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N:\Loewe\2023d Operationalisierung des GV\"/>
    </mc:Choice>
  </mc:AlternateContent>
  <bookViews>
    <workbookView xWindow="0" yWindow="0" windowWidth="28800" windowHeight="12300" tabRatio="838" activeTab="13"/>
  </bookViews>
  <sheets>
    <sheet name="PROT" sheetId="41" r:id="rId1"/>
    <sheet name="DiaPROT" sheetId="42" r:id="rId2"/>
    <sheet name="MENAPROT" sheetId="46" r:id="rId3"/>
    <sheet name="MENAPROT (2)" sheetId="52" r:id="rId4"/>
    <sheet name="PROV" sheetId="43" r:id="rId5"/>
    <sheet name="DiaPROV" sheetId="49" r:id="rId6"/>
    <sheet name="MENAPROV" sheetId="47" r:id="rId7"/>
    <sheet name="MENAPROV (2)" sheetId="51" r:id="rId8"/>
    <sheet name="PART" sheetId="39" r:id="rId9"/>
    <sheet name="DiaPART" sheetId="40" r:id="rId10"/>
    <sheet name="MENAPART" sheetId="48" r:id="rId11"/>
    <sheet name="MENAPART (2)" sheetId="50" r:id="rId12"/>
    <sheet name="2007" sheetId="1" r:id="rId13"/>
    <sheet name="Transformed 2007" sheetId="2" r:id="rId14"/>
    <sheet name="2010" sheetId="3" r:id="rId15"/>
    <sheet name="Transformed 2010" sheetId="4" r:id="rId16"/>
    <sheet name="2013" sheetId="5" r:id="rId17"/>
    <sheet name="Transformed 2013" sheetId="6" r:id="rId18"/>
    <sheet name="2016" sheetId="7" r:id="rId19"/>
    <sheet name="Transformed 2016" sheetId="8" r:id="rId20"/>
    <sheet name="Transformed 2019 old" sheetId="18" r:id="rId21"/>
    <sheet name="2019" sheetId="37" r:id="rId22"/>
    <sheet name="Transformed 2019 new" sheetId="21" r:id="rId23"/>
    <sheet name="1-1" sheetId="30" r:id="rId24"/>
    <sheet name="UCDP" sheetId="10" r:id="rId25"/>
    <sheet name="1-3" sheetId="20" r:id="rId26"/>
    <sheet name="1-4" sheetId="28" r:id="rId27"/>
    <sheet name="1-5" sheetId="33" r:id="rId28"/>
    <sheet name="2-1-1" sheetId="22" r:id="rId29"/>
    <sheet name="2-1-2" sheetId="34" r:id="rId30"/>
    <sheet name="2-2-1" sheetId="11" r:id="rId31"/>
    <sheet name="2-2-2" sheetId="23" r:id="rId32"/>
    <sheet name="2-3-1" sheetId="13" r:id="rId33"/>
    <sheet name="2-3-2" sheetId="15" r:id="rId34"/>
    <sheet name="2-4-1" sheetId="29" r:id="rId35"/>
    <sheet name="2-4-2" sheetId="12" r:id="rId36"/>
    <sheet name="2-5-1" sheetId="35" r:id="rId37"/>
    <sheet name="2-5-2" sheetId="19" r:id="rId38"/>
    <sheet name="2-6-1" sheetId="16" r:id="rId39"/>
    <sheet name="2-6-2" sheetId="17" r:id="rId40"/>
    <sheet name="2-7-1" sheetId="24" r:id="rId41"/>
    <sheet name="2-7-2" sheetId="25" r:id="rId42"/>
    <sheet name="2-8-1" sheetId="26" r:id="rId43"/>
    <sheet name="2-8-2" sheetId="27" r:id="rId44"/>
    <sheet name="3-1" sheetId="36" r:id="rId45"/>
    <sheet name="3-2" sheetId="38" r:id="rId46"/>
  </sheets>
  <externalReferences>
    <externalReference r:id="rId47"/>
    <externalReference r:id="rId48"/>
    <externalReference r:id="rId49"/>
  </externalReferences>
  <calcPr calcId="162913"/>
</workbook>
</file>

<file path=xl/calcChain.xml><?xml version="1.0" encoding="utf-8"?>
<calcChain xmlns="http://schemas.openxmlformats.org/spreadsheetml/2006/main">
  <c r="H132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W161" i="43" l="1"/>
  <c r="U183" i="43" l="1"/>
  <c r="T183" i="43"/>
  <c r="S183" i="43"/>
  <c r="R183" i="43"/>
  <c r="Q183" i="43"/>
  <c r="U182" i="43"/>
  <c r="T182" i="43"/>
  <c r="S182" i="43"/>
  <c r="R182" i="43"/>
  <c r="Q182" i="43"/>
  <c r="U181" i="43"/>
  <c r="T181" i="43"/>
  <c r="S181" i="43"/>
  <c r="R181" i="43"/>
  <c r="Q181" i="43"/>
  <c r="U180" i="43"/>
  <c r="T180" i="43"/>
  <c r="S180" i="43"/>
  <c r="R180" i="43"/>
  <c r="Q180" i="43"/>
  <c r="U179" i="43"/>
  <c r="T179" i="43"/>
  <c r="S179" i="43"/>
  <c r="R179" i="43"/>
  <c r="Q179" i="43"/>
  <c r="U178" i="43"/>
  <c r="T178" i="43"/>
  <c r="S178" i="43"/>
  <c r="R178" i="43"/>
  <c r="Q178" i="43"/>
  <c r="U177" i="43"/>
  <c r="T177" i="43"/>
  <c r="S177" i="43"/>
  <c r="R177" i="43"/>
  <c r="Q177" i="43"/>
  <c r="U176" i="43"/>
  <c r="T176" i="43"/>
  <c r="S176" i="43"/>
  <c r="R176" i="43"/>
  <c r="Q176" i="43"/>
  <c r="U175" i="43"/>
  <c r="T175" i="43"/>
  <c r="S175" i="43"/>
  <c r="R175" i="43"/>
  <c r="Q175" i="43"/>
  <c r="U174" i="43"/>
  <c r="T174" i="43"/>
  <c r="S174" i="43"/>
  <c r="R174" i="43"/>
  <c r="Q174" i="43"/>
  <c r="U173" i="43"/>
  <c r="T173" i="43"/>
  <c r="S173" i="43"/>
  <c r="R173" i="43"/>
  <c r="Q173" i="43"/>
  <c r="U172" i="43"/>
  <c r="T172" i="43"/>
  <c r="S172" i="43"/>
  <c r="R172" i="43"/>
  <c r="Q172" i="43"/>
  <c r="U171" i="43"/>
  <c r="T171" i="43"/>
  <c r="S171" i="43"/>
  <c r="R171" i="43"/>
  <c r="Q171" i="43"/>
  <c r="U170" i="43"/>
  <c r="T170" i="43"/>
  <c r="S170" i="43"/>
  <c r="R170" i="43"/>
  <c r="Q170" i="43"/>
  <c r="U169" i="43"/>
  <c r="T169" i="43"/>
  <c r="S169" i="43"/>
  <c r="R169" i="43"/>
  <c r="Q169" i="43"/>
  <c r="Q170" i="39"/>
  <c r="R170" i="39"/>
  <c r="S170" i="39"/>
  <c r="T170" i="39"/>
  <c r="U170" i="39"/>
  <c r="Q171" i="39"/>
  <c r="R171" i="39"/>
  <c r="S171" i="39"/>
  <c r="T171" i="39"/>
  <c r="U171" i="39"/>
  <c r="Q172" i="39"/>
  <c r="R172" i="39"/>
  <c r="S172" i="39"/>
  <c r="T172" i="39"/>
  <c r="U172" i="39"/>
  <c r="Q173" i="39"/>
  <c r="R173" i="39"/>
  <c r="S173" i="39"/>
  <c r="T173" i="39"/>
  <c r="U173" i="39"/>
  <c r="Q174" i="39"/>
  <c r="R174" i="39"/>
  <c r="S174" i="39"/>
  <c r="T174" i="39"/>
  <c r="U174" i="39"/>
  <c r="Q175" i="39"/>
  <c r="R175" i="39"/>
  <c r="S175" i="39"/>
  <c r="T175" i="39"/>
  <c r="U175" i="39"/>
  <c r="Q176" i="39"/>
  <c r="R176" i="39"/>
  <c r="S176" i="39"/>
  <c r="T176" i="39"/>
  <c r="U176" i="39"/>
  <c r="Q177" i="39"/>
  <c r="R177" i="39"/>
  <c r="S177" i="39"/>
  <c r="T177" i="39"/>
  <c r="U177" i="39"/>
  <c r="Q178" i="39"/>
  <c r="R178" i="39"/>
  <c r="S178" i="39"/>
  <c r="T178" i="39"/>
  <c r="U178" i="39"/>
  <c r="Q179" i="39"/>
  <c r="R179" i="39"/>
  <c r="S179" i="39"/>
  <c r="T179" i="39"/>
  <c r="U179" i="39"/>
  <c r="Q180" i="39"/>
  <c r="R180" i="39"/>
  <c r="S180" i="39"/>
  <c r="T180" i="39"/>
  <c r="U180" i="39"/>
  <c r="Q181" i="39"/>
  <c r="R181" i="39"/>
  <c r="S181" i="39"/>
  <c r="T181" i="39"/>
  <c r="U181" i="39"/>
  <c r="Q182" i="39"/>
  <c r="R182" i="39"/>
  <c r="S182" i="39"/>
  <c r="T182" i="39"/>
  <c r="U182" i="39"/>
  <c r="Q183" i="39"/>
  <c r="R183" i="39"/>
  <c r="S183" i="39"/>
  <c r="T183" i="39"/>
  <c r="U183" i="39"/>
  <c r="U169" i="39"/>
  <c r="T169" i="39"/>
  <c r="S169" i="39"/>
  <c r="R169" i="39"/>
  <c r="Q169" i="39"/>
  <c r="U165" i="39"/>
  <c r="T165" i="39"/>
  <c r="S165" i="39"/>
  <c r="R165" i="39"/>
  <c r="Q165" i="39"/>
  <c r="U164" i="39"/>
  <c r="T164" i="39"/>
  <c r="S164" i="39"/>
  <c r="R164" i="39"/>
  <c r="Q164" i="39"/>
  <c r="U163" i="39"/>
  <c r="T163" i="39"/>
  <c r="S163" i="39"/>
  <c r="R163" i="39"/>
  <c r="Q163" i="39"/>
  <c r="U162" i="39"/>
  <c r="T162" i="39"/>
  <c r="S162" i="39"/>
  <c r="R162" i="39"/>
  <c r="Q162" i="39"/>
  <c r="U160" i="39"/>
  <c r="T160" i="39"/>
  <c r="S160" i="39"/>
  <c r="R160" i="39"/>
  <c r="Q160" i="39"/>
  <c r="U159" i="39"/>
  <c r="T159" i="39"/>
  <c r="S159" i="39"/>
  <c r="R159" i="39"/>
  <c r="Q159" i="39"/>
  <c r="U158" i="39"/>
  <c r="T158" i="39"/>
  <c r="S158" i="39"/>
  <c r="R158" i="39"/>
  <c r="Q158" i="39"/>
  <c r="U157" i="39"/>
  <c r="T157" i="39"/>
  <c r="S157" i="39"/>
  <c r="R157" i="39"/>
  <c r="Q157" i="39"/>
  <c r="U156" i="39"/>
  <c r="T156" i="39"/>
  <c r="S156" i="39"/>
  <c r="R156" i="39"/>
  <c r="Q156" i="39"/>
  <c r="U155" i="39"/>
  <c r="T155" i="39"/>
  <c r="S155" i="39"/>
  <c r="R155" i="39"/>
  <c r="Q155" i="39"/>
  <c r="U154" i="39"/>
  <c r="T154" i="39"/>
  <c r="S154" i="39"/>
  <c r="R154" i="39"/>
  <c r="Q154" i="39"/>
  <c r="U153" i="39"/>
  <c r="T153" i="39"/>
  <c r="S153" i="39"/>
  <c r="R153" i="39"/>
  <c r="Q153" i="39"/>
  <c r="U152" i="39"/>
  <c r="T152" i="39"/>
  <c r="S152" i="39"/>
  <c r="R152" i="39"/>
  <c r="Q152" i="39"/>
  <c r="U151" i="39"/>
  <c r="T151" i="39"/>
  <c r="S151" i="39"/>
  <c r="R151" i="39"/>
  <c r="Q151" i="39"/>
  <c r="U150" i="39"/>
  <c r="T150" i="39"/>
  <c r="S150" i="39"/>
  <c r="R150" i="39"/>
  <c r="Q150" i="39"/>
  <c r="U149" i="39"/>
  <c r="T149" i="39"/>
  <c r="S149" i="39"/>
  <c r="R149" i="39"/>
  <c r="Q149" i="39"/>
  <c r="U148" i="39"/>
  <c r="T148" i="39"/>
  <c r="S148" i="39"/>
  <c r="R148" i="39"/>
  <c r="Q148" i="39"/>
  <c r="U147" i="39"/>
  <c r="T147" i="39"/>
  <c r="S147" i="39"/>
  <c r="R147" i="39"/>
  <c r="Q147" i="39"/>
  <c r="U146" i="39"/>
  <c r="T146" i="39"/>
  <c r="S146" i="39"/>
  <c r="R146" i="39"/>
  <c r="Q146" i="39"/>
  <c r="U145" i="39"/>
  <c r="T145" i="39"/>
  <c r="S145" i="39"/>
  <c r="R145" i="39"/>
  <c r="Q145" i="39"/>
  <c r="U143" i="39"/>
  <c r="T143" i="39"/>
  <c r="S143" i="39"/>
  <c r="R143" i="39"/>
  <c r="Q143" i="39"/>
  <c r="U142" i="39"/>
  <c r="T142" i="39"/>
  <c r="S142" i="39"/>
  <c r="R142" i="39"/>
  <c r="Q142" i="39"/>
  <c r="U140" i="39"/>
  <c r="T140" i="39"/>
  <c r="S140" i="39"/>
  <c r="R140" i="39"/>
  <c r="Q140" i="39"/>
  <c r="U139" i="39"/>
  <c r="T139" i="39"/>
  <c r="S139" i="39"/>
  <c r="R139" i="39"/>
  <c r="Q139" i="39"/>
  <c r="U138" i="39"/>
  <c r="T138" i="39"/>
  <c r="S138" i="39"/>
  <c r="R138" i="39"/>
  <c r="Q138" i="39"/>
  <c r="U137" i="39"/>
  <c r="T137" i="39"/>
  <c r="S137" i="39"/>
  <c r="R137" i="39"/>
  <c r="Q137" i="39"/>
  <c r="U136" i="39"/>
  <c r="T136" i="39"/>
  <c r="S136" i="39"/>
  <c r="R136" i="39"/>
  <c r="Q136" i="39"/>
  <c r="U135" i="39"/>
  <c r="T135" i="39"/>
  <c r="S135" i="39"/>
  <c r="R135" i="39"/>
  <c r="Q135" i="39"/>
  <c r="U134" i="39"/>
  <c r="T134" i="39"/>
  <c r="S134" i="39"/>
  <c r="R134" i="39"/>
  <c r="Q134" i="39"/>
  <c r="U133" i="39"/>
  <c r="T133" i="39"/>
  <c r="S133" i="39"/>
  <c r="R133" i="39"/>
  <c r="Q133" i="39"/>
  <c r="U132" i="39"/>
  <c r="T132" i="39"/>
  <c r="S132" i="39"/>
  <c r="R132" i="39"/>
  <c r="Q132" i="39"/>
  <c r="U131" i="39"/>
  <c r="T131" i="39"/>
  <c r="S131" i="39"/>
  <c r="R131" i="39"/>
  <c r="Q131" i="39"/>
  <c r="U130" i="39"/>
  <c r="T130" i="39"/>
  <c r="S130" i="39"/>
  <c r="R130" i="39"/>
  <c r="Q130" i="39"/>
  <c r="U129" i="39"/>
  <c r="T129" i="39"/>
  <c r="S129" i="39"/>
  <c r="R129" i="39"/>
  <c r="Q129" i="39"/>
  <c r="U128" i="39"/>
  <c r="T128" i="39"/>
  <c r="S128" i="39"/>
  <c r="R128" i="39"/>
  <c r="Q128" i="39"/>
  <c r="U127" i="39"/>
  <c r="T127" i="39"/>
  <c r="S127" i="39"/>
  <c r="R127" i="39"/>
  <c r="Q127" i="39"/>
  <c r="U126" i="39"/>
  <c r="T126" i="39"/>
  <c r="S126" i="39"/>
  <c r="R126" i="39"/>
  <c r="Q126" i="39"/>
  <c r="U125" i="39"/>
  <c r="T125" i="39"/>
  <c r="S125" i="39"/>
  <c r="R125" i="39"/>
  <c r="Q125" i="39"/>
  <c r="U124" i="39"/>
  <c r="T124" i="39"/>
  <c r="S124" i="39"/>
  <c r="R124" i="39"/>
  <c r="Q124" i="39"/>
  <c r="U123" i="39"/>
  <c r="T123" i="39"/>
  <c r="S123" i="39"/>
  <c r="R123" i="39"/>
  <c r="Q123" i="39"/>
  <c r="U121" i="39"/>
  <c r="T121" i="39"/>
  <c r="S121" i="39"/>
  <c r="R121" i="39"/>
  <c r="Q121" i="39"/>
  <c r="U120" i="39"/>
  <c r="T120" i="39"/>
  <c r="S120" i="39"/>
  <c r="R120" i="39"/>
  <c r="Q120" i="39"/>
  <c r="U119" i="39"/>
  <c r="T119" i="39"/>
  <c r="S119" i="39"/>
  <c r="R119" i="39"/>
  <c r="Q119" i="39"/>
  <c r="U118" i="39"/>
  <c r="T118" i="39"/>
  <c r="S118" i="39"/>
  <c r="R118" i="39"/>
  <c r="Q118" i="39"/>
  <c r="U117" i="39"/>
  <c r="T117" i="39"/>
  <c r="S117" i="39"/>
  <c r="R117" i="39"/>
  <c r="Q117" i="39"/>
  <c r="U116" i="39"/>
  <c r="T116" i="39"/>
  <c r="S116" i="39"/>
  <c r="R116" i="39"/>
  <c r="Q116" i="39"/>
  <c r="U115" i="39"/>
  <c r="T115" i="39"/>
  <c r="S115" i="39"/>
  <c r="R115" i="39"/>
  <c r="Q115" i="39"/>
  <c r="U114" i="39"/>
  <c r="T114" i="39"/>
  <c r="S114" i="39"/>
  <c r="R114" i="39"/>
  <c r="Q114" i="39"/>
  <c r="U113" i="39"/>
  <c r="T113" i="39"/>
  <c r="S113" i="39"/>
  <c r="R113" i="39"/>
  <c r="Q113" i="39"/>
  <c r="U112" i="39"/>
  <c r="T112" i="39"/>
  <c r="S112" i="39"/>
  <c r="R112" i="39"/>
  <c r="Q112" i="39"/>
  <c r="U111" i="39"/>
  <c r="T111" i="39"/>
  <c r="S111" i="39"/>
  <c r="R111" i="39"/>
  <c r="Q111" i="39"/>
  <c r="U110" i="39"/>
  <c r="T110" i="39"/>
  <c r="S110" i="39"/>
  <c r="R110" i="39"/>
  <c r="Q110" i="39"/>
  <c r="U109" i="39"/>
  <c r="T109" i="39"/>
  <c r="S109" i="39"/>
  <c r="R109" i="39"/>
  <c r="Q109" i="39"/>
  <c r="U108" i="39"/>
  <c r="T108" i="39"/>
  <c r="S108" i="39"/>
  <c r="R108" i="39"/>
  <c r="Q108" i="39"/>
  <c r="U107" i="39"/>
  <c r="T107" i="39"/>
  <c r="S107" i="39"/>
  <c r="R107" i="39"/>
  <c r="Q107" i="39"/>
  <c r="U106" i="39"/>
  <c r="T106" i="39"/>
  <c r="S106" i="39"/>
  <c r="R106" i="39"/>
  <c r="Q106" i="39"/>
  <c r="U105" i="39"/>
  <c r="T105" i="39"/>
  <c r="S105" i="39"/>
  <c r="R105" i="39"/>
  <c r="Q105" i="39"/>
  <c r="U104" i="39"/>
  <c r="T104" i="39"/>
  <c r="S104" i="39"/>
  <c r="R104" i="39"/>
  <c r="Q104" i="39"/>
  <c r="U103" i="39"/>
  <c r="T103" i="39"/>
  <c r="S103" i="39"/>
  <c r="R103" i="39"/>
  <c r="Q103" i="39"/>
  <c r="U102" i="39"/>
  <c r="T102" i="39"/>
  <c r="S102" i="39"/>
  <c r="R102" i="39"/>
  <c r="Q102" i="39"/>
  <c r="U101" i="39"/>
  <c r="T101" i="39"/>
  <c r="S101" i="39"/>
  <c r="R101" i="39"/>
  <c r="Q101" i="39"/>
  <c r="U100" i="39"/>
  <c r="T100" i="39"/>
  <c r="S100" i="39"/>
  <c r="R100" i="39"/>
  <c r="Q100" i="39"/>
  <c r="U99" i="39"/>
  <c r="T99" i="39"/>
  <c r="S99" i="39"/>
  <c r="R99" i="39"/>
  <c r="Q99" i="39"/>
  <c r="U98" i="39"/>
  <c r="T98" i="39"/>
  <c r="S98" i="39"/>
  <c r="R98" i="39"/>
  <c r="Q98" i="39"/>
  <c r="U97" i="39"/>
  <c r="T97" i="39"/>
  <c r="S97" i="39"/>
  <c r="R97" i="39"/>
  <c r="Q97" i="39"/>
  <c r="U96" i="39"/>
  <c r="T96" i="39"/>
  <c r="S96" i="39"/>
  <c r="R96" i="39"/>
  <c r="Q96" i="39"/>
  <c r="U95" i="39"/>
  <c r="T95" i="39"/>
  <c r="S95" i="39"/>
  <c r="R95" i="39"/>
  <c r="Q95" i="39"/>
  <c r="U94" i="39"/>
  <c r="T94" i="39"/>
  <c r="S94" i="39"/>
  <c r="R94" i="39"/>
  <c r="Q94" i="39"/>
  <c r="U93" i="39"/>
  <c r="T93" i="39"/>
  <c r="S93" i="39"/>
  <c r="R93" i="39"/>
  <c r="Q93" i="39"/>
  <c r="U92" i="39"/>
  <c r="T92" i="39"/>
  <c r="S92" i="39"/>
  <c r="R92" i="39"/>
  <c r="Q92" i="39"/>
  <c r="U91" i="39"/>
  <c r="T91" i="39"/>
  <c r="S91" i="39"/>
  <c r="R91" i="39"/>
  <c r="Q91" i="39"/>
  <c r="U90" i="39"/>
  <c r="T90" i="39"/>
  <c r="S90" i="39"/>
  <c r="R90" i="39"/>
  <c r="Q90" i="39"/>
  <c r="U89" i="39"/>
  <c r="T89" i="39"/>
  <c r="S89" i="39"/>
  <c r="R89" i="39"/>
  <c r="Q89" i="39"/>
  <c r="U88" i="39"/>
  <c r="T88" i="39"/>
  <c r="S88" i="39"/>
  <c r="R88" i="39"/>
  <c r="Q88" i="39"/>
  <c r="U87" i="39"/>
  <c r="T87" i="39"/>
  <c r="S87" i="39"/>
  <c r="R87" i="39"/>
  <c r="Q87" i="39"/>
  <c r="U86" i="39"/>
  <c r="T86" i="39"/>
  <c r="S86" i="39"/>
  <c r="R86" i="39"/>
  <c r="Q86" i="39"/>
  <c r="U85" i="39"/>
  <c r="T85" i="39"/>
  <c r="S85" i="39"/>
  <c r="R85" i="39"/>
  <c r="Q85" i="39"/>
  <c r="U84" i="39"/>
  <c r="T84" i="39"/>
  <c r="S84" i="39"/>
  <c r="R84" i="39"/>
  <c r="Q84" i="39"/>
  <c r="U83" i="39"/>
  <c r="T83" i="39"/>
  <c r="S83" i="39"/>
  <c r="R83" i="39"/>
  <c r="Q83" i="39"/>
  <c r="U82" i="39"/>
  <c r="T82" i="39"/>
  <c r="S82" i="39"/>
  <c r="R82" i="39"/>
  <c r="Q82" i="39"/>
  <c r="U81" i="39"/>
  <c r="T81" i="39"/>
  <c r="S81" i="39"/>
  <c r="R81" i="39"/>
  <c r="Q81" i="39"/>
  <c r="U80" i="39"/>
  <c r="T80" i="39"/>
  <c r="S80" i="39"/>
  <c r="R80" i="39"/>
  <c r="Q80" i="39"/>
  <c r="U79" i="39"/>
  <c r="T79" i="39"/>
  <c r="S79" i="39"/>
  <c r="R79" i="39"/>
  <c r="Q79" i="39"/>
  <c r="U78" i="39"/>
  <c r="T78" i="39"/>
  <c r="S78" i="39"/>
  <c r="R78" i="39"/>
  <c r="Q78" i="39"/>
  <c r="U77" i="39"/>
  <c r="T77" i="39"/>
  <c r="S77" i="39"/>
  <c r="R77" i="39"/>
  <c r="Q77" i="39"/>
  <c r="U75" i="39"/>
  <c r="T75" i="39"/>
  <c r="S75" i="39"/>
  <c r="R75" i="39"/>
  <c r="Q75" i="39"/>
  <c r="U74" i="39"/>
  <c r="T74" i="39"/>
  <c r="S74" i="39"/>
  <c r="R74" i="39"/>
  <c r="Q74" i="39"/>
  <c r="U73" i="39"/>
  <c r="T73" i="39"/>
  <c r="S73" i="39"/>
  <c r="R73" i="39"/>
  <c r="Q73" i="39"/>
  <c r="U72" i="39"/>
  <c r="T72" i="39"/>
  <c r="S72" i="39"/>
  <c r="R72" i="39"/>
  <c r="Q72" i="39"/>
  <c r="U71" i="39"/>
  <c r="T71" i="39"/>
  <c r="S71" i="39"/>
  <c r="R71" i="39"/>
  <c r="Q71" i="39"/>
  <c r="U70" i="39"/>
  <c r="T70" i="39"/>
  <c r="S70" i="39"/>
  <c r="R70" i="39"/>
  <c r="Q70" i="39"/>
  <c r="U69" i="39"/>
  <c r="T69" i="39"/>
  <c r="S69" i="39"/>
  <c r="R69" i="39"/>
  <c r="Q69" i="39"/>
  <c r="U68" i="39"/>
  <c r="T68" i="39"/>
  <c r="S68" i="39"/>
  <c r="R68" i="39"/>
  <c r="Q68" i="39"/>
  <c r="U67" i="39"/>
  <c r="T67" i="39"/>
  <c r="S67" i="39"/>
  <c r="R67" i="39"/>
  <c r="Q67" i="39"/>
  <c r="U66" i="39"/>
  <c r="T66" i="39"/>
  <c r="S66" i="39"/>
  <c r="R66" i="39"/>
  <c r="Q66" i="39"/>
  <c r="U65" i="39"/>
  <c r="T65" i="39"/>
  <c r="S65" i="39"/>
  <c r="R65" i="39"/>
  <c r="Q65" i="39"/>
  <c r="U64" i="39"/>
  <c r="T64" i="39"/>
  <c r="S64" i="39"/>
  <c r="R64" i="39"/>
  <c r="Q64" i="39"/>
  <c r="U63" i="39"/>
  <c r="T63" i="39"/>
  <c r="S63" i="39"/>
  <c r="R63" i="39"/>
  <c r="Q63" i="39"/>
  <c r="U62" i="39"/>
  <c r="T62" i="39"/>
  <c r="S62" i="39"/>
  <c r="R62" i="39"/>
  <c r="Q62" i="39"/>
  <c r="U60" i="39"/>
  <c r="T60" i="39"/>
  <c r="S60" i="39"/>
  <c r="R60" i="39"/>
  <c r="Q60" i="39"/>
  <c r="U59" i="39"/>
  <c r="T59" i="39"/>
  <c r="S59" i="39"/>
  <c r="R59" i="39"/>
  <c r="Q59" i="39"/>
  <c r="U58" i="39"/>
  <c r="T58" i="39"/>
  <c r="S58" i="39"/>
  <c r="R58" i="39"/>
  <c r="Q58" i="39"/>
  <c r="U57" i="39"/>
  <c r="T57" i="39"/>
  <c r="S57" i="39"/>
  <c r="R57" i="39"/>
  <c r="Q57" i="39"/>
  <c r="U55" i="39"/>
  <c r="T55" i="39"/>
  <c r="S55" i="39"/>
  <c r="R55" i="39"/>
  <c r="Q55" i="39"/>
  <c r="U54" i="39"/>
  <c r="T54" i="39"/>
  <c r="S54" i="39"/>
  <c r="R54" i="39"/>
  <c r="Q54" i="39"/>
  <c r="U53" i="39"/>
  <c r="T53" i="39"/>
  <c r="S53" i="39"/>
  <c r="R53" i="39"/>
  <c r="Q53" i="39"/>
  <c r="U52" i="39"/>
  <c r="T52" i="39"/>
  <c r="S52" i="39"/>
  <c r="R52" i="39"/>
  <c r="Q52" i="39"/>
  <c r="U51" i="39"/>
  <c r="T51" i="39"/>
  <c r="S51" i="39"/>
  <c r="R51" i="39"/>
  <c r="Q51" i="39"/>
  <c r="U50" i="39"/>
  <c r="T50" i="39"/>
  <c r="S50" i="39"/>
  <c r="R50" i="39"/>
  <c r="Q50" i="39"/>
  <c r="U49" i="39"/>
  <c r="T49" i="39"/>
  <c r="S49" i="39"/>
  <c r="R49" i="39"/>
  <c r="Q49" i="39"/>
  <c r="U48" i="39"/>
  <c r="T48" i="39"/>
  <c r="S48" i="39"/>
  <c r="R48" i="39"/>
  <c r="Q48" i="39"/>
  <c r="U47" i="39"/>
  <c r="T47" i="39"/>
  <c r="S47" i="39"/>
  <c r="R47" i="39"/>
  <c r="Q47" i="39"/>
  <c r="U46" i="39"/>
  <c r="T46" i="39"/>
  <c r="S46" i="39"/>
  <c r="R46" i="39"/>
  <c r="Q46" i="39"/>
  <c r="U45" i="39"/>
  <c r="T45" i="39"/>
  <c r="S45" i="39"/>
  <c r="R45" i="39"/>
  <c r="Q45" i="39"/>
  <c r="U44" i="39"/>
  <c r="T44" i="39"/>
  <c r="S44" i="39"/>
  <c r="R44" i="39"/>
  <c r="Q44" i="39"/>
  <c r="U43" i="39"/>
  <c r="T43" i="39"/>
  <c r="S43" i="39"/>
  <c r="R43" i="39"/>
  <c r="Q43" i="39"/>
  <c r="U42" i="39"/>
  <c r="T42" i="39"/>
  <c r="S42" i="39"/>
  <c r="R42" i="39"/>
  <c r="Q42" i="39"/>
  <c r="U41" i="39"/>
  <c r="T41" i="39"/>
  <c r="S41" i="39"/>
  <c r="R41" i="39"/>
  <c r="Q41" i="39"/>
  <c r="U40" i="39"/>
  <c r="T40" i="39"/>
  <c r="S40" i="39"/>
  <c r="R40" i="39"/>
  <c r="Q40" i="39"/>
  <c r="U39" i="39"/>
  <c r="T39" i="39"/>
  <c r="S39" i="39"/>
  <c r="R39" i="39"/>
  <c r="Q39" i="39"/>
  <c r="U38" i="39"/>
  <c r="T38" i="39"/>
  <c r="S38" i="39"/>
  <c r="R38" i="39"/>
  <c r="Q38" i="39"/>
  <c r="U37" i="39"/>
  <c r="T37" i="39"/>
  <c r="S37" i="39"/>
  <c r="R37" i="39"/>
  <c r="Q37" i="39"/>
  <c r="U36" i="39"/>
  <c r="T36" i="39"/>
  <c r="S36" i="39"/>
  <c r="R36" i="39"/>
  <c r="Q36" i="39"/>
  <c r="U35" i="39"/>
  <c r="T35" i="39"/>
  <c r="S35" i="39"/>
  <c r="R35" i="39"/>
  <c r="Q35" i="39"/>
  <c r="U34" i="39"/>
  <c r="T34" i="39"/>
  <c r="S34" i="39"/>
  <c r="R34" i="39"/>
  <c r="Q34" i="39"/>
  <c r="U33" i="39"/>
  <c r="T33" i="39"/>
  <c r="S33" i="39"/>
  <c r="R33" i="39"/>
  <c r="Q33" i="39"/>
  <c r="U32" i="39"/>
  <c r="T32" i="39"/>
  <c r="S32" i="39"/>
  <c r="R32" i="39"/>
  <c r="Q32" i="39"/>
  <c r="U31" i="39"/>
  <c r="T31" i="39"/>
  <c r="S31" i="39"/>
  <c r="R31" i="39"/>
  <c r="Q31" i="39"/>
  <c r="U30" i="39"/>
  <c r="T30" i="39"/>
  <c r="S30" i="39"/>
  <c r="R30" i="39"/>
  <c r="Q30" i="39"/>
  <c r="U29" i="39"/>
  <c r="T29" i="39"/>
  <c r="S29" i="39"/>
  <c r="R29" i="39"/>
  <c r="Q29" i="39"/>
  <c r="U28" i="39"/>
  <c r="T28" i="39"/>
  <c r="S28" i="39"/>
  <c r="R28" i="39"/>
  <c r="Q28" i="39"/>
  <c r="U27" i="39"/>
  <c r="T27" i="39"/>
  <c r="S27" i="39"/>
  <c r="R27" i="39"/>
  <c r="Q27" i="39"/>
  <c r="U26" i="39"/>
  <c r="T26" i="39"/>
  <c r="S26" i="39"/>
  <c r="R26" i="39"/>
  <c r="Q26" i="39"/>
  <c r="U25" i="39"/>
  <c r="T25" i="39"/>
  <c r="S25" i="39"/>
  <c r="R25" i="39"/>
  <c r="Q25" i="39"/>
  <c r="U23" i="39"/>
  <c r="T23" i="39"/>
  <c r="S23" i="39"/>
  <c r="R23" i="39"/>
  <c r="Q23" i="39"/>
  <c r="U22" i="39"/>
  <c r="T22" i="39"/>
  <c r="S22" i="39"/>
  <c r="R22" i="39"/>
  <c r="Q22" i="39"/>
  <c r="U21" i="39"/>
  <c r="T21" i="39"/>
  <c r="S21" i="39"/>
  <c r="R21" i="39"/>
  <c r="Q21" i="39"/>
  <c r="U20" i="39"/>
  <c r="T20" i="39"/>
  <c r="S20" i="39"/>
  <c r="R20" i="39"/>
  <c r="Q20" i="39"/>
  <c r="U19" i="39"/>
  <c r="T19" i="39"/>
  <c r="S19" i="39"/>
  <c r="R19" i="39"/>
  <c r="Q19" i="39"/>
  <c r="U18" i="39"/>
  <c r="T18" i="39"/>
  <c r="S18" i="39"/>
  <c r="R18" i="39"/>
  <c r="Q18" i="39"/>
  <c r="U17" i="39"/>
  <c r="T17" i="39"/>
  <c r="S17" i="39"/>
  <c r="R17" i="39"/>
  <c r="Q17" i="39"/>
  <c r="U16" i="39"/>
  <c r="T16" i="39"/>
  <c r="S16" i="39"/>
  <c r="R16" i="39"/>
  <c r="Q16" i="39"/>
  <c r="U15" i="39"/>
  <c r="T15" i="39"/>
  <c r="S15" i="39"/>
  <c r="R15" i="39"/>
  <c r="Q15" i="39"/>
  <c r="U14" i="39"/>
  <c r="T14" i="39"/>
  <c r="S14" i="39"/>
  <c r="R14" i="39"/>
  <c r="Q14" i="39"/>
  <c r="U13" i="39"/>
  <c r="T13" i="39"/>
  <c r="S13" i="39"/>
  <c r="R13" i="39"/>
  <c r="Q13" i="39"/>
  <c r="U12" i="39"/>
  <c r="T12" i="39"/>
  <c r="S12" i="39"/>
  <c r="R12" i="39"/>
  <c r="Q12" i="39"/>
  <c r="U11" i="39"/>
  <c r="T11" i="39"/>
  <c r="S11" i="39"/>
  <c r="R11" i="39"/>
  <c r="Q11" i="39"/>
  <c r="U10" i="39"/>
  <c r="T10" i="39"/>
  <c r="S10" i="39"/>
  <c r="R10" i="39"/>
  <c r="Q10" i="39"/>
  <c r="U9" i="39"/>
  <c r="T9" i="39"/>
  <c r="S9" i="39"/>
  <c r="R9" i="39"/>
  <c r="Q9" i="39"/>
  <c r="U8" i="39"/>
  <c r="T8" i="39"/>
  <c r="S8" i="39"/>
  <c r="R8" i="39"/>
  <c r="Q8" i="39"/>
  <c r="U7" i="39"/>
  <c r="T7" i="39"/>
  <c r="S7" i="39"/>
  <c r="R7" i="39"/>
  <c r="Q7" i="39"/>
  <c r="U6" i="39"/>
  <c r="T6" i="39"/>
  <c r="S6" i="39"/>
  <c r="R6" i="39"/>
  <c r="Q6" i="39"/>
  <c r="U5" i="39"/>
  <c r="T5" i="39"/>
  <c r="S5" i="39"/>
  <c r="R5" i="39"/>
  <c r="Q5" i="39"/>
  <c r="U4" i="39"/>
  <c r="T4" i="39"/>
  <c r="S4" i="39"/>
  <c r="R4" i="39"/>
  <c r="Q4" i="39"/>
  <c r="U3" i="39"/>
  <c r="T3" i="39"/>
  <c r="S3" i="39"/>
  <c r="R3" i="39"/>
  <c r="Q3" i="39"/>
  <c r="O19" i="1" l="1"/>
  <c r="O19" i="3"/>
  <c r="O19" i="5"/>
  <c r="O97" i="1"/>
  <c r="O7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3" i="1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7" i="5" s="1"/>
  <c r="N47" i="3" s="1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7" i="5" s="1"/>
  <c r="N97" i="3" s="1"/>
  <c r="N98" i="7"/>
  <c r="N99" i="7"/>
  <c r="N100" i="7"/>
  <c r="N101" i="7"/>
  <c r="N102" i="7"/>
  <c r="N103" i="7"/>
  <c r="N104" i="7"/>
  <c r="N105" i="7"/>
  <c r="N105" i="5" s="1"/>
  <c r="N105" i="3" s="1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8" i="3" s="1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8" i="5"/>
  <c r="N49" i="5"/>
  <c r="N50" i="5"/>
  <c r="N51" i="5"/>
  <c r="N52" i="5"/>
  <c r="N52" i="3" s="1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3" i="3" s="1"/>
  <c r="N84" i="5"/>
  <c r="N85" i="5"/>
  <c r="N86" i="5"/>
  <c r="N87" i="5"/>
  <c r="N87" i="3" s="1"/>
  <c r="N88" i="5"/>
  <c r="N89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3" i="5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8" i="3"/>
  <c r="N49" i="3"/>
  <c r="N50" i="3"/>
  <c r="N51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4" i="3"/>
  <c r="N85" i="3"/>
  <c r="N86" i="3"/>
  <c r="N88" i="3"/>
  <c r="N89" i="3"/>
  <c r="N90" i="3"/>
  <c r="N91" i="3"/>
  <c r="N92" i="3"/>
  <c r="N93" i="3"/>
  <c r="N94" i="3"/>
  <c r="N95" i="3"/>
  <c r="N96" i="3"/>
  <c r="N98" i="3"/>
  <c r="N99" i="3"/>
  <c r="N100" i="3"/>
  <c r="N101" i="3"/>
  <c r="N102" i="3"/>
  <c r="N103" i="3"/>
  <c r="N104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3" i="3"/>
  <c r="N134" i="3"/>
  <c r="N135" i="3"/>
  <c r="N136" i="3"/>
  <c r="N137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3" i="3"/>
  <c r="N3" i="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N102" i="37"/>
  <c r="N103" i="37"/>
  <c r="N104" i="37"/>
  <c r="N105" i="37"/>
  <c r="N106" i="37"/>
  <c r="N107" i="37"/>
  <c r="N108" i="37"/>
  <c r="N109" i="37"/>
  <c r="N110" i="37"/>
  <c r="N111" i="37"/>
  <c r="N112" i="37"/>
  <c r="N113" i="37"/>
  <c r="N114" i="37"/>
  <c r="N115" i="37"/>
  <c r="N116" i="37"/>
  <c r="N117" i="37"/>
  <c r="N118" i="37"/>
  <c r="N119" i="37"/>
  <c r="N120" i="37"/>
  <c r="N121" i="37"/>
  <c r="N122" i="37"/>
  <c r="N123" i="37"/>
  <c r="N124" i="37"/>
  <c r="N125" i="37"/>
  <c r="N126" i="37"/>
  <c r="N127" i="37"/>
  <c r="N128" i="37"/>
  <c r="N129" i="37"/>
  <c r="N130" i="37"/>
  <c r="N131" i="37"/>
  <c r="N132" i="37"/>
  <c r="N133" i="37"/>
  <c r="N134" i="37"/>
  <c r="N135" i="37"/>
  <c r="N136" i="37"/>
  <c r="N137" i="37"/>
  <c r="N138" i="37"/>
  <c r="N139" i="37"/>
  <c r="N140" i="37"/>
  <c r="N141" i="37"/>
  <c r="N142" i="37"/>
  <c r="N143" i="37"/>
  <c r="N144" i="37"/>
  <c r="N145" i="37"/>
  <c r="N146" i="37"/>
  <c r="N147" i="37"/>
  <c r="N148" i="37"/>
  <c r="N149" i="37"/>
  <c r="N150" i="37"/>
  <c r="N151" i="37"/>
  <c r="N152" i="37"/>
  <c r="N153" i="37"/>
  <c r="N154" i="37"/>
  <c r="N155" i="37"/>
  <c r="N156" i="37"/>
  <c r="J49" i="37" l="1"/>
  <c r="J35" i="37"/>
  <c r="J29" i="37"/>
  <c r="K29" i="37"/>
  <c r="Q4" i="3" l="1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3" i="1"/>
  <c r="Q3" i="3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AC13" i="43"/>
  <c r="AD13" i="43"/>
  <c r="AE13" i="43"/>
  <c r="AF13" i="43"/>
  <c r="AG13" i="43"/>
  <c r="AH13" i="43"/>
  <c r="AI13" i="43"/>
  <c r="AJ13" i="43"/>
  <c r="AK13" i="43"/>
  <c r="AL13" i="43"/>
  <c r="AM13" i="43"/>
  <c r="AN13" i="43"/>
  <c r="AO13" i="43"/>
  <c r="AP13" i="43"/>
  <c r="AQ13" i="43"/>
  <c r="AZ13" i="43"/>
  <c r="BA13" i="43"/>
  <c r="BB13" i="43"/>
  <c r="BC13" i="43"/>
  <c r="BD13" i="43"/>
  <c r="BE13" i="43"/>
  <c r="BF13" i="43"/>
  <c r="AC14" i="43"/>
  <c r="AD14" i="43"/>
  <c r="AE14" i="43"/>
  <c r="AF14" i="43"/>
  <c r="AG14" i="43"/>
  <c r="AH14" i="43"/>
  <c r="AI14" i="43"/>
  <c r="AJ14" i="43"/>
  <c r="AK14" i="43"/>
  <c r="AL14" i="43"/>
  <c r="AM14" i="43"/>
  <c r="AN14" i="43"/>
  <c r="AO14" i="43"/>
  <c r="AP14" i="43"/>
  <c r="AQ14" i="43"/>
  <c r="AZ14" i="43"/>
  <c r="BA14" i="43"/>
  <c r="BB14" i="43"/>
  <c r="BC14" i="43"/>
  <c r="BD14" i="43"/>
  <c r="BE14" i="43"/>
  <c r="BF14" i="43"/>
  <c r="AC15" i="43"/>
  <c r="AD15" i="43"/>
  <c r="AE15" i="43"/>
  <c r="AF15" i="43"/>
  <c r="AG15" i="43"/>
  <c r="AH15" i="43"/>
  <c r="AI15" i="43"/>
  <c r="AJ15" i="43"/>
  <c r="AK15" i="43"/>
  <c r="AL15" i="43"/>
  <c r="AM15" i="43"/>
  <c r="AN15" i="43"/>
  <c r="AO15" i="43"/>
  <c r="AP15" i="43"/>
  <c r="AQ15" i="43"/>
  <c r="AZ15" i="43"/>
  <c r="BA15" i="43"/>
  <c r="BB15" i="43"/>
  <c r="BC15" i="43"/>
  <c r="BD15" i="43"/>
  <c r="BE15" i="43"/>
  <c r="BF15" i="43"/>
  <c r="AC16" i="43"/>
  <c r="AD16" i="43"/>
  <c r="AE16" i="43"/>
  <c r="AF16" i="43"/>
  <c r="AG16" i="43"/>
  <c r="AH16" i="43"/>
  <c r="AI16" i="43"/>
  <c r="AJ16" i="43"/>
  <c r="AK16" i="43"/>
  <c r="AL16" i="43"/>
  <c r="AM16" i="43"/>
  <c r="AN16" i="43"/>
  <c r="AO16" i="43"/>
  <c r="AP16" i="43"/>
  <c r="AQ16" i="43"/>
  <c r="AZ16" i="43"/>
  <c r="BA16" i="43"/>
  <c r="BB16" i="43"/>
  <c r="BC16" i="43"/>
  <c r="BD16" i="43"/>
  <c r="BE16" i="43"/>
  <c r="BF16" i="43"/>
  <c r="AC17" i="43"/>
  <c r="AD17" i="43"/>
  <c r="AE17" i="43"/>
  <c r="AF17" i="43"/>
  <c r="AG17" i="43"/>
  <c r="AH17" i="43"/>
  <c r="AI17" i="43"/>
  <c r="AJ17" i="43"/>
  <c r="AK17" i="43"/>
  <c r="AL17" i="43"/>
  <c r="AM17" i="43"/>
  <c r="AN17" i="43"/>
  <c r="AO17" i="43"/>
  <c r="AP17" i="43"/>
  <c r="AQ17" i="43"/>
  <c r="AZ17" i="43"/>
  <c r="BA17" i="43"/>
  <c r="BB17" i="43"/>
  <c r="BC17" i="43"/>
  <c r="BD17" i="43"/>
  <c r="BE17" i="43"/>
  <c r="BF17" i="43"/>
  <c r="AC18" i="43"/>
  <c r="AD18" i="43"/>
  <c r="AE18" i="43"/>
  <c r="AF18" i="43"/>
  <c r="AG18" i="43"/>
  <c r="AH18" i="43"/>
  <c r="AI18" i="43"/>
  <c r="AJ18" i="43"/>
  <c r="AK18" i="43"/>
  <c r="AL18" i="43"/>
  <c r="AM18" i="43"/>
  <c r="AN18" i="43"/>
  <c r="AO18" i="43"/>
  <c r="AP18" i="43"/>
  <c r="AQ18" i="43"/>
  <c r="AZ18" i="43"/>
  <c r="BA18" i="43"/>
  <c r="BB18" i="43"/>
  <c r="BC18" i="43"/>
  <c r="BD18" i="43"/>
  <c r="BE18" i="43"/>
  <c r="BF18" i="43"/>
  <c r="AC19" i="43"/>
  <c r="AD19" i="43"/>
  <c r="AE19" i="43"/>
  <c r="AF19" i="43"/>
  <c r="AG19" i="43"/>
  <c r="AH19" i="43"/>
  <c r="AI19" i="43"/>
  <c r="AJ19" i="43"/>
  <c r="AK19" i="43"/>
  <c r="AL19" i="43"/>
  <c r="AM19" i="43"/>
  <c r="AN19" i="43"/>
  <c r="AO19" i="43"/>
  <c r="AP19" i="43"/>
  <c r="AQ19" i="43"/>
  <c r="AZ19" i="43"/>
  <c r="BA19" i="43"/>
  <c r="BB19" i="43"/>
  <c r="BC19" i="43"/>
  <c r="BD19" i="43"/>
  <c r="BE19" i="43"/>
  <c r="BF19" i="43"/>
  <c r="AC20" i="43"/>
  <c r="AD20" i="43"/>
  <c r="AE20" i="43"/>
  <c r="AF20" i="43"/>
  <c r="AG20" i="43"/>
  <c r="AH20" i="43"/>
  <c r="AI20" i="43"/>
  <c r="AJ20" i="43"/>
  <c r="AK20" i="43"/>
  <c r="AL20" i="43"/>
  <c r="AM20" i="43"/>
  <c r="AN20" i="43"/>
  <c r="AO20" i="43"/>
  <c r="AP20" i="43"/>
  <c r="AQ20" i="43"/>
  <c r="AZ20" i="43"/>
  <c r="BA20" i="43"/>
  <c r="BB20" i="43"/>
  <c r="BC20" i="43"/>
  <c r="BD20" i="43"/>
  <c r="BE20" i="43"/>
  <c r="BF20" i="43"/>
  <c r="AC21" i="43"/>
  <c r="AD21" i="43"/>
  <c r="AE21" i="43"/>
  <c r="AF21" i="43"/>
  <c r="AG21" i="43"/>
  <c r="AH21" i="43"/>
  <c r="AI21" i="43"/>
  <c r="AJ21" i="43"/>
  <c r="AK21" i="43"/>
  <c r="AL21" i="43"/>
  <c r="AM21" i="43"/>
  <c r="AN21" i="43"/>
  <c r="AO21" i="43"/>
  <c r="AP21" i="43"/>
  <c r="AQ21" i="43"/>
  <c r="AZ21" i="43"/>
  <c r="BA21" i="43"/>
  <c r="BB21" i="43"/>
  <c r="BC21" i="43"/>
  <c r="BD21" i="43"/>
  <c r="BE21" i="43"/>
  <c r="BF21" i="43"/>
  <c r="AC22" i="43"/>
  <c r="AD22" i="43"/>
  <c r="AE22" i="43"/>
  <c r="AF22" i="43"/>
  <c r="AG22" i="43"/>
  <c r="AH22" i="43"/>
  <c r="AI22" i="43"/>
  <c r="AJ22" i="43"/>
  <c r="AK22" i="43"/>
  <c r="AL22" i="43"/>
  <c r="AM22" i="43"/>
  <c r="AN22" i="43"/>
  <c r="AO22" i="43"/>
  <c r="AP22" i="43"/>
  <c r="AQ22" i="43"/>
  <c r="AZ22" i="43"/>
  <c r="BA22" i="43"/>
  <c r="BB22" i="43"/>
  <c r="BC22" i="43"/>
  <c r="BD22" i="43"/>
  <c r="BE22" i="43"/>
  <c r="BF22" i="43"/>
  <c r="AC23" i="43"/>
  <c r="AD23" i="43"/>
  <c r="AE23" i="43"/>
  <c r="AF23" i="43"/>
  <c r="AG23" i="43"/>
  <c r="AH23" i="43"/>
  <c r="AI23" i="43"/>
  <c r="AJ23" i="43"/>
  <c r="AK23" i="43"/>
  <c r="AL23" i="43"/>
  <c r="AM23" i="43"/>
  <c r="AN23" i="43"/>
  <c r="AO23" i="43"/>
  <c r="AP23" i="43"/>
  <c r="AQ23" i="43"/>
  <c r="AZ23" i="43"/>
  <c r="BA23" i="43"/>
  <c r="BB23" i="43"/>
  <c r="BC23" i="43"/>
  <c r="BD23" i="43"/>
  <c r="BE23" i="43"/>
  <c r="BF23" i="43"/>
  <c r="AC24" i="43"/>
  <c r="AD24" i="43"/>
  <c r="AE24" i="43"/>
  <c r="AF24" i="43"/>
  <c r="AG24" i="43"/>
  <c r="AH24" i="43"/>
  <c r="AI24" i="43"/>
  <c r="AJ24" i="43"/>
  <c r="AK24" i="43"/>
  <c r="AL24" i="43"/>
  <c r="AM24" i="43"/>
  <c r="AN24" i="43"/>
  <c r="AO24" i="43"/>
  <c r="AP24" i="43"/>
  <c r="AQ24" i="43"/>
  <c r="AZ24" i="43"/>
  <c r="BA24" i="43"/>
  <c r="BB24" i="43"/>
  <c r="BC24" i="43"/>
  <c r="BD24" i="43"/>
  <c r="BE24" i="43"/>
  <c r="BF24" i="43"/>
  <c r="AC25" i="43"/>
  <c r="AD25" i="43"/>
  <c r="AE25" i="43"/>
  <c r="AF25" i="43"/>
  <c r="AG25" i="43"/>
  <c r="AH25" i="43"/>
  <c r="AI25" i="43"/>
  <c r="AJ25" i="43"/>
  <c r="AK25" i="43"/>
  <c r="AL25" i="43"/>
  <c r="AM25" i="43"/>
  <c r="AN25" i="43"/>
  <c r="AO25" i="43"/>
  <c r="AP25" i="43"/>
  <c r="AQ25" i="43"/>
  <c r="AZ25" i="43"/>
  <c r="BA25" i="43"/>
  <c r="BB25" i="43"/>
  <c r="BC25" i="43"/>
  <c r="BD25" i="43"/>
  <c r="BE25" i="43"/>
  <c r="BF25" i="43"/>
  <c r="AC26" i="43"/>
  <c r="AD26" i="43"/>
  <c r="AE26" i="43"/>
  <c r="AF26" i="43"/>
  <c r="AG26" i="43"/>
  <c r="AH26" i="43"/>
  <c r="AI26" i="43"/>
  <c r="AJ26" i="43"/>
  <c r="AK26" i="43"/>
  <c r="AL26" i="43"/>
  <c r="AM26" i="43"/>
  <c r="AN26" i="43"/>
  <c r="AO26" i="43"/>
  <c r="AP26" i="43"/>
  <c r="AQ26" i="43"/>
  <c r="AZ26" i="43"/>
  <c r="BA26" i="43"/>
  <c r="BB26" i="43"/>
  <c r="BC26" i="43"/>
  <c r="BD26" i="43"/>
  <c r="BE26" i="43"/>
  <c r="BF26" i="43"/>
  <c r="AC27" i="43"/>
  <c r="AD27" i="43"/>
  <c r="AE27" i="43"/>
  <c r="AF27" i="43"/>
  <c r="AG27" i="43"/>
  <c r="AH27" i="43"/>
  <c r="AI27" i="43"/>
  <c r="AJ27" i="43"/>
  <c r="AK27" i="43"/>
  <c r="AL27" i="43"/>
  <c r="AM27" i="43"/>
  <c r="AN27" i="43"/>
  <c r="AO27" i="43"/>
  <c r="AP27" i="43"/>
  <c r="AQ27" i="43"/>
  <c r="AZ27" i="43"/>
  <c r="BA27" i="43"/>
  <c r="BB27" i="43"/>
  <c r="BC27" i="43"/>
  <c r="BD27" i="43"/>
  <c r="BE27" i="43"/>
  <c r="BF27" i="43"/>
  <c r="AC28" i="43"/>
  <c r="AD28" i="43"/>
  <c r="AE28" i="43"/>
  <c r="AF28" i="43"/>
  <c r="AG28" i="43"/>
  <c r="AH28" i="43"/>
  <c r="AI28" i="43"/>
  <c r="AJ28" i="43"/>
  <c r="AK28" i="43"/>
  <c r="AL28" i="43"/>
  <c r="AM28" i="43"/>
  <c r="AN28" i="43"/>
  <c r="AO28" i="43"/>
  <c r="AP28" i="43"/>
  <c r="AQ28" i="43"/>
  <c r="AZ28" i="43"/>
  <c r="BA28" i="43"/>
  <c r="BB28" i="43"/>
  <c r="BC28" i="43"/>
  <c r="BD28" i="43"/>
  <c r="BE28" i="43"/>
  <c r="BF28" i="43"/>
  <c r="AC29" i="43"/>
  <c r="AD29" i="43"/>
  <c r="AE29" i="43"/>
  <c r="AF29" i="43"/>
  <c r="AG29" i="43"/>
  <c r="AH29" i="43"/>
  <c r="AI29" i="43"/>
  <c r="AJ29" i="43"/>
  <c r="AK29" i="43"/>
  <c r="AL29" i="43"/>
  <c r="AM29" i="43"/>
  <c r="AN29" i="43"/>
  <c r="AO29" i="43"/>
  <c r="AP29" i="43"/>
  <c r="AQ29" i="43"/>
  <c r="AZ29" i="43"/>
  <c r="BA29" i="43"/>
  <c r="BB29" i="43"/>
  <c r="BC29" i="43"/>
  <c r="BD29" i="43"/>
  <c r="BE29" i="43"/>
  <c r="BF29" i="43"/>
  <c r="AC30" i="43"/>
  <c r="AD30" i="43"/>
  <c r="AE30" i="43"/>
  <c r="AF30" i="43"/>
  <c r="AG30" i="43"/>
  <c r="AH30" i="43"/>
  <c r="AI30" i="43"/>
  <c r="AJ30" i="43"/>
  <c r="AK30" i="43"/>
  <c r="AL30" i="43"/>
  <c r="AM30" i="43"/>
  <c r="AN30" i="43"/>
  <c r="AO30" i="43"/>
  <c r="AP30" i="43"/>
  <c r="AQ30" i="43"/>
  <c r="AZ30" i="43"/>
  <c r="BA30" i="43"/>
  <c r="BB30" i="43"/>
  <c r="BC30" i="43"/>
  <c r="BD30" i="43"/>
  <c r="BE30" i="43"/>
  <c r="BF30" i="43"/>
  <c r="AC31" i="43"/>
  <c r="AD31" i="43"/>
  <c r="AE31" i="43"/>
  <c r="AF31" i="43"/>
  <c r="AG31" i="43"/>
  <c r="AH31" i="43"/>
  <c r="AI31" i="43"/>
  <c r="AJ31" i="43"/>
  <c r="AK31" i="43"/>
  <c r="AL31" i="43"/>
  <c r="AM31" i="43"/>
  <c r="AN31" i="43"/>
  <c r="AO31" i="43"/>
  <c r="AP31" i="43"/>
  <c r="AQ31" i="43"/>
  <c r="AZ31" i="43"/>
  <c r="BA31" i="43"/>
  <c r="BB31" i="43"/>
  <c r="BC31" i="43"/>
  <c r="BD31" i="43"/>
  <c r="BE31" i="43"/>
  <c r="BF31" i="43"/>
  <c r="AC32" i="43"/>
  <c r="AD32" i="43"/>
  <c r="AE32" i="43"/>
  <c r="AF32" i="43"/>
  <c r="AG32" i="43"/>
  <c r="AH32" i="43"/>
  <c r="AI32" i="43"/>
  <c r="AJ32" i="43"/>
  <c r="AK32" i="43"/>
  <c r="AL32" i="43"/>
  <c r="AM32" i="43"/>
  <c r="AN32" i="43"/>
  <c r="AO32" i="43"/>
  <c r="AP32" i="43"/>
  <c r="AQ32" i="43"/>
  <c r="AZ32" i="43"/>
  <c r="BA32" i="43"/>
  <c r="BB32" i="43"/>
  <c r="BC32" i="43"/>
  <c r="BD32" i="43"/>
  <c r="BE32" i="43"/>
  <c r="BF32" i="43"/>
  <c r="AC33" i="43"/>
  <c r="AD33" i="43"/>
  <c r="AE33" i="43"/>
  <c r="AF33" i="43"/>
  <c r="AG33" i="43"/>
  <c r="AH33" i="43"/>
  <c r="AI33" i="43"/>
  <c r="AJ33" i="43"/>
  <c r="AK33" i="43"/>
  <c r="AL33" i="43"/>
  <c r="AM33" i="43"/>
  <c r="AN33" i="43"/>
  <c r="AO33" i="43"/>
  <c r="AP33" i="43"/>
  <c r="AQ33" i="43"/>
  <c r="AZ33" i="43"/>
  <c r="BA33" i="43"/>
  <c r="BB33" i="43"/>
  <c r="BC33" i="43"/>
  <c r="BD33" i="43"/>
  <c r="BE33" i="43"/>
  <c r="BF33" i="43"/>
  <c r="AC34" i="43"/>
  <c r="AD34" i="43"/>
  <c r="AE34" i="43"/>
  <c r="AF34" i="43"/>
  <c r="AG34" i="43"/>
  <c r="AH34" i="43"/>
  <c r="AI34" i="43"/>
  <c r="AJ34" i="43"/>
  <c r="AK34" i="43"/>
  <c r="AL34" i="43"/>
  <c r="AM34" i="43"/>
  <c r="AN34" i="43"/>
  <c r="AO34" i="43"/>
  <c r="AP34" i="43"/>
  <c r="AQ34" i="43"/>
  <c r="AZ34" i="43"/>
  <c r="BA34" i="43"/>
  <c r="BB34" i="43"/>
  <c r="BC34" i="43"/>
  <c r="BD34" i="43"/>
  <c r="BE34" i="43"/>
  <c r="BF34" i="43"/>
  <c r="AC35" i="43"/>
  <c r="AD35" i="43"/>
  <c r="AE35" i="43"/>
  <c r="AF35" i="43"/>
  <c r="AG35" i="43"/>
  <c r="AH35" i="43"/>
  <c r="AI35" i="43"/>
  <c r="AJ35" i="43"/>
  <c r="AK35" i="43"/>
  <c r="AL35" i="43"/>
  <c r="AM35" i="43"/>
  <c r="AN35" i="43"/>
  <c r="AO35" i="43"/>
  <c r="AP35" i="43"/>
  <c r="AQ35" i="43"/>
  <c r="AZ35" i="43"/>
  <c r="BA35" i="43"/>
  <c r="BB35" i="43"/>
  <c r="BC35" i="43"/>
  <c r="BD35" i="43"/>
  <c r="BE35" i="43"/>
  <c r="BF35" i="43"/>
  <c r="AC36" i="43"/>
  <c r="AD36" i="43"/>
  <c r="AE36" i="43"/>
  <c r="AF36" i="43"/>
  <c r="AG36" i="43"/>
  <c r="AH36" i="43"/>
  <c r="AI36" i="43"/>
  <c r="AJ36" i="43"/>
  <c r="AK36" i="43"/>
  <c r="AL36" i="43"/>
  <c r="AM36" i="43"/>
  <c r="AN36" i="43"/>
  <c r="AO36" i="43"/>
  <c r="AP36" i="43"/>
  <c r="AQ36" i="43"/>
  <c r="AZ36" i="43"/>
  <c r="BA36" i="43"/>
  <c r="BB36" i="43"/>
  <c r="BC36" i="43"/>
  <c r="BD36" i="43"/>
  <c r="BE36" i="43"/>
  <c r="BF36" i="43"/>
  <c r="AC37" i="43"/>
  <c r="AD37" i="43"/>
  <c r="AE37" i="43"/>
  <c r="AF37" i="43"/>
  <c r="AG37" i="43"/>
  <c r="AH37" i="43"/>
  <c r="AI37" i="43"/>
  <c r="AJ37" i="43"/>
  <c r="AK37" i="43"/>
  <c r="AL37" i="43"/>
  <c r="AM37" i="43"/>
  <c r="AN37" i="43"/>
  <c r="AO37" i="43"/>
  <c r="AP37" i="43"/>
  <c r="AQ37" i="43"/>
  <c r="AZ37" i="43"/>
  <c r="BA37" i="43"/>
  <c r="BB37" i="43"/>
  <c r="BC37" i="43"/>
  <c r="BD37" i="43"/>
  <c r="BE37" i="43"/>
  <c r="BF37" i="43"/>
  <c r="AC38" i="43"/>
  <c r="AD38" i="43"/>
  <c r="AE38" i="43"/>
  <c r="AF38" i="43"/>
  <c r="AG38" i="43"/>
  <c r="AH38" i="43"/>
  <c r="AI38" i="43"/>
  <c r="AJ38" i="43"/>
  <c r="AK38" i="43"/>
  <c r="AM38" i="43"/>
  <c r="AN38" i="43"/>
  <c r="AO38" i="43"/>
  <c r="AP38" i="43"/>
  <c r="AQ38" i="43"/>
  <c r="AZ38" i="43"/>
  <c r="BA38" i="43"/>
  <c r="BB38" i="43"/>
  <c r="BC38" i="43"/>
  <c r="BD38" i="43"/>
  <c r="BE38" i="43"/>
  <c r="BF38" i="43"/>
  <c r="AC39" i="43"/>
  <c r="AD39" i="43"/>
  <c r="AE39" i="43"/>
  <c r="AF39" i="43"/>
  <c r="AG39" i="43"/>
  <c r="AH39" i="43"/>
  <c r="AI39" i="43"/>
  <c r="AJ39" i="43"/>
  <c r="AK39" i="43"/>
  <c r="AL39" i="43"/>
  <c r="AM39" i="43"/>
  <c r="AN39" i="43"/>
  <c r="AO39" i="43"/>
  <c r="AP39" i="43"/>
  <c r="AQ39" i="43"/>
  <c r="AZ39" i="43"/>
  <c r="BA39" i="43"/>
  <c r="BB39" i="43"/>
  <c r="BC39" i="43"/>
  <c r="BD39" i="43"/>
  <c r="BE39" i="43"/>
  <c r="BF39" i="43"/>
  <c r="AC40" i="43"/>
  <c r="AD40" i="43"/>
  <c r="AE40" i="43"/>
  <c r="AF40" i="43"/>
  <c r="AG40" i="43"/>
  <c r="AH40" i="43"/>
  <c r="AI40" i="43"/>
  <c r="AJ40" i="43"/>
  <c r="AK40" i="43"/>
  <c r="AL40" i="43"/>
  <c r="AM40" i="43"/>
  <c r="AN40" i="43"/>
  <c r="AO40" i="43"/>
  <c r="AP40" i="43"/>
  <c r="AQ40" i="43"/>
  <c r="AZ40" i="43"/>
  <c r="BA40" i="43"/>
  <c r="BB40" i="43"/>
  <c r="BC40" i="43"/>
  <c r="BD40" i="43"/>
  <c r="BE40" i="43"/>
  <c r="BF40" i="43"/>
  <c r="AC41" i="43"/>
  <c r="AD41" i="43"/>
  <c r="AE41" i="43"/>
  <c r="AF41" i="43"/>
  <c r="AG41" i="43"/>
  <c r="AH41" i="43"/>
  <c r="AI41" i="43"/>
  <c r="AJ41" i="43"/>
  <c r="AK41" i="43"/>
  <c r="AL41" i="43"/>
  <c r="AM41" i="43"/>
  <c r="AN41" i="43"/>
  <c r="AO41" i="43"/>
  <c r="AP41" i="43"/>
  <c r="AQ41" i="43"/>
  <c r="AZ41" i="43"/>
  <c r="BA41" i="43"/>
  <c r="BB41" i="43"/>
  <c r="BC41" i="43"/>
  <c r="BD41" i="43"/>
  <c r="BE41" i="43"/>
  <c r="BF41" i="43"/>
  <c r="AC42" i="43"/>
  <c r="AD42" i="43"/>
  <c r="AE42" i="43"/>
  <c r="AF42" i="43"/>
  <c r="AG42" i="43"/>
  <c r="AH42" i="43"/>
  <c r="AI42" i="43"/>
  <c r="AJ42" i="43"/>
  <c r="AK42" i="43"/>
  <c r="AL42" i="43"/>
  <c r="AM42" i="43"/>
  <c r="AN42" i="43"/>
  <c r="AO42" i="43"/>
  <c r="AP42" i="43"/>
  <c r="AQ42" i="43"/>
  <c r="AZ42" i="43"/>
  <c r="BA42" i="43"/>
  <c r="BB42" i="43"/>
  <c r="BC42" i="43"/>
  <c r="BD42" i="43"/>
  <c r="BE42" i="43"/>
  <c r="BF42" i="43"/>
  <c r="AC43" i="43"/>
  <c r="AD43" i="43"/>
  <c r="AE43" i="43"/>
  <c r="AF43" i="43"/>
  <c r="AG43" i="43"/>
  <c r="AH43" i="43"/>
  <c r="AI43" i="43"/>
  <c r="AJ43" i="43"/>
  <c r="AK43" i="43"/>
  <c r="AL43" i="43"/>
  <c r="AM43" i="43"/>
  <c r="AN43" i="43"/>
  <c r="AO43" i="43"/>
  <c r="AP43" i="43"/>
  <c r="AQ43" i="43"/>
  <c r="AZ43" i="43"/>
  <c r="BA43" i="43"/>
  <c r="BB43" i="43"/>
  <c r="BC43" i="43"/>
  <c r="BD43" i="43"/>
  <c r="BE43" i="43"/>
  <c r="BF43" i="43"/>
  <c r="AC44" i="43"/>
  <c r="AD44" i="43"/>
  <c r="AE44" i="43"/>
  <c r="AF44" i="43"/>
  <c r="AG44" i="43"/>
  <c r="AH44" i="43"/>
  <c r="AI44" i="43"/>
  <c r="AJ44" i="43"/>
  <c r="AK44" i="43"/>
  <c r="AM44" i="43"/>
  <c r="AN44" i="43"/>
  <c r="AO44" i="43"/>
  <c r="AP44" i="43"/>
  <c r="AQ44" i="43"/>
  <c r="AZ44" i="43"/>
  <c r="BA44" i="43"/>
  <c r="BB44" i="43"/>
  <c r="BC44" i="43"/>
  <c r="BD44" i="43"/>
  <c r="BE44" i="43"/>
  <c r="BF44" i="43"/>
  <c r="AC45" i="43"/>
  <c r="AD45" i="43"/>
  <c r="AE45" i="43"/>
  <c r="AF45" i="43"/>
  <c r="AG45" i="43"/>
  <c r="AH45" i="43"/>
  <c r="AI45" i="43"/>
  <c r="AJ45" i="43"/>
  <c r="AK45" i="43"/>
  <c r="AL45" i="43"/>
  <c r="AM45" i="43"/>
  <c r="AN45" i="43"/>
  <c r="AO45" i="43"/>
  <c r="AP45" i="43"/>
  <c r="AQ45" i="43"/>
  <c r="AZ45" i="43"/>
  <c r="BA45" i="43"/>
  <c r="BB45" i="43"/>
  <c r="BC45" i="43"/>
  <c r="BD45" i="43"/>
  <c r="BE45" i="43"/>
  <c r="BF45" i="43"/>
  <c r="AC46" i="43"/>
  <c r="AD46" i="43"/>
  <c r="AE46" i="43"/>
  <c r="AF46" i="43"/>
  <c r="AG46" i="43"/>
  <c r="AH46" i="43"/>
  <c r="AI46" i="43"/>
  <c r="AJ46" i="43"/>
  <c r="AK46" i="43"/>
  <c r="AL46" i="43"/>
  <c r="AM46" i="43"/>
  <c r="AN46" i="43"/>
  <c r="AO46" i="43"/>
  <c r="AP46" i="43"/>
  <c r="AQ46" i="43"/>
  <c r="AZ46" i="43"/>
  <c r="BA46" i="43"/>
  <c r="BB46" i="43"/>
  <c r="BC46" i="43"/>
  <c r="BD46" i="43"/>
  <c r="BE46" i="43"/>
  <c r="BF46" i="43"/>
  <c r="AC47" i="43"/>
  <c r="AD47" i="43"/>
  <c r="AE47" i="43"/>
  <c r="AF47" i="43"/>
  <c r="AG47" i="43"/>
  <c r="AH47" i="43"/>
  <c r="AI47" i="43"/>
  <c r="AJ47" i="43"/>
  <c r="AK47" i="43"/>
  <c r="AL47" i="43"/>
  <c r="AM47" i="43"/>
  <c r="AN47" i="43"/>
  <c r="AO47" i="43"/>
  <c r="AP47" i="43"/>
  <c r="AQ47" i="43"/>
  <c r="AZ47" i="43"/>
  <c r="BA47" i="43"/>
  <c r="BB47" i="43"/>
  <c r="BC47" i="43"/>
  <c r="BD47" i="43"/>
  <c r="BE47" i="43"/>
  <c r="BF47" i="43"/>
  <c r="AC48" i="43"/>
  <c r="AD48" i="43"/>
  <c r="AE48" i="43"/>
  <c r="AF48" i="43"/>
  <c r="AG48" i="43"/>
  <c r="AH48" i="43"/>
  <c r="AI48" i="43"/>
  <c r="AJ48" i="43"/>
  <c r="AK48" i="43"/>
  <c r="AL48" i="43"/>
  <c r="AM48" i="43"/>
  <c r="AN48" i="43"/>
  <c r="AO48" i="43"/>
  <c r="AP48" i="43"/>
  <c r="AQ48" i="43"/>
  <c r="AZ48" i="43"/>
  <c r="BA48" i="43"/>
  <c r="BB48" i="43"/>
  <c r="BC48" i="43"/>
  <c r="BD48" i="43"/>
  <c r="BE48" i="43"/>
  <c r="BF48" i="43"/>
  <c r="AC49" i="43"/>
  <c r="AD49" i="43"/>
  <c r="AE49" i="43"/>
  <c r="AF49" i="43"/>
  <c r="AG49" i="43"/>
  <c r="AH49" i="43"/>
  <c r="AI49" i="43"/>
  <c r="AJ49" i="43"/>
  <c r="AK49" i="43"/>
  <c r="AL49" i="43"/>
  <c r="AM49" i="43"/>
  <c r="AN49" i="43"/>
  <c r="AO49" i="43"/>
  <c r="AP49" i="43"/>
  <c r="AQ49" i="43"/>
  <c r="AZ49" i="43"/>
  <c r="BA49" i="43"/>
  <c r="BB49" i="43"/>
  <c r="BC49" i="43"/>
  <c r="BD49" i="43"/>
  <c r="BE49" i="43"/>
  <c r="BF49" i="43"/>
  <c r="AC50" i="43"/>
  <c r="AD50" i="43"/>
  <c r="AE50" i="43"/>
  <c r="AF50" i="43"/>
  <c r="AG50" i="43"/>
  <c r="AH50" i="43"/>
  <c r="AI50" i="43"/>
  <c r="AJ50" i="43"/>
  <c r="AK50" i="43"/>
  <c r="AL50" i="43"/>
  <c r="AM50" i="43"/>
  <c r="AN50" i="43"/>
  <c r="AO50" i="43"/>
  <c r="AP50" i="43"/>
  <c r="AQ50" i="43"/>
  <c r="AZ50" i="43"/>
  <c r="BA50" i="43"/>
  <c r="BB50" i="43"/>
  <c r="BC50" i="43"/>
  <c r="BD50" i="43"/>
  <c r="BE50" i="43"/>
  <c r="BF50" i="43"/>
  <c r="AC51" i="43"/>
  <c r="AD51" i="43"/>
  <c r="AE51" i="43"/>
  <c r="AF51" i="43"/>
  <c r="AG51" i="43"/>
  <c r="AH51" i="43"/>
  <c r="AI51" i="43"/>
  <c r="AJ51" i="43"/>
  <c r="AK51" i="43"/>
  <c r="AL51" i="43"/>
  <c r="AM51" i="43"/>
  <c r="AN51" i="43"/>
  <c r="AO51" i="43"/>
  <c r="AP51" i="43"/>
  <c r="AQ51" i="43"/>
  <c r="AZ51" i="43"/>
  <c r="BA51" i="43"/>
  <c r="BB51" i="43"/>
  <c r="BC51" i="43"/>
  <c r="BD51" i="43"/>
  <c r="BE51" i="43"/>
  <c r="BF51" i="43"/>
  <c r="AC52" i="43"/>
  <c r="AD52" i="43"/>
  <c r="AE52" i="43"/>
  <c r="AF52" i="43"/>
  <c r="AG52" i="43"/>
  <c r="AH52" i="43"/>
  <c r="AI52" i="43"/>
  <c r="AJ52" i="43"/>
  <c r="AK52" i="43"/>
  <c r="AL52" i="43"/>
  <c r="AM52" i="43"/>
  <c r="AN52" i="43"/>
  <c r="AO52" i="43"/>
  <c r="AP52" i="43"/>
  <c r="AQ52" i="43"/>
  <c r="AZ52" i="43"/>
  <c r="BA52" i="43"/>
  <c r="BB52" i="43"/>
  <c r="BC52" i="43"/>
  <c r="BD52" i="43"/>
  <c r="BE52" i="43"/>
  <c r="BF52" i="43"/>
  <c r="AC53" i="43"/>
  <c r="AD53" i="43"/>
  <c r="AE53" i="43"/>
  <c r="AF53" i="43"/>
  <c r="AG53" i="43"/>
  <c r="AH53" i="43"/>
  <c r="AI53" i="43"/>
  <c r="AJ53" i="43"/>
  <c r="AK53" i="43"/>
  <c r="AL53" i="43"/>
  <c r="AM53" i="43"/>
  <c r="AN53" i="43"/>
  <c r="AO53" i="43"/>
  <c r="AP53" i="43"/>
  <c r="AQ53" i="43"/>
  <c r="AZ53" i="43"/>
  <c r="BA53" i="43"/>
  <c r="BB53" i="43"/>
  <c r="BC53" i="43"/>
  <c r="BD53" i="43"/>
  <c r="BE53" i="43"/>
  <c r="BF53" i="43"/>
  <c r="AC54" i="43"/>
  <c r="AD54" i="43"/>
  <c r="AE54" i="43"/>
  <c r="AF54" i="43"/>
  <c r="AG54" i="43"/>
  <c r="AH54" i="43"/>
  <c r="AI54" i="43"/>
  <c r="AJ54" i="43"/>
  <c r="AK54" i="43"/>
  <c r="AL54" i="43"/>
  <c r="AM54" i="43"/>
  <c r="AN54" i="43"/>
  <c r="AO54" i="43"/>
  <c r="AP54" i="43"/>
  <c r="AQ54" i="43"/>
  <c r="AZ54" i="43"/>
  <c r="BA54" i="43"/>
  <c r="BB54" i="43"/>
  <c r="BC54" i="43"/>
  <c r="BD54" i="43"/>
  <c r="BE54" i="43"/>
  <c r="BF54" i="43"/>
  <c r="AC55" i="43"/>
  <c r="AD55" i="43"/>
  <c r="AE55" i="43"/>
  <c r="AF55" i="43"/>
  <c r="AG55" i="43"/>
  <c r="AH55" i="43"/>
  <c r="AI55" i="43"/>
  <c r="AJ55" i="43"/>
  <c r="AK55" i="43"/>
  <c r="AL55" i="43"/>
  <c r="AM55" i="43"/>
  <c r="AN55" i="43"/>
  <c r="AO55" i="43"/>
  <c r="AP55" i="43"/>
  <c r="AQ55" i="43"/>
  <c r="AZ55" i="43"/>
  <c r="BA55" i="43"/>
  <c r="BB55" i="43"/>
  <c r="BC55" i="43"/>
  <c r="BD55" i="43"/>
  <c r="BE55" i="43"/>
  <c r="BF55" i="43"/>
  <c r="AC56" i="43"/>
  <c r="AD56" i="43"/>
  <c r="AE56" i="43"/>
  <c r="AF56" i="43"/>
  <c r="AG56" i="43"/>
  <c r="AH56" i="43"/>
  <c r="AI56" i="43"/>
  <c r="AJ56" i="43"/>
  <c r="AK56" i="43"/>
  <c r="AL56" i="43"/>
  <c r="AM56" i="43"/>
  <c r="AN56" i="43"/>
  <c r="AO56" i="43"/>
  <c r="AP56" i="43"/>
  <c r="AQ56" i="43"/>
  <c r="AZ56" i="43"/>
  <c r="BA56" i="43"/>
  <c r="BB56" i="43"/>
  <c r="BC56" i="43"/>
  <c r="BD56" i="43"/>
  <c r="BE56" i="43"/>
  <c r="BF56" i="43"/>
  <c r="AC57" i="43"/>
  <c r="AD57" i="43"/>
  <c r="AE57" i="43"/>
  <c r="AF57" i="43"/>
  <c r="AG57" i="43"/>
  <c r="AH57" i="43"/>
  <c r="AI57" i="43"/>
  <c r="AJ57" i="43"/>
  <c r="AK57" i="43"/>
  <c r="AL57" i="43"/>
  <c r="AM57" i="43"/>
  <c r="AN57" i="43"/>
  <c r="AO57" i="43"/>
  <c r="AP57" i="43"/>
  <c r="AQ57" i="43"/>
  <c r="AZ57" i="43"/>
  <c r="BA57" i="43"/>
  <c r="BB57" i="43"/>
  <c r="BC57" i="43"/>
  <c r="BD57" i="43"/>
  <c r="BE57" i="43"/>
  <c r="BF57" i="43"/>
  <c r="AC58" i="43"/>
  <c r="AD58" i="43"/>
  <c r="AE58" i="43"/>
  <c r="AF58" i="43"/>
  <c r="AG58" i="43"/>
  <c r="AH58" i="43"/>
  <c r="AI58" i="43"/>
  <c r="AJ58" i="43"/>
  <c r="AK58" i="43"/>
  <c r="AM58" i="43"/>
  <c r="AN58" i="43"/>
  <c r="AO58" i="43"/>
  <c r="AP58" i="43"/>
  <c r="AQ58" i="43"/>
  <c r="AZ58" i="43"/>
  <c r="BA58" i="43"/>
  <c r="BB58" i="43"/>
  <c r="BC58" i="43"/>
  <c r="BD58" i="43"/>
  <c r="BE58" i="43"/>
  <c r="BF58" i="43"/>
  <c r="AC59" i="43"/>
  <c r="AD59" i="43"/>
  <c r="AE59" i="43"/>
  <c r="AF59" i="43"/>
  <c r="AG59" i="43"/>
  <c r="AH59" i="43"/>
  <c r="AI59" i="43"/>
  <c r="AJ59" i="43"/>
  <c r="AK59" i="43"/>
  <c r="AL59" i="43"/>
  <c r="AM59" i="43"/>
  <c r="AN59" i="43"/>
  <c r="AO59" i="43"/>
  <c r="AP59" i="43"/>
  <c r="AQ59" i="43"/>
  <c r="AZ59" i="43"/>
  <c r="BA59" i="43"/>
  <c r="BB59" i="43"/>
  <c r="BC59" i="43"/>
  <c r="BD59" i="43"/>
  <c r="BE59" i="43"/>
  <c r="BF59" i="43"/>
  <c r="AC60" i="43"/>
  <c r="AD60" i="43"/>
  <c r="AE60" i="43"/>
  <c r="AF60" i="43"/>
  <c r="AG60" i="43"/>
  <c r="AH60" i="43"/>
  <c r="AI60" i="43"/>
  <c r="AJ60" i="43"/>
  <c r="AK60" i="43"/>
  <c r="AL60" i="43"/>
  <c r="AM60" i="43"/>
  <c r="AN60" i="43"/>
  <c r="AO60" i="43"/>
  <c r="AP60" i="43"/>
  <c r="AQ60" i="43"/>
  <c r="AZ60" i="43"/>
  <c r="BA60" i="43"/>
  <c r="BB60" i="43"/>
  <c r="BC60" i="43"/>
  <c r="BD60" i="43"/>
  <c r="BE60" i="43"/>
  <c r="BF60" i="43"/>
  <c r="AC61" i="43"/>
  <c r="AD61" i="43"/>
  <c r="AE61" i="43"/>
  <c r="AF61" i="43"/>
  <c r="AG61" i="43"/>
  <c r="AH61" i="43"/>
  <c r="AI61" i="43"/>
  <c r="AJ61" i="43"/>
  <c r="AK61" i="43"/>
  <c r="AL61" i="43"/>
  <c r="AM61" i="43"/>
  <c r="AN61" i="43"/>
  <c r="AO61" i="43"/>
  <c r="AP61" i="43"/>
  <c r="AQ61" i="43"/>
  <c r="AZ61" i="43"/>
  <c r="BA61" i="43"/>
  <c r="BB61" i="43"/>
  <c r="BC61" i="43"/>
  <c r="BD61" i="43"/>
  <c r="BE61" i="43"/>
  <c r="BF61" i="43"/>
  <c r="AC62" i="43"/>
  <c r="AD62" i="43"/>
  <c r="AE62" i="43"/>
  <c r="AF62" i="43"/>
  <c r="AG62" i="43"/>
  <c r="AH62" i="43"/>
  <c r="AI62" i="43"/>
  <c r="AJ62" i="43"/>
  <c r="AK62" i="43"/>
  <c r="AL62" i="43"/>
  <c r="AM62" i="43"/>
  <c r="AN62" i="43"/>
  <c r="AO62" i="43"/>
  <c r="AP62" i="43"/>
  <c r="AQ62" i="43"/>
  <c r="AZ62" i="43"/>
  <c r="BA62" i="43"/>
  <c r="BB62" i="43"/>
  <c r="BC62" i="43"/>
  <c r="BD62" i="43"/>
  <c r="BE62" i="43"/>
  <c r="BF62" i="43"/>
  <c r="AC63" i="43"/>
  <c r="AD63" i="43"/>
  <c r="AE63" i="43"/>
  <c r="AF63" i="43"/>
  <c r="AG63" i="43"/>
  <c r="AH63" i="43"/>
  <c r="AI63" i="43"/>
  <c r="AJ63" i="43"/>
  <c r="AK63" i="43"/>
  <c r="AL63" i="43"/>
  <c r="AM63" i="43"/>
  <c r="AN63" i="43"/>
  <c r="AO63" i="43"/>
  <c r="AP63" i="43"/>
  <c r="AQ63" i="43"/>
  <c r="AZ63" i="43"/>
  <c r="BA63" i="43"/>
  <c r="BB63" i="43"/>
  <c r="BC63" i="43"/>
  <c r="BD63" i="43"/>
  <c r="BE63" i="43"/>
  <c r="BF63" i="43"/>
  <c r="AC64" i="43"/>
  <c r="AD64" i="43"/>
  <c r="AE64" i="43"/>
  <c r="AF64" i="43"/>
  <c r="AG64" i="43"/>
  <c r="AH64" i="43"/>
  <c r="AI64" i="43"/>
  <c r="AJ64" i="43"/>
  <c r="AK64" i="43"/>
  <c r="AL64" i="43"/>
  <c r="AM64" i="43"/>
  <c r="AN64" i="43"/>
  <c r="AO64" i="43"/>
  <c r="AP64" i="43"/>
  <c r="AQ64" i="43"/>
  <c r="AZ64" i="43"/>
  <c r="BA64" i="43"/>
  <c r="BB64" i="43"/>
  <c r="BC64" i="43"/>
  <c r="BD64" i="43"/>
  <c r="BE64" i="43"/>
  <c r="BF64" i="43"/>
  <c r="AC65" i="43"/>
  <c r="AD65" i="43"/>
  <c r="AE65" i="43"/>
  <c r="AF65" i="43"/>
  <c r="AG65" i="43"/>
  <c r="AH65" i="43"/>
  <c r="AI65" i="43"/>
  <c r="AJ65" i="43"/>
  <c r="AK65" i="43"/>
  <c r="AL65" i="43"/>
  <c r="AM65" i="43"/>
  <c r="AN65" i="43"/>
  <c r="AO65" i="43"/>
  <c r="AP65" i="43"/>
  <c r="AQ65" i="43"/>
  <c r="AZ65" i="43"/>
  <c r="BA65" i="43"/>
  <c r="BB65" i="43"/>
  <c r="BC65" i="43"/>
  <c r="BD65" i="43"/>
  <c r="BE65" i="43"/>
  <c r="BF65" i="43"/>
  <c r="AC66" i="43"/>
  <c r="AD66" i="43"/>
  <c r="AE66" i="43"/>
  <c r="AF66" i="43"/>
  <c r="AG66" i="43"/>
  <c r="AH66" i="43"/>
  <c r="AI66" i="43"/>
  <c r="AJ66" i="43"/>
  <c r="AK66" i="43"/>
  <c r="AL66" i="43"/>
  <c r="AM66" i="43"/>
  <c r="AN66" i="43"/>
  <c r="AO66" i="43"/>
  <c r="AP66" i="43"/>
  <c r="AQ66" i="43"/>
  <c r="AZ66" i="43"/>
  <c r="BA66" i="43"/>
  <c r="BB66" i="43"/>
  <c r="BC66" i="43"/>
  <c r="BD66" i="43"/>
  <c r="BE66" i="43"/>
  <c r="BF66" i="43"/>
  <c r="AC67" i="43"/>
  <c r="AD67" i="43"/>
  <c r="AE67" i="43"/>
  <c r="AF67" i="43"/>
  <c r="AG67" i="43"/>
  <c r="AH67" i="43"/>
  <c r="AI67" i="43"/>
  <c r="AJ67" i="43"/>
  <c r="AK67" i="43"/>
  <c r="AL67" i="43"/>
  <c r="AM67" i="43"/>
  <c r="AN67" i="43"/>
  <c r="AO67" i="43"/>
  <c r="AP67" i="43"/>
  <c r="AQ67" i="43"/>
  <c r="AZ67" i="43"/>
  <c r="BA67" i="43"/>
  <c r="BB67" i="43"/>
  <c r="BC67" i="43"/>
  <c r="BD67" i="43"/>
  <c r="BE67" i="43"/>
  <c r="BF67" i="43"/>
  <c r="AC68" i="43"/>
  <c r="AD68" i="43"/>
  <c r="AE68" i="43"/>
  <c r="AF68" i="43"/>
  <c r="AG68" i="43"/>
  <c r="AH68" i="43"/>
  <c r="AI68" i="43"/>
  <c r="AJ68" i="43"/>
  <c r="AK68" i="43"/>
  <c r="AL68" i="43"/>
  <c r="AM68" i="43"/>
  <c r="AN68" i="43"/>
  <c r="AO68" i="43"/>
  <c r="AP68" i="43"/>
  <c r="AQ68" i="43"/>
  <c r="AZ68" i="43"/>
  <c r="BA68" i="43"/>
  <c r="BB68" i="43"/>
  <c r="BC68" i="43"/>
  <c r="BD68" i="43"/>
  <c r="BE68" i="43"/>
  <c r="BF68" i="43"/>
  <c r="AC69" i="43"/>
  <c r="AD69" i="43"/>
  <c r="AE69" i="43"/>
  <c r="AF69" i="43"/>
  <c r="AG69" i="43"/>
  <c r="AH69" i="43"/>
  <c r="AI69" i="43"/>
  <c r="AJ69" i="43"/>
  <c r="AK69" i="43"/>
  <c r="AL69" i="43"/>
  <c r="AM69" i="43"/>
  <c r="AN69" i="43"/>
  <c r="AO69" i="43"/>
  <c r="AP69" i="43"/>
  <c r="AQ69" i="43"/>
  <c r="AZ69" i="43"/>
  <c r="BA69" i="43"/>
  <c r="BB69" i="43"/>
  <c r="BC69" i="43"/>
  <c r="BD69" i="43"/>
  <c r="BE69" i="43"/>
  <c r="BF69" i="43"/>
  <c r="AC70" i="43"/>
  <c r="AD70" i="43"/>
  <c r="AE70" i="43"/>
  <c r="AF70" i="43"/>
  <c r="AG70" i="43"/>
  <c r="AH70" i="43"/>
  <c r="AI70" i="43"/>
  <c r="AJ70" i="43"/>
  <c r="AK70" i="43"/>
  <c r="AL70" i="43"/>
  <c r="AM70" i="43"/>
  <c r="AN70" i="43"/>
  <c r="AO70" i="43"/>
  <c r="AP70" i="43"/>
  <c r="AQ70" i="43"/>
  <c r="AZ70" i="43"/>
  <c r="BA70" i="43"/>
  <c r="BB70" i="43"/>
  <c r="BC70" i="43"/>
  <c r="BD70" i="43"/>
  <c r="BE70" i="43"/>
  <c r="BF70" i="43"/>
  <c r="AC71" i="43"/>
  <c r="AD71" i="43"/>
  <c r="AE71" i="43"/>
  <c r="AF71" i="43"/>
  <c r="AG71" i="43"/>
  <c r="AH71" i="43"/>
  <c r="AI71" i="43"/>
  <c r="AJ71" i="43"/>
  <c r="AK71" i="43"/>
  <c r="AL71" i="43"/>
  <c r="AM71" i="43"/>
  <c r="AN71" i="43"/>
  <c r="AO71" i="43"/>
  <c r="AP71" i="43"/>
  <c r="AQ71" i="43"/>
  <c r="AZ71" i="43"/>
  <c r="BA71" i="43"/>
  <c r="BB71" i="43"/>
  <c r="BC71" i="43"/>
  <c r="BD71" i="43"/>
  <c r="BE71" i="43"/>
  <c r="BF71" i="43"/>
  <c r="AC72" i="43"/>
  <c r="AD72" i="43"/>
  <c r="AE72" i="43"/>
  <c r="AF72" i="43"/>
  <c r="AG72" i="43"/>
  <c r="AH72" i="43"/>
  <c r="AI72" i="43"/>
  <c r="AJ72" i="43"/>
  <c r="AK72" i="43"/>
  <c r="AL72" i="43"/>
  <c r="AM72" i="43"/>
  <c r="AN72" i="43"/>
  <c r="AO72" i="43"/>
  <c r="AP72" i="43"/>
  <c r="AQ72" i="43"/>
  <c r="AZ72" i="43"/>
  <c r="BA72" i="43"/>
  <c r="BB72" i="43"/>
  <c r="BC72" i="43"/>
  <c r="BD72" i="43"/>
  <c r="BE72" i="43"/>
  <c r="BF72" i="43"/>
  <c r="AC73" i="43"/>
  <c r="AD73" i="43"/>
  <c r="AE73" i="43"/>
  <c r="AF73" i="43"/>
  <c r="AG73" i="43"/>
  <c r="AH73" i="43"/>
  <c r="AI73" i="43"/>
  <c r="AJ73" i="43"/>
  <c r="AK73" i="43"/>
  <c r="AL73" i="43"/>
  <c r="AM73" i="43"/>
  <c r="AN73" i="43"/>
  <c r="AO73" i="43"/>
  <c r="AP73" i="43"/>
  <c r="AQ73" i="43"/>
  <c r="AZ73" i="43"/>
  <c r="BA73" i="43"/>
  <c r="BB73" i="43"/>
  <c r="BC73" i="43"/>
  <c r="BD73" i="43"/>
  <c r="BE73" i="43"/>
  <c r="BF73" i="43"/>
  <c r="AC74" i="43"/>
  <c r="AD74" i="43"/>
  <c r="AE74" i="43"/>
  <c r="AF74" i="43"/>
  <c r="AG74" i="43"/>
  <c r="AH74" i="43"/>
  <c r="AI74" i="43"/>
  <c r="AJ74" i="43"/>
  <c r="AK74" i="43"/>
  <c r="AL74" i="43"/>
  <c r="AM74" i="43"/>
  <c r="AN74" i="43"/>
  <c r="AO74" i="43"/>
  <c r="AP74" i="43"/>
  <c r="AQ74" i="43"/>
  <c r="AZ74" i="43"/>
  <c r="BA74" i="43"/>
  <c r="BB74" i="43"/>
  <c r="BC74" i="43"/>
  <c r="BD74" i="43"/>
  <c r="BE74" i="43"/>
  <c r="BF74" i="43"/>
  <c r="AC75" i="43"/>
  <c r="AD75" i="43"/>
  <c r="AE75" i="43"/>
  <c r="AF75" i="43"/>
  <c r="AG75" i="43"/>
  <c r="AH75" i="43"/>
  <c r="AI75" i="43"/>
  <c r="AJ75" i="43"/>
  <c r="AK75" i="43"/>
  <c r="AL75" i="43"/>
  <c r="AM75" i="43"/>
  <c r="AN75" i="43"/>
  <c r="AO75" i="43"/>
  <c r="AP75" i="43"/>
  <c r="AQ75" i="43"/>
  <c r="AZ75" i="43"/>
  <c r="BA75" i="43"/>
  <c r="BB75" i="43"/>
  <c r="BC75" i="43"/>
  <c r="BD75" i="43"/>
  <c r="BE75" i="43"/>
  <c r="BF75" i="43"/>
  <c r="AC76" i="43"/>
  <c r="AD76" i="43"/>
  <c r="AE76" i="43"/>
  <c r="AF76" i="43"/>
  <c r="AG76" i="43"/>
  <c r="AH76" i="43"/>
  <c r="AI76" i="43"/>
  <c r="AJ76" i="43"/>
  <c r="AK76" i="43"/>
  <c r="AL76" i="43"/>
  <c r="AM76" i="43"/>
  <c r="AN76" i="43"/>
  <c r="AO76" i="43"/>
  <c r="AP76" i="43"/>
  <c r="AQ76" i="43"/>
  <c r="AZ76" i="43"/>
  <c r="BA76" i="43"/>
  <c r="BB76" i="43"/>
  <c r="BC76" i="43"/>
  <c r="BD76" i="43"/>
  <c r="BE76" i="43"/>
  <c r="BF76" i="43"/>
  <c r="AC77" i="43"/>
  <c r="AD77" i="43"/>
  <c r="AE77" i="43"/>
  <c r="AF77" i="43"/>
  <c r="AG77" i="43"/>
  <c r="AH77" i="43"/>
  <c r="AI77" i="43"/>
  <c r="AJ77" i="43"/>
  <c r="AK77" i="43"/>
  <c r="AL77" i="43"/>
  <c r="AM77" i="43"/>
  <c r="AN77" i="43"/>
  <c r="AO77" i="43"/>
  <c r="AP77" i="43"/>
  <c r="AQ77" i="43"/>
  <c r="AZ77" i="43"/>
  <c r="BA77" i="43"/>
  <c r="BB77" i="43"/>
  <c r="BC77" i="43"/>
  <c r="BD77" i="43"/>
  <c r="BE77" i="43"/>
  <c r="BF77" i="43"/>
  <c r="AC78" i="43"/>
  <c r="AD78" i="43"/>
  <c r="AE78" i="43"/>
  <c r="AF78" i="43"/>
  <c r="AG78" i="43"/>
  <c r="AH78" i="43"/>
  <c r="AI78" i="43"/>
  <c r="AJ78" i="43"/>
  <c r="AK78" i="43"/>
  <c r="AL78" i="43"/>
  <c r="AM78" i="43"/>
  <c r="AN78" i="43"/>
  <c r="AO78" i="43"/>
  <c r="AP78" i="43"/>
  <c r="AQ78" i="43"/>
  <c r="AZ78" i="43"/>
  <c r="BA78" i="43"/>
  <c r="BB78" i="43"/>
  <c r="BC78" i="43"/>
  <c r="BD78" i="43"/>
  <c r="BE78" i="43"/>
  <c r="BF78" i="43"/>
  <c r="AC79" i="43"/>
  <c r="AD79" i="43"/>
  <c r="AE79" i="43"/>
  <c r="AF79" i="43"/>
  <c r="AG79" i="43"/>
  <c r="AH79" i="43"/>
  <c r="AI79" i="43"/>
  <c r="AJ79" i="43"/>
  <c r="AK79" i="43"/>
  <c r="AL79" i="43"/>
  <c r="AM79" i="43"/>
  <c r="AN79" i="43"/>
  <c r="AO79" i="43"/>
  <c r="AP79" i="43"/>
  <c r="AQ79" i="43"/>
  <c r="AZ79" i="43"/>
  <c r="BA79" i="43"/>
  <c r="BB79" i="43"/>
  <c r="BC79" i="43"/>
  <c r="BD79" i="43"/>
  <c r="BE79" i="43"/>
  <c r="BF79" i="43"/>
  <c r="AC80" i="43"/>
  <c r="AD80" i="43"/>
  <c r="AE80" i="43"/>
  <c r="AF80" i="43"/>
  <c r="AG80" i="43"/>
  <c r="AH80" i="43"/>
  <c r="AI80" i="43"/>
  <c r="AJ80" i="43"/>
  <c r="AK80" i="43"/>
  <c r="AL80" i="43"/>
  <c r="AM80" i="43"/>
  <c r="AN80" i="43"/>
  <c r="AO80" i="43"/>
  <c r="AP80" i="43"/>
  <c r="AQ80" i="43"/>
  <c r="AZ80" i="43"/>
  <c r="BA80" i="43"/>
  <c r="BB80" i="43"/>
  <c r="BC80" i="43"/>
  <c r="BD80" i="43"/>
  <c r="BE80" i="43"/>
  <c r="BF80" i="43"/>
  <c r="AC81" i="43"/>
  <c r="AD81" i="43"/>
  <c r="AE81" i="43"/>
  <c r="AF81" i="43"/>
  <c r="AG81" i="43"/>
  <c r="AH81" i="43"/>
  <c r="AI81" i="43"/>
  <c r="AJ81" i="43"/>
  <c r="AK81" i="43"/>
  <c r="AL81" i="43"/>
  <c r="AM81" i="43"/>
  <c r="AN81" i="43"/>
  <c r="AO81" i="43"/>
  <c r="AP81" i="43"/>
  <c r="AQ81" i="43"/>
  <c r="AZ81" i="43"/>
  <c r="BA81" i="43"/>
  <c r="BB81" i="43"/>
  <c r="BC81" i="43"/>
  <c r="BD81" i="43"/>
  <c r="BE81" i="43"/>
  <c r="BF81" i="43"/>
  <c r="AC82" i="43"/>
  <c r="AD82" i="43"/>
  <c r="AE82" i="43"/>
  <c r="AF82" i="43"/>
  <c r="AG82" i="43"/>
  <c r="AH82" i="43"/>
  <c r="AI82" i="43"/>
  <c r="AJ82" i="43"/>
  <c r="AK82" i="43"/>
  <c r="AL82" i="43"/>
  <c r="AM82" i="43"/>
  <c r="AN82" i="43"/>
  <c r="AO82" i="43"/>
  <c r="AP82" i="43"/>
  <c r="AQ82" i="43"/>
  <c r="AZ82" i="43"/>
  <c r="BA82" i="43"/>
  <c r="BB82" i="43"/>
  <c r="BC82" i="43"/>
  <c r="BD82" i="43"/>
  <c r="BE82" i="43"/>
  <c r="BF82" i="43"/>
  <c r="AC83" i="43"/>
  <c r="AD83" i="43"/>
  <c r="AE83" i="43"/>
  <c r="AF83" i="43"/>
  <c r="AG83" i="43"/>
  <c r="AH83" i="43"/>
  <c r="AI83" i="43"/>
  <c r="AJ83" i="43"/>
  <c r="AK83" i="43"/>
  <c r="AL83" i="43"/>
  <c r="AM83" i="43"/>
  <c r="AN83" i="43"/>
  <c r="AO83" i="43"/>
  <c r="AP83" i="43"/>
  <c r="AQ83" i="43"/>
  <c r="AZ83" i="43"/>
  <c r="BA83" i="43"/>
  <c r="BB83" i="43"/>
  <c r="BC83" i="43"/>
  <c r="BD83" i="43"/>
  <c r="BE83" i="43"/>
  <c r="BF83" i="43"/>
  <c r="AC84" i="43"/>
  <c r="AD84" i="43"/>
  <c r="AE84" i="43"/>
  <c r="AF84" i="43"/>
  <c r="AG84" i="43"/>
  <c r="AH84" i="43"/>
  <c r="AI84" i="43"/>
  <c r="AJ84" i="43"/>
  <c r="AK84" i="43"/>
  <c r="AL84" i="43"/>
  <c r="AM84" i="43"/>
  <c r="AN84" i="43"/>
  <c r="AO84" i="43"/>
  <c r="AP84" i="43"/>
  <c r="AQ84" i="43"/>
  <c r="AZ84" i="43"/>
  <c r="BA84" i="43"/>
  <c r="BB84" i="43"/>
  <c r="BC84" i="43"/>
  <c r="BD84" i="43"/>
  <c r="BE84" i="43"/>
  <c r="BF84" i="43"/>
  <c r="AC85" i="43"/>
  <c r="AD85" i="43"/>
  <c r="AE85" i="43"/>
  <c r="AF85" i="43"/>
  <c r="AG85" i="43"/>
  <c r="AH85" i="43"/>
  <c r="AI85" i="43"/>
  <c r="AJ85" i="43"/>
  <c r="AK85" i="43"/>
  <c r="AL85" i="43"/>
  <c r="AM85" i="43"/>
  <c r="AN85" i="43"/>
  <c r="AO85" i="43"/>
  <c r="AP85" i="43"/>
  <c r="AQ85" i="43"/>
  <c r="AZ85" i="43"/>
  <c r="BA85" i="43"/>
  <c r="BB85" i="43"/>
  <c r="BC85" i="43"/>
  <c r="BD85" i="43"/>
  <c r="BE85" i="43"/>
  <c r="BF85" i="43"/>
  <c r="AC86" i="43"/>
  <c r="AD86" i="43"/>
  <c r="AE86" i="43"/>
  <c r="AF86" i="43"/>
  <c r="AG86" i="43"/>
  <c r="AH86" i="43"/>
  <c r="AI86" i="43"/>
  <c r="AJ86" i="43"/>
  <c r="AK86" i="43"/>
  <c r="AL86" i="43"/>
  <c r="AM86" i="43"/>
  <c r="AN86" i="43"/>
  <c r="AO86" i="43"/>
  <c r="AP86" i="43"/>
  <c r="AQ86" i="43"/>
  <c r="AZ86" i="43"/>
  <c r="BA86" i="43"/>
  <c r="BB86" i="43"/>
  <c r="BC86" i="43"/>
  <c r="BD86" i="43"/>
  <c r="BE86" i="43"/>
  <c r="BF86" i="43"/>
  <c r="AC87" i="43"/>
  <c r="AD87" i="43"/>
  <c r="AE87" i="43"/>
  <c r="AF87" i="43"/>
  <c r="AG87" i="43"/>
  <c r="AH87" i="43"/>
  <c r="AI87" i="43"/>
  <c r="AJ87" i="43"/>
  <c r="AK87" i="43"/>
  <c r="AL87" i="43"/>
  <c r="AM87" i="43"/>
  <c r="AN87" i="43"/>
  <c r="AO87" i="43"/>
  <c r="AP87" i="43"/>
  <c r="AQ87" i="43"/>
  <c r="AZ87" i="43"/>
  <c r="BA87" i="43"/>
  <c r="BB87" i="43"/>
  <c r="BC87" i="43"/>
  <c r="BD87" i="43"/>
  <c r="BE87" i="43"/>
  <c r="BF87" i="43"/>
  <c r="AC88" i="43"/>
  <c r="AD88" i="43"/>
  <c r="AE88" i="43"/>
  <c r="AF88" i="43"/>
  <c r="AG88" i="43"/>
  <c r="AH88" i="43"/>
  <c r="AI88" i="43"/>
  <c r="AJ88" i="43"/>
  <c r="AK88" i="43"/>
  <c r="AL88" i="43"/>
  <c r="AM88" i="43"/>
  <c r="AN88" i="43"/>
  <c r="AO88" i="43"/>
  <c r="AP88" i="43"/>
  <c r="AQ88" i="43"/>
  <c r="AZ88" i="43"/>
  <c r="BA88" i="43"/>
  <c r="BB88" i="43"/>
  <c r="BC88" i="43"/>
  <c r="BD88" i="43"/>
  <c r="BE88" i="43"/>
  <c r="BF88" i="43"/>
  <c r="AC89" i="43"/>
  <c r="AD89" i="43"/>
  <c r="AE89" i="43"/>
  <c r="AF89" i="43"/>
  <c r="AG89" i="43"/>
  <c r="AH89" i="43"/>
  <c r="AI89" i="43"/>
  <c r="AJ89" i="43"/>
  <c r="AK89" i="43"/>
  <c r="AL89" i="43"/>
  <c r="AM89" i="43"/>
  <c r="AN89" i="43"/>
  <c r="AO89" i="43"/>
  <c r="AP89" i="43"/>
  <c r="AQ89" i="43"/>
  <c r="AZ89" i="43"/>
  <c r="BA89" i="43"/>
  <c r="BB89" i="43"/>
  <c r="BC89" i="43"/>
  <c r="BD89" i="43"/>
  <c r="BE89" i="43"/>
  <c r="BF89" i="43"/>
  <c r="AC90" i="43"/>
  <c r="AD90" i="43"/>
  <c r="AE90" i="43"/>
  <c r="AF90" i="43"/>
  <c r="AG90" i="43"/>
  <c r="AH90" i="43"/>
  <c r="AI90" i="43"/>
  <c r="AJ90" i="43"/>
  <c r="AK90" i="43"/>
  <c r="AL90" i="43"/>
  <c r="AM90" i="43"/>
  <c r="AN90" i="43"/>
  <c r="AO90" i="43"/>
  <c r="AP90" i="43"/>
  <c r="AQ90" i="43"/>
  <c r="AZ90" i="43"/>
  <c r="BA90" i="43"/>
  <c r="BB90" i="43"/>
  <c r="BC90" i="43"/>
  <c r="BD90" i="43"/>
  <c r="BE90" i="43"/>
  <c r="BF90" i="43"/>
  <c r="AC91" i="43"/>
  <c r="AD91" i="43"/>
  <c r="AE91" i="43"/>
  <c r="AF91" i="43"/>
  <c r="AG91" i="43"/>
  <c r="AH91" i="43"/>
  <c r="AI91" i="43"/>
  <c r="AJ91" i="43"/>
  <c r="AK91" i="43"/>
  <c r="AL91" i="43"/>
  <c r="AM91" i="43"/>
  <c r="AN91" i="43"/>
  <c r="AO91" i="43"/>
  <c r="AP91" i="43"/>
  <c r="AQ91" i="43"/>
  <c r="AZ91" i="43"/>
  <c r="BA91" i="43"/>
  <c r="BB91" i="43"/>
  <c r="BC91" i="43"/>
  <c r="BD91" i="43"/>
  <c r="BE91" i="43"/>
  <c r="BF91" i="43"/>
  <c r="AC92" i="43"/>
  <c r="AD92" i="43"/>
  <c r="AE92" i="43"/>
  <c r="AF92" i="43"/>
  <c r="AG92" i="43"/>
  <c r="AH92" i="43"/>
  <c r="AI92" i="43"/>
  <c r="AJ92" i="43"/>
  <c r="AK92" i="43"/>
  <c r="AL92" i="43"/>
  <c r="AM92" i="43"/>
  <c r="AN92" i="43"/>
  <c r="AO92" i="43"/>
  <c r="AP92" i="43"/>
  <c r="AQ92" i="43"/>
  <c r="AZ92" i="43"/>
  <c r="BA92" i="43"/>
  <c r="BB92" i="43"/>
  <c r="BC92" i="43"/>
  <c r="BD92" i="43"/>
  <c r="BE92" i="43"/>
  <c r="BF92" i="43"/>
  <c r="AC93" i="43"/>
  <c r="AD93" i="43"/>
  <c r="AE93" i="43"/>
  <c r="AF93" i="43"/>
  <c r="AG93" i="43"/>
  <c r="AH93" i="43"/>
  <c r="AI93" i="43"/>
  <c r="AJ93" i="43"/>
  <c r="AK93" i="43"/>
  <c r="AL93" i="43"/>
  <c r="AM93" i="43"/>
  <c r="AN93" i="43"/>
  <c r="AO93" i="43"/>
  <c r="AP93" i="43"/>
  <c r="AQ93" i="43"/>
  <c r="AZ93" i="43"/>
  <c r="BA93" i="43"/>
  <c r="BB93" i="43"/>
  <c r="BC93" i="43"/>
  <c r="BD93" i="43"/>
  <c r="BE93" i="43"/>
  <c r="BF93" i="43"/>
  <c r="AC94" i="43"/>
  <c r="AD94" i="43"/>
  <c r="AE94" i="43"/>
  <c r="AF94" i="43"/>
  <c r="AG94" i="43"/>
  <c r="AH94" i="43"/>
  <c r="AI94" i="43"/>
  <c r="AJ94" i="43"/>
  <c r="AK94" i="43"/>
  <c r="AL94" i="43"/>
  <c r="AM94" i="43"/>
  <c r="AN94" i="43"/>
  <c r="AO94" i="43"/>
  <c r="AP94" i="43"/>
  <c r="AQ94" i="43"/>
  <c r="AZ94" i="43"/>
  <c r="BA94" i="43"/>
  <c r="BB94" i="43"/>
  <c r="BC94" i="43"/>
  <c r="BD94" i="43"/>
  <c r="BE94" i="43"/>
  <c r="BF94" i="43"/>
  <c r="AC95" i="43"/>
  <c r="AD95" i="43"/>
  <c r="AE95" i="43"/>
  <c r="AF95" i="43"/>
  <c r="AG95" i="43"/>
  <c r="AH95" i="43"/>
  <c r="AI95" i="43"/>
  <c r="AJ95" i="43"/>
  <c r="AK95" i="43"/>
  <c r="AL95" i="43"/>
  <c r="AM95" i="43"/>
  <c r="AN95" i="43"/>
  <c r="AO95" i="43"/>
  <c r="AP95" i="43"/>
  <c r="AQ95" i="43"/>
  <c r="AZ95" i="43"/>
  <c r="BA95" i="43"/>
  <c r="BB95" i="43"/>
  <c r="BC95" i="43"/>
  <c r="BD95" i="43"/>
  <c r="BE95" i="43"/>
  <c r="BF95" i="43"/>
  <c r="AC96" i="43"/>
  <c r="AD96" i="43"/>
  <c r="AE96" i="43"/>
  <c r="AF96" i="43"/>
  <c r="AG96" i="43"/>
  <c r="AH96" i="43"/>
  <c r="AI96" i="43"/>
  <c r="AJ96" i="43"/>
  <c r="AK96" i="43"/>
  <c r="AL96" i="43"/>
  <c r="AM96" i="43"/>
  <c r="AN96" i="43"/>
  <c r="AO96" i="43"/>
  <c r="AP96" i="43"/>
  <c r="AQ96" i="43"/>
  <c r="AZ96" i="43"/>
  <c r="BA96" i="43"/>
  <c r="BB96" i="43"/>
  <c r="BC96" i="43"/>
  <c r="BD96" i="43"/>
  <c r="BE96" i="43"/>
  <c r="BF96" i="43"/>
  <c r="AC97" i="43"/>
  <c r="AD97" i="43"/>
  <c r="AE97" i="43"/>
  <c r="AF97" i="43"/>
  <c r="AG97" i="43"/>
  <c r="AH97" i="43"/>
  <c r="AI97" i="43"/>
  <c r="AJ97" i="43"/>
  <c r="AK97" i="43"/>
  <c r="AL97" i="43"/>
  <c r="AM97" i="43"/>
  <c r="AN97" i="43"/>
  <c r="AO97" i="43"/>
  <c r="AP97" i="43"/>
  <c r="AQ97" i="43"/>
  <c r="AZ97" i="43"/>
  <c r="BA97" i="43"/>
  <c r="BB97" i="43"/>
  <c r="BC97" i="43"/>
  <c r="BD97" i="43"/>
  <c r="BE97" i="43"/>
  <c r="BF97" i="43"/>
  <c r="AC98" i="43"/>
  <c r="AD98" i="43"/>
  <c r="AE98" i="43"/>
  <c r="AF98" i="43"/>
  <c r="AG98" i="43"/>
  <c r="AH98" i="43"/>
  <c r="AI98" i="43"/>
  <c r="AJ98" i="43"/>
  <c r="AK98" i="43"/>
  <c r="AL98" i="43"/>
  <c r="AM98" i="43"/>
  <c r="AN98" i="43"/>
  <c r="AO98" i="43"/>
  <c r="AP98" i="43"/>
  <c r="AQ98" i="43"/>
  <c r="AZ98" i="43"/>
  <c r="BA98" i="43"/>
  <c r="BB98" i="43"/>
  <c r="BC98" i="43"/>
  <c r="BD98" i="43"/>
  <c r="BE98" i="43"/>
  <c r="BF98" i="43"/>
  <c r="AC99" i="43"/>
  <c r="AD99" i="43"/>
  <c r="AE99" i="43"/>
  <c r="AF99" i="43"/>
  <c r="AG99" i="43"/>
  <c r="AH99" i="43"/>
  <c r="AI99" i="43"/>
  <c r="AJ99" i="43"/>
  <c r="AK99" i="43"/>
  <c r="AL99" i="43"/>
  <c r="AM99" i="43"/>
  <c r="AN99" i="43"/>
  <c r="AO99" i="43"/>
  <c r="AP99" i="43"/>
  <c r="AQ99" i="43"/>
  <c r="AZ99" i="43"/>
  <c r="BA99" i="43"/>
  <c r="BB99" i="43"/>
  <c r="BC99" i="43"/>
  <c r="BD99" i="43"/>
  <c r="BE99" i="43"/>
  <c r="BF99" i="43"/>
  <c r="AC100" i="43"/>
  <c r="AD100" i="43"/>
  <c r="AE100" i="43"/>
  <c r="AF100" i="43"/>
  <c r="AG100" i="43"/>
  <c r="AH100" i="43"/>
  <c r="AI100" i="43"/>
  <c r="AJ100" i="43"/>
  <c r="AK100" i="43"/>
  <c r="AL100" i="43"/>
  <c r="AM100" i="43"/>
  <c r="AN100" i="43"/>
  <c r="AO100" i="43"/>
  <c r="AP100" i="43"/>
  <c r="AQ100" i="43"/>
  <c r="AZ100" i="43"/>
  <c r="BA100" i="43"/>
  <c r="BB100" i="43"/>
  <c r="BC100" i="43"/>
  <c r="BD100" i="43"/>
  <c r="BE100" i="43"/>
  <c r="BF100" i="43"/>
  <c r="AC101" i="43"/>
  <c r="AD101" i="43"/>
  <c r="AE101" i="43"/>
  <c r="AF101" i="43"/>
  <c r="AG101" i="43"/>
  <c r="AH101" i="43"/>
  <c r="AI101" i="43"/>
  <c r="AJ101" i="43"/>
  <c r="AK101" i="43"/>
  <c r="AL101" i="43"/>
  <c r="AM101" i="43"/>
  <c r="AN101" i="43"/>
  <c r="AO101" i="43"/>
  <c r="AP101" i="43"/>
  <c r="AQ101" i="43"/>
  <c r="AZ101" i="43"/>
  <c r="BA101" i="43"/>
  <c r="BB101" i="43"/>
  <c r="BC101" i="43"/>
  <c r="BD101" i="43"/>
  <c r="BE101" i="43"/>
  <c r="BF101" i="43"/>
  <c r="AC102" i="43"/>
  <c r="AD102" i="43"/>
  <c r="AE102" i="43"/>
  <c r="AF102" i="43"/>
  <c r="AG102" i="43"/>
  <c r="AH102" i="43"/>
  <c r="AI102" i="43"/>
  <c r="AJ102" i="43"/>
  <c r="AK102" i="43"/>
  <c r="AL102" i="43"/>
  <c r="AM102" i="43"/>
  <c r="AN102" i="43"/>
  <c r="AO102" i="43"/>
  <c r="AP102" i="43"/>
  <c r="AQ102" i="43"/>
  <c r="AZ102" i="43"/>
  <c r="BA102" i="43"/>
  <c r="BB102" i="43"/>
  <c r="BC102" i="43"/>
  <c r="BD102" i="43"/>
  <c r="BE102" i="43"/>
  <c r="BF102" i="43"/>
  <c r="AC103" i="43"/>
  <c r="AD103" i="43"/>
  <c r="AE103" i="43"/>
  <c r="AF103" i="43"/>
  <c r="AG103" i="43"/>
  <c r="AH103" i="43"/>
  <c r="AI103" i="43"/>
  <c r="AJ103" i="43"/>
  <c r="AK103" i="43"/>
  <c r="AL103" i="43"/>
  <c r="AM103" i="43"/>
  <c r="AN103" i="43"/>
  <c r="AO103" i="43"/>
  <c r="AP103" i="43"/>
  <c r="AQ103" i="43"/>
  <c r="AZ103" i="43"/>
  <c r="BA103" i="43"/>
  <c r="BB103" i="43"/>
  <c r="BC103" i="43"/>
  <c r="BD103" i="43"/>
  <c r="BE103" i="43"/>
  <c r="BF103" i="43"/>
  <c r="AC104" i="43"/>
  <c r="AD104" i="43"/>
  <c r="AE104" i="43"/>
  <c r="AF104" i="43"/>
  <c r="AG104" i="43"/>
  <c r="AH104" i="43"/>
  <c r="AI104" i="43"/>
  <c r="AJ104" i="43"/>
  <c r="AK104" i="43"/>
  <c r="AL104" i="43"/>
  <c r="AM104" i="43"/>
  <c r="AN104" i="43"/>
  <c r="AO104" i="43"/>
  <c r="AP104" i="43"/>
  <c r="AQ104" i="43"/>
  <c r="AZ104" i="43"/>
  <c r="BA104" i="43"/>
  <c r="BB104" i="43"/>
  <c r="BC104" i="43"/>
  <c r="BD104" i="43"/>
  <c r="BE104" i="43"/>
  <c r="BF104" i="43"/>
  <c r="AC105" i="43"/>
  <c r="AD105" i="43"/>
  <c r="AE105" i="43"/>
  <c r="AF105" i="43"/>
  <c r="AG105" i="43"/>
  <c r="AH105" i="43"/>
  <c r="AI105" i="43"/>
  <c r="AJ105" i="43"/>
  <c r="AK105" i="43"/>
  <c r="AL105" i="43"/>
  <c r="AM105" i="43"/>
  <c r="AN105" i="43"/>
  <c r="AO105" i="43"/>
  <c r="AP105" i="43"/>
  <c r="AQ105" i="43"/>
  <c r="AZ105" i="43"/>
  <c r="BA105" i="43"/>
  <c r="BB105" i="43"/>
  <c r="BC105" i="43"/>
  <c r="BD105" i="43"/>
  <c r="BE105" i="43"/>
  <c r="BF105" i="43"/>
  <c r="AC106" i="43"/>
  <c r="AD106" i="43"/>
  <c r="AE106" i="43"/>
  <c r="AF106" i="43"/>
  <c r="AG106" i="43"/>
  <c r="AH106" i="43"/>
  <c r="AI106" i="43"/>
  <c r="AJ106" i="43"/>
  <c r="AK106" i="43"/>
  <c r="AL106" i="43"/>
  <c r="AM106" i="43"/>
  <c r="AN106" i="43"/>
  <c r="AO106" i="43"/>
  <c r="AP106" i="43"/>
  <c r="AQ106" i="43"/>
  <c r="AZ106" i="43"/>
  <c r="BA106" i="43"/>
  <c r="BB106" i="43"/>
  <c r="BC106" i="43"/>
  <c r="BD106" i="43"/>
  <c r="BE106" i="43"/>
  <c r="BF106" i="43"/>
  <c r="AC107" i="43"/>
  <c r="AD107" i="43"/>
  <c r="AE107" i="43"/>
  <c r="AF107" i="43"/>
  <c r="AG107" i="43"/>
  <c r="AH107" i="43"/>
  <c r="AI107" i="43"/>
  <c r="AJ107" i="43"/>
  <c r="AK107" i="43"/>
  <c r="AL107" i="43"/>
  <c r="AM107" i="43"/>
  <c r="AN107" i="43"/>
  <c r="AO107" i="43"/>
  <c r="AP107" i="43"/>
  <c r="AQ107" i="43"/>
  <c r="AZ107" i="43"/>
  <c r="BA107" i="43"/>
  <c r="BB107" i="43"/>
  <c r="BC107" i="43"/>
  <c r="BD107" i="43"/>
  <c r="BE107" i="43"/>
  <c r="BF107" i="43"/>
  <c r="AC108" i="43"/>
  <c r="AD108" i="43"/>
  <c r="AE108" i="43"/>
  <c r="AF108" i="43"/>
  <c r="AG108" i="43"/>
  <c r="AH108" i="43"/>
  <c r="AI108" i="43"/>
  <c r="AJ108" i="43"/>
  <c r="AK108" i="43"/>
  <c r="AL108" i="43"/>
  <c r="AM108" i="43"/>
  <c r="AN108" i="43"/>
  <c r="AO108" i="43"/>
  <c r="AP108" i="43"/>
  <c r="AQ108" i="43"/>
  <c r="AZ108" i="43"/>
  <c r="BA108" i="43"/>
  <c r="BB108" i="43"/>
  <c r="BC108" i="43"/>
  <c r="BD108" i="43"/>
  <c r="BE108" i="43"/>
  <c r="BF108" i="43"/>
  <c r="AC109" i="43"/>
  <c r="AD109" i="43"/>
  <c r="AE109" i="43"/>
  <c r="AF109" i="43"/>
  <c r="AG109" i="43"/>
  <c r="AH109" i="43"/>
  <c r="AI109" i="43"/>
  <c r="AJ109" i="43"/>
  <c r="AK109" i="43"/>
  <c r="AL109" i="43"/>
  <c r="AM109" i="43"/>
  <c r="AN109" i="43"/>
  <c r="AO109" i="43"/>
  <c r="AP109" i="43"/>
  <c r="AQ109" i="43"/>
  <c r="AZ109" i="43"/>
  <c r="BA109" i="43"/>
  <c r="BB109" i="43"/>
  <c r="BC109" i="43"/>
  <c r="BD109" i="43"/>
  <c r="BE109" i="43"/>
  <c r="BF109" i="43"/>
  <c r="AC110" i="43"/>
  <c r="AD110" i="43"/>
  <c r="AE110" i="43"/>
  <c r="AF110" i="43"/>
  <c r="AG110" i="43"/>
  <c r="AH110" i="43"/>
  <c r="AI110" i="43"/>
  <c r="AJ110" i="43"/>
  <c r="AK110" i="43"/>
  <c r="AL110" i="43"/>
  <c r="AM110" i="43"/>
  <c r="AN110" i="43"/>
  <c r="AO110" i="43"/>
  <c r="AP110" i="43"/>
  <c r="AQ110" i="43"/>
  <c r="AZ110" i="43"/>
  <c r="BA110" i="43"/>
  <c r="BB110" i="43"/>
  <c r="BC110" i="43"/>
  <c r="BD110" i="43"/>
  <c r="BE110" i="43"/>
  <c r="BF110" i="43"/>
  <c r="AC111" i="43"/>
  <c r="AD111" i="43"/>
  <c r="AE111" i="43"/>
  <c r="AF111" i="43"/>
  <c r="AG111" i="43"/>
  <c r="AH111" i="43"/>
  <c r="AI111" i="43"/>
  <c r="AJ111" i="43"/>
  <c r="AK111" i="43"/>
  <c r="AL111" i="43"/>
  <c r="AM111" i="43"/>
  <c r="AN111" i="43"/>
  <c r="AO111" i="43"/>
  <c r="AP111" i="43"/>
  <c r="AQ111" i="43"/>
  <c r="AZ111" i="43"/>
  <c r="BA111" i="43"/>
  <c r="BB111" i="43"/>
  <c r="BC111" i="43"/>
  <c r="BD111" i="43"/>
  <c r="BE111" i="43"/>
  <c r="BF111" i="43"/>
  <c r="AC112" i="43"/>
  <c r="AD112" i="43"/>
  <c r="AE112" i="43"/>
  <c r="AF112" i="43"/>
  <c r="AG112" i="43"/>
  <c r="AH112" i="43"/>
  <c r="AI112" i="43"/>
  <c r="AJ112" i="43"/>
  <c r="AK112" i="43"/>
  <c r="AL112" i="43"/>
  <c r="AM112" i="43"/>
  <c r="AN112" i="43"/>
  <c r="AO112" i="43"/>
  <c r="AP112" i="43"/>
  <c r="AQ112" i="43"/>
  <c r="AZ112" i="43"/>
  <c r="BA112" i="43"/>
  <c r="BB112" i="43"/>
  <c r="BC112" i="43"/>
  <c r="BD112" i="43"/>
  <c r="BE112" i="43"/>
  <c r="BF112" i="43"/>
  <c r="AC113" i="43"/>
  <c r="AD113" i="43"/>
  <c r="AE113" i="43"/>
  <c r="AF113" i="43"/>
  <c r="AG113" i="43"/>
  <c r="AH113" i="43"/>
  <c r="AI113" i="43"/>
  <c r="AJ113" i="43"/>
  <c r="AK113" i="43"/>
  <c r="AL113" i="43"/>
  <c r="AM113" i="43"/>
  <c r="AN113" i="43"/>
  <c r="AO113" i="43"/>
  <c r="AP113" i="43"/>
  <c r="AQ113" i="43"/>
  <c r="AZ113" i="43"/>
  <c r="BA113" i="43"/>
  <c r="BB113" i="43"/>
  <c r="BC113" i="43"/>
  <c r="BD113" i="43"/>
  <c r="BE113" i="43"/>
  <c r="BF113" i="43"/>
  <c r="AC114" i="43"/>
  <c r="AD114" i="43"/>
  <c r="AE114" i="43"/>
  <c r="AF114" i="43"/>
  <c r="AG114" i="43"/>
  <c r="AH114" i="43"/>
  <c r="AI114" i="43"/>
  <c r="AJ114" i="43"/>
  <c r="AK114" i="43"/>
  <c r="AL114" i="43"/>
  <c r="AM114" i="43"/>
  <c r="AN114" i="43"/>
  <c r="AO114" i="43"/>
  <c r="AP114" i="43"/>
  <c r="AQ114" i="43"/>
  <c r="AZ114" i="43"/>
  <c r="BA114" i="43"/>
  <c r="BB114" i="43"/>
  <c r="BC114" i="43"/>
  <c r="BD114" i="43"/>
  <c r="BE114" i="43"/>
  <c r="BF114" i="43"/>
  <c r="AC115" i="43"/>
  <c r="AD115" i="43"/>
  <c r="AE115" i="43"/>
  <c r="AF115" i="43"/>
  <c r="AG115" i="43"/>
  <c r="AH115" i="43"/>
  <c r="AI115" i="43"/>
  <c r="AJ115" i="43"/>
  <c r="AK115" i="43"/>
  <c r="AL115" i="43"/>
  <c r="AM115" i="43"/>
  <c r="AN115" i="43"/>
  <c r="AO115" i="43"/>
  <c r="AP115" i="43"/>
  <c r="AQ115" i="43"/>
  <c r="AZ115" i="43"/>
  <c r="BA115" i="43"/>
  <c r="BB115" i="43"/>
  <c r="BC115" i="43"/>
  <c r="BD115" i="43"/>
  <c r="BE115" i="43"/>
  <c r="BF115" i="43"/>
  <c r="AC116" i="43"/>
  <c r="AD116" i="43"/>
  <c r="AE116" i="43"/>
  <c r="AF116" i="43"/>
  <c r="AG116" i="43"/>
  <c r="AH116" i="43"/>
  <c r="AI116" i="43"/>
  <c r="AJ116" i="43"/>
  <c r="AK116" i="43"/>
  <c r="AL116" i="43"/>
  <c r="AM116" i="43"/>
  <c r="AN116" i="43"/>
  <c r="AO116" i="43"/>
  <c r="AP116" i="43"/>
  <c r="AQ116" i="43"/>
  <c r="AZ116" i="43"/>
  <c r="BA116" i="43"/>
  <c r="BB116" i="43"/>
  <c r="BC116" i="43"/>
  <c r="BD116" i="43"/>
  <c r="BE116" i="43"/>
  <c r="BF116" i="43"/>
  <c r="AC117" i="43"/>
  <c r="AD117" i="43"/>
  <c r="AE117" i="43"/>
  <c r="AF117" i="43"/>
  <c r="AG117" i="43"/>
  <c r="AH117" i="43"/>
  <c r="AI117" i="43"/>
  <c r="AJ117" i="43"/>
  <c r="AK117" i="43"/>
  <c r="AL117" i="43"/>
  <c r="AM117" i="43"/>
  <c r="AN117" i="43"/>
  <c r="AO117" i="43"/>
  <c r="AP117" i="43"/>
  <c r="AQ117" i="43"/>
  <c r="AZ117" i="43"/>
  <c r="BA117" i="43"/>
  <c r="BB117" i="43"/>
  <c r="BC117" i="43"/>
  <c r="BD117" i="43"/>
  <c r="BE117" i="43"/>
  <c r="BF117" i="43"/>
  <c r="AC118" i="43"/>
  <c r="AD118" i="43"/>
  <c r="AE118" i="43"/>
  <c r="AF118" i="43"/>
  <c r="AG118" i="43"/>
  <c r="AH118" i="43"/>
  <c r="AI118" i="43"/>
  <c r="AJ118" i="43"/>
  <c r="AK118" i="43"/>
  <c r="AL118" i="43"/>
  <c r="AM118" i="43"/>
  <c r="AN118" i="43"/>
  <c r="AO118" i="43"/>
  <c r="AP118" i="43"/>
  <c r="AQ118" i="43"/>
  <c r="AZ118" i="43"/>
  <c r="BA118" i="43"/>
  <c r="BB118" i="43"/>
  <c r="BC118" i="43"/>
  <c r="BD118" i="43"/>
  <c r="BE118" i="43"/>
  <c r="BF118" i="43"/>
  <c r="AC119" i="43"/>
  <c r="AD119" i="43"/>
  <c r="AE119" i="43"/>
  <c r="AF119" i="43"/>
  <c r="AG119" i="43"/>
  <c r="AH119" i="43"/>
  <c r="AI119" i="43"/>
  <c r="AJ119" i="43"/>
  <c r="AK119" i="43"/>
  <c r="AL119" i="43"/>
  <c r="AM119" i="43"/>
  <c r="AN119" i="43"/>
  <c r="AO119" i="43"/>
  <c r="AP119" i="43"/>
  <c r="AQ119" i="43"/>
  <c r="AZ119" i="43"/>
  <c r="BA119" i="43"/>
  <c r="BB119" i="43"/>
  <c r="BC119" i="43"/>
  <c r="BD119" i="43"/>
  <c r="BE119" i="43"/>
  <c r="BF119" i="43"/>
  <c r="AC120" i="43"/>
  <c r="AD120" i="43"/>
  <c r="AE120" i="43"/>
  <c r="AF120" i="43"/>
  <c r="AG120" i="43"/>
  <c r="AH120" i="43"/>
  <c r="AI120" i="43"/>
  <c r="AJ120" i="43"/>
  <c r="AK120" i="43"/>
  <c r="AL120" i="43"/>
  <c r="AM120" i="43"/>
  <c r="AN120" i="43"/>
  <c r="AO120" i="43"/>
  <c r="AP120" i="43"/>
  <c r="AQ120" i="43"/>
  <c r="AZ120" i="43"/>
  <c r="BA120" i="43"/>
  <c r="BB120" i="43"/>
  <c r="BC120" i="43"/>
  <c r="BD120" i="43"/>
  <c r="BE120" i="43"/>
  <c r="BF120" i="43"/>
  <c r="AC121" i="43"/>
  <c r="AD121" i="43"/>
  <c r="AE121" i="43"/>
  <c r="AF121" i="43"/>
  <c r="AG121" i="43"/>
  <c r="AH121" i="43"/>
  <c r="AI121" i="43"/>
  <c r="AJ121" i="43"/>
  <c r="AK121" i="43"/>
  <c r="AL121" i="43"/>
  <c r="AM121" i="43"/>
  <c r="AN121" i="43"/>
  <c r="AO121" i="43"/>
  <c r="AP121" i="43"/>
  <c r="AQ121" i="43"/>
  <c r="AZ121" i="43"/>
  <c r="BA121" i="43"/>
  <c r="BB121" i="43"/>
  <c r="BC121" i="43"/>
  <c r="BD121" i="43"/>
  <c r="BE121" i="43"/>
  <c r="BF121" i="43"/>
  <c r="AC122" i="43"/>
  <c r="AD122" i="43"/>
  <c r="AE122" i="43"/>
  <c r="AF122" i="43"/>
  <c r="AG122" i="43"/>
  <c r="AH122" i="43"/>
  <c r="AI122" i="43"/>
  <c r="AJ122" i="43"/>
  <c r="AK122" i="43"/>
  <c r="AL122" i="43"/>
  <c r="AM122" i="43"/>
  <c r="AN122" i="43"/>
  <c r="AO122" i="43"/>
  <c r="AP122" i="43"/>
  <c r="AQ122" i="43"/>
  <c r="AZ122" i="43"/>
  <c r="BA122" i="43"/>
  <c r="BB122" i="43"/>
  <c r="BC122" i="43"/>
  <c r="BD122" i="43"/>
  <c r="BE122" i="43"/>
  <c r="BF122" i="43"/>
  <c r="AC123" i="43"/>
  <c r="AD123" i="43"/>
  <c r="AE123" i="43"/>
  <c r="AF123" i="43"/>
  <c r="AG123" i="43"/>
  <c r="AH123" i="43"/>
  <c r="AI123" i="43"/>
  <c r="AJ123" i="43"/>
  <c r="AK123" i="43"/>
  <c r="AL123" i="43"/>
  <c r="AM123" i="43"/>
  <c r="AN123" i="43"/>
  <c r="AO123" i="43"/>
  <c r="AP123" i="43"/>
  <c r="AQ123" i="43"/>
  <c r="AZ123" i="43"/>
  <c r="BA123" i="43"/>
  <c r="BB123" i="43"/>
  <c r="BC123" i="43"/>
  <c r="BD123" i="43"/>
  <c r="BE123" i="43"/>
  <c r="BF123" i="43"/>
  <c r="AC124" i="43"/>
  <c r="AD124" i="43"/>
  <c r="AE124" i="43"/>
  <c r="AF124" i="43"/>
  <c r="AG124" i="43"/>
  <c r="AH124" i="43"/>
  <c r="AI124" i="43"/>
  <c r="AJ124" i="43"/>
  <c r="AK124" i="43"/>
  <c r="AL124" i="43"/>
  <c r="AM124" i="43"/>
  <c r="AN124" i="43"/>
  <c r="AO124" i="43"/>
  <c r="AP124" i="43"/>
  <c r="AQ124" i="43"/>
  <c r="AZ124" i="43"/>
  <c r="BA124" i="43"/>
  <c r="BB124" i="43"/>
  <c r="BC124" i="43"/>
  <c r="BD124" i="43"/>
  <c r="BE124" i="43"/>
  <c r="BF124" i="43"/>
  <c r="AC125" i="43"/>
  <c r="AD125" i="43"/>
  <c r="AE125" i="43"/>
  <c r="AF125" i="43"/>
  <c r="AG125" i="43"/>
  <c r="AH125" i="43"/>
  <c r="AI125" i="43"/>
  <c r="AJ125" i="43"/>
  <c r="AK125" i="43"/>
  <c r="AL125" i="43"/>
  <c r="AM125" i="43"/>
  <c r="AN125" i="43"/>
  <c r="AO125" i="43"/>
  <c r="AP125" i="43"/>
  <c r="AQ125" i="43"/>
  <c r="AZ125" i="43"/>
  <c r="BA125" i="43"/>
  <c r="BB125" i="43"/>
  <c r="BC125" i="43"/>
  <c r="BD125" i="43"/>
  <c r="BE125" i="43"/>
  <c r="BF125" i="43"/>
  <c r="AC126" i="43"/>
  <c r="AD126" i="43"/>
  <c r="AE126" i="43"/>
  <c r="AF126" i="43"/>
  <c r="AG126" i="43"/>
  <c r="AH126" i="43"/>
  <c r="AI126" i="43"/>
  <c r="AJ126" i="43"/>
  <c r="AK126" i="43"/>
  <c r="AL126" i="43"/>
  <c r="AM126" i="43"/>
  <c r="AN126" i="43"/>
  <c r="AO126" i="43"/>
  <c r="AP126" i="43"/>
  <c r="AQ126" i="43"/>
  <c r="AZ126" i="43"/>
  <c r="BA126" i="43"/>
  <c r="BB126" i="43"/>
  <c r="BC126" i="43"/>
  <c r="BD126" i="43"/>
  <c r="BE126" i="43"/>
  <c r="BF126" i="43"/>
  <c r="AC127" i="43"/>
  <c r="AD127" i="43"/>
  <c r="AE127" i="43"/>
  <c r="AF127" i="43"/>
  <c r="AG127" i="43"/>
  <c r="AH127" i="43"/>
  <c r="AI127" i="43"/>
  <c r="AJ127" i="43"/>
  <c r="AK127" i="43"/>
  <c r="AL127" i="43"/>
  <c r="AM127" i="43"/>
  <c r="AN127" i="43"/>
  <c r="AO127" i="43"/>
  <c r="AP127" i="43"/>
  <c r="AQ127" i="43"/>
  <c r="AZ127" i="43"/>
  <c r="BA127" i="43"/>
  <c r="BB127" i="43"/>
  <c r="BC127" i="43"/>
  <c r="BD127" i="43"/>
  <c r="BE127" i="43"/>
  <c r="BF127" i="43"/>
  <c r="AC128" i="43"/>
  <c r="AD128" i="43"/>
  <c r="AE128" i="43"/>
  <c r="AF128" i="43"/>
  <c r="AG128" i="43"/>
  <c r="AH128" i="43"/>
  <c r="AI128" i="43"/>
  <c r="AJ128" i="43"/>
  <c r="AK128" i="43"/>
  <c r="AL128" i="43"/>
  <c r="AM128" i="43"/>
  <c r="AN128" i="43"/>
  <c r="AO128" i="43"/>
  <c r="AP128" i="43"/>
  <c r="AQ128" i="43"/>
  <c r="AZ128" i="43"/>
  <c r="BA128" i="43"/>
  <c r="BB128" i="43"/>
  <c r="BC128" i="43"/>
  <c r="BD128" i="43"/>
  <c r="BE128" i="43"/>
  <c r="BF128" i="43"/>
  <c r="AC129" i="43"/>
  <c r="AD129" i="43"/>
  <c r="AE129" i="43"/>
  <c r="AF129" i="43"/>
  <c r="AG129" i="43"/>
  <c r="AH129" i="43"/>
  <c r="AI129" i="43"/>
  <c r="AJ129" i="43"/>
  <c r="AK129" i="43"/>
  <c r="AL129" i="43"/>
  <c r="AM129" i="43"/>
  <c r="AN129" i="43"/>
  <c r="AO129" i="43"/>
  <c r="AP129" i="43"/>
  <c r="AQ129" i="43"/>
  <c r="AZ129" i="43"/>
  <c r="BA129" i="43"/>
  <c r="BB129" i="43"/>
  <c r="BC129" i="43"/>
  <c r="BD129" i="43"/>
  <c r="BE129" i="43"/>
  <c r="BF129" i="43"/>
  <c r="AC130" i="43"/>
  <c r="AD130" i="43"/>
  <c r="AE130" i="43"/>
  <c r="AF130" i="43"/>
  <c r="AG130" i="43"/>
  <c r="AH130" i="43"/>
  <c r="AI130" i="43"/>
  <c r="AJ130" i="43"/>
  <c r="AK130" i="43"/>
  <c r="AL130" i="43"/>
  <c r="AM130" i="43"/>
  <c r="AN130" i="43"/>
  <c r="AO130" i="43"/>
  <c r="AP130" i="43"/>
  <c r="AQ130" i="43"/>
  <c r="AZ130" i="43"/>
  <c r="BA130" i="43"/>
  <c r="BB130" i="43"/>
  <c r="BC130" i="43"/>
  <c r="BD130" i="43"/>
  <c r="BE130" i="43"/>
  <c r="BF130" i="43"/>
  <c r="AC131" i="43"/>
  <c r="AD131" i="43"/>
  <c r="AE131" i="43"/>
  <c r="AF131" i="43"/>
  <c r="AG131" i="43"/>
  <c r="AH131" i="43"/>
  <c r="AI131" i="43"/>
  <c r="AJ131" i="43"/>
  <c r="AK131" i="43"/>
  <c r="AL131" i="43"/>
  <c r="AM131" i="43"/>
  <c r="AN131" i="43"/>
  <c r="AO131" i="43"/>
  <c r="AP131" i="43"/>
  <c r="AQ131" i="43"/>
  <c r="AZ131" i="43"/>
  <c r="BA131" i="43"/>
  <c r="BB131" i="43"/>
  <c r="BC131" i="43"/>
  <c r="BD131" i="43"/>
  <c r="BE131" i="43"/>
  <c r="BF131" i="43"/>
  <c r="AC132" i="43"/>
  <c r="AD132" i="43"/>
  <c r="AE132" i="43"/>
  <c r="AF132" i="43"/>
  <c r="AG132" i="43"/>
  <c r="AH132" i="43"/>
  <c r="AI132" i="43"/>
  <c r="AJ132" i="43"/>
  <c r="AK132" i="43"/>
  <c r="AL132" i="43"/>
  <c r="AM132" i="43"/>
  <c r="AN132" i="43"/>
  <c r="AO132" i="43"/>
  <c r="AP132" i="43"/>
  <c r="AQ132" i="43"/>
  <c r="AZ132" i="43"/>
  <c r="BA132" i="43"/>
  <c r="BB132" i="43"/>
  <c r="BC132" i="43"/>
  <c r="BD132" i="43"/>
  <c r="BE132" i="43"/>
  <c r="BF132" i="43"/>
  <c r="AC133" i="43"/>
  <c r="AD133" i="43"/>
  <c r="AE133" i="43"/>
  <c r="AF133" i="43"/>
  <c r="AG133" i="43"/>
  <c r="AH133" i="43"/>
  <c r="AI133" i="43"/>
  <c r="AJ133" i="43"/>
  <c r="AK133" i="43"/>
  <c r="AL133" i="43"/>
  <c r="AM133" i="43"/>
  <c r="AN133" i="43"/>
  <c r="AO133" i="43"/>
  <c r="AP133" i="43"/>
  <c r="AQ133" i="43"/>
  <c r="AZ133" i="43"/>
  <c r="BA133" i="43"/>
  <c r="BB133" i="43"/>
  <c r="BC133" i="43"/>
  <c r="BD133" i="43"/>
  <c r="BE133" i="43"/>
  <c r="BF133" i="43"/>
  <c r="AC134" i="43"/>
  <c r="AD134" i="43"/>
  <c r="AE134" i="43"/>
  <c r="AF134" i="43"/>
  <c r="AG134" i="43"/>
  <c r="AH134" i="43"/>
  <c r="AI134" i="43"/>
  <c r="AJ134" i="43"/>
  <c r="AK134" i="43"/>
  <c r="AL134" i="43"/>
  <c r="AM134" i="43"/>
  <c r="AN134" i="43"/>
  <c r="AO134" i="43"/>
  <c r="AP134" i="43"/>
  <c r="AQ134" i="43"/>
  <c r="AZ134" i="43"/>
  <c r="BA134" i="43"/>
  <c r="BB134" i="43"/>
  <c r="BC134" i="43"/>
  <c r="BD134" i="43"/>
  <c r="BE134" i="43"/>
  <c r="BF134" i="43"/>
  <c r="AC135" i="43"/>
  <c r="AD135" i="43"/>
  <c r="AE135" i="43"/>
  <c r="AF135" i="43"/>
  <c r="AG135" i="43"/>
  <c r="AH135" i="43"/>
  <c r="AI135" i="43"/>
  <c r="AJ135" i="43"/>
  <c r="AK135" i="43"/>
  <c r="AL135" i="43"/>
  <c r="AM135" i="43"/>
  <c r="AN135" i="43"/>
  <c r="AO135" i="43"/>
  <c r="AP135" i="43"/>
  <c r="AQ135" i="43"/>
  <c r="AZ135" i="43"/>
  <c r="BA135" i="43"/>
  <c r="AC136" i="43"/>
  <c r="AD136" i="43"/>
  <c r="AE136" i="43"/>
  <c r="AF136" i="43"/>
  <c r="AG136" i="43"/>
  <c r="AH136" i="43"/>
  <c r="AI136" i="43"/>
  <c r="AJ136" i="43"/>
  <c r="AK136" i="43"/>
  <c r="AL136" i="43"/>
  <c r="AM136" i="43"/>
  <c r="AN136" i="43"/>
  <c r="AO136" i="43"/>
  <c r="AP136" i="43"/>
  <c r="AQ136" i="43"/>
  <c r="AZ136" i="43"/>
  <c r="BA136" i="43"/>
  <c r="BB136" i="43"/>
  <c r="BC136" i="43"/>
  <c r="BD136" i="43"/>
  <c r="BE136" i="43"/>
  <c r="BF136" i="43"/>
  <c r="AC137" i="43"/>
  <c r="AD137" i="43"/>
  <c r="AE137" i="43"/>
  <c r="AF137" i="43"/>
  <c r="AG137" i="43"/>
  <c r="AH137" i="43"/>
  <c r="AI137" i="43"/>
  <c r="AJ137" i="43"/>
  <c r="AK137" i="43"/>
  <c r="AL137" i="43"/>
  <c r="AM137" i="43"/>
  <c r="AN137" i="43"/>
  <c r="AO137" i="43"/>
  <c r="AP137" i="43"/>
  <c r="AQ137" i="43"/>
  <c r="AZ137" i="43"/>
  <c r="BA137" i="43"/>
  <c r="BB137" i="43"/>
  <c r="BC137" i="43"/>
  <c r="BD137" i="43"/>
  <c r="BE137" i="43"/>
  <c r="BF137" i="43"/>
  <c r="AC138" i="43"/>
  <c r="AD138" i="43"/>
  <c r="AE138" i="43"/>
  <c r="AF138" i="43"/>
  <c r="AG138" i="43"/>
  <c r="AH138" i="43"/>
  <c r="AI138" i="43"/>
  <c r="AJ138" i="43"/>
  <c r="AK138" i="43"/>
  <c r="AL138" i="43"/>
  <c r="AM138" i="43"/>
  <c r="AN138" i="43"/>
  <c r="AO138" i="43"/>
  <c r="AP138" i="43"/>
  <c r="AQ138" i="43"/>
  <c r="AZ138" i="43"/>
  <c r="BA138" i="43"/>
  <c r="BB138" i="43"/>
  <c r="BC138" i="43"/>
  <c r="BD138" i="43"/>
  <c r="BE138" i="43"/>
  <c r="BF138" i="43"/>
  <c r="AC139" i="43"/>
  <c r="AD139" i="43"/>
  <c r="AE139" i="43"/>
  <c r="AF139" i="43"/>
  <c r="AG139" i="43"/>
  <c r="AH139" i="43"/>
  <c r="AI139" i="43"/>
  <c r="AJ139" i="43"/>
  <c r="AK139" i="43"/>
  <c r="AL139" i="43"/>
  <c r="AM139" i="43"/>
  <c r="AN139" i="43"/>
  <c r="AO139" i="43"/>
  <c r="AP139" i="43"/>
  <c r="AQ139" i="43"/>
  <c r="AZ139" i="43"/>
  <c r="BA139" i="43"/>
  <c r="BB139" i="43"/>
  <c r="BC139" i="43"/>
  <c r="BD139" i="43"/>
  <c r="BE139" i="43"/>
  <c r="BF139" i="43"/>
  <c r="AC140" i="43"/>
  <c r="AD140" i="43"/>
  <c r="AE140" i="43"/>
  <c r="AF140" i="43"/>
  <c r="AG140" i="43"/>
  <c r="AH140" i="43"/>
  <c r="AI140" i="43"/>
  <c r="AJ140" i="43"/>
  <c r="AK140" i="43"/>
  <c r="AL140" i="43"/>
  <c r="AM140" i="43"/>
  <c r="AN140" i="43"/>
  <c r="AO140" i="43"/>
  <c r="AP140" i="43"/>
  <c r="AQ140" i="43"/>
  <c r="AZ140" i="43"/>
  <c r="BA140" i="43"/>
  <c r="BB140" i="43"/>
  <c r="BC140" i="43"/>
  <c r="BD140" i="43"/>
  <c r="BE140" i="43"/>
  <c r="BF140" i="43"/>
  <c r="AE141" i="43"/>
  <c r="AF141" i="43"/>
  <c r="AG141" i="43"/>
  <c r="AJ141" i="43"/>
  <c r="AK141" i="43"/>
  <c r="AL141" i="43"/>
  <c r="AO141" i="43"/>
  <c r="AP141" i="43"/>
  <c r="AQ141" i="43"/>
  <c r="AZ141" i="43"/>
  <c r="BA141" i="43"/>
  <c r="BD141" i="43"/>
  <c r="BE141" i="43"/>
  <c r="BF141" i="43"/>
  <c r="AC142" i="43"/>
  <c r="AD142" i="43"/>
  <c r="AE142" i="43"/>
  <c r="AF142" i="43"/>
  <c r="AG142" i="43"/>
  <c r="AH142" i="43"/>
  <c r="AI142" i="43"/>
  <c r="AJ142" i="43"/>
  <c r="AK142" i="43"/>
  <c r="AL142" i="43"/>
  <c r="AM142" i="43"/>
  <c r="AN142" i="43"/>
  <c r="AO142" i="43"/>
  <c r="AP142" i="43"/>
  <c r="AQ142" i="43"/>
  <c r="AZ142" i="43"/>
  <c r="BA142" i="43"/>
  <c r="BB142" i="43"/>
  <c r="BC142" i="43"/>
  <c r="BD142" i="43"/>
  <c r="BE142" i="43"/>
  <c r="BF142" i="43"/>
  <c r="AC143" i="43"/>
  <c r="AD143" i="43"/>
  <c r="AE143" i="43"/>
  <c r="AF143" i="43"/>
  <c r="AG143" i="43"/>
  <c r="AH143" i="43"/>
  <c r="AI143" i="43"/>
  <c r="AJ143" i="43"/>
  <c r="AK143" i="43"/>
  <c r="AL143" i="43"/>
  <c r="AM143" i="43"/>
  <c r="AN143" i="43"/>
  <c r="AO143" i="43"/>
  <c r="AP143" i="43"/>
  <c r="AQ143" i="43"/>
  <c r="AZ143" i="43"/>
  <c r="BA143" i="43"/>
  <c r="BB143" i="43"/>
  <c r="BC143" i="43"/>
  <c r="BD143" i="43"/>
  <c r="BE143" i="43"/>
  <c r="BF143" i="43"/>
  <c r="AC144" i="43"/>
  <c r="AD144" i="43"/>
  <c r="AE144" i="43"/>
  <c r="AF144" i="43"/>
  <c r="AG144" i="43"/>
  <c r="AH144" i="43"/>
  <c r="AI144" i="43"/>
  <c r="AJ144" i="43"/>
  <c r="AK144" i="43"/>
  <c r="AL144" i="43"/>
  <c r="AM144" i="43"/>
  <c r="AN144" i="43"/>
  <c r="AO144" i="43"/>
  <c r="AP144" i="43"/>
  <c r="AQ144" i="43"/>
  <c r="AZ144" i="43"/>
  <c r="BA144" i="43"/>
  <c r="BB144" i="43"/>
  <c r="BC144" i="43"/>
  <c r="BD144" i="43"/>
  <c r="BE144" i="43"/>
  <c r="BF144" i="43"/>
  <c r="AC145" i="43"/>
  <c r="AD145" i="43"/>
  <c r="AE145" i="43"/>
  <c r="AF145" i="43"/>
  <c r="AG145" i="43"/>
  <c r="AH145" i="43"/>
  <c r="AI145" i="43"/>
  <c r="AJ145" i="43"/>
  <c r="AK145" i="43"/>
  <c r="AL145" i="43"/>
  <c r="AM145" i="43"/>
  <c r="AN145" i="43"/>
  <c r="AO145" i="43"/>
  <c r="AP145" i="43"/>
  <c r="AQ145" i="43"/>
  <c r="AZ145" i="43"/>
  <c r="BA145" i="43"/>
  <c r="BB145" i="43"/>
  <c r="BC145" i="43"/>
  <c r="BD145" i="43"/>
  <c r="BE145" i="43"/>
  <c r="BF145" i="43"/>
  <c r="AC146" i="43"/>
  <c r="AD146" i="43"/>
  <c r="AE146" i="43"/>
  <c r="AF146" i="43"/>
  <c r="AG146" i="43"/>
  <c r="AH146" i="43"/>
  <c r="AI146" i="43"/>
  <c r="AJ146" i="43"/>
  <c r="AK146" i="43"/>
  <c r="AL146" i="43"/>
  <c r="AM146" i="43"/>
  <c r="AN146" i="43"/>
  <c r="AO146" i="43"/>
  <c r="AP146" i="43"/>
  <c r="AQ146" i="43"/>
  <c r="AZ146" i="43"/>
  <c r="BA146" i="43"/>
  <c r="BB146" i="43"/>
  <c r="BC146" i="43"/>
  <c r="BD146" i="43"/>
  <c r="BE146" i="43"/>
  <c r="BF146" i="43"/>
  <c r="AC147" i="43"/>
  <c r="AD147" i="43"/>
  <c r="AE147" i="43"/>
  <c r="AF147" i="43"/>
  <c r="AG147" i="43"/>
  <c r="AH147" i="43"/>
  <c r="AI147" i="43"/>
  <c r="AJ147" i="43"/>
  <c r="AK147" i="43"/>
  <c r="AL147" i="43"/>
  <c r="AM147" i="43"/>
  <c r="AN147" i="43"/>
  <c r="AO147" i="43"/>
  <c r="AP147" i="43"/>
  <c r="AQ147" i="43"/>
  <c r="AZ147" i="43"/>
  <c r="BA147" i="43"/>
  <c r="BB147" i="43"/>
  <c r="BC147" i="43"/>
  <c r="BD147" i="43"/>
  <c r="BE147" i="43"/>
  <c r="BF147" i="43"/>
  <c r="AC148" i="43"/>
  <c r="AD148" i="43"/>
  <c r="AE148" i="43"/>
  <c r="AF148" i="43"/>
  <c r="AG148" i="43"/>
  <c r="AH148" i="43"/>
  <c r="AI148" i="43"/>
  <c r="AJ148" i="43"/>
  <c r="AK148" i="43"/>
  <c r="AL148" i="43"/>
  <c r="AM148" i="43"/>
  <c r="AN148" i="43"/>
  <c r="AO148" i="43"/>
  <c r="AP148" i="43"/>
  <c r="AQ148" i="43"/>
  <c r="AZ148" i="43"/>
  <c r="BA148" i="43"/>
  <c r="BB148" i="43"/>
  <c r="BC148" i="43"/>
  <c r="BD148" i="43"/>
  <c r="BE148" i="43"/>
  <c r="BF148" i="43"/>
  <c r="AC149" i="43"/>
  <c r="AD149" i="43"/>
  <c r="AE149" i="43"/>
  <c r="AF149" i="43"/>
  <c r="AG149" i="43"/>
  <c r="AH149" i="43"/>
  <c r="AI149" i="43"/>
  <c r="AJ149" i="43"/>
  <c r="AK149" i="43"/>
  <c r="AL149" i="43"/>
  <c r="AM149" i="43"/>
  <c r="AN149" i="43"/>
  <c r="AO149" i="43"/>
  <c r="AP149" i="43"/>
  <c r="AQ149" i="43"/>
  <c r="AZ149" i="43"/>
  <c r="BA149" i="43"/>
  <c r="BB149" i="43"/>
  <c r="BC149" i="43"/>
  <c r="BD149" i="43"/>
  <c r="BE149" i="43"/>
  <c r="BF149" i="43"/>
  <c r="AC150" i="43"/>
  <c r="AD150" i="43"/>
  <c r="AE150" i="43"/>
  <c r="AF150" i="43"/>
  <c r="AG150" i="43"/>
  <c r="AH150" i="43"/>
  <c r="AI150" i="43"/>
  <c r="AJ150" i="43"/>
  <c r="AK150" i="43"/>
  <c r="AL150" i="43"/>
  <c r="AM150" i="43"/>
  <c r="AN150" i="43"/>
  <c r="AO150" i="43"/>
  <c r="AP150" i="43"/>
  <c r="AQ150" i="43"/>
  <c r="AZ150" i="43"/>
  <c r="BA150" i="43"/>
  <c r="BB150" i="43"/>
  <c r="BC150" i="43"/>
  <c r="BD150" i="43"/>
  <c r="BE150" i="43"/>
  <c r="BF150" i="43"/>
  <c r="AC151" i="43"/>
  <c r="AD151" i="43"/>
  <c r="AE151" i="43"/>
  <c r="AF151" i="43"/>
  <c r="AG151" i="43"/>
  <c r="AH151" i="43"/>
  <c r="AI151" i="43"/>
  <c r="AJ151" i="43"/>
  <c r="AK151" i="43"/>
  <c r="AL151" i="43"/>
  <c r="AM151" i="43"/>
  <c r="AN151" i="43"/>
  <c r="AO151" i="43"/>
  <c r="AP151" i="43"/>
  <c r="AQ151" i="43"/>
  <c r="AZ151" i="43"/>
  <c r="BA151" i="43"/>
  <c r="BB151" i="43"/>
  <c r="BC151" i="43"/>
  <c r="BD151" i="43"/>
  <c r="BE151" i="43"/>
  <c r="BF151" i="43"/>
  <c r="AC152" i="43"/>
  <c r="AD152" i="43"/>
  <c r="AE152" i="43"/>
  <c r="AF152" i="43"/>
  <c r="AG152" i="43"/>
  <c r="AH152" i="43"/>
  <c r="AI152" i="43"/>
  <c r="AJ152" i="43"/>
  <c r="AK152" i="43"/>
  <c r="AL152" i="43"/>
  <c r="AM152" i="43"/>
  <c r="AN152" i="43"/>
  <c r="AO152" i="43"/>
  <c r="AP152" i="43"/>
  <c r="AQ152" i="43"/>
  <c r="AZ152" i="43"/>
  <c r="BA152" i="43"/>
  <c r="BB152" i="43"/>
  <c r="BC152" i="43"/>
  <c r="BD152" i="43"/>
  <c r="BE152" i="43"/>
  <c r="BF152" i="43"/>
  <c r="AC153" i="43"/>
  <c r="AD153" i="43"/>
  <c r="AE153" i="43"/>
  <c r="AF153" i="43"/>
  <c r="AG153" i="43"/>
  <c r="AH153" i="43"/>
  <c r="AI153" i="43"/>
  <c r="AJ153" i="43"/>
  <c r="AK153" i="43"/>
  <c r="AL153" i="43"/>
  <c r="AM153" i="43"/>
  <c r="AN153" i="43"/>
  <c r="AO153" i="43"/>
  <c r="AP153" i="43"/>
  <c r="AQ153" i="43"/>
  <c r="AZ153" i="43"/>
  <c r="BA153" i="43"/>
  <c r="BB153" i="43"/>
  <c r="BC153" i="43"/>
  <c r="BD153" i="43"/>
  <c r="BE153" i="43"/>
  <c r="BF153" i="43"/>
  <c r="AC154" i="43"/>
  <c r="AD154" i="43"/>
  <c r="AE154" i="43"/>
  <c r="AF154" i="43"/>
  <c r="AG154" i="43"/>
  <c r="AH154" i="43"/>
  <c r="AI154" i="43"/>
  <c r="AJ154" i="43"/>
  <c r="AK154" i="43"/>
  <c r="AL154" i="43"/>
  <c r="AM154" i="43"/>
  <c r="AN154" i="43"/>
  <c r="AO154" i="43"/>
  <c r="AP154" i="43"/>
  <c r="AQ154" i="43"/>
  <c r="AZ154" i="43"/>
  <c r="BA154" i="43"/>
  <c r="BB154" i="43"/>
  <c r="BC154" i="43"/>
  <c r="BD154" i="43"/>
  <c r="BE154" i="43"/>
  <c r="BF154" i="43"/>
  <c r="AC155" i="43"/>
  <c r="AD155" i="43"/>
  <c r="AE155" i="43"/>
  <c r="AF155" i="43"/>
  <c r="AG155" i="43"/>
  <c r="AH155" i="43"/>
  <c r="AI155" i="43"/>
  <c r="AJ155" i="43"/>
  <c r="AK155" i="43"/>
  <c r="AL155" i="43"/>
  <c r="AM155" i="43"/>
  <c r="AN155" i="43"/>
  <c r="AO155" i="43"/>
  <c r="AP155" i="43"/>
  <c r="AQ155" i="43"/>
  <c r="AZ155" i="43"/>
  <c r="BA155" i="43"/>
  <c r="BB155" i="43"/>
  <c r="BC155" i="43"/>
  <c r="BD155" i="43"/>
  <c r="BE155" i="43"/>
  <c r="BF155" i="43"/>
  <c r="AC156" i="43"/>
  <c r="AD156" i="43"/>
  <c r="AE156" i="43"/>
  <c r="AF156" i="43"/>
  <c r="AG156" i="43"/>
  <c r="AH156" i="43"/>
  <c r="AI156" i="43"/>
  <c r="AJ156" i="43"/>
  <c r="AK156" i="43"/>
  <c r="AL156" i="43"/>
  <c r="AM156" i="43"/>
  <c r="AN156" i="43"/>
  <c r="AO156" i="43"/>
  <c r="AP156" i="43"/>
  <c r="AQ156" i="43"/>
  <c r="AZ156" i="43"/>
  <c r="BA156" i="43"/>
  <c r="BB156" i="43"/>
  <c r="BC156" i="43"/>
  <c r="BD156" i="43"/>
  <c r="BE156" i="43"/>
  <c r="BF156" i="43"/>
  <c r="AC157" i="43"/>
  <c r="AD157" i="43"/>
  <c r="AE157" i="43"/>
  <c r="AF157" i="43"/>
  <c r="AG157" i="43"/>
  <c r="AH157" i="43"/>
  <c r="AI157" i="43"/>
  <c r="AJ157" i="43"/>
  <c r="AK157" i="43"/>
  <c r="AL157" i="43"/>
  <c r="AM157" i="43"/>
  <c r="AN157" i="43"/>
  <c r="AO157" i="43"/>
  <c r="AP157" i="43"/>
  <c r="AQ157" i="43"/>
  <c r="AZ157" i="43"/>
  <c r="BA157" i="43"/>
  <c r="BB157" i="43"/>
  <c r="BC157" i="43"/>
  <c r="BD157" i="43"/>
  <c r="BE157" i="43"/>
  <c r="BF157" i="43"/>
  <c r="AC158" i="43"/>
  <c r="AD158" i="43"/>
  <c r="AE158" i="43"/>
  <c r="AF158" i="43"/>
  <c r="AG158" i="43"/>
  <c r="AH158" i="43"/>
  <c r="AI158" i="43"/>
  <c r="AJ158" i="43"/>
  <c r="AK158" i="43"/>
  <c r="AL158" i="43"/>
  <c r="AM158" i="43"/>
  <c r="AN158" i="43"/>
  <c r="AO158" i="43"/>
  <c r="AP158" i="43"/>
  <c r="AQ158" i="43"/>
  <c r="AZ158" i="43"/>
  <c r="BA158" i="43"/>
  <c r="BB158" i="43"/>
  <c r="BC158" i="43"/>
  <c r="BD158" i="43"/>
  <c r="BE158" i="43"/>
  <c r="BF158" i="43"/>
  <c r="AC159" i="43"/>
  <c r="AD159" i="43"/>
  <c r="AE159" i="43"/>
  <c r="AF159" i="43"/>
  <c r="AG159" i="43"/>
  <c r="AH159" i="43"/>
  <c r="AI159" i="43"/>
  <c r="AJ159" i="43"/>
  <c r="AK159" i="43"/>
  <c r="AL159" i="43"/>
  <c r="AM159" i="43"/>
  <c r="AN159" i="43"/>
  <c r="AO159" i="43"/>
  <c r="AP159" i="43"/>
  <c r="AQ159" i="43"/>
  <c r="AZ159" i="43"/>
  <c r="BA159" i="43"/>
  <c r="BB159" i="43"/>
  <c r="BC159" i="43"/>
  <c r="BD159" i="43"/>
  <c r="BE159" i="43"/>
  <c r="BF159" i="43"/>
  <c r="AC160" i="43"/>
  <c r="AD160" i="43"/>
  <c r="AE160" i="43"/>
  <c r="AF160" i="43"/>
  <c r="AG160" i="43"/>
  <c r="AH160" i="43"/>
  <c r="AI160" i="43"/>
  <c r="AJ160" i="43"/>
  <c r="AK160" i="43"/>
  <c r="AL160" i="43"/>
  <c r="AM160" i="43"/>
  <c r="AN160" i="43"/>
  <c r="AO160" i="43"/>
  <c r="AP160" i="43"/>
  <c r="AQ160" i="43"/>
  <c r="AZ160" i="43"/>
  <c r="BA160" i="43"/>
  <c r="BB160" i="43"/>
  <c r="BC160" i="43"/>
  <c r="BD160" i="43"/>
  <c r="BE160" i="43"/>
  <c r="BF160" i="43"/>
  <c r="AC161" i="43"/>
  <c r="AD161" i="43"/>
  <c r="AE161" i="43"/>
  <c r="AF161" i="43"/>
  <c r="AG161" i="43"/>
  <c r="AH161" i="43"/>
  <c r="AI161" i="43"/>
  <c r="AJ161" i="43"/>
  <c r="AK161" i="43"/>
  <c r="AL161" i="43"/>
  <c r="AM161" i="43"/>
  <c r="AN161" i="43"/>
  <c r="AO161" i="43"/>
  <c r="AP161" i="43"/>
  <c r="AQ161" i="43"/>
  <c r="AZ161" i="43"/>
  <c r="BA161" i="43"/>
  <c r="BB161" i="43"/>
  <c r="BC161" i="43"/>
  <c r="BD161" i="43"/>
  <c r="BE161" i="43"/>
  <c r="BF161" i="43"/>
  <c r="AC162" i="43"/>
  <c r="AD162" i="43"/>
  <c r="AE162" i="43"/>
  <c r="AF162" i="43"/>
  <c r="AG162" i="43"/>
  <c r="AH162" i="43"/>
  <c r="AI162" i="43"/>
  <c r="AJ162" i="43"/>
  <c r="AK162" i="43"/>
  <c r="AL162" i="43"/>
  <c r="AM162" i="43"/>
  <c r="AN162" i="43"/>
  <c r="AO162" i="43"/>
  <c r="AP162" i="43"/>
  <c r="AQ162" i="43"/>
  <c r="AZ162" i="43"/>
  <c r="BA162" i="43"/>
  <c r="BB162" i="43"/>
  <c r="BC162" i="43"/>
  <c r="BD162" i="43"/>
  <c r="BE162" i="43"/>
  <c r="BF162" i="43"/>
  <c r="AC163" i="43"/>
  <c r="AD163" i="43"/>
  <c r="AE163" i="43"/>
  <c r="AF163" i="43"/>
  <c r="AG163" i="43"/>
  <c r="AH163" i="43"/>
  <c r="AI163" i="43"/>
  <c r="AJ163" i="43"/>
  <c r="AK163" i="43"/>
  <c r="AL163" i="43"/>
  <c r="AM163" i="43"/>
  <c r="AN163" i="43"/>
  <c r="AO163" i="43"/>
  <c r="AP163" i="43"/>
  <c r="AQ163" i="43"/>
  <c r="AZ163" i="43"/>
  <c r="BA163" i="43"/>
  <c r="BB163" i="43"/>
  <c r="BC163" i="43"/>
  <c r="BD163" i="43"/>
  <c r="BE163" i="43"/>
  <c r="BF163" i="43"/>
  <c r="AC164" i="43"/>
  <c r="AD164" i="43"/>
  <c r="AE164" i="43"/>
  <c r="AF164" i="43"/>
  <c r="AG164" i="43"/>
  <c r="AH164" i="43"/>
  <c r="AI164" i="43"/>
  <c r="AJ164" i="43"/>
  <c r="AK164" i="43"/>
  <c r="AL164" i="43"/>
  <c r="AM164" i="43"/>
  <c r="AN164" i="43"/>
  <c r="AO164" i="43"/>
  <c r="AP164" i="43"/>
  <c r="AQ164" i="43"/>
  <c r="AZ164" i="43"/>
  <c r="BA164" i="43"/>
  <c r="BB164" i="43"/>
  <c r="BC164" i="43"/>
  <c r="BD164" i="43"/>
  <c r="BE164" i="43"/>
  <c r="BF164" i="43"/>
  <c r="AC165" i="43"/>
  <c r="AD165" i="43"/>
  <c r="AE165" i="43"/>
  <c r="AF165" i="43"/>
  <c r="AG165" i="43"/>
  <c r="AH165" i="43"/>
  <c r="AI165" i="43"/>
  <c r="AJ165" i="43"/>
  <c r="AK165" i="43"/>
  <c r="AL165" i="43"/>
  <c r="AM165" i="43"/>
  <c r="AN165" i="43"/>
  <c r="AO165" i="43"/>
  <c r="AP165" i="43"/>
  <c r="AQ165" i="43"/>
  <c r="AZ165" i="43"/>
  <c r="BA165" i="43"/>
  <c r="BB165" i="43"/>
  <c r="BC165" i="43"/>
  <c r="BD165" i="43"/>
  <c r="BE165" i="43"/>
  <c r="BF165" i="43"/>
  <c r="BF12" i="43"/>
  <c r="BE12" i="43"/>
  <c r="BD12" i="43"/>
  <c r="BC12" i="43"/>
  <c r="BB12" i="43"/>
  <c r="BA12" i="43"/>
  <c r="AZ12" i="43"/>
  <c r="AQ12" i="43"/>
  <c r="AP12" i="43"/>
  <c r="AO12" i="43"/>
  <c r="AN12" i="43"/>
  <c r="AM12" i="43"/>
  <c r="AL12" i="43"/>
  <c r="AK12" i="43"/>
  <c r="AJ12" i="43"/>
  <c r="AI12" i="43"/>
  <c r="AH12" i="43"/>
  <c r="AG12" i="43"/>
  <c r="AF12" i="43"/>
  <c r="AE12" i="43"/>
  <c r="AD12" i="43"/>
  <c r="AC12" i="43"/>
  <c r="W24" i="43" l="1"/>
  <c r="X24" i="43"/>
  <c r="Y24" i="43"/>
  <c r="Z24" i="43"/>
  <c r="AA24" i="43"/>
  <c r="W76" i="43"/>
  <c r="X76" i="43"/>
  <c r="Y76" i="43"/>
  <c r="Z76" i="43"/>
  <c r="AA76" i="43"/>
  <c r="W122" i="43"/>
  <c r="X122" i="43"/>
  <c r="Y122" i="43"/>
  <c r="Z122" i="43"/>
  <c r="AA122" i="43"/>
  <c r="W144" i="43"/>
  <c r="X144" i="43"/>
  <c r="Y144" i="43"/>
  <c r="Z144" i="43"/>
  <c r="AA144" i="43"/>
  <c r="X161" i="43"/>
  <c r="Y161" i="43"/>
  <c r="Z161" i="43"/>
  <c r="AA161" i="43"/>
  <c r="P1" i="43"/>
  <c r="O1" i="43"/>
  <c r="N1" i="43"/>
  <c r="M1" i="43"/>
  <c r="L1" i="43"/>
  <c r="K1" i="43"/>
  <c r="J1" i="43"/>
  <c r="I1" i="43"/>
  <c r="H1" i="43"/>
  <c r="P1" i="41"/>
  <c r="O1" i="41"/>
  <c r="N1" i="41"/>
  <c r="M1" i="41"/>
  <c r="L1" i="41"/>
  <c r="K1" i="41"/>
  <c r="J1" i="41"/>
  <c r="I1" i="41"/>
  <c r="H1" i="41"/>
  <c r="J1" i="39" l="1"/>
  <c r="K1" i="39"/>
  <c r="I1" i="39"/>
  <c r="L1" i="39"/>
  <c r="M1" i="39"/>
  <c r="N1" i="39"/>
  <c r="O1" i="39"/>
  <c r="P1" i="39"/>
  <c r="H1" i="39"/>
  <c r="C13" i="39"/>
  <c r="D13" i="39"/>
  <c r="E13" i="39"/>
  <c r="F13" i="39"/>
  <c r="G13" i="39"/>
  <c r="C14" i="39"/>
  <c r="C169" i="39" s="1"/>
  <c r="D14" i="39"/>
  <c r="D169" i="39" s="1"/>
  <c r="E14" i="39"/>
  <c r="E169" i="39" s="1"/>
  <c r="F14" i="39"/>
  <c r="F169" i="39" s="1"/>
  <c r="G14" i="39"/>
  <c r="G169" i="39" s="1"/>
  <c r="C15" i="39"/>
  <c r="D15" i="39"/>
  <c r="E15" i="39"/>
  <c r="F15" i="39"/>
  <c r="G15" i="39"/>
  <c r="C16" i="39"/>
  <c r="D16" i="39"/>
  <c r="E16" i="39"/>
  <c r="F16" i="39"/>
  <c r="G16" i="39"/>
  <c r="C17" i="39"/>
  <c r="D17" i="39"/>
  <c r="E17" i="39"/>
  <c r="F17" i="39"/>
  <c r="G17" i="39"/>
  <c r="C18" i="39"/>
  <c r="D18" i="39"/>
  <c r="E18" i="39"/>
  <c r="F18" i="39"/>
  <c r="G18" i="39"/>
  <c r="C19" i="39"/>
  <c r="D19" i="39"/>
  <c r="E19" i="39"/>
  <c r="F19" i="39"/>
  <c r="G19" i="39"/>
  <c r="C20" i="39"/>
  <c r="D20" i="39"/>
  <c r="E20" i="39"/>
  <c r="F20" i="39"/>
  <c r="G20" i="39"/>
  <c r="C21" i="39"/>
  <c r="C170" i="39" s="1"/>
  <c r="D21" i="39"/>
  <c r="D170" i="39" s="1"/>
  <c r="E21" i="39"/>
  <c r="E170" i="39" s="1"/>
  <c r="F21" i="39"/>
  <c r="F170" i="39" s="1"/>
  <c r="G21" i="39"/>
  <c r="G170" i="39" s="1"/>
  <c r="C22" i="39"/>
  <c r="D22" i="39"/>
  <c r="E22" i="39"/>
  <c r="F22" i="39"/>
  <c r="G22" i="39"/>
  <c r="C23" i="39"/>
  <c r="D23" i="39"/>
  <c r="E23" i="39"/>
  <c r="F23" i="39"/>
  <c r="G23" i="39"/>
  <c r="C25" i="39"/>
  <c r="D25" i="39"/>
  <c r="E25" i="39"/>
  <c r="F25" i="39"/>
  <c r="G25" i="39"/>
  <c r="C26" i="39"/>
  <c r="D26" i="39"/>
  <c r="E26" i="39"/>
  <c r="F26" i="39"/>
  <c r="G26" i="39"/>
  <c r="C27" i="39"/>
  <c r="D27" i="39"/>
  <c r="E27" i="39"/>
  <c r="F27" i="39"/>
  <c r="G27" i="39"/>
  <c r="C28" i="39"/>
  <c r="D28" i="39"/>
  <c r="E28" i="39"/>
  <c r="F28" i="39"/>
  <c r="G28" i="39"/>
  <c r="C29" i="39"/>
  <c r="D29" i="39"/>
  <c r="E29" i="39"/>
  <c r="F29" i="39"/>
  <c r="G29" i="39"/>
  <c r="C30" i="39"/>
  <c r="D30" i="39"/>
  <c r="E30" i="39"/>
  <c r="F30" i="39"/>
  <c r="G30" i="39"/>
  <c r="C31" i="39"/>
  <c r="D31" i="39"/>
  <c r="E31" i="39"/>
  <c r="F31" i="39"/>
  <c r="G31" i="39"/>
  <c r="C32" i="39"/>
  <c r="D32" i="39"/>
  <c r="E32" i="39"/>
  <c r="F32" i="39"/>
  <c r="G32" i="39"/>
  <c r="C33" i="39"/>
  <c r="D33" i="39"/>
  <c r="E33" i="39"/>
  <c r="F33" i="39"/>
  <c r="G33" i="39"/>
  <c r="C34" i="39"/>
  <c r="D34" i="39"/>
  <c r="E34" i="39"/>
  <c r="F34" i="39"/>
  <c r="G34" i="39"/>
  <c r="C35" i="39"/>
  <c r="D35" i="39"/>
  <c r="E35" i="39"/>
  <c r="F35" i="39"/>
  <c r="G35" i="39"/>
  <c r="C36" i="39"/>
  <c r="D36" i="39"/>
  <c r="E36" i="39"/>
  <c r="F36" i="39"/>
  <c r="G36" i="39"/>
  <c r="C37" i="39"/>
  <c r="D37" i="39"/>
  <c r="E37" i="39"/>
  <c r="F37" i="39"/>
  <c r="G37" i="39"/>
  <c r="C38" i="39"/>
  <c r="D38" i="39"/>
  <c r="E38" i="39"/>
  <c r="F38" i="39"/>
  <c r="G38" i="39"/>
  <c r="C39" i="39"/>
  <c r="D39" i="39"/>
  <c r="E39" i="39"/>
  <c r="F39" i="39"/>
  <c r="G39" i="39"/>
  <c r="C40" i="39"/>
  <c r="D40" i="39"/>
  <c r="E40" i="39"/>
  <c r="F40" i="39"/>
  <c r="G40" i="39"/>
  <c r="C41" i="39"/>
  <c r="D41" i="39"/>
  <c r="E41" i="39"/>
  <c r="F41" i="39"/>
  <c r="G41" i="39"/>
  <c r="C42" i="39"/>
  <c r="D42" i="39"/>
  <c r="E42" i="39"/>
  <c r="F42" i="39"/>
  <c r="G42" i="39"/>
  <c r="C43" i="39"/>
  <c r="D43" i="39"/>
  <c r="E43" i="39"/>
  <c r="F43" i="39"/>
  <c r="G43" i="39"/>
  <c r="C44" i="39"/>
  <c r="D44" i="39"/>
  <c r="E44" i="39"/>
  <c r="F44" i="39"/>
  <c r="G44" i="39"/>
  <c r="C45" i="39"/>
  <c r="D45" i="39"/>
  <c r="E45" i="39"/>
  <c r="F45" i="39"/>
  <c r="G45" i="39"/>
  <c r="C46" i="39"/>
  <c r="D46" i="39"/>
  <c r="E46" i="39"/>
  <c r="F46" i="39"/>
  <c r="G46" i="39"/>
  <c r="C47" i="39"/>
  <c r="D47" i="39"/>
  <c r="E47" i="39"/>
  <c r="F47" i="39"/>
  <c r="G47" i="39"/>
  <c r="C48" i="39"/>
  <c r="D48" i="39"/>
  <c r="E48" i="39"/>
  <c r="F48" i="39"/>
  <c r="G48" i="39"/>
  <c r="C49" i="39"/>
  <c r="D49" i="39"/>
  <c r="E49" i="39"/>
  <c r="F49" i="39"/>
  <c r="G49" i="39"/>
  <c r="C50" i="39"/>
  <c r="D50" i="39"/>
  <c r="E50" i="39"/>
  <c r="F50" i="39"/>
  <c r="G50" i="39"/>
  <c r="C51" i="39"/>
  <c r="D51" i="39"/>
  <c r="E51" i="39"/>
  <c r="F51" i="39"/>
  <c r="G51" i="39"/>
  <c r="C52" i="39"/>
  <c r="D52" i="39"/>
  <c r="E52" i="39"/>
  <c r="F52" i="39"/>
  <c r="G52" i="39"/>
  <c r="C53" i="39"/>
  <c r="C171" i="39" s="1"/>
  <c r="D53" i="39"/>
  <c r="D171" i="39" s="1"/>
  <c r="E53" i="39"/>
  <c r="E171" i="39" s="1"/>
  <c r="F53" i="39"/>
  <c r="F171" i="39" s="1"/>
  <c r="G53" i="39"/>
  <c r="G171" i="39" s="1"/>
  <c r="C54" i="39"/>
  <c r="D54" i="39"/>
  <c r="E54" i="39"/>
  <c r="F54" i="39"/>
  <c r="G54" i="39"/>
  <c r="C55" i="39"/>
  <c r="D55" i="39"/>
  <c r="E55" i="39"/>
  <c r="F55" i="39"/>
  <c r="G55" i="39"/>
  <c r="C57" i="39"/>
  <c r="D57" i="39"/>
  <c r="E57" i="39"/>
  <c r="F57" i="39"/>
  <c r="G57" i="39"/>
  <c r="C58" i="39"/>
  <c r="D58" i="39"/>
  <c r="E58" i="39"/>
  <c r="F58" i="39"/>
  <c r="G58" i="39"/>
  <c r="C59" i="39"/>
  <c r="D59" i="39"/>
  <c r="E59" i="39"/>
  <c r="F59" i="39"/>
  <c r="G59" i="39"/>
  <c r="C60" i="39"/>
  <c r="D60" i="39"/>
  <c r="E60" i="39"/>
  <c r="F60" i="39"/>
  <c r="G60" i="39"/>
  <c r="C62" i="39"/>
  <c r="D62" i="39"/>
  <c r="E62" i="39"/>
  <c r="F62" i="39"/>
  <c r="G62" i="39"/>
  <c r="C63" i="39"/>
  <c r="D63" i="39"/>
  <c r="E63" i="39"/>
  <c r="F63" i="39"/>
  <c r="G63" i="39"/>
  <c r="C64" i="39"/>
  <c r="D64" i="39"/>
  <c r="E64" i="39"/>
  <c r="F64" i="39"/>
  <c r="G64" i="39"/>
  <c r="C65" i="39"/>
  <c r="D65" i="39"/>
  <c r="E65" i="39"/>
  <c r="F65" i="39"/>
  <c r="G65" i="39"/>
  <c r="C66" i="39"/>
  <c r="D66" i="39"/>
  <c r="E66" i="39"/>
  <c r="F66" i="39"/>
  <c r="G66" i="39"/>
  <c r="C67" i="39"/>
  <c r="D67" i="39"/>
  <c r="E67" i="39"/>
  <c r="F67" i="39"/>
  <c r="G67" i="39"/>
  <c r="C68" i="39"/>
  <c r="D68" i="39"/>
  <c r="E68" i="39"/>
  <c r="F68" i="39"/>
  <c r="G68" i="39"/>
  <c r="C69" i="39"/>
  <c r="D69" i="39"/>
  <c r="E69" i="39"/>
  <c r="F69" i="39"/>
  <c r="G69" i="39"/>
  <c r="C70" i="39"/>
  <c r="D70" i="39"/>
  <c r="E70" i="39"/>
  <c r="F70" i="39"/>
  <c r="G70" i="39"/>
  <c r="C71" i="39"/>
  <c r="D71" i="39"/>
  <c r="E71" i="39"/>
  <c r="F71" i="39"/>
  <c r="G71" i="39"/>
  <c r="C72" i="39"/>
  <c r="D72" i="39"/>
  <c r="E72" i="39"/>
  <c r="F72" i="39"/>
  <c r="G72" i="39"/>
  <c r="C73" i="39"/>
  <c r="D73" i="39"/>
  <c r="E73" i="39"/>
  <c r="F73" i="39"/>
  <c r="G73" i="39"/>
  <c r="C74" i="39"/>
  <c r="D74" i="39"/>
  <c r="E74" i="39"/>
  <c r="F74" i="39"/>
  <c r="G74" i="39"/>
  <c r="C75" i="39"/>
  <c r="C172" i="39" s="1"/>
  <c r="D75" i="39"/>
  <c r="D172" i="39" s="1"/>
  <c r="E75" i="39"/>
  <c r="E172" i="39" s="1"/>
  <c r="F75" i="39"/>
  <c r="F172" i="39" s="1"/>
  <c r="G75" i="39"/>
  <c r="G172" i="39" s="1"/>
  <c r="C77" i="39"/>
  <c r="D77" i="39"/>
  <c r="E77" i="39"/>
  <c r="F77" i="39"/>
  <c r="G77" i="39"/>
  <c r="C78" i="39"/>
  <c r="D78" i="39"/>
  <c r="E78" i="39"/>
  <c r="F78" i="39"/>
  <c r="G78" i="39"/>
  <c r="C79" i="39"/>
  <c r="D79" i="39"/>
  <c r="E79" i="39"/>
  <c r="F79" i="39"/>
  <c r="G79" i="39"/>
  <c r="C80" i="39"/>
  <c r="D80" i="39"/>
  <c r="E80" i="39"/>
  <c r="F80" i="39"/>
  <c r="G80" i="39"/>
  <c r="C81" i="39"/>
  <c r="D81" i="39"/>
  <c r="E81" i="39"/>
  <c r="F81" i="39"/>
  <c r="G81" i="39"/>
  <c r="C82" i="39"/>
  <c r="C173" i="39" s="1"/>
  <c r="D82" i="39"/>
  <c r="D173" i="39" s="1"/>
  <c r="E82" i="39"/>
  <c r="E173" i="39" s="1"/>
  <c r="F82" i="39"/>
  <c r="F173" i="39" s="1"/>
  <c r="G82" i="39"/>
  <c r="G173" i="39" s="1"/>
  <c r="C83" i="39"/>
  <c r="D83" i="39"/>
  <c r="E83" i="39"/>
  <c r="F83" i="39"/>
  <c r="G83" i="39"/>
  <c r="C84" i="39"/>
  <c r="D84" i="39"/>
  <c r="E84" i="39"/>
  <c r="F84" i="39"/>
  <c r="G84" i="39"/>
  <c r="C85" i="39"/>
  <c r="D85" i="39"/>
  <c r="E85" i="39"/>
  <c r="F85" i="39"/>
  <c r="G85" i="39"/>
  <c r="C86" i="39"/>
  <c r="C174" i="39" s="1"/>
  <c r="D86" i="39"/>
  <c r="D174" i="39" s="1"/>
  <c r="E86" i="39"/>
  <c r="E174" i="39" s="1"/>
  <c r="F86" i="39"/>
  <c r="F174" i="39" s="1"/>
  <c r="G86" i="39"/>
  <c r="G174" i="39" s="1"/>
  <c r="C87" i="39"/>
  <c r="D87" i="39"/>
  <c r="E87" i="39"/>
  <c r="F87" i="39"/>
  <c r="G87" i="39"/>
  <c r="C88" i="39"/>
  <c r="D88" i="39"/>
  <c r="E88" i="39"/>
  <c r="F88" i="39"/>
  <c r="G88" i="39"/>
  <c r="C89" i="39"/>
  <c r="D89" i="39"/>
  <c r="E89" i="39"/>
  <c r="F89" i="39"/>
  <c r="G89" i="39"/>
  <c r="C90" i="39"/>
  <c r="C175" i="39" s="1"/>
  <c r="D90" i="39"/>
  <c r="D175" i="39" s="1"/>
  <c r="E90" i="39"/>
  <c r="E175" i="39" s="1"/>
  <c r="F90" i="39"/>
  <c r="F175" i="39" s="1"/>
  <c r="G90" i="39"/>
  <c r="G175" i="39" s="1"/>
  <c r="C91" i="39"/>
  <c r="D91" i="39"/>
  <c r="E91" i="39"/>
  <c r="F91" i="39"/>
  <c r="G91" i="39"/>
  <c r="C92" i="39"/>
  <c r="D92" i="39"/>
  <c r="E92" i="39"/>
  <c r="F92" i="39"/>
  <c r="G92" i="39"/>
  <c r="C93" i="39"/>
  <c r="D93" i="39"/>
  <c r="E93" i="39"/>
  <c r="F93" i="39"/>
  <c r="G93" i="39"/>
  <c r="C94" i="39"/>
  <c r="D94" i="39"/>
  <c r="E94" i="39"/>
  <c r="F94" i="39"/>
  <c r="G94" i="39"/>
  <c r="C95" i="39"/>
  <c r="D95" i="39"/>
  <c r="E95" i="39"/>
  <c r="F95" i="39"/>
  <c r="G95" i="39"/>
  <c r="C96" i="39"/>
  <c r="D96" i="39"/>
  <c r="E96" i="39"/>
  <c r="F96" i="39"/>
  <c r="G96" i="39"/>
  <c r="C97" i="39"/>
  <c r="D97" i="39"/>
  <c r="E97" i="39"/>
  <c r="F97" i="39"/>
  <c r="G97" i="39"/>
  <c r="C98" i="39"/>
  <c r="D98" i="39"/>
  <c r="E98" i="39"/>
  <c r="F98" i="39"/>
  <c r="G98" i="39"/>
  <c r="C99" i="39"/>
  <c r="D99" i="39"/>
  <c r="E99" i="39"/>
  <c r="F99" i="39"/>
  <c r="G99" i="39"/>
  <c r="C100" i="39"/>
  <c r="D100" i="39"/>
  <c r="E100" i="39"/>
  <c r="F100" i="39"/>
  <c r="G100" i="39"/>
  <c r="C101" i="39"/>
  <c r="D101" i="39"/>
  <c r="E101" i="39"/>
  <c r="F101" i="39"/>
  <c r="G101" i="39"/>
  <c r="C102" i="39"/>
  <c r="D102" i="39"/>
  <c r="E102" i="39"/>
  <c r="F102" i="39"/>
  <c r="G102" i="39"/>
  <c r="C103" i="39"/>
  <c r="D103" i="39"/>
  <c r="E103" i="39"/>
  <c r="F103" i="39"/>
  <c r="G103" i="39"/>
  <c r="C104" i="39"/>
  <c r="D104" i="39"/>
  <c r="E104" i="39"/>
  <c r="F104" i="39"/>
  <c r="G104" i="39"/>
  <c r="C105" i="39"/>
  <c r="D105" i="39"/>
  <c r="E105" i="39"/>
  <c r="F105" i="39"/>
  <c r="G105" i="39"/>
  <c r="C106" i="39"/>
  <c r="D106" i="39"/>
  <c r="E106" i="39"/>
  <c r="F106" i="39"/>
  <c r="G106" i="39"/>
  <c r="C107" i="39"/>
  <c r="C176" i="39" s="1"/>
  <c r="D107" i="39"/>
  <c r="D176" i="39" s="1"/>
  <c r="E107" i="39"/>
  <c r="E176" i="39" s="1"/>
  <c r="F107" i="39"/>
  <c r="F176" i="39" s="1"/>
  <c r="G107" i="39"/>
  <c r="G176" i="39" s="1"/>
  <c r="C108" i="39"/>
  <c r="D108" i="39"/>
  <c r="E108" i="39"/>
  <c r="F108" i="39"/>
  <c r="G108" i="39"/>
  <c r="C109" i="39"/>
  <c r="D109" i="39"/>
  <c r="E109" i="39"/>
  <c r="F109" i="39"/>
  <c r="G109" i="39"/>
  <c r="C110" i="39"/>
  <c r="D110" i="39"/>
  <c r="E110" i="39"/>
  <c r="F110" i="39"/>
  <c r="G110" i="39"/>
  <c r="C111" i="39"/>
  <c r="D111" i="39"/>
  <c r="E111" i="39"/>
  <c r="F111" i="39"/>
  <c r="G111" i="39"/>
  <c r="C112" i="39"/>
  <c r="D112" i="39"/>
  <c r="E112" i="39"/>
  <c r="F112" i="39"/>
  <c r="G112" i="39"/>
  <c r="C113" i="39"/>
  <c r="D113" i="39"/>
  <c r="E113" i="39"/>
  <c r="F113" i="39"/>
  <c r="G113" i="39"/>
  <c r="C114" i="39"/>
  <c r="D114" i="39"/>
  <c r="E114" i="39"/>
  <c r="F114" i="39"/>
  <c r="G114" i="39"/>
  <c r="C115" i="39"/>
  <c r="D115" i="39"/>
  <c r="E115" i="39"/>
  <c r="F115" i="39"/>
  <c r="G115" i="39"/>
  <c r="C116" i="39"/>
  <c r="D116" i="39"/>
  <c r="E116" i="39"/>
  <c r="F116" i="39"/>
  <c r="G116" i="39"/>
  <c r="C117" i="39"/>
  <c r="D117" i="39"/>
  <c r="E117" i="39"/>
  <c r="F117" i="39"/>
  <c r="G117" i="39"/>
  <c r="C118" i="39"/>
  <c r="D118" i="39"/>
  <c r="E118" i="39"/>
  <c r="F118" i="39"/>
  <c r="G118" i="39"/>
  <c r="C119" i="39"/>
  <c r="C177" i="39" s="1"/>
  <c r="D119" i="39"/>
  <c r="D177" i="39" s="1"/>
  <c r="E119" i="39"/>
  <c r="E177" i="39" s="1"/>
  <c r="F119" i="39"/>
  <c r="F177" i="39" s="1"/>
  <c r="G119" i="39"/>
  <c r="G177" i="39" s="1"/>
  <c r="C120" i="39"/>
  <c r="D120" i="39"/>
  <c r="E120" i="39"/>
  <c r="F120" i="39"/>
  <c r="G120" i="39"/>
  <c r="C121" i="39"/>
  <c r="D121" i="39"/>
  <c r="E121" i="39"/>
  <c r="F121" i="39"/>
  <c r="G121" i="39"/>
  <c r="C123" i="39"/>
  <c r="D123" i="39"/>
  <c r="E123" i="39"/>
  <c r="F123" i="39"/>
  <c r="G123" i="39"/>
  <c r="C124" i="39"/>
  <c r="D124" i="39"/>
  <c r="E124" i="39"/>
  <c r="F124" i="39"/>
  <c r="G124" i="39"/>
  <c r="C125" i="39"/>
  <c r="D125" i="39"/>
  <c r="E125" i="39"/>
  <c r="F125" i="39"/>
  <c r="G125" i="39"/>
  <c r="C126" i="39"/>
  <c r="D126" i="39"/>
  <c r="E126" i="39"/>
  <c r="F126" i="39"/>
  <c r="G126" i="39"/>
  <c r="C127" i="39"/>
  <c r="D127" i="39"/>
  <c r="E127" i="39"/>
  <c r="F127" i="39"/>
  <c r="G127" i="39"/>
  <c r="C128" i="39"/>
  <c r="C178" i="39" s="1"/>
  <c r="D128" i="39"/>
  <c r="D178" i="39" s="1"/>
  <c r="E128" i="39"/>
  <c r="E178" i="39" s="1"/>
  <c r="F128" i="39"/>
  <c r="F178" i="39" s="1"/>
  <c r="G128" i="39"/>
  <c r="G178" i="39" s="1"/>
  <c r="C129" i="39"/>
  <c r="D129" i="39"/>
  <c r="E129" i="39"/>
  <c r="F129" i="39"/>
  <c r="G129" i="39"/>
  <c r="C130" i="39"/>
  <c r="D130" i="39"/>
  <c r="E130" i="39"/>
  <c r="F130" i="39"/>
  <c r="G130" i="39"/>
  <c r="C131" i="39"/>
  <c r="D131" i="39"/>
  <c r="E131" i="39"/>
  <c r="F131" i="39"/>
  <c r="G131" i="39"/>
  <c r="C132" i="39"/>
  <c r="C179" i="39" s="1"/>
  <c r="D132" i="39"/>
  <c r="D179" i="39" s="1"/>
  <c r="E132" i="39"/>
  <c r="E179" i="39" s="1"/>
  <c r="F132" i="39"/>
  <c r="F179" i="39" s="1"/>
  <c r="G132" i="39"/>
  <c r="G179" i="39" s="1"/>
  <c r="C133" i="39"/>
  <c r="D133" i="39"/>
  <c r="E133" i="39"/>
  <c r="F133" i="39"/>
  <c r="G133" i="39"/>
  <c r="C134" i="39"/>
  <c r="D134" i="39"/>
  <c r="E134" i="39"/>
  <c r="F134" i="39"/>
  <c r="G134" i="39"/>
  <c r="C135" i="39"/>
  <c r="D135" i="39"/>
  <c r="E135" i="39"/>
  <c r="F135" i="39"/>
  <c r="G135" i="39"/>
  <c r="C136" i="39"/>
  <c r="D136" i="39"/>
  <c r="E136" i="39"/>
  <c r="F136" i="39"/>
  <c r="G136" i="39"/>
  <c r="C137" i="39"/>
  <c r="D137" i="39"/>
  <c r="E137" i="39"/>
  <c r="F137" i="39"/>
  <c r="G137" i="39"/>
  <c r="C138" i="39"/>
  <c r="D138" i="39"/>
  <c r="E138" i="39"/>
  <c r="F138" i="39"/>
  <c r="G138" i="39"/>
  <c r="C139" i="39"/>
  <c r="D139" i="39"/>
  <c r="E139" i="39"/>
  <c r="F139" i="39"/>
  <c r="G139" i="39"/>
  <c r="C140" i="39"/>
  <c r="D140" i="39"/>
  <c r="E140" i="39"/>
  <c r="F140" i="39"/>
  <c r="G140" i="39"/>
  <c r="C142" i="39"/>
  <c r="D142" i="39"/>
  <c r="E142" i="39"/>
  <c r="F142" i="39"/>
  <c r="G142" i="39"/>
  <c r="C143" i="39"/>
  <c r="D143" i="39"/>
  <c r="E143" i="39"/>
  <c r="F143" i="39"/>
  <c r="G143" i="39"/>
  <c r="C145" i="39"/>
  <c r="D145" i="39"/>
  <c r="E145" i="39"/>
  <c r="F145" i="39"/>
  <c r="G145" i="39"/>
  <c r="C146" i="39"/>
  <c r="D146" i="39"/>
  <c r="E146" i="39"/>
  <c r="F146" i="39"/>
  <c r="G146" i="39"/>
  <c r="C147" i="39"/>
  <c r="D147" i="39"/>
  <c r="E147" i="39"/>
  <c r="F147" i="39"/>
  <c r="G147" i="39"/>
  <c r="C148" i="39"/>
  <c r="D148" i="39"/>
  <c r="E148" i="39"/>
  <c r="F148" i="39"/>
  <c r="G148" i="39"/>
  <c r="C149" i="39"/>
  <c r="D149" i="39"/>
  <c r="E149" i="39"/>
  <c r="F149" i="39"/>
  <c r="G149" i="39"/>
  <c r="C150" i="39"/>
  <c r="D150" i="39"/>
  <c r="E150" i="39"/>
  <c r="F150" i="39"/>
  <c r="G150" i="39"/>
  <c r="C151" i="39"/>
  <c r="D151" i="39"/>
  <c r="E151" i="39"/>
  <c r="F151" i="39"/>
  <c r="G151" i="39"/>
  <c r="C152" i="39"/>
  <c r="D152" i="39"/>
  <c r="E152" i="39"/>
  <c r="F152" i="39"/>
  <c r="G152" i="39"/>
  <c r="C153" i="39"/>
  <c r="C180" i="39" s="1"/>
  <c r="D153" i="39"/>
  <c r="D180" i="39" s="1"/>
  <c r="E153" i="39"/>
  <c r="E180" i="39" s="1"/>
  <c r="F153" i="39"/>
  <c r="F180" i="39" s="1"/>
  <c r="G153" i="39"/>
  <c r="G180" i="39" s="1"/>
  <c r="C154" i="39"/>
  <c r="C181" i="39" s="1"/>
  <c r="D154" i="39"/>
  <c r="D181" i="39" s="1"/>
  <c r="E154" i="39"/>
  <c r="E181" i="39" s="1"/>
  <c r="F154" i="39"/>
  <c r="F181" i="39" s="1"/>
  <c r="G154" i="39"/>
  <c r="G181" i="39" s="1"/>
  <c r="C155" i="39"/>
  <c r="D155" i="39"/>
  <c r="E155" i="39"/>
  <c r="F155" i="39"/>
  <c r="G155" i="39"/>
  <c r="C156" i="39"/>
  <c r="D156" i="39"/>
  <c r="E156" i="39"/>
  <c r="F156" i="39"/>
  <c r="G156" i="39"/>
  <c r="C157" i="39"/>
  <c r="C182" i="39" s="1"/>
  <c r="D157" i="39"/>
  <c r="D182" i="39" s="1"/>
  <c r="E157" i="39"/>
  <c r="E182" i="39" s="1"/>
  <c r="F157" i="39"/>
  <c r="F182" i="39" s="1"/>
  <c r="G157" i="39"/>
  <c r="G182" i="39" s="1"/>
  <c r="C158" i="39"/>
  <c r="D158" i="39"/>
  <c r="E158" i="39"/>
  <c r="F158" i="39"/>
  <c r="G158" i="39"/>
  <c r="C159" i="39"/>
  <c r="D159" i="39"/>
  <c r="E159" i="39"/>
  <c r="F159" i="39"/>
  <c r="G159" i="39"/>
  <c r="C160" i="39"/>
  <c r="D160" i="39"/>
  <c r="E160" i="39"/>
  <c r="F160" i="39"/>
  <c r="G160" i="39"/>
  <c r="C162" i="39"/>
  <c r="D162" i="39"/>
  <c r="E162" i="39"/>
  <c r="F162" i="39"/>
  <c r="G162" i="39"/>
  <c r="C163" i="39"/>
  <c r="C183" i="39" s="1"/>
  <c r="D163" i="39"/>
  <c r="D183" i="39" s="1"/>
  <c r="E163" i="39"/>
  <c r="E183" i="39" s="1"/>
  <c r="F163" i="39"/>
  <c r="F183" i="39" s="1"/>
  <c r="G163" i="39"/>
  <c r="G183" i="39" s="1"/>
  <c r="C164" i="39"/>
  <c r="D164" i="39"/>
  <c r="E164" i="39"/>
  <c r="F164" i="39"/>
  <c r="G164" i="39"/>
  <c r="C165" i="39"/>
  <c r="D165" i="39"/>
  <c r="E165" i="39"/>
  <c r="F165" i="39"/>
  <c r="G165" i="39"/>
  <c r="G12" i="39"/>
  <c r="F12" i="39"/>
  <c r="E12" i="39"/>
  <c r="D12" i="39"/>
  <c r="C12" i="39"/>
  <c r="G4" i="39" l="1"/>
  <c r="G5" i="39"/>
  <c r="G10" i="39"/>
  <c r="F10" i="39"/>
  <c r="D5" i="39"/>
  <c r="D8" i="39"/>
  <c r="G6" i="39"/>
  <c r="E10" i="39"/>
  <c r="C5" i="39"/>
  <c r="C8" i="39"/>
  <c r="F6" i="39"/>
  <c r="D10" i="39"/>
  <c r="C4" i="39"/>
  <c r="F11" i="39"/>
  <c r="F7" i="39"/>
  <c r="G3" i="39"/>
  <c r="G8" i="39"/>
  <c r="F8" i="39"/>
  <c r="E5" i="39"/>
  <c r="E8" i="39"/>
  <c r="C10" i="39"/>
  <c r="G7" i="39"/>
  <c r="C6" i="39"/>
  <c r="D4" i="39"/>
  <c r="E11" i="39"/>
  <c r="E7" i="39"/>
  <c r="F3" i="39"/>
  <c r="E9" i="39"/>
  <c r="D9" i="39"/>
  <c r="C9" i="39"/>
  <c r="E6" i="39"/>
  <c r="D6" i="39"/>
  <c r="G11" i="39"/>
  <c r="E4" i="39"/>
  <c r="D11" i="39"/>
  <c r="D7" i="39"/>
  <c r="G9" i="39"/>
  <c r="E3" i="39"/>
  <c r="C3" i="39"/>
  <c r="F5" i="39"/>
  <c r="F4" i="39"/>
  <c r="C11" i="39"/>
  <c r="C7" i="39"/>
  <c r="F9" i="39"/>
  <c r="D3" i="39"/>
  <c r="AA4" i="21"/>
  <c r="AA5" i="21"/>
  <c r="AA6" i="21"/>
  <c r="AA7" i="21"/>
  <c r="AA8" i="21"/>
  <c r="AA9" i="21"/>
  <c r="AA10" i="21"/>
  <c r="AA11" i="21"/>
  <c r="AA12" i="21"/>
  <c r="AA13" i="21"/>
  <c r="AA14" i="21"/>
  <c r="AA15" i="21"/>
  <c r="AA16" i="21"/>
  <c r="AA17" i="21"/>
  <c r="AA18" i="21"/>
  <c r="AA19" i="21"/>
  <c r="AA20" i="21"/>
  <c r="AA21" i="21"/>
  <c r="AA22" i="21"/>
  <c r="AA23" i="21"/>
  <c r="AA24" i="21"/>
  <c r="AA25" i="21"/>
  <c r="AA26" i="21"/>
  <c r="AA27" i="21"/>
  <c r="AA28" i="21"/>
  <c r="AA29" i="21"/>
  <c r="AA30" i="21"/>
  <c r="AA31" i="21"/>
  <c r="AA32" i="21"/>
  <c r="AA33" i="21"/>
  <c r="AA34" i="21"/>
  <c r="AA35" i="21"/>
  <c r="AA36" i="21"/>
  <c r="AA37" i="21"/>
  <c r="AA38" i="21"/>
  <c r="AA39" i="21"/>
  <c r="AA40" i="21"/>
  <c r="AA41" i="21"/>
  <c r="AA42" i="21"/>
  <c r="AA43" i="21"/>
  <c r="AA44" i="21"/>
  <c r="AA45" i="21"/>
  <c r="AA46" i="21"/>
  <c r="AA47" i="21"/>
  <c r="AA48" i="21"/>
  <c r="AA49" i="21"/>
  <c r="AA50" i="21"/>
  <c r="AA51" i="21"/>
  <c r="AA52" i="21"/>
  <c r="AA53" i="21"/>
  <c r="AA54" i="21"/>
  <c r="AA55" i="21"/>
  <c r="AA56" i="21"/>
  <c r="AA57" i="21"/>
  <c r="AA58" i="21"/>
  <c r="AA59" i="21"/>
  <c r="AA60" i="21"/>
  <c r="AA61" i="21"/>
  <c r="AA62" i="21"/>
  <c r="AA63" i="21"/>
  <c r="AA64" i="21"/>
  <c r="AA65" i="21"/>
  <c r="AA66" i="21"/>
  <c r="AA67" i="21"/>
  <c r="AA68" i="21"/>
  <c r="AA69" i="21"/>
  <c r="AA70" i="21"/>
  <c r="AA71" i="21"/>
  <c r="AA72" i="21"/>
  <c r="AA73" i="21"/>
  <c r="AA74" i="21"/>
  <c r="AA75" i="21"/>
  <c r="AA76" i="21"/>
  <c r="AA77" i="21"/>
  <c r="AA78" i="21"/>
  <c r="AA79" i="21"/>
  <c r="AA80" i="21"/>
  <c r="AA81" i="21"/>
  <c r="AA82" i="21"/>
  <c r="AA83" i="21"/>
  <c r="AA84" i="21"/>
  <c r="AA85" i="21"/>
  <c r="AA86" i="21"/>
  <c r="AA87" i="21"/>
  <c r="AA88" i="21"/>
  <c r="AA89" i="21"/>
  <c r="AA90" i="21"/>
  <c r="AA91" i="21"/>
  <c r="AA92" i="21"/>
  <c r="AA93" i="21"/>
  <c r="AA94" i="21"/>
  <c r="AA95" i="21"/>
  <c r="AA96" i="21"/>
  <c r="AA97" i="21"/>
  <c r="AA98" i="21"/>
  <c r="AA99" i="21"/>
  <c r="AA100" i="21"/>
  <c r="AA101" i="21"/>
  <c r="AA102" i="21"/>
  <c r="AA103" i="21"/>
  <c r="AA104" i="21"/>
  <c r="AA105" i="21"/>
  <c r="AA106" i="21"/>
  <c r="AA107" i="21"/>
  <c r="AA108" i="21"/>
  <c r="AA109" i="21"/>
  <c r="AA110" i="21"/>
  <c r="AA111" i="21"/>
  <c r="AA112" i="21"/>
  <c r="AA113" i="21"/>
  <c r="AA114" i="21"/>
  <c r="AA115" i="21"/>
  <c r="AA116" i="21"/>
  <c r="AA117" i="21"/>
  <c r="AA118" i="21"/>
  <c r="AA119" i="21"/>
  <c r="AA120" i="21"/>
  <c r="AA121" i="21"/>
  <c r="AA122" i="21"/>
  <c r="AA123" i="21"/>
  <c r="AA124" i="21"/>
  <c r="AA125" i="21"/>
  <c r="AA126" i="21"/>
  <c r="AA127" i="21"/>
  <c r="AA128" i="21"/>
  <c r="AA129" i="21"/>
  <c r="AA130" i="21"/>
  <c r="AA131" i="21"/>
  <c r="AA132" i="21"/>
  <c r="AA133" i="21"/>
  <c r="AA134" i="21"/>
  <c r="AA135" i="21"/>
  <c r="AA136" i="21"/>
  <c r="AA137" i="21"/>
  <c r="AA138" i="21"/>
  <c r="AA139" i="21"/>
  <c r="AA140" i="21"/>
  <c r="AA141" i="21"/>
  <c r="AA142" i="21"/>
  <c r="AA143" i="21"/>
  <c r="AA144" i="21"/>
  <c r="AA145" i="21"/>
  <c r="AA146" i="21"/>
  <c r="AA147" i="21"/>
  <c r="AA148" i="21"/>
  <c r="AA149" i="21"/>
  <c r="AA150" i="21"/>
  <c r="AA151" i="21"/>
  <c r="AA152" i="21"/>
  <c r="AA153" i="21"/>
  <c r="AA154" i="21"/>
  <c r="AA155" i="21"/>
  <c r="AA156" i="21"/>
  <c r="AA3" i="21"/>
  <c r="AA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3" i="6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3" i="4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3" i="2"/>
  <c r="Y4" i="37"/>
  <c r="Y5" i="37"/>
  <c r="Y6" i="37"/>
  <c r="Y7" i="37"/>
  <c r="Y8" i="37"/>
  <c r="Y9" i="37"/>
  <c r="Y10" i="37"/>
  <c r="Y11" i="37"/>
  <c r="Y12" i="37"/>
  <c r="Y13" i="37"/>
  <c r="Y14" i="37"/>
  <c r="Y15" i="37"/>
  <c r="Y16" i="37"/>
  <c r="Y17" i="37"/>
  <c r="Y18" i="37"/>
  <c r="Y19" i="37"/>
  <c r="Y20" i="37"/>
  <c r="Y21" i="37"/>
  <c r="Y22" i="37"/>
  <c r="Y23" i="37"/>
  <c r="Y24" i="37"/>
  <c r="Y25" i="37"/>
  <c r="Y26" i="37"/>
  <c r="Y27" i="37"/>
  <c r="Y28" i="37"/>
  <c r="Y29" i="37"/>
  <c r="Y30" i="37"/>
  <c r="Y31" i="37"/>
  <c r="Y32" i="37"/>
  <c r="Y33" i="37"/>
  <c r="Y34" i="37"/>
  <c r="Y35" i="37"/>
  <c r="Y36" i="37"/>
  <c r="Y37" i="37"/>
  <c r="Y38" i="37"/>
  <c r="Y39" i="37"/>
  <c r="Y40" i="37"/>
  <c r="Y41" i="37"/>
  <c r="Y42" i="37"/>
  <c r="Y43" i="37"/>
  <c r="Y44" i="37"/>
  <c r="Y45" i="37"/>
  <c r="Y46" i="37"/>
  <c r="Y47" i="37"/>
  <c r="Y48" i="37"/>
  <c r="Y49" i="37"/>
  <c r="Y50" i="37"/>
  <c r="Y51" i="37"/>
  <c r="Y52" i="37"/>
  <c r="Y53" i="37"/>
  <c r="Y54" i="37"/>
  <c r="Y55" i="37"/>
  <c r="Y56" i="37"/>
  <c r="Y57" i="37"/>
  <c r="Y58" i="37"/>
  <c r="Y59" i="37"/>
  <c r="Y60" i="37"/>
  <c r="Y61" i="37"/>
  <c r="Y62" i="37"/>
  <c r="Y63" i="37"/>
  <c r="Y64" i="37"/>
  <c r="Y65" i="37"/>
  <c r="Y66" i="37"/>
  <c r="Y67" i="37"/>
  <c r="Y68" i="37"/>
  <c r="Y69" i="37"/>
  <c r="Y70" i="37"/>
  <c r="Y71" i="37"/>
  <c r="Y72" i="37"/>
  <c r="Y73" i="37"/>
  <c r="Y74" i="37"/>
  <c r="Y75" i="37"/>
  <c r="Y76" i="37"/>
  <c r="Y77" i="37"/>
  <c r="Y78" i="37"/>
  <c r="Y79" i="37"/>
  <c r="Y80" i="37"/>
  <c r="Y81" i="37"/>
  <c r="Y82" i="37"/>
  <c r="Y83" i="37"/>
  <c r="Y84" i="37"/>
  <c r="Y85" i="37"/>
  <c r="Y86" i="37"/>
  <c r="Y87" i="37"/>
  <c r="Y88" i="37"/>
  <c r="Y89" i="37"/>
  <c r="Y90" i="37"/>
  <c r="Y91" i="37"/>
  <c r="Y92" i="37"/>
  <c r="Y93" i="37"/>
  <c r="Y94" i="37"/>
  <c r="Y95" i="37"/>
  <c r="Y96" i="37"/>
  <c r="Y97" i="37"/>
  <c r="Y98" i="37"/>
  <c r="Y99" i="37"/>
  <c r="Y100" i="37"/>
  <c r="Y101" i="37"/>
  <c r="Y102" i="37"/>
  <c r="Y103" i="37"/>
  <c r="Y104" i="37"/>
  <c r="Y105" i="37"/>
  <c r="Y106" i="37"/>
  <c r="Y107" i="37"/>
  <c r="Y108" i="37"/>
  <c r="Y109" i="37"/>
  <c r="Y110" i="37"/>
  <c r="Y111" i="37"/>
  <c r="Y112" i="37"/>
  <c r="Y113" i="37"/>
  <c r="Y114" i="37"/>
  <c r="Y115" i="37"/>
  <c r="Y116" i="37"/>
  <c r="Y117" i="37"/>
  <c r="Y118" i="37"/>
  <c r="Y119" i="37"/>
  <c r="Y120" i="37"/>
  <c r="Y121" i="37"/>
  <c r="Y122" i="37"/>
  <c r="Y123" i="37"/>
  <c r="Y124" i="37"/>
  <c r="Y125" i="37"/>
  <c r="Y126" i="37"/>
  <c r="Y127" i="37"/>
  <c r="Y128" i="37"/>
  <c r="Y129" i="37"/>
  <c r="Y130" i="37"/>
  <c r="Y131" i="37"/>
  <c r="Y132" i="37"/>
  <c r="Y133" i="37"/>
  <c r="Y134" i="37"/>
  <c r="Y135" i="37"/>
  <c r="Y136" i="37"/>
  <c r="Y137" i="37"/>
  <c r="Y138" i="37"/>
  <c r="Y139" i="37"/>
  <c r="Y140" i="37"/>
  <c r="Y141" i="37"/>
  <c r="Y142" i="37"/>
  <c r="Y143" i="37"/>
  <c r="Y144" i="37"/>
  <c r="Y145" i="37"/>
  <c r="Y146" i="37"/>
  <c r="Y147" i="37"/>
  <c r="Y148" i="37"/>
  <c r="Y149" i="37"/>
  <c r="Y150" i="37"/>
  <c r="Y151" i="37"/>
  <c r="Y152" i="37"/>
  <c r="Y153" i="37"/>
  <c r="Y154" i="37"/>
  <c r="Y155" i="37"/>
  <c r="Y156" i="37"/>
  <c r="Y3" i="3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3" i="7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3" i="5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3" i="3"/>
  <c r="Y156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3" i="1"/>
  <c r="H9" i="37" l="1"/>
  <c r="Z4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6" i="21"/>
  <c r="Z97" i="21"/>
  <c r="Z98" i="21"/>
  <c r="Z99" i="21"/>
  <c r="Z100" i="21"/>
  <c r="Z101" i="21"/>
  <c r="Z102" i="21"/>
  <c r="Z103" i="21"/>
  <c r="Z104" i="21"/>
  <c r="Z105" i="21"/>
  <c r="Z106" i="21"/>
  <c r="Z107" i="21"/>
  <c r="Z108" i="21"/>
  <c r="Z109" i="21"/>
  <c r="Z110" i="21"/>
  <c r="Z111" i="21"/>
  <c r="Z112" i="21"/>
  <c r="Z113" i="21"/>
  <c r="Z114" i="21"/>
  <c r="Z115" i="21"/>
  <c r="Z116" i="21"/>
  <c r="Z117" i="21"/>
  <c r="Z118" i="21"/>
  <c r="Z119" i="21"/>
  <c r="Z120" i="21"/>
  <c r="Z121" i="21"/>
  <c r="Z122" i="21"/>
  <c r="Z123" i="21"/>
  <c r="Z124" i="21"/>
  <c r="Z125" i="21"/>
  <c r="Z126" i="21"/>
  <c r="Z127" i="21"/>
  <c r="Z128" i="21"/>
  <c r="Z129" i="21"/>
  <c r="Z130" i="21"/>
  <c r="Z131" i="21"/>
  <c r="Z132" i="21"/>
  <c r="Z133" i="21"/>
  <c r="Z134" i="21"/>
  <c r="Z135" i="21"/>
  <c r="Z136" i="21"/>
  <c r="Z137" i="21"/>
  <c r="Z138" i="21"/>
  <c r="Z139" i="21"/>
  <c r="Z140" i="21"/>
  <c r="Z141" i="21"/>
  <c r="Z142" i="21"/>
  <c r="Z143" i="21"/>
  <c r="Z144" i="21"/>
  <c r="Z145" i="21"/>
  <c r="Z146" i="21"/>
  <c r="Z147" i="21"/>
  <c r="Z148" i="21"/>
  <c r="Z149" i="21"/>
  <c r="Z150" i="21"/>
  <c r="Z151" i="21"/>
  <c r="Z152" i="21"/>
  <c r="Z153" i="21"/>
  <c r="Z154" i="21"/>
  <c r="Z155" i="21"/>
  <c r="Z156" i="21"/>
  <c r="Z3" i="21"/>
  <c r="Z3" i="8"/>
  <c r="X4" i="37"/>
  <c r="X5" i="37"/>
  <c r="X6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3" i="37"/>
  <c r="X3" i="7"/>
  <c r="X4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X107" i="21"/>
  <c r="X108" i="21"/>
  <c r="X109" i="21"/>
  <c r="X110" i="21"/>
  <c r="X111" i="21"/>
  <c r="X112" i="21"/>
  <c r="X113" i="21"/>
  <c r="X114" i="21"/>
  <c r="X115" i="21"/>
  <c r="X116" i="21"/>
  <c r="X117" i="21"/>
  <c r="X118" i="21"/>
  <c r="X119" i="21"/>
  <c r="X120" i="21"/>
  <c r="X121" i="21"/>
  <c r="X122" i="21"/>
  <c r="X123" i="21"/>
  <c r="X124" i="21"/>
  <c r="X125" i="21"/>
  <c r="X126" i="21"/>
  <c r="X127" i="21"/>
  <c r="X128" i="21"/>
  <c r="X129" i="21"/>
  <c r="X130" i="21"/>
  <c r="X131" i="21"/>
  <c r="X132" i="21"/>
  <c r="X133" i="21"/>
  <c r="X134" i="21"/>
  <c r="X135" i="21"/>
  <c r="X136" i="21"/>
  <c r="X137" i="21"/>
  <c r="X138" i="21"/>
  <c r="X139" i="21"/>
  <c r="X140" i="21"/>
  <c r="X141" i="21"/>
  <c r="X142" i="21"/>
  <c r="X143" i="21"/>
  <c r="X144" i="21"/>
  <c r="X145" i="21"/>
  <c r="X146" i="21"/>
  <c r="X147" i="21"/>
  <c r="X148" i="21"/>
  <c r="X149" i="21"/>
  <c r="X150" i="21"/>
  <c r="X151" i="21"/>
  <c r="X152" i="21"/>
  <c r="X153" i="21"/>
  <c r="X154" i="21"/>
  <c r="X155" i="21"/>
  <c r="X156" i="21"/>
  <c r="X3" i="21"/>
  <c r="X3" i="8"/>
  <c r="W4" i="37"/>
  <c r="W5" i="37"/>
  <c r="W6" i="37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3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3" i="37"/>
  <c r="W4" i="21"/>
  <c r="W5" i="21"/>
  <c r="W6" i="21"/>
  <c r="W7" i="21"/>
  <c r="W8" i="21"/>
  <c r="W9" i="21"/>
  <c r="W10" i="21"/>
  <c r="W11" i="21"/>
  <c r="W12" i="2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74" i="21"/>
  <c r="W75" i="21"/>
  <c r="W76" i="21"/>
  <c r="W77" i="21"/>
  <c r="W78" i="21"/>
  <c r="W79" i="21"/>
  <c r="W80" i="21"/>
  <c r="W81" i="21"/>
  <c r="W82" i="21"/>
  <c r="W83" i="21"/>
  <c r="W84" i="21"/>
  <c r="W85" i="21"/>
  <c r="W86" i="21"/>
  <c r="W87" i="21"/>
  <c r="W88" i="21"/>
  <c r="W89" i="21"/>
  <c r="W90" i="21"/>
  <c r="W91" i="21"/>
  <c r="W92" i="21"/>
  <c r="W93" i="21"/>
  <c r="W94" i="21"/>
  <c r="W95" i="21"/>
  <c r="W96" i="21"/>
  <c r="W97" i="21"/>
  <c r="W98" i="21"/>
  <c r="W99" i="21"/>
  <c r="W100" i="21"/>
  <c r="W101" i="21"/>
  <c r="W102" i="21"/>
  <c r="W103" i="21"/>
  <c r="W104" i="21"/>
  <c r="W105" i="21"/>
  <c r="W106" i="21"/>
  <c r="W107" i="21"/>
  <c r="W108" i="21"/>
  <c r="W109" i="21"/>
  <c r="W110" i="21"/>
  <c r="W111" i="21"/>
  <c r="W112" i="21"/>
  <c r="W113" i="21"/>
  <c r="W114" i="21"/>
  <c r="W115" i="21"/>
  <c r="W116" i="21"/>
  <c r="W117" i="21"/>
  <c r="W118" i="21"/>
  <c r="W119" i="21"/>
  <c r="W120" i="21"/>
  <c r="W121" i="21"/>
  <c r="W122" i="21"/>
  <c r="W123" i="21"/>
  <c r="W124" i="21"/>
  <c r="W125" i="21"/>
  <c r="W126" i="21"/>
  <c r="W127" i="21"/>
  <c r="W128" i="21"/>
  <c r="W129" i="21"/>
  <c r="W130" i="21"/>
  <c r="W131" i="21"/>
  <c r="W132" i="21"/>
  <c r="W133" i="21"/>
  <c r="W134" i="21"/>
  <c r="W135" i="21"/>
  <c r="W136" i="21"/>
  <c r="W137" i="21"/>
  <c r="W138" i="21"/>
  <c r="W139" i="21"/>
  <c r="W140" i="21"/>
  <c r="W141" i="21"/>
  <c r="W142" i="21"/>
  <c r="W143" i="21"/>
  <c r="W144" i="21"/>
  <c r="W145" i="21"/>
  <c r="W146" i="21"/>
  <c r="W147" i="21"/>
  <c r="W148" i="21"/>
  <c r="W149" i="21"/>
  <c r="W150" i="21"/>
  <c r="W151" i="21"/>
  <c r="W152" i="21"/>
  <c r="W153" i="21"/>
  <c r="W154" i="21"/>
  <c r="W155" i="21"/>
  <c r="W156" i="21"/>
  <c r="W3" i="21"/>
  <c r="W3" i="8"/>
  <c r="V4" i="37"/>
  <c r="V5" i="37"/>
  <c r="V6" i="37"/>
  <c r="V7" i="37"/>
  <c r="V8" i="37"/>
  <c r="V9" i="37"/>
  <c r="V10" i="37"/>
  <c r="V11" i="37"/>
  <c r="V12" i="37"/>
  <c r="V13" i="37"/>
  <c r="V14" i="37"/>
  <c r="V15" i="37"/>
  <c r="V16" i="37"/>
  <c r="V17" i="37"/>
  <c r="V18" i="37"/>
  <c r="V19" i="37"/>
  <c r="V20" i="37"/>
  <c r="V21" i="37"/>
  <c r="V22" i="37"/>
  <c r="V23" i="37"/>
  <c r="V24" i="37"/>
  <c r="V25" i="37"/>
  <c r="V26" i="37"/>
  <c r="V27" i="37"/>
  <c r="V28" i="37"/>
  <c r="V29" i="37"/>
  <c r="V30" i="37"/>
  <c r="V31" i="37"/>
  <c r="V32" i="37"/>
  <c r="V33" i="37"/>
  <c r="V34" i="37"/>
  <c r="V35" i="37"/>
  <c r="V36" i="37"/>
  <c r="V37" i="37"/>
  <c r="V38" i="37"/>
  <c r="V39" i="37"/>
  <c r="V40" i="37"/>
  <c r="V41" i="37"/>
  <c r="V42" i="37"/>
  <c r="V43" i="37"/>
  <c r="V44" i="37"/>
  <c r="V45" i="37"/>
  <c r="V46" i="37"/>
  <c r="V47" i="37"/>
  <c r="V48" i="37"/>
  <c r="V49" i="37"/>
  <c r="V50" i="37"/>
  <c r="V51" i="37"/>
  <c r="V52" i="37"/>
  <c r="V53" i="37"/>
  <c r="V54" i="37"/>
  <c r="V55" i="37"/>
  <c r="V56" i="37"/>
  <c r="V57" i="37"/>
  <c r="V58" i="37"/>
  <c r="V59" i="37"/>
  <c r="V60" i="37"/>
  <c r="V61" i="37"/>
  <c r="V62" i="37"/>
  <c r="V63" i="37"/>
  <c r="V64" i="37"/>
  <c r="V65" i="37"/>
  <c r="V66" i="37"/>
  <c r="V67" i="37"/>
  <c r="V68" i="37"/>
  <c r="V69" i="37"/>
  <c r="V70" i="37"/>
  <c r="V71" i="37"/>
  <c r="V72" i="37"/>
  <c r="V73" i="37"/>
  <c r="V74" i="37"/>
  <c r="V75" i="37"/>
  <c r="V76" i="37"/>
  <c r="V77" i="37"/>
  <c r="V78" i="37"/>
  <c r="V79" i="37"/>
  <c r="V80" i="37"/>
  <c r="V81" i="37"/>
  <c r="V82" i="37"/>
  <c r="V83" i="37"/>
  <c r="V84" i="37"/>
  <c r="V85" i="37"/>
  <c r="V86" i="37"/>
  <c r="V87" i="37"/>
  <c r="V88" i="37"/>
  <c r="V89" i="37"/>
  <c r="V90" i="37"/>
  <c r="V91" i="37"/>
  <c r="V92" i="37"/>
  <c r="V93" i="37"/>
  <c r="V94" i="37"/>
  <c r="V95" i="37"/>
  <c r="V96" i="37"/>
  <c r="V97" i="37"/>
  <c r="V98" i="37"/>
  <c r="V99" i="37"/>
  <c r="V100" i="37"/>
  <c r="V101" i="37"/>
  <c r="V102" i="37"/>
  <c r="V103" i="37"/>
  <c r="V104" i="37"/>
  <c r="V105" i="37"/>
  <c r="V106" i="37"/>
  <c r="V107" i="37"/>
  <c r="V108" i="37"/>
  <c r="V109" i="37"/>
  <c r="V110" i="37"/>
  <c r="V111" i="37"/>
  <c r="V112" i="37"/>
  <c r="V113" i="37"/>
  <c r="V114" i="37"/>
  <c r="V115" i="37"/>
  <c r="V116" i="37"/>
  <c r="V117" i="37"/>
  <c r="V118" i="37"/>
  <c r="V119" i="37"/>
  <c r="V120" i="37"/>
  <c r="V121" i="37"/>
  <c r="V122" i="37"/>
  <c r="V123" i="37"/>
  <c r="V124" i="37"/>
  <c r="V125" i="37"/>
  <c r="V126" i="37"/>
  <c r="V127" i="37"/>
  <c r="V128" i="37"/>
  <c r="V129" i="37"/>
  <c r="V130" i="37"/>
  <c r="V131" i="37"/>
  <c r="V132" i="37"/>
  <c r="V133" i="37"/>
  <c r="V134" i="37"/>
  <c r="V135" i="37"/>
  <c r="V136" i="37"/>
  <c r="V137" i="37"/>
  <c r="V138" i="37"/>
  <c r="V139" i="37"/>
  <c r="V140" i="37"/>
  <c r="V141" i="37"/>
  <c r="V142" i="37"/>
  <c r="V143" i="37"/>
  <c r="V144" i="37"/>
  <c r="V145" i="37"/>
  <c r="V146" i="37"/>
  <c r="V147" i="37"/>
  <c r="V148" i="37"/>
  <c r="V149" i="37"/>
  <c r="V150" i="37"/>
  <c r="V151" i="37"/>
  <c r="V152" i="37"/>
  <c r="V153" i="37"/>
  <c r="V154" i="37"/>
  <c r="V155" i="37"/>
  <c r="V156" i="37"/>
  <c r="V3" i="37"/>
  <c r="V4" i="21"/>
  <c r="V5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3" i="21"/>
  <c r="V3" i="8"/>
  <c r="U9" i="37"/>
  <c r="U3" i="37"/>
  <c r="U4" i="37"/>
  <c r="U5" i="37"/>
  <c r="U6" i="37"/>
  <c r="U7" i="37"/>
  <c r="U8" i="37"/>
  <c r="U10" i="37"/>
  <c r="U11" i="37"/>
  <c r="U12" i="37"/>
  <c r="U13" i="37"/>
  <c r="U14" i="37"/>
  <c r="U15" i="37"/>
  <c r="U16" i="37"/>
  <c r="U17" i="37"/>
  <c r="U18" i="37"/>
  <c r="U19" i="37"/>
  <c r="U20" i="37"/>
  <c r="U21" i="37"/>
  <c r="U22" i="37"/>
  <c r="U23" i="37"/>
  <c r="U24" i="37"/>
  <c r="U25" i="37"/>
  <c r="U26" i="37"/>
  <c r="U27" i="37"/>
  <c r="U28" i="37"/>
  <c r="U29" i="37"/>
  <c r="U30" i="37"/>
  <c r="U31" i="37"/>
  <c r="U32" i="37"/>
  <c r="U33" i="37"/>
  <c r="U34" i="37"/>
  <c r="U35" i="37"/>
  <c r="U36" i="37"/>
  <c r="U37" i="37"/>
  <c r="U38" i="37"/>
  <c r="U39" i="37"/>
  <c r="U40" i="37"/>
  <c r="U41" i="37"/>
  <c r="U42" i="37"/>
  <c r="U43" i="37"/>
  <c r="U44" i="37"/>
  <c r="U45" i="37"/>
  <c r="U46" i="37"/>
  <c r="U47" i="37"/>
  <c r="U48" i="37"/>
  <c r="U49" i="37"/>
  <c r="U50" i="37"/>
  <c r="U51" i="37"/>
  <c r="U52" i="37"/>
  <c r="U53" i="37"/>
  <c r="U54" i="37"/>
  <c r="U55" i="37"/>
  <c r="U56" i="37"/>
  <c r="U57" i="37"/>
  <c r="U58" i="37"/>
  <c r="U59" i="37"/>
  <c r="U60" i="37"/>
  <c r="U61" i="37"/>
  <c r="U62" i="37"/>
  <c r="U63" i="37"/>
  <c r="U64" i="37"/>
  <c r="U65" i="37"/>
  <c r="U66" i="37"/>
  <c r="U67" i="37"/>
  <c r="U68" i="37"/>
  <c r="U69" i="37"/>
  <c r="U70" i="37"/>
  <c r="U71" i="37"/>
  <c r="U72" i="37"/>
  <c r="U73" i="37"/>
  <c r="U74" i="37"/>
  <c r="U75" i="37"/>
  <c r="U76" i="37"/>
  <c r="U77" i="37"/>
  <c r="U78" i="37"/>
  <c r="U79" i="37"/>
  <c r="U80" i="37"/>
  <c r="U81" i="37"/>
  <c r="U82" i="37"/>
  <c r="U83" i="37"/>
  <c r="U84" i="37"/>
  <c r="U85" i="37"/>
  <c r="U86" i="37"/>
  <c r="U87" i="37"/>
  <c r="U88" i="37"/>
  <c r="U89" i="37"/>
  <c r="U90" i="37"/>
  <c r="U91" i="37"/>
  <c r="U92" i="37"/>
  <c r="U93" i="37"/>
  <c r="U94" i="37"/>
  <c r="U95" i="37"/>
  <c r="U96" i="37"/>
  <c r="U97" i="37"/>
  <c r="U98" i="37"/>
  <c r="U99" i="37"/>
  <c r="U100" i="37"/>
  <c r="U101" i="37"/>
  <c r="U102" i="37"/>
  <c r="U103" i="37"/>
  <c r="U104" i="37"/>
  <c r="U105" i="37"/>
  <c r="U106" i="37"/>
  <c r="U107" i="37"/>
  <c r="U108" i="37"/>
  <c r="U109" i="37"/>
  <c r="U110" i="37"/>
  <c r="U111" i="37"/>
  <c r="U112" i="37"/>
  <c r="U113" i="37"/>
  <c r="U114" i="37"/>
  <c r="U115" i="37"/>
  <c r="U116" i="37"/>
  <c r="U117" i="37"/>
  <c r="U118" i="37"/>
  <c r="U119" i="37"/>
  <c r="U120" i="37"/>
  <c r="U121" i="37"/>
  <c r="U122" i="37"/>
  <c r="U123" i="37"/>
  <c r="U124" i="37"/>
  <c r="U125" i="37"/>
  <c r="U126" i="37"/>
  <c r="U127" i="37"/>
  <c r="U128" i="37"/>
  <c r="U129" i="37"/>
  <c r="U130" i="37"/>
  <c r="U131" i="37"/>
  <c r="U132" i="37"/>
  <c r="U133" i="37"/>
  <c r="U134" i="37"/>
  <c r="U135" i="37"/>
  <c r="U136" i="37"/>
  <c r="U137" i="37"/>
  <c r="U138" i="37"/>
  <c r="U139" i="37"/>
  <c r="U140" i="37"/>
  <c r="U141" i="37"/>
  <c r="U142" i="37"/>
  <c r="U143" i="37"/>
  <c r="U144" i="37"/>
  <c r="U145" i="37"/>
  <c r="U146" i="37"/>
  <c r="U147" i="37"/>
  <c r="U148" i="37"/>
  <c r="U149" i="37"/>
  <c r="U150" i="37"/>
  <c r="U151" i="37"/>
  <c r="U152" i="37"/>
  <c r="U153" i="37"/>
  <c r="U154" i="37"/>
  <c r="U155" i="37"/>
  <c r="U156" i="37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3" i="21"/>
  <c r="U3" i="8"/>
  <c r="T3" i="37"/>
  <c r="T4" i="37"/>
  <c r="T5" i="37"/>
  <c r="T6" i="37"/>
  <c r="T7" i="37"/>
  <c r="T8" i="37"/>
  <c r="T9" i="37"/>
  <c r="T10" i="37"/>
  <c r="T11" i="37"/>
  <c r="T12" i="37"/>
  <c r="T13" i="37"/>
  <c r="T14" i="37"/>
  <c r="T15" i="37"/>
  <c r="T16" i="37"/>
  <c r="T17" i="37"/>
  <c r="T18" i="37"/>
  <c r="T19" i="37"/>
  <c r="T20" i="37"/>
  <c r="T21" i="37"/>
  <c r="T22" i="37"/>
  <c r="T23" i="37"/>
  <c r="T24" i="37"/>
  <c r="T25" i="37"/>
  <c r="T26" i="37"/>
  <c r="T27" i="37"/>
  <c r="T28" i="37"/>
  <c r="T29" i="37"/>
  <c r="T30" i="37"/>
  <c r="T31" i="37"/>
  <c r="T32" i="37"/>
  <c r="T33" i="37"/>
  <c r="T34" i="37"/>
  <c r="T35" i="37"/>
  <c r="T36" i="37"/>
  <c r="T37" i="37"/>
  <c r="T38" i="37"/>
  <c r="T39" i="37"/>
  <c r="T40" i="37"/>
  <c r="T41" i="37"/>
  <c r="T42" i="37"/>
  <c r="T43" i="37"/>
  <c r="T44" i="37"/>
  <c r="T45" i="37"/>
  <c r="T46" i="37"/>
  <c r="T47" i="37"/>
  <c r="T48" i="37"/>
  <c r="T49" i="37"/>
  <c r="T50" i="37"/>
  <c r="T51" i="37"/>
  <c r="T52" i="37"/>
  <c r="T53" i="37"/>
  <c r="T54" i="37"/>
  <c r="T55" i="37"/>
  <c r="T56" i="37"/>
  <c r="T57" i="37"/>
  <c r="T58" i="37"/>
  <c r="T59" i="37"/>
  <c r="T60" i="37"/>
  <c r="T61" i="37"/>
  <c r="T62" i="37"/>
  <c r="T63" i="37"/>
  <c r="T64" i="37"/>
  <c r="T65" i="37"/>
  <c r="T66" i="37"/>
  <c r="T67" i="37"/>
  <c r="T68" i="37"/>
  <c r="T69" i="37"/>
  <c r="T70" i="37"/>
  <c r="T71" i="37"/>
  <c r="T72" i="37"/>
  <c r="T73" i="37"/>
  <c r="T74" i="37"/>
  <c r="T75" i="37"/>
  <c r="T76" i="37"/>
  <c r="T77" i="37"/>
  <c r="T78" i="37"/>
  <c r="T79" i="37"/>
  <c r="T80" i="37"/>
  <c r="T81" i="37"/>
  <c r="T82" i="37"/>
  <c r="T83" i="37"/>
  <c r="T84" i="37"/>
  <c r="T85" i="37"/>
  <c r="T86" i="37"/>
  <c r="T87" i="37"/>
  <c r="T88" i="37"/>
  <c r="T89" i="37"/>
  <c r="T90" i="37"/>
  <c r="T91" i="37"/>
  <c r="T92" i="37"/>
  <c r="T93" i="37"/>
  <c r="T94" i="37"/>
  <c r="T95" i="37"/>
  <c r="T96" i="37"/>
  <c r="T97" i="37"/>
  <c r="T98" i="37"/>
  <c r="T99" i="37"/>
  <c r="T100" i="37"/>
  <c r="T101" i="37"/>
  <c r="T102" i="37"/>
  <c r="T103" i="37"/>
  <c r="T104" i="37"/>
  <c r="T105" i="37"/>
  <c r="T106" i="37"/>
  <c r="T107" i="37"/>
  <c r="T108" i="37"/>
  <c r="T109" i="37"/>
  <c r="T110" i="37"/>
  <c r="T111" i="37"/>
  <c r="T112" i="37"/>
  <c r="T113" i="37"/>
  <c r="T114" i="37"/>
  <c r="T115" i="37"/>
  <c r="T116" i="37"/>
  <c r="T117" i="37"/>
  <c r="T118" i="37"/>
  <c r="T119" i="37"/>
  <c r="T120" i="37"/>
  <c r="T121" i="37"/>
  <c r="T122" i="37"/>
  <c r="T123" i="37"/>
  <c r="T124" i="37"/>
  <c r="T125" i="37"/>
  <c r="T126" i="37"/>
  <c r="T127" i="37"/>
  <c r="T128" i="37"/>
  <c r="T129" i="37"/>
  <c r="T130" i="37"/>
  <c r="T131" i="37"/>
  <c r="T132" i="37"/>
  <c r="T133" i="37"/>
  <c r="T134" i="37"/>
  <c r="T135" i="37"/>
  <c r="T136" i="37"/>
  <c r="T137" i="37"/>
  <c r="T138" i="37"/>
  <c r="T139" i="37"/>
  <c r="T140" i="37"/>
  <c r="T141" i="37"/>
  <c r="T142" i="37"/>
  <c r="T143" i="37"/>
  <c r="T144" i="37"/>
  <c r="T145" i="37"/>
  <c r="T146" i="37"/>
  <c r="T147" i="37"/>
  <c r="T148" i="37"/>
  <c r="T149" i="37"/>
  <c r="T150" i="37"/>
  <c r="T151" i="37"/>
  <c r="T152" i="37"/>
  <c r="T153" i="37"/>
  <c r="T154" i="37"/>
  <c r="T155" i="37"/>
  <c r="T156" i="37"/>
  <c r="T3" i="7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3" i="21"/>
  <c r="T3" i="8"/>
  <c r="S4" i="37"/>
  <c r="S5" i="37"/>
  <c r="S6" i="37"/>
  <c r="S7" i="37"/>
  <c r="S8" i="37"/>
  <c r="S9" i="37"/>
  <c r="S10" i="37"/>
  <c r="S11" i="37"/>
  <c r="S12" i="37"/>
  <c r="S13" i="37"/>
  <c r="S14" i="37"/>
  <c r="S15" i="37"/>
  <c r="S16" i="37"/>
  <c r="S17" i="37"/>
  <c r="S18" i="37"/>
  <c r="S19" i="37"/>
  <c r="S20" i="37"/>
  <c r="S21" i="37"/>
  <c r="S22" i="37"/>
  <c r="S23" i="37"/>
  <c r="S24" i="37"/>
  <c r="S25" i="37"/>
  <c r="S26" i="37"/>
  <c r="S27" i="37"/>
  <c r="S28" i="37"/>
  <c r="S29" i="37"/>
  <c r="S30" i="37"/>
  <c r="S31" i="37"/>
  <c r="S32" i="37"/>
  <c r="S33" i="37"/>
  <c r="S34" i="37"/>
  <c r="S35" i="37"/>
  <c r="S36" i="37"/>
  <c r="S37" i="37"/>
  <c r="S38" i="37"/>
  <c r="S39" i="37"/>
  <c r="S40" i="37"/>
  <c r="S41" i="37"/>
  <c r="S42" i="37"/>
  <c r="S43" i="37"/>
  <c r="S44" i="37"/>
  <c r="S45" i="37"/>
  <c r="S46" i="37"/>
  <c r="S47" i="37"/>
  <c r="S48" i="37"/>
  <c r="S49" i="37"/>
  <c r="S50" i="37"/>
  <c r="S51" i="37"/>
  <c r="S52" i="37"/>
  <c r="S53" i="37"/>
  <c r="S54" i="37"/>
  <c r="S55" i="37"/>
  <c r="S56" i="37"/>
  <c r="S57" i="37"/>
  <c r="S58" i="37"/>
  <c r="S59" i="37"/>
  <c r="S60" i="37"/>
  <c r="S61" i="37"/>
  <c r="S62" i="37"/>
  <c r="S63" i="37"/>
  <c r="S64" i="37"/>
  <c r="S65" i="37"/>
  <c r="S66" i="37"/>
  <c r="S67" i="37"/>
  <c r="S68" i="37"/>
  <c r="S69" i="37"/>
  <c r="S70" i="37"/>
  <c r="S71" i="37"/>
  <c r="S72" i="37"/>
  <c r="S73" i="37"/>
  <c r="S74" i="37"/>
  <c r="S75" i="37"/>
  <c r="S76" i="37"/>
  <c r="S77" i="37"/>
  <c r="S78" i="37"/>
  <c r="S79" i="37"/>
  <c r="S80" i="37"/>
  <c r="S81" i="37"/>
  <c r="S82" i="37"/>
  <c r="S83" i="37"/>
  <c r="S84" i="37"/>
  <c r="S85" i="37"/>
  <c r="S86" i="37"/>
  <c r="S87" i="37"/>
  <c r="S88" i="37"/>
  <c r="S89" i="37"/>
  <c r="S90" i="37"/>
  <c r="S91" i="37"/>
  <c r="S92" i="37"/>
  <c r="S93" i="37"/>
  <c r="S94" i="37"/>
  <c r="S95" i="37"/>
  <c r="S96" i="37"/>
  <c r="S97" i="37"/>
  <c r="S98" i="37"/>
  <c r="S99" i="37"/>
  <c r="S100" i="37"/>
  <c r="S101" i="37"/>
  <c r="S102" i="37"/>
  <c r="S103" i="37"/>
  <c r="S104" i="37"/>
  <c r="S105" i="37"/>
  <c r="S106" i="37"/>
  <c r="S107" i="37"/>
  <c r="S108" i="37"/>
  <c r="S109" i="37"/>
  <c r="S110" i="37"/>
  <c r="S111" i="37"/>
  <c r="S112" i="37"/>
  <c r="S113" i="37"/>
  <c r="S114" i="37"/>
  <c r="S115" i="37"/>
  <c r="S116" i="37"/>
  <c r="S117" i="37"/>
  <c r="S118" i="37"/>
  <c r="S119" i="37"/>
  <c r="S120" i="37"/>
  <c r="S121" i="37"/>
  <c r="S122" i="37"/>
  <c r="S123" i="37"/>
  <c r="S124" i="37"/>
  <c r="S125" i="37"/>
  <c r="S126" i="37"/>
  <c r="S127" i="37"/>
  <c r="S128" i="37"/>
  <c r="S129" i="37"/>
  <c r="S130" i="37"/>
  <c r="S131" i="37"/>
  <c r="S132" i="37"/>
  <c r="S133" i="37"/>
  <c r="S134" i="37"/>
  <c r="S135" i="37"/>
  <c r="S136" i="37"/>
  <c r="S137" i="37"/>
  <c r="S138" i="37"/>
  <c r="S139" i="37"/>
  <c r="S140" i="37"/>
  <c r="S141" i="37"/>
  <c r="S142" i="37"/>
  <c r="S143" i="37"/>
  <c r="S144" i="37"/>
  <c r="S145" i="37"/>
  <c r="S146" i="37"/>
  <c r="S147" i="37"/>
  <c r="S148" i="37"/>
  <c r="S149" i="37"/>
  <c r="S150" i="37"/>
  <c r="S151" i="37"/>
  <c r="S152" i="37"/>
  <c r="S153" i="37"/>
  <c r="S154" i="37"/>
  <c r="S155" i="37"/>
  <c r="S156" i="37"/>
  <c r="S3" i="37"/>
  <c r="S3" i="7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3" i="21"/>
  <c r="S3" i="8"/>
  <c r="R4" i="37"/>
  <c r="R5" i="37"/>
  <c r="R6" i="37"/>
  <c r="R7" i="37"/>
  <c r="R8" i="37"/>
  <c r="R9" i="37"/>
  <c r="R10" i="37"/>
  <c r="R11" i="37"/>
  <c r="R12" i="37"/>
  <c r="R13" i="37"/>
  <c r="R14" i="37"/>
  <c r="R15" i="37"/>
  <c r="R16" i="37"/>
  <c r="R17" i="37"/>
  <c r="R18" i="37"/>
  <c r="R19" i="37"/>
  <c r="R20" i="37"/>
  <c r="R21" i="37"/>
  <c r="R22" i="37"/>
  <c r="R23" i="37"/>
  <c r="R24" i="37"/>
  <c r="R25" i="37"/>
  <c r="R26" i="37"/>
  <c r="R27" i="37"/>
  <c r="R28" i="37"/>
  <c r="R29" i="37"/>
  <c r="R30" i="37"/>
  <c r="R31" i="37"/>
  <c r="R32" i="37"/>
  <c r="R33" i="37"/>
  <c r="R34" i="37"/>
  <c r="R35" i="37"/>
  <c r="R36" i="37"/>
  <c r="R37" i="37"/>
  <c r="R38" i="37"/>
  <c r="R39" i="37"/>
  <c r="R40" i="37"/>
  <c r="R41" i="37"/>
  <c r="R42" i="37"/>
  <c r="R43" i="37"/>
  <c r="R44" i="37"/>
  <c r="R45" i="37"/>
  <c r="R46" i="37"/>
  <c r="R47" i="37"/>
  <c r="R48" i="37"/>
  <c r="R49" i="37"/>
  <c r="R50" i="37"/>
  <c r="R51" i="37"/>
  <c r="R52" i="37"/>
  <c r="R53" i="37"/>
  <c r="R54" i="37"/>
  <c r="R55" i="37"/>
  <c r="R56" i="37"/>
  <c r="R57" i="37"/>
  <c r="R58" i="37"/>
  <c r="R59" i="37"/>
  <c r="R60" i="37"/>
  <c r="R61" i="37"/>
  <c r="R62" i="37"/>
  <c r="R63" i="37"/>
  <c r="R64" i="37"/>
  <c r="R65" i="37"/>
  <c r="R66" i="37"/>
  <c r="R67" i="37"/>
  <c r="R68" i="37"/>
  <c r="R69" i="37"/>
  <c r="R70" i="37"/>
  <c r="R71" i="37"/>
  <c r="R72" i="37"/>
  <c r="R73" i="37"/>
  <c r="R74" i="37"/>
  <c r="R75" i="37"/>
  <c r="R76" i="37"/>
  <c r="R77" i="37"/>
  <c r="R78" i="37"/>
  <c r="R79" i="37"/>
  <c r="R80" i="37"/>
  <c r="R81" i="37"/>
  <c r="R82" i="37"/>
  <c r="R83" i="37"/>
  <c r="R84" i="37"/>
  <c r="R85" i="37"/>
  <c r="R86" i="37"/>
  <c r="R87" i="37"/>
  <c r="R88" i="37"/>
  <c r="R89" i="37"/>
  <c r="R90" i="37"/>
  <c r="R91" i="37"/>
  <c r="R92" i="37"/>
  <c r="R93" i="37"/>
  <c r="R94" i="37"/>
  <c r="R95" i="37"/>
  <c r="R96" i="37"/>
  <c r="R97" i="37"/>
  <c r="R98" i="37"/>
  <c r="R99" i="37"/>
  <c r="R100" i="37"/>
  <c r="R101" i="37"/>
  <c r="R102" i="37"/>
  <c r="R103" i="37"/>
  <c r="R104" i="37"/>
  <c r="R105" i="37"/>
  <c r="R106" i="37"/>
  <c r="R107" i="37"/>
  <c r="R108" i="37"/>
  <c r="R109" i="37"/>
  <c r="R110" i="37"/>
  <c r="R111" i="37"/>
  <c r="R112" i="37"/>
  <c r="R113" i="37"/>
  <c r="R114" i="37"/>
  <c r="R115" i="37"/>
  <c r="R116" i="37"/>
  <c r="R117" i="37"/>
  <c r="R118" i="37"/>
  <c r="R119" i="37"/>
  <c r="R120" i="37"/>
  <c r="R121" i="37"/>
  <c r="R122" i="37"/>
  <c r="R123" i="37"/>
  <c r="R124" i="37"/>
  <c r="R125" i="37"/>
  <c r="R126" i="37"/>
  <c r="R127" i="37"/>
  <c r="R128" i="37"/>
  <c r="R129" i="37"/>
  <c r="R130" i="37"/>
  <c r="R131" i="37"/>
  <c r="R132" i="37"/>
  <c r="R133" i="37"/>
  <c r="R134" i="37"/>
  <c r="R135" i="37"/>
  <c r="R136" i="37"/>
  <c r="R137" i="37"/>
  <c r="R138" i="37"/>
  <c r="R139" i="37"/>
  <c r="R140" i="37"/>
  <c r="R141" i="37"/>
  <c r="R142" i="37"/>
  <c r="R143" i="37"/>
  <c r="R144" i="37"/>
  <c r="R145" i="37"/>
  <c r="R146" i="37"/>
  <c r="R147" i="37"/>
  <c r="R148" i="37"/>
  <c r="R149" i="37"/>
  <c r="R150" i="37"/>
  <c r="R151" i="37"/>
  <c r="R152" i="37"/>
  <c r="R153" i="37"/>
  <c r="R154" i="37"/>
  <c r="R155" i="37"/>
  <c r="R156" i="37"/>
  <c r="R3" i="37"/>
  <c r="R3" i="16"/>
  <c r="R3" i="7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3" i="21"/>
  <c r="R3" i="8"/>
  <c r="Q4" i="37"/>
  <c r="Q5" i="37"/>
  <c r="Q6" i="37"/>
  <c r="Q7" i="37"/>
  <c r="Q8" i="37"/>
  <c r="Q9" i="37"/>
  <c r="Q10" i="37"/>
  <c r="Q11" i="37"/>
  <c r="Q12" i="37"/>
  <c r="Q13" i="37"/>
  <c r="Q14" i="37"/>
  <c r="Q15" i="37"/>
  <c r="Q16" i="37"/>
  <c r="Q17" i="37"/>
  <c r="Q18" i="37"/>
  <c r="Q19" i="37"/>
  <c r="Q20" i="37"/>
  <c r="Q21" i="37"/>
  <c r="Q22" i="37"/>
  <c r="Q23" i="37"/>
  <c r="Q24" i="37"/>
  <c r="Q25" i="37"/>
  <c r="Q26" i="37"/>
  <c r="Q27" i="37"/>
  <c r="Q28" i="37"/>
  <c r="Q29" i="37"/>
  <c r="Q30" i="37"/>
  <c r="Q31" i="37"/>
  <c r="Q32" i="37"/>
  <c r="Q33" i="37"/>
  <c r="Q34" i="37"/>
  <c r="Q35" i="37"/>
  <c r="Q36" i="37"/>
  <c r="Q37" i="37"/>
  <c r="Q38" i="37"/>
  <c r="Q39" i="37"/>
  <c r="Q40" i="37"/>
  <c r="Q41" i="37"/>
  <c r="Q42" i="37"/>
  <c r="Q43" i="37"/>
  <c r="Q44" i="37"/>
  <c r="Q45" i="37"/>
  <c r="Q46" i="37"/>
  <c r="Q47" i="37"/>
  <c r="Q48" i="37"/>
  <c r="Q49" i="37"/>
  <c r="Q50" i="37"/>
  <c r="Q51" i="37"/>
  <c r="Q52" i="37"/>
  <c r="Q53" i="37"/>
  <c r="Q54" i="37"/>
  <c r="Q55" i="37"/>
  <c r="Q56" i="37"/>
  <c r="Q57" i="37"/>
  <c r="Q58" i="37"/>
  <c r="Q59" i="37"/>
  <c r="Q60" i="37"/>
  <c r="Q61" i="37"/>
  <c r="Q62" i="37"/>
  <c r="Q63" i="37"/>
  <c r="Q64" i="37"/>
  <c r="Q65" i="37"/>
  <c r="Q66" i="37"/>
  <c r="Q67" i="37"/>
  <c r="Q68" i="37"/>
  <c r="Q69" i="37"/>
  <c r="Q70" i="37"/>
  <c r="Q71" i="37"/>
  <c r="Q72" i="37"/>
  <c r="Q73" i="37"/>
  <c r="Q74" i="37"/>
  <c r="Q75" i="37"/>
  <c r="Q76" i="37"/>
  <c r="Q77" i="37"/>
  <c r="Q78" i="37"/>
  <c r="Q79" i="37"/>
  <c r="Q80" i="37"/>
  <c r="Q81" i="37"/>
  <c r="Q82" i="37"/>
  <c r="Q83" i="37"/>
  <c r="Q84" i="37"/>
  <c r="Q85" i="37"/>
  <c r="Q86" i="37"/>
  <c r="Q87" i="37"/>
  <c r="Q88" i="37"/>
  <c r="Q89" i="37"/>
  <c r="Q90" i="37"/>
  <c r="Q91" i="37"/>
  <c r="Q92" i="37"/>
  <c r="Q93" i="37"/>
  <c r="Q94" i="37"/>
  <c r="Q95" i="37"/>
  <c r="Q96" i="37"/>
  <c r="Q97" i="37"/>
  <c r="Q98" i="37"/>
  <c r="Q99" i="37"/>
  <c r="Q100" i="37"/>
  <c r="Q101" i="37"/>
  <c r="Q102" i="37"/>
  <c r="Q103" i="37"/>
  <c r="Q104" i="37"/>
  <c r="Q105" i="37"/>
  <c r="Q106" i="37"/>
  <c r="Q107" i="37"/>
  <c r="Q108" i="37"/>
  <c r="Q109" i="37"/>
  <c r="Q110" i="37"/>
  <c r="Q111" i="37"/>
  <c r="Q112" i="37"/>
  <c r="Q113" i="37"/>
  <c r="Q114" i="37"/>
  <c r="Q115" i="37"/>
  <c r="Q116" i="37"/>
  <c r="Q117" i="37"/>
  <c r="Q118" i="37"/>
  <c r="Q119" i="37"/>
  <c r="Q120" i="37"/>
  <c r="Q121" i="37"/>
  <c r="Q122" i="37"/>
  <c r="Q123" i="37"/>
  <c r="Q124" i="37"/>
  <c r="Q125" i="37"/>
  <c r="Q126" i="37"/>
  <c r="Q127" i="37"/>
  <c r="Q128" i="37"/>
  <c r="Q129" i="37"/>
  <c r="Q130" i="37"/>
  <c r="Q131" i="37"/>
  <c r="Q132" i="37"/>
  <c r="Q133" i="37"/>
  <c r="Q134" i="37"/>
  <c r="Q135" i="37"/>
  <c r="Q136" i="37"/>
  <c r="Q137" i="37"/>
  <c r="Q138" i="37"/>
  <c r="Q139" i="37"/>
  <c r="Q140" i="37"/>
  <c r="Q141" i="37"/>
  <c r="Q142" i="37"/>
  <c r="Q143" i="37"/>
  <c r="Q144" i="37"/>
  <c r="Q145" i="37"/>
  <c r="Q146" i="37"/>
  <c r="Q147" i="37"/>
  <c r="Q148" i="37"/>
  <c r="Q149" i="37"/>
  <c r="Q150" i="37"/>
  <c r="Q151" i="37"/>
  <c r="Q152" i="37"/>
  <c r="Q153" i="37"/>
  <c r="Q154" i="37"/>
  <c r="Q155" i="37"/>
  <c r="Q156" i="37"/>
  <c r="Q3" i="37"/>
  <c r="Q3" i="7"/>
  <c r="P3" i="7"/>
  <c r="Q3" i="8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3" i="21"/>
  <c r="P4" i="37"/>
  <c r="P5" i="37"/>
  <c r="P6" i="37"/>
  <c r="P7" i="37"/>
  <c r="P8" i="37"/>
  <c r="P9" i="37"/>
  <c r="P10" i="37"/>
  <c r="P11" i="37"/>
  <c r="P12" i="37"/>
  <c r="P13" i="37"/>
  <c r="P14" i="37"/>
  <c r="P15" i="37"/>
  <c r="P16" i="37"/>
  <c r="P17" i="37"/>
  <c r="P18" i="37"/>
  <c r="P19" i="37"/>
  <c r="P20" i="37"/>
  <c r="P21" i="37"/>
  <c r="P22" i="37"/>
  <c r="P23" i="37"/>
  <c r="P24" i="37"/>
  <c r="P25" i="37"/>
  <c r="P26" i="37"/>
  <c r="P27" i="37"/>
  <c r="P28" i="37"/>
  <c r="P29" i="37"/>
  <c r="P30" i="37"/>
  <c r="P31" i="37"/>
  <c r="P32" i="37"/>
  <c r="P33" i="37"/>
  <c r="P34" i="37"/>
  <c r="P35" i="37"/>
  <c r="P36" i="37"/>
  <c r="P37" i="37"/>
  <c r="P38" i="37"/>
  <c r="P39" i="37"/>
  <c r="P40" i="37"/>
  <c r="P41" i="37"/>
  <c r="P42" i="37"/>
  <c r="P43" i="37"/>
  <c r="P44" i="37"/>
  <c r="P45" i="37"/>
  <c r="P46" i="37"/>
  <c r="P47" i="37"/>
  <c r="P48" i="37"/>
  <c r="P49" i="37"/>
  <c r="P50" i="37"/>
  <c r="P51" i="37"/>
  <c r="P52" i="37"/>
  <c r="P53" i="37"/>
  <c r="P54" i="37"/>
  <c r="P55" i="37"/>
  <c r="P56" i="37"/>
  <c r="P57" i="37"/>
  <c r="P58" i="37"/>
  <c r="P59" i="37"/>
  <c r="P60" i="37"/>
  <c r="P61" i="37"/>
  <c r="P62" i="37"/>
  <c r="P63" i="37"/>
  <c r="P64" i="37"/>
  <c r="P65" i="37"/>
  <c r="P66" i="37"/>
  <c r="P67" i="37"/>
  <c r="P68" i="37"/>
  <c r="P69" i="37"/>
  <c r="P70" i="37"/>
  <c r="P71" i="37"/>
  <c r="P72" i="37"/>
  <c r="P73" i="37"/>
  <c r="P74" i="37"/>
  <c r="P75" i="37"/>
  <c r="P76" i="37"/>
  <c r="P77" i="37"/>
  <c r="P78" i="37"/>
  <c r="P79" i="37"/>
  <c r="P80" i="37"/>
  <c r="P81" i="37"/>
  <c r="P82" i="37"/>
  <c r="P83" i="37"/>
  <c r="P84" i="37"/>
  <c r="P85" i="37"/>
  <c r="P86" i="37"/>
  <c r="P87" i="37"/>
  <c r="P88" i="37"/>
  <c r="P89" i="37"/>
  <c r="P90" i="37"/>
  <c r="P91" i="37"/>
  <c r="P92" i="37"/>
  <c r="P93" i="37"/>
  <c r="P94" i="37"/>
  <c r="P95" i="37"/>
  <c r="P96" i="37"/>
  <c r="P97" i="37"/>
  <c r="P98" i="37"/>
  <c r="P99" i="37"/>
  <c r="P100" i="37"/>
  <c r="P101" i="37"/>
  <c r="P102" i="37"/>
  <c r="P103" i="37"/>
  <c r="P104" i="37"/>
  <c r="P105" i="37"/>
  <c r="P106" i="37"/>
  <c r="P107" i="37"/>
  <c r="P108" i="37"/>
  <c r="P109" i="37"/>
  <c r="P110" i="37"/>
  <c r="P111" i="37"/>
  <c r="P112" i="37"/>
  <c r="P113" i="37"/>
  <c r="P114" i="37"/>
  <c r="P115" i="37"/>
  <c r="P116" i="37"/>
  <c r="P117" i="37"/>
  <c r="P118" i="37"/>
  <c r="P119" i="37"/>
  <c r="P120" i="37"/>
  <c r="P121" i="37"/>
  <c r="P122" i="37"/>
  <c r="P123" i="37"/>
  <c r="P124" i="37"/>
  <c r="P125" i="37"/>
  <c r="P126" i="37"/>
  <c r="P127" i="37"/>
  <c r="P128" i="37"/>
  <c r="P129" i="37"/>
  <c r="P130" i="37"/>
  <c r="P131" i="37"/>
  <c r="P132" i="37"/>
  <c r="P133" i="37"/>
  <c r="P134" i="37"/>
  <c r="P135" i="37"/>
  <c r="P136" i="37"/>
  <c r="P137" i="37"/>
  <c r="P138" i="37"/>
  <c r="P139" i="37"/>
  <c r="P140" i="37"/>
  <c r="P141" i="37"/>
  <c r="P142" i="37"/>
  <c r="P143" i="37"/>
  <c r="P144" i="37"/>
  <c r="P145" i="37"/>
  <c r="P146" i="37"/>
  <c r="P147" i="37"/>
  <c r="P148" i="37"/>
  <c r="P149" i="37"/>
  <c r="P150" i="37"/>
  <c r="P151" i="37"/>
  <c r="P152" i="37"/>
  <c r="P153" i="37"/>
  <c r="P154" i="37"/>
  <c r="P155" i="37"/>
  <c r="P156" i="37"/>
  <c r="P3" i="37"/>
  <c r="P4" i="21" l="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3" i="21"/>
  <c r="P3" i="8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O102" i="37"/>
  <c r="O103" i="37"/>
  <c r="O104" i="37"/>
  <c r="O105" i="37"/>
  <c r="O106" i="37"/>
  <c r="O107" i="37"/>
  <c r="O108" i="37"/>
  <c r="O109" i="37"/>
  <c r="O110" i="37"/>
  <c r="O111" i="37"/>
  <c r="O112" i="37"/>
  <c r="O113" i="37"/>
  <c r="O114" i="37"/>
  <c r="O115" i="37"/>
  <c r="O116" i="37"/>
  <c r="O117" i="37"/>
  <c r="O118" i="37"/>
  <c r="O119" i="37"/>
  <c r="O120" i="37"/>
  <c r="O121" i="37"/>
  <c r="O122" i="37"/>
  <c r="O123" i="37"/>
  <c r="O124" i="37"/>
  <c r="O125" i="37"/>
  <c r="O126" i="37"/>
  <c r="O127" i="37"/>
  <c r="O128" i="37"/>
  <c r="O129" i="37"/>
  <c r="O130" i="37"/>
  <c r="O131" i="37"/>
  <c r="O132" i="37"/>
  <c r="O133" i="37"/>
  <c r="O134" i="37"/>
  <c r="O135" i="37"/>
  <c r="O136" i="37"/>
  <c r="O137" i="37"/>
  <c r="O138" i="37"/>
  <c r="O139" i="37"/>
  <c r="O140" i="37"/>
  <c r="O141" i="37"/>
  <c r="O142" i="37"/>
  <c r="O143" i="37"/>
  <c r="O144" i="37"/>
  <c r="O145" i="37"/>
  <c r="O146" i="37"/>
  <c r="O147" i="37"/>
  <c r="O148" i="37"/>
  <c r="O149" i="37"/>
  <c r="O150" i="37"/>
  <c r="O151" i="37"/>
  <c r="O152" i="37"/>
  <c r="O153" i="37"/>
  <c r="O154" i="37"/>
  <c r="O155" i="37"/>
  <c r="O156" i="37"/>
  <c r="O3" i="37"/>
  <c r="O3" i="7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3" i="21"/>
  <c r="O3" i="8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3" i="21"/>
  <c r="N3" i="8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M102" i="37"/>
  <c r="M103" i="37"/>
  <c r="M104" i="37"/>
  <c r="M105" i="37"/>
  <c r="M106" i="37"/>
  <c r="M107" i="37"/>
  <c r="M108" i="37"/>
  <c r="M109" i="37"/>
  <c r="M110" i="37"/>
  <c r="M111" i="37"/>
  <c r="M112" i="37"/>
  <c r="M113" i="37"/>
  <c r="M114" i="37"/>
  <c r="M115" i="37"/>
  <c r="M116" i="37"/>
  <c r="M117" i="37"/>
  <c r="M118" i="37"/>
  <c r="M119" i="37"/>
  <c r="M120" i="37"/>
  <c r="M121" i="37"/>
  <c r="M122" i="37"/>
  <c r="M123" i="37"/>
  <c r="M124" i="37"/>
  <c r="M125" i="37"/>
  <c r="M126" i="37"/>
  <c r="M127" i="37"/>
  <c r="M128" i="37"/>
  <c r="M129" i="37"/>
  <c r="M130" i="37"/>
  <c r="M131" i="37"/>
  <c r="M132" i="37"/>
  <c r="M133" i="37"/>
  <c r="M134" i="37"/>
  <c r="M135" i="37"/>
  <c r="M136" i="37"/>
  <c r="M137" i="37"/>
  <c r="M138" i="37"/>
  <c r="M139" i="37"/>
  <c r="M140" i="37"/>
  <c r="M141" i="37"/>
  <c r="M142" i="37"/>
  <c r="M143" i="37"/>
  <c r="M144" i="37"/>
  <c r="M145" i="37"/>
  <c r="M146" i="37"/>
  <c r="M147" i="37"/>
  <c r="M148" i="37"/>
  <c r="M149" i="37"/>
  <c r="M150" i="37"/>
  <c r="M151" i="37"/>
  <c r="M152" i="37"/>
  <c r="M153" i="37"/>
  <c r="M154" i="37"/>
  <c r="M155" i="37"/>
  <c r="M156" i="37"/>
  <c r="M3" i="37"/>
  <c r="M3" i="7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3" i="21"/>
  <c r="M3" i="8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L102" i="37"/>
  <c r="L103" i="37"/>
  <c r="L104" i="37"/>
  <c r="L105" i="37"/>
  <c r="L106" i="37"/>
  <c r="L107" i="37"/>
  <c r="L108" i="37"/>
  <c r="L109" i="37"/>
  <c r="L110" i="37"/>
  <c r="L111" i="37"/>
  <c r="L112" i="37"/>
  <c r="L113" i="37"/>
  <c r="L114" i="37"/>
  <c r="L115" i="37"/>
  <c r="L116" i="37"/>
  <c r="L117" i="37"/>
  <c r="L118" i="37"/>
  <c r="L119" i="37"/>
  <c r="L120" i="37"/>
  <c r="L121" i="37"/>
  <c r="L122" i="37"/>
  <c r="L123" i="37"/>
  <c r="L124" i="37"/>
  <c r="L125" i="37"/>
  <c r="L126" i="37"/>
  <c r="L127" i="37"/>
  <c r="L128" i="37"/>
  <c r="L129" i="37"/>
  <c r="L130" i="37"/>
  <c r="L131" i="37"/>
  <c r="L132" i="37"/>
  <c r="L133" i="37"/>
  <c r="L134" i="37"/>
  <c r="L135" i="37"/>
  <c r="L136" i="37"/>
  <c r="L137" i="37"/>
  <c r="L138" i="37"/>
  <c r="L139" i="37"/>
  <c r="L140" i="37"/>
  <c r="L141" i="37"/>
  <c r="L142" i="37"/>
  <c r="L143" i="37"/>
  <c r="L144" i="37"/>
  <c r="L145" i="37"/>
  <c r="L146" i="37"/>
  <c r="L147" i="37"/>
  <c r="L148" i="37"/>
  <c r="L149" i="37"/>
  <c r="L150" i="37"/>
  <c r="L151" i="37"/>
  <c r="L152" i="37"/>
  <c r="L153" i="37"/>
  <c r="L154" i="37"/>
  <c r="L155" i="37"/>
  <c r="L156" i="37"/>
  <c r="L3" i="37"/>
  <c r="L3" i="7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3" i="21"/>
  <c r="L3" i="8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K102" i="37"/>
  <c r="K103" i="37"/>
  <c r="K104" i="37"/>
  <c r="K105" i="37"/>
  <c r="K106" i="37"/>
  <c r="K107" i="37"/>
  <c r="K108" i="37"/>
  <c r="K109" i="37"/>
  <c r="K110" i="37"/>
  <c r="K111" i="37"/>
  <c r="K112" i="37"/>
  <c r="K113" i="37"/>
  <c r="K114" i="37"/>
  <c r="K115" i="37"/>
  <c r="K116" i="37"/>
  <c r="K117" i="37"/>
  <c r="K118" i="37"/>
  <c r="K119" i="37"/>
  <c r="K120" i="37"/>
  <c r="K121" i="37"/>
  <c r="K122" i="37"/>
  <c r="K123" i="37"/>
  <c r="K124" i="37"/>
  <c r="K125" i="37"/>
  <c r="K126" i="37"/>
  <c r="K127" i="37"/>
  <c r="K128" i="37"/>
  <c r="K129" i="37"/>
  <c r="K130" i="37"/>
  <c r="K131" i="37"/>
  <c r="K132" i="37"/>
  <c r="K133" i="37"/>
  <c r="K134" i="37"/>
  <c r="K135" i="37"/>
  <c r="K136" i="37"/>
  <c r="K137" i="37"/>
  <c r="K138" i="37"/>
  <c r="K139" i="37"/>
  <c r="K140" i="37"/>
  <c r="K141" i="37"/>
  <c r="K142" i="37"/>
  <c r="K143" i="37"/>
  <c r="K144" i="37"/>
  <c r="K145" i="37"/>
  <c r="K146" i="37"/>
  <c r="K147" i="37"/>
  <c r="K148" i="37"/>
  <c r="K149" i="37"/>
  <c r="K150" i="37"/>
  <c r="K151" i="37"/>
  <c r="K152" i="37"/>
  <c r="K153" i="37"/>
  <c r="K154" i="37"/>
  <c r="K155" i="37"/>
  <c r="K156" i="37"/>
  <c r="K3" i="37"/>
  <c r="K3" i="7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3" i="21"/>
  <c r="K3" i="8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30" i="37"/>
  <c r="J31" i="37"/>
  <c r="J32" i="37"/>
  <c r="J33" i="37"/>
  <c r="J34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J102" i="37"/>
  <c r="J103" i="37"/>
  <c r="J104" i="37"/>
  <c r="J105" i="37"/>
  <c r="J106" i="37"/>
  <c r="J107" i="37"/>
  <c r="J108" i="37"/>
  <c r="J109" i="37"/>
  <c r="J110" i="37"/>
  <c r="J111" i="37"/>
  <c r="J112" i="37"/>
  <c r="J113" i="37"/>
  <c r="J114" i="37"/>
  <c r="J115" i="37"/>
  <c r="J116" i="37"/>
  <c r="J117" i="37"/>
  <c r="J118" i="37"/>
  <c r="J119" i="37"/>
  <c r="J120" i="37"/>
  <c r="J121" i="37"/>
  <c r="J122" i="37"/>
  <c r="J123" i="37"/>
  <c r="J124" i="37"/>
  <c r="J125" i="37"/>
  <c r="J126" i="37"/>
  <c r="J127" i="37"/>
  <c r="J128" i="37"/>
  <c r="J129" i="37"/>
  <c r="J130" i="37"/>
  <c r="J131" i="37"/>
  <c r="J132" i="37"/>
  <c r="J133" i="37"/>
  <c r="J134" i="37"/>
  <c r="J135" i="37"/>
  <c r="J136" i="37"/>
  <c r="J137" i="37"/>
  <c r="J138" i="37"/>
  <c r="J139" i="37"/>
  <c r="J140" i="37"/>
  <c r="J141" i="37"/>
  <c r="J142" i="37"/>
  <c r="J143" i="37"/>
  <c r="J144" i="37"/>
  <c r="J145" i="37"/>
  <c r="J146" i="37"/>
  <c r="J147" i="37"/>
  <c r="J148" i="37"/>
  <c r="J149" i="37"/>
  <c r="J150" i="37"/>
  <c r="J151" i="37"/>
  <c r="J152" i="37"/>
  <c r="J153" i="37"/>
  <c r="J154" i="37"/>
  <c r="J155" i="37"/>
  <c r="J156" i="37"/>
  <c r="J3" i="7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3" i="21"/>
  <c r="J3" i="8"/>
  <c r="I4" i="37"/>
  <c r="I5" i="37"/>
  <c r="I6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I24" i="37"/>
  <c r="I25" i="37"/>
  <c r="I26" i="37"/>
  <c r="I27" i="37"/>
  <c r="I28" i="37"/>
  <c r="I29" i="37"/>
  <c r="I30" i="37"/>
  <c r="I31" i="37"/>
  <c r="I32" i="37"/>
  <c r="I33" i="37"/>
  <c r="I34" i="37"/>
  <c r="I35" i="37"/>
  <c r="I36" i="37"/>
  <c r="I37" i="37"/>
  <c r="I38" i="37"/>
  <c r="I39" i="37"/>
  <c r="I40" i="37"/>
  <c r="I41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I74" i="37"/>
  <c r="I75" i="37"/>
  <c r="I76" i="37"/>
  <c r="I77" i="37"/>
  <c r="I78" i="37"/>
  <c r="I79" i="37"/>
  <c r="I80" i="37"/>
  <c r="I81" i="37"/>
  <c r="I82" i="37"/>
  <c r="I83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I101" i="37"/>
  <c r="I102" i="37"/>
  <c r="I103" i="37"/>
  <c r="I104" i="37"/>
  <c r="I105" i="37"/>
  <c r="I106" i="37"/>
  <c r="I107" i="37"/>
  <c r="I108" i="37"/>
  <c r="I109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3" i="37"/>
  <c r="I3" i="7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3" i="21"/>
  <c r="I3" i="8"/>
  <c r="H4" i="37"/>
  <c r="H5" i="37"/>
  <c r="H6" i="37"/>
  <c r="H7" i="37"/>
  <c r="H8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3" i="37"/>
  <c r="H3" i="7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3" i="21"/>
  <c r="F3" i="8"/>
  <c r="F112" i="37"/>
  <c r="F4" i="37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3" i="37"/>
  <c r="F3" i="7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3" i="21"/>
  <c r="E3" i="8"/>
  <c r="E141" i="37"/>
  <c r="E127" i="37"/>
  <c r="E100" i="37"/>
  <c r="E8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99" i="37"/>
  <c r="E101" i="37"/>
  <c r="E102" i="37"/>
  <c r="E103" i="37"/>
  <c r="E104" i="37"/>
  <c r="E105" i="37"/>
  <c r="E106" i="37"/>
  <c r="E107" i="37"/>
  <c r="E108" i="37"/>
  <c r="E109" i="37"/>
  <c r="E110" i="37"/>
  <c r="E111" i="37"/>
  <c r="E112" i="37"/>
  <c r="E113" i="37"/>
  <c r="E114" i="37"/>
  <c r="E115" i="37"/>
  <c r="E116" i="37"/>
  <c r="E117" i="37"/>
  <c r="E118" i="37"/>
  <c r="E119" i="37"/>
  <c r="E120" i="37"/>
  <c r="E121" i="37"/>
  <c r="E122" i="37"/>
  <c r="E123" i="37"/>
  <c r="E124" i="37"/>
  <c r="E125" i="37"/>
  <c r="E126" i="37"/>
  <c r="E128" i="37"/>
  <c r="E129" i="37"/>
  <c r="E130" i="37"/>
  <c r="E131" i="37"/>
  <c r="E132" i="37"/>
  <c r="E133" i="37"/>
  <c r="E134" i="37"/>
  <c r="E135" i="37"/>
  <c r="E136" i="37"/>
  <c r="E137" i="37"/>
  <c r="E138" i="37"/>
  <c r="E139" i="37"/>
  <c r="E140" i="37"/>
  <c r="E142" i="37"/>
  <c r="E143" i="37"/>
  <c r="E144" i="37"/>
  <c r="E145" i="37"/>
  <c r="E146" i="37"/>
  <c r="E147" i="37"/>
  <c r="E148" i="37"/>
  <c r="E149" i="37"/>
  <c r="E150" i="37"/>
  <c r="E151" i="37"/>
  <c r="E152" i="37"/>
  <c r="E153" i="37"/>
  <c r="E154" i="37"/>
  <c r="E155" i="37"/>
  <c r="E156" i="37"/>
  <c r="E3" i="37"/>
  <c r="E3" i="7"/>
  <c r="D76" i="21"/>
  <c r="D78" i="21"/>
  <c r="D108" i="21"/>
  <c r="D76" i="37"/>
  <c r="D78" i="37"/>
  <c r="D108" i="37"/>
  <c r="C108" i="21"/>
  <c r="C108" i="37"/>
  <c r="Z4" i="8" l="1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3" i="6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W3" i="5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3" i="6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3" i="7"/>
  <c r="U3" i="7"/>
  <c r="U3" i="5"/>
  <c r="V3" i="6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3" i="6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3" i="7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3" i="6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3" i="5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3" i="5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3" i="5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3" i="5"/>
  <c r="O3" i="5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P132" i="8" s="1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3" i="5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3" i="5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3" i="5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3" i="6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3" i="5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3" i="6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H141" i="7"/>
  <c r="H126" i="7"/>
  <c r="H100" i="7"/>
  <c r="H60" i="7"/>
  <c r="H59" i="7"/>
  <c r="H47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8" i="7"/>
  <c r="H49" i="7"/>
  <c r="H50" i="7"/>
  <c r="H51" i="7"/>
  <c r="H52" i="7"/>
  <c r="H53" i="7"/>
  <c r="H54" i="7"/>
  <c r="H55" i="7"/>
  <c r="H56" i="7"/>
  <c r="H57" i="7"/>
  <c r="H58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3" i="5"/>
  <c r="F4" i="8" l="1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43" i="7"/>
  <c r="F112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3" i="5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41" i="7"/>
  <c r="E126" i="7"/>
  <c r="E60" i="7"/>
  <c r="E100" i="7"/>
  <c r="E59" i="7"/>
  <c r="E47" i="7"/>
  <c r="E24" i="7"/>
  <c r="E6" i="7"/>
  <c r="E5" i="7"/>
  <c r="E4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8" i="7"/>
  <c r="E49" i="7"/>
  <c r="E50" i="7"/>
  <c r="E51" i="7"/>
  <c r="E52" i="7"/>
  <c r="E53" i="7"/>
  <c r="E54" i="7"/>
  <c r="E55" i="7"/>
  <c r="E56" i="7"/>
  <c r="E57" i="7"/>
  <c r="E58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3" i="5"/>
  <c r="D76" i="8"/>
  <c r="D78" i="8"/>
  <c r="D108" i="8"/>
  <c r="C108" i="8"/>
  <c r="D76" i="7"/>
  <c r="D78" i="7"/>
  <c r="D108" i="7"/>
  <c r="C108" i="7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3" i="4"/>
  <c r="X3" i="3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3" i="4"/>
  <c r="W138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3" i="3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3" i="4"/>
  <c r="V138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3" i="5"/>
  <c r="V3" i="3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3" i="4"/>
  <c r="U138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T138" i="5"/>
  <c r="T17" i="5"/>
  <c r="U3" i="3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3" i="4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3" i="3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3" i="3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3" i="3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P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3" i="6"/>
  <c r="Q3" i="4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3" i="3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3" i="4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3" i="3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3" i="6"/>
  <c r="O3" i="4"/>
  <c r="N4" i="6" l="1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3" i="3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3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3" i="6"/>
  <c r="L3" i="4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3" i="3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4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3" i="3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3" i="4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3" i="3"/>
  <c r="F4" i="6" l="1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3" i="6"/>
  <c r="F3" i="4"/>
  <c r="F86" i="5"/>
  <c r="F8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4" i="5"/>
  <c r="F85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3" i="3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K18" i="4"/>
  <c r="E3" i="4"/>
  <c r="D76" i="6"/>
  <c r="D78" i="6"/>
  <c r="D108" i="6"/>
  <c r="E138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3" i="3"/>
  <c r="D76" i="5"/>
  <c r="D78" i="5"/>
  <c r="D108" i="5"/>
  <c r="D76" i="3"/>
  <c r="D78" i="3"/>
  <c r="D108" i="3"/>
  <c r="D76" i="1"/>
  <c r="D78" i="1"/>
  <c r="D108" i="1"/>
  <c r="C108" i="6"/>
  <c r="C108" i="5"/>
  <c r="E38" i="33" l="1"/>
  <c r="Z4" i="4" l="1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3" i="1"/>
  <c r="X4" i="1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3" i="1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3" i="1"/>
  <c r="W3" i="2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3" i="1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3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T3" i="2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3" i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7" i="4"/>
  <c r="T128" i="4"/>
  <c r="T129" i="4"/>
  <c r="T130" i="4"/>
  <c r="T131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3" i="1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K92" i="3"/>
  <c r="R4" i="4" l="1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3" i="2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3" i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35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M97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3" i="1"/>
  <c r="L15" i="1"/>
  <c r="T127" i="2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3" i="2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3" i="1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2"/>
  <c r="J122" i="3"/>
  <c r="J112" i="3"/>
  <c r="J101" i="3"/>
  <c r="J99" i="3"/>
  <c r="J92" i="3"/>
  <c r="J72" i="3"/>
  <c r="J58" i="3"/>
  <c r="J45" i="3"/>
  <c r="J140" i="1"/>
  <c r="J116" i="1"/>
  <c r="J71" i="1"/>
  <c r="J46" i="1"/>
  <c r="J42" i="1"/>
  <c r="J33" i="1"/>
  <c r="J20" i="1"/>
  <c r="H20" i="1"/>
  <c r="J155" i="3"/>
  <c r="J144" i="3"/>
  <c r="J123" i="3"/>
  <c r="J83" i="3"/>
  <c r="J82" i="3"/>
  <c r="J77" i="3"/>
  <c r="J54" i="3"/>
  <c r="J14" i="3"/>
  <c r="J6" i="3"/>
  <c r="J5" i="3"/>
  <c r="J4" i="3"/>
  <c r="J7" i="3"/>
  <c r="J8" i="3"/>
  <c r="J9" i="3"/>
  <c r="J10" i="3"/>
  <c r="J11" i="3"/>
  <c r="J12" i="3"/>
  <c r="J13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6" i="3"/>
  <c r="J47" i="3"/>
  <c r="J48" i="3"/>
  <c r="J49" i="3"/>
  <c r="J50" i="3"/>
  <c r="J51" i="3"/>
  <c r="J52" i="3"/>
  <c r="J53" i="3"/>
  <c r="J55" i="3"/>
  <c r="J56" i="3"/>
  <c r="J57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3" i="3"/>
  <c r="J74" i="3"/>
  <c r="J75" i="3"/>
  <c r="J76" i="3"/>
  <c r="J78" i="3"/>
  <c r="J79" i="3"/>
  <c r="J80" i="3"/>
  <c r="J81" i="3"/>
  <c r="J84" i="3"/>
  <c r="J85" i="3"/>
  <c r="J86" i="3"/>
  <c r="J87" i="3"/>
  <c r="J88" i="3"/>
  <c r="J89" i="3"/>
  <c r="J90" i="3"/>
  <c r="J91" i="3"/>
  <c r="J93" i="3"/>
  <c r="J94" i="3"/>
  <c r="J95" i="3"/>
  <c r="J96" i="3"/>
  <c r="J97" i="3"/>
  <c r="J98" i="3"/>
  <c r="J100" i="3"/>
  <c r="J102" i="3"/>
  <c r="J103" i="3"/>
  <c r="J104" i="3"/>
  <c r="J105" i="3"/>
  <c r="J106" i="3"/>
  <c r="J107" i="3"/>
  <c r="J108" i="3"/>
  <c r="J109" i="3"/>
  <c r="J110" i="3"/>
  <c r="J111" i="3"/>
  <c r="J113" i="3"/>
  <c r="J114" i="3"/>
  <c r="J115" i="3"/>
  <c r="J116" i="3"/>
  <c r="J117" i="3"/>
  <c r="J118" i="3"/>
  <c r="J119" i="3"/>
  <c r="J120" i="3"/>
  <c r="J121" i="3"/>
  <c r="J124" i="3"/>
  <c r="J125" i="3"/>
  <c r="J126" i="3"/>
  <c r="J127" i="3"/>
  <c r="J128" i="3"/>
  <c r="J129" i="3"/>
  <c r="J130" i="3"/>
  <c r="J131" i="3"/>
  <c r="J133" i="3"/>
  <c r="J134" i="3"/>
  <c r="J135" i="3"/>
  <c r="J136" i="3"/>
  <c r="J137" i="3"/>
  <c r="J138" i="3"/>
  <c r="J139" i="3"/>
  <c r="J140" i="3"/>
  <c r="J141" i="3"/>
  <c r="J142" i="3"/>
  <c r="J143" i="3"/>
  <c r="J145" i="3"/>
  <c r="J146" i="3"/>
  <c r="J147" i="3"/>
  <c r="J148" i="3"/>
  <c r="J149" i="3"/>
  <c r="J150" i="3"/>
  <c r="J151" i="3"/>
  <c r="J152" i="3"/>
  <c r="J153" i="3"/>
  <c r="J154" i="3"/>
  <c r="J156" i="3"/>
  <c r="J3" i="1"/>
  <c r="I4" i="3"/>
  <c r="J4" i="4" s="1"/>
  <c r="I5" i="3"/>
  <c r="J5" i="4" s="1"/>
  <c r="I6" i="3"/>
  <c r="J6" i="4" s="1"/>
  <c r="I7" i="3"/>
  <c r="J7" i="4" s="1"/>
  <c r="I8" i="3"/>
  <c r="J8" i="4" s="1"/>
  <c r="I9" i="3"/>
  <c r="J9" i="4" s="1"/>
  <c r="I10" i="3"/>
  <c r="J10" i="4" s="1"/>
  <c r="I11" i="3"/>
  <c r="J11" i="4" s="1"/>
  <c r="I12" i="3"/>
  <c r="J12" i="4" s="1"/>
  <c r="I13" i="3"/>
  <c r="J13" i="4" s="1"/>
  <c r="I14" i="3"/>
  <c r="J14" i="4" s="1"/>
  <c r="I15" i="3"/>
  <c r="J15" i="4" s="1"/>
  <c r="I16" i="3"/>
  <c r="J16" i="4" s="1"/>
  <c r="I17" i="3"/>
  <c r="J17" i="4" s="1"/>
  <c r="I18" i="3"/>
  <c r="J18" i="4" s="1"/>
  <c r="I19" i="3"/>
  <c r="J19" i="4" s="1"/>
  <c r="I20" i="3"/>
  <c r="J20" i="4" s="1"/>
  <c r="I21" i="3"/>
  <c r="J21" i="4" s="1"/>
  <c r="I22" i="3"/>
  <c r="J22" i="4" s="1"/>
  <c r="I23" i="3"/>
  <c r="J23" i="4" s="1"/>
  <c r="I24" i="3"/>
  <c r="J24" i="4" s="1"/>
  <c r="I25" i="3"/>
  <c r="J25" i="4" s="1"/>
  <c r="I26" i="3"/>
  <c r="J26" i="4" s="1"/>
  <c r="I27" i="3"/>
  <c r="J27" i="4" s="1"/>
  <c r="I28" i="3"/>
  <c r="J28" i="4" s="1"/>
  <c r="I29" i="3"/>
  <c r="J29" i="4" s="1"/>
  <c r="I30" i="3"/>
  <c r="J30" i="4" s="1"/>
  <c r="I31" i="3"/>
  <c r="J31" i="4" s="1"/>
  <c r="I32" i="3"/>
  <c r="J32" i="4" s="1"/>
  <c r="I33" i="3"/>
  <c r="J33" i="4" s="1"/>
  <c r="I34" i="3"/>
  <c r="J34" i="4" s="1"/>
  <c r="I35" i="3"/>
  <c r="J35" i="4" s="1"/>
  <c r="I36" i="3"/>
  <c r="J36" i="4" s="1"/>
  <c r="I37" i="3"/>
  <c r="J37" i="4" s="1"/>
  <c r="I38" i="3"/>
  <c r="J38" i="4" s="1"/>
  <c r="I39" i="3"/>
  <c r="J39" i="4" s="1"/>
  <c r="I40" i="3"/>
  <c r="J40" i="4" s="1"/>
  <c r="I41" i="3"/>
  <c r="J41" i="4" s="1"/>
  <c r="I42" i="3"/>
  <c r="J42" i="4" s="1"/>
  <c r="I43" i="3"/>
  <c r="J43" i="4" s="1"/>
  <c r="I44" i="3"/>
  <c r="J44" i="4" s="1"/>
  <c r="I45" i="3"/>
  <c r="J45" i="4" s="1"/>
  <c r="I46" i="3"/>
  <c r="J46" i="4" s="1"/>
  <c r="I47" i="3"/>
  <c r="J47" i="4" s="1"/>
  <c r="I48" i="3"/>
  <c r="J48" i="4" s="1"/>
  <c r="I49" i="3"/>
  <c r="J49" i="4" s="1"/>
  <c r="I50" i="3"/>
  <c r="J50" i="4" s="1"/>
  <c r="I51" i="3"/>
  <c r="J51" i="4" s="1"/>
  <c r="I52" i="3"/>
  <c r="J52" i="4" s="1"/>
  <c r="I53" i="3"/>
  <c r="J53" i="4" s="1"/>
  <c r="I54" i="3"/>
  <c r="J54" i="4" s="1"/>
  <c r="I55" i="3"/>
  <c r="J55" i="4" s="1"/>
  <c r="I56" i="3"/>
  <c r="J56" i="4" s="1"/>
  <c r="I57" i="3"/>
  <c r="J57" i="4" s="1"/>
  <c r="I58" i="3"/>
  <c r="J58" i="4" s="1"/>
  <c r="I59" i="3"/>
  <c r="J59" i="4" s="1"/>
  <c r="I60" i="3"/>
  <c r="J60" i="4" s="1"/>
  <c r="I61" i="3"/>
  <c r="J61" i="4" s="1"/>
  <c r="I62" i="3"/>
  <c r="J62" i="4" s="1"/>
  <c r="I63" i="3"/>
  <c r="J63" i="4" s="1"/>
  <c r="I64" i="3"/>
  <c r="J64" i="4" s="1"/>
  <c r="I65" i="3"/>
  <c r="J65" i="4" s="1"/>
  <c r="I66" i="3"/>
  <c r="J66" i="4" s="1"/>
  <c r="I67" i="3"/>
  <c r="J67" i="4" s="1"/>
  <c r="I68" i="3"/>
  <c r="J68" i="4" s="1"/>
  <c r="I69" i="3"/>
  <c r="J69" i="4" s="1"/>
  <c r="I70" i="3"/>
  <c r="J70" i="4" s="1"/>
  <c r="I71" i="3"/>
  <c r="J71" i="4" s="1"/>
  <c r="I72" i="3"/>
  <c r="J72" i="4" s="1"/>
  <c r="I73" i="3"/>
  <c r="J73" i="4" s="1"/>
  <c r="I74" i="3"/>
  <c r="J74" i="4" s="1"/>
  <c r="I75" i="3"/>
  <c r="J75" i="4" s="1"/>
  <c r="I76" i="3"/>
  <c r="J76" i="4" s="1"/>
  <c r="I77" i="3"/>
  <c r="J77" i="4" s="1"/>
  <c r="I78" i="3"/>
  <c r="J78" i="4" s="1"/>
  <c r="I79" i="3"/>
  <c r="J79" i="4" s="1"/>
  <c r="I80" i="3"/>
  <c r="J80" i="4" s="1"/>
  <c r="I81" i="3"/>
  <c r="J81" i="4" s="1"/>
  <c r="I82" i="3"/>
  <c r="J82" i="4" s="1"/>
  <c r="I83" i="3"/>
  <c r="J83" i="4" s="1"/>
  <c r="I84" i="3"/>
  <c r="J84" i="4" s="1"/>
  <c r="I85" i="3"/>
  <c r="J85" i="4" s="1"/>
  <c r="I86" i="3"/>
  <c r="J86" i="4" s="1"/>
  <c r="I87" i="3"/>
  <c r="J87" i="4" s="1"/>
  <c r="I88" i="3"/>
  <c r="J88" i="4" s="1"/>
  <c r="I89" i="3"/>
  <c r="J89" i="4" s="1"/>
  <c r="I90" i="3"/>
  <c r="J90" i="4" s="1"/>
  <c r="I91" i="3"/>
  <c r="J91" i="4" s="1"/>
  <c r="I92" i="3"/>
  <c r="J92" i="4" s="1"/>
  <c r="I93" i="3"/>
  <c r="J93" i="4" s="1"/>
  <c r="I94" i="3"/>
  <c r="J94" i="4" s="1"/>
  <c r="I95" i="3"/>
  <c r="J95" i="4" s="1"/>
  <c r="I96" i="3"/>
  <c r="J96" i="4" s="1"/>
  <c r="I97" i="3"/>
  <c r="J97" i="4" s="1"/>
  <c r="I98" i="3"/>
  <c r="J98" i="4" s="1"/>
  <c r="I99" i="3"/>
  <c r="J99" i="4" s="1"/>
  <c r="I100" i="3"/>
  <c r="J100" i="4" s="1"/>
  <c r="I101" i="3"/>
  <c r="J101" i="4" s="1"/>
  <c r="I102" i="3"/>
  <c r="J102" i="4" s="1"/>
  <c r="I103" i="3"/>
  <c r="J103" i="4" s="1"/>
  <c r="I104" i="3"/>
  <c r="J104" i="4" s="1"/>
  <c r="I105" i="3"/>
  <c r="J105" i="4" s="1"/>
  <c r="I106" i="3"/>
  <c r="J106" i="4" s="1"/>
  <c r="I107" i="3"/>
  <c r="J107" i="4" s="1"/>
  <c r="I108" i="3"/>
  <c r="J108" i="4" s="1"/>
  <c r="I109" i="3"/>
  <c r="J109" i="4" s="1"/>
  <c r="I110" i="3"/>
  <c r="J110" i="4" s="1"/>
  <c r="I111" i="3"/>
  <c r="J111" i="4" s="1"/>
  <c r="I112" i="3"/>
  <c r="J112" i="4" s="1"/>
  <c r="I113" i="3"/>
  <c r="J113" i="4" s="1"/>
  <c r="I114" i="3"/>
  <c r="J114" i="4" s="1"/>
  <c r="I115" i="3"/>
  <c r="J115" i="4" s="1"/>
  <c r="I116" i="3"/>
  <c r="J116" i="4" s="1"/>
  <c r="I117" i="3"/>
  <c r="J117" i="4" s="1"/>
  <c r="I118" i="3"/>
  <c r="J118" i="4" s="1"/>
  <c r="I119" i="3"/>
  <c r="J119" i="4" s="1"/>
  <c r="I120" i="3"/>
  <c r="J120" i="4" s="1"/>
  <c r="I121" i="3"/>
  <c r="J121" i="4" s="1"/>
  <c r="I122" i="3"/>
  <c r="J122" i="4" s="1"/>
  <c r="I123" i="3"/>
  <c r="J123" i="4" s="1"/>
  <c r="I124" i="3"/>
  <c r="J124" i="4" s="1"/>
  <c r="I125" i="3"/>
  <c r="J125" i="4" s="1"/>
  <c r="I126" i="3"/>
  <c r="J126" i="4" s="1"/>
  <c r="I127" i="3"/>
  <c r="J127" i="4" s="1"/>
  <c r="I128" i="3"/>
  <c r="J128" i="4" s="1"/>
  <c r="I129" i="3"/>
  <c r="J129" i="4" s="1"/>
  <c r="I130" i="3"/>
  <c r="J130" i="4" s="1"/>
  <c r="I131" i="3"/>
  <c r="J131" i="4" s="1"/>
  <c r="I133" i="3"/>
  <c r="J133" i="4" s="1"/>
  <c r="I134" i="3"/>
  <c r="J134" i="4" s="1"/>
  <c r="I135" i="3"/>
  <c r="J135" i="4" s="1"/>
  <c r="I136" i="3"/>
  <c r="J136" i="4" s="1"/>
  <c r="I137" i="3"/>
  <c r="J137" i="4" s="1"/>
  <c r="I138" i="3"/>
  <c r="J138" i="4" s="1"/>
  <c r="I139" i="3"/>
  <c r="J139" i="4" s="1"/>
  <c r="I140" i="3"/>
  <c r="J140" i="4" s="1"/>
  <c r="I141" i="3"/>
  <c r="J141" i="4" s="1"/>
  <c r="I142" i="3"/>
  <c r="J142" i="4" s="1"/>
  <c r="I143" i="3"/>
  <c r="J143" i="4" s="1"/>
  <c r="I144" i="3"/>
  <c r="J144" i="4" s="1"/>
  <c r="I145" i="3"/>
  <c r="J145" i="4" s="1"/>
  <c r="I146" i="3"/>
  <c r="J146" i="4" s="1"/>
  <c r="I147" i="3"/>
  <c r="J147" i="4" s="1"/>
  <c r="I148" i="3"/>
  <c r="J148" i="4" s="1"/>
  <c r="I149" i="3"/>
  <c r="J149" i="4" s="1"/>
  <c r="I150" i="3"/>
  <c r="J150" i="4" s="1"/>
  <c r="I151" i="3"/>
  <c r="J151" i="4" s="1"/>
  <c r="I152" i="3"/>
  <c r="J152" i="4" s="1"/>
  <c r="I153" i="3"/>
  <c r="J153" i="4" s="1"/>
  <c r="I154" i="3"/>
  <c r="J154" i="4" s="1"/>
  <c r="I155" i="3"/>
  <c r="J155" i="4" s="1"/>
  <c r="I156" i="3"/>
  <c r="J156" i="4" s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3" i="4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1"/>
  <c r="F155" i="3" l="1"/>
  <c r="F80" i="3"/>
  <c r="F46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6" i="3"/>
  <c r="F3" i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3" i="1"/>
  <c r="D76" i="4"/>
  <c r="D78" i="4"/>
  <c r="D108" i="4"/>
  <c r="D76" i="2"/>
  <c r="D78" i="2"/>
  <c r="D108" i="2"/>
  <c r="C108" i="4"/>
  <c r="C108" i="3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3" i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H388" i="35"/>
  <c r="H387" i="35"/>
  <c r="H386" i="35"/>
  <c r="H385" i="35"/>
  <c r="H384" i="35"/>
  <c r="H383" i="35"/>
  <c r="H382" i="35"/>
  <c r="H380" i="35"/>
  <c r="H379" i="35"/>
  <c r="H378" i="35"/>
  <c r="H377" i="35"/>
  <c r="H376" i="35"/>
  <c r="H375" i="35"/>
  <c r="H374" i="35"/>
  <c r="H373" i="35"/>
  <c r="H372" i="35"/>
  <c r="H371" i="35"/>
  <c r="H370" i="35"/>
  <c r="H367" i="35"/>
  <c r="H366" i="35"/>
  <c r="H365" i="35"/>
  <c r="H364" i="35"/>
  <c r="H363" i="35"/>
  <c r="H362" i="35"/>
  <c r="H361" i="35"/>
  <c r="H360" i="35"/>
  <c r="H359" i="35"/>
  <c r="H358" i="35"/>
  <c r="H357" i="35"/>
  <c r="H356" i="35"/>
  <c r="H355" i="35"/>
  <c r="H354" i="35"/>
  <c r="H353" i="35"/>
  <c r="H352" i="35"/>
  <c r="H351" i="35"/>
  <c r="H350" i="35"/>
  <c r="H349" i="35"/>
  <c r="H348" i="35"/>
  <c r="H347" i="35"/>
  <c r="H346" i="35"/>
  <c r="H345" i="35"/>
  <c r="H344" i="35"/>
  <c r="H343" i="35"/>
  <c r="H342" i="35"/>
  <c r="H341" i="35"/>
  <c r="H340" i="35"/>
  <c r="H339" i="35"/>
  <c r="H338" i="35"/>
  <c r="H337" i="35"/>
  <c r="H336" i="35"/>
  <c r="H334" i="35"/>
  <c r="H333" i="35"/>
  <c r="H332" i="35"/>
  <c r="H331" i="35"/>
  <c r="H330" i="35"/>
  <c r="H329" i="35"/>
  <c r="H328" i="35"/>
  <c r="H327" i="35"/>
  <c r="H326" i="35"/>
  <c r="H325" i="35"/>
  <c r="H324" i="35"/>
  <c r="H323" i="35"/>
  <c r="H322" i="35"/>
  <c r="H321" i="35"/>
  <c r="H320" i="35"/>
  <c r="H319" i="35"/>
  <c r="H318" i="35"/>
  <c r="H316" i="35"/>
  <c r="H315" i="35"/>
  <c r="H314" i="35"/>
  <c r="H313" i="35"/>
  <c r="H312" i="35"/>
  <c r="H311" i="35"/>
  <c r="H310" i="35"/>
  <c r="H309" i="35"/>
  <c r="H308" i="35"/>
  <c r="H307" i="35"/>
  <c r="H306" i="35"/>
  <c r="H305" i="35"/>
  <c r="H304" i="35"/>
  <c r="H303" i="35"/>
  <c r="H302" i="35"/>
  <c r="H300" i="35"/>
  <c r="H299" i="35"/>
  <c r="H298" i="35"/>
  <c r="H297" i="35"/>
  <c r="H296" i="35"/>
  <c r="H294" i="35"/>
  <c r="H293" i="35"/>
  <c r="H292" i="35"/>
  <c r="H291" i="35"/>
  <c r="H290" i="35"/>
  <c r="H288" i="35"/>
  <c r="H286" i="35"/>
  <c r="H285" i="35"/>
  <c r="H284" i="35"/>
  <c r="H282" i="35"/>
  <c r="H281" i="35"/>
  <c r="H280" i="35"/>
  <c r="H279" i="35"/>
  <c r="H278" i="35"/>
  <c r="H277" i="35"/>
  <c r="H276" i="35"/>
  <c r="H275" i="35"/>
  <c r="H274" i="35"/>
  <c r="H272" i="35"/>
  <c r="H271" i="35"/>
  <c r="H270" i="35"/>
  <c r="H269" i="35"/>
  <c r="H268" i="35"/>
  <c r="H267" i="35"/>
  <c r="H266" i="35"/>
  <c r="H265" i="35"/>
  <c r="H264" i="35"/>
  <c r="H263" i="35"/>
  <c r="H262" i="35"/>
  <c r="H261" i="35"/>
  <c r="H260" i="35"/>
  <c r="H259" i="35"/>
  <c r="H258" i="35"/>
  <c r="H257" i="35"/>
  <c r="H256" i="35"/>
  <c r="H255" i="35"/>
  <c r="H254" i="35"/>
  <c r="H253" i="35"/>
  <c r="H252" i="35"/>
  <c r="H251" i="35"/>
  <c r="H250" i="35"/>
  <c r="H249" i="35"/>
  <c r="H248" i="35"/>
  <c r="H247" i="35"/>
  <c r="H246" i="35"/>
  <c r="H245" i="35"/>
  <c r="H244" i="35"/>
  <c r="H243" i="35"/>
  <c r="H241" i="35"/>
  <c r="H240" i="35"/>
  <c r="H239" i="35"/>
  <c r="H238" i="35"/>
  <c r="H237" i="35"/>
  <c r="H236" i="35"/>
  <c r="H235" i="35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3" i="1"/>
  <c r="L70" i="1"/>
  <c r="L156" i="1" l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4" i="1"/>
  <c r="L13" i="1"/>
  <c r="L12" i="1"/>
  <c r="L11" i="1"/>
  <c r="L10" i="1"/>
  <c r="L9" i="1"/>
  <c r="L8" i="1"/>
  <c r="L7" i="1"/>
  <c r="L6" i="1"/>
  <c r="L5" i="1"/>
  <c r="L4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J146" i="1" l="1"/>
  <c r="J144" i="1"/>
  <c r="J130" i="1"/>
  <c r="J126" i="1"/>
  <c r="J110" i="1"/>
  <c r="J96" i="1"/>
  <c r="J92" i="1"/>
  <c r="J87" i="1"/>
  <c r="J49" i="1"/>
  <c r="J35" i="1"/>
  <c r="J30" i="1"/>
  <c r="J25" i="1"/>
  <c r="J14" i="1"/>
  <c r="J5" i="1"/>
  <c r="J4" i="1"/>
  <c r="J6" i="1"/>
  <c r="J7" i="1"/>
  <c r="J8" i="1"/>
  <c r="J9" i="1"/>
  <c r="J10" i="1"/>
  <c r="J11" i="1"/>
  <c r="J12" i="1"/>
  <c r="J13" i="1"/>
  <c r="J15" i="1"/>
  <c r="J16" i="1"/>
  <c r="J17" i="1"/>
  <c r="J18" i="1"/>
  <c r="J19" i="1"/>
  <c r="J21" i="1"/>
  <c r="J22" i="1"/>
  <c r="J23" i="1"/>
  <c r="J24" i="1"/>
  <c r="J26" i="1"/>
  <c r="J27" i="1"/>
  <c r="J28" i="1"/>
  <c r="J29" i="1"/>
  <c r="J31" i="1"/>
  <c r="J32" i="1"/>
  <c r="J34" i="1"/>
  <c r="J36" i="1"/>
  <c r="J37" i="1"/>
  <c r="J38" i="1"/>
  <c r="J39" i="1"/>
  <c r="J40" i="1"/>
  <c r="J41" i="1"/>
  <c r="J43" i="1"/>
  <c r="J44" i="1"/>
  <c r="J45" i="1"/>
  <c r="J47" i="1"/>
  <c r="J48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8" i="1"/>
  <c r="J89" i="1"/>
  <c r="J90" i="1"/>
  <c r="J91" i="1"/>
  <c r="J93" i="1"/>
  <c r="J94" i="1"/>
  <c r="J95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1" i="1"/>
  <c r="J112" i="1"/>
  <c r="J113" i="1"/>
  <c r="J114" i="1"/>
  <c r="J115" i="1"/>
  <c r="J117" i="1"/>
  <c r="J118" i="1"/>
  <c r="J119" i="1"/>
  <c r="J120" i="1"/>
  <c r="J121" i="1"/>
  <c r="J122" i="1"/>
  <c r="J123" i="1"/>
  <c r="J124" i="1"/>
  <c r="J125" i="1"/>
  <c r="J127" i="1"/>
  <c r="J128" i="1"/>
  <c r="J129" i="1"/>
  <c r="J131" i="1"/>
  <c r="J133" i="1"/>
  <c r="J134" i="1"/>
  <c r="J135" i="1"/>
  <c r="J136" i="1"/>
  <c r="J137" i="1"/>
  <c r="J138" i="1"/>
  <c r="J139" i="1"/>
  <c r="J141" i="1"/>
  <c r="J142" i="1"/>
  <c r="J143" i="1"/>
  <c r="J145" i="1"/>
  <c r="J147" i="1"/>
  <c r="J148" i="1"/>
  <c r="J149" i="1"/>
  <c r="J150" i="1"/>
  <c r="J151" i="1"/>
  <c r="J152" i="1"/>
  <c r="J153" i="1"/>
  <c r="J154" i="1"/>
  <c r="J155" i="1"/>
  <c r="J156" i="1"/>
  <c r="I3" i="1"/>
  <c r="I131" i="1"/>
  <c r="I133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C108" i="2" l="1"/>
  <c r="C132" i="2"/>
  <c r="F3" i="2"/>
  <c r="G132" i="2"/>
  <c r="F4" i="2"/>
  <c r="C108" i="1"/>
  <c r="E39" i="1"/>
  <c r="F24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N24" i="2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G223" i="35" l="1"/>
  <c r="G222" i="35"/>
  <c r="G221" i="35"/>
  <c r="G220" i="35"/>
  <c r="G219" i="35"/>
  <c r="G218" i="35"/>
  <c r="G217" i="35"/>
  <c r="G216" i="35"/>
  <c r="G215" i="35"/>
  <c r="G214" i="35"/>
  <c r="G213" i="35"/>
  <c r="G212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7" i="35"/>
  <c r="G96" i="35"/>
  <c r="G95" i="35"/>
  <c r="G94" i="35"/>
  <c r="G93" i="35"/>
  <c r="G92" i="35"/>
  <c r="G90" i="35"/>
  <c r="G89" i="35"/>
  <c r="G88" i="35"/>
  <c r="G87" i="35"/>
  <c r="G86" i="35"/>
  <c r="G85" i="35"/>
  <c r="G84" i="35"/>
  <c r="G83" i="35"/>
  <c r="G82" i="35"/>
  <c r="G81" i="35"/>
  <c r="G80" i="35"/>
  <c r="G78" i="35"/>
  <c r="G77" i="35"/>
  <c r="G75" i="35"/>
  <c r="G74" i="35"/>
  <c r="G73" i="35"/>
  <c r="G72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5" i="35"/>
  <c r="G54" i="35"/>
  <c r="G53" i="35"/>
  <c r="G52" i="35"/>
  <c r="G51" i="35"/>
  <c r="G50" i="35"/>
  <c r="G49" i="35"/>
  <c r="G48" i="35"/>
  <c r="G47" i="35"/>
  <c r="G46" i="35"/>
  <c r="G45" i="35"/>
  <c r="G44" i="35"/>
  <c r="G43" i="35"/>
  <c r="G42" i="35"/>
  <c r="G41" i="35"/>
  <c r="G40" i="35"/>
  <c r="G39" i="35"/>
  <c r="G38" i="35"/>
  <c r="G37" i="35"/>
  <c r="G36" i="35"/>
  <c r="G35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3" i="35"/>
  <c r="G12" i="35"/>
  <c r="G11" i="35"/>
  <c r="G10" i="35"/>
  <c r="G9" i="35"/>
  <c r="G8" i="35"/>
  <c r="G7" i="35"/>
  <c r="G6" i="35"/>
  <c r="G5" i="35"/>
  <c r="G4" i="35"/>
  <c r="G3" i="35"/>
  <c r="G226" i="35" l="1"/>
  <c r="K159" i="15" l="1"/>
  <c r="K158" i="15"/>
  <c r="J159" i="15"/>
  <c r="J158" i="15"/>
  <c r="M3" i="2" l="1"/>
  <c r="I4" i="18" l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3" i="18"/>
  <c r="I3" i="3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4" i="2" l="1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3" i="2"/>
  <c r="B2" i="33" l="1"/>
  <c r="G3" i="1" s="1"/>
  <c r="G3" i="2" s="1"/>
  <c r="C2" i="33"/>
  <c r="D2" i="33"/>
  <c r="E2" i="33"/>
  <c r="G3" i="3" s="1"/>
  <c r="G3" i="4" s="1"/>
  <c r="F2" i="33"/>
  <c r="G2" i="33"/>
  <c r="H2" i="33"/>
  <c r="G3" i="5" s="1"/>
  <c r="G3" i="6" s="1"/>
  <c r="I2" i="33"/>
  <c r="J2" i="33"/>
  <c r="K2" i="33"/>
  <c r="G3" i="7" s="1"/>
  <c r="G3" i="8" s="1"/>
  <c r="L2" i="33"/>
  <c r="M2" i="33"/>
  <c r="N2" i="33"/>
  <c r="G3" i="37" s="1"/>
  <c r="G3" i="21" s="1"/>
  <c r="O2" i="33"/>
  <c r="P2" i="33"/>
  <c r="C3" i="33"/>
  <c r="D3" i="33"/>
  <c r="E3" i="33"/>
  <c r="G4" i="3" s="1"/>
  <c r="G4" i="4" s="1"/>
  <c r="F3" i="33"/>
  <c r="G3" i="33"/>
  <c r="H3" i="33"/>
  <c r="G4" i="5" s="1"/>
  <c r="G4" i="6" s="1"/>
  <c r="I3" i="33"/>
  <c r="J3" i="33"/>
  <c r="K3" i="33"/>
  <c r="G4" i="7" s="1"/>
  <c r="G4" i="8" s="1"/>
  <c r="L3" i="33"/>
  <c r="M3" i="33"/>
  <c r="N3" i="33"/>
  <c r="G4" i="37" s="1"/>
  <c r="G4" i="21" s="1"/>
  <c r="O3" i="33"/>
  <c r="P3" i="33"/>
  <c r="C4" i="33"/>
  <c r="D4" i="33"/>
  <c r="E4" i="33"/>
  <c r="G5" i="3" s="1"/>
  <c r="G5" i="4" s="1"/>
  <c r="F4" i="33"/>
  <c r="G4" i="33"/>
  <c r="H4" i="33"/>
  <c r="G5" i="5" s="1"/>
  <c r="G5" i="6" s="1"/>
  <c r="I4" i="33"/>
  <c r="J4" i="33"/>
  <c r="K4" i="33"/>
  <c r="G5" i="7" s="1"/>
  <c r="G5" i="8" s="1"/>
  <c r="L4" i="33"/>
  <c r="M4" i="33"/>
  <c r="N4" i="33"/>
  <c r="G5" i="37" s="1"/>
  <c r="G5" i="21" s="1"/>
  <c r="O4" i="33"/>
  <c r="P4" i="33"/>
  <c r="C5" i="33"/>
  <c r="D5" i="33"/>
  <c r="E5" i="33"/>
  <c r="G6" i="3" s="1"/>
  <c r="G6" i="4" s="1"/>
  <c r="F5" i="33"/>
  <c r="G5" i="33"/>
  <c r="H5" i="33"/>
  <c r="G6" i="5" s="1"/>
  <c r="G6" i="6" s="1"/>
  <c r="I5" i="33"/>
  <c r="J5" i="33"/>
  <c r="K5" i="33"/>
  <c r="G6" i="7" s="1"/>
  <c r="G6" i="8" s="1"/>
  <c r="L5" i="33"/>
  <c r="M5" i="33"/>
  <c r="N5" i="33"/>
  <c r="G6" i="37" s="1"/>
  <c r="G6" i="21" s="1"/>
  <c r="O5" i="33"/>
  <c r="P5" i="33"/>
  <c r="C6" i="33"/>
  <c r="D6" i="33"/>
  <c r="E6" i="33"/>
  <c r="G7" i="3" s="1"/>
  <c r="G7" i="4" s="1"/>
  <c r="F6" i="33"/>
  <c r="G6" i="33"/>
  <c r="H6" i="33"/>
  <c r="G7" i="5" s="1"/>
  <c r="G7" i="6" s="1"/>
  <c r="I6" i="33"/>
  <c r="J6" i="33"/>
  <c r="K6" i="33"/>
  <c r="G7" i="7" s="1"/>
  <c r="G7" i="8" s="1"/>
  <c r="L6" i="33"/>
  <c r="M6" i="33"/>
  <c r="N6" i="33"/>
  <c r="G7" i="37" s="1"/>
  <c r="G7" i="21" s="1"/>
  <c r="O6" i="33"/>
  <c r="P6" i="33"/>
  <c r="C7" i="33"/>
  <c r="D7" i="33"/>
  <c r="E7" i="33"/>
  <c r="G8" i="3" s="1"/>
  <c r="G8" i="4" s="1"/>
  <c r="F7" i="33"/>
  <c r="G7" i="33"/>
  <c r="H7" i="33"/>
  <c r="G8" i="5" s="1"/>
  <c r="G8" i="6" s="1"/>
  <c r="I7" i="33"/>
  <c r="J7" i="33"/>
  <c r="K7" i="33"/>
  <c r="G8" i="7" s="1"/>
  <c r="G8" i="8" s="1"/>
  <c r="L7" i="33"/>
  <c r="M7" i="33"/>
  <c r="N7" i="33"/>
  <c r="G8" i="37" s="1"/>
  <c r="G8" i="21" s="1"/>
  <c r="O7" i="33"/>
  <c r="P7" i="33"/>
  <c r="C8" i="33"/>
  <c r="D8" i="33"/>
  <c r="E8" i="33"/>
  <c r="G9" i="3" s="1"/>
  <c r="G9" i="4" s="1"/>
  <c r="F8" i="33"/>
  <c r="G8" i="33"/>
  <c r="H8" i="33"/>
  <c r="G9" i="5" s="1"/>
  <c r="G9" i="6" s="1"/>
  <c r="I8" i="33"/>
  <c r="J8" i="33"/>
  <c r="K8" i="33"/>
  <c r="G9" i="7" s="1"/>
  <c r="G9" i="8" s="1"/>
  <c r="L8" i="33"/>
  <c r="M8" i="33"/>
  <c r="N8" i="33"/>
  <c r="G9" i="37" s="1"/>
  <c r="G9" i="21" s="1"/>
  <c r="O8" i="33"/>
  <c r="P8" i="33"/>
  <c r="C9" i="33"/>
  <c r="D9" i="33"/>
  <c r="E9" i="33"/>
  <c r="G10" i="3" s="1"/>
  <c r="G10" i="4" s="1"/>
  <c r="F9" i="33"/>
  <c r="G9" i="33"/>
  <c r="H9" i="33"/>
  <c r="G10" i="5" s="1"/>
  <c r="G10" i="6" s="1"/>
  <c r="I9" i="33"/>
  <c r="J9" i="33"/>
  <c r="K9" i="33"/>
  <c r="G10" i="7" s="1"/>
  <c r="G10" i="8" s="1"/>
  <c r="L9" i="33"/>
  <c r="M9" i="33"/>
  <c r="N9" i="33"/>
  <c r="G10" i="37" s="1"/>
  <c r="G10" i="21" s="1"/>
  <c r="O9" i="33"/>
  <c r="P9" i="33"/>
  <c r="C10" i="33"/>
  <c r="D10" i="33"/>
  <c r="E10" i="33"/>
  <c r="G11" i="3" s="1"/>
  <c r="G11" i="4" s="1"/>
  <c r="F10" i="33"/>
  <c r="G10" i="33"/>
  <c r="H10" i="33"/>
  <c r="G11" i="5" s="1"/>
  <c r="G11" i="6" s="1"/>
  <c r="I10" i="33"/>
  <c r="J10" i="33"/>
  <c r="K10" i="33"/>
  <c r="G11" i="7" s="1"/>
  <c r="G11" i="8" s="1"/>
  <c r="L10" i="33"/>
  <c r="M10" i="33"/>
  <c r="N10" i="33"/>
  <c r="G11" i="37" s="1"/>
  <c r="G11" i="21" s="1"/>
  <c r="O10" i="33"/>
  <c r="P10" i="33"/>
  <c r="C11" i="33"/>
  <c r="D11" i="33"/>
  <c r="E11" i="33"/>
  <c r="G12" i="3" s="1"/>
  <c r="G12" i="4" s="1"/>
  <c r="F11" i="33"/>
  <c r="G11" i="33"/>
  <c r="H11" i="33"/>
  <c r="G12" i="5" s="1"/>
  <c r="G12" i="6" s="1"/>
  <c r="I11" i="33"/>
  <c r="J11" i="33"/>
  <c r="K11" i="33"/>
  <c r="G12" i="7" s="1"/>
  <c r="G12" i="8" s="1"/>
  <c r="L11" i="33"/>
  <c r="M11" i="33"/>
  <c r="N11" i="33"/>
  <c r="G12" i="37" s="1"/>
  <c r="G12" i="21" s="1"/>
  <c r="O11" i="33"/>
  <c r="P11" i="33"/>
  <c r="C12" i="33"/>
  <c r="D12" i="33"/>
  <c r="E12" i="33"/>
  <c r="G13" i="3" s="1"/>
  <c r="G13" i="4" s="1"/>
  <c r="F12" i="33"/>
  <c r="G12" i="33"/>
  <c r="H12" i="33"/>
  <c r="G13" i="5" s="1"/>
  <c r="G13" i="6" s="1"/>
  <c r="I12" i="33"/>
  <c r="J12" i="33"/>
  <c r="K12" i="33"/>
  <c r="G13" i="7" s="1"/>
  <c r="G13" i="8" s="1"/>
  <c r="L12" i="33"/>
  <c r="M12" i="33"/>
  <c r="N12" i="33"/>
  <c r="G13" i="37" s="1"/>
  <c r="G13" i="21" s="1"/>
  <c r="O12" i="33"/>
  <c r="P12" i="33"/>
  <c r="C13" i="33"/>
  <c r="D13" i="33"/>
  <c r="E13" i="33"/>
  <c r="G14" i="3" s="1"/>
  <c r="G14" i="4" s="1"/>
  <c r="F13" i="33"/>
  <c r="G13" i="33"/>
  <c r="H13" i="33"/>
  <c r="G14" i="5" s="1"/>
  <c r="G14" i="6" s="1"/>
  <c r="I13" i="33"/>
  <c r="J13" i="33"/>
  <c r="K13" i="33"/>
  <c r="G14" i="7" s="1"/>
  <c r="G14" i="8" s="1"/>
  <c r="L13" i="33"/>
  <c r="M13" i="33"/>
  <c r="N13" i="33"/>
  <c r="G14" i="37" s="1"/>
  <c r="G14" i="21" s="1"/>
  <c r="O13" i="33"/>
  <c r="P13" i="33"/>
  <c r="C14" i="33"/>
  <c r="D14" i="33"/>
  <c r="E14" i="33"/>
  <c r="G15" i="3" s="1"/>
  <c r="G15" i="4" s="1"/>
  <c r="F14" i="33"/>
  <c r="G14" i="33"/>
  <c r="H14" i="33"/>
  <c r="G15" i="5" s="1"/>
  <c r="G15" i="6" s="1"/>
  <c r="I14" i="33"/>
  <c r="J14" i="33"/>
  <c r="K14" i="33"/>
  <c r="G15" i="7" s="1"/>
  <c r="G15" i="8" s="1"/>
  <c r="L14" i="33"/>
  <c r="M14" i="33"/>
  <c r="N14" i="33"/>
  <c r="G15" i="37" s="1"/>
  <c r="G15" i="21" s="1"/>
  <c r="O14" i="33"/>
  <c r="P14" i="33"/>
  <c r="C15" i="33"/>
  <c r="D15" i="33"/>
  <c r="E15" i="33"/>
  <c r="G16" i="3" s="1"/>
  <c r="G16" i="4" s="1"/>
  <c r="F15" i="33"/>
  <c r="G15" i="33"/>
  <c r="H15" i="33"/>
  <c r="G16" i="5" s="1"/>
  <c r="G16" i="6" s="1"/>
  <c r="I15" i="33"/>
  <c r="J15" i="33"/>
  <c r="K15" i="33"/>
  <c r="G16" i="7" s="1"/>
  <c r="G16" i="8" s="1"/>
  <c r="L15" i="33"/>
  <c r="M15" i="33"/>
  <c r="N15" i="33"/>
  <c r="G16" i="37" s="1"/>
  <c r="G16" i="21" s="1"/>
  <c r="O15" i="33"/>
  <c r="P15" i="33"/>
  <c r="C16" i="33"/>
  <c r="D16" i="33"/>
  <c r="E16" i="33"/>
  <c r="G17" i="3" s="1"/>
  <c r="G17" i="4" s="1"/>
  <c r="F16" i="33"/>
  <c r="G16" i="33"/>
  <c r="H16" i="33"/>
  <c r="G17" i="5" s="1"/>
  <c r="G17" i="6" s="1"/>
  <c r="I16" i="33"/>
  <c r="J16" i="33"/>
  <c r="K16" i="33"/>
  <c r="G17" i="7" s="1"/>
  <c r="G17" i="8" s="1"/>
  <c r="L16" i="33"/>
  <c r="M16" i="33"/>
  <c r="N16" i="33"/>
  <c r="G17" i="37" s="1"/>
  <c r="G17" i="21" s="1"/>
  <c r="O16" i="33"/>
  <c r="P16" i="33"/>
  <c r="C17" i="33"/>
  <c r="D17" i="33"/>
  <c r="E17" i="33"/>
  <c r="G18" i="3" s="1"/>
  <c r="G18" i="4" s="1"/>
  <c r="F17" i="33"/>
  <c r="G17" i="33"/>
  <c r="H17" i="33"/>
  <c r="G18" i="5" s="1"/>
  <c r="G18" i="6" s="1"/>
  <c r="I17" i="33"/>
  <c r="J17" i="33"/>
  <c r="K17" i="33"/>
  <c r="G18" i="7" s="1"/>
  <c r="G18" i="8" s="1"/>
  <c r="L17" i="33"/>
  <c r="M17" i="33"/>
  <c r="N17" i="33"/>
  <c r="G18" i="37" s="1"/>
  <c r="G18" i="21" s="1"/>
  <c r="O17" i="33"/>
  <c r="P17" i="33"/>
  <c r="C18" i="33"/>
  <c r="D18" i="33"/>
  <c r="E18" i="33"/>
  <c r="G19" i="3" s="1"/>
  <c r="G19" i="4" s="1"/>
  <c r="F18" i="33"/>
  <c r="G18" i="33"/>
  <c r="H18" i="33"/>
  <c r="G19" i="5" s="1"/>
  <c r="G19" i="6" s="1"/>
  <c r="I18" i="33"/>
  <c r="J18" i="33"/>
  <c r="K18" i="33"/>
  <c r="G19" i="7" s="1"/>
  <c r="G19" i="8" s="1"/>
  <c r="L18" i="33"/>
  <c r="M18" i="33"/>
  <c r="N18" i="33"/>
  <c r="G19" i="37" s="1"/>
  <c r="G19" i="21" s="1"/>
  <c r="O18" i="33"/>
  <c r="P18" i="33"/>
  <c r="C19" i="33"/>
  <c r="D19" i="33"/>
  <c r="E19" i="33"/>
  <c r="G20" i="3" s="1"/>
  <c r="G20" i="4" s="1"/>
  <c r="F19" i="33"/>
  <c r="G19" i="33"/>
  <c r="H19" i="33"/>
  <c r="G20" i="5" s="1"/>
  <c r="G20" i="6" s="1"/>
  <c r="I19" i="33"/>
  <c r="J19" i="33"/>
  <c r="K19" i="33"/>
  <c r="G20" i="7" s="1"/>
  <c r="G20" i="8" s="1"/>
  <c r="L19" i="33"/>
  <c r="M19" i="33"/>
  <c r="N19" i="33"/>
  <c r="G20" i="37" s="1"/>
  <c r="G20" i="21" s="1"/>
  <c r="O19" i="33"/>
  <c r="P19" i="33"/>
  <c r="C20" i="33"/>
  <c r="D20" i="33"/>
  <c r="E20" i="33"/>
  <c r="G21" i="3" s="1"/>
  <c r="G21" i="4" s="1"/>
  <c r="F20" i="33"/>
  <c r="G20" i="33"/>
  <c r="H20" i="33"/>
  <c r="G21" i="5" s="1"/>
  <c r="G21" i="6" s="1"/>
  <c r="I20" i="33"/>
  <c r="J20" i="33"/>
  <c r="K20" i="33"/>
  <c r="G21" i="7" s="1"/>
  <c r="G21" i="8" s="1"/>
  <c r="L20" i="33"/>
  <c r="M20" i="33"/>
  <c r="N20" i="33"/>
  <c r="G21" i="37" s="1"/>
  <c r="G21" i="21" s="1"/>
  <c r="O20" i="33"/>
  <c r="P20" i="33"/>
  <c r="C21" i="33"/>
  <c r="D21" i="33"/>
  <c r="E21" i="33"/>
  <c r="G22" i="3" s="1"/>
  <c r="G22" i="4" s="1"/>
  <c r="F21" i="33"/>
  <c r="G21" i="33"/>
  <c r="H21" i="33"/>
  <c r="G22" i="5" s="1"/>
  <c r="G22" i="6" s="1"/>
  <c r="I21" i="33"/>
  <c r="J21" i="33"/>
  <c r="K21" i="33"/>
  <c r="G22" i="7" s="1"/>
  <c r="G22" i="8" s="1"/>
  <c r="L21" i="33"/>
  <c r="M21" i="33"/>
  <c r="N21" i="33"/>
  <c r="G22" i="37" s="1"/>
  <c r="G22" i="21" s="1"/>
  <c r="O21" i="33"/>
  <c r="P21" i="33"/>
  <c r="C22" i="33"/>
  <c r="D22" i="33"/>
  <c r="E22" i="33"/>
  <c r="G23" i="3" s="1"/>
  <c r="G23" i="4" s="1"/>
  <c r="F22" i="33"/>
  <c r="G22" i="33"/>
  <c r="H22" i="33"/>
  <c r="G23" i="5" s="1"/>
  <c r="G23" i="6" s="1"/>
  <c r="I22" i="33"/>
  <c r="J22" i="33"/>
  <c r="K22" i="33"/>
  <c r="G23" i="7" s="1"/>
  <c r="G23" i="8" s="1"/>
  <c r="L22" i="33"/>
  <c r="M22" i="33"/>
  <c r="N22" i="33"/>
  <c r="G23" i="37" s="1"/>
  <c r="G23" i="21" s="1"/>
  <c r="O22" i="33"/>
  <c r="P22" i="33"/>
  <c r="C23" i="33"/>
  <c r="D23" i="33"/>
  <c r="E23" i="33"/>
  <c r="G24" i="3" s="1"/>
  <c r="G24" i="4" s="1"/>
  <c r="F23" i="33"/>
  <c r="G23" i="33"/>
  <c r="H23" i="33"/>
  <c r="G24" i="5" s="1"/>
  <c r="G24" i="6" s="1"/>
  <c r="I23" i="33"/>
  <c r="J23" i="33"/>
  <c r="K23" i="33"/>
  <c r="G24" i="7" s="1"/>
  <c r="G24" i="8" s="1"/>
  <c r="L23" i="33"/>
  <c r="M23" i="33"/>
  <c r="N23" i="33"/>
  <c r="G24" i="37" s="1"/>
  <c r="G24" i="21" s="1"/>
  <c r="O23" i="33"/>
  <c r="P23" i="33"/>
  <c r="C24" i="33"/>
  <c r="D24" i="33"/>
  <c r="E24" i="33"/>
  <c r="G25" i="3" s="1"/>
  <c r="G25" i="4" s="1"/>
  <c r="F24" i="33"/>
  <c r="G24" i="33"/>
  <c r="H24" i="33"/>
  <c r="G25" i="5" s="1"/>
  <c r="G25" i="6" s="1"/>
  <c r="I24" i="33"/>
  <c r="J24" i="33"/>
  <c r="K24" i="33"/>
  <c r="G25" i="7" s="1"/>
  <c r="G25" i="8" s="1"/>
  <c r="L24" i="33"/>
  <c r="M24" i="33"/>
  <c r="N24" i="33"/>
  <c r="G25" i="37" s="1"/>
  <c r="G25" i="21" s="1"/>
  <c r="O24" i="33"/>
  <c r="P24" i="33"/>
  <c r="C25" i="33"/>
  <c r="D25" i="33"/>
  <c r="E25" i="33"/>
  <c r="G26" i="3" s="1"/>
  <c r="G26" i="4" s="1"/>
  <c r="F25" i="33"/>
  <c r="G25" i="33"/>
  <c r="H25" i="33"/>
  <c r="G26" i="5" s="1"/>
  <c r="G26" i="6" s="1"/>
  <c r="I25" i="33"/>
  <c r="J25" i="33"/>
  <c r="K25" i="33"/>
  <c r="G26" i="7" s="1"/>
  <c r="G26" i="8" s="1"/>
  <c r="L25" i="33"/>
  <c r="M25" i="33"/>
  <c r="N25" i="33"/>
  <c r="G26" i="37" s="1"/>
  <c r="G26" i="21" s="1"/>
  <c r="O25" i="33"/>
  <c r="P25" i="33"/>
  <c r="C26" i="33"/>
  <c r="D26" i="33"/>
  <c r="E26" i="33"/>
  <c r="G27" i="3" s="1"/>
  <c r="G27" i="4" s="1"/>
  <c r="F26" i="33"/>
  <c r="G26" i="33"/>
  <c r="H26" i="33"/>
  <c r="G27" i="5" s="1"/>
  <c r="G27" i="6" s="1"/>
  <c r="I26" i="33"/>
  <c r="J26" i="33"/>
  <c r="K26" i="33"/>
  <c r="G27" i="7" s="1"/>
  <c r="G27" i="8" s="1"/>
  <c r="L26" i="33"/>
  <c r="M26" i="33"/>
  <c r="N26" i="33"/>
  <c r="G27" i="37" s="1"/>
  <c r="G27" i="21" s="1"/>
  <c r="O26" i="33"/>
  <c r="P26" i="33"/>
  <c r="C27" i="33"/>
  <c r="D27" i="33"/>
  <c r="E27" i="33"/>
  <c r="G28" i="3" s="1"/>
  <c r="G28" i="4" s="1"/>
  <c r="F27" i="33"/>
  <c r="G27" i="33"/>
  <c r="H27" i="33"/>
  <c r="G28" i="5" s="1"/>
  <c r="G28" i="6" s="1"/>
  <c r="I27" i="33"/>
  <c r="J27" i="33"/>
  <c r="K27" i="33"/>
  <c r="G28" i="7" s="1"/>
  <c r="G28" i="8" s="1"/>
  <c r="L27" i="33"/>
  <c r="M27" i="33"/>
  <c r="N27" i="33"/>
  <c r="G28" i="37" s="1"/>
  <c r="G28" i="21" s="1"/>
  <c r="O27" i="33"/>
  <c r="P27" i="33"/>
  <c r="C28" i="33"/>
  <c r="D28" i="33"/>
  <c r="E28" i="33"/>
  <c r="G29" i="3" s="1"/>
  <c r="G29" i="4" s="1"/>
  <c r="F28" i="33"/>
  <c r="G28" i="33"/>
  <c r="H28" i="33"/>
  <c r="G29" i="5" s="1"/>
  <c r="G29" i="6" s="1"/>
  <c r="I28" i="33"/>
  <c r="J28" i="33"/>
  <c r="K28" i="33"/>
  <c r="G29" i="7" s="1"/>
  <c r="G29" i="8" s="1"/>
  <c r="L28" i="33"/>
  <c r="M28" i="33"/>
  <c r="N28" i="33"/>
  <c r="G29" i="37" s="1"/>
  <c r="G29" i="21" s="1"/>
  <c r="O28" i="33"/>
  <c r="P28" i="33"/>
  <c r="C29" i="33"/>
  <c r="D29" i="33"/>
  <c r="E29" i="33"/>
  <c r="G30" i="3" s="1"/>
  <c r="G30" i="4" s="1"/>
  <c r="F29" i="33"/>
  <c r="G29" i="33"/>
  <c r="H29" i="33"/>
  <c r="G30" i="5" s="1"/>
  <c r="G30" i="6" s="1"/>
  <c r="I29" i="33"/>
  <c r="J29" i="33"/>
  <c r="K29" i="33"/>
  <c r="G30" i="7" s="1"/>
  <c r="G30" i="8" s="1"/>
  <c r="L29" i="33"/>
  <c r="M29" i="33"/>
  <c r="N29" i="33"/>
  <c r="G30" i="37" s="1"/>
  <c r="G30" i="21" s="1"/>
  <c r="O29" i="33"/>
  <c r="P29" i="33"/>
  <c r="C30" i="33"/>
  <c r="D30" i="33"/>
  <c r="E30" i="33"/>
  <c r="G31" i="3" s="1"/>
  <c r="G31" i="4" s="1"/>
  <c r="F30" i="33"/>
  <c r="G30" i="33"/>
  <c r="H30" i="33"/>
  <c r="G31" i="5" s="1"/>
  <c r="G31" i="6" s="1"/>
  <c r="I30" i="33"/>
  <c r="J30" i="33"/>
  <c r="K30" i="33"/>
  <c r="G31" i="7" s="1"/>
  <c r="G31" i="8" s="1"/>
  <c r="L30" i="33"/>
  <c r="M30" i="33"/>
  <c r="N30" i="33"/>
  <c r="G31" i="37" s="1"/>
  <c r="G31" i="21" s="1"/>
  <c r="O30" i="33"/>
  <c r="P30" i="33"/>
  <c r="C31" i="33"/>
  <c r="D31" i="33"/>
  <c r="E31" i="33"/>
  <c r="G32" i="3" s="1"/>
  <c r="G32" i="4" s="1"/>
  <c r="F31" i="33"/>
  <c r="G31" i="33"/>
  <c r="H31" i="33"/>
  <c r="G32" i="5" s="1"/>
  <c r="G32" i="6" s="1"/>
  <c r="I31" i="33"/>
  <c r="J31" i="33"/>
  <c r="K31" i="33"/>
  <c r="G32" i="7" s="1"/>
  <c r="G32" i="8" s="1"/>
  <c r="L31" i="33"/>
  <c r="M31" i="33"/>
  <c r="N31" i="33"/>
  <c r="G32" i="37" s="1"/>
  <c r="G32" i="21" s="1"/>
  <c r="O31" i="33"/>
  <c r="P31" i="33"/>
  <c r="C32" i="33"/>
  <c r="D32" i="33"/>
  <c r="E32" i="33"/>
  <c r="G33" i="3" s="1"/>
  <c r="G33" i="4" s="1"/>
  <c r="F32" i="33"/>
  <c r="G32" i="33"/>
  <c r="H32" i="33"/>
  <c r="G33" i="5" s="1"/>
  <c r="G33" i="6" s="1"/>
  <c r="I32" i="33"/>
  <c r="J32" i="33"/>
  <c r="K32" i="33"/>
  <c r="G33" i="7" s="1"/>
  <c r="G33" i="8" s="1"/>
  <c r="L32" i="33"/>
  <c r="M32" i="33"/>
  <c r="N32" i="33"/>
  <c r="G33" i="37" s="1"/>
  <c r="G33" i="21" s="1"/>
  <c r="O32" i="33"/>
  <c r="P32" i="33"/>
  <c r="C33" i="33"/>
  <c r="D33" i="33"/>
  <c r="E33" i="33"/>
  <c r="G34" i="3" s="1"/>
  <c r="G34" i="4" s="1"/>
  <c r="F33" i="33"/>
  <c r="G33" i="33"/>
  <c r="H33" i="33"/>
  <c r="G34" i="5" s="1"/>
  <c r="G34" i="6" s="1"/>
  <c r="I33" i="33"/>
  <c r="J33" i="33"/>
  <c r="K33" i="33"/>
  <c r="G34" i="7" s="1"/>
  <c r="G34" i="8" s="1"/>
  <c r="L33" i="33"/>
  <c r="M33" i="33"/>
  <c r="N33" i="33"/>
  <c r="G34" i="37" s="1"/>
  <c r="G34" i="21" s="1"/>
  <c r="O33" i="33"/>
  <c r="P33" i="33"/>
  <c r="C34" i="33"/>
  <c r="D34" i="33"/>
  <c r="E34" i="33"/>
  <c r="G35" i="3" s="1"/>
  <c r="G35" i="4" s="1"/>
  <c r="F34" i="33"/>
  <c r="G34" i="33"/>
  <c r="H34" i="33"/>
  <c r="G35" i="5" s="1"/>
  <c r="G35" i="6" s="1"/>
  <c r="I34" i="33"/>
  <c r="J34" i="33"/>
  <c r="K34" i="33"/>
  <c r="G35" i="7" s="1"/>
  <c r="G35" i="8" s="1"/>
  <c r="L34" i="33"/>
  <c r="M34" i="33"/>
  <c r="N34" i="33"/>
  <c r="G35" i="37" s="1"/>
  <c r="G35" i="21" s="1"/>
  <c r="O34" i="33"/>
  <c r="P34" i="33"/>
  <c r="C35" i="33"/>
  <c r="D35" i="33"/>
  <c r="E35" i="33"/>
  <c r="G36" i="3" s="1"/>
  <c r="G36" i="4" s="1"/>
  <c r="F35" i="33"/>
  <c r="G35" i="33"/>
  <c r="H35" i="33"/>
  <c r="G36" i="5" s="1"/>
  <c r="G36" i="6" s="1"/>
  <c r="I35" i="33"/>
  <c r="J35" i="33"/>
  <c r="K35" i="33"/>
  <c r="G36" i="7" s="1"/>
  <c r="G36" i="8" s="1"/>
  <c r="L35" i="33"/>
  <c r="M35" i="33"/>
  <c r="N35" i="33"/>
  <c r="G36" i="37" s="1"/>
  <c r="G36" i="21" s="1"/>
  <c r="O35" i="33"/>
  <c r="P35" i="33"/>
  <c r="C36" i="33"/>
  <c r="D36" i="33"/>
  <c r="E36" i="33"/>
  <c r="G37" i="3" s="1"/>
  <c r="G37" i="4" s="1"/>
  <c r="F36" i="33"/>
  <c r="G36" i="33"/>
  <c r="H36" i="33"/>
  <c r="G37" i="5" s="1"/>
  <c r="G37" i="6" s="1"/>
  <c r="I36" i="33"/>
  <c r="J36" i="33"/>
  <c r="K36" i="33"/>
  <c r="G37" i="7" s="1"/>
  <c r="G37" i="8" s="1"/>
  <c r="L36" i="33"/>
  <c r="M36" i="33"/>
  <c r="N36" i="33"/>
  <c r="G37" i="37" s="1"/>
  <c r="G37" i="21" s="1"/>
  <c r="O36" i="33"/>
  <c r="P36" i="33"/>
  <c r="C37" i="33"/>
  <c r="D37" i="33"/>
  <c r="E37" i="33"/>
  <c r="G38" i="3" s="1"/>
  <c r="G38" i="4" s="1"/>
  <c r="F37" i="33"/>
  <c r="G37" i="33"/>
  <c r="H37" i="33"/>
  <c r="G38" i="5" s="1"/>
  <c r="G38" i="6" s="1"/>
  <c r="I37" i="33"/>
  <c r="J37" i="33"/>
  <c r="K37" i="33"/>
  <c r="G38" i="7" s="1"/>
  <c r="G38" i="8" s="1"/>
  <c r="L37" i="33"/>
  <c r="M37" i="33"/>
  <c r="N37" i="33"/>
  <c r="G38" i="37" s="1"/>
  <c r="G38" i="21" s="1"/>
  <c r="O37" i="33"/>
  <c r="P37" i="33"/>
  <c r="C38" i="33"/>
  <c r="D38" i="33"/>
  <c r="G39" i="3"/>
  <c r="G39" i="4" s="1"/>
  <c r="F38" i="33"/>
  <c r="G38" i="33"/>
  <c r="H38" i="33"/>
  <c r="G39" i="5" s="1"/>
  <c r="G39" i="6" s="1"/>
  <c r="I38" i="33"/>
  <c r="J38" i="33"/>
  <c r="K38" i="33"/>
  <c r="G39" i="7" s="1"/>
  <c r="G39" i="8" s="1"/>
  <c r="L38" i="33"/>
  <c r="M38" i="33"/>
  <c r="N38" i="33"/>
  <c r="G39" i="37" s="1"/>
  <c r="G39" i="21" s="1"/>
  <c r="O38" i="33"/>
  <c r="P38" i="33"/>
  <c r="C39" i="33"/>
  <c r="D39" i="33"/>
  <c r="E39" i="33"/>
  <c r="G40" i="3" s="1"/>
  <c r="G40" i="4" s="1"/>
  <c r="F39" i="33"/>
  <c r="G39" i="33"/>
  <c r="H39" i="33"/>
  <c r="G40" i="5" s="1"/>
  <c r="G40" i="6" s="1"/>
  <c r="I39" i="33"/>
  <c r="J39" i="33"/>
  <c r="K39" i="33"/>
  <c r="G40" i="7" s="1"/>
  <c r="G40" i="8" s="1"/>
  <c r="L39" i="33"/>
  <c r="M39" i="33"/>
  <c r="N39" i="33"/>
  <c r="G40" i="37" s="1"/>
  <c r="G40" i="21" s="1"/>
  <c r="O39" i="33"/>
  <c r="P39" i="33"/>
  <c r="C40" i="33"/>
  <c r="D40" i="33"/>
  <c r="E40" i="33"/>
  <c r="G41" i="3" s="1"/>
  <c r="G41" i="4" s="1"/>
  <c r="F40" i="33"/>
  <c r="G40" i="33"/>
  <c r="H40" i="33"/>
  <c r="G41" i="5" s="1"/>
  <c r="G41" i="6" s="1"/>
  <c r="I40" i="33"/>
  <c r="J40" i="33"/>
  <c r="K40" i="33"/>
  <c r="G41" i="7" s="1"/>
  <c r="G41" i="8" s="1"/>
  <c r="L40" i="33"/>
  <c r="M40" i="33"/>
  <c r="N40" i="33"/>
  <c r="G41" i="37" s="1"/>
  <c r="G41" i="21" s="1"/>
  <c r="O40" i="33"/>
  <c r="P40" i="33"/>
  <c r="C41" i="33"/>
  <c r="D41" i="33"/>
  <c r="E41" i="33"/>
  <c r="G42" i="3" s="1"/>
  <c r="G42" i="4" s="1"/>
  <c r="F41" i="33"/>
  <c r="G41" i="33"/>
  <c r="H41" i="33"/>
  <c r="G42" i="5" s="1"/>
  <c r="G42" i="6" s="1"/>
  <c r="I41" i="33"/>
  <c r="J41" i="33"/>
  <c r="K41" i="33"/>
  <c r="G42" i="7" s="1"/>
  <c r="G42" i="8" s="1"/>
  <c r="L41" i="33"/>
  <c r="M41" i="33"/>
  <c r="N41" i="33"/>
  <c r="G42" i="37" s="1"/>
  <c r="G42" i="21" s="1"/>
  <c r="O41" i="33"/>
  <c r="P41" i="33"/>
  <c r="C42" i="33"/>
  <c r="D42" i="33"/>
  <c r="E42" i="33"/>
  <c r="G43" i="3" s="1"/>
  <c r="G43" i="4" s="1"/>
  <c r="F42" i="33"/>
  <c r="G42" i="33"/>
  <c r="H42" i="33"/>
  <c r="G43" i="5" s="1"/>
  <c r="G43" i="6" s="1"/>
  <c r="I42" i="33"/>
  <c r="J42" i="33"/>
  <c r="K42" i="33"/>
  <c r="G43" i="7" s="1"/>
  <c r="G43" i="8" s="1"/>
  <c r="L42" i="33"/>
  <c r="M42" i="33"/>
  <c r="N42" i="33"/>
  <c r="G43" i="37" s="1"/>
  <c r="G43" i="21" s="1"/>
  <c r="O42" i="33"/>
  <c r="P42" i="33"/>
  <c r="C43" i="33"/>
  <c r="D43" i="33"/>
  <c r="E43" i="33"/>
  <c r="G44" i="3" s="1"/>
  <c r="G44" i="4" s="1"/>
  <c r="F43" i="33"/>
  <c r="G43" i="33"/>
  <c r="H43" i="33"/>
  <c r="G44" i="5" s="1"/>
  <c r="G44" i="6" s="1"/>
  <c r="I43" i="33"/>
  <c r="J43" i="33"/>
  <c r="K43" i="33"/>
  <c r="G44" i="7" s="1"/>
  <c r="G44" i="8" s="1"/>
  <c r="L43" i="33"/>
  <c r="M43" i="33"/>
  <c r="N43" i="33"/>
  <c r="G44" i="37" s="1"/>
  <c r="G44" i="21" s="1"/>
  <c r="O43" i="33"/>
  <c r="P43" i="33"/>
  <c r="C44" i="33"/>
  <c r="D44" i="33"/>
  <c r="E44" i="33"/>
  <c r="G45" i="3" s="1"/>
  <c r="G45" i="4" s="1"/>
  <c r="F44" i="33"/>
  <c r="G44" i="33"/>
  <c r="H44" i="33"/>
  <c r="G45" i="5" s="1"/>
  <c r="G45" i="6" s="1"/>
  <c r="I44" i="33"/>
  <c r="J44" i="33"/>
  <c r="K44" i="33"/>
  <c r="G45" i="7" s="1"/>
  <c r="G45" i="8" s="1"/>
  <c r="L44" i="33"/>
  <c r="M44" i="33"/>
  <c r="N44" i="33"/>
  <c r="G45" i="37" s="1"/>
  <c r="G45" i="21" s="1"/>
  <c r="O44" i="33"/>
  <c r="P44" i="33"/>
  <c r="C45" i="33"/>
  <c r="D45" i="33"/>
  <c r="E45" i="33"/>
  <c r="G46" i="3" s="1"/>
  <c r="G46" i="4" s="1"/>
  <c r="F45" i="33"/>
  <c r="G45" i="33"/>
  <c r="H45" i="33"/>
  <c r="G46" i="5" s="1"/>
  <c r="G46" i="6" s="1"/>
  <c r="I45" i="33"/>
  <c r="J45" i="33"/>
  <c r="K45" i="33"/>
  <c r="G46" i="7" s="1"/>
  <c r="G46" i="8" s="1"/>
  <c r="L45" i="33"/>
  <c r="M45" i="33"/>
  <c r="N45" i="33"/>
  <c r="G46" i="37" s="1"/>
  <c r="G46" i="21" s="1"/>
  <c r="O45" i="33"/>
  <c r="P45" i="33"/>
  <c r="C46" i="33"/>
  <c r="D46" i="33"/>
  <c r="E46" i="33"/>
  <c r="G47" i="3" s="1"/>
  <c r="G47" i="4" s="1"/>
  <c r="F46" i="33"/>
  <c r="G46" i="33"/>
  <c r="H46" i="33"/>
  <c r="G47" i="5" s="1"/>
  <c r="G47" i="6" s="1"/>
  <c r="I46" i="33"/>
  <c r="J46" i="33"/>
  <c r="K46" i="33"/>
  <c r="G47" i="7" s="1"/>
  <c r="G47" i="8" s="1"/>
  <c r="L46" i="33"/>
  <c r="M46" i="33"/>
  <c r="N46" i="33"/>
  <c r="G47" i="37" s="1"/>
  <c r="G47" i="21" s="1"/>
  <c r="O46" i="33"/>
  <c r="P46" i="33"/>
  <c r="C47" i="33"/>
  <c r="D47" i="33"/>
  <c r="E47" i="33"/>
  <c r="G48" i="3" s="1"/>
  <c r="G48" i="4" s="1"/>
  <c r="F47" i="33"/>
  <c r="G47" i="33"/>
  <c r="H47" i="33"/>
  <c r="G48" i="5" s="1"/>
  <c r="G48" i="6" s="1"/>
  <c r="I47" i="33"/>
  <c r="J47" i="33"/>
  <c r="K47" i="33"/>
  <c r="G48" i="7" s="1"/>
  <c r="G48" i="8" s="1"/>
  <c r="L47" i="33"/>
  <c r="M47" i="33"/>
  <c r="N47" i="33"/>
  <c r="G48" i="37" s="1"/>
  <c r="G48" i="21" s="1"/>
  <c r="O47" i="33"/>
  <c r="P47" i="33"/>
  <c r="C48" i="33"/>
  <c r="D48" i="33"/>
  <c r="E48" i="33"/>
  <c r="G49" i="3" s="1"/>
  <c r="G49" i="4" s="1"/>
  <c r="F48" i="33"/>
  <c r="G48" i="33"/>
  <c r="H48" i="33"/>
  <c r="G49" i="5" s="1"/>
  <c r="G49" i="6" s="1"/>
  <c r="I48" i="33"/>
  <c r="J48" i="33"/>
  <c r="K48" i="33"/>
  <c r="G49" i="7" s="1"/>
  <c r="G49" i="8" s="1"/>
  <c r="L48" i="33"/>
  <c r="M48" i="33"/>
  <c r="N48" i="33"/>
  <c r="G49" i="37" s="1"/>
  <c r="G49" i="21" s="1"/>
  <c r="O48" i="33"/>
  <c r="P48" i="33"/>
  <c r="C49" i="33"/>
  <c r="D49" i="33"/>
  <c r="E49" i="33"/>
  <c r="G50" i="3" s="1"/>
  <c r="G50" i="4" s="1"/>
  <c r="F49" i="33"/>
  <c r="G49" i="33"/>
  <c r="H49" i="33"/>
  <c r="G50" i="5" s="1"/>
  <c r="G50" i="6" s="1"/>
  <c r="I49" i="33"/>
  <c r="J49" i="33"/>
  <c r="K49" i="33"/>
  <c r="G50" i="7" s="1"/>
  <c r="G50" i="8" s="1"/>
  <c r="L49" i="33"/>
  <c r="M49" i="33"/>
  <c r="N49" i="33"/>
  <c r="G50" i="37" s="1"/>
  <c r="G50" i="21" s="1"/>
  <c r="O49" i="33"/>
  <c r="P49" i="33"/>
  <c r="C50" i="33"/>
  <c r="D50" i="33"/>
  <c r="E50" i="33"/>
  <c r="G51" i="3" s="1"/>
  <c r="G51" i="4" s="1"/>
  <c r="F50" i="33"/>
  <c r="G50" i="33"/>
  <c r="H50" i="33"/>
  <c r="G51" i="5" s="1"/>
  <c r="G51" i="6" s="1"/>
  <c r="I50" i="33"/>
  <c r="J50" i="33"/>
  <c r="K50" i="33"/>
  <c r="G51" i="7" s="1"/>
  <c r="G51" i="8" s="1"/>
  <c r="L50" i="33"/>
  <c r="M50" i="33"/>
  <c r="N50" i="33"/>
  <c r="G51" i="37" s="1"/>
  <c r="G51" i="21" s="1"/>
  <c r="O50" i="33"/>
  <c r="P50" i="33"/>
  <c r="C51" i="33"/>
  <c r="D51" i="33"/>
  <c r="E51" i="33"/>
  <c r="G52" i="3" s="1"/>
  <c r="G52" i="4" s="1"/>
  <c r="F51" i="33"/>
  <c r="G51" i="33"/>
  <c r="H51" i="33"/>
  <c r="G52" i="5" s="1"/>
  <c r="G52" i="6" s="1"/>
  <c r="I51" i="33"/>
  <c r="J51" i="33"/>
  <c r="K51" i="33"/>
  <c r="G52" i="7" s="1"/>
  <c r="G52" i="8" s="1"/>
  <c r="L51" i="33"/>
  <c r="M51" i="33"/>
  <c r="N51" i="33"/>
  <c r="G52" i="37" s="1"/>
  <c r="G52" i="21" s="1"/>
  <c r="O51" i="33"/>
  <c r="P51" i="33"/>
  <c r="C52" i="33"/>
  <c r="D52" i="33"/>
  <c r="E52" i="33"/>
  <c r="G53" i="3" s="1"/>
  <c r="G53" i="4" s="1"/>
  <c r="F52" i="33"/>
  <c r="G52" i="33"/>
  <c r="H52" i="33"/>
  <c r="G53" i="5" s="1"/>
  <c r="G53" i="6" s="1"/>
  <c r="I52" i="33"/>
  <c r="J52" i="33"/>
  <c r="K52" i="33"/>
  <c r="G53" i="7" s="1"/>
  <c r="G53" i="8" s="1"/>
  <c r="L52" i="33"/>
  <c r="M52" i="33"/>
  <c r="N52" i="33"/>
  <c r="G53" i="37" s="1"/>
  <c r="G53" i="21" s="1"/>
  <c r="O52" i="33"/>
  <c r="P52" i="33"/>
  <c r="C53" i="33"/>
  <c r="D53" i="33"/>
  <c r="E53" i="33"/>
  <c r="G54" i="3" s="1"/>
  <c r="G54" i="4" s="1"/>
  <c r="F53" i="33"/>
  <c r="G53" i="33"/>
  <c r="H53" i="33"/>
  <c r="G54" i="5" s="1"/>
  <c r="G54" i="6" s="1"/>
  <c r="I53" i="33"/>
  <c r="J53" i="33"/>
  <c r="K53" i="33"/>
  <c r="G54" i="7" s="1"/>
  <c r="G54" i="8" s="1"/>
  <c r="L53" i="33"/>
  <c r="M53" i="33"/>
  <c r="N53" i="33"/>
  <c r="G54" i="37" s="1"/>
  <c r="G54" i="21" s="1"/>
  <c r="O53" i="33"/>
  <c r="P53" i="33"/>
  <c r="C54" i="33"/>
  <c r="D54" i="33"/>
  <c r="E54" i="33"/>
  <c r="G55" i="3" s="1"/>
  <c r="G55" i="4" s="1"/>
  <c r="F54" i="33"/>
  <c r="G54" i="33"/>
  <c r="H54" i="33"/>
  <c r="G55" i="5" s="1"/>
  <c r="G55" i="6" s="1"/>
  <c r="I54" i="33"/>
  <c r="J54" i="33"/>
  <c r="K54" i="33"/>
  <c r="G55" i="7" s="1"/>
  <c r="G55" i="8" s="1"/>
  <c r="L54" i="33"/>
  <c r="M54" i="33"/>
  <c r="N54" i="33"/>
  <c r="G55" i="37" s="1"/>
  <c r="G55" i="21" s="1"/>
  <c r="O54" i="33"/>
  <c r="P54" i="33"/>
  <c r="C55" i="33"/>
  <c r="D55" i="33"/>
  <c r="E55" i="33"/>
  <c r="G56" i="3" s="1"/>
  <c r="G56" i="4" s="1"/>
  <c r="F55" i="33"/>
  <c r="G55" i="33"/>
  <c r="H55" i="33"/>
  <c r="G56" i="5" s="1"/>
  <c r="G56" i="6" s="1"/>
  <c r="I55" i="33"/>
  <c r="J55" i="33"/>
  <c r="K55" i="33"/>
  <c r="G56" i="7" s="1"/>
  <c r="G56" i="8" s="1"/>
  <c r="L55" i="33"/>
  <c r="M55" i="33"/>
  <c r="N55" i="33"/>
  <c r="G56" i="37" s="1"/>
  <c r="G56" i="21" s="1"/>
  <c r="O55" i="33"/>
  <c r="P55" i="33"/>
  <c r="C56" i="33"/>
  <c r="D56" i="33"/>
  <c r="E56" i="33"/>
  <c r="G57" i="3" s="1"/>
  <c r="G57" i="4" s="1"/>
  <c r="F56" i="33"/>
  <c r="G56" i="33"/>
  <c r="H56" i="33"/>
  <c r="G57" i="5" s="1"/>
  <c r="G57" i="6" s="1"/>
  <c r="I56" i="33"/>
  <c r="J56" i="33"/>
  <c r="K56" i="33"/>
  <c r="G57" i="7" s="1"/>
  <c r="G57" i="8" s="1"/>
  <c r="L56" i="33"/>
  <c r="M56" i="33"/>
  <c r="N56" i="33"/>
  <c r="G57" i="37" s="1"/>
  <c r="G57" i="21" s="1"/>
  <c r="O56" i="33"/>
  <c r="P56" i="33"/>
  <c r="C57" i="33"/>
  <c r="D57" i="33"/>
  <c r="E57" i="33"/>
  <c r="G58" i="3" s="1"/>
  <c r="G58" i="4" s="1"/>
  <c r="F57" i="33"/>
  <c r="G57" i="33"/>
  <c r="H57" i="33"/>
  <c r="G58" i="5" s="1"/>
  <c r="G58" i="6" s="1"/>
  <c r="I57" i="33"/>
  <c r="J57" i="33"/>
  <c r="K57" i="33"/>
  <c r="G58" i="7" s="1"/>
  <c r="G58" i="8" s="1"/>
  <c r="L57" i="33"/>
  <c r="M57" i="33"/>
  <c r="N57" i="33"/>
  <c r="G58" i="37" s="1"/>
  <c r="G58" i="21" s="1"/>
  <c r="O57" i="33"/>
  <c r="P57" i="33"/>
  <c r="C58" i="33"/>
  <c r="D58" i="33"/>
  <c r="E58" i="33"/>
  <c r="G59" i="3" s="1"/>
  <c r="G59" i="4" s="1"/>
  <c r="F58" i="33"/>
  <c r="G58" i="33"/>
  <c r="H58" i="33"/>
  <c r="G59" i="5" s="1"/>
  <c r="G59" i="6" s="1"/>
  <c r="I58" i="33"/>
  <c r="J58" i="33"/>
  <c r="K58" i="33"/>
  <c r="G59" i="7" s="1"/>
  <c r="G59" i="8" s="1"/>
  <c r="L58" i="33"/>
  <c r="M58" i="33"/>
  <c r="N58" i="33"/>
  <c r="G59" i="37" s="1"/>
  <c r="G59" i="21" s="1"/>
  <c r="O58" i="33"/>
  <c r="P58" i="33"/>
  <c r="C59" i="33"/>
  <c r="D59" i="33"/>
  <c r="E59" i="33"/>
  <c r="G60" i="3" s="1"/>
  <c r="G60" i="4" s="1"/>
  <c r="F59" i="33"/>
  <c r="G59" i="33"/>
  <c r="H59" i="33"/>
  <c r="G60" i="5" s="1"/>
  <c r="G60" i="6" s="1"/>
  <c r="I59" i="33"/>
  <c r="J59" i="33"/>
  <c r="K59" i="33"/>
  <c r="G60" i="7" s="1"/>
  <c r="G60" i="8" s="1"/>
  <c r="L59" i="33"/>
  <c r="M59" i="33"/>
  <c r="N59" i="33"/>
  <c r="G60" i="37" s="1"/>
  <c r="G60" i="21" s="1"/>
  <c r="O59" i="33"/>
  <c r="P59" i="33"/>
  <c r="C60" i="33"/>
  <c r="D60" i="33"/>
  <c r="E60" i="33"/>
  <c r="G61" i="3" s="1"/>
  <c r="G61" i="4" s="1"/>
  <c r="F60" i="33"/>
  <c r="G60" i="33"/>
  <c r="H60" i="33"/>
  <c r="G61" i="5" s="1"/>
  <c r="G61" i="6" s="1"/>
  <c r="I60" i="33"/>
  <c r="J60" i="33"/>
  <c r="K60" i="33"/>
  <c r="G61" i="7" s="1"/>
  <c r="G61" i="8" s="1"/>
  <c r="L60" i="33"/>
  <c r="M60" i="33"/>
  <c r="N60" i="33"/>
  <c r="G61" i="37" s="1"/>
  <c r="G61" i="21" s="1"/>
  <c r="O60" i="33"/>
  <c r="P60" i="33"/>
  <c r="C61" i="33"/>
  <c r="D61" i="33"/>
  <c r="E61" i="33"/>
  <c r="G62" i="3" s="1"/>
  <c r="G62" i="4" s="1"/>
  <c r="F61" i="33"/>
  <c r="G61" i="33"/>
  <c r="H61" i="33"/>
  <c r="G62" i="5" s="1"/>
  <c r="G62" i="6" s="1"/>
  <c r="I61" i="33"/>
  <c r="J61" i="33"/>
  <c r="K61" i="33"/>
  <c r="G62" i="7" s="1"/>
  <c r="G62" i="8" s="1"/>
  <c r="L61" i="33"/>
  <c r="M61" i="33"/>
  <c r="N61" i="33"/>
  <c r="G62" i="37" s="1"/>
  <c r="G62" i="21" s="1"/>
  <c r="O61" i="33"/>
  <c r="P61" i="33"/>
  <c r="C62" i="33"/>
  <c r="D62" i="33"/>
  <c r="E62" i="33"/>
  <c r="G63" i="3" s="1"/>
  <c r="G63" i="4" s="1"/>
  <c r="F62" i="33"/>
  <c r="G62" i="33"/>
  <c r="H62" i="33"/>
  <c r="G63" i="5" s="1"/>
  <c r="G63" i="6" s="1"/>
  <c r="I62" i="33"/>
  <c r="J62" i="33"/>
  <c r="K62" i="33"/>
  <c r="G63" i="7" s="1"/>
  <c r="G63" i="8" s="1"/>
  <c r="L62" i="33"/>
  <c r="M62" i="33"/>
  <c r="N62" i="33"/>
  <c r="G63" i="37" s="1"/>
  <c r="G63" i="21" s="1"/>
  <c r="O62" i="33"/>
  <c r="P62" i="33"/>
  <c r="C63" i="33"/>
  <c r="D63" i="33"/>
  <c r="E63" i="33"/>
  <c r="G64" i="3" s="1"/>
  <c r="G64" i="4" s="1"/>
  <c r="F63" i="33"/>
  <c r="G63" i="33"/>
  <c r="H63" i="33"/>
  <c r="G64" i="5" s="1"/>
  <c r="G64" i="6" s="1"/>
  <c r="I63" i="33"/>
  <c r="J63" i="33"/>
  <c r="K63" i="33"/>
  <c r="G64" i="7" s="1"/>
  <c r="G64" i="8" s="1"/>
  <c r="L63" i="33"/>
  <c r="M63" i="33"/>
  <c r="N63" i="33"/>
  <c r="G64" i="37" s="1"/>
  <c r="G64" i="21" s="1"/>
  <c r="O63" i="33"/>
  <c r="P63" i="33"/>
  <c r="C64" i="33"/>
  <c r="D64" i="33"/>
  <c r="E64" i="33"/>
  <c r="G65" i="3" s="1"/>
  <c r="G65" i="4" s="1"/>
  <c r="F64" i="33"/>
  <c r="G64" i="33"/>
  <c r="H64" i="33"/>
  <c r="G65" i="5" s="1"/>
  <c r="G65" i="6" s="1"/>
  <c r="I64" i="33"/>
  <c r="J64" i="33"/>
  <c r="K64" i="33"/>
  <c r="G65" i="7" s="1"/>
  <c r="G65" i="8" s="1"/>
  <c r="L64" i="33"/>
  <c r="M64" i="33"/>
  <c r="N64" i="33"/>
  <c r="G65" i="37" s="1"/>
  <c r="G65" i="21" s="1"/>
  <c r="O64" i="33"/>
  <c r="P64" i="33"/>
  <c r="C65" i="33"/>
  <c r="D65" i="33"/>
  <c r="E65" i="33"/>
  <c r="G66" i="3" s="1"/>
  <c r="G66" i="4" s="1"/>
  <c r="F65" i="33"/>
  <c r="G65" i="33"/>
  <c r="H65" i="33"/>
  <c r="G66" i="5" s="1"/>
  <c r="G66" i="6" s="1"/>
  <c r="I65" i="33"/>
  <c r="J65" i="33"/>
  <c r="K65" i="33"/>
  <c r="G66" i="7" s="1"/>
  <c r="G66" i="8" s="1"/>
  <c r="L65" i="33"/>
  <c r="M65" i="33"/>
  <c r="N65" i="33"/>
  <c r="G66" i="37" s="1"/>
  <c r="G66" i="21" s="1"/>
  <c r="O65" i="33"/>
  <c r="P65" i="33"/>
  <c r="C66" i="33"/>
  <c r="D66" i="33"/>
  <c r="E66" i="33"/>
  <c r="G67" i="3" s="1"/>
  <c r="G67" i="4" s="1"/>
  <c r="F66" i="33"/>
  <c r="G66" i="33"/>
  <c r="H66" i="33"/>
  <c r="G67" i="5" s="1"/>
  <c r="G67" i="6" s="1"/>
  <c r="I66" i="33"/>
  <c r="J66" i="33"/>
  <c r="K66" i="33"/>
  <c r="G67" i="7" s="1"/>
  <c r="G67" i="8" s="1"/>
  <c r="L66" i="33"/>
  <c r="M66" i="33"/>
  <c r="N66" i="33"/>
  <c r="G67" i="37" s="1"/>
  <c r="G67" i="21" s="1"/>
  <c r="O66" i="33"/>
  <c r="P66" i="33"/>
  <c r="C67" i="33"/>
  <c r="D67" i="33"/>
  <c r="E67" i="33"/>
  <c r="G68" i="3" s="1"/>
  <c r="G68" i="4" s="1"/>
  <c r="F67" i="33"/>
  <c r="G67" i="33"/>
  <c r="H67" i="33"/>
  <c r="G68" i="5" s="1"/>
  <c r="G68" i="6" s="1"/>
  <c r="I67" i="33"/>
  <c r="J67" i="33"/>
  <c r="K67" i="33"/>
  <c r="G68" i="7" s="1"/>
  <c r="G68" i="8" s="1"/>
  <c r="L67" i="33"/>
  <c r="M67" i="33"/>
  <c r="N67" i="33"/>
  <c r="G68" i="37" s="1"/>
  <c r="G68" i="21" s="1"/>
  <c r="O67" i="33"/>
  <c r="P67" i="33"/>
  <c r="C68" i="33"/>
  <c r="D68" i="33"/>
  <c r="E68" i="33"/>
  <c r="G69" i="3" s="1"/>
  <c r="G69" i="4" s="1"/>
  <c r="F68" i="33"/>
  <c r="G68" i="33"/>
  <c r="H68" i="33"/>
  <c r="G69" i="5" s="1"/>
  <c r="G69" i="6" s="1"/>
  <c r="I68" i="33"/>
  <c r="J68" i="33"/>
  <c r="K68" i="33"/>
  <c r="G69" i="7" s="1"/>
  <c r="G69" i="8" s="1"/>
  <c r="L68" i="33"/>
  <c r="M68" i="33"/>
  <c r="N68" i="33"/>
  <c r="G69" i="37" s="1"/>
  <c r="G69" i="21" s="1"/>
  <c r="O68" i="33"/>
  <c r="P68" i="33"/>
  <c r="C69" i="33"/>
  <c r="D69" i="33"/>
  <c r="E69" i="33"/>
  <c r="G70" i="3" s="1"/>
  <c r="G70" i="4" s="1"/>
  <c r="F69" i="33"/>
  <c r="G69" i="33"/>
  <c r="H69" i="33"/>
  <c r="G70" i="5" s="1"/>
  <c r="G70" i="6" s="1"/>
  <c r="I69" i="33"/>
  <c r="J69" i="33"/>
  <c r="K69" i="33"/>
  <c r="G70" i="7" s="1"/>
  <c r="G70" i="8" s="1"/>
  <c r="L69" i="33"/>
  <c r="M69" i="33"/>
  <c r="N69" i="33"/>
  <c r="G70" i="37" s="1"/>
  <c r="G70" i="21" s="1"/>
  <c r="O69" i="33"/>
  <c r="P69" i="33"/>
  <c r="C70" i="33"/>
  <c r="D70" i="33"/>
  <c r="E70" i="33"/>
  <c r="G71" i="3" s="1"/>
  <c r="G71" i="4" s="1"/>
  <c r="F70" i="33"/>
  <c r="G70" i="33"/>
  <c r="H70" i="33"/>
  <c r="G71" i="5" s="1"/>
  <c r="G71" i="6" s="1"/>
  <c r="I70" i="33"/>
  <c r="J70" i="33"/>
  <c r="K70" i="33"/>
  <c r="G71" i="7" s="1"/>
  <c r="G71" i="8" s="1"/>
  <c r="L70" i="33"/>
  <c r="M70" i="33"/>
  <c r="N70" i="33"/>
  <c r="G71" i="37" s="1"/>
  <c r="G71" i="21" s="1"/>
  <c r="O70" i="33"/>
  <c r="P70" i="33"/>
  <c r="C71" i="33"/>
  <c r="D71" i="33"/>
  <c r="E71" i="33"/>
  <c r="G72" i="3" s="1"/>
  <c r="G72" i="4" s="1"/>
  <c r="F71" i="33"/>
  <c r="G71" i="33"/>
  <c r="H71" i="33"/>
  <c r="G72" i="5" s="1"/>
  <c r="G72" i="6" s="1"/>
  <c r="I71" i="33"/>
  <c r="J71" i="33"/>
  <c r="K71" i="33"/>
  <c r="G72" i="7" s="1"/>
  <c r="G72" i="8" s="1"/>
  <c r="L71" i="33"/>
  <c r="M71" i="33"/>
  <c r="N71" i="33"/>
  <c r="G72" i="37" s="1"/>
  <c r="G72" i="21" s="1"/>
  <c r="O71" i="33"/>
  <c r="P71" i="33"/>
  <c r="C72" i="33"/>
  <c r="D72" i="33"/>
  <c r="E72" i="33"/>
  <c r="G73" i="3" s="1"/>
  <c r="G73" i="4" s="1"/>
  <c r="F72" i="33"/>
  <c r="G72" i="33"/>
  <c r="H72" i="33"/>
  <c r="G73" i="5" s="1"/>
  <c r="G73" i="6" s="1"/>
  <c r="I72" i="33"/>
  <c r="J72" i="33"/>
  <c r="K72" i="33"/>
  <c r="G73" i="7" s="1"/>
  <c r="G73" i="8" s="1"/>
  <c r="L72" i="33"/>
  <c r="M72" i="33"/>
  <c r="N72" i="33"/>
  <c r="G73" i="37" s="1"/>
  <c r="G73" i="21" s="1"/>
  <c r="O72" i="33"/>
  <c r="P72" i="33"/>
  <c r="C73" i="33"/>
  <c r="D73" i="33"/>
  <c r="E73" i="33"/>
  <c r="G74" i="3" s="1"/>
  <c r="G74" i="4" s="1"/>
  <c r="F73" i="33"/>
  <c r="G73" i="33"/>
  <c r="H73" i="33"/>
  <c r="G74" i="5" s="1"/>
  <c r="G74" i="6" s="1"/>
  <c r="I73" i="33"/>
  <c r="J73" i="33"/>
  <c r="K73" i="33"/>
  <c r="G74" i="7" s="1"/>
  <c r="G74" i="8" s="1"/>
  <c r="L73" i="33"/>
  <c r="M73" i="33"/>
  <c r="N73" i="33"/>
  <c r="G74" i="37" s="1"/>
  <c r="G74" i="21" s="1"/>
  <c r="O73" i="33"/>
  <c r="P73" i="33"/>
  <c r="C74" i="33"/>
  <c r="D74" i="33"/>
  <c r="E74" i="33"/>
  <c r="G75" i="3" s="1"/>
  <c r="G75" i="4" s="1"/>
  <c r="F74" i="33"/>
  <c r="G74" i="33"/>
  <c r="H74" i="33"/>
  <c r="G75" i="5" s="1"/>
  <c r="G75" i="6" s="1"/>
  <c r="I74" i="33"/>
  <c r="J74" i="33"/>
  <c r="K74" i="33"/>
  <c r="G75" i="7" s="1"/>
  <c r="G75" i="8" s="1"/>
  <c r="L74" i="33"/>
  <c r="M74" i="33"/>
  <c r="N74" i="33"/>
  <c r="G75" i="37" s="1"/>
  <c r="G75" i="21" s="1"/>
  <c r="O74" i="33"/>
  <c r="P74" i="33"/>
  <c r="C75" i="33"/>
  <c r="D75" i="33"/>
  <c r="E75" i="33"/>
  <c r="G76" i="3" s="1"/>
  <c r="G76" i="4" s="1"/>
  <c r="F75" i="33"/>
  <c r="G75" i="33"/>
  <c r="H75" i="33"/>
  <c r="G76" i="5" s="1"/>
  <c r="G76" i="6" s="1"/>
  <c r="I75" i="33"/>
  <c r="J75" i="33"/>
  <c r="K75" i="33"/>
  <c r="G76" i="7" s="1"/>
  <c r="G76" i="8" s="1"/>
  <c r="L75" i="33"/>
  <c r="M75" i="33"/>
  <c r="N75" i="33"/>
  <c r="G76" i="37" s="1"/>
  <c r="G76" i="21" s="1"/>
  <c r="O75" i="33"/>
  <c r="P75" i="33"/>
  <c r="C76" i="33"/>
  <c r="D76" i="33"/>
  <c r="E76" i="33"/>
  <c r="G77" i="3" s="1"/>
  <c r="G77" i="4" s="1"/>
  <c r="F76" i="33"/>
  <c r="G76" i="33"/>
  <c r="H76" i="33"/>
  <c r="G77" i="5" s="1"/>
  <c r="G77" i="6" s="1"/>
  <c r="I76" i="33"/>
  <c r="J76" i="33"/>
  <c r="K76" i="33"/>
  <c r="G77" i="7" s="1"/>
  <c r="G77" i="8" s="1"/>
  <c r="L76" i="33"/>
  <c r="M76" i="33"/>
  <c r="N76" i="33"/>
  <c r="G77" i="37" s="1"/>
  <c r="G77" i="21" s="1"/>
  <c r="O76" i="33"/>
  <c r="P76" i="33"/>
  <c r="C77" i="33"/>
  <c r="D77" i="33"/>
  <c r="E77" i="33"/>
  <c r="G78" i="3" s="1"/>
  <c r="G78" i="4" s="1"/>
  <c r="F77" i="33"/>
  <c r="G77" i="33"/>
  <c r="H77" i="33"/>
  <c r="G78" i="5" s="1"/>
  <c r="G78" i="6" s="1"/>
  <c r="I77" i="33"/>
  <c r="J77" i="33"/>
  <c r="K77" i="33"/>
  <c r="G78" i="7" s="1"/>
  <c r="G78" i="8" s="1"/>
  <c r="L77" i="33"/>
  <c r="M77" i="33"/>
  <c r="N77" i="33"/>
  <c r="G78" i="37" s="1"/>
  <c r="G78" i="21" s="1"/>
  <c r="O77" i="33"/>
  <c r="P77" i="33"/>
  <c r="C78" i="33"/>
  <c r="D78" i="33"/>
  <c r="E78" i="33"/>
  <c r="G79" i="3" s="1"/>
  <c r="G79" i="4" s="1"/>
  <c r="F78" i="33"/>
  <c r="G78" i="33"/>
  <c r="H78" i="33"/>
  <c r="G79" i="5" s="1"/>
  <c r="G79" i="6" s="1"/>
  <c r="I78" i="33"/>
  <c r="J78" i="33"/>
  <c r="K78" i="33"/>
  <c r="G79" i="7" s="1"/>
  <c r="G79" i="8" s="1"/>
  <c r="L78" i="33"/>
  <c r="M78" i="33"/>
  <c r="N78" i="33"/>
  <c r="G79" i="37" s="1"/>
  <c r="G79" i="21" s="1"/>
  <c r="O78" i="33"/>
  <c r="P78" i="33"/>
  <c r="C79" i="33"/>
  <c r="D79" i="33"/>
  <c r="E79" i="33"/>
  <c r="G80" i="3" s="1"/>
  <c r="G80" i="4" s="1"/>
  <c r="F79" i="33"/>
  <c r="G79" i="33"/>
  <c r="H79" i="33"/>
  <c r="G80" i="5" s="1"/>
  <c r="G80" i="6" s="1"/>
  <c r="I79" i="33"/>
  <c r="J79" i="33"/>
  <c r="K79" i="33"/>
  <c r="G80" i="7" s="1"/>
  <c r="G80" i="8" s="1"/>
  <c r="L79" i="33"/>
  <c r="M79" i="33"/>
  <c r="N79" i="33"/>
  <c r="G80" i="37" s="1"/>
  <c r="G80" i="21" s="1"/>
  <c r="O79" i="33"/>
  <c r="P79" i="33"/>
  <c r="C80" i="33"/>
  <c r="D80" i="33"/>
  <c r="E80" i="33"/>
  <c r="G81" i="3" s="1"/>
  <c r="G81" i="4" s="1"/>
  <c r="F80" i="33"/>
  <c r="G80" i="33"/>
  <c r="H80" i="33"/>
  <c r="G81" i="5" s="1"/>
  <c r="G81" i="6" s="1"/>
  <c r="I80" i="33"/>
  <c r="J80" i="33"/>
  <c r="K80" i="33"/>
  <c r="G81" i="7" s="1"/>
  <c r="G81" i="8" s="1"/>
  <c r="L80" i="33"/>
  <c r="M80" i="33"/>
  <c r="N80" i="33"/>
  <c r="G81" i="37" s="1"/>
  <c r="G81" i="21" s="1"/>
  <c r="O80" i="33"/>
  <c r="P80" i="33"/>
  <c r="C81" i="33"/>
  <c r="D81" i="33"/>
  <c r="E81" i="33"/>
  <c r="G82" i="3" s="1"/>
  <c r="G82" i="4" s="1"/>
  <c r="F81" i="33"/>
  <c r="G81" i="33"/>
  <c r="H81" i="33"/>
  <c r="G82" i="5" s="1"/>
  <c r="G82" i="6" s="1"/>
  <c r="I81" i="33"/>
  <c r="J81" i="33"/>
  <c r="K81" i="33"/>
  <c r="G82" i="7" s="1"/>
  <c r="G82" i="8" s="1"/>
  <c r="L81" i="33"/>
  <c r="M81" i="33"/>
  <c r="N81" i="33"/>
  <c r="G82" i="37" s="1"/>
  <c r="G82" i="21" s="1"/>
  <c r="O81" i="33"/>
  <c r="P81" i="33"/>
  <c r="C82" i="33"/>
  <c r="D82" i="33"/>
  <c r="E82" i="33"/>
  <c r="G83" i="3" s="1"/>
  <c r="G83" i="4" s="1"/>
  <c r="F82" i="33"/>
  <c r="G82" i="33"/>
  <c r="H82" i="33"/>
  <c r="G83" i="5" s="1"/>
  <c r="G83" i="6" s="1"/>
  <c r="I82" i="33"/>
  <c r="J82" i="33"/>
  <c r="K82" i="33"/>
  <c r="G83" i="7" s="1"/>
  <c r="G83" i="8" s="1"/>
  <c r="L82" i="33"/>
  <c r="M82" i="33"/>
  <c r="N82" i="33"/>
  <c r="G83" i="37" s="1"/>
  <c r="G83" i="21" s="1"/>
  <c r="O82" i="33"/>
  <c r="P82" i="33"/>
  <c r="C83" i="33"/>
  <c r="D83" i="33"/>
  <c r="E83" i="33"/>
  <c r="G84" i="3" s="1"/>
  <c r="G84" i="4" s="1"/>
  <c r="F83" i="33"/>
  <c r="G83" i="33"/>
  <c r="H83" i="33"/>
  <c r="G84" i="5" s="1"/>
  <c r="G84" i="6" s="1"/>
  <c r="I83" i="33"/>
  <c r="J83" i="33"/>
  <c r="K83" i="33"/>
  <c r="G84" i="7" s="1"/>
  <c r="G84" i="8" s="1"/>
  <c r="L83" i="33"/>
  <c r="M83" i="33"/>
  <c r="N83" i="33"/>
  <c r="G84" i="37" s="1"/>
  <c r="G84" i="21" s="1"/>
  <c r="O83" i="33"/>
  <c r="P83" i="33"/>
  <c r="C84" i="33"/>
  <c r="D84" i="33"/>
  <c r="E84" i="33"/>
  <c r="G85" i="3" s="1"/>
  <c r="G85" i="4" s="1"/>
  <c r="F84" i="33"/>
  <c r="G84" i="33"/>
  <c r="H84" i="33"/>
  <c r="G85" i="5" s="1"/>
  <c r="G85" i="6" s="1"/>
  <c r="I84" i="33"/>
  <c r="J84" i="33"/>
  <c r="K84" i="33"/>
  <c r="G85" i="7" s="1"/>
  <c r="G85" i="8" s="1"/>
  <c r="L84" i="33"/>
  <c r="M84" i="33"/>
  <c r="N84" i="33"/>
  <c r="G85" i="37" s="1"/>
  <c r="G85" i="21" s="1"/>
  <c r="O84" i="33"/>
  <c r="P84" i="33"/>
  <c r="C85" i="33"/>
  <c r="D85" i="33"/>
  <c r="E85" i="33"/>
  <c r="G86" i="3" s="1"/>
  <c r="G86" i="4" s="1"/>
  <c r="F85" i="33"/>
  <c r="G85" i="33"/>
  <c r="H85" i="33"/>
  <c r="G86" i="5" s="1"/>
  <c r="G86" i="6" s="1"/>
  <c r="I85" i="33"/>
  <c r="J85" i="33"/>
  <c r="K85" i="33"/>
  <c r="G86" i="7" s="1"/>
  <c r="G86" i="8" s="1"/>
  <c r="L85" i="33"/>
  <c r="M85" i="33"/>
  <c r="N85" i="33"/>
  <c r="G86" i="37" s="1"/>
  <c r="G86" i="21" s="1"/>
  <c r="O85" i="33"/>
  <c r="P85" i="33"/>
  <c r="C86" i="33"/>
  <c r="D86" i="33"/>
  <c r="E86" i="33"/>
  <c r="G87" i="3" s="1"/>
  <c r="G87" i="4" s="1"/>
  <c r="F86" i="33"/>
  <c r="G86" i="33"/>
  <c r="H86" i="33"/>
  <c r="G87" i="5" s="1"/>
  <c r="G87" i="6" s="1"/>
  <c r="I86" i="33"/>
  <c r="J86" i="33"/>
  <c r="K86" i="33"/>
  <c r="G87" i="7" s="1"/>
  <c r="G87" i="8" s="1"/>
  <c r="L86" i="33"/>
  <c r="M86" i="33"/>
  <c r="N86" i="33"/>
  <c r="G87" i="37" s="1"/>
  <c r="G87" i="21" s="1"/>
  <c r="O86" i="33"/>
  <c r="P86" i="33"/>
  <c r="C87" i="33"/>
  <c r="D87" i="33"/>
  <c r="E87" i="33"/>
  <c r="G88" i="3" s="1"/>
  <c r="G88" i="4" s="1"/>
  <c r="F87" i="33"/>
  <c r="G87" i="33"/>
  <c r="H87" i="33"/>
  <c r="G88" i="5" s="1"/>
  <c r="G88" i="6" s="1"/>
  <c r="I87" i="33"/>
  <c r="J87" i="33"/>
  <c r="K87" i="33"/>
  <c r="G88" i="7" s="1"/>
  <c r="G88" i="8" s="1"/>
  <c r="L87" i="33"/>
  <c r="M87" i="33"/>
  <c r="N87" i="33"/>
  <c r="G88" i="37" s="1"/>
  <c r="G88" i="21" s="1"/>
  <c r="O87" i="33"/>
  <c r="P87" i="33"/>
  <c r="C88" i="33"/>
  <c r="D88" i="33"/>
  <c r="E88" i="33"/>
  <c r="G89" i="3" s="1"/>
  <c r="G89" i="4" s="1"/>
  <c r="F88" i="33"/>
  <c r="G88" i="33"/>
  <c r="H88" i="33"/>
  <c r="G89" i="5" s="1"/>
  <c r="G89" i="6" s="1"/>
  <c r="I88" i="33"/>
  <c r="J88" i="33"/>
  <c r="K88" i="33"/>
  <c r="G89" i="7" s="1"/>
  <c r="G89" i="8" s="1"/>
  <c r="L88" i="33"/>
  <c r="M88" i="33"/>
  <c r="N88" i="33"/>
  <c r="G89" i="37" s="1"/>
  <c r="G89" i="21" s="1"/>
  <c r="O88" i="33"/>
  <c r="P88" i="33"/>
  <c r="C89" i="33"/>
  <c r="D89" i="33"/>
  <c r="E89" i="33"/>
  <c r="G90" i="3" s="1"/>
  <c r="G90" i="4" s="1"/>
  <c r="F89" i="33"/>
  <c r="G89" i="33"/>
  <c r="H89" i="33"/>
  <c r="G90" i="5" s="1"/>
  <c r="G90" i="6" s="1"/>
  <c r="I89" i="33"/>
  <c r="J89" i="33"/>
  <c r="K89" i="33"/>
  <c r="G90" i="7" s="1"/>
  <c r="G90" i="8" s="1"/>
  <c r="L89" i="33"/>
  <c r="M89" i="33"/>
  <c r="N89" i="33"/>
  <c r="G90" i="37" s="1"/>
  <c r="G90" i="21" s="1"/>
  <c r="O89" i="33"/>
  <c r="P89" i="33"/>
  <c r="C90" i="33"/>
  <c r="D90" i="33"/>
  <c r="E90" i="33"/>
  <c r="G91" i="3" s="1"/>
  <c r="G91" i="4" s="1"/>
  <c r="F90" i="33"/>
  <c r="G90" i="33"/>
  <c r="H90" i="33"/>
  <c r="G91" i="5" s="1"/>
  <c r="G91" i="6" s="1"/>
  <c r="I90" i="33"/>
  <c r="J90" i="33"/>
  <c r="K90" i="33"/>
  <c r="G91" i="7" s="1"/>
  <c r="G91" i="8" s="1"/>
  <c r="L90" i="33"/>
  <c r="M90" i="33"/>
  <c r="N90" i="33"/>
  <c r="G91" i="37" s="1"/>
  <c r="G91" i="21" s="1"/>
  <c r="O90" i="33"/>
  <c r="P90" i="33"/>
  <c r="C91" i="33"/>
  <c r="D91" i="33"/>
  <c r="E91" i="33"/>
  <c r="G92" i="3" s="1"/>
  <c r="G92" i="4" s="1"/>
  <c r="F91" i="33"/>
  <c r="G91" i="33"/>
  <c r="H91" i="33"/>
  <c r="G92" i="5" s="1"/>
  <c r="G92" i="6" s="1"/>
  <c r="I91" i="33"/>
  <c r="J91" i="33"/>
  <c r="K91" i="33"/>
  <c r="G92" i="7" s="1"/>
  <c r="G92" i="8" s="1"/>
  <c r="L91" i="33"/>
  <c r="M91" i="33"/>
  <c r="N91" i="33"/>
  <c r="G92" i="37" s="1"/>
  <c r="G92" i="21" s="1"/>
  <c r="O91" i="33"/>
  <c r="P91" i="33"/>
  <c r="C92" i="33"/>
  <c r="D92" i="33"/>
  <c r="E92" i="33"/>
  <c r="G93" i="3" s="1"/>
  <c r="G93" i="4" s="1"/>
  <c r="F92" i="33"/>
  <c r="G92" i="33"/>
  <c r="H92" i="33"/>
  <c r="G93" i="5" s="1"/>
  <c r="G93" i="6" s="1"/>
  <c r="I92" i="33"/>
  <c r="J92" i="33"/>
  <c r="K92" i="33"/>
  <c r="G93" i="7" s="1"/>
  <c r="G93" i="8" s="1"/>
  <c r="L92" i="33"/>
  <c r="M92" i="33"/>
  <c r="N92" i="33"/>
  <c r="G93" i="37" s="1"/>
  <c r="G93" i="21" s="1"/>
  <c r="O92" i="33"/>
  <c r="P92" i="33"/>
  <c r="C93" i="33"/>
  <c r="D93" i="33"/>
  <c r="E93" i="33"/>
  <c r="G94" i="3" s="1"/>
  <c r="G94" i="4" s="1"/>
  <c r="F93" i="33"/>
  <c r="G93" i="33"/>
  <c r="H93" i="33"/>
  <c r="G94" i="5" s="1"/>
  <c r="G94" i="6" s="1"/>
  <c r="I93" i="33"/>
  <c r="J93" i="33"/>
  <c r="K93" i="33"/>
  <c r="G94" i="7" s="1"/>
  <c r="G94" i="8" s="1"/>
  <c r="L93" i="33"/>
  <c r="M93" i="33"/>
  <c r="N93" i="33"/>
  <c r="G94" i="37" s="1"/>
  <c r="G94" i="21" s="1"/>
  <c r="O93" i="33"/>
  <c r="P93" i="33"/>
  <c r="C94" i="33"/>
  <c r="D94" i="33"/>
  <c r="E94" i="33"/>
  <c r="G95" i="3" s="1"/>
  <c r="G95" i="4" s="1"/>
  <c r="F94" i="33"/>
  <c r="G94" i="33"/>
  <c r="H94" i="33"/>
  <c r="G95" i="5" s="1"/>
  <c r="G95" i="6" s="1"/>
  <c r="I94" i="33"/>
  <c r="J94" i="33"/>
  <c r="K94" i="33"/>
  <c r="G95" i="7" s="1"/>
  <c r="G95" i="8" s="1"/>
  <c r="L94" i="33"/>
  <c r="M94" i="33"/>
  <c r="N94" i="33"/>
  <c r="G95" i="37" s="1"/>
  <c r="G95" i="21" s="1"/>
  <c r="O94" i="33"/>
  <c r="P94" i="33"/>
  <c r="C95" i="33"/>
  <c r="D95" i="33"/>
  <c r="E95" i="33"/>
  <c r="G96" i="3" s="1"/>
  <c r="G96" i="4" s="1"/>
  <c r="F95" i="33"/>
  <c r="G95" i="33"/>
  <c r="H95" i="33"/>
  <c r="G96" i="5" s="1"/>
  <c r="G96" i="6" s="1"/>
  <c r="I95" i="33"/>
  <c r="J95" i="33"/>
  <c r="K95" i="33"/>
  <c r="G96" i="7" s="1"/>
  <c r="G96" i="8" s="1"/>
  <c r="L95" i="33"/>
  <c r="M95" i="33"/>
  <c r="N95" i="33"/>
  <c r="G96" i="37" s="1"/>
  <c r="G96" i="21" s="1"/>
  <c r="O95" i="33"/>
  <c r="P95" i="33"/>
  <c r="C96" i="33"/>
  <c r="D96" i="33"/>
  <c r="E96" i="33"/>
  <c r="G97" i="3" s="1"/>
  <c r="G97" i="4" s="1"/>
  <c r="F96" i="33"/>
  <c r="G96" i="33"/>
  <c r="H96" i="33"/>
  <c r="G97" i="5" s="1"/>
  <c r="G97" i="6" s="1"/>
  <c r="I96" i="33"/>
  <c r="J96" i="33"/>
  <c r="K96" i="33"/>
  <c r="G97" i="7" s="1"/>
  <c r="G97" i="8" s="1"/>
  <c r="L96" i="33"/>
  <c r="M96" i="33"/>
  <c r="N96" i="33"/>
  <c r="G97" i="37" s="1"/>
  <c r="G97" i="21" s="1"/>
  <c r="O96" i="33"/>
  <c r="P96" i="33"/>
  <c r="C97" i="33"/>
  <c r="D97" i="33"/>
  <c r="E97" i="33"/>
  <c r="G98" i="3" s="1"/>
  <c r="G98" i="4" s="1"/>
  <c r="F97" i="33"/>
  <c r="G97" i="33"/>
  <c r="H97" i="33"/>
  <c r="G98" i="5" s="1"/>
  <c r="G98" i="6" s="1"/>
  <c r="I97" i="33"/>
  <c r="J97" i="33"/>
  <c r="K97" i="33"/>
  <c r="G98" i="7" s="1"/>
  <c r="G98" i="8" s="1"/>
  <c r="L97" i="33"/>
  <c r="M97" i="33"/>
  <c r="N97" i="33"/>
  <c r="G98" i="37" s="1"/>
  <c r="G98" i="21" s="1"/>
  <c r="O97" i="33"/>
  <c r="P97" i="33"/>
  <c r="C98" i="33"/>
  <c r="D98" i="33"/>
  <c r="E98" i="33"/>
  <c r="G99" i="3" s="1"/>
  <c r="G99" i="4" s="1"/>
  <c r="F98" i="33"/>
  <c r="G98" i="33"/>
  <c r="H98" i="33"/>
  <c r="G99" i="5" s="1"/>
  <c r="G99" i="6" s="1"/>
  <c r="I98" i="33"/>
  <c r="J98" i="33"/>
  <c r="K98" i="33"/>
  <c r="G99" i="7" s="1"/>
  <c r="G99" i="8" s="1"/>
  <c r="L98" i="33"/>
  <c r="M98" i="33"/>
  <c r="N98" i="33"/>
  <c r="G99" i="37" s="1"/>
  <c r="G99" i="21" s="1"/>
  <c r="O98" i="33"/>
  <c r="P98" i="33"/>
  <c r="C99" i="33"/>
  <c r="D99" i="33"/>
  <c r="E99" i="33"/>
  <c r="G100" i="3" s="1"/>
  <c r="G100" i="4" s="1"/>
  <c r="F99" i="33"/>
  <c r="G99" i="33"/>
  <c r="H99" i="33"/>
  <c r="G100" i="5" s="1"/>
  <c r="G100" i="6" s="1"/>
  <c r="I99" i="33"/>
  <c r="J99" i="33"/>
  <c r="K99" i="33"/>
  <c r="G100" i="7" s="1"/>
  <c r="G100" i="8" s="1"/>
  <c r="L99" i="33"/>
  <c r="M99" i="33"/>
  <c r="N99" i="33"/>
  <c r="G100" i="37" s="1"/>
  <c r="G100" i="21" s="1"/>
  <c r="O99" i="33"/>
  <c r="P99" i="33"/>
  <c r="C100" i="33"/>
  <c r="D100" i="33"/>
  <c r="E100" i="33"/>
  <c r="G101" i="3" s="1"/>
  <c r="G101" i="4" s="1"/>
  <c r="F100" i="33"/>
  <c r="G100" i="33"/>
  <c r="H100" i="33"/>
  <c r="G101" i="5" s="1"/>
  <c r="G101" i="6" s="1"/>
  <c r="I100" i="33"/>
  <c r="J100" i="33"/>
  <c r="K100" i="33"/>
  <c r="G101" i="7" s="1"/>
  <c r="G101" i="8" s="1"/>
  <c r="L100" i="33"/>
  <c r="M100" i="33"/>
  <c r="N100" i="33"/>
  <c r="G101" i="37" s="1"/>
  <c r="G101" i="21" s="1"/>
  <c r="O100" i="33"/>
  <c r="P100" i="33"/>
  <c r="C101" i="33"/>
  <c r="D101" i="33"/>
  <c r="E101" i="33"/>
  <c r="G102" i="3" s="1"/>
  <c r="G102" i="4" s="1"/>
  <c r="F101" i="33"/>
  <c r="G101" i="33"/>
  <c r="H101" i="33"/>
  <c r="G102" i="5" s="1"/>
  <c r="G102" i="6" s="1"/>
  <c r="I101" i="33"/>
  <c r="J101" i="33"/>
  <c r="K101" i="33"/>
  <c r="G102" i="7" s="1"/>
  <c r="G102" i="8" s="1"/>
  <c r="L101" i="33"/>
  <c r="M101" i="33"/>
  <c r="N101" i="33"/>
  <c r="G102" i="37" s="1"/>
  <c r="G102" i="21" s="1"/>
  <c r="O101" i="33"/>
  <c r="P101" i="33"/>
  <c r="C102" i="33"/>
  <c r="D102" i="33"/>
  <c r="E102" i="33"/>
  <c r="G103" i="3" s="1"/>
  <c r="G103" i="4" s="1"/>
  <c r="F102" i="33"/>
  <c r="G102" i="33"/>
  <c r="H102" i="33"/>
  <c r="G103" i="5" s="1"/>
  <c r="G103" i="6" s="1"/>
  <c r="I102" i="33"/>
  <c r="J102" i="33"/>
  <c r="K102" i="33"/>
  <c r="G103" i="7" s="1"/>
  <c r="G103" i="8" s="1"/>
  <c r="L102" i="33"/>
  <c r="M102" i="33"/>
  <c r="N102" i="33"/>
  <c r="G103" i="37" s="1"/>
  <c r="G103" i="21" s="1"/>
  <c r="O102" i="33"/>
  <c r="P102" i="33"/>
  <c r="C103" i="33"/>
  <c r="D103" i="33"/>
  <c r="E103" i="33"/>
  <c r="G104" i="3" s="1"/>
  <c r="G104" i="4" s="1"/>
  <c r="F103" i="33"/>
  <c r="G103" i="33"/>
  <c r="H103" i="33"/>
  <c r="G104" i="5" s="1"/>
  <c r="G104" i="6" s="1"/>
  <c r="I103" i="33"/>
  <c r="J103" i="33"/>
  <c r="K103" i="33"/>
  <c r="G104" i="7" s="1"/>
  <c r="G104" i="8" s="1"/>
  <c r="L103" i="33"/>
  <c r="M103" i="33"/>
  <c r="N103" i="33"/>
  <c r="G104" i="37" s="1"/>
  <c r="G104" i="21" s="1"/>
  <c r="O103" i="33"/>
  <c r="P103" i="33"/>
  <c r="C104" i="33"/>
  <c r="D104" i="33"/>
  <c r="E104" i="33"/>
  <c r="G105" i="3" s="1"/>
  <c r="G105" i="4" s="1"/>
  <c r="F104" i="33"/>
  <c r="G104" i="33"/>
  <c r="H104" i="33"/>
  <c r="G105" i="5" s="1"/>
  <c r="G105" i="6" s="1"/>
  <c r="I104" i="33"/>
  <c r="J104" i="33"/>
  <c r="K104" i="33"/>
  <c r="G105" i="7" s="1"/>
  <c r="G105" i="8" s="1"/>
  <c r="L104" i="33"/>
  <c r="M104" i="33"/>
  <c r="N104" i="33"/>
  <c r="G105" i="37" s="1"/>
  <c r="G105" i="21" s="1"/>
  <c r="O104" i="33"/>
  <c r="P104" i="33"/>
  <c r="C105" i="33"/>
  <c r="D105" i="33"/>
  <c r="E105" i="33"/>
  <c r="G106" i="3" s="1"/>
  <c r="G106" i="4" s="1"/>
  <c r="F105" i="33"/>
  <c r="G105" i="33"/>
  <c r="H105" i="33"/>
  <c r="G106" i="5" s="1"/>
  <c r="G106" i="6" s="1"/>
  <c r="I105" i="33"/>
  <c r="J105" i="33"/>
  <c r="K105" i="33"/>
  <c r="G106" i="7" s="1"/>
  <c r="G106" i="8" s="1"/>
  <c r="L105" i="33"/>
  <c r="M105" i="33"/>
  <c r="N105" i="33"/>
  <c r="G106" i="37" s="1"/>
  <c r="G106" i="21" s="1"/>
  <c r="O105" i="33"/>
  <c r="P105" i="33"/>
  <c r="C106" i="33"/>
  <c r="D106" i="33"/>
  <c r="E106" i="33"/>
  <c r="G107" i="3" s="1"/>
  <c r="G107" i="4" s="1"/>
  <c r="F106" i="33"/>
  <c r="G106" i="33"/>
  <c r="H106" i="33"/>
  <c r="G107" i="5" s="1"/>
  <c r="G107" i="6" s="1"/>
  <c r="I106" i="33"/>
  <c r="J106" i="33"/>
  <c r="K106" i="33"/>
  <c r="G107" i="7" s="1"/>
  <c r="G107" i="8" s="1"/>
  <c r="L106" i="33"/>
  <c r="M106" i="33"/>
  <c r="N106" i="33"/>
  <c r="G107" i="37" s="1"/>
  <c r="G107" i="21" s="1"/>
  <c r="O106" i="33"/>
  <c r="P106" i="33"/>
  <c r="C107" i="33"/>
  <c r="D107" i="33"/>
  <c r="E107" i="33"/>
  <c r="G108" i="3" s="1"/>
  <c r="G108" i="4" s="1"/>
  <c r="F107" i="33"/>
  <c r="G107" i="33"/>
  <c r="H107" i="33"/>
  <c r="G108" i="5" s="1"/>
  <c r="G108" i="6" s="1"/>
  <c r="I107" i="33"/>
  <c r="J107" i="33"/>
  <c r="K107" i="33"/>
  <c r="G108" i="7" s="1"/>
  <c r="G108" i="8" s="1"/>
  <c r="L107" i="33"/>
  <c r="M107" i="33"/>
  <c r="N107" i="33"/>
  <c r="G108" i="37" s="1"/>
  <c r="G108" i="21" s="1"/>
  <c r="O107" i="33"/>
  <c r="P107" i="33"/>
  <c r="C108" i="33"/>
  <c r="D108" i="33"/>
  <c r="E108" i="33"/>
  <c r="G109" i="3" s="1"/>
  <c r="G109" i="4" s="1"/>
  <c r="F108" i="33"/>
  <c r="G108" i="33"/>
  <c r="H108" i="33"/>
  <c r="G109" i="5" s="1"/>
  <c r="G109" i="6" s="1"/>
  <c r="I108" i="33"/>
  <c r="J108" i="33"/>
  <c r="K108" i="33"/>
  <c r="G109" i="7" s="1"/>
  <c r="G109" i="8" s="1"/>
  <c r="L108" i="33"/>
  <c r="M108" i="33"/>
  <c r="N108" i="33"/>
  <c r="G109" i="37" s="1"/>
  <c r="G109" i="21" s="1"/>
  <c r="O108" i="33"/>
  <c r="P108" i="33"/>
  <c r="C109" i="33"/>
  <c r="D109" i="33"/>
  <c r="E109" i="33"/>
  <c r="G110" i="3" s="1"/>
  <c r="G110" i="4" s="1"/>
  <c r="F109" i="33"/>
  <c r="G109" i="33"/>
  <c r="H109" i="33"/>
  <c r="G110" i="5" s="1"/>
  <c r="G110" i="6" s="1"/>
  <c r="I109" i="33"/>
  <c r="J109" i="33"/>
  <c r="K109" i="33"/>
  <c r="G110" i="7" s="1"/>
  <c r="G110" i="8" s="1"/>
  <c r="L109" i="33"/>
  <c r="M109" i="33"/>
  <c r="N109" i="33"/>
  <c r="G110" i="37" s="1"/>
  <c r="G110" i="21" s="1"/>
  <c r="O109" i="33"/>
  <c r="P109" i="33"/>
  <c r="C110" i="33"/>
  <c r="D110" i="33"/>
  <c r="E110" i="33"/>
  <c r="G111" i="3" s="1"/>
  <c r="G111" i="4" s="1"/>
  <c r="F110" i="33"/>
  <c r="G110" i="33"/>
  <c r="H110" i="33"/>
  <c r="G111" i="5" s="1"/>
  <c r="G111" i="6" s="1"/>
  <c r="I110" i="33"/>
  <c r="J110" i="33"/>
  <c r="K110" i="33"/>
  <c r="G111" i="7" s="1"/>
  <c r="G111" i="8" s="1"/>
  <c r="L110" i="33"/>
  <c r="M110" i="33"/>
  <c r="N110" i="33"/>
  <c r="G111" i="37" s="1"/>
  <c r="G111" i="21" s="1"/>
  <c r="O110" i="33"/>
  <c r="P110" i="33"/>
  <c r="C111" i="33"/>
  <c r="D111" i="33"/>
  <c r="E111" i="33"/>
  <c r="G112" i="3" s="1"/>
  <c r="G112" i="4" s="1"/>
  <c r="F111" i="33"/>
  <c r="G111" i="33"/>
  <c r="H111" i="33"/>
  <c r="G112" i="5" s="1"/>
  <c r="G112" i="6" s="1"/>
  <c r="I111" i="33"/>
  <c r="J111" i="33"/>
  <c r="K111" i="33"/>
  <c r="G112" i="7" s="1"/>
  <c r="G112" i="8" s="1"/>
  <c r="L111" i="33"/>
  <c r="M111" i="33"/>
  <c r="N111" i="33"/>
  <c r="G112" i="37" s="1"/>
  <c r="G112" i="21" s="1"/>
  <c r="O111" i="33"/>
  <c r="P111" i="33"/>
  <c r="C112" i="33"/>
  <c r="D112" i="33"/>
  <c r="E112" i="33"/>
  <c r="G113" i="3" s="1"/>
  <c r="G113" i="4" s="1"/>
  <c r="F112" i="33"/>
  <c r="G112" i="33"/>
  <c r="H112" i="33"/>
  <c r="G113" i="5" s="1"/>
  <c r="G113" i="6" s="1"/>
  <c r="I112" i="33"/>
  <c r="J112" i="33"/>
  <c r="K112" i="33"/>
  <c r="G113" i="7" s="1"/>
  <c r="G113" i="8" s="1"/>
  <c r="L112" i="33"/>
  <c r="M112" i="33"/>
  <c r="N112" i="33"/>
  <c r="G113" i="37" s="1"/>
  <c r="G113" i="21" s="1"/>
  <c r="O112" i="33"/>
  <c r="P112" i="33"/>
  <c r="C113" i="33"/>
  <c r="D113" i="33"/>
  <c r="E113" i="33"/>
  <c r="G114" i="3" s="1"/>
  <c r="G114" i="4" s="1"/>
  <c r="F113" i="33"/>
  <c r="G113" i="33"/>
  <c r="H113" i="33"/>
  <c r="G114" i="5" s="1"/>
  <c r="G114" i="6" s="1"/>
  <c r="I113" i="33"/>
  <c r="J113" i="33"/>
  <c r="K113" i="33"/>
  <c r="G114" i="7" s="1"/>
  <c r="G114" i="8" s="1"/>
  <c r="L113" i="33"/>
  <c r="M113" i="33"/>
  <c r="N113" i="33"/>
  <c r="G114" i="37" s="1"/>
  <c r="G114" i="21" s="1"/>
  <c r="O113" i="33"/>
  <c r="P113" i="33"/>
  <c r="C114" i="33"/>
  <c r="D114" i="33"/>
  <c r="E114" i="33"/>
  <c r="G115" i="3" s="1"/>
  <c r="G115" i="4" s="1"/>
  <c r="F114" i="33"/>
  <c r="G114" i="33"/>
  <c r="H114" i="33"/>
  <c r="G115" i="5" s="1"/>
  <c r="G115" i="6" s="1"/>
  <c r="I114" i="33"/>
  <c r="J114" i="33"/>
  <c r="K114" i="33"/>
  <c r="G115" i="7" s="1"/>
  <c r="G115" i="8" s="1"/>
  <c r="L114" i="33"/>
  <c r="M114" i="33"/>
  <c r="N114" i="33"/>
  <c r="G115" i="37" s="1"/>
  <c r="G115" i="21" s="1"/>
  <c r="O114" i="33"/>
  <c r="P114" i="33"/>
  <c r="C115" i="33"/>
  <c r="D115" i="33"/>
  <c r="E115" i="33"/>
  <c r="G116" i="3" s="1"/>
  <c r="G116" i="4" s="1"/>
  <c r="F115" i="33"/>
  <c r="G115" i="33"/>
  <c r="H115" i="33"/>
  <c r="G116" i="5" s="1"/>
  <c r="G116" i="6" s="1"/>
  <c r="I115" i="33"/>
  <c r="J115" i="33"/>
  <c r="K115" i="33"/>
  <c r="G116" i="7" s="1"/>
  <c r="G116" i="8" s="1"/>
  <c r="L115" i="33"/>
  <c r="M115" i="33"/>
  <c r="N115" i="33"/>
  <c r="G116" i="37" s="1"/>
  <c r="G116" i="21" s="1"/>
  <c r="O115" i="33"/>
  <c r="P115" i="33"/>
  <c r="C116" i="33"/>
  <c r="D116" i="33"/>
  <c r="E116" i="33"/>
  <c r="G117" i="3" s="1"/>
  <c r="G117" i="4" s="1"/>
  <c r="F116" i="33"/>
  <c r="G116" i="33"/>
  <c r="H116" i="33"/>
  <c r="G117" i="5" s="1"/>
  <c r="G117" i="6" s="1"/>
  <c r="I116" i="33"/>
  <c r="J116" i="33"/>
  <c r="K116" i="33"/>
  <c r="G117" i="7" s="1"/>
  <c r="G117" i="8" s="1"/>
  <c r="L116" i="33"/>
  <c r="M116" i="33"/>
  <c r="N116" i="33"/>
  <c r="G117" i="37" s="1"/>
  <c r="G117" i="21" s="1"/>
  <c r="O116" i="33"/>
  <c r="P116" i="33"/>
  <c r="C117" i="33"/>
  <c r="D117" i="33"/>
  <c r="E117" i="33"/>
  <c r="G118" i="3" s="1"/>
  <c r="G118" i="4" s="1"/>
  <c r="F117" i="33"/>
  <c r="G117" i="33"/>
  <c r="H117" i="33"/>
  <c r="G118" i="5" s="1"/>
  <c r="G118" i="6" s="1"/>
  <c r="I117" i="33"/>
  <c r="J117" i="33"/>
  <c r="K117" i="33"/>
  <c r="G118" i="7" s="1"/>
  <c r="G118" i="8" s="1"/>
  <c r="L117" i="33"/>
  <c r="M117" i="33"/>
  <c r="N117" i="33"/>
  <c r="G118" i="37" s="1"/>
  <c r="G118" i="21" s="1"/>
  <c r="O117" i="33"/>
  <c r="P117" i="33"/>
  <c r="C118" i="33"/>
  <c r="D118" i="33"/>
  <c r="E118" i="33"/>
  <c r="G119" i="3" s="1"/>
  <c r="G119" i="4" s="1"/>
  <c r="F118" i="33"/>
  <c r="G118" i="33"/>
  <c r="H118" i="33"/>
  <c r="G119" i="5" s="1"/>
  <c r="G119" i="6" s="1"/>
  <c r="I118" i="33"/>
  <c r="J118" i="33"/>
  <c r="K118" i="33"/>
  <c r="G119" i="7" s="1"/>
  <c r="G119" i="8" s="1"/>
  <c r="L118" i="33"/>
  <c r="M118" i="33"/>
  <c r="N118" i="33"/>
  <c r="G119" i="37" s="1"/>
  <c r="G119" i="21" s="1"/>
  <c r="O118" i="33"/>
  <c r="P118" i="33"/>
  <c r="C119" i="33"/>
  <c r="D119" i="33"/>
  <c r="E119" i="33"/>
  <c r="G120" i="3" s="1"/>
  <c r="G120" i="4" s="1"/>
  <c r="F119" i="33"/>
  <c r="G119" i="33"/>
  <c r="H119" i="33"/>
  <c r="G120" i="5" s="1"/>
  <c r="G120" i="6" s="1"/>
  <c r="I119" i="33"/>
  <c r="J119" i="33"/>
  <c r="K119" i="33"/>
  <c r="G120" i="7" s="1"/>
  <c r="G120" i="8" s="1"/>
  <c r="L119" i="33"/>
  <c r="M119" i="33"/>
  <c r="N119" i="33"/>
  <c r="G120" i="37" s="1"/>
  <c r="G120" i="21" s="1"/>
  <c r="O119" i="33"/>
  <c r="P119" i="33"/>
  <c r="C120" i="33"/>
  <c r="D120" i="33"/>
  <c r="E120" i="33"/>
  <c r="G121" i="3" s="1"/>
  <c r="G121" i="4" s="1"/>
  <c r="F120" i="33"/>
  <c r="G120" i="33"/>
  <c r="H120" i="33"/>
  <c r="G121" i="5" s="1"/>
  <c r="G121" i="6" s="1"/>
  <c r="I120" i="33"/>
  <c r="J120" i="33"/>
  <c r="K120" i="33"/>
  <c r="G121" i="7" s="1"/>
  <c r="G121" i="8" s="1"/>
  <c r="L120" i="33"/>
  <c r="M120" i="33"/>
  <c r="N120" i="33"/>
  <c r="G121" i="37" s="1"/>
  <c r="G121" i="21" s="1"/>
  <c r="O120" i="33"/>
  <c r="P120" i="33"/>
  <c r="C121" i="33"/>
  <c r="D121" i="33"/>
  <c r="E121" i="33"/>
  <c r="G122" i="3" s="1"/>
  <c r="G122" i="4" s="1"/>
  <c r="F121" i="33"/>
  <c r="G121" i="33"/>
  <c r="H121" i="33"/>
  <c r="G122" i="5" s="1"/>
  <c r="G122" i="6" s="1"/>
  <c r="I121" i="33"/>
  <c r="J121" i="33"/>
  <c r="K121" i="33"/>
  <c r="G122" i="7" s="1"/>
  <c r="G122" i="8" s="1"/>
  <c r="L121" i="33"/>
  <c r="M121" i="33"/>
  <c r="N121" i="33"/>
  <c r="G122" i="37" s="1"/>
  <c r="G122" i="21" s="1"/>
  <c r="O121" i="33"/>
  <c r="P121" i="33"/>
  <c r="C122" i="33"/>
  <c r="D122" i="33"/>
  <c r="E122" i="33"/>
  <c r="G123" i="3" s="1"/>
  <c r="G123" i="4" s="1"/>
  <c r="F122" i="33"/>
  <c r="G122" i="33"/>
  <c r="H122" i="33"/>
  <c r="G123" i="5" s="1"/>
  <c r="G123" i="6" s="1"/>
  <c r="I122" i="33"/>
  <c r="J122" i="33"/>
  <c r="K122" i="33"/>
  <c r="G123" i="7" s="1"/>
  <c r="G123" i="8" s="1"/>
  <c r="L122" i="33"/>
  <c r="M122" i="33"/>
  <c r="N122" i="33"/>
  <c r="G123" i="37" s="1"/>
  <c r="G123" i="21" s="1"/>
  <c r="O122" i="33"/>
  <c r="P122" i="33"/>
  <c r="C123" i="33"/>
  <c r="D123" i="33"/>
  <c r="E123" i="33"/>
  <c r="G124" i="3" s="1"/>
  <c r="G124" i="4" s="1"/>
  <c r="F123" i="33"/>
  <c r="G123" i="33"/>
  <c r="H123" i="33"/>
  <c r="G124" i="5" s="1"/>
  <c r="G124" i="6" s="1"/>
  <c r="I123" i="33"/>
  <c r="J123" i="33"/>
  <c r="K123" i="33"/>
  <c r="G124" i="7" s="1"/>
  <c r="G124" i="8" s="1"/>
  <c r="L123" i="33"/>
  <c r="M123" i="33"/>
  <c r="N123" i="33"/>
  <c r="G124" i="37" s="1"/>
  <c r="G124" i="21" s="1"/>
  <c r="O123" i="33"/>
  <c r="P123" i="33"/>
  <c r="C124" i="33"/>
  <c r="D124" i="33"/>
  <c r="E124" i="33"/>
  <c r="G125" i="3" s="1"/>
  <c r="G125" i="4" s="1"/>
  <c r="F124" i="33"/>
  <c r="G124" i="33"/>
  <c r="H124" i="33"/>
  <c r="G125" i="5" s="1"/>
  <c r="G125" i="6" s="1"/>
  <c r="I124" i="33"/>
  <c r="J124" i="33"/>
  <c r="K124" i="33"/>
  <c r="G125" i="7" s="1"/>
  <c r="G125" i="8" s="1"/>
  <c r="L124" i="33"/>
  <c r="M124" i="33"/>
  <c r="N124" i="33"/>
  <c r="G125" i="37" s="1"/>
  <c r="G125" i="21" s="1"/>
  <c r="O124" i="33"/>
  <c r="P124" i="33"/>
  <c r="C125" i="33"/>
  <c r="D125" i="33"/>
  <c r="E125" i="33"/>
  <c r="G126" i="3" s="1"/>
  <c r="G126" i="4" s="1"/>
  <c r="F125" i="33"/>
  <c r="G125" i="33"/>
  <c r="H125" i="33"/>
  <c r="G126" i="5" s="1"/>
  <c r="G126" i="6" s="1"/>
  <c r="I125" i="33"/>
  <c r="J125" i="33"/>
  <c r="K125" i="33"/>
  <c r="G126" i="7" s="1"/>
  <c r="G126" i="8" s="1"/>
  <c r="L125" i="33"/>
  <c r="M125" i="33"/>
  <c r="N125" i="33"/>
  <c r="G126" i="37" s="1"/>
  <c r="G126" i="21" s="1"/>
  <c r="O125" i="33"/>
  <c r="P125" i="33"/>
  <c r="C126" i="33"/>
  <c r="D126" i="33"/>
  <c r="E126" i="33"/>
  <c r="G127" i="3" s="1"/>
  <c r="G127" i="4" s="1"/>
  <c r="F126" i="33"/>
  <c r="G126" i="33"/>
  <c r="H126" i="33"/>
  <c r="G127" i="5" s="1"/>
  <c r="G127" i="6" s="1"/>
  <c r="I126" i="33"/>
  <c r="J126" i="33"/>
  <c r="K126" i="33"/>
  <c r="G127" i="7" s="1"/>
  <c r="G127" i="8" s="1"/>
  <c r="L126" i="33"/>
  <c r="M126" i="33"/>
  <c r="N126" i="33"/>
  <c r="G127" i="37" s="1"/>
  <c r="G127" i="21" s="1"/>
  <c r="O126" i="33"/>
  <c r="P126" i="33"/>
  <c r="C127" i="33"/>
  <c r="D127" i="33"/>
  <c r="E127" i="33"/>
  <c r="G128" i="3" s="1"/>
  <c r="G128" i="4" s="1"/>
  <c r="F127" i="33"/>
  <c r="G127" i="33"/>
  <c r="H127" i="33"/>
  <c r="G128" i="5" s="1"/>
  <c r="G128" i="6" s="1"/>
  <c r="I127" i="33"/>
  <c r="J127" i="33"/>
  <c r="K127" i="33"/>
  <c r="G128" i="7" s="1"/>
  <c r="G128" i="8" s="1"/>
  <c r="L127" i="33"/>
  <c r="M127" i="33"/>
  <c r="N127" i="33"/>
  <c r="G128" i="37" s="1"/>
  <c r="G128" i="21" s="1"/>
  <c r="O127" i="33"/>
  <c r="P127" i="33"/>
  <c r="C128" i="33"/>
  <c r="D128" i="33"/>
  <c r="E128" i="33"/>
  <c r="G129" i="3" s="1"/>
  <c r="G129" i="4" s="1"/>
  <c r="F128" i="33"/>
  <c r="G128" i="33"/>
  <c r="H128" i="33"/>
  <c r="G129" i="5" s="1"/>
  <c r="G129" i="6" s="1"/>
  <c r="I128" i="33"/>
  <c r="J128" i="33"/>
  <c r="K128" i="33"/>
  <c r="G129" i="7" s="1"/>
  <c r="G129" i="8" s="1"/>
  <c r="L128" i="33"/>
  <c r="M128" i="33"/>
  <c r="N128" i="33"/>
  <c r="G129" i="37" s="1"/>
  <c r="G129" i="21" s="1"/>
  <c r="O128" i="33"/>
  <c r="P128" i="33"/>
  <c r="C129" i="33"/>
  <c r="D129" i="33"/>
  <c r="E129" i="33"/>
  <c r="G130" i="3" s="1"/>
  <c r="G130" i="4" s="1"/>
  <c r="F129" i="33"/>
  <c r="G129" i="33"/>
  <c r="H129" i="33"/>
  <c r="G130" i="5" s="1"/>
  <c r="G130" i="6" s="1"/>
  <c r="I129" i="33"/>
  <c r="J129" i="33"/>
  <c r="K129" i="33"/>
  <c r="G130" i="7" s="1"/>
  <c r="G130" i="8" s="1"/>
  <c r="L129" i="33"/>
  <c r="M129" i="33"/>
  <c r="N129" i="33"/>
  <c r="G130" i="37" s="1"/>
  <c r="G130" i="21" s="1"/>
  <c r="O129" i="33"/>
  <c r="P129" i="33"/>
  <c r="C130" i="33"/>
  <c r="D130" i="33"/>
  <c r="E130" i="33"/>
  <c r="G131" i="3" s="1"/>
  <c r="G131" i="4" s="1"/>
  <c r="F130" i="33"/>
  <c r="G130" i="33"/>
  <c r="H130" i="33"/>
  <c r="G131" i="5" s="1"/>
  <c r="G131" i="6" s="1"/>
  <c r="I130" i="33"/>
  <c r="J130" i="33"/>
  <c r="K130" i="33"/>
  <c r="G131" i="7" s="1"/>
  <c r="G131" i="8" s="1"/>
  <c r="L130" i="33"/>
  <c r="M130" i="33"/>
  <c r="N130" i="33"/>
  <c r="G131" i="37" s="1"/>
  <c r="G131" i="21" s="1"/>
  <c r="O130" i="33"/>
  <c r="P130" i="33"/>
  <c r="C131" i="33"/>
  <c r="D131" i="33"/>
  <c r="E131" i="33"/>
  <c r="F131" i="33"/>
  <c r="G131" i="33"/>
  <c r="H131" i="33"/>
  <c r="G132" i="5" s="1"/>
  <c r="G132" i="6" s="1"/>
  <c r="I131" i="33"/>
  <c r="J131" i="33"/>
  <c r="K131" i="33"/>
  <c r="G132" i="7" s="1"/>
  <c r="G132" i="8" s="1"/>
  <c r="L131" i="33"/>
  <c r="M131" i="33"/>
  <c r="N131" i="33"/>
  <c r="G132" i="37" s="1"/>
  <c r="G132" i="21" s="1"/>
  <c r="O131" i="33"/>
  <c r="P131" i="33"/>
  <c r="C132" i="33"/>
  <c r="D132" i="33"/>
  <c r="E132" i="33"/>
  <c r="G133" i="3" s="1"/>
  <c r="G133" i="4" s="1"/>
  <c r="F132" i="33"/>
  <c r="G132" i="33"/>
  <c r="H132" i="33"/>
  <c r="G133" i="5" s="1"/>
  <c r="G133" i="6" s="1"/>
  <c r="I132" i="33"/>
  <c r="J132" i="33"/>
  <c r="K132" i="33"/>
  <c r="G133" i="7" s="1"/>
  <c r="G133" i="8" s="1"/>
  <c r="L132" i="33"/>
  <c r="M132" i="33"/>
  <c r="N132" i="33"/>
  <c r="G133" i="37" s="1"/>
  <c r="G133" i="21" s="1"/>
  <c r="O132" i="33"/>
  <c r="P132" i="33"/>
  <c r="C133" i="33"/>
  <c r="D133" i="33"/>
  <c r="E133" i="33"/>
  <c r="G134" i="3" s="1"/>
  <c r="G134" i="4" s="1"/>
  <c r="F133" i="33"/>
  <c r="G133" i="33"/>
  <c r="H133" i="33"/>
  <c r="G134" i="5" s="1"/>
  <c r="G134" i="6" s="1"/>
  <c r="I133" i="33"/>
  <c r="J133" i="33"/>
  <c r="K133" i="33"/>
  <c r="G134" i="7" s="1"/>
  <c r="G134" i="8" s="1"/>
  <c r="L133" i="33"/>
  <c r="M133" i="33"/>
  <c r="N133" i="33"/>
  <c r="G134" i="37" s="1"/>
  <c r="G134" i="21" s="1"/>
  <c r="O133" i="33"/>
  <c r="P133" i="33"/>
  <c r="C134" i="33"/>
  <c r="D134" i="33"/>
  <c r="E134" i="33"/>
  <c r="G135" i="3" s="1"/>
  <c r="G135" i="4" s="1"/>
  <c r="F134" i="33"/>
  <c r="G134" i="33"/>
  <c r="H134" i="33"/>
  <c r="G135" i="5" s="1"/>
  <c r="G135" i="6" s="1"/>
  <c r="I134" i="33"/>
  <c r="J134" i="33"/>
  <c r="K134" i="33"/>
  <c r="G135" i="7" s="1"/>
  <c r="G135" i="8" s="1"/>
  <c r="L134" i="33"/>
  <c r="M134" i="33"/>
  <c r="N134" i="33"/>
  <c r="G135" i="37" s="1"/>
  <c r="G135" i="21" s="1"/>
  <c r="O134" i="33"/>
  <c r="P134" i="33"/>
  <c r="C135" i="33"/>
  <c r="D135" i="33"/>
  <c r="E135" i="33"/>
  <c r="G136" i="3" s="1"/>
  <c r="G136" i="4" s="1"/>
  <c r="F135" i="33"/>
  <c r="G135" i="33"/>
  <c r="H135" i="33"/>
  <c r="G136" i="5" s="1"/>
  <c r="G136" i="6" s="1"/>
  <c r="I135" i="33"/>
  <c r="J135" i="33"/>
  <c r="K135" i="33"/>
  <c r="G136" i="7" s="1"/>
  <c r="G136" i="8" s="1"/>
  <c r="L135" i="33"/>
  <c r="M135" i="33"/>
  <c r="N135" i="33"/>
  <c r="G136" i="37" s="1"/>
  <c r="G136" i="21" s="1"/>
  <c r="O135" i="33"/>
  <c r="P135" i="33"/>
  <c r="C136" i="33"/>
  <c r="D136" i="33"/>
  <c r="E136" i="33"/>
  <c r="G137" i="3" s="1"/>
  <c r="G137" i="4" s="1"/>
  <c r="F136" i="33"/>
  <c r="G136" i="33"/>
  <c r="H136" i="33"/>
  <c r="G137" i="5" s="1"/>
  <c r="G137" i="6" s="1"/>
  <c r="I136" i="33"/>
  <c r="J136" i="33"/>
  <c r="K136" i="33"/>
  <c r="G137" i="7" s="1"/>
  <c r="G137" i="8" s="1"/>
  <c r="L136" i="33"/>
  <c r="M136" i="33"/>
  <c r="N136" i="33"/>
  <c r="G137" i="37" s="1"/>
  <c r="G137" i="21" s="1"/>
  <c r="O136" i="33"/>
  <c r="P136" i="33"/>
  <c r="C137" i="33"/>
  <c r="D137" i="33"/>
  <c r="E137" i="33"/>
  <c r="G138" i="3" s="1"/>
  <c r="G138" i="4" s="1"/>
  <c r="F137" i="33"/>
  <c r="G137" i="33"/>
  <c r="H137" i="33"/>
  <c r="G138" i="5" s="1"/>
  <c r="G138" i="6" s="1"/>
  <c r="I137" i="33"/>
  <c r="J137" i="33"/>
  <c r="K137" i="33"/>
  <c r="G138" i="7" s="1"/>
  <c r="G138" i="8" s="1"/>
  <c r="L137" i="33"/>
  <c r="M137" i="33"/>
  <c r="N137" i="33"/>
  <c r="G138" i="37" s="1"/>
  <c r="G138" i="21" s="1"/>
  <c r="O137" i="33"/>
  <c r="P137" i="33"/>
  <c r="C138" i="33"/>
  <c r="D138" i="33"/>
  <c r="E138" i="33"/>
  <c r="G139" i="3" s="1"/>
  <c r="G139" i="4" s="1"/>
  <c r="F138" i="33"/>
  <c r="G138" i="33"/>
  <c r="H138" i="33"/>
  <c r="G139" i="5" s="1"/>
  <c r="G139" i="6" s="1"/>
  <c r="I138" i="33"/>
  <c r="J138" i="33"/>
  <c r="K138" i="33"/>
  <c r="G139" i="7" s="1"/>
  <c r="G139" i="8" s="1"/>
  <c r="L138" i="33"/>
  <c r="M138" i="33"/>
  <c r="N138" i="33"/>
  <c r="G139" i="37" s="1"/>
  <c r="G139" i="21" s="1"/>
  <c r="O138" i="33"/>
  <c r="P138" i="33"/>
  <c r="C139" i="33"/>
  <c r="D139" i="33"/>
  <c r="E139" i="33"/>
  <c r="G140" i="3" s="1"/>
  <c r="G140" i="4" s="1"/>
  <c r="F139" i="33"/>
  <c r="G139" i="33"/>
  <c r="H139" i="33"/>
  <c r="G140" i="5" s="1"/>
  <c r="G140" i="6" s="1"/>
  <c r="I139" i="33"/>
  <c r="J139" i="33"/>
  <c r="K139" i="33"/>
  <c r="G140" i="7" s="1"/>
  <c r="G140" i="8" s="1"/>
  <c r="L139" i="33"/>
  <c r="M139" i="33"/>
  <c r="N139" i="33"/>
  <c r="G140" i="37" s="1"/>
  <c r="G140" i="21" s="1"/>
  <c r="O139" i="33"/>
  <c r="P139" i="33"/>
  <c r="C140" i="33"/>
  <c r="D140" i="33"/>
  <c r="E140" i="33"/>
  <c r="G141" i="3" s="1"/>
  <c r="G141" i="4" s="1"/>
  <c r="F140" i="33"/>
  <c r="G140" i="33"/>
  <c r="H140" i="33"/>
  <c r="G141" i="5" s="1"/>
  <c r="G141" i="6" s="1"/>
  <c r="I140" i="33"/>
  <c r="J140" i="33"/>
  <c r="K140" i="33"/>
  <c r="G141" i="7" s="1"/>
  <c r="G141" i="8" s="1"/>
  <c r="L140" i="33"/>
  <c r="M140" i="33"/>
  <c r="N140" i="33"/>
  <c r="G141" i="37" s="1"/>
  <c r="G141" i="21" s="1"/>
  <c r="O140" i="33"/>
  <c r="P140" i="33"/>
  <c r="C141" i="33"/>
  <c r="D141" i="33"/>
  <c r="E141" i="33"/>
  <c r="G142" i="3" s="1"/>
  <c r="G142" i="4" s="1"/>
  <c r="F141" i="33"/>
  <c r="G141" i="33"/>
  <c r="H141" i="33"/>
  <c r="G142" i="5" s="1"/>
  <c r="G142" i="6" s="1"/>
  <c r="I141" i="33"/>
  <c r="J141" i="33"/>
  <c r="K141" i="33"/>
  <c r="G142" i="7" s="1"/>
  <c r="G142" i="8" s="1"/>
  <c r="L141" i="33"/>
  <c r="M141" i="33"/>
  <c r="N141" i="33"/>
  <c r="G142" i="37" s="1"/>
  <c r="G142" i="21" s="1"/>
  <c r="O141" i="33"/>
  <c r="P141" i="33"/>
  <c r="C142" i="33"/>
  <c r="D142" i="33"/>
  <c r="E142" i="33"/>
  <c r="G143" i="3" s="1"/>
  <c r="G143" i="4" s="1"/>
  <c r="F142" i="33"/>
  <c r="G142" i="33"/>
  <c r="H142" i="33"/>
  <c r="G143" i="5" s="1"/>
  <c r="G143" i="6" s="1"/>
  <c r="I142" i="33"/>
  <c r="J142" i="33"/>
  <c r="K142" i="33"/>
  <c r="G143" i="7" s="1"/>
  <c r="G143" i="8" s="1"/>
  <c r="L142" i="33"/>
  <c r="M142" i="33"/>
  <c r="N142" i="33"/>
  <c r="G143" i="37" s="1"/>
  <c r="G143" i="21" s="1"/>
  <c r="O142" i="33"/>
  <c r="P142" i="33"/>
  <c r="C143" i="33"/>
  <c r="D143" i="33"/>
  <c r="E143" i="33"/>
  <c r="G144" i="3" s="1"/>
  <c r="G144" i="4" s="1"/>
  <c r="F143" i="33"/>
  <c r="G143" i="33"/>
  <c r="H143" i="33"/>
  <c r="G144" i="5" s="1"/>
  <c r="G144" i="6" s="1"/>
  <c r="I143" i="33"/>
  <c r="J143" i="33"/>
  <c r="K143" i="33"/>
  <c r="G144" i="7" s="1"/>
  <c r="G144" i="8" s="1"/>
  <c r="L143" i="33"/>
  <c r="M143" i="33"/>
  <c r="N143" i="33"/>
  <c r="G144" i="37" s="1"/>
  <c r="G144" i="21" s="1"/>
  <c r="O143" i="33"/>
  <c r="P143" i="33"/>
  <c r="C144" i="33"/>
  <c r="D144" i="33"/>
  <c r="E144" i="33"/>
  <c r="G145" i="3" s="1"/>
  <c r="G145" i="4" s="1"/>
  <c r="F144" i="33"/>
  <c r="G144" i="33"/>
  <c r="H144" i="33"/>
  <c r="G145" i="5" s="1"/>
  <c r="G145" i="6" s="1"/>
  <c r="I144" i="33"/>
  <c r="J144" i="33"/>
  <c r="K144" i="33"/>
  <c r="G145" i="7" s="1"/>
  <c r="G145" i="8" s="1"/>
  <c r="L144" i="33"/>
  <c r="M144" i="33"/>
  <c r="N144" i="33"/>
  <c r="G145" i="37" s="1"/>
  <c r="G145" i="21" s="1"/>
  <c r="O144" i="33"/>
  <c r="P144" i="33"/>
  <c r="C145" i="33"/>
  <c r="D145" i="33"/>
  <c r="E145" i="33"/>
  <c r="G146" i="3" s="1"/>
  <c r="G146" i="4" s="1"/>
  <c r="F145" i="33"/>
  <c r="G145" i="33"/>
  <c r="H145" i="33"/>
  <c r="G146" i="5" s="1"/>
  <c r="G146" i="6" s="1"/>
  <c r="I145" i="33"/>
  <c r="J145" i="33"/>
  <c r="K145" i="33"/>
  <c r="G146" i="7" s="1"/>
  <c r="G146" i="8" s="1"/>
  <c r="L145" i="33"/>
  <c r="M145" i="33"/>
  <c r="N145" i="33"/>
  <c r="G146" i="37" s="1"/>
  <c r="G146" i="21" s="1"/>
  <c r="O145" i="33"/>
  <c r="P145" i="33"/>
  <c r="C146" i="33"/>
  <c r="D146" i="33"/>
  <c r="E146" i="33"/>
  <c r="G147" i="3" s="1"/>
  <c r="G147" i="4" s="1"/>
  <c r="F146" i="33"/>
  <c r="G146" i="33"/>
  <c r="H146" i="33"/>
  <c r="G147" i="5" s="1"/>
  <c r="G147" i="6" s="1"/>
  <c r="I146" i="33"/>
  <c r="J146" i="33"/>
  <c r="K146" i="33"/>
  <c r="G147" i="7" s="1"/>
  <c r="G147" i="8" s="1"/>
  <c r="L146" i="33"/>
  <c r="M146" i="33"/>
  <c r="N146" i="33"/>
  <c r="G147" i="37" s="1"/>
  <c r="G147" i="21" s="1"/>
  <c r="O146" i="33"/>
  <c r="P146" i="33"/>
  <c r="C147" i="33"/>
  <c r="D147" i="33"/>
  <c r="E147" i="33"/>
  <c r="G148" i="3" s="1"/>
  <c r="G148" i="4" s="1"/>
  <c r="F147" i="33"/>
  <c r="G147" i="33"/>
  <c r="H147" i="33"/>
  <c r="G148" i="5" s="1"/>
  <c r="G148" i="6" s="1"/>
  <c r="I147" i="33"/>
  <c r="J147" i="33"/>
  <c r="K147" i="33"/>
  <c r="G148" i="7" s="1"/>
  <c r="G148" i="8" s="1"/>
  <c r="L147" i="33"/>
  <c r="M147" i="33"/>
  <c r="N147" i="33"/>
  <c r="G148" i="37" s="1"/>
  <c r="G148" i="21" s="1"/>
  <c r="O147" i="33"/>
  <c r="P147" i="33"/>
  <c r="C148" i="33"/>
  <c r="D148" i="33"/>
  <c r="E148" i="33"/>
  <c r="G149" i="3" s="1"/>
  <c r="G149" i="4" s="1"/>
  <c r="F148" i="33"/>
  <c r="G148" i="33"/>
  <c r="H148" i="33"/>
  <c r="G149" i="5" s="1"/>
  <c r="G149" i="6" s="1"/>
  <c r="I148" i="33"/>
  <c r="J148" i="33"/>
  <c r="K148" i="33"/>
  <c r="G149" i="7" s="1"/>
  <c r="G149" i="8" s="1"/>
  <c r="L148" i="33"/>
  <c r="M148" i="33"/>
  <c r="N148" i="33"/>
  <c r="G149" i="37" s="1"/>
  <c r="G149" i="21" s="1"/>
  <c r="O148" i="33"/>
  <c r="P148" i="33"/>
  <c r="C149" i="33"/>
  <c r="D149" i="33"/>
  <c r="E149" i="33"/>
  <c r="G150" i="3" s="1"/>
  <c r="G150" i="4" s="1"/>
  <c r="F149" i="33"/>
  <c r="G149" i="33"/>
  <c r="H149" i="33"/>
  <c r="G150" i="5" s="1"/>
  <c r="G150" i="6" s="1"/>
  <c r="I149" i="33"/>
  <c r="J149" i="33"/>
  <c r="K149" i="33"/>
  <c r="G150" i="7" s="1"/>
  <c r="G150" i="8" s="1"/>
  <c r="L149" i="33"/>
  <c r="M149" i="33"/>
  <c r="N149" i="33"/>
  <c r="G150" i="37" s="1"/>
  <c r="G150" i="21" s="1"/>
  <c r="O149" i="33"/>
  <c r="P149" i="33"/>
  <c r="C150" i="33"/>
  <c r="D150" i="33"/>
  <c r="E150" i="33"/>
  <c r="G151" i="3" s="1"/>
  <c r="G151" i="4" s="1"/>
  <c r="F150" i="33"/>
  <c r="G150" i="33"/>
  <c r="H150" i="33"/>
  <c r="G151" i="5" s="1"/>
  <c r="G151" i="6" s="1"/>
  <c r="I150" i="33"/>
  <c r="J150" i="33"/>
  <c r="K150" i="33"/>
  <c r="G151" i="7" s="1"/>
  <c r="G151" i="8" s="1"/>
  <c r="L150" i="33"/>
  <c r="M150" i="33"/>
  <c r="N150" i="33"/>
  <c r="G151" i="37" s="1"/>
  <c r="G151" i="21" s="1"/>
  <c r="O150" i="33"/>
  <c r="P150" i="33"/>
  <c r="C151" i="33"/>
  <c r="D151" i="33"/>
  <c r="E151" i="33"/>
  <c r="G152" i="3" s="1"/>
  <c r="G152" i="4" s="1"/>
  <c r="F151" i="33"/>
  <c r="G151" i="33"/>
  <c r="H151" i="33"/>
  <c r="G152" i="5" s="1"/>
  <c r="G152" i="6" s="1"/>
  <c r="I151" i="33"/>
  <c r="J151" i="33"/>
  <c r="K151" i="33"/>
  <c r="G152" i="7" s="1"/>
  <c r="G152" i="8" s="1"/>
  <c r="L151" i="33"/>
  <c r="M151" i="33"/>
  <c r="N151" i="33"/>
  <c r="G152" i="37" s="1"/>
  <c r="G152" i="21" s="1"/>
  <c r="O151" i="33"/>
  <c r="P151" i="33"/>
  <c r="C152" i="33"/>
  <c r="D152" i="33"/>
  <c r="E152" i="33"/>
  <c r="G153" i="3" s="1"/>
  <c r="G153" i="4" s="1"/>
  <c r="F152" i="33"/>
  <c r="G152" i="33"/>
  <c r="H152" i="33"/>
  <c r="G153" i="5" s="1"/>
  <c r="G153" i="6" s="1"/>
  <c r="I152" i="33"/>
  <c r="J152" i="33"/>
  <c r="K152" i="33"/>
  <c r="G153" i="7" s="1"/>
  <c r="G153" i="8" s="1"/>
  <c r="L152" i="33"/>
  <c r="M152" i="33"/>
  <c r="N152" i="33"/>
  <c r="G153" i="37" s="1"/>
  <c r="G153" i="21" s="1"/>
  <c r="O152" i="33"/>
  <c r="P152" i="33"/>
  <c r="C153" i="33"/>
  <c r="D153" i="33"/>
  <c r="E153" i="33"/>
  <c r="G154" i="3" s="1"/>
  <c r="G154" i="4" s="1"/>
  <c r="F153" i="33"/>
  <c r="G153" i="33"/>
  <c r="H153" i="33"/>
  <c r="G154" i="5" s="1"/>
  <c r="G154" i="6" s="1"/>
  <c r="I153" i="33"/>
  <c r="J153" i="33"/>
  <c r="K153" i="33"/>
  <c r="G154" i="7" s="1"/>
  <c r="G154" i="8" s="1"/>
  <c r="L153" i="33"/>
  <c r="M153" i="33"/>
  <c r="N153" i="33"/>
  <c r="G154" i="37" s="1"/>
  <c r="G154" i="21" s="1"/>
  <c r="O153" i="33"/>
  <c r="P153" i="33"/>
  <c r="C154" i="33"/>
  <c r="D154" i="33"/>
  <c r="E154" i="33"/>
  <c r="G155" i="3" s="1"/>
  <c r="G155" i="4" s="1"/>
  <c r="F154" i="33"/>
  <c r="G154" i="33"/>
  <c r="H154" i="33"/>
  <c r="G155" i="5" s="1"/>
  <c r="G155" i="6" s="1"/>
  <c r="I154" i="33"/>
  <c r="J154" i="33"/>
  <c r="K154" i="33"/>
  <c r="G155" i="7" s="1"/>
  <c r="G155" i="8" s="1"/>
  <c r="L154" i="33"/>
  <c r="M154" i="33"/>
  <c r="N154" i="33"/>
  <c r="G155" i="37" s="1"/>
  <c r="G155" i="21" s="1"/>
  <c r="O154" i="33"/>
  <c r="P154" i="33"/>
  <c r="C155" i="33"/>
  <c r="D155" i="33"/>
  <c r="E155" i="33"/>
  <c r="G156" i="3" s="1"/>
  <c r="G156" i="4" s="1"/>
  <c r="F155" i="33"/>
  <c r="G155" i="33"/>
  <c r="H155" i="33"/>
  <c r="G156" i="5" s="1"/>
  <c r="G156" i="6" s="1"/>
  <c r="I155" i="33"/>
  <c r="J155" i="33"/>
  <c r="K155" i="33"/>
  <c r="G156" i="7" s="1"/>
  <c r="G156" i="8" s="1"/>
  <c r="L155" i="33"/>
  <c r="M155" i="33"/>
  <c r="N155" i="33"/>
  <c r="G156" i="37" s="1"/>
  <c r="G156" i="21" s="1"/>
  <c r="O155" i="33"/>
  <c r="P155" i="33"/>
  <c r="B3" i="33"/>
  <c r="G4" i="1" s="1"/>
  <c r="G4" i="2" s="1"/>
  <c r="B4" i="33"/>
  <c r="G5" i="1" s="1"/>
  <c r="G5" i="2" s="1"/>
  <c r="B5" i="33"/>
  <c r="G6" i="1" s="1"/>
  <c r="G6" i="2" s="1"/>
  <c r="B6" i="33"/>
  <c r="G7" i="1" s="1"/>
  <c r="G7" i="2" s="1"/>
  <c r="B7" i="33"/>
  <c r="G8" i="1" s="1"/>
  <c r="G8" i="2" s="1"/>
  <c r="B8" i="33"/>
  <c r="G9" i="1" s="1"/>
  <c r="G9" i="2" s="1"/>
  <c r="B9" i="33"/>
  <c r="G10" i="1" s="1"/>
  <c r="G10" i="2" s="1"/>
  <c r="B10" i="33"/>
  <c r="G11" i="1" s="1"/>
  <c r="G11" i="2" s="1"/>
  <c r="B11" i="33"/>
  <c r="G12" i="1" s="1"/>
  <c r="G12" i="2" s="1"/>
  <c r="B12" i="33"/>
  <c r="G13" i="1" s="1"/>
  <c r="G13" i="2" s="1"/>
  <c r="B13" i="33"/>
  <c r="G14" i="1" s="1"/>
  <c r="G14" i="2" s="1"/>
  <c r="B14" i="33"/>
  <c r="G15" i="1" s="1"/>
  <c r="G15" i="2" s="1"/>
  <c r="B15" i="33"/>
  <c r="G16" i="1" s="1"/>
  <c r="G16" i="2" s="1"/>
  <c r="B16" i="33"/>
  <c r="G17" i="1" s="1"/>
  <c r="G17" i="2" s="1"/>
  <c r="B17" i="33"/>
  <c r="G18" i="1" s="1"/>
  <c r="G18" i="2" s="1"/>
  <c r="B18" i="33"/>
  <c r="G19" i="1" s="1"/>
  <c r="G19" i="2" s="1"/>
  <c r="B19" i="33"/>
  <c r="G20" i="1" s="1"/>
  <c r="G20" i="2" s="1"/>
  <c r="B20" i="33"/>
  <c r="G21" i="1" s="1"/>
  <c r="G21" i="2" s="1"/>
  <c r="B21" i="33"/>
  <c r="G22" i="1" s="1"/>
  <c r="G22" i="2" s="1"/>
  <c r="B22" i="33"/>
  <c r="G23" i="1" s="1"/>
  <c r="G23" i="2" s="1"/>
  <c r="B23" i="33"/>
  <c r="G24" i="1" s="1"/>
  <c r="G24" i="2" s="1"/>
  <c r="B24" i="33"/>
  <c r="G25" i="1" s="1"/>
  <c r="G25" i="2" s="1"/>
  <c r="B25" i="33"/>
  <c r="G26" i="1" s="1"/>
  <c r="G26" i="2" s="1"/>
  <c r="B26" i="33"/>
  <c r="G27" i="1" s="1"/>
  <c r="G27" i="2" s="1"/>
  <c r="B27" i="33"/>
  <c r="G28" i="1" s="1"/>
  <c r="G28" i="2" s="1"/>
  <c r="B28" i="33"/>
  <c r="G29" i="1" s="1"/>
  <c r="G29" i="2" s="1"/>
  <c r="B29" i="33"/>
  <c r="G30" i="1" s="1"/>
  <c r="G30" i="2" s="1"/>
  <c r="B30" i="33"/>
  <c r="G31" i="1" s="1"/>
  <c r="G31" i="2" s="1"/>
  <c r="B31" i="33"/>
  <c r="G32" i="1" s="1"/>
  <c r="G32" i="2" s="1"/>
  <c r="B32" i="33"/>
  <c r="G33" i="1" s="1"/>
  <c r="G33" i="2" s="1"/>
  <c r="B33" i="33"/>
  <c r="G34" i="1" s="1"/>
  <c r="G34" i="2" s="1"/>
  <c r="B34" i="33"/>
  <c r="G35" i="1" s="1"/>
  <c r="G35" i="2" s="1"/>
  <c r="B35" i="33"/>
  <c r="G36" i="1" s="1"/>
  <c r="G36" i="2" s="1"/>
  <c r="B36" i="33"/>
  <c r="G37" i="1" s="1"/>
  <c r="G37" i="2" s="1"/>
  <c r="B37" i="33"/>
  <c r="G38" i="1" s="1"/>
  <c r="G38" i="2" s="1"/>
  <c r="B38" i="33"/>
  <c r="G39" i="1" s="1"/>
  <c r="G39" i="2" s="1"/>
  <c r="B39" i="33"/>
  <c r="G40" i="1" s="1"/>
  <c r="G40" i="2" s="1"/>
  <c r="B40" i="33"/>
  <c r="G41" i="1" s="1"/>
  <c r="G41" i="2" s="1"/>
  <c r="B41" i="33"/>
  <c r="G42" i="1" s="1"/>
  <c r="G42" i="2" s="1"/>
  <c r="B42" i="33"/>
  <c r="G43" i="1" s="1"/>
  <c r="G43" i="2" s="1"/>
  <c r="B43" i="33"/>
  <c r="G44" i="1" s="1"/>
  <c r="G44" i="2" s="1"/>
  <c r="B44" i="33"/>
  <c r="G45" i="1" s="1"/>
  <c r="G45" i="2" s="1"/>
  <c r="B45" i="33"/>
  <c r="G46" i="1" s="1"/>
  <c r="G46" i="2" s="1"/>
  <c r="B46" i="33"/>
  <c r="G47" i="1" s="1"/>
  <c r="G47" i="2" s="1"/>
  <c r="B47" i="33"/>
  <c r="G48" i="1" s="1"/>
  <c r="G48" i="2" s="1"/>
  <c r="B48" i="33"/>
  <c r="G49" i="1" s="1"/>
  <c r="G49" i="2" s="1"/>
  <c r="B49" i="33"/>
  <c r="G50" i="1" s="1"/>
  <c r="G50" i="2" s="1"/>
  <c r="B50" i="33"/>
  <c r="G51" i="1" s="1"/>
  <c r="G51" i="2" s="1"/>
  <c r="B51" i="33"/>
  <c r="G52" i="1" s="1"/>
  <c r="G52" i="2" s="1"/>
  <c r="B52" i="33"/>
  <c r="G53" i="1" s="1"/>
  <c r="G53" i="2" s="1"/>
  <c r="B53" i="33"/>
  <c r="G54" i="1" s="1"/>
  <c r="G54" i="2" s="1"/>
  <c r="B54" i="33"/>
  <c r="G55" i="1" s="1"/>
  <c r="G55" i="2" s="1"/>
  <c r="B55" i="33"/>
  <c r="G56" i="1" s="1"/>
  <c r="G56" i="2" s="1"/>
  <c r="B56" i="33"/>
  <c r="G57" i="1" s="1"/>
  <c r="G57" i="2" s="1"/>
  <c r="B57" i="33"/>
  <c r="G58" i="1" s="1"/>
  <c r="G58" i="2" s="1"/>
  <c r="B58" i="33"/>
  <c r="G59" i="1" s="1"/>
  <c r="G59" i="2" s="1"/>
  <c r="B59" i="33"/>
  <c r="G60" i="1" s="1"/>
  <c r="G60" i="2" s="1"/>
  <c r="B60" i="33"/>
  <c r="G61" i="1" s="1"/>
  <c r="G61" i="2" s="1"/>
  <c r="B61" i="33"/>
  <c r="G62" i="1" s="1"/>
  <c r="G62" i="2" s="1"/>
  <c r="B62" i="33"/>
  <c r="G63" i="1" s="1"/>
  <c r="G63" i="2" s="1"/>
  <c r="B63" i="33"/>
  <c r="G64" i="1" s="1"/>
  <c r="G64" i="2" s="1"/>
  <c r="B64" i="33"/>
  <c r="G65" i="1" s="1"/>
  <c r="G65" i="2" s="1"/>
  <c r="B65" i="33"/>
  <c r="G66" i="1" s="1"/>
  <c r="G66" i="2" s="1"/>
  <c r="B66" i="33"/>
  <c r="G67" i="1" s="1"/>
  <c r="G67" i="2" s="1"/>
  <c r="B67" i="33"/>
  <c r="G68" i="1" s="1"/>
  <c r="G68" i="2" s="1"/>
  <c r="B68" i="33"/>
  <c r="G69" i="1" s="1"/>
  <c r="G69" i="2" s="1"/>
  <c r="B69" i="33"/>
  <c r="G70" i="1" s="1"/>
  <c r="G70" i="2" s="1"/>
  <c r="B70" i="33"/>
  <c r="G71" i="1" s="1"/>
  <c r="G71" i="2" s="1"/>
  <c r="B71" i="33"/>
  <c r="G72" i="1" s="1"/>
  <c r="G72" i="2" s="1"/>
  <c r="B72" i="33"/>
  <c r="G73" i="1" s="1"/>
  <c r="G73" i="2" s="1"/>
  <c r="B73" i="33"/>
  <c r="G74" i="1" s="1"/>
  <c r="G74" i="2" s="1"/>
  <c r="B74" i="33"/>
  <c r="G75" i="1" s="1"/>
  <c r="G75" i="2" s="1"/>
  <c r="B76" i="33"/>
  <c r="G77" i="1" s="1"/>
  <c r="G77" i="2" s="1"/>
  <c r="B77" i="33"/>
  <c r="G78" i="1" s="1"/>
  <c r="G78" i="2" s="1"/>
  <c r="B78" i="33"/>
  <c r="G79" i="1" s="1"/>
  <c r="G79" i="2" s="1"/>
  <c r="B79" i="33"/>
  <c r="G80" i="1" s="1"/>
  <c r="G80" i="2" s="1"/>
  <c r="B80" i="33"/>
  <c r="G81" i="1" s="1"/>
  <c r="G81" i="2" s="1"/>
  <c r="B81" i="33"/>
  <c r="G82" i="1" s="1"/>
  <c r="G82" i="2" s="1"/>
  <c r="B82" i="33"/>
  <c r="G83" i="1" s="1"/>
  <c r="G83" i="2" s="1"/>
  <c r="B83" i="33"/>
  <c r="G84" i="1" s="1"/>
  <c r="G84" i="2" s="1"/>
  <c r="B84" i="33"/>
  <c r="G85" i="1" s="1"/>
  <c r="G85" i="2" s="1"/>
  <c r="B85" i="33"/>
  <c r="G86" i="1" s="1"/>
  <c r="G86" i="2" s="1"/>
  <c r="B86" i="33"/>
  <c r="G87" i="1" s="1"/>
  <c r="G87" i="2" s="1"/>
  <c r="B87" i="33"/>
  <c r="G88" i="1" s="1"/>
  <c r="G88" i="2" s="1"/>
  <c r="B88" i="33"/>
  <c r="G89" i="1" s="1"/>
  <c r="G89" i="2" s="1"/>
  <c r="B89" i="33"/>
  <c r="G90" i="1" s="1"/>
  <c r="G90" i="2" s="1"/>
  <c r="B90" i="33"/>
  <c r="G91" i="1" s="1"/>
  <c r="G91" i="2" s="1"/>
  <c r="B91" i="33"/>
  <c r="G92" i="1" s="1"/>
  <c r="G92" i="2" s="1"/>
  <c r="B92" i="33"/>
  <c r="G93" i="1" s="1"/>
  <c r="G93" i="2" s="1"/>
  <c r="B93" i="33"/>
  <c r="G94" i="1" s="1"/>
  <c r="G94" i="2" s="1"/>
  <c r="B94" i="33"/>
  <c r="G95" i="1" s="1"/>
  <c r="G95" i="2" s="1"/>
  <c r="B95" i="33"/>
  <c r="G96" i="1" s="1"/>
  <c r="G96" i="2" s="1"/>
  <c r="B96" i="33"/>
  <c r="G97" i="1" s="1"/>
  <c r="G97" i="2" s="1"/>
  <c r="B97" i="33"/>
  <c r="G98" i="1" s="1"/>
  <c r="G98" i="2" s="1"/>
  <c r="B98" i="33"/>
  <c r="G99" i="1" s="1"/>
  <c r="G99" i="2" s="1"/>
  <c r="B99" i="33"/>
  <c r="G100" i="1" s="1"/>
  <c r="G100" i="2" s="1"/>
  <c r="B100" i="33"/>
  <c r="G101" i="1" s="1"/>
  <c r="G101" i="2" s="1"/>
  <c r="B101" i="33"/>
  <c r="G102" i="1" s="1"/>
  <c r="G102" i="2" s="1"/>
  <c r="B102" i="33"/>
  <c r="G103" i="1" s="1"/>
  <c r="G103" i="2" s="1"/>
  <c r="B103" i="33"/>
  <c r="G104" i="1" s="1"/>
  <c r="G104" i="2" s="1"/>
  <c r="B104" i="33"/>
  <c r="G105" i="1" s="1"/>
  <c r="G105" i="2" s="1"/>
  <c r="B105" i="33"/>
  <c r="G106" i="1" s="1"/>
  <c r="G106" i="2" s="1"/>
  <c r="B106" i="33"/>
  <c r="G107" i="1" s="1"/>
  <c r="G107" i="2" s="1"/>
  <c r="B107" i="33"/>
  <c r="G108" i="1" s="1"/>
  <c r="G108" i="2" s="1"/>
  <c r="B108" i="33"/>
  <c r="G109" i="1" s="1"/>
  <c r="G109" i="2" s="1"/>
  <c r="B109" i="33"/>
  <c r="G110" i="1" s="1"/>
  <c r="G110" i="2" s="1"/>
  <c r="B110" i="33"/>
  <c r="G111" i="1" s="1"/>
  <c r="G111" i="2" s="1"/>
  <c r="B111" i="33"/>
  <c r="G112" i="1" s="1"/>
  <c r="G112" i="2" s="1"/>
  <c r="B112" i="33"/>
  <c r="G113" i="1" s="1"/>
  <c r="G113" i="2" s="1"/>
  <c r="B113" i="33"/>
  <c r="G114" i="1" s="1"/>
  <c r="G114" i="2" s="1"/>
  <c r="B114" i="33"/>
  <c r="G115" i="1" s="1"/>
  <c r="G115" i="2" s="1"/>
  <c r="B115" i="33"/>
  <c r="G116" i="1" s="1"/>
  <c r="G116" i="2" s="1"/>
  <c r="B116" i="33"/>
  <c r="G117" i="1" s="1"/>
  <c r="G117" i="2" s="1"/>
  <c r="B117" i="33"/>
  <c r="G118" i="1" s="1"/>
  <c r="G118" i="2" s="1"/>
  <c r="B118" i="33"/>
  <c r="G119" i="1" s="1"/>
  <c r="G119" i="2" s="1"/>
  <c r="B119" i="33"/>
  <c r="G120" i="1" s="1"/>
  <c r="G120" i="2" s="1"/>
  <c r="B120" i="33"/>
  <c r="G121" i="1" s="1"/>
  <c r="G121" i="2" s="1"/>
  <c r="B121" i="33"/>
  <c r="G122" i="1" s="1"/>
  <c r="G122" i="2" s="1"/>
  <c r="B122" i="33"/>
  <c r="G123" i="1" s="1"/>
  <c r="G123" i="2" s="1"/>
  <c r="B123" i="33"/>
  <c r="G124" i="1" s="1"/>
  <c r="G124" i="2" s="1"/>
  <c r="B124" i="33"/>
  <c r="G125" i="1" s="1"/>
  <c r="G125" i="2" s="1"/>
  <c r="B125" i="33"/>
  <c r="G126" i="1" s="1"/>
  <c r="G126" i="2" s="1"/>
  <c r="B126" i="33"/>
  <c r="G127" i="1" s="1"/>
  <c r="G127" i="2" s="1"/>
  <c r="B127" i="33"/>
  <c r="G128" i="1" s="1"/>
  <c r="G128" i="2" s="1"/>
  <c r="B128" i="33"/>
  <c r="G129" i="1" s="1"/>
  <c r="G129" i="2" s="1"/>
  <c r="B129" i="33"/>
  <c r="G130" i="1" s="1"/>
  <c r="G130" i="2" s="1"/>
  <c r="B130" i="33"/>
  <c r="G131" i="1" s="1"/>
  <c r="G131" i="2" s="1"/>
  <c r="B75" i="33"/>
  <c r="G76" i="1" s="1"/>
  <c r="G76" i="2" s="1"/>
  <c r="B131" i="33"/>
  <c r="B132" i="33"/>
  <c r="G133" i="1" s="1"/>
  <c r="G133" i="2" s="1"/>
  <c r="B133" i="33"/>
  <c r="G134" i="1" s="1"/>
  <c r="G134" i="2" s="1"/>
  <c r="B134" i="33"/>
  <c r="G135" i="1" s="1"/>
  <c r="G135" i="2" s="1"/>
  <c r="B135" i="33"/>
  <c r="G136" i="1" s="1"/>
  <c r="G136" i="2" s="1"/>
  <c r="B136" i="33"/>
  <c r="G137" i="1" s="1"/>
  <c r="G137" i="2" s="1"/>
  <c r="B137" i="33"/>
  <c r="G138" i="1" s="1"/>
  <c r="G138" i="2" s="1"/>
  <c r="B138" i="33"/>
  <c r="G139" i="1" s="1"/>
  <c r="G139" i="2" s="1"/>
  <c r="B139" i="33"/>
  <c r="G140" i="1" s="1"/>
  <c r="G140" i="2" s="1"/>
  <c r="B140" i="33"/>
  <c r="G141" i="1" s="1"/>
  <c r="G141" i="2" s="1"/>
  <c r="B141" i="33"/>
  <c r="G142" i="1" s="1"/>
  <c r="G142" i="2" s="1"/>
  <c r="B142" i="33"/>
  <c r="G143" i="1" s="1"/>
  <c r="G143" i="2" s="1"/>
  <c r="B143" i="33"/>
  <c r="G144" i="1" s="1"/>
  <c r="G144" i="2" s="1"/>
  <c r="B144" i="33"/>
  <c r="G145" i="1" s="1"/>
  <c r="G145" i="2" s="1"/>
  <c r="B145" i="33"/>
  <c r="G146" i="1" s="1"/>
  <c r="G146" i="2" s="1"/>
  <c r="B146" i="33"/>
  <c r="G147" i="1" s="1"/>
  <c r="G147" i="2" s="1"/>
  <c r="B147" i="33"/>
  <c r="G148" i="1" s="1"/>
  <c r="G148" i="2" s="1"/>
  <c r="B148" i="33"/>
  <c r="G149" i="1" s="1"/>
  <c r="G149" i="2" s="1"/>
  <c r="B149" i="33"/>
  <c r="G150" i="1" s="1"/>
  <c r="G150" i="2" s="1"/>
  <c r="B150" i="33"/>
  <c r="G151" i="1" s="1"/>
  <c r="G151" i="2" s="1"/>
  <c r="B151" i="33"/>
  <c r="G152" i="1" s="1"/>
  <c r="G152" i="2" s="1"/>
  <c r="B152" i="33"/>
  <c r="G153" i="1" s="1"/>
  <c r="G153" i="2" s="1"/>
  <c r="B153" i="33"/>
  <c r="G154" i="1" s="1"/>
  <c r="G154" i="2" s="1"/>
  <c r="B154" i="33"/>
  <c r="G155" i="1" s="1"/>
  <c r="G155" i="2" s="1"/>
  <c r="B155" i="33"/>
  <c r="G156" i="1" s="1"/>
  <c r="G156" i="2" s="1"/>
  <c r="O3" i="30"/>
  <c r="C3" i="30"/>
  <c r="D3" i="30"/>
  <c r="E3" i="30"/>
  <c r="C3" i="3" s="1"/>
  <c r="C3" i="4" s="1"/>
  <c r="F3" i="30"/>
  <c r="G3" i="30"/>
  <c r="H3" i="30"/>
  <c r="C3" i="5" s="1"/>
  <c r="C3" i="6" s="1"/>
  <c r="I3" i="30"/>
  <c r="J3" i="30"/>
  <c r="K3" i="30"/>
  <c r="C3" i="7" s="1"/>
  <c r="C3" i="8" s="1"/>
  <c r="L3" i="30"/>
  <c r="M3" i="30"/>
  <c r="N3" i="30"/>
  <c r="C3" i="37" s="1"/>
  <c r="C3" i="21" s="1"/>
  <c r="P3" i="30"/>
  <c r="C4" i="30"/>
  <c r="D4" i="30"/>
  <c r="E4" i="30"/>
  <c r="C4" i="3" s="1"/>
  <c r="C4" i="4" s="1"/>
  <c r="F4" i="30"/>
  <c r="G4" i="30"/>
  <c r="H4" i="30"/>
  <c r="C4" i="5" s="1"/>
  <c r="C4" i="6" s="1"/>
  <c r="I4" i="30"/>
  <c r="J4" i="30"/>
  <c r="K4" i="30"/>
  <c r="C4" i="7" s="1"/>
  <c r="C4" i="8" s="1"/>
  <c r="L4" i="30"/>
  <c r="M4" i="30"/>
  <c r="N4" i="30"/>
  <c r="C4" i="37" s="1"/>
  <c r="C4" i="21" s="1"/>
  <c r="O4" i="30"/>
  <c r="P4" i="30"/>
  <c r="C5" i="30"/>
  <c r="D5" i="30"/>
  <c r="E5" i="30"/>
  <c r="C5" i="3" s="1"/>
  <c r="C5" i="4" s="1"/>
  <c r="F5" i="30"/>
  <c r="G5" i="30"/>
  <c r="H5" i="30"/>
  <c r="C5" i="5" s="1"/>
  <c r="C5" i="6" s="1"/>
  <c r="I5" i="30"/>
  <c r="J5" i="30"/>
  <c r="K5" i="30"/>
  <c r="C5" i="7" s="1"/>
  <c r="C5" i="8" s="1"/>
  <c r="L5" i="30"/>
  <c r="M5" i="30"/>
  <c r="N5" i="30"/>
  <c r="C5" i="37" s="1"/>
  <c r="C5" i="21" s="1"/>
  <c r="O5" i="30"/>
  <c r="P5" i="30"/>
  <c r="C6" i="30"/>
  <c r="D6" i="30"/>
  <c r="E6" i="30"/>
  <c r="C6" i="3" s="1"/>
  <c r="C6" i="4" s="1"/>
  <c r="F6" i="30"/>
  <c r="G6" i="30"/>
  <c r="H6" i="30"/>
  <c r="C6" i="5" s="1"/>
  <c r="C6" i="6" s="1"/>
  <c r="I6" i="30"/>
  <c r="J6" i="30"/>
  <c r="K6" i="30"/>
  <c r="C6" i="7" s="1"/>
  <c r="C6" i="8" s="1"/>
  <c r="L6" i="30"/>
  <c r="M6" i="30"/>
  <c r="N6" i="30"/>
  <c r="C6" i="37" s="1"/>
  <c r="C6" i="21" s="1"/>
  <c r="O6" i="30"/>
  <c r="P6" i="30"/>
  <c r="C7" i="30"/>
  <c r="D7" i="30"/>
  <c r="E7" i="30"/>
  <c r="C7" i="3" s="1"/>
  <c r="C7" i="4" s="1"/>
  <c r="F7" i="30"/>
  <c r="G7" i="30"/>
  <c r="H7" i="30"/>
  <c r="C7" i="5" s="1"/>
  <c r="C7" i="6" s="1"/>
  <c r="I7" i="30"/>
  <c r="J7" i="30"/>
  <c r="K7" i="30"/>
  <c r="C7" i="7" s="1"/>
  <c r="C7" i="8" s="1"/>
  <c r="L7" i="30"/>
  <c r="M7" i="30"/>
  <c r="N7" i="30"/>
  <c r="C7" i="37" s="1"/>
  <c r="C7" i="21" s="1"/>
  <c r="O7" i="30"/>
  <c r="P7" i="30"/>
  <c r="C8" i="30"/>
  <c r="D8" i="30"/>
  <c r="E8" i="30"/>
  <c r="C8" i="3" s="1"/>
  <c r="C8" i="4" s="1"/>
  <c r="F8" i="30"/>
  <c r="G8" i="30"/>
  <c r="H8" i="30"/>
  <c r="C8" i="5" s="1"/>
  <c r="C8" i="6" s="1"/>
  <c r="I8" i="30"/>
  <c r="J8" i="30"/>
  <c r="K8" i="30"/>
  <c r="C8" i="7" s="1"/>
  <c r="C8" i="8" s="1"/>
  <c r="L8" i="30"/>
  <c r="M8" i="30"/>
  <c r="N8" i="30"/>
  <c r="C8" i="37" s="1"/>
  <c r="C8" i="21" s="1"/>
  <c r="O8" i="30"/>
  <c r="P8" i="30"/>
  <c r="C9" i="30"/>
  <c r="D9" i="30"/>
  <c r="E9" i="30"/>
  <c r="C9" i="3" s="1"/>
  <c r="C9" i="4" s="1"/>
  <c r="F9" i="30"/>
  <c r="G9" i="30"/>
  <c r="H9" i="30"/>
  <c r="C9" i="5" s="1"/>
  <c r="C9" i="6" s="1"/>
  <c r="I9" i="30"/>
  <c r="J9" i="30"/>
  <c r="K9" i="30"/>
  <c r="C9" i="7" s="1"/>
  <c r="C9" i="8" s="1"/>
  <c r="L9" i="30"/>
  <c r="M9" i="30"/>
  <c r="N9" i="30"/>
  <c r="C9" i="37" s="1"/>
  <c r="C9" i="21" s="1"/>
  <c r="O9" i="30"/>
  <c r="P9" i="30"/>
  <c r="C10" i="30"/>
  <c r="D10" i="30"/>
  <c r="E10" i="30"/>
  <c r="C10" i="3" s="1"/>
  <c r="C10" i="4" s="1"/>
  <c r="F10" i="30"/>
  <c r="G10" i="30"/>
  <c r="H10" i="30"/>
  <c r="C10" i="5" s="1"/>
  <c r="C10" i="6" s="1"/>
  <c r="I10" i="30"/>
  <c r="J10" i="30"/>
  <c r="K10" i="30"/>
  <c r="C10" i="7" s="1"/>
  <c r="C10" i="8" s="1"/>
  <c r="L10" i="30"/>
  <c r="M10" i="30"/>
  <c r="N10" i="30"/>
  <c r="C10" i="37" s="1"/>
  <c r="C10" i="21" s="1"/>
  <c r="O10" i="30"/>
  <c r="P10" i="30"/>
  <c r="C11" i="30"/>
  <c r="D11" i="30"/>
  <c r="E11" i="30"/>
  <c r="C11" i="3" s="1"/>
  <c r="C11" i="4" s="1"/>
  <c r="F11" i="30"/>
  <c r="G11" i="30"/>
  <c r="H11" i="30"/>
  <c r="C11" i="5" s="1"/>
  <c r="C11" i="6" s="1"/>
  <c r="I11" i="30"/>
  <c r="J11" i="30"/>
  <c r="K11" i="30"/>
  <c r="C11" i="7" s="1"/>
  <c r="C11" i="8" s="1"/>
  <c r="L11" i="30"/>
  <c r="M11" i="30"/>
  <c r="N11" i="30"/>
  <c r="C11" i="37" s="1"/>
  <c r="C11" i="21" s="1"/>
  <c r="O11" i="30"/>
  <c r="P11" i="30"/>
  <c r="C12" i="30"/>
  <c r="D12" i="30"/>
  <c r="E12" i="30"/>
  <c r="C12" i="3" s="1"/>
  <c r="C12" i="4" s="1"/>
  <c r="F12" i="30"/>
  <c r="G12" i="30"/>
  <c r="H12" i="30"/>
  <c r="C12" i="5" s="1"/>
  <c r="C12" i="6" s="1"/>
  <c r="I12" i="30"/>
  <c r="J12" i="30"/>
  <c r="K12" i="30"/>
  <c r="C12" i="7" s="1"/>
  <c r="C12" i="8" s="1"/>
  <c r="L12" i="30"/>
  <c r="M12" i="30"/>
  <c r="N12" i="30"/>
  <c r="C12" i="37" s="1"/>
  <c r="C12" i="21" s="1"/>
  <c r="O12" i="30"/>
  <c r="P12" i="30"/>
  <c r="C13" i="30"/>
  <c r="D13" i="30"/>
  <c r="E13" i="30"/>
  <c r="C13" i="3" s="1"/>
  <c r="C13" i="4" s="1"/>
  <c r="F13" i="30"/>
  <c r="G13" i="30"/>
  <c r="H13" i="30"/>
  <c r="C13" i="5" s="1"/>
  <c r="C13" i="6" s="1"/>
  <c r="I13" i="30"/>
  <c r="J13" i="30"/>
  <c r="K13" i="30"/>
  <c r="C13" i="7" s="1"/>
  <c r="C13" i="8" s="1"/>
  <c r="L13" i="30"/>
  <c r="M13" i="30"/>
  <c r="N13" i="30"/>
  <c r="C13" i="37" s="1"/>
  <c r="C13" i="21" s="1"/>
  <c r="O13" i="30"/>
  <c r="P13" i="30"/>
  <c r="C14" i="30"/>
  <c r="D14" i="30"/>
  <c r="E14" i="30"/>
  <c r="C14" i="3" s="1"/>
  <c r="C14" i="4" s="1"/>
  <c r="F14" i="30"/>
  <c r="G14" i="30"/>
  <c r="H14" i="30"/>
  <c r="C14" i="5" s="1"/>
  <c r="C14" i="6" s="1"/>
  <c r="I14" i="30"/>
  <c r="J14" i="30"/>
  <c r="K14" i="30"/>
  <c r="C14" i="7" s="1"/>
  <c r="C14" i="8" s="1"/>
  <c r="L14" i="30"/>
  <c r="M14" i="30"/>
  <c r="N14" i="30"/>
  <c r="C14" i="37" s="1"/>
  <c r="C14" i="21" s="1"/>
  <c r="O14" i="30"/>
  <c r="P14" i="30"/>
  <c r="C15" i="30"/>
  <c r="D15" i="30"/>
  <c r="E15" i="30"/>
  <c r="C15" i="3" s="1"/>
  <c r="C15" i="4" s="1"/>
  <c r="F15" i="30"/>
  <c r="G15" i="30"/>
  <c r="H15" i="30"/>
  <c r="C15" i="5" s="1"/>
  <c r="C15" i="6" s="1"/>
  <c r="I15" i="30"/>
  <c r="J15" i="30"/>
  <c r="K15" i="30"/>
  <c r="C15" i="7" s="1"/>
  <c r="C15" i="8" s="1"/>
  <c r="L15" i="30"/>
  <c r="M15" i="30"/>
  <c r="N15" i="30"/>
  <c r="C15" i="37" s="1"/>
  <c r="C15" i="21" s="1"/>
  <c r="O15" i="30"/>
  <c r="P15" i="30"/>
  <c r="C16" i="30"/>
  <c r="D16" i="30"/>
  <c r="E16" i="30"/>
  <c r="C16" i="3" s="1"/>
  <c r="C16" i="4" s="1"/>
  <c r="F16" i="30"/>
  <c r="G16" i="30"/>
  <c r="H16" i="30"/>
  <c r="C16" i="5" s="1"/>
  <c r="C16" i="6" s="1"/>
  <c r="I16" i="30"/>
  <c r="J16" i="30"/>
  <c r="K16" i="30"/>
  <c r="C16" i="7" s="1"/>
  <c r="C16" i="8" s="1"/>
  <c r="L16" i="30"/>
  <c r="M16" i="30"/>
  <c r="N16" i="30"/>
  <c r="C16" i="37" s="1"/>
  <c r="C16" i="21" s="1"/>
  <c r="O16" i="30"/>
  <c r="P16" i="30"/>
  <c r="C17" i="30"/>
  <c r="D17" i="30"/>
  <c r="E17" i="30"/>
  <c r="C17" i="3" s="1"/>
  <c r="C17" i="4" s="1"/>
  <c r="F17" i="30"/>
  <c r="G17" i="30"/>
  <c r="H17" i="30"/>
  <c r="C17" i="5" s="1"/>
  <c r="C17" i="6" s="1"/>
  <c r="I17" i="30"/>
  <c r="J17" i="30"/>
  <c r="K17" i="30"/>
  <c r="C17" i="7" s="1"/>
  <c r="C17" i="8" s="1"/>
  <c r="L17" i="30"/>
  <c r="M17" i="30"/>
  <c r="N17" i="30"/>
  <c r="C17" i="37" s="1"/>
  <c r="C17" i="21" s="1"/>
  <c r="O17" i="30"/>
  <c r="P17" i="30"/>
  <c r="C18" i="30"/>
  <c r="D18" i="30"/>
  <c r="E18" i="30"/>
  <c r="C18" i="3" s="1"/>
  <c r="C18" i="4" s="1"/>
  <c r="F18" i="30"/>
  <c r="G18" i="30"/>
  <c r="H18" i="30"/>
  <c r="C18" i="5" s="1"/>
  <c r="C18" i="6" s="1"/>
  <c r="I18" i="30"/>
  <c r="J18" i="30"/>
  <c r="K18" i="30"/>
  <c r="C18" i="7" s="1"/>
  <c r="C18" i="8" s="1"/>
  <c r="L18" i="30"/>
  <c r="M18" i="30"/>
  <c r="N18" i="30"/>
  <c r="C18" i="37" s="1"/>
  <c r="C18" i="21" s="1"/>
  <c r="O18" i="30"/>
  <c r="P18" i="30"/>
  <c r="C19" i="30"/>
  <c r="D19" i="30"/>
  <c r="E19" i="30"/>
  <c r="C19" i="3" s="1"/>
  <c r="C19" i="4" s="1"/>
  <c r="F19" i="30"/>
  <c r="G19" i="30"/>
  <c r="H19" i="30"/>
  <c r="C19" i="5" s="1"/>
  <c r="C19" i="6" s="1"/>
  <c r="I19" i="30"/>
  <c r="J19" i="30"/>
  <c r="K19" i="30"/>
  <c r="C19" i="7" s="1"/>
  <c r="C19" i="8" s="1"/>
  <c r="L19" i="30"/>
  <c r="M19" i="30"/>
  <c r="N19" i="30"/>
  <c r="C19" i="37" s="1"/>
  <c r="C19" i="21" s="1"/>
  <c r="O19" i="30"/>
  <c r="P19" i="30"/>
  <c r="C20" i="30"/>
  <c r="D20" i="30"/>
  <c r="E20" i="30"/>
  <c r="C20" i="3" s="1"/>
  <c r="C20" i="4" s="1"/>
  <c r="F20" i="30"/>
  <c r="G20" i="30"/>
  <c r="H20" i="30"/>
  <c r="C20" i="5" s="1"/>
  <c r="C20" i="6" s="1"/>
  <c r="I20" i="30"/>
  <c r="J20" i="30"/>
  <c r="K20" i="30"/>
  <c r="C20" i="7" s="1"/>
  <c r="C20" i="8" s="1"/>
  <c r="L20" i="30"/>
  <c r="M20" i="30"/>
  <c r="N20" i="30"/>
  <c r="C20" i="37" s="1"/>
  <c r="C20" i="21" s="1"/>
  <c r="O20" i="30"/>
  <c r="P20" i="30"/>
  <c r="C21" i="30"/>
  <c r="D21" i="30"/>
  <c r="E21" i="30"/>
  <c r="C21" i="3" s="1"/>
  <c r="C21" i="4" s="1"/>
  <c r="F21" i="30"/>
  <c r="G21" i="30"/>
  <c r="H21" i="30"/>
  <c r="C21" i="5" s="1"/>
  <c r="C21" i="6" s="1"/>
  <c r="I21" i="30"/>
  <c r="J21" i="30"/>
  <c r="K21" i="30"/>
  <c r="C21" i="7" s="1"/>
  <c r="C21" i="8" s="1"/>
  <c r="L21" i="30"/>
  <c r="M21" i="30"/>
  <c r="N21" i="30"/>
  <c r="C21" i="37" s="1"/>
  <c r="C21" i="21" s="1"/>
  <c r="O21" i="30"/>
  <c r="P21" i="30"/>
  <c r="C22" i="30"/>
  <c r="D22" i="30"/>
  <c r="E22" i="30"/>
  <c r="C22" i="3" s="1"/>
  <c r="C22" i="4" s="1"/>
  <c r="F22" i="30"/>
  <c r="G22" i="30"/>
  <c r="H22" i="30"/>
  <c r="C22" i="5" s="1"/>
  <c r="C22" i="6" s="1"/>
  <c r="I22" i="30"/>
  <c r="J22" i="30"/>
  <c r="K22" i="30"/>
  <c r="C22" i="7" s="1"/>
  <c r="C22" i="8" s="1"/>
  <c r="L22" i="30"/>
  <c r="M22" i="30"/>
  <c r="N22" i="30"/>
  <c r="C22" i="37" s="1"/>
  <c r="C22" i="21" s="1"/>
  <c r="O22" i="30"/>
  <c r="P22" i="30"/>
  <c r="C23" i="30"/>
  <c r="D23" i="30"/>
  <c r="E23" i="30"/>
  <c r="C23" i="3" s="1"/>
  <c r="C23" i="4" s="1"/>
  <c r="F23" i="30"/>
  <c r="G23" i="30"/>
  <c r="H23" i="30"/>
  <c r="C23" i="5" s="1"/>
  <c r="C23" i="6" s="1"/>
  <c r="I23" i="30"/>
  <c r="J23" i="30"/>
  <c r="K23" i="30"/>
  <c r="C23" i="7" s="1"/>
  <c r="C23" i="8" s="1"/>
  <c r="L23" i="30"/>
  <c r="M23" i="30"/>
  <c r="N23" i="30"/>
  <c r="C23" i="37" s="1"/>
  <c r="C23" i="21" s="1"/>
  <c r="O23" i="30"/>
  <c r="P23" i="30"/>
  <c r="C24" i="30"/>
  <c r="D24" i="30"/>
  <c r="E24" i="30"/>
  <c r="C24" i="3" s="1"/>
  <c r="C24" i="4" s="1"/>
  <c r="F24" i="30"/>
  <c r="G24" i="30"/>
  <c r="H24" i="30"/>
  <c r="C24" i="5" s="1"/>
  <c r="C24" i="6" s="1"/>
  <c r="I24" i="30"/>
  <c r="J24" i="30"/>
  <c r="K24" i="30"/>
  <c r="C24" i="7" s="1"/>
  <c r="C24" i="8" s="1"/>
  <c r="L24" i="30"/>
  <c r="M24" i="30"/>
  <c r="N24" i="30"/>
  <c r="C24" i="37" s="1"/>
  <c r="C24" i="21" s="1"/>
  <c r="O24" i="30"/>
  <c r="P24" i="30"/>
  <c r="C25" i="30"/>
  <c r="D25" i="30"/>
  <c r="E25" i="30"/>
  <c r="C25" i="3" s="1"/>
  <c r="C25" i="4" s="1"/>
  <c r="F25" i="30"/>
  <c r="G25" i="30"/>
  <c r="H25" i="30"/>
  <c r="C25" i="5" s="1"/>
  <c r="C25" i="6" s="1"/>
  <c r="I25" i="30"/>
  <c r="J25" i="30"/>
  <c r="K25" i="30"/>
  <c r="C25" i="7" s="1"/>
  <c r="C25" i="8" s="1"/>
  <c r="L25" i="30"/>
  <c r="M25" i="30"/>
  <c r="N25" i="30"/>
  <c r="C25" i="37" s="1"/>
  <c r="C25" i="21" s="1"/>
  <c r="O25" i="30"/>
  <c r="P25" i="30"/>
  <c r="C26" i="30"/>
  <c r="D26" i="30"/>
  <c r="E26" i="30"/>
  <c r="C26" i="3" s="1"/>
  <c r="C26" i="4" s="1"/>
  <c r="F26" i="30"/>
  <c r="G26" i="30"/>
  <c r="H26" i="30"/>
  <c r="C26" i="5" s="1"/>
  <c r="C26" i="6" s="1"/>
  <c r="I26" i="30"/>
  <c r="J26" i="30"/>
  <c r="K26" i="30"/>
  <c r="C26" i="7" s="1"/>
  <c r="C26" i="8" s="1"/>
  <c r="L26" i="30"/>
  <c r="M26" i="30"/>
  <c r="N26" i="30"/>
  <c r="C26" i="37" s="1"/>
  <c r="C26" i="21" s="1"/>
  <c r="O26" i="30"/>
  <c r="P26" i="30"/>
  <c r="C27" i="30"/>
  <c r="D27" i="30"/>
  <c r="E27" i="30"/>
  <c r="C27" i="3" s="1"/>
  <c r="C27" i="4" s="1"/>
  <c r="F27" i="30"/>
  <c r="G27" i="30"/>
  <c r="H27" i="30"/>
  <c r="C27" i="5" s="1"/>
  <c r="C27" i="6" s="1"/>
  <c r="I27" i="30"/>
  <c r="J27" i="30"/>
  <c r="K27" i="30"/>
  <c r="C27" i="7" s="1"/>
  <c r="C27" i="8" s="1"/>
  <c r="L27" i="30"/>
  <c r="M27" i="30"/>
  <c r="N27" i="30"/>
  <c r="C27" i="37" s="1"/>
  <c r="C27" i="21" s="1"/>
  <c r="O27" i="30"/>
  <c r="P27" i="30"/>
  <c r="C28" i="30"/>
  <c r="D28" i="30"/>
  <c r="E28" i="30"/>
  <c r="C28" i="3" s="1"/>
  <c r="C28" i="4" s="1"/>
  <c r="F28" i="30"/>
  <c r="G28" i="30"/>
  <c r="H28" i="30"/>
  <c r="C28" i="5" s="1"/>
  <c r="C28" i="6" s="1"/>
  <c r="I28" i="30"/>
  <c r="J28" i="30"/>
  <c r="K28" i="30"/>
  <c r="C28" i="7" s="1"/>
  <c r="C28" i="8" s="1"/>
  <c r="L28" i="30"/>
  <c r="M28" i="30"/>
  <c r="N28" i="30"/>
  <c r="C28" i="37" s="1"/>
  <c r="C28" i="21" s="1"/>
  <c r="O28" i="30"/>
  <c r="P28" i="30"/>
  <c r="C29" i="30"/>
  <c r="D29" i="30"/>
  <c r="E29" i="30"/>
  <c r="C29" i="3" s="1"/>
  <c r="C29" i="4" s="1"/>
  <c r="F29" i="30"/>
  <c r="G29" i="30"/>
  <c r="H29" i="30"/>
  <c r="C29" i="5" s="1"/>
  <c r="C29" i="6" s="1"/>
  <c r="I29" i="30"/>
  <c r="J29" i="30"/>
  <c r="K29" i="30"/>
  <c r="C29" i="7" s="1"/>
  <c r="C29" i="8" s="1"/>
  <c r="L29" i="30"/>
  <c r="M29" i="30"/>
  <c r="N29" i="30"/>
  <c r="C29" i="37" s="1"/>
  <c r="C29" i="21" s="1"/>
  <c r="O29" i="30"/>
  <c r="P29" i="30"/>
  <c r="C30" i="30"/>
  <c r="D30" i="30"/>
  <c r="E30" i="30"/>
  <c r="C30" i="3" s="1"/>
  <c r="C30" i="4" s="1"/>
  <c r="F30" i="30"/>
  <c r="G30" i="30"/>
  <c r="H30" i="30"/>
  <c r="C30" i="5" s="1"/>
  <c r="C30" i="6" s="1"/>
  <c r="I30" i="30"/>
  <c r="J30" i="30"/>
  <c r="K30" i="30"/>
  <c r="C30" i="7" s="1"/>
  <c r="C30" i="8" s="1"/>
  <c r="L30" i="30"/>
  <c r="M30" i="30"/>
  <c r="N30" i="30"/>
  <c r="C30" i="37" s="1"/>
  <c r="C30" i="21" s="1"/>
  <c r="O30" i="30"/>
  <c r="P30" i="30"/>
  <c r="C31" i="30"/>
  <c r="D31" i="30"/>
  <c r="E31" i="30"/>
  <c r="C31" i="3" s="1"/>
  <c r="C31" i="4" s="1"/>
  <c r="F31" i="30"/>
  <c r="G31" i="30"/>
  <c r="H31" i="30"/>
  <c r="C31" i="5" s="1"/>
  <c r="C31" i="6" s="1"/>
  <c r="I31" i="30"/>
  <c r="J31" i="30"/>
  <c r="K31" i="30"/>
  <c r="C31" i="7" s="1"/>
  <c r="C31" i="8" s="1"/>
  <c r="L31" i="30"/>
  <c r="M31" i="30"/>
  <c r="N31" i="30"/>
  <c r="C31" i="37" s="1"/>
  <c r="C31" i="21" s="1"/>
  <c r="O31" i="30"/>
  <c r="P31" i="30"/>
  <c r="C32" i="30"/>
  <c r="D32" i="30"/>
  <c r="E32" i="30"/>
  <c r="C32" i="3" s="1"/>
  <c r="C32" i="4" s="1"/>
  <c r="F32" i="30"/>
  <c r="G32" i="30"/>
  <c r="H32" i="30"/>
  <c r="C32" i="5" s="1"/>
  <c r="C32" i="6" s="1"/>
  <c r="I32" i="30"/>
  <c r="J32" i="30"/>
  <c r="K32" i="30"/>
  <c r="C32" i="7" s="1"/>
  <c r="C32" i="8" s="1"/>
  <c r="L32" i="30"/>
  <c r="M32" i="30"/>
  <c r="N32" i="30"/>
  <c r="C32" i="37" s="1"/>
  <c r="C32" i="21" s="1"/>
  <c r="O32" i="30"/>
  <c r="P32" i="30"/>
  <c r="C33" i="30"/>
  <c r="D33" i="30"/>
  <c r="E33" i="30"/>
  <c r="C33" i="3" s="1"/>
  <c r="C33" i="4" s="1"/>
  <c r="F33" i="30"/>
  <c r="G33" i="30"/>
  <c r="H33" i="30"/>
  <c r="C33" i="5" s="1"/>
  <c r="C33" i="6" s="1"/>
  <c r="I33" i="30"/>
  <c r="J33" i="30"/>
  <c r="K33" i="30"/>
  <c r="C33" i="7" s="1"/>
  <c r="C33" i="8" s="1"/>
  <c r="L33" i="30"/>
  <c r="M33" i="30"/>
  <c r="N33" i="30"/>
  <c r="C33" i="37" s="1"/>
  <c r="C33" i="21" s="1"/>
  <c r="O33" i="30"/>
  <c r="P33" i="30"/>
  <c r="C34" i="30"/>
  <c r="D34" i="30"/>
  <c r="E34" i="30"/>
  <c r="C34" i="3" s="1"/>
  <c r="C34" i="4" s="1"/>
  <c r="F34" i="30"/>
  <c r="G34" i="30"/>
  <c r="H34" i="30"/>
  <c r="C34" i="5" s="1"/>
  <c r="C34" i="6" s="1"/>
  <c r="I34" i="30"/>
  <c r="J34" i="30"/>
  <c r="K34" i="30"/>
  <c r="C34" i="7" s="1"/>
  <c r="C34" i="8" s="1"/>
  <c r="L34" i="30"/>
  <c r="M34" i="30"/>
  <c r="N34" i="30"/>
  <c r="C34" i="37" s="1"/>
  <c r="C34" i="21" s="1"/>
  <c r="O34" i="30"/>
  <c r="P34" i="30"/>
  <c r="C35" i="30"/>
  <c r="D35" i="30"/>
  <c r="E35" i="30"/>
  <c r="C35" i="3" s="1"/>
  <c r="C35" i="4" s="1"/>
  <c r="F35" i="30"/>
  <c r="G35" i="30"/>
  <c r="H35" i="30"/>
  <c r="C35" i="5" s="1"/>
  <c r="C35" i="6" s="1"/>
  <c r="I35" i="30"/>
  <c r="J35" i="30"/>
  <c r="K35" i="30"/>
  <c r="C35" i="7" s="1"/>
  <c r="C35" i="8" s="1"/>
  <c r="L35" i="30"/>
  <c r="M35" i="30"/>
  <c r="N35" i="30"/>
  <c r="C35" i="37" s="1"/>
  <c r="C35" i="21" s="1"/>
  <c r="O35" i="30"/>
  <c r="P35" i="30"/>
  <c r="C36" i="30"/>
  <c r="D36" i="30"/>
  <c r="E36" i="30"/>
  <c r="C36" i="3" s="1"/>
  <c r="C36" i="4" s="1"/>
  <c r="F36" i="30"/>
  <c r="G36" i="30"/>
  <c r="H36" i="30"/>
  <c r="C36" i="5" s="1"/>
  <c r="C36" i="6" s="1"/>
  <c r="I36" i="30"/>
  <c r="J36" i="30"/>
  <c r="K36" i="30"/>
  <c r="C36" i="7" s="1"/>
  <c r="C36" i="8" s="1"/>
  <c r="L36" i="30"/>
  <c r="M36" i="30"/>
  <c r="N36" i="30"/>
  <c r="C36" i="37" s="1"/>
  <c r="C36" i="21" s="1"/>
  <c r="O36" i="30"/>
  <c r="P36" i="30"/>
  <c r="C37" i="30"/>
  <c r="D37" i="30"/>
  <c r="E37" i="30"/>
  <c r="C37" i="3" s="1"/>
  <c r="C37" i="4" s="1"/>
  <c r="F37" i="30"/>
  <c r="G37" i="30"/>
  <c r="H37" i="30"/>
  <c r="C37" i="5" s="1"/>
  <c r="C37" i="6" s="1"/>
  <c r="I37" i="30"/>
  <c r="J37" i="30"/>
  <c r="K37" i="30"/>
  <c r="C37" i="7" s="1"/>
  <c r="C37" i="8" s="1"/>
  <c r="L37" i="30"/>
  <c r="M37" i="30"/>
  <c r="N37" i="30"/>
  <c r="C37" i="37" s="1"/>
  <c r="C37" i="21" s="1"/>
  <c r="O37" i="30"/>
  <c r="P37" i="30"/>
  <c r="C38" i="30"/>
  <c r="D38" i="30"/>
  <c r="E38" i="30"/>
  <c r="C38" i="3" s="1"/>
  <c r="C38" i="4" s="1"/>
  <c r="F38" i="30"/>
  <c r="G38" i="30"/>
  <c r="H38" i="30"/>
  <c r="C38" i="5" s="1"/>
  <c r="C38" i="6" s="1"/>
  <c r="I38" i="30"/>
  <c r="J38" i="30"/>
  <c r="K38" i="30"/>
  <c r="C38" i="7" s="1"/>
  <c r="C38" i="8" s="1"/>
  <c r="L38" i="30"/>
  <c r="M38" i="30"/>
  <c r="N38" i="30"/>
  <c r="C38" i="37" s="1"/>
  <c r="C38" i="21" s="1"/>
  <c r="O38" i="30"/>
  <c r="P38" i="30"/>
  <c r="C39" i="30"/>
  <c r="D39" i="30"/>
  <c r="E39" i="30"/>
  <c r="C39" i="3" s="1"/>
  <c r="C39" i="4" s="1"/>
  <c r="F39" i="30"/>
  <c r="G39" i="30"/>
  <c r="H39" i="30"/>
  <c r="C39" i="5" s="1"/>
  <c r="C39" i="6" s="1"/>
  <c r="I39" i="30"/>
  <c r="J39" i="30"/>
  <c r="K39" i="30"/>
  <c r="C39" i="7" s="1"/>
  <c r="C39" i="8" s="1"/>
  <c r="L39" i="30"/>
  <c r="M39" i="30"/>
  <c r="N39" i="30"/>
  <c r="C39" i="37" s="1"/>
  <c r="C39" i="21" s="1"/>
  <c r="O39" i="30"/>
  <c r="P39" i="30"/>
  <c r="C40" i="30"/>
  <c r="D40" i="30"/>
  <c r="E40" i="30"/>
  <c r="C40" i="3" s="1"/>
  <c r="C40" i="4" s="1"/>
  <c r="F40" i="30"/>
  <c r="G40" i="30"/>
  <c r="H40" i="30"/>
  <c r="C40" i="5" s="1"/>
  <c r="C40" i="6" s="1"/>
  <c r="I40" i="30"/>
  <c r="J40" i="30"/>
  <c r="K40" i="30"/>
  <c r="C40" i="7" s="1"/>
  <c r="C40" i="8" s="1"/>
  <c r="L40" i="30"/>
  <c r="M40" i="30"/>
  <c r="N40" i="30"/>
  <c r="C40" i="37" s="1"/>
  <c r="C40" i="21" s="1"/>
  <c r="O40" i="30"/>
  <c r="P40" i="30"/>
  <c r="C41" i="30"/>
  <c r="D41" i="30"/>
  <c r="E41" i="30"/>
  <c r="C41" i="3" s="1"/>
  <c r="C41" i="4" s="1"/>
  <c r="F41" i="30"/>
  <c r="G41" i="30"/>
  <c r="H41" i="30"/>
  <c r="C41" i="5" s="1"/>
  <c r="C41" i="6" s="1"/>
  <c r="I41" i="30"/>
  <c r="J41" i="30"/>
  <c r="K41" i="30"/>
  <c r="C41" i="7" s="1"/>
  <c r="C41" i="8" s="1"/>
  <c r="L41" i="30"/>
  <c r="M41" i="30"/>
  <c r="N41" i="30"/>
  <c r="C41" i="37" s="1"/>
  <c r="C41" i="21" s="1"/>
  <c r="O41" i="30"/>
  <c r="P41" i="30"/>
  <c r="C42" i="30"/>
  <c r="D42" i="30"/>
  <c r="E42" i="30"/>
  <c r="C42" i="3" s="1"/>
  <c r="C42" i="4" s="1"/>
  <c r="F42" i="30"/>
  <c r="G42" i="30"/>
  <c r="H42" i="30"/>
  <c r="C42" i="5" s="1"/>
  <c r="C42" i="6" s="1"/>
  <c r="I42" i="30"/>
  <c r="J42" i="30"/>
  <c r="K42" i="30"/>
  <c r="C42" i="7" s="1"/>
  <c r="C42" i="8" s="1"/>
  <c r="L42" i="30"/>
  <c r="M42" i="30"/>
  <c r="N42" i="30"/>
  <c r="C42" i="37" s="1"/>
  <c r="C42" i="21" s="1"/>
  <c r="O42" i="30"/>
  <c r="P42" i="30"/>
  <c r="C43" i="30"/>
  <c r="D43" i="30"/>
  <c r="E43" i="30"/>
  <c r="C43" i="3" s="1"/>
  <c r="C43" i="4" s="1"/>
  <c r="F43" i="30"/>
  <c r="G43" i="30"/>
  <c r="H43" i="30"/>
  <c r="C43" i="5" s="1"/>
  <c r="C43" i="6" s="1"/>
  <c r="I43" i="30"/>
  <c r="J43" i="30"/>
  <c r="K43" i="30"/>
  <c r="C43" i="7" s="1"/>
  <c r="C43" i="8" s="1"/>
  <c r="L43" i="30"/>
  <c r="M43" i="30"/>
  <c r="N43" i="30"/>
  <c r="C43" i="37" s="1"/>
  <c r="C43" i="21" s="1"/>
  <c r="O43" i="30"/>
  <c r="P43" i="30"/>
  <c r="C44" i="30"/>
  <c r="D44" i="30"/>
  <c r="E44" i="30"/>
  <c r="C44" i="3" s="1"/>
  <c r="C44" i="4" s="1"/>
  <c r="F44" i="30"/>
  <c r="G44" i="30"/>
  <c r="H44" i="30"/>
  <c r="C44" i="5" s="1"/>
  <c r="C44" i="6" s="1"/>
  <c r="I44" i="30"/>
  <c r="J44" i="30"/>
  <c r="K44" i="30"/>
  <c r="C44" i="7" s="1"/>
  <c r="C44" i="8" s="1"/>
  <c r="L44" i="30"/>
  <c r="M44" i="30"/>
  <c r="N44" i="30"/>
  <c r="C44" i="37" s="1"/>
  <c r="C44" i="21" s="1"/>
  <c r="O44" i="30"/>
  <c r="P44" i="30"/>
  <c r="C45" i="30"/>
  <c r="D45" i="30"/>
  <c r="E45" i="30"/>
  <c r="C45" i="3" s="1"/>
  <c r="C45" i="4" s="1"/>
  <c r="F45" i="30"/>
  <c r="G45" i="30"/>
  <c r="H45" i="30"/>
  <c r="C45" i="5" s="1"/>
  <c r="C45" i="6" s="1"/>
  <c r="I45" i="30"/>
  <c r="J45" i="30"/>
  <c r="K45" i="30"/>
  <c r="C45" i="7" s="1"/>
  <c r="C45" i="8" s="1"/>
  <c r="L45" i="30"/>
  <c r="M45" i="30"/>
  <c r="N45" i="30"/>
  <c r="C45" i="37" s="1"/>
  <c r="C45" i="21" s="1"/>
  <c r="O45" i="30"/>
  <c r="P45" i="30"/>
  <c r="C46" i="30"/>
  <c r="D46" i="30"/>
  <c r="E46" i="30"/>
  <c r="C46" i="3" s="1"/>
  <c r="C46" i="4" s="1"/>
  <c r="F46" i="30"/>
  <c r="G46" i="30"/>
  <c r="H46" i="30"/>
  <c r="C46" i="5" s="1"/>
  <c r="C46" i="6" s="1"/>
  <c r="I46" i="30"/>
  <c r="J46" i="30"/>
  <c r="K46" i="30"/>
  <c r="C46" i="7" s="1"/>
  <c r="C46" i="8" s="1"/>
  <c r="L46" i="30"/>
  <c r="M46" i="30"/>
  <c r="N46" i="30"/>
  <c r="C46" i="37" s="1"/>
  <c r="C46" i="21" s="1"/>
  <c r="O46" i="30"/>
  <c r="P46" i="30"/>
  <c r="C47" i="30"/>
  <c r="D47" i="30"/>
  <c r="E47" i="30"/>
  <c r="C47" i="3" s="1"/>
  <c r="C47" i="4" s="1"/>
  <c r="F47" i="30"/>
  <c r="G47" i="30"/>
  <c r="H47" i="30"/>
  <c r="C47" i="5" s="1"/>
  <c r="C47" i="6" s="1"/>
  <c r="I47" i="30"/>
  <c r="J47" i="30"/>
  <c r="K47" i="30"/>
  <c r="C47" i="7" s="1"/>
  <c r="C47" i="8" s="1"/>
  <c r="L47" i="30"/>
  <c r="M47" i="30"/>
  <c r="N47" i="30"/>
  <c r="C47" i="37" s="1"/>
  <c r="C47" i="21" s="1"/>
  <c r="O47" i="30"/>
  <c r="P47" i="30"/>
  <c r="C48" i="30"/>
  <c r="D48" i="30"/>
  <c r="E48" i="30"/>
  <c r="C48" i="3" s="1"/>
  <c r="C48" i="4" s="1"/>
  <c r="F48" i="30"/>
  <c r="G48" i="30"/>
  <c r="H48" i="30"/>
  <c r="C48" i="5" s="1"/>
  <c r="C48" i="6" s="1"/>
  <c r="I48" i="30"/>
  <c r="J48" i="30"/>
  <c r="K48" i="30"/>
  <c r="C48" i="7" s="1"/>
  <c r="C48" i="8" s="1"/>
  <c r="L48" i="30"/>
  <c r="M48" i="30"/>
  <c r="N48" i="30"/>
  <c r="C48" i="37" s="1"/>
  <c r="C48" i="21" s="1"/>
  <c r="O48" i="30"/>
  <c r="P48" i="30"/>
  <c r="C49" i="30"/>
  <c r="D49" i="30"/>
  <c r="E49" i="30"/>
  <c r="C49" i="3" s="1"/>
  <c r="C49" i="4" s="1"/>
  <c r="F49" i="30"/>
  <c r="G49" i="30"/>
  <c r="H49" i="30"/>
  <c r="C49" i="5" s="1"/>
  <c r="C49" i="6" s="1"/>
  <c r="I49" i="30"/>
  <c r="J49" i="30"/>
  <c r="K49" i="30"/>
  <c r="C49" i="7" s="1"/>
  <c r="C49" i="8" s="1"/>
  <c r="L49" i="30"/>
  <c r="M49" i="30"/>
  <c r="N49" i="30"/>
  <c r="C49" i="37" s="1"/>
  <c r="C49" i="21" s="1"/>
  <c r="O49" i="30"/>
  <c r="P49" i="30"/>
  <c r="C50" i="30"/>
  <c r="D50" i="30"/>
  <c r="E50" i="30"/>
  <c r="C50" i="3" s="1"/>
  <c r="C50" i="4" s="1"/>
  <c r="F50" i="30"/>
  <c r="G50" i="30"/>
  <c r="H50" i="30"/>
  <c r="C50" i="5" s="1"/>
  <c r="C50" i="6" s="1"/>
  <c r="I50" i="30"/>
  <c r="J50" i="30"/>
  <c r="K50" i="30"/>
  <c r="C50" i="7" s="1"/>
  <c r="C50" i="8" s="1"/>
  <c r="L50" i="30"/>
  <c r="M50" i="30"/>
  <c r="N50" i="30"/>
  <c r="C50" i="37" s="1"/>
  <c r="C50" i="21" s="1"/>
  <c r="O50" i="30"/>
  <c r="P50" i="30"/>
  <c r="C51" i="30"/>
  <c r="D51" i="30"/>
  <c r="E51" i="30"/>
  <c r="C51" i="3" s="1"/>
  <c r="C51" i="4" s="1"/>
  <c r="F51" i="30"/>
  <c r="G51" i="30"/>
  <c r="H51" i="30"/>
  <c r="C51" i="5" s="1"/>
  <c r="C51" i="6" s="1"/>
  <c r="I51" i="30"/>
  <c r="J51" i="30"/>
  <c r="K51" i="30"/>
  <c r="C51" i="7" s="1"/>
  <c r="C51" i="8" s="1"/>
  <c r="L51" i="30"/>
  <c r="M51" i="30"/>
  <c r="N51" i="30"/>
  <c r="C51" i="37" s="1"/>
  <c r="C51" i="21" s="1"/>
  <c r="O51" i="30"/>
  <c r="P51" i="30"/>
  <c r="C52" i="30"/>
  <c r="D52" i="30"/>
  <c r="E52" i="30"/>
  <c r="C52" i="3" s="1"/>
  <c r="C52" i="4" s="1"/>
  <c r="F52" i="30"/>
  <c r="G52" i="30"/>
  <c r="H52" i="30"/>
  <c r="C52" i="5" s="1"/>
  <c r="C52" i="6" s="1"/>
  <c r="I52" i="30"/>
  <c r="J52" i="30"/>
  <c r="K52" i="30"/>
  <c r="C52" i="7" s="1"/>
  <c r="C52" i="8" s="1"/>
  <c r="L52" i="30"/>
  <c r="M52" i="30"/>
  <c r="N52" i="30"/>
  <c r="C52" i="37" s="1"/>
  <c r="C52" i="21" s="1"/>
  <c r="O52" i="30"/>
  <c r="P52" i="30"/>
  <c r="C53" i="30"/>
  <c r="D53" i="30"/>
  <c r="E53" i="30"/>
  <c r="C53" i="3" s="1"/>
  <c r="C53" i="4" s="1"/>
  <c r="F53" i="30"/>
  <c r="G53" i="30"/>
  <c r="H53" i="30"/>
  <c r="C53" i="5" s="1"/>
  <c r="C53" i="6" s="1"/>
  <c r="I53" i="30"/>
  <c r="J53" i="30"/>
  <c r="K53" i="30"/>
  <c r="C53" i="7" s="1"/>
  <c r="C53" i="8" s="1"/>
  <c r="L53" i="30"/>
  <c r="M53" i="30"/>
  <c r="N53" i="30"/>
  <c r="C53" i="37" s="1"/>
  <c r="C53" i="21" s="1"/>
  <c r="O53" i="30"/>
  <c r="P53" i="30"/>
  <c r="C54" i="30"/>
  <c r="D54" i="30"/>
  <c r="E54" i="30"/>
  <c r="C54" i="3" s="1"/>
  <c r="C54" i="4" s="1"/>
  <c r="F54" i="30"/>
  <c r="G54" i="30"/>
  <c r="H54" i="30"/>
  <c r="C54" i="5" s="1"/>
  <c r="C54" i="6" s="1"/>
  <c r="I54" i="30"/>
  <c r="J54" i="30"/>
  <c r="K54" i="30"/>
  <c r="C54" i="7" s="1"/>
  <c r="C54" i="8" s="1"/>
  <c r="L54" i="30"/>
  <c r="M54" i="30"/>
  <c r="N54" i="30"/>
  <c r="C54" i="37" s="1"/>
  <c r="C54" i="21" s="1"/>
  <c r="O54" i="30"/>
  <c r="P54" i="30"/>
  <c r="C55" i="30"/>
  <c r="D55" i="30"/>
  <c r="E55" i="30"/>
  <c r="C55" i="3" s="1"/>
  <c r="C55" i="4" s="1"/>
  <c r="F55" i="30"/>
  <c r="G55" i="30"/>
  <c r="H55" i="30"/>
  <c r="C55" i="5" s="1"/>
  <c r="C55" i="6" s="1"/>
  <c r="I55" i="30"/>
  <c r="J55" i="30"/>
  <c r="K55" i="30"/>
  <c r="C55" i="7" s="1"/>
  <c r="C55" i="8" s="1"/>
  <c r="L55" i="30"/>
  <c r="M55" i="30"/>
  <c r="N55" i="30"/>
  <c r="C55" i="37" s="1"/>
  <c r="C55" i="21" s="1"/>
  <c r="O55" i="30"/>
  <c r="P55" i="30"/>
  <c r="C56" i="30"/>
  <c r="D56" i="30"/>
  <c r="E56" i="30"/>
  <c r="C56" i="3" s="1"/>
  <c r="C56" i="4" s="1"/>
  <c r="F56" i="30"/>
  <c r="G56" i="30"/>
  <c r="H56" i="30"/>
  <c r="C56" i="5" s="1"/>
  <c r="C56" i="6" s="1"/>
  <c r="I56" i="30"/>
  <c r="J56" i="30"/>
  <c r="K56" i="30"/>
  <c r="C56" i="7" s="1"/>
  <c r="C56" i="8" s="1"/>
  <c r="L56" i="30"/>
  <c r="M56" i="30"/>
  <c r="N56" i="30"/>
  <c r="C56" i="37" s="1"/>
  <c r="C56" i="21" s="1"/>
  <c r="O56" i="30"/>
  <c r="P56" i="30"/>
  <c r="C57" i="30"/>
  <c r="D57" i="30"/>
  <c r="E57" i="30"/>
  <c r="C57" i="3" s="1"/>
  <c r="C57" i="4" s="1"/>
  <c r="F57" i="30"/>
  <c r="G57" i="30"/>
  <c r="H57" i="30"/>
  <c r="C57" i="5" s="1"/>
  <c r="C57" i="6" s="1"/>
  <c r="I57" i="30"/>
  <c r="J57" i="30"/>
  <c r="K57" i="30"/>
  <c r="C57" i="7" s="1"/>
  <c r="C57" i="8" s="1"/>
  <c r="L57" i="30"/>
  <c r="M57" i="30"/>
  <c r="N57" i="30"/>
  <c r="C57" i="37" s="1"/>
  <c r="C57" i="21" s="1"/>
  <c r="O57" i="30"/>
  <c r="P57" i="30"/>
  <c r="C58" i="30"/>
  <c r="D58" i="30"/>
  <c r="E58" i="30"/>
  <c r="C58" i="3" s="1"/>
  <c r="C58" i="4" s="1"/>
  <c r="F58" i="30"/>
  <c r="G58" i="30"/>
  <c r="H58" i="30"/>
  <c r="C58" i="5" s="1"/>
  <c r="C58" i="6" s="1"/>
  <c r="I58" i="30"/>
  <c r="J58" i="30"/>
  <c r="K58" i="30"/>
  <c r="C58" i="7" s="1"/>
  <c r="C58" i="8" s="1"/>
  <c r="L58" i="30"/>
  <c r="M58" i="30"/>
  <c r="N58" i="30"/>
  <c r="C58" i="37" s="1"/>
  <c r="C58" i="21" s="1"/>
  <c r="O58" i="30"/>
  <c r="P58" i="30"/>
  <c r="C59" i="30"/>
  <c r="D59" i="30"/>
  <c r="E59" i="30"/>
  <c r="C59" i="3" s="1"/>
  <c r="C59" i="4" s="1"/>
  <c r="F59" i="30"/>
  <c r="G59" i="30"/>
  <c r="H59" i="30"/>
  <c r="C59" i="5" s="1"/>
  <c r="C59" i="6" s="1"/>
  <c r="I59" i="30"/>
  <c r="J59" i="30"/>
  <c r="K59" i="30"/>
  <c r="C59" i="7" s="1"/>
  <c r="C59" i="8" s="1"/>
  <c r="L59" i="30"/>
  <c r="M59" i="30"/>
  <c r="N59" i="30"/>
  <c r="C59" i="37" s="1"/>
  <c r="C59" i="21" s="1"/>
  <c r="O59" i="30"/>
  <c r="P59" i="30"/>
  <c r="C60" i="30"/>
  <c r="D60" i="30"/>
  <c r="E60" i="30"/>
  <c r="C60" i="3" s="1"/>
  <c r="C60" i="4" s="1"/>
  <c r="F60" i="30"/>
  <c r="G60" i="30"/>
  <c r="H60" i="30"/>
  <c r="C60" i="5" s="1"/>
  <c r="C60" i="6" s="1"/>
  <c r="I60" i="30"/>
  <c r="J60" i="30"/>
  <c r="K60" i="30"/>
  <c r="C60" i="7" s="1"/>
  <c r="C60" i="8" s="1"/>
  <c r="L60" i="30"/>
  <c r="M60" i="30"/>
  <c r="N60" i="30"/>
  <c r="C60" i="37" s="1"/>
  <c r="C60" i="21" s="1"/>
  <c r="O60" i="30"/>
  <c r="P60" i="30"/>
  <c r="C61" i="30"/>
  <c r="D61" i="30"/>
  <c r="E61" i="30"/>
  <c r="C61" i="3" s="1"/>
  <c r="C61" i="4" s="1"/>
  <c r="F61" i="30"/>
  <c r="G61" i="30"/>
  <c r="H61" i="30"/>
  <c r="C61" i="5" s="1"/>
  <c r="C61" i="6" s="1"/>
  <c r="I61" i="30"/>
  <c r="J61" i="30"/>
  <c r="K61" i="30"/>
  <c r="C61" i="7" s="1"/>
  <c r="C61" i="8" s="1"/>
  <c r="L61" i="30"/>
  <c r="M61" i="30"/>
  <c r="N61" i="30"/>
  <c r="C61" i="37" s="1"/>
  <c r="C61" i="21" s="1"/>
  <c r="O61" i="30"/>
  <c r="P61" i="30"/>
  <c r="C62" i="30"/>
  <c r="D62" i="30"/>
  <c r="E62" i="30"/>
  <c r="C62" i="3" s="1"/>
  <c r="C62" i="4" s="1"/>
  <c r="F62" i="30"/>
  <c r="G62" i="30"/>
  <c r="H62" i="30"/>
  <c r="C62" i="5" s="1"/>
  <c r="C62" i="6" s="1"/>
  <c r="I62" i="30"/>
  <c r="J62" i="30"/>
  <c r="K62" i="30"/>
  <c r="C62" i="7" s="1"/>
  <c r="C62" i="8" s="1"/>
  <c r="L62" i="30"/>
  <c r="M62" i="30"/>
  <c r="N62" i="30"/>
  <c r="C62" i="37" s="1"/>
  <c r="C62" i="21" s="1"/>
  <c r="O62" i="30"/>
  <c r="P62" i="30"/>
  <c r="C63" i="30"/>
  <c r="D63" i="30"/>
  <c r="E63" i="30"/>
  <c r="C63" i="3" s="1"/>
  <c r="C63" i="4" s="1"/>
  <c r="F63" i="30"/>
  <c r="G63" i="30"/>
  <c r="H63" i="30"/>
  <c r="C63" i="5" s="1"/>
  <c r="C63" i="6" s="1"/>
  <c r="I63" i="30"/>
  <c r="J63" i="30"/>
  <c r="K63" i="30"/>
  <c r="C63" i="7" s="1"/>
  <c r="C63" i="8" s="1"/>
  <c r="L63" i="30"/>
  <c r="M63" i="30"/>
  <c r="N63" i="30"/>
  <c r="C63" i="37" s="1"/>
  <c r="C63" i="21" s="1"/>
  <c r="O63" i="30"/>
  <c r="P63" i="30"/>
  <c r="C64" i="30"/>
  <c r="D64" i="30"/>
  <c r="E64" i="30"/>
  <c r="C64" i="3" s="1"/>
  <c r="C64" i="4" s="1"/>
  <c r="F64" i="30"/>
  <c r="G64" i="30"/>
  <c r="H64" i="30"/>
  <c r="C64" i="5" s="1"/>
  <c r="C64" i="6" s="1"/>
  <c r="I64" i="30"/>
  <c r="J64" i="30"/>
  <c r="K64" i="30"/>
  <c r="C64" i="7" s="1"/>
  <c r="C64" i="8" s="1"/>
  <c r="L64" i="30"/>
  <c r="M64" i="30"/>
  <c r="N64" i="30"/>
  <c r="C64" i="37" s="1"/>
  <c r="C64" i="21" s="1"/>
  <c r="O64" i="30"/>
  <c r="P64" i="30"/>
  <c r="C65" i="30"/>
  <c r="D65" i="30"/>
  <c r="E65" i="30"/>
  <c r="C65" i="3" s="1"/>
  <c r="C65" i="4" s="1"/>
  <c r="F65" i="30"/>
  <c r="G65" i="30"/>
  <c r="H65" i="30"/>
  <c r="C65" i="5" s="1"/>
  <c r="C65" i="6" s="1"/>
  <c r="I65" i="30"/>
  <c r="J65" i="30"/>
  <c r="K65" i="30"/>
  <c r="C65" i="7" s="1"/>
  <c r="C65" i="8" s="1"/>
  <c r="L65" i="30"/>
  <c r="M65" i="30"/>
  <c r="N65" i="30"/>
  <c r="C65" i="37" s="1"/>
  <c r="C65" i="21" s="1"/>
  <c r="O65" i="30"/>
  <c r="P65" i="30"/>
  <c r="C66" i="30"/>
  <c r="D66" i="30"/>
  <c r="E66" i="30"/>
  <c r="C66" i="3" s="1"/>
  <c r="C66" i="4" s="1"/>
  <c r="F66" i="30"/>
  <c r="G66" i="30"/>
  <c r="H66" i="30"/>
  <c r="C66" i="5" s="1"/>
  <c r="C66" i="6" s="1"/>
  <c r="I66" i="30"/>
  <c r="J66" i="30"/>
  <c r="K66" i="30"/>
  <c r="C66" i="7" s="1"/>
  <c r="C66" i="8" s="1"/>
  <c r="L66" i="30"/>
  <c r="M66" i="30"/>
  <c r="N66" i="30"/>
  <c r="C66" i="37" s="1"/>
  <c r="C66" i="21" s="1"/>
  <c r="O66" i="30"/>
  <c r="P66" i="30"/>
  <c r="C67" i="30"/>
  <c r="D67" i="30"/>
  <c r="E67" i="30"/>
  <c r="C67" i="3" s="1"/>
  <c r="C67" i="4" s="1"/>
  <c r="F67" i="30"/>
  <c r="G67" i="30"/>
  <c r="H67" i="30"/>
  <c r="C67" i="5" s="1"/>
  <c r="C67" i="6" s="1"/>
  <c r="I67" i="30"/>
  <c r="J67" i="30"/>
  <c r="K67" i="30"/>
  <c r="C67" i="7" s="1"/>
  <c r="C67" i="8" s="1"/>
  <c r="L67" i="30"/>
  <c r="M67" i="30"/>
  <c r="N67" i="30"/>
  <c r="C67" i="37" s="1"/>
  <c r="C67" i="21" s="1"/>
  <c r="O67" i="30"/>
  <c r="P67" i="30"/>
  <c r="C68" i="30"/>
  <c r="D68" i="30"/>
  <c r="E68" i="30"/>
  <c r="C68" i="3" s="1"/>
  <c r="C68" i="4" s="1"/>
  <c r="F68" i="30"/>
  <c r="G68" i="30"/>
  <c r="H68" i="30"/>
  <c r="C68" i="5" s="1"/>
  <c r="C68" i="6" s="1"/>
  <c r="I68" i="30"/>
  <c r="J68" i="30"/>
  <c r="K68" i="30"/>
  <c r="C68" i="7" s="1"/>
  <c r="C68" i="8" s="1"/>
  <c r="L68" i="30"/>
  <c r="M68" i="30"/>
  <c r="N68" i="30"/>
  <c r="C68" i="37" s="1"/>
  <c r="C68" i="21" s="1"/>
  <c r="O68" i="30"/>
  <c r="P68" i="30"/>
  <c r="C69" i="30"/>
  <c r="D69" i="30"/>
  <c r="E69" i="30"/>
  <c r="C69" i="3" s="1"/>
  <c r="C69" i="4" s="1"/>
  <c r="F69" i="30"/>
  <c r="G69" i="30"/>
  <c r="H69" i="30"/>
  <c r="C69" i="5" s="1"/>
  <c r="C69" i="6" s="1"/>
  <c r="I69" i="30"/>
  <c r="J69" i="30"/>
  <c r="K69" i="30"/>
  <c r="C69" i="7" s="1"/>
  <c r="C69" i="8" s="1"/>
  <c r="L69" i="30"/>
  <c r="M69" i="30"/>
  <c r="N69" i="30"/>
  <c r="C69" i="37" s="1"/>
  <c r="C69" i="21" s="1"/>
  <c r="O69" i="30"/>
  <c r="P69" i="30"/>
  <c r="C70" i="30"/>
  <c r="D70" i="30"/>
  <c r="E70" i="30"/>
  <c r="C70" i="3" s="1"/>
  <c r="C70" i="4" s="1"/>
  <c r="F70" i="30"/>
  <c r="G70" i="30"/>
  <c r="H70" i="30"/>
  <c r="C70" i="5" s="1"/>
  <c r="C70" i="6" s="1"/>
  <c r="I70" i="30"/>
  <c r="J70" i="30"/>
  <c r="K70" i="30"/>
  <c r="C70" i="7" s="1"/>
  <c r="C70" i="8" s="1"/>
  <c r="L70" i="30"/>
  <c r="M70" i="30"/>
  <c r="N70" i="30"/>
  <c r="C70" i="37" s="1"/>
  <c r="C70" i="21" s="1"/>
  <c r="O70" i="30"/>
  <c r="P70" i="30"/>
  <c r="C71" i="30"/>
  <c r="D71" i="30"/>
  <c r="E71" i="30"/>
  <c r="C71" i="3" s="1"/>
  <c r="C71" i="4" s="1"/>
  <c r="F71" i="30"/>
  <c r="G71" i="30"/>
  <c r="H71" i="30"/>
  <c r="C71" i="5" s="1"/>
  <c r="C71" i="6" s="1"/>
  <c r="I71" i="30"/>
  <c r="J71" i="30"/>
  <c r="K71" i="30"/>
  <c r="C71" i="7" s="1"/>
  <c r="C71" i="8" s="1"/>
  <c r="L71" i="30"/>
  <c r="M71" i="30"/>
  <c r="N71" i="30"/>
  <c r="C71" i="37" s="1"/>
  <c r="C71" i="21" s="1"/>
  <c r="O71" i="30"/>
  <c r="P71" i="30"/>
  <c r="C72" i="30"/>
  <c r="D72" i="30"/>
  <c r="E72" i="30"/>
  <c r="C72" i="3" s="1"/>
  <c r="C72" i="4" s="1"/>
  <c r="F72" i="30"/>
  <c r="G72" i="30"/>
  <c r="H72" i="30"/>
  <c r="C72" i="5" s="1"/>
  <c r="C72" i="6" s="1"/>
  <c r="I72" i="30"/>
  <c r="J72" i="30"/>
  <c r="K72" i="30"/>
  <c r="C72" i="7" s="1"/>
  <c r="C72" i="8" s="1"/>
  <c r="L72" i="30"/>
  <c r="M72" i="30"/>
  <c r="N72" i="30"/>
  <c r="C72" i="37" s="1"/>
  <c r="C72" i="21" s="1"/>
  <c r="O72" i="30"/>
  <c r="P72" i="30"/>
  <c r="C73" i="30"/>
  <c r="D73" i="30"/>
  <c r="E73" i="30"/>
  <c r="C73" i="3" s="1"/>
  <c r="C73" i="4" s="1"/>
  <c r="F73" i="30"/>
  <c r="G73" i="30"/>
  <c r="H73" i="30"/>
  <c r="C73" i="5" s="1"/>
  <c r="C73" i="6" s="1"/>
  <c r="I73" i="30"/>
  <c r="J73" i="30"/>
  <c r="K73" i="30"/>
  <c r="C73" i="7" s="1"/>
  <c r="C73" i="8" s="1"/>
  <c r="L73" i="30"/>
  <c r="M73" i="30"/>
  <c r="N73" i="30"/>
  <c r="C73" i="37" s="1"/>
  <c r="C73" i="21" s="1"/>
  <c r="O73" i="30"/>
  <c r="P73" i="30"/>
  <c r="C74" i="30"/>
  <c r="D74" i="30"/>
  <c r="E74" i="30"/>
  <c r="C74" i="3" s="1"/>
  <c r="C74" i="4" s="1"/>
  <c r="F74" i="30"/>
  <c r="G74" i="30"/>
  <c r="H74" i="30"/>
  <c r="C74" i="5" s="1"/>
  <c r="C74" i="6" s="1"/>
  <c r="I74" i="30"/>
  <c r="J74" i="30"/>
  <c r="K74" i="30"/>
  <c r="C74" i="7" s="1"/>
  <c r="C74" i="8" s="1"/>
  <c r="L74" i="30"/>
  <c r="M74" i="30"/>
  <c r="N74" i="30"/>
  <c r="C74" i="37" s="1"/>
  <c r="C74" i="21" s="1"/>
  <c r="O74" i="30"/>
  <c r="P74" i="30"/>
  <c r="C75" i="30"/>
  <c r="D75" i="30"/>
  <c r="E75" i="30"/>
  <c r="C75" i="3" s="1"/>
  <c r="C75" i="4" s="1"/>
  <c r="F75" i="30"/>
  <c r="G75" i="30"/>
  <c r="H75" i="30"/>
  <c r="C75" i="5" s="1"/>
  <c r="C75" i="6" s="1"/>
  <c r="I75" i="30"/>
  <c r="J75" i="30"/>
  <c r="K75" i="30"/>
  <c r="C75" i="7" s="1"/>
  <c r="C75" i="8" s="1"/>
  <c r="L75" i="30"/>
  <c r="M75" i="30"/>
  <c r="N75" i="30"/>
  <c r="C75" i="37" s="1"/>
  <c r="C75" i="21" s="1"/>
  <c r="O75" i="30"/>
  <c r="P75" i="30"/>
  <c r="C76" i="30"/>
  <c r="D76" i="30"/>
  <c r="E76" i="30"/>
  <c r="C76" i="3" s="1"/>
  <c r="C76" i="4" s="1"/>
  <c r="F76" i="30"/>
  <c r="G76" i="30"/>
  <c r="H76" i="30"/>
  <c r="C76" i="5" s="1"/>
  <c r="C76" i="6" s="1"/>
  <c r="I76" i="30"/>
  <c r="J76" i="30"/>
  <c r="K76" i="30"/>
  <c r="C76" i="7" s="1"/>
  <c r="C76" i="8" s="1"/>
  <c r="L76" i="30"/>
  <c r="M76" i="30"/>
  <c r="N76" i="30"/>
  <c r="C76" i="37" s="1"/>
  <c r="C76" i="21" s="1"/>
  <c r="O76" i="30"/>
  <c r="P76" i="30"/>
  <c r="C77" i="30"/>
  <c r="D77" i="30"/>
  <c r="E77" i="30"/>
  <c r="C77" i="3" s="1"/>
  <c r="C77" i="4" s="1"/>
  <c r="F77" i="30"/>
  <c r="G77" i="30"/>
  <c r="H77" i="30"/>
  <c r="C77" i="5" s="1"/>
  <c r="C77" i="6" s="1"/>
  <c r="I77" i="30"/>
  <c r="J77" i="30"/>
  <c r="K77" i="30"/>
  <c r="C77" i="7" s="1"/>
  <c r="C77" i="8" s="1"/>
  <c r="L77" i="30"/>
  <c r="M77" i="30"/>
  <c r="N77" i="30"/>
  <c r="C77" i="37" s="1"/>
  <c r="C77" i="21" s="1"/>
  <c r="O77" i="30"/>
  <c r="P77" i="30"/>
  <c r="C78" i="30"/>
  <c r="D78" i="30"/>
  <c r="E78" i="30"/>
  <c r="C78" i="3" s="1"/>
  <c r="C78" i="4" s="1"/>
  <c r="F78" i="30"/>
  <c r="G78" i="30"/>
  <c r="H78" i="30"/>
  <c r="C78" i="5" s="1"/>
  <c r="C78" i="6" s="1"/>
  <c r="I78" i="30"/>
  <c r="J78" i="30"/>
  <c r="K78" i="30"/>
  <c r="C78" i="7" s="1"/>
  <c r="C78" i="8" s="1"/>
  <c r="L78" i="30"/>
  <c r="M78" i="30"/>
  <c r="N78" i="30"/>
  <c r="C78" i="37" s="1"/>
  <c r="C78" i="21" s="1"/>
  <c r="O78" i="30"/>
  <c r="P78" i="30"/>
  <c r="C79" i="30"/>
  <c r="D79" i="30"/>
  <c r="E79" i="30"/>
  <c r="C79" i="3" s="1"/>
  <c r="C79" i="4" s="1"/>
  <c r="F79" i="30"/>
  <c r="G79" i="30"/>
  <c r="H79" i="30"/>
  <c r="C79" i="5" s="1"/>
  <c r="C79" i="6" s="1"/>
  <c r="I79" i="30"/>
  <c r="J79" i="30"/>
  <c r="K79" i="30"/>
  <c r="C79" i="7" s="1"/>
  <c r="C79" i="8" s="1"/>
  <c r="L79" i="30"/>
  <c r="M79" i="30"/>
  <c r="N79" i="30"/>
  <c r="C79" i="37" s="1"/>
  <c r="C79" i="21" s="1"/>
  <c r="O79" i="30"/>
  <c r="P79" i="30"/>
  <c r="C80" i="30"/>
  <c r="D80" i="30"/>
  <c r="E80" i="30"/>
  <c r="C80" i="3" s="1"/>
  <c r="C80" i="4" s="1"/>
  <c r="F80" i="30"/>
  <c r="G80" i="30"/>
  <c r="H80" i="30"/>
  <c r="C80" i="5" s="1"/>
  <c r="C80" i="6" s="1"/>
  <c r="I80" i="30"/>
  <c r="J80" i="30"/>
  <c r="K80" i="30"/>
  <c r="C80" i="7" s="1"/>
  <c r="C80" i="8" s="1"/>
  <c r="L80" i="30"/>
  <c r="M80" i="30"/>
  <c r="N80" i="30"/>
  <c r="C80" i="37" s="1"/>
  <c r="C80" i="21" s="1"/>
  <c r="O80" i="30"/>
  <c r="P80" i="30"/>
  <c r="C81" i="30"/>
  <c r="D81" i="30"/>
  <c r="E81" i="30"/>
  <c r="C81" i="3" s="1"/>
  <c r="C81" i="4" s="1"/>
  <c r="F81" i="30"/>
  <c r="G81" i="30"/>
  <c r="H81" i="30"/>
  <c r="C81" i="5" s="1"/>
  <c r="C81" i="6" s="1"/>
  <c r="I81" i="30"/>
  <c r="J81" i="30"/>
  <c r="K81" i="30"/>
  <c r="C81" i="7" s="1"/>
  <c r="C81" i="8" s="1"/>
  <c r="L81" i="30"/>
  <c r="M81" i="30"/>
  <c r="N81" i="30"/>
  <c r="C81" i="37" s="1"/>
  <c r="C81" i="21" s="1"/>
  <c r="O81" i="30"/>
  <c r="P81" i="30"/>
  <c r="C82" i="30"/>
  <c r="D82" i="30"/>
  <c r="E82" i="30"/>
  <c r="C82" i="3" s="1"/>
  <c r="C82" i="4" s="1"/>
  <c r="F82" i="30"/>
  <c r="G82" i="30"/>
  <c r="H82" i="30"/>
  <c r="C82" i="5" s="1"/>
  <c r="C82" i="6" s="1"/>
  <c r="I82" i="30"/>
  <c r="J82" i="30"/>
  <c r="K82" i="30"/>
  <c r="C82" i="7" s="1"/>
  <c r="C82" i="8" s="1"/>
  <c r="L82" i="30"/>
  <c r="M82" i="30"/>
  <c r="N82" i="30"/>
  <c r="C82" i="37" s="1"/>
  <c r="C82" i="21" s="1"/>
  <c r="O82" i="30"/>
  <c r="P82" i="30"/>
  <c r="C83" i="30"/>
  <c r="D83" i="30"/>
  <c r="E83" i="30"/>
  <c r="C83" i="3" s="1"/>
  <c r="C83" i="4" s="1"/>
  <c r="F83" i="30"/>
  <c r="G83" i="30"/>
  <c r="H83" i="30"/>
  <c r="C83" i="5" s="1"/>
  <c r="C83" i="6" s="1"/>
  <c r="I83" i="30"/>
  <c r="J83" i="30"/>
  <c r="K83" i="30"/>
  <c r="C83" i="7" s="1"/>
  <c r="C83" i="8" s="1"/>
  <c r="L83" i="30"/>
  <c r="M83" i="30"/>
  <c r="N83" i="30"/>
  <c r="C83" i="37" s="1"/>
  <c r="C83" i="21" s="1"/>
  <c r="O83" i="30"/>
  <c r="P83" i="30"/>
  <c r="C84" i="30"/>
  <c r="D84" i="30"/>
  <c r="E84" i="30"/>
  <c r="C84" i="3" s="1"/>
  <c r="C84" i="4" s="1"/>
  <c r="F84" i="30"/>
  <c r="G84" i="30"/>
  <c r="H84" i="30"/>
  <c r="C84" i="5" s="1"/>
  <c r="C84" i="6" s="1"/>
  <c r="I84" i="30"/>
  <c r="J84" i="30"/>
  <c r="K84" i="30"/>
  <c r="C84" i="7" s="1"/>
  <c r="C84" i="8" s="1"/>
  <c r="L84" i="30"/>
  <c r="M84" i="30"/>
  <c r="N84" i="30"/>
  <c r="C84" i="37" s="1"/>
  <c r="C84" i="21" s="1"/>
  <c r="O84" i="30"/>
  <c r="P84" i="30"/>
  <c r="C85" i="30"/>
  <c r="D85" i="30"/>
  <c r="E85" i="30"/>
  <c r="C85" i="3" s="1"/>
  <c r="C85" i="4" s="1"/>
  <c r="F85" i="30"/>
  <c r="G85" i="30"/>
  <c r="H85" i="30"/>
  <c r="C85" i="5" s="1"/>
  <c r="C85" i="6" s="1"/>
  <c r="I85" i="30"/>
  <c r="J85" i="30"/>
  <c r="K85" i="30"/>
  <c r="C85" i="7" s="1"/>
  <c r="C85" i="8" s="1"/>
  <c r="L85" i="30"/>
  <c r="M85" i="30"/>
  <c r="N85" i="30"/>
  <c r="C85" i="37" s="1"/>
  <c r="C85" i="21" s="1"/>
  <c r="O85" i="30"/>
  <c r="P85" i="30"/>
  <c r="C86" i="30"/>
  <c r="D86" i="30"/>
  <c r="E86" i="30"/>
  <c r="C86" i="3" s="1"/>
  <c r="C86" i="4" s="1"/>
  <c r="F86" i="30"/>
  <c r="G86" i="30"/>
  <c r="H86" i="30"/>
  <c r="C86" i="5" s="1"/>
  <c r="C86" i="6" s="1"/>
  <c r="I86" i="30"/>
  <c r="J86" i="30"/>
  <c r="K86" i="30"/>
  <c r="C86" i="7" s="1"/>
  <c r="C86" i="8" s="1"/>
  <c r="L86" i="30"/>
  <c r="M86" i="30"/>
  <c r="N86" i="30"/>
  <c r="C86" i="37" s="1"/>
  <c r="C86" i="21" s="1"/>
  <c r="O86" i="30"/>
  <c r="P86" i="30"/>
  <c r="C87" i="30"/>
  <c r="D87" i="30"/>
  <c r="E87" i="30"/>
  <c r="C87" i="3" s="1"/>
  <c r="C87" i="4" s="1"/>
  <c r="F87" i="30"/>
  <c r="G87" i="30"/>
  <c r="H87" i="30"/>
  <c r="C87" i="5" s="1"/>
  <c r="C87" i="6" s="1"/>
  <c r="I87" i="30"/>
  <c r="J87" i="30"/>
  <c r="K87" i="30"/>
  <c r="C87" i="7" s="1"/>
  <c r="C87" i="8" s="1"/>
  <c r="L87" i="30"/>
  <c r="M87" i="30"/>
  <c r="N87" i="30"/>
  <c r="C87" i="37" s="1"/>
  <c r="C87" i="21" s="1"/>
  <c r="O87" i="30"/>
  <c r="P87" i="30"/>
  <c r="C88" i="30"/>
  <c r="D88" i="30"/>
  <c r="E88" i="30"/>
  <c r="C88" i="3" s="1"/>
  <c r="C88" i="4" s="1"/>
  <c r="F88" i="30"/>
  <c r="G88" i="30"/>
  <c r="H88" i="30"/>
  <c r="C88" i="5" s="1"/>
  <c r="C88" i="6" s="1"/>
  <c r="I88" i="30"/>
  <c r="J88" i="30"/>
  <c r="K88" i="30"/>
  <c r="C88" i="7" s="1"/>
  <c r="C88" i="8" s="1"/>
  <c r="L88" i="30"/>
  <c r="M88" i="30"/>
  <c r="N88" i="30"/>
  <c r="C88" i="37" s="1"/>
  <c r="C88" i="21" s="1"/>
  <c r="O88" i="30"/>
  <c r="P88" i="30"/>
  <c r="C89" i="30"/>
  <c r="D89" i="30"/>
  <c r="E89" i="30"/>
  <c r="C89" i="3" s="1"/>
  <c r="C89" i="4" s="1"/>
  <c r="F89" i="30"/>
  <c r="G89" i="30"/>
  <c r="H89" i="30"/>
  <c r="C89" i="5" s="1"/>
  <c r="C89" i="6" s="1"/>
  <c r="I89" i="30"/>
  <c r="J89" i="30"/>
  <c r="K89" i="30"/>
  <c r="C89" i="7" s="1"/>
  <c r="C89" i="8" s="1"/>
  <c r="L89" i="30"/>
  <c r="M89" i="30"/>
  <c r="N89" i="30"/>
  <c r="C89" i="37" s="1"/>
  <c r="C89" i="21" s="1"/>
  <c r="O89" i="30"/>
  <c r="P89" i="30"/>
  <c r="C90" i="30"/>
  <c r="D90" i="30"/>
  <c r="E90" i="30"/>
  <c r="C90" i="3" s="1"/>
  <c r="C90" i="4" s="1"/>
  <c r="F90" i="30"/>
  <c r="G90" i="30"/>
  <c r="H90" i="30"/>
  <c r="C90" i="5" s="1"/>
  <c r="C90" i="6" s="1"/>
  <c r="I90" i="30"/>
  <c r="J90" i="30"/>
  <c r="K90" i="30"/>
  <c r="C90" i="7" s="1"/>
  <c r="C90" i="8" s="1"/>
  <c r="L90" i="30"/>
  <c r="M90" i="30"/>
  <c r="N90" i="30"/>
  <c r="C90" i="37" s="1"/>
  <c r="C90" i="21" s="1"/>
  <c r="O90" i="30"/>
  <c r="P90" i="30"/>
  <c r="C91" i="30"/>
  <c r="D91" i="30"/>
  <c r="E91" i="30"/>
  <c r="C91" i="3" s="1"/>
  <c r="C91" i="4" s="1"/>
  <c r="F91" i="30"/>
  <c r="G91" i="30"/>
  <c r="H91" i="30"/>
  <c r="C91" i="5" s="1"/>
  <c r="C91" i="6" s="1"/>
  <c r="I91" i="30"/>
  <c r="J91" i="30"/>
  <c r="K91" i="30"/>
  <c r="C91" i="7" s="1"/>
  <c r="C91" i="8" s="1"/>
  <c r="L91" i="30"/>
  <c r="M91" i="30"/>
  <c r="N91" i="30"/>
  <c r="C91" i="37" s="1"/>
  <c r="C91" i="21" s="1"/>
  <c r="O91" i="30"/>
  <c r="P91" i="30"/>
  <c r="C92" i="30"/>
  <c r="D92" i="30"/>
  <c r="E92" i="30"/>
  <c r="C92" i="3" s="1"/>
  <c r="C92" i="4" s="1"/>
  <c r="F92" i="30"/>
  <c r="G92" i="30"/>
  <c r="H92" i="30"/>
  <c r="C92" i="5" s="1"/>
  <c r="C92" i="6" s="1"/>
  <c r="I92" i="30"/>
  <c r="J92" i="30"/>
  <c r="K92" i="30"/>
  <c r="C92" i="7" s="1"/>
  <c r="C92" i="8" s="1"/>
  <c r="L92" i="30"/>
  <c r="M92" i="30"/>
  <c r="N92" i="30"/>
  <c r="C92" i="37" s="1"/>
  <c r="C92" i="21" s="1"/>
  <c r="O92" i="30"/>
  <c r="P92" i="30"/>
  <c r="C93" i="30"/>
  <c r="D93" i="30"/>
  <c r="E93" i="30"/>
  <c r="C93" i="3" s="1"/>
  <c r="C93" i="4" s="1"/>
  <c r="F93" i="30"/>
  <c r="G93" i="30"/>
  <c r="H93" i="30"/>
  <c r="C93" i="5" s="1"/>
  <c r="C93" i="6" s="1"/>
  <c r="I93" i="30"/>
  <c r="J93" i="30"/>
  <c r="K93" i="30"/>
  <c r="C93" i="7" s="1"/>
  <c r="C93" i="8" s="1"/>
  <c r="L93" i="30"/>
  <c r="M93" i="30"/>
  <c r="N93" i="30"/>
  <c r="C93" i="37" s="1"/>
  <c r="C93" i="21" s="1"/>
  <c r="O93" i="30"/>
  <c r="P93" i="30"/>
  <c r="C94" i="30"/>
  <c r="D94" i="30"/>
  <c r="E94" i="30"/>
  <c r="C94" i="3" s="1"/>
  <c r="C94" i="4" s="1"/>
  <c r="F94" i="30"/>
  <c r="G94" i="30"/>
  <c r="H94" i="30"/>
  <c r="C94" i="5" s="1"/>
  <c r="C94" i="6" s="1"/>
  <c r="I94" i="30"/>
  <c r="J94" i="30"/>
  <c r="K94" i="30"/>
  <c r="C94" i="7" s="1"/>
  <c r="C94" i="8" s="1"/>
  <c r="L94" i="30"/>
  <c r="M94" i="30"/>
  <c r="N94" i="30"/>
  <c r="C94" i="37" s="1"/>
  <c r="C94" i="21" s="1"/>
  <c r="O94" i="30"/>
  <c r="P94" i="30"/>
  <c r="C95" i="30"/>
  <c r="D95" i="30"/>
  <c r="E95" i="30"/>
  <c r="C95" i="3" s="1"/>
  <c r="C95" i="4" s="1"/>
  <c r="F95" i="30"/>
  <c r="G95" i="30"/>
  <c r="H95" i="30"/>
  <c r="C95" i="5" s="1"/>
  <c r="C95" i="6" s="1"/>
  <c r="I95" i="30"/>
  <c r="J95" i="30"/>
  <c r="K95" i="30"/>
  <c r="C95" i="7" s="1"/>
  <c r="C95" i="8" s="1"/>
  <c r="L95" i="30"/>
  <c r="M95" i="30"/>
  <c r="N95" i="30"/>
  <c r="C95" i="37" s="1"/>
  <c r="C95" i="21" s="1"/>
  <c r="O95" i="30"/>
  <c r="P95" i="30"/>
  <c r="C96" i="30"/>
  <c r="D96" i="30"/>
  <c r="E96" i="30"/>
  <c r="C96" i="3" s="1"/>
  <c r="C96" i="4" s="1"/>
  <c r="F96" i="30"/>
  <c r="G96" i="30"/>
  <c r="H96" i="30"/>
  <c r="C96" i="5" s="1"/>
  <c r="C96" i="6" s="1"/>
  <c r="I96" i="30"/>
  <c r="J96" i="30"/>
  <c r="K96" i="30"/>
  <c r="C96" i="7" s="1"/>
  <c r="C96" i="8" s="1"/>
  <c r="L96" i="30"/>
  <c r="M96" i="30"/>
  <c r="N96" i="30"/>
  <c r="C96" i="37" s="1"/>
  <c r="C96" i="21" s="1"/>
  <c r="O96" i="30"/>
  <c r="P96" i="30"/>
  <c r="C97" i="30"/>
  <c r="D97" i="30"/>
  <c r="E97" i="30"/>
  <c r="C97" i="3" s="1"/>
  <c r="C97" i="4" s="1"/>
  <c r="F97" i="30"/>
  <c r="G97" i="30"/>
  <c r="H97" i="30"/>
  <c r="C97" i="5" s="1"/>
  <c r="C97" i="6" s="1"/>
  <c r="I97" i="30"/>
  <c r="J97" i="30"/>
  <c r="K97" i="30"/>
  <c r="C97" i="7" s="1"/>
  <c r="C97" i="8" s="1"/>
  <c r="L97" i="30"/>
  <c r="M97" i="30"/>
  <c r="N97" i="30"/>
  <c r="C97" i="37" s="1"/>
  <c r="C97" i="21" s="1"/>
  <c r="O97" i="30"/>
  <c r="P97" i="30"/>
  <c r="C98" i="30"/>
  <c r="D98" i="30"/>
  <c r="E98" i="30"/>
  <c r="C98" i="3" s="1"/>
  <c r="C98" i="4" s="1"/>
  <c r="F98" i="30"/>
  <c r="G98" i="30"/>
  <c r="H98" i="30"/>
  <c r="C98" i="5" s="1"/>
  <c r="C98" i="6" s="1"/>
  <c r="I98" i="30"/>
  <c r="J98" i="30"/>
  <c r="K98" i="30"/>
  <c r="C98" i="7" s="1"/>
  <c r="C98" i="8" s="1"/>
  <c r="L98" i="30"/>
  <c r="M98" i="30"/>
  <c r="N98" i="30"/>
  <c r="C98" i="37" s="1"/>
  <c r="C98" i="21" s="1"/>
  <c r="O98" i="30"/>
  <c r="P98" i="30"/>
  <c r="C99" i="30"/>
  <c r="D99" i="30"/>
  <c r="E99" i="30"/>
  <c r="C99" i="3" s="1"/>
  <c r="C99" i="4" s="1"/>
  <c r="F99" i="30"/>
  <c r="G99" i="30"/>
  <c r="H99" i="30"/>
  <c r="C99" i="5" s="1"/>
  <c r="C99" i="6" s="1"/>
  <c r="I99" i="30"/>
  <c r="J99" i="30"/>
  <c r="K99" i="30"/>
  <c r="C99" i="7" s="1"/>
  <c r="C99" i="8" s="1"/>
  <c r="L99" i="30"/>
  <c r="M99" i="30"/>
  <c r="N99" i="30"/>
  <c r="C99" i="37" s="1"/>
  <c r="C99" i="21" s="1"/>
  <c r="O99" i="30"/>
  <c r="P99" i="30"/>
  <c r="C100" i="30"/>
  <c r="D100" i="30"/>
  <c r="E100" i="30"/>
  <c r="C100" i="3" s="1"/>
  <c r="C100" i="4" s="1"/>
  <c r="F100" i="30"/>
  <c r="G100" i="30"/>
  <c r="H100" i="30"/>
  <c r="C100" i="5" s="1"/>
  <c r="C100" i="6" s="1"/>
  <c r="I100" i="30"/>
  <c r="J100" i="30"/>
  <c r="K100" i="30"/>
  <c r="C100" i="7" s="1"/>
  <c r="C100" i="8" s="1"/>
  <c r="L100" i="30"/>
  <c r="M100" i="30"/>
  <c r="N100" i="30"/>
  <c r="C100" i="37" s="1"/>
  <c r="C100" i="21" s="1"/>
  <c r="O100" i="30"/>
  <c r="P100" i="30"/>
  <c r="C101" i="30"/>
  <c r="D101" i="30"/>
  <c r="E101" i="30"/>
  <c r="C101" i="3" s="1"/>
  <c r="C101" i="4" s="1"/>
  <c r="F101" i="30"/>
  <c r="G101" i="30"/>
  <c r="H101" i="30"/>
  <c r="C101" i="5" s="1"/>
  <c r="C101" i="6" s="1"/>
  <c r="I101" i="30"/>
  <c r="J101" i="30"/>
  <c r="K101" i="30"/>
  <c r="C101" i="7" s="1"/>
  <c r="C101" i="8" s="1"/>
  <c r="L101" i="30"/>
  <c r="M101" i="30"/>
  <c r="N101" i="30"/>
  <c r="C101" i="37" s="1"/>
  <c r="C101" i="21" s="1"/>
  <c r="O101" i="30"/>
  <c r="P101" i="30"/>
  <c r="C102" i="30"/>
  <c r="D102" i="30"/>
  <c r="E102" i="30"/>
  <c r="C102" i="3" s="1"/>
  <c r="C102" i="4" s="1"/>
  <c r="F102" i="30"/>
  <c r="G102" i="30"/>
  <c r="H102" i="30"/>
  <c r="C102" i="5" s="1"/>
  <c r="C102" i="6" s="1"/>
  <c r="I102" i="30"/>
  <c r="J102" i="30"/>
  <c r="K102" i="30"/>
  <c r="C102" i="7" s="1"/>
  <c r="C102" i="8" s="1"/>
  <c r="L102" i="30"/>
  <c r="M102" i="30"/>
  <c r="N102" i="30"/>
  <c r="C102" i="37" s="1"/>
  <c r="C102" i="21" s="1"/>
  <c r="O102" i="30"/>
  <c r="P102" i="30"/>
  <c r="C103" i="30"/>
  <c r="D103" i="30"/>
  <c r="E103" i="30"/>
  <c r="C103" i="3" s="1"/>
  <c r="C103" i="4" s="1"/>
  <c r="F103" i="30"/>
  <c r="G103" i="30"/>
  <c r="H103" i="30"/>
  <c r="C103" i="5" s="1"/>
  <c r="C103" i="6" s="1"/>
  <c r="I103" i="30"/>
  <c r="J103" i="30"/>
  <c r="K103" i="30"/>
  <c r="C103" i="7" s="1"/>
  <c r="C103" i="8" s="1"/>
  <c r="L103" i="30"/>
  <c r="M103" i="30"/>
  <c r="N103" i="30"/>
  <c r="C103" i="37" s="1"/>
  <c r="C103" i="21" s="1"/>
  <c r="O103" i="30"/>
  <c r="P103" i="30"/>
  <c r="C104" i="30"/>
  <c r="D104" i="30"/>
  <c r="E104" i="30"/>
  <c r="C104" i="3" s="1"/>
  <c r="C104" i="4" s="1"/>
  <c r="F104" i="30"/>
  <c r="G104" i="30"/>
  <c r="H104" i="30"/>
  <c r="C104" i="5" s="1"/>
  <c r="C104" i="6" s="1"/>
  <c r="I104" i="30"/>
  <c r="J104" i="30"/>
  <c r="K104" i="30"/>
  <c r="C104" i="7" s="1"/>
  <c r="C104" i="8" s="1"/>
  <c r="L104" i="30"/>
  <c r="M104" i="30"/>
  <c r="N104" i="30"/>
  <c r="C104" i="37" s="1"/>
  <c r="C104" i="21" s="1"/>
  <c r="O104" i="30"/>
  <c r="P104" i="30"/>
  <c r="C105" i="30"/>
  <c r="D105" i="30"/>
  <c r="E105" i="30"/>
  <c r="C105" i="3" s="1"/>
  <c r="C105" i="4" s="1"/>
  <c r="F105" i="30"/>
  <c r="G105" i="30"/>
  <c r="H105" i="30"/>
  <c r="C105" i="5" s="1"/>
  <c r="C105" i="6" s="1"/>
  <c r="I105" i="30"/>
  <c r="J105" i="30"/>
  <c r="K105" i="30"/>
  <c r="C105" i="7" s="1"/>
  <c r="C105" i="8" s="1"/>
  <c r="L105" i="30"/>
  <c r="M105" i="30"/>
  <c r="N105" i="30"/>
  <c r="C105" i="37" s="1"/>
  <c r="C105" i="21" s="1"/>
  <c r="O105" i="30"/>
  <c r="P105" i="30"/>
  <c r="C106" i="30"/>
  <c r="D106" i="30"/>
  <c r="E106" i="30"/>
  <c r="C106" i="3" s="1"/>
  <c r="C106" i="4" s="1"/>
  <c r="F106" i="30"/>
  <c r="G106" i="30"/>
  <c r="H106" i="30"/>
  <c r="C106" i="5" s="1"/>
  <c r="C106" i="6" s="1"/>
  <c r="I106" i="30"/>
  <c r="J106" i="30"/>
  <c r="K106" i="30"/>
  <c r="C106" i="7" s="1"/>
  <c r="C106" i="8" s="1"/>
  <c r="L106" i="30"/>
  <c r="M106" i="30"/>
  <c r="N106" i="30"/>
  <c r="C106" i="37" s="1"/>
  <c r="C106" i="21" s="1"/>
  <c r="O106" i="30"/>
  <c r="P106" i="30"/>
  <c r="C107" i="30"/>
  <c r="D107" i="30"/>
  <c r="E107" i="30"/>
  <c r="C107" i="3" s="1"/>
  <c r="C107" i="4" s="1"/>
  <c r="F107" i="30"/>
  <c r="G107" i="30"/>
  <c r="H107" i="30"/>
  <c r="C107" i="5" s="1"/>
  <c r="C107" i="6" s="1"/>
  <c r="I107" i="30"/>
  <c r="J107" i="30"/>
  <c r="K107" i="30"/>
  <c r="C107" i="7" s="1"/>
  <c r="C107" i="8" s="1"/>
  <c r="L107" i="30"/>
  <c r="M107" i="30"/>
  <c r="N107" i="30"/>
  <c r="C107" i="37" s="1"/>
  <c r="C107" i="21" s="1"/>
  <c r="O107" i="30"/>
  <c r="P107" i="30"/>
  <c r="C109" i="30"/>
  <c r="D109" i="30"/>
  <c r="E109" i="30"/>
  <c r="C109" i="3" s="1"/>
  <c r="C109" i="4" s="1"/>
  <c r="F109" i="30"/>
  <c r="G109" i="30"/>
  <c r="H109" i="30"/>
  <c r="C109" i="5" s="1"/>
  <c r="C109" i="6" s="1"/>
  <c r="I109" i="30"/>
  <c r="J109" i="30"/>
  <c r="K109" i="30"/>
  <c r="C109" i="7" s="1"/>
  <c r="C109" i="8" s="1"/>
  <c r="L109" i="30"/>
  <c r="M109" i="30"/>
  <c r="N109" i="30"/>
  <c r="C109" i="37" s="1"/>
  <c r="C109" i="21" s="1"/>
  <c r="O109" i="30"/>
  <c r="P109" i="30"/>
  <c r="C110" i="30"/>
  <c r="D110" i="30"/>
  <c r="E110" i="30"/>
  <c r="C110" i="3" s="1"/>
  <c r="C110" i="4" s="1"/>
  <c r="F110" i="30"/>
  <c r="G110" i="30"/>
  <c r="H110" i="30"/>
  <c r="C110" i="5" s="1"/>
  <c r="C110" i="6" s="1"/>
  <c r="I110" i="30"/>
  <c r="J110" i="30"/>
  <c r="K110" i="30"/>
  <c r="C110" i="7" s="1"/>
  <c r="C110" i="8" s="1"/>
  <c r="L110" i="30"/>
  <c r="M110" i="30"/>
  <c r="N110" i="30"/>
  <c r="C110" i="37" s="1"/>
  <c r="C110" i="21" s="1"/>
  <c r="O110" i="30"/>
  <c r="P110" i="30"/>
  <c r="C111" i="30"/>
  <c r="D111" i="30"/>
  <c r="E111" i="30"/>
  <c r="C111" i="3" s="1"/>
  <c r="C111" i="4" s="1"/>
  <c r="F111" i="30"/>
  <c r="G111" i="30"/>
  <c r="H111" i="30"/>
  <c r="C111" i="5" s="1"/>
  <c r="C111" i="6" s="1"/>
  <c r="I111" i="30"/>
  <c r="J111" i="30"/>
  <c r="K111" i="30"/>
  <c r="C111" i="7" s="1"/>
  <c r="C111" i="8" s="1"/>
  <c r="L111" i="30"/>
  <c r="M111" i="30"/>
  <c r="N111" i="30"/>
  <c r="C111" i="37" s="1"/>
  <c r="C111" i="21" s="1"/>
  <c r="O111" i="30"/>
  <c r="P111" i="30"/>
  <c r="C112" i="30"/>
  <c r="D112" i="30"/>
  <c r="E112" i="30"/>
  <c r="C112" i="3" s="1"/>
  <c r="C112" i="4" s="1"/>
  <c r="F112" i="30"/>
  <c r="G112" i="30"/>
  <c r="H112" i="30"/>
  <c r="C112" i="5" s="1"/>
  <c r="C112" i="6" s="1"/>
  <c r="I112" i="30"/>
  <c r="J112" i="30"/>
  <c r="K112" i="30"/>
  <c r="C112" i="7" s="1"/>
  <c r="C112" i="8" s="1"/>
  <c r="L112" i="30"/>
  <c r="M112" i="30"/>
  <c r="N112" i="30"/>
  <c r="C112" i="37" s="1"/>
  <c r="C112" i="21" s="1"/>
  <c r="O112" i="30"/>
  <c r="P112" i="30"/>
  <c r="C113" i="30"/>
  <c r="D113" i="30"/>
  <c r="E113" i="30"/>
  <c r="C113" i="3" s="1"/>
  <c r="C113" i="4" s="1"/>
  <c r="F113" i="30"/>
  <c r="G113" i="30"/>
  <c r="H113" i="30"/>
  <c r="C113" i="5" s="1"/>
  <c r="C113" i="6" s="1"/>
  <c r="I113" i="30"/>
  <c r="J113" i="30"/>
  <c r="K113" i="30"/>
  <c r="C113" i="7" s="1"/>
  <c r="C113" i="8" s="1"/>
  <c r="L113" i="30"/>
  <c r="M113" i="30"/>
  <c r="N113" i="30"/>
  <c r="C113" i="37" s="1"/>
  <c r="C113" i="21" s="1"/>
  <c r="O113" i="30"/>
  <c r="P113" i="30"/>
  <c r="C114" i="30"/>
  <c r="D114" i="30"/>
  <c r="E114" i="30"/>
  <c r="C114" i="3" s="1"/>
  <c r="C114" i="4" s="1"/>
  <c r="F114" i="30"/>
  <c r="G114" i="30"/>
  <c r="H114" i="30"/>
  <c r="C114" i="5" s="1"/>
  <c r="C114" i="6" s="1"/>
  <c r="I114" i="30"/>
  <c r="J114" i="30"/>
  <c r="K114" i="30"/>
  <c r="C114" i="7" s="1"/>
  <c r="C114" i="8" s="1"/>
  <c r="L114" i="30"/>
  <c r="M114" i="30"/>
  <c r="N114" i="30"/>
  <c r="C114" i="37" s="1"/>
  <c r="C114" i="21" s="1"/>
  <c r="O114" i="30"/>
  <c r="P114" i="30"/>
  <c r="C115" i="30"/>
  <c r="D115" i="30"/>
  <c r="E115" i="30"/>
  <c r="C115" i="3" s="1"/>
  <c r="C115" i="4" s="1"/>
  <c r="F115" i="30"/>
  <c r="G115" i="30"/>
  <c r="H115" i="30"/>
  <c r="C115" i="5" s="1"/>
  <c r="C115" i="6" s="1"/>
  <c r="I115" i="30"/>
  <c r="J115" i="30"/>
  <c r="K115" i="30"/>
  <c r="C115" i="7" s="1"/>
  <c r="C115" i="8" s="1"/>
  <c r="L115" i="30"/>
  <c r="M115" i="30"/>
  <c r="N115" i="30"/>
  <c r="C115" i="37" s="1"/>
  <c r="C115" i="21" s="1"/>
  <c r="O115" i="30"/>
  <c r="P115" i="30"/>
  <c r="C116" i="30"/>
  <c r="D116" i="30"/>
  <c r="E116" i="30"/>
  <c r="C116" i="3" s="1"/>
  <c r="C116" i="4" s="1"/>
  <c r="F116" i="30"/>
  <c r="G116" i="30"/>
  <c r="H116" i="30"/>
  <c r="C116" i="5" s="1"/>
  <c r="C116" i="6" s="1"/>
  <c r="I116" i="30"/>
  <c r="J116" i="30"/>
  <c r="K116" i="30"/>
  <c r="C116" i="7" s="1"/>
  <c r="C116" i="8" s="1"/>
  <c r="L116" i="30"/>
  <c r="M116" i="30"/>
  <c r="N116" i="30"/>
  <c r="C116" i="37" s="1"/>
  <c r="C116" i="21" s="1"/>
  <c r="O116" i="30"/>
  <c r="P116" i="30"/>
  <c r="C117" i="30"/>
  <c r="D117" i="30"/>
  <c r="E117" i="30"/>
  <c r="C117" i="3" s="1"/>
  <c r="C117" i="4" s="1"/>
  <c r="F117" i="30"/>
  <c r="G117" i="30"/>
  <c r="H117" i="30"/>
  <c r="C117" i="5" s="1"/>
  <c r="C117" i="6" s="1"/>
  <c r="I117" i="30"/>
  <c r="J117" i="30"/>
  <c r="K117" i="30"/>
  <c r="C117" i="7" s="1"/>
  <c r="C117" i="8" s="1"/>
  <c r="L117" i="30"/>
  <c r="M117" i="30"/>
  <c r="N117" i="30"/>
  <c r="C117" i="37" s="1"/>
  <c r="C117" i="21" s="1"/>
  <c r="O117" i="30"/>
  <c r="P117" i="30"/>
  <c r="C118" i="30"/>
  <c r="D118" i="30"/>
  <c r="E118" i="30"/>
  <c r="C118" i="3" s="1"/>
  <c r="C118" i="4" s="1"/>
  <c r="F118" i="30"/>
  <c r="G118" i="30"/>
  <c r="H118" i="30"/>
  <c r="C118" i="5" s="1"/>
  <c r="C118" i="6" s="1"/>
  <c r="I118" i="30"/>
  <c r="J118" i="30"/>
  <c r="K118" i="30"/>
  <c r="C118" i="7" s="1"/>
  <c r="C118" i="8" s="1"/>
  <c r="L118" i="30"/>
  <c r="M118" i="30"/>
  <c r="N118" i="30"/>
  <c r="C118" i="37" s="1"/>
  <c r="C118" i="21" s="1"/>
  <c r="O118" i="30"/>
  <c r="P118" i="30"/>
  <c r="C119" i="30"/>
  <c r="D119" i="30"/>
  <c r="E119" i="30"/>
  <c r="C119" i="3" s="1"/>
  <c r="C119" i="4" s="1"/>
  <c r="F119" i="30"/>
  <c r="G119" i="30"/>
  <c r="H119" i="30"/>
  <c r="C119" i="5" s="1"/>
  <c r="C119" i="6" s="1"/>
  <c r="I119" i="30"/>
  <c r="J119" i="30"/>
  <c r="K119" i="30"/>
  <c r="C119" i="7" s="1"/>
  <c r="C119" i="8" s="1"/>
  <c r="L119" i="30"/>
  <c r="M119" i="30"/>
  <c r="N119" i="30"/>
  <c r="C119" i="37" s="1"/>
  <c r="C119" i="21" s="1"/>
  <c r="O119" i="30"/>
  <c r="P119" i="30"/>
  <c r="C120" i="30"/>
  <c r="D120" i="30"/>
  <c r="E120" i="30"/>
  <c r="C120" i="3" s="1"/>
  <c r="C120" i="4" s="1"/>
  <c r="F120" i="30"/>
  <c r="G120" i="30"/>
  <c r="H120" i="30"/>
  <c r="C120" i="5" s="1"/>
  <c r="C120" i="6" s="1"/>
  <c r="I120" i="30"/>
  <c r="J120" i="30"/>
  <c r="K120" i="30"/>
  <c r="C120" i="7" s="1"/>
  <c r="C120" i="8" s="1"/>
  <c r="L120" i="30"/>
  <c r="M120" i="30"/>
  <c r="N120" i="30"/>
  <c r="C120" i="37" s="1"/>
  <c r="C120" i="21" s="1"/>
  <c r="O120" i="30"/>
  <c r="P120" i="30"/>
  <c r="C121" i="30"/>
  <c r="D121" i="30"/>
  <c r="E121" i="30"/>
  <c r="C121" i="3" s="1"/>
  <c r="C121" i="4" s="1"/>
  <c r="F121" i="30"/>
  <c r="G121" i="30"/>
  <c r="H121" i="30"/>
  <c r="C121" i="5" s="1"/>
  <c r="C121" i="6" s="1"/>
  <c r="I121" i="30"/>
  <c r="J121" i="30"/>
  <c r="K121" i="30"/>
  <c r="C121" i="7" s="1"/>
  <c r="C121" i="8" s="1"/>
  <c r="L121" i="30"/>
  <c r="M121" i="30"/>
  <c r="N121" i="30"/>
  <c r="C121" i="37" s="1"/>
  <c r="C121" i="21" s="1"/>
  <c r="O121" i="30"/>
  <c r="P121" i="30"/>
  <c r="C122" i="30"/>
  <c r="D122" i="30"/>
  <c r="E122" i="30"/>
  <c r="C122" i="3" s="1"/>
  <c r="C122" i="4" s="1"/>
  <c r="F122" i="30"/>
  <c r="G122" i="30"/>
  <c r="H122" i="30"/>
  <c r="C122" i="5" s="1"/>
  <c r="C122" i="6" s="1"/>
  <c r="I122" i="30"/>
  <c r="J122" i="30"/>
  <c r="K122" i="30"/>
  <c r="C122" i="7" s="1"/>
  <c r="C122" i="8" s="1"/>
  <c r="L122" i="30"/>
  <c r="M122" i="30"/>
  <c r="N122" i="30"/>
  <c r="C122" i="37" s="1"/>
  <c r="C122" i="21" s="1"/>
  <c r="O122" i="30"/>
  <c r="P122" i="30"/>
  <c r="C123" i="30"/>
  <c r="D123" i="30"/>
  <c r="E123" i="30"/>
  <c r="C123" i="3" s="1"/>
  <c r="C123" i="4" s="1"/>
  <c r="F123" i="30"/>
  <c r="G123" i="30"/>
  <c r="H123" i="30"/>
  <c r="C123" i="5" s="1"/>
  <c r="C123" i="6" s="1"/>
  <c r="I123" i="30"/>
  <c r="J123" i="30"/>
  <c r="K123" i="30"/>
  <c r="C123" i="7" s="1"/>
  <c r="C123" i="8" s="1"/>
  <c r="L123" i="30"/>
  <c r="M123" i="30"/>
  <c r="N123" i="30"/>
  <c r="C123" i="37" s="1"/>
  <c r="C123" i="21" s="1"/>
  <c r="O123" i="30"/>
  <c r="P123" i="30"/>
  <c r="C124" i="30"/>
  <c r="D124" i="30"/>
  <c r="E124" i="30"/>
  <c r="C124" i="3" s="1"/>
  <c r="C124" i="4" s="1"/>
  <c r="F124" i="30"/>
  <c r="G124" i="30"/>
  <c r="H124" i="30"/>
  <c r="C124" i="5" s="1"/>
  <c r="C124" i="6" s="1"/>
  <c r="I124" i="30"/>
  <c r="J124" i="30"/>
  <c r="K124" i="30"/>
  <c r="C124" i="7" s="1"/>
  <c r="C124" i="8" s="1"/>
  <c r="L124" i="30"/>
  <c r="M124" i="30"/>
  <c r="N124" i="30"/>
  <c r="C124" i="37" s="1"/>
  <c r="C124" i="21" s="1"/>
  <c r="O124" i="30"/>
  <c r="P124" i="30"/>
  <c r="C125" i="30"/>
  <c r="D125" i="30"/>
  <c r="E125" i="30"/>
  <c r="C125" i="3" s="1"/>
  <c r="C125" i="4" s="1"/>
  <c r="F125" i="30"/>
  <c r="G125" i="30"/>
  <c r="H125" i="30"/>
  <c r="C125" i="5" s="1"/>
  <c r="C125" i="6" s="1"/>
  <c r="I125" i="30"/>
  <c r="J125" i="30"/>
  <c r="K125" i="30"/>
  <c r="C125" i="7" s="1"/>
  <c r="C125" i="8" s="1"/>
  <c r="L125" i="30"/>
  <c r="M125" i="30"/>
  <c r="N125" i="30"/>
  <c r="C125" i="37" s="1"/>
  <c r="C125" i="21" s="1"/>
  <c r="O125" i="30"/>
  <c r="P125" i="30"/>
  <c r="C126" i="30"/>
  <c r="D126" i="30"/>
  <c r="E126" i="30"/>
  <c r="C126" i="3" s="1"/>
  <c r="C126" i="4" s="1"/>
  <c r="F126" i="30"/>
  <c r="G126" i="30"/>
  <c r="H126" i="30"/>
  <c r="C126" i="5" s="1"/>
  <c r="C126" i="6" s="1"/>
  <c r="I126" i="30"/>
  <c r="J126" i="30"/>
  <c r="K126" i="30"/>
  <c r="C126" i="7" s="1"/>
  <c r="C126" i="8" s="1"/>
  <c r="L126" i="30"/>
  <c r="M126" i="30"/>
  <c r="N126" i="30"/>
  <c r="C126" i="37" s="1"/>
  <c r="C126" i="21" s="1"/>
  <c r="O126" i="30"/>
  <c r="P126" i="30"/>
  <c r="C127" i="30"/>
  <c r="D127" i="30"/>
  <c r="E127" i="30"/>
  <c r="C127" i="3" s="1"/>
  <c r="C127" i="4" s="1"/>
  <c r="F127" i="30"/>
  <c r="G127" i="30"/>
  <c r="H127" i="30"/>
  <c r="C127" i="5" s="1"/>
  <c r="C127" i="6" s="1"/>
  <c r="I127" i="30"/>
  <c r="J127" i="30"/>
  <c r="K127" i="30"/>
  <c r="C127" i="7" s="1"/>
  <c r="C127" i="8" s="1"/>
  <c r="L127" i="30"/>
  <c r="M127" i="30"/>
  <c r="N127" i="30"/>
  <c r="C127" i="37" s="1"/>
  <c r="C127" i="21" s="1"/>
  <c r="O127" i="30"/>
  <c r="P127" i="30"/>
  <c r="C128" i="30"/>
  <c r="D128" i="30"/>
  <c r="E128" i="30"/>
  <c r="C128" i="3" s="1"/>
  <c r="C128" i="4" s="1"/>
  <c r="F128" i="30"/>
  <c r="G128" i="30"/>
  <c r="H128" i="30"/>
  <c r="C128" i="5" s="1"/>
  <c r="C128" i="6" s="1"/>
  <c r="I128" i="30"/>
  <c r="J128" i="30"/>
  <c r="K128" i="30"/>
  <c r="C128" i="7" s="1"/>
  <c r="C128" i="8" s="1"/>
  <c r="L128" i="30"/>
  <c r="M128" i="30"/>
  <c r="N128" i="30"/>
  <c r="C128" i="37" s="1"/>
  <c r="C128" i="21" s="1"/>
  <c r="O128" i="30"/>
  <c r="P128" i="30"/>
  <c r="C129" i="30"/>
  <c r="D129" i="30"/>
  <c r="E129" i="30"/>
  <c r="C129" i="3" s="1"/>
  <c r="C129" i="4" s="1"/>
  <c r="F129" i="30"/>
  <c r="G129" i="30"/>
  <c r="H129" i="30"/>
  <c r="C129" i="5" s="1"/>
  <c r="C129" i="6" s="1"/>
  <c r="I129" i="30"/>
  <c r="J129" i="30"/>
  <c r="K129" i="30"/>
  <c r="C129" i="7" s="1"/>
  <c r="C129" i="8" s="1"/>
  <c r="L129" i="30"/>
  <c r="M129" i="30"/>
  <c r="N129" i="30"/>
  <c r="C129" i="37" s="1"/>
  <c r="C129" i="21" s="1"/>
  <c r="O129" i="30"/>
  <c r="P129" i="30"/>
  <c r="C130" i="30"/>
  <c r="D130" i="30"/>
  <c r="E130" i="30"/>
  <c r="C130" i="3" s="1"/>
  <c r="C130" i="4" s="1"/>
  <c r="F130" i="30"/>
  <c r="G130" i="30"/>
  <c r="H130" i="30"/>
  <c r="C130" i="5" s="1"/>
  <c r="C130" i="6" s="1"/>
  <c r="I130" i="30"/>
  <c r="J130" i="30"/>
  <c r="K130" i="30"/>
  <c r="C130" i="7" s="1"/>
  <c r="C130" i="8" s="1"/>
  <c r="L130" i="30"/>
  <c r="M130" i="30"/>
  <c r="N130" i="30"/>
  <c r="C130" i="37" s="1"/>
  <c r="C130" i="21" s="1"/>
  <c r="O130" i="30"/>
  <c r="P130" i="30"/>
  <c r="C131" i="30"/>
  <c r="D131" i="30"/>
  <c r="E131" i="30"/>
  <c r="C131" i="3" s="1"/>
  <c r="C131" i="4" s="1"/>
  <c r="F131" i="30"/>
  <c r="G131" i="30"/>
  <c r="H131" i="30"/>
  <c r="C131" i="5" s="1"/>
  <c r="C131" i="6" s="1"/>
  <c r="I131" i="30"/>
  <c r="J131" i="30"/>
  <c r="K131" i="30"/>
  <c r="C131" i="7" s="1"/>
  <c r="C131" i="8" s="1"/>
  <c r="L131" i="30"/>
  <c r="M131" i="30"/>
  <c r="N131" i="30"/>
  <c r="C131" i="37" s="1"/>
  <c r="C131" i="21" s="1"/>
  <c r="O131" i="30"/>
  <c r="P131" i="30"/>
  <c r="C132" i="30"/>
  <c r="D132" i="30"/>
  <c r="E132" i="30"/>
  <c r="F132" i="30"/>
  <c r="G132" i="30"/>
  <c r="H132" i="30"/>
  <c r="C132" i="5" s="1"/>
  <c r="C132" i="6" s="1"/>
  <c r="I132" i="30"/>
  <c r="J132" i="30"/>
  <c r="K132" i="30"/>
  <c r="C132" i="7" s="1"/>
  <c r="C132" i="8" s="1"/>
  <c r="L132" i="30"/>
  <c r="M132" i="30"/>
  <c r="N132" i="30"/>
  <c r="C132" i="37" s="1"/>
  <c r="C132" i="21" s="1"/>
  <c r="O132" i="30"/>
  <c r="P132" i="30"/>
  <c r="C133" i="30"/>
  <c r="D133" i="30"/>
  <c r="E133" i="30"/>
  <c r="C133" i="3" s="1"/>
  <c r="C133" i="4" s="1"/>
  <c r="F133" i="30"/>
  <c r="G133" i="30"/>
  <c r="H133" i="30"/>
  <c r="C133" i="5" s="1"/>
  <c r="C133" i="6" s="1"/>
  <c r="I133" i="30"/>
  <c r="J133" i="30"/>
  <c r="K133" i="30"/>
  <c r="C133" i="7" s="1"/>
  <c r="C133" i="8" s="1"/>
  <c r="L133" i="30"/>
  <c r="M133" i="30"/>
  <c r="N133" i="30"/>
  <c r="C133" i="37" s="1"/>
  <c r="C133" i="21" s="1"/>
  <c r="O133" i="30"/>
  <c r="P133" i="30"/>
  <c r="C134" i="30"/>
  <c r="D134" i="30"/>
  <c r="E134" i="30"/>
  <c r="C134" i="3" s="1"/>
  <c r="C134" i="4" s="1"/>
  <c r="F134" i="30"/>
  <c r="G134" i="30"/>
  <c r="H134" i="30"/>
  <c r="C134" i="5" s="1"/>
  <c r="C134" i="6" s="1"/>
  <c r="I134" i="30"/>
  <c r="J134" i="30"/>
  <c r="K134" i="30"/>
  <c r="C134" i="7" s="1"/>
  <c r="C134" i="8" s="1"/>
  <c r="L134" i="30"/>
  <c r="M134" i="30"/>
  <c r="N134" i="30"/>
  <c r="C134" i="37" s="1"/>
  <c r="C134" i="21" s="1"/>
  <c r="O134" i="30"/>
  <c r="P134" i="30"/>
  <c r="C135" i="30"/>
  <c r="D135" i="30"/>
  <c r="E135" i="30"/>
  <c r="C135" i="3" s="1"/>
  <c r="C135" i="4" s="1"/>
  <c r="F135" i="30"/>
  <c r="G135" i="30"/>
  <c r="H135" i="30"/>
  <c r="C135" i="5" s="1"/>
  <c r="C135" i="6" s="1"/>
  <c r="I135" i="30"/>
  <c r="J135" i="30"/>
  <c r="K135" i="30"/>
  <c r="C135" i="7" s="1"/>
  <c r="C135" i="8" s="1"/>
  <c r="L135" i="30"/>
  <c r="M135" i="30"/>
  <c r="N135" i="30"/>
  <c r="C135" i="37" s="1"/>
  <c r="C135" i="21" s="1"/>
  <c r="O135" i="30"/>
  <c r="P135" i="30"/>
  <c r="C136" i="30"/>
  <c r="D136" i="30"/>
  <c r="E136" i="30"/>
  <c r="C136" i="3" s="1"/>
  <c r="C136" i="4" s="1"/>
  <c r="F136" i="30"/>
  <c r="G136" i="30"/>
  <c r="H136" i="30"/>
  <c r="C136" i="5" s="1"/>
  <c r="C136" i="6" s="1"/>
  <c r="I136" i="30"/>
  <c r="J136" i="30"/>
  <c r="K136" i="30"/>
  <c r="C136" i="7" s="1"/>
  <c r="C136" i="8" s="1"/>
  <c r="L136" i="30"/>
  <c r="M136" i="30"/>
  <c r="N136" i="30"/>
  <c r="C136" i="37" s="1"/>
  <c r="C136" i="21" s="1"/>
  <c r="O136" i="30"/>
  <c r="P136" i="30"/>
  <c r="C137" i="30"/>
  <c r="D137" i="30"/>
  <c r="E137" i="30"/>
  <c r="C137" i="3" s="1"/>
  <c r="C137" i="4" s="1"/>
  <c r="F137" i="30"/>
  <c r="G137" i="30"/>
  <c r="H137" i="30"/>
  <c r="C137" i="5" s="1"/>
  <c r="C137" i="6" s="1"/>
  <c r="I137" i="30"/>
  <c r="J137" i="30"/>
  <c r="K137" i="30"/>
  <c r="C137" i="7" s="1"/>
  <c r="C137" i="8" s="1"/>
  <c r="L137" i="30"/>
  <c r="M137" i="30"/>
  <c r="N137" i="30"/>
  <c r="C137" i="37" s="1"/>
  <c r="C137" i="21" s="1"/>
  <c r="O137" i="30"/>
  <c r="P137" i="30"/>
  <c r="C138" i="30"/>
  <c r="D138" i="30"/>
  <c r="E138" i="30"/>
  <c r="C138" i="3" s="1"/>
  <c r="C138" i="4" s="1"/>
  <c r="F138" i="30"/>
  <c r="G138" i="30"/>
  <c r="H138" i="30"/>
  <c r="C138" i="5" s="1"/>
  <c r="C138" i="6" s="1"/>
  <c r="I138" i="30"/>
  <c r="J138" i="30"/>
  <c r="K138" i="30"/>
  <c r="C138" i="7" s="1"/>
  <c r="C138" i="8" s="1"/>
  <c r="L138" i="30"/>
  <c r="M138" i="30"/>
  <c r="N138" i="30"/>
  <c r="C138" i="37" s="1"/>
  <c r="C138" i="21" s="1"/>
  <c r="O138" i="30"/>
  <c r="P138" i="30"/>
  <c r="C139" i="30"/>
  <c r="D139" i="30"/>
  <c r="E139" i="30"/>
  <c r="C139" i="3" s="1"/>
  <c r="C139" i="4" s="1"/>
  <c r="F139" i="30"/>
  <c r="G139" i="30"/>
  <c r="H139" i="30"/>
  <c r="C139" i="5" s="1"/>
  <c r="C139" i="6" s="1"/>
  <c r="I139" i="30"/>
  <c r="J139" i="30"/>
  <c r="K139" i="30"/>
  <c r="C139" i="7" s="1"/>
  <c r="C139" i="8" s="1"/>
  <c r="L139" i="30"/>
  <c r="M139" i="30"/>
  <c r="N139" i="30"/>
  <c r="C139" i="37" s="1"/>
  <c r="C139" i="21" s="1"/>
  <c r="O139" i="30"/>
  <c r="P139" i="30"/>
  <c r="C140" i="30"/>
  <c r="D140" i="30"/>
  <c r="E140" i="30"/>
  <c r="C140" i="3" s="1"/>
  <c r="C140" i="4" s="1"/>
  <c r="F140" i="30"/>
  <c r="G140" i="30"/>
  <c r="H140" i="30"/>
  <c r="C140" i="5" s="1"/>
  <c r="C140" i="6" s="1"/>
  <c r="I140" i="30"/>
  <c r="J140" i="30"/>
  <c r="K140" i="30"/>
  <c r="C140" i="7" s="1"/>
  <c r="C140" i="8" s="1"/>
  <c r="L140" i="30"/>
  <c r="M140" i="30"/>
  <c r="N140" i="30"/>
  <c r="C140" i="37" s="1"/>
  <c r="C140" i="21" s="1"/>
  <c r="O140" i="30"/>
  <c r="P140" i="30"/>
  <c r="C141" i="30"/>
  <c r="D141" i="30"/>
  <c r="E141" i="30"/>
  <c r="C141" i="3" s="1"/>
  <c r="C141" i="4" s="1"/>
  <c r="F141" i="30"/>
  <c r="G141" i="30"/>
  <c r="H141" i="30"/>
  <c r="C141" i="5" s="1"/>
  <c r="C141" i="6" s="1"/>
  <c r="I141" i="30"/>
  <c r="J141" i="30"/>
  <c r="K141" i="30"/>
  <c r="C141" i="7" s="1"/>
  <c r="C141" i="8" s="1"/>
  <c r="L141" i="30"/>
  <c r="M141" i="30"/>
  <c r="N141" i="30"/>
  <c r="C141" i="37" s="1"/>
  <c r="C141" i="21" s="1"/>
  <c r="O141" i="30"/>
  <c r="P141" i="30"/>
  <c r="C142" i="30"/>
  <c r="D142" i="30"/>
  <c r="E142" i="30"/>
  <c r="C142" i="3" s="1"/>
  <c r="C142" i="4" s="1"/>
  <c r="F142" i="30"/>
  <c r="G142" i="30"/>
  <c r="H142" i="30"/>
  <c r="C142" i="5" s="1"/>
  <c r="C142" i="6" s="1"/>
  <c r="I142" i="30"/>
  <c r="J142" i="30"/>
  <c r="K142" i="30"/>
  <c r="C142" i="7" s="1"/>
  <c r="C142" i="8" s="1"/>
  <c r="L142" i="30"/>
  <c r="M142" i="30"/>
  <c r="N142" i="30"/>
  <c r="C142" i="37" s="1"/>
  <c r="C142" i="21" s="1"/>
  <c r="O142" i="30"/>
  <c r="P142" i="30"/>
  <c r="C143" i="30"/>
  <c r="D143" i="30"/>
  <c r="E143" i="30"/>
  <c r="C143" i="3" s="1"/>
  <c r="C143" i="4" s="1"/>
  <c r="F143" i="30"/>
  <c r="G143" i="30"/>
  <c r="H143" i="30"/>
  <c r="C143" i="5" s="1"/>
  <c r="C143" i="6" s="1"/>
  <c r="I143" i="30"/>
  <c r="J143" i="30"/>
  <c r="K143" i="30"/>
  <c r="C143" i="7" s="1"/>
  <c r="C143" i="8" s="1"/>
  <c r="L143" i="30"/>
  <c r="M143" i="30"/>
  <c r="N143" i="30"/>
  <c r="C143" i="37" s="1"/>
  <c r="C143" i="21" s="1"/>
  <c r="O143" i="30"/>
  <c r="P143" i="30"/>
  <c r="C144" i="30"/>
  <c r="D144" i="30"/>
  <c r="E144" i="30"/>
  <c r="C144" i="3" s="1"/>
  <c r="C144" i="4" s="1"/>
  <c r="F144" i="30"/>
  <c r="G144" i="30"/>
  <c r="H144" i="30"/>
  <c r="C144" i="5" s="1"/>
  <c r="C144" i="6" s="1"/>
  <c r="I144" i="30"/>
  <c r="J144" i="30"/>
  <c r="K144" i="30"/>
  <c r="C144" i="7" s="1"/>
  <c r="C144" i="8" s="1"/>
  <c r="L144" i="30"/>
  <c r="M144" i="30"/>
  <c r="N144" i="30"/>
  <c r="C144" i="37" s="1"/>
  <c r="C144" i="21" s="1"/>
  <c r="O144" i="30"/>
  <c r="P144" i="30"/>
  <c r="C145" i="30"/>
  <c r="D145" i="30"/>
  <c r="E145" i="30"/>
  <c r="C145" i="3" s="1"/>
  <c r="C145" i="4" s="1"/>
  <c r="F145" i="30"/>
  <c r="G145" i="30"/>
  <c r="H145" i="30"/>
  <c r="C145" i="5" s="1"/>
  <c r="C145" i="6" s="1"/>
  <c r="I145" i="30"/>
  <c r="J145" i="30"/>
  <c r="K145" i="30"/>
  <c r="C145" i="7" s="1"/>
  <c r="C145" i="8" s="1"/>
  <c r="L145" i="30"/>
  <c r="M145" i="30"/>
  <c r="N145" i="30"/>
  <c r="C145" i="37" s="1"/>
  <c r="C145" i="21" s="1"/>
  <c r="O145" i="30"/>
  <c r="P145" i="30"/>
  <c r="C146" i="30"/>
  <c r="D146" i="30"/>
  <c r="E146" i="30"/>
  <c r="C146" i="3" s="1"/>
  <c r="C146" i="4" s="1"/>
  <c r="F146" i="30"/>
  <c r="G146" i="30"/>
  <c r="H146" i="30"/>
  <c r="C146" i="5" s="1"/>
  <c r="C146" i="6" s="1"/>
  <c r="I146" i="30"/>
  <c r="J146" i="30"/>
  <c r="K146" i="30"/>
  <c r="C146" i="7" s="1"/>
  <c r="C146" i="8" s="1"/>
  <c r="L146" i="30"/>
  <c r="M146" i="30"/>
  <c r="N146" i="30"/>
  <c r="C146" i="37" s="1"/>
  <c r="C146" i="21" s="1"/>
  <c r="O146" i="30"/>
  <c r="P146" i="30"/>
  <c r="C147" i="30"/>
  <c r="D147" i="30"/>
  <c r="E147" i="30"/>
  <c r="C147" i="3" s="1"/>
  <c r="C147" i="4" s="1"/>
  <c r="F147" i="30"/>
  <c r="G147" i="30"/>
  <c r="H147" i="30"/>
  <c r="C147" i="5" s="1"/>
  <c r="C147" i="6" s="1"/>
  <c r="I147" i="30"/>
  <c r="J147" i="30"/>
  <c r="K147" i="30"/>
  <c r="C147" i="7" s="1"/>
  <c r="C147" i="8" s="1"/>
  <c r="L147" i="30"/>
  <c r="M147" i="30"/>
  <c r="N147" i="30"/>
  <c r="C147" i="37" s="1"/>
  <c r="C147" i="21" s="1"/>
  <c r="O147" i="30"/>
  <c r="P147" i="30"/>
  <c r="C148" i="30"/>
  <c r="D148" i="30"/>
  <c r="E148" i="30"/>
  <c r="C148" i="3" s="1"/>
  <c r="C148" i="4" s="1"/>
  <c r="F148" i="30"/>
  <c r="G148" i="30"/>
  <c r="H148" i="30"/>
  <c r="C148" i="5" s="1"/>
  <c r="C148" i="6" s="1"/>
  <c r="I148" i="30"/>
  <c r="J148" i="30"/>
  <c r="K148" i="30"/>
  <c r="C148" i="7" s="1"/>
  <c r="C148" i="8" s="1"/>
  <c r="L148" i="30"/>
  <c r="M148" i="30"/>
  <c r="N148" i="30"/>
  <c r="C148" i="37" s="1"/>
  <c r="C148" i="21" s="1"/>
  <c r="O148" i="30"/>
  <c r="P148" i="30"/>
  <c r="C149" i="30"/>
  <c r="D149" i="30"/>
  <c r="E149" i="30"/>
  <c r="C149" i="3" s="1"/>
  <c r="C149" i="4" s="1"/>
  <c r="F149" i="30"/>
  <c r="G149" i="30"/>
  <c r="H149" i="30"/>
  <c r="C149" i="5" s="1"/>
  <c r="C149" i="6" s="1"/>
  <c r="I149" i="30"/>
  <c r="J149" i="30"/>
  <c r="K149" i="30"/>
  <c r="C149" i="7" s="1"/>
  <c r="C149" i="8" s="1"/>
  <c r="L149" i="30"/>
  <c r="M149" i="30"/>
  <c r="N149" i="30"/>
  <c r="C149" i="37" s="1"/>
  <c r="C149" i="21" s="1"/>
  <c r="O149" i="30"/>
  <c r="P149" i="30"/>
  <c r="C150" i="30"/>
  <c r="D150" i="30"/>
  <c r="E150" i="30"/>
  <c r="C150" i="3" s="1"/>
  <c r="C150" i="4" s="1"/>
  <c r="F150" i="30"/>
  <c r="G150" i="30"/>
  <c r="H150" i="30"/>
  <c r="C150" i="5" s="1"/>
  <c r="C150" i="6" s="1"/>
  <c r="I150" i="30"/>
  <c r="J150" i="30"/>
  <c r="K150" i="30"/>
  <c r="C150" i="7" s="1"/>
  <c r="C150" i="8" s="1"/>
  <c r="L150" i="30"/>
  <c r="M150" i="30"/>
  <c r="N150" i="30"/>
  <c r="C150" i="37" s="1"/>
  <c r="C150" i="21" s="1"/>
  <c r="O150" i="30"/>
  <c r="P150" i="30"/>
  <c r="C151" i="30"/>
  <c r="D151" i="30"/>
  <c r="E151" i="30"/>
  <c r="C151" i="3" s="1"/>
  <c r="C151" i="4" s="1"/>
  <c r="F151" i="30"/>
  <c r="G151" i="30"/>
  <c r="H151" i="30"/>
  <c r="C151" i="5" s="1"/>
  <c r="C151" i="6" s="1"/>
  <c r="I151" i="30"/>
  <c r="J151" i="30"/>
  <c r="K151" i="30"/>
  <c r="C151" i="7" s="1"/>
  <c r="C151" i="8" s="1"/>
  <c r="L151" i="30"/>
  <c r="M151" i="30"/>
  <c r="N151" i="30"/>
  <c r="C151" i="37" s="1"/>
  <c r="C151" i="21" s="1"/>
  <c r="O151" i="30"/>
  <c r="P151" i="30"/>
  <c r="C152" i="30"/>
  <c r="D152" i="30"/>
  <c r="E152" i="30"/>
  <c r="C152" i="3" s="1"/>
  <c r="C152" i="4" s="1"/>
  <c r="F152" i="30"/>
  <c r="G152" i="30"/>
  <c r="H152" i="30"/>
  <c r="C152" i="5" s="1"/>
  <c r="C152" i="6" s="1"/>
  <c r="I152" i="30"/>
  <c r="J152" i="30"/>
  <c r="K152" i="30"/>
  <c r="C152" i="7" s="1"/>
  <c r="C152" i="8" s="1"/>
  <c r="L152" i="30"/>
  <c r="M152" i="30"/>
  <c r="N152" i="30"/>
  <c r="C152" i="37" s="1"/>
  <c r="C152" i="21" s="1"/>
  <c r="O152" i="30"/>
  <c r="P152" i="30"/>
  <c r="C153" i="30"/>
  <c r="D153" i="30"/>
  <c r="E153" i="30"/>
  <c r="C153" i="3" s="1"/>
  <c r="C153" i="4" s="1"/>
  <c r="F153" i="30"/>
  <c r="G153" i="30"/>
  <c r="H153" i="30"/>
  <c r="C153" i="5" s="1"/>
  <c r="C153" i="6" s="1"/>
  <c r="I153" i="30"/>
  <c r="J153" i="30"/>
  <c r="K153" i="30"/>
  <c r="C153" i="7" s="1"/>
  <c r="C153" i="8" s="1"/>
  <c r="L153" i="30"/>
  <c r="M153" i="30"/>
  <c r="N153" i="30"/>
  <c r="C153" i="37" s="1"/>
  <c r="C153" i="21" s="1"/>
  <c r="O153" i="30"/>
  <c r="P153" i="30"/>
  <c r="C154" i="30"/>
  <c r="D154" i="30"/>
  <c r="E154" i="30"/>
  <c r="C154" i="3" s="1"/>
  <c r="C154" i="4" s="1"/>
  <c r="F154" i="30"/>
  <c r="G154" i="30"/>
  <c r="H154" i="30"/>
  <c r="C154" i="5" s="1"/>
  <c r="C154" i="6" s="1"/>
  <c r="I154" i="30"/>
  <c r="J154" i="30"/>
  <c r="K154" i="30"/>
  <c r="C154" i="7" s="1"/>
  <c r="C154" i="8" s="1"/>
  <c r="L154" i="30"/>
  <c r="M154" i="30"/>
  <c r="N154" i="30"/>
  <c r="C154" i="37" s="1"/>
  <c r="C154" i="21" s="1"/>
  <c r="O154" i="30"/>
  <c r="P154" i="30"/>
  <c r="C155" i="30"/>
  <c r="D155" i="30"/>
  <c r="E155" i="30"/>
  <c r="C155" i="3" s="1"/>
  <c r="C155" i="4" s="1"/>
  <c r="F155" i="30"/>
  <c r="G155" i="30"/>
  <c r="H155" i="30"/>
  <c r="C155" i="5" s="1"/>
  <c r="C155" i="6" s="1"/>
  <c r="I155" i="30"/>
  <c r="J155" i="30"/>
  <c r="K155" i="30"/>
  <c r="C155" i="7" s="1"/>
  <c r="C155" i="8" s="1"/>
  <c r="L155" i="30"/>
  <c r="M155" i="30"/>
  <c r="N155" i="30"/>
  <c r="C155" i="37" s="1"/>
  <c r="C155" i="21" s="1"/>
  <c r="O155" i="30"/>
  <c r="P155" i="30"/>
  <c r="C156" i="30"/>
  <c r="D156" i="30"/>
  <c r="E156" i="30"/>
  <c r="C156" i="3" s="1"/>
  <c r="C156" i="4" s="1"/>
  <c r="F156" i="30"/>
  <c r="G156" i="30"/>
  <c r="H156" i="30"/>
  <c r="C156" i="5" s="1"/>
  <c r="C156" i="6" s="1"/>
  <c r="I156" i="30"/>
  <c r="J156" i="30"/>
  <c r="K156" i="30"/>
  <c r="C156" i="7" s="1"/>
  <c r="C156" i="8" s="1"/>
  <c r="L156" i="30"/>
  <c r="M156" i="30"/>
  <c r="N156" i="30"/>
  <c r="C156" i="37" s="1"/>
  <c r="C156" i="21" s="1"/>
  <c r="O156" i="30"/>
  <c r="P156" i="30"/>
  <c r="B7" i="30"/>
  <c r="C7" i="1" s="1"/>
  <c r="C7" i="2" s="1"/>
  <c r="B5" i="30"/>
  <c r="C5" i="1" s="1"/>
  <c r="C5" i="2" s="1"/>
  <c r="B6" i="30"/>
  <c r="C6" i="1" s="1"/>
  <c r="C6" i="2" s="1"/>
  <c r="B4" i="30"/>
  <c r="C4" i="1" s="1"/>
  <c r="C4" i="2" s="1"/>
  <c r="B8" i="30"/>
  <c r="C8" i="1" s="1"/>
  <c r="C8" i="2" s="1"/>
  <c r="B9" i="30"/>
  <c r="C9" i="1" s="1"/>
  <c r="C9" i="2" s="1"/>
  <c r="B10" i="30"/>
  <c r="C10" i="1" s="1"/>
  <c r="C10" i="2" s="1"/>
  <c r="B11" i="30"/>
  <c r="C11" i="1" s="1"/>
  <c r="C11" i="2" s="1"/>
  <c r="B12" i="30"/>
  <c r="C12" i="1" s="1"/>
  <c r="C12" i="2" s="1"/>
  <c r="B13" i="30"/>
  <c r="C13" i="1" s="1"/>
  <c r="C13" i="2" s="1"/>
  <c r="B14" i="30"/>
  <c r="C14" i="1" s="1"/>
  <c r="C14" i="2" s="1"/>
  <c r="B15" i="30"/>
  <c r="C15" i="1" s="1"/>
  <c r="C15" i="2" s="1"/>
  <c r="B16" i="30"/>
  <c r="C16" i="1" s="1"/>
  <c r="C16" i="2" s="1"/>
  <c r="B17" i="30"/>
  <c r="C17" i="1" s="1"/>
  <c r="C17" i="2" s="1"/>
  <c r="B18" i="30"/>
  <c r="C18" i="1" s="1"/>
  <c r="C18" i="2" s="1"/>
  <c r="B19" i="30"/>
  <c r="C19" i="1" s="1"/>
  <c r="C19" i="2" s="1"/>
  <c r="B20" i="30"/>
  <c r="C20" i="1" s="1"/>
  <c r="C20" i="2" s="1"/>
  <c r="B21" i="30"/>
  <c r="C21" i="1" s="1"/>
  <c r="C21" i="2" s="1"/>
  <c r="B22" i="30"/>
  <c r="C22" i="1" s="1"/>
  <c r="C22" i="2" s="1"/>
  <c r="B23" i="30"/>
  <c r="C23" i="1" s="1"/>
  <c r="C23" i="2" s="1"/>
  <c r="B24" i="30"/>
  <c r="C24" i="1" s="1"/>
  <c r="C24" i="2" s="1"/>
  <c r="B25" i="30"/>
  <c r="C25" i="1" s="1"/>
  <c r="C25" i="2" s="1"/>
  <c r="B26" i="30"/>
  <c r="C26" i="1" s="1"/>
  <c r="C26" i="2" s="1"/>
  <c r="B27" i="30"/>
  <c r="C27" i="1" s="1"/>
  <c r="C27" i="2" s="1"/>
  <c r="B28" i="30"/>
  <c r="C28" i="1" s="1"/>
  <c r="C28" i="2" s="1"/>
  <c r="B29" i="30"/>
  <c r="C29" i="1" s="1"/>
  <c r="C29" i="2" s="1"/>
  <c r="B30" i="30"/>
  <c r="C30" i="1" s="1"/>
  <c r="C30" i="2" s="1"/>
  <c r="B31" i="30"/>
  <c r="C31" i="1" s="1"/>
  <c r="C31" i="2" s="1"/>
  <c r="B32" i="30"/>
  <c r="C32" i="1" s="1"/>
  <c r="C32" i="2" s="1"/>
  <c r="B33" i="30"/>
  <c r="C33" i="1" s="1"/>
  <c r="C33" i="2" s="1"/>
  <c r="B34" i="30"/>
  <c r="C34" i="1" s="1"/>
  <c r="C34" i="2" s="1"/>
  <c r="B35" i="30"/>
  <c r="C35" i="1" s="1"/>
  <c r="C35" i="2" s="1"/>
  <c r="B36" i="30"/>
  <c r="C36" i="1" s="1"/>
  <c r="C36" i="2" s="1"/>
  <c r="B37" i="30"/>
  <c r="C37" i="1" s="1"/>
  <c r="C37" i="2" s="1"/>
  <c r="B38" i="30"/>
  <c r="C38" i="1" s="1"/>
  <c r="C38" i="2" s="1"/>
  <c r="B39" i="30"/>
  <c r="C39" i="1" s="1"/>
  <c r="C39" i="2" s="1"/>
  <c r="B40" i="30"/>
  <c r="C40" i="1" s="1"/>
  <c r="C40" i="2" s="1"/>
  <c r="B41" i="30"/>
  <c r="C41" i="1" s="1"/>
  <c r="C41" i="2" s="1"/>
  <c r="B42" i="30"/>
  <c r="C42" i="1" s="1"/>
  <c r="C42" i="2" s="1"/>
  <c r="B43" i="30"/>
  <c r="C43" i="1" s="1"/>
  <c r="C43" i="2" s="1"/>
  <c r="B44" i="30"/>
  <c r="C44" i="1" s="1"/>
  <c r="C44" i="2" s="1"/>
  <c r="B45" i="30"/>
  <c r="C45" i="1" s="1"/>
  <c r="C45" i="2" s="1"/>
  <c r="B46" i="30"/>
  <c r="C46" i="1" s="1"/>
  <c r="C46" i="2" s="1"/>
  <c r="B47" i="30"/>
  <c r="C47" i="1" s="1"/>
  <c r="C47" i="2" s="1"/>
  <c r="B48" i="30"/>
  <c r="C48" i="1" s="1"/>
  <c r="C48" i="2" s="1"/>
  <c r="B49" i="30"/>
  <c r="C49" i="1" s="1"/>
  <c r="C49" i="2" s="1"/>
  <c r="B50" i="30"/>
  <c r="C50" i="1" s="1"/>
  <c r="C50" i="2" s="1"/>
  <c r="B51" i="30"/>
  <c r="C51" i="1" s="1"/>
  <c r="C51" i="2" s="1"/>
  <c r="B52" i="30"/>
  <c r="C52" i="1" s="1"/>
  <c r="C52" i="2" s="1"/>
  <c r="B53" i="30"/>
  <c r="C53" i="1" s="1"/>
  <c r="C53" i="2" s="1"/>
  <c r="B54" i="30"/>
  <c r="C54" i="1" s="1"/>
  <c r="C54" i="2" s="1"/>
  <c r="B55" i="30"/>
  <c r="C55" i="1" s="1"/>
  <c r="C55" i="2" s="1"/>
  <c r="B56" i="30"/>
  <c r="C56" i="1" s="1"/>
  <c r="C56" i="2" s="1"/>
  <c r="B57" i="30"/>
  <c r="C57" i="1" s="1"/>
  <c r="C57" i="2" s="1"/>
  <c r="B58" i="30"/>
  <c r="C58" i="1" s="1"/>
  <c r="C58" i="2" s="1"/>
  <c r="B59" i="30"/>
  <c r="C59" i="1" s="1"/>
  <c r="C59" i="2" s="1"/>
  <c r="B60" i="30"/>
  <c r="C60" i="1" s="1"/>
  <c r="C60" i="2" s="1"/>
  <c r="B61" i="30"/>
  <c r="C61" i="1" s="1"/>
  <c r="C61" i="2" s="1"/>
  <c r="B62" i="30"/>
  <c r="C62" i="1" s="1"/>
  <c r="C62" i="2" s="1"/>
  <c r="B63" i="30"/>
  <c r="C63" i="1" s="1"/>
  <c r="C63" i="2" s="1"/>
  <c r="B64" i="30"/>
  <c r="C64" i="1" s="1"/>
  <c r="C64" i="2" s="1"/>
  <c r="B65" i="30"/>
  <c r="C65" i="1" s="1"/>
  <c r="C65" i="2" s="1"/>
  <c r="B66" i="30"/>
  <c r="C66" i="1" s="1"/>
  <c r="C66" i="2" s="1"/>
  <c r="B67" i="30"/>
  <c r="C67" i="1" s="1"/>
  <c r="C67" i="2" s="1"/>
  <c r="B68" i="30"/>
  <c r="C68" i="1" s="1"/>
  <c r="C68" i="2" s="1"/>
  <c r="B69" i="30"/>
  <c r="C69" i="1" s="1"/>
  <c r="C69" i="2" s="1"/>
  <c r="B70" i="30"/>
  <c r="C70" i="1" s="1"/>
  <c r="C70" i="2" s="1"/>
  <c r="B71" i="30"/>
  <c r="C71" i="1" s="1"/>
  <c r="C71" i="2" s="1"/>
  <c r="B72" i="30"/>
  <c r="C72" i="1" s="1"/>
  <c r="C72" i="2" s="1"/>
  <c r="B73" i="30"/>
  <c r="C73" i="1" s="1"/>
  <c r="C73" i="2" s="1"/>
  <c r="B74" i="30"/>
  <c r="C74" i="1" s="1"/>
  <c r="C74" i="2" s="1"/>
  <c r="B75" i="30"/>
  <c r="C75" i="1" s="1"/>
  <c r="C75" i="2" s="1"/>
  <c r="B77" i="30"/>
  <c r="C77" i="1" s="1"/>
  <c r="C77" i="2" s="1"/>
  <c r="B78" i="30"/>
  <c r="C78" i="1" s="1"/>
  <c r="C78" i="2" s="1"/>
  <c r="B79" i="30"/>
  <c r="C79" i="1" s="1"/>
  <c r="C79" i="2" s="1"/>
  <c r="B80" i="30"/>
  <c r="C80" i="1" s="1"/>
  <c r="C80" i="2" s="1"/>
  <c r="B81" i="30"/>
  <c r="C81" i="1" s="1"/>
  <c r="C81" i="2" s="1"/>
  <c r="B82" i="30"/>
  <c r="C82" i="1" s="1"/>
  <c r="C82" i="2" s="1"/>
  <c r="B83" i="30"/>
  <c r="C83" i="1" s="1"/>
  <c r="C83" i="2" s="1"/>
  <c r="B84" i="30"/>
  <c r="C84" i="1" s="1"/>
  <c r="C84" i="2" s="1"/>
  <c r="B85" i="30"/>
  <c r="C85" i="1" s="1"/>
  <c r="C85" i="2" s="1"/>
  <c r="B86" i="30"/>
  <c r="C86" i="1" s="1"/>
  <c r="C86" i="2" s="1"/>
  <c r="B87" i="30"/>
  <c r="C87" i="1" s="1"/>
  <c r="C87" i="2" s="1"/>
  <c r="B88" i="30"/>
  <c r="C88" i="1" s="1"/>
  <c r="C88" i="2" s="1"/>
  <c r="B89" i="30"/>
  <c r="C89" i="1" s="1"/>
  <c r="C89" i="2" s="1"/>
  <c r="B90" i="30"/>
  <c r="C90" i="1" s="1"/>
  <c r="C90" i="2" s="1"/>
  <c r="B91" i="30"/>
  <c r="C91" i="1" s="1"/>
  <c r="C91" i="2" s="1"/>
  <c r="B92" i="30"/>
  <c r="C92" i="1" s="1"/>
  <c r="C92" i="2" s="1"/>
  <c r="B93" i="30"/>
  <c r="C93" i="1" s="1"/>
  <c r="C93" i="2" s="1"/>
  <c r="B94" i="30"/>
  <c r="C94" i="1" s="1"/>
  <c r="C94" i="2" s="1"/>
  <c r="B95" i="30"/>
  <c r="C95" i="1" s="1"/>
  <c r="C95" i="2" s="1"/>
  <c r="B96" i="30"/>
  <c r="C96" i="1" s="1"/>
  <c r="C96" i="2" s="1"/>
  <c r="B97" i="30"/>
  <c r="C97" i="1" s="1"/>
  <c r="C97" i="2" s="1"/>
  <c r="B98" i="30"/>
  <c r="C98" i="1" s="1"/>
  <c r="C98" i="2" s="1"/>
  <c r="B99" i="30"/>
  <c r="C99" i="1" s="1"/>
  <c r="C99" i="2" s="1"/>
  <c r="B100" i="30"/>
  <c r="C100" i="1" s="1"/>
  <c r="C100" i="2" s="1"/>
  <c r="B101" i="30"/>
  <c r="C101" i="1" s="1"/>
  <c r="C101" i="2" s="1"/>
  <c r="B102" i="30"/>
  <c r="C102" i="1" s="1"/>
  <c r="C102" i="2" s="1"/>
  <c r="B103" i="30"/>
  <c r="C103" i="1" s="1"/>
  <c r="C103" i="2" s="1"/>
  <c r="B104" i="30"/>
  <c r="C104" i="1" s="1"/>
  <c r="C104" i="2" s="1"/>
  <c r="B105" i="30"/>
  <c r="C105" i="1" s="1"/>
  <c r="C105" i="2" s="1"/>
  <c r="B106" i="30"/>
  <c r="C106" i="1" s="1"/>
  <c r="C106" i="2" s="1"/>
  <c r="B107" i="30"/>
  <c r="C107" i="1" s="1"/>
  <c r="C107" i="2" s="1"/>
  <c r="B109" i="30"/>
  <c r="C109" i="1" s="1"/>
  <c r="C109" i="2" s="1"/>
  <c r="B110" i="30"/>
  <c r="C110" i="1" s="1"/>
  <c r="C110" i="2" s="1"/>
  <c r="B111" i="30"/>
  <c r="C111" i="1" s="1"/>
  <c r="C111" i="2" s="1"/>
  <c r="B112" i="30"/>
  <c r="C112" i="1" s="1"/>
  <c r="C112" i="2" s="1"/>
  <c r="B113" i="30"/>
  <c r="C113" i="1" s="1"/>
  <c r="C113" i="2" s="1"/>
  <c r="B114" i="30"/>
  <c r="C114" i="1" s="1"/>
  <c r="C114" i="2" s="1"/>
  <c r="B115" i="30"/>
  <c r="C115" i="1" s="1"/>
  <c r="C115" i="2" s="1"/>
  <c r="B116" i="30"/>
  <c r="C116" i="1" s="1"/>
  <c r="C116" i="2" s="1"/>
  <c r="B117" i="30"/>
  <c r="C117" i="1" s="1"/>
  <c r="C117" i="2" s="1"/>
  <c r="B118" i="30"/>
  <c r="C118" i="1" s="1"/>
  <c r="C118" i="2" s="1"/>
  <c r="B119" i="30"/>
  <c r="C119" i="1" s="1"/>
  <c r="C119" i="2" s="1"/>
  <c r="B120" i="30"/>
  <c r="C120" i="1" s="1"/>
  <c r="C120" i="2" s="1"/>
  <c r="B121" i="30"/>
  <c r="C121" i="1" s="1"/>
  <c r="C121" i="2" s="1"/>
  <c r="B122" i="30"/>
  <c r="C122" i="1" s="1"/>
  <c r="C122" i="2" s="1"/>
  <c r="B123" i="30"/>
  <c r="C123" i="1" s="1"/>
  <c r="C123" i="2" s="1"/>
  <c r="B124" i="30"/>
  <c r="C124" i="1" s="1"/>
  <c r="C124" i="2" s="1"/>
  <c r="B125" i="30"/>
  <c r="C125" i="1" s="1"/>
  <c r="C125" i="2" s="1"/>
  <c r="B126" i="30"/>
  <c r="C126" i="1" s="1"/>
  <c r="C126" i="2" s="1"/>
  <c r="B127" i="30"/>
  <c r="C127" i="1" s="1"/>
  <c r="C127" i="2" s="1"/>
  <c r="B128" i="30"/>
  <c r="C128" i="1" s="1"/>
  <c r="C128" i="2" s="1"/>
  <c r="B129" i="30"/>
  <c r="C129" i="1" s="1"/>
  <c r="C129" i="2" s="1"/>
  <c r="B130" i="30"/>
  <c r="C130" i="1" s="1"/>
  <c r="C130" i="2" s="1"/>
  <c r="B131" i="30"/>
  <c r="C131" i="1" s="1"/>
  <c r="C131" i="2" s="1"/>
  <c r="B76" i="30"/>
  <c r="C76" i="1" s="1"/>
  <c r="C76" i="2" s="1"/>
  <c r="B132" i="30"/>
  <c r="B133" i="30"/>
  <c r="C133" i="1" s="1"/>
  <c r="C133" i="2" s="1"/>
  <c r="B134" i="30"/>
  <c r="C134" i="1" s="1"/>
  <c r="C134" i="2" s="1"/>
  <c r="B135" i="30"/>
  <c r="C135" i="1" s="1"/>
  <c r="C135" i="2" s="1"/>
  <c r="B136" i="30"/>
  <c r="C136" i="1" s="1"/>
  <c r="C136" i="2" s="1"/>
  <c r="B137" i="30"/>
  <c r="C137" i="1" s="1"/>
  <c r="C137" i="2" s="1"/>
  <c r="B138" i="30"/>
  <c r="C138" i="1" s="1"/>
  <c r="C138" i="2" s="1"/>
  <c r="B139" i="30"/>
  <c r="C139" i="1" s="1"/>
  <c r="C139" i="2" s="1"/>
  <c r="B140" i="30"/>
  <c r="C140" i="1" s="1"/>
  <c r="C140" i="2" s="1"/>
  <c r="B141" i="30"/>
  <c r="C141" i="1" s="1"/>
  <c r="C141" i="2" s="1"/>
  <c r="B142" i="30"/>
  <c r="C142" i="1" s="1"/>
  <c r="C142" i="2" s="1"/>
  <c r="B143" i="30"/>
  <c r="C143" i="1" s="1"/>
  <c r="C143" i="2" s="1"/>
  <c r="B144" i="30"/>
  <c r="C144" i="1" s="1"/>
  <c r="C144" i="2" s="1"/>
  <c r="B145" i="30"/>
  <c r="C145" i="1" s="1"/>
  <c r="C145" i="2" s="1"/>
  <c r="B146" i="30"/>
  <c r="C146" i="1" s="1"/>
  <c r="C146" i="2" s="1"/>
  <c r="B147" i="30"/>
  <c r="C147" i="1" s="1"/>
  <c r="C147" i="2" s="1"/>
  <c r="B148" i="30"/>
  <c r="C148" i="1" s="1"/>
  <c r="C148" i="2" s="1"/>
  <c r="B149" i="30"/>
  <c r="C149" i="1" s="1"/>
  <c r="C149" i="2" s="1"/>
  <c r="B150" i="30"/>
  <c r="C150" i="1" s="1"/>
  <c r="C150" i="2" s="1"/>
  <c r="B151" i="30"/>
  <c r="C151" i="1" s="1"/>
  <c r="C151" i="2" s="1"/>
  <c r="B152" i="30"/>
  <c r="C152" i="1" s="1"/>
  <c r="C152" i="2" s="1"/>
  <c r="B153" i="30"/>
  <c r="C153" i="1" s="1"/>
  <c r="C153" i="2" s="1"/>
  <c r="B154" i="30"/>
  <c r="C154" i="1" s="1"/>
  <c r="C154" i="2" s="1"/>
  <c r="B155" i="30"/>
  <c r="C155" i="1" s="1"/>
  <c r="C155" i="2" s="1"/>
  <c r="B156" i="30"/>
  <c r="C156" i="1" s="1"/>
  <c r="C156" i="2" s="1"/>
  <c r="B3" i="30"/>
  <c r="C3" i="1" s="1"/>
  <c r="C3" i="2" s="1"/>
  <c r="K22" i="10" l="1"/>
  <c r="L21" i="10"/>
  <c r="J23" i="10"/>
  <c r="AQ132" i="6" l="1"/>
  <c r="AR132" i="6"/>
  <c r="AS132" i="6"/>
  <c r="AQ132" i="8"/>
  <c r="AR132" i="8"/>
  <c r="AS132" i="8"/>
  <c r="AE132" i="21"/>
  <c r="AH132" i="21"/>
  <c r="AI132" i="21"/>
  <c r="AJ132" i="21"/>
  <c r="AK132" i="21"/>
  <c r="AL132" i="21"/>
  <c r="AM132" i="21"/>
  <c r="AN132" i="21"/>
  <c r="AO132" i="21"/>
  <c r="AP132" i="21"/>
  <c r="AQ132" i="21"/>
  <c r="AR132" i="21"/>
  <c r="AS132" i="21"/>
  <c r="AH108" i="21"/>
  <c r="AS156" i="8"/>
  <c r="AR156" i="8"/>
  <c r="AQ156" i="8"/>
  <c r="AS155" i="8"/>
  <c r="AR155" i="8"/>
  <c r="AQ155" i="8"/>
  <c r="AS154" i="8"/>
  <c r="AR154" i="8"/>
  <c r="AQ154" i="8"/>
  <c r="AS153" i="8"/>
  <c r="AR153" i="8"/>
  <c r="AQ153" i="8"/>
  <c r="AS152" i="8"/>
  <c r="AR152" i="8"/>
  <c r="AQ152" i="8"/>
  <c r="AS151" i="8"/>
  <c r="AR151" i="8"/>
  <c r="AQ151" i="8"/>
  <c r="AS150" i="8"/>
  <c r="AR150" i="8"/>
  <c r="AQ150" i="8"/>
  <c r="AS149" i="8"/>
  <c r="AR149" i="8"/>
  <c r="AQ149" i="8"/>
  <c r="AS148" i="8"/>
  <c r="AR148" i="8"/>
  <c r="AQ148" i="8"/>
  <c r="AS147" i="8"/>
  <c r="AR147" i="8"/>
  <c r="AQ147" i="8"/>
  <c r="AS146" i="8"/>
  <c r="AR146" i="8"/>
  <c r="AQ146" i="8"/>
  <c r="AS145" i="8"/>
  <c r="AR145" i="8"/>
  <c r="AQ145" i="8"/>
  <c r="AS144" i="8"/>
  <c r="AR144" i="8"/>
  <c r="AQ144" i="8"/>
  <c r="AS143" i="8"/>
  <c r="AR143" i="8"/>
  <c r="AQ143" i="8"/>
  <c r="AS142" i="8"/>
  <c r="AR142" i="8"/>
  <c r="AQ142" i="8"/>
  <c r="AS141" i="8"/>
  <c r="AR141" i="8"/>
  <c r="AQ141" i="8"/>
  <c r="AS140" i="8"/>
  <c r="AR140" i="8"/>
  <c r="AQ140" i="8"/>
  <c r="AS139" i="8"/>
  <c r="AR139" i="8"/>
  <c r="AQ139" i="8"/>
  <c r="AS138" i="8"/>
  <c r="AR138" i="8"/>
  <c r="AQ138" i="8"/>
  <c r="AS137" i="8"/>
  <c r="AR137" i="8"/>
  <c r="AQ137" i="8"/>
  <c r="AS136" i="8"/>
  <c r="AR136" i="8"/>
  <c r="AQ136" i="8"/>
  <c r="AS135" i="8"/>
  <c r="AR135" i="8"/>
  <c r="AQ135" i="8"/>
  <c r="AS134" i="8"/>
  <c r="AR134" i="8"/>
  <c r="AQ134" i="8"/>
  <c r="AS133" i="8"/>
  <c r="AR133" i="8"/>
  <c r="AQ133" i="8"/>
  <c r="AS131" i="8"/>
  <c r="AR131" i="8"/>
  <c r="AQ131" i="8"/>
  <c r="AS130" i="8"/>
  <c r="AR130" i="8"/>
  <c r="AQ130" i="8"/>
  <c r="AS129" i="8"/>
  <c r="AR129" i="8"/>
  <c r="AQ129" i="8"/>
  <c r="AS128" i="8"/>
  <c r="AR128" i="8"/>
  <c r="AQ128" i="8"/>
  <c r="AS127" i="8"/>
  <c r="AR127" i="8"/>
  <c r="AQ127" i="8"/>
  <c r="AS126" i="8"/>
  <c r="AR126" i="8"/>
  <c r="AQ126" i="8"/>
  <c r="AS125" i="8"/>
  <c r="AR125" i="8"/>
  <c r="AQ125" i="8"/>
  <c r="AS124" i="8"/>
  <c r="AR124" i="8"/>
  <c r="AQ124" i="8"/>
  <c r="AS123" i="8"/>
  <c r="AR123" i="8"/>
  <c r="AQ123" i="8"/>
  <c r="AS122" i="8"/>
  <c r="AR122" i="8"/>
  <c r="AQ122" i="8"/>
  <c r="AS121" i="8"/>
  <c r="AR121" i="8"/>
  <c r="AQ121" i="8"/>
  <c r="AS120" i="8"/>
  <c r="AR120" i="8"/>
  <c r="AQ120" i="8"/>
  <c r="AS119" i="8"/>
  <c r="AR119" i="8"/>
  <c r="AQ119" i="8"/>
  <c r="AS118" i="8"/>
  <c r="AR118" i="8"/>
  <c r="AQ118" i="8"/>
  <c r="AS117" i="8"/>
  <c r="AR117" i="8"/>
  <c r="AQ117" i="8"/>
  <c r="AS116" i="8"/>
  <c r="AR116" i="8"/>
  <c r="AQ116" i="8"/>
  <c r="AS115" i="8"/>
  <c r="AR115" i="8"/>
  <c r="AQ115" i="8"/>
  <c r="AS114" i="8"/>
  <c r="AR114" i="8"/>
  <c r="AQ114" i="8"/>
  <c r="AS113" i="8"/>
  <c r="AR113" i="8"/>
  <c r="AQ113" i="8"/>
  <c r="AS112" i="8"/>
  <c r="AR112" i="8"/>
  <c r="AQ112" i="8"/>
  <c r="AS111" i="8"/>
  <c r="AR111" i="8"/>
  <c r="AQ111" i="8"/>
  <c r="AS110" i="8"/>
  <c r="AR110" i="8"/>
  <c r="AQ110" i="8"/>
  <c r="AS109" i="8"/>
  <c r="AR109" i="8"/>
  <c r="AQ109" i="8"/>
  <c r="AS108" i="8"/>
  <c r="AR108" i="8"/>
  <c r="AQ108" i="8"/>
  <c r="AS107" i="8"/>
  <c r="AR107" i="8"/>
  <c r="AQ107" i="8"/>
  <c r="AS106" i="8"/>
  <c r="AR106" i="8"/>
  <c r="AQ106" i="8"/>
  <c r="AS105" i="8"/>
  <c r="AR105" i="8"/>
  <c r="AQ105" i="8"/>
  <c r="AS104" i="8"/>
  <c r="AR104" i="8"/>
  <c r="AQ104" i="8"/>
  <c r="AS103" i="8"/>
  <c r="AR103" i="8"/>
  <c r="AQ103" i="8"/>
  <c r="AS102" i="8"/>
  <c r="AR102" i="8"/>
  <c r="AQ102" i="8"/>
  <c r="AS101" i="8"/>
  <c r="AR101" i="8"/>
  <c r="AQ101" i="8"/>
  <c r="AS100" i="8"/>
  <c r="AR100" i="8"/>
  <c r="AQ100" i="8"/>
  <c r="AS99" i="8"/>
  <c r="AR99" i="8"/>
  <c r="AQ99" i="8"/>
  <c r="AS98" i="8"/>
  <c r="AR98" i="8"/>
  <c r="AQ98" i="8"/>
  <c r="AS97" i="8"/>
  <c r="AR97" i="8"/>
  <c r="AQ97" i="8"/>
  <c r="AS96" i="8"/>
  <c r="AR96" i="8"/>
  <c r="AQ96" i="8"/>
  <c r="AS95" i="8"/>
  <c r="AR95" i="8"/>
  <c r="AQ95" i="8"/>
  <c r="AS94" i="8"/>
  <c r="AR94" i="8"/>
  <c r="AQ94" i="8"/>
  <c r="AS93" i="8"/>
  <c r="AR93" i="8"/>
  <c r="AQ93" i="8"/>
  <c r="AS92" i="8"/>
  <c r="AR92" i="8"/>
  <c r="AQ92" i="8"/>
  <c r="AS91" i="8"/>
  <c r="AR91" i="8"/>
  <c r="AQ91" i="8"/>
  <c r="AS90" i="8"/>
  <c r="AR90" i="8"/>
  <c r="AQ90" i="8"/>
  <c r="AS89" i="8"/>
  <c r="AR89" i="8"/>
  <c r="AQ89" i="8"/>
  <c r="AS88" i="8"/>
  <c r="AR88" i="8"/>
  <c r="AQ88" i="8"/>
  <c r="AS87" i="8"/>
  <c r="AR87" i="8"/>
  <c r="AQ87" i="8"/>
  <c r="AS86" i="8"/>
  <c r="AR86" i="8"/>
  <c r="AQ86" i="8"/>
  <c r="AS85" i="8"/>
  <c r="AR85" i="8"/>
  <c r="AQ85" i="8"/>
  <c r="AS84" i="8"/>
  <c r="AR84" i="8"/>
  <c r="AQ84" i="8"/>
  <c r="AS83" i="8"/>
  <c r="AR83" i="8"/>
  <c r="AQ83" i="8"/>
  <c r="AS82" i="8"/>
  <c r="AR82" i="8"/>
  <c r="AQ82" i="8"/>
  <c r="AS81" i="8"/>
  <c r="AR81" i="8"/>
  <c r="AQ81" i="8"/>
  <c r="AS80" i="8"/>
  <c r="AR80" i="8"/>
  <c r="AQ80" i="8"/>
  <c r="AS79" i="8"/>
  <c r="AR79" i="8"/>
  <c r="AQ79" i="8"/>
  <c r="AS78" i="8"/>
  <c r="AR78" i="8"/>
  <c r="AQ78" i="8"/>
  <c r="AS77" i="8"/>
  <c r="AR77" i="8"/>
  <c r="AQ77" i="8"/>
  <c r="AS76" i="8"/>
  <c r="AR76" i="8"/>
  <c r="AQ76" i="8"/>
  <c r="AS75" i="8"/>
  <c r="AR75" i="8"/>
  <c r="AQ75" i="8"/>
  <c r="AS74" i="8"/>
  <c r="AR74" i="8"/>
  <c r="AQ74" i="8"/>
  <c r="AS73" i="8"/>
  <c r="AR73" i="8"/>
  <c r="AQ73" i="8"/>
  <c r="AS72" i="8"/>
  <c r="AR72" i="8"/>
  <c r="AQ72" i="8"/>
  <c r="AS71" i="8"/>
  <c r="AR71" i="8"/>
  <c r="AQ71" i="8"/>
  <c r="AS70" i="8"/>
  <c r="AR70" i="8"/>
  <c r="AQ70" i="8"/>
  <c r="AS69" i="8"/>
  <c r="AR69" i="8"/>
  <c r="AQ69" i="8"/>
  <c r="AS68" i="8"/>
  <c r="AR68" i="8"/>
  <c r="AQ68" i="8"/>
  <c r="AS67" i="8"/>
  <c r="AR67" i="8"/>
  <c r="AQ67" i="8"/>
  <c r="AS66" i="8"/>
  <c r="AR66" i="8"/>
  <c r="AQ66" i="8"/>
  <c r="AS65" i="8"/>
  <c r="AR65" i="8"/>
  <c r="AQ65" i="8"/>
  <c r="AS64" i="8"/>
  <c r="AR64" i="8"/>
  <c r="AQ64" i="8"/>
  <c r="AS63" i="8"/>
  <c r="AR63" i="8"/>
  <c r="AQ63" i="8"/>
  <c r="AS62" i="8"/>
  <c r="AR62" i="8"/>
  <c r="AQ62" i="8"/>
  <c r="AS61" i="8"/>
  <c r="AR61" i="8"/>
  <c r="AQ61" i="8"/>
  <c r="AS60" i="8"/>
  <c r="AR60" i="8"/>
  <c r="AQ60" i="8"/>
  <c r="AS59" i="8"/>
  <c r="AR59" i="8"/>
  <c r="AQ59" i="8"/>
  <c r="AS58" i="8"/>
  <c r="AR58" i="8"/>
  <c r="AQ58" i="8"/>
  <c r="AS57" i="8"/>
  <c r="AR57" i="8"/>
  <c r="AQ57" i="8"/>
  <c r="AS56" i="8"/>
  <c r="AR56" i="8"/>
  <c r="AQ56" i="8"/>
  <c r="AS55" i="8"/>
  <c r="AR55" i="8"/>
  <c r="AQ55" i="8"/>
  <c r="AS54" i="8"/>
  <c r="AR54" i="8"/>
  <c r="AQ54" i="8"/>
  <c r="AS53" i="8"/>
  <c r="AR53" i="8"/>
  <c r="AQ53" i="8"/>
  <c r="AS52" i="8"/>
  <c r="AR52" i="8"/>
  <c r="AQ52" i="8"/>
  <c r="AS51" i="8"/>
  <c r="AR51" i="8"/>
  <c r="AQ51" i="8"/>
  <c r="AS50" i="8"/>
  <c r="AR50" i="8"/>
  <c r="AQ50" i="8"/>
  <c r="AS49" i="8"/>
  <c r="AR49" i="8"/>
  <c r="AQ49" i="8"/>
  <c r="AS48" i="8"/>
  <c r="AR48" i="8"/>
  <c r="AQ48" i="8"/>
  <c r="AS47" i="8"/>
  <c r="AR47" i="8"/>
  <c r="AQ47" i="8"/>
  <c r="AS46" i="8"/>
  <c r="AR46" i="8"/>
  <c r="AQ46" i="8"/>
  <c r="AS45" i="8"/>
  <c r="AR45" i="8"/>
  <c r="AQ45" i="8"/>
  <c r="AS44" i="8"/>
  <c r="AR44" i="8"/>
  <c r="AQ44" i="8"/>
  <c r="AS43" i="8"/>
  <c r="AR43" i="8"/>
  <c r="AQ43" i="8"/>
  <c r="AS42" i="8"/>
  <c r="AR42" i="8"/>
  <c r="AQ42" i="8"/>
  <c r="AS41" i="8"/>
  <c r="AR41" i="8"/>
  <c r="AQ41" i="8"/>
  <c r="AS40" i="8"/>
  <c r="AR40" i="8"/>
  <c r="AQ40" i="8"/>
  <c r="AS39" i="8"/>
  <c r="AR39" i="8"/>
  <c r="AQ39" i="8"/>
  <c r="AS38" i="8"/>
  <c r="AR38" i="8"/>
  <c r="AQ38" i="8"/>
  <c r="AS37" i="8"/>
  <c r="AR37" i="8"/>
  <c r="AQ37" i="8"/>
  <c r="AS36" i="8"/>
  <c r="AR36" i="8"/>
  <c r="AQ36" i="8"/>
  <c r="AS35" i="8"/>
  <c r="AR35" i="8"/>
  <c r="AQ35" i="8"/>
  <c r="AS34" i="8"/>
  <c r="AR34" i="8"/>
  <c r="AQ34" i="8"/>
  <c r="AS33" i="8"/>
  <c r="AR33" i="8"/>
  <c r="AQ33" i="8"/>
  <c r="AS32" i="8"/>
  <c r="AR32" i="8"/>
  <c r="AQ32" i="8"/>
  <c r="AS31" i="8"/>
  <c r="AR31" i="8"/>
  <c r="AQ31" i="8"/>
  <c r="AS30" i="8"/>
  <c r="AR30" i="8"/>
  <c r="AQ30" i="8"/>
  <c r="AS29" i="8"/>
  <c r="AR29" i="8"/>
  <c r="AQ29" i="8"/>
  <c r="AS28" i="8"/>
  <c r="AR28" i="8"/>
  <c r="AQ28" i="8"/>
  <c r="AS27" i="8"/>
  <c r="AR27" i="8"/>
  <c r="AQ27" i="8"/>
  <c r="AS26" i="8"/>
  <c r="AR26" i="8"/>
  <c r="AQ26" i="8"/>
  <c r="AS25" i="8"/>
  <c r="AR25" i="8"/>
  <c r="AQ25" i="8"/>
  <c r="AS24" i="8"/>
  <c r="AR24" i="8"/>
  <c r="AQ24" i="8"/>
  <c r="AS23" i="8"/>
  <c r="AR23" i="8"/>
  <c r="AQ23" i="8"/>
  <c r="AS22" i="8"/>
  <c r="AR22" i="8"/>
  <c r="AQ22" i="8"/>
  <c r="AS21" i="8"/>
  <c r="AR21" i="8"/>
  <c r="AQ21" i="8"/>
  <c r="AS20" i="8"/>
  <c r="AR20" i="8"/>
  <c r="AQ20" i="8"/>
  <c r="AS19" i="8"/>
  <c r="AR19" i="8"/>
  <c r="AQ19" i="8"/>
  <c r="AS18" i="8"/>
  <c r="AR18" i="8"/>
  <c r="AQ18" i="8"/>
  <c r="AS17" i="8"/>
  <c r="AR17" i="8"/>
  <c r="AQ17" i="8"/>
  <c r="AS16" i="8"/>
  <c r="AR16" i="8"/>
  <c r="AQ16" i="8"/>
  <c r="AS15" i="8"/>
  <c r="AR15" i="8"/>
  <c r="AQ15" i="8"/>
  <c r="AS14" i="8"/>
  <c r="AR14" i="8"/>
  <c r="AQ14" i="8"/>
  <c r="AS13" i="8"/>
  <c r="AR13" i="8"/>
  <c r="AQ13" i="8"/>
  <c r="AS12" i="8"/>
  <c r="AR12" i="8"/>
  <c r="AQ12" i="8"/>
  <c r="AS11" i="8"/>
  <c r="AR11" i="8"/>
  <c r="AQ11" i="8"/>
  <c r="AS10" i="8"/>
  <c r="AR10" i="8"/>
  <c r="AQ10" i="8"/>
  <c r="AS9" i="8"/>
  <c r="AR9" i="8"/>
  <c r="AQ9" i="8"/>
  <c r="AS8" i="8"/>
  <c r="AR8" i="8"/>
  <c r="AQ8" i="8"/>
  <c r="AS7" i="8"/>
  <c r="AR7" i="8"/>
  <c r="AQ7" i="8"/>
  <c r="AS6" i="8"/>
  <c r="AR6" i="8"/>
  <c r="AQ6" i="8"/>
  <c r="AS5" i="8"/>
  <c r="AR5" i="8"/>
  <c r="AQ5" i="8"/>
  <c r="AS4" i="8"/>
  <c r="AR4" i="8"/>
  <c r="AQ4" i="8"/>
  <c r="AS3" i="8"/>
  <c r="AR3" i="8"/>
  <c r="AQ3" i="8"/>
  <c r="AV141" i="43" l="1"/>
  <c r="AA141" i="43"/>
  <c r="AS156" i="6"/>
  <c r="AR156" i="6"/>
  <c r="AQ156" i="6"/>
  <c r="AS155" i="6"/>
  <c r="AR155" i="6"/>
  <c r="AQ155" i="6"/>
  <c r="AS154" i="6"/>
  <c r="AR154" i="6"/>
  <c r="AQ154" i="6"/>
  <c r="AS153" i="6"/>
  <c r="AR153" i="6"/>
  <c r="AQ153" i="6"/>
  <c r="AS152" i="6"/>
  <c r="AR152" i="6"/>
  <c r="AQ152" i="6"/>
  <c r="AS151" i="6"/>
  <c r="AR151" i="6"/>
  <c r="AQ151" i="6"/>
  <c r="AS150" i="6"/>
  <c r="AR150" i="6"/>
  <c r="AQ150" i="6"/>
  <c r="AS149" i="6"/>
  <c r="AR149" i="6"/>
  <c r="AQ149" i="6"/>
  <c r="AS148" i="6"/>
  <c r="AR148" i="6"/>
  <c r="AQ148" i="6"/>
  <c r="AS147" i="6"/>
  <c r="AR147" i="6"/>
  <c r="AQ147" i="6"/>
  <c r="AS146" i="6"/>
  <c r="AR146" i="6"/>
  <c r="AQ146" i="6"/>
  <c r="AS145" i="6"/>
  <c r="AR145" i="6"/>
  <c r="AQ145" i="6"/>
  <c r="AS144" i="6"/>
  <c r="AR144" i="6"/>
  <c r="AQ144" i="6"/>
  <c r="AS143" i="6"/>
  <c r="AR143" i="6"/>
  <c r="AQ143" i="6"/>
  <c r="AS142" i="6"/>
  <c r="AR142" i="6"/>
  <c r="AQ142" i="6"/>
  <c r="AS141" i="6"/>
  <c r="AR141" i="6"/>
  <c r="AQ141" i="6"/>
  <c r="AS140" i="6"/>
  <c r="AR140" i="6"/>
  <c r="AQ140" i="6"/>
  <c r="AS139" i="6"/>
  <c r="AR139" i="6"/>
  <c r="AQ139" i="6"/>
  <c r="AS138" i="6"/>
  <c r="AR138" i="6"/>
  <c r="AQ138" i="6"/>
  <c r="AS137" i="6"/>
  <c r="AR137" i="6"/>
  <c r="AQ137" i="6"/>
  <c r="AS136" i="6"/>
  <c r="AR136" i="6"/>
  <c r="AQ136" i="6"/>
  <c r="AS135" i="6"/>
  <c r="AR135" i="6"/>
  <c r="AQ135" i="6"/>
  <c r="AS134" i="6"/>
  <c r="AR134" i="6"/>
  <c r="AQ134" i="6"/>
  <c r="AS133" i="6"/>
  <c r="AR133" i="6"/>
  <c r="AQ133" i="6"/>
  <c r="AS131" i="6"/>
  <c r="AR131" i="6"/>
  <c r="AQ131" i="6"/>
  <c r="AS130" i="6"/>
  <c r="AR130" i="6"/>
  <c r="AQ130" i="6"/>
  <c r="AS129" i="6"/>
  <c r="AR129" i="6"/>
  <c r="AQ129" i="6"/>
  <c r="AS128" i="6"/>
  <c r="AR128" i="6"/>
  <c r="AQ128" i="6"/>
  <c r="AS127" i="6"/>
  <c r="AR127" i="6"/>
  <c r="AQ127" i="6"/>
  <c r="AS126" i="6"/>
  <c r="AR126" i="6"/>
  <c r="AQ126" i="6"/>
  <c r="AS125" i="6"/>
  <c r="AR125" i="6"/>
  <c r="AQ125" i="6"/>
  <c r="AS124" i="6"/>
  <c r="AR124" i="6"/>
  <c r="AQ124" i="6"/>
  <c r="AS123" i="6"/>
  <c r="AR123" i="6"/>
  <c r="AQ123" i="6"/>
  <c r="AS122" i="6"/>
  <c r="AR122" i="6"/>
  <c r="AQ122" i="6"/>
  <c r="AS121" i="6"/>
  <c r="AR121" i="6"/>
  <c r="AQ121" i="6"/>
  <c r="AS120" i="6"/>
  <c r="AR120" i="6"/>
  <c r="AQ120" i="6"/>
  <c r="AS119" i="6"/>
  <c r="AR119" i="6"/>
  <c r="AQ119" i="6"/>
  <c r="AS118" i="6"/>
  <c r="AR118" i="6"/>
  <c r="AQ118" i="6"/>
  <c r="AS117" i="6"/>
  <c r="AR117" i="6"/>
  <c r="AQ117" i="6"/>
  <c r="AS116" i="6"/>
  <c r="AR116" i="6"/>
  <c r="AQ116" i="6"/>
  <c r="AS115" i="6"/>
  <c r="AR115" i="6"/>
  <c r="AQ115" i="6"/>
  <c r="AS114" i="6"/>
  <c r="AR114" i="6"/>
  <c r="AQ114" i="6"/>
  <c r="AS113" i="6"/>
  <c r="AR113" i="6"/>
  <c r="AQ113" i="6"/>
  <c r="AS112" i="6"/>
  <c r="AR112" i="6"/>
  <c r="AQ112" i="6"/>
  <c r="AS111" i="6"/>
  <c r="AR111" i="6"/>
  <c r="AQ111" i="6"/>
  <c r="AS110" i="6"/>
  <c r="AR110" i="6"/>
  <c r="AQ110" i="6"/>
  <c r="AS109" i="6"/>
  <c r="AR109" i="6"/>
  <c r="AQ109" i="6"/>
  <c r="AS108" i="6"/>
  <c r="AR108" i="6"/>
  <c r="AQ108" i="6"/>
  <c r="AS107" i="6"/>
  <c r="AR107" i="6"/>
  <c r="AQ107" i="6"/>
  <c r="AS106" i="6"/>
  <c r="AR106" i="6"/>
  <c r="AQ106" i="6"/>
  <c r="AS105" i="6"/>
  <c r="AR105" i="6"/>
  <c r="AQ105" i="6"/>
  <c r="AS104" i="6"/>
  <c r="AR104" i="6"/>
  <c r="AQ104" i="6"/>
  <c r="AS103" i="6"/>
  <c r="AR103" i="6"/>
  <c r="AQ103" i="6"/>
  <c r="AS102" i="6"/>
  <c r="AR102" i="6"/>
  <c r="AQ102" i="6"/>
  <c r="AS101" i="6"/>
  <c r="AR101" i="6"/>
  <c r="AQ101" i="6"/>
  <c r="AS100" i="6"/>
  <c r="AR100" i="6"/>
  <c r="AQ100" i="6"/>
  <c r="AS99" i="6"/>
  <c r="AR99" i="6"/>
  <c r="AQ99" i="6"/>
  <c r="AS98" i="6"/>
  <c r="AR98" i="6"/>
  <c r="AQ98" i="6"/>
  <c r="AS97" i="6"/>
  <c r="AR97" i="6"/>
  <c r="AQ97" i="6"/>
  <c r="AS96" i="6"/>
  <c r="AR96" i="6"/>
  <c r="AQ96" i="6"/>
  <c r="AS95" i="6"/>
  <c r="AR95" i="6"/>
  <c r="AQ95" i="6"/>
  <c r="AS94" i="6"/>
  <c r="AR94" i="6"/>
  <c r="AQ94" i="6"/>
  <c r="AS93" i="6"/>
  <c r="AR93" i="6"/>
  <c r="AQ93" i="6"/>
  <c r="AS92" i="6"/>
  <c r="AR92" i="6"/>
  <c r="AQ92" i="6"/>
  <c r="AS91" i="6"/>
  <c r="AR91" i="6"/>
  <c r="AQ91" i="6"/>
  <c r="AS90" i="6"/>
  <c r="AR90" i="6"/>
  <c r="AQ90" i="6"/>
  <c r="AS89" i="6"/>
  <c r="AR89" i="6"/>
  <c r="AQ89" i="6"/>
  <c r="AS88" i="6"/>
  <c r="AR88" i="6"/>
  <c r="AQ88" i="6"/>
  <c r="AS87" i="6"/>
  <c r="AR87" i="6"/>
  <c r="AQ87" i="6"/>
  <c r="AS86" i="6"/>
  <c r="AR86" i="6"/>
  <c r="AQ86" i="6"/>
  <c r="AS85" i="6"/>
  <c r="AR85" i="6"/>
  <c r="AQ85" i="6"/>
  <c r="AS84" i="6"/>
  <c r="AR84" i="6"/>
  <c r="AQ84" i="6"/>
  <c r="AS83" i="6"/>
  <c r="AR83" i="6"/>
  <c r="AQ83" i="6"/>
  <c r="AS82" i="6"/>
  <c r="AR82" i="6"/>
  <c r="AQ82" i="6"/>
  <c r="AS81" i="6"/>
  <c r="AR81" i="6"/>
  <c r="AQ81" i="6"/>
  <c r="AS80" i="6"/>
  <c r="AR80" i="6"/>
  <c r="AQ80" i="6"/>
  <c r="AS79" i="6"/>
  <c r="AR79" i="6"/>
  <c r="AQ79" i="6"/>
  <c r="AS78" i="6"/>
  <c r="AR78" i="6"/>
  <c r="AQ78" i="6"/>
  <c r="AS77" i="6"/>
  <c r="AR77" i="6"/>
  <c r="AQ77" i="6"/>
  <c r="AS76" i="6"/>
  <c r="AR76" i="6"/>
  <c r="AQ76" i="6"/>
  <c r="AS75" i="6"/>
  <c r="AR75" i="6"/>
  <c r="AQ75" i="6"/>
  <c r="AS74" i="6"/>
  <c r="AR74" i="6"/>
  <c r="AQ74" i="6"/>
  <c r="AS73" i="6"/>
  <c r="AR73" i="6"/>
  <c r="AQ73" i="6"/>
  <c r="AS72" i="6"/>
  <c r="AR72" i="6"/>
  <c r="AQ72" i="6"/>
  <c r="AS71" i="6"/>
  <c r="AR71" i="6"/>
  <c r="AQ71" i="6"/>
  <c r="AS70" i="6"/>
  <c r="AR70" i="6"/>
  <c r="AQ70" i="6"/>
  <c r="AS69" i="6"/>
  <c r="AR69" i="6"/>
  <c r="AQ69" i="6"/>
  <c r="AS68" i="6"/>
  <c r="AR68" i="6"/>
  <c r="AQ68" i="6"/>
  <c r="AS67" i="6"/>
  <c r="AR67" i="6"/>
  <c r="AQ67" i="6"/>
  <c r="AS66" i="6"/>
  <c r="AR66" i="6"/>
  <c r="AQ66" i="6"/>
  <c r="AS65" i="6"/>
  <c r="AR65" i="6"/>
  <c r="AQ65" i="6"/>
  <c r="AS64" i="6"/>
  <c r="AR64" i="6"/>
  <c r="AQ64" i="6"/>
  <c r="AS63" i="6"/>
  <c r="AR63" i="6"/>
  <c r="AQ63" i="6"/>
  <c r="AS62" i="6"/>
  <c r="AR62" i="6"/>
  <c r="AQ62" i="6"/>
  <c r="AS61" i="6"/>
  <c r="AR61" i="6"/>
  <c r="AQ61" i="6"/>
  <c r="AS60" i="6"/>
  <c r="AR60" i="6"/>
  <c r="AQ60" i="6"/>
  <c r="AS59" i="6"/>
  <c r="AR59" i="6"/>
  <c r="AQ59" i="6"/>
  <c r="AS58" i="6"/>
  <c r="AR58" i="6"/>
  <c r="AQ58" i="6"/>
  <c r="AS57" i="6"/>
  <c r="AR57" i="6"/>
  <c r="AQ57" i="6"/>
  <c r="AS56" i="6"/>
  <c r="AR56" i="6"/>
  <c r="AQ56" i="6"/>
  <c r="AS55" i="6"/>
  <c r="AR55" i="6"/>
  <c r="AQ55" i="6"/>
  <c r="AS54" i="6"/>
  <c r="AR54" i="6"/>
  <c r="AQ54" i="6"/>
  <c r="AS53" i="6"/>
  <c r="AR53" i="6"/>
  <c r="AQ53" i="6"/>
  <c r="AS52" i="6"/>
  <c r="AR52" i="6"/>
  <c r="AQ52" i="6"/>
  <c r="AS51" i="6"/>
  <c r="AR51" i="6"/>
  <c r="AQ51" i="6"/>
  <c r="AS50" i="6"/>
  <c r="AR50" i="6"/>
  <c r="AQ50" i="6"/>
  <c r="AS49" i="6"/>
  <c r="AR49" i="6"/>
  <c r="AQ49" i="6"/>
  <c r="AS48" i="6"/>
  <c r="AR48" i="6"/>
  <c r="AQ48" i="6"/>
  <c r="AS47" i="6"/>
  <c r="AR47" i="6"/>
  <c r="AQ47" i="6"/>
  <c r="AS46" i="6"/>
  <c r="AR46" i="6"/>
  <c r="AQ46" i="6"/>
  <c r="AS45" i="6"/>
  <c r="AR45" i="6"/>
  <c r="AQ45" i="6"/>
  <c r="AS44" i="6"/>
  <c r="AR44" i="6"/>
  <c r="AQ44" i="6"/>
  <c r="AS43" i="6"/>
  <c r="AR43" i="6"/>
  <c r="AQ43" i="6"/>
  <c r="AS42" i="6"/>
  <c r="AR42" i="6"/>
  <c r="AQ42" i="6"/>
  <c r="AS41" i="6"/>
  <c r="AR41" i="6"/>
  <c r="AQ41" i="6"/>
  <c r="AS40" i="6"/>
  <c r="AR40" i="6"/>
  <c r="AQ40" i="6"/>
  <c r="AS39" i="6"/>
  <c r="AR39" i="6"/>
  <c r="AQ39" i="6"/>
  <c r="AS38" i="6"/>
  <c r="AR38" i="6"/>
  <c r="AQ38" i="6"/>
  <c r="AS37" i="6"/>
  <c r="AR37" i="6"/>
  <c r="AQ37" i="6"/>
  <c r="AS36" i="6"/>
  <c r="AR36" i="6"/>
  <c r="AQ36" i="6"/>
  <c r="AS35" i="6"/>
  <c r="AR35" i="6"/>
  <c r="AQ35" i="6"/>
  <c r="AS34" i="6"/>
  <c r="AR34" i="6"/>
  <c r="AQ34" i="6"/>
  <c r="AS33" i="6"/>
  <c r="AR33" i="6"/>
  <c r="AQ33" i="6"/>
  <c r="AS32" i="6"/>
  <c r="AR32" i="6"/>
  <c r="AQ32" i="6"/>
  <c r="AS31" i="6"/>
  <c r="AR31" i="6"/>
  <c r="AQ31" i="6"/>
  <c r="AS30" i="6"/>
  <c r="AR30" i="6"/>
  <c r="AQ30" i="6"/>
  <c r="AS29" i="6"/>
  <c r="AR29" i="6"/>
  <c r="AQ29" i="6"/>
  <c r="AS28" i="6"/>
  <c r="AR28" i="6"/>
  <c r="AQ28" i="6"/>
  <c r="AS27" i="6"/>
  <c r="AR27" i="6"/>
  <c r="AQ27" i="6"/>
  <c r="AS26" i="6"/>
  <c r="AR26" i="6"/>
  <c r="AQ26" i="6"/>
  <c r="AS25" i="6"/>
  <c r="AR25" i="6"/>
  <c r="AQ25" i="6"/>
  <c r="AS24" i="6"/>
  <c r="AR24" i="6"/>
  <c r="AQ24" i="6"/>
  <c r="AS23" i="6"/>
  <c r="AR23" i="6"/>
  <c r="AQ23" i="6"/>
  <c r="AS22" i="6"/>
  <c r="AR22" i="6"/>
  <c r="AQ22" i="6"/>
  <c r="AS21" i="6"/>
  <c r="AR21" i="6"/>
  <c r="AQ21" i="6"/>
  <c r="AS20" i="6"/>
  <c r="AR20" i="6"/>
  <c r="AQ20" i="6"/>
  <c r="AS19" i="6"/>
  <c r="AR19" i="6"/>
  <c r="AQ19" i="6"/>
  <c r="AS18" i="6"/>
  <c r="AR18" i="6"/>
  <c r="AQ18" i="6"/>
  <c r="AS17" i="6"/>
  <c r="AR17" i="6"/>
  <c r="AQ17" i="6"/>
  <c r="AS16" i="6"/>
  <c r="AR16" i="6"/>
  <c r="AQ16" i="6"/>
  <c r="AS15" i="6"/>
  <c r="AR15" i="6"/>
  <c r="AQ15" i="6"/>
  <c r="AS14" i="6"/>
  <c r="AR14" i="6"/>
  <c r="AQ14" i="6"/>
  <c r="AS13" i="6"/>
  <c r="AR13" i="6"/>
  <c r="AQ13" i="6"/>
  <c r="AS12" i="6"/>
  <c r="AR12" i="6"/>
  <c r="AQ12" i="6"/>
  <c r="AS11" i="6"/>
  <c r="AR11" i="6"/>
  <c r="AQ11" i="6"/>
  <c r="AS10" i="6"/>
  <c r="AR10" i="6"/>
  <c r="AQ10" i="6"/>
  <c r="AS9" i="6"/>
  <c r="AR9" i="6"/>
  <c r="AQ9" i="6"/>
  <c r="AS8" i="6"/>
  <c r="AR8" i="6"/>
  <c r="AQ8" i="6"/>
  <c r="AS7" i="6"/>
  <c r="AR7" i="6"/>
  <c r="AQ7" i="6"/>
  <c r="AS6" i="6"/>
  <c r="AR6" i="6"/>
  <c r="AQ6" i="6"/>
  <c r="AS5" i="6"/>
  <c r="AR5" i="6"/>
  <c r="AQ5" i="6"/>
  <c r="AS4" i="6"/>
  <c r="AR4" i="6"/>
  <c r="AQ4" i="6"/>
  <c r="AS3" i="6"/>
  <c r="AR3" i="6"/>
  <c r="AQ3" i="6"/>
  <c r="AS156" i="4"/>
  <c r="AR156" i="4"/>
  <c r="AQ156" i="4"/>
  <c r="AS155" i="4"/>
  <c r="AR155" i="4"/>
  <c r="AQ155" i="4"/>
  <c r="AS154" i="4"/>
  <c r="AR154" i="4"/>
  <c r="AQ154" i="4"/>
  <c r="AS153" i="4"/>
  <c r="AR153" i="4"/>
  <c r="AQ153" i="4"/>
  <c r="AS152" i="4"/>
  <c r="AR152" i="4"/>
  <c r="AQ152" i="4"/>
  <c r="AS151" i="4"/>
  <c r="AR151" i="4"/>
  <c r="AQ151" i="4"/>
  <c r="AS150" i="4"/>
  <c r="AR150" i="4"/>
  <c r="AQ150" i="4"/>
  <c r="AS149" i="4"/>
  <c r="AR149" i="4"/>
  <c r="AQ149" i="4"/>
  <c r="AS148" i="4"/>
  <c r="AR148" i="4"/>
  <c r="AQ148" i="4"/>
  <c r="AS147" i="4"/>
  <c r="AR147" i="4"/>
  <c r="AQ147" i="4"/>
  <c r="AS146" i="4"/>
  <c r="AR146" i="4"/>
  <c r="AQ146" i="4"/>
  <c r="AS145" i="4"/>
  <c r="AR145" i="4"/>
  <c r="AQ145" i="4"/>
  <c r="AS144" i="4"/>
  <c r="AR144" i="4"/>
  <c r="AQ144" i="4"/>
  <c r="AS143" i="4"/>
  <c r="AR143" i="4"/>
  <c r="AQ143" i="4"/>
  <c r="AS142" i="4"/>
  <c r="AR142" i="4"/>
  <c r="AQ142" i="4"/>
  <c r="AS141" i="4"/>
  <c r="AR141" i="4"/>
  <c r="AQ141" i="4"/>
  <c r="AS140" i="4"/>
  <c r="AR140" i="4"/>
  <c r="AQ140" i="4"/>
  <c r="AS139" i="4"/>
  <c r="AR139" i="4"/>
  <c r="AQ139" i="4"/>
  <c r="AS138" i="4"/>
  <c r="AR138" i="4"/>
  <c r="AQ138" i="4"/>
  <c r="AS137" i="4"/>
  <c r="AR137" i="4"/>
  <c r="AQ137" i="4"/>
  <c r="AS136" i="4"/>
  <c r="AR136" i="4"/>
  <c r="AQ136" i="4"/>
  <c r="AS135" i="4"/>
  <c r="AR135" i="4"/>
  <c r="AQ135" i="4"/>
  <c r="AS134" i="4"/>
  <c r="AR134" i="4"/>
  <c r="AQ134" i="4"/>
  <c r="AS133" i="4"/>
  <c r="AR133" i="4"/>
  <c r="AQ133" i="4"/>
  <c r="AS131" i="4"/>
  <c r="AR131" i="4"/>
  <c r="AQ131" i="4"/>
  <c r="AS130" i="4"/>
  <c r="AR130" i="4"/>
  <c r="AQ130" i="4"/>
  <c r="AS129" i="4"/>
  <c r="AR129" i="4"/>
  <c r="AQ129" i="4"/>
  <c r="AS128" i="4"/>
  <c r="AR128" i="4"/>
  <c r="AQ128" i="4"/>
  <c r="AS127" i="4"/>
  <c r="AR127" i="4"/>
  <c r="AQ127" i="4"/>
  <c r="AS126" i="4"/>
  <c r="AR126" i="4"/>
  <c r="AQ126" i="4"/>
  <c r="AS125" i="4"/>
  <c r="AR125" i="4"/>
  <c r="AQ125" i="4"/>
  <c r="AS124" i="4"/>
  <c r="AR124" i="4"/>
  <c r="AQ124" i="4"/>
  <c r="AS123" i="4"/>
  <c r="AR123" i="4"/>
  <c r="AQ123" i="4"/>
  <c r="AS122" i="4"/>
  <c r="AR122" i="4"/>
  <c r="AQ122" i="4"/>
  <c r="AS121" i="4"/>
  <c r="AR121" i="4"/>
  <c r="AQ121" i="4"/>
  <c r="AS120" i="4"/>
  <c r="AR120" i="4"/>
  <c r="AQ120" i="4"/>
  <c r="AS119" i="4"/>
  <c r="AR119" i="4"/>
  <c r="AQ119" i="4"/>
  <c r="AS118" i="4"/>
  <c r="AR118" i="4"/>
  <c r="AQ118" i="4"/>
  <c r="AS117" i="4"/>
  <c r="AR117" i="4"/>
  <c r="AQ117" i="4"/>
  <c r="AS116" i="4"/>
  <c r="AR116" i="4"/>
  <c r="AQ116" i="4"/>
  <c r="AS115" i="4"/>
  <c r="AR115" i="4"/>
  <c r="AQ115" i="4"/>
  <c r="AS114" i="4"/>
  <c r="AR114" i="4"/>
  <c r="AQ114" i="4"/>
  <c r="AS113" i="4"/>
  <c r="AR113" i="4"/>
  <c r="AQ113" i="4"/>
  <c r="AS112" i="4"/>
  <c r="AR112" i="4"/>
  <c r="AQ112" i="4"/>
  <c r="AS111" i="4"/>
  <c r="AR111" i="4"/>
  <c r="AQ111" i="4"/>
  <c r="AS110" i="4"/>
  <c r="AR110" i="4"/>
  <c r="AQ110" i="4"/>
  <c r="AS109" i="4"/>
  <c r="AR109" i="4"/>
  <c r="AQ109" i="4"/>
  <c r="AS108" i="4"/>
  <c r="AR108" i="4"/>
  <c r="AQ108" i="4"/>
  <c r="AS107" i="4"/>
  <c r="AR107" i="4"/>
  <c r="AQ107" i="4"/>
  <c r="AS106" i="4"/>
  <c r="AR106" i="4"/>
  <c r="AQ106" i="4"/>
  <c r="AS105" i="4"/>
  <c r="AR105" i="4"/>
  <c r="AQ105" i="4"/>
  <c r="AS104" i="4"/>
  <c r="AR104" i="4"/>
  <c r="AQ104" i="4"/>
  <c r="AS103" i="4"/>
  <c r="AR103" i="4"/>
  <c r="AQ103" i="4"/>
  <c r="AS102" i="4"/>
  <c r="AR102" i="4"/>
  <c r="AQ102" i="4"/>
  <c r="AS101" i="4"/>
  <c r="AR101" i="4"/>
  <c r="AQ101" i="4"/>
  <c r="AS100" i="4"/>
  <c r="AR100" i="4"/>
  <c r="AQ100" i="4"/>
  <c r="AS99" i="4"/>
  <c r="AR99" i="4"/>
  <c r="AQ99" i="4"/>
  <c r="AS98" i="4"/>
  <c r="AR98" i="4"/>
  <c r="AQ98" i="4"/>
  <c r="AS97" i="4"/>
  <c r="AR97" i="4"/>
  <c r="AQ97" i="4"/>
  <c r="AS96" i="4"/>
  <c r="AR96" i="4"/>
  <c r="AQ96" i="4"/>
  <c r="AS95" i="4"/>
  <c r="AR95" i="4"/>
  <c r="AQ95" i="4"/>
  <c r="AS94" i="4"/>
  <c r="AR94" i="4"/>
  <c r="AQ94" i="4"/>
  <c r="AS93" i="4"/>
  <c r="AR93" i="4"/>
  <c r="AQ93" i="4"/>
  <c r="AS92" i="4"/>
  <c r="AR92" i="4"/>
  <c r="AQ92" i="4"/>
  <c r="AS91" i="4"/>
  <c r="AR91" i="4"/>
  <c r="AQ91" i="4"/>
  <c r="AS90" i="4"/>
  <c r="AR90" i="4"/>
  <c r="AQ90" i="4"/>
  <c r="AS89" i="4"/>
  <c r="AR89" i="4"/>
  <c r="AQ89" i="4"/>
  <c r="AS88" i="4"/>
  <c r="AR88" i="4"/>
  <c r="AQ88" i="4"/>
  <c r="AS87" i="4"/>
  <c r="AR87" i="4"/>
  <c r="AQ87" i="4"/>
  <c r="AS86" i="4"/>
  <c r="AR86" i="4"/>
  <c r="AQ86" i="4"/>
  <c r="AS85" i="4"/>
  <c r="AR85" i="4"/>
  <c r="AQ85" i="4"/>
  <c r="AS84" i="4"/>
  <c r="AR84" i="4"/>
  <c r="AQ84" i="4"/>
  <c r="AS83" i="4"/>
  <c r="AR83" i="4"/>
  <c r="AQ83" i="4"/>
  <c r="AS82" i="4"/>
  <c r="AR82" i="4"/>
  <c r="AQ82" i="4"/>
  <c r="AS81" i="4"/>
  <c r="AR81" i="4"/>
  <c r="AQ81" i="4"/>
  <c r="AS80" i="4"/>
  <c r="AR80" i="4"/>
  <c r="AQ80" i="4"/>
  <c r="AS79" i="4"/>
  <c r="AR79" i="4"/>
  <c r="AQ79" i="4"/>
  <c r="AS78" i="4"/>
  <c r="AR78" i="4"/>
  <c r="AQ78" i="4"/>
  <c r="AS77" i="4"/>
  <c r="AR77" i="4"/>
  <c r="AQ77" i="4"/>
  <c r="AS76" i="4"/>
  <c r="AR76" i="4"/>
  <c r="AQ76" i="4"/>
  <c r="AS75" i="4"/>
  <c r="AR75" i="4"/>
  <c r="AQ75" i="4"/>
  <c r="AS74" i="4"/>
  <c r="AR74" i="4"/>
  <c r="AQ74" i="4"/>
  <c r="AS73" i="4"/>
  <c r="AR73" i="4"/>
  <c r="AQ73" i="4"/>
  <c r="AS72" i="4"/>
  <c r="AR72" i="4"/>
  <c r="AQ72" i="4"/>
  <c r="AS71" i="4"/>
  <c r="AR71" i="4"/>
  <c r="AQ71" i="4"/>
  <c r="AS70" i="4"/>
  <c r="AR70" i="4"/>
  <c r="AQ70" i="4"/>
  <c r="AS69" i="4"/>
  <c r="AR69" i="4"/>
  <c r="AQ69" i="4"/>
  <c r="AS68" i="4"/>
  <c r="AR68" i="4"/>
  <c r="AQ68" i="4"/>
  <c r="AS67" i="4"/>
  <c r="AR67" i="4"/>
  <c r="AQ67" i="4"/>
  <c r="AS66" i="4"/>
  <c r="AR66" i="4"/>
  <c r="AQ66" i="4"/>
  <c r="AS65" i="4"/>
  <c r="AR65" i="4"/>
  <c r="AQ65" i="4"/>
  <c r="AS64" i="4"/>
  <c r="AR64" i="4"/>
  <c r="AQ64" i="4"/>
  <c r="AS63" i="4"/>
  <c r="AR63" i="4"/>
  <c r="AQ63" i="4"/>
  <c r="AS62" i="4"/>
  <c r="AR62" i="4"/>
  <c r="AQ62" i="4"/>
  <c r="AS61" i="4"/>
  <c r="AR61" i="4"/>
  <c r="AQ61" i="4"/>
  <c r="AS60" i="4"/>
  <c r="AR60" i="4"/>
  <c r="AQ60" i="4"/>
  <c r="AS59" i="4"/>
  <c r="AR59" i="4"/>
  <c r="AQ59" i="4"/>
  <c r="AS58" i="4"/>
  <c r="AR58" i="4"/>
  <c r="AQ58" i="4"/>
  <c r="AS57" i="4"/>
  <c r="AR57" i="4"/>
  <c r="AQ57" i="4"/>
  <c r="AS56" i="4"/>
  <c r="AR56" i="4"/>
  <c r="AQ56" i="4"/>
  <c r="AS55" i="4"/>
  <c r="AR55" i="4"/>
  <c r="AQ55" i="4"/>
  <c r="AS54" i="4"/>
  <c r="AR54" i="4"/>
  <c r="AQ54" i="4"/>
  <c r="AS53" i="4"/>
  <c r="AR53" i="4"/>
  <c r="AQ53" i="4"/>
  <c r="AS52" i="4"/>
  <c r="AR52" i="4"/>
  <c r="AQ52" i="4"/>
  <c r="AS51" i="4"/>
  <c r="AR51" i="4"/>
  <c r="AQ51" i="4"/>
  <c r="AS50" i="4"/>
  <c r="AR50" i="4"/>
  <c r="AQ50" i="4"/>
  <c r="AS49" i="4"/>
  <c r="AR49" i="4"/>
  <c r="AQ49" i="4"/>
  <c r="AS48" i="4"/>
  <c r="AR48" i="4"/>
  <c r="AQ48" i="4"/>
  <c r="AS47" i="4"/>
  <c r="AR47" i="4"/>
  <c r="AQ47" i="4"/>
  <c r="AS46" i="4"/>
  <c r="AR46" i="4"/>
  <c r="AQ46" i="4"/>
  <c r="AS45" i="4"/>
  <c r="AR45" i="4"/>
  <c r="AQ45" i="4"/>
  <c r="AS44" i="4"/>
  <c r="AR44" i="4"/>
  <c r="AQ44" i="4"/>
  <c r="AS43" i="4"/>
  <c r="AR43" i="4"/>
  <c r="AQ43" i="4"/>
  <c r="AS42" i="4"/>
  <c r="AR42" i="4"/>
  <c r="AQ42" i="4"/>
  <c r="AS41" i="4"/>
  <c r="AR41" i="4"/>
  <c r="AQ41" i="4"/>
  <c r="AS40" i="4"/>
  <c r="AR40" i="4"/>
  <c r="AQ40" i="4"/>
  <c r="AS39" i="4"/>
  <c r="AR39" i="4"/>
  <c r="AQ39" i="4"/>
  <c r="AS38" i="4"/>
  <c r="AR38" i="4"/>
  <c r="AQ38" i="4"/>
  <c r="AS37" i="4"/>
  <c r="AR37" i="4"/>
  <c r="AQ37" i="4"/>
  <c r="AS36" i="4"/>
  <c r="AR36" i="4"/>
  <c r="AQ36" i="4"/>
  <c r="AS35" i="4"/>
  <c r="AR35" i="4"/>
  <c r="AQ35" i="4"/>
  <c r="AS34" i="4"/>
  <c r="AR34" i="4"/>
  <c r="AQ34" i="4"/>
  <c r="AS33" i="4"/>
  <c r="AR33" i="4"/>
  <c r="AQ33" i="4"/>
  <c r="AS32" i="4"/>
  <c r="AR32" i="4"/>
  <c r="AQ32" i="4"/>
  <c r="AS31" i="4"/>
  <c r="AR31" i="4"/>
  <c r="AQ31" i="4"/>
  <c r="AS30" i="4"/>
  <c r="AR30" i="4"/>
  <c r="AQ30" i="4"/>
  <c r="AS29" i="4"/>
  <c r="AR29" i="4"/>
  <c r="AQ29" i="4"/>
  <c r="AS28" i="4"/>
  <c r="AR28" i="4"/>
  <c r="AQ28" i="4"/>
  <c r="AS27" i="4"/>
  <c r="AR27" i="4"/>
  <c r="AQ27" i="4"/>
  <c r="AS26" i="4"/>
  <c r="AR26" i="4"/>
  <c r="AQ26" i="4"/>
  <c r="AS25" i="4"/>
  <c r="AR25" i="4"/>
  <c r="AQ25" i="4"/>
  <c r="AS24" i="4"/>
  <c r="AR24" i="4"/>
  <c r="AQ24" i="4"/>
  <c r="AS23" i="4"/>
  <c r="AR23" i="4"/>
  <c r="AQ23" i="4"/>
  <c r="AS22" i="4"/>
  <c r="AR22" i="4"/>
  <c r="AQ22" i="4"/>
  <c r="AS21" i="4"/>
  <c r="AR21" i="4"/>
  <c r="AQ21" i="4"/>
  <c r="AS20" i="4"/>
  <c r="AR20" i="4"/>
  <c r="AQ20" i="4"/>
  <c r="AS19" i="4"/>
  <c r="AR19" i="4"/>
  <c r="AQ19" i="4"/>
  <c r="AS18" i="4"/>
  <c r="AR18" i="4"/>
  <c r="AQ18" i="4"/>
  <c r="AS17" i="4"/>
  <c r="AR17" i="4"/>
  <c r="AQ17" i="4"/>
  <c r="AS16" i="4"/>
  <c r="AR16" i="4"/>
  <c r="AQ16" i="4"/>
  <c r="AS15" i="4"/>
  <c r="AR15" i="4"/>
  <c r="AQ15" i="4"/>
  <c r="AS14" i="4"/>
  <c r="AR14" i="4"/>
  <c r="AQ14" i="4"/>
  <c r="AS13" i="4"/>
  <c r="AR13" i="4"/>
  <c r="AQ13" i="4"/>
  <c r="AS12" i="4"/>
  <c r="AR12" i="4"/>
  <c r="AQ12" i="4"/>
  <c r="AS11" i="4"/>
  <c r="AR11" i="4"/>
  <c r="AQ11" i="4"/>
  <c r="AS10" i="4"/>
  <c r="AR10" i="4"/>
  <c r="AQ10" i="4"/>
  <c r="AS9" i="4"/>
  <c r="AR9" i="4"/>
  <c r="AQ9" i="4"/>
  <c r="AS8" i="4"/>
  <c r="AR8" i="4"/>
  <c r="AQ8" i="4"/>
  <c r="AS7" i="4"/>
  <c r="AR7" i="4"/>
  <c r="AQ7" i="4"/>
  <c r="AS6" i="4"/>
  <c r="AR6" i="4"/>
  <c r="AQ6" i="4"/>
  <c r="AS5" i="4"/>
  <c r="AR5" i="4"/>
  <c r="AQ5" i="4"/>
  <c r="AS4" i="4"/>
  <c r="AR4" i="4"/>
  <c r="AQ4" i="4"/>
  <c r="AS3" i="4"/>
  <c r="AR3" i="4"/>
  <c r="AQ3" i="4"/>
  <c r="O3" i="2" l="1"/>
  <c r="AJ3" i="2" s="1"/>
  <c r="O25" i="2"/>
  <c r="AJ25" i="2" s="1"/>
  <c r="O26" i="2"/>
  <c r="O27" i="2"/>
  <c r="O28" i="2"/>
  <c r="AJ28" i="2" s="1"/>
  <c r="O29" i="2"/>
  <c r="AJ29" i="2" s="1"/>
  <c r="O30" i="2"/>
  <c r="AJ30" i="2" s="1"/>
  <c r="O31" i="2"/>
  <c r="AJ31" i="2" s="1"/>
  <c r="O32" i="2"/>
  <c r="AJ32" i="2" s="1"/>
  <c r="O33" i="2"/>
  <c r="AJ33" i="2" s="1"/>
  <c r="O34" i="2"/>
  <c r="AJ34" i="2" s="1"/>
  <c r="O35" i="2"/>
  <c r="AJ35" i="2" s="1"/>
  <c r="O36" i="2"/>
  <c r="O37" i="2"/>
  <c r="AJ37" i="2" s="1"/>
  <c r="O38" i="2"/>
  <c r="AJ38" i="2" s="1"/>
  <c r="O39" i="2"/>
  <c r="AJ39" i="2" s="1"/>
  <c r="O40" i="2"/>
  <c r="AJ40" i="2" s="1"/>
  <c r="O41" i="2"/>
  <c r="AJ41" i="2" s="1"/>
  <c r="O42" i="2"/>
  <c r="AJ42" i="2" s="1"/>
  <c r="O43" i="2"/>
  <c r="O44" i="2"/>
  <c r="AJ44" i="2" s="1"/>
  <c r="O45" i="2"/>
  <c r="AJ45" i="2" s="1"/>
  <c r="O46" i="2"/>
  <c r="AJ46" i="2" s="1"/>
  <c r="O47" i="2"/>
  <c r="AJ47" i="2" s="1"/>
  <c r="O48" i="2"/>
  <c r="O49" i="2"/>
  <c r="AJ49" i="2" s="1"/>
  <c r="O50" i="2"/>
  <c r="O51" i="2"/>
  <c r="O52" i="2"/>
  <c r="AJ52" i="2" s="1"/>
  <c r="O53" i="2"/>
  <c r="AJ53" i="2" s="1"/>
  <c r="O54" i="2"/>
  <c r="AJ54" i="2" s="1"/>
  <c r="O55" i="2"/>
  <c r="AJ55" i="2" s="1"/>
  <c r="O56" i="2"/>
  <c r="AJ56" i="2" s="1"/>
  <c r="O57" i="2"/>
  <c r="AJ57" i="2" s="1"/>
  <c r="O58" i="2"/>
  <c r="AJ58" i="2" s="1"/>
  <c r="O59" i="2"/>
  <c r="AJ59" i="2" s="1"/>
  <c r="O60" i="2"/>
  <c r="O61" i="2"/>
  <c r="AJ61" i="2" s="1"/>
  <c r="O62" i="2"/>
  <c r="O63" i="2"/>
  <c r="O64" i="2"/>
  <c r="AJ64" i="2" s="1"/>
  <c r="O65" i="2"/>
  <c r="AJ65" i="2" s="1"/>
  <c r="O66" i="2"/>
  <c r="AJ66" i="2" s="1"/>
  <c r="O67" i="2"/>
  <c r="AJ67" i="2" s="1"/>
  <c r="O68" i="2"/>
  <c r="AJ68" i="2" s="1"/>
  <c r="O69" i="2"/>
  <c r="AJ69" i="2" s="1"/>
  <c r="O70" i="2"/>
  <c r="AJ70" i="2" s="1"/>
  <c r="O71" i="2"/>
  <c r="AJ71" i="2" s="1"/>
  <c r="O72" i="2"/>
  <c r="AJ72" i="2" s="1"/>
  <c r="O73" i="2"/>
  <c r="AJ73" i="2" s="1"/>
  <c r="O74" i="2"/>
  <c r="O75" i="2"/>
  <c r="O76" i="2"/>
  <c r="O77" i="2"/>
  <c r="AJ77" i="2" s="1"/>
  <c r="O78" i="2"/>
  <c r="AJ78" i="2" s="1"/>
  <c r="O79" i="2"/>
  <c r="AJ79" i="2" s="1"/>
  <c r="O80" i="2"/>
  <c r="AJ80" i="2" s="1"/>
  <c r="O81" i="2"/>
  <c r="AJ81" i="2" s="1"/>
  <c r="O82" i="2"/>
  <c r="AJ82" i="2" s="1"/>
  <c r="O83" i="2"/>
  <c r="AJ83" i="2" s="1"/>
  <c r="O84" i="2"/>
  <c r="O85" i="2"/>
  <c r="O86" i="2"/>
  <c r="O87" i="2"/>
  <c r="AJ87" i="2" s="1"/>
  <c r="O88" i="2"/>
  <c r="AJ88" i="2" s="1"/>
  <c r="O89" i="2"/>
  <c r="AJ89" i="2" s="1"/>
  <c r="O90" i="2"/>
  <c r="AJ90" i="2" s="1"/>
  <c r="O91" i="2"/>
  <c r="AJ91" i="2" s="1"/>
  <c r="O92" i="2"/>
  <c r="AJ92" i="2" s="1"/>
  <c r="O93" i="2"/>
  <c r="AJ93" i="2" s="1"/>
  <c r="O94" i="2"/>
  <c r="AJ94" i="2" s="1"/>
  <c r="O95" i="2"/>
  <c r="AJ95" i="2" s="1"/>
  <c r="O96" i="2"/>
  <c r="AJ96" i="2" s="1"/>
  <c r="O97" i="2"/>
  <c r="AJ97" i="2" s="1"/>
  <c r="O98" i="2"/>
  <c r="O99" i="2"/>
  <c r="O100" i="2"/>
  <c r="O101" i="2"/>
  <c r="AJ101" i="2" s="1"/>
  <c r="O102" i="2"/>
  <c r="AJ102" i="2" s="1"/>
  <c r="O103" i="2"/>
  <c r="AJ103" i="2" s="1"/>
  <c r="O104" i="2"/>
  <c r="AJ104" i="2" s="1"/>
  <c r="O105" i="2"/>
  <c r="AJ105" i="2" s="1"/>
  <c r="O106" i="2"/>
  <c r="AJ106" i="2" s="1"/>
  <c r="O107" i="2"/>
  <c r="AJ107" i="2" s="1"/>
  <c r="O108" i="2"/>
  <c r="O109" i="2"/>
  <c r="AJ109" i="2" s="1"/>
  <c r="O110" i="2"/>
  <c r="AJ110" i="2" s="1"/>
  <c r="O111" i="2"/>
  <c r="AJ111" i="2" s="1"/>
  <c r="O112" i="2"/>
  <c r="AJ112" i="2" s="1"/>
  <c r="O113" i="2"/>
  <c r="AJ113" i="2" s="1"/>
  <c r="O114" i="2"/>
  <c r="AJ114" i="2" s="1"/>
  <c r="O115" i="2"/>
  <c r="AJ115" i="2" s="1"/>
  <c r="O116" i="2"/>
  <c r="AJ116" i="2" s="1"/>
  <c r="O117" i="2"/>
  <c r="AJ117" i="2" s="1"/>
  <c r="O118" i="2"/>
  <c r="AJ118" i="2" s="1"/>
  <c r="O119" i="2"/>
  <c r="AJ119" i="2" s="1"/>
  <c r="O120" i="2"/>
  <c r="AJ120" i="2" s="1"/>
  <c r="O121" i="2"/>
  <c r="AJ121" i="2" s="1"/>
  <c r="O122" i="2"/>
  <c r="O123" i="2"/>
  <c r="O124" i="2"/>
  <c r="O125" i="2"/>
  <c r="AJ125" i="2" s="1"/>
  <c r="O126" i="2"/>
  <c r="O127" i="2"/>
  <c r="AJ127" i="2" s="1"/>
  <c r="O128" i="2"/>
  <c r="AJ128" i="2" s="1"/>
  <c r="O129" i="2"/>
  <c r="AJ129" i="2" s="1"/>
  <c r="O130" i="2"/>
  <c r="AJ130" i="2" s="1"/>
  <c r="O131" i="2"/>
  <c r="AJ131" i="2" s="1"/>
  <c r="O133" i="2"/>
  <c r="AJ133" i="2" s="1"/>
  <c r="O134" i="2"/>
  <c r="AJ134" i="2" s="1"/>
  <c r="O135" i="2"/>
  <c r="AJ135" i="2" s="1"/>
  <c r="O136" i="2"/>
  <c r="AJ136" i="2" s="1"/>
  <c r="O137" i="2"/>
  <c r="AJ137" i="2" s="1"/>
  <c r="O138" i="2"/>
  <c r="AJ138" i="2" s="1"/>
  <c r="O139" i="2"/>
  <c r="AJ139" i="2" s="1"/>
  <c r="O140" i="2"/>
  <c r="AJ140" i="2" s="1"/>
  <c r="O141" i="2"/>
  <c r="AJ141" i="2" s="1"/>
  <c r="O142" i="2"/>
  <c r="AJ142" i="2" s="1"/>
  <c r="O143" i="2"/>
  <c r="AJ143" i="2" s="1"/>
  <c r="O144" i="2"/>
  <c r="AJ144" i="2" s="1"/>
  <c r="O145" i="2"/>
  <c r="AJ145" i="2" s="1"/>
  <c r="O146" i="2"/>
  <c r="AJ146" i="2" s="1"/>
  <c r="O147" i="2"/>
  <c r="O148" i="2"/>
  <c r="O149" i="2"/>
  <c r="AJ149" i="2" s="1"/>
  <c r="O150" i="2"/>
  <c r="AJ150" i="2" s="1"/>
  <c r="O151" i="2"/>
  <c r="AJ151" i="2" s="1"/>
  <c r="O152" i="2"/>
  <c r="AJ152" i="2" s="1"/>
  <c r="O153" i="2"/>
  <c r="AJ153" i="2" s="1"/>
  <c r="O154" i="2"/>
  <c r="AJ154" i="2" s="1"/>
  <c r="O155" i="2"/>
  <c r="AJ155" i="2" s="1"/>
  <c r="O156" i="2"/>
  <c r="AJ156" i="2" s="1"/>
  <c r="O4" i="2"/>
  <c r="AJ4" i="2" s="1"/>
  <c r="O5" i="2"/>
  <c r="AJ5" i="2" s="1"/>
  <c r="O6" i="2"/>
  <c r="AJ6" i="2" s="1"/>
  <c r="O7" i="2"/>
  <c r="AJ7" i="2" s="1"/>
  <c r="O8" i="2"/>
  <c r="AJ8" i="2" s="1"/>
  <c r="O9" i="2"/>
  <c r="AJ9" i="2" s="1"/>
  <c r="O10" i="2"/>
  <c r="AJ10" i="2" s="1"/>
  <c r="O11" i="2"/>
  <c r="AJ11" i="2" s="1"/>
  <c r="O12" i="2"/>
  <c r="AJ12" i="2" s="1"/>
  <c r="O13" i="2"/>
  <c r="AJ13" i="2" s="1"/>
  <c r="O14" i="2"/>
  <c r="AJ14" i="2" s="1"/>
  <c r="O15" i="2"/>
  <c r="AJ15" i="2" s="1"/>
  <c r="O16" i="2"/>
  <c r="AJ16" i="2" s="1"/>
  <c r="O17" i="2"/>
  <c r="AJ17" i="2" s="1"/>
  <c r="O18" i="2"/>
  <c r="AJ18" i="2" s="1"/>
  <c r="O19" i="2"/>
  <c r="AJ19" i="2" s="1"/>
  <c r="O20" i="2"/>
  <c r="AJ20" i="2" s="1"/>
  <c r="O21" i="2"/>
  <c r="AJ21" i="2" s="1"/>
  <c r="O22" i="2"/>
  <c r="O23" i="2"/>
  <c r="AJ23" i="2" s="1"/>
  <c r="O24" i="2"/>
  <c r="AJ24" i="2" s="1"/>
  <c r="M3" i="4"/>
  <c r="M4" i="2"/>
  <c r="AH4" i="2" s="1"/>
  <c r="M5" i="2"/>
  <c r="AI5" i="2" s="1"/>
  <c r="M6" i="2"/>
  <c r="AH6" i="2" s="1"/>
  <c r="M7" i="2"/>
  <c r="AH7" i="2" s="1"/>
  <c r="M8" i="2"/>
  <c r="M9" i="2"/>
  <c r="M10" i="2"/>
  <c r="AH10" i="2" s="1"/>
  <c r="M11" i="2"/>
  <c r="AH11" i="2" s="1"/>
  <c r="M12" i="2"/>
  <c r="M13" i="2"/>
  <c r="M14" i="2"/>
  <c r="AI14" i="2" s="1"/>
  <c r="M15" i="2"/>
  <c r="AH15" i="2" s="1"/>
  <c r="M16" i="2"/>
  <c r="M17" i="2"/>
  <c r="M18" i="2"/>
  <c r="AH18" i="2" s="1"/>
  <c r="M19" i="2"/>
  <c r="AH19" i="2" s="1"/>
  <c r="M20" i="2"/>
  <c r="M21" i="2"/>
  <c r="M22" i="2"/>
  <c r="AI22" i="2" s="1"/>
  <c r="M23" i="2"/>
  <c r="AH23" i="2" s="1"/>
  <c r="M24" i="2"/>
  <c r="M25" i="2"/>
  <c r="M26" i="2"/>
  <c r="AH26" i="2" s="1"/>
  <c r="M27" i="2"/>
  <c r="AH27" i="2" s="1"/>
  <c r="M28" i="2"/>
  <c r="M29" i="2"/>
  <c r="M30" i="2"/>
  <c r="AI30" i="2" s="1"/>
  <c r="M31" i="2"/>
  <c r="AH31" i="2" s="1"/>
  <c r="M32" i="2"/>
  <c r="M33" i="2"/>
  <c r="M34" i="2"/>
  <c r="AH34" i="2" s="1"/>
  <c r="M35" i="2"/>
  <c r="AH35" i="2" s="1"/>
  <c r="M36" i="2"/>
  <c r="M37" i="2"/>
  <c r="M38" i="2"/>
  <c r="AH38" i="2" s="1"/>
  <c r="M39" i="2"/>
  <c r="AH39" i="2" s="1"/>
  <c r="M40" i="2"/>
  <c r="M41" i="2"/>
  <c r="M42" i="2"/>
  <c r="AH42" i="2" s="1"/>
  <c r="M43" i="2"/>
  <c r="AI43" i="2" s="1"/>
  <c r="M44" i="2"/>
  <c r="M45" i="2"/>
  <c r="M46" i="2"/>
  <c r="AH46" i="2" s="1"/>
  <c r="M47" i="2"/>
  <c r="AI47" i="2" s="1"/>
  <c r="M48" i="2"/>
  <c r="M49" i="2"/>
  <c r="M50" i="2"/>
  <c r="AH50" i="2" s="1"/>
  <c r="M51" i="2"/>
  <c r="AH51" i="2" s="1"/>
  <c r="M52" i="2"/>
  <c r="M53" i="2"/>
  <c r="M54" i="2"/>
  <c r="AH54" i="2" s="1"/>
  <c r="M55" i="2"/>
  <c r="AH55" i="2" s="1"/>
  <c r="M56" i="2"/>
  <c r="M57" i="2"/>
  <c r="M58" i="2"/>
  <c r="AH58" i="2" s="1"/>
  <c r="M59" i="2"/>
  <c r="AH59" i="2" s="1"/>
  <c r="M60" i="2"/>
  <c r="M61" i="2"/>
  <c r="M62" i="2"/>
  <c r="AH62" i="2" s="1"/>
  <c r="M63" i="2"/>
  <c r="AI63" i="2" s="1"/>
  <c r="M64" i="2"/>
  <c r="M65" i="2"/>
  <c r="M66" i="2"/>
  <c r="AH66" i="2" s="1"/>
  <c r="M67" i="2"/>
  <c r="AH67" i="2" s="1"/>
  <c r="M68" i="2"/>
  <c r="M69" i="2"/>
  <c r="M70" i="2"/>
  <c r="AH70" i="2" s="1"/>
  <c r="M71" i="2"/>
  <c r="AH71" i="2" s="1"/>
  <c r="M72" i="2"/>
  <c r="M73" i="2"/>
  <c r="M74" i="2"/>
  <c r="AH74" i="2" s="1"/>
  <c r="M75" i="2"/>
  <c r="AH75" i="2" s="1"/>
  <c r="M76" i="2"/>
  <c r="M77" i="2"/>
  <c r="M78" i="2"/>
  <c r="AH78" i="2" s="1"/>
  <c r="M79" i="2"/>
  <c r="AI79" i="2" s="1"/>
  <c r="M80" i="2"/>
  <c r="M81" i="2"/>
  <c r="M82" i="2"/>
  <c r="AI82" i="2" s="1"/>
  <c r="M83" i="2"/>
  <c r="AH83" i="2" s="1"/>
  <c r="M84" i="2"/>
  <c r="M85" i="2"/>
  <c r="M86" i="2"/>
  <c r="AH86" i="2" s="1"/>
  <c r="M87" i="2"/>
  <c r="AI87" i="2" s="1"/>
  <c r="M88" i="2"/>
  <c r="M89" i="2"/>
  <c r="M90" i="2"/>
  <c r="AI90" i="2" s="1"/>
  <c r="M91" i="2"/>
  <c r="AH91" i="2" s="1"/>
  <c r="M92" i="2"/>
  <c r="M93" i="2"/>
  <c r="M94" i="2"/>
  <c r="AI94" i="2" s="1"/>
  <c r="M95" i="2"/>
  <c r="AH95" i="2" s="1"/>
  <c r="M96" i="2"/>
  <c r="M97" i="2"/>
  <c r="M98" i="2"/>
  <c r="AH98" i="2" s="1"/>
  <c r="M99" i="2"/>
  <c r="AH99" i="2" s="1"/>
  <c r="M100" i="2"/>
  <c r="M101" i="2"/>
  <c r="M102" i="2"/>
  <c r="AH102" i="2" s="1"/>
  <c r="M103" i="2"/>
  <c r="AH103" i="2" s="1"/>
  <c r="M104" i="2"/>
  <c r="M105" i="2"/>
  <c r="M106" i="2"/>
  <c r="AI106" i="2" s="1"/>
  <c r="M107" i="2"/>
  <c r="AI107" i="2" s="1"/>
  <c r="M108" i="2"/>
  <c r="M109" i="2"/>
  <c r="M110" i="2"/>
  <c r="AI110" i="2" s="1"/>
  <c r="M111" i="2"/>
  <c r="AH111" i="2" s="1"/>
  <c r="M112" i="2"/>
  <c r="M113" i="2"/>
  <c r="M114" i="2"/>
  <c r="AH114" i="2" s="1"/>
  <c r="M115" i="2"/>
  <c r="AH115" i="2" s="1"/>
  <c r="M116" i="2"/>
  <c r="M117" i="2"/>
  <c r="M118" i="2"/>
  <c r="AH118" i="2" s="1"/>
  <c r="M119" i="2"/>
  <c r="AH119" i="2" s="1"/>
  <c r="M120" i="2"/>
  <c r="M121" i="2"/>
  <c r="M122" i="2"/>
  <c r="AI122" i="2" s="1"/>
  <c r="M123" i="2"/>
  <c r="AH123" i="2" s="1"/>
  <c r="M124" i="2"/>
  <c r="M125" i="2"/>
  <c r="M126" i="2"/>
  <c r="AH126" i="2" s="1"/>
  <c r="M127" i="2"/>
  <c r="AH127" i="2" s="1"/>
  <c r="M128" i="2"/>
  <c r="M129" i="2"/>
  <c r="M130" i="2"/>
  <c r="AH130" i="2" s="1"/>
  <c r="M131" i="2"/>
  <c r="AH131" i="2" s="1"/>
  <c r="M133" i="2"/>
  <c r="M134" i="2"/>
  <c r="M135" i="2"/>
  <c r="AH135" i="2" s="1"/>
  <c r="M136" i="2"/>
  <c r="AI136" i="2" s="1"/>
  <c r="M137" i="2"/>
  <c r="M138" i="2"/>
  <c r="M139" i="2"/>
  <c r="AH139" i="2" s="1"/>
  <c r="M140" i="2"/>
  <c r="AH140" i="2" s="1"/>
  <c r="M141" i="2"/>
  <c r="M142" i="2"/>
  <c r="M143" i="2"/>
  <c r="AH143" i="2" s="1"/>
  <c r="M144" i="2"/>
  <c r="AH144" i="2" s="1"/>
  <c r="M145" i="2"/>
  <c r="M146" i="2"/>
  <c r="M147" i="2"/>
  <c r="AH147" i="2" s="1"/>
  <c r="M148" i="2"/>
  <c r="AH148" i="2" s="1"/>
  <c r="M149" i="2"/>
  <c r="M150" i="2"/>
  <c r="M151" i="2"/>
  <c r="AI151" i="2" s="1"/>
  <c r="M152" i="2"/>
  <c r="AI152" i="2" s="1"/>
  <c r="M153" i="2"/>
  <c r="M154" i="2"/>
  <c r="M155" i="2"/>
  <c r="AH155" i="2" s="1"/>
  <c r="M156" i="2"/>
  <c r="AH156" i="2" s="1"/>
  <c r="AG4" i="4"/>
  <c r="AG5" i="4"/>
  <c r="AG6" i="4"/>
  <c r="AG7" i="4"/>
  <c r="AG8" i="4"/>
  <c r="AG9" i="4"/>
  <c r="AG10" i="4"/>
  <c r="AG11" i="4"/>
  <c r="AG12" i="4"/>
  <c r="AG13" i="4"/>
  <c r="AG14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1" i="4"/>
  <c r="AG62" i="4"/>
  <c r="AG63" i="4"/>
  <c r="AG64" i="4"/>
  <c r="AG65" i="4"/>
  <c r="AG66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3" i="4"/>
  <c r="AG134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3" i="4"/>
  <c r="AG154" i="4"/>
  <c r="AG155" i="4"/>
  <c r="AG156" i="4"/>
  <c r="AG3" i="4"/>
  <c r="K5" i="2"/>
  <c r="AG5" i="2" s="1"/>
  <c r="K6" i="2"/>
  <c r="K7" i="2"/>
  <c r="K8" i="2"/>
  <c r="AG8" i="2" s="1"/>
  <c r="K9" i="2"/>
  <c r="K10" i="2"/>
  <c r="K13" i="2"/>
  <c r="AG13" i="2" s="1"/>
  <c r="K14" i="2"/>
  <c r="K17" i="2"/>
  <c r="K20" i="2"/>
  <c r="K21" i="2"/>
  <c r="AG21" i="2" s="1"/>
  <c r="K22" i="2"/>
  <c r="K23" i="2"/>
  <c r="AG23" i="2" s="1"/>
  <c r="K24" i="2"/>
  <c r="K25" i="2"/>
  <c r="AG25" i="2" s="1"/>
  <c r="K26" i="2"/>
  <c r="K27" i="2"/>
  <c r="K29" i="2"/>
  <c r="K30" i="2"/>
  <c r="AG30" i="2" s="1"/>
  <c r="K31" i="2"/>
  <c r="K33" i="2"/>
  <c r="K34" i="2"/>
  <c r="K35" i="2"/>
  <c r="K36" i="2"/>
  <c r="K37" i="2"/>
  <c r="K39" i="2"/>
  <c r="K40" i="2"/>
  <c r="K41" i="2"/>
  <c r="AG41" i="2" s="1"/>
  <c r="K42" i="2"/>
  <c r="K43" i="2"/>
  <c r="K45" i="2"/>
  <c r="AG45" i="2" s="1"/>
  <c r="K46" i="2"/>
  <c r="AG46" i="2" s="1"/>
  <c r="K47" i="2"/>
  <c r="K48" i="2"/>
  <c r="K49" i="2"/>
  <c r="K50" i="2"/>
  <c r="K52" i="2"/>
  <c r="K53" i="2"/>
  <c r="K54" i="2"/>
  <c r="K55" i="2"/>
  <c r="K56" i="2"/>
  <c r="K58" i="2"/>
  <c r="K59" i="2"/>
  <c r="K62" i="2"/>
  <c r="K63" i="2"/>
  <c r="K64" i="2"/>
  <c r="K65" i="2"/>
  <c r="AG65" i="2" s="1"/>
  <c r="K66" i="2"/>
  <c r="K68" i="2"/>
  <c r="K69" i="2"/>
  <c r="K70" i="2"/>
  <c r="K71" i="2"/>
  <c r="K72" i="2"/>
  <c r="K73" i="2"/>
  <c r="K75" i="2"/>
  <c r="K77" i="2"/>
  <c r="K79" i="2"/>
  <c r="K80" i="2"/>
  <c r="K82" i="2"/>
  <c r="K83" i="2"/>
  <c r="K84" i="2"/>
  <c r="K85" i="2"/>
  <c r="K86" i="2"/>
  <c r="AG86" i="2" s="1"/>
  <c r="K87" i="2"/>
  <c r="K88" i="2"/>
  <c r="K89" i="2"/>
  <c r="K90" i="2"/>
  <c r="K91" i="2"/>
  <c r="K92" i="2"/>
  <c r="AG92" i="2" s="1"/>
  <c r="K93" i="2"/>
  <c r="K94" i="2"/>
  <c r="K95" i="2"/>
  <c r="AG95" i="2" s="1"/>
  <c r="K96" i="2"/>
  <c r="K98" i="2"/>
  <c r="K99" i="2"/>
  <c r="K100" i="2"/>
  <c r="K101" i="2"/>
  <c r="K102" i="2"/>
  <c r="K105" i="2"/>
  <c r="AG105" i="2" s="1"/>
  <c r="K106" i="2"/>
  <c r="K108" i="2"/>
  <c r="K109" i="2"/>
  <c r="K110" i="2"/>
  <c r="K112" i="2"/>
  <c r="K114" i="2"/>
  <c r="K115" i="2"/>
  <c r="K116" i="2"/>
  <c r="K117" i="2"/>
  <c r="K118" i="2"/>
  <c r="K119" i="2"/>
  <c r="K120" i="2"/>
  <c r="K122" i="2"/>
  <c r="K123" i="2"/>
  <c r="K124" i="2"/>
  <c r="K125" i="2"/>
  <c r="K126" i="2"/>
  <c r="K127" i="2"/>
  <c r="K128" i="2"/>
  <c r="K129" i="2"/>
  <c r="K130" i="2"/>
  <c r="K131" i="2"/>
  <c r="K133" i="2"/>
  <c r="K134" i="2"/>
  <c r="K136" i="2"/>
  <c r="AG136" i="2" s="1"/>
  <c r="K137" i="2"/>
  <c r="K139" i="2"/>
  <c r="K140" i="2"/>
  <c r="K141" i="2"/>
  <c r="K142" i="2"/>
  <c r="K143" i="2"/>
  <c r="K144" i="2"/>
  <c r="AG144" i="2" s="1"/>
  <c r="K146" i="2"/>
  <c r="K147" i="2"/>
  <c r="K149" i="2"/>
  <c r="K151" i="2"/>
  <c r="K153" i="2"/>
  <c r="K154" i="2"/>
  <c r="K155" i="2"/>
  <c r="K156" i="2"/>
  <c r="AQ4" i="2"/>
  <c r="AR4" i="2"/>
  <c r="AS4" i="2"/>
  <c r="AH5" i="2"/>
  <c r="AQ5" i="2"/>
  <c r="AR5" i="2"/>
  <c r="AS5" i="2"/>
  <c r="AQ6" i="2"/>
  <c r="AR6" i="2"/>
  <c r="AS6" i="2"/>
  <c r="AQ7" i="2"/>
  <c r="AR7" i="2"/>
  <c r="AS7" i="2"/>
  <c r="AH8" i="2"/>
  <c r="AI8" i="2"/>
  <c r="AQ8" i="2"/>
  <c r="AR8" i="2"/>
  <c r="AS8" i="2"/>
  <c r="AH9" i="2"/>
  <c r="AI9" i="2"/>
  <c r="AQ9" i="2"/>
  <c r="AR9" i="2"/>
  <c r="AS9" i="2"/>
  <c r="AQ10" i="2"/>
  <c r="AR10" i="2"/>
  <c r="AS10" i="2"/>
  <c r="AQ11" i="2"/>
  <c r="AR11" i="2"/>
  <c r="AS11" i="2"/>
  <c r="AH12" i="2"/>
  <c r="AI12" i="2"/>
  <c r="AQ12" i="2"/>
  <c r="AR12" i="2"/>
  <c r="AS12" i="2"/>
  <c r="AH13" i="2"/>
  <c r="AI13" i="2"/>
  <c r="AQ13" i="2"/>
  <c r="AR13" i="2"/>
  <c r="AS13" i="2"/>
  <c r="AH14" i="2"/>
  <c r="AQ14" i="2"/>
  <c r="AR14" i="2"/>
  <c r="AS14" i="2"/>
  <c r="AQ15" i="2"/>
  <c r="AR15" i="2"/>
  <c r="AS15" i="2"/>
  <c r="AH16" i="2"/>
  <c r="AI16" i="2"/>
  <c r="AQ16" i="2"/>
  <c r="AR16" i="2"/>
  <c r="AS16" i="2"/>
  <c r="AH17" i="2"/>
  <c r="AI17" i="2"/>
  <c r="AQ17" i="2"/>
  <c r="AR17" i="2"/>
  <c r="AS17" i="2"/>
  <c r="AQ18" i="2"/>
  <c r="AR18" i="2"/>
  <c r="AS18" i="2"/>
  <c r="AQ19" i="2"/>
  <c r="AR19" i="2"/>
  <c r="AS19" i="2"/>
  <c r="AG20" i="2"/>
  <c r="AH20" i="2"/>
  <c r="AI20" i="2"/>
  <c r="AQ20" i="2"/>
  <c r="AR20" i="2"/>
  <c r="AS20" i="2"/>
  <c r="AH21" i="2"/>
  <c r="AI21" i="2"/>
  <c r="AQ21" i="2"/>
  <c r="AR21" i="2"/>
  <c r="AS21" i="2"/>
  <c r="AG22" i="2"/>
  <c r="AJ22" i="2"/>
  <c r="AQ22" i="2"/>
  <c r="AR22" i="2"/>
  <c r="AS22" i="2"/>
  <c r="AQ23" i="2"/>
  <c r="AR23" i="2"/>
  <c r="AS23" i="2"/>
  <c r="AH24" i="2"/>
  <c r="AI24" i="2"/>
  <c r="AQ24" i="2"/>
  <c r="AR24" i="2"/>
  <c r="AS24" i="2"/>
  <c r="AH25" i="2"/>
  <c r="AI25" i="2"/>
  <c r="AQ25" i="2"/>
  <c r="AR25" i="2"/>
  <c r="AS25" i="2"/>
  <c r="AI26" i="2"/>
  <c r="AJ26" i="2"/>
  <c r="AQ26" i="2"/>
  <c r="AR26" i="2"/>
  <c r="AS26" i="2"/>
  <c r="AJ27" i="2"/>
  <c r="AQ27" i="2"/>
  <c r="AR27" i="2"/>
  <c r="AS27" i="2"/>
  <c r="AH28" i="2"/>
  <c r="AI28" i="2"/>
  <c r="AQ28" i="2"/>
  <c r="AR28" i="2"/>
  <c r="AS28" i="2"/>
  <c r="AG29" i="2"/>
  <c r="AH29" i="2"/>
  <c r="AI29" i="2"/>
  <c r="AQ29" i="2"/>
  <c r="AR29" i="2"/>
  <c r="AS29" i="2"/>
  <c r="AH30" i="2"/>
  <c r="AQ30" i="2"/>
  <c r="AR30" i="2"/>
  <c r="AS30" i="2"/>
  <c r="AQ31" i="2"/>
  <c r="AR31" i="2"/>
  <c r="AS31" i="2"/>
  <c r="AH32" i="2"/>
  <c r="AI32" i="2"/>
  <c r="AQ32" i="2"/>
  <c r="AR32" i="2"/>
  <c r="AS32" i="2"/>
  <c r="AH33" i="2"/>
  <c r="AI33" i="2"/>
  <c r="AQ33" i="2"/>
  <c r="AR33" i="2"/>
  <c r="AS33" i="2"/>
  <c r="AQ34" i="2"/>
  <c r="AR34" i="2"/>
  <c r="AS34" i="2"/>
  <c r="AQ35" i="2"/>
  <c r="AR35" i="2"/>
  <c r="AS35" i="2"/>
  <c r="AG36" i="2"/>
  <c r="AH36" i="2"/>
  <c r="AI36" i="2"/>
  <c r="AJ36" i="2"/>
  <c r="AQ36" i="2"/>
  <c r="AR36" i="2"/>
  <c r="AS36" i="2"/>
  <c r="AG37" i="2"/>
  <c r="AH37" i="2"/>
  <c r="AI37" i="2"/>
  <c r="AQ37" i="2"/>
  <c r="AR37" i="2"/>
  <c r="AS37" i="2"/>
  <c r="AQ38" i="2"/>
  <c r="AR38" i="2"/>
  <c r="AS38" i="2"/>
  <c r="AI39" i="2"/>
  <c r="AQ39" i="2"/>
  <c r="AR39" i="2"/>
  <c r="AS39" i="2"/>
  <c r="AH40" i="2"/>
  <c r="AI40" i="2"/>
  <c r="AQ40" i="2"/>
  <c r="AR40" i="2"/>
  <c r="AS40" i="2"/>
  <c r="AH41" i="2"/>
  <c r="AI41" i="2"/>
  <c r="AQ41" i="2"/>
  <c r="AR41" i="2"/>
  <c r="AS41" i="2"/>
  <c r="AQ42" i="2"/>
  <c r="AR42" i="2"/>
  <c r="AS42" i="2"/>
  <c r="AH43" i="2"/>
  <c r="AJ43" i="2"/>
  <c r="AQ43" i="2"/>
  <c r="AR43" i="2"/>
  <c r="AS43" i="2"/>
  <c r="AH44" i="2"/>
  <c r="AI44" i="2"/>
  <c r="AQ44" i="2"/>
  <c r="AR44" i="2"/>
  <c r="AS44" i="2"/>
  <c r="AH45" i="2"/>
  <c r="AI45" i="2"/>
  <c r="AQ45" i="2"/>
  <c r="AR45" i="2"/>
  <c r="AS45" i="2"/>
  <c r="AQ46" i="2"/>
  <c r="AR46" i="2"/>
  <c r="AS46" i="2"/>
  <c r="AG47" i="2"/>
  <c r="AH47" i="2"/>
  <c r="AQ47" i="2"/>
  <c r="AR47" i="2"/>
  <c r="AS47" i="2"/>
  <c r="AH48" i="2"/>
  <c r="AI48" i="2"/>
  <c r="AQ48" i="2"/>
  <c r="AR48" i="2"/>
  <c r="AS48" i="2"/>
  <c r="AG49" i="2"/>
  <c r="AH49" i="2"/>
  <c r="AI49" i="2"/>
  <c r="AQ49" i="2"/>
  <c r="AR49" i="2"/>
  <c r="AS49" i="2"/>
  <c r="AI50" i="2"/>
  <c r="AJ50" i="2"/>
  <c r="AQ50" i="2"/>
  <c r="AR50" i="2"/>
  <c r="AS50" i="2"/>
  <c r="AJ51" i="2"/>
  <c r="AQ51" i="2"/>
  <c r="AR51" i="2"/>
  <c r="AS51" i="2"/>
  <c r="AH52" i="2"/>
  <c r="AI52" i="2"/>
  <c r="AQ52" i="2"/>
  <c r="AR52" i="2"/>
  <c r="AS52" i="2"/>
  <c r="AH53" i="2"/>
  <c r="AI53" i="2"/>
  <c r="AQ53" i="2"/>
  <c r="AR53" i="2"/>
  <c r="AS53" i="2"/>
  <c r="AQ54" i="2"/>
  <c r="AR54" i="2"/>
  <c r="AS54" i="2"/>
  <c r="AQ55" i="2"/>
  <c r="AR55" i="2"/>
  <c r="AS55" i="2"/>
  <c r="AH56" i="2"/>
  <c r="AI56" i="2"/>
  <c r="AQ56" i="2"/>
  <c r="AR56" i="2"/>
  <c r="AS56" i="2"/>
  <c r="AH57" i="2"/>
  <c r="AI57" i="2"/>
  <c r="AQ57" i="2"/>
  <c r="AR57" i="2"/>
  <c r="AS57" i="2"/>
  <c r="AQ58" i="2"/>
  <c r="AR58" i="2"/>
  <c r="AS58" i="2"/>
  <c r="AQ59" i="2"/>
  <c r="AR59" i="2"/>
  <c r="AS59" i="2"/>
  <c r="AH60" i="2"/>
  <c r="AI60" i="2"/>
  <c r="AJ60" i="2"/>
  <c r="AQ60" i="2"/>
  <c r="AR60" i="2"/>
  <c r="AS60" i="2"/>
  <c r="AH61" i="2"/>
  <c r="AI61" i="2"/>
  <c r="AQ61" i="2"/>
  <c r="AR61" i="2"/>
  <c r="AS61" i="2"/>
  <c r="AG62" i="2"/>
  <c r="AI62" i="2"/>
  <c r="AJ62" i="2"/>
  <c r="AQ62" i="2"/>
  <c r="AR62" i="2"/>
  <c r="AS62" i="2"/>
  <c r="AH63" i="2"/>
  <c r="AQ63" i="2"/>
  <c r="AR63" i="2"/>
  <c r="AS63" i="2"/>
  <c r="AH64" i="2"/>
  <c r="AI64" i="2"/>
  <c r="AQ64" i="2"/>
  <c r="AR64" i="2"/>
  <c r="AS64" i="2"/>
  <c r="AH65" i="2"/>
  <c r="AI65" i="2"/>
  <c r="AQ65" i="2"/>
  <c r="AR65" i="2"/>
  <c r="AS65" i="2"/>
  <c r="AQ66" i="2"/>
  <c r="AR66" i="2"/>
  <c r="AS66" i="2"/>
  <c r="AQ67" i="2"/>
  <c r="AR67" i="2"/>
  <c r="AS67" i="2"/>
  <c r="AG68" i="2"/>
  <c r="AH68" i="2"/>
  <c r="AI68" i="2"/>
  <c r="AQ68" i="2"/>
  <c r="AR68" i="2"/>
  <c r="AS68" i="2"/>
  <c r="AG69" i="2"/>
  <c r="AH69" i="2"/>
  <c r="AI69" i="2"/>
  <c r="AQ69" i="2"/>
  <c r="AR69" i="2"/>
  <c r="AS69" i="2"/>
  <c r="AG70" i="2"/>
  <c r="AQ70" i="2"/>
  <c r="AR70" i="2"/>
  <c r="AS70" i="2"/>
  <c r="AQ71" i="2"/>
  <c r="AR71" i="2"/>
  <c r="AS71" i="2"/>
  <c r="AH72" i="2"/>
  <c r="AI72" i="2"/>
  <c r="AQ72" i="2"/>
  <c r="AR72" i="2"/>
  <c r="AS72" i="2"/>
  <c r="AH73" i="2"/>
  <c r="AI73" i="2"/>
  <c r="AQ73" i="2"/>
  <c r="AR73" i="2"/>
  <c r="AS73" i="2"/>
  <c r="AJ74" i="2"/>
  <c r="AQ74" i="2"/>
  <c r="AR74" i="2"/>
  <c r="AS74" i="2"/>
  <c r="AJ75" i="2"/>
  <c r="AQ75" i="2"/>
  <c r="AR75" i="2"/>
  <c r="AS75" i="2"/>
  <c r="AH76" i="2"/>
  <c r="AI76" i="2"/>
  <c r="AJ76" i="2"/>
  <c r="AQ76" i="2"/>
  <c r="AR76" i="2"/>
  <c r="AS76" i="2"/>
  <c r="AG77" i="2"/>
  <c r="AH77" i="2"/>
  <c r="AI77" i="2"/>
  <c r="AQ77" i="2"/>
  <c r="AR77" i="2"/>
  <c r="AS77" i="2"/>
  <c r="AQ78" i="2"/>
  <c r="AR78" i="2"/>
  <c r="AS78" i="2"/>
  <c r="AG79" i="2"/>
  <c r="AH79" i="2"/>
  <c r="AQ79" i="2"/>
  <c r="AR79" i="2"/>
  <c r="AS79" i="2"/>
  <c r="AH80" i="2"/>
  <c r="AI80" i="2"/>
  <c r="AQ80" i="2"/>
  <c r="AR80" i="2"/>
  <c r="AS80" i="2"/>
  <c r="AH81" i="2"/>
  <c r="AI81" i="2"/>
  <c r="AQ81" i="2"/>
  <c r="AR81" i="2"/>
  <c r="AS81" i="2"/>
  <c r="AG82" i="2"/>
  <c r="AQ82" i="2"/>
  <c r="AR82" i="2"/>
  <c r="AS82" i="2"/>
  <c r="AQ83" i="2"/>
  <c r="AR83" i="2"/>
  <c r="AS83" i="2"/>
  <c r="AH84" i="2"/>
  <c r="AI84" i="2"/>
  <c r="AJ84" i="2"/>
  <c r="AQ84" i="2"/>
  <c r="AR84" i="2"/>
  <c r="AS84" i="2"/>
  <c r="AH85" i="2"/>
  <c r="AI85" i="2"/>
  <c r="AJ85" i="2"/>
  <c r="AQ85" i="2"/>
  <c r="AR85" i="2"/>
  <c r="AS85" i="2"/>
  <c r="AJ86" i="2"/>
  <c r="AQ86" i="2"/>
  <c r="AR86" i="2"/>
  <c r="AS86" i="2"/>
  <c r="AH87" i="2"/>
  <c r="AQ87" i="2"/>
  <c r="AR87" i="2"/>
  <c r="AS87" i="2"/>
  <c r="AH88" i="2"/>
  <c r="AI88" i="2"/>
  <c r="AQ88" i="2"/>
  <c r="AR88" i="2"/>
  <c r="AS88" i="2"/>
  <c r="AG89" i="2"/>
  <c r="AH89" i="2"/>
  <c r="AI89" i="2"/>
  <c r="AQ89" i="2"/>
  <c r="AR89" i="2"/>
  <c r="AS89" i="2"/>
  <c r="AG90" i="2"/>
  <c r="AH90" i="2"/>
  <c r="AQ90" i="2"/>
  <c r="AR90" i="2"/>
  <c r="AS90" i="2"/>
  <c r="AQ91" i="2"/>
  <c r="AR91" i="2"/>
  <c r="AS91" i="2"/>
  <c r="AH92" i="2"/>
  <c r="AI92" i="2"/>
  <c r="AQ92" i="2"/>
  <c r="AR92" i="2"/>
  <c r="AS92" i="2"/>
  <c r="AH93" i="2"/>
  <c r="AI93" i="2"/>
  <c r="AQ93" i="2"/>
  <c r="AR93" i="2"/>
  <c r="AS93" i="2"/>
  <c r="AQ94" i="2"/>
  <c r="AR94" i="2"/>
  <c r="AS94" i="2"/>
  <c r="AQ95" i="2"/>
  <c r="AR95" i="2"/>
  <c r="AS95" i="2"/>
  <c r="AH96" i="2"/>
  <c r="AI96" i="2"/>
  <c r="AQ96" i="2"/>
  <c r="AR96" i="2"/>
  <c r="AS96" i="2"/>
  <c r="AH97" i="2"/>
  <c r="AI97" i="2"/>
  <c r="AQ97" i="2"/>
  <c r="AR97" i="2"/>
  <c r="AS97" i="2"/>
  <c r="AG98" i="2"/>
  <c r="AJ98" i="2"/>
  <c r="AQ98" i="2"/>
  <c r="AR98" i="2"/>
  <c r="AS98" i="2"/>
  <c r="AJ99" i="2"/>
  <c r="AQ99" i="2"/>
  <c r="AR99" i="2"/>
  <c r="AS99" i="2"/>
  <c r="AG100" i="2"/>
  <c r="AH100" i="2"/>
  <c r="AI100" i="2"/>
  <c r="AJ100" i="2"/>
  <c r="AQ100" i="2"/>
  <c r="AR100" i="2"/>
  <c r="AS100" i="2"/>
  <c r="AH101" i="2"/>
  <c r="AI101" i="2"/>
  <c r="AQ101" i="2"/>
  <c r="AR101" i="2"/>
  <c r="AS101" i="2"/>
  <c r="AQ102" i="2"/>
  <c r="AR102" i="2"/>
  <c r="AS102" i="2"/>
  <c r="AQ103" i="2"/>
  <c r="AR103" i="2"/>
  <c r="AS103" i="2"/>
  <c r="AH104" i="2"/>
  <c r="AI104" i="2"/>
  <c r="AQ104" i="2"/>
  <c r="AR104" i="2"/>
  <c r="AS104" i="2"/>
  <c r="AH105" i="2"/>
  <c r="AI105" i="2"/>
  <c r="AQ105" i="2"/>
  <c r="AR105" i="2"/>
  <c r="AS105" i="2"/>
  <c r="AQ106" i="2"/>
  <c r="AR106" i="2"/>
  <c r="AS106" i="2"/>
  <c r="AQ107" i="2"/>
  <c r="AR107" i="2"/>
  <c r="AS107" i="2"/>
  <c r="AG108" i="2"/>
  <c r="AH108" i="2"/>
  <c r="AI108" i="2"/>
  <c r="AJ108" i="2"/>
  <c r="AQ108" i="2"/>
  <c r="AR108" i="2"/>
  <c r="AS108" i="2"/>
  <c r="AG109" i="2"/>
  <c r="AH109" i="2"/>
  <c r="AI109" i="2"/>
  <c r="AQ109" i="2"/>
  <c r="AR109" i="2"/>
  <c r="AS109" i="2"/>
  <c r="AG110" i="2"/>
  <c r="AQ110" i="2"/>
  <c r="AR110" i="2"/>
  <c r="AS110" i="2"/>
  <c r="AI111" i="2"/>
  <c r="AQ111" i="2"/>
  <c r="AR111" i="2"/>
  <c r="AS111" i="2"/>
  <c r="AH112" i="2"/>
  <c r="AI112" i="2"/>
  <c r="AQ112" i="2"/>
  <c r="AR112" i="2"/>
  <c r="AS112" i="2"/>
  <c r="AH113" i="2"/>
  <c r="AI113" i="2"/>
  <c r="AQ113" i="2"/>
  <c r="AR113" i="2"/>
  <c r="AS113" i="2"/>
  <c r="AI114" i="2"/>
  <c r="AQ114" i="2"/>
  <c r="AR114" i="2"/>
  <c r="AS114" i="2"/>
  <c r="AQ115" i="2"/>
  <c r="AR115" i="2"/>
  <c r="AS115" i="2"/>
  <c r="AH116" i="2"/>
  <c r="AI116" i="2"/>
  <c r="AQ116" i="2"/>
  <c r="AR116" i="2"/>
  <c r="AS116" i="2"/>
  <c r="AG117" i="2"/>
  <c r="AH117" i="2"/>
  <c r="AI117" i="2"/>
  <c r="AQ117" i="2"/>
  <c r="AR117" i="2"/>
  <c r="AS117" i="2"/>
  <c r="AG118" i="2"/>
  <c r="AQ118" i="2"/>
  <c r="AR118" i="2"/>
  <c r="AS118" i="2"/>
  <c r="AQ119" i="2"/>
  <c r="AR119" i="2"/>
  <c r="AS119" i="2"/>
  <c r="AH120" i="2"/>
  <c r="AI120" i="2"/>
  <c r="AQ120" i="2"/>
  <c r="AR120" i="2"/>
  <c r="AS120" i="2"/>
  <c r="AH121" i="2"/>
  <c r="AI121" i="2"/>
  <c r="AQ121" i="2"/>
  <c r="AR121" i="2"/>
  <c r="AS121" i="2"/>
  <c r="AJ122" i="2"/>
  <c r="AQ122" i="2"/>
  <c r="AR122" i="2"/>
  <c r="AS122" i="2"/>
  <c r="AJ123" i="2"/>
  <c r="AQ123" i="2"/>
  <c r="AR123" i="2"/>
  <c r="AS123" i="2"/>
  <c r="AH124" i="2"/>
  <c r="AI124" i="2"/>
  <c r="AJ124" i="2"/>
  <c r="AQ124" i="2"/>
  <c r="AR124" i="2"/>
  <c r="AS124" i="2"/>
  <c r="AH125" i="2"/>
  <c r="AI125" i="2"/>
  <c r="AQ125" i="2"/>
  <c r="AR125" i="2"/>
  <c r="AS125" i="2"/>
  <c r="AG126" i="2"/>
  <c r="AJ126" i="2"/>
  <c r="AQ126" i="2"/>
  <c r="AR126" i="2"/>
  <c r="AS126" i="2"/>
  <c r="AQ127" i="2"/>
  <c r="AR127" i="2"/>
  <c r="AS127" i="2"/>
  <c r="AH128" i="2"/>
  <c r="AI128" i="2"/>
  <c r="AQ128" i="2"/>
  <c r="AR128" i="2"/>
  <c r="AS128" i="2"/>
  <c r="AG129" i="2"/>
  <c r="AH129" i="2"/>
  <c r="AI129" i="2"/>
  <c r="AQ129" i="2"/>
  <c r="AR129" i="2"/>
  <c r="AS129" i="2"/>
  <c r="AQ130" i="2"/>
  <c r="AR130" i="2"/>
  <c r="AS130" i="2"/>
  <c r="AQ131" i="2"/>
  <c r="AR131" i="2"/>
  <c r="AS131" i="2"/>
  <c r="AH133" i="2"/>
  <c r="AI133" i="2"/>
  <c r="AQ133" i="2"/>
  <c r="AR133" i="2"/>
  <c r="AS133" i="2"/>
  <c r="AG134" i="2"/>
  <c r="AH134" i="2"/>
  <c r="AI134" i="2"/>
  <c r="AQ134" i="2"/>
  <c r="AR134" i="2"/>
  <c r="AS134" i="2"/>
  <c r="AI135" i="2"/>
  <c r="AQ135" i="2"/>
  <c r="AR135" i="2"/>
  <c r="AS135" i="2"/>
  <c r="AH136" i="2"/>
  <c r="AQ136" i="2"/>
  <c r="AR136" i="2"/>
  <c r="AS136" i="2"/>
  <c r="AH137" i="2"/>
  <c r="AI137" i="2"/>
  <c r="AQ137" i="2"/>
  <c r="AR137" i="2"/>
  <c r="AS137" i="2"/>
  <c r="AH138" i="2"/>
  <c r="AI138" i="2"/>
  <c r="AQ138" i="2"/>
  <c r="AR138" i="2"/>
  <c r="AS138" i="2"/>
  <c r="AQ139" i="2"/>
  <c r="AR139" i="2"/>
  <c r="AS139" i="2"/>
  <c r="AG140" i="2"/>
  <c r="AQ140" i="2"/>
  <c r="AR140" i="2"/>
  <c r="AS140" i="2"/>
  <c r="AH141" i="2"/>
  <c r="AI141" i="2"/>
  <c r="AQ141" i="2"/>
  <c r="AR141" i="2"/>
  <c r="AS141" i="2"/>
  <c r="AH142" i="2"/>
  <c r="AI142" i="2"/>
  <c r="AQ142" i="2"/>
  <c r="AR142" i="2"/>
  <c r="AS142" i="2"/>
  <c r="AQ143" i="2"/>
  <c r="AR143" i="2"/>
  <c r="AS143" i="2"/>
  <c r="AQ144" i="2"/>
  <c r="AR144" i="2"/>
  <c r="AS144" i="2"/>
  <c r="AH145" i="2"/>
  <c r="AI145" i="2"/>
  <c r="AQ145" i="2"/>
  <c r="AR145" i="2"/>
  <c r="AS145" i="2"/>
  <c r="AH146" i="2"/>
  <c r="AI146" i="2"/>
  <c r="AQ146" i="2"/>
  <c r="AR146" i="2"/>
  <c r="AS146" i="2"/>
  <c r="AJ147" i="2"/>
  <c r="AQ147" i="2"/>
  <c r="AR147" i="2"/>
  <c r="AS147" i="2"/>
  <c r="AJ148" i="2"/>
  <c r="AQ148" i="2"/>
  <c r="AR148" i="2"/>
  <c r="AS148" i="2"/>
  <c r="AH149" i="2"/>
  <c r="AI149" i="2"/>
  <c r="AQ149" i="2"/>
  <c r="AR149" i="2"/>
  <c r="AS149" i="2"/>
  <c r="AH150" i="2"/>
  <c r="AI150" i="2"/>
  <c r="AQ150" i="2"/>
  <c r="AR150" i="2"/>
  <c r="AS150" i="2"/>
  <c r="AG151" i="2"/>
  <c r="AQ151" i="2"/>
  <c r="AR151" i="2"/>
  <c r="AS151" i="2"/>
  <c r="AH152" i="2"/>
  <c r="AQ152" i="2"/>
  <c r="AR152" i="2"/>
  <c r="AS152" i="2"/>
  <c r="AH153" i="2"/>
  <c r="AI153" i="2"/>
  <c r="AQ153" i="2"/>
  <c r="AR153" i="2"/>
  <c r="AS153" i="2"/>
  <c r="AH154" i="2"/>
  <c r="AI154" i="2"/>
  <c r="AQ154" i="2"/>
  <c r="AR154" i="2"/>
  <c r="AS154" i="2"/>
  <c r="AQ155" i="2"/>
  <c r="AR155" i="2"/>
  <c r="AS155" i="2"/>
  <c r="AG156" i="2"/>
  <c r="AQ156" i="2"/>
  <c r="AR156" i="2"/>
  <c r="AS156" i="2"/>
  <c r="AH3" i="2"/>
  <c r="AI3" i="2"/>
  <c r="AQ3" i="2"/>
  <c r="AR3" i="2"/>
  <c r="AS3" i="2"/>
  <c r="F14" i="2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1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7" i="4"/>
  <c r="F38" i="4"/>
  <c r="F39" i="4"/>
  <c r="F40" i="4"/>
  <c r="F41" i="4"/>
  <c r="F42" i="4"/>
  <c r="F43" i="4"/>
  <c r="F44" i="4"/>
  <c r="F45" i="4"/>
  <c r="F47" i="4"/>
  <c r="F48" i="4"/>
  <c r="F49" i="4"/>
  <c r="F50" i="4"/>
  <c r="F51" i="4"/>
  <c r="F53" i="4"/>
  <c r="F54" i="4"/>
  <c r="F55" i="4"/>
  <c r="F56" i="4"/>
  <c r="F57" i="4"/>
  <c r="F58" i="4"/>
  <c r="F59" i="4"/>
  <c r="F60" i="4"/>
  <c r="F61" i="4"/>
  <c r="F62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1" i="4"/>
  <c r="F83" i="4"/>
  <c r="F84" i="4"/>
  <c r="F86" i="4"/>
  <c r="F87" i="4"/>
  <c r="F88" i="4"/>
  <c r="F89" i="4"/>
  <c r="F90" i="4"/>
  <c r="F91" i="4"/>
  <c r="F92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6" i="4"/>
  <c r="F5" i="2"/>
  <c r="F6" i="2"/>
  <c r="F7" i="2"/>
  <c r="F8" i="2"/>
  <c r="F10" i="2"/>
  <c r="F11" i="2"/>
  <c r="F12" i="2"/>
  <c r="F13" i="2"/>
  <c r="F15" i="2"/>
  <c r="F16" i="2"/>
  <c r="F17" i="2"/>
  <c r="F18" i="2"/>
  <c r="F19" i="2"/>
  <c r="F21" i="2"/>
  <c r="F23" i="2"/>
  <c r="F25" i="2"/>
  <c r="F26" i="2"/>
  <c r="F27" i="2"/>
  <c r="F28" i="2"/>
  <c r="F29" i="2"/>
  <c r="F30" i="2"/>
  <c r="F31" i="2"/>
  <c r="F32" i="2"/>
  <c r="F33" i="2"/>
  <c r="F34" i="2"/>
  <c r="F35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3" i="2"/>
  <c r="F54" i="2"/>
  <c r="F55" i="2"/>
  <c r="F56" i="2"/>
  <c r="F57" i="2"/>
  <c r="F58" i="2"/>
  <c r="F59" i="2"/>
  <c r="F60" i="2"/>
  <c r="F61" i="2"/>
  <c r="F62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3" i="2"/>
  <c r="F84" i="2"/>
  <c r="F87" i="2"/>
  <c r="F88" i="2"/>
  <c r="F90" i="2"/>
  <c r="F91" i="2"/>
  <c r="F92" i="2"/>
  <c r="F94" i="2"/>
  <c r="F95" i="2"/>
  <c r="F96" i="2"/>
  <c r="F98" i="2"/>
  <c r="F99" i="2"/>
  <c r="F100" i="2"/>
  <c r="F101" i="2"/>
  <c r="F102" i="2"/>
  <c r="F103" i="2"/>
  <c r="F105" i="2"/>
  <c r="F106" i="2"/>
  <c r="F107" i="2"/>
  <c r="F108" i="2"/>
  <c r="F111" i="2"/>
  <c r="F113" i="2"/>
  <c r="F114" i="2"/>
  <c r="F115" i="2"/>
  <c r="F116" i="2"/>
  <c r="F117" i="2"/>
  <c r="F118" i="2"/>
  <c r="F119" i="2"/>
  <c r="F120" i="2"/>
  <c r="F121" i="2"/>
  <c r="F122" i="2"/>
  <c r="F123" i="2"/>
  <c r="F125" i="2"/>
  <c r="F126" i="2"/>
  <c r="F127" i="2"/>
  <c r="F128" i="2"/>
  <c r="F129" i="2"/>
  <c r="F130" i="2"/>
  <c r="F131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3" i="2"/>
  <c r="AH154" i="4" l="1"/>
  <c r="AH150" i="4"/>
  <c r="AH146" i="4"/>
  <c r="AH142" i="4"/>
  <c r="AH138" i="4"/>
  <c r="AH134" i="4"/>
  <c r="AH129" i="4"/>
  <c r="AH125" i="4"/>
  <c r="AH121" i="4"/>
  <c r="AH117" i="4"/>
  <c r="AH113" i="4"/>
  <c r="AH109" i="4"/>
  <c r="AH105" i="4"/>
  <c r="AH101" i="4"/>
  <c r="AH97" i="4"/>
  <c r="AH93" i="4"/>
  <c r="AH89" i="4"/>
  <c r="AH85" i="4"/>
  <c r="AH81" i="4"/>
  <c r="AH77" i="4"/>
  <c r="AH73" i="4"/>
  <c r="AH69" i="4"/>
  <c r="AH65" i="4"/>
  <c r="AH61" i="4"/>
  <c r="AH57" i="4"/>
  <c r="AH53" i="4"/>
  <c r="AH49" i="4"/>
  <c r="AH45" i="4"/>
  <c r="AH41" i="4"/>
  <c r="AH37" i="4"/>
  <c r="AH33" i="4"/>
  <c r="AH29" i="4"/>
  <c r="AH25" i="4"/>
  <c r="AH21" i="4"/>
  <c r="AH17" i="4"/>
  <c r="AH13" i="4"/>
  <c r="AH153" i="4"/>
  <c r="AH149" i="4"/>
  <c r="AH145" i="4"/>
  <c r="AH141" i="4"/>
  <c r="AH137" i="4"/>
  <c r="AH133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56" i="4"/>
  <c r="AH152" i="4"/>
  <c r="AH148" i="4"/>
  <c r="AH144" i="4"/>
  <c r="AH140" i="4"/>
  <c r="AH136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55" i="4"/>
  <c r="AH151" i="4"/>
  <c r="AH147" i="4"/>
  <c r="AH143" i="4"/>
  <c r="AH139" i="4"/>
  <c r="AH135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9" i="4"/>
  <c r="AH12" i="4"/>
  <c r="AH8" i="4"/>
  <c r="AH4" i="4"/>
  <c r="AH5" i="4"/>
  <c r="AH11" i="4"/>
  <c r="AH7" i="4"/>
  <c r="AH10" i="4"/>
  <c r="AH6" i="4"/>
  <c r="AH3" i="4"/>
  <c r="AH106" i="2"/>
  <c r="AH94" i="2"/>
  <c r="AH82" i="2"/>
  <c r="AI78" i="2"/>
  <c r="AI66" i="2"/>
  <c r="AI54" i="2"/>
  <c r="AH151" i="2"/>
  <c r="AH122" i="2"/>
  <c r="AH110" i="2"/>
  <c r="AI70" i="2"/>
  <c r="AI34" i="2"/>
  <c r="AH22" i="2"/>
  <c r="AI18" i="2"/>
  <c r="AI98" i="2"/>
  <c r="AI38" i="2"/>
  <c r="AI143" i="2"/>
  <c r="AI130" i="2"/>
  <c r="AI126" i="2"/>
  <c r="AI118" i="2"/>
  <c r="AI86" i="2"/>
  <c r="AI42" i="2"/>
  <c r="AI6" i="2"/>
  <c r="AI102" i="2"/>
  <c r="AI74" i="2"/>
  <c r="AI58" i="2"/>
  <c r="AI46" i="2"/>
  <c r="AI10" i="2"/>
  <c r="AI148" i="2"/>
  <c r="AI144" i="2"/>
  <c r="AI131" i="2"/>
  <c r="AI119" i="2"/>
  <c r="AH107" i="2"/>
  <c r="AI103" i="2"/>
  <c r="AI95" i="2"/>
  <c r="AI31" i="2"/>
  <c r="AI15" i="2"/>
  <c r="AI7" i="2"/>
  <c r="AI156" i="2"/>
  <c r="AI140" i="2"/>
  <c r="AI127" i="2"/>
  <c r="AI71" i="2"/>
  <c r="AI55" i="2"/>
  <c r="AI23" i="2"/>
  <c r="AI67" i="2"/>
  <c r="AG53" i="2"/>
  <c r="AG102" i="2"/>
  <c r="AG93" i="2"/>
  <c r="AG142" i="2"/>
  <c r="AG124" i="2"/>
  <c r="AG85" i="2"/>
  <c r="AG14" i="2"/>
  <c r="AG54" i="2"/>
  <c r="AG116" i="2"/>
  <c r="AG63" i="2"/>
  <c r="AG149" i="2"/>
  <c r="AG101" i="2"/>
  <c r="AG94" i="2"/>
  <c r="AG141" i="2"/>
  <c r="AG125" i="2"/>
  <c r="AG84" i="2"/>
  <c r="AG133" i="2"/>
  <c r="AG52" i="2"/>
  <c r="AG33" i="2"/>
  <c r="AG6" i="2"/>
  <c r="AG112" i="2"/>
  <c r="AG31" i="2"/>
  <c r="AG127" i="2"/>
  <c r="AG143" i="2"/>
  <c r="AG87" i="2"/>
  <c r="AG71" i="2"/>
  <c r="AG55" i="2"/>
  <c r="AG119" i="2"/>
  <c r="AG39" i="2"/>
  <c r="AG24" i="2"/>
  <c r="AG7" i="2"/>
  <c r="AG17" i="2"/>
  <c r="AG73" i="2"/>
  <c r="AG128" i="2"/>
  <c r="AG120" i="2"/>
  <c r="AG96" i="2"/>
  <c r="AG88" i="2"/>
  <c r="AG48" i="2"/>
  <c r="AG137" i="2"/>
  <c r="AG80" i="2"/>
  <c r="AG72" i="2"/>
  <c r="AG64" i="2"/>
  <c r="AG56" i="2"/>
  <c r="AG40" i="2"/>
  <c r="AG9" i="2"/>
  <c r="AG153" i="2"/>
  <c r="AG66" i="2"/>
  <c r="AG58" i="2"/>
  <c r="AG50" i="2"/>
  <c r="AG10" i="2"/>
  <c r="AG130" i="2"/>
  <c r="AG42" i="2"/>
  <c r="AG34" i="2"/>
  <c r="AG26" i="2"/>
  <c r="AG154" i="2"/>
  <c r="AG146" i="2"/>
  <c r="AG122" i="2"/>
  <c r="AG114" i="2"/>
  <c r="AG106" i="2"/>
  <c r="AG3" i="2"/>
  <c r="AJ63" i="2"/>
  <c r="AJ48" i="2"/>
  <c r="AI155" i="2"/>
  <c r="AI91" i="2"/>
  <c r="AI27" i="2"/>
  <c r="AI4" i="2"/>
  <c r="AI115" i="2"/>
  <c r="AI51" i="2"/>
  <c r="AI139" i="2"/>
  <c r="AI75" i="2"/>
  <c r="AI11" i="2"/>
  <c r="AI99" i="2"/>
  <c r="AI35" i="2"/>
  <c r="AI123" i="2"/>
  <c r="AI59" i="2"/>
  <c r="AI147" i="2"/>
  <c r="AI83" i="2"/>
  <c r="AI19" i="2"/>
  <c r="AG155" i="2"/>
  <c r="AG147" i="2"/>
  <c r="AG139" i="2"/>
  <c r="AG131" i="2"/>
  <c r="AG123" i="2"/>
  <c r="AG115" i="2"/>
  <c r="AG99" i="2"/>
  <c r="AG91" i="2"/>
  <c r="AG83" i="2"/>
  <c r="AG75" i="2"/>
  <c r="AG59" i="2"/>
  <c r="AG43" i="2"/>
  <c r="AG35" i="2"/>
  <c r="AG27" i="2"/>
  <c r="B4" i="25"/>
  <c r="C4" i="25"/>
  <c r="D4" i="25"/>
  <c r="E4" i="25"/>
  <c r="F4" i="25"/>
  <c r="G4" i="25"/>
  <c r="H4" i="25"/>
  <c r="I4" i="25"/>
  <c r="J4" i="25"/>
  <c r="K4" i="25"/>
  <c r="L4" i="25"/>
  <c r="B5" i="25"/>
  <c r="C5" i="25"/>
  <c r="D5" i="25"/>
  <c r="E5" i="25"/>
  <c r="F5" i="25"/>
  <c r="G5" i="25"/>
  <c r="H5" i="25"/>
  <c r="I5" i="25"/>
  <c r="J5" i="25"/>
  <c r="K5" i="25"/>
  <c r="L5" i="25"/>
  <c r="B6" i="25"/>
  <c r="C6" i="25"/>
  <c r="D6" i="25"/>
  <c r="E6" i="25"/>
  <c r="F6" i="25"/>
  <c r="G6" i="25"/>
  <c r="H6" i="25"/>
  <c r="I6" i="25"/>
  <c r="J6" i="25"/>
  <c r="K6" i="25"/>
  <c r="L6" i="25"/>
  <c r="B7" i="25"/>
  <c r="C7" i="25"/>
  <c r="D7" i="25"/>
  <c r="E7" i="25"/>
  <c r="F7" i="25"/>
  <c r="G7" i="25"/>
  <c r="H7" i="25"/>
  <c r="I7" i="25"/>
  <c r="J7" i="25"/>
  <c r="K7" i="25"/>
  <c r="L7" i="25"/>
  <c r="B8" i="25"/>
  <c r="C8" i="25"/>
  <c r="D8" i="25"/>
  <c r="E8" i="25"/>
  <c r="F8" i="25"/>
  <c r="G8" i="25"/>
  <c r="H8" i="25"/>
  <c r="I8" i="25"/>
  <c r="J8" i="25"/>
  <c r="K8" i="25"/>
  <c r="L8" i="25"/>
  <c r="B9" i="25"/>
  <c r="C9" i="25"/>
  <c r="D9" i="25"/>
  <c r="E9" i="25"/>
  <c r="F9" i="25"/>
  <c r="G9" i="25"/>
  <c r="H9" i="25"/>
  <c r="I9" i="25"/>
  <c r="J9" i="25"/>
  <c r="K9" i="25"/>
  <c r="L9" i="25"/>
  <c r="B10" i="25"/>
  <c r="C10" i="25"/>
  <c r="D10" i="25"/>
  <c r="E10" i="25"/>
  <c r="F10" i="25"/>
  <c r="G10" i="25"/>
  <c r="H10" i="25"/>
  <c r="I10" i="25"/>
  <c r="J10" i="25"/>
  <c r="K10" i="25"/>
  <c r="L10" i="25"/>
  <c r="B11" i="25"/>
  <c r="C11" i="25"/>
  <c r="D11" i="25"/>
  <c r="E11" i="25"/>
  <c r="F11" i="25"/>
  <c r="G11" i="25"/>
  <c r="H11" i="25"/>
  <c r="I11" i="25"/>
  <c r="J11" i="25"/>
  <c r="K11" i="25"/>
  <c r="L11" i="25"/>
  <c r="B12" i="25"/>
  <c r="C12" i="25"/>
  <c r="D12" i="25"/>
  <c r="E12" i="25"/>
  <c r="F12" i="25"/>
  <c r="G12" i="25"/>
  <c r="H12" i="25"/>
  <c r="I12" i="25"/>
  <c r="J12" i="25"/>
  <c r="K12" i="25"/>
  <c r="L12" i="25"/>
  <c r="B13" i="25"/>
  <c r="C13" i="25"/>
  <c r="D13" i="25"/>
  <c r="E13" i="25"/>
  <c r="F13" i="25"/>
  <c r="G13" i="25"/>
  <c r="H13" i="25"/>
  <c r="I13" i="25"/>
  <c r="J13" i="25"/>
  <c r="K13" i="25"/>
  <c r="L13" i="25"/>
  <c r="B14" i="25"/>
  <c r="C14" i="25"/>
  <c r="D14" i="25"/>
  <c r="E14" i="25"/>
  <c r="F14" i="25"/>
  <c r="G14" i="25"/>
  <c r="H14" i="25"/>
  <c r="I14" i="25"/>
  <c r="J14" i="25"/>
  <c r="K14" i="25"/>
  <c r="L14" i="25"/>
  <c r="B15" i="25"/>
  <c r="C15" i="25"/>
  <c r="D15" i="25"/>
  <c r="E15" i="25"/>
  <c r="F15" i="25"/>
  <c r="G15" i="25"/>
  <c r="H15" i="25"/>
  <c r="I15" i="25"/>
  <c r="J15" i="25"/>
  <c r="K15" i="25"/>
  <c r="L15" i="25"/>
  <c r="B16" i="25"/>
  <c r="C16" i="25"/>
  <c r="D16" i="25"/>
  <c r="E16" i="25"/>
  <c r="F16" i="25"/>
  <c r="G16" i="25"/>
  <c r="H16" i="25"/>
  <c r="I16" i="25"/>
  <c r="J16" i="25"/>
  <c r="K16" i="25"/>
  <c r="L16" i="25"/>
  <c r="B17" i="25"/>
  <c r="C17" i="25"/>
  <c r="D17" i="25"/>
  <c r="E17" i="25"/>
  <c r="F17" i="25"/>
  <c r="G17" i="25"/>
  <c r="H17" i="25"/>
  <c r="I17" i="25"/>
  <c r="J17" i="25"/>
  <c r="K17" i="25"/>
  <c r="L17" i="25"/>
  <c r="B18" i="25"/>
  <c r="C18" i="25"/>
  <c r="D18" i="25"/>
  <c r="E18" i="25"/>
  <c r="F18" i="25"/>
  <c r="G18" i="25"/>
  <c r="H18" i="25"/>
  <c r="I18" i="25"/>
  <c r="J18" i="25"/>
  <c r="K18" i="25"/>
  <c r="L18" i="25"/>
  <c r="B19" i="25"/>
  <c r="C19" i="25"/>
  <c r="D19" i="25"/>
  <c r="E19" i="25"/>
  <c r="F19" i="25"/>
  <c r="G19" i="25"/>
  <c r="H19" i="25"/>
  <c r="I19" i="25"/>
  <c r="J19" i="25"/>
  <c r="K19" i="25"/>
  <c r="L19" i="25"/>
  <c r="B20" i="25"/>
  <c r="C20" i="25"/>
  <c r="D20" i="25"/>
  <c r="E20" i="25"/>
  <c r="F20" i="25"/>
  <c r="G20" i="25"/>
  <c r="H20" i="25"/>
  <c r="I20" i="25"/>
  <c r="J20" i="25"/>
  <c r="K20" i="25"/>
  <c r="L20" i="25"/>
  <c r="B21" i="25"/>
  <c r="C21" i="25"/>
  <c r="D21" i="25"/>
  <c r="E21" i="25"/>
  <c r="F21" i="25"/>
  <c r="G21" i="25"/>
  <c r="H21" i="25"/>
  <c r="I21" i="25"/>
  <c r="J21" i="25"/>
  <c r="K21" i="25"/>
  <c r="L21" i="25"/>
  <c r="B22" i="25"/>
  <c r="C22" i="25"/>
  <c r="D22" i="25"/>
  <c r="E22" i="25"/>
  <c r="F22" i="25"/>
  <c r="G22" i="25"/>
  <c r="H22" i="25"/>
  <c r="I22" i="25"/>
  <c r="J22" i="25"/>
  <c r="K22" i="25"/>
  <c r="L22" i="25"/>
  <c r="B23" i="25"/>
  <c r="C23" i="25"/>
  <c r="D23" i="25"/>
  <c r="E23" i="25"/>
  <c r="F23" i="25"/>
  <c r="G23" i="25"/>
  <c r="H23" i="25"/>
  <c r="I23" i="25"/>
  <c r="J23" i="25"/>
  <c r="K23" i="25"/>
  <c r="L23" i="25"/>
  <c r="B24" i="25"/>
  <c r="C24" i="25"/>
  <c r="D24" i="25"/>
  <c r="E24" i="25"/>
  <c r="F24" i="25"/>
  <c r="G24" i="25"/>
  <c r="H24" i="25"/>
  <c r="I24" i="25"/>
  <c r="J24" i="25"/>
  <c r="K24" i="25"/>
  <c r="L24" i="25"/>
  <c r="B25" i="25"/>
  <c r="C25" i="25"/>
  <c r="D25" i="25"/>
  <c r="E25" i="25"/>
  <c r="F25" i="25"/>
  <c r="G25" i="25"/>
  <c r="H25" i="25"/>
  <c r="I25" i="25"/>
  <c r="J25" i="25"/>
  <c r="K25" i="25"/>
  <c r="L25" i="25"/>
  <c r="B26" i="25"/>
  <c r="C26" i="25"/>
  <c r="D26" i="25"/>
  <c r="E26" i="25"/>
  <c r="F26" i="25"/>
  <c r="G26" i="25"/>
  <c r="H26" i="25"/>
  <c r="I26" i="25"/>
  <c r="J26" i="25"/>
  <c r="K26" i="25"/>
  <c r="L26" i="25"/>
  <c r="B27" i="25"/>
  <c r="C27" i="25"/>
  <c r="D27" i="25"/>
  <c r="E27" i="25"/>
  <c r="F27" i="25"/>
  <c r="G27" i="25"/>
  <c r="H27" i="25"/>
  <c r="I27" i="25"/>
  <c r="J27" i="25"/>
  <c r="K27" i="25"/>
  <c r="L27" i="25"/>
  <c r="B28" i="25"/>
  <c r="C28" i="25"/>
  <c r="D28" i="25"/>
  <c r="E28" i="25"/>
  <c r="F28" i="25"/>
  <c r="G28" i="25"/>
  <c r="H28" i="25"/>
  <c r="I28" i="25"/>
  <c r="J28" i="25"/>
  <c r="K28" i="25"/>
  <c r="L28" i="25"/>
  <c r="B29" i="25"/>
  <c r="C29" i="25"/>
  <c r="D29" i="25"/>
  <c r="E29" i="25"/>
  <c r="F29" i="25"/>
  <c r="G29" i="25"/>
  <c r="H29" i="25"/>
  <c r="I29" i="25"/>
  <c r="J29" i="25"/>
  <c r="K29" i="25"/>
  <c r="L29" i="25"/>
  <c r="B30" i="25"/>
  <c r="C30" i="25"/>
  <c r="D30" i="25"/>
  <c r="E30" i="25"/>
  <c r="F30" i="25"/>
  <c r="G30" i="25"/>
  <c r="H30" i="25"/>
  <c r="I30" i="25"/>
  <c r="J30" i="25"/>
  <c r="K30" i="25"/>
  <c r="L30" i="25"/>
  <c r="B31" i="25"/>
  <c r="C31" i="25"/>
  <c r="D31" i="25"/>
  <c r="E31" i="25"/>
  <c r="F31" i="25"/>
  <c r="G31" i="25"/>
  <c r="H31" i="25"/>
  <c r="I31" i="25"/>
  <c r="J31" i="25"/>
  <c r="K31" i="25"/>
  <c r="L31" i="25"/>
  <c r="B32" i="25"/>
  <c r="C32" i="25"/>
  <c r="D32" i="25"/>
  <c r="E32" i="25"/>
  <c r="F32" i="25"/>
  <c r="G32" i="25"/>
  <c r="H32" i="25"/>
  <c r="I32" i="25"/>
  <c r="J32" i="25"/>
  <c r="K32" i="25"/>
  <c r="L32" i="25"/>
  <c r="B33" i="25"/>
  <c r="C33" i="25"/>
  <c r="D33" i="25"/>
  <c r="E33" i="25"/>
  <c r="F33" i="25"/>
  <c r="G33" i="25"/>
  <c r="H33" i="25"/>
  <c r="I33" i="25"/>
  <c r="J33" i="25"/>
  <c r="K33" i="25"/>
  <c r="L33" i="25"/>
  <c r="B34" i="25"/>
  <c r="C34" i="25"/>
  <c r="D34" i="25"/>
  <c r="E34" i="25"/>
  <c r="F34" i="25"/>
  <c r="G34" i="25"/>
  <c r="H34" i="25"/>
  <c r="I34" i="25"/>
  <c r="J34" i="25"/>
  <c r="K34" i="25"/>
  <c r="L34" i="25"/>
  <c r="B35" i="25"/>
  <c r="C35" i="25"/>
  <c r="D35" i="25"/>
  <c r="E35" i="25"/>
  <c r="F35" i="25"/>
  <c r="G35" i="25"/>
  <c r="H35" i="25"/>
  <c r="I35" i="25"/>
  <c r="J35" i="25"/>
  <c r="K35" i="25"/>
  <c r="L35" i="25"/>
  <c r="B36" i="25"/>
  <c r="C36" i="25"/>
  <c r="D36" i="25"/>
  <c r="E36" i="25"/>
  <c r="F36" i="25"/>
  <c r="G36" i="25"/>
  <c r="H36" i="25"/>
  <c r="I36" i="25"/>
  <c r="J36" i="25"/>
  <c r="K36" i="25"/>
  <c r="L36" i="25"/>
  <c r="B37" i="25"/>
  <c r="C37" i="25"/>
  <c r="D37" i="25"/>
  <c r="E37" i="25"/>
  <c r="F37" i="25"/>
  <c r="G37" i="25"/>
  <c r="H37" i="25"/>
  <c r="I37" i="25"/>
  <c r="J37" i="25"/>
  <c r="K37" i="25"/>
  <c r="L37" i="25"/>
  <c r="B38" i="25"/>
  <c r="C38" i="25"/>
  <c r="D38" i="25"/>
  <c r="E38" i="25"/>
  <c r="F38" i="25"/>
  <c r="G38" i="25"/>
  <c r="H38" i="25"/>
  <c r="I38" i="25"/>
  <c r="J38" i="25"/>
  <c r="K38" i="25"/>
  <c r="L38" i="25"/>
  <c r="B39" i="25"/>
  <c r="C39" i="25"/>
  <c r="D39" i="25"/>
  <c r="E39" i="25"/>
  <c r="F39" i="25"/>
  <c r="G39" i="25"/>
  <c r="H39" i="25"/>
  <c r="I39" i="25"/>
  <c r="J39" i="25"/>
  <c r="K39" i="25"/>
  <c r="L39" i="25"/>
  <c r="B40" i="25"/>
  <c r="C40" i="25"/>
  <c r="D40" i="25"/>
  <c r="E40" i="25"/>
  <c r="F40" i="25"/>
  <c r="G40" i="25"/>
  <c r="H40" i="25"/>
  <c r="I40" i="25"/>
  <c r="J40" i="25"/>
  <c r="K40" i="25"/>
  <c r="L40" i="25"/>
  <c r="B41" i="25"/>
  <c r="C41" i="25"/>
  <c r="D41" i="25"/>
  <c r="E41" i="25"/>
  <c r="F41" i="25"/>
  <c r="G41" i="25"/>
  <c r="H41" i="25"/>
  <c r="I41" i="25"/>
  <c r="J41" i="25"/>
  <c r="K41" i="25"/>
  <c r="L41" i="25"/>
  <c r="B42" i="25"/>
  <c r="C42" i="25"/>
  <c r="D42" i="25"/>
  <c r="E42" i="25"/>
  <c r="F42" i="25"/>
  <c r="G42" i="25"/>
  <c r="H42" i="25"/>
  <c r="I42" i="25"/>
  <c r="J42" i="25"/>
  <c r="K42" i="25"/>
  <c r="L42" i="25"/>
  <c r="B43" i="25"/>
  <c r="C43" i="25"/>
  <c r="D43" i="25"/>
  <c r="E43" i="25"/>
  <c r="F43" i="25"/>
  <c r="G43" i="25"/>
  <c r="H43" i="25"/>
  <c r="I43" i="25"/>
  <c r="J43" i="25"/>
  <c r="K43" i="25"/>
  <c r="L43" i="25"/>
  <c r="B44" i="25"/>
  <c r="C44" i="25"/>
  <c r="D44" i="25"/>
  <c r="E44" i="25"/>
  <c r="F44" i="25"/>
  <c r="G44" i="25"/>
  <c r="H44" i="25"/>
  <c r="I44" i="25"/>
  <c r="J44" i="25"/>
  <c r="K44" i="25"/>
  <c r="L44" i="25"/>
  <c r="B45" i="25"/>
  <c r="C45" i="25"/>
  <c r="D45" i="25"/>
  <c r="E45" i="25"/>
  <c r="F45" i="25"/>
  <c r="G45" i="25"/>
  <c r="H45" i="25"/>
  <c r="I45" i="25"/>
  <c r="J45" i="25"/>
  <c r="K45" i="25"/>
  <c r="L45" i="25"/>
  <c r="B46" i="25"/>
  <c r="C46" i="25"/>
  <c r="D46" i="25"/>
  <c r="E46" i="25"/>
  <c r="F46" i="25"/>
  <c r="G46" i="25"/>
  <c r="H46" i="25"/>
  <c r="I46" i="25"/>
  <c r="J46" i="25"/>
  <c r="K46" i="25"/>
  <c r="L46" i="25"/>
  <c r="B47" i="25"/>
  <c r="C47" i="25"/>
  <c r="D47" i="25"/>
  <c r="E47" i="25"/>
  <c r="F47" i="25"/>
  <c r="G47" i="25"/>
  <c r="H47" i="25"/>
  <c r="I47" i="25"/>
  <c r="J47" i="25"/>
  <c r="K47" i="25"/>
  <c r="L47" i="25"/>
  <c r="B48" i="25"/>
  <c r="C48" i="25"/>
  <c r="D48" i="25"/>
  <c r="E48" i="25"/>
  <c r="F48" i="25"/>
  <c r="G48" i="25"/>
  <c r="H48" i="25"/>
  <c r="I48" i="25"/>
  <c r="J48" i="25"/>
  <c r="K48" i="25"/>
  <c r="L48" i="25"/>
  <c r="B49" i="25"/>
  <c r="C49" i="25"/>
  <c r="D49" i="25"/>
  <c r="E49" i="25"/>
  <c r="F49" i="25"/>
  <c r="G49" i="25"/>
  <c r="H49" i="25"/>
  <c r="I49" i="25"/>
  <c r="J49" i="25"/>
  <c r="K49" i="25"/>
  <c r="L49" i="25"/>
  <c r="B50" i="25"/>
  <c r="C50" i="25"/>
  <c r="D50" i="25"/>
  <c r="E50" i="25"/>
  <c r="F50" i="25"/>
  <c r="G50" i="25"/>
  <c r="H50" i="25"/>
  <c r="I50" i="25"/>
  <c r="J50" i="25"/>
  <c r="K50" i="25"/>
  <c r="L50" i="25"/>
  <c r="B51" i="25"/>
  <c r="C51" i="25"/>
  <c r="D51" i="25"/>
  <c r="E51" i="25"/>
  <c r="F51" i="25"/>
  <c r="G51" i="25"/>
  <c r="H51" i="25"/>
  <c r="I51" i="25"/>
  <c r="J51" i="25"/>
  <c r="K51" i="25"/>
  <c r="L51" i="25"/>
  <c r="B52" i="25"/>
  <c r="C52" i="25"/>
  <c r="D52" i="25"/>
  <c r="E52" i="25"/>
  <c r="F52" i="25"/>
  <c r="G52" i="25"/>
  <c r="H52" i="25"/>
  <c r="I52" i="25"/>
  <c r="J52" i="25"/>
  <c r="K52" i="25"/>
  <c r="L52" i="25"/>
  <c r="B53" i="25"/>
  <c r="C53" i="25"/>
  <c r="D53" i="25"/>
  <c r="E53" i="25"/>
  <c r="F53" i="25"/>
  <c r="G53" i="25"/>
  <c r="H53" i="25"/>
  <c r="I53" i="25"/>
  <c r="J53" i="25"/>
  <c r="K53" i="25"/>
  <c r="L53" i="25"/>
  <c r="B54" i="25"/>
  <c r="C54" i="25"/>
  <c r="D54" i="25"/>
  <c r="E54" i="25"/>
  <c r="F54" i="25"/>
  <c r="G54" i="25"/>
  <c r="H54" i="25"/>
  <c r="I54" i="25"/>
  <c r="J54" i="25"/>
  <c r="K54" i="25"/>
  <c r="L54" i="25"/>
  <c r="B55" i="25"/>
  <c r="C55" i="25"/>
  <c r="D55" i="25"/>
  <c r="E55" i="25"/>
  <c r="F55" i="25"/>
  <c r="G55" i="25"/>
  <c r="H55" i="25"/>
  <c r="I55" i="25"/>
  <c r="J55" i="25"/>
  <c r="K55" i="25"/>
  <c r="L55" i="25"/>
  <c r="B56" i="25"/>
  <c r="C56" i="25"/>
  <c r="D56" i="25"/>
  <c r="E56" i="25"/>
  <c r="F56" i="25"/>
  <c r="G56" i="25"/>
  <c r="H56" i="25"/>
  <c r="I56" i="25"/>
  <c r="J56" i="25"/>
  <c r="K56" i="25"/>
  <c r="L56" i="25"/>
  <c r="B57" i="25"/>
  <c r="C57" i="25"/>
  <c r="D57" i="25"/>
  <c r="E57" i="25"/>
  <c r="F57" i="25"/>
  <c r="G57" i="25"/>
  <c r="H57" i="25"/>
  <c r="I57" i="25"/>
  <c r="J57" i="25"/>
  <c r="K57" i="25"/>
  <c r="L57" i="25"/>
  <c r="B58" i="25"/>
  <c r="C58" i="25"/>
  <c r="D58" i="25"/>
  <c r="E58" i="25"/>
  <c r="F58" i="25"/>
  <c r="G58" i="25"/>
  <c r="H58" i="25"/>
  <c r="I58" i="25"/>
  <c r="J58" i="25"/>
  <c r="K58" i="25"/>
  <c r="L58" i="25"/>
  <c r="B59" i="25"/>
  <c r="C59" i="25"/>
  <c r="D59" i="25"/>
  <c r="E59" i="25"/>
  <c r="F59" i="25"/>
  <c r="G59" i="25"/>
  <c r="H59" i="25"/>
  <c r="I59" i="25"/>
  <c r="J59" i="25"/>
  <c r="K59" i="25"/>
  <c r="L59" i="25"/>
  <c r="B60" i="25"/>
  <c r="C60" i="25"/>
  <c r="D60" i="25"/>
  <c r="E60" i="25"/>
  <c r="F60" i="25"/>
  <c r="G60" i="25"/>
  <c r="H60" i="25"/>
  <c r="I60" i="25"/>
  <c r="J60" i="25"/>
  <c r="K60" i="25"/>
  <c r="L60" i="25"/>
  <c r="B61" i="25"/>
  <c r="C61" i="25"/>
  <c r="D61" i="25"/>
  <c r="E61" i="25"/>
  <c r="F61" i="25"/>
  <c r="G61" i="25"/>
  <c r="H61" i="25"/>
  <c r="I61" i="25"/>
  <c r="J61" i="25"/>
  <c r="K61" i="25"/>
  <c r="L61" i="25"/>
  <c r="B62" i="25"/>
  <c r="C62" i="25"/>
  <c r="D62" i="25"/>
  <c r="E62" i="25"/>
  <c r="F62" i="25"/>
  <c r="G62" i="25"/>
  <c r="H62" i="25"/>
  <c r="I62" i="25"/>
  <c r="J62" i="25"/>
  <c r="K62" i="25"/>
  <c r="L62" i="25"/>
  <c r="B63" i="25"/>
  <c r="C63" i="25"/>
  <c r="D63" i="25"/>
  <c r="E63" i="25"/>
  <c r="F63" i="25"/>
  <c r="G63" i="25"/>
  <c r="H63" i="25"/>
  <c r="I63" i="25"/>
  <c r="J63" i="25"/>
  <c r="K63" i="25"/>
  <c r="L63" i="25"/>
  <c r="B64" i="25"/>
  <c r="C64" i="25"/>
  <c r="D64" i="25"/>
  <c r="E64" i="25"/>
  <c r="F64" i="25"/>
  <c r="G64" i="25"/>
  <c r="H64" i="25"/>
  <c r="I64" i="25"/>
  <c r="J64" i="25"/>
  <c r="K64" i="25"/>
  <c r="L64" i="25"/>
  <c r="B65" i="25"/>
  <c r="C65" i="25"/>
  <c r="D65" i="25"/>
  <c r="E65" i="25"/>
  <c r="F65" i="25"/>
  <c r="G65" i="25"/>
  <c r="H65" i="25"/>
  <c r="I65" i="25"/>
  <c r="J65" i="25"/>
  <c r="K65" i="25"/>
  <c r="L65" i="25"/>
  <c r="B66" i="25"/>
  <c r="C66" i="25"/>
  <c r="D66" i="25"/>
  <c r="E66" i="25"/>
  <c r="F66" i="25"/>
  <c r="G66" i="25"/>
  <c r="H66" i="25"/>
  <c r="I66" i="25"/>
  <c r="J66" i="25"/>
  <c r="K66" i="25"/>
  <c r="L66" i="25"/>
  <c r="B67" i="25"/>
  <c r="C67" i="25"/>
  <c r="D67" i="25"/>
  <c r="E67" i="25"/>
  <c r="F67" i="25"/>
  <c r="G67" i="25"/>
  <c r="H67" i="25"/>
  <c r="I67" i="25"/>
  <c r="J67" i="25"/>
  <c r="K67" i="25"/>
  <c r="L67" i="25"/>
  <c r="B68" i="25"/>
  <c r="C68" i="25"/>
  <c r="D68" i="25"/>
  <c r="E68" i="25"/>
  <c r="F68" i="25"/>
  <c r="G68" i="25"/>
  <c r="H68" i="25"/>
  <c r="I68" i="25"/>
  <c r="J68" i="25"/>
  <c r="K68" i="25"/>
  <c r="L68" i="25"/>
  <c r="B69" i="25"/>
  <c r="C69" i="25"/>
  <c r="D69" i="25"/>
  <c r="E69" i="25"/>
  <c r="F69" i="25"/>
  <c r="G69" i="25"/>
  <c r="H69" i="25"/>
  <c r="I69" i="25"/>
  <c r="J69" i="25"/>
  <c r="K69" i="25"/>
  <c r="L69" i="25"/>
  <c r="B70" i="25"/>
  <c r="C70" i="25"/>
  <c r="D70" i="25"/>
  <c r="E70" i="25"/>
  <c r="F70" i="25"/>
  <c r="G70" i="25"/>
  <c r="H70" i="25"/>
  <c r="I70" i="25"/>
  <c r="J70" i="25"/>
  <c r="K70" i="25"/>
  <c r="L70" i="25"/>
  <c r="B71" i="25"/>
  <c r="C71" i="25"/>
  <c r="D71" i="25"/>
  <c r="E71" i="25"/>
  <c r="F71" i="25"/>
  <c r="G71" i="25"/>
  <c r="H71" i="25"/>
  <c r="I71" i="25"/>
  <c r="J71" i="25"/>
  <c r="K71" i="25"/>
  <c r="L71" i="25"/>
  <c r="B72" i="25"/>
  <c r="C72" i="25"/>
  <c r="D72" i="25"/>
  <c r="E72" i="25"/>
  <c r="F72" i="25"/>
  <c r="G72" i="25"/>
  <c r="H72" i="25"/>
  <c r="I72" i="25"/>
  <c r="J72" i="25"/>
  <c r="K72" i="25"/>
  <c r="L72" i="25"/>
  <c r="B73" i="25"/>
  <c r="C73" i="25"/>
  <c r="D73" i="25"/>
  <c r="E73" i="25"/>
  <c r="F73" i="25"/>
  <c r="G73" i="25"/>
  <c r="H73" i="25"/>
  <c r="I73" i="25"/>
  <c r="J73" i="25"/>
  <c r="K73" i="25"/>
  <c r="L73" i="25"/>
  <c r="B74" i="25"/>
  <c r="C74" i="25"/>
  <c r="D74" i="25"/>
  <c r="E74" i="25"/>
  <c r="F74" i="25"/>
  <c r="G74" i="25"/>
  <c r="H74" i="25"/>
  <c r="I74" i="25"/>
  <c r="J74" i="25"/>
  <c r="K74" i="25"/>
  <c r="L74" i="25"/>
  <c r="B75" i="25"/>
  <c r="C75" i="25"/>
  <c r="D75" i="25"/>
  <c r="E75" i="25"/>
  <c r="F75" i="25"/>
  <c r="G75" i="25"/>
  <c r="H75" i="25"/>
  <c r="I75" i="25"/>
  <c r="J75" i="25"/>
  <c r="K75" i="25"/>
  <c r="L75" i="25"/>
  <c r="B76" i="25"/>
  <c r="C76" i="25"/>
  <c r="D76" i="25"/>
  <c r="E76" i="25"/>
  <c r="F76" i="25"/>
  <c r="G76" i="25"/>
  <c r="H76" i="25"/>
  <c r="I76" i="25"/>
  <c r="J76" i="25"/>
  <c r="K76" i="25"/>
  <c r="L76" i="25"/>
  <c r="B77" i="25"/>
  <c r="C77" i="25"/>
  <c r="D77" i="25"/>
  <c r="E77" i="25"/>
  <c r="F77" i="25"/>
  <c r="G77" i="25"/>
  <c r="H77" i="25"/>
  <c r="I77" i="25"/>
  <c r="J77" i="25"/>
  <c r="K77" i="25"/>
  <c r="L77" i="25"/>
  <c r="B78" i="25"/>
  <c r="C78" i="25"/>
  <c r="D78" i="25"/>
  <c r="E78" i="25"/>
  <c r="F78" i="25"/>
  <c r="G78" i="25"/>
  <c r="H78" i="25"/>
  <c r="I78" i="25"/>
  <c r="J78" i="25"/>
  <c r="K78" i="25"/>
  <c r="L78" i="25"/>
  <c r="B79" i="25"/>
  <c r="C79" i="25"/>
  <c r="D79" i="25"/>
  <c r="E79" i="25"/>
  <c r="F79" i="25"/>
  <c r="G79" i="25"/>
  <c r="H79" i="25"/>
  <c r="I79" i="25"/>
  <c r="J79" i="25"/>
  <c r="K79" i="25"/>
  <c r="L79" i="25"/>
  <c r="B80" i="25"/>
  <c r="C80" i="25"/>
  <c r="D80" i="25"/>
  <c r="E80" i="25"/>
  <c r="F80" i="25"/>
  <c r="G80" i="25"/>
  <c r="H80" i="25"/>
  <c r="I80" i="25"/>
  <c r="J80" i="25"/>
  <c r="K80" i="25"/>
  <c r="L80" i="25"/>
  <c r="B81" i="25"/>
  <c r="C81" i="25"/>
  <c r="D81" i="25"/>
  <c r="E81" i="25"/>
  <c r="F81" i="25"/>
  <c r="G81" i="25"/>
  <c r="H81" i="25"/>
  <c r="I81" i="25"/>
  <c r="J81" i="25"/>
  <c r="K81" i="25"/>
  <c r="L81" i="25"/>
  <c r="B82" i="25"/>
  <c r="C82" i="25"/>
  <c r="D82" i="25"/>
  <c r="E82" i="25"/>
  <c r="F82" i="25"/>
  <c r="G82" i="25"/>
  <c r="H82" i="25"/>
  <c r="I82" i="25"/>
  <c r="J82" i="25"/>
  <c r="K82" i="25"/>
  <c r="L82" i="25"/>
  <c r="B83" i="25"/>
  <c r="C83" i="25"/>
  <c r="D83" i="25"/>
  <c r="E83" i="25"/>
  <c r="F83" i="25"/>
  <c r="G83" i="25"/>
  <c r="H83" i="25"/>
  <c r="I83" i="25"/>
  <c r="J83" i="25"/>
  <c r="K83" i="25"/>
  <c r="L83" i="25"/>
  <c r="B84" i="25"/>
  <c r="C84" i="25"/>
  <c r="D84" i="25"/>
  <c r="E84" i="25"/>
  <c r="F84" i="25"/>
  <c r="G84" i="25"/>
  <c r="H84" i="25"/>
  <c r="I84" i="25"/>
  <c r="J84" i="25"/>
  <c r="K84" i="25"/>
  <c r="L84" i="25"/>
  <c r="B85" i="25"/>
  <c r="C85" i="25"/>
  <c r="D85" i="25"/>
  <c r="E85" i="25"/>
  <c r="F85" i="25"/>
  <c r="G85" i="25"/>
  <c r="H85" i="25"/>
  <c r="I85" i="25"/>
  <c r="J85" i="25"/>
  <c r="K85" i="25"/>
  <c r="L85" i="25"/>
  <c r="B86" i="25"/>
  <c r="C86" i="25"/>
  <c r="D86" i="25"/>
  <c r="E86" i="25"/>
  <c r="F86" i="25"/>
  <c r="G86" i="25"/>
  <c r="H86" i="25"/>
  <c r="I86" i="25"/>
  <c r="J86" i="25"/>
  <c r="K86" i="25"/>
  <c r="L86" i="25"/>
  <c r="B87" i="25"/>
  <c r="C87" i="25"/>
  <c r="D87" i="25"/>
  <c r="E87" i="25"/>
  <c r="F87" i="25"/>
  <c r="G87" i="25"/>
  <c r="H87" i="25"/>
  <c r="I87" i="25"/>
  <c r="J87" i="25"/>
  <c r="K87" i="25"/>
  <c r="L87" i="25"/>
  <c r="B88" i="25"/>
  <c r="C88" i="25"/>
  <c r="D88" i="25"/>
  <c r="E88" i="25"/>
  <c r="F88" i="25"/>
  <c r="G88" i="25"/>
  <c r="H88" i="25"/>
  <c r="I88" i="25"/>
  <c r="J88" i="25"/>
  <c r="K88" i="25"/>
  <c r="L88" i="25"/>
  <c r="B89" i="25"/>
  <c r="C89" i="25"/>
  <c r="D89" i="25"/>
  <c r="E89" i="25"/>
  <c r="F89" i="25"/>
  <c r="G89" i="25"/>
  <c r="H89" i="25"/>
  <c r="I89" i="25"/>
  <c r="J89" i="25"/>
  <c r="K89" i="25"/>
  <c r="L89" i="25"/>
  <c r="B90" i="25"/>
  <c r="C90" i="25"/>
  <c r="D90" i="25"/>
  <c r="E90" i="25"/>
  <c r="F90" i="25"/>
  <c r="G90" i="25"/>
  <c r="H90" i="25"/>
  <c r="I90" i="25"/>
  <c r="J90" i="25"/>
  <c r="K90" i="25"/>
  <c r="L90" i="25"/>
  <c r="B91" i="25"/>
  <c r="C91" i="25"/>
  <c r="D91" i="25"/>
  <c r="E91" i="25"/>
  <c r="F91" i="25"/>
  <c r="G91" i="25"/>
  <c r="H91" i="25"/>
  <c r="I91" i="25"/>
  <c r="J91" i="25"/>
  <c r="K91" i="25"/>
  <c r="L91" i="25"/>
  <c r="B92" i="25"/>
  <c r="C92" i="25"/>
  <c r="D92" i="25"/>
  <c r="E92" i="25"/>
  <c r="F92" i="25"/>
  <c r="G92" i="25"/>
  <c r="H92" i="25"/>
  <c r="I92" i="25"/>
  <c r="J92" i="25"/>
  <c r="K92" i="25"/>
  <c r="L92" i="25"/>
  <c r="B93" i="25"/>
  <c r="C93" i="25"/>
  <c r="D93" i="25"/>
  <c r="E93" i="25"/>
  <c r="F93" i="25"/>
  <c r="G93" i="25"/>
  <c r="H93" i="25"/>
  <c r="I93" i="25"/>
  <c r="J93" i="25"/>
  <c r="K93" i="25"/>
  <c r="L93" i="25"/>
  <c r="B94" i="25"/>
  <c r="C94" i="25"/>
  <c r="D94" i="25"/>
  <c r="E94" i="25"/>
  <c r="F94" i="25"/>
  <c r="G94" i="25"/>
  <c r="H94" i="25"/>
  <c r="I94" i="25"/>
  <c r="J94" i="25"/>
  <c r="K94" i="25"/>
  <c r="L94" i="25"/>
  <c r="B95" i="25"/>
  <c r="C95" i="25"/>
  <c r="D95" i="25"/>
  <c r="E95" i="25"/>
  <c r="F95" i="25"/>
  <c r="G95" i="25"/>
  <c r="H95" i="25"/>
  <c r="I95" i="25"/>
  <c r="J95" i="25"/>
  <c r="K95" i="25"/>
  <c r="L95" i="25"/>
  <c r="B96" i="25"/>
  <c r="C96" i="25"/>
  <c r="D96" i="25"/>
  <c r="E96" i="25"/>
  <c r="F96" i="25"/>
  <c r="G96" i="25"/>
  <c r="H96" i="25"/>
  <c r="I96" i="25"/>
  <c r="J96" i="25"/>
  <c r="K96" i="25"/>
  <c r="L96" i="25"/>
  <c r="B97" i="25"/>
  <c r="C97" i="25"/>
  <c r="D97" i="25"/>
  <c r="E97" i="25"/>
  <c r="F97" i="25"/>
  <c r="G97" i="25"/>
  <c r="H97" i="25"/>
  <c r="I97" i="25"/>
  <c r="J97" i="25"/>
  <c r="K97" i="25"/>
  <c r="L97" i="25"/>
  <c r="B98" i="25"/>
  <c r="C98" i="25"/>
  <c r="D98" i="25"/>
  <c r="E98" i="25"/>
  <c r="F98" i="25"/>
  <c r="G98" i="25"/>
  <c r="H98" i="25"/>
  <c r="I98" i="25"/>
  <c r="J98" i="25"/>
  <c r="K98" i="25"/>
  <c r="L98" i="25"/>
  <c r="B99" i="25"/>
  <c r="C99" i="25"/>
  <c r="D99" i="25"/>
  <c r="E99" i="25"/>
  <c r="F99" i="25"/>
  <c r="G99" i="25"/>
  <c r="H99" i="25"/>
  <c r="I99" i="25"/>
  <c r="J99" i="25"/>
  <c r="K99" i="25"/>
  <c r="L99" i="25"/>
  <c r="B100" i="25"/>
  <c r="C100" i="25"/>
  <c r="D100" i="25"/>
  <c r="E100" i="25"/>
  <c r="F100" i="25"/>
  <c r="G100" i="25"/>
  <c r="H100" i="25"/>
  <c r="I100" i="25"/>
  <c r="J100" i="25"/>
  <c r="K100" i="25"/>
  <c r="L100" i="25"/>
  <c r="B101" i="25"/>
  <c r="C101" i="25"/>
  <c r="D101" i="25"/>
  <c r="E101" i="25"/>
  <c r="F101" i="25"/>
  <c r="G101" i="25"/>
  <c r="H101" i="25"/>
  <c r="I101" i="25"/>
  <c r="J101" i="25"/>
  <c r="K101" i="25"/>
  <c r="L101" i="25"/>
  <c r="B102" i="25"/>
  <c r="C102" i="25"/>
  <c r="D102" i="25"/>
  <c r="E102" i="25"/>
  <c r="F102" i="25"/>
  <c r="G102" i="25"/>
  <c r="H102" i="25"/>
  <c r="I102" i="25"/>
  <c r="J102" i="25"/>
  <c r="K102" i="25"/>
  <c r="L102" i="25"/>
  <c r="B103" i="25"/>
  <c r="C103" i="25"/>
  <c r="D103" i="25"/>
  <c r="E103" i="25"/>
  <c r="F103" i="25"/>
  <c r="G103" i="25"/>
  <c r="H103" i="25"/>
  <c r="I103" i="25"/>
  <c r="J103" i="25"/>
  <c r="K103" i="25"/>
  <c r="L103" i="25"/>
  <c r="B104" i="25"/>
  <c r="C104" i="25"/>
  <c r="D104" i="25"/>
  <c r="E104" i="25"/>
  <c r="F104" i="25"/>
  <c r="G104" i="25"/>
  <c r="H104" i="25"/>
  <c r="I104" i="25"/>
  <c r="J104" i="25"/>
  <c r="K104" i="25"/>
  <c r="L104" i="25"/>
  <c r="B105" i="25"/>
  <c r="C105" i="25"/>
  <c r="D105" i="25"/>
  <c r="E105" i="25"/>
  <c r="F105" i="25"/>
  <c r="G105" i="25"/>
  <c r="H105" i="25"/>
  <c r="I105" i="25"/>
  <c r="J105" i="25"/>
  <c r="K105" i="25"/>
  <c r="L105" i="25"/>
  <c r="B106" i="25"/>
  <c r="C106" i="25"/>
  <c r="D106" i="25"/>
  <c r="E106" i="25"/>
  <c r="F106" i="25"/>
  <c r="G106" i="25"/>
  <c r="H106" i="25"/>
  <c r="I106" i="25"/>
  <c r="J106" i="25"/>
  <c r="K106" i="25"/>
  <c r="L106" i="25"/>
  <c r="B107" i="25"/>
  <c r="C107" i="25"/>
  <c r="D107" i="25"/>
  <c r="E107" i="25"/>
  <c r="F107" i="25"/>
  <c r="G107" i="25"/>
  <c r="H107" i="25"/>
  <c r="I107" i="25"/>
  <c r="J107" i="25"/>
  <c r="K107" i="25"/>
  <c r="L107" i="25"/>
  <c r="B108" i="25"/>
  <c r="C108" i="25"/>
  <c r="D108" i="25"/>
  <c r="E108" i="25"/>
  <c r="F108" i="25"/>
  <c r="G108" i="25"/>
  <c r="H108" i="25"/>
  <c r="I108" i="25"/>
  <c r="J108" i="25"/>
  <c r="K108" i="25"/>
  <c r="L108" i="25"/>
  <c r="B109" i="25"/>
  <c r="C109" i="25"/>
  <c r="D109" i="25"/>
  <c r="E109" i="25"/>
  <c r="F109" i="25"/>
  <c r="G109" i="25"/>
  <c r="H109" i="25"/>
  <c r="I109" i="25"/>
  <c r="J109" i="25"/>
  <c r="K109" i="25"/>
  <c r="L109" i="25"/>
  <c r="B110" i="25"/>
  <c r="C110" i="25"/>
  <c r="D110" i="25"/>
  <c r="E110" i="25"/>
  <c r="F110" i="25"/>
  <c r="G110" i="25"/>
  <c r="H110" i="25"/>
  <c r="I110" i="25"/>
  <c r="J110" i="25"/>
  <c r="K110" i="25"/>
  <c r="L110" i="25"/>
  <c r="B111" i="25"/>
  <c r="C111" i="25"/>
  <c r="D111" i="25"/>
  <c r="E111" i="25"/>
  <c r="F111" i="25"/>
  <c r="G111" i="25"/>
  <c r="H111" i="25"/>
  <c r="I111" i="25"/>
  <c r="J111" i="25"/>
  <c r="K111" i="25"/>
  <c r="L111" i="25"/>
  <c r="B112" i="25"/>
  <c r="C112" i="25"/>
  <c r="D112" i="25"/>
  <c r="E112" i="25"/>
  <c r="F112" i="25"/>
  <c r="G112" i="25"/>
  <c r="H112" i="25"/>
  <c r="I112" i="25"/>
  <c r="J112" i="25"/>
  <c r="K112" i="25"/>
  <c r="L112" i="25"/>
  <c r="B113" i="25"/>
  <c r="C113" i="25"/>
  <c r="D113" i="25"/>
  <c r="E113" i="25"/>
  <c r="F113" i="25"/>
  <c r="G113" i="25"/>
  <c r="H113" i="25"/>
  <c r="I113" i="25"/>
  <c r="J113" i="25"/>
  <c r="K113" i="25"/>
  <c r="L113" i="25"/>
  <c r="B114" i="25"/>
  <c r="C114" i="25"/>
  <c r="D114" i="25"/>
  <c r="E114" i="25"/>
  <c r="F114" i="25"/>
  <c r="G114" i="25"/>
  <c r="H114" i="25"/>
  <c r="I114" i="25"/>
  <c r="J114" i="25"/>
  <c r="K114" i="25"/>
  <c r="L114" i="25"/>
  <c r="B115" i="25"/>
  <c r="C115" i="25"/>
  <c r="D115" i="25"/>
  <c r="E115" i="25"/>
  <c r="F115" i="25"/>
  <c r="G115" i="25"/>
  <c r="H115" i="25"/>
  <c r="I115" i="25"/>
  <c r="J115" i="25"/>
  <c r="K115" i="25"/>
  <c r="L115" i="25"/>
  <c r="B116" i="25"/>
  <c r="C116" i="25"/>
  <c r="D116" i="25"/>
  <c r="E116" i="25"/>
  <c r="F116" i="25"/>
  <c r="G116" i="25"/>
  <c r="H116" i="25"/>
  <c r="I116" i="25"/>
  <c r="J116" i="25"/>
  <c r="K116" i="25"/>
  <c r="L116" i="25"/>
  <c r="B117" i="25"/>
  <c r="C117" i="25"/>
  <c r="D117" i="25"/>
  <c r="E117" i="25"/>
  <c r="F117" i="25"/>
  <c r="G117" i="25"/>
  <c r="H117" i="25"/>
  <c r="I117" i="25"/>
  <c r="J117" i="25"/>
  <c r="K117" i="25"/>
  <c r="L117" i="25"/>
  <c r="B118" i="25"/>
  <c r="C118" i="25"/>
  <c r="D118" i="25"/>
  <c r="E118" i="25"/>
  <c r="F118" i="25"/>
  <c r="G118" i="25"/>
  <c r="H118" i="25"/>
  <c r="I118" i="25"/>
  <c r="J118" i="25"/>
  <c r="K118" i="25"/>
  <c r="L118" i="25"/>
  <c r="B119" i="25"/>
  <c r="C119" i="25"/>
  <c r="D119" i="25"/>
  <c r="E119" i="25"/>
  <c r="F119" i="25"/>
  <c r="G119" i="25"/>
  <c r="H119" i="25"/>
  <c r="I119" i="25"/>
  <c r="J119" i="25"/>
  <c r="K119" i="25"/>
  <c r="L119" i="25"/>
  <c r="B120" i="25"/>
  <c r="C120" i="25"/>
  <c r="D120" i="25"/>
  <c r="E120" i="25"/>
  <c r="F120" i="25"/>
  <c r="G120" i="25"/>
  <c r="H120" i="25"/>
  <c r="I120" i="25"/>
  <c r="J120" i="25"/>
  <c r="K120" i="25"/>
  <c r="L120" i="25"/>
  <c r="B121" i="25"/>
  <c r="C121" i="25"/>
  <c r="D121" i="25"/>
  <c r="E121" i="25"/>
  <c r="F121" i="25"/>
  <c r="G121" i="25"/>
  <c r="H121" i="25"/>
  <c r="I121" i="25"/>
  <c r="J121" i="25"/>
  <c r="K121" i="25"/>
  <c r="L121" i="25"/>
  <c r="B122" i="25"/>
  <c r="C122" i="25"/>
  <c r="D122" i="25"/>
  <c r="E122" i="25"/>
  <c r="F122" i="25"/>
  <c r="G122" i="25"/>
  <c r="H122" i="25"/>
  <c r="I122" i="25"/>
  <c r="J122" i="25"/>
  <c r="K122" i="25"/>
  <c r="L122" i="25"/>
  <c r="B123" i="25"/>
  <c r="C123" i="25"/>
  <c r="D123" i="25"/>
  <c r="E123" i="25"/>
  <c r="F123" i="25"/>
  <c r="G123" i="25"/>
  <c r="H123" i="25"/>
  <c r="I123" i="25"/>
  <c r="J123" i="25"/>
  <c r="K123" i="25"/>
  <c r="L123" i="25"/>
  <c r="B124" i="25"/>
  <c r="C124" i="25"/>
  <c r="D124" i="25"/>
  <c r="E124" i="25"/>
  <c r="F124" i="25"/>
  <c r="G124" i="25"/>
  <c r="H124" i="25"/>
  <c r="I124" i="25"/>
  <c r="J124" i="25"/>
  <c r="K124" i="25"/>
  <c r="L124" i="25"/>
  <c r="B125" i="25"/>
  <c r="C125" i="25"/>
  <c r="D125" i="25"/>
  <c r="E125" i="25"/>
  <c r="F125" i="25"/>
  <c r="G125" i="25"/>
  <c r="H125" i="25"/>
  <c r="I125" i="25"/>
  <c r="J125" i="25"/>
  <c r="K125" i="25"/>
  <c r="L125" i="25"/>
  <c r="B126" i="25"/>
  <c r="C126" i="25"/>
  <c r="D126" i="25"/>
  <c r="E126" i="25"/>
  <c r="F126" i="25"/>
  <c r="G126" i="25"/>
  <c r="H126" i="25"/>
  <c r="I126" i="25"/>
  <c r="J126" i="25"/>
  <c r="K126" i="25"/>
  <c r="L126" i="25"/>
  <c r="B127" i="25"/>
  <c r="C127" i="25"/>
  <c r="D127" i="25"/>
  <c r="E127" i="25"/>
  <c r="F127" i="25"/>
  <c r="G127" i="25"/>
  <c r="H127" i="25"/>
  <c r="I127" i="25"/>
  <c r="J127" i="25"/>
  <c r="K127" i="25"/>
  <c r="L127" i="25"/>
  <c r="B128" i="25"/>
  <c r="C128" i="25"/>
  <c r="D128" i="25"/>
  <c r="E128" i="25"/>
  <c r="F128" i="25"/>
  <c r="G128" i="25"/>
  <c r="H128" i="25"/>
  <c r="I128" i="25"/>
  <c r="J128" i="25"/>
  <c r="K128" i="25"/>
  <c r="L128" i="25"/>
  <c r="B129" i="25"/>
  <c r="C129" i="25"/>
  <c r="D129" i="25"/>
  <c r="E129" i="25"/>
  <c r="F129" i="25"/>
  <c r="G129" i="25"/>
  <c r="H129" i="25"/>
  <c r="I129" i="25"/>
  <c r="J129" i="25"/>
  <c r="K129" i="25"/>
  <c r="L129" i="25"/>
  <c r="B130" i="25"/>
  <c r="C130" i="25"/>
  <c r="D130" i="25"/>
  <c r="E130" i="25"/>
  <c r="F130" i="25"/>
  <c r="G130" i="25"/>
  <c r="H130" i="25"/>
  <c r="I130" i="25"/>
  <c r="J130" i="25"/>
  <c r="K130" i="25"/>
  <c r="L130" i="25"/>
  <c r="B131" i="25"/>
  <c r="C131" i="25"/>
  <c r="D131" i="25"/>
  <c r="E131" i="25"/>
  <c r="F131" i="25"/>
  <c r="G131" i="25"/>
  <c r="H131" i="25"/>
  <c r="I131" i="25"/>
  <c r="J131" i="25"/>
  <c r="K131" i="25"/>
  <c r="L131" i="25"/>
  <c r="B132" i="25"/>
  <c r="C132" i="25"/>
  <c r="D132" i="25"/>
  <c r="E132" i="25"/>
  <c r="F132" i="25"/>
  <c r="G132" i="25"/>
  <c r="H132" i="25"/>
  <c r="I132" i="25"/>
  <c r="J132" i="25"/>
  <c r="K132" i="25"/>
  <c r="L132" i="25"/>
  <c r="B133" i="25"/>
  <c r="C133" i="25"/>
  <c r="D133" i="25"/>
  <c r="E133" i="25"/>
  <c r="F133" i="25"/>
  <c r="G133" i="25"/>
  <c r="H133" i="25"/>
  <c r="I133" i="25"/>
  <c r="J133" i="25"/>
  <c r="K133" i="25"/>
  <c r="L133" i="25"/>
  <c r="B134" i="25"/>
  <c r="C134" i="25"/>
  <c r="D134" i="25"/>
  <c r="E134" i="25"/>
  <c r="F134" i="25"/>
  <c r="G134" i="25"/>
  <c r="H134" i="25"/>
  <c r="I134" i="25"/>
  <c r="J134" i="25"/>
  <c r="K134" i="25"/>
  <c r="L134" i="25"/>
  <c r="B135" i="25"/>
  <c r="C135" i="25"/>
  <c r="D135" i="25"/>
  <c r="E135" i="25"/>
  <c r="F135" i="25"/>
  <c r="G135" i="25"/>
  <c r="H135" i="25"/>
  <c r="I135" i="25"/>
  <c r="J135" i="25"/>
  <c r="K135" i="25"/>
  <c r="L135" i="25"/>
  <c r="B136" i="25"/>
  <c r="C136" i="25"/>
  <c r="D136" i="25"/>
  <c r="E136" i="25"/>
  <c r="F136" i="25"/>
  <c r="G136" i="25"/>
  <c r="H136" i="25"/>
  <c r="I136" i="25"/>
  <c r="J136" i="25"/>
  <c r="K136" i="25"/>
  <c r="L136" i="25"/>
  <c r="B137" i="25"/>
  <c r="C137" i="25"/>
  <c r="D137" i="25"/>
  <c r="E137" i="25"/>
  <c r="F137" i="25"/>
  <c r="G137" i="25"/>
  <c r="H137" i="25"/>
  <c r="I137" i="25"/>
  <c r="J137" i="25"/>
  <c r="K137" i="25"/>
  <c r="L137" i="25"/>
  <c r="B138" i="25"/>
  <c r="C138" i="25"/>
  <c r="D138" i="25"/>
  <c r="E138" i="25"/>
  <c r="F138" i="25"/>
  <c r="G138" i="25"/>
  <c r="H138" i="25"/>
  <c r="I138" i="25"/>
  <c r="J138" i="25"/>
  <c r="K138" i="25"/>
  <c r="L138" i="25"/>
  <c r="B139" i="25"/>
  <c r="C139" i="25"/>
  <c r="D139" i="25"/>
  <c r="E139" i="25"/>
  <c r="F139" i="25"/>
  <c r="G139" i="25"/>
  <c r="H139" i="25"/>
  <c r="I139" i="25"/>
  <c r="J139" i="25"/>
  <c r="K139" i="25"/>
  <c r="L139" i="25"/>
  <c r="B140" i="25"/>
  <c r="C140" i="25"/>
  <c r="D140" i="25"/>
  <c r="E140" i="25"/>
  <c r="F140" i="25"/>
  <c r="G140" i="25"/>
  <c r="H140" i="25"/>
  <c r="I140" i="25"/>
  <c r="J140" i="25"/>
  <c r="K140" i="25"/>
  <c r="L140" i="25"/>
  <c r="B141" i="25"/>
  <c r="C141" i="25"/>
  <c r="D141" i="25"/>
  <c r="E141" i="25"/>
  <c r="F141" i="25"/>
  <c r="G141" i="25"/>
  <c r="H141" i="25"/>
  <c r="I141" i="25"/>
  <c r="J141" i="25"/>
  <c r="K141" i="25"/>
  <c r="L141" i="25"/>
  <c r="B142" i="25"/>
  <c r="C142" i="25"/>
  <c r="D142" i="25"/>
  <c r="E142" i="25"/>
  <c r="F142" i="25"/>
  <c r="G142" i="25"/>
  <c r="H142" i="25"/>
  <c r="I142" i="25"/>
  <c r="J142" i="25"/>
  <c r="K142" i="25"/>
  <c r="L142" i="25"/>
  <c r="B143" i="25"/>
  <c r="C143" i="25"/>
  <c r="D143" i="25"/>
  <c r="E143" i="25"/>
  <c r="F143" i="25"/>
  <c r="G143" i="25"/>
  <c r="H143" i="25"/>
  <c r="I143" i="25"/>
  <c r="J143" i="25"/>
  <c r="K143" i="25"/>
  <c r="L143" i="25"/>
  <c r="B144" i="25"/>
  <c r="C144" i="25"/>
  <c r="D144" i="25"/>
  <c r="E144" i="25"/>
  <c r="F144" i="25"/>
  <c r="G144" i="25"/>
  <c r="H144" i="25"/>
  <c r="I144" i="25"/>
  <c r="J144" i="25"/>
  <c r="K144" i="25"/>
  <c r="L144" i="25"/>
  <c r="B145" i="25"/>
  <c r="C145" i="25"/>
  <c r="D145" i="25"/>
  <c r="E145" i="25"/>
  <c r="F145" i="25"/>
  <c r="G145" i="25"/>
  <c r="H145" i="25"/>
  <c r="I145" i="25"/>
  <c r="J145" i="25"/>
  <c r="K145" i="25"/>
  <c r="L145" i="25"/>
  <c r="B146" i="25"/>
  <c r="C146" i="25"/>
  <c r="D146" i="25"/>
  <c r="E146" i="25"/>
  <c r="F146" i="25"/>
  <c r="G146" i="25"/>
  <c r="H146" i="25"/>
  <c r="I146" i="25"/>
  <c r="J146" i="25"/>
  <c r="K146" i="25"/>
  <c r="L146" i="25"/>
  <c r="B147" i="25"/>
  <c r="C147" i="25"/>
  <c r="D147" i="25"/>
  <c r="E147" i="25"/>
  <c r="F147" i="25"/>
  <c r="G147" i="25"/>
  <c r="H147" i="25"/>
  <c r="I147" i="25"/>
  <c r="J147" i="25"/>
  <c r="K147" i="25"/>
  <c r="L147" i="25"/>
  <c r="B148" i="25"/>
  <c r="C148" i="25"/>
  <c r="D148" i="25"/>
  <c r="E148" i="25"/>
  <c r="F148" i="25"/>
  <c r="G148" i="25"/>
  <c r="H148" i="25"/>
  <c r="I148" i="25"/>
  <c r="J148" i="25"/>
  <c r="K148" i="25"/>
  <c r="L148" i="25"/>
  <c r="B149" i="25"/>
  <c r="C149" i="25"/>
  <c r="D149" i="25"/>
  <c r="E149" i="25"/>
  <c r="F149" i="25"/>
  <c r="G149" i="25"/>
  <c r="H149" i="25"/>
  <c r="I149" i="25"/>
  <c r="J149" i="25"/>
  <c r="K149" i="25"/>
  <c r="L149" i="25"/>
  <c r="B150" i="25"/>
  <c r="C150" i="25"/>
  <c r="D150" i="25"/>
  <c r="E150" i="25"/>
  <c r="F150" i="25"/>
  <c r="G150" i="25"/>
  <c r="H150" i="25"/>
  <c r="I150" i="25"/>
  <c r="J150" i="25"/>
  <c r="K150" i="25"/>
  <c r="L150" i="25"/>
  <c r="B151" i="25"/>
  <c r="C151" i="25"/>
  <c r="D151" i="25"/>
  <c r="E151" i="25"/>
  <c r="F151" i="25"/>
  <c r="G151" i="25"/>
  <c r="H151" i="25"/>
  <c r="I151" i="25"/>
  <c r="J151" i="25"/>
  <c r="K151" i="25"/>
  <c r="L151" i="25"/>
  <c r="B152" i="25"/>
  <c r="C152" i="25"/>
  <c r="D152" i="25"/>
  <c r="E152" i="25"/>
  <c r="F152" i="25"/>
  <c r="G152" i="25"/>
  <c r="H152" i="25"/>
  <c r="I152" i="25"/>
  <c r="J152" i="25"/>
  <c r="K152" i="25"/>
  <c r="L152" i="25"/>
  <c r="B153" i="25"/>
  <c r="C153" i="25"/>
  <c r="D153" i="25"/>
  <c r="E153" i="25"/>
  <c r="F153" i="25"/>
  <c r="G153" i="25"/>
  <c r="H153" i="25"/>
  <c r="I153" i="25"/>
  <c r="J153" i="25"/>
  <c r="K153" i="25"/>
  <c r="L153" i="25"/>
  <c r="B154" i="25"/>
  <c r="C154" i="25"/>
  <c r="D154" i="25"/>
  <c r="E154" i="25"/>
  <c r="F154" i="25"/>
  <c r="G154" i="25"/>
  <c r="H154" i="25"/>
  <c r="I154" i="25"/>
  <c r="J154" i="25"/>
  <c r="K154" i="25"/>
  <c r="L154" i="25"/>
  <c r="B155" i="25"/>
  <c r="C155" i="25"/>
  <c r="D155" i="25"/>
  <c r="E155" i="25"/>
  <c r="F155" i="25"/>
  <c r="G155" i="25"/>
  <c r="H155" i="25"/>
  <c r="I155" i="25"/>
  <c r="J155" i="25"/>
  <c r="K155" i="25"/>
  <c r="L155" i="25"/>
  <c r="B156" i="25"/>
  <c r="C156" i="25"/>
  <c r="D156" i="25"/>
  <c r="E156" i="25"/>
  <c r="F156" i="25"/>
  <c r="G156" i="25"/>
  <c r="H156" i="25"/>
  <c r="I156" i="25"/>
  <c r="J156" i="25"/>
  <c r="K156" i="25"/>
  <c r="L156" i="25"/>
  <c r="C3" i="25"/>
  <c r="D3" i="25"/>
  <c r="E3" i="25"/>
  <c r="F3" i="25"/>
  <c r="G3" i="25"/>
  <c r="H3" i="25"/>
  <c r="I3" i="25"/>
  <c r="J3" i="25"/>
  <c r="K3" i="25"/>
  <c r="L3" i="25"/>
  <c r="B3" i="25"/>
  <c r="B4" i="27"/>
  <c r="C4" i="27"/>
  <c r="D4" i="27"/>
  <c r="E4" i="27"/>
  <c r="F4" i="27"/>
  <c r="G4" i="27"/>
  <c r="H4" i="27"/>
  <c r="I4" i="27"/>
  <c r="J4" i="27"/>
  <c r="K4" i="27"/>
  <c r="L4" i="27"/>
  <c r="B5" i="27"/>
  <c r="C5" i="27"/>
  <c r="D5" i="27"/>
  <c r="E5" i="27"/>
  <c r="F5" i="27"/>
  <c r="G5" i="27"/>
  <c r="H5" i="27"/>
  <c r="I5" i="27"/>
  <c r="J5" i="27"/>
  <c r="K5" i="27"/>
  <c r="L5" i="27"/>
  <c r="B6" i="27"/>
  <c r="C6" i="27"/>
  <c r="D6" i="27"/>
  <c r="E6" i="27"/>
  <c r="F6" i="27"/>
  <c r="G6" i="27"/>
  <c r="H6" i="27"/>
  <c r="I6" i="27"/>
  <c r="J6" i="27"/>
  <c r="K6" i="27"/>
  <c r="L6" i="27"/>
  <c r="B7" i="27"/>
  <c r="C7" i="27"/>
  <c r="D7" i="27"/>
  <c r="E7" i="27"/>
  <c r="F7" i="27"/>
  <c r="G7" i="27"/>
  <c r="H7" i="27"/>
  <c r="I7" i="27"/>
  <c r="J7" i="27"/>
  <c r="K7" i="27"/>
  <c r="L7" i="27"/>
  <c r="B8" i="27"/>
  <c r="C8" i="27"/>
  <c r="D8" i="27"/>
  <c r="E8" i="27"/>
  <c r="F8" i="27"/>
  <c r="G8" i="27"/>
  <c r="H8" i="27"/>
  <c r="I8" i="27"/>
  <c r="J8" i="27"/>
  <c r="K8" i="27"/>
  <c r="L8" i="27"/>
  <c r="B9" i="27"/>
  <c r="C9" i="27"/>
  <c r="D9" i="27"/>
  <c r="E9" i="27"/>
  <c r="F9" i="27"/>
  <c r="G9" i="27"/>
  <c r="H9" i="27"/>
  <c r="I9" i="27"/>
  <c r="J9" i="27"/>
  <c r="K9" i="27"/>
  <c r="L9" i="27"/>
  <c r="B10" i="27"/>
  <c r="C10" i="27"/>
  <c r="D10" i="27"/>
  <c r="E10" i="27"/>
  <c r="F10" i="27"/>
  <c r="G10" i="27"/>
  <c r="H10" i="27"/>
  <c r="I10" i="27"/>
  <c r="J10" i="27"/>
  <c r="K10" i="27"/>
  <c r="L10" i="27"/>
  <c r="B11" i="27"/>
  <c r="C11" i="27"/>
  <c r="D11" i="27"/>
  <c r="E11" i="27"/>
  <c r="F11" i="27"/>
  <c r="G11" i="27"/>
  <c r="H11" i="27"/>
  <c r="I11" i="27"/>
  <c r="J11" i="27"/>
  <c r="K11" i="27"/>
  <c r="L11" i="27"/>
  <c r="B12" i="27"/>
  <c r="C12" i="27"/>
  <c r="D12" i="27"/>
  <c r="E12" i="27"/>
  <c r="F12" i="27"/>
  <c r="G12" i="27"/>
  <c r="H12" i="27"/>
  <c r="I12" i="27"/>
  <c r="J12" i="27"/>
  <c r="K12" i="27"/>
  <c r="L12" i="27"/>
  <c r="B13" i="27"/>
  <c r="C13" i="27"/>
  <c r="D13" i="27"/>
  <c r="E13" i="27"/>
  <c r="F13" i="27"/>
  <c r="G13" i="27"/>
  <c r="H13" i="27"/>
  <c r="I13" i="27"/>
  <c r="J13" i="27"/>
  <c r="K13" i="27"/>
  <c r="L13" i="27"/>
  <c r="B14" i="27"/>
  <c r="C14" i="27"/>
  <c r="D14" i="27"/>
  <c r="E14" i="27"/>
  <c r="F14" i="27"/>
  <c r="G14" i="27"/>
  <c r="H14" i="27"/>
  <c r="I14" i="27"/>
  <c r="J14" i="27"/>
  <c r="K14" i="27"/>
  <c r="L14" i="27"/>
  <c r="B15" i="27"/>
  <c r="C15" i="27"/>
  <c r="D15" i="27"/>
  <c r="E15" i="27"/>
  <c r="F15" i="27"/>
  <c r="G15" i="27"/>
  <c r="H15" i="27"/>
  <c r="I15" i="27"/>
  <c r="J15" i="27"/>
  <c r="K15" i="27"/>
  <c r="L15" i="27"/>
  <c r="B16" i="27"/>
  <c r="C16" i="27"/>
  <c r="D16" i="27"/>
  <c r="E16" i="27"/>
  <c r="F16" i="27"/>
  <c r="G16" i="27"/>
  <c r="H16" i="27"/>
  <c r="I16" i="27"/>
  <c r="J16" i="27"/>
  <c r="K16" i="27"/>
  <c r="L16" i="27"/>
  <c r="B17" i="27"/>
  <c r="C17" i="27"/>
  <c r="D17" i="27"/>
  <c r="E17" i="27"/>
  <c r="F17" i="27"/>
  <c r="G17" i="27"/>
  <c r="H17" i="27"/>
  <c r="I17" i="27"/>
  <c r="J17" i="27"/>
  <c r="K17" i="27"/>
  <c r="L17" i="27"/>
  <c r="B18" i="27"/>
  <c r="C18" i="27"/>
  <c r="D18" i="27"/>
  <c r="E18" i="27"/>
  <c r="F18" i="27"/>
  <c r="G18" i="27"/>
  <c r="H18" i="27"/>
  <c r="I18" i="27"/>
  <c r="J18" i="27"/>
  <c r="K18" i="27"/>
  <c r="L18" i="27"/>
  <c r="B19" i="27"/>
  <c r="C19" i="27"/>
  <c r="D19" i="27"/>
  <c r="E19" i="27"/>
  <c r="F19" i="27"/>
  <c r="G19" i="27"/>
  <c r="H19" i="27"/>
  <c r="I19" i="27"/>
  <c r="J19" i="27"/>
  <c r="K19" i="27"/>
  <c r="L19" i="27"/>
  <c r="B20" i="27"/>
  <c r="C20" i="27"/>
  <c r="D20" i="27"/>
  <c r="E20" i="27"/>
  <c r="F20" i="27"/>
  <c r="G20" i="27"/>
  <c r="H20" i="27"/>
  <c r="I20" i="27"/>
  <c r="J20" i="27"/>
  <c r="K20" i="27"/>
  <c r="L20" i="27"/>
  <c r="B21" i="27"/>
  <c r="C21" i="27"/>
  <c r="D21" i="27"/>
  <c r="E21" i="27"/>
  <c r="F21" i="27"/>
  <c r="G21" i="27"/>
  <c r="H21" i="27"/>
  <c r="I21" i="27"/>
  <c r="J21" i="27"/>
  <c r="K21" i="27"/>
  <c r="L21" i="27"/>
  <c r="B22" i="27"/>
  <c r="C22" i="27"/>
  <c r="D22" i="27"/>
  <c r="E22" i="27"/>
  <c r="F22" i="27"/>
  <c r="G22" i="27"/>
  <c r="H22" i="27"/>
  <c r="I22" i="27"/>
  <c r="J22" i="27"/>
  <c r="K22" i="27"/>
  <c r="L22" i="27"/>
  <c r="B23" i="27"/>
  <c r="C23" i="27"/>
  <c r="D23" i="27"/>
  <c r="E23" i="27"/>
  <c r="F23" i="27"/>
  <c r="G23" i="27"/>
  <c r="H23" i="27"/>
  <c r="I23" i="27"/>
  <c r="J23" i="27"/>
  <c r="K23" i="27"/>
  <c r="L23" i="27"/>
  <c r="B24" i="27"/>
  <c r="C24" i="27"/>
  <c r="D24" i="27"/>
  <c r="E24" i="27"/>
  <c r="F24" i="27"/>
  <c r="G24" i="27"/>
  <c r="H24" i="27"/>
  <c r="I24" i="27"/>
  <c r="J24" i="27"/>
  <c r="K24" i="27"/>
  <c r="L24" i="27"/>
  <c r="B25" i="27"/>
  <c r="C25" i="27"/>
  <c r="D25" i="27"/>
  <c r="E25" i="27"/>
  <c r="F25" i="27"/>
  <c r="G25" i="27"/>
  <c r="H25" i="27"/>
  <c r="I25" i="27"/>
  <c r="J25" i="27"/>
  <c r="K25" i="27"/>
  <c r="L25" i="27"/>
  <c r="B26" i="27"/>
  <c r="C26" i="27"/>
  <c r="D26" i="27"/>
  <c r="E26" i="27"/>
  <c r="F26" i="27"/>
  <c r="G26" i="27"/>
  <c r="H26" i="27"/>
  <c r="I26" i="27"/>
  <c r="J26" i="27"/>
  <c r="K26" i="27"/>
  <c r="L26" i="27"/>
  <c r="B27" i="27"/>
  <c r="C27" i="27"/>
  <c r="D27" i="27"/>
  <c r="E27" i="27"/>
  <c r="F27" i="27"/>
  <c r="G27" i="27"/>
  <c r="H27" i="27"/>
  <c r="I27" i="27"/>
  <c r="J27" i="27"/>
  <c r="K27" i="27"/>
  <c r="L27" i="27"/>
  <c r="B28" i="27"/>
  <c r="C28" i="27"/>
  <c r="D28" i="27"/>
  <c r="E28" i="27"/>
  <c r="F28" i="27"/>
  <c r="G28" i="27"/>
  <c r="H28" i="27"/>
  <c r="I28" i="27"/>
  <c r="J28" i="27"/>
  <c r="K28" i="27"/>
  <c r="L28" i="27"/>
  <c r="B29" i="27"/>
  <c r="C29" i="27"/>
  <c r="D29" i="27"/>
  <c r="E29" i="27"/>
  <c r="F29" i="27"/>
  <c r="G29" i="27"/>
  <c r="H29" i="27"/>
  <c r="I29" i="27"/>
  <c r="J29" i="27"/>
  <c r="K29" i="27"/>
  <c r="L29" i="27"/>
  <c r="B30" i="27"/>
  <c r="C30" i="27"/>
  <c r="D30" i="27"/>
  <c r="E30" i="27"/>
  <c r="F30" i="27"/>
  <c r="G30" i="27"/>
  <c r="H30" i="27"/>
  <c r="I30" i="27"/>
  <c r="J30" i="27"/>
  <c r="K30" i="27"/>
  <c r="L30" i="27"/>
  <c r="B31" i="27"/>
  <c r="C31" i="27"/>
  <c r="D31" i="27"/>
  <c r="E31" i="27"/>
  <c r="F31" i="27"/>
  <c r="G31" i="27"/>
  <c r="H31" i="27"/>
  <c r="I31" i="27"/>
  <c r="J31" i="27"/>
  <c r="K31" i="27"/>
  <c r="L31" i="27"/>
  <c r="B32" i="27"/>
  <c r="C32" i="27"/>
  <c r="D32" i="27"/>
  <c r="E32" i="27"/>
  <c r="F32" i="27"/>
  <c r="G32" i="27"/>
  <c r="H32" i="27"/>
  <c r="I32" i="27"/>
  <c r="J32" i="27"/>
  <c r="K32" i="27"/>
  <c r="L32" i="27"/>
  <c r="B33" i="27"/>
  <c r="C33" i="27"/>
  <c r="D33" i="27"/>
  <c r="E33" i="27"/>
  <c r="F33" i="27"/>
  <c r="G33" i="27"/>
  <c r="H33" i="27"/>
  <c r="I33" i="27"/>
  <c r="J33" i="27"/>
  <c r="K33" i="27"/>
  <c r="L33" i="27"/>
  <c r="B34" i="27"/>
  <c r="C34" i="27"/>
  <c r="D34" i="27"/>
  <c r="E34" i="27"/>
  <c r="F34" i="27"/>
  <c r="G34" i="27"/>
  <c r="H34" i="27"/>
  <c r="I34" i="27"/>
  <c r="J34" i="27"/>
  <c r="K34" i="27"/>
  <c r="L34" i="27"/>
  <c r="B35" i="27"/>
  <c r="C35" i="27"/>
  <c r="D35" i="27"/>
  <c r="E35" i="27"/>
  <c r="F35" i="27"/>
  <c r="G35" i="27"/>
  <c r="H35" i="27"/>
  <c r="I35" i="27"/>
  <c r="J35" i="27"/>
  <c r="K35" i="27"/>
  <c r="L35" i="27"/>
  <c r="B36" i="27"/>
  <c r="C36" i="27"/>
  <c r="D36" i="27"/>
  <c r="E36" i="27"/>
  <c r="F36" i="27"/>
  <c r="G36" i="27"/>
  <c r="H36" i="27"/>
  <c r="I36" i="27"/>
  <c r="J36" i="27"/>
  <c r="K36" i="27"/>
  <c r="L36" i="27"/>
  <c r="B37" i="27"/>
  <c r="C37" i="27"/>
  <c r="D37" i="27"/>
  <c r="E37" i="27"/>
  <c r="F37" i="27"/>
  <c r="G37" i="27"/>
  <c r="H37" i="27"/>
  <c r="I37" i="27"/>
  <c r="J37" i="27"/>
  <c r="K37" i="27"/>
  <c r="L37" i="27"/>
  <c r="B38" i="27"/>
  <c r="C38" i="27"/>
  <c r="D38" i="27"/>
  <c r="E38" i="27"/>
  <c r="F38" i="27"/>
  <c r="G38" i="27"/>
  <c r="H38" i="27"/>
  <c r="I38" i="27"/>
  <c r="J38" i="27"/>
  <c r="K38" i="27"/>
  <c r="L38" i="27"/>
  <c r="B39" i="27"/>
  <c r="C39" i="27"/>
  <c r="D39" i="27"/>
  <c r="E39" i="27"/>
  <c r="F39" i="27"/>
  <c r="G39" i="27"/>
  <c r="H39" i="27"/>
  <c r="I39" i="27"/>
  <c r="J39" i="27"/>
  <c r="K39" i="27"/>
  <c r="L39" i="27"/>
  <c r="B40" i="27"/>
  <c r="C40" i="27"/>
  <c r="D40" i="27"/>
  <c r="E40" i="27"/>
  <c r="F40" i="27"/>
  <c r="G40" i="27"/>
  <c r="H40" i="27"/>
  <c r="I40" i="27"/>
  <c r="J40" i="27"/>
  <c r="K40" i="27"/>
  <c r="L40" i="27"/>
  <c r="B41" i="27"/>
  <c r="C41" i="27"/>
  <c r="D41" i="27"/>
  <c r="E41" i="27"/>
  <c r="F41" i="27"/>
  <c r="G41" i="27"/>
  <c r="H41" i="27"/>
  <c r="I41" i="27"/>
  <c r="J41" i="27"/>
  <c r="K41" i="27"/>
  <c r="L41" i="27"/>
  <c r="B42" i="27"/>
  <c r="C42" i="27"/>
  <c r="D42" i="27"/>
  <c r="E42" i="27"/>
  <c r="F42" i="27"/>
  <c r="G42" i="27"/>
  <c r="H42" i="27"/>
  <c r="I42" i="27"/>
  <c r="J42" i="27"/>
  <c r="K42" i="27"/>
  <c r="L42" i="27"/>
  <c r="B43" i="27"/>
  <c r="C43" i="27"/>
  <c r="D43" i="27"/>
  <c r="E43" i="27"/>
  <c r="F43" i="27"/>
  <c r="G43" i="27"/>
  <c r="H43" i="27"/>
  <c r="I43" i="27"/>
  <c r="J43" i="27"/>
  <c r="K43" i="27"/>
  <c r="L43" i="27"/>
  <c r="B44" i="27"/>
  <c r="C44" i="27"/>
  <c r="D44" i="27"/>
  <c r="E44" i="27"/>
  <c r="F44" i="27"/>
  <c r="G44" i="27"/>
  <c r="H44" i="27"/>
  <c r="I44" i="27"/>
  <c r="J44" i="27"/>
  <c r="K44" i="27"/>
  <c r="L44" i="27"/>
  <c r="B45" i="27"/>
  <c r="C45" i="27"/>
  <c r="D45" i="27"/>
  <c r="E45" i="27"/>
  <c r="F45" i="27"/>
  <c r="G45" i="27"/>
  <c r="H45" i="27"/>
  <c r="I45" i="27"/>
  <c r="J45" i="27"/>
  <c r="K45" i="27"/>
  <c r="L45" i="27"/>
  <c r="B46" i="27"/>
  <c r="C46" i="27"/>
  <c r="D46" i="27"/>
  <c r="E46" i="27"/>
  <c r="F46" i="27"/>
  <c r="G46" i="27"/>
  <c r="H46" i="27"/>
  <c r="I46" i="27"/>
  <c r="J46" i="27"/>
  <c r="K46" i="27"/>
  <c r="L46" i="27"/>
  <c r="B47" i="27"/>
  <c r="C47" i="27"/>
  <c r="D47" i="27"/>
  <c r="E47" i="27"/>
  <c r="F47" i="27"/>
  <c r="G47" i="27"/>
  <c r="H47" i="27"/>
  <c r="I47" i="27"/>
  <c r="J47" i="27"/>
  <c r="K47" i="27"/>
  <c r="L47" i="27"/>
  <c r="B48" i="27"/>
  <c r="C48" i="27"/>
  <c r="D48" i="27"/>
  <c r="E48" i="27"/>
  <c r="F48" i="27"/>
  <c r="G48" i="27"/>
  <c r="H48" i="27"/>
  <c r="I48" i="27"/>
  <c r="J48" i="27"/>
  <c r="K48" i="27"/>
  <c r="L48" i="27"/>
  <c r="B49" i="27"/>
  <c r="C49" i="27"/>
  <c r="D49" i="27"/>
  <c r="E49" i="27"/>
  <c r="F49" i="27"/>
  <c r="G49" i="27"/>
  <c r="H49" i="27"/>
  <c r="I49" i="27"/>
  <c r="J49" i="27"/>
  <c r="K49" i="27"/>
  <c r="L49" i="27"/>
  <c r="B50" i="27"/>
  <c r="C50" i="27"/>
  <c r="D50" i="27"/>
  <c r="E50" i="27"/>
  <c r="F50" i="27"/>
  <c r="G50" i="27"/>
  <c r="H50" i="27"/>
  <c r="I50" i="27"/>
  <c r="J50" i="27"/>
  <c r="K50" i="27"/>
  <c r="L50" i="27"/>
  <c r="B51" i="27"/>
  <c r="C51" i="27"/>
  <c r="D51" i="27"/>
  <c r="E51" i="27"/>
  <c r="F51" i="27"/>
  <c r="G51" i="27"/>
  <c r="H51" i="27"/>
  <c r="I51" i="27"/>
  <c r="J51" i="27"/>
  <c r="K51" i="27"/>
  <c r="L51" i="27"/>
  <c r="B52" i="27"/>
  <c r="C52" i="27"/>
  <c r="D52" i="27"/>
  <c r="E52" i="27"/>
  <c r="F52" i="27"/>
  <c r="G52" i="27"/>
  <c r="H52" i="27"/>
  <c r="I52" i="27"/>
  <c r="J52" i="27"/>
  <c r="K52" i="27"/>
  <c r="L52" i="27"/>
  <c r="B53" i="27"/>
  <c r="C53" i="27"/>
  <c r="D53" i="27"/>
  <c r="E53" i="27"/>
  <c r="F53" i="27"/>
  <c r="G53" i="27"/>
  <c r="H53" i="27"/>
  <c r="I53" i="27"/>
  <c r="J53" i="27"/>
  <c r="K53" i="27"/>
  <c r="L53" i="27"/>
  <c r="B54" i="27"/>
  <c r="C54" i="27"/>
  <c r="D54" i="27"/>
  <c r="E54" i="27"/>
  <c r="F54" i="27"/>
  <c r="G54" i="27"/>
  <c r="H54" i="27"/>
  <c r="I54" i="27"/>
  <c r="J54" i="27"/>
  <c r="K54" i="27"/>
  <c r="L54" i="27"/>
  <c r="B55" i="27"/>
  <c r="C55" i="27"/>
  <c r="D55" i="27"/>
  <c r="E55" i="27"/>
  <c r="F55" i="27"/>
  <c r="G55" i="27"/>
  <c r="H55" i="27"/>
  <c r="I55" i="27"/>
  <c r="J55" i="27"/>
  <c r="K55" i="27"/>
  <c r="L55" i="27"/>
  <c r="B56" i="27"/>
  <c r="C56" i="27"/>
  <c r="D56" i="27"/>
  <c r="E56" i="27"/>
  <c r="F56" i="27"/>
  <c r="G56" i="27"/>
  <c r="H56" i="27"/>
  <c r="I56" i="27"/>
  <c r="J56" i="27"/>
  <c r="K56" i="27"/>
  <c r="L56" i="27"/>
  <c r="B57" i="27"/>
  <c r="C57" i="27"/>
  <c r="D57" i="27"/>
  <c r="E57" i="27"/>
  <c r="F57" i="27"/>
  <c r="G57" i="27"/>
  <c r="H57" i="27"/>
  <c r="I57" i="27"/>
  <c r="J57" i="27"/>
  <c r="K57" i="27"/>
  <c r="L57" i="27"/>
  <c r="B58" i="27"/>
  <c r="C58" i="27"/>
  <c r="D58" i="27"/>
  <c r="E58" i="27"/>
  <c r="F58" i="27"/>
  <c r="G58" i="27"/>
  <c r="H58" i="27"/>
  <c r="I58" i="27"/>
  <c r="J58" i="27"/>
  <c r="K58" i="27"/>
  <c r="L58" i="27"/>
  <c r="B59" i="27"/>
  <c r="C59" i="27"/>
  <c r="D59" i="27"/>
  <c r="E59" i="27"/>
  <c r="F59" i="27"/>
  <c r="G59" i="27"/>
  <c r="H59" i="27"/>
  <c r="I59" i="27"/>
  <c r="J59" i="27"/>
  <c r="K59" i="27"/>
  <c r="L59" i="27"/>
  <c r="B60" i="27"/>
  <c r="C60" i="27"/>
  <c r="D60" i="27"/>
  <c r="E60" i="27"/>
  <c r="F60" i="27"/>
  <c r="G60" i="27"/>
  <c r="H60" i="27"/>
  <c r="I60" i="27"/>
  <c r="J60" i="27"/>
  <c r="K60" i="27"/>
  <c r="L60" i="27"/>
  <c r="B61" i="27"/>
  <c r="C61" i="27"/>
  <c r="D61" i="27"/>
  <c r="E61" i="27"/>
  <c r="F61" i="27"/>
  <c r="G61" i="27"/>
  <c r="H61" i="27"/>
  <c r="I61" i="27"/>
  <c r="J61" i="27"/>
  <c r="K61" i="27"/>
  <c r="L61" i="27"/>
  <c r="B62" i="27"/>
  <c r="C62" i="27"/>
  <c r="D62" i="27"/>
  <c r="E62" i="27"/>
  <c r="F62" i="27"/>
  <c r="G62" i="27"/>
  <c r="H62" i="27"/>
  <c r="I62" i="27"/>
  <c r="J62" i="27"/>
  <c r="K62" i="27"/>
  <c r="L62" i="27"/>
  <c r="B63" i="27"/>
  <c r="C63" i="27"/>
  <c r="D63" i="27"/>
  <c r="E63" i="27"/>
  <c r="F63" i="27"/>
  <c r="G63" i="27"/>
  <c r="H63" i="27"/>
  <c r="I63" i="27"/>
  <c r="J63" i="27"/>
  <c r="K63" i="27"/>
  <c r="L63" i="27"/>
  <c r="B64" i="27"/>
  <c r="C64" i="27"/>
  <c r="D64" i="27"/>
  <c r="E64" i="27"/>
  <c r="F64" i="27"/>
  <c r="G64" i="27"/>
  <c r="H64" i="27"/>
  <c r="I64" i="27"/>
  <c r="J64" i="27"/>
  <c r="K64" i="27"/>
  <c r="L64" i="27"/>
  <c r="B65" i="27"/>
  <c r="C65" i="27"/>
  <c r="D65" i="27"/>
  <c r="E65" i="27"/>
  <c r="F65" i="27"/>
  <c r="G65" i="27"/>
  <c r="H65" i="27"/>
  <c r="I65" i="27"/>
  <c r="J65" i="27"/>
  <c r="K65" i="27"/>
  <c r="L65" i="27"/>
  <c r="B66" i="27"/>
  <c r="C66" i="27"/>
  <c r="D66" i="27"/>
  <c r="E66" i="27"/>
  <c r="F66" i="27"/>
  <c r="G66" i="27"/>
  <c r="H66" i="27"/>
  <c r="I66" i="27"/>
  <c r="J66" i="27"/>
  <c r="K66" i="27"/>
  <c r="L66" i="27"/>
  <c r="B67" i="27"/>
  <c r="C67" i="27"/>
  <c r="D67" i="27"/>
  <c r="E67" i="27"/>
  <c r="F67" i="27"/>
  <c r="G67" i="27"/>
  <c r="H67" i="27"/>
  <c r="I67" i="27"/>
  <c r="J67" i="27"/>
  <c r="K67" i="27"/>
  <c r="L67" i="27"/>
  <c r="B68" i="27"/>
  <c r="C68" i="27"/>
  <c r="D68" i="27"/>
  <c r="E68" i="27"/>
  <c r="F68" i="27"/>
  <c r="G68" i="27"/>
  <c r="H68" i="27"/>
  <c r="I68" i="27"/>
  <c r="J68" i="27"/>
  <c r="K68" i="27"/>
  <c r="L68" i="27"/>
  <c r="B69" i="27"/>
  <c r="C69" i="27"/>
  <c r="D69" i="27"/>
  <c r="E69" i="27"/>
  <c r="F69" i="27"/>
  <c r="G69" i="27"/>
  <c r="H69" i="27"/>
  <c r="I69" i="27"/>
  <c r="J69" i="27"/>
  <c r="K69" i="27"/>
  <c r="L69" i="27"/>
  <c r="B70" i="27"/>
  <c r="C70" i="27"/>
  <c r="D70" i="27"/>
  <c r="E70" i="27"/>
  <c r="F70" i="27"/>
  <c r="G70" i="27"/>
  <c r="H70" i="27"/>
  <c r="I70" i="27"/>
  <c r="J70" i="27"/>
  <c r="K70" i="27"/>
  <c r="L70" i="27"/>
  <c r="B71" i="27"/>
  <c r="C71" i="27"/>
  <c r="D71" i="27"/>
  <c r="E71" i="27"/>
  <c r="F71" i="27"/>
  <c r="G71" i="27"/>
  <c r="H71" i="27"/>
  <c r="I71" i="27"/>
  <c r="J71" i="27"/>
  <c r="K71" i="27"/>
  <c r="L71" i="27"/>
  <c r="B72" i="27"/>
  <c r="C72" i="27"/>
  <c r="D72" i="27"/>
  <c r="E72" i="27"/>
  <c r="F72" i="27"/>
  <c r="G72" i="27"/>
  <c r="H72" i="27"/>
  <c r="I72" i="27"/>
  <c r="J72" i="27"/>
  <c r="K72" i="27"/>
  <c r="L72" i="27"/>
  <c r="B73" i="27"/>
  <c r="C73" i="27"/>
  <c r="D73" i="27"/>
  <c r="E73" i="27"/>
  <c r="F73" i="27"/>
  <c r="G73" i="27"/>
  <c r="H73" i="27"/>
  <c r="I73" i="27"/>
  <c r="J73" i="27"/>
  <c r="K73" i="27"/>
  <c r="L73" i="27"/>
  <c r="B74" i="27"/>
  <c r="C74" i="27"/>
  <c r="D74" i="27"/>
  <c r="E74" i="27"/>
  <c r="F74" i="27"/>
  <c r="G74" i="27"/>
  <c r="H74" i="27"/>
  <c r="I74" i="27"/>
  <c r="J74" i="27"/>
  <c r="K74" i="27"/>
  <c r="L74" i="27"/>
  <c r="B75" i="27"/>
  <c r="C75" i="27"/>
  <c r="D75" i="27"/>
  <c r="E75" i="27"/>
  <c r="F75" i="27"/>
  <c r="G75" i="27"/>
  <c r="H75" i="27"/>
  <c r="I75" i="27"/>
  <c r="J75" i="27"/>
  <c r="K75" i="27"/>
  <c r="L75" i="27"/>
  <c r="B76" i="27"/>
  <c r="C76" i="27"/>
  <c r="D76" i="27"/>
  <c r="E76" i="27"/>
  <c r="F76" i="27"/>
  <c r="G76" i="27"/>
  <c r="H76" i="27"/>
  <c r="I76" i="27"/>
  <c r="J76" i="27"/>
  <c r="K76" i="27"/>
  <c r="L76" i="27"/>
  <c r="B77" i="27"/>
  <c r="C77" i="27"/>
  <c r="D77" i="27"/>
  <c r="E77" i="27"/>
  <c r="F77" i="27"/>
  <c r="G77" i="27"/>
  <c r="H77" i="27"/>
  <c r="I77" i="27"/>
  <c r="J77" i="27"/>
  <c r="K77" i="27"/>
  <c r="L77" i="27"/>
  <c r="B78" i="27"/>
  <c r="C78" i="27"/>
  <c r="D78" i="27"/>
  <c r="E78" i="27"/>
  <c r="F78" i="27"/>
  <c r="G78" i="27"/>
  <c r="H78" i="27"/>
  <c r="I78" i="27"/>
  <c r="J78" i="27"/>
  <c r="K78" i="27"/>
  <c r="L78" i="27"/>
  <c r="B79" i="27"/>
  <c r="C79" i="27"/>
  <c r="D79" i="27"/>
  <c r="E79" i="27"/>
  <c r="F79" i="27"/>
  <c r="G79" i="27"/>
  <c r="H79" i="27"/>
  <c r="I79" i="27"/>
  <c r="J79" i="27"/>
  <c r="K79" i="27"/>
  <c r="L79" i="27"/>
  <c r="B80" i="27"/>
  <c r="C80" i="27"/>
  <c r="D80" i="27"/>
  <c r="E80" i="27"/>
  <c r="F80" i="27"/>
  <c r="G80" i="27"/>
  <c r="H80" i="27"/>
  <c r="I80" i="27"/>
  <c r="J80" i="27"/>
  <c r="K80" i="27"/>
  <c r="L80" i="27"/>
  <c r="B81" i="27"/>
  <c r="C81" i="27"/>
  <c r="D81" i="27"/>
  <c r="E81" i="27"/>
  <c r="F81" i="27"/>
  <c r="G81" i="27"/>
  <c r="H81" i="27"/>
  <c r="I81" i="27"/>
  <c r="J81" i="27"/>
  <c r="K81" i="27"/>
  <c r="L81" i="27"/>
  <c r="B82" i="27"/>
  <c r="C82" i="27"/>
  <c r="D82" i="27"/>
  <c r="E82" i="27"/>
  <c r="F82" i="27"/>
  <c r="G82" i="27"/>
  <c r="H82" i="27"/>
  <c r="I82" i="27"/>
  <c r="J82" i="27"/>
  <c r="K82" i="27"/>
  <c r="L82" i="27"/>
  <c r="B83" i="27"/>
  <c r="C83" i="27"/>
  <c r="D83" i="27"/>
  <c r="E83" i="27"/>
  <c r="F83" i="27"/>
  <c r="G83" i="27"/>
  <c r="H83" i="27"/>
  <c r="I83" i="27"/>
  <c r="J83" i="27"/>
  <c r="K83" i="27"/>
  <c r="L83" i="27"/>
  <c r="B84" i="27"/>
  <c r="C84" i="27"/>
  <c r="D84" i="27"/>
  <c r="E84" i="27"/>
  <c r="F84" i="27"/>
  <c r="G84" i="27"/>
  <c r="H84" i="27"/>
  <c r="I84" i="27"/>
  <c r="J84" i="27"/>
  <c r="K84" i="27"/>
  <c r="L84" i="27"/>
  <c r="B85" i="27"/>
  <c r="C85" i="27"/>
  <c r="D85" i="27"/>
  <c r="E85" i="27"/>
  <c r="F85" i="27"/>
  <c r="G85" i="27"/>
  <c r="H85" i="27"/>
  <c r="I85" i="27"/>
  <c r="J85" i="27"/>
  <c r="K85" i="27"/>
  <c r="L85" i="27"/>
  <c r="B86" i="27"/>
  <c r="C86" i="27"/>
  <c r="D86" i="27"/>
  <c r="E86" i="27"/>
  <c r="F86" i="27"/>
  <c r="G86" i="27"/>
  <c r="H86" i="27"/>
  <c r="I86" i="27"/>
  <c r="J86" i="27"/>
  <c r="K86" i="27"/>
  <c r="L86" i="27"/>
  <c r="B87" i="27"/>
  <c r="C87" i="27"/>
  <c r="D87" i="27"/>
  <c r="E87" i="27"/>
  <c r="F87" i="27"/>
  <c r="G87" i="27"/>
  <c r="H87" i="27"/>
  <c r="I87" i="27"/>
  <c r="J87" i="27"/>
  <c r="K87" i="27"/>
  <c r="L87" i="27"/>
  <c r="B88" i="27"/>
  <c r="C88" i="27"/>
  <c r="D88" i="27"/>
  <c r="E88" i="27"/>
  <c r="F88" i="27"/>
  <c r="G88" i="27"/>
  <c r="H88" i="27"/>
  <c r="I88" i="27"/>
  <c r="J88" i="27"/>
  <c r="K88" i="27"/>
  <c r="L88" i="27"/>
  <c r="B89" i="27"/>
  <c r="C89" i="27"/>
  <c r="D89" i="27"/>
  <c r="E89" i="27"/>
  <c r="F89" i="27"/>
  <c r="G89" i="27"/>
  <c r="H89" i="27"/>
  <c r="I89" i="27"/>
  <c r="J89" i="27"/>
  <c r="K89" i="27"/>
  <c r="L89" i="27"/>
  <c r="B90" i="27"/>
  <c r="C90" i="27"/>
  <c r="D90" i="27"/>
  <c r="E90" i="27"/>
  <c r="F90" i="27"/>
  <c r="G90" i="27"/>
  <c r="H90" i="27"/>
  <c r="I90" i="27"/>
  <c r="J90" i="27"/>
  <c r="K90" i="27"/>
  <c r="L90" i="27"/>
  <c r="B91" i="27"/>
  <c r="C91" i="27"/>
  <c r="D91" i="27"/>
  <c r="E91" i="27"/>
  <c r="F91" i="27"/>
  <c r="G91" i="27"/>
  <c r="H91" i="27"/>
  <c r="I91" i="27"/>
  <c r="J91" i="27"/>
  <c r="K91" i="27"/>
  <c r="L91" i="27"/>
  <c r="B92" i="27"/>
  <c r="C92" i="27"/>
  <c r="D92" i="27"/>
  <c r="E92" i="27"/>
  <c r="F92" i="27"/>
  <c r="G92" i="27"/>
  <c r="H92" i="27"/>
  <c r="I92" i="27"/>
  <c r="J92" i="27"/>
  <c r="K92" i="27"/>
  <c r="L92" i="27"/>
  <c r="B93" i="27"/>
  <c r="C93" i="27"/>
  <c r="D93" i="27"/>
  <c r="E93" i="27"/>
  <c r="F93" i="27"/>
  <c r="G93" i="27"/>
  <c r="H93" i="27"/>
  <c r="I93" i="27"/>
  <c r="J93" i="27"/>
  <c r="K93" i="27"/>
  <c r="L93" i="27"/>
  <c r="B94" i="27"/>
  <c r="C94" i="27"/>
  <c r="D94" i="27"/>
  <c r="E94" i="27"/>
  <c r="F94" i="27"/>
  <c r="G94" i="27"/>
  <c r="H94" i="27"/>
  <c r="I94" i="27"/>
  <c r="J94" i="27"/>
  <c r="K94" i="27"/>
  <c r="L94" i="27"/>
  <c r="B95" i="27"/>
  <c r="C95" i="27"/>
  <c r="D95" i="27"/>
  <c r="E95" i="27"/>
  <c r="F95" i="27"/>
  <c r="G95" i="27"/>
  <c r="H95" i="27"/>
  <c r="I95" i="27"/>
  <c r="J95" i="27"/>
  <c r="K95" i="27"/>
  <c r="L95" i="27"/>
  <c r="B96" i="27"/>
  <c r="C96" i="27"/>
  <c r="D96" i="27"/>
  <c r="E96" i="27"/>
  <c r="F96" i="27"/>
  <c r="G96" i="27"/>
  <c r="H96" i="27"/>
  <c r="I96" i="27"/>
  <c r="J96" i="27"/>
  <c r="K96" i="27"/>
  <c r="L96" i="27"/>
  <c r="B97" i="27"/>
  <c r="C97" i="27"/>
  <c r="D97" i="27"/>
  <c r="E97" i="27"/>
  <c r="F97" i="27"/>
  <c r="G97" i="27"/>
  <c r="H97" i="27"/>
  <c r="I97" i="27"/>
  <c r="J97" i="27"/>
  <c r="K97" i="27"/>
  <c r="L97" i="27"/>
  <c r="B98" i="27"/>
  <c r="C98" i="27"/>
  <c r="D98" i="27"/>
  <c r="E98" i="27"/>
  <c r="F98" i="27"/>
  <c r="G98" i="27"/>
  <c r="H98" i="27"/>
  <c r="I98" i="27"/>
  <c r="J98" i="27"/>
  <c r="K98" i="27"/>
  <c r="L98" i="27"/>
  <c r="B99" i="27"/>
  <c r="C99" i="27"/>
  <c r="D99" i="27"/>
  <c r="E99" i="27"/>
  <c r="F99" i="27"/>
  <c r="G99" i="27"/>
  <c r="H99" i="27"/>
  <c r="I99" i="27"/>
  <c r="J99" i="27"/>
  <c r="K99" i="27"/>
  <c r="L99" i="27"/>
  <c r="B100" i="27"/>
  <c r="C100" i="27"/>
  <c r="D100" i="27"/>
  <c r="E100" i="27"/>
  <c r="F100" i="27"/>
  <c r="G100" i="27"/>
  <c r="H100" i="27"/>
  <c r="I100" i="27"/>
  <c r="J100" i="27"/>
  <c r="K100" i="27"/>
  <c r="L100" i="27"/>
  <c r="B101" i="27"/>
  <c r="C101" i="27"/>
  <c r="D101" i="27"/>
  <c r="E101" i="27"/>
  <c r="F101" i="27"/>
  <c r="G101" i="27"/>
  <c r="H101" i="27"/>
  <c r="I101" i="27"/>
  <c r="J101" i="27"/>
  <c r="K101" i="27"/>
  <c r="L101" i="27"/>
  <c r="B102" i="27"/>
  <c r="C102" i="27"/>
  <c r="D102" i="27"/>
  <c r="E102" i="27"/>
  <c r="F102" i="27"/>
  <c r="G102" i="27"/>
  <c r="H102" i="27"/>
  <c r="I102" i="27"/>
  <c r="J102" i="27"/>
  <c r="K102" i="27"/>
  <c r="L102" i="27"/>
  <c r="B103" i="27"/>
  <c r="C103" i="27"/>
  <c r="D103" i="27"/>
  <c r="E103" i="27"/>
  <c r="F103" i="27"/>
  <c r="G103" i="27"/>
  <c r="H103" i="27"/>
  <c r="I103" i="27"/>
  <c r="J103" i="27"/>
  <c r="K103" i="27"/>
  <c r="L103" i="27"/>
  <c r="B104" i="27"/>
  <c r="C104" i="27"/>
  <c r="D104" i="27"/>
  <c r="E104" i="27"/>
  <c r="F104" i="27"/>
  <c r="G104" i="27"/>
  <c r="H104" i="27"/>
  <c r="I104" i="27"/>
  <c r="J104" i="27"/>
  <c r="K104" i="27"/>
  <c r="L104" i="27"/>
  <c r="B105" i="27"/>
  <c r="C105" i="27"/>
  <c r="D105" i="27"/>
  <c r="E105" i="27"/>
  <c r="F105" i="27"/>
  <c r="G105" i="27"/>
  <c r="H105" i="27"/>
  <c r="I105" i="27"/>
  <c r="J105" i="27"/>
  <c r="K105" i="27"/>
  <c r="L105" i="27"/>
  <c r="B106" i="27"/>
  <c r="C106" i="27"/>
  <c r="D106" i="27"/>
  <c r="E106" i="27"/>
  <c r="F106" i="27"/>
  <c r="G106" i="27"/>
  <c r="H106" i="27"/>
  <c r="I106" i="27"/>
  <c r="J106" i="27"/>
  <c r="K106" i="27"/>
  <c r="L106" i="27"/>
  <c r="B107" i="27"/>
  <c r="C107" i="27"/>
  <c r="D107" i="27"/>
  <c r="E107" i="27"/>
  <c r="F107" i="27"/>
  <c r="G107" i="27"/>
  <c r="H107" i="27"/>
  <c r="I107" i="27"/>
  <c r="J107" i="27"/>
  <c r="K107" i="27"/>
  <c r="L107" i="27"/>
  <c r="B108" i="27"/>
  <c r="C108" i="27"/>
  <c r="D108" i="27"/>
  <c r="E108" i="27"/>
  <c r="F108" i="27"/>
  <c r="G108" i="27"/>
  <c r="H108" i="27"/>
  <c r="I108" i="27"/>
  <c r="J108" i="27"/>
  <c r="K108" i="27"/>
  <c r="L108" i="27"/>
  <c r="B109" i="27"/>
  <c r="C109" i="27"/>
  <c r="D109" i="27"/>
  <c r="E109" i="27"/>
  <c r="F109" i="27"/>
  <c r="G109" i="27"/>
  <c r="H109" i="27"/>
  <c r="I109" i="27"/>
  <c r="J109" i="27"/>
  <c r="K109" i="27"/>
  <c r="L109" i="27"/>
  <c r="B110" i="27"/>
  <c r="C110" i="27"/>
  <c r="D110" i="27"/>
  <c r="E110" i="27"/>
  <c r="F110" i="27"/>
  <c r="G110" i="27"/>
  <c r="H110" i="27"/>
  <c r="I110" i="27"/>
  <c r="J110" i="27"/>
  <c r="K110" i="27"/>
  <c r="L110" i="27"/>
  <c r="B111" i="27"/>
  <c r="C111" i="27"/>
  <c r="D111" i="27"/>
  <c r="E111" i="27"/>
  <c r="F111" i="27"/>
  <c r="G111" i="27"/>
  <c r="H111" i="27"/>
  <c r="I111" i="27"/>
  <c r="J111" i="27"/>
  <c r="K111" i="27"/>
  <c r="L111" i="27"/>
  <c r="B112" i="27"/>
  <c r="C112" i="27"/>
  <c r="D112" i="27"/>
  <c r="E112" i="27"/>
  <c r="F112" i="27"/>
  <c r="G112" i="27"/>
  <c r="H112" i="27"/>
  <c r="I112" i="27"/>
  <c r="J112" i="27"/>
  <c r="K112" i="27"/>
  <c r="L112" i="27"/>
  <c r="B113" i="27"/>
  <c r="C113" i="27"/>
  <c r="D113" i="27"/>
  <c r="E113" i="27"/>
  <c r="F113" i="27"/>
  <c r="G113" i="27"/>
  <c r="H113" i="27"/>
  <c r="I113" i="27"/>
  <c r="J113" i="27"/>
  <c r="K113" i="27"/>
  <c r="L113" i="27"/>
  <c r="B114" i="27"/>
  <c r="C114" i="27"/>
  <c r="D114" i="27"/>
  <c r="E114" i="27"/>
  <c r="F114" i="27"/>
  <c r="G114" i="27"/>
  <c r="H114" i="27"/>
  <c r="I114" i="27"/>
  <c r="J114" i="27"/>
  <c r="K114" i="27"/>
  <c r="L114" i="27"/>
  <c r="B115" i="27"/>
  <c r="C115" i="27"/>
  <c r="D115" i="27"/>
  <c r="E115" i="27"/>
  <c r="F115" i="27"/>
  <c r="G115" i="27"/>
  <c r="H115" i="27"/>
  <c r="I115" i="27"/>
  <c r="J115" i="27"/>
  <c r="K115" i="27"/>
  <c r="L115" i="27"/>
  <c r="B116" i="27"/>
  <c r="C116" i="27"/>
  <c r="D116" i="27"/>
  <c r="E116" i="27"/>
  <c r="F116" i="27"/>
  <c r="G116" i="27"/>
  <c r="H116" i="27"/>
  <c r="I116" i="27"/>
  <c r="J116" i="27"/>
  <c r="K116" i="27"/>
  <c r="L116" i="27"/>
  <c r="B117" i="27"/>
  <c r="C117" i="27"/>
  <c r="D117" i="27"/>
  <c r="E117" i="27"/>
  <c r="F117" i="27"/>
  <c r="G117" i="27"/>
  <c r="H117" i="27"/>
  <c r="I117" i="27"/>
  <c r="J117" i="27"/>
  <c r="K117" i="27"/>
  <c r="L117" i="27"/>
  <c r="B118" i="27"/>
  <c r="C118" i="27"/>
  <c r="D118" i="27"/>
  <c r="E118" i="27"/>
  <c r="F118" i="27"/>
  <c r="G118" i="27"/>
  <c r="H118" i="27"/>
  <c r="I118" i="27"/>
  <c r="J118" i="27"/>
  <c r="K118" i="27"/>
  <c r="L118" i="27"/>
  <c r="B119" i="27"/>
  <c r="C119" i="27"/>
  <c r="D119" i="27"/>
  <c r="E119" i="27"/>
  <c r="F119" i="27"/>
  <c r="G119" i="27"/>
  <c r="H119" i="27"/>
  <c r="I119" i="27"/>
  <c r="J119" i="27"/>
  <c r="K119" i="27"/>
  <c r="L119" i="27"/>
  <c r="B120" i="27"/>
  <c r="C120" i="27"/>
  <c r="D120" i="27"/>
  <c r="E120" i="27"/>
  <c r="F120" i="27"/>
  <c r="G120" i="27"/>
  <c r="H120" i="27"/>
  <c r="I120" i="27"/>
  <c r="J120" i="27"/>
  <c r="K120" i="27"/>
  <c r="L120" i="27"/>
  <c r="B121" i="27"/>
  <c r="C121" i="27"/>
  <c r="D121" i="27"/>
  <c r="E121" i="27"/>
  <c r="F121" i="27"/>
  <c r="G121" i="27"/>
  <c r="H121" i="27"/>
  <c r="I121" i="27"/>
  <c r="J121" i="27"/>
  <c r="K121" i="27"/>
  <c r="L121" i="27"/>
  <c r="B122" i="27"/>
  <c r="C122" i="27"/>
  <c r="D122" i="27"/>
  <c r="E122" i="27"/>
  <c r="F122" i="27"/>
  <c r="G122" i="27"/>
  <c r="H122" i="27"/>
  <c r="I122" i="27"/>
  <c r="J122" i="27"/>
  <c r="K122" i="27"/>
  <c r="L122" i="27"/>
  <c r="B123" i="27"/>
  <c r="C123" i="27"/>
  <c r="D123" i="27"/>
  <c r="E123" i="27"/>
  <c r="F123" i="27"/>
  <c r="G123" i="27"/>
  <c r="H123" i="27"/>
  <c r="I123" i="27"/>
  <c r="J123" i="27"/>
  <c r="K123" i="27"/>
  <c r="L123" i="27"/>
  <c r="B124" i="27"/>
  <c r="C124" i="27"/>
  <c r="D124" i="27"/>
  <c r="E124" i="27"/>
  <c r="F124" i="27"/>
  <c r="G124" i="27"/>
  <c r="H124" i="27"/>
  <c r="I124" i="27"/>
  <c r="J124" i="27"/>
  <c r="K124" i="27"/>
  <c r="L124" i="27"/>
  <c r="B125" i="27"/>
  <c r="C125" i="27"/>
  <c r="D125" i="27"/>
  <c r="E125" i="27"/>
  <c r="F125" i="27"/>
  <c r="G125" i="27"/>
  <c r="H125" i="27"/>
  <c r="I125" i="27"/>
  <c r="J125" i="27"/>
  <c r="K125" i="27"/>
  <c r="L125" i="27"/>
  <c r="B126" i="27"/>
  <c r="C126" i="27"/>
  <c r="D126" i="27"/>
  <c r="E126" i="27"/>
  <c r="F126" i="27"/>
  <c r="G126" i="27"/>
  <c r="H126" i="27"/>
  <c r="I126" i="27"/>
  <c r="J126" i="27"/>
  <c r="K126" i="27"/>
  <c r="L126" i="27"/>
  <c r="B127" i="27"/>
  <c r="C127" i="27"/>
  <c r="D127" i="27"/>
  <c r="E127" i="27"/>
  <c r="F127" i="27"/>
  <c r="G127" i="27"/>
  <c r="H127" i="27"/>
  <c r="I127" i="27"/>
  <c r="J127" i="27"/>
  <c r="K127" i="27"/>
  <c r="L127" i="27"/>
  <c r="B128" i="27"/>
  <c r="C128" i="27"/>
  <c r="D128" i="27"/>
  <c r="E128" i="27"/>
  <c r="F128" i="27"/>
  <c r="G128" i="27"/>
  <c r="H128" i="27"/>
  <c r="I128" i="27"/>
  <c r="J128" i="27"/>
  <c r="K128" i="27"/>
  <c r="L128" i="27"/>
  <c r="B129" i="27"/>
  <c r="C129" i="27"/>
  <c r="D129" i="27"/>
  <c r="E129" i="27"/>
  <c r="F129" i="27"/>
  <c r="G129" i="27"/>
  <c r="H129" i="27"/>
  <c r="I129" i="27"/>
  <c r="J129" i="27"/>
  <c r="K129" i="27"/>
  <c r="L129" i="27"/>
  <c r="B130" i="27"/>
  <c r="C130" i="27"/>
  <c r="D130" i="27"/>
  <c r="E130" i="27"/>
  <c r="F130" i="27"/>
  <c r="G130" i="27"/>
  <c r="H130" i="27"/>
  <c r="I130" i="27"/>
  <c r="J130" i="27"/>
  <c r="K130" i="27"/>
  <c r="L130" i="27"/>
  <c r="B131" i="27"/>
  <c r="C131" i="27"/>
  <c r="D131" i="27"/>
  <c r="E131" i="27"/>
  <c r="F131" i="27"/>
  <c r="G131" i="27"/>
  <c r="H131" i="27"/>
  <c r="I131" i="27"/>
  <c r="J131" i="27"/>
  <c r="K131" i="27"/>
  <c r="L131" i="27"/>
  <c r="B132" i="27"/>
  <c r="C132" i="27"/>
  <c r="D132" i="27"/>
  <c r="E132" i="27"/>
  <c r="F132" i="27"/>
  <c r="G132" i="27"/>
  <c r="H132" i="27"/>
  <c r="I132" i="27"/>
  <c r="J132" i="27"/>
  <c r="K132" i="27"/>
  <c r="L132" i="27"/>
  <c r="B133" i="27"/>
  <c r="C133" i="27"/>
  <c r="D133" i="27"/>
  <c r="E133" i="27"/>
  <c r="F133" i="27"/>
  <c r="G133" i="27"/>
  <c r="H133" i="27"/>
  <c r="I133" i="27"/>
  <c r="J133" i="27"/>
  <c r="K133" i="27"/>
  <c r="L133" i="27"/>
  <c r="B134" i="27"/>
  <c r="C134" i="27"/>
  <c r="D134" i="27"/>
  <c r="E134" i="27"/>
  <c r="F134" i="27"/>
  <c r="G134" i="27"/>
  <c r="H134" i="27"/>
  <c r="I134" i="27"/>
  <c r="J134" i="27"/>
  <c r="K134" i="27"/>
  <c r="L134" i="27"/>
  <c r="B135" i="27"/>
  <c r="C135" i="27"/>
  <c r="D135" i="27"/>
  <c r="E135" i="27"/>
  <c r="F135" i="27"/>
  <c r="G135" i="27"/>
  <c r="H135" i="27"/>
  <c r="I135" i="27"/>
  <c r="J135" i="27"/>
  <c r="K135" i="27"/>
  <c r="L135" i="27"/>
  <c r="B136" i="27"/>
  <c r="C136" i="27"/>
  <c r="D136" i="27"/>
  <c r="E136" i="27"/>
  <c r="F136" i="27"/>
  <c r="G136" i="27"/>
  <c r="H136" i="27"/>
  <c r="I136" i="27"/>
  <c r="J136" i="27"/>
  <c r="K136" i="27"/>
  <c r="L136" i="27"/>
  <c r="B137" i="27"/>
  <c r="C137" i="27"/>
  <c r="D137" i="27"/>
  <c r="E137" i="27"/>
  <c r="F137" i="27"/>
  <c r="G137" i="27"/>
  <c r="H137" i="27"/>
  <c r="I137" i="27"/>
  <c r="J137" i="27"/>
  <c r="K137" i="27"/>
  <c r="L137" i="27"/>
  <c r="B138" i="27"/>
  <c r="C138" i="27"/>
  <c r="D138" i="27"/>
  <c r="E138" i="27"/>
  <c r="F138" i="27"/>
  <c r="G138" i="27"/>
  <c r="H138" i="27"/>
  <c r="I138" i="27"/>
  <c r="J138" i="27"/>
  <c r="K138" i="27"/>
  <c r="L138" i="27"/>
  <c r="B139" i="27"/>
  <c r="C139" i="27"/>
  <c r="D139" i="27"/>
  <c r="E139" i="27"/>
  <c r="F139" i="27"/>
  <c r="G139" i="27"/>
  <c r="H139" i="27"/>
  <c r="I139" i="27"/>
  <c r="J139" i="27"/>
  <c r="K139" i="27"/>
  <c r="L139" i="27"/>
  <c r="B140" i="27"/>
  <c r="C140" i="27"/>
  <c r="D140" i="27"/>
  <c r="E140" i="27"/>
  <c r="F140" i="27"/>
  <c r="G140" i="27"/>
  <c r="H140" i="27"/>
  <c r="I140" i="27"/>
  <c r="J140" i="27"/>
  <c r="K140" i="27"/>
  <c r="L140" i="27"/>
  <c r="B141" i="27"/>
  <c r="C141" i="27"/>
  <c r="D141" i="27"/>
  <c r="E141" i="27"/>
  <c r="F141" i="27"/>
  <c r="G141" i="27"/>
  <c r="H141" i="27"/>
  <c r="I141" i="27"/>
  <c r="J141" i="27"/>
  <c r="K141" i="27"/>
  <c r="L141" i="27"/>
  <c r="B142" i="27"/>
  <c r="C142" i="27"/>
  <c r="D142" i="27"/>
  <c r="E142" i="27"/>
  <c r="F142" i="27"/>
  <c r="G142" i="27"/>
  <c r="H142" i="27"/>
  <c r="I142" i="27"/>
  <c r="J142" i="27"/>
  <c r="K142" i="27"/>
  <c r="L142" i="27"/>
  <c r="B143" i="27"/>
  <c r="C143" i="27"/>
  <c r="D143" i="27"/>
  <c r="E143" i="27"/>
  <c r="F143" i="27"/>
  <c r="G143" i="27"/>
  <c r="H143" i="27"/>
  <c r="I143" i="27"/>
  <c r="J143" i="27"/>
  <c r="K143" i="27"/>
  <c r="L143" i="27"/>
  <c r="B144" i="27"/>
  <c r="C144" i="27"/>
  <c r="D144" i="27"/>
  <c r="E144" i="27"/>
  <c r="F144" i="27"/>
  <c r="G144" i="27"/>
  <c r="H144" i="27"/>
  <c r="I144" i="27"/>
  <c r="J144" i="27"/>
  <c r="K144" i="27"/>
  <c r="L144" i="27"/>
  <c r="B145" i="27"/>
  <c r="C145" i="27"/>
  <c r="D145" i="27"/>
  <c r="E145" i="27"/>
  <c r="F145" i="27"/>
  <c r="G145" i="27"/>
  <c r="H145" i="27"/>
  <c r="I145" i="27"/>
  <c r="J145" i="27"/>
  <c r="K145" i="27"/>
  <c r="L145" i="27"/>
  <c r="B146" i="27"/>
  <c r="C146" i="27"/>
  <c r="D146" i="27"/>
  <c r="E146" i="27"/>
  <c r="F146" i="27"/>
  <c r="G146" i="27"/>
  <c r="H146" i="27"/>
  <c r="I146" i="27"/>
  <c r="J146" i="27"/>
  <c r="K146" i="27"/>
  <c r="L146" i="27"/>
  <c r="B147" i="27"/>
  <c r="C147" i="27"/>
  <c r="D147" i="27"/>
  <c r="E147" i="27"/>
  <c r="F147" i="27"/>
  <c r="G147" i="27"/>
  <c r="H147" i="27"/>
  <c r="I147" i="27"/>
  <c r="J147" i="27"/>
  <c r="K147" i="27"/>
  <c r="L147" i="27"/>
  <c r="B148" i="27"/>
  <c r="C148" i="27"/>
  <c r="D148" i="27"/>
  <c r="E148" i="27"/>
  <c r="F148" i="27"/>
  <c r="G148" i="27"/>
  <c r="H148" i="27"/>
  <c r="I148" i="27"/>
  <c r="J148" i="27"/>
  <c r="K148" i="27"/>
  <c r="L148" i="27"/>
  <c r="B149" i="27"/>
  <c r="C149" i="27"/>
  <c r="D149" i="27"/>
  <c r="E149" i="27"/>
  <c r="F149" i="27"/>
  <c r="G149" i="27"/>
  <c r="H149" i="27"/>
  <c r="I149" i="27"/>
  <c r="J149" i="27"/>
  <c r="K149" i="27"/>
  <c r="L149" i="27"/>
  <c r="B150" i="27"/>
  <c r="C150" i="27"/>
  <c r="D150" i="27"/>
  <c r="E150" i="27"/>
  <c r="F150" i="27"/>
  <c r="G150" i="27"/>
  <c r="H150" i="27"/>
  <c r="I150" i="27"/>
  <c r="J150" i="27"/>
  <c r="K150" i="27"/>
  <c r="L150" i="27"/>
  <c r="B151" i="27"/>
  <c r="C151" i="27"/>
  <c r="D151" i="27"/>
  <c r="E151" i="27"/>
  <c r="F151" i="27"/>
  <c r="G151" i="27"/>
  <c r="H151" i="27"/>
  <c r="I151" i="27"/>
  <c r="J151" i="27"/>
  <c r="K151" i="27"/>
  <c r="L151" i="27"/>
  <c r="B152" i="27"/>
  <c r="C152" i="27"/>
  <c r="D152" i="27"/>
  <c r="E152" i="27"/>
  <c r="F152" i="27"/>
  <c r="G152" i="27"/>
  <c r="H152" i="27"/>
  <c r="I152" i="27"/>
  <c r="J152" i="27"/>
  <c r="K152" i="27"/>
  <c r="L152" i="27"/>
  <c r="B153" i="27"/>
  <c r="C153" i="27"/>
  <c r="D153" i="27"/>
  <c r="E153" i="27"/>
  <c r="F153" i="27"/>
  <c r="G153" i="27"/>
  <c r="H153" i="27"/>
  <c r="I153" i="27"/>
  <c r="J153" i="27"/>
  <c r="K153" i="27"/>
  <c r="L153" i="27"/>
  <c r="B154" i="27"/>
  <c r="C154" i="27"/>
  <c r="D154" i="27"/>
  <c r="E154" i="27"/>
  <c r="F154" i="27"/>
  <c r="G154" i="27"/>
  <c r="H154" i="27"/>
  <c r="I154" i="27"/>
  <c r="J154" i="27"/>
  <c r="K154" i="27"/>
  <c r="L154" i="27"/>
  <c r="B155" i="27"/>
  <c r="C155" i="27"/>
  <c r="D155" i="27"/>
  <c r="E155" i="27"/>
  <c r="F155" i="27"/>
  <c r="G155" i="27"/>
  <c r="H155" i="27"/>
  <c r="I155" i="27"/>
  <c r="J155" i="27"/>
  <c r="K155" i="27"/>
  <c r="L155" i="27"/>
  <c r="B156" i="27"/>
  <c r="C156" i="27"/>
  <c r="D156" i="27"/>
  <c r="E156" i="27"/>
  <c r="F156" i="27"/>
  <c r="G156" i="27"/>
  <c r="H156" i="27"/>
  <c r="I156" i="27"/>
  <c r="J156" i="27"/>
  <c r="K156" i="27"/>
  <c r="L156" i="27"/>
  <c r="C3" i="27"/>
  <c r="D3" i="27"/>
  <c r="E3" i="27"/>
  <c r="F3" i="27"/>
  <c r="G3" i="27"/>
  <c r="H3" i="27"/>
  <c r="I3" i="27"/>
  <c r="J3" i="27"/>
  <c r="K3" i="27"/>
  <c r="L3" i="27"/>
  <c r="B3" i="27"/>
  <c r="AS5" i="21"/>
  <c r="AS7" i="21"/>
  <c r="AS8" i="21"/>
  <c r="AS9" i="21"/>
  <c r="AS11" i="21"/>
  <c r="AS13" i="21"/>
  <c r="AS15" i="21"/>
  <c r="AS16" i="21"/>
  <c r="AS17" i="21"/>
  <c r="AS19" i="21"/>
  <c r="AS21" i="21"/>
  <c r="AS23" i="21"/>
  <c r="AS24" i="21"/>
  <c r="AS25" i="21"/>
  <c r="AS27" i="21"/>
  <c r="AS29" i="21"/>
  <c r="AS31" i="21"/>
  <c r="AS32" i="21"/>
  <c r="AS33" i="21"/>
  <c r="AS35" i="21"/>
  <c r="AS37" i="21"/>
  <c r="AS39" i="21"/>
  <c r="AS40" i="21"/>
  <c r="AS41" i="21"/>
  <c r="AS43" i="21"/>
  <c r="AS45" i="21"/>
  <c r="AS47" i="21"/>
  <c r="AS48" i="21"/>
  <c r="AS49" i="21"/>
  <c r="AS51" i="21"/>
  <c r="AS53" i="21"/>
  <c r="AS55" i="21"/>
  <c r="AS56" i="21"/>
  <c r="AS57" i="21"/>
  <c r="AS59" i="21"/>
  <c r="AS61" i="21"/>
  <c r="AS63" i="21"/>
  <c r="AS64" i="21"/>
  <c r="AS65" i="21"/>
  <c r="AS67" i="21"/>
  <c r="AS69" i="21"/>
  <c r="AS71" i="21"/>
  <c r="AS72" i="21"/>
  <c r="AS73" i="21"/>
  <c r="AS75" i="21"/>
  <c r="AS77" i="21"/>
  <c r="AS79" i="21"/>
  <c r="AS80" i="21"/>
  <c r="AS81" i="21"/>
  <c r="AS83" i="21"/>
  <c r="AS85" i="21"/>
  <c r="AS87" i="21"/>
  <c r="AS88" i="21"/>
  <c r="AS89" i="21"/>
  <c r="AS91" i="21"/>
  <c r="AS93" i="21"/>
  <c r="AS95" i="21"/>
  <c r="AS96" i="21"/>
  <c r="AS97" i="21"/>
  <c r="AS99" i="21"/>
  <c r="AS101" i="21"/>
  <c r="AS103" i="21"/>
  <c r="AS104" i="21"/>
  <c r="AS105" i="21"/>
  <c r="AS107" i="21"/>
  <c r="AS109" i="21"/>
  <c r="AS111" i="21"/>
  <c r="AS112" i="21"/>
  <c r="AS113" i="21"/>
  <c r="AS115" i="21"/>
  <c r="AS117" i="21"/>
  <c r="AS119" i="21"/>
  <c r="AS120" i="21"/>
  <c r="AS121" i="21"/>
  <c r="AS123" i="21"/>
  <c r="AS125" i="21"/>
  <c r="AS127" i="21"/>
  <c r="AS128" i="21"/>
  <c r="AS129" i="21"/>
  <c r="AS131" i="21"/>
  <c r="AS133" i="21"/>
  <c r="AS135" i="21"/>
  <c r="AS136" i="21"/>
  <c r="AS137" i="21"/>
  <c r="AS139" i="21"/>
  <c r="AS141" i="21"/>
  <c r="AS143" i="21"/>
  <c r="AS144" i="21"/>
  <c r="AS145" i="21"/>
  <c r="AS147" i="21"/>
  <c r="AS149" i="21"/>
  <c r="AS151" i="21"/>
  <c r="AS152" i="21"/>
  <c r="AS153" i="21"/>
  <c r="AS155" i="21"/>
  <c r="AS3" i="21"/>
  <c r="B4" i="26"/>
  <c r="C4" i="26"/>
  <c r="D4" i="26"/>
  <c r="E4" i="26"/>
  <c r="F4" i="26"/>
  <c r="G4" i="26"/>
  <c r="H4" i="26"/>
  <c r="I4" i="26"/>
  <c r="J4" i="26"/>
  <c r="K4" i="26"/>
  <c r="L4" i="26"/>
  <c r="B5" i="26"/>
  <c r="C5" i="26"/>
  <c r="D5" i="26"/>
  <c r="E5" i="26"/>
  <c r="F5" i="26"/>
  <c r="G5" i="26"/>
  <c r="H5" i="26"/>
  <c r="I5" i="26"/>
  <c r="J5" i="26"/>
  <c r="K5" i="26"/>
  <c r="L5" i="26"/>
  <c r="B6" i="26"/>
  <c r="C6" i="26"/>
  <c r="D6" i="26"/>
  <c r="E6" i="26"/>
  <c r="F6" i="26"/>
  <c r="G6" i="26"/>
  <c r="H6" i="26"/>
  <c r="I6" i="26"/>
  <c r="J6" i="26"/>
  <c r="K6" i="26"/>
  <c r="L6" i="26"/>
  <c r="B7" i="26"/>
  <c r="C7" i="26"/>
  <c r="D7" i="26"/>
  <c r="E7" i="26"/>
  <c r="F7" i="26"/>
  <c r="G7" i="26"/>
  <c r="H7" i="26"/>
  <c r="I7" i="26"/>
  <c r="J7" i="26"/>
  <c r="K7" i="26"/>
  <c r="L7" i="26"/>
  <c r="B8" i="26"/>
  <c r="C8" i="26"/>
  <c r="D8" i="26"/>
  <c r="E8" i="26"/>
  <c r="F8" i="26"/>
  <c r="G8" i="26"/>
  <c r="H8" i="26"/>
  <c r="I8" i="26"/>
  <c r="J8" i="26"/>
  <c r="K8" i="26"/>
  <c r="L8" i="26"/>
  <c r="B9" i="26"/>
  <c r="C9" i="26"/>
  <c r="D9" i="26"/>
  <c r="E9" i="26"/>
  <c r="F9" i="26"/>
  <c r="G9" i="26"/>
  <c r="H9" i="26"/>
  <c r="I9" i="26"/>
  <c r="J9" i="26"/>
  <c r="K9" i="26"/>
  <c r="L9" i="26"/>
  <c r="B10" i="26"/>
  <c r="C10" i="26"/>
  <c r="D10" i="26"/>
  <c r="E10" i="26"/>
  <c r="F10" i="26"/>
  <c r="G10" i="26"/>
  <c r="H10" i="26"/>
  <c r="I10" i="26"/>
  <c r="J10" i="26"/>
  <c r="K10" i="26"/>
  <c r="L10" i="26"/>
  <c r="B11" i="26"/>
  <c r="C11" i="26"/>
  <c r="D11" i="26"/>
  <c r="E11" i="26"/>
  <c r="F11" i="26"/>
  <c r="G11" i="26"/>
  <c r="H11" i="26"/>
  <c r="I11" i="26"/>
  <c r="J11" i="26"/>
  <c r="K11" i="26"/>
  <c r="L11" i="26"/>
  <c r="B12" i="26"/>
  <c r="C12" i="26"/>
  <c r="D12" i="26"/>
  <c r="E12" i="26"/>
  <c r="F12" i="26"/>
  <c r="G12" i="26"/>
  <c r="H12" i="26"/>
  <c r="I12" i="26"/>
  <c r="J12" i="26"/>
  <c r="K12" i="26"/>
  <c r="L12" i="26"/>
  <c r="B13" i="26"/>
  <c r="C13" i="26"/>
  <c r="D13" i="26"/>
  <c r="E13" i="26"/>
  <c r="F13" i="26"/>
  <c r="G13" i="26"/>
  <c r="H13" i="26"/>
  <c r="I13" i="26"/>
  <c r="J13" i="26"/>
  <c r="K13" i="26"/>
  <c r="L13" i="26"/>
  <c r="B14" i="26"/>
  <c r="C14" i="26"/>
  <c r="D14" i="26"/>
  <c r="E14" i="26"/>
  <c r="F14" i="26"/>
  <c r="G14" i="26"/>
  <c r="H14" i="26"/>
  <c r="I14" i="26"/>
  <c r="J14" i="26"/>
  <c r="K14" i="26"/>
  <c r="L14" i="26"/>
  <c r="B15" i="26"/>
  <c r="C15" i="26"/>
  <c r="D15" i="26"/>
  <c r="E15" i="26"/>
  <c r="F15" i="26"/>
  <c r="G15" i="26"/>
  <c r="H15" i="26"/>
  <c r="I15" i="26"/>
  <c r="J15" i="26"/>
  <c r="K15" i="26"/>
  <c r="L15" i="26"/>
  <c r="B16" i="26"/>
  <c r="C16" i="26"/>
  <c r="D16" i="26"/>
  <c r="E16" i="26"/>
  <c r="F16" i="26"/>
  <c r="G16" i="26"/>
  <c r="H16" i="26"/>
  <c r="I16" i="26"/>
  <c r="J16" i="26"/>
  <c r="K16" i="26"/>
  <c r="L16" i="26"/>
  <c r="B17" i="26"/>
  <c r="C17" i="26"/>
  <c r="D17" i="26"/>
  <c r="E17" i="26"/>
  <c r="F17" i="26"/>
  <c r="G17" i="26"/>
  <c r="H17" i="26"/>
  <c r="I17" i="26"/>
  <c r="J17" i="26"/>
  <c r="K17" i="26"/>
  <c r="L17" i="26"/>
  <c r="B18" i="26"/>
  <c r="C18" i="26"/>
  <c r="D18" i="26"/>
  <c r="E18" i="26"/>
  <c r="F18" i="26"/>
  <c r="G18" i="26"/>
  <c r="H18" i="26"/>
  <c r="I18" i="26"/>
  <c r="J18" i="26"/>
  <c r="K18" i="26"/>
  <c r="L18" i="26"/>
  <c r="B19" i="26"/>
  <c r="C19" i="26"/>
  <c r="D19" i="26"/>
  <c r="E19" i="26"/>
  <c r="F19" i="26"/>
  <c r="G19" i="26"/>
  <c r="H19" i="26"/>
  <c r="I19" i="26"/>
  <c r="J19" i="26"/>
  <c r="K19" i="26"/>
  <c r="L19" i="26"/>
  <c r="B20" i="26"/>
  <c r="C20" i="26"/>
  <c r="D20" i="26"/>
  <c r="E20" i="26"/>
  <c r="F20" i="26"/>
  <c r="G20" i="26"/>
  <c r="H20" i="26"/>
  <c r="I20" i="26"/>
  <c r="J20" i="26"/>
  <c r="K20" i="26"/>
  <c r="L20" i="26"/>
  <c r="B21" i="26"/>
  <c r="C21" i="26"/>
  <c r="D21" i="26"/>
  <c r="E21" i="26"/>
  <c r="F21" i="26"/>
  <c r="G21" i="26"/>
  <c r="H21" i="26"/>
  <c r="I21" i="26"/>
  <c r="J21" i="26"/>
  <c r="K21" i="26"/>
  <c r="L21" i="26"/>
  <c r="B22" i="26"/>
  <c r="C22" i="26"/>
  <c r="D22" i="26"/>
  <c r="E22" i="26"/>
  <c r="F22" i="26"/>
  <c r="G22" i="26"/>
  <c r="H22" i="26"/>
  <c r="I22" i="26"/>
  <c r="J22" i="26"/>
  <c r="K22" i="26"/>
  <c r="L22" i="26"/>
  <c r="B23" i="26"/>
  <c r="C23" i="26"/>
  <c r="D23" i="26"/>
  <c r="E23" i="26"/>
  <c r="F23" i="26"/>
  <c r="G23" i="26"/>
  <c r="H23" i="26"/>
  <c r="I23" i="26"/>
  <c r="J23" i="26"/>
  <c r="K23" i="26"/>
  <c r="L23" i="26"/>
  <c r="B24" i="26"/>
  <c r="C24" i="26"/>
  <c r="D24" i="26"/>
  <c r="E24" i="26"/>
  <c r="F24" i="26"/>
  <c r="G24" i="26"/>
  <c r="H24" i="26"/>
  <c r="I24" i="26"/>
  <c r="J24" i="26"/>
  <c r="K24" i="26"/>
  <c r="L24" i="26"/>
  <c r="B25" i="26"/>
  <c r="C25" i="26"/>
  <c r="D25" i="26"/>
  <c r="E25" i="26"/>
  <c r="F25" i="26"/>
  <c r="G25" i="26"/>
  <c r="H25" i="26"/>
  <c r="I25" i="26"/>
  <c r="J25" i="26"/>
  <c r="K25" i="26"/>
  <c r="L25" i="26"/>
  <c r="B26" i="26"/>
  <c r="C26" i="26"/>
  <c r="D26" i="26"/>
  <c r="E26" i="26"/>
  <c r="F26" i="26"/>
  <c r="G26" i="26"/>
  <c r="H26" i="26"/>
  <c r="I26" i="26"/>
  <c r="J26" i="26"/>
  <c r="K26" i="26"/>
  <c r="L26" i="26"/>
  <c r="B27" i="26"/>
  <c r="C27" i="26"/>
  <c r="D27" i="26"/>
  <c r="E27" i="26"/>
  <c r="F27" i="26"/>
  <c r="G27" i="26"/>
  <c r="H27" i="26"/>
  <c r="I27" i="26"/>
  <c r="J27" i="26"/>
  <c r="K27" i="26"/>
  <c r="L27" i="26"/>
  <c r="B28" i="26"/>
  <c r="C28" i="26"/>
  <c r="D28" i="26"/>
  <c r="E28" i="26"/>
  <c r="F28" i="26"/>
  <c r="G28" i="26"/>
  <c r="H28" i="26"/>
  <c r="I28" i="26"/>
  <c r="J28" i="26"/>
  <c r="K28" i="26"/>
  <c r="L28" i="26"/>
  <c r="B29" i="26"/>
  <c r="C29" i="26"/>
  <c r="D29" i="26"/>
  <c r="E29" i="26"/>
  <c r="F29" i="26"/>
  <c r="G29" i="26"/>
  <c r="H29" i="26"/>
  <c r="I29" i="26"/>
  <c r="J29" i="26"/>
  <c r="K29" i="26"/>
  <c r="L29" i="26"/>
  <c r="B30" i="26"/>
  <c r="C30" i="26"/>
  <c r="D30" i="26"/>
  <c r="E30" i="26"/>
  <c r="F30" i="26"/>
  <c r="G30" i="26"/>
  <c r="H30" i="26"/>
  <c r="I30" i="26"/>
  <c r="J30" i="26"/>
  <c r="K30" i="26"/>
  <c r="L30" i="26"/>
  <c r="B31" i="26"/>
  <c r="C31" i="26"/>
  <c r="D31" i="26"/>
  <c r="E31" i="26"/>
  <c r="F31" i="26"/>
  <c r="G31" i="26"/>
  <c r="H31" i="26"/>
  <c r="I31" i="26"/>
  <c r="J31" i="26"/>
  <c r="K31" i="26"/>
  <c r="L31" i="26"/>
  <c r="B32" i="26"/>
  <c r="C32" i="26"/>
  <c r="D32" i="26"/>
  <c r="E32" i="26"/>
  <c r="F32" i="26"/>
  <c r="G32" i="26"/>
  <c r="H32" i="26"/>
  <c r="I32" i="26"/>
  <c r="J32" i="26"/>
  <c r="K32" i="26"/>
  <c r="L32" i="26"/>
  <c r="B33" i="26"/>
  <c r="C33" i="26"/>
  <c r="D33" i="26"/>
  <c r="E33" i="26"/>
  <c r="F33" i="26"/>
  <c r="G33" i="26"/>
  <c r="H33" i="26"/>
  <c r="I33" i="26"/>
  <c r="J33" i="26"/>
  <c r="K33" i="26"/>
  <c r="L33" i="26"/>
  <c r="B34" i="26"/>
  <c r="C34" i="26"/>
  <c r="D34" i="26"/>
  <c r="E34" i="26"/>
  <c r="F34" i="26"/>
  <c r="G34" i="26"/>
  <c r="H34" i="26"/>
  <c r="I34" i="26"/>
  <c r="J34" i="26"/>
  <c r="K34" i="26"/>
  <c r="L34" i="26"/>
  <c r="B35" i="26"/>
  <c r="C35" i="26"/>
  <c r="D35" i="26"/>
  <c r="E35" i="26"/>
  <c r="F35" i="26"/>
  <c r="G35" i="26"/>
  <c r="H35" i="26"/>
  <c r="I35" i="26"/>
  <c r="J35" i="26"/>
  <c r="K35" i="26"/>
  <c r="L35" i="26"/>
  <c r="B36" i="26"/>
  <c r="C36" i="26"/>
  <c r="D36" i="26"/>
  <c r="E36" i="26"/>
  <c r="F36" i="26"/>
  <c r="G36" i="26"/>
  <c r="H36" i="26"/>
  <c r="I36" i="26"/>
  <c r="J36" i="26"/>
  <c r="K36" i="26"/>
  <c r="L36" i="26"/>
  <c r="B37" i="26"/>
  <c r="C37" i="26"/>
  <c r="D37" i="26"/>
  <c r="E37" i="26"/>
  <c r="F37" i="26"/>
  <c r="G37" i="26"/>
  <c r="H37" i="26"/>
  <c r="I37" i="26"/>
  <c r="J37" i="26"/>
  <c r="K37" i="26"/>
  <c r="L37" i="26"/>
  <c r="B38" i="26"/>
  <c r="C38" i="26"/>
  <c r="D38" i="26"/>
  <c r="E38" i="26"/>
  <c r="F38" i="26"/>
  <c r="G38" i="26"/>
  <c r="H38" i="26"/>
  <c r="I38" i="26"/>
  <c r="J38" i="26"/>
  <c r="K38" i="26"/>
  <c r="L38" i="26"/>
  <c r="B39" i="26"/>
  <c r="C39" i="26"/>
  <c r="D39" i="26"/>
  <c r="E39" i="26"/>
  <c r="F39" i="26"/>
  <c r="G39" i="26"/>
  <c r="H39" i="26"/>
  <c r="I39" i="26"/>
  <c r="J39" i="26"/>
  <c r="K39" i="26"/>
  <c r="L39" i="26"/>
  <c r="B40" i="26"/>
  <c r="C40" i="26"/>
  <c r="D40" i="26"/>
  <c r="E40" i="26"/>
  <c r="F40" i="26"/>
  <c r="G40" i="26"/>
  <c r="H40" i="26"/>
  <c r="I40" i="26"/>
  <c r="J40" i="26"/>
  <c r="K40" i="26"/>
  <c r="L40" i="26"/>
  <c r="B41" i="26"/>
  <c r="C41" i="26"/>
  <c r="D41" i="26"/>
  <c r="E41" i="26"/>
  <c r="F41" i="26"/>
  <c r="G41" i="26"/>
  <c r="H41" i="26"/>
  <c r="I41" i="26"/>
  <c r="J41" i="26"/>
  <c r="K41" i="26"/>
  <c r="L41" i="26"/>
  <c r="B42" i="26"/>
  <c r="C42" i="26"/>
  <c r="D42" i="26"/>
  <c r="E42" i="26"/>
  <c r="F42" i="26"/>
  <c r="G42" i="26"/>
  <c r="H42" i="26"/>
  <c r="I42" i="26"/>
  <c r="J42" i="26"/>
  <c r="K42" i="26"/>
  <c r="L42" i="26"/>
  <c r="B43" i="26"/>
  <c r="C43" i="26"/>
  <c r="D43" i="26"/>
  <c r="E43" i="26"/>
  <c r="F43" i="26"/>
  <c r="G43" i="26"/>
  <c r="H43" i="26"/>
  <c r="I43" i="26"/>
  <c r="J43" i="26"/>
  <c r="K43" i="26"/>
  <c r="L43" i="26"/>
  <c r="B44" i="26"/>
  <c r="C44" i="26"/>
  <c r="D44" i="26"/>
  <c r="E44" i="26"/>
  <c r="F44" i="26"/>
  <c r="G44" i="26"/>
  <c r="H44" i="26"/>
  <c r="I44" i="26"/>
  <c r="J44" i="26"/>
  <c r="K44" i="26"/>
  <c r="L44" i="26"/>
  <c r="B45" i="26"/>
  <c r="C45" i="26"/>
  <c r="D45" i="26"/>
  <c r="E45" i="26"/>
  <c r="F45" i="26"/>
  <c r="G45" i="26"/>
  <c r="H45" i="26"/>
  <c r="I45" i="26"/>
  <c r="J45" i="26"/>
  <c r="K45" i="26"/>
  <c r="L45" i="26"/>
  <c r="B46" i="26"/>
  <c r="C46" i="26"/>
  <c r="D46" i="26"/>
  <c r="E46" i="26"/>
  <c r="F46" i="26"/>
  <c r="G46" i="26"/>
  <c r="H46" i="26"/>
  <c r="I46" i="26"/>
  <c r="J46" i="26"/>
  <c r="K46" i="26"/>
  <c r="L46" i="26"/>
  <c r="B47" i="26"/>
  <c r="C47" i="26"/>
  <c r="D47" i="26"/>
  <c r="E47" i="26"/>
  <c r="F47" i="26"/>
  <c r="G47" i="26"/>
  <c r="H47" i="26"/>
  <c r="I47" i="26"/>
  <c r="J47" i="26"/>
  <c r="K47" i="26"/>
  <c r="L47" i="26"/>
  <c r="B48" i="26"/>
  <c r="C48" i="26"/>
  <c r="D48" i="26"/>
  <c r="E48" i="26"/>
  <c r="F48" i="26"/>
  <c r="G48" i="26"/>
  <c r="H48" i="26"/>
  <c r="I48" i="26"/>
  <c r="J48" i="26"/>
  <c r="K48" i="26"/>
  <c r="L48" i="26"/>
  <c r="B49" i="26"/>
  <c r="C49" i="26"/>
  <c r="D49" i="26"/>
  <c r="E49" i="26"/>
  <c r="F49" i="26"/>
  <c r="G49" i="26"/>
  <c r="H49" i="26"/>
  <c r="I49" i="26"/>
  <c r="J49" i="26"/>
  <c r="K49" i="26"/>
  <c r="L49" i="26"/>
  <c r="B50" i="26"/>
  <c r="C50" i="26"/>
  <c r="D50" i="26"/>
  <c r="E50" i="26"/>
  <c r="F50" i="26"/>
  <c r="G50" i="26"/>
  <c r="H50" i="26"/>
  <c r="I50" i="26"/>
  <c r="J50" i="26"/>
  <c r="K50" i="26"/>
  <c r="L50" i="26"/>
  <c r="B51" i="26"/>
  <c r="C51" i="26"/>
  <c r="D51" i="26"/>
  <c r="E51" i="26"/>
  <c r="F51" i="26"/>
  <c r="G51" i="26"/>
  <c r="H51" i="26"/>
  <c r="I51" i="26"/>
  <c r="J51" i="26"/>
  <c r="K51" i="26"/>
  <c r="L51" i="26"/>
  <c r="B52" i="26"/>
  <c r="C52" i="26"/>
  <c r="D52" i="26"/>
  <c r="E52" i="26"/>
  <c r="F52" i="26"/>
  <c r="G52" i="26"/>
  <c r="H52" i="26"/>
  <c r="I52" i="26"/>
  <c r="J52" i="26"/>
  <c r="K52" i="26"/>
  <c r="L52" i="26"/>
  <c r="B53" i="26"/>
  <c r="C53" i="26"/>
  <c r="D53" i="26"/>
  <c r="E53" i="26"/>
  <c r="F53" i="26"/>
  <c r="G53" i="26"/>
  <c r="H53" i="26"/>
  <c r="I53" i="26"/>
  <c r="J53" i="26"/>
  <c r="K53" i="26"/>
  <c r="L53" i="26"/>
  <c r="B54" i="26"/>
  <c r="C54" i="26"/>
  <c r="D54" i="26"/>
  <c r="E54" i="26"/>
  <c r="F54" i="26"/>
  <c r="G54" i="26"/>
  <c r="H54" i="26"/>
  <c r="I54" i="26"/>
  <c r="J54" i="26"/>
  <c r="K54" i="26"/>
  <c r="L54" i="26"/>
  <c r="B55" i="26"/>
  <c r="C55" i="26"/>
  <c r="D55" i="26"/>
  <c r="E55" i="26"/>
  <c r="F55" i="26"/>
  <c r="G55" i="26"/>
  <c r="H55" i="26"/>
  <c r="I55" i="26"/>
  <c r="J55" i="26"/>
  <c r="K55" i="26"/>
  <c r="L55" i="26"/>
  <c r="B56" i="26"/>
  <c r="C56" i="26"/>
  <c r="D56" i="26"/>
  <c r="E56" i="26"/>
  <c r="F56" i="26"/>
  <c r="G56" i="26"/>
  <c r="H56" i="26"/>
  <c r="I56" i="26"/>
  <c r="J56" i="26"/>
  <c r="K56" i="26"/>
  <c r="L56" i="26"/>
  <c r="B57" i="26"/>
  <c r="C57" i="26"/>
  <c r="D57" i="26"/>
  <c r="E57" i="26"/>
  <c r="F57" i="26"/>
  <c r="G57" i="26"/>
  <c r="H57" i="26"/>
  <c r="I57" i="26"/>
  <c r="J57" i="26"/>
  <c r="K57" i="26"/>
  <c r="L57" i="26"/>
  <c r="B58" i="26"/>
  <c r="C58" i="26"/>
  <c r="D58" i="26"/>
  <c r="E58" i="26"/>
  <c r="F58" i="26"/>
  <c r="G58" i="26"/>
  <c r="H58" i="26"/>
  <c r="I58" i="26"/>
  <c r="J58" i="26"/>
  <c r="K58" i="26"/>
  <c r="L58" i="26"/>
  <c r="B59" i="26"/>
  <c r="C59" i="26"/>
  <c r="D59" i="26"/>
  <c r="E59" i="26"/>
  <c r="F59" i="26"/>
  <c r="G59" i="26"/>
  <c r="H59" i="26"/>
  <c r="I59" i="26"/>
  <c r="J59" i="26"/>
  <c r="K59" i="26"/>
  <c r="L59" i="26"/>
  <c r="B60" i="26"/>
  <c r="C60" i="26"/>
  <c r="D60" i="26"/>
  <c r="E60" i="26"/>
  <c r="F60" i="26"/>
  <c r="G60" i="26"/>
  <c r="H60" i="26"/>
  <c r="I60" i="26"/>
  <c r="J60" i="26"/>
  <c r="K60" i="26"/>
  <c r="L60" i="26"/>
  <c r="B61" i="26"/>
  <c r="C61" i="26"/>
  <c r="D61" i="26"/>
  <c r="E61" i="26"/>
  <c r="F61" i="26"/>
  <c r="G61" i="26"/>
  <c r="H61" i="26"/>
  <c r="I61" i="26"/>
  <c r="J61" i="26"/>
  <c r="K61" i="26"/>
  <c r="L61" i="26"/>
  <c r="B62" i="26"/>
  <c r="C62" i="26"/>
  <c r="D62" i="26"/>
  <c r="E62" i="26"/>
  <c r="F62" i="26"/>
  <c r="G62" i="26"/>
  <c r="H62" i="26"/>
  <c r="I62" i="26"/>
  <c r="J62" i="26"/>
  <c r="K62" i="26"/>
  <c r="L62" i="26"/>
  <c r="B63" i="26"/>
  <c r="C63" i="26"/>
  <c r="D63" i="26"/>
  <c r="E63" i="26"/>
  <c r="F63" i="26"/>
  <c r="G63" i="26"/>
  <c r="H63" i="26"/>
  <c r="I63" i="26"/>
  <c r="J63" i="26"/>
  <c r="K63" i="26"/>
  <c r="L63" i="26"/>
  <c r="B64" i="26"/>
  <c r="C64" i="26"/>
  <c r="D64" i="26"/>
  <c r="E64" i="26"/>
  <c r="F64" i="26"/>
  <c r="G64" i="26"/>
  <c r="H64" i="26"/>
  <c r="I64" i="26"/>
  <c r="J64" i="26"/>
  <c r="K64" i="26"/>
  <c r="L64" i="26"/>
  <c r="B65" i="26"/>
  <c r="C65" i="26"/>
  <c r="D65" i="26"/>
  <c r="E65" i="26"/>
  <c r="F65" i="26"/>
  <c r="G65" i="26"/>
  <c r="H65" i="26"/>
  <c r="I65" i="26"/>
  <c r="J65" i="26"/>
  <c r="K65" i="26"/>
  <c r="L65" i="26"/>
  <c r="B66" i="26"/>
  <c r="C66" i="26"/>
  <c r="D66" i="26"/>
  <c r="E66" i="26"/>
  <c r="F66" i="26"/>
  <c r="G66" i="26"/>
  <c r="H66" i="26"/>
  <c r="I66" i="26"/>
  <c r="J66" i="26"/>
  <c r="K66" i="26"/>
  <c r="L66" i="26"/>
  <c r="B67" i="26"/>
  <c r="C67" i="26"/>
  <c r="D67" i="26"/>
  <c r="E67" i="26"/>
  <c r="F67" i="26"/>
  <c r="G67" i="26"/>
  <c r="H67" i="26"/>
  <c r="I67" i="26"/>
  <c r="J67" i="26"/>
  <c r="K67" i="26"/>
  <c r="L67" i="26"/>
  <c r="B68" i="26"/>
  <c r="C68" i="26"/>
  <c r="D68" i="26"/>
  <c r="E68" i="26"/>
  <c r="F68" i="26"/>
  <c r="G68" i="26"/>
  <c r="H68" i="26"/>
  <c r="I68" i="26"/>
  <c r="J68" i="26"/>
  <c r="K68" i="26"/>
  <c r="L68" i="26"/>
  <c r="B69" i="26"/>
  <c r="C69" i="26"/>
  <c r="D69" i="26"/>
  <c r="E69" i="26"/>
  <c r="F69" i="26"/>
  <c r="G69" i="26"/>
  <c r="H69" i="26"/>
  <c r="I69" i="26"/>
  <c r="J69" i="26"/>
  <c r="K69" i="26"/>
  <c r="L69" i="26"/>
  <c r="B70" i="26"/>
  <c r="C70" i="26"/>
  <c r="D70" i="26"/>
  <c r="E70" i="26"/>
  <c r="F70" i="26"/>
  <c r="G70" i="26"/>
  <c r="H70" i="26"/>
  <c r="I70" i="26"/>
  <c r="J70" i="26"/>
  <c r="K70" i="26"/>
  <c r="L70" i="26"/>
  <c r="B71" i="26"/>
  <c r="C71" i="26"/>
  <c r="D71" i="26"/>
  <c r="E71" i="26"/>
  <c r="F71" i="26"/>
  <c r="G71" i="26"/>
  <c r="H71" i="26"/>
  <c r="I71" i="26"/>
  <c r="J71" i="26"/>
  <c r="K71" i="26"/>
  <c r="L71" i="26"/>
  <c r="B72" i="26"/>
  <c r="C72" i="26"/>
  <c r="D72" i="26"/>
  <c r="E72" i="26"/>
  <c r="F72" i="26"/>
  <c r="G72" i="26"/>
  <c r="H72" i="26"/>
  <c r="I72" i="26"/>
  <c r="J72" i="26"/>
  <c r="K72" i="26"/>
  <c r="L72" i="26"/>
  <c r="B73" i="26"/>
  <c r="C73" i="26"/>
  <c r="D73" i="26"/>
  <c r="E73" i="26"/>
  <c r="F73" i="26"/>
  <c r="G73" i="26"/>
  <c r="H73" i="26"/>
  <c r="I73" i="26"/>
  <c r="J73" i="26"/>
  <c r="K73" i="26"/>
  <c r="L73" i="26"/>
  <c r="B74" i="26"/>
  <c r="C74" i="26"/>
  <c r="D74" i="26"/>
  <c r="E74" i="26"/>
  <c r="F74" i="26"/>
  <c r="G74" i="26"/>
  <c r="H74" i="26"/>
  <c r="I74" i="26"/>
  <c r="J74" i="26"/>
  <c r="K74" i="26"/>
  <c r="L74" i="26"/>
  <c r="B75" i="26"/>
  <c r="C75" i="26"/>
  <c r="D75" i="26"/>
  <c r="E75" i="26"/>
  <c r="F75" i="26"/>
  <c r="G75" i="26"/>
  <c r="H75" i="26"/>
  <c r="I75" i="26"/>
  <c r="J75" i="26"/>
  <c r="K75" i="26"/>
  <c r="L75" i="26"/>
  <c r="B76" i="26"/>
  <c r="C76" i="26"/>
  <c r="D76" i="26"/>
  <c r="E76" i="26"/>
  <c r="F76" i="26"/>
  <c r="G76" i="26"/>
  <c r="H76" i="26"/>
  <c r="I76" i="26"/>
  <c r="J76" i="26"/>
  <c r="K76" i="26"/>
  <c r="L76" i="26"/>
  <c r="B77" i="26"/>
  <c r="C77" i="26"/>
  <c r="D77" i="26"/>
  <c r="E77" i="26"/>
  <c r="F77" i="26"/>
  <c r="G77" i="26"/>
  <c r="H77" i="26"/>
  <c r="I77" i="26"/>
  <c r="J77" i="26"/>
  <c r="K77" i="26"/>
  <c r="L77" i="26"/>
  <c r="B78" i="26"/>
  <c r="C78" i="26"/>
  <c r="D78" i="26"/>
  <c r="E78" i="26"/>
  <c r="F78" i="26"/>
  <c r="G78" i="26"/>
  <c r="H78" i="26"/>
  <c r="I78" i="26"/>
  <c r="J78" i="26"/>
  <c r="K78" i="26"/>
  <c r="L78" i="26"/>
  <c r="B79" i="26"/>
  <c r="C79" i="26"/>
  <c r="D79" i="26"/>
  <c r="E79" i="26"/>
  <c r="F79" i="26"/>
  <c r="G79" i="26"/>
  <c r="H79" i="26"/>
  <c r="I79" i="26"/>
  <c r="J79" i="26"/>
  <c r="K79" i="26"/>
  <c r="L79" i="26"/>
  <c r="B80" i="26"/>
  <c r="C80" i="26"/>
  <c r="D80" i="26"/>
  <c r="E80" i="26"/>
  <c r="F80" i="26"/>
  <c r="G80" i="26"/>
  <c r="H80" i="26"/>
  <c r="I80" i="26"/>
  <c r="J80" i="26"/>
  <c r="K80" i="26"/>
  <c r="L80" i="26"/>
  <c r="B81" i="26"/>
  <c r="C81" i="26"/>
  <c r="D81" i="26"/>
  <c r="E81" i="26"/>
  <c r="F81" i="26"/>
  <c r="G81" i="26"/>
  <c r="H81" i="26"/>
  <c r="I81" i="26"/>
  <c r="J81" i="26"/>
  <c r="K81" i="26"/>
  <c r="L81" i="26"/>
  <c r="B82" i="26"/>
  <c r="C82" i="26"/>
  <c r="D82" i="26"/>
  <c r="E82" i="26"/>
  <c r="F82" i="26"/>
  <c r="G82" i="26"/>
  <c r="H82" i="26"/>
  <c r="I82" i="26"/>
  <c r="J82" i="26"/>
  <c r="K82" i="26"/>
  <c r="L82" i="26"/>
  <c r="B83" i="26"/>
  <c r="C83" i="26"/>
  <c r="D83" i="26"/>
  <c r="E83" i="26"/>
  <c r="F83" i="26"/>
  <c r="G83" i="26"/>
  <c r="H83" i="26"/>
  <c r="I83" i="26"/>
  <c r="J83" i="26"/>
  <c r="K83" i="26"/>
  <c r="L83" i="26"/>
  <c r="B84" i="26"/>
  <c r="C84" i="26"/>
  <c r="D84" i="26"/>
  <c r="E84" i="26"/>
  <c r="F84" i="26"/>
  <c r="G84" i="26"/>
  <c r="H84" i="26"/>
  <c r="I84" i="26"/>
  <c r="J84" i="26"/>
  <c r="K84" i="26"/>
  <c r="L84" i="26"/>
  <c r="B85" i="26"/>
  <c r="C85" i="26"/>
  <c r="D85" i="26"/>
  <c r="E85" i="26"/>
  <c r="F85" i="26"/>
  <c r="G85" i="26"/>
  <c r="H85" i="26"/>
  <c r="I85" i="26"/>
  <c r="J85" i="26"/>
  <c r="K85" i="26"/>
  <c r="L85" i="26"/>
  <c r="B86" i="26"/>
  <c r="C86" i="26"/>
  <c r="D86" i="26"/>
  <c r="E86" i="26"/>
  <c r="F86" i="26"/>
  <c r="G86" i="26"/>
  <c r="H86" i="26"/>
  <c r="I86" i="26"/>
  <c r="J86" i="26"/>
  <c r="K86" i="26"/>
  <c r="L86" i="26"/>
  <c r="B87" i="26"/>
  <c r="C87" i="26"/>
  <c r="D87" i="26"/>
  <c r="E87" i="26"/>
  <c r="F87" i="26"/>
  <c r="G87" i="26"/>
  <c r="H87" i="26"/>
  <c r="I87" i="26"/>
  <c r="J87" i="26"/>
  <c r="K87" i="26"/>
  <c r="L87" i="26"/>
  <c r="B88" i="26"/>
  <c r="C88" i="26"/>
  <c r="D88" i="26"/>
  <c r="E88" i="26"/>
  <c r="F88" i="26"/>
  <c r="G88" i="26"/>
  <c r="H88" i="26"/>
  <c r="I88" i="26"/>
  <c r="J88" i="26"/>
  <c r="K88" i="26"/>
  <c r="L88" i="26"/>
  <c r="B89" i="26"/>
  <c r="C89" i="26"/>
  <c r="D89" i="26"/>
  <c r="E89" i="26"/>
  <c r="F89" i="26"/>
  <c r="G89" i="26"/>
  <c r="H89" i="26"/>
  <c r="I89" i="26"/>
  <c r="J89" i="26"/>
  <c r="K89" i="26"/>
  <c r="L89" i="26"/>
  <c r="B90" i="26"/>
  <c r="C90" i="26"/>
  <c r="D90" i="26"/>
  <c r="E90" i="26"/>
  <c r="F90" i="26"/>
  <c r="G90" i="26"/>
  <c r="H90" i="26"/>
  <c r="I90" i="26"/>
  <c r="J90" i="26"/>
  <c r="K90" i="26"/>
  <c r="L90" i="26"/>
  <c r="B91" i="26"/>
  <c r="C91" i="26"/>
  <c r="D91" i="26"/>
  <c r="E91" i="26"/>
  <c r="F91" i="26"/>
  <c r="G91" i="26"/>
  <c r="H91" i="26"/>
  <c r="I91" i="26"/>
  <c r="J91" i="26"/>
  <c r="K91" i="26"/>
  <c r="L91" i="26"/>
  <c r="B92" i="26"/>
  <c r="C92" i="26"/>
  <c r="D92" i="26"/>
  <c r="E92" i="26"/>
  <c r="F92" i="26"/>
  <c r="G92" i="26"/>
  <c r="H92" i="26"/>
  <c r="I92" i="26"/>
  <c r="J92" i="26"/>
  <c r="K92" i="26"/>
  <c r="L92" i="26"/>
  <c r="B93" i="26"/>
  <c r="C93" i="26"/>
  <c r="D93" i="26"/>
  <c r="E93" i="26"/>
  <c r="F93" i="26"/>
  <c r="G93" i="26"/>
  <c r="H93" i="26"/>
  <c r="I93" i="26"/>
  <c r="J93" i="26"/>
  <c r="K93" i="26"/>
  <c r="L93" i="26"/>
  <c r="B94" i="26"/>
  <c r="C94" i="26"/>
  <c r="D94" i="26"/>
  <c r="E94" i="26"/>
  <c r="F94" i="26"/>
  <c r="G94" i="26"/>
  <c r="H94" i="26"/>
  <c r="I94" i="26"/>
  <c r="J94" i="26"/>
  <c r="K94" i="26"/>
  <c r="L94" i="26"/>
  <c r="B95" i="26"/>
  <c r="C95" i="26"/>
  <c r="D95" i="26"/>
  <c r="E95" i="26"/>
  <c r="F95" i="26"/>
  <c r="G95" i="26"/>
  <c r="H95" i="26"/>
  <c r="I95" i="26"/>
  <c r="J95" i="26"/>
  <c r="K95" i="26"/>
  <c r="L95" i="26"/>
  <c r="B96" i="26"/>
  <c r="C96" i="26"/>
  <c r="D96" i="26"/>
  <c r="E96" i="26"/>
  <c r="F96" i="26"/>
  <c r="G96" i="26"/>
  <c r="H96" i="26"/>
  <c r="I96" i="26"/>
  <c r="J96" i="26"/>
  <c r="K96" i="26"/>
  <c r="L96" i="26"/>
  <c r="B97" i="26"/>
  <c r="C97" i="26"/>
  <c r="D97" i="26"/>
  <c r="E97" i="26"/>
  <c r="F97" i="26"/>
  <c r="G97" i="26"/>
  <c r="H97" i="26"/>
  <c r="I97" i="26"/>
  <c r="J97" i="26"/>
  <c r="K97" i="26"/>
  <c r="L97" i="26"/>
  <c r="B98" i="26"/>
  <c r="C98" i="26"/>
  <c r="D98" i="26"/>
  <c r="E98" i="26"/>
  <c r="F98" i="26"/>
  <c r="G98" i="26"/>
  <c r="H98" i="26"/>
  <c r="I98" i="26"/>
  <c r="J98" i="26"/>
  <c r="K98" i="26"/>
  <c r="L98" i="26"/>
  <c r="B99" i="26"/>
  <c r="C99" i="26"/>
  <c r="D99" i="26"/>
  <c r="E99" i="26"/>
  <c r="F99" i="26"/>
  <c r="G99" i="26"/>
  <c r="H99" i="26"/>
  <c r="I99" i="26"/>
  <c r="J99" i="26"/>
  <c r="K99" i="26"/>
  <c r="L99" i="26"/>
  <c r="B100" i="26"/>
  <c r="C100" i="26"/>
  <c r="D100" i="26"/>
  <c r="E100" i="26"/>
  <c r="F100" i="26"/>
  <c r="G100" i="26"/>
  <c r="H100" i="26"/>
  <c r="I100" i="26"/>
  <c r="J100" i="26"/>
  <c r="K100" i="26"/>
  <c r="L100" i="26"/>
  <c r="B101" i="26"/>
  <c r="C101" i="26"/>
  <c r="D101" i="26"/>
  <c r="E101" i="26"/>
  <c r="F101" i="26"/>
  <c r="G101" i="26"/>
  <c r="H101" i="26"/>
  <c r="I101" i="26"/>
  <c r="J101" i="26"/>
  <c r="K101" i="26"/>
  <c r="L101" i="26"/>
  <c r="B102" i="26"/>
  <c r="C102" i="26"/>
  <c r="D102" i="26"/>
  <c r="E102" i="26"/>
  <c r="F102" i="26"/>
  <c r="G102" i="26"/>
  <c r="H102" i="26"/>
  <c r="I102" i="26"/>
  <c r="J102" i="26"/>
  <c r="K102" i="26"/>
  <c r="L102" i="26"/>
  <c r="B103" i="26"/>
  <c r="C103" i="26"/>
  <c r="D103" i="26"/>
  <c r="E103" i="26"/>
  <c r="F103" i="26"/>
  <c r="G103" i="26"/>
  <c r="H103" i="26"/>
  <c r="I103" i="26"/>
  <c r="J103" i="26"/>
  <c r="K103" i="26"/>
  <c r="L103" i="26"/>
  <c r="B104" i="26"/>
  <c r="C104" i="26"/>
  <c r="D104" i="26"/>
  <c r="E104" i="26"/>
  <c r="F104" i="26"/>
  <c r="G104" i="26"/>
  <c r="H104" i="26"/>
  <c r="I104" i="26"/>
  <c r="J104" i="26"/>
  <c r="K104" i="26"/>
  <c r="L104" i="26"/>
  <c r="B105" i="26"/>
  <c r="C105" i="26"/>
  <c r="D105" i="26"/>
  <c r="E105" i="26"/>
  <c r="F105" i="26"/>
  <c r="G105" i="26"/>
  <c r="H105" i="26"/>
  <c r="I105" i="26"/>
  <c r="J105" i="26"/>
  <c r="K105" i="26"/>
  <c r="L105" i="26"/>
  <c r="B106" i="26"/>
  <c r="C106" i="26"/>
  <c r="D106" i="26"/>
  <c r="E106" i="26"/>
  <c r="F106" i="26"/>
  <c r="G106" i="26"/>
  <c r="H106" i="26"/>
  <c r="I106" i="26"/>
  <c r="J106" i="26"/>
  <c r="K106" i="26"/>
  <c r="L106" i="26"/>
  <c r="B107" i="26"/>
  <c r="C107" i="26"/>
  <c r="D107" i="26"/>
  <c r="E107" i="26"/>
  <c r="F107" i="26"/>
  <c r="G107" i="26"/>
  <c r="H107" i="26"/>
  <c r="I107" i="26"/>
  <c r="J107" i="26"/>
  <c r="K107" i="26"/>
  <c r="L107" i="26"/>
  <c r="B108" i="26"/>
  <c r="C108" i="26"/>
  <c r="D108" i="26"/>
  <c r="E108" i="26"/>
  <c r="F108" i="26"/>
  <c r="G108" i="26"/>
  <c r="H108" i="26"/>
  <c r="I108" i="26"/>
  <c r="J108" i="26"/>
  <c r="K108" i="26"/>
  <c r="L108" i="26"/>
  <c r="B109" i="26"/>
  <c r="C109" i="26"/>
  <c r="D109" i="26"/>
  <c r="E109" i="26"/>
  <c r="F109" i="26"/>
  <c r="G109" i="26"/>
  <c r="H109" i="26"/>
  <c r="I109" i="26"/>
  <c r="J109" i="26"/>
  <c r="K109" i="26"/>
  <c r="L109" i="26"/>
  <c r="B110" i="26"/>
  <c r="C110" i="26"/>
  <c r="D110" i="26"/>
  <c r="E110" i="26"/>
  <c r="F110" i="26"/>
  <c r="G110" i="26"/>
  <c r="H110" i="26"/>
  <c r="I110" i="26"/>
  <c r="J110" i="26"/>
  <c r="K110" i="26"/>
  <c r="L110" i="26"/>
  <c r="B111" i="26"/>
  <c r="C111" i="26"/>
  <c r="D111" i="26"/>
  <c r="E111" i="26"/>
  <c r="F111" i="26"/>
  <c r="G111" i="26"/>
  <c r="H111" i="26"/>
  <c r="I111" i="26"/>
  <c r="J111" i="26"/>
  <c r="K111" i="26"/>
  <c r="L111" i="26"/>
  <c r="B112" i="26"/>
  <c r="C112" i="26"/>
  <c r="D112" i="26"/>
  <c r="E112" i="26"/>
  <c r="F112" i="26"/>
  <c r="G112" i="26"/>
  <c r="H112" i="26"/>
  <c r="I112" i="26"/>
  <c r="J112" i="26"/>
  <c r="K112" i="26"/>
  <c r="L112" i="26"/>
  <c r="B113" i="26"/>
  <c r="C113" i="26"/>
  <c r="D113" i="26"/>
  <c r="E113" i="26"/>
  <c r="F113" i="26"/>
  <c r="G113" i="26"/>
  <c r="H113" i="26"/>
  <c r="I113" i="26"/>
  <c r="J113" i="26"/>
  <c r="K113" i="26"/>
  <c r="L113" i="26"/>
  <c r="B114" i="26"/>
  <c r="C114" i="26"/>
  <c r="D114" i="26"/>
  <c r="E114" i="26"/>
  <c r="F114" i="26"/>
  <c r="G114" i="26"/>
  <c r="H114" i="26"/>
  <c r="I114" i="26"/>
  <c r="J114" i="26"/>
  <c r="K114" i="26"/>
  <c r="L114" i="26"/>
  <c r="B115" i="26"/>
  <c r="C115" i="26"/>
  <c r="D115" i="26"/>
  <c r="E115" i="26"/>
  <c r="F115" i="26"/>
  <c r="G115" i="26"/>
  <c r="H115" i="26"/>
  <c r="I115" i="26"/>
  <c r="J115" i="26"/>
  <c r="K115" i="26"/>
  <c r="L115" i="26"/>
  <c r="B116" i="26"/>
  <c r="C116" i="26"/>
  <c r="D116" i="26"/>
  <c r="E116" i="26"/>
  <c r="F116" i="26"/>
  <c r="G116" i="26"/>
  <c r="H116" i="26"/>
  <c r="I116" i="26"/>
  <c r="J116" i="26"/>
  <c r="K116" i="26"/>
  <c r="L116" i="26"/>
  <c r="B117" i="26"/>
  <c r="C117" i="26"/>
  <c r="D117" i="26"/>
  <c r="E117" i="26"/>
  <c r="F117" i="26"/>
  <c r="G117" i="26"/>
  <c r="H117" i="26"/>
  <c r="I117" i="26"/>
  <c r="J117" i="26"/>
  <c r="K117" i="26"/>
  <c r="L117" i="26"/>
  <c r="B118" i="26"/>
  <c r="C118" i="26"/>
  <c r="D118" i="26"/>
  <c r="E118" i="26"/>
  <c r="F118" i="26"/>
  <c r="G118" i="26"/>
  <c r="H118" i="26"/>
  <c r="I118" i="26"/>
  <c r="J118" i="26"/>
  <c r="K118" i="26"/>
  <c r="L118" i="26"/>
  <c r="B119" i="26"/>
  <c r="C119" i="26"/>
  <c r="D119" i="26"/>
  <c r="E119" i="26"/>
  <c r="F119" i="26"/>
  <c r="G119" i="26"/>
  <c r="H119" i="26"/>
  <c r="I119" i="26"/>
  <c r="J119" i="26"/>
  <c r="K119" i="26"/>
  <c r="L119" i="26"/>
  <c r="B120" i="26"/>
  <c r="C120" i="26"/>
  <c r="D120" i="26"/>
  <c r="E120" i="26"/>
  <c r="F120" i="26"/>
  <c r="G120" i="26"/>
  <c r="H120" i="26"/>
  <c r="I120" i="26"/>
  <c r="J120" i="26"/>
  <c r="K120" i="26"/>
  <c r="L120" i="26"/>
  <c r="B121" i="26"/>
  <c r="C121" i="26"/>
  <c r="D121" i="26"/>
  <c r="E121" i="26"/>
  <c r="F121" i="26"/>
  <c r="G121" i="26"/>
  <c r="H121" i="26"/>
  <c r="I121" i="26"/>
  <c r="J121" i="26"/>
  <c r="K121" i="26"/>
  <c r="L121" i="26"/>
  <c r="B122" i="26"/>
  <c r="C122" i="26"/>
  <c r="D122" i="26"/>
  <c r="E122" i="26"/>
  <c r="F122" i="26"/>
  <c r="G122" i="26"/>
  <c r="H122" i="26"/>
  <c r="I122" i="26"/>
  <c r="J122" i="26"/>
  <c r="K122" i="26"/>
  <c r="L122" i="26"/>
  <c r="B123" i="26"/>
  <c r="C123" i="26"/>
  <c r="D123" i="26"/>
  <c r="E123" i="26"/>
  <c r="F123" i="26"/>
  <c r="G123" i="26"/>
  <c r="H123" i="26"/>
  <c r="I123" i="26"/>
  <c r="J123" i="26"/>
  <c r="K123" i="26"/>
  <c r="L123" i="26"/>
  <c r="B124" i="26"/>
  <c r="C124" i="26"/>
  <c r="D124" i="26"/>
  <c r="E124" i="26"/>
  <c r="F124" i="26"/>
  <c r="G124" i="26"/>
  <c r="H124" i="26"/>
  <c r="I124" i="26"/>
  <c r="J124" i="26"/>
  <c r="K124" i="26"/>
  <c r="L124" i="26"/>
  <c r="B125" i="26"/>
  <c r="C125" i="26"/>
  <c r="D125" i="26"/>
  <c r="E125" i="26"/>
  <c r="F125" i="26"/>
  <c r="G125" i="26"/>
  <c r="H125" i="26"/>
  <c r="I125" i="26"/>
  <c r="J125" i="26"/>
  <c r="K125" i="26"/>
  <c r="L125" i="26"/>
  <c r="B126" i="26"/>
  <c r="C126" i="26"/>
  <c r="D126" i="26"/>
  <c r="E126" i="26"/>
  <c r="F126" i="26"/>
  <c r="G126" i="26"/>
  <c r="H126" i="26"/>
  <c r="I126" i="26"/>
  <c r="J126" i="26"/>
  <c r="K126" i="26"/>
  <c r="L126" i="26"/>
  <c r="B127" i="26"/>
  <c r="C127" i="26"/>
  <c r="D127" i="26"/>
  <c r="E127" i="26"/>
  <c r="F127" i="26"/>
  <c r="G127" i="26"/>
  <c r="H127" i="26"/>
  <c r="I127" i="26"/>
  <c r="J127" i="26"/>
  <c r="K127" i="26"/>
  <c r="L127" i="26"/>
  <c r="B128" i="26"/>
  <c r="C128" i="26"/>
  <c r="D128" i="26"/>
  <c r="E128" i="26"/>
  <c r="F128" i="26"/>
  <c r="G128" i="26"/>
  <c r="H128" i="26"/>
  <c r="I128" i="26"/>
  <c r="J128" i="26"/>
  <c r="K128" i="26"/>
  <c r="L128" i="26"/>
  <c r="B129" i="26"/>
  <c r="C129" i="26"/>
  <c r="D129" i="26"/>
  <c r="E129" i="26"/>
  <c r="F129" i="26"/>
  <c r="G129" i="26"/>
  <c r="H129" i="26"/>
  <c r="I129" i="26"/>
  <c r="J129" i="26"/>
  <c r="K129" i="26"/>
  <c r="L129" i="26"/>
  <c r="B130" i="26"/>
  <c r="C130" i="26"/>
  <c r="D130" i="26"/>
  <c r="E130" i="26"/>
  <c r="F130" i="26"/>
  <c r="G130" i="26"/>
  <c r="H130" i="26"/>
  <c r="I130" i="26"/>
  <c r="J130" i="26"/>
  <c r="K130" i="26"/>
  <c r="L130" i="26"/>
  <c r="B131" i="26"/>
  <c r="C131" i="26"/>
  <c r="D131" i="26"/>
  <c r="E131" i="26"/>
  <c r="F131" i="26"/>
  <c r="G131" i="26"/>
  <c r="H131" i="26"/>
  <c r="I131" i="26"/>
  <c r="J131" i="26"/>
  <c r="K131" i="26"/>
  <c r="L131" i="26"/>
  <c r="B132" i="26"/>
  <c r="C132" i="26"/>
  <c r="D132" i="26"/>
  <c r="E132" i="26"/>
  <c r="F132" i="26"/>
  <c r="G132" i="26"/>
  <c r="H132" i="26"/>
  <c r="I132" i="26"/>
  <c r="J132" i="26"/>
  <c r="K132" i="26"/>
  <c r="L132" i="26"/>
  <c r="B133" i="26"/>
  <c r="C133" i="26"/>
  <c r="D133" i="26"/>
  <c r="E133" i="26"/>
  <c r="F133" i="26"/>
  <c r="G133" i="26"/>
  <c r="H133" i="26"/>
  <c r="I133" i="26"/>
  <c r="J133" i="26"/>
  <c r="K133" i="26"/>
  <c r="L133" i="26"/>
  <c r="B134" i="26"/>
  <c r="C134" i="26"/>
  <c r="D134" i="26"/>
  <c r="E134" i="26"/>
  <c r="F134" i="26"/>
  <c r="G134" i="26"/>
  <c r="H134" i="26"/>
  <c r="I134" i="26"/>
  <c r="J134" i="26"/>
  <c r="K134" i="26"/>
  <c r="L134" i="26"/>
  <c r="B135" i="26"/>
  <c r="C135" i="26"/>
  <c r="D135" i="26"/>
  <c r="E135" i="26"/>
  <c r="F135" i="26"/>
  <c r="G135" i="26"/>
  <c r="H135" i="26"/>
  <c r="I135" i="26"/>
  <c r="J135" i="26"/>
  <c r="K135" i="26"/>
  <c r="L135" i="26"/>
  <c r="B136" i="26"/>
  <c r="C136" i="26"/>
  <c r="D136" i="26"/>
  <c r="E136" i="26"/>
  <c r="F136" i="26"/>
  <c r="G136" i="26"/>
  <c r="H136" i="26"/>
  <c r="I136" i="26"/>
  <c r="J136" i="26"/>
  <c r="K136" i="26"/>
  <c r="L136" i="26"/>
  <c r="B137" i="26"/>
  <c r="C137" i="26"/>
  <c r="D137" i="26"/>
  <c r="E137" i="26"/>
  <c r="F137" i="26"/>
  <c r="G137" i="26"/>
  <c r="H137" i="26"/>
  <c r="I137" i="26"/>
  <c r="J137" i="26"/>
  <c r="K137" i="26"/>
  <c r="L137" i="26"/>
  <c r="B138" i="26"/>
  <c r="C138" i="26"/>
  <c r="D138" i="26"/>
  <c r="E138" i="26"/>
  <c r="F138" i="26"/>
  <c r="G138" i="26"/>
  <c r="H138" i="26"/>
  <c r="I138" i="26"/>
  <c r="J138" i="26"/>
  <c r="K138" i="26"/>
  <c r="L138" i="26"/>
  <c r="B139" i="26"/>
  <c r="C139" i="26"/>
  <c r="D139" i="26"/>
  <c r="E139" i="26"/>
  <c r="F139" i="26"/>
  <c r="G139" i="26"/>
  <c r="H139" i="26"/>
  <c r="I139" i="26"/>
  <c r="J139" i="26"/>
  <c r="K139" i="26"/>
  <c r="L139" i="26"/>
  <c r="B140" i="26"/>
  <c r="C140" i="26"/>
  <c r="D140" i="26"/>
  <c r="E140" i="26"/>
  <c r="F140" i="26"/>
  <c r="G140" i="26"/>
  <c r="H140" i="26"/>
  <c r="I140" i="26"/>
  <c r="J140" i="26"/>
  <c r="K140" i="26"/>
  <c r="L140" i="26"/>
  <c r="B141" i="26"/>
  <c r="C141" i="26"/>
  <c r="D141" i="26"/>
  <c r="E141" i="26"/>
  <c r="F141" i="26"/>
  <c r="G141" i="26"/>
  <c r="H141" i="26"/>
  <c r="I141" i="26"/>
  <c r="J141" i="26"/>
  <c r="K141" i="26"/>
  <c r="L141" i="26"/>
  <c r="B142" i="26"/>
  <c r="C142" i="26"/>
  <c r="D142" i="26"/>
  <c r="E142" i="26"/>
  <c r="F142" i="26"/>
  <c r="G142" i="26"/>
  <c r="H142" i="26"/>
  <c r="I142" i="26"/>
  <c r="J142" i="26"/>
  <c r="K142" i="26"/>
  <c r="L142" i="26"/>
  <c r="B143" i="26"/>
  <c r="C143" i="26"/>
  <c r="D143" i="26"/>
  <c r="E143" i="26"/>
  <c r="F143" i="26"/>
  <c r="G143" i="26"/>
  <c r="H143" i="26"/>
  <c r="I143" i="26"/>
  <c r="J143" i="26"/>
  <c r="K143" i="26"/>
  <c r="L143" i="26"/>
  <c r="B144" i="26"/>
  <c r="C144" i="26"/>
  <c r="D144" i="26"/>
  <c r="E144" i="26"/>
  <c r="F144" i="26"/>
  <c r="G144" i="26"/>
  <c r="H144" i="26"/>
  <c r="I144" i="26"/>
  <c r="J144" i="26"/>
  <c r="K144" i="26"/>
  <c r="L144" i="26"/>
  <c r="B145" i="26"/>
  <c r="C145" i="26"/>
  <c r="D145" i="26"/>
  <c r="E145" i="26"/>
  <c r="F145" i="26"/>
  <c r="G145" i="26"/>
  <c r="H145" i="26"/>
  <c r="I145" i="26"/>
  <c r="J145" i="26"/>
  <c r="K145" i="26"/>
  <c r="L145" i="26"/>
  <c r="B146" i="26"/>
  <c r="C146" i="26"/>
  <c r="D146" i="26"/>
  <c r="E146" i="26"/>
  <c r="F146" i="26"/>
  <c r="G146" i="26"/>
  <c r="H146" i="26"/>
  <c r="I146" i="26"/>
  <c r="J146" i="26"/>
  <c r="K146" i="26"/>
  <c r="L146" i="26"/>
  <c r="B147" i="26"/>
  <c r="C147" i="26"/>
  <c r="D147" i="26"/>
  <c r="E147" i="26"/>
  <c r="F147" i="26"/>
  <c r="G147" i="26"/>
  <c r="H147" i="26"/>
  <c r="I147" i="26"/>
  <c r="J147" i="26"/>
  <c r="K147" i="26"/>
  <c r="L147" i="26"/>
  <c r="B148" i="26"/>
  <c r="C148" i="26"/>
  <c r="D148" i="26"/>
  <c r="E148" i="26"/>
  <c r="F148" i="26"/>
  <c r="G148" i="26"/>
  <c r="H148" i="26"/>
  <c r="I148" i="26"/>
  <c r="J148" i="26"/>
  <c r="K148" i="26"/>
  <c r="L148" i="26"/>
  <c r="B149" i="26"/>
  <c r="C149" i="26"/>
  <c r="D149" i="26"/>
  <c r="E149" i="26"/>
  <c r="F149" i="26"/>
  <c r="G149" i="26"/>
  <c r="H149" i="26"/>
  <c r="I149" i="26"/>
  <c r="J149" i="26"/>
  <c r="K149" i="26"/>
  <c r="L149" i="26"/>
  <c r="B150" i="26"/>
  <c r="C150" i="26"/>
  <c r="D150" i="26"/>
  <c r="E150" i="26"/>
  <c r="F150" i="26"/>
  <c r="G150" i="26"/>
  <c r="H150" i="26"/>
  <c r="I150" i="26"/>
  <c r="J150" i="26"/>
  <c r="K150" i="26"/>
  <c r="L150" i="26"/>
  <c r="B151" i="26"/>
  <c r="C151" i="26"/>
  <c r="D151" i="26"/>
  <c r="E151" i="26"/>
  <c r="F151" i="26"/>
  <c r="G151" i="26"/>
  <c r="H151" i="26"/>
  <c r="I151" i="26"/>
  <c r="J151" i="26"/>
  <c r="K151" i="26"/>
  <c r="L151" i="26"/>
  <c r="B152" i="26"/>
  <c r="C152" i="26"/>
  <c r="D152" i="26"/>
  <c r="E152" i="26"/>
  <c r="F152" i="26"/>
  <c r="G152" i="26"/>
  <c r="H152" i="26"/>
  <c r="I152" i="26"/>
  <c r="J152" i="26"/>
  <c r="K152" i="26"/>
  <c r="L152" i="26"/>
  <c r="B153" i="26"/>
  <c r="C153" i="26"/>
  <c r="D153" i="26"/>
  <c r="E153" i="26"/>
  <c r="F153" i="26"/>
  <c r="G153" i="26"/>
  <c r="H153" i="26"/>
  <c r="I153" i="26"/>
  <c r="J153" i="26"/>
  <c r="K153" i="26"/>
  <c r="L153" i="26"/>
  <c r="B154" i="26"/>
  <c r="C154" i="26"/>
  <c r="D154" i="26"/>
  <c r="E154" i="26"/>
  <c r="F154" i="26"/>
  <c r="G154" i="26"/>
  <c r="H154" i="26"/>
  <c r="I154" i="26"/>
  <c r="J154" i="26"/>
  <c r="K154" i="26"/>
  <c r="L154" i="26"/>
  <c r="B155" i="26"/>
  <c r="C155" i="26"/>
  <c r="D155" i="26"/>
  <c r="E155" i="26"/>
  <c r="F155" i="26"/>
  <c r="G155" i="26"/>
  <c r="H155" i="26"/>
  <c r="I155" i="26"/>
  <c r="J155" i="26"/>
  <c r="K155" i="26"/>
  <c r="L155" i="26"/>
  <c r="B156" i="26"/>
  <c r="C156" i="26"/>
  <c r="D156" i="26"/>
  <c r="E156" i="26"/>
  <c r="F156" i="26"/>
  <c r="G156" i="26"/>
  <c r="H156" i="26"/>
  <c r="I156" i="26"/>
  <c r="J156" i="26"/>
  <c r="K156" i="26"/>
  <c r="L156" i="26"/>
  <c r="C3" i="26"/>
  <c r="D3" i="26"/>
  <c r="E3" i="26"/>
  <c r="F3" i="26"/>
  <c r="G3" i="26"/>
  <c r="H3" i="26"/>
  <c r="I3" i="26"/>
  <c r="J3" i="26"/>
  <c r="K3" i="26"/>
  <c r="L3" i="26"/>
  <c r="B3" i="26"/>
  <c r="AR4" i="21"/>
  <c r="AR5" i="21"/>
  <c r="AR7" i="21"/>
  <c r="AR9" i="21"/>
  <c r="AR10" i="21"/>
  <c r="AR11" i="21"/>
  <c r="AR13" i="21"/>
  <c r="AR15" i="21"/>
  <c r="AR17" i="21"/>
  <c r="AR18" i="21"/>
  <c r="AR19" i="21"/>
  <c r="AR21" i="21"/>
  <c r="AR23" i="21"/>
  <c r="AR25" i="21"/>
  <c r="AR26" i="21"/>
  <c r="AR27" i="21"/>
  <c r="AR29" i="21"/>
  <c r="AR31" i="21"/>
  <c r="AR33" i="21"/>
  <c r="AR34" i="21"/>
  <c r="AR35" i="21"/>
  <c r="AR37" i="21"/>
  <c r="AR39" i="21"/>
  <c r="AR41" i="21"/>
  <c r="AR42" i="21"/>
  <c r="AR43" i="21"/>
  <c r="AR45" i="21"/>
  <c r="AR47" i="21"/>
  <c r="AR49" i="21"/>
  <c r="AR50" i="21"/>
  <c r="AR51" i="21"/>
  <c r="AR53" i="21"/>
  <c r="AR54" i="21"/>
  <c r="AR55" i="21"/>
  <c r="AR57" i="21"/>
  <c r="AR58" i="21"/>
  <c r="AR59" i="21"/>
  <c r="AR61" i="21"/>
  <c r="AR63" i="21"/>
  <c r="AR65" i="21"/>
  <c r="AR66" i="21"/>
  <c r="AR67" i="21"/>
  <c r="AR68" i="21"/>
  <c r="AR69" i="21"/>
  <c r="AR71" i="21"/>
  <c r="AR73" i="21"/>
  <c r="AR74" i="21"/>
  <c r="AR75" i="21"/>
  <c r="AR77" i="21"/>
  <c r="AR79" i="21"/>
  <c r="AR81" i="21"/>
  <c r="AR82" i="21"/>
  <c r="AR83" i="21"/>
  <c r="AR85" i="21"/>
  <c r="AR87" i="21"/>
  <c r="AR89" i="21"/>
  <c r="AR90" i="21"/>
  <c r="AR91" i="21"/>
  <c r="AR93" i="21"/>
  <c r="AR95" i="21"/>
  <c r="AR97" i="21"/>
  <c r="AR98" i="21"/>
  <c r="AR99" i="21"/>
  <c r="AR101" i="21"/>
  <c r="AR103" i="21"/>
  <c r="AR105" i="21"/>
  <c r="AR106" i="21"/>
  <c r="AR107" i="21"/>
  <c r="AR109" i="21"/>
  <c r="AR111" i="21"/>
  <c r="AR113" i="21"/>
  <c r="AR114" i="21"/>
  <c r="AR115" i="21"/>
  <c r="AR117" i="21"/>
  <c r="AR119" i="21"/>
  <c r="AR121" i="21"/>
  <c r="AR122" i="21"/>
  <c r="AR123" i="21"/>
  <c r="AR125" i="21"/>
  <c r="AR127" i="21"/>
  <c r="AR129" i="21"/>
  <c r="AR130" i="21"/>
  <c r="AR131" i="21"/>
  <c r="AR133" i="21"/>
  <c r="AR135" i="21"/>
  <c r="AR137" i="21"/>
  <c r="AR138" i="21"/>
  <c r="AR139" i="21"/>
  <c r="AR141" i="21"/>
  <c r="AR143" i="21"/>
  <c r="AR145" i="21"/>
  <c r="AR146" i="21"/>
  <c r="AR147" i="21"/>
  <c r="AR149" i="21"/>
  <c r="AR151" i="21"/>
  <c r="AR153" i="21"/>
  <c r="AR154" i="21"/>
  <c r="AR155" i="21"/>
  <c r="AR3" i="21"/>
  <c r="B4" i="24"/>
  <c r="C4" i="24"/>
  <c r="D4" i="24"/>
  <c r="E4" i="24"/>
  <c r="F4" i="24"/>
  <c r="G4" i="24"/>
  <c r="H4" i="24"/>
  <c r="I4" i="24"/>
  <c r="J4" i="24"/>
  <c r="K4" i="24"/>
  <c r="L4" i="24"/>
  <c r="B5" i="24"/>
  <c r="C5" i="24"/>
  <c r="D5" i="24"/>
  <c r="E5" i="24"/>
  <c r="F5" i="24"/>
  <c r="G5" i="24"/>
  <c r="H5" i="24"/>
  <c r="I5" i="24"/>
  <c r="J5" i="24"/>
  <c r="K5" i="24"/>
  <c r="L5" i="24"/>
  <c r="B6" i="24"/>
  <c r="C6" i="24"/>
  <c r="D6" i="24"/>
  <c r="E6" i="24"/>
  <c r="F6" i="24"/>
  <c r="G6" i="24"/>
  <c r="H6" i="24"/>
  <c r="I6" i="24"/>
  <c r="J6" i="24"/>
  <c r="K6" i="24"/>
  <c r="L6" i="24"/>
  <c r="B7" i="24"/>
  <c r="C7" i="24"/>
  <c r="D7" i="24"/>
  <c r="E7" i="24"/>
  <c r="F7" i="24"/>
  <c r="G7" i="24"/>
  <c r="H7" i="24"/>
  <c r="I7" i="24"/>
  <c r="J7" i="24"/>
  <c r="K7" i="24"/>
  <c r="L7" i="24"/>
  <c r="B8" i="24"/>
  <c r="C8" i="24"/>
  <c r="D8" i="24"/>
  <c r="E8" i="24"/>
  <c r="F8" i="24"/>
  <c r="G8" i="24"/>
  <c r="H8" i="24"/>
  <c r="I8" i="24"/>
  <c r="J8" i="24"/>
  <c r="K8" i="24"/>
  <c r="L8" i="24"/>
  <c r="B9" i="24"/>
  <c r="C9" i="24"/>
  <c r="D9" i="24"/>
  <c r="E9" i="24"/>
  <c r="F9" i="24"/>
  <c r="G9" i="24"/>
  <c r="H9" i="24"/>
  <c r="I9" i="24"/>
  <c r="J9" i="24"/>
  <c r="K9" i="24"/>
  <c r="L9" i="24"/>
  <c r="B10" i="24"/>
  <c r="C10" i="24"/>
  <c r="D10" i="24"/>
  <c r="E10" i="24"/>
  <c r="F10" i="24"/>
  <c r="G10" i="24"/>
  <c r="H10" i="24"/>
  <c r="I10" i="24"/>
  <c r="J10" i="24"/>
  <c r="K10" i="24"/>
  <c r="L10" i="24"/>
  <c r="B11" i="24"/>
  <c r="C11" i="24"/>
  <c r="D11" i="24"/>
  <c r="E11" i="24"/>
  <c r="F11" i="24"/>
  <c r="G11" i="24"/>
  <c r="H11" i="24"/>
  <c r="I11" i="24"/>
  <c r="J11" i="24"/>
  <c r="K11" i="24"/>
  <c r="L11" i="24"/>
  <c r="B12" i="24"/>
  <c r="C12" i="24"/>
  <c r="D12" i="24"/>
  <c r="E12" i="24"/>
  <c r="F12" i="24"/>
  <c r="G12" i="24"/>
  <c r="H12" i="24"/>
  <c r="I12" i="24"/>
  <c r="J12" i="24"/>
  <c r="K12" i="24"/>
  <c r="L12" i="24"/>
  <c r="B13" i="24"/>
  <c r="C13" i="24"/>
  <c r="D13" i="24"/>
  <c r="E13" i="24"/>
  <c r="F13" i="24"/>
  <c r="G13" i="24"/>
  <c r="H13" i="24"/>
  <c r="I13" i="24"/>
  <c r="J13" i="24"/>
  <c r="K13" i="24"/>
  <c r="L13" i="24"/>
  <c r="B14" i="24"/>
  <c r="C14" i="24"/>
  <c r="D14" i="24"/>
  <c r="E14" i="24"/>
  <c r="F14" i="24"/>
  <c r="G14" i="24"/>
  <c r="H14" i="24"/>
  <c r="I14" i="24"/>
  <c r="J14" i="24"/>
  <c r="K14" i="24"/>
  <c r="L14" i="24"/>
  <c r="B15" i="24"/>
  <c r="C15" i="24"/>
  <c r="D15" i="24"/>
  <c r="E15" i="24"/>
  <c r="F15" i="24"/>
  <c r="G15" i="24"/>
  <c r="H15" i="24"/>
  <c r="I15" i="24"/>
  <c r="J15" i="24"/>
  <c r="K15" i="24"/>
  <c r="L15" i="24"/>
  <c r="B16" i="24"/>
  <c r="C16" i="24"/>
  <c r="D16" i="24"/>
  <c r="E16" i="24"/>
  <c r="F16" i="24"/>
  <c r="G16" i="24"/>
  <c r="H16" i="24"/>
  <c r="I16" i="24"/>
  <c r="J16" i="24"/>
  <c r="K16" i="24"/>
  <c r="L16" i="24"/>
  <c r="B17" i="24"/>
  <c r="C17" i="24"/>
  <c r="D17" i="24"/>
  <c r="E17" i="24"/>
  <c r="F17" i="24"/>
  <c r="G17" i="24"/>
  <c r="H17" i="24"/>
  <c r="I17" i="24"/>
  <c r="J17" i="24"/>
  <c r="K17" i="24"/>
  <c r="L17" i="24"/>
  <c r="B18" i="24"/>
  <c r="C18" i="24"/>
  <c r="D18" i="24"/>
  <c r="E18" i="24"/>
  <c r="F18" i="24"/>
  <c r="G18" i="24"/>
  <c r="H18" i="24"/>
  <c r="I18" i="24"/>
  <c r="J18" i="24"/>
  <c r="K18" i="24"/>
  <c r="L18" i="24"/>
  <c r="B19" i="24"/>
  <c r="C19" i="24"/>
  <c r="D19" i="24"/>
  <c r="E19" i="24"/>
  <c r="F19" i="24"/>
  <c r="G19" i="24"/>
  <c r="H19" i="24"/>
  <c r="I19" i="24"/>
  <c r="J19" i="24"/>
  <c r="K19" i="24"/>
  <c r="L19" i="24"/>
  <c r="B20" i="24"/>
  <c r="C20" i="24"/>
  <c r="D20" i="24"/>
  <c r="E20" i="24"/>
  <c r="F20" i="24"/>
  <c r="G20" i="24"/>
  <c r="H20" i="24"/>
  <c r="I20" i="24"/>
  <c r="J20" i="24"/>
  <c r="K20" i="24"/>
  <c r="L20" i="24"/>
  <c r="B21" i="24"/>
  <c r="C21" i="24"/>
  <c r="D21" i="24"/>
  <c r="E21" i="24"/>
  <c r="F21" i="24"/>
  <c r="G21" i="24"/>
  <c r="H21" i="24"/>
  <c r="I21" i="24"/>
  <c r="J21" i="24"/>
  <c r="K21" i="24"/>
  <c r="L21" i="24"/>
  <c r="B22" i="24"/>
  <c r="C22" i="24"/>
  <c r="D22" i="24"/>
  <c r="E22" i="24"/>
  <c r="F22" i="24"/>
  <c r="G22" i="24"/>
  <c r="H22" i="24"/>
  <c r="I22" i="24"/>
  <c r="J22" i="24"/>
  <c r="K22" i="24"/>
  <c r="L22" i="24"/>
  <c r="B23" i="24"/>
  <c r="C23" i="24"/>
  <c r="D23" i="24"/>
  <c r="E23" i="24"/>
  <c r="F23" i="24"/>
  <c r="G23" i="24"/>
  <c r="H23" i="24"/>
  <c r="I23" i="24"/>
  <c r="J23" i="24"/>
  <c r="K23" i="24"/>
  <c r="L23" i="24"/>
  <c r="B24" i="24"/>
  <c r="C24" i="24"/>
  <c r="D24" i="24"/>
  <c r="E24" i="24"/>
  <c r="F24" i="24"/>
  <c r="G24" i="24"/>
  <c r="H24" i="24"/>
  <c r="I24" i="24"/>
  <c r="J24" i="24"/>
  <c r="K24" i="24"/>
  <c r="L24" i="24"/>
  <c r="B25" i="24"/>
  <c r="C25" i="24"/>
  <c r="D25" i="24"/>
  <c r="E25" i="24"/>
  <c r="F25" i="24"/>
  <c r="G25" i="24"/>
  <c r="H25" i="24"/>
  <c r="I25" i="24"/>
  <c r="J25" i="24"/>
  <c r="K25" i="24"/>
  <c r="L25" i="24"/>
  <c r="B26" i="24"/>
  <c r="C26" i="24"/>
  <c r="D26" i="24"/>
  <c r="E26" i="24"/>
  <c r="F26" i="24"/>
  <c r="G26" i="24"/>
  <c r="H26" i="24"/>
  <c r="I26" i="24"/>
  <c r="J26" i="24"/>
  <c r="K26" i="24"/>
  <c r="L26" i="24"/>
  <c r="B27" i="24"/>
  <c r="C27" i="24"/>
  <c r="D27" i="24"/>
  <c r="E27" i="24"/>
  <c r="F27" i="24"/>
  <c r="G27" i="24"/>
  <c r="H27" i="24"/>
  <c r="I27" i="24"/>
  <c r="J27" i="24"/>
  <c r="K27" i="24"/>
  <c r="L27" i="24"/>
  <c r="B28" i="24"/>
  <c r="C28" i="24"/>
  <c r="D28" i="24"/>
  <c r="E28" i="24"/>
  <c r="F28" i="24"/>
  <c r="G28" i="24"/>
  <c r="H28" i="24"/>
  <c r="I28" i="24"/>
  <c r="J28" i="24"/>
  <c r="K28" i="24"/>
  <c r="L28" i="24"/>
  <c r="B29" i="24"/>
  <c r="C29" i="24"/>
  <c r="D29" i="24"/>
  <c r="E29" i="24"/>
  <c r="F29" i="24"/>
  <c r="G29" i="24"/>
  <c r="H29" i="24"/>
  <c r="I29" i="24"/>
  <c r="J29" i="24"/>
  <c r="K29" i="24"/>
  <c r="L29" i="24"/>
  <c r="B30" i="24"/>
  <c r="C30" i="24"/>
  <c r="D30" i="24"/>
  <c r="E30" i="24"/>
  <c r="F30" i="24"/>
  <c r="G30" i="24"/>
  <c r="H30" i="24"/>
  <c r="I30" i="24"/>
  <c r="J30" i="24"/>
  <c r="K30" i="24"/>
  <c r="L30" i="24"/>
  <c r="B31" i="24"/>
  <c r="C31" i="24"/>
  <c r="D31" i="24"/>
  <c r="E31" i="24"/>
  <c r="F31" i="24"/>
  <c r="G31" i="24"/>
  <c r="H31" i="24"/>
  <c r="I31" i="24"/>
  <c r="J31" i="24"/>
  <c r="K31" i="24"/>
  <c r="L31" i="24"/>
  <c r="B32" i="24"/>
  <c r="C32" i="24"/>
  <c r="D32" i="24"/>
  <c r="E32" i="24"/>
  <c r="F32" i="24"/>
  <c r="G32" i="24"/>
  <c r="H32" i="24"/>
  <c r="I32" i="24"/>
  <c r="J32" i="24"/>
  <c r="K32" i="24"/>
  <c r="L32" i="24"/>
  <c r="B33" i="24"/>
  <c r="C33" i="24"/>
  <c r="D33" i="24"/>
  <c r="E33" i="24"/>
  <c r="F33" i="24"/>
  <c r="G33" i="24"/>
  <c r="H33" i="24"/>
  <c r="I33" i="24"/>
  <c r="J33" i="24"/>
  <c r="K33" i="24"/>
  <c r="L33" i="24"/>
  <c r="B34" i="24"/>
  <c r="C34" i="24"/>
  <c r="D34" i="24"/>
  <c r="E34" i="24"/>
  <c r="F34" i="24"/>
  <c r="G34" i="24"/>
  <c r="H34" i="24"/>
  <c r="I34" i="24"/>
  <c r="J34" i="24"/>
  <c r="K34" i="24"/>
  <c r="L34" i="24"/>
  <c r="B35" i="24"/>
  <c r="C35" i="24"/>
  <c r="D35" i="24"/>
  <c r="E35" i="24"/>
  <c r="F35" i="24"/>
  <c r="G35" i="24"/>
  <c r="H35" i="24"/>
  <c r="I35" i="24"/>
  <c r="J35" i="24"/>
  <c r="K35" i="24"/>
  <c r="L35" i="24"/>
  <c r="B36" i="24"/>
  <c r="C36" i="24"/>
  <c r="D36" i="24"/>
  <c r="E36" i="24"/>
  <c r="F36" i="24"/>
  <c r="G36" i="24"/>
  <c r="H36" i="24"/>
  <c r="I36" i="24"/>
  <c r="J36" i="24"/>
  <c r="K36" i="24"/>
  <c r="L36" i="24"/>
  <c r="B37" i="24"/>
  <c r="C37" i="24"/>
  <c r="D37" i="24"/>
  <c r="E37" i="24"/>
  <c r="F37" i="24"/>
  <c r="G37" i="24"/>
  <c r="H37" i="24"/>
  <c r="I37" i="24"/>
  <c r="J37" i="24"/>
  <c r="K37" i="24"/>
  <c r="L37" i="24"/>
  <c r="B38" i="24"/>
  <c r="C38" i="24"/>
  <c r="D38" i="24"/>
  <c r="E38" i="24"/>
  <c r="F38" i="24"/>
  <c r="G38" i="24"/>
  <c r="H38" i="24"/>
  <c r="I38" i="24"/>
  <c r="J38" i="24"/>
  <c r="K38" i="24"/>
  <c r="L38" i="24"/>
  <c r="B39" i="24"/>
  <c r="C39" i="24"/>
  <c r="D39" i="24"/>
  <c r="E39" i="24"/>
  <c r="F39" i="24"/>
  <c r="G39" i="24"/>
  <c r="H39" i="24"/>
  <c r="I39" i="24"/>
  <c r="J39" i="24"/>
  <c r="K39" i="24"/>
  <c r="L39" i="24"/>
  <c r="B40" i="24"/>
  <c r="C40" i="24"/>
  <c r="D40" i="24"/>
  <c r="E40" i="24"/>
  <c r="F40" i="24"/>
  <c r="G40" i="24"/>
  <c r="H40" i="24"/>
  <c r="I40" i="24"/>
  <c r="J40" i="24"/>
  <c r="K40" i="24"/>
  <c r="L40" i="24"/>
  <c r="B41" i="24"/>
  <c r="C41" i="24"/>
  <c r="D41" i="24"/>
  <c r="E41" i="24"/>
  <c r="F41" i="24"/>
  <c r="G41" i="24"/>
  <c r="H41" i="24"/>
  <c r="I41" i="24"/>
  <c r="J41" i="24"/>
  <c r="K41" i="24"/>
  <c r="L41" i="24"/>
  <c r="B42" i="24"/>
  <c r="C42" i="24"/>
  <c r="D42" i="24"/>
  <c r="E42" i="24"/>
  <c r="F42" i="24"/>
  <c r="G42" i="24"/>
  <c r="H42" i="24"/>
  <c r="I42" i="24"/>
  <c r="J42" i="24"/>
  <c r="K42" i="24"/>
  <c r="L42" i="24"/>
  <c r="B43" i="24"/>
  <c r="C43" i="24"/>
  <c r="D43" i="24"/>
  <c r="E43" i="24"/>
  <c r="F43" i="24"/>
  <c r="G43" i="24"/>
  <c r="H43" i="24"/>
  <c r="I43" i="24"/>
  <c r="J43" i="24"/>
  <c r="K43" i="24"/>
  <c r="L43" i="24"/>
  <c r="B44" i="24"/>
  <c r="C44" i="24"/>
  <c r="D44" i="24"/>
  <c r="E44" i="24"/>
  <c r="F44" i="24"/>
  <c r="G44" i="24"/>
  <c r="H44" i="24"/>
  <c r="I44" i="24"/>
  <c r="J44" i="24"/>
  <c r="K44" i="24"/>
  <c r="L44" i="24"/>
  <c r="B45" i="24"/>
  <c r="C45" i="24"/>
  <c r="D45" i="24"/>
  <c r="E45" i="24"/>
  <c r="F45" i="24"/>
  <c r="G45" i="24"/>
  <c r="H45" i="24"/>
  <c r="I45" i="24"/>
  <c r="J45" i="24"/>
  <c r="K45" i="24"/>
  <c r="L45" i="24"/>
  <c r="B46" i="24"/>
  <c r="C46" i="24"/>
  <c r="D46" i="24"/>
  <c r="E46" i="24"/>
  <c r="F46" i="24"/>
  <c r="G46" i="24"/>
  <c r="H46" i="24"/>
  <c r="I46" i="24"/>
  <c r="J46" i="24"/>
  <c r="K46" i="24"/>
  <c r="L46" i="24"/>
  <c r="B47" i="24"/>
  <c r="C47" i="24"/>
  <c r="D47" i="24"/>
  <c r="E47" i="24"/>
  <c r="F47" i="24"/>
  <c r="G47" i="24"/>
  <c r="H47" i="24"/>
  <c r="I47" i="24"/>
  <c r="J47" i="24"/>
  <c r="K47" i="24"/>
  <c r="L47" i="24"/>
  <c r="B48" i="24"/>
  <c r="C48" i="24"/>
  <c r="D48" i="24"/>
  <c r="E48" i="24"/>
  <c r="F48" i="24"/>
  <c r="G48" i="24"/>
  <c r="H48" i="24"/>
  <c r="I48" i="24"/>
  <c r="J48" i="24"/>
  <c r="K48" i="24"/>
  <c r="L48" i="24"/>
  <c r="B49" i="24"/>
  <c r="C49" i="24"/>
  <c r="D49" i="24"/>
  <c r="E49" i="24"/>
  <c r="F49" i="24"/>
  <c r="G49" i="24"/>
  <c r="H49" i="24"/>
  <c r="I49" i="24"/>
  <c r="J49" i="24"/>
  <c r="K49" i="24"/>
  <c r="L49" i="24"/>
  <c r="B50" i="24"/>
  <c r="C50" i="24"/>
  <c r="D50" i="24"/>
  <c r="E50" i="24"/>
  <c r="F50" i="24"/>
  <c r="G50" i="24"/>
  <c r="H50" i="24"/>
  <c r="I50" i="24"/>
  <c r="J50" i="24"/>
  <c r="K50" i="24"/>
  <c r="L50" i="24"/>
  <c r="B51" i="24"/>
  <c r="C51" i="24"/>
  <c r="D51" i="24"/>
  <c r="E51" i="24"/>
  <c r="F51" i="24"/>
  <c r="G51" i="24"/>
  <c r="H51" i="24"/>
  <c r="I51" i="24"/>
  <c r="J51" i="24"/>
  <c r="K51" i="24"/>
  <c r="L51" i="24"/>
  <c r="B52" i="24"/>
  <c r="C52" i="24"/>
  <c r="D52" i="24"/>
  <c r="E52" i="24"/>
  <c r="F52" i="24"/>
  <c r="G52" i="24"/>
  <c r="H52" i="24"/>
  <c r="I52" i="24"/>
  <c r="J52" i="24"/>
  <c r="K52" i="24"/>
  <c r="L52" i="24"/>
  <c r="B53" i="24"/>
  <c r="C53" i="24"/>
  <c r="D53" i="24"/>
  <c r="E53" i="24"/>
  <c r="F53" i="24"/>
  <c r="G53" i="24"/>
  <c r="H53" i="24"/>
  <c r="I53" i="24"/>
  <c r="J53" i="24"/>
  <c r="K53" i="24"/>
  <c r="L53" i="24"/>
  <c r="B54" i="24"/>
  <c r="C54" i="24"/>
  <c r="D54" i="24"/>
  <c r="E54" i="24"/>
  <c r="F54" i="24"/>
  <c r="G54" i="24"/>
  <c r="H54" i="24"/>
  <c r="I54" i="24"/>
  <c r="J54" i="24"/>
  <c r="K54" i="24"/>
  <c r="L54" i="24"/>
  <c r="B55" i="24"/>
  <c r="C55" i="24"/>
  <c r="D55" i="24"/>
  <c r="E55" i="24"/>
  <c r="F55" i="24"/>
  <c r="G55" i="24"/>
  <c r="H55" i="24"/>
  <c r="I55" i="24"/>
  <c r="J55" i="24"/>
  <c r="K55" i="24"/>
  <c r="L55" i="24"/>
  <c r="B56" i="24"/>
  <c r="C56" i="24"/>
  <c r="D56" i="24"/>
  <c r="E56" i="24"/>
  <c r="F56" i="24"/>
  <c r="G56" i="24"/>
  <c r="H56" i="24"/>
  <c r="I56" i="24"/>
  <c r="J56" i="24"/>
  <c r="K56" i="24"/>
  <c r="L56" i="24"/>
  <c r="B57" i="24"/>
  <c r="C57" i="24"/>
  <c r="D57" i="24"/>
  <c r="E57" i="24"/>
  <c r="F57" i="24"/>
  <c r="G57" i="24"/>
  <c r="H57" i="24"/>
  <c r="I57" i="24"/>
  <c r="J57" i="24"/>
  <c r="K57" i="24"/>
  <c r="L57" i="24"/>
  <c r="B58" i="24"/>
  <c r="C58" i="24"/>
  <c r="D58" i="24"/>
  <c r="E58" i="24"/>
  <c r="F58" i="24"/>
  <c r="G58" i="24"/>
  <c r="H58" i="24"/>
  <c r="I58" i="24"/>
  <c r="J58" i="24"/>
  <c r="K58" i="24"/>
  <c r="L58" i="24"/>
  <c r="B59" i="24"/>
  <c r="C59" i="24"/>
  <c r="D59" i="24"/>
  <c r="E59" i="24"/>
  <c r="F59" i="24"/>
  <c r="G59" i="24"/>
  <c r="H59" i="24"/>
  <c r="I59" i="24"/>
  <c r="J59" i="24"/>
  <c r="K59" i="24"/>
  <c r="L59" i="24"/>
  <c r="B60" i="24"/>
  <c r="C60" i="24"/>
  <c r="D60" i="24"/>
  <c r="E60" i="24"/>
  <c r="F60" i="24"/>
  <c r="G60" i="24"/>
  <c r="H60" i="24"/>
  <c r="I60" i="24"/>
  <c r="J60" i="24"/>
  <c r="K60" i="24"/>
  <c r="L60" i="24"/>
  <c r="B61" i="24"/>
  <c r="C61" i="24"/>
  <c r="D61" i="24"/>
  <c r="E61" i="24"/>
  <c r="F61" i="24"/>
  <c r="G61" i="24"/>
  <c r="H61" i="24"/>
  <c r="I61" i="24"/>
  <c r="J61" i="24"/>
  <c r="K61" i="24"/>
  <c r="L61" i="24"/>
  <c r="B62" i="24"/>
  <c r="C62" i="24"/>
  <c r="D62" i="24"/>
  <c r="E62" i="24"/>
  <c r="F62" i="24"/>
  <c r="G62" i="24"/>
  <c r="H62" i="24"/>
  <c r="I62" i="24"/>
  <c r="J62" i="24"/>
  <c r="K62" i="24"/>
  <c r="L62" i="24"/>
  <c r="B63" i="24"/>
  <c r="C63" i="24"/>
  <c r="D63" i="24"/>
  <c r="E63" i="24"/>
  <c r="F63" i="24"/>
  <c r="G63" i="24"/>
  <c r="H63" i="24"/>
  <c r="I63" i="24"/>
  <c r="J63" i="24"/>
  <c r="K63" i="24"/>
  <c r="L63" i="24"/>
  <c r="B64" i="24"/>
  <c r="C64" i="24"/>
  <c r="D64" i="24"/>
  <c r="E64" i="24"/>
  <c r="F64" i="24"/>
  <c r="G64" i="24"/>
  <c r="H64" i="24"/>
  <c r="I64" i="24"/>
  <c r="J64" i="24"/>
  <c r="K64" i="24"/>
  <c r="L64" i="24"/>
  <c r="B65" i="24"/>
  <c r="C65" i="24"/>
  <c r="D65" i="24"/>
  <c r="E65" i="24"/>
  <c r="F65" i="24"/>
  <c r="G65" i="24"/>
  <c r="H65" i="24"/>
  <c r="I65" i="24"/>
  <c r="J65" i="24"/>
  <c r="K65" i="24"/>
  <c r="L65" i="24"/>
  <c r="B66" i="24"/>
  <c r="C66" i="24"/>
  <c r="D66" i="24"/>
  <c r="E66" i="24"/>
  <c r="F66" i="24"/>
  <c r="G66" i="24"/>
  <c r="H66" i="24"/>
  <c r="I66" i="24"/>
  <c r="J66" i="24"/>
  <c r="K66" i="24"/>
  <c r="L66" i="24"/>
  <c r="B67" i="24"/>
  <c r="C67" i="24"/>
  <c r="D67" i="24"/>
  <c r="E67" i="24"/>
  <c r="F67" i="24"/>
  <c r="G67" i="24"/>
  <c r="H67" i="24"/>
  <c r="I67" i="24"/>
  <c r="J67" i="24"/>
  <c r="K67" i="24"/>
  <c r="L67" i="24"/>
  <c r="B68" i="24"/>
  <c r="C68" i="24"/>
  <c r="D68" i="24"/>
  <c r="E68" i="24"/>
  <c r="F68" i="24"/>
  <c r="G68" i="24"/>
  <c r="H68" i="24"/>
  <c r="I68" i="24"/>
  <c r="J68" i="24"/>
  <c r="K68" i="24"/>
  <c r="L68" i="24"/>
  <c r="B69" i="24"/>
  <c r="C69" i="24"/>
  <c r="D69" i="24"/>
  <c r="E69" i="24"/>
  <c r="F69" i="24"/>
  <c r="G69" i="24"/>
  <c r="H69" i="24"/>
  <c r="I69" i="24"/>
  <c r="J69" i="24"/>
  <c r="K69" i="24"/>
  <c r="L69" i="24"/>
  <c r="B70" i="24"/>
  <c r="C70" i="24"/>
  <c r="D70" i="24"/>
  <c r="E70" i="24"/>
  <c r="F70" i="24"/>
  <c r="G70" i="24"/>
  <c r="H70" i="24"/>
  <c r="I70" i="24"/>
  <c r="J70" i="24"/>
  <c r="K70" i="24"/>
  <c r="L70" i="24"/>
  <c r="B71" i="24"/>
  <c r="C71" i="24"/>
  <c r="D71" i="24"/>
  <c r="E71" i="24"/>
  <c r="F71" i="24"/>
  <c r="G71" i="24"/>
  <c r="H71" i="24"/>
  <c r="I71" i="24"/>
  <c r="J71" i="24"/>
  <c r="K71" i="24"/>
  <c r="L71" i="24"/>
  <c r="B72" i="24"/>
  <c r="C72" i="24"/>
  <c r="D72" i="24"/>
  <c r="E72" i="24"/>
  <c r="F72" i="24"/>
  <c r="G72" i="24"/>
  <c r="H72" i="24"/>
  <c r="I72" i="24"/>
  <c r="J72" i="24"/>
  <c r="K72" i="24"/>
  <c r="L72" i="24"/>
  <c r="B73" i="24"/>
  <c r="C73" i="24"/>
  <c r="D73" i="24"/>
  <c r="E73" i="24"/>
  <c r="F73" i="24"/>
  <c r="G73" i="24"/>
  <c r="H73" i="24"/>
  <c r="I73" i="24"/>
  <c r="J73" i="24"/>
  <c r="K73" i="24"/>
  <c r="L73" i="24"/>
  <c r="B74" i="24"/>
  <c r="C74" i="24"/>
  <c r="D74" i="24"/>
  <c r="E74" i="24"/>
  <c r="F74" i="24"/>
  <c r="G74" i="24"/>
  <c r="H74" i="24"/>
  <c r="I74" i="24"/>
  <c r="J74" i="24"/>
  <c r="K74" i="24"/>
  <c r="L74" i="24"/>
  <c r="B75" i="24"/>
  <c r="C75" i="24"/>
  <c r="D75" i="24"/>
  <c r="E75" i="24"/>
  <c r="F75" i="24"/>
  <c r="G75" i="24"/>
  <c r="H75" i="24"/>
  <c r="I75" i="24"/>
  <c r="J75" i="24"/>
  <c r="K75" i="24"/>
  <c r="L75" i="24"/>
  <c r="B76" i="24"/>
  <c r="C76" i="24"/>
  <c r="D76" i="24"/>
  <c r="E76" i="24"/>
  <c r="F76" i="24"/>
  <c r="G76" i="24"/>
  <c r="H76" i="24"/>
  <c r="I76" i="24"/>
  <c r="J76" i="24"/>
  <c r="K76" i="24"/>
  <c r="L76" i="24"/>
  <c r="B77" i="24"/>
  <c r="C77" i="24"/>
  <c r="D77" i="24"/>
  <c r="E77" i="24"/>
  <c r="F77" i="24"/>
  <c r="G77" i="24"/>
  <c r="H77" i="24"/>
  <c r="I77" i="24"/>
  <c r="J77" i="24"/>
  <c r="K77" i="24"/>
  <c r="L77" i="24"/>
  <c r="B78" i="24"/>
  <c r="C78" i="24"/>
  <c r="D78" i="24"/>
  <c r="E78" i="24"/>
  <c r="F78" i="24"/>
  <c r="G78" i="24"/>
  <c r="H78" i="24"/>
  <c r="I78" i="24"/>
  <c r="J78" i="24"/>
  <c r="K78" i="24"/>
  <c r="L78" i="24"/>
  <c r="B79" i="24"/>
  <c r="C79" i="24"/>
  <c r="D79" i="24"/>
  <c r="E79" i="24"/>
  <c r="F79" i="24"/>
  <c r="G79" i="24"/>
  <c r="H79" i="24"/>
  <c r="I79" i="24"/>
  <c r="J79" i="24"/>
  <c r="K79" i="24"/>
  <c r="L79" i="24"/>
  <c r="B80" i="24"/>
  <c r="C80" i="24"/>
  <c r="D80" i="24"/>
  <c r="E80" i="24"/>
  <c r="F80" i="24"/>
  <c r="G80" i="24"/>
  <c r="H80" i="24"/>
  <c r="I80" i="24"/>
  <c r="J80" i="24"/>
  <c r="K80" i="24"/>
  <c r="L80" i="24"/>
  <c r="B81" i="24"/>
  <c r="C81" i="24"/>
  <c r="D81" i="24"/>
  <c r="E81" i="24"/>
  <c r="F81" i="24"/>
  <c r="G81" i="24"/>
  <c r="H81" i="24"/>
  <c r="I81" i="24"/>
  <c r="J81" i="24"/>
  <c r="K81" i="24"/>
  <c r="L81" i="24"/>
  <c r="B82" i="24"/>
  <c r="C82" i="24"/>
  <c r="D82" i="24"/>
  <c r="E82" i="24"/>
  <c r="F82" i="24"/>
  <c r="G82" i="24"/>
  <c r="H82" i="24"/>
  <c r="I82" i="24"/>
  <c r="J82" i="24"/>
  <c r="K82" i="24"/>
  <c r="L82" i="24"/>
  <c r="B83" i="24"/>
  <c r="C83" i="24"/>
  <c r="D83" i="24"/>
  <c r="E83" i="24"/>
  <c r="F83" i="24"/>
  <c r="G83" i="24"/>
  <c r="H83" i="24"/>
  <c r="I83" i="24"/>
  <c r="J83" i="24"/>
  <c r="K83" i="24"/>
  <c r="L83" i="24"/>
  <c r="B84" i="24"/>
  <c r="C84" i="24"/>
  <c r="D84" i="24"/>
  <c r="E84" i="24"/>
  <c r="F84" i="24"/>
  <c r="G84" i="24"/>
  <c r="H84" i="24"/>
  <c r="I84" i="24"/>
  <c r="J84" i="24"/>
  <c r="K84" i="24"/>
  <c r="L84" i="24"/>
  <c r="B85" i="24"/>
  <c r="C85" i="24"/>
  <c r="D85" i="24"/>
  <c r="E85" i="24"/>
  <c r="F85" i="24"/>
  <c r="G85" i="24"/>
  <c r="H85" i="24"/>
  <c r="I85" i="24"/>
  <c r="J85" i="24"/>
  <c r="K85" i="24"/>
  <c r="L85" i="24"/>
  <c r="B86" i="24"/>
  <c r="C86" i="24"/>
  <c r="D86" i="24"/>
  <c r="E86" i="24"/>
  <c r="F86" i="24"/>
  <c r="G86" i="24"/>
  <c r="H86" i="24"/>
  <c r="I86" i="24"/>
  <c r="J86" i="24"/>
  <c r="K86" i="24"/>
  <c r="L86" i="24"/>
  <c r="B87" i="24"/>
  <c r="C87" i="24"/>
  <c r="D87" i="24"/>
  <c r="E87" i="24"/>
  <c r="F87" i="24"/>
  <c r="G87" i="24"/>
  <c r="H87" i="24"/>
  <c r="I87" i="24"/>
  <c r="J87" i="24"/>
  <c r="K87" i="24"/>
  <c r="L87" i="24"/>
  <c r="B88" i="24"/>
  <c r="C88" i="24"/>
  <c r="D88" i="24"/>
  <c r="E88" i="24"/>
  <c r="F88" i="24"/>
  <c r="G88" i="24"/>
  <c r="H88" i="24"/>
  <c r="I88" i="24"/>
  <c r="J88" i="24"/>
  <c r="K88" i="24"/>
  <c r="L88" i="24"/>
  <c r="B89" i="24"/>
  <c r="C89" i="24"/>
  <c r="D89" i="24"/>
  <c r="E89" i="24"/>
  <c r="F89" i="24"/>
  <c r="G89" i="24"/>
  <c r="H89" i="24"/>
  <c r="I89" i="24"/>
  <c r="J89" i="24"/>
  <c r="K89" i="24"/>
  <c r="L89" i="24"/>
  <c r="B90" i="24"/>
  <c r="C90" i="24"/>
  <c r="D90" i="24"/>
  <c r="E90" i="24"/>
  <c r="F90" i="24"/>
  <c r="G90" i="24"/>
  <c r="H90" i="24"/>
  <c r="I90" i="24"/>
  <c r="J90" i="24"/>
  <c r="K90" i="24"/>
  <c r="L90" i="24"/>
  <c r="B91" i="24"/>
  <c r="C91" i="24"/>
  <c r="D91" i="24"/>
  <c r="E91" i="24"/>
  <c r="F91" i="24"/>
  <c r="G91" i="24"/>
  <c r="H91" i="24"/>
  <c r="I91" i="24"/>
  <c r="J91" i="24"/>
  <c r="K91" i="24"/>
  <c r="L91" i="24"/>
  <c r="B92" i="24"/>
  <c r="C92" i="24"/>
  <c r="D92" i="24"/>
  <c r="E92" i="24"/>
  <c r="F92" i="24"/>
  <c r="G92" i="24"/>
  <c r="H92" i="24"/>
  <c r="I92" i="24"/>
  <c r="J92" i="24"/>
  <c r="K92" i="24"/>
  <c r="L92" i="24"/>
  <c r="B93" i="24"/>
  <c r="C93" i="24"/>
  <c r="D93" i="24"/>
  <c r="E93" i="24"/>
  <c r="F93" i="24"/>
  <c r="G93" i="24"/>
  <c r="H93" i="24"/>
  <c r="I93" i="24"/>
  <c r="J93" i="24"/>
  <c r="K93" i="24"/>
  <c r="L93" i="24"/>
  <c r="B94" i="24"/>
  <c r="C94" i="24"/>
  <c r="D94" i="24"/>
  <c r="E94" i="24"/>
  <c r="F94" i="24"/>
  <c r="G94" i="24"/>
  <c r="H94" i="24"/>
  <c r="I94" i="24"/>
  <c r="J94" i="24"/>
  <c r="K94" i="24"/>
  <c r="L94" i="24"/>
  <c r="B95" i="24"/>
  <c r="C95" i="24"/>
  <c r="D95" i="24"/>
  <c r="E95" i="24"/>
  <c r="F95" i="24"/>
  <c r="G95" i="24"/>
  <c r="H95" i="24"/>
  <c r="I95" i="24"/>
  <c r="J95" i="24"/>
  <c r="K95" i="24"/>
  <c r="L95" i="24"/>
  <c r="B96" i="24"/>
  <c r="C96" i="24"/>
  <c r="D96" i="24"/>
  <c r="E96" i="24"/>
  <c r="F96" i="24"/>
  <c r="G96" i="24"/>
  <c r="H96" i="24"/>
  <c r="I96" i="24"/>
  <c r="J96" i="24"/>
  <c r="K96" i="24"/>
  <c r="L96" i="24"/>
  <c r="B97" i="24"/>
  <c r="C97" i="24"/>
  <c r="D97" i="24"/>
  <c r="E97" i="24"/>
  <c r="F97" i="24"/>
  <c r="G97" i="24"/>
  <c r="H97" i="24"/>
  <c r="I97" i="24"/>
  <c r="J97" i="24"/>
  <c r="K97" i="24"/>
  <c r="L97" i="24"/>
  <c r="B98" i="24"/>
  <c r="C98" i="24"/>
  <c r="D98" i="24"/>
  <c r="E98" i="24"/>
  <c r="F98" i="24"/>
  <c r="G98" i="24"/>
  <c r="H98" i="24"/>
  <c r="I98" i="24"/>
  <c r="J98" i="24"/>
  <c r="K98" i="24"/>
  <c r="L98" i="24"/>
  <c r="B99" i="24"/>
  <c r="C99" i="24"/>
  <c r="D99" i="24"/>
  <c r="E99" i="24"/>
  <c r="F99" i="24"/>
  <c r="G99" i="24"/>
  <c r="H99" i="24"/>
  <c r="I99" i="24"/>
  <c r="J99" i="24"/>
  <c r="K99" i="24"/>
  <c r="L99" i="24"/>
  <c r="B100" i="24"/>
  <c r="C100" i="24"/>
  <c r="D100" i="24"/>
  <c r="E100" i="24"/>
  <c r="F100" i="24"/>
  <c r="G100" i="24"/>
  <c r="H100" i="24"/>
  <c r="I100" i="24"/>
  <c r="J100" i="24"/>
  <c r="K100" i="24"/>
  <c r="L100" i="24"/>
  <c r="B101" i="24"/>
  <c r="C101" i="24"/>
  <c r="D101" i="24"/>
  <c r="E101" i="24"/>
  <c r="F101" i="24"/>
  <c r="G101" i="24"/>
  <c r="H101" i="24"/>
  <c r="I101" i="24"/>
  <c r="J101" i="24"/>
  <c r="K101" i="24"/>
  <c r="L101" i="24"/>
  <c r="B102" i="24"/>
  <c r="C102" i="24"/>
  <c r="D102" i="24"/>
  <c r="E102" i="24"/>
  <c r="F102" i="24"/>
  <c r="G102" i="24"/>
  <c r="H102" i="24"/>
  <c r="I102" i="24"/>
  <c r="J102" i="24"/>
  <c r="K102" i="24"/>
  <c r="L102" i="24"/>
  <c r="B103" i="24"/>
  <c r="C103" i="24"/>
  <c r="D103" i="24"/>
  <c r="E103" i="24"/>
  <c r="F103" i="24"/>
  <c r="G103" i="24"/>
  <c r="H103" i="24"/>
  <c r="I103" i="24"/>
  <c r="J103" i="24"/>
  <c r="K103" i="24"/>
  <c r="L103" i="24"/>
  <c r="B104" i="24"/>
  <c r="C104" i="24"/>
  <c r="D104" i="24"/>
  <c r="E104" i="24"/>
  <c r="F104" i="24"/>
  <c r="G104" i="24"/>
  <c r="H104" i="24"/>
  <c r="I104" i="24"/>
  <c r="J104" i="24"/>
  <c r="K104" i="24"/>
  <c r="L104" i="24"/>
  <c r="B105" i="24"/>
  <c r="C105" i="24"/>
  <c r="D105" i="24"/>
  <c r="E105" i="24"/>
  <c r="F105" i="24"/>
  <c r="G105" i="24"/>
  <c r="H105" i="24"/>
  <c r="I105" i="24"/>
  <c r="J105" i="24"/>
  <c r="K105" i="24"/>
  <c r="L105" i="24"/>
  <c r="B106" i="24"/>
  <c r="C106" i="24"/>
  <c r="D106" i="24"/>
  <c r="E106" i="24"/>
  <c r="F106" i="24"/>
  <c r="G106" i="24"/>
  <c r="H106" i="24"/>
  <c r="I106" i="24"/>
  <c r="J106" i="24"/>
  <c r="K106" i="24"/>
  <c r="L106" i="24"/>
  <c r="B107" i="24"/>
  <c r="C107" i="24"/>
  <c r="D107" i="24"/>
  <c r="E107" i="24"/>
  <c r="F107" i="24"/>
  <c r="G107" i="24"/>
  <c r="H107" i="24"/>
  <c r="I107" i="24"/>
  <c r="J107" i="24"/>
  <c r="K107" i="24"/>
  <c r="L107" i="24"/>
  <c r="B108" i="24"/>
  <c r="C108" i="24"/>
  <c r="D108" i="24"/>
  <c r="E108" i="24"/>
  <c r="F108" i="24"/>
  <c r="G108" i="24"/>
  <c r="H108" i="24"/>
  <c r="I108" i="24"/>
  <c r="J108" i="24"/>
  <c r="K108" i="24"/>
  <c r="L108" i="24"/>
  <c r="B109" i="24"/>
  <c r="C109" i="24"/>
  <c r="D109" i="24"/>
  <c r="E109" i="24"/>
  <c r="F109" i="24"/>
  <c r="G109" i="24"/>
  <c r="H109" i="24"/>
  <c r="I109" i="24"/>
  <c r="J109" i="24"/>
  <c r="K109" i="24"/>
  <c r="L109" i="24"/>
  <c r="B110" i="24"/>
  <c r="C110" i="24"/>
  <c r="D110" i="24"/>
  <c r="E110" i="24"/>
  <c r="F110" i="24"/>
  <c r="G110" i="24"/>
  <c r="H110" i="24"/>
  <c r="I110" i="24"/>
  <c r="J110" i="24"/>
  <c r="K110" i="24"/>
  <c r="L110" i="24"/>
  <c r="B111" i="24"/>
  <c r="C111" i="24"/>
  <c r="D111" i="24"/>
  <c r="E111" i="24"/>
  <c r="F111" i="24"/>
  <c r="G111" i="24"/>
  <c r="H111" i="24"/>
  <c r="I111" i="24"/>
  <c r="J111" i="24"/>
  <c r="K111" i="24"/>
  <c r="L111" i="24"/>
  <c r="B112" i="24"/>
  <c r="C112" i="24"/>
  <c r="D112" i="24"/>
  <c r="E112" i="24"/>
  <c r="F112" i="24"/>
  <c r="G112" i="24"/>
  <c r="H112" i="24"/>
  <c r="I112" i="24"/>
  <c r="J112" i="24"/>
  <c r="K112" i="24"/>
  <c r="L112" i="24"/>
  <c r="B113" i="24"/>
  <c r="C113" i="24"/>
  <c r="D113" i="24"/>
  <c r="E113" i="24"/>
  <c r="F113" i="24"/>
  <c r="G113" i="24"/>
  <c r="H113" i="24"/>
  <c r="I113" i="24"/>
  <c r="J113" i="24"/>
  <c r="K113" i="24"/>
  <c r="L113" i="24"/>
  <c r="B114" i="24"/>
  <c r="C114" i="24"/>
  <c r="D114" i="24"/>
  <c r="E114" i="24"/>
  <c r="F114" i="24"/>
  <c r="G114" i="24"/>
  <c r="H114" i="24"/>
  <c r="I114" i="24"/>
  <c r="J114" i="24"/>
  <c r="K114" i="24"/>
  <c r="L114" i="24"/>
  <c r="B115" i="24"/>
  <c r="C115" i="24"/>
  <c r="D115" i="24"/>
  <c r="E115" i="24"/>
  <c r="F115" i="24"/>
  <c r="G115" i="24"/>
  <c r="H115" i="24"/>
  <c r="I115" i="24"/>
  <c r="J115" i="24"/>
  <c r="K115" i="24"/>
  <c r="L115" i="24"/>
  <c r="B116" i="24"/>
  <c r="C116" i="24"/>
  <c r="D116" i="24"/>
  <c r="E116" i="24"/>
  <c r="F116" i="24"/>
  <c r="G116" i="24"/>
  <c r="H116" i="24"/>
  <c r="I116" i="24"/>
  <c r="J116" i="24"/>
  <c r="K116" i="24"/>
  <c r="L116" i="24"/>
  <c r="B117" i="24"/>
  <c r="C117" i="24"/>
  <c r="D117" i="24"/>
  <c r="E117" i="24"/>
  <c r="F117" i="24"/>
  <c r="G117" i="24"/>
  <c r="H117" i="24"/>
  <c r="I117" i="24"/>
  <c r="J117" i="24"/>
  <c r="K117" i="24"/>
  <c r="L117" i="24"/>
  <c r="B118" i="24"/>
  <c r="C118" i="24"/>
  <c r="D118" i="24"/>
  <c r="E118" i="24"/>
  <c r="F118" i="24"/>
  <c r="G118" i="24"/>
  <c r="H118" i="24"/>
  <c r="I118" i="24"/>
  <c r="J118" i="24"/>
  <c r="K118" i="24"/>
  <c r="L118" i="24"/>
  <c r="B119" i="24"/>
  <c r="C119" i="24"/>
  <c r="D119" i="24"/>
  <c r="E119" i="24"/>
  <c r="F119" i="24"/>
  <c r="G119" i="24"/>
  <c r="H119" i="24"/>
  <c r="I119" i="24"/>
  <c r="J119" i="24"/>
  <c r="K119" i="24"/>
  <c r="L119" i="24"/>
  <c r="B120" i="24"/>
  <c r="C120" i="24"/>
  <c r="D120" i="24"/>
  <c r="E120" i="24"/>
  <c r="F120" i="24"/>
  <c r="G120" i="24"/>
  <c r="H120" i="24"/>
  <c r="I120" i="24"/>
  <c r="J120" i="24"/>
  <c r="K120" i="24"/>
  <c r="L120" i="24"/>
  <c r="B121" i="24"/>
  <c r="C121" i="24"/>
  <c r="D121" i="24"/>
  <c r="E121" i="24"/>
  <c r="F121" i="24"/>
  <c r="G121" i="24"/>
  <c r="H121" i="24"/>
  <c r="I121" i="24"/>
  <c r="J121" i="24"/>
  <c r="K121" i="24"/>
  <c r="L121" i="24"/>
  <c r="B122" i="24"/>
  <c r="C122" i="24"/>
  <c r="D122" i="24"/>
  <c r="E122" i="24"/>
  <c r="F122" i="24"/>
  <c r="G122" i="24"/>
  <c r="H122" i="24"/>
  <c r="I122" i="24"/>
  <c r="J122" i="24"/>
  <c r="K122" i="24"/>
  <c r="L122" i="24"/>
  <c r="B123" i="24"/>
  <c r="C123" i="24"/>
  <c r="D123" i="24"/>
  <c r="E123" i="24"/>
  <c r="F123" i="24"/>
  <c r="G123" i="24"/>
  <c r="H123" i="24"/>
  <c r="I123" i="24"/>
  <c r="J123" i="24"/>
  <c r="K123" i="24"/>
  <c r="L123" i="24"/>
  <c r="B124" i="24"/>
  <c r="C124" i="24"/>
  <c r="D124" i="24"/>
  <c r="E124" i="24"/>
  <c r="F124" i="24"/>
  <c r="G124" i="24"/>
  <c r="H124" i="24"/>
  <c r="I124" i="24"/>
  <c r="J124" i="24"/>
  <c r="K124" i="24"/>
  <c r="L124" i="24"/>
  <c r="B125" i="24"/>
  <c r="C125" i="24"/>
  <c r="D125" i="24"/>
  <c r="E125" i="24"/>
  <c r="F125" i="24"/>
  <c r="G125" i="24"/>
  <c r="H125" i="24"/>
  <c r="I125" i="24"/>
  <c r="J125" i="24"/>
  <c r="K125" i="24"/>
  <c r="L125" i="24"/>
  <c r="B126" i="24"/>
  <c r="C126" i="24"/>
  <c r="D126" i="24"/>
  <c r="E126" i="24"/>
  <c r="F126" i="24"/>
  <c r="G126" i="24"/>
  <c r="H126" i="24"/>
  <c r="I126" i="24"/>
  <c r="J126" i="24"/>
  <c r="K126" i="24"/>
  <c r="L126" i="24"/>
  <c r="B127" i="24"/>
  <c r="C127" i="24"/>
  <c r="D127" i="24"/>
  <c r="E127" i="24"/>
  <c r="F127" i="24"/>
  <c r="G127" i="24"/>
  <c r="H127" i="24"/>
  <c r="I127" i="24"/>
  <c r="J127" i="24"/>
  <c r="K127" i="24"/>
  <c r="L127" i="24"/>
  <c r="B128" i="24"/>
  <c r="C128" i="24"/>
  <c r="D128" i="24"/>
  <c r="E128" i="24"/>
  <c r="F128" i="24"/>
  <c r="G128" i="24"/>
  <c r="H128" i="24"/>
  <c r="I128" i="24"/>
  <c r="J128" i="24"/>
  <c r="K128" i="24"/>
  <c r="L128" i="24"/>
  <c r="B129" i="24"/>
  <c r="C129" i="24"/>
  <c r="D129" i="24"/>
  <c r="E129" i="24"/>
  <c r="F129" i="24"/>
  <c r="G129" i="24"/>
  <c r="H129" i="24"/>
  <c r="I129" i="24"/>
  <c r="J129" i="24"/>
  <c r="K129" i="24"/>
  <c r="L129" i="24"/>
  <c r="B130" i="24"/>
  <c r="C130" i="24"/>
  <c r="D130" i="24"/>
  <c r="E130" i="24"/>
  <c r="F130" i="24"/>
  <c r="G130" i="24"/>
  <c r="H130" i="24"/>
  <c r="I130" i="24"/>
  <c r="J130" i="24"/>
  <c r="K130" i="24"/>
  <c r="L130" i="24"/>
  <c r="B131" i="24"/>
  <c r="C131" i="24"/>
  <c r="D131" i="24"/>
  <c r="E131" i="24"/>
  <c r="F131" i="24"/>
  <c r="G131" i="24"/>
  <c r="H131" i="24"/>
  <c r="I131" i="24"/>
  <c r="J131" i="24"/>
  <c r="K131" i="24"/>
  <c r="L131" i="24"/>
  <c r="B132" i="24"/>
  <c r="C132" i="24"/>
  <c r="D132" i="24"/>
  <c r="E132" i="24"/>
  <c r="F132" i="24"/>
  <c r="G132" i="24"/>
  <c r="H132" i="24"/>
  <c r="I132" i="24"/>
  <c r="J132" i="24"/>
  <c r="K132" i="24"/>
  <c r="L132" i="24"/>
  <c r="B133" i="24"/>
  <c r="C133" i="24"/>
  <c r="D133" i="24"/>
  <c r="E133" i="24"/>
  <c r="F133" i="24"/>
  <c r="G133" i="24"/>
  <c r="H133" i="24"/>
  <c r="I133" i="24"/>
  <c r="J133" i="24"/>
  <c r="K133" i="24"/>
  <c r="L133" i="24"/>
  <c r="B134" i="24"/>
  <c r="C134" i="24"/>
  <c r="D134" i="24"/>
  <c r="E134" i="24"/>
  <c r="F134" i="24"/>
  <c r="G134" i="24"/>
  <c r="H134" i="24"/>
  <c r="I134" i="24"/>
  <c r="J134" i="24"/>
  <c r="K134" i="24"/>
  <c r="L134" i="24"/>
  <c r="B135" i="24"/>
  <c r="C135" i="24"/>
  <c r="D135" i="24"/>
  <c r="E135" i="24"/>
  <c r="F135" i="24"/>
  <c r="G135" i="24"/>
  <c r="H135" i="24"/>
  <c r="I135" i="24"/>
  <c r="J135" i="24"/>
  <c r="K135" i="24"/>
  <c r="L135" i="24"/>
  <c r="B136" i="24"/>
  <c r="C136" i="24"/>
  <c r="D136" i="24"/>
  <c r="E136" i="24"/>
  <c r="F136" i="24"/>
  <c r="G136" i="24"/>
  <c r="H136" i="24"/>
  <c r="I136" i="24"/>
  <c r="J136" i="24"/>
  <c r="K136" i="24"/>
  <c r="L136" i="24"/>
  <c r="B137" i="24"/>
  <c r="C137" i="24"/>
  <c r="D137" i="24"/>
  <c r="E137" i="24"/>
  <c r="F137" i="24"/>
  <c r="G137" i="24"/>
  <c r="H137" i="24"/>
  <c r="I137" i="24"/>
  <c r="J137" i="24"/>
  <c r="K137" i="24"/>
  <c r="L137" i="24"/>
  <c r="B138" i="24"/>
  <c r="C138" i="24"/>
  <c r="D138" i="24"/>
  <c r="E138" i="24"/>
  <c r="F138" i="24"/>
  <c r="G138" i="24"/>
  <c r="H138" i="24"/>
  <c r="I138" i="24"/>
  <c r="J138" i="24"/>
  <c r="K138" i="24"/>
  <c r="L138" i="24"/>
  <c r="B139" i="24"/>
  <c r="C139" i="24"/>
  <c r="D139" i="24"/>
  <c r="E139" i="24"/>
  <c r="F139" i="24"/>
  <c r="G139" i="24"/>
  <c r="H139" i="24"/>
  <c r="I139" i="24"/>
  <c r="J139" i="24"/>
  <c r="K139" i="24"/>
  <c r="L139" i="24"/>
  <c r="B140" i="24"/>
  <c r="C140" i="24"/>
  <c r="D140" i="24"/>
  <c r="E140" i="24"/>
  <c r="F140" i="24"/>
  <c r="G140" i="24"/>
  <c r="H140" i="24"/>
  <c r="I140" i="24"/>
  <c r="J140" i="24"/>
  <c r="K140" i="24"/>
  <c r="L140" i="24"/>
  <c r="B141" i="24"/>
  <c r="C141" i="24"/>
  <c r="D141" i="24"/>
  <c r="E141" i="24"/>
  <c r="F141" i="24"/>
  <c r="G141" i="24"/>
  <c r="H141" i="24"/>
  <c r="I141" i="24"/>
  <c r="J141" i="24"/>
  <c r="K141" i="24"/>
  <c r="L141" i="24"/>
  <c r="B142" i="24"/>
  <c r="C142" i="24"/>
  <c r="D142" i="24"/>
  <c r="E142" i="24"/>
  <c r="F142" i="24"/>
  <c r="G142" i="24"/>
  <c r="H142" i="24"/>
  <c r="I142" i="24"/>
  <c r="J142" i="24"/>
  <c r="K142" i="24"/>
  <c r="L142" i="24"/>
  <c r="B143" i="24"/>
  <c r="C143" i="24"/>
  <c r="D143" i="24"/>
  <c r="E143" i="24"/>
  <c r="F143" i="24"/>
  <c r="G143" i="24"/>
  <c r="H143" i="24"/>
  <c r="I143" i="24"/>
  <c r="J143" i="24"/>
  <c r="K143" i="24"/>
  <c r="L143" i="24"/>
  <c r="B144" i="24"/>
  <c r="C144" i="24"/>
  <c r="D144" i="24"/>
  <c r="E144" i="24"/>
  <c r="F144" i="24"/>
  <c r="G144" i="24"/>
  <c r="H144" i="24"/>
  <c r="I144" i="24"/>
  <c r="J144" i="24"/>
  <c r="K144" i="24"/>
  <c r="L144" i="24"/>
  <c r="B145" i="24"/>
  <c r="C145" i="24"/>
  <c r="D145" i="24"/>
  <c r="E145" i="24"/>
  <c r="F145" i="24"/>
  <c r="G145" i="24"/>
  <c r="H145" i="24"/>
  <c r="I145" i="24"/>
  <c r="J145" i="24"/>
  <c r="K145" i="24"/>
  <c r="L145" i="24"/>
  <c r="B146" i="24"/>
  <c r="C146" i="24"/>
  <c r="D146" i="24"/>
  <c r="E146" i="24"/>
  <c r="F146" i="24"/>
  <c r="G146" i="24"/>
  <c r="H146" i="24"/>
  <c r="I146" i="24"/>
  <c r="J146" i="24"/>
  <c r="K146" i="24"/>
  <c r="L146" i="24"/>
  <c r="B147" i="24"/>
  <c r="C147" i="24"/>
  <c r="D147" i="24"/>
  <c r="E147" i="24"/>
  <c r="F147" i="24"/>
  <c r="G147" i="24"/>
  <c r="H147" i="24"/>
  <c r="I147" i="24"/>
  <c r="J147" i="24"/>
  <c r="K147" i="24"/>
  <c r="L147" i="24"/>
  <c r="B148" i="24"/>
  <c r="C148" i="24"/>
  <c r="D148" i="24"/>
  <c r="E148" i="24"/>
  <c r="F148" i="24"/>
  <c r="G148" i="24"/>
  <c r="H148" i="24"/>
  <c r="I148" i="24"/>
  <c r="J148" i="24"/>
  <c r="K148" i="24"/>
  <c r="L148" i="24"/>
  <c r="B149" i="24"/>
  <c r="C149" i="24"/>
  <c r="D149" i="24"/>
  <c r="E149" i="24"/>
  <c r="F149" i="24"/>
  <c r="G149" i="24"/>
  <c r="H149" i="24"/>
  <c r="I149" i="24"/>
  <c r="J149" i="24"/>
  <c r="K149" i="24"/>
  <c r="L149" i="24"/>
  <c r="B150" i="24"/>
  <c r="C150" i="24"/>
  <c r="D150" i="24"/>
  <c r="E150" i="24"/>
  <c r="F150" i="24"/>
  <c r="G150" i="24"/>
  <c r="H150" i="24"/>
  <c r="I150" i="24"/>
  <c r="J150" i="24"/>
  <c r="K150" i="24"/>
  <c r="L150" i="24"/>
  <c r="B151" i="24"/>
  <c r="C151" i="24"/>
  <c r="D151" i="24"/>
  <c r="E151" i="24"/>
  <c r="F151" i="24"/>
  <c r="G151" i="24"/>
  <c r="H151" i="24"/>
  <c r="I151" i="24"/>
  <c r="J151" i="24"/>
  <c r="K151" i="24"/>
  <c r="L151" i="24"/>
  <c r="B152" i="24"/>
  <c r="C152" i="24"/>
  <c r="D152" i="24"/>
  <c r="E152" i="24"/>
  <c r="F152" i="24"/>
  <c r="G152" i="24"/>
  <c r="H152" i="24"/>
  <c r="I152" i="24"/>
  <c r="J152" i="24"/>
  <c r="K152" i="24"/>
  <c r="L152" i="24"/>
  <c r="B153" i="24"/>
  <c r="C153" i="24"/>
  <c r="D153" i="24"/>
  <c r="E153" i="24"/>
  <c r="F153" i="24"/>
  <c r="G153" i="24"/>
  <c r="H153" i="24"/>
  <c r="I153" i="24"/>
  <c r="J153" i="24"/>
  <c r="K153" i="24"/>
  <c r="L153" i="24"/>
  <c r="B154" i="24"/>
  <c r="C154" i="24"/>
  <c r="D154" i="24"/>
  <c r="E154" i="24"/>
  <c r="F154" i="24"/>
  <c r="G154" i="24"/>
  <c r="H154" i="24"/>
  <c r="I154" i="24"/>
  <c r="J154" i="24"/>
  <c r="K154" i="24"/>
  <c r="L154" i="24"/>
  <c r="B155" i="24"/>
  <c r="C155" i="24"/>
  <c r="D155" i="24"/>
  <c r="E155" i="24"/>
  <c r="F155" i="24"/>
  <c r="G155" i="24"/>
  <c r="H155" i="24"/>
  <c r="I155" i="24"/>
  <c r="J155" i="24"/>
  <c r="K155" i="24"/>
  <c r="L155" i="24"/>
  <c r="B156" i="24"/>
  <c r="C156" i="24"/>
  <c r="D156" i="24"/>
  <c r="E156" i="24"/>
  <c r="F156" i="24"/>
  <c r="G156" i="24"/>
  <c r="H156" i="24"/>
  <c r="I156" i="24"/>
  <c r="J156" i="24"/>
  <c r="K156" i="24"/>
  <c r="L156" i="24"/>
  <c r="C3" i="24"/>
  <c r="D3" i="24"/>
  <c r="E3" i="24"/>
  <c r="F3" i="24"/>
  <c r="G3" i="24"/>
  <c r="H3" i="24"/>
  <c r="I3" i="24"/>
  <c r="J3" i="24"/>
  <c r="K3" i="24"/>
  <c r="L3" i="24"/>
  <c r="B3" i="24"/>
  <c r="AR140" i="21" l="1"/>
  <c r="AR52" i="21"/>
  <c r="AR70" i="21"/>
  <c r="AR118" i="21"/>
  <c r="AR116" i="21"/>
  <c r="AR94" i="21"/>
  <c r="AR92" i="21"/>
  <c r="AR30" i="21"/>
  <c r="AR28" i="21"/>
  <c r="AR150" i="21"/>
  <c r="AR6" i="21"/>
  <c r="AS156" i="21"/>
  <c r="AS148" i="21"/>
  <c r="AS140" i="21"/>
  <c r="AS124" i="21"/>
  <c r="AS116" i="21"/>
  <c r="AS108" i="21"/>
  <c r="AS100" i="21"/>
  <c r="AS92" i="21"/>
  <c r="AS84" i="21"/>
  <c r="AS76" i="21"/>
  <c r="AS68" i="21"/>
  <c r="AS60" i="21"/>
  <c r="AS52" i="21"/>
  <c r="AS44" i="21"/>
  <c r="AS36" i="21"/>
  <c r="AS28" i="21"/>
  <c r="AS20" i="21"/>
  <c r="AS12" i="21"/>
  <c r="AS4" i="21"/>
  <c r="AR148" i="21"/>
  <c r="AR46" i="21"/>
  <c r="AR44" i="21"/>
  <c r="AR134" i="21"/>
  <c r="AR110" i="21"/>
  <c r="AR108" i="21"/>
  <c r="AR86" i="21"/>
  <c r="AR84" i="21"/>
  <c r="AR22" i="21"/>
  <c r="AR20" i="21"/>
  <c r="AS154" i="21"/>
  <c r="AS146" i="21"/>
  <c r="AS138" i="21"/>
  <c r="AS130" i="21"/>
  <c r="AS122" i="21"/>
  <c r="AS114" i="21"/>
  <c r="AS106" i="21"/>
  <c r="AS98" i="21"/>
  <c r="AS90" i="21"/>
  <c r="AS82" i="21"/>
  <c r="AS74" i="21"/>
  <c r="AS66" i="21"/>
  <c r="AS58" i="21"/>
  <c r="AS50" i="21"/>
  <c r="AS42" i="21"/>
  <c r="AS34" i="21"/>
  <c r="AS26" i="21"/>
  <c r="AS18" i="21"/>
  <c r="AS10" i="21"/>
  <c r="AR60" i="21"/>
  <c r="AR156" i="21"/>
  <c r="AR126" i="21"/>
  <c r="AR124" i="21"/>
  <c r="AR102" i="21"/>
  <c r="AR100" i="21"/>
  <c r="AR38" i="21"/>
  <c r="AR36" i="21"/>
  <c r="AR62" i="21"/>
  <c r="AR142" i="21"/>
  <c r="AR78" i="21"/>
  <c r="AR76" i="21"/>
  <c r="AR14" i="21"/>
  <c r="AR12" i="21"/>
  <c r="AQ52" i="21"/>
  <c r="AQ12" i="21"/>
  <c r="AQ155" i="21"/>
  <c r="AQ147" i="21"/>
  <c r="AQ139" i="21"/>
  <c r="AQ131" i="21"/>
  <c r="AQ123" i="21"/>
  <c r="AQ115" i="21"/>
  <c r="AQ107" i="21"/>
  <c r="AQ99" i="21"/>
  <c r="AQ91" i="21"/>
  <c r="AQ83" i="21"/>
  <c r="AQ75" i="21"/>
  <c r="AQ67" i="21"/>
  <c r="AQ59" i="21"/>
  <c r="AQ51" i="21"/>
  <c r="AQ43" i="21"/>
  <c r="AQ35" i="21"/>
  <c r="AQ27" i="21"/>
  <c r="AQ19" i="21"/>
  <c r="AQ11" i="21"/>
  <c r="AQ100" i="21"/>
  <c r="AQ44" i="21"/>
  <c r="AQ154" i="21"/>
  <c r="AQ146" i="21"/>
  <c r="AQ138" i="21"/>
  <c r="AQ130" i="21"/>
  <c r="AQ122" i="21"/>
  <c r="AQ114" i="21"/>
  <c r="AQ106" i="21"/>
  <c r="AQ98" i="21"/>
  <c r="AQ90" i="21"/>
  <c r="AQ82" i="21"/>
  <c r="AQ74" i="21"/>
  <c r="AQ66" i="21"/>
  <c r="AQ58" i="21"/>
  <c r="AQ50" i="21"/>
  <c r="AQ42" i="21"/>
  <c r="AQ34" i="21"/>
  <c r="AQ26" i="21"/>
  <c r="AQ18" i="21"/>
  <c r="AQ10" i="21"/>
  <c r="AS150" i="21"/>
  <c r="AS142" i="21"/>
  <c r="AS134" i="21"/>
  <c r="AS126" i="21"/>
  <c r="AS118" i="21"/>
  <c r="AS110" i="21"/>
  <c r="AS102" i="21"/>
  <c r="AS94" i="21"/>
  <c r="AS86" i="21"/>
  <c r="AS78" i="21"/>
  <c r="AS70" i="21"/>
  <c r="AS62" i="21"/>
  <c r="AS54" i="21"/>
  <c r="AS46" i="21"/>
  <c r="AS38" i="21"/>
  <c r="AS30" i="21"/>
  <c r="AS22" i="21"/>
  <c r="AS14" i="21"/>
  <c r="AS6" i="21"/>
  <c r="AQ156" i="21"/>
  <c r="AQ108" i="21"/>
  <c r="AQ68" i="21"/>
  <c r="AQ20" i="21"/>
  <c r="AQ153" i="21"/>
  <c r="AQ145" i="21"/>
  <c r="AQ137" i="21"/>
  <c r="AQ129" i="21"/>
  <c r="AQ121" i="21"/>
  <c r="AQ113" i="21"/>
  <c r="AQ105" i="21"/>
  <c r="AQ97" i="21"/>
  <c r="AQ89" i="21"/>
  <c r="AQ81" i="21"/>
  <c r="AQ73" i="21"/>
  <c r="AQ65" i="21"/>
  <c r="AQ57" i="21"/>
  <c r="AQ49" i="21"/>
  <c r="AQ41" i="21"/>
  <c r="AQ33" i="21"/>
  <c r="AQ25" i="21"/>
  <c r="AQ17" i="21"/>
  <c r="AQ9" i="21"/>
  <c r="AQ116" i="21"/>
  <c r="AQ60" i="21"/>
  <c r="AQ4" i="21"/>
  <c r="AQ152" i="21"/>
  <c r="AQ144" i="21"/>
  <c r="AQ136" i="21"/>
  <c r="AQ128" i="21"/>
  <c r="AQ120" i="21"/>
  <c r="AQ112" i="21"/>
  <c r="AQ104" i="21"/>
  <c r="AQ96" i="21"/>
  <c r="AQ88" i="21"/>
  <c r="AQ80" i="21"/>
  <c r="AQ72" i="21"/>
  <c r="AQ64" i="21"/>
  <c r="AQ56" i="21"/>
  <c r="AQ48" i="21"/>
  <c r="AQ40" i="21"/>
  <c r="AQ32" i="21"/>
  <c r="AQ24" i="21"/>
  <c r="AQ16" i="21"/>
  <c r="AQ8" i="21"/>
  <c r="AR152" i="21"/>
  <c r="AR144" i="21"/>
  <c r="AR136" i="21"/>
  <c r="AR128" i="21"/>
  <c r="AR120" i="21"/>
  <c r="AR112" i="21"/>
  <c r="AR104" i="21"/>
  <c r="AR96" i="21"/>
  <c r="AR88" i="21"/>
  <c r="AR80" i="21"/>
  <c r="AR72" i="21"/>
  <c r="AR64" i="21"/>
  <c r="AR56" i="21"/>
  <c r="AR48" i="21"/>
  <c r="AR40" i="21"/>
  <c r="AR32" i="21"/>
  <c r="AR24" i="21"/>
  <c r="AR16" i="21"/>
  <c r="AR8" i="21"/>
  <c r="AQ84" i="21"/>
  <c r="AQ151" i="21"/>
  <c r="AQ143" i="21"/>
  <c r="AQ135" i="21"/>
  <c r="AQ127" i="21"/>
  <c r="AQ119" i="21"/>
  <c r="AQ111" i="21"/>
  <c r="AQ103" i="21"/>
  <c r="AQ95" i="21"/>
  <c r="AQ87" i="21"/>
  <c r="AQ79" i="21"/>
  <c r="AQ71" i="21"/>
  <c r="AQ63" i="21"/>
  <c r="AQ55" i="21"/>
  <c r="AQ47" i="21"/>
  <c r="AQ39" i="21"/>
  <c r="AQ31" i="21"/>
  <c r="AQ23" i="21"/>
  <c r="AQ15" i="21"/>
  <c r="AQ7" i="21"/>
  <c r="AQ140" i="21"/>
  <c r="AQ92" i="21"/>
  <c r="AQ36" i="21"/>
  <c r="AQ150" i="21"/>
  <c r="AQ142" i="21"/>
  <c r="AQ134" i="21"/>
  <c r="AQ126" i="21"/>
  <c r="AQ118" i="21"/>
  <c r="AQ110" i="21"/>
  <c r="AQ102" i="21"/>
  <c r="AQ94" i="21"/>
  <c r="AQ86" i="21"/>
  <c r="AQ78" i="21"/>
  <c r="AQ70" i="21"/>
  <c r="AQ62" i="21"/>
  <c r="AQ54" i="21"/>
  <c r="AQ46" i="21"/>
  <c r="AQ38" i="21"/>
  <c r="AQ30" i="21"/>
  <c r="AQ22" i="21"/>
  <c r="AQ14" i="21"/>
  <c r="AQ6" i="21"/>
  <c r="AQ148" i="21"/>
  <c r="AQ124" i="21"/>
  <c r="AQ76" i="21"/>
  <c r="AQ28" i="21"/>
  <c r="AQ3" i="21"/>
  <c r="AQ149" i="21"/>
  <c r="AQ141" i="21"/>
  <c r="AQ133" i="21"/>
  <c r="AQ125" i="21"/>
  <c r="AQ117" i="21"/>
  <c r="AQ109" i="21"/>
  <c r="AQ101" i="21"/>
  <c r="AQ93" i="21"/>
  <c r="AQ85" i="21"/>
  <c r="AQ77" i="21"/>
  <c r="AQ69" i="21"/>
  <c r="AQ61" i="21"/>
  <c r="AQ53" i="21"/>
  <c r="AQ45" i="21"/>
  <c r="AQ37" i="21"/>
  <c r="AQ29" i="21"/>
  <c r="AQ21" i="21"/>
  <c r="AQ13" i="21"/>
  <c r="AQ5" i="21"/>
  <c r="AH4" i="21"/>
  <c r="AH5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30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50" i="21"/>
  <c r="AH51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B24" i="23"/>
  <c r="C24" i="23"/>
  <c r="D24" i="23"/>
  <c r="E24" i="23"/>
  <c r="F24" i="23"/>
  <c r="G24" i="23"/>
  <c r="H24" i="23"/>
  <c r="I24" i="23"/>
  <c r="J24" i="23"/>
  <c r="K24" i="23"/>
  <c r="L24" i="23"/>
  <c r="B25" i="23"/>
  <c r="C25" i="23"/>
  <c r="D25" i="23"/>
  <c r="E25" i="23"/>
  <c r="F25" i="23"/>
  <c r="G25" i="23"/>
  <c r="H25" i="23"/>
  <c r="I25" i="23"/>
  <c r="J25" i="23"/>
  <c r="K25" i="23"/>
  <c r="L25" i="23"/>
  <c r="B26" i="23"/>
  <c r="C26" i="23"/>
  <c r="D26" i="23"/>
  <c r="E26" i="23"/>
  <c r="F26" i="23"/>
  <c r="G26" i="23"/>
  <c r="H26" i="23"/>
  <c r="I26" i="23"/>
  <c r="J26" i="23"/>
  <c r="K26" i="23"/>
  <c r="L26" i="23"/>
  <c r="B27" i="23"/>
  <c r="C27" i="23"/>
  <c r="D27" i="23"/>
  <c r="E27" i="23"/>
  <c r="F27" i="23"/>
  <c r="G27" i="23"/>
  <c r="H27" i="23"/>
  <c r="I27" i="23"/>
  <c r="J27" i="23"/>
  <c r="K27" i="23"/>
  <c r="L27" i="23"/>
  <c r="B28" i="23"/>
  <c r="C28" i="23"/>
  <c r="D28" i="23"/>
  <c r="E28" i="23"/>
  <c r="F28" i="23"/>
  <c r="G28" i="23"/>
  <c r="H28" i="23"/>
  <c r="I28" i="23"/>
  <c r="J28" i="23"/>
  <c r="K28" i="23"/>
  <c r="L28" i="23"/>
  <c r="B29" i="23"/>
  <c r="C29" i="23"/>
  <c r="D29" i="23"/>
  <c r="E29" i="23"/>
  <c r="F29" i="23"/>
  <c r="G29" i="23"/>
  <c r="H29" i="23"/>
  <c r="I29" i="23"/>
  <c r="J29" i="23"/>
  <c r="K29" i="23"/>
  <c r="L29" i="23"/>
  <c r="B30" i="23"/>
  <c r="C30" i="23"/>
  <c r="D30" i="23"/>
  <c r="E30" i="23"/>
  <c r="F30" i="23"/>
  <c r="G30" i="23"/>
  <c r="H30" i="23"/>
  <c r="I30" i="23"/>
  <c r="J30" i="23"/>
  <c r="K30" i="23"/>
  <c r="L30" i="23"/>
  <c r="B31" i="23"/>
  <c r="C31" i="23"/>
  <c r="D31" i="23"/>
  <c r="E31" i="23"/>
  <c r="F31" i="23"/>
  <c r="G31" i="23"/>
  <c r="H31" i="23"/>
  <c r="I31" i="23"/>
  <c r="J31" i="23"/>
  <c r="K31" i="23"/>
  <c r="L31" i="23"/>
  <c r="B32" i="23"/>
  <c r="C32" i="23"/>
  <c r="D32" i="23"/>
  <c r="E32" i="23"/>
  <c r="F32" i="23"/>
  <c r="G32" i="23"/>
  <c r="H32" i="23"/>
  <c r="I32" i="23"/>
  <c r="J32" i="23"/>
  <c r="K32" i="23"/>
  <c r="L32" i="23"/>
  <c r="B33" i="23"/>
  <c r="C33" i="23"/>
  <c r="D33" i="23"/>
  <c r="E33" i="23"/>
  <c r="F33" i="23"/>
  <c r="G33" i="23"/>
  <c r="H33" i="23"/>
  <c r="I33" i="23"/>
  <c r="J33" i="23"/>
  <c r="K33" i="23"/>
  <c r="L33" i="23"/>
  <c r="B34" i="23"/>
  <c r="C34" i="23"/>
  <c r="D34" i="23"/>
  <c r="E34" i="23"/>
  <c r="F34" i="23"/>
  <c r="G34" i="23"/>
  <c r="H34" i="23"/>
  <c r="I34" i="23"/>
  <c r="J34" i="23"/>
  <c r="K34" i="23"/>
  <c r="L34" i="23"/>
  <c r="B35" i="23"/>
  <c r="C35" i="23"/>
  <c r="D35" i="23"/>
  <c r="E35" i="23"/>
  <c r="F35" i="23"/>
  <c r="G35" i="23"/>
  <c r="H35" i="23"/>
  <c r="I35" i="23"/>
  <c r="J35" i="23"/>
  <c r="K35" i="23"/>
  <c r="L35" i="23"/>
  <c r="B36" i="23"/>
  <c r="C36" i="23"/>
  <c r="D36" i="23"/>
  <c r="E36" i="23"/>
  <c r="F36" i="23"/>
  <c r="G36" i="23"/>
  <c r="H36" i="23"/>
  <c r="I36" i="23"/>
  <c r="J36" i="23"/>
  <c r="K36" i="23"/>
  <c r="L36" i="23"/>
  <c r="B37" i="23"/>
  <c r="C37" i="23"/>
  <c r="D37" i="23"/>
  <c r="E37" i="23"/>
  <c r="F37" i="23"/>
  <c r="G37" i="23"/>
  <c r="H37" i="23"/>
  <c r="I37" i="23"/>
  <c r="J37" i="23"/>
  <c r="K37" i="23"/>
  <c r="L37" i="23"/>
  <c r="B38" i="23"/>
  <c r="C38" i="23"/>
  <c r="D38" i="23"/>
  <c r="E38" i="23"/>
  <c r="F38" i="23"/>
  <c r="G38" i="23"/>
  <c r="H38" i="23"/>
  <c r="I38" i="23"/>
  <c r="J38" i="23"/>
  <c r="K38" i="23"/>
  <c r="L38" i="23"/>
  <c r="B39" i="23"/>
  <c r="C39" i="23"/>
  <c r="D39" i="23"/>
  <c r="E39" i="23"/>
  <c r="F39" i="23"/>
  <c r="G39" i="23"/>
  <c r="H39" i="23"/>
  <c r="I39" i="23"/>
  <c r="J39" i="23"/>
  <c r="K39" i="23"/>
  <c r="L39" i="23"/>
  <c r="B40" i="23"/>
  <c r="C40" i="23"/>
  <c r="D40" i="23"/>
  <c r="E40" i="23"/>
  <c r="F40" i="23"/>
  <c r="G40" i="23"/>
  <c r="H40" i="23"/>
  <c r="I40" i="23"/>
  <c r="J40" i="23"/>
  <c r="K40" i="23"/>
  <c r="L40" i="23"/>
  <c r="B41" i="23"/>
  <c r="C41" i="23"/>
  <c r="D41" i="23"/>
  <c r="E41" i="23"/>
  <c r="F41" i="23"/>
  <c r="G41" i="23"/>
  <c r="H41" i="23"/>
  <c r="I41" i="23"/>
  <c r="J41" i="23"/>
  <c r="K41" i="23"/>
  <c r="L41" i="23"/>
  <c r="B42" i="23"/>
  <c r="C42" i="23"/>
  <c r="D42" i="23"/>
  <c r="E42" i="23"/>
  <c r="F42" i="23"/>
  <c r="G42" i="23"/>
  <c r="H42" i="23"/>
  <c r="I42" i="23"/>
  <c r="J42" i="23"/>
  <c r="K42" i="23"/>
  <c r="L42" i="23"/>
  <c r="B43" i="23"/>
  <c r="C43" i="23"/>
  <c r="D43" i="23"/>
  <c r="E43" i="23"/>
  <c r="F43" i="23"/>
  <c r="G43" i="23"/>
  <c r="H43" i="23"/>
  <c r="I43" i="23"/>
  <c r="J43" i="23"/>
  <c r="K43" i="23"/>
  <c r="L43" i="23"/>
  <c r="B44" i="23"/>
  <c r="C44" i="23"/>
  <c r="D44" i="23"/>
  <c r="E44" i="23"/>
  <c r="F44" i="23"/>
  <c r="G44" i="23"/>
  <c r="H44" i="23"/>
  <c r="I44" i="23"/>
  <c r="J44" i="23"/>
  <c r="K44" i="23"/>
  <c r="L44" i="23"/>
  <c r="B45" i="23"/>
  <c r="C45" i="23"/>
  <c r="D45" i="23"/>
  <c r="E45" i="23"/>
  <c r="F45" i="23"/>
  <c r="G45" i="23"/>
  <c r="H45" i="23"/>
  <c r="I45" i="23"/>
  <c r="J45" i="23"/>
  <c r="K45" i="23"/>
  <c r="L45" i="23"/>
  <c r="B46" i="23"/>
  <c r="C46" i="23"/>
  <c r="D46" i="23"/>
  <c r="E46" i="23"/>
  <c r="F46" i="23"/>
  <c r="G46" i="23"/>
  <c r="H46" i="23"/>
  <c r="I46" i="23"/>
  <c r="J46" i="23"/>
  <c r="K46" i="23"/>
  <c r="L46" i="23"/>
  <c r="B47" i="23"/>
  <c r="C47" i="23"/>
  <c r="D47" i="23"/>
  <c r="E47" i="23"/>
  <c r="F47" i="23"/>
  <c r="G47" i="23"/>
  <c r="H47" i="23"/>
  <c r="I47" i="23"/>
  <c r="J47" i="23"/>
  <c r="K47" i="23"/>
  <c r="L47" i="23"/>
  <c r="B48" i="23"/>
  <c r="C48" i="23"/>
  <c r="D48" i="23"/>
  <c r="E48" i="23"/>
  <c r="F48" i="23"/>
  <c r="G48" i="23"/>
  <c r="H48" i="23"/>
  <c r="I48" i="23"/>
  <c r="J48" i="23"/>
  <c r="K48" i="23"/>
  <c r="L48" i="23"/>
  <c r="B49" i="23"/>
  <c r="C49" i="23"/>
  <c r="D49" i="23"/>
  <c r="E49" i="23"/>
  <c r="F49" i="23"/>
  <c r="G49" i="23"/>
  <c r="H49" i="23"/>
  <c r="I49" i="23"/>
  <c r="J49" i="23"/>
  <c r="K49" i="23"/>
  <c r="L49" i="23"/>
  <c r="B50" i="23"/>
  <c r="C50" i="23"/>
  <c r="D50" i="23"/>
  <c r="E50" i="23"/>
  <c r="F50" i="23"/>
  <c r="G50" i="23"/>
  <c r="H50" i="23"/>
  <c r="I50" i="23"/>
  <c r="J50" i="23"/>
  <c r="K50" i="23"/>
  <c r="L50" i="23"/>
  <c r="B51" i="23"/>
  <c r="C51" i="23"/>
  <c r="D51" i="23"/>
  <c r="E51" i="23"/>
  <c r="F51" i="23"/>
  <c r="G51" i="23"/>
  <c r="H51" i="23"/>
  <c r="I51" i="23"/>
  <c r="J51" i="23"/>
  <c r="K51" i="23"/>
  <c r="L51" i="23"/>
  <c r="B52" i="23"/>
  <c r="C52" i="23"/>
  <c r="D52" i="23"/>
  <c r="E52" i="23"/>
  <c r="F52" i="23"/>
  <c r="G52" i="23"/>
  <c r="H52" i="23"/>
  <c r="I52" i="23"/>
  <c r="J52" i="23"/>
  <c r="K52" i="23"/>
  <c r="L52" i="23"/>
  <c r="B53" i="23"/>
  <c r="C53" i="23"/>
  <c r="D53" i="23"/>
  <c r="E53" i="23"/>
  <c r="F53" i="23"/>
  <c r="G53" i="23"/>
  <c r="H53" i="23"/>
  <c r="I53" i="23"/>
  <c r="J53" i="23"/>
  <c r="K53" i="23"/>
  <c r="L53" i="23"/>
  <c r="B54" i="23"/>
  <c r="C54" i="23"/>
  <c r="D54" i="23"/>
  <c r="E54" i="23"/>
  <c r="F54" i="23"/>
  <c r="G54" i="23"/>
  <c r="H54" i="23"/>
  <c r="I54" i="23"/>
  <c r="J54" i="23"/>
  <c r="K54" i="23"/>
  <c r="L54" i="23"/>
  <c r="B55" i="23"/>
  <c r="C55" i="23"/>
  <c r="D55" i="23"/>
  <c r="E55" i="23"/>
  <c r="F55" i="23"/>
  <c r="G55" i="23"/>
  <c r="H55" i="23"/>
  <c r="I55" i="23"/>
  <c r="J55" i="23"/>
  <c r="K55" i="23"/>
  <c r="L55" i="23"/>
  <c r="B56" i="23"/>
  <c r="C56" i="23"/>
  <c r="D56" i="23"/>
  <c r="E56" i="23"/>
  <c r="F56" i="23"/>
  <c r="G56" i="23"/>
  <c r="H56" i="23"/>
  <c r="I56" i="23"/>
  <c r="J56" i="23"/>
  <c r="K56" i="23"/>
  <c r="L56" i="23"/>
  <c r="B57" i="23"/>
  <c r="C57" i="23"/>
  <c r="D57" i="23"/>
  <c r="E57" i="23"/>
  <c r="F57" i="23"/>
  <c r="G57" i="23"/>
  <c r="H57" i="23"/>
  <c r="I57" i="23"/>
  <c r="J57" i="23"/>
  <c r="K57" i="23"/>
  <c r="L57" i="23"/>
  <c r="B58" i="23"/>
  <c r="C58" i="23"/>
  <c r="D58" i="23"/>
  <c r="E58" i="23"/>
  <c r="F58" i="23"/>
  <c r="G58" i="23"/>
  <c r="H58" i="23"/>
  <c r="I58" i="23"/>
  <c r="J58" i="23"/>
  <c r="K58" i="23"/>
  <c r="L58" i="23"/>
  <c r="B59" i="23"/>
  <c r="C59" i="23"/>
  <c r="D59" i="23"/>
  <c r="E59" i="23"/>
  <c r="F59" i="23"/>
  <c r="G59" i="23"/>
  <c r="H59" i="23"/>
  <c r="I59" i="23"/>
  <c r="J59" i="23"/>
  <c r="K59" i="23"/>
  <c r="L59" i="23"/>
  <c r="B60" i="23"/>
  <c r="C60" i="23"/>
  <c r="D60" i="23"/>
  <c r="E60" i="23"/>
  <c r="F60" i="23"/>
  <c r="G60" i="23"/>
  <c r="H60" i="23"/>
  <c r="I60" i="23"/>
  <c r="J60" i="23"/>
  <c r="K60" i="23"/>
  <c r="L60" i="23"/>
  <c r="B61" i="23"/>
  <c r="C61" i="23"/>
  <c r="D61" i="23"/>
  <c r="E61" i="23"/>
  <c r="F61" i="23"/>
  <c r="G61" i="23"/>
  <c r="H61" i="23"/>
  <c r="I61" i="23"/>
  <c r="J61" i="23"/>
  <c r="K61" i="23"/>
  <c r="L61" i="23"/>
  <c r="B62" i="23"/>
  <c r="C62" i="23"/>
  <c r="D62" i="23"/>
  <c r="E62" i="23"/>
  <c r="F62" i="23"/>
  <c r="G62" i="23"/>
  <c r="H62" i="23"/>
  <c r="I62" i="23"/>
  <c r="J62" i="23"/>
  <c r="K62" i="23"/>
  <c r="L62" i="23"/>
  <c r="B63" i="23"/>
  <c r="C63" i="23"/>
  <c r="D63" i="23"/>
  <c r="E63" i="23"/>
  <c r="F63" i="23"/>
  <c r="G63" i="23"/>
  <c r="H63" i="23"/>
  <c r="I63" i="23"/>
  <c r="J63" i="23"/>
  <c r="K63" i="23"/>
  <c r="L63" i="23"/>
  <c r="B64" i="23"/>
  <c r="C64" i="23"/>
  <c r="D64" i="23"/>
  <c r="E64" i="23"/>
  <c r="F64" i="23"/>
  <c r="G64" i="23"/>
  <c r="H64" i="23"/>
  <c r="I64" i="23"/>
  <c r="J64" i="23"/>
  <c r="K64" i="23"/>
  <c r="L64" i="23"/>
  <c r="B65" i="23"/>
  <c r="C65" i="23"/>
  <c r="D65" i="23"/>
  <c r="E65" i="23"/>
  <c r="F65" i="23"/>
  <c r="G65" i="23"/>
  <c r="H65" i="23"/>
  <c r="I65" i="23"/>
  <c r="J65" i="23"/>
  <c r="K65" i="23"/>
  <c r="L65" i="23"/>
  <c r="B66" i="23"/>
  <c r="C66" i="23"/>
  <c r="D66" i="23"/>
  <c r="E66" i="23"/>
  <c r="F66" i="23"/>
  <c r="G66" i="23"/>
  <c r="H66" i="23"/>
  <c r="I66" i="23"/>
  <c r="J66" i="23"/>
  <c r="K66" i="23"/>
  <c r="L66" i="23"/>
  <c r="B67" i="23"/>
  <c r="C67" i="23"/>
  <c r="D67" i="23"/>
  <c r="E67" i="23"/>
  <c r="F67" i="23"/>
  <c r="G67" i="23"/>
  <c r="H67" i="23"/>
  <c r="I67" i="23"/>
  <c r="J67" i="23"/>
  <c r="K67" i="23"/>
  <c r="L67" i="23"/>
  <c r="B68" i="23"/>
  <c r="C68" i="23"/>
  <c r="D68" i="23"/>
  <c r="E68" i="23"/>
  <c r="F68" i="23"/>
  <c r="G68" i="23"/>
  <c r="H68" i="23"/>
  <c r="I68" i="23"/>
  <c r="J68" i="23"/>
  <c r="K68" i="23"/>
  <c r="L68" i="23"/>
  <c r="B69" i="23"/>
  <c r="C69" i="23"/>
  <c r="D69" i="23"/>
  <c r="E69" i="23"/>
  <c r="F69" i="23"/>
  <c r="G69" i="23"/>
  <c r="H69" i="23"/>
  <c r="I69" i="23"/>
  <c r="J69" i="23"/>
  <c r="K69" i="23"/>
  <c r="L69" i="23"/>
  <c r="B70" i="23"/>
  <c r="C70" i="23"/>
  <c r="D70" i="23"/>
  <c r="E70" i="23"/>
  <c r="F70" i="23"/>
  <c r="G70" i="23"/>
  <c r="H70" i="23"/>
  <c r="I70" i="23"/>
  <c r="J70" i="23"/>
  <c r="K70" i="23"/>
  <c r="L70" i="23"/>
  <c r="B71" i="23"/>
  <c r="C71" i="23"/>
  <c r="D71" i="23"/>
  <c r="E71" i="23"/>
  <c r="F71" i="23"/>
  <c r="G71" i="23"/>
  <c r="H71" i="23"/>
  <c r="I71" i="23"/>
  <c r="J71" i="23"/>
  <c r="K71" i="23"/>
  <c r="L71" i="23"/>
  <c r="B72" i="23"/>
  <c r="C72" i="23"/>
  <c r="D72" i="23"/>
  <c r="E72" i="23"/>
  <c r="F72" i="23"/>
  <c r="G72" i="23"/>
  <c r="H72" i="23"/>
  <c r="I72" i="23"/>
  <c r="J72" i="23"/>
  <c r="K72" i="23"/>
  <c r="L72" i="23"/>
  <c r="B73" i="23"/>
  <c r="C73" i="23"/>
  <c r="D73" i="23"/>
  <c r="E73" i="23"/>
  <c r="F73" i="23"/>
  <c r="G73" i="23"/>
  <c r="H73" i="23"/>
  <c r="I73" i="23"/>
  <c r="J73" i="23"/>
  <c r="K73" i="23"/>
  <c r="L73" i="23"/>
  <c r="B74" i="23"/>
  <c r="C74" i="23"/>
  <c r="D74" i="23"/>
  <c r="E74" i="23"/>
  <c r="F74" i="23"/>
  <c r="G74" i="23"/>
  <c r="H74" i="23"/>
  <c r="I74" i="23"/>
  <c r="J74" i="23"/>
  <c r="K74" i="23"/>
  <c r="L74" i="23"/>
  <c r="B75" i="23"/>
  <c r="C75" i="23"/>
  <c r="D75" i="23"/>
  <c r="E75" i="23"/>
  <c r="F75" i="23"/>
  <c r="G75" i="23"/>
  <c r="H75" i="23"/>
  <c r="I75" i="23"/>
  <c r="J75" i="23"/>
  <c r="K75" i="23"/>
  <c r="L75" i="23"/>
  <c r="B76" i="23"/>
  <c r="C76" i="23"/>
  <c r="D76" i="23"/>
  <c r="E76" i="23"/>
  <c r="F76" i="23"/>
  <c r="G76" i="23"/>
  <c r="H76" i="23"/>
  <c r="I76" i="23"/>
  <c r="J76" i="23"/>
  <c r="K76" i="23"/>
  <c r="L76" i="23"/>
  <c r="B77" i="23"/>
  <c r="C77" i="23"/>
  <c r="D77" i="23"/>
  <c r="E77" i="23"/>
  <c r="F77" i="23"/>
  <c r="G77" i="23"/>
  <c r="H77" i="23"/>
  <c r="I77" i="23"/>
  <c r="J77" i="23"/>
  <c r="K77" i="23"/>
  <c r="L77" i="23"/>
  <c r="B78" i="23"/>
  <c r="C78" i="23"/>
  <c r="D78" i="23"/>
  <c r="E78" i="23"/>
  <c r="F78" i="23"/>
  <c r="G78" i="23"/>
  <c r="H78" i="23"/>
  <c r="I78" i="23"/>
  <c r="J78" i="23"/>
  <c r="K78" i="23"/>
  <c r="L78" i="23"/>
  <c r="B79" i="23"/>
  <c r="C79" i="23"/>
  <c r="D79" i="23"/>
  <c r="E79" i="23"/>
  <c r="F79" i="23"/>
  <c r="G79" i="23"/>
  <c r="H79" i="23"/>
  <c r="I79" i="23"/>
  <c r="J79" i="23"/>
  <c r="K79" i="23"/>
  <c r="L79" i="23"/>
  <c r="B80" i="23"/>
  <c r="C80" i="23"/>
  <c r="D80" i="23"/>
  <c r="E80" i="23"/>
  <c r="F80" i="23"/>
  <c r="G80" i="23"/>
  <c r="H80" i="23"/>
  <c r="I80" i="23"/>
  <c r="J80" i="23"/>
  <c r="K80" i="23"/>
  <c r="L80" i="23"/>
  <c r="B81" i="23"/>
  <c r="C81" i="23"/>
  <c r="D81" i="23"/>
  <c r="E81" i="23"/>
  <c r="F81" i="23"/>
  <c r="G81" i="23"/>
  <c r="H81" i="23"/>
  <c r="I81" i="23"/>
  <c r="J81" i="23"/>
  <c r="K81" i="23"/>
  <c r="L81" i="23"/>
  <c r="B82" i="23"/>
  <c r="C82" i="23"/>
  <c r="D82" i="23"/>
  <c r="E82" i="23"/>
  <c r="F82" i="23"/>
  <c r="G82" i="23"/>
  <c r="H82" i="23"/>
  <c r="I82" i="23"/>
  <c r="J82" i="23"/>
  <c r="K82" i="23"/>
  <c r="L82" i="23"/>
  <c r="B83" i="23"/>
  <c r="C83" i="23"/>
  <c r="D83" i="23"/>
  <c r="E83" i="23"/>
  <c r="F83" i="23"/>
  <c r="G83" i="23"/>
  <c r="H83" i="23"/>
  <c r="I83" i="23"/>
  <c r="J83" i="23"/>
  <c r="K83" i="23"/>
  <c r="L83" i="23"/>
  <c r="B84" i="23"/>
  <c r="C84" i="23"/>
  <c r="D84" i="23"/>
  <c r="E84" i="23"/>
  <c r="F84" i="23"/>
  <c r="G84" i="23"/>
  <c r="H84" i="23"/>
  <c r="I84" i="23"/>
  <c r="J84" i="23"/>
  <c r="K84" i="23"/>
  <c r="L84" i="23"/>
  <c r="B85" i="23"/>
  <c r="C85" i="23"/>
  <c r="D85" i="23"/>
  <c r="E85" i="23"/>
  <c r="F85" i="23"/>
  <c r="G85" i="23"/>
  <c r="H85" i="23"/>
  <c r="I85" i="23"/>
  <c r="J85" i="23"/>
  <c r="K85" i="23"/>
  <c r="L85" i="23"/>
  <c r="B86" i="23"/>
  <c r="C86" i="23"/>
  <c r="D86" i="23"/>
  <c r="E86" i="23"/>
  <c r="F86" i="23"/>
  <c r="G86" i="23"/>
  <c r="H86" i="23"/>
  <c r="I86" i="23"/>
  <c r="J86" i="23"/>
  <c r="K86" i="23"/>
  <c r="L86" i="23"/>
  <c r="B87" i="23"/>
  <c r="C87" i="23"/>
  <c r="D87" i="23"/>
  <c r="E87" i="23"/>
  <c r="F87" i="23"/>
  <c r="G87" i="23"/>
  <c r="H87" i="23"/>
  <c r="I87" i="23"/>
  <c r="J87" i="23"/>
  <c r="K87" i="23"/>
  <c r="L87" i="23"/>
  <c r="B88" i="23"/>
  <c r="C88" i="23"/>
  <c r="D88" i="23"/>
  <c r="E88" i="23"/>
  <c r="F88" i="23"/>
  <c r="G88" i="23"/>
  <c r="H88" i="23"/>
  <c r="I88" i="23"/>
  <c r="J88" i="23"/>
  <c r="K88" i="23"/>
  <c r="L88" i="23"/>
  <c r="B89" i="23"/>
  <c r="C89" i="23"/>
  <c r="D89" i="23"/>
  <c r="E89" i="23"/>
  <c r="F89" i="23"/>
  <c r="G89" i="23"/>
  <c r="H89" i="23"/>
  <c r="I89" i="23"/>
  <c r="J89" i="23"/>
  <c r="K89" i="23"/>
  <c r="L89" i="23"/>
  <c r="B90" i="23"/>
  <c r="C90" i="23"/>
  <c r="D90" i="23"/>
  <c r="E90" i="23"/>
  <c r="F90" i="23"/>
  <c r="G90" i="23"/>
  <c r="H90" i="23"/>
  <c r="I90" i="23"/>
  <c r="J90" i="23"/>
  <c r="K90" i="23"/>
  <c r="L90" i="23"/>
  <c r="B91" i="23"/>
  <c r="C91" i="23"/>
  <c r="D91" i="23"/>
  <c r="E91" i="23"/>
  <c r="F91" i="23"/>
  <c r="G91" i="23"/>
  <c r="H91" i="23"/>
  <c r="I91" i="23"/>
  <c r="J91" i="23"/>
  <c r="K91" i="23"/>
  <c r="L91" i="23"/>
  <c r="B92" i="23"/>
  <c r="C92" i="23"/>
  <c r="D92" i="23"/>
  <c r="E92" i="23"/>
  <c r="F92" i="23"/>
  <c r="G92" i="23"/>
  <c r="H92" i="23"/>
  <c r="I92" i="23"/>
  <c r="J92" i="23"/>
  <c r="K92" i="23"/>
  <c r="L92" i="23"/>
  <c r="B93" i="23"/>
  <c r="C93" i="23"/>
  <c r="D93" i="23"/>
  <c r="E93" i="23"/>
  <c r="F93" i="23"/>
  <c r="G93" i="23"/>
  <c r="H93" i="23"/>
  <c r="I93" i="23"/>
  <c r="J93" i="23"/>
  <c r="K93" i="23"/>
  <c r="L93" i="23"/>
  <c r="B94" i="23"/>
  <c r="C94" i="23"/>
  <c r="D94" i="23"/>
  <c r="E94" i="23"/>
  <c r="F94" i="23"/>
  <c r="G94" i="23"/>
  <c r="H94" i="23"/>
  <c r="I94" i="23"/>
  <c r="J94" i="23"/>
  <c r="K94" i="23"/>
  <c r="L94" i="23"/>
  <c r="B95" i="23"/>
  <c r="C95" i="23"/>
  <c r="D95" i="23"/>
  <c r="E95" i="23"/>
  <c r="F95" i="23"/>
  <c r="G95" i="23"/>
  <c r="H95" i="23"/>
  <c r="I95" i="23"/>
  <c r="J95" i="23"/>
  <c r="K95" i="23"/>
  <c r="L95" i="23"/>
  <c r="B96" i="23"/>
  <c r="C96" i="23"/>
  <c r="D96" i="23"/>
  <c r="E96" i="23"/>
  <c r="F96" i="23"/>
  <c r="G96" i="23"/>
  <c r="H96" i="23"/>
  <c r="I96" i="23"/>
  <c r="J96" i="23"/>
  <c r="K96" i="23"/>
  <c r="L96" i="23"/>
  <c r="B97" i="23"/>
  <c r="C97" i="23"/>
  <c r="D97" i="23"/>
  <c r="E97" i="23"/>
  <c r="F97" i="23"/>
  <c r="G97" i="23"/>
  <c r="H97" i="23"/>
  <c r="I97" i="23"/>
  <c r="J97" i="23"/>
  <c r="K97" i="23"/>
  <c r="L97" i="23"/>
  <c r="B98" i="23"/>
  <c r="C98" i="23"/>
  <c r="D98" i="23"/>
  <c r="E98" i="23"/>
  <c r="F98" i="23"/>
  <c r="G98" i="23"/>
  <c r="H98" i="23"/>
  <c r="I98" i="23"/>
  <c r="J98" i="23"/>
  <c r="K98" i="23"/>
  <c r="L98" i="23"/>
  <c r="B99" i="23"/>
  <c r="C99" i="23"/>
  <c r="D99" i="23"/>
  <c r="E99" i="23"/>
  <c r="F99" i="23"/>
  <c r="G99" i="23"/>
  <c r="H99" i="23"/>
  <c r="I99" i="23"/>
  <c r="J99" i="23"/>
  <c r="K99" i="23"/>
  <c r="L99" i="23"/>
  <c r="B100" i="23"/>
  <c r="C100" i="23"/>
  <c r="D100" i="23"/>
  <c r="E100" i="23"/>
  <c r="F100" i="23"/>
  <c r="G100" i="23"/>
  <c r="H100" i="23"/>
  <c r="I100" i="23"/>
  <c r="J100" i="23"/>
  <c r="K100" i="23"/>
  <c r="L100" i="23"/>
  <c r="B101" i="23"/>
  <c r="C101" i="23"/>
  <c r="D101" i="23"/>
  <c r="E101" i="23"/>
  <c r="F101" i="23"/>
  <c r="G101" i="23"/>
  <c r="H101" i="23"/>
  <c r="I101" i="23"/>
  <c r="J101" i="23"/>
  <c r="K101" i="23"/>
  <c r="L101" i="23"/>
  <c r="B102" i="23"/>
  <c r="C102" i="23"/>
  <c r="D102" i="23"/>
  <c r="E102" i="23"/>
  <c r="F102" i="23"/>
  <c r="G102" i="23"/>
  <c r="H102" i="23"/>
  <c r="I102" i="23"/>
  <c r="J102" i="23"/>
  <c r="K102" i="23"/>
  <c r="L102" i="23"/>
  <c r="B103" i="23"/>
  <c r="C103" i="23"/>
  <c r="D103" i="23"/>
  <c r="E103" i="23"/>
  <c r="F103" i="23"/>
  <c r="G103" i="23"/>
  <c r="H103" i="23"/>
  <c r="I103" i="23"/>
  <c r="J103" i="23"/>
  <c r="K103" i="23"/>
  <c r="L103" i="23"/>
  <c r="B104" i="23"/>
  <c r="C104" i="23"/>
  <c r="D104" i="23"/>
  <c r="E104" i="23"/>
  <c r="F104" i="23"/>
  <c r="G104" i="23"/>
  <c r="H104" i="23"/>
  <c r="I104" i="23"/>
  <c r="J104" i="23"/>
  <c r="K104" i="23"/>
  <c r="L104" i="23"/>
  <c r="B105" i="23"/>
  <c r="C105" i="23"/>
  <c r="D105" i="23"/>
  <c r="E105" i="23"/>
  <c r="F105" i="23"/>
  <c r="G105" i="23"/>
  <c r="H105" i="23"/>
  <c r="I105" i="23"/>
  <c r="J105" i="23"/>
  <c r="K105" i="23"/>
  <c r="L105" i="23"/>
  <c r="B106" i="23"/>
  <c r="C106" i="23"/>
  <c r="D106" i="23"/>
  <c r="E106" i="23"/>
  <c r="F106" i="23"/>
  <c r="G106" i="23"/>
  <c r="H106" i="23"/>
  <c r="I106" i="23"/>
  <c r="J106" i="23"/>
  <c r="K106" i="23"/>
  <c r="L106" i="23"/>
  <c r="B107" i="23"/>
  <c r="C107" i="23"/>
  <c r="D107" i="23"/>
  <c r="E107" i="23"/>
  <c r="F107" i="23"/>
  <c r="G107" i="23"/>
  <c r="H107" i="23"/>
  <c r="I107" i="23"/>
  <c r="J107" i="23"/>
  <c r="K107" i="23"/>
  <c r="L107" i="23"/>
  <c r="B108" i="23"/>
  <c r="C108" i="23"/>
  <c r="D108" i="23"/>
  <c r="E108" i="23"/>
  <c r="F108" i="23"/>
  <c r="G108" i="23"/>
  <c r="H108" i="23"/>
  <c r="I108" i="23"/>
  <c r="J108" i="23"/>
  <c r="K108" i="23"/>
  <c r="L108" i="23"/>
  <c r="B109" i="23"/>
  <c r="C109" i="23"/>
  <c r="D109" i="23"/>
  <c r="E109" i="23"/>
  <c r="F109" i="23"/>
  <c r="G109" i="23"/>
  <c r="H109" i="23"/>
  <c r="I109" i="23"/>
  <c r="J109" i="23"/>
  <c r="K109" i="23"/>
  <c r="L109" i="23"/>
  <c r="B110" i="23"/>
  <c r="C110" i="23"/>
  <c r="D110" i="23"/>
  <c r="E110" i="23"/>
  <c r="F110" i="23"/>
  <c r="G110" i="23"/>
  <c r="H110" i="23"/>
  <c r="I110" i="23"/>
  <c r="J110" i="23"/>
  <c r="K110" i="23"/>
  <c r="L110" i="23"/>
  <c r="B111" i="23"/>
  <c r="C111" i="23"/>
  <c r="D111" i="23"/>
  <c r="E111" i="23"/>
  <c r="F111" i="23"/>
  <c r="G111" i="23"/>
  <c r="H111" i="23"/>
  <c r="I111" i="23"/>
  <c r="J111" i="23"/>
  <c r="K111" i="23"/>
  <c r="L111" i="23"/>
  <c r="B112" i="23"/>
  <c r="C112" i="23"/>
  <c r="D112" i="23"/>
  <c r="E112" i="23"/>
  <c r="F112" i="23"/>
  <c r="G112" i="23"/>
  <c r="H112" i="23"/>
  <c r="I112" i="23"/>
  <c r="J112" i="23"/>
  <c r="K112" i="23"/>
  <c r="L112" i="23"/>
  <c r="B113" i="23"/>
  <c r="C113" i="23"/>
  <c r="D113" i="23"/>
  <c r="E113" i="23"/>
  <c r="F113" i="23"/>
  <c r="G113" i="23"/>
  <c r="H113" i="23"/>
  <c r="I113" i="23"/>
  <c r="J113" i="23"/>
  <c r="K113" i="23"/>
  <c r="L113" i="23"/>
  <c r="B114" i="23"/>
  <c r="C114" i="23"/>
  <c r="D114" i="23"/>
  <c r="E114" i="23"/>
  <c r="F114" i="23"/>
  <c r="G114" i="23"/>
  <c r="H114" i="23"/>
  <c r="I114" i="23"/>
  <c r="J114" i="23"/>
  <c r="K114" i="23"/>
  <c r="L114" i="23"/>
  <c r="B115" i="23"/>
  <c r="C115" i="23"/>
  <c r="D115" i="23"/>
  <c r="E115" i="23"/>
  <c r="F115" i="23"/>
  <c r="G115" i="23"/>
  <c r="H115" i="23"/>
  <c r="I115" i="23"/>
  <c r="J115" i="23"/>
  <c r="K115" i="23"/>
  <c r="L115" i="23"/>
  <c r="B116" i="23"/>
  <c r="C116" i="23"/>
  <c r="D116" i="23"/>
  <c r="E116" i="23"/>
  <c r="F116" i="23"/>
  <c r="G116" i="23"/>
  <c r="H116" i="23"/>
  <c r="I116" i="23"/>
  <c r="J116" i="23"/>
  <c r="K116" i="23"/>
  <c r="L116" i="23"/>
  <c r="B117" i="23"/>
  <c r="C117" i="23"/>
  <c r="D117" i="23"/>
  <c r="E117" i="23"/>
  <c r="F117" i="23"/>
  <c r="G117" i="23"/>
  <c r="H117" i="23"/>
  <c r="I117" i="23"/>
  <c r="J117" i="23"/>
  <c r="K117" i="23"/>
  <c r="L117" i="23"/>
  <c r="B118" i="23"/>
  <c r="C118" i="23"/>
  <c r="D118" i="23"/>
  <c r="E118" i="23"/>
  <c r="F118" i="23"/>
  <c r="G118" i="23"/>
  <c r="H118" i="23"/>
  <c r="I118" i="23"/>
  <c r="J118" i="23"/>
  <c r="K118" i="23"/>
  <c r="L118" i="23"/>
  <c r="B119" i="23"/>
  <c r="C119" i="23"/>
  <c r="D119" i="23"/>
  <c r="E119" i="23"/>
  <c r="F119" i="23"/>
  <c r="G119" i="23"/>
  <c r="H119" i="23"/>
  <c r="I119" i="23"/>
  <c r="J119" i="23"/>
  <c r="K119" i="23"/>
  <c r="L119" i="23"/>
  <c r="B120" i="23"/>
  <c r="C120" i="23"/>
  <c r="D120" i="23"/>
  <c r="E120" i="23"/>
  <c r="F120" i="23"/>
  <c r="G120" i="23"/>
  <c r="H120" i="23"/>
  <c r="I120" i="23"/>
  <c r="J120" i="23"/>
  <c r="K120" i="23"/>
  <c r="L120" i="23"/>
  <c r="B121" i="23"/>
  <c r="C121" i="23"/>
  <c r="D121" i="23"/>
  <c r="E121" i="23"/>
  <c r="F121" i="23"/>
  <c r="G121" i="23"/>
  <c r="H121" i="23"/>
  <c r="I121" i="23"/>
  <c r="J121" i="23"/>
  <c r="K121" i="23"/>
  <c r="L121" i="23"/>
  <c r="B122" i="23"/>
  <c r="C122" i="23"/>
  <c r="D122" i="23"/>
  <c r="E122" i="23"/>
  <c r="F122" i="23"/>
  <c r="G122" i="23"/>
  <c r="H122" i="23"/>
  <c r="I122" i="23"/>
  <c r="J122" i="23"/>
  <c r="K122" i="23"/>
  <c r="L122" i="23"/>
  <c r="B123" i="23"/>
  <c r="C123" i="23"/>
  <c r="D123" i="23"/>
  <c r="E123" i="23"/>
  <c r="F123" i="23"/>
  <c r="G123" i="23"/>
  <c r="H123" i="23"/>
  <c r="I123" i="23"/>
  <c r="J123" i="23"/>
  <c r="K123" i="23"/>
  <c r="L123" i="23"/>
  <c r="B124" i="23"/>
  <c r="C124" i="23"/>
  <c r="D124" i="23"/>
  <c r="E124" i="23"/>
  <c r="F124" i="23"/>
  <c r="G124" i="23"/>
  <c r="H124" i="23"/>
  <c r="I124" i="23"/>
  <c r="J124" i="23"/>
  <c r="K124" i="23"/>
  <c r="L124" i="23"/>
  <c r="B125" i="23"/>
  <c r="C125" i="23"/>
  <c r="D125" i="23"/>
  <c r="E125" i="23"/>
  <c r="F125" i="23"/>
  <c r="G125" i="23"/>
  <c r="H125" i="23"/>
  <c r="I125" i="23"/>
  <c r="J125" i="23"/>
  <c r="K125" i="23"/>
  <c r="L125" i="23"/>
  <c r="B126" i="23"/>
  <c r="C126" i="23"/>
  <c r="D126" i="23"/>
  <c r="E126" i="23"/>
  <c r="F126" i="23"/>
  <c r="G126" i="23"/>
  <c r="H126" i="23"/>
  <c r="I126" i="23"/>
  <c r="J126" i="23"/>
  <c r="K126" i="23"/>
  <c r="L126" i="23"/>
  <c r="B127" i="23"/>
  <c r="C127" i="23"/>
  <c r="D127" i="23"/>
  <c r="E127" i="23"/>
  <c r="F127" i="23"/>
  <c r="G127" i="23"/>
  <c r="H127" i="23"/>
  <c r="I127" i="23"/>
  <c r="J127" i="23"/>
  <c r="K127" i="23"/>
  <c r="L127" i="23"/>
  <c r="B128" i="23"/>
  <c r="C128" i="23"/>
  <c r="D128" i="23"/>
  <c r="E128" i="23"/>
  <c r="F128" i="23"/>
  <c r="G128" i="23"/>
  <c r="H128" i="23"/>
  <c r="I128" i="23"/>
  <c r="J128" i="23"/>
  <c r="K128" i="23"/>
  <c r="L128" i="23"/>
  <c r="B129" i="23"/>
  <c r="C129" i="23"/>
  <c r="D129" i="23"/>
  <c r="E129" i="23"/>
  <c r="F129" i="23"/>
  <c r="G129" i="23"/>
  <c r="H129" i="23"/>
  <c r="I129" i="23"/>
  <c r="J129" i="23"/>
  <c r="K129" i="23"/>
  <c r="L129" i="23"/>
  <c r="B130" i="23"/>
  <c r="C130" i="23"/>
  <c r="D130" i="23"/>
  <c r="E130" i="23"/>
  <c r="F130" i="23"/>
  <c r="G130" i="23"/>
  <c r="H130" i="23"/>
  <c r="I130" i="23"/>
  <c r="J130" i="23"/>
  <c r="K130" i="23"/>
  <c r="L130" i="23"/>
  <c r="B131" i="23"/>
  <c r="C131" i="23"/>
  <c r="D131" i="23"/>
  <c r="E131" i="23"/>
  <c r="F131" i="23"/>
  <c r="G131" i="23"/>
  <c r="H131" i="23"/>
  <c r="I131" i="23"/>
  <c r="J131" i="23"/>
  <c r="K131" i="23"/>
  <c r="L131" i="23"/>
  <c r="B132" i="23"/>
  <c r="C132" i="23"/>
  <c r="D132" i="23"/>
  <c r="E132" i="23"/>
  <c r="F132" i="23"/>
  <c r="G132" i="23"/>
  <c r="H132" i="23"/>
  <c r="I132" i="23"/>
  <c r="J132" i="23"/>
  <c r="K132" i="23"/>
  <c r="L132" i="23"/>
  <c r="B133" i="23"/>
  <c r="C133" i="23"/>
  <c r="D133" i="23"/>
  <c r="E133" i="23"/>
  <c r="F133" i="23"/>
  <c r="G133" i="23"/>
  <c r="H133" i="23"/>
  <c r="I133" i="23"/>
  <c r="J133" i="23"/>
  <c r="K133" i="23"/>
  <c r="L133" i="23"/>
  <c r="B134" i="23"/>
  <c r="C134" i="23"/>
  <c r="D134" i="23"/>
  <c r="E134" i="23"/>
  <c r="F134" i="23"/>
  <c r="G134" i="23"/>
  <c r="H134" i="23"/>
  <c r="I134" i="23"/>
  <c r="J134" i="23"/>
  <c r="K134" i="23"/>
  <c r="L134" i="23"/>
  <c r="B135" i="23"/>
  <c r="C135" i="23"/>
  <c r="D135" i="23"/>
  <c r="E135" i="23"/>
  <c r="F135" i="23"/>
  <c r="G135" i="23"/>
  <c r="H135" i="23"/>
  <c r="I135" i="23"/>
  <c r="J135" i="23"/>
  <c r="K135" i="23"/>
  <c r="L135" i="23"/>
  <c r="B136" i="23"/>
  <c r="C136" i="23"/>
  <c r="D136" i="23"/>
  <c r="E136" i="23"/>
  <c r="F136" i="23"/>
  <c r="G136" i="23"/>
  <c r="H136" i="23"/>
  <c r="I136" i="23"/>
  <c r="J136" i="23"/>
  <c r="K136" i="23"/>
  <c r="L136" i="23"/>
  <c r="B137" i="23"/>
  <c r="C137" i="23"/>
  <c r="D137" i="23"/>
  <c r="E137" i="23"/>
  <c r="F137" i="23"/>
  <c r="G137" i="23"/>
  <c r="H137" i="23"/>
  <c r="I137" i="23"/>
  <c r="J137" i="23"/>
  <c r="K137" i="23"/>
  <c r="L137" i="23"/>
  <c r="B138" i="23"/>
  <c r="C138" i="23"/>
  <c r="D138" i="23"/>
  <c r="E138" i="23"/>
  <c r="F138" i="23"/>
  <c r="G138" i="23"/>
  <c r="H138" i="23"/>
  <c r="I138" i="23"/>
  <c r="J138" i="23"/>
  <c r="K138" i="23"/>
  <c r="L138" i="23"/>
  <c r="B139" i="23"/>
  <c r="C139" i="23"/>
  <c r="D139" i="23"/>
  <c r="E139" i="23"/>
  <c r="F139" i="23"/>
  <c r="G139" i="23"/>
  <c r="H139" i="23"/>
  <c r="I139" i="23"/>
  <c r="J139" i="23"/>
  <c r="K139" i="23"/>
  <c r="L139" i="23"/>
  <c r="B140" i="23"/>
  <c r="C140" i="23"/>
  <c r="D140" i="23"/>
  <c r="E140" i="23"/>
  <c r="F140" i="23"/>
  <c r="G140" i="23"/>
  <c r="H140" i="23"/>
  <c r="I140" i="23"/>
  <c r="J140" i="23"/>
  <c r="K140" i="23"/>
  <c r="L140" i="23"/>
  <c r="B141" i="23"/>
  <c r="C141" i="23"/>
  <c r="D141" i="23"/>
  <c r="E141" i="23"/>
  <c r="F141" i="23"/>
  <c r="G141" i="23"/>
  <c r="H141" i="23"/>
  <c r="I141" i="23"/>
  <c r="J141" i="23"/>
  <c r="K141" i="23"/>
  <c r="L141" i="23"/>
  <c r="B142" i="23"/>
  <c r="C142" i="23"/>
  <c r="D142" i="23"/>
  <c r="E142" i="23"/>
  <c r="F142" i="23"/>
  <c r="G142" i="23"/>
  <c r="H142" i="23"/>
  <c r="I142" i="23"/>
  <c r="J142" i="23"/>
  <c r="K142" i="23"/>
  <c r="L142" i="23"/>
  <c r="B143" i="23"/>
  <c r="C143" i="23"/>
  <c r="D143" i="23"/>
  <c r="E143" i="23"/>
  <c r="F143" i="23"/>
  <c r="G143" i="23"/>
  <c r="H143" i="23"/>
  <c r="I143" i="23"/>
  <c r="J143" i="23"/>
  <c r="K143" i="23"/>
  <c r="L143" i="23"/>
  <c r="B144" i="23"/>
  <c r="C144" i="23"/>
  <c r="D144" i="23"/>
  <c r="E144" i="23"/>
  <c r="F144" i="23"/>
  <c r="G144" i="23"/>
  <c r="H144" i="23"/>
  <c r="I144" i="23"/>
  <c r="J144" i="23"/>
  <c r="K144" i="23"/>
  <c r="L144" i="23"/>
  <c r="B145" i="23"/>
  <c r="C145" i="23"/>
  <c r="D145" i="23"/>
  <c r="E145" i="23"/>
  <c r="F145" i="23"/>
  <c r="G145" i="23"/>
  <c r="H145" i="23"/>
  <c r="I145" i="23"/>
  <c r="J145" i="23"/>
  <c r="K145" i="23"/>
  <c r="L145" i="23"/>
  <c r="B146" i="23"/>
  <c r="C146" i="23"/>
  <c r="D146" i="23"/>
  <c r="E146" i="23"/>
  <c r="F146" i="23"/>
  <c r="G146" i="23"/>
  <c r="H146" i="23"/>
  <c r="I146" i="23"/>
  <c r="J146" i="23"/>
  <c r="K146" i="23"/>
  <c r="L146" i="23"/>
  <c r="B147" i="23"/>
  <c r="C147" i="23"/>
  <c r="D147" i="23"/>
  <c r="E147" i="23"/>
  <c r="F147" i="23"/>
  <c r="G147" i="23"/>
  <c r="H147" i="23"/>
  <c r="I147" i="23"/>
  <c r="J147" i="23"/>
  <c r="K147" i="23"/>
  <c r="L147" i="23"/>
  <c r="B148" i="23"/>
  <c r="C148" i="23"/>
  <c r="D148" i="23"/>
  <c r="E148" i="23"/>
  <c r="F148" i="23"/>
  <c r="G148" i="23"/>
  <c r="H148" i="23"/>
  <c r="I148" i="23"/>
  <c r="J148" i="23"/>
  <c r="K148" i="23"/>
  <c r="L148" i="23"/>
  <c r="B149" i="23"/>
  <c r="C149" i="23"/>
  <c r="D149" i="23"/>
  <c r="E149" i="23"/>
  <c r="F149" i="23"/>
  <c r="G149" i="23"/>
  <c r="H149" i="23"/>
  <c r="I149" i="23"/>
  <c r="J149" i="23"/>
  <c r="K149" i="23"/>
  <c r="L149" i="23"/>
  <c r="B150" i="23"/>
  <c r="C150" i="23"/>
  <c r="D150" i="23"/>
  <c r="E150" i="23"/>
  <c r="F150" i="23"/>
  <c r="G150" i="23"/>
  <c r="H150" i="23"/>
  <c r="I150" i="23"/>
  <c r="J150" i="23"/>
  <c r="K150" i="23"/>
  <c r="L150" i="23"/>
  <c r="B151" i="23"/>
  <c r="C151" i="23"/>
  <c r="D151" i="23"/>
  <c r="E151" i="23"/>
  <c r="F151" i="23"/>
  <c r="G151" i="23"/>
  <c r="H151" i="23"/>
  <c r="I151" i="23"/>
  <c r="J151" i="23"/>
  <c r="K151" i="23"/>
  <c r="L151" i="23"/>
  <c r="B152" i="23"/>
  <c r="C152" i="23"/>
  <c r="D152" i="23"/>
  <c r="E152" i="23"/>
  <c r="F152" i="23"/>
  <c r="G152" i="23"/>
  <c r="H152" i="23"/>
  <c r="I152" i="23"/>
  <c r="J152" i="23"/>
  <c r="K152" i="23"/>
  <c r="L152" i="23"/>
  <c r="B153" i="23"/>
  <c r="C153" i="23"/>
  <c r="D153" i="23"/>
  <c r="E153" i="23"/>
  <c r="F153" i="23"/>
  <c r="G153" i="23"/>
  <c r="H153" i="23"/>
  <c r="I153" i="23"/>
  <c r="J153" i="23"/>
  <c r="K153" i="23"/>
  <c r="L153" i="23"/>
  <c r="B154" i="23"/>
  <c r="C154" i="23"/>
  <c r="D154" i="23"/>
  <c r="E154" i="23"/>
  <c r="F154" i="23"/>
  <c r="G154" i="23"/>
  <c r="H154" i="23"/>
  <c r="I154" i="23"/>
  <c r="J154" i="23"/>
  <c r="K154" i="23"/>
  <c r="L154" i="23"/>
  <c r="B155" i="23"/>
  <c r="C155" i="23"/>
  <c r="D155" i="23"/>
  <c r="E155" i="23"/>
  <c r="F155" i="23"/>
  <c r="G155" i="23"/>
  <c r="H155" i="23"/>
  <c r="I155" i="23"/>
  <c r="J155" i="23"/>
  <c r="K155" i="23"/>
  <c r="L155" i="23"/>
  <c r="B156" i="23"/>
  <c r="C156" i="23"/>
  <c r="D156" i="23"/>
  <c r="E156" i="23"/>
  <c r="F156" i="23"/>
  <c r="G156" i="23"/>
  <c r="H156" i="23"/>
  <c r="I156" i="23"/>
  <c r="J156" i="23"/>
  <c r="K156" i="23"/>
  <c r="L156" i="23"/>
  <c r="B6" i="23"/>
  <c r="C6" i="23"/>
  <c r="D6" i="23"/>
  <c r="E6" i="23"/>
  <c r="F6" i="23"/>
  <c r="G6" i="23"/>
  <c r="H6" i="23"/>
  <c r="I6" i="23"/>
  <c r="J6" i="23"/>
  <c r="K6" i="23"/>
  <c r="L6" i="23"/>
  <c r="B7" i="23"/>
  <c r="C7" i="23"/>
  <c r="D7" i="23"/>
  <c r="E7" i="23"/>
  <c r="F7" i="23"/>
  <c r="G7" i="23"/>
  <c r="H7" i="23"/>
  <c r="I7" i="23"/>
  <c r="J7" i="23"/>
  <c r="K7" i="23"/>
  <c r="L7" i="23"/>
  <c r="B8" i="23"/>
  <c r="C8" i="23"/>
  <c r="D8" i="23"/>
  <c r="E8" i="23"/>
  <c r="F8" i="23"/>
  <c r="G8" i="23"/>
  <c r="H8" i="23"/>
  <c r="I8" i="23"/>
  <c r="J8" i="23"/>
  <c r="K8" i="23"/>
  <c r="L8" i="23"/>
  <c r="B9" i="23"/>
  <c r="C9" i="23"/>
  <c r="D9" i="23"/>
  <c r="E9" i="23"/>
  <c r="F9" i="23"/>
  <c r="G9" i="23"/>
  <c r="H9" i="23"/>
  <c r="I9" i="23"/>
  <c r="J9" i="23"/>
  <c r="K9" i="23"/>
  <c r="L9" i="23"/>
  <c r="B10" i="23"/>
  <c r="C10" i="23"/>
  <c r="D10" i="23"/>
  <c r="E10" i="23"/>
  <c r="F10" i="23"/>
  <c r="G10" i="23"/>
  <c r="H10" i="23"/>
  <c r="I10" i="23"/>
  <c r="J10" i="23"/>
  <c r="K10" i="23"/>
  <c r="L10" i="23"/>
  <c r="B11" i="23"/>
  <c r="C11" i="23"/>
  <c r="D11" i="23"/>
  <c r="E11" i="23"/>
  <c r="F11" i="23"/>
  <c r="G11" i="23"/>
  <c r="H11" i="23"/>
  <c r="I11" i="23"/>
  <c r="J11" i="23"/>
  <c r="K11" i="23"/>
  <c r="L11" i="23"/>
  <c r="B12" i="23"/>
  <c r="C12" i="23"/>
  <c r="D12" i="23"/>
  <c r="E12" i="23"/>
  <c r="F12" i="23"/>
  <c r="G12" i="23"/>
  <c r="H12" i="23"/>
  <c r="I12" i="23"/>
  <c r="J12" i="23"/>
  <c r="K12" i="23"/>
  <c r="L12" i="23"/>
  <c r="B13" i="23"/>
  <c r="C13" i="23"/>
  <c r="D13" i="23"/>
  <c r="E13" i="23"/>
  <c r="F13" i="23"/>
  <c r="G13" i="23"/>
  <c r="H13" i="23"/>
  <c r="I13" i="23"/>
  <c r="J13" i="23"/>
  <c r="K13" i="23"/>
  <c r="L13" i="23"/>
  <c r="B14" i="23"/>
  <c r="C14" i="23"/>
  <c r="D14" i="23"/>
  <c r="E14" i="23"/>
  <c r="F14" i="23"/>
  <c r="G14" i="23"/>
  <c r="H14" i="23"/>
  <c r="I14" i="23"/>
  <c r="J14" i="23"/>
  <c r="K14" i="23"/>
  <c r="L14" i="23"/>
  <c r="B15" i="23"/>
  <c r="C15" i="23"/>
  <c r="D15" i="23"/>
  <c r="E15" i="23"/>
  <c r="F15" i="23"/>
  <c r="G15" i="23"/>
  <c r="H15" i="23"/>
  <c r="I15" i="23"/>
  <c r="J15" i="23"/>
  <c r="K15" i="23"/>
  <c r="L15" i="23"/>
  <c r="B16" i="23"/>
  <c r="C16" i="23"/>
  <c r="D16" i="23"/>
  <c r="E16" i="23"/>
  <c r="F16" i="23"/>
  <c r="G16" i="23"/>
  <c r="H16" i="23"/>
  <c r="I16" i="23"/>
  <c r="J16" i="23"/>
  <c r="K16" i="23"/>
  <c r="L16" i="23"/>
  <c r="B17" i="23"/>
  <c r="C17" i="23"/>
  <c r="D17" i="23"/>
  <c r="E17" i="23"/>
  <c r="F17" i="23"/>
  <c r="G17" i="23"/>
  <c r="H17" i="23"/>
  <c r="I17" i="23"/>
  <c r="J17" i="23"/>
  <c r="K17" i="23"/>
  <c r="L17" i="23"/>
  <c r="B18" i="23"/>
  <c r="C18" i="23"/>
  <c r="D18" i="23"/>
  <c r="E18" i="23"/>
  <c r="F18" i="23"/>
  <c r="G18" i="23"/>
  <c r="H18" i="23"/>
  <c r="I18" i="23"/>
  <c r="J18" i="23"/>
  <c r="K18" i="23"/>
  <c r="L18" i="23"/>
  <c r="B19" i="23"/>
  <c r="C19" i="23"/>
  <c r="D19" i="23"/>
  <c r="E19" i="23"/>
  <c r="F19" i="23"/>
  <c r="G19" i="23"/>
  <c r="H19" i="23"/>
  <c r="I19" i="23"/>
  <c r="J19" i="23"/>
  <c r="K19" i="23"/>
  <c r="L19" i="23"/>
  <c r="B20" i="23"/>
  <c r="C20" i="23"/>
  <c r="D20" i="23"/>
  <c r="E20" i="23"/>
  <c r="F20" i="23"/>
  <c r="G20" i="23"/>
  <c r="H20" i="23"/>
  <c r="I20" i="23"/>
  <c r="J20" i="23"/>
  <c r="K20" i="23"/>
  <c r="L20" i="23"/>
  <c r="B21" i="23"/>
  <c r="C21" i="23"/>
  <c r="D21" i="23"/>
  <c r="E21" i="23"/>
  <c r="F21" i="23"/>
  <c r="G21" i="23"/>
  <c r="H21" i="23"/>
  <c r="I21" i="23"/>
  <c r="J21" i="23"/>
  <c r="K21" i="23"/>
  <c r="L21" i="23"/>
  <c r="B22" i="23"/>
  <c r="C22" i="23"/>
  <c r="D22" i="23"/>
  <c r="E22" i="23"/>
  <c r="F22" i="23"/>
  <c r="G22" i="23"/>
  <c r="H22" i="23"/>
  <c r="I22" i="23"/>
  <c r="J22" i="23"/>
  <c r="K22" i="23"/>
  <c r="L22" i="23"/>
  <c r="B23" i="23"/>
  <c r="C23" i="23"/>
  <c r="D23" i="23"/>
  <c r="E23" i="23"/>
  <c r="F23" i="23"/>
  <c r="G23" i="23"/>
  <c r="H23" i="23"/>
  <c r="I23" i="23"/>
  <c r="J23" i="23"/>
  <c r="K23" i="23"/>
  <c r="L23" i="23"/>
  <c r="B5" i="23"/>
  <c r="C5" i="23"/>
  <c r="D5" i="23"/>
  <c r="E5" i="23"/>
  <c r="F5" i="23"/>
  <c r="G5" i="23"/>
  <c r="H5" i="23"/>
  <c r="I5" i="23"/>
  <c r="J5" i="23"/>
  <c r="K5" i="23"/>
  <c r="L5" i="23"/>
  <c r="B4" i="23"/>
  <c r="C4" i="23"/>
  <c r="D4" i="23"/>
  <c r="E4" i="23"/>
  <c r="F4" i="23"/>
  <c r="G4" i="23"/>
  <c r="H4" i="23"/>
  <c r="I4" i="23"/>
  <c r="J4" i="23"/>
  <c r="K4" i="23"/>
  <c r="L4" i="23"/>
  <c r="C3" i="23"/>
  <c r="D3" i="23"/>
  <c r="E3" i="23"/>
  <c r="F3" i="23"/>
  <c r="G3" i="23"/>
  <c r="H3" i="23"/>
  <c r="I3" i="23"/>
  <c r="J3" i="23"/>
  <c r="K3" i="23"/>
  <c r="L3" i="23"/>
  <c r="B3" i="23"/>
  <c r="B17" i="22"/>
  <c r="C17" i="22"/>
  <c r="D17" i="22"/>
  <c r="E17" i="22"/>
  <c r="F17" i="22"/>
  <c r="G17" i="22"/>
  <c r="H17" i="22"/>
  <c r="I17" i="22"/>
  <c r="J17" i="22"/>
  <c r="K17" i="22"/>
  <c r="L17" i="22"/>
  <c r="B18" i="22"/>
  <c r="C18" i="22"/>
  <c r="D18" i="22"/>
  <c r="E18" i="22"/>
  <c r="F18" i="22"/>
  <c r="G18" i="22"/>
  <c r="H18" i="22"/>
  <c r="I18" i="22"/>
  <c r="J18" i="22"/>
  <c r="K18" i="22"/>
  <c r="L18" i="22"/>
  <c r="B19" i="22"/>
  <c r="C19" i="22"/>
  <c r="D19" i="22"/>
  <c r="E19" i="22"/>
  <c r="F19" i="22"/>
  <c r="G19" i="22"/>
  <c r="H19" i="22"/>
  <c r="I19" i="22"/>
  <c r="J19" i="22"/>
  <c r="K19" i="22"/>
  <c r="L19" i="22"/>
  <c r="B20" i="22"/>
  <c r="C20" i="22"/>
  <c r="D20" i="22"/>
  <c r="E20" i="22"/>
  <c r="F20" i="22"/>
  <c r="G20" i="22"/>
  <c r="H20" i="22"/>
  <c r="I20" i="22"/>
  <c r="J20" i="22"/>
  <c r="K20" i="22"/>
  <c r="L20" i="22"/>
  <c r="B21" i="22"/>
  <c r="C21" i="22"/>
  <c r="D21" i="22"/>
  <c r="E21" i="22"/>
  <c r="F21" i="22"/>
  <c r="G21" i="22"/>
  <c r="H21" i="22"/>
  <c r="I21" i="22"/>
  <c r="J21" i="22"/>
  <c r="K21" i="22"/>
  <c r="L21" i="22"/>
  <c r="B22" i="22"/>
  <c r="C22" i="22"/>
  <c r="D22" i="22"/>
  <c r="E22" i="22"/>
  <c r="F22" i="22"/>
  <c r="G22" i="22"/>
  <c r="H22" i="22"/>
  <c r="I22" i="22"/>
  <c r="J22" i="22"/>
  <c r="K22" i="22"/>
  <c r="L22" i="22"/>
  <c r="B23" i="22"/>
  <c r="C23" i="22"/>
  <c r="D23" i="22"/>
  <c r="E23" i="22"/>
  <c r="F23" i="22"/>
  <c r="G23" i="22"/>
  <c r="H23" i="22"/>
  <c r="I23" i="22"/>
  <c r="J23" i="22"/>
  <c r="K23" i="22"/>
  <c r="L23" i="22"/>
  <c r="B24" i="22"/>
  <c r="C24" i="22"/>
  <c r="D24" i="22"/>
  <c r="E24" i="22"/>
  <c r="F24" i="22"/>
  <c r="G24" i="22"/>
  <c r="H24" i="22"/>
  <c r="I24" i="22"/>
  <c r="J24" i="22"/>
  <c r="K24" i="22"/>
  <c r="L24" i="22"/>
  <c r="B25" i="22"/>
  <c r="C25" i="22"/>
  <c r="D25" i="22"/>
  <c r="E25" i="22"/>
  <c r="F25" i="22"/>
  <c r="G25" i="22"/>
  <c r="H25" i="22"/>
  <c r="I25" i="22"/>
  <c r="J25" i="22"/>
  <c r="K25" i="22"/>
  <c r="L25" i="22"/>
  <c r="B26" i="22"/>
  <c r="C26" i="22"/>
  <c r="D26" i="22"/>
  <c r="E26" i="22"/>
  <c r="F26" i="22"/>
  <c r="G26" i="22"/>
  <c r="H26" i="22"/>
  <c r="I26" i="22"/>
  <c r="J26" i="22"/>
  <c r="K26" i="22"/>
  <c r="L26" i="22"/>
  <c r="B27" i="22"/>
  <c r="C27" i="22"/>
  <c r="D27" i="22"/>
  <c r="E27" i="22"/>
  <c r="F27" i="22"/>
  <c r="G27" i="22"/>
  <c r="H27" i="22"/>
  <c r="I27" i="22"/>
  <c r="J27" i="22"/>
  <c r="K27" i="22"/>
  <c r="L27" i="22"/>
  <c r="B28" i="22"/>
  <c r="C28" i="22"/>
  <c r="D28" i="22"/>
  <c r="E28" i="22"/>
  <c r="F28" i="22"/>
  <c r="G28" i="22"/>
  <c r="H28" i="22"/>
  <c r="I28" i="22"/>
  <c r="J28" i="22"/>
  <c r="K28" i="22"/>
  <c r="L28" i="22"/>
  <c r="B29" i="22"/>
  <c r="C29" i="22"/>
  <c r="D29" i="22"/>
  <c r="E29" i="22"/>
  <c r="F29" i="22"/>
  <c r="G29" i="22"/>
  <c r="H29" i="22"/>
  <c r="I29" i="22"/>
  <c r="J29" i="22"/>
  <c r="K29" i="22"/>
  <c r="L29" i="22"/>
  <c r="B30" i="22"/>
  <c r="C30" i="22"/>
  <c r="D30" i="22"/>
  <c r="E30" i="22"/>
  <c r="F30" i="22"/>
  <c r="G30" i="22"/>
  <c r="H30" i="22"/>
  <c r="I30" i="22"/>
  <c r="J30" i="22"/>
  <c r="K30" i="22"/>
  <c r="L30" i="22"/>
  <c r="B31" i="22"/>
  <c r="C31" i="22"/>
  <c r="D31" i="22"/>
  <c r="E31" i="22"/>
  <c r="F31" i="22"/>
  <c r="G31" i="22"/>
  <c r="H31" i="22"/>
  <c r="I31" i="22"/>
  <c r="J31" i="22"/>
  <c r="K31" i="22"/>
  <c r="L31" i="22"/>
  <c r="B32" i="22"/>
  <c r="C32" i="22"/>
  <c r="D32" i="22"/>
  <c r="E32" i="22"/>
  <c r="F32" i="22"/>
  <c r="G32" i="22"/>
  <c r="H32" i="22"/>
  <c r="I32" i="22"/>
  <c r="J32" i="22"/>
  <c r="K32" i="22"/>
  <c r="L32" i="22"/>
  <c r="B33" i="22"/>
  <c r="C33" i="22"/>
  <c r="D33" i="22"/>
  <c r="E33" i="22"/>
  <c r="F33" i="22"/>
  <c r="G33" i="22"/>
  <c r="H33" i="22"/>
  <c r="I33" i="22"/>
  <c r="J33" i="22"/>
  <c r="K33" i="22"/>
  <c r="L33" i="22"/>
  <c r="B34" i="22"/>
  <c r="C34" i="22"/>
  <c r="D34" i="22"/>
  <c r="E34" i="22"/>
  <c r="F34" i="22"/>
  <c r="G34" i="22"/>
  <c r="H34" i="22"/>
  <c r="I34" i="22"/>
  <c r="J34" i="22"/>
  <c r="K34" i="22"/>
  <c r="L34" i="22"/>
  <c r="B35" i="22"/>
  <c r="C35" i="22"/>
  <c r="D35" i="22"/>
  <c r="E35" i="22"/>
  <c r="F35" i="22"/>
  <c r="G35" i="22"/>
  <c r="H35" i="22"/>
  <c r="I35" i="22"/>
  <c r="J35" i="22"/>
  <c r="K35" i="22"/>
  <c r="L35" i="22"/>
  <c r="B36" i="22"/>
  <c r="C36" i="22"/>
  <c r="D36" i="22"/>
  <c r="E36" i="22"/>
  <c r="F36" i="22"/>
  <c r="G36" i="22"/>
  <c r="H36" i="22"/>
  <c r="I36" i="22"/>
  <c r="J36" i="22"/>
  <c r="K36" i="22"/>
  <c r="L36" i="22"/>
  <c r="B37" i="22"/>
  <c r="C37" i="22"/>
  <c r="D37" i="22"/>
  <c r="E37" i="22"/>
  <c r="F37" i="22"/>
  <c r="G37" i="22"/>
  <c r="H37" i="22"/>
  <c r="I37" i="22"/>
  <c r="J37" i="22"/>
  <c r="K37" i="22"/>
  <c r="L37" i="22"/>
  <c r="B38" i="22"/>
  <c r="C38" i="22"/>
  <c r="D38" i="22"/>
  <c r="E38" i="22"/>
  <c r="F38" i="22"/>
  <c r="G38" i="22"/>
  <c r="H38" i="22"/>
  <c r="I38" i="22"/>
  <c r="J38" i="22"/>
  <c r="K38" i="22"/>
  <c r="L38" i="22"/>
  <c r="B39" i="22"/>
  <c r="C39" i="22"/>
  <c r="D39" i="22"/>
  <c r="E39" i="22"/>
  <c r="F39" i="22"/>
  <c r="G39" i="22"/>
  <c r="H39" i="22"/>
  <c r="I39" i="22"/>
  <c r="J39" i="22"/>
  <c r="K39" i="22"/>
  <c r="L39" i="22"/>
  <c r="B40" i="22"/>
  <c r="C40" i="22"/>
  <c r="D40" i="22"/>
  <c r="E40" i="22"/>
  <c r="F40" i="22"/>
  <c r="G40" i="22"/>
  <c r="H40" i="22"/>
  <c r="I40" i="22"/>
  <c r="J40" i="22"/>
  <c r="K40" i="22"/>
  <c r="L40" i="22"/>
  <c r="B41" i="22"/>
  <c r="C41" i="22"/>
  <c r="D41" i="22"/>
  <c r="E41" i="22"/>
  <c r="F41" i="22"/>
  <c r="G41" i="22"/>
  <c r="H41" i="22"/>
  <c r="I41" i="22"/>
  <c r="J41" i="22"/>
  <c r="K41" i="22"/>
  <c r="L41" i="22"/>
  <c r="B42" i="22"/>
  <c r="C42" i="22"/>
  <c r="D42" i="22"/>
  <c r="E42" i="22"/>
  <c r="F42" i="22"/>
  <c r="G42" i="22"/>
  <c r="H42" i="22"/>
  <c r="I42" i="22"/>
  <c r="J42" i="22"/>
  <c r="K42" i="22"/>
  <c r="L42" i="22"/>
  <c r="B43" i="22"/>
  <c r="C43" i="22"/>
  <c r="D43" i="22"/>
  <c r="E43" i="22"/>
  <c r="F43" i="22"/>
  <c r="G43" i="22"/>
  <c r="H43" i="22"/>
  <c r="I43" i="22"/>
  <c r="J43" i="22"/>
  <c r="K43" i="22"/>
  <c r="L43" i="22"/>
  <c r="B44" i="22"/>
  <c r="C44" i="22"/>
  <c r="D44" i="22"/>
  <c r="E44" i="22"/>
  <c r="F44" i="22"/>
  <c r="G44" i="22"/>
  <c r="H44" i="22"/>
  <c r="I44" i="22"/>
  <c r="J44" i="22"/>
  <c r="K44" i="22"/>
  <c r="L44" i="22"/>
  <c r="B45" i="22"/>
  <c r="C45" i="22"/>
  <c r="D45" i="22"/>
  <c r="E45" i="22"/>
  <c r="F45" i="22"/>
  <c r="G45" i="22"/>
  <c r="H45" i="22"/>
  <c r="I45" i="22"/>
  <c r="J45" i="22"/>
  <c r="K45" i="22"/>
  <c r="L45" i="22"/>
  <c r="B46" i="22"/>
  <c r="C46" i="22"/>
  <c r="D46" i="22"/>
  <c r="E46" i="22"/>
  <c r="F46" i="22"/>
  <c r="G46" i="22"/>
  <c r="H46" i="22"/>
  <c r="I46" i="22"/>
  <c r="J46" i="22"/>
  <c r="K46" i="22"/>
  <c r="L46" i="22"/>
  <c r="B47" i="22"/>
  <c r="C47" i="22"/>
  <c r="D47" i="22"/>
  <c r="E47" i="22"/>
  <c r="F47" i="22"/>
  <c r="G47" i="22"/>
  <c r="H47" i="22"/>
  <c r="I47" i="22"/>
  <c r="J47" i="22"/>
  <c r="K47" i="22"/>
  <c r="L47" i="22"/>
  <c r="B48" i="22"/>
  <c r="C48" i="22"/>
  <c r="D48" i="22"/>
  <c r="E48" i="22"/>
  <c r="F48" i="22"/>
  <c r="G48" i="22"/>
  <c r="H48" i="22"/>
  <c r="I48" i="22"/>
  <c r="J48" i="22"/>
  <c r="K48" i="22"/>
  <c r="L48" i="22"/>
  <c r="B49" i="22"/>
  <c r="C49" i="22"/>
  <c r="D49" i="22"/>
  <c r="E49" i="22"/>
  <c r="F49" i="22"/>
  <c r="G49" i="22"/>
  <c r="H49" i="22"/>
  <c r="I49" i="22"/>
  <c r="J49" i="22"/>
  <c r="K49" i="22"/>
  <c r="L49" i="22"/>
  <c r="B50" i="22"/>
  <c r="C50" i="22"/>
  <c r="D50" i="22"/>
  <c r="E50" i="22"/>
  <c r="F50" i="22"/>
  <c r="G50" i="22"/>
  <c r="H50" i="22"/>
  <c r="I50" i="22"/>
  <c r="J50" i="22"/>
  <c r="K50" i="22"/>
  <c r="L50" i="22"/>
  <c r="B51" i="22"/>
  <c r="C51" i="22"/>
  <c r="D51" i="22"/>
  <c r="E51" i="22"/>
  <c r="F51" i="22"/>
  <c r="G51" i="22"/>
  <c r="H51" i="22"/>
  <c r="I51" i="22"/>
  <c r="J51" i="22"/>
  <c r="K51" i="22"/>
  <c r="L51" i="22"/>
  <c r="B52" i="22"/>
  <c r="C52" i="22"/>
  <c r="D52" i="22"/>
  <c r="E52" i="22"/>
  <c r="F52" i="22"/>
  <c r="G52" i="22"/>
  <c r="H52" i="22"/>
  <c r="I52" i="22"/>
  <c r="J52" i="22"/>
  <c r="K52" i="22"/>
  <c r="L52" i="22"/>
  <c r="B53" i="22"/>
  <c r="C53" i="22"/>
  <c r="D53" i="22"/>
  <c r="E53" i="22"/>
  <c r="F53" i="22"/>
  <c r="G53" i="22"/>
  <c r="H53" i="22"/>
  <c r="I53" i="22"/>
  <c r="J53" i="22"/>
  <c r="K53" i="22"/>
  <c r="L53" i="22"/>
  <c r="B54" i="22"/>
  <c r="C54" i="22"/>
  <c r="D54" i="22"/>
  <c r="E54" i="22"/>
  <c r="F54" i="22"/>
  <c r="G54" i="22"/>
  <c r="H54" i="22"/>
  <c r="I54" i="22"/>
  <c r="J54" i="22"/>
  <c r="K54" i="22"/>
  <c r="L54" i="22"/>
  <c r="B55" i="22"/>
  <c r="C55" i="22"/>
  <c r="D55" i="22"/>
  <c r="E55" i="22"/>
  <c r="F55" i="22"/>
  <c r="G55" i="22"/>
  <c r="H55" i="22"/>
  <c r="I55" i="22"/>
  <c r="J55" i="22"/>
  <c r="K55" i="22"/>
  <c r="L55" i="22"/>
  <c r="B56" i="22"/>
  <c r="C56" i="22"/>
  <c r="D56" i="22"/>
  <c r="E56" i="22"/>
  <c r="F56" i="22"/>
  <c r="G56" i="22"/>
  <c r="H56" i="22"/>
  <c r="I56" i="22"/>
  <c r="J56" i="22"/>
  <c r="K56" i="22"/>
  <c r="L56" i="22"/>
  <c r="B57" i="22"/>
  <c r="C57" i="22"/>
  <c r="D57" i="22"/>
  <c r="E57" i="22"/>
  <c r="F57" i="22"/>
  <c r="G57" i="22"/>
  <c r="H57" i="22"/>
  <c r="I57" i="22"/>
  <c r="J57" i="22"/>
  <c r="K57" i="22"/>
  <c r="L57" i="22"/>
  <c r="B58" i="22"/>
  <c r="C58" i="22"/>
  <c r="D58" i="22"/>
  <c r="E58" i="22"/>
  <c r="F58" i="22"/>
  <c r="G58" i="22"/>
  <c r="H58" i="22"/>
  <c r="I58" i="22"/>
  <c r="J58" i="22"/>
  <c r="K58" i="22"/>
  <c r="L58" i="22"/>
  <c r="B59" i="22"/>
  <c r="C59" i="22"/>
  <c r="D59" i="22"/>
  <c r="E59" i="22"/>
  <c r="F59" i="22"/>
  <c r="G59" i="22"/>
  <c r="H59" i="22"/>
  <c r="I59" i="22"/>
  <c r="J59" i="22"/>
  <c r="K59" i="22"/>
  <c r="L59" i="22"/>
  <c r="B60" i="22"/>
  <c r="C60" i="22"/>
  <c r="D60" i="22"/>
  <c r="E60" i="22"/>
  <c r="F60" i="22"/>
  <c r="G60" i="22"/>
  <c r="H60" i="22"/>
  <c r="I60" i="22"/>
  <c r="J60" i="22"/>
  <c r="K60" i="22"/>
  <c r="L60" i="22"/>
  <c r="B61" i="22"/>
  <c r="C61" i="22"/>
  <c r="D61" i="22"/>
  <c r="E61" i="22"/>
  <c r="F61" i="22"/>
  <c r="G61" i="22"/>
  <c r="H61" i="22"/>
  <c r="I61" i="22"/>
  <c r="J61" i="22"/>
  <c r="K61" i="22"/>
  <c r="L61" i="22"/>
  <c r="B62" i="22"/>
  <c r="C62" i="22"/>
  <c r="D62" i="22"/>
  <c r="E62" i="22"/>
  <c r="F62" i="22"/>
  <c r="G62" i="22"/>
  <c r="H62" i="22"/>
  <c r="I62" i="22"/>
  <c r="J62" i="22"/>
  <c r="K62" i="22"/>
  <c r="L62" i="22"/>
  <c r="B63" i="22"/>
  <c r="C63" i="22"/>
  <c r="D63" i="22"/>
  <c r="E63" i="22"/>
  <c r="F63" i="22"/>
  <c r="G63" i="22"/>
  <c r="H63" i="22"/>
  <c r="I63" i="22"/>
  <c r="J63" i="22"/>
  <c r="K63" i="22"/>
  <c r="L63" i="22"/>
  <c r="B64" i="22"/>
  <c r="C64" i="22"/>
  <c r="D64" i="22"/>
  <c r="E64" i="22"/>
  <c r="F64" i="22"/>
  <c r="G64" i="22"/>
  <c r="H64" i="22"/>
  <c r="I64" i="22"/>
  <c r="J64" i="22"/>
  <c r="K64" i="22"/>
  <c r="L64" i="22"/>
  <c r="B65" i="22"/>
  <c r="C65" i="22"/>
  <c r="D65" i="22"/>
  <c r="E65" i="22"/>
  <c r="F65" i="22"/>
  <c r="G65" i="22"/>
  <c r="H65" i="22"/>
  <c r="I65" i="22"/>
  <c r="J65" i="22"/>
  <c r="K65" i="22"/>
  <c r="L65" i="22"/>
  <c r="B66" i="22"/>
  <c r="C66" i="22"/>
  <c r="D66" i="22"/>
  <c r="E66" i="22"/>
  <c r="F66" i="22"/>
  <c r="G66" i="22"/>
  <c r="H66" i="22"/>
  <c r="I66" i="22"/>
  <c r="J66" i="22"/>
  <c r="K66" i="22"/>
  <c r="L66" i="22"/>
  <c r="B67" i="22"/>
  <c r="C67" i="22"/>
  <c r="D67" i="22"/>
  <c r="E67" i="22"/>
  <c r="F67" i="22"/>
  <c r="G67" i="22"/>
  <c r="H67" i="22"/>
  <c r="I67" i="22"/>
  <c r="J67" i="22"/>
  <c r="K67" i="22"/>
  <c r="L67" i="22"/>
  <c r="B68" i="22"/>
  <c r="C68" i="22"/>
  <c r="D68" i="22"/>
  <c r="E68" i="22"/>
  <c r="F68" i="22"/>
  <c r="G68" i="22"/>
  <c r="H68" i="22"/>
  <c r="I68" i="22"/>
  <c r="J68" i="22"/>
  <c r="K68" i="22"/>
  <c r="L68" i="22"/>
  <c r="B69" i="22"/>
  <c r="C69" i="22"/>
  <c r="D69" i="22"/>
  <c r="E69" i="22"/>
  <c r="F69" i="22"/>
  <c r="G69" i="22"/>
  <c r="H69" i="22"/>
  <c r="I69" i="22"/>
  <c r="J69" i="22"/>
  <c r="K69" i="22"/>
  <c r="L69" i="22"/>
  <c r="B70" i="22"/>
  <c r="C70" i="22"/>
  <c r="D70" i="22"/>
  <c r="E70" i="22"/>
  <c r="F70" i="22"/>
  <c r="G70" i="22"/>
  <c r="H70" i="22"/>
  <c r="I70" i="22"/>
  <c r="J70" i="22"/>
  <c r="K70" i="22"/>
  <c r="L70" i="22"/>
  <c r="B71" i="22"/>
  <c r="C71" i="22"/>
  <c r="D71" i="22"/>
  <c r="E71" i="22"/>
  <c r="F71" i="22"/>
  <c r="G71" i="22"/>
  <c r="H71" i="22"/>
  <c r="I71" i="22"/>
  <c r="J71" i="22"/>
  <c r="K71" i="22"/>
  <c r="L71" i="22"/>
  <c r="B72" i="22"/>
  <c r="C72" i="22"/>
  <c r="D72" i="22"/>
  <c r="E72" i="22"/>
  <c r="F72" i="22"/>
  <c r="G72" i="22"/>
  <c r="H72" i="22"/>
  <c r="I72" i="22"/>
  <c r="J72" i="22"/>
  <c r="K72" i="22"/>
  <c r="L72" i="22"/>
  <c r="B73" i="22"/>
  <c r="C73" i="22"/>
  <c r="D73" i="22"/>
  <c r="E73" i="22"/>
  <c r="F73" i="22"/>
  <c r="G73" i="22"/>
  <c r="H73" i="22"/>
  <c r="I73" i="22"/>
  <c r="J73" i="22"/>
  <c r="K73" i="22"/>
  <c r="L73" i="22"/>
  <c r="B74" i="22"/>
  <c r="C74" i="22"/>
  <c r="D74" i="22"/>
  <c r="E74" i="22"/>
  <c r="F74" i="22"/>
  <c r="G74" i="22"/>
  <c r="H74" i="22"/>
  <c r="I74" i="22"/>
  <c r="J74" i="22"/>
  <c r="K74" i="22"/>
  <c r="L74" i="22"/>
  <c r="B75" i="22"/>
  <c r="C75" i="22"/>
  <c r="D75" i="22"/>
  <c r="E75" i="22"/>
  <c r="F75" i="22"/>
  <c r="G75" i="22"/>
  <c r="H75" i="22"/>
  <c r="I75" i="22"/>
  <c r="J75" i="22"/>
  <c r="K75" i="22"/>
  <c r="L75" i="22"/>
  <c r="B76" i="22"/>
  <c r="C76" i="22"/>
  <c r="D76" i="22"/>
  <c r="E76" i="22"/>
  <c r="F76" i="22"/>
  <c r="G76" i="22"/>
  <c r="H76" i="22"/>
  <c r="I76" i="22"/>
  <c r="J76" i="22"/>
  <c r="K76" i="22"/>
  <c r="L76" i="22"/>
  <c r="B77" i="22"/>
  <c r="C77" i="22"/>
  <c r="D77" i="22"/>
  <c r="E77" i="22"/>
  <c r="F77" i="22"/>
  <c r="G77" i="22"/>
  <c r="H77" i="22"/>
  <c r="I77" i="22"/>
  <c r="J77" i="22"/>
  <c r="K77" i="22"/>
  <c r="L77" i="22"/>
  <c r="B78" i="22"/>
  <c r="C78" i="22"/>
  <c r="D78" i="22"/>
  <c r="E78" i="22"/>
  <c r="F78" i="22"/>
  <c r="G78" i="22"/>
  <c r="H78" i="22"/>
  <c r="I78" i="22"/>
  <c r="J78" i="22"/>
  <c r="K78" i="22"/>
  <c r="L78" i="22"/>
  <c r="B79" i="22"/>
  <c r="C79" i="22"/>
  <c r="D79" i="22"/>
  <c r="E79" i="22"/>
  <c r="F79" i="22"/>
  <c r="G79" i="22"/>
  <c r="H79" i="22"/>
  <c r="I79" i="22"/>
  <c r="J79" i="22"/>
  <c r="K79" i="22"/>
  <c r="L79" i="22"/>
  <c r="B80" i="22"/>
  <c r="C80" i="22"/>
  <c r="D80" i="22"/>
  <c r="E80" i="22"/>
  <c r="F80" i="22"/>
  <c r="G80" i="22"/>
  <c r="H80" i="22"/>
  <c r="I80" i="22"/>
  <c r="J80" i="22"/>
  <c r="K80" i="22"/>
  <c r="L80" i="22"/>
  <c r="B81" i="22"/>
  <c r="C81" i="22"/>
  <c r="D81" i="22"/>
  <c r="E81" i="22"/>
  <c r="F81" i="22"/>
  <c r="G81" i="22"/>
  <c r="H81" i="22"/>
  <c r="I81" i="22"/>
  <c r="J81" i="22"/>
  <c r="K81" i="22"/>
  <c r="L81" i="22"/>
  <c r="B82" i="22"/>
  <c r="C82" i="22"/>
  <c r="D82" i="22"/>
  <c r="E82" i="22"/>
  <c r="F82" i="22"/>
  <c r="G82" i="22"/>
  <c r="H82" i="22"/>
  <c r="I82" i="22"/>
  <c r="J82" i="22"/>
  <c r="K82" i="22"/>
  <c r="L82" i="22"/>
  <c r="B83" i="22"/>
  <c r="C83" i="22"/>
  <c r="D83" i="22"/>
  <c r="E83" i="22"/>
  <c r="F83" i="22"/>
  <c r="G83" i="22"/>
  <c r="H83" i="22"/>
  <c r="I83" i="22"/>
  <c r="J83" i="22"/>
  <c r="K83" i="22"/>
  <c r="L83" i="22"/>
  <c r="B84" i="22"/>
  <c r="C84" i="22"/>
  <c r="D84" i="22"/>
  <c r="E84" i="22"/>
  <c r="F84" i="22"/>
  <c r="G84" i="22"/>
  <c r="H84" i="22"/>
  <c r="I84" i="22"/>
  <c r="J84" i="22"/>
  <c r="K84" i="22"/>
  <c r="L84" i="22"/>
  <c r="B85" i="22"/>
  <c r="C85" i="22"/>
  <c r="D85" i="22"/>
  <c r="E85" i="22"/>
  <c r="F85" i="22"/>
  <c r="G85" i="22"/>
  <c r="H85" i="22"/>
  <c r="I85" i="22"/>
  <c r="J85" i="22"/>
  <c r="K85" i="22"/>
  <c r="L85" i="22"/>
  <c r="B86" i="22"/>
  <c r="C86" i="22"/>
  <c r="D86" i="22"/>
  <c r="E86" i="22"/>
  <c r="F86" i="22"/>
  <c r="G86" i="22"/>
  <c r="H86" i="22"/>
  <c r="I86" i="22"/>
  <c r="J86" i="22"/>
  <c r="K86" i="22"/>
  <c r="L86" i="22"/>
  <c r="B87" i="22"/>
  <c r="C87" i="22"/>
  <c r="D87" i="22"/>
  <c r="E87" i="22"/>
  <c r="F87" i="22"/>
  <c r="G87" i="22"/>
  <c r="H87" i="22"/>
  <c r="I87" i="22"/>
  <c r="J87" i="22"/>
  <c r="K87" i="22"/>
  <c r="L87" i="22"/>
  <c r="B88" i="22"/>
  <c r="C88" i="22"/>
  <c r="D88" i="22"/>
  <c r="E88" i="22"/>
  <c r="F88" i="22"/>
  <c r="G88" i="22"/>
  <c r="H88" i="22"/>
  <c r="I88" i="22"/>
  <c r="J88" i="22"/>
  <c r="K88" i="22"/>
  <c r="L88" i="22"/>
  <c r="B89" i="22"/>
  <c r="C89" i="22"/>
  <c r="D89" i="22"/>
  <c r="E89" i="22"/>
  <c r="F89" i="22"/>
  <c r="G89" i="22"/>
  <c r="H89" i="22"/>
  <c r="I89" i="22"/>
  <c r="J89" i="22"/>
  <c r="K89" i="22"/>
  <c r="L89" i="22"/>
  <c r="B90" i="22"/>
  <c r="C90" i="22"/>
  <c r="D90" i="22"/>
  <c r="E90" i="22"/>
  <c r="F90" i="22"/>
  <c r="G90" i="22"/>
  <c r="H90" i="22"/>
  <c r="I90" i="22"/>
  <c r="J90" i="22"/>
  <c r="K90" i="22"/>
  <c r="L90" i="22"/>
  <c r="B91" i="22"/>
  <c r="C91" i="22"/>
  <c r="D91" i="22"/>
  <c r="E91" i="22"/>
  <c r="F91" i="22"/>
  <c r="G91" i="22"/>
  <c r="H91" i="22"/>
  <c r="I91" i="22"/>
  <c r="J91" i="22"/>
  <c r="K91" i="22"/>
  <c r="L91" i="22"/>
  <c r="B92" i="22"/>
  <c r="C92" i="22"/>
  <c r="D92" i="22"/>
  <c r="E92" i="22"/>
  <c r="F92" i="22"/>
  <c r="G92" i="22"/>
  <c r="H92" i="22"/>
  <c r="I92" i="22"/>
  <c r="J92" i="22"/>
  <c r="K92" i="22"/>
  <c r="L92" i="22"/>
  <c r="B93" i="22"/>
  <c r="C93" i="22"/>
  <c r="D93" i="22"/>
  <c r="E93" i="22"/>
  <c r="F93" i="22"/>
  <c r="G93" i="22"/>
  <c r="H93" i="22"/>
  <c r="I93" i="22"/>
  <c r="J93" i="22"/>
  <c r="K93" i="22"/>
  <c r="L93" i="22"/>
  <c r="B94" i="22"/>
  <c r="C94" i="22"/>
  <c r="D94" i="22"/>
  <c r="E94" i="22"/>
  <c r="F94" i="22"/>
  <c r="G94" i="22"/>
  <c r="H94" i="22"/>
  <c r="I94" i="22"/>
  <c r="J94" i="22"/>
  <c r="K94" i="22"/>
  <c r="L94" i="22"/>
  <c r="B95" i="22"/>
  <c r="C95" i="22"/>
  <c r="D95" i="22"/>
  <c r="E95" i="22"/>
  <c r="F95" i="22"/>
  <c r="G95" i="22"/>
  <c r="H95" i="22"/>
  <c r="I95" i="22"/>
  <c r="J95" i="22"/>
  <c r="K95" i="22"/>
  <c r="L95" i="22"/>
  <c r="B96" i="22"/>
  <c r="C96" i="22"/>
  <c r="D96" i="22"/>
  <c r="E96" i="22"/>
  <c r="F96" i="22"/>
  <c r="G96" i="22"/>
  <c r="H96" i="22"/>
  <c r="I96" i="22"/>
  <c r="J96" i="22"/>
  <c r="K96" i="22"/>
  <c r="L96" i="22"/>
  <c r="B97" i="22"/>
  <c r="C97" i="22"/>
  <c r="D97" i="22"/>
  <c r="E97" i="22"/>
  <c r="F97" i="22"/>
  <c r="G97" i="22"/>
  <c r="H97" i="22"/>
  <c r="I97" i="22"/>
  <c r="J97" i="22"/>
  <c r="K97" i="22"/>
  <c r="L97" i="22"/>
  <c r="B98" i="22"/>
  <c r="C98" i="22"/>
  <c r="D98" i="22"/>
  <c r="E98" i="22"/>
  <c r="F98" i="22"/>
  <c r="G98" i="22"/>
  <c r="H98" i="22"/>
  <c r="I98" i="22"/>
  <c r="J98" i="22"/>
  <c r="K98" i="22"/>
  <c r="L98" i="22"/>
  <c r="B99" i="22"/>
  <c r="C99" i="22"/>
  <c r="D99" i="22"/>
  <c r="E99" i="22"/>
  <c r="F99" i="22"/>
  <c r="G99" i="22"/>
  <c r="H99" i="22"/>
  <c r="I99" i="22"/>
  <c r="J99" i="22"/>
  <c r="K99" i="22"/>
  <c r="L99" i="22"/>
  <c r="B100" i="22"/>
  <c r="C100" i="22"/>
  <c r="D100" i="22"/>
  <c r="E100" i="22"/>
  <c r="F100" i="22"/>
  <c r="G100" i="22"/>
  <c r="H100" i="22"/>
  <c r="I100" i="22"/>
  <c r="J100" i="22"/>
  <c r="K100" i="22"/>
  <c r="L100" i="22"/>
  <c r="B101" i="22"/>
  <c r="C101" i="22"/>
  <c r="D101" i="22"/>
  <c r="E101" i="22"/>
  <c r="F101" i="22"/>
  <c r="G101" i="22"/>
  <c r="H101" i="22"/>
  <c r="I101" i="22"/>
  <c r="J101" i="22"/>
  <c r="K101" i="22"/>
  <c r="L101" i="22"/>
  <c r="B102" i="22"/>
  <c r="C102" i="22"/>
  <c r="D102" i="22"/>
  <c r="E102" i="22"/>
  <c r="F102" i="22"/>
  <c r="G102" i="22"/>
  <c r="H102" i="22"/>
  <c r="I102" i="22"/>
  <c r="J102" i="22"/>
  <c r="K102" i="22"/>
  <c r="L102" i="22"/>
  <c r="B103" i="22"/>
  <c r="C103" i="22"/>
  <c r="D103" i="22"/>
  <c r="E103" i="22"/>
  <c r="F103" i="22"/>
  <c r="G103" i="22"/>
  <c r="H103" i="22"/>
  <c r="I103" i="22"/>
  <c r="J103" i="22"/>
  <c r="K103" i="22"/>
  <c r="L103" i="22"/>
  <c r="B104" i="22"/>
  <c r="C104" i="22"/>
  <c r="D104" i="22"/>
  <c r="E104" i="22"/>
  <c r="F104" i="22"/>
  <c r="G104" i="22"/>
  <c r="H104" i="22"/>
  <c r="I104" i="22"/>
  <c r="J104" i="22"/>
  <c r="K104" i="22"/>
  <c r="L104" i="22"/>
  <c r="B105" i="22"/>
  <c r="C105" i="22"/>
  <c r="D105" i="22"/>
  <c r="E105" i="22"/>
  <c r="F105" i="22"/>
  <c r="G105" i="22"/>
  <c r="H105" i="22"/>
  <c r="I105" i="22"/>
  <c r="J105" i="22"/>
  <c r="K105" i="22"/>
  <c r="L105" i="22"/>
  <c r="B106" i="22"/>
  <c r="C106" i="22"/>
  <c r="D106" i="22"/>
  <c r="E106" i="22"/>
  <c r="F106" i="22"/>
  <c r="G106" i="22"/>
  <c r="H106" i="22"/>
  <c r="I106" i="22"/>
  <c r="J106" i="22"/>
  <c r="K106" i="22"/>
  <c r="L106" i="22"/>
  <c r="B107" i="22"/>
  <c r="C107" i="22"/>
  <c r="D107" i="22"/>
  <c r="E107" i="22"/>
  <c r="F107" i="22"/>
  <c r="G107" i="22"/>
  <c r="H107" i="22"/>
  <c r="I107" i="22"/>
  <c r="J107" i="22"/>
  <c r="K107" i="22"/>
  <c r="L107" i="22"/>
  <c r="B108" i="22"/>
  <c r="C108" i="22"/>
  <c r="D108" i="22"/>
  <c r="E108" i="22"/>
  <c r="F108" i="22"/>
  <c r="G108" i="22"/>
  <c r="H108" i="22"/>
  <c r="I108" i="22"/>
  <c r="J108" i="22"/>
  <c r="K108" i="22"/>
  <c r="L108" i="22"/>
  <c r="B109" i="22"/>
  <c r="C109" i="22"/>
  <c r="D109" i="22"/>
  <c r="E109" i="22"/>
  <c r="F109" i="22"/>
  <c r="G109" i="22"/>
  <c r="H109" i="22"/>
  <c r="I109" i="22"/>
  <c r="J109" i="22"/>
  <c r="K109" i="22"/>
  <c r="L109" i="22"/>
  <c r="B110" i="22"/>
  <c r="C110" i="22"/>
  <c r="D110" i="22"/>
  <c r="E110" i="22"/>
  <c r="F110" i="22"/>
  <c r="G110" i="22"/>
  <c r="H110" i="22"/>
  <c r="I110" i="22"/>
  <c r="J110" i="22"/>
  <c r="K110" i="22"/>
  <c r="L110" i="22"/>
  <c r="B111" i="22"/>
  <c r="C111" i="22"/>
  <c r="D111" i="22"/>
  <c r="E111" i="22"/>
  <c r="F111" i="22"/>
  <c r="G111" i="22"/>
  <c r="H111" i="22"/>
  <c r="I111" i="22"/>
  <c r="J111" i="22"/>
  <c r="K111" i="22"/>
  <c r="L111" i="22"/>
  <c r="B112" i="22"/>
  <c r="C112" i="22"/>
  <c r="D112" i="22"/>
  <c r="E112" i="22"/>
  <c r="F112" i="22"/>
  <c r="G112" i="22"/>
  <c r="H112" i="22"/>
  <c r="I112" i="22"/>
  <c r="J112" i="22"/>
  <c r="K112" i="22"/>
  <c r="L112" i="22"/>
  <c r="B113" i="22"/>
  <c r="C113" i="22"/>
  <c r="D113" i="22"/>
  <c r="E113" i="22"/>
  <c r="F113" i="22"/>
  <c r="G113" i="22"/>
  <c r="H113" i="22"/>
  <c r="I113" i="22"/>
  <c r="J113" i="22"/>
  <c r="K113" i="22"/>
  <c r="L113" i="22"/>
  <c r="B114" i="22"/>
  <c r="C114" i="22"/>
  <c r="D114" i="22"/>
  <c r="E114" i="22"/>
  <c r="F114" i="22"/>
  <c r="G114" i="22"/>
  <c r="H114" i="22"/>
  <c r="I114" i="22"/>
  <c r="J114" i="22"/>
  <c r="K114" i="22"/>
  <c r="L114" i="22"/>
  <c r="B115" i="22"/>
  <c r="C115" i="22"/>
  <c r="D115" i="22"/>
  <c r="E115" i="22"/>
  <c r="F115" i="22"/>
  <c r="G115" i="22"/>
  <c r="H115" i="22"/>
  <c r="I115" i="22"/>
  <c r="J115" i="22"/>
  <c r="K115" i="22"/>
  <c r="L115" i="22"/>
  <c r="B116" i="22"/>
  <c r="C116" i="22"/>
  <c r="D116" i="22"/>
  <c r="E116" i="22"/>
  <c r="F116" i="22"/>
  <c r="G116" i="22"/>
  <c r="H116" i="22"/>
  <c r="I116" i="22"/>
  <c r="J116" i="22"/>
  <c r="K116" i="22"/>
  <c r="L116" i="22"/>
  <c r="B117" i="22"/>
  <c r="C117" i="22"/>
  <c r="D117" i="22"/>
  <c r="E117" i="22"/>
  <c r="F117" i="22"/>
  <c r="G117" i="22"/>
  <c r="H117" i="22"/>
  <c r="I117" i="22"/>
  <c r="J117" i="22"/>
  <c r="K117" i="22"/>
  <c r="L117" i="22"/>
  <c r="B118" i="22"/>
  <c r="C118" i="22"/>
  <c r="D118" i="22"/>
  <c r="E118" i="22"/>
  <c r="F118" i="22"/>
  <c r="G118" i="22"/>
  <c r="H118" i="22"/>
  <c r="I118" i="22"/>
  <c r="J118" i="22"/>
  <c r="K118" i="22"/>
  <c r="L118" i="22"/>
  <c r="B119" i="22"/>
  <c r="C119" i="22"/>
  <c r="D119" i="22"/>
  <c r="E119" i="22"/>
  <c r="F119" i="22"/>
  <c r="G119" i="22"/>
  <c r="H119" i="22"/>
  <c r="I119" i="22"/>
  <c r="J119" i="22"/>
  <c r="K119" i="22"/>
  <c r="L119" i="22"/>
  <c r="B120" i="22"/>
  <c r="C120" i="22"/>
  <c r="D120" i="22"/>
  <c r="E120" i="22"/>
  <c r="F120" i="22"/>
  <c r="G120" i="22"/>
  <c r="H120" i="22"/>
  <c r="I120" i="22"/>
  <c r="J120" i="22"/>
  <c r="K120" i="22"/>
  <c r="L120" i="22"/>
  <c r="B121" i="22"/>
  <c r="C121" i="22"/>
  <c r="D121" i="22"/>
  <c r="E121" i="22"/>
  <c r="F121" i="22"/>
  <c r="G121" i="22"/>
  <c r="H121" i="22"/>
  <c r="I121" i="22"/>
  <c r="J121" i="22"/>
  <c r="K121" i="22"/>
  <c r="L121" i="22"/>
  <c r="B122" i="22"/>
  <c r="C122" i="22"/>
  <c r="D122" i="22"/>
  <c r="E122" i="22"/>
  <c r="F122" i="22"/>
  <c r="G122" i="22"/>
  <c r="H122" i="22"/>
  <c r="I122" i="22"/>
  <c r="J122" i="22"/>
  <c r="K122" i="22"/>
  <c r="L122" i="22"/>
  <c r="B123" i="22"/>
  <c r="C123" i="22"/>
  <c r="D123" i="22"/>
  <c r="E123" i="22"/>
  <c r="F123" i="22"/>
  <c r="G123" i="22"/>
  <c r="H123" i="22"/>
  <c r="I123" i="22"/>
  <c r="J123" i="22"/>
  <c r="K123" i="22"/>
  <c r="L123" i="22"/>
  <c r="B124" i="22"/>
  <c r="C124" i="22"/>
  <c r="D124" i="22"/>
  <c r="E124" i="22"/>
  <c r="F124" i="22"/>
  <c r="G124" i="22"/>
  <c r="H124" i="22"/>
  <c r="I124" i="22"/>
  <c r="J124" i="22"/>
  <c r="K124" i="22"/>
  <c r="L124" i="22"/>
  <c r="B125" i="22"/>
  <c r="C125" i="22"/>
  <c r="D125" i="22"/>
  <c r="E125" i="22"/>
  <c r="F125" i="22"/>
  <c r="G125" i="22"/>
  <c r="H125" i="22"/>
  <c r="I125" i="22"/>
  <c r="J125" i="22"/>
  <c r="K125" i="22"/>
  <c r="L125" i="22"/>
  <c r="B126" i="22"/>
  <c r="C126" i="22"/>
  <c r="D126" i="22"/>
  <c r="E126" i="22"/>
  <c r="F126" i="22"/>
  <c r="G126" i="22"/>
  <c r="H126" i="22"/>
  <c r="I126" i="22"/>
  <c r="J126" i="22"/>
  <c r="K126" i="22"/>
  <c r="L126" i="22"/>
  <c r="B127" i="22"/>
  <c r="C127" i="22"/>
  <c r="D127" i="22"/>
  <c r="E127" i="22"/>
  <c r="F127" i="22"/>
  <c r="G127" i="22"/>
  <c r="H127" i="22"/>
  <c r="I127" i="22"/>
  <c r="J127" i="22"/>
  <c r="K127" i="22"/>
  <c r="L127" i="22"/>
  <c r="B128" i="22"/>
  <c r="C128" i="22"/>
  <c r="D128" i="22"/>
  <c r="E128" i="22"/>
  <c r="F128" i="22"/>
  <c r="G128" i="22"/>
  <c r="H128" i="22"/>
  <c r="I128" i="22"/>
  <c r="J128" i="22"/>
  <c r="K128" i="22"/>
  <c r="L128" i="22"/>
  <c r="B129" i="22"/>
  <c r="C129" i="22"/>
  <c r="D129" i="22"/>
  <c r="E129" i="22"/>
  <c r="F129" i="22"/>
  <c r="G129" i="22"/>
  <c r="H129" i="22"/>
  <c r="I129" i="22"/>
  <c r="J129" i="22"/>
  <c r="K129" i="22"/>
  <c r="L129" i="22"/>
  <c r="B130" i="22"/>
  <c r="C130" i="22"/>
  <c r="D130" i="22"/>
  <c r="E130" i="22"/>
  <c r="F130" i="22"/>
  <c r="G130" i="22"/>
  <c r="H130" i="22"/>
  <c r="I130" i="22"/>
  <c r="J130" i="22"/>
  <c r="K130" i="22"/>
  <c r="L130" i="22"/>
  <c r="B131" i="22"/>
  <c r="C131" i="22"/>
  <c r="D131" i="22"/>
  <c r="E131" i="22"/>
  <c r="F131" i="22"/>
  <c r="G131" i="22"/>
  <c r="H131" i="22"/>
  <c r="I131" i="22"/>
  <c r="J131" i="22"/>
  <c r="K131" i="22"/>
  <c r="L131" i="22"/>
  <c r="B132" i="22"/>
  <c r="C132" i="22"/>
  <c r="D132" i="22"/>
  <c r="E132" i="22"/>
  <c r="F132" i="22"/>
  <c r="G132" i="22"/>
  <c r="H132" i="22"/>
  <c r="I132" i="22"/>
  <c r="J132" i="22"/>
  <c r="K132" i="22"/>
  <c r="L132" i="22"/>
  <c r="B133" i="22"/>
  <c r="C133" i="22"/>
  <c r="D133" i="22"/>
  <c r="E133" i="22"/>
  <c r="F133" i="22"/>
  <c r="G133" i="22"/>
  <c r="H133" i="22"/>
  <c r="I133" i="22"/>
  <c r="J133" i="22"/>
  <c r="K133" i="22"/>
  <c r="L133" i="22"/>
  <c r="B134" i="22"/>
  <c r="C134" i="22"/>
  <c r="D134" i="22"/>
  <c r="E134" i="22"/>
  <c r="F134" i="22"/>
  <c r="G134" i="22"/>
  <c r="H134" i="22"/>
  <c r="I134" i="22"/>
  <c r="J134" i="22"/>
  <c r="K134" i="22"/>
  <c r="L134" i="22"/>
  <c r="B135" i="22"/>
  <c r="C135" i="22"/>
  <c r="D135" i="22"/>
  <c r="E135" i="22"/>
  <c r="F135" i="22"/>
  <c r="G135" i="22"/>
  <c r="H135" i="22"/>
  <c r="I135" i="22"/>
  <c r="J135" i="22"/>
  <c r="K135" i="22"/>
  <c r="L135" i="22"/>
  <c r="B136" i="22"/>
  <c r="C136" i="22"/>
  <c r="D136" i="22"/>
  <c r="E136" i="22"/>
  <c r="F136" i="22"/>
  <c r="G136" i="22"/>
  <c r="H136" i="22"/>
  <c r="I136" i="22"/>
  <c r="J136" i="22"/>
  <c r="K136" i="22"/>
  <c r="L136" i="22"/>
  <c r="B137" i="22"/>
  <c r="C137" i="22"/>
  <c r="D137" i="22"/>
  <c r="E137" i="22"/>
  <c r="F137" i="22"/>
  <c r="G137" i="22"/>
  <c r="H137" i="22"/>
  <c r="I137" i="22"/>
  <c r="J137" i="22"/>
  <c r="K137" i="22"/>
  <c r="L137" i="22"/>
  <c r="B138" i="22"/>
  <c r="C138" i="22"/>
  <c r="D138" i="22"/>
  <c r="E138" i="22"/>
  <c r="F138" i="22"/>
  <c r="G138" i="22"/>
  <c r="H138" i="22"/>
  <c r="I138" i="22"/>
  <c r="J138" i="22"/>
  <c r="K138" i="22"/>
  <c r="L138" i="22"/>
  <c r="B139" i="22"/>
  <c r="C139" i="22"/>
  <c r="D139" i="22"/>
  <c r="E139" i="22"/>
  <c r="F139" i="22"/>
  <c r="G139" i="22"/>
  <c r="H139" i="22"/>
  <c r="I139" i="22"/>
  <c r="J139" i="22"/>
  <c r="K139" i="22"/>
  <c r="L139" i="22"/>
  <c r="B140" i="22"/>
  <c r="C140" i="22"/>
  <c r="D140" i="22"/>
  <c r="E140" i="22"/>
  <c r="F140" i="22"/>
  <c r="G140" i="22"/>
  <c r="H140" i="22"/>
  <c r="I140" i="22"/>
  <c r="J140" i="22"/>
  <c r="K140" i="22"/>
  <c r="L140" i="22"/>
  <c r="B141" i="22"/>
  <c r="C141" i="22"/>
  <c r="D141" i="22"/>
  <c r="E141" i="22"/>
  <c r="F141" i="22"/>
  <c r="G141" i="22"/>
  <c r="H141" i="22"/>
  <c r="I141" i="22"/>
  <c r="J141" i="22"/>
  <c r="K141" i="22"/>
  <c r="L141" i="22"/>
  <c r="B142" i="22"/>
  <c r="C142" i="22"/>
  <c r="D142" i="22"/>
  <c r="E142" i="22"/>
  <c r="F142" i="22"/>
  <c r="G142" i="22"/>
  <c r="H142" i="22"/>
  <c r="I142" i="22"/>
  <c r="J142" i="22"/>
  <c r="K142" i="22"/>
  <c r="L142" i="22"/>
  <c r="B143" i="22"/>
  <c r="C143" i="22"/>
  <c r="D143" i="22"/>
  <c r="E143" i="22"/>
  <c r="F143" i="22"/>
  <c r="G143" i="22"/>
  <c r="H143" i="22"/>
  <c r="I143" i="22"/>
  <c r="J143" i="22"/>
  <c r="K143" i="22"/>
  <c r="L143" i="22"/>
  <c r="B144" i="22"/>
  <c r="C144" i="22"/>
  <c r="D144" i="22"/>
  <c r="E144" i="22"/>
  <c r="F144" i="22"/>
  <c r="G144" i="22"/>
  <c r="H144" i="22"/>
  <c r="I144" i="22"/>
  <c r="J144" i="22"/>
  <c r="K144" i="22"/>
  <c r="L144" i="22"/>
  <c r="B145" i="22"/>
  <c r="C145" i="22"/>
  <c r="D145" i="22"/>
  <c r="E145" i="22"/>
  <c r="F145" i="22"/>
  <c r="G145" i="22"/>
  <c r="H145" i="22"/>
  <c r="I145" i="22"/>
  <c r="J145" i="22"/>
  <c r="K145" i="22"/>
  <c r="L145" i="22"/>
  <c r="B146" i="22"/>
  <c r="C146" i="22"/>
  <c r="D146" i="22"/>
  <c r="E146" i="22"/>
  <c r="F146" i="22"/>
  <c r="G146" i="22"/>
  <c r="H146" i="22"/>
  <c r="I146" i="22"/>
  <c r="J146" i="22"/>
  <c r="K146" i="22"/>
  <c r="L146" i="22"/>
  <c r="B147" i="22"/>
  <c r="C147" i="22"/>
  <c r="D147" i="22"/>
  <c r="E147" i="22"/>
  <c r="F147" i="22"/>
  <c r="G147" i="22"/>
  <c r="H147" i="22"/>
  <c r="I147" i="22"/>
  <c r="J147" i="22"/>
  <c r="K147" i="22"/>
  <c r="L147" i="22"/>
  <c r="B148" i="22"/>
  <c r="C148" i="22"/>
  <c r="D148" i="22"/>
  <c r="E148" i="22"/>
  <c r="F148" i="22"/>
  <c r="G148" i="22"/>
  <c r="H148" i="22"/>
  <c r="I148" i="22"/>
  <c r="J148" i="22"/>
  <c r="K148" i="22"/>
  <c r="L148" i="22"/>
  <c r="B149" i="22"/>
  <c r="C149" i="22"/>
  <c r="D149" i="22"/>
  <c r="E149" i="22"/>
  <c r="F149" i="22"/>
  <c r="G149" i="22"/>
  <c r="H149" i="22"/>
  <c r="I149" i="22"/>
  <c r="J149" i="22"/>
  <c r="K149" i="22"/>
  <c r="L149" i="22"/>
  <c r="B150" i="22"/>
  <c r="C150" i="22"/>
  <c r="D150" i="22"/>
  <c r="E150" i="22"/>
  <c r="F150" i="22"/>
  <c r="G150" i="22"/>
  <c r="H150" i="22"/>
  <c r="I150" i="22"/>
  <c r="J150" i="22"/>
  <c r="K150" i="22"/>
  <c r="L150" i="22"/>
  <c r="B151" i="22"/>
  <c r="C151" i="22"/>
  <c r="D151" i="22"/>
  <c r="E151" i="22"/>
  <c r="F151" i="22"/>
  <c r="G151" i="22"/>
  <c r="H151" i="22"/>
  <c r="I151" i="22"/>
  <c r="J151" i="22"/>
  <c r="K151" i="22"/>
  <c r="L151" i="22"/>
  <c r="B152" i="22"/>
  <c r="C152" i="22"/>
  <c r="D152" i="22"/>
  <c r="E152" i="22"/>
  <c r="F152" i="22"/>
  <c r="G152" i="22"/>
  <c r="H152" i="22"/>
  <c r="I152" i="22"/>
  <c r="J152" i="22"/>
  <c r="K152" i="22"/>
  <c r="L152" i="22"/>
  <c r="B153" i="22"/>
  <c r="C153" i="22"/>
  <c r="D153" i="22"/>
  <c r="E153" i="22"/>
  <c r="F153" i="22"/>
  <c r="G153" i="22"/>
  <c r="H153" i="22"/>
  <c r="I153" i="22"/>
  <c r="J153" i="22"/>
  <c r="K153" i="22"/>
  <c r="L153" i="22"/>
  <c r="B154" i="22"/>
  <c r="C154" i="22"/>
  <c r="D154" i="22"/>
  <c r="E154" i="22"/>
  <c r="F154" i="22"/>
  <c r="G154" i="22"/>
  <c r="H154" i="22"/>
  <c r="I154" i="22"/>
  <c r="J154" i="22"/>
  <c r="K154" i="22"/>
  <c r="L154" i="22"/>
  <c r="B155" i="22"/>
  <c r="C155" i="22"/>
  <c r="D155" i="22"/>
  <c r="E155" i="22"/>
  <c r="F155" i="22"/>
  <c r="G155" i="22"/>
  <c r="H155" i="22"/>
  <c r="I155" i="22"/>
  <c r="J155" i="22"/>
  <c r="K155" i="22"/>
  <c r="L155" i="22"/>
  <c r="B156" i="22"/>
  <c r="C156" i="22"/>
  <c r="D156" i="22"/>
  <c r="E156" i="22"/>
  <c r="F156" i="22"/>
  <c r="G156" i="22"/>
  <c r="H156" i="22"/>
  <c r="I156" i="22"/>
  <c r="J156" i="22"/>
  <c r="K156" i="22"/>
  <c r="L156" i="22"/>
  <c r="B6" i="22"/>
  <c r="C6" i="22"/>
  <c r="D6" i="22"/>
  <c r="E6" i="22"/>
  <c r="F6" i="22"/>
  <c r="G6" i="22"/>
  <c r="H6" i="22"/>
  <c r="I6" i="22"/>
  <c r="J6" i="22"/>
  <c r="K6" i="22"/>
  <c r="L6" i="22"/>
  <c r="B7" i="22"/>
  <c r="C7" i="22"/>
  <c r="D7" i="22"/>
  <c r="E7" i="22"/>
  <c r="F7" i="22"/>
  <c r="G7" i="22"/>
  <c r="H7" i="22"/>
  <c r="I7" i="22"/>
  <c r="J7" i="22"/>
  <c r="K7" i="22"/>
  <c r="L7" i="22"/>
  <c r="B8" i="22"/>
  <c r="C8" i="22"/>
  <c r="D8" i="22"/>
  <c r="E8" i="22"/>
  <c r="F8" i="22"/>
  <c r="G8" i="22"/>
  <c r="H8" i="22"/>
  <c r="I8" i="22"/>
  <c r="J8" i="22"/>
  <c r="K8" i="22"/>
  <c r="L8" i="22"/>
  <c r="B9" i="22"/>
  <c r="C9" i="22"/>
  <c r="D9" i="22"/>
  <c r="E9" i="22"/>
  <c r="F9" i="22"/>
  <c r="G9" i="22"/>
  <c r="H9" i="22"/>
  <c r="I9" i="22"/>
  <c r="J9" i="22"/>
  <c r="K9" i="22"/>
  <c r="L9" i="22"/>
  <c r="B10" i="22"/>
  <c r="C10" i="22"/>
  <c r="D10" i="22"/>
  <c r="E10" i="22"/>
  <c r="F10" i="22"/>
  <c r="G10" i="22"/>
  <c r="H10" i="22"/>
  <c r="I10" i="22"/>
  <c r="J10" i="22"/>
  <c r="K10" i="22"/>
  <c r="L10" i="22"/>
  <c r="B11" i="22"/>
  <c r="C11" i="22"/>
  <c r="D11" i="22"/>
  <c r="E11" i="22"/>
  <c r="F11" i="22"/>
  <c r="G11" i="22"/>
  <c r="H11" i="22"/>
  <c r="I11" i="22"/>
  <c r="J11" i="22"/>
  <c r="K11" i="22"/>
  <c r="L11" i="22"/>
  <c r="B12" i="22"/>
  <c r="C12" i="22"/>
  <c r="D12" i="22"/>
  <c r="E12" i="22"/>
  <c r="F12" i="22"/>
  <c r="G12" i="22"/>
  <c r="H12" i="22"/>
  <c r="I12" i="22"/>
  <c r="J12" i="22"/>
  <c r="K12" i="22"/>
  <c r="L12" i="22"/>
  <c r="B13" i="22"/>
  <c r="C13" i="22"/>
  <c r="D13" i="22"/>
  <c r="E13" i="22"/>
  <c r="F13" i="22"/>
  <c r="G13" i="22"/>
  <c r="H13" i="22"/>
  <c r="I13" i="22"/>
  <c r="J13" i="22"/>
  <c r="K13" i="22"/>
  <c r="L13" i="22"/>
  <c r="B14" i="22"/>
  <c r="C14" i="22"/>
  <c r="D14" i="22"/>
  <c r="E14" i="22"/>
  <c r="F14" i="22"/>
  <c r="G14" i="22"/>
  <c r="H14" i="22"/>
  <c r="I14" i="22"/>
  <c r="J14" i="22"/>
  <c r="K14" i="22"/>
  <c r="L14" i="22"/>
  <c r="B15" i="22"/>
  <c r="C15" i="22"/>
  <c r="D15" i="22"/>
  <c r="E15" i="22"/>
  <c r="F15" i="22"/>
  <c r="G15" i="22"/>
  <c r="H15" i="22"/>
  <c r="I15" i="22"/>
  <c r="J15" i="22"/>
  <c r="K15" i="22"/>
  <c r="L15" i="22"/>
  <c r="B16" i="22"/>
  <c r="C16" i="22"/>
  <c r="D16" i="22"/>
  <c r="E16" i="22"/>
  <c r="F16" i="22"/>
  <c r="G16" i="22"/>
  <c r="H16" i="22"/>
  <c r="I16" i="22"/>
  <c r="J16" i="22"/>
  <c r="K16" i="22"/>
  <c r="L16" i="22"/>
  <c r="B4" i="22"/>
  <c r="C4" i="22"/>
  <c r="D4" i="22"/>
  <c r="E4" i="22"/>
  <c r="F4" i="22"/>
  <c r="G4" i="22"/>
  <c r="H4" i="22"/>
  <c r="I4" i="22"/>
  <c r="J4" i="22"/>
  <c r="K4" i="22"/>
  <c r="L4" i="22"/>
  <c r="B5" i="22"/>
  <c r="C5" i="22"/>
  <c r="D5" i="22"/>
  <c r="E5" i="22"/>
  <c r="F5" i="22"/>
  <c r="G5" i="22"/>
  <c r="H5" i="22"/>
  <c r="I5" i="22"/>
  <c r="J5" i="22"/>
  <c r="K5" i="22"/>
  <c r="L5" i="22"/>
  <c r="B3" i="22"/>
  <c r="C3" i="22"/>
  <c r="D3" i="22"/>
  <c r="E3" i="22"/>
  <c r="F3" i="22"/>
  <c r="G3" i="22"/>
  <c r="H3" i="22"/>
  <c r="I3" i="22"/>
  <c r="J3" i="22"/>
  <c r="K3" i="22"/>
  <c r="L3" i="22"/>
  <c r="AH148" i="21" l="1"/>
  <c r="AH155" i="21"/>
  <c r="AH147" i="21"/>
  <c r="AH139" i="21"/>
  <c r="AH154" i="21"/>
  <c r="AH146" i="21"/>
  <c r="AH138" i="21"/>
  <c r="AH49" i="21"/>
  <c r="AH153" i="21"/>
  <c r="AH145" i="21"/>
  <c r="AH137" i="21"/>
  <c r="AH140" i="21"/>
  <c r="AH152" i="21"/>
  <c r="AH144" i="21"/>
  <c r="AH136" i="21"/>
  <c r="AH31" i="21"/>
  <c r="AH151" i="21"/>
  <c r="AH143" i="21"/>
  <c r="AH135" i="21"/>
  <c r="AH6" i="21"/>
  <c r="AH156" i="21"/>
  <c r="AH150" i="21"/>
  <c r="AH142" i="21"/>
  <c r="AH134" i="21"/>
  <c r="AH29" i="21"/>
  <c r="AH3" i="21"/>
  <c r="AH149" i="21"/>
  <c r="AH141" i="21"/>
  <c r="AH133" i="21"/>
  <c r="AH52" i="21"/>
  <c r="E4" i="4"/>
  <c r="E5" i="4"/>
  <c r="E6" i="4"/>
  <c r="E7" i="4"/>
  <c r="E8" i="4"/>
  <c r="E9" i="4"/>
  <c r="E11" i="4"/>
  <c r="E12" i="4"/>
  <c r="E13" i="4"/>
  <c r="E14" i="4"/>
  <c r="E15" i="4"/>
  <c r="E16" i="4"/>
  <c r="E17" i="4"/>
  <c r="E18" i="4"/>
  <c r="E19" i="4"/>
  <c r="E20" i="4"/>
  <c r="E21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2" i="4"/>
  <c r="E43" i="4"/>
  <c r="E44" i="4"/>
  <c r="E45" i="4"/>
  <c r="E47" i="4"/>
  <c r="E48" i="4"/>
  <c r="E49" i="4"/>
  <c r="E51" i="4"/>
  <c r="E52" i="4"/>
  <c r="E53" i="4"/>
  <c r="E54" i="4"/>
  <c r="E56" i="4"/>
  <c r="E57" i="4"/>
  <c r="E58" i="4"/>
  <c r="E59" i="4"/>
  <c r="E60" i="4"/>
  <c r="E61" i="4"/>
  <c r="E62" i="4"/>
  <c r="E63" i="4"/>
  <c r="E64" i="4"/>
  <c r="E65" i="4"/>
  <c r="E66" i="4"/>
  <c r="E67" i="4"/>
  <c r="E69" i="4"/>
  <c r="E70" i="4"/>
  <c r="E71" i="4"/>
  <c r="E72" i="4"/>
  <c r="E74" i="4"/>
  <c r="E75" i="4"/>
  <c r="E76" i="4"/>
  <c r="E77" i="4"/>
  <c r="E78" i="4"/>
  <c r="E79" i="4"/>
  <c r="E80" i="4"/>
  <c r="E81" i="4"/>
  <c r="E82" i="4"/>
  <c r="E83" i="4"/>
  <c r="E84" i="4"/>
  <c r="E86" i="4"/>
  <c r="E87" i="4"/>
  <c r="E88" i="4"/>
  <c r="E89" i="4"/>
  <c r="E90" i="4"/>
  <c r="E92" i="4"/>
  <c r="E93" i="4"/>
  <c r="E94" i="4"/>
  <c r="E95" i="4"/>
  <c r="E96" i="4"/>
  <c r="E97" i="4"/>
  <c r="E98" i="4"/>
  <c r="E99" i="4"/>
  <c r="E100" i="4"/>
  <c r="E101" i="4"/>
  <c r="E102" i="4"/>
  <c r="E103" i="4"/>
  <c r="E105" i="4"/>
  <c r="E106" i="4"/>
  <c r="E107" i="4"/>
  <c r="E108" i="4"/>
  <c r="E111" i="4"/>
  <c r="E112" i="4"/>
  <c r="E113" i="4"/>
  <c r="E114" i="4"/>
  <c r="E115" i="4"/>
  <c r="E116" i="4"/>
  <c r="E117" i="4"/>
  <c r="E118" i="4"/>
  <c r="E120" i="4"/>
  <c r="E121" i="4"/>
  <c r="E124" i="4"/>
  <c r="E125" i="4"/>
  <c r="E126" i="4"/>
  <c r="E127" i="4"/>
  <c r="E129" i="4"/>
  <c r="E130" i="4"/>
  <c r="E131" i="4"/>
  <c r="E133" i="4"/>
  <c r="E134" i="4"/>
  <c r="E135" i="4"/>
  <c r="E138" i="4"/>
  <c r="E139" i="4"/>
  <c r="E140" i="4"/>
  <c r="E141" i="4"/>
  <c r="E142" i="4"/>
  <c r="E143" i="4"/>
  <c r="E145" i="4"/>
  <c r="E146" i="4"/>
  <c r="E147" i="4"/>
  <c r="E149" i="4"/>
  <c r="E150" i="4"/>
  <c r="E151" i="4"/>
  <c r="E152" i="4"/>
  <c r="E153" i="4"/>
  <c r="E154" i="4"/>
  <c r="E155" i="4"/>
  <c r="E156" i="4"/>
  <c r="AE4" i="21"/>
  <c r="AP4" i="21"/>
  <c r="AE5" i="21"/>
  <c r="AP5" i="21"/>
  <c r="AB5" i="21"/>
  <c r="AK6" i="21"/>
  <c r="AN6" i="21"/>
  <c r="AP6" i="21"/>
  <c r="AE7" i="21"/>
  <c r="AL7" i="21"/>
  <c r="AP7" i="21"/>
  <c r="AE8" i="21"/>
  <c r="AM8" i="21"/>
  <c r="AP8" i="21"/>
  <c r="AE9" i="21"/>
  <c r="AN9" i="21"/>
  <c r="AP9" i="21"/>
  <c r="AB9" i="21"/>
  <c r="AE10" i="21"/>
  <c r="AO10" i="21"/>
  <c r="AP10" i="21"/>
  <c r="AE11" i="21"/>
  <c r="AK11" i="21"/>
  <c r="AP11" i="21"/>
  <c r="AE12" i="21"/>
  <c r="AL12" i="21"/>
  <c r="AP12" i="21"/>
  <c r="AB12" i="21"/>
  <c r="AE13" i="21"/>
  <c r="AM13" i="21"/>
  <c r="AP13" i="21"/>
  <c r="AE14" i="21"/>
  <c r="AK14" i="21"/>
  <c r="AN14" i="21"/>
  <c r="AP14" i="21"/>
  <c r="AE15" i="21"/>
  <c r="AL15" i="21"/>
  <c r="AO15" i="21"/>
  <c r="AP15" i="21"/>
  <c r="AE16" i="21"/>
  <c r="AM16" i="21"/>
  <c r="AP16" i="21"/>
  <c r="AE17" i="21"/>
  <c r="AN17" i="21"/>
  <c r="AP17" i="21"/>
  <c r="AB17" i="21"/>
  <c r="AE18" i="21"/>
  <c r="AO18" i="21"/>
  <c r="AP18" i="21"/>
  <c r="AE19" i="21"/>
  <c r="AK19" i="21"/>
  <c r="AP19" i="21"/>
  <c r="AE20" i="21"/>
  <c r="AL20" i="21"/>
  <c r="AP20" i="21"/>
  <c r="AB20" i="21"/>
  <c r="AE21" i="21"/>
  <c r="AM21" i="21"/>
  <c r="AP21" i="21"/>
  <c r="AE22" i="21"/>
  <c r="AK22" i="21"/>
  <c r="AN22" i="21"/>
  <c r="AP22" i="21"/>
  <c r="AE23" i="21"/>
  <c r="AL23" i="21"/>
  <c r="AO23" i="21"/>
  <c r="AP23" i="21"/>
  <c r="AE24" i="21"/>
  <c r="AM24" i="21"/>
  <c r="AP24" i="21"/>
  <c r="AE25" i="21"/>
  <c r="AN25" i="21"/>
  <c r="AP25" i="21"/>
  <c r="AB25" i="21"/>
  <c r="AE26" i="21"/>
  <c r="AO26" i="21"/>
  <c r="AP26" i="21"/>
  <c r="AE27" i="21"/>
  <c r="AK27" i="21"/>
  <c r="AP27" i="21"/>
  <c r="AE28" i="21"/>
  <c r="AL28" i="21"/>
  <c r="AP28" i="21"/>
  <c r="AB28" i="21"/>
  <c r="AK29" i="21"/>
  <c r="AV38" i="43" s="1"/>
  <c r="AN29" i="21"/>
  <c r="AP29" i="21"/>
  <c r="AE30" i="21"/>
  <c r="AL30" i="21"/>
  <c r="AO30" i="21"/>
  <c r="AP30" i="21"/>
  <c r="AN31" i="21"/>
  <c r="AP31" i="21"/>
  <c r="AB31" i="21"/>
  <c r="AE32" i="21"/>
  <c r="AO32" i="21"/>
  <c r="AP32" i="21"/>
  <c r="AE33" i="21"/>
  <c r="AK33" i="21"/>
  <c r="AP33" i="21"/>
  <c r="AE34" i="21"/>
  <c r="AL34" i="21"/>
  <c r="AP34" i="21"/>
  <c r="AB34" i="21"/>
  <c r="AE35" i="21"/>
  <c r="AM35" i="21"/>
  <c r="AP35" i="21"/>
  <c r="AE36" i="21"/>
  <c r="AK36" i="21"/>
  <c r="AN36" i="21"/>
  <c r="AP36" i="21"/>
  <c r="AE37" i="21"/>
  <c r="AL37" i="21"/>
  <c r="AO37" i="21"/>
  <c r="AP37" i="21"/>
  <c r="AE38" i="21"/>
  <c r="AM38" i="21"/>
  <c r="AP38" i="21"/>
  <c r="AE39" i="21"/>
  <c r="AN39" i="21"/>
  <c r="AP39" i="21"/>
  <c r="AB39" i="21"/>
  <c r="AE40" i="21"/>
  <c r="AO40" i="21"/>
  <c r="AP40" i="21"/>
  <c r="AE41" i="21"/>
  <c r="AK41" i="21"/>
  <c r="AP41" i="21"/>
  <c r="AE42" i="21"/>
  <c r="AL42" i="21"/>
  <c r="AP42" i="21"/>
  <c r="AB42" i="21"/>
  <c r="AE43" i="21"/>
  <c r="AM43" i="21"/>
  <c r="AP43" i="21"/>
  <c r="AE44" i="21"/>
  <c r="AK44" i="21"/>
  <c r="AN44" i="21"/>
  <c r="AP44" i="21"/>
  <c r="AE45" i="21"/>
  <c r="AL45" i="21"/>
  <c r="AO45" i="21"/>
  <c r="AP45" i="21"/>
  <c r="AE46" i="21"/>
  <c r="AM46" i="21"/>
  <c r="AP46" i="21"/>
  <c r="AE47" i="21"/>
  <c r="AN47" i="21"/>
  <c r="AP47" i="21"/>
  <c r="AB47" i="21"/>
  <c r="AE48" i="21"/>
  <c r="AO48" i="21"/>
  <c r="AP48" i="21"/>
  <c r="AL49" i="21"/>
  <c r="AP49" i="21"/>
  <c r="AB49" i="21"/>
  <c r="AE50" i="21"/>
  <c r="AM50" i="21"/>
  <c r="AP50" i="21"/>
  <c r="AE51" i="21"/>
  <c r="AK51" i="21"/>
  <c r="AN51" i="21"/>
  <c r="AP51" i="21"/>
  <c r="AM52" i="21"/>
  <c r="AP52" i="21"/>
  <c r="AE53" i="21"/>
  <c r="AN53" i="21"/>
  <c r="AP53" i="21"/>
  <c r="AB53" i="21"/>
  <c r="AE54" i="21"/>
  <c r="AO54" i="21"/>
  <c r="AP54" i="21"/>
  <c r="AE55" i="21"/>
  <c r="AK55" i="21"/>
  <c r="AP55" i="21"/>
  <c r="AE56" i="21"/>
  <c r="AL56" i="21"/>
  <c r="AP56" i="21"/>
  <c r="AB56" i="21"/>
  <c r="AE57" i="21"/>
  <c r="AM57" i="21"/>
  <c r="AP57" i="21"/>
  <c r="AE58" i="21"/>
  <c r="AK58" i="21"/>
  <c r="AN58" i="21"/>
  <c r="AP58" i="21"/>
  <c r="AE59" i="21"/>
  <c r="AL59" i="21"/>
  <c r="AO59" i="21"/>
  <c r="AP59" i="21"/>
  <c r="AE60" i="21"/>
  <c r="AM60" i="21"/>
  <c r="AP60" i="21"/>
  <c r="AE61" i="21"/>
  <c r="AN61" i="21"/>
  <c r="AP61" i="21"/>
  <c r="AB61" i="21"/>
  <c r="AE62" i="21"/>
  <c r="AO62" i="21"/>
  <c r="AP62" i="21"/>
  <c r="AE63" i="21"/>
  <c r="AL63" i="21"/>
  <c r="AP63" i="21"/>
  <c r="AB63" i="21"/>
  <c r="AE64" i="21"/>
  <c r="AM64" i="21"/>
  <c r="AP64" i="21"/>
  <c r="AE65" i="21"/>
  <c r="AK65" i="21"/>
  <c r="AN65" i="21"/>
  <c r="AP65" i="21"/>
  <c r="AE66" i="21"/>
  <c r="AL66" i="21"/>
  <c r="AO66" i="21"/>
  <c r="AP66" i="21"/>
  <c r="AE67" i="21"/>
  <c r="AM67" i="21"/>
  <c r="AP67" i="21"/>
  <c r="AE68" i="21"/>
  <c r="AN68" i="21"/>
  <c r="AP68" i="21"/>
  <c r="AB68" i="21"/>
  <c r="AE69" i="21"/>
  <c r="AO69" i="21"/>
  <c r="AP69" i="21"/>
  <c r="AE70" i="21"/>
  <c r="AK70" i="21"/>
  <c r="AP70" i="21"/>
  <c r="AE71" i="21"/>
  <c r="AL71" i="21"/>
  <c r="AP71" i="21"/>
  <c r="AB71" i="21"/>
  <c r="AE72" i="21"/>
  <c r="AM72" i="21"/>
  <c r="AP72" i="21"/>
  <c r="AE73" i="21"/>
  <c r="AK73" i="21"/>
  <c r="AN73" i="21"/>
  <c r="AP73" i="21"/>
  <c r="AE74" i="21"/>
  <c r="AL74" i="21"/>
  <c r="AO74" i="21"/>
  <c r="AP74" i="21"/>
  <c r="AE75" i="21"/>
  <c r="AM75" i="21"/>
  <c r="AP75" i="21"/>
  <c r="AE76" i="21"/>
  <c r="AN76" i="21"/>
  <c r="AP76" i="21"/>
  <c r="AB76" i="21"/>
  <c r="AE77" i="21"/>
  <c r="AO77" i="21"/>
  <c r="AP77" i="21"/>
  <c r="AE78" i="21"/>
  <c r="AK78" i="21"/>
  <c r="AP78" i="21"/>
  <c r="AE79" i="21"/>
  <c r="AL79" i="21"/>
  <c r="AP79" i="21"/>
  <c r="AE80" i="21"/>
  <c r="AM80" i="21"/>
  <c r="AP80" i="21"/>
  <c r="AE81" i="21"/>
  <c r="AN81" i="21"/>
  <c r="AP81" i="21"/>
  <c r="AE82" i="21"/>
  <c r="AO82" i="21"/>
  <c r="AP82" i="21"/>
  <c r="AE83" i="21"/>
  <c r="AP83" i="21"/>
  <c r="AE84" i="21"/>
  <c r="AP84" i="21"/>
  <c r="AB84" i="21"/>
  <c r="AE85" i="21"/>
  <c r="AK85" i="21"/>
  <c r="AP85" i="21"/>
  <c r="AE86" i="21"/>
  <c r="AL86" i="21"/>
  <c r="AP86" i="21"/>
  <c r="AE87" i="21"/>
  <c r="AM87" i="21"/>
  <c r="AP87" i="21"/>
  <c r="AE88" i="21"/>
  <c r="AN88" i="21"/>
  <c r="AP88" i="21"/>
  <c r="AE89" i="21"/>
  <c r="AO89" i="21"/>
  <c r="AP89" i="21"/>
  <c r="AE90" i="21"/>
  <c r="AP90" i="21"/>
  <c r="AE91" i="21"/>
  <c r="AP91" i="21"/>
  <c r="AB91" i="21"/>
  <c r="AE92" i="21"/>
  <c r="AP92" i="21"/>
  <c r="AE93" i="21"/>
  <c r="AL93" i="21"/>
  <c r="AP93" i="21"/>
  <c r="AE94" i="21"/>
  <c r="AM94" i="21"/>
  <c r="AP94" i="21"/>
  <c r="AE95" i="21"/>
  <c r="AN95" i="21"/>
  <c r="AP95" i="21"/>
  <c r="AE96" i="21"/>
  <c r="AO96" i="21"/>
  <c r="AP96" i="21"/>
  <c r="AE97" i="21"/>
  <c r="AP97" i="21"/>
  <c r="AE98" i="21"/>
  <c r="AP98" i="21"/>
  <c r="AB98" i="21"/>
  <c r="AE99" i="21"/>
  <c r="AP99" i="21"/>
  <c r="AE100" i="21"/>
  <c r="AK100" i="21"/>
  <c r="AP100" i="21"/>
  <c r="AE101" i="21"/>
  <c r="AL101" i="21"/>
  <c r="AP101" i="21"/>
  <c r="AE102" i="21"/>
  <c r="AM102" i="21"/>
  <c r="AP102" i="21"/>
  <c r="AE103" i="21"/>
  <c r="AN103" i="21"/>
  <c r="AP103" i="21"/>
  <c r="AE104" i="21"/>
  <c r="AO104" i="21"/>
  <c r="AP104" i="21"/>
  <c r="AE105" i="21"/>
  <c r="AP105" i="21"/>
  <c r="AE106" i="21"/>
  <c r="AP106" i="21"/>
  <c r="AB106" i="21"/>
  <c r="AE107" i="21"/>
  <c r="AP107" i="21"/>
  <c r="AL108" i="21"/>
  <c r="AP108" i="21"/>
  <c r="AE109" i="21"/>
  <c r="AM109" i="21"/>
  <c r="AP109" i="21"/>
  <c r="AE110" i="21"/>
  <c r="AN110" i="21"/>
  <c r="AP110" i="21"/>
  <c r="AE111" i="21"/>
  <c r="AO111" i="21"/>
  <c r="AP111" i="21"/>
  <c r="AE112" i="21"/>
  <c r="AP112" i="21"/>
  <c r="AB112" i="21"/>
  <c r="AE113" i="21"/>
  <c r="AP113" i="21"/>
  <c r="AE114" i="21"/>
  <c r="AK114" i="21"/>
  <c r="AP114" i="21"/>
  <c r="AE115" i="21"/>
  <c r="AL115" i="21"/>
  <c r="AP115" i="21"/>
  <c r="AE116" i="21"/>
  <c r="AM116" i="21"/>
  <c r="AP116" i="21"/>
  <c r="AE117" i="21"/>
  <c r="AN117" i="21"/>
  <c r="AP117" i="21"/>
  <c r="AE118" i="21"/>
  <c r="AO118" i="21"/>
  <c r="AP118" i="21"/>
  <c r="AE119" i="21"/>
  <c r="AP119" i="21"/>
  <c r="AE120" i="21"/>
  <c r="AM120" i="21"/>
  <c r="AP120" i="21"/>
  <c r="AB120" i="21"/>
  <c r="AE121" i="21"/>
  <c r="AN121" i="21"/>
  <c r="AP121" i="21"/>
  <c r="AE122" i="21"/>
  <c r="AK122" i="21"/>
  <c r="AO122" i="21"/>
  <c r="AP122" i="21"/>
  <c r="AE123" i="21"/>
  <c r="AL123" i="21"/>
  <c r="AP123" i="21"/>
  <c r="AE124" i="21"/>
  <c r="AM124" i="21"/>
  <c r="AP124" i="21"/>
  <c r="AB124" i="21"/>
  <c r="AE125" i="21"/>
  <c r="AN125" i="21"/>
  <c r="AP125" i="21"/>
  <c r="AE126" i="21"/>
  <c r="AK126" i="21"/>
  <c r="AV135" i="43" s="1"/>
  <c r="AO126" i="21"/>
  <c r="AE127" i="21"/>
  <c r="AL127" i="21"/>
  <c r="AP127" i="21"/>
  <c r="AE128" i="21"/>
  <c r="AM128" i="21"/>
  <c r="AP128" i="21"/>
  <c r="AB128" i="21"/>
  <c r="AE129" i="21"/>
  <c r="AN129" i="21"/>
  <c r="AP129" i="21"/>
  <c r="AE130" i="21"/>
  <c r="AK130" i="21"/>
  <c r="AO130" i="21"/>
  <c r="AP130" i="21"/>
  <c r="AE131" i="21"/>
  <c r="AL131" i="21"/>
  <c r="AP131" i="21"/>
  <c r="AB132" i="21"/>
  <c r="AG133" i="21"/>
  <c r="AN133" i="21"/>
  <c r="AP133" i="21"/>
  <c r="AG134" i="21"/>
  <c r="AK134" i="21"/>
  <c r="AO134" i="21"/>
  <c r="AP134" i="21"/>
  <c r="AL135" i="21"/>
  <c r="AP135" i="21"/>
  <c r="AG136" i="21"/>
  <c r="AM136" i="21"/>
  <c r="AP136" i="21"/>
  <c r="AB136" i="21"/>
  <c r="AG137" i="21"/>
  <c r="AN137" i="21"/>
  <c r="AP137" i="21"/>
  <c r="AK138" i="21"/>
  <c r="AO138" i="21"/>
  <c r="AP138" i="21"/>
  <c r="AG139" i="21"/>
  <c r="AL139" i="21"/>
  <c r="AP139" i="21"/>
  <c r="AG140" i="21"/>
  <c r="AM140" i="21"/>
  <c r="AP140" i="21"/>
  <c r="AB140" i="21"/>
  <c r="AG141" i="21"/>
  <c r="AN141" i="21"/>
  <c r="AP141" i="21"/>
  <c r="AG142" i="21"/>
  <c r="AK142" i="21"/>
  <c r="AO142" i="21"/>
  <c r="AP142" i="21"/>
  <c r="AG143" i="21"/>
  <c r="AL143" i="21"/>
  <c r="AP143" i="21"/>
  <c r="AG144" i="21"/>
  <c r="AM144" i="21"/>
  <c r="AP144" i="21"/>
  <c r="AB144" i="21"/>
  <c r="AN145" i="21"/>
  <c r="AP145" i="21"/>
  <c r="AG146" i="21"/>
  <c r="AK146" i="21"/>
  <c r="AO146" i="21"/>
  <c r="AP146" i="21"/>
  <c r="AG147" i="21"/>
  <c r="AL147" i="21"/>
  <c r="AP147" i="21"/>
  <c r="AM148" i="21"/>
  <c r="AP148" i="21"/>
  <c r="AB148" i="21"/>
  <c r="AG149" i="21"/>
  <c r="AN149" i="21"/>
  <c r="AP149" i="21"/>
  <c r="AE150" i="21"/>
  <c r="AK150" i="21"/>
  <c r="AO150" i="21"/>
  <c r="AP150" i="21"/>
  <c r="AG151" i="21"/>
  <c r="AL151" i="21"/>
  <c r="AP151" i="21"/>
  <c r="AM152" i="21"/>
  <c r="AP152" i="21"/>
  <c r="AB152" i="21"/>
  <c r="AG153" i="21"/>
  <c r="AN153" i="21"/>
  <c r="AP153" i="21"/>
  <c r="AG154" i="21"/>
  <c r="AK154" i="21"/>
  <c r="AO154" i="21"/>
  <c r="AP154" i="21"/>
  <c r="AG155" i="21"/>
  <c r="AL155" i="21"/>
  <c r="AP155" i="21"/>
  <c r="AG156" i="21"/>
  <c r="AM156" i="21"/>
  <c r="AP156" i="21"/>
  <c r="AB156" i="21"/>
  <c r="AG3" i="21"/>
  <c r="AK3" i="21"/>
  <c r="AO3" i="21"/>
  <c r="AP3" i="21"/>
  <c r="BH4" i="21"/>
  <c r="BH5" i="21"/>
  <c r="BH6" i="21"/>
  <c r="BH7" i="21"/>
  <c r="BH8" i="21"/>
  <c r="BH9" i="21"/>
  <c r="BH10" i="21"/>
  <c r="BH11" i="21"/>
  <c r="BH12" i="21"/>
  <c r="BH13" i="21"/>
  <c r="BH14" i="21"/>
  <c r="BH15" i="21"/>
  <c r="BH16" i="21"/>
  <c r="BH17" i="21"/>
  <c r="BH18" i="21"/>
  <c r="BH19" i="21"/>
  <c r="BH20" i="21"/>
  <c r="BH21" i="21"/>
  <c r="BH22" i="21"/>
  <c r="BH23" i="21"/>
  <c r="BH24" i="21"/>
  <c r="BH25" i="21"/>
  <c r="BH26" i="21"/>
  <c r="BH27" i="21"/>
  <c r="BH28" i="21"/>
  <c r="BH29" i="21"/>
  <c r="BH30" i="21"/>
  <c r="BH31" i="21"/>
  <c r="BH32" i="21"/>
  <c r="BH33" i="21"/>
  <c r="BH34" i="21"/>
  <c r="BH35" i="21"/>
  <c r="BH36" i="21"/>
  <c r="BH37" i="21"/>
  <c r="BH38" i="21"/>
  <c r="BH39" i="21"/>
  <c r="BH40" i="21"/>
  <c r="BH41" i="21"/>
  <c r="BH42" i="21"/>
  <c r="BH43" i="21"/>
  <c r="BH44" i="21"/>
  <c r="BH45" i="21"/>
  <c r="BH46" i="21"/>
  <c r="BH47" i="21"/>
  <c r="BH48" i="21"/>
  <c r="BH49" i="21"/>
  <c r="BH50" i="21"/>
  <c r="BH51" i="21"/>
  <c r="BH52" i="21"/>
  <c r="BH53" i="21"/>
  <c r="BH54" i="21"/>
  <c r="BH55" i="21"/>
  <c r="BH56" i="21"/>
  <c r="BH57" i="21"/>
  <c r="BH58" i="21"/>
  <c r="BH59" i="21"/>
  <c r="BH60" i="21"/>
  <c r="BH61" i="21"/>
  <c r="BH62" i="21"/>
  <c r="BH63" i="21"/>
  <c r="BH64" i="21"/>
  <c r="BH65" i="21"/>
  <c r="BH66" i="21"/>
  <c r="BH67" i="21"/>
  <c r="BH68" i="21"/>
  <c r="BH69" i="21"/>
  <c r="BH70" i="21"/>
  <c r="BH71" i="21"/>
  <c r="BH72" i="21"/>
  <c r="BH73" i="21"/>
  <c r="BH74" i="21"/>
  <c r="BH75" i="21"/>
  <c r="BH76" i="21"/>
  <c r="BH77" i="21"/>
  <c r="BH78" i="21"/>
  <c r="H78" i="21" s="1"/>
  <c r="G87" i="41" s="1"/>
  <c r="BH79" i="21"/>
  <c r="BH80" i="21"/>
  <c r="BH81" i="21"/>
  <c r="BH82" i="21"/>
  <c r="BH83" i="21"/>
  <c r="BH84" i="21"/>
  <c r="BH85" i="21"/>
  <c r="BH86" i="21"/>
  <c r="BH87" i="21"/>
  <c r="BH88" i="21"/>
  <c r="BH89" i="21"/>
  <c r="BH90" i="21"/>
  <c r="BH91" i="21"/>
  <c r="BH92" i="21"/>
  <c r="BH93" i="21"/>
  <c r="BH94" i="21"/>
  <c r="BH95" i="21"/>
  <c r="BH96" i="21"/>
  <c r="BH97" i="21"/>
  <c r="BH98" i="21"/>
  <c r="BH99" i="21"/>
  <c r="BH100" i="21"/>
  <c r="BH101" i="21"/>
  <c r="BH102" i="21"/>
  <c r="BH103" i="21"/>
  <c r="BH104" i="21"/>
  <c r="BH105" i="21"/>
  <c r="BH106" i="21"/>
  <c r="BH107" i="21"/>
  <c r="BH108" i="21"/>
  <c r="BH109" i="21"/>
  <c r="BH110" i="21"/>
  <c r="BH111" i="21"/>
  <c r="BH112" i="21"/>
  <c r="BH113" i="21"/>
  <c r="BH114" i="21"/>
  <c r="BH115" i="21"/>
  <c r="BH116" i="21"/>
  <c r="BH117" i="21"/>
  <c r="BH118" i="21"/>
  <c r="BH119" i="21"/>
  <c r="BH120" i="21"/>
  <c r="BH121" i="21"/>
  <c r="BH122" i="21"/>
  <c r="BH123" i="21"/>
  <c r="BH124" i="21"/>
  <c r="BH125" i="21"/>
  <c r="BH126" i="21"/>
  <c r="BH127" i="21"/>
  <c r="BH128" i="21"/>
  <c r="BH129" i="21"/>
  <c r="BH130" i="21"/>
  <c r="BH131" i="21"/>
  <c r="BH132" i="21"/>
  <c r="BH133" i="21"/>
  <c r="BH134" i="21"/>
  <c r="BH135" i="21"/>
  <c r="BH136" i="21"/>
  <c r="BH137" i="21"/>
  <c r="BH138" i="21"/>
  <c r="BH139" i="21"/>
  <c r="BH140" i="21"/>
  <c r="BH141" i="21"/>
  <c r="BH142" i="21"/>
  <c r="BH143" i="21"/>
  <c r="BH144" i="21"/>
  <c r="BH145" i="21"/>
  <c r="BH146" i="21"/>
  <c r="BH147" i="21"/>
  <c r="BH148" i="21"/>
  <c r="BH149" i="21"/>
  <c r="BH150" i="21"/>
  <c r="BH151" i="21"/>
  <c r="BH152" i="21"/>
  <c r="BH153" i="21"/>
  <c r="BH154" i="21"/>
  <c r="BH155" i="21"/>
  <c r="BH156" i="21"/>
  <c r="BH3" i="21"/>
  <c r="C12" i="20"/>
  <c r="D12" i="20"/>
  <c r="E12" i="20"/>
  <c r="F12" i="20"/>
  <c r="G12" i="20"/>
  <c r="H12" i="20"/>
  <c r="I12" i="20"/>
  <c r="J12" i="20"/>
  <c r="K12" i="20"/>
  <c r="L12" i="20"/>
  <c r="M12" i="20"/>
  <c r="C13" i="20"/>
  <c r="D13" i="20"/>
  <c r="E13" i="20"/>
  <c r="F13" i="20"/>
  <c r="G13" i="20"/>
  <c r="H13" i="20"/>
  <c r="I13" i="20"/>
  <c r="J13" i="20"/>
  <c r="K13" i="20"/>
  <c r="L13" i="20"/>
  <c r="M13" i="20"/>
  <c r="C14" i="20"/>
  <c r="D14" i="20"/>
  <c r="E14" i="20"/>
  <c r="F14" i="20"/>
  <c r="G14" i="20"/>
  <c r="H14" i="20"/>
  <c r="I14" i="20"/>
  <c r="J14" i="20"/>
  <c r="K14" i="20"/>
  <c r="L14" i="20"/>
  <c r="M14" i="20"/>
  <c r="C15" i="20"/>
  <c r="D15" i="20"/>
  <c r="E15" i="20"/>
  <c r="F15" i="20"/>
  <c r="G15" i="20"/>
  <c r="H15" i="20"/>
  <c r="I15" i="20"/>
  <c r="J15" i="20"/>
  <c r="K15" i="20"/>
  <c r="L15" i="20"/>
  <c r="M15" i="20"/>
  <c r="C16" i="20"/>
  <c r="D16" i="20"/>
  <c r="E16" i="20"/>
  <c r="F16" i="20"/>
  <c r="G16" i="20"/>
  <c r="H16" i="20"/>
  <c r="I16" i="20"/>
  <c r="J16" i="20"/>
  <c r="K16" i="20"/>
  <c r="L16" i="20"/>
  <c r="M16" i="20"/>
  <c r="C17" i="20"/>
  <c r="D17" i="20"/>
  <c r="E17" i="20"/>
  <c r="F17" i="20"/>
  <c r="G17" i="20"/>
  <c r="H17" i="20"/>
  <c r="I17" i="20"/>
  <c r="J17" i="20"/>
  <c r="K17" i="20"/>
  <c r="L17" i="20"/>
  <c r="M17" i="20"/>
  <c r="C18" i="20"/>
  <c r="D18" i="20"/>
  <c r="E18" i="20"/>
  <c r="F18" i="20"/>
  <c r="G18" i="20"/>
  <c r="H18" i="20"/>
  <c r="I18" i="20"/>
  <c r="J18" i="20"/>
  <c r="K18" i="20"/>
  <c r="L18" i="20"/>
  <c r="M18" i="20"/>
  <c r="C19" i="20"/>
  <c r="D19" i="20"/>
  <c r="E19" i="20"/>
  <c r="F19" i="20"/>
  <c r="G19" i="20"/>
  <c r="H19" i="20"/>
  <c r="I19" i="20"/>
  <c r="J19" i="20"/>
  <c r="K19" i="20"/>
  <c r="L19" i="20"/>
  <c r="M19" i="20"/>
  <c r="C20" i="20"/>
  <c r="D20" i="20"/>
  <c r="E20" i="20"/>
  <c r="F20" i="20"/>
  <c r="G20" i="20"/>
  <c r="H20" i="20"/>
  <c r="I20" i="20"/>
  <c r="J20" i="20"/>
  <c r="K20" i="20"/>
  <c r="L20" i="20"/>
  <c r="M20" i="20"/>
  <c r="C21" i="20"/>
  <c r="D21" i="20"/>
  <c r="E21" i="20"/>
  <c r="F21" i="20"/>
  <c r="G21" i="20"/>
  <c r="H21" i="20"/>
  <c r="I21" i="20"/>
  <c r="J21" i="20"/>
  <c r="K21" i="20"/>
  <c r="L21" i="20"/>
  <c r="M21" i="20"/>
  <c r="C22" i="20"/>
  <c r="D22" i="20"/>
  <c r="E22" i="20"/>
  <c r="F22" i="20"/>
  <c r="G22" i="20"/>
  <c r="H22" i="20"/>
  <c r="I22" i="20"/>
  <c r="J22" i="20"/>
  <c r="K22" i="20"/>
  <c r="L22" i="20"/>
  <c r="M22" i="20"/>
  <c r="C23" i="20"/>
  <c r="D23" i="20"/>
  <c r="E23" i="20"/>
  <c r="F23" i="20"/>
  <c r="G23" i="20"/>
  <c r="H23" i="20"/>
  <c r="I23" i="20"/>
  <c r="J23" i="20"/>
  <c r="K23" i="20"/>
  <c r="L23" i="20"/>
  <c r="M23" i="20"/>
  <c r="C24" i="20"/>
  <c r="D24" i="20"/>
  <c r="E24" i="20"/>
  <c r="F24" i="20"/>
  <c r="G24" i="20"/>
  <c r="H24" i="20"/>
  <c r="I24" i="20"/>
  <c r="J24" i="20"/>
  <c r="K24" i="20"/>
  <c r="L24" i="20"/>
  <c r="M24" i="20"/>
  <c r="C25" i="20"/>
  <c r="D25" i="20"/>
  <c r="E25" i="20"/>
  <c r="F25" i="20"/>
  <c r="G25" i="20"/>
  <c r="H25" i="20"/>
  <c r="I25" i="20"/>
  <c r="J25" i="20"/>
  <c r="K25" i="20"/>
  <c r="L25" i="20"/>
  <c r="M25" i="20"/>
  <c r="C26" i="20"/>
  <c r="D26" i="20"/>
  <c r="E26" i="20"/>
  <c r="F26" i="20"/>
  <c r="G26" i="20"/>
  <c r="H26" i="20"/>
  <c r="I26" i="20"/>
  <c r="J26" i="20"/>
  <c r="K26" i="20"/>
  <c r="L26" i="20"/>
  <c r="M26" i="20"/>
  <c r="C27" i="20"/>
  <c r="D27" i="20"/>
  <c r="E27" i="20"/>
  <c r="F27" i="20"/>
  <c r="G27" i="20"/>
  <c r="H27" i="20"/>
  <c r="I27" i="20"/>
  <c r="J27" i="20"/>
  <c r="K27" i="20"/>
  <c r="L27" i="20"/>
  <c r="M27" i="20"/>
  <c r="C28" i="20"/>
  <c r="D28" i="20"/>
  <c r="E28" i="20"/>
  <c r="F28" i="20"/>
  <c r="G28" i="20"/>
  <c r="H28" i="20"/>
  <c r="I28" i="20"/>
  <c r="J28" i="20"/>
  <c r="K28" i="20"/>
  <c r="L28" i="20"/>
  <c r="M28" i="20"/>
  <c r="C29" i="20"/>
  <c r="D29" i="20"/>
  <c r="E29" i="20"/>
  <c r="F29" i="20"/>
  <c r="G29" i="20"/>
  <c r="H29" i="20"/>
  <c r="I29" i="20"/>
  <c r="J29" i="20"/>
  <c r="K29" i="20"/>
  <c r="L29" i="20"/>
  <c r="M29" i="20"/>
  <c r="C30" i="20"/>
  <c r="D30" i="20"/>
  <c r="E30" i="20"/>
  <c r="F30" i="20"/>
  <c r="G30" i="20"/>
  <c r="H30" i="20"/>
  <c r="I30" i="20"/>
  <c r="J30" i="20"/>
  <c r="K30" i="20"/>
  <c r="L30" i="20"/>
  <c r="M30" i="20"/>
  <c r="C31" i="20"/>
  <c r="D31" i="20"/>
  <c r="E31" i="20"/>
  <c r="F31" i="20"/>
  <c r="G31" i="20"/>
  <c r="H31" i="20"/>
  <c r="I31" i="20"/>
  <c r="J31" i="20"/>
  <c r="K31" i="20"/>
  <c r="L31" i="20"/>
  <c r="M31" i="20"/>
  <c r="C32" i="20"/>
  <c r="D32" i="20"/>
  <c r="E32" i="20"/>
  <c r="F32" i="20"/>
  <c r="G32" i="20"/>
  <c r="H32" i="20"/>
  <c r="I32" i="20"/>
  <c r="J32" i="20"/>
  <c r="K32" i="20"/>
  <c r="L32" i="20"/>
  <c r="M32" i="20"/>
  <c r="C33" i="20"/>
  <c r="D33" i="20"/>
  <c r="E33" i="20"/>
  <c r="F33" i="20"/>
  <c r="G33" i="20"/>
  <c r="H33" i="20"/>
  <c r="I33" i="20"/>
  <c r="J33" i="20"/>
  <c r="K33" i="20"/>
  <c r="L33" i="20"/>
  <c r="M33" i="20"/>
  <c r="C34" i="20"/>
  <c r="D34" i="20"/>
  <c r="E34" i="20"/>
  <c r="F34" i="20"/>
  <c r="G34" i="20"/>
  <c r="H34" i="20"/>
  <c r="I34" i="20"/>
  <c r="J34" i="20"/>
  <c r="K34" i="20"/>
  <c r="L34" i="20"/>
  <c r="M34" i="20"/>
  <c r="C35" i="20"/>
  <c r="D35" i="20"/>
  <c r="E35" i="20"/>
  <c r="F35" i="20"/>
  <c r="G35" i="20"/>
  <c r="H35" i="20"/>
  <c r="I35" i="20"/>
  <c r="J35" i="20"/>
  <c r="K35" i="20"/>
  <c r="L35" i="20"/>
  <c r="M35" i="20"/>
  <c r="C36" i="20"/>
  <c r="D36" i="20"/>
  <c r="E36" i="20"/>
  <c r="F36" i="20"/>
  <c r="G36" i="20"/>
  <c r="H36" i="20"/>
  <c r="I36" i="20"/>
  <c r="J36" i="20"/>
  <c r="K36" i="20"/>
  <c r="L36" i="20"/>
  <c r="M36" i="20"/>
  <c r="C37" i="20"/>
  <c r="D37" i="20"/>
  <c r="E37" i="20"/>
  <c r="F37" i="20"/>
  <c r="G37" i="20"/>
  <c r="H37" i="20"/>
  <c r="I37" i="20"/>
  <c r="J37" i="20"/>
  <c r="K37" i="20"/>
  <c r="L37" i="20"/>
  <c r="M37" i="20"/>
  <c r="C38" i="20"/>
  <c r="D38" i="20"/>
  <c r="E38" i="20"/>
  <c r="F38" i="20"/>
  <c r="G38" i="20"/>
  <c r="H38" i="20"/>
  <c r="I38" i="20"/>
  <c r="J38" i="20"/>
  <c r="K38" i="20"/>
  <c r="L38" i="20"/>
  <c r="M38" i="20"/>
  <c r="C39" i="20"/>
  <c r="D39" i="20"/>
  <c r="E39" i="20"/>
  <c r="F39" i="20"/>
  <c r="G39" i="20"/>
  <c r="H39" i="20"/>
  <c r="I39" i="20"/>
  <c r="J39" i="20"/>
  <c r="K39" i="20"/>
  <c r="L39" i="20"/>
  <c r="M39" i="20"/>
  <c r="C40" i="20"/>
  <c r="D40" i="20"/>
  <c r="E40" i="20"/>
  <c r="F40" i="20"/>
  <c r="G40" i="20"/>
  <c r="H40" i="20"/>
  <c r="I40" i="20"/>
  <c r="J40" i="20"/>
  <c r="K40" i="20"/>
  <c r="L40" i="20"/>
  <c r="M40" i="20"/>
  <c r="C41" i="20"/>
  <c r="D41" i="20"/>
  <c r="E41" i="20"/>
  <c r="F41" i="20"/>
  <c r="G41" i="20"/>
  <c r="H41" i="20"/>
  <c r="I41" i="20"/>
  <c r="J41" i="20"/>
  <c r="K41" i="20"/>
  <c r="L41" i="20"/>
  <c r="M41" i="20"/>
  <c r="C42" i="20"/>
  <c r="D42" i="20"/>
  <c r="E42" i="20"/>
  <c r="F42" i="20"/>
  <c r="G42" i="20"/>
  <c r="H42" i="20"/>
  <c r="I42" i="20"/>
  <c r="J42" i="20"/>
  <c r="K42" i="20"/>
  <c r="L42" i="20"/>
  <c r="M42" i="20"/>
  <c r="C43" i="20"/>
  <c r="D43" i="20"/>
  <c r="E43" i="20"/>
  <c r="F43" i="20"/>
  <c r="G43" i="20"/>
  <c r="H43" i="20"/>
  <c r="I43" i="20"/>
  <c r="J43" i="20"/>
  <c r="K43" i="20"/>
  <c r="L43" i="20"/>
  <c r="M43" i="20"/>
  <c r="C44" i="20"/>
  <c r="D44" i="20"/>
  <c r="E44" i="20"/>
  <c r="F44" i="20"/>
  <c r="G44" i="20"/>
  <c r="H44" i="20"/>
  <c r="I44" i="20"/>
  <c r="J44" i="20"/>
  <c r="K44" i="20"/>
  <c r="L44" i="20"/>
  <c r="M44" i="20"/>
  <c r="C45" i="20"/>
  <c r="D45" i="20"/>
  <c r="E45" i="20"/>
  <c r="F45" i="20"/>
  <c r="G45" i="20"/>
  <c r="H45" i="20"/>
  <c r="I45" i="20"/>
  <c r="J45" i="20"/>
  <c r="K45" i="20"/>
  <c r="L45" i="20"/>
  <c r="M45" i="20"/>
  <c r="C46" i="20"/>
  <c r="D46" i="20"/>
  <c r="E46" i="20"/>
  <c r="F46" i="20"/>
  <c r="G46" i="20"/>
  <c r="H46" i="20"/>
  <c r="I46" i="20"/>
  <c r="J46" i="20"/>
  <c r="K46" i="20"/>
  <c r="L46" i="20"/>
  <c r="M46" i="20"/>
  <c r="C47" i="20"/>
  <c r="D47" i="20"/>
  <c r="E47" i="20"/>
  <c r="F47" i="20"/>
  <c r="G47" i="20"/>
  <c r="H47" i="20"/>
  <c r="I47" i="20"/>
  <c r="J47" i="20"/>
  <c r="K47" i="20"/>
  <c r="L47" i="20"/>
  <c r="M47" i="20"/>
  <c r="C48" i="20"/>
  <c r="D48" i="20"/>
  <c r="E48" i="20"/>
  <c r="F48" i="20"/>
  <c r="G48" i="20"/>
  <c r="H48" i="20"/>
  <c r="I48" i="20"/>
  <c r="J48" i="20"/>
  <c r="K48" i="20"/>
  <c r="L48" i="20"/>
  <c r="M48" i="20"/>
  <c r="C49" i="20"/>
  <c r="D49" i="20"/>
  <c r="E49" i="20"/>
  <c r="F49" i="20"/>
  <c r="G49" i="20"/>
  <c r="H49" i="20"/>
  <c r="I49" i="20"/>
  <c r="J49" i="20"/>
  <c r="K49" i="20"/>
  <c r="L49" i="20"/>
  <c r="M49" i="20"/>
  <c r="C50" i="20"/>
  <c r="D50" i="20"/>
  <c r="E50" i="20"/>
  <c r="F50" i="20"/>
  <c r="G50" i="20"/>
  <c r="H50" i="20"/>
  <c r="I50" i="20"/>
  <c r="J50" i="20"/>
  <c r="K50" i="20"/>
  <c r="L50" i="20"/>
  <c r="M50" i="20"/>
  <c r="C51" i="20"/>
  <c r="D51" i="20"/>
  <c r="E51" i="20"/>
  <c r="F51" i="20"/>
  <c r="G51" i="20"/>
  <c r="H51" i="20"/>
  <c r="I51" i="20"/>
  <c r="J51" i="20"/>
  <c r="K51" i="20"/>
  <c r="L51" i="20"/>
  <c r="M51" i="20"/>
  <c r="C52" i="20"/>
  <c r="D52" i="20"/>
  <c r="E52" i="20"/>
  <c r="F52" i="20"/>
  <c r="G52" i="20"/>
  <c r="H52" i="20"/>
  <c r="I52" i="20"/>
  <c r="J52" i="20"/>
  <c r="K52" i="20"/>
  <c r="L52" i="20"/>
  <c r="M52" i="20"/>
  <c r="C53" i="20"/>
  <c r="D53" i="20"/>
  <c r="E53" i="20"/>
  <c r="F53" i="20"/>
  <c r="G53" i="20"/>
  <c r="H53" i="20"/>
  <c r="I53" i="20"/>
  <c r="J53" i="20"/>
  <c r="K53" i="20"/>
  <c r="L53" i="20"/>
  <c r="M53" i="20"/>
  <c r="C54" i="20"/>
  <c r="D54" i="20"/>
  <c r="E54" i="20"/>
  <c r="F54" i="20"/>
  <c r="G54" i="20"/>
  <c r="H54" i="20"/>
  <c r="I54" i="20"/>
  <c r="J54" i="20"/>
  <c r="K54" i="20"/>
  <c r="L54" i="20"/>
  <c r="M54" i="20"/>
  <c r="C55" i="20"/>
  <c r="D55" i="20"/>
  <c r="E55" i="20"/>
  <c r="F55" i="20"/>
  <c r="G55" i="20"/>
  <c r="H55" i="20"/>
  <c r="I55" i="20"/>
  <c r="J55" i="20"/>
  <c r="K55" i="20"/>
  <c r="L55" i="20"/>
  <c r="M55" i="20"/>
  <c r="C56" i="20"/>
  <c r="D56" i="20"/>
  <c r="E56" i="20"/>
  <c r="F56" i="20"/>
  <c r="G56" i="20"/>
  <c r="H56" i="20"/>
  <c r="I56" i="20"/>
  <c r="J56" i="20"/>
  <c r="K56" i="20"/>
  <c r="L56" i="20"/>
  <c r="M56" i="20"/>
  <c r="C57" i="20"/>
  <c r="D57" i="20"/>
  <c r="E57" i="20"/>
  <c r="F57" i="20"/>
  <c r="G57" i="20"/>
  <c r="H57" i="20"/>
  <c r="I57" i="20"/>
  <c r="J57" i="20"/>
  <c r="K57" i="20"/>
  <c r="L57" i="20"/>
  <c r="M57" i="20"/>
  <c r="C58" i="20"/>
  <c r="D58" i="20"/>
  <c r="E58" i="20"/>
  <c r="F58" i="20"/>
  <c r="G58" i="20"/>
  <c r="H58" i="20"/>
  <c r="I58" i="20"/>
  <c r="J58" i="20"/>
  <c r="K58" i="20"/>
  <c r="L58" i="20"/>
  <c r="M58" i="20"/>
  <c r="C59" i="20"/>
  <c r="D59" i="20"/>
  <c r="E59" i="20"/>
  <c r="F59" i="20"/>
  <c r="G59" i="20"/>
  <c r="H59" i="20"/>
  <c r="I59" i="20"/>
  <c r="J59" i="20"/>
  <c r="K59" i="20"/>
  <c r="L59" i="20"/>
  <c r="M59" i="20"/>
  <c r="C60" i="20"/>
  <c r="D60" i="20"/>
  <c r="E60" i="20"/>
  <c r="F60" i="20"/>
  <c r="G60" i="20"/>
  <c r="H60" i="20"/>
  <c r="I60" i="20"/>
  <c r="J60" i="20"/>
  <c r="K60" i="20"/>
  <c r="L60" i="20"/>
  <c r="M60" i="20"/>
  <c r="C61" i="20"/>
  <c r="D61" i="20"/>
  <c r="E61" i="20"/>
  <c r="F61" i="20"/>
  <c r="G61" i="20"/>
  <c r="H61" i="20"/>
  <c r="I61" i="20"/>
  <c r="J61" i="20"/>
  <c r="K61" i="20"/>
  <c r="L61" i="20"/>
  <c r="M61" i="20"/>
  <c r="C62" i="20"/>
  <c r="D62" i="20"/>
  <c r="E62" i="20"/>
  <c r="F62" i="20"/>
  <c r="G62" i="20"/>
  <c r="H62" i="20"/>
  <c r="I62" i="20"/>
  <c r="J62" i="20"/>
  <c r="K62" i="20"/>
  <c r="L62" i="20"/>
  <c r="M62" i="20"/>
  <c r="C63" i="20"/>
  <c r="D63" i="20"/>
  <c r="E63" i="20"/>
  <c r="F63" i="20"/>
  <c r="G63" i="20"/>
  <c r="H63" i="20"/>
  <c r="I63" i="20"/>
  <c r="J63" i="20"/>
  <c r="K63" i="20"/>
  <c r="L63" i="20"/>
  <c r="M63" i="20"/>
  <c r="C64" i="20"/>
  <c r="D64" i="20"/>
  <c r="E64" i="20"/>
  <c r="F64" i="20"/>
  <c r="G64" i="20"/>
  <c r="H64" i="20"/>
  <c r="I64" i="20"/>
  <c r="J64" i="20"/>
  <c r="K64" i="20"/>
  <c r="L64" i="20"/>
  <c r="M64" i="20"/>
  <c r="C65" i="20"/>
  <c r="D65" i="20"/>
  <c r="E65" i="20"/>
  <c r="F65" i="20"/>
  <c r="G65" i="20"/>
  <c r="H65" i="20"/>
  <c r="I65" i="20"/>
  <c r="J65" i="20"/>
  <c r="K65" i="20"/>
  <c r="L65" i="20"/>
  <c r="M65" i="20"/>
  <c r="C66" i="20"/>
  <c r="D66" i="20"/>
  <c r="E66" i="20"/>
  <c r="F66" i="20"/>
  <c r="G66" i="20"/>
  <c r="H66" i="20"/>
  <c r="I66" i="20"/>
  <c r="J66" i="20"/>
  <c r="K66" i="20"/>
  <c r="L66" i="20"/>
  <c r="M66" i="20"/>
  <c r="C67" i="20"/>
  <c r="D67" i="20"/>
  <c r="E67" i="20"/>
  <c r="F67" i="20"/>
  <c r="G67" i="20"/>
  <c r="H67" i="20"/>
  <c r="I67" i="20"/>
  <c r="J67" i="20"/>
  <c r="K67" i="20"/>
  <c r="L67" i="20"/>
  <c r="M67" i="20"/>
  <c r="C68" i="20"/>
  <c r="D68" i="20"/>
  <c r="E68" i="20"/>
  <c r="F68" i="20"/>
  <c r="G68" i="20"/>
  <c r="H68" i="20"/>
  <c r="I68" i="20"/>
  <c r="J68" i="20"/>
  <c r="K68" i="20"/>
  <c r="L68" i="20"/>
  <c r="M68" i="20"/>
  <c r="C69" i="20"/>
  <c r="D69" i="20"/>
  <c r="E69" i="20"/>
  <c r="F69" i="20"/>
  <c r="G69" i="20"/>
  <c r="H69" i="20"/>
  <c r="I69" i="20"/>
  <c r="J69" i="20"/>
  <c r="K69" i="20"/>
  <c r="L69" i="20"/>
  <c r="M69" i="20"/>
  <c r="C70" i="20"/>
  <c r="D70" i="20"/>
  <c r="E70" i="20"/>
  <c r="F70" i="20"/>
  <c r="G70" i="20"/>
  <c r="H70" i="20"/>
  <c r="I70" i="20"/>
  <c r="J70" i="20"/>
  <c r="K70" i="20"/>
  <c r="L70" i="20"/>
  <c r="M70" i="20"/>
  <c r="C71" i="20"/>
  <c r="D71" i="20"/>
  <c r="E71" i="20"/>
  <c r="F71" i="20"/>
  <c r="G71" i="20"/>
  <c r="H71" i="20"/>
  <c r="I71" i="20"/>
  <c r="J71" i="20"/>
  <c r="K71" i="20"/>
  <c r="L71" i="20"/>
  <c r="M71" i="20"/>
  <c r="C72" i="20"/>
  <c r="D72" i="20"/>
  <c r="E72" i="20"/>
  <c r="F72" i="20"/>
  <c r="G72" i="20"/>
  <c r="H72" i="20"/>
  <c r="I72" i="20"/>
  <c r="J72" i="20"/>
  <c r="K72" i="20"/>
  <c r="L72" i="20"/>
  <c r="M72" i="20"/>
  <c r="C73" i="20"/>
  <c r="D73" i="20"/>
  <c r="E73" i="20"/>
  <c r="F73" i="20"/>
  <c r="G73" i="20"/>
  <c r="H73" i="20"/>
  <c r="I73" i="20"/>
  <c r="J73" i="20"/>
  <c r="K73" i="20"/>
  <c r="L73" i="20"/>
  <c r="M73" i="20"/>
  <c r="C74" i="20"/>
  <c r="D74" i="20"/>
  <c r="E74" i="20"/>
  <c r="F74" i="20"/>
  <c r="G74" i="20"/>
  <c r="H74" i="20"/>
  <c r="I74" i="20"/>
  <c r="J74" i="20"/>
  <c r="K74" i="20"/>
  <c r="L74" i="20"/>
  <c r="M74" i="20"/>
  <c r="C75" i="20"/>
  <c r="D75" i="20"/>
  <c r="E75" i="20"/>
  <c r="F75" i="20"/>
  <c r="G75" i="20"/>
  <c r="H75" i="20"/>
  <c r="I75" i="20"/>
  <c r="J75" i="20"/>
  <c r="K75" i="20"/>
  <c r="L75" i="20"/>
  <c r="M75" i="20"/>
  <c r="C76" i="20"/>
  <c r="D76" i="20"/>
  <c r="E76" i="20"/>
  <c r="F76" i="20"/>
  <c r="G76" i="20"/>
  <c r="H76" i="20"/>
  <c r="I76" i="20"/>
  <c r="J76" i="20"/>
  <c r="K76" i="20"/>
  <c r="L76" i="20"/>
  <c r="M76" i="20"/>
  <c r="C77" i="20"/>
  <c r="D77" i="20"/>
  <c r="E77" i="20"/>
  <c r="F77" i="20"/>
  <c r="G77" i="20"/>
  <c r="H77" i="20"/>
  <c r="I77" i="20"/>
  <c r="J77" i="20"/>
  <c r="K77" i="20"/>
  <c r="L77" i="20"/>
  <c r="M77" i="20"/>
  <c r="C78" i="20"/>
  <c r="D78" i="20"/>
  <c r="E78" i="20"/>
  <c r="F78" i="20"/>
  <c r="G78" i="20"/>
  <c r="H78" i="20"/>
  <c r="I78" i="20"/>
  <c r="J78" i="20"/>
  <c r="K78" i="20"/>
  <c r="L78" i="20"/>
  <c r="M78" i="20"/>
  <c r="C79" i="20"/>
  <c r="D79" i="20"/>
  <c r="E79" i="20"/>
  <c r="F79" i="20"/>
  <c r="G79" i="20"/>
  <c r="H79" i="20"/>
  <c r="I79" i="20"/>
  <c r="J79" i="20"/>
  <c r="K79" i="20"/>
  <c r="L79" i="20"/>
  <c r="M79" i="20"/>
  <c r="C80" i="20"/>
  <c r="D80" i="20"/>
  <c r="E80" i="20"/>
  <c r="F80" i="20"/>
  <c r="G80" i="20"/>
  <c r="H80" i="20"/>
  <c r="I80" i="20"/>
  <c r="J80" i="20"/>
  <c r="K80" i="20"/>
  <c r="L80" i="20"/>
  <c r="M80" i="20"/>
  <c r="C81" i="20"/>
  <c r="D81" i="20"/>
  <c r="E81" i="20"/>
  <c r="F81" i="20"/>
  <c r="G81" i="20"/>
  <c r="H81" i="20"/>
  <c r="I81" i="20"/>
  <c r="J81" i="20"/>
  <c r="K81" i="20"/>
  <c r="L81" i="20"/>
  <c r="M81" i="20"/>
  <c r="C82" i="20"/>
  <c r="D82" i="20"/>
  <c r="E82" i="20"/>
  <c r="F82" i="20"/>
  <c r="G82" i="20"/>
  <c r="H82" i="20"/>
  <c r="I82" i="20"/>
  <c r="J82" i="20"/>
  <c r="K82" i="20"/>
  <c r="L82" i="20"/>
  <c r="M82" i="20"/>
  <c r="C83" i="20"/>
  <c r="D83" i="20"/>
  <c r="E83" i="20"/>
  <c r="F83" i="20"/>
  <c r="G83" i="20"/>
  <c r="H83" i="20"/>
  <c r="I83" i="20"/>
  <c r="J83" i="20"/>
  <c r="K83" i="20"/>
  <c r="L83" i="20"/>
  <c r="M83" i="20"/>
  <c r="C84" i="20"/>
  <c r="D84" i="20"/>
  <c r="E84" i="20"/>
  <c r="F84" i="20"/>
  <c r="G84" i="20"/>
  <c r="H84" i="20"/>
  <c r="I84" i="20"/>
  <c r="J84" i="20"/>
  <c r="K84" i="20"/>
  <c r="L84" i="20"/>
  <c r="M84" i="20"/>
  <c r="C85" i="20"/>
  <c r="D85" i="20"/>
  <c r="E85" i="20"/>
  <c r="F85" i="20"/>
  <c r="G85" i="20"/>
  <c r="H85" i="20"/>
  <c r="I85" i="20"/>
  <c r="J85" i="20"/>
  <c r="K85" i="20"/>
  <c r="L85" i="20"/>
  <c r="M85" i="20"/>
  <c r="C86" i="20"/>
  <c r="D86" i="20"/>
  <c r="E86" i="20"/>
  <c r="F86" i="20"/>
  <c r="G86" i="20"/>
  <c r="H86" i="20"/>
  <c r="I86" i="20"/>
  <c r="J86" i="20"/>
  <c r="K86" i="20"/>
  <c r="L86" i="20"/>
  <c r="M86" i="20"/>
  <c r="C87" i="20"/>
  <c r="D87" i="20"/>
  <c r="E87" i="20"/>
  <c r="F87" i="20"/>
  <c r="G87" i="20"/>
  <c r="H87" i="20"/>
  <c r="I87" i="20"/>
  <c r="J87" i="20"/>
  <c r="K87" i="20"/>
  <c r="L87" i="20"/>
  <c r="M87" i="20"/>
  <c r="C88" i="20"/>
  <c r="D88" i="20"/>
  <c r="E88" i="20"/>
  <c r="F88" i="20"/>
  <c r="G88" i="20"/>
  <c r="H88" i="20"/>
  <c r="I88" i="20"/>
  <c r="J88" i="20"/>
  <c r="K88" i="20"/>
  <c r="L88" i="20"/>
  <c r="M88" i="20"/>
  <c r="C89" i="20"/>
  <c r="D89" i="20"/>
  <c r="E89" i="20"/>
  <c r="F89" i="20"/>
  <c r="G89" i="20"/>
  <c r="H89" i="20"/>
  <c r="I89" i="20"/>
  <c r="J89" i="20"/>
  <c r="K89" i="20"/>
  <c r="L89" i="20"/>
  <c r="M89" i="20"/>
  <c r="C90" i="20"/>
  <c r="D90" i="20"/>
  <c r="E90" i="20"/>
  <c r="F90" i="20"/>
  <c r="G90" i="20"/>
  <c r="H90" i="20"/>
  <c r="I90" i="20"/>
  <c r="J90" i="20"/>
  <c r="K90" i="20"/>
  <c r="L90" i="20"/>
  <c r="M90" i="20"/>
  <c r="C91" i="20"/>
  <c r="D91" i="20"/>
  <c r="E91" i="20"/>
  <c r="F91" i="20"/>
  <c r="G91" i="20"/>
  <c r="H91" i="20"/>
  <c r="I91" i="20"/>
  <c r="J91" i="20"/>
  <c r="K91" i="20"/>
  <c r="L91" i="20"/>
  <c r="M91" i="20"/>
  <c r="C92" i="20"/>
  <c r="D92" i="20"/>
  <c r="E92" i="20"/>
  <c r="F92" i="20"/>
  <c r="G92" i="20"/>
  <c r="H92" i="20"/>
  <c r="I92" i="20"/>
  <c r="J92" i="20"/>
  <c r="K92" i="20"/>
  <c r="L92" i="20"/>
  <c r="M92" i="20"/>
  <c r="C93" i="20"/>
  <c r="D93" i="20"/>
  <c r="E93" i="20"/>
  <c r="F93" i="20"/>
  <c r="G93" i="20"/>
  <c r="H93" i="20"/>
  <c r="I93" i="20"/>
  <c r="J93" i="20"/>
  <c r="K93" i="20"/>
  <c r="L93" i="20"/>
  <c r="M93" i="20"/>
  <c r="C94" i="20"/>
  <c r="D94" i="20"/>
  <c r="E94" i="20"/>
  <c r="F94" i="20"/>
  <c r="G94" i="20"/>
  <c r="H94" i="20"/>
  <c r="I94" i="20"/>
  <c r="J94" i="20"/>
  <c r="K94" i="20"/>
  <c r="L94" i="20"/>
  <c r="M94" i="20"/>
  <c r="C95" i="20"/>
  <c r="D95" i="20"/>
  <c r="E95" i="20"/>
  <c r="F95" i="20"/>
  <c r="G95" i="20"/>
  <c r="H95" i="20"/>
  <c r="I95" i="20"/>
  <c r="J95" i="20"/>
  <c r="K95" i="20"/>
  <c r="L95" i="20"/>
  <c r="M95" i="20"/>
  <c r="C96" i="20"/>
  <c r="D96" i="20"/>
  <c r="E96" i="20"/>
  <c r="F96" i="20"/>
  <c r="G96" i="20"/>
  <c r="H96" i="20"/>
  <c r="I96" i="20"/>
  <c r="J96" i="20"/>
  <c r="K96" i="20"/>
  <c r="L96" i="20"/>
  <c r="M96" i="20"/>
  <c r="C97" i="20"/>
  <c r="D97" i="20"/>
  <c r="E97" i="20"/>
  <c r="F97" i="20"/>
  <c r="G97" i="20"/>
  <c r="H97" i="20"/>
  <c r="I97" i="20"/>
  <c r="J97" i="20"/>
  <c r="K97" i="20"/>
  <c r="L97" i="20"/>
  <c r="M97" i="20"/>
  <c r="C98" i="20"/>
  <c r="D98" i="20"/>
  <c r="E98" i="20"/>
  <c r="F98" i="20"/>
  <c r="G98" i="20"/>
  <c r="H98" i="20"/>
  <c r="I98" i="20"/>
  <c r="J98" i="20"/>
  <c r="K98" i="20"/>
  <c r="L98" i="20"/>
  <c r="M98" i="20"/>
  <c r="C99" i="20"/>
  <c r="D99" i="20"/>
  <c r="E99" i="20"/>
  <c r="F99" i="20"/>
  <c r="G99" i="20"/>
  <c r="H99" i="20"/>
  <c r="I99" i="20"/>
  <c r="J99" i="20"/>
  <c r="K99" i="20"/>
  <c r="L99" i="20"/>
  <c r="M99" i="20"/>
  <c r="C100" i="20"/>
  <c r="D100" i="20"/>
  <c r="E100" i="20"/>
  <c r="F100" i="20"/>
  <c r="G100" i="20"/>
  <c r="H100" i="20"/>
  <c r="I100" i="20"/>
  <c r="J100" i="20"/>
  <c r="K100" i="20"/>
  <c r="L100" i="20"/>
  <c r="M100" i="20"/>
  <c r="C101" i="20"/>
  <c r="D101" i="20"/>
  <c r="E101" i="20"/>
  <c r="F101" i="20"/>
  <c r="G101" i="20"/>
  <c r="H101" i="20"/>
  <c r="I101" i="20"/>
  <c r="J101" i="20"/>
  <c r="K101" i="20"/>
  <c r="L101" i="20"/>
  <c r="M101" i="20"/>
  <c r="C102" i="20"/>
  <c r="D102" i="20"/>
  <c r="E102" i="20"/>
  <c r="F102" i="20"/>
  <c r="G102" i="20"/>
  <c r="H102" i="20"/>
  <c r="I102" i="20"/>
  <c r="J102" i="20"/>
  <c r="K102" i="20"/>
  <c r="L102" i="20"/>
  <c r="M102" i="20"/>
  <c r="C103" i="20"/>
  <c r="D103" i="20"/>
  <c r="E103" i="20"/>
  <c r="F103" i="20"/>
  <c r="G103" i="20"/>
  <c r="H103" i="20"/>
  <c r="I103" i="20"/>
  <c r="J103" i="20"/>
  <c r="K103" i="20"/>
  <c r="L103" i="20"/>
  <c r="M103" i="20"/>
  <c r="C104" i="20"/>
  <c r="D104" i="20"/>
  <c r="E104" i="20"/>
  <c r="F104" i="20"/>
  <c r="G104" i="20"/>
  <c r="H104" i="20"/>
  <c r="I104" i="20"/>
  <c r="J104" i="20"/>
  <c r="K104" i="20"/>
  <c r="L104" i="20"/>
  <c r="M104" i="20"/>
  <c r="C105" i="20"/>
  <c r="D105" i="20"/>
  <c r="E105" i="20"/>
  <c r="F105" i="20"/>
  <c r="G105" i="20"/>
  <c r="H105" i="20"/>
  <c r="I105" i="20"/>
  <c r="J105" i="20"/>
  <c r="K105" i="20"/>
  <c r="L105" i="20"/>
  <c r="M105" i="20"/>
  <c r="C106" i="20"/>
  <c r="D106" i="20"/>
  <c r="E106" i="20"/>
  <c r="F106" i="20"/>
  <c r="G106" i="20"/>
  <c r="H106" i="20"/>
  <c r="I106" i="20"/>
  <c r="J106" i="20"/>
  <c r="K106" i="20"/>
  <c r="L106" i="20"/>
  <c r="M106" i="20"/>
  <c r="C107" i="20"/>
  <c r="D107" i="20"/>
  <c r="E107" i="20"/>
  <c r="F107" i="20"/>
  <c r="G107" i="20"/>
  <c r="H107" i="20"/>
  <c r="I107" i="20"/>
  <c r="J107" i="20"/>
  <c r="K107" i="20"/>
  <c r="L107" i="20"/>
  <c r="M107" i="20"/>
  <c r="C108" i="20"/>
  <c r="D108" i="20"/>
  <c r="E108" i="20"/>
  <c r="F108" i="20"/>
  <c r="G108" i="20"/>
  <c r="H108" i="20"/>
  <c r="I108" i="20"/>
  <c r="J108" i="20"/>
  <c r="K108" i="20"/>
  <c r="L108" i="20"/>
  <c r="M108" i="20"/>
  <c r="C109" i="20"/>
  <c r="D109" i="20"/>
  <c r="E109" i="20"/>
  <c r="F109" i="20"/>
  <c r="G109" i="20"/>
  <c r="H109" i="20"/>
  <c r="I109" i="20"/>
  <c r="J109" i="20"/>
  <c r="K109" i="20"/>
  <c r="L109" i="20"/>
  <c r="M109" i="20"/>
  <c r="C110" i="20"/>
  <c r="D110" i="20"/>
  <c r="E110" i="20"/>
  <c r="F110" i="20"/>
  <c r="G110" i="20"/>
  <c r="H110" i="20"/>
  <c r="I110" i="20"/>
  <c r="J110" i="20"/>
  <c r="K110" i="20"/>
  <c r="L110" i="20"/>
  <c r="M110" i="20"/>
  <c r="C111" i="20"/>
  <c r="D111" i="20"/>
  <c r="E111" i="20"/>
  <c r="F111" i="20"/>
  <c r="G111" i="20"/>
  <c r="H111" i="20"/>
  <c r="I111" i="20"/>
  <c r="J111" i="20"/>
  <c r="K111" i="20"/>
  <c r="L111" i="20"/>
  <c r="M111" i="20"/>
  <c r="C112" i="20"/>
  <c r="D112" i="20"/>
  <c r="E112" i="20"/>
  <c r="F112" i="20"/>
  <c r="G112" i="20"/>
  <c r="H112" i="20"/>
  <c r="I112" i="20"/>
  <c r="J112" i="20"/>
  <c r="K112" i="20"/>
  <c r="L112" i="20"/>
  <c r="M112" i="20"/>
  <c r="C113" i="20"/>
  <c r="D113" i="20"/>
  <c r="E113" i="20"/>
  <c r="F113" i="20"/>
  <c r="G113" i="20"/>
  <c r="H113" i="20"/>
  <c r="I113" i="20"/>
  <c r="J113" i="20"/>
  <c r="K113" i="20"/>
  <c r="L113" i="20"/>
  <c r="M113" i="20"/>
  <c r="C114" i="20"/>
  <c r="D114" i="20"/>
  <c r="E114" i="20"/>
  <c r="F114" i="20"/>
  <c r="G114" i="20"/>
  <c r="H114" i="20"/>
  <c r="I114" i="20"/>
  <c r="J114" i="20"/>
  <c r="K114" i="20"/>
  <c r="L114" i="20"/>
  <c r="M114" i="20"/>
  <c r="C115" i="20"/>
  <c r="D115" i="20"/>
  <c r="E115" i="20"/>
  <c r="F115" i="20"/>
  <c r="G115" i="20"/>
  <c r="H115" i="20"/>
  <c r="I115" i="20"/>
  <c r="J115" i="20"/>
  <c r="K115" i="20"/>
  <c r="L115" i="20"/>
  <c r="M115" i="20"/>
  <c r="C116" i="20"/>
  <c r="D116" i="20"/>
  <c r="E116" i="20"/>
  <c r="F116" i="20"/>
  <c r="G116" i="20"/>
  <c r="H116" i="20"/>
  <c r="I116" i="20"/>
  <c r="J116" i="20"/>
  <c r="K116" i="20"/>
  <c r="L116" i="20"/>
  <c r="M116" i="20"/>
  <c r="C117" i="20"/>
  <c r="D117" i="20"/>
  <c r="E117" i="20"/>
  <c r="F117" i="20"/>
  <c r="G117" i="20"/>
  <c r="H117" i="20"/>
  <c r="I117" i="20"/>
  <c r="J117" i="20"/>
  <c r="K117" i="20"/>
  <c r="L117" i="20"/>
  <c r="M117" i="20"/>
  <c r="C118" i="20"/>
  <c r="D118" i="20"/>
  <c r="E118" i="20"/>
  <c r="F118" i="20"/>
  <c r="G118" i="20"/>
  <c r="H118" i="20"/>
  <c r="I118" i="20"/>
  <c r="J118" i="20"/>
  <c r="K118" i="20"/>
  <c r="L118" i="20"/>
  <c r="M118" i="20"/>
  <c r="C119" i="20"/>
  <c r="D119" i="20"/>
  <c r="E119" i="20"/>
  <c r="F119" i="20"/>
  <c r="G119" i="20"/>
  <c r="H119" i="20"/>
  <c r="I119" i="20"/>
  <c r="J119" i="20"/>
  <c r="K119" i="20"/>
  <c r="L119" i="20"/>
  <c r="M119" i="20"/>
  <c r="C120" i="20"/>
  <c r="D120" i="20"/>
  <c r="E120" i="20"/>
  <c r="F120" i="20"/>
  <c r="G120" i="20"/>
  <c r="H120" i="20"/>
  <c r="I120" i="20"/>
  <c r="J120" i="20"/>
  <c r="K120" i="20"/>
  <c r="L120" i="20"/>
  <c r="M120" i="20"/>
  <c r="C121" i="20"/>
  <c r="D121" i="20"/>
  <c r="E121" i="20"/>
  <c r="F121" i="20"/>
  <c r="G121" i="20"/>
  <c r="H121" i="20"/>
  <c r="I121" i="20"/>
  <c r="J121" i="20"/>
  <c r="K121" i="20"/>
  <c r="L121" i="20"/>
  <c r="M121" i="20"/>
  <c r="C122" i="20"/>
  <c r="D122" i="20"/>
  <c r="E122" i="20"/>
  <c r="F122" i="20"/>
  <c r="G122" i="20"/>
  <c r="H122" i="20"/>
  <c r="I122" i="20"/>
  <c r="J122" i="20"/>
  <c r="K122" i="20"/>
  <c r="L122" i="20"/>
  <c r="M122" i="20"/>
  <c r="C123" i="20"/>
  <c r="D123" i="20"/>
  <c r="E123" i="20"/>
  <c r="F123" i="20"/>
  <c r="G123" i="20"/>
  <c r="H123" i="20"/>
  <c r="I123" i="20"/>
  <c r="J123" i="20"/>
  <c r="K123" i="20"/>
  <c r="L123" i="20"/>
  <c r="M123" i="20"/>
  <c r="C124" i="20"/>
  <c r="D124" i="20"/>
  <c r="E124" i="20"/>
  <c r="F124" i="20"/>
  <c r="G124" i="20"/>
  <c r="H124" i="20"/>
  <c r="I124" i="20"/>
  <c r="J124" i="20"/>
  <c r="K124" i="20"/>
  <c r="L124" i="20"/>
  <c r="M124" i="20"/>
  <c r="C125" i="20"/>
  <c r="D125" i="20"/>
  <c r="E125" i="20"/>
  <c r="F125" i="20"/>
  <c r="G125" i="20"/>
  <c r="H125" i="20"/>
  <c r="I125" i="20"/>
  <c r="J125" i="20"/>
  <c r="K125" i="20"/>
  <c r="L125" i="20"/>
  <c r="M125" i="20"/>
  <c r="C126" i="20"/>
  <c r="D126" i="20"/>
  <c r="E126" i="20"/>
  <c r="F126" i="20"/>
  <c r="G126" i="20"/>
  <c r="H126" i="20"/>
  <c r="I126" i="20"/>
  <c r="J126" i="20"/>
  <c r="K126" i="20"/>
  <c r="L126" i="20"/>
  <c r="M126" i="20"/>
  <c r="C127" i="20"/>
  <c r="D127" i="20"/>
  <c r="E127" i="20"/>
  <c r="F127" i="20"/>
  <c r="G127" i="20"/>
  <c r="H127" i="20"/>
  <c r="I127" i="20"/>
  <c r="J127" i="20"/>
  <c r="K127" i="20"/>
  <c r="L127" i="20"/>
  <c r="M127" i="20"/>
  <c r="C128" i="20"/>
  <c r="D128" i="20"/>
  <c r="E128" i="20"/>
  <c r="F128" i="20"/>
  <c r="G128" i="20"/>
  <c r="H128" i="20"/>
  <c r="I128" i="20"/>
  <c r="J128" i="20"/>
  <c r="K128" i="20"/>
  <c r="L128" i="20"/>
  <c r="M128" i="20"/>
  <c r="C129" i="20"/>
  <c r="D129" i="20"/>
  <c r="E129" i="20"/>
  <c r="F129" i="20"/>
  <c r="G129" i="20"/>
  <c r="H129" i="20"/>
  <c r="I129" i="20"/>
  <c r="J129" i="20"/>
  <c r="K129" i="20"/>
  <c r="L129" i="20"/>
  <c r="M129" i="20"/>
  <c r="C130" i="20"/>
  <c r="D130" i="20"/>
  <c r="E130" i="20"/>
  <c r="F130" i="20"/>
  <c r="G130" i="20"/>
  <c r="H130" i="20"/>
  <c r="I130" i="20"/>
  <c r="J130" i="20"/>
  <c r="K130" i="20"/>
  <c r="L130" i="20"/>
  <c r="M130" i="20"/>
  <c r="C131" i="20"/>
  <c r="D131" i="20"/>
  <c r="E131" i="20"/>
  <c r="F131" i="20"/>
  <c r="G131" i="20"/>
  <c r="H131" i="20"/>
  <c r="I131" i="20"/>
  <c r="J131" i="20"/>
  <c r="K131" i="20"/>
  <c r="L131" i="20"/>
  <c r="M131" i="20"/>
  <c r="C132" i="20"/>
  <c r="D132" i="20"/>
  <c r="E132" i="20"/>
  <c r="F132" i="20"/>
  <c r="G132" i="20"/>
  <c r="H132" i="20"/>
  <c r="I132" i="20"/>
  <c r="J132" i="20"/>
  <c r="K132" i="20"/>
  <c r="L132" i="20"/>
  <c r="M132" i="20"/>
  <c r="C133" i="20"/>
  <c r="D133" i="20"/>
  <c r="E133" i="20"/>
  <c r="F133" i="20"/>
  <c r="G133" i="20"/>
  <c r="H133" i="20"/>
  <c r="I133" i="20"/>
  <c r="J133" i="20"/>
  <c r="K133" i="20"/>
  <c r="L133" i="20"/>
  <c r="M133" i="20"/>
  <c r="C134" i="20"/>
  <c r="D134" i="20"/>
  <c r="E134" i="20"/>
  <c r="F134" i="20"/>
  <c r="G134" i="20"/>
  <c r="H134" i="20"/>
  <c r="I134" i="20"/>
  <c r="J134" i="20"/>
  <c r="K134" i="20"/>
  <c r="L134" i="20"/>
  <c r="M134" i="20"/>
  <c r="C135" i="20"/>
  <c r="D135" i="20"/>
  <c r="E135" i="20"/>
  <c r="F135" i="20"/>
  <c r="G135" i="20"/>
  <c r="H135" i="20"/>
  <c r="I135" i="20"/>
  <c r="J135" i="20"/>
  <c r="K135" i="20"/>
  <c r="L135" i="20"/>
  <c r="M135" i="20"/>
  <c r="C136" i="20"/>
  <c r="D136" i="20"/>
  <c r="E136" i="20"/>
  <c r="F136" i="20"/>
  <c r="G136" i="20"/>
  <c r="H136" i="20"/>
  <c r="I136" i="20"/>
  <c r="J136" i="20"/>
  <c r="K136" i="20"/>
  <c r="L136" i="20"/>
  <c r="M136" i="20"/>
  <c r="C137" i="20"/>
  <c r="D137" i="20"/>
  <c r="E137" i="20"/>
  <c r="F137" i="20"/>
  <c r="G137" i="20"/>
  <c r="H137" i="20"/>
  <c r="I137" i="20"/>
  <c r="J137" i="20"/>
  <c r="K137" i="20"/>
  <c r="L137" i="20"/>
  <c r="M137" i="20"/>
  <c r="C138" i="20"/>
  <c r="D138" i="20"/>
  <c r="E138" i="20"/>
  <c r="F138" i="20"/>
  <c r="G138" i="20"/>
  <c r="H138" i="20"/>
  <c r="I138" i="20"/>
  <c r="J138" i="20"/>
  <c r="K138" i="20"/>
  <c r="L138" i="20"/>
  <c r="M138" i="20"/>
  <c r="C139" i="20"/>
  <c r="D139" i="20"/>
  <c r="E139" i="20"/>
  <c r="F139" i="20"/>
  <c r="G139" i="20"/>
  <c r="H139" i="20"/>
  <c r="I139" i="20"/>
  <c r="J139" i="20"/>
  <c r="K139" i="20"/>
  <c r="L139" i="20"/>
  <c r="M139" i="20"/>
  <c r="C140" i="20"/>
  <c r="D140" i="20"/>
  <c r="E140" i="20"/>
  <c r="F140" i="20"/>
  <c r="G140" i="20"/>
  <c r="H140" i="20"/>
  <c r="I140" i="20"/>
  <c r="J140" i="20"/>
  <c r="K140" i="20"/>
  <c r="L140" i="20"/>
  <c r="M140" i="20"/>
  <c r="C141" i="20"/>
  <c r="D141" i="20"/>
  <c r="E141" i="20"/>
  <c r="F141" i="20"/>
  <c r="G141" i="20"/>
  <c r="H141" i="20"/>
  <c r="I141" i="20"/>
  <c r="J141" i="20"/>
  <c r="K141" i="20"/>
  <c r="L141" i="20"/>
  <c r="M141" i="20"/>
  <c r="C142" i="20"/>
  <c r="D142" i="20"/>
  <c r="E142" i="20"/>
  <c r="F142" i="20"/>
  <c r="G142" i="20"/>
  <c r="H142" i="20"/>
  <c r="I142" i="20"/>
  <c r="J142" i="20"/>
  <c r="K142" i="20"/>
  <c r="L142" i="20"/>
  <c r="M142" i="20"/>
  <c r="C143" i="20"/>
  <c r="D143" i="20"/>
  <c r="E143" i="20"/>
  <c r="F143" i="20"/>
  <c r="G143" i="20"/>
  <c r="H143" i="20"/>
  <c r="I143" i="20"/>
  <c r="J143" i="20"/>
  <c r="K143" i="20"/>
  <c r="L143" i="20"/>
  <c r="M143" i="20"/>
  <c r="C144" i="20"/>
  <c r="D144" i="20"/>
  <c r="E144" i="20"/>
  <c r="F144" i="20"/>
  <c r="G144" i="20"/>
  <c r="H144" i="20"/>
  <c r="I144" i="20"/>
  <c r="J144" i="20"/>
  <c r="K144" i="20"/>
  <c r="L144" i="20"/>
  <c r="M144" i="20"/>
  <c r="C145" i="20"/>
  <c r="D145" i="20"/>
  <c r="E145" i="20"/>
  <c r="F145" i="20"/>
  <c r="G145" i="20"/>
  <c r="H145" i="20"/>
  <c r="I145" i="20"/>
  <c r="J145" i="20"/>
  <c r="K145" i="20"/>
  <c r="L145" i="20"/>
  <c r="M145" i="20"/>
  <c r="C146" i="20"/>
  <c r="D146" i="20"/>
  <c r="E146" i="20"/>
  <c r="F146" i="20"/>
  <c r="G146" i="20"/>
  <c r="H146" i="20"/>
  <c r="I146" i="20"/>
  <c r="J146" i="20"/>
  <c r="K146" i="20"/>
  <c r="L146" i="20"/>
  <c r="M146" i="20"/>
  <c r="C147" i="20"/>
  <c r="D147" i="20"/>
  <c r="E147" i="20"/>
  <c r="F147" i="20"/>
  <c r="G147" i="20"/>
  <c r="H147" i="20"/>
  <c r="I147" i="20"/>
  <c r="J147" i="20"/>
  <c r="K147" i="20"/>
  <c r="L147" i="20"/>
  <c r="M147" i="20"/>
  <c r="C148" i="20"/>
  <c r="D148" i="20"/>
  <c r="E148" i="20"/>
  <c r="F148" i="20"/>
  <c r="G148" i="20"/>
  <c r="H148" i="20"/>
  <c r="I148" i="20"/>
  <c r="J148" i="20"/>
  <c r="K148" i="20"/>
  <c r="L148" i="20"/>
  <c r="M148" i="20"/>
  <c r="C149" i="20"/>
  <c r="D149" i="20"/>
  <c r="E149" i="20"/>
  <c r="F149" i="20"/>
  <c r="G149" i="20"/>
  <c r="H149" i="20"/>
  <c r="I149" i="20"/>
  <c r="J149" i="20"/>
  <c r="K149" i="20"/>
  <c r="L149" i="20"/>
  <c r="M149" i="20"/>
  <c r="C150" i="20"/>
  <c r="D150" i="20"/>
  <c r="E150" i="20"/>
  <c r="F150" i="20"/>
  <c r="G150" i="20"/>
  <c r="H150" i="20"/>
  <c r="I150" i="20"/>
  <c r="J150" i="20"/>
  <c r="K150" i="20"/>
  <c r="L150" i="20"/>
  <c r="M150" i="20"/>
  <c r="C151" i="20"/>
  <c r="D151" i="20"/>
  <c r="E151" i="20"/>
  <c r="F151" i="20"/>
  <c r="G151" i="20"/>
  <c r="H151" i="20"/>
  <c r="I151" i="20"/>
  <c r="J151" i="20"/>
  <c r="K151" i="20"/>
  <c r="L151" i="20"/>
  <c r="M151" i="20"/>
  <c r="C152" i="20"/>
  <c r="D152" i="20"/>
  <c r="E152" i="20"/>
  <c r="F152" i="20"/>
  <c r="G152" i="20"/>
  <c r="H152" i="20"/>
  <c r="I152" i="20"/>
  <c r="J152" i="20"/>
  <c r="K152" i="20"/>
  <c r="L152" i="20"/>
  <c r="M152" i="20"/>
  <c r="C153" i="20"/>
  <c r="D153" i="20"/>
  <c r="E153" i="20"/>
  <c r="F153" i="20"/>
  <c r="G153" i="20"/>
  <c r="H153" i="20"/>
  <c r="I153" i="20"/>
  <c r="J153" i="20"/>
  <c r="K153" i="20"/>
  <c r="L153" i="20"/>
  <c r="M153" i="20"/>
  <c r="C154" i="20"/>
  <c r="D154" i="20"/>
  <c r="E154" i="20"/>
  <c r="F154" i="20"/>
  <c r="G154" i="20"/>
  <c r="H154" i="20"/>
  <c r="I154" i="20"/>
  <c r="J154" i="20"/>
  <c r="K154" i="20"/>
  <c r="L154" i="20"/>
  <c r="M154" i="20"/>
  <c r="C155" i="20"/>
  <c r="D155" i="20"/>
  <c r="E155" i="20"/>
  <c r="F155" i="20"/>
  <c r="G155" i="20"/>
  <c r="H155" i="20"/>
  <c r="I155" i="20"/>
  <c r="J155" i="20"/>
  <c r="K155" i="20"/>
  <c r="L155" i="20"/>
  <c r="M155" i="20"/>
  <c r="C156" i="20"/>
  <c r="D156" i="20"/>
  <c r="E156" i="20"/>
  <c r="F156" i="20"/>
  <c r="G156" i="20"/>
  <c r="H156" i="20"/>
  <c r="I156" i="20"/>
  <c r="J156" i="20"/>
  <c r="K156" i="20"/>
  <c r="L156" i="20"/>
  <c r="M156" i="20"/>
  <c r="C4" i="20"/>
  <c r="D4" i="20"/>
  <c r="E4" i="20"/>
  <c r="F4" i="20"/>
  <c r="G4" i="20"/>
  <c r="H4" i="20"/>
  <c r="I4" i="20"/>
  <c r="J4" i="20"/>
  <c r="K4" i="20"/>
  <c r="L4" i="20"/>
  <c r="M4" i="20"/>
  <c r="C5" i="20"/>
  <c r="D5" i="20"/>
  <c r="E5" i="20"/>
  <c r="F5" i="20"/>
  <c r="G5" i="20"/>
  <c r="H5" i="20"/>
  <c r="I5" i="20"/>
  <c r="J5" i="20"/>
  <c r="K5" i="20"/>
  <c r="L5" i="20"/>
  <c r="M5" i="20"/>
  <c r="C6" i="20"/>
  <c r="D6" i="20"/>
  <c r="E6" i="20"/>
  <c r="F6" i="20"/>
  <c r="G6" i="20"/>
  <c r="H6" i="20"/>
  <c r="I6" i="20"/>
  <c r="J6" i="20"/>
  <c r="K6" i="20"/>
  <c r="L6" i="20"/>
  <c r="M6" i="20"/>
  <c r="C7" i="20"/>
  <c r="D7" i="20"/>
  <c r="E7" i="20"/>
  <c r="F7" i="20"/>
  <c r="G7" i="20"/>
  <c r="H7" i="20"/>
  <c r="I7" i="20"/>
  <c r="J7" i="20"/>
  <c r="K7" i="20"/>
  <c r="L7" i="20"/>
  <c r="M7" i="20"/>
  <c r="C8" i="20"/>
  <c r="D8" i="20"/>
  <c r="E8" i="20"/>
  <c r="F8" i="20"/>
  <c r="G8" i="20"/>
  <c r="H8" i="20"/>
  <c r="I8" i="20"/>
  <c r="J8" i="20"/>
  <c r="K8" i="20"/>
  <c r="L8" i="20"/>
  <c r="M8" i="20"/>
  <c r="C9" i="20"/>
  <c r="D9" i="20"/>
  <c r="E9" i="20"/>
  <c r="F9" i="20"/>
  <c r="G9" i="20"/>
  <c r="H9" i="20"/>
  <c r="I9" i="20"/>
  <c r="J9" i="20"/>
  <c r="K9" i="20"/>
  <c r="L9" i="20"/>
  <c r="M9" i="20"/>
  <c r="C10" i="20"/>
  <c r="D10" i="20"/>
  <c r="E10" i="20"/>
  <c r="F10" i="20"/>
  <c r="G10" i="20"/>
  <c r="H10" i="20"/>
  <c r="I10" i="20"/>
  <c r="J10" i="20"/>
  <c r="K10" i="20"/>
  <c r="L10" i="20"/>
  <c r="M10" i="20"/>
  <c r="C11" i="20"/>
  <c r="D11" i="20"/>
  <c r="E11" i="20"/>
  <c r="F11" i="20"/>
  <c r="G11" i="20"/>
  <c r="H11" i="20"/>
  <c r="I11" i="20"/>
  <c r="J11" i="20"/>
  <c r="K11" i="20"/>
  <c r="L11" i="20"/>
  <c r="M11" i="20"/>
  <c r="C3" i="20"/>
  <c r="D3" i="20"/>
  <c r="E3" i="20"/>
  <c r="F3" i="20"/>
  <c r="G3" i="20"/>
  <c r="H3" i="20"/>
  <c r="I3" i="20"/>
  <c r="J3" i="20"/>
  <c r="K3" i="20"/>
  <c r="L3" i="20"/>
  <c r="M3" i="20"/>
  <c r="AV131" i="43" l="1"/>
  <c r="AA131" i="43"/>
  <c r="AV123" i="43"/>
  <c r="AA123" i="43"/>
  <c r="AV64" i="43"/>
  <c r="AA64" i="43"/>
  <c r="AV15" i="43"/>
  <c r="AA15" i="43"/>
  <c r="AV74" i="43"/>
  <c r="AA74" i="43"/>
  <c r="AV60" i="43"/>
  <c r="AA60" i="43"/>
  <c r="AV53" i="43"/>
  <c r="AA53" i="43"/>
  <c r="AV109" i="43"/>
  <c r="AA109" i="43"/>
  <c r="AV67" i="43"/>
  <c r="AA67" i="43"/>
  <c r="AV87" i="43"/>
  <c r="AA87" i="43"/>
  <c r="AV42" i="43"/>
  <c r="AA42" i="43"/>
  <c r="AV28" i="43"/>
  <c r="AA28" i="43"/>
  <c r="AV155" i="43"/>
  <c r="AA155" i="43"/>
  <c r="AV94" i="43"/>
  <c r="AA94" i="43"/>
  <c r="AV79" i="43"/>
  <c r="AA79" i="43"/>
  <c r="AV20" i="43"/>
  <c r="AA20" i="43"/>
  <c r="AV151" i="43"/>
  <c r="AA151" i="43"/>
  <c r="AV139" i="43"/>
  <c r="AA139" i="43"/>
  <c r="AV82" i="43"/>
  <c r="AA82" i="43"/>
  <c r="AV23" i="43"/>
  <c r="AA23" i="43"/>
  <c r="AV50" i="43"/>
  <c r="AA50" i="43"/>
  <c r="AV36" i="43"/>
  <c r="AA36" i="43"/>
  <c r="AV163" i="43"/>
  <c r="AA163" i="43"/>
  <c r="AV45" i="43"/>
  <c r="AA45" i="43"/>
  <c r="AV31" i="43"/>
  <c r="AA31" i="43"/>
  <c r="AV159" i="43"/>
  <c r="AA159" i="43"/>
  <c r="AV147" i="43"/>
  <c r="AA147" i="43"/>
  <c r="AV143" i="43"/>
  <c r="AA143" i="43"/>
  <c r="AV12" i="43"/>
  <c r="AA12" i="43"/>
  <c r="BF135" i="43"/>
  <c r="AA135" i="43"/>
  <c r="H76" i="21"/>
  <c r="G85" i="41" s="1"/>
  <c r="AB3" i="21"/>
  <c r="AO156" i="21"/>
  <c r="AN155" i="21"/>
  <c r="AM154" i="21"/>
  <c r="AL153" i="21"/>
  <c r="AK152" i="21"/>
  <c r="AV161" i="43" s="1"/>
  <c r="AB150" i="21"/>
  <c r="AO148" i="21"/>
  <c r="AN147" i="21"/>
  <c r="AM146" i="21"/>
  <c r="AL145" i="21"/>
  <c r="AK144" i="21"/>
  <c r="AB142" i="21"/>
  <c r="AF141" i="21"/>
  <c r="AO140" i="21"/>
  <c r="AN139" i="21"/>
  <c r="AM138" i="21"/>
  <c r="AL137" i="21"/>
  <c r="AK136" i="21"/>
  <c r="AB134" i="21"/>
  <c r="AN131" i="21"/>
  <c r="AM130" i="21"/>
  <c r="AL129" i="21"/>
  <c r="AK128" i="21"/>
  <c r="AB126" i="21"/>
  <c r="AO124" i="21"/>
  <c r="AN123" i="21"/>
  <c r="AM122" i="21"/>
  <c r="AL121" i="21"/>
  <c r="AK120" i="21"/>
  <c r="AB118" i="21"/>
  <c r="AO116" i="21"/>
  <c r="AN115" i="21"/>
  <c r="AM114" i="21"/>
  <c r="AL113" i="21"/>
  <c r="AK112" i="21"/>
  <c r="AB111" i="21"/>
  <c r="AN3" i="21"/>
  <c r="AL156" i="21"/>
  <c r="AK155" i="21"/>
  <c r="AB153" i="21"/>
  <c r="AO151" i="21"/>
  <c r="AN150" i="21"/>
  <c r="AM149" i="21"/>
  <c r="AL148" i="21"/>
  <c r="AK147" i="21"/>
  <c r="AB145" i="21"/>
  <c r="AO143" i="21"/>
  <c r="AN142" i="21"/>
  <c r="AM141" i="21"/>
  <c r="AL140" i="21"/>
  <c r="AK139" i="21"/>
  <c r="AB137" i="21"/>
  <c r="AO135" i="21"/>
  <c r="AN134" i="21"/>
  <c r="AM133" i="21"/>
  <c r="AK131" i="21"/>
  <c r="AB129" i="21"/>
  <c r="AO127" i="21"/>
  <c r="AN126" i="21"/>
  <c r="AM125" i="21"/>
  <c r="AL124" i="21"/>
  <c r="AK123" i="21"/>
  <c r="AB121" i="21"/>
  <c r="AO119" i="21"/>
  <c r="AN118" i="21"/>
  <c r="AM117" i="21"/>
  <c r="AL116" i="21"/>
  <c r="AK115" i="21"/>
  <c r="AB113" i="21"/>
  <c r="AN111" i="21"/>
  <c r="AO109" i="21"/>
  <c r="AN108" i="21"/>
  <c r="AL107" i="21"/>
  <c r="AK106" i="21"/>
  <c r="AB104" i="21"/>
  <c r="AO102" i="21"/>
  <c r="AN101" i="21"/>
  <c r="AM100" i="21"/>
  <c r="AL99" i="21"/>
  <c r="AK98" i="21"/>
  <c r="AB96" i="21"/>
  <c r="AO94" i="21"/>
  <c r="AN93" i="21"/>
  <c r="AL92" i="21"/>
  <c r="AK91" i="21"/>
  <c r="AB89" i="21"/>
  <c r="AO87" i="21"/>
  <c r="AN86" i="21"/>
  <c r="AM85" i="21"/>
  <c r="AK84" i="21"/>
  <c r="AB82" i="21"/>
  <c r="AO80" i="21"/>
  <c r="AN79" i="21"/>
  <c r="AM78" i="21"/>
  <c r="AL77" i="21"/>
  <c r="AK76" i="21"/>
  <c r="AB74" i="21"/>
  <c r="AO72" i="21"/>
  <c r="AN71" i="21"/>
  <c r="AM70" i="21"/>
  <c r="AL69" i="21"/>
  <c r="AK68" i="21"/>
  <c r="AB66" i="21"/>
  <c r="AO64" i="21"/>
  <c r="AN63" i="21"/>
  <c r="AL62" i="21"/>
  <c r="AK61" i="21"/>
  <c r="AB59" i="21"/>
  <c r="AO57" i="21"/>
  <c r="AN56" i="21"/>
  <c r="AM55" i="21"/>
  <c r="AL54" i="21"/>
  <c r="AK53" i="21"/>
  <c r="AO50" i="21"/>
  <c r="AN49" i="21"/>
  <c r="AL48" i="21"/>
  <c r="AK47" i="21"/>
  <c r="AB45" i="21"/>
  <c r="AO43" i="21"/>
  <c r="AN42" i="21"/>
  <c r="AM41" i="21"/>
  <c r="AL40" i="21"/>
  <c r="AK39" i="21"/>
  <c r="AB37" i="21"/>
  <c r="AO35" i="21"/>
  <c r="AN34" i="21"/>
  <c r="AM33" i="21"/>
  <c r="AL32" i="21"/>
  <c r="AK31" i="21"/>
  <c r="AB30" i="21"/>
  <c r="AM110" i="21"/>
  <c r="AL109" i="21"/>
  <c r="AK108" i="21"/>
  <c r="AB107" i="21"/>
  <c r="AO105" i="21"/>
  <c r="AN104" i="21"/>
  <c r="AM103" i="21"/>
  <c r="AL102" i="21"/>
  <c r="AK101" i="21"/>
  <c r="AB99" i="21"/>
  <c r="AO97" i="21"/>
  <c r="AN96" i="21"/>
  <c r="AM95" i="21"/>
  <c r="AL94" i="21"/>
  <c r="AK93" i="21"/>
  <c r="AB92" i="21"/>
  <c r="AO90" i="21"/>
  <c r="AN89" i="21"/>
  <c r="AM88" i="21"/>
  <c r="AL87" i="21"/>
  <c r="AK86" i="21"/>
  <c r="AO83" i="21"/>
  <c r="AN82" i="21"/>
  <c r="AM81" i="21"/>
  <c r="AL80" i="21"/>
  <c r="AK79" i="21"/>
  <c r="AB77" i="21"/>
  <c r="AO75" i="21"/>
  <c r="AN74" i="21"/>
  <c r="AM73" i="21"/>
  <c r="AL72" i="21"/>
  <c r="AK71" i="21"/>
  <c r="AB69" i="21"/>
  <c r="AO67" i="21"/>
  <c r="AN66" i="21"/>
  <c r="AM65" i="21"/>
  <c r="AL64" i="21"/>
  <c r="AK63" i="21"/>
  <c r="AB62" i="21"/>
  <c r="AO60" i="21"/>
  <c r="AN59" i="21"/>
  <c r="AM58" i="21"/>
  <c r="AL57" i="21"/>
  <c r="AK56" i="21"/>
  <c r="AB54" i="21"/>
  <c r="AO52" i="21"/>
  <c r="AM51" i="21"/>
  <c r="AL50" i="21"/>
  <c r="AK49" i="21"/>
  <c r="AV58" i="43" s="1"/>
  <c r="AB48" i="21"/>
  <c r="AO46" i="21"/>
  <c r="AN45" i="21"/>
  <c r="AM44" i="21"/>
  <c r="AL43" i="21"/>
  <c r="AK42" i="21"/>
  <c r="AB40" i="21"/>
  <c r="AO38" i="21"/>
  <c r="AN37" i="21"/>
  <c r="AM36" i="21"/>
  <c r="AL35" i="21"/>
  <c r="AK34" i="21"/>
  <c r="AB32" i="21"/>
  <c r="AN30" i="21"/>
  <c r="AM29" i="21"/>
  <c r="AK28" i="21"/>
  <c r="AB26" i="21"/>
  <c r="AO24" i="21"/>
  <c r="AN23" i="21"/>
  <c r="AM22" i="21"/>
  <c r="AL21" i="21"/>
  <c r="AK20" i="21"/>
  <c r="AB18" i="21"/>
  <c r="AO16" i="21"/>
  <c r="AN15" i="21"/>
  <c r="AM14" i="21"/>
  <c r="AL13" i="21"/>
  <c r="AK12" i="21"/>
  <c r="AB10" i="21"/>
  <c r="AO8" i="21"/>
  <c r="AN7" i="21"/>
  <c r="AM6" i="21"/>
  <c r="AK5" i="21"/>
  <c r="AO7" i="21"/>
  <c r="AL5" i="21"/>
  <c r="AK4" i="21"/>
  <c r="AL119" i="21"/>
  <c r="AK118" i="21"/>
  <c r="AB116" i="21"/>
  <c r="AO114" i="21"/>
  <c r="AN113" i="21"/>
  <c r="AM112" i="21"/>
  <c r="AK111" i="21"/>
  <c r="AB109" i="21"/>
  <c r="AN107" i="21"/>
  <c r="AM106" i="21"/>
  <c r="AL105" i="21"/>
  <c r="AK104" i="21"/>
  <c r="AB102" i="21"/>
  <c r="AO100" i="21"/>
  <c r="AN99" i="21"/>
  <c r="AM98" i="21"/>
  <c r="AL97" i="21"/>
  <c r="AK96" i="21"/>
  <c r="AB94" i="21"/>
  <c r="AN92" i="21"/>
  <c r="AM91" i="21"/>
  <c r="AL90" i="21"/>
  <c r="AK89" i="21"/>
  <c r="AB87" i="21"/>
  <c r="AO85" i="21"/>
  <c r="AM84" i="21"/>
  <c r="AL83" i="21"/>
  <c r="AK82" i="21"/>
  <c r="AB80" i="21"/>
  <c r="AO78" i="21"/>
  <c r="AN77" i="21"/>
  <c r="AM76" i="21"/>
  <c r="AL75" i="21"/>
  <c r="AK74" i="21"/>
  <c r="AB72" i="21"/>
  <c r="AO70" i="21"/>
  <c r="AN69" i="21"/>
  <c r="AM68" i="21"/>
  <c r="AL67" i="21"/>
  <c r="AK66" i="21"/>
  <c r="AB64" i="21"/>
  <c r="AN62" i="21"/>
  <c r="AM61" i="21"/>
  <c r="AL60" i="21"/>
  <c r="AK59" i="21"/>
  <c r="AB57" i="21"/>
  <c r="AO55" i="21"/>
  <c r="AN54" i="21"/>
  <c r="AM53" i="21"/>
  <c r="AL52" i="21"/>
  <c r="AB50" i="21"/>
  <c r="AN48" i="21"/>
  <c r="AM47" i="21"/>
  <c r="AL46" i="21"/>
  <c r="AK45" i="21"/>
  <c r="AB43" i="21"/>
  <c r="AO41" i="21"/>
  <c r="AN40" i="21"/>
  <c r="AM39" i="21"/>
  <c r="AL38" i="21"/>
  <c r="AK37" i="21"/>
  <c r="AB35" i="21"/>
  <c r="AO33" i="21"/>
  <c r="AN32" i="21"/>
  <c r="AM31" i="21"/>
  <c r="AK30" i="21"/>
  <c r="AO27" i="21"/>
  <c r="AN26" i="21"/>
  <c r="AM25" i="21"/>
  <c r="AL24" i="21"/>
  <c r="AK23" i="21"/>
  <c r="AB21" i="21"/>
  <c r="AO19" i="21"/>
  <c r="AN18" i="21"/>
  <c r="AM17" i="21"/>
  <c r="AL16" i="21"/>
  <c r="AK15" i="21"/>
  <c r="AV24" i="43" s="1"/>
  <c r="AB13" i="21"/>
  <c r="AO11" i="21"/>
  <c r="AN10" i="21"/>
  <c r="AM9" i="21"/>
  <c r="AL8" i="21"/>
  <c r="AK7" i="21"/>
  <c r="AO4" i="21"/>
  <c r="AN28" i="21"/>
  <c r="AM27" i="21"/>
  <c r="AL26" i="21"/>
  <c r="AK25" i="21"/>
  <c r="AB23" i="21"/>
  <c r="AO21" i="21"/>
  <c r="AN20" i="21"/>
  <c r="AM19" i="21"/>
  <c r="AL18" i="21"/>
  <c r="AK17" i="21"/>
  <c r="AB15" i="21"/>
  <c r="AO13" i="21"/>
  <c r="AN12" i="21"/>
  <c r="AJ154" i="21"/>
  <c r="AI154" i="21"/>
  <c r="AJ146" i="21"/>
  <c r="AI146" i="21"/>
  <c r="AF144" i="21"/>
  <c r="AE144" i="21"/>
  <c r="AJ130" i="21"/>
  <c r="AI130" i="21"/>
  <c r="AJ55" i="21"/>
  <c r="AI55" i="21"/>
  <c r="AJ27" i="21"/>
  <c r="AI27" i="21"/>
  <c r="AJ19" i="21"/>
  <c r="AI19" i="21"/>
  <c r="AM3" i="21"/>
  <c r="AK156" i="21"/>
  <c r="AJ155" i="21"/>
  <c r="AI155" i="21"/>
  <c r="AF153" i="21"/>
  <c r="AE153" i="21"/>
  <c r="AO152" i="21"/>
  <c r="AN151" i="21"/>
  <c r="AM150" i="21"/>
  <c r="AL149" i="21"/>
  <c r="AK148" i="21"/>
  <c r="AJ147" i="21"/>
  <c r="AI147" i="21"/>
  <c r="AB146" i="21"/>
  <c r="AF145" i="21"/>
  <c r="AE145" i="21"/>
  <c r="AO144" i="21"/>
  <c r="AN143" i="21"/>
  <c r="AM142" i="21"/>
  <c r="AL141" i="21"/>
  <c r="AK140" i="21"/>
  <c r="AJ139" i="21"/>
  <c r="AI139" i="21"/>
  <c r="AB138" i="21"/>
  <c r="K138" i="2"/>
  <c r="AG138" i="21"/>
  <c r="AF137" i="21"/>
  <c r="AE137" i="21"/>
  <c r="AO136" i="21"/>
  <c r="AN135" i="21"/>
  <c r="AM134" i="21"/>
  <c r="AL133" i="21"/>
  <c r="AJ131" i="21"/>
  <c r="AI131" i="21"/>
  <c r="AB130" i="21"/>
  <c r="AO128" i="21"/>
  <c r="AN127" i="21"/>
  <c r="AM126" i="21"/>
  <c r="AL125" i="21"/>
  <c r="AK124" i="21"/>
  <c r="AJ123" i="21"/>
  <c r="AI123" i="21"/>
  <c r="AB122" i="21"/>
  <c r="AO120" i="21"/>
  <c r="AN119" i="21"/>
  <c r="AM118" i="21"/>
  <c r="AL117" i="21"/>
  <c r="AK116" i="21"/>
  <c r="AJ115" i="21"/>
  <c r="AI115" i="21"/>
  <c r="AB114" i="21"/>
  <c r="AO112" i="21"/>
  <c r="AM111" i="21"/>
  <c r="AL110" i="21"/>
  <c r="AK109" i="21"/>
  <c r="AJ108" i="21"/>
  <c r="AI108" i="21"/>
  <c r="K145" i="2"/>
  <c r="AG145" i="21"/>
  <c r="AJ138" i="21"/>
  <c r="AI138" i="21"/>
  <c r="AJ114" i="21"/>
  <c r="AI114" i="21"/>
  <c r="AF152" i="21"/>
  <c r="AE152" i="21"/>
  <c r="AJ78" i="21"/>
  <c r="AI78" i="21"/>
  <c r="AI70" i="21"/>
  <c r="AJ70" i="21"/>
  <c r="AJ41" i="21"/>
  <c r="AI41" i="21"/>
  <c r="AJ33" i="21"/>
  <c r="AI33" i="21"/>
  <c r="AJ100" i="21"/>
  <c r="AI100" i="21"/>
  <c r="AJ85" i="21"/>
  <c r="AI85" i="21"/>
  <c r="AJ11" i="21"/>
  <c r="AI11" i="21"/>
  <c r="AJ4" i="21"/>
  <c r="AI4" i="21"/>
  <c r="AF136" i="21"/>
  <c r="AE136" i="21"/>
  <c r="AJ122" i="21"/>
  <c r="AI122" i="21"/>
  <c r="AB154" i="21"/>
  <c r="AN105" i="21"/>
  <c r="AB100" i="21"/>
  <c r="AM96" i="21"/>
  <c r="AL95" i="21"/>
  <c r="AK94" i="21"/>
  <c r="AJ93" i="21"/>
  <c r="AI93" i="21"/>
  <c r="AO91" i="21"/>
  <c r="AN90" i="21"/>
  <c r="AM89" i="21"/>
  <c r="AL88" i="21"/>
  <c r="AK87" i="21"/>
  <c r="AI86" i="21"/>
  <c r="AJ86" i="21"/>
  <c r="AB85" i="21"/>
  <c r="AO84" i="21"/>
  <c r="AN83" i="21"/>
  <c r="AM82" i="21"/>
  <c r="AL81" i="21"/>
  <c r="AK80" i="21"/>
  <c r="AI79" i="21"/>
  <c r="AJ79" i="21"/>
  <c r="AL3" i="21"/>
  <c r="AJ156" i="21"/>
  <c r="AI156" i="21"/>
  <c r="AB155" i="21"/>
  <c r="AF154" i="21"/>
  <c r="AE154" i="21"/>
  <c r="AO153" i="21"/>
  <c r="AN152" i="21"/>
  <c r="AM151" i="21"/>
  <c r="AL150" i="21"/>
  <c r="AK149" i="21"/>
  <c r="AJ148" i="21"/>
  <c r="AI148" i="21"/>
  <c r="AB147" i="21"/>
  <c r="AF146" i="21"/>
  <c r="AE146" i="21"/>
  <c r="Y146" i="21" s="1"/>
  <c r="G155" i="43" s="1"/>
  <c r="AO145" i="21"/>
  <c r="AN144" i="21"/>
  <c r="AM143" i="21"/>
  <c r="AL142" i="21"/>
  <c r="AK141" i="21"/>
  <c r="AJ140" i="21"/>
  <c r="AI140" i="21"/>
  <c r="AB139" i="21"/>
  <c r="AF138" i="21"/>
  <c r="AE138" i="21"/>
  <c r="AO137" i="21"/>
  <c r="AN136" i="21"/>
  <c r="AM135" i="21"/>
  <c r="AL134" i="21"/>
  <c r="AK133" i="21"/>
  <c r="AB131" i="21"/>
  <c r="AO129" i="21"/>
  <c r="AN128" i="21"/>
  <c r="AM127" i="21"/>
  <c r="AL126" i="21"/>
  <c r="AK125" i="21"/>
  <c r="AJ124" i="21"/>
  <c r="AI124" i="21"/>
  <c r="AB123" i="21"/>
  <c r="AO121" i="21"/>
  <c r="AN120" i="21"/>
  <c r="AM119" i="21"/>
  <c r="AL118" i="21"/>
  <c r="AK117" i="21"/>
  <c r="AJ116" i="21"/>
  <c r="AI116" i="21"/>
  <c r="AB115" i="21"/>
  <c r="AO113" i="21"/>
  <c r="AN112" i="21"/>
  <c r="AL111" i="21"/>
  <c r="AK110" i="21"/>
  <c r="AJ109" i="21"/>
  <c r="AI109" i="21"/>
  <c r="AB108" i="21"/>
  <c r="AE108" i="21"/>
  <c r="AO107" i="21"/>
  <c r="AN106" i="21"/>
  <c r="AM105" i="21"/>
  <c r="AL104" i="21"/>
  <c r="AK103" i="21"/>
  <c r="AI102" i="21"/>
  <c r="AJ102" i="21"/>
  <c r="AB101" i="21"/>
  <c r="AO99" i="21"/>
  <c r="AN98" i="21"/>
  <c r="AM97" i="21"/>
  <c r="AL96" i="21"/>
  <c r="AK95" i="21"/>
  <c r="AJ94" i="21"/>
  <c r="AI94" i="21"/>
  <c r="AB93" i="21"/>
  <c r="AO92" i="21"/>
  <c r="AN91" i="21"/>
  <c r="AM90" i="21"/>
  <c r="AL89" i="21"/>
  <c r="AK88" i="21"/>
  <c r="AI87" i="21"/>
  <c r="AJ87" i="21"/>
  <c r="AB86" i="21"/>
  <c r="AN84" i="21"/>
  <c r="AM83" i="21"/>
  <c r="AL82" i="21"/>
  <c r="AK81" i="21"/>
  <c r="AJ80" i="21"/>
  <c r="AI80" i="21"/>
  <c r="AB79" i="21"/>
  <c r="AJ72" i="21"/>
  <c r="AI72" i="21"/>
  <c r="AJ101" i="21"/>
  <c r="AI101" i="21"/>
  <c r="AF155" i="21"/>
  <c r="AE155" i="21"/>
  <c r="AJ149" i="21"/>
  <c r="AI149" i="21"/>
  <c r="AF147" i="21"/>
  <c r="AE147" i="21"/>
  <c r="AJ141" i="21"/>
  <c r="AI141" i="21"/>
  <c r="AF139" i="21"/>
  <c r="AE139" i="21"/>
  <c r="AJ133" i="21"/>
  <c r="AI133" i="21"/>
  <c r="AJ125" i="21"/>
  <c r="AI125" i="21"/>
  <c r="AJ117" i="21"/>
  <c r="AI117" i="21"/>
  <c r="AI110" i="21"/>
  <c r="AJ110" i="21"/>
  <c r="AI103" i="21"/>
  <c r="AJ103" i="21"/>
  <c r="AI95" i="21"/>
  <c r="AJ95" i="21"/>
  <c r="AJ88" i="21"/>
  <c r="AI88" i="21"/>
  <c r="AI81" i="21"/>
  <c r="AJ81" i="21"/>
  <c r="AI73" i="21"/>
  <c r="AJ73" i="21"/>
  <c r="AI65" i="21"/>
  <c r="AJ65" i="21"/>
  <c r="AI58" i="21"/>
  <c r="AJ58" i="21"/>
  <c r="AM104" i="21"/>
  <c r="AN97" i="21"/>
  <c r="K148" i="2"/>
  <c r="AG148" i="21"/>
  <c r="AJ3" i="21"/>
  <c r="AI3" i="21"/>
  <c r="AF156" i="21"/>
  <c r="AE156" i="21"/>
  <c r="AO155" i="21"/>
  <c r="AN154" i="21"/>
  <c r="AM153" i="21"/>
  <c r="AL152" i="21"/>
  <c r="AK151" i="21"/>
  <c r="AJ150" i="21"/>
  <c r="AI150" i="21"/>
  <c r="AB149" i="21"/>
  <c r="AF148" i="21"/>
  <c r="AO147" i="21"/>
  <c r="AN146" i="21"/>
  <c r="AM145" i="21"/>
  <c r="AL144" i="21"/>
  <c r="AK143" i="21"/>
  <c r="AJ142" i="21"/>
  <c r="AI142" i="21"/>
  <c r="AB141" i="21"/>
  <c r="AF140" i="21"/>
  <c r="AE140" i="21"/>
  <c r="AO139" i="21"/>
  <c r="AN138" i="21"/>
  <c r="AM137" i="21"/>
  <c r="AL136" i="21"/>
  <c r="AK135" i="21"/>
  <c r="AV144" i="43" s="1"/>
  <c r="AJ134" i="21"/>
  <c r="AI134" i="21"/>
  <c r="AB133" i="21"/>
  <c r="AO131" i="21"/>
  <c r="AN130" i="21"/>
  <c r="AM129" i="21"/>
  <c r="AL128" i="21"/>
  <c r="AK127" i="21"/>
  <c r="AI126" i="21"/>
  <c r="AJ126" i="21"/>
  <c r="AB125" i="21"/>
  <c r="AO123" i="21"/>
  <c r="AN122" i="21"/>
  <c r="AM121" i="21"/>
  <c r="AL120" i="21"/>
  <c r="AK119" i="21"/>
  <c r="AI118" i="21"/>
  <c r="AJ118" i="21"/>
  <c r="AB117" i="21"/>
  <c r="AO115" i="21"/>
  <c r="AN114" i="21"/>
  <c r="AM113" i="21"/>
  <c r="AL112" i="21"/>
  <c r="AI111" i="21"/>
  <c r="AJ111" i="21"/>
  <c r="AB110" i="21"/>
  <c r="AO108" i="21"/>
  <c r="AM107" i="21"/>
  <c r="AL106" i="21"/>
  <c r="AK105" i="21"/>
  <c r="AJ104" i="21"/>
  <c r="AI104" i="21"/>
  <c r="AB103" i="21"/>
  <c r="AO101" i="21"/>
  <c r="AN100" i="21"/>
  <c r="AM99" i="21"/>
  <c r="AL98" i="21"/>
  <c r="AK97" i="21"/>
  <c r="AJ96" i="21"/>
  <c r="AI96" i="21"/>
  <c r="AB95" i="21"/>
  <c r="AO93" i="21"/>
  <c r="AM92" i="21"/>
  <c r="AL91" i="21"/>
  <c r="AK90" i="21"/>
  <c r="AI89" i="21"/>
  <c r="AJ89" i="21"/>
  <c r="AB88" i="21"/>
  <c r="AO86" i="21"/>
  <c r="AN85" i="21"/>
  <c r="AL84" i="21"/>
  <c r="AK83" i="21"/>
  <c r="AJ82" i="21"/>
  <c r="AI82" i="21"/>
  <c r="AB81" i="21"/>
  <c r="AO79" i="21"/>
  <c r="AN78" i="21"/>
  <c r="AM77" i="21"/>
  <c r="AL76" i="21"/>
  <c r="AK75" i="21"/>
  <c r="AO106" i="21"/>
  <c r="AL103" i="21"/>
  <c r="AK102" i="21"/>
  <c r="AO98" i="21"/>
  <c r="AJ151" i="21"/>
  <c r="AI151" i="21"/>
  <c r="K150" i="2"/>
  <c r="AG150" i="21"/>
  <c r="Y150" i="21" s="1"/>
  <c r="G159" i="43" s="1"/>
  <c r="AF149" i="21"/>
  <c r="AE149" i="21"/>
  <c r="AJ143" i="21"/>
  <c r="AI143" i="21"/>
  <c r="AJ135" i="21"/>
  <c r="AI135" i="21"/>
  <c r="AF133" i="21"/>
  <c r="AE133" i="21"/>
  <c r="AJ127" i="21"/>
  <c r="AI127" i="21"/>
  <c r="AJ119" i="21"/>
  <c r="AI119" i="21"/>
  <c r="AI105" i="21"/>
  <c r="AJ105" i="21"/>
  <c r="AI97" i="21"/>
  <c r="AJ97" i="21"/>
  <c r="AJ90" i="21"/>
  <c r="AI90" i="21"/>
  <c r="AJ83" i="21"/>
  <c r="AI83" i="21"/>
  <c r="AJ75" i="21"/>
  <c r="AI75" i="21"/>
  <c r="AE148" i="21"/>
  <c r="AF3" i="21"/>
  <c r="AE3" i="21"/>
  <c r="AN156" i="21"/>
  <c r="AM155" i="21"/>
  <c r="AL154" i="21"/>
  <c r="AK153" i="21"/>
  <c r="AJ152" i="21"/>
  <c r="AI152" i="21"/>
  <c r="AB151" i="21"/>
  <c r="AF150" i="21"/>
  <c r="AO149" i="21"/>
  <c r="AN148" i="21"/>
  <c r="AM147" i="21"/>
  <c r="AL146" i="21"/>
  <c r="AK145" i="21"/>
  <c r="AJ144" i="21"/>
  <c r="AI144" i="21"/>
  <c r="AB143" i="21"/>
  <c r="AF142" i="21"/>
  <c r="AE142" i="21"/>
  <c r="Y142" i="21" s="1"/>
  <c r="G151" i="43" s="1"/>
  <c r="AO141" i="21"/>
  <c r="AN140" i="21"/>
  <c r="AM139" i="21"/>
  <c r="AL138" i="21"/>
  <c r="AK137" i="21"/>
  <c r="AJ136" i="21"/>
  <c r="AI136" i="21"/>
  <c r="AB135" i="21"/>
  <c r="K135" i="2"/>
  <c r="AG135" i="21"/>
  <c r="AF134" i="21"/>
  <c r="AE134" i="21"/>
  <c r="Y134" i="21" s="1"/>
  <c r="G143" i="43" s="1"/>
  <c r="AO133" i="21"/>
  <c r="AM131" i="21"/>
  <c r="AL130" i="21"/>
  <c r="AK129" i="21"/>
  <c r="AJ128" i="21"/>
  <c r="AI128" i="21"/>
  <c r="AB127" i="21"/>
  <c r="AP126" i="21"/>
  <c r="AO125" i="21"/>
  <c r="AN124" i="21"/>
  <c r="AM123" i="21"/>
  <c r="AL122" i="21"/>
  <c r="AK121" i="21"/>
  <c r="AJ120" i="21"/>
  <c r="AI120" i="21"/>
  <c r="AB119" i="21"/>
  <c r="AO117" i="21"/>
  <c r="AN116" i="21"/>
  <c r="AM115" i="21"/>
  <c r="AL114" i="21"/>
  <c r="AK113" i="21"/>
  <c r="AV122" i="43" s="1"/>
  <c r="AJ112" i="21"/>
  <c r="AI112" i="21"/>
  <c r="AO110" i="21"/>
  <c r="AN109" i="21"/>
  <c r="AM108" i="21"/>
  <c r="H108" i="21"/>
  <c r="G117" i="41" s="1"/>
  <c r="AK107" i="21"/>
  <c r="AJ106" i="21"/>
  <c r="AI106" i="21"/>
  <c r="AB105" i="21"/>
  <c r="AO103" i="21"/>
  <c r="AN102" i="21"/>
  <c r="AM101" i="21"/>
  <c r="AL100" i="21"/>
  <c r="AK99" i="21"/>
  <c r="AJ98" i="21"/>
  <c r="AI98" i="21"/>
  <c r="AB97" i="21"/>
  <c r="AO95" i="21"/>
  <c r="AN94" i="21"/>
  <c r="AM93" i="21"/>
  <c r="AK92" i="21"/>
  <c r="AJ91" i="21"/>
  <c r="AI91" i="21"/>
  <c r="AB90" i="21"/>
  <c r="AO88" i="21"/>
  <c r="AN87" i="21"/>
  <c r="AM86" i="21"/>
  <c r="AL85" i="21"/>
  <c r="AJ84" i="21"/>
  <c r="AI84" i="21"/>
  <c r="AB83" i="21"/>
  <c r="AO81" i="21"/>
  <c r="AN80" i="21"/>
  <c r="AM79" i="21"/>
  <c r="AJ153" i="21"/>
  <c r="AI153" i="21"/>
  <c r="K152" i="2"/>
  <c r="AG152" i="21"/>
  <c r="AF151" i="21"/>
  <c r="AE151" i="21"/>
  <c r="Y151" i="21" s="1"/>
  <c r="G160" i="43" s="1"/>
  <c r="AJ145" i="21"/>
  <c r="AI145" i="21"/>
  <c r="AF143" i="21"/>
  <c r="AE143" i="21"/>
  <c r="Y143" i="21" s="1"/>
  <c r="G152" i="43" s="1"/>
  <c r="AJ137" i="21"/>
  <c r="AI137" i="21"/>
  <c r="AF135" i="21"/>
  <c r="AE135" i="21"/>
  <c r="AJ129" i="21"/>
  <c r="AI129" i="21"/>
  <c r="AJ121" i="21"/>
  <c r="AI121" i="21"/>
  <c r="AJ113" i="21"/>
  <c r="AI113" i="21"/>
  <c r="AJ107" i="21"/>
  <c r="AI107" i="21"/>
  <c r="AJ99" i="21"/>
  <c r="AI99" i="21"/>
  <c r="AJ92" i="21"/>
  <c r="AI92" i="21"/>
  <c r="AJ77" i="21"/>
  <c r="AI77" i="21"/>
  <c r="AJ69" i="21"/>
  <c r="AI69" i="21"/>
  <c r="AJ62" i="21"/>
  <c r="AI62" i="21"/>
  <c r="AJ54" i="21"/>
  <c r="AI54" i="21"/>
  <c r="AE141" i="21"/>
  <c r="AB78" i="21"/>
  <c r="AO76" i="21"/>
  <c r="AN75" i="21"/>
  <c r="AM74" i="21"/>
  <c r="AL73" i="21"/>
  <c r="AK72" i="21"/>
  <c r="AI71" i="21"/>
  <c r="AJ71" i="21"/>
  <c r="AB70" i="21"/>
  <c r="AO68" i="21"/>
  <c r="AN67" i="21"/>
  <c r="AM66" i="21"/>
  <c r="AL65" i="21"/>
  <c r="AK64" i="21"/>
  <c r="AI63" i="21"/>
  <c r="AJ63" i="21"/>
  <c r="AO61" i="21"/>
  <c r="AN60" i="21"/>
  <c r="AM59" i="21"/>
  <c r="AL58" i="21"/>
  <c r="AK57" i="21"/>
  <c r="AJ56" i="21"/>
  <c r="AI56" i="21"/>
  <c r="AB55" i="21"/>
  <c r="AO53" i="21"/>
  <c r="AN52" i="21"/>
  <c r="AL51" i="21"/>
  <c r="AK50" i="21"/>
  <c r="AI49" i="21"/>
  <c r="AJ49" i="21"/>
  <c r="AO47" i="21"/>
  <c r="AN46" i="21"/>
  <c r="AM45" i="21"/>
  <c r="AL44" i="21"/>
  <c r="AK43" i="21"/>
  <c r="AI42" i="21"/>
  <c r="AJ42" i="21"/>
  <c r="AB41" i="21"/>
  <c r="AO39" i="21"/>
  <c r="AN38" i="21"/>
  <c r="AM37" i="21"/>
  <c r="AL36" i="21"/>
  <c r="AK35" i="21"/>
  <c r="AV44" i="43" s="1"/>
  <c r="AI34" i="21"/>
  <c r="AJ34" i="21"/>
  <c r="AB33" i="21"/>
  <c r="AO31" i="21"/>
  <c r="AM30" i="21"/>
  <c r="AL29" i="21"/>
  <c r="AJ28" i="21"/>
  <c r="AI28" i="21"/>
  <c r="AB27" i="21"/>
  <c r="AO25" i="21"/>
  <c r="AN24" i="21"/>
  <c r="AM23" i="21"/>
  <c r="AL22" i="21"/>
  <c r="AK21" i="21"/>
  <c r="AJ20" i="21"/>
  <c r="AI20" i="21"/>
  <c r="AB19" i="21"/>
  <c r="AO17" i="21"/>
  <c r="AN16" i="21"/>
  <c r="AM15" i="21"/>
  <c r="AL14" i="21"/>
  <c r="AK13" i="21"/>
  <c r="AJ12" i="21"/>
  <c r="AI12" i="21"/>
  <c r="AB11" i="21"/>
  <c r="AO9" i="21"/>
  <c r="AN8" i="21"/>
  <c r="AM7" i="21"/>
  <c r="AL6" i="21"/>
  <c r="AI5" i="21"/>
  <c r="AJ5" i="21"/>
  <c r="AB4" i="21"/>
  <c r="AJ64" i="21"/>
  <c r="AI64" i="21"/>
  <c r="AI57" i="21"/>
  <c r="AJ57" i="21"/>
  <c r="AJ50" i="21"/>
  <c r="AI50" i="21"/>
  <c r="AJ43" i="21"/>
  <c r="AI43" i="21"/>
  <c r="AJ35" i="21"/>
  <c r="AI35" i="21"/>
  <c r="AJ21" i="21"/>
  <c r="AI21" i="21"/>
  <c r="AJ13" i="21"/>
  <c r="AI13" i="21"/>
  <c r="AE29" i="21"/>
  <c r="AI51" i="21"/>
  <c r="AJ51" i="21"/>
  <c r="AJ44" i="21"/>
  <c r="AI44" i="21"/>
  <c r="AJ36" i="21"/>
  <c r="AI36" i="21"/>
  <c r="AJ29" i="21"/>
  <c r="AI29" i="21"/>
  <c r="AJ22" i="21"/>
  <c r="AI22" i="21"/>
  <c r="AI14" i="21"/>
  <c r="AJ14" i="21"/>
  <c r="AJ6" i="21"/>
  <c r="AI6" i="21"/>
  <c r="AJ74" i="21"/>
  <c r="AI74" i="21"/>
  <c r="AB73" i="21"/>
  <c r="AO71" i="21"/>
  <c r="AN70" i="21"/>
  <c r="AM69" i="21"/>
  <c r="AL68" i="21"/>
  <c r="AK67" i="21"/>
  <c r="AV76" i="43" s="1"/>
  <c r="AJ66" i="21"/>
  <c r="AI66" i="21"/>
  <c r="AB65" i="21"/>
  <c r="AO63" i="21"/>
  <c r="AM62" i="21"/>
  <c r="AL61" i="21"/>
  <c r="AK60" i="21"/>
  <c r="AJ59" i="21"/>
  <c r="AI59" i="21"/>
  <c r="AB58" i="21"/>
  <c r="AO56" i="21"/>
  <c r="AN55" i="21"/>
  <c r="AM54" i="21"/>
  <c r="AL53" i="21"/>
  <c r="AK52" i="21"/>
  <c r="AB51" i="21"/>
  <c r="AO49" i="21"/>
  <c r="AM48" i="21"/>
  <c r="AL47" i="21"/>
  <c r="AK46" i="21"/>
  <c r="AJ45" i="21"/>
  <c r="AI45" i="21"/>
  <c r="AB44" i="21"/>
  <c r="AO42" i="21"/>
  <c r="AN41" i="21"/>
  <c r="AM40" i="21"/>
  <c r="AL39" i="21"/>
  <c r="AK38" i="21"/>
  <c r="AJ37" i="21"/>
  <c r="AI37" i="21"/>
  <c r="AB36" i="21"/>
  <c r="AO34" i="21"/>
  <c r="AN33" i="21"/>
  <c r="AM32" i="21"/>
  <c r="AL31" i="21"/>
  <c r="AI30" i="21"/>
  <c r="AJ30" i="21"/>
  <c r="AB29" i="21"/>
  <c r="AO28" i="21"/>
  <c r="AN27" i="21"/>
  <c r="AM26" i="21"/>
  <c r="AL25" i="21"/>
  <c r="AK24" i="21"/>
  <c r="AI23" i="21"/>
  <c r="AJ23" i="21"/>
  <c r="AB22" i="21"/>
  <c r="AO20" i="21"/>
  <c r="AN19" i="21"/>
  <c r="AM18" i="21"/>
  <c r="AL17" i="21"/>
  <c r="AK16" i="21"/>
  <c r="AI15" i="21"/>
  <c r="AJ15" i="21"/>
  <c r="AB14" i="21"/>
  <c r="AO12" i="21"/>
  <c r="AN11" i="21"/>
  <c r="AM10" i="21"/>
  <c r="AL9" i="21"/>
  <c r="AK8" i="21"/>
  <c r="AI7" i="21"/>
  <c r="AJ7" i="21"/>
  <c r="AB6" i="21"/>
  <c r="AO5" i="21"/>
  <c r="AN4" i="21"/>
  <c r="AE52" i="21"/>
  <c r="AE49" i="21"/>
  <c r="AJ67" i="21"/>
  <c r="AI67" i="21"/>
  <c r="AI60" i="21"/>
  <c r="AJ60" i="21"/>
  <c r="AI52" i="21"/>
  <c r="AJ52" i="21"/>
  <c r="AJ46" i="21"/>
  <c r="AI46" i="21"/>
  <c r="AJ38" i="21"/>
  <c r="AI38" i="21"/>
  <c r="AJ24" i="21"/>
  <c r="AI24" i="21"/>
  <c r="AJ16" i="21"/>
  <c r="AI16" i="21"/>
  <c r="AM11" i="21"/>
  <c r="AL10" i="21"/>
  <c r="AK9" i="21"/>
  <c r="AJ8" i="21"/>
  <c r="AI8" i="21"/>
  <c r="AB7" i="21"/>
  <c r="AN5" i="21"/>
  <c r="AM4" i="21"/>
  <c r="AL78" i="21"/>
  <c r="AK77" i="21"/>
  <c r="AJ76" i="21"/>
  <c r="AI76" i="21"/>
  <c r="AB75" i="21"/>
  <c r="AO73" i="21"/>
  <c r="AN72" i="21"/>
  <c r="AM71" i="21"/>
  <c r="AL70" i="21"/>
  <c r="AK69" i="21"/>
  <c r="AJ68" i="21"/>
  <c r="AI68" i="21"/>
  <c r="AB67" i="21"/>
  <c r="AO65" i="21"/>
  <c r="AN64" i="21"/>
  <c r="AM63" i="21"/>
  <c r="AK62" i="21"/>
  <c r="AJ61" i="21"/>
  <c r="AI61" i="21"/>
  <c r="AB60" i="21"/>
  <c r="AO58" i="21"/>
  <c r="AN57" i="21"/>
  <c r="AM56" i="21"/>
  <c r="AL55" i="21"/>
  <c r="AK54" i="21"/>
  <c r="AJ53" i="21"/>
  <c r="AI53" i="21"/>
  <c r="AB52" i="21"/>
  <c r="AO51" i="21"/>
  <c r="AN50" i="21"/>
  <c r="AM49" i="21"/>
  <c r="AK48" i="21"/>
  <c r="AJ47" i="21"/>
  <c r="AI47" i="21"/>
  <c r="AB46" i="21"/>
  <c r="AO44" i="21"/>
  <c r="AN43" i="21"/>
  <c r="AM42" i="21"/>
  <c r="AL41" i="21"/>
  <c r="AK40" i="21"/>
  <c r="AI39" i="21"/>
  <c r="AJ39" i="21"/>
  <c r="AB38" i="21"/>
  <c r="AO36" i="21"/>
  <c r="AN35" i="21"/>
  <c r="AM34" i="21"/>
  <c r="AL33" i="21"/>
  <c r="AK32" i="21"/>
  <c r="AJ31" i="21"/>
  <c r="AI31" i="21"/>
  <c r="AO29" i="21"/>
  <c r="AM28" i="21"/>
  <c r="AL27" i="21"/>
  <c r="AK26" i="21"/>
  <c r="AI25" i="21"/>
  <c r="AJ25" i="21"/>
  <c r="AB24" i="21"/>
  <c r="AO22" i="21"/>
  <c r="AN21" i="21"/>
  <c r="AM20" i="21"/>
  <c r="AL19" i="21"/>
  <c r="AK18" i="21"/>
  <c r="AI17" i="21"/>
  <c r="AJ17" i="21"/>
  <c r="AB16" i="21"/>
  <c r="AO14" i="21"/>
  <c r="AN13" i="21"/>
  <c r="AM12" i="21"/>
  <c r="AL11" i="21"/>
  <c r="AK10" i="21"/>
  <c r="AI9" i="21"/>
  <c r="AJ9" i="21"/>
  <c r="AB8" i="21"/>
  <c r="AO6" i="21"/>
  <c r="AM5" i="21"/>
  <c r="AL4" i="21"/>
  <c r="AE6" i="21"/>
  <c r="AI48" i="21"/>
  <c r="AJ48" i="21"/>
  <c r="AI40" i="21"/>
  <c r="AJ40" i="21"/>
  <c r="AI32" i="21"/>
  <c r="AJ32" i="21"/>
  <c r="AJ26" i="21"/>
  <c r="AI26" i="21"/>
  <c r="AJ18" i="21"/>
  <c r="AI18" i="21"/>
  <c r="AJ10" i="21"/>
  <c r="AI10" i="21"/>
  <c r="AE31" i="21"/>
  <c r="AG120" i="21"/>
  <c r="AF120" i="21"/>
  <c r="AG61" i="21"/>
  <c r="Y61" i="21" s="1"/>
  <c r="G70" i="43" s="1"/>
  <c r="AF61" i="21"/>
  <c r="K61" i="2"/>
  <c r="AG47" i="21"/>
  <c r="AF47" i="21"/>
  <c r="AG39" i="21"/>
  <c r="AF39" i="21"/>
  <c r="AG17" i="21"/>
  <c r="Y17" i="21" s="1"/>
  <c r="G26" i="43" s="1"/>
  <c r="AF17" i="21"/>
  <c r="AG129" i="21"/>
  <c r="AF129" i="21"/>
  <c r="AG121" i="21"/>
  <c r="AF121" i="21"/>
  <c r="K121" i="2"/>
  <c r="AF113" i="21"/>
  <c r="AG113" i="21"/>
  <c r="K113" i="2"/>
  <c r="AF107" i="21"/>
  <c r="AG107" i="21"/>
  <c r="Y107" i="21" s="1"/>
  <c r="G116" i="43" s="1"/>
  <c r="K107" i="2"/>
  <c r="AF99" i="21"/>
  <c r="AG99" i="21"/>
  <c r="AF92" i="21"/>
  <c r="AG92" i="21"/>
  <c r="AG77" i="21"/>
  <c r="AF77" i="21"/>
  <c r="AG69" i="21"/>
  <c r="Y69" i="21" s="1"/>
  <c r="G78" i="43" s="1"/>
  <c r="AF69" i="21"/>
  <c r="AF62" i="21"/>
  <c r="AG62" i="21"/>
  <c r="AF54" i="21"/>
  <c r="AG54" i="21"/>
  <c r="AF48" i="21"/>
  <c r="AG48" i="21"/>
  <c r="AF40" i="21"/>
  <c r="AG40" i="21"/>
  <c r="Y40" i="21" s="1"/>
  <c r="G49" i="43" s="1"/>
  <c r="AF32" i="21"/>
  <c r="AG32" i="21"/>
  <c r="K32" i="2"/>
  <c r="AG26" i="21"/>
  <c r="AF26" i="21"/>
  <c r="AG18" i="21"/>
  <c r="Y18" i="21" s="1"/>
  <c r="G27" i="43" s="1"/>
  <c r="AF18" i="21"/>
  <c r="K18" i="2"/>
  <c r="AG10" i="21"/>
  <c r="AF10" i="21"/>
  <c r="AF84" i="21"/>
  <c r="AG84" i="21"/>
  <c r="AG53" i="21"/>
  <c r="AF53" i="21"/>
  <c r="AG25" i="21"/>
  <c r="AF25" i="21"/>
  <c r="AG9" i="21"/>
  <c r="Y9" i="21" s="1"/>
  <c r="G18" i="43" s="1"/>
  <c r="AF9" i="21"/>
  <c r="AG130" i="21"/>
  <c r="Y130" i="21" s="1"/>
  <c r="G139" i="43" s="1"/>
  <c r="AF130" i="21"/>
  <c r="AG122" i="21"/>
  <c r="AF122" i="21"/>
  <c r="AG114" i="21"/>
  <c r="Y114" i="21" s="1"/>
  <c r="G123" i="43" s="1"/>
  <c r="AF114" i="21"/>
  <c r="AF100" i="21"/>
  <c r="AG100" i="21"/>
  <c r="AG85" i="21"/>
  <c r="AF85" i="21"/>
  <c r="AG78" i="21"/>
  <c r="AF78" i="21"/>
  <c r="K78" i="2"/>
  <c r="AG70" i="21"/>
  <c r="Y70" i="21" s="1"/>
  <c r="G79" i="43" s="1"/>
  <c r="AF70" i="21"/>
  <c r="AG55" i="21"/>
  <c r="AF55" i="21"/>
  <c r="AF41" i="21"/>
  <c r="AG41" i="21"/>
  <c r="Y41" i="21" s="1"/>
  <c r="G50" i="43" s="1"/>
  <c r="AF33" i="21"/>
  <c r="AG33" i="21"/>
  <c r="AG27" i="21"/>
  <c r="AF27" i="21"/>
  <c r="AG19" i="21"/>
  <c r="Y19" i="21" s="1"/>
  <c r="G28" i="43" s="1"/>
  <c r="AF19" i="21"/>
  <c r="K19" i="2"/>
  <c r="AG11" i="21"/>
  <c r="AF11" i="21"/>
  <c r="K11" i="2"/>
  <c r="AF4" i="21"/>
  <c r="AG4" i="21"/>
  <c r="Y4" i="21" s="1"/>
  <c r="G13" i="43" s="1"/>
  <c r="K4" i="2"/>
  <c r="AG128" i="21"/>
  <c r="Y128" i="21" s="1"/>
  <c r="G137" i="43" s="1"/>
  <c r="AF128" i="21"/>
  <c r="AF112" i="21"/>
  <c r="AG112" i="21"/>
  <c r="AG98" i="21"/>
  <c r="AF98" i="21"/>
  <c r="AF76" i="21"/>
  <c r="AG76" i="21"/>
  <c r="Y76" i="21" s="1"/>
  <c r="G85" i="43" s="1"/>
  <c r="K76" i="2"/>
  <c r="AG68" i="21"/>
  <c r="AF68" i="21"/>
  <c r="AG131" i="21"/>
  <c r="AF131" i="21"/>
  <c r="AG123" i="21"/>
  <c r="AF123" i="21"/>
  <c r="AG115" i="21"/>
  <c r="AF115" i="21"/>
  <c r="AG101" i="21"/>
  <c r="AF101" i="21"/>
  <c r="AG93" i="21"/>
  <c r="AF93" i="21"/>
  <c r="AG86" i="21"/>
  <c r="AF86" i="21"/>
  <c r="AG79" i="21"/>
  <c r="AF79" i="21"/>
  <c r="AG71" i="21"/>
  <c r="Y71" i="21" s="1"/>
  <c r="G80" i="43" s="1"/>
  <c r="AF71" i="21"/>
  <c r="AG63" i="21"/>
  <c r="AF63" i="21"/>
  <c r="AG56" i="21"/>
  <c r="AF56" i="21"/>
  <c r="AF42" i="21"/>
  <c r="AG42" i="21"/>
  <c r="AF34" i="21"/>
  <c r="AG34" i="21"/>
  <c r="AF28" i="21"/>
  <c r="AG28" i="21"/>
  <c r="Y28" i="21" s="1"/>
  <c r="G37" i="43" s="1"/>
  <c r="K28" i="2"/>
  <c r="AF20" i="21"/>
  <c r="AG20" i="21"/>
  <c r="Y20" i="21" s="1"/>
  <c r="G29" i="43" s="1"/>
  <c r="AF12" i="21"/>
  <c r="AG12" i="21"/>
  <c r="K12" i="2"/>
  <c r="AF5" i="21"/>
  <c r="AG5" i="21"/>
  <c r="AG124" i="21"/>
  <c r="AF124" i="21"/>
  <c r="AG116" i="21"/>
  <c r="AF116" i="21"/>
  <c r="AG109" i="21"/>
  <c r="Y109" i="21" s="1"/>
  <c r="G118" i="43" s="1"/>
  <c r="AF109" i="21"/>
  <c r="AG102" i="21"/>
  <c r="Y102" i="21" s="1"/>
  <c r="G111" i="43" s="1"/>
  <c r="AF102" i="21"/>
  <c r="AG94" i="21"/>
  <c r="AF94" i="21"/>
  <c r="AG87" i="21"/>
  <c r="AF87" i="21"/>
  <c r="AG80" i="21"/>
  <c r="AF80" i="21"/>
  <c r="AG72" i="21"/>
  <c r="Y72" i="21" s="1"/>
  <c r="G81" i="43" s="1"/>
  <c r="AF72" i="21"/>
  <c r="AG64" i="21"/>
  <c r="AF64" i="21"/>
  <c r="AG57" i="21"/>
  <c r="Y57" i="21" s="1"/>
  <c r="G66" i="43" s="1"/>
  <c r="AF57" i="21"/>
  <c r="K57" i="2"/>
  <c r="AG50" i="21"/>
  <c r="AF50" i="21"/>
  <c r="AG43" i="21"/>
  <c r="AF43" i="21"/>
  <c r="AG35" i="21"/>
  <c r="AF35" i="21"/>
  <c r="AG21" i="21"/>
  <c r="AF21" i="21"/>
  <c r="AG13" i="21"/>
  <c r="Y13" i="21" s="1"/>
  <c r="G22" i="43" s="1"/>
  <c r="AF13" i="21"/>
  <c r="AG125" i="21"/>
  <c r="AF125" i="21"/>
  <c r="AG117" i="21"/>
  <c r="AF117" i="21"/>
  <c r="AG110" i="21"/>
  <c r="AF110" i="21"/>
  <c r="AG103" i="21"/>
  <c r="AF103" i="21"/>
  <c r="K103" i="2"/>
  <c r="AG95" i="21"/>
  <c r="Y95" i="21" s="1"/>
  <c r="G104" i="43" s="1"/>
  <c r="AF95" i="21"/>
  <c r="AG88" i="21"/>
  <c r="AF88" i="21"/>
  <c r="AG81" i="21"/>
  <c r="AF81" i="21"/>
  <c r="K81" i="2"/>
  <c r="AG73" i="21"/>
  <c r="AF73" i="21"/>
  <c r="AG65" i="21"/>
  <c r="AF65" i="21"/>
  <c r="AG58" i="21"/>
  <c r="AF58" i="21"/>
  <c r="AG51" i="21"/>
  <c r="AF51" i="21"/>
  <c r="K51" i="2"/>
  <c r="AG44" i="21"/>
  <c r="Y44" i="21" s="1"/>
  <c r="G53" i="43" s="1"/>
  <c r="AF44" i="21"/>
  <c r="K44" i="2"/>
  <c r="AG36" i="21"/>
  <c r="AF36" i="21"/>
  <c r="AG22" i="21"/>
  <c r="AF22" i="21"/>
  <c r="AG14" i="21"/>
  <c r="AF14" i="21"/>
  <c r="AG126" i="21"/>
  <c r="Y126" i="21" s="1"/>
  <c r="G135" i="43" s="1"/>
  <c r="AF126" i="21"/>
  <c r="AG118" i="21"/>
  <c r="AF118" i="21"/>
  <c r="AG111" i="21"/>
  <c r="Y111" i="21" s="1"/>
  <c r="G120" i="43" s="1"/>
  <c r="AF111" i="21"/>
  <c r="K111" i="2"/>
  <c r="AG104" i="21"/>
  <c r="AF104" i="21"/>
  <c r="K104" i="2"/>
  <c r="AG96" i="21"/>
  <c r="AF96" i="21"/>
  <c r="AG89" i="21"/>
  <c r="Y89" i="21" s="1"/>
  <c r="G98" i="43" s="1"/>
  <c r="AF89" i="21"/>
  <c r="AG82" i="21"/>
  <c r="Y82" i="21" s="1"/>
  <c r="G91" i="43" s="1"/>
  <c r="AF82" i="21"/>
  <c r="AG74" i="21"/>
  <c r="Y74" i="21" s="1"/>
  <c r="G83" i="43" s="1"/>
  <c r="AF74" i="21"/>
  <c r="K74" i="2"/>
  <c r="AG66" i="21"/>
  <c r="AF66" i="21"/>
  <c r="AG59" i="21"/>
  <c r="AF59" i="21"/>
  <c r="AG45" i="21"/>
  <c r="Y45" i="21" s="1"/>
  <c r="G54" i="43" s="1"/>
  <c r="AF45" i="21"/>
  <c r="AG37" i="21"/>
  <c r="Y37" i="21" s="1"/>
  <c r="G46" i="43" s="1"/>
  <c r="AF37" i="21"/>
  <c r="AG30" i="21"/>
  <c r="AF30" i="21"/>
  <c r="AG23" i="21"/>
  <c r="AF23" i="21"/>
  <c r="AG15" i="21"/>
  <c r="AF15" i="21"/>
  <c r="K15" i="2"/>
  <c r="AG7" i="21"/>
  <c r="Y7" i="21" s="1"/>
  <c r="G16" i="43" s="1"/>
  <c r="AF7" i="21"/>
  <c r="AG106" i="21"/>
  <c r="AF106" i="21"/>
  <c r="AF91" i="21"/>
  <c r="AG91" i="21"/>
  <c r="Y91" i="21" s="1"/>
  <c r="G100" i="43" s="1"/>
  <c r="AF127" i="21"/>
  <c r="AG127" i="21"/>
  <c r="AF119" i="21"/>
  <c r="AG119" i="21"/>
  <c r="Y119" i="21" s="1"/>
  <c r="G128" i="43" s="1"/>
  <c r="AG105" i="21"/>
  <c r="AF105" i="21"/>
  <c r="AG97" i="21"/>
  <c r="Y97" i="21" s="1"/>
  <c r="G106" i="43" s="1"/>
  <c r="AF97" i="21"/>
  <c r="K97" i="2"/>
  <c r="AG90" i="21"/>
  <c r="AF90" i="21"/>
  <c r="AF83" i="21"/>
  <c r="AG83" i="21"/>
  <c r="AF75" i="21"/>
  <c r="AG75" i="21"/>
  <c r="AG67" i="21"/>
  <c r="Y67" i="21" s="1"/>
  <c r="AF67" i="21"/>
  <c r="K67" i="2"/>
  <c r="AG60" i="21"/>
  <c r="AF60" i="21"/>
  <c r="AG46" i="21"/>
  <c r="Y46" i="21" s="1"/>
  <c r="G55" i="43" s="1"/>
  <c r="AF46" i="21"/>
  <c r="AG38" i="21"/>
  <c r="Y38" i="21" s="1"/>
  <c r="G47" i="43" s="1"/>
  <c r="AF38" i="21"/>
  <c r="K38" i="2"/>
  <c r="AG24" i="21"/>
  <c r="AF24" i="21"/>
  <c r="AG16" i="21"/>
  <c r="AF16" i="21"/>
  <c r="K16" i="2"/>
  <c r="AG8" i="21"/>
  <c r="AF8" i="21"/>
  <c r="R150" i="2"/>
  <c r="R142" i="2"/>
  <c r="R134" i="2"/>
  <c r="R118" i="2"/>
  <c r="AM113" i="8"/>
  <c r="AM97" i="8"/>
  <c r="R78" i="2"/>
  <c r="R70" i="2"/>
  <c r="R62" i="2"/>
  <c r="AM57" i="8"/>
  <c r="R54" i="2"/>
  <c r="AM49" i="8"/>
  <c r="R22" i="2"/>
  <c r="R14" i="2"/>
  <c r="R6" i="2"/>
  <c r="R3" i="6"/>
  <c r="G178" i="43" l="1"/>
  <c r="G171" i="43"/>
  <c r="AV33" i="43"/>
  <c r="AA33" i="43"/>
  <c r="AV97" i="43"/>
  <c r="AA97" i="43"/>
  <c r="AV125" i="43"/>
  <c r="AA125" i="43"/>
  <c r="AV105" i="43"/>
  <c r="AA105" i="43"/>
  <c r="AV27" i="43"/>
  <c r="AA27" i="43"/>
  <c r="AV146" i="43"/>
  <c r="AA146" i="43"/>
  <c r="AV119" i="43"/>
  <c r="AA119" i="43"/>
  <c r="AV40" i="43"/>
  <c r="AA40" i="43"/>
  <c r="AV145" i="43"/>
  <c r="AA145" i="43"/>
  <c r="AV63" i="43"/>
  <c r="AA63" i="43"/>
  <c r="AV138" i="43"/>
  <c r="AA138" i="43"/>
  <c r="AV99" i="43"/>
  <c r="AA99" i="43"/>
  <c r="AV75" i="43"/>
  <c r="AA75" i="43"/>
  <c r="AV95" i="43"/>
  <c r="AA95" i="43"/>
  <c r="AV107" i="43"/>
  <c r="AA107" i="43"/>
  <c r="AV129" i="43"/>
  <c r="AA129" i="43"/>
  <c r="AV149" i="43"/>
  <c r="AA149" i="43"/>
  <c r="AV80" i="43"/>
  <c r="AA80" i="43"/>
  <c r="AV25" i="43"/>
  <c r="AA25" i="43"/>
  <c r="AV90" i="43"/>
  <c r="AA90" i="43"/>
  <c r="AV134" i="43"/>
  <c r="AA134" i="43"/>
  <c r="AV21" i="43"/>
  <c r="AA21" i="43"/>
  <c r="AV77" i="43"/>
  <c r="AA77" i="43"/>
  <c r="Y32" i="21"/>
  <c r="G41" i="43" s="1"/>
  <c r="AV19" i="43"/>
  <c r="AA19" i="43"/>
  <c r="AV81" i="43"/>
  <c r="AA81" i="43"/>
  <c r="AV46" i="43"/>
  <c r="AA46" i="43"/>
  <c r="AV62" i="43"/>
  <c r="AA62" i="43"/>
  <c r="AV140" i="43"/>
  <c r="AA140" i="43"/>
  <c r="Y77" i="21"/>
  <c r="G86" i="43" s="1"/>
  <c r="AV22" i="43"/>
  <c r="AA22" i="43"/>
  <c r="AV108" i="43"/>
  <c r="AA108" i="43"/>
  <c r="AV13" i="43"/>
  <c r="AA13" i="43"/>
  <c r="AV92" i="43"/>
  <c r="AA92" i="43"/>
  <c r="AV128" i="43"/>
  <c r="AA128" i="43"/>
  <c r="AV160" i="43"/>
  <c r="AA160" i="43"/>
  <c r="AV16" i="43"/>
  <c r="AA16" i="43"/>
  <c r="AV32" i="43"/>
  <c r="AA32" i="43"/>
  <c r="AV98" i="43"/>
  <c r="AA98" i="43"/>
  <c r="AV48" i="43"/>
  <c r="AA48" i="43"/>
  <c r="Y110" i="21"/>
  <c r="G119" i="43" s="1"/>
  <c r="Y120" i="21"/>
  <c r="G129" i="43" s="1"/>
  <c r="AV18" i="43"/>
  <c r="AA18" i="43"/>
  <c r="AV17" i="43"/>
  <c r="AA17" i="43"/>
  <c r="AV162" i="43"/>
  <c r="AA162" i="43"/>
  <c r="AV111" i="43"/>
  <c r="AA111" i="43"/>
  <c r="AV104" i="43"/>
  <c r="AA104" i="43"/>
  <c r="AV126" i="43"/>
  <c r="AA126" i="43"/>
  <c r="AV150" i="43"/>
  <c r="AA150" i="43"/>
  <c r="AV103" i="43"/>
  <c r="AA103" i="43"/>
  <c r="AV133" i="43"/>
  <c r="AA133" i="43"/>
  <c r="AV26" i="43"/>
  <c r="AA26" i="43"/>
  <c r="AV83" i="43"/>
  <c r="AA83" i="43"/>
  <c r="AV102" i="43"/>
  <c r="AA102" i="43"/>
  <c r="AV117" i="43"/>
  <c r="AA117" i="43"/>
  <c r="AV115" i="43"/>
  <c r="AA115" i="43"/>
  <c r="AV121" i="43"/>
  <c r="AA121" i="43"/>
  <c r="AV137" i="43"/>
  <c r="AA137" i="43"/>
  <c r="AV153" i="43"/>
  <c r="AA153" i="43"/>
  <c r="AV59" i="43"/>
  <c r="AA59" i="43"/>
  <c r="Y87" i="21"/>
  <c r="G96" i="43" s="1"/>
  <c r="Y48" i="21"/>
  <c r="G57" i="43" s="1"/>
  <c r="AV35" i="43"/>
  <c r="AA35" i="43"/>
  <c r="AV73" i="43"/>
  <c r="AA73" i="43"/>
  <c r="AV106" i="43"/>
  <c r="AA106" i="43"/>
  <c r="AV68" i="43"/>
  <c r="AA68" i="43"/>
  <c r="AV43" i="43"/>
  <c r="AA43" i="43"/>
  <c r="AV72" i="43"/>
  <c r="AA72" i="43"/>
  <c r="AV88" i="43"/>
  <c r="AA88" i="43"/>
  <c r="AV100" i="43"/>
  <c r="AA100" i="43"/>
  <c r="AV69" i="43"/>
  <c r="AA69" i="43"/>
  <c r="AV52" i="43"/>
  <c r="AA52" i="43"/>
  <c r="AV39" i="43"/>
  <c r="AA39" i="43"/>
  <c r="AV86" i="43"/>
  <c r="AA86" i="43"/>
  <c r="AV96" i="43"/>
  <c r="AA96" i="43"/>
  <c r="AV157" i="43"/>
  <c r="AA157" i="43"/>
  <c r="AV56" i="43"/>
  <c r="AA56" i="43"/>
  <c r="AV30" i="43"/>
  <c r="AA30" i="43"/>
  <c r="AV66" i="43"/>
  <c r="AA66" i="43"/>
  <c r="AV116" i="43"/>
  <c r="AA116" i="43"/>
  <c r="AV34" i="43"/>
  <c r="AA34" i="43"/>
  <c r="AV91" i="43"/>
  <c r="AA91" i="43"/>
  <c r="AV110" i="43"/>
  <c r="AA110" i="43"/>
  <c r="Y47" i="21"/>
  <c r="AV41" i="43"/>
  <c r="AA41" i="43"/>
  <c r="AV47" i="43"/>
  <c r="AA47" i="43"/>
  <c r="AV136" i="43"/>
  <c r="AA136" i="43"/>
  <c r="AV51" i="43"/>
  <c r="AA51" i="43"/>
  <c r="AV65" i="43"/>
  <c r="AA65" i="43"/>
  <c r="Y96" i="21"/>
  <c r="G105" i="43" s="1"/>
  <c r="Y21" i="21"/>
  <c r="G30" i="43" s="1"/>
  <c r="Y25" i="21"/>
  <c r="G34" i="43" s="1"/>
  <c r="AV61" i="43"/>
  <c r="AA61" i="43"/>
  <c r="AV112" i="43"/>
  <c r="AA112" i="43"/>
  <c r="AV118" i="43"/>
  <c r="AA118" i="43"/>
  <c r="AV127" i="43"/>
  <c r="AA127" i="43"/>
  <c r="AV93" i="43"/>
  <c r="AA93" i="43"/>
  <c r="AV156" i="43"/>
  <c r="AA156" i="43"/>
  <c r="AV78" i="43"/>
  <c r="AA78" i="43"/>
  <c r="AV130" i="43"/>
  <c r="AA130" i="43"/>
  <c r="AV114" i="43"/>
  <c r="AA114" i="43"/>
  <c r="AV89" i="43"/>
  <c r="AA89" i="43"/>
  <c r="AV37" i="43"/>
  <c r="AA37" i="43"/>
  <c r="AV124" i="43"/>
  <c r="AA124" i="43"/>
  <c r="Y105" i="21"/>
  <c r="G114" i="43" s="1"/>
  <c r="Y53" i="21"/>
  <c r="G62" i="43" s="1"/>
  <c r="AV158" i="43"/>
  <c r="AA158" i="43"/>
  <c r="AV113" i="43"/>
  <c r="AA113" i="43"/>
  <c r="Y16" i="21"/>
  <c r="G25" i="43" s="1"/>
  <c r="Y66" i="21"/>
  <c r="G75" i="43" s="1"/>
  <c r="Y86" i="21"/>
  <c r="G95" i="43" s="1"/>
  <c r="Y121" i="21"/>
  <c r="G130" i="43" s="1"/>
  <c r="AV57" i="43"/>
  <c r="AA57" i="43"/>
  <c r="Y83" i="21"/>
  <c r="G92" i="43" s="1"/>
  <c r="Y50" i="21"/>
  <c r="G59" i="43" s="1"/>
  <c r="Y10" i="21"/>
  <c r="G19" i="43" s="1"/>
  <c r="AV71" i="43"/>
  <c r="AA71" i="43"/>
  <c r="AV152" i="43"/>
  <c r="AA152" i="43"/>
  <c r="AV142" i="43"/>
  <c r="AA142" i="43"/>
  <c r="AV165" i="43"/>
  <c r="AA165" i="43"/>
  <c r="AV85" i="43"/>
  <c r="AA85" i="43"/>
  <c r="AV148" i="43"/>
  <c r="AA148" i="43"/>
  <c r="AV164" i="43"/>
  <c r="AA164" i="43"/>
  <c r="Y30" i="21"/>
  <c r="G39" i="43" s="1"/>
  <c r="Y81" i="21"/>
  <c r="G90" i="43" s="1"/>
  <c r="Y12" i="21"/>
  <c r="G21" i="43" s="1"/>
  <c r="Y54" i="21"/>
  <c r="G63" i="43" s="1"/>
  <c r="AV49" i="43"/>
  <c r="AA49" i="43"/>
  <c r="AV55" i="43"/>
  <c r="AA55" i="43"/>
  <c r="AV101" i="43"/>
  <c r="AA101" i="43"/>
  <c r="AV154" i="43"/>
  <c r="AA154" i="43"/>
  <c r="AV84" i="43"/>
  <c r="AA84" i="43"/>
  <c r="AV54" i="43"/>
  <c r="AA54" i="43"/>
  <c r="AV120" i="43"/>
  <c r="AA120" i="43"/>
  <c r="AV14" i="43"/>
  <c r="AA14" i="43"/>
  <c r="AV29" i="43"/>
  <c r="AA29" i="43"/>
  <c r="AV70" i="43"/>
  <c r="AA70" i="43"/>
  <c r="AV132" i="43"/>
  <c r="AA132" i="43"/>
  <c r="Y35" i="21"/>
  <c r="G44" i="43" s="1"/>
  <c r="AL44" i="43"/>
  <c r="AA44" i="43"/>
  <c r="Y125" i="21"/>
  <c r="G134" i="43" s="1"/>
  <c r="Y22" i="21"/>
  <c r="G31" i="43" s="1"/>
  <c r="Y65" i="21"/>
  <c r="G74" i="43" s="1"/>
  <c r="Y117" i="21"/>
  <c r="G126" i="43" s="1"/>
  <c r="Y36" i="21"/>
  <c r="G45" i="43" s="1"/>
  <c r="Y43" i="21"/>
  <c r="G52" i="43" s="1"/>
  <c r="Y42" i="21"/>
  <c r="G51" i="43" s="1"/>
  <c r="Y98" i="21"/>
  <c r="G107" i="43" s="1"/>
  <c r="Y33" i="21"/>
  <c r="G42" i="43" s="1"/>
  <c r="Y24" i="21"/>
  <c r="G33" i="43" s="1"/>
  <c r="Y63" i="21"/>
  <c r="G72" i="43" s="1"/>
  <c r="Y79" i="21"/>
  <c r="G88" i="43" s="1"/>
  <c r="Y55" i="21"/>
  <c r="G64" i="43" s="1"/>
  <c r="Y34" i="21"/>
  <c r="G43" i="43" s="1"/>
  <c r="Y11" i="21"/>
  <c r="G20" i="43" s="1"/>
  <c r="Y23" i="21"/>
  <c r="G32" i="43" s="1"/>
  <c r="Y88" i="21"/>
  <c r="G97" i="43" s="1"/>
  <c r="Y112" i="21"/>
  <c r="G121" i="43" s="1"/>
  <c r="Y100" i="21"/>
  <c r="G109" i="43" s="1"/>
  <c r="Y106" i="21"/>
  <c r="G115" i="43" s="1"/>
  <c r="Y51" i="21"/>
  <c r="G60" i="43" s="1"/>
  <c r="Y103" i="21"/>
  <c r="G112" i="43" s="1"/>
  <c r="Y78" i="21"/>
  <c r="G87" i="43" s="1"/>
  <c r="Y122" i="21"/>
  <c r="G131" i="43" s="1"/>
  <c r="Y15" i="21"/>
  <c r="Y104" i="21"/>
  <c r="G113" i="43" s="1"/>
  <c r="Y56" i="21"/>
  <c r="G65" i="43" s="1"/>
  <c r="Y101" i="21"/>
  <c r="G110" i="43" s="1"/>
  <c r="Y68" i="21"/>
  <c r="G77" i="43" s="1"/>
  <c r="Y27" i="21"/>
  <c r="G36" i="43" s="1"/>
  <c r="Y92" i="21"/>
  <c r="G101" i="43" s="1"/>
  <c r="Y154" i="21"/>
  <c r="G163" i="43" s="1"/>
  <c r="Y139" i="21"/>
  <c r="G148" i="43" s="1"/>
  <c r="Y147" i="21"/>
  <c r="G156" i="43" s="1"/>
  <c r="Y155" i="21"/>
  <c r="G164" i="43" s="1"/>
  <c r="Y8" i="21"/>
  <c r="G17" i="43" s="1"/>
  <c r="Y60" i="21"/>
  <c r="G69" i="43" s="1"/>
  <c r="Y75" i="21"/>
  <c r="G84" i="43" s="1"/>
  <c r="Y118" i="21"/>
  <c r="G127" i="43" s="1"/>
  <c r="Y14" i="21"/>
  <c r="G23" i="43" s="1"/>
  <c r="Y58" i="21"/>
  <c r="G67" i="43" s="1"/>
  <c r="Y73" i="21"/>
  <c r="G82" i="43" s="1"/>
  <c r="Y5" i="21"/>
  <c r="G14" i="43" s="1"/>
  <c r="Y85" i="21"/>
  <c r="G94" i="43" s="1"/>
  <c r="Y135" i="21"/>
  <c r="Y133" i="21"/>
  <c r="G142" i="43" s="1"/>
  <c r="Y156" i="21"/>
  <c r="G165" i="43" s="1"/>
  <c r="Y90" i="21"/>
  <c r="G99" i="43" s="1"/>
  <c r="Y127" i="21"/>
  <c r="G136" i="43" s="1"/>
  <c r="Y59" i="21"/>
  <c r="G68" i="43" s="1"/>
  <c r="Y116" i="21"/>
  <c r="G125" i="43" s="1"/>
  <c r="Y93" i="21"/>
  <c r="G102" i="43" s="1"/>
  <c r="Y115" i="21"/>
  <c r="G124" i="43" s="1"/>
  <c r="Y131" i="21"/>
  <c r="G140" i="43" s="1"/>
  <c r="Y62" i="21"/>
  <c r="G71" i="43" s="1"/>
  <c r="Y99" i="21"/>
  <c r="G108" i="43" s="1"/>
  <c r="Y129" i="21"/>
  <c r="G138" i="43" s="1"/>
  <c r="Y39" i="21"/>
  <c r="G48" i="43" s="1"/>
  <c r="Y140" i="21"/>
  <c r="G149" i="43" s="1"/>
  <c r="Y64" i="21"/>
  <c r="G73" i="43" s="1"/>
  <c r="Y80" i="21"/>
  <c r="G89" i="43" s="1"/>
  <c r="Y94" i="21"/>
  <c r="G103" i="43" s="1"/>
  <c r="Y124" i="21"/>
  <c r="G133" i="43" s="1"/>
  <c r="Y123" i="21"/>
  <c r="G132" i="43" s="1"/>
  <c r="Y84" i="21"/>
  <c r="G93" i="43" s="1"/>
  <c r="Y26" i="21"/>
  <c r="G35" i="43" s="1"/>
  <c r="Y113" i="21"/>
  <c r="Y141" i="21"/>
  <c r="G150" i="43" s="1"/>
  <c r="Y149" i="21"/>
  <c r="G158" i="43" s="1"/>
  <c r="Y137" i="21"/>
  <c r="G146" i="43" s="1"/>
  <c r="Y136" i="21"/>
  <c r="G145" i="43" s="1"/>
  <c r="Y153" i="21"/>
  <c r="G162" i="43" s="1"/>
  <c r="Y144" i="21"/>
  <c r="G153" i="43" s="1"/>
  <c r="Y3" i="21"/>
  <c r="G12" i="43" s="1"/>
  <c r="Y138" i="21"/>
  <c r="G147" i="43" s="1"/>
  <c r="Y152" i="21"/>
  <c r="Y145" i="21"/>
  <c r="G154" i="43" s="1"/>
  <c r="Y148" i="21"/>
  <c r="G157" i="43" s="1"/>
  <c r="AM9" i="6"/>
  <c r="AM25" i="6"/>
  <c r="AM85" i="6"/>
  <c r="AM117" i="6"/>
  <c r="AM121" i="6"/>
  <c r="AM145" i="6"/>
  <c r="AM34" i="6"/>
  <c r="AY43" i="43" s="1"/>
  <c r="AM42" i="6"/>
  <c r="AY51" i="43" s="1"/>
  <c r="AM86" i="6"/>
  <c r="AM94" i="6"/>
  <c r="AM102" i="6"/>
  <c r="AM110" i="6"/>
  <c r="AM126" i="6"/>
  <c r="AY135" i="43" s="1"/>
  <c r="AM19" i="6"/>
  <c r="AY28" i="43" s="1"/>
  <c r="AM51" i="6"/>
  <c r="AM59" i="6"/>
  <c r="AY68" i="43" s="1"/>
  <c r="AM71" i="6"/>
  <c r="AM79" i="6"/>
  <c r="AM87" i="6"/>
  <c r="AM95" i="6"/>
  <c r="AM103" i="6"/>
  <c r="AM111" i="6"/>
  <c r="AM119" i="6"/>
  <c r="AM127" i="6"/>
  <c r="AY136" i="43" s="1"/>
  <c r="AM135" i="6"/>
  <c r="AY144" i="43" s="1"/>
  <c r="AM143" i="6"/>
  <c r="AY152" i="43" s="1"/>
  <c r="AM151" i="6"/>
  <c r="AM68" i="6"/>
  <c r="AM72" i="6"/>
  <c r="AM76" i="6"/>
  <c r="AM80" i="6"/>
  <c r="AM88" i="6"/>
  <c r="AY97" i="43" s="1"/>
  <c r="AM96" i="6"/>
  <c r="AM104" i="6"/>
  <c r="AM108" i="6"/>
  <c r="AM112" i="6"/>
  <c r="AY121" i="43" s="1"/>
  <c r="AM120" i="6"/>
  <c r="AM124" i="6"/>
  <c r="AM128" i="6"/>
  <c r="AM132" i="6"/>
  <c r="AY141" i="43" s="1"/>
  <c r="AM136" i="6"/>
  <c r="AM140" i="6"/>
  <c r="AM144" i="6"/>
  <c r="AM152" i="6"/>
  <c r="AY161" i="43" s="1"/>
  <c r="AM3" i="6"/>
  <c r="AM5" i="4"/>
  <c r="AX14" i="43" s="1"/>
  <c r="AM37" i="4"/>
  <c r="AX46" i="43" s="1"/>
  <c r="AM45" i="4"/>
  <c r="AM53" i="4"/>
  <c r="AM61" i="4"/>
  <c r="AM77" i="4"/>
  <c r="AM101" i="4"/>
  <c r="AM109" i="4"/>
  <c r="AM125" i="4"/>
  <c r="AM149" i="4"/>
  <c r="AG152" i="6"/>
  <c r="AG135" i="2"/>
  <c r="AG150" i="2"/>
  <c r="AG145" i="2"/>
  <c r="AG152" i="2"/>
  <c r="AG135" i="4"/>
  <c r="AG152" i="4"/>
  <c r="AG135" i="6"/>
  <c r="AG138" i="2"/>
  <c r="AP126" i="8"/>
  <c r="AG152" i="8"/>
  <c r="AP126" i="6"/>
  <c r="AG135" i="8"/>
  <c r="AG138" i="6"/>
  <c r="AG148" i="2"/>
  <c r="AG51" i="2"/>
  <c r="AG11" i="2"/>
  <c r="AG78" i="2"/>
  <c r="AG121" i="2"/>
  <c r="AG16" i="2"/>
  <c r="AG67" i="2"/>
  <c r="AG81" i="2"/>
  <c r="AG67" i="8"/>
  <c r="AG113" i="2"/>
  <c r="K60" i="2"/>
  <c r="AG97" i="2"/>
  <c r="AG15" i="2"/>
  <c r="AG57" i="2"/>
  <c r="AG19" i="2"/>
  <c r="AG113" i="4"/>
  <c r="AG61" i="2"/>
  <c r="AG103" i="2"/>
  <c r="AG76" i="2"/>
  <c r="AG32" i="2"/>
  <c r="AG113" i="6"/>
  <c r="AG12" i="2"/>
  <c r="AG60" i="8"/>
  <c r="AG74" i="2"/>
  <c r="AG15" i="8"/>
  <c r="AG104" i="2"/>
  <c r="AG44" i="2"/>
  <c r="AG4" i="2"/>
  <c r="AG113" i="8"/>
  <c r="AG111" i="2"/>
  <c r="AG15" i="6"/>
  <c r="AG38" i="2"/>
  <c r="AG67" i="6"/>
  <c r="AG15" i="4"/>
  <c r="AG67" i="4"/>
  <c r="AG28" i="2"/>
  <c r="AG18" i="2"/>
  <c r="AG107" i="2"/>
  <c r="AM62" i="2"/>
  <c r="AM78" i="2"/>
  <c r="AM118" i="2"/>
  <c r="AM134" i="2"/>
  <c r="AM142" i="2"/>
  <c r="AM150" i="2"/>
  <c r="AM22" i="2"/>
  <c r="AM54" i="2"/>
  <c r="AM70" i="2"/>
  <c r="AM14" i="2"/>
  <c r="AM6" i="2"/>
  <c r="R126" i="2"/>
  <c r="R86" i="2"/>
  <c r="AM44" i="8"/>
  <c r="R44" i="2"/>
  <c r="AM100" i="8"/>
  <c r="R100" i="2"/>
  <c r="R9" i="2"/>
  <c r="R33" i="2"/>
  <c r="R41" i="2"/>
  <c r="R65" i="2"/>
  <c r="R89" i="2"/>
  <c r="R113" i="2"/>
  <c r="R129" i="2"/>
  <c r="R137" i="2"/>
  <c r="R153" i="2"/>
  <c r="AM9" i="8"/>
  <c r="R10" i="2"/>
  <c r="AM10" i="8"/>
  <c r="R18" i="2"/>
  <c r="AM18" i="8"/>
  <c r="R26" i="2"/>
  <c r="AM26" i="8"/>
  <c r="R34" i="2"/>
  <c r="AM34" i="8"/>
  <c r="R42" i="2"/>
  <c r="AM42" i="8"/>
  <c r="R50" i="2"/>
  <c r="AM50" i="8"/>
  <c r="R58" i="2"/>
  <c r="AM58" i="8"/>
  <c r="R66" i="2"/>
  <c r="AM66" i="8"/>
  <c r="R74" i="2"/>
  <c r="AM74" i="8"/>
  <c r="R82" i="2"/>
  <c r="AM82" i="8"/>
  <c r="R90" i="2"/>
  <c r="AM90" i="8"/>
  <c r="R98" i="2"/>
  <c r="AM98" i="8"/>
  <c r="R106" i="2"/>
  <c r="AM106" i="8"/>
  <c r="R114" i="2"/>
  <c r="AM114" i="8"/>
  <c r="R122" i="2"/>
  <c r="AM122" i="8"/>
  <c r="R130" i="2"/>
  <c r="AM130" i="8"/>
  <c r="R138" i="2"/>
  <c r="AM138" i="8"/>
  <c r="R146" i="2"/>
  <c r="AM146" i="8"/>
  <c r="R154" i="2"/>
  <c r="AM154" i="8"/>
  <c r="AM129" i="8"/>
  <c r="AM65" i="8"/>
  <c r="AM60" i="8"/>
  <c r="R60" i="2"/>
  <c r="AM116" i="8"/>
  <c r="R116" i="2"/>
  <c r="R17" i="2"/>
  <c r="R49" i="2"/>
  <c r="R73" i="2"/>
  <c r="R81" i="2"/>
  <c r="R105" i="2"/>
  <c r="R121" i="2"/>
  <c r="R145" i="2"/>
  <c r="AM137" i="8"/>
  <c r="AM3" i="8"/>
  <c r="R3" i="2"/>
  <c r="R3" i="4"/>
  <c r="R11" i="2"/>
  <c r="AM11" i="8"/>
  <c r="R19" i="2"/>
  <c r="AM19" i="8"/>
  <c r="R27" i="2"/>
  <c r="AM27" i="8"/>
  <c r="R35" i="2"/>
  <c r="AM35" i="8"/>
  <c r="R43" i="2"/>
  <c r="AM43" i="8"/>
  <c r="R51" i="2"/>
  <c r="AM51" i="8"/>
  <c r="R59" i="2"/>
  <c r="AM59" i="8"/>
  <c r="R67" i="2"/>
  <c r="AM67" i="8"/>
  <c r="R75" i="2"/>
  <c r="AM75" i="8"/>
  <c r="R83" i="2"/>
  <c r="AM83" i="8"/>
  <c r="R91" i="2"/>
  <c r="AM91" i="8"/>
  <c r="R99" i="2"/>
  <c r="AM99" i="8"/>
  <c r="R107" i="2"/>
  <c r="AM107" i="8"/>
  <c r="R115" i="2"/>
  <c r="AM115" i="8"/>
  <c r="R123" i="2"/>
  <c r="AM123" i="8"/>
  <c r="R131" i="2"/>
  <c r="AM131" i="8"/>
  <c r="R139" i="2"/>
  <c r="AM139" i="8"/>
  <c r="R147" i="2"/>
  <c r="AM147" i="8"/>
  <c r="R155" i="2"/>
  <c r="AM155" i="8"/>
  <c r="AM121" i="8"/>
  <c r="AM52" i="8"/>
  <c r="R52" i="2"/>
  <c r="AM84" i="8"/>
  <c r="R84" i="2"/>
  <c r="AM148" i="8"/>
  <c r="R148" i="2"/>
  <c r="AM21" i="8"/>
  <c r="R21" i="2"/>
  <c r="AM61" i="8"/>
  <c r="R61" i="2"/>
  <c r="AM101" i="8"/>
  <c r="R101" i="2"/>
  <c r="AM133" i="8"/>
  <c r="R133" i="2"/>
  <c r="AM105" i="8"/>
  <c r="AM28" i="8"/>
  <c r="R28" i="2"/>
  <c r="AM92" i="8"/>
  <c r="R92" i="2"/>
  <c r="AM156" i="8"/>
  <c r="R156" i="2"/>
  <c r="AM13" i="8"/>
  <c r="R13" i="2"/>
  <c r="AM45" i="8"/>
  <c r="R45" i="2"/>
  <c r="AM69" i="8"/>
  <c r="R69" i="2"/>
  <c r="AM93" i="8"/>
  <c r="R93" i="2"/>
  <c r="AM117" i="8"/>
  <c r="R117" i="2"/>
  <c r="AM141" i="8"/>
  <c r="R141" i="2"/>
  <c r="AM14" i="8"/>
  <c r="AM22" i="8"/>
  <c r="AM30" i="8"/>
  <c r="AM38" i="8"/>
  <c r="AM46" i="8"/>
  <c r="AM54" i="8"/>
  <c r="AM62" i="8"/>
  <c r="AM70" i="8"/>
  <c r="AM78" i="8"/>
  <c r="AM86" i="8"/>
  <c r="AM94" i="8"/>
  <c r="AM102" i="8"/>
  <c r="AM110" i="8"/>
  <c r="AM118" i="8"/>
  <c r="AM126" i="8"/>
  <c r="AM126" i="4"/>
  <c r="AX135" i="43" s="1"/>
  <c r="AM134" i="8"/>
  <c r="AM142" i="8"/>
  <c r="AM150" i="8"/>
  <c r="R110" i="2"/>
  <c r="R46" i="2"/>
  <c r="AM33" i="8"/>
  <c r="AM12" i="8"/>
  <c r="R12" i="2"/>
  <c r="AM36" i="8"/>
  <c r="R36" i="2"/>
  <c r="AM108" i="8"/>
  <c r="R108" i="2"/>
  <c r="AM140" i="8"/>
  <c r="R140" i="2"/>
  <c r="AM5" i="8"/>
  <c r="R5" i="2"/>
  <c r="AM37" i="8"/>
  <c r="R37" i="2"/>
  <c r="AM53" i="8"/>
  <c r="R53" i="2"/>
  <c r="AM85" i="8"/>
  <c r="R85" i="2"/>
  <c r="AM109" i="8"/>
  <c r="R109" i="2"/>
  <c r="AM6" i="8"/>
  <c r="AM15" i="8"/>
  <c r="R15" i="2"/>
  <c r="AM23" i="8"/>
  <c r="R23" i="2"/>
  <c r="AM31" i="8"/>
  <c r="R31" i="2"/>
  <c r="AM39" i="8"/>
  <c r="R39" i="2"/>
  <c r="AM47" i="8"/>
  <c r="R47" i="2"/>
  <c r="AM55" i="8"/>
  <c r="R55" i="2"/>
  <c r="AM63" i="8"/>
  <c r="R63" i="2"/>
  <c r="AM71" i="8"/>
  <c r="R71" i="2"/>
  <c r="AM79" i="8"/>
  <c r="R79" i="2"/>
  <c r="AM87" i="8"/>
  <c r="R87" i="2"/>
  <c r="AM95" i="8"/>
  <c r="R95" i="2"/>
  <c r="AM103" i="8"/>
  <c r="R103" i="2"/>
  <c r="AM111" i="8"/>
  <c r="R111" i="2"/>
  <c r="AM119" i="8"/>
  <c r="R119" i="2"/>
  <c r="AM127" i="8"/>
  <c r="R127" i="2"/>
  <c r="AM135" i="8"/>
  <c r="R135" i="2"/>
  <c r="AM143" i="8"/>
  <c r="R143" i="2"/>
  <c r="AM151" i="8"/>
  <c r="R151" i="2"/>
  <c r="R102" i="2"/>
  <c r="R38" i="2"/>
  <c r="AM153" i="8"/>
  <c r="AM89" i="8"/>
  <c r="AM25" i="8"/>
  <c r="AM4" i="8"/>
  <c r="R4" i="2"/>
  <c r="AM76" i="8"/>
  <c r="R76" i="2"/>
  <c r="AM132" i="8"/>
  <c r="AM29" i="8"/>
  <c r="R29" i="2"/>
  <c r="AM77" i="8"/>
  <c r="R77" i="2"/>
  <c r="AM125" i="8"/>
  <c r="R125" i="2"/>
  <c r="AM149" i="8"/>
  <c r="R149" i="2"/>
  <c r="AM41" i="8"/>
  <c r="AM7" i="8"/>
  <c r="R7" i="2"/>
  <c r="AM8" i="8"/>
  <c r="R8" i="2"/>
  <c r="AM16" i="8"/>
  <c r="R16" i="2"/>
  <c r="AM24" i="8"/>
  <c r="R24" i="2"/>
  <c r="AM32" i="8"/>
  <c r="R32" i="2"/>
  <c r="AM40" i="8"/>
  <c r="R40" i="2"/>
  <c r="AM48" i="8"/>
  <c r="R48" i="2"/>
  <c r="AM56" i="8"/>
  <c r="R56" i="2"/>
  <c r="AM64" i="8"/>
  <c r="R64" i="2"/>
  <c r="AM72" i="8"/>
  <c r="R72" i="2"/>
  <c r="AM80" i="8"/>
  <c r="R80" i="2"/>
  <c r="AM88" i="8"/>
  <c r="R88" i="2"/>
  <c r="AM96" i="8"/>
  <c r="R96" i="2"/>
  <c r="AM104" i="8"/>
  <c r="R104" i="2"/>
  <c r="AM112" i="8"/>
  <c r="R112" i="2"/>
  <c r="AM120" i="8"/>
  <c r="R120" i="2"/>
  <c r="AM128" i="8"/>
  <c r="R128" i="2"/>
  <c r="AM136" i="8"/>
  <c r="R136" i="2"/>
  <c r="AM144" i="8"/>
  <c r="R144" i="2"/>
  <c r="AM152" i="8"/>
  <c r="R152" i="2"/>
  <c r="R94" i="2"/>
  <c r="R30" i="2"/>
  <c r="AM145" i="8"/>
  <c r="AM81" i="8"/>
  <c r="AM17" i="8"/>
  <c r="AM20" i="8"/>
  <c r="R20" i="2"/>
  <c r="AM68" i="8"/>
  <c r="R68" i="2"/>
  <c r="AM124" i="8"/>
  <c r="R124" i="2"/>
  <c r="R25" i="2"/>
  <c r="R57" i="2"/>
  <c r="R97" i="2"/>
  <c r="AM73" i="8"/>
  <c r="G180" i="43" l="1"/>
  <c r="G170" i="43"/>
  <c r="G172" i="43"/>
  <c r="G183" i="43"/>
  <c r="G182" i="43"/>
  <c r="G173" i="43"/>
  <c r="G174" i="43"/>
  <c r="G169" i="43"/>
  <c r="G181" i="43"/>
  <c r="G4" i="43"/>
  <c r="G175" i="43"/>
  <c r="G179" i="43"/>
  <c r="G176" i="43"/>
  <c r="G177" i="43"/>
  <c r="G11" i="43"/>
  <c r="G8" i="43"/>
  <c r="G3" i="43"/>
  <c r="G7" i="43"/>
  <c r="AX134" i="43"/>
  <c r="AX118" i="43"/>
  <c r="AX110" i="43"/>
  <c r="AX86" i="43"/>
  <c r="AX70" i="43"/>
  <c r="AX62" i="43"/>
  <c r="AX54" i="43"/>
  <c r="AX158" i="43"/>
  <c r="AW151" i="43"/>
  <c r="AW143" i="43"/>
  <c r="AW127" i="43"/>
  <c r="AW15" i="43"/>
  <c r="AW23" i="43"/>
  <c r="AW79" i="43"/>
  <c r="AW31" i="43"/>
  <c r="AW159" i="43"/>
  <c r="AW87" i="43"/>
  <c r="AW71" i="43"/>
  <c r="AW63" i="43"/>
  <c r="AY85" i="43"/>
  <c r="AY145" i="43"/>
  <c r="AY60" i="43"/>
  <c r="AY34" i="43"/>
  <c r="AY18" i="43"/>
  <c r="AY119" i="43"/>
  <c r="AY88" i="43"/>
  <c r="AY137" i="43"/>
  <c r="AY117" i="43"/>
  <c r="AY128" i="43"/>
  <c r="AY111" i="43"/>
  <c r="AY149" i="43"/>
  <c r="AY160" i="43"/>
  <c r="AY133" i="43"/>
  <c r="AY129" i="43"/>
  <c r="AY113" i="43"/>
  <c r="AY120" i="43"/>
  <c r="AY103" i="43"/>
  <c r="AY77" i="43"/>
  <c r="AY105" i="43"/>
  <c r="AY112" i="43"/>
  <c r="AY95" i="43"/>
  <c r="AY104" i="43"/>
  <c r="AY154" i="43"/>
  <c r="AY81" i="43"/>
  <c r="AY80" i="43"/>
  <c r="AY130" i="43"/>
  <c r="AY126" i="43"/>
  <c r="AY94" i="43"/>
  <c r="AY153" i="43"/>
  <c r="AY89" i="43"/>
  <c r="AY96" i="43"/>
  <c r="AY12" i="43"/>
  <c r="AM43" i="6"/>
  <c r="AM90" i="6"/>
  <c r="AM122" i="6"/>
  <c r="AM154" i="6"/>
  <c r="AY163" i="43" s="1"/>
  <c r="AM101" i="6"/>
  <c r="AM49" i="6"/>
  <c r="AM91" i="6"/>
  <c r="AM123" i="6"/>
  <c r="AY132" i="43" s="1"/>
  <c r="AM155" i="6"/>
  <c r="AM133" i="6"/>
  <c r="AM5" i="6"/>
  <c r="AY14" i="43" s="1"/>
  <c r="AM92" i="6"/>
  <c r="AM156" i="6"/>
  <c r="AM62" i="6"/>
  <c r="AM30" i="6"/>
  <c r="AM149" i="6"/>
  <c r="AM35" i="6"/>
  <c r="AY44" i="43" s="1"/>
  <c r="AM11" i="6"/>
  <c r="AM65" i="6"/>
  <c r="AM97" i="6"/>
  <c r="AM137" i="6"/>
  <c r="AM70" i="6"/>
  <c r="AM150" i="6"/>
  <c r="AM66" i="6"/>
  <c r="AM98" i="6"/>
  <c r="AY107" i="43" s="1"/>
  <c r="AM130" i="6"/>
  <c r="AM125" i="6"/>
  <c r="AM67" i="6"/>
  <c r="AY76" i="43" s="1"/>
  <c r="AM99" i="6"/>
  <c r="AM131" i="6"/>
  <c r="AM69" i="6"/>
  <c r="AM37" i="6"/>
  <c r="AY46" i="43" s="1"/>
  <c r="AM27" i="6"/>
  <c r="AM100" i="6"/>
  <c r="AM38" i="6"/>
  <c r="AM13" i="6"/>
  <c r="AM21" i="6"/>
  <c r="AM58" i="6"/>
  <c r="AM73" i="6"/>
  <c r="AM105" i="6"/>
  <c r="AY114" i="43" s="1"/>
  <c r="AM153" i="6"/>
  <c r="AM60" i="6"/>
  <c r="AM18" i="6"/>
  <c r="AM10" i="6"/>
  <c r="AM44" i="6"/>
  <c r="AM134" i="6"/>
  <c r="AM74" i="6"/>
  <c r="AM106" i="6"/>
  <c r="AM138" i="6"/>
  <c r="AM141" i="6"/>
  <c r="AM29" i="6"/>
  <c r="AY38" i="43" s="1"/>
  <c r="AM4" i="6"/>
  <c r="AM75" i="6"/>
  <c r="AM107" i="6"/>
  <c r="AM139" i="6"/>
  <c r="AM93" i="6"/>
  <c r="AM53" i="6"/>
  <c r="AM36" i="6"/>
  <c r="AM12" i="6"/>
  <c r="AY21" i="43" s="1"/>
  <c r="AM50" i="6"/>
  <c r="AM116" i="6"/>
  <c r="AM46" i="6"/>
  <c r="AM14" i="6"/>
  <c r="AY23" i="43" s="1"/>
  <c r="AM45" i="6"/>
  <c r="AM61" i="6"/>
  <c r="AM81" i="6"/>
  <c r="AM113" i="6"/>
  <c r="AY122" i="43" s="1"/>
  <c r="AM41" i="6"/>
  <c r="AM78" i="6"/>
  <c r="AM20" i="6"/>
  <c r="AM82" i="6"/>
  <c r="AM114" i="6"/>
  <c r="AM146" i="6"/>
  <c r="AM64" i="6"/>
  <c r="AM56" i="6"/>
  <c r="AM48" i="6"/>
  <c r="AM40" i="6"/>
  <c r="AM32" i="6"/>
  <c r="AM24" i="6"/>
  <c r="AM16" i="6"/>
  <c r="AM8" i="6"/>
  <c r="AM7" i="6"/>
  <c r="AM77" i="6"/>
  <c r="AM26" i="6"/>
  <c r="AM83" i="6"/>
  <c r="AY92" i="43" s="1"/>
  <c r="AM115" i="6"/>
  <c r="AM147" i="6"/>
  <c r="AM63" i="6"/>
  <c r="AM55" i="6"/>
  <c r="AM47" i="6"/>
  <c r="AY56" i="43" s="1"/>
  <c r="AM39" i="6"/>
  <c r="AM31" i="6"/>
  <c r="AM23" i="6"/>
  <c r="AM15" i="6"/>
  <c r="AY24" i="43" s="1"/>
  <c r="AM6" i="6"/>
  <c r="AM109" i="6"/>
  <c r="AM84" i="6"/>
  <c r="AM148" i="6"/>
  <c r="AM54" i="6"/>
  <c r="AM22" i="6"/>
  <c r="AM28" i="6"/>
  <c r="AM33" i="6"/>
  <c r="AM52" i="6"/>
  <c r="AY61" i="43" s="1"/>
  <c r="AM17" i="6"/>
  <c r="AY26" i="43" s="1"/>
  <c r="AM89" i="6"/>
  <c r="AM129" i="6"/>
  <c r="AM57" i="6"/>
  <c r="AM142" i="6"/>
  <c r="AM118" i="6"/>
  <c r="AM29" i="4"/>
  <c r="AX38" i="43" s="1"/>
  <c r="AM88" i="4"/>
  <c r="AM78" i="4"/>
  <c r="AM148" i="4"/>
  <c r="AX157" i="43" s="1"/>
  <c r="AM99" i="4"/>
  <c r="AM67" i="4"/>
  <c r="AX76" i="43" s="1"/>
  <c r="AM138" i="4"/>
  <c r="AM44" i="4"/>
  <c r="AM128" i="4"/>
  <c r="AM96" i="4"/>
  <c r="AM7" i="4"/>
  <c r="AM4" i="4"/>
  <c r="AM135" i="4"/>
  <c r="AX144" i="43" s="1"/>
  <c r="AM103" i="4"/>
  <c r="AM71" i="4"/>
  <c r="AM63" i="4"/>
  <c r="AM55" i="4"/>
  <c r="AM47" i="4"/>
  <c r="AX56" i="43" s="1"/>
  <c r="AM39" i="4"/>
  <c r="AM31" i="4"/>
  <c r="AM23" i="4"/>
  <c r="AM15" i="4"/>
  <c r="AX24" i="43" s="1"/>
  <c r="AM36" i="4"/>
  <c r="AM12" i="4"/>
  <c r="AM13" i="4"/>
  <c r="AM38" i="4"/>
  <c r="AM69" i="4"/>
  <c r="AM139" i="4"/>
  <c r="AM107" i="4"/>
  <c r="AM75" i="4"/>
  <c r="AM43" i="4"/>
  <c r="AM121" i="4"/>
  <c r="AM81" i="4"/>
  <c r="AM49" i="4"/>
  <c r="AM116" i="4"/>
  <c r="AM146" i="4"/>
  <c r="AM114" i="4"/>
  <c r="AM82" i="4"/>
  <c r="AM50" i="4"/>
  <c r="AM18" i="4"/>
  <c r="AM10" i="4"/>
  <c r="AM137" i="4"/>
  <c r="AM113" i="4"/>
  <c r="AX122" i="43" s="1"/>
  <c r="AM65" i="4"/>
  <c r="AM33" i="4"/>
  <c r="AM100" i="4"/>
  <c r="AM124" i="4"/>
  <c r="AM120" i="4"/>
  <c r="AM127" i="4"/>
  <c r="AX136" i="43" s="1"/>
  <c r="AM142" i="4"/>
  <c r="AM94" i="4"/>
  <c r="AM62" i="4"/>
  <c r="AM156" i="4"/>
  <c r="AX165" i="43" s="1"/>
  <c r="AM131" i="4"/>
  <c r="AM35" i="4"/>
  <c r="AX44" i="43" s="1"/>
  <c r="AM60" i="4"/>
  <c r="AX69" i="43" s="1"/>
  <c r="AM74" i="4"/>
  <c r="AM97" i="4"/>
  <c r="AM25" i="4"/>
  <c r="AM20" i="4"/>
  <c r="AM136" i="4"/>
  <c r="AM104" i="4"/>
  <c r="AM72" i="4"/>
  <c r="AM64" i="4"/>
  <c r="AM56" i="4"/>
  <c r="AM48" i="4"/>
  <c r="AM40" i="4"/>
  <c r="AM32" i="4"/>
  <c r="AM24" i="4"/>
  <c r="AM16" i="4"/>
  <c r="AM8" i="4"/>
  <c r="AM76" i="4"/>
  <c r="AM85" i="4"/>
  <c r="AM143" i="4"/>
  <c r="AM111" i="4"/>
  <c r="AM79" i="4"/>
  <c r="AM108" i="4"/>
  <c r="AM150" i="4"/>
  <c r="AM134" i="4"/>
  <c r="AM118" i="4"/>
  <c r="AM102" i="4"/>
  <c r="AM86" i="4"/>
  <c r="AM70" i="4"/>
  <c r="AM46" i="4"/>
  <c r="AM14" i="4"/>
  <c r="AM28" i="4"/>
  <c r="AM52" i="4"/>
  <c r="AX61" i="43" s="1"/>
  <c r="AM147" i="4"/>
  <c r="AM115" i="4"/>
  <c r="AM83" i="4"/>
  <c r="AX92" i="43" s="1"/>
  <c r="AM51" i="4"/>
  <c r="AM19" i="4"/>
  <c r="AX28" i="43" s="1"/>
  <c r="AM11" i="4"/>
  <c r="AM154" i="4"/>
  <c r="AM122" i="4"/>
  <c r="AM90" i="4"/>
  <c r="AM58" i="4"/>
  <c r="AM26" i="4"/>
  <c r="AM57" i="4"/>
  <c r="AM152" i="4"/>
  <c r="AX161" i="43" s="1"/>
  <c r="AM95" i="4"/>
  <c r="AM141" i="4"/>
  <c r="AM110" i="4"/>
  <c r="AM30" i="4"/>
  <c r="AM106" i="4"/>
  <c r="AM42" i="4"/>
  <c r="AM68" i="4"/>
  <c r="AM93" i="4"/>
  <c r="AM144" i="4"/>
  <c r="AM112" i="4"/>
  <c r="AM80" i="4"/>
  <c r="AM21" i="4"/>
  <c r="AM151" i="4"/>
  <c r="AM119" i="4"/>
  <c r="AM87" i="4"/>
  <c r="AM6" i="4"/>
  <c r="AM140" i="4"/>
  <c r="AM54" i="4"/>
  <c r="AM22" i="4"/>
  <c r="AX31" i="43" s="1"/>
  <c r="AM92" i="4"/>
  <c r="AM133" i="4"/>
  <c r="AM84" i="4"/>
  <c r="AM117" i="4"/>
  <c r="AM155" i="4"/>
  <c r="AM123" i="4"/>
  <c r="AX132" i="43" s="1"/>
  <c r="AM91" i="4"/>
  <c r="AM59" i="4"/>
  <c r="AM27" i="4"/>
  <c r="AM145" i="4"/>
  <c r="AM105" i="4"/>
  <c r="AX114" i="43" s="1"/>
  <c r="AM73" i="4"/>
  <c r="AM17" i="4"/>
  <c r="AM130" i="4"/>
  <c r="AM98" i="4"/>
  <c r="AM66" i="4"/>
  <c r="AM34" i="4"/>
  <c r="AX43" i="43" s="1"/>
  <c r="AM153" i="4"/>
  <c r="AM129" i="4"/>
  <c r="AM89" i="4"/>
  <c r="AM41" i="4"/>
  <c r="AM9" i="4"/>
  <c r="AM3" i="4"/>
  <c r="AG60" i="2"/>
  <c r="AG60" i="4"/>
  <c r="AM15" i="2"/>
  <c r="AW24" i="43" s="1"/>
  <c r="AM107" i="2"/>
  <c r="AM42" i="2"/>
  <c r="AM120" i="2"/>
  <c r="AM125" i="2"/>
  <c r="AM92" i="2"/>
  <c r="AM147" i="2"/>
  <c r="AM83" i="2"/>
  <c r="AW92" i="43" s="1"/>
  <c r="AM19" i="2"/>
  <c r="AW28" i="43" s="1"/>
  <c r="AM105" i="2"/>
  <c r="AM17" i="2"/>
  <c r="AM146" i="2"/>
  <c r="AM82" i="2"/>
  <c r="AM18" i="2"/>
  <c r="AM153" i="2"/>
  <c r="AM89" i="2"/>
  <c r="AM9" i="2"/>
  <c r="AM103" i="2"/>
  <c r="AM97" i="2"/>
  <c r="AW106" i="43" s="1"/>
  <c r="AM96" i="2"/>
  <c r="AM56" i="2"/>
  <c r="AM40" i="2"/>
  <c r="AM24" i="2"/>
  <c r="AM8" i="2"/>
  <c r="AM143" i="2"/>
  <c r="AM79" i="2"/>
  <c r="AM37" i="2"/>
  <c r="AM13" i="2"/>
  <c r="AM21" i="2"/>
  <c r="AM123" i="2"/>
  <c r="AW132" i="43" s="1"/>
  <c r="AM59" i="2"/>
  <c r="AM122" i="2"/>
  <c r="AM58" i="2"/>
  <c r="AM144" i="2"/>
  <c r="AM47" i="2"/>
  <c r="AW56" i="43" s="1"/>
  <c r="AM110" i="2"/>
  <c r="AM43" i="2"/>
  <c r="AM106" i="2"/>
  <c r="AM84" i="2"/>
  <c r="AM68" i="2"/>
  <c r="AM136" i="2"/>
  <c r="AM72" i="2"/>
  <c r="AM77" i="2"/>
  <c r="AM119" i="2"/>
  <c r="AM109" i="2"/>
  <c r="AM12" i="2"/>
  <c r="AM93" i="2"/>
  <c r="AM133" i="2"/>
  <c r="AM99" i="2"/>
  <c r="AM35" i="2"/>
  <c r="AW44" i="43" s="1"/>
  <c r="AM81" i="2"/>
  <c r="AM116" i="2"/>
  <c r="AM98" i="2"/>
  <c r="AM34" i="2"/>
  <c r="AM137" i="2"/>
  <c r="AM65" i="2"/>
  <c r="AM100" i="2"/>
  <c r="AM124" i="2"/>
  <c r="AM80" i="2"/>
  <c r="AM140" i="2"/>
  <c r="AM57" i="2"/>
  <c r="AM30" i="2"/>
  <c r="AM112" i="2"/>
  <c r="AM76" i="2"/>
  <c r="AM95" i="2"/>
  <c r="AM55" i="2"/>
  <c r="AM39" i="2"/>
  <c r="AM23" i="2"/>
  <c r="AM108" i="2"/>
  <c r="AW117" i="43" s="1"/>
  <c r="AM28" i="2"/>
  <c r="AM52" i="2"/>
  <c r="AW61" i="43" s="1"/>
  <c r="AM139" i="2"/>
  <c r="AM75" i="2"/>
  <c r="AM138" i="2"/>
  <c r="AW147" i="43" s="1"/>
  <c r="AM74" i="2"/>
  <c r="AM94" i="2"/>
  <c r="AM152" i="2"/>
  <c r="AW161" i="43" s="1"/>
  <c r="AM88" i="2"/>
  <c r="AM29" i="2"/>
  <c r="AM38" i="2"/>
  <c r="AM135" i="2"/>
  <c r="AW144" i="43" s="1"/>
  <c r="AM71" i="2"/>
  <c r="AM85" i="2"/>
  <c r="AM5" i="2"/>
  <c r="AM69" i="2"/>
  <c r="AM101" i="2"/>
  <c r="AM115" i="2"/>
  <c r="AM51" i="2"/>
  <c r="AM11" i="2"/>
  <c r="AM145" i="2"/>
  <c r="AM73" i="2"/>
  <c r="AM114" i="2"/>
  <c r="AM50" i="2"/>
  <c r="AM10" i="2"/>
  <c r="AM129" i="2"/>
  <c r="AM41" i="2"/>
  <c r="AM63" i="2"/>
  <c r="AM117" i="2"/>
  <c r="AM25" i="2"/>
  <c r="AM20" i="2"/>
  <c r="AM128" i="2"/>
  <c r="AM64" i="2"/>
  <c r="AM48" i="2"/>
  <c r="AM32" i="2"/>
  <c r="AM16" i="2"/>
  <c r="AM7" i="2"/>
  <c r="AW16" i="43" s="1"/>
  <c r="AM102" i="2"/>
  <c r="AM111" i="2"/>
  <c r="AM156" i="2"/>
  <c r="AM148" i="2"/>
  <c r="AW157" i="43" s="1"/>
  <c r="AM155" i="2"/>
  <c r="AM91" i="2"/>
  <c r="AM27" i="2"/>
  <c r="AM60" i="2"/>
  <c r="AW69" i="43" s="1"/>
  <c r="AM154" i="2"/>
  <c r="AM90" i="2"/>
  <c r="AM26" i="2"/>
  <c r="AM44" i="2"/>
  <c r="AM127" i="2"/>
  <c r="AM31" i="2"/>
  <c r="AM126" i="2"/>
  <c r="AW135" i="43" s="1"/>
  <c r="AM104" i="2"/>
  <c r="AM149" i="2"/>
  <c r="AM4" i="2"/>
  <c r="AM151" i="2"/>
  <c r="AM87" i="2"/>
  <c r="AW96" i="43" s="1"/>
  <c r="AM53" i="2"/>
  <c r="AM36" i="2"/>
  <c r="AM46" i="2"/>
  <c r="AM141" i="2"/>
  <c r="AM45" i="2"/>
  <c r="AM61" i="2"/>
  <c r="AM131" i="2"/>
  <c r="AM67" i="2"/>
  <c r="AW76" i="43" s="1"/>
  <c r="AM3" i="2"/>
  <c r="AM121" i="2"/>
  <c r="AM49" i="2"/>
  <c r="AM130" i="2"/>
  <c r="AM66" i="2"/>
  <c r="AM113" i="2"/>
  <c r="AW122" i="43" s="1"/>
  <c r="AM33" i="2"/>
  <c r="AM86" i="2"/>
  <c r="J4" i="2"/>
  <c r="N4" i="2"/>
  <c r="T4" i="2"/>
  <c r="AP4" i="2" s="1"/>
  <c r="J5" i="2"/>
  <c r="N5" i="2"/>
  <c r="T5" i="2"/>
  <c r="AP5" i="2" s="1"/>
  <c r="J6" i="2"/>
  <c r="N6" i="2"/>
  <c r="T6" i="2"/>
  <c r="AP6" i="2" s="1"/>
  <c r="J7" i="2"/>
  <c r="N7" i="2"/>
  <c r="T7" i="2"/>
  <c r="AP7" i="2" s="1"/>
  <c r="J8" i="2"/>
  <c r="N8" i="2"/>
  <c r="T8" i="2"/>
  <c r="AP8" i="2" s="1"/>
  <c r="J9" i="2"/>
  <c r="N9" i="2"/>
  <c r="T9" i="2"/>
  <c r="AP9" i="2" s="1"/>
  <c r="J10" i="2"/>
  <c r="N10" i="2"/>
  <c r="T10" i="2"/>
  <c r="AP10" i="2" s="1"/>
  <c r="J11" i="2"/>
  <c r="N11" i="2"/>
  <c r="T11" i="2"/>
  <c r="AP11" i="2" s="1"/>
  <c r="J12" i="2"/>
  <c r="N12" i="2"/>
  <c r="T12" i="2"/>
  <c r="AP12" i="2" s="1"/>
  <c r="J13" i="2"/>
  <c r="N13" i="2"/>
  <c r="T13" i="2"/>
  <c r="AP13" i="2" s="1"/>
  <c r="J14" i="2"/>
  <c r="N14" i="2"/>
  <c r="T14" i="2"/>
  <c r="AP14" i="2" s="1"/>
  <c r="J15" i="2"/>
  <c r="N15" i="2"/>
  <c r="T15" i="2"/>
  <c r="AP15" i="2" s="1"/>
  <c r="J16" i="2"/>
  <c r="N16" i="2"/>
  <c r="T16" i="2"/>
  <c r="AP16" i="2" s="1"/>
  <c r="J17" i="2"/>
  <c r="N17" i="2"/>
  <c r="T17" i="2"/>
  <c r="AP17" i="2" s="1"/>
  <c r="J18" i="2"/>
  <c r="N18" i="2"/>
  <c r="T18" i="2"/>
  <c r="AP18" i="2" s="1"/>
  <c r="J19" i="2"/>
  <c r="N19" i="2"/>
  <c r="T19" i="2"/>
  <c r="AP19" i="2" s="1"/>
  <c r="J20" i="2"/>
  <c r="N20" i="2"/>
  <c r="T20" i="2"/>
  <c r="AP20" i="2" s="1"/>
  <c r="J21" i="2"/>
  <c r="N21" i="2"/>
  <c r="T21" i="2"/>
  <c r="AP21" i="2" s="1"/>
  <c r="J22" i="2"/>
  <c r="N22" i="2"/>
  <c r="T22" i="2"/>
  <c r="AP22" i="2" s="1"/>
  <c r="J23" i="2"/>
  <c r="N23" i="2"/>
  <c r="T23" i="2"/>
  <c r="AP23" i="2" s="1"/>
  <c r="J24" i="2"/>
  <c r="T24" i="2"/>
  <c r="AP24" i="2" s="1"/>
  <c r="J25" i="2"/>
  <c r="N25" i="2"/>
  <c r="T25" i="2"/>
  <c r="AP25" i="2" s="1"/>
  <c r="J26" i="2"/>
  <c r="N26" i="2"/>
  <c r="T26" i="2"/>
  <c r="AP26" i="2" s="1"/>
  <c r="J27" i="2"/>
  <c r="N27" i="2"/>
  <c r="T27" i="2"/>
  <c r="AP27" i="2" s="1"/>
  <c r="J28" i="2"/>
  <c r="N28" i="2"/>
  <c r="T28" i="2"/>
  <c r="AP28" i="2" s="1"/>
  <c r="J29" i="2"/>
  <c r="N29" i="2"/>
  <c r="T29" i="2"/>
  <c r="AP29" i="2" s="1"/>
  <c r="J30" i="2"/>
  <c r="N30" i="2"/>
  <c r="T30" i="2"/>
  <c r="AP30" i="2" s="1"/>
  <c r="J31" i="2"/>
  <c r="N31" i="2"/>
  <c r="T31" i="2"/>
  <c r="AP31" i="2" s="1"/>
  <c r="J32" i="2"/>
  <c r="N32" i="2"/>
  <c r="T32" i="2"/>
  <c r="AP32" i="2" s="1"/>
  <c r="J33" i="2"/>
  <c r="N33" i="2"/>
  <c r="T33" i="2"/>
  <c r="AP33" i="2" s="1"/>
  <c r="J34" i="2"/>
  <c r="N34" i="2"/>
  <c r="T34" i="2"/>
  <c r="AP34" i="2" s="1"/>
  <c r="J35" i="2"/>
  <c r="N35" i="2"/>
  <c r="T35" i="2"/>
  <c r="AP35" i="2" s="1"/>
  <c r="J36" i="2"/>
  <c r="N36" i="2"/>
  <c r="T36" i="2"/>
  <c r="AP36" i="2" s="1"/>
  <c r="J37" i="2"/>
  <c r="N37" i="2"/>
  <c r="T37" i="2"/>
  <c r="AP37" i="2" s="1"/>
  <c r="J38" i="2"/>
  <c r="N38" i="2"/>
  <c r="T38" i="2"/>
  <c r="AP38" i="2" s="1"/>
  <c r="J39" i="2"/>
  <c r="N39" i="2"/>
  <c r="T39" i="2"/>
  <c r="AP39" i="2" s="1"/>
  <c r="J40" i="2"/>
  <c r="N40" i="2"/>
  <c r="T40" i="2"/>
  <c r="AP40" i="2" s="1"/>
  <c r="J41" i="2"/>
  <c r="N41" i="2"/>
  <c r="T41" i="2"/>
  <c r="AP41" i="2" s="1"/>
  <c r="J42" i="2"/>
  <c r="N42" i="2"/>
  <c r="T42" i="2"/>
  <c r="AP42" i="2" s="1"/>
  <c r="J43" i="2"/>
  <c r="N43" i="2"/>
  <c r="T43" i="2"/>
  <c r="AP43" i="2" s="1"/>
  <c r="J44" i="2"/>
  <c r="N44" i="2"/>
  <c r="T44" i="2"/>
  <c r="AP44" i="2" s="1"/>
  <c r="J45" i="2"/>
  <c r="N45" i="2"/>
  <c r="T45" i="2"/>
  <c r="AP45" i="2" s="1"/>
  <c r="J46" i="2"/>
  <c r="N46" i="2"/>
  <c r="T46" i="2"/>
  <c r="AP46" i="2" s="1"/>
  <c r="J47" i="2"/>
  <c r="N47" i="2"/>
  <c r="T47" i="2"/>
  <c r="AP47" i="2" s="1"/>
  <c r="J48" i="2"/>
  <c r="N48" i="2"/>
  <c r="T48" i="2"/>
  <c r="AP48" i="2" s="1"/>
  <c r="J49" i="2"/>
  <c r="N49" i="2"/>
  <c r="T49" i="2"/>
  <c r="AP49" i="2" s="1"/>
  <c r="J50" i="2"/>
  <c r="N50" i="2"/>
  <c r="T50" i="2"/>
  <c r="AP50" i="2" s="1"/>
  <c r="J51" i="2"/>
  <c r="N51" i="2"/>
  <c r="T51" i="2"/>
  <c r="AP51" i="2" s="1"/>
  <c r="J52" i="2"/>
  <c r="N52" i="2"/>
  <c r="T52" i="2"/>
  <c r="AP52" i="2" s="1"/>
  <c r="J53" i="2"/>
  <c r="N53" i="2"/>
  <c r="T53" i="2"/>
  <c r="AP53" i="2" s="1"/>
  <c r="J54" i="2"/>
  <c r="N54" i="2"/>
  <c r="T54" i="2"/>
  <c r="AP54" i="2" s="1"/>
  <c r="J55" i="2"/>
  <c r="N55" i="2"/>
  <c r="T55" i="2"/>
  <c r="AP55" i="2" s="1"/>
  <c r="J56" i="2"/>
  <c r="N56" i="2"/>
  <c r="T56" i="2"/>
  <c r="AP56" i="2" s="1"/>
  <c r="J57" i="2"/>
  <c r="N57" i="2"/>
  <c r="T57" i="2"/>
  <c r="AP57" i="2" s="1"/>
  <c r="J58" i="2"/>
  <c r="N58" i="2"/>
  <c r="T58" i="2"/>
  <c r="AP58" i="2" s="1"/>
  <c r="J59" i="2"/>
  <c r="N59" i="2"/>
  <c r="T59" i="2"/>
  <c r="AP59" i="2" s="1"/>
  <c r="J60" i="2"/>
  <c r="AE60" i="2" s="1"/>
  <c r="N60" i="2"/>
  <c r="T60" i="2"/>
  <c r="AP60" i="2" s="1"/>
  <c r="J61" i="2"/>
  <c r="N61" i="2"/>
  <c r="T61" i="2"/>
  <c r="AP61" i="2" s="1"/>
  <c r="J62" i="2"/>
  <c r="N62" i="2"/>
  <c r="T62" i="2"/>
  <c r="AP62" i="2" s="1"/>
  <c r="J63" i="2"/>
  <c r="N63" i="2"/>
  <c r="T63" i="2"/>
  <c r="AP63" i="2" s="1"/>
  <c r="J64" i="2"/>
  <c r="N64" i="2"/>
  <c r="T64" i="2"/>
  <c r="AP64" i="2" s="1"/>
  <c r="J65" i="2"/>
  <c r="N65" i="2"/>
  <c r="T65" i="2"/>
  <c r="AP65" i="2" s="1"/>
  <c r="J66" i="2"/>
  <c r="N66" i="2"/>
  <c r="T66" i="2"/>
  <c r="AP66" i="2" s="1"/>
  <c r="J67" i="2"/>
  <c r="N67" i="2"/>
  <c r="T67" i="2"/>
  <c r="AP67" i="2" s="1"/>
  <c r="J68" i="2"/>
  <c r="N68" i="2"/>
  <c r="T68" i="2"/>
  <c r="AP68" i="2" s="1"/>
  <c r="J69" i="2"/>
  <c r="N69" i="2"/>
  <c r="T69" i="2"/>
  <c r="AP69" i="2" s="1"/>
  <c r="J70" i="2"/>
  <c r="N70" i="2"/>
  <c r="T70" i="2"/>
  <c r="AP70" i="2" s="1"/>
  <c r="J71" i="2"/>
  <c r="N71" i="2"/>
  <c r="T71" i="2"/>
  <c r="AP71" i="2" s="1"/>
  <c r="J72" i="2"/>
  <c r="N72" i="2"/>
  <c r="T72" i="2"/>
  <c r="AP72" i="2" s="1"/>
  <c r="J73" i="2"/>
  <c r="N73" i="2"/>
  <c r="T73" i="2"/>
  <c r="AP73" i="2" s="1"/>
  <c r="J74" i="2"/>
  <c r="N74" i="2"/>
  <c r="T74" i="2"/>
  <c r="AP74" i="2" s="1"/>
  <c r="J75" i="2"/>
  <c r="N75" i="2"/>
  <c r="T75" i="2"/>
  <c r="AP75" i="2" s="1"/>
  <c r="J76" i="2"/>
  <c r="N76" i="2"/>
  <c r="T76" i="2"/>
  <c r="AP76" i="2" s="1"/>
  <c r="J77" i="2"/>
  <c r="N77" i="2"/>
  <c r="T77" i="2"/>
  <c r="AP77" i="2" s="1"/>
  <c r="J78" i="2"/>
  <c r="N78" i="2"/>
  <c r="T78" i="2"/>
  <c r="AP78" i="2" s="1"/>
  <c r="J79" i="2"/>
  <c r="N79" i="2"/>
  <c r="T79" i="2"/>
  <c r="AP79" i="2" s="1"/>
  <c r="J80" i="2"/>
  <c r="N80" i="2"/>
  <c r="T80" i="2"/>
  <c r="AP80" i="2" s="1"/>
  <c r="J81" i="2"/>
  <c r="N81" i="2"/>
  <c r="T81" i="2"/>
  <c r="AP81" i="2" s="1"/>
  <c r="J82" i="2"/>
  <c r="N82" i="2"/>
  <c r="T82" i="2"/>
  <c r="AP82" i="2" s="1"/>
  <c r="J83" i="2"/>
  <c r="N83" i="2"/>
  <c r="T83" i="2"/>
  <c r="AP83" i="2" s="1"/>
  <c r="J84" i="2"/>
  <c r="N84" i="2"/>
  <c r="T84" i="2"/>
  <c r="AP84" i="2" s="1"/>
  <c r="J85" i="2"/>
  <c r="N85" i="2"/>
  <c r="T85" i="2"/>
  <c r="AP85" i="2" s="1"/>
  <c r="J86" i="2"/>
  <c r="N86" i="2"/>
  <c r="T86" i="2"/>
  <c r="AP86" i="2" s="1"/>
  <c r="J87" i="2"/>
  <c r="N87" i="2"/>
  <c r="T87" i="2"/>
  <c r="AP87" i="2" s="1"/>
  <c r="J88" i="2"/>
  <c r="N88" i="2"/>
  <c r="T88" i="2"/>
  <c r="AP88" i="2" s="1"/>
  <c r="J89" i="2"/>
  <c r="N89" i="2"/>
  <c r="T89" i="2"/>
  <c r="AP89" i="2" s="1"/>
  <c r="J90" i="2"/>
  <c r="N90" i="2"/>
  <c r="T90" i="2"/>
  <c r="AP90" i="2" s="1"/>
  <c r="J91" i="2"/>
  <c r="N91" i="2"/>
  <c r="T91" i="2"/>
  <c r="AP91" i="2" s="1"/>
  <c r="J92" i="2"/>
  <c r="N92" i="2"/>
  <c r="T92" i="2"/>
  <c r="AP92" i="2" s="1"/>
  <c r="J93" i="2"/>
  <c r="N93" i="2"/>
  <c r="T93" i="2"/>
  <c r="AP93" i="2" s="1"/>
  <c r="J94" i="2"/>
  <c r="N94" i="2"/>
  <c r="T94" i="2"/>
  <c r="AP94" i="2" s="1"/>
  <c r="J95" i="2"/>
  <c r="N95" i="2"/>
  <c r="T95" i="2"/>
  <c r="AP95" i="2" s="1"/>
  <c r="J96" i="2"/>
  <c r="N96" i="2"/>
  <c r="T96" i="2"/>
  <c r="AP96" i="2" s="1"/>
  <c r="J97" i="2"/>
  <c r="N97" i="2"/>
  <c r="T97" i="2"/>
  <c r="AP97" i="2" s="1"/>
  <c r="J98" i="2"/>
  <c r="N98" i="2"/>
  <c r="T98" i="2"/>
  <c r="AP98" i="2" s="1"/>
  <c r="J99" i="2"/>
  <c r="N99" i="2"/>
  <c r="T99" i="2"/>
  <c r="AP99" i="2" s="1"/>
  <c r="J100" i="2"/>
  <c r="N100" i="2"/>
  <c r="T100" i="2"/>
  <c r="AP100" i="2" s="1"/>
  <c r="J101" i="2"/>
  <c r="N101" i="2"/>
  <c r="T101" i="2"/>
  <c r="AP101" i="2" s="1"/>
  <c r="J102" i="2"/>
  <c r="N102" i="2"/>
  <c r="T102" i="2"/>
  <c r="AP102" i="2" s="1"/>
  <c r="J103" i="2"/>
  <c r="N103" i="2"/>
  <c r="T103" i="2"/>
  <c r="AP103" i="2" s="1"/>
  <c r="J104" i="2"/>
  <c r="N104" i="2"/>
  <c r="T104" i="2"/>
  <c r="AP104" i="2" s="1"/>
  <c r="J105" i="2"/>
  <c r="N105" i="2"/>
  <c r="T105" i="2"/>
  <c r="AP105" i="2" s="1"/>
  <c r="J106" i="2"/>
  <c r="N106" i="2"/>
  <c r="T106" i="2"/>
  <c r="AP106" i="2" s="1"/>
  <c r="J107" i="2"/>
  <c r="N107" i="2"/>
  <c r="T107" i="2"/>
  <c r="AP107" i="2" s="1"/>
  <c r="J108" i="2"/>
  <c r="N108" i="2"/>
  <c r="T108" i="2"/>
  <c r="AP108" i="2" s="1"/>
  <c r="J109" i="2"/>
  <c r="N109" i="2"/>
  <c r="T109" i="2"/>
  <c r="AP109" i="2" s="1"/>
  <c r="J110" i="2"/>
  <c r="N110" i="2"/>
  <c r="T110" i="2"/>
  <c r="AP110" i="2" s="1"/>
  <c r="J111" i="2"/>
  <c r="N111" i="2"/>
  <c r="T111" i="2"/>
  <c r="AP111" i="2" s="1"/>
  <c r="J112" i="2"/>
  <c r="N112" i="2"/>
  <c r="T112" i="2"/>
  <c r="AP112" i="2" s="1"/>
  <c r="J113" i="2"/>
  <c r="N113" i="2"/>
  <c r="T113" i="2"/>
  <c r="AP113" i="2" s="1"/>
  <c r="J114" i="2"/>
  <c r="N114" i="2"/>
  <c r="T114" i="2"/>
  <c r="AP114" i="2" s="1"/>
  <c r="J115" i="2"/>
  <c r="N115" i="2"/>
  <c r="T115" i="2"/>
  <c r="AP115" i="2" s="1"/>
  <c r="J116" i="2"/>
  <c r="N116" i="2"/>
  <c r="T116" i="2"/>
  <c r="AP116" i="2" s="1"/>
  <c r="J117" i="2"/>
  <c r="N117" i="2"/>
  <c r="T117" i="2"/>
  <c r="AP117" i="2" s="1"/>
  <c r="J118" i="2"/>
  <c r="N118" i="2"/>
  <c r="T118" i="2"/>
  <c r="AP118" i="2" s="1"/>
  <c r="J119" i="2"/>
  <c r="N119" i="2"/>
  <c r="T119" i="2"/>
  <c r="AP119" i="2" s="1"/>
  <c r="J120" i="2"/>
  <c r="N120" i="2"/>
  <c r="T120" i="2"/>
  <c r="AP120" i="2" s="1"/>
  <c r="J121" i="2"/>
  <c r="N121" i="2"/>
  <c r="T121" i="2"/>
  <c r="AP121" i="2" s="1"/>
  <c r="J122" i="2"/>
  <c r="N122" i="2"/>
  <c r="T122" i="2"/>
  <c r="AP122" i="2" s="1"/>
  <c r="J123" i="2"/>
  <c r="N123" i="2"/>
  <c r="T123" i="2"/>
  <c r="AP123" i="2" s="1"/>
  <c r="J124" i="2"/>
  <c r="N124" i="2"/>
  <c r="T124" i="2"/>
  <c r="AP124" i="2" s="1"/>
  <c r="J125" i="2"/>
  <c r="N125" i="2"/>
  <c r="T125" i="2"/>
  <c r="AP125" i="2" s="1"/>
  <c r="J126" i="2"/>
  <c r="N126" i="2"/>
  <c r="J127" i="2"/>
  <c r="N127" i="2"/>
  <c r="AP127" i="2"/>
  <c r="J128" i="2"/>
  <c r="N128" i="2"/>
  <c r="T128" i="2"/>
  <c r="AP128" i="2" s="1"/>
  <c r="J129" i="2"/>
  <c r="N129" i="2"/>
  <c r="T129" i="2"/>
  <c r="AP129" i="2" s="1"/>
  <c r="J130" i="2"/>
  <c r="N130" i="2"/>
  <c r="T130" i="2"/>
  <c r="AP130" i="2" s="1"/>
  <c r="J131" i="2"/>
  <c r="N131" i="2"/>
  <c r="T131" i="2"/>
  <c r="AP131" i="2" s="1"/>
  <c r="J133" i="2"/>
  <c r="N133" i="2"/>
  <c r="T133" i="2"/>
  <c r="AP133" i="2" s="1"/>
  <c r="J134" i="2"/>
  <c r="N134" i="2"/>
  <c r="T134" i="2"/>
  <c r="AP134" i="2" s="1"/>
  <c r="J135" i="2"/>
  <c r="N135" i="2"/>
  <c r="T135" i="2"/>
  <c r="AP135" i="2" s="1"/>
  <c r="J136" i="2"/>
  <c r="N136" i="2"/>
  <c r="T136" i="2"/>
  <c r="AP136" i="2" s="1"/>
  <c r="J137" i="2"/>
  <c r="N137" i="2"/>
  <c r="T137" i="2"/>
  <c r="AP137" i="2" s="1"/>
  <c r="J138" i="2"/>
  <c r="N138" i="2"/>
  <c r="T138" i="2"/>
  <c r="AP138" i="2" s="1"/>
  <c r="J139" i="2"/>
  <c r="N139" i="2"/>
  <c r="T139" i="2"/>
  <c r="AP139" i="2" s="1"/>
  <c r="J140" i="2"/>
  <c r="N140" i="2"/>
  <c r="T140" i="2"/>
  <c r="AP140" i="2" s="1"/>
  <c r="J141" i="2"/>
  <c r="N141" i="2"/>
  <c r="T141" i="2"/>
  <c r="AP141" i="2" s="1"/>
  <c r="J142" i="2"/>
  <c r="N142" i="2"/>
  <c r="T142" i="2"/>
  <c r="AP142" i="2" s="1"/>
  <c r="J143" i="2"/>
  <c r="N143" i="2"/>
  <c r="T143" i="2"/>
  <c r="AP143" i="2" s="1"/>
  <c r="J144" i="2"/>
  <c r="N144" i="2"/>
  <c r="T144" i="2"/>
  <c r="AP144" i="2" s="1"/>
  <c r="J145" i="2"/>
  <c r="N145" i="2"/>
  <c r="T145" i="2"/>
  <c r="AP145" i="2" s="1"/>
  <c r="J146" i="2"/>
  <c r="N146" i="2"/>
  <c r="T146" i="2"/>
  <c r="AP146" i="2" s="1"/>
  <c r="J147" i="2"/>
  <c r="N147" i="2"/>
  <c r="T147" i="2"/>
  <c r="AP147" i="2" s="1"/>
  <c r="J148" i="2"/>
  <c r="N148" i="2"/>
  <c r="T148" i="2"/>
  <c r="AP148" i="2" s="1"/>
  <c r="J149" i="2"/>
  <c r="N149" i="2"/>
  <c r="T149" i="2"/>
  <c r="AP149" i="2" s="1"/>
  <c r="J150" i="2"/>
  <c r="N150" i="2"/>
  <c r="T150" i="2"/>
  <c r="AP150" i="2" s="1"/>
  <c r="J151" i="2"/>
  <c r="N151" i="2"/>
  <c r="T151" i="2"/>
  <c r="AP151" i="2" s="1"/>
  <c r="J152" i="2"/>
  <c r="N152" i="2"/>
  <c r="T152" i="2"/>
  <c r="AP152" i="2" s="1"/>
  <c r="J153" i="2"/>
  <c r="N153" i="2"/>
  <c r="T153" i="2"/>
  <c r="AP153" i="2" s="1"/>
  <c r="J154" i="2"/>
  <c r="N154" i="2"/>
  <c r="T154" i="2"/>
  <c r="AP154" i="2" s="1"/>
  <c r="J155" i="2"/>
  <c r="N155" i="2"/>
  <c r="T155" i="2"/>
  <c r="AP155" i="2" s="1"/>
  <c r="J156" i="2"/>
  <c r="N156" i="2"/>
  <c r="T156" i="2"/>
  <c r="AP156" i="2" s="1"/>
  <c r="AE60" i="4"/>
  <c r="AJ132" i="6"/>
  <c r="AE136" i="6"/>
  <c r="AE137" i="6"/>
  <c r="AJ132" i="8"/>
  <c r="AJ154" i="8"/>
  <c r="N3" i="2"/>
  <c r="J3" i="2"/>
  <c r="AP3" i="2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T156" i="6"/>
  <c r="AP156" i="6" s="1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T3" i="4"/>
  <c r="AP3" i="4" s="1"/>
  <c r="T3" i="6"/>
  <c r="AP3" i="6" s="1"/>
  <c r="AP3" i="8"/>
  <c r="AO13" i="6"/>
  <c r="AO22" i="6"/>
  <c r="AO26" i="6"/>
  <c r="AO46" i="6"/>
  <c r="AO50" i="6"/>
  <c r="AO58" i="6"/>
  <c r="AO62" i="6"/>
  <c r="AO66" i="6"/>
  <c r="AO67" i="6"/>
  <c r="AO107" i="6"/>
  <c r="AO130" i="6"/>
  <c r="AO8" i="4"/>
  <c r="AO9" i="4"/>
  <c r="AO10" i="4"/>
  <c r="AO11" i="4"/>
  <c r="AO22" i="4"/>
  <c r="AO29" i="4"/>
  <c r="AO33" i="4"/>
  <c r="AO35" i="4"/>
  <c r="AO36" i="4"/>
  <c r="AO51" i="4"/>
  <c r="AO58" i="4"/>
  <c r="AO59" i="4"/>
  <c r="AO66" i="4"/>
  <c r="AO68" i="4"/>
  <c r="AO71" i="4"/>
  <c r="AO72" i="4"/>
  <c r="AO73" i="4"/>
  <c r="AO78" i="4"/>
  <c r="AO80" i="4"/>
  <c r="AO85" i="4"/>
  <c r="AO89" i="4"/>
  <c r="AO99" i="4"/>
  <c r="AO107" i="4"/>
  <c r="AO108" i="4"/>
  <c r="AO114" i="4"/>
  <c r="AO115" i="4"/>
  <c r="AO117" i="4"/>
  <c r="AO123" i="4"/>
  <c r="AO124" i="4"/>
  <c r="AO128" i="4"/>
  <c r="AO130" i="4"/>
  <c r="AO134" i="4"/>
  <c r="AO145" i="4"/>
  <c r="AO151" i="4"/>
  <c r="AO156" i="4"/>
  <c r="S4" i="2"/>
  <c r="AO4" i="2" s="1"/>
  <c r="S5" i="2"/>
  <c r="AO5" i="2" s="1"/>
  <c r="S6" i="2"/>
  <c r="S7" i="2"/>
  <c r="AO7" i="2" s="1"/>
  <c r="S8" i="2"/>
  <c r="AO8" i="2" s="1"/>
  <c r="S9" i="2"/>
  <c r="S10" i="2"/>
  <c r="S11" i="2"/>
  <c r="AO11" i="2" s="1"/>
  <c r="S12" i="2"/>
  <c r="AO12" i="2" s="1"/>
  <c r="S13" i="2"/>
  <c r="S14" i="2"/>
  <c r="S15" i="2"/>
  <c r="S16" i="2"/>
  <c r="AO16" i="2" s="1"/>
  <c r="S17" i="2"/>
  <c r="S18" i="2"/>
  <c r="S19" i="2"/>
  <c r="S20" i="2"/>
  <c r="AO20" i="2" s="1"/>
  <c r="S21" i="2"/>
  <c r="S22" i="2"/>
  <c r="S23" i="2"/>
  <c r="AO23" i="2" s="1"/>
  <c r="S24" i="2"/>
  <c r="S25" i="2"/>
  <c r="AO25" i="2" s="1"/>
  <c r="S26" i="2"/>
  <c r="S27" i="2"/>
  <c r="AO27" i="2" s="1"/>
  <c r="S28" i="2"/>
  <c r="AO28" i="2" s="1"/>
  <c r="S29" i="2"/>
  <c r="AO29" i="2" s="1"/>
  <c r="S30" i="2"/>
  <c r="S31" i="2"/>
  <c r="AO31" i="2" s="1"/>
  <c r="S32" i="2"/>
  <c r="AO32" i="2" s="1"/>
  <c r="S33" i="2"/>
  <c r="S34" i="2"/>
  <c r="S35" i="2"/>
  <c r="AO35" i="2" s="1"/>
  <c r="S36" i="2"/>
  <c r="AO36" i="2" s="1"/>
  <c r="S37" i="2"/>
  <c r="S38" i="2"/>
  <c r="S39" i="2"/>
  <c r="AO39" i="2" s="1"/>
  <c r="S40" i="2"/>
  <c r="S41" i="2"/>
  <c r="S42" i="2"/>
  <c r="S43" i="2"/>
  <c r="AO43" i="2" s="1"/>
  <c r="S44" i="2"/>
  <c r="AO44" i="2" s="1"/>
  <c r="S45" i="2"/>
  <c r="S46" i="2"/>
  <c r="S47" i="2"/>
  <c r="AO47" i="2" s="1"/>
  <c r="S48" i="2"/>
  <c r="AO48" i="2" s="1"/>
  <c r="S49" i="2"/>
  <c r="S50" i="2"/>
  <c r="S51" i="2"/>
  <c r="AO51" i="2" s="1"/>
  <c r="S52" i="2"/>
  <c r="AO52" i="2" s="1"/>
  <c r="S53" i="2"/>
  <c r="S54" i="2"/>
  <c r="S55" i="2"/>
  <c r="AO55" i="2" s="1"/>
  <c r="S56" i="2"/>
  <c r="S57" i="2"/>
  <c r="S58" i="2"/>
  <c r="S59" i="2"/>
  <c r="S60" i="2"/>
  <c r="AO60" i="2" s="1"/>
  <c r="S61" i="2"/>
  <c r="S62" i="2"/>
  <c r="S63" i="2"/>
  <c r="AO63" i="2" s="1"/>
  <c r="S64" i="2"/>
  <c r="AO64" i="2" s="1"/>
  <c r="S65" i="2"/>
  <c r="S66" i="2"/>
  <c r="S67" i="2"/>
  <c r="AO67" i="2" s="1"/>
  <c r="S68" i="2"/>
  <c r="AO68" i="2" s="1"/>
  <c r="S69" i="2"/>
  <c r="S70" i="2"/>
  <c r="S71" i="2"/>
  <c r="AO71" i="2" s="1"/>
  <c r="S72" i="2"/>
  <c r="AO72" i="2" s="1"/>
  <c r="S73" i="2"/>
  <c r="S74" i="2"/>
  <c r="S75" i="2"/>
  <c r="AO75" i="2" s="1"/>
  <c r="S76" i="2"/>
  <c r="AO76" i="2" s="1"/>
  <c r="S77" i="2"/>
  <c r="S78" i="2"/>
  <c r="S79" i="2"/>
  <c r="S80" i="2"/>
  <c r="AO80" i="2" s="1"/>
  <c r="S81" i="2"/>
  <c r="S82" i="2"/>
  <c r="S83" i="2"/>
  <c r="S84" i="2"/>
  <c r="AO84" i="2" s="1"/>
  <c r="S85" i="2"/>
  <c r="S86" i="2"/>
  <c r="S87" i="2"/>
  <c r="AO87" i="2" s="1"/>
  <c r="S88" i="2"/>
  <c r="AO88" i="2" s="1"/>
  <c r="S89" i="2"/>
  <c r="S90" i="2"/>
  <c r="S91" i="2"/>
  <c r="AO91" i="2" s="1"/>
  <c r="S92" i="2"/>
  <c r="AO92" i="2" s="1"/>
  <c r="S93" i="2"/>
  <c r="S94" i="2"/>
  <c r="S95" i="2"/>
  <c r="AO95" i="2" s="1"/>
  <c r="S96" i="2"/>
  <c r="S97" i="2"/>
  <c r="S98" i="2"/>
  <c r="S99" i="2"/>
  <c r="AO99" i="2" s="1"/>
  <c r="S100" i="2"/>
  <c r="AO100" i="2" s="1"/>
  <c r="S101" i="2"/>
  <c r="S102" i="2"/>
  <c r="S103" i="2"/>
  <c r="AO103" i="2" s="1"/>
  <c r="S104" i="2"/>
  <c r="AO104" i="2" s="1"/>
  <c r="S105" i="2"/>
  <c r="S106" i="2"/>
  <c r="S107" i="2"/>
  <c r="S108" i="2"/>
  <c r="AO108" i="2" s="1"/>
  <c r="S109" i="2"/>
  <c r="S110" i="2"/>
  <c r="S111" i="2"/>
  <c r="AO111" i="2" s="1"/>
  <c r="S112" i="2"/>
  <c r="AO112" i="2" s="1"/>
  <c r="S113" i="2"/>
  <c r="S114" i="2"/>
  <c r="S115" i="2"/>
  <c r="AO115" i="2" s="1"/>
  <c r="S116" i="2"/>
  <c r="AO116" i="2" s="1"/>
  <c r="S117" i="2"/>
  <c r="S118" i="2"/>
  <c r="S119" i="2"/>
  <c r="AO119" i="2" s="1"/>
  <c r="S120" i="2"/>
  <c r="S121" i="2"/>
  <c r="S122" i="2"/>
  <c r="S123" i="2"/>
  <c r="S124" i="2"/>
  <c r="AO124" i="2" s="1"/>
  <c r="S125" i="2"/>
  <c r="S126" i="2"/>
  <c r="AN126" i="2" s="1"/>
  <c r="S127" i="2"/>
  <c r="S128" i="2"/>
  <c r="S129" i="2"/>
  <c r="S130" i="2"/>
  <c r="S131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3" i="2"/>
  <c r="S3" i="4"/>
  <c r="S3" i="6"/>
  <c r="AX126" i="43" l="1"/>
  <c r="AX89" i="43"/>
  <c r="AX66" i="43"/>
  <c r="AX120" i="43"/>
  <c r="AX103" i="43"/>
  <c r="AX78" i="43"/>
  <c r="AX87" i="43"/>
  <c r="AX93" i="43"/>
  <c r="AX35" i="43"/>
  <c r="AX152" i="43"/>
  <c r="AX151" i="43"/>
  <c r="AX47" i="43"/>
  <c r="AX97" i="43"/>
  <c r="AX142" i="43"/>
  <c r="AX67" i="43"/>
  <c r="AX23" i="43"/>
  <c r="AX123" i="43"/>
  <c r="AX22" i="43"/>
  <c r="AX26" i="43"/>
  <c r="AX102" i="43"/>
  <c r="AX99" i="43"/>
  <c r="AX29" i="43"/>
  <c r="AX129" i="43"/>
  <c r="AX155" i="43"/>
  <c r="AX21" i="43"/>
  <c r="AX13" i="43"/>
  <c r="AX77" i="43"/>
  <c r="AX17" i="43"/>
  <c r="AX133" i="43"/>
  <c r="AX125" i="43"/>
  <c r="AX16" i="43"/>
  <c r="AX63" i="43"/>
  <c r="AX51" i="43"/>
  <c r="AX163" i="43"/>
  <c r="AX95" i="43"/>
  <c r="AX25" i="43"/>
  <c r="AX106" i="43"/>
  <c r="AX109" i="43"/>
  <c r="AX58" i="43"/>
  <c r="AX105" i="43"/>
  <c r="AX18" i="43"/>
  <c r="AX154" i="43"/>
  <c r="AX149" i="43"/>
  <c r="AX115" i="43"/>
  <c r="AX20" i="43"/>
  <c r="AX111" i="43"/>
  <c r="AX33" i="43"/>
  <c r="AX83" i="43"/>
  <c r="AX42" i="43"/>
  <c r="AX90" i="43"/>
  <c r="AX32" i="43"/>
  <c r="AX137" i="43"/>
  <c r="AX59" i="43"/>
  <c r="AX153" i="43"/>
  <c r="AX85" i="43"/>
  <c r="AX82" i="43"/>
  <c r="AX50" i="43"/>
  <c r="AX36" i="43"/>
  <c r="AX15" i="43"/>
  <c r="AX39" i="43"/>
  <c r="AX127" i="43"/>
  <c r="AX41" i="43"/>
  <c r="AX74" i="43"/>
  <c r="AX130" i="43"/>
  <c r="AX40" i="43"/>
  <c r="AX53" i="43"/>
  <c r="AX98" i="43"/>
  <c r="AX68" i="43"/>
  <c r="AX96" i="43"/>
  <c r="AX119" i="43"/>
  <c r="AX60" i="43"/>
  <c r="AX143" i="43"/>
  <c r="AX49" i="43"/>
  <c r="AX52" i="43"/>
  <c r="AX48" i="43"/>
  <c r="AX147" i="43"/>
  <c r="AX81" i="43"/>
  <c r="AX94" i="43"/>
  <c r="AX55" i="43"/>
  <c r="AX131" i="43"/>
  <c r="AX138" i="43"/>
  <c r="AX100" i="43"/>
  <c r="AX128" i="43"/>
  <c r="AX150" i="43"/>
  <c r="AX159" i="43"/>
  <c r="AX57" i="43"/>
  <c r="AX140" i="43"/>
  <c r="AX146" i="43"/>
  <c r="AX84" i="43"/>
  <c r="AX145" i="43"/>
  <c r="AX101" i="43"/>
  <c r="AX34" i="43"/>
  <c r="AX162" i="43"/>
  <c r="AX160" i="43"/>
  <c r="AX104" i="43"/>
  <c r="AX124" i="43"/>
  <c r="AX117" i="43"/>
  <c r="AX65" i="43"/>
  <c r="AX19" i="43"/>
  <c r="AX116" i="43"/>
  <c r="AX64" i="43"/>
  <c r="AX108" i="43"/>
  <c r="AX75" i="43"/>
  <c r="AX80" i="43"/>
  <c r="AX107" i="43"/>
  <c r="AX121" i="43"/>
  <c r="AX37" i="43"/>
  <c r="AX113" i="43"/>
  <c r="AX91" i="43"/>
  <c r="AX112" i="43"/>
  <c r="AX139" i="43"/>
  <c r="AX79" i="43"/>
  <c r="AX45" i="43"/>
  <c r="AX164" i="43"/>
  <c r="AX30" i="43"/>
  <c r="AX156" i="43"/>
  <c r="AX88" i="43"/>
  <c r="AX73" i="43"/>
  <c r="AX71" i="43"/>
  <c r="AX27" i="43"/>
  <c r="AX148" i="43"/>
  <c r="AX72" i="43"/>
  <c r="AW58" i="43"/>
  <c r="AW160" i="43"/>
  <c r="AW36" i="43"/>
  <c r="AW137" i="43"/>
  <c r="AW20" i="43"/>
  <c r="AW104" i="43"/>
  <c r="AW107" i="43"/>
  <c r="AW145" i="43"/>
  <c r="AW30" i="43"/>
  <c r="AW18" i="43"/>
  <c r="AW134" i="43"/>
  <c r="AW130" i="43"/>
  <c r="AW13" i="43"/>
  <c r="AW100" i="43"/>
  <c r="AW29" i="43"/>
  <c r="AW60" i="43"/>
  <c r="AW103" i="43"/>
  <c r="AW85" i="43"/>
  <c r="AW125" i="43"/>
  <c r="AW77" i="43"/>
  <c r="AW22" i="43"/>
  <c r="AW98" i="43"/>
  <c r="AW129" i="43"/>
  <c r="AW158" i="43"/>
  <c r="AW164" i="43"/>
  <c r="AW34" i="43"/>
  <c r="AW124" i="43"/>
  <c r="AW83" i="43"/>
  <c r="AW121" i="43"/>
  <c r="AW90" i="43"/>
  <c r="AW93" i="43"/>
  <c r="AW46" i="43"/>
  <c r="AW162" i="43"/>
  <c r="AW51" i="43"/>
  <c r="AW54" i="43"/>
  <c r="AW136" i="43"/>
  <c r="AW111" i="43"/>
  <c r="AW138" i="43"/>
  <c r="AW94" i="43"/>
  <c r="AW89" i="43"/>
  <c r="AW102" i="43"/>
  <c r="AW33" i="43"/>
  <c r="AW26" i="43"/>
  <c r="AW70" i="43"/>
  <c r="AW95" i="43"/>
  <c r="AW150" i="43"/>
  <c r="AW53" i="43"/>
  <c r="AW19" i="43"/>
  <c r="AW80" i="43"/>
  <c r="AW37" i="43"/>
  <c r="AW133" i="43"/>
  <c r="AW21" i="43"/>
  <c r="AW153" i="43"/>
  <c r="AW49" i="43"/>
  <c r="AW114" i="43"/>
  <c r="AW139" i="43"/>
  <c r="AW120" i="43"/>
  <c r="AW42" i="43"/>
  <c r="AW55" i="43"/>
  <c r="AW35" i="43"/>
  <c r="AW25" i="43"/>
  <c r="AW59" i="43"/>
  <c r="AW109" i="43"/>
  <c r="AW118" i="43"/>
  <c r="AW67" i="43"/>
  <c r="AW65" i="43"/>
  <c r="AW75" i="43"/>
  <c r="AW62" i="43"/>
  <c r="AW163" i="43"/>
  <c r="AW57" i="43"/>
  <c r="AW82" i="43"/>
  <c r="AW38" i="43"/>
  <c r="AW48" i="43"/>
  <c r="AW146" i="43"/>
  <c r="AW86" i="43"/>
  <c r="AW68" i="43"/>
  <c r="AW156" i="43"/>
  <c r="AW73" i="43"/>
  <c r="AW154" i="43"/>
  <c r="AW97" i="43"/>
  <c r="AW64" i="43"/>
  <c r="AW43" i="43"/>
  <c r="AW81" i="43"/>
  <c r="AW112" i="43"/>
  <c r="AW101" i="43"/>
  <c r="AW113" i="43"/>
  <c r="AW126" i="43"/>
  <c r="AW110" i="43"/>
  <c r="AW39" i="43"/>
  <c r="AW115" i="43"/>
  <c r="AW88" i="43"/>
  <c r="AW27" i="43"/>
  <c r="AW116" i="43"/>
  <c r="AW140" i="43"/>
  <c r="AW165" i="43"/>
  <c r="AW72" i="43"/>
  <c r="AW78" i="43"/>
  <c r="AW84" i="43"/>
  <c r="AW66" i="43"/>
  <c r="AW108" i="43"/>
  <c r="AW52" i="43"/>
  <c r="AW152" i="43"/>
  <c r="AW91" i="43"/>
  <c r="AW40" i="43"/>
  <c r="AW50" i="43"/>
  <c r="AW14" i="43"/>
  <c r="AW148" i="43"/>
  <c r="AW149" i="43"/>
  <c r="AW142" i="43"/>
  <c r="AW119" i="43"/>
  <c r="AW17" i="43"/>
  <c r="AW155" i="43"/>
  <c r="AW45" i="43"/>
  <c r="AW99" i="43"/>
  <c r="AW41" i="43"/>
  <c r="AW123" i="43"/>
  <c r="AW47" i="43"/>
  <c r="AW32" i="43"/>
  <c r="AW74" i="43"/>
  <c r="AW128" i="43"/>
  <c r="AW131" i="43"/>
  <c r="AW105" i="43"/>
  <c r="AW12" i="43"/>
  <c r="AX12" i="43"/>
  <c r="AY90" i="43"/>
  <c r="AY69" i="43"/>
  <c r="AY140" i="43"/>
  <c r="AY58" i="43"/>
  <c r="AY70" i="43"/>
  <c r="AY63" i="43"/>
  <c r="AY65" i="43"/>
  <c r="AY134" i="43"/>
  <c r="AY157" i="43"/>
  <c r="AY73" i="43"/>
  <c r="AY150" i="43"/>
  <c r="AY67" i="43"/>
  <c r="AY71" i="43"/>
  <c r="AY99" i="43"/>
  <c r="AY127" i="43"/>
  <c r="AY93" i="43"/>
  <c r="AY155" i="43"/>
  <c r="AY125" i="43"/>
  <c r="AY147" i="43"/>
  <c r="AY30" i="43"/>
  <c r="AY165" i="43"/>
  <c r="AY151" i="43"/>
  <c r="AY118" i="43"/>
  <c r="AY35" i="43"/>
  <c r="AY123" i="43"/>
  <c r="AY59" i="43"/>
  <c r="AY115" i="43"/>
  <c r="AY22" i="43"/>
  <c r="AY75" i="43"/>
  <c r="AY101" i="43"/>
  <c r="AY72" i="43"/>
  <c r="AY66" i="43"/>
  <c r="AY15" i="43"/>
  <c r="AY86" i="43"/>
  <c r="AY91" i="43"/>
  <c r="AY83" i="43"/>
  <c r="AY47" i="43"/>
  <c r="AY159" i="43"/>
  <c r="AY57" i="43"/>
  <c r="AY138" i="43"/>
  <c r="AY16" i="43"/>
  <c r="AY29" i="43"/>
  <c r="AY45" i="43"/>
  <c r="AY143" i="43"/>
  <c r="AY109" i="43"/>
  <c r="AY79" i="43"/>
  <c r="AY142" i="43"/>
  <c r="AY13" i="43"/>
  <c r="AY98" i="43"/>
  <c r="AY32" i="43"/>
  <c r="AY17" i="43"/>
  <c r="AY87" i="43"/>
  <c r="AY62" i="43"/>
  <c r="AY53" i="43"/>
  <c r="AY36" i="43"/>
  <c r="AY146" i="43"/>
  <c r="AY164" i="43"/>
  <c r="AY64" i="43"/>
  <c r="AY124" i="43"/>
  <c r="AY52" i="43"/>
  <c r="AY40" i="43"/>
  <c r="AY25" i="43"/>
  <c r="AY50" i="43"/>
  <c r="AY102" i="43"/>
  <c r="AY19" i="43"/>
  <c r="AY106" i="43"/>
  <c r="AY42" i="43"/>
  <c r="AY41" i="43"/>
  <c r="AY116" i="43"/>
  <c r="AY20" i="43"/>
  <c r="AY37" i="43"/>
  <c r="AY49" i="43"/>
  <c r="AY84" i="43"/>
  <c r="AY162" i="43"/>
  <c r="AY108" i="43"/>
  <c r="AY110" i="43"/>
  <c r="AY31" i="43"/>
  <c r="AY54" i="43"/>
  <c r="AY158" i="43"/>
  <c r="AY156" i="43"/>
  <c r="AY82" i="43"/>
  <c r="AY39" i="43"/>
  <c r="AY131" i="43"/>
  <c r="AY55" i="43"/>
  <c r="AY139" i="43"/>
  <c r="AY48" i="43"/>
  <c r="AY33" i="43"/>
  <c r="AY148" i="43"/>
  <c r="AY27" i="43"/>
  <c r="AY78" i="43"/>
  <c r="AY74" i="43"/>
  <c r="AY100" i="43"/>
  <c r="AJ97" i="4"/>
  <c r="AI97" i="4"/>
  <c r="AO121" i="2"/>
  <c r="AO117" i="2"/>
  <c r="AO113" i="2"/>
  <c r="AO109" i="2"/>
  <c r="AO101" i="2"/>
  <c r="AO93" i="2"/>
  <c r="AO89" i="2"/>
  <c r="AO85" i="2"/>
  <c r="AO81" i="2"/>
  <c r="AO77" i="2"/>
  <c r="AO73" i="2"/>
  <c r="AO69" i="2"/>
  <c r="AO65" i="2"/>
  <c r="AO61" i="2"/>
  <c r="AO57" i="2"/>
  <c r="AO53" i="2"/>
  <c r="AO49" i="2"/>
  <c r="AO45" i="2"/>
  <c r="AO41" i="2"/>
  <c r="AO33" i="2"/>
  <c r="AN134" i="4"/>
  <c r="AN71" i="4"/>
  <c r="AN123" i="4"/>
  <c r="AN156" i="4"/>
  <c r="AN107" i="4"/>
  <c r="AN58" i="6"/>
  <c r="AN89" i="4"/>
  <c r="AN72" i="4"/>
  <c r="AN50" i="6"/>
  <c r="AN85" i="4"/>
  <c r="AN99" i="4"/>
  <c r="AO102" i="2"/>
  <c r="AN102" i="2"/>
  <c r="AO22" i="2"/>
  <c r="AN22" i="2"/>
  <c r="AO150" i="2"/>
  <c r="AN150" i="2"/>
  <c r="AO146" i="2"/>
  <c r="AN146" i="2"/>
  <c r="AO138" i="2"/>
  <c r="AN138" i="2"/>
  <c r="AO130" i="2"/>
  <c r="AN130" i="2"/>
  <c r="AO118" i="2"/>
  <c r="AN118" i="2"/>
  <c r="AO110" i="2"/>
  <c r="AN110" i="2"/>
  <c r="AO98" i="2"/>
  <c r="AN98" i="2"/>
  <c r="AO90" i="2"/>
  <c r="AN90" i="2"/>
  <c r="AO82" i="2"/>
  <c r="AN82" i="2"/>
  <c r="AO74" i="2"/>
  <c r="AN74" i="2"/>
  <c r="AO66" i="2"/>
  <c r="AN66" i="2"/>
  <c r="AO58" i="2"/>
  <c r="AN58" i="2"/>
  <c r="AO50" i="2"/>
  <c r="AN50" i="2"/>
  <c r="AO42" i="2"/>
  <c r="AN42" i="2"/>
  <c r="AO34" i="2"/>
  <c r="AN34" i="2"/>
  <c r="AO26" i="2"/>
  <c r="AN26" i="2"/>
  <c r="AO14" i="2"/>
  <c r="AN14" i="2"/>
  <c r="AO6" i="2"/>
  <c r="AN6" i="2"/>
  <c r="AO133" i="2"/>
  <c r="AN133" i="2"/>
  <c r="AO152" i="2"/>
  <c r="AN152" i="2"/>
  <c r="AO144" i="2"/>
  <c r="AN144" i="2"/>
  <c r="AO136" i="2"/>
  <c r="AN136" i="2"/>
  <c r="AO128" i="2"/>
  <c r="AN128" i="2"/>
  <c r="AO154" i="2"/>
  <c r="AN154" i="2"/>
  <c r="AO142" i="2"/>
  <c r="AN142" i="2"/>
  <c r="AO134" i="2"/>
  <c r="AN134" i="2"/>
  <c r="AO122" i="2"/>
  <c r="AN122" i="2"/>
  <c r="AO114" i="2"/>
  <c r="AN114" i="2"/>
  <c r="AO106" i="2"/>
  <c r="AN106" i="2"/>
  <c r="AO94" i="2"/>
  <c r="AN94" i="2"/>
  <c r="AO86" i="2"/>
  <c r="AN86" i="2"/>
  <c r="AO78" i="2"/>
  <c r="AN78" i="2"/>
  <c r="AO70" i="2"/>
  <c r="AN70" i="2"/>
  <c r="AO62" i="2"/>
  <c r="AN62" i="2"/>
  <c r="AO54" i="2"/>
  <c r="AN54" i="2"/>
  <c r="AO46" i="2"/>
  <c r="AN46" i="2"/>
  <c r="AO38" i="2"/>
  <c r="AN38" i="2"/>
  <c r="AO30" i="2"/>
  <c r="AN30" i="2"/>
  <c r="AO18" i="2"/>
  <c r="AN18" i="2"/>
  <c r="AO10" i="2"/>
  <c r="AN10" i="2"/>
  <c r="AO3" i="2"/>
  <c r="AN3" i="2"/>
  <c r="AO153" i="2"/>
  <c r="AN153" i="2"/>
  <c r="AO149" i="2"/>
  <c r="AN149" i="2"/>
  <c r="AO145" i="2"/>
  <c r="AN145" i="2"/>
  <c r="AO141" i="2"/>
  <c r="AN141" i="2"/>
  <c r="AO137" i="2"/>
  <c r="AN137" i="2"/>
  <c r="AO129" i="2"/>
  <c r="AN129" i="2"/>
  <c r="AO156" i="2"/>
  <c r="AN156" i="2"/>
  <c r="AO148" i="2"/>
  <c r="AN148" i="2"/>
  <c r="AO140" i="2"/>
  <c r="AN140" i="2"/>
  <c r="AO155" i="2"/>
  <c r="AN155" i="2"/>
  <c r="AO151" i="2"/>
  <c r="AN151" i="2"/>
  <c r="AO147" i="2"/>
  <c r="AN147" i="2"/>
  <c r="AO143" i="2"/>
  <c r="AN143" i="2"/>
  <c r="AO139" i="2"/>
  <c r="AN139" i="2"/>
  <c r="AO135" i="2"/>
  <c r="AN135" i="2"/>
  <c r="AO131" i="2"/>
  <c r="AN131" i="2"/>
  <c r="AO127" i="2"/>
  <c r="AN127" i="2"/>
  <c r="AO147" i="4"/>
  <c r="AN147" i="4"/>
  <c r="AO139" i="4"/>
  <c r="AN139" i="4"/>
  <c r="AO135" i="4"/>
  <c r="AN135" i="4"/>
  <c r="AO122" i="4"/>
  <c r="AN122" i="4"/>
  <c r="AO110" i="4"/>
  <c r="AN110" i="4"/>
  <c r="AO94" i="4"/>
  <c r="AN94" i="4"/>
  <c r="AO82" i="4"/>
  <c r="AN82" i="4"/>
  <c r="AO54" i="4"/>
  <c r="AN54" i="4"/>
  <c r="AO46" i="4"/>
  <c r="AN46" i="4"/>
  <c r="AO34" i="4"/>
  <c r="AN34" i="4"/>
  <c r="AO26" i="4"/>
  <c r="AN26" i="4"/>
  <c r="AO143" i="6"/>
  <c r="AN143" i="6"/>
  <c r="AO131" i="6"/>
  <c r="AN131" i="6"/>
  <c r="AO119" i="6"/>
  <c r="AN119" i="6"/>
  <c r="AO111" i="6"/>
  <c r="AN111" i="6"/>
  <c r="AO99" i="6"/>
  <c r="AN99" i="6"/>
  <c r="AO87" i="6"/>
  <c r="AN87" i="6"/>
  <c r="AO75" i="6"/>
  <c r="AN75" i="6"/>
  <c r="AO63" i="6"/>
  <c r="AN63" i="6"/>
  <c r="AO51" i="6"/>
  <c r="AN51" i="6"/>
  <c r="AO43" i="6"/>
  <c r="AN43" i="6"/>
  <c r="AO31" i="6"/>
  <c r="AN31" i="6"/>
  <c r="AO19" i="6"/>
  <c r="AN19" i="6"/>
  <c r="AO7" i="6"/>
  <c r="AN7" i="6"/>
  <c r="AO144" i="8"/>
  <c r="AN144" i="8"/>
  <c r="AO132" i="8"/>
  <c r="AN132" i="8"/>
  <c r="AO120" i="8"/>
  <c r="AN120" i="8"/>
  <c r="AO108" i="8"/>
  <c r="AN108" i="8"/>
  <c r="AO96" i="8"/>
  <c r="AN96" i="8"/>
  <c r="AO80" i="8"/>
  <c r="AN80" i="8"/>
  <c r="AO68" i="8"/>
  <c r="AN68" i="8"/>
  <c r="AO60" i="8"/>
  <c r="AN60" i="8"/>
  <c r="AN44" i="8"/>
  <c r="AO44" i="8"/>
  <c r="AN28" i="8"/>
  <c r="AO28" i="8"/>
  <c r="AN16" i="8"/>
  <c r="AO16" i="8"/>
  <c r="AO4" i="8"/>
  <c r="AN4" i="8"/>
  <c r="AO120" i="2"/>
  <c r="AN120" i="2"/>
  <c r="AO105" i="2"/>
  <c r="AN105" i="2"/>
  <c r="AO96" i="2"/>
  <c r="AN96" i="2"/>
  <c r="AO59" i="2"/>
  <c r="AN59" i="2"/>
  <c r="AO40" i="2"/>
  <c r="AN40" i="2"/>
  <c r="AO21" i="2"/>
  <c r="AN21" i="2"/>
  <c r="AO15" i="2"/>
  <c r="AN15" i="2"/>
  <c r="AO13" i="2"/>
  <c r="AN13" i="2"/>
  <c r="AN104" i="2"/>
  <c r="AN71" i="2"/>
  <c r="AN119" i="2"/>
  <c r="AO154" i="4"/>
  <c r="AN154" i="4"/>
  <c r="AO150" i="4"/>
  <c r="AN150" i="4"/>
  <c r="AO146" i="4"/>
  <c r="AN146" i="4"/>
  <c r="AO142" i="4"/>
  <c r="AN142" i="4"/>
  <c r="AO138" i="4"/>
  <c r="AN138" i="4"/>
  <c r="AO129" i="4"/>
  <c r="AN129" i="4"/>
  <c r="AO125" i="4"/>
  <c r="AN125" i="4"/>
  <c r="AO121" i="4"/>
  <c r="AN121" i="4"/>
  <c r="AO113" i="4"/>
  <c r="AN113" i="4"/>
  <c r="AO109" i="4"/>
  <c r="AN109" i="4"/>
  <c r="AO105" i="4"/>
  <c r="AN105" i="4"/>
  <c r="AO101" i="4"/>
  <c r="AN101" i="4"/>
  <c r="AO97" i="4"/>
  <c r="AN97" i="4"/>
  <c r="AO93" i="4"/>
  <c r="AN93" i="4"/>
  <c r="AO81" i="4"/>
  <c r="AN81" i="4"/>
  <c r="AO77" i="4"/>
  <c r="AN77" i="4"/>
  <c r="AO69" i="4"/>
  <c r="AN69" i="4"/>
  <c r="AO65" i="4"/>
  <c r="AN65" i="4"/>
  <c r="AO61" i="4"/>
  <c r="AN61" i="4"/>
  <c r="AO57" i="4"/>
  <c r="AN57" i="4"/>
  <c r="AO53" i="4"/>
  <c r="AN53" i="4"/>
  <c r="AO49" i="4"/>
  <c r="AN49" i="4"/>
  <c r="AO45" i="4"/>
  <c r="AN45" i="4"/>
  <c r="AO41" i="4"/>
  <c r="AN41" i="4"/>
  <c r="AO37" i="4"/>
  <c r="AN37" i="4"/>
  <c r="AO25" i="4"/>
  <c r="AN25" i="4"/>
  <c r="AO21" i="4"/>
  <c r="AN21" i="4"/>
  <c r="AO17" i="4"/>
  <c r="AN17" i="4"/>
  <c r="AO13" i="4"/>
  <c r="AN13" i="4"/>
  <c r="AO5" i="4"/>
  <c r="AN5" i="4"/>
  <c r="AO154" i="6"/>
  <c r="AN154" i="6"/>
  <c r="AO150" i="6"/>
  <c r="AN150" i="6"/>
  <c r="AO146" i="6"/>
  <c r="AN146" i="6"/>
  <c r="AO142" i="6"/>
  <c r="AN142" i="6"/>
  <c r="AO138" i="6"/>
  <c r="AN138" i="6"/>
  <c r="AO134" i="6"/>
  <c r="AN134" i="6"/>
  <c r="AN126" i="6"/>
  <c r="AO126" i="6"/>
  <c r="AO122" i="6"/>
  <c r="AN122" i="6"/>
  <c r="AO118" i="6"/>
  <c r="AN118" i="6"/>
  <c r="AO114" i="6"/>
  <c r="AN114" i="6"/>
  <c r="AO110" i="6"/>
  <c r="AN110" i="6"/>
  <c r="AO106" i="6"/>
  <c r="AN106" i="6"/>
  <c r="AO102" i="6"/>
  <c r="AN102" i="6"/>
  <c r="AO98" i="6"/>
  <c r="AN98" i="6"/>
  <c r="AO94" i="6"/>
  <c r="AN94" i="6"/>
  <c r="AO90" i="6"/>
  <c r="AN90" i="6"/>
  <c r="AO86" i="6"/>
  <c r="AN86" i="6"/>
  <c r="AO82" i="6"/>
  <c r="AN82" i="6"/>
  <c r="AO78" i="6"/>
  <c r="AN78" i="6"/>
  <c r="AO74" i="6"/>
  <c r="AN74" i="6"/>
  <c r="AO70" i="6"/>
  <c r="AN70" i="6"/>
  <c r="AO54" i="6"/>
  <c r="AN54" i="6"/>
  <c r="AO42" i="6"/>
  <c r="AN42" i="6"/>
  <c r="AO38" i="6"/>
  <c r="AN38" i="6"/>
  <c r="AO34" i="6"/>
  <c r="AN34" i="6"/>
  <c r="AO30" i="6"/>
  <c r="AN30" i="6"/>
  <c r="AO18" i="6"/>
  <c r="AN18" i="6"/>
  <c r="AO14" i="6"/>
  <c r="AN14" i="6"/>
  <c r="AO10" i="6"/>
  <c r="AN10" i="6"/>
  <c r="AO6" i="6"/>
  <c r="AN6" i="6"/>
  <c r="AO155" i="8"/>
  <c r="AN155" i="8"/>
  <c r="AN151" i="8"/>
  <c r="AO151" i="8"/>
  <c r="AN147" i="8"/>
  <c r="AO147" i="8"/>
  <c r="AN143" i="8"/>
  <c r="AO143" i="8"/>
  <c r="AN139" i="8"/>
  <c r="AO139" i="8"/>
  <c r="AN135" i="8"/>
  <c r="AO135" i="8"/>
  <c r="AO131" i="8"/>
  <c r="AN131" i="8"/>
  <c r="AO127" i="8"/>
  <c r="AN127" i="8"/>
  <c r="AN123" i="8"/>
  <c r="AO123" i="8"/>
  <c r="AN119" i="8"/>
  <c r="AO119" i="8"/>
  <c r="AN115" i="8"/>
  <c r="AO115" i="8"/>
  <c r="AO111" i="8"/>
  <c r="AN111" i="8"/>
  <c r="AO107" i="8"/>
  <c r="AN107" i="8"/>
  <c r="AO103" i="8"/>
  <c r="AN103" i="8"/>
  <c r="AO99" i="8"/>
  <c r="AN99" i="8"/>
  <c r="AO95" i="8"/>
  <c r="AN95" i="8"/>
  <c r="AO91" i="8"/>
  <c r="AN91" i="8"/>
  <c r="AO87" i="8"/>
  <c r="AN87" i="8"/>
  <c r="AO83" i="8"/>
  <c r="AN83" i="8"/>
  <c r="AO79" i="8"/>
  <c r="AN79" i="8"/>
  <c r="AO75" i="8"/>
  <c r="AN75" i="8"/>
  <c r="AO71" i="8"/>
  <c r="AN71" i="8"/>
  <c r="AO67" i="8"/>
  <c r="AN67" i="8"/>
  <c r="AO63" i="8"/>
  <c r="AN63" i="8"/>
  <c r="AO59" i="8"/>
  <c r="AN59" i="8"/>
  <c r="AO55" i="8"/>
  <c r="AN55" i="8"/>
  <c r="AO51" i="8"/>
  <c r="AN51" i="8"/>
  <c r="AO47" i="8"/>
  <c r="AN47" i="8"/>
  <c r="AO43" i="8"/>
  <c r="AN43" i="8"/>
  <c r="AO39" i="8"/>
  <c r="AN39" i="8"/>
  <c r="AO35" i="8"/>
  <c r="AN35" i="8"/>
  <c r="AO31" i="8"/>
  <c r="AN31" i="8"/>
  <c r="AO27" i="8"/>
  <c r="AN27" i="8"/>
  <c r="AO23" i="8"/>
  <c r="AN23" i="8"/>
  <c r="AO19" i="8"/>
  <c r="AN19" i="8"/>
  <c r="AO15" i="8"/>
  <c r="AN15" i="8"/>
  <c r="AN11" i="8"/>
  <c r="AO11" i="8"/>
  <c r="AN7" i="8"/>
  <c r="AO7" i="8"/>
  <c r="AN33" i="2"/>
  <c r="AN49" i="2"/>
  <c r="AN45" i="2"/>
  <c r="AN53" i="2"/>
  <c r="AN27" i="2"/>
  <c r="AN16" i="2"/>
  <c r="AN25" i="2"/>
  <c r="AN63" i="2"/>
  <c r="AN73" i="2"/>
  <c r="AN11" i="2"/>
  <c r="AN115" i="2"/>
  <c r="AN69" i="2"/>
  <c r="AN85" i="2"/>
  <c r="AN29" i="2"/>
  <c r="AN75" i="2"/>
  <c r="AN52" i="2"/>
  <c r="AN39" i="2"/>
  <c r="AN95" i="2"/>
  <c r="AN112" i="2"/>
  <c r="AN57" i="2"/>
  <c r="AN80" i="2"/>
  <c r="AN99" i="2"/>
  <c r="AN93" i="2"/>
  <c r="AN109" i="2"/>
  <c r="AN77" i="2"/>
  <c r="AN47" i="2"/>
  <c r="AN8" i="2"/>
  <c r="AN9" i="4"/>
  <c r="AN66" i="4"/>
  <c r="AN59" i="4"/>
  <c r="AN115" i="4"/>
  <c r="AN35" i="4"/>
  <c r="AN33" i="4"/>
  <c r="AN22" i="6"/>
  <c r="AN46" i="6"/>
  <c r="AN62" i="6"/>
  <c r="AO3" i="4"/>
  <c r="AN3" i="4"/>
  <c r="AO155" i="4"/>
  <c r="AN155" i="4"/>
  <c r="AO143" i="4"/>
  <c r="AN143" i="4"/>
  <c r="AO102" i="4"/>
  <c r="AN102" i="4"/>
  <c r="AO90" i="4"/>
  <c r="AN90" i="4"/>
  <c r="AO70" i="4"/>
  <c r="AN70" i="4"/>
  <c r="AO62" i="4"/>
  <c r="AN62" i="4"/>
  <c r="AO50" i="4"/>
  <c r="AN50" i="4"/>
  <c r="AO38" i="4"/>
  <c r="AN38" i="4"/>
  <c r="AO14" i="4"/>
  <c r="AN14" i="4"/>
  <c r="AO155" i="6"/>
  <c r="AN155" i="6"/>
  <c r="AO151" i="6"/>
  <c r="AN151" i="6"/>
  <c r="AO139" i="6"/>
  <c r="AN139" i="6"/>
  <c r="AO123" i="6"/>
  <c r="AN123" i="6"/>
  <c r="AO95" i="6"/>
  <c r="AN95" i="6"/>
  <c r="AO79" i="6"/>
  <c r="AN79" i="6"/>
  <c r="AO71" i="6"/>
  <c r="AN71" i="6"/>
  <c r="AO59" i="6"/>
  <c r="AN59" i="6"/>
  <c r="AO47" i="6"/>
  <c r="AN47" i="6"/>
  <c r="AO35" i="6"/>
  <c r="AN35" i="6"/>
  <c r="AO23" i="6"/>
  <c r="AN23" i="6"/>
  <c r="AO11" i="6"/>
  <c r="AN11" i="6"/>
  <c r="AN152" i="8"/>
  <c r="AO152" i="8"/>
  <c r="AO140" i="8"/>
  <c r="AN140" i="8"/>
  <c r="AO128" i="8"/>
  <c r="AN128" i="8"/>
  <c r="AO116" i="8"/>
  <c r="AN116" i="8"/>
  <c r="AO104" i="8"/>
  <c r="AN104" i="8"/>
  <c r="AO92" i="8"/>
  <c r="AN92" i="8"/>
  <c r="AO84" i="8"/>
  <c r="AN84" i="8"/>
  <c r="AO72" i="8"/>
  <c r="AN72" i="8"/>
  <c r="AN56" i="8"/>
  <c r="AO56" i="8"/>
  <c r="AN48" i="8"/>
  <c r="AO48" i="8"/>
  <c r="AN36" i="8"/>
  <c r="AO36" i="8"/>
  <c r="AN24" i="8"/>
  <c r="AO24" i="8"/>
  <c r="AO12" i="8"/>
  <c r="AN12" i="8"/>
  <c r="AO123" i="2"/>
  <c r="AN123" i="2"/>
  <c r="AO97" i="2"/>
  <c r="AN97" i="2"/>
  <c r="AO83" i="2"/>
  <c r="AN83" i="2"/>
  <c r="AO24" i="2"/>
  <c r="AN24" i="2"/>
  <c r="AO19" i="2"/>
  <c r="AN19" i="2"/>
  <c r="AN4" i="2"/>
  <c r="AN55" i="2"/>
  <c r="AN103" i="2"/>
  <c r="AN3" i="8"/>
  <c r="AO3" i="8"/>
  <c r="AO153" i="4"/>
  <c r="AN153" i="4"/>
  <c r="AO149" i="4"/>
  <c r="AN149" i="4"/>
  <c r="AO141" i="4"/>
  <c r="AN141" i="4"/>
  <c r="AO137" i="4"/>
  <c r="AN137" i="4"/>
  <c r="AO133" i="4"/>
  <c r="AN133" i="4"/>
  <c r="AO120" i="4"/>
  <c r="AN120" i="4"/>
  <c r="AO116" i="4"/>
  <c r="AN116" i="4"/>
  <c r="AO112" i="4"/>
  <c r="AN112" i="4"/>
  <c r="AO104" i="4"/>
  <c r="AN104" i="4"/>
  <c r="AO100" i="4"/>
  <c r="AN100" i="4"/>
  <c r="AO96" i="4"/>
  <c r="AN96" i="4"/>
  <c r="AO92" i="4"/>
  <c r="AN92" i="4"/>
  <c r="AO88" i="4"/>
  <c r="AN88" i="4"/>
  <c r="AO84" i="4"/>
  <c r="AN84" i="4"/>
  <c r="AO76" i="4"/>
  <c r="AN76" i="4"/>
  <c r="AO64" i="4"/>
  <c r="AN64" i="4"/>
  <c r="AO60" i="4"/>
  <c r="AN60" i="4"/>
  <c r="AO56" i="4"/>
  <c r="AN56" i="4"/>
  <c r="AO52" i="4"/>
  <c r="AN52" i="4"/>
  <c r="AO48" i="4"/>
  <c r="AN48" i="4"/>
  <c r="AO44" i="4"/>
  <c r="AN44" i="4"/>
  <c r="AO40" i="4"/>
  <c r="AN40" i="4"/>
  <c r="AO32" i="4"/>
  <c r="AN32" i="4"/>
  <c r="AO28" i="4"/>
  <c r="AN28" i="4"/>
  <c r="AO24" i="4"/>
  <c r="AN24" i="4"/>
  <c r="AO20" i="4"/>
  <c r="AN20" i="4"/>
  <c r="AO16" i="4"/>
  <c r="AN16" i="4"/>
  <c r="AO12" i="4"/>
  <c r="AN12" i="4"/>
  <c r="AO4" i="4"/>
  <c r="AN4" i="4"/>
  <c r="AO153" i="6"/>
  <c r="AN153" i="6"/>
  <c r="AO149" i="6"/>
  <c r="AN149" i="6"/>
  <c r="AO145" i="6"/>
  <c r="AN145" i="6"/>
  <c r="AO141" i="6"/>
  <c r="AN141" i="6"/>
  <c r="AO137" i="6"/>
  <c r="AN137" i="6"/>
  <c r="AO133" i="6"/>
  <c r="AN133" i="6"/>
  <c r="AO129" i="6"/>
  <c r="AN129" i="6"/>
  <c r="AO125" i="6"/>
  <c r="AN125" i="6"/>
  <c r="AO121" i="6"/>
  <c r="AN121" i="6"/>
  <c r="AO117" i="6"/>
  <c r="AN117" i="6"/>
  <c r="AO113" i="6"/>
  <c r="AN113" i="6"/>
  <c r="AO109" i="6"/>
  <c r="AN109" i="6"/>
  <c r="AO105" i="6"/>
  <c r="AN105" i="6"/>
  <c r="AO101" i="6"/>
  <c r="AN101" i="6"/>
  <c r="AO97" i="6"/>
  <c r="AN97" i="6"/>
  <c r="AO93" i="6"/>
  <c r="AN93" i="6"/>
  <c r="AO89" i="6"/>
  <c r="AN89" i="6"/>
  <c r="AO85" i="6"/>
  <c r="AN85" i="6"/>
  <c r="AO81" i="6"/>
  <c r="AN81" i="6"/>
  <c r="AO77" i="6"/>
  <c r="AN77" i="6"/>
  <c r="AO73" i="6"/>
  <c r="AN73" i="6"/>
  <c r="AO69" i="6"/>
  <c r="AN69" i="6"/>
  <c r="AO65" i="6"/>
  <c r="AN65" i="6"/>
  <c r="AO61" i="6"/>
  <c r="AN61" i="6"/>
  <c r="AO57" i="6"/>
  <c r="AN57" i="6"/>
  <c r="AO53" i="6"/>
  <c r="AN53" i="6"/>
  <c r="AO49" i="6"/>
  <c r="AN49" i="6"/>
  <c r="AO45" i="6"/>
  <c r="AN45" i="6"/>
  <c r="AO41" i="6"/>
  <c r="AN41" i="6"/>
  <c r="AO37" i="6"/>
  <c r="AN37" i="6"/>
  <c r="AO33" i="6"/>
  <c r="AN33" i="6"/>
  <c r="AO29" i="6"/>
  <c r="AN29" i="6"/>
  <c r="AO25" i="6"/>
  <c r="AN25" i="6"/>
  <c r="AO21" i="6"/>
  <c r="AN21" i="6"/>
  <c r="AO17" i="6"/>
  <c r="AN17" i="6"/>
  <c r="AO9" i="6"/>
  <c r="AN9" i="6"/>
  <c r="AO5" i="6"/>
  <c r="AN5" i="6"/>
  <c r="AO154" i="8"/>
  <c r="AN154" i="8"/>
  <c r="AO150" i="8"/>
  <c r="AN150" i="8"/>
  <c r="AO146" i="8"/>
  <c r="AN146" i="8"/>
  <c r="AO142" i="8"/>
  <c r="AN142" i="8"/>
  <c r="AO138" i="8"/>
  <c r="AN138" i="8"/>
  <c r="AN134" i="8"/>
  <c r="AO134" i="8"/>
  <c r="AO130" i="8"/>
  <c r="AN130" i="8"/>
  <c r="AN126" i="8"/>
  <c r="AO126" i="8"/>
  <c r="AO122" i="8"/>
  <c r="AN122" i="8"/>
  <c r="AO118" i="8"/>
  <c r="AN118" i="8"/>
  <c r="AO114" i="8"/>
  <c r="AN114" i="8"/>
  <c r="AN110" i="8"/>
  <c r="AO110" i="8"/>
  <c r="AN106" i="8"/>
  <c r="AO106" i="8"/>
  <c r="AN102" i="8"/>
  <c r="AO102" i="8"/>
  <c r="AN98" i="8"/>
  <c r="AO98" i="8"/>
  <c r="AN94" i="8"/>
  <c r="AO94" i="8"/>
  <c r="AN90" i="8"/>
  <c r="AO90" i="8"/>
  <c r="AN86" i="8"/>
  <c r="AO86" i="8"/>
  <c r="AN82" i="8"/>
  <c r="AO82" i="8"/>
  <c r="AN78" i="8"/>
  <c r="AO78" i="8"/>
  <c r="AN74" i="8"/>
  <c r="AO74" i="8"/>
  <c r="AN70" i="8"/>
  <c r="AO70" i="8"/>
  <c r="AO66" i="8"/>
  <c r="AN66" i="8"/>
  <c r="AO62" i="8"/>
  <c r="AN62" i="8"/>
  <c r="AO58" i="8"/>
  <c r="AN58" i="8"/>
  <c r="AO54" i="8"/>
  <c r="AN54" i="8"/>
  <c r="AO50" i="8"/>
  <c r="AN50" i="8"/>
  <c r="AO46" i="8"/>
  <c r="AN46" i="8"/>
  <c r="AO42" i="8"/>
  <c r="AN42" i="8"/>
  <c r="AO38" i="8"/>
  <c r="AN38" i="8"/>
  <c r="AO34" i="8"/>
  <c r="AN34" i="8"/>
  <c r="AO30" i="8"/>
  <c r="AN30" i="8"/>
  <c r="AN26" i="8"/>
  <c r="AO26" i="8"/>
  <c r="AO22" i="8"/>
  <c r="AN22" i="8"/>
  <c r="AN18" i="8"/>
  <c r="AO18" i="8"/>
  <c r="AO14" i="8"/>
  <c r="AN14" i="8"/>
  <c r="AO10" i="8"/>
  <c r="AN10" i="8"/>
  <c r="AO6" i="8"/>
  <c r="AN6" i="8"/>
  <c r="AN48" i="2"/>
  <c r="AN108" i="2"/>
  <c r="AN100" i="2"/>
  <c r="AN81" i="2"/>
  <c r="AN84" i="2"/>
  <c r="AN43" i="2"/>
  <c r="AN145" i="4"/>
  <c r="AN80" i="4"/>
  <c r="AN58" i="4"/>
  <c r="AN51" i="4"/>
  <c r="AN10" i="4"/>
  <c r="AN29" i="4"/>
  <c r="AN26" i="6"/>
  <c r="AN66" i="6"/>
  <c r="AO126" i="4"/>
  <c r="AN126" i="4"/>
  <c r="AO118" i="4"/>
  <c r="AN118" i="4"/>
  <c r="AO106" i="4"/>
  <c r="AN106" i="4"/>
  <c r="AO98" i="4"/>
  <c r="AN98" i="4"/>
  <c r="AO86" i="4"/>
  <c r="AN86" i="4"/>
  <c r="AO74" i="4"/>
  <c r="AN74" i="4"/>
  <c r="AO42" i="4"/>
  <c r="AN42" i="4"/>
  <c r="AO30" i="4"/>
  <c r="AN30" i="4"/>
  <c r="AO18" i="4"/>
  <c r="AN18" i="4"/>
  <c r="AO6" i="4"/>
  <c r="AN6" i="4"/>
  <c r="AO147" i="6"/>
  <c r="AN147" i="6"/>
  <c r="AO135" i="6"/>
  <c r="AN135" i="6"/>
  <c r="AO127" i="6"/>
  <c r="AN127" i="6"/>
  <c r="AO115" i="6"/>
  <c r="AN115" i="6"/>
  <c r="AO103" i="6"/>
  <c r="AN103" i="6"/>
  <c r="AO91" i="6"/>
  <c r="AN91" i="6"/>
  <c r="AO83" i="6"/>
  <c r="AN83" i="6"/>
  <c r="AO55" i="6"/>
  <c r="AN55" i="6"/>
  <c r="AO39" i="6"/>
  <c r="AN39" i="6"/>
  <c r="AO27" i="6"/>
  <c r="AN27" i="6"/>
  <c r="AO15" i="6"/>
  <c r="AN15" i="6"/>
  <c r="AN156" i="8"/>
  <c r="AO156" i="8"/>
  <c r="AO148" i="8"/>
  <c r="AN148" i="8"/>
  <c r="AO136" i="8"/>
  <c r="AN136" i="8"/>
  <c r="AO124" i="8"/>
  <c r="AN124" i="8"/>
  <c r="AO112" i="8"/>
  <c r="AN112" i="8"/>
  <c r="AO100" i="8"/>
  <c r="AN100" i="8"/>
  <c r="AO88" i="8"/>
  <c r="AN88" i="8"/>
  <c r="AO76" i="8"/>
  <c r="AN76" i="8"/>
  <c r="AO64" i="8"/>
  <c r="AN64" i="8"/>
  <c r="AN52" i="8"/>
  <c r="AO52" i="8"/>
  <c r="AN40" i="8"/>
  <c r="AO40" i="8"/>
  <c r="AN32" i="8"/>
  <c r="AO32" i="8"/>
  <c r="AN20" i="8"/>
  <c r="AO20" i="8"/>
  <c r="AN8" i="8"/>
  <c r="AO8" i="8"/>
  <c r="AO125" i="2"/>
  <c r="AN125" i="2"/>
  <c r="AO107" i="2"/>
  <c r="AN107" i="2"/>
  <c r="AO79" i="2"/>
  <c r="AN79" i="2"/>
  <c r="AO56" i="2"/>
  <c r="AN56" i="2"/>
  <c r="AO37" i="2"/>
  <c r="AN37" i="2"/>
  <c r="AO17" i="2"/>
  <c r="AN17" i="2"/>
  <c r="AO9" i="2"/>
  <c r="AN9" i="2"/>
  <c r="AN67" i="2"/>
  <c r="AN51" i="2"/>
  <c r="AN12" i="2"/>
  <c r="AN130" i="4"/>
  <c r="AN22" i="4"/>
  <c r="AN67" i="6"/>
  <c r="AO3" i="6"/>
  <c r="AN3" i="6"/>
  <c r="AO152" i="4"/>
  <c r="AN152" i="4"/>
  <c r="AO148" i="4"/>
  <c r="AN148" i="4"/>
  <c r="AO144" i="4"/>
  <c r="AN144" i="4"/>
  <c r="AO140" i="4"/>
  <c r="AN140" i="4"/>
  <c r="AO136" i="4"/>
  <c r="AN136" i="4"/>
  <c r="AO131" i="4"/>
  <c r="AN131" i="4"/>
  <c r="AO127" i="4"/>
  <c r="AN127" i="4"/>
  <c r="AO119" i="4"/>
  <c r="AN119" i="4"/>
  <c r="AO111" i="4"/>
  <c r="AN111" i="4"/>
  <c r="AO103" i="4"/>
  <c r="AN103" i="4"/>
  <c r="AO95" i="4"/>
  <c r="AN95" i="4"/>
  <c r="AO91" i="4"/>
  <c r="AN91" i="4"/>
  <c r="AO87" i="4"/>
  <c r="AN87" i="4"/>
  <c r="AO83" i="4"/>
  <c r="AN83" i="4"/>
  <c r="AO79" i="4"/>
  <c r="AN79" i="4"/>
  <c r="AO75" i="4"/>
  <c r="AN75" i="4"/>
  <c r="AO67" i="4"/>
  <c r="AN67" i="4"/>
  <c r="AO63" i="4"/>
  <c r="AN63" i="4"/>
  <c r="AO55" i="4"/>
  <c r="AN55" i="4"/>
  <c r="AO47" i="4"/>
  <c r="AN47" i="4"/>
  <c r="AO43" i="4"/>
  <c r="AN43" i="4"/>
  <c r="AO39" i="4"/>
  <c r="AN39" i="4"/>
  <c r="AO31" i="4"/>
  <c r="AN31" i="4"/>
  <c r="AO27" i="4"/>
  <c r="AN27" i="4"/>
  <c r="AO23" i="4"/>
  <c r="AN23" i="4"/>
  <c r="AO19" i="4"/>
  <c r="AN19" i="4"/>
  <c r="AO15" i="4"/>
  <c r="AN15" i="4"/>
  <c r="AO7" i="4"/>
  <c r="AN7" i="4"/>
  <c r="AO156" i="6"/>
  <c r="AN156" i="6"/>
  <c r="AO152" i="6"/>
  <c r="AN152" i="6"/>
  <c r="AO148" i="6"/>
  <c r="AN148" i="6"/>
  <c r="AO144" i="6"/>
  <c r="AN144" i="6"/>
  <c r="AO140" i="6"/>
  <c r="AN140" i="6"/>
  <c r="AO136" i="6"/>
  <c r="AN136" i="6"/>
  <c r="AO132" i="6"/>
  <c r="AN132" i="6"/>
  <c r="AO128" i="6"/>
  <c r="AN128" i="6"/>
  <c r="AO124" i="6"/>
  <c r="AN124" i="6"/>
  <c r="AO120" i="6"/>
  <c r="AN120" i="6"/>
  <c r="AO116" i="6"/>
  <c r="AN116" i="6"/>
  <c r="AO112" i="6"/>
  <c r="AN112" i="6"/>
  <c r="AO108" i="6"/>
  <c r="AN108" i="6"/>
  <c r="AO104" i="6"/>
  <c r="AN104" i="6"/>
  <c r="AO100" i="6"/>
  <c r="AN100" i="6"/>
  <c r="AO96" i="6"/>
  <c r="AN96" i="6"/>
  <c r="AO92" i="6"/>
  <c r="AN92" i="6"/>
  <c r="AO88" i="6"/>
  <c r="AN88" i="6"/>
  <c r="AO84" i="6"/>
  <c r="AN84" i="6"/>
  <c r="AO80" i="6"/>
  <c r="AN80" i="6"/>
  <c r="AO76" i="6"/>
  <c r="AN76" i="6"/>
  <c r="AO72" i="6"/>
  <c r="AN72" i="6"/>
  <c r="AO68" i="6"/>
  <c r="AN68" i="6"/>
  <c r="AO64" i="6"/>
  <c r="AN64" i="6"/>
  <c r="AO60" i="6"/>
  <c r="AN60" i="6"/>
  <c r="AO56" i="6"/>
  <c r="AN56" i="6"/>
  <c r="AO52" i="6"/>
  <c r="AN52" i="6"/>
  <c r="AO48" i="6"/>
  <c r="AN48" i="6"/>
  <c r="AO44" i="6"/>
  <c r="AN44" i="6"/>
  <c r="AO40" i="6"/>
  <c r="AN40" i="6"/>
  <c r="AO36" i="6"/>
  <c r="AN36" i="6"/>
  <c r="AO32" i="6"/>
  <c r="AN32" i="6"/>
  <c r="AO28" i="6"/>
  <c r="AN28" i="6"/>
  <c r="AO24" i="6"/>
  <c r="AN24" i="6"/>
  <c r="AO20" i="6"/>
  <c r="AN20" i="6"/>
  <c r="AO16" i="6"/>
  <c r="AN16" i="6"/>
  <c r="AO12" i="6"/>
  <c r="AN12" i="6"/>
  <c r="AO8" i="6"/>
  <c r="AN8" i="6"/>
  <c r="AO4" i="6"/>
  <c r="AN4" i="6"/>
  <c r="AO153" i="8"/>
  <c r="AN153" i="8"/>
  <c r="AO149" i="8"/>
  <c r="AN149" i="8"/>
  <c r="AO145" i="8"/>
  <c r="AN145" i="8"/>
  <c r="AO141" i="8"/>
  <c r="AN141" i="8"/>
  <c r="AO137" i="8"/>
  <c r="AN137" i="8"/>
  <c r="AO133" i="8"/>
  <c r="AN133" i="8"/>
  <c r="AN129" i="8"/>
  <c r="AO129" i="8"/>
  <c r="AO125" i="8"/>
  <c r="AN125" i="8"/>
  <c r="AO121" i="8"/>
  <c r="AN121" i="8"/>
  <c r="AO117" i="8"/>
  <c r="AN117" i="8"/>
  <c r="AO113" i="8"/>
  <c r="AN113" i="8"/>
  <c r="AO109" i="8"/>
  <c r="AN109" i="8"/>
  <c r="AO105" i="8"/>
  <c r="AN105" i="8"/>
  <c r="AO101" i="8"/>
  <c r="AN101" i="8"/>
  <c r="AO97" i="8"/>
  <c r="AN97" i="8"/>
  <c r="AO93" i="8"/>
  <c r="AN93" i="8"/>
  <c r="AO89" i="8"/>
  <c r="AN89" i="8"/>
  <c r="AO85" i="8"/>
  <c r="AN85" i="8"/>
  <c r="AO81" i="8"/>
  <c r="AN81" i="8"/>
  <c r="AO77" i="8"/>
  <c r="AN77" i="8"/>
  <c r="AO73" i="8"/>
  <c r="AN73" i="8"/>
  <c r="AO69" i="8"/>
  <c r="AN69" i="8"/>
  <c r="AN65" i="8"/>
  <c r="AO65" i="8"/>
  <c r="AN61" i="8"/>
  <c r="AO61" i="8"/>
  <c r="AO57" i="8"/>
  <c r="AN57" i="8"/>
  <c r="AO53" i="8"/>
  <c r="AN53" i="8"/>
  <c r="AO49" i="8"/>
  <c r="AN49" i="8"/>
  <c r="AO45" i="8"/>
  <c r="AN45" i="8"/>
  <c r="AO41" i="8"/>
  <c r="AN41" i="8"/>
  <c r="AO37" i="8"/>
  <c r="AN37" i="8"/>
  <c r="AO33" i="8"/>
  <c r="AN33" i="8"/>
  <c r="AO29" i="8"/>
  <c r="AN29" i="8"/>
  <c r="AN25" i="8"/>
  <c r="AO25" i="8"/>
  <c r="AO21" i="8"/>
  <c r="AN21" i="8"/>
  <c r="AN17" i="8"/>
  <c r="AO17" i="8"/>
  <c r="AN13" i="8"/>
  <c r="AO13" i="8"/>
  <c r="AO9" i="8"/>
  <c r="AN9" i="8"/>
  <c r="AN5" i="8"/>
  <c r="AO5" i="8"/>
  <c r="AN113" i="2"/>
  <c r="AN121" i="2"/>
  <c r="AN61" i="2"/>
  <c r="AN36" i="2"/>
  <c r="AN87" i="2"/>
  <c r="AN31" i="2"/>
  <c r="AN44" i="2"/>
  <c r="AN60" i="2"/>
  <c r="AN91" i="2"/>
  <c r="AN111" i="2"/>
  <c r="AN7" i="2"/>
  <c r="AN32" i="2"/>
  <c r="AN64" i="2"/>
  <c r="AN20" i="2"/>
  <c r="AN117" i="2"/>
  <c r="AN41" i="2"/>
  <c r="AN101" i="2"/>
  <c r="AN5" i="2"/>
  <c r="AN88" i="2"/>
  <c r="AN28" i="2"/>
  <c r="AN23" i="2"/>
  <c r="AN76" i="2"/>
  <c r="AN124" i="2"/>
  <c r="AN65" i="2"/>
  <c r="AN116" i="2"/>
  <c r="AN35" i="2"/>
  <c r="AN72" i="2"/>
  <c r="AN68" i="2"/>
  <c r="AN89" i="2"/>
  <c r="AN92" i="2"/>
  <c r="AN73" i="4"/>
  <c r="AN117" i="4"/>
  <c r="AN151" i="4"/>
  <c r="AN68" i="4"/>
  <c r="AN11" i="4"/>
  <c r="AN108" i="4"/>
  <c r="AN8" i="4"/>
  <c r="AN124" i="4"/>
  <c r="AN114" i="4"/>
  <c r="AN36" i="4"/>
  <c r="AN128" i="4"/>
  <c r="AN78" i="4"/>
  <c r="AN107" i="6"/>
  <c r="AN13" i="6"/>
  <c r="AN130" i="6"/>
  <c r="AE154" i="8"/>
  <c r="AE119" i="8"/>
  <c r="AE115" i="8"/>
  <c r="AE111" i="8"/>
  <c r="AE107" i="8"/>
  <c r="AE103" i="8"/>
  <c r="AE99" i="8"/>
  <c r="AE95" i="8"/>
  <c r="AE91" i="8"/>
  <c r="AE87" i="8"/>
  <c r="AE83" i="8"/>
  <c r="AE79" i="8"/>
  <c r="AE75" i="8"/>
  <c r="AE71" i="8"/>
  <c r="AE67" i="8"/>
  <c r="AF67" i="8"/>
  <c r="AE63" i="8"/>
  <c r="AE59" i="8"/>
  <c r="AE55" i="8"/>
  <c r="AE51" i="8"/>
  <c r="AE47" i="8"/>
  <c r="AE43" i="8"/>
  <c r="AE39" i="8"/>
  <c r="AE35" i="8"/>
  <c r="AE31" i="8"/>
  <c r="AE27" i="8"/>
  <c r="AE23" i="8"/>
  <c r="AE19" i="8"/>
  <c r="AE15" i="8"/>
  <c r="AF15" i="8"/>
  <c r="AE11" i="8"/>
  <c r="AE7" i="8"/>
  <c r="AE156" i="8"/>
  <c r="AE118" i="8"/>
  <c r="AE114" i="8"/>
  <c r="AE110" i="8"/>
  <c r="AE106" i="8"/>
  <c r="AE102" i="8"/>
  <c r="AE98" i="8"/>
  <c r="AE94" i="8"/>
  <c r="AE90" i="8"/>
  <c r="AE86" i="8"/>
  <c r="AE82" i="8"/>
  <c r="AE78" i="8"/>
  <c r="AE74" i="8"/>
  <c r="AE70" i="8"/>
  <c r="AE66" i="8"/>
  <c r="AE62" i="8"/>
  <c r="AE58" i="8"/>
  <c r="AE54" i="8"/>
  <c r="AE50" i="8"/>
  <c r="AE46" i="8"/>
  <c r="AE42" i="8"/>
  <c r="AE38" i="8"/>
  <c r="AE34" i="8"/>
  <c r="AE30" i="8"/>
  <c r="AE26" i="8"/>
  <c r="AE22" i="8"/>
  <c r="AE18" i="8"/>
  <c r="AE14" i="8"/>
  <c r="AE10" i="8"/>
  <c r="AE6" i="8"/>
  <c r="AE155" i="8"/>
  <c r="AE117" i="8"/>
  <c r="AE113" i="8"/>
  <c r="AF113" i="8"/>
  <c r="AE109" i="8"/>
  <c r="AE105" i="8"/>
  <c r="AE101" i="8"/>
  <c r="AE97" i="8"/>
  <c r="AE93" i="8"/>
  <c r="AE89" i="8"/>
  <c r="AE85" i="8"/>
  <c r="AE81" i="8"/>
  <c r="AE77" i="8"/>
  <c r="AE73" i="8"/>
  <c r="AE69" i="8"/>
  <c r="AE65" i="8"/>
  <c r="AE61" i="8"/>
  <c r="AE57" i="8"/>
  <c r="AE53" i="8"/>
  <c r="AE49" i="8"/>
  <c r="AE45" i="8"/>
  <c r="AE41" i="8"/>
  <c r="AE37" i="8"/>
  <c r="AE33" i="8"/>
  <c r="AE29" i="8"/>
  <c r="AE25" i="8"/>
  <c r="AE21" i="8"/>
  <c r="AE17" i="8"/>
  <c r="AE13" i="8"/>
  <c r="AE9" i="8"/>
  <c r="AE5" i="8"/>
  <c r="AE116" i="8"/>
  <c r="AE112" i="8"/>
  <c r="AE108" i="8"/>
  <c r="AE104" i="8"/>
  <c r="AE100" i="8"/>
  <c r="AE96" i="8"/>
  <c r="AE92" i="8"/>
  <c r="AE88" i="8"/>
  <c r="AE84" i="8"/>
  <c r="AE80" i="8"/>
  <c r="AE76" i="8"/>
  <c r="AE72" i="8"/>
  <c r="AE68" i="8"/>
  <c r="AE64" i="8"/>
  <c r="AE60" i="8"/>
  <c r="AF60" i="8"/>
  <c r="AE56" i="8"/>
  <c r="AE52" i="8"/>
  <c r="AE48" i="8"/>
  <c r="AE44" i="8"/>
  <c r="AE40" i="8"/>
  <c r="AE36" i="8"/>
  <c r="AE32" i="8"/>
  <c r="AE28" i="8"/>
  <c r="AE24" i="8"/>
  <c r="AE20" i="8"/>
  <c r="AE16" i="8"/>
  <c r="AE12" i="8"/>
  <c r="AE8" i="8"/>
  <c r="AE4" i="8"/>
  <c r="AE3" i="8"/>
  <c r="AE151" i="8"/>
  <c r="AE147" i="8"/>
  <c r="AE143" i="8"/>
  <c r="AE139" i="8"/>
  <c r="AE135" i="8"/>
  <c r="AF135" i="8"/>
  <c r="AE132" i="8"/>
  <c r="AE128" i="8"/>
  <c r="AE124" i="8"/>
  <c r="AE150" i="8"/>
  <c r="AE146" i="8"/>
  <c r="AE142" i="8"/>
  <c r="AE138" i="8"/>
  <c r="AE134" i="8"/>
  <c r="AE131" i="8"/>
  <c r="AE127" i="8"/>
  <c r="AE123" i="8"/>
  <c r="AE153" i="8"/>
  <c r="AE149" i="8"/>
  <c r="AE145" i="8"/>
  <c r="AE141" i="8"/>
  <c r="AE137" i="8"/>
  <c r="AE133" i="8"/>
  <c r="AE130" i="8"/>
  <c r="AE126" i="8"/>
  <c r="AE122" i="8"/>
  <c r="AE152" i="8"/>
  <c r="AF152" i="8"/>
  <c r="AE148" i="8"/>
  <c r="AE144" i="8"/>
  <c r="AE140" i="8"/>
  <c r="AE136" i="8"/>
  <c r="AE129" i="8"/>
  <c r="AE125" i="8"/>
  <c r="AE121" i="8"/>
  <c r="AE120" i="8"/>
  <c r="AE149" i="6"/>
  <c r="AE130" i="6"/>
  <c r="AE122" i="6"/>
  <c r="AE114" i="6"/>
  <c r="AE106" i="6"/>
  <c r="AE98" i="6"/>
  <c r="AE90" i="6"/>
  <c r="AE82" i="6"/>
  <c r="AE74" i="6"/>
  <c r="AE66" i="6"/>
  <c r="AE58" i="6"/>
  <c r="AE46" i="6"/>
  <c r="AE42" i="6"/>
  <c r="AE34" i="6"/>
  <c r="AE22" i="6"/>
  <c r="AE10" i="6"/>
  <c r="AE156" i="6"/>
  <c r="AE152" i="6"/>
  <c r="AF152" i="6"/>
  <c r="AE148" i="6"/>
  <c r="AE144" i="6"/>
  <c r="AE140" i="6"/>
  <c r="AE129" i="6"/>
  <c r="AE125" i="6"/>
  <c r="AE121" i="6"/>
  <c r="AE117" i="6"/>
  <c r="AE113" i="6"/>
  <c r="AF113" i="6"/>
  <c r="AE109" i="6"/>
  <c r="AE105" i="6"/>
  <c r="AE101" i="6"/>
  <c r="AE97" i="6"/>
  <c r="AE93" i="6"/>
  <c r="AE89" i="6"/>
  <c r="AE85" i="6"/>
  <c r="AE81" i="6"/>
  <c r="AE77" i="6"/>
  <c r="AE73" i="6"/>
  <c r="AE69" i="6"/>
  <c r="AE65" i="6"/>
  <c r="AE61" i="6"/>
  <c r="AE57" i="6"/>
  <c r="AE53" i="6"/>
  <c r="AE49" i="6"/>
  <c r="AE45" i="6"/>
  <c r="AE41" i="6"/>
  <c r="AE37" i="6"/>
  <c r="AE33" i="6"/>
  <c r="AE29" i="6"/>
  <c r="AE25" i="6"/>
  <c r="AE21" i="6"/>
  <c r="AE17" i="6"/>
  <c r="AE13" i="6"/>
  <c r="AE9" i="6"/>
  <c r="AE5" i="6"/>
  <c r="AE153" i="6"/>
  <c r="AE145" i="6"/>
  <c r="AE141" i="6"/>
  <c r="AE133" i="6"/>
  <c r="AE126" i="6"/>
  <c r="AE118" i="6"/>
  <c r="AE110" i="6"/>
  <c r="AE102" i="6"/>
  <c r="AE94" i="6"/>
  <c r="AE86" i="6"/>
  <c r="AE78" i="6"/>
  <c r="AE70" i="6"/>
  <c r="AE62" i="6"/>
  <c r="AE54" i="6"/>
  <c r="AE50" i="6"/>
  <c r="AE38" i="6"/>
  <c r="AE30" i="6"/>
  <c r="AE26" i="6"/>
  <c r="AE18" i="6"/>
  <c r="AE14" i="6"/>
  <c r="AE6" i="6"/>
  <c r="AE155" i="6"/>
  <c r="AE151" i="6"/>
  <c r="AE147" i="6"/>
  <c r="AE143" i="6"/>
  <c r="AE139" i="6"/>
  <c r="AE135" i="6"/>
  <c r="AF135" i="6"/>
  <c r="AE132" i="6"/>
  <c r="AE128" i="6"/>
  <c r="AE124" i="6"/>
  <c r="AE120" i="6"/>
  <c r="AE116" i="6"/>
  <c r="AE112" i="6"/>
  <c r="AE108" i="6"/>
  <c r="AE104" i="6"/>
  <c r="AE100" i="6"/>
  <c r="AE96" i="6"/>
  <c r="AE92" i="6"/>
  <c r="AE88" i="6"/>
  <c r="AE84" i="6"/>
  <c r="AE80" i="6"/>
  <c r="AE76" i="6"/>
  <c r="AE72" i="6"/>
  <c r="AE68" i="6"/>
  <c r="AE64" i="6"/>
  <c r="AE60" i="6"/>
  <c r="AE56" i="6"/>
  <c r="AE52" i="6"/>
  <c r="AE48" i="6"/>
  <c r="AE44" i="6"/>
  <c r="AE40" i="6"/>
  <c r="AE36" i="6"/>
  <c r="AE32" i="6"/>
  <c r="AE28" i="6"/>
  <c r="AE24" i="6"/>
  <c r="AE20" i="6"/>
  <c r="AE16" i="6"/>
  <c r="AE12" i="6"/>
  <c r="AE8" i="6"/>
  <c r="AE4" i="6"/>
  <c r="AE154" i="6"/>
  <c r="AE150" i="6"/>
  <c r="AE146" i="6"/>
  <c r="AE142" i="6"/>
  <c r="AE138" i="6"/>
  <c r="AF138" i="6"/>
  <c r="AE134" i="6"/>
  <c r="AE131" i="6"/>
  <c r="AE127" i="6"/>
  <c r="AE123" i="6"/>
  <c r="AE119" i="6"/>
  <c r="AE115" i="6"/>
  <c r="AE111" i="6"/>
  <c r="AE107" i="6"/>
  <c r="AE103" i="6"/>
  <c r="AE99" i="6"/>
  <c r="AE95" i="6"/>
  <c r="AE91" i="6"/>
  <c r="AE87" i="6"/>
  <c r="AE83" i="6"/>
  <c r="AE79" i="6"/>
  <c r="AE75" i="6"/>
  <c r="AE71" i="6"/>
  <c r="AE67" i="6"/>
  <c r="AF67" i="6"/>
  <c r="AE63" i="6"/>
  <c r="AE59" i="6"/>
  <c r="AE55" i="6"/>
  <c r="AE51" i="6"/>
  <c r="AE47" i="6"/>
  <c r="AE43" i="6"/>
  <c r="AE39" i="6"/>
  <c r="AE35" i="6"/>
  <c r="AE31" i="6"/>
  <c r="AE27" i="6"/>
  <c r="AE23" i="6"/>
  <c r="AE19" i="6"/>
  <c r="AE15" i="6"/>
  <c r="AF15" i="6"/>
  <c r="AE11" i="6"/>
  <c r="AE7" i="6"/>
  <c r="AE3" i="6"/>
  <c r="AF155" i="4"/>
  <c r="AE155" i="4"/>
  <c r="AF151" i="4"/>
  <c r="AE151" i="4"/>
  <c r="AF147" i="4"/>
  <c r="AE147" i="4"/>
  <c r="AF143" i="4"/>
  <c r="AE143" i="4"/>
  <c r="AF139" i="4"/>
  <c r="AE139" i="4"/>
  <c r="AE135" i="4"/>
  <c r="AF135" i="4"/>
  <c r="AF130" i="4"/>
  <c r="AE130" i="4"/>
  <c r="AF126" i="4"/>
  <c r="AE126" i="4"/>
  <c r="AF122" i="4"/>
  <c r="AE122" i="4"/>
  <c r="AF118" i="4"/>
  <c r="AE118" i="4"/>
  <c r="AF114" i="4"/>
  <c r="AE114" i="4"/>
  <c r="AF110" i="4"/>
  <c r="AE110" i="4"/>
  <c r="AF106" i="4"/>
  <c r="AE106" i="4"/>
  <c r="AF102" i="4"/>
  <c r="AE102" i="4"/>
  <c r="AF98" i="4"/>
  <c r="AE98" i="4"/>
  <c r="AE95" i="4"/>
  <c r="AF95" i="4"/>
  <c r="AE91" i="4"/>
  <c r="AF91" i="4"/>
  <c r="AE87" i="4"/>
  <c r="AF87" i="4"/>
  <c r="AE83" i="4"/>
  <c r="AF83" i="4"/>
  <c r="AE79" i="4"/>
  <c r="AF79" i="4"/>
  <c r="AE75" i="4"/>
  <c r="AF75" i="4"/>
  <c r="AE71" i="4"/>
  <c r="AF71" i="4"/>
  <c r="AE67" i="4"/>
  <c r="AF67" i="4"/>
  <c r="AF63" i="4"/>
  <c r="AE63" i="4"/>
  <c r="AE59" i="4"/>
  <c r="AF59" i="4"/>
  <c r="AE55" i="4"/>
  <c r="AF55" i="4"/>
  <c r="AE51" i="4"/>
  <c r="AF51" i="4"/>
  <c r="AE47" i="4"/>
  <c r="AF47" i="4"/>
  <c r="AE43" i="4"/>
  <c r="AF43" i="4"/>
  <c r="AE39" i="4"/>
  <c r="AF39" i="4"/>
  <c r="AE35" i="4"/>
  <c r="AF35" i="4"/>
  <c r="AE31" i="4"/>
  <c r="AF31" i="4"/>
  <c r="AE27" i="4"/>
  <c r="AF27" i="4"/>
  <c r="AE23" i="4"/>
  <c r="AF23" i="4"/>
  <c r="AE19" i="4"/>
  <c r="AF19" i="4"/>
  <c r="AE15" i="4"/>
  <c r="AF15" i="4"/>
  <c r="AF11" i="4"/>
  <c r="AE11" i="4"/>
  <c r="AF7" i="4"/>
  <c r="AE7" i="4"/>
  <c r="AF60" i="4"/>
  <c r="AF154" i="4"/>
  <c r="AE154" i="4"/>
  <c r="AE150" i="4"/>
  <c r="AF150" i="4"/>
  <c r="AE146" i="4"/>
  <c r="AF146" i="4"/>
  <c r="AE142" i="4"/>
  <c r="AF142" i="4"/>
  <c r="AE138" i="4"/>
  <c r="AF138" i="4"/>
  <c r="AF134" i="4"/>
  <c r="AE134" i="4"/>
  <c r="AF129" i="4"/>
  <c r="AE129" i="4"/>
  <c r="AE125" i="4"/>
  <c r="AF125" i="4"/>
  <c r="AE121" i="4"/>
  <c r="AF121" i="4"/>
  <c r="AE117" i="4"/>
  <c r="AF117" i="4"/>
  <c r="AE113" i="4"/>
  <c r="AF113" i="4"/>
  <c r="AF109" i="4"/>
  <c r="AE109" i="4"/>
  <c r="AF105" i="4"/>
  <c r="AE105" i="4"/>
  <c r="AF101" i="4"/>
  <c r="AE101" i="4"/>
  <c r="AF94" i="4"/>
  <c r="AE94" i="4"/>
  <c r="AF90" i="4"/>
  <c r="AE90" i="4"/>
  <c r="AF86" i="4"/>
  <c r="AE86" i="4"/>
  <c r="AF82" i="4"/>
  <c r="AE82" i="4"/>
  <c r="AF78" i="4"/>
  <c r="AE78" i="4"/>
  <c r="AF74" i="4"/>
  <c r="AE74" i="4"/>
  <c r="AF70" i="4"/>
  <c r="AE70" i="4"/>
  <c r="AF66" i="4"/>
  <c r="AE66" i="4"/>
  <c r="AF62" i="4"/>
  <c r="AE62" i="4"/>
  <c r="AF58" i="4"/>
  <c r="AE58" i="4"/>
  <c r="AF54" i="4"/>
  <c r="AE54" i="4"/>
  <c r="AF50" i="4"/>
  <c r="AE50" i="4"/>
  <c r="AF46" i="4"/>
  <c r="AE46" i="4"/>
  <c r="AF42" i="4"/>
  <c r="AE42" i="4"/>
  <c r="AF38" i="4"/>
  <c r="AE38" i="4"/>
  <c r="AF34" i="4"/>
  <c r="AE34" i="4"/>
  <c r="AF30" i="4"/>
  <c r="AE30" i="4"/>
  <c r="AF26" i="4"/>
  <c r="AE26" i="4"/>
  <c r="AF22" i="4"/>
  <c r="AE22" i="4"/>
  <c r="AF18" i="4"/>
  <c r="AE18" i="4"/>
  <c r="AF14" i="4"/>
  <c r="AE14" i="4"/>
  <c r="AF10" i="4"/>
  <c r="AE10" i="4"/>
  <c r="AF6" i="4"/>
  <c r="AE6" i="4"/>
  <c r="AF153" i="4"/>
  <c r="AE153" i="4"/>
  <c r="AF149" i="4"/>
  <c r="AE149" i="4"/>
  <c r="AF145" i="4"/>
  <c r="AE145" i="4"/>
  <c r="AF141" i="4"/>
  <c r="AE141" i="4"/>
  <c r="AF137" i="4"/>
  <c r="AE137" i="4"/>
  <c r="AF133" i="4"/>
  <c r="AE133" i="4"/>
  <c r="AF128" i="4"/>
  <c r="AE128" i="4"/>
  <c r="AF124" i="4"/>
  <c r="AE124" i="4"/>
  <c r="AF120" i="4"/>
  <c r="AE120" i="4"/>
  <c r="AF116" i="4"/>
  <c r="AE116" i="4"/>
  <c r="AF112" i="4"/>
  <c r="AE112" i="4"/>
  <c r="AF108" i="4"/>
  <c r="AE108" i="4"/>
  <c r="AF104" i="4"/>
  <c r="AE104" i="4"/>
  <c r="AF100" i="4"/>
  <c r="AE100" i="4"/>
  <c r="AF97" i="4"/>
  <c r="AE97" i="4"/>
  <c r="AF93" i="4"/>
  <c r="AE93" i="4"/>
  <c r="AF89" i="4"/>
  <c r="AE89" i="4"/>
  <c r="AF85" i="4"/>
  <c r="AE85" i="4"/>
  <c r="AF81" i="4"/>
  <c r="AE81" i="4"/>
  <c r="AF77" i="4"/>
  <c r="AE77" i="4"/>
  <c r="AF73" i="4"/>
  <c r="AE73" i="4"/>
  <c r="AF69" i="4"/>
  <c r="AE69" i="4"/>
  <c r="AE65" i="4"/>
  <c r="AF65" i="4"/>
  <c r="AE61" i="4"/>
  <c r="AF61" i="4"/>
  <c r="AF57" i="4"/>
  <c r="AE57" i="4"/>
  <c r="AF53" i="4"/>
  <c r="AE53" i="4"/>
  <c r="AF49" i="4"/>
  <c r="AE49" i="4"/>
  <c r="AF45" i="4"/>
  <c r="AE45" i="4"/>
  <c r="AF41" i="4"/>
  <c r="AE41" i="4"/>
  <c r="AF37" i="4"/>
  <c r="AE37" i="4"/>
  <c r="AF33" i="4"/>
  <c r="AE33" i="4"/>
  <c r="AF29" i="4"/>
  <c r="AE29" i="4"/>
  <c r="AF25" i="4"/>
  <c r="AE25" i="4"/>
  <c r="AF21" i="4"/>
  <c r="AE21" i="4"/>
  <c r="AF17" i="4"/>
  <c r="AE17" i="4"/>
  <c r="AE13" i="4"/>
  <c r="AF13" i="4"/>
  <c r="AE9" i="4"/>
  <c r="AF9" i="4"/>
  <c r="AE5" i="4"/>
  <c r="AF5" i="4"/>
  <c r="AE156" i="4"/>
  <c r="AF156" i="4"/>
  <c r="AE152" i="4"/>
  <c r="AF152" i="4"/>
  <c r="AF148" i="4"/>
  <c r="AE148" i="4"/>
  <c r="AF144" i="4"/>
  <c r="AE144" i="4"/>
  <c r="AF140" i="4"/>
  <c r="AE140" i="4"/>
  <c r="AF136" i="4"/>
  <c r="AE136" i="4"/>
  <c r="AE131" i="4"/>
  <c r="AF131" i="4"/>
  <c r="AE127" i="4"/>
  <c r="AF127" i="4"/>
  <c r="AF123" i="4"/>
  <c r="AE123" i="4"/>
  <c r="AF119" i="4"/>
  <c r="AE119" i="4"/>
  <c r="AF115" i="4"/>
  <c r="AE115" i="4"/>
  <c r="AE111" i="4"/>
  <c r="AF111" i="4"/>
  <c r="AE107" i="4"/>
  <c r="AF107" i="4"/>
  <c r="AE103" i="4"/>
  <c r="AF103" i="4"/>
  <c r="AE99" i="4"/>
  <c r="AF99" i="4"/>
  <c r="AF96" i="4"/>
  <c r="AE96" i="4"/>
  <c r="AF92" i="4"/>
  <c r="AE92" i="4"/>
  <c r="AF88" i="4"/>
  <c r="AE88" i="4"/>
  <c r="AF84" i="4"/>
  <c r="AE84" i="4"/>
  <c r="AF80" i="4"/>
  <c r="AE80" i="4"/>
  <c r="AF76" i="4"/>
  <c r="AE76" i="4"/>
  <c r="AF72" i="4"/>
  <c r="AE72" i="4"/>
  <c r="AF68" i="4"/>
  <c r="AE68" i="4"/>
  <c r="AF64" i="4"/>
  <c r="AE64" i="4"/>
  <c r="AF56" i="4"/>
  <c r="AE56" i="4"/>
  <c r="AF52" i="4"/>
  <c r="AE52" i="4"/>
  <c r="AF48" i="4"/>
  <c r="AE48" i="4"/>
  <c r="AF44" i="4"/>
  <c r="AE44" i="4"/>
  <c r="AF40" i="4"/>
  <c r="AE40" i="4"/>
  <c r="AF36" i="4"/>
  <c r="AE36" i="4"/>
  <c r="AF32" i="4"/>
  <c r="AE32" i="4"/>
  <c r="AF28" i="4"/>
  <c r="AE28" i="4"/>
  <c r="AF24" i="4"/>
  <c r="AE24" i="4"/>
  <c r="AF20" i="4"/>
  <c r="AE20" i="4"/>
  <c r="AF16" i="4"/>
  <c r="AE16" i="4"/>
  <c r="AF12" i="4"/>
  <c r="AE12" i="4"/>
  <c r="AF8" i="4"/>
  <c r="AE8" i="4"/>
  <c r="AF4" i="4"/>
  <c r="AE4" i="4"/>
  <c r="AF3" i="4"/>
  <c r="AE3" i="4"/>
  <c r="AE155" i="2"/>
  <c r="AF155" i="2"/>
  <c r="AE154" i="2"/>
  <c r="AF154" i="2"/>
  <c r="AE152" i="2"/>
  <c r="AF152" i="2"/>
  <c r="AE149" i="2"/>
  <c r="AF149" i="2"/>
  <c r="AE147" i="2"/>
  <c r="AF147" i="2"/>
  <c r="AE145" i="2"/>
  <c r="AF145" i="2"/>
  <c r="AE143" i="2"/>
  <c r="AF143" i="2"/>
  <c r="AE141" i="2"/>
  <c r="AF141" i="2"/>
  <c r="AE140" i="2"/>
  <c r="AF140" i="2"/>
  <c r="AE138" i="2"/>
  <c r="AF138" i="2"/>
  <c r="AE135" i="2"/>
  <c r="AF135" i="2"/>
  <c r="AE133" i="2"/>
  <c r="AF133" i="2"/>
  <c r="AE130" i="2"/>
  <c r="AF130" i="2"/>
  <c r="AE127" i="2"/>
  <c r="AF127" i="2"/>
  <c r="AE156" i="2"/>
  <c r="AF156" i="2"/>
  <c r="AE153" i="2"/>
  <c r="AF153" i="2"/>
  <c r="AE151" i="2"/>
  <c r="AF151" i="2"/>
  <c r="AE150" i="2"/>
  <c r="AF150" i="2"/>
  <c r="AE148" i="2"/>
  <c r="AF148" i="2"/>
  <c r="AE146" i="2"/>
  <c r="AF146" i="2"/>
  <c r="AE144" i="2"/>
  <c r="AF144" i="2"/>
  <c r="AE142" i="2"/>
  <c r="AF142" i="2"/>
  <c r="AE139" i="2"/>
  <c r="AF139" i="2"/>
  <c r="AE137" i="2"/>
  <c r="AF137" i="2"/>
  <c r="AE136" i="2"/>
  <c r="AF136" i="2"/>
  <c r="AE134" i="2"/>
  <c r="AF134" i="2"/>
  <c r="AE131" i="2"/>
  <c r="AF131" i="2"/>
  <c r="AE128" i="2"/>
  <c r="AF128" i="2"/>
  <c r="AE129" i="2"/>
  <c r="AF129" i="2"/>
  <c r="AE126" i="2"/>
  <c r="AF126" i="2"/>
  <c r="AE125" i="2"/>
  <c r="AF125" i="2"/>
  <c r="AE124" i="2"/>
  <c r="AF124" i="2"/>
  <c r="AE123" i="2"/>
  <c r="AF123" i="2"/>
  <c r="AE122" i="2"/>
  <c r="AF122" i="2"/>
  <c r="AE121" i="2"/>
  <c r="AF121" i="2"/>
  <c r="AE120" i="2"/>
  <c r="AF120" i="2"/>
  <c r="AE119" i="2"/>
  <c r="AF119" i="2"/>
  <c r="AE118" i="2"/>
  <c r="AF118" i="2"/>
  <c r="AE117" i="2"/>
  <c r="AF117" i="2"/>
  <c r="AE116" i="2"/>
  <c r="AF116" i="2"/>
  <c r="AE115" i="2"/>
  <c r="AF115" i="2"/>
  <c r="AE114" i="2"/>
  <c r="AF114" i="2"/>
  <c r="AE113" i="2"/>
  <c r="AF113" i="2"/>
  <c r="AE112" i="2"/>
  <c r="AF112" i="2"/>
  <c r="AE111" i="2"/>
  <c r="AF111" i="2"/>
  <c r="AE110" i="2"/>
  <c r="AF110" i="2"/>
  <c r="AE109" i="2"/>
  <c r="AF109" i="2"/>
  <c r="AF108" i="2"/>
  <c r="AE108" i="2"/>
  <c r="AE107" i="2"/>
  <c r="AF107" i="2"/>
  <c r="AE106" i="2"/>
  <c r="AF106" i="2"/>
  <c r="AE105" i="2"/>
  <c r="AF105" i="2"/>
  <c r="AE104" i="2"/>
  <c r="AF104" i="2"/>
  <c r="AE103" i="2"/>
  <c r="AF103" i="2"/>
  <c r="AE102" i="2"/>
  <c r="AF102" i="2"/>
  <c r="AE101" i="2"/>
  <c r="AF101" i="2"/>
  <c r="AE100" i="2"/>
  <c r="AF100" i="2"/>
  <c r="AE99" i="2"/>
  <c r="AF99" i="2"/>
  <c r="AE98" i="2"/>
  <c r="AF98" i="2"/>
  <c r="AE97" i="2"/>
  <c r="AF97" i="2"/>
  <c r="AE96" i="2"/>
  <c r="AF96" i="2"/>
  <c r="AE95" i="2"/>
  <c r="AF95" i="2"/>
  <c r="AE94" i="2"/>
  <c r="AF94" i="2"/>
  <c r="AE93" i="2"/>
  <c r="AF93" i="2"/>
  <c r="AE92" i="2"/>
  <c r="AF92" i="2"/>
  <c r="AE91" i="2"/>
  <c r="AF91" i="2"/>
  <c r="AE90" i="2"/>
  <c r="AF90" i="2"/>
  <c r="AE89" i="2"/>
  <c r="AF89" i="2"/>
  <c r="AE88" i="2"/>
  <c r="AF88" i="2"/>
  <c r="AE87" i="2"/>
  <c r="AF87" i="2"/>
  <c r="AE86" i="2"/>
  <c r="AF86" i="2"/>
  <c r="AE85" i="2"/>
  <c r="AF85" i="2"/>
  <c r="AE84" i="2"/>
  <c r="AF84" i="2"/>
  <c r="AE83" i="2"/>
  <c r="AF83" i="2"/>
  <c r="AE82" i="2"/>
  <c r="AF82" i="2"/>
  <c r="AE81" i="2"/>
  <c r="AF81" i="2"/>
  <c r="AE80" i="2"/>
  <c r="AF80" i="2"/>
  <c r="AE79" i="2"/>
  <c r="AF79" i="2"/>
  <c r="AE78" i="2"/>
  <c r="AF78" i="2"/>
  <c r="AE77" i="2"/>
  <c r="AF77" i="2"/>
  <c r="AE76" i="2"/>
  <c r="AF76" i="2"/>
  <c r="AE75" i="2"/>
  <c r="AF75" i="2"/>
  <c r="AE74" i="2"/>
  <c r="AF74" i="2"/>
  <c r="AE73" i="2"/>
  <c r="AF73" i="2"/>
  <c r="AE72" i="2"/>
  <c r="AF72" i="2"/>
  <c r="AE71" i="2"/>
  <c r="AF71" i="2"/>
  <c r="AE70" i="2"/>
  <c r="AF70" i="2"/>
  <c r="AF69" i="2"/>
  <c r="AE69" i="2"/>
  <c r="AE68" i="2"/>
  <c r="AF68" i="2"/>
  <c r="AE67" i="2"/>
  <c r="AF67" i="2"/>
  <c r="AE66" i="2"/>
  <c r="AF66" i="2"/>
  <c r="AE65" i="2"/>
  <c r="AF65" i="2"/>
  <c r="AE64" i="2"/>
  <c r="AF64" i="2"/>
  <c r="AE63" i="2"/>
  <c r="AF63" i="2"/>
  <c r="AF62" i="2"/>
  <c r="AE62" i="2"/>
  <c r="AE61" i="2"/>
  <c r="AF61" i="2"/>
  <c r="AE59" i="2"/>
  <c r="AF59" i="2"/>
  <c r="AE58" i="2"/>
  <c r="AF58" i="2"/>
  <c r="AE57" i="2"/>
  <c r="AF57" i="2"/>
  <c r="AE56" i="2"/>
  <c r="AF56" i="2"/>
  <c r="AE55" i="2"/>
  <c r="AF55" i="2"/>
  <c r="AE54" i="2"/>
  <c r="AF54" i="2"/>
  <c r="AE53" i="2"/>
  <c r="AF53" i="2"/>
  <c r="AE52" i="2"/>
  <c r="AF52" i="2"/>
  <c r="AE51" i="2"/>
  <c r="AF51" i="2"/>
  <c r="AE50" i="2"/>
  <c r="AF50" i="2"/>
  <c r="AE49" i="2"/>
  <c r="AF49" i="2"/>
  <c r="AE48" i="2"/>
  <c r="AF48" i="2"/>
  <c r="AE47" i="2"/>
  <c r="AF47" i="2"/>
  <c r="AE46" i="2"/>
  <c r="AF46" i="2"/>
  <c r="AE45" i="2"/>
  <c r="AF45" i="2"/>
  <c r="AE44" i="2"/>
  <c r="AF44" i="2"/>
  <c r="AE43" i="2"/>
  <c r="AF43" i="2"/>
  <c r="AE42" i="2"/>
  <c r="AF42" i="2"/>
  <c r="AE41" i="2"/>
  <c r="AF41" i="2"/>
  <c r="AE40" i="2"/>
  <c r="AF40" i="2"/>
  <c r="AE39" i="2"/>
  <c r="AF39" i="2"/>
  <c r="AE38" i="2"/>
  <c r="AF38" i="2"/>
  <c r="AE37" i="2"/>
  <c r="AF37" i="2"/>
  <c r="AE36" i="2"/>
  <c r="AF36" i="2"/>
  <c r="AE35" i="2"/>
  <c r="AF35" i="2"/>
  <c r="AE34" i="2"/>
  <c r="AF34" i="2"/>
  <c r="AE33" i="2"/>
  <c r="AF33" i="2"/>
  <c r="AE32" i="2"/>
  <c r="AF32" i="2"/>
  <c r="AE31" i="2"/>
  <c r="AF31" i="2"/>
  <c r="AF30" i="2"/>
  <c r="AE30" i="2"/>
  <c r="AE29" i="2"/>
  <c r="AF29" i="2"/>
  <c r="AE28" i="2"/>
  <c r="AF28" i="2"/>
  <c r="AE27" i="2"/>
  <c r="AF27" i="2"/>
  <c r="AE26" i="2"/>
  <c r="AF26" i="2"/>
  <c r="AE25" i="2"/>
  <c r="AF25" i="2"/>
  <c r="AE24" i="2"/>
  <c r="AF24" i="2"/>
  <c r="AE23" i="2"/>
  <c r="AF23" i="2"/>
  <c r="AF22" i="2"/>
  <c r="AE22" i="2"/>
  <c r="AE21" i="2"/>
  <c r="AF21" i="2"/>
  <c r="AE20" i="2"/>
  <c r="AF20" i="2"/>
  <c r="AE19" i="2"/>
  <c r="AF19" i="2"/>
  <c r="AE18" i="2"/>
  <c r="AF18" i="2"/>
  <c r="AE17" i="2"/>
  <c r="AF17" i="2"/>
  <c r="AE16" i="2"/>
  <c r="AF16" i="2"/>
  <c r="AE15" i="2"/>
  <c r="AF15" i="2"/>
  <c r="AE14" i="2"/>
  <c r="AF14" i="2"/>
  <c r="AE13" i="2"/>
  <c r="AF13" i="2"/>
  <c r="AE12" i="2"/>
  <c r="AF12" i="2"/>
  <c r="AE11" i="2"/>
  <c r="AF11" i="2"/>
  <c r="AE10" i="2"/>
  <c r="AF10" i="2"/>
  <c r="AE9" i="2"/>
  <c r="AF9" i="2"/>
  <c r="AE8" i="2"/>
  <c r="AF8" i="2"/>
  <c r="AE7" i="2"/>
  <c r="AF7" i="2"/>
  <c r="AE6" i="2"/>
  <c r="AF6" i="2"/>
  <c r="AE5" i="2"/>
  <c r="AF5" i="2"/>
  <c r="AE4" i="2"/>
  <c r="AF4" i="2"/>
  <c r="AF60" i="2"/>
  <c r="AE3" i="2"/>
  <c r="AF3" i="2"/>
  <c r="AO126" i="2"/>
  <c r="AP126" i="2"/>
  <c r="BB135" i="43" l="1"/>
  <c r="BC135" i="43"/>
  <c r="BD135" i="43"/>
  <c r="BE135" i="43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5" i="8"/>
  <c r="AJ156" i="8"/>
  <c r="AJ3" i="8"/>
  <c r="N3" i="6"/>
  <c r="AJ3" i="6" s="1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N3" i="4"/>
  <c r="AL154" i="8" l="1"/>
  <c r="AK154" i="8"/>
  <c r="AL150" i="8"/>
  <c r="AK150" i="8"/>
  <c r="AL146" i="8"/>
  <c r="AK146" i="8"/>
  <c r="AL142" i="8"/>
  <c r="AK142" i="8"/>
  <c r="AL138" i="8"/>
  <c r="AK138" i="8"/>
  <c r="AL134" i="8"/>
  <c r="AK134" i="8"/>
  <c r="AL130" i="8"/>
  <c r="AK130" i="8"/>
  <c r="AL126" i="8"/>
  <c r="AK126" i="8"/>
  <c r="AL122" i="8"/>
  <c r="AK122" i="8"/>
  <c r="AL118" i="8"/>
  <c r="AK118" i="8"/>
  <c r="AL114" i="8"/>
  <c r="AK114" i="8"/>
  <c r="AL110" i="8"/>
  <c r="AK110" i="8"/>
  <c r="AL106" i="8"/>
  <c r="AK106" i="8"/>
  <c r="AL102" i="8"/>
  <c r="AK102" i="8"/>
  <c r="AL98" i="8"/>
  <c r="AK98" i="8"/>
  <c r="AL94" i="8"/>
  <c r="AK94" i="8"/>
  <c r="AL90" i="8"/>
  <c r="AK90" i="8"/>
  <c r="AL86" i="8"/>
  <c r="AK86" i="8"/>
  <c r="AL82" i="8"/>
  <c r="AK82" i="8"/>
  <c r="AL78" i="8"/>
  <c r="AK78" i="8"/>
  <c r="AL74" i="8"/>
  <c r="AK74" i="8"/>
  <c r="AL70" i="8"/>
  <c r="AK70" i="8"/>
  <c r="AL66" i="8"/>
  <c r="AK66" i="8"/>
  <c r="AL62" i="8"/>
  <c r="AK62" i="8"/>
  <c r="AL58" i="8"/>
  <c r="AK58" i="8"/>
  <c r="AL54" i="8"/>
  <c r="AK54" i="8"/>
  <c r="AL50" i="8"/>
  <c r="AK50" i="8"/>
  <c r="AL46" i="8"/>
  <c r="AK46" i="8"/>
  <c r="AL42" i="8"/>
  <c r="AK42" i="8"/>
  <c r="AL38" i="8"/>
  <c r="AK38" i="8"/>
  <c r="AL34" i="8"/>
  <c r="AK34" i="8"/>
  <c r="AL30" i="8"/>
  <c r="AK30" i="8"/>
  <c r="AL26" i="8"/>
  <c r="AK26" i="8"/>
  <c r="AL22" i="8"/>
  <c r="AK22" i="8"/>
  <c r="AL18" i="8"/>
  <c r="AK18" i="8"/>
  <c r="AL14" i="8"/>
  <c r="AK14" i="8"/>
  <c r="AL10" i="8"/>
  <c r="AK10" i="8"/>
  <c r="AL6" i="8"/>
  <c r="AK6" i="8"/>
  <c r="AL153" i="8"/>
  <c r="AK153" i="8"/>
  <c r="AL149" i="8"/>
  <c r="AK149" i="8"/>
  <c r="AL145" i="8"/>
  <c r="AK145" i="8"/>
  <c r="AL141" i="8"/>
  <c r="AK141" i="8"/>
  <c r="AL137" i="8"/>
  <c r="AK137" i="8"/>
  <c r="AL133" i="8"/>
  <c r="AK133" i="8"/>
  <c r="AL129" i="8"/>
  <c r="AK129" i="8"/>
  <c r="AL125" i="8"/>
  <c r="AK125" i="8"/>
  <c r="AL121" i="8"/>
  <c r="AK121" i="8"/>
  <c r="AL117" i="8"/>
  <c r="AK117" i="8"/>
  <c r="AL113" i="8"/>
  <c r="AK113" i="8"/>
  <c r="AU122" i="43" s="1"/>
  <c r="AL109" i="8"/>
  <c r="AK109" i="8"/>
  <c r="AL105" i="8"/>
  <c r="AK105" i="8"/>
  <c r="AL101" i="8"/>
  <c r="AK101" i="8"/>
  <c r="AL97" i="8"/>
  <c r="AK97" i="8"/>
  <c r="AL93" i="8"/>
  <c r="AK93" i="8"/>
  <c r="AL89" i="8"/>
  <c r="AK89" i="8"/>
  <c r="AL85" i="8"/>
  <c r="AK85" i="8"/>
  <c r="AL81" i="8"/>
  <c r="AK81" i="8"/>
  <c r="AL77" i="8"/>
  <c r="AK77" i="8"/>
  <c r="AL73" i="8"/>
  <c r="AK73" i="8"/>
  <c r="AL69" i="8"/>
  <c r="AK69" i="8"/>
  <c r="AL65" i="8"/>
  <c r="AK65" i="8"/>
  <c r="AL61" i="8"/>
  <c r="AK61" i="8"/>
  <c r="AL57" i="8"/>
  <c r="AK57" i="8"/>
  <c r="AL53" i="8"/>
  <c r="AK53" i="8"/>
  <c r="AL49" i="8"/>
  <c r="AK49" i="8"/>
  <c r="AL45" i="8"/>
  <c r="AK45" i="8"/>
  <c r="AL41" i="8"/>
  <c r="AK41" i="8"/>
  <c r="AL37" i="8"/>
  <c r="AK37" i="8"/>
  <c r="AL33" i="8"/>
  <c r="AK33" i="8"/>
  <c r="AL29" i="8"/>
  <c r="AK29" i="8"/>
  <c r="AL25" i="8"/>
  <c r="AK25" i="8"/>
  <c r="AL21" i="8"/>
  <c r="AK21" i="8"/>
  <c r="AL17" i="8"/>
  <c r="AK17" i="8"/>
  <c r="AL13" i="8"/>
  <c r="AK13" i="8"/>
  <c r="AL9" i="8"/>
  <c r="AK9" i="8"/>
  <c r="AL5" i="8"/>
  <c r="AK5" i="8"/>
  <c r="AL156" i="8"/>
  <c r="AK156" i="8"/>
  <c r="AL152" i="8"/>
  <c r="AK152" i="8"/>
  <c r="AU161" i="43" s="1"/>
  <c r="AL148" i="8"/>
  <c r="AK148" i="8"/>
  <c r="AL144" i="8"/>
  <c r="AK144" i="8"/>
  <c r="AL140" i="8"/>
  <c r="AK140" i="8"/>
  <c r="AL136" i="8"/>
  <c r="AK136" i="8"/>
  <c r="AL132" i="8"/>
  <c r="AK132" i="8"/>
  <c r="AL128" i="8"/>
  <c r="AK128" i="8"/>
  <c r="AL124" i="8"/>
  <c r="AK124" i="8"/>
  <c r="AL120" i="8"/>
  <c r="AK120" i="8"/>
  <c r="AL116" i="8"/>
  <c r="AK116" i="8"/>
  <c r="AL112" i="8"/>
  <c r="AK112" i="8"/>
  <c r="AL108" i="8"/>
  <c r="AK108" i="8"/>
  <c r="AL104" i="8"/>
  <c r="AK104" i="8"/>
  <c r="AL100" i="8"/>
  <c r="AK100" i="8"/>
  <c r="AL96" i="8"/>
  <c r="AK96" i="8"/>
  <c r="AL92" i="8"/>
  <c r="AK92" i="8"/>
  <c r="AL88" i="8"/>
  <c r="AK88" i="8"/>
  <c r="AL84" i="8"/>
  <c r="AK84" i="8"/>
  <c r="AL80" i="8"/>
  <c r="AK80" i="8"/>
  <c r="AL76" i="8"/>
  <c r="AK76" i="8"/>
  <c r="AL72" i="8"/>
  <c r="AK72" i="8"/>
  <c r="AL68" i="8"/>
  <c r="AK68" i="8"/>
  <c r="AL64" i="8"/>
  <c r="AK64" i="8"/>
  <c r="AL60" i="8"/>
  <c r="AK60" i="8"/>
  <c r="AL56" i="8"/>
  <c r="AK56" i="8"/>
  <c r="AL52" i="8"/>
  <c r="AK52" i="8"/>
  <c r="AL48" i="8"/>
  <c r="AK48" i="8"/>
  <c r="AL44" i="8"/>
  <c r="AK44" i="8"/>
  <c r="AL40" i="8"/>
  <c r="AK40" i="8"/>
  <c r="AL36" i="8"/>
  <c r="AK36" i="8"/>
  <c r="AL32" i="8"/>
  <c r="AK32" i="8"/>
  <c r="AL28" i="8"/>
  <c r="AK28" i="8"/>
  <c r="AL24" i="8"/>
  <c r="AK24" i="8"/>
  <c r="AL20" i="8"/>
  <c r="AK20" i="8"/>
  <c r="AL16" i="8"/>
  <c r="AK16" i="8"/>
  <c r="AL12" i="8"/>
  <c r="AK12" i="8"/>
  <c r="AL8" i="8"/>
  <c r="AK8" i="8"/>
  <c r="AL4" i="8"/>
  <c r="AK4" i="8"/>
  <c r="AL155" i="8"/>
  <c r="AK155" i="8"/>
  <c r="AL151" i="8"/>
  <c r="AK151" i="8"/>
  <c r="AL147" i="8"/>
  <c r="AK147" i="8"/>
  <c r="AL143" i="8"/>
  <c r="AK143" i="8"/>
  <c r="AL139" i="8"/>
  <c r="AK139" i="8"/>
  <c r="AL135" i="8"/>
  <c r="AK135" i="8"/>
  <c r="AU144" i="43" s="1"/>
  <c r="AL131" i="8"/>
  <c r="AK131" i="8"/>
  <c r="AL127" i="8"/>
  <c r="AK127" i="8"/>
  <c r="AL123" i="8"/>
  <c r="AK123" i="8"/>
  <c r="AL119" i="8"/>
  <c r="AK119" i="8"/>
  <c r="AL115" i="8"/>
  <c r="AK115" i="8"/>
  <c r="AL111" i="8"/>
  <c r="AK111" i="8"/>
  <c r="AL107" i="8"/>
  <c r="AK107" i="8"/>
  <c r="AL103" i="8"/>
  <c r="AK103" i="8"/>
  <c r="AL99" i="8"/>
  <c r="AK99" i="8"/>
  <c r="AL95" i="8"/>
  <c r="AK95" i="8"/>
  <c r="AL91" i="8"/>
  <c r="AK91" i="8"/>
  <c r="AL87" i="8"/>
  <c r="AK87" i="8"/>
  <c r="AL83" i="8"/>
  <c r="AK83" i="8"/>
  <c r="AL79" i="8"/>
  <c r="AK79" i="8"/>
  <c r="AL75" i="8"/>
  <c r="AK75" i="8"/>
  <c r="AL71" i="8"/>
  <c r="AK71" i="8"/>
  <c r="AL67" i="8"/>
  <c r="AK67" i="8"/>
  <c r="AU76" i="43" s="1"/>
  <c r="AL63" i="8"/>
  <c r="AK63" i="8"/>
  <c r="AL59" i="8"/>
  <c r="AK59" i="8"/>
  <c r="AL55" i="8"/>
  <c r="AK55" i="8"/>
  <c r="AL51" i="8"/>
  <c r="AK51" i="8"/>
  <c r="AL47" i="8"/>
  <c r="AK47" i="8"/>
  <c r="AL43" i="8"/>
  <c r="AK43" i="8"/>
  <c r="AL39" i="8"/>
  <c r="AK39" i="8"/>
  <c r="AL35" i="8"/>
  <c r="AK35" i="8"/>
  <c r="AL31" i="8"/>
  <c r="AK31" i="8"/>
  <c r="AL27" i="8"/>
  <c r="AK27" i="8"/>
  <c r="AL23" i="8"/>
  <c r="AK23" i="8"/>
  <c r="AL19" i="8"/>
  <c r="AK19" i="8"/>
  <c r="AL15" i="8"/>
  <c r="AK15" i="8"/>
  <c r="AU24" i="43" s="1"/>
  <c r="AL11" i="8"/>
  <c r="AK11" i="8"/>
  <c r="AL7" i="8"/>
  <c r="AK7" i="8"/>
  <c r="AL3" i="8"/>
  <c r="AK3" i="8"/>
  <c r="AL4" i="6"/>
  <c r="AK4" i="6"/>
  <c r="AL92" i="6"/>
  <c r="AK92" i="6"/>
  <c r="AL132" i="6"/>
  <c r="AK132" i="6"/>
  <c r="AL54" i="6"/>
  <c r="AK54" i="6"/>
  <c r="AL26" i="6"/>
  <c r="AK26" i="6"/>
  <c r="AL3" i="6"/>
  <c r="AK3" i="6"/>
  <c r="AJ3" i="4"/>
  <c r="AI3" i="4"/>
  <c r="AJ155" i="4"/>
  <c r="AI155" i="4"/>
  <c r="AJ151" i="4"/>
  <c r="AI151" i="4"/>
  <c r="AJ147" i="4"/>
  <c r="AI147" i="4"/>
  <c r="AJ143" i="4"/>
  <c r="AI143" i="4"/>
  <c r="AJ139" i="4"/>
  <c r="AI139" i="4"/>
  <c r="AJ135" i="4"/>
  <c r="AI135" i="4"/>
  <c r="AJ130" i="4"/>
  <c r="AI130" i="4"/>
  <c r="AJ126" i="4"/>
  <c r="AI126" i="4"/>
  <c r="AJ122" i="4"/>
  <c r="AI122" i="4"/>
  <c r="AJ118" i="4"/>
  <c r="AI118" i="4"/>
  <c r="AJ114" i="4"/>
  <c r="AI114" i="4"/>
  <c r="AJ110" i="4"/>
  <c r="AI110" i="4"/>
  <c r="AJ106" i="4"/>
  <c r="AI106" i="4"/>
  <c r="AJ102" i="4"/>
  <c r="AI102" i="4"/>
  <c r="AJ98" i="4"/>
  <c r="AI98" i="4"/>
  <c r="AJ93" i="4"/>
  <c r="AI93" i="4"/>
  <c r="AJ89" i="4"/>
  <c r="AI89" i="4"/>
  <c r="AJ85" i="4"/>
  <c r="AI85" i="4"/>
  <c r="AJ81" i="4"/>
  <c r="AI81" i="4"/>
  <c r="AJ77" i="4"/>
  <c r="AI77" i="4"/>
  <c r="AJ73" i="4"/>
  <c r="AI73" i="4"/>
  <c r="AJ69" i="4"/>
  <c r="AI69" i="4"/>
  <c r="AJ65" i="4"/>
  <c r="AI65" i="4"/>
  <c r="AJ61" i="4"/>
  <c r="AI61" i="4"/>
  <c r="AJ57" i="4"/>
  <c r="AI57" i="4"/>
  <c r="AJ53" i="4"/>
  <c r="AI53" i="4"/>
  <c r="AJ49" i="4"/>
  <c r="AI49" i="4"/>
  <c r="AJ45" i="4"/>
  <c r="AI45" i="4"/>
  <c r="AJ41" i="4"/>
  <c r="AI41" i="4"/>
  <c r="AJ37" i="4"/>
  <c r="AI37" i="4"/>
  <c r="AJ33" i="4"/>
  <c r="AI33" i="4"/>
  <c r="AJ29" i="4"/>
  <c r="AI29" i="4"/>
  <c r="AJ25" i="4"/>
  <c r="AI25" i="4"/>
  <c r="AJ21" i="4"/>
  <c r="AI21" i="4"/>
  <c r="AJ17" i="4"/>
  <c r="AI17" i="4"/>
  <c r="AJ13" i="4"/>
  <c r="AI13" i="4"/>
  <c r="AJ9" i="4"/>
  <c r="AI9" i="4"/>
  <c r="AJ5" i="4"/>
  <c r="AI5" i="4"/>
  <c r="AJ150" i="4"/>
  <c r="AI150" i="4"/>
  <c r="AJ146" i="4"/>
  <c r="AI146" i="4"/>
  <c r="AJ142" i="4"/>
  <c r="AI142" i="4"/>
  <c r="AJ138" i="4"/>
  <c r="AI138" i="4"/>
  <c r="AJ134" i="4"/>
  <c r="AI134" i="4"/>
  <c r="AJ129" i="4"/>
  <c r="AI129" i="4"/>
  <c r="AJ125" i="4"/>
  <c r="AI125" i="4"/>
  <c r="AJ121" i="4"/>
  <c r="AI121" i="4"/>
  <c r="AJ117" i="4"/>
  <c r="AI117" i="4"/>
  <c r="AJ113" i="4"/>
  <c r="AI113" i="4"/>
  <c r="AJ109" i="4"/>
  <c r="AI109" i="4"/>
  <c r="AJ105" i="4"/>
  <c r="AI105" i="4"/>
  <c r="AJ101" i="4"/>
  <c r="AI101" i="4"/>
  <c r="AJ96" i="4"/>
  <c r="AI96" i="4"/>
  <c r="AJ92" i="4"/>
  <c r="AI92" i="4"/>
  <c r="AJ88" i="4"/>
  <c r="AI88" i="4"/>
  <c r="AJ84" i="4"/>
  <c r="AI84" i="4"/>
  <c r="AJ80" i="4"/>
  <c r="AI80" i="4"/>
  <c r="AJ76" i="4"/>
  <c r="AI76" i="4"/>
  <c r="AJ72" i="4"/>
  <c r="AI72" i="4"/>
  <c r="AJ68" i="4"/>
  <c r="AI68" i="4"/>
  <c r="AJ64" i="4"/>
  <c r="AI64" i="4"/>
  <c r="AJ60" i="4"/>
  <c r="AI60" i="4"/>
  <c r="AJ56" i="4"/>
  <c r="AI56" i="4"/>
  <c r="AJ52" i="4"/>
  <c r="AI52" i="4"/>
  <c r="AJ48" i="4"/>
  <c r="AI48" i="4"/>
  <c r="AJ44" i="4"/>
  <c r="AI44" i="4"/>
  <c r="AJ40" i="4"/>
  <c r="AI40" i="4"/>
  <c r="AJ36" i="4"/>
  <c r="AI36" i="4"/>
  <c r="AJ32" i="4"/>
  <c r="AI32" i="4"/>
  <c r="AJ28" i="4"/>
  <c r="AI28" i="4"/>
  <c r="AJ24" i="4"/>
  <c r="AI24" i="4"/>
  <c r="AJ20" i="4"/>
  <c r="AI20" i="4"/>
  <c r="AJ16" i="4"/>
  <c r="AI16" i="4"/>
  <c r="AJ12" i="4"/>
  <c r="AI12" i="4"/>
  <c r="AJ8" i="4"/>
  <c r="AI8" i="4"/>
  <c r="AJ4" i="4"/>
  <c r="AI4" i="4"/>
  <c r="AJ154" i="4"/>
  <c r="AI154" i="4"/>
  <c r="AJ153" i="4"/>
  <c r="AI153" i="4"/>
  <c r="AJ149" i="4"/>
  <c r="AI149" i="4"/>
  <c r="AJ145" i="4"/>
  <c r="AI145" i="4"/>
  <c r="AJ141" i="4"/>
  <c r="AI141" i="4"/>
  <c r="AJ137" i="4"/>
  <c r="AI137" i="4"/>
  <c r="AJ133" i="4"/>
  <c r="AI133" i="4"/>
  <c r="AJ128" i="4"/>
  <c r="AI128" i="4"/>
  <c r="AJ124" i="4"/>
  <c r="AI124" i="4"/>
  <c r="AJ120" i="4"/>
  <c r="AI120" i="4"/>
  <c r="AJ116" i="4"/>
  <c r="AI116" i="4"/>
  <c r="AJ112" i="4"/>
  <c r="AI112" i="4"/>
  <c r="AJ108" i="4"/>
  <c r="AI108" i="4"/>
  <c r="AJ104" i="4"/>
  <c r="AI104" i="4"/>
  <c r="AJ100" i="4"/>
  <c r="AI100" i="4"/>
  <c r="AJ95" i="4"/>
  <c r="AI95" i="4"/>
  <c r="AJ91" i="4"/>
  <c r="AI91" i="4"/>
  <c r="AJ87" i="4"/>
  <c r="AI87" i="4"/>
  <c r="AJ83" i="4"/>
  <c r="AI83" i="4"/>
  <c r="AJ79" i="4"/>
  <c r="AI79" i="4"/>
  <c r="AJ75" i="4"/>
  <c r="AI75" i="4"/>
  <c r="AJ71" i="4"/>
  <c r="AI71" i="4"/>
  <c r="AJ67" i="4"/>
  <c r="AI67" i="4"/>
  <c r="AJ63" i="4"/>
  <c r="AI63" i="4"/>
  <c r="AJ59" i="4"/>
  <c r="AI59" i="4"/>
  <c r="AJ55" i="4"/>
  <c r="AI55" i="4"/>
  <c r="AJ51" i="4"/>
  <c r="AI51" i="4"/>
  <c r="AJ47" i="4"/>
  <c r="AI47" i="4"/>
  <c r="AJ43" i="4"/>
  <c r="AI43" i="4"/>
  <c r="AJ39" i="4"/>
  <c r="AI39" i="4"/>
  <c r="AJ35" i="4"/>
  <c r="AI35" i="4"/>
  <c r="AJ31" i="4"/>
  <c r="AI31" i="4"/>
  <c r="AJ27" i="4"/>
  <c r="AI27" i="4"/>
  <c r="AJ23" i="4"/>
  <c r="AI23" i="4"/>
  <c r="AJ19" i="4"/>
  <c r="AI19" i="4"/>
  <c r="AJ15" i="4"/>
  <c r="AI15" i="4"/>
  <c r="AJ11" i="4"/>
  <c r="AI11" i="4"/>
  <c r="AJ7" i="4"/>
  <c r="AI7" i="4"/>
  <c r="AJ156" i="4"/>
  <c r="AI156" i="4"/>
  <c r="AJ152" i="4"/>
  <c r="AI152" i="4"/>
  <c r="AJ148" i="4"/>
  <c r="AI148" i="4"/>
  <c r="AJ144" i="4"/>
  <c r="AI144" i="4"/>
  <c r="AJ140" i="4"/>
  <c r="AI140" i="4"/>
  <c r="AJ136" i="4"/>
  <c r="AI136" i="4"/>
  <c r="AJ131" i="4"/>
  <c r="AI131" i="4"/>
  <c r="AJ127" i="4"/>
  <c r="AI127" i="4"/>
  <c r="AJ123" i="4"/>
  <c r="AI123" i="4"/>
  <c r="AJ119" i="4"/>
  <c r="AI119" i="4"/>
  <c r="AJ115" i="4"/>
  <c r="AI115" i="4"/>
  <c r="AJ111" i="4"/>
  <c r="AI111" i="4"/>
  <c r="AJ107" i="4"/>
  <c r="AI107" i="4"/>
  <c r="AJ103" i="4"/>
  <c r="AI103" i="4"/>
  <c r="AJ99" i="4"/>
  <c r="AI99" i="4"/>
  <c r="AJ94" i="4"/>
  <c r="AI94" i="4"/>
  <c r="AJ90" i="4"/>
  <c r="AI90" i="4"/>
  <c r="AJ86" i="4"/>
  <c r="AI86" i="4"/>
  <c r="AJ82" i="4"/>
  <c r="AI82" i="4"/>
  <c r="AJ78" i="4"/>
  <c r="AI78" i="4"/>
  <c r="AJ74" i="4"/>
  <c r="AI74" i="4"/>
  <c r="AJ70" i="4"/>
  <c r="AI70" i="4"/>
  <c r="AJ66" i="4"/>
  <c r="AI66" i="4"/>
  <c r="AJ62" i="4"/>
  <c r="AI62" i="4"/>
  <c r="AJ58" i="4"/>
  <c r="AI58" i="4"/>
  <c r="AJ54" i="4"/>
  <c r="AI54" i="4"/>
  <c r="AJ50" i="4"/>
  <c r="AI50" i="4"/>
  <c r="AJ46" i="4"/>
  <c r="AI46" i="4"/>
  <c r="AJ42" i="4"/>
  <c r="AI42" i="4"/>
  <c r="AJ38" i="4"/>
  <c r="AI38" i="4"/>
  <c r="AJ34" i="4"/>
  <c r="AI34" i="4"/>
  <c r="AJ30" i="4"/>
  <c r="AI30" i="4"/>
  <c r="AJ26" i="4"/>
  <c r="AI26" i="4"/>
  <c r="AJ22" i="4"/>
  <c r="AI22" i="4"/>
  <c r="AJ18" i="4"/>
  <c r="AI18" i="4"/>
  <c r="AJ14" i="4"/>
  <c r="AI14" i="4"/>
  <c r="AJ10" i="4"/>
  <c r="AI10" i="4"/>
  <c r="AJ6" i="4"/>
  <c r="AI6" i="4"/>
  <c r="P117" i="2"/>
  <c r="P109" i="2"/>
  <c r="P93" i="2"/>
  <c r="P85" i="2"/>
  <c r="P77" i="2"/>
  <c r="P53" i="2"/>
  <c r="P45" i="2"/>
  <c r="P37" i="2"/>
  <c r="P29" i="2"/>
  <c r="P21" i="2"/>
  <c r="P13" i="2"/>
  <c r="P5" i="2"/>
  <c r="P140" i="2"/>
  <c r="P116" i="2"/>
  <c r="P68" i="2"/>
  <c r="P60" i="2"/>
  <c r="P52" i="2"/>
  <c r="P44" i="2"/>
  <c r="P36" i="2"/>
  <c r="P28" i="2"/>
  <c r="P139" i="2"/>
  <c r="P59" i="2"/>
  <c r="P43" i="2"/>
  <c r="P35" i="2"/>
  <c r="P141" i="2"/>
  <c r="P83" i="2"/>
  <c r="P51" i="2"/>
  <c r="P3" i="2"/>
  <c r="P130" i="2"/>
  <c r="P106" i="2"/>
  <c r="P98" i="2"/>
  <c r="P66" i="2"/>
  <c r="P42" i="2"/>
  <c r="P34" i="2"/>
  <c r="P107" i="2"/>
  <c r="P11" i="2"/>
  <c r="P153" i="2"/>
  <c r="P145" i="2"/>
  <c r="P137" i="2"/>
  <c r="P129" i="2"/>
  <c r="P121" i="2"/>
  <c r="P113" i="2"/>
  <c r="P97" i="2"/>
  <c r="P89" i="2"/>
  <c r="P81" i="2"/>
  <c r="P73" i="2"/>
  <c r="P65" i="2"/>
  <c r="P57" i="2"/>
  <c r="P41" i="2"/>
  <c r="P33" i="2"/>
  <c r="P25" i="2"/>
  <c r="P17" i="2"/>
  <c r="P54" i="2"/>
  <c r="P147" i="2"/>
  <c r="P67" i="2"/>
  <c r="P19" i="2"/>
  <c r="P136" i="2"/>
  <c r="P128" i="2"/>
  <c r="P104" i="2"/>
  <c r="P96" i="2"/>
  <c r="P72" i="2"/>
  <c r="P64" i="2"/>
  <c r="P32" i="2"/>
  <c r="P8" i="2"/>
  <c r="P26" i="2"/>
  <c r="P27" i="2"/>
  <c r="P143" i="2"/>
  <c r="P135" i="2"/>
  <c r="P119" i="2"/>
  <c r="P103" i="2"/>
  <c r="P87" i="2"/>
  <c r="P79" i="2"/>
  <c r="P71" i="2"/>
  <c r="P55" i="2"/>
  <c r="P47" i="2"/>
  <c r="P39" i="2"/>
  <c r="P23" i="2"/>
  <c r="P15" i="2"/>
  <c r="P7" i="2"/>
  <c r="P134" i="2"/>
  <c r="P78" i="2"/>
  <c r="P70" i="2"/>
  <c r="P30" i="2"/>
  <c r="P6" i="2"/>
  <c r="P61" i="2"/>
  <c r="P156" i="2"/>
  <c r="P123" i="2"/>
  <c r="P115" i="2"/>
  <c r="P99" i="2"/>
  <c r="P76" i="2"/>
  <c r="P12" i="2"/>
  <c r="P154" i="2"/>
  <c r="P122" i="2"/>
  <c r="P90" i="2"/>
  <c r="P58" i="2"/>
  <c r="P18" i="2"/>
  <c r="P125" i="2"/>
  <c r="P101" i="2"/>
  <c r="P49" i="2"/>
  <c r="P152" i="2"/>
  <c r="P120" i="2"/>
  <c r="P88" i="2"/>
  <c r="P56" i="2"/>
  <c r="P24" i="2"/>
  <c r="P151" i="2"/>
  <c r="P150" i="2"/>
  <c r="P142" i="2"/>
  <c r="P118" i="2"/>
  <c r="P86" i="2"/>
  <c r="P46" i="2"/>
  <c r="P38" i="2"/>
  <c r="P14" i="2"/>
  <c r="M3" i="6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3" i="12"/>
  <c r="O4" i="12"/>
  <c r="P4" i="12"/>
  <c r="Q4" i="12"/>
  <c r="R4" i="12"/>
  <c r="S4" i="12"/>
  <c r="T4" i="12"/>
  <c r="U4" i="12"/>
  <c r="O5" i="12"/>
  <c r="P5" i="12"/>
  <c r="Q5" i="12"/>
  <c r="R5" i="12"/>
  <c r="S5" i="12"/>
  <c r="T5" i="12"/>
  <c r="U5" i="12"/>
  <c r="O6" i="12"/>
  <c r="P6" i="12"/>
  <c r="Q6" i="12"/>
  <c r="R6" i="12"/>
  <c r="S6" i="12"/>
  <c r="T6" i="12"/>
  <c r="U6" i="12"/>
  <c r="O7" i="12"/>
  <c r="P7" i="12"/>
  <c r="Q7" i="12"/>
  <c r="R7" i="12"/>
  <c r="S7" i="12"/>
  <c r="T7" i="12"/>
  <c r="U7" i="12"/>
  <c r="O8" i="12"/>
  <c r="P8" i="12"/>
  <c r="Q8" i="12"/>
  <c r="R8" i="12"/>
  <c r="S8" i="12"/>
  <c r="T8" i="12"/>
  <c r="U8" i="12"/>
  <c r="O9" i="12"/>
  <c r="P9" i="12"/>
  <c r="Q9" i="12"/>
  <c r="R9" i="12"/>
  <c r="S9" i="12"/>
  <c r="T9" i="12"/>
  <c r="U9" i="12"/>
  <c r="O10" i="12"/>
  <c r="P10" i="12"/>
  <c r="Q10" i="12"/>
  <c r="R10" i="12"/>
  <c r="S10" i="12"/>
  <c r="T10" i="12"/>
  <c r="U10" i="12"/>
  <c r="O11" i="12"/>
  <c r="P11" i="12"/>
  <c r="Q11" i="12"/>
  <c r="R11" i="12"/>
  <c r="S11" i="12"/>
  <c r="T11" i="12"/>
  <c r="U11" i="12"/>
  <c r="O12" i="12"/>
  <c r="P12" i="12"/>
  <c r="Q12" i="12"/>
  <c r="R12" i="12"/>
  <c r="S12" i="12"/>
  <c r="T12" i="12"/>
  <c r="U12" i="12"/>
  <c r="O13" i="12"/>
  <c r="P13" i="12"/>
  <c r="Q13" i="12"/>
  <c r="R13" i="12"/>
  <c r="S13" i="12"/>
  <c r="T13" i="12"/>
  <c r="U13" i="12"/>
  <c r="O14" i="12"/>
  <c r="P14" i="12"/>
  <c r="Q14" i="12"/>
  <c r="R14" i="12"/>
  <c r="S14" i="12"/>
  <c r="T14" i="12"/>
  <c r="U14" i="12"/>
  <c r="O15" i="12"/>
  <c r="P15" i="12"/>
  <c r="Q15" i="12"/>
  <c r="R15" i="12"/>
  <c r="S15" i="12"/>
  <c r="T15" i="12"/>
  <c r="U15" i="12"/>
  <c r="O16" i="12"/>
  <c r="P16" i="12"/>
  <c r="Q16" i="12"/>
  <c r="R16" i="12"/>
  <c r="S16" i="12"/>
  <c r="T16" i="12"/>
  <c r="U16" i="12"/>
  <c r="O17" i="12"/>
  <c r="P17" i="12"/>
  <c r="Q17" i="12"/>
  <c r="R17" i="12"/>
  <c r="S17" i="12"/>
  <c r="T17" i="12"/>
  <c r="U17" i="12"/>
  <c r="O18" i="12"/>
  <c r="P18" i="12"/>
  <c r="Q18" i="12"/>
  <c r="R18" i="12"/>
  <c r="S18" i="12"/>
  <c r="T18" i="12"/>
  <c r="U18" i="12"/>
  <c r="O19" i="12"/>
  <c r="P19" i="12"/>
  <c r="Q19" i="12"/>
  <c r="R19" i="12"/>
  <c r="S19" i="12"/>
  <c r="T19" i="12"/>
  <c r="U19" i="12"/>
  <c r="O20" i="12"/>
  <c r="P20" i="12"/>
  <c r="Q20" i="12"/>
  <c r="R20" i="12"/>
  <c r="S20" i="12"/>
  <c r="T20" i="12"/>
  <c r="U20" i="12"/>
  <c r="O21" i="12"/>
  <c r="P21" i="12"/>
  <c r="Q21" i="12"/>
  <c r="R21" i="12"/>
  <c r="S21" i="12"/>
  <c r="T21" i="12"/>
  <c r="U21" i="12"/>
  <c r="O22" i="12"/>
  <c r="P22" i="12"/>
  <c r="Q22" i="12"/>
  <c r="R22" i="12"/>
  <c r="S22" i="12"/>
  <c r="T22" i="12"/>
  <c r="U22" i="12"/>
  <c r="O23" i="12"/>
  <c r="P23" i="12"/>
  <c r="Q23" i="12"/>
  <c r="R23" i="12"/>
  <c r="S23" i="12"/>
  <c r="T23" i="12"/>
  <c r="U23" i="12"/>
  <c r="O24" i="12"/>
  <c r="P24" i="12"/>
  <c r="Q24" i="12"/>
  <c r="R24" i="12"/>
  <c r="S24" i="12"/>
  <c r="T24" i="12"/>
  <c r="U24" i="12"/>
  <c r="O25" i="12"/>
  <c r="P25" i="12"/>
  <c r="Q25" i="12"/>
  <c r="R25" i="12"/>
  <c r="S25" i="12"/>
  <c r="T25" i="12"/>
  <c r="U25" i="12"/>
  <c r="O26" i="12"/>
  <c r="P26" i="12"/>
  <c r="Q26" i="12"/>
  <c r="R26" i="12"/>
  <c r="S26" i="12"/>
  <c r="T26" i="12"/>
  <c r="U26" i="12"/>
  <c r="O27" i="12"/>
  <c r="P27" i="12"/>
  <c r="Q27" i="12"/>
  <c r="R27" i="12"/>
  <c r="S27" i="12"/>
  <c r="T27" i="12"/>
  <c r="U27" i="12"/>
  <c r="O28" i="12"/>
  <c r="P28" i="12"/>
  <c r="Q28" i="12"/>
  <c r="R28" i="12"/>
  <c r="S28" i="12"/>
  <c r="T28" i="12"/>
  <c r="U28" i="12"/>
  <c r="O29" i="12"/>
  <c r="P29" i="12"/>
  <c r="Q29" i="12"/>
  <c r="R29" i="12"/>
  <c r="S29" i="12"/>
  <c r="T29" i="12"/>
  <c r="U29" i="12"/>
  <c r="O30" i="12"/>
  <c r="P30" i="12"/>
  <c r="Q30" i="12"/>
  <c r="R30" i="12"/>
  <c r="S30" i="12"/>
  <c r="T30" i="12"/>
  <c r="U30" i="12"/>
  <c r="O31" i="12"/>
  <c r="P31" i="12"/>
  <c r="Q31" i="12"/>
  <c r="R31" i="12"/>
  <c r="S31" i="12"/>
  <c r="T31" i="12"/>
  <c r="U31" i="12"/>
  <c r="O32" i="12"/>
  <c r="P32" i="12"/>
  <c r="Q32" i="12"/>
  <c r="R32" i="12"/>
  <c r="S32" i="12"/>
  <c r="T32" i="12"/>
  <c r="U32" i="12"/>
  <c r="O33" i="12"/>
  <c r="P33" i="12"/>
  <c r="Q33" i="12"/>
  <c r="R33" i="12"/>
  <c r="S33" i="12"/>
  <c r="T33" i="12"/>
  <c r="U33" i="12"/>
  <c r="O34" i="12"/>
  <c r="P34" i="12"/>
  <c r="Q34" i="12"/>
  <c r="R34" i="12"/>
  <c r="S34" i="12"/>
  <c r="T34" i="12"/>
  <c r="U34" i="12"/>
  <c r="O35" i="12"/>
  <c r="P35" i="12"/>
  <c r="Q35" i="12"/>
  <c r="R35" i="12"/>
  <c r="S35" i="12"/>
  <c r="T35" i="12"/>
  <c r="U35" i="12"/>
  <c r="O36" i="12"/>
  <c r="P36" i="12"/>
  <c r="Q36" i="12"/>
  <c r="R36" i="12"/>
  <c r="S36" i="12"/>
  <c r="T36" i="12"/>
  <c r="U36" i="12"/>
  <c r="O37" i="12"/>
  <c r="P37" i="12"/>
  <c r="Q37" i="12"/>
  <c r="R37" i="12"/>
  <c r="S37" i="12"/>
  <c r="T37" i="12"/>
  <c r="U37" i="12"/>
  <c r="O38" i="12"/>
  <c r="P38" i="12"/>
  <c r="Q38" i="12"/>
  <c r="R38" i="12"/>
  <c r="S38" i="12"/>
  <c r="T38" i="12"/>
  <c r="U38" i="12"/>
  <c r="O39" i="12"/>
  <c r="P39" i="12"/>
  <c r="Q39" i="12"/>
  <c r="R39" i="12"/>
  <c r="S39" i="12"/>
  <c r="T39" i="12"/>
  <c r="U39" i="12"/>
  <c r="O40" i="12"/>
  <c r="P40" i="12"/>
  <c r="Q40" i="12"/>
  <c r="R40" i="12"/>
  <c r="S40" i="12"/>
  <c r="T40" i="12"/>
  <c r="U40" i="12"/>
  <c r="O41" i="12"/>
  <c r="P41" i="12"/>
  <c r="Q41" i="12"/>
  <c r="R41" i="12"/>
  <c r="S41" i="12"/>
  <c r="T41" i="12"/>
  <c r="U41" i="12"/>
  <c r="O42" i="12"/>
  <c r="P42" i="12"/>
  <c r="Q42" i="12"/>
  <c r="R42" i="12"/>
  <c r="S42" i="12"/>
  <c r="T42" i="12"/>
  <c r="U42" i="12"/>
  <c r="O43" i="12"/>
  <c r="P43" i="12"/>
  <c r="Q43" i="12"/>
  <c r="R43" i="12"/>
  <c r="S43" i="12"/>
  <c r="T43" i="12"/>
  <c r="U43" i="12"/>
  <c r="O44" i="12"/>
  <c r="P44" i="12"/>
  <c r="Q44" i="12"/>
  <c r="R44" i="12"/>
  <c r="S44" i="12"/>
  <c r="T44" i="12"/>
  <c r="U44" i="12"/>
  <c r="O45" i="12"/>
  <c r="P45" i="12"/>
  <c r="Q45" i="12"/>
  <c r="R45" i="12"/>
  <c r="S45" i="12"/>
  <c r="T45" i="12"/>
  <c r="U45" i="12"/>
  <c r="O46" i="12"/>
  <c r="P46" i="12"/>
  <c r="Q46" i="12"/>
  <c r="R46" i="12"/>
  <c r="S46" i="12"/>
  <c r="T46" i="12"/>
  <c r="U46" i="12"/>
  <c r="O47" i="12"/>
  <c r="P47" i="12"/>
  <c r="Q47" i="12"/>
  <c r="R47" i="12"/>
  <c r="S47" i="12"/>
  <c r="T47" i="12"/>
  <c r="U47" i="12"/>
  <c r="O48" i="12"/>
  <c r="P48" i="12"/>
  <c r="Q48" i="12"/>
  <c r="R48" i="12"/>
  <c r="S48" i="12"/>
  <c r="T48" i="12"/>
  <c r="U48" i="12"/>
  <c r="O49" i="12"/>
  <c r="P49" i="12"/>
  <c r="Q49" i="12"/>
  <c r="R49" i="12"/>
  <c r="S49" i="12"/>
  <c r="T49" i="12"/>
  <c r="U49" i="12"/>
  <c r="O50" i="12"/>
  <c r="P50" i="12"/>
  <c r="Q50" i="12"/>
  <c r="R50" i="12"/>
  <c r="S50" i="12"/>
  <c r="T50" i="12"/>
  <c r="U50" i="12"/>
  <c r="O51" i="12"/>
  <c r="P51" i="12"/>
  <c r="Q51" i="12"/>
  <c r="R51" i="12"/>
  <c r="S51" i="12"/>
  <c r="T51" i="12"/>
  <c r="U51" i="12"/>
  <c r="O52" i="12"/>
  <c r="P52" i="12"/>
  <c r="Q52" i="12"/>
  <c r="R52" i="12"/>
  <c r="S52" i="12"/>
  <c r="T52" i="12"/>
  <c r="U52" i="12"/>
  <c r="O53" i="12"/>
  <c r="P53" i="12"/>
  <c r="Q53" i="12"/>
  <c r="R53" i="12"/>
  <c r="S53" i="12"/>
  <c r="T53" i="12"/>
  <c r="U53" i="12"/>
  <c r="O54" i="12"/>
  <c r="P54" i="12"/>
  <c r="Q54" i="12"/>
  <c r="R54" i="12"/>
  <c r="S54" i="12"/>
  <c r="T54" i="12"/>
  <c r="U54" i="12"/>
  <c r="O55" i="12"/>
  <c r="P55" i="12"/>
  <c r="Q55" i="12"/>
  <c r="R55" i="12"/>
  <c r="S55" i="12"/>
  <c r="T55" i="12"/>
  <c r="U55" i="12"/>
  <c r="O56" i="12"/>
  <c r="P56" i="12"/>
  <c r="Q56" i="12"/>
  <c r="R56" i="12"/>
  <c r="S56" i="12"/>
  <c r="T56" i="12"/>
  <c r="U56" i="12"/>
  <c r="O57" i="12"/>
  <c r="P57" i="12"/>
  <c r="Q57" i="12"/>
  <c r="R57" i="12"/>
  <c r="S57" i="12"/>
  <c r="T57" i="12"/>
  <c r="U57" i="12"/>
  <c r="O58" i="12"/>
  <c r="P58" i="12"/>
  <c r="Q58" i="12"/>
  <c r="R58" i="12"/>
  <c r="S58" i="12"/>
  <c r="T58" i="12"/>
  <c r="U58" i="12"/>
  <c r="O59" i="12"/>
  <c r="P59" i="12"/>
  <c r="Q59" i="12"/>
  <c r="R59" i="12"/>
  <c r="S59" i="12"/>
  <c r="T59" i="12"/>
  <c r="U59" i="12"/>
  <c r="O60" i="12"/>
  <c r="P60" i="12"/>
  <c r="Q60" i="12"/>
  <c r="R60" i="12"/>
  <c r="S60" i="12"/>
  <c r="T60" i="12"/>
  <c r="U60" i="12"/>
  <c r="O61" i="12"/>
  <c r="P61" i="12"/>
  <c r="Q61" i="12"/>
  <c r="R61" i="12"/>
  <c r="S61" i="12"/>
  <c r="T61" i="12"/>
  <c r="U61" i="12"/>
  <c r="O62" i="12"/>
  <c r="P62" i="12"/>
  <c r="Q62" i="12"/>
  <c r="R62" i="12"/>
  <c r="S62" i="12"/>
  <c r="T62" i="12"/>
  <c r="U62" i="12"/>
  <c r="O63" i="12"/>
  <c r="P63" i="12"/>
  <c r="Q63" i="12"/>
  <c r="R63" i="12"/>
  <c r="S63" i="12"/>
  <c r="T63" i="12"/>
  <c r="U63" i="12"/>
  <c r="O64" i="12"/>
  <c r="P64" i="12"/>
  <c r="Q64" i="12"/>
  <c r="R64" i="12"/>
  <c r="S64" i="12"/>
  <c r="T64" i="12"/>
  <c r="U64" i="12"/>
  <c r="O65" i="12"/>
  <c r="P65" i="12"/>
  <c r="Q65" i="12"/>
  <c r="R65" i="12"/>
  <c r="S65" i="12"/>
  <c r="T65" i="12"/>
  <c r="U65" i="12"/>
  <c r="O66" i="12"/>
  <c r="P66" i="12"/>
  <c r="Q66" i="12"/>
  <c r="R66" i="12"/>
  <c r="S66" i="12"/>
  <c r="T66" i="12"/>
  <c r="U66" i="12"/>
  <c r="O67" i="12"/>
  <c r="P67" i="12"/>
  <c r="Q67" i="12"/>
  <c r="R67" i="12"/>
  <c r="S67" i="12"/>
  <c r="T67" i="12"/>
  <c r="U67" i="12"/>
  <c r="O68" i="12"/>
  <c r="P68" i="12"/>
  <c r="Q68" i="12"/>
  <c r="R68" i="12"/>
  <c r="S68" i="12"/>
  <c r="T68" i="12"/>
  <c r="U68" i="12"/>
  <c r="O69" i="12"/>
  <c r="P69" i="12"/>
  <c r="Q69" i="12"/>
  <c r="R69" i="12"/>
  <c r="S69" i="12"/>
  <c r="T69" i="12"/>
  <c r="U69" i="12"/>
  <c r="O70" i="12"/>
  <c r="P70" i="12"/>
  <c r="Q70" i="12"/>
  <c r="R70" i="12"/>
  <c r="S70" i="12"/>
  <c r="T70" i="12"/>
  <c r="U70" i="12"/>
  <c r="O71" i="12"/>
  <c r="P71" i="12"/>
  <c r="Q71" i="12"/>
  <c r="R71" i="12"/>
  <c r="S71" i="12"/>
  <c r="T71" i="12"/>
  <c r="U71" i="12"/>
  <c r="O72" i="12"/>
  <c r="P72" i="12"/>
  <c r="Q72" i="12"/>
  <c r="R72" i="12"/>
  <c r="S72" i="12"/>
  <c r="T72" i="12"/>
  <c r="U72" i="12"/>
  <c r="O73" i="12"/>
  <c r="P73" i="12"/>
  <c r="Q73" i="12"/>
  <c r="R73" i="12"/>
  <c r="S73" i="12"/>
  <c r="T73" i="12"/>
  <c r="U73" i="12"/>
  <c r="O74" i="12"/>
  <c r="P74" i="12"/>
  <c r="Q74" i="12"/>
  <c r="R74" i="12"/>
  <c r="S74" i="12"/>
  <c r="T74" i="12"/>
  <c r="U74" i="12"/>
  <c r="O75" i="12"/>
  <c r="P75" i="12"/>
  <c r="Q75" i="12"/>
  <c r="R75" i="12"/>
  <c r="S75" i="12"/>
  <c r="T75" i="12"/>
  <c r="U75" i="12"/>
  <c r="O76" i="12"/>
  <c r="P76" i="12"/>
  <c r="Q76" i="12"/>
  <c r="R76" i="12"/>
  <c r="S76" i="12"/>
  <c r="T76" i="12"/>
  <c r="U76" i="12"/>
  <c r="O77" i="12"/>
  <c r="P77" i="12"/>
  <c r="Q77" i="12"/>
  <c r="R77" i="12"/>
  <c r="S77" i="12"/>
  <c r="T77" i="12"/>
  <c r="U77" i="12"/>
  <c r="O78" i="12"/>
  <c r="P78" i="12"/>
  <c r="Q78" i="12"/>
  <c r="R78" i="12"/>
  <c r="S78" i="12"/>
  <c r="T78" i="12"/>
  <c r="U78" i="12"/>
  <c r="O79" i="12"/>
  <c r="P79" i="12"/>
  <c r="Q79" i="12"/>
  <c r="R79" i="12"/>
  <c r="S79" i="12"/>
  <c r="T79" i="12"/>
  <c r="U79" i="12"/>
  <c r="O80" i="12"/>
  <c r="P80" i="12"/>
  <c r="Q80" i="12"/>
  <c r="R80" i="12"/>
  <c r="S80" i="12"/>
  <c r="T80" i="12"/>
  <c r="U80" i="12"/>
  <c r="O81" i="12"/>
  <c r="P81" i="12"/>
  <c r="Q81" i="12"/>
  <c r="R81" i="12"/>
  <c r="S81" i="12"/>
  <c r="T81" i="12"/>
  <c r="U81" i="12"/>
  <c r="O82" i="12"/>
  <c r="P82" i="12"/>
  <c r="Q82" i="12"/>
  <c r="R82" i="12"/>
  <c r="S82" i="12"/>
  <c r="T82" i="12"/>
  <c r="U82" i="12"/>
  <c r="O83" i="12"/>
  <c r="P83" i="12"/>
  <c r="Q83" i="12"/>
  <c r="R83" i="12"/>
  <c r="S83" i="12"/>
  <c r="T83" i="12"/>
  <c r="U83" i="12"/>
  <c r="O84" i="12"/>
  <c r="P84" i="12"/>
  <c r="Q84" i="12"/>
  <c r="R84" i="12"/>
  <c r="S84" i="12"/>
  <c r="T84" i="12"/>
  <c r="U84" i="12"/>
  <c r="O85" i="12"/>
  <c r="P85" i="12"/>
  <c r="Q85" i="12"/>
  <c r="R85" i="12"/>
  <c r="S85" i="12"/>
  <c r="T85" i="12"/>
  <c r="U85" i="12"/>
  <c r="O86" i="12"/>
  <c r="P86" i="12"/>
  <c r="Q86" i="12"/>
  <c r="R86" i="12"/>
  <c r="S86" i="12"/>
  <c r="T86" i="12"/>
  <c r="U86" i="12"/>
  <c r="O87" i="12"/>
  <c r="P87" i="12"/>
  <c r="Q87" i="12"/>
  <c r="R87" i="12"/>
  <c r="S87" i="12"/>
  <c r="T87" i="12"/>
  <c r="U87" i="12"/>
  <c r="O88" i="12"/>
  <c r="P88" i="12"/>
  <c r="Q88" i="12"/>
  <c r="R88" i="12"/>
  <c r="S88" i="12"/>
  <c r="T88" i="12"/>
  <c r="U88" i="12"/>
  <c r="O89" i="12"/>
  <c r="P89" i="12"/>
  <c r="Q89" i="12"/>
  <c r="R89" i="12"/>
  <c r="S89" i="12"/>
  <c r="T89" i="12"/>
  <c r="U89" i="12"/>
  <c r="O90" i="12"/>
  <c r="P90" i="12"/>
  <c r="Q90" i="12"/>
  <c r="R90" i="12"/>
  <c r="S90" i="12"/>
  <c r="T90" i="12"/>
  <c r="U90" i="12"/>
  <c r="O91" i="12"/>
  <c r="P91" i="12"/>
  <c r="Q91" i="12"/>
  <c r="R91" i="12"/>
  <c r="S91" i="12"/>
  <c r="T91" i="12"/>
  <c r="U91" i="12"/>
  <c r="O92" i="12"/>
  <c r="P92" i="12"/>
  <c r="Q92" i="12"/>
  <c r="R92" i="12"/>
  <c r="S92" i="12"/>
  <c r="T92" i="12"/>
  <c r="U92" i="12"/>
  <c r="O93" i="12"/>
  <c r="P93" i="12"/>
  <c r="Q93" i="12"/>
  <c r="R93" i="12"/>
  <c r="S93" i="12"/>
  <c r="T93" i="12"/>
  <c r="U93" i="12"/>
  <c r="O94" i="12"/>
  <c r="P94" i="12"/>
  <c r="Q94" i="12"/>
  <c r="R94" i="12"/>
  <c r="S94" i="12"/>
  <c r="T94" i="12"/>
  <c r="U94" i="12"/>
  <c r="O95" i="12"/>
  <c r="P95" i="12"/>
  <c r="Q95" i="12"/>
  <c r="R95" i="12"/>
  <c r="S95" i="12"/>
  <c r="T95" i="12"/>
  <c r="U95" i="12"/>
  <c r="O96" i="12"/>
  <c r="P96" i="12"/>
  <c r="Q96" i="12"/>
  <c r="R96" i="12"/>
  <c r="S96" i="12"/>
  <c r="T96" i="12"/>
  <c r="U96" i="12"/>
  <c r="O97" i="12"/>
  <c r="P97" i="12"/>
  <c r="Q97" i="12"/>
  <c r="R97" i="12"/>
  <c r="S97" i="12"/>
  <c r="T97" i="12"/>
  <c r="U97" i="12"/>
  <c r="O98" i="12"/>
  <c r="P98" i="12"/>
  <c r="Q98" i="12"/>
  <c r="R98" i="12"/>
  <c r="S98" i="12"/>
  <c r="T98" i="12"/>
  <c r="U98" i="12"/>
  <c r="O99" i="12"/>
  <c r="P99" i="12"/>
  <c r="Q99" i="12"/>
  <c r="R99" i="12"/>
  <c r="S99" i="12"/>
  <c r="T99" i="12"/>
  <c r="U99" i="12"/>
  <c r="O100" i="12"/>
  <c r="P100" i="12"/>
  <c r="Q100" i="12"/>
  <c r="R100" i="12"/>
  <c r="S100" i="12"/>
  <c r="T100" i="12"/>
  <c r="U100" i="12"/>
  <c r="O101" i="12"/>
  <c r="P101" i="12"/>
  <c r="Q101" i="12"/>
  <c r="R101" i="12"/>
  <c r="S101" i="12"/>
  <c r="T101" i="12"/>
  <c r="U101" i="12"/>
  <c r="O102" i="12"/>
  <c r="P102" i="12"/>
  <c r="Q102" i="12"/>
  <c r="R102" i="12"/>
  <c r="S102" i="12"/>
  <c r="T102" i="12"/>
  <c r="U102" i="12"/>
  <c r="O103" i="12"/>
  <c r="P103" i="12"/>
  <c r="Q103" i="12"/>
  <c r="R103" i="12"/>
  <c r="S103" i="12"/>
  <c r="T103" i="12"/>
  <c r="U103" i="12"/>
  <c r="O104" i="12"/>
  <c r="P104" i="12"/>
  <c r="Q104" i="12"/>
  <c r="R104" i="12"/>
  <c r="S104" i="12"/>
  <c r="T104" i="12"/>
  <c r="U104" i="12"/>
  <c r="O105" i="12"/>
  <c r="P105" i="12"/>
  <c r="Q105" i="12"/>
  <c r="R105" i="12"/>
  <c r="S105" i="12"/>
  <c r="T105" i="12"/>
  <c r="U105" i="12"/>
  <c r="O106" i="12"/>
  <c r="P106" i="12"/>
  <c r="Q106" i="12"/>
  <c r="R106" i="12"/>
  <c r="S106" i="12"/>
  <c r="T106" i="12"/>
  <c r="U106" i="12"/>
  <c r="O107" i="12"/>
  <c r="P107" i="12"/>
  <c r="Q107" i="12"/>
  <c r="R107" i="12"/>
  <c r="S107" i="12"/>
  <c r="T107" i="12"/>
  <c r="U107" i="12"/>
  <c r="O108" i="12"/>
  <c r="P108" i="12"/>
  <c r="Q108" i="12"/>
  <c r="R108" i="12"/>
  <c r="S108" i="12"/>
  <c r="T108" i="12"/>
  <c r="U108" i="12"/>
  <c r="O109" i="12"/>
  <c r="P109" i="12"/>
  <c r="Q109" i="12"/>
  <c r="R109" i="12"/>
  <c r="S109" i="12"/>
  <c r="T109" i="12"/>
  <c r="U109" i="12"/>
  <c r="O110" i="12"/>
  <c r="P110" i="12"/>
  <c r="Q110" i="12"/>
  <c r="R110" i="12"/>
  <c r="S110" i="12"/>
  <c r="T110" i="12"/>
  <c r="U110" i="12"/>
  <c r="O111" i="12"/>
  <c r="P111" i="12"/>
  <c r="Q111" i="12"/>
  <c r="R111" i="12"/>
  <c r="S111" i="12"/>
  <c r="T111" i="12"/>
  <c r="U111" i="12"/>
  <c r="O112" i="12"/>
  <c r="P112" i="12"/>
  <c r="Q112" i="12"/>
  <c r="R112" i="12"/>
  <c r="S112" i="12"/>
  <c r="T112" i="12"/>
  <c r="U112" i="12"/>
  <c r="O113" i="12"/>
  <c r="P113" i="12"/>
  <c r="Q113" i="12"/>
  <c r="R113" i="12"/>
  <c r="S113" i="12"/>
  <c r="T113" i="12"/>
  <c r="U113" i="12"/>
  <c r="O114" i="12"/>
  <c r="P114" i="12"/>
  <c r="Q114" i="12"/>
  <c r="R114" i="12"/>
  <c r="S114" i="12"/>
  <c r="T114" i="12"/>
  <c r="U114" i="12"/>
  <c r="O115" i="12"/>
  <c r="P115" i="12"/>
  <c r="Q115" i="12"/>
  <c r="R115" i="12"/>
  <c r="S115" i="12"/>
  <c r="T115" i="12"/>
  <c r="U115" i="12"/>
  <c r="O116" i="12"/>
  <c r="P116" i="12"/>
  <c r="Q116" i="12"/>
  <c r="R116" i="12"/>
  <c r="S116" i="12"/>
  <c r="T116" i="12"/>
  <c r="U116" i="12"/>
  <c r="O117" i="12"/>
  <c r="P117" i="12"/>
  <c r="Q117" i="12"/>
  <c r="R117" i="12"/>
  <c r="S117" i="12"/>
  <c r="T117" i="12"/>
  <c r="U117" i="12"/>
  <c r="O118" i="12"/>
  <c r="P118" i="12"/>
  <c r="Q118" i="12"/>
  <c r="R118" i="12"/>
  <c r="S118" i="12"/>
  <c r="T118" i="12"/>
  <c r="U118" i="12"/>
  <c r="O119" i="12"/>
  <c r="P119" i="12"/>
  <c r="Q119" i="12"/>
  <c r="R119" i="12"/>
  <c r="S119" i="12"/>
  <c r="T119" i="12"/>
  <c r="U119" i="12"/>
  <c r="O120" i="12"/>
  <c r="P120" i="12"/>
  <c r="Q120" i="12"/>
  <c r="R120" i="12"/>
  <c r="S120" i="12"/>
  <c r="T120" i="12"/>
  <c r="U120" i="12"/>
  <c r="O121" i="12"/>
  <c r="P121" i="12"/>
  <c r="Q121" i="12"/>
  <c r="R121" i="12"/>
  <c r="S121" i="12"/>
  <c r="T121" i="12"/>
  <c r="U121" i="12"/>
  <c r="O122" i="12"/>
  <c r="P122" i="12"/>
  <c r="Q122" i="12"/>
  <c r="R122" i="12"/>
  <c r="S122" i="12"/>
  <c r="T122" i="12"/>
  <c r="U122" i="12"/>
  <c r="O123" i="12"/>
  <c r="P123" i="12"/>
  <c r="Q123" i="12"/>
  <c r="R123" i="12"/>
  <c r="S123" i="12"/>
  <c r="T123" i="12"/>
  <c r="U123" i="12"/>
  <c r="O124" i="12"/>
  <c r="P124" i="12"/>
  <c r="Q124" i="12"/>
  <c r="R124" i="12"/>
  <c r="S124" i="12"/>
  <c r="T124" i="12"/>
  <c r="U124" i="12"/>
  <c r="O125" i="12"/>
  <c r="P125" i="12"/>
  <c r="Q125" i="12"/>
  <c r="R125" i="12"/>
  <c r="S125" i="12"/>
  <c r="T125" i="12"/>
  <c r="U125" i="12"/>
  <c r="O126" i="12"/>
  <c r="P126" i="12"/>
  <c r="Q126" i="12"/>
  <c r="R126" i="12"/>
  <c r="S126" i="12"/>
  <c r="T126" i="12"/>
  <c r="U126" i="12"/>
  <c r="O127" i="12"/>
  <c r="P127" i="12"/>
  <c r="Q127" i="12"/>
  <c r="R127" i="12"/>
  <c r="S127" i="12"/>
  <c r="T127" i="12"/>
  <c r="U127" i="12"/>
  <c r="O128" i="12"/>
  <c r="P128" i="12"/>
  <c r="Q128" i="12"/>
  <c r="R128" i="12"/>
  <c r="S128" i="12"/>
  <c r="T128" i="12"/>
  <c r="U128" i="12"/>
  <c r="O129" i="12"/>
  <c r="P129" i="12"/>
  <c r="Q129" i="12"/>
  <c r="R129" i="12"/>
  <c r="S129" i="12"/>
  <c r="T129" i="12"/>
  <c r="U129" i="12"/>
  <c r="O130" i="12"/>
  <c r="P130" i="12"/>
  <c r="Q130" i="12"/>
  <c r="R130" i="12"/>
  <c r="S130" i="12"/>
  <c r="T130" i="12"/>
  <c r="U130" i="12"/>
  <c r="O131" i="12"/>
  <c r="P131" i="12"/>
  <c r="Q131" i="12"/>
  <c r="R131" i="12"/>
  <c r="S131" i="12"/>
  <c r="T131" i="12"/>
  <c r="U131" i="12"/>
  <c r="O132" i="12"/>
  <c r="P132" i="12"/>
  <c r="Q132" i="12"/>
  <c r="R132" i="12"/>
  <c r="S132" i="12"/>
  <c r="T132" i="12"/>
  <c r="U132" i="12"/>
  <c r="O133" i="12"/>
  <c r="P133" i="12"/>
  <c r="Q133" i="12"/>
  <c r="R133" i="12"/>
  <c r="S133" i="12"/>
  <c r="T133" i="12"/>
  <c r="U133" i="12"/>
  <c r="O134" i="12"/>
  <c r="P134" i="12"/>
  <c r="Q134" i="12"/>
  <c r="R134" i="12"/>
  <c r="S134" i="12"/>
  <c r="T134" i="12"/>
  <c r="U134" i="12"/>
  <c r="O135" i="12"/>
  <c r="P135" i="12"/>
  <c r="Q135" i="12"/>
  <c r="R135" i="12"/>
  <c r="S135" i="12"/>
  <c r="T135" i="12"/>
  <c r="U135" i="12"/>
  <c r="O136" i="12"/>
  <c r="P136" i="12"/>
  <c r="Q136" i="12"/>
  <c r="R136" i="12"/>
  <c r="S136" i="12"/>
  <c r="T136" i="12"/>
  <c r="U136" i="12"/>
  <c r="O137" i="12"/>
  <c r="P137" i="12"/>
  <c r="Q137" i="12"/>
  <c r="R137" i="12"/>
  <c r="S137" i="12"/>
  <c r="T137" i="12"/>
  <c r="U137" i="12"/>
  <c r="O138" i="12"/>
  <c r="P138" i="12"/>
  <c r="Q138" i="12"/>
  <c r="R138" i="12"/>
  <c r="S138" i="12"/>
  <c r="T138" i="12"/>
  <c r="U138" i="12"/>
  <c r="O139" i="12"/>
  <c r="P139" i="12"/>
  <c r="Q139" i="12"/>
  <c r="R139" i="12"/>
  <c r="S139" i="12"/>
  <c r="T139" i="12"/>
  <c r="U139" i="12"/>
  <c r="O140" i="12"/>
  <c r="P140" i="12"/>
  <c r="Q140" i="12"/>
  <c r="R140" i="12"/>
  <c r="S140" i="12"/>
  <c r="T140" i="12"/>
  <c r="U140" i="12"/>
  <c r="O141" i="12"/>
  <c r="P141" i="12"/>
  <c r="Q141" i="12"/>
  <c r="R141" i="12"/>
  <c r="S141" i="12"/>
  <c r="T141" i="12"/>
  <c r="U141" i="12"/>
  <c r="O142" i="12"/>
  <c r="P142" i="12"/>
  <c r="Q142" i="12"/>
  <c r="R142" i="12"/>
  <c r="S142" i="12"/>
  <c r="T142" i="12"/>
  <c r="U142" i="12"/>
  <c r="O143" i="12"/>
  <c r="P143" i="12"/>
  <c r="Q143" i="12"/>
  <c r="R143" i="12"/>
  <c r="S143" i="12"/>
  <c r="T143" i="12"/>
  <c r="U143" i="12"/>
  <c r="O144" i="12"/>
  <c r="P144" i="12"/>
  <c r="Q144" i="12"/>
  <c r="R144" i="12"/>
  <c r="S144" i="12"/>
  <c r="T144" i="12"/>
  <c r="U144" i="12"/>
  <c r="O145" i="12"/>
  <c r="P145" i="12"/>
  <c r="Q145" i="12"/>
  <c r="R145" i="12"/>
  <c r="S145" i="12"/>
  <c r="T145" i="12"/>
  <c r="U145" i="12"/>
  <c r="O146" i="12"/>
  <c r="P146" i="12"/>
  <c r="Q146" i="12"/>
  <c r="R146" i="12"/>
  <c r="S146" i="12"/>
  <c r="T146" i="12"/>
  <c r="U146" i="12"/>
  <c r="O147" i="12"/>
  <c r="P147" i="12"/>
  <c r="Q147" i="12"/>
  <c r="R147" i="12"/>
  <c r="S147" i="12"/>
  <c r="T147" i="12"/>
  <c r="U147" i="12"/>
  <c r="O148" i="12"/>
  <c r="P148" i="12"/>
  <c r="Q148" i="12"/>
  <c r="R148" i="12"/>
  <c r="S148" i="12"/>
  <c r="T148" i="12"/>
  <c r="U148" i="12"/>
  <c r="O149" i="12"/>
  <c r="P149" i="12"/>
  <c r="Q149" i="12"/>
  <c r="R149" i="12"/>
  <c r="S149" i="12"/>
  <c r="T149" i="12"/>
  <c r="U149" i="12"/>
  <c r="O150" i="12"/>
  <c r="P150" i="12"/>
  <c r="Q150" i="12"/>
  <c r="R150" i="12"/>
  <c r="S150" i="12"/>
  <c r="T150" i="12"/>
  <c r="U150" i="12"/>
  <c r="O151" i="12"/>
  <c r="P151" i="12"/>
  <c r="Q151" i="12"/>
  <c r="R151" i="12"/>
  <c r="S151" i="12"/>
  <c r="T151" i="12"/>
  <c r="U151" i="12"/>
  <c r="O152" i="12"/>
  <c r="P152" i="12"/>
  <c r="Q152" i="12"/>
  <c r="R152" i="12"/>
  <c r="S152" i="12"/>
  <c r="T152" i="12"/>
  <c r="U152" i="12"/>
  <c r="O153" i="12"/>
  <c r="P153" i="12"/>
  <c r="Q153" i="12"/>
  <c r="R153" i="12"/>
  <c r="S153" i="12"/>
  <c r="T153" i="12"/>
  <c r="U153" i="12"/>
  <c r="O154" i="12"/>
  <c r="P154" i="12"/>
  <c r="Q154" i="12"/>
  <c r="R154" i="12"/>
  <c r="S154" i="12"/>
  <c r="T154" i="12"/>
  <c r="U154" i="12"/>
  <c r="O155" i="12"/>
  <c r="P155" i="12"/>
  <c r="Q155" i="12"/>
  <c r="R155" i="12"/>
  <c r="S155" i="12"/>
  <c r="T155" i="12"/>
  <c r="U155" i="12"/>
  <c r="O156" i="12"/>
  <c r="P156" i="12"/>
  <c r="Q156" i="12"/>
  <c r="R156" i="12"/>
  <c r="S156" i="12"/>
  <c r="T156" i="12"/>
  <c r="U156" i="12"/>
  <c r="P3" i="12"/>
  <c r="Q3" i="12"/>
  <c r="R3" i="12"/>
  <c r="S3" i="12"/>
  <c r="T3" i="12"/>
  <c r="U3" i="12"/>
  <c r="O3" i="12"/>
  <c r="AT35" i="43" l="1"/>
  <c r="Y35" i="43"/>
  <c r="AT63" i="43"/>
  <c r="Y63" i="43"/>
  <c r="AT141" i="43"/>
  <c r="Y141" i="43"/>
  <c r="AT101" i="43"/>
  <c r="Y101" i="43"/>
  <c r="AT13" i="43"/>
  <c r="Y13" i="43"/>
  <c r="AT12" i="43"/>
  <c r="Y12" i="43"/>
  <c r="AU113" i="43"/>
  <c r="Z113" i="43"/>
  <c r="AU36" i="43"/>
  <c r="Z36" i="43"/>
  <c r="AU60" i="43"/>
  <c r="Z60" i="43"/>
  <c r="AU84" i="43"/>
  <c r="Z84" i="43"/>
  <c r="AU108" i="43"/>
  <c r="Z108" i="43"/>
  <c r="AU132" i="43"/>
  <c r="Z132" i="43"/>
  <c r="AU156" i="43"/>
  <c r="Z156" i="43"/>
  <c r="AU25" i="43"/>
  <c r="Z25" i="43"/>
  <c r="AU49" i="43"/>
  <c r="Z49" i="43"/>
  <c r="AU73" i="43"/>
  <c r="Z73" i="43"/>
  <c r="AU97" i="43"/>
  <c r="Z97" i="43"/>
  <c r="AU121" i="43"/>
  <c r="Z121" i="43"/>
  <c r="AU145" i="43"/>
  <c r="Z145" i="43"/>
  <c r="AU14" i="43"/>
  <c r="Z14" i="43"/>
  <c r="AU38" i="43"/>
  <c r="Z38" i="43"/>
  <c r="AU62" i="43"/>
  <c r="Z62" i="43"/>
  <c r="AU86" i="43"/>
  <c r="Z86" i="43"/>
  <c r="AU110" i="43"/>
  <c r="Z110" i="43"/>
  <c r="AU134" i="43"/>
  <c r="Z134" i="43"/>
  <c r="AU158" i="43"/>
  <c r="Z158" i="43"/>
  <c r="AU31" i="43"/>
  <c r="Z31" i="43"/>
  <c r="AU55" i="43"/>
  <c r="Z55" i="43"/>
  <c r="AU79" i="43"/>
  <c r="Z79" i="43"/>
  <c r="AU103" i="43"/>
  <c r="Z103" i="43"/>
  <c r="AU127" i="43"/>
  <c r="Z127" i="43"/>
  <c r="AU151" i="43"/>
  <c r="Z151" i="43"/>
  <c r="AU148" i="43"/>
  <c r="Z148" i="43"/>
  <c r="AU17" i="43"/>
  <c r="Z17" i="43"/>
  <c r="AU41" i="43"/>
  <c r="Z41" i="43"/>
  <c r="AU65" i="43"/>
  <c r="Z65" i="43"/>
  <c r="AU89" i="43"/>
  <c r="Z89" i="43"/>
  <c r="AU137" i="43"/>
  <c r="Z137" i="43"/>
  <c r="AU95" i="43"/>
  <c r="Z95" i="43"/>
  <c r="AU56" i="43"/>
  <c r="Z56" i="43"/>
  <c r="AU104" i="43"/>
  <c r="Z104" i="43"/>
  <c r="AU152" i="43"/>
  <c r="Z152" i="43"/>
  <c r="AU45" i="43"/>
  <c r="Z45" i="43"/>
  <c r="AU141" i="43"/>
  <c r="Z141" i="43"/>
  <c r="AU34" i="43"/>
  <c r="Z34" i="43"/>
  <c r="AU82" i="43"/>
  <c r="Z82" i="43"/>
  <c r="AU130" i="43"/>
  <c r="Z130" i="43"/>
  <c r="AU27" i="43"/>
  <c r="Z27" i="43"/>
  <c r="AU75" i="43"/>
  <c r="Z75" i="43"/>
  <c r="AU123" i="43"/>
  <c r="Z123" i="43"/>
  <c r="AU40" i="43"/>
  <c r="Z40" i="43"/>
  <c r="AU112" i="43"/>
  <c r="Z112" i="43"/>
  <c r="AU160" i="43"/>
  <c r="Z160" i="43"/>
  <c r="AU77" i="43"/>
  <c r="Z77" i="43"/>
  <c r="AU125" i="43"/>
  <c r="Z125" i="43"/>
  <c r="AU18" i="43"/>
  <c r="Z18" i="43"/>
  <c r="AU66" i="43"/>
  <c r="Z66" i="43"/>
  <c r="AU114" i="43"/>
  <c r="Z114" i="43"/>
  <c r="AU162" i="43"/>
  <c r="Z162" i="43"/>
  <c r="AU83" i="43"/>
  <c r="Z83" i="43"/>
  <c r="AU131" i="43"/>
  <c r="Z131" i="43"/>
  <c r="AU52" i="43"/>
  <c r="Z52" i="43"/>
  <c r="AU100" i="43"/>
  <c r="Z100" i="43"/>
  <c r="AU30" i="43"/>
  <c r="Z30" i="43"/>
  <c r="AU54" i="43"/>
  <c r="Z54" i="43"/>
  <c r="AU78" i="43"/>
  <c r="Z78" i="43"/>
  <c r="AU102" i="43"/>
  <c r="Z102" i="43"/>
  <c r="AU126" i="43"/>
  <c r="Z126" i="43"/>
  <c r="AU150" i="43"/>
  <c r="Z150" i="43"/>
  <c r="AU23" i="43"/>
  <c r="Z23" i="43"/>
  <c r="AU47" i="43"/>
  <c r="Z47" i="43"/>
  <c r="AU71" i="43"/>
  <c r="Z71" i="43"/>
  <c r="AU143" i="43"/>
  <c r="Z143" i="43"/>
  <c r="AU32" i="43"/>
  <c r="Z32" i="43"/>
  <c r="AU80" i="43"/>
  <c r="Z80" i="43"/>
  <c r="AU128" i="43"/>
  <c r="Z128" i="43"/>
  <c r="AU21" i="43"/>
  <c r="Z21" i="43"/>
  <c r="AU69" i="43"/>
  <c r="Z69" i="43"/>
  <c r="AU93" i="43"/>
  <c r="Z93" i="43"/>
  <c r="AU117" i="43"/>
  <c r="Z117" i="43"/>
  <c r="AU165" i="43"/>
  <c r="Z165" i="43"/>
  <c r="AU58" i="43"/>
  <c r="Z58" i="43"/>
  <c r="AU106" i="43"/>
  <c r="Z106" i="43"/>
  <c r="AU154" i="43"/>
  <c r="Z154" i="43"/>
  <c r="AU51" i="43"/>
  <c r="Z51" i="43"/>
  <c r="AU99" i="43"/>
  <c r="Z99" i="43"/>
  <c r="AU147" i="43"/>
  <c r="Z147" i="43"/>
  <c r="AU16" i="43"/>
  <c r="Z16" i="43"/>
  <c r="AU64" i="43"/>
  <c r="Z64" i="43"/>
  <c r="AU88" i="43"/>
  <c r="Z88" i="43"/>
  <c r="AU136" i="43"/>
  <c r="Z136" i="43"/>
  <c r="AU29" i="43"/>
  <c r="Z29" i="43"/>
  <c r="AU101" i="43"/>
  <c r="Z101" i="43"/>
  <c r="AU149" i="43"/>
  <c r="Z149" i="43"/>
  <c r="AU42" i="43"/>
  <c r="Z42" i="43"/>
  <c r="AU90" i="43"/>
  <c r="Z90" i="43"/>
  <c r="AU138" i="43"/>
  <c r="Z138" i="43"/>
  <c r="AU35" i="43"/>
  <c r="Z35" i="43"/>
  <c r="AU155" i="43"/>
  <c r="Z155" i="43"/>
  <c r="AU20" i="43"/>
  <c r="Z20" i="43"/>
  <c r="AU68" i="43"/>
  <c r="Z68" i="43"/>
  <c r="AU92" i="43"/>
  <c r="Z92" i="43"/>
  <c r="AU116" i="43"/>
  <c r="Z116" i="43"/>
  <c r="AU140" i="43"/>
  <c r="Z140" i="43"/>
  <c r="AU164" i="43"/>
  <c r="Z164" i="43"/>
  <c r="AU33" i="43"/>
  <c r="Z33" i="43"/>
  <c r="AU57" i="43"/>
  <c r="Z57" i="43"/>
  <c r="AU81" i="43"/>
  <c r="Z81" i="43"/>
  <c r="AU105" i="43"/>
  <c r="Z105" i="43"/>
  <c r="AU129" i="43"/>
  <c r="Z129" i="43"/>
  <c r="AU153" i="43"/>
  <c r="Z153" i="43"/>
  <c r="AU22" i="43"/>
  <c r="Z22" i="43"/>
  <c r="AU46" i="43"/>
  <c r="Z46" i="43"/>
  <c r="AU70" i="43"/>
  <c r="Z70" i="43"/>
  <c r="AU94" i="43"/>
  <c r="Z94" i="43"/>
  <c r="AU118" i="43"/>
  <c r="Z118" i="43"/>
  <c r="AU142" i="43"/>
  <c r="Z142" i="43"/>
  <c r="AU15" i="43"/>
  <c r="Z15" i="43"/>
  <c r="AU39" i="43"/>
  <c r="Z39" i="43"/>
  <c r="AU63" i="43"/>
  <c r="Z63" i="43"/>
  <c r="AU87" i="43"/>
  <c r="Z87" i="43"/>
  <c r="AU111" i="43"/>
  <c r="Z111" i="43"/>
  <c r="AU135" i="43"/>
  <c r="Z135" i="43"/>
  <c r="AU159" i="43"/>
  <c r="Z159" i="43"/>
  <c r="AU28" i="43"/>
  <c r="Z28" i="43"/>
  <c r="AU107" i="43"/>
  <c r="Z107" i="43"/>
  <c r="AU124" i="43"/>
  <c r="Z124" i="43"/>
  <c r="AU59" i="43"/>
  <c r="Z59" i="43"/>
  <c r="AU48" i="43"/>
  <c r="Z48" i="43"/>
  <c r="AU72" i="43"/>
  <c r="Z72" i="43"/>
  <c r="AU96" i="43"/>
  <c r="Z96" i="43"/>
  <c r="AU120" i="43"/>
  <c r="Z120" i="43"/>
  <c r="AU13" i="43"/>
  <c r="Z13" i="43"/>
  <c r="AU37" i="43"/>
  <c r="Z37" i="43"/>
  <c r="AU61" i="43"/>
  <c r="Z61" i="43"/>
  <c r="AU85" i="43"/>
  <c r="Z85" i="43"/>
  <c r="AU109" i="43"/>
  <c r="Z109" i="43"/>
  <c r="AU133" i="43"/>
  <c r="Z133" i="43"/>
  <c r="AU157" i="43"/>
  <c r="Z157" i="43"/>
  <c r="AU26" i="43"/>
  <c r="Z26" i="43"/>
  <c r="AU50" i="43"/>
  <c r="Z50" i="43"/>
  <c r="AU74" i="43"/>
  <c r="Z74" i="43"/>
  <c r="AU98" i="43"/>
  <c r="Z98" i="43"/>
  <c r="AU146" i="43"/>
  <c r="Z146" i="43"/>
  <c r="AU19" i="43"/>
  <c r="Z19" i="43"/>
  <c r="AU43" i="43"/>
  <c r="Z43" i="43"/>
  <c r="AU67" i="43"/>
  <c r="Z67" i="43"/>
  <c r="AU91" i="43"/>
  <c r="Z91" i="43"/>
  <c r="AU115" i="43"/>
  <c r="Z115" i="43"/>
  <c r="AU139" i="43"/>
  <c r="Z139" i="43"/>
  <c r="AU163" i="43"/>
  <c r="Z163" i="43"/>
  <c r="AU119" i="43"/>
  <c r="Z119" i="43"/>
  <c r="AU53" i="43"/>
  <c r="Z53" i="43"/>
  <c r="AU12" i="43"/>
  <c r="Z12" i="43"/>
  <c r="AU44" i="43"/>
  <c r="Z44" i="43"/>
  <c r="AH146" i="8"/>
  <c r="AI146" i="8"/>
  <c r="AH122" i="8"/>
  <c r="AI122" i="8"/>
  <c r="AH106" i="8"/>
  <c r="AI106" i="8"/>
  <c r="AH94" i="8"/>
  <c r="AI94" i="8"/>
  <c r="AH82" i="8"/>
  <c r="AI82" i="8"/>
  <c r="AH74" i="8"/>
  <c r="AI74" i="8"/>
  <c r="AH62" i="8"/>
  <c r="AI62" i="8"/>
  <c r="AH54" i="8"/>
  <c r="AI54" i="8"/>
  <c r="AH46" i="8"/>
  <c r="AI46" i="8"/>
  <c r="AH34" i="8"/>
  <c r="AI34" i="8"/>
  <c r="AH22" i="8"/>
  <c r="AI22" i="8"/>
  <c r="AH6" i="8"/>
  <c r="AI6" i="8"/>
  <c r="AH142" i="8"/>
  <c r="AI142" i="8"/>
  <c r="AH126" i="8"/>
  <c r="AI126" i="8"/>
  <c r="AH114" i="8"/>
  <c r="AI114" i="8"/>
  <c r="AH98" i="8"/>
  <c r="AI98" i="8"/>
  <c r="AH90" i="8"/>
  <c r="AI90" i="8"/>
  <c r="AH86" i="8"/>
  <c r="AI86" i="8"/>
  <c r="AH78" i="8"/>
  <c r="AI78" i="8"/>
  <c r="AH70" i="8"/>
  <c r="AI70" i="8"/>
  <c r="AH66" i="8"/>
  <c r="AI66" i="8"/>
  <c r="AH58" i="8"/>
  <c r="AI58" i="8"/>
  <c r="AH50" i="8"/>
  <c r="AI50" i="8"/>
  <c r="AH42" i="8"/>
  <c r="AI42" i="8"/>
  <c r="AH38" i="8"/>
  <c r="AI38" i="8"/>
  <c r="AH30" i="8"/>
  <c r="AI30" i="8"/>
  <c r="AH26" i="8"/>
  <c r="AI26" i="8"/>
  <c r="AH18" i="8"/>
  <c r="AI18" i="8"/>
  <c r="AH14" i="8"/>
  <c r="AI14" i="8"/>
  <c r="AH10" i="8"/>
  <c r="AI10" i="8"/>
  <c r="AI153" i="8"/>
  <c r="AH153" i="8"/>
  <c r="AI149" i="8"/>
  <c r="AH149" i="8"/>
  <c r="AI145" i="8"/>
  <c r="AH145" i="8"/>
  <c r="AI141" i="8"/>
  <c r="AH141" i="8"/>
  <c r="AI137" i="8"/>
  <c r="AH137" i="8"/>
  <c r="AI133" i="8"/>
  <c r="AH133" i="8"/>
  <c r="AI129" i="8"/>
  <c r="AH129" i="8"/>
  <c r="AI125" i="8"/>
  <c r="AH125" i="8"/>
  <c r="AI121" i="8"/>
  <c r="AH121" i="8"/>
  <c r="AI117" i="8"/>
  <c r="AH117" i="8"/>
  <c r="AI113" i="8"/>
  <c r="Y113" i="8" s="1"/>
  <c r="AH113" i="8"/>
  <c r="AI109" i="8"/>
  <c r="AH109" i="8"/>
  <c r="AI105" i="8"/>
  <c r="AH105" i="8"/>
  <c r="AI101" i="8"/>
  <c r="AH101" i="8"/>
  <c r="AI97" i="8"/>
  <c r="AH97" i="8"/>
  <c r="AI93" i="8"/>
  <c r="AH93" i="8"/>
  <c r="AI89" i="8"/>
  <c r="AH89" i="8"/>
  <c r="AI85" i="8"/>
  <c r="AH85" i="8"/>
  <c r="AI81" i="8"/>
  <c r="AH81" i="8"/>
  <c r="AI77" i="8"/>
  <c r="AH77" i="8"/>
  <c r="AI73" i="8"/>
  <c r="AH73" i="8"/>
  <c r="AI69" i="8"/>
  <c r="AH69" i="8"/>
  <c r="AI65" i="8"/>
  <c r="AH65" i="8"/>
  <c r="AI61" i="8"/>
  <c r="AH61" i="8"/>
  <c r="AI57" i="8"/>
  <c r="AH57" i="8"/>
  <c r="AI53" i="8"/>
  <c r="AH53" i="8"/>
  <c r="AI49" i="8"/>
  <c r="AH49" i="8"/>
  <c r="AI45" i="8"/>
  <c r="AH45" i="8"/>
  <c r="AI41" i="8"/>
  <c r="AH41" i="8"/>
  <c r="AI37" i="8"/>
  <c r="AH37" i="8"/>
  <c r="AI33" i="8"/>
  <c r="AH33" i="8"/>
  <c r="AI29" i="8"/>
  <c r="AH29" i="8"/>
  <c r="AI25" i="8"/>
  <c r="AH25" i="8"/>
  <c r="AI21" i="8"/>
  <c r="AH21" i="8"/>
  <c r="AI17" i="8"/>
  <c r="AH17" i="8"/>
  <c r="AI13" i="8"/>
  <c r="AH13" i="8"/>
  <c r="AI9" i="8"/>
  <c r="AH9" i="8"/>
  <c r="AI5" i="8"/>
  <c r="AH5" i="8"/>
  <c r="AI154" i="8"/>
  <c r="AH154" i="8"/>
  <c r="AI138" i="8"/>
  <c r="AH138" i="8"/>
  <c r="AI130" i="8"/>
  <c r="AH130" i="8"/>
  <c r="AH110" i="8"/>
  <c r="AI110" i="8"/>
  <c r="AI152" i="8"/>
  <c r="Y152" i="8" s="1"/>
  <c r="AH152" i="8"/>
  <c r="AH132" i="8"/>
  <c r="AI132" i="8"/>
  <c r="AH124" i="8"/>
  <c r="AI124" i="8"/>
  <c r="AH116" i="8"/>
  <c r="AI116" i="8"/>
  <c r="AH108" i="8"/>
  <c r="AI108" i="8"/>
  <c r="AH100" i="8"/>
  <c r="AI100" i="8"/>
  <c r="AH88" i="8"/>
  <c r="AI88" i="8"/>
  <c r="AH80" i="8"/>
  <c r="AI80" i="8"/>
  <c r="AH72" i="8"/>
  <c r="AI72" i="8"/>
  <c r="AH68" i="8"/>
  <c r="AI68" i="8"/>
  <c r="AH60" i="8"/>
  <c r="AI60" i="8"/>
  <c r="Y60" i="8" s="1"/>
  <c r="F69" i="43" s="1"/>
  <c r="AH56" i="8"/>
  <c r="AI56" i="8"/>
  <c r="AH52" i="8"/>
  <c r="AI52" i="8"/>
  <c r="AH48" i="8"/>
  <c r="AI48" i="8"/>
  <c r="AH44" i="8"/>
  <c r="AI44" i="8"/>
  <c r="AH40" i="8"/>
  <c r="AI40" i="8"/>
  <c r="AH36" i="8"/>
  <c r="AI36" i="8"/>
  <c r="AH32" i="8"/>
  <c r="AI32" i="8"/>
  <c r="AH28" i="8"/>
  <c r="AI28" i="8"/>
  <c r="AH24" i="8"/>
  <c r="AI24" i="8"/>
  <c r="AH20" i="8"/>
  <c r="AI20" i="8"/>
  <c r="AH16" i="8"/>
  <c r="AI16" i="8"/>
  <c r="AH12" i="8"/>
  <c r="AI12" i="8"/>
  <c r="AH8" i="8"/>
  <c r="AI8" i="8"/>
  <c r="AH4" i="8"/>
  <c r="AI4" i="8"/>
  <c r="AH150" i="8"/>
  <c r="AI150" i="8"/>
  <c r="AI134" i="8"/>
  <c r="AH134" i="8"/>
  <c r="AH118" i="8"/>
  <c r="AI118" i="8"/>
  <c r="AH102" i="8"/>
  <c r="AI102" i="8"/>
  <c r="AH156" i="8"/>
  <c r="AI156" i="8"/>
  <c r="AI148" i="8"/>
  <c r="AH148" i="8"/>
  <c r="AI144" i="8"/>
  <c r="AH144" i="8"/>
  <c r="AI140" i="8"/>
  <c r="AH140" i="8"/>
  <c r="AH136" i="8"/>
  <c r="AI136" i="8"/>
  <c r="AI128" i="8"/>
  <c r="AH128" i="8"/>
  <c r="AH120" i="8"/>
  <c r="AI120" i="8"/>
  <c r="AH112" i="8"/>
  <c r="AI112" i="8"/>
  <c r="AH104" i="8"/>
  <c r="AI104" i="8"/>
  <c r="AH96" i="8"/>
  <c r="AI96" i="8"/>
  <c r="AH92" i="8"/>
  <c r="AI92" i="8"/>
  <c r="AH84" i="8"/>
  <c r="AI84" i="8"/>
  <c r="AH76" i="8"/>
  <c r="AI76" i="8"/>
  <c r="AH64" i="8"/>
  <c r="AI64" i="8"/>
  <c r="AI155" i="8"/>
  <c r="AH155" i="8"/>
  <c r="AI151" i="8"/>
  <c r="AH151" i="8"/>
  <c r="AI147" i="8"/>
  <c r="AH147" i="8"/>
  <c r="AI143" i="8"/>
  <c r="AH143" i="8"/>
  <c r="AI139" i="8"/>
  <c r="AH139" i="8"/>
  <c r="AI135" i="8"/>
  <c r="Y135" i="8" s="1"/>
  <c r="AH135" i="8"/>
  <c r="AH131" i="8"/>
  <c r="AI131" i="8"/>
  <c r="AH127" i="8"/>
  <c r="AI127" i="8"/>
  <c r="AI123" i="8"/>
  <c r="AH123" i="8"/>
  <c r="AI119" i="8"/>
  <c r="AH119" i="8"/>
  <c r="AI115" i="8"/>
  <c r="AH115" i="8"/>
  <c r="AI111" i="8"/>
  <c r="AH111" i="8"/>
  <c r="AI107" i="8"/>
  <c r="AH107" i="8"/>
  <c r="AI103" i="8"/>
  <c r="AH103" i="8"/>
  <c r="AI99" i="8"/>
  <c r="AH99" i="8"/>
  <c r="AI95" i="8"/>
  <c r="AH95" i="8"/>
  <c r="AI91" i="8"/>
  <c r="AH91" i="8"/>
  <c r="AI87" i="8"/>
  <c r="AH87" i="8"/>
  <c r="AI83" i="8"/>
  <c r="AH83" i="8"/>
  <c r="AI79" i="8"/>
  <c r="AH79" i="8"/>
  <c r="AI75" i="8"/>
  <c r="AH75" i="8"/>
  <c r="AI71" i="8"/>
  <c r="AH71" i="8"/>
  <c r="AI67" i="8"/>
  <c r="Y67" i="8" s="1"/>
  <c r="AH67" i="8"/>
  <c r="AI63" i="8"/>
  <c r="AH63" i="8"/>
  <c r="AI59" i="8"/>
  <c r="AH59" i="8"/>
  <c r="AI55" i="8"/>
  <c r="AH55" i="8"/>
  <c r="AI51" i="8"/>
  <c r="AH51" i="8"/>
  <c r="AI47" i="8"/>
  <c r="AH47" i="8"/>
  <c r="AI43" i="8"/>
  <c r="AH43" i="8"/>
  <c r="AI39" i="8"/>
  <c r="AH39" i="8"/>
  <c r="AI35" i="8"/>
  <c r="AH35" i="8"/>
  <c r="AI31" i="8"/>
  <c r="AH31" i="8"/>
  <c r="AI27" i="8"/>
  <c r="AH27" i="8"/>
  <c r="AI23" i="8"/>
  <c r="AH23" i="8"/>
  <c r="AI19" i="8"/>
  <c r="AH19" i="8"/>
  <c r="AI15" i="8"/>
  <c r="Y15" i="8" s="1"/>
  <c r="AH15" i="8"/>
  <c r="AI11" i="8"/>
  <c r="AH11" i="8"/>
  <c r="AI7" i="8"/>
  <c r="AH7" i="8"/>
  <c r="AI3" i="8"/>
  <c r="AH3" i="8"/>
  <c r="AL6" i="6"/>
  <c r="AK6" i="6"/>
  <c r="AL30" i="6"/>
  <c r="AK30" i="6"/>
  <c r="AL62" i="6"/>
  <c r="AK62" i="6"/>
  <c r="AL110" i="6"/>
  <c r="AK110" i="6"/>
  <c r="AL47" i="6"/>
  <c r="AK47" i="6"/>
  <c r="AL63" i="6"/>
  <c r="AK63" i="6"/>
  <c r="AL103" i="6"/>
  <c r="AK103" i="6"/>
  <c r="AL143" i="6"/>
  <c r="AK143" i="6"/>
  <c r="AL16" i="6"/>
  <c r="AK16" i="6"/>
  <c r="AL40" i="6"/>
  <c r="AK40" i="6"/>
  <c r="AL88" i="6"/>
  <c r="AK88" i="6"/>
  <c r="AL152" i="6"/>
  <c r="AK152" i="6"/>
  <c r="AT161" i="43" s="1"/>
  <c r="AL57" i="6"/>
  <c r="AK57" i="6"/>
  <c r="AL73" i="6"/>
  <c r="AK73" i="6"/>
  <c r="AL89" i="6"/>
  <c r="AK89" i="6"/>
  <c r="AL105" i="6"/>
  <c r="AK105" i="6"/>
  <c r="AL107" i="6"/>
  <c r="AK107" i="6"/>
  <c r="AL10" i="6"/>
  <c r="AK10" i="6"/>
  <c r="AL42" i="6"/>
  <c r="AK42" i="6"/>
  <c r="AL66" i="6"/>
  <c r="AK66" i="6"/>
  <c r="AL90" i="6"/>
  <c r="AK90" i="6"/>
  <c r="AL139" i="6"/>
  <c r="AK139" i="6"/>
  <c r="AL28" i="6"/>
  <c r="AK28" i="6"/>
  <c r="AL44" i="6"/>
  <c r="AK44" i="6"/>
  <c r="AL60" i="6"/>
  <c r="AK60" i="6"/>
  <c r="AL76" i="6"/>
  <c r="AK76" i="6"/>
  <c r="AL116" i="6"/>
  <c r="AK116" i="6"/>
  <c r="AL117" i="6"/>
  <c r="AK117" i="6"/>
  <c r="AL70" i="6"/>
  <c r="AK70" i="6"/>
  <c r="AL86" i="6"/>
  <c r="AK86" i="6"/>
  <c r="AL118" i="6"/>
  <c r="AK118" i="6"/>
  <c r="AL142" i="6"/>
  <c r="AK142" i="6"/>
  <c r="AL15" i="6"/>
  <c r="AK15" i="6"/>
  <c r="AT24" i="43" s="1"/>
  <c r="AL31" i="6"/>
  <c r="AK31" i="6"/>
  <c r="AL71" i="6"/>
  <c r="AK71" i="6"/>
  <c r="AL87" i="6"/>
  <c r="AK87" i="6"/>
  <c r="AL127" i="6"/>
  <c r="AK127" i="6"/>
  <c r="AL24" i="6"/>
  <c r="AK24" i="6"/>
  <c r="AL48" i="6"/>
  <c r="AK48" i="6"/>
  <c r="AL72" i="6"/>
  <c r="AK72" i="6"/>
  <c r="AL96" i="6"/>
  <c r="AK96" i="6"/>
  <c r="AL112" i="6"/>
  <c r="AK112" i="6"/>
  <c r="AL136" i="6"/>
  <c r="AK136" i="6"/>
  <c r="AL19" i="6"/>
  <c r="AK19" i="6"/>
  <c r="AL91" i="6"/>
  <c r="AK91" i="6"/>
  <c r="AL25" i="6"/>
  <c r="AK25" i="6"/>
  <c r="AL41" i="6"/>
  <c r="AK41" i="6"/>
  <c r="AL113" i="6"/>
  <c r="AK113" i="6"/>
  <c r="AT122" i="43" s="1"/>
  <c r="AL129" i="6"/>
  <c r="AK129" i="6"/>
  <c r="AL145" i="6"/>
  <c r="AK145" i="6"/>
  <c r="AL11" i="6"/>
  <c r="AK11" i="6"/>
  <c r="AL18" i="6"/>
  <c r="AK18" i="6"/>
  <c r="AL98" i="6"/>
  <c r="AK98" i="6"/>
  <c r="AL114" i="6"/>
  <c r="AK114" i="6"/>
  <c r="AL138" i="6"/>
  <c r="AK138" i="6"/>
  <c r="AL51" i="6"/>
  <c r="AK51" i="6"/>
  <c r="AL123" i="6"/>
  <c r="AK123" i="6"/>
  <c r="AL35" i="6"/>
  <c r="AK35" i="6"/>
  <c r="AL59" i="6"/>
  <c r="AK59" i="6"/>
  <c r="AL84" i="6"/>
  <c r="AK84" i="6"/>
  <c r="AL148" i="6"/>
  <c r="AK148" i="6"/>
  <c r="AL13" i="6"/>
  <c r="AK13" i="6"/>
  <c r="AL29" i="6"/>
  <c r="AK29" i="6"/>
  <c r="AL45" i="6"/>
  <c r="AK45" i="6"/>
  <c r="AL61" i="6"/>
  <c r="AK61" i="6"/>
  <c r="AL85" i="6"/>
  <c r="AK85" i="6"/>
  <c r="AL101" i="6"/>
  <c r="AK101" i="6"/>
  <c r="AL14" i="6"/>
  <c r="AK14" i="6"/>
  <c r="AL38" i="6"/>
  <c r="AK38" i="6"/>
  <c r="AL94" i="6"/>
  <c r="AK94" i="6"/>
  <c r="AL126" i="6"/>
  <c r="AK126" i="6"/>
  <c r="AL150" i="6"/>
  <c r="AK150" i="6"/>
  <c r="AL39" i="6"/>
  <c r="AK39" i="6"/>
  <c r="AL55" i="6"/>
  <c r="AK55" i="6"/>
  <c r="AL111" i="6"/>
  <c r="AK111" i="6"/>
  <c r="AL135" i="6"/>
  <c r="AK135" i="6"/>
  <c r="AT144" i="43" s="1"/>
  <c r="AL151" i="6"/>
  <c r="AK151" i="6"/>
  <c r="AL8" i="6"/>
  <c r="AK8" i="6"/>
  <c r="AL32" i="6"/>
  <c r="AK32" i="6"/>
  <c r="AL56" i="6"/>
  <c r="AK56" i="6"/>
  <c r="AL120" i="6"/>
  <c r="AK120" i="6"/>
  <c r="AL115" i="6"/>
  <c r="AK115" i="6"/>
  <c r="AL9" i="6"/>
  <c r="AK9" i="6"/>
  <c r="AL65" i="6"/>
  <c r="AK65" i="6"/>
  <c r="AL81" i="6"/>
  <c r="AK81" i="6"/>
  <c r="AL97" i="6"/>
  <c r="AK97" i="6"/>
  <c r="AL131" i="6"/>
  <c r="AK131" i="6"/>
  <c r="AL34" i="6"/>
  <c r="AK34" i="6"/>
  <c r="AL50" i="6"/>
  <c r="AK50" i="6"/>
  <c r="AL74" i="6"/>
  <c r="AK74" i="6"/>
  <c r="AL122" i="6"/>
  <c r="AK122" i="6"/>
  <c r="AL146" i="6"/>
  <c r="AK146" i="6"/>
  <c r="AL155" i="6"/>
  <c r="AK155" i="6"/>
  <c r="AL12" i="6"/>
  <c r="AK12" i="6"/>
  <c r="AL36" i="6"/>
  <c r="AK36" i="6"/>
  <c r="AL52" i="6"/>
  <c r="AK52" i="6"/>
  <c r="AL68" i="6"/>
  <c r="AK68" i="6"/>
  <c r="AL100" i="6"/>
  <c r="AK100" i="6"/>
  <c r="AL124" i="6"/>
  <c r="AK124" i="6"/>
  <c r="AL156" i="6"/>
  <c r="AK156" i="6"/>
  <c r="AL69" i="6"/>
  <c r="AK69" i="6"/>
  <c r="AL109" i="6"/>
  <c r="AK109" i="6"/>
  <c r="AL125" i="6"/>
  <c r="AK125" i="6"/>
  <c r="AL22" i="6"/>
  <c r="AK22" i="6"/>
  <c r="AL46" i="6"/>
  <c r="AK46" i="6"/>
  <c r="AL78" i="6"/>
  <c r="AK78" i="6"/>
  <c r="AL102" i="6"/>
  <c r="AK102" i="6"/>
  <c r="AL134" i="6"/>
  <c r="AK134" i="6"/>
  <c r="AL7" i="6"/>
  <c r="AK7" i="6"/>
  <c r="AL23" i="6"/>
  <c r="AK23" i="6"/>
  <c r="AL79" i="6"/>
  <c r="AK79" i="6"/>
  <c r="AL95" i="6"/>
  <c r="AK95" i="6"/>
  <c r="AL119" i="6"/>
  <c r="AK119" i="6"/>
  <c r="AL27" i="6"/>
  <c r="AK27" i="6"/>
  <c r="AL64" i="6"/>
  <c r="AK64" i="6"/>
  <c r="AL80" i="6"/>
  <c r="AK80" i="6"/>
  <c r="AL104" i="6"/>
  <c r="AK104" i="6"/>
  <c r="AL128" i="6"/>
  <c r="AK128" i="6"/>
  <c r="AL144" i="6"/>
  <c r="AK144" i="6"/>
  <c r="AL67" i="6"/>
  <c r="AK67" i="6"/>
  <c r="AT76" i="43" s="1"/>
  <c r="AL147" i="6"/>
  <c r="AK147" i="6"/>
  <c r="AL17" i="6"/>
  <c r="AK17" i="6"/>
  <c r="AL33" i="6"/>
  <c r="AK33" i="6"/>
  <c r="AL49" i="6"/>
  <c r="AK49" i="6"/>
  <c r="AL121" i="6"/>
  <c r="AK121" i="6"/>
  <c r="AL137" i="6"/>
  <c r="AK137" i="6"/>
  <c r="AL153" i="6"/>
  <c r="AK153" i="6"/>
  <c r="AL75" i="6"/>
  <c r="AK75" i="6"/>
  <c r="AL149" i="6"/>
  <c r="AK149" i="6"/>
  <c r="AL58" i="6"/>
  <c r="AK58" i="6"/>
  <c r="AL82" i="6"/>
  <c r="AK82" i="6"/>
  <c r="AL106" i="6"/>
  <c r="AK106" i="6"/>
  <c r="AL130" i="6"/>
  <c r="AK130" i="6"/>
  <c r="AL154" i="6"/>
  <c r="AK154" i="6"/>
  <c r="AL83" i="6"/>
  <c r="AK83" i="6"/>
  <c r="AL141" i="6"/>
  <c r="AK141" i="6"/>
  <c r="AL43" i="6"/>
  <c r="AK43" i="6"/>
  <c r="AL99" i="6"/>
  <c r="AK99" i="6"/>
  <c r="AL20" i="6"/>
  <c r="AK20" i="6"/>
  <c r="AL108" i="6"/>
  <c r="AK108" i="6"/>
  <c r="AL140" i="6"/>
  <c r="AK140" i="6"/>
  <c r="AL5" i="6"/>
  <c r="AK5" i="6"/>
  <c r="AL21" i="6"/>
  <c r="AK21" i="6"/>
  <c r="AL37" i="6"/>
  <c r="AK37" i="6"/>
  <c r="AL53" i="6"/>
  <c r="AK53" i="6"/>
  <c r="AL77" i="6"/>
  <c r="AK77" i="6"/>
  <c r="AL93" i="6"/>
  <c r="AK93" i="6"/>
  <c r="AL133" i="6"/>
  <c r="AK133" i="6"/>
  <c r="AI155" i="6"/>
  <c r="AH155" i="6"/>
  <c r="AI147" i="6"/>
  <c r="AH147" i="6"/>
  <c r="AI139" i="6"/>
  <c r="AH139" i="6"/>
  <c r="AI131" i="6"/>
  <c r="AH131" i="6"/>
  <c r="AI123" i="6"/>
  <c r="AH123" i="6"/>
  <c r="AI115" i="6"/>
  <c r="AH115" i="6"/>
  <c r="AI111" i="6"/>
  <c r="AH111" i="6"/>
  <c r="AI107" i="6"/>
  <c r="AH107" i="6"/>
  <c r="AI103" i="6"/>
  <c r="AH103" i="6"/>
  <c r="AI99" i="6"/>
  <c r="AH99" i="6"/>
  <c r="AI95" i="6"/>
  <c r="AH95" i="6"/>
  <c r="AI91" i="6"/>
  <c r="AH91" i="6"/>
  <c r="AI87" i="6"/>
  <c r="AH87" i="6"/>
  <c r="AI83" i="6"/>
  <c r="AH83" i="6"/>
  <c r="AI79" i="6"/>
  <c r="AH79" i="6"/>
  <c r="AI75" i="6"/>
  <c r="AH75" i="6"/>
  <c r="AI67" i="6"/>
  <c r="Y67" i="6" s="1"/>
  <c r="AH67" i="6"/>
  <c r="AI63" i="6"/>
  <c r="AH63" i="6"/>
  <c r="AI59" i="6"/>
  <c r="AH59" i="6"/>
  <c r="AI55" i="6"/>
  <c r="AH55" i="6"/>
  <c r="AI51" i="6"/>
  <c r="AH51" i="6"/>
  <c r="AI47" i="6"/>
  <c r="AH47" i="6"/>
  <c r="AI43" i="6"/>
  <c r="AH43" i="6"/>
  <c r="AI39" i="6"/>
  <c r="AH39" i="6"/>
  <c r="AI35" i="6"/>
  <c r="AH35" i="6"/>
  <c r="AI31" i="6"/>
  <c r="AH31" i="6"/>
  <c r="AI27" i="6"/>
  <c r="AH27" i="6"/>
  <c r="AI23" i="6"/>
  <c r="AH23" i="6"/>
  <c r="AI19" i="6"/>
  <c r="AH19" i="6"/>
  <c r="AI15" i="6"/>
  <c r="AH15" i="6"/>
  <c r="AI11" i="6"/>
  <c r="AH11" i="6"/>
  <c r="AI7" i="6"/>
  <c r="AH7" i="6"/>
  <c r="AI151" i="6"/>
  <c r="AH151" i="6"/>
  <c r="AI143" i="6"/>
  <c r="AH143" i="6"/>
  <c r="AI135" i="6"/>
  <c r="Y135" i="6" s="1"/>
  <c r="AH135" i="6"/>
  <c r="AI127" i="6"/>
  <c r="AH127" i="6"/>
  <c r="AI119" i="6"/>
  <c r="AH119" i="6"/>
  <c r="AI71" i="6"/>
  <c r="AH71" i="6"/>
  <c r="AH154" i="6"/>
  <c r="AI154" i="6"/>
  <c r="AH150" i="6"/>
  <c r="AI150" i="6"/>
  <c r="AH146" i="6"/>
  <c r="AI146" i="6"/>
  <c r="AH142" i="6"/>
  <c r="AI142" i="6"/>
  <c r="AH138" i="6"/>
  <c r="AI138" i="6"/>
  <c r="AH134" i="6"/>
  <c r="AI134" i="6"/>
  <c r="AI130" i="6"/>
  <c r="AH130" i="6"/>
  <c r="AI126" i="6"/>
  <c r="AH126" i="6"/>
  <c r="AI122" i="6"/>
  <c r="AH122" i="6"/>
  <c r="AI118" i="6"/>
  <c r="AH118" i="6"/>
  <c r="AI114" i="6"/>
  <c r="AH114" i="6"/>
  <c r="AI110" i="6"/>
  <c r="AH110" i="6"/>
  <c r="AI106" i="6"/>
  <c r="AH106" i="6"/>
  <c r="AI102" i="6"/>
  <c r="AH102" i="6"/>
  <c r="AI98" i="6"/>
  <c r="AH98" i="6"/>
  <c r="AI94" i="6"/>
  <c r="AH94" i="6"/>
  <c r="AH90" i="6"/>
  <c r="AI90" i="6"/>
  <c r="AH86" i="6"/>
  <c r="AI86" i="6"/>
  <c r="AI82" i="6"/>
  <c r="AH82" i="6"/>
  <c r="AH78" i="6"/>
  <c r="AI78" i="6"/>
  <c r="AH74" i="6"/>
  <c r="AI74" i="6"/>
  <c r="AH70" i="6"/>
  <c r="AI70" i="6"/>
  <c r="AH66" i="6"/>
  <c r="AI66" i="6"/>
  <c r="AH62" i="6"/>
  <c r="AI62" i="6"/>
  <c r="AH58" i="6"/>
  <c r="AI58" i="6"/>
  <c r="AH54" i="6"/>
  <c r="AI54" i="6"/>
  <c r="AH50" i="6"/>
  <c r="AI50" i="6"/>
  <c r="AH46" i="6"/>
  <c r="AI46" i="6"/>
  <c r="AH42" i="6"/>
  <c r="AI42" i="6"/>
  <c r="AH38" i="6"/>
  <c r="AI38" i="6"/>
  <c r="AH34" i="6"/>
  <c r="AI34" i="6"/>
  <c r="AH30" i="6"/>
  <c r="AI30" i="6"/>
  <c r="AH26" i="6"/>
  <c r="AI26" i="6"/>
  <c r="AH22" i="6"/>
  <c r="AI22" i="6"/>
  <c r="AH18" i="6"/>
  <c r="AI18" i="6"/>
  <c r="AH14" i="6"/>
  <c r="AI14" i="6"/>
  <c r="AH10" i="6"/>
  <c r="AI10" i="6"/>
  <c r="AH6" i="6"/>
  <c r="AI6" i="6"/>
  <c r="AI153" i="6"/>
  <c r="AH153" i="6"/>
  <c r="AI149" i="6"/>
  <c r="AH149" i="6"/>
  <c r="AI141" i="6"/>
  <c r="AH141" i="6"/>
  <c r="AI137" i="6"/>
  <c r="AH137" i="6"/>
  <c r="AI133" i="6"/>
  <c r="AH133" i="6"/>
  <c r="AH129" i="6"/>
  <c r="AI129" i="6"/>
  <c r="AI125" i="6"/>
  <c r="AH125" i="6"/>
  <c r="AI121" i="6"/>
  <c r="AH121" i="6"/>
  <c r="AI117" i="6"/>
  <c r="AH117" i="6"/>
  <c r="AI113" i="6"/>
  <c r="AH113" i="6"/>
  <c r="AI109" i="6"/>
  <c r="AH109" i="6"/>
  <c r="AI105" i="6"/>
  <c r="AH105" i="6"/>
  <c r="AI101" i="6"/>
  <c r="AH101" i="6"/>
  <c r="AI97" i="6"/>
  <c r="AH97" i="6"/>
  <c r="AI93" i="6"/>
  <c r="AH93" i="6"/>
  <c r="AI89" i="6"/>
  <c r="AH89" i="6"/>
  <c r="AI85" i="6"/>
  <c r="AH85" i="6"/>
  <c r="AI81" i="6"/>
  <c r="AH81" i="6"/>
  <c r="AI77" i="6"/>
  <c r="AH77" i="6"/>
  <c r="AI73" i="6"/>
  <c r="AH73" i="6"/>
  <c r="AI69" i="6"/>
  <c r="AH69" i="6"/>
  <c r="AI65" i="6"/>
  <c r="AH65" i="6"/>
  <c r="AI61" i="6"/>
  <c r="AH61" i="6"/>
  <c r="AI57" i="6"/>
  <c r="AH57" i="6"/>
  <c r="AI53" i="6"/>
  <c r="AH53" i="6"/>
  <c r="AI49" i="6"/>
  <c r="AH49" i="6"/>
  <c r="AI45" i="6"/>
  <c r="AH45" i="6"/>
  <c r="AI41" i="6"/>
  <c r="AH41" i="6"/>
  <c r="AI37" i="6"/>
  <c r="AH37" i="6"/>
  <c r="AI33" i="6"/>
  <c r="AH33" i="6"/>
  <c r="AI29" i="6"/>
  <c r="AH29" i="6"/>
  <c r="AI25" i="6"/>
  <c r="AH25" i="6"/>
  <c r="AI21" i="6"/>
  <c r="AH21" i="6"/>
  <c r="AI17" i="6"/>
  <c r="AH17" i="6"/>
  <c r="AI13" i="6"/>
  <c r="AH13" i="6"/>
  <c r="AI9" i="6"/>
  <c r="AH9" i="6"/>
  <c r="AI5" i="6"/>
  <c r="AH5" i="6"/>
  <c r="AI145" i="6"/>
  <c r="AH145" i="6"/>
  <c r="AI156" i="6"/>
  <c r="AH156" i="6"/>
  <c r="AI152" i="6"/>
  <c r="AH152" i="6"/>
  <c r="AI148" i="6"/>
  <c r="AH148" i="6"/>
  <c r="AI144" i="6"/>
  <c r="AH144" i="6"/>
  <c r="AI140" i="6"/>
  <c r="AH140" i="6"/>
  <c r="AI136" i="6"/>
  <c r="AH136" i="6"/>
  <c r="AI132" i="6"/>
  <c r="AH132" i="6"/>
  <c r="AI128" i="6"/>
  <c r="AH128" i="6"/>
  <c r="AH124" i="6"/>
  <c r="AI124" i="6"/>
  <c r="AH120" i="6"/>
  <c r="AI120" i="6"/>
  <c r="AH116" i="6"/>
  <c r="AI116" i="6"/>
  <c r="AH112" i="6"/>
  <c r="AI112" i="6"/>
  <c r="AH108" i="6"/>
  <c r="AI108" i="6"/>
  <c r="AH104" i="6"/>
  <c r="AI104" i="6"/>
  <c r="AH100" i="6"/>
  <c r="AI100" i="6"/>
  <c r="AH96" i="6"/>
  <c r="AI96" i="6"/>
  <c r="AH92" i="6"/>
  <c r="AI92" i="6"/>
  <c r="AH88" i="6"/>
  <c r="AI88" i="6"/>
  <c r="AH84" i="6"/>
  <c r="AI84" i="6"/>
  <c r="AH80" i="6"/>
  <c r="AI80" i="6"/>
  <c r="AH76" i="6"/>
  <c r="AI76" i="6"/>
  <c r="AH72" i="6"/>
  <c r="AI72" i="6"/>
  <c r="AH68" i="6"/>
  <c r="AI68" i="6"/>
  <c r="AH64" i="6"/>
  <c r="AI64" i="6"/>
  <c r="AH60" i="6"/>
  <c r="AI60" i="6"/>
  <c r="AH56" i="6"/>
  <c r="AI56" i="6"/>
  <c r="AH52" i="6"/>
  <c r="AI52" i="6"/>
  <c r="AH48" i="6"/>
  <c r="AI48" i="6"/>
  <c r="AH44" i="6"/>
  <c r="AI44" i="6"/>
  <c r="AH40" i="6"/>
  <c r="AI40" i="6"/>
  <c r="AH36" i="6"/>
  <c r="AI36" i="6"/>
  <c r="AH32" i="6"/>
  <c r="AI32" i="6"/>
  <c r="AH28" i="6"/>
  <c r="AI28" i="6"/>
  <c r="AH24" i="6"/>
  <c r="AI24" i="6"/>
  <c r="AH20" i="6"/>
  <c r="AI20" i="6"/>
  <c r="AH16" i="6"/>
  <c r="AI16" i="6"/>
  <c r="AH12" i="6"/>
  <c r="AI12" i="6"/>
  <c r="AH8" i="6"/>
  <c r="AI8" i="6"/>
  <c r="AH4" i="6"/>
  <c r="AI4" i="6"/>
  <c r="AI3" i="6"/>
  <c r="AH3" i="6"/>
  <c r="AK150" i="4"/>
  <c r="AL150" i="4"/>
  <c r="AK109" i="4"/>
  <c r="AL109" i="4"/>
  <c r="AL102" i="4"/>
  <c r="AK102" i="4"/>
  <c r="AL112" i="4"/>
  <c r="AK112" i="4"/>
  <c r="AK146" i="4"/>
  <c r="AL146" i="4"/>
  <c r="AL123" i="4"/>
  <c r="AK123" i="4"/>
  <c r="AL108" i="4"/>
  <c r="AK108" i="4"/>
  <c r="AL124" i="4"/>
  <c r="AK124" i="4"/>
  <c r="AL148" i="4"/>
  <c r="AK148" i="4"/>
  <c r="AK101" i="4"/>
  <c r="AL101" i="4"/>
  <c r="AK118" i="4"/>
  <c r="AL118" i="4"/>
  <c r="AL119" i="4"/>
  <c r="AK119" i="4"/>
  <c r="AL152" i="4"/>
  <c r="AK152" i="4"/>
  <c r="AL125" i="4"/>
  <c r="AK125" i="4"/>
  <c r="AK122" i="4"/>
  <c r="AL122" i="4"/>
  <c r="AL99" i="4"/>
  <c r="AK99" i="4"/>
  <c r="AK126" i="4"/>
  <c r="AL126" i="4"/>
  <c r="AK142" i="4"/>
  <c r="AL142" i="4"/>
  <c r="AL149" i="4"/>
  <c r="AK149" i="4"/>
  <c r="AK114" i="4"/>
  <c r="AL114" i="4"/>
  <c r="AK93" i="4"/>
  <c r="AL93" i="4"/>
  <c r="AL151" i="4"/>
  <c r="AK151" i="4"/>
  <c r="AL94" i="4"/>
  <c r="AK94" i="4"/>
  <c r="AL110" i="4"/>
  <c r="AK110" i="4"/>
  <c r="AL91" i="4"/>
  <c r="AK91" i="4"/>
  <c r="AL92" i="4"/>
  <c r="AK92" i="4"/>
  <c r="AK138" i="4"/>
  <c r="AL138" i="4"/>
  <c r="AK155" i="4"/>
  <c r="AL155" i="4"/>
  <c r="AL100" i="4"/>
  <c r="AK100" i="4"/>
  <c r="AL156" i="4"/>
  <c r="AK156" i="4"/>
  <c r="AL120" i="4"/>
  <c r="AK120" i="4"/>
  <c r="AL145" i="4"/>
  <c r="AK145" i="4"/>
  <c r="AL154" i="4"/>
  <c r="AK154" i="4"/>
  <c r="AL115" i="4"/>
  <c r="AK115" i="4"/>
  <c r="AL95" i="4"/>
  <c r="AK95" i="4"/>
  <c r="AL111" i="4"/>
  <c r="AK111" i="4"/>
  <c r="AL127" i="4"/>
  <c r="AK127" i="4"/>
  <c r="AL144" i="4"/>
  <c r="AK144" i="4"/>
  <c r="AK105" i="4"/>
  <c r="AL105" i="4"/>
  <c r="AL131" i="4"/>
  <c r="AK131" i="4"/>
  <c r="AK133" i="4"/>
  <c r="AL133" i="4"/>
  <c r="AK90" i="4"/>
  <c r="AL90" i="4"/>
  <c r="AL86" i="4"/>
  <c r="AK86" i="4"/>
  <c r="AL80" i="4"/>
  <c r="AK80" i="4"/>
  <c r="AL82" i="4"/>
  <c r="AK82" i="4"/>
  <c r="AL88" i="4"/>
  <c r="AK88" i="4"/>
  <c r="AL63" i="4"/>
  <c r="AK63" i="4"/>
  <c r="AK75" i="4"/>
  <c r="AL75" i="4"/>
  <c r="AL81" i="4"/>
  <c r="AK81" i="4"/>
  <c r="AL76" i="4"/>
  <c r="AK76" i="4"/>
  <c r="AL74" i="4"/>
  <c r="AK74" i="4"/>
  <c r="AL84" i="4"/>
  <c r="AK84" i="4"/>
  <c r="AL69" i="4"/>
  <c r="AK69" i="4"/>
  <c r="AK62" i="4"/>
  <c r="AL62" i="4"/>
  <c r="AK31" i="4"/>
  <c r="AL31" i="4"/>
  <c r="AL48" i="4"/>
  <c r="AK48" i="4"/>
  <c r="AL38" i="4"/>
  <c r="AK38" i="4"/>
  <c r="AK23" i="4"/>
  <c r="AL23" i="4"/>
  <c r="AL56" i="4"/>
  <c r="AK56" i="4"/>
  <c r="AL17" i="4"/>
  <c r="AK17" i="4"/>
  <c r="AL18" i="4"/>
  <c r="AK18" i="4"/>
  <c r="AL16" i="4"/>
  <c r="AK16" i="4"/>
  <c r="AL50" i="4"/>
  <c r="AK50" i="4"/>
  <c r="AL12" i="4"/>
  <c r="AK12" i="4"/>
  <c r="AK55" i="4"/>
  <c r="AL55" i="4"/>
  <c r="AL37" i="4"/>
  <c r="AK37" i="4"/>
  <c r="AL49" i="4"/>
  <c r="AK49" i="4"/>
  <c r="AK43" i="4"/>
  <c r="AL43" i="4"/>
  <c r="AL40" i="4"/>
  <c r="AK40" i="4"/>
  <c r="AK10" i="4"/>
  <c r="AL10" i="4"/>
  <c r="AK14" i="4"/>
  <c r="AL14" i="4"/>
  <c r="AL46" i="4"/>
  <c r="AK46" i="4"/>
  <c r="AL24" i="4"/>
  <c r="AK24" i="4"/>
  <c r="AL58" i="4"/>
  <c r="AK58" i="4"/>
  <c r="AL22" i="4"/>
  <c r="AK22" i="4"/>
  <c r="AL20" i="4"/>
  <c r="AK20" i="4"/>
  <c r="AL9" i="4"/>
  <c r="AK9" i="4"/>
  <c r="AL4" i="4"/>
  <c r="AK4" i="4"/>
  <c r="AL61" i="4"/>
  <c r="AK61" i="4"/>
  <c r="P82" i="2"/>
  <c r="P110" i="2"/>
  <c r="P48" i="2"/>
  <c r="P114" i="2"/>
  <c r="P91" i="2"/>
  <c r="AL55" i="2"/>
  <c r="AK55" i="2"/>
  <c r="AK87" i="2"/>
  <c r="AL87" i="2"/>
  <c r="AL119" i="2"/>
  <c r="AK119" i="2"/>
  <c r="AK17" i="2"/>
  <c r="AL17" i="2"/>
  <c r="AK81" i="2"/>
  <c r="AL81" i="2"/>
  <c r="AK113" i="2"/>
  <c r="AL113" i="2"/>
  <c r="AK145" i="2"/>
  <c r="AL145" i="2"/>
  <c r="AK107" i="2"/>
  <c r="AL107" i="2"/>
  <c r="AK43" i="2"/>
  <c r="AL43" i="2"/>
  <c r="AK44" i="2"/>
  <c r="AL44" i="2"/>
  <c r="AK116" i="2"/>
  <c r="AL116" i="2"/>
  <c r="AK29" i="2"/>
  <c r="AL29" i="2"/>
  <c r="AK93" i="2"/>
  <c r="AL93" i="2"/>
  <c r="AK23" i="2"/>
  <c r="AL23" i="2"/>
  <c r="AK90" i="2"/>
  <c r="AL90" i="2"/>
  <c r="AK32" i="2"/>
  <c r="AL32" i="2"/>
  <c r="AL128" i="2"/>
  <c r="AK128" i="2"/>
  <c r="AK98" i="2"/>
  <c r="AL98" i="2"/>
  <c r="AK114" i="2"/>
  <c r="AL114" i="2"/>
  <c r="AK99" i="2"/>
  <c r="AL99" i="2"/>
  <c r="AL71" i="2"/>
  <c r="AK71" i="2"/>
  <c r="AK97" i="2"/>
  <c r="AL97" i="2"/>
  <c r="AK51" i="2"/>
  <c r="AL51" i="2"/>
  <c r="AL60" i="2"/>
  <c r="AK60" i="2"/>
  <c r="AK13" i="2"/>
  <c r="AL13" i="2"/>
  <c r="AL46" i="2"/>
  <c r="AK46" i="2"/>
  <c r="AL150" i="2"/>
  <c r="AK150" i="2"/>
  <c r="AL120" i="2"/>
  <c r="AK120" i="2"/>
  <c r="P100" i="2"/>
  <c r="P133" i="2"/>
  <c r="AL30" i="2"/>
  <c r="AK30" i="2"/>
  <c r="AL70" i="2"/>
  <c r="AK70" i="2"/>
  <c r="AL134" i="2"/>
  <c r="AK134" i="2"/>
  <c r="AK8" i="2"/>
  <c r="AL8" i="2"/>
  <c r="AL72" i="2"/>
  <c r="AK72" i="2"/>
  <c r="AL104" i="2"/>
  <c r="AK104" i="2"/>
  <c r="AL136" i="2"/>
  <c r="AK136" i="2"/>
  <c r="AK67" i="2"/>
  <c r="AL67" i="2"/>
  <c r="AK42" i="2"/>
  <c r="AL42" i="2"/>
  <c r="AK106" i="2"/>
  <c r="AL106" i="2"/>
  <c r="AL38" i="2"/>
  <c r="AK38" i="2"/>
  <c r="AL88" i="2"/>
  <c r="AK88" i="2"/>
  <c r="AL64" i="2"/>
  <c r="AK64" i="2"/>
  <c r="AL147" i="2"/>
  <c r="AK147" i="2"/>
  <c r="AK130" i="2"/>
  <c r="AL130" i="2"/>
  <c r="AL76" i="2"/>
  <c r="AK76" i="2"/>
  <c r="AK28" i="2"/>
  <c r="AL28" i="2"/>
  <c r="AL39" i="2"/>
  <c r="AK39" i="2"/>
  <c r="AL135" i="2"/>
  <c r="AK135" i="2"/>
  <c r="AL54" i="2"/>
  <c r="AK54" i="2"/>
  <c r="AK65" i="2"/>
  <c r="AL65" i="2"/>
  <c r="AL11" i="2"/>
  <c r="AK11" i="2"/>
  <c r="AK140" i="2"/>
  <c r="AL140" i="2"/>
  <c r="AK77" i="2"/>
  <c r="AL77" i="2"/>
  <c r="AL24" i="2"/>
  <c r="AK24" i="2"/>
  <c r="AK18" i="2"/>
  <c r="AL18" i="2"/>
  <c r="AK122" i="2"/>
  <c r="AL122" i="2"/>
  <c r="AL15" i="2"/>
  <c r="AK15" i="2"/>
  <c r="AK47" i="2"/>
  <c r="AL47" i="2"/>
  <c r="AL79" i="2"/>
  <c r="AK79" i="2"/>
  <c r="AK143" i="2"/>
  <c r="AL143" i="2"/>
  <c r="AL41" i="2"/>
  <c r="AK41" i="2"/>
  <c r="AK73" i="2"/>
  <c r="AL73" i="2"/>
  <c r="AK137" i="2"/>
  <c r="AL137" i="2"/>
  <c r="AK83" i="2"/>
  <c r="AL83" i="2"/>
  <c r="AL35" i="2"/>
  <c r="AK35" i="2"/>
  <c r="AL139" i="2"/>
  <c r="AK139" i="2"/>
  <c r="AK36" i="2"/>
  <c r="AL36" i="2"/>
  <c r="AL68" i="2"/>
  <c r="AK68" i="2"/>
  <c r="AL21" i="2"/>
  <c r="AK21" i="2"/>
  <c r="AL53" i="2"/>
  <c r="AK53" i="2"/>
  <c r="AK85" i="2"/>
  <c r="AL85" i="2"/>
  <c r="AK117" i="2"/>
  <c r="AL117" i="2"/>
  <c r="AK142" i="2"/>
  <c r="AL142" i="2"/>
  <c r="AL96" i="2"/>
  <c r="AK96" i="2"/>
  <c r="AL34" i="2"/>
  <c r="AK34" i="2"/>
  <c r="AK125" i="2"/>
  <c r="AL125" i="2"/>
  <c r="AK109" i="2"/>
  <c r="AL109" i="2"/>
  <c r="AK7" i="2"/>
  <c r="AL7" i="2"/>
  <c r="AL103" i="2"/>
  <c r="AK103" i="2"/>
  <c r="AK33" i="2"/>
  <c r="AL33" i="2"/>
  <c r="AK129" i="2"/>
  <c r="AL129" i="2"/>
  <c r="AK141" i="2"/>
  <c r="AL141" i="2"/>
  <c r="AL45" i="2"/>
  <c r="AK45" i="2"/>
  <c r="AL86" i="2"/>
  <c r="AK86" i="2"/>
  <c r="AL48" i="2"/>
  <c r="AK48" i="2"/>
  <c r="AL152" i="2"/>
  <c r="AK152" i="2"/>
  <c r="AK6" i="2"/>
  <c r="AL6" i="2"/>
  <c r="AK78" i="2"/>
  <c r="AL78" i="2"/>
  <c r="AK49" i="2"/>
  <c r="AL49" i="2"/>
  <c r="AL26" i="2"/>
  <c r="AK26" i="2"/>
  <c r="AL19" i="2"/>
  <c r="AK19" i="2"/>
  <c r="AK66" i="2"/>
  <c r="AL66" i="2"/>
  <c r="AL110" i="2"/>
  <c r="AK110" i="2"/>
  <c r="AK58" i="2"/>
  <c r="AL58" i="2"/>
  <c r="AK154" i="2"/>
  <c r="AL154" i="2"/>
  <c r="AK115" i="2"/>
  <c r="AL115" i="2"/>
  <c r="AK156" i="2"/>
  <c r="AL156" i="2"/>
  <c r="AL151" i="2"/>
  <c r="AK151" i="2"/>
  <c r="AK14" i="2"/>
  <c r="AL14" i="2"/>
  <c r="AL56" i="2"/>
  <c r="AK56" i="2"/>
  <c r="AK82" i="2"/>
  <c r="AL82" i="2"/>
  <c r="AL118" i="2"/>
  <c r="AK118" i="2"/>
  <c r="AK101" i="2"/>
  <c r="AL101" i="2"/>
  <c r="AK12" i="2"/>
  <c r="AL12" i="2"/>
  <c r="AL91" i="2"/>
  <c r="AL123" i="2"/>
  <c r="AK123" i="2"/>
  <c r="AK61" i="2"/>
  <c r="AL61" i="2"/>
  <c r="AK27" i="2"/>
  <c r="AL27" i="2"/>
  <c r="AK25" i="2"/>
  <c r="AL25" i="2"/>
  <c r="AK57" i="2"/>
  <c r="AL57" i="2"/>
  <c r="AK89" i="2"/>
  <c r="AL89" i="2"/>
  <c r="AK121" i="2"/>
  <c r="AL121" i="2"/>
  <c r="AK153" i="2"/>
  <c r="AL153" i="2"/>
  <c r="AL3" i="2"/>
  <c r="AK3" i="2"/>
  <c r="AK59" i="2"/>
  <c r="AL59" i="2"/>
  <c r="AK52" i="2"/>
  <c r="AL52" i="2"/>
  <c r="AL5" i="2"/>
  <c r="AK5" i="2"/>
  <c r="AK37" i="2"/>
  <c r="AL37" i="2"/>
  <c r="P149" i="2"/>
  <c r="P31" i="2"/>
  <c r="P108" i="2"/>
  <c r="P9" i="2"/>
  <c r="P105" i="2"/>
  <c r="P75" i="2"/>
  <c r="P148" i="2"/>
  <c r="P111" i="2"/>
  <c r="P69" i="2"/>
  <c r="P126" i="2"/>
  <c r="P4" i="2"/>
  <c r="P62" i="2"/>
  <c r="P20" i="2"/>
  <c r="P22" i="2"/>
  <c r="P94" i="2"/>
  <c r="P102" i="2"/>
  <c r="P127" i="2"/>
  <c r="P155" i="2"/>
  <c r="P95" i="2"/>
  <c r="P138" i="2"/>
  <c r="P63" i="2"/>
  <c r="P144" i="2"/>
  <c r="P50" i="2"/>
  <c r="P16" i="2"/>
  <c r="P80" i="2"/>
  <c r="P146" i="2"/>
  <c r="P84" i="2"/>
  <c r="P92" i="2"/>
  <c r="P10" i="2"/>
  <c r="P131" i="2"/>
  <c r="P40" i="2"/>
  <c r="P112" i="2"/>
  <c r="P124" i="2"/>
  <c r="P74" i="2"/>
  <c r="T69" i="43" l="1"/>
  <c r="Y11" i="2"/>
  <c r="C20" i="43" s="1"/>
  <c r="U20" i="43" s="1"/>
  <c r="AR20" i="43"/>
  <c r="W20" i="43"/>
  <c r="Y106" i="2"/>
  <c r="C115" i="43" s="1"/>
  <c r="U115" i="43" s="1"/>
  <c r="AR115" i="43"/>
  <c r="W115" i="43"/>
  <c r="Y151" i="2"/>
  <c r="C160" i="43" s="1"/>
  <c r="U160" i="43" s="1"/>
  <c r="AR160" i="43"/>
  <c r="W160" i="43"/>
  <c r="Y152" i="2"/>
  <c r="AR161" i="43"/>
  <c r="Y96" i="2"/>
  <c r="C105" i="43" s="1"/>
  <c r="U105" i="43" s="1"/>
  <c r="AR105" i="43"/>
  <c r="W105" i="43"/>
  <c r="Y68" i="2"/>
  <c r="C77" i="43" s="1"/>
  <c r="U77" i="43" s="1"/>
  <c r="AR77" i="43"/>
  <c r="W77" i="43"/>
  <c r="Y134" i="2"/>
  <c r="C143" i="43" s="1"/>
  <c r="U143" i="43" s="1"/>
  <c r="AR143" i="43"/>
  <c r="W143" i="43"/>
  <c r="Y46" i="2"/>
  <c r="C55" i="43" s="1"/>
  <c r="U55" i="43" s="1"/>
  <c r="AR55" i="43"/>
  <c r="W55" i="43"/>
  <c r="Y12" i="2"/>
  <c r="C21" i="43" s="1"/>
  <c r="U21" i="43" s="1"/>
  <c r="AR21" i="43"/>
  <c r="W21" i="43"/>
  <c r="Y66" i="2"/>
  <c r="C75" i="43" s="1"/>
  <c r="U75" i="43" s="1"/>
  <c r="AR75" i="43"/>
  <c r="W75" i="43"/>
  <c r="Y33" i="2"/>
  <c r="C42" i="43" s="1"/>
  <c r="U42" i="43" s="1"/>
  <c r="AR42" i="43"/>
  <c r="W42" i="43"/>
  <c r="Y73" i="2"/>
  <c r="C82" i="43" s="1"/>
  <c r="U82" i="43" s="1"/>
  <c r="AR82" i="43"/>
  <c r="W82" i="43"/>
  <c r="Y122" i="2"/>
  <c r="C131" i="43" s="1"/>
  <c r="U131" i="43" s="1"/>
  <c r="AR131" i="43"/>
  <c r="W131" i="43"/>
  <c r="Y65" i="2"/>
  <c r="C74" i="43" s="1"/>
  <c r="U74" i="43" s="1"/>
  <c r="AR74" i="43"/>
  <c r="W74" i="43"/>
  <c r="Y130" i="2"/>
  <c r="C139" i="43" s="1"/>
  <c r="U139" i="43" s="1"/>
  <c r="AR139" i="43"/>
  <c r="W139" i="43"/>
  <c r="Y42" i="2"/>
  <c r="C51" i="43" s="1"/>
  <c r="U51" i="43" s="1"/>
  <c r="AR51" i="43"/>
  <c r="W51" i="43"/>
  <c r="Y99" i="2"/>
  <c r="C108" i="43" s="1"/>
  <c r="U108" i="43" s="1"/>
  <c r="AR108" i="43"/>
  <c r="W108" i="43"/>
  <c r="Y23" i="2"/>
  <c r="C32" i="43" s="1"/>
  <c r="U32" i="43" s="1"/>
  <c r="AR32" i="43"/>
  <c r="W32" i="43"/>
  <c r="Y107" i="2"/>
  <c r="C116" i="43" s="1"/>
  <c r="U116" i="43" s="1"/>
  <c r="AR116" i="43"/>
  <c r="W116" i="43"/>
  <c r="Y87" i="2"/>
  <c r="C96" i="43" s="1"/>
  <c r="U96" i="43" s="1"/>
  <c r="AR96" i="43"/>
  <c r="W96" i="43"/>
  <c r="Y5" i="2"/>
  <c r="C14" i="43" s="1"/>
  <c r="U14" i="43" s="1"/>
  <c r="AR14" i="43"/>
  <c r="W14" i="43"/>
  <c r="Y14" i="2"/>
  <c r="C23" i="43" s="1"/>
  <c r="U23" i="43" s="1"/>
  <c r="AR23" i="43"/>
  <c r="W23" i="43"/>
  <c r="Y129" i="2"/>
  <c r="C138" i="43" s="1"/>
  <c r="U138" i="43" s="1"/>
  <c r="AR138" i="43"/>
  <c r="W138" i="43"/>
  <c r="Y43" i="2"/>
  <c r="C52" i="43" s="1"/>
  <c r="U52" i="43" s="1"/>
  <c r="AR52" i="43"/>
  <c r="W52" i="43"/>
  <c r="Y52" i="2"/>
  <c r="AR61" i="43"/>
  <c r="W61" i="43"/>
  <c r="Y48" i="2"/>
  <c r="C57" i="43" s="1"/>
  <c r="U57" i="43" s="1"/>
  <c r="AR57" i="43"/>
  <c r="W57" i="43"/>
  <c r="Y41" i="2"/>
  <c r="C50" i="43" s="1"/>
  <c r="U50" i="43" s="1"/>
  <c r="AR50" i="43"/>
  <c r="W50" i="43"/>
  <c r="Y147" i="2"/>
  <c r="C156" i="43" s="1"/>
  <c r="U156" i="43" s="1"/>
  <c r="AR156" i="43"/>
  <c r="W156" i="43"/>
  <c r="Y156" i="2"/>
  <c r="C165" i="43" s="1"/>
  <c r="U165" i="43" s="1"/>
  <c r="AR165" i="43"/>
  <c r="W165" i="43"/>
  <c r="Y36" i="2"/>
  <c r="C45" i="43" s="1"/>
  <c r="U45" i="43" s="1"/>
  <c r="AR45" i="43"/>
  <c r="W45" i="43"/>
  <c r="Y18" i="2"/>
  <c r="C27" i="43" s="1"/>
  <c r="U27" i="43" s="1"/>
  <c r="AR27" i="43"/>
  <c r="W27" i="43"/>
  <c r="Y114" i="2"/>
  <c r="C123" i="43" s="1"/>
  <c r="U123" i="43" s="1"/>
  <c r="AR123" i="43"/>
  <c r="W123" i="43"/>
  <c r="Y25" i="2"/>
  <c r="C34" i="43" s="1"/>
  <c r="U34" i="43" s="1"/>
  <c r="AR34" i="43"/>
  <c r="W34" i="43"/>
  <c r="Y118" i="2"/>
  <c r="C127" i="43" s="1"/>
  <c r="U127" i="43" s="1"/>
  <c r="AR127" i="43"/>
  <c r="W127" i="43"/>
  <c r="Y26" i="2"/>
  <c r="C35" i="43" s="1"/>
  <c r="U35" i="43" s="1"/>
  <c r="AR35" i="43"/>
  <c r="W35" i="43"/>
  <c r="Y86" i="2"/>
  <c r="C95" i="43" s="1"/>
  <c r="U95" i="43" s="1"/>
  <c r="AR95" i="43"/>
  <c r="W95" i="43"/>
  <c r="Y139" i="2"/>
  <c r="C148" i="43" s="1"/>
  <c r="U148" i="43" s="1"/>
  <c r="AR148" i="43"/>
  <c r="W148" i="43"/>
  <c r="Y24" i="2"/>
  <c r="C33" i="43" s="1"/>
  <c r="U33" i="43" s="1"/>
  <c r="AR33" i="43"/>
  <c r="W33" i="43"/>
  <c r="Y135" i="2"/>
  <c r="AR144" i="43"/>
  <c r="Y64" i="2"/>
  <c r="C73" i="43" s="1"/>
  <c r="U73" i="43" s="1"/>
  <c r="AR73" i="43"/>
  <c r="W73" i="43"/>
  <c r="Y136" i="2"/>
  <c r="C145" i="43" s="1"/>
  <c r="U145" i="43" s="1"/>
  <c r="AR145" i="43"/>
  <c r="W145" i="43"/>
  <c r="Y30" i="2"/>
  <c r="C39" i="43" s="1"/>
  <c r="U39" i="43" s="1"/>
  <c r="AR39" i="43"/>
  <c r="W39" i="43"/>
  <c r="Y60" i="2"/>
  <c r="C69" i="43" s="1"/>
  <c r="U69" i="43" s="1"/>
  <c r="AR69" i="43"/>
  <c r="W69" i="43"/>
  <c r="Y123" i="2"/>
  <c r="C132" i="43" s="1"/>
  <c r="U132" i="43" s="1"/>
  <c r="AR132" i="43"/>
  <c r="W132" i="43"/>
  <c r="Y58" i="2"/>
  <c r="C67" i="43" s="1"/>
  <c r="U67" i="43" s="1"/>
  <c r="AR67" i="43"/>
  <c r="W67" i="43"/>
  <c r="Y78" i="2"/>
  <c r="C87" i="43" s="1"/>
  <c r="U87" i="43" s="1"/>
  <c r="AR87" i="43"/>
  <c r="W87" i="43"/>
  <c r="Y141" i="2"/>
  <c r="C150" i="43" s="1"/>
  <c r="U150" i="43" s="1"/>
  <c r="AR150" i="43"/>
  <c r="W150" i="43"/>
  <c r="Y125" i="2"/>
  <c r="C134" i="43" s="1"/>
  <c r="U134" i="43" s="1"/>
  <c r="AR134" i="43"/>
  <c r="W134" i="43"/>
  <c r="Y83" i="2"/>
  <c r="C92" i="43" s="1"/>
  <c r="U92" i="43" s="1"/>
  <c r="AR92" i="43"/>
  <c r="W92" i="43"/>
  <c r="Y47" i="2"/>
  <c r="AR56" i="43"/>
  <c r="W56" i="43"/>
  <c r="Y140" i="2"/>
  <c r="C149" i="43" s="1"/>
  <c r="U149" i="43" s="1"/>
  <c r="AR149" i="43"/>
  <c r="W149" i="43"/>
  <c r="Y32" i="2"/>
  <c r="C41" i="43" s="1"/>
  <c r="U41" i="43" s="1"/>
  <c r="AR41" i="43"/>
  <c r="W41" i="43"/>
  <c r="Y17" i="2"/>
  <c r="C26" i="43" s="1"/>
  <c r="U26" i="43" s="1"/>
  <c r="AR26" i="43"/>
  <c r="W26" i="43"/>
  <c r="Y37" i="2"/>
  <c r="C46" i="43" s="1"/>
  <c r="U46" i="43" s="1"/>
  <c r="AR46" i="43"/>
  <c r="W46" i="43"/>
  <c r="Y110" i="2"/>
  <c r="C119" i="43" s="1"/>
  <c r="U119" i="43" s="1"/>
  <c r="AR119" i="43"/>
  <c r="W119" i="43"/>
  <c r="Y21" i="2"/>
  <c r="C30" i="43" s="1"/>
  <c r="U30" i="43" s="1"/>
  <c r="AR30" i="43"/>
  <c r="W30" i="43"/>
  <c r="Y15" i="2"/>
  <c r="AR24" i="43"/>
  <c r="Y71" i="2"/>
  <c r="C80" i="43" s="1"/>
  <c r="U80" i="43" s="1"/>
  <c r="AR80" i="43"/>
  <c r="W80" i="43"/>
  <c r="Y119" i="2"/>
  <c r="C128" i="43" s="1"/>
  <c r="U128" i="43" s="1"/>
  <c r="AR128" i="43"/>
  <c r="W128" i="43"/>
  <c r="Y6" i="2"/>
  <c r="C15" i="43" s="1"/>
  <c r="AR15" i="43"/>
  <c r="W15" i="43"/>
  <c r="Y137" i="2"/>
  <c r="C146" i="43" s="1"/>
  <c r="U146" i="43" s="1"/>
  <c r="AR146" i="43"/>
  <c r="W146" i="43"/>
  <c r="Y8" i="2"/>
  <c r="C17" i="43" s="1"/>
  <c r="U17" i="43" s="1"/>
  <c r="AR17" i="43"/>
  <c r="W17" i="43"/>
  <c r="Y90" i="2"/>
  <c r="C99" i="43" s="1"/>
  <c r="U99" i="43" s="1"/>
  <c r="AR99" i="43"/>
  <c r="W99" i="43"/>
  <c r="Y89" i="2"/>
  <c r="C98" i="43" s="1"/>
  <c r="U98" i="43" s="1"/>
  <c r="AR98" i="43"/>
  <c r="W98" i="43"/>
  <c r="Y57" i="2"/>
  <c r="C66" i="43" s="1"/>
  <c r="U66" i="43" s="1"/>
  <c r="AR66" i="43"/>
  <c r="W66" i="43"/>
  <c r="Y54" i="2"/>
  <c r="C63" i="43" s="1"/>
  <c r="U63" i="43" s="1"/>
  <c r="AR63" i="43"/>
  <c r="W63" i="43"/>
  <c r="Y70" i="2"/>
  <c r="C79" i="43" s="1"/>
  <c r="U79" i="43" s="1"/>
  <c r="AR79" i="43"/>
  <c r="W79" i="43"/>
  <c r="Y55" i="2"/>
  <c r="C64" i="43" s="1"/>
  <c r="U64" i="43" s="1"/>
  <c r="AR64" i="43"/>
  <c r="W64" i="43"/>
  <c r="Y101" i="2"/>
  <c r="C110" i="43" s="1"/>
  <c r="U110" i="43" s="1"/>
  <c r="AR110" i="43"/>
  <c r="W110" i="43"/>
  <c r="Y142" i="2"/>
  <c r="C151" i="43" s="1"/>
  <c r="U151" i="43" s="1"/>
  <c r="AR151" i="43"/>
  <c r="W151" i="43"/>
  <c r="Y67" i="2"/>
  <c r="AR76" i="43"/>
  <c r="Y145" i="2"/>
  <c r="C154" i="43" s="1"/>
  <c r="U154" i="43" s="1"/>
  <c r="AR154" i="43"/>
  <c r="W154" i="43"/>
  <c r="Y59" i="2"/>
  <c r="C68" i="43" s="1"/>
  <c r="U68" i="43" s="1"/>
  <c r="AR68" i="43"/>
  <c r="W68" i="43"/>
  <c r="Y115" i="2"/>
  <c r="C124" i="43" s="1"/>
  <c r="U124" i="43" s="1"/>
  <c r="AR124" i="43"/>
  <c r="W124" i="43"/>
  <c r="Y7" i="2"/>
  <c r="C16" i="43" s="1"/>
  <c r="U16" i="43" s="1"/>
  <c r="AR16" i="43"/>
  <c r="W16" i="43"/>
  <c r="Y117" i="2"/>
  <c r="C126" i="43" s="1"/>
  <c r="U126" i="43" s="1"/>
  <c r="AR126" i="43"/>
  <c r="W126" i="43"/>
  <c r="Y143" i="2"/>
  <c r="C152" i="43" s="1"/>
  <c r="U152" i="43" s="1"/>
  <c r="AR152" i="43"/>
  <c r="W152" i="43"/>
  <c r="Y98" i="2"/>
  <c r="C107" i="43" s="1"/>
  <c r="U107" i="43" s="1"/>
  <c r="AR107" i="43"/>
  <c r="W107" i="43"/>
  <c r="Y29" i="2"/>
  <c r="C38" i="43" s="1"/>
  <c r="AR38" i="43"/>
  <c r="W38" i="43"/>
  <c r="Y113" i="2"/>
  <c r="AR122" i="43"/>
  <c r="Y28" i="2"/>
  <c r="C37" i="43" s="1"/>
  <c r="U37" i="43" s="1"/>
  <c r="AR37" i="43"/>
  <c r="W37" i="43"/>
  <c r="Y150" i="2"/>
  <c r="C159" i="43" s="1"/>
  <c r="U159" i="43" s="1"/>
  <c r="AR159" i="43"/>
  <c r="W159" i="43"/>
  <c r="Y13" i="2"/>
  <c r="C22" i="43" s="1"/>
  <c r="U22" i="43" s="1"/>
  <c r="AR22" i="43"/>
  <c r="W22" i="43"/>
  <c r="Y27" i="2"/>
  <c r="C36" i="43" s="1"/>
  <c r="U36" i="43" s="1"/>
  <c r="AR36" i="43"/>
  <c r="W36" i="43"/>
  <c r="Y45" i="2"/>
  <c r="C54" i="43" s="1"/>
  <c r="U54" i="43" s="1"/>
  <c r="AR54" i="43"/>
  <c r="W54" i="43"/>
  <c r="Y79" i="2"/>
  <c r="C88" i="43" s="1"/>
  <c r="U88" i="43" s="1"/>
  <c r="AR88" i="43"/>
  <c r="W88" i="43"/>
  <c r="Y39" i="2"/>
  <c r="C48" i="43" s="1"/>
  <c r="U48" i="43" s="1"/>
  <c r="AR48" i="43"/>
  <c r="W48" i="43"/>
  <c r="Y88" i="2"/>
  <c r="C97" i="43" s="1"/>
  <c r="U97" i="43" s="1"/>
  <c r="AR97" i="43"/>
  <c r="W97" i="43"/>
  <c r="Y104" i="2"/>
  <c r="C113" i="43" s="1"/>
  <c r="U113" i="43" s="1"/>
  <c r="AR113" i="43"/>
  <c r="W113" i="43"/>
  <c r="Y128" i="2"/>
  <c r="C137" i="43" s="1"/>
  <c r="U137" i="43" s="1"/>
  <c r="AR137" i="43"/>
  <c r="W137" i="43"/>
  <c r="Y97" i="2"/>
  <c r="C106" i="43" s="1"/>
  <c r="U106" i="43" s="1"/>
  <c r="AR106" i="43"/>
  <c r="W106" i="43"/>
  <c r="Y34" i="2"/>
  <c r="C43" i="43" s="1"/>
  <c r="U43" i="43" s="1"/>
  <c r="AR43" i="43"/>
  <c r="W43" i="43"/>
  <c r="Y76" i="2"/>
  <c r="C85" i="43" s="1"/>
  <c r="U85" i="43" s="1"/>
  <c r="AR85" i="43"/>
  <c r="W85" i="43"/>
  <c r="Y103" i="2"/>
  <c r="C112" i="43" s="1"/>
  <c r="U112" i="43" s="1"/>
  <c r="AR112" i="43"/>
  <c r="W112" i="43"/>
  <c r="Y93" i="2"/>
  <c r="C102" i="43" s="1"/>
  <c r="U102" i="43" s="1"/>
  <c r="AR102" i="43"/>
  <c r="W102" i="43"/>
  <c r="Y82" i="2"/>
  <c r="C91" i="43" s="1"/>
  <c r="U91" i="43" s="1"/>
  <c r="AR91" i="43"/>
  <c r="W91" i="43"/>
  <c r="Y154" i="2"/>
  <c r="C163" i="43" s="1"/>
  <c r="U163" i="43" s="1"/>
  <c r="AR163" i="43"/>
  <c r="W163" i="43"/>
  <c r="Y49" i="2"/>
  <c r="C58" i="43" s="1"/>
  <c r="AR58" i="43"/>
  <c r="W58" i="43"/>
  <c r="Y109" i="2"/>
  <c r="C118" i="43" s="1"/>
  <c r="U118" i="43" s="1"/>
  <c r="AR118" i="43"/>
  <c r="W118" i="43"/>
  <c r="Y85" i="2"/>
  <c r="C94" i="43" s="1"/>
  <c r="U94" i="43" s="1"/>
  <c r="AR94" i="43"/>
  <c r="W94" i="43"/>
  <c r="Y77" i="2"/>
  <c r="C86" i="43" s="1"/>
  <c r="U86" i="43" s="1"/>
  <c r="AR86" i="43"/>
  <c r="W86" i="43"/>
  <c r="Y51" i="2"/>
  <c r="C60" i="43" s="1"/>
  <c r="U60" i="43" s="1"/>
  <c r="AR60" i="43"/>
  <c r="W60" i="43"/>
  <c r="Y116" i="2"/>
  <c r="C125" i="43" s="1"/>
  <c r="U125" i="43" s="1"/>
  <c r="AR125" i="43"/>
  <c r="W125" i="43"/>
  <c r="Y81" i="2"/>
  <c r="C90" i="43" s="1"/>
  <c r="U90" i="43" s="1"/>
  <c r="AR90" i="43"/>
  <c r="W90" i="43"/>
  <c r="Y44" i="2"/>
  <c r="C53" i="43" s="1"/>
  <c r="U53" i="43" s="1"/>
  <c r="AR53" i="43"/>
  <c r="W53" i="43"/>
  <c r="Y121" i="2"/>
  <c r="C130" i="43" s="1"/>
  <c r="U130" i="43" s="1"/>
  <c r="AR130" i="43"/>
  <c r="W130" i="43"/>
  <c r="Y19" i="2"/>
  <c r="C28" i="43" s="1"/>
  <c r="U28" i="43" s="1"/>
  <c r="AR28" i="43"/>
  <c r="W28" i="43"/>
  <c r="Y153" i="2"/>
  <c r="C162" i="43" s="1"/>
  <c r="U162" i="43" s="1"/>
  <c r="AR162" i="43"/>
  <c r="W162" i="43"/>
  <c r="Y61" i="2"/>
  <c r="C70" i="43" s="1"/>
  <c r="U70" i="43" s="1"/>
  <c r="AR70" i="43"/>
  <c r="W70" i="43"/>
  <c r="Y56" i="2"/>
  <c r="C65" i="43" s="1"/>
  <c r="U65" i="43" s="1"/>
  <c r="AR65" i="43"/>
  <c r="W65" i="43"/>
  <c r="Y53" i="2"/>
  <c r="C62" i="43" s="1"/>
  <c r="U62" i="43" s="1"/>
  <c r="AR62" i="43"/>
  <c r="W62" i="43"/>
  <c r="Y38" i="2"/>
  <c r="C47" i="43" s="1"/>
  <c r="U47" i="43" s="1"/>
  <c r="AR47" i="43"/>
  <c r="W47" i="43"/>
  <c r="Y72" i="2"/>
  <c r="C81" i="43" s="1"/>
  <c r="U81" i="43" s="1"/>
  <c r="AR81" i="43"/>
  <c r="W81" i="43"/>
  <c r="Y120" i="2"/>
  <c r="C129" i="43" s="1"/>
  <c r="U129" i="43" s="1"/>
  <c r="AR129" i="43"/>
  <c r="W129" i="43"/>
  <c r="Y152" i="6"/>
  <c r="Y113" i="6"/>
  <c r="Y81" i="4"/>
  <c r="D90" i="43" s="1"/>
  <c r="AS90" i="43"/>
  <c r="X90" i="43"/>
  <c r="Y4" i="4"/>
  <c r="D13" i="43" s="1"/>
  <c r="AS13" i="43"/>
  <c r="X13" i="43"/>
  <c r="Y62" i="4"/>
  <c r="D71" i="43" s="1"/>
  <c r="AS71" i="43"/>
  <c r="X71" i="43"/>
  <c r="Y75" i="4"/>
  <c r="D84" i="43" s="1"/>
  <c r="AS84" i="43"/>
  <c r="X84" i="43"/>
  <c r="Y90" i="4"/>
  <c r="D99" i="43" s="1"/>
  <c r="Q99" i="43" s="1"/>
  <c r="AS99" i="43"/>
  <c r="X99" i="43"/>
  <c r="Y142" i="4"/>
  <c r="D151" i="43" s="1"/>
  <c r="Q151" i="43" s="1"/>
  <c r="AS151" i="43"/>
  <c r="X151" i="43"/>
  <c r="Y9" i="4"/>
  <c r="D18" i="43" s="1"/>
  <c r="AS18" i="43"/>
  <c r="X18" i="43"/>
  <c r="Y56" i="4"/>
  <c r="D65" i="43" s="1"/>
  <c r="AS65" i="43"/>
  <c r="X65" i="43"/>
  <c r="Y69" i="4"/>
  <c r="D78" i="43" s="1"/>
  <c r="AS78" i="43"/>
  <c r="X78" i="43"/>
  <c r="Y63" i="4"/>
  <c r="D72" i="43" s="1"/>
  <c r="AS72" i="43"/>
  <c r="X72" i="43"/>
  <c r="Y95" i="4"/>
  <c r="D104" i="43" s="1"/>
  <c r="AS104" i="43"/>
  <c r="X104" i="43"/>
  <c r="Y100" i="4"/>
  <c r="D109" i="43" s="1"/>
  <c r="AS109" i="43"/>
  <c r="X109" i="43"/>
  <c r="Y94" i="4"/>
  <c r="D103" i="43" s="1"/>
  <c r="AS103" i="43"/>
  <c r="X103" i="43"/>
  <c r="Y127" i="4"/>
  <c r="D136" i="43" s="1"/>
  <c r="AS136" i="43"/>
  <c r="X136" i="43"/>
  <c r="Y91" i="4"/>
  <c r="D100" i="43" s="1"/>
  <c r="AS100" i="43"/>
  <c r="X100" i="43"/>
  <c r="Y152" i="4"/>
  <c r="AS161" i="43"/>
  <c r="Y150" i="4"/>
  <c r="D159" i="43" s="1"/>
  <c r="Q159" i="43" s="1"/>
  <c r="AS159" i="43"/>
  <c r="X159" i="43"/>
  <c r="Y46" i="4"/>
  <c r="D55" i="43" s="1"/>
  <c r="Q55" i="43" s="1"/>
  <c r="AS55" i="43"/>
  <c r="X55" i="43"/>
  <c r="Y17" i="4"/>
  <c r="D26" i="43" s="1"/>
  <c r="Q26" i="43" s="1"/>
  <c r="AS26" i="43"/>
  <c r="X26" i="43"/>
  <c r="Y111" i="4"/>
  <c r="D120" i="43" s="1"/>
  <c r="AS120" i="43"/>
  <c r="X120" i="43"/>
  <c r="Y110" i="4"/>
  <c r="D119" i="43" s="1"/>
  <c r="AS119" i="43"/>
  <c r="X119" i="43"/>
  <c r="Y119" i="4"/>
  <c r="D128" i="43" s="1"/>
  <c r="Q128" i="43" s="1"/>
  <c r="AS128" i="43"/>
  <c r="X128" i="43"/>
  <c r="Y55" i="4"/>
  <c r="D64" i="43" s="1"/>
  <c r="AS64" i="43"/>
  <c r="X64" i="43"/>
  <c r="Y118" i="4"/>
  <c r="D127" i="43" s="1"/>
  <c r="AS127" i="43"/>
  <c r="X127" i="43"/>
  <c r="Y20" i="4"/>
  <c r="D29" i="43" s="1"/>
  <c r="AS29" i="43"/>
  <c r="X29" i="43"/>
  <c r="Y12" i="4"/>
  <c r="D21" i="43" s="1"/>
  <c r="Q21" i="43" s="1"/>
  <c r="AS21" i="43"/>
  <c r="X21" i="43"/>
  <c r="Y84" i="4"/>
  <c r="D93" i="43" s="1"/>
  <c r="AS93" i="43"/>
  <c r="X93" i="43"/>
  <c r="Y88" i="4"/>
  <c r="D97" i="43" s="1"/>
  <c r="AS97" i="43"/>
  <c r="X97" i="43"/>
  <c r="Y131" i="4"/>
  <c r="D140" i="43" s="1"/>
  <c r="AS140" i="43"/>
  <c r="X140" i="43"/>
  <c r="Y115" i="4"/>
  <c r="D124" i="43" s="1"/>
  <c r="Q124" i="43" s="1"/>
  <c r="AS124" i="43"/>
  <c r="X124" i="43"/>
  <c r="Y151" i="4"/>
  <c r="D160" i="43" s="1"/>
  <c r="AS160" i="43"/>
  <c r="X160" i="43"/>
  <c r="Y99" i="4"/>
  <c r="D108" i="43" s="1"/>
  <c r="Q108" i="43" s="1"/>
  <c r="AS108" i="43"/>
  <c r="X108" i="43"/>
  <c r="Y112" i="4"/>
  <c r="D121" i="43" s="1"/>
  <c r="AS121" i="43"/>
  <c r="X121" i="43"/>
  <c r="Y10" i="4"/>
  <c r="D19" i="43" s="1"/>
  <c r="AS19" i="43"/>
  <c r="X19" i="43"/>
  <c r="Y23" i="4"/>
  <c r="D32" i="43" s="1"/>
  <c r="Q32" i="43" s="1"/>
  <c r="AS32" i="43"/>
  <c r="X32" i="43"/>
  <c r="Y155" i="4"/>
  <c r="D164" i="43" s="1"/>
  <c r="AS164" i="43"/>
  <c r="X164" i="43"/>
  <c r="Y101" i="4"/>
  <c r="D110" i="43" s="1"/>
  <c r="AS110" i="43"/>
  <c r="X110" i="43"/>
  <c r="Y146" i="4"/>
  <c r="D155" i="43" s="1"/>
  <c r="AS155" i="43"/>
  <c r="X155" i="43"/>
  <c r="Y22" i="4"/>
  <c r="D31" i="43" s="1"/>
  <c r="AS31" i="43"/>
  <c r="X31" i="43"/>
  <c r="Y40" i="4"/>
  <c r="D49" i="43" s="1"/>
  <c r="AS49" i="43"/>
  <c r="X49" i="43"/>
  <c r="Y50" i="4"/>
  <c r="D59" i="43" s="1"/>
  <c r="AS59" i="43"/>
  <c r="X59" i="43"/>
  <c r="Y38" i="4"/>
  <c r="D47" i="43" s="1"/>
  <c r="Q47" i="43" s="1"/>
  <c r="AS47" i="43"/>
  <c r="X47" i="43"/>
  <c r="Y74" i="4"/>
  <c r="D83" i="43" s="1"/>
  <c r="AS83" i="43"/>
  <c r="X83" i="43"/>
  <c r="Y82" i="4"/>
  <c r="D91" i="43" s="1"/>
  <c r="AS91" i="43"/>
  <c r="X91" i="43"/>
  <c r="Y154" i="4"/>
  <c r="D163" i="43" s="1"/>
  <c r="Q163" i="43" s="1"/>
  <c r="AS163" i="43"/>
  <c r="X163" i="43"/>
  <c r="Y148" i="4"/>
  <c r="D157" i="43" s="1"/>
  <c r="AS157" i="43"/>
  <c r="X157" i="43"/>
  <c r="Y102" i="4"/>
  <c r="D111" i="43" s="1"/>
  <c r="AS111" i="43"/>
  <c r="X111" i="43"/>
  <c r="Y61" i="4"/>
  <c r="D70" i="43" s="1"/>
  <c r="AS70" i="43"/>
  <c r="X70" i="43"/>
  <c r="Y24" i="4"/>
  <c r="D33" i="43" s="1"/>
  <c r="Q33" i="43" s="1"/>
  <c r="AS33" i="43"/>
  <c r="X33" i="43"/>
  <c r="Y49" i="4"/>
  <c r="D58" i="43" s="1"/>
  <c r="Q58" i="43" s="1"/>
  <c r="AS58" i="43"/>
  <c r="X58" i="43"/>
  <c r="Y18" i="4"/>
  <c r="D27" i="43" s="1"/>
  <c r="AS27" i="43"/>
  <c r="X27" i="43"/>
  <c r="Y86" i="4"/>
  <c r="D95" i="43" s="1"/>
  <c r="AS95" i="43"/>
  <c r="X95" i="43"/>
  <c r="Y120" i="4"/>
  <c r="D129" i="43" s="1"/>
  <c r="Q129" i="43" s="1"/>
  <c r="AS129" i="43"/>
  <c r="X129" i="43"/>
  <c r="Y149" i="4"/>
  <c r="D158" i="43" s="1"/>
  <c r="AS158" i="43"/>
  <c r="X158" i="43"/>
  <c r="Y108" i="4"/>
  <c r="D117" i="43" s="1"/>
  <c r="AS117" i="43"/>
  <c r="X117" i="43"/>
  <c r="Y31" i="4"/>
  <c r="D40" i="43" s="1"/>
  <c r="AS40" i="43"/>
  <c r="X40" i="43"/>
  <c r="Y37" i="4"/>
  <c r="D46" i="43" s="1"/>
  <c r="Q46" i="43" s="1"/>
  <c r="AS46" i="43"/>
  <c r="X46" i="43"/>
  <c r="Y123" i="4"/>
  <c r="D132" i="43" s="1"/>
  <c r="Q132" i="43" s="1"/>
  <c r="AS132" i="43"/>
  <c r="X132" i="43"/>
  <c r="Y14" i="4"/>
  <c r="D23" i="43" s="1"/>
  <c r="Q23" i="43" s="1"/>
  <c r="AS23" i="43"/>
  <c r="X23" i="43"/>
  <c r="Y133" i="4"/>
  <c r="D142" i="43" s="1"/>
  <c r="AS142" i="43"/>
  <c r="X142" i="43"/>
  <c r="Y126" i="4"/>
  <c r="D135" i="43" s="1"/>
  <c r="AS135" i="43"/>
  <c r="X135" i="43"/>
  <c r="Y105" i="4"/>
  <c r="D114" i="43" s="1"/>
  <c r="AS114" i="43"/>
  <c r="X114" i="43"/>
  <c r="Y138" i="4"/>
  <c r="D147" i="43" s="1"/>
  <c r="AS147" i="43"/>
  <c r="X147" i="43"/>
  <c r="Y93" i="4"/>
  <c r="D102" i="43" s="1"/>
  <c r="AS102" i="43"/>
  <c r="X102" i="43"/>
  <c r="Y122" i="4"/>
  <c r="D131" i="43" s="1"/>
  <c r="Q131" i="43" s="1"/>
  <c r="AS131" i="43"/>
  <c r="X131" i="43"/>
  <c r="Y156" i="4"/>
  <c r="D165" i="43" s="1"/>
  <c r="Q165" i="43" s="1"/>
  <c r="AS165" i="43"/>
  <c r="X165" i="43"/>
  <c r="Y58" i="4"/>
  <c r="D67" i="43" s="1"/>
  <c r="Q67" i="43" s="1"/>
  <c r="AS67" i="43"/>
  <c r="X67" i="43"/>
  <c r="Y16" i="4"/>
  <c r="D25" i="43" s="1"/>
  <c r="AS25" i="43"/>
  <c r="X25" i="43"/>
  <c r="Y48" i="4"/>
  <c r="D57" i="43" s="1"/>
  <c r="Q57" i="43" s="1"/>
  <c r="AS57" i="43"/>
  <c r="X57" i="43"/>
  <c r="Y76" i="4"/>
  <c r="D85" i="43" s="1"/>
  <c r="Q85" i="43" s="1"/>
  <c r="AS85" i="43"/>
  <c r="X85" i="43"/>
  <c r="Y80" i="4"/>
  <c r="D89" i="43" s="1"/>
  <c r="AS89" i="43"/>
  <c r="X89" i="43"/>
  <c r="Y144" i="4"/>
  <c r="D153" i="43" s="1"/>
  <c r="AS153" i="43"/>
  <c r="X153" i="43"/>
  <c r="Y145" i="4"/>
  <c r="D154" i="43" s="1"/>
  <c r="AS154" i="43"/>
  <c r="X154" i="43"/>
  <c r="Y92" i="4"/>
  <c r="D101" i="43" s="1"/>
  <c r="AS101" i="43"/>
  <c r="X101" i="43"/>
  <c r="Y125" i="4"/>
  <c r="D134" i="43" s="1"/>
  <c r="Q134" i="43" s="1"/>
  <c r="AS134" i="43"/>
  <c r="X134" i="43"/>
  <c r="Y124" i="4"/>
  <c r="D133" i="43" s="1"/>
  <c r="AS133" i="43"/>
  <c r="X133" i="43"/>
  <c r="Y43" i="4"/>
  <c r="D52" i="43" s="1"/>
  <c r="Q52" i="43" s="1"/>
  <c r="AS52" i="43"/>
  <c r="X52" i="43"/>
  <c r="Y114" i="4"/>
  <c r="D123" i="43" s="1"/>
  <c r="Q123" i="43" s="1"/>
  <c r="AS123" i="43"/>
  <c r="X123" i="43"/>
  <c r="Y109" i="4"/>
  <c r="D118" i="43" s="1"/>
  <c r="Q118" i="43" s="1"/>
  <c r="AS118" i="43"/>
  <c r="X118" i="43"/>
  <c r="AT149" i="43"/>
  <c r="Y149" i="43"/>
  <c r="AT113" i="43"/>
  <c r="Y113" i="43"/>
  <c r="AT55" i="43"/>
  <c r="Y55" i="43"/>
  <c r="AT164" i="43"/>
  <c r="Y164" i="43"/>
  <c r="AT129" i="43"/>
  <c r="Y129" i="43"/>
  <c r="AT38" i="43"/>
  <c r="Y38" i="43"/>
  <c r="AT20" i="43"/>
  <c r="Y20" i="43"/>
  <c r="AT98" i="43"/>
  <c r="Y98" i="43"/>
  <c r="AT71" i="43"/>
  <c r="Y71" i="43"/>
  <c r="AT86" i="43"/>
  <c r="Y86" i="43"/>
  <c r="AT163" i="43"/>
  <c r="Y163" i="43"/>
  <c r="AT89" i="43"/>
  <c r="Y89" i="43"/>
  <c r="AT32" i="43"/>
  <c r="Y32" i="43"/>
  <c r="AT109" i="43"/>
  <c r="Y109" i="43"/>
  <c r="AT106" i="43"/>
  <c r="Y106" i="43"/>
  <c r="AT64" i="43"/>
  <c r="Y64" i="43"/>
  <c r="AT22" i="43"/>
  <c r="Y22" i="43"/>
  <c r="AT60" i="43"/>
  <c r="Y60" i="43"/>
  <c r="AT154" i="43"/>
  <c r="Y154" i="43"/>
  <c r="AT33" i="43"/>
  <c r="Y33" i="43"/>
  <c r="AT151" i="43"/>
  <c r="Y151" i="43"/>
  <c r="AT85" i="43"/>
  <c r="Y85" i="43"/>
  <c r="AT75" i="43"/>
  <c r="Y75" i="43"/>
  <c r="AT82" i="43"/>
  <c r="Y82" i="43"/>
  <c r="AT152" i="43"/>
  <c r="Y152" i="43"/>
  <c r="AT62" i="43"/>
  <c r="Y62" i="43"/>
  <c r="AT139" i="43"/>
  <c r="Y139" i="43"/>
  <c r="AT156" i="43"/>
  <c r="Y156" i="43"/>
  <c r="AT134" i="43"/>
  <c r="Y134" i="43"/>
  <c r="AT131" i="43"/>
  <c r="Y131" i="43"/>
  <c r="AT41" i="43"/>
  <c r="Y41" i="43"/>
  <c r="AT110" i="43"/>
  <c r="Y110" i="43"/>
  <c r="AT147" i="43"/>
  <c r="Y147" i="43"/>
  <c r="AT145" i="43"/>
  <c r="Y145" i="43"/>
  <c r="AT51" i="43"/>
  <c r="Y51" i="43"/>
  <c r="AT112" i="43"/>
  <c r="Y112" i="43"/>
  <c r="AT46" i="43"/>
  <c r="Y46" i="43"/>
  <c r="AT108" i="43"/>
  <c r="Y108" i="43"/>
  <c r="AT115" i="43"/>
  <c r="Y115" i="43"/>
  <c r="AT146" i="43"/>
  <c r="Y146" i="43"/>
  <c r="AT36" i="43"/>
  <c r="Y36" i="43"/>
  <c r="AT143" i="43"/>
  <c r="Y143" i="43"/>
  <c r="AT118" i="43"/>
  <c r="Y118" i="43"/>
  <c r="AT61" i="43"/>
  <c r="Y61" i="43"/>
  <c r="AT83" i="43"/>
  <c r="Y83" i="43"/>
  <c r="AT74" i="43"/>
  <c r="Y74" i="43"/>
  <c r="AT17" i="43"/>
  <c r="Y17" i="43"/>
  <c r="AT159" i="43"/>
  <c r="Y159" i="43"/>
  <c r="AT94" i="43"/>
  <c r="Y94" i="43"/>
  <c r="AT93" i="43"/>
  <c r="Y93" i="43"/>
  <c r="AT123" i="43"/>
  <c r="Y123" i="43"/>
  <c r="AT121" i="43"/>
  <c r="Y121" i="43"/>
  <c r="AT96" i="43"/>
  <c r="Y96" i="43"/>
  <c r="AT95" i="43"/>
  <c r="Y95" i="43"/>
  <c r="AT53" i="43"/>
  <c r="Y53" i="43"/>
  <c r="AT19" i="43"/>
  <c r="Y19" i="43"/>
  <c r="AT72" i="43"/>
  <c r="Y72" i="43"/>
  <c r="AT47" i="43"/>
  <c r="Y47" i="43"/>
  <c r="AT136" i="43"/>
  <c r="Y136" i="43"/>
  <c r="AT23" i="43"/>
  <c r="Y23" i="43"/>
  <c r="Y138" i="6"/>
  <c r="E147" i="43" s="1"/>
  <c r="AT30" i="43"/>
  <c r="Y30" i="43"/>
  <c r="AT52" i="43"/>
  <c r="Y52" i="43"/>
  <c r="AT91" i="43"/>
  <c r="Y91" i="43"/>
  <c r="AT130" i="43"/>
  <c r="Y130" i="43"/>
  <c r="AT153" i="43"/>
  <c r="Y153" i="43"/>
  <c r="AT128" i="43"/>
  <c r="Y128" i="43"/>
  <c r="AT111" i="43"/>
  <c r="Y111" i="43"/>
  <c r="AT78" i="43"/>
  <c r="Y78" i="43"/>
  <c r="AT45" i="43"/>
  <c r="Y45" i="43"/>
  <c r="AT59" i="43"/>
  <c r="Y59" i="43"/>
  <c r="AT18" i="43"/>
  <c r="Y18" i="43"/>
  <c r="AT160" i="43"/>
  <c r="Y160" i="43"/>
  <c r="AT135" i="43"/>
  <c r="Y135" i="43"/>
  <c r="AT70" i="43"/>
  <c r="Y70" i="43"/>
  <c r="AT68" i="43"/>
  <c r="Y68" i="43"/>
  <c r="AT107" i="43"/>
  <c r="Y107" i="43"/>
  <c r="AT50" i="43"/>
  <c r="Y50" i="43"/>
  <c r="AT105" i="43"/>
  <c r="Y105" i="43"/>
  <c r="AT80" i="43"/>
  <c r="Y80" i="43"/>
  <c r="AT79" i="43"/>
  <c r="Y79" i="43"/>
  <c r="AT37" i="43"/>
  <c r="Y37" i="43"/>
  <c r="AT116" i="43"/>
  <c r="Y116" i="43"/>
  <c r="AT97" i="43"/>
  <c r="Y97" i="43"/>
  <c r="AT56" i="43"/>
  <c r="Y56" i="43"/>
  <c r="AT92" i="43"/>
  <c r="Y92" i="43"/>
  <c r="AT155" i="43"/>
  <c r="Y155" i="43"/>
  <c r="AT42" i="43"/>
  <c r="Y42" i="43"/>
  <c r="AT84" i="43"/>
  <c r="Y84" i="43"/>
  <c r="AT16" i="43"/>
  <c r="Y16" i="43"/>
  <c r="AT150" i="43"/>
  <c r="Y150" i="43"/>
  <c r="AT104" i="43"/>
  <c r="Y104" i="43"/>
  <c r="AT165" i="43"/>
  <c r="Y165" i="43"/>
  <c r="AT43" i="43"/>
  <c r="Y43" i="43"/>
  <c r="AT124" i="43"/>
  <c r="Y124" i="43"/>
  <c r="AT103" i="43"/>
  <c r="Y103" i="43"/>
  <c r="AT27" i="43"/>
  <c r="Y27" i="43"/>
  <c r="AT34" i="43"/>
  <c r="Y34" i="43"/>
  <c r="AT81" i="43"/>
  <c r="Y81" i="43"/>
  <c r="AT40" i="43"/>
  <c r="Y40" i="43"/>
  <c r="AT126" i="43"/>
  <c r="Y126" i="43"/>
  <c r="AT148" i="43"/>
  <c r="Y148" i="43"/>
  <c r="AT114" i="43"/>
  <c r="Y114" i="43"/>
  <c r="AT49" i="43"/>
  <c r="Y49" i="43"/>
  <c r="AT119" i="43"/>
  <c r="Y119" i="43"/>
  <c r="AT102" i="43"/>
  <c r="Y102" i="43"/>
  <c r="AT158" i="43"/>
  <c r="Y158" i="43"/>
  <c r="AT88" i="43"/>
  <c r="Y88" i="43"/>
  <c r="AT133" i="43"/>
  <c r="Y133" i="43"/>
  <c r="AT140" i="43"/>
  <c r="Y140" i="43"/>
  <c r="AT120" i="43"/>
  <c r="Y120" i="43"/>
  <c r="AT132" i="43"/>
  <c r="Y132" i="43"/>
  <c r="AT100" i="43"/>
  <c r="Y100" i="43"/>
  <c r="AT57" i="43"/>
  <c r="Y57" i="43"/>
  <c r="AT125" i="43"/>
  <c r="Y125" i="43"/>
  <c r="AT99" i="43"/>
  <c r="Y99" i="43"/>
  <c r="AT25" i="43"/>
  <c r="Y25" i="43"/>
  <c r="AT117" i="43"/>
  <c r="Y117" i="43"/>
  <c r="AT26" i="43"/>
  <c r="Y26" i="43"/>
  <c r="AT31" i="43"/>
  <c r="Y31" i="43"/>
  <c r="AT65" i="43"/>
  <c r="Y65" i="43"/>
  <c r="AT28" i="43"/>
  <c r="Y28" i="43"/>
  <c r="AT39" i="43"/>
  <c r="Y39" i="43"/>
  <c r="AT29" i="43"/>
  <c r="Y29" i="43"/>
  <c r="AT162" i="43"/>
  <c r="Y162" i="43"/>
  <c r="AT73" i="43"/>
  <c r="Y73" i="43"/>
  <c r="AT77" i="43"/>
  <c r="Y77" i="43"/>
  <c r="AT90" i="43"/>
  <c r="Y90" i="43"/>
  <c r="AT48" i="43"/>
  <c r="Y48" i="43"/>
  <c r="AT157" i="43"/>
  <c r="Y157" i="43"/>
  <c r="AT138" i="43"/>
  <c r="Y138" i="43"/>
  <c r="AT127" i="43"/>
  <c r="Y127" i="43"/>
  <c r="AT69" i="43"/>
  <c r="Y69" i="43"/>
  <c r="AT66" i="43"/>
  <c r="Y66" i="43"/>
  <c r="AT15" i="43"/>
  <c r="Y15" i="43"/>
  <c r="AT142" i="43"/>
  <c r="Y142" i="43"/>
  <c r="AT14" i="43"/>
  <c r="Y14" i="43"/>
  <c r="AT67" i="43"/>
  <c r="Y67" i="43"/>
  <c r="AT58" i="43"/>
  <c r="Y58" i="43"/>
  <c r="AT137" i="43"/>
  <c r="Y137" i="43"/>
  <c r="AT87" i="43"/>
  <c r="Y87" i="43"/>
  <c r="AT21" i="43"/>
  <c r="Y21" i="43"/>
  <c r="AT54" i="43"/>
  <c r="Y54" i="43"/>
  <c r="Y15" i="6"/>
  <c r="Y3" i="2"/>
  <c r="C12" i="43" s="1"/>
  <c r="U12" i="43" s="1"/>
  <c r="AR12" i="43"/>
  <c r="W12" i="43"/>
  <c r="Y35" i="2"/>
  <c r="C44" i="43" s="1"/>
  <c r="U44" i="43" s="1"/>
  <c r="AR44" i="43"/>
  <c r="W44" i="43"/>
  <c r="AT44" i="43"/>
  <c r="Y44" i="43"/>
  <c r="AL6" i="4"/>
  <c r="AK6" i="4"/>
  <c r="AL134" i="4"/>
  <c r="AK134" i="4"/>
  <c r="AL121" i="4"/>
  <c r="AK121" i="4"/>
  <c r="AL153" i="4"/>
  <c r="AK153" i="4"/>
  <c r="AL139" i="4"/>
  <c r="AK139" i="4"/>
  <c r="AL117" i="4"/>
  <c r="AK117" i="4"/>
  <c r="AL140" i="4"/>
  <c r="AK140" i="4"/>
  <c r="AL135" i="4"/>
  <c r="AK135" i="4"/>
  <c r="AL103" i="4"/>
  <c r="AK103" i="4"/>
  <c r="AK128" i="4"/>
  <c r="AL128" i="4"/>
  <c r="AL96" i="4"/>
  <c r="AK96" i="4"/>
  <c r="AL130" i="4"/>
  <c r="AK130" i="4"/>
  <c r="AL106" i="4"/>
  <c r="AK106" i="4"/>
  <c r="AL129" i="4"/>
  <c r="AK129" i="4"/>
  <c r="AL116" i="4"/>
  <c r="AK116" i="4"/>
  <c r="AL107" i="4"/>
  <c r="AK107" i="4"/>
  <c r="AL98" i="4"/>
  <c r="AK98" i="4"/>
  <c r="AL136" i="4"/>
  <c r="AK136" i="4"/>
  <c r="AL143" i="4"/>
  <c r="AK143" i="4"/>
  <c r="AK97" i="4"/>
  <c r="AL97" i="4"/>
  <c r="AL113" i="4"/>
  <c r="AK113" i="4"/>
  <c r="AL147" i="4"/>
  <c r="AK147" i="4"/>
  <c r="AL104" i="4"/>
  <c r="AK104" i="4"/>
  <c r="AL137" i="4"/>
  <c r="AK137" i="4"/>
  <c r="AL141" i="4"/>
  <c r="AK141" i="4"/>
  <c r="AL70" i="4"/>
  <c r="AK70" i="4"/>
  <c r="AL85" i="4"/>
  <c r="AK85" i="4"/>
  <c r="AL72" i="4"/>
  <c r="AK72" i="4"/>
  <c r="AK79" i="4"/>
  <c r="AL79" i="4"/>
  <c r="AK71" i="4"/>
  <c r="AL71" i="4"/>
  <c r="AK87" i="4"/>
  <c r="AL87" i="4"/>
  <c r="AL64" i="4"/>
  <c r="AK64" i="4"/>
  <c r="AL78" i="4"/>
  <c r="AK78" i="4"/>
  <c r="AL68" i="4"/>
  <c r="AK68" i="4"/>
  <c r="AL65" i="4"/>
  <c r="AK65" i="4"/>
  <c r="AL77" i="4"/>
  <c r="AK77" i="4"/>
  <c r="AK66" i="4"/>
  <c r="AL66" i="4"/>
  <c r="AK67" i="4"/>
  <c r="AL67" i="4"/>
  <c r="AL73" i="4"/>
  <c r="AK73" i="4"/>
  <c r="AK83" i="4"/>
  <c r="AL83" i="4"/>
  <c r="AL26" i="4"/>
  <c r="AK26" i="4"/>
  <c r="AL34" i="4"/>
  <c r="AK34" i="4"/>
  <c r="AL30" i="4"/>
  <c r="AK30" i="4"/>
  <c r="AL36" i="4"/>
  <c r="AK36" i="4"/>
  <c r="AL41" i="4"/>
  <c r="AK41" i="4"/>
  <c r="AK47" i="4"/>
  <c r="AL47" i="4"/>
  <c r="AK15" i="4"/>
  <c r="AL15" i="4"/>
  <c r="AL52" i="4"/>
  <c r="AK52" i="4"/>
  <c r="AL44" i="4"/>
  <c r="AK44" i="4"/>
  <c r="AK27" i="4"/>
  <c r="AL27" i="4"/>
  <c r="AK35" i="4"/>
  <c r="AL35" i="4"/>
  <c r="AK51" i="4"/>
  <c r="AL51" i="4"/>
  <c r="AL13" i="4"/>
  <c r="AK13" i="4"/>
  <c r="AL11" i="4"/>
  <c r="AK11" i="4"/>
  <c r="AK59" i="4"/>
  <c r="AL59" i="4"/>
  <c r="AL57" i="4"/>
  <c r="AK57" i="4"/>
  <c r="AL21" i="4"/>
  <c r="AK21" i="4"/>
  <c r="AL45" i="4"/>
  <c r="AK45" i="4"/>
  <c r="AL29" i="4"/>
  <c r="AK29" i="4"/>
  <c r="AK19" i="4"/>
  <c r="AL19" i="4"/>
  <c r="AL32" i="4"/>
  <c r="AK32" i="4"/>
  <c r="AL42" i="4"/>
  <c r="AK42" i="4"/>
  <c r="AL53" i="4"/>
  <c r="AK53" i="4"/>
  <c r="AL25" i="4"/>
  <c r="AK25" i="4"/>
  <c r="AL54" i="4"/>
  <c r="AK54" i="4"/>
  <c r="AK60" i="4"/>
  <c r="AL60" i="4"/>
  <c r="AL33" i="4"/>
  <c r="AK33" i="4"/>
  <c r="AK39" i="4"/>
  <c r="AL39" i="4"/>
  <c r="AL28" i="4"/>
  <c r="AK28" i="4"/>
  <c r="AL7" i="4"/>
  <c r="AK7" i="4"/>
  <c r="AL8" i="4"/>
  <c r="AK8" i="4"/>
  <c r="AL5" i="4"/>
  <c r="AK5" i="4"/>
  <c r="AK3" i="4"/>
  <c r="AL3" i="4"/>
  <c r="AK89" i="4"/>
  <c r="AL89" i="4"/>
  <c r="AK91" i="2"/>
  <c r="AK69" i="2"/>
  <c r="AL69" i="2"/>
  <c r="AK124" i="2"/>
  <c r="AL124" i="2"/>
  <c r="AK133" i="2"/>
  <c r="AL133" i="2"/>
  <c r="AL144" i="2"/>
  <c r="AK144" i="2"/>
  <c r="AK108" i="2"/>
  <c r="AL108" i="2"/>
  <c r="AK20" i="2"/>
  <c r="AL20" i="2"/>
  <c r="AK84" i="2"/>
  <c r="AL84" i="2"/>
  <c r="AK127" i="2"/>
  <c r="AL127" i="2"/>
  <c r="AK75" i="2"/>
  <c r="AL75" i="2"/>
  <c r="AL31" i="2"/>
  <c r="AK31" i="2"/>
  <c r="AK148" i="2"/>
  <c r="AL148" i="2"/>
  <c r="AK22" i="2"/>
  <c r="AL22" i="2"/>
  <c r="AK92" i="2"/>
  <c r="AL92" i="2"/>
  <c r="AL146" i="2"/>
  <c r="AK146" i="2"/>
  <c r="AL111" i="2"/>
  <c r="AK111" i="2"/>
  <c r="AL40" i="2"/>
  <c r="AK40" i="2"/>
  <c r="AL80" i="2"/>
  <c r="AK80" i="2"/>
  <c r="AL63" i="2"/>
  <c r="AK63" i="2"/>
  <c r="AK62" i="2"/>
  <c r="AL62" i="2"/>
  <c r="AK105" i="2"/>
  <c r="AL105" i="2"/>
  <c r="AK100" i="2"/>
  <c r="AL100" i="2"/>
  <c r="AL95" i="2"/>
  <c r="AK95" i="2"/>
  <c r="AK149" i="2"/>
  <c r="AL149" i="2"/>
  <c r="AK155" i="2"/>
  <c r="AL155" i="2"/>
  <c r="AL112" i="2"/>
  <c r="AK112" i="2"/>
  <c r="AK102" i="2"/>
  <c r="AL102" i="2"/>
  <c r="AK131" i="2"/>
  <c r="AL131" i="2"/>
  <c r="AK16" i="2"/>
  <c r="AL16" i="2"/>
  <c r="AL138" i="2"/>
  <c r="AK138" i="2"/>
  <c r="AK4" i="2"/>
  <c r="AL4" i="2"/>
  <c r="AK9" i="2"/>
  <c r="AL9" i="2"/>
  <c r="AL74" i="2"/>
  <c r="AK74" i="2"/>
  <c r="AK10" i="2"/>
  <c r="AL10" i="2"/>
  <c r="AK50" i="2"/>
  <c r="AL50" i="2"/>
  <c r="AL94" i="2"/>
  <c r="AK94" i="2"/>
  <c r="AL126" i="2"/>
  <c r="AK126" i="2"/>
  <c r="AB22" i="6"/>
  <c r="H78" i="6"/>
  <c r="E87" i="41" s="1"/>
  <c r="H108" i="6"/>
  <c r="E117" i="41" s="1"/>
  <c r="AB22" i="8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H76" i="4"/>
  <c r="D85" i="41" s="1"/>
  <c r="AB76" i="4"/>
  <c r="AB77" i="4"/>
  <c r="H78" i="4"/>
  <c r="D87" i="41" s="1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H108" i="4"/>
  <c r="D117" i="41" s="1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R117" i="41" l="1"/>
  <c r="R87" i="41"/>
  <c r="Q147" i="43"/>
  <c r="Q27" i="43"/>
  <c r="Q111" i="43"/>
  <c r="Q160" i="43"/>
  <c r="Q93" i="43"/>
  <c r="Q64" i="43"/>
  <c r="Q119" i="43"/>
  <c r="Q154" i="43"/>
  <c r="Q121" i="43"/>
  <c r="Q29" i="43"/>
  <c r="Q109" i="43"/>
  <c r="Q65" i="43"/>
  <c r="Q78" i="43"/>
  <c r="Q90" i="43"/>
  <c r="Q110" i="43"/>
  <c r="R147" i="43"/>
  <c r="Q133" i="43"/>
  <c r="Q102" i="43"/>
  <c r="Q95" i="43"/>
  <c r="Q70" i="43"/>
  <c r="Q91" i="43"/>
  <c r="Q49" i="43"/>
  <c r="Q97" i="43"/>
  <c r="Q127" i="43"/>
  <c r="C173" i="43"/>
  <c r="C171" i="43"/>
  <c r="C174" i="43"/>
  <c r="C183" i="43"/>
  <c r="C179" i="43"/>
  <c r="D179" i="43"/>
  <c r="D182" i="43"/>
  <c r="D170" i="43"/>
  <c r="D178" i="43"/>
  <c r="C181" i="43"/>
  <c r="C175" i="43"/>
  <c r="C177" i="43"/>
  <c r="D175" i="43"/>
  <c r="D177" i="43"/>
  <c r="C172" i="43"/>
  <c r="D180" i="43"/>
  <c r="C176" i="43"/>
  <c r="C169" i="43"/>
  <c r="C170" i="43"/>
  <c r="C178" i="43"/>
  <c r="D181" i="43"/>
  <c r="D183" i="43"/>
  <c r="Y84" i="2"/>
  <c r="C93" i="43" s="1"/>
  <c r="U93" i="43" s="1"/>
  <c r="AR93" i="43"/>
  <c r="W93" i="43"/>
  <c r="Y91" i="2"/>
  <c r="C100" i="43" s="1"/>
  <c r="U100" i="43" s="1"/>
  <c r="AR100" i="43"/>
  <c r="W100" i="43"/>
  <c r="Y4" i="2"/>
  <c r="C13" i="43" s="1"/>
  <c r="U13" i="43" s="1"/>
  <c r="AR13" i="43"/>
  <c r="W13" i="43"/>
  <c r="Y22" i="2"/>
  <c r="C31" i="43" s="1"/>
  <c r="U31" i="43" s="1"/>
  <c r="AR31" i="43"/>
  <c r="W31" i="43"/>
  <c r="Y20" i="2"/>
  <c r="C29" i="43" s="1"/>
  <c r="U29" i="43" s="1"/>
  <c r="AR29" i="43"/>
  <c r="W29" i="43"/>
  <c r="Y94" i="2"/>
  <c r="C103" i="43" s="1"/>
  <c r="U103" i="43" s="1"/>
  <c r="AR103" i="43"/>
  <c r="W103" i="43"/>
  <c r="Y149" i="2"/>
  <c r="C158" i="43" s="1"/>
  <c r="U158" i="43" s="1"/>
  <c r="AR158" i="43"/>
  <c r="W158" i="43"/>
  <c r="Y108" i="2"/>
  <c r="C117" i="43" s="1"/>
  <c r="Q117" i="43" s="1"/>
  <c r="AR117" i="43"/>
  <c r="W117" i="43"/>
  <c r="Y95" i="2"/>
  <c r="C104" i="43" s="1"/>
  <c r="U104" i="43" s="1"/>
  <c r="AR104" i="43"/>
  <c r="W104" i="43"/>
  <c r="Y40" i="2"/>
  <c r="C49" i="43" s="1"/>
  <c r="U49" i="43" s="1"/>
  <c r="AR49" i="43"/>
  <c r="W49" i="43"/>
  <c r="Y31" i="2"/>
  <c r="C40" i="43" s="1"/>
  <c r="Q40" i="43" s="1"/>
  <c r="AR40" i="43"/>
  <c r="W40" i="43"/>
  <c r="Y144" i="2"/>
  <c r="C153" i="43" s="1"/>
  <c r="U153" i="43" s="1"/>
  <c r="AR153" i="43"/>
  <c r="W153" i="43"/>
  <c r="Y112" i="2"/>
  <c r="C121" i="43" s="1"/>
  <c r="U121" i="43" s="1"/>
  <c r="AR121" i="43"/>
  <c r="W121" i="43"/>
  <c r="Y9" i="2"/>
  <c r="C18" i="43" s="1"/>
  <c r="U18" i="43" s="1"/>
  <c r="AR18" i="43"/>
  <c r="W18" i="43"/>
  <c r="Y62" i="2"/>
  <c r="C71" i="43" s="1"/>
  <c r="U71" i="43" s="1"/>
  <c r="AR71" i="43"/>
  <c r="W71" i="43"/>
  <c r="Y92" i="2"/>
  <c r="C101" i="43" s="1"/>
  <c r="U101" i="43" s="1"/>
  <c r="AR101" i="43"/>
  <c r="W101" i="43"/>
  <c r="Y69" i="2"/>
  <c r="C78" i="43" s="1"/>
  <c r="U78" i="43" s="1"/>
  <c r="AR78" i="43"/>
  <c r="W78" i="43"/>
  <c r="Y126" i="2"/>
  <c r="C135" i="43" s="1"/>
  <c r="U135" i="43" s="1"/>
  <c r="AR135" i="43"/>
  <c r="W135" i="43"/>
  <c r="Y63" i="2"/>
  <c r="C72" i="43" s="1"/>
  <c r="U72" i="43" s="1"/>
  <c r="AR72" i="43"/>
  <c r="W72" i="43"/>
  <c r="Y155" i="2"/>
  <c r="C164" i="43" s="1"/>
  <c r="U164" i="43" s="1"/>
  <c r="AR164" i="43"/>
  <c r="W164" i="43"/>
  <c r="Y138" i="2"/>
  <c r="C147" i="43" s="1"/>
  <c r="U147" i="43" s="1"/>
  <c r="AR147" i="43"/>
  <c r="W147" i="43"/>
  <c r="Y80" i="2"/>
  <c r="C89" i="43" s="1"/>
  <c r="U89" i="43" s="1"/>
  <c r="AR89" i="43"/>
  <c r="W89" i="43"/>
  <c r="Y148" i="2"/>
  <c r="C157" i="43" s="1"/>
  <c r="U157" i="43" s="1"/>
  <c r="AR157" i="43"/>
  <c r="W157" i="43"/>
  <c r="Y50" i="2"/>
  <c r="C59" i="43" s="1"/>
  <c r="U59" i="43" s="1"/>
  <c r="AR59" i="43"/>
  <c r="W59" i="43"/>
  <c r="Y111" i="2"/>
  <c r="C120" i="43" s="1"/>
  <c r="U120" i="43" s="1"/>
  <c r="AR120" i="43"/>
  <c r="W120" i="43"/>
  <c r="Y16" i="2"/>
  <c r="C25" i="43" s="1"/>
  <c r="U25" i="43" s="1"/>
  <c r="AR25" i="43"/>
  <c r="W25" i="43"/>
  <c r="Y10" i="2"/>
  <c r="C19" i="43" s="1"/>
  <c r="U19" i="43" s="1"/>
  <c r="AR19" i="43"/>
  <c r="W19" i="43"/>
  <c r="Y131" i="2"/>
  <c r="C140" i="43" s="1"/>
  <c r="U140" i="43" s="1"/>
  <c r="AR140" i="43"/>
  <c r="W140" i="43"/>
  <c r="Y100" i="2"/>
  <c r="C109" i="43" s="1"/>
  <c r="U109" i="43" s="1"/>
  <c r="AR109" i="43"/>
  <c r="W109" i="43"/>
  <c r="Y75" i="2"/>
  <c r="C84" i="43" s="1"/>
  <c r="U84" i="43" s="1"/>
  <c r="AR84" i="43"/>
  <c r="W84" i="43"/>
  <c r="Y133" i="2"/>
  <c r="C142" i="43" s="1"/>
  <c r="U142" i="43" s="1"/>
  <c r="AR142" i="43"/>
  <c r="W142" i="43"/>
  <c r="Y74" i="2"/>
  <c r="C83" i="43" s="1"/>
  <c r="U83" i="43" s="1"/>
  <c r="AR83" i="43"/>
  <c r="W83" i="43"/>
  <c r="Y146" i="2"/>
  <c r="C155" i="43" s="1"/>
  <c r="U155" i="43" s="1"/>
  <c r="AR155" i="43"/>
  <c r="W155" i="43"/>
  <c r="Y102" i="2"/>
  <c r="C111" i="43" s="1"/>
  <c r="U111" i="43" s="1"/>
  <c r="AR111" i="43"/>
  <c r="W111" i="43"/>
  <c r="Y105" i="2"/>
  <c r="C114" i="43" s="1"/>
  <c r="U114" i="43" s="1"/>
  <c r="AR114" i="43"/>
  <c r="W114" i="43"/>
  <c r="Y127" i="2"/>
  <c r="C136" i="43" s="1"/>
  <c r="U136" i="43" s="1"/>
  <c r="AR136" i="43"/>
  <c r="W136" i="43"/>
  <c r="Y124" i="2"/>
  <c r="C133" i="43" s="1"/>
  <c r="U133" i="43" s="1"/>
  <c r="AR133" i="43"/>
  <c r="W133" i="43"/>
  <c r="Y65" i="4"/>
  <c r="D74" i="43" s="1"/>
  <c r="Q74" i="43" s="1"/>
  <c r="AS74" i="43"/>
  <c r="X74" i="43"/>
  <c r="Y51" i="4"/>
  <c r="D60" i="43" s="1"/>
  <c r="Q60" i="43" s="1"/>
  <c r="AS60" i="43"/>
  <c r="X60" i="43"/>
  <c r="Y47" i="4"/>
  <c r="AS56" i="43"/>
  <c r="X56" i="43"/>
  <c r="Y83" i="4"/>
  <c r="D92" i="43" s="1"/>
  <c r="Q92" i="43" s="1"/>
  <c r="AS92" i="43"/>
  <c r="X92" i="43"/>
  <c r="Y128" i="4"/>
  <c r="D137" i="43" s="1"/>
  <c r="Q137" i="43" s="1"/>
  <c r="AS137" i="43"/>
  <c r="X137" i="43"/>
  <c r="Y28" i="4"/>
  <c r="D37" i="43" s="1"/>
  <c r="Q37" i="43" s="1"/>
  <c r="AS37" i="43"/>
  <c r="X37" i="43"/>
  <c r="Y53" i="4"/>
  <c r="D62" i="43" s="1"/>
  <c r="Q62" i="43" s="1"/>
  <c r="AS62" i="43"/>
  <c r="X62" i="43"/>
  <c r="Y21" i="4"/>
  <c r="D30" i="43" s="1"/>
  <c r="Q30" i="43" s="1"/>
  <c r="AS30" i="43"/>
  <c r="X30" i="43"/>
  <c r="Y41" i="4"/>
  <c r="D50" i="43" s="1"/>
  <c r="Q50" i="43" s="1"/>
  <c r="AS50" i="43"/>
  <c r="X50" i="43"/>
  <c r="Y73" i="4"/>
  <c r="D82" i="43" s="1"/>
  <c r="Q82" i="43" s="1"/>
  <c r="AS82" i="43"/>
  <c r="X82" i="43"/>
  <c r="Y78" i="4"/>
  <c r="D87" i="43" s="1"/>
  <c r="Q87" i="43" s="1"/>
  <c r="AS87" i="43"/>
  <c r="X87" i="43"/>
  <c r="Y85" i="4"/>
  <c r="D94" i="43" s="1"/>
  <c r="Q94" i="43" s="1"/>
  <c r="AS94" i="43"/>
  <c r="X94" i="43"/>
  <c r="Y113" i="4"/>
  <c r="AS122" i="43"/>
  <c r="Y116" i="4"/>
  <c r="D125" i="43" s="1"/>
  <c r="Q125" i="43" s="1"/>
  <c r="AS125" i="43"/>
  <c r="X125" i="43"/>
  <c r="Y103" i="4"/>
  <c r="D112" i="43" s="1"/>
  <c r="Q112" i="43" s="1"/>
  <c r="AS112" i="43"/>
  <c r="X112" i="43"/>
  <c r="Y121" i="4"/>
  <c r="D130" i="43" s="1"/>
  <c r="Q130" i="43" s="1"/>
  <c r="AS130" i="43"/>
  <c r="X130" i="43"/>
  <c r="Y25" i="4"/>
  <c r="D34" i="43" s="1"/>
  <c r="Q34" i="43" s="1"/>
  <c r="AS34" i="43"/>
  <c r="X34" i="43"/>
  <c r="Y33" i="4"/>
  <c r="D42" i="43" s="1"/>
  <c r="Q42" i="43" s="1"/>
  <c r="AS42" i="43"/>
  <c r="X42" i="43"/>
  <c r="Y32" i="4"/>
  <c r="D41" i="43" s="1"/>
  <c r="Q41" i="43" s="1"/>
  <c r="AS41" i="43"/>
  <c r="X41" i="43"/>
  <c r="Y30" i="4"/>
  <c r="D39" i="43" s="1"/>
  <c r="Q39" i="43" s="1"/>
  <c r="AS39" i="43"/>
  <c r="X39" i="43"/>
  <c r="Y141" i="4"/>
  <c r="D150" i="43" s="1"/>
  <c r="Q150" i="43" s="1"/>
  <c r="AS150" i="43"/>
  <c r="X150" i="43"/>
  <c r="Y143" i="4"/>
  <c r="D152" i="43" s="1"/>
  <c r="Q152" i="43" s="1"/>
  <c r="AS152" i="43"/>
  <c r="X152" i="43"/>
  <c r="Y106" i="4"/>
  <c r="D115" i="43" s="1"/>
  <c r="Q115" i="43" s="1"/>
  <c r="AS115" i="43"/>
  <c r="X115" i="43"/>
  <c r="Y140" i="4"/>
  <c r="D149" i="43" s="1"/>
  <c r="Q149" i="43" s="1"/>
  <c r="AS149" i="43"/>
  <c r="X149" i="43"/>
  <c r="Y6" i="4"/>
  <c r="D15" i="43" s="1"/>
  <c r="Q15" i="43" s="1"/>
  <c r="AS15" i="43"/>
  <c r="X15" i="43"/>
  <c r="Y59" i="4"/>
  <c r="D68" i="43" s="1"/>
  <c r="Q68" i="43" s="1"/>
  <c r="AS68" i="43"/>
  <c r="X68" i="43"/>
  <c r="Y66" i="4"/>
  <c r="D75" i="43" s="1"/>
  <c r="Q75" i="43" s="1"/>
  <c r="AS75" i="43"/>
  <c r="X75" i="43"/>
  <c r="Y87" i="4"/>
  <c r="D96" i="43" s="1"/>
  <c r="Q96" i="43" s="1"/>
  <c r="AS96" i="43"/>
  <c r="X96" i="43"/>
  <c r="Y54" i="4"/>
  <c r="D63" i="43" s="1"/>
  <c r="Q63" i="43" s="1"/>
  <c r="AS63" i="43"/>
  <c r="X63" i="43"/>
  <c r="Y79" i="4"/>
  <c r="D88" i="43" s="1"/>
  <c r="Q88" i="43" s="1"/>
  <c r="AS88" i="43"/>
  <c r="X88" i="43"/>
  <c r="Y129" i="4"/>
  <c r="D138" i="43" s="1"/>
  <c r="Q138" i="43" s="1"/>
  <c r="AS138" i="43"/>
  <c r="X138" i="43"/>
  <c r="Y130" i="4"/>
  <c r="D139" i="43" s="1"/>
  <c r="Q139" i="43" s="1"/>
  <c r="AS139" i="43"/>
  <c r="X139" i="43"/>
  <c r="Y8" i="4"/>
  <c r="D17" i="43" s="1"/>
  <c r="Q17" i="43" s="1"/>
  <c r="AS17" i="43"/>
  <c r="X17" i="43"/>
  <c r="Y29" i="4"/>
  <c r="D38" i="43" s="1"/>
  <c r="Q38" i="43" s="1"/>
  <c r="AS38" i="43"/>
  <c r="X38" i="43"/>
  <c r="Y13" i="4"/>
  <c r="D22" i="43" s="1"/>
  <c r="Q22" i="43" s="1"/>
  <c r="AS22" i="43"/>
  <c r="X22" i="43"/>
  <c r="Y26" i="4"/>
  <c r="D35" i="43" s="1"/>
  <c r="Q35" i="43" s="1"/>
  <c r="AS35" i="43"/>
  <c r="X35" i="43"/>
  <c r="Y104" i="4"/>
  <c r="D113" i="43" s="1"/>
  <c r="Q113" i="43" s="1"/>
  <c r="AS113" i="43"/>
  <c r="X113" i="43"/>
  <c r="Y98" i="4"/>
  <c r="D107" i="43" s="1"/>
  <c r="Q107" i="43" s="1"/>
  <c r="AS107" i="43"/>
  <c r="X107" i="43"/>
  <c r="Y96" i="4"/>
  <c r="D105" i="43" s="1"/>
  <c r="Q105" i="43" s="1"/>
  <c r="AS105" i="43"/>
  <c r="X105" i="43"/>
  <c r="Y139" i="4"/>
  <c r="D148" i="43" s="1"/>
  <c r="Q148" i="43" s="1"/>
  <c r="AS148" i="43"/>
  <c r="X148" i="43"/>
  <c r="Y15" i="4"/>
  <c r="AS24" i="43"/>
  <c r="Y7" i="4"/>
  <c r="D16" i="43" s="1"/>
  <c r="Q16" i="43" s="1"/>
  <c r="AS16" i="43"/>
  <c r="X16" i="43"/>
  <c r="Y45" i="4"/>
  <c r="D54" i="43" s="1"/>
  <c r="Q54" i="43" s="1"/>
  <c r="AS54" i="43"/>
  <c r="X54" i="43"/>
  <c r="Y68" i="4"/>
  <c r="D77" i="43" s="1"/>
  <c r="Q77" i="43" s="1"/>
  <c r="AS77" i="43"/>
  <c r="X77" i="43"/>
  <c r="Y72" i="4"/>
  <c r="D81" i="43" s="1"/>
  <c r="Q81" i="43" s="1"/>
  <c r="AS81" i="43"/>
  <c r="X81" i="43"/>
  <c r="Y147" i="4"/>
  <c r="D156" i="43" s="1"/>
  <c r="Q156" i="43" s="1"/>
  <c r="AS156" i="43"/>
  <c r="X156" i="43"/>
  <c r="Y107" i="4"/>
  <c r="D116" i="43" s="1"/>
  <c r="Q116" i="43" s="1"/>
  <c r="AS116" i="43"/>
  <c r="X116" i="43"/>
  <c r="Y153" i="4"/>
  <c r="D162" i="43" s="1"/>
  <c r="Q162" i="43" s="1"/>
  <c r="AS162" i="43"/>
  <c r="X162" i="43"/>
  <c r="Y42" i="4"/>
  <c r="D51" i="43" s="1"/>
  <c r="Q51" i="43" s="1"/>
  <c r="AS51" i="43"/>
  <c r="X51" i="43"/>
  <c r="Y57" i="4"/>
  <c r="D66" i="43" s="1"/>
  <c r="Q66" i="43" s="1"/>
  <c r="AS66" i="43"/>
  <c r="X66" i="43"/>
  <c r="Y36" i="4"/>
  <c r="D45" i="43" s="1"/>
  <c r="Q45" i="43" s="1"/>
  <c r="AS45" i="43"/>
  <c r="X45" i="43"/>
  <c r="Y64" i="4"/>
  <c r="D73" i="43" s="1"/>
  <c r="Q73" i="43" s="1"/>
  <c r="AS73" i="43"/>
  <c r="X73" i="43"/>
  <c r="Y70" i="4"/>
  <c r="D79" i="43" s="1"/>
  <c r="Q79" i="43" s="1"/>
  <c r="AS79" i="43"/>
  <c r="X79" i="43"/>
  <c r="Y135" i="4"/>
  <c r="AS144" i="43"/>
  <c r="Y134" i="4"/>
  <c r="D143" i="43" s="1"/>
  <c r="Q143" i="43" s="1"/>
  <c r="AS143" i="43"/>
  <c r="X143" i="43"/>
  <c r="Y89" i="4"/>
  <c r="D98" i="43" s="1"/>
  <c r="Q98" i="43" s="1"/>
  <c r="AS98" i="43"/>
  <c r="X98" i="43"/>
  <c r="Y39" i="4"/>
  <c r="D48" i="43" s="1"/>
  <c r="Q48" i="43" s="1"/>
  <c r="AS48" i="43"/>
  <c r="X48" i="43"/>
  <c r="Y27" i="4"/>
  <c r="D36" i="43" s="1"/>
  <c r="Q36" i="43" s="1"/>
  <c r="AS36" i="43"/>
  <c r="X36" i="43"/>
  <c r="Y67" i="4"/>
  <c r="AS76" i="43"/>
  <c r="Y97" i="4"/>
  <c r="D106" i="43" s="1"/>
  <c r="Q106" i="43" s="1"/>
  <c r="AS106" i="43"/>
  <c r="X106" i="43"/>
  <c r="Y44" i="4"/>
  <c r="D53" i="43" s="1"/>
  <c r="Q53" i="43" s="1"/>
  <c r="AS53" i="43"/>
  <c r="X53" i="43"/>
  <c r="Y5" i="4"/>
  <c r="D14" i="43" s="1"/>
  <c r="Q14" i="43" s="1"/>
  <c r="AS14" i="43"/>
  <c r="X14" i="43"/>
  <c r="Y11" i="4"/>
  <c r="D20" i="43" s="1"/>
  <c r="Q20" i="43" s="1"/>
  <c r="AS20" i="43"/>
  <c r="X20" i="43"/>
  <c r="Y52" i="4"/>
  <c r="AS61" i="43"/>
  <c r="X61" i="43"/>
  <c r="Y34" i="4"/>
  <c r="D43" i="43" s="1"/>
  <c r="Q43" i="43" s="1"/>
  <c r="AS43" i="43"/>
  <c r="X43" i="43"/>
  <c r="Y77" i="4"/>
  <c r="D86" i="43" s="1"/>
  <c r="Q86" i="43" s="1"/>
  <c r="AS86" i="43"/>
  <c r="X86" i="43"/>
  <c r="Y137" i="4"/>
  <c r="D146" i="43" s="1"/>
  <c r="Q146" i="43" s="1"/>
  <c r="AS146" i="43"/>
  <c r="X146" i="43"/>
  <c r="Y136" i="4"/>
  <c r="D145" i="43" s="1"/>
  <c r="Q145" i="43" s="1"/>
  <c r="AS145" i="43"/>
  <c r="X145" i="43"/>
  <c r="Y117" i="4"/>
  <c r="D126" i="43" s="1"/>
  <c r="Q126" i="43" s="1"/>
  <c r="AS126" i="43"/>
  <c r="X126" i="43"/>
  <c r="Y60" i="4"/>
  <c r="D69" i="43" s="1"/>
  <c r="Q69" i="43" s="1"/>
  <c r="AS69" i="43"/>
  <c r="X69" i="43"/>
  <c r="Y19" i="4"/>
  <c r="D28" i="43" s="1"/>
  <c r="Q28" i="43" s="1"/>
  <c r="AS28" i="43"/>
  <c r="X28" i="43"/>
  <c r="Y71" i="4"/>
  <c r="D80" i="43" s="1"/>
  <c r="Q80" i="43" s="1"/>
  <c r="AS80" i="43"/>
  <c r="X80" i="43"/>
  <c r="Y3" i="4"/>
  <c r="D12" i="43" s="1"/>
  <c r="Q12" i="43" s="1"/>
  <c r="AS12" i="43"/>
  <c r="X12" i="43"/>
  <c r="Y35" i="4"/>
  <c r="D44" i="43" s="1"/>
  <c r="Q44" i="43" s="1"/>
  <c r="AS44" i="43"/>
  <c r="X44" i="43"/>
  <c r="AG115" i="6"/>
  <c r="Y115" i="6" s="1"/>
  <c r="E124" i="43" s="1"/>
  <c r="R124" i="43" s="1"/>
  <c r="AF115" i="6"/>
  <c r="AG112" i="6"/>
  <c r="Y112" i="6" s="1"/>
  <c r="E121" i="43" s="1"/>
  <c r="R121" i="43" s="1"/>
  <c r="AF112" i="6"/>
  <c r="AG114" i="6"/>
  <c r="Y114" i="6" s="1"/>
  <c r="E123" i="43" s="1"/>
  <c r="R123" i="43" s="1"/>
  <c r="AF114" i="6"/>
  <c r="H76" i="6"/>
  <c r="E85" i="41" s="1"/>
  <c r="R85" i="41" s="1"/>
  <c r="H76" i="8"/>
  <c r="F85" i="41" s="1"/>
  <c r="H108" i="8"/>
  <c r="F117" i="41" s="1"/>
  <c r="H78" i="8"/>
  <c r="F87" i="41" s="1"/>
  <c r="AB106" i="8"/>
  <c r="AB104" i="8"/>
  <c r="AB102" i="8"/>
  <c r="AB100" i="8"/>
  <c r="AB98" i="8"/>
  <c r="AB96" i="8"/>
  <c r="AB94" i="8"/>
  <c r="AB92" i="8"/>
  <c r="AB90" i="8"/>
  <c r="AB88" i="8"/>
  <c r="AB86" i="8"/>
  <c r="AB84" i="8"/>
  <c r="AB82" i="8"/>
  <c r="AB80" i="8"/>
  <c r="AB78" i="8"/>
  <c r="AB143" i="8"/>
  <c r="AB155" i="8"/>
  <c r="AB145" i="8"/>
  <c r="AB131" i="8"/>
  <c r="AB123" i="8"/>
  <c r="AB115" i="8"/>
  <c r="AB17" i="8"/>
  <c r="AB9" i="8"/>
  <c r="AB75" i="8"/>
  <c r="AB73" i="8"/>
  <c r="AB71" i="8"/>
  <c r="AB69" i="8"/>
  <c r="AB67" i="8"/>
  <c r="AB65" i="8"/>
  <c r="AB63" i="8"/>
  <c r="AB61" i="8"/>
  <c r="AB59" i="8"/>
  <c r="AB57" i="8"/>
  <c r="AB55" i="8"/>
  <c r="AB53" i="8"/>
  <c r="AB51" i="8"/>
  <c r="AB49" i="8"/>
  <c r="AB47" i="8"/>
  <c r="AB45" i="8"/>
  <c r="AB43" i="8"/>
  <c r="AB41" i="8"/>
  <c r="AB39" i="8"/>
  <c r="AB37" i="8"/>
  <c r="AB35" i="8"/>
  <c r="AB33" i="8"/>
  <c r="AB31" i="8"/>
  <c r="AB29" i="8"/>
  <c r="AB27" i="8"/>
  <c r="AB25" i="8"/>
  <c r="AB23" i="8"/>
  <c r="AB149" i="8"/>
  <c r="AB137" i="8"/>
  <c r="AB127" i="8"/>
  <c r="AB119" i="8"/>
  <c r="AB109" i="8"/>
  <c r="AB15" i="8"/>
  <c r="AB153" i="8"/>
  <c r="AB135" i="8"/>
  <c r="AB117" i="8"/>
  <c r="AB13" i="8"/>
  <c r="AB151" i="8"/>
  <c r="AB141" i="8"/>
  <c r="AB129" i="8"/>
  <c r="AB121" i="8"/>
  <c r="AB111" i="8"/>
  <c r="AB21" i="8"/>
  <c r="AB11" i="8"/>
  <c r="AB147" i="8"/>
  <c r="AB133" i="8"/>
  <c r="AB125" i="8"/>
  <c r="AB113" i="8"/>
  <c r="AB19" i="8"/>
  <c r="AB7" i="8"/>
  <c r="AB139" i="8"/>
  <c r="AB106" i="6"/>
  <c r="AB104" i="6"/>
  <c r="AB102" i="6"/>
  <c r="AB100" i="6"/>
  <c r="AB98" i="6"/>
  <c r="AB96" i="6"/>
  <c r="AB94" i="6"/>
  <c r="AB92" i="6"/>
  <c r="AB90" i="6"/>
  <c r="AB88" i="6"/>
  <c r="AB86" i="6"/>
  <c r="AB84" i="6"/>
  <c r="AB82" i="6"/>
  <c r="AB80" i="6"/>
  <c r="AB78" i="6"/>
  <c r="AB76" i="6"/>
  <c r="AB74" i="6"/>
  <c r="AB72" i="6"/>
  <c r="AB70" i="6"/>
  <c r="AB68" i="6"/>
  <c r="AB66" i="6"/>
  <c r="AB64" i="6"/>
  <c r="AB62" i="6"/>
  <c r="AB60" i="6"/>
  <c r="AB58" i="6"/>
  <c r="AB56" i="6"/>
  <c r="AB54" i="6"/>
  <c r="AB52" i="6"/>
  <c r="AB50" i="6"/>
  <c r="AB48" i="6"/>
  <c r="AB46" i="6"/>
  <c r="AB44" i="6"/>
  <c r="AB42" i="6"/>
  <c r="AB40" i="6"/>
  <c r="AB38" i="6"/>
  <c r="AB36" i="6"/>
  <c r="AB34" i="6"/>
  <c r="AB32" i="6"/>
  <c r="AB30" i="6"/>
  <c r="AB28" i="6"/>
  <c r="AB26" i="6"/>
  <c r="AB24" i="6"/>
  <c r="AB107" i="8"/>
  <c r="AB105" i="8"/>
  <c r="AB103" i="8"/>
  <c r="AB101" i="8"/>
  <c r="AB99" i="8"/>
  <c r="AB97" i="8"/>
  <c r="AB95" i="8"/>
  <c r="AB93" i="8"/>
  <c r="AB91" i="8"/>
  <c r="AB89" i="8"/>
  <c r="AB87" i="8"/>
  <c r="AB85" i="8"/>
  <c r="AB83" i="8"/>
  <c r="AB81" i="8"/>
  <c r="AB79" i="8"/>
  <c r="AB77" i="8"/>
  <c r="AB5" i="8"/>
  <c r="AB156" i="8"/>
  <c r="AB154" i="8"/>
  <c r="AB152" i="8"/>
  <c r="AB150" i="8"/>
  <c r="AB148" i="8"/>
  <c r="AB146" i="8"/>
  <c r="AB144" i="8"/>
  <c r="AB142" i="8"/>
  <c r="AB140" i="8"/>
  <c r="AB138" i="8"/>
  <c r="AB136" i="8"/>
  <c r="AB134" i="8"/>
  <c r="AB132" i="8"/>
  <c r="AB130" i="8"/>
  <c r="AB128" i="8"/>
  <c r="AB126" i="8"/>
  <c r="AB124" i="8"/>
  <c r="AB122" i="8"/>
  <c r="AB120" i="8"/>
  <c r="AB118" i="8"/>
  <c r="AB116" i="8"/>
  <c r="AB114" i="8"/>
  <c r="AB112" i="8"/>
  <c r="AB110" i="8"/>
  <c r="AB108" i="8"/>
  <c r="AB76" i="8"/>
  <c r="AB20" i="8"/>
  <c r="AB18" i="8"/>
  <c r="AB16" i="8"/>
  <c r="AB14" i="8"/>
  <c r="AB12" i="8"/>
  <c r="AB10" i="8"/>
  <c r="AB8" i="8"/>
  <c r="AB6" i="8"/>
  <c r="AB4" i="8"/>
  <c r="AB74" i="8"/>
  <c r="AB72" i="8"/>
  <c r="AB70" i="8"/>
  <c r="AB68" i="8"/>
  <c r="AB66" i="8"/>
  <c r="AB64" i="8"/>
  <c r="AB62" i="8"/>
  <c r="AB60" i="8"/>
  <c r="AB58" i="8"/>
  <c r="AB56" i="8"/>
  <c r="AB54" i="8"/>
  <c r="AB52" i="8"/>
  <c r="AB50" i="8"/>
  <c r="AB48" i="8"/>
  <c r="AB46" i="8"/>
  <c r="AB44" i="8"/>
  <c r="AB42" i="8"/>
  <c r="AB40" i="8"/>
  <c r="AB38" i="8"/>
  <c r="AB36" i="8"/>
  <c r="AB34" i="8"/>
  <c r="AB32" i="8"/>
  <c r="AB30" i="8"/>
  <c r="AB28" i="8"/>
  <c r="AB26" i="8"/>
  <c r="AB24" i="8"/>
  <c r="AB107" i="6"/>
  <c r="AB105" i="6"/>
  <c r="AB103" i="6"/>
  <c r="AB101" i="6"/>
  <c r="AB99" i="6"/>
  <c r="AB97" i="6"/>
  <c r="AB95" i="6"/>
  <c r="AB93" i="6"/>
  <c r="AB91" i="6"/>
  <c r="AB89" i="6"/>
  <c r="AB87" i="6"/>
  <c r="AB85" i="6"/>
  <c r="AB83" i="6"/>
  <c r="AB81" i="6"/>
  <c r="AB79" i="6"/>
  <c r="AB77" i="6"/>
  <c r="AB75" i="6"/>
  <c r="AB73" i="6"/>
  <c r="AB71" i="6"/>
  <c r="AB69" i="6"/>
  <c r="AB67" i="6"/>
  <c r="AB65" i="6"/>
  <c r="AB63" i="6"/>
  <c r="AB61" i="6"/>
  <c r="AB59" i="6"/>
  <c r="AB57" i="6"/>
  <c r="AB55" i="6"/>
  <c r="AB53" i="6"/>
  <c r="AB51" i="6"/>
  <c r="AB49" i="6"/>
  <c r="AB47" i="6"/>
  <c r="AB45" i="6"/>
  <c r="AB43" i="6"/>
  <c r="AB41" i="6"/>
  <c r="AB39" i="6"/>
  <c r="AB37" i="6"/>
  <c r="AB35" i="6"/>
  <c r="AB33" i="6"/>
  <c r="AB31" i="6"/>
  <c r="AB29" i="6"/>
  <c r="AB27" i="6"/>
  <c r="AB25" i="6"/>
  <c r="AB23" i="6"/>
  <c r="AB156" i="6"/>
  <c r="AB154" i="6"/>
  <c r="AB152" i="6"/>
  <c r="AB150" i="6"/>
  <c r="AB148" i="6"/>
  <c r="AB146" i="6"/>
  <c r="AB144" i="6"/>
  <c r="AB142" i="6"/>
  <c r="AB140" i="6"/>
  <c r="AB138" i="6"/>
  <c r="AB136" i="6"/>
  <c r="AB134" i="6"/>
  <c r="AB132" i="6"/>
  <c r="AB130" i="6"/>
  <c r="AB128" i="6"/>
  <c r="AB126" i="6"/>
  <c r="AB124" i="6"/>
  <c r="AB122" i="6"/>
  <c r="AB120" i="6"/>
  <c r="AB118" i="6"/>
  <c r="AB116" i="6"/>
  <c r="AB114" i="6"/>
  <c r="AB112" i="6"/>
  <c r="AB110" i="6"/>
  <c r="AB108" i="6"/>
  <c r="AB20" i="6"/>
  <c r="AB18" i="6"/>
  <c r="AB16" i="6"/>
  <c r="AB14" i="6"/>
  <c r="AB12" i="6"/>
  <c r="AB10" i="6"/>
  <c r="AB8" i="6"/>
  <c r="AB6" i="6"/>
  <c r="AB4" i="6"/>
  <c r="AB155" i="6"/>
  <c r="AB153" i="6"/>
  <c r="AB151" i="6"/>
  <c r="AB149" i="6"/>
  <c r="AB147" i="6"/>
  <c r="AB145" i="6"/>
  <c r="AB143" i="6"/>
  <c r="AB141" i="6"/>
  <c r="AB139" i="6"/>
  <c r="AB137" i="6"/>
  <c r="AB135" i="6"/>
  <c r="AB133" i="6"/>
  <c r="AB131" i="6"/>
  <c r="AB129" i="6"/>
  <c r="AB127" i="6"/>
  <c r="AB125" i="6"/>
  <c r="AB123" i="6"/>
  <c r="AB121" i="6"/>
  <c r="AB119" i="6"/>
  <c r="AB117" i="6"/>
  <c r="AB115" i="6"/>
  <c r="AB113" i="6"/>
  <c r="AB111" i="6"/>
  <c r="AB109" i="6"/>
  <c r="AB21" i="6"/>
  <c r="AB19" i="6"/>
  <c r="AB17" i="6"/>
  <c r="AB15" i="6"/>
  <c r="AB13" i="6"/>
  <c r="AB11" i="6"/>
  <c r="AB9" i="6"/>
  <c r="AB7" i="6"/>
  <c r="AB5" i="6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AB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S87" i="41" l="1"/>
  <c r="T87" i="41"/>
  <c r="S117" i="41"/>
  <c r="T117" i="41"/>
  <c r="S85" i="41"/>
  <c r="T85" i="41"/>
  <c r="Q140" i="43"/>
  <c r="Q135" i="43"/>
  <c r="Q19" i="43"/>
  <c r="Q114" i="43"/>
  <c r="Q136" i="43"/>
  <c r="Q89" i="43"/>
  <c r="Q31" i="43"/>
  <c r="Q164" i="43"/>
  <c r="Q83" i="43"/>
  <c r="Q59" i="43"/>
  <c r="Q155" i="43"/>
  <c r="Q142" i="43"/>
  <c r="Q13" i="43"/>
  <c r="Q71" i="43"/>
  <c r="Q157" i="43"/>
  <c r="Q158" i="43"/>
  <c r="Q72" i="43"/>
  <c r="Q103" i="43"/>
  <c r="Q18" i="43"/>
  <c r="Q101" i="43"/>
  <c r="Q25" i="43"/>
  <c r="Q84" i="43"/>
  <c r="Q104" i="43"/>
  <c r="Q120" i="43"/>
  <c r="Q153" i="43"/>
  <c r="Q100" i="43"/>
  <c r="D169" i="43"/>
  <c r="D171" i="43"/>
  <c r="D174" i="43"/>
  <c r="D176" i="43"/>
  <c r="C182" i="43"/>
  <c r="D172" i="43"/>
  <c r="D173" i="43"/>
  <c r="C3" i="43"/>
  <c r="U3" i="43" s="1"/>
  <c r="C180" i="43"/>
  <c r="D11" i="43"/>
  <c r="Q11" i="43" s="1"/>
  <c r="C11" i="43"/>
  <c r="U11" i="43" s="1"/>
  <c r="C7" i="43"/>
  <c r="U7" i="43" s="1"/>
  <c r="C5" i="43"/>
  <c r="C6" i="43"/>
  <c r="D6" i="43"/>
  <c r="D3" i="43"/>
  <c r="C4" i="43"/>
  <c r="U4" i="43" s="1"/>
  <c r="C10" i="43"/>
  <c r="C9" i="43"/>
  <c r="C8" i="43"/>
  <c r="U8" i="43" s="1"/>
  <c r="D9" i="43"/>
  <c r="Q9" i="43" s="1"/>
  <c r="D10" i="43"/>
  <c r="Q10" i="43" s="1"/>
  <c r="D4" i="43"/>
  <c r="D5" i="43"/>
  <c r="D7" i="43"/>
  <c r="Q7" i="43" s="1"/>
  <c r="D8" i="43"/>
  <c r="AB153" i="2"/>
  <c r="AB149" i="2"/>
  <c r="AB145" i="2"/>
  <c r="AB141" i="2"/>
  <c r="AB137" i="2"/>
  <c r="AB133" i="2"/>
  <c r="AB128" i="2"/>
  <c r="AB124" i="2"/>
  <c r="AB120" i="2"/>
  <c r="AB116" i="2"/>
  <c r="AB112" i="2"/>
  <c r="AG19" i="8"/>
  <c r="Y19" i="8" s="1"/>
  <c r="F28" i="43" s="1"/>
  <c r="AF19" i="8"/>
  <c r="AG51" i="8"/>
  <c r="Y51" i="8" s="1"/>
  <c r="F60" i="43" s="1"/>
  <c r="AF51" i="8"/>
  <c r="AG91" i="8"/>
  <c r="Y91" i="8" s="1"/>
  <c r="F100" i="43" s="1"/>
  <c r="AF91" i="8"/>
  <c r="AG123" i="8"/>
  <c r="Y123" i="8" s="1"/>
  <c r="F132" i="43" s="1"/>
  <c r="AF123" i="8"/>
  <c r="AG155" i="8"/>
  <c r="Y155" i="8" s="1"/>
  <c r="F164" i="43" s="1"/>
  <c r="AF155" i="8"/>
  <c r="AG28" i="8"/>
  <c r="Y28" i="8" s="1"/>
  <c r="F37" i="43" s="1"/>
  <c r="AF28" i="8"/>
  <c r="AG68" i="8"/>
  <c r="Y68" i="8" s="1"/>
  <c r="F77" i="43" s="1"/>
  <c r="AF68" i="8"/>
  <c r="AG100" i="8"/>
  <c r="Y100" i="8" s="1"/>
  <c r="F109" i="43" s="1"/>
  <c r="AF100" i="8"/>
  <c r="AG132" i="8"/>
  <c r="Y132" i="8" s="1"/>
  <c r="AF132" i="8"/>
  <c r="AG5" i="8"/>
  <c r="Y5" i="8" s="1"/>
  <c r="F14" i="43" s="1"/>
  <c r="AF5" i="8"/>
  <c r="AG37" i="8"/>
  <c r="Y37" i="8" s="1"/>
  <c r="F46" i="43" s="1"/>
  <c r="AF37" i="8"/>
  <c r="AG69" i="8"/>
  <c r="Y69" i="8" s="1"/>
  <c r="F78" i="43" s="1"/>
  <c r="AF69" i="8"/>
  <c r="AG101" i="8"/>
  <c r="Y101" i="8" s="1"/>
  <c r="F110" i="43" s="1"/>
  <c r="AF101" i="8"/>
  <c r="AG133" i="8"/>
  <c r="Y133" i="8" s="1"/>
  <c r="F142" i="43" s="1"/>
  <c r="AF133" i="8"/>
  <c r="AG22" i="8"/>
  <c r="Y22" i="8" s="1"/>
  <c r="F31" i="43" s="1"/>
  <c r="AF22" i="8"/>
  <c r="AG54" i="8"/>
  <c r="Y54" i="8" s="1"/>
  <c r="F63" i="43" s="1"/>
  <c r="AF54" i="8"/>
  <c r="AG86" i="8"/>
  <c r="Y86" i="8" s="1"/>
  <c r="F95" i="43" s="1"/>
  <c r="AF86" i="8"/>
  <c r="AG118" i="8"/>
  <c r="Y118" i="8" s="1"/>
  <c r="F127" i="43" s="1"/>
  <c r="AF118" i="8"/>
  <c r="AG150" i="8"/>
  <c r="Y150" i="8" s="1"/>
  <c r="F159" i="43" s="1"/>
  <c r="AF150" i="8"/>
  <c r="AG39" i="8"/>
  <c r="Y39" i="8" s="1"/>
  <c r="F48" i="43" s="1"/>
  <c r="AF39" i="8"/>
  <c r="AG71" i="8"/>
  <c r="Y71" i="8" s="1"/>
  <c r="F80" i="43" s="1"/>
  <c r="AF71" i="8"/>
  <c r="AG103" i="8"/>
  <c r="Y103" i="8" s="1"/>
  <c r="F112" i="43" s="1"/>
  <c r="AF103" i="8"/>
  <c r="AG143" i="8"/>
  <c r="Y143" i="8" s="1"/>
  <c r="F152" i="43" s="1"/>
  <c r="AF143" i="8"/>
  <c r="AG24" i="8"/>
  <c r="Y24" i="8" s="1"/>
  <c r="F33" i="43" s="1"/>
  <c r="AF24" i="8"/>
  <c r="AG56" i="8"/>
  <c r="Y56" i="8" s="1"/>
  <c r="F65" i="43" s="1"/>
  <c r="AF56" i="8"/>
  <c r="AG88" i="8"/>
  <c r="Y88" i="8" s="1"/>
  <c r="F97" i="43" s="1"/>
  <c r="AF88" i="8"/>
  <c r="AG120" i="8"/>
  <c r="Y120" i="8" s="1"/>
  <c r="F129" i="43" s="1"/>
  <c r="AF120" i="8"/>
  <c r="AG9" i="8"/>
  <c r="Y9" i="8" s="1"/>
  <c r="F18" i="43" s="1"/>
  <c r="AF9" i="8"/>
  <c r="AG41" i="8"/>
  <c r="Y41" i="8" s="1"/>
  <c r="F50" i="43" s="1"/>
  <c r="AF41" i="8"/>
  <c r="AG73" i="8"/>
  <c r="Y73" i="8" s="1"/>
  <c r="F82" i="43" s="1"/>
  <c r="AF73" i="8"/>
  <c r="AG105" i="8"/>
  <c r="Y105" i="8" s="1"/>
  <c r="F114" i="43" s="1"/>
  <c r="AF105" i="8"/>
  <c r="AG145" i="8"/>
  <c r="Y145" i="8" s="1"/>
  <c r="F154" i="43" s="1"/>
  <c r="AF145" i="8"/>
  <c r="AG26" i="8"/>
  <c r="Y26" i="8" s="1"/>
  <c r="F35" i="43" s="1"/>
  <c r="AF26" i="8"/>
  <c r="AG58" i="8"/>
  <c r="Y58" i="8" s="1"/>
  <c r="F67" i="43" s="1"/>
  <c r="AF58" i="8"/>
  <c r="AG90" i="8"/>
  <c r="Y90" i="8" s="1"/>
  <c r="F99" i="43" s="1"/>
  <c r="AF90" i="8"/>
  <c r="AG122" i="8"/>
  <c r="Y122" i="8" s="1"/>
  <c r="F131" i="43" s="1"/>
  <c r="AF122" i="8"/>
  <c r="AG154" i="8"/>
  <c r="Y154" i="8" s="1"/>
  <c r="F163" i="43" s="1"/>
  <c r="AF154" i="8"/>
  <c r="AG27" i="8"/>
  <c r="Y27" i="8" s="1"/>
  <c r="F36" i="43" s="1"/>
  <c r="AF27" i="8"/>
  <c r="AG59" i="8"/>
  <c r="Y59" i="8" s="1"/>
  <c r="F68" i="43" s="1"/>
  <c r="AF59" i="8"/>
  <c r="AG99" i="8"/>
  <c r="Y99" i="8" s="1"/>
  <c r="F108" i="43" s="1"/>
  <c r="AF99" i="8"/>
  <c r="AG131" i="8"/>
  <c r="Y131" i="8" s="1"/>
  <c r="F140" i="43" s="1"/>
  <c r="AF131" i="8"/>
  <c r="AG4" i="8"/>
  <c r="Y4" i="8" s="1"/>
  <c r="F13" i="43" s="1"/>
  <c r="AF4" i="8"/>
  <c r="AG36" i="8"/>
  <c r="Y36" i="8" s="1"/>
  <c r="F45" i="43" s="1"/>
  <c r="AF36" i="8"/>
  <c r="AG76" i="8"/>
  <c r="Y76" i="8" s="1"/>
  <c r="F85" i="43" s="1"/>
  <c r="AF76" i="8"/>
  <c r="AG108" i="8"/>
  <c r="Y108" i="8" s="1"/>
  <c r="F117" i="43" s="1"/>
  <c r="AF108" i="8"/>
  <c r="AG140" i="8"/>
  <c r="Y140" i="8" s="1"/>
  <c r="F149" i="43" s="1"/>
  <c r="AF140" i="8"/>
  <c r="AG13" i="8"/>
  <c r="Y13" i="8" s="1"/>
  <c r="F22" i="43" s="1"/>
  <c r="AF13" i="8"/>
  <c r="AG45" i="8"/>
  <c r="Y45" i="8" s="1"/>
  <c r="F54" i="43" s="1"/>
  <c r="AF45" i="8"/>
  <c r="AG77" i="8"/>
  <c r="Y77" i="8" s="1"/>
  <c r="F86" i="43" s="1"/>
  <c r="AF77" i="8"/>
  <c r="AG109" i="8"/>
  <c r="Y109" i="8" s="1"/>
  <c r="F118" i="43" s="1"/>
  <c r="AF109" i="8"/>
  <c r="AG141" i="8"/>
  <c r="Y141" i="8" s="1"/>
  <c r="F150" i="43" s="1"/>
  <c r="AF141" i="8"/>
  <c r="AG30" i="8"/>
  <c r="Y30" i="8" s="1"/>
  <c r="F39" i="43" s="1"/>
  <c r="AF30" i="8"/>
  <c r="AG62" i="8"/>
  <c r="Y62" i="8" s="1"/>
  <c r="F71" i="43" s="1"/>
  <c r="AF62" i="8"/>
  <c r="AG94" i="8"/>
  <c r="Y94" i="8" s="1"/>
  <c r="F103" i="43" s="1"/>
  <c r="AF94" i="8"/>
  <c r="AG126" i="8"/>
  <c r="Y126" i="8" s="1"/>
  <c r="F135" i="43" s="1"/>
  <c r="AF126" i="8"/>
  <c r="AG7" i="8"/>
  <c r="Y7" i="8" s="1"/>
  <c r="F16" i="43" s="1"/>
  <c r="AF7" i="8"/>
  <c r="AG47" i="8"/>
  <c r="Y47" i="8" s="1"/>
  <c r="AF47" i="8"/>
  <c r="AG79" i="8"/>
  <c r="Y79" i="8" s="1"/>
  <c r="F88" i="43" s="1"/>
  <c r="AF79" i="8"/>
  <c r="AG111" i="8"/>
  <c r="Y111" i="8" s="1"/>
  <c r="F120" i="43" s="1"/>
  <c r="AF111" i="8"/>
  <c r="AG151" i="8"/>
  <c r="Y151" i="8" s="1"/>
  <c r="F160" i="43" s="1"/>
  <c r="AF151" i="8"/>
  <c r="AG32" i="8"/>
  <c r="Y32" i="8" s="1"/>
  <c r="F41" i="43" s="1"/>
  <c r="AF32" i="8"/>
  <c r="AG64" i="8"/>
  <c r="Y64" i="8" s="1"/>
  <c r="F73" i="43" s="1"/>
  <c r="AF64" i="8"/>
  <c r="AG96" i="8"/>
  <c r="Y96" i="8" s="1"/>
  <c r="F105" i="43" s="1"/>
  <c r="AF96" i="8"/>
  <c r="AG128" i="8"/>
  <c r="Y128" i="8" s="1"/>
  <c r="F137" i="43" s="1"/>
  <c r="AF128" i="8"/>
  <c r="AG17" i="8"/>
  <c r="Y17" i="8" s="1"/>
  <c r="F26" i="43" s="1"/>
  <c r="AF17" i="8"/>
  <c r="AG49" i="8"/>
  <c r="Y49" i="8" s="1"/>
  <c r="F58" i="43" s="1"/>
  <c r="AF49" i="8"/>
  <c r="AG81" i="8"/>
  <c r="Y81" i="8" s="1"/>
  <c r="F90" i="43" s="1"/>
  <c r="AF81" i="8"/>
  <c r="AG121" i="8"/>
  <c r="Y121" i="8" s="1"/>
  <c r="F130" i="43" s="1"/>
  <c r="AF121" i="8"/>
  <c r="AG153" i="8"/>
  <c r="Y153" i="8" s="1"/>
  <c r="F162" i="43" s="1"/>
  <c r="AF153" i="8"/>
  <c r="AG34" i="8"/>
  <c r="Y34" i="8" s="1"/>
  <c r="F43" i="43" s="1"/>
  <c r="AF34" i="8"/>
  <c r="AG66" i="8"/>
  <c r="Y66" i="8" s="1"/>
  <c r="F75" i="43" s="1"/>
  <c r="AF66" i="8"/>
  <c r="AG98" i="8"/>
  <c r="Y98" i="8" s="1"/>
  <c r="F107" i="43" s="1"/>
  <c r="AF98" i="8"/>
  <c r="AG130" i="8"/>
  <c r="Y130" i="8" s="1"/>
  <c r="F139" i="43" s="1"/>
  <c r="AF130" i="8"/>
  <c r="AG35" i="8"/>
  <c r="Y35" i="8" s="1"/>
  <c r="F44" i="43" s="1"/>
  <c r="AF35" i="8"/>
  <c r="AG75" i="8"/>
  <c r="Y75" i="8" s="1"/>
  <c r="F84" i="43" s="1"/>
  <c r="AF75" i="8"/>
  <c r="AG107" i="8"/>
  <c r="Y107" i="8" s="1"/>
  <c r="F116" i="43" s="1"/>
  <c r="AF107" i="8"/>
  <c r="AG139" i="8"/>
  <c r="Y139" i="8" s="1"/>
  <c r="F148" i="43" s="1"/>
  <c r="AF139" i="8"/>
  <c r="AG12" i="8"/>
  <c r="Y12" i="8" s="1"/>
  <c r="F21" i="43" s="1"/>
  <c r="AF12" i="8"/>
  <c r="AG44" i="8"/>
  <c r="Y44" i="8" s="1"/>
  <c r="F53" i="43" s="1"/>
  <c r="AF44" i="8"/>
  <c r="AG84" i="8"/>
  <c r="Y84" i="8" s="1"/>
  <c r="F93" i="43" s="1"/>
  <c r="AF84" i="8"/>
  <c r="AG116" i="8"/>
  <c r="Y116" i="8" s="1"/>
  <c r="F125" i="43" s="1"/>
  <c r="AF116" i="8"/>
  <c r="AG148" i="8"/>
  <c r="Y148" i="8" s="1"/>
  <c r="F157" i="43" s="1"/>
  <c r="AF148" i="8"/>
  <c r="AG21" i="8"/>
  <c r="Y21" i="8" s="1"/>
  <c r="F30" i="43" s="1"/>
  <c r="AF21" i="8"/>
  <c r="AG53" i="8"/>
  <c r="Y53" i="8" s="1"/>
  <c r="F62" i="43" s="1"/>
  <c r="AF53" i="8"/>
  <c r="AG85" i="8"/>
  <c r="Y85" i="8" s="1"/>
  <c r="F94" i="43" s="1"/>
  <c r="AF85" i="8"/>
  <c r="AG117" i="8"/>
  <c r="Y117" i="8" s="1"/>
  <c r="F126" i="43" s="1"/>
  <c r="AF117" i="8"/>
  <c r="AG149" i="8"/>
  <c r="Y149" i="8" s="1"/>
  <c r="F158" i="43" s="1"/>
  <c r="AF149" i="8"/>
  <c r="AG38" i="8"/>
  <c r="Y38" i="8" s="1"/>
  <c r="F47" i="43" s="1"/>
  <c r="AF38" i="8"/>
  <c r="AG70" i="8"/>
  <c r="Y70" i="8" s="1"/>
  <c r="F79" i="43" s="1"/>
  <c r="AF70" i="8"/>
  <c r="AG102" i="8"/>
  <c r="Y102" i="8" s="1"/>
  <c r="F111" i="43" s="1"/>
  <c r="AF102" i="8"/>
  <c r="AG134" i="8"/>
  <c r="Y134" i="8" s="1"/>
  <c r="F143" i="43" s="1"/>
  <c r="AF134" i="8"/>
  <c r="AG23" i="8"/>
  <c r="Y23" i="8" s="1"/>
  <c r="F32" i="43" s="1"/>
  <c r="AF23" i="8"/>
  <c r="AG55" i="8"/>
  <c r="Y55" i="8" s="1"/>
  <c r="F64" i="43" s="1"/>
  <c r="AF55" i="8"/>
  <c r="AG87" i="8"/>
  <c r="Y87" i="8" s="1"/>
  <c r="F96" i="43" s="1"/>
  <c r="AF87" i="8"/>
  <c r="AG119" i="8"/>
  <c r="Y119" i="8" s="1"/>
  <c r="F128" i="43" s="1"/>
  <c r="AF119" i="8"/>
  <c r="AG8" i="8"/>
  <c r="Y8" i="8" s="1"/>
  <c r="F17" i="43" s="1"/>
  <c r="AF8" i="8"/>
  <c r="AG40" i="8"/>
  <c r="Y40" i="8" s="1"/>
  <c r="F49" i="43" s="1"/>
  <c r="AF40" i="8"/>
  <c r="AG72" i="8"/>
  <c r="Y72" i="8" s="1"/>
  <c r="F81" i="43" s="1"/>
  <c r="AF72" i="8"/>
  <c r="AG104" i="8"/>
  <c r="Y104" i="8" s="1"/>
  <c r="F113" i="43" s="1"/>
  <c r="AF104" i="8"/>
  <c r="AG136" i="8"/>
  <c r="Y136" i="8" s="1"/>
  <c r="F145" i="43" s="1"/>
  <c r="AF136" i="8"/>
  <c r="AG25" i="8"/>
  <c r="Y25" i="8" s="1"/>
  <c r="F34" i="43" s="1"/>
  <c r="AF25" i="8"/>
  <c r="AG57" i="8"/>
  <c r="Y57" i="8" s="1"/>
  <c r="F66" i="43" s="1"/>
  <c r="AF57" i="8"/>
  <c r="AG89" i="8"/>
  <c r="Y89" i="8" s="1"/>
  <c r="F98" i="43" s="1"/>
  <c r="AF89" i="8"/>
  <c r="AG129" i="8"/>
  <c r="Y129" i="8" s="1"/>
  <c r="F138" i="43" s="1"/>
  <c r="AF129" i="8"/>
  <c r="AG10" i="8"/>
  <c r="Y10" i="8" s="1"/>
  <c r="F19" i="43" s="1"/>
  <c r="AF10" i="8"/>
  <c r="AG42" i="8"/>
  <c r="Y42" i="8" s="1"/>
  <c r="F51" i="43" s="1"/>
  <c r="AF42" i="8"/>
  <c r="AG74" i="8"/>
  <c r="Y74" i="8" s="1"/>
  <c r="F83" i="43" s="1"/>
  <c r="AF74" i="8"/>
  <c r="AG106" i="8"/>
  <c r="Y106" i="8" s="1"/>
  <c r="F115" i="43" s="1"/>
  <c r="AF106" i="8"/>
  <c r="AG138" i="8"/>
  <c r="Y138" i="8" s="1"/>
  <c r="F147" i="43" s="1"/>
  <c r="AF138" i="8"/>
  <c r="AG11" i="8"/>
  <c r="Y11" i="8" s="1"/>
  <c r="F20" i="43" s="1"/>
  <c r="AF11" i="8"/>
  <c r="AG43" i="8"/>
  <c r="Y43" i="8" s="1"/>
  <c r="F52" i="43" s="1"/>
  <c r="AF43" i="8"/>
  <c r="AG83" i="8"/>
  <c r="Y83" i="8" s="1"/>
  <c r="F92" i="43" s="1"/>
  <c r="AF83" i="8"/>
  <c r="AG115" i="8"/>
  <c r="Y115" i="8" s="1"/>
  <c r="F124" i="43" s="1"/>
  <c r="AF115" i="8"/>
  <c r="AG147" i="8"/>
  <c r="Y147" i="8" s="1"/>
  <c r="F156" i="43" s="1"/>
  <c r="AF147" i="8"/>
  <c r="AG20" i="8"/>
  <c r="Y20" i="8" s="1"/>
  <c r="F29" i="43" s="1"/>
  <c r="AF20" i="8"/>
  <c r="AG52" i="8"/>
  <c r="Y52" i="8" s="1"/>
  <c r="AF52" i="8"/>
  <c r="AG92" i="8"/>
  <c r="Y92" i="8" s="1"/>
  <c r="F101" i="43" s="1"/>
  <c r="AF92" i="8"/>
  <c r="AG124" i="8"/>
  <c r="Y124" i="8" s="1"/>
  <c r="F133" i="43" s="1"/>
  <c r="AF124" i="8"/>
  <c r="AG156" i="8"/>
  <c r="Y156" i="8" s="1"/>
  <c r="F165" i="43" s="1"/>
  <c r="AF156" i="8"/>
  <c r="AG29" i="8"/>
  <c r="Y29" i="8" s="1"/>
  <c r="F38" i="43" s="1"/>
  <c r="AF29" i="8"/>
  <c r="AG61" i="8"/>
  <c r="Y61" i="8" s="1"/>
  <c r="F70" i="43" s="1"/>
  <c r="AF61" i="8"/>
  <c r="AG93" i="8"/>
  <c r="Y93" i="8" s="1"/>
  <c r="F102" i="43" s="1"/>
  <c r="AF93" i="8"/>
  <c r="AG125" i="8"/>
  <c r="Y125" i="8" s="1"/>
  <c r="F134" i="43" s="1"/>
  <c r="AF125" i="8"/>
  <c r="AG14" i="8"/>
  <c r="Y14" i="8" s="1"/>
  <c r="F23" i="43" s="1"/>
  <c r="AF14" i="8"/>
  <c r="AG46" i="8"/>
  <c r="Y46" i="8" s="1"/>
  <c r="F55" i="43" s="1"/>
  <c r="AF46" i="8"/>
  <c r="AG78" i="8"/>
  <c r="Y78" i="8" s="1"/>
  <c r="F87" i="43" s="1"/>
  <c r="AF78" i="8"/>
  <c r="AG110" i="8"/>
  <c r="Y110" i="8" s="1"/>
  <c r="F119" i="43" s="1"/>
  <c r="AF110" i="8"/>
  <c r="AG142" i="8"/>
  <c r="Y142" i="8" s="1"/>
  <c r="F151" i="43" s="1"/>
  <c r="AF142" i="8"/>
  <c r="AG31" i="8"/>
  <c r="Y31" i="8" s="1"/>
  <c r="F40" i="43" s="1"/>
  <c r="AF31" i="8"/>
  <c r="AG63" i="8"/>
  <c r="Y63" i="8" s="1"/>
  <c r="F72" i="43" s="1"/>
  <c r="AF63" i="8"/>
  <c r="AG95" i="8"/>
  <c r="Y95" i="8" s="1"/>
  <c r="F104" i="43" s="1"/>
  <c r="AF95" i="8"/>
  <c r="AG127" i="8"/>
  <c r="Y127" i="8" s="1"/>
  <c r="F136" i="43" s="1"/>
  <c r="AF127" i="8"/>
  <c r="AG16" i="8"/>
  <c r="Y16" i="8" s="1"/>
  <c r="F25" i="43" s="1"/>
  <c r="AF16" i="8"/>
  <c r="AG48" i="8"/>
  <c r="Y48" i="8" s="1"/>
  <c r="F57" i="43" s="1"/>
  <c r="AF48" i="8"/>
  <c r="AG80" i="8"/>
  <c r="Y80" i="8" s="1"/>
  <c r="F89" i="43" s="1"/>
  <c r="AF80" i="8"/>
  <c r="AG112" i="8"/>
  <c r="Y112" i="8" s="1"/>
  <c r="F121" i="43" s="1"/>
  <c r="AF112" i="8"/>
  <c r="AG144" i="8"/>
  <c r="Y144" i="8" s="1"/>
  <c r="F153" i="43" s="1"/>
  <c r="AF144" i="8"/>
  <c r="AG33" i="8"/>
  <c r="Y33" i="8" s="1"/>
  <c r="F42" i="43" s="1"/>
  <c r="AF33" i="8"/>
  <c r="AG65" i="8"/>
  <c r="Y65" i="8" s="1"/>
  <c r="F74" i="43" s="1"/>
  <c r="AF65" i="8"/>
  <c r="AG97" i="8"/>
  <c r="Y97" i="8" s="1"/>
  <c r="F106" i="43" s="1"/>
  <c r="AF97" i="8"/>
  <c r="AG137" i="8"/>
  <c r="Y137" i="8" s="1"/>
  <c r="F146" i="43" s="1"/>
  <c r="AF137" i="8"/>
  <c r="AG18" i="8"/>
  <c r="Y18" i="8" s="1"/>
  <c r="F27" i="43" s="1"/>
  <c r="AF18" i="8"/>
  <c r="AG50" i="8"/>
  <c r="Y50" i="8" s="1"/>
  <c r="F59" i="43" s="1"/>
  <c r="AF50" i="8"/>
  <c r="AG82" i="8"/>
  <c r="Y82" i="8" s="1"/>
  <c r="F91" i="43" s="1"/>
  <c r="AF82" i="8"/>
  <c r="AG114" i="8"/>
  <c r="Y114" i="8" s="1"/>
  <c r="F123" i="43" s="1"/>
  <c r="AF114" i="8"/>
  <c r="AG146" i="8"/>
  <c r="Y146" i="8" s="1"/>
  <c r="F155" i="43" s="1"/>
  <c r="AF146" i="8"/>
  <c r="AG34" i="6"/>
  <c r="Y34" i="6" s="1"/>
  <c r="E43" i="43" s="1"/>
  <c r="R43" i="43" s="1"/>
  <c r="AF34" i="6"/>
  <c r="AG66" i="6"/>
  <c r="Y66" i="6" s="1"/>
  <c r="E75" i="43" s="1"/>
  <c r="R75" i="43" s="1"/>
  <c r="AF66" i="6"/>
  <c r="AG98" i="6"/>
  <c r="Y98" i="6" s="1"/>
  <c r="E107" i="43" s="1"/>
  <c r="R107" i="43" s="1"/>
  <c r="AF98" i="6"/>
  <c r="AG134" i="6"/>
  <c r="Y134" i="6" s="1"/>
  <c r="E143" i="43" s="1"/>
  <c r="R143" i="43" s="1"/>
  <c r="AF134" i="6"/>
  <c r="AG39" i="6"/>
  <c r="Y39" i="6" s="1"/>
  <c r="E48" i="43" s="1"/>
  <c r="R48" i="43" s="1"/>
  <c r="AF39" i="6"/>
  <c r="AG11" i="6"/>
  <c r="Y11" i="6" s="1"/>
  <c r="E20" i="43" s="1"/>
  <c r="R20" i="43" s="1"/>
  <c r="AF11" i="6"/>
  <c r="AG43" i="6"/>
  <c r="Y43" i="6" s="1"/>
  <c r="E52" i="43" s="1"/>
  <c r="R52" i="43" s="1"/>
  <c r="AF43" i="6"/>
  <c r="AG83" i="6"/>
  <c r="Y83" i="6" s="1"/>
  <c r="E92" i="43" s="1"/>
  <c r="R92" i="43" s="1"/>
  <c r="AF83" i="6"/>
  <c r="AG119" i="6"/>
  <c r="Y119" i="6" s="1"/>
  <c r="E128" i="43" s="1"/>
  <c r="R128" i="43" s="1"/>
  <c r="AF119" i="6"/>
  <c r="AG147" i="6"/>
  <c r="Y147" i="6" s="1"/>
  <c r="E156" i="43" s="1"/>
  <c r="R156" i="43" s="1"/>
  <c r="AF147" i="6"/>
  <c r="AG28" i="6"/>
  <c r="Y28" i="6" s="1"/>
  <c r="E37" i="43" s="1"/>
  <c r="R37" i="43" s="1"/>
  <c r="AF28" i="6"/>
  <c r="AG60" i="6"/>
  <c r="Y60" i="6" s="1"/>
  <c r="E69" i="43" s="1"/>
  <c r="AF60" i="6"/>
  <c r="AG92" i="6"/>
  <c r="Y92" i="6" s="1"/>
  <c r="E101" i="43" s="1"/>
  <c r="R101" i="43" s="1"/>
  <c r="AF92" i="6"/>
  <c r="AG128" i="6"/>
  <c r="Y128" i="6" s="1"/>
  <c r="E137" i="43" s="1"/>
  <c r="R137" i="43" s="1"/>
  <c r="AF128" i="6"/>
  <c r="AG71" i="6"/>
  <c r="Y71" i="6" s="1"/>
  <c r="E80" i="43" s="1"/>
  <c r="R80" i="43" s="1"/>
  <c r="AF71" i="6"/>
  <c r="AG13" i="6"/>
  <c r="Y13" i="6" s="1"/>
  <c r="E22" i="43" s="1"/>
  <c r="R22" i="43" s="1"/>
  <c r="AF13" i="6"/>
  <c r="AG45" i="6"/>
  <c r="Y45" i="6" s="1"/>
  <c r="E54" i="43" s="1"/>
  <c r="R54" i="43" s="1"/>
  <c r="AF45" i="6"/>
  <c r="AG77" i="6"/>
  <c r="Y77" i="6" s="1"/>
  <c r="E86" i="43" s="1"/>
  <c r="R86" i="43" s="1"/>
  <c r="AF77" i="6"/>
  <c r="AG109" i="6"/>
  <c r="Y109" i="6" s="1"/>
  <c r="E118" i="43" s="1"/>
  <c r="R118" i="43" s="1"/>
  <c r="AF109" i="6"/>
  <c r="AG145" i="6"/>
  <c r="Y145" i="6" s="1"/>
  <c r="E154" i="43" s="1"/>
  <c r="R154" i="43" s="1"/>
  <c r="AF145" i="6"/>
  <c r="AG14" i="6"/>
  <c r="Y14" i="6" s="1"/>
  <c r="E23" i="43" s="1"/>
  <c r="R23" i="43" s="1"/>
  <c r="AF14" i="6"/>
  <c r="AG46" i="6"/>
  <c r="Y46" i="6" s="1"/>
  <c r="E55" i="43" s="1"/>
  <c r="R55" i="43" s="1"/>
  <c r="AF46" i="6"/>
  <c r="AG78" i="6"/>
  <c r="Y78" i="6" s="1"/>
  <c r="E87" i="43" s="1"/>
  <c r="R87" i="43" s="1"/>
  <c r="AF78" i="6"/>
  <c r="AG110" i="6"/>
  <c r="Y110" i="6" s="1"/>
  <c r="E119" i="43" s="1"/>
  <c r="R119" i="43" s="1"/>
  <c r="AF110" i="6"/>
  <c r="AG154" i="6"/>
  <c r="Y154" i="6" s="1"/>
  <c r="E163" i="43" s="1"/>
  <c r="R163" i="43" s="1"/>
  <c r="AF154" i="6"/>
  <c r="AG155" i="6"/>
  <c r="Y155" i="6" s="1"/>
  <c r="E164" i="43" s="1"/>
  <c r="R164" i="43" s="1"/>
  <c r="AF155" i="6"/>
  <c r="AG32" i="6"/>
  <c r="Y32" i="6" s="1"/>
  <c r="E41" i="43" s="1"/>
  <c r="R41" i="43" s="1"/>
  <c r="AF32" i="6"/>
  <c r="AG64" i="6"/>
  <c r="Y64" i="6" s="1"/>
  <c r="E73" i="43" s="1"/>
  <c r="R73" i="43" s="1"/>
  <c r="AF64" i="6"/>
  <c r="AG96" i="6"/>
  <c r="Y96" i="6" s="1"/>
  <c r="E105" i="43" s="1"/>
  <c r="R105" i="43" s="1"/>
  <c r="AF96" i="6"/>
  <c r="AG132" i="6"/>
  <c r="Y132" i="6" s="1"/>
  <c r="AF132" i="6"/>
  <c r="AG9" i="6"/>
  <c r="Y9" i="6" s="1"/>
  <c r="E18" i="43" s="1"/>
  <c r="R18" i="43" s="1"/>
  <c r="AF9" i="6"/>
  <c r="AG41" i="6"/>
  <c r="Y41" i="6" s="1"/>
  <c r="E50" i="43" s="1"/>
  <c r="R50" i="43" s="1"/>
  <c r="AF41" i="6"/>
  <c r="AG73" i="6"/>
  <c r="Y73" i="6" s="1"/>
  <c r="E82" i="43" s="1"/>
  <c r="R82" i="43" s="1"/>
  <c r="AF73" i="6"/>
  <c r="AG105" i="6"/>
  <c r="Y105" i="6" s="1"/>
  <c r="E114" i="43" s="1"/>
  <c r="R114" i="43" s="1"/>
  <c r="AF105" i="6"/>
  <c r="AG141" i="6"/>
  <c r="Y141" i="6" s="1"/>
  <c r="E150" i="43" s="1"/>
  <c r="R150" i="43" s="1"/>
  <c r="AF141" i="6"/>
  <c r="AG10" i="6"/>
  <c r="Y10" i="6" s="1"/>
  <c r="E19" i="43" s="1"/>
  <c r="R19" i="43" s="1"/>
  <c r="AF10" i="6"/>
  <c r="AG42" i="6"/>
  <c r="Y42" i="6" s="1"/>
  <c r="E51" i="43" s="1"/>
  <c r="R51" i="43" s="1"/>
  <c r="AF42" i="6"/>
  <c r="AG74" i="6"/>
  <c r="Y74" i="6" s="1"/>
  <c r="E83" i="43" s="1"/>
  <c r="R83" i="43" s="1"/>
  <c r="AF74" i="6"/>
  <c r="AG106" i="6"/>
  <c r="Y106" i="6" s="1"/>
  <c r="E115" i="43" s="1"/>
  <c r="R115" i="43" s="1"/>
  <c r="AF106" i="6"/>
  <c r="AG142" i="6"/>
  <c r="Y142" i="6" s="1"/>
  <c r="E151" i="43" s="1"/>
  <c r="R151" i="43" s="1"/>
  <c r="AF142" i="6"/>
  <c r="AG55" i="6"/>
  <c r="Y55" i="6" s="1"/>
  <c r="E64" i="43" s="1"/>
  <c r="R64" i="43" s="1"/>
  <c r="AF55" i="6"/>
  <c r="AG19" i="6"/>
  <c r="Y19" i="6" s="1"/>
  <c r="E28" i="43" s="1"/>
  <c r="R28" i="43" s="1"/>
  <c r="AF19" i="6"/>
  <c r="AG51" i="6"/>
  <c r="Y51" i="6" s="1"/>
  <c r="E60" i="43" s="1"/>
  <c r="R60" i="43" s="1"/>
  <c r="AF51" i="6"/>
  <c r="AG91" i="6"/>
  <c r="Y91" i="6" s="1"/>
  <c r="E100" i="43" s="1"/>
  <c r="R100" i="43" s="1"/>
  <c r="AF91" i="6"/>
  <c r="AG127" i="6"/>
  <c r="Y127" i="6" s="1"/>
  <c r="E136" i="43" s="1"/>
  <c r="R136" i="43" s="1"/>
  <c r="AF127" i="6"/>
  <c r="AG23" i="6"/>
  <c r="Y23" i="6" s="1"/>
  <c r="E32" i="43" s="1"/>
  <c r="R32" i="43" s="1"/>
  <c r="AF23" i="6"/>
  <c r="AG4" i="6"/>
  <c r="Y4" i="6" s="1"/>
  <c r="E13" i="43" s="1"/>
  <c r="R13" i="43" s="1"/>
  <c r="AF4" i="6"/>
  <c r="AG36" i="6"/>
  <c r="Y36" i="6" s="1"/>
  <c r="E45" i="43" s="1"/>
  <c r="R45" i="43" s="1"/>
  <c r="AF36" i="6"/>
  <c r="AG68" i="6"/>
  <c r="Y68" i="6" s="1"/>
  <c r="E77" i="43" s="1"/>
  <c r="R77" i="43" s="1"/>
  <c r="AF68" i="6"/>
  <c r="AG100" i="6"/>
  <c r="Y100" i="6" s="1"/>
  <c r="E109" i="43" s="1"/>
  <c r="R109" i="43" s="1"/>
  <c r="AF100" i="6"/>
  <c r="AG103" i="6"/>
  <c r="Y103" i="6" s="1"/>
  <c r="E112" i="43" s="1"/>
  <c r="R112" i="43" s="1"/>
  <c r="AF103" i="6"/>
  <c r="AG21" i="6"/>
  <c r="Y21" i="6" s="1"/>
  <c r="E30" i="43" s="1"/>
  <c r="R30" i="43" s="1"/>
  <c r="AF21" i="6"/>
  <c r="AG53" i="6"/>
  <c r="Y53" i="6" s="1"/>
  <c r="E62" i="43" s="1"/>
  <c r="R62" i="43" s="1"/>
  <c r="AF53" i="6"/>
  <c r="AG85" i="6"/>
  <c r="Y85" i="6" s="1"/>
  <c r="E94" i="43" s="1"/>
  <c r="R94" i="43" s="1"/>
  <c r="AF85" i="6"/>
  <c r="AG121" i="6"/>
  <c r="Y121" i="6" s="1"/>
  <c r="E130" i="43" s="1"/>
  <c r="R130" i="43" s="1"/>
  <c r="AF121" i="6"/>
  <c r="AG153" i="6"/>
  <c r="Y153" i="6" s="1"/>
  <c r="E162" i="43" s="1"/>
  <c r="R162" i="43" s="1"/>
  <c r="AF153" i="6"/>
  <c r="AG22" i="6"/>
  <c r="Y22" i="6" s="1"/>
  <c r="E31" i="43" s="1"/>
  <c r="R31" i="43" s="1"/>
  <c r="AF22" i="6"/>
  <c r="AG54" i="6"/>
  <c r="Y54" i="6" s="1"/>
  <c r="E63" i="43" s="1"/>
  <c r="R63" i="43" s="1"/>
  <c r="AF54" i="6"/>
  <c r="AG86" i="6"/>
  <c r="Y86" i="6" s="1"/>
  <c r="E95" i="43" s="1"/>
  <c r="R95" i="43" s="1"/>
  <c r="AF86" i="6"/>
  <c r="AG122" i="6"/>
  <c r="Y122" i="6" s="1"/>
  <c r="E131" i="43" s="1"/>
  <c r="R131" i="43" s="1"/>
  <c r="AF122" i="6"/>
  <c r="AG31" i="6"/>
  <c r="Y31" i="6" s="1"/>
  <c r="E40" i="43" s="1"/>
  <c r="R40" i="43" s="1"/>
  <c r="AF31" i="6"/>
  <c r="AG8" i="6"/>
  <c r="Y8" i="6" s="1"/>
  <c r="E17" i="43" s="1"/>
  <c r="R17" i="43" s="1"/>
  <c r="AF8" i="6"/>
  <c r="AG40" i="6"/>
  <c r="Y40" i="6" s="1"/>
  <c r="E49" i="43" s="1"/>
  <c r="R49" i="43" s="1"/>
  <c r="AF40" i="6"/>
  <c r="AG72" i="6"/>
  <c r="Y72" i="6" s="1"/>
  <c r="E81" i="43" s="1"/>
  <c r="R81" i="43" s="1"/>
  <c r="AF72" i="6"/>
  <c r="AG104" i="6"/>
  <c r="Y104" i="6" s="1"/>
  <c r="E113" i="43" s="1"/>
  <c r="R113" i="43" s="1"/>
  <c r="AF104" i="6"/>
  <c r="AG140" i="6"/>
  <c r="Y140" i="6" s="1"/>
  <c r="E149" i="43" s="1"/>
  <c r="R149" i="43" s="1"/>
  <c r="AF140" i="6"/>
  <c r="AG17" i="6"/>
  <c r="Y17" i="6" s="1"/>
  <c r="E26" i="43" s="1"/>
  <c r="R26" i="43" s="1"/>
  <c r="AF17" i="6"/>
  <c r="AG49" i="6"/>
  <c r="Y49" i="6" s="1"/>
  <c r="E58" i="43" s="1"/>
  <c r="R58" i="43" s="1"/>
  <c r="AF49" i="6"/>
  <c r="AG81" i="6"/>
  <c r="Y81" i="6" s="1"/>
  <c r="E90" i="43" s="1"/>
  <c r="R90" i="43" s="1"/>
  <c r="AF81" i="6"/>
  <c r="AG117" i="6"/>
  <c r="Y117" i="6" s="1"/>
  <c r="E126" i="43" s="1"/>
  <c r="R126" i="43" s="1"/>
  <c r="AF117" i="6"/>
  <c r="AG149" i="6"/>
  <c r="Y149" i="6" s="1"/>
  <c r="E158" i="43" s="1"/>
  <c r="R158" i="43" s="1"/>
  <c r="AF149" i="6"/>
  <c r="AG18" i="6"/>
  <c r="Y18" i="6" s="1"/>
  <c r="E27" i="43" s="1"/>
  <c r="R27" i="43" s="1"/>
  <c r="AF18" i="6"/>
  <c r="AG50" i="6"/>
  <c r="Y50" i="6" s="1"/>
  <c r="E59" i="43" s="1"/>
  <c r="R59" i="43" s="1"/>
  <c r="AF50" i="6"/>
  <c r="AG82" i="6"/>
  <c r="Y82" i="6" s="1"/>
  <c r="E91" i="43" s="1"/>
  <c r="R91" i="43" s="1"/>
  <c r="AF82" i="6"/>
  <c r="AG118" i="6"/>
  <c r="Y118" i="6" s="1"/>
  <c r="E127" i="43" s="1"/>
  <c r="R127" i="43" s="1"/>
  <c r="AF118" i="6"/>
  <c r="AG150" i="6"/>
  <c r="Y150" i="6" s="1"/>
  <c r="E159" i="43" s="1"/>
  <c r="R159" i="43" s="1"/>
  <c r="AF150" i="6"/>
  <c r="AG95" i="6"/>
  <c r="Y95" i="6" s="1"/>
  <c r="E104" i="43" s="1"/>
  <c r="R104" i="43" s="1"/>
  <c r="AF95" i="6"/>
  <c r="AG27" i="6"/>
  <c r="Y27" i="6" s="1"/>
  <c r="E36" i="43" s="1"/>
  <c r="R36" i="43" s="1"/>
  <c r="AF27" i="6"/>
  <c r="AG59" i="6"/>
  <c r="Y59" i="6" s="1"/>
  <c r="E68" i="43" s="1"/>
  <c r="R68" i="43" s="1"/>
  <c r="AF59" i="6"/>
  <c r="AG99" i="6"/>
  <c r="Y99" i="6" s="1"/>
  <c r="E108" i="43" s="1"/>
  <c r="R108" i="43" s="1"/>
  <c r="AF99" i="6"/>
  <c r="AG143" i="6"/>
  <c r="Y143" i="6" s="1"/>
  <c r="E152" i="43" s="1"/>
  <c r="R152" i="43" s="1"/>
  <c r="AF143" i="6"/>
  <c r="AG79" i="6"/>
  <c r="Y79" i="6" s="1"/>
  <c r="E88" i="43" s="1"/>
  <c r="R88" i="43" s="1"/>
  <c r="AF79" i="6"/>
  <c r="AG12" i="6"/>
  <c r="Y12" i="6" s="1"/>
  <c r="E21" i="43" s="1"/>
  <c r="R21" i="43" s="1"/>
  <c r="AF12" i="6"/>
  <c r="AG44" i="6"/>
  <c r="Y44" i="6" s="1"/>
  <c r="E53" i="43" s="1"/>
  <c r="R53" i="43" s="1"/>
  <c r="AF44" i="6"/>
  <c r="AG76" i="6"/>
  <c r="Y76" i="6" s="1"/>
  <c r="E85" i="43" s="1"/>
  <c r="R85" i="43" s="1"/>
  <c r="AF76" i="6"/>
  <c r="AG108" i="6"/>
  <c r="Y108" i="6" s="1"/>
  <c r="E117" i="43" s="1"/>
  <c r="R117" i="43" s="1"/>
  <c r="AF108" i="6"/>
  <c r="AG144" i="6"/>
  <c r="Y144" i="6" s="1"/>
  <c r="E153" i="43" s="1"/>
  <c r="R153" i="43" s="1"/>
  <c r="AF144" i="6"/>
  <c r="AG139" i="6"/>
  <c r="Y139" i="6" s="1"/>
  <c r="E148" i="43" s="1"/>
  <c r="R148" i="43" s="1"/>
  <c r="AF139" i="6"/>
  <c r="AG29" i="6"/>
  <c r="Y29" i="6" s="1"/>
  <c r="E38" i="43" s="1"/>
  <c r="R38" i="43" s="1"/>
  <c r="AF29" i="6"/>
  <c r="AG61" i="6"/>
  <c r="Y61" i="6" s="1"/>
  <c r="E70" i="43" s="1"/>
  <c r="R70" i="43" s="1"/>
  <c r="AF61" i="6"/>
  <c r="AG93" i="6"/>
  <c r="Y93" i="6" s="1"/>
  <c r="E102" i="43" s="1"/>
  <c r="R102" i="43" s="1"/>
  <c r="AF93" i="6"/>
  <c r="AG129" i="6"/>
  <c r="Y129" i="6" s="1"/>
  <c r="E138" i="43" s="1"/>
  <c r="R138" i="43" s="1"/>
  <c r="AF129" i="6"/>
  <c r="AG63" i="6"/>
  <c r="Y63" i="6" s="1"/>
  <c r="E72" i="43" s="1"/>
  <c r="R72" i="43" s="1"/>
  <c r="AF63" i="6"/>
  <c r="AG30" i="6"/>
  <c r="Y30" i="6" s="1"/>
  <c r="E39" i="43" s="1"/>
  <c r="R39" i="43" s="1"/>
  <c r="AF30" i="6"/>
  <c r="AG62" i="6"/>
  <c r="Y62" i="6" s="1"/>
  <c r="E71" i="43" s="1"/>
  <c r="R71" i="43" s="1"/>
  <c r="AF62" i="6"/>
  <c r="AG94" i="6"/>
  <c r="Y94" i="6" s="1"/>
  <c r="E103" i="43" s="1"/>
  <c r="R103" i="43" s="1"/>
  <c r="AF94" i="6"/>
  <c r="AG130" i="6"/>
  <c r="Y130" i="6" s="1"/>
  <c r="E139" i="43" s="1"/>
  <c r="R139" i="43" s="1"/>
  <c r="AF130" i="6"/>
  <c r="AG87" i="6"/>
  <c r="Y87" i="6" s="1"/>
  <c r="E96" i="43" s="1"/>
  <c r="R96" i="43" s="1"/>
  <c r="AF87" i="6"/>
  <c r="AG16" i="6"/>
  <c r="Y16" i="6" s="1"/>
  <c r="E25" i="43" s="1"/>
  <c r="R25" i="43" s="1"/>
  <c r="AF16" i="6"/>
  <c r="AG48" i="6"/>
  <c r="Y48" i="6" s="1"/>
  <c r="E57" i="43" s="1"/>
  <c r="R57" i="43" s="1"/>
  <c r="AF48" i="6"/>
  <c r="AG80" i="6"/>
  <c r="Y80" i="6" s="1"/>
  <c r="E89" i="43" s="1"/>
  <c r="R89" i="43" s="1"/>
  <c r="AF80" i="6"/>
  <c r="AG116" i="6"/>
  <c r="Y116" i="6" s="1"/>
  <c r="E125" i="43" s="1"/>
  <c r="R125" i="43" s="1"/>
  <c r="AF116" i="6"/>
  <c r="AG148" i="6"/>
  <c r="Y148" i="6" s="1"/>
  <c r="E157" i="43" s="1"/>
  <c r="R157" i="43" s="1"/>
  <c r="AF148" i="6"/>
  <c r="AG25" i="6"/>
  <c r="Y25" i="6" s="1"/>
  <c r="E34" i="43" s="1"/>
  <c r="R34" i="43" s="1"/>
  <c r="AF25" i="6"/>
  <c r="AG57" i="6"/>
  <c r="Y57" i="6" s="1"/>
  <c r="E66" i="43" s="1"/>
  <c r="R66" i="43" s="1"/>
  <c r="AF57" i="6"/>
  <c r="AG89" i="6"/>
  <c r="Y89" i="6" s="1"/>
  <c r="E98" i="43" s="1"/>
  <c r="R98" i="43" s="1"/>
  <c r="AF89" i="6"/>
  <c r="AG125" i="6"/>
  <c r="Y125" i="6" s="1"/>
  <c r="E134" i="43" s="1"/>
  <c r="R134" i="43" s="1"/>
  <c r="AF125" i="6"/>
  <c r="AG26" i="6"/>
  <c r="Y26" i="6" s="1"/>
  <c r="E35" i="43" s="1"/>
  <c r="R35" i="43" s="1"/>
  <c r="AF26" i="6"/>
  <c r="AG58" i="6"/>
  <c r="Y58" i="6" s="1"/>
  <c r="E67" i="43" s="1"/>
  <c r="R67" i="43" s="1"/>
  <c r="AF58" i="6"/>
  <c r="AG90" i="6"/>
  <c r="Y90" i="6" s="1"/>
  <c r="E99" i="43" s="1"/>
  <c r="R99" i="43" s="1"/>
  <c r="AF90" i="6"/>
  <c r="AG126" i="6"/>
  <c r="Y126" i="6" s="1"/>
  <c r="E135" i="43" s="1"/>
  <c r="R135" i="43" s="1"/>
  <c r="AF126" i="6"/>
  <c r="AG7" i="6"/>
  <c r="Y7" i="6" s="1"/>
  <c r="E16" i="43" s="1"/>
  <c r="R16" i="43" s="1"/>
  <c r="AF7" i="6"/>
  <c r="AG131" i="6"/>
  <c r="Y131" i="6" s="1"/>
  <c r="E140" i="43" s="1"/>
  <c r="R140" i="43" s="1"/>
  <c r="AF131" i="6"/>
  <c r="AG35" i="6"/>
  <c r="Y35" i="6" s="1"/>
  <c r="E44" i="43" s="1"/>
  <c r="R44" i="43" s="1"/>
  <c r="AF35" i="6"/>
  <c r="AG75" i="6"/>
  <c r="Y75" i="6" s="1"/>
  <c r="E84" i="43" s="1"/>
  <c r="R84" i="43" s="1"/>
  <c r="AF75" i="6"/>
  <c r="AG107" i="6"/>
  <c r="Y107" i="6" s="1"/>
  <c r="E116" i="43" s="1"/>
  <c r="R116" i="43" s="1"/>
  <c r="AF107" i="6"/>
  <c r="AG151" i="6"/>
  <c r="Y151" i="6" s="1"/>
  <c r="E160" i="43" s="1"/>
  <c r="R160" i="43" s="1"/>
  <c r="AF151" i="6"/>
  <c r="AG111" i="6"/>
  <c r="Y111" i="6" s="1"/>
  <c r="E120" i="43" s="1"/>
  <c r="R120" i="43" s="1"/>
  <c r="AF111" i="6"/>
  <c r="AG20" i="6"/>
  <c r="Y20" i="6" s="1"/>
  <c r="E29" i="43" s="1"/>
  <c r="R29" i="43" s="1"/>
  <c r="AF20" i="6"/>
  <c r="AG52" i="6"/>
  <c r="Y52" i="6" s="1"/>
  <c r="AF52" i="6"/>
  <c r="AG84" i="6"/>
  <c r="Y84" i="6" s="1"/>
  <c r="E93" i="43" s="1"/>
  <c r="R93" i="43" s="1"/>
  <c r="AF84" i="6"/>
  <c r="AG120" i="6"/>
  <c r="Y120" i="6" s="1"/>
  <c r="E129" i="43" s="1"/>
  <c r="R129" i="43" s="1"/>
  <c r="AF120" i="6"/>
  <c r="AG47" i="6"/>
  <c r="Y47" i="6" s="1"/>
  <c r="AF47" i="6"/>
  <c r="AG5" i="6"/>
  <c r="Y5" i="6" s="1"/>
  <c r="E14" i="43" s="1"/>
  <c r="R14" i="43" s="1"/>
  <c r="AF5" i="6"/>
  <c r="AG37" i="6"/>
  <c r="Y37" i="6" s="1"/>
  <c r="E46" i="43" s="1"/>
  <c r="R46" i="43" s="1"/>
  <c r="AF37" i="6"/>
  <c r="AG69" i="6"/>
  <c r="Y69" i="6" s="1"/>
  <c r="E78" i="43" s="1"/>
  <c r="R78" i="43" s="1"/>
  <c r="AF69" i="6"/>
  <c r="AG101" i="6"/>
  <c r="Y101" i="6" s="1"/>
  <c r="E110" i="43" s="1"/>
  <c r="R110" i="43" s="1"/>
  <c r="AF101" i="6"/>
  <c r="AG6" i="6"/>
  <c r="Y6" i="6" s="1"/>
  <c r="E15" i="43" s="1"/>
  <c r="R15" i="43" s="1"/>
  <c r="AF6" i="6"/>
  <c r="AG38" i="6"/>
  <c r="Y38" i="6" s="1"/>
  <c r="E47" i="43" s="1"/>
  <c r="R47" i="43" s="1"/>
  <c r="AF38" i="6"/>
  <c r="AG70" i="6"/>
  <c r="Y70" i="6" s="1"/>
  <c r="E79" i="43" s="1"/>
  <c r="R79" i="43" s="1"/>
  <c r="AF70" i="6"/>
  <c r="AG102" i="6"/>
  <c r="Y102" i="6" s="1"/>
  <c r="E111" i="43" s="1"/>
  <c r="R111" i="43" s="1"/>
  <c r="AF102" i="6"/>
  <c r="AG146" i="6"/>
  <c r="Y146" i="6" s="1"/>
  <c r="E155" i="43" s="1"/>
  <c r="R155" i="43" s="1"/>
  <c r="AF146" i="6"/>
  <c r="AG123" i="6"/>
  <c r="Y123" i="6" s="1"/>
  <c r="E132" i="43" s="1"/>
  <c r="R132" i="43" s="1"/>
  <c r="AF123" i="6"/>
  <c r="AG24" i="6"/>
  <c r="Y24" i="6" s="1"/>
  <c r="E33" i="43" s="1"/>
  <c r="R33" i="43" s="1"/>
  <c r="AF24" i="6"/>
  <c r="AG56" i="6"/>
  <c r="Y56" i="6" s="1"/>
  <c r="E65" i="43" s="1"/>
  <c r="R65" i="43" s="1"/>
  <c r="AF56" i="6"/>
  <c r="AG88" i="6"/>
  <c r="Y88" i="6" s="1"/>
  <c r="E97" i="43" s="1"/>
  <c r="R97" i="43" s="1"/>
  <c r="AF88" i="6"/>
  <c r="AG124" i="6"/>
  <c r="Y124" i="6" s="1"/>
  <c r="E133" i="43" s="1"/>
  <c r="R133" i="43" s="1"/>
  <c r="AF124" i="6"/>
  <c r="AG156" i="6"/>
  <c r="Y156" i="6" s="1"/>
  <c r="E165" i="43" s="1"/>
  <c r="R165" i="43" s="1"/>
  <c r="AF156" i="6"/>
  <c r="AG33" i="6"/>
  <c r="Y33" i="6" s="1"/>
  <c r="E42" i="43" s="1"/>
  <c r="R42" i="43" s="1"/>
  <c r="AF33" i="6"/>
  <c r="AG65" i="6"/>
  <c r="Y65" i="6" s="1"/>
  <c r="E74" i="43" s="1"/>
  <c r="R74" i="43" s="1"/>
  <c r="AF65" i="6"/>
  <c r="AG97" i="6"/>
  <c r="Y97" i="6" s="1"/>
  <c r="E106" i="43" s="1"/>
  <c r="R106" i="43" s="1"/>
  <c r="AF97" i="6"/>
  <c r="AG133" i="6"/>
  <c r="Y133" i="6" s="1"/>
  <c r="E142" i="43" s="1"/>
  <c r="R142" i="43" s="1"/>
  <c r="AF133" i="6"/>
  <c r="AG137" i="6"/>
  <c r="Y137" i="6" s="1"/>
  <c r="E146" i="43" s="1"/>
  <c r="R146" i="43" s="1"/>
  <c r="AF137" i="6"/>
  <c r="AG136" i="6"/>
  <c r="Y136" i="6" s="1"/>
  <c r="E145" i="43" s="1"/>
  <c r="R145" i="43" s="1"/>
  <c r="AF136" i="6"/>
  <c r="AB108" i="2"/>
  <c r="AB104" i="2"/>
  <c r="AB100" i="2"/>
  <c r="AB96" i="2"/>
  <c r="AB92" i="2"/>
  <c r="AB88" i="2"/>
  <c r="AB84" i="2"/>
  <c r="AB80" i="2"/>
  <c r="AB76" i="2"/>
  <c r="AB72" i="2"/>
  <c r="AB68" i="2"/>
  <c r="AB64" i="2"/>
  <c r="AB60" i="2"/>
  <c r="AB56" i="2"/>
  <c r="AB52" i="2"/>
  <c r="AB48" i="2"/>
  <c r="AB44" i="2"/>
  <c r="AB40" i="2"/>
  <c r="AB36" i="2"/>
  <c r="AB32" i="2"/>
  <c r="AB28" i="2"/>
  <c r="AB18" i="2"/>
  <c r="AB154" i="2"/>
  <c r="AB138" i="2"/>
  <c r="AB117" i="2"/>
  <c r="AB97" i="2"/>
  <c r="AB73" i="2"/>
  <c r="AB49" i="2"/>
  <c r="AB142" i="2"/>
  <c r="AB121" i="2"/>
  <c r="AB105" i="2"/>
  <c r="AB85" i="2"/>
  <c r="AB69" i="2"/>
  <c r="AB129" i="2"/>
  <c r="AB65" i="2"/>
  <c r="AB146" i="2"/>
  <c r="AB113" i="2"/>
  <c r="AB101" i="2"/>
  <c r="AB81" i="2"/>
  <c r="AB57" i="2"/>
  <c r="AB93" i="2"/>
  <c r="AB150" i="2"/>
  <c r="AB134" i="2"/>
  <c r="AB125" i="2"/>
  <c r="AB109" i="2"/>
  <c r="AB89" i="2"/>
  <c r="AB53" i="2"/>
  <c r="AB14" i="2"/>
  <c r="AB10" i="2"/>
  <c r="AB6" i="2"/>
  <c r="AB45" i="2"/>
  <c r="AB41" i="2"/>
  <c r="AB37" i="2"/>
  <c r="AB33" i="2"/>
  <c r="AB29" i="2"/>
  <c r="AB20" i="2"/>
  <c r="AB16" i="2"/>
  <c r="AB12" i="2"/>
  <c r="AB8" i="2"/>
  <c r="AB24" i="2"/>
  <c r="AB156" i="2"/>
  <c r="AB152" i="2"/>
  <c r="AB148" i="2"/>
  <c r="AB144" i="2"/>
  <c r="AB140" i="2"/>
  <c r="AB136" i="2"/>
  <c r="AB131" i="2"/>
  <c r="AB127" i="2"/>
  <c r="AB123" i="2"/>
  <c r="AB119" i="2"/>
  <c r="AB115" i="2"/>
  <c r="AB111" i="2"/>
  <c r="AB107" i="2"/>
  <c r="AB103" i="2"/>
  <c r="AB99" i="2"/>
  <c r="AB95" i="2"/>
  <c r="AB91" i="2"/>
  <c r="AB87" i="2"/>
  <c r="AB83" i="2"/>
  <c r="AB79" i="2"/>
  <c r="AB75" i="2"/>
  <c r="AB71" i="2"/>
  <c r="AB67" i="2"/>
  <c r="AB63" i="2"/>
  <c r="AB59" i="2"/>
  <c r="AB55" i="2"/>
  <c r="AB51" i="2"/>
  <c r="AB47" i="2"/>
  <c r="AB43" i="2"/>
  <c r="AB39" i="2"/>
  <c r="AB35" i="2"/>
  <c r="AB31" i="2"/>
  <c r="AB27" i="2"/>
  <c r="AB23" i="2"/>
  <c r="AB147" i="2"/>
  <c r="AB143" i="2"/>
  <c r="AB130" i="2"/>
  <c r="AB118" i="2"/>
  <c r="AB110" i="2"/>
  <c r="AB98" i="2"/>
  <c r="AB90" i="2"/>
  <c r="AB82" i="2"/>
  <c r="AB74" i="2"/>
  <c r="AB66" i="2"/>
  <c r="AB58" i="2"/>
  <c r="AB50" i="2"/>
  <c r="AB42" i="2"/>
  <c r="AB38" i="2"/>
  <c r="AB26" i="2"/>
  <c r="AB21" i="2"/>
  <c r="AB17" i="2"/>
  <c r="AB13" i="2"/>
  <c r="AB9" i="2"/>
  <c r="AB5" i="2"/>
  <c r="AB151" i="2"/>
  <c r="AB139" i="2"/>
  <c r="AB126" i="2"/>
  <c r="AB122" i="2"/>
  <c r="AB114" i="2"/>
  <c r="AB102" i="2"/>
  <c r="AB94" i="2"/>
  <c r="AB86" i="2"/>
  <c r="AB78" i="2"/>
  <c r="AB70" i="2"/>
  <c r="AB62" i="2"/>
  <c r="AB54" i="2"/>
  <c r="AB46" i="2"/>
  <c r="AB34" i="2"/>
  <c r="AB30" i="2"/>
  <c r="AB77" i="2"/>
  <c r="AB61" i="2"/>
  <c r="AB25" i="2"/>
  <c r="AB155" i="2"/>
  <c r="AB135" i="2"/>
  <c r="AB106" i="2"/>
  <c r="AB4" i="2"/>
  <c r="AB19" i="2"/>
  <c r="AB15" i="2"/>
  <c r="AB11" i="2"/>
  <c r="AB7" i="2"/>
  <c r="C117" i="41"/>
  <c r="C87" i="41"/>
  <c r="U87" i="41" l="1"/>
  <c r="Q87" i="41"/>
  <c r="U117" i="41"/>
  <c r="Q117" i="41"/>
  <c r="S67" i="43"/>
  <c r="T67" i="43"/>
  <c r="S146" i="43"/>
  <c r="T146" i="43"/>
  <c r="S89" i="43"/>
  <c r="T89" i="43"/>
  <c r="S40" i="43"/>
  <c r="S134" i="43"/>
  <c r="T134" i="43"/>
  <c r="S101" i="43"/>
  <c r="T101" i="43"/>
  <c r="S52" i="43"/>
  <c r="T52" i="43"/>
  <c r="S19" i="43"/>
  <c r="T19" i="43"/>
  <c r="S113" i="43"/>
  <c r="T113" i="43"/>
  <c r="S64" i="43"/>
  <c r="T64" i="43"/>
  <c r="S158" i="43"/>
  <c r="T158" i="43"/>
  <c r="S125" i="43"/>
  <c r="T125" i="43"/>
  <c r="S84" i="43"/>
  <c r="T84" i="43"/>
  <c r="S162" i="43"/>
  <c r="T162" i="43"/>
  <c r="S105" i="43"/>
  <c r="T105" i="43"/>
  <c r="S150" i="43"/>
  <c r="T150" i="43"/>
  <c r="S117" i="43"/>
  <c r="S68" i="43"/>
  <c r="T68" i="43"/>
  <c r="S35" i="43"/>
  <c r="T35" i="43"/>
  <c r="S129" i="43"/>
  <c r="T129" i="43"/>
  <c r="S80" i="43"/>
  <c r="T80" i="43"/>
  <c r="S31" i="43"/>
  <c r="T31" i="43"/>
  <c r="S100" i="43"/>
  <c r="T100" i="43"/>
  <c r="S59" i="43"/>
  <c r="T59" i="43"/>
  <c r="S104" i="43"/>
  <c r="T104" i="43"/>
  <c r="S165" i="43"/>
  <c r="T165" i="43"/>
  <c r="S124" i="43"/>
  <c r="T124" i="43"/>
  <c r="S34" i="43"/>
  <c r="T34" i="43"/>
  <c r="S79" i="43"/>
  <c r="T79" i="43"/>
  <c r="S75" i="43"/>
  <c r="T75" i="43"/>
  <c r="S120" i="43"/>
  <c r="T120" i="43"/>
  <c r="S140" i="43"/>
  <c r="T140" i="43"/>
  <c r="S50" i="43"/>
  <c r="T50" i="43"/>
  <c r="S95" i="43"/>
  <c r="T95" i="43"/>
  <c r="S46" i="43"/>
  <c r="T46" i="43"/>
  <c r="S164" i="43"/>
  <c r="T164" i="43"/>
  <c r="S27" i="43"/>
  <c r="T27" i="43"/>
  <c r="S72" i="43"/>
  <c r="T72" i="43"/>
  <c r="S133" i="43"/>
  <c r="T133" i="43"/>
  <c r="S51" i="43"/>
  <c r="T51" i="43"/>
  <c r="S96" i="43"/>
  <c r="T96" i="43"/>
  <c r="S157" i="43"/>
  <c r="T157" i="43"/>
  <c r="S43" i="43"/>
  <c r="T43" i="43"/>
  <c r="S137" i="43"/>
  <c r="T137" i="43"/>
  <c r="S39" i="43"/>
  <c r="T39" i="43"/>
  <c r="S108" i="43"/>
  <c r="T108" i="43"/>
  <c r="S112" i="43"/>
  <c r="T112" i="43"/>
  <c r="S63" i="43"/>
  <c r="T63" i="43"/>
  <c r="S14" i="43"/>
  <c r="T14" i="43"/>
  <c r="S132" i="43"/>
  <c r="T132" i="43"/>
  <c r="R69" i="43"/>
  <c r="S69" i="43"/>
  <c r="S155" i="43"/>
  <c r="T155" i="43"/>
  <c r="S106" i="43"/>
  <c r="T106" i="43"/>
  <c r="S57" i="43"/>
  <c r="T57" i="43"/>
  <c r="S151" i="43"/>
  <c r="T151" i="43"/>
  <c r="S102" i="43"/>
  <c r="T102" i="43"/>
  <c r="S20" i="43"/>
  <c r="T20" i="43"/>
  <c r="S138" i="43"/>
  <c r="T138" i="43"/>
  <c r="S81" i="43"/>
  <c r="T81" i="43"/>
  <c r="S32" i="43"/>
  <c r="T32" i="43"/>
  <c r="S126" i="43"/>
  <c r="T126" i="43"/>
  <c r="S93" i="43"/>
  <c r="T93" i="43"/>
  <c r="S44" i="43"/>
  <c r="T44" i="43"/>
  <c r="S130" i="43"/>
  <c r="T130" i="43"/>
  <c r="S73" i="43"/>
  <c r="T73" i="43"/>
  <c r="S16" i="43"/>
  <c r="T16" i="43"/>
  <c r="S118" i="43"/>
  <c r="T118" i="43"/>
  <c r="S85" i="43"/>
  <c r="T85" i="43"/>
  <c r="S36" i="43"/>
  <c r="T36" i="43"/>
  <c r="S154" i="43"/>
  <c r="T154" i="43"/>
  <c r="S97" i="43"/>
  <c r="T97" i="43"/>
  <c r="S48" i="43"/>
  <c r="T48" i="43"/>
  <c r="S142" i="43"/>
  <c r="T142" i="43"/>
  <c r="S109" i="43"/>
  <c r="T109" i="43"/>
  <c r="S60" i="43"/>
  <c r="T60" i="43"/>
  <c r="Q3" i="43"/>
  <c r="Q6" i="43"/>
  <c r="Q8" i="43"/>
  <c r="S25" i="43"/>
  <c r="T25" i="43"/>
  <c r="S29" i="43"/>
  <c r="T29" i="43"/>
  <c r="S143" i="43"/>
  <c r="T143" i="43"/>
  <c r="S90" i="43"/>
  <c r="T90" i="43"/>
  <c r="S86" i="43"/>
  <c r="T86" i="43"/>
  <c r="S65" i="43"/>
  <c r="T65" i="43"/>
  <c r="S28" i="43"/>
  <c r="T28" i="43"/>
  <c r="S153" i="43"/>
  <c r="T153" i="43"/>
  <c r="S55" i="43"/>
  <c r="T55" i="43"/>
  <c r="S83" i="43"/>
  <c r="T83" i="43"/>
  <c r="S128" i="43"/>
  <c r="T128" i="43"/>
  <c r="S30" i="43"/>
  <c r="T30" i="43"/>
  <c r="S148" i="43"/>
  <c r="T148" i="43"/>
  <c r="S26" i="43"/>
  <c r="T26" i="43"/>
  <c r="S71" i="43"/>
  <c r="T71" i="43"/>
  <c r="S99" i="43"/>
  <c r="T99" i="43"/>
  <c r="S152" i="43"/>
  <c r="T152" i="43"/>
  <c r="S121" i="43"/>
  <c r="T121" i="43"/>
  <c r="S23" i="43"/>
  <c r="T23" i="43"/>
  <c r="S92" i="43"/>
  <c r="T92" i="43"/>
  <c r="S145" i="43"/>
  <c r="T145" i="43"/>
  <c r="S47" i="43"/>
  <c r="T47" i="43"/>
  <c r="S116" i="43"/>
  <c r="T116" i="43"/>
  <c r="S88" i="43"/>
  <c r="T88" i="43"/>
  <c r="S149" i="43"/>
  <c r="T149" i="43"/>
  <c r="S18" i="43"/>
  <c r="T18" i="43"/>
  <c r="S74" i="43"/>
  <c r="T74" i="43"/>
  <c r="S119" i="43"/>
  <c r="T119" i="43"/>
  <c r="S147" i="43"/>
  <c r="T147" i="43"/>
  <c r="S49" i="43"/>
  <c r="T49" i="43"/>
  <c r="S94" i="43"/>
  <c r="T94" i="43"/>
  <c r="S53" i="43"/>
  <c r="T53" i="43"/>
  <c r="S41" i="43"/>
  <c r="T41" i="43"/>
  <c r="S135" i="43"/>
  <c r="T135" i="43"/>
  <c r="S163" i="43"/>
  <c r="T163" i="43"/>
  <c r="S114" i="43"/>
  <c r="T114" i="43"/>
  <c r="S159" i="43"/>
  <c r="T159" i="43"/>
  <c r="S110" i="43"/>
  <c r="T110" i="43"/>
  <c r="S91" i="43"/>
  <c r="T91" i="43"/>
  <c r="S42" i="43"/>
  <c r="T42" i="43"/>
  <c r="S136" i="43"/>
  <c r="T136" i="43"/>
  <c r="S87" i="43"/>
  <c r="T87" i="43"/>
  <c r="S38" i="43"/>
  <c r="S156" i="43"/>
  <c r="T156" i="43"/>
  <c r="S115" i="43"/>
  <c r="T115" i="43"/>
  <c r="S66" i="43"/>
  <c r="T66" i="43"/>
  <c r="S17" i="43"/>
  <c r="T17" i="43"/>
  <c r="S111" i="43"/>
  <c r="T111" i="43"/>
  <c r="S62" i="43"/>
  <c r="T62" i="43"/>
  <c r="S21" i="43"/>
  <c r="T21" i="43"/>
  <c r="S107" i="43"/>
  <c r="T107" i="43"/>
  <c r="S58" i="43"/>
  <c r="S160" i="43"/>
  <c r="T160" i="43"/>
  <c r="S103" i="43"/>
  <c r="T103" i="43"/>
  <c r="S54" i="43"/>
  <c r="T54" i="43"/>
  <c r="S13" i="43"/>
  <c r="T13" i="43"/>
  <c r="S131" i="43"/>
  <c r="T131" i="43"/>
  <c r="S82" i="43"/>
  <c r="T82" i="43"/>
  <c r="S33" i="43"/>
  <c r="T33" i="43"/>
  <c r="S127" i="43"/>
  <c r="T127" i="43"/>
  <c r="S78" i="43"/>
  <c r="T78" i="43"/>
  <c r="S37" i="43"/>
  <c r="T37" i="43"/>
  <c r="Q5" i="43"/>
  <c r="S22" i="43"/>
  <c r="T22" i="43"/>
  <c r="S123" i="43"/>
  <c r="T123" i="43"/>
  <c r="S70" i="43"/>
  <c r="T70" i="43"/>
  <c r="S98" i="43"/>
  <c r="T98" i="43"/>
  <c r="S139" i="43"/>
  <c r="T139" i="43"/>
  <c r="S45" i="43"/>
  <c r="T45" i="43"/>
  <c r="S77" i="43"/>
  <c r="T77" i="43"/>
  <c r="Q4" i="43"/>
  <c r="F182" i="43"/>
  <c r="F169" i="43"/>
  <c r="E182" i="43"/>
  <c r="E179" i="43"/>
  <c r="E183" i="43"/>
  <c r="E181" i="43"/>
  <c r="E172" i="43"/>
  <c r="F179" i="43"/>
  <c r="E171" i="43"/>
  <c r="E177" i="43"/>
  <c r="E174" i="43"/>
  <c r="F181" i="43"/>
  <c r="F175" i="43"/>
  <c r="F174" i="43"/>
  <c r="E169" i="43"/>
  <c r="F170" i="43"/>
  <c r="F173" i="43"/>
  <c r="F177" i="43"/>
  <c r="E175" i="43"/>
  <c r="E173" i="43"/>
  <c r="E178" i="43"/>
  <c r="E176" i="43"/>
  <c r="F180" i="43"/>
  <c r="F178" i="43"/>
  <c r="F172" i="43"/>
  <c r="E170" i="43"/>
  <c r="F171" i="43"/>
  <c r="F183" i="43"/>
  <c r="F176" i="43"/>
  <c r="E180" i="43"/>
  <c r="E3" i="43"/>
  <c r="R3" i="43" s="1"/>
  <c r="E10" i="43"/>
  <c r="R10" i="43" s="1"/>
  <c r="F11" i="43"/>
  <c r="F8" i="43"/>
  <c r="F3" i="43"/>
  <c r="F5" i="43"/>
  <c r="F9" i="43"/>
  <c r="F10" i="43"/>
  <c r="F7" i="43"/>
  <c r="E6" i="43"/>
  <c r="R6" i="43" s="1"/>
  <c r="E11" i="43"/>
  <c r="R11" i="43" s="1"/>
  <c r="E8" i="43"/>
  <c r="R8" i="43" s="1"/>
  <c r="E9" i="43"/>
  <c r="R9" i="43" s="1"/>
  <c r="E5" i="43"/>
  <c r="R5" i="43" s="1"/>
  <c r="E7" i="43"/>
  <c r="R7" i="43" s="1"/>
  <c r="AG29" i="21"/>
  <c r="AF29" i="21"/>
  <c r="AG31" i="21"/>
  <c r="Y31" i="21" s="1"/>
  <c r="G40" i="43" s="1"/>
  <c r="AF31" i="21"/>
  <c r="AG52" i="21"/>
  <c r="Y52" i="21" s="1"/>
  <c r="AF52" i="21"/>
  <c r="AG49" i="21"/>
  <c r="AF49" i="21"/>
  <c r="AG108" i="21"/>
  <c r="Y108" i="21" s="1"/>
  <c r="G117" i="43" s="1"/>
  <c r="AF108" i="21"/>
  <c r="AF132" i="21"/>
  <c r="AG132" i="21"/>
  <c r="Y132" i="21" s="1"/>
  <c r="AG6" i="8"/>
  <c r="Y6" i="8" s="1"/>
  <c r="F15" i="43" s="1"/>
  <c r="S15" i="43" s="1"/>
  <c r="AF6" i="8"/>
  <c r="AL74" i="11"/>
  <c r="AM74" i="11"/>
  <c r="AN74" i="11"/>
  <c r="AO74" i="11"/>
  <c r="BQ74" i="11" s="1"/>
  <c r="AP74" i="11"/>
  <c r="BR74" i="11" s="1"/>
  <c r="CR74" i="11" s="1"/>
  <c r="AQ74" i="11"/>
  <c r="BS74" i="11" s="1"/>
  <c r="CS74" i="11" s="1"/>
  <c r="AR74" i="11"/>
  <c r="BT74" i="11" s="1"/>
  <c r="CT74" i="11" s="1"/>
  <c r="DR74" i="11" s="1"/>
  <c r="AS74" i="11"/>
  <c r="BU74" i="11" s="1"/>
  <c r="CU74" i="11" s="1"/>
  <c r="DS74" i="11" s="1"/>
  <c r="AT74" i="11"/>
  <c r="BV74" i="11" s="1"/>
  <c r="CV74" i="11" s="1"/>
  <c r="DT74" i="11" s="1"/>
  <c r="AU74" i="11"/>
  <c r="AV74" i="11"/>
  <c r="AW74" i="11"/>
  <c r="BY74" i="11" s="1"/>
  <c r="AX74" i="11"/>
  <c r="BZ74" i="11" s="1"/>
  <c r="CZ74" i="11" s="1"/>
  <c r="DX74" i="11" s="1"/>
  <c r="AY74" i="11"/>
  <c r="CA74" i="11" s="1"/>
  <c r="DA74" i="11" s="1"/>
  <c r="DY74" i="11" s="1"/>
  <c r="AZ74" i="11"/>
  <c r="CB74" i="11" s="1"/>
  <c r="DB74" i="11" s="1"/>
  <c r="DZ74" i="11" s="1"/>
  <c r="BA74" i="11"/>
  <c r="CC74" i="11" s="1"/>
  <c r="DC74" i="11" s="1"/>
  <c r="EA74" i="11" s="1"/>
  <c r="BB74" i="11"/>
  <c r="CD74" i="11" s="1"/>
  <c r="DD74" i="11" s="1"/>
  <c r="EB74" i="11" s="1"/>
  <c r="BC74" i="11"/>
  <c r="CE74" i="11" s="1"/>
  <c r="DE74" i="11" s="1"/>
  <c r="EC74" i="11" s="1"/>
  <c r="BD74" i="11"/>
  <c r="BE74" i="11"/>
  <c r="CG74" i="11" s="1"/>
  <c r="DG74" i="11" s="1"/>
  <c r="EE74" i="11" s="1"/>
  <c r="BF74" i="11"/>
  <c r="CH74" i="11" s="1"/>
  <c r="DH74" i="11" s="1"/>
  <c r="EF74" i="11" s="1"/>
  <c r="BG74" i="11"/>
  <c r="CI74" i="11" s="1"/>
  <c r="DI74" i="11" s="1"/>
  <c r="EG74" i="11" s="1"/>
  <c r="BH74" i="11"/>
  <c r="CJ74" i="11" s="1"/>
  <c r="DJ74" i="11" s="1"/>
  <c r="EH74" i="11" s="1"/>
  <c r="BI74" i="11"/>
  <c r="CK74" i="11" s="1"/>
  <c r="DK74" i="11" s="1"/>
  <c r="EI74" i="11" s="1"/>
  <c r="BJ74" i="11"/>
  <c r="CL74" i="11" s="1"/>
  <c r="DL74" i="11" s="1"/>
  <c r="EJ74" i="11" s="1"/>
  <c r="BK74" i="11"/>
  <c r="CM74" i="11" s="1"/>
  <c r="DM74" i="11" s="1"/>
  <c r="EK74" i="11" s="1"/>
  <c r="BL74" i="11"/>
  <c r="BM74" i="11"/>
  <c r="CO74" i="11" s="1"/>
  <c r="DO74" i="11" s="1"/>
  <c r="EM74" i="11" s="1"/>
  <c r="BN74" i="11"/>
  <c r="CP74" i="11" s="1"/>
  <c r="DP74" i="11" s="1"/>
  <c r="EN74" i="11" s="1"/>
  <c r="BP74" i="11"/>
  <c r="BW74" i="11"/>
  <c r="CW74" i="11" s="1"/>
  <c r="DU74" i="11" s="1"/>
  <c r="BX74" i="11"/>
  <c r="CX74" i="11" s="1"/>
  <c r="DV74" i="11" s="1"/>
  <c r="CF74" i="11"/>
  <c r="DF74" i="11" s="1"/>
  <c r="ED74" i="11" s="1"/>
  <c r="CN74" i="11"/>
  <c r="DN74" i="11" s="1"/>
  <c r="EL74" i="11" s="1"/>
  <c r="CY74" i="11"/>
  <c r="DW74" i="11" s="1"/>
  <c r="AL75" i="11"/>
  <c r="AM75" i="11"/>
  <c r="AN75" i="11"/>
  <c r="BP75" i="11" s="1"/>
  <c r="AO75" i="11"/>
  <c r="BQ75" i="11" s="1"/>
  <c r="AP75" i="11"/>
  <c r="BR75" i="11" s="1"/>
  <c r="CR75" i="11" s="1"/>
  <c r="AQ75" i="11"/>
  <c r="BS75" i="11" s="1"/>
  <c r="CS75" i="11" s="1"/>
  <c r="AR75" i="11"/>
  <c r="BT75" i="11" s="1"/>
  <c r="CT75" i="11" s="1"/>
  <c r="DR75" i="11" s="1"/>
  <c r="AS75" i="11"/>
  <c r="BU75" i="11" s="1"/>
  <c r="CU75" i="11" s="1"/>
  <c r="DS75" i="11" s="1"/>
  <c r="AT75" i="11"/>
  <c r="BV75" i="11" s="1"/>
  <c r="CV75" i="11" s="1"/>
  <c r="DT75" i="11" s="1"/>
  <c r="AU75" i="11"/>
  <c r="BW75" i="11" s="1"/>
  <c r="CW75" i="11" s="1"/>
  <c r="DU75" i="11" s="1"/>
  <c r="AV75" i="11"/>
  <c r="BX75" i="11" s="1"/>
  <c r="CX75" i="11" s="1"/>
  <c r="DV75" i="11" s="1"/>
  <c r="AW75" i="11"/>
  <c r="BY75" i="11" s="1"/>
  <c r="CY75" i="11" s="1"/>
  <c r="DW75" i="11" s="1"/>
  <c r="AX75" i="11"/>
  <c r="BZ75" i="11" s="1"/>
  <c r="CZ75" i="11" s="1"/>
  <c r="DX75" i="11" s="1"/>
  <c r="AY75" i="11"/>
  <c r="CA75" i="11" s="1"/>
  <c r="DA75" i="11" s="1"/>
  <c r="DY75" i="11" s="1"/>
  <c r="AZ75" i="11"/>
  <c r="CB75" i="11" s="1"/>
  <c r="DB75" i="11" s="1"/>
  <c r="DZ75" i="11" s="1"/>
  <c r="BA75" i="11"/>
  <c r="CC75" i="11" s="1"/>
  <c r="DC75" i="11" s="1"/>
  <c r="EA75" i="11" s="1"/>
  <c r="BB75" i="11"/>
  <c r="CD75" i="11" s="1"/>
  <c r="DD75" i="11" s="1"/>
  <c r="EB75" i="11" s="1"/>
  <c r="BC75" i="11"/>
  <c r="CE75" i="11" s="1"/>
  <c r="DE75" i="11" s="1"/>
  <c r="EC75" i="11" s="1"/>
  <c r="BD75" i="11"/>
  <c r="CF75" i="11" s="1"/>
  <c r="DF75" i="11" s="1"/>
  <c r="ED75" i="11" s="1"/>
  <c r="BE75" i="11"/>
  <c r="CG75" i="11" s="1"/>
  <c r="DG75" i="11" s="1"/>
  <c r="EE75" i="11" s="1"/>
  <c r="BF75" i="11"/>
  <c r="CH75" i="11" s="1"/>
  <c r="DH75" i="11" s="1"/>
  <c r="EF75" i="11" s="1"/>
  <c r="BG75" i="11"/>
  <c r="CI75" i="11" s="1"/>
  <c r="DI75" i="11" s="1"/>
  <c r="EG75" i="11" s="1"/>
  <c r="BH75" i="11"/>
  <c r="CJ75" i="11" s="1"/>
  <c r="DJ75" i="11" s="1"/>
  <c r="EH75" i="11" s="1"/>
  <c r="BI75" i="11"/>
  <c r="CK75" i="11" s="1"/>
  <c r="DK75" i="11" s="1"/>
  <c r="EI75" i="11" s="1"/>
  <c r="BJ75" i="11"/>
  <c r="CL75" i="11" s="1"/>
  <c r="DL75" i="11" s="1"/>
  <c r="EJ75" i="11" s="1"/>
  <c r="BK75" i="11"/>
  <c r="CM75" i="11" s="1"/>
  <c r="DM75" i="11" s="1"/>
  <c r="EK75" i="11" s="1"/>
  <c r="BL75" i="11"/>
  <c r="CN75" i="11" s="1"/>
  <c r="DN75" i="11" s="1"/>
  <c r="EL75" i="11" s="1"/>
  <c r="BM75" i="11"/>
  <c r="CO75" i="11" s="1"/>
  <c r="DO75" i="11" s="1"/>
  <c r="EM75" i="11" s="1"/>
  <c r="BN75" i="11"/>
  <c r="CP75" i="11" s="1"/>
  <c r="DP75" i="11" s="1"/>
  <c r="EN75" i="11" s="1"/>
  <c r="AL76" i="11"/>
  <c r="AM76" i="11"/>
  <c r="AN76" i="11"/>
  <c r="AO76" i="11"/>
  <c r="BQ76" i="11" s="1"/>
  <c r="AP76" i="11"/>
  <c r="BR76" i="11" s="1"/>
  <c r="CR76" i="11" s="1"/>
  <c r="AQ76" i="11"/>
  <c r="BS76" i="11" s="1"/>
  <c r="CS76" i="11" s="1"/>
  <c r="AR76" i="11"/>
  <c r="BT76" i="11" s="1"/>
  <c r="CT76" i="11" s="1"/>
  <c r="DR76" i="11" s="1"/>
  <c r="AS76" i="11"/>
  <c r="BU76" i="11" s="1"/>
  <c r="CU76" i="11" s="1"/>
  <c r="DS76" i="11" s="1"/>
  <c r="AT76" i="11"/>
  <c r="BV76" i="11" s="1"/>
  <c r="CV76" i="11" s="1"/>
  <c r="DT76" i="11" s="1"/>
  <c r="AU76" i="11"/>
  <c r="BW76" i="11" s="1"/>
  <c r="CW76" i="11" s="1"/>
  <c r="DU76" i="11" s="1"/>
  <c r="AV76" i="11"/>
  <c r="AW76" i="11"/>
  <c r="BY76" i="11" s="1"/>
  <c r="CY76" i="11" s="1"/>
  <c r="DW76" i="11" s="1"/>
  <c r="AX76" i="11"/>
  <c r="BZ76" i="11" s="1"/>
  <c r="CZ76" i="11" s="1"/>
  <c r="DX76" i="11" s="1"/>
  <c r="AY76" i="11"/>
  <c r="CA76" i="11" s="1"/>
  <c r="DA76" i="11" s="1"/>
  <c r="DY76" i="11" s="1"/>
  <c r="AZ76" i="11"/>
  <c r="CB76" i="11" s="1"/>
  <c r="DB76" i="11" s="1"/>
  <c r="DZ76" i="11" s="1"/>
  <c r="BA76" i="11"/>
  <c r="CC76" i="11" s="1"/>
  <c r="DC76" i="11" s="1"/>
  <c r="EA76" i="11" s="1"/>
  <c r="BB76" i="11"/>
  <c r="CD76" i="11" s="1"/>
  <c r="DD76" i="11" s="1"/>
  <c r="EB76" i="11" s="1"/>
  <c r="BC76" i="11"/>
  <c r="CE76" i="11" s="1"/>
  <c r="DE76" i="11" s="1"/>
  <c r="EC76" i="11" s="1"/>
  <c r="BD76" i="11"/>
  <c r="BE76" i="11"/>
  <c r="CG76" i="11" s="1"/>
  <c r="DG76" i="11" s="1"/>
  <c r="EE76" i="11" s="1"/>
  <c r="BF76" i="11"/>
  <c r="CH76" i="11" s="1"/>
  <c r="DH76" i="11" s="1"/>
  <c r="EF76" i="11" s="1"/>
  <c r="BG76" i="11"/>
  <c r="CI76" i="11" s="1"/>
  <c r="DI76" i="11" s="1"/>
  <c r="EG76" i="11" s="1"/>
  <c r="BH76" i="11"/>
  <c r="CJ76" i="11" s="1"/>
  <c r="DJ76" i="11" s="1"/>
  <c r="EH76" i="11" s="1"/>
  <c r="BI76" i="11"/>
  <c r="CK76" i="11" s="1"/>
  <c r="DK76" i="11" s="1"/>
  <c r="EI76" i="11" s="1"/>
  <c r="BJ76" i="11"/>
  <c r="CL76" i="11" s="1"/>
  <c r="DL76" i="11" s="1"/>
  <c r="EJ76" i="11" s="1"/>
  <c r="BK76" i="11"/>
  <c r="CM76" i="11" s="1"/>
  <c r="DM76" i="11" s="1"/>
  <c r="EK76" i="11" s="1"/>
  <c r="BL76" i="11"/>
  <c r="BM76" i="11"/>
  <c r="CO76" i="11" s="1"/>
  <c r="DO76" i="11" s="1"/>
  <c r="EM76" i="11" s="1"/>
  <c r="BN76" i="11"/>
  <c r="CP76" i="11" s="1"/>
  <c r="DP76" i="11" s="1"/>
  <c r="EN76" i="11" s="1"/>
  <c r="BP76" i="11"/>
  <c r="BX76" i="11"/>
  <c r="CX76" i="11" s="1"/>
  <c r="DV76" i="11" s="1"/>
  <c r="CF76" i="11"/>
  <c r="DF76" i="11" s="1"/>
  <c r="ED76" i="11" s="1"/>
  <c r="CN76" i="11"/>
  <c r="DN76" i="11" s="1"/>
  <c r="EL76" i="11" s="1"/>
  <c r="AL77" i="11"/>
  <c r="AM77" i="11"/>
  <c r="AN77" i="11"/>
  <c r="BP77" i="11" s="1"/>
  <c r="AO77" i="11"/>
  <c r="BQ77" i="11" s="1"/>
  <c r="AP77" i="11"/>
  <c r="BR77" i="11" s="1"/>
  <c r="CR77" i="11" s="1"/>
  <c r="AQ77" i="11"/>
  <c r="BS77" i="11" s="1"/>
  <c r="CS77" i="11" s="1"/>
  <c r="AR77" i="11"/>
  <c r="BT77" i="11" s="1"/>
  <c r="CT77" i="11" s="1"/>
  <c r="DR77" i="11" s="1"/>
  <c r="AS77" i="11"/>
  <c r="BU77" i="11" s="1"/>
  <c r="CU77" i="11" s="1"/>
  <c r="DS77" i="11" s="1"/>
  <c r="AT77" i="11"/>
  <c r="BV77" i="11" s="1"/>
  <c r="CV77" i="11" s="1"/>
  <c r="DT77" i="11" s="1"/>
  <c r="AU77" i="11"/>
  <c r="BW77" i="11" s="1"/>
  <c r="CW77" i="11" s="1"/>
  <c r="DU77" i="11" s="1"/>
  <c r="AV77" i="11"/>
  <c r="BX77" i="11" s="1"/>
  <c r="CX77" i="11" s="1"/>
  <c r="DV77" i="11" s="1"/>
  <c r="AW77" i="11"/>
  <c r="BY77" i="11" s="1"/>
  <c r="CY77" i="11" s="1"/>
  <c r="DW77" i="11" s="1"/>
  <c r="AX77" i="11"/>
  <c r="BZ77" i="11" s="1"/>
  <c r="CZ77" i="11" s="1"/>
  <c r="DX77" i="11" s="1"/>
  <c r="AY77" i="11"/>
  <c r="CA77" i="11" s="1"/>
  <c r="DA77" i="11" s="1"/>
  <c r="DY77" i="11" s="1"/>
  <c r="AZ77" i="11"/>
  <c r="CB77" i="11" s="1"/>
  <c r="DB77" i="11" s="1"/>
  <c r="DZ77" i="11" s="1"/>
  <c r="BA77" i="11"/>
  <c r="CC77" i="11" s="1"/>
  <c r="DC77" i="11" s="1"/>
  <c r="EA77" i="11" s="1"/>
  <c r="BB77" i="11"/>
  <c r="CD77" i="11" s="1"/>
  <c r="DD77" i="11" s="1"/>
  <c r="EB77" i="11" s="1"/>
  <c r="BC77" i="11"/>
  <c r="CE77" i="11" s="1"/>
  <c r="DE77" i="11" s="1"/>
  <c r="EC77" i="11" s="1"/>
  <c r="BD77" i="11"/>
  <c r="CF77" i="11" s="1"/>
  <c r="DF77" i="11" s="1"/>
  <c r="ED77" i="11" s="1"/>
  <c r="BE77" i="11"/>
  <c r="CG77" i="11" s="1"/>
  <c r="DG77" i="11" s="1"/>
  <c r="EE77" i="11" s="1"/>
  <c r="BF77" i="11"/>
  <c r="CH77" i="11" s="1"/>
  <c r="DH77" i="11" s="1"/>
  <c r="BG77" i="11"/>
  <c r="CI77" i="11" s="1"/>
  <c r="DI77" i="11" s="1"/>
  <c r="EG77" i="11" s="1"/>
  <c r="BH77" i="11"/>
  <c r="CJ77" i="11" s="1"/>
  <c r="DJ77" i="11" s="1"/>
  <c r="EH77" i="11" s="1"/>
  <c r="BI77" i="11"/>
  <c r="CK77" i="11" s="1"/>
  <c r="DK77" i="11" s="1"/>
  <c r="EI77" i="11" s="1"/>
  <c r="BJ77" i="11"/>
  <c r="CL77" i="11" s="1"/>
  <c r="DL77" i="11" s="1"/>
  <c r="EJ77" i="11" s="1"/>
  <c r="BK77" i="11"/>
  <c r="CM77" i="11" s="1"/>
  <c r="DM77" i="11" s="1"/>
  <c r="EK77" i="11" s="1"/>
  <c r="BL77" i="11"/>
  <c r="CN77" i="11" s="1"/>
  <c r="DN77" i="11" s="1"/>
  <c r="EL77" i="11" s="1"/>
  <c r="BM77" i="11"/>
  <c r="CO77" i="11" s="1"/>
  <c r="DO77" i="11" s="1"/>
  <c r="EM77" i="11" s="1"/>
  <c r="BN77" i="11"/>
  <c r="CP77" i="11" s="1"/>
  <c r="DP77" i="11" s="1"/>
  <c r="EN77" i="11" s="1"/>
  <c r="EF77" i="11"/>
  <c r="AL78" i="11"/>
  <c r="AM78" i="11"/>
  <c r="AN78" i="11"/>
  <c r="BP78" i="11" s="1"/>
  <c r="AO78" i="11"/>
  <c r="BQ78" i="11" s="1"/>
  <c r="AP78" i="11"/>
  <c r="AQ78" i="11"/>
  <c r="BS78" i="11" s="1"/>
  <c r="CS78" i="11" s="1"/>
  <c r="AR78" i="11"/>
  <c r="BT78" i="11" s="1"/>
  <c r="CT78" i="11" s="1"/>
  <c r="DR78" i="11" s="1"/>
  <c r="AS78" i="11"/>
  <c r="BU78" i="11" s="1"/>
  <c r="CU78" i="11" s="1"/>
  <c r="DS78" i="11" s="1"/>
  <c r="AT78" i="11"/>
  <c r="BV78" i="11" s="1"/>
  <c r="CV78" i="11" s="1"/>
  <c r="DT78" i="11" s="1"/>
  <c r="AU78" i="11"/>
  <c r="BW78" i="11" s="1"/>
  <c r="CW78" i="11" s="1"/>
  <c r="DU78" i="11" s="1"/>
  <c r="AV78" i="11"/>
  <c r="BX78" i="11" s="1"/>
  <c r="CX78" i="11" s="1"/>
  <c r="DV78" i="11" s="1"/>
  <c r="AW78" i="11"/>
  <c r="AX78" i="11"/>
  <c r="AY78" i="11"/>
  <c r="CA78" i="11" s="1"/>
  <c r="DA78" i="11" s="1"/>
  <c r="DY78" i="11" s="1"/>
  <c r="AZ78" i="11"/>
  <c r="CB78" i="11" s="1"/>
  <c r="DB78" i="11" s="1"/>
  <c r="DZ78" i="11" s="1"/>
  <c r="BA78" i="11"/>
  <c r="CC78" i="11" s="1"/>
  <c r="DC78" i="11" s="1"/>
  <c r="EA78" i="11" s="1"/>
  <c r="BB78" i="11"/>
  <c r="CD78" i="11" s="1"/>
  <c r="DD78" i="11" s="1"/>
  <c r="EB78" i="11" s="1"/>
  <c r="BC78" i="11"/>
  <c r="CE78" i="11" s="1"/>
  <c r="DE78" i="11" s="1"/>
  <c r="EC78" i="11" s="1"/>
  <c r="BD78" i="11"/>
  <c r="CF78" i="11" s="1"/>
  <c r="DF78" i="11" s="1"/>
  <c r="ED78" i="11" s="1"/>
  <c r="BE78" i="11"/>
  <c r="CG78" i="11" s="1"/>
  <c r="DG78" i="11" s="1"/>
  <c r="EE78" i="11" s="1"/>
  <c r="BF78" i="11"/>
  <c r="CH78" i="11" s="1"/>
  <c r="DH78" i="11" s="1"/>
  <c r="EF78" i="11" s="1"/>
  <c r="BG78" i="11"/>
  <c r="CI78" i="11" s="1"/>
  <c r="DI78" i="11" s="1"/>
  <c r="EG78" i="11" s="1"/>
  <c r="BH78" i="11"/>
  <c r="CJ78" i="11" s="1"/>
  <c r="DJ78" i="11" s="1"/>
  <c r="EH78" i="11" s="1"/>
  <c r="BI78" i="11"/>
  <c r="CK78" i="11" s="1"/>
  <c r="DK78" i="11" s="1"/>
  <c r="EI78" i="11" s="1"/>
  <c r="BJ78" i="11"/>
  <c r="CL78" i="11" s="1"/>
  <c r="DL78" i="11" s="1"/>
  <c r="EJ78" i="11" s="1"/>
  <c r="BK78" i="11"/>
  <c r="BL78" i="11"/>
  <c r="CN78" i="11" s="1"/>
  <c r="DN78" i="11" s="1"/>
  <c r="EL78" i="11" s="1"/>
  <c r="BM78" i="11"/>
  <c r="BN78" i="11"/>
  <c r="BR78" i="11"/>
  <c r="CR78" i="11" s="1"/>
  <c r="BY78" i="11"/>
  <c r="CY78" i="11" s="1"/>
  <c r="DW78" i="11" s="1"/>
  <c r="BZ78" i="11"/>
  <c r="CZ78" i="11" s="1"/>
  <c r="DX78" i="11" s="1"/>
  <c r="CM78" i="11"/>
  <c r="DM78" i="11" s="1"/>
  <c r="EK78" i="11" s="1"/>
  <c r="CO78" i="11"/>
  <c r="CP78" i="11"/>
  <c r="AL79" i="11"/>
  <c r="AM79" i="11"/>
  <c r="AN79" i="11"/>
  <c r="BP79" i="11" s="1"/>
  <c r="AO79" i="11"/>
  <c r="BQ79" i="11" s="1"/>
  <c r="AP79" i="11"/>
  <c r="BR79" i="11" s="1"/>
  <c r="CR79" i="11" s="1"/>
  <c r="AQ79" i="11"/>
  <c r="BS79" i="11" s="1"/>
  <c r="CS79" i="11" s="1"/>
  <c r="AR79" i="11"/>
  <c r="BT79" i="11" s="1"/>
  <c r="CT79" i="11" s="1"/>
  <c r="DR79" i="11" s="1"/>
  <c r="AS79" i="11"/>
  <c r="BU79" i="11" s="1"/>
  <c r="CU79" i="11" s="1"/>
  <c r="DS79" i="11" s="1"/>
  <c r="AT79" i="11"/>
  <c r="BV79" i="11" s="1"/>
  <c r="CV79" i="11" s="1"/>
  <c r="DT79" i="11" s="1"/>
  <c r="AU79" i="11"/>
  <c r="BW79" i="11" s="1"/>
  <c r="CW79" i="11" s="1"/>
  <c r="DU79" i="11" s="1"/>
  <c r="AV79" i="11"/>
  <c r="BX79" i="11" s="1"/>
  <c r="CX79" i="11" s="1"/>
  <c r="DV79" i="11" s="1"/>
  <c r="AW79" i="11"/>
  <c r="BY79" i="11" s="1"/>
  <c r="CY79" i="11" s="1"/>
  <c r="DW79" i="11" s="1"/>
  <c r="AX79" i="11"/>
  <c r="BZ79" i="11" s="1"/>
  <c r="CZ79" i="11" s="1"/>
  <c r="DX79" i="11" s="1"/>
  <c r="AY79" i="11"/>
  <c r="CA79" i="11" s="1"/>
  <c r="DA79" i="11" s="1"/>
  <c r="DY79" i="11" s="1"/>
  <c r="AZ79" i="11"/>
  <c r="CB79" i="11" s="1"/>
  <c r="DB79" i="11" s="1"/>
  <c r="DZ79" i="11" s="1"/>
  <c r="BA79" i="11"/>
  <c r="CC79" i="11" s="1"/>
  <c r="DC79" i="11" s="1"/>
  <c r="EA79" i="11" s="1"/>
  <c r="BB79" i="11"/>
  <c r="CD79" i="11" s="1"/>
  <c r="DD79" i="11" s="1"/>
  <c r="EB79" i="11" s="1"/>
  <c r="BC79" i="11"/>
  <c r="CE79" i="11" s="1"/>
  <c r="DE79" i="11" s="1"/>
  <c r="EC79" i="11" s="1"/>
  <c r="BD79" i="11"/>
  <c r="CF79" i="11" s="1"/>
  <c r="DF79" i="11" s="1"/>
  <c r="BE79" i="11"/>
  <c r="CG79" i="11" s="1"/>
  <c r="DG79" i="11" s="1"/>
  <c r="EE79" i="11" s="1"/>
  <c r="BF79" i="11"/>
  <c r="CH79" i="11" s="1"/>
  <c r="DH79" i="11" s="1"/>
  <c r="EF79" i="11" s="1"/>
  <c r="BG79" i="11"/>
  <c r="CI79" i="11" s="1"/>
  <c r="DI79" i="11" s="1"/>
  <c r="EG79" i="11" s="1"/>
  <c r="BH79" i="11"/>
  <c r="CJ79" i="11" s="1"/>
  <c r="DJ79" i="11" s="1"/>
  <c r="EH79" i="11" s="1"/>
  <c r="BI79" i="11"/>
  <c r="CK79" i="11" s="1"/>
  <c r="DK79" i="11" s="1"/>
  <c r="EI79" i="11" s="1"/>
  <c r="BJ79" i="11"/>
  <c r="CL79" i="11" s="1"/>
  <c r="DL79" i="11" s="1"/>
  <c r="EJ79" i="11" s="1"/>
  <c r="BK79" i="11"/>
  <c r="CM79" i="11" s="1"/>
  <c r="DM79" i="11" s="1"/>
  <c r="EK79" i="11" s="1"/>
  <c r="BL79" i="11"/>
  <c r="CN79" i="11" s="1"/>
  <c r="DN79" i="11" s="1"/>
  <c r="EL79" i="11" s="1"/>
  <c r="BM79" i="11"/>
  <c r="BN79" i="11"/>
  <c r="CO79" i="11"/>
  <c r="DO79" i="11" s="1"/>
  <c r="EM79" i="11" s="1"/>
  <c r="CP79" i="11"/>
  <c r="DP79" i="11" s="1"/>
  <c r="EN79" i="11" s="1"/>
  <c r="ED79" i="11"/>
  <c r="AL80" i="11"/>
  <c r="AM80" i="11"/>
  <c r="AN80" i="11"/>
  <c r="AO80" i="11"/>
  <c r="BQ80" i="11" s="1"/>
  <c r="AP80" i="11"/>
  <c r="BR80" i="11" s="1"/>
  <c r="CR80" i="11" s="1"/>
  <c r="AQ80" i="11"/>
  <c r="BS80" i="11" s="1"/>
  <c r="CS80" i="11" s="1"/>
  <c r="AR80" i="11"/>
  <c r="BT80" i="11" s="1"/>
  <c r="CT80" i="11" s="1"/>
  <c r="DR80" i="11" s="1"/>
  <c r="AS80" i="11"/>
  <c r="BU80" i="11" s="1"/>
  <c r="CU80" i="11" s="1"/>
  <c r="DS80" i="11" s="1"/>
  <c r="AT80" i="11"/>
  <c r="BV80" i="11" s="1"/>
  <c r="CV80" i="11" s="1"/>
  <c r="DT80" i="11" s="1"/>
  <c r="AU80" i="11"/>
  <c r="AV80" i="11"/>
  <c r="AW80" i="11"/>
  <c r="BY80" i="11" s="1"/>
  <c r="CY80" i="11" s="1"/>
  <c r="DW80" i="11" s="1"/>
  <c r="AX80" i="11"/>
  <c r="AY80" i="11"/>
  <c r="CA80" i="11" s="1"/>
  <c r="DA80" i="11" s="1"/>
  <c r="DY80" i="11" s="1"/>
  <c r="AZ80" i="11"/>
  <c r="CB80" i="11" s="1"/>
  <c r="DB80" i="11" s="1"/>
  <c r="DZ80" i="11" s="1"/>
  <c r="BA80" i="11"/>
  <c r="CC80" i="11" s="1"/>
  <c r="DC80" i="11" s="1"/>
  <c r="EA80" i="11" s="1"/>
  <c r="BB80" i="11"/>
  <c r="CD80" i="11" s="1"/>
  <c r="DD80" i="11" s="1"/>
  <c r="EB80" i="11" s="1"/>
  <c r="BC80" i="11"/>
  <c r="CE80" i="11" s="1"/>
  <c r="DE80" i="11" s="1"/>
  <c r="EC80" i="11" s="1"/>
  <c r="BD80" i="11"/>
  <c r="CF80" i="11" s="1"/>
  <c r="DF80" i="11" s="1"/>
  <c r="ED80" i="11" s="1"/>
  <c r="BE80" i="11"/>
  <c r="CG80" i="11" s="1"/>
  <c r="DG80" i="11" s="1"/>
  <c r="EE80" i="11" s="1"/>
  <c r="BF80" i="11"/>
  <c r="CH80" i="11" s="1"/>
  <c r="DH80" i="11" s="1"/>
  <c r="EF80" i="11" s="1"/>
  <c r="BG80" i="11"/>
  <c r="CI80" i="11" s="1"/>
  <c r="DI80" i="11" s="1"/>
  <c r="EG80" i="11" s="1"/>
  <c r="BH80" i="11"/>
  <c r="CJ80" i="11" s="1"/>
  <c r="DJ80" i="11" s="1"/>
  <c r="EH80" i="11" s="1"/>
  <c r="BI80" i="11"/>
  <c r="CK80" i="11" s="1"/>
  <c r="DK80" i="11" s="1"/>
  <c r="EI80" i="11" s="1"/>
  <c r="BJ80" i="11"/>
  <c r="CL80" i="11" s="1"/>
  <c r="DL80" i="11" s="1"/>
  <c r="EJ80" i="11" s="1"/>
  <c r="BK80" i="11"/>
  <c r="BL80" i="11"/>
  <c r="BM80" i="11"/>
  <c r="CO80" i="11" s="1"/>
  <c r="DO80" i="11" s="1"/>
  <c r="EM80" i="11" s="1"/>
  <c r="BN80" i="11"/>
  <c r="BP80" i="11"/>
  <c r="BW80" i="11"/>
  <c r="CW80" i="11" s="1"/>
  <c r="DU80" i="11" s="1"/>
  <c r="BX80" i="11"/>
  <c r="CX80" i="11" s="1"/>
  <c r="DV80" i="11" s="1"/>
  <c r="BZ80" i="11"/>
  <c r="CZ80" i="11" s="1"/>
  <c r="DX80" i="11" s="1"/>
  <c r="CM80" i="11"/>
  <c r="CN80" i="11"/>
  <c r="DN80" i="11" s="1"/>
  <c r="CP80" i="11"/>
  <c r="DP80" i="11" s="1"/>
  <c r="EN80" i="11" s="1"/>
  <c r="DM80" i="11"/>
  <c r="EK80" i="11" s="1"/>
  <c r="EL80" i="11"/>
  <c r="AL81" i="11"/>
  <c r="AM81" i="11"/>
  <c r="AN81" i="11"/>
  <c r="BP81" i="11" s="1"/>
  <c r="AO81" i="11"/>
  <c r="BQ81" i="11" s="1"/>
  <c r="AP81" i="11"/>
  <c r="BR81" i="11" s="1"/>
  <c r="CR81" i="11" s="1"/>
  <c r="AQ81" i="11"/>
  <c r="BS81" i="11" s="1"/>
  <c r="CS81" i="11" s="1"/>
  <c r="AR81" i="11"/>
  <c r="BT81" i="11" s="1"/>
  <c r="CT81" i="11" s="1"/>
  <c r="DR81" i="11" s="1"/>
  <c r="AS81" i="11"/>
  <c r="BU81" i="11" s="1"/>
  <c r="CU81" i="11" s="1"/>
  <c r="DS81" i="11" s="1"/>
  <c r="AT81" i="11"/>
  <c r="BV81" i="11" s="1"/>
  <c r="CV81" i="11" s="1"/>
  <c r="DT81" i="11" s="1"/>
  <c r="AU81" i="11"/>
  <c r="AV81" i="11"/>
  <c r="AW81" i="11"/>
  <c r="AX81" i="11"/>
  <c r="BZ81" i="11" s="1"/>
  <c r="CZ81" i="11" s="1"/>
  <c r="DX81" i="11" s="1"/>
  <c r="AY81" i="11"/>
  <c r="CA81" i="11" s="1"/>
  <c r="DA81" i="11" s="1"/>
  <c r="DY81" i="11" s="1"/>
  <c r="AZ81" i="11"/>
  <c r="CB81" i="11" s="1"/>
  <c r="DB81" i="11" s="1"/>
  <c r="DZ81" i="11" s="1"/>
  <c r="BA81" i="11"/>
  <c r="CC81" i="11" s="1"/>
  <c r="DC81" i="11" s="1"/>
  <c r="EA81" i="11" s="1"/>
  <c r="BB81" i="11"/>
  <c r="CD81" i="11" s="1"/>
  <c r="DD81" i="11" s="1"/>
  <c r="EB81" i="11" s="1"/>
  <c r="BC81" i="11"/>
  <c r="BD81" i="11"/>
  <c r="BE81" i="11"/>
  <c r="CG81" i="11" s="1"/>
  <c r="DG81" i="11" s="1"/>
  <c r="EE81" i="11" s="1"/>
  <c r="BF81" i="11"/>
  <c r="CH81" i="11" s="1"/>
  <c r="DH81" i="11" s="1"/>
  <c r="EF81" i="11" s="1"/>
  <c r="BG81" i="11"/>
  <c r="CI81" i="11" s="1"/>
  <c r="DI81" i="11" s="1"/>
  <c r="EG81" i="11" s="1"/>
  <c r="BH81" i="11"/>
  <c r="CJ81" i="11" s="1"/>
  <c r="DJ81" i="11" s="1"/>
  <c r="EH81" i="11" s="1"/>
  <c r="BI81" i="11"/>
  <c r="CK81" i="11" s="1"/>
  <c r="DK81" i="11" s="1"/>
  <c r="EI81" i="11" s="1"/>
  <c r="BJ81" i="11"/>
  <c r="CL81" i="11" s="1"/>
  <c r="DL81" i="11" s="1"/>
  <c r="EJ81" i="11" s="1"/>
  <c r="BK81" i="11"/>
  <c r="BL81" i="11"/>
  <c r="CN81" i="11" s="1"/>
  <c r="DN81" i="11" s="1"/>
  <c r="EL81" i="11" s="1"/>
  <c r="BM81" i="11"/>
  <c r="CO81" i="11" s="1"/>
  <c r="BN81" i="11"/>
  <c r="CP81" i="11" s="1"/>
  <c r="BW81" i="11"/>
  <c r="CW81" i="11" s="1"/>
  <c r="DU81" i="11" s="1"/>
  <c r="BX81" i="11"/>
  <c r="CX81" i="11" s="1"/>
  <c r="DV81" i="11" s="1"/>
  <c r="BY81" i="11"/>
  <c r="CY81" i="11" s="1"/>
  <c r="DW81" i="11" s="1"/>
  <c r="CE81" i="11"/>
  <c r="DE81" i="11" s="1"/>
  <c r="EC81" i="11" s="1"/>
  <c r="CF81" i="11"/>
  <c r="DF81" i="11" s="1"/>
  <c r="ED81" i="11" s="1"/>
  <c r="CM81" i="11"/>
  <c r="DM81" i="11" s="1"/>
  <c r="EK81" i="11" s="1"/>
  <c r="AL82" i="11"/>
  <c r="AM82" i="11"/>
  <c r="AN82" i="11"/>
  <c r="BP82" i="11" s="1"/>
  <c r="AO82" i="11"/>
  <c r="AP82" i="11"/>
  <c r="BR82" i="11" s="1"/>
  <c r="CR82" i="11" s="1"/>
  <c r="AQ82" i="11"/>
  <c r="BS82" i="11" s="1"/>
  <c r="CS82" i="11" s="1"/>
  <c r="AR82" i="11"/>
  <c r="BT82" i="11" s="1"/>
  <c r="CT82" i="11" s="1"/>
  <c r="DR82" i="11" s="1"/>
  <c r="AS82" i="11"/>
  <c r="BU82" i="11" s="1"/>
  <c r="CU82" i="11" s="1"/>
  <c r="DS82" i="11" s="1"/>
  <c r="AT82" i="11"/>
  <c r="BV82" i="11" s="1"/>
  <c r="CV82" i="11" s="1"/>
  <c r="DT82" i="11" s="1"/>
  <c r="AU82" i="11"/>
  <c r="BW82" i="11" s="1"/>
  <c r="CW82" i="11" s="1"/>
  <c r="DU82" i="11" s="1"/>
  <c r="AV82" i="11"/>
  <c r="BX82" i="11" s="1"/>
  <c r="CX82" i="11" s="1"/>
  <c r="DV82" i="11" s="1"/>
  <c r="AW82" i="11"/>
  <c r="AX82" i="11"/>
  <c r="AY82" i="11"/>
  <c r="AZ82" i="11"/>
  <c r="CB82" i="11" s="1"/>
  <c r="DB82" i="11" s="1"/>
  <c r="DZ82" i="11" s="1"/>
  <c r="BA82" i="11"/>
  <c r="CC82" i="11" s="1"/>
  <c r="DC82" i="11" s="1"/>
  <c r="EA82" i="11" s="1"/>
  <c r="BB82" i="11"/>
  <c r="CD82" i="11" s="1"/>
  <c r="DD82" i="11" s="1"/>
  <c r="EB82" i="11" s="1"/>
  <c r="BC82" i="11"/>
  <c r="CE82" i="11" s="1"/>
  <c r="DE82" i="11" s="1"/>
  <c r="EC82" i="11" s="1"/>
  <c r="BD82" i="11"/>
  <c r="CF82" i="11" s="1"/>
  <c r="DF82" i="11" s="1"/>
  <c r="ED82" i="11" s="1"/>
  <c r="BE82" i="11"/>
  <c r="BF82" i="11"/>
  <c r="BG82" i="11"/>
  <c r="CI82" i="11" s="1"/>
  <c r="DI82" i="11" s="1"/>
  <c r="EG82" i="11" s="1"/>
  <c r="BH82" i="11"/>
  <c r="CJ82" i="11" s="1"/>
  <c r="DJ82" i="11" s="1"/>
  <c r="EH82" i="11" s="1"/>
  <c r="BI82" i="11"/>
  <c r="CK82" i="11" s="1"/>
  <c r="DK82" i="11" s="1"/>
  <c r="EI82" i="11" s="1"/>
  <c r="BJ82" i="11"/>
  <c r="CL82" i="11" s="1"/>
  <c r="DL82" i="11" s="1"/>
  <c r="EJ82" i="11" s="1"/>
  <c r="BK82" i="11"/>
  <c r="CM82" i="11" s="1"/>
  <c r="DM82" i="11" s="1"/>
  <c r="EK82" i="11" s="1"/>
  <c r="BL82" i="11"/>
  <c r="CN82" i="11" s="1"/>
  <c r="DN82" i="11" s="1"/>
  <c r="EL82" i="11" s="1"/>
  <c r="BM82" i="11"/>
  <c r="CO82" i="11" s="1"/>
  <c r="DO82" i="11" s="1"/>
  <c r="EM82" i="11" s="1"/>
  <c r="BN82" i="11"/>
  <c r="CP82" i="11" s="1"/>
  <c r="DP82" i="11" s="1"/>
  <c r="BQ82" i="11"/>
  <c r="BY82" i="11"/>
  <c r="CY82" i="11" s="1"/>
  <c r="DW82" i="11" s="1"/>
  <c r="BZ82" i="11"/>
  <c r="CZ82" i="11" s="1"/>
  <c r="DX82" i="11" s="1"/>
  <c r="CA82" i="11"/>
  <c r="DA82" i="11" s="1"/>
  <c r="DY82" i="11" s="1"/>
  <c r="CG82" i="11"/>
  <c r="DG82" i="11" s="1"/>
  <c r="EE82" i="11" s="1"/>
  <c r="CH82" i="11"/>
  <c r="DH82" i="11" s="1"/>
  <c r="EF82" i="11" s="1"/>
  <c r="EN82" i="11"/>
  <c r="AL83" i="11"/>
  <c r="AM83" i="11"/>
  <c r="AN83" i="11"/>
  <c r="BP83" i="11" s="1"/>
  <c r="AO83" i="11"/>
  <c r="BQ83" i="11" s="1"/>
  <c r="AP83" i="11"/>
  <c r="BR83" i="11" s="1"/>
  <c r="CR83" i="11" s="1"/>
  <c r="AQ83" i="11"/>
  <c r="BS83" i="11" s="1"/>
  <c r="CS83" i="11" s="1"/>
  <c r="AR83" i="11"/>
  <c r="AS83" i="11"/>
  <c r="BU83" i="11" s="1"/>
  <c r="CU83" i="11" s="1"/>
  <c r="DS83" i="11" s="1"/>
  <c r="AT83" i="11"/>
  <c r="BV83" i="11" s="1"/>
  <c r="CV83" i="11" s="1"/>
  <c r="DT83" i="11" s="1"/>
  <c r="AU83" i="11"/>
  <c r="BW83" i="11" s="1"/>
  <c r="CW83" i="11" s="1"/>
  <c r="DU83" i="11" s="1"/>
  <c r="AV83" i="11"/>
  <c r="BX83" i="11" s="1"/>
  <c r="AW83" i="11"/>
  <c r="BY83" i="11" s="1"/>
  <c r="CY83" i="11" s="1"/>
  <c r="DW83" i="11" s="1"/>
  <c r="AX83" i="11"/>
  <c r="BZ83" i="11" s="1"/>
  <c r="CZ83" i="11" s="1"/>
  <c r="DX83" i="11" s="1"/>
  <c r="AY83" i="11"/>
  <c r="CA83" i="11" s="1"/>
  <c r="DA83" i="11" s="1"/>
  <c r="DY83" i="11" s="1"/>
  <c r="AZ83" i="11"/>
  <c r="BA83" i="11"/>
  <c r="CC83" i="11" s="1"/>
  <c r="DC83" i="11" s="1"/>
  <c r="EA83" i="11" s="1"/>
  <c r="BB83" i="11"/>
  <c r="CD83" i="11" s="1"/>
  <c r="DD83" i="11" s="1"/>
  <c r="EB83" i="11" s="1"/>
  <c r="BC83" i="11"/>
  <c r="CE83" i="11" s="1"/>
  <c r="DE83" i="11" s="1"/>
  <c r="EC83" i="11" s="1"/>
  <c r="BD83" i="11"/>
  <c r="BE83" i="11"/>
  <c r="BF83" i="11"/>
  <c r="CH83" i="11" s="1"/>
  <c r="DH83" i="11" s="1"/>
  <c r="EF83" i="11" s="1"/>
  <c r="BG83" i="11"/>
  <c r="CI83" i="11" s="1"/>
  <c r="DI83" i="11" s="1"/>
  <c r="EG83" i="11" s="1"/>
  <c r="BH83" i="11"/>
  <c r="CJ83" i="11" s="1"/>
  <c r="DJ83" i="11" s="1"/>
  <c r="EH83" i="11" s="1"/>
  <c r="BI83" i="11"/>
  <c r="CK83" i="11" s="1"/>
  <c r="DK83" i="11" s="1"/>
  <c r="EI83" i="11" s="1"/>
  <c r="BJ83" i="11"/>
  <c r="CL83" i="11" s="1"/>
  <c r="DL83" i="11" s="1"/>
  <c r="EJ83" i="11" s="1"/>
  <c r="BK83" i="11"/>
  <c r="CM83" i="11" s="1"/>
  <c r="DM83" i="11" s="1"/>
  <c r="EK83" i="11" s="1"/>
  <c r="BL83" i="11"/>
  <c r="CN83" i="11" s="1"/>
  <c r="DN83" i="11" s="1"/>
  <c r="EL83" i="11" s="1"/>
  <c r="BM83" i="11"/>
  <c r="CO83" i="11" s="1"/>
  <c r="DO83" i="11" s="1"/>
  <c r="EM83" i="11" s="1"/>
  <c r="BN83" i="11"/>
  <c r="CP83" i="11" s="1"/>
  <c r="DP83" i="11" s="1"/>
  <c r="EN83" i="11" s="1"/>
  <c r="BT83" i="11"/>
  <c r="CT83" i="11" s="1"/>
  <c r="DR83" i="11" s="1"/>
  <c r="CB83" i="11"/>
  <c r="DB83" i="11" s="1"/>
  <c r="DZ83" i="11" s="1"/>
  <c r="CF83" i="11"/>
  <c r="DF83" i="11" s="1"/>
  <c r="ED83" i="11" s="1"/>
  <c r="CG83" i="11"/>
  <c r="DG83" i="11" s="1"/>
  <c r="EE83" i="11" s="1"/>
  <c r="CX83" i="11"/>
  <c r="DV83" i="11" s="1"/>
  <c r="AL84" i="11"/>
  <c r="AM84" i="11"/>
  <c r="AN84" i="11"/>
  <c r="BP84" i="11" s="1"/>
  <c r="AO84" i="11"/>
  <c r="BQ84" i="11" s="1"/>
  <c r="AP84" i="11"/>
  <c r="BR84" i="11" s="1"/>
  <c r="CR84" i="11" s="1"/>
  <c r="AQ84" i="11"/>
  <c r="BS84" i="11" s="1"/>
  <c r="CS84" i="11" s="1"/>
  <c r="AR84" i="11"/>
  <c r="BT84" i="11" s="1"/>
  <c r="CT84" i="11" s="1"/>
  <c r="DR84" i="11" s="1"/>
  <c r="AS84" i="11"/>
  <c r="BU84" i="11" s="1"/>
  <c r="AT84" i="11"/>
  <c r="BV84" i="11" s="1"/>
  <c r="CV84" i="11" s="1"/>
  <c r="DT84" i="11" s="1"/>
  <c r="AU84" i="11"/>
  <c r="BW84" i="11" s="1"/>
  <c r="CW84" i="11" s="1"/>
  <c r="DU84" i="11" s="1"/>
  <c r="AV84" i="11"/>
  <c r="BX84" i="11" s="1"/>
  <c r="CX84" i="11" s="1"/>
  <c r="DV84" i="11" s="1"/>
  <c r="AW84" i="11"/>
  <c r="BY84" i="11" s="1"/>
  <c r="CY84" i="11" s="1"/>
  <c r="DW84" i="11" s="1"/>
  <c r="AX84" i="11"/>
  <c r="BZ84" i="11" s="1"/>
  <c r="CZ84" i="11" s="1"/>
  <c r="DX84" i="11" s="1"/>
  <c r="AY84" i="11"/>
  <c r="CA84" i="11" s="1"/>
  <c r="DA84" i="11" s="1"/>
  <c r="DY84" i="11" s="1"/>
  <c r="AZ84" i="11"/>
  <c r="CB84" i="11" s="1"/>
  <c r="DB84" i="11" s="1"/>
  <c r="DZ84" i="11" s="1"/>
  <c r="BA84" i="11"/>
  <c r="CC84" i="11" s="1"/>
  <c r="DC84" i="11" s="1"/>
  <c r="EA84" i="11" s="1"/>
  <c r="BB84" i="11"/>
  <c r="CD84" i="11" s="1"/>
  <c r="DD84" i="11" s="1"/>
  <c r="EB84" i="11" s="1"/>
  <c r="BC84" i="11"/>
  <c r="CE84" i="11" s="1"/>
  <c r="DE84" i="11" s="1"/>
  <c r="EC84" i="11" s="1"/>
  <c r="BD84" i="11"/>
  <c r="CF84" i="11" s="1"/>
  <c r="DF84" i="11" s="1"/>
  <c r="ED84" i="11" s="1"/>
  <c r="BE84" i="11"/>
  <c r="CG84" i="11" s="1"/>
  <c r="DG84" i="11" s="1"/>
  <c r="EE84" i="11" s="1"/>
  <c r="BF84" i="11"/>
  <c r="CH84" i="11" s="1"/>
  <c r="DH84" i="11" s="1"/>
  <c r="EF84" i="11" s="1"/>
  <c r="BG84" i="11"/>
  <c r="CI84" i="11" s="1"/>
  <c r="DI84" i="11" s="1"/>
  <c r="EG84" i="11" s="1"/>
  <c r="BH84" i="11"/>
  <c r="CJ84" i="11" s="1"/>
  <c r="DJ84" i="11" s="1"/>
  <c r="EH84" i="11" s="1"/>
  <c r="BI84" i="11"/>
  <c r="CK84" i="11" s="1"/>
  <c r="BJ84" i="11"/>
  <c r="CL84" i="11" s="1"/>
  <c r="DL84" i="11" s="1"/>
  <c r="EJ84" i="11" s="1"/>
  <c r="BK84" i="11"/>
  <c r="CM84" i="11" s="1"/>
  <c r="DM84" i="11" s="1"/>
  <c r="EK84" i="11" s="1"/>
  <c r="BL84" i="11"/>
  <c r="BM84" i="11"/>
  <c r="CO84" i="11" s="1"/>
  <c r="DO84" i="11" s="1"/>
  <c r="EM84" i="11" s="1"/>
  <c r="BN84" i="11"/>
  <c r="CP84" i="11" s="1"/>
  <c r="DP84" i="11" s="1"/>
  <c r="EN84" i="11" s="1"/>
  <c r="CN84" i="11"/>
  <c r="DN84" i="11" s="1"/>
  <c r="EL84" i="11" s="1"/>
  <c r="CU84" i="11"/>
  <c r="DS84" i="11" s="1"/>
  <c r="DK84" i="11"/>
  <c r="EI84" i="11" s="1"/>
  <c r="AL85" i="11"/>
  <c r="AM85" i="11"/>
  <c r="AN85" i="11"/>
  <c r="BP85" i="11" s="1"/>
  <c r="AO85" i="11"/>
  <c r="BQ85" i="11" s="1"/>
  <c r="AP85" i="11"/>
  <c r="BR85" i="11" s="1"/>
  <c r="CR85" i="11" s="1"/>
  <c r="AQ85" i="11"/>
  <c r="AR85" i="11"/>
  <c r="BT85" i="11" s="1"/>
  <c r="CT85" i="11" s="1"/>
  <c r="DR85" i="11" s="1"/>
  <c r="AS85" i="11"/>
  <c r="BU85" i="11" s="1"/>
  <c r="CU85" i="11" s="1"/>
  <c r="DS85" i="11" s="1"/>
  <c r="AT85" i="11"/>
  <c r="BV85" i="11" s="1"/>
  <c r="CV85" i="11" s="1"/>
  <c r="DT85" i="11" s="1"/>
  <c r="AU85" i="11"/>
  <c r="BW85" i="11" s="1"/>
  <c r="CW85" i="11" s="1"/>
  <c r="DU85" i="11" s="1"/>
  <c r="AV85" i="11"/>
  <c r="AW85" i="11"/>
  <c r="BY85" i="11" s="1"/>
  <c r="CY85" i="11" s="1"/>
  <c r="DW85" i="11" s="1"/>
  <c r="AX85" i="11"/>
  <c r="BZ85" i="11" s="1"/>
  <c r="CZ85" i="11" s="1"/>
  <c r="DX85" i="11" s="1"/>
  <c r="AY85" i="11"/>
  <c r="AZ85" i="11"/>
  <c r="CB85" i="11" s="1"/>
  <c r="DB85" i="11" s="1"/>
  <c r="DZ85" i="11" s="1"/>
  <c r="BA85" i="11"/>
  <c r="CC85" i="11" s="1"/>
  <c r="DC85" i="11" s="1"/>
  <c r="EA85" i="11" s="1"/>
  <c r="BB85" i="11"/>
  <c r="CD85" i="11" s="1"/>
  <c r="DD85" i="11" s="1"/>
  <c r="EB85" i="11" s="1"/>
  <c r="BC85" i="11"/>
  <c r="BD85" i="11"/>
  <c r="CF85" i="11" s="1"/>
  <c r="DF85" i="11" s="1"/>
  <c r="ED85" i="11" s="1"/>
  <c r="BE85" i="11"/>
  <c r="CG85" i="11" s="1"/>
  <c r="DG85" i="11" s="1"/>
  <c r="EE85" i="11" s="1"/>
  <c r="BF85" i="11"/>
  <c r="CH85" i="11" s="1"/>
  <c r="DH85" i="11" s="1"/>
  <c r="EF85" i="11" s="1"/>
  <c r="BG85" i="11"/>
  <c r="CI85" i="11" s="1"/>
  <c r="DI85" i="11" s="1"/>
  <c r="EG85" i="11" s="1"/>
  <c r="BH85" i="11"/>
  <c r="CJ85" i="11" s="1"/>
  <c r="DJ85" i="11" s="1"/>
  <c r="EH85" i="11" s="1"/>
  <c r="BI85" i="11"/>
  <c r="CK85" i="11" s="1"/>
  <c r="DK85" i="11" s="1"/>
  <c r="EI85" i="11" s="1"/>
  <c r="BJ85" i="11"/>
  <c r="CL85" i="11" s="1"/>
  <c r="DL85" i="11" s="1"/>
  <c r="EJ85" i="11" s="1"/>
  <c r="BK85" i="11"/>
  <c r="CM85" i="11" s="1"/>
  <c r="DM85" i="11" s="1"/>
  <c r="EK85" i="11" s="1"/>
  <c r="BL85" i="11"/>
  <c r="CN85" i="11" s="1"/>
  <c r="DN85" i="11" s="1"/>
  <c r="EL85" i="11" s="1"/>
  <c r="BM85" i="11"/>
  <c r="CO85" i="11" s="1"/>
  <c r="DO85" i="11" s="1"/>
  <c r="EM85" i="11" s="1"/>
  <c r="BN85" i="11"/>
  <c r="CP85" i="11" s="1"/>
  <c r="DP85" i="11" s="1"/>
  <c r="EN85" i="11" s="1"/>
  <c r="BS85" i="11"/>
  <c r="CS85" i="11" s="1"/>
  <c r="BX85" i="11"/>
  <c r="CX85" i="11" s="1"/>
  <c r="DV85" i="11" s="1"/>
  <c r="CA85" i="11"/>
  <c r="DA85" i="11" s="1"/>
  <c r="DY85" i="11" s="1"/>
  <c r="CE85" i="11"/>
  <c r="DE85" i="11" s="1"/>
  <c r="EC85" i="11" s="1"/>
  <c r="AL86" i="11"/>
  <c r="AM86" i="11"/>
  <c r="AN86" i="11"/>
  <c r="BP86" i="11" s="1"/>
  <c r="AO86" i="11"/>
  <c r="BQ86" i="11" s="1"/>
  <c r="AP86" i="11"/>
  <c r="BR86" i="11" s="1"/>
  <c r="CR86" i="11" s="1"/>
  <c r="AQ86" i="11"/>
  <c r="AR86" i="11"/>
  <c r="BT86" i="11" s="1"/>
  <c r="CT86" i="11" s="1"/>
  <c r="DR86" i="11" s="1"/>
  <c r="AS86" i="11"/>
  <c r="BU86" i="11" s="1"/>
  <c r="CU86" i="11" s="1"/>
  <c r="DS86" i="11" s="1"/>
  <c r="AT86" i="11"/>
  <c r="BV86" i="11" s="1"/>
  <c r="CV86" i="11" s="1"/>
  <c r="DT86" i="11" s="1"/>
  <c r="AU86" i="11"/>
  <c r="AV86" i="11"/>
  <c r="BX86" i="11" s="1"/>
  <c r="CX86" i="11" s="1"/>
  <c r="DV86" i="11" s="1"/>
  <c r="AW86" i="11"/>
  <c r="BY86" i="11" s="1"/>
  <c r="CY86" i="11" s="1"/>
  <c r="DW86" i="11" s="1"/>
  <c r="AX86" i="11"/>
  <c r="BZ86" i="11" s="1"/>
  <c r="CZ86" i="11" s="1"/>
  <c r="DX86" i="11" s="1"/>
  <c r="AY86" i="11"/>
  <c r="CA86" i="11" s="1"/>
  <c r="DA86" i="11" s="1"/>
  <c r="DY86" i="11" s="1"/>
  <c r="AZ86" i="11"/>
  <c r="CB86" i="11" s="1"/>
  <c r="DB86" i="11" s="1"/>
  <c r="DZ86" i="11" s="1"/>
  <c r="BA86" i="11"/>
  <c r="CC86" i="11" s="1"/>
  <c r="DC86" i="11" s="1"/>
  <c r="EA86" i="11" s="1"/>
  <c r="BB86" i="11"/>
  <c r="CD86" i="11" s="1"/>
  <c r="DD86" i="11" s="1"/>
  <c r="EB86" i="11" s="1"/>
  <c r="BC86" i="11"/>
  <c r="CE86" i="11" s="1"/>
  <c r="DE86" i="11" s="1"/>
  <c r="EC86" i="11" s="1"/>
  <c r="BD86" i="11"/>
  <c r="CF86" i="11" s="1"/>
  <c r="DF86" i="11" s="1"/>
  <c r="ED86" i="11" s="1"/>
  <c r="BE86" i="11"/>
  <c r="CG86" i="11" s="1"/>
  <c r="DG86" i="11" s="1"/>
  <c r="EE86" i="11" s="1"/>
  <c r="BF86" i="11"/>
  <c r="CH86" i="11" s="1"/>
  <c r="DH86" i="11" s="1"/>
  <c r="EF86" i="11" s="1"/>
  <c r="BG86" i="11"/>
  <c r="CI86" i="11" s="1"/>
  <c r="DI86" i="11" s="1"/>
  <c r="EG86" i="11" s="1"/>
  <c r="BH86" i="11"/>
  <c r="CJ86" i="11" s="1"/>
  <c r="DJ86" i="11" s="1"/>
  <c r="EH86" i="11" s="1"/>
  <c r="BI86" i="11"/>
  <c r="CK86" i="11" s="1"/>
  <c r="DK86" i="11" s="1"/>
  <c r="EI86" i="11" s="1"/>
  <c r="BJ86" i="11"/>
  <c r="CL86" i="11" s="1"/>
  <c r="DL86" i="11" s="1"/>
  <c r="EJ86" i="11" s="1"/>
  <c r="BK86" i="11"/>
  <c r="BL86" i="11"/>
  <c r="CN86" i="11" s="1"/>
  <c r="DN86" i="11" s="1"/>
  <c r="EL86" i="11" s="1"/>
  <c r="BM86" i="11"/>
  <c r="CO86" i="11" s="1"/>
  <c r="DO86" i="11" s="1"/>
  <c r="EM86" i="11" s="1"/>
  <c r="BN86" i="11"/>
  <c r="CP86" i="11" s="1"/>
  <c r="BS86" i="11"/>
  <c r="CS86" i="11" s="1"/>
  <c r="BW86" i="11"/>
  <c r="CW86" i="11" s="1"/>
  <c r="DU86" i="11" s="1"/>
  <c r="CM86" i="11"/>
  <c r="DM86" i="11" s="1"/>
  <c r="EK86" i="11" s="1"/>
  <c r="AL87" i="11"/>
  <c r="AM87" i="11"/>
  <c r="AN87" i="11"/>
  <c r="BP87" i="11" s="1"/>
  <c r="AO87" i="11"/>
  <c r="BQ87" i="11" s="1"/>
  <c r="AP87" i="11"/>
  <c r="BR87" i="11" s="1"/>
  <c r="CR87" i="11" s="1"/>
  <c r="AQ87" i="11"/>
  <c r="BS87" i="11" s="1"/>
  <c r="CS87" i="11" s="1"/>
  <c r="AR87" i="11"/>
  <c r="BT87" i="11" s="1"/>
  <c r="CT87" i="11" s="1"/>
  <c r="DR87" i="11" s="1"/>
  <c r="AS87" i="11"/>
  <c r="BU87" i="11" s="1"/>
  <c r="CU87" i="11" s="1"/>
  <c r="DS87" i="11" s="1"/>
  <c r="AT87" i="11"/>
  <c r="BV87" i="11" s="1"/>
  <c r="CV87" i="11" s="1"/>
  <c r="DT87" i="11" s="1"/>
  <c r="AU87" i="11"/>
  <c r="BW87" i="11" s="1"/>
  <c r="CW87" i="11" s="1"/>
  <c r="DU87" i="11" s="1"/>
  <c r="AV87" i="11"/>
  <c r="BX87" i="11" s="1"/>
  <c r="CX87" i="11" s="1"/>
  <c r="DV87" i="11" s="1"/>
  <c r="AW87" i="11"/>
  <c r="BY87" i="11" s="1"/>
  <c r="CY87" i="11" s="1"/>
  <c r="DW87" i="11" s="1"/>
  <c r="AX87" i="11"/>
  <c r="BZ87" i="11" s="1"/>
  <c r="CZ87" i="11" s="1"/>
  <c r="DX87" i="11" s="1"/>
  <c r="AY87" i="11"/>
  <c r="CA87" i="11" s="1"/>
  <c r="DA87" i="11" s="1"/>
  <c r="DY87" i="11" s="1"/>
  <c r="AZ87" i="11"/>
  <c r="CB87" i="11" s="1"/>
  <c r="DB87" i="11" s="1"/>
  <c r="DZ87" i="11" s="1"/>
  <c r="BA87" i="11"/>
  <c r="CC87" i="11" s="1"/>
  <c r="DC87" i="11" s="1"/>
  <c r="EA87" i="11" s="1"/>
  <c r="BB87" i="11"/>
  <c r="CD87" i="11" s="1"/>
  <c r="DD87" i="11" s="1"/>
  <c r="EB87" i="11" s="1"/>
  <c r="BC87" i="11"/>
  <c r="CE87" i="11" s="1"/>
  <c r="DE87" i="11" s="1"/>
  <c r="EC87" i="11" s="1"/>
  <c r="BD87" i="11"/>
  <c r="CF87" i="11" s="1"/>
  <c r="DF87" i="11" s="1"/>
  <c r="ED87" i="11" s="1"/>
  <c r="BE87" i="11"/>
  <c r="CG87" i="11" s="1"/>
  <c r="DG87" i="11" s="1"/>
  <c r="EE87" i="11" s="1"/>
  <c r="BF87" i="11"/>
  <c r="CH87" i="11" s="1"/>
  <c r="DH87" i="11" s="1"/>
  <c r="EF87" i="11" s="1"/>
  <c r="BG87" i="11"/>
  <c r="CI87" i="11" s="1"/>
  <c r="DI87" i="11" s="1"/>
  <c r="EG87" i="11" s="1"/>
  <c r="BH87" i="11"/>
  <c r="CJ87" i="11" s="1"/>
  <c r="DJ87" i="11" s="1"/>
  <c r="EH87" i="11" s="1"/>
  <c r="BI87" i="11"/>
  <c r="CK87" i="11" s="1"/>
  <c r="BJ87" i="11"/>
  <c r="CL87" i="11" s="1"/>
  <c r="DL87" i="11" s="1"/>
  <c r="EJ87" i="11" s="1"/>
  <c r="BK87" i="11"/>
  <c r="CM87" i="11" s="1"/>
  <c r="DM87" i="11" s="1"/>
  <c r="EK87" i="11" s="1"/>
  <c r="BL87" i="11"/>
  <c r="CN87" i="11" s="1"/>
  <c r="DN87" i="11" s="1"/>
  <c r="EL87" i="11" s="1"/>
  <c r="BM87" i="11"/>
  <c r="CO87" i="11" s="1"/>
  <c r="DO87" i="11" s="1"/>
  <c r="EM87" i="11" s="1"/>
  <c r="BN87" i="11"/>
  <c r="CP87" i="11" s="1"/>
  <c r="DK87" i="11"/>
  <c r="EI87" i="11" s="1"/>
  <c r="DP87" i="11"/>
  <c r="EN87" i="11" s="1"/>
  <c r="AL88" i="11"/>
  <c r="AM88" i="11"/>
  <c r="AN88" i="11"/>
  <c r="BP88" i="11" s="1"/>
  <c r="AO88" i="11"/>
  <c r="BQ88" i="11" s="1"/>
  <c r="AP88" i="11"/>
  <c r="BR88" i="11" s="1"/>
  <c r="CR88" i="11" s="1"/>
  <c r="AQ88" i="11"/>
  <c r="BS88" i="11" s="1"/>
  <c r="CS88" i="11" s="1"/>
  <c r="AR88" i="11"/>
  <c r="BT88" i="11" s="1"/>
  <c r="CT88" i="11" s="1"/>
  <c r="DR88" i="11" s="1"/>
  <c r="AS88" i="11"/>
  <c r="BU88" i="11" s="1"/>
  <c r="CU88" i="11" s="1"/>
  <c r="DS88" i="11" s="1"/>
  <c r="AT88" i="11"/>
  <c r="BV88" i="11" s="1"/>
  <c r="AU88" i="11"/>
  <c r="BW88" i="11" s="1"/>
  <c r="CW88" i="11" s="1"/>
  <c r="DU88" i="11" s="1"/>
  <c r="AV88" i="11"/>
  <c r="AW88" i="11"/>
  <c r="BY88" i="11" s="1"/>
  <c r="CY88" i="11" s="1"/>
  <c r="DW88" i="11" s="1"/>
  <c r="AX88" i="11"/>
  <c r="BZ88" i="11" s="1"/>
  <c r="CZ88" i="11" s="1"/>
  <c r="DX88" i="11" s="1"/>
  <c r="AY88" i="11"/>
  <c r="CA88" i="11" s="1"/>
  <c r="DA88" i="11" s="1"/>
  <c r="DY88" i="11" s="1"/>
  <c r="AZ88" i="11"/>
  <c r="CB88" i="11" s="1"/>
  <c r="DB88" i="11" s="1"/>
  <c r="DZ88" i="11" s="1"/>
  <c r="BA88" i="11"/>
  <c r="CC88" i="11" s="1"/>
  <c r="DC88" i="11" s="1"/>
  <c r="EA88" i="11" s="1"/>
  <c r="BB88" i="11"/>
  <c r="CD88" i="11" s="1"/>
  <c r="DD88" i="11" s="1"/>
  <c r="EB88" i="11" s="1"/>
  <c r="BC88" i="11"/>
  <c r="CE88" i="11" s="1"/>
  <c r="DE88" i="11" s="1"/>
  <c r="EC88" i="11" s="1"/>
  <c r="BD88" i="11"/>
  <c r="CF88" i="11" s="1"/>
  <c r="DF88" i="11" s="1"/>
  <c r="ED88" i="11" s="1"/>
  <c r="BE88" i="11"/>
  <c r="CG88" i="11" s="1"/>
  <c r="DG88" i="11" s="1"/>
  <c r="EE88" i="11" s="1"/>
  <c r="BF88" i="11"/>
  <c r="CH88" i="11" s="1"/>
  <c r="DH88" i="11" s="1"/>
  <c r="EF88" i="11" s="1"/>
  <c r="BG88" i="11"/>
  <c r="CI88" i="11" s="1"/>
  <c r="DI88" i="11" s="1"/>
  <c r="EG88" i="11" s="1"/>
  <c r="BH88" i="11"/>
  <c r="CJ88" i="11" s="1"/>
  <c r="DJ88" i="11" s="1"/>
  <c r="EH88" i="11" s="1"/>
  <c r="BI88" i="11"/>
  <c r="CK88" i="11" s="1"/>
  <c r="DK88" i="11" s="1"/>
  <c r="EI88" i="11" s="1"/>
  <c r="BJ88" i="11"/>
  <c r="CL88" i="11" s="1"/>
  <c r="BK88" i="11"/>
  <c r="CM88" i="11" s="1"/>
  <c r="DM88" i="11" s="1"/>
  <c r="EK88" i="11" s="1"/>
  <c r="BL88" i="11"/>
  <c r="CN88" i="11" s="1"/>
  <c r="DN88" i="11" s="1"/>
  <c r="EL88" i="11" s="1"/>
  <c r="BM88" i="11"/>
  <c r="BN88" i="11"/>
  <c r="CP88" i="11" s="1"/>
  <c r="DP88" i="11" s="1"/>
  <c r="EN88" i="11" s="1"/>
  <c r="BX88" i="11"/>
  <c r="CX88" i="11" s="1"/>
  <c r="DV88" i="11" s="1"/>
  <c r="CO88" i="11"/>
  <c r="DO88" i="11" s="1"/>
  <c r="EM88" i="11" s="1"/>
  <c r="CV88" i="11"/>
  <c r="DT88" i="11" s="1"/>
  <c r="DL88" i="11"/>
  <c r="EJ88" i="11" s="1"/>
  <c r="AL89" i="11"/>
  <c r="AM89" i="11"/>
  <c r="AN89" i="11"/>
  <c r="AO89" i="11"/>
  <c r="BQ89" i="11" s="1"/>
  <c r="AP89" i="11"/>
  <c r="BR89" i="11" s="1"/>
  <c r="CR89" i="11" s="1"/>
  <c r="AQ89" i="11"/>
  <c r="BS89" i="11" s="1"/>
  <c r="CS89" i="11" s="1"/>
  <c r="AR89" i="11"/>
  <c r="BT89" i="11" s="1"/>
  <c r="CT89" i="11" s="1"/>
  <c r="DR89" i="11" s="1"/>
  <c r="AS89" i="11"/>
  <c r="BU89" i="11" s="1"/>
  <c r="AT89" i="11"/>
  <c r="BV89" i="11" s="1"/>
  <c r="CV89" i="11" s="1"/>
  <c r="DT89" i="11" s="1"/>
  <c r="AU89" i="11"/>
  <c r="BW89" i="11" s="1"/>
  <c r="CW89" i="11" s="1"/>
  <c r="DU89" i="11" s="1"/>
  <c r="AV89" i="11"/>
  <c r="AW89" i="11"/>
  <c r="BY89" i="11" s="1"/>
  <c r="CY89" i="11" s="1"/>
  <c r="DW89" i="11" s="1"/>
  <c r="AX89" i="11"/>
  <c r="BZ89" i="11" s="1"/>
  <c r="CZ89" i="11" s="1"/>
  <c r="DX89" i="11" s="1"/>
  <c r="AY89" i="11"/>
  <c r="CA89" i="11" s="1"/>
  <c r="DA89" i="11" s="1"/>
  <c r="DY89" i="11" s="1"/>
  <c r="AZ89" i="11"/>
  <c r="CB89" i="11" s="1"/>
  <c r="DB89" i="11" s="1"/>
  <c r="DZ89" i="11" s="1"/>
  <c r="BA89" i="11"/>
  <c r="CC89" i="11" s="1"/>
  <c r="DC89" i="11" s="1"/>
  <c r="EA89" i="11" s="1"/>
  <c r="BB89" i="11"/>
  <c r="CD89" i="11" s="1"/>
  <c r="DD89" i="11" s="1"/>
  <c r="EB89" i="11" s="1"/>
  <c r="BC89" i="11"/>
  <c r="CE89" i="11" s="1"/>
  <c r="DE89" i="11" s="1"/>
  <c r="EC89" i="11" s="1"/>
  <c r="BD89" i="11"/>
  <c r="BE89" i="11"/>
  <c r="CG89" i="11" s="1"/>
  <c r="DG89" i="11" s="1"/>
  <c r="EE89" i="11" s="1"/>
  <c r="BF89" i="11"/>
  <c r="CH89" i="11" s="1"/>
  <c r="DH89" i="11" s="1"/>
  <c r="EF89" i="11" s="1"/>
  <c r="BG89" i="11"/>
  <c r="CI89" i="11" s="1"/>
  <c r="DI89" i="11" s="1"/>
  <c r="EG89" i="11" s="1"/>
  <c r="BH89" i="11"/>
  <c r="CJ89" i="11" s="1"/>
  <c r="DJ89" i="11" s="1"/>
  <c r="EH89" i="11" s="1"/>
  <c r="BI89" i="11"/>
  <c r="CK89" i="11" s="1"/>
  <c r="DK89" i="11" s="1"/>
  <c r="EI89" i="11" s="1"/>
  <c r="BJ89" i="11"/>
  <c r="CL89" i="11" s="1"/>
  <c r="DL89" i="11" s="1"/>
  <c r="EJ89" i="11" s="1"/>
  <c r="BK89" i="11"/>
  <c r="CM89" i="11" s="1"/>
  <c r="DM89" i="11" s="1"/>
  <c r="EK89" i="11" s="1"/>
  <c r="BL89" i="11"/>
  <c r="BM89" i="11"/>
  <c r="CO89" i="11" s="1"/>
  <c r="DO89" i="11" s="1"/>
  <c r="EM89" i="11" s="1"/>
  <c r="BN89" i="11"/>
  <c r="CP89" i="11" s="1"/>
  <c r="DP89" i="11" s="1"/>
  <c r="EN89" i="11" s="1"/>
  <c r="BP89" i="11"/>
  <c r="BX89" i="11"/>
  <c r="CX89" i="11" s="1"/>
  <c r="DV89" i="11" s="1"/>
  <c r="CF89" i="11"/>
  <c r="DF89" i="11" s="1"/>
  <c r="ED89" i="11" s="1"/>
  <c r="CN89" i="11"/>
  <c r="CU89" i="11"/>
  <c r="DS89" i="11" s="1"/>
  <c r="DN89" i="11"/>
  <c r="EL89" i="11" s="1"/>
  <c r="AL90" i="11"/>
  <c r="AM90" i="11"/>
  <c r="AN90" i="11"/>
  <c r="BP90" i="11" s="1"/>
  <c r="AO90" i="11"/>
  <c r="BQ90" i="11" s="1"/>
  <c r="AP90" i="11"/>
  <c r="BR90" i="11" s="1"/>
  <c r="CR90" i="11" s="1"/>
  <c r="AQ90" i="11"/>
  <c r="AR90" i="11"/>
  <c r="BT90" i="11" s="1"/>
  <c r="CT90" i="11" s="1"/>
  <c r="DR90" i="11" s="1"/>
  <c r="AS90" i="11"/>
  <c r="BU90" i="11" s="1"/>
  <c r="CU90" i="11" s="1"/>
  <c r="DS90" i="11" s="1"/>
  <c r="AT90" i="11"/>
  <c r="BV90" i="11" s="1"/>
  <c r="CV90" i="11" s="1"/>
  <c r="DT90" i="11" s="1"/>
  <c r="AU90" i="11"/>
  <c r="BW90" i="11" s="1"/>
  <c r="CW90" i="11" s="1"/>
  <c r="DU90" i="11" s="1"/>
  <c r="AV90" i="11"/>
  <c r="BX90" i="11" s="1"/>
  <c r="CX90" i="11" s="1"/>
  <c r="DV90" i="11" s="1"/>
  <c r="AW90" i="11"/>
  <c r="BY90" i="11" s="1"/>
  <c r="CY90" i="11" s="1"/>
  <c r="DW90" i="11" s="1"/>
  <c r="AX90" i="11"/>
  <c r="BZ90" i="11" s="1"/>
  <c r="CZ90" i="11" s="1"/>
  <c r="DX90" i="11" s="1"/>
  <c r="AY90" i="11"/>
  <c r="AZ90" i="11"/>
  <c r="CB90" i="11" s="1"/>
  <c r="DB90" i="11" s="1"/>
  <c r="DZ90" i="11" s="1"/>
  <c r="BA90" i="11"/>
  <c r="CC90" i="11" s="1"/>
  <c r="DC90" i="11" s="1"/>
  <c r="EA90" i="11" s="1"/>
  <c r="BB90" i="11"/>
  <c r="CD90" i="11" s="1"/>
  <c r="DD90" i="11" s="1"/>
  <c r="EB90" i="11" s="1"/>
  <c r="BC90" i="11"/>
  <c r="CE90" i="11" s="1"/>
  <c r="DE90" i="11" s="1"/>
  <c r="EC90" i="11" s="1"/>
  <c r="BD90" i="11"/>
  <c r="CF90" i="11" s="1"/>
  <c r="DF90" i="11" s="1"/>
  <c r="ED90" i="11" s="1"/>
  <c r="BE90" i="11"/>
  <c r="CG90" i="11" s="1"/>
  <c r="DG90" i="11" s="1"/>
  <c r="EE90" i="11" s="1"/>
  <c r="BF90" i="11"/>
  <c r="CH90" i="11" s="1"/>
  <c r="DH90" i="11" s="1"/>
  <c r="EF90" i="11" s="1"/>
  <c r="BG90" i="11"/>
  <c r="CI90" i="11" s="1"/>
  <c r="DI90" i="11" s="1"/>
  <c r="EG90" i="11" s="1"/>
  <c r="BH90" i="11"/>
  <c r="CJ90" i="11" s="1"/>
  <c r="DJ90" i="11" s="1"/>
  <c r="EH90" i="11" s="1"/>
  <c r="BI90" i="11"/>
  <c r="CK90" i="11" s="1"/>
  <c r="DK90" i="11" s="1"/>
  <c r="EI90" i="11" s="1"/>
  <c r="BJ90" i="11"/>
  <c r="BK90" i="11"/>
  <c r="CM90" i="11" s="1"/>
  <c r="DM90" i="11" s="1"/>
  <c r="EK90" i="11" s="1"/>
  <c r="BL90" i="11"/>
  <c r="CN90" i="11" s="1"/>
  <c r="DN90" i="11" s="1"/>
  <c r="EL90" i="11" s="1"/>
  <c r="BM90" i="11"/>
  <c r="CO90" i="11" s="1"/>
  <c r="DO90" i="11" s="1"/>
  <c r="EM90" i="11" s="1"/>
  <c r="BN90" i="11"/>
  <c r="CP90" i="11" s="1"/>
  <c r="DP90" i="11" s="1"/>
  <c r="EN90" i="11" s="1"/>
  <c r="BS90" i="11"/>
  <c r="CS90" i="11" s="1"/>
  <c r="CA90" i="11"/>
  <c r="DA90" i="11" s="1"/>
  <c r="DY90" i="11" s="1"/>
  <c r="CL90" i="11"/>
  <c r="DL90" i="11" s="1"/>
  <c r="EJ90" i="11" s="1"/>
  <c r="AL91" i="11"/>
  <c r="AM91" i="11"/>
  <c r="AN91" i="11"/>
  <c r="BP91" i="11" s="1"/>
  <c r="AO91" i="11"/>
  <c r="BQ91" i="11" s="1"/>
  <c r="AP91" i="11"/>
  <c r="BR91" i="11" s="1"/>
  <c r="CR91" i="11" s="1"/>
  <c r="AQ91" i="11"/>
  <c r="BS91" i="11" s="1"/>
  <c r="CS91" i="11" s="1"/>
  <c r="AR91" i="11"/>
  <c r="BT91" i="11" s="1"/>
  <c r="CT91" i="11" s="1"/>
  <c r="DR91" i="11" s="1"/>
  <c r="AS91" i="11"/>
  <c r="BU91" i="11" s="1"/>
  <c r="CU91" i="11" s="1"/>
  <c r="DS91" i="11" s="1"/>
  <c r="AT91" i="11"/>
  <c r="BV91" i="11" s="1"/>
  <c r="CV91" i="11" s="1"/>
  <c r="DT91" i="11" s="1"/>
  <c r="AU91" i="11"/>
  <c r="BW91" i="11" s="1"/>
  <c r="AV91" i="11"/>
  <c r="BX91" i="11" s="1"/>
  <c r="CX91" i="11" s="1"/>
  <c r="DV91" i="11" s="1"/>
  <c r="AW91" i="11"/>
  <c r="AX91" i="11"/>
  <c r="BZ91" i="11" s="1"/>
  <c r="CZ91" i="11" s="1"/>
  <c r="DX91" i="11" s="1"/>
  <c r="AY91" i="11"/>
  <c r="CA91" i="11" s="1"/>
  <c r="DA91" i="11" s="1"/>
  <c r="DY91" i="11" s="1"/>
  <c r="AZ91" i="11"/>
  <c r="CB91" i="11" s="1"/>
  <c r="DB91" i="11" s="1"/>
  <c r="DZ91" i="11" s="1"/>
  <c r="BA91" i="11"/>
  <c r="CC91" i="11" s="1"/>
  <c r="DC91" i="11" s="1"/>
  <c r="EA91" i="11" s="1"/>
  <c r="BB91" i="11"/>
  <c r="CD91" i="11" s="1"/>
  <c r="DD91" i="11" s="1"/>
  <c r="EB91" i="11" s="1"/>
  <c r="BC91" i="11"/>
  <c r="CE91" i="11" s="1"/>
  <c r="DE91" i="11" s="1"/>
  <c r="EC91" i="11" s="1"/>
  <c r="BD91" i="11"/>
  <c r="CF91" i="11" s="1"/>
  <c r="DF91" i="11" s="1"/>
  <c r="ED91" i="11" s="1"/>
  <c r="BE91" i="11"/>
  <c r="CG91" i="11" s="1"/>
  <c r="DG91" i="11" s="1"/>
  <c r="EE91" i="11" s="1"/>
  <c r="BF91" i="11"/>
  <c r="CH91" i="11" s="1"/>
  <c r="BG91" i="11"/>
  <c r="CI91" i="11" s="1"/>
  <c r="DI91" i="11" s="1"/>
  <c r="EG91" i="11" s="1"/>
  <c r="BH91" i="11"/>
  <c r="CJ91" i="11" s="1"/>
  <c r="DJ91" i="11" s="1"/>
  <c r="EH91" i="11" s="1"/>
  <c r="BI91" i="11"/>
  <c r="CK91" i="11" s="1"/>
  <c r="BJ91" i="11"/>
  <c r="CL91" i="11" s="1"/>
  <c r="DL91" i="11" s="1"/>
  <c r="EJ91" i="11" s="1"/>
  <c r="BK91" i="11"/>
  <c r="CM91" i="11" s="1"/>
  <c r="DM91" i="11" s="1"/>
  <c r="EK91" i="11" s="1"/>
  <c r="BL91" i="11"/>
  <c r="CN91" i="11" s="1"/>
  <c r="DN91" i="11" s="1"/>
  <c r="EL91" i="11" s="1"/>
  <c r="BM91" i="11"/>
  <c r="CO91" i="11" s="1"/>
  <c r="DO91" i="11" s="1"/>
  <c r="EM91" i="11" s="1"/>
  <c r="BN91" i="11"/>
  <c r="CP91" i="11" s="1"/>
  <c r="DP91" i="11" s="1"/>
  <c r="EN91" i="11" s="1"/>
  <c r="BY91" i="11"/>
  <c r="CY91" i="11" s="1"/>
  <c r="DW91" i="11" s="1"/>
  <c r="CW91" i="11"/>
  <c r="DU91" i="11" s="1"/>
  <c r="DH91" i="11"/>
  <c r="EF91" i="11" s="1"/>
  <c r="DK91" i="11"/>
  <c r="EI91" i="11" s="1"/>
  <c r="AL92" i="11"/>
  <c r="AM92" i="11"/>
  <c r="AN92" i="11"/>
  <c r="BP92" i="11" s="1"/>
  <c r="AO92" i="11"/>
  <c r="BQ92" i="11" s="1"/>
  <c r="AP92" i="11"/>
  <c r="BR92" i="11" s="1"/>
  <c r="CR92" i="11" s="1"/>
  <c r="AQ92" i="11"/>
  <c r="BS92" i="11" s="1"/>
  <c r="CS92" i="11" s="1"/>
  <c r="AR92" i="11"/>
  <c r="BT92" i="11" s="1"/>
  <c r="CT92" i="11" s="1"/>
  <c r="DR92" i="11" s="1"/>
  <c r="AS92" i="11"/>
  <c r="BU92" i="11" s="1"/>
  <c r="CU92" i="11" s="1"/>
  <c r="DS92" i="11" s="1"/>
  <c r="AT92" i="11"/>
  <c r="BV92" i="11" s="1"/>
  <c r="AU92" i="11"/>
  <c r="BW92" i="11" s="1"/>
  <c r="CW92" i="11" s="1"/>
  <c r="AV92" i="11"/>
  <c r="BX92" i="11" s="1"/>
  <c r="CX92" i="11" s="1"/>
  <c r="DV92" i="11" s="1"/>
  <c r="AW92" i="11"/>
  <c r="BY92" i="11" s="1"/>
  <c r="CY92" i="11" s="1"/>
  <c r="DW92" i="11" s="1"/>
  <c r="AX92" i="11"/>
  <c r="BZ92" i="11" s="1"/>
  <c r="CZ92" i="11" s="1"/>
  <c r="DX92" i="11" s="1"/>
  <c r="AY92" i="11"/>
  <c r="CA92" i="11" s="1"/>
  <c r="DA92" i="11" s="1"/>
  <c r="DY92" i="11" s="1"/>
  <c r="AZ92" i="11"/>
  <c r="CB92" i="11" s="1"/>
  <c r="DB92" i="11" s="1"/>
  <c r="DZ92" i="11" s="1"/>
  <c r="BA92" i="11"/>
  <c r="CC92" i="11" s="1"/>
  <c r="DC92" i="11" s="1"/>
  <c r="EA92" i="11" s="1"/>
  <c r="BB92" i="11"/>
  <c r="CD92" i="11" s="1"/>
  <c r="BC92" i="11"/>
  <c r="CE92" i="11" s="1"/>
  <c r="DE92" i="11" s="1"/>
  <c r="BD92" i="11"/>
  <c r="CF92" i="11" s="1"/>
  <c r="DF92" i="11" s="1"/>
  <c r="ED92" i="11" s="1"/>
  <c r="BE92" i="11"/>
  <c r="CG92" i="11" s="1"/>
  <c r="DG92" i="11" s="1"/>
  <c r="EE92" i="11" s="1"/>
  <c r="BF92" i="11"/>
  <c r="CH92" i="11" s="1"/>
  <c r="DH92" i="11" s="1"/>
  <c r="EF92" i="11" s="1"/>
  <c r="BG92" i="11"/>
  <c r="CI92" i="11" s="1"/>
  <c r="DI92" i="11" s="1"/>
  <c r="EG92" i="11" s="1"/>
  <c r="BH92" i="11"/>
  <c r="CJ92" i="11" s="1"/>
  <c r="DJ92" i="11" s="1"/>
  <c r="EH92" i="11" s="1"/>
  <c r="BI92" i="11"/>
  <c r="CK92" i="11" s="1"/>
  <c r="DK92" i="11" s="1"/>
  <c r="EI92" i="11" s="1"/>
  <c r="BJ92" i="11"/>
  <c r="CL92" i="11" s="1"/>
  <c r="DL92" i="11" s="1"/>
  <c r="EJ92" i="11" s="1"/>
  <c r="BK92" i="11"/>
  <c r="BL92" i="11"/>
  <c r="CN92" i="11" s="1"/>
  <c r="DN92" i="11" s="1"/>
  <c r="EL92" i="11" s="1"/>
  <c r="BM92" i="11"/>
  <c r="CO92" i="11" s="1"/>
  <c r="DO92" i="11" s="1"/>
  <c r="EM92" i="11" s="1"/>
  <c r="BN92" i="11"/>
  <c r="CP92" i="11" s="1"/>
  <c r="DP92" i="11" s="1"/>
  <c r="EN92" i="11" s="1"/>
  <c r="CM92" i="11"/>
  <c r="DM92" i="11" s="1"/>
  <c r="EK92" i="11" s="1"/>
  <c r="CV92" i="11"/>
  <c r="DT92" i="11" s="1"/>
  <c r="DD92" i="11"/>
  <c r="EB92" i="11" s="1"/>
  <c r="DU92" i="11"/>
  <c r="EC92" i="11"/>
  <c r="AL93" i="11"/>
  <c r="AM93" i="11"/>
  <c r="AN93" i="11"/>
  <c r="BP93" i="11" s="1"/>
  <c r="AO93" i="11"/>
  <c r="BQ93" i="11" s="1"/>
  <c r="AP93" i="11"/>
  <c r="BR93" i="11" s="1"/>
  <c r="CR93" i="11" s="1"/>
  <c r="AQ93" i="11"/>
  <c r="AR93" i="11"/>
  <c r="BT93" i="11" s="1"/>
  <c r="CT93" i="11" s="1"/>
  <c r="DR93" i="11" s="1"/>
  <c r="AS93" i="11"/>
  <c r="BU93" i="11" s="1"/>
  <c r="CU93" i="11" s="1"/>
  <c r="DS93" i="11" s="1"/>
  <c r="AT93" i="11"/>
  <c r="BV93" i="11" s="1"/>
  <c r="CV93" i="11" s="1"/>
  <c r="DT93" i="11" s="1"/>
  <c r="AU93" i="11"/>
  <c r="BW93" i="11" s="1"/>
  <c r="CW93" i="11" s="1"/>
  <c r="DU93" i="11" s="1"/>
  <c r="AV93" i="11"/>
  <c r="BX93" i="11" s="1"/>
  <c r="CX93" i="11" s="1"/>
  <c r="DV93" i="11" s="1"/>
  <c r="AW93" i="11"/>
  <c r="BY93" i="11" s="1"/>
  <c r="CY93" i="11" s="1"/>
  <c r="DW93" i="11" s="1"/>
  <c r="AX93" i="11"/>
  <c r="BZ93" i="11" s="1"/>
  <c r="CZ93" i="11" s="1"/>
  <c r="DX93" i="11" s="1"/>
  <c r="AY93" i="11"/>
  <c r="AZ93" i="11"/>
  <c r="CB93" i="11" s="1"/>
  <c r="DB93" i="11" s="1"/>
  <c r="DZ93" i="11" s="1"/>
  <c r="BA93" i="11"/>
  <c r="CC93" i="11" s="1"/>
  <c r="DC93" i="11" s="1"/>
  <c r="EA93" i="11" s="1"/>
  <c r="BB93" i="11"/>
  <c r="CD93" i="11" s="1"/>
  <c r="DD93" i="11" s="1"/>
  <c r="EB93" i="11" s="1"/>
  <c r="BC93" i="11"/>
  <c r="CE93" i="11" s="1"/>
  <c r="DE93" i="11" s="1"/>
  <c r="EC93" i="11" s="1"/>
  <c r="BD93" i="11"/>
  <c r="CF93" i="11" s="1"/>
  <c r="DF93" i="11" s="1"/>
  <c r="ED93" i="11" s="1"/>
  <c r="BE93" i="11"/>
  <c r="CG93" i="11" s="1"/>
  <c r="DG93" i="11" s="1"/>
  <c r="EE93" i="11" s="1"/>
  <c r="BF93" i="11"/>
  <c r="CH93" i="11" s="1"/>
  <c r="DH93" i="11" s="1"/>
  <c r="EF93" i="11" s="1"/>
  <c r="BG93" i="11"/>
  <c r="CI93" i="11" s="1"/>
  <c r="DI93" i="11" s="1"/>
  <c r="EG93" i="11" s="1"/>
  <c r="BH93" i="11"/>
  <c r="CJ93" i="11" s="1"/>
  <c r="DJ93" i="11" s="1"/>
  <c r="EH93" i="11" s="1"/>
  <c r="BI93" i="11"/>
  <c r="CK93" i="11" s="1"/>
  <c r="DK93" i="11" s="1"/>
  <c r="EI93" i="11" s="1"/>
  <c r="BJ93" i="11"/>
  <c r="CL93" i="11" s="1"/>
  <c r="DL93" i="11" s="1"/>
  <c r="EJ93" i="11" s="1"/>
  <c r="BK93" i="11"/>
  <c r="CM93" i="11" s="1"/>
  <c r="DM93" i="11" s="1"/>
  <c r="EK93" i="11" s="1"/>
  <c r="BL93" i="11"/>
  <c r="BM93" i="11"/>
  <c r="CO93" i="11" s="1"/>
  <c r="DO93" i="11" s="1"/>
  <c r="EM93" i="11" s="1"/>
  <c r="BN93" i="11"/>
  <c r="CP93" i="11" s="1"/>
  <c r="DP93" i="11" s="1"/>
  <c r="EN93" i="11" s="1"/>
  <c r="BS93" i="11"/>
  <c r="CS93" i="11" s="1"/>
  <c r="CA93" i="11"/>
  <c r="DA93" i="11" s="1"/>
  <c r="DY93" i="11" s="1"/>
  <c r="CN93" i="11"/>
  <c r="DN93" i="11" s="1"/>
  <c r="EL93" i="11" s="1"/>
  <c r="AL94" i="11"/>
  <c r="AM94" i="11"/>
  <c r="AN94" i="11"/>
  <c r="BP94" i="11" s="1"/>
  <c r="AO94" i="11"/>
  <c r="BQ94" i="11" s="1"/>
  <c r="AP94" i="11"/>
  <c r="BR94" i="11" s="1"/>
  <c r="CR94" i="11" s="1"/>
  <c r="AQ94" i="11"/>
  <c r="BS94" i="11" s="1"/>
  <c r="CS94" i="11" s="1"/>
  <c r="AR94" i="11"/>
  <c r="BT94" i="11" s="1"/>
  <c r="CT94" i="11" s="1"/>
  <c r="DR94" i="11" s="1"/>
  <c r="AS94" i="11"/>
  <c r="BU94" i="11" s="1"/>
  <c r="CU94" i="11" s="1"/>
  <c r="DS94" i="11" s="1"/>
  <c r="AT94" i="11"/>
  <c r="AU94" i="11"/>
  <c r="AV94" i="11"/>
  <c r="BX94" i="11" s="1"/>
  <c r="CX94" i="11" s="1"/>
  <c r="DV94" i="11" s="1"/>
  <c r="AW94" i="11"/>
  <c r="BY94" i="11" s="1"/>
  <c r="CY94" i="11" s="1"/>
  <c r="DW94" i="11" s="1"/>
  <c r="AX94" i="11"/>
  <c r="BZ94" i="11" s="1"/>
  <c r="CZ94" i="11" s="1"/>
  <c r="DX94" i="11" s="1"/>
  <c r="AY94" i="11"/>
  <c r="AZ94" i="11"/>
  <c r="CB94" i="11" s="1"/>
  <c r="DB94" i="11" s="1"/>
  <c r="DZ94" i="11" s="1"/>
  <c r="BA94" i="11"/>
  <c r="CC94" i="11" s="1"/>
  <c r="DC94" i="11" s="1"/>
  <c r="EA94" i="11" s="1"/>
  <c r="BB94" i="11"/>
  <c r="CD94" i="11" s="1"/>
  <c r="DD94" i="11" s="1"/>
  <c r="EB94" i="11" s="1"/>
  <c r="BC94" i="11"/>
  <c r="BD94" i="11"/>
  <c r="CF94" i="11" s="1"/>
  <c r="DF94" i="11" s="1"/>
  <c r="ED94" i="11" s="1"/>
  <c r="BE94" i="11"/>
  <c r="CG94" i="11" s="1"/>
  <c r="DG94" i="11" s="1"/>
  <c r="EE94" i="11" s="1"/>
  <c r="BF94" i="11"/>
  <c r="CH94" i="11" s="1"/>
  <c r="DH94" i="11" s="1"/>
  <c r="EF94" i="11" s="1"/>
  <c r="BG94" i="11"/>
  <c r="CI94" i="11" s="1"/>
  <c r="DI94" i="11" s="1"/>
  <c r="EG94" i="11" s="1"/>
  <c r="BH94" i="11"/>
  <c r="CJ94" i="11" s="1"/>
  <c r="DJ94" i="11" s="1"/>
  <c r="EH94" i="11" s="1"/>
  <c r="BI94" i="11"/>
  <c r="CK94" i="11" s="1"/>
  <c r="DK94" i="11" s="1"/>
  <c r="EI94" i="11" s="1"/>
  <c r="BJ94" i="11"/>
  <c r="CL94" i="11" s="1"/>
  <c r="DL94" i="11" s="1"/>
  <c r="EJ94" i="11" s="1"/>
  <c r="BK94" i="11"/>
  <c r="CM94" i="11" s="1"/>
  <c r="DM94" i="11" s="1"/>
  <c r="EK94" i="11" s="1"/>
  <c r="BL94" i="11"/>
  <c r="BM94" i="11"/>
  <c r="BN94" i="11"/>
  <c r="CP94" i="11" s="1"/>
  <c r="DP94" i="11" s="1"/>
  <c r="EN94" i="11" s="1"/>
  <c r="BV94" i="11"/>
  <c r="CV94" i="11" s="1"/>
  <c r="DT94" i="11" s="1"/>
  <c r="BW94" i="11"/>
  <c r="CW94" i="11" s="1"/>
  <c r="DU94" i="11" s="1"/>
  <c r="CA94" i="11"/>
  <c r="DA94" i="11" s="1"/>
  <c r="DY94" i="11" s="1"/>
  <c r="CE94" i="11"/>
  <c r="DE94" i="11" s="1"/>
  <c r="EC94" i="11" s="1"/>
  <c r="CN94" i="11"/>
  <c r="DN94" i="11" s="1"/>
  <c r="EL94" i="11" s="1"/>
  <c r="CO94" i="11"/>
  <c r="DO94" i="11" s="1"/>
  <c r="EM94" i="11" s="1"/>
  <c r="AL95" i="11"/>
  <c r="AM95" i="11"/>
  <c r="AN95" i="11"/>
  <c r="BP95" i="11" s="1"/>
  <c r="AO95" i="11"/>
  <c r="BQ95" i="11" s="1"/>
  <c r="AP95" i="11"/>
  <c r="BR95" i="11" s="1"/>
  <c r="AQ95" i="11"/>
  <c r="BS95" i="11" s="1"/>
  <c r="CS95" i="11" s="1"/>
  <c r="AR95" i="11"/>
  <c r="BT95" i="11" s="1"/>
  <c r="CT95" i="11" s="1"/>
  <c r="DR95" i="11" s="1"/>
  <c r="AS95" i="11"/>
  <c r="AT95" i="11"/>
  <c r="BV95" i="11" s="1"/>
  <c r="CV95" i="11" s="1"/>
  <c r="DT95" i="11" s="1"/>
  <c r="AU95" i="11"/>
  <c r="BW95" i="11" s="1"/>
  <c r="CW95" i="11" s="1"/>
  <c r="DU95" i="11" s="1"/>
  <c r="AV95" i="11"/>
  <c r="AW95" i="11"/>
  <c r="BY95" i="11" s="1"/>
  <c r="CY95" i="11" s="1"/>
  <c r="DW95" i="11" s="1"/>
  <c r="AX95" i="11"/>
  <c r="BZ95" i="11" s="1"/>
  <c r="AY95" i="11"/>
  <c r="CA95" i="11" s="1"/>
  <c r="DA95" i="11" s="1"/>
  <c r="DY95" i="11" s="1"/>
  <c r="AZ95" i="11"/>
  <c r="CB95" i="11" s="1"/>
  <c r="DB95" i="11" s="1"/>
  <c r="DZ95" i="11" s="1"/>
  <c r="BA95" i="11"/>
  <c r="CC95" i="11" s="1"/>
  <c r="DC95" i="11" s="1"/>
  <c r="EA95" i="11" s="1"/>
  <c r="BB95" i="11"/>
  <c r="CD95" i="11" s="1"/>
  <c r="DD95" i="11" s="1"/>
  <c r="BC95" i="11"/>
  <c r="CE95" i="11" s="1"/>
  <c r="DE95" i="11" s="1"/>
  <c r="EC95" i="11" s="1"/>
  <c r="BD95" i="11"/>
  <c r="CF95" i="11" s="1"/>
  <c r="DF95" i="11" s="1"/>
  <c r="ED95" i="11" s="1"/>
  <c r="BE95" i="11"/>
  <c r="CG95" i="11" s="1"/>
  <c r="DG95" i="11" s="1"/>
  <c r="EE95" i="11" s="1"/>
  <c r="BF95" i="11"/>
  <c r="CH95" i="11" s="1"/>
  <c r="DH95" i="11" s="1"/>
  <c r="EF95" i="11" s="1"/>
  <c r="BG95" i="11"/>
  <c r="CI95" i="11" s="1"/>
  <c r="DI95" i="11" s="1"/>
  <c r="EG95" i="11" s="1"/>
  <c r="BH95" i="11"/>
  <c r="CJ95" i="11" s="1"/>
  <c r="DJ95" i="11" s="1"/>
  <c r="EH95" i="11" s="1"/>
  <c r="BI95" i="11"/>
  <c r="CK95" i="11" s="1"/>
  <c r="DK95" i="11" s="1"/>
  <c r="EI95" i="11" s="1"/>
  <c r="BJ95" i="11"/>
  <c r="BK95" i="11"/>
  <c r="CM95" i="11" s="1"/>
  <c r="DM95" i="11" s="1"/>
  <c r="EK95" i="11" s="1"/>
  <c r="BL95" i="11"/>
  <c r="BM95" i="11"/>
  <c r="CO95" i="11" s="1"/>
  <c r="DO95" i="11" s="1"/>
  <c r="EM95" i="11" s="1"/>
  <c r="BN95" i="11"/>
  <c r="BU95" i="11"/>
  <c r="CU95" i="11" s="1"/>
  <c r="DS95" i="11" s="1"/>
  <c r="BX95" i="11"/>
  <c r="CX95" i="11" s="1"/>
  <c r="DV95" i="11" s="1"/>
  <c r="CL95" i="11"/>
  <c r="DL95" i="11" s="1"/>
  <c r="EJ95" i="11" s="1"/>
  <c r="CN95" i="11"/>
  <c r="DN95" i="11" s="1"/>
  <c r="EL95" i="11" s="1"/>
  <c r="CP95" i="11"/>
  <c r="DP95" i="11" s="1"/>
  <c r="EN95" i="11" s="1"/>
  <c r="CR95" i="11"/>
  <c r="CZ95" i="11"/>
  <c r="DX95" i="11" s="1"/>
  <c r="EB95" i="11"/>
  <c r="AL96" i="11"/>
  <c r="AM96" i="11"/>
  <c r="AN96" i="11"/>
  <c r="BP96" i="11" s="1"/>
  <c r="AO96" i="11"/>
  <c r="BQ96" i="11" s="1"/>
  <c r="AP96" i="11"/>
  <c r="AQ96" i="11"/>
  <c r="BS96" i="11" s="1"/>
  <c r="CS96" i="11" s="1"/>
  <c r="AR96" i="11"/>
  <c r="BT96" i="11" s="1"/>
  <c r="CT96" i="11" s="1"/>
  <c r="DR96" i="11" s="1"/>
  <c r="AS96" i="11"/>
  <c r="BU96" i="11" s="1"/>
  <c r="CU96" i="11" s="1"/>
  <c r="DS96" i="11" s="1"/>
  <c r="AT96" i="11"/>
  <c r="BV96" i="11" s="1"/>
  <c r="CV96" i="11" s="1"/>
  <c r="DT96" i="11" s="1"/>
  <c r="AU96" i="11"/>
  <c r="BW96" i="11" s="1"/>
  <c r="CW96" i="11" s="1"/>
  <c r="DU96" i="11" s="1"/>
  <c r="AV96" i="11"/>
  <c r="AW96" i="11"/>
  <c r="BY96" i="11" s="1"/>
  <c r="CY96" i="11" s="1"/>
  <c r="DW96" i="11" s="1"/>
  <c r="AX96" i="11"/>
  <c r="AY96" i="11"/>
  <c r="CA96" i="11" s="1"/>
  <c r="DA96" i="11" s="1"/>
  <c r="DY96" i="11" s="1"/>
  <c r="AZ96" i="11"/>
  <c r="CB96" i="11" s="1"/>
  <c r="DB96" i="11" s="1"/>
  <c r="DZ96" i="11" s="1"/>
  <c r="BA96" i="11"/>
  <c r="CC96" i="11" s="1"/>
  <c r="DC96" i="11" s="1"/>
  <c r="EA96" i="11" s="1"/>
  <c r="BB96" i="11"/>
  <c r="CD96" i="11" s="1"/>
  <c r="DD96" i="11" s="1"/>
  <c r="EB96" i="11" s="1"/>
  <c r="BC96" i="11"/>
  <c r="CE96" i="11" s="1"/>
  <c r="DE96" i="11" s="1"/>
  <c r="EC96" i="11" s="1"/>
  <c r="BD96" i="11"/>
  <c r="BE96" i="11"/>
  <c r="CG96" i="11" s="1"/>
  <c r="DG96" i="11" s="1"/>
  <c r="EE96" i="11" s="1"/>
  <c r="BF96" i="11"/>
  <c r="CH96" i="11" s="1"/>
  <c r="DH96" i="11" s="1"/>
  <c r="EF96" i="11" s="1"/>
  <c r="BG96" i="11"/>
  <c r="CI96" i="11" s="1"/>
  <c r="DI96" i="11" s="1"/>
  <c r="EG96" i="11" s="1"/>
  <c r="BH96" i="11"/>
  <c r="CJ96" i="11" s="1"/>
  <c r="DJ96" i="11" s="1"/>
  <c r="EH96" i="11" s="1"/>
  <c r="BI96" i="11"/>
  <c r="CK96" i="11" s="1"/>
  <c r="DK96" i="11" s="1"/>
  <c r="EI96" i="11" s="1"/>
  <c r="BJ96" i="11"/>
  <c r="CL96" i="11" s="1"/>
  <c r="DL96" i="11" s="1"/>
  <c r="EJ96" i="11" s="1"/>
  <c r="BK96" i="11"/>
  <c r="CM96" i="11" s="1"/>
  <c r="DM96" i="11" s="1"/>
  <c r="EK96" i="11" s="1"/>
  <c r="BL96" i="11"/>
  <c r="CN96" i="11" s="1"/>
  <c r="DN96" i="11" s="1"/>
  <c r="EL96" i="11" s="1"/>
  <c r="BM96" i="11"/>
  <c r="CO96" i="11" s="1"/>
  <c r="DO96" i="11" s="1"/>
  <c r="EM96" i="11" s="1"/>
  <c r="BN96" i="11"/>
  <c r="CP96" i="11" s="1"/>
  <c r="DP96" i="11" s="1"/>
  <c r="EN96" i="11" s="1"/>
  <c r="BR96" i="11"/>
  <c r="CR96" i="11" s="1"/>
  <c r="BX96" i="11"/>
  <c r="CX96" i="11" s="1"/>
  <c r="DV96" i="11" s="1"/>
  <c r="BZ96" i="11"/>
  <c r="CZ96" i="11" s="1"/>
  <c r="DX96" i="11" s="1"/>
  <c r="CF96" i="11"/>
  <c r="DF96" i="11" s="1"/>
  <c r="ED96" i="11" s="1"/>
  <c r="AL97" i="11"/>
  <c r="AM97" i="11"/>
  <c r="AN97" i="11"/>
  <c r="BP97" i="11" s="1"/>
  <c r="AO97" i="11"/>
  <c r="BQ97" i="11" s="1"/>
  <c r="AP97" i="11"/>
  <c r="BR97" i="11" s="1"/>
  <c r="CR97" i="11" s="1"/>
  <c r="AQ97" i="11"/>
  <c r="AR97" i="11"/>
  <c r="BT97" i="11" s="1"/>
  <c r="CT97" i="11" s="1"/>
  <c r="DR97" i="11" s="1"/>
  <c r="AS97" i="11"/>
  <c r="BU97" i="11" s="1"/>
  <c r="CU97" i="11" s="1"/>
  <c r="DS97" i="11" s="1"/>
  <c r="AT97" i="11"/>
  <c r="BV97" i="11" s="1"/>
  <c r="CV97" i="11" s="1"/>
  <c r="DT97" i="11" s="1"/>
  <c r="AU97" i="11"/>
  <c r="BW97" i="11" s="1"/>
  <c r="CW97" i="11" s="1"/>
  <c r="DU97" i="11" s="1"/>
  <c r="AV97" i="11"/>
  <c r="BX97" i="11" s="1"/>
  <c r="CX97" i="11" s="1"/>
  <c r="DV97" i="11" s="1"/>
  <c r="AW97" i="11"/>
  <c r="BY97" i="11" s="1"/>
  <c r="CY97" i="11" s="1"/>
  <c r="DW97" i="11" s="1"/>
  <c r="AX97" i="11"/>
  <c r="AY97" i="11"/>
  <c r="AZ97" i="11"/>
  <c r="CB97" i="11" s="1"/>
  <c r="DB97" i="11" s="1"/>
  <c r="DZ97" i="11" s="1"/>
  <c r="BA97" i="11"/>
  <c r="CC97" i="11" s="1"/>
  <c r="DC97" i="11" s="1"/>
  <c r="EA97" i="11" s="1"/>
  <c r="BB97" i="11"/>
  <c r="BC97" i="11"/>
  <c r="CE97" i="11" s="1"/>
  <c r="DE97" i="11" s="1"/>
  <c r="EC97" i="11" s="1"/>
  <c r="BD97" i="11"/>
  <c r="CF97" i="11" s="1"/>
  <c r="DF97" i="11" s="1"/>
  <c r="ED97" i="11" s="1"/>
  <c r="BE97" i="11"/>
  <c r="CG97" i="11" s="1"/>
  <c r="DG97" i="11" s="1"/>
  <c r="EE97" i="11" s="1"/>
  <c r="BF97" i="11"/>
  <c r="CH97" i="11" s="1"/>
  <c r="DH97" i="11" s="1"/>
  <c r="EF97" i="11" s="1"/>
  <c r="BG97" i="11"/>
  <c r="BH97" i="11"/>
  <c r="CJ97" i="11" s="1"/>
  <c r="DJ97" i="11" s="1"/>
  <c r="EH97" i="11" s="1"/>
  <c r="BI97" i="11"/>
  <c r="CK97" i="11" s="1"/>
  <c r="DK97" i="11" s="1"/>
  <c r="EI97" i="11" s="1"/>
  <c r="BJ97" i="11"/>
  <c r="CL97" i="11" s="1"/>
  <c r="DL97" i="11" s="1"/>
  <c r="EJ97" i="11" s="1"/>
  <c r="BK97" i="11"/>
  <c r="CM97" i="11" s="1"/>
  <c r="DM97" i="11" s="1"/>
  <c r="EK97" i="11" s="1"/>
  <c r="BL97" i="11"/>
  <c r="CN97" i="11" s="1"/>
  <c r="DN97" i="11" s="1"/>
  <c r="EL97" i="11" s="1"/>
  <c r="BM97" i="11"/>
  <c r="CO97" i="11" s="1"/>
  <c r="DO97" i="11" s="1"/>
  <c r="EM97" i="11" s="1"/>
  <c r="BN97" i="11"/>
  <c r="CP97" i="11" s="1"/>
  <c r="BS97" i="11"/>
  <c r="CS97" i="11" s="1"/>
  <c r="BZ97" i="11"/>
  <c r="CZ97" i="11" s="1"/>
  <c r="DX97" i="11" s="1"/>
  <c r="CA97" i="11"/>
  <c r="DA97" i="11" s="1"/>
  <c r="DY97" i="11" s="1"/>
  <c r="CD97" i="11"/>
  <c r="DD97" i="11" s="1"/>
  <c r="EB97" i="11" s="1"/>
  <c r="CI97" i="11"/>
  <c r="DI97" i="11" s="1"/>
  <c r="EG97" i="11" s="1"/>
  <c r="AL98" i="11"/>
  <c r="AM98" i="11"/>
  <c r="AN98" i="11"/>
  <c r="BP98" i="11" s="1"/>
  <c r="AO98" i="11"/>
  <c r="BQ98" i="11" s="1"/>
  <c r="AP98" i="11"/>
  <c r="AQ98" i="11"/>
  <c r="BS98" i="11" s="1"/>
  <c r="CS98" i="11" s="1"/>
  <c r="AR98" i="11"/>
  <c r="BT98" i="11" s="1"/>
  <c r="CT98" i="11" s="1"/>
  <c r="DR98" i="11" s="1"/>
  <c r="AS98" i="11"/>
  <c r="BU98" i="11" s="1"/>
  <c r="CU98" i="11" s="1"/>
  <c r="DS98" i="11" s="1"/>
  <c r="AT98" i="11"/>
  <c r="BV98" i="11" s="1"/>
  <c r="CV98" i="11" s="1"/>
  <c r="DT98" i="11" s="1"/>
  <c r="AU98" i="11"/>
  <c r="BW98" i="11" s="1"/>
  <c r="CW98" i="11" s="1"/>
  <c r="DU98" i="11" s="1"/>
  <c r="AV98" i="11"/>
  <c r="BX98" i="11" s="1"/>
  <c r="CX98" i="11" s="1"/>
  <c r="DV98" i="11" s="1"/>
  <c r="AW98" i="11"/>
  <c r="BY98" i="11" s="1"/>
  <c r="CY98" i="11" s="1"/>
  <c r="DW98" i="11" s="1"/>
  <c r="AX98" i="11"/>
  <c r="AY98" i="11"/>
  <c r="CA98" i="11" s="1"/>
  <c r="DA98" i="11" s="1"/>
  <c r="DY98" i="11" s="1"/>
  <c r="AZ98" i="11"/>
  <c r="CB98" i="11" s="1"/>
  <c r="DB98" i="11" s="1"/>
  <c r="DZ98" i="11" s="1"/>
  <c r="BA98" i="11"/>
  <c r="CC98" i="11" s="1"/>
  <c r="DC98" i="11" s="1"/>
  <c r="EA98" i="11" s="1"/>
  <c r="BB98" i="11"/>
  <c r="BC98" i="11"/>
  <c r="CE98" i="11" s="1"/>
  <c r="DE98" i="11" s="1"/>
  <c r="EC98" i="11" s="1"/>
  <c r="BD98" i="11"/>
  <c r="CF98" i="11" s="1"/>
  <c r="DF98" i="11" s="1"/>
  <c r="ED98" i="11" s="1"/>
  <c r="BE98" i="11"/>
  <c r="CG98" i="11" s="1"/>
  <c r="DG98" i="11" s="1"/>
  <c r="EE98" i="11" s="1"/>
  <c r="BF98" i="11"/>
  <c r="BG98" i="11"/>
  <c r="CI98" i="11" s="1"/>
  <c r="DI98" i="11" s="1"/>
  <c r="EG98" i="11" s="1"/>
  <c r="BH98" i="11"/>
  <c r="CJ98" i="11" s="1"/>
  <c r="DJ98" i="11" s="1"/>
  <c r="EH98" i="11" s="1"/>
  <c r="BI98" i="11"/>
  <c r="CK98" i="11" s="1"/>
  <c r="DK98" i="11" s="1"/>
  <c r="EI98" i="11" s="1"/>
  <c r="BJ98" i="11"/>
  <c r="BK98" i="11"/>
  <c r="CM98" i="11" s="1"/>
  <c r="DM98" i="11" s="1"/>
  <c r="EK98" i="11" s="1"/>
  <c r="BL98" i="11"/>
  <c r="CN98" i="11" s="1"/>
  <c r="DN98" i="11" s="1"/>
  <c r="EL98" i="11" s="1"/>
  <c r="BM98" i="11"/>
  <c r="BN98" i="11"/>
  <c r="CP98" i="11" s="1"/>
  <c r="DP98" i="11" s="1"/>
  <c r="EN98" i="11" s="1"/>
  <c r="BR98" i="11"/>
  <c r="CR98" i="11" s="1"/>
  <c r="BZ98" i="11"/>
  <c r="CZ98" i="11" s="1"/>
  <c r="DX98" i="11" s="1"/>
  <c r="CD98" i="11"/>
  <c r="DD98" i="11" s="1"/>
  <c r="EB98" i="11" s="1"/>
  <c r="CH98" i="11"/>
  <c r="DH98" i="11" s="1"/>
  <c r="EF98" i="11" s="1"/>
  <c r="CL98" i="11"/>
  <c r="DL98" i="11" s="1"/>
  <c r="EJ98" i="11" s="1"/>
  <c r="CO98" i="11"/>
  <c r="DO98" i="11" s="1"/>
  <c r="EM98" i="11" s="1"/>
  <c r="AL99" i="11"/>
  <c r="AM99" i="11"/>
  <c r="AN99" i="11"/>
  <c r="BP99" i="11" s="1"/>
  <c r="AO99" i="11"/>
  <c r="BQ99" i="11" s="1"/>
  <c r="AP99" i="11"/>
  <c r="BR99" i="11" s="1"/>
  <c r="CR99" i="11" s="1"/>
  <c r="AQ99" i="11"/>
  <c r="BS99" i="11" s="1"/>
  <c r="CS99" i="11" s="1"/>
  <c r="AR99" i="11"/>
  <c r="BT99" i="11" s="1"/>
  <c r="CT99" i="11" s="1"/>
  <c r="DR99" i="11" s="1"/>
  <c r="AS99" i="11"/>
  <c r="BU99" i="11" s="1"/>
  <c r="CU99" i="11" s="1"/>
  <c r="DS99" i="11" s="1"/>
  <c r="AT99" i="11"/>
  <c r="BV99" i="11" s="1"/>
  <c r="CV99" i="11" s="1"/>
  <c r="DT99" i="11" s="1"/>
  <c r="AU99" i="11"/>
  <c r="BW99" i="11" s="1"/>
  <c r="CW99" i="11" s="1"/>
  <c r="DU99" i="11" s="1"/>
  <c r="AV99" i="11"/>
  <c r="AW99" i="11"/>
  <c r="BY99" i="11" s="1"/>
  <c r="CY99" i="11" s="1"/>
  <c r="DW99" i="11" s="1"/>
  <c r="AX99" i="11"/>
  <c r="BZ99" i="11" s="1"/>
  <c r="CZ99" i="11" s="1"/>
  <c r="DX99" i="11" s="1"/>
  <c r="AY99" i="11"/>
  <c r="CA99" i="11" s="1"/>
  <c r="DA99" i="11" s="1"/>
  <c r="DY99" i="11" s="1"/>
  <c r="AZ99" i="11"/>
  <c r="CB99" i="11" s="1"/>
  <c r="DB99" i="11" s="1"/>
  <c r="DZ99" i="11" s="1"/>
  <c r="BA99" i="11"/>
  <c r="CC99" i="11" s="1"/>
  <c r="DC99" i="11" s="1"/>
  <c r="EA99" i="11" s="1"/>
  <c r="BB99" i="11"/>
  <c r="CD99" i="11" s="1"/>
  <c r="DD99" i="11" s="1"/>
  <c r="EB99" i="11" s="1"/>
  <c r="BC99" i="11"/>
  <c r="CE99" i="11" s="1"/>
  <c r="DE99" i="11" s="1"/>
  <c r="EC99" i="11" s="1"/>
  <c r="BD99" i="11"/>
  <c r="BE99" i="11"/>
  <c r="CG99" i="11" s="1"/>
  <c r="DG99" i="11" s="1"/>
  <c r="EE99" i="11" s="1"/>
  <c r="BF99" i="11"/>
  <c r="CH99" i="11" s="1"/>
  <c r="DH99" i="11" s="1"/>
  <c r="EF99" i="11" s="1"/>
  <c r="BG99" i="11"/>
  <c r="CI99" i="11" s="1"/>
  <c r="DI99" i="11" s="1"/>
  <c r="EG99" i="11" s="1"/>
  <c r="BH99" i="11"/>
  <c r="CJ99" i="11" s="1"/>
  <c r="DJ99" i="11" s="1"/>
  <c r="EH99" i="11" s="1"/>
  <c r="BI99" i="11"/>
  <c r="CK99" i="11" s="1"/>
  <c r="DK99" i="11" s="1"/>
  <c r="EI99" i="11" s="1"/>
  <c r="BJ99" i="11"/>
  <c r="CL99" i="11" s="1"/>
  <c r="DL99" i="11" s="1"/>
  <c r="EJ99" i="11" s="1"/>
  <c r="BK99" i="11"/>
  <c r="CM99" i="11" s="1"/>
  <c r="BL99" i="11"/>
  <c r="CN99" i="11" s="1"/>
  <c r="DN99" i="11" s="1"/>
  <c r="EL99" i="11" s="1"/>
  <c r="BM99" i="11"/>
  <c r="CO99" i="11" s="1"/>
  <c r="DO99" i="11" s="1"/>
  <c r="EM99" i="11" s="1"/>
  <c r="BN99" i="11"/>
  <c r="CP99" i="11" s="1"/>
  <c r="DP99" i="11" s="1"/>
  <c r="EN99" i="11" s="1"/>
  <c r="BX99" i="11"/>
  <c r="CX99" i="11" s="1"/>
  <c r="DV99" i="11" s="1"/>
  <c r="CF99" i="11"/>
  <c r="DF99" i="11" s="1"/>
  <c r="ED99" i="11" s="1"/>
  <c r="DM99" i="11"/>
  <c r="EK99" i="11" s="1"/>
  <c r="AL100" i="11"/>
  <c r="AM100" i="11"/>
  <c r="AN100" i="11"/>
  <c r="BP100" i="11" s="1"/>
  <c r="AO100" i="11"/>
  <c r="BQ100" i="11" s="1"/>
  <c r="AP100" i="11"/>
  <c r="BR100" i="11" s="1"/>
  <c r="CR100" i="11" s="1"/>
  <c r="AQ100" i="11"/>
  <c r="BS100" i="11" s="1"/>
  <c r="CS100" i="11" s="1"/>
  <c r="AR100" i="11"/>
  <c r="BT100" i="11" s="1"/>
  <c r="CT100" i="11" s="1"/>
  <c r="DR100" i="11" s="1"/>
  <c r="AS100" i="11"/>
  <c r="BU100" i="11" s="1"/>
  <c r="CU100" i="11" s="1"/>
  <c r="DS100" i="11" s="1"/>
  <c r="AT100" i="11"/>
  <c r="BV100" i="11" s="1"/>
  <c r="CV100" i="11" s="1"/>
  <c r="DT100" i="11" s="1"/>
  <c r="AU100" i="11"/>
  <c r="BW100" i="11" s="1"/>
  <c r="CW100" i="11" s="1"/>
  <c r="DU100" i="11" s="1"/>
  <c r="AV100" i="11"/>
  <c r="BX100" i="11" s="1"/>
  <c r="CX100" i="11" s="1"/>
  <c r="DV100" i="11" s="1"/>
  <c r="AW100" i="11"/>
  <c r="BY100" i="11" s="1"/>
  <c r="CY100" i="11" s="1"/>
  <c r="DW100" i="11" s="1"/>
  <c r="AX100" i="11"/>
  <c r="BZ100" i="11" s="1"/>
  <c r="CZ100" i="11" s="1"/>
  <c r="DX100" i="11" s="1"/>
  <c r="AY100" i="11"/>
  <c r="CA100" i="11" s="1"/>
  <c r="DA100" i="11" s="1"/>
  <c r="DY100" i="11" s="1"/>
  <c r="AZ100" i="11"/>
  <c r="CB100" i="11" s="1"/>
  <c r="DB100" i="11" s="1"/>
  <c r="DZ100" i="11" s="1"/>
  <c r="BA100" i="11"/>
  <c r="CC100" i="11" s="1"/>
  <c r="DC100" i="11" s="1"/>
  <c r="EA100" i="11" s="1"/>
  <c r="BB100" i="11"/>
  <c r="BC100" i="11"/>
  <c r="CE100" i="11" s="1"/>
  <c r="DE100" i="11" s="1"/>
  <c r="EC100" i="11" s="1"/>
  <c r="BD100" i="11"/>
  <c r="BE100" i="11"/>
  <c r="CG100" i="11" s="1"/>
  <c r="DG100" i="11" s="1"/>
  <c r="EE100" i="11" s="1"/>
  <c r="BF100" i="11"/>
  <c r="BG100" i="11"/>
  <c r="CI100" i="11" s="1"/>
  <c r="DI100" i="11" s="1"/>
  <c r="EG100" i="11" s="1"/>
  <c r="BH100" i="11"/>
  <c r="CJ100" i="11" s="1"/>
  <c r="DJ100" i="11" s="1"/>
  <c r="EH100" i="11" s="1"/>
  <c r="BI100" i="11"/>
  <c r="CK100" i="11" s="1"/>
  <c r="DK100" i="11" s="1"/>
  <c r="EI100" i="11" s="1"/>
  <c r="BJ100" i="11"/>
  <c r="CL100" i="11" s="1"/>
  <c r="DL100" i="11" s="1"/>
  <c r="EJ100" i="11" s="1"/>
  <c r="BK100" i="11"/>
  <c r="CM100" i="11" s="1"/>
  <c r="DM100" i="11" s="1"/>
  <c r="EK100" i="11" s="1"/>
  <c r="BL100" i="11"/>
  <c r="CN100" i="11" s="1"/>
  <c r="DN100" i="11" s="1"/>
  <c r="EL100" i="11" s="1"/>
  <c r="BM100" i="11"/>
  <c r="CO100" i="11" s="1"/>
  <c r="DO100" i="11" s="1"/>
  <c r="EM100" i="11" s="1"/>
  <c r="BN100" i="11"/>
  <c r="CP100" i="11" s="1"/>
  <c r="DP100" i="11" s="1"/>
  <c r="EN100" i="11" s="1"/>
  <c r="CD100" i="11"/>
  <c r="DD100" i="11" s="1"/>
  <c r="EB100" i="11" s="1"/>
  <c r="CF100" i="11"/>
  <c r="DF100" i="11" s="1"/>
  <c r="ED100" i="11" s="1"/>
  <c r="CH100" i="11"/>
  <c r="DH100" i="11" s="1"/>
  <c r="EF100" i="11" s="1"/>
  <c r="AL101" i="11"/>
  <c r="AM101" i="11"/>
  <c r="AN101" i="11"/>
  <c r="BP101" i="11" s="1"/>
  <c r="AO101" i="11"/>
  <c r="BQ101" i="11" s="1"/>
  <c r="AP101" i="11"/>
  <c r="BR101" i="11" s="1"/>
  <c r="AQ101" i="11"/>
  <c r="AR101" i="11"/>
  <c r="BT101" i="11" s="1"/>
  <c r="CT101" i="11" s="1"/>
  <c r="DR101" i="11" s="1"/>
  <c r="AS101" i="11"/>
  <c r="BU101" i="11" s="1"/>
  <c r="CU101" i="11" s="1"/>
  <c r="DS101" i="11" s="1"/>
  <c r="AT101" i="11"/>
  <c r="BV101" i="11" s="1"/>
  <c r="CV101" i="11" s="1"/>
  <c r="DT101" i="11" s="1"/>
  <c r="AU101" i="11"/>
  <c r="AV101" i="11"/>
  <c r="BX101" i="11" s="1"/>
  <c r="CX101" i="11" s="1"/>
  <c r="DV101" i="11" s="1"/>
  <c r="AW101" i="11"/>
  <c r="BY101" i="11" s="1"/>
  <c r="CY101" i="11" s="1"/>
  <c r="DW101" i="11" s="1"/>
  <c r="AX101" i="11"/>
  <c r="BZ101" i="11" s="1"/>
  <c r="AY101" i="11"/>
  <c r="CA101" i="11" s="1"/>
  <c r="DA101" i="11" s="1"/>
  <c r="DY101" i="11" s="1"/>
  <c r="AZ101" i="11"/>
  <c r="CB101" i="11" s="1"/>
  <c r="DB101" i="11" s="1"/>
  <c r="DZ101" i="11" s="1"/>
  <c r="BA101" i="11"/>
  <c r="CC101" i="11" s="1"/>
  <c r="DC101" i="11" s="1"/>
  <c r="EA101" i="11" s="1"/>
  <c r="BB101" i="11"/>
  <c r="CD101" i="11" s="1"/>
  <c r="DD101" i="11" s="1"/>
  <c r="EB101" i="11" s="1"/>
  <c r="BC101" i="11"/>
  <c r="BD101" i="11"/>
  <c r="CF101" i="11" s="1"/>
  <c r="DF101" i="11" s="1"/>
  <c r="ED101" i="11" s="1"/>
  <c r="BE101" i="11"/>
  <c r="CG101" i="11" s="1"/>
  <c r="DG101" i="11" s="1"/>
  <c r="EE101" i="11" s="1"/>
  <c r="BF101" i="11"/>
  <c r="CH101" i="11" s="1"/>
  <c r="DH101" i="11" s="1"/>
  <c r="EF101" i="11" s="1"/>
  <c r="BG101" i="11"/>
  <c r="CI101" i="11" s="1"/>
  <c r="DI101" i="11" s="1"/>
  <c r="EG101" i="11" s="1"/>
  <c r="BH101" i="11"/>
  <c r="CJ101" i="11" s="1"/>
  <c r="DJ101" i="11" s="1"/>
  <c r="EH101" i="11" s="1"/>
  <c r="BI101" i="11"/>
  <c r="CK101" i="11" s="1"/>
  <c r="DK101" i="11" s="1"/>
  <c r="EI101" i="11" s="1"/>
  <c r="BJ101" i="11"/>
  <c r="CL101" i="11" s="1"/>
  <c r="DL101" i="11" s="1"/>
  <c r="EJ101" i="11" s="1"/>
  <c r="BK101" i="11"/>
  <c r="BL101" i="11"/>
  <c r="CN101" i="11" s="1"/>
  <c r="DN101" i="11" s="1"/>
  <c r="EL101" i="11" s="1"/>
  <c r="BM101" i="11"/>
  <c r="CO101" i="11" s="1"/>
  <c r="DO101" i="11" s="1"/>
  <c r="EM101" i="11" s="1"/>
  <c r="BN101" i="11"/>
  <c r="CP101" i="11" s="1"/>
  <c r="DP101" i="11" s="1"/>
  <c r="EN101" i="11" s="1"/>
  <c r="BS101" i="11"/>
  <c r="CS101" i="11" s="1"/>
  <c r="BW101" i="11"/>
  <c r="CW101" i="11" s="1"/>
  <c r="DU101" i="11" s="1"/>
  <c r="CE101" i="11"/>
  <c r="DE101" i="11" s="1"/>
  <c r="EC101" i="11" s="1"/>
  <c r="CM101" i="11"/>
  <c r="DM101" i="11" s="1"/>
  <c r="EK101" i="11" s="1"/>
  <c r="CR101" i="11"/>
  <c r="CZ101" i="11"/>
  <c r="DX101" i="11" s="1"/>
  <c r="AL102" i="11"/>
  <c r="AM102" i="11"/>
  <c r="AN102" i="11"/>
  <c r="BP102" i="11" s="1"/>
  <c r="AO102" i="11"/>
  <c r="BQ102" i="11" s="1"/>
  <c r="AP102" i="11"/>
  <c r="BR102" i="11" s="1"/>
  <c r="CR102" i="11" s="1"/>
  <c r="AQ102" i="11"/>
  <c r="BS102" i="11" s="1"/>
  <c r="CS102" i="11" s="1"/>
  <c r="AR102" i="11"/>
  <c r="BT102" i="11" s="1"/>
  <c r="CT102" i="11" s="1"/>
  <c r="DR102" i="11" s="1"/>
  <c r="AS102" i="11"/>
  <c r="AT102" i="11"/>
  <c r="BV102" i="11" s="1"/>
  <c r="CV102" i="11" s="1"/>
  <c r="DT102" i="11" s="1"/>
  <c r="AU102" i="11"/>
  <c r="BW102" i="11" s="1"/>
  <c r="CW102" i="11" s="1"/>
  <c r="DU102" i="11" s="1"/>
  <c r="AV102" i="11"/>
  <c r="BX102" i="11" s="1"/>
  <c r="CX102" i="11" s="1"/>
  <c r="DV102" i="11" s="1"/>
  <c r="AW102" i="11"/>
  <c r="BY102" i="11" s="1"/>
  <c r="CY102" i="11" s="1"/>
  <c r="DW102" i="11" s="1"/>
  <c r="AX102" i="11"/>
  <c r="BZ102" i="11" s="1"/>
  <c r="CZ102" i="11" s="1"/>
  <c r="DX102" i="11" s="1"/>
  <c r="AY102" i="11"/>
  <c r="CA102" i="11" s="1"/>
  <c r="DA102" i="11" s="1"/>
  <c r="DY102" i="11" s="1"/>
  <c r="AZ102" i="11"/>
  <c r="CB102" i="11" s="1"/>
  <c r="DB102" i="11" s="1"/>
  <c r="DZ102" i="11" s="1"/>
  <c r="BA102" i="11"/>
  <c r="BB102" i="11"/>
  <c r="CD102" i="11" s="1"/>
  <c r="DD102" i="11" s="1"/>
  <c r="EB102" i="11" s="1"/>
  <c r="BC102" i="11"/>
  <c r="CE102" i="11" s="1"/>
  <c r="DE102" i="11" s="1"/>
  <c r="EC102" i="11" s="1"/>
  <c r="BD102" i="11"/>
  <c r="CF102" i="11" s="1"/>
  <c r="DF102" i="11" s="1"/>
  <c r="ED102" i="11" s="1"/>
  <c r="BE102" i="11"/>
  <c r="CG102" i="11" s="1"/>
  <c r="DG102" i="11" s="1"/>
  <c r="EE102" i="11" s="1"/>
  <c r="BF102" i="11"/>
  <c r="CH102" i="11" s="1"/>
  <c r="DH102" i="11" s="1"/>
  <c r="EF102" i="11" s="1"/>
  <c r="BG102" i="11"/>
  <c r="CI102" i="11" s="1"/>
  <c r="DI102" i="11" s="1"/>
  <c r="BH102" i="11"/>
  <c r="CJ102" i="11" s="1"/>
  <c r="DJ102" i="11" s="1"/>
  <c r="EH102" i="11" s="1"/>
  <c r="BI102" i="11"/>
  <c r="BJ102" i="11"/>
  <c r="CL102" i="11" s="1"/>
  <c r="DL102" i="11" s="1"/>
  <c r="EJ102" i="11" s="1"/>
  <c r="BK102" i="11"/>
  <c r="CM102" i="11" s="1"/>
  <c r="DM102" i="11" s="1"/>
  <c r="EK102" i="11" s="1"/>
  <c r="BL102" i="11"/>
  <c r="CN102" i="11" s="1"/>
  <c r="DN102" i="11" s="1"/>
  <c r="EL102" i="11" s="1"/>
  <c r="BM102" i="11"/>
  <c r="CO102" i="11" s="1"/>
  <c r="DO102" i="11" s="1"/>
  <c r="EM102" i="11" s="1"/>
  <c r="BN102" i="11"/>
  <c r="CP102" i="11" s="1"/>
  <c r="DP102" i="11" s="1"/>
  <c r="EN102" i="11" s="1"/>
  <c r="BU102" i="11"/>
  <c r="CU102" i="11" s="1"/>
  <c r="DS102" i="11" s="1"/>
  <c r="CC102" i="11"/>
  <c r="DC102" i="11" s="1"/>
  <c r="EA102" i="11" s="1"/>
  <c r="CK102" i="11"/>
  <c r="DK102" i="11" s="1"/>
  <c r="EI102" i="11" s="1"/>
  <c r="EG102" i="11"/>
  <c r="AL103" i="11"/>
  <c r="AM103" i="11"/>
  <c r="AN103" i="11"/>
  <c r="BP103" i="11" s="1"/>
  <c r="AO103" i="11"/>
  <c r="AP103" i="11"/>
  <c r="BR103" i="11" s="1"/>
  <c r="CR103" i="11" s="1"/>
  <c r="AQ103" i="11"/>
  <c r="BS103" i="11" s="1"/>
  <c r="CS103" i="11" s="1"/>
  <c r="AR103" i="11"/>
  <c r="BT103" i="11" s="1"/>
  <c r="CT103" i="11" s="1"/>
  <c r="DR103" i="11" s="1"/>
  <c r="AS103" i="11"/>
  <c r="BU103" i="11" s="1"/>
  <c r="CU103" i="11" s="1"/>
  <c r="DS103" i="11" s="1"/>
  <c r="AT103" i="11"/>
  <c r="BV103" i="11" s="1"/>
  <c r="CV103" i="11" s="1"/>
  <c r="DT103" i="11" s="1"/>
  <c r="AU103" i="11"/>
  <c r="AV103" i="11"/>
  <c r="BX103" i="11" s="1"/>
  <c r="CX103" i="11" s="1"/>
  <c r="DV103" i="11" s="1"/>
  <c r="AW103" i="11"/>
  <c r="BY103" i="11" s="1"/>
  <c r="CY103" i="11" s="1"/>
  <c r="DW103" i="11" s="1"/>
  <c r="AX103" i="11"/>
  <c r="BZ103" i="11" s="1"/>
  <c r="AY103" i="11"/>
  <c r="CA103" i="11" s="1"/>
  <c r="DA103" i="11" s="1"/>
  <c r="DY103" i="11" s="1"/>
  <c r="AZ103" i="11"/>
  <c r="CB103" i="11" s="1"/>
  <c r="DB103" i="11" s="1"/>
  <c r="DZ103" i="11" s="1"/>
  <c r="BA103" i="11"/>
  <c r="CC103" i="11" s="1"/>
  <c r="DC103" i="11" s="1"/>
  <c r="EA103" i="11" s="1"/>
  <c r="BB103" i="11"/>
  <c r="CD103" i="11" s="1"/>
  <c r="DD103" i="11" s="1"/>
  <c r="EB103" i="11" s="1"/>
  <c r="BC103" i="11"/>
  <c r="BD103" i="11"/>
  <c r="CF103" i="11" s="1"/>
  <c r="DF103" i="11" s="1"/>
  <c r="ED103" i="11" s="1"/>
  <c r="BE103" i="11"/>
  <c r="CG103" i="11" s="1"/>
  <c r="DG103" i="11" s="1"/>
  <c r="EE103" i="11" s="1"/>
  <c r="BF103" i="11"/>
  <c r="CH103" i="11" s="1"/>
  <c r="DH103" i="11" s="1"/>
  <c r="EF103" i="11" s="1"/>
  <c r="BG103" i="11"/>
  <c r="CI103" i="11" s="1"/>
  <c r="DI103" i="11" s="1"/>
  <c r="EG103" i="11" s="1"/>
  <c r="BH103" i="11"/>
  <c r="CJ103" i="11" s="1"/>
  <c r="DJ103" i="11" s="1"/>
  <c r="EH103" i="11" s="1"/>
  <c r="BI103" i="11"/>
  <c r="CK103" i="11" s="1"/>
  <c r="DK103" i="11" s="1"/>
  <c r="EI103" i="11" s="1"/>
  <c r="BJ103" i="11"/>
  <c r="CL103" i="11" s="1"/>
  <c r="DL103" i="11" s="1"/>
  <c r="EJ103" i="11" s="1"/>
  <c r="BK103" i="11"/>
  <c r="BL103" i="11"/>
  <c r="CN103" i="11" s="1"/>
  <c r="DN103" i="11" s="1"/>
  <c r="EL103" i="11" s="1"/>
  <c r="BM103" i="11"/>
  <c r="CO103" i="11" s="1"/>
  <c r="DO103" i="11" s="1"/>
  <c r="EM103" i="11" s="1"/>
  <c r="BN103" i="11"/>
  <c r="CP103" i="11" s="1"/>
  <c r="DP103" i="11" s="1"/>
  <c r="EN103" i="11" s="1"/>
  <c r="BQ103" i="11"/>
  <c r="BW103" i="11"/>
  <c r="CW103" i="11" s="1"/>
  <c r="DU103" i="11" s="1"/>
  <c r="CE103" i="11"/>
  <c r="DE103" i="11" s="1"/>
  <c r="EC103" i="11" s="1"/>
  <c r="CM103" i="11"/>
  <c r="DM103" i="11" s="1"/>
  <c r="EK103" i="11" s="1"/>
  <c r="CZ103" i="11"/>
  <c r="DX103" i="11" s="1"/>
  <c r="AL104" i="11"/>
  <c r="AM104" i="11"/>
  <c r="AN104" i="11"/>
  <c r="BP104" i="11" s="1"/>
  <c r="AO104" i="11"/>
  <c r="BQ104" i="11" s="1"/>
  <c r="AP104" i="11"/>
  <c r="BR104" i="11" s="1"/>
  <c r="CR104" i="11" s="1"/>
  <c r="AQ104" i="11"/>
  <c r="BS104" i="11" s="1"/>
  <c r="CS104" i="11" s="1"/>
  <c r="AR104" i="11"/>
  <c r="AS104" i="11"/>
  <c r="AT104" i="11"/>
  <c r="BV104" i="11" s="1"/>
  <c r="CV104" i="11" s="1"/>
  <c r="DT104" i="11" s="1"/>
  <c r="AU104" i="11"/>
  <c r="BW104" i="11" s="1"/>
  <c r="CW104" i="11" s="1"/>
  <c r="DU104" i="11" s="1"/>
  <c r="AV104" i="11"/>
  <c r="BX104" i="11" s="1"/>
  <c r="CX104" i="11" s="1"/>
  <c r="DV104" i="11" s="1"/>
  <c r="AW104" i="11"/>
  <c r="BY104" i="11" s="1"/>
  <c r="CY104" i="11" s="1"/>
  <c r="DW104" i="11" s="1"/>
  <c r="AX104" i="11"/>
  <c r="BZ104" i="11" s="1"/>
  <c r="CZ104" i="11" s="1"/>
  <c r="DX104" i="11" s="1"/>
  <c r="AY104" i="11"/>
  <c r="CA104" i="11" s="1"/>
  <c r="DA104" i="11" s="1"/>
  <c r="DY104" i="11" s="1"/>
  <c r="AZ104" i="11"/>
  <c r="CB104" i="11" s="1"/>
  <c r="DB104" i="11" s="1"/>
  <c r="DZ104" i="11" s="1"/>
  <c r="BA104" i="11"/>
  <c r="CC104" i="11" s="1"/>
  <c r="DC104" i="11" s="1"/>
  <c r="EA104" i="11" s="1"/>
  <c r="BB104" i="11"/>
  <c r="CD104" i="11" s="1"/>
  <c r="DD104" i="11" s="1"/>
  <c r="EB104" i="11" s="1"/>
  <c r="BC104" i="11"/>
  <c r="CE104" i="11" s="1"/>
  <c r="DE104" i="11" s="1"/>
  <c r="EC104" i="11" s="1"/>
  <c r="BD104" i="11"/>
  <c r="CF104" i="11" s="1"/>
  <c r="DF104" i="11" s="1"/>
  <c r="ED104" i="11" s="1"/>
  <c r="BE104" i="11"/>
  <c r="CG104" i="11" s="1"/>
  <c r="DG104" i="11" s="1"/>
  <c r="EE104" i="11" s="1"/>
  <c r="BF104" i="11"/>
  <c r="CH104" i="11" s="1"/>
  <c r="DH104" i="11" s="1"/>
  <c r="EF104" i="11" s="1"/>
  <c r="BG104" i="11"/>
  <c r="CI104" i="11" s="1"/>
  <c r="DI104" i="11" s="1"/>
  <c r="EG104" i="11" s="1"/>
  <c r="BH104" i="11"/>
  <c r="CJ104" i="11" s="1"/>
  <c r="DJ104" i="11" s="1"/>
  <c r="EH104" i="11" s="1"/>
  <c r="BI104" i="11"/>
  <c r="CK104" i="11" s="1"/>
  <c r="DK104" i="11" s="1"/>
  <c r="EI104" i="11" s="1"/>
  <c r="BJ104" i="11"/>
  <c r="CL104" i="11" s="1"/>
  <c r="DL104" i="11" s="1"/>
  <c r="EJ104" i="11" s="1"/>
  <c r="BK104" i="11"/>
  <c r="CM104" i="11" s="1"/>
  <c r="DM104" i="11" s="1"/>
  <c r="EK104" i="11" s="1"/>
  <c r="BL104" i="11"/>
  <c r="CN104" i="11" s="1"/>
  <c r="DN104" i="11" s="1"/>
  <c r="EL104" i="11" s="1"/>
  <c r="BM104" i="11"/>
  <c r="CO104" i="11" s="1"/>
  <c r="DO104" i="11" s="1"/>
  <c r="EM104" i="11" s="1"/>
  <c r="BN104" i="11"/>
  <c r="CP104" i="11" s="1"/>
  <c r="DP104" i="11" s="1"/>
  <c r="EN104" i="11" s="1"/>
  <c r="BT104" i="11"/>
  <c r="CT104" i="11" s="1"/>
  <c r="DR104" i="11" s="1"/>
  <c r="BU104" i="11"/>
  <c r="CU104" i="11" s="1"/>
  <c r="DS104" i="11" s="1"/>
  <c r="AL105" i="11"/>
  <c r="AM105" i="11"/>
  <c r="AN105" i="11"/>
  <c r="BP105" i="11" s="1"/>
  <c r="AO105" i="11"/>
  <c r="AP105" i="11"/>
  <c r="BR105" i="11" s="1"/>
  <c r="CR105" i="11" s="1"/>
  <c r="AQ105" i="11"/>
  <c r="AR105" i="11"/>
  <c r="BT105" i="11" s="1"/>
  <c r="CT105" i="11" s="1"/>
  <c r="DR105" i="11" s="1"/>
  <c r="AS105" i="11"/>
  <c r="AT105" i="11"/>
  <c r="BV105" i="11" s="1"/>
  <c r="CV105" i="11" s="1"/>
  <c r="DT105" i="11" s="1"/>
  <c r="AU105" i="11"/>
  <c r="BW105" i="11" s="1"/>
  <c r="CW105" i="11" s="1"/>
  <c r="DU105" i="11" s="1"/>
  <c r="AV105" i="11"/>
  <c r="BX105" i="11" s="1"/>
  <c r="CX105" i="11" s="1"/>
  <c r="DV105" i="11" s="1"/>
  <c r="AW105" i="11"/>
  <c r="BY105" i="11" s="1"/>
  <c r="CY105" i="11" s="1"/>
  <c r="DW105" i="11" s="1"/>
  <c r="AX105" i="11"/>
  <c r="BZ105" i="11" s="1"/>
  <c r="CZ105" i="11" s="1"/>
  <c r="DX105" i="11" s="1"/>
  <c r="AY105" i="11"/>
  <c r="CA105" i="11" s="1"/>
  <c r="DA105" i="11" s="1"/>
  <c r="DY105" i="11" s="1"/>
  <c r="AZ105" i="11"/>
  <c r="CB105" i="11" s="1"/>
  <c r="DB105" i="11" s="1"/>
  <c r="DZ105" i="11" s="1"/>
  <c r="BA105" i="11"/>
  <c r="CC105" i="11" s="1"/>
  <c r="DC105" i="11" s="1"/>
  <c r="EA105" i="11" s="1"/>
  <c r="BB105" i="11"/>
  <c r="CD105" i="11" s="1"/>
  <c r="DD105" i="11" s="1"/>
  <c r="EB105" i="11" s="1"/>
  <c r="BC105" i="11"/>
  <c r="CE105" i="11" s="1"/>
  <c r="DE105" i="11" s="1"/>
  <c r="EC105" i="11" s="1"/>
  <c r="BD105" i="11"/>
  <c r="CF105" i="11" s="1"/>
  <c r="DF105" i="11" s="1"/>
  <c r="ED105" i="11" s="1"/>
  <c r="BE105" i="11"/>
  <c r="BF105" i="11"/>
  <c r="CH105" i="11" s="1"/>
  <c r="DH105" i="11" s="1"/>
  <c r="EF105" i="11" s="1"/>
  <c r="BG105" i="11"/>
  <c r="BH105" i="11"/>
  <c r="CJ105" i="11" s="1"/>
  <c r="DJ105" i="11" s="1"/>
  <c r="EH105" i="11" s="1"/>
  <c r="BI105" i="11"/>
  <c r="CK105" i="11" s="1"/>
  <c r="DK105" i="11" s="1"/>
  <c r="EI105" i="11" s="1"/>
  <c r="BJ105" i="11"/>
  <c r="CL105" i="11" s="1"/>
  <c r="DL105" i="11" s="1"/>
  <c r="EJ105" i="11" s="1"/>
  <c r="BK105" i="11"/>
  <c r="CM105" i="11" s="1"/>
  <c r="DM105" i="11" s="1"/>
  <c r="EK105" i="11" s="1"/>
  <c r="BL105" i="11"/>
  <c r="CN105" i="11" s="1"/>
  <c r="DN105" i="11" s="1"/>
  <c r="EL105" i="11" s="1"/>
  <c r="BM105" i="11"/>
  <c r="CO105" i="11" s="1"/>
  <c r="BN105" i="11"/>
  <c r="CP105" i="11" s="1"/>
  <c r="BQ105" i="11"/>
  <c r="BS105" i="11"/>
  <c r="CS105" i="11" s="1"/>
  <c r="BU105" i="11"/>
  <c r="CU105" i="11" s="1"/>
  <c r="DS105" i="11" s="1"/>
  <c r="CG105" i="11"/>
  <c r="DG105" i="11" s="1"/>
  <c r="EE105" i="11" s="1"/>
  <c r="CI105" i="11"/>
  <c r="DI105" i="11" s="1"/>
  <c r="EG105" i="11" s="1"/>
  <c r="AL106" i="11"/>
  <c r="AM106" i="11"/>
  <c r="AN106" i="11"/>
  <c r="BP106" i="11" s="1"/>
  <c r="AO106" i="11"/>
  <c r="BQ106" i="11" s="1"/>
  <c r="AP106" i="11"/>
  <c r="BR106" i="11" s="1"/>
  <c r="CR106" i="11" s="1"/>
  <c r="AQ106" i="11"/>
  <c r="AR106" i="11"/>
  <c r="BT106" i="11" s="1"/>
  <c r="CT106" i="11" s="1"/>
  <c r="DR106" i="11" s="1"/>
  <c r="AS106" i="11"/>
  <c r="AT106" i="11"/>
  <c r="BV106" i="11" s="1"/>
  <c r="CV106" i="11" s="1"/>
  <c r="DT106" i="11" s="1"/>
  <c r="AU106" i="11"/>
  <c r="BW106" i="11" s="1"/>
  <c r="CW106" i="11" s="1"/>
  <c r="DU106" i="11" s="1"/>
  <c r="AV106" i="11"/>
  <c r="BX106" i="11" s="1"/>
  <c r="AW106" i="11"/>
  <c r="BY106" i="11" s="1"/>
  <c r="CY106" i="11" s="1"/>
  <c r="DW106" i="11" s="1"/>
  <c r="AX106" i="11"/>
  <c r="BZ106" i="11" s="1"/>
  <c r="CZ106" i="11" s="1"/>
  <c r="DX106" i="11" s="1"/>
  <c r="AY106" i="11"/>
  <c r="CA106" i="11" s="1"/>
  <c r="DA106" i="11" s="1"/>
  <c r="DY106" i="11" s="1"/>
  <c r="AZ106" i="11"/>
  <c r="CB106" i="11" s="1"/>
  <c r="DB106" i="11" s="1"/>
  <c r="DZ106" i="11" s="1"/>
  <c r="BA106" i="11"/>
  <c r="CC106" i="11" s="1"/>
  <c r="DC106" i="11" s="1"/>
  <c r="EA106" i="11" s="1"/>
  <c r="BB106" i="11"/>
  <c r="CD106" i="11" s="1"/>
  <c r="DD106" i="11" s="1"/>
  <c r="EB106" i="11" s="1"/>
  <c r="BC106" i="11"/>
  <c r="CE106" i="11" s="1"/>
  <c r="DE106" i="11" s="1"/>
  <c r="EC106" i="11" s="1"/>
  <c r="BD106" i="11"/>
  <c r="CF106" i="11" s="1"/>
  <c r="BE106" i="11"/>
  <c r="CG106" i="11" s="1"/>
  <c r="DG106" i="11" s="1"/>
  <c r="EE106" i="11" s="1"/>
  <c r="BF106" i="11"/>
  <c r="CH106" i="11" s="1"/>
  <c r="DH106" i="11" s="1"/>
  <c r="EF106" i="11" s="1"/>
  <c r="BG106" i="11"/>
  <c r="CI106" i="11" s="1"/>
  <c r="DI106" i="11" s="1"/>
  <c r="EG106" i="11" s="1"/>
  <c r="BH106" i="11"/>
  <c r="CJ106" i="11" s="1"/>
  <c r="DJ106" i="11" s="1"/>
  <c r="EH106" i="11" s="1"/>
  <c r="BI106" i="11"/>
  <c r="CK106" i="11" s="1"/>
  <c r="DK106" i="11" s="1"/>
  <c r="EI106" i="11" s="1"/>
  <c r="BJ106" i="11"/>
  <c r="CL106" i="11" s="1"/>
  <c r="DL106" i="11" s="1"/>
  <c r="EJ106" i="11" s="1"/>
  <c r="BK106" i="11"/>
  <c r="CM106" i="11" s="1"/>
  <c r="DM106" i="11" s="1"/>
  <c r="EK106" i="11" s="1"/>
  <c r="BL106" i="11"/>
  <c r="CN106" i="11" s="1"/>
  <c r="DN106" i="11" s="1"/>
  <c r="EL106" i="11" s="1"/>
  <c r="BM106" i="11"/>
  <c r="CO106" i="11" s="1"/>
  <c r="DO106" i="11" s="1"/>
  <c r="EM106" i="11" s="1"/>
  <c r="BN106" i="11"/>
  <c r="CP106" i="11" s="1"/>
  <c r="DP106" i="11" s="1"/>
  <c r="EN106" i="11" s="1"/>
  <c r="BS106" i="11"/>
  <c r="CS106" i="11" s="1"/>
  <c r="BU106" i="11"/>
  <c r="CU106" i="11" s="1"/>
  <c r="DS106" i="11" s="1"/>
  <c r="CX106" i="11"/>
  <c r="DV106" i="11" s="1"/>
  <c r="DF106" i="11"/>
  <c r="ED106" i="11" s="1"/>
  <c r="AL107" i="11"/>
  <c r="AM107" i="11"/>
  <c r="AN107" i="11"/>
  <c r="BP107" i="11" s="1"/>
  <c r="AO107" i="11"/>
  <c r="BQ107" i="11" s="1"/>
  <c r="AP107" i="11"/>
  <c r="BR107" i="11" s="1"/>
  <c r="CR107" i="11" s="1"/>
  <c r="AQ107" i="11"/>
  <c r="BS107" i="11" s="1"/>
  <c r="CS107" i="11" s="1"/>
  <c r="AR107" i="11"/>
  <c r="AS107" i="11"/>
  <c r="BU107" i="11" s="1"/>
  <c r="CU107" i="11" s="1"/>
  <c r="DS107" i="11" s="1"/>
  <c r="AT107" i="11"/>
  <c r="BV107" i="11" s="1"/>
  <c r="CV107" i="11" s="1"/>
  <c r="DT107" i="11" s="1"/>
  <c r="AU107" i="11"/>
  <c r="BW107" i="11" s="1"/>
  <c r="CW107" i="11" s="1"/>
  <c r="DU107" i="11" s="1"/>
  <c r="AV107" i="11"/>
  <c r="BX107" i="11" s="1"/>
  <c r="CX107" i="11" s="1"/>
  <c r="DV107" i="11" s="1"/>
  <c r="AW107" i="11"/>
  <c r="BY107" i="11" s="1"/>
  <c r="CY107" i="11" s="1"/>
  <c r="DW107" i="11" s="1"/>
  <c r="AX107" i="11"/>
  <c r="BZ107" i="11" s="1"/>
  <c r="CZ107" i="11" s="1"/>
  <c r="DX107" i="11" s="1"/>
  <c r="AY107" i="11"/>
  <c r="CA107" i="11" s="1"/>
  <c r="DA107" i="11" s="1"/>
  <c r="DY107" i="11" s="1"/>
  <c r="AZ107" i="11"/>
  <c r="CB107" i="11" s="1"/>
  <c r="DB107" i="11" s="1"/>
  <c r="DZ107" i="11" s="1"/>
  <c r="BA107" i="11"/>
  <c r="CC107" i="11" s="1"/>
  <c r="DC107" i="11" s="1"/>
  <c r="EA107" i="11" s="1"/>
  <c r="BB107" i="11"/>
  <c r="CD107" i="11" s="1"/>
  <c r="DD107" i="11" s="1"/>
  <c r="EB107" i="11" s="1"/>
  <c r="BC107" i="11"/>
  <c r="CE107" i="11" s="1"/>
  <c r="DE107" i="11" s="1"/>
  <c r="EC107" i="11" s="1"/>
  <c r="BD107" i="11"/>
  <c r="CF107" i="11" s="1"/>
  <c r="DF107" i="11" s="1"/>
  <c r="ED107" i="11" s="1"/>
  <c r="BE107" i="11"/>
  <c r="CG107" i="11" s="1"/>
  <c r="DG107" i="11" s="1"/>
  <c r="EE107" i="11" s="1"/>
  <c r="BF107" i="11"/>
  <c r="CH107" i="11" s="1"/>
  <c r="DH107" i="11" s="1"/>
  <c r="EF107" i="11" s="1"/>
  <c r="BG107" i="11"/>
  <c r="CI107" i="11" s="1"/>
  <c r="DI107" i="11" s="1"/>
  <c r="EG107" i="11" s="1"/>
  <c r="BH107" i="11"/>
  <c r="BI107" i="11"/>
  <c r="CK107" i="11" s="1"/>
  <c r="DK107" i="11" s="1"/>
  <c r="EI107" i="11" s="1"/>
  <c r="BJ107" i="11"/>
  <c r="CL107" i="11" s="1"/>
  <c r="DL107" i="11" s="1"/>
  <c r="EJ107" i="11" s="1"/>
  <c r="BK107" i="11"/>
  <c r="CM107" i="11" s="1"/>
  <c r="DM107" i="11" s="1"/>
  <c r="EK107" i="11" s="1"/>
  <c r="BL107" i="11"/>
  <c r="CN107" i="11" s="1"/>
  <c r="DN107" i="11" s="1"/>
  <c r="EL107" i="11" s="1"/>
  <c r="BM107" i="11"/>
  <c r="CO107" i="11" s="1"/>
  <c r="BN107" i="11"/>
  <c r="CP107" i="11" s="1"/>
  <c r="BT107" i="11"/>
  <c r="CT107" i="11" s="1"/>
  <c r="DR107" i="11" s="1"/>
  <c r="CJ107" i="11"/>
  <c r="DJ107" i="11" s="1"/>
  <c r="EH107" i="11" s="1"/>
  <c r="AL108" i="11"/>
  <c r="AM108" i="11"/>
  <c r="AN108" i="11"/>
  <c r="BP108" i="11" s="1"/>
  <c r="AO108" i="11"/>
  <c r="BQ108" i="11" s="1"/>
  <c r="AP108" i="11"/>
  <c r="BR108" i="11" s="1"/>
  <c r="CR108" i="11" s="1"/>
  <c r="AQ108" i="11"/>
  <c r="BS108" i="11" s="1"/>
  <c r="CS108" i="11" s="1"/>
  <c r="AR108" i="11"/>
  <c r="BT108" i="11" s="1"/>
  <c r="CT108" i="11" s="1"/>
  <c r="DR108" i="11" s="1"/>
  <c r="AS108" i="11"/>
  <c r="AT108" i="11"/>
  <c r="BV108" i="11" s="1"/>
  <c r="CV108" i="11" s="1"/>
  <c r="DT108" i="11" s="1"/>
  <c r="AU108" i="11"/>
  <c r="BW108" i="11" s="1"/>
  <c r="CW108" i="11" s="1"/>
  <c r="DU108" i="11" s="1"/>
  <c r="AV108" i="11"/>
  <c r="BX108" i="11" s="1"/>
  <c r="AW108" i="11"/>
  <c r="BY108" i="11" s="1"/>
  <c r="CY108" i="11" s="1"/>
  <c r="DW108" i="11" s="1"/>
  <c r="AX108" i="11"/>
  <c r="BZ108" i="11" s="1"/>
  <c r="CZ108" i="11" s="1"/>
  <c r="DX108" i="11" s="1"/>
  <c r="AY108" i="11"/>
  <c r="CA108" i="11" s="1"/>
  <c r="DA108" i="11" s="1"/>
  <c r="DY108" i="11" s="1"/>
  <c r="AZ108" i="11"/>
  <c r="BA108" i="11"/>
  <c r="CC108" i="11" s="1"/>
  <c r="DC108" i="11" s="1"/>
  <c r="EA108" i="11" s="1"/>
  <c r="BB108" i="11"/>
  <c r="CD108" i="11" s="1"/>
  <c r="DD108" i="11" s="1"/>
  <c r="EB108" i="11" s="1"/>
  <c r="BC108" i="11"/>
  <c r="CE108" i="11" s="1"/>
  <c r="DE108" i="11" s="1"/>
  <c r="EC108" i="11" s="1"/>
  <c r="BD108" i="11"/>
  <c r="CF108" i="11" s="1"/>
  <c r="DF108" i="11" s="1"/>
  <c r="ED108" i="11" s="1"/>
  <c r="BE108" i="11"/>
  <c r="CG108" i="11" s="1"/>
  <c r="DG108" i="11" s="1"/>
  <c r="EE108" i="11" s="1"/>
  <c r="BF108" i="11"/>
  <c r="CH108" i="11" s="1"/>
  <c r="DH108" i="11" s="1"/>
  <c r="EF108" i="11" s="1"/>
  <c r="BG108" i="11"/>
  <c r="BH108" i="11"/>
  <c r="CJ108" i="11" s="1"/>
  <c r="DJ108" i="11" s="1"/>
  <c r="EH108" i="11" s="1"/>
  <c r="BI108" i="11"/>
  <c r="CK108" i="11" s="1"/>
  <c r="DK108" i="11" s="1"/>
  <c r="EI108" i="11" s="1"/>
  <c r="BJ108" i="11"/>
  <c r="CL108" i="11" s="1"/>
  <c r="DL108" i="11" s="1"/>
  <c r="EJ108" i="11" s="1"/>
  <c r="BK108" i="11"/>
  <c r="CM108" i="11" s="1"/>
  <c r="DM108" i="11" s="1"/>
  <c r="EK108" i="11" s="1"/>
  <c r="BL108" i="11"/>
  <c r="CN108" i="11" s="1"/>
  <c r="DN108" i="11" s="1"/>
  <c r="EL108" i="11" s="1"/>
  <c r="BM108" i="11"/>
  <c r="CO108" i="11" s="1"/>
  <c r="BN108" i="11"/>
  <c r="CP108" i="11" s="1"/>
  <c r="BU108" i="11"/>
  <c r="CU108" i="11" s="1"/>
  <c r="DS108" i="11" s="1"/>
  <c r="CB108" i="11"/>
  <c r="DB108" i="11" s="1"/>
  <c r="DZ108" i="11" s="1"/>
  <c r="CI108" i="11"/>
  <c r="DI108" i="11" s="1"/>
  <c r="EG108" i="11" s="1"/>
  <c r="CX108" i="11"/>
  <c r="DV108" i="11" s="1"/>
  <c r="AL109" i="11"/>
  <c r="AM109" i="11"/>
  <c r="AN109" i="11"/>
  <c r="BP109" i="11" s="1"/>
  <c r="AO109" i="11"/>
  <c r="BQ109" i="11" s="1"/>
  <c r="AP109" i="11"/>
  <c r="BR109" i="11" s="1"/>
  <c r="CR109" i="11" s="1"/>
  <c r="AQ109" i="11"/>
  <c r="BS109" i="11" s="1"/>
  <c r="CS109" i="11" s="1"/>
  <c r="AR109" i="11"/>
  <c r="BT109" i="11" s="1"/>
  <c r="CT109" i="11" s="1"/>
  <c r="DR109" i="11" s="1"/>
  <c r="AS109" i="11"/>
  <c r="AT109" i="11"/>
  <c r="BV109" i="11" s="1"/>
  <c r="CV109" i="11" s="1"/>
  <c r="DT109" i="11" s="1"/>
  <c r="AU109" i="11"/>
  <c r="BW109" i="11" s="1"/>
  <c r="CW109" i="11" s="1"/>
  <c r="DU109" i="11" s="1"/>
  <c r="AV109" i="11"/>
  <c r="BX109" i="11" s="1"/>
  <c r="CX109" i="11" s="1"/>
  <c r="DV109" i="11" s="1"/>
  <c r="AW109" i="11"/>
  <c r="BY109" i="11" s="1"/>
  <c r="CY109" i="11" s="1"/>
  <c r="AX109" i="11"/>
  <c r="BZ109" i="11" s="1"/>
  <c r="CZ109" i="11" s="1"/>
  <c r="DX109" i="11" s="1"/>
  <c r="AY109" i="11"/>
  <c r="CA109" i="11" s="1"/>
  <c r="DA109" i="11" s="1"/>
  <c r="DY109" i="11" s="1"/>
  <c r="AZ109" i="11"/>
  <c r="BA109" i="11"/>
  <c r="CC109" i="11" s="1"/>
  <c r="DC109" i="11" s="1"/>
  <c r="EA109" i="11" s="1"/>
  <c r="BB109" i="11"/>
  <c r="CD109" i="11" s="1"/>
  <c r="DD109" i="11" s="1"/>
  <c r="EB109" i="11" s="1"/>
  <c r="BC109" i="11"/>
  <c r="CE109" i="11" s="1"/>
  <c r="DE109" i="11" s="1"/>
  <c r="EC109" i="11" s="1"/>
  <c r="BD109" i="11"/>
  <c r="CF109" i="11" s="1"/>
  <c r="DF109" i="11" s="1"/>
  <c r="ED109" i="11" s="1"/>
  <c r="BE109" i="11"/>
  <c r="CG109" i="11" s="1"/>
  <c r="DG109" i="11" s="1"/>
  <c r="EE109" i="11" s="1"/>
  <c r="BF109" i="11"/>
  <c r="CH109" i="11" s="1"/>
  <c r="DH109" i="11" s="1"/>
  <c r="EF109" i="11" s="1"/>
  <c r="BG109" i="11"/>
  <c r="CI109" i="11" s="1"/>
  <c r="DI109" i="11" s="1"/>
  <c r="EG109" i="11" s="1"/>
  <c r="BH109" i="11"/>
  <c r="CJ109" i="11" s="1"/>
  <c r="DJ109" i="11" s="1"/>
  <c r="EH109" i="11" s="1"/>
  <c r="BI109" i="11"/>
  <c r="CK109" i="11" s="1"/>
  <c r="DK109" i="11" s="1"/>
  <c r="EI109" i="11" s="1"/>
  <c r="BJ109" i="11"/>
  <c r="CL109" i="11" s="1"/>
  <c r="DL109" i="11" s="1"/>
  <c r="EJ109" i="11" s="1"/>
  <c r="BK109" i="11"/>
  <c r="CM109" i="11" s="1"/>
  <c r="DM109" i="11" s="1"/>
  <c r="EK109" i="11" s="1"/>
  <c r="BL109" i="11"/>
  <c r="CN109" i="11" s="1"/>
  <c r="DN109" i="11" s="1"/>
  <c r="EL109" i="11" s="1"/>
  <c r="BM109" i="11"/>
  <c r="CO109" i="11" s="1"/>
  <c r="DO109" i="11" s="1"/>
  <c r="EM109" i="11" s="1"/>
  <c r="BN109" i="11"/>
  <c r="CP109" i="11" s="1"/>
  <c r="DP109" i="11" s="1"/>
  <c r="EN109" i="11" s="1"/>
  <c r="BU109" i="11"/>
  <c r="CU109" i="11" s="1"/>
  <c r="DS109" i="11" s="1"/>
  <c r="CB109" i="11"/>
  <c r="DB109" i="11" s="1"/>
  <c r="DZ109" i="11" s="1"/>
  <c r="DW109" i="11"/>
  <c r="AL110" i="11"/>
  <c r="AM110" i="11"/>
  <c r="AN110" i="11"/>
  <c r="BP110" i="11" s="1"/>
  <c r="AO110" i="11"/>
  <c r="BQ110" i="11" s="1"/>
  <c r="AP110" i="11"/>
  <c r="BR110" i="11" s="1"/>
  <c r="CR110" i="11" s="1"/>
  <c r="AQ110" i="11"/>
  <c r="AR110" i="11"/>
  <c r="BT110" i="11" s="1"/>
  <c r="CT110" i="11" s="1"/>
  <c r="DR110" i="11" s="1"/>
  <c r="AS110" i="11"/>
  <c r="BU110" i="11" s="1"/>
  <c r="CU110" i="11" s="1"/>
  <c r="DS110" i="11" s="1"/>
  <c r="AT110" i="11"/>
  <c r="BV110" i="11" s="1"/>
  <c r="CV110" i="11" s="1"/>
  <c r="DT110" i="11" s="1"/>
  <c r="AU110" i="11"/>
  <c r="AV110" i="11"/>
  <c r="BX110" i="11" s="1"/>
  <c r="CX110" i="11" s="1"/>
  <c r="DV110" i="11" s="1"/>
  <c r="AW110" i="11"/>
  <c r="BY110" i="11" s="1"/>
  <c r="CY110" i="11" s="1"/>
  <c r="DW110" i="11" s="1"/>
  <c r="AX110" i="11"/>
  <c r="BZ110" i="11" s="1"/>
  <c r="CZ110" i="11" s="1"/>
  <c r="DX110" i="11" s="1"/>
  <c r="AY110" i="11"/>
  <c r="CA110" i="11" s="1"/>
  <c r="DA110" i="11" s="1"/>
  <c r="DY110" i="11" s="1"/>
  <c r="AZ110" i="11"/>
  <c r="CB110" i="11" s="1"/>
  <c r="DB110" i="11" s="1"/>
  <c r="DZ110" i="11" s="1"/>
  <c r="BA110" i="11"/>
  <c r="CC110" i="11" s="1"/>
  <c r="DC110" i="11" s="1"/>
  <c r="EA110" i="11" s="1"/>
  <c r="BB110" i="11"/>
  <c r="CD110" i="11" s="1"/>
  <c r="DD110" i="11" s="1"/>
  <c r="EB110" i="11" s="1"/>
  <c r="BC110" i="11"/>
  <c r="CE110" i="11" s="1"/>
  <c r="DE110" i="11" s="1"/>
  <c r="EC110" i="11" s="1"/>
  <c r="BD110" i="11"/>
  <c r="CF110" i="11" s="1"/>
  <c r="DF110" i="11" s="1"/>
  <c r="ED110" i="11" s="1"/>
  <c r="BE110" i="11"/>
  <c r="CG110" i="11" s="1"/>
  <c r="DG110" i="11" s="1"/>
  <c r="EE110" i="11" s="1"/>
  <c r="BF110" i="11"/>
  <c r="CH110" i="11" s="1"/>
  <c r="DH110" i="11" s="1"/>
  <c r="EF110" i="11" s="1"/>
  <c r="BG110" i="11"/>
  <c r="CI110" i="11" s="1"/>
  <c r="DI110" i="11" s="1"/>
  <c r="EG110" i="11" s="1"/>
  <c r="BH110" i="11"/>
  <c r="CJ110" i="11" s="1"/>
  <c r="DJ110" i="11" s="1"/>
  <c r="EH110" i="11" s="1"/>
  <c r="BI110" i="11"/>
  <c r="CK110" i="11" s="1"/>
  <c r="DK110" i="11" s="1"/>
  <c r="EI110" i="11" s="1"/>
  <c r="BJ110" i="11"/>
  <c r="BK110" i="11"/>
  <c r="BL110" i="11"/>
  <c r="BM110" i="11"/>
  <c r="CO110" i="11" s="1"/>
  <c r="DO110" i="11" s="1"/>
  <c r="EM110" i="11" s="1"/>
  <c r="BN110" i="11"/>
  <c r="CP110" i="11" s="1"/>
  <c r="DP110" i="11" s="1"/>
  <c r="EN110" i="11" s="1"/>
  <c r="BS110" i="11"/>
  <c r="CS110" i="11" s="1"/>
  <c r="BW110" i="11"/>
  <c r="CW110" i="11" s="1"/>
  <c r="DU110" i="11" s="1"/>
  <c r="CL110" i="11"/>
  <c r="DL110" i="11" s="1"/>
  <c r="EJ110" i="11" s="1"/>
  <c r="CM110" i="11"/>
  <c r="DM110" i="11" s="1"/>
  <c r="EK110" i="11" s="1"/>
  <c r="CN110" i="11"/>
  <c r="DN110" i="11" s="1"/>
  <c r="EL110" i="11" s="1"/>
  <c r="AL111" i="11"/>
  <c r="AM111" i="11"/>
  <c r="AN111" i="11"/>
  <c r="BP111" i="11" s="1"/>
  <c r="AO111" i="11"/>
  <c r="BQ111" i="11" s="1"/>
  <c r="AP111" i="11"/>
  <c r="BR111" i="11" s="1"/>
  <c r="CR111" i="11" s="1"/>
  <c r="AQ111" i="11"/>
  <c r="BS111" i="11" s="1"/>
  <c r="CS111" i="11" s="1"/>
  <c r="AR111" i="11"/>
  <c r="AS111" i="11"/>
  <c r="AT111" i="11"/>
  <c r="BV111" i="11" s="1"/>
  <c r="CV111" i="11" s="1"/>
  <c r="DT111" i="11" s="1"/>
  <c r="AU111" i="11"/>
  <c r="AV111" i="11"/>
  <c r="BX111" i="11" s="1"/>
  <c r="CX111" i="11" s="1"/>
  <c r="DV111" i="11" s="1"/>
  <c r="AW111" i="11"/>
  <c r="BY111" i="11" s="1"/>
  <c r="CY111" i="11" s="1"/>
  <c r="DW111" i="11" s="1"/>
  <c r="AX111" i="11"/>
  <c r="BZ111" i="11" s="1"/>
  <c r="CZ111" i="11" s="1"/>
  <c r="DX111" i="11" s="1"/>
  <c r="AY111" i="11"/>
  <c r="CA111" i="11" s="1"/>
  <c r="DA111" i="11" s="1"/>
  <c r="DY111" i="11" s="1"/>
  <c r="AZ111" i="11"/>
  <c r="CB111" i="11" s="1"/>
  <c r="DB111" i="11" s="1"/>
  <c r="DZ111" i="11" s="1"/>
  <c r="BA111" i="11"/>
  <c r="BB111" i="11"/>
  <c r="CD111" i="11" s="1"/>
  <c r="DD111" i="11" s="1"/>
  <c r="EB111" i="11" s="1"/>
  <c r="BC111" i="11"/>
  <c r="CE111" i="11" s="1"/>
  <c r="DE111" i="11" s="1"/>
  <c r="EC111" i="11" s="1"/>
  <c r="BD111" i="11"/>
  <c r="CF111" i="11" s="1"/>
  <c r="DF111" i="11" s="1"/>
  <c r="ED111" i="11" s="1"/>
  <c r="BE111" i="11"/>
  <c r="CG111" i="11" s="1"/>
  <c r="DG111" i="11" s="1"/>
  <c r="EE111" i="11" s="1"/>
  <c r="BF111" i="11"/>
  <c r="CH111" i="11" s="1"/>
  <c r="DH111" i="11" s="1"/>
  <c r="EF111" i="11" s="1"/>
  <c r="BG111" i="11"/>
  <c r="CI111" i="11" s="1"/>
  <c r="DI111" i="11" s="1"/>
  <c r="EG111" i="11" s="1"/>
  <c r="BH111" i="11"/>
  <c r="CJ111" i="11" s="1"/>
  <c r="DJ111" i="11" s="1"/>
  <c r="EH111" i="11" s="1"/>
  <c r="BI111" i="11"/>
  <c r="CK111" i="11" s="1"/>
  <c r="DK111" i="11" s="1"/>
  <c r="EI111" i="11" s="1"/>
  <c r="BJ111" i="11"/>
  <c r="CL111" i="11" s="1"/>
  <c r="DL111" i="11" s="1"/>
  <c r="EJ111" i="11" s="1"/>
  <c r="BK111" i="11"/>
  <c r="CM111" i="11" s="1"/>
  <c r="DM111" i="11" s="1"/>
  <c r="EK111" i="11" s="1"/>
  <c r="BL111" i="11"/>
  <c r="CN111" i="11" s="1"/>
  <c r="DN111" i="11" s="1"/>
  <c r="EL111" i="11" s="1"/>
  <c r="BM111" i="11"/>
  <c r="CO111" i="11" s="1"/>
  <c r="DO111" i="11" s="1"/>
  <c r="EM111" i="11" s="1"/>
  <c r="BN111" i="11"/>
  <c r="CP111" i="11" s="1"/>
  <c r="DP111" i="11" s="1"/>
  <c r="EN111" i="11" s="1"/>
  <c r="BT111" i="11"/>
  <c r="CT111" i="11" s="1"/>
  <c r="DR111" i="11" s="1"/>
  <c r="BU111" i="11"/>
  <c r="CU111" i="11" s="1"/>
  <c r="DS111" i="11" s="1"/>
  <c r="BW111" i="11"/>
  <c r="CW111" i="11" s="1"/>
  <c r="DU111" i="11" s="1"/>
  <c r="CC111" i="11"/>
  <c r="DC111" i="11" s="1"/>
  <c r="EA111" i="11" s="1"/>
  <c r="AL112" i="11"/>
  <c r="AM112" i="11"/>
  <c r="AN112" i="11"/>
  <c r="BP112" i="11" s="1"/>
  <c r="AO112" i="11"/>
  <c r="BQ112" i="11" s="1"/>
  <c r="AP112" i="11"/>
  <c r="BR112" i="11" s="1"/>
  <c r="CR112" i="11" s="1"/>
  <c r="AQ112" i="11"/>
  <c r="BS112" i="11" s="1"/>
  <c r="CS112" i="11" s="1"/>
  <c r="AR112" i="11"/>
  <c r="BT112" i="11" s="1"/>
  <c r="CT112" i="11" s="1"/>
  <c r="DR112" i="11" s="1"/>
  <c r="AS112" i="11"/>
  <c r="BU112" i="11" s="1"/>
  <c r="CU112" i="11" s="1"/>
  <c r="DS112" i="11" s="1"/>
  <c r="AT112" i="11"/>
  <c r="BV112" i="11" s="1"/>
  <c r="CV112" i="11" s="1"/>
  <c r="DT112" i="11" s="1"/>
  <c r="AU112" i="11"/>
  <c r="BW112" i="11" s="1"/>
  <c r="CW112" i="11" s="1"/>
  <c r="DU112" i="11" s="1"/>
  <c r="AV112" i="11"/>
  <c r="BX112" i="11" s="1"/>
  <c r="CX112" i="11" s="1"/>
  <c r="DV112" i="11" s="1"/>
  <c r="AW112" i="11"/>
  <c r="BY112" i="11" s="1"/>
  <c r="CY112" i="11" s="1"/>
  <c r="DW112" i="11" s="1"/>
  <c r="AX112" i="11"/>
  <c r="BZ112" i="11" s="1"/>
  <c r="CZ112" i="11" s="1"/>
  <c r="DX112" i="11" s="1"/>
  <c r="AY112" i="11"/>
  <c r="AZ112" i="11"/>
  <c r="CB112" i="11" s="1"/>
  <c r="DB112" i="11" s="1"/>
  <c r="DZ112" i="11" s="1"/>
  <c r="BA112" i="11"/>
  <c r="CC112" i="11" s="1"/>
  <c r="DC112" i="11" s="1"/>
  <c r="EA112" i="11" s="1"/>
  <c r="BB112" i="11"/>
  <c r="CD112" i="11" s="1"/>
  <c r="DD112" i="11" s="1"/>
  <c r="EB112" i="11" s="1"/>
  <c r="BC112" i="11"/>
  <c r="CE112" i="11" s="1"/>
  <c r="BD112" i="11"/>
  <c r="CF112" i="11" s="1"/>
  <c r="DF112" i="11" s="1"/>
  <c r="ED112" i="11" s="1"/>
  <c r="BE112" i="11"/>
  <c r="CG112" i="11" s="1"/>
  <c r="DG112" i="11" s="1"/>
  <c r="EE112" i="11" s="1"/>
  <c r="BF112" i="11"/>
  <c r="CH112" i="11" s="1"/>
  <c r="DH112" i="11" s="1"/>
  <c r="EF112" i="11" s="1"/>
  <c r="BG112" i="11"/>
  <c r="CI112" i="11" s="1"/>
  <c r="DI112" i="11" s="1"/>
  <c r="EG112" i="11" s="1"/>
  <c r="BH112" i="11"/>
  <c r="CJ112" i="11" s="1"/>
  <c r="DJ112" i="11" s="1"/>
  <c r="EH112" i="11" s="1"/>
  <c r="BI112" i="11"/>
  <c r="BJ112" i="11"/>
  <c r="CL112" i="11" s="1"/>
  <c r="DL112" i="11" s="1"/>
  <c r="EJ112" i="11" s="1"/>
  <c r="BK112" i="11"/>
  <c r="CM112" i="11" s="1"/>
  <c r="DM112" i="11" s="1"/>
  <c r="EK112" i="11" s="1"/>
  <c r="BL112" i="11"/>
  <c r="CN112" i="11" s="1"/>
  <c r="DN112" i="11" s="1"/>
  <c r="EL112" i="11" s="1"/>
  <c r="BM112" i="11"/>
  <c r="CO112" i="11" s="1"/>
  <c r="DO112" i="11" s="1"/>
  <c r="EM112" i="11" s="1"/>
  <c r="BN112" i="11"/>
  <c r="CP112" i="11" s="1"/>
  <c r="CA112" i="11"/>
  <c r="DA112" i="11" s="1"/>
  <c r="DY112" i="11" s="1"/>
  <c r="CK112" i="11"/>
  <c r="DK112" i="11" s="1"/>
  <c r="EI112" i="11" s="1"/>
  <c r="DE112" i="11"/>
  <c r="EC112" i="11" s="1"/>
  <c r="AL113" i="11"/>
  <c r="DP113" i="11" s="1"/>
  <c r="EN113" i="11" s="1"/>
  <c r="AM113" i="11"/>
  <c r="AN113" i="11"/>
  <c r="BP113" i="11" s="1"/>
  <c r="AO113" i="11"/>
  <c r="BQ113" i="11" s="1"/>
  <c r="AP113" i="11"/>
  <c r="BR113" i="11" s="1"/>
  <c r="CR113" i="11" s="1"/>
  <c r="AQ113" i="11"/>
  <c r="BS113" i="11" s="1"/>
  <c r="CS113" i="11" s="1"/>
  <c r="AR113" i="11"/>
  <c r="AS113" i="11"/>
  <c r="AT113" i="11"/>
  <c r="BV113" i="11" s="1"/>
  <c r="CV113" i="11" s="1"/>
  <c r="DT113" i="11" s="1"/>
  <c r="AU113" i="11"/>
  <c r="AV113" i="11"/>
  <c r="BX113" i="11" s="1"/>
  <c r="CX113" i="11" s="1"/>
  <c r="DV113" i="11" s="1"/>
  <c r="AW113" i="11"/>
  <c r="BY113" i="11" s="1"/>
  <c r="CY113" i="11" s="1"/>
  <c r="DW113" i="11" s="1"/>
  <c r="AX113" i="11"/>
  <c r="BZ113" i="11" s="1"/>
  <c r="AY113" i="11"/>
  <c r="CA113" i="11" s="1"/>
  <c r="DA113" i="11" s="1"/>
  <c r="DY113" i="11" s="1"/>
  <c r="AZ113" i="11"/>
  <c r="CB113" i="11" s="1"/>
  <c r="DB113" i="11" s="1"/>
  <c r="DZ113" i="11" s="1"/>
  <c r="BA113" i="11"/>
  <c r="CC113" i="11" s="1"/>
  <c r="DC113" i="11" s="1"/>
  <c r="EA113" i="11" s="1"/>
  <c r="BB113" i="11"/>
  <c r="CD113" i="11" s="1"/>
  <c r="DD113" i="11" s="1"/>
  <c r="EB113" i="11" s="1"/>
  <c r="BC113" i="11"/>
  <c r="BD113" i="11"/>
  <c r="CF113" i="11" s="1"/>
  <c r="DF113" i="11" s="1"/>
  <c r="ED113" i="11" s="1"/>
  <c r="BE113" i="11"/>
  <c r="CG113" i="11" s="1"/>
  <c r="DG113" i="11" s="1"/>
  <c r="EE113" i="11" s="1"/>
  <c r="BF113" i="11"/>
  <c r="CH113" i="11" s="1"/>
  <c r="DH113" i="11" s="1"/>
  <c r="EF113" i="11" s="1"/>
  <c r="BG113" i="11"/>
  <c r="CI113" i="11" s="1"/>
  <c r="DI113" i="11" s="1"/>
  <c r="EG113" i="11" s="1"/>
  <c r="BH113" i="11"/>
  <c r="CJ113" i="11" s="1"/>
  <c r="DJ113" i="11" s="1"/>
  <c r="EH113" i="11" s="1"/>
  <c r="BI113" i="11"/>
  <c r="CK113" i="11" s="1"/>
  <c r="DK113" i="11" s="1"/>
  <c r="EI113" i="11" s="1"/>
  <c r="BJ113" i="11"/>
  <c r="CL113" i="11" s="1"/>
  <c r="DL113" i="11" s="1"/>
  <c r="EJ113" i="11" s="1"/>
  <c r="BK113" i="11"/>
  <c r="BL113" i="11"/>
  <c r="CN113" i="11" s="1"/>
  <c r="DN113" i="11" s="1"/>
  <c r="EL113" i="11" s="1"/>
  <c r="BM113" i="11"/>
  <c r="CO113" i="11" s="1"/>
  <c r="BN113" i="11"/>
  <c r="CP113" i="11" s="1"/>
  <c r="BT113" i="11"/>
  <c r="CT113" i="11" s="1"/>
  <c r="DR113" i="11" s="1"/>
  <c r="BU113" i="11"/>
  <c r="CU113" i="11" s="1"/>
  <c r="DS113" i="11" s="1"/>
  <c r="BW113" i="11"/>
  <c r="CW113" i="11" s="1"/>
  <c r="DU113" i="11" s="1"/>
  <c r="CE113" i="11"/>
  <c r="DE113" i="11" s="1"/>
  <c r="EC113" i="11" s="1"/>
  <c r="CM113" i="11"/>
  <c r="DM113" i="11" s="1"/>
  <c r="EK113" i="11" s="1"/>
  <c r="CZ113" i="11"/>
  <c r="DX113" i="11" s="1"/>
  <c r="AL114" i="11"/>
  <c r="AM114" i="11"/>
  <c r="AN114" i="11"/>
  <c r="BP114" i="11" s="1"/>
  <c r="AO114" i="11"/>
  <c r="BQ114" i="11" s="1"/>
  <c r="AP114" i="11"/>
  <c r="BR114" i="11" s="1"/>
  <c r="CR114" i="11" s="1"/>
  <c r="AQ114" i="11"/>
  <c r="BS114" i="11" s="1"/>
  <c r="CS114" i="11" s="1"/>
  <c r="AR114" i="11"/>
  <c r="BT114" i="11" s="1"/>
  <c r="CT114" i="11" s="1"/>
  <c r="DR114" i="11" s="1"/>
  <c r="AS114" i="11"/>
  <c r="AT114" i="11"/>
  <c r="BV114" i="11" s="1"/>
  <c r="CV114" i="11" s="1"/>
  <c r="DT114" i="11" s="1"/>
  <c r="AU114" i="11"/>
  <c r="AV114" i="11"/>
  <c r="BX114" i="11" s="1"/>
  <c r="CX114" i="11" s="1"/>
  <c r="DV114" i="11" s="1"/>
  <c r="AW114" i="11"/>
  <c r="BY114" i="11" s="1"/>
  <c r="CY114" i="11" s="1"/>
  <c r="DW114" i="11" s="1"/>
  <c r="AX114" i="11"/>
  <c r="BZ114" i="11" s="1"/>
  <c r="CZ114" i="11" s="1"/>
  <c r="DX114" i="11" s="1"/>
  <c r="AY114" i="11"/>
  <c r="CA114" i="11" s="1"/>
  <c r="DA114" i="11" s="1"/>
  <c r="DY114" i="11" s="1"/>
  <c r="AZ114" i="11"/>
  <c r="CB114" i="11" s="1"/>
  <c r="DB114" i="11" s="1"/>
  <c r="DZ114" i="11" s="1"/>
  <c r="BA114" i="11"/>
  <c r="BB114" i="11"/>
  <c r="CD114" i="11" s="1"/>
  <c r="DD114" i="11" s="1"/>
  <c r="EB114" i="11" s="1"/>
  <c r="BC114" i="11"/>
  <c r="BD114" i="11"/>
  <c r="CF114" i="11" s="1"/>
  <c r="DF114" i="11" s="1"/>
  <c r="ED114" i="11" s="1"/>
  <c r="BE114" i="11"/>
  <c r="CG114" i="11" s="1"/>
  <c r="DG114" i="11" s="1"/>
  <c r="EE114" i="11" s="1"/>
  <c r="BF114" i="11"/>
  <c r="CH114" i="11" s="1"/>
  <c r="DH114" i="11" s="1"/>
  <c r="EF114" i="11" s="1"/>
  <c r="BG114" i="11"/>
  <c r="CI114" i="11" s="1"/>
  <c r="DI114" i="11" s="1"/>
  <c r="EG114" i="11" s="1"/>
  <c r="BH114" i="11"/>
  <c r="CJ114" i="11" s="1"/>
  <c r="DJ114" i="11" s="1"/>
  <c r="EH114" i="11" s="1"/>
  <c r="BI114" i="11"/>
  <c r="BJ114" i="11"/>
  <c r="CL114" i="11" s="1"/>
  <c r="DL114" i="11" s="1"/>
  <c r="EJ114" i="11" s="1"/>
  <c r="BK114" i="11"/>
  <c r="BL114" i="11"/>
  <c r="CN114" i="11" s="1"/>
  <c r="DN114" i="11" s="1"/>
  <c r="EL114" i="11" s="1"/>
  <c r="BM114" i="11"/>
  <c r="CO114" i="11" s="1"/>
  <c r="DO114" i="11" s="1"/>
  <c r="EM114" i="11" s="1"/>
  <c r="BN114" i="11"/>
  <c r="CP114" i="11" s="1"/>
  <c r="DP114" i="11" s="1"/>
  <c r="EN114" i="11" s="1"/>
  <c r="BU114" i="11"/>
  <c r="CU114" i="11" s="1"/>
  <c r="DS114" i="11" s="1"/>
  <c r="BW114" i="11"/>
  <c r="CC114" i="11"/>
  <c r="DC114" i="11" s="1"/>
  <c r="EA114" i="11" s="1"/>
  <c r="CE114" i="11"/>
  <c r="DE114" i="11" s="1"/>
  <c r="EC114" i="11" s="1"/>
  <c r="CK114" i="11"/>
  <c r="DK114" i="11" s="1"/>
  <c r="EI114" i="11" s="1"/>
  <c r="CM114" i="11"/>
  <c r="DM114" i="11" s="1"/>
  <c r="EK114" i="11" s="1"/>
  <c r="CW114" i="11"/>
  <c r="DU114" i="11" s="1"/>
  <c r="AL115" i="11"/>
  <c r="AM115" i="11"/>
  <c r="AN115" i="11"/>
  <c r="BP115" i="11" s="1"/>
  <c r="AO115" i="11"/>
  <c r="BQ115" i="11" s="1"/>
  <c r="AP115" i="11"/>
  <c r="BR115" i="11" s="1"/>
  <c r="CR115" i="11" s="1"/>
  <c r="AQ115" i="11"/>
  <c r="BS115" i="11" s="1"/>
  <c r="CS115" i="11" s="1"/>
  <c r="AR115" i="11"/>
  <c r="AS115" i="11"/>
  <c r="BU115" i="11" s="1"/>
  <c r="CU115" i="11" s="1"/>
  <c r="DS115" i="11" s="1"/>
  <c r="AT115" i="11"/>
  <c r="BV115" i="11" s="1"/>
  <c r="CV115" i="11" s="1"/>
  <c r="DT115" i="11" s="1"/>
  <c r="AU115" i="11"/>
  <c r="BW115" i="11" s="1"/>
  <c r="CW115" i="11" s="1"/>
  <c r="DU115" i="11" s="1"/>
  <c r="AV115" i="11"/>
  <c r="BX115" i="11" s="1"/>
  <c r="CX115" i="11" s="1"/>
  <c r="DV115" i="11" s="1"/>
  <c r="AW115" i="11"/>
  <c r="BY115" i="11" s="1"/>
  <c r="CY115" i="11" s="1"/>
  <c r="DW115" i="11" s="1"/>
  <c r="AX115" i="11"/>
  <c r="BZ115" i="11" s="1"/>
  <c r="CZ115" i="11" s="1"/>
  <c r="AY115" i="11"/>
  <c r="CA115" i="11" s="1"/>
  <c r="DA115" i="11" s="1"/>
  <c r="DY115" i="11" s="1"/>
  <c r="AZ115" i="11"/>
  <c r="BA115" i="11"/>
  <c r="CC115" i="11" s="1"/>
  <c r="DC115" i="11" s="1"/>
  <c r="EA115" i="11" s="1"/>
  <c r="BB115" i="11"/>
  <c r="CD115" i="11" s="1"/>
  <c r="DD115" i="11" s="1"/>
  <c r="EB115" i="11" s="1"/>
  <c r="BC115" i="11"/>
  <c r="CE115" i="11" s="1"/>
  <c r="DE115" i="11" s="1"/>
  <c r="EC115" i="11" s="1"/>
  <c r="BD115" i="11"/>
  <c r="CF115" i="11" s="1"/>
  <c r="DF115" i="11" s="1"/>
  <c r="ED115" i="11" s="1"/>
  <c r="BE115" i="11"/>
  <c r="CG115" i="11" s="1"/>
  <c r="DG115" i="11" s="1"/>
  <c r="EE115" i="11" s="1"/>
  <c r="BF115" i="11"/>
  <c r="CH115" i="11" s="1"/>
  <c r="DH115" i="11" s="1"/>
  <c r="EF115" i="11" s="1"/>
  <c r="BG115" i="11"/>
  <c r="CI115" i="11" s="1"/>
  <c r="DI115" i="11" s="1"/>
  <c r="EG115" i="11" s="1"/>
  <c r="BH115" i="11"/>
  <c r="CJ115" i="11" s="1"/>
  <c r="DJ115" i="11" s="1"/>
  <c r="EH115" i="11" s="1"/>
  <c r="BI115" i="11"/>
  <c r="CK115" i="11" s="1"/>
  <c r="DK115" i="11" s="1"/>
  <c r="EI115" i="11" s="1"/>
  <c r="BJ115" i="11"/>
  <c r="BK115" i="11"/>
  <c r="CM115" i="11" s="1"/>
  <c r="DM115" i="11" s="1"/>
  <c r="EK115" i="11" s="1"/>
  <c r="BL115" i="11"/>
  <c r="CN115" i="11" s="1"/>
  <c r="DN115" i="11" s="1"/>
  <c r="EL115" i="11" s="1"/>
  <c r="BM115" i="11"/>
  <c r="CO115" i="11" s="1"/>
  <c r="DO115" i="11" s="1"/>
  <c r="EM115" i="11" s="1"/>
  <c r="BN115" i="11"/>
  <c r="CP115" i="11" s="1"/>
  <c r="DP115" i="11" s="1"/>
  <c r="EN115" i="11" s="1"/>
  <c r="BT115" i="11"/>
  <c r="CT115" i="11" s="1"/>
  <c r="DR115" i="11" s="1"/>
  <c r="CB115" i="11"/>
  <c r="DB115" i="11" s="1"/>
  <c r="DZ115" i="11" s="1"/>
  <c r="CL115" i="11"/>
  <c r="DL115" i="11" s="1"/>
  <c r="EJ115" i="11" s="1"/>
  <c r="DX115" i="11"/>
  <c r="AL116" i="11"/>
  <c r="AM116" i="11"/>
  <c r="AN116" i="11"/>
  <c r="BP116" i="11" s="1"/>
  <c r="AO116" i="11"/>
  <c r="BQ116" i="11" s="1"/>
  <c r="AP116" i="11"/>
  <c r="BR116" i="11" s="1"/>
  <c r="CR116" i="11" s="1"/>
  <c r="AQ116" i="11"/>
  <c r="AR116" i="11"/>
  <c r="AS116" i="11"/>
  <c r="BU116" i="11" s="1"/>
  <c r="CU116" i="11" s="1"/>
  <c r="DS116" i="11" s="1"/>
  <c r="AT116" i="11"/>
  <c r="BV116" i="11" s="1"/>
  <c r="CV116" i="11" s="1"/>
  <c r="DT116" i="11" s="1"/>
  <c r="AU116" i="11"/>
  <c r="BW116" i="11" s="1"/>
  <c r="CW116" i="11" s="1"/>
  <c r="DU116" i="11" s="1"/>
  <c r="AV116" i="11"/>
  <c r="BX116" i="11" s="1"/>
  <c r="CX116" i="11" s="1"/>
  <c r="DV116" i="11" s="1"/>
  <c r="AW116" i="11"/>
  <c r="BY116" i="11" s="1"/>
  <c r="CY116" i="11" s="1"/>
  <c r="DW116" i="11" s="1"/>
  <c r="AX116" i="11"/>
  <c r="BZ116" i="11" s="1"/>
  <c r="CZ116" i="11" s="1"/>
  <c r="DX116" i="11" s="1"/>
  <c r="AY116" i="11"/>
  <c r="CA116" i="11" s="1"/>
  <c r="DA116" i="11" s="1"/>
  <c r="DY116" i="11" s="1"/>
  <c r="AZ116" i="11"/>
  <c r="CB116" i="11" s="1"/>
  <c r="DB116" i="11" s="1"/>
  <c r="DZ116" i="11" s="1"/>
  <c r="BA116" i="11"/>
  <c r="CC116" i="11" s="1"/>
  <c r="DC116" i="11" s="1"/>
  <c r="EA116" i="11" s="1"/>
  <c r="BB116" i="11"/>
  <c r="BC116" i="11"/>
  <c r="CE116" i="11" s="1"/>
  <c r="DE116" i="11" s="1"/>
  <c r="EC116" i="11" s="1"/>
  <c r="BD116" i="11"/>
  <c r="CF116" i="11" s="1"/>
  <c r="DF116" i="11" s="1"/>
  <c r="ED116" i="11" s="1"/>
  <c r="BE116" i="11"/>
  <c r="CG116" i="11" s="1"/>
  <c r="DG116" i="11" s="1"/>
  <c r="EE116" i="11" s="1"/>
  <c r="BF116" i="11"/>
  <c r="CH116" i="11" s="1"/>
  <c r="DH116" i="11" s="1"/>
  <c r="EF116" i="11" s="1"/>
  <c r="BG116" i="11"/>
  <c r="BH116" i="11"/>
  <c r="CJ116" i="11" s="1"/>
  <c r="DJ116" i="11" s="1"/>
  <c r="EH116" i="11" s="1"/>
  <c r="BI116" i="11"/>
  <c r="CK116" i="11" s="1"/>
  <c r="DK116" i="11" s="1"/>
  <c r="EI116" i="11" s="1"/>
  <c r="BJ116" i="11"/>
  <c r="CL116" i="11" s="1"/>
  <c r="DL116" i="11" s="1"/>
  <c r="EJ116" i="11" s="1"/>
  <c r="BK116" i="11"/>
  <c r="CM116" i="11" s="1"/>
  <c r="DM116" i="11" s="1"/>
  <c r="EK116" i="11" s="1"/>
  <c r="BL116" i="11"/>
  <c r="CN116" i="11" s="1"/>
  <c r="DN116" i="11" s="1"/>
  <c r="EL116" i="11" s="1"/>
  <c r="BM116" i="11"/>
  <c r="CO116" i="11" s="1"/>
  <c r="BN116" i="11"/>
  <c r="CP116" i="11" s="1"/>
  <c r="BS116" i="11"/>
  <c r="CS116" i="11" s="1"/>
  <c r="BT116" i="11"/>
  <c r="CT116" i="11" s="1"/>
  <c r="DR116" i="11" s="1"/>
  <c r="CD116" i="11"/>
  <c r="DD116" i="11" s="1"/>
  <c r="EB116" i="11" s="1"/>
  <c r="CI116" i="11"/>
  <c r="DI116" i="11" s="1"/>
  <c r="EG116" i="11" s="1"/>
  <c r="AL117" i="11"/>
  <c r="AM117" i="11"/>
  <c r="AN117" i="11"/>
  <c r="BP117" i="11" s="1"/>
  <c r="AO117" i="11"/>
  <c r="BQ117" i="11" s="1"/>
  <c r="AP117" i="11"/>
  <c r="BR117" i="11" s="1"/>
  <c r="CR117" i="11" s="1"/>
  <c r="AQ117" i="11"/>
  <c r="AR117" i="11"/>
  <c r="AS117" i="11"/>
  <c r="AT117" i="11"/>
  <c r="AU117" i="11"/>
  <c r="AV117" i="11"/>
  <c r="BX117" i="11" s="1"/>
  <c r="CX117" i="11" s="1"/>
  <c r="DV117" i="11" s="1"/>
  <c r="AW117" i="11"/>
  <c r="BY117" i="11" s="1"/>
  <c r="CY117" i="11" s="1"/>
  <c r="DW117" i="11" s="1"/>
  <c r="AX117" i="11"/>
  <c r="BZ117" i="11" s="1"/>
  <c r="CZ117" i="11" s="1"/>
  <c r="DX117" i="11" s="1"/>
  <c r="AY117" i="11"/>
  <c r="AZ117" i="11"/>
  <c r="CB117" i="11" s="1"/>
  <c r="DB117" i="11" s="1"/>
  <c r="DZ117" i="11" s="1"/>
  <c r="BA117" i="11"/>
  <c r="CC117" i="11" s="1"/>
  <c r="DC117" i="11" s="1"/>
  <c r="EA117" i="11" s="1"/>
  <c r="BB117" i="11"/>
  <c r="CD117" i="11" s="1"/>
  <c r="DD117" i="11" s="1"/>
  <c r="EB117" i="11" s="1"/>
  <c r="BC117" i="11"/>
  <c r="CE117" i="11" s="1"/>
  <c r="DE117" i="11" s="1"/>
  <c r="EC117" i="11" s="1"/>
  <c r="BD117" i="11"/>
  <c r="CF117" i="11" s="1"/>
  <c r="DF117" i="11" s="1"/>
  <c r="ED117" i="11" s="1"/>
  <c r="BE117" i="11"/>
  <c r="CG117" i="11" s="1"/>
  <c r="DG117" i="11" s="1"/>
  <c r="EE117" i="11" s="1"/>
  <c r="BF117" i="11"/>
  <c r="CH117" i="11" s="1"/>
  <c r="DH117" i="11" s="1"/>
  <c r="EF117" i="11" s="1"/>
  <c r="BG117" i="11"/>
  <c r="CI117" i="11" s="1"/>
  <c r="DI117" i="11" s="1"/>
  <c r="EG117" i="11" s="1"/>
  <c r="BH117" i="11"/>
  <c r="BI117" i="11"/>
  <c r="BJ117" i="11"/>
  <c r="CL117" i="11" s="1"/>
  <c r="DL117" i="11" s="1"/>
  <c r="EJ117" i="11" s="1"/>
  <c r="BK117" i="11"/>
  <c r="CM117" i="11" s="1"/>
  <c r="DM117" i="11" s="1"/>
  <c r="EK117" i="11" s="1"/>
  <c r="BL117" i="11"/>
  <c r="CN117" i="11" s="1"/>
  <c r="DN117" i="11" s="1"/>
  <c r="EL117" i="11" s="1"/>
  <c r="BM117" i="11"/>
  <c r="CO117" i="11" s="1"/>
  <c r="DO117" i="11" s="1"/>
  <c r="EM117" i="11" s="1"/>
  <c r="BN117" i="11"/>
  <c r="CP117" i="11" s="1"/>
  <c r="DP117" i="11" s="1"/>
  <c r="EN117" i="11" s="1"/>
  <c r="BS117" i="11"/>
  <c r="CS117" i="11" s="1"/>
  <c r="BT117" i="11"/>
  <c r="BU117" i="11"/>
  <c r="CU117" i="11" s="1"/>
  <c r="DS117" i="11" s="1"/>
  <c r="BV117" i="11"/>
  <c r="CV117" i="11" s="1"/>
  <c r="DT117" i="11" s="1"/>
  <c r="BW117" i="11"/>
  <c r="CW117" i="11" s="1"/>
  <c r="DU117" i="11" s="1"/>
  <c r="CA117" i="11"/>
  <c r="DA117" i="11" s="1"/>
  <c r="DY117" i="11" s="1"/>
  <c r="CJ117" i="11"/>
  <c r="DJ117" i="11" s="1"/>
  <c r="EH117" i="11" s="1"/>
  <c r="CK117" i="11"/>
  <c r="DK117" i="11" s="1"/>
  <c r="EI117" i="11" s="1"/>
  <c r="CT117" i="11"/>
  <c r="DR117" i="11" s="1"/>
  <c r="AL118" i="11"/>
  <c r="AM118" i="11"/>
  <c r="AN118" i="11"/>
  <c r="BP118" i="11" s="1"/>
  <c r="AO118" i="11"/>
  <c r="BQ118" i="11" s="1"/>
  <c r="AP118" i="11"/>
  <c r="BR118" i="11" s="1"/>
  <c r="CR118" i="11" s="1"/>
  <c r="AQ118" i="11"/>
  <c r="BS118" i="11" s="1"/>
  <c r="CS118" i="11" s="1"/>
  <c r="AR118" i="11"/>
  <c r="BT118" i="11" s="1"/>
  <c r="CT118" i="11" s="1"/>
  <c r="DR118" i="11" s="1"/>
  <c r="AS118" i="11"/>
  <c r="AT118" i="11"/>
  <c r="BV118" i="11" s="1"/>
  <c r="CV118" i="11" s="1"/>
  <c r="DT118" i="11" s="1"/>
  <c r="AU118" i="11"/>
  <c r="BW118" i="11" s="1"/>
  <c r="CW118" i="11" s="1"/>
  <c r="DU118" i="11" s="1"/>
  <c r="AV118" i="11"/>
  <c r="BX118" i="11" s="1"/>
  <c r="CX118" i="11" s="1"/>
  <c r="DV118" i="11" s="1"/>
  <c r="AW118" i="11"/>
  <c r="BY118" i="11" s="1"/>
  <c r="CY118" i="11" s="1"/>
  <c r="DW118" i="11" s="1"/>
  <c r="AX118" i="11"/>
  <c r="BZ118" i="11" s="1"/>
  <c r="CZ118" i="11" s="1"/>
  <c r="DX118" i="11" s="1"/>
  <c r="AY118" i="11"/>
  <c r="CA118" i="11" s="1"/>
  <c r="DA118" i="11" s="1"/>
  <c r="DY118" i="11" s="1"/>
  <c r="AZ118" i="11"/>
  <c r="CB118" i="11" s="1"/>
  <c r="DB118" i="11" s="1"/>
  <c r="DZ118" i="11" s="1"/>
  <c r="BA118" i="11"/>
  <c r="CC118" i="11" s="1"/>
  <c r="DC118" i="11" s="1"/>
  <c r="EA118" i="11" s="1"/>
  <c r="BB118" i="11"/>
  <c r="CD118" i="11" s="1"/>
  <c r="DD118" i="11" s="1"/>
  <c r="EB118" i="11" s="1"/>
  <c r="BC118" i="11"/>
  <c r="BD118" i="11"/>
  <c r="CF118" i="11" s="1"/>
  <c r="DF118" i="11" s="1"/>
  <c r="ED118" i="11" s="1"/>
  <c r="BE118" i="11"/>
  <c r="CG118" i="11" s="1"/>
  <c r="DG118" i="11" s="1"/>
  <c r="EE118" i="11" s="1"/>
  <c r="BF118" i="11"/>
  <c r="CH118" i="11" s="1"/>
  <c r="DH118" i="11" s="1"/>
  <c r="EF118" i="11" s="1"/>
  <c r="BG118" i="11"/>
  <c r="CI118" i="11" s="1"/>
  <c r="DI118" i="11" s="1"/>
  <c r="EG118" i="11" s="1"/>
  <c r="BH118" i="11"/>
  <c r="CJ118" i="11" s="1"/>
  <c r="DJ118" i="11" s="1"/>
  <c r="EH118" i="11" s="1"/>
  <c r="BI118" i="11"/>
  <c r="CK118" i="11" s="1"/>
  <c r="BJ118" i="11"/>
  <c r="CL118" i="11" s="1"/>
  <c r="DL118" i="11" s="1"/>
  <c r="EJ118" i="11" s="1"/>
  <c r="BK118" i="11"/>
  <c r="BL118" i="11"/>
  <c r="CN118" i="11" s="1"/>
  <c r="DN118" i="11" s="1"/>
  <c r="EL118" i="11" s="1"/>
  <c r="BM118" i="11"/>
  <c r="CO118" i="11" s="1"/>
  <c r="DO118" i="11" s="1"/>
  <c r="EM118" i="11" s="1"/>
  <c r="BN118" i="11"/>
  <c r="CP118" i="11" s="1"/>
  <c r="DP118" i="11" s="1"/>
  <c r="EN118" i="11" s="1"/>
  <c r="BU118" i="11"/>
  <c r="CU118" i="11" s="1"/>
  <c r="DS118" i="11" s="1"/>
  <c r="CE118" i="11"/>
  <c r="DE118" i="11" s="1"/>
  <c r="EC118" i="11" s="1"/>
  <c r="CM118" i="11"/>
  <c r="DM118" i="11" s="1"/>
  <c r="EK118" i="11" s="1"/>
  <c r="DK118" i="11"/>
  <c r="EI118" i="11" s="1"/>
  <c r="AL119" i="11"/>
  <c r="AM119" i="11"/>
  <c r="AN119" i="11"/>
  <c r="BP119" i="11" s="1"/>
  <c r="AO119" i="11"/>
  <c r="BQ119" i="11" s="1"/>
  <c r="AP119" i="11"/>
  <c r="AQ119" i="11"/>
  <c r="BS119" i="11" s="1"/>
  <c r="CS119" i="11" s="1"/>
  <c r="AR119" i="11"/>
  <c r="AS119" i="11"/>
  <c r="AT119" i="11"/>
  <c r="AU119" i="11"/>
  <c r="AV119" i="11"/>
  <c r="BX119" i="11" s="1"/>
  <c r="CX119" i="11" s="1"/>
  <c r="DV119" i="11" s="1"/>
  <c r="AW119" i="11"/>
  <c r="BY119" i="11" s="1"/>
  <c r="CY119" i="11" s="1"/>
  <c r="DW119" i="11" s="1"/>
  <c r="AX119" i="11"/>
  <c r="BZ119" i="11" s="1"/>
  <c r="CZ119" i="11" s="1"/>
  <c r="DX119" i="11" s="1"/>
  <c r="AY119" i="11"/>
  <c r="CA119" i="11" s="1"/>
  <c r="DA119" i="11" s="1"/>
  <c r="DY119" i="11" s="1"/>
  <c r="AZ119" i="11"/>
  <c r="BA119" i="11"/>
  <c r="CC119" i="11" s="1"/>
  <c r="DC119" i="11" s="1"/>
  <c r="EA119" i="11" s="1"/>
  <c r="BB119" i="11"/>
  <c r="CD119" i="11" s="1"/>
  <c r="DD119" i="11" s="1"/>
  <c r="EB119" i="11" s="1"/>
  <c r="BC119" i="11"/>
  <c r="CE119" i="11" s="1"/>
  <c r="DE119" i="11" s="1"/>
  <c r="EC119" i="11" s="1"/>
  <c r="BD119" i="11"/>
  <c r="CF119" i="11" s="1"/>
  <c r="DF119" i="11" s="1"/>
  <c r="ED119" i="11" s="1"/>
  <c r="BE119" i="11"/>
  <c r="CG119" i="11" s="1"/>
  <c r="DG119" i="11" s="1"/>
  <c r="EE119" i="11" s="1"/>
  <c r="BF119" i="11"/>
  <c r="BG119" i="11"/>
  <c r="CI119" i="11" s="1"/>
  <c r="DI119" i="11" s="1"/>
  <c r="EG119" i="11" s="1"/>
  <c r="BH119" i="11"/>
  <c r="BI119" i="11"/>
  <c r="CK119" i="11" s="1"/>
  <c r="DK119" i="11" s="1"/>
  <c r="EI119" i="11" s="1"/>
  <c r="BJ119" i="11"/>
  <c r="CL119" i="11" s="1"/>
  <c r="DL119" i="11" s="1"/>
  <c r="EJ119" i="11" s="1"/>
  <c r="BK119" i="11"/>
  <c r="CM119" i="11" s="1"/>
  <c r="DM119" i="11" s="1"/>
  <c r="EK119" i="11" s="1"/>
  <c r="BL119" i="11"/>
  <c r="CN119" i="11" s="1"/>
  <c r="DN119" i="11" s="1"/>
  <c r="EL119" i="11" s="1"/>
  <c r="BM119" i="11"/>
  <c r="CO119" i="11" s="1"/>
  <c r="BN119" i="11"/>
  <c r="CP119" i="11" s="1"/>
  <c r="BR119" i="11"/>
  <c r="CR119" i="11" s="1"/>
  <c r="BT119" i="11"/>
  <c r="BU119" i="11"/>
  <c r="CU119" i="11" s="1"/>
  <c r="DS119" i="11" s="1"/>
  <c r="BV119" i="11"/>
  <c r="CV119" i="11" s="1"/>
  <c r="DT119" i="11" s="1"/>
  <c r="BW119" i="11"/>
  <c r="CW119" i="11" s="1"/>
  <c r="DU119" i="11" s="1"/>
  <c r="CB119" i="11"/>
  <c r="DB119" i="11" s="1"/>
  <c r="DZ119" i="11" s="1"/>
  <c r="CH119" i="11"/>
  <c r="DH119" i="11" s="1"/>
  <c r="EF119" i="11" s="1"/>
  <c r="CJ119" i="11"/>
  <c r="DJ119" i="11" s="1"/>
  <c r="EH119" i="11" s="1"/>
  <c r="CT119" i="11"/>
  <c r="DR119" i="11" s="1"/>
  <c r="AL120" i="11"/>
  <c r="AM120" i="11"/>
  <c r="AN120" i="11"/>
  <c r="BP120" i="11" s="1"/>
  <c r="AO120" i="11"/>
  <c r="BQ120" i="11" s="1"/>
  <c r="AP120" i="11"/>
  <c r="BR120" i="11" s="1"/>
  <c r="CR120" i="11" s="1"/>
  <c r="AQ120" i="11"/>
  <c r="BS120" i="11" s="1"/>
  <c r="CS120" i="11" s="1"/>
  <c r="AR120" i="11"/>
  <c r="BT120" i="11" s="1"/>
  <c r="CT120" i="11" s="1"/>
  <c r="DR120" i="11" s="1"/>
  <c r="AS120" i="11"/>
  <c r="BU120" i="11" s="1"/>
  <c r="CU120" i="11" s="1"/>
  <c r="DS120" i="11" s="1"/>
  <c r="AT120" i="11"/>
  <c r="BV120" i="11" s="1"/>
  <c r="CV120" i="11" s="1"/>
  <c r="DT120" i="11" s="1"/>
  <c r="AU120" i="11"/>
  <c r="BW120" i="11" s="1"/>
  <c r="CW120" i="11" s="1"/>
  <c r="DU120" i="11" s="1"/>
  <c r="AV120" i="11"/>
  <c r="BX120" i="11" s="1"/>
  <c r="CX120" i="11" s="1"/>
  <c r="DV120" i="11" s="1"/>
  <c r="AW120" i="11"/>
  <c r="BY120" i="11" s="1"/>
  <c r="CY120" i="11" s="1"/>
  <c r="DW120" i="11" s="1"/>
  <c r="AX120" i="11"/>
  <c r="BZ120" i="11" s="1"/>
  <c r="CZ120" i="11" s="1"/>
  <c r="DX120" i="11" s="1"/>
  <c r="AY120" i="11"/>
  <c r="CA120" i="11" s="1"/>
  <c r="DA120" i="11" s="1"/>
  <c r="DY120" i="11" s="1"/>
  <c r="AZ120" i="11"/>
  <c r="CB120" i="11" s="1"/>
  <c r="DB120" i="11" s="1"/>
  <c r="DZ120" i="11" s="1"/>
  <c r="BA120" i="11"/>
  <c r="CC120" i="11" s="1"/>
  <c r="DC120" i="11" s="1"/>
  <c r="EA120" i="11" s="1"/>
  <c r="BB120" i="11"/>
  <c r="CD120" i="11" s="1"/>
  <c r="DD120" i="11" s="1"/>
  <c r="EB120" i="11" s="1"/>
  <c r="BC120" i="11"/>
  <c r="CE120" i="11" s="1"/>
  <c r="DE120" i="11" s="1"/>
  <c r="EC120" i="11" s="1"/>
  <c r="BD120" i="11"/>
  <c r="CF120" i="11" s="1"/>
  <c r="DF120" i="11" s="1"/>
  <c r="ED120" i="11" s="1"/>
  <c r="BE120" i="11"/>
  <c r="CG120" i="11" s="1"/>
  <c r="DG120" i="11" s="1"/>
  <c r="EE120" i="11" s="1"/>
  <c r="BF120" i="11"/>
  <c r="CH120" i="11" s="1"/>
  <c r="DH120" i="11" s="1"/>
  <c r="EF120" i="11" s="1"/>
  <c r="BG120" i="11"/>
  <c r="CI120" i="11" s="1"/>
  <c r="DI120" i="11" s="1"/>
  <c r="EG120" i="11" s="1"/>
  <c r="BH120" i="11"/>
  <c r="BI120" i="11"/>
  <c r="CK120" i="11" s="1"/>
  <c r="DK120" i="11" s="1"/>
  <c r="EI120" i="11" s="1"/>
  <c r="BJ120" i="11"/>
  <c r="BK120" i="11"/>
  <c r="CM120" i="11" s="1"/>
  <c r="DM120" i="11" s="1"/>
  <c r="EK120" i="11" s="1"/>
  <c r="BL120" i="11"/>
  <c r="CN120" i="11" s="1"/>
  <c r="DN120" i="11" s="1"/>
  <c r="EL120" i="11" s="1"/>
  <c r="BM120" i="11"/>
  <c r="CO120" i="11" s="1"/>
  <c r="DO120" i="11" s="1"/>
  <c r="EM120" i="11" s="1"/>
  <c r="BN120" i="11"/>
  <c r="CP120" i="11" s="1"/>
  <c r="DP120" i="11" s="1"/>
  <c r="EN120" i="11" s="1"/>
  <c r="CJ120" i="11"/>
  <c r="DJ120" i="11" s="1"/>
  <c r="EH120" i="11" s="1"/>
  <c r="CL120" i="11"/>
  <c r="DL120" i="11" s="1"/>
  <c r="EJ120" i="11" s="1"/>
  <c r="AL121" i="11"/>
  <c r="AM121" i="11"/>
  <c r="AN121" i="11"/>
  <c r="BP121" i="11" s="1"/>
  <c r="AO121" i="11"/>
  <c r="BQ121" i="11" s="1"/>
  <c r="AP121" i="11"/>
  <c r="AQ121" i="11"/>
  <c r="BS121" i="11" s="1"/>
  <c r="CS121" i="11" s="1"/>
  <c r="AR121" i="11"/>
  <c r="BT121" i="11" s="1"/>
  <c r="CT121" i="11" s="1"/>
  <c r="DR121" i="11" s="1"/>
  <c r="AS121" i="11"/>
  <c r="AT121" i="11"/>
  <c r="BV121" i="11" s="1"/>
  <c r="CV121" i="11" s="1"/>
  <c r="DT121" i="11" s="1"/>
  <c r="AU121" i="11"/>
  <c r="BW121" i="11" s="1"/>
  <c r="CW121" i="11" s="1"/>
  <c r="DU121" i="11" s="1"/>
  <c r="AV121" i="11"/>
  <c r="BX121" i="11" s="1"/>
  <c r="CX121" i="11" s="1"/>
  <c r="DV121" i="11" s="1"/>
  <c r="AW121" i="11"/>
  <c r="BY121" i="11" s="1"/>
  <c r="CY121" i="11" s="1"/>
  <c r="DW121" i="11" s="1"/>
  <c r="AX121" i="11"/>
  <c r="BZ121" i="11" s="1"/>
  <c r="CZ121" i="11" s="1"/>
  <c r="DX121" i="11" s="1"/>
  <c r="AY121" i="11"/>
  <c r="CA121" i="11" s="1"/>
  <c r="DA121" i="11" s="1"/>
  <c r="DY121" i="11" s="1"/>
  <c r="AZ121" i="11"/>
  <c r="CB121" i="11" s="1"/>
  <c r="DB121" i="11" s="1"/>
  <c r="DZ121" i="11" s="1"/>
  <c r="BA121" i="11"/>
  <c r="CC121" i="11" s="1"/>
  <c r="DC121" i="11" s="1"/>
  <c r="EA121" i="11" s="1"/>
  <c r="BB121" i="11"/>
  <c r="CD121" i="11" s="1"/>
  <c r="DD121" i="11" s="1"/>
  <c r="EB121" i="11" s="1"/>
  <c r="BC121" i="11"/>
  <c r="BD121" i="11"/>
  <c r="CF121" i="11" s="1"/>
  <c r="DF121" i="11" s="1"/>
  <c r="ED121" i="11" s="1"/>
  <c r="BE121" i="11"/>
  <c r="CG121" i="11" s="1"/>
  <c r="DG121" i="11" s="1"/>
  <c r="EE121" i="11" s="1"/>
  <c r="BF121" i="11"/>
  <c r="CH121" i="11" s="1"/>
  <c r="DH121" i="11" s="1"/>
  <c r="EF121" i="11" s="1"/>
  <c r="BG121" i="11"/>
  <c r="CI121" i="11" s="1"/>
  <c r="DI121" i="11" s="1"/>
  <c r="EG121" i="11" s="1"/>
  <c r="BH121" i="11"/>
  <c r="CJ121" i="11" s="1"/>
  <c r="DJ121" i="11" s="1"/>
  <c r="EH121" i="11" s="1"/>
  <c r="BI121" i="11"/>
  <c r="CK121" i="11" s="1"/>
  <c r="DK121" i="11" s="1"/>
  <c r="EI121" i="11" s="1"/>
  <c r="BJ121" i="11"/>
  <c r="CL121" i="11" s="1"/>
  <c r="DL121" i="11" s="1"/>
  <c r="EJ121" i="11" s="1"/>
  <c r="BK121" i="11"/>
  <c r="BL121" i="11"/>
  <c r="CN121" i="11" s="1"/>
  <c r="DN121" i="11" s="1"/>
  <c r="EL121" i="11" s="1"/>
  <c r="BM121" i="11"/>
  <c r="CO121" i="11" s="1"/>
  <c r="BN121" i="11"/>
  <c r="CP121" i="11" s="1"/>
  <c r="BR121" i="11"/>
  <c r="CR121" i="11" s="1"/>
  <c r="BU121" i="11"/>
  <c r="CU121" i="11" s="1"/>
  <c r="DS121" i="11" s="1"/>
  <c r="CE121" i="11"/>
  <c r="DE121" i="11" s="1"/>
  <c r="EC121" i="11" s="1"/>
  <c r="CM121" i="11"/>
  <c r="DM121" i="11" s="1"/>
  <c r="EK121" i="11" s="1"/>
  <c r="AL122" i="11"/>
  <c r="AM122" i="11"/>
  <c r="AN122" i="11"/>
  <c r="BP122" i="11" s="1"/>
  <c r="AO122" i="11"/>
  <c r="BQ122" i="11" s="1"/>
  <c r="AP122" i="11"/>
  <c r="BR122" i="11" s="1"/>
  <c r="CR122" i="11" s="1"/>
  <c r="AQ122" i="11"/>
  <c r="AR122" i="11"/>
  <c r="AS122" i="11"/>
  <c r="BU122" i="11" s="1"/>
  <c r="CU122" i="11" s="1"/>
  <c r="DS122" i="11" s="1"/>
  <c r="AT122" i="11"/>
  <c r="BV122" i="11" s="1"/>
  <c r="CV122" i="11" s="1"/>
  <c r="DT122" i="11" s="1"/>
  <c r="AU122" i="11"/>
  <c r="BW122" i="11" s="1"/>
  <c r="CW122" i="11" s="1"/>
  <c r="DU122" i="11" s="1"/>
  <c r="AV122" i="11"/>
  <c r="BX122" i="11" s="1"/>
  <c r="CX122" i="11" s="1"/>
  <c r="DV122" i="11" s="1"/>
  <c r="AW122" i="11"/>
  <c r="BY122" i="11" s="1"/>
  <c r="AX122" i="11"/>
  <c r="BZ122" i="11" s="1"/>
  <c r="CZ122" i="11" s="1"/>
  <c r="DX122" i="11" s="1"/>
  <c r="AY122" i="11"/>
  <c r="CA122" i="11" s="1"/>
  <c r="DA122" i="11" s="1"/>
  <c r="DY122" i="11" s="1"/>
  <c r="AZ122" i="11"/>
  <c r="CB122" i="11" s="1"/>
  <c r="DB122" i="11" s="1"/>
  <c r="DZ122" i="11" s="1"/>
  <c r="BA122" i="11"/>
  <c r="CC122" i="11" s="1"/>
  <c r="DC122" i="11" s="1"/>
  <c r="EA122" i="11" s="1"/>
  <c r="BB122" i="11"/>
  <c r="CD122" i="11" s="1"/>
  <c r="DD122" i="11" s="1"/>
  <c r="EB122" i="11" s="1"/>
  <c r="BC122" i="11"/>
  <c r="CE122" i="11" s="1"/>
  <c r="DE122" i="11" s="1"/>
  <c r="EC122" i="11" s="1"/>
  <c r="BD122" i="11"/>
  <c r="CF122" i="11" s="1"/>
  <c r="DF122" i="11" s="1"/>
  <c r="ED122" i="11" s="1"/>
  <c r="BE122" i="11"/>
  <c r="CG122" i="11" s="1"/>
  <c r="DG122" i="11" s="1"/>
  <c r="EE122" i="11" s="1"/>
  <c r="BF122" i="11"/>
  <c r="CH122" i="11" s="1"/>
  <c r="DH122" i="11" s="1"/>
  <c r="EF122" i="11" s="1"/>
  <c r="BG122" i="11"/>
  <c r="CI122" i="11" s="1"/>
  <c r="BH122" i="11"/>
  <c r="CJ122" i="11" s="1"/>
  <c r="DJ122" i="11" s="1"/>
  <c r="EH122" i="11" s="1"/>
  <c r="BI122" i="11"/>
  <c r="CK122" i="11" s="1"/>
  <c r="DK122" i="11" s="1"/>
  <c r="EI122" i="11" s="1"/>
  <c r="BJ122" i="11"/>
  <c r="CL122" i="11" s="1"/>
  <c r="DL122" i="11" s="1"/>
  <c r="EJ122" i="11" s="1"/>
  <c r="BK122" i="11"/>
  <c r="CM122" i="11" s="1"/>
  <c r="DM122" i="11" s="1"/>
  <c r="EK122" i="11" s="1"/>
  <c r="BL122" i="11"/>
  <c r="CN122" i="11" s="1"/>
  <c r="DN122" i="11" s="1"/>
  <c r="EL122" i="11" s="1"/>
  <c r="BM122" i="11"/>
  <c r="CO122" i="11" s="1"/>
  <c r="DO122" i="11" s="1"/>
  <c r="EM122" i="11" s="1"/>
  <c r="BN122" i="11"/>
  <c r="BS122" i="11"/>
  <c r="CS122" i="11" s="1"/>
  <c r="BT122" i="11"/>
  <c r="CT122" i="11" s="1"/>
  <c r="DR122" i="11" s="1"/>
  <c r="CP122" i="11"/>
  <c r="DP122" i="11" s="1"/>
  <c r="EN122" i="11" s="1"/>
  <c r="CY122" i="11"/>
  <c r="DW122" i="11" s="1"/>
  <c r="DI122" i="11"/>
  <c r="EG122" i="11" s="1"/>
  <c r="AL123" i="11"/>
  <c r="AM123" i="11"/>
  <c r="AN123" i="11"/>
  <c r="BP123" i="11" s="1"/>
  <c r="AO123" i="11"/>
  <c r="BQ123" i="11" s="1"/>
  <c r="AP123" i="11"/>
  <c r="BR123" i="11" s="1"/>
  <c r="CR123" i="11" s="1"/>
  <c r="AQ123" i="11"/>
  <c r="AR123" i="11"/>
  <c r="AS123" i="11"/>
  <c r="AT123" i="11"/>
  <c r="AU123" i="11"/>
  <c r="BW123" i="11" s="1"/>
  <c r="CW123" i="11" s="1"/>
  <c r="DU123" i="11" s="1"/>
  <c r="AV123" i="11"/>
  <c r="BX123" i="11" s="1"/>
  <c r="CX123" i="11" s="1"/>
  <c r="DV123" i="11" s="1"/>
  <c r="AW123" i="11"/>
  <c r="BY123" i="11" s="1"/>
  <c r="CY123" i="11" s="1"/>
  <c r="DW123" i="11" s="1"/>
  <c r="AX123" i="11"/>
  <c r="BZ123" i="11" s="1"/>
  <c r="CZ123" i="11" s="1"/>
  <c r="DX123" i="11" s="1"/>
  <c r="AY123" i="11"/>
  <c r="CA123" i="11" s="1"/>
  <c r="AZ123" i="11"/>
  <c r="CB123" i="11" s="1"/>
  <c r="DB123" i="11" s="1"/>
  <c r="DZ123" i="11" s="1"/>
  <c r="BA123" i="11"/>
  <c r="BB123" i="11"/>
  <c r="CD123" i="11" s="1"/>
  <c r="DD123" i="11" s="1"/>
  <c r="EB123" i="11" s="1"/>
  <c r="BC123" i="11"/>
  <c r="CE123" i="11" s="1"/>
  <c r="DE123" i="11" s="1"/>
  <c r="EC123" i="11" s="1"/>
  <c r="BD123" i="11"/>
  <c r="CF123" i="11" s="1"/>
  <c r="DF123" i="11" s="1"/>
  <c r="ED123" i="11" s="1"/>
  <c r="BE123" i="11"/>
  <c r="CG123" i="11" s="1"/>
  <c r="DG123" i="11" s="1"/>
  <c r="EE123" i="11" s="1"/>
  <c r="BF123" i="11"/>
  <c r="CH123" i="11" s="1"/>
  <c r="DH123" i="11" s="1"/>
  <c r="EF123" i="11" s="1"/>
  <c r="BG123" i="11"/>
  <c r="BH123" i="11"/>
  <c r="BI123" i="11"/>
  <c r="CK123" i="11" s="1"/>
  <c r="DK123" i="11" s="1"/>
  <c r="EI123" i="11" s="1"/>
  <c r="BJ123" i="11"/>
  <c r="CL123" i="11" s="1"/>
  <c r="DL123" i="11" s="1"/>
  <c r="EJ123" i="11" s="1"/>
  <c r="BK123" i="11"/>
  <c r="CM123" i="11" s="1"/>
  <c r="DM123" i="11" s="1"/>
  <c r="EK123" i="11" s="1"/>
  <c r="BL123" i="11"/>
  <c r="CN123" i="11" s="1"/>
  <c r="DN123" i="11" s="1"/>
  <c r="EL123" i="11" s="1"/>
  <c r="BM123" i="11"/>
  <c r="CO123" i="11" s="1"/>
  <c r="DO123" i="11" s="1"/>
  <c r="EM123" i="11" s="1"/>
  <c r="BN123" i="11"/>
  <c r="CP123" i="11" s="1"/>
  <c r="BS123" i="11"/>
  <c r="CS123" i="11" s="1"/>
  <c r="BT123" i="11"/>
  <c r="CT123" i="11" s="1"/>
  <c r="DR123" i="11" s="1"/>
  <c r="BU123" i="11"/>
  <c r="CU123" i="11" s="1"/>
  <c r="DS123" i="11" s="1"/>
  <c r="BV123" i="11"/>
  <c r="CV123" i="11" s="1"/>
  <c r="DT123" i="11" s="1"/>
  <c r="CC123" i="11"/>
  <c r="DC123" i="11" s="1"/>
  <c r="EA123" i="11" s="1"/>
  <c r="CI123" i="11"/>
  <c r="DI123" i="11" s="1"/>
  <c r="EG123" i="11" s="1"/>
  <c r="CJ123" i="11"/>
  <c r="DJ123" i="11" s="1"/>
  <c r="EH123" i="11" s="1"/>
  <c r="DA123" i="11"/>
  <c r="DY123" i="11" s="1"/>
  <c r="AL124" i="11"/>
  <c r="AM124" i="11"/>
  <c r="AN124" i="11"/>
  <c r="BP124" i="11" s="1"/>
  <c r="AO124" i="11"/>
  <c r="BQ124" i="11" s="1"/>
  <c r="AP124" i="11"/>
  <c r="BR124" i="11" s="1"/>
  <c r="CR124" i="11" s="1"/>
  <c r="AQ124" i="11"/>
  <c r="BS124" i="11" s="1"/>
  <c r="CS124" i="11" s="1"/>
  <c r="AR124" i="11"/>
  <c r="BT124" i="11" s="1"/>
  <c r="CT124" i="11" s="1"/>
  <c r="DR124" i="11" s="1"/>
  <c r="AS124" i="11"/>
  <c r="BU124" i="11" s="1"/>
  <c r="CU124" i="11" s="1"/>
  <c r="DS124" i="11" s="1"/>
  <c r="AT124" i="11"/>
  <c r="BV124" i="11" s="1"/>
  <c r="CV124" i="11" s="1"/>
  <c r="DT124" i="11" s="1"/>
  <c r="AU124" i="11"/>
  <c r="BW124" i="11" s="1"/>
  <c r="CW124" i="11" s="1"/>
  <c r="DU124" i="11" s="1"/>
  <c r="AV124" i="11"/>
  <c r="BX124" i="11" s="1"/>
  <c r="CX124" i="11" s="1"/>
  <c r="DV124" i="11" s="1"/>
  <c r="AW124" i="11"/>
  <c r="BY124" i="11" s="1"/>
  <c r="CY124" i="11" s="1"/>
  <c r="DW124" i="11" s="1"/>
  <c r="AX124" i="11"/>
  <c r="BZ124" i="11" s="1"/>
  <c r="CZ124" i="11" s="1"/>
  <c r="DX124" i="11" s="1"/>
  <c r="AY124" i="11"/>
  <c r="CA124" i="11" s="1"/>
  <c r="DA124" i="11" s="1"/>
  <c r="DY124" i="11" s="1"/>
  <c r="AZ124" i="11"/>
  <c r="BA124" i="11"/>
  <c r="CC124" i="11" s="1"/>
  <c r="DC124" i="11" s="1"/>
  <c r="EA124" i="11" s="1"/>
  <c r="BB124" i="11"/>
  <c r="CD124" i="11" s="1"/>
  <c r="DD124" i="11" s="1"/>
  <c r="EB124" i="11" s="1"/>
  <c r="BC124" i="11"/>
  <c r="BD124" i="11"/>
  <c r="CF124" i="11" s="1"/>
  <c r="DF124" i="11" s="1"/>
  <c r="ED124" i="11" s="1"/>
  <c r="BE124" i="11"/>
  <c r="CG124" i="11" s="1"/>
  <c r="BF124" i="11"/>
  <c r="CH124" i="11" s="1"/>
  <c r="DH124" i="11" s="1"/>
  <c r="EF124" i="11" s="1"/>
  <c r="BG124" i="11"/>
  <c r="CI124" i="11" s="1"/>
  <c r="DI124" i="11" s="1"/>
  <c r="EG124" i="11" s="1"/>
  <c r="BH124" i="11"/>
  <c r="BI124" i="11"/>
  <c r="CK124" i="11" s="1"/>
  <c r="DK124" i="11" s="1"/>
  <c r="EI124" i="11" s="1"/>
  <c r="BJ124" i="11"/>
  <c r="CL124" i="11" s="1"/>
  <c r="DL124" i="11" s="1"/>
  <c r="EJ124" i="11" s="1"/>
  <c r="BK124" i="11"/>
  <c r="BL124" i="11"/>
  <c r="CN124" i="11" s="1"/>
  <c r="DN124" i="11" s="1"/>
  <c r="EL124" i="11" s="1"/>
  <c r="BM124" i="11"/>
  <c r="CO124" i="11" s="1"/>
  <c r="DO124" i="11" s="1"/>
  <c r="EM124" i="11" s="1"/>
  <c r="BN124" i="11"/>
  <c r="CP124" i="11" s="1"/>
  <c r="DP124" i="11" s="1"/>
  <c r="EN124" i="11" s="1"/>
  <c r="CB124" i="11"/>
  <c r="DB124" i="11" s="1"/>
  <c r="DZ124" i="11" s="1"/>
  <c r="CE124" i="11"/>
  <c r="DE124" i="11" s="1"/>
  <c r="EC124" i="11" s="1"/>
  <c r="CJ124" i="11"/>
  <c r="DJ124" i="11" s="1"/>
  <c r="EH124" i="11" s="1"/>
  <c r="CM124" i="11"/>
  <c r="DM124" i="11" s="1"/>
  <c r="EK124" i="11" s="1"/>
  <c r="DG124" i="11"/>
  <c r="EE124" i="11" s="1"/>
  <c r="AL125" i="11"/>
  <c r="AM125" i="11"/>
  <c r="AN125" i="11"/>
  <c r="BP125" i="11" s="1"/>
  <c r="AO125" i="11"/>
  <c r="BQ125" i="11" s="1"/>
  <c r="AP125" i="11"/>
  <c r="BR125" i="11" s="1"/>
  <c r="CR125" i="11" s="1"/>
  <c r="AQ125" i="11"/>
  <c r="AR125" i="11"/>
  <c r="AS125" i="11"/>
  <c r="BU125" i="11" s="1"/>
  <c r="CU125" i="11" s="1"/>
  <c r="DS125" i="11" s="1"/>
  <c r="AT125" i="11"/>
  <c r="AU125" i="11"/>
  <c r="BW125" i="11" s="1"/>
  <c r="CW125" i="11" s="1"/>
  <c r="DU125" i="11" s="1"/>
  <c r="AV125" i="11"/>
  <c r="BX125" i="11" s="1"/>
  <c r="CX125" i="11" s="1"/>
  <c r="DV125" i="11" s="1"/>
  <c r="AW125" i="11"/>
  <c r="BY125" i="11" s="1"/>
  <c r="AX125" i="11"/>
  <c r="BZ125" i="11" s="1"/>
  <c r="CZ125" i="11" s="1"/>
  <c r="DX125" i="11" s="1"/>
  <c r="AY125" i="11"/>
  <c r="CA125" i="11" s="1"/>
  <c r="DA125" i="11" s="1"/>
  <c r="DY125" i="11" s="1"/>
  <c r="AZ125" i="11"/>
  <c r="CB125" i="11" s="1"/>
  <c r="DB125" i="11" s="1"/>
  <c r="DZ125" i="11" s="1"/>
  <c r="BA125" i="11"/>
  <c r="CC125" i="11" s="1"/>
  <c r="DC125" i="11" s="1"/>
  <c r="EA125" i="11" s="1"/>
  <c r="BB125" i="11"/>
  <c r="BC125" i="11"/>
  <c r="CE125" i="11" s="1"/>
  <c r="DE125" i="11" s="1"/>
  <c r="EC125" i="11" s="1"/>
  <c r="BD125" i="11"/>
  <c r="CF125" i="11" s="1"/>
  <c r="DF125" i="11" s="1"/>
  <c r="ED125" i="11" s="1"/>
  <c r="BE125" i="11"/>
  <c r="CG125" i="11" s="1"/>
  <c r="BF125" i="11"/>
  <c r="CH125" i="11" s="1"/>
  <c r="DH125" i="11" s="1"/>
  <c r="EF125" i="11" s="1"/>
  <c r="BG125" i="11"/>
  <c r="CI125" i="11" s="1"/>
  <c r="DI125" i="11" s="1"/>
  <c r="EG125" i="11" s="1"/>
  <c r="BH125" i="11"/>
  <c r="CJ125" i="11" s="1"/>
  <c r="DJ125" i="11" s="1"/>
  <c r="EH125" i="11" s="1"/>
  <c r="BI125" i="11"/>
  <c r="CK125" i="11" s="1"/>
  <c r="DK125" i="11" s="1"/>
  <c r="EI125" i="11" s="1"/>
  <c r="BJ125" i="11"/>
  <c r="CL125" i="11" s="1"/>
  <c r="DL125" i="11" s="1"/>
  <c r="EJ125" i="11" s="1"/>
  <c r="BK125" i="11"/>
  <c r="CM125" i="11" s="1"/>
  <c r="DM125" i="11" s="1"/>
  <c r="EK125" i="11" s="1"/>
  <c r="BL125" i="11"/>
  <c r="CN125" i="11" s="1"/>
  <c r="DN125" i="11" s="1"/>
  <c r="EL125" i="11" s="1"/>
  <c r="BM125" i="11"/>
  <c r="CO125" i="11" s="1"/>
  <c r="DO125" i="11" s="1"/>
  <c r="EM125" i="11" s="1"/>
  <c r="BN125" i="11"/>
  <c r="CP125" i="11" s="1"/>
  <c r="DP125" i="11" s="1"/>
  <c r="EN125" i="11" s="1"/>
  <c r="BS125" i="11"/>
  <c r="CS125" i="11" s="1"/>
  <c r="BT125" i="11"/>
  <c r="CT125" i="11" s="1"/>
  <c r="DR125" i="11" s="1"/>
  <c r="BV125" i="11"/>
  <c r="CV125" i="11" s="1"/>
  <c r="DT125" i="11" s="1"/>
  <c r="CD125" i="11"/>
  <c r="DD125" i="11" s="1"/>
  <c r="EB125" i="11" s="1"/>
  <c r="CY125" i="11"/>
  <c r="DW125" i="11" s="1"/>
  <c r="DG125" i="11"/>
  <c r="EE125" i="11" s="1"/>
  <c r="AL126" i="11"/>
  <c r="AM126" i="11"/>
  <c r="AN126" i="11"/>
  <c r="BP126" i="11" s="1"/>
  <c r="AO126" i="11"/>
  <c r="BQ126" i="11" s="1"/>
  <c r="AP126" i="11"/>
  <c r="BR126" i="11" s="1"/>
  <c r="CR126" i="11" s="1"/>
  <c r="AQ126" i="11"/>
  <c r="AR126" i="11"/>
  <c r="AS126" i="11"/>
  <c r="AT126" i="11"/>
  <c r="BV126" i="11" s="1"/>
  <c r="CV126" i="11" s="1"/>
  <c r="DT126" i="11" s="1"/>
  <c r="AU126" i="11"/>
  <c r="BW126" i="11" s="1"/>
  <c r="CW126" i="11" s="1"/>
  <c r="DU126" i="11" s="1"/>
  <c r="AV126" i="11"/>
  <c r="BX126" i="11" s="1"/>
  <c r="CX126" i="11" s="1"/>
  <c r="DV126" i="11" s="1"/>
  <c r="AW126" i="11"/>
  <c r="BY126" i="11" s="1"/>
  <c r="CY126" i="11" s="1"/>
  <c r="DW126" i="11" s="1"/>
  <c r="AX126" i="11"/>
  <c r="BZ126" i="11" s="1"/>
  <c r="CZ126" i="11" s="1"/>
  <c r="DX126" i="11" s="1"/>
  <c r="AY126" i="11"/>
  <c r="CA126" i="11" s="1"/>
  <c r="DA126" i="11" s="1"/>
  <c r="DY126" i="11" s="1"/>
  <c r="AZ126" i="11"/>
  <c r="CB126" i="11" s="1"/>
  <c r="DB126" i="11" s="1"/>
  <c r="DZ126" i="11" s="1"/>
  <c r="BA126" i="11"/>
  <c r="CC126" i="11" s="1"/>
  <c r="DC126" i="11" s="1"/>
  <c r="EA126" i="11" s="1"/>
  <c r="BB126" i="11"/>
  <c r="CD126" i="11" s="1"/>
  <c r="DD126" i="11" s="1"/>
  <c r="BC126" i="11"/>
  <c r="CE126" i="11" s="1"/>
  <c r="DE126" i="11" s="1"/>
  <c r="EC126" i="11" s="1"/>
  <c r="BD126" i="11"/>
  <c r="CF126" i="11" s="1"/>
  <c r="DF126" i="11" s="1"/>
  <c r="ED126" i="11" s="1"/>
  <c r="BE126" i="11"/>
  <c r="CG126" i="11" s="1"/>
  <c r="DG126" i="11" s="1"/>
  <c r="EE126" i="11" s="1"/>
  <c r="BF126" i="11"/>
  <c r="BG126" i="11"/>
  <c r="CI126" i="11" s="1"/>
  <c r="DI126" i="11" s="1"/>
  <c r="EG126" i="11" s="1"/>
  <c r="BH126" i="11"/>
  <c r="CJ126" i="11" s="1"/>
  <c r="DJ126" i="11" s="1"/>
  <c r="EH126" i="11" s="1"/>
  <c r="BI126" i="11"/>
  <c r="CK126" i="11" s="1"/>
  <c r="DK126" i="11" s="1"/>
  <c r="EI126" i="11" s="1"/>
  <c r="BJ126" i="11"/>
  <c r="CL126" i="11" s="1"/>
  <c r="DL126" i="11" s="1"/>
  <c r="EJ126" i="11" s="1"/>
  <c r="BK126" i="11"/>
  <c r="CM126" i="11" s="1"/>
  <c r="DM126" i="11" s="1"/>
  <c r="EK126" i="11" s="1"/>
  <c r="BL126" i="11"/>
  <c r="CN126" i="11" s="1"/>
  <c r="DN126" i="11" s="1"/>
  <c r="EL126" i="11" s="1"/>
  <c r="BM126" i="11"/>
  <c r="CO126" i="11" s="1"/>
  <c r="DO126" i="11" s="1"/>
  <c r="EM126" i="11" s="1"/>
  <c r="BN126" i="11"/>
  <c r="BS126" i="11"/>
  <c r="CS126" i="11" s="1"/>
  <c r="BT126" i="11"/>
  <c r="CT126" i="11" s="1"/>
  <c r="DR126" i="11" s="1"/>
  <c r="BU126" i="11"/>
  <c r="CU126" i="11" s="1"/>
  <c r="DS126" i="11" s="1"/>
  <c r="CH126" i="11"/>
  <c r="DH126" i="11" s="1"/>
  <c r="EF126" i="11" s="1"/>
  <c r="CP126" i="11"/>
  <c r="DP126" i="11" s="1"/>
  <c r="EN126" i="11" s="1"/>
  <c r="EB126" i="11"/>
  <c r="AL127" i="11"/>
  <c r="AM127" i="11"/>
  <c r="AN127" i="11"/>
  <c r="BP127" i="11" s="1"/>
  <c r="AO127" i="11"/>
  <c r="BQ127" i="11" s="1"/>
  <c r="AP127" i="11"/>
  <c r="BR127" i="11" s="1"/>
  <c r="CR127" i="11" s="1"/>
  <c r="AQ127" i="11"/>
  <c r="AR127" i="11"/>
  <c r="AS127" i="11"/>
  <c r="BU127" i="11" s="1"/>
  <c r="CU127" i="11" s="1"/>
  <c r="DS127" i="11" s="1"/>
  <c r="AT127" i="11"/>
  <c r="BV127" i="11" s="1"/>
  <c r="CV127" i="11" s="1"/>
  <c r="DT127" i="11" s="1"/>
  <c r="AU127" i="11"/>
  <c r="BW127" i="11" s="1"/>
  <c r="CW127" i="11" s="1"/>
  <c r="DU127" i="11" s="1"/>
  <c r="AV127" i="11"/>
  <c r="BX127" i="11" s="1"/>
  <c r="CX127" i="11" s="1"/>
  <c r="DV127" i="11" s="1"/>
  <c r="AW127" i="11"/>
  <c r="BY127" i="11" s="1"/>
  <c r="CY127" i="11" s="1"/>
  <c r="DW127" i="11" s="1"/>
  <c r="AX127" i="11"/>
  <c r="BZ127" i="11" s="1"/>
  <c r="CZ127" i="11" s="1"/>
  <c r="DX127" i="11" s="1"/>
  <c r="AY127" i="11"/>
  <c r="CA127" i="11" s="1"/>
  <c r="DA127" i="11" s="1"/>
  <c r="DY127" i="11" s="1"/>
  <c r="AZ127" i="11"/>
  <c r="CB127" i="11" s="1"/>
  <c r="DB127" i="11" s="1"/>
  <c r="BA127" i="11"/>
  <c r="CC127" i="11" s="1"/>
  <c r="BB127" i="11"/>
  <c r="BC127" i="11"/>
  <c r="CE127" i="11" s="1"/>
  <c r="DE127" i="11" s="1"/>
  <c r="EC127" i="11" s="1"/>
  <c r="BD127" i="11"/>
  <c r="CF127" i="11" s="1"/>
  <c r="DF127" i="11" s="1"/>
  <c r="ED127" i="11" s="1"/>
  <c r="BE127" i="11"/>
  <c r="CG127" i="11" s="1"/>
  <c r="BF127" i="11"/>
  <c r="CH127" i="11" s="1"/>
  <c r="DH127" i="11" s="1"/>
  <c r="EF127" i="11" s="1"/>
  <c r="BG127" i="11"/>
  <c r="CI127" i="11" s="1"/>
  <c r="DI127" i="11" s="1"/>
  <c r="EG127" i="11" s="1"/>
  <c r="BH127" i="11"/>
  <c r="CJ127" i="11" s="1"/>
  <c r="DJ127" i="11" s="1"/>
  <c r="EH127" i="11" s="1"/>
  <c r="BI127" i="11"/>
  <c r="CK127" i="11" s="1"/>
  <c r="DK127" i="11" s="1"/>
  <c r="EI127" i="11" s="1"/>
  <c r="BJ127" i="11"/>
  <c r="CL127" i="11" s="1"/>
  <c r="DL127" i="11" s="1"/>
  <c r="EJ127" i="11" s="1"/>
  <c r="BK127" i="11"/>
  <c r="CM127" i="11" s="1"/>
  <c r="DM127" i="11" s="1"/>
  <c r="EK127" i="11" s="1"/>
  <c r="BL127" i="11"/>
  <c r="CN127" i="11" s="1"/>
  <c r="DN127" i="11" s="1"/>
  <c r="EL127" i="11" s="1"/>
  <c r="BM127" i="11"/>
  <c r="CO127" i="11" s="1"/>
  <c r="DO127" i="11" s="1"/>
  <c r="EM127" i="11" s="1"/>
  <c r="BN127" i="11"/>
  <c r="CP127" i="11" s="1"/>
  <c r="DP127" i="11" s="1"/>
  <c r="EN127" i="11" s="1"/>
  <c r="BS127" i="11"/>
  <c r="CS127" i="11" s="1"/>
  <c r="BT127" i="11"/>
  <c r="CD127" i="11"/>
  <c r="DD127" i="11" s="1"/>
  <c r="EB127" i="11" s="1"/>
  <c r="CT127" i="11"/>
  <c r="DR127" i="11" s="1"/>
  <c r="DC127" i="11"/>
  <c r="EA127" i="11" s="1"/>
  <c r="DG127" i="11"/>
  <c r="EE127" i="11" s="1"/>
  <c r="DZ127" i="11"/>
  <c r="AL128" i="11"/>
  <c r="AM128" i="11"/>
  <c r="AN128" i="11"/>
  <c r="BP128" i="11" s="1"/>
  <c r="AO128" i="11"/>
  <c r="BQ128" i="11" s="1"/>
  <c r="AP128" i="11"/>
  <c r="BR128" i="11" s="1"/>
  <c r="CR128" i="11" s="1"/>
  <c r="AQ128" i="11"/>
  <c r="BS128" i="11" s="1"/>
  <c r="CS128" i="11" s="1"/>
  <c r="AR128" i="11"/>
  <c r="BT128" i="11" s="1"/>
  <c r="CT128" i="11" s="1"/>
  <c r="DR128" i="11" s="1"/>
  <c r="AS128" i="11"/>
  <c r="BU128" i="11" s="1"/>
  <c r="CU128" i="11" s="1"/>
  <c r="DS128" i="11" s="1"/>
  <c r="AT128" i="11"/>
  <c r="BV128" i="11" s="1"/>
  <c r="CV128" i="11" s="1"/>
  <c r="DT128" i="11" s="1"/>
  <c r="AU128" i="11"/>
  <c r="BW128" i="11" s="1"/>
  <c r="CW128" i="11" s="1"/>
  <c r="DU128" i="11" s="1"/>
  <c r="AV128" i="11"/>
  <c r="BX128" i="11" s="1"/>
  <c r="CX128" i="11" s="1"/>
  <c r="DV128" i="11" s="1"/>
  <c r="AW128" i="11"/>
  <c r="BY128" i="11" s="1"/>
  <c r="CY128" i="11" s="1"/>
  <c r="DW128" i="11" s="1"/>
  <c r="AX128" i="11"/>
  <c r="AY128" i="11"/>
  <c r="CA128" i="11" s="1"/>
  <c r="DA128" i="11" s="1"/>
  <c r="DY128" i="11" s="1"/>
  <c r="AZ128" i="11"/>
  <c r="CB128" i="11" s="1"/>
  <c r="DB128" i="11" s="1"/>
  <c r="DZ128" i="11" s="1"/>
  <c r="BA128" i="11"/>
  <c r="CC128" i="11" s="1"/>
  <c r="DC128" i="11" s="1"/>
  <c r="EA128" i="11" s="1"/>
  <c r="BB128" i="11"/>
  <c r="CD128" i="11" s="1"/>
  <c r="DD128" i="11" s="1"/>
  <c r="BC128" i="11"/>
  <c r="BD128" i="11"/>
  <c r="CF128" i="11" s="1"/>
  <c r="DF128" i="11" s="1"/>
  <c r="ED128" i="11" s="1"/>
  <c r="BE128" i="11"/>
  <c r="CG128" i="11" s="1"/>
  <c r="DG128" i="11" s="1"/>
  <c r="EE128" i="11" s="1"/>
  <c r="BF128" i="11"/>
  <c r="CH128" i="11" s="1"/>
  <c r="DH128" i="11" s="1"/>
  <c r="EF128" i="11" s="1"/>
  <c r="BG128" i="11"/>
  <c r="CI128" i="11" s="1"/>
  <c r="DI128" i="11" s="1"/>
  <c r="EG128" i="11" s="1"/>
  <c r="BH128" i="11"/>
  <c r="CJ128" i="11" s="1"/>
  <c r="DJ128" i="11" s="1"/>
  <c r="EH128" i="11" s="1"/>
  <c r="BI128" i="11"/>
  <c r="CK128" i="11" s="1"/>
  <c r="DK128" i="11" s="1"/>
  <c r="EI128" i="11" s="1"/>
  <c r="BJ128" i="11"/>
  <c r="CL128" i="11" s="1"/>
  <c r="DL128" i="11" s="1"/>
  <c r="EJ128" i="11" s="1"/>
  <c r="BK128" i="11"/>
  <c r="CM128" i="11" s="1"/>
  <c r="DM128" i="11" s="1"/>
  <c r="EK128" i="11" s="1"/>
  <c r="BL128" i="11"/>
  <c r="CN128" i="11" s="1"/>
  <c r="DN128" i="11" s="1"/>
  <c r="EL128" i="11" s="1"/>
  <c r="BM128" i="11"/>
  <c r="CO128" i="11" s="1"/>
  <c r="DO128" i="11" s="1"/>
  <c r="EM128" i="11" s="1"/>
  <c r="BN128" i="11"/>
  <c r="CP128" i="11" s="1"/>
  <c r="DP128" i="11" s="1"/>
  <c r="EN128" i="11" s="1"/>
  <c r="BZ128" i="11"/>
  <c r="CZ128" i="11" s="1"/>
  <c r="DX128" i="11" s="1"/>
  <c r="CE128" i="11"/>
  <c r="DE128" i="11" s="1"/>
  <c r="EC128" i="11" s="1"/>
  <c r="EB128" i="11"/>
  <c r="AL129" i="11"/>
  <c r="AM129" i="11"/>
  <c r="AN129" i="11"/>
  <c r="BP129" i="11" s="1"/>
  <c r="AO129" i="11"/>
  <c r="BQ129" i="11" s="1"/>
  <c r="AP129" i="11"/>
  <c r="BR129" i="11" s="1"/>
  <c r="CR129" i="11" s="1"/>
  <c r="AQ129" i="11"/>
  <c r="BS129" i="11" s="1"/>
  <c r="CS129" i="11" s="1"/>
  <c r="AR129" i="11"/>
  <c r="BT129" i="11" s="1"/>
  <c r="CT129" i="11" s="1"/>
  <c r="DR129" i="11" s="1"/>
  <c r="AS129" i="11"/>
  <c r="BU129" i="11" s="1"/>
  <c r="AT129" i="11"/>
  <c r="BV129" i="11" s="1"/>
  <c r="CV129" i="11" s="1"/>
  <c r="DT129" i="11" s="1"/>
  <c r="AU129" i="11"/>
  <c r="BW129" i="11" s="1"/>
  <c r="CW129" i="11" s="1"/>
  <c r="DU129" i="11" s="1"/>
  <c r="AV129" i="11"/>
  <c r="BX129" i="11" s="1"/>
  <c r="CX129" i="11" s="1"/>
  <c r="DV129" i="11" s="1"/>
  <c r="AW129" i="11"/>
  <c r="BY129" i="11" s="1"/>
  <c r="CY129" i="11" s="1"/>
  <c r="DW129" i="11" s="1"/>
  <c r="AX129" i="11"/>
  <c r="BZ129" i="11" s="1"/>
  <c r="CZ129" i="11" s="1"/>
  <c r="DX129" i="11" s="1"/>
  <c r="AY129" i="11"/>
  <c r="CA129" i="11" s="1"/>
  <c r="DA129" i="11" s="1"/>
  <c r="DY129" i="11" s="1"/>
  <c r="AZ129" i="11"/>
  <c r="CB129" i="11" s="1"/>
  <c r="DB129" i="11" s="1"/>
  <c r="DZ129" i="11" s="1"/>
  <c r="BA129" i="11"/>
  <c r="CC129" i="11" s="1"/>
  <c r="DC129" i="11" s="1"/>
  <c r="BB129" i="11"/>
  <c r="CD129" i="11" s="1"/>
  <c r="DD129" i="11" s="1"/>
  <c r="EB129" i="11" s="1"/>
  <c r="BC129" i="11"/>
  <c r="CE129" i="11" s="1"/>
  <c r="DE129" i="11" s="1"/>
  <c r="EC129" i="11" s="1"/>
  <c r="BD129" i="11"/>
  <c r="CF129" i="11" s="1"/>
  <c r="DF129" i="11" s="1"/>
  <c r="ED129" i="11" s="1"/>
  <c r="BE129" i="11"/>
  <c r="CG129" i="11" s="1"/>
  <c r="DG129" i="11" s="1"/>
  <c r="EE129" i="11" s="1"/>
  <c r="BF129" i="11"/>
  <c r="CH129" i="11" s="1"/>
  <c r="DH129" i="11" s="1"/>
  <c r="EF129" i="11" s="1"/>
  <c r="BG129" i="11"/>
  <c r="BH129" i="11"/>
  <c r="CJ129" i="11" s="1"/>
  <c r="DJ129" i="11" s="1"/>
  <c r="EH129" i="11" s="1"/>
  <c r="BI129" i="11"/>
  <c r="CK129" i="11" s="1"/>
  <c r="DK129" i="11" s="1"/>
  <c r="EI129" i="11" s="1"/>
  <c r="BJ129" i="11"/>
  <c r="CL129" i="11" s="1"/>
  <c r="DL129" i="11" s="1"/>
  <c r="EJ129" i="11" s="1"/>
  <c r="BK129" i="11"/>
  <c r="CM129" i="11" s="1"/>
  <c r="DM129" i="11" s="1"/>
  <c r="EK129" i="11" s="1"/>
  <c r="BL129" i="11"/>
  <c r="CN129" i="11" s="1"/>
  <c r="DN129" i="11" s="1"/>
  <c r="EL129" i="11" s="1"/>
  <c r="BM129" i="11"/>
  <c r="BN129" i="11"/>
  <c r="CP129" i="11" s="1"/>
  <c r="DP129" i="11" s="1"/>
  <c r="EN129" i="11" s="1"/>
  <c r="CI129" i="11"/>
  <c r="DI129" i="11" s="1"/>
  <c r="EG129" i="11" s="1"/>
  <c r="CO129" i="11"/>
  <c r="DO129" i="11" s="1"/>
  <c r="EM129" i="11" s="1"/>
  <c r="CU129" i="11"/>
  <c r="DS129" i="11" s="1"/>
  <c r="EA129" i="11"/>
  <c r="AL130" i="11"/>
  <c r="AM130" i="11"/>
  <c r="AN130" i="11"/>
  <c r="BP130" i="11" s="1"/>
  <c r="AO130" i="11"/>
  <c r="BQ130" i="11" s="1"/>
  <c r="AP130" i="11"/>
  <c r="BR130" i="11" s="1"/>
  <c r="CR130" i="11" s="1"/>
  <c r="AQ130" i="11"/>
  <c r="AR130" i="11"/>
  <c r="BT130" i="11" s="1"/>
  <c r="CT130" i="11" s="1"/>
  <c r="DR130" i="11" s="1"/>
  <c r="AS130" i="11"/>
  <c r="BU130" i="11" s="1"/>
  <c r="CU130" i="11" s="1"/>
  <c r="DS130" i="11" s="1"/>
  <c r="AT130" i="11"/>
  <c r="BV130" i="11" s="1"/>
  <c r="CV130" i="11" s="1"/>
  <c r="DT130" i="11" s="1"/>
  <c r="AU130" i="11"/>
  <c r="BW130" i="11" s="1"/>
  <c r="CW130" i="11" s="1"/>
  <c r="DU130" i="11" s="1"/>
  <c r="AV130" i="11"/>
  <c r="BX130" i="11" s="1"/>
  <c r="CX130" i="11" s="1"/>
  <c r="DV130" i="11" s="1"/>
  <c r="AW130" i="11"/>
  <c r="AX130" i="11"/>
  <c r="BZ130" i="11" s="1"/>
  <c r="CZ130" i="11" s="1"/>
  <c r="DX130" i="11" s="1"/>
  <c r="AY130" i="11"/>
  <c r="CA130" i="11" s="1"/>
  <c r="DA130" i="11" s="1"/>
  <c r="DY130" i="11" s="1"/>
  <c r="AZ130" i="11"/>
  <c r="CB130" i="11" s="1"/>
  <c r="DB130" i="11" s="1"/>
  <c r="DZ130" i="11" s="1"/>
  <c r="BA130" i="11"/>
  <c r="CC130" i="11" s="1"/>
  <c r="DC130" i="11" s="1"/>
  <c r="EA130" i="11" s="1"/>
  <c r="BB130" i="11"/>
  <c r="CD130" i="11" s="1"/>
  <c r="DD130" i="11" s="1"/>
  <c r="EB130" i="11" s="1"/>
  <c r="BC130" i="11"/>
  <c r="CE130" i="11" s="1"/>
  <c r="DE130" i="11" s="1"/>
  <c r="EC130" i="11" s="1"/>
  <c r="BD130" i="11"/>
  <c r="CF130" i="11" s="1"/>
  <c r="DF130" i="11" s="1"/>
  <c r="ED130" i="11" s="1"/>
  <c r="BE130" i="11"/>
  <c r="CG130" i="11" s="1"/>
  <c r="DG130" i="11" s="1"/>
  <c r="EE130" i="11" s="1"/>
  <c r="BF130" i="11"/>
  <c r="CH130" i="11" s="1"/>
  <c r="DH130" i="11" s="1"/>
  <c r="EF130" i="11" s="1"/>
  <c r="BG130" i="11"/>
  <c r="CI130" i="11" s="1"/>
  <c r="DI130" i="11" s="1"/>
  <c r="EG130" i="11" s="1"/>
  <c r="BH130" i="11"/>
  <c r="CJ130" i="11" s="1"/>
  <c r="DJ130" i="11" s="1"/>
  <c r="EH130" i="11" s="1"/>
  <c r="BI130" i="11"/>
  <c r="CK130" i="11" s="1"/>
  <c r="DK130" i="11" s="1"/>
  <c r="EI130" i="11" s="1"/>
  <c r="BJ130" i="11"/>
  <c r="CL130" i="11" s="1"/>
  <c r="DL130" i="11" s="1"/>
  <c r="EJ130" i="11" s="1"/>
  <c r="BK130" i="11"/>
  <c r="BL130" i="11"/>
  <c r="CN130" i="11" s="1"/>
  <c r="DN130" i="11" s="1"/>
  <c r="BM130" i="11"/>
  <c r="CO130" i="11" s="1"/>
  <c r="DO130" i="11" s="1"/>
  <c r="EM130" i="11" s="1"/>
  <c r="BN130" i="11"/>
  <c r="CP130" i="11" s="1"/>
  <c r="DP130" i="11" s="1"/>
  <c r="EN130" i="11" s="1"/>
  <c r="BS130" i="11"/>
  <c r="CS130" i="11" s="1"/>
  <c r="BY130" i="11"/>
  <c r="CY130" i="11" s="1"/>
  <c r="DW130" i="11" s="1"/>
  <c r="CM130" i="11"/>
  <c r="DM130" i="11" s="1"/>
  <c r="EK130" i="11" s="1"/>
  <c r="EL130" i="11"/>
  <c r="AL131" i="11"/>
  <c r="AM131" i="11"/>
  <c r="AN131" i="11"/>
  <c r="BP131" i="11" s="1"/>
  <c r="AO131" i="11"/>
  <c r="BQ131" i="11" s="1"/>
  <c r="AP131" i="11"/>
  <c r="AQ131" i="11"/>
  <c r="BS131" i="11" s="1"/>
  <c r="CS131" i="11" s="1"/>
  <c r="AR131" i="11"/>
  <c r="BT131" i="11" s="1"/>
  <c r="CT131" i="11" s="1"/>
  <c r="DR131" i="11" s="1"/>
  <c r="AS131" i="11"/>
  <c r="AT131" i="11"/>
  <c r="AU131" i="11"/>
  <c r="AV131" i="11"/>
  <c r="BX131" i="11" s="1"/>
  <c r="CX131" i="11" s="1"/>
  <c r="DV131" i="11" s="1"/>
  <c r="AW131" i="11"/>
  <c r="BY131" i="11" s="1"/>
  <c r="CY131" i="11" s="1"/>
  <c r="DW131" i="11" s="1"/>
  <c r="AX131" i="11"/>
  <c r="AY131" i="11"/>
  <c r="CA131" i="11" s="1"/>
  <c r="DA131" i="11" s="1"/>
  <c r="DY131" i="11" s="1"/>
  <c r="AZ131" i="11"/>
  <c r="CB131" i="11" s="1"/>
  <c r="DB131" i="11" s="1"/>
  <c r="DZ131" i="11" s="1"/>
  <c r="BA131" i="11"/>
  <c r="CC131" i="11" s="1"/>
  <c r="DC131" i="11" s="1"/>
  <c r="EA131" i="11" s="1"/>
  <c r="BB131" i="11"/>
  <c r="CD131" i="11" s="1"/>
  <c r="DD131" i="11" s="1"/>
  <c r="EB131" i="11" s="1"/>
  <c r="BC131" i="11"/>
  <c r="CE131" i="11" s="1"/>
  <c r="DE131" i="11" s="1"/>
  <c r="EC131" i="11" s="1"/>
  <c r="BD131" i="11"/>
  <c r="CF131" i="11" s="1"/>
  <c r="DF131" i="11" s="1"/>
  <c r="ED131" i="11" s="1"/>
  <c r="BE131" i="11"/>
  <c r="CG131" i="11" s="1"/>
  <c r="BF131" i="11"/>
  <c r="BG131" i="11"/>
  <c r="CI131" i="11" s="1"/>
  <c r="DI131" i="11" s="1"/>
  <c r="EG131" i="11" s="1"/>
  <c r="BH131" i="11"/>
  <c r="CJ131" i="11" s="1"/>
  <c r="DJ131" i="11" s="1"/>
  <c r="EH131" i="11" s="1"/>
  <c r="BI131" i="11"/>
  <c r="CK131" i="11" s="1"/>
  <c r="DK131" i="11" s="1"/>
  <c r="EI131" i="11" s="1"/>
  <c r="BJ131" i="11"/>
  <c r="CL131" i="11" s="1"/>
  <c r="DL131" i="11" s="1"/>
  <c r="EJ131" i="11" s="1"/>
  <c r="BK131" i="11"/>
  <c r="CM131" i="11" s="1"/>
  <c r="DM131" i="11" s="1"/>
  <c r="EK131" i="11" s="1"/>
  <c r="BL131" i="11"/>
  <c r="CN131" i="11" s="1"/>
  <c r="DN131" i="11" s="1"/>
  <c r="EL131" i="11" s="1"/>
  <c r="BM131" i="11"/>
  <c r="CO131" i="11" s="1"/>
  <c r="DO131" i="11" s="1"/>
  <c r="EM131" i="11" s="1"/>
  <c r="BN131" i="11"/>
  <c r="BR131" i="11"/>
  <c r="CR131" i="11" s="1"/>
  <c r="BU131" i="11"/>
  <c r="CU131" i="11" s="1"/>
  <c r="DS131" i="11" s="1"/>
  <c r="BV131" i="11"/>
  <c r="CV131" i="11" s="1"/>
  <c r="BW131" i="11"/>
  <c r="CW131" i="11" s="1"/>
  <c r="DU131" i="11" s="1"/>
  <c r="BZ131" i="11"/>
  <c r="CZ131" i="11" s="1"/>
  <c r="DX131" i="11" s="1"/>
  <c r="CH131" i="11"/>
  <c r="DH131" i="11" s="1"/>
  <c r="EF131" i="11" s="1"/>
  <c r="CP131" i="11"/>
  <c r="DP131" i="11" s="1"/>
  <c r="EN131" i="11" s="1"/>
  <c r="DG131" i="11"/>
  <c r="EE131" i="11" s="1"/>
  <c r="DT131" i="11"/>
  <c r="AL132" i="11"/>
  <c r="AM132" i="11"/>
  <c r="AN132" i="11"/>
  <c r="BP132" i="11" s="1"/>
  <c r="AO132" i="11"/>
  <c r="BQ132" i="11" s="1"/>
  <c r="AP132" i="11"/>
  <c r="BR132" i="11" s="1"/>
  <c r="CR132" i="11" s="1"/>
  <c r="AQ132" i="11"/>
  <c r="BS132" i="11" s="1"/>
  <c r="CS132" i="11" s="1"/>
  <c r="AR132" i="11"/>
  <c r="BT132" i="11" s="1"/>
  <c r="AS132" i="11"/>
  <c r="AT132" i="11"/>
  <c r="BV132" i="11" s="1"/>
  <c r="CV132" i="11" s="1"/>
  <c r="DT132" i="11" s="1"/>
  <c r="AU132" i="11"/>
  <c r="BW132" i="11" s="1"/>
  <c r="CW132" i="11" s="1"/>
  <c r="DU132" i="11" s="1"/>
  <c r="AV132" i="11"/>
  <c r="AW132" i="11"/>
  <c r="BY132" i="11" s="1"/>
  <c r="CY132" i="11" s="1"/>
  <c r="DW132" i="11" s="1"/>
  <c r="AX132" i="11"/>
  <c r="BZ132" i="11" s="1"/>
  <c r="CZ132" i="11" s="1"/>
  <c r="DX132" i="11" s="1"/>
  <c r="AY132" i="11"/>
  <c r="CA132" i="11" s="1"/>
  <c r="DA132" i="11" s="1"/>
  <c r="DY132" i="11" s="1"/>
  <c r="AZ132" i="11"/>
  <c r="CB132" i="11" s="1"/>
  <c r="DB132" i="11" s="1"/>
  <c r="DZ132" i="11" s="1"/>
  <c r="BA132" i="11"/>
  <c r="BB132" i="11"/>
  <c r="CD132" i="11" s="1"/>
  <c r="DD132" i="11" s="1"/>
  <c r="EB132" i="11" s="1"/>
  <c r="BC132" i="11"/>
  <c r="CE132" i="11" s="1"/>
  <c r="DE132" i="11" s="1"/>
  <c r="EC132" i="11" s="1"/>
  <c r="BD132" i="11"/>
  <c r="CF132" i="11" s="1"/>
  <c r="DF132" i="11" s="1"/>
  <c r="ED132" i="11" s="1"/>
  <c r="BE132" i="11"/>
  <c r="CG132" i="11" s="1"/>
  <c r="DG132" i="11" s="1"/>
  <c r="EE132" i="11" s="1"/>
  <c r="BF132" i="11"/>
  <c r="CH132" i="11" s="1"/>
  <c r="DH132" i="11" s="1"/>
  <c r="EF132" i="11" s="1"/>
  <c r="BG132" i="11"/>
  <c r="CI132" i="11" s="1"/>
  <c r="DI132" i="11" s="1"/>
  <c r="EG132" i="11" s="1"/>
  <c r="BH132" i="11"/>
  <c r="CJ132" i="11" s="1"/>
  <c r="DJ132" i="11" s="1"/>
  <c r="EH132" i="11" s="1"/>
  <c r="BI132" i="11"/>
  <c r="BJ132" i="11"/>
  <c r="CL132" i="11" s="1"/>
  <c r="DL132" i="11" s="1"/>
  <c r="EJ132" i="11" s="1"/>
  <c r="BK132" i="11"/>
  <c r="CM132" i="11" s="1"/>
  <c r="DM132" i="11" s="1"/>
  <c r="EK132" i="11" s="1"/>
  <c r="BL132" i="11"/>
  <c r="BM132" i="11"/>
  <c r="BN132" i="11"/>
  <c r="CP132" i="11" s="1"/>
  <c r="DP132" i="11" s="1"/>
  <c r="EN132" i="11" s="1"/>
  <c r="BU132" i="11"/>
  <c r="CU132" i="11" s="1"/>
  <c r="DS132" i="11" s="1"/>
  <c r="BX132" i="11"/>
  <c r="CX132" i="11" s="1"/>
  <c r="DV132" i="11" s="1"/>
  <c r="CC132" i="11"/>
  <c r="DC132" i="11" s="1"/>
  <c r="EA132" i="11" s="1"/>
  <c r="CK132" i="11"/>
  <c r="DK132" i="11" s="1"/>
  <c r="EI132" i="11" s="1"/>
  <c r="CN132" i="11"/>
  <c r="DN132" i="11" s="1"/>
  <c r="EL132" i="11" s="1"/>
  <c r="CO132" i="11"/>
  <c r="DO132" i="11" s="1"/>
  <c r="EM132" i="11" s="1"/>
  <c r="CT132" i="11"/>
  <c r="DR132" i="11"/>
  <c r="AL133" i="11"/>
  <c r="AM133" i="11"/>
  <c r="AN133" i="11"/>
  <c r="BP133" i="11" s="1"/>
  <c r="AO133" i="11"/>
  <c r="BQ133" i="11" s="1"/>
  <c r="AP133" i="11"/>
  <c r="BR133" i="11" s="1"/>
  <c r="CR133" i="11" s="1"/>
  <c r="AQ133" i="11"/>
  <c r="AR133" i="11"/>
  <c r="BT133" i="11" s="1"/>
  <c r="CT133" i="11" s="1"/>
  <c r="DR133" i="11" s="1"/>
  <c r="AS133" i="11"/>
  <c r="BU133" i="11" s="1"/>
  <c r="CU133" i="11" s="1"/>
  <c r="DS133" i="11" s="1"/>
  <c r="AT133" i="11"/>
  <c r="AU133" i="11"/>
  <c r="BW133" i="11" s="1"/>
  <c r="CW133" i="11" s="1"/>
  <c r="DU133" i="11" s="1"/>
  <c r="AV133" i="11"/>
  <c r="BX133" i="11" s="1"/>
  <c r="CX133" i="11" s="1"/>
  <c r="DV133" i="11" s="1"/>
  <c r="AW133" i="11"/>
  <c r="BY133" i="11" s="1"/>
  <c r="CY133" i="11" s="1"/>
  <c r="DW133" i="11" s="1"/>
  <c r="AX133" i="11"/>
  <c r="BZ133" i="11" s="1"/>
  <c r="AY133" i="11"/>
  <c r="AZ133" i="11"/>
  <c r="CB133" i="11" s="1"/>
  <c r="DB133" i="11" s="1"/>
  <c r="DZ133" i="11" s="1"/>
  <c r="BA133" i="11"/>
  <c r="CC133" i="11" s="1"/>
  <c r="DC133" i="11" s="1"/>
  <c r="EA133" i="11" s="1"/>
  <c r="BB133" i="11"/>
  <c r="CD133" i="11" s="1"/>
  <c r="DD133" i="11" s="1"/>
  <c r="EB133" i="11" s="1"/>
  <c r="BC133" i="11"/>
  <c r="CE133" i="11" s="1"/>
  <c r="DE133" i="11" s="1"/>
  <c r="EC133" i="11" s="1"/>
  <c r="BD133" i="11"/>
  <c r="CF133" i="11" s="1"/>
  <c r="DF133" i="11" s="1"/>
  <c r="ED133" i="11" s="1"/>
  <c r="BE133" i="11"/>
  <c r="CG133" i="11" s="1"/>
  <c r="DG133" i="11" s="1"/>
  <c r="EE133" i="11" s="1"/>
  <c r="BF133" i="11"/>
  <c r="BG133" i="11"/>
  <c r="BH133" i="11"/>
  <c r="CJ133" i="11" s="1"/>
  <c r="DJ133" i="11" s="1"/>
  <c r="EH133" i="11" s="1"/>
  <c r="BI133" i="11"/>
  <c r="CK133" i="11" s="1"/>
  <c r="DK133" i="11" s="1"/>
  <c r="EI133" i="11" s="1"/>
  <c r="BJ133" i="11"/>
  <c r="CL133" i="11" s="1"/>
  <c r="DL133" i="11" s="1"/>
  <c r="EJ133" i="11" s="1"/>
  <c r="BK133" i="11"/>
  <c r="CM133" i="11" s="1"/>
  <c r="DM133" i="11" s="1"/>
  <c r="EK133" i="11" s="1"/>
  <c r="BL133" i="11"/>
  <c r="CN133" i="11" s="1"/>
  <c r="DN133" i="11" s="1"/>
  <c r="EL133" i="11" s="1"/>
  <c r="BM133" i="11"/>
  <c r="CO133" i="11" s="1"/>
  <c r="DO133" i="11" s="1"/>
  <c r="EM133" i="11" s="1"/>
  <c r="BN133" i="11"/>
  <c r="BS133" i="11"/>
  <c r="CS133" i="11" s="1"/>
  <c r="BV133" i="11"/>
  <c r="CV133" i="11" s="1"/>
  <c r="DT133" i="11" s="1"/>
  <c r="CA133" i="11"/>
  <c r="CH133" i="11"/>
  <c r="DH133" i="11" s="1"/>
  <c r="EF133" i="11" s="1"/>
  <c r="CI133" i="11"/>
  <c r="DI133" i="11" s="1"/>
  <c r="EG133" i="11" s="1"/>
  <c r="CP133" i="11"/>
  <c r="CZ133" i="11"/>
  <c r="DX133" i="11" s="1"/>
  <c r="DA133" i="11"/>
  <c r="DY133" i="11" s="1"/>
  <c r="DP133" i="11"/>
  <c r="EN133" i="11" s="1"/>
  <c r="AL134" i="11"/>
  <c r="AM134" i="11"/>
  <c r="AN134" i="11"/>
  <c r="BP134" i="11" s="1"/>
  <c r="AO134" i="11"/>
  <c r="BQ134" i="11" s="1"/>
  <c r="AP134" i="11"/>
  <c r="BR134" i="11" s="1"/>
  <c r="CR134" i="11" s="1"/>
  <c r="AQ134" i="11"/>
  <c r="AR134" i="11"/>
  <c r="BT134" i="11" s="1"/>
  <c r="CT134" i="11" s="1"/>
  <c r="DR134" i="11" s="1"/>
  <c r="AS134" i="11"/>
  <c r="BU134" i="11" s="1"/>
  <c r="CU134" i="11" s="1"/>
  <c r="DS134" i="11" s="1"/>
  <c r="AT134" i="11"/>
  <c r="BV134" i="11" s="1"/>
  <c r="CV134" i="11" s="1"/>
  <c r="DT134" i="11" s="1"/>
  <c r="AU134" i="11"/>
  <c r="BW134" i="11" s="1"/>
  <c r="CW134" i="11" s="1"/>
  <c r="DU134" i="11" s="1"/>
  <c r="AV134" i="11"/>
  <c r="BX134" i="11" s="1"/>
  <c r="CX134" i="11" s="1"/>
  <c r="DV134" i="11" s="1"/>
  <c r="AW134" i="11"/>
  <c r="BY134" i="11" s="1"/>
  <c r="CY134" i="11" s="1"/>
  <c r="DW134" i="11" s="1"/>
  <c r="AX134" i="11"/>
  <c r="BZ134" i="11" s="1"/>
  <c r="CZ134" i="11" s="1"/>
  <c r="DX134" i="11" s="1"/>
  <c r="AY134" i="11"/>
  <c r="CA134" i="11" s="1"/>
  <c r="DA134" i="11" s="1"/>
  <c r="DY134" i="11" s="1"/>
  <c r="AZ134" i="11"/>
  <c r="CB134" i="11" s="1"/>
  <c r="DB134" i="11" s="1"/>
  <c r="DZ134" i="11" s="1"/>
  <c r="BA134" i="11"/>
  <c r="CC134" i="11" s="1"/>
  <c r="DC134" i="11" s="1"/>
  <c r="EA134" i="11" s="1"/>
  <c r="BB134" i="11"/>
  <c r="BC134" i="11"/>
  <c r="CE134" i="11" s="1"/>
  <c r="DE134" i="11" s="1"/>
  <c r="EC134" i="11" s="1"/>
  <c r="BD134" i="11"/>
  <c r="CF134" i="11" s="1"/>
  <c r="DF134" i="11" s="1"/>
  <c r="ED134" i="11" s="1"/>
  <c r="BE134" i="11"/>
  <c r="CG134" i="11" s="1"/>
  <c r="DG134" i="11" s="1"/>
  <c r="EE134" i="11" s="1"/>
  <c r="BF134" i="11"/>
  <c r="CH134" i="11" s="1"/>
  <c r="DH134" i="11" s="1"/>
  <c r="EF134" i="11" s="1"/>
  <c r="BG134" i="11"/>
  <c r="BH134" i="11"/>
  <c r="CJ134" i="11" s="1"/>
  <c r="DJ134" i="11" s="1"/>
  <c r="EH134" i="11" s="1"/>
  <c r="BI134" i="11"/>
  <c r="CK134" i="11" s="1"/>
  <c r="DK134" i="11" s="1"/>
  <c r="EI134" i="11" s="1"/>
  <c r="BJ134" i="11"/>
  <c r="BK134" i="11"/>
  <c r="CM134" i="11" s="1"/>
  <c r="DM134" i="11" s="1"/>
  <c r="EK134" i="11" s="1"/>
  <c r="BL134" i="11"/>
  <c r="CN134" i="11" s="1"/>
  <c r="BM134" i="11"/>
  <c r="CO134" i="11" s="1"/>
  <c r="DO134" i="11" s="1"/>
  <c r="EM134" i="11" s="1"/>
  <c r="BN134" i="11"/>
  <c r="CP134" i="11" s="1"/>
  <c r="DP134" i="11" s="1"/>
  <c r="EN134" i="11" s="1"/>
  <c r="BS134" i="11"/>
  <c r="CS134" i="11" s="1"/>
  <c r="CD134" i="11"/>
  <c r="DD134" i="11" s="1"/>
  <c r="EB134" i="11" s="1"/>
  <c r="CI134" i="11"/>
  <c r="DI134" i="11" s="1"/>
  <c r="EG134" i="11" s="1"/>
  <c r="CL134" i="11"/>
  <c r="DL134" i="11" s="1"/>
  <c r="EJ134" i="11" s="1"/>
  <c r="DN134" i="11"/>
  <c r="EL134" i="11" s="1"/>
  <c r="AL135" i="11"/>
  <c r="AM135" i="11"/>
  <c r="AN135" i="11"/>
  <c r="BP135" i="11" s="1"/>
  <c r="AO135" i="11"/>
  <c r="AP135" i="11"/>
  <c r="BR135" i="11" s="1"/>
  <c r="CR135" i="11" s="1"/>
  <c r="AQ135" i="11"/>
  <c r="BS135" i="11" s="1"/>
  <c r="CS135" i="11" s="1"/>
  <c r="AR135" i="11"/>
  <c r="BT135" i="11" s="1"/>
  <c r="CT135" i="11" s="1"/>
  <c r="DR135" i="11" s="1"/>
  <c r="AS135" i="11"/>
  <c r="BU135" i="11" s="1"/>
  <c r="CU135" i="11" s="1"/>
  <c r="DS135" i="11" s="1"/>
  <c r="AT135" i="11"/>
  <c r="BV135" i="11" s="1"/>
  <c r="CV135" i="11" s="1"/>
  <c r="DT135" i="11" s="1"/>
  <c r="AU135" i="11"/>
  <c r="BW135" i="11" s="1"/>
  <c r="CW135" i="11" s="1"/>
  <c r="DU135" i="11" s="1"/>
  <c r="AV135" i="11"/>
  <c r="BX135" i="11" s="1"/>
  <c r="CX135" i="11" s="1"/>
  <c r="DV135" i="11" s="1"/>
  <c r="AW135" i="11"/>
  <c r="AX135" i="11"/>
  <c r="BZ135" i="11" s="1"/>
  <c r="CZ135" i="11" s="1"/>
  <c r="DX135" i="11" s="1"/>
  <c r="AY135" i="11"/>
  <c r="CA135" i="11" s="1"/>
  <c r="DA135" i="11" s="1"/>
  <c r="DY135" i="11" s="1"/>
  <c r="AZ135" i="11"/>
  <c r="CB135" i="11" s="1"/>
  <c r="DB135" i="11" s="1"/>
  <c r="DZ135" i="11" s="1"/>
  <c r="BA135" i="11"/>
  <c r="CC135" i="11" s="1"/>
  <c r="DC135" i="11" s="1"/>
  <c r="EA135" i="11" s="1"/>
  <c r="BB135" i="11"/>
  <c r="CD135" i="11" s="1"/>
  <c r="DD135" i="11" s="1"/>
  <c r="EB135" i="11" s="1"/>
  <c r="BC135" i="11"/>
  <c r="CE135" i="11" s="1"/>
  <c r="DE135" i="11" s="1"/>
  <c r="EC135" i="11" s="1"/>
  <c r="BD135" i="11"/>
  <c r="CF135" i="11" s="1"/>
  <c r="DF135" i="11" s="1"/>
  <c r="ED135" i="11" s="1"/>
  <c r="BE135" i="11"/>
  <c r="BF135" i="11"/>
  <c r="CH135" i="11" s="1"/>
  <c r="DH135" i="11" s="1"/>
  <c r="EF135" i="11" s="1"/>
  <c r="BG135" i="11"/>
  <c r="CI135" i="11" s="1"/>
  <c r="DI135" i="11" s="1"/>
  <c r="EG135" i="11" s="1"/>
  <c r="BH135" i="11"/>
  <c r="CJ135" i="11" s="1"/>
  <c r="DJ135" i="11" s="1"/>
  <c r="EH135" i="11" s="1"/>
  <c r="BI135" i="11"/>
  <c r="CK135" i="11" s="1"/>
  <c r="DK135" i="11" s="1"/>
  <c r="EI135" i="11" s="1"/>
  <c r="BJ135" i="11"/>
  <c r="CL135" i="11" s="1"/>
  <c r="DL135" i="11" s="1"/>
  <c r="EJ135" i="11" s="1"/>
  <c r="BK135" i="11"/>
  <c r="CM135" i="11" s="1"/>
  <c r="DM135" i="11" s="1"/>
  <c r="EK135" i="11" s="1"/>
  <c r="BL135" i="11"/>
  <c r="CN135" i="11" s="1"/>
  <c r="DN135" i="11" s="1"/>
  <c r="EL135" i="11" s="1"/>
  <c r="BM135" i="11"/>
  <c r="BN135" i="11"/>
  <c r="CP135" i="11" s="1"/>
  <c r="BQ135" i="11"/>
  <c r="BY135" i="11"/>
  <c r="CY135" i="11" s="1"/>
  <c r="DW135" i="11" s="1"/>
  <c r="CG135" i="11"/>
  <c r="DG135" i="11" s="1"/>
  <c r="EE135" i="11" s="1"/>
  <c r="CO135" i="11"/>
  <c r="DO135" i="11" s="1"/>
  <c r="EM135" i="11" s="1"/>
  <c r="AL136" i="11"/>
  <c r="AM136" i="11"/>
  <c r="AN136" i="11"/>
  <c r="BP136" i="11" s="1"/>
  <c r="AO136" i="11"/>
  <c r="BQ136" i="11" s="1"/>
  <c r="AP136" i="11"/>
  <c r="AQ136" i="11"/>
  <c r="BS136" i="11" s="1"/>
  <c r="CS136" i="11" s="1"/>
  <c r="AR136" i="11"/>
  <c r="BT136" i="11" s="1"/>
  <c r="CT136" i="11" s="1"/>
  <c r="AS136" i="11"/>
  <c r="BU136" i="11" s="1"/>
  <c r="CU136" i="11" s="1"/>
  <c r="DS136" i="11" s="1"/>
  <c r="AT136" i="11"/>
  <c r="BV136" i="11" s="1"/>
  <c r="CV136" i="11" s="1"/>
  <c r="DT136" i="11" s="1"/>
  <c r="AU136" i="11"/>
  <c r="BW136" i="11" s="1"/>
  <c r="CW136" i="11" s="1"/>
  <c r="DU136" i="11" s="1"/>
  <c r="AV136" i="11"/>
  <c r="BX136" i="11" s="1"/>
  <c r="CX136" i="11" s="1"/>
  <c r="DV136" i="11" s="1"/>
  <c r="AW136" i="11"/>
  <c r="BY136" i="11" s="1"/>
  <c r="CY136" i="11" s="1"/>
  <c r="DW136" i="11" s="1"/>
  <c r="AX136" i="11"/>
  <c r="AY136" i="11"/>
  <c r="CA136" i="11" s="1"/>
  <c r="DA136" i="11" s="1"/>
  <c r="DY136" i="11" s="1"/>
  <c r="AZ136" i="11"/>
  <c r="CB136" i="11" s="1"/>
  <c r="DB136" i="11" s="1"/>
  <c r="DZ136" i="11" s="1"/>
  <c r="BA136" i="11"/>
  <c r="CC136" i="11" s="1"/>
  <c r="DC136" i="11" s="1"/>
  <c r="EA136" i="11" s="1"/>
  <c r="BB136" i="11"/>
  <c r="BC136" i="11"/>
  <c r="CE136" i="11" s="1"/>
  <c r="BD136" i="11"/>
  <c r="CF136" i="11" s="1"/>
  <c r="DF136" i="11" s="1"/>
  <c r="ED136" i="11" s="1"/>
  <c r="BE136" i="11"/>
  <c r="CG136" i="11" s="1"/>
  <c r="DG136" i="11" s="1"/>
  <c r="EE136" i="11" s="1"/>
  <c r="BF136" i="11"/>
  <c r="CH136" i="11" s="1"/>
  <c r="DH136" i="11" s="1"/>
  <c r="EF136" i="11" s="1"/>
  <c r="BG136" i="11"/>
  <c r="CI136" i="11" s="1"/>
  <c r="DI136" i="11" s="1"/>
  <c r="EG136" i="11" s="1"/>
  <c r="BH136" i="11"/>
  <c r="CJ136" i="11" s="1"/>
  <c r="DJ136" i="11" s="1"/>
  <c r="EH136" i="11" s="1"/>
  <c r="BI136" i="11"/>
  <c r="CK136" i="11" s="1"/>
  <c r="DK136" i="11" s="1"/>
  <c r="EI136" i="11" s="1"/>
  <c r="BJ136" i="11"/>
  <c r="CL136" i="11" s="1"/>
  <c r="DL136" i="11" s="1"/>
  <c r="BK136" i="11"/>
  <c r="CM136" i="11" s="1"/>
  <c r="DM136" i="11" s="1"/>
  <c r="EK136" i="11" s="1"/>
  <c r="BL136" i="11"/>
  <c r="CN136" i="11" s="1"/>
  <c r="DN136" i="11" s="1"/>
  <c r="EL136" i="11" s="1"/>
  <c r="BM136" i="11"/>
  <c r="CO136" i="11" s="1"/>
  <c r="DO136" i="11" s="1"/>
  <c r="EM136" i="11" s="1"/>
  <c r="BN136" i="11"/>
  <c r="CP136" i="11" s="1"/>
  <c r="DP136" i="11" s="1"/>
  <c r="EN136" i="11" s="1"/>
  <c r="BR136" i="11"/>
  <c r="CR136" i="11" s="1"/>
  <c r="BZ136" i="11"/>
  <c r="CZ136" i="11" s="1"/>
  <c r="DX136" i="11" s="1"/>
  <c r="CD136" i="11"/>
  <c r="DD136" i="11" s="1"/>
  <c r="EB136" i="11" s="1"/>
  <c r="DE136" i="11"/>
  <c r="EC136" i="11" s="1"/>
  <c r="DR136" i="11"/>
  <c r="EJ136" i="11"/>
  <c r="AL137" i="11"/>
  <c r="AM137" i="11"/>
  <c r="AN137" i="11"/>
  <c r="BP137" i="11" s="1"/>
  <c r="AO137" i="11"/>
  <c r="BQ137" i="11" s="1"/>
  <c r="AP137" i="11"/>
  <c r="BR137" i="11" s="1"/>
  <c r="CR137" i="11" s="1"/>
  <c r="AQ137" i="11"/>
  <c r="BS137" i="11" s="1"/>
  <c r="CS137" i="11" s="1"/>
  <c r="AR137" i="11"/>
  <c r="BT137" i="11" s="1"/>
  <c r="CT137" i="11" s="1"/>
  <c r="DR137" i="11" s="1"/>
  <c r="AS137" i="11"/>
  <c r="BU137" i="11" s="1"/>
  <c r="CU137" i="11" s="1"/>
  <c r="DS137" i="11" s="1"/>
  <c r="AT137" i="11"/>
  <c r="BV137" i="11" s="1"/>
  <c r="CV137" i="11" s="1"/>
  <c r="DT137" i="11" s="1"/>
  <c r="AU137" i="11"/>
  <c r="BW137" i="11" s="1"/>
  <c r="AV137" i="11"/>
  <c r="AW137" i="11"/>
  <c r="BY137" i="11" s="1"/>
  <c r="CY137" i="11" s="1"/>
  <c r="DW137" i="11" s="1"/>
  <c r="AX137" i="11"/>
  <c r="BZ137" i="11" s="1"/>
  <c r="CZ137" i="11" s="1"/>
  <c r="DX137" i="11" s="1"/>
  <c r="AY137" i="11"/>
  <c r="CA137" i="11" s="1"/>
  <c r="DA137" i="11" s="1"/>
  <c r="DY137" i="11" s="1"/>
  <c r="AZ137" i="11"/>
  <c r="CB137" i="11" s="1"/>
  <c r="DB137" i="11" s="1"/>
  <c r="DZ137" i="11" s="1"/>
  <c r="BA137" i="11"/>
  <c r="CC137" i="11" s="1"/>
  <c r="DC137" i="11" s="1"/>
  <c r="EA137" i="11" s="1"/>
  <c r="BB137" i="11"/>
  <c r="CD137" i="11" s="1"/>
  <c r="DD137" i="11" s="1"/>
  <c r="EB137" i="11" s="1"/>
  <c r="BC137" i="11"/>
  <c r="CE137" i="11" s="1"/>
  <c r="DE137" i="11" s="1"/>
  <c r="EC137" i="11" s="1"/>
  <c r="BD137" i="11"/>
  <c r="CF137" i="11" s="1"/>
  <c r="DF137" i="11" s="1"/>
  <c r="ED137" i="11" s="1"/>
  <c r="BE137" i="11"/>
  <c r="CG137" i="11" s="1"/>
  <c r="DG137" i="11" s="1"/>
  <c r="EE137" i="11" s="1"/>
  <c r="BF137" i="11"/>
  <c r="CH137" i="11" s="1"/>
  <c r="DH137" i="11" s="1"/>
  <c r="EF137" i="11" s="1"/>
  <c r="BG137" i="11"/>
  <c r="CI137" i="11" s="1"/>
  <c r="DI137" i="11" s="1"/>
  <c r="EG137" i="11" s="1"/>
  <c r="BH137" i="11"/>
  <c r="CJ137" i="11" s="1"/>
  <c r="DJ137" i="11" s="1"/>
  <c r="EH137" i="11" s="1"/>
  <c r="BI137" i="11"/>
  <c r="CK137" i="11" s="1"/>
  <c r="DK137" i="11" s="1"/>
  <c r="EI137" i="11" s="1"/>
  <c r="BJ137" i="11"/>
  <c r="BK137" i="11"/>
  <c r="CM137" i="11" s="1"/>
  <c r="DM137" i="11" s="1"/>
  <c r="EK137" i="11" s="1"/>
  <c r="BL137" i="11"/>
  <c r="CN137" i="11" s="1"/>
  <c r="DN137" i="11" s="1"/>
  <c r="EL137" i="11" s="1"/>
  <c r="BM137" i="11"/>
  <c r="BN137" i="11"/>
  <c r="CP137" i="11" s="1"/>
  <c r="DP137" i="11" s="1"/>
  <c r="EN137" i="11" s="1"/>
  <c r="BX137" i="11"/>
  <c r="CX137" i="11" s="1"/>
  <c r="DV137" i="11" s="1"/>
  <c r="CL137" i="11"/>
  <c r="DL137" i="11" s="1"/>
  <c r="EJ137" i="11" s="1"/>
  <c r="CO137" i="11"/>
  <c r="DO137" i="11" s="1"/>
  <c r="EM137" i="11" s="1"/>
  <c r="CW137" i="11"/>
  <c r="DU137" i="11" s="1"/>
  <c r="AL138" i="11"/>
  <c r="AM138" i="11"/>
  <c r="AN138" i="11"/>
  <c r="BP138" i="11" s="1"/>
  <c r="AO138" i="11"/>
  <c r="BQ138" i="11" s="1"/>
  <c r="AP138" i="11"/>
  <c r="BR138" i="11" s="1"/>
  <c r="CR138" i="11" s="1"/>
  <c r="AQ138" i="11"/>
  <c r="BS138" i="11" s="1"/>
  <c r="CS138" i="11" s="1"/>
  <c r="AR138" i="11"/>
  <c r="BT138" i="11" s="1"/>
  <c r="CT138" i="11" s="1"/>
  <c r="DR138" i="11" s="1"/>
  <c r="AS138" i="11"/>
  <c r="BU138" i="11" s="1"/>
  <c r="CU138" i="11" s="1"/>
  <c r="DS138" i="11" s="1"/>
  <c r="AT138" i="11"/>
  <c r="BV138" i="11" s="1"/>
  <c r="CV138" i="11" s="1"/>
  <c r="DT138" i="11" s="1"/>
  <c r="AU138" i="11"/>
  <c r="BW138" i="11" s="1"/>
  <c r="CW138" i="11" s="1"/>
  <c r="DU138" i="11" s="1"/>
  <c r="AV138" i="11"/>
  <c r="BX138" i="11" s="1"/>
  <c r="CX138" i="11" s="1"/>
  <c r="DV138" i="11" s="1"/>
  <c r="AW138" i="11"/>
  <c r="BY138" i="11" s="1"/>
  <c r="CY138" i="11" s="1"/>
  <c r="DW138" i="11" s="1"/>
  <c r="AX138" i="11"/>
  <c r="BZ138" i="11" s="1"/>
  <c r="CZ138" i="11" s="1"/>
  <c r="DX138" i="11" s="1"/>
  <c r="AY138" i="11"/>
  <c r="CA138" i="11" s="1"/>
  <c r="DA138" i="11" s="1"/>
  <c r="DY138" i="11" s="1"/>
  <c r="AZ138" i="11"/>
  <c r="CB138" i="11" s="1"/>
  <c r="DB138" i="11" s="1"/>
  <c r="DZ138" i="11" s="1"/>
  <c r="BA138" i="11"/>
  <c r="CC138" i="11" s="1"/>
  <c r="DC138" i="11" s="1"/>
  <c r="EA138" i="11" s="1"/>
  <c r="BB138" i="11"/>
  <c r="BC138" i="11"/>
  <c r="CE138" i="11" s="1"/>
  <c r="DE138" i="11" s="1"/>
  <c r="EC138" i="11" s="1"/>
  <c r="BD138" i="11"/>
  <c r="CF138" i="11" s="1"/>
  <c r="DF138" i="11" s="1"/>
  <c r="ED138" i="11" s="1"/>
  <c r="BE138" i="11"/>
  <c r="CG138" i="11" s="1"/>
  <c r="DG138" i="11" s="1"/>
  <c r="EE138" i="11" s="1"/>
  <c r="BF138" i="11"/>
  <c r="CH138" i="11" s="1"/>
  <c r="DH138" i="11" s="1"/>
  <c r="EF138" i="11" s="1"/>
  <c r="BG138" i="11"/>
  <c r="CI138" i="11" s="1"/>
  <c r="DI138" i="11" s="1"/>
  <c r="EG138" i="11" s="1"/>
  <c r="BH138" i="11"/>
  <c r="CJ138" i="11" s="1"/>
  <c r="DJ138" i="11" s="1"/>
  <c r="EH138" i="11" s="1"/>
  <c r="BI138" i="11"/>
  <c r="CK138" i="11" s="1"/>
  <c r="DK138" i="11" s="1"/>
  <c r="EI138" i="11" s="1"/>
  <c r="BJ138" i="11"/>
  <c r="CL138" i="11" s="1"/>
  <c r="DL138" i="11" s="1"/>
  <c r="EJ138" i="11" s="1"/>
  <c r="BK138" i="11"/>
  <c r="CM138" i="11" s="1"/>
  <c r="DM138" i="11" s="1"/>
  <c r="EK138" i="11" s="1"/>
  <c r="BL138" i="11"/>
  <c r="CN138" i="11" s="1"/>
  <c r="DN138" i="11" s="1"/>
  <c r="EL138" i="11" s="1"/>
  <c r="BM138" i="11"/>
  <c r="CO138" i="11" s="1"/>
  <c r="BN138" i="11"/>
  <c r="CP138" i="11" s="1"/>
  <c r="CD138" i="11"/>
  <c r="DD138" i="11" s="1"/>
  <c r="EB138" i="11" s="1"/>
  <c r="AL139" i="11"/>
  <c r="AM139" i="11"/>
  <c r="AN139" i="11"/>
  <c r="BP139" i="11" s="1"/>
  <c r="AO139" i="11"/>
  <c r="BQ139" i="11" s="1"/>
  <c r="AP139" i="11"/>
  <c r="BR139" i="11" s="1"/>
  <c r="CR139" i="11" s="1"/>
  <c r="AQ139" i="11"/>
  <c r="BS139" i="11" s="1"/>
  <c r="CS139" i="11" s="1"/>
  <c r="AR139" i="11"/>
  <c r="BT139" i="11" s="1"/>
  <c r="CT139" i="11" s="1"/>
  <c r="DR139" i="11" s="1"/>
  <c r="AS139" i="11"/>
  <c r="AT139" i="11"/>
  <c r="BV139" i="11" s="1"/>
  <c r="CV139" i="11" s="1"/>
  <c r="DT139" i="11" s="1"/>
  <c r="AU139" i="11"/>
  <c r="BW139" i="11" s="1"/>
  <c r="CW139" i="11" s="1"/>
  <c r="DU139" i="11" s="1"/>
  <c r="AV139" i="11"/>
  <c r="BX139" i="11" s="1"/>
  <c r="CX139" i="11" s="1"/>
  <c r="DV139" i="11" s="1"/>
  <c r="AW139" i="11"/>
  <c r="BY139" i="11" s="1"/>
  <c r="CY139" i="11" s="1"/>
  <c r="DW139" i="11" s="1"/>
  <c r="AX139" i="11"/>
  <c r="BZ139" i="11" s="1"/>
  <c r="CZ139" i="11" s="1"/>
  <c r="DX139" i="11" s="1"/>
  <c r="AY139" i="11"/>
  <c r="CA139" i="11" s="1"/>
  <c r="DA139" i="11" s="1"/>
  <c r="DY139" i="11" s="1"/>
  <c r="AZ139" i="11"/>
  <c r="CB139" i="11" s="1"/>
  <c r="DB139" i="11" s="1"/>
  <c r="DZ139" i="11" s="1"/>
  <c r="BA139" i="11"/>
  <c r="CC139" i="11" s="1"/>
  <c r="DC139" i="11" s="1"/>
  <c r="EA139" i="11" s="1"/>
  <c r="BB139" i="11"/>
  <c r="CD139" i="11" s="1"/>
  <c r="DD139" i="11" s="1"/>
  <c r="EB139" i="11" s="1"/>
  <c r="BC139" i="11"/>
  <c r="CE139" i="11" s="1"/>
  <c r="DE139" i="11" s="1"/>
  <c r="EC139" i="11" s="1"/>
  <c r="BD139" i="11"/>
  <c r="CF139" i="11" s="1"/>
  <c r="DF139" i="11" s="1"/>
  <c r="ED139" i="11" s="1"/>
  <c r="BE139" i="11"/>
  <c r="CG139" i="11" s="1"/>
  <c r="DG139" i="11" s="1"/>
  <c r="EE139" i="11" s="1"/>
  <c r="BF139" i="11"/>
  <c r="CH139" i="11" s="1"/>
  <c r="DH139" i="11" s="1"/>
  <c r="EF139" i="11" s="1"/>
  <c r="BG139" i="11"/>
  <c r="CI139" i="11" s="1"/>
  <c r="DI139" i="11" s="1"/>
  <c r="EG139" i="11" s="1"/>
  <c r="BH139" i="11"/>
  <c r="CJ139" i="11" s="1"/>
  <c r="DJ139" i="11" s="1"/>
  <c r="EH139" i="11" s="1"/>
  <c r="BI139" i="11"/>
  <c r="CK139" i="11" s="1"/>
  <c r="DK139" i="11" s="1"/>
  <c r="EI139" i="11" s="1"/>
  <c r="BJ139" i="11"/>
  <c r="CL139" i="11" s="1"/>
  <c r="DL139" i="11" s="1"/>
  <c r="EJ139" i="11" s="1"/>
  <c r="BK139" i="11"/>
  <c r="CM139" i="11" s="1"/>
  <c r="DM139" i="11" s="1"/>
  <c r="EK139" i="11" s="1"/>
  <c r="BL139" i="11"/>
  <c r="CN139" i="11" s="1"/>
  <c r="DN139" i="11" s="1"/>
  <c r="EL139" i="11" s="1"/>
  <c r="BM139" i="11"/>
  <c r="CO139" i="11" s="1"/>
  <c r="DO139" i="11" s="1"/>
  <c r="EM139" i="11" s="1"/>
  <c r="BN139" i="11"/>
  <c r="CP139" i="11" s="1"/>
  <c r="DP139" i="11" s="1"/>
  <c r="EN139" i="11" s="1"/>
  <c r="BU139" i="11"/>
  <c r="CU139" i="11" s="1"/>
  <c r="DS139" i="11" s="1"/>
  <c r="AL140" i="11"/>
  <c r="AM140" i="11"/>
  <c r="AN140" i="11"/>
  <c r="BP140" i="11" s="1"/>
  <c r="AO140" i="11"/>
  <c r="BQ140" i="11" s="1"/>
  <c r="AP140" i="11"/>
  <c r="BR140" i="11" s="1"/>
  <c r="CR140" i="11" s="1"/>
  <c r="AQ140" i="11"/>
  <c r="BS140" i="11" s="1"/>
  <c r="CS140" i="11" s="1"/>
  <c r="AR140" i="11"/>
  <c r="BT140" i="11" s="1"/>
  <c r="CT140" i="11" s="1"/>
  <c r="DR140" i="11" s="1"/>
  <c r="AS140" i="11"/>
  <c r="BU140" i="11" s="1"/>
  <c r="CU140" i="11" s="1"/>
  <c r="DS140" i="11" s="1"/>
  <c r="AT140" i="11"/>
  <c r="BV140" i="11" s="1"/>
  <c r="CV140" i="11" s="1"/>
  <c r="DT140" i="11" s="1"/>
  <c r="AU140" i="11"/>
  <c r="BW140" i="11" s="1"/>
  <c r="CW140" i="11" s="1"/>
  <c r="DU140" i="11" s="1"/>
  <c r="AV140" i="11"/>
  <c r="BX140" i="11" s="1"/>
  <c r="CX140" i="11" s="1"/>
  <c r="DV140" i="11" s="1"/>
  <c r="AW140" i="11"/>
  <c r="BY140" i="11" s="1"/>
  <c r="CY140" i="11" s="1"/>
  <c r="DW140" i="11" s="1"/>
  <c r="AX140" i="11"/>
  <c r="BZ140" i="11" s="1"/>
  <c r="CZ140" i="11" s="1"/>
  <c r="DX140" i="11" s="1"/>
  <c r="AY140" i="11"/>
  <c r="CA140" i="11" s="1"/>
  <c r="DA140" i="11" s="1"/>
  <c r="DY140" i="11" s="1"/>
  <c r="AZ140" i="11"/>
  <c r="CB140" i="11" s="1"/>
  <c r="DB140" i="11" s="1"/>
  <c r="DZ140" i="11" s="1"/>
  <c r="BA140" i="11"/>
  <c r="CC140" i="11" s="1"/>
  <c r="DC140" i="11" s="1"/>
  <c r="EA140" i="11" s="1"/>
  <c r="BB140" i="11"/>
  <c r="CD140" i="11" s="1"/>
  <c r="DD140" i="11" s="1"/>
  <c r="EB140" i="11" s="1"/>
  <c r="BC140" i="11"/>
  <c r="CE140" i="11" s="1"/>
  <c r="DE140" i="11" s="1"/>
  <c r="EC140" i="11" s="1"/>
  <c r="BD140" i="11"/>
  <c r="CF140" i="11" s="1"/>
  <c r="DF140" i="11" s="1"/>
  <c r="ED140" i="11" s="1"/>
  <c r="BE140" i="11"/>
  <c r="CG140" i="11" s="1"/>
  <c r="DG140" i="11" s="1"/>
  <c r="EE140" i="11" s="1"/>
  <c r="BF140" i="11"/>
  <c r="CH140" i="11" s="1"/>
  <c r="DH140" i="11" s="1"/>
  <c r="EF140" i="11" s="1"/>
  <c r="BG140" i="11"/>
  <c r="CI140" i="11" s="1"/>
  <c r="DI140" i="11" s="1"/>
  <c r="EG140" i="11" s="1"/>
  <c r="BH140" i="11"/>
  <c r="CJ140" i="11" s="1"/>
  <c r="DJ140" i="11" s="1"/>
  <c r="EH140" i="11" s="1"/>
  <c r="BI140" i="11"/>
  <c r="CK140" i="11" s="1"/>
  <c r="DK140" i="11" s="1"/>
  <c r="EI140" i="11" s="1"/>
  <c r="BJ140" i="11"/>
  <c r="CL140" i="11" s="1"/>
  <c r="DL140" i="11" s="1"/>
  <c r="EJ140" i="11" s="1"/>
  <c r="BK140" i="11"/>
  <c r="CM140" i="11" s="1"/>
  <c r="DM140" i="11" s="1"/>
  <c r="EK140" i="11" s="1"/>
  <c r="BL140" i="11"/>
  <c r="CN140" i="11" s="1"/>
  <c r="DN140" i="11" s="1"/>
  <c r="EL140" i="11" s="1"/>
  <c r="BM140" i="11"/>
  <c r="CO140" i="11" s="1"/>
  <c r="DO140" i="11" s="1"/>
  <c r="EM140" i="11" s="1"/>
  <c r="BN140" i="11"/>
  <c r="CP140" i="11" s="1"/>
  <c r="DP140" i="11" s="1"/>
  <c r="EN140" i="11" s="1"/>
  <c r="AL141" i="11"/>
  <c r="AM141" i="11"/>
  <c r="AN141" i="11"/>
  <c r="BP141" i="11" s="1"/>
  <c r="AO141" i="11"/>
  <c r="BQ141" i="11" s="1"/>
  <c r="AP141" i="11"/>
  <c r="BR141" i="11" s="1"/>
  <c r="CR141" i="11" s="1"/>
  <c r="AQ141" i="11"/>
  <c r="BS141" i="11" s="1"/>
  <c r="CS141" i="11" s="1"/>
  <c r="AR141" i="11"/>
  <c r="BT141" i="11" s="1"/>
  <c r="CT141" i="11" s="1"/>
  <c r="DR141" i="11" s="1"/>
  <c r="AS141" i="11"/>
  <c r="BU141" i="11" s="1"/>
  <c r="CU141" i="11" s="1"/>
  <c r="DS141" i="11" s="1"/>
  <c r="AT141" i="11"/>
  <c r="BV141" i="11" s="1"/>
  <c r="CV141" i="11" s="1"/>
  <c r="DT141" i="11" s="1"/>
  <c r="AU141" i="11"/>
  <c r="BW141" i="11" s="1"/>
  <c r="CW141" i="11" s="1"/>
  <c r="DU141" i="11" s="1"/>
  <c r="AV141" i="11"/>
  <c r="BX141" i="11" s="1"/>
  <c r="CX141" i="11" s="1"/>
  <c r="DV141" i="11" s="1"/>
  <c r="AW141" i="11"/>
  <c r="BY141" i="11" s="1"/>
  <c r="CY141" i="11" s="1"/>
  <c r="DW141" i="11" s="1"/>
  <c r="AX141" i="11"/>
  <c r="BZ141" i="11" s="1"/>
  <c r="CZ141" i="11" s="1"/>
  <c r="DX141" i="11" s="1"/>
  <c r="AY141" i="11"/>
  <c r="CA141" i="11" s="1"/>
  <c r="DA141" i="11" s="1"/>
  <c r="DY141" i="11" s="1"/>
  <c r="AZ141" i="11"/>
  <c r="CB141" i="11" s="1"/>
  <c r="DB141" i="11" s="1"/>
  <c r="DZ141" i="11" s="1"/>
  <c r="BA141" i="11"/>
  <c r="CC141" i="11" s="1"/>
  <c r="DC141" i="11" s="1"/>
  <c r="EA141" i="11" s="1"/>
  <c r="BB141" i="11"/>
  <c r="CD141" i="11" s="1"/>
  <c r="DD141" i="11" s="1"/>
  <c r="EB141" i="11" s="1"/>
  <c r="BC141" i="11"/>
  <c r="CE141" i="11" s="1"/>
  <c r="DE141" i="11" s="1"/>
  <c r="EC141" i="11" s="1"/>
  <c r="BD141" i="11"/>
  <c r="CF141" i="11" s="1"/>
  <c r="DF141" i="11" s="1"/>
  <c r="ED141" i="11" s="1"/>
  <c r="BE141" i="11"/>
  <c r="CG141" i="11" s="1"/>
  <c r="DG141" i="11" s="1"/>
  <c r="EE141" i="11" s="1"/>
  <c r="BF141" i="11"/>
  <c r="CH141" i="11" s="1"/>
  <c r="DH141" i="11" s="1"/>
  <c r="EF141" i="11" s="1"/>
  <c r="BG141" i="11"/>
  <c r="CI141" i="11" s="1"/>
  <c r="DI141" i="11" s="1"/>
  <c r="EG141" i="11" s="1"/>
  <c r="BH141" i="11"/>
  <c r="CJ141" i="11" s="1"/>
  <c r="DJ141" i="11" s="1"/>
  <c r="EH141" i="11" s="1"/>
  <c r="BI141" i="11"/>
  <c r="CK141" i="11" s="1"/>
  <c r="DK141" i="11" s="1"/>
  <c r="EI141" i="11" s="1"/>
  <c r="BJ141" i="11"/>
  <c r="CL141" i="11" s="1"/>
  <c r="DL141" i="11" s="1"/>
  <c r="EJ141" i="11" s="1"/>
  <c r="BK141" i="11"/>
  <c r="CM141" i="11" s="1"/>
  <c r="DM141" i="11" s="1"/>
  <c r="EK141" i="11" s="1"/>
  <c r="BL141" i="11"/>
  <c r="CN141" i="11" s="1"/>
  <c r="DN141" i="11" s="1"/>
  <c r="EL141" i="11" s="1"/>
  <c r="BM141" i="11"/>
  <c r="CO141" i="11" s="1"/>
  <c r="DO141" i="11" s="1"/>
  <c r="EM141" i="11" s="1"/>
  <c r="BN141" i="11"/>
  <c r="CP141" i="11" s="1"/>
  <c r="DP141" i="11" s="1"/>
  <c r="EN141" i="11" s="1"/>
  <c r="AL142" i="11"/>
  <c r="AM142" i="11"/>
  <c r="AN142" i="11"/>
  <c r="BP142" i="11" s="1"/>
  <c r="AO142" i="11"/>
  <c r="BQ142" i="11" s="1"/>
  <c r="AP142" i="11"/>
  <c r="AQ142" i="11"/>
  <c r="BS142" i="11" s="1"/>
  <c r="CS142" i="11" s="1"/>
  <c r="AR142" i="11"/>
  <c r="BT142" i="11" s="1"/>
  <c r="CT142" i="11" s="1"/>
  <c r="DR142" i="11" s="1"/>
  <c r="AS142" i="11"/>
  <c r="AT142" i="11"/>
  <c r="BV142" i="11" s="1"/>
  <c r="CV142" i="11" s="1"/>
  <c r="DT142" i="11" s="1"/>
  <c r="AU142" i="11"/>
  <c r="BW142" i="11" s="1"/>
  <c r="CW142" i="11" s="1"/>
  <c r="DU142" i="11" s="1"/>
  <c r="AV142" i="11"/>
  <c r="BX142" i="11" s="1"/>
  <c r="CX142" i="11" s="1"/>
  <c r="DV142" i="11" s="1"/>
  <c r="AW142" i="11"/>
  <c r="BY142" i="11" s="1"/>
  <c r="CY142" i="11" s="1"/>
  <c r="DW142" i="11" s="1"/>
  <c r="AX142" i="11"/>
  <c r="BZ142" i="11" s="1"/>
  <c r="CZ142" i="11" s="1"/>
  <c r="DX142" i="11" s="1"/>
  <c r="AY142" i="11"/>
  <c r="CA142" i="11" s="1"/>
  <c r="DA142" i="11" s="1"/>
  <c r="DY142" i="11" s="1"/>
  <c r="AZ142" i="11"/>
  <c r="CB142" i="11" s="1"/>
  <c r="DB142" i="11" s="1"/>
  <c r="DZ142" i="11" s="1"/>
  <c r="BA142" i="11"/>
  <c r="BB142" i="11"/>
  <c r="CD142" i="11" s="1"/>
  <c r="DD142" i="11" s="1"/>
  <c r="EB142" i="11" s="1"/>
  <c r="BC142" i="11"/>
  <c r="CE142" i="11" s="1"/>
  <c r="DE142" i="11" s="1"/>
  <c r="EC142" i="11" s="1"/>
  <c r="BD142" i="11"/>
  <c r="CF142" i="11" s="1"/>
  <c r="DF142" i="11" s="1"/>
  <c r="ED142" i="11" s="1"/>
  <c r="BE142" i="11"/>
  <c r="CG142" i="11" s="1"/>
  <c r="DG142" i="11" s="1"/>
  <c r="EE142" i="11" s="1"/>
  <c r="BF142" i="11"/>
  <c r="CH142" i="11" s="1"/>
  <c r="DH142" i="11" s="1"/>
  <c r="EF142" i="11" s="1"/>
  <c r="BG142" i="11"/>
  <c r="CI142" i="11" s="1"/>
  <c r="DI142" i="11" s="1"/>
  <c r="EG142" i="11" s="1"/>
  <c r="BH142" i="11"/>
  <c r="CJ142" i="11" s="1"/>
  <c r="DJ142" i="11" s="1"/>
  <c r="EH142" i="11" s="1"/>
  <c r="BI142" i="11"/>
  <c r="CK142" i="11" s="1"/>
  <c r="DK142" i="11" s="1"/>
  <c r="EI142" i="11" s="1"/>
  <c r="BJ142" i="11"/>
  <c r="CL142" i="11" s="1"/>
  <c r="DL142" i="11" s="1"/>
  <c r="EJ142" i="11" s="1"/>
  <c r="BK142" i="11"/>
  <c r="CM142" i="11" s="1"/>
  <c r="DM142" i="11" s="1"/>
  <c r="EK142" i="11" s="1"/>
  <c r="BL142" i="11"/>
  <c r="BM142" i="11"/>
  <c r="CO142" i="11" s="1"/>
  <c r="DO142" i="11" s="1"/>
  <c r="EM142" i="11" s="1"/>
  <c r="BN142" i="11"/>
  <c r="CP142" i="11" s="1"/>
  <c r="DP142" i="11" s="1"/>
  <c r="EN142" i="11" s="1"/>
  <c r="BR142" i="11"/>
  <c r="CR142" i="11" s="1"/>
  <c r="BU142" i="11"/>
  <c r="CU142" i="11" s="1"/>
  <c r="DS142" i="11" s="1"/>
  <c r="CC142" i="11"/>
  <c r="DC142" i="11" s="1"/>
  <c r="EA142" i="11" s="1"/>
  <c r="CN142" i="11"/>
  <c r="DN142" i="11" s="1"/>
  <c r="EL142" i="11" s="1"/>
  <c r="AL143" i="11"/>
  <c r="AM143" i="11"/>
  <c r="AN143" i="11"/>
  <c r="BP143" i="11" s="1"/>
  <c r="AO143" i="11"/>
  <c r="BQ143" i="11" s="1"/>
  <c r="AP143" i="11"/>
  <c r="BR143" i="11" s="1"/>
  <c r="CR143" i="11" s="1"/>
  <c r="AQ143" i="11"/>
  <c r="BS143" i="11" s="1"/>
  <c r="CS143" i="11" s="1"/>
  <c r="AR143" i="11"/>
  <c r="BT143" i="11" s="1"/>
  <c r="CT143" i="11" s="1"/>
  <c r="DR143" i="11" s="1"/>
  <c r="AS143" i="11"/>
  <c r="AT143" i="11"/>
  <c r="AU143" i="11"/>
  <c r="BW143" i="11" s="1"/>
  <c r="CW143" i="11" s="1"/>
  <c r="DU143" i="11" s="1"/>
  <c r="AV143" i="11"/>
  <c r="BX143" i="11" s="1"/>
  <c r="CX143" i="11" s="1"/>
  <c r="DV143" i="11" s="1"/>
  <c r="AW143" i="11"/>
  <c r="BY143" i="11" s="1"/>
  <c r="CY143" i="11" s="1"/>
  <c r="DW143" i="11" s="1"/>
  <c r="AX143" i="11"/>
  <c r="BZ143" i="11" s="1"/>
  <c r="CZ143" i="11" s="1"/>
  <c r="DX143" i="11" s="1"/>
  <c r="AY143" i="11"/>
  <c r="CA143" i="11" s="1"/>
  <c r="DA143" i="11" s="1"/>
  <c r="DY143" i="11" s="1"/>
  <c r="AZ143" i="11"/>
  <c r="CB143" i="11" s="1"/>
  <c r="DB143" i="11" s="1"/>
  <c r="DZ143" i="11" s="1"/>
  <c r="BA143" i="11"/>
  <c r="BB143" i="11"/>
  <c r="BC143" i="11"/>
  <c r="CE143" i="11" s="1"/>
  <c r="DE143" i="11" s="1"/>
  <c r="EC143" i="11" s="1"/>
  <c r="BD143" i="11"/>
  <c r="CF143" i="11" s="1"/>
  <c r="DF143" i="11" s="1"/>
  <c r="ED143" i="11" s="1"/>
  <c r="BE143" i="11"/>
  <c r="CG143" i="11" s="1"/>
  <c r="DG143" i="11" s="1"/>
  <c r="EE143" i="11" s="1"/>
  <c r="BF143" i="11"/>
  <c r="CH143" i="11" s="1"/>
  <c r="DH143" i="11" s="1"/>
  <c r="EF143" i="11" s="1"/>
  <c r="BG143" i="11"/>
  <c r="CI143" i="11" s="1"/>
  <c r="DI143" i="11" s="1"/>
  <c r="EG143" i="11" s="1"/>
  <c r="BH143" i="11"/>
  <c r="CJ143" i="11" s="1"/>
  <c r="DJ143" i="11" s="1"/>
  <c r="EH143" i="11" s="1"/>
  <c r="BI143" i="11"/>
  <c r="CK143" i="11" s="1"/>
  <c r="DK143" i="11" s="1"/>
  <c r="EI143" i="11" s="1"/>
  <c r="BJ143" i="11"/>
  <c r="BK143" i="11"/>
  <c r="CM143" i="11" s="1"/>
  <c r="DM143" i="11" s="1"/>
  <c r="EK143" i="11" s="1"/>
  <c r="BL143" i="11"/>
  <c r="CN143" i="11" s="1"/>
  <c r="DN143" i="11" s="1"/>
  <c r="EL143" i="11" s="1"/>
  <c r="BM143" i="11"/>
  <c r="CO143" i="11" s="1"/>
  <c r="DO143" i="11" s="1"/>
  <c r="EM143" i="11" s="1"/>
  <c r="BN143" i="11"/>
  <c r="CP143" i="11" s="1"/>
  <c r="DP143" i="11" s="1"/>
  <c r="EN143" i="11" s="1"/>
  <c r="BU143" i="11"/>
  <c r="CU143" i="11" s="1"/>
  <c r="DS143" i="11" s="1"/>
  <c r="BV143" i="11"/>
  <c r="CV143" i="11" s="1"/>
  <c r="DT143" i="11" s="1"/>
  <c r="CC143" i="11"/>
  <c r="DC143" i="11" s="1"/>
  <c r="EA143" i="11" s="1"/>
  <c r="CD143" i="11"/>
  <c r="DD143" i="11" s="1"/>
  <c r="EB143" i="11" s="1"/>
  <c r="CL143" i="11"/>
  <c r="DL143" i="11" s="1"/>
  <c r="EJ143" i="11" s="1"/>
  <c r="AL144" i="11"/>
  <c r="AM144" i="11"/>
  <c r="AN144" i="11"/>
  <c r="BP144" i="11" s="1"/>
  <c r="AO144" i="11"/>
  <c r="BQ144" i="11" s="1"/>
  <c r="AP144" i="11"/>
  <c r="BR144" i="11" s="1"/>
  <c r="CR144" i="11" s="1"/>
  <c r="AQ144" i="11"/>
  <c r="BS144" i="11" s="1"/>
  <c r="CS144" i="11" s="1"/>
  <c r="AR144" i="11"/>
  <c r="BT144" i="11" s="1"/>
  <c r="CT144" i="11" s="1"/>
  <c r="DR144" i="11" s="1"/>
  <c r="AS144" i="11"/>
  <c r="BU144" i="11" s="1"/>
  <c r="CU144" i="11" s="1"/>
  <c r="DS144" i="11" s="1"/>
  <c r="AT144" i="11"/>
  <c r="AU144" i="11"/>
  <c r="BW144" i="11" s="1"/>
  <c r="CW144" i="11" s="1"/>
  <c r="DU144" i="11" s="1"/>
  <c r="AV144" i="11"/>
  <c r="BX144" i="11" s="1"/>
  <c r="CX144" i="11" s="1"/>
  <c r="DV144" i="11" s="1"/>
  <c r="AW144" i="11"/>
  <c r="BY144" i="11" s="1"/>
  <c r="CY144" i="11" s="1"/>
  <c r="DW144" i="11" s="1"/>
  <c r="AX144" i="11"/>
  <c r="AY144" i="11"/>
  <c r="CA144" i="11" s="1"/>
  <c r="DA144" i="11" s="1"/>
  <c r="DY144" i="11" s="1"/>
  <c r="AZ144" i="11"/>
  <c r="CB144" i="11" s="1"/>
  <c r="DB144" i="11" s="1"/>
  <c r="DZ144" i="11" s="1"/>
  <c r="BA144" i="11"/>
  <c r="CC144" i="11" s="1"/>
  <c r="DC144" i="11" s="1"/>
  <c r="EA144" i="11" s="1"/>
  <c r="BB144" i="11"/>
  <c r="CD144" i="11" s="1"/>
  <c r="DD144" i="11" s="1"/>
  <c r="EB144" i="11" s="1"/>
  <c r="BC144" i="11"/>
  <c r="CE144" i="11" s="1"/>
  <c r="DE144" i="11" s="1"/>
  <c r="EC144" i="11" s="1"/>
  <c r="BD144" i="11"/>
  <c r="CF144" i="11" s="1"/>
  <c r="DF144" i="11" s="1"/>
  <c r="ED144" i="11" s="1"/>
  <c r="BE144" i="11"/>
  <c r="CG144" i="11" s="1"/>
  <c r="DG144" i="11" s="1"/>
  <c r="EE144" i="11" s="1"/>
  <c r="BF144" i="11"/>
  <c r="CH144" i="11" s="1"/>
  <c r="DH144" i="11" s="1"/>
  <c r="EF144" i="11" s="1"/>
  <c r="BG144" i="11"/>
  <c r="CI144" i="11" s="1"/>
  <c r="DI144" i="11" s="1"/>
  <c r="EG144" i="11" s="1"/>
  <c r="BH144" i="11"/>
  <c r="CJ144" i="11" s="1"/>
  <c r="DJ144" i="11" s="1"/>
  <c r="EH144" i="11" s="1"/>
  <c r="BI144" i="11"/>
  <c r="CK144" i="11" s="1"/>
  <c r="DK144" i="11" s="1"/>
  <c r="EI144" i="11" s="1"/>
  <c r="BJ144" i="11"/>
  <c r="CL144" i="11" s="1"/>
  <c r="DL144" i="11" s="1"/>
  <c r="EJ144" i="11" s="1"/>
  <c r="BK144" i="11"/>
  <c r="CM144" i="11" s="1"/>
  <c r="DM144" i="11" s="1"/>
  <c r="EK144" i="11" s="1"/>
  <c r="BL144" i="11"/>
  <c r="CN144" i="11" s="1"/>
  <c r="DN144" i="11" s="1"/>
  <c r="EL144" i="11" s="1"/>
  <c r="BM144" i="11"/>
  <c r="CO144" i="11" s="1"/>
  <c r="BN144" i="11"/>
  <c r="BV144" i="11"/>
  <c r="CV144" i="11" s="1"/>
  <c r="DT144" i="11" s="1"/>
  <c r="BZ144" i="11"/>
  <c r="CZ144" i="11" s="1"/>
  <c r="DX144" i="11" s="1"/>
  <c r="CP144" i="11"/>
  <c r="AL145" i="11"/>
  <c r="AM145" i="11"/>
  <c r="AN145" i="11"/>
  <c r="BP145" i="11" s="1"/>
  <c r="AO145" i="11"/>
  <c r="BQ145" i="11" s="1"/>
  <c r="AP145" i="11"/>
  <c r="BR145" i="11" s="1"/>
  <c r="CR145" i="11" s="1"/>
  <c r="AQ145" i="11"/>
  <c r="BS145" i="11" s="1"/>
  <c r="CS145" i="11" s="1"/>
  <c r="AR145" i="11"/>
  <c r="BT145" i="11" s="1"/>
  <c r="CT145" i="11" s="1"/>
  <c r="DR145" i="11" s="1"/>
  <c r="AS145" i="11"/>
  <c r="BU145" i="11" s="1"/>
  <c r="CU145" i="11" s="1"/>
  <c r="DS145" i="11" s="1"/>
  <c r="AT145" i="11"/>
  <c r="BV145" i="11" s="1"/>
  <c r="CV145" i="11" s="1"/>
  <c r="DT145" i="11" s="1"/>
  <c r="AU145" i="11"/>
  <c r="BW145" i="11" s="1"/>
  <c r="AV145" i="11"/>
  <c r="BX145" i="11" s="1"/>
  <c r="CX145" i="11" s="1"/>
  <c r="AW145" i="11"/>
  <c r="BY145" i="11" s="1"/>
  <c r="CY145" i="11" s="1"/>
  <c r="DW145" i="11" s="1"/>
  <c r="AX145" i="11"/>
  <c r="BZ145" i="11" s="1"/>
  <c r="CZ145" i="11" s="1"/>
  <c r="DX145" i="11" s="1"/>
  <c r="AY145" i="11"/>
  <c r="CA145" i="11" s="1"/>
  <c r="DA145" i="11" s="1"/>
  <c r="DY145" i="11" s="1"/>
  <c r="AZ145" i="11"/>
  <c r="CB145" i="11" s="1"/>
  <c r="DB145" i="11" s="1"/>
  <c r="DZ145" i="11" s="1"/>
  <c r="BA145" i="11"/>
  <c r="CC145" i="11" s="1"/>
  <c r="DC145" i="11" s="1"/>
  <c r="EA145" i="11" s="1"/>
  <c r="BB145" i="11"/>
  <c r="CD145" i="11" s="1"/>
  <c r="DD145" i="11" s="1"/>
  <c r="EB145" i="11" s="1"/>
  <c r="BC145" i="11"/>
  <c r="CE145" i="11" s="1"/>
  <c r="DE145" i="11" s="1"/>
  <c r="EC145" i="11" s="1"/>
  <c r="BD145" i="11"/>
  <c r="BE145" i="11"/>
  <c r="CG145" i="11" s="1"/>
  <c r="DG145" i="11" s="1"/>
  <c r="EE145" i="11" s="1"/>
  <c r="BF145" i="11"/>
  <c r="CH145" i="11" s="1"/>
  <c r="DH145" i="11" s="1"/>
  <c r="EF145" i="11" s="1"/>
  <c r="BG145" i="11"/>
  <c r="CI145" i="11" s="1"/>
  <c r="DI145" i="11" s="1"/>
  <c r="EG145" i="11" s="1"/>
  <c r="BH145" i="11"/>
  <c r="CJ145" i="11" s="1"/>
  <c r="DJ145" i="11" s="1"/>
  <c r="EH145" i="11" s="1"/>
  <c r="BI145" i="11"/>
  <c r="CK145" i="11" s="1"/>
  <c r="DK145" i="11" s="1"/>
  <c r="EI145" i="11" s="1"/>
  <c r="BJ145" i="11"/>
  <c r="CL145" i="11" s="1"/>
  <c r="DL145" i="11" s="1"/>
  <c r="EJ145" i="11" s="1"/>
  <c r="BK145" i="11"/>
  <c r="CM145" i="11" s="1"/>
  <c r="DM145" i="11" s="1"/>
  <c r="EK145" i="11" s="1"/>
  <c r="BL145" i="11"/>
  <c r="BM145" i="11"/>
  <c r="CO145" i="11" s="1"/>
  <c r="BN145" i="11"/>
  <c r="CP145" i="11" s="1"/>
  <c r="CF145" i="11"/>
  <c r="DF145" i="11" s="1"/>
  <c r="ED145" i="11" s="1"/>
  <c r="CN145" i="11"/>
  <c r="DN145" i="11" s="1"/>
  <c r="EL145" i="11" s="1"/>
  <c r="CW145" i="11"/>
  <c r="DU145" i="11" s="1"/>
  <c r="DV145" i="11"/>
  <c r="AL146" i="11"/>
  <c r="AM146" i="11"/>
  <c r="AN146" i="11"/>
  <c r="BP146" i="11" s="1"/>
  <c r="AO146" i="11"/>
  <c r="BQ146" i="11" s="1"/>
  <c r="AP146" i="11"/>
  <c r="BR146" i="11" s="1"/>
  <c r="CR146" i="11" s="1"/>
  <c r="AQ146" i="11"/>
  <c r="BS146" i="11" s="1"/>
  <c r="CS146" i="11" s="1"/>
  <c r="AR146" i="11"/>
  <c r="BT146" i="11" s="1"/>
  <c r="CT146" i="11" s="1"/>
  <c r="DR146" i="11" s="1"/>
  <c r="AS146" i="11"/>
  <c r="BU146" i="11" s="1"/>
  <c r="CU146" i="11" s="1"/>
  <c r="DS146" i="11" s="1"/>
  <c r="AT146" i="11"/>
  <c r="BV146" i="11" s="1"/>
  <c r="CV146" i="11" s="1"/>
  <c r="DT146" i="11" s="1"/>
  <c r="AU146" i="11"/>
  <c r="BW146" i="11" s="1"/>
  <c r="CW146" i="11" s="1"/>
  <c r="DU146" i="11" s="1"/>
  <c r="AV146" i="11"/>
  <c r="BX146" i="11" s="1"/>
  <c r="CX146" i="11" s="1"/>
  <c r="DV146" i="11" s="1"/>
  <c r="AW146" i="11"/>
  <c r="BY146" i="11" s="1"/>
  <c r="CY146" i="11" s="1"/>
  <c r="DW146" i="11" s="1"/>
  <c r="AX146" i="11"/>
  <c r="BZ146" i="11" s="1"/>
  <c r="CZ146" i="11" s="1"/>
  <c r="DX146" i="11" s="1"/>
  <c r="AY146" i="11"/>
  <c r="CA146" i="11" s="1"/>
  <c r="DA146" i="11" s="1"/>
  <c r="DY146" i="11" s="1"/>
  <c r="AZ146" i="11"/>
  <c r="CB146" i="11" s="1"/>
  <c r="DB146" i="11" s="1"/>
  <c r="DZ146" i="11" s="1"/>
  <c r="BA146" i="11"/>
  <c r="CC146" i="11" s="1"/>
  <c r="DC146" i="11" s="1"/>
  <c r="EA146" i="11" s="1"/>
  <c r="BB146" i="11"/>
  <c r="BC146" i="11"/>
  <c r="CE146" i="11" s="1"/>
  <c r="DE146" i="11" s="1"/>
  <c r="EC146" i="11" s="1"/>
  <c r="BD146" i="11"/>
  <c r="CF146" i="11" s="1"/>
  <c r="DF146" i="11" s="1"/>
  <c r="ED146" i="11" s="1"/>
  <c r="BE146" i="11"/>
  <c r="CG146" i="11" s="1"/>
  <c r="DG146" i="11" s="1"/>
  <c r="EE146" i="11" s="1"/>
  <c r="BF146" i="11"/>
  <c r="CH146" i="11" s="1"/>
  <c r="DH146" i="11" s="1"/>
  <c r="EF146" i="11" s="1"/>
  <c r="BG146" i="11"/>
  <c r="CI146" i="11" s="1"/>
  <c r="DI146" i="11" s="1"/>
  <c r="EG146" i="11" s="1"/>
  <c r="BH146" i="11"/>
  <c r="CJ146" i="11" s="1"/>
  <c r="DJ146" i="11" s="1"/>
  <c r="EH146" i="11" s="1"/>
  <c r="BI146" i="11"/>
  <c r="CK146" i="11" s="1"/>
  <c r="DK146" i="11" s="1"/>
  <c r="EI146" i="11" s="1"/>
  <c r="BJ146" i="11"/>
  <c r="CL146" i="11" s="1"/>
  <c r="DL146" i="11" s="1"/>
  <c r="EJ146" i="11" s="1"/>
  <c r="BK146" i="11"/>
  <c r="CM146" i="11" s="1"/>
  <c r="DM146" i="11" s="1"/>
  <c r="EK146" i="11" s="1"/>
  <c r="BL146" i="11"/>
  <c r="CN146" i="11" s="1"/>
  <c r="DN146" i="11" s="1"/>
  <c r="EL146" i="11" s="1"/>
  <c r="BM146" i="11"/>
  <c r="CO146" i="11" s="1"/>
  <c r="DO146" i="11" s="1"/>
  <c r="EM146" i="11" s="1"/>
  <c r="BN146" i="11"/>
  <c r="CD146" i="11"/>
  <c r="DD146" i="11" s="1"/>
  <c r="EB146" i="11" s="1"/>
  <c r="CP146" i="11"/>
  <c r="DP146" i="11" s="1"/>
  <c r="EN146" i="11" s="1"/>
  <c r="AL147" i="11"/>
  <c r="AM147" i="11"/>
  <c r="AN147" i="11"/>
  <c r="BP147" i="11" s="1"/>
  <c r="AO147" i="11"/>
  <c r="BQ147" i="11" s="1"/>
  <c r="AP147" i="11"/>
  <c r="BR147" i="11" s="1"/>
  <c r="CR147" i="11" s="1"/>
  <c r="AQ147" i="11"/>
  <c r="BS147" i="11" s="1"/>
  <c r="CS147" i="11" s="1"/>
  <c r="AR147" i="11"/>
  <c r="BT147" i="11" s="1"/>
  <c r="CT147" i="11" s="1"/>
  <c r="DR147" i="11" s="1"/>
  <c r="AS147" i="11"/>
  <c r="BU147" i="11" s="1"/>
  <c r="CU147" i="11" s="1"/>
  <c r="DS147" i="11" s="1"/>
  <c r="AT147" i="11"/>
  <c r="BV147" i="11" s="1"/>
  <c r="CV147" i="11" s="1"/>
  <c r="DT147" i="11" s="1"/>
  <c r="AU147" i="11"/>
  <c r="BW147" i="11" s="1"/>
  <c r="AV147" i="11"/>
  <c r="BX147" i="11" s="1"/>
  <c r="CX147" i="11" s="1"/>
  <c r="DV147" i="11" s="1"/>
  <c r="AW147" i="11"/>
  <c r="BY147" i="11" s="1"/>
  <c r="CY147" i="11" s="1"/>
  <c r="DW147" i="11" s="1"/>
  <c r="AX147" i="11"/>
  <c r="AY147" i="11"/>
  <c r="CA147" i="11" s="1"/>
  <c r="DA147" i="11" s="1"/>
  <c r="DY147" i="11" s="1"/>
  <c r="AZ147" i="11"/>
  <c r="CB147" i="11" s="1"/>
  <c r="DB147" i="11" s="1"/>
  <c r="DZ147" i="11" s="1"/>
  <c r="BA147" i="11"/>
  <c r="CC147" i="11" s="1"/>
  <c r="DC147" i="11" s="1"/>
  <c r="EA147" i="11" s="1"/>
  <c r="BB147" i="11"/>
  <c r="CD147" i="11" s="1"/>
  <c r="DD147" i="11" s="1"/>
  <c r="EB147" i="11" s="1"/>
  <c r="BC147" i="11"/>
  <c r="CE147" i="11" s="1"/>
  <c r="DE147" i="11" s="1"/>
  <c r="EC147" i="11" s="1"/>
  <c r="BD147" i="11"/>
  <c r="CF147" i="11" s="1"/>
  <c r="DF147" i="11" s="1"/>
  <c r="ED147" i="11" s="1"/>
  <c r="BE147" i="11"/>
  <c r="BF147" i="11"/>
  <c r="CH147" i="11" s="1"/>
  <c r="DH147" i="11" s="1"/>
  <c r="EF147" i="11" s="1"/>
  <c r="BG147" i="11"/>
  <c r="CI147" i="11" s="1"/>
  <c r="DI147" i="11" s="1"/>
  <c r="EG147" i="11" s="1"/>
  <c r="BH147" i="11"/>
  <c r="CJ147" i="11" s="1"/>
  <c r="DJ147" i="11" s="1"/>
  <c r="EH147" i="11" s="1"/>
  <c r="BI147" i="11"/>
  <c r="CK147" i="11" s="1"/>
  <c r="DK147" i="11" s="1"/>
  <c r="EI147" i="11" s="1"/>
  <c r="BJ147" i="11"/>
  <c r="CL147" i="11" s="1"/>
  <c r="DL147" i="11" s="1"/>
  <c r="EJ147" i="11" s="1"/>
  <c r="BK147" i="11"/>
  <c r="CM147" i="11" s="1"/>
  <c r="DM147" i="11" s="1"/>
  <c r="EK147" i="11" s="1"/>
  <c r="BL147" i="11"/>
  <c r="CN147" i="11" s="1"/>
  <c r="DN147" i="11" s="1"/>
  <c r="EL147" i="11" s="1"/>
  <c r="BM147" i="11"/>
  <c r="CO147" i="11" s="1"/>
  <c r="DO147" i="11" s="1"/>
  <c r="EM147" i="11" s="1"/>
  <c r="BN147" i="11"/>
  <c r="CP147" i="11" s="1"/>
  <c r="DP147" i="11" s="1"/>
  <c r="EN147" i="11" s="1"/>
  <c r="BZ147" i="11"/>
  <c r="CZ147" i="11" s="1"/>
  <c r="DX147" i="11" s="1"/>
  <c r="CG147" i="11"/>
  <c r="DG147" i="11" s="1"/>
  <c r="EE147" i="11" s="1"/>
  <c r="CW147" i="11"/>
  <c r="DU147" i="11" s="1"/>
  <c r="AL148" i="11"/>
  <c r="AM148" i="11"/>
  <c r="AN148" i="11"/>
  <c r="BP148" i="11" s="1"/>
  <c r="AO148" i="11"/>
  <c r="BQ148" i="11" s="1"/>
  <c r="AP148" i="11"/>
  <c r="BR148" i="11" s="1"/>
  <c r="CR148" i="11" s="1"/>
  <c r="AQ148" i="11"/>
  <c r="BS148" i="11" s="1"/>
  <c r="CS148" i="11" s="1"/>
  <c r="AR148" i="11"/>
  <c r="BT148" i="11" s="1"/>
  <c r="CT148" i="11" s="1"/>
  <c r="DR148" i="11" s="1"/>
  <c r="AS148" i="11"/>
  <c r="BU148" i="11" s="1"/>
  <c r="CU148" i="11" s="1"/>
  <c r="DS148" i="11" s="1"/>
  <c r="AT148" i="11"/>
  <c r="AU148" i="11"/>
  <c r="BW148" i="11" s="1"/>
  <c r="CW148" i="11" s="1"/>
  <c r="DU148" i="11" s="1"/>
  <c r="AV148" i="11"/>
  <c r="BX148" i="11" s="1"/>
  <c r="CX148" i="11" s="1"/>
  <c r="DV148" i="11" s="1"/>
  <c r="AW148" i="11"/>
  <c r="BY148" i="11" s="1"/>
  <c r="CY148" i="11" s="1"/>
  <c r="DW148" i="11" s="1"/>
  <c r="AX148" i="11"/>
  <c r="BZ148" i="11" s="1"/>
  <c r="CZ148" i="11" s="1"/>
  <c r="DX148" i="11" s="1"/>
  <c r="AY148" i="11"/>
  <c r="CA148" i="11" s="1"/>
  <c r="DA148" i="11" s="1"/>
  <c r="DY148" i="11" s="1"/>
  <c r="AZ148" i="11"/>
  <c r="CB148" i="11" s="1"/>
  <c r="DB148" i="11" s="1"/>
  <c r="DZ148" i="11" s="1"/>
  <c r="BA148" i="11"/>
  <c r="CC148" i="11" s="1"/>
  <c r="DC148" i="11" s="1"/>
  <c r="EA148" i="11" s="1"/>
  <c r="BB148" i="11"/>
  <c r="BC148" i="11"/>
  <c r="CE148" i="11" s="1"/>
  <c r="DE148" i="11" s="1"/>
  <c r="EC148" i="11" s="1"/>
  <c r="BD148" i="11"/>
  <c r="CF148" i="11" s="1"/>
  <c r="DF148" i="11" s="1"/>
  <c r="ED148" i="11" s="1"/>
  <c r="BE148" i="11"/>
  <c r="CG148" i="11" s="1"/>
  <c r="DG148" i="11" s="1"/>
  <c r="EE148" i="11" s="1"/>
  <c r="BF148" i="11"/>
  <c r="CH148" i="11" s="1"/>
  <c r="DH148" i="11" s="1"/>
  <c r="EF148" i="11" s="1"/>
  <c r="BG148" i="11"/>
  <c r="CI148" i="11" s="1"/>
  <c r="DI148" i="11" s="1"/>
  <c r="EG148" i="11" s="1"/>
  <c r="BH148" i="11"/>
  <c r="CJ148" i="11" s="1"/>
  <c r="DJ148" i="11" s="1"/>
  <c r="EH148" i="11" s="1"/>
  <c r="BI148" i="11"/>
  <c r="CK148" i="11" s="1"/>
  <c r="DK148" i="11" s="1"/>
  <c r="EI148" i="11" s="1"/>
  <c r="BJ148" i="11"/>
  <c r="BK148" i="11"/>
  <c r="BL148" i="11"/>
  <c r="CN148" i="11" s="1"/>
  <c r="DN148" i="11" s="1"/>
  <c r="EL148" i="11" s="1"/>
  <c r="BM148" i="11"/>
  <c r="CO148" i="11" s="1"/>
  <c r="DO148" i="11" s="1"/>
  <c r="EM148" i="11" s="1"/>
  <c r="BN148" i="11"/>
  <c r="CP148" i="11" s="1"/>
  <c r="DP148" i="11" s="1"/>
  <c r="EN148" i="11" s="1"/>
  <c r="BV148" i="11"/>
  <c r="CV148" i="11" s="1"/>
  <c r="DT148" i="11" s="1"/>
  <c r="CD148" i="11"/>
  <c r="DD148" i="11" s="1"/>
  <c r="EB148" i="11" s="1"/>
  <c r="CL148" i="11"/>
  <c r="DL148" i="11" s="1"/>
  <c r="EJ148" i="11" s="1"/>
  <c r="CM148" i="11"/>
  <c r="DM148" i="11" s="1"/>
  <c r="EK148" i="11" s="1"/>
  <c r="AL149" i="11"/>
  <c r="AM149" i="11"/>
  <c r="AN149" i="11"/>
  <c r="BP149" i="11" s="1"/>
  <c r="AO149" i="11"/>
  <c r="BQ149" i="11" s="1"/>
  <c r="AP149" i="11"/>
  <c r="BR149" i="11" s="1"/>
  <c r="CR149" i="11" s="1"/>
  <c r="AQ149" i="11"/>
  <c r="BS149" i="11" s="1"/>
  <c r="CS149" i="11" s="1"/>
  <c r="AR149" i="11"/>
  <c r="BT149" i="11" s="1"/>
  <c r="AS149" i="11"/>
  <c r="BU149" i="11" s="1"/>
  <c r="CU149" i="11" s="1"/>
  <c r="DS149" i="11" s="1"/>
  <c r="AT149" i="11"/>
  <c r="BV149" i="11" s="1"/>
  <c r="CV149" i="11" s="1"/>
  <c r="DT149" i="11" s="1"/>
  <c r="AU149" i="11"/>
  <c r="BW149" i="11" s="1"/>
  <c r="CW149" i="11" s="1"/>
  <c r="DU149" i="11" s="1"/>
  <c r="AV149" i="11"/>
  <c r="BX149" i="11" s="1"/>
  <c r="CX149" i="11" s="1"/>
  <c r="DV149" i="11" s="1"/>
  <c r="AW149" i="11"/>
  <c r="BY149" i="11" s="1"/>
  <c r="CY149" i="11" s="1"/>
  <c r="DW149" i="11" s="1"/>
  <c r="AX149" i="11"/>
  <c r="BZ149" i="11" s="1"/>
  <c r="CZ149" i="11" s="1"/>
  <c r="DX149" i="11" s="1"/>
  <c r="AY149" i="11"/>
  <c r="CA149" i="11" s="1"/>
  <c r="DA149" i="11" s="1"/>
  <c r="DY149" i="11" s="1"/>
  <c r="AZ149" i="11"/>
  <c r="CB149" i="11" s="1"/>
  <c r="DB149" i="11" s="1"/>
  <c r="DZ149" i="11" s="1"/>
  <c r="BA149" i="11"/>
  <c r="CC149" i="11" s="1"/>
  <c r="DC149" i="11" s="1"/>
  <c r="EA149" i="11" s="1"/>
  <c r="BB149" i="11"/>
  <c r="CD149" i="11" s="1"/>
  <c r="DD149" i="11" s="1"/>
  <c r="EB149" i="11" s="1"/>
  <c r="BC149" i="11"/>
  <c r="CE149" i="11" s="1"/>
  <c r="DE149" i="11" s="1"/>
  <c r="EC149" i="11" s="1"/>
  <c r="BD149" i="11"/>
  <c r="CF149" i="11" s="1"/>
  <c r="DF149" i="11" s="1"/>
  <c r="ED149" i="11" s="1"/>
  <c r="BE149" i="11"/>
  <c r="CG149" i="11" s="1"/>
  <c r="DG149" i="11" s="1"/>
  <c r="EE149" i="11" s="1"/>
  <c r="BF149" i="11"/>
  <c r="CH149" i="11" s="1"/>
  <c r="DH149" i="11" s="1"/>
  <c r="EF149" i="11" s="1"/>
  <c r="BG149" i="11"/>
  <c r="CI149" i="11" s="1"/>
  <c r="DI149" i="11" s="1"/>
  <c r="EG149" i="11" s="1"/>
  <c r="BH149" i="11"/>
  <c r="CJ149" i="11" s="1"/>
  <c r="BI149" i="11"/>
  <c r="BJ149" i="11"/>
  <c r="CL149" i="11" s="1"/>
  <c r="DL149" i="11" s="1"/>
  <c r="EJ149" i="11" s="1"/>
  <c r="BK149" i="11"/>
  <c r="CM149" i="11" s="1"/>
  <c r="DM149" i="11" s="1"/>
  <c r="EK149" i="11" s="1"/>
  <c r="BL149" i="11"/>
  <c r="CN149" i="11" s="1"/>
  <c r="DN149" i="11" s="1"/>
  <c r="EL149" i="11" s="1"/>
  <c r="BM149" i="11"/>
  <c r="CO149" i="11" s="1"/>
  <c r="DO149" i="11" s="1"/>
  <c r="EM149" i="11" s="1"/>
  <c r="BN149" i="11"/>
  <c r="CP149" i="11" s="1"/>
  <c r="DP149" i="11" s="1"/>
  <c r="EN149" i="11" s="1"/>
  <c r="CK149" i="11"/>
  <c r="DK149" i="11" s="1"/>
  <c r="EI149" i="11" s="1"/>
  <c r="CT149" i="11"/>
  <c r="DR149" i="11" s="1"/>
  <c r="DJ149" i="11"/>
  <c r="EH149" i="11" s="1"/>
  <c r="AL150" i="11"/>
  <c r="AM150" i="11"/>
  <c r="AN150" i="11"/>
  <c r="BP150" i="11" s="1"/>
  <c r="AO150" i="11"/>
  <c r="BQ150" i="11" s="1"/>
  <c r="AP150" i="11"/>
  <c r="BR150" i="11" s="1"/>
  <c r="CR150" i="11" s="1"/>
  <c r="AQ150" i="11"/>
  <c r="AR150" i="11"/>
  <c r="BT150" i="11" s="1"/>
  <c r="CT150" i="11" s="1"/>
  <c r="DR150" i="11" s="1"/>
  <c r="AS150" i="11"/>
  <c r="BU150" i="11" s="1"/>
  <c r="CU150" i="11" s="1"/>
  <c r="DS150" i="11" s="1"/>
  <c r="AT150" i="11"/>
  <c r="BV150" i="11" s="1"/>
  <c r="CV150" i="11" s="1"/>
  <c r="DT150" i="11" s="1"/>
  <c r="AU150" i="11"/>
  <c r="BW150" i="11" s="1"/>
  <c r="CW150" i="11" s="1"/>
  <c r="DU150" i="11" s="1"/>
  <c r="AV150" i="11"/>
  <c r="BX150" i="11" s="1"/>
  <c r="CX150" i="11" s="1"/>
  <c r="DV150" i="11" s="1"/>
  <c r="AW150" i="11"/>
  <c r="BY150" i="11" s="1"/>
  <c r="CY150" i="11" s="1"/>
  <c r="DW150" i="11" s="1"/>
  <c r="AX150" i="11"/>
  <c r="AY150" i="11"/>
  <c r="CA150" i="11" s="1"/>
  <c r="DA150" i="11" s="1"/>
  <c r="DY150" i="11" s="1"/>
  <c r="AZ150" i="11"/>
  <c r="CB150" i="11" s="1"/>
  <c r="DB150" i="11" s="1"/>
  <c r="DZ150" i="11" s="1"/>
  <c r="BA150" i="11"/>
  <c r="BB150" i="11"/>
  <c r="CD150" i="11" s="1"/>
  <c r="DD150" i="11" s="1"/>
  <c r="EB150" i="11" s="1"/>
  <c r="BC150" i="11"/>
  <c r="CE150" i="11" s="1"/>
  <c r="DE150" i="11" s="1"/>
  <c r="EC150" i="11" s="1"/>
  <c r="BD150" i="11"/>
  <c r="CF150" i="11" s="1"/>
  <c r="DF150" i="11" s="1"/>
  <c r="ED150" i="11" s="1"/>
  <c r="BE150" i="11"/>
  <c r="CG150" i="11" s="1"/>
  <c r="DG150" i="11" s="1"/>
  <c r="EE150" i="11" s="1"/>
  <c r="BF150" i="11"/>
  <c r="CH150" i="11" s="1"/>
  <c r="DH150" i="11" s="1"/>
  <c r="EF150" i="11" s="1"/>
  <c r="BG150" i="11"/>
  <c r="CI150" i="11" s="1"/>
  <c r="DI150" i="11" s="1"/>
  <c r="EG150" i="11" s="1"/>
  <c r="BH150" i="11"/>
  <c r="CJ150" i="11" s="1"/>
  <c r="DJ150" i="11" s="1"/>
  <c r="EH150" i="11" s="1"/>
  <c r="BI150" i="11"/>
  <c r="BJ150" i="11"/>
  <c r="CL150" i="11" s="1"/>
  <c r="DL150" i="11" s="1"/>
  <c r="EJ150" i="11" s="1"/>
  <c r="BK150" i="11"/>
  <c r="CM150" i="11" s="1"/>
  <c r="DM150" i="11" s="1"/>
  <c r="EK150" i="11" s="1"/>
  <c r="BL150" i="11"/>
  <c r="CN150" i="11" s="1"/>
  <c r="DN150" i="11" s="1"/>
  <c r="EL150" i="11" s="1"/>
  <c r="BM150" i="11"/>
  <c r="CO150" i="11" s="1"/>
  <c r="DO150" i="11" s="1"/>
  <c r="EM150" i="11" s="1"/>
  <c r="BN150" i="11"/>
  <c r="BS150" i="11"/>
  <c r="CS150" i="11" s="1"/>
  <c r="BZ150" i="11"/>
  <c r="CZ150" i="11" s="1"/>
  <c r="DX150" i="11" s="1"/>
  <c r="CC150" i="11"/>
  <c r="DC150" i="11" s="1"/>
  <c r="EA150" i="11" s="1"/>
  <c r="CK150" i="11"/>
  <c r="DK150" i="11" s="1"/>
  <c r="EI150" i="11" s="1"/>
  <c r="CP150" i="11"/>
  <c r="DP150" i="11" s="1"/>
  <c r="EN150" i="11" s="1"/>
  <c r="AL151" i="11"/>
  <c r="AM151" i="11"/>
  <c r="AN151" i="11"/>
  <c r="BP151" i="11" s="1"/>
  <c r="AO151" i="11"/>
  <c r="AP151" i="11"/>
  <c r="BR151" i="11" s="1"/>
  <c r="CR151" i="11" s="1"/>
  <c r="AQ151" i="11"/>
  <c r="BS151" i="11" s="1"/>
  <c r="CS151" i="11" s="1"/>
  <c r="AR151" i="11"/>
  <c r="BT151" i="11" s="1"/>
  <c r="CT151" i="11" s="1"/>
  <c r="DR151" i="11" s="1"/>
  <c r="AS151" i="11"/>
  <c r="BU151" i="11" s="1"/>
  <c r="CU151" i="11" s="1"/>
  <c r="DS151" i="11" s="1"/>
  <c r="AT151" i="11"/>
  <c r="AU151" i="11"/>
  <c r="BW151" i="11" s="1"/>
  <c r="CW151" i="11" s="1"/>
  <c r="DU151" i="11" s="1"/>
  <c r="AV151" i="11"/>
  <c r="BX151" i="11" s="1"/>
  <c r="CX151" i="11" s="1"/>
  <c r="DV151" i="11" s="1"/>
  <c r="AW151" i="11"/>
  <c r="BY151" i="11" s="1"/>
  <c r="CY151" i="11" s="1"/>
  <c r="DW151" i="11" s="1"/>
  <c r="AX151" i="11"/>
  <c r="BZ151" i="11" s="1"/>
  <c r="CZ151" i="11" s="1"/>
  <c r="DX151" i="11" s="1"/>
  <c r="AY151" i="11"/>
  <c r="CA151" i="11" s="1"/>
  <c r="DA151" i="11" s="1"/>
  <c r="DY151" i="11" s="1"/>
  <c r="AZ151" i="11"/>
  <c r="CB151" i="11" s="1"/>
  <c r="DB151" i="11" s="1"/>
  <c r="DZ151" i="11" s="1"/>
  <c r="BA151" i="11"/>
  <c r="CC151" i="11" s="1"/>
  <c r="DC151" i="11" s="1"/>
  <c r="EA151" i="11" s="1"/>
  <c r="BB151" i="11"/>
  <c r="CD151" i="11" s="1"/>
  <c r="DD151" i="11" s="1"/>
  <c r="EB151" i="11" s="1"/>
  <c r="BC151" i="11"/>
  <c r="CE151" i="11" s="1"/>
  <c r="DE151" i="11" s="1"/>
  <c r="EC151" i="11" s="1"/>
  <c r="BD151" i="11"/>
  <c r="CF151" i="11" s="1"/>
  <c r="DF151" i="11" s="1"/>
  <c r="ED151" i="11" s="1"/>
  <c r="BE151" i="11"/>
  <c r="CG151" i="11" s="1"/>
  <c r="DG151" i="11" s="1"/>
  <c r="EE151" i="11" s="1"/>
  <c r="BF151" i="11"/>
  <c r="CH151" i="11" s="1"/>
  <c r="DH151" i="11" s="1"/>
  <c r="EF151" i="11" s="1"/>
  <c r="BG151" i="11"/>
  <c r="CI151" i="11" s="1"/>
  <c r="DI151" i="11" s="1"/>
  <c r="EG151" i="11" s="1"/>
  <c r="BH151" i="11"/>
  <c r="CJ151" i="11" s="1"/>
  <c r="DJ151" i="11" s="1"/>
  <c r="EH151" i="11" s="1"/>
  <c r="BI151" i="11"/>
  <c r="CK151" i="11" s="1"/>
  <c r="DK151" i="11" s="1"/>
  <c r="EI151" i="11" s="1"/>
  <c r="BJ151" i="11"/>
  <c r="CL151" i="11" s="1"/>
  <c r="DL151" i="11" s="1"/>
  <c r="EJ151" i="11" s="1"/>
  <c r="BK151" i="11"/>
  <c r="CM151" i="11" s="1"/>
  <c r="DM151" i="11" s="1"/>
  <c r="EK151" i="11" s="1"/>
  <c r="BL151" i="11"/>
  <c r="CN151" i="11" s="1"/>
  <c r="DN151" i="11" s="1"/>
  <c r="EL151" i="11" s="1"/>
  <c r="BM151" i="11"/>
  <c r="BN151" i="11"/>
  <c r="CP151" i="11" s="1"/>
  <c r="DP151" i="11" s="1"/>
  <c r="EN151" i="11" s="1"/>
  <c r="BQ151" i="11"/>
  <c r="BV151" i="11"/>
  <c r="CV151" i="11" s="1"/>
  <c r="DT151" i="11" s="1"/>
  <c r="CO151" i="11"/>
  <c r="DO151" i="11" s="1"/>
  <c r="EM151" i="11" s="1"/>
  <c r="AL152" i="11"/>
  <c r="AM152" i="11"/>
  <c r="AN152" i="11"/>
  <c r="BP152" i="11" s="1"/>
  <c r="AO152" i="11"/>
  <c r="BQ152" i="11" s="1"/>
  <c r="AP152" i="11"/>
  <c r="BR152" i="11" s="1"/>
  <c r="CR152" i="11" s="1"/>
  <c r="AQ152" i="11"/>
  <c r="AR152" i="11"/>
  <c r="BT152" i="11" s="1"/>
  <c r="CT152" i="11" s="1"/>
  <c r="DR152" i="11" s="1"/>
  <c r="AS152" i="11"/>
  <c r="BU152" i="11" s="1"/>
  <c r="CU152" i="11" s="1"/>
  <c r="DS152" i="11" s="1"/>
  <c r="AT152" i="11"/>
  <c r="BV152" i="11" s="1"/>
  <c r="CV152" i="11" s="1"/>
  <c r="DT152" i="11" s="1"/>
  <c r="AU152" i="11"/>
  <c r="AV152" i="11"/>
  <c r="BX152" i="11" s="1"/>
  <c r="CX152" i="11" s="1"/>
  <c r="DV152" i="11" s="1"/>
  <c r="AW152" i="11"/>
  <c r="BY152" i="11" s="1"/>
  <c r="CY152" i="11" s="1"/>
  <c r="DW152" i="11" s="1"/>
  <c r="AX152" i="11"/>
  <c r="BZ152" i="11" s="1"/>
  <c r="CZ152" i="11" s="1"/>
  <c r="DX152" i="11" s="1"/>
  <c r="AY152" i="11"/>
  <c r="CA152" i="11" s="1"/>
  <c r="DA152" i="11" s="1"/>
  <c r="DY152" i="11" s="1"/>
  <c r="AZ152" i="11"/>
  <c r="CB152" i="11" s="1"/>
  <c r="DB152" i="11" s="1"/>
  <c r="DZ152" i="11" s="1"/>
  <c r="BA152" i="11"/>
  <c r="CC152" i="11" s="1"/>
  <c r="DC152" i="11" s="1"/>
  <c r="EA152" i="11" s="1"/>
  <c r="BB152" i="11"/>
  <c r="BC152" i="11"/>
  <c r="CE152" i="11" s="1"/>
  <c r="DE152" i="11" s="1"/>
  <c r="EC152" i="11" s="1"/>
  <c r="BD152" i="11"/>
  <c r="CF152" i="11" s="1"/>
  <c r="DF152" i="11" s="1"/>
  <c r="ED152" i="11" s="1"/>
  <c r="BE152" i="11"/>
  <c r="CG152" i="11" s="1"/>
  <c r="DG152" i="11" s="1"/>
  <c r="EE152" i="11" s="1"/>
  <c r="BF152" i="11"/>
  <c r="CH152" i="11" s="1"/>
  <c r="DH152" i="11" s="1"/>
  <c r="EF152" i="11" s="1"/>
  <c r="BG152" i="11"/>
  <c r="CI152" i="11" s="1"/>
  <c r="DI152" i="11" s="1"/>
  <c r="EG152" i="11" s="1"/>
  <c r="BH152" i="11"/>
  <c r="CJ152" i="11" s="1"/>
  <c r="DJ152" i="11" s="1"/>
  <c r="EH152" i="11" s="1"/>
  <c r="BI152" i="11"/>
  <c r="CK152" i="11" s="1"/>
  <c r="DK152" i="11" s="1"/>
  <c r="EI152" i="11" s="1"/>
  <c r="BJ152" i="11"/>
  <c r="CL152" i="11" s="1"/>
  <c r="DL152" i="11" s="1"/>
  <c r="EJ152" i="11" s="1"/>
  <c r="BK152" i="11"/>
  <c r="CM152" i="11" s="1"/>
  <c r="DM152" i="11" s="1"/>
  <c r="EK152" i="11" s="1"/>
  <c r="BL152" i="11"/>
  <c r="CN152" i="11" s="1"/>
  <c r="DN152" i="11" s="1"/>
  <c r="EL152" i="11" s="1"/>
  <c r="BM152" i="11"/>
  <c r="CO152" i="11" s="1"/>
  <c r="BN152" i="11"/>
  <c r="CP152" i="11" s="1"/>
  <c r="DP152" i="11" s="1"/>
  <c r="EN152" i="11" s="1"/>
  <c r="BS152" i="11"/>
  <c r="CS152" i="11" s="1"/>
  <c r="BW152" i="11"/>
  <c r="CW152" i="11" s="1"/>
  <c r="DU152" i="11" s="1"/>
  <c r="CD152" i="11"/>
  <c r="DD152" i="11" s="1"/>
  <c r="EB152" i="11" s="1"/>
  <c r="AL153" i="11"/>
  <c r="AM153" i="11"/>
  <c r="AN153" i="11"/>
  <c r="BP153" i="11" s="1"/>
  <c r="AO153" i="11"/>
  <c r="BQ153" i="11" s="1"/>
  <c r="AP153" i="11"/>
  <c r="BR153" i="11" s="1"/>
  <c r="CR153" i="11" s="1"/>
  <c r="AQ153" i="11"/>
  <c r="AR153" i="11"/>
  <c r="BT153" i="11" s="1"/>
  <c r="CT153" i="11" s="1"/>
  <c r="DR153" i="11" s="1"/>
  <c r="AS153" i="11"/>
  <c r="BU153" i="11" s="1"/>
  <c r="CU153" i="11" s="1"/>
  <c r="DS153" i="11" s="1"/>
  <c r="AT153" i="11"/>
  <c r="BV153" i="11" s="1"/>
  <c r="CV153" i="11" s="1"/>
  <c r="DT153" i="11" s="1"/>
  <c r="AU153" i="11"/>
  <c r="BW153" i="11" s="1"/>
  <c r="CW153" i="11" s="1"/>
  <c r="DU153" i="11" s="1"/>
  <c r="AV153" i="11"/>
  <c r="BX153" i="11" s="1"/>
  <c r="CX153" i="11" s="1"/>
  <c r="DV153" i="11" s="1"/>
  <c r="AW153" i="11"/>
  <c r="BY153" i="11" s="1"/>
  <c r="CY153" i="11" s="1"/>
  <c r="DW153" i="11" s="1"/>
  <c r="AX153" i="11"/>
  <c r="BZ153" i="11" s="1"/>
  <c r="CZ153" i="11" s="1"/>
  <c r="DX153" i="11" s="1"/>
  <c r="AY153" i="11"/>
  <c r="CA153" i="11" s="1"/>
  <c r="DA153" i="11" s="1"/>
  <c r="DY153" i="11" s="1"/>
  <c r="AZ153" i="11"/>
  <c r="CB153" i="11" s="1"/>
  <c r="DB153" i="11" s="1"/>
  <c r="DZ153" i="11" s="1"/>
  <c r="BA153" i="11"/>
  <c r="BB153" i="11"/>
  <c r="CD153" i="11" s="1"/>
  <c r="DD153" i="11" s="1"/>
  <c r="EB153" i="11" s="1"/>
  <c r="BC153" i="11"/>
  <c r="CE153" i="11" s="1"/>
  <c r="DE153" i="11" s="1"/>
  <c r="EC153" i="11" s="1"/>
  <c r="BD153" i="11"/>
  <c r="CF153" i="11" s="1"/>
  <c r="DF153" i="11" s="1"/>
  <c r="ED153" i="11" s="1"/>
  <c r="BE153" i="11"/>
  <c r="CG153" i="11" s="1"/>
  <c r="DG153" i="11" s="1"/>
  <c r="EE153" i="11" s="1"/>
  <c r="BF153" i="11"/>
  <c r="CH153" i="11" s="1"/>
  <c r="DH153" i="11" s="1"/>
  <c r="EF153" i="11" s="1"/>
  <c r="BG153" i="11"/>
  <c r="BH153" i="11"/>
  <c r="CJ153" i="11" s="1"/>
  <c r="DJ153" i="11" s="1"/>
  <c r="EH153" i="11" s="1"/>
  <c r="BI153" i="11"/>
  <c r="CK153" i="11" s="1"/>
  <c r="DK153" i="11" s="1"/>
  <c r="EI153" i="11" s="1"/>
  <c r="BJ153" i="11"/>
  <c r="CL153" i="11" s="1"/>
  <c r="DL153" i="11" s="1"/>
  <c r="EJ153" i="11" s="1"/>
  <c r="BK153" i="11"/>
  <c r="CM153" i="11" s="1"/>
  <c r="DM153" i="11" s="1"/>
  <c r="EK153" i="11" s="1"/>
  <c r="BL153" i="11"/>
  <c r="CN153" i="11" s="1"/>
  <c r="DN153" i="11" s="1"/>
  <c r="EL153" i="11" s="1"/>
  <c r="BM153" i="11"/>
  <c r="CO153" i="11" s="1"/>
  <c r="DO153" i="11" s="1"/>
  <c r="EM153" i="11" s="1"/>
  <c r="BN153" i="11"/>
  <c r="CP153" i="11" s="1"/>
  <c r="DP153" i="11" s="1"/>
  <c r="EN153" i="11" s="1"/>
  <c r="BS153" i="11"/>
  <c r="CS153" i="11" s="1"/>
  <c r="CC153" i="11"/>
  <c r="DC153" i="11" s="1"/>
  <c r="EA153" i="11" s="1"/>
  <c r="CI153" i="11"/>
  <c r="DI153" i="11" s="1"/>
  <c r="EG153" i="11" s="1"/>
  <c r="AL154" i="11"/>
  <c r="AM154" i="11"/>
  <c r="AN154" i="11"/>
  <c r="BP154" i="11" s="1"/>
  <c r="AO154" i="11"/>
  <c r="BQ154" i="11" s="1"/>
  <c r="AP154" i="11"/>
  <c r="BR154" i="11" s="1"/>
  <c r="CR154" i="11" s="1"/>
  <c r="AQ154" i="11"/>
  <c r="BS154" i="11" s="1"/>
  <c r="CS154" i="11" s="1"/>
  <c r="AR154" i="11"/>
  <c r="BT154" i="11" s="1"/>
  <c r="CT154" i="11" s="1"/>
  <c r="DR154" i="11" s="1"/>
  <c r="AS154" i="11"/>
  <c r="BU154" i="11" s="1"/>
  <c r="CU154" i="11" s="1"/>
  <c r="DS154" i="11" s="1"/>
  <c r="AT154" i="11"/>
  <c r="AU154" i="11"/>
  <c r="BW154" i="11" s="1"/>
  <c r="CW154" i="11" s="1"/>
  <c r="DU154" i="11" s="1"/>
  <c r="AV154" i="11"/>
  <c r="BX154" i="11" s="1"/>
  <c r="CX154" i="11" s="1"/>
  <c r="DV154" i="11" s="1"/>
  <c r="AW154" i="11"/>
  <c r="BY154" i="11" s="1"/>
  <c r="CY154" i="11" s="1"/>
  <c r="DW154" i="11" s="1"/>
  <c r="AX154" i="11"/>
  <c r="BZ154" i="11" s="1"/>
  <c r="CZ154" i="11" s="1"/>
  <c r="DX154" i="11" s="1"/>
  <c r="AY154" i="11"/>
  <c r="CA154" i="11" s="1"/>
  <c r="DA154" i="11" s="1"/>
  <c r="DY154" i="11" s="1"/>
  <c r="AZ154" i="11"/>
  <c r="CB154" i="11" s="1"/>
  <c r="DB154" i="11" s="1"/>
  <c r="DZ154" i="11" s="1"/>
  <c r="BA154" i="11"/>
  <c r="CC154" i="11" s="1"/>
  <c r="DC154" i="11" s="1"/>
  <c r="EA154" i="11" s="1"/>
  <c r="BB154" i="11"/>
  <c r="CD154" i="11" s="1"/>
  <c r="DD154" i="11" s="1"/>
  <c r="EB154" i="11" s="1"/>
  <c r="BC154" i="11"/>
  <c r="CE154" i="11" s="1"/>
  <c r="DE154" i="11" s="1"/>
  <c r="EC154" i="11" s="1"/>
  <c r="BD154" i="11"/>
  <c r="CF154" i="11" s="1"/>
  <c r="DF154" i="11" s="1"/>
  <c r="ED154" i="11" s="1"/>
  <c r="BE154" i="11"/>
  <c r="CG154" i="11" s="1"/>
  <c r="DG154" i="11" s="1"/>
  <c r="EE154" i="11" s="1"/>
  <c r="BF154" i="11"/>
  <c r="CH154" i="11" s="1"/>
  <c r="DH154" i="11" s="1"/>
  <c r="EF154" i="11" s="1"/>
  <c r="BG154" i="11"/>
  <c r="CI154" i="11" s="1"/>
  <c r="DI154" i="11" s="1"/>
  <c r="EG154" i="11" s="1"/>
  <c r="BH154" i="11"/>
  <c r="CJ154" i="11" s="1"/>
  <c r="DJ154" i="11" s="1"/>
  <c r="EH154" i="11" s="1"/>
  <c r="BI154" i="11"/>
  <c r="CK154" i="11" s="1"/>
  <c r="DK154" i="11" s="1"/>
  <c r="EI154" i="11" s="1"/>
  <c r="BJ154" i="11"/>
  <c r="CL154" i="11" s="1"/>
  <c r="DL154" i="11" s="1"/>
  <c r="EJ154" i="11" s="1"/>
  <c r="BK154" i="11"/>
  <c r="CM154" i="11" s="1"/>
  <c r="DM154" i="11" s="1"/>
  <c r="EK154" i="11" s="1"/>
  <c r="BL154" i="11"/>
  <c r="CN154" i="11" s="1"/>
  <c r="DN154" i="11" s="1"/>
  <c r="EL154" i="11" s="1"/>
  <c r="BM154" i="11"/>
  <c r="CO154" i="11" s="1"/>
  <c r="DO154" i="11" s="1"/>
  <c r="EM154" i="11" s="1"/>
  <c r="BN154" i="11"/>
  <c r="CP154" i="11" s="1"/>
  <c r="DP154" i="11" s="1"/>
  <c r="EN154" i="11" s="1"/>
  <c r="BV154" i="11"/>
  <c r="CV154" i="11" s="1"/>
  <c r="DT154" i="11" s="1"/>
  <c r="AL155" i="11"/>
  <c r="AM155" i="11"/>
  <c r="AN155" i="11"/>
  <c r="BP155" i="11" s="1"/>
  <c r="AO155" i="11"/>
  <c r="BQ155" i="11" s="1"/>
  <c r="AP155" i="11"/>
  <c r="BR155" i="11" s="1"/>
  <c r="CR155" i="11" s="1"/>
  <c r="AQ155" i="11"/>
  <c r="BS155" i="11" s="1"/>
  <c r="CS155" i="11" s="1"/>
  <c r="AR155" i="11"/>
  <c r="BT155" i="11" s="1"/>
  <c r="CT155" i="11" s="1"/>
  <c r="DR155" i="11" s="1"/>
  <c r="AS155" i="11"/>
  <c r="BU155" i="11" s="1"/>
  <c r="CU155" i="11" s="1"/>
  <c r="DS155" i="11" s="1"/>
  <c r="AT155" i="11"/>
  <c r="BV155" i="11" s="1"/>
  <c r="CV155" i="11" s="1"/>
  <c r="DT155" i="11" s="1"/>
  <c r="AU155" i="11"/>
  <c r="AV155" i="11"/>
  <c r="BX155" i="11" s="1"/>
  <c r="CX155" i="11" s="1"/>
  <c r="DV155" i="11" s="1"/>
  <c r="AW155" i="11"/>
  <c r="BY155" i="11" s="1"/>
  <c r="CY155" i="11" s="1"/>
  <c r="DW155" i="11" s="1"/>
  <c r="AX155" i="11"/>
  <c r="BZ155" i="11" s="1"/>
  <c r="CZ155" i="11" s="1"/>
  <c r="DX155" i="11" s="1"/>
  <c r="AY155" i="11"/>
  <c r="CA155" i="11" s="1"/>
  <c r="DA155" i="11" s="1"/>
  <c r="DY155" i="11" s="1"/>
  <c r="AZ155" i="11"/>
  <c r="CB155" i="11" s="1"/>
  <c r="DB155" i="11" s="1"/>
  <c r="DZ155" i="11" s="1"/>
  <c r="BA155" i="11"/>
  <c r="CC155" i="11" s="1"/>
  <c r="DC155" i="11" s="1"/>
  <c r="EA155" i="11" s="1"/>
  <c r="BB155" i="11"/>
  <c r="CD155" i="11" s="1"/>
  <c r="DD155" i="11" s="1"/>
  <c r="EB155" i="11" s="1"/>
  <c r="BC155" i="11"/>
  <c r="BD155" i="11"/>
  <c r="CF155" i="11" s="1"/>
  <c r="DF155" i="11" s="1"/>
  <c r="ED155" i="11" s="1"/>
  <c r="BE155" i="11"/>
  <c r="CG155" i="11" s="1"/>
  <c r="DG155" i="11" s="1"/>
  <c r="EE155" i="11" s="1"/>
  <c r="BF155" i="11"/>
  <c r="CH155" i="11" s="1"/>
  <c r="DH155" i="11" s="1"/>
  <c r="EF155" i="11" s="1"/>
  <c r="BG155" i="11"/>
  <c r="CI155" i="11" s="1"/>
  <c r="DI155" i="11" s="1"/>
  <c r="EG155" i="11" s="1"/>
  <c r="BH155" i="11"/>
  <c r="CJ155" i="11" s="1"/>
  <c r="DJ155" i="11" s="1"/>
  <c r="EH155" i="11" s="1"/>
  <c r="BI155" i="11"/>
  <c r="CK155" i="11" s="1"/>
  <c r="DK155" i="11" s="1"/>
  <c r="EI155" i="11" s="1"/>
  <c r="BJ155" i="11"/>
  <c r="CL155" i="11" s="1"/>
  <c r="DL155" i="11" s="1"/>
  <c r="EJ155" i="11" s="1"/>
  <c r="BK155" i="11"/>
  <c r="CM155" i="11" s="1"/>
  <c r="DM155" i="11" s="1"/>
  <c r="EK155" i="11" s="1"/>
  <c r="BL155" i="11"/>
  <c r="CN155" i="11" s="1"/>
  <c r="DN155" i="11" s="1"/>
  <c r="EL155" i="11" s="1"/>
  <c r="BM155" i="11"/>
  <c r="CO155" i="11" s="1"/>
  <c r="DO155" i="11" s="1"/>
  <c r="EM155" i="11" s="1"/>
  <c r="BN155" i="11"/>
  <c r="CP155" i="11" s="1"/>
  <c r="DP155" i="11" s="1"/>
  <c r="EN155" i="11" s="1"/>
  <c r="BW155" i="11"/>
  <c r="CW155" i="11" s="1"/>
  <c r="DU155" i="11" s="1"/>
  <c r="CE155" i="11"/>
  <c r="DE155" i="11" s="1"/>
  <c r="EC155" i="11" s="1"/>
  <c r="AL156" i="11"/>
  <c r="AM156" i="11"/>
  <c r="AN156" i="11"/>
  <c r="BP156" i="11" s="1"/>
  <c r="AO156" i="11"/>
  <c r="BQ156" i="11" s="1"/>
  <c r="AP156" i="11"/>
  <c r="BR156" i="11" s="1"/>
  <c r="CR156" i="11" s="1"/>
  <c r="AQ156" i="11"/>
  <c r="BS156" i="11" s="1"/>
  <c r="CS156" i="11" s="1"/>
  <c r="AR156" i="11"/>
  <c r="BT156" i="11" s="1"/>
  <c r="CT156" i="11" s="1"/>
  <c r="DR156" i="11" s="1"/>
  <c r="AS156" i="11"/>
  <c r="BU156" i="11" s="1"/>
  <c r="CU156" i="11" s="1"/>
  <c r="DS156" i="11" s="1"/>
  <c r="AT156" i="11"/>
  <c r="AU156" i="11"/>
  <c r="AV156" i="11"/>
  <c r="BX156" i="11" s="1"/>
  <c r="CX156" i="11" s="1"/>
  <c r="DV156" i="11" s="1"/>
  <c r="AW156" i="11"/>
  <c r="BY156" i="11" s="1"/>
  <c r="CY156" i="11" s="1"/>
  <c r="DW156" i="11" s="1"/>
  <c r="AX156" i="11"/>
  <c r="BZ156" i="11" s="1"/>
  <c r="CZ156" i="11" s="1"/>
  <c r="DX156" i="11" s="1"/>
  <c r="AY156" i="11"/>
  <c r="CA156" i="11" s="1"/>
  <c r="DA156" i="11" s="1"/>
  <c r="DY156" i="11" s="1"/>
  <c r="AZ156" i="11"/>
  <c r="CB156" i="11" s="1"/>
  <c r="DB156" i="11" s="1"/>
  <c r="DZ156" i="11" s="1"/>
  <c r="BA156" i="11"/>
  <c r="CC156" i="11" s="1"/>
  <c r="DC156" i="11" s="1"/>
  <c r="EA156" i="11" s="1"/>
  <c r="BB156" i="11"/>
  <c r="CD156" i="11" s="1"/>
  <c r="DD156" i="11" s="1"/>
  <c r="EB156" i="11" s="1"/>
  <c r="BC156" i="11"/>
  <c r="CE156" i="11" s="1"/>
  <c r="DE156" i="11" s="1"/>
  <c r="EC156" i="11" s="1"/>
  <c r="BD156" i="11"/>
  <c r="CF156" i="11" s="1"/>
  <c r="DF156" i="11" s="1"/>
  <c r="ED156" i="11" s="1"/>
  <c r="BE156" i="11"/>
  <c r="CG156" i="11" s="1"/>
  <c r="DG156" i="11" s="1"/>
  <c r="EE156" i="11" s="1"/>
  <c r="BF156" i="11"/>
  <c r="CH156" i="11" s="1"/>
  <c r="DH156" i="11" s="1"/>
  <c r="EF156" i="11" s="1"/>
  <c r="BG156" i="11"/>
  <c r="CI156" i="11" s="1"/>
  <c r="DI156" i="11" s="1"/>
  <c r="EG156" i="11" s="1"/>
  <c r="BH156" i="11"/>
  <c r="CJ156" i="11" s="1"/>
  <c r="DJ156" i="11" s="1"/>
  <c r="EH156" i="11" s="1"/>
  <c r="BI156" i="11"/>
  <c r="CK156" i="11" s="1"/>
  <c r="DK156" i="11" s="1"/>
  <c r="EI156" i="11" s="1"/>
  <c r="BJ156" i="11"/>
  <c r="CL156" i="11" s="1"/>
  <c r="DL156" i="11" s="1"/>
  <c r="EJ156" i="11" s="1"/>
  <c r="BK156" i="11"/>
  <c r="CM156" i="11" s="1"/>
  <c r="DM156" i="11" s="1"/>
  <c r="EK156" i="11" s="1"/>
  <c r="BL156" i="11"/>
  <c r="CN156" i="11" s="1"/>
  <c r="DN156" i="11" s="1"/>
  <c r="EL156" i="11" s="1"/>
  <c r="BM156" i="11"/>
  <c r="CO156" i="11" s="1"/>
  <c r="DO156" i="11" s="1"/>
  <c r="EM156" i="11" s="1"/>
  <c r="BN156" i="11"/>
  <c r="CP156" i="11" s="1"/>
  <c r="DP156" i="11" s="1"/>
  <c r="EN156" i="11" s="1"/>
  <c r="BV156" i="11"/>
  <c r="CV156" i="11" s="1"/>
  <c r="DT156" i="11" s="1"/>
  <c r="BW156" i="11"/>
  <c r="CW156" i="11" s="1"/>
  <c r="DU156" i="11" s="1"/>
  <c r="AL4" i="11"/>
  <c r="AM4" i="11"/>
  <c r="AN4" i="11"/>
  <c r="AO4" i="11"/>
  <c r="BQ4" i="11" s="1"/>
  <c r="AP4" i="11"/>
  <c r="BR4" i="11" s="1"/>
  <c r="CR4" i="11" s="1"/>
  <c r="AQ4" i="11"/>
  <c r="BS4" i="11" s="1"/>
  <c r="CS4" i="11" s="1"/>
  <c r="AR4" i="11"/>
  <c r="BT4" i="11" s="1"/>
  <c r="CT4" i="11" s="1"/>
  <c r="DR4" i="11" s="1"/>
  <c r="AS4" i="11"/>
  <c r="BU4" i="11" s="1"/>
  <c r="CU4" i="11" s="1"/>
  <c r="DS4" i="11" s="1"/>
  <c r="AT4" i="11"/>
  <c r="BV4" i="11" s="1"/>
  <c r="CV4" i="11" s="1"/>
  <c r="AU4" i="11"/>
  <c r="AV4" i="11"/>
  <c r="BX4" i="11" s="1"/>
  <c r="CX4" i="11" s="1"/>
  <c r="DV4" i="11" s="1"/>
  <c r="AW4" i="11"/>
  <c r="AX4" i="11"/>
  <c r="BZ4" i="11" s="1"/>
  <c r="CZ4" i="11" s="1"/>
  <c r="DX4" i="11" s="1"/>
  <c r="AY4" i="11"/>
  <c r="AZ4" i="11"/>
  <c r="CB4" i="11" s="1"/>
  <c r="DB4" i="11" s="1"/>
  <c r="DZ4" i="11" s="1"/>
  <c r="BA4" i="11"/>
  <c r="CC4" i="11" s="1"/>
  <c r="DC4" i="11" s="1"/>
  <c r="EA4" i="11" s="1"/>
  <c r="BB4" i="11"/>
  <c r="CD4" i="11" s="1"/>
  <c r="DD4" i="11" s="1"/>
  <c r="EB4" i="11" s="1"/>
  <c r="BC4" i="11"/>
  <c r="BD4" i="11"/>
  <c r="BE4" i="11"/>
  <c r="CG4" i="11" s="1"/>
  <c r="DG4" i="11" s="1"/>
  <c r="EE4" i="11" s="1"/>
  <c r="BF4" i="11"/>
  <c r="CH4" i="11" s="1"/>
  <c r="DH4" i="11" s="1"/>
  <c r="EF4" i="11" s="1"/>
  <c r="BG4" i="11"/>
  <c r="CI4" i="11" s="1"/>
  <c r="DI4" i="11" s="1"/>
  <c r="EG4" i="11" s="1"/>
  <c r="BH4" i="11"/>
  <c r="CJ4" i="11" s="1"/>
  <c r="DJ4" i="11" s="1"/>
  <c r="EH4" i="11" s="1"/>
  <c r="BI4" i="11"/>
  <c r="CK4" i="11" s="1"/>
  <c r="DK4" i="11" s="1"/>
  <c r="EI4" i="11" s="1"/>
  <c r="BJ4" i="11"/>
  <c r="CL4" i="11" s="1"/>
  <c r="DL4" i="11" s="1"/>
  <c r="EJ4" i="11" s="1"/>
  <c r="BK4" i="11"/>
  <c r="BL4" i="11"/>
  <c r="BM4" i="11"/>
  <c r="BN4" i="11"/>
  <c r="CP4" i="11" s="1"/>
  <c r="DP4" i="11" s="1"/>
  <c r="EN4" i="11" s="1"/>
  <c r="BP4" i="11"/>
  <c r="BW4" i="11"/>
  <c r="BY4" i="11"/>
  <c r="CY4" i="11" s="1"/>
  <c r="DW4" i="11" s="1"/>
  <c r="CA4" i="11"/>
  <c r="DA4" i="11" s="1"/>
  <c r="DY4" i="11" s="1"/>
  <c r="CE4" i="11"/>
  <c r="DE4" i="11" s="1"/>
  <c r="EC4" i="11" s="1"/>
  <c r="CF4" i="11"/>
  <c r="DF4" i="11" s="1"/>
  <c r="ED4" i="11" s="1"/>
  <c r="CM4" i="11"/>
  <c r="DM4" i="11" s="1"/>
  <c r="EK4" i="11" s="1"/>
  <c r="CN4" i="11"/>
  <c r="DN4" i="11" s="1"/>
  <c r="EL4" i="11" s="1"/>
  <c r="CO4" i="11"/>
  <c r="DO4" i="11" s="1"/>
  <c r="EM4" i="11" s="1"/>
  <c r="CW4" i="11"/>
  <c r="DU4" i="11" s="1"/>
  <c r="DT4" i="11"/>
  <c r="AL5" i="11"/>
  <c r="AM5" i="11"/>
  <c r="AN5" i="11"/>
  <c r="AO5" i="11"/>
  <c r="BQ5" i="11" s="1"/>
  <c r="AP5" i="11"/>
  <c r="BR5" i="11" s="1"/>
  <c r="CR5" i="11" s="1"/>
  <c r="AQ5" i="11"/>
  <c r="BS5" i="11" s="1"/>
  <c r="CS5" i="11" s="1"/>
  <c r="AR5" i="11"/>
  <c r="BT5" i="11" s="1"/>
  <c r="CT5" i="11" s="1"/>
  <c r="DR5" i="11" s="1"/>
  <c r="AS5" i="11"/>
  <c r="BU5" i="11" s="1"/>
  <c r="CU5" i="11" s="1"/>
  <c r="DS5" i="11" s="1"/>
  <c r="AT5" i="11"/>
  <c r="BV5" i="11" s="1"/>
  <c r="CV5" i="11" s="1"/>
  <c r="DT5" i="11" s="1"/>
  <c r="AU5" i="11"/>
  <c r="AV5" i="11"/>
  <c r="AW5" i="11"/>
  <c r="AX5" i="11"/>
  <c r="AY5" i="11"/>
  <c r="CA5" i="11" s="1"/>
  <c r="DA5" i="11" s="1"/>
  <c r="DY5" i="11" s="1"/>
  <c r="AZ5" i="11"/>
  <c r="CB5" i="11" s="1"/>
  <c r="DB5" i="11" s="1"/>
  <c r="DZ5" i="11" s="1"/>
  <c r="BA5" i="11"/>
  <c r="CC5" i="11" s="1"/>
  <c r="DC5" i="11" s="1"/>
  <c r="EA5" i="11" s="1"/>
  <c r="BB5" i="11"/>
  <c r="CD5" i="11" s="1"/>
  <c r="DD5" i="11" s="1"/>
  <c r="EB5" i="11" s="1"/>
  <c r="BC5" i="11"/>
  <c r="BD5" i="11"/>
  <c r="CF5" i="11" s="1"/>
  <c r="DF5" i="11" s="1"/>
  <c r="ED5" i="11" s="1"/>
  <c r="BE5" i="11"/>
  <c r="BF5" i="11"/>
  <c r="CH5" i="11" s="1"/>
  <c r="DH5" i="11" s="1"/>
  <c r="BG5" i="11"/>
  <c r="CI5" i="11" s="1"/>
  <c r="DI5" i="11" s="1"/>
  <c r="EG5" i="11" s="1"/>
  <c r="BH5" i="11"/>
  <c r="CJ5" i="11" s="1"/>
  <c r="DJ5" i="11" s="1"/>
  <c r="EH5" i="11" s="1"/>
  <c r="BI5" i="11"/>
  <c r="CK5" i="11" s="1"/>
  <c r="DK5" i="11" s="1"/>
  <c r="EI5" i="11" s="1"/>
  <c r="BJ5" i="11"/>
  <c r="CL5" i="11" s="1"/>
  <c r="DL5" i="11" s="1"/>
  <c r="EJ5" i="11" s="1"/>
  <c r="BK5" i="11"/>
  <c r="BL5" i="11"/>
  <c r="BM5" i="11"/>
  <c r="BN5" i="11"/>
  <c r="BP5" i="11"/>
  <c r="BW5" i="11"/>
  <c r="BX5" i="11"/>
  <c r="CX5" i="11" s="1"/>
  <c r="DV5" i="11" s="1"/>
  <c r="BY5" i="11"/>
  <c r="BZ5" i="11"/>
  <c r="CZ5" i="11" s="1"/>
  <c r="DX5" i="11" s="1"/>
  <c r="CE5" i="11"/>
  <c r="DE5" i="11" s="1"/>
  <c r="EC5" i="11" s="1"/>
  <c r="CG5" i="11"/>
  <c r="DG5" i="11" s="1"/>
  <c r="EE5" i="11" s="1"/>
  <c r="CM5" i="11"/>
  <c r="DM5" i="11" s="1"/>
  <c r="EK5" i="11" s="1"/>
  <c r="CN5" i="11"/>
  <c r="DN5" i="11" s="1"/>
  <c r="EL5" i="11" s="1"/>
  <c r="CO5" i="11"/>
  <c r="CP5" i="11"/>
  <c r="CW5" i="11"/>
  <c r="DU5" i="11" s="1"/>
  <c r="CY5" i="11"/>
  <c r="DW5" i="11" s="1"/>
  <c r="EF5" i="11"/>
  <c r="AL6" i="11"/>
  <c r="AM6" i="11"/>
  <c r="AN6" i="11"/>
  <c r="BP6" i="11" s="1"/>
  <c r="AO6" i="11"/>
  <c r="BQ6" i="11" s="1"/>
  <c r="AP6" i="11"/>
  <c r="BR6" i="11" s="1"/>
  <c r="CR6" i="11" s="1"/>
  <c r="AQ6" i="11"/>
  <c r="BS6" i="11" s="1"/>
  <c r="CS6" i="11" s="1"/>
  <c r="AR6" i="11"/>
  <c r="BT6" i="11" s="1"/>
  <c r="CT6" i="11" s="1"/>
  <c r="DR6" i="11" s="1"/>
  <c r="AS6" i="11"/>
  <c r="BU6" i="11" s="1"/>
  <c r="CU6" i="11" s="1"/>
  <c r="DS6" i="11" s="1"/>
  <c r="AT6" i="11"/>
  <c r="BV6" i="11" s="1"/>
  <c r="CV6" i="11" s="1"/>
  <c r="DT6" i="11" s="1"/>
  <c r="AU6" i="11"/>
  <c r="BW6" i="11" s="1"/>
  <c r="CW6" i="11" s="1"/>
  <c r="DU6" i="11" s="1"/>
  <c r="AV6" i="11"/>
  <c r="BX6" i="11" s="1"/>
  <c r="CX6" i="11" s="1"/>
  <c r="DV6" i="11" s="1"/>
  <c r="AW6" i="11"/>
  <c r="AX6" i="11"/>
  <c r="BZ6" i="11" s="1"/>
  <c r="CZ6" i="11" s="1"/>
  <c r="DX6" i="11" s="1"/>
  <c r="AY6" i="11"/>
  <c r="AZ6" i="11"/>
  <c r="CB6" i="11" s="1"/>
  <c r="DB6" i="11" s="1"/>
  <c r="DZ6" i="11" s="1"/>
  <c r="BA6" i="11"/>
  <c r="CC6" i="11" s="1"/>
  <c r="DC6" i="11" s="1"/>
  <c r="EA6" i="11" s="1"/>
  <c r="BB6" i="11"/>
  <c r="CD6" i="11" s="1"/>
  <c r="DD6" i="11" s="1"/>
  <c r="EB6" i="11" s="1"/>
  <c r="BC6" i="11"/>
  <c r="CE6" i="11" s="1"/>
  <c r="DE6" i="11" s="1"/>
  <c r="EC6" i="11" s="1"/>
  <c r="BD6" i="11"/>
  <c r="BE6" i="11"/>
  <c r="CG6" i="11" s="1"/>
  <c r="DG6" i="11" s="1"/>
  <c r="EE6" i="11" s="1"/>
  <c r="BF6" i="11"/>
  <c r="CH6" i="11" s="1"/>
  <c r="DH6" i="11" s="1"/>
  <c r="EF6" i="11" s="1"/>
  <c r="BG6" i="11"/>
  <c r="BH6" i="11"/>
  <c r="CJ6" i="11" s="1"/>
  <c r="DJ6" i="11" s="1"/>
  <c r="EH6" i="11" s="1"/>
  <c r="BI6" i="11"/>
  <c r="CK6" i="11" s="1"/>
  <c r="DK6" i="11" s="1"/>
  <c r="EI6" i="11" s="1"/>
  <c r="BJ6" i="11"/>
  <c r="CL6" i="11" s="1"/>
  <c r="DL6" i="11" s="1"/>
  <c r="EJ6" i="11" s="1"/>
  <c r="BK6" i="11"/>
  <c r="CM6" i="11" s="1"/>
  <c r="DM6" i="11" s="1"/>
  <c r="EK6" i="11" s="1"/>
  <c r="BL6" i="11"/>
  <c r="CN6" i="11" s="1"/>
  <c r="BM6" i="11"/>
  <c r="CO6" i="11" s="1"/>
  <c r="BN6" i="11"/>
  <c r="CP6" i="11" s="1"/>
  <c r="BY6" i="11"/>
  <c r="CY6" i="11" s="1"/>
  <c r="DW6" i="11" s="1"/>
  <c r="CA6" i="11"/>
  <c r="DA6" i="11" s="1"/>
  <c r="DY6" i="11" s="1"/>
  <c r="CF6" i="11"/>
  <c r="DF6" i="11" s="1"/>
  <c r="ED6" i="11" s="1"/>
  <c r="CI6" i="11"/>
  <c r="DI6" i="11" s="1"/>
  <c r="EG6" i="11" s="1"/>
  <c r="DN6" i="11"/>
  <c r="EL6" i="11" s="1"/>
  <c r="AL7" i="11"/>
  <c r="AM7" i="11"/>
  <c r="AN7" i="11"/>
  <c r="BP7" i="11" s="1"/>
  <c r="AO7" i="11"/>
  <c r="AP7" i="11"/>
  <c r="AQ7" i="11"/>
  <c r="BS7" i="11" s="1"/>
  <c r="CS7" i="11" s="1"/>
  <c r="AR7" i="11"/>
  <c r="BT7" i="11" s="1"/>
  <c r="CT7" i="11" s="1"/>
  <c r="DR7" i="11" s="1"/>
  <c r="AS7" i="11"/>
  <c r="BU7" i="11" s="1"/>
  <c r="CU7" i="11" s="1"/>
  <c r="DS7" i="11" s="1"/>
  <c r="AT7" i="11"/>
  <c r="AU7" i="11"/>
  <c r="AV7" i="11"/>
  <c r="AW7" i="11"/>
  <c r="AX7" i="11"/>
  <c r="AY7" i="11"/>
  <c r="CA7" i="11" s="1"/>
  <c r="DA7" i="11" s="1"/>
  <c r="DY7" i="11" s="1"/>
  <c r="AZ7" i="11"/>
  <c r="CB7" i="11" s="1"/>
  <c r="DB7" i="11" s="1"/>
  <c r="DZ7" i="11" s="1"/>
  <c r="BA7" i="11"/>
  <c r="CC7" i="11" s="1"/>
  <c r="DC7" i="11" s="1"/>
  <c r="EA7" i="11" s="1"/>
  <c r="BB7" i="11"/>
  <c r="CD7" i="11" s="1"/>
  <c r="DD7" i="11" s="1"/>
  <c r="EB7" i="11" s="1"/>
  <c r="BC7" i="11"/>
  <c r="CE7" i="11" s="1"/>
  <c r="DE7" i="11" s="1"/>
  <c r="EC7" i="11" s="1"/>
  <c r="BD7" i="11"/>
  <c r="CF7" i="11" s="1"/>
  <c r="DF7" i="11" s="1"/>
  <c r="ED7" i="11" s="1"/>
  <c r="BE7" i="11"/>
  <c r="BF7" i="11"/>
  <c r="BG7" i="11"/>
  <c r="CI7" i="11" s="1"/>
  <c r="DI7" i="11" s="1"/>
  <c r="EG7" i="11" s="1"/>
  <c r="BH7" i="11"/>
  <c r="CJ7" i="11" s="1"/>
  <c r="DJ7" i="11" s="1"/>
  <c r="EH7" i="11" s="1"/>
  <c r="BI7" i="11"/>
  <c r="CK7" i="11" s="1"/>
  <c r="DK7" i="11" s="1"/>
  <c r="EI7" i="11" s="1"/>
  <c r="BJ7" i="11"/>
  <c r="CL7" i="11" s="1"/>
  <c r="DL7" i="11" s="1"/>
  <c r="EJ7" i="11" s="1"/>
  <c r="BK7" i="11"/>
  <c r="CM7" i="11" s="1"/>
  <c r="DM7" i="11" s="1"/>
  <c r="EK7" i="11" s="1"/>
  <c r="BL7" i="11"/>
  <c r="CN7" i="11" s="1"/>
  <c r="DN7" i="11" s="1"/>
  <c r="EL7" i="11" s="1"/>
  <c r="BM7" i="11"/>
  <c r="CO7" i="11" s="1"/>
  <c r="DO7" i="11" s="1"/>
  <c r="EM7" i="11" s="1"/>
  <c r="BN7" i="11"/>
  <c r="BQ7" i="11"/>
  <c r="BR7" i="11"/>
  <c r="CR7" i="11" s="1"/>
  <c r="BV7" i="11"/>
  <c r="CV7" i="11" s="1"/>
  <c r="DT7" i="11" s="1"/>
  <c r="BW7" i="11"/>
  <c r="CW7" i="11" s="1"/>
  <c r="DU7" i="11" s="1"/>
  <c r="BX7" i="11"/>
  <c r="BY7" i="11"/>
  <c r="BZ7" i="11"/>
  <c r="CZ7" i="11" s="1"/>
  <c r="DX7" i="11" s="1"/>
  <c r="CG7" i="11"/>
  <c r="DG7" i="11" s="1"/>
  <c r="EE7" i="11" s="1"/>
  <c r="CH7" i="11"/>
  <c r="DH7" i="11" s="1"/>
  <c r="EF7" i="11" s="1"/>
  <c r="CP7" i="11"/>
  <c r="DP7" i="11" s="1"/>
  <c r="EN7" i="11" s="1"/>
  <c r="CX7" i="11"/>
  <c r="DV7" i="11" s="1"/>
  <c r="CY7" i="11"/>
  <c r="DW7" i="11" s="1"/>
  <c r="AL8" i="11"/>
  <c r="AM8" i="11"/>
  <c r="AN8" i="11"/>
  <c r="BP8" i="11" s="1"/>
  <c r="AO8" i="11"/>
  <c r="AP8" i="11"/>
  <c r="BR8" i="11" s="1"/>
  <c r="CR8" i="11" s="1"/>
  <c r="AQ8" i="11"/>
  <c r="BS8" i="11" s="1"/>
  <c r="CS8" i="11" s="1"/>
  <c r="AR8" i="11"/>
  <c r="BT8" i="11" s="1"/>
  <c r="CT8" i="11" s="1"/>
  <c r="DR8" i="11" s="1"/>
  <c r="AS8" i="11"/>
  <c r="BU8" i="11" s="1"/>
  <c r="CU8" i="11" s="1"/>
  <c r="DS8" i="11" s="1"/>
  <c r="AT8" i="11"/>
  <c r="BV8" i="11" s="1"/>
  <c r="CV8" i="11" s="1"/>
  <c r="DT8" i="11" s="1"/>
  <c r="AU8" i="11"/>
  <c r="AV8" i="11"/>
  <c r="BX8" i="11" s="1"/>
  <c r="CX8" i="11" s="1"/>
  <c r="DV8" i="11" s="1"/>
  <c r="AW8" i="11"/>
  <c r="BY8" i="11" s="1"/>
  <c r="CY8" i="11" s="1"/>
  <c r="DW8" i="11" s="1"/>
  <c r="AX8" i="11"/>
  <c r="BZ8" i="11" s="1"/>
  <c r="CZ8" i="11" s="1"/>
  <c r="DX8" i="11" s="1"/>
  <c r="AY8" i="11"/>
  <c r="CA8" i="11" s="1"/>
  <c r="DA8" i="11" s="1"/>
  <c r="DY8" i="11" s="1"/>
  <c r="AZ8" i="11"/>
  <c r="CB8" i="11" s="1"/>
  <c r="DB8" i="11" s="1"/>
  <c r="DZ8" i="11" s="1"/>
  <c r="BA8" i="11"/>
  <c r="CC8" i="11" s="1"/>
  <c r="DC8" i="11" s="1"/>
  <c r="EA8" i="11" s="1"/>
  <c r="BB8" i="11"/>
  <c r="CD8" i="11" s="1"/>
  <c r="DD8" i="11" s="1"/>
  <c r="EB8" i="11" s="1"/>
  <c r="BC8" i="11"/>
  <c r="CE8" i="11" s="1"/>
  <c r="DE8" i="11" s="1"/>
  <c r="EC8" i="11" s="1"/>
  <c r="BD8" i="11"/>
  <c r="CF8" i="11" s="1"/>
  <c r="BE8" i="11"/>
  <c r="CG8" i="11" s="1"/>
  <c r="DG8" i="11" s="1"/>
  <c r="EE8" i="11" s="1"/>
  <c r="BF8" i="11"/>
  <c r="BG8" i="11"/>
  <c r="CI8" i="11" s="1"/>
  <c r="DI8" i="11" s="1"/>
  <c r="EG8" i="11" s="1"/>
  <c r="BH8" i="11"/>
  <c r="CJ8" i="11" s="1"/>
  <c r="DJ8" i="11" s="1"/>
  <c r="EH8" i="11" s="1"/>
  <c r="BI8" i="11"/>
  <c r="CK8" i="11" s="1"/>
  <c r="DK8" i="11" s="1"/>
  <c r="EI8" i="11" s="1"/>
  <c r="BJ8" i="11"/>
  <c r="CL8" i="11" s="1"/>
  <c r="DL8" i="11" s="1"/>
  <c r="EJ8" i="11" s="1"/>
  <c r="BK8" i="11"/>
  <c r="CM8" i="11" s="1"/>
  <c r="DM8" i="11" s="1"/>
  <c r="EK8" i="11" s="1"/>
  <c r="BL8" i="11"/>
  <c r="CN8" i="11" s="1"/>
  <c r="DN8" i="11" s="1"/>
  <c r="EL8" i="11" s="1"/>
  <c r="BM8" i="11"/>
  <c r="BN8" i="11"/>
  <c r="BQ8" i="11"/>
  <c r="BW8" i="11"/>
  <c r="CW8" i="11" s="1"/>
  <c r="DU8" i="11" s="1"/>
  <c r="CH8" i="11"/>
  <c r="DH8" i="11" s="1"/>
  <c r="EF8" i="11" s="1"/>
  <c r="CO8" i="11"/>
  <c r="DO8" i="11" s="1"/>
  <c r="EM8" i="11" s="1"/>
  <c r="CP8" i="11"/>
  <c r="DP8" i="11" s="1"/>
  <c r="EN8" i="11" s="1"/>
  <c r="DF8" i="11"/>
  <c r="ED8" i="11" s="1"/>
  <c r="AL9" i="11"/>
  <c r="AM9" i="11"/>
  <c r="AN9" i="11"/>
  <c r="AO9" i="11"/>
  <c r="AP9" i="11"/>
  <c r="BR9" i="11" s="1"/>
  <c r="CR9" i="11" s="1"/>
  <c r="AQ9" i="11"/>
  <c r="BS9" i="11" s="1"/>
  <c r="CS9" i="11" s="1"/>
  <c r="AR9" i="11"/>
  <c r="BT9" i="11" s="1"/>
  <c r="CT9" i="11" s="1"/>
  <c r="DR9" i="11" s="1"/>
  <c r="AS9" i="11"/>
  <c r="BU9" i="11" s="1"/>
  <c r="CU9" i="11" s="1"/>
  <c r="DS9" i="11" s="1"/>
  <c r="AT9" i="11"/>
  <c r="BV9" i="11" s="1"/>
  <c r="CV9" i="11" s="1"/>
  <c r="DT9" i="11" s="1"/>
  <c r="AU9" i="11"/>
  <c r="BW9" i="11" s="1"/>
  <c r="CW9" i="11" s="1"/>
  <c r="DU9" i="11" s="1"/>
  <c r="AV9" i="11"/>
  <c r="AW9" i="11"/>
  <c r="AX9" i="11"/>
  <c r="BZ9" i="11" s="1"/>
  <c r="CZ9" i="11" s="1"/>
  <c r="DX9" i="11" s="1"/>
  <c r="AY9" i="11"/>
  <c r="CA9" i="11" s="1"/>
  <c r="DA9" i="11" s="1"/>
  <c r="DY9" i="11" s="1"/>
  <c r="AZ9" i="11"/>
  <c r="CB9" i="11" s="1"/>
  <c r="DB9" i="11" s="1"/>
  <c r="DZ9" i="11" s="1"/>
  <c r="BA9" i="11"/>
  <c r="CC9" i="11" s="1"/>
  <c r="DC9" i="11" s="1"/>
  <c r="EA9" i="11" s="1"/>
  <c r="BB9" i="11"/>
  <c r="CD9" i="11" s="1"/>
  <c r="DD9" i="11" s="1"/>
  <c r="EB9" i="11" s="1"/>
  <c r="BC9" i="11"/>
  <c r="CE9" i="11" s="1"/>
  <c r="DE9" i="11" s="1"/>
  <c r="EC9" i="11" s="1"/>
  <c r="BD9" i="11"/>
  <c r="BE9" i="11"/>
  <c r="CG9" i="11" s="1"/>
  <c r="DG9" i="11" s="1"/>
  <c r="EE9" i="11" s="1"/>
  <c r="BF9" i="11"/>
  <c r="BG9" i="11"/>
  <c r="CI9" i="11" s="1"/>
  <c r="DI9" i="11" s="1"/>
  <c r="EG9" i="11" s="1"/>
  <c r="BH9" i="11"/>
  <c r="CJ9" i="11" s="1"/>
  <c r="DJ9" i="11" s="1"/>
  <c r="EH9" i="11" s="1"/>
  <c r="BI9" i="11"/>
  <c r="CK9" i="11" s="1"/>
  <c r="DK9" i="11" s="1"/>
  <c r="EI9" i="11" s="1"/>
  <c r="BJ9" i="11"/>
  <c r="BK9" i="11"/>
  <c r="CM9" i="11" s="1"/>
  <c r="DM9" i="11" s="1"/>
  <c r="EK9" i="11" s="1"/>
  <c r="BL9" i="11"/>
  <c r="BM9" i="11"/>
  <c r="BN9" i="11"/>
  <c r="BP9" i="11"/>
  <c r="BQ9" i="11"/>
  <c r="BX9" i="11"/>
  <c r="CX9" i="11" s="1"/>
  <c r="DV9" i="11" s="1"/>
  <c r="BY9" i="11"/>
  <c r="CY9" i="11" s="1"/>
  <c r="DW9" i="11" s="1"/>
  <c r="CF9" i="11"/>
  <c r="DF9" i="11" s="1"/>
  <c r="ED9" i="11" s="1"/>
  <c r="CH9" i="11"/>
  <c r="DH9" i="11" s="1"/>
  <c r="EF9" i="11" s="1"/>
  <c r="CL9" i="11"/>
  <c r="DL9" i="11" s="1"/>
  <c r="EJ9" i="11" s="1"/>
  <c r="CN9" i="11"/>
  <c r="DN9" i="11" s="1"/>
  <c r="EL9" i="11" s="1"/>
  <c r="CO9" i="11"/>
  <c r="DO9" i="11" s="1"/>
  <c r="EM9" i="11" s="1"/>
  <c r="CP9" i="11"/>
  <c r="DP9" i="11" s="1"/>
  <c r="EN9" i="11" s="1"/>
  <c r="AL10" i="11"/>
  <c r="AM10" i="11"/>
  <c r="AN10" i="11"/>
  <c r="BP10" i="11" s="1"/>
  <c r="AO10" i="11"/>
  <c r="BQ10" i="11" s="1"/>
  <c r="AP10" i="11"/>
  <c r="BR10" i="11" s="1"/>
  <c r="CR10" i="11" s="1"/>
  <c r="AQ10" i="11"/>
  <c r="AR10" i="11"/>
  <c r="BT10" i="11" s="1"/>
  <c r="CT10" i="11" s="1"/>
  <c r="DR10" i="11" s="1"/>
  <c r="AS10" i="11"/>
  <c r="BU10" i="11" s="1"/>
  <c r="CU10" i="11" s="1"/>
  <c r="DS10" i="11" s="1"/>
  <c r="AT10" i="11"/>
  <c r="BV10" i="11" s="1"/>
  <c r="CV10" i="11" s="1"/>
  <c r="DT10" i="11" s="1"/>
  <c r="AU10" i="11"/>
  <c r="BW10" i="11" s="1"/>
  <c r="CW10" i="11" s="1"/>
  <c r="DU10" i="11" s="1"/>
  <c r="AV10" i="11"/>
  <c r="AW10" i="11"/>
  <c r="BY10" i="11" s="1"/>
  <c r="CY10" i="11" s="1"/>
  <c r="AX10" i="11"/>
  <c r="BZ10" i="11" s="1"/>
  <c r="CZ10" i="11" s="1"/>
  <c r="DX10" i="11" s="1"/>
  <c r="AY10" i="11"/>
  <c r="AZ10" i="11"/>
  <c r="CB10" i="11" s="1"/>
  <c r="DB10" i="11" s="1"/>
  <c r="DZ10" i="11" s="1"/>
  <c r="BA10" i="11"/>
  <c r="CC10" i="11" s="1"/>
  <c r="DC10" i="11" s="1"/>
  <c r="EA10" i="11" s="1"/>
  <c r="BB10" i="11"/>
  <c r="CD10" i="11" s="1"/>
  <c r="DD10" i="11" s="1"/>
  <c r="EB10" i="11" s="1"/>
  <c r="BC10" i="11"/>
  <c r="CE10" i="11" s="1"/>
  <c r="DE10" i="11" s="1"/>
  <c r="EC10" i="11" s="1"/>
  <c r="BD10" i="11"/>
  <c r="BE10" i="11"/>
  <c r="BF10" i="11"/>
  <c r="CH10" i="11" s="1"/>
  <c r="DH10" i="11" s="1"/>
  <c r="EF10" i="11" s="1"/>
  <c r="BG10" i="11"/>
  <c r="BH10" i="11"/>
  <c r="CJ10" i="11" s="1"/>
  <c r="DJ10" i="11" s="1"/>
  <c r="EH10" i="11" s="1"/>
  <c r="BI10" i="11"/>
  <c r="CK10" i="11" s="1"/>
  <c r="DK10" i="11" s="1"/>
  <c r="EI10" i="11" s="1"/>
  <c r="BJ10" i="11"/>
  <c r="CL10" i="11" s="1"/>
  <c r="DL10" i="11" s="1"/>
  <c r="EJ10" i="11" s="1"/>
  <c r="BK10" i="11"/>
  <c r="CM10" i="11" s="1"/>
  <c r="DM10" i="11" s="1"/>
  <c r="EK10" i="11" s="1"/>
  <c r="BL10" i="11"/>
  <c r="BM10" i="11"/>
  <c r="CO10" i="11" s="1"/>
  <c r="DO10" i="11" s="1"/>
  <c r="EM10" i="11" s="1"/>
  <c r="BN10" i="11"/>
  <c r="CP10" i="11" s="1"/>
  <c r="DP10" i="11" s="1"/>
  <c r="EN10" i="11" s="1"/>
  <c r="BS10" i="11"/>
  <c r="CS10" i="11" s="1"/>
  <c r="BX10" i="11"/>
  <c r="CX10" i="11" s="1"/>
  <c r="DV10" i="11" s="1"/>
  <c r="CA10" i="11"/>
  <c r="DA10" i="11" s="1"/>
  <c r="DY10" i="11" s="1"/>
  <c r="CF10" i="11"/>
  <c r="DF10" i="11" s="1"/>
  <c r="ED10" i="11" s="1"/>
  <c r="CG10" i="11"/>
  <c r="DG10" i="11" s="1"/>
  <c r="EE10" i="11" s="1"/>
  <c r="CI10" i="11"/>
  <c r="DI10" i="11" s="1"/>
  <c r="EG10" i="11" s="1"/>
  <c r="CN10" i="11"/>
  <c r="DN10" i="11" s="1"/>
  <c r="EL10" i="11" s="1"/>
  <c r="DW10" i="11"/>
  <c r="AL11" i="11"/>
  <c r="AM11" i="11"/>
  <c r="AN11" i="11"/>
  <c r="BP11" i="11" s="1"/>
  <c r="AO11" i="11"/>
  <c r="BQ11" i="11" s="1"/>
  <c r="AP11" i="11"/>
  <c r="AQ11" i="11"/>
  <c r="AR11" i="11"/>
  <c r="BT11" i="11" s="1"/>
  <c r="CT11" i="11" s="1"/>
  <c r="DR11" i="11" s="1"/>
  <c r="AS11" i="11"/>
  <c r="BU11" i="11" s="1"/>
  <c r="CU11" i="11" s="1"/>
  <c r="DS11" i="11" s="1"/>
  <c r="AT11" i="11"/>
  <c r="BV11" i="11" s="1"/>
  <c r="CV11" i="11" s="1"/>
  <c r="DT11" i="11" s="1"/>
  <c r="AU11" i="11"/>
  <c r="AV11" i="11"/>
  <c r="BX11" i="11" s="1"/>
  <c r="CX11" i="11" s="1"/>
  <c r="DV11" i="11" s="1"/>
  <c r="AW11" i="11"/>
  <c r="BY11" i="11" s="1"/>
  <c r="CY11" i="11" s="1"/>
  <c r="DW11" i="11" s="1"/>
  <c r="AX11" i="11"/>
  <c r="AY11" i="11"/>
  <c r="CA11" i="11" s="1"/>
  <c r="DA11" i="11" s="1"/>
  <c r="DY11" i="11" s="1"/>
  <c r="AZ11" i="11"/>
  <c r="CB11" i="11" s="1"/>
  <c r="DB11" i="11" s="1"/>
  <c r="DZ11" i="11" s="1"/>
  <c r="BA11" i="11"/>
  <c r="CC11" i="11" s="1"/>
  <c r="DC11" i="11" s="1"/>
  <c r="EA11" i="11" s="1"/>
  <c r="BB11" i="11"/>
  <c r="CD11" i="11" s="1"/>
  <c r="DD11" i="11" s="1"/>
  <c r="EB11" i="11" s="1"/>
  <c r="BC11" i="11"/>
  <c r="CE11" i="11" s="1"/>
  <c r="DE11" i="11" s="1"/>
  <c r="BD11" i="11"/>
  <c r="CF11" i="11" s="1"/>
  <c r="DF11" i="11" s="1"/>
  <c r="ED11" i="11" s="1"/>
  <c r="BE11" i="11"/>
  <c r="CG11" i="11" s="1"/>
  <c r="DG11" i="11" s="1"/>
  <c r="EE11" i="11" s="1"/>
  <c r="BF11" i="11"/>
  <c r="BG11" i="11"/>
  <c r="BH11" i="11"/>
  <c r="CJ11" i="11" s="1"/>
  <c r="DJ11" i="11" s="1"/>
  <c r="EH11" i="11" s="1"/>
  <c r="BI11" i="11"/>
  <c r="CK11" i="11" s="1"/>
  <c r="DK11" i="11" s="1"/>
  <c r="EI11" i="11" s="1"/>
  <c r="BJ11" i="11"/>
  <c r="CL11" i="11" s="1"/>
  <c r="DL11" i="11" s="1"/>
  <c r="EJ11" i="11" s="1"/>
  <c r="BK11" i="11"/>
  <c r="CM11" i="11" s="1"/>
  <c r="DM11" i="11" s="1"/>
  <c r="EK11" i="11" s="1"/>
  <c r="BL11" i="11"/>
  <c r="CN11" i="11" s="1"/>
  <c r="DN11" i="11" s="1"/>
  <c r="EL11" i="11" s="1"/>
  <c r="BM11" i="11"/>
  <c r="CO11" i="11" s="1"/>
  <c r="BN11" i="11"/>
  <c r="BR11" i="11"/>
  <c r="CR11" i="11" s="1"/>
  <c r="BS11" i="11"/>
  <c r="CS11" i="11" s="1"/>
  <c r="BW11" i="11"/>
  <c r="CW11" i="11" s="1"/>
  <c r="DU11" i="11" s="1"/>
  <c r="BZ11" i="11"/>
  <c r="CZ11" i="11" s="1"/>
  <c r="DX11" i="11" s="1"/>
  <c r="CH11" i="11"/>
  <c r="DH11" i="11" s="1"/>
  <c r="EF11" i="11" s="1"/>
  <c r="CI11" i="11"/>
  <c r="DI11" i="11" s="1"/>
  <c r="EG11" i="11" s="1"/>
  <c r="CP11" i="11"/>
  <c r="EC11" i="11"/>
  <c r="AL12" i="11"/>
  <c r="AM12" i="11"/>
  <c r="AN12" i="11"/>
  <c r="AO12" i="11"/>
  <c r="BQ12" i="11" s="1"/>
  <c r="AP12" i="11"/>
  <c r="BR12" i="11" s="1"/>
  <c r="CR12" i="11" s="1"/>
  <c r="AQ12" i="11"/>
  <c r="BS12" i="11" s="1"/>
  <c r="CS12" i="11" s="1"/>
  <c r="AR12" i="11"/>
  <c r="BT12" i="11" s="1"/>
  <c r="CT12" i="11" s="1"/>
  <c r="DR12" i="11" s="1"/>
  <c r="AS12" i="11"/>
  <c r="BU12" i="11" s="1"/>
  <c r="CU12" i="11" s="1"/>
  <c r="DS12" i="11" s="1"/>
  <c r="AT12" i="11"/>
  <c r="BV12" i="11" s="1"/>
  <c r="CV12" i="11" s="1"/>
  <c r="DT12" i="11" s="1"/>
  <c r="AU12" i="11"/>
  <c r="AV12" i="11"/>
  <c r="BX12" i="11" s="1"/>
  <c r="CX12" i="11" s="1"/>
  <c r="DV12" i="11" s="1"/>
  <c r="AW12" i="11"/>
  <c r="BY12" i="11" s="1"/>
  <c r="CY12" i="11" s="1"/>
  <c r="DW12" i="11" s="1"/>
  <c r="AX12" i="11"/>
  <c r="BZ12" i="11" s="1"/>
  <c r="CZ12" i="11" s="1"/>
  <c r="DX12" i="11" s="1"/>
  <c r="AY12" i="11"/>
  <c r="CA12" i="11" s="1"/>
  <c r="DA12" i="11" s="1"/>
  <c r="DY12" i="11" s="1"/>
  <c r="AZ12" i="11"/>
  <c r="CB12" i="11" s="1"/>
  <c r="DB12" i="11" s="1"/>
  <c r="DZ12" i="11" s="1"/>
  <c r="BA12" i="11"/>
  <c r="CC12" i="11" s="1"/>
  <c r="DC12" i="11" s="1"/>
  <c r="EA12" i="11" s="1"/>
  <c r="BB12" i="11"/>
  <c r="CD12" i="11" s="1"/>
  <c r="BC12" i="11"/>
  <c r="BD12" i="11"/>
  <c r="BE12" i="11"/>
  <c r="CG12" i="11" s="1"/>
  <c r="DG12" i="11" s="1"/>
  <c r="EE12" i="11" s="1"/>
  <c r="BF12" i="11"/>
  <c r="CH12" i="11" s="1"/>
  <c r="DH12" i="11" s="1"/>
  <c r="EF12" i="11" s="1"/>
  <c r="BG12" i="11"/>
  <c r="CI12" i="11" s="1"/>
  <c r="DI12" i="11" s="1"/>
  <c r="EG12" i="11" s="1"/>
  <c r="BH12" i="11"/>
  <c r="CJ12" i="11" s="1"/>
  <c r="DJ12" i="11" s="1"/>
  <c r="EH12" i="11" s="1"/>
  <c r="BI12" i="11"/>
  <c r="CK12" i="11" s="1"/>
  <c r="DK12" i="11" s="1"/>
  <c r="EI12" i="11" s="1"/>
  <c r="BJ12" i="11"/>
  <c r="CL12" i="11" s="1"/>
  <c r="DL12" i="11" s="1"/>
  <c r="EJ12" i="11" s="1"/>
  <c r="BK12" i="11"/>
  <c r="BL12" i="11"/>
  <c r="BM12" i="11"/>
  <c r="CO12" i="11" s="1"/>
  <c r="DO12" i="11" s="1"/>
  <c r="EM12" i="11" s="1"/>
  <c r="BN12" i="11"/>
  <c r="CP12" i="11" s="1"/>
  <c r="DP12" i="11" s="1"/>
  <c r="EN12" i="11" s="1"/>
  <c r="BP12" i="11"/>
  <c r="BW12" i="11"/>
  <c r="CW12" i="11" s="1"/>
  <c r="DU12" i="11" s="1"/>
  <c r="CE12" i="11"/>
  <c r="DE12" i="11" s="1"/>
  <c r="EC12" i="11" s="1"/>
  <c r="CF12" i="11"/>
  <c r="DF12" i="11" s="1"/>
  <c r="ED12" i="11" s="1"/>
  <c r="CM12" i="11"/>
  <c r="DM12" i="11" s="1"/>
  <c r="EK12" i="11" s="1"/>
  <c r="CN12" i="11"/>
  <c r="DN12" i="11" s="1"/>
  <c r="EL12" i="11" s="1"/>
  <c r="DD12" i="11"/>
  <c r="EB12" i="11" s="1"/>
  <c r="AL13" i="11"/>
  <c r="AM13" i="11"/>
  <c r="AN13" i="11"/>
  <c r="BP13" i="11" s="1"/>
  <c r="AO13" i="11"/>
  <c r="BQ13" i="11" s="1"/>
  <c r="AP13" i="11"/>
  <c r="BR13" i="11" s="1"/>
  <c r="CR13" i="11" s="1"/>
  <c r="AQ13" i="11"/>
  <c r="BS13" i="11" s="1"/>
  <c r="CS13" i="11" s="1"/>
  <c r="AR13" i="11"/>
  <c r="BT13" i="11" s="1"/>
  <c r="CT13" i="11" s="1"/>
  <c r="DR13" i="11" s="1"/>
  <c r="AS13" i="11"/>
  <c r="BU13" i="11" s="1"/>
  <c r="CU13" i="11" s="1"/>
  <c r="DS13" i="11" s="1"/>
  <c r="AT13" i="11"/>
  <c r="BV13" i="11" s="1"/>
  <c r="CV13" i="11" s="1"/>
  <c r="DT13" i="11" s="1"/>
  <c r="AU13" i="11"/>
  <c r="BW13" i="11" s="1"/>
  <c r="CW13" i="11" s="1"/>
  <c r="DU13" i="11" s="1"/>
  <c r="AV13" i="11"/>
  <c r="BX13" i="11" s="1"/>
  <c r="CX13" i="11" s="1"/>
  <c r="DV13" i="11" s="1"/>
  <c r="AW13" i="11"/>
  <c r="BY13" i="11" s="1"/>
  <c r="CY13" i="11" s="1"/>
  <c r="AX13" i="11"/>
  <c r="BZ13" i="11" s="1"/>
  <c r="CZ13" i="11" s="1"/>
  <c r="DX13" i="11" s="1"/>
  <c r="AY13" i="11"/>
  <c r="AZ13" i="11"/>
  <c r="CB13" i="11" s="1"/>
  <c r="DB13" i="11" s="1"/>
  <c r="DZ13" i="11" s="1"/>
  <c r="BA13" i="11"/>
  <c r="CC13" i="11" s="1"/>
  <c r="DC13" i="11" s="1"/>
  <c r="EA13" i="11" s="1"/>
  <c r="BB13" i="11"/>
  <c r="CD13" i="11" s="1"/>
  <c r="DD13" i="11" s="1"/>
  <c r="EB13" i="11" s="1"/>
  <c r="BC13" i="11"/>
  <c r="CE13" i="11" s="1"/>
  <c r="DE13" i="11" s="1"/>
  <c r="EC13" i="11" s="1"/>
  <c r="BD13" i="11"/>
  <c r="CF13" i="11" s="1"/>
  <c r="DF13" i="11" s="1"/>
  <c r="ED13" i="11" s="1"/>
  <c r="BE13" i="11"/>
  <c r="CG13" i="11" s="1"/>
  <c r="DG13" i="11" s="1"/>
  <c r="EE13" i="11" s="1"/>
  <c r="BF13" i="11"/>
  <c r="CH13" i="11" s="1"/>
  <c r="DH13" i="11" s="1"/>
  <c r="EF13" i="11" s="1"/>
  <c r="BG13" i="11"/>
  <c r="CI13" i="11" s="1"/>
  <c r="DI13" i="11" s="1"/>
  <c r="BH13" i="11"/>
  <c r="CJ13" i="11" s="1"/>
  <c r="DJ13" i="11" s="1"/>
  <c r="EH13" i="11" s="1"/>
  <c r="BI13" i="11"/>
  <c r="CK13" i="11" s="1"/>
  <c r="DK13" i="11" s="1"/>
  <c r="EI13" i="11" s="1"/>
  <c r="BJ13" i="11"/>
  <c r="CL13" i="11" s="1"/>
  <c r="DL13" i="11" s="1"/>
  <c r="EJ13" i="11" s="1"/>
  <c r="BK13" i="11"/>
  <c r="CM13" i="11" s="1"/>
  <c r="DM13" i="11" s="1"/>
  <c r="EK13" i="11" s="1"/>
  <c r="BL13" i="11"/>
  <c r="CN13" i="11" s="1"/>
  <c r="DN13" i="11" s="1"/>
  <c r="EL13" i="11" s="1"/>
  <c r="BM13" i="11"/>
  <c r="CO13" i="11" s="1"/>
  <c r="DO13" i="11" s="1"/>
  <c r="EM13" i="11" s="1"/>
  <c r="BN13" i="11"/>
  <c r="CP13" i="11" s="1"/>
  <c r="CA13" i="11"/>
  <c r="DA13" i="11" s="1"/>
  <c r="DY13" i="11" s="1"/>
  <c r="DW13" i="11"/>
  <c r="EG13" i="11"/>
  <c r="AL14" i="11"/>
  <c r="AM14" i="11"/>
  <c r="AN14" i="11"/>
  <c r="BP14" i="11" s="1"/>
  <c r="AO14" i="11"/>
  <c r="BQ14" i="11" s="1"/>
  <c r="AP14" i="11"/>
  <c r="BR14" i="11" s="1"/>
  <c r="CR14" i="11" s="1"/>
  <c r="AQ14" i="11"/>
  <c r="AR14" i="11"/>
  <c r="BT14" i="11" s="1"/>
  <c r="CT14" i="11" s="1"/>
  <c r="DR14" i="11" s="1"/>
  <c r="AS14" i="11"/>
  <c r="BU14" i="11" s="1"/>
  <c r="CU14" i="11" s="1"/>
  <c r="DS14" i="11" s="1"/>
  <c r="AT14" i="11"/>
  <c r="BV14" i="11" s="1"/>
  <c r="CV14" i="11" s="1"/>
  <c r="DT14" i="11" s="1"/>
  <c r="AU14" i="11"/>
  <c r="AV14" i="11"/>
  <c r="BX14" i="11" s="1"/>
  <c r="CX14" i="11" s="1"/>
  <c r="DV14" i="11" s="1"/>
  <c r="AW14" i="11"/>
  <c r="BY14" i="11" s="1"/>
  <c r="CY14" i="11" s="1"/>
  <c r="DW14" i="11" s="1"/>
  <c r="AX14" i="11"/>
  <c r="BZ14" i="11" s="1"/>
  <c r="CZ14" i="11" s="1"/>
  <c r="DX14" i="11" s="1"/>
  <c r="AY14" i="11"/>
  <c r="CA14" i="11" s="1"/>
  <c r="DA14" i="11" s="1"/>
  <c r="DY14" i="11" s="1"/>
  <c r="AZ14" i="11"/>
  <c r="CB14" i="11" s="1"/>
  <c r="DB14" i="11" s="1"/>
  <c r="DZ14" i="11" s="1"/>
  <c r="BA14" i="11"/>
  <c r="CC14" i="11" s="1"/>
  <c r="DC14" i="11" s="1"/>
  <c r="EA14" i="11" s="1"/>
  <c r="BB14" i="11"/>
  <c r="CD14" i="11" s="1"/>
  <c r="DD14" i="11" s="1"/>
  <c r="EB14" i="11" s="1"/>
  <c r="BC14" i="11"/>
  <c r="BD14" i="11"/>
  <c r="CF14" i="11" s="1"/>
  <c r="DF14" i="11" s="1"/>
  <c r="ED14" i="11" s="1"/>
  <c r="BE14" i="11"/>
  <c r="CG14" i="11" s="1"/>
  <c r="DG14" i="11" s="1"/>
  <c r="EE14" i="11" s="1"/>
  <c r="BF14" i="11"/>
  <c r="CH14" i="11" s="1"/>
  <c r="DH14" i="11" s="1"/>
  <c r="EF14" i="11" s="1"/>
  <c r="BG14" i="11"/>
  <c r="CI14" i="11" s="1"/>
  <c r="DI14" i="11" s="1"/>
  <c r="EG14" i="11" s="1"/>
  <c r="BH14" i="11"/>
  <c r="CJ14" i="11" s="1"/>
  <c r="DJ14" i="11" s="1"/>
  <c r="EH14" i="11" s="1"/>
  <c r="BI14" i="11"/>
  <c r="CK14" i="11" s="1"/>
  <c r="DK14" i="11" s="1"/>
  <c r="EI14" i="11" s="1"/>
  <c r="BJ14" i="11"/>
  <c r="CL14" i="11" s="1"/>
  <c r="DL14" i="11" s="1"/>
  <c r="EJ14" i="11" s="1"/>
  <c r="BK14" i="11"/>
  <c r="BL14" i="11"/>
  <c r="CN14" i="11" s="1"/>
  <c r="DN14" i="11" s="1"/>
  <c r="EL14" i="11" s="1"/>
  <c r="BM14" i="11"/>
  <c r="CO14" i="11" s="1"/>
  <c r="DO14" i="11" s="1"/>
  <c r="EM14" i="11" s="1"/>
  <c r="BN14" i="11"/>
  <c r="CP14" i="11" s="1"/>
  <c r="DP14" i="11" s="1"/>
  <c r="EN14" i="11" s="1"/>
  <c r="BS14" i="11"/>
  <c r="CS14" i="11" s="1"/>
  <c r="BW14" i="11"/>
  <c r="CW14" i="11" s="1"/>
  <c r="DU14" i="11" s="1"/>
  <c r="CE14" i="11"/>
  <c r="DE14" i="11" s="1"/>
  <c r="EC14" i="11" s="1"/>
  <c r="CM14" i="11"/>
  <c r="DM14" i="11" s="1"/>
  <c r="EK14" i="11" s="1"/>
  <c r="AL15" i="11"/>
  <c r="AM15" i="11"/>
  <c r="AN15" i="11"/>
  <c r="BP15" i="11" s="1"/>
  <c r="AO15" i="11"/>
  <c r="BQ15" i="11" s="1"/>
  <c r="AP15" i="11"/>
  <c r="BR15" i="11" s="1"/>
  <c r="CR15" i="11" s="1"/>
  <c r="AQ15" i="11"/>
  <c r="AR15" i="11"/>
  <c r="BT15" i="11" s="1"/>
  <c r="CT15" i="11" s="1"/>
  <c r="DR15" i="11" s="1"/>
  <c r="AS15" i="11"/>
  <c r="BU15" i="11" s="1"/>
  <c r="CU15" i="11" s="1"/>
  <c r="DS15" i="11" s="1"/>
  <c r="AT15" i="11"/>
  <c r="BV15" i="11" s="1"/>
  <c r="AU15" i="11"/>
  <c r="AV15" i="11"/>
  <c r="BX15" i="11" s="1"/>
  <c r="CX15" i="11" s="1"/>
  <c r="DV15" i="11" s="1"/>
  <c r="AW15" i="11"/>
  <c r="BY15" i="11" s="1"/>
  <c r="CY15" i="11" s="1"/>
  <c r="DW15" i="11" s="1"/>
  <c r="AX15" i="11"/>
  <c r="BZ15" i="11" s="1"/>
  <c r="CZ15" i="11" s="1"/>
  <c r="DX15" i="11" s="1"/>
  <c r="AY15" i="11"/>
  <c r="CA15" i="11" s="1"/>
  <c r="DA15" i="11" s="1"/>
  <c r="DY15" i="11" s="1"/>
  <c r="AZ15" i="11"/>
  <c r="CB15" i="11" s="1"/>
  <c r="DB15" i="11" s="1"/>
  <c r="DZ15" i="11" s="1"/>
  <c r="BA15" i="11"/>
  <c r="CC15" i="11" s="1"/>
  <c r="DC15" i="11" s="1"/>
  <c r="EA15" i="11" s="1"/>
  <c r="BB15" i="11"/>
  <c r="CD15" i="11" s="1"/>
  <c r="DD15" i="11" s="1"/>
  <c r="EB15" i="11" s="1"/>
  <c r="BC15" i="11"/>
  <c r="CE15" i="11" s="1"/>
  <c r="DE15" i="11" s="1"/>
  <c r="BD15" i="11"/>
  <c r="CF15" i="11" s="1"/>
  <c r="DF15" i="11" s="1"/>
  <c r="ED15" i="11" s="1"/>
  <c r="BE15" i="11"/>
  <c r="CG15" i="11" s="1"/>
  <c r="DG15" i="11" s="1"/>
  <c r="EE15" i="11" s="1"/>
  <c r="BF15" i="11"/>
  <c r="CH15" i="11" s="1"/>
  <c r="DH15" i="11" s="1"/>
  <c r="EF15" i="11" s="1"/>
  <c r="BG15" i="11"/>
  <c r="BH15" i="11"/>
  <c r="CJ15" i="11" s="1"/>
  <c r="DJ15" i="11" s="1"/>
  <c r="EH15" i="11" s="1"/>
  <c r="BI15" i="11"/>
  <c r="CK15" i="11" s="1"/>
  <c r="DK15" i="11" s="1"/>
  <c r="EI15" i="11" s="1"/>
  <c r="BJ15" i="11"/>
  <c r="CL15" i="11" s="1"/>
  <c r="DL15" i="11" s="1"/>
  <c r="EJ15" i="11" s="1"/>
  <c r="BK15" i="11"/>
  <c r="BL15" i="11"/>
  <c r="CN15" i="11" s="1"/>
  <c r="DN15" i="11" s="1"/>
  <c r="EL15" i="11" s="1"/>
  <c r="BM15" i="11"/>
  <c r="CO15" i="11" s="1"/>
  <c r="DO15" i="11" s="1"/>
  <c r="EM15" i="11" s="1"/>
  <c r="BN15" i="11"/>
  <c r="CP15" i="11" s="1"/>
  <c r="DP15" i="11" s="1"/>
  <c r="EN15" i="11" s="1"/>
  <c r="BS15" i="11"/>
  <c r="CS15" i="11" s="1"/>
  <c r="BW15" i="11"/>
  <c r="CW15" i="11" s="1"/>
  <c r="DU15" i="11" s="1"/>
  <c r="CI15" i="11"/>
  <c r="DI15" i="11" s="1"/>
  <c r="EG15" i="11" s="1"/>
  <c r="CM15" i="11"/>
  <c r="DM15" i="11" s="1"/>
  <c r="EK15" i="11" s="1"/>
  <c r="CV15" i="11"/>
  <c r="DT15" i="11" s="1"/>
  <c r="EC15" i="11"/>
  <c r="AL16" i="11"/>
  <c r="AM16" i="11"/>
  <c r="AN16" i="11"/>
  <c r="AO16" i="11"/>
  <c r="BQ16" i="11" s="1"/>
  <c r="AP16" i="11"/>
  <c r="BR16" i="11" s="1"/>
  <c r="CR16" i="11" s="1"/>
  <c r="AQ16" i="11"/>
  <c r="BS16" i="11" s="1"/>
  <c r="CS16" i="11" s="1"/>
  <c r="AR16" i="11"/>
  <c r="BT16" i="11" s="1"/>
  <c r="CT16" i="11" s="1"/>
  <c r="DR16" i="11" s="1"/>
  <c r="AS16" i="11"/>
  <c r="BU16" i="11" s="1"/>
  <c r="CU16" i="11" s="1"/>
  <c r="DS16" i="11" s="1"/>
  <c r="AT16" i="11"/>
  <c r="BV16" i="11" s="1"/>
  <c r="AU16" i="11"/>
  <c r="BW16" i="11" s="1"/>
  <c r="CW16" i="11" s="1"/>
  <c r="DU16" i="11" s="1"/>
  <c r="AV16" i="11"/>
  <c r="BX16" i="11" s="1"/>
  <c r="CX16" i="11" s="1"/>
  <c r="DV16" i="11" s="1"/>
  <c r="AW16" i="11"/>
  <c r="BY16" i="11" s="1"/>
  <c r="CY16" i="11" s="1"/>
  <c r="DW16" i="11" s="1"/>
  <c r="AX16" i="11"/>
  <c r="BZ16" i="11" s="1"/>
  <c r="CZ16" i="11" s="1"/>
  <c r="DX16" i="11" s="1"/>
  <c r="AY16" i="11"/>
  <c r="AZ16" i="11"/>
  <c r="CB16" i="11" s="1"/>
  <c r="DB16" i="11" s="1"/>
  <c r="DZ16" i="11" s="1"/>
  <c r="BA16" i="11"/>
  <c r="CC16" i="11" s="1"/>
  <c r="DC16" i="11" s="1"/>
  <c r="EA16" i="11" s="1"/>
  <c r="BB16" i="11"/>
  <c r="CD16" i="11" s="1"/>
  <c r="DD16" i="11" s="1"/>
  <c r="EB16" i="11" s="1"/>
  <c r="BC16" i="11"/>
  <c r="CE16" i="11" s="1"/>
  <c r="DE16" i="11" s="1"/>
  <c r="EC16" i="11" s="1"/>
  <c r="BD16" i="11"/>
  <c r="CF16" i="11" s="1"/>
  <c r="DF16" i="11" s="1"/>
  <c r="ED16" i="11" s="1"/>
  <c r="BE16" i="11"/>
  <c r="CG16" i="11" s="1"/>
  <c r="DG16" i="11" s="1"/>
  <c r="EE16" i="11" s="1"/>
  <c r="BF16" i="11"/>
  <c r="CH16" i="11" s="1"/>
  <c r="DH16" i="11" s="1"/>
  <c r="EF16" i="11" s="1"/>
  <c r="BG16" i="11"/>
  <c r="CI16" i="11" s="1"/>
  <c r="DI16" i="11" s="1"/>
  <c r="EG16" i="11" s="1"/>
  <c r="BH16" i="11"/>
  <c r="CJ16" i="11" s="1"/>
  <c r="DJ16" i="11" s="1"/>
  <c r="EH16" i="11" s="1"/>
  <c r="BI16" i="11"/>
  <c r="CK16" i="11" s="1"/>
  <c r="DK16" i="11" s="1"/>
  <c r="EI16" i="11" s="1"/>
  <c r="BJ16" i="11"/>
  <c r="CL16" i="11" s="1"/>
  <c r="DL16" i="11" s="1"/>
  <c r="EJ16" i="11" s="1"/>
  <c r="BK16" i="11"/>
  <c r="CM16" i="11" s="1"/>
  <c r="DM16" i="11" s="1"/>
  <c r="EK16" i="11" s="1"/>
  <c r="BL16" i="11"/>
  <c r="BM16" i="11"/>
  <c r="CO16" i="11" s="1"/>
  <c r="DO16" i="11" s="1"/>
  <c r="EM16" i="11" s="1"/>
  <c r="BN16" i="11"/>
  <c r="CP16" i="11" s="1"/>
  <c r="DP16" i="11" s="1"/>
  <c r="EN16" i="11" s="1"/>
  <c r="BP16" i="11"/>
  <c r="CA16" i="11"/>
  <c r="DA16" i="11" s="1"/>
  <c r="CN16" i="11"/>
  <c r="DN16" i="11" s="1"/>
  <c r="EL16" i="11" s="1"/>
  <c r="CV16" i="11"/>
  <c r="DT16" i="11" s="1"/>
  <c r="DY16" i="11"/>
  <c r="AL17" i="11"/>
  <c r="AM17" i="11"/>
  <c r="AN17" i="11"/>
  <c r="BP17" i="11" s="1"/>
  <c r="AO17" i="11"/>
  <c r="BQ17" i="11" s="1"/>
  <c r="AP17" i="11"/>
  <c r="BR17" i="11" s="1"/>
  <c r="CR17" i="11" s="1"/>
  <c r="AQ17" i="11"/>
  <c r="BS17" i="11" s="1"/>
  <c r="CS17" i="11" s="1"/>
  <c r="AR17" i="11"/>
  <c r="BT17" i="11" s="1"/>
  <c r="CT17" i="11" s="1"/>
  <c r="DR17" i="11" s="1"/>
  <c r="AS17" i="11"/>
  <c r="BU17" i="11" s="1"/>
  <c r="CU17" i="11" s="1"/>
  <c r="DS17" i="11" s="1"/>
  <c r="AT17" i="11"/>
  <c r="BV17" i="11" s="1"/>
  <c r="AU17" i="11"/>
  <c r="AV17" i="11"/>
  <c r="BX17" i="11" s="1"/>
  <c r="CX17" i="11" s="1"/>
  <c r="DV17" i="11" s="1"/>
  <c r="AW17" i="11"/>
  <c r="BY17" i="11" s="1"/>
  <c r="CY17" i="11" s="1"/>
  <c r="DW17" i="11" s="1"/>
  <c r="AX17" i="11"/>
  <c r="BZ17" i="11" s="1"/>
  <c r="CZ17" i="11" s="1"/>
  <c r="DX17" i="11" s="1"/>
  <c r="AY17" i="11"/>
  <c r="CA17" i="11" s="1"/>
  <c r="DA17" i="11" s="1"/>
  <c r="DY17" i="11" s="1"/>
  <c r="AZ17" i="11"/>
  <c r="CB17" i="11" s="1"/>
  <c r="DB17" i="11" s="1"/>
  <c r="DZ17" i="11" s="1"/>
  <c r="BA17" i="11"/>
  <c r="CC17" i="11" s="1"/>
  <c r="DC17" i="11" s="1"/>
  <c r="EA17" i="11" s="1"/>
  <c r="BB17" i="11"/>
  <c r="CD17" i="11" s="1"/>
  <c r="DD17" i="11" s="1"/>
  <c r="EB17" i="11" s="1"/>
  <c r="BC17" i="11"/>
  <c r="BD17" i="11"/>
  <c r="BE17" i="11"/>
  <c r="CG17" i="11" s="1"/>
  <c r="DG17" i="11" s="1"/>
  <c r="EE17" i="11" s="1"/>
  <c r="BF17" i="11"/>
  <c r="CH17" i="11" s="1"/>
  <c r="DH17" i="11" s="1"/>
  <c r="EF17" i="11" s="1"/>
  <c r="BG17" i="11"/>
  <c r="CI17" i="11" s="1"/>
  <c r="DI17" i="11" s="1"/>
  <c r="EG17" i="11" s="1"/>
  <c r="BH17" i="11"/>
  <c r="CJ17" i="11" s="1"/>
  <c r="DJ17" i="11" s="1"/>
  <c r="EH17" i="11" s="1"/>
  <c r="BI17" i="11"/>
  <c r="CK17" i="11" s="1"/>
  <c r="DK17" i="11" s="1"/>
  <c r="EI17" i="11" s="1"/>
  <c r="BJ17" i="11"/>
  <c r="CL17" i="11" s="1"/>
  <c r="DL17" i="11" s="1"/>
  <c r="EJ17" i="11" s="1"/>
  <c r="BK17" i="11"/>
  <c r="CM17" i="11" s="1"/>
  <c r="DM17" i="11" s="1"/>
  <c r="EK17" i="11" s="1"/>
  <c r="BL17" i="11"/>
  <c r="CN17" i="11" s="1"/>
  <c r="DN17" i="11" s="1"/>
  <c r="EL17" i="11" s="1"/>
  <c r="BM17" i="11"/>
  <c r="CO17" i="11" s="1"/>
  <c r="DO17" i="11" s="1"/>
  <c r="EM17" i="11" s="1"/>
  <c r="BN17" i="11"/>
  <c r="CP17" i="11" s="1"/>
  <c r="DP17" i="11" s="1"/>
  <c r="EN17" i="11" s="1"/>
  <c r="BW17" i="11"/>
  <c r="CW17" i="11" s="1"/>
  <c r="DU17" i="11" s="1"/>
  <c r="CE17" i="11"/>
  <c r="DE17" i="11" s="1"/>
  <c r="EC17" i="11" s="1"/>
  <c r="CF17" i="11"/>
  <c r="DF17" i="11" s="1"/>
  <c r="ED17" i="11" s="1"/>
  <c r="CV17" i="11"/>
  <c r="DT17" i="11" s="1"/>
  <c r="AL18" i="11"/>
  <c r="AM18" i="11"/>
  <c r="AN18" i="11"/>
  <c r="BP18" i="11" s="1"/>
  <c r="AO18" i="11"/>
  <c r="BQ18" i="11" s="1"/>
  <c r="AP18" i="11"/>
  <c r="BR18" i="11" s="1"/>
  <c r="CR18" i="11" s="1"/>
  <c r="AQ18" i="11"/>
  <c r="AR18" i="11"/>
  <c r="BT18" i="11" s="1"/>
  <c r="CT18" i="11" s="1"/>
  <c r="DR18" i="11" s="1"/>
  <c r="AS18" i="11"/>
  <c r="BU18" i="11" s="1"/>
  <c r="CU18" i="11" s="1"/>
  <c r="DS18" i="11" s="1"/>
  <c r="AT18" i="11"/>
  <c r="BV18" i="11" s="1"/>
  <c r="CV18" i="11" s="1"/>
  <c r="DT18" i="11" s="1"/>
  <c r="AU18" i="11"/>
  <c r="AV18" i="11"/>
  <c r="BX18" i="11" s="1"/>
  <c r="CX18" i="11" s="1"/>
  <c r="DV18" i="11" s="1"/>
  <c r="AW18" i="11"/>
  <c r="BY18" i="11" s="1"/>
  <c r="CY18" i="11" s="1"/>
  <c r="DW18" i="11" s="1"/>
  <c r="AX18" i="11"/>
  <c r="BZ18" i="11" s="1"/>
  <c r="CZ18" i="11" s="1"/>
  <c r="DX18" i="11" s="1"/>
  <c r="AY18" i="11"/>
  <c r="AZ18" i="11"/>
  <c r="CB18" i="11" s="1"/>
  <c r="DB18" i="11" s="1"/>
  <c r="DZ18" i="11" s="1"/>
  <c r="BA18" i="11"/>
  <c r="CC18" i="11" s="1"/>
  <c r="DC18" i="11" s="1"/>
  <c r="EA18" i="11" s="1"/>
  <c r="BB18" i="11"/>
  <c r="CD18" i="11" s="1"/>
  <c r="DD18" i="11" s="1"/>
  <c r="EB18" i="11" s="1"/>
  <c r="BC18" i="11"/>
  <c r="BD18" i="11"/>
  <c r="CF18" i="11" s="1"/>
  <c r="DF18" i="11" s="1"/>
  <c r="ED18" i="11" s="1"/>
  <c r="BE18" i="11"/>
  <c r="CG18" i="11" s="1"/>
  <c r="DG18" i="11" s="1"/>
  <c r="EE18" i="11" s="1"/>
  <c r="BF18" i="11"/>
  <c r="CH18" i="11" s="1"/>
  <c r="DH18" i="11" s="1"/>
  <c r="EF18" i="11" s="1"/>
  <c r="BG18" i="11"/>
  <c r="BH18" i="11"/>
  <c r="CJ18" i="11" s="1"/>
  <c r="DJ18" i="11" s="1"/>
  <c r="EH18" i="11" s="1"/>
  <c r="BI18" i="11"/>
  <c r="CK18" i="11" s="1"/>
  <c r="DK18" i="11" s="1"/>
  <c r="EI18" i="11" s="1"/>
  <c r="BJ18" i="11"/>
  <c r="CL18" i="11" s="1"/>
  <c r="DL18" i="11" s="1"/>
  <c r="EJ18" i="11" s="1"/>
  <c r="BK18" i="11"/>
  <c r="CM18" i="11" s="1"/>
  <c r="DM18" i="11" s="1"/>
  <c r="EK18" i="11" s="1"/>
  <c r="BL18" i="11"/>
  <c r="BM18" i="11"/>
  <c r="CO18" i="11" s="1"/>
  <c r="BN18" i="11"/>
  <c r="CP18" i="11" s="1"/>
  <c r="BS18" i="11"/>
  <c r="CS18" i="11" s="1"/>
  <c r="BW18" i="11"/>
  <c r="CW18" i="11" s="1"/>
  <c r="DU18" i="11" s="1"/>
  <c r="CA18" i="11"/>
  <c r="DA18" i="11" s="1"/>
  <c r="CE18" i="11"/>
  <c r="DE18" i="11" s="1"/>
  <c r="EC18" i="11" s="1"/>
  <c r="CI18" i="11"/>
  <c r="DI18" i="11" s="1"/>
  <c r="CN18" i="11"/>
  <c r="DN18" i="11" s="1"/>
  <c r="EL18" i="11" s="1"/>
  <c r="DY18" i="11"/>
  <c r="EG18" i="11"/>
  <c r="AL19" i="11"/>
  <c r="AM19" i="11"/>
  <c r="AN19" i="11"/>
  <c r="BP19" i="11" s="1"/>
  <c r="AO19" i="11"/>
  <c r="BQ19" i="11" s="1"/>
  <c r="AP19" i="11"/>
  <c r="AQ19" i="11"/>
  <c r="BS19" i="11" s="1"/>
  <c r="CS19" i="11" s="1"/>
  <c r="AR19" i="11"/>
  <c r="BT19" i="11" s="1"/>
  <c r="CT19" i="11" s="1"/>
  <c r="DR19" i="11" s="1"/>
  <c r="AS19" i="11"/>
  <c r="AT19" i="11"/>
  <c r="BV19" i="11" s="1"/>
  <c r="CV19" i="11" s="1"/>
  <c r="DT19" i="11" s="1"/>
  <c r="AU19" i="11"/>
  <c r="AV19" i="11"/>
  <c r="BX19" i="11" s="1"/>
  <c r="CX19" i="11" s="1"/>
  <c r="DV19" i="11" s="1"/>
  <c r="AW19" i="11"/>
  <c r="AX19" i="11"/>
  <c r="AY19" i="11"/>
  <c r="CA19" i="11" s="1"/>
  <c r="DA19" i="11" s="1"/>
  <c r="DY19" i="11" s="1"/>
  <c r="AZ19" i="11"/>
  <c r="CB19" i="11" s="1"/>
  <c r="DB19" i="11" s="1"/>
  <c r="DZ19" i="11" s="1"/>
  <c r="BA19" i="11"/>
  <c r="CC19" i="11" s="1"/>
  <c r="DC19" i="11" s="1"/>
  <c r="EA19" i="11" s="1"/>
  <c r="BB19" i="11"/>
  <c r="CD19" i="11" s="1"/>
  <c r="DD19" i="11" s="1"/>
  <c r="EB19" i="11" s="1"/>
  <c r="BC19" i="11"/>
  <c r="CE19" i="11" s="1"/>
  <c r="DE19" i="11" s="1"/>
  <c r="EC19" i="11" s="1"/>
  <c r="BD19" i="11"/>
  <c r="CF19" i="11" s="1"/>
  <c r="DF19" i="11" s="1"/>
  <c r="ED19" i="11" s="1"/>
  <c r="BE19" i="11"/>
  <c r="BF19" i="11"/>
  <c r="BG19" i="11"/>
  <c r="CI19" i="11" s="1"/>
  <c r="DI19" i="11" s="1"/>
  <c r="EG19" i="11" s="1"/>
  <c r="BH19" i="11"/>
  <c r="CJ19" i="11" s="1"/>
  <c r="DJ19" i="11" s="1"/>
  <c r="EH19" i="11" s="1"/>
  <c r="BI19" i="11"/>
  <c r="CK19" i="11" s="1"/>
  <c r="DK19" i="11" s="1"/>
  <c r="EI19" i="11" s="1"/>
  <c r="BJ19" i="11"/>
  <c r="CL19" i="11" s="1"/>
  <c r="BK19" i="11"/>
  <c r="CM19" i="11" s="1"/>
  <c r="DM19" i="11" s="1"/>
  <c r="EK19" i="11" s="1"/>
  <c r="BL19" i="11"/>
  <c r="BM19" i="11"/>
  <c r="BN19" i="11"/>
  <c r="CP19" i="11" s="1"/>
  <c r="BR19" i="11"/>
  <c r="CR19" i="11" s="1"/>
  <c r="BU19" i="11"/>
  <c r="CU19" i="11" s="1"/>
  <c r="DS19" i="11" s="1"/>
  <c r="BW19" i="11"/>
  <c r="BY19" i="11"/>
  <c r="CY19" i="11" s="1"/>
  <c r="DW19" i="11" s="1"/>
  <c r="BZ19" i="11"/>
  <c r="CZ19" i="11" s="1"/>
  <c r="CG19" i="11"/>
  <c r="DG19" i="11" s="1"/>
  <c r="EE19" i="11" s="1"/>
  <c r="CH19" i="11"/>
  <c r="DH19" i="11" s="1"/>
  <c r="EF19" i="11" s="1"/>
  <c r="CN19" i="11"/>
  <c r="CO19" i="11"/>
  <c r="DO19" i="11" s="1"/>
  <c r="EM19" i="11" s="1"/>
  <c r="CW19" i="11"/>
  <c r="DU19" i="11" s="1"/>
  <c r="DL19" i="11"/>
  <c r="EJ19" i="11" s="1"/>
  <c r="DN19" i="11"/>
  <c r="EL19" i="11" s="1"/>
  <c r="DX19" i="11"/>
  <c r="AL20" i="11"/>
  <c r="AM20" i="11"/>
  <c r="AN20" i="11"/>
  <c r="BP20" i="11" s="1"/>
  <c r="AO20" i="11"/>
  <c r="AP20" i="11"/>
  <c r="BR20" i="11" s="1"/>
  <c r="CR20" i="11" s="1"/>
  <c r="AQ20" i="11"/>
  <c r="BS20" i="11" s="1"/>
  <c r="CS20" i="11" s="1"/>
  <c r="AR20" i="11"/>
  <c r="BT20" i="11" s="1"/>
  <c r="CT20" i="11" s="1"/>
  <c r="DR20" i="11" s="1"/>
  <c r="AS20" i="11"/>
  <c r="BU20" i="11" s="1"/>
  <c r="CU20" i="11" s="1"/>
  <c r="DS20" i="11" s="1"/>
  <c r="AT20" i="11"/>
  <c r="BV20" i="11" s="1"/>
  <c r="CV20" i="11" s="1"/>
  <c r="DT20" i="11" s="1"/>
  <c r="AU20" i="11"/>
  <c r="BW20" i="11" s="1"/>
  <c r="CW20" i="11" s="1"/>
  <c r="DU20" i="11" s="1"/>
  <c r="AV20" i="11"/>
  <c r="BX20" i="11" s="1"/>
  <c r="CX20" i="11" s="1"/>
  <c r="DV20" i="11" s="1"/>
  <c r="AW20" i="11"/>
  <c r="AX20" i="11"/>
  <c r="AY20" i="11"/>
  <c r="CA20" i="11" s="1"/>
  <c r="DA20" i="11" s="1"/>
  <c r="DY20" i="11" s="1"/>
  <c r="AZ20" i="11"/>
  <c r="CB20" i="11" s="1"/>
  <c r="DB20" i="11" s="1"/>
  <c r="DZ20" i="11" s="1"/>
  <c r="BA20" i="11"/>
  <c r="CC20" i="11" s="1"/>
  <c r="DC20" i="11" s="1"/>
  <c r="EA20" i="11" s="1"/>
  <c r="BB20" i="11"/>
  <c r="CD20" i="11" s="1"/>
  <c r="DD20" i="11" s="1"/>
  <c r="EB20" i="11" s="1"/>
  <c r="BC20" i="11"/>
  <c r="CE20" i="11" s="1"/>
  <c r="BD20" i="11"/>
  <c r="CF20" i="11" s="1"/>
  <c r="DF20" i="11" s="1"/>
  <c r="ED20" i="11" s="1"/>
  <c r="BE20" i="11"/>
  <c r="BF20" i="11"/>
  <c r="CH20" i="11" s="1"/>
  <c r="DH20" i="11" s="1"/>
  <c r="EF20" i="11" s="1"/>
  <c r="BG20" i="11"/>
  <c r="CI20" i="11" s="1"/>
  <c r="DI20" i="11" s="1"/>
  <c r="EG20" i="11" s="1"/>
  <c r="BH20" i="11"/>
  <c r="CJ20" i="11" s="1"/>
  <c r="DJ20" i="11" s="1"/>
  <c r="EH20" i="11" s="1"/>
  <c r="BI20" i="11"/>
  <c r="CK20" i="11" s="1"/>
  <c r="DK20" i="11" s="1"/>
  <c r="EI20" i="11" s="1"/>
  <c r="BJ20" i="11"/>
  <c r="CL20" i="11" s="1"/>
  <c r="DL20" i="11" s="1"/>
  <c r="EJ20" i="11" s="1"/>
  <c r="BK20" i="11"/>
  <c r="CM20" i="11" s="1"/>
  <c r="DM20" i="11" s="1"/>
  <c r="EK20" i="11" s="1"/>
  <c r="BL20" i="11"/>
  <c r="CN20" i="11" s="1"/>
  <c r="DN20" i="11" s="1"/>
  <c r="EL20" i="11" s="1"/>
  <c r="BM20" i="11"/>
  <c r="BN20" i="11"/>
  <c r="CP20" i="11" s="1"/>
  <c r="BQ20" i="11"/>
  <c r="BY20" i="11"/>
  <c r="CY20" i="11" s="1"/>
  <c r="DW20" i="11" s="1"/>
  <c r="BZ20" i="11"/>
  <c r="CZ20" i="11" s="1"/>
  <c r="DX20" i="11" s="1"/>
  <c r="CG20" i="11"/>
  <c r="DG20" i="11" s="1"/>
  <c r="EE20" i="11" s="1"/>
  <c r="CO20" i="11"/>
  <c r="DE20" i="11"/>
  <c r="EC20" i="11" s="1"/>
  <c r="AL21" i="11"/>
  <c r="AM21" i="11"/>
  <c r="AN21" i="11"/>
  <c r="BP21" i="11" s="1"/>
  <c r="AO21" i="11"/>
  <c r="AP21" i="11"/>
  <c r="BR21" i="11" s="1"/>
  <c r="CR21" i="11" s="1"/>
  <c r="AQ21" i="11"/>
  <c r="BS21" i="11" s="1"/>
  <c r="CS21" i="11" s="1"/>
  <c r="AR21" i="11"/>
  <c r="AS21" i="11"/>
  <c r="BU21" i="11" s="1"/>
  <c r="CU21" i="11" s="1"/>
  <c r="DS21" i="11" s="1"/>
  <c r="AT21" i="11"/>
  <c r="BV21" i="11" s="1"/>
  <c r="CV21" i="11" s="1"/>
  <c r="DT21" i="11" s="1"/>
  <c r="AU21" i="11"/>
  <c r="BW21" i="11" s="1"/>
  <c r="CW21" i="11" s="1"/>
  <c r="DU21" i="11" s="1"/>
  <c r="AV21" i="11"/>
  <c r="AW21" i="11"/>
  <c r="AX21" i="11"/>
  <c r="BZ21" i="11" s="1"/>
  <c r="CZ21" i="11" s="1"/>
  <c r="DX21" i="11" s="1"/>
  <c r="AY21" i="11"/>
  <c r="CA21" i="11" s="1"/>
  <c r="DA21" i="11" s="1"/>
  <c r="DY21" i="11" s="1"/>
  <c r="AZ21" i="11"/>
  <c r="CB21" i="11" s="1"/>
  <c r="DB21" i="11" s="1"/>
  <c r="DZ21" i="11" s="1"/>
  <c r="BA21" i="11"/>
  <c r="CC21" i="11" s="1"/>
  <c r="DC21" i="11" s="1"/>
  <c r="EA21" i="11" s="1"/>
  <c r="BB21" i="11"/>
  <c r="CD21" i="11" s="1"/>
  <c r="DD21" i="11" s="1"/>
  <c r="EB21" i="11" s="1"/>
  <c r="BC21" i="11"/>
  <c r="CE21" i="11" s="1"/>
  <c r="DE21" i="11" s="1"/>
  <c r="EC21" i="11" s="1"/>
  <c r="BD21" i="11"/>
  <c r="CF21" i="11" s="1"/>
  <c r="DF21" i="11" s="1"/>
  <c r="ED21" i="11" s="1"/>
  <c r="BE21" i="11"/>
  <c r="BF21" i="11"/>
  <c r="BG21" i="11"/>
  <c r="CI21" i="11" s="1"/>
  <c r="DI21" i="11" s="1"/>
  <c r="EG21" i="11" s="1"/>
  <c r="BH21" i="11"/>
  <c r="BI21" i="11"/>
  <c r="CK21" i="11" s="1"/>
  <c r="DK21" i="11" s="1"/>
  <c r="EI21" i="11" s="1"/>
  <c r="BJ21" i="11"/>
  <c r="CL21" i="11" s="1"/>
  <c r="DL21" i="11" s="1"/>
  <c r="EJ21" i="11" s="1"/>
  <c r="BK21" i="11"/>
  <c r="CM21" i="11" s="1"/>
  <c r="DM21" i="11" s="1"/>
  <c r="EK21" i="11" s="1"/>
  <c r="BL21" i="11"/>
  <c r="CN21" i="11" s="1"/>
  <c r="BM21" i="11"/>
  <c r="CO21" i="11" s="1"/>
  <c r="BN21" i="11"/>
  <c r="CP21" i="11" s="1"/>
  <c r="DP21" i="11" s="1"/>
  <c r="EN21" i="11" s="1"/>
  <c r="BQ21" i="11"/>
  <c r="BT21" i="11"/>
  <c r="CT21" i="11" s="1"/>
  <c r="DR21" i="11" s="1"/>
  <c r="BX21" i="11"/>
  <c r="CX21" i="11" s="1"/>
  <c r="DV21" i="11" s="1"/>
  <c r="BY21" i="11"/>
  <c r="CY21" i="11" s="1"/>
  <c r="DW21" i="11" s="1"/>
  <c r="CG21" i="11"/>
  <c r="DG21" i="11" s="1"/>
  <c r="EE21" i="11" s="1"/>
  <c r="CH21" i="11"/>
  <c r="DH21" i="11" s="1"/>
  <c r="EF21" i="11" s="1"/>
  <c r="CJ21" i="11"/>
  <c r="DJ21" i="11" s="1"/>
  <c r="EH21" i="11" s="1"/>
  <c r="DN21" i="11"/>
  <c r="EL21" i="11" s="1"/>
  <c r="DO21" i="11"/>
  <c r="EM21" i="11" s="1"/>
  <c r="AL22" i="11"/>
  <c r="AM22" i="11"/>
  <c r="AN22" i="11"/>
  <c r="BP22" i="11" s="1"/>
  <c r="AO22" i="11"/>
  <c r="BQ22" i="11" s="1"/>
  <c r="AP22" i="11"/>
  <c r="AQ22" i="11"/>
  <c r="BS22" i="11" s="1"/>
  <c r="CS22" i="11" s="1"/>
  <c r="AR22" i="11"/>
  <c r="AS22" i="11"/>
  <c r="BU22" i="11" s="1"/>
  <c r="CU22" i="11" s="1"/>
  <c r="DS22" i="11" s="1"/>
  <c r="AT22" i="11"/>
  <c r="AU22" i="11"/>
  <c r="BW22" i="11" s="1"/>
  <c r="CW22" i="11" s="1"/>
  <c r="DU22" i="11" s="1"/>
  <c r="AV22" i="11"/>
  <c r="BX22" i="11" s="1"/>
  <c r="CX22" i="11" s="1"/>
  <c r="DV22" i="11" s="1"/>
  <c r="AW22" i="11"/>
  <c r="BY22" i="11" s="1"/>
  <c r="CY22" i="11" s="1"/>
  <c r="DW22" i="11" s="1"/>
  <c r="AX22" i="11"/>
  <c r="BZ22" i="11" s="1"/>
  <c r="CZ22" i="11" s="1"/>
  <c r="DX22" i="11" s="1"/>
  <c r="AY22" i="11"/>
  <c r="AZ22" i="11"/>
  <c r="CB22" i="11" s="1"/>
  <c r="DB22" i="11" s="1"/>
  <c r="DZ22" i="11" s="1"/>
  <c r="BA22" i="11"/>
  <c r="CC22" i="11" s="1"/>
  <c r="DC22" i="11" s="1"/>
  <c r="EA22" i="11" s="1"/>
  <c r="BB22" i="11"/>
  <c r="BC22" i="11"/>
  <c r="CE22" i="11" s="1"/>
  <c r="DE22" i="11" s="1"/>
  <c r="EC22" i="11" s="1"/>
  <c r="BD22" i="11"/>
  <c r="CF22" i="11" s="1"/>
  <c r="DF22" i="11" s="1"/>
  <c r="ED22" i="11" s="1"/>
  <c r="BE22" i="11"/>
  <c r="CG22" i="11" s="1"/>
  <c r="DG22" i="11" s="1"/>
  <c r="EE22" i="11" s="1"/>
  <c r="BF22" i="11"/>
  <c r="CH22" i="11" s="1"/>
  <c r="DH22" i="11" s="1"/>
  <c r="EF22" i="11" s="1"/>
  <c r="BG22" i="11"/>
  <c r="CI22" i="11" s="1"/>
  <c r="DI22" i="11" s="1"/>
  <c r="EG22" i="11" s="1"/>
  <c r="BH22" i="11"/>
  <c r="CJ22" i="11" s="1"/>
  <c r="DJ22" i="11" s="1"/>
  <c r="EH22" i="11" s="1"/>
  <c r="BI22" i="11"/>
  <c r="CK22" i="11" s="1"/>
  <c r="DK22" i="11" s="1"/>
  <c r="EI22" i="11" s="1"/>
  <c r="BJ22" i="11"/>
  <c r="BK22" i="11"/>
  <c r="CM22" i="11" s="1"/>
  <c r="DM22" i="11" s="1"/>
  <c r="EK22" i="11" s="1"/>
  <c r="BL22" i="11"/>
  <c r="BM22" i="11"/>
  <c r="CO22" i="11" s="1"/>
  <c r="DO22" i="11" s="1"/>
  <c r="EM22" i="11" s="1"/>
  <c r="BN22" i="11"/>
  <c r="CP22" i="11" s="1"/>
  <c r="DP22" i="11" s="1"/>
  <c r="EN22" i="11" s="1"/>
  <c r="BR22" i="11"/>
  <c r="BT22" i="11"/>
  <c r="CT22" i="11" s="1"/>
  <c r="DR22" i="11" s="1"/>
  <c r="BV22" i="11"/>
  <c r="CV22" i="11" s="1"/>
  <c r="CA22" i="11"/>
  <c r="DA22" i="11" s="1"/>
  <c r="DY22" i="11" s="1"/>
  <c r="CD22" i="11"/>
  <c r="DD22" i="11" s="1"/>
  <c r="EB22" i="11" s="1"/>
  <c r="CL22" i="11"/>
  <c r="DL22" i="11" s="1"/>
  <c r="EJ22" i="11" s="1"/>
  <c r="CN22" i="11"/>
  <c r="DN22" i="11" s="1"/>
  <c r="EL22" i="11" s="1"/>
  <c r="CR22" i="11"/>
  <c r="DT22" i="11"/>
  <c r="AL23" i="11"/>
  <c r="AM23" i="11"/>
  <c r="AN23" i="11"/>
  <c r="BP23" i="11" s="1"/>
  <c r="AO23" i="11"/>
  <c r="BQ23" i="11" s="1"/>
  <c r="AP23" i="11"/>
  <c r="BR23" i="11" s="1"/>
  <c r="CR23" i="11" s="1"/>
  <c r="AQ23" i="11"/>
  <c r="AR23" i="11"/>
  <c r="BT23" i="11" s="1"/>
  <c r="CT23" i="11" s="1"/>
  <c r="DR23" i="11" s="1"/>
  <c r="AS23" i="11"/>
  <c r="BU23" i="11" s="1"/>
  <c r="AT23" i="11"/>
  <c r="BV23" i="11" s="1"/>
  <c r="AU23" i="11"/>
  <c r="BW23" i="11" s="1"/>
  <c r="CW23" i="11" s="1"/>
  <c r="DU23" i="11" s="1"/>
  <c r="AV23" i="11"/>
  <c r="BX23" i="11" s="1"/>
  <c r="CX23" i="11" s="1"/>
  <c r="DV23" i="11" s="1"/>
  <c r="AW23" i="11"/>
  <c r="BY23" i="11" s="1"/>
  <c r="CY23" i="11" s="1"/>
  <c r="DW23" i="11" s="1"/>
  <c r="AX23" i="11"/>
  <c r="BZ23" i="11" s="1"/>
  <c r="CZ23" i="11" s="1"/>
  <c r="DX23" i="11" s="1"/>
  <c r="AY23" i="11"/>
  <c r="CA23" i="11" s="1"/>
  <c r="DA23" i="11" s="1"/>
  <c r="DY23" i="11" s="1"/>
  <c r="AZ23" i="11"/>
  <c r="BA23" i="11"/>
  <c r="CC23" i="11" s="1"/>
  <c r="DC23" i="11" s="1"/>
  <c r="EA23" i="11" s="1"/>
  <c r="BB23" i="11"/>
  <c r="CD23" i="11" s="1"/>
  <c r="DD23" i="11" s="1"/>
  <c r="EB23" i="11" s="1"/>
  <c r="BC23" i="11"/>
  <c r="BD23" i="11"/>
  <c r="CF23" i="11" s="1"/>
  <c r="DF23" i="11" s="1"/>
  <c r="ED23" i="11" s="1"/>
  <c r="BE23" i="11"/>
  <c r="CG23" i="11" s="1"/>
  <c r="DG23" i="11" s="1"/>
  <c r="EE23" i="11" s="1"/>
  <c r="BF23" i="11"/>
  <c r="CH23" i="11" s="1"/>
  <c r="DH23" i="11" s="1"/>
  <c r="EF23" i="11" s="1"/>
  <c r="BG23" i="11"/>
  <c r="CI23" i="11" s="1"/>
  <c r="DI23" i="11" s="1"/>
  <c r="EG23" i="11" s="1"/>
  <c r="BH23" i="11"/>
  <c r="CJ23" i="11" s="1"/>
  <c r="DJ23" i="11" s="1"/>
  <c r="EH23" i="11" s="1"/>
  <c r="BI23" i="11"/>
  <c r="CK23" i="11" s="1"/>
  <c r="BJ23" i="11"/>
  <c r="CL23" i="11" s="1"/>
  <c r="BK23" i="11"/>
  <c r="BL23" i="11"/>
  <c r="CN23" i="11" s="1"/>
  <c r="DN23" i="11" s="1"/>
  <c r="EL23" i="11" s="1"/>
  <c r="BM23" i="11"/>
  <c r="CO23" i="11" s="1"/>
  <c r="DO23" i="11" s="1"/>
  <c r="EM23" i="11" s="1"/>
  <c r="BN23" i="11"/>
  <c r="CP23" i="11" s="1"/>
  <c r="DP23" i="11" s="1"/>
  <c r="EN23" i="11" s="1"/>
  <c r="BS23" i="11"/>
  <c r="CS23" i="11" s="1"/>
  <c r="CB23" i="11"/>
  <c r="DB23" i="11" s="1"/>
  <c r="DZ23" i="11" s="1"/>
  <c r="CE23" i="11"/>
  <c r="DE23" i="11" s="1"/>
  <c r="EC23" i="11" s="1"/>
  <c r="CM23" i="11"/>
  <c r="DM23" i="11" s="1"/>
  <c r="EK23" i="11" s="1"/>
  <c r="CU23" i="11"/>
  <c r="DS23" i="11" s="1"/>
  <c r="CV23" i="11"/>
  <c r="DT23" i="11" s="1"/>
  <c r="DK23" i="11"/>
  <c r="EI23" i="11" s="1"/>
  <c r="DL23" i="11"/>
  <c r="EJ23" i="11" s="1"/>
  <c r="AL24" i="11"/>
  <c r="AM24" i="11"/>
  <c r="AN24" i="11"/>
  <c r="BP24" i="11" s="1"/>
  <c r="AO24" i="11"/>
  <c r="BQ24" i="11" s="1"/>
  <c r="AP24" i="11"/>
  <c r="BR24" i="11" s="1"/>
  <c r="CR24" i="11" s="1"/>
  <c r="AQ24" i="11"/>
  <c r="BS24" i="11" s="1"/>
  <c r="CS24" i="11" s="1"/>
  <c r="AR24" i="11"/>
  <c r="BT24" i="11" s="1"/>
  <c r="CT24" i="11" s="1"/>
  <c r="DR24" i="11" s="1"/>
  <c r="AS24" i="11"/>
  <c r="BU24" i="11" s="1"/>
  <c r="CU24" i="11" s="1"/>
  <c r="DS24" i="11" s="1"/>
  <c r="AT24" i="11"/>
  <c r="AU24" i="11"/>
  <c r="BW24" i="11" s="1"/>
  <c r="CW24" i="11" s="1"/>
  <c r="DU24" i="11" s="1"/>
  <c r="AV24" i="11"/>
  <c r="BX24" i="11" s="1"/>
  <c r="CX24" i="11" s="1"/>
  <c r="DV24" i="11" s="1"/>
  <c r="AW24" i="11"/>
  <c r="BY24" i="11" s="1"/>
  <c r="AX24" i="11"/>
  <c r="BZ24" i="11" s="1"/>
  <c r="CZ24" i="11" s="1"/>
  <c r="DX24" i="11" s="1"/>
  <c r="AY24" i="11"/>
  <c r="CA24" i="11" s="1"/>
  <c r="DA24" i="11" s="1"/>
  <c r="DY24" i="11" s="1"/>
  <c r="AZ24" i="11"/>
  <c r="CB24" i="11" s="1"/>
  <c r="DB24" i="11" s="1"/>
  <c r="DZ24" i="11" s="1"/>
  <c r="BA24" i="11"/>
  <c r="CC24" i="11" s="1"/>
  <c r="DC24" i="11" s="1"/>
  <c r="EA24" i="11" s="1"/>
  <c r="BB24" i="11"/>
  <c r="CD24" i="11" s="1"/>
  <c r="DD24" i="11" s="1"/>
  <c r="EB24" i="11" s="1"/>
  <c r="BC24" i="11"/>
  <c r="CE24" i="11" s="1"/>
  <c r="DE24" i="11" s="1"/>
  <c r="EC24" i="11" s="1"/>
  <c r="BD24" i="11"/>
  <c r="CF24" i="11" s="1"/>
  <c r="DF24" i="11" s="1"/>
  <c r="ED24" i="11" s="1"/>
  <c r="BE24" i="11"/>
  <c r="CG24" i="11" s="1"/>
  <c r="DG24" i="11" s="1"/>
  <c r="EE24" i="11" s="1"/>
  <c r="BF24" i="11"/>
  <c r="CH24" i="11" s="1"/>
  <c r="DH24" i="11" s="1"/>
  <c r="EF24" i="11" s="1"/>
  <c r="BG24" i="11"/>
  <c r="CI24" i="11" s="1"/>
  <c r="DI24" i="11" s="1"/>
  <c r="EG24" i="11" s="1"/>
  <c r="BH24" i="11"/>
  <c r="CJ24" i="11" s="1"/>
  <c r="DJ24" i="11" s="1"/>
  <c r="EH24" i="11" s="1"/>
  <c r="BI24" i="11"/>
  <c r="CK24" i="11" s="1"/>
  <c r="DK24" i="11" s="1"/>
  <c r="EI24" i="11" s="1"/>
  <c r="BJ24" i="11"/>
  <c r="CL24" i="11" s="1"/>
  <c r="BK24" i="11"/>
  <c r="CM24" i="11" s="1"/>
  <c r="DM24" i="11" s="1"/>
  <c r="EK24" i="11" s="1"/>
  <c r="BL24" i="11"/>
  <c r="CN24" i="11" s="1"/>
  <c r="DN24" i="11" s="1"/>
  <c r="EL24" i="11" s="1"/>
  <c r="BM24" i="11"/>
  <c r="CO24" i="11" s="1"/>
  <c r="DO24" i="11" s="1"/>
  <c r="EM24" i="11" s="1"/>
  <c r="BN24" i="11"/>
  <c r="CP24" i="11" s="1"/>
  <c r="DP24" i="11" s="1"/>
  <c r="EN24" i="11" s="1"/>
  <c r="BV24" i="11"/>
  <c r="CV24" i="11" s="1"/>
  <c r="DT24" i="11" s="1"/>
  <c r="CY24" i="11"/>
  <c r="DW24" i="11" s="1"/>
  <c r="DL24" i="11"/>
  <c r="EJ24" i="11" s="1"/>
  <c r="AL25" i="11"/>
  <c r="AM25" i="11"/>
  <c r="AN25" i="11"/>
  <c r="BP25" i="11" s="1"/>
  <c r="AO25" i="11"/>
  <c r="AP25" i="11"/>
  <c r="BR25" i="11" s="1"/>
  <c r="CR25" i="11" s="1"/>
  <c r="AQ25" i="11"/>
  <c r="BS25" i="11" s="1"/>
  <c r="CS25" i="11" s="1"/>
  <c r="AR25" i="11"/>
  <c r="BT25" i="11" s="1"/>
  <c r="CT25" i="11" s="1"/>
  <c r="DR25" i="11" s="1"/>
  <c r="AS25" i="11"/>
  <c r="BU25" i="11" s="1"/>
  <c r="CU25" i="11" s="1"/>
  <c r="DS25" i="11" s="1"/>
  <c r="AT25" i="11"/>
  <c r="AU25" i="11"/>
  <c r="AV25" i="11"/>
  <c r="BX25" i="11" s="1"/>
  <c r="CX25" i="11" s="1"/>
  <c r="DV25" i="11" s="1"/>
  <c r="AW25" i="11"/>
  <c r="AX25" i="11"/>
  <c r="BZ25" i="11" s="1"/>
  <c r="CZ25" i="11" s="1"/>
  <c r="DX25" i="11" s="1"/>
  <c r="AY25" i="11"/>
  <c r="CA25" i="11" s="1"/>
  <c r="DA25" i="11" s="1"/>
  <c r="DY25" i="11" s="1"/>
  <c r="AZ25" i="11"/>
  <c r="CB25" i="11" s="1"/>
  <c r="DB25" i="11" s="1"/>
  <c r="BA25" i="11"/>
  <c r="CC25" i="11" s="1"/>
  <c r="DC25" i="11" s="1"/>
  <c r="EA25" i="11" s="1"/>
  <c r="BB25" i="11"/>
  <c r="CD25" i="11" s="1"/>
  <c r="DD25" i="11" s="1"/>
  <c r="EB25" i="11" s="1"/>
  <c r="BC25" i="11"/>
  <c r="BD25" i="11"/>
  <c r="BE25" i="11"/>
  <c r="BF25" i="11"/>
  <c r="CH25" i="11" s="1"/>
  <c r="DH25" i="11" s="1"/>
  <c r="EF25" i="11" s="1"/>
  <c r="BG25" i="11"/>
  <c r="CI25" i="11" s="1"/>
  <c r="DI25" i="11" s="1"/>
  <c r="EG25" i="11" s="1"/>
  <c r="BH25" i="11"/>
  <c r="CJ25" i="11" s="1"/>
  <c r="DJ25" i="11" s="1"/>
  <c r="EH25" i="11" s="1"/>
  <c r="BI25" i="11"/>
  <c r="CK25" i="11" s="1"/>
  <c r="DK25" i="11" s="1"/>
  <c r="EI25" i="11" s="1"/>
  <c r="BJ25" i="11"/>
  <c r="BK25" i="11"/>
  <c r="BL25" i="11"/>
  <c r="CN25" i="11" s="1"/>
  <c r="BM25" i="11"/>
  <c r="BN25" i="11"/>
  <c r="CP25" i="11" s="1"/>
  <c r="DP25" i="11" s="1"/>
  <c r="EN25" i="11" s="1"/>
  <c r="BQ25" i="11"/>
  <c r="BV25" i="11"/>
  <c r="CV25" i="11" s="1"/>
  <c r="DT25" i="11" s="1"/>
  <c r="BW25" i="11"/>
  <c r="CW25" i="11" s="1"/>
  <c r="DU25" i="11" s="1"/>
  <c r="BY25" i="11"/>
  <c r="CY25" i="11" s="1"/>
  <c r="DW25" i="11" s="1"/>
  <c r="CE25" i="11"/>
  <c r="DE25" i="11" s="1"/>
  <c r="EC25" i="11" s="1"/>
  <c r="CF25" i="11"/>
  <c r="DF25" i="11" s="1"/>
  <c r="ED25" i="11" s="1"/>
  <c r="CG25" i="11"/>
  <c r="DG25" i="11" s="1"/>
  <c r="EE25" i="11" s="1"/>
  <c r="CL25" i="11"/>
  <c r="DL25" i="11" s="1"/>
  <c r="EJ25" i="11" s="1"/>
  <c r="CM25" i="11"/>
  <c r="DM25" i="11" s="1"/>
  <c r="EK25" i="11" s="1"/>
  <c r="CO25" i="11"/>
  <c r="DO25" i="11" s="1"/>
  <c r="EM25" i="11" s="1"/>
  <c r="DN25" i="11"/>
  <c r="EL25" i="11" s="1"/>
  <c r="DZ25" i="11"/>
  <c r="AL26" i="11"/>
  <c r="AM26" i="11"/>
  <c r="AN26" i="11"/>
  <c r="AO26" i="11"/>
  <c r="BQ26" i="11" s="1"/>
  <c r="AP26" i="11"/>
  <c r="AQ26" i="11"/>
  <c r="BS26" i="11" s="1"/>
  <c r="CS26" i="11" s="1"/>
  <c r="AR26" i="11"/>
  <c r="BT26" i="11" s="1"/>
  <c r="CT26" i="11" s="1"/>
  <c r="DR26" i="11" s="1"/>
  <c r="AS26" i="11"/>
  <c r="BU26" i="11" s="1"/>
  <c r="AT26" i="11"/>
  <c r="BV26" i="11" s="1"/>
  <c r="CV26" i="11" s="1"/>
  <c r="DT26" i="11" s="1"/>
  <c r="AU26" i="11"/>
  <c r="BW26" i="11" s="1"/>
  <c r="CW26" i="11" s="1"/>
  <c r="DU26" i="11" s="1"/>
  <c r="AV26" i="11"/>
  <c r="AW26" i="11"/>
  <c r="BY26" i="11" s="1"/>
  <c r="CY26" i="11" s="1"/>
  <c r="DW26" i="11" s="1"/>
  <c r="AX26" i="11"/>
  <c r="BZ26" i="11" s="1"/>
  <c r="CZ26" i="11" s="1"/>
  <c r="DX26" i="11" s="1"/>
  <c r="AY26" i="11"/>
  <c r="CA26" i="11" s="1"/>
  <c r="DA26" i="11" s="1"/>
  <c r="DY26" i="11" s="1"/>
  <c r="AZ26" i="11"/>
  <c r="CB26" i="11" s="1"/>
  <c r="DB26" i="11" s="1"/>
  <c r="DZ26" i="11" s="1"/>
  <c r="BA26" i="11"/>
  <c r="CC26" i="11" s="1"/>
  <c r="BB26" i="11"/>
  <c r="CD26" i="11" s="1"/>
  <c r="DD26" i="11" s="1"/>
  <c r="EB26" i="11" s="1"/>
  <c r="BC26" i="11"/>
  <c r="CE26" i="11" s="1"/>
  <c r="DE26" i="11" s="1"/>
  <c r="EC26" i="11" s="1"/>
  <c r="BD26" i="11"/>
  <c r="BE26" i="11"/>
  <c r="CG26" i="11" s="1"/>
  <c r="DG26" i="11" s="1"/>
  <c r="BF26" i="11"/>
  <c r="CH26" i="11" s="1"/>
  <c r="DH26" i="11" s="1"/>
  <c r="EF26" i="11" s="1"/>
  <c r="BG26" i="11"/>
  <c r="CI26" i="11" s="1"/>
  <c r="DI26" i="11" s="1"/>
  <c r="EG26" i="11" s="1"/>
  <c r="BH26" i="11"/>
  <c r="BI26" i="11"/>
  <c r="CK26" i="11" s="1"/>
  <c r="BJ26" i="11"/>
  <c r="CL26" i="11" s="1"/>
  <c r="DL26" i="11" s="1"/>
  <c r="EJ26" i="11" s="1"/>
  <c r="BK26" i="11"/>
  <c r="BL26" i="11"/>
  <c r="BM26" i="11"/>
  <c r="CO26" i="11" s="1"/>
  <c r="BN26" i="11"/>
  <c r="CP26" i="11" s="1"/>
  <c r="DP26" i="11" s="1"/>
  <c r="EN26" i="11" s="1"/>
  <c r="BP26" i="11"/>
  <c r="BR26" i="11"/>
  <c r="CR26" i="11" s="1"/>
  <c r="BX26" i="11"/>
  <c r="CX26" i="11" s="1"/>
  <c r="DV26" i="11" s="1"/>
  <c r="CF26" i="11"/>
  <c r="DF26" i="11" s="1"/>
  <c r="ED26" i="11" s="1"/>
  <c r="CJ26" i="11"/>
  <c r="DJ26" i="11" s="1"/>
  <c r="EH26" i="11" s="1"/>
  <c r="CM26" i="11"/>
  <c r="DM26" i="11" s="1"/>
  <c r="EK26" i="11" s="1"/>
  <c r="CN26" i="11"/>
  <c r="DN26" i="11" s="1"/>
  <c r="CU26" i="11"/>
  <c r="DS26" i="11" s="1"/>
  <c r="DC26" i="11"/>
  <c r="EA26" i="11" s="1"/>
  <c r="DK26" i="11"/>
  <c r="EI26" i="11" s="1"/>
  <c r="DO26" i="11"/>
  <c r="EM26" i="11" s="1"/>
  <c r="EE26" i="11"/>
  <c r="EL26" i="11"/>
  <c r="AL27" i="11"/>
  <c r="AM27" i="11"/>
  <c r="AN27" i="11"/>
  <c r="AO27" i="11"/>
  <c r="AP27" i="11"/>
  <c r="AQ27" i="11"/>
  <c r="BS27" i="11" s="1"/>
  <c r="CS27" i="11" s="1"/>
  <c r="AR27" i="11"/>
  <c r="BT27" i="11" s="1"/>
  <c r="CT27" i="11" s="1"/>
  <c r="DR27" i="11" s="1"/>
  <c r="AS27" i="11"/>
  <c r="BU27" i="11" s="1"/>
  <c r="AT27" i="11"/>
  <c r="BV27" i="11" s="1"/>
  <c r="CV27" i="11" s="1"/>
  <c r="DT27" i="11" s="1"/>
  <c r="AU27" i="11"/>
  <c r="BW27" i="11" s="1"/>
  <c r="CW27" i="11" s="1"/>
  <c r="DU27" i="11" s="1"/>
  <c r="AV27" i="11"/>
  <c r="BX27" i="11" s="1"/>
  <c r="CX27" i="11" s="1"/>
  <c r="DV27" i="11" s="1"/>
  <c r="AW27" i="11"/>
  <c r="AX27" i="11"/>
  <c r="BZ27" i="11" s="1"/>
  <c r="CZ27" i="11" s="1"/>
  <c r="DX27" i="11" s="1"/>
  <c r="AY27" i="11"/>
  <c r="CA27" i="11" s="1"/>
  <c r="DA27" i="11" s="1"/>
  <c r="DY27" i="11" s="1"/>
  <c r="AZ27" i="11"/>
  <c r="CB27" i="11" s="1"/>
  <c r="DB27" i="11" s="1"/>
  <c r="DZ27" i="11" s="1"/>
  <c r="BA27" i="11"/>
  <c r="CC27" i="11" s="1"/>
  <c r="DC27" i="11" s="1"/>
  <c r="EA27" i="11" s="1"/>
  <c r="BB27" i="11"/>
  <c r="BC27" i="11"/>
  <c r="CE27" i="11" s="1"/>
  <c r="DE27" i="11" s="1"/>
  <c r="EC27" i="11" s="1"/>
  <c r="BD27" i="11"/>
  <c r="CF27" i="11" s="1"/>
  <c r="BE27" i="11"/>
  <c r="CG27" i="11" s="1"/>
  <c r="DG27" i="11" s="1"/>
  <c r="EE27" i="11" s="1"/>
  <c r="BF27" i="11"/>
  <c r="CH27" i="11" s="1"/>
  <c r="DH27" i="11" s="1"/>
  <c r="EF27" i="11" s="1"/>
  <c r="BG27" i="11"/>
  <c r="CI27" i="11" s="1"/>
  <c r="DI27" i="11" s="1"/>
  <c r="EG27" i="11" s="1"/>
  <c r="BH27" i="11"/>
  <c r="CJ27" i="11" s="1"/>
  <c r="DJ27" i="11" s="1"/>
  <c r="EH27" i="11" s="1"/>
  <c r="BI27" i="11"/>
  <c r="CK27" i="11" s="1"/>
  <c r="DK27" i="11" s="1"/>
  <c r="EI27" i="11" s="1"/>
  <c r="BJ27" i="11"/>
  <c r="BK27" i="11"/>
  <c r="CM27" i="11" s="1"/>
  <c r="DM27" i="11" s="1"/>
  <c r="EK27" i="11" s="1"/>
  <c r="BL27" i="11"/>
  <c r="CN27" i="11" s="1"/>
  <c r="DN27" i="11" s="1"/>
  <c r="EL27" i="11" s="1"/>
  <c r="BM27" i="11"/>
  <c r="CO27" i="11" s="1"/>
  <c r="DO27" i="11" s="1"/>
  <c r="EM27" i="11" s="1"/>
  <c r="BN27" i="11"/>
  <c r="BP27" i="11"/>
  <c r="BQ27" i="11"/>
  <c r="BR27" i="11"/>
  <c r="CR27" i="11" s="1"/>
  <c r="BY27" i="11"/>
  <c r="CY27" i="11" s="1"/>
  <c r="DW27" i="11" s="1"/>
  <c r="CD27" i="11"/>
  <c r="CL27" i="11"/>
  <c r="DL27" i="11" s="1"/>
  <c r="EJ27" i="11" s="1"/>
  <c r="CP27" i="11"/>
  <c r="CU27" i="11"/>
  <c r="DS27" i="11" s="1"/>
  <c r="DD27" i="11"/>
  <c r="EB27" i="11" s="1"/>
  <c r="DF27" i="11"/>
  <c r="ED27" i="11" s="1"/>
  <c r="AL28" i="11"/>
  <c r="AM28" i="11"/>
  <c r="AN28" i="11"/>
  <c r="BP28" i="11" s="1"/>
  <c r="AO28" i="11"/>
  <c r="BQ28" i="11" s="1"/>
  <c r="AP28" i="11"/>
  <c r="BR28" i="11" s="1"/>
  <c r="CR28" i="11" s="1"/>
  <c r="AQ28" i="11"/>
  <c r="AR28" i="11"/>
  <c r="BT28" i="11" s="1"/>
  <c r="CT28" i="11" s="1"/>
  <c r="DR28" i="11" s="1"/>
  <c r="AS28" i="11"/>
  <c r="AT28" i="11"/>
  <c r="BV28" i="11" s="1"/>
  <c r="CV28" i="11" s="1"/>
  <c r="DT28" i="11" s="1"/>
  <c r="AU28" i="11"/>
  <c r="BW28" i="11" s="1"/>
  <c r="CW28" i="11" s="1"/>
  <c r="DU28" i="11" s="1"/>
  <c r="AV28" i="11"/>
  <c r="BX28" i="11" s="1"/>
  <c r="CX28" i="11" s="1"/>
  <c r="DV28" i="11" s="1"/>
  <c r="AW28" i="11"/>
  <c r="BY28" i="11" s="1"/>
  <c r="CY28" i="11" s="1"/>
  <c r="DW28" i="11" s="1"/>
  <c r="AX28" i="11"/>
  <c r="BZ28" i="11" s="1"/>
  <c r="CZ28" i="11" s="1"/>
  <c r="DX28" i="11" s="1"/>
  <c r="AY28" i="11"/>
  <c r="AZ28" i="11"/>
  <c r="CB28" i="11" s="1"/>
  <c r="DB28" i="11" s="1"/>
  <c r="DZ28" i="11" s="1"/>
  <c r="BA28" i="11"/>
  <c r="CC28" i="11" s="1"/>
  <c r="DC28" i="11" s="1"/>
  <c r="EA28" i="11" s="1"/>
  <c r="BB28" i="11"/>
  <c r="BC28" i="11"/>
  <c r="CE28" i="11" s="1"/>
  <c r="DE28" i="11" s="1"/>
  <c r="EC28" i="11" s="1"/>
  <c r="BD28" i="11"/>
  <c r="CF28" i="11" s="1"/>
  <c r="DF28" i="11" s="1"/>
  <c r="ED28" i="11" s="1"/>
  <c r="BE28" i="11"/>
  <c r="CG28" i="11" s="1"/>
  <c r="DG28" i="11" s="1"/>
  <c r="EE28" i="11" s="1"/>
  <c r="BF28" i="11"/>
  <c r="CH28" i="11" s="1"/>
  <c r="DH28" i="11" s="1"/>
  <c r="EF28" i="11" s="1"/>
  <c r="BG28" i="11"/>
  <c r="BH28" i="11"/>
  <c r="CJ28" i="11" s="1"/>
  <c r="DJ28" i="11" s="1"/>
  <c r="EH28" i="11" s="1"/>
  <c r="BI28" i="11"/>
  <c r="BJ28" i="11"/>
  <c r="BK28" i="11"/>
  <c r="BL28" i="11"/>
  <c r="CN28" i="11" s="1"/>
  <c r="DN28" i="11" s="1"/>
  <c r="EL28" i="11" s="1"/>
  <c r="BM28" i="11"/>
  <c r="CO28" i="11" s="1"/>
  <c r="DO28" i="11" s="1"/>
  <c r="EM28" i="11" s="1"/>
  <c r="BN28" i="11"/>
  <c r="CP28" i="11" s="1"/>
  <c r="BS28" i="11"/>
  <c r="CS28" i="11" s="1"/>
  <c r="BU28" i="11"/>
  <c r="CU28" i="11" s="1"/>
  <c r="DS28" i="11" s="1"/>
  <c r="CA28" i="11"/>
  <c r="DA28" i="11" s="1"/>
  <c r="DY28" i="11" s="1"/>
  <c r="CD28" i="11"/>
  <c r="DD28" i="11" s="1"/>
  <c r="EB28" i="11" s="1"/>
  <c r="CI28" i="11"/>
  <c r="DI28" i="11" s="1"/>
  <c r="EG28" i="11" s="1"/>
  <c r="CK28" i="11"/>
  <c r="DK28" i="11" s="1"/>
  <c r="EI28" i="11" s="1"/>
  <c r="CL28" i="11"/>
  <c r="DL28" i="11" s="1"/>
  <c r="EJ28" i="11" s="1"/>
  <c r="CM28" i="11"/>
  <c r="DM28" i="11" s="1"/>
  <c r="EK28" i="11" s="1"/>
  <c r="AL29" i="11"/>
  <c r="AM29" i="11"/>
  <c r="AN29" i="11"/>
  <c r="BP29" i="11" s="1"/>
  <c r="AO29" i="11"/>
  <c r="BQ29" i="11" s="1"/>
  <c r="AP29" i="11"/>
  <c r="AQ29" i="11"/>
  <c r="BS29" i="11" s="1"/>
  <c r="CS29" i="11" s="1"/>
  <c r="AR29" i="11"/>
  <c r="BT29" i="11" s="1"/>
  <c r="CT29" i="11" s="1"/>
  <c r="DR29" i="11" s="1"/>
  <c r="AS29" i="11"/>
  <c r="AT29" i="11"/>
  <c r="BV29" i="11" s="1"/>
  <c r="CV29" i="11" s="1"/>
  <c r="DT29" i="11" s="1"/>
  <c r="AU29" i="11"/>
  <c r="BW29" i="11" s="1"/>
  <c r="CW29" i="11" s="1"/>
  <c r="DU29" i="11" s="1"/>
  <c r="AV29" i="11"/>
  <c r="BX29" i="11" s="1"/>
  <c r="CX29" i="11" s="1"/>
  <c r="DV29" i="11" s="1"/>
  <c r="AW29" i="11"/>
  <c r="BY29" i="11" s="1"/>
  <c r="CY29" i="11" s="1"/>
  <c r="DW29" i="11" s="1"/>
  <c r="AX29" i="11"/>
  <c r="BZ29" i="11" s="1"/>
  <c r="CZ29" i="11" s="1"/>
  <c r="DX29" i="11" s="1"/>
  <c r="AY29" i="11"/>
  <c r="CA29" i="11" s="1"/>
  <c r="DA29" i="11" s="1"/>
  <c r="DY29" i="11" s="1"/>
  <c r="AZ29" i="11"/>
  <c r="CB29" i="11" s="1"/>
  <c r="DB29" i="11" s="1"/>
  <c r="DZ29" i="11" s="1"/>
  <c r="BA29" i="11"/>
  <c r="BB29" i="11"/>
  <c r="CD29" i="11" s="1"/>
  <c r="DD29" i="11" s="1"/>
  <c r="EB29" i="11" s="1"/>
  <c r="BC29" i="11"/>
  <c r="CE29" i="11" s="1"/>
  <c r="DE29" i="11" s="1"/>
  <c r="EC29" i="11" s="1"/>
  <c r="BD29" i="11"/>
  <c r="CF29" i="11" s="1"/>
  <c r="DF29" i="11" s="1"/>
  <c r="ED29" i="11" s="1"/>
  <c r="BE29" i="11"/>
  <c r="BF29" i="11"/>
  <c r="BG29" i="11"/>
  <c r="BH29" i="11"/>
  <c r="CJ29" i="11" s="1"/>
  <c r="DJ29" i="11" s="1"/>
  <c r="EH29" i="11" s="1"/>
  <c r="BI29" i="11"/>
  <c r="BJ29" i="11"/>
  <c r="CL29" i="11" s="1"/>
  <c r="BK29" i="11"/>
  <c r="CM29" i="11" s="1"/>
  <c r="DM29" i="11" s="1"/>
  <c r="EK29" i="11" s="1"/>
  <c r="BL29" i="11"/>
  <c r="CN29" i="11" s="1"/>
  <c r="DN29" i="11" s="1"/>
  <c r="EL29" i="11" s="1"/>
  <c r="BM29" i="11"/>
  <c r="CO29" i="11" s="1"/>
  <c r="BN29" i="11"/>
  <c r="CP29" i="11" s="1"/>
  <c r="BR29" i="11"/>
  <c r="CR29" i="11" s="1"/>
  <c r="BU29" i="11"/>
  <c r="CU29" i="11" s="1"/>
  <c r="DS29" i="11" s="1"/>
  <c r="CC29" i="11"/>
  <c r="DC29" i="11" s="1"/>
  <c r="EA29" i="11" s="1"/>
  <c r="CG29" i="11"/>
  <c r="DG29" i="11" s="1"/>
  <c r="EE29" i="11" s="1"/>
  <c r="CH29" i="11"/>
  <c r="DH29" i="11" s="1"/>
  <c r="CI29" i="11"/>
  <c r="DI29" i="11" s="1"/>
  <c r="EG29" i="11" s="1"/>
  <c r="CK29" i="11"/>
  <c r="DK29" i="11" s="1"/>
  <c r="EI29" i="11" s="1"/>
  <c r="DL29" i="11"/>
  <c r="EJ29" i="11" s="1"/>
  <c r="EF29" i="11"/>
  <c r="AL30" i="11"/>
  <c r="AM30" i="11"/>
  <c r="AN30" i="11"/>
  <c r="BP30" i="11" s="1"/>
  <c r="AO30" i="11"/>
  <c r="AP30" i="11"/>
  <c r="BR30" i="11" s="1"/>
  <c r="CR30" i="11" s="1"/>
  <c r="AQ30" i="11"/>
  <c r="BS30" i="11" s="1"/>
  <c r="CS30" i="11" s="1"/>
  <c r="AR30" i="11"/>
  <c r="AS30" i="11"/>
  <c r="BU30" i="11" s="1"/>
  <c r="CU30" i="11" s="1"/>
  <c r="DS30" i="11" s="1"/>
  <c r="AT30" i="11"/>
  <c r="BV30" i="11" s="1"/>
  <c r="CV30" i="11" s="1"/>
  <c r="DT30" i="11" s="1"/>
  <c r="AU30" i="11"/>
  <c r="BW30" i="11" s="1"/>
  <c r="CW30" i="11" s="1"/>
  <c r="DU30" i="11" s="1"/>
  <c r="AV30" i="11"/>
  <c r="BX30" i="11" s="1"/>
  <c r="CX30" i="11" s="1"/>
  <c r="DV30" i="11" s="1"/>
  <c r="AW30" i="11"/>
  <c r="BY30" i="11" s="1"/>
  <c r="AX30" i="11"/>
  <c r="BZ30" i="11" s="1"/>
  <c r="CZ30" i="11" s="1"/>
  <c r="DX30" i="11" s="1"/>
  <c r="AY30" i="11"/>
  <c r="CA30" i="11" s="1"/>
  <c r="DA30" i="11" s="1"/>
  <c r="DY30" i="11" s="1"/>
  <c r="AZ30" i="11"/>
  <c r="CB30" i="11" s="1"/>
  <c r="DB30" i="11" s="1"/>
  <c r="DZ30" i="11" s="1"/>
  <c r="BA30" i="11"/>
  <c r="BB30" i="11"/>
  <c r="CD30" i="11" s="1"/>
  <c r="DD30" i="11" s="1"/>
  <c r="EB30" i="11" s="1"/>
  <c r="BC30" i="11"/>
  <c r="CE30" i="11" s="1"/>
  <c r="DE30" i="11" s="1"/>
  <c r="EC30" i="11" s="1"/>
  <c r="BD30" i="11"/>
  <c r="CF30" i="11" s="1"/>
  <c r="DF30" i="11" s="1"/>
  <c r="ED30" i="11" s="1"/>
  <c r="BE30" i="11"/>
  <c r="CG30" i="11" s="1"/>
  <c r="DG30" i="11" s="1"/>
  <c r="EE30" i="11" s="1"/>
  <c r="BF30" i="11"/>
  <c r="CH30" i="11" s="1"/>
  <c r="DH30" i="11" s="1"/>
  <c r="EF30" i="11" s="1"/>
  <c r="BG30" i="11"/>
  <c r="CI30" i="11" s="1"/>
  <c r="DI30" i="11" s="1"/>
  <c r="EG30" i="11" s="1"/>
  <c r="BH30" i="11"/>
  <c r="CJ30" i="11" s="1"/>
  <c r="DJ30" i="11" s="1"/>
  <c r="EH30" i="11" s="1"/>
  <c r="BI30" i="11"/>
  <c r="BJ30" i="11"/>
  <c r="CL30" i="11" s="1"/>
  <c r="DL30" i="11" s="1"/>
  <c r="EJ30" i="11" s="1"/>
  <c r="BK30" i="11"/>
  <c r="CM30" i="11" s="1"/>
  <c r="DM30" i="11" s="1"/>
  <c r="EK30" i="11" s="1"/>
  <c r="BL30" i="11"/>
  <c r="CN30" i="11" s="1"/>
  <c r="DN30" i="11" s="1"/>
  <c r="EL30" i="11" s="1"/>
  <c r="BM30" i="11"/>
  <c r="BN30" i="11"/>
  <c r="CP30" i="11" s="1"/>
  <c r="DP30" i="11" s="1"/>
  <c r="EN30" i="11" s="1"/>
  <c r="BQ30" i="11"/>
  <c r="BT30" i="11"/>
  <c r="CT30" i="11" s="1"/>
  <c r="DR30" i="11" s="1"/>
  <c r="CC30" i="11"/>
  <c r="DC30" i="11" s="1"/>
  <c r="EA30" i="11" s="1"/>
  <c r="CK30" i="11"/>
  <c r="DK30" i="11" s="1"/>
  <c r="EI30" i="11" s="1"/>
  <c r="CO30" i="11"/>
  <c r="DO30" i="11" s="1"/>
  <c r="EM30" i="11" s="1"/>
  <c r="CY30" i="11"/>
  <c r="DW30" i="11" s="1"/>
  <c r="AL31" i="11"/>
  <c r="AM31" i="11"/>
  <c r="AN31" i="11"/>
  <c r="BP31" i="11" s="1"/>
  <c r="AO31" i="11"/>
  <c r="BQ31" i="11" s="1"/>
  <c r="AP31" i="11"/>
  <c r="BR31" i="11" s="1"/>
  <c r="CR31" i="11" s="1"/>
  <c r="AQ31" i="11"/>
  <c r="BS31" i="11" s="1"/>
  <c r="CS31" i="11" s="1"/>
  <c r="AR31" i="11"/>
  <c r="BT31" i="11" s="1"/>
  <c r="CT31" i="11" s="1"/>
  <c r="DR31" i="11" s="1"/>
  <c r="AS31" i="11"/>
  <c r="BU31" i="11" s="1"/>
  <c r="CU31" i="11" s="1"/>
  <c r="AT31" i="11"/>
  <c r="BV31" i="11" s="1"/>
  <c r="CV31" i="11" s="1"/>
  <c r="DT31" i="11" s="1"/>
  <c r="AU31" i="11"/>
  <c r="BW31" i="11" s="1"/>
  <c r="CW31" i="11" s="1"/>
  <c r="DU31" i="11" s="1"/>
  <c r="AV31" i="11"/>
  <c r="BX31" i="11" s="1"/>
  <c r="CX31" i="11" s="1"/>
  <c r="DV31" i="11" s="1"/>
  <c r="AW31" i="11"/>
  <c r="BY31" i="11" s="1"/>
  <c r="CY31" i="11" s="1"/>
  <c r="DW31" i="11" s="1"/>
  <c r="AX31" i="11"/>
  <c r="BZ31" i="11" s="1"/>
  <c r="CZ31" i="11" s="1"/>
  <c r="DX31" i="11" s="1"/>
  <c r="AY31" i="11"/>
  <c r="CA31" i="11" s="1"/>
  <c r="AZ31" i="11"/>
  <c r="CB31" i="11" s="1"/>
  <c r="DB31" i="11" s="1"/>
  <c r="DZ31" i="11" s="1"/>
  <c r="BA31" i="11"/>
  <c r="BB31" i="11"/>
  <c r="CD31" i="11" s="1"/>
  <c r="DD31" i="11" s="1"/>
  <c r="EB31" i="11" s="1"/>
  <c r="BC31" i="11"/>
  <c r="BD31" i="11"/>
  <c r="CF31" i="11" s="1"/>
  <c r="DF31" i="11" s="1"/>
  <c r="ED31" i="11" s="1"/>
  <c r="BE31" i="11"/>
  <c r="CG31" i="11" s="1"/>
  <c r="DG31" i="11" s="1"/>
  <c r="EE31" i="11" s="1"/>
  <c r="BF31" i="11"/>
  <c r="CH31" i="11" s="1"/>
  <c r="DH31" i="11" s="1"/>
  <c r="EF31" i="11" s="1"/>
  <c r="BG31" i="11"/>
  <c r="CI31" i="11" s="1"/>
  <c r="DI31" i="11" s="1"/>
  <c r="EG31" i="11" s="1"/>
  <c r="BH31" i="11"/>
  <c r="CJ31" i="11" s="1"/>
  <c r="DJ31" i="11" s="1"/>
  <c r="BI31" i="11"/>
  <c r="BJ31" i="11"/>
  <c r="CL31" i="11" s="1"/>
  <c r="DL31" i="11" s="1"/>
  <c r="EJ31" i="11" s="1"/>
  <c r="BK31" i="11"/>
  <c r="CM31" i="11" s="1"/>
  <c r="DM31" i="11" s="1"/>
  <c r="EK31" i="11" s="1"/>
  <c r="BL31" i="11"/>
  <c r="CN31" i="11" s="1"/>
  <c r="DN31" i="11" s="1"/>
  <c r="EL31" i="11" s="1"/>
  <c r="BM31" i="11"/>
  <c r="BN31" i="11"/>
  <c r="CP31" i="11" s="1"/>
  <c r="DP31" i="11" s="1"/>
  <c r="EN31" i="11" s="1"/>
  <c r="CC31" i="11"/>
  <c r="DC31" i="11" s="1"/>
  <c r="EA31" i="11" s="1"/>
  <c r="CE31" i="11"/>
  <c r="DE31" i="11" s="1"/>
  <c r="EC31" i="11" s="1"/>
  <c r="CK31" i="11"/>
  <c r="DK31" i="11" s="1"/>
  <c r="CO31" i="11"/>
  <c r="DO31" i="11" s="1"/>
  <c r="EM31" i="11" s="1"/>
  <c r="DA31" i="11"/>
  <c r="DY31" i="11" s="1"/>
  <c r="DS31" i="11"/>
  <c r="EH31" i="11"/>
  <c r="EI31" i="11"/>
  <c r="AL32" i="11"/>
  <c r="AM32" i="11"/>
  <c r="AN32" i="11"/>
  <c r="BP32" i="11" s="1"/>
  <c r="AO32" i="11"/>
  <c r="AP32" i="11"/>
  <c r="BR32" i="11" s="1"/>
  <c r="CR32" i="11" s="1"/>
  <c r="AQ32" i="11"/>
  <c r="BS32" i="11" s="1"/>
  <c r="CS32" i="11" s="1"/>
  <c r="AR32" i="11"/>
  <c r="BT32" i="11" s="1"/>
  <c r="CT32" i="11" s="1"/>
  <c r="DR32" i="11" s="1"/>
  <c r="AS32" i="11"/>
  <c r="BU32" i="11" s="1"/>
  <c r="CU32" i="11" s="1"/>
  <c r="DS32" i="11" s="1"/>
  <c r="AT32" i="11"/>
  <c r="AU32" i="11"/>
  <c r="BW32" i="11" s="1"/>
  <c r="CW32" i="11" s="1"/>
  <c r="DU32" i="11" s="1"/>
  <c r="AV32" i="11"/>
  <c r="BX32" i="11" s="1"/>
  <c r="CX32" i="11" s="1"/>
  <c r="DV32" i="11" s="1"/>
  <c r="AW32" i="11"/>
  <c r="BY32" i="11" s="1"/>
  <c r="CY32" i="11" s="1"/>
  <c r="DW32" i="11" s="1"/>
  <c r="AX32" i="11"/>
  <c r="BZ32" i="11" s="1"/>
  <c r="CZ32" i="11" s="1"/>
  <c r="DX32" i="11" s="1"/>
  <c r="AY32" i="11"/>
  <c r="CA32" i="11" s="1"/>
  <c r="DA32" i="11" s="1"/>
  <c r="DY32" i="11" s="1"/>
  <c r="AZ32" i="11"/>
  <c r="BA32" i="11"/>
  <c r="BB32" i="11"/>
  <c r="CD32" i="11" s="1"/>
  <c r="DD32" i="11" s="1"/>
  <c r="EB32" i="11" s="1"/>
  <c r="BC32" i="11"/>
  <c r="CE32" i="11" s="1"/>
  <c r="DE32" i="11" s="1"/>
  <c r="EC32" i="11" s="1"/>
  <c r="BD32" i="11"/>
  <c r="CF32" i="11" s="1"/>
  <c r="DF32" i="11" s="1"/>
  <c r="ED32" i="11" s="1"/>
  <c r="BE32" i="11"/>
  <c r="CG32" i="11" s="1"/>
  <c r="DG32" i="11" s="1"/>
  <c r="EE32" i="11" s="1"/>
  <c r="BF32" i="11"/>
  <c r="CH32" i="11" s="1"/>
  <c r="DH32" i="11" s="1"/>
  <c r="EF32" i="11" s="1"/>
  <c r="BG32" i="11"/>
  <c r="CI32" i="11" s="1"/>
  <c r="DI32" i="11" s="1"/>
  <c r="EG32" i="11" s="1"/>
  <c r="BH32" i="11"/>
  <c r="CJ32" i="11" s="1"/>
  <c r="DJ32" i="11" s="1"/>
  <c r="EH32" i="11" s="1"/>
  <c r="BI32" i="11"/>
  <c r="CK32" i="11" s="1"/>
  <c r="DK32" i="11" s="1"/>
  <c r="EI32" i="11" s="1"/>
  <c r="BJ32" i="11"/>
  <c r="CL32" i="11" s="1"/>
  <c r="DL32" i="11" s="1"/>
  <c r="EJ32" i="11" s="1"/>
  <c r="BK32" i="11"/>
  <c r="CM32" i="11" s="1"/>
  <c r="DM32" i="11" s="1"/>
  <c r="EK32" i="11" s="1"/>
  <c r="BL32" i="11"/>
  <c r="CN32" i="11" s="1"/>
  <c r="DN32" i="11" s="1"/>
  <c r="EL32" i="11" s="1"/>
  <c r="BM32" i="11"/>
  <c r="BN32" i="11"/>
  <c r="CP32" i="11" s="1"/>
  <c r="DP32" i="11" s="1"/>
  <c r="EN32" i="11" s="1"/>
  <c r="BQ32" i="11"/>
  <c r="BV32" i="11"/>
  <c r="CB32" i="11"/>
  <c r="DB32" i="11" s="1"/>
  <c r="DZ32" i="11" s="1"/>
  <c r="CC32" i="11"/>
  <c r="DC32" i="11" s="1"/>
  <c r="EA32" i="11" s="1"/>
  <c r="CO32" i="11"/>
  <c r="CV32" i="11"/>
  <c r="DT32" i="11" s="1"/>
  <c r="AL33" i="11"/>
  <c r="AM33" i="11"/>
  <c r="AN33" i="11"/>
  <c r="BP33" i="11" s="1"/>
  <c r="AO33" i="11"/>
  <c r="BQ33" i="11" s="1"/>
  <c r="AP33" i="11"/>
  <c r="BR33" i="11" s="1"/>
  <c r="CR33" i="11" s="1"/>
  <c r="AQ33" i="11"/>
  <c r="BS33" i="11" s="1"/>
  <c r="CS33" i="11" s="1"/>
  <c r="AR33" i="11"/>
  <c r="BT33" i="11" s="1"/>
  <c r="CT33" i="11" s="1"/>
  <c r="DR33" i="11" s="1"/>
  <c r="AS33" i="11"/>
  <c r="BU33" i="11" s="1"/>
  <c r="CU33" i="11" s="1"/>
  <c r="DS33" i="11" s="1"/>
  <c r="AT33" i="11"/>
  <c r="BV33" i="11" s="1"/>
  <c r="AU33" i="11"/>
  <c r="BW33" i="11" s="1"/>
  <c r="CW33" i="11" s="1"/>
  <c r="DU33" i="11" s="1"/>
  <c r="AV33" i="11"/>
  <c r="BX33" i="11" s="1"/>
  <c r="AW33" i="11"/>
  <c r="BY33" i="11" s="1"/>
  <c r="CY33" i="11" s="1"/>
  <c r="DW33" i="11" s="1"/>
  <c r="AX33" i="11"/>
  <c r="BZ33" i="11" s="1"/>
  <c r="CZ33" i="11" s="1"/>
  <c r="DX33" i="11" s="1"/>
  <c r="AY33" i="11"/>
  <c r="CA33" i="11" s="1"/>
  <c r="DA33" i="11" s="1"/>
  <c r="DY33" i="11" s="1"/>
  <c r="AZ33" i="11"/>
  <c r="CB33" i="11" s="1"/>
  <c r="DB33" i="11" s="1"/>
  <c r="DZ33" i="11" s="1"/>
  <c r="BA33" i="11"/>
  <c r="CC33" i="11" s="1"/>
  <c r="DC33" i="11" s="1"/>
  <c r="EA33" i="11" s="1"/>
  <c r="BB33" i="11"/>
  <c r="CD33" i="11" s="1"/>
  <c r="DD33" i="11" s="1"/>
  <c r="EB33" i="11" s="1"/>
  <c r="BC33" i="11"/>
  <c r="CE33" i="11" s="1"/>
  <c r="DE33" i="11" s="1"/>
  <c r="EC33" i="11" s="1"/>
  <c r="BD33" i="11"/>
  <c r="CF33" i="11" s="1"/>
  <c r="DF33" i="11" s="1"/>
  <c r="ED33" i="11" s="1"/>
  <c r="BE33" i="11"/>
  <c r="CG33" i="11" s="1"/>
  <c r="DG33" i="11" s="1"/>
  <c r="EE33" i="11" s="1"/>
  <c r="BF33" i="11"/>
  <c r="CH33" i="11" s="1"/>
  <c r="DH33" i="11" s="1"/>
  <c r="EF33" i="11" s="1"/>
  <c r="BG33" i="11"/>
  <c r="CI33" i="11" s="1"/>
  <c r="DI33" i="11" s="1"/>
  <c r="EG33" i="11" s="1"/>
  <c r="BH33" i="11"/>
  <c r="CJ33" i="11" s="1"/>
  <c r="DJ33" i="11" s="1"/>
  <c r="EH33" i="11" s="1"/>
  <c r="BI33" i="11"/>
  <c r="CK33" i="11" s="1"/>
  <c r="DK33" i="11" s="1"/>
  <c r="EI33" i="11" s="1"/>
  <c r="BJ33" i="11"/>
  <c r="CL33" i="11" s="1"/>
  <c r="DL33" i="11" s="1"/>
  <c r="EJ33" i="11" s="1"/>
  <c r="BK33" i="11"/>
  <c r="CM33" i="11" s="1"/>
  <c r="DM33" i="11" s="1"/>
  <c r="EK33" i="11" s="1"/>
  <c r="BL33" i="11"/>
  <c r="CN33" i="11" s="1"/>
  <c r="DN33" i="11" s="1"/>
  <c r="EL33" i="11" s="1"/>
  <c r="BM33" i="11"/>
  <c r="BN33" i="11"/>
  <c r="CP33" i="11" s="1"/>
  <c r="DP33" i="11" s="1"/>
  <c r="EN33" i="11" s="1"/>
  <c r="CO33" i="11"/>
  <c r="DO33" i="11" s="1"/>
  <c r="EM33" i="11" s="1"/>
  <c r="CV33" i="11"/>
  <c r="DT33" i="11" s="1"/>
  <c r="CX33" i="11"/>
  <c r="DV33" i="11" s="1"/>
  <c r="AL34" i="11"/>
  <c r="AM34" i="11"/>
  <c r="AN34" i="11"/>
  <c r="BP34" i="11" s="1"/>
  <c r="AO34" i="11"/>
  <c r="BQ34" i="11" s="1"/>
  <c r="AP34" i="11"/>
  <c r="BR34" i="11" s="1"/>
  <c r="CR34" i="11" s="1"/>
  <c r="AQ34" i="11"/>
  <c r="AR34" i="11"/>
  <c r="BT34" i="11" s="1"/>
  <c r="CT34" i="11" s="1"/>
  <c r="DR34" i="11" s="1"/>
  <c r="AS34" i="11"/>
  <c r="BU34" i="11" s="1"/>
  <c r="CU34" i="11" s="1"/>
  <c r="AT34" i="11"/>
  <c r="BV34" i="11" s="1"/>
  <c r="CV34" i="11" s="1"/>
  <c r="DT34" i="11" s="1"/>
  <c r="AU34" i="11"/>
  <c r="BW34" i="11" s="1"/>
  <c r="CW34" i="11" s="1"/>
  <c r="DU34" i="11" s="1"/>
  <c r="AV34" i="11"/>
  <c r="BX34" i="11" s="1"/>
  <c r="CX34" i="11" s="1"/>
  <c r="DV34" i="11" s="1"/>
  <c r="AW34" i="11"/>
  <c r="BY34" i="11" s="1"/>
  <c r="CY34" i="11" s="1"/>
  <c r="DW34" i="11" s="1"/>
  <c r="AX34" i="11"/>
  <c r="BZ34" i="11" s="1"/>
  <c r="CZ34" i="11" s="1"/>
  <c r="DX34" i="11" s="1"/>
  <c r="AY34" i="11"/>
  <c r="CA34" i="11" s="1"/>
  <c r="DA34" i="11" s="1"/>
  <c r="DY34" i="11" s="1"/>
  <c r="AZ34" i="11"/>
  <c r="BA34" i="11"/>
  <c r="CC34" i="11" s="1"/>
  <c r="DC34" i="11" s="1"/>
  <c r="EA34" i="11" s="1"/>
  <c r="BB34" i="11"/>
  <c r="CD34" i="11" s="1"/>
  <c r="DD34" i="11" s="1"/>
  <c r="EB34" i="11" s="1"/>
  <c r="BC34" i="11"/>
  <c r="CE34" i="11" s="1"/>
  <c r="DE34" i="11" s="1"/>
  <c r="EC34" i="11" s="1"/>
  <c r="BD34" i="11"/>
  <c r="CF34" i="11" s="1"/>
  <c r="DF34" i="11" s="1"/>
  <c r="ED34" i="11" s="1"/>
  <c r="BE34" i="11"/>
  <c r="CG34" i="11" s="1"/>
  <c r="DG34" i="11" s="1"/>
  <c r="EE34" i="11" s="1"/>
  <c r="BF34" i="11"/>
  <c r="CH34" i="11" s="1"/>
  <c r="DH34" i="11" s="1"/>
  <c r="EF34" i="11" s="1"/>
  <c r="BG34" i="11"/>
  <c r="CI34" i="11" s="1"/>
  <c r="DI34" i="11" s="1"/>
  <c r="EG34" i="11" s="1"/>
  <c r="BH34" i="11"/>
  <c r="CJ34" i="11" s="1"/>
  <c r="DJ34" i="11" s="1"/>
  <c r="EH34" i="11" s="1"/>
  <c r="BI34" i="11"/>
  <c r="CK34" i="11" s="1"/>
  <c r="DK34" i="11" s="1"/>
  <c r="EI34" i="11" s="1"/>
  <c r="BJ34" i="11"/>
  <c r="CL34" i="11" s="1"/>
  <c r="DL34" i="11" s="1"/>
  <c r="EJ34" i="11" s="1"/>
  <c r="BK34" i="11"/>
  <c r="BL34" i="11"/>
  <c r="CN34" i="11" s="1"/>
  <c r="DN34" i="11" s="1"/>
  <c r="EL34" i="11" s="1"/>
  <c r="BM34" i="11"/>
  <c r="BN34" i="11"/>
  <c r="CP34" i="11" s="1"/>
  <c r="DP34" i="11" s="1"/>
  <c r="EN34" i="11" s="1"/>
  <c r="BS34" i="11"/>
  <c r="CB34" i="11"/>
  <c r="DB34" i="11" s="1"/>
  <c r="DZ34" i="11" s="1"/>
  <c r="CM34" i="11"/>
  <c r="DM34" i="11" s="1"/>
  <c r="EK34" i="11" s="1"/>
  <c r="CO34" i="11"/>
  <c r="DO34" i="11" s="1"/>
  <c r="EM34" i="11" s="1"/>
  <c r="CS34" i="11"/>
  <c r="DS34" i="11"/>
  <c r="AL35" i="11"/>
  <c r="AM35" i="11"/>
  <c r="AN35" i="11"/>
  <c r="BP35" i="11" s="1"/>
  <c r="AO35" i="11"/>
  <c r="BQ35" i="11" s="1"/>
  <c r="AP35" i="11"/>
  <c r="BR35" i="11" s="1"/>
  <c r="CR35" i="11" s="1"/>
  <c r="AQ35" i="11"/>
  <c r="AR35" i="11"/>
  <c r="BT35" i="11" s="1"/>
  <c r="CT35" i="11" s="1"/>
  <c r="DR35" i="11" s="1"/>
  <c r="AS35" i="11"/>
  <c r="AT35" i="11"/>
  <c r="BV35" i="11" s="1"/>
  <c r="CV35" i="11" s="1"/>
  <c r="DT35" i="11" s="1"/>
  <c r="AU35" i="11"/>
  <c r="BW35" i="11" s="1"/>
  <c r="CW35" i="11" s="1"/>
  <c r="DU35" i="11" s="1"/>
  <c r="AV35" i="11"/>
  <c r="BX35" i="11" s="1"/>
  <c r="CX35" i="11" s="1"/>
  <c r="DV35" i="11" s="1"/>
  <c r="AW35" i="11"/>
  <c r="BY35" i="11" s="1"/>
  <c r="CY35" i="11" s="1"/>
  <c r="DW35" i="11" s="1"/>
  <c r="AX35" i="11"/>
  <c r="BZ35" i="11" s="1"/>
  <c r="CZ35" i="11" s="1"/>
  <c r="DX35" i="11" s="1"/>
  <c r="AY35" i="11"/>
  <c r="AZ35" i="11"/>
  <c r="CB35" i="11" s="1"/>
  <c r="DB35" i="11" s="1"/>
  <c r="DZ35" i="11" s="1"/>
  <c r="BA35" i="11"/>
  <c r="BB35" i="11"/>
  <c r="CD35" i="11" s="1"/>
  <c r="DD35" i="11" s="1"/>
  <c r="EB35" i="11" s="1"/>
  <c r="BC35" i="11"/>
  <c r="BD35" i="11"/>
  <c r="CF35" i="11" s="1"/>
  <c r="DF35" i="11" s="1"/>
  <c r="ED35" i="11" s="1"/>
  <c r="BE35" i="11"/>
  <c r="CG35" i="11" s="1"/>
  <c r="DG35" i="11" s="1"/>
  <c r="EE35" i="11" s="1"/>
  <c r="BF35" i="11"/>
  <c r="CH35" i="11" s="1"/>
  <c r="DH35" i="11" s="1"/>
  <c r="EF35" i="11" s="1"/>
  <c r="BG35" i="11"/>
  <c r="BH35" i="11"/>
  <c r="CJ35" i="11" s="1"/>
  <c r="DJ35" i="11" s="1"/>
  <c r="EH35" i="11" s="1"/>
  <c r="BI35" i="11"/>
  <c r="BJ35" i="11"/>
  <c r="CL35" i="11" s="1"/>
  <c r="DL35" i="11" s="1"/>
  <c r="EJ35" i="11" s="1"/>
  <c r="BK35" i="11"/>
  <c r="CM35" i="11" s="1"/>
  <c r="DM35" i="11" s="1"/>
  <c r="EK35" i="11" s="1"/>
  <c r="BL35" i="11"/>
  <c r="CN35" i="11" s="1"/>
  <c r="DN35" i="11" s="1"/>
  <c r="EL35" i="11" s="1"/>
  <c r="BM35" i="11"/>
  <c r="CO35" i="11" s="1"/>
  <c r="BN35" i="11"/>
  <c r="CP35" i="11" s="1"/>
  <c r="BS35" i="11"/>
  <c r="CS35" i="11" s="1"/>
  <c r="BU35" i="11"/>
  <c r="CU35" i="11" s="1"/>
  <c r="DS35" i="11" s="1"/>
  <c r="CA35" i="11"/>
  <c r="DA35" i="11" s="1"/>
  <c r="DY35" i="11" s="1"/>
  <c r="CC35" i="11"/>
  <c r="DC35" i="11" s="1"/>
  <c r="EA35" i="11" s="1"/>
  <c r="CE35" i="11"/>
  <c r="DE35" i="11" s="1"/>
  <c r="EC35" i="11" s="1"/>
  <c r="CI35" i="11"/>
  <c r="DI35" i="11" s="1"/>
  <c r="EG35" i="11" s="1"/>
  <c r="CK35" i="11"/>
  <c r="DK35" i="11" s="1"/>
  <c r="EI35" i="11" s="1"/>
  <c r="AL36" i="11"/>
  <c r="AM36" i="11"/>
  <c r="AN36" i="11"/>
  <c r="BP36" i="11" s="1"/>
  <c r="AO36" i="11"/>
  <c r="BQ36" i="11" s="1"/>
  <c r="AP36" i="11"/>
  <c r="BR36" i="11" s="1"/>
  <c r="CR36" i="11" s="1"/>
  <c r="AQ36" i="11"/>
  <c r="AR36" i="11"/>
  <c r="AS36" i="11"/>
  <c r="AT36" i="11"/>
  <c r="BV36" i="11" s="1"/>
  <c r="CV36" i="11" s="1"/>
  <c r="DT36" i="11" s="1"/>
  <c r="AU36" i="11"/>
  <c r="AV36" i="11"/>
  <c r="BX36" i="11" s="1"/>
  <c r="CX36" i="11" s="1"/>
  <c r="DV36" i="11" s="1"/>
  <c r="AW36" i="11"/>
  <c r="BY36" i="11" s="1"/>
  <c r="CY36" i="11" s="1"/>
  <c r="DW36" i="11" s="1"/>
  <c r="AX36" i="11"/>
  <c r="BZ36" i="11" s="1"/>
  <c r="CZ36" i="11" s="1"/>
  <c r="DX36" i="11" s="1"/>
  <c r="AY36" i="11"/>
  <c r="CA36" i="11" s="1"/>
  <c r="DA36" i="11" s="1"/>
  <c r="DY36" i="11" s="1"/>
  <c r="AZ36" i="11"/>
  <c r="BA36" i="11"/>
  <c r="CC36" i="11" s="1"/>
  <c r="DC36" i="11" s="1"/>
  <c r="EA36" i="11" s="1"/>
  <c r="BB36" i="11"/>
  <c r="CD36" i="11" s="1"/>
  <c r="DD36" i="11" s="1"/>
  <c r="EB36" i="11" s="1"/>
  <c r="BC36" i="11"/>
  <c r="CE36" i="11" s="1"/>
  <c r="DE36" i="11" s="1"/>
  <c r="EC36" i="11" s="1"/>
  <c r="BD36" i="11"/>
  <c r="CF36" i="11" s="1"/>
  <c r="DF36" i="11" s="1"/>
  <c r="ED36" i="11" s="1"/>
  <c r="BE36" i="11"/>
  <c r="CG36" i="11" s="1"/>
  <c r="DG36" i="11" s="1"/>
  <c r="EE36" i="11" s="1"/>
  <c r="BF36" i="11"/>
  <c r="CH36" i="11" s="1"/>
  <c r="DH36" i="11" s="1"/>
  <c r="EF36" i="11" s="1"/>
  <c r="BG36" i="11"/>
  <c r="BH36" i="11"/>
  <c r="BI36" i="11"/>
  <c r="BJ36" i="11"/>
  <c r="CL36" i="11" s="1"/>
  <c r="DL36" i="11" s="1"/>
  <c r="EJ36" i="11" s="1"/>
  <c r="BK36" i="11"/>
  <c r="CM36" i="11" s="1"/>
  <c r="DM36" i="11" s="1"/>
  <c r="EK36" i="11" s="1"/>
  <c r="BL36" i="11"/>
  <c r="CN36" i="11" s="1"/>
  <c r="DN36" i="11" s="1"/>
  <c r="EL36" i="11" s="1"/>
  <c r="BM36" i="11"/>
  <c r="CO36" i="11" s="1"/>
  <c r="DO36" i="11" s="1"/>
  <c r="EM36" i="11" s="1"/>
  <c r="BN36" i="11"/>
  <c r="CP36" i="11" s="1"/>
  <c r="DP36" i="11" s="1"/>
  <c r="EN36" i="11" s="1"/>
  <c r="BS36" i="11"/>
  <c r="CS36" i="11" s="1"/>
  <c r="BT36" i="11"/>
  <c r="CT36" i="11" s="1"/>
  <c r="DR36" i="11" s="1"/>
  <c r="BU36" i="11"/>
  <c r="CU36" i="11" s="1"/>
  <c r="DS36" i="11" s="1"/>
  <c r="BW36" i="11"/>
  <c r="CW36" i="11" s="1"/>
  <c r="DU36" i="11" s="1"/>
  <c r="CB36" i="11"/>
  <c r="DB36" i="11" s="1"/>
  <c r="CI36" i="11"/>
  <c r="DI36" i="11" s="1"/>
  <c r="EG36" i="11" s="1"/>
  <c r="CJ36" i="11"/>
  <c r="DJ36" i="11" s="1"/>
  <c r="EH36" i="11" s="1"/>
  <c r="CK36" i="11"/>
  <c r="DK36" i="11" s="1"/>
  <c r="EI36" i="11" s="1"/>
  <c r="DZ36" i="11"/>
  <c r="AL37" i="11"/>
  <c r="AM37" i="11"/>
  <c r="AN37" i="11"/>
  <c r="BP37" i="11" s="1"/>
  <c r="AO37" i="11"/>
  <c r="BQ37" i="11" s="1"/>
  <c r="AP37" i="11"/>
  <c r="BR37" i="11" s="1"/>
  <c r="CR37" i="11" s="1"/>
  <c r="AQ37" i="11"/>
  <c r="AR37" i="11"/>
  <c r="BT37" i="11" s="1"/>
  <c r="CT37" i="11" s="1"/>
  <c r="DR37" i="11" s="1"/>
  <c r="AS37" i="11"/>
  <c r="BU37" i="11" s="1"/>
  <c r="CU37" i="11" s="1"/>
  <c r="DS37" i="11" s="1"/>
  <c r="AT37" i="11"/>
  <c r="BV37" i="11" s="1"/>
  <c r="CV37" i="11" s="1"/>
  <c r="DT37" i="11" s="1"/>
  <c r="AU37" i="11"/>
  <c r="BW37" i="11" s="1"/>
  <c r="CW37" i="11" s="1"/>
  <c r="DU37" i="11" s="1"/>
  <c r="AV37" i="11"/>
  <c r="BX37" i="11" s="1"/>
  <c r="CX37" i="11" s="1"/>
  <c r="DV37" i="11" s="1"/>
  <c r="AW37" i="11"/>
  <c r="BY37" i="11" s="1"/>
  <c r="CY37" i="11" s="1"/>
  <c r="DW37" i="11" s="1"/>
  <c r="AX37" i="11"/>
  <c r="BZ37" i="11" s="1"/>
  <c r="CZ37" i="11" s="1"/>
  <c r="DX37" i="11" s="1"/>
  <c r="AY37" i="11"/>
  <c r="AZ37" i="11"/>
  <c r="BA37" i="11"/>
  <c r="CC37" i="11" s="1"/>
  <c r="DC37" i="11" s="1"/>
  <c r="EA37" i="11" s="1"/>
  <c r="BB37" i="11"/>
  <c r="CD37" i="11" s="1"/>
  <c r="DD37" i="11" s="1"/>
  <c r="EB37" i="11" s="1"/>
  <c r="BC37" i="11"/>
  <c r="CE37" i="11" s="1"/>
  <c r="DE37" i="11" s="1"/>
  <c r="EC37" i="11" s="1"/>
  <c r="BD37" i="11"/>
  <c r="CF37" i="11" s="1"/>
  <c r="DF37" i="11" s="1"/>
  <c r="ED37" i="11" s="1"/>
  <c r="BE37" i="11"/>
  <c r="CG37" i="11" s="1"/>
  <c r="DG37" i="11" s="1"/>
  <c r="EE37" i="11" s="1"/>
  <c r="BF37" i="11"/>
  <c r="CH37" i="11" s="1"/>
  <c r="DH37" i="11" s="1"/>
  <c r="EF37" i="11" s="1"/>
  <c r="BG37" i="11"/>
  <c r="CI37" i="11" s="1"/>
  <c r="DI37" i="11" s="1"/>
  <c r="EG37" i="11" s="1"/>
  <c r="BH37" i="11"/>
  <c r="CJ37" i="11" s="1"/>
  <c r="DJ37" i="11" s="1"/>
  <c r="EH37" i="11" s="1"/>
  <c r="BI37" i="11"/>
  <c r="CK37" i="11" s="1"/>
  <c r="DK37" i="11" s="1"/>
  <c r="EI37" i="11" s="1"/>
  <c r="BJ37" i="11"/>
  <c r="CL37" i="11" s="1"/>
  <c r="DL37" i="11" s="1"/>
  <c r="EJ37" i="11" s="1"/>
  <c r="BK37" i="11"/>
  <c r="CM37" i="11" s="1"/>
  <c r="DM37" i="11" s="1"/>
  <c r="EK37" i="11" s="1"/>
  <c r="BL37" i="11"/>
  <c r="CN37" i="11" s="1"/>
  <c r="DN37" i="11" s="1"/>
  <c r="EL37" i="11" s="1"/>
  <c r="BM37" i="11"/>
  <c r="CO37" i="11" s="1"/>
  <c r="DO37" i="11" s="1"/>
  <c r="EM37" i="11" s="1"/>
  <c r="BN37" i="11"/>
  <c r="CP37" i="11" s="1"/>
  <c r="DP37" i="11" s="1"/>
  <c r="EN37" i="11" s="1"/>
  <c r="BS37" i="11"/>
  <c r="CS37" i="11" s="1"/>
  <c r="CA37" i="11"/>
  <c r="DA37" i="11" s="1"/>
  <c r="DY37" i="11" s="1"/>
  <c r="CB37" i="11"/>
  <c r="DB37" i="11" s="1"/>
  <c r="DZ37" i="11" s="1"/>
  <c r="AL38" i="11"/>
  <c r="AM38" i="11"/>
  <c r="AN38" i="11"/>
  <c r="BP38" i="11" s="1"/>
  <c r="AO38" i="11"/>
  <c r="BQ38" i="11" s="1"/>
  <c r="AP38" i="11"/>
  <c r="BR38" i="11" s="1"/>
  <c r="CR38" i="11" s="1"/>
  <c r="AQ38" i="11"/>
  <c r="AR38" i="11"/>
  <c r="BT38" i="11" s="1"/>
  <c r="CT38" i="11" s="1"/>
  <c r="DR38" i="11" s="1"/>
  <c r="AS38" i="11"/>
  <c r="BU38" i="11" s="1"/>
  <c r="CU38" i="11" s="1"/>
  <c r="DS38" i="11" s="1"/>
  <c r="AT38" i="11"/>
  <c r="BV38" i="11" s="1"/>
  <c r="CV38" i="11" s="1"/>
  <c r="DT38" i="11" s="1"/>
  <c r="AU38" i="11"/>
  <c r="BW38" i="11" s="1"/>
  <c r="CW38" i="11" s="1"/>
  <c r="DU38" i="11" s="1"/>
  <c r="AV38" i="11"/>
  <c r="BX38" i="11" s="1"/>
  <c r="CX38" i="11" s="1"/>
  <c r="DV38" i="11" s="1"/>
  <c r="AW38" i="11"/>
  <c r="BY38" i="11" s="1"/>
  <c r="CY38" i="11" s="1"/>
  <c r="DW38" i="11" s="1"/>
  <c r="AX38" i="11"/>
  <c r="AY38" i="11"/>
  <c r="AZ38" i="11"/>
  <c r="CB38" i="11" s="1"/>
  <c r="DB38" i="11" s="1"/>
  <c r="DZ38" i="11" s="1"/>
  <c r="BA38" i="11"/>
  <c r="BB38" i="11"/>
  <c r="CD38" i="11" s="1"/>
  <c r="DD38" i="11" s="1"/>
  <c r="EB38" i="11" s="1"/>
  <c r="BC38" i="11"/>
  <c r="BD38" i="11"/>
  <c r="CF38" i="11" s="1"/>
  <c r="DF38" i="11" s="1"/>
  <c r="ED38" i="11" s="1"/>
  <c r="BE38" i="11"/>
  <c r="CG38" i="11" s="1"/>
  <c r="DG38" i="11" s="1"/>
  <c r="EE38" i="11" s="1"/>
  <c r="BF38" i="11"/>
  <c r="CH38" i="11" s="1"/>
  <c r="DH38" i="11" s="1"/>
  <c r="EF38" i="11" s="1"/>
  <c r="BG38" i="11"/>
  <c r="BH38" i="11"/>
  <c r="CJ38" i="11" s="1"/>
  <c r="DJ38" i="11" s="1"/>
  <c r="EH38" i="11" s="1"/>
  <c r="BI38" i="11"/>
  <c r="BJ38" i="11"/>
  <c r="CL38" i="11" s="1"/>
  <c r="DL38" i="11" s="1"/>
  <c r="EJ38" i="11" s="1"/>
  <c r="BK38" i="11"/>
  <c r="CM38" i="11" s="1"/>
  <c r="DM38" i="11" s="1"/>
  <c r="EK38" i="11" s="1"/>
  <c r="BL38" i="11"/>
  <c r="CN38" i="11" s="1"/>
  <c r="BM38" i="11"/>
  <c r="CO38" i="11" s="1"/>
  <c r="BN38" i="11"/>
  <c r="BS38" i="11"/>
  <c r="CS38" i="11" s="1"/>
  <c r="BZ38" i="11"/>
  <c r="CZ38" i="11" s="1"/>
  <c r="DX38" i="11" s="1"/>
  <c r="CA38" i="11"/>
  <c r="DA38" i="11" s="1"/>
  <c r="DY38" i="11" s="1"/>
  <c r="CC38" i="11"/>
  <c r="DC38" i="11" s="1"/>
  <c r="EA38" i="11" s="1"/>
  <c r="CE38" i="11"/>
  <c r="DE38" i="11" s="1"/>
  <c r="EC38" i="11" s="1"/>
  <c r="CI38" i="11"/>
  <c r="DI38" i="11" s="1"/>
  <c r="EG38" i="11" s="1"/>
  <c r="CK38" i="11"/>
  <c r="DK38" i="11" s="1"/>
  <c r="EI38" i="11" s="1"/>
  <c r="CP38" i="11"/>
  <c r="DN38" i="11"/>
  <c r="EL38" i="11" s="1"/>
  <c r="AL39" i="11"/>
  <c r="AM39" i="11"/>
  <c r="AN39" i="11"/>
  <c r="BP39" i="11" s="1"/>
  <c r="AO39" i="11"/>
  <c r="BQ39" i="11" s="1"/>
  <c r="AP39" i="11"/>
  <c r="BR39" i="11" s="1"/>
  <c r="CR39" i="11" s="1"/>
  <c r="AQ39" i="11"/>
  <c r="AR39" i="11"/>
  <c r="AS39" i="11"/>
  <c r="AT39" i="11"/>
  <c r="BV39" i="11" s="1"/>
  <c r="CV39" i="11" s="1"/>
  <c r="DT39" i="11" s="1"/>
  <c r="AU39" i="11"/>
  <c r="BW39" i="11" s="1"/>
  <c r="CW39" i="11" s="1"/>
  <c r="DU39" i="11" s="1"/>
  <c r="AV39" i="11"/>
  <c r="BX39" i="11" s="1"/>
  <c r="CX39" i="11" s="1"/>
  <c r="DV39" i="11" s="1"/>
  <c r="AW39" i="11"/>
  <c r="BY39" i="11" s="1"/>
  <c r="CY39" i="11" s="1"/>
  <c r="DW39" i="11" s="1"/>
  <c r="AX39" i="11"/>
  <c r="AY39" i="11"/>
  <c r="AZ39" i="11"/>
  <c r="CB39" i="11" s="1"/>
  <c r="DB39" i="11" s="1"/>
  <c r="DZ39" i="11" s="1"/>
  <c r="BA39" i="11"/>
  <c r="CC39" i="11" s="1"/>
  <c r="DC39" i="11" s="1"/>
  <c r="EA39" i="11" s="1"/>
  <c r="BB39" i="11"/>
  <c r="CD39" i="11" s="1"/>
  <c r="DD39" i="11" s="1"/>
  <c r="EB39" i="11" s="1"/>
  <c r="BC39" i="11"/>
  <c r="CE39" i="11" s="1"/>
  <c r="DE39" i="11" s="1"/>
  <c r="EC39" i="11" s="1"/>
  <c r="BD39" i="11"/>
  <c r="CF39" i="11" s="1"/>
  <c r="BE39" i="11"/>
  <c r="BF39" i="11"/>
  <c r="CH39" i="11" s="1"/>
  <c r="DH39" i="11" s="1"/>
  <c r="EF39" i="11" s="1"/>
  <c r="BG39" i="11"/>
  <c r="BH39" i="11"/>
  <c r="CJ39" i="11" s="1"/>
  <c r="DJ39" i="11" s="1"/>
  <c r="BI39" i="11"/>
  <c r="CK39" i="11" s="1"/>
  <c r="DK39" i="11" s="1"/>
  <c r="EI39" i="11" s="1"/>
  <c r="BJ39" i="11"/>
  <c r="CL39" i="11" s="1"/>
  <c r="DL39" i="11" s="1"/>
  <c r="EJ39" i="11" s="1"/>
  <c r="BK39" i="11"/>
  <c r="CM39" i="11" s="1"/>
  <c r="DM39" i="11" s="1"/>
  <c r="EK39" i="11" s="1"/>
  <c r="BL39" i="11"/>
  <c r="CN39" i="11" s="1"/>
  <c r="DN39" i="11" s="1"/>
  <c r="EL39" i="11" s="1"/>
  <c r="BM39" i="11"/>
  <c r="CO39" i="11" s="1"/>
  <c r="DO39" i="11" s="1"/>
  <c r="BN39" i="11"/>
  <c r="CP39" i="11" s="1"/>
  <c r="DP39" i="11" s="1"/>
  <c r="EN39" i="11" s="1"/>
  <c r="BS39" i="11"/>
  <c r="BT39" i="11"/>
  <c r="BU39" i="11"/>
  <c r="CU39" i="11" s="1"/>
  <c r="DS39" i="11" s="1"/>
  <c r="BZ39" i="11"/>
  <c r="CZ39" i="11" s="1"/>
  <c r="DX39" i="11" s="1"/>
  <c r="CA39" i="11"/>
  <c r="CG39" i="11"/>
  <c r="DG39" i="11" s="1"/>
  <c r="EE39" i="11" s="1"/>
  <c r="CI39" i="11"/>
  <c r="DI39" i="11" s="1"/>
  <c r="EG39" i="11" s="1"/>
  <c r="CS39" i="11"/>
  <c r="CT39" i="11"/>
  <c r="DR39" i="11" s="1"/>
  <c r="DA39" i="11"/>
  <c r="DY39" i="11" s="1"/>
  <c r="DF39" i="11"/>
  <c r="ED39" i="11" s="1"/>
  <c r="EH39" i="11"/>
  <c r="EM39" i="11"/>
  <c r="AL40" i="11"/>
  <c r="AM40" i="11"/>
  <c r="AN40" i="11"/>
  <c r="BP40" i="11" s="1"/>
  <c r="AO40" i="11"/>
  <c r="AP40" i="11"/>
  <c r="BR40" i="11" s="1"/>
  <c r="CR40" i="11" s="1"/>
  <c r="AQ40" i="11"/>
  <c r="BS40" i="11" s="1"/>
  <c r="CS40" i="11" s="1"/>
  <c r="AR40" i="11"/>
  <c r="BT40" i="11" s="1"/>
  <c r="CT40" i="11" s="1"/>
  <c r="DR40" i="11" s="1"/>
  <c r="AS40" i="11"/>
  <c r="BU40" i="11" s="1"/>
  <c r="CU40" i="11" s="1"/>
  <c r="DS40" i="11" s="1"/>
  <c r="AT40" i="11"/>
  <c r="BV40" i="11" s="1"/>
  <c r="CV40" i="11" s="1"/>
  <c r="DT40" i="11" s="1"/>
  <c r="AU40" i="11"/>
  <c r="BW40" i="11" s="1"/>
  <c r="CW40" i="11" s="1"/>
  <c r="DU40" i="11" s="1"/>
  <c r="AV40" i="11"/>
  <c r="BX40" i="11" s="1"/>
  <c r="AW40" i="11"/>
  <c r="AX40" i="11"/>
  <c r="BZ40" i="11" s="1"/>
  <c r="AY40" i="11"/>
  <c r="CA40" i="11" s="1"/>
  <c r="DA40" i="11" s="1"/>
  <c r="DY40" i="11" s="1"/>
  <c r="AZ40" i="11"/>
  <c r="CB40" i="11" s="1"/>
  <c r="DB40" i="11" s="1"/>
  <c r="DZ40" i="11" s="1"/>
  <c r="BA40" i="11"/>
  <c r="CC40" i="11" s="1"/>
  <c r="DC40" i="11" s="1"/>
  <c r="EA40" i="11" s="1"/>
  <c r="BB40" i="11"/>
  <c r="CD40" i="11" s="1"/>
  <c r="DD40" i="11" s="1"/>
  <c r="EB40" i="11" s="1"/>
  <c r="BC40" i="11"/>
  <c r="CE40" i="11" s="1"/>
  <c r="DE40" i="11" s="1"/>
  <c r="EC40" i="11" s="1"/>
  <c r="BD40" i="11"/>
  <c r="CF40" i="11" s="1"/>
  <c r="DF40" i="11" s="1"/>
  <c r="ED40" i="11" s="1"/>
  <c r="BE40" i="11"/>
  <c r="CG40" i="11" s="1"/>
  <c r="DG40" i="11" s="1"/>
  <c r="EE40" i="11" s="1"/>
  <c r="BF40" i="11"/>
  <c r="CH40" i="11" s="1"/>
  <c r="DH40" i="11" s="1"/>
  <c r="EF40" i="11" s="1"/>
  <c r="BG40" i="11"/>
  <c r="CI40" i="11" s="1"/>
  <c r="DI40" i="11" s="1"/>
  <c r="EG40" i="11" s="1"/>
  <c r="BH40" i="11"/>
  <c r="CJ40" i="11" s="1"/>
  <c r="DJ40" i="11" s="1"/>
  <c r="EH40" i="11" s="1"/>
  <c r="BI40" i="11"/>
  <c r="CK40" i="11" s="1"/>
  <c r="DK40" i="11" s="1"/>
  <c r="EI40" i="11" s="1"/>
  <c r="BJ40" i="11"/>
  <c r="CL40" i="11" s="1"/>
  <c r="DL40" i="11" s="1"/>
  <c r="EJ40" i="11" s="1"/>
  <c r="BK40" i="11"/>
  <c r="BL40" i="11"/>
  <c r="CN40" i="11" s="1"/>
  <c r="DN40" i="11" s="1"/>
  <c r="EL40" i="11" s="1"/>
  <c r="BM40" i="11"/>
  <c r="BN40" i="11"/>
  <c r="CP40" i="11" s="1"/>
  <c r="DP40" i="11" s="1"/>
  <c r="EN40" i="11" s="1"/>
  <c r="BQ40" i="11"/>
  <c r="BY40" i="11"/>
  <c r="CY40" i="11" s="1"/>
  <c r="DW40" i="11" s="1"/>
  <c r="CM40" i="11"/>
  <c r="DM40" i="11" s="1"/>
  <c r="EK40" i="11" s="1"/>
  <c r="CO40" i="11"/>
  <c r="DO40" i="11" s="1"/>
  <c r="EM40" i="11" s="1"/>
  <c r="CX40" i="11"/>
  <c r="DV40" i="11" s="1"/>
  <c r="CZ40" i="11"/>
  <c r="DX40" i="11" s="1"/>
  <c r="AL41" i="11"/>
  <c r="AM41" i="11"/>
  <c r="AN41" i="11"/>
  <c r="BP41" i="11" s="1"/>
  <c r="AO41" i="11"/>
  <c r="BQ41" i="11" s="1"/>
  <c r="AP41" i="11"/>
  <c r="BR41" i="11" s="1"/>
  <c r="CR41" i="11" s="1"/>
  <c r="AQ41" i="11"/>
  <c r="AR41" i="11"/>
  <c r="AS41" i="11"/>
  <c r="BU41" i="11" s="1"/>
  <c r="CU41" i="11" s="1"/>
  <c r="AT41" i="11"/>
  <c r="BV41" i="11" s="1"/>
  <c r="CV41" i="11" s="1"/>
  <c r="DT41" i="11" s="1"/>
  <c r="AU41" i="11"/>
  <c r="AV41" i="11"/>
  <c r="BX41" i="11" s="1"/>
  <c r="CX41" i="11" s="1"/>
  <c r="DV41" i="11" s="1"/>
  <c r="AW41" i="11"/>
  <c r="BY41" i="11" s="1"/>
  <c r="CY41" i="11" s="1"/>
  <c r="DW41" i="11" s="1"/>
  <c r="AX41" i="11"/>
  <c r="BZ41" i="11" s="1"/>
  <c r="CZ41" i="11" s="1"/>
  <c r="DX41" i="11" s="1"/>
  <c r="AY41" i="11"/>
  <c r="AZ41" i="11"/>
  <c r="CB41" i="11" s="1"/>
  <c r="DB41" i="11" s="1"/>
  <c r="DZ41" i="11" s="1"/>
  <c r="BA41" i="11"/>
  <c r="CC41" i="11" s="1"/>
  <c r="DC41" i="11" s="1"/>
  <c r="EA41" i="11" s="1"/>
  <c r="BB41" i="11"/>
  <c r="CD41" i="11" s="1"/>
  <c r="DD41" i="11" s="1"/>
  <c r="EB41" i="11" s="1"/>
  <c r="BC41" i="11"/>
  <c r="BD41" i="11"/>
  <c r="CF41" i="11" s="1"/>
  <c r="DF41" i="11" s="1"/>
  <c r="ED41" i="11" s="1"/>
  <c r="BE41" i="11"/>
  <c r="CG41" i="11" s="1"/>
  <c r="DG41" i="11" s="1"/>
  <c r="EE41" i="11" s="1"/>
  <c r="BF41" i="11"/>
  <c r="CH41" i="11" s="1"/>
  <c r="DH41" i="11" s="1"/>
  <c r="EF41" i="11" s="1"/>
  <c r="BG41" i="11"/>
  <c r="CI41" i="11" s="1"/>
  <c r="DI41" i="11" s="1"/>
  <c r="EG41" i="11" s="1"/>
  <c r="BH41" i="11"/>
  <c r="CJ41" i="11" s="1"/>
  <c r="DJ41" i="11" s="1"/>
  <c r="EH41" i="11" s="1"/>
  <c r="BI41" i="11"/>
  <c r="BJ41" i="11"/>
  <c r="CL41" i="11" s="1"/>
  <c r="DL41" i="11" s="1"/>
  <c r="EJ41" i="11" s="1"/>
  <c r="BK41" i="11"/>
  <c r="BL41" i="11"/>
  <c r="CN41" i="11" s="1"/>
  <c r="DN41" i="11" s="1"/>
  <c r="EL41" i="11" s="1"/>
  <c r="BM41" i="11"/>
  <c r="CO41" i="11" s="1"/>
  <c r="BN41" i="11"/>
  <c r="BS41" i="11"/>
  <c r="CS41" i="11" s="1"/>
  <c r="BT41" i="11"/>
  <c r="CT41" i="11" s="1"/>
  <c r="DR41" i="11" s="1"/>
  <c r="BW41" i="11"/>
  <c r="CW41" i="11" s="1"/>
  <c r="DU41" i="11" s="1"/>
  <c r="CA41" i="11"/>
  <c r="DA41" i="11" s="1"/>
  <c r="DY41" i="11" s="1"/>
  <c r="CE41" i="11"/>
  <c r="DE41" i="11" s="1"/>
  <c r="EC41" i="11" s="1"/>
  <c r="CK41" i="11"/>
  <c r="DK41" i="11" s="1"/>
  <c r="EI41" i="11" s="1"/>
  <c r="CM41" i="11"/>
  <c r="DM41" i="11" s="1"/>
  <c r="CP41" i="11"/>
  <c r="DP41" i="11" s="1"/>
  <c r="EN41" i="11" s="1"/>
  <c r="DO41" i="11"/>
  <c r="EM41" i="11" s="1"/>
  <c r="DS41" i="11"/>
  <c r="EK41" i="11"/>
  <c r="AL42" i="11"/>
  <c r="AM42" i="11"/>
  <c r="AN42" i="11"/>
  <c r="BP42" i="11" s="1"/>
  <c r="AO42" i="11"/>
  <c r="AP42" i="11"/>
  <c r="BR42" i="11" s="1"/>
  <c r="CR42" i="11" s="1"/>
  <c r="AQ42" i="11"/>
  <c r="AR42" i="11"/>
  <c r="BT42" i="11" s="1"/>
  <c r="CT42" i="11" s="1"/>
  <c r="DR42" i="11" s="1"/>
  <c r="AS42" i="11"/>
  <c r="BU42" i="11" s="1"/>
  <c r="CU42" i="11" s="1"/>
  <c r="DS42" i="11" s="1"/>
  <c r="AT42" i="11"/>
  <c r="AU42" i="11"/>
  <c r="BW42" i="11" s="1"/>
  <c r="CW42" i="11" s="1"/>
  <c r="DU42" i="11" s="1"/>
  <c r="AV42" i="11"/>
  <c r="BX42" i="11" s="1"/>
  <c r="CX42" i="11" s="1"/>
  <c r="DV42" i="11" s="1"/>
  <c r="AW42" i="11"/>
  <c r="BY42" i="11" s="1"/>
  <c r="CY42" i="11" s="1"/>
  <c r="DW42" i="11" s="1"/>
  <c r="AX42" i="11"/>
  <c r="BZ42" i="11" s="1"/>
  <c r="CZ42" i="11" s="1"/>
  <c r="DX42" i="11" s="1"/>
  <c r="AY42" i="11"/>
  <c r="CA42" i="11" s="1"/>
  <c r="DA42" i="11" s="1"/>
  <c r="DY42" i="11" s="1"/>
  <c r="AZ42" i="11"/>
  <c r="CB42" i="11" s="1"/>
  <c r="DB42" i="11" s="1"/>
  <c r="DZ42" i="11" s="1"/>
  <c r="BA42" i="11"/>
  <c r="CC42" i="11" s="1"/>
  <c r="DC42" i="11" s="1"/>
  <c r="EA42" i="11" s="1"/>
  <c r="BB42" i="11"/>
  <c r="CD42" i="11" s="1"/>
  <c r="DD42" i="11" s="1"/>
  <c r="EB42" i="11" s="1"/>
  <c r="BC42" i="11"/>
  <c r="CE42" i="11" s="1"/>
  <c r="DE42" i="11" s="1"/>
  <c r="EC42" i="11" s="1"/>
  <c r="BD42" i="11"/>
  <c r="CF42" i="11" s="1"/>
  <c r="DF42" i="11" s="1"/>
  <c r="ED42" i="11" s="1"/>
  <c r="BE42" i="11"/>
  <c r="BF42" i="11"/>
  <c r="BG42" i="11"/>
  <c r="CI42" i="11" s="1"/>
  <c r="DI42" i="11" s="1"/>
  <c r="EG42" i="11" s="1"/>
  <c r="BH42" i="11"/>
  <c r="CJ42" i="11" s="1"/>
  <c r="DJ42" i="11" s="1"/>
  <c r="EH42" i="11" s="1"/>
  <c r="BI42" i="11"/>
  <c r="CK42" i="11" s="1"/>
  <c r="DK42" i="11" s="1"/>
  <c r="EI42" i="11" s="1"/>
  <c r="BJ42" i="11"/>
  <c r="BK42" i="11"/>
  <c r="CM42" i="11" s="1"/>
  <c r="DM42" i="11" s="1"/>
  <c r="EK42" i="11" s="1"/>
  <c r="BL42" i="11"/>
  <c r="CN42" i="11" s="1"/>
  <c r="DN42" i="11" s="1"/>
  <c r="EL42" i="11" s="1"/>
  <c r="BM42" i="11"/>
  <c r="BN42" i="11"/>
  <c r="CP42" i="11" s="1"/>
  <c r="DP42" i="11" s="1"/>
  <c r="EN42" i="11" s="1"/>
  <c r="BQ42" i="11"/>
  <c r="BS42" i="11"/>
  <c r="CS42" i="11" s="1"/>
  <c r="BV42" i="11"/>
  <c r="CV42" i="11" s="1"/>
  <c r="DT42" i="11" s="1"/>
  <c r="CG42" i="11"/>
  <c r="DG42" i="11" s="1"/>
  <c r="EE42" i="11" s="1"/>
  <c r="CH42" i="11"/>
  <c r="DH42" i="11" s="1"/>
  <c r="EF42" i="11" s="1"/>
  <c r="CL42" i="11"/>
  <c r="CO42" i="11"/>
  <c r="DO42" i="11" s="1"/>
  <c r="EM42" i="11" s="1"/>
  <c r="DL42" i="11"/>
  <c r="EJ42" i="11" s="1"/>
  <c r="AL43" i="11"/>
  <c r="AM43" i="11"/>
  <c r="AN43" i="11"/>
  <c r="BP43" i="11" s="1"/>
  <c r="AO43" i="11"/>
  <c r="BQ43" i="11" s="1"/>
  <c r="AP43" i="11"/>
  <c r="BR43" i="11" s="1"/>
  <c r="CR43" i="11" s="1"/>
  <c r="AQ43" i="11"/>
  <c r="AR43" i="11"/>
  <c r="AS43" i="11"/>
  <c r="BU43" i="11" s="1"/>
  <c r="CU43" i="11" s="1"/>
  <c r="DS43" i="11" s="1"/>
  <c r="AT43" i="11"/>
  <c r="BV43" i="11" s="1"/>
  <c r="CV43" i="11" s="1"/>
  <c r="DT43" i="11" s="1"/>
  <c r="AU43" i="11"/>
  <c r="BW43" i="11" s="1"/>
  <c r="CW43" i="11" s="1"/>
  <c r="DU43" i="11" s="1"/>
  <c r="AV43" i="11"/>
  <c r="BX43" i="11" s="1"/>
  <c r="CX43" i="11" s="1"/>
  <c r="DV43" i="11" s="1"/>
  <c r="AW43" i="11"/>
  <c r="BY43" i="11" s="1"/>
  <c r="CY43" i="11" s="1"/>
  <c r="DW43" i="11" s="1"/>
  <c r="AX43" i="11"/>
  <c r="BZ43" i="11" s="1"/>
  <c r="CZ43" i="11" s="1"/>
  <c r="AY43" i="11"/>
  <c r="AZ43" i="11"/>
  <c r="CB43" i="11" s="1"/>
  <c r="DB43" i="11" s="1"/>
  <c r="DZ43" i="11" s="1"/>
  <c r="BA43" i="11"/>
  <c r="BB43" i="11"/>
  <c r="CD43" i="11" s="1"/>
  <c r="DD43" i="11" s="1"/>
  <c r="EB43" i="11" s="1"/>
  <c r="BC43" i="11"/>
  <c r="CE43" i="11" s="1"/>
  <c r="DE43" i="11" s="1"/>
  <c r="EC43" i="11" s="1"/>
  <c r="BD43" i="11"/>
  <c r="CF43" i="11" s="1"/>
  <c r="DF43" i="11" s="1"/>
  <c r="ED43" i="11" s="1"/>
  <c r="BE43" i="11"/>
  <c r="BF43" i="11"/>
  <c r="BG43" i="11"/>
  <c r="CI43" i="11" s="1"/>
  <c r="DI43" i="11" s="1"/>
  <c r="EG43" i="11" s="1"/>
  <c r="BH43" i="11"/>
  <c r="CJ43" i="11" s="1"/>
  <c r="DJ43" i="11" s="1"/>
  <c r="EH43" i="11" s="1"/>
  <c r="BI43" i="11"/>
  <c r="CK43" i="11" s="1"/>
  <c r="DK43" i="11" s="1"/>
  <c r="EI43" i="11" s="1"/>
  <c r="BJ43" i="11"/>
  <c r="CL43" i="11" s="1"/>
  <c r="DL43" i="11" s="1"/>
  <c r="EJ43" i="11" s="1"/>
  <c r="BK43" i="11"/>
  <c r="CM43" i="11" s="1"/>
  <c r="DM43" i="11" s="1"/>
  <c r="EK43" i="11" s="1"/>
  <c r="BL43" i="11"/>
  <c r="CN43" i="11" s="1"/>
  <c r="DN43" i="11" s="1"/>
  <c r="EL43" i="11" s="1"/>
  <c r="BM43" i="11"/>
  <c r="CO43" i="11" s="1"/>
  <c r="DO43" i="11" s="1"/>
  <c r="EM43" i="11" s="1"/>
  <c r="BN43" i="11"/>
  <c r="CP43" i="11" s="1"/>
  <c r="DP43" i="11" s="1"/>
  <c r="EN43" i="11" s="1"/>
  <c r="BS43" i="11"/>
  <c r="CS43" i="11" s="1"/>
  <c r="BT43" i="11"/>
  <c r="CT43" i="11" s="1"/>
  <c r="DR43" i="11" s="1"/>
  <c r="CA43" i="11"/>
  <c r="DA43" i="11" s="1"/>
  <c r="DY43" i="11" s="1"/>
  <c r="CC43" i="11"/>
  <c r="DC43" i="11" s="1"/>
  <c r="EA43" i="11" s="1"/>
  <c r="CG43" i="11"/>
  <c r="CH43" i="11"/>
  <c r="DH43" i="11" s="1"/>
  <c r="EF43" i="11" s="1"/>
  <c r="DG43" i="11"/>
  <c r="EE43" i="11" s="1"/>
  <c r="DX43" i="11"/>
  <c r="AL44" i="11"/>
  <c r="AM44" i="11"/>
  <c r="AN44" i="11"/>
  <c r="BP44" i="11" s="1"/>
  <c r="AO44" i="11"/>
  <c r="BQ44" i="11" s="1"/>
  <c r="AP44" i="11"/>
  <c r="BR44" i="11" s="1"/>
  <c r="CR44" i="11" s="1"/>
  <c r="AQ44" i="11"/>
  <c r="BS44" i="11" s="1"/>
  <c r="AR44" i="11"/>
  <c r="BT44" i="11" s="1"/>
  <c r="CT44" i="11" s="1"/>
  <c r="DR44" i="11" s="1"/>
  <c r="AS44" i="11"/>
  <c r="AT44" i="11"/>
  <c r="AU44" i="11"/>
  <c r="BW44" i="11" s="1"/>
  <c r="CW44" i="11" s="1"/>
  <c r="DU44" i="11" s="1"/>
  <c r="AV44" i="11"/>
  <c r="BX44" i="11" s="1"/>
  <c r="CX44" i="11" s="1"/>
  <c r="DV44" i="11" s="1"/>
  <c r="AW44" i="11"/>
  <c r="BY44" i="11" s="1"/>
  <c r="CY44" i="11" s="1"/>
  <c r="DW44" i="11" s="1"/>
  <c r="AX44" i="11"/>
  <c r="BZ44" i="11" s="1"/>
  <c r="CZ44" i="11" s="1"/>
  <c r="DX44" i="11" s="1"/>
  <c r="AY44" i="11"/>
  <c r="CA44" i="11" s="1"/>
  <c r="DA44" i="11" s="1"/>
  <c r="DY44" i="11" s="1"/>
  <c r="AZ44" i="11"/>
  <c r="CB44" i="11" s="1"/>
  <c r="BA44" i="11"/>
  <c r="CC44" i="11" s="1"/>
  <c r="DC44" i="11" s="1"/>
  <c r="EA44" i="11" s="1"/>
  <c r="BB44" i="11"/>
  <c r="BC44" i="11"/>
  <c r="CE44" i="11" s="1"/>
  <c r="DE44" i="11" s="1"/>
  <c r="EC44" i="11" s="1"/>
  <c r="BD44" i="11"/>
  <c r="CF44" i="11" s="1"/>
  <c r="DF44" i="11" s="1"/>
  <c r="ED44" i="11" s="1"/>
  <c r="BE44" i="11"/>
  <c r="CG44" i="11" s="1"/>
  <c r="DG44" i="11" s="1"/>
  <c r="EE44" i="11" s="1"/>
  <c r="BF44" i="11"/>
  <c r="CH44" i="11" s="1"/>
  <c r="DH44" i="11" s="1"/>
  <c r="EF44" i="11" s="1"/>
  <c r="BG44" i="11"/>
  <c r="CI44" i="11" s="1"/>
  <c r="DI44" i="11" s="1"/>
  <c r="EG44" i="11" s="1"/>
  <c r="BH44" i="11"/>
  <c r="CJ44" i="11" s="1"/>
  <c r="DJ44" i="11" s="1"/>
  <c r="EH44" i="11" s="1"/>
  <c r="BI44" i="11"/>
  <c r="BJ44" i="11"/>
  <c r="BK44" i="11"/>
  <c r="BL44" i="11"/>
  <c r="CN44" i="11" s="1"/>
  <c r="DN44" i="11" s="1"/>
  <c r="EL44" i="11" s="1"/>
  <c r="BM44" i="11"/>
  <c r="CO44" i="11" s="1"/>
  <c r="DO44" i="11" s="1"/>
  <c r="EM44" i="11" s="1"/>
  <c r="BN44" i="11"/>
  <c r="CP44" i="11" s="1"/>
  <c r="DP44" i="11" s="1"/>
  <c r="EN44" i="11" s="1"/>
  <c r="BU44" i="11"/>
  <c r="CU44" i="11" s="1"/>
  <c r="DS44" i="11" s="1"/>
  <c r="BV44" i="11"/>
  <c r="CV44" i="11" s="1"/>
  <c r="DT44" i="11" s="1"/>
  <c r="CD44" i="11"/>
  <c r="DD44" i="11" s="1"/>
  <c r="EB44" i="11" s="1"/>
  <c r="CK44" i="11"/>
  <c r="DK44" i="11" s="1"/>
  <c r="EI44" i="11" s="1"/>
  <c r="CL44" i="11"/>
  <c r="DL44" i="11" s="1"/>
  <c r="EJ44" i="11" s="1"/>
  <c r="CM44" i="11"/>
  <c r="DM44" i="11" s="1"/>
  <c r="EK44" i="11" s="1"/>
  <c r="CS44" i="11"/>
  <c r="DB44" i="11"/>
  <c r="DZ44" i="11" s="1"/>
  <c r="AL45" i="11"/>
  <c r="AM45" i="11"/>
  <c r="AN45" i="11"/>
  <c r="BP45" i="11" s="1"/>
  <c r="AO45" i="11"/>
  <c r="BQ45" i="11" s="1"/>
  <c r="AP45" i="11"/>
  <c r="BR45" i="11" s="1"/>
  <c r="CR45" i="11" s="1"/>
  <c r="AQ45" i="11"/>
  <c r="AR45" i="11"/>
  <c r="BT45" i="11" s="1"/>
  <c r="AS45" i="11"/>
  <c r="BU45" i="11" s="1"/>
  <c r="CU45" i="11" s="1"/>
  <c r="DS45" i="11" s="1"/>
  <c r="AT45" i="11"/>
  <c r="BV45" i="11" s="1"/>
  <c r="CV45" i="11" s="1"/>
  <c r="DT45" i="11" s="1"/>
  <c r="AU45" i="11"/>
  <c r="BW45" i="11" s="1"/>
  <c r="CW45" i="11" s="1"/>
  <c r="DU45" i="11" s="1"/>
  <c r="AV45" i="11"/>
  <c r="BX45" i="11" s="1"/>
  <c r="CX45" i="11" s="1"/>
  <c r="DV45" i="11" s="1"/>
  <c r="AW45" i="11"/>
  <c r="BY45" i="11" s="1"/>
  <c r="CY45" i="11" s="1"/>
  <c r="DW45" i="11" s="1"/>
  <c r="AX45" i="11"/>
  <c r="BZ45" i="11" s="1"/>
  <c r="CZ45" i="11" s="1"/>
  <c r="DX45" i="11" s="1"/>
  <c r="AY45" i="11"/>
  <c r="AZ45" i="11"/>
  <c r="CB45" i="11" s="1"/>
  <c r="DB45" i="11" s="1"/>
  <c r="DZ45" i="11" s="1"/>
  <c r="BA45" i="11"/>
  <c r="BB45" i="11"/>
  <c r="BC45" i="11"/>
  <c r="CE45" i="11" s="1"/>
  <c r="DE45" i="11" s="1"/>
  <c r="BD45" i="11"/>
  <c r="CF45" i="11" s="1"/>
  <c r="DF45" i="11" s="1"/>
  <c r="ED45" i="11" s="1"/>
  <c r="BE45" i="11"/>
  <c r="CG45" i="11" s="1"/>
  <c r="DG45" i="11" s="1"/>
  <c r="EE45" i="11" s="1"/>
  <c r="BF45" i="11"/>
  <c r="CH45" i="11" s="1"/>
  <c r="DH45" i="11" s="1"/>
  <c r="EF45" i="11" s="1"/>
  <c r="BG45" i="11"/>
  <c r="BH45" i="11"/>
  <c r="CJ45" i="11" s="1"/>
  <c r="DJ45" i="11" s="1"/>
  <c r="EH45" i="11" s="1"/>
  <c r="BI45" i="11"/>
  <c r="BJ45" i="11"/>
  <c r="CL45" i="11" s="1"/>
  <c r="DL45" i="11" s="1"/>
  <c r="EJ45" i="11" s="1"/>
  <c r="BK45" i="11"/>
  <c r="CM45" i="11" s="1"/>
  <c r="DM45" i="11" s="1"/>
  <c r="EK45" i="11" s="1"/>
  <c r="BL45" i="11"/>
  <c r="CN45" i="11" s="1"/>
  <c r="DN45" i="11" s="1"/>
  <c r="EL45" i="11" s="1"/>
  <c r="BM45" i="11"/>
  <c r="CO45" i="11" s="1"/>
  <c r="DO45" i="11" s="1"/>
  <c r="EM45" i="11" s="1"/>
  <c r="BN45" i="11"/>
  <c r="CP45" i="11" s="1"/>
  <c r="DP45" i="11" s="1"/>
  <c r="EN45" i="11" s="1"/>
  <c r="BS45" i="11"/>
  <c r="CS45" i="11" s="1"/>
  <c r="CA45" i="11"/>
  <c r="DA45" i="11" s="1"/>
  <c r="CC45" i="11"/>
  <c r="DC45" i="11" s="1"/>
  <c r="EA45" i="11" s="1"/>
  <c r="CD45" i="11"/>
  <c r="DD45" i="11" s="1"/>
  <c r="EB45" i="11" s="1"/>
  <c r="CI45" i="11"/>
  <c r="DI45" i="11" s="1"/>
  <c r="EG45" i="11" s="1"/>
  <c r="CK45" i="11"/>
  <c r="DK45" i="11" s="1"/>
  <c r="EI45" i="11" s="1"/>
  <c r="CT45" i="11"/>
  <c r="DR45" i="11" s="1"/>
  <c r="DY45" i="11"/>
  <c r="EC45" i="11"/>
  <c r="AL46" i="11"/>
  <c r="AM46" i="11"/>
  <c r="AN46" i="11"/>
  <c r="BP46" i="11" s="1"/>
  <c r="AO46" i="11"/>
  <c r="BQ46" i="11" s="1"/>
  <c r="AP46" i="11"/>
  <c r="BR46" i="11" s="1"/>
  <c r="CR46" i="11" s="1"/>
  <c r="AQ46" i="11"/>
  <c r="AR46" i="11"/>
  <c r="BT46" i="11" s="1"/>
  <c r="CT46" i="11" s="1"/>
  <c r="DR46" i="11" s="1"/>
  <c r="AS46" i="11"/>
  <c r="BU46" i="11" s="1"/>
  <c r="CU46" i="11" s="1"/>
  <c r="DS46" i="11" s="1"/>
  <c r="AT46" i="11"/>
  <c r="BV46" i="11" s="1"/>
  <c r="CV46" i="11" s="1"/>
  <c r="DT46" i="11" s="1"/>
  <c r="AU46" i="11"/>
  <c r="BW46" i="11" s="1"/>
  <c r="CW46" i="11" s="1"/>
  <c r="DU46" i="11" s="1"/>
  <c r="AV46" i="11"/>
  <c r="BX46" i="11" s="1"/>
  <c r="CX46" i="11" s="1"/>
  <c r="DV46" i="11" s="1"/>
  <c r="AW46" i="11"/>
  <c r="BY46" i="11" s="1"/>
  <c r="CY46" i="11" s="1"/>
  <c r="DW46" i="11" s="1"/>
  <c r="AX46" i="11"/>
  <c r="BZ46" i="11" s="1"/>
  <c r="CZ46" i="11" s="1"/>
  <c r="DX46" i="11" s="1"/>
  <c r="AY46" i="11"/>
  <c r="CA46" i="11" s="1"/>
  <c r="DA46" i="11" s="1"/>
  <c r="DY46" i="11" s="1"/>
  <c r="AZ46" i="11"/>
  <c r="CB46" i="11" s="1"/>
  <c r="DB46" i="11" s="1"/>
  <c r="DZ46" i="11" s="1"/>
  <c r="BA46" i="11"/>
  <c r="CC46" i="11" s="1"/>
  <c r="DC46" i="11" s="1"/>
  <c r="EA46" i="11" s="1"/>
  <c r="BB46" i="11"/>
  <c r="BC46" i="11"/>
  <c r="CE46" i="11" s="1"/>
  <c r="DE46" i="11" s="1"/>
  <c r="EC46" i="11" s="1"/>
  <c r="BD46" i="11"/>
  <c r="CF46" i="11" s="1"/>
  <c r="DF46" i="11" s="1"/>
  <c r="ED46" i="11" s="1"/>
  <c r="BE46" i="11"/>
  <c r="CG46" i="11" s="1"/>
  <c r="DG46" i="11" s="1"/>
  <c r="EE46" i="11" s="1"/>
  <c r="BF46" i="11"/>
  <c r="CH46" i="11" s="1"/>
  <c r="DH46" i="11" s="1"/>
  <c r="EF46" i="11" s="1"/>
  <c r="BG46" i="11"/>
  <c r="CI46" i="11" s="1"/>
  <c r="DI46" i="11" s="1"/>
  <c r="EG46" i="11" s="1"/>
  <c r="BH46" i="11"/>
  <c r="CJ46" i="11" s="1"/>
  <c r="DJ46" i="11" s="1"/>
  <c r="EH46" i="11" s="1"/>
  <c r="BI46" i="11"/>
  <c r="BJ46" i="11"/>
  <c r="CL46" i="11" s="1"/>
  <c r="DL46" i="11" s="1"/>
  <c r="EJ46" i="11" s="1"/>
  <c r="BK46" i="11"/>
  <c r="CM46" i="11" s="1"/>
  <c r="DM46" i="11" s="1"/>
  <c r="EK46" i="11" s="1"/>
  <c r="BL46" i="11"/>
  <c r="CN46" i="11" s="1"/>
  <c r="DN46" i="11" s="1"/>
  <c r="EL46" i="11" s="1"/>
  <c r="BM46" i="11"/>
  <c r="CO46" i="11" s="1"/>
  <c r="DO46" i="11" s="1"/>
  <c r="EM46" i="11" s="1"/>
  <c r="BN46" i="11"/>
  <c r="CP46" i="11" s="1"/>
  <c r="DP46" i="11" s="1"/>
  <c r="EN46" i="11" s="1"/>
  <c r="BS46" i="11"/>
  <c r="CS46" i="11" s="1"/>
  <c r="CD46" i="11"/>
  <c r="DD46" i="11" s="1"/>
  <c r="EB46" i="11" s="1"/>
  <c r="CK46" i="11"/>
  <c r="DK46" i="11" s="1"/>
  <c r="EI46" i="11" s="1"/>
  <c r="AL47" i="11"/>
  <c r="AM47" i="11"/>
  <c r="AN47" i="11"/>
  <c r="BP47" i="11" s="1"/>
  <c r="AO47" i="11"/>
  <c r="BQ47" i="11" s="1"/>
  <c r="AP47" i="11"/>
  <c r="BR47" i="11" s="1"/>
  <c r="CR47" i="11" s="1"/>
  <c r="AQ47" i="11"/>
  <c r="AR47" i="11"/>
  <c r="BT47" i="11" s="1"/>
  <c r="CT47" i="11" s="1"/>
  <c r="DR47" i="11" s="1"/>
  <c r="AS47" i="11"/>
  <c r="BU47" i="11" s="1"/>
  <c r="CU47" i="11" s="1"/>
  <c r="DS47" i="11" s="1"/>
  <c r="AT47" i="11"/>
  <c r="BV47" i="11" s="1"/>
  <c r="CV47" i="11" s="1"/>
  <c r="DT47" i="11" s="1"/>
  <c r="AU47" i="11"/>
  <c r="BW47" i="11" s="1"/>
  <c r="CW47" i="11" s="1"/>
  <c r="DU47" i="11" s="1"/>
  <c r="AV47" i="11"/>
  <c r="BX47" i="11" s="1"/>
  <c r="CX47" i="11" s="1"/>
  <c r="DV47" i="11" s="1"/>
  <c r="AW47" i="11"/>
  <c r="BY47" i="11" s="1"/>
  <c r="CY47" i="11" s="1"/>
  <c r="DW47" i="11" s="1"/>
  <c r="AX47" i="11"/>
  <c r="BZ47" i="11" s="1"/>
  <c r="AY47" i="11"/>
  <c r="AZ47" i="11"/>
  <c r="CB47" i="11" s="1"/>
  <c r="BA47" i="11"/>
  <c r="CC47" i="11" s="1"/>
  <c r="DC47" i="11" s="1"/>
  <c r="EA47" i="11" s="1"/>
  <c r="BB47" i="11"/>
  <c r="BC47" i="11"/>
  <c r="CE47" i="11" s="1"/>
  <c r="DE47" i="11" s="1"/>
  <c r="EC47" i="11" s="1"/>
  <c r="BD47" i="11"/>
  <c r="CF47" i="11" s="1"/>
  <c r="DF47" i="11" s="1"/>
  <c r="ED47" i="11" s="1"/>
  <c r="BE47" i="11"/>
  <c r="CG47" i="11" s="1"/>
  <c r="DG47" i="11" s="1"/>
  <c r="EE47" i="11" s="1"/>
  <c r="BF47" i="11"/>
  <c r="CH47" i="11" s="1"/>
  <c r="DH47" i="11" s="1"/>
  <c r="EF47" i="11" s="1"/>
  <c r="BG47" i="11"/>
  <c r="CI47" i="11" s="1"/>
  <c r="DI47" i="11" s="1"/>
  <c r="EG47" i="11" s="1"/>
  <c r="BH47" i="11"/>
  <c r="CJ47" i="11" s="1"/>
  <c r="DJ47" i="11" s="1"/>
  <c r="EH47" i="11" s="1"/>
  <c r="BI47" i="11"/>
  <c r="CK47" i="11" s="1"/>
  <c r="BJ47" i="11"/>
  <c r="CL47" i="11" s="1"/>
  <c r="DL47" i="11" s="1"/>
  <c r="EJ47" i="11" s="1"/>
  <c r="BK47" i="11"/>
  <c r="CM47" i="11" s="1"/>
  <c r="DM47" i="11" s="1"/>
  <c r="EK47" i="11" s="1"/>
  <c r="BL47" i="11"/>
  <c r="CN47" i="11" s="1"/>
  <c r="DN47" i="11" s="1"/>
  <c r="EL47" i="11" s="1"/>
  <c r="BM47" i="11"/>
  <c r="CO47" i="11" s="1"/>
  <c r="DO47" i="11" s="1"/>
  <c r="EM47" i="11" s="1"/>
  <c r="BN47" i="11"/>
  <c r="CP47" i="11" s="1"/>
  <c r="BS47" i="11"/>
  <c r="CS47" i="11" s="1"/>
  <c r="CA47" i="11"/>
  <c r="DA47" i="11" s="1"/>
  <c r="CD47" i="11"/>
  <c r="DD47" i="11" s="1"/>
  <c r="EB47" i="11" s="1"/>
  <c r="CZ47" i="11"/>
  <c r="DX47" i="11" s="1"/>
  <c r="DB47" i="11"/>
  <c r="DZ47" i="11" s="1"/>
  <c r="DK47" i="11"/>
  <c r="EI47" i="11" s="1"/>
  <c r="DP47" i="11"/>
  <c r="EN47" i="11" s="1"/>
  <c r="DY47" i="11"/>
  <c r="AL48" i="11"/>
  <c r="AM48" i="11"/>
  <c r="AN48" i="11"/>
  <c r="BP48" i="11" s="1"/>
  <c r="AO48" i="11"/>
  <c r="AP48" i="11"/>
  <c r="BR48" i="11" s="1"/>
  <c r="CR48" i="11" s="1"/>
  <c r="AQ48" i="11"/>
  <c r="BS48" i="11" s="1"/>
  <c r="CS48" i="11" s="1"/>
  <c r="AR48" i="11"/>
  <c r="BT48" i="11" s="1"/>
  <c r="CT48" i="11" s="1"/>
  <c r="DR48" i="11" s="1"/>
  <c r="AS48" i="11"/>
  <c r="BU48" i="11" s="1"/>
  <c r="CU48" i="11" s="1"/>
  <c r="DS48" i="11" s="1"/>
  <c r="AT48" i="11"/>
  <c r="AU48" i="11"/>
  <c r="AV48" i="11"/>
  <c r="BX48" i="11" s="1"/>
  <c r="CX48" i="11" s="1"/>
  <c r="DV48" i="11" s="1"/>
  <c r="AW48" i="11"/>
  <c r="BY48" i="11" s="1"/>
  <c r="CY48" i="11" s="1"/>
  <c r="DW48" i="11" s="1"/>
  <c r="AX48" i="11"/>
  <c r="BZ48" i="11" s="1"/>
  <c r="CZ48" i="11" s="1"/>
  <c r="DX48" i="11" s="1"/>
  <c r="AY48" i="11"/>
  <c r="CA48" i="11" s="1"/>
  <c r="DA48" i="11" s="1"/>
  <c r="DY48" i="11" s="1"/>
  <c r="AZ48" i="11"/>
  <c r="CB48" i="11" s="1"/>
  <c r="DB48" i="11" s="1"/>
  <c r="DZ48" i="11" s="1"/>
  <c r="BA48" i="11"/>
  <c r="CC48" i="11" s="1"/>
  <c r="DC48" i="11" s="1"/>
  <c r="EA48" i="11" s="1"/>
  <c r="BB48" i="11"/>
  <c r="BC48" i="11"/>
  <c r="BD48" i="11"/>
  <c r="CF48" i="11" s="1"/>
  <c r="DF48" i="11" s="1"/>
  <c r="ED48" i="11" s="1"/>
  <c r="BE48" i="11"/>
  <c r="BF48" i="11"/>
  <c r="CH48" i="11" s="1"/>
  <c r="DH48" i="11" s="1"/>
  <c r="EF48" i="11" s="1"/>
  <c r="BG48" i="11"/>
  <c r="CI48" i="11" s="1"/>
  <c r="DI48" i="11" s="1"/>
  <c r="EG48" i="11" s="1"/>
  <c r="BH48" i="11"/>
  <c r="CJ48" i="11" s="1"/>
  <c r="DJ48" i="11" s="1"/>
  <c r="EH48" i="11" s="1"/>
  <c r="BI48" i="11"/>
  <c r="CK48" i="11" s="1"/>
  <c r="DK48" i="11" s="1"/>
  <c r="EI48" i="11" s="1"/>
  <c r="BJ48" i="11"/>
  <c r="CL48" i="11" s="1"/>
  <c r="DL48" i="11" s="1"/>
  <c r="EJ48" i="11" s="1"/>
  <c r="BK48" i="11"/>
  <c r="BL48" i="11"/>
  <c r="CN48" i="11" s="1"/>
  <c r="BM48" i="11"/>
  <c r="CO48" i="11" s="1"/>
  <c r="DO48" i="11" s="1"/>
  <c r="EM48" i="11" s="1"/>
  <c r="BN48" i="11"/>
  <c r="CP48" i="11" s="1"/>
  <c r="DP48" i="11" s="1"/>
  <c r="EN48" i="11" s="1"/>
  <c r="BQ48" i="11"/>
  <c r="BV48" i="11"/>
  <c r="BW48" i="11"/>
  <c r="CW48" i="11" s="1"/>
  <c r="DU48" i="11" s="1"/>
  <c r="CD48" i="11"/>
  <c r="CE48" i="11"/>
  <c r="DE48" i="11" s="1"/>
  <c r="EC48" i="11" s="1"/>
  <c r="CG48" i="11"/>
  <c r="DG48" i="11" s="1"/>
  <c r="EE48" i="11" s="1"/>
  <c r="CM48" i="11"/>
  <c r="DM48" i="11" s="1"/>
  <c r="EK48" i="11" s="1"/>
  <c r="CV48" i="11"/>
  <c r="DD48" i="11"/>
  <c r="EB48" i="11" s="1"/>
  <c r="DN48" i="11"/>
  <c r="EL48" i="11" s="1"/>
  <c r="DT48" i="11"/>
  <c r="AL49" i="11"/>
  <c r="AM49" i="11"/>
  <c r="AN49" i="11"/>
  <c r="BP49" i="11" s="1"/>
  <c r="AO49" i="11"/>
  <c r="BQ49" i="11" s="1"/>
  <c r="AP49" i="11"/>
  <c r="BR49" i="11" s="1"/>
  <c r="CR49" i="11" s="1"/>
  <c r="AQ49" i="11"/>
  <c r="AR49" i="11"/>
  <c r="BT49" i="11" s="1"/>
  <c r="CT49" i="11" s="1"/>
  <c r="DR49" i="11" s="1"/>
  <c r="AS49" i="11"/>
  <c r="BU49" i="11" s="1"/>
  <c r="CU49" i="11" s="1"/>
  <c r="DS49" i="11" s="1"/>
  <c r="AT49" i="11"/>
  <c r="BV49" i="11" s="1"/>
  <c r="CV49" i="11" s="1"/>
  <c r="DT49" i="11" s="1"/>
  <c r="AU49" i="11"/>
  <c r="BW49" i="11" s="1"/>
  <c r="CW49" i="11" s="1"/>
  <c r="DU49" i="11" s="1"/>
  <c r="AV49" i="11"/>
  <c r="BX49" i="11" s="1"/>
  <c r="CX49" i="11" s="1"/>
  <c r="DV49" i="11" s="1"/>
  <c r="AW49" i="11"/>
  <c r="BY49" i="11" s="1"/>
  <c r="CY49" i="11" s="1"/>
  <c r="DW49" i="11" s="1"/>
  <c r="AX49" i="11"/>
  <c r="BZ49" i="11" s="1"/>
  <c r="CZ49" i="11" s="1"/>
  <c r="DX49" i="11" s="1"/>
  <c r="AY49" i="11"/>
  <c r="AZ49" i="11"/>
  <c r="CB49" i="11" s="1"/>
  <c r="DB49" i="11" s="1"/>
  <c r="DZ49" i="11" s="1"/>
  <c r="BA49" i="11"/>
  <c r="BB49" i="11"/>
  <c r="CD49" i="11" s="1"/>
  <c r="DD49" i="11" s="1"/>
  <c r="EB49" i="11" s="1"/>
  <c r="BC49" i="11"/>
  <c r="CE49" i="11" s="1"/>
  <c r="DE49" i="11" s="1"/>
  <c r="EC49" i="11" s="1"/>
  <c r="BD49" i="11"/>
  <c r="CF49" i="11" s="1"/>
  <c r="DF49" i="11" s="1"/>
  <c r="ED49" i="11" s="1"/>
  <c r="BE49" i="11"/>
  <c r="CG49" i="11" s="1"/>
  <c r="DG49" i="11" s="1"/>
  <c r="EE49" i="11" s="1"/>
  <c r="BF49" i="11"/>
  <c r="CH49" i="11" s="1"/>
  <c r="DH49" i="11" s="1"/>
  <c r="EF49" i="11" s="1"/>
  <c r="BG49" i="11"/>
  <c r="CI49" i="11" s="1"/>
  <c r="DI49" i="11" s="1"/>
  <c r="EG49" i="11" s="1"/>
  <c r="BH49" i="11"/>
  <c r="CJ49" i="11" s="1"/>
  <c r="DJ49" i="11" s="1"/>
  <c r="EH49" i="11" s="1"/>
  <c r="BI49" i="11"/>
  <c r="BJ49" i="11"/>
  <c r="CL49" i="11" s="1"/>
  <c r="DL49" i="11" s="1"/>
  <c r="EJ49" i="11" s="1"/>
  <c r="BK49" i="11"/>
  <c r="CM49" i="11" s="1"/>
  <c r="DM49" i="11" s="1"/>
  <c r="EK49" i="11" s="1"/>
  <c r="BL49" i="11"/>
  <c r="CN49" i="11" s="1"/>
  <c r="DN49" i="11" s="1"/>
  <c r="EL49" i="11" s="1"/>
  <c r="BM49" i="11"/>
  <c r="CO49" i="11" s="1"/>
  <c r="DO49" i="11" s="1"/>
  <c r="EM49" i="11" s="1"/>
  <c r="BN49" i="11"/>
  <c r="CP49" i="11" s="1"/>
  <c r="BS49" i="11"/>
  <c r="CS49" i="11" s="1"/>
  <c r="CA49" i="11"/>
  <c r="DA49" i="11" s="1"/>
  <c r="DY49" i="11" s="1"/>
  <c r="CC49" i="11"/>
  <c r="DC49" i="11" s="1"/>
  <c r="EA49" i="11" s="1"/>
  <c r="CK49" i="11"/>
  <c r="DK49" i="11" s="1"/>
  <c r="EI49" i="11" s="1"/>
  <c r="AL50" i="11"/>
  <c r="AM50" i="11"/>
  <c r="AN50" i="11"/>
  <c r="BP50" i="11" s="1"/>
  <c r="AO50" i="11"/>
  <c r="BQ50" i="11" s="1"/>
  <c r="AP50" i="11"/>
  <c r="BR50" i="11" s="1"/>
  <c r="CR50" i="11" s="1"/>
  <c r="AQ50" i="11"/>
  <c r="BS50" i="11" s="1"/>
  <c r="CS50" i="11" s="1"/>
  <c r="AR50" i="11"/>
  <c r="BT50" i="11" s="1"/>
  <c r="CT50" i="11" s="1"/>
  <c r="DR50" i="11" s="1"/>
  <c r="AS50" i="11"/>
  <c r="AT50" i="11"/>
  <c r="BV50" i="11" s="1"/>
  <c r="CV50" i="11" s="1"/>
  <c r="DT50" i="11" s="1"/>
  <c r="AU50" i="11"/>
  <c r="BW50" i="11" s="1"/>
  <c r="AV50" i="11"/>
  <c r="BX50" i="11" s="1"/>
  <c r="CX50" i="11" s="1"/>
  <c r="DV50" i="11" s="1"/>
  <c r="AW50" i="11"/>
  <c r="BY50" i="11" s="1"/>
  <c r="CY50" i="11" s="1"/>
  <c r="DW50" i="11" s="1"/>
  <c r="AX50" i="11"/>
  <c r="BZ50" i="11" s="1"/>
  <c r="CZ50" i="11" s="1"/>
  <c r="DX50" i="11" s="1"/>
  <c r="AY50" i="11"/>
  <c r="CA50" i="11" s="1"/>
  <c r="DA50" i="11" s="1"/>
  <c r="DY50" i="11" s="1"/>
  <c r="AZ50" i="11"/>
  <c r="CB50" i="11" s="1"/>
  <c r="DB50" i="11" s="1"/>
  <c r="DZ50" i="11" s="1"/>
  <c r="BA50" i="11"/>
  <c r="CC50" i="11" s="1"/>
  <c r="DC50" i="11" s="1"/>
  <c r="EA50" i="11" s="1"/>
  <c r="BB50" i="11"/>
  <c r="CD50" i="11" s="1"/>
  <c r="DD50" i="11" s="1"/>
  <c r="EB50" i="11" s="1"/>
  <c r="BC50" i="11"/>
  <c r="BD50" i="11"/>
  <c r="BE50" i="11"/>
  <c r="CG50" i="11" s="1"/>
  <c r="DG50" i="11" s="1"/>
  <c r="EE50" i="11" s="1"/>
  <c r="BF50" i="11"/>
  <c r="CH50" i="11" s="1"/>
  <c r="BG50" i="11"/>
  <c r="CI50" i="11" s="1"/>
  <c r="DI50" i="11" s="1"/>
  <c r="EG50" i="11" s="1"/>
  <c r="BH50" i="11"/>
  <c r="CJ50" i="11" s="1"/>
  <c r="DJ50" i="11" s="1"/>
  <c r="EH50" i="11" s="1"/>
  <c r="BI50" i="11"/>
  <c r="BJ50" i="11"/>
  <c r="CL50" i="11" s="1"/>
  <c r="DL50" i="11" s="1"/>
  <c r="EJ50" i="11" s="1"/>
  <c r="BK50" i="11"/>
  <c r="BL50" i="11"/>
  <c r="BM50" i="11"/>
  <c r="CO50" i="11" s="1"/>
  <c r="DO50" i="11" s="1"/>
  <c r="EM50" i="11" s="1"/>
  <c r="BN50" i="11"/>
  <c r="CP50" i="11" s="1"/>
  <c r="DP50" i="11" s="1"/>
  <c r="EN50" i="11" s="1"/>
  <c r="BU50" i="11"/>
  <c r="CU50" i="11" s="1"/>
  <c r="DS50" i="11" s="1"/>
  <c r="CE50" i="11"/>
  <c r="DE50" i="11" s="1"/>
  <c r="EC50" i="11" s="1"/>
  <c r="CF50" i="11"/>
  <c r="DF50" i="11" s="1"/>
  <c r="ED50" i="11" s="1"/>
  <c r="CK50" i="11"/>
  <c r="DK50" i="11" s="1"/>
  <c r="EI50" i="11" s="1"/>
  <c r="CM50" i="11"/>
  <c r="CN50" i="11"/>
  <c r="DN50" i="11" s="1"/>
  <c r="EL50" i="11" s="1"/>
  <c r="CW50" i="11"/>
  <c r="DU50" i="11" s="1"/>
  <c r="DH50" i="11"/>
  <c r="EF50" i="11" s="1"/>
  <c r="DM50" i="11"/>
  <c r="EK50" i="11" s="1"/>
  <c r="AL51" i="11"/>
  <c r="AM51" i="11"/>
  <c r="AN51" i="11"/>
  <c r="BP51" i="11" s="1"/>
  <c r="AO51" i="11"/>
  <c r="BQ51" i="11" s="1"/>
  <c r="AP51" i="11"/>
  <c r="BR51" i="11" s="1"/>
  <c r="CR51" i="11" s="1"/>
  <c r="AQ51" i="11"/>
  <c r="AR51" i="11"/>
  <c r="AS51" i="11"/>
  <c r="AT51" i="11"/>
  <c r="AU51" i="11"/>
  <c r="AV51" i="11"/>
  <c r="BX51" i="11" s="1"/>
  <c r="CX51" i="11" s="1"/>
  <c r="DV51" i="11" s="1"/>
  <c r="AW51" i="11"/>
  <c r="BY51" i="11" s="1"/>
  <c r="CY51" i="11" s="1"/>
  <c r="DW51" i="11" s="1"/>
  <c r="AX51" i="11"/>
  <c r="BZ51" i="11" s="1"/>
  <c r="CZ51" i="11" s="1"/>
  <c r="DX51" i="11" s="1"/>
  <c r="AY51" i="11"/>
  <c r="CA51" i="11" s="1"/>
  <c r="DA51" i="11" s="1"/>
  <c r="DY51" i="11" s="1"/>
  <c r="AZ51" i="11"/>
  <c r="CB51" i="11" s="1"/>
  <c r="DB51" i="11" s="1"/>
  <c r="DZ51" i="11" s="1"/>
  <c r="BA51" i="11"/>
  <c r="CC51" i="11" s="1"/>
  <c r="DC51" i="11" s="1"/>
  <c r="EA51" i="11" s="1"/>
  <c r="BB51" i="11"/>
  <c r="BC51" i="11"/>
  <c r="CE51" i="11" s="1"/>
  <c r="DE51" i="11" s="1"/>
  <c r="EC51" i="11" s="1"/>
  <c r="BD51" i="11"/>
  <c r="CF51" i="11" s="1"/>
  <c r="DF51" i="11" s="1"/>
  <c r="ED51" i="11" s="1"/>
  <c r="BE51" i="11"/>
  <c r="CG51" i="11" s="1"/>
  <c r="DG51" i="11" s="1"/>
  <c r="EE51" i="11" s="1"/>
  <c r="BF51" i="11"/>
  <c r="CH51" i="11" s="1"/>
  <c r="DH51" i="11" s="1"/>
  <c r="EF51" i="11" s="1"/>
  <c r="BG51" i="11"/>
  <c r="CI51" i="11" s="1"/>
  <c r="DI51" i="11" s="1"/>
  <c r="EG51" i="11" s="1"/>
  <c r="BH51" i="11"/>
  <c r="CJ51" i="11" s="1"/>
  <c r="DJ51" i="11" s="1"/>
  <c r="EH51" i="11" s="1"/>
  <c r="BI51" i="11"/>
  <c r="CK51" i="11" s="1"/>
  <c r="DK51" i="11" s="1"/>
  <c r="EI51" i="11" s="1"/>
  <c r="BJ51" i="11"/>
  <c r="BK51" i="11"/>
  <c r="CM51" i="11" s="1"/>
  <c r="DM51" i="11" s="1"/>
  <c r="EK51" i="11" s="1"/>
  <c r="BL51" i="11"/>
  <c r="CN51" i="11" s="1"/>
  <c r="DN51" i="11" s="1"/>
  <c r="EL51" i="11" s="1"/>
  <c r="BM51" i="11"/>
  <c r="CO51" i="11" s="1"/>
  <c r="DO51" i="11" s="1"/>
  <c r="EM51" i="11" s="1"/>
  <c r="BN51" i="11"/>
  <c r="CP51" i="11" s="1"/>
  <c r="DP51" i="11" s="1"/>
  <c r="EN51" i="11" s="1"/>
  <c r="BS51" i="11"/>
  <c r="CS51" i="11" s="1"/>
  <c r="BT51" i="11"/>
  <c r="CT51" i="11" s="1"/>
  <c r="DR51" i="11" s="1"/>
  <c r="BU51" i="11"/>
  <c r="CU51" i="11" s="1"/>
  <c r="DS51" i="11" s="1"/>
  <c r="BV51" i="11"/>
  <c r="CV51" i="11" s="1"/>
  <c r="DT51" i="11" s="1"/>
  <c r="BW51" i="11"/>
  <c r="CW51" i="11" s="1"/>
  <c r="DU51" i="11" s="1"/>
  <c r="CD51" i="11"/>
  <c r="DD51" i="11" s="1"/>
  <c r="EB51" i="11" s="1"/>
  <c r="CL51" i="11"/>
  <c r="DL51" i="11" s="1"/>
  <c r="EJ51" i="11" s="1"/>
  <c r="AL52" i="11"/>
  <c r="AM52" i="11"/>
  <c r="AN52" i="11"/>
  <c r="BP52" i="11" s="1"/>
  <c r="AO52" i="11"/>
  <c r="BQ52" i="11" s="1"/>
  <c r="AP52" i="11"/>
  <c r="BR52" i="11" s="1"/>
  <c r="CR52" i="11" s="1"/>
  <c r="AQ52" i="11"/>
  <c r="BS52" i="11" s="1"/>
  <c r="CS52" i="11" s="1"/>
  <c r="AR52" i="11"/>
  <c r="AS52" i="11"/>
  <c r="AT52" i="11"/>
  <c r="AU52" i="11"/>
  <c r="AV52" i="11"/>
  <c r="BX52" i="11" s="1"/>
  <c r="CX52" i="11" s="1"/>
  <c r="DV52" i="11" s="1"/>
  <c r="AW52" i="11"/>
  <c r="BY52" i="11" s="1"/>
  <c r="CY52" i="11" s="1"/>
  <c r="DW52" i="11" s="1"/>
  <c r="AX52" i="11"/>
  <c r="BZ52" i="11" s="1"/>
  <c r="CZ52" i="11" s="1"/>
  <c r="DX52" i="11" s="1"/>
  <c r="AY52" i="11"/>
  <c r="CA52" i="11" s="1"/>
  <c r="DA52" i="11" s="1"/>
  <c r="DY52" i="11" s="1"/>
  <c r="AZ52" i="11"/>
  <c r="CB52" i="11" s="1"/>
  <c r="DB52" i="11" s="1"/>
  <c r="DZ52" i="11" s="1"/>
  <c r="BA52" i="11"/>
  <c r="BB52" i="11"/>
  <c r="CD52" i="11" s="1"/>
  <c r="DD52" i="11" s="1"/>
  <c r="EB52" i="11" s="1"/>
  <c r="BC52" i="11"/>
  <c r="CE52" i="11" s="1"/>
  <c r="DE52" i="11" s="1"/>
  <c r="EC52" i="11" s="1"/>
  <c r="BD52" i="11"/>
  <c r="CF52" i="11" s="1"/>
  <c r="DF52" i="11" s="1"/>
  <c r="ED52" i="11" s="1"/>
  <c r="BE52" i="11"/>
  <c r="CG52" i="11" s="1"/>
  <c r="DG52" i="11" s="1"/>
  <c r="EE52" i="11" s="1"/>
  <c r="BF52" i="11"/>
  <c r="CH52" i="11" s="1"/>
  <c r="DH52" i="11" s="1"/>
  <c r="EF52" i="11" s="1"/>
  <c r="BG52" i="11"/>
  <c r="BH52" i="11"/>
  <c r="CJ52" i="11" s="1"/>
  <c r="DJ52" i="11" s="1"/>
  <c r="BI52" i="11"/>
  <c r="CK52" i="11" s="1"/>
  <c r="DK52" i="11" s="1"/>
  <c r="EI52" i="11" s="1"/>
  <c r="BJ52" i="11"/>
  <c r="CL52" i="11" s="1"/>
  <c r="DL52" i="11" s="1"/>
  <c r="EJ52" i="11" s="1"/>
  <c r="BK52" i="11"/>
  <c r="CM52" i="11" s="1"/>
  <c r="DM52" i="11" s="1"/>
  <c r="EK52" i="11" s="1"/>
  <c r="BL52" i="11"/>
  <c r="CN52" i="11" s="1"/>
  <c r="DN52" i="11" s="1"/>
  <c r="EL52" i="11" s="1"/>
  <c r="BM52" i="11"/>
  <c r="CO52" i="11" s="1"/>
  <c r="DO52" i="11" s="1"/>
  <c r="EM52" i="11" s="1"/>
  <c r="BN52" i="11"/>
  <c r="CP52" i="11" s="1"/>
  <c r="DP52" i="11" s="1"/>
  <c r="EN52" i="11" s="1"/>
  <c r="BT52" i="11"/>
  <c r="CT52" i="11" s="1"/>
  <c r="DR52" i="11" s="1"/>
  <c r="BU52" i="11"/>
  <c r="BV52" i="11"/>
  <c r="BW52" i="11"/>
  <c r="CW52" i="11" s="1"/>
  <c r="CC52" i="11"/>
  <c r="DC52" i="11" s="1"/>
  <c r="EA52" i="11" s="1"/>
  <c r="CI52" i="11"/>
  <c r="DI52" i="11" s="1"/>
  <c r="EG52" i="11" s="1"/>
  <c r="CU52" i="11"/>
  <c r="DS52" i="11" s="1"/>
  <c r="CV52" i="11"/>
  <c r="DT52" i="11" s="1"/>
  <c r="DU52" i="11"/>
  <c r="EH52" i="11"/>
  <c r="AL53" i="11"/>
  <c r="AM53" i="11"/>
  <c r="AN53" i="11"/>
  <c r="BP53" i="11" s="1"/>
  <c r="AO53" i="11"/>
  <c r="BQ53" i="11" s="1"/>
  <c r="AP53" i="11"/>
  <c r="BR53" i="11" s="1"/>
  <c r="CR53" i="11" s="1"/>
  <c r="AQ53" i="11"/>
  <c r="AR53" i="11"/>
  <c r="AS53" i="11"/>
  <c r="AT53" i="11"/>
  <c r="AU53" i="11"/>
  <c r="AV53" i="11"/>
  <c r="BX53" i="11" s="1"/>
  <c r="CX53" i="11" s="1"/>
  <c r="DV53" i="11" s="1"/>
  <c r="AW53" i="11"/>
  <c r="BY53" i="11" s="1"/>
  <c r="CY53" i="11" s="1"/>
  <c r="DW53" i="11" s="1"/>
  <c r="AX53" i="11"/>
  <c r="BZ53" i="11" s="1"/>
  <c r="CZ53" i="11" s="1"/>
  <c r="DX53" i="11" s="1"/>
  <c r="AY53" i="11"/>
  <c r="CA53" i="11" s="1"/>
  <c r="DA53" i="11" s="1"/>
  <c r="DY53" i="11" s="1"/>
  <c r="AZ53" i="11"/>
  <c r="CB53" i="11" s="1"/>
  <c r="DB53" i="11" s="1"/>
  <c r="DZ53" i="11" s="1"/>
  <c r="BA53" i="11"/>
  <c r="CC53" i="11" s="1"/>
  <c r="DC53" i="11" s="1"/>
  <c r="EA53" i="11" s="1"/>
  <c r="BB53" i="11"/>
  <c r="BC53" i="11"/>
  <c r="CE53" i="11" s="1"/>
  <c r="DE53" i="11" s="1"/>
  <c r="EC53" i="11" s="1"/>
  <c r="BD53" i="11"/>
  <c r="CF53" i="11" s="1"/>
  <c r="DF53" i="11" s="1"/>
  <c r="ED53" i="11" s="1"/>
  <c r="BE53" i="11"/>
  <c r="CG53" i="11" s="1"/>
  <c r="DG53" i="11" s="1"/>
  <c r="EE53" i="11" s="1"/>
  <c r="BF53" i="11"/>
  <c r="CH53" i="11" s="1"/>
  <c r="DH53" i="11" s="1"/>
  <c r="EF53" i="11" s="1"/>
  <c r="BG53" i="11"/>
  <c r="BH53" i="11"/>
  <c r="CJ53" i="11" s="1"/>
  <c r="DJ53" i="11" s="1"/>
  <c r="EH53" i="11" s="1"/>
  <c r="BI53" i="11"/>
  <c r="CK53" i="11" s="1"/>
  <c r="DK53" i="11" s="1"/>
  <c r="EI53" i="11" s="1"/>
  <c r="BJ53" i="11"/>
  <c r="BK53" i="11"/>
  <c r="CM53" i="11" s="1"/>
  <c r="DM53" i="11" s="1"/>
  <c r="EK53" i="11" s="1"/>
  <c r="BL53" i="11"/>
  <c r="CN53" i="11" s="1"/>
  <c r="DN53" i="11" s="1"/>
  <c r="EL53" i="11" s="1"/>
  <c r="BM53" i="11"/>
  <c r="CO53" i="11" s="1"/>
  <c r="DO53" i="11" s="1"/>
  <c r="EM53" i="11" s="1"/>
  <c r="BN53" i="11"/>
  <c r="CP53" i="11" s="1"/>
  <c r="DP53" i="11" s="1"/>
  <c r="EN53" i="11" s="1"/>
  <c r="BS53" i="11"/>
  <c r="BT53" i="11"/>
  <c r="CT53" i="11" s="1"/>
  <c r="DR53" i="11" s="1"/>
  <c r="BU53" i="11"/>
  <c r="CU53" i="11" s="1"/>
  <c r="DS53" i="11" s="1"/>
  <c r="BV53" i="11"/>
  <c r="BW53" i="11"/>
  <c r="CW53" i="11" s="1"/>
  <c r="DU53" i="11" s="1"/>
  <c r="CD53" i="11"/>
  <c r="DD53" i="11" s="1"/>
  <c r="EB53" i="11" s="1"/>
  <c r="CI53" i="11"/>
  <c r="DI53" i="11" s="1"/>
  <c r="EG53" i="11" s="1"/>
  <c r="CL53" i="11"/>
  <c r="DL53" i="11" s="1"/>
  <c r="EJ53" i="11" s="1"/>
  <c r="CS53" i="11"/>
  <c r="CV53" i="11"/>
  <c r="DT53" i="11" s="1"/>
  <c r="AL54" i="11"/>
  <c r="AM54" i="11"/>
  <c r="AN54" i="11"/>
  <c r="BP54" i="11" s="1"/>
  <c r="AO54" i="11"/>
  <c r="BQ54" i="11" s="1"/>
  <c r="AP54" i="11"/>
  <c r="BR54" i="11" s="1"/>
  <c r="CR54" i="11" s="1"/>
  <c r="AQ54" i="11"/>
  <c r="AR54" i="11"/>
  <c r="AS54" i="11"/>
  <c r="AT54" i="11"/>
  <c r="AU54" i="11"/>
  <c r="AV54" i="11"/>
  <c r="BX54" i="11" s="1"/>
  <c r="CX54" i="11" s="1"/>
  <c r="DV54" i="11" s="1"/>
  <c r="AW54" i="11"/>
  <c r="BY54" i="11" s="1"/>
  <c r="CY54" i="11" s="1"/>
  <c r="DW54" i="11" s="1"/>
  <c r="AX54" i="11"/>
  <c r="BZ54" i="11" s="1"/>
  <c r="CZ54" i="11" s="1"/>
  <c r="DX54" i="11" s="1"/>
  <c r="AY54" i="11"/>
  <c r="AZ54" i="11"/>
  <c r="BA54" i="11"/>
  <c r="CC54" i="11" s="1"/>
  <c r="BB54" i="11"/>
  <c r="CD54" i="11" s="1"/>
  <c r="DD54" i="11" s="1"/>
  <c r="EB54" i="11" s="1"/>
  <c r="BC54" i="11"/>
  <c r="BD54" i="11"/>
  <c r="CF54" i="11" s="1"/>
  <c r="DF54" i="11" s="1"/>
  <c r="ED54" i="11" s="1"/>
  <c r="BE54" i="11"/>
  <c r="CG54" i="11" s="1"/>
  <c r="DG54" i="11" s="1"/>
  <c r="EE54" i="11" s="1"/>
  <c r="BF54" i="11"/>
  <c r="CH54" i="11" s="1"/>
  <c r="DH54" i="11" s="1"/>
  <c r="EF54" i="11" s="1"/>
  <c r="BG54" i="11"/>
  <c r="CI54" i="11" s="1"/>
  <c r="DI54" i="11" s="1"/>
  <c r="EG54" i="11" s="1"/>
  <c r="BH54" i="11"/>
  <c r="CJ54" i="11" s="1"/>
  <c r="DJ54" i="11" s="1"/>
  <c r="EH54" i="11" s="1"/>
  <c r="BI54" i="11"/>
  <c r="CK54" i="11" s="1"/>
  <c r="DK54" i="11" s="1"/>
  <c r="EI54" i="11" s="1"/>
  <c r="BJ54" i="11"/>
  <c r="CL54" i="11" s="1"/>
  <c r="DL54" i="11" s="1"/>
  <c r="EJ54" i="11" s="1"/>
  <c r="BK54" i="11"/>
  <c r="CM54" i="11" s="1"/>
  <c r="DM54" i="11" s="1"/>
  <c r="EK54" i="11" s="1"/>
  <c r="BL54" i="11"/>
  <c r="CN54" i="11" s="1"/>
  <c r="DN54" i="11" s="1"/>
  <c r="EL54" i="11" s="1"/>
  <c r="BM54" i="11"/>
  <c r="CO54" i="11" s="1"/>
  <c r="DO54" i="11" s="1"/>
  <c r="EM54" i="11" s="1"/>
  <c r="BN54" i="11"/>
  <c r="CP54" i="11" s="1"/>
  <c r="BS54" i="11"/>
  <c r="CS54" i="11" s="1"/>
  <c r="BT54" i="11"/>
  <c r="CT54" i="11" s="1"/>
  <c r="DR54" i="11" s="1"/>
  <c r="BU54" i="11"/>
  <c r="BV54" i="11"/>
  <c r="CV54" i="11" s="1"/>
  <c r="DT54" i="11" s="1"/>
  <c r="BW54" i="11"/>
  <c r="CW54" i="11" s="1"/>
  <c r="DU54" i="11" s="1"/>
  <c r="CA54" i="11"/>
  <c r="DA54" i="11" s="1"/>
  <c r="DY54" i="11" s="1"/>
  <c r="CB54" i="11"/>
  <c r="DB54" i="11" s="1"/>
  <c r="DZ54" i="11" s="1"/>
  <c r="CE54" i="11"/>
  <c r="DE54" i="11" s="1"/>
  <c r="EC54" i="11" s="1"/>
  <c r="CU54" i="11"/>
  <c r="DS54" i="11" s="1"/>
  <c r="DC54" i="11"/>
  <c r="EA54" i="11" s="1"/>
  <c r="AL55" i="11"/>
  <c r="AM55" i="11"/>
  <c r="AN55" i="11"/>
  <c r="BP55" i="11" s="1"/>
  <c r="AO55" i="11"/>
  <c r="BQ55" i="11" s="1"/>
  <c r="AP55" i="11"/>
  <c r="BR55" i="11" s="1"/>
  <c r="CR55" i="11" s="1"/>
  <c r="AQ55" i="11"/>
  <c r="AR55" i="11"/>
  <c r="AS55" i="11"/>
  <c r="AT55" i="11"/>
  <c r="AU55" i="11"/>
  <c r="AV55" i="11"/>
  <c r="BX55" i="11" s="1"/>
  <c r="CX55" i="11" s="1"/>
  <c r="DV55" i="11" s="1"/>
  <c r="AW55" i="11"/>
  <c r="BY55" i="11" s="1"/>
  <c r="CY55" i="11" s="1"/>
  <c r="DW55" i="11" s="1"/>
  <c r="AX55" i="11"/>
  <c r="BZ55" i="11" s="1"/>
  <c r="CZ55" i="11" s="1"/>
  <c r="DX55" i="11" s="1"/>
  <c r="AY55" i="11"/>
  <c r="CA55" i="11" s="1"/>
  <c r="DA55" i="11" s="1"/>
  <c r="DY55" i="11" s="1"/>
  <c r="AZ55" i="11"/>
  <c r="CB55" i="11" s="1"/>
  <c r="DB55" i="11" s="1"/>
  <c r="DZ55" i="11" s="1"/>
  <c r="BA55" i="11"/>
  <c r="CC55" i="11" s="1"/>
  <c r="DC55" i="11" s="1"/>
  <c r="EA55" i="11" s="1"/>
  <c r="BB55" i="11"/>
  <c r="CD55" i="11" s="1"/>
  <c r="DD55" i="11" s="1"/>
  <c r="EB55" i="11" s="1"/>
  <c r="BC55" i="11"/>
  <c r="CE55" i="11" s="1"/>
  <c r="DE55" i="11" s="1"/>
  <c r="EC55" i="11" s="1"/>
  <c r="BD55" i="11"/>
  <c r="CF55" i="11" s="1"/>
  <c r="DF55" i="11" s="1"/>
  <c r="ED55" i="11" s="1"/>
  <c r="BE55" i="11"/>
  <c r="CG55" i="11" s="1"/>
  <c r="DG55" i="11" s="1"/>
  <c r="EE55" i="11" s="1"/>
  <c r="BF55" i="11"/>
  <c r="CH55" i="11" s="1"/>
  <c r="DH55" i="11" s="1"/>
  <c r="EF55" i="11" s="1"/>
  <c r="BG55" i="11"/>
  <c r="BH55" i="11"/>
  <c r="CJ55" i="11" s="1"/>
  <c r="DJ55" i="11" s="1"/>
  <c r="EH55" i="11" s="1"/>
  <c r="BI55" i="11"/>
  <c r="CK55" i="11" s="1"/>
  <c r="DK55" i="11" s="1"/>
  <c r="EI55" i="11" s="1"/>
  <c r="BJ55" i="11"/>
  <c r="BK55" i="11"/>
  <c r="CM55" i="11" s="1"/>
  <c r="DM55" i="11" s="1"/>
  <c r="EK55" i="11" s="1"/>
  <c r="BL55" i="11"/>
  <c r="CN55" i="11" s="1"/>
  <c r="DN55" i="11" s="1"/>
  <c r="EL55" i="11" s="1"/>
  <c r="BM55" i="11"/>
  <c r="CO55" i="11" s="1"/>
  <c r="DO55" i="11" s="1"/>
  <c r="EM55" i="11" s="1"/>
  <c r="BN55" i="11"/>
  <c r="CP55" i="11" s="1"/>
  <c r="DP55" i="11" s="1"/>
  <c r="EN55" i="11" s="1"/>
  <c r="BS55" i="11"/>
  <c r="CS55" i="11" s="1"/>
  <c r="BT55" i="11"/>
  <c r="CT55" i="11" s="1"/>
  <c r="DR55" i="11" s="1"/>
  <c r="BU55" i="11"/>
  <c r="BV55" i="11"/>
  <c r="CV55" i="11" s="1"/>
  <c r="DT55" i="11" s="1"/>
  <c r="BW55" i="11"/>
  <c r="CW55" i="11" s="1"/>
  <c r="DU55" i="11" s="1"/>
  <c r="CI55" i="11"/>
  <c r="DI55" i="11" s="1"/>
  <c r="EG55" i="11" s="1"/>
  <c r="CL55" i="11"/>
  <c r="DL55" i="11" s="1"/>
  <c r="EJ55" i="11" s="1"/>
  <c r="CU55" i="11"/>
  <c r="DS55" i="11" s="1"/>
  <c r="AL56" i="11"/>
  <c r="AM56" i="11"/>
  <c r="AN56" i="11"/>
  <c r="BP56" i="11" s="1"/>
  <c r="AO56" i="11"/>
  <c r="BQ56" i="11" s="1"/>
  <c r="AP56" i="11"/>
  <c r="BR56" i="11" s="1"/>
  <c r="CR56" i="11" s="1"/>
  <c r="AQ56" i="11"/>
  <c r="AR56" i="11"/>
  <c r="AS56" i="11"/>
  <c r="BU56" i="11" s="1"/>
  <c r="CU56" i="11" s="1"/>
  <c r="DS56" i="11" s="1"/>
  <c r="AT56" i="11"/>
  <c r="AU56" i="11"/>
  <c r="AV56" i="11"/>
  <c r="BX56" i="11" s="1"/>
  <c r="CX56" i="11" s="1"/>
  <c r="DV56" i="11" s="1"/>
  <c r="AW56" i="11"/>
  <c r="BY56" i="11" s="1"/>
  <c r="CY56" i="11" s="1"/>
  <c r="DW56" i="11" s="1"/>
  <c r="AX56" i="11"/>
  <c r="BZ56" i="11" s="1"/>
  <c r="CZ56" i="11" s="1"/>
  <c r="DX56" i="11" s="1"/>
  <c r="AY56" i="11"/>
  <c r="CA56" i="11" s="1"/>
  <c r="DA56" i="11" s="1"/>
  <c r="DY56" i="11" s="1"/>
  <c r="AZ56" i="11"/>
  <c r="CB56" i="11" s="1"/>
  <c r="BA56" i="11"/>
  <c r="CC56" i="11" s="1"/>
  <c r="DC56" i="11" s="1"/>
  <c r="EA56" i="11" s="1"/>
  <c r="BB56" i="11"/>
  <c r="CD56" i="11" s="1"/>
  <c r="DD56" i="11" s="1"/>
  <c r="EB56" i="11" s="1"/>
  <c r="BC56" i="11"/>
  <c r="CE56" i="11" s="1"/>
  <c r="DE56" i="11" s="1"/>
  <c r="EC56" i="11" s="1"/>
  <c r="BD56" i="11"/>
  <c r="CF56" i="11" s="1"/>
  <c r="DF56" i="11" s="1"/>
  <c r="ED56" i="11" s="1"/>
  <c r="BE56" i="11"/>
  <c r="CG56" i="11" s="1"/>
  <c r="DG56" i="11" s="1"/>
  <c r="EE56" i="11" s="1"/>
  <c r="BF56" i="11"/>
  <c r="CH56" i="11" s="1"/>
  <c r="DH56" i="11" s="1"/>
  <c r="EF56" i="11" s="1"/>
  <c r="BG56" i="11"/>
  <c r="CI56" i="11" s="1"/>
  <c r="DI56" i="11" s="1"/>
  <c r="EG56" i="11" s="1"/>
  <c r="BH56" i="11"/>
  <c r="CJ56" i="11" s="1"/>
  <c r="DJ56" i="11" s="1"/>
  <c r="EH56" i="11" s="1"/>
  <c r="BI56" i="11"/>
  <c r="CK56" i="11" s="1"/>
  <c r="DK56" i="11" s="1"/>
  <c r="EI56" i="11" s="1"/>
  <c r="BJ56" i="11"/>
  <c r="CL56" i="11" s="1"/>
  <c r="DL56" i="11" s="1"/>
  <c r="EJ56" i="11" s="1"/>
  <c r="BK56" i="11"/>
  <c r="CM56" i="11" s="1"/>
  <c r="DM56" i="11" s="1"/>
  <c r="EK56" i="11" s="1"/>
  <c r="BL56" i="11"/>
  <c r="CN56" i="11" s="1"/>
  <c r="DN56" i="11" s="1"/>
  <c r="EL56" i="11" s="1"/>
  <c r="BM56" i="11"/>
  <c r="CO56" i="11" s="1"/>
  <c r="DO56" i="11" s="1"/>
  <c r="EM56" i="11" s="1"/>
  <c r="BN56" i="11"/>
  <c r="CP56" i="11" s="1"/>
  <c r="DP56" i="11" s="1"/>
  <c r="EN56" i="11" s="1"/>
  <c r="BS56" i="11"/>
  <c r="BT56" i="11"/>
  <c r="CT56" i="11" s="1"/>
  <c r="DR56" i="11" s="1"/>
  <c r="BV56" i="11"/>
  <c r="CV56" i="11" s="1"/>
  <c r="DT56" i="11" s="1"/>
  <c r="BW56" i="11"/>
  <c r="CW56" i="11" s="1"/>
  <c r="CS56" i="11"/>
  <c r="DB56" i="11"/>
  <c r="DZ56" i="11" s="1"/>
  <c r="DU56" i="11"/>
  <c r="AL57" i="11"/>
  <c r="AM57" i="11"/>
  <c r="AN57" i="11"/>
  <c r="BP57" i="11" s="1"/>
  <c r="AO57" i="11"/>
  <c r="BQ57" i="11" s="1"/>
  <c r="AP57" i="11"/>
  <c r="BR57" i="11" s="1"/>
  <c r="CR57" i="11" s="1"/>
  <c r="AQ57" i="11"/>
  <c r="AR57" i="11"/>
  <c r="AS57" i="11"/>
  <c r="BU57" i="11" s="1"/>
  <c r="CU57" i="11" s="1"/>
  <c r="DS57" i="11" s="1"/>
  <c r="AT57" i="11"/>
  <c r="AU57" i="11"/>
  <c r="AV57" i="11"/>
  <c r="BX57" i="11" s="1"/>
  <c r="CX57" i="11" s="1"/>
  <c r="DV57" i="11" s="1"/>
  <c r="AW57" i="11"/>
  <c r="BY57" i="11" s="1"/>
  <c r="CY57" i="11" s="1"/>
  <c r="DW57" i="11" s="1"/>
  <c r="AX57" i="11"/>
  <c r="BZ57" i="11" s="1"/>
  <c r="CZ57" i="11" s="1"/>
  <c r="DX57" i="11" s="1"/>
  <c r="AY57" i="11"/>
  <c r="CA57" i="11" s="1"/>
  <c r="DA57" i="11" s="1"/>
  <c r="DY57" i="11" s="1"/>
  <c r="AZ57" i="11"/>
  <c r="BA57" i="11"/>
  <c r="CC57" i="11" s="1"/>
  <c r="DC57" i="11" s="1"/>
  <c r="EA57" i="11" s="1"/>
  <c r="BB57" i="11"/>
  <c r="CD57" i="11" s="1"/>
  <c r="DD57" i="11" s="1"/>
  <c r="EB57" i="11" s="1"/>
  <c r="BC57" i="11"/>
  <c r="CE57" i="11" s="1"/>
  <c r="DE57" i="11" s="1"/>
  <c r="EC57" i="11" s="1"/>
  <c r="BD57" i="11"/>
  <c r="CF57" i="11" s="1"/>
  <c r="DF57" i="11" s="1"/>
  <c r="ED57" i="11" s="1"/>
  <c r="BE57" i="11"/>
  <c r="CG57" i="11" s="1"/>
  <c r="DG57" i="11" s="1"/>
  <c r="EE57" i="11" s="1"/>
  <c r="BF57" i="11"/>
  <c r="CH57" i="11" s="1"/>
  <c r="DH57" i="11" s="1"/>
  <c r="EF57" i="11" s="1"/>
  <c r="BG57" i="11"/>
  <c r="BH57" i="11"/>
  <c r="CJ57" i="11" s="1"/>
  <c r="DJ57" i="11" s="1"/>
  <c r="EH57" i="11" s="1"/>
  <c r="BI57" i="11"/>
  <c r="CK57" i="11" s="1"/>
  <c r="DK57" i="11" s="1"/>
  <c r="EI57" i="11" s="1"/>
  <c r="BJ57" i="11"/>
  <c r="CL57" i="11" s="1"/>
  <c r="DL57" i="11" s="1"/>
  <c r="EJ57" i="11" s="1"/>
  <c r="BK57" i="11"/>
  <c r="CM57" i="11" s="1"/>
  <c r="DM57" i="11" s="1"/>
  <c r="EK57" i="11" s="1"/>
  <c r="BL57" i="11"/>
  <c r="CN57" i="11" s="1"/>
  <c r="DN57" i="11" s="1"/>
  <c r="EL57" i="11" s="1"/>
  <c r="BM57" i="11"/>
  <c r="CO57" i="11" s="1"/>
  <c r="DO57" i="11" s="1"/>
  <c r="EM57" i="11" s="1"/>
  <c r="BN57" i="11"/>
  <c r="CP57" i="11" s="1"/>
  <c r="DP57" i="11" s="1"/>
  <c r="EN57" i="11" s="1"/>
  <c r="BS57" i="11"/>
  <c r="BT57" i="11"/>
  <c r="CT57" i="11" s="1"/>
  <c r="DR57" i="11" s="1"/>
  <c r="BV57" i="11"/>
  <c r="BW57" i="11"/>
  <c r="CW57" i="11" s="1"/>
  <c r="DU57" i="11" s="1"/>
  <c r="CB57" i="11"/>
  <c r="DB57" i="11" s="1"/>
  <c r="DZ57" i="11" s="1"/>
  <c r="CI57" i="11"/>
  <c r="DI57" i="11" s="1"/>
  <c r="EG57" i="11" s="1"/>
  <c r="CS57" i="11"/>
  <c r="CV57" i="11"/>
  <c r="DT57" i="11" s="1"/>
  <c r="AL58" i="11"/>
  <c r="AM58" i="11"/>
  <c r="AN58" i="11"/>
  <c r="BP58" i="11" s="1"/>
  <c r="AO58" i="11"/>
  <c r="BQ58" i="11" s="1"/>
  <c r="AP58" i="11"/>
  <c r="BR58" i="11" s="1"/>
  <c r="CR58" i="11" s="1"/>
  <c r="AQ58" i="11"/>
  <c r="AR58" i="11"/>
  <c r="AS58" i="11"/>
  <c r="AT58" i="11"/>
  <c r="AU58" i="11"/>
  <c r="BW58" i="11" s="1"/>
  <c r="CW58" i="11" s="1"/>
  <c r="DU58" i="11" s="1"/>
  <c r="AV58" i="11"/>
  <c r="BX58" i="11" s="1"/>
  <c r="CX58" i="11" s="1"/>
  <c r="DV58" i="11" s="1"/>
  <c r="AW58" i="11"/>
  <c r="BY58" i="11" s="1"/>
  <c r="CY58" i="11" s="1"/>
  <c r="DW58" i="11" s="1"/>
  <c r="AX58" i="11"/>
  <c r="BZ58" i="11" s="1"/>
  <c r="CZ58" i="11" s="1"/>
  <c r="DX58" i="11" s="1"/>
  <c r="AY58" i="11"/>
  <c r="CA58" i="11" s="1"/>
  <c r="DA58" i="11" s="1"/>
  <c r="DY58" i="11" s="1"/>
  <c r="AZ58" i="11"/>
  <c r="CB58" i="11" s="1"/>
  <c r="DB58" i="11" s="1"/>
  <c r="DZ58" i="11" s="1"/>
  <c r="BA58" i="11"/>
  <c r="CC58" i="11" s="1"/>
  <c r="DC58" i="11" s="1"/>
  <c r="EA58" i="11" s="1"/>
  <c r="BB58" i="11"/>
  <c r="CD58" i="11" s="1"/>
  <c r="DD58" i="11" s="1"/>
  <c r="EB58" i="11" s="1"/>
  <c r="BC58" i="11"/>
  <c r="CE58" i="11" s="1"/>
  <c r="DE58" i="11" s="1"/>
  <c r="EC58" i="11" s="1"/>
  <c r="BD58" i="11"/>
  <c r="CF58" i="11" s="1"/>
  <c r="DF58" i="11" s="1"/>
  <c r="ED58" i="11" s="1"/>
  <c r="BE58" i="11"/>
  <c r="CG58" i="11" s="1"/>
  <c r="DG58" i="11" s="1"/>
  <c r="EE58" i="11" s="1"/>
  <c r="BF58" i="11"/>
  <c r="CH58" i="11" s="1"/>
  <c r="DH58" i="11" s="1"/>
  <c r="EF58" i="11" s="1"/>
  <c r="BG58" i="11"/>
  <c r="BH58" i="11"/>
  <c r="CJ58" i="11" s="1"/>
  <c r="DJ58" i="11" s="1"/>
  <c r="EH58" i="11" s="1"/>
  <c r="BI58" i="11"/>
  <c r="CK58" i="11" s="1"/>
  <c r="DK58" i="11" s="1"/>
  <c r="EI58" i="11" s="1"/>
  <c r="BJ58" i="11"/>
  <c r="CL58" i="11" s="1"/>
  <c r="DL58" i="11" s="1"/>
  <c r="EJ58" i="11" s="1"/>
  <c r="BK58" i="11"/>
  <c r="CM58" i="11" s="1"/>
  <c r="DM58" i="11" s="1"/>
  <c r="EK58" i="11" s="1"/>
  <c r="BL58" i="11"/>
  <c r="CN58" i="11" s="1"/>
  <c r="DN58" i="11" s="1"/>
  <c r="EL58" i="11" s="1"/>
  <c r="BM58" i="11"/>
  <c r="CO58" i="11" s="1"/>
  <c r="DO58" i="11" s="1"/>
  <c r="EM58" i="11" s="1"/>
  <c r="BN58" i="11"/>
  <c r="CP58" i="11" s="1"/>
  <c r="DP58" i="11" s="1"/>
  <c r="EN58" i="11" s="1"/>
  <c r="BS58" i="11"/>
  <c r="CS58" i="11" s="1"/>
  <c r="BT58" i="11"/>
  <c r="CT58" i="11" s="1"/>
  <c r="DR58" i="11" s="1"/>
  <c r="BU58" i="11"/>
  <c r="CU58" i="11" s="1"/>
  <c r="DS58" i="11" s="1"/>
  <c r="BV58" i="11"/>
  <c r="CI58" i="11"/>
  <c r="DI58" i="11" s="1"/>
  <c r="EG58" i="11" s="1"/>
  <c r="CV58" i="11"/>
  <c r="DT58" i="11" s="1"/>
  <c r="AL59" i="11"/>
  <c r="AM59" i="11"/>
  <c r="AN59" i="11"/>
  <c r="BP59" i="11" s="1"/>
  <c r="AO59" i="11"/>
  <c r="BQ59" i="11" s="1"/>
  <c r="AP59" i="11"/>
  <c r="BR59" i="11" s="1"/>
  <c r="CR59" i="11" s="1"/>
  <c r="AQ59" i="11"/>
  <c r="AR59" i="11"/>
  <c r="AS59" i="11"/>
  <c r="AT59" i="11"/>
  <c r="BV59" i="11" s="1"/>
  <c r="CV59" i="11" s="1"/>
  <c r="DT59" i="11" s="1"/>
  <c r="AU59" i="11"/>
  <c r="BW59" i="11" s="1"/>
  <c r="CW59" i="11" s="1"/>
  <c r="DU59" i="11" s="1"/>
  <c r="AV59" i="11"/>
  <c r="BX59" i="11" s="1"/>
  <c r="CX59" i="11" s="1"/>
  <c r="DV59" i="11" s="1"/>
  <c r="AW59" i="11"/>
  <c r="AX59" i="11"/>
  <c r="BZ59" i="11" s="1"/>
  <c r="CZ59" i="11" s="1"/>
  <c r="DX59" i="11" s="1"/>
  <c r="AY59" i="11"/>
  <c r="CA59" i="11" s="1"/>
  <c r="DA59" i="11" s="1"/>
  <c r="DY59" i="11" s="1"/>
  <c r="AZ59" i="11"/>
  <c r="CB59" i="11" s="1"/>
  <c r="DB59" i="11" s="1"/>
  <c r="DZ59" i="11" s="1"/>
  <c r="BA59" i="11"/>
  <c r="CC59" i="11" s="1"/>
  <c r="DC59" i="11" s="1"/>
  <c r="BB59" i="11"/>
  <c r="CD59" i="11" s="1"/>
  <c r="BC59" i="11"/>
  <c r="CE59" i="11" s="1"/>
  <c r="DE59" i="11" s="1"/>
  <c r="EC59" i="11" s="1"/>
  <c r="BD59" i="11"/>
  <c r="CF59" i="11" s="1"/>
  <c r="DF59" i="11" s="1"/>
  <c r="ED59" i="11" s="1"/>
  <c r="BE59" i="11"/>
  <c r="BF59" i="11"/>
  <c r="CH59" i="11" s="1"/>
  <c r="DH59" i="11" s="1"/>
  <c r="EF59" i="11" s="1"/>
  <c r="BG59" i="11"/>
  <c r="CI59" i="11" s="1"/>
  <c r="DI59" i="11" s="1"/>
  <c r="EG59" i="11" s="1"/>
  <c r="BH59" i="11"/>
  <c r="CJ59" i="11" s="1"/>
  <c r="DJ59" i="11" s="1"/>
  <c r="EH59" i="11" s="1"/>
  <c r="BI59" i="11"/>
  <c r="CK59" i="11" s="1"/>
  <c r="DK59" i="11" s="1"/>
  <c r="EI59" i="11" s="1"/>
  <c r="BJ59" i="11"/>
  <c r="CL59" i="11" s="1"/>
  <c r="BK59" i="11"/>
  <c r="CM59" i="11" s="1"/>
  <c r="DM59" i="11" s="1"/>
  <c r="EK59" i="11" s="1"/>
  <c r="BL59" i="11"/>
  <c r="CN59" i="11" s="1"/>
  <c r="DN59" i="11" s="1"/>
  <c r="EL59" i="11" s="1"/>
  <c r="BM59" i="11"/>
  <c r="CO59" i="11" s="1"/>
  <c r="DO59" i="11" s="1"/>
  <c r="EM59" i="11" s="1"/>
  <c r="BN59" i="11"/>
  <c r="CP59" i="11" s="1"/>
  <c r="DP59" i="11" s="1"/>
  <c r="EN59" i="11" s="1"/>
  <c r="BS59" i="11"/>
  <c r="BT59" i="11"/>
  <c r="CT59" i="11" s="1"/>
  <c r="DR59" i="11" s="1"/>
  <c r="BU59" i="11"/>
  <c r="CU59" i="11" s="1"/>
  <c r="DS59" i="11" s="1"/>
  <c r="BY59" i="11"/>
  <c r="CY59" i="11" s="1"/>
  <c r="DW59" i="11" s="1"/>
  <c r="CG59" i="11"/>
  <c r="DG59" i="11" s="1"/>
  <c r="EE59" i="11" s="1"/>
  <c r="CS59" i="11"/>
  <c r="DD59" i="11"/>
  <c r="EB59" i="11" s="1"/>
  <c r="DL59" i="11"/>
  <c r="EJ59" i="11" s="1"/>
  <c r="EA59" i="11"/>
  <c r="AL60" i="11"/>
  <c r="AM60" i="11"/>
  <c r="AN60" i="11"/>
  <c r="BP60" i="11" s="1"/>
  <c r="AO60" i="11"/>
  <c r="BQ60" i="11" s="1"/>
  <c r="AP60" i="11"/>
  <c r="BR60" i="11" s="1"/>
  <c r="CR60" i="11" s="1"/>
  <c r="AQ60" i="11"/>
  <c r="BS60" i="11" s="1"/>
  <c r="CS60" i="11" s="1"/>
  <c r="AR60" i="11"/>
  <c r="BT60" i="11" s="1"/>
  <c r="CT60" i="11" s="1"/>
  <c r="DR60" i="11" s="1"/>
  <c r="AS60" i="11"/>
  <c r="AT60" i="11"/>
  <c r="BV60" i="11" s="1"/>
  <c r="CV60" i="11" s="1"/>
  <c r="DT60" i="11" s="1"/>
  <c r="AU60" i="11"/>
  <c r="BW60" i="11" s="1"/>
  <c r="CW60" i="11" s="1"/>
  <c r="DU60" i="11" s="1"/>
  <c r="AV60" i="11"/>
  <c r="BX60" i="11" s="1"/>
  <c r="CX60" i="11" s="1"/>
  <c r="DV60" i="11" s="1"/>
  <c r="AW60" i="11"/>
  <c r="BY60" i="11" s="1"/>
  <c r="CY60" i="11" s="1"/>
  <c r="DW60" i="11" s="1"/>
  <c r="AX60" i="11"/>
  <c r="BZ60" i="11" s="1"/>
  <c r="CZ60" i="11" s="1"/>
  <c r="DX60" i="11" s="1"/>
  <c r="AY60" i="11"/>
  <c r="CA60" i="11" s="1"/>
  <c r="AZ60" i="11"/>
  <c r="CB60" i="11" s="1"/>
  <c r="DB60" i="11" s="1"/>
  <c r="DZ60" i="11" s="1"/>
  <c r="BA60" i="11"/>
  <c r="CC60" i="11" s="1"/>
  <c r="DC60" i="11" s="1"/>
  <c r="EA60" i="11" s="1"/>
  <c r="BB60" i="11"/>
  <c r="CD60" i="11" s="1"/>
  <c r="DD60" i="11" s="1"/>
  <c r="EB60" i="11" s="1"/>
  <c r="BC60" i="11"/>
  <c r="CE60" i="11" s="1"/>
  <c r="DE60" i="11" s="1"/>
  <c r="EC60" i="11" s="1"/>
  <c r="BD60" i="11"/>
  <c r="CF60" i="11" s="1"/>
  <c r="DF60" i="11" s="1"/>
  <c r="ED60" i="11" s="1"/>
  <c r="BE60" i="11"/>
  <c r="CG60" i="11" s="1"/>
  <c r="DG60" i="11" s="1"/>
  <c r="EE60" i="11" s="1"/>
  <c r="BF60" i="11"/>
  <c r="CH60" i="11" s="1"/>
  <c r="DH60" i="11" s="1"/>
  <c r="EF60" i="11" s="1"/>
  <c r="BG60" i="11"/>
  <c r="CI60" i="11" s="1"/>
  <c r="DI60" i="11" s="1"/>
  <c r="EG60" i="11" s="1"/>
  <c r="BH60" i="11"/>
  <c r="CJ60" i="11" s="1"/>
  <c r="DJ60" i="11" s="1"/>
  <c r="EH60" i="11" s="1"/>
  <c r="BI60" i="11"/>
  <c r="BJ60" i="11"/>
  <c r="BK60" i="11"/>
  <c r="BL60" i="11"/>
  <c r="CN60" i="11" s="1"/>
  <c r="DN60" i="11" s="1"/>
  <c r="EL60" i="11" s="1"/>
  <c r="BM60" i="11"/>
  <c r="CO60" i="11" s="1"/>
  <c r="DO60" i="11" s="1"/>
  <c r="EM60" i="11" s="1"/>
  <c r="BN60" i="11"/>
  <c r="CP60" i="11" s="1"/>
  <c r="DP60" i="11" s="1"/>
  <c r="EN60" i="11" s="1"/>
  <c r="BU60" i="11"/>
  <c r="CU60" i="11" s="1"/>
  <c r="DS60" i="11" s="1"/>
  <c r="CK60" i="11"/>
  <c r="DK60" i="11" s="1"/>
  <c r="EI60" i="11" s="1"/>
  <c r="CL60" i="11"/>
  <c r="DL60" i="11" s="1"/>
  <c r="EJ60" i="11" s="1"/>
  <c r="CM60" i="11"/>
  <c r="DM60" i="11" s="1"/>
  <c r="EK60" i="11" s="1"/>
  <c r="DA60" i="11"/>
  <c r="DY60" i="11" s="1"/>
  <c r="AL61" i="11"/>
  <c r="AM61" i="11"/>
  <c r="AN61" i="11"/>
  <c r="BP61" i="11" s="1"/>
  <c r="AO61" i="11"/>
  <c r="BQ61" i="11" s="1"/>
  <c r="AP61" i="11"/>
  <c r="BR61" i="11" s="1"/>
  <c r="CR61" i="11" s="1"/>
  <c r="AQ61" i="11"/>
  <c r="AR61" i="11"/>
  <c r="BT61" i="11" s="1"/>
  <c r="CT61" i="11" s="1"/>
  <c r="DR61" i="11" s="1"/>
  <c r="AS61" i="11"/>
  <c r="AT61" i="11"/>
  <c r="BV61" i="11" s="1"/>
  <c r="CV61" i="11" s="1"/>
  <c r="DT61" i="11" s="1"/>
  <c r="AU61" i="11"/>
  <c r="BW61" i="11" s="1"/>
  <c r="CW61" i="11" s="1"/>
  <c r="DU61" i="11" s="1"/>
  <c r="AV61" i="11"/>
  <c r="BX61" i="11" s="1"/>
  <c r="CX61" i="11" s="1"/>
  <c r="DV61" i="11" s="1"/>
  <c r="AW61" i="11"/>
  <c r="BY61" i="11" s="1"/>
  <c r="CY61" i="11" s="1"/>
  <c r="DW61" i="11" s="1"/>
  <c r="AX61" i="11"/>
  <c r="BZ61" i="11" s="1"/>
  <c r="CZ61" i="11" s="1"/>
  <c r="DX61" i="11" s="1"/>
  <c r="AY61" i="11"/>
  <c r="CA61" i="11" s="1"/>
  <c r="DA61" i="11" s="1"/>
  <c r="DY61" i="11" s="1"/>
  <c r="AZ61" i="11"/>
  <c r="CB61" i="11" s="1"/>
  <c r="DB61" i="11" s="1"/>
  <c r="DZ61" i="11" s="1"/>
  <c r="BA61" i="11"/>
  <c r="BB61" i="11"/>
  <c r="CD61" i="11" s="1"/>
  <c r="BC61" i="11"/>
  <c r="CE61" i="11" s="1"/>
  <c r="DE61" i="11" s="1"/>
  <c r="EC61" i="11" s="1"/>
  <c r="BD61" i="11"/>
  <c r="CF61" i="11" s="1"/>
  <c r="BE61" i="11"/>
  <c r="CG61" i="11" s="1"/>
  <c r="DG61" i="11" s="1"/>
  <c r="EE61" i="11" s="1"/>
  <c r="BF61" i="11"/>
  <c r="CH61" i="11" s="1"/>
  <c r="DH61" i="11" s="1"/>
  <c r="EF61" i="11" s="1"/>
  <c r="BG61" i="11"/>
  <c r="BH61" i="11"/>
  <c r="CJ61" i="11" s="1"/>
  <c r="DJ61" i="11" s="1"/>
  <c r="EH61" i="11" s="1"/>
  <c r="BI61" i="11"/>
  <c r="CK61" i="11" s="1"/>
  <c r="DK61" i="11" s="1"/>
  <c r="EI61" i="11" s="1"/>
  <c r="BJ61" i="11"/>
  <c r="CL61" i="11" s="1"/>
  <c r="DL61" i="11" s="1"/>
  <c r="EJ61" i="11" s="1"/>
  <c r="BK61" i="11"/>
  <c r="CM61" i="11" s="1"/>
  <c r="DM61" i="11" s="1"/>
  <c r="EK61" i="11" s="1"/>
  <c r="BL61" i="11"/>
  <c r="CN61" i="11" s="1"/>
  <c r="DN61" i="11" s="1"/>
  <c r="EL61" i="11" s="1"/>
  <c r="BM61" i="11"/>
  <c r="CO61" i="11" s="1"/>
  <c r="DO61" i="11" s="1"/>
  <c r="EM61" i="11" s="1"/>
  <c r="BN61" i="11"/>
  <c r="CP61" i="11" s="1"/>
  <c r="DP61" i="11" s="1"/>
  <c r="EN61" i="11" s="1"/>
  <c r="BS61" i="11"/>
  <c r="BU61" i="11"/>
  <c r="CU61" i="11" s="1"/>
  <c r="DS61" i="11" s="1"/>
  <c r="CC61" i="11"/>
  <c r="DC61" i="11" s="1"/>
  <c r="EA61" i="11" s="1"/>
  <c r="CI61" i="11"/>
  <c r="DI61" i="11" s="1"/>
  <c r="EG61" i="11" s="1"/>
  <c r="CS61" i="11"/>
  <c r="DD61" i="11"/>
  <c r="DF61" i="11"/>
  <c r="ED61" i="11" s="1"/>
  <c r="EB61" i="11"/>
  <c r="AL62" i="11"/>
  <c r="AM62" i="11"/>
  <c r="AN62" i="11"/>
  <c r="BP62" i="11" s="1"/>
  <c r="AO62" i="11"/>
  <c r="BQ62" i="11" s="1"/>
  <c r="AP62" i="11"/>
  <c r="BR62" i="11" s="1"/>
  <c r="CR62" i="11" s="1"/>
  <c r="AQ62" i="11"/>
  <c r="AR62" i="11"/>
  <c r="BT62" i="11" s="1"/>
  <c r="CT62" i="11" s="1"/>
  <c r="DR62" i="11" s="1"/>
  <c r="AS62" i="11"/>
  <c r="AT62" i="11"/>
  <c r="BV62" i="11" s="1"/>
  <c r="CV62" i="11" s="1"/>
  <c r="DT62" i="11" s="1"/>
  <c r="AU62" i="11"/>
  <c r="BW62" i="11" s="1"/>
  <c r="CW62" i="11" s="1"/>
  <c r="DU62" i="11" s="1"/>
  <c r="AV62" i="11"/>
  <c r="BX62" i="11" s="1"/>
  <c r="CX62" i="11" s="1"/>
  <c r="DV62" i="11" s="1"/>
  <c r="AW62" i="11"/>
  <c r="BY62" i="11" s="1"/>
  <c r="CY62" i="11" s="1"/>
  <c r="DW62" i="11" s="1"/>
  <c r="AX62" i="11"/>
  <c r="BZ62" i="11" s="1"/>
  <c r="CZ62" i="11" s="1"/>
  <c r="DX62" i="11" s="1"/>
  <c r="AY62" i="11"/>
  <c r="AZ62" i="11"/>
  <c r="CB62" i="11" s="1"/>
  <c r="DB62" i="11" s="1"/>
  <c r="DZ62" i="11" s="1"/>
  <c r="BA62" i="11"/>
  <c r="CC62" i="11" s="1"/>
  <c r="DC62" i="11" s="1"/>
  <c r="EA62" i="11" s="1"/>
  <c r="BB62" i="11"/>
  <c r="BC62" i="11"/>
  <c r="CE62" i="11" s="1"/>
  <c r="DE62" i="11" s="1"/>
  <c r="EC62" i="11" s="1"/>
  <c r="BD62" i="11"/>
  <c r="CF62" i="11" s="1"/>
  <c r="DF62" i="11" s="1"/>
  <c r="ED62" i="11" s="1"/>
  <c r="BE62" i="11"/>
  <c r="CG62" i="11" s="1"/>
  <c r="DG62" i="11" s="1"/>
  <c r="EE62" i="11" s="1"/>
  <c r="BF62" i="11"/>
  <c r="CH62" i="11" s="1"/>
  <c r="DH62" i="11" s="1"/>
  <c r="EF62" i="11" s="1"/>
  <c r="BG62" i="11"/>
  <c r="BH62" i="11"/>
  <c r="CJ62" i="11" s="1"/>
  <c r="DJ62" i="11" s="1"/>
  <c r="EH62" i="11" s="1"/>
  <c r="BI62" i="11"/>
  <c r="CK62" i="11" s="1"/>
  <c r="DK62" i="11" s="1"/>
  <c r="EI62" i="11" s="1"/>
  <c r="BJ62" i="11"/>
  <c r="CL62" i="11" s="1"/>
  <c r="DL62" i="11" s="1"/>
  <c r="EJ62" i="11" s="1"/>
  <c r="BK62" i="11"/>
  <c r="CM62" i="11" s="1"/>
  <c r="DM62" i="11" s="1"/>
  <c r="EK62" i="11" s="1"/>
  <c r="BL62" i="11"/>
  <c r="CN62" i="11" s="1"/>
  <c r="BM62" i="11"/>
  <c r="CO62" i="11" s="1"/>
  <c r="DO62" i="11" s="1"/>
  <c r="EM62" i="11" s="1"/>
  <c r="BN62" i="11"/>
  <c r="CP62" i="11" s="1"/>
  <c r="DP62" i="11" s="1"/>
  <c r="EN62" i="11" s="1"/>
  <c r="BS62" i="11"/>
  <c r="CS62" i="11" s="1"/>
  <c r="BU62" i="11"/>
  <c r="CA62" i="11"/>
  <c r="DA62" i="11" s="1"/>
  <c r="CD62" i="11"/>
  <c r="DD62" i="11" s="1"/>
  <c r="EB62" i="11" s="1"/>
  <c r="CI62" i="11"/>
  <c r="DI62" i="11" s="1"/>
  <c r="EG62" i="11" s="1"/>
  <c r="CU62" i="11"/>
  <c r="DS62" i="11" s="1"/>
  <c r="DN62" i="11"/>
  <c r="EL62" i="11" s="1"/>
  <c r="DY62" i="11"/>
  <c r="AL63" i="11"/>
  <c r="AM63" i="11"/>
  <c r="AN63" i="11"/>
  <c r="BP63" i="11" s="1"/>
  <c r="AO63" i="11"/>
  <c r="BQ63" i="11" s="1"/>
  <c r="AP63" i="11"/>
  <c r="BR63" i="11" s="1"/>
  <c r="CR63" i="11" s="1"/>
  <c r="AQ63" i="11"/>
  <c r="AR63" i="11"/>
  <c r="AS63" i="11"/>
  <c r="BU63" i="11" s="1"/>
  <c r="CU63" i="11" s="1"/>
  <c r="DS63" i="11" s="1"/>
  <c r="AT63" i="11"/>
  <c r="AU63" i="11"/>
  <c r="BW63" i="11" s="1"/>
  <c r="CW63" i="11" s="1"/>
  <c r="DU63" i="11" s="1"/>
  <c r="AV63" i="11"/>
  <c r="BX63" i="11" s="1"/>
  <c r="CX63" i="11" s="1"/>
  <c r="DV63" i="11" s="1"/>
  <c r="AW63" i="11"/>
  <c r="BY63" i="11" s="1"/>
  <c r="AX63" i="11"/>
  <c r="AY63" i="11"/>
  <c r="CA63" i="11" s="1"/>
  <c r="DA63" i="11" s="1"/>
  <c r="DY63" i="11" s="1"/>
  <c r="AZ63" i="11"/>
  <c r="CB63" i="11" s="1"/>
  <c r="BA63" i="11"/>
  <c r="CC63" i="11" s="1"/>
  <c r="DC63" i="11" s="1"/>
  <c r="EA63" i="11" s="1"/>
  <c r="BB63" i="11"/>
  <c r="BC63" i="11"/>
  <c r="CE63" i="11" s="1"/>
  <c r="DE63" i="11" s="1"/>
  <c r="EC63" i="11" s="1"/>
  <c r="BD63" i="11"/>
  <c r="CF63" i="11" s="1"/>
  <c r="DF63" i="11" s="1"/>
  <c r="ED63" i="11" s="1"/>
  <c r="BE63" i="11"/>
  <c r="CG63" i="11" s="1"/>
  <c r="BF63" i="11"/>
  <c r="CH63" i="11" s="1"/>
  <c r="DH63" i="11" s="1"/>
  <c r="EF63" i="11" s="1"/>
  <c r="BG63" i="11"/>
  <c r="CI63" i="11" s="1"/>
  <c r="DI63" i="11" s="1"/>
  <c r="EG63" i="11" s="1"/>
  <c r="BH63" i="11"/>
  <c r="CJ63" i="11" s="1"/>
  <c r="DJ63" i="11" s="1"/>
  <c r="EH63" i="11" s="1"/>
  <c r="BI63" i="11"/>
  <c r="CK63" i="11" s="1"/>
  <c r="DK63" i="11" s="1"/>
  <c r="EI63" i="11" s="1"/>
  <c r="BJ63" i="11"/>
  <c r="CL63" i="11" s="1"/>
  <c r="DL63" i="11" s="1"/>
  <c r="EJ63" i="11" s="1"/>
  <c r="BK63" i="11"/>
  <c r="BL63" i="11"/>
  <c r="CN63" i="11" s="1"/>
  <c r="DN63" i="11" s="1"/>
  <c r="EL63" i="11" s="1"/>
  <c r="BM63" i="11"/>
  <c r="CO63" i="11" s="1"/>
  <c r="BN63" i="11"/>
  <c r="CP63" i="11" s="1"/>
  <c r="DP63" i="11" s="1"/>
  <c r="EN63" i="11" s="1"/>
  <c r="BS63" i="11"/>
  <c r="CS63" i="11" s="1"/>
  <c r="BT63" i="11"/>
  <c r="BV63" i="11"/>
  <c r="CV63" i="11" s="1"/>
  <c r="DT63" i="11" s="1"/>
  <c r="BZ63" i="11"/>
  <c r="CZ63" i="11" s="1"/>
  <c r="DX63" i="11" s="1"/>
  <c r="CD63" i="11"/>
  <c r="DD63" i="11" s="1"/>
  <c r="EB63" i="11" s="1"/>
  <c r="CM63" i="11"/>
  <c r="DM63" i="11" s="1"/>
  <c r="EK63" i="11" s="1"/>
  <c r="CT63" i="11"/>
  <c r="DR63" i="11" s="1"/>
  <c r="CY63" i="11"/>
  <c r="DW63" i="11" s="1"/>
  <c r="DB63" i="11"/>
  <c r="DZ63" i="11" s="1"/>
  <c r="DG63" i="11"/>
  <c r="EE63" i="11" s="1"/>
  <c r="DO63" i="11"/>
  <c r="EM63" i="11" s="1"/>
  <c r="AL64" i="11"/>
  <c r="AM64" i="11"/>
  <c r="AN64" i="11"/>
  <c r="BP64" i="11" s="1"/>
  <c r="AO64" i="11"/>
  <c r="BQ64" i="11" s="1"/>
  <c r="AP64" i="11"/>
  <c r="BR64" i="11" s="1"/>
  <c r="CR64" i="11" s="1"/>
  <c r="AQ64" i="11"/>
  <c r="AR64" i="11"/>
  <c r="BT64" i="11" s="1"/>
  <c r="CT64" i="11" s="1"/>
  <c r="DR64" i="11" s="1"/>
  <c r="AS64" i="11"/>
  <c r="BU64" i="11" s="1"/>
  <c r="CU64" i="11" s="1"/>
  <c r="DS64" i="11" s="1"/>
  <c r="AT64" i="11"/>
  <c r="BV64" i="11" s="1"/>
  <c r="CV64" i="11" s="1"/>
  <c r="DT64" i="11" s="1"/>
  <c r="AU64" i="11"/>
  <c r="BW64" i="11" s="1"/>
  <c r="CW64" i="11" s="1"/>
  <c r="DU64" i="11" s="1"/>
  <c r="AV64" i="11"/>
  <c r="BX64" i="11" s="1"/>
  <c r="CX64" i="11" s="1"/>
  <c r="DV64" i="11" s="1"/>
  <c r="AW64" i="11"/>
  <c r="BY64" i="11" s="1"/>
  <c r="CY64" i="11" s="1"/>
  <c r="DW64" i="11" s="1"/>
  <c r="AX64" i="11"/>
  <c r="BZ64" i="11" s="1"/>
  <c r="CZ64" i="11" s="1"/>
  <c r="DX64" i="11" s="1"/>
  <c r="AY64" i="11"/>
  <c r="CA64" i="11" s="1"/>
  <c r="DA64" i="11" s="1"/>
  <c r="DY64" i="11" s="1"/>
  <c r="AZ64" i="11"/>
  <c r="CB64" i="11" s="1"/>
  <c r="DB64" i="11" s="1"/>
  <c r="DZ64" i="11" s="1"/>
  <c r="BA64" i="11"/>
  <c r="CC64" i="11" s="1"/>
  <c r="DC64" i="11" s="1"/>
  <c r="EA64" i="11" s="1"/>
  <c r="BB64" i="11"/>
  <c r="CD64" i="11" s="1"/>
  <c r="DD64" i="11" s="1"/>
  <c r="EB64" i="11" s="1"/>
  <c r="BC64" i="11"/>
  <c r="BD64" i="11"/>
  <c r="CF64" i="11" s="1"/>
  <c r="DF64" i="11" s="1"/>
  <c r="ED64" i="11" s="1"/>
  <c r="BE64" i="11"/>
  <c r="CG64" i="11" s="1"/>
  <c r="DG64" i="11" s="1"/>
  <c r="EE64" i="11" s="1"/>
  <c r="BF64" i="11"/>
  <c r="CH64" i="11" s="1"/>
  <c r="DH64" i="11" s="1"/>
  <c r="EF64" i="11" s="1"/>
  <c r="BG64" i="11"/>
  <c r="BH64" i="11"/>
  <c r="CJ64" i="11" s="1"/>
  <c r="DJ64" i="11" s="1"/>
  <c r="EH64" i="11" s="1"/>
  <c r="BI64" i="11"/>
  <c r="BJ64" i="11"/>
  <c r="BK64" i="11"/>
  <c r="BL64" i="11"/>
  <c r="CN64" i="11" s="1"/>
  <c r="DN64" i="11" s="1"/>
  <c r="EL64" i="11" s="1"/>
  <c r="BM64" i="11"/>
  <c r="CO64" i="11" s="1"/>
  <c r="DO64" i="11" s="1"/>
  <c r="EM64" i="11" s="1"/>
  <c r="BN64" i="11"/>
  <c r="CP64" i="11" s="1"/>
  <c r="DP64" i="11" s="1"/>
  <c r="EN64" i="11" s="1"/>
  <c r="BS64" i="11"/>
  <c r="CS64" i="11" s="1"/>
  <c r="CE64" i="11"/>
  <c r="DE64" i="11" s="1"/>
  <c r="EC64" i="11" s="1"/>
  <c r="CI64" i="11"/>
  <c r="DI64" i="11" s="1"/>
  <c r="EG64" i="11" s="1"/>
  <c r="CK64" i="11"/>
  <c r="DK64" i="11" s="1"/>
  <c r="EI64" i="11" s="1"/>
  <c r="CL64" i="11"/>
  <c r="DL64" i="11" s="1"/>
  <c r="EJ64" i="11" s="1"/>
  <c r="CM64" i="11"/>
  <c r="DM64" i="11" s="1"/>
  <c r="EK64" i="11" s="1"/>
  <c r="AL65" i="11"/>
  <c r="AM65" i="11"/>
  <c r="AN65" i="11"/>
  <c r="BP65" i="11" s="1"/>
  <c r="AO65" i="11"/>
  <c r="BQ65" i="11" s="1"/>
  <c r="AP65" i="11"/>
  <c r="BR65" i="11" s="1"/>
  <c r="CR65" i="11" s="1"/>
  <c r="AQ65" i="11"/>
  <c r="BS65" i="11" s="1"/>
  <c r="CS65" i="11" s="1"/>
  <c r="AR65" i="11"/>
  <c r="AS65" i="11"/>
  <c r="BU65" i="11" s="1"/>
  <c r="CU65" i="11" s="1"/>
  <c r="DS65" i="11" s="1"/>
  <c r="AT65" i="11"/>
  <c r="BV65" i="11" s="1"/>
  <c r="CV65" i="11" s="1"/>
  <c r="DT65" i="11" s="1"/>
  <c r="AU65" i="11"/>
  <c r="BW65" i="11" s="1"/>
  <c r="CW65" i="11" s="1"/>
  <c r="DU65" i="11" s="1"/>
  <c r="AV65" i="11"/>
  <c r="BX65" i="11" s="1"/>
  <c r="CX65" i="11" s="1"/>
  <c r="DV65" i="11" s="1"/>
  <c r="AW65" i="11"/>
  <c r="BY65" i="11" s="1"/>
  <c r="CY65" i="11" s="1"/>
  <c r="DW65" i="11" s="1"/>
  <c r="AX65" i="11"/>
  <c r="BZ65" i="11" s="1"/>
  <c r="CZ65" i="11" s="1"/>
  <c r="DX65" i="11" s="1"/>
  <c r="AY65" i="11"/>
  <c r="CA65" i="11" s="1"/>
  <c r="DA65" i="11" s="1"/>
  <c r="DY65" i="11" s="1"/>
  <c r="AZ65" i="11"/>
  <c r="BA65" i="11"/>
  <c r="BB65" i="11"/>
  <c r="CD65" i="11" s="1"/>
  <c r="DD65" i="11" s="1"/>
  <c r="EB65" i="11" s="1"/>
  <c r="BC65" i="11"/>
  <c r="CE65" i="11" s="1"/>
  <c r="DE65" i="11" s="1"/>
  <c r="BD65" i="11"/>
  <c r="CF65" i="11" s="1"/>
  <c r="DF65" i="11" s="1"/>
  <c r="ED65" i="11" s="1"/>
  <c r="BE65" i="11"/>
  <c r="CG65" i="11" s="1"/>
  <c r="DG65" i="11" s="1"/>
  <c r="EE65" i="11" s="1"/>
  <c r="BF65" i="11"/>
  <c r="CH65" i="11" s="1"/>
  <c r="DH65" i="11" s="1"/>
  <c r="EF65" i="11" s="1"/>
  <c r="BG65" i="11"/>
  <c r="CI65" i="11" s="1"/>
  <c r="DI65" i="11" s="1"/>
  <c r="EG65" i="11" s="1"/>
  <c r="BH65" i="11"/>
  <c r="BI65" i="11"/>
  <c r="BJ65" i="11"/>
  <c r="CL65" i="11" s="1"/>
  <c r="DL65" i="11" s="1"/>
  <c r="EJ65" i="11" s="1"/>
  <c r="BK65" i="11"/>
  <c r="BL65" i="11"/>
  <c r="CN65" i="11" s="1"/>
  <c r="DN65" i="11" s="1"/>
  <c r="EL65" i="11" s="1"/>
  <c r="BM65" i="11"/>
  <c r="CO65" i="11" s="1"/>
  <c r="DO65" i="11" s="1"/>
  <c r="EM65" i="11" s="1"/>
  <c r="BN65" i="11"/>
  <c r="CP65" i="11" s="1"/>
  <c r="DP65" i="11" s="1"/>
  <c r="EN65" i="11" s="1"/>
  <c r="BT65" i="11"/>
  <c r="CT65" i="11" s="1"/>
  <c r="DR65" i="11" s="1"/>
  <c r="CB65" i="11"/>
  <c r="DB65" i="11" s="1"/>
  <c r="DZ65" i="11" s="1"/>
  <c r="CC65" i="11"/>
  <c r="CJ65" i="11"/>
  <c r="CK65" i="11"/>
  <c r="CM65" i="11"/>
  <c r="DM65" i="11" s="1"/>
  <c r="EK65" i="11" s="1"/>
  <c r="DC65" i="11"/>
  <c r="EA65" i="11" s="1"/>
  <c r="DJ65" i="11"/>
  <c r="EH65" i="11" s="1"/>
  <c r="DK65" i="11"/>
  <c r="EI65" i="11" s="1"/>
  <c r="EC65" i="11"/>
  <c r="AL66" i="11"/>
  <c r="AM66" i="11"/>
  <c r="AN66" i="11"/>
  <c r="BP66" i="11" s="1"/>
  <c r="AO66" i="11"/>
  <c r="BQ66" i="11" s="1"/>
  <c r="AP66" i="11"/>
  <c r="BR66" i="11" s="1"/>
  <c r="CR66" i="11" s="1"/>
  <c r="AQ66" i="11"/>
  <c r="AR66" i="11"/>
  <c r="BT66" i="11" s="1"/>
  <c r="CT66" i="11" s="1"/>
  <c r="DR66" i="11" s="1"/>
  <c r="AS66" i="11"/>
  <c r="BU66" i="11" s="1"/>
  <c r="CU66" i="11" s="1"/>
  <c r="DS66" i="11" s="1"/>
  <c r="AT66" i="11"/>
  <c r="BV66" i="11" s="1"/>
  <c r="CV66" i="11" s="1"/>
  <c r="DT66" i="11" s="1"/>
  <c r="AU66" i="11"/>
  <c r="BW66" i="11" s="1"/>
  <c r="CW66" i="11" s="1"/>
  <c r="DU66" i="11" s="1"/>
  <c r="AV66" i="11"/>
  <c r="BX66" i="11" s="1"/>
  <c r="CX66" i="11" s="1"/>
  <c r="DV66" i="11" s="1"/>
  <c r="AW66" i="11"/>
  <c r="BY66" i="11" s="1"/>
  <c r="CY66" i="11" s="1"/>
  <c r="DW66" i="11" s="1"/>
  <c r="AX66" i="11"/>
  <c r="BZ66" i="11" s="1"/>
  <c r="CZ66" i="11" s="1"/>
  <c r="DX66" i="11" s="1"/>
  <c r="AY66" i="11"/>
  <c r="CA66" i="11" s="1"/>
  <c r="DA66" i="11" s="1"/>
  <c r="DY66" i="11" s="1"/>
  <c r="AZ66" i="11"/>
  <c r="CB66" i="11" s="1"/>
  <c r="DB66" i="11" s="1"/>
  <c r="DZ66" i="11" s="1"/>
  <c r="BA66" i="11"/>
  <c r="BB66" i="11"/>
  <c r="CD66" i="11" s="1"/>
  <c r="DD66" i="11" s="1"/>
  <c r="EB66" i="11" s="1"/>
  <c r="BC66" i="11"/>
  <c r="CE66" i="11" s="1"/>
  <c r="DE66" i="11" s="1"/>
  <c r="EC66" i="11" s="1"/>
  <c r="BD66" i="11"/>
  <c r="BE66" i="11"/>
  <c r="CG66" i="11" s="1"/>
  <c r="DG66" i="11" s="1"/>
  <c r="EE66" i="11" s="1"/>
  <c r="BF66" i="11"/>
  <c r="BG66" i="11"/>
  <c r="CI66" i="11" s="1"/>
  <c r="DI66" i="11" s="1"/>
  <c r="EG66" i="11" s="1"/>
  <c r="BH66" i="11"/>
  <c r="CJ66" i="11" s="1"/>
  <c r="DJ66" i="11" s="1"/>
  <c r="EH66" i="11" s="1"/>
  <c r="BI66" i="11"/>
  <c r="BJ66" i="11"/>
  <c r="CL66" i="11" s="1"/>
  <c r="DL66" i="11" s="1"/>
  <c r="EJ66" i="11" s="1"/>
  <c r="BK66" i="11"/>
  <c r="CM66" i="11" s="1"/>
  <c r="DM66" i="11" s="1"/>
  <c r="EK66" i="11" s="1"/>
  <c r="BL66" i="11"/>
  <c r="BM66" i="11"/>
  <c r="CO66" i="11" s="1"/>
  <c r="DO66" i="11" s="1"/>
  <c r="EM66" i="11" s="1"/>
  <c r="BN66" i="11"/>
  <c r="CP66" i="11" s="1"/>
  <c r="DP66" i="11" s="1"/>
  <c r="EN66" i="11" s="1"/>
  <c r="BS66" i="11"/>
  <c r="CS66" i="11" s="1"/>
  <c r="CC66" i="11"/>
  <c r="DC66" i="11" s="1"/>
  <c r="EA66" i="11" s="1"/>
  <c r="CF66" i="11"/>
  <c r="DF66" i="11" s="1"/>
  <c r="ED66" i="11" s="1"/>
  <c r="CH66" i="11"/>
  <c r="DH66" i="11" s="1"/>
  <c r="EF66" i="11" s="1"/>
  <c r="CK66" i="11"/>
  <c r="DK66" i="11" s="1"/>
  <c r="EI66" i="11" s="1"/>
  <c r="CN66" i="11"/>
  <c r="DN66" i="11" s="1"/>
  <c r="EL66" i="11" s="1"/>
  <c r="AL67" i="11"/>
  <c r="AM67" i="11"/>
  <c r="AN67" i="11"/>
  <c r="BP67" i="11" s="1"/>
  <c r="AO67" i="11"/>
  <c r="BQ67" i="11" s="1"/>
  <c r="AP67" i="11"/>
  <c r="BR67" i="11" s="1"/>
  <c r="CR67" i="11" s="1"/>
  <c r="AQ67" i="11"/>
  <c r="BS67" i="11" s="1"/>
  <c r="CS67" i="11" s="1"/>
  <c r="AR67" i="11"/>
  <c r="BT67" i="11" s="1"/>
  <c r="CT67" i="11" s="1"/>
  <c r="DR67" i="11" s="1"/>
  <c r="AS67" i="11"/>
  <c r="AT67" i="11"/>
  <c r="BV67" i="11" s="1"/>
  <c r="CV67" i="11" s="1"/>
  <c r="DT67" i="11" s="1"/>
  <c r="AU67" i="11"/>
  <c r="BW67" i="11" s="1"/>
  <c r="CW67" i="11" s="1"/>
  <c r="DU67" i="11" s="1"/>
  <c r="AV67" i="11"/>
  <c r="BX67" i="11" s="1"/>
  <c r="CX67" i="11" s="1"/>
  <c r="DV67" i="11" s="1"/>
  <c r="AW67" i="11"/>
  <c r="BY67" i="11" s="1"/>
  <c r="CY67" i="11" s="1"/>
  <c r="DW67" i="11" s="1"/>
  <c r="AX67" i="11"/>
  <c r="BZ67" i="11" s="1"/>
  <c r="CZ67" i="11" s="1"/>
  <c r="DX67" i="11" s="1"/>
  <c r="AY67" i="11"/>
  <c r="AZ67" i="11"/>
  <c r="CB67" i="11" s="1"/>
  <c r="DB67" i="11" s="1"/>
  <c r="DZ67" i="11" s="1"/>
  <c r="BA67" i="11"/>
  <c r="BB67" i="11"/>
  <c r="CD67" i="11" s="1"/>
  <c r="DD67" i="11" s="1"/>
  <c r="EB67" i="11" s="1"/>
  <c r="BC67" i="11"/>
  <c r="CE67" i="11" s="1"/>
  <c r="DE67" i="11" s="1"/>
  <c r="EC67" i="11" s="1"/>
  <c r="BD67" i="11"/>
  <c r="BE67" i="11"/>
  <c r="CG67" i="11" s="1"/>
  <c r="DG67" i="11" s="1"/>
  <c r="EE67" i="11" s="1"/>
  <c r="BF67" i="11"/>
  <c r="CH67" i="11" s="1"/>
  <c r="DH67" i="11" s="1"/>
  <c r="EF67" i="11" s="1"/>
  <c r="BG67" i="11"/>
  <c r="BH67" i="11"/>
  <c r="CJ67" i="11" s="1"/>
  <c r="DJ67" i="11" s="1"/>
  <c r="EH67" i="11" s="1"/>
  <c r="BI67" i="11"/>
  <c r="CK67" i="11" s="1"/>
  <c r="DK67" i="11" s="1"/>
  <c r="EI67" i="11" s="1"/>
  <c r="BJ67" i="11"/>
  <c r="CL67" i="11" s="1"/>
  <c r="DL67" i="11" s="1"/>
  <c r="EJ67" i="11" s="1"/>
  <c r="BK67" i="11"/>
  <c r="CM67" i="11" s="1"/>
  <c r="DM67" i="11" s="1"/>
  <c r="EK67" i="11" s="1"/>
  <c r="BL67" i="11"/>
  <c r="CN67" i="11" s="1"/>
  <c r="DN67" i="11" s="1"/>
  <c r="EL67" i="11" s="1"/>
  <c r="BM67" i="11"/>
  <c r="BN67" i="11"/>
  <c r="CP67" i="11" s="1"/>
  <c r="BU67" i="11"/>
  <c r="CU67" i="11" s="1"/>
  <c r="CA67" i="11"/>
  <c r="DA67" i="11" s="1"/>
  <c r="DY67" i="11" s="1"/>
  <c r="CC67" i="11"/>
  <c r="DC67" i="11" s="1"/>
  <c r="EA67" i="11" s="1"/>
  <c r="CF67" i="11"/>
  <c r="DF67" i="11" s="1"/>
  <c r="ED67" i="11" s="1"/>
  <c r="CI67" i="11"/>
  <c r="DI67" i="11" s="1"/>
  <c r="EG67" i="11" s="1"/>
  <c r="CO67" i="11"/>
  <c r="DO67" i="11" s="1"/>
  <c r="EM67" i="11" s="1"/>
  <c r="DS67" i="11"/>
  <c r="AL68" i="11"/>
  <c r="AM68" i="11"/>
  <c r="AN68" i="11"/>
  <c r="BP68" i="11" s="1"/>
  <c r="AO68" i="11"/>
  <c r="BQ68" i="11" s="1"/>
  <c r="AP68" i="11"/>
  <c r="BR68" i="11" s="1"/>
  <c r="CR68" i="11" s="1"/>
  <c r="AQ68" i="11"/>
  <c r="BS68" i="11" s="1"/>
  <c r="CS68" i="11" s="1"/>
  <c r="AR68" i="11"/>
  <c r="BT68" i="11" s="1"/>
  <c r="CT68" i="11" s="1"/>
  <c r="DR68" i="11" s="1"/>
  <c r="AS68" i="11"/>
  <c r="AT68" i="11"/>
  <c r="BV68" i="11" s="1"/>
  <c r="AU68" i="11"/>
  <c r="BW68" i="11" s="1"/>
  <c r="CW68" i="11" s="1"/>
  <c r="DU68" i="11" s="1"/>
  <c r="AV68" i="11"/>
  <c r="BX68" i="11" s="1"/>
  <c r="CX68" i="11" s="1"/>
  <c r="DV68" i="11" s="1"/>
  <c r="AW68" i="11"/>
  <c r="BY68" i="11" s="1"/>
  <c r="CY68" i="11" s="1"/>
  <c r="DW68" i="11" s="1"/>
  <c r="AX68" i="11"/>
  <c r="BZ68" i="11" s="1"/>
  <c r="CZ68" i="11" s="1"/>
  <c r="DX68" i="11" s="1"/>
  <c r="AY68" i="11"/>
  <c r="CA68" i="11" s="1"/>
  <c r="DA68" i="11" s="1"/>
  <c r="DY68" i="11" s="1"/>
  <c r="AZ68" i="11"/>
  <c r="CB68" i="11" s="1"/>
  <c r="DB68" i="11" s="1"/>
  <c r="DZ68" i="11" s="1"/>
  <c r="BA68" i="11"/>
  <c r="BB68" i="11"/>
  <c r="CD68" i="11" s="1"/>
  <c r="BC68" i="11"/>
  <c r="CE68" i="11" s="1"/>
  <c r="DE68" i="11" s="1"/>
  <c r="EC68" i="11" s="1"/>
  <c r="BD68" i="11"/>
  <c r="CF68" i="11" s="1"/>
  <c r="DF68" i="11" s="1"/>
  <c r="ED68" i="11" s="1"/>
  <c r="BE68" i="11"/>
  <c r="CG68" i="11" s="1"/>
  <c r="DG68" i="11" s="1"/>
  <c r="EE68" i="11" s="1"/>
  <c r="BF68" i="11"/>
  <c r="CH68" i="11" s="1"/>
  <c r="DH68" i="11" s="1"/>
  <c r="EF68" i="11" s="1"/>
  <c r="BG68" i="11"/>
  <c r="CI68" i="11" s="1"/>
  <c r="DI68" i="11" s="1"/>
  <c r="EG68" i="11" s="1"/>
  <c r="BH68" i="11"/>
  <c r="CJ68" i="11" s="1"/>
  <c r="DJ68" i="11" s="1"/>
  <c r="EH68" i="11" s="1"/>
  <c r="BI68" i="11"/>
  <c r="BJ68" i="11"/>
  <c r="CL68" i="11" s="1"/>
  <c r="DL68" i="11" s="1"/>
  <c r="EJ68" i="11" s="1"/>
  <c r="BK68" i="11"/>
  <c r="BL68" i="11"/>
  <c r="CN68" i="11" s="1"/>
  <c r="DN68" i="11" s="1"/>
  <c r="EL68" i="11" s="1"/>
  <c r="BM68" i="11"/>
  <c r="CO68" i="11" s="1"/>
  <c r="DO68" i="11" s="1"/>
  <c r="EM68" i="11" s="1"/>
  <c r="BN68" i="11"/>
  <c r="CP68" i="11" s="1"/>
  <c r="DP68" i="11" s="1"/>
  <c r="EN68" i="11" s="1"/>
  <c r="BU68" i="11"/>
  <c r="CU68" i="11" s="1"/>
  <c r="DS68" i="11" s="1"/>
  <c r="CC68" i="11"/>
  <c r="DC68" i="11" s="1"/>
  <c r="EA68" i="11" s="1"/>
  <c r="CK68" i="11"/>
  <c r="DK68" i="11" s="1"/>
  <c r="EI68" i="11" s="1"/>
  <c r="CM68" i="11"/>
  <c r="DM68" i="11" s="1"/>
  <c r="EK68" i="11" s="1"/>
  <c r="CV68" i="11"/>
  <c r="DT68" i="11" s="1"/>
  <c r="DD68" i="11"/>
  <c r="EB68" i="11" s="1"/>
  <c r="AL69" i="11"/>
  <c r="AM69" i="11"/>
  <c r="AN69" i="11"/>
  <c r="BP69" i="11" s="1"/>
  <c r="AO69" i="11"/>
  <c r="BQ69" i="11" s="1"/>
  <c r="AP69" i="11"/>
  <c r="BR69" i="11" s="1"/>
  <c r="CR69" i="11" s="1"/>
  <c r="AQ69" i="11"/>
  <c r="AR69" i="11"/>
  <c r="BT69" i="11" s="1"/>
  <c r="CT69" i="11" s="1"/>
  <c r="DR69" i="11" s="1"/>
  <c r="AS69" i="11"/>
  <c r="BU69" i="11" s="1"/>
  <c r="CU69" i="11" s="1"/>
  <c r="DS69" i="11" s="1"/>
  <c r="AT69" i="11"/>
  <c r="BV69" i="11" s="1"/>
  <c r="CV69" i="11" s="1"/>
  <c r="DT69" i="11" s="1"/>
  <c r="AU69" i="11"/>
  <c r="AV69" i="11"/>
  <c r="BX69" i="11" s="1"/>
  <c r="CX69" i="11" s="1"/>
  <c r="DV69" i="11" s="1"/>
  <c r="AW69" i="11"/>
  <c r="BY69" i="11" s="1"/>
  <c r="CY69" i="11" s="1"/>
  <c r="DW69" i="11" s="1"/>
  <c r="AX69" i="11"/>
  <c r="BZ69" i="11" s="1"/>
  <c r="CZ69" i="11" s="1"/>
  <c r="DX69" i="11" s="1"/>
  <c r="AY69" i="11"/>
  <c r="CA69" i="11" s="1"/>
  <c r="DA69" i="11" s="1"/>
  <c r="DY69" i="11" s="1"/>
  <c r="AZ69" i="11"/>
  <c r="CB69" i="11" s="1"/>
  <c r="DB69" i="11" s="1"/>
  <c r="DZ69" i="11" s="1"/>
  <c r="BA69" i="11"/>
  <c r="CC69" i="11" s="1"/>
  <c r="DC69" i="11" s="1"/>
  <c r="EA69" i="11" s="1"/>
  <c r="BB69" i="11"/>
  <c r="CD69" i="11" s="1"/>
  <c r="DD69" i="11" s="1"/>
  <c r="EB69" i="11" s="1"/>
  <c r="BC69" i="11"/>
  <c r="CE69" i="11" s="1"/>
  <c r="DE69" i="11" s="1"/>
  <c r="EC69" i="11" s="1"/>
  <c r="BD69" i="11"/>
  <c r="CF69" i="11" s="1"/>
  <c r="DF69" i="11" s="1"/>
  <c r="ED69" i="11" s="1"/>
  <c r="BE69" i="11"/>
  <c r="CG69" i="11" s="1"/>
  <c r="DG69" i="11" s="1"/>
  <c r="EE69" i="11" s="1"/>
  <c r="BF69" i="11"/>
  <c r="CH69" i="11" s="1"/>
  <c r="DH69" i="11" s="1"/>
  <c r="EF69" i="11" s="1"/>
  <c r="BG69" i="11"/>
  <c r="CI69" i="11" s="1"/>
  <c r="DI69" i="11" s="1"/>
  <c r="EG69" i="11" s="1"/>
  <c r="BH69" i="11"/>
  <c r="CJ69" i="11" s="1"/>
  <c r="DJ69" i="11" s="1"/>
  <c r="EH69" i="11" s="1"/>
  <c r="BI69" i="11"/>
  <c r="CK69" i="11" s="1"/>
  <c r="DK69" i="11" s="1"/>
  <c r="EI69" i="11" s="1"/>
  <c r="BJ69" i="11"/>
  <c r="CL69" i="11" s="1"/>
  <c r="DL69" i="11" s="1"/>
  <c r="EJ69" i="11" s="1"/>
  <c r="BK69" i="11"/>
  <c r="CM69" i="11" s="1"/>
  <c r="DM69" i="11" s="1"/>
  <c r="EK69" i="11" s="1"/>
  <c r="BL69" i="11"/>
  <c r="CN69" i="11" s="1"/>
  <c r="DN69" i="11" s="1"/>
  <c r="EL69" i="11" s="1"/>
  <c r="BM69" i="11"/>
  <c r="CO69" i="11" s="1"/>
  <c r="DO69" i="11" s="1"/>
  <c r="EM69" i="11" s="1"/>
  <c r="BN69" i="11"/>
  <c r="CP69" i="11" s="1"/>
  <c r="DP69" i="11" s="1"/>
  <c r="EN69" i="11" s="1"/>
  <c r="BS69" i="11"/>
  <c r="CS69" i="11" s="1"/>
  <c r="BW69" i="11"/>
  <c r="CW69" i="11" s="1"/>
  <c r="DU69" i="11" s="1"/>
  <c r="AL70" i="11"/>
  <c r="AM70" i="11"/>
  <c r="AN70" i="11"/>
  <c r="BP70" i="11" s="1"/>
  <c r="AO70" i="11"/>
  <c r="BQ70" i="11" s="1"/>
  <c r="AP70" i="11"/>
  <c r="BR70" i="11" s="1"/>
  <c r="CR70" i="11" s="1"/>
  <c r="AQ70" i="11"/>
  <c r="BS70" i="11" s="1"/>
  <c r="CS70" i="11" s="1"/>
  <c r="AR70" i="11"/>
  <c r="AS70" i="11"/>
  <c r="BU70" i="11" s="1"/>
  <c r="CU70" i="11" s="1"/>
  <c r="DS70" i="11" s="1"/>
  <c r="AT70" i="11"/>
  <c r="BV70" i="11" s="1"/>
  <c r="CV70" i="11" s="1"/>
  <c r="DT70" i="11" s="1"/>
  <c r="AU70" i="11"/>
  <c r="BW70" i="11" s="1"/>
  <c r="CW70" i="11" s="1"/>
  <c r="DU70" i="11" s="1"/>
  <c r="AV70" i="11"/>
  <c r="BX70" i="11" s="1"/>
  <c r="CX70" i="11" s="1"/>
  <c r="DV70" i="11" s="1"/>
  <c r="AW70" i="11"/>
  <c r="BY70" i="11" s="1"/>
  <c r="CY70" i="11" s="1"/>
  <c r="DW70" i="11" s="1"/>
  <c r="AX70" i="11"/>
  <c r="BZ70" i="11" s="1"/>
  <c r="CZ70" i="11" s="1"/>
  <c r="DX70" i="11" s="1"/>
  <c r="AY70" i="11"/>
  <c r="CA70" i="11" s="1"/>
  <c r="DA70" i="11" s="1"/>
  <c r="DY70" i="11" s="1"/>
  <c r="AZ70" i="11"/>
  <c r="CB70" i="11" s="1"/>
  <c r="DB70" i="11" s="1"/>
  <c r="DZ70" i="11" s="1"/>
  <c r="BA70" i="11"/>
  <c r="BB70" i="11"/>
  <c r="CD70" i="11" s="1"/>
  <c r="DD70" i="11" s="1"/>
  <c r="EB70" i="11" s="1"/>
  <c r="BC70" i="11"/>
  <c r="CE70" i="11" s="1"/>
  <c r="DE70" i="11" s="1"/>
  <c r="EC70" i="11" s="1"/>
  <c r="BD70" i="11"/>
  <c r="CF70" i="11" s="1"/>
  <c r="DF70" i="11" s="1"/>
  <c r="ED70" i="11" s="1"/>
  <c r="BE70" i="11"/>
  <c r="CG70" i="11" s="1"/>
  <c r="DG70" i="11" s="1"/>
  <c r="EE70" i="11" s="1"/>
  <c r="BF70" i="11"/>
  <c r="CH70" i="11" s="1"/>
  <c r="DH70" i="11" s="1"/>
  <c r="EF70" i="11" s="1"/>
  <c r="BG70" i="11"/>
  <c r="CI70" i="11" s="1"/>
  <c r="DI70" i="11" s="1"/>
  <c r="EG70" i="11" s="1"/>
  <c r="BH70" i="11"/>
  <c r="CJ70" i="11" s="1"/>
  <c r="DJ70" i="11" s="1"/>
  <c r="EH70" i="11" s="1"/>
  <c r="BI70" i="11"/>
  <c r="BJ70" i="11"/>
  <c r="CL70" i="11" s="1"/>
  <c r="DL70" i="11" s="1"/>
  <c r="EJ70" i="11" s="1"/>
  <c r="BK70" i="11"/>
  <c r="CM70" i="11" s="1"/>
  <c r="DM70" i="11" s="1"/>
  <c r="EK70" i="11" s="1"/>
  <c r="BL70" i="11"/>
  <c r="CN70" i="11" s="1"/>
  <c r="DN70" i="11" s="1"/>
  <c r="EL70" i="11" s="1"/>
  <c r="BM70" i="11"/>
  <c r="CO70" i="11" s="1"/>
  <c r="DO70" i="11" s="1"/>
  <c r="EM70" i="11" s="1"/>
  <c r="BN70" i="11"/>
  <c r="CP70" i="11" s="1"/>
  <c r="DP70" i="11" s="1"/>
  <c r="EN70" i="11" s="1"/>
  <c r="BT70" i="11"/>
  <c r="CT70" i="11" s="1"/>
  <c r="DR70" i="11" s="1"/>
  <c r="CC70" i="11"/>
  <c r="DC70" i="11" s="1"/>
  <c r="EA70" i="11" s="1"/>
  <c r="CK70" i="11"/>
  <c r="DK70" i="11" s="1"/>
  <c r="EI70" i="11" s="1"/>
  <c r="AL71" i="11"/>
  <c r="AM71" i="11"/>
  <c r="AN71" i="11"/>
  <c r="BP71" i="11" s="1"/>
  <c r="AO71" i="11"/>
  <c r="BQ71" i="11" s="1"/>
  <c r="AP71" i="11"/>
  <c r="BR71" i="11" s="1"/>
  <c r="CR71" i="11" s="1"/>
  <c r="AQ71" i="11"/>
  <c r="BS71" i="11" s="1"/>
  <c r="CS71" i="11" s="1"/>
  <c r="AR71" i="11"/>
  <c r="BT71" i="11" s="1"/>
  <c r="CT71" i="11" s="1"/>
  <c r="DR71" i="11" s="1"/>
  <c r="AS71" i="11"/>
  <c r="BU71" i="11" s="1"/>
  <c r="CU71" i="11" s="1"/>
  <c r="DS71" i="11" s="1"/>
  <c r="AT71" i="11"/>
  <c r="BV71" i="11" s="1"/>
  <c r="CV71" i="11" s="1"/>
  <c r="DT71" i="11" s="1"/>
  <c r="AU71" i="11"/>
  <c r="BW71" i="11" s="1"/>
  <c r="CW71" i="11" s="1"/>
  <c r="DU71" i="11" s="1"/>
  <c r="AV71" i="11"/>
  <c r="BX71" i="11" s="1"/>
  <c r="CX71" i="11" s="1"/>
  <c r="DV71" i="11" s="1"/>
  <c r="AW71" i="11"/>
  <c r="BY71" i="11" s="1"/>
  <c r="CY71" i="11" s="1"/>
  <c r="DW71" i="11" s="1"/>
  <c r="AX71" i="11"/>
  <c r="BZ71" i="11" s="1"/>
  <c r="CZ71" i="11" s="1"/>
  <c r="DX71" i="11" s="1"/>
  <c r="AY71" i="11"/>
  <c r="CA71" i="11" s="1"/>
  <c r="DA71" i="11" s="1"/>
  <c r="DY71" i="11" s="1"/>
  <c r="AZ71" i="11"/>
  <c r="CB71" i="11" s="1"/>
  <c r="DB71" i="11" s="1"/>
  <c r="DZ71" i="11" s="1"/>
  <c r="BA71" i="11"/>
  <c r="CC71" i="11" s="1"/>
  <c r="DC71" i="11" s="1"/>
  <c r="EA71" i="11" s="1"/>
  <c r="BB71" i="11"/>
  <c r="CD71" i="11" s="1"/>
  <c r="DD71" i="11" s="1"/>
  <c r="EB71" i="11" s="1"/>
  <c r="BC71" i="11"/>
  <c r="CE71" i="11" s="1"/>
  <c r="DE71" i="11" s="1"/>
  <c r="EC71" i="11" s="1"/>
  <c r="BD71" i="11"/>
  <c r="CF71" i="11" s="1"/>
  <c r="DF71" i="11" s="1"/>
  <c r="ED71" i="11" s="1"/>
  <c r="BE71" i="11"/>
  <c r="CG71" i="11" s="1"/>
  <c r="DG71" i="11" s="1"/>
  <c r="EE71" i="11" s="1"/>
  <c r="BF71" i="11"/>
  <c r="CH71" i="11" s="1"/>
  <c r="DH71" i="11" s="1"/>
  <c r="EF71" i="11" s="1"/>
  <c r="BG71" i="11"/>
  <c r="CI71" i="11" s="1"/>
  <c r="DI71" i="11" s="1"/>
  <c r="EG71" i="11" s="1"/>
  <c r="BH71" i="11"/>
  <c r="CJ71" i="11" s="1"/>
  <c r="DJ71" i="11" s="1"/>
  <c r="EH71" i="11" s="1"/>
  <c r="BI71" i="11"/>
  <c r="CK71" i="11" s="1"/>
  <c r="DK71" i="11" s="1"/>
  <c r="EI71" i="11" s="1"/>
  <c r="BJ71" i="11"/>
  <c r="CL71" i="11" s="1"/>
  <c r="DL71" i="11" s="1"/>
  <c r="EJ71" i="11" s="1"/>
  <c r="BK71" i="11"/>
  <c r="CM71" i="11" s="1"/>
  <c r="DM71" i="11" s="1"/>
  <c r="EK71" i="11" s="1"/>
  <c r="BL71" i="11"/>
  <c r="CN71" i="11" s="1"/>
  <c r="DN71" i="11" s="1"/>
  <c r="EL71" i="11" s="1"/>
  <c r="BM71" i="11"/>
  <c r="CO71" i="11" s="1"/>
  <c r="DO71" i="11" s="1"/>
  <c r="EM71" i="11" s="1"/>
  <c r="BN71" i="11"/>
  <c r="CP71" i="11" s="1"/>
  <c r="DP71" i="11" s="1"/>
  <c r="EN71" i="11" s="1"/>
  <c r="AL72" i="11"/>
  <c r="AM72" i="11"/>
  <c r="AN72" i="11"/>
  <c r="BP72" i="11" s="1"/>
  <c r="AO72" i="11"/>
  <c r="BQ72" i="11" s="1"/>
  <c r="AP72" i="11"/>
  <c r="BR72" i="11" s="1"/>
  <c r="CR72" i="11" s="1"/>
  <c r="AQ72" i="11"/>
  <c r="BS72" i="11" s="1"/>
  <c r="CS72" i="11" s="1"/>
  <c r="AR72" i="11"/>
  <c r="BT72" i="11" s="1"/>
  <c r="CT72" i="11" s="1"/>
  <c r="DR72" i="11" s="1"/>
  <c r="AS72" i="11"/>
  <c r="BU72" i="11" s="1"/>
  <c r="CU72" i="11" s="1"/>
  <c r="DS72" i="11" s="1"/>
  <c r="AT72" i="11"/>
  <c r="BV72" i="11" s="1"/>
  <c r="CV72" i="11" s="1"/>
  <c r="DT72" i="11" s="1"/>
  <c r="AU72" i="11"/>
  <c r="BW72" i="11" s="1"/>
  <c r="CW72" i="11" s="1"/>
  <c r="DU72" i="11" s="1"/>
  <c r="AV72" i="11"/>
  <c r="BX72" i="11" s="1"/>
  <c r="CX72" i="11" s="1"/>
  <c r="DV72" i="11" s="1"/>
  <c r="AW72" i="11"/>
  <c r="BY72" i="11" s="1"/>
  <c r="CY72" i="11" s="1"/>
  <c r="DW72" i="11" s="1"/>
  <c r="AX72" i="11"/>
  <c r="BZ72" i="11" s="1"/>
  <c r="CZ72" i="11" s="1"/>
  <c r="DX72" i="11" s="1"/>
  <c r="AY72" i="11"/>
  <c r="CA72" i="11" s="1"/>
  <c r="DA72" i="11" s="1"/>
  <c r="DY72" i="11" s="1"/>
  <c r="AZ72" i="11"/>
  <c r="CB72" i="11" s="1"/>
  <c r="DB72" i="11" s="1"/>
  <c r="DZ72" i="11" s="1"/>
  <c r="BA72" i="11"/>
  <c r="CC72" i="11" s="1"/>
  <c r="DC72" i="11" s="1"/>
  <c r="EA72" i="11" s="1"/>
  <c r="BB72" i="11"/>
  <c r="CD72" i="11" s="1"/>
  <c r="DD72" i="11" s="1"/>
  <c r="EB72" i="11" s="1"/>
  <c r="BC72" i="11"/>
  <c r="CE72" i="11" s="1"/>
  <c r="DE72" i="11" s="1"/>
  <c r="EC72" i="11" s="1"/>
  <c r="BD72" i="11"/>
  <c r="CF72" i="11" s="1"/>
  <c r="DF72" i="11" s="1"/>
  <c r="ED72" i="11" s="1"/>
  <c r="BE72" i="11"/>
  <c r="CG72" i="11" s="1"/>
  <c r="DG72" i="11" s="1"/>
  <c r="EE72" i="11" s="1"/>
  <c r="BF72" i="11"/>
  <c r="CH72" i="11" s="1"/>
  <c r="DH72" i="11" s="1"/>
  <c r="EF72" i="11" s="1"/>
  <c r="BG72" i="11"/>
  <c r="CI72" i="11" s="1"/>
  <c r="DI72" i="11" s="1"/>
  <c r="EG72" i="11" s="1"/>
  <c r="BH72" i="11"/>
  <c r="CJ72" i="11" s="1"/>
  <c r="DJ72" i="11" s="1"/>
  <c r="EH72" i="11" s="1"/>
  <c r="BI72" i="11"/>
  <c r="CK72" i="11" s="1"/>
  <c r="DK72" i="11" s="1"/>
  <c r="EI72" i="11" s="1"/>
  <c r="BJ72" i="11"/>
  <c r="CL72" i="11" s="1"/>
  <c r="DL72" i="11" s="1"/>
  <c r="EJ72" i="11" s="1"/>
  <c r="BK72" i="11"/>
  <c r="CM72" i="11" s="1"/>
  <c r="DM72" i="11" s="1"/>
  <c r="EK72" i="11" s="1"/>
  <c r="BL72" i="11"/>
  <c r="CN72" i="11" s="1"/>
  <c r="DN72" i="11" s="1"/>
  <c r="EL72" i="11" s="1"/>
  <c r="BM72" i="11"/>
  <c r="CO72" i="11" s="1"/>
  <c r="DO72" i="11" s="1"/>
  <c r="EM72" i="11" s="1"/>
  <c r="BN72" i="11"/>
  <c r="CP72" i="11" s="1"/>
  <c r="DP72" i="11" s="1"/>
  <c r="EN72" i="11" s="1"/>
  <c r="AL73" i="11"/>
  <c r="AM73" i="11"/>
  <c r="AN73" i="11"/>
  <c r="BP73" i="11" s="1"/>
  <c r="AO73" i="11"/>
  <c r="BQ73" i="11" s="1"/>
  <c r="AP73" i="11"/>
  <c r="BR73" i="11" s="1"/>
  <c r="CR73" i="11" s="1"/>
  <c r="AQ73" i="11"/>
  <c r="BS73" i="11" s="1"/>
  <c r="CS73" i="11" s="1"/>
  <c r="AR73" i="11"/>
  <c r="BT73" i="11" s="1"/>
  <c r="CT73" i="11" s="1"/>
  <c r="DR73" i="11" s="1"/>
  <c r="AS73" i="11"/>
  <c r="BU73" i="11" s="1"/>
  <c r="CU73" i="11" s="1"/>
  <c r="DS73" i="11" s="1"/>
  <c r="AT73" i="11"/>
  <c r="BV73" i="11" s="1"/>
  <c r="CV73" i="11" s="1"/>
  <c r="DT73" i="11" s="1"/>
  <c r="AU73" i="11"/>
  <c r="BW73" i="11" s="1"/>
  <c r="CW73" i="11" s="1"/>
  <c r="DU73" i="11" s="1"/>
  <c r="AV73" i="11"/>
  <c r="BX73" i="11" s="1"/>
  <c r="CX73" i="11" s="1"/>
  <c r="DV73" i="11" s="1"/>
  <c r="AW73" i="11"/>
  <c r="BY73" i="11" s="1"/>
  <c r="CY73" i="11" s="1"/>
  <c r="DW73" i="11" s="1"/>
  <c r="AX73" i="11"/>
  <c r="BZ73" i="11" s="1"/>
  <c r="CZ73" i="11" s="1"/>
  <c r="DX73" i="11" s="1"/>
  <c r="AY73" i="11"/>
  <c r="CA73" i="11" s="1"/>
  <c r="DA73" i="11" s="1"/>
  <c r="DY73" i="11" s="1"/>
  <c r="AZ73" i="11"/>
  <c r="CB73" i="11" s="1"/>
  <c r="DB73" i="11" s="1"/>
  <c r="DZ73" i="11" s="1"/>
  <c r="BA73" i="11"/>
  <c r="CC73" i="11" s="1"/>
  <c r="DC73" i="11" s="1"/>
  <c r="EA73" i="11" s="1"/>
  <c r="BB73" i="11"/>
  <c r="CD73" i="11" s="1"/>
  <c r="DD73" i="11" s="1"/>
  <c r="EB73" i="11" s="1"/>
  <c r="BC73" i="11"/>
  <c r="CE73" i="11" s="1"/>
  <c r="DE73" i="11" s="1"/>
  <c r="EC73" i="11" s="1"/>
  <c r="BD73" i="11"/>
  <c r="CF73" i="11" s="1"/>
  <c r="DF73" i="11" s="1"/>
  <c r="ED73" i="11" s="1"/>
  <c r="BE73" i="11"/>
  <c r="CG73" i="11" s="1"/>
  <c r="DG73" i="11" s="1"/>
  <c r="EE73" i="11" s="1"/>
  <c r="BF73" i="11"/>
  <c r="CH73" i="11" s="1"/>
  <c r="DH73" i="11" s="1"/>
  <c r="EF73" i="11" s="1"/>
  <c r="BG73" i="11"/>
  <c r="CI73" i="11" s="1"/>
  <c r="DI73" i="11" s="1"/>
  <c r="EG73" i="11" s="1"/>
  <c r="BH73" i="11"/>
  <c r="CJ73" i="11" s="1"/>
  <c r="DJ73" i="11" s="1"/>
  <c r="EH73" i="11" s="1"/>
  <c r="BI73" i="11"/>
  <c r="CK73" i="11" s="1"/>
  <c r="DK73" i="11" s="1"/>
  <c r="EI73" i="11" s="1"/>
  <c r="BJ73" i="11"/>
  <c r="CL73" i="11" s="1"/>
  <c r="DL73" i="11" s="1"/>
  <c r="EJ73" i="11" s="1"/>
  <c r="BK73" i="11"/>
  <c r="CM73" i="11" s="1"/>
  <c r="DM73" i="11" s="1"/>
  <c r="EK73" i="11" s="1"/>
  <c r="BL73" i="11"/>
  <c r="CN73" i="11" s="1"/>
  <c r="DN73" i="11" s="1"/>
  <c r="EL73" i="11" s="1"/>
  <c r="BM73" i="11"/>
  <c r="BN73" i="11"/>
  <c r="CP73" i="11" s="1"/>
  <c r="DP73" i="11" s="1"/>
  <c r="EN73" i="11" s="1"/>
  <c r="CO73" i="11"/>
  <c r="DO73" i="11" s="1"/>
  <c r="EM73" i="11" s="1"/>
  <c r="S3" i="43" l="1"/>
  <c r="T3" i="43"/>
  <c r="S11" i="43"/>
  <c r="T11" i="43"/>
  <c r="S8" i="43"/>
  <c r="T8" i="43"/>
  <c r="U117" i="43"/>
  <c r="T117" i="43"/>
  <c r="S7" i="43"/>
  <c r="T7" i="43"/>
  <c r="S10" i="43"/>
  <c r="S9" i="43"/>
  <c r="U40" i="43"/>
  <c r="T40" i="43"/>
  <c r="S5" i="43"/>
  <c r="F6" i="43"/>
  <c r="S6" i="43" s="1"/>
  <c r="G9" i="43"/>
  <c r="G10" i="43"/>
  <c r="Y49" i="21"/>
  <c r="G58" i="43" s="1"/>
  <c r="AL58" i="43"/>
  <c r="AA58" i="43"/>
  <c r="Y29" i="21"/>
  <c r="G38" i="43" s="1"/>
  <c r="AL38" i="43"/>
  <c r="AA38" i="43"/>
  <c r="AG6" i="21"/>
  <c r="Y6" i="21" s="1"/>
  <c r="G15" i="43" s="1"/>
  <c r="AF6" i="21"/>
  <c r="DO38" i="11"/>
  <c r="EM38" i="11" s="1"/>
  <c r="DO35" i="11"/>
  <c r="EM35" i="11" s="1"/>
  <c r="DP67" i="11"/>
  <c r="EN67" i="11" s="1"/>
  <c r="DP49" i="11"/>
  <c r="EN49" i="11" s="1"/>
  <c r="DP38" i="11"/>
  <c r="EN38" i="11" s="1"/>
  <c r="DP35" i="11"/>
  <c r="EN35" i="11" s="1"/>
  <c r="DO152" i="11"/>
  <c r="EM152" i="11" s="1"/>
  <c r="DP19" i="11"/>
  <c r="EN19" i="11" s="1"/>
  <c r="DP28" i="11"/>
  <c r="EN28" i="11" s="1"/>
  <c r="DP6" i="11"/>
  <c r="EN6" i="11" s="1"/>
  <c r="DP13" i="11"/>
  <c r="EN13" i="11" s="1"/>
  <c r="DO6" i="11"/>
  <c r="EM6" i="11" s="1"/>
  <c r="DO119" i="11"/>
  <c r="EM119" i="11" s="1"/>
  <c r="DO116" i="11"/>
  <c r="EM116" i="11" s="1"/>
  <c r="DP29" i="11"/>
  <c r="EN29" i="11" s="1"/>
  <c r="DP78" i="11"/>
  <c r="EN78" i="11" s="1"/>
  <c r="DP81" i="11"/>
  <c r="EN81" i="11" s="1"/>
  <c r="DO144" i="11"/>
  <c r="EM144" i="11" s="1"/>
  <c r="DP145" i="11"/>
  <c r="EN145" i="11" s="1"/>
  <c r="DP135" i="11"/>
  <c r="EN135" i="11" s="1"/>
  <c r="DP121" i="11"/>
  <c r="EN121" i="11" s="1"/>
  <c r="DO81" i="11"/>
  <c r="EM81" i="11" s="1"/>
  <c r="DO78" i="11"/>
  <c r="EM78" i="11" s="1"/>
  <c r="DP144" i="11"/>
  <c r="EN144" i="11" s="1"/>
  <c r="DP138" i="11"/>
  <c r="EN138" i="11" s="1"/>
  <c r="DP112" i="11"/>
  <c r="EN112" i="11" s="1"/>
  <c r="DP86" i="11"/>
  <c r="EN86" i="11" s="1"/>
  <c r="DO145" i="11"/>
  <c r="EM145" i="11" s="1"/>
  <c r="DO138" i="11"/>
  <c r="EM138" i="11" s="1"/>
  <c r="DP97" i="11"/>
  <c r="EN97" i="11" s="1"/>
  <c r="DO121" i="11"/>
  <c r="EM121" i="11" s="1"/>
  <c r="DP116" i="11"/>
  <c r="EN116" i="11" s="1"/>
  <c r="DP119" i="11"/>
  <c r="EN119" i="11" s="1"/>
  <c r="DO113" i="11"/>
  <c r="EM113" i="11" s="1"/>
  <c r="DO108" i="11"/>
  <c r="EM108" i="11" s="1"/>
  <c r="DO107" i="11"/>
  <c r="EM107" i="11" s="1"/>
  <c r="DP108" i="11"/>
  <c r="EN108" i="11" s="1"/>
  <c r="DP107" i="11"/>
  <c r="EN107" i="11" s="1"/>
  <c r="DP105" i="11"/>
  <c r="EN105" i="11" s="1"/>
  <c r="DO105" i="11"/>
  <c r="EM105" i="11" s="1"/>
  <c r="DP123" i="11"/>
  <c r="EN123" i="11" s="1"/>
  <c r="DO20" i="11"/>
  <c r="EM20" i="11" s="1"/>
  <c r="DP20" i="11"/>
  <c r="EN20" i="11" s="1"/>
  <c r="DP54" i="11"/>
  <c r="EN54" i="11" s="1"/>
  <c r="DO32" i="11"/>
  <c r="EM32" i="11" s="1"/>
  <c r="DO11" i="11"/>
  <c r="EM11" i="11" s="1"/>
  <c r="DO5" i="11"/>
  <c r="EM5" i="11" s="1"/>
  <c r="DP11" i="11"/>
  <c r="EN11" i="11" s="1"/>
  <c r="DO29" i="11"/>
  <c r="EM29" i="11" s="1"/>
  <c r="DP27" i="11"/>
  <c r="EN27" i="11" s="1"/>
  <c r="DP5" i="11"/>
  <c r="EN5" i="11" s="1"/>
  <c r="DO18" i="11"/>
  <c r="EM18" i="11" s="1"/>
  <c r="DP18" i="11"/>
  <c r="EN18" i="11" s="1"/>
  <c r="AB3" i="8"/>
  <c r="AB3" i="4"/>
  <c r="Z3" i="2"/>
  <c r="U38" i="43" l="1"/>
  <c r="T38" i="43"/>
  <c r="U10" i="43"/>
  <c r="T10" i="43"/>
  <c r="U58" i="43"/>
  <c r="T58" i="43"/>
  <c r="U9" i="43"/>
  <c r="T9" i="43"/>
  <c r="U15" i="43"/>
  <c r="T15" i="43"/>
  <c r="G5" i="43"/>
  <c r="G6" i="43"/>
  <c r="AB3" i="2"/>
  <c r="AB3" i="6"/>
  <c r="AM3" i="11"/>
  <c r="AN3" i="11"/>
  <c r="BP3" i="11" s="1"/>
  <c r="AO3" i="11"/>
  <c r="BQ3" i="11" s="1"/>
  <c r="AP3" i="11"/>
  <c r="BR3" i="11" s="1"/>
  <c r="CR3" i="11" s="1"/>
  <c r="AQ3" i="11"/>
  <c r="BS3" i="11" s="1"/>
  <c r="CS3" i="11" s="1"/>
  <c r="AR3" i="11"/>
  <c r="BT3" i="11" s="1"/>
  <c r="CT3" i="11" s="1"/>
  <c r="DR3" i="11" s="1"/>
  <c r="AS3" i="11"/>
  <c r="BU3" i="11" s="1"/>
  <c r="CU3" i="11" s="1"/>
  <c r="DS3" i="11" s="1"/>
  <c r="AT3" i="11"/>
  <c r="BV3" i="11" s="1"/>
  <c r="CV3" i="11" s="1"/>
  <c r="DT3" i="11" s="1"/>
  <c r="AU3" i="11"/>
  <c r="BW3" i="11" s="1"/>
  <c r="CW3" i="11" s="1"/>
  <c r="DU3" i="11" s="1"/>
  <c r="AV3" i="11"/>
  <c r="BX3" i="11" s="1"/>
  <c r="CX3" i="11" s="1"/>
  <c r="DV3" i="11" s="1"/>
  <c r="AW3" i="11"/>
  <c r="BY3" i="11" s="1"/>
  <c r="CY3" i="11" s="1"/>
  <c r="DW3" i="11" s="1"/>
  <c r="AX3" i="11"/>
  <c r="BZ3" i="11" s="1"/>
  <c r="CZ3" i="11" s="1"/>
  <c r="DX3" i="11" s="1"/>
  <c r="AY3" i="11"/>
  <c r="CA3" i="11" s="1"/>
  <c r="DA3" i="11" s="1"/>
  <c r="DY3" i="11" s="1"/>
  <c r="AZ3" i="11"/>
  <c r="CB3" i="11" s="1"/>
  <c r="DB3" i="11" s="1"/>
  <c r="DZ3" i="11" s="1"/>
  <c r="BA3" i="11"/>
  <c r="CC3" i="11" s="1"/>
  <c r="DC3" i="11" s="1"/>
  <c r="EA3" i="11" s="1"/>
  <c r="BB3" i="11"/>
  <c r="CD3" i="11" s="1"/>
  <c r="DD3" i="11" s="1"/>
  <c r="EB3" i="11" s="1"/>
  <c r="BC3" i="11"/>
  <c r="CE3" i="11" s="1"/>
  <c r="DE3" i="11" s="1"/>
  <c r="EC3" i="11" s="1"/>
  <c r="BD3" i="11"/>
  <c r="CF3" i="11" s="1"/>
  <c r="DF3" i="11" s="1"/>
  <c r="ED3" i="11" s="1"/>
  <c r="BE3" i="11"/>
  <c r="CG3" i="11" s="1"/>
  <c r="DG3" i="11" s="1"/>
  <c r="EE3" i="11" s="1"/>
  <c r="BF3" i="11"/>
  <c r="CH3" i="11" s="1"/>
  <c r="DH3" i="11" s="1"/>
  <c r="EF3" i="11" s="1"/>
  <c r="BG3" i="11"/>
  <c r="CI3" i="11" s="1"/>
  <c r="DI3" i="11" s="1"/>
  <c r="EG3" i="11" s="1"/>
  <c r="BH3" i="11"/>
  <c r="CJ3" i="11" s="1"/>
  <c r="DJ3" i="11" s="1"/>
  <c r="EH3" i="11" s="1"/>
  <c r="BI3" i="11"/>
  <c r="CK3" i="11" s="1"/>
  <c r="DK3" i="11" s="1"/>
  <c r="EI3" i="11" s="1"/>
  <c r="BJ3" i="11"/>
  <c r="CL3" i="11" s="1"/>
  <c r="DL3" i="11" s="1"/>
  <c r="EJ3" i="11" s="1"/>
  <c r="BK3" i="11"/>
  <c r="CM3" i="11" s="1"/>
  <c r="DM3" i="11" s="1"/>
  <c r="EK3" i="11" s="1"/>
  <c r="BL3" i="11"/>
  <c r="CN3" i="11" s="1"/>
  <c r="DN3" i="11" s="1"/>
  <c r="EL3" i="11" s="1"/>
  <c r="BM3" i="11"/>
  <c r="CO3" i="11" s="1"/>
  <c r="DO3" i="11" s="1"/>
  <c r="EM3" i="11" s="1"/>
  <c r="BN3" i="11"/>
  <c r="CP3" i="11" s="1"/>
  <c r="DP3" i="11" s="1"/>
  <c r="EN3" i="11" s="1"/>
  <c r="AL3" i="11"/>
  <c r="U5" i="43" l="1"/>
  <c r="T5" i="43"/>
  <c r="T6" i="43"/>
  <c r="U6" i="43"/>
  <c r="AG156" i="10"/>
  <c r="AF156" i="10"/>
  <c r="AE156" i="10"/>
  <c r="D156" i="37" s="1"/>
  <c r="D156" i="21" s="1"/>
  <c r="H156" i="21" s="1"/>
  <c r="G165" i="41" s="1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D156" i="1" s="1"/>
  <c r="D156" i="2" s="1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AG155" i="10"/>
  <c r="AF155" i="10"/>
  <c r="AE155" i="10"/>
  <c r="D155" i="37" s="1"/>
  <c r="D155" i="21" s="1"/>
  <c r="H155" i="21" s="1"/>
  <c r="G164" i="41" s="1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D155" i="1" s="1"/>
  <c r="D155" i="2" s="1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AG154" i="10"/>
  <c r="AF154" i="10"/>
  <c r="AE154" i="10"/>
  <c r="D154" i="37" s="1"/>
  <c r="D154" i="21" s="1"/>
  <c r="H154" i="21" s="1"/>
  <c r="G163" i="41" s="1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D154" i="1" s="1"/>
  <c r="D154" i="2" s="1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AG153" i="10"/>
  <c r="AF153" i="10"/>
  <c r="AE153" i="10"/>
  <c r="D153" i="37" s="1"/>
  <c r="D153" i="21" s="1"/>
  <c r="H153" i="21" s="1"/>
  <c r="G162" i="41" s="1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D153" i="1" s="1"/>
  <c r="D153" i="2" s="1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AG152" i="10"/>
  <c r="AF152" i="10"/>
  <c r="AE152" i="10"/>
  <c r="D152" i="37" s="1"/>
  <c r="D152" i="21" s="1"/>
  <c r="H152" i="21" s="1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D152" i="1" s="1"/>
  <c r="D152" i="2" s="1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AG151" i="10"/>
  <c r="AF151" i="10"/>
  <c r="AE151" i="10"/>
  <c r="D151" i="37" s="1"/>
  <c r="D151" i="21" s="1"/>
  <c r="H151" i="21" s="1"/>
  <c r="G160" i="41" s="1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D151" i="1" s="1"/>
  <c r="D151" i="2" s="1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AG150" i="10"/>
  <c r="AF150" i="10"/>
  <c r="AE150" i="10"/>
  <c r="D150" i="37" s="1"/>
  <c r="D150" i="21" s="1"/>
  <c r="H150" i="21" s="1"/>
  <c r="G159" i="41" s="1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D150" i="1" s="1"/>
  <c r="D150" i="2" s="1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AG149" i="10"/>
  <c r="AF149" i="10"/>
  <c r="AE149" i="10"/>
  <c r="D149" i="37" s="1"/>
  <c r="D149" i="21" s="1"/>
  <c r="H149" i="21" s="1"/>
  <c r="G158" i="41" s="1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D149" i="1" s="1"/>
  <c r="D149" i="2" s="1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AG148" i="10"/>
  <c r="AF148" i="10"/>
  <c r="AE148" i="10"/>
  <c r="D148" i="37" s="1"/>
  <c r="D148" i="21" s="1"/>
  <c r="H148" i="21" s="1"/>
  <c r="G157" i="41" s="1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D148" i="1" s="1"/>
  <c r="D148" i="2" s="1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AG147" i="10"/>
  <c r="AF147" i="10"/>
  <c r="AE147" i="10"/>
  <c r="D147" i="37" s="1"/>
  <c r="D147" i="21" s="1"/>
  <c r="H147" i="21" s="1"/>
  <c r="G156" i="41" s="1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D147" i="1" s="1"/>
  <c r="D147" i="2" s="1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AG146" i="10"/>
  <c r="AF146" i="10"/>
  <c r="AE146" i="10"/>
  <c r="D146" i="37" s="1"/>
  <c r="D146" i="21" s="1"/>
  <c r="H146" i="21" s="1"/>
  <c r="G155" i="41" s="1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D146" i="1" s="1"/>
  <c r="D146" i="2" s="1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D145" i="37" s="1"/>
  <c r="D145" i="21" s="1"/>
  <c r="H145" i="21" s="1"/>
  <c r="G154" i="41" s="1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D145" i="1" s="1"/>
  <c r="D145" i="2" s="1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D144" i="37" s="1"/>
  <c r="D144" i="21" s="1"/>
  <c r="H144" i="21" s="1"/>
  <c r="G153" i="41" s="1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D144" i="1" s="1"/>
  <c r="D144" i="2" s="1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D143" i="37" s="1"/>
  <c r="D143" i="21" s="1"/>
  <c r="H143" i="21" s="1"/>
  <c r="G152" i="41" s="1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D143" i="1" s="1"/>
  <c r="D143" i="2" s="1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D142" i="37" s="1"/>
  <c r="D142" i="21" s="1"/>
  <c r="H142" i="21" s="1"/>
  <c r="G151" i="41" s="1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D142" i="1" s="1"/>
  <c r="D142" i="2" s="1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D141" i="37" s="1"/>
  <c r="D141" i="21" s="1"/>
  <c r="H141" i="21" s="1"/>
  <c r="G150" i="41" s="1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D141" i="1" s="1"/>
  <c r="D141" i="2" s="1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D140" i="37" s="1"/>
  <c r="D140" i="21" s="1"/>
  <c r="H140" i="21" s="1"/>
  <c r="G149" i="41" s="1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D140" i="1" s="1"/>
  <c r="D140" i="2" s="1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D139" i="37" s="1"/>
  <c r="D139" i="21" s="1"/>
  <c r="H139" i="21" s="1"/>
  <c r="G148" i="41" s="1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D139" i="1" s="1"/>
  <c r="D139" i="2" s="1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D138" i="37" s="1"/>
  <c r="D138" i="21" s="1"/>
  <c r="H138" i="21" s="1"/>
  <c r="G147" i="41" s="1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D138" i="1" s="1"/>
  <c r="D138" i="2" s="1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D137" i="37" s="1"/>
  <c r="D137" i="21" s="1"/>
  <c r="H137" i="21" s="1"/>
  <c r="G146" i="41" s="1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D137" i="1" s="1"/>
  <c r="D137" i="2" s="1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D136" i="37" s="1"/>
  <c r="D136" i="21" s="1"/>
  <c r="H136" i="21" s="1"/>
  <c r="G145" i="41" s="1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D136" i="1" s="1"/>
  <c r="D136" i="2" s="1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D135" i="37" s="1"/>
  <c r="D135" i="21" s="1"/>
  <c r="H135" i="21" s="1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D135" i="1" s="1"/>
  <c r="D135" i="2" s="1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D134" i="37" s="1"/>
  <c r="D134" i="21" s="1"/>
  <c r="H134" i="21" s="1"/>
  <c r="G143" i="41" s="1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D134" i="1" s="1"/>
  <c r="D134" i="2" s="1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D133" i="37" s="1"/>
  <c r="D133" i="21" s="1"/>
  <c r="H133" i="21" s="1"/>
  <c r="G142" i="41" s="1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D133" i="1" s="1"/>
  <c r="D133" i="2" s="1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D132" i="37" s="1"/>
  <c r="D132" i="21" s="1"/>
  <c r="H132" i="21" s="1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D131" i="37" s="1"/>
  <c r="D131" i="21" s="1"/>
  <c r="H131" i="21" s="1"/>
  <c r="G140" i="41" s="1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D131" i="1" s="1"/>
  <c r="D131" i="2" s="1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D130" i="37" s="1"/>
  <c r="D130" i="21" s="1"/>
  <c r="H130" i="21" s="1"/>
  <c r="G139" i="41" s="1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D130" i="1" s="1"/>
  <c r="D130" i="2" s="1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D129" i="37" s="1"/>
  <c r="D129" i="21" s="1"/>
  <c r="H129" i="21" s="1"/>
  <c r="G138" i="41" s="1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D129" i="1" s="1"/>
  <c r="D129" i="2" s="1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D128" i="37" s="1"/>
  <c r="D128" i="21" s="1"/>
  <c r="H128" i="21" s="1"/>
  <c r="G137" i="41" s="1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D128" i="1" s="1"/>
  <c r="D128" i="2" s="1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D127" i="37" s="1"/>
  <c r="D127" i="21" s="1"/>
  <c r="H127" i="21" s="1"/>
  <c r="G136" i="41" s="1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D127" i="1" s="1"/>
  <c r="D127" i="2" s="1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D126" i="37" s="1"/>
  <c r="D126" i="21" s="1"/>
  <c r="H126" i="21" s="1"/>
  <c r="G135" i="41" s="1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D126" i="1" s="1"/>
  <c r="D126" i="2" s="1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D125" i="37" s="1"/>
  <c r="D125" i="21" s="1"/>
  <c r="H125" i="21" s="1"/>
  <c r="G134" i="41" s="1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D125" i="1" s="1"/>
  <c r="D125" i="2" s="1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D124" i="37" s="1"/>
  <c r="D124" i="21" s="1"/>
  <c r="H124" i="21" s="1"/>
  <c r="G133" i="41" s="1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D124" i="1" s="1"/>
  <c r="D124" i="2" s="1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D123" i="37" s="1"/>
  <c r="D123" i="21" s="1"/>
  <c r="H123" i="21" s="1"/>
  <c r="G132" i="41" s="1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D123" i="1" s="1"/>
  <c r="D123" i="2" s="1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D122" i="37" s="1"/>
  <c r="D122" i="21" s="1"/>
  <c r="H122" i="21" s="1"/>
  <c r="G131" i="41" s="1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D122" i="1" s="1"/>
  <c r="D122" i="2" s="1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D121" i="37" s="1"/>
  <c r="D121" i="21" s="1"/>
  <c r="H121" i="21" s="1"/>
  <c r="G130" i="41" s="1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D121" i="1" s="1"/>
  <c r="D121" i="2" s="1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D120" i="37" s="1"/>
  <c r="D120" i="21" s="1"/>
  <c r="H120" i="21" s="1"/>
  <c r="G129" i="41" s="1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D120" i="1" s="1"/>
  <c r="D120" i="2" s="1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D119" i="37" s="1"/>
  <c r="D119" i="21" s="1"/>
  <c r="H119" i="21" s="1"/>
  <c r="G128" i="41" s="1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D119" i="1" s="1"/>
  <c r="D119" i="2" s="1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D118" i="37" s="1"/>
  <c r="D118" i="21" s="1"/>
  <c r="H118" i="21" s="1"/>
  <c r="G127" i="41" s="1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D118" i="1" s="1"/>
  <c r="D118" i="2" s="1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D117" i="37" s="1"/>
  <c r="D117" i="21" s="1"/>
  <c r="H117" i="21" s="1"/>
  <c r="G126" i="41" s="1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D117" i="1" s="1"/>
  <c r="D117" i="2" s="1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D116" i="37" s="1"/>
  <c r="D116" i="21" s="1"/>
  <c r="H116" i="21" s="1"/>
  <c r="G125" i="41" s="1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D116" i="1" s="1"/>
  <c r="D116" i="2" s="1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D115" i="37" s="1"/>
  <c r="D115" i="21" s="1"/>
  <c r="H115" i="21" s="1"/>
  <c r="G124" i="41" s="1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D115" i="1" s="1"/>
  <c r="D115" i="2" s="1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D114" i="37" s="1"/>
  <c r="D114" i="21" s="1"/>
  <c r="H114" i="21" s="1"/>
  <c r="G123" i="41" s="1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D114" i="1" s="1"/>
  <c r="D114" i="2" s="1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D113" i="37" s="1"/>
  <c r="D113" i="21" s="1"/>
  <c r="H113" i="21" s="1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D113" i="1" s="1"/>
  <c r="D113" i="2" s="1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D112" i="37" s="1"/>
  <c r="D112" i="21" s="1"/>
  <c r="H112" i="21" s="1"/>
  <c r="G121" i="41" s="1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D112" i="1" s="1"/>
  <c r="D112" i="2" s="1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D111" i="37" s="1"/>
  <c r="D111" i="21" s="1"/>
  <c r="H111" i="21" s="1"/>
  <c r="G120" i="41" s="1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D111" i="1" s="1"/>
  <c r="D111" i="2" s="1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D110" i="37" s="1"/>
  <c r="D110" i="21" s="1"/>
  <c r="H110" i="21" s="1"/>
  <c r="G119" i="41" s="1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D109" i="37" s="1"/>
  <c r="D109" i="21" s="1"/>
  <c r="H109" i="21" s="1"/>
  <c r="G118" i="41" s="1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D109" i="1" s="1"/>
  <c r="D109" i="2" s="1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7" i="10"/>
  <c r="AF107" i="10"/>
  <c r="AE107" i="10"/>
  <c r="D107" i="37" s="1"/>
  <c r="D107" i="21" s="1"/>
  <c r="H107" i="21" s="1"/>
  <c r="G116" i="41" s="1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D107" i="1" s="1"/>
  <c r="D107" i="2" s="1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D106" i="37" s="1"/>
  <c r="D106" i="21" s="1"/>
  <c r="H106" i="21" s="1"/>
  <c r="G115" i="41" s="1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D106" i="1" s="1"/>
  <c r="D106" i="2" s="1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D105" i="37" s="1"/>
  <c r="D105" i="21" s="1"/>
  <c r="H105" i="21" s="1"/>
  <c r="G114" i="41" s="1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D105" i="1" s="1"/>
  <c r="D105" i="2" s="1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D104" i="37" s="1"/>
  <c r="D104" i="21" s="1"/>
  <c r="H104" i="21" s="1"/>
  <c r="G113" i="41" s="1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D104" i="1" s="1"/>
  <c r="D104" i="2" s="1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D103" i="37" s="1"/>
  <c r="D103" i="21" s="1"/>
  <c r="H103" i="21" s="1"/>
  <c r="G112" i="41" s="1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D103" i="1" s="1"/>
  <c r="D103" i="2" s="1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D102" i="37" s="1"/>
  <c r="D102" i="21" s="1"/>
  <c r="H102" i="21" s="1"/>
  <c r="G111" i="41" s="1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D102" i="1" s="1"/>
  <c r="D102" i="2" s="1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D101" i="37" s="1"/>
  <c r="D101" i="21" s="1"/>
  <c r="H101" i="21" s="1"/>
  <c r="G110" i="41" s="1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D101" i="1" s="1"/>
  <c r="D101" i="2" s="1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D100" i="37" s="1"/>
  <c r="D100" i="21" s="1"/>
  <c r="H100" i="21" s="1"/>
  <c r="G109" i="41" s="1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D100" i="1" s="1"/>
  <c r="D100" i="2" s="1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D99" i="37" s="1"/>
  <c r="D99" i="21" s="1"/>
  <c r="H99" i="21" s="1"/>
  <c r="G108" i="41" s="1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D99" i="1" s="1"/>
  <c r="D99" i="2" s="1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D98" i="37" s="1"/>
  <c r="D98" i="21" s="1"/>
  <c r="H98" i="21" s="1"/>
  <c r="G107" i="41" s="1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D98" i="1" s="1"/>
  <c r="D98" i="2" s="1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D97" i="37" s="1"/>
  <c r="D97" i="21" s="1"/>
  <c r="H97" i="21" s="1"/>
  <c r="G106" i="41" s="1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D97" i="1" s="1"/>
  <c r="D97" i="2" s="1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D96" i="37" s="1"/>
  <c r="D96" i="21" s="1"/>
  <c r="H96" i="21" s="1"/>
  <c r="G105" i="41" s="1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D96" i="1" s="1"/>
  <c r="D96" i="2" s="1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D95" i="37" s="1"/>
  <c r="D95" i="21" s="1"/>
  <c r="H95" i="21" s="1"/>
  <c r="G104" i="41" s="1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D95" i="1" s="1"/>
  <c r="D95" i="2" s="1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D94" i="37" s="1"/>
  <c r="D94" i="21" s="1"/>
  <c r="H94" i="21" s="1"/>
  <c r="G103" i="41" s="1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D94" i="1" s="1"/>
  <c r="D94" i="2" s="1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D93" i="37" s="1"/>
  <c r="D93" i="21" s="1"/>
  <c r="H93" i="21" s="1"/>
  <c r="G102" i="41" s="1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D93" i="1" s="1"/>
  <c r="D93" i="2" s="1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D92" i="37" s="1"/>
  <c r="D92" i="21" s="1"/>
  <c r="H92" i="21" s="1"/>
  <c r="G101" i="41" s="1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D92" i="1" s="1"/>
  <c r="D92" i="2" s="1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D91" i="37" s="1"/>
  <c r="D91" i="21" s="1"/>
  <c r="H91" i="21" s="1"/>
  <c r="G100" i="41" s="1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D91" i="1" s="1"/>
  <c r="D91" i="2" s="1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D90" i="37" s="1"/>
  <c r="D90" i="21" s="1"/>
  <c r="H90" i="21" s="1"/>
  <c r="G99" i="41" s="1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D90" i="1" s="1"/>
  <c r="D90" i="2" s="1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D89" i="37" s="1"/>
  <c r="D89" i="21" s="1"/>
  <c r="H89" i="21" s="1"/>
  <c r="G98" i="41" s="1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D89" i="1" s="1"/>
  <c r="D89" i="2" s="1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D88" i="37" s="1"/>
  <c r="D88" i="21" s="1"/>
  <c r="H88" i="21" s="1"/>
  <c r="G97" i="41" s="1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D88" i="1" s="1"/>
  <c r="D88" i="2" s="1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D87" i="37" s="1"/>
  <c r="D87" i="21" s="1"/>
  <c r="H87" i="21" s="1"/>
  <c r="G96" i="41" s="1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D87" i="1" s="1"/>
  <c r="D87" i="2" s="1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D86" i="37" s="1"/>
  <c r="D86" i="21" s="1"/>
  <c r="H86" i="21" s="1"/>
  <c r="G95" i="41" s="1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D86" i="1" s="1"/>
  <c r="D86" i="2" s="1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D85" i="37" s="1"/>
  <c r="D85" i="21" s="1"/>
  <c r="H85" i="21" s="1"/>
  <c r="G94" i="41" s="1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D85" i="1" s="1"/>
  <c r="D85" i="2" s="1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D84" i="37" s="1"/>
  <c r="D84" i="21" s="1"/>
  <c r="H84" i="21" s="1"/>
  <c r="G93" i="41" s="1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D84" i="1" s="1"/>
  <c r="D84" i="2" s="1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D83" i="37" s="1"/>
  <c r="D83" i="21" s="1"/>
  <c r="H83" i="21" s="1"/>
  <c r="G92" i="41" s="1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D83" i="1" s="1"/>
  <c r="D83" i="2" s="1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D82" i="37" s="1"/>
  <c r="D82" i="21" s="1"/>
  <c r="H82" i="21" s="1"/>
  <c r="G91" i="41" s="1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D82" i="1" s="1"/>
  <c r="D82" i="2" s="1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D81" i="37" s="1"/>
  <c r="D81" i="21" s="1"/>
  <c r="H81" i="21" s="1"/>
  <c r="G90" i="41" s="1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D81" i="1" s="1"/>
  <c r="D81" i="2" s="1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D80" i="37" s="1"/>
  <c r="D80" i="21" s="1"/>
  <c r="H80" i="21" s="1"/>
  <c r="G89" i="41" s="1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D80" i="1" s="1"/>
  <c r="D80" i="2" s="1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D79" i="37" s="1"/>
  <c r="D79" i="21" s="1"/>
  <c r="H79" i="21" s="1"/>
  <c r="G88" i="41" s="1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D79" i="1" s="1"/>
  <c r="D79" i="2" s="1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7" i="10"/>
  <c r="AF77" i="10"/>
  <c r="AE77" i="10"/>
  <c r="D77" i="37" s="1"/>
  <c r="D77" i="21" s="1"/>
  <c r="H77" i="21" s="1"/>
  <c r="G86" i="41" s="1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D77" i="1" s="1"/>
  <c r="D77" i="2" s="1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C85" i="41"/>
  <c r="AG75" i="10"/>
  <c r="AF75" i="10"/>
  <c r="AE75" i="10"/>
  <c r="D75" i="37" s="1"/>
  <c r="D75" i="21" s="1"/>
  <c r="H75" i="21" s="1"/>
  <c r="G84" i="41" s="1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D75" i="1" s="1"/>
  <c r="D75" i="2" s="1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D74" i="37" s="1"/>
  <c r="D74" i="21" s="1"/>
  <c r="H74" i="21" s="1"/>
  <c r="G83" i="41" s="1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D74" i="1" s="1"/>
  <c r="D74" i="2" s="1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D73" i="37" s="1"/>
  <c r="D73" i="21" s="1"/>
  <c r="H73" i="21" s="1"/>
  <c r="G82" i="41" s="1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D73" i="1" s="1"/>
  <c r="D73" i="2" s="1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D72" i="37" s="1"/>
  <c r="D72" i="21" s="1"/>
  <c r="H72" i="21" s="1"/>
  <c r="G81" i="41" s="1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D72" i="1" s="1"/>
  <c r="D72" i="2" s="1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D71" i="37" s="1"/>
  <c r="D71" i="21" s="1"/>
  <c r="H71" i="21" s="1"/>
  <c r="G80" i="41" s="1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D71" i="1" s="1"/>
  <c r="D71" i="2" s="1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D70" i="37" s="1"/>
  <c r="D70" i="21" s="1"/>
  <c r="H70" i="21" s="1"/>
  <c r="G79" i="41" s="1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D70" i="1" s="1"/>
  <c r="D70" i="2" s="1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D69" i="37" s="1"/>
  <c r="D69" i="21" s="1"/>
  <c r="H69" i="21" s="1"/>
  <c r="G78" i="41" s="1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D69" i="1" s="1"/>
  <c r="D69" i="2" s="1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D68" i="37" s="1"/>
  <c r="D68" i="21" s="1"/>
  <c r="H68" i="21" s="1"/>
  <c r="G77" i="41" s="1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D68" i="1" s="1"/>
  <c r="D68" i="2" s="1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D67" i="37" s="1"/>
  <c r="D67" i="21" s="1"/>
  <c r="H67" i="21" s="1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D67" i="1" s="1"/>
  <c r="D67" i="2" s="1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D66" i="37" s="1"/>
  <c r="D66" i="21" s="1"/>
  <c r="H66" i="21" s="1"/>
  <c r="G75" i="41" s="1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D66" i="1" s="1"/>
  <c r="D66" i="2" s="1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D65" i="37" s="1"/>
  <c r="D65" i="21" s="1"/>
  <c r="H65" i="21" s="1"/>
  <c r="G74" i="41" s="1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D65" i="1" s="1"/>
  <c r="D65" i="2" s="1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D64" i="37" s="1"/>
  <c r="D64" i="21" s="1"/>
  <c r="H64" i="21" s="1"/>
  <c r="G73" i="41" s="1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D64" i="1" s="1"/>
  <c r="D64" i="2" s="1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D63" i="37" s="1"/>
  <c r="D63" i="21" s="1"/>
  <c r="H63" i="21" s="1"/>
  <c r="G72" i="41" s="1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D63" i="1" s="1"/>
  <c r="D63" i="2" s="1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D62" i="37" s="1"/>
  <c r="D62" i="21" s="1"/>
  <c r="H62" i="21" s="1"/>
  <c r="G71" i="41" s="1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D62" i="1" s="1"/>
  <c r="D62" i="2" s="1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D61" i="37" s="1"/>
  <c r="D61" i="21" s="1"/>
  <c r="H61" i="21" s="1"/>
  <c r="G70" i="41" s="1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D61" i="1" s="1"/>
  <c r="D61" i="2" s="1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D60" i="37" s="1"/>
  <c r="D60" i="21" s="1"/>
  <c r="H60" i="21" s="1"/>
  <c r="G69" i="41" s="1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D60" i="1" s="1"/>
  <c r="D60" i="2" s="1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D59" i="37" s="1"/>
  <c r="D59" i="21" s="1"/>
  <c r="H59" i="21" s="1"/>
  <c r="G68" i="41" s="1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D59" i="1" s="1"/>
  <c r="D59" i="2" s="1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D58" i="37" s="1"/>
  <c r="D58" i="21" s="1"/>
  <c r="H58" i="21" s="1"/>
  <c r="G67" i="41" s="1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D58" i="1" s="1"/>
  <c r="D58" i="2" s="1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D57" i="37" s="1"/>
  <c r="D57" i="21" s="1"/>
  <c r="H57" i="21" s="1"/>
  <c r="G66" i="41" s="1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D57" i="1" s="1"/>
  <c r="D57" i="2" s="1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D56" i="37" s="1"/>
  <c r="D56" i="21" s="1"/>
  <c r="H56" i="21" s="1"/>
  <c r="G65" i="41" s="1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D56" i="1" s="1"/>
  <c r="D56" i="2" s="1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D55" i="37" s="1"/>
  <c r="D55" i="21" s="1"/>
  <c r="H55" i="21" s="1"/>
  <c r="G64" i="41" s="1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D55" i="1" s="1"/>
  <c r="D55" i="2" s="1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D54" i="37" s="1"/>
  <c r="D54" i="21" s="1"/>
  <c r="H54" i="21" s="1"/>
  <c r="G63" i="41" s="1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D54" i="1" s="1"/>
  <c r="D54" i="2" s="1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D53" i="37" s="1"/>
  <c r="D53" i="21" s="1"/>
  <c r="H53" i="21" s="1"/>
  <c r="G62" i="41" s="1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D53" i="1" s="1"/>
  <c r="D53" i="2" s="1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D52" i="37" s="1"/>
  <c r="D52" i="21" s="1"/>
  <c r="H52" i="21" s="1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D52" i="1" s="1"/>
  <c r="D52" i="2" s="1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D51" i="37" s="1"/>
  <c r="D51" i="21" s="1"/>
  <c r="H51" i="21" s="1"/>
  <c r="G60" i="41" s="1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D51" i="1" s="1"/>
  <c r="D51" i="2" s="1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D50" i="37" s="1"/>
  <c r="D50" i="21" s="1"/>
  <c r="H50" i="21" s="1"/>
  <c r="G59" i="41" s="1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D50" i="1" s="1"/>
  <c r="D50" i="2" s="1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D49" i="37" s="1"/>
  <c r="D49" i="21" s="1"/>
  <c r="H49" i="21" s="1"/>
  <c r="G58" i="41" s="1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D49" i="1" s="1"/>
  <c r="D49" i="2" s="1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D48" i="37" s="1"/>
  <c r="D48" i="21" s="1"/>
  <c r="H48" i="21" s="1"/>
  <c r="G57" i="41" s="1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D48" i="1" s="1"/>
  <c r="D48" i="2" s="1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D47" i="37" s="1"/>
  <c r="D47" i="21" s="1"/>
  <c r="H47" i="21" s="1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D47" i="1" s="1"/>
  <c r="D47" i="2" s="1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D46" i="37" s="1"/>
  <c r="D46" i="21" s="1"/>
  <c r="H46" i="21" s="1"/>
  <c r="G55" i="41" s="1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D46" i="1" s="1"/>
  <c r="D46" i="2" s="1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D45" i="37" s="1"/>
  <c r="D45" i="21" s="1"/>
  <c r="H45" i="21" s="1"/>
  <c r="G54" i="41" s="1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D45" i="1" s="1"/>
  <c r="D45" i="2" s="1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D44" i="37" s="1"/>
  <c r="D44" i="21" s="1"/>
  <c r="H44" i="21" s="1"/>
  <c r="G53" i="41" s="1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D44" i="1" s="1"/>
  <c r="D44" i="2" s="1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D43" i="37" s="1"/>
  <c r="D43" i="21" s="1"/>
  <c r="H43" i="21" s="1"/>
  <c r="G52" i="41" s="1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D43" i="1" s="1"/>
  <c r="D43" i="2" s="1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D42" i="37" s="1"/>
  <c r="D42" i="21" s="1"/>
  <c r="H42" i="21" s="1"/>
  <c r="G51" i="41" s="1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D42" i="1" s="1"/>
  <c r="D42" i="2" s="1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D41" i="37" s="1"/>
  <c r="D41" i="21" s="1"/>
  <c r="H41" i="21" s="1"/>
  <c r="G50" i="41" s="1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D41" i="1" s="1"/>
  <c r="D41" i="2" s="1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D40" i="37" s="1"/>
  <c r="D40" i="21" s="1"/>
  <c r="H40" i="21" s="1"/>
  <c r="G49" i="41" s="1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D40" i="1" s="1"/>
  <c r="D40" i="2" s="1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D39" i="37" s="1"/>
  <c r="D39" i="21" s="1"/>
  <c r="H39" i="21" s="1"/>
  <c r="G48" i="41" s="1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D39" i="1" s="1"/>
  <c r="D39" i="2" s="1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D38" i="37" s="1"/>
  <c r="D38" i="21" s="1"/>
  <c r="H38" i="21" s="1"/>
  <c r="G47" i="41" s="1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D38" i="1" s="1"/>
  <c r="D38" i="2" s="1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D37" i="37" s="1"/>
  <c r="D37" i="21" s="1"/>
  <c r="H37" i="21" s="1"/>
  <c r="G46" i="41" s="1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D37" i="1" s="1"/>
  <c r="D37" i="2" s="1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D36" i="37" s="1"/>
  <c r="D36" i="21" s="1"/>
  <c r="H36" i="21" s="1"/>
  <c r="G45" i="41" s="1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D36" i="1" s="1"/>
  <c r="D36" i="2" s="1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D35" i="37" s="1"/>
  <c r="D35" i="21" s="1"/>
  <c r="H35" i="21" s="1"/>
  <c r="G44" i="41" s="1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D35" i="1" s="1"/>
  <c r="D35" i="2" s="1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D34" i="37" s="1"/>
  <c r="D34" i="21" s="1"/>
  <c r="H34" i="21" s="1"/>
  <c r="G43" i="41" s="1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D34" i="1" s="1"/>
  <c r="D34" i="2" s="1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D33" i="37" s="1"/>
  <c r="D33" i="21" s="1"/>
  <c r="H33" i="21" s="1"/>
  <c r="G42" i="41" s="1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D33" i="1" s="1"/>
  <c r="D33" i="2" s="1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D32" i="37" s="1"/>
  <c r="D32" i="21" s="1"/>
  <c r="H32" i="21" s="1"/>
  <c r="G41" i="41" s="1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D32" i="1" s="1"/>
  <c r="D32" i="2" s="1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D31" i="37" s="1"/>
  <c r="D31" i="21" s="1"/>
  <c r="H31" i="21" s="1"/>
  <c r="G40" i="41" s="1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D31" i="1" s="1"/>
  <c r="D31" i="2" s="1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D30" i="37" s="1"/>
  <c r="D30" i="21" s="1"/>
  <c r="H30" i="21" s="1"/>
  <c r="G39" i="41" s="1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D30" i="1" s="1"/>
  <c r="D30" i="2" s="1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D29" i="37" s="1"/>
  <c r="D29" i="21" s="1"/>
  <c r="H29" i="21" s="1"/>
  <c r="G38" i="41" s="1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D29" i="1" s="1"/>
  <c r="D29" i="2" s="1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D28" i="37" s="1"/>
  <c r="D28" i="21" s="1"/>
  <c r="H28" i="21" s="1"/>
  <c r="G37" i="41" s="1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D28" i="1" s="1"/>
  <c r="D28" i="2" s="1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D27" i="37" s="1"/>
  <c r="D27" i="21" s="1"/>
  <c r="H27" i="21" s="1"/>
  <c r="G36" i="41" s="1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D27" i="1" s="1"/>
  <c r="D27" i="2" s="1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D26" i="37" s="1"/>
  <c r="D26" i="21" s="1"/>
  <c r="H26" i="21" s="1"/>
  <c r="G35" i="41" s="1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D26" i="1" s="1"/>
  <c r="D26" i="2" s="1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D25" i="37" s="1"/>
  <c r="D25" i="21" s="1"/>
  <c r="H25" i="21" s="1"/>
  <c r="G34" i="41" s="1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D25" i="1" s="1"/>
  <c r="D25" i="2" s="1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D24" i="37" s="1"/>
  <c r="D24" i="21" s="1"/>
  <c r="H24" i="21" s="1"/>
  <c r="G33" i="41" s="1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D24" i="1" s="1"/>
  <c r="D24" i="2" s="1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D23" i="37" s="1"/>
  <c r="D23" i="21" s="1"/>
  <c r="H23" i="21" s="1"/>
  <c r="G32" i="41" s="1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D23" i="1" s="1"/>
  <c r="D23" i="2" s="1"/>
  <c r="R23" i="10"/>
  <c r="Q23" i="10"/>
  <c r="P23" i="10"/>
  <c r="O23" i="10"/>
  <c r="N23" i="10"/>
  <c r="M23" i="10"/>
  <c r="L23" i="10"/>
  <c r="K23" i="10"/>
  <c r="I23" i="10"/>
  <c r="H23" i="10"/>
  <c r="G23" i="10"/>
  <c r="F23" i="10"/>
  <c r="E23" i="10"/>
  <c r="D23" i="10"/>
  <c r="C23" i="10"/>
  <c r="AG22" i="10"/>
  <c r="AF22" i="10"/>
  <c r="AE22" i="10"/>
  <c r="D22" i="37" s="1"/>
  <c r="D22" i="21" s="1"/>
  <c r="H22" i="21" s="1"/>
  <c r="G31" i="41" s="1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D22" i="1" s="1"/>
  <c r="D22" i="2" s="1"/>
  <c r="R22" i="10"/>
  <c r="Q22" i="10"/>
  <c r="P22" i="10"/>
  <c r="O22" i="10"/>
  <c r="N22" i="10"/>
  <c r="M22" i="10"/>
  <c r="L22" i="10"/>
  <c r="J22" i="10"/>
  <c r="I22" i="10"/>
  <c r="H22" i="10"/>
  <c r="G22" i="10"/>
  <c r="F22" i="10"/>
  <c r="E22" i="10"/>
  <c r="D22" i="10"/>
  <c r="C22" i="10"/>
  <c r="AG21" i="10"/>
  <c r="AF21" i="10"/>
  <c r="AE21" i="10"/>
  <c r="D21" i="37" s="1"/>
  <c r="D21" i="21" s="1"/>
  <c r="H21" i="21" s="1"/>
  <c r="G30" i="41" s="1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D21" i="1" s="1"/>
  <c r="D21" i="2" s="1"/>
  <c r="R21" i="10"/>
  <c r="Q21" i="10"/>
  <c r="P21" i="10"/>
  <c r="O21" i="10"/>
  <c r="N21" i="10"/>
  <c r="M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D20" i="37" s="1"/>
  <c r="D20" i="21" s="1"/>
  <c r="H20" i="21" s="1"/>
  <c r="G29" i="41" s="1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D20" i="1" s="1"/>
  <c r="D20" i="2" s="1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D19" i="37" s="1"/>
  <c r="D19" i="21" s="1"/>
  <c r="H19" i="21" s="1"/>
  <c r="G28" i="41" s="1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D19" i="1" s="1"/>
  <c r="D19" i="2" s="1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D18" i="37" s="1"/>
  <c r="D18" i="21" s="1"/>
  <c r="H18" i="21" s="1"/>
  <c r="G27" i="41" s="1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D18" i="1" s="1"/>
  <c r="D18" i="2" s="1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D17" i="37" s="1"/>
  <c r="D17" i="21" s="1"/>
  <c r="H17" i="21" s="1"/>
  <c r="G26" i="41" s="1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D17" i="1" s="1"/>
  <c r="D17" i="2" s="1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D16" i="37" s="1"/>
  <c r="D16" i="21" s="1"/>
  <c r="H16" i="21" s="1"/>
  <c r="G25" i="41" s="1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D16" i="1" s="1"/>
  <c r="D16" i="2" s="1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D15" i="37" s="1"/>
  <c r="D15" i="21" s="1"/>
  <c r="H15" i="21" s="1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D15" i="1" s="1"/>
  <c r="D15" i="2" s="1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D14" i="37" s="1"/>
  <c r="D14" i="21" s="1"/>
  <c r="H14" i="21" s="1"/>
  <c r="G23" i="41" s="1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D14" i="1" s="1"/>
  <c r="D14" i="2" s="1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D13" i="37" s="1"/>
  <c r="D13" i="21" s="1"/>
  <c r="H13" i="21" s="1"/>
  <c r="G22" i="41" s="1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D13" i="1" s="1"/>
  <c r="D13" i="2" s="1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D12" i="37" s="1"/>
  <c r="D12" i="21" s="1"/>
  <c r="H12" i="21" s="1"/>
  <c r="G21" i="41" s="1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D12" i="1" s="1"/>
  <c r="D12" i="2" s="1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D11" i="37" s="1"/>
  <c r="D11" i="21" s="1"/>
  <c r="H11" i="21" s="1"/>
  <c r="G20" i="41" s="1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D11" i="1" s="1"/>
  <c r="D11" i="2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D10" i="37" s="1"/>
  <c r="D10" i="21" s="1"/>
  <c r="H10" i="21" s="1"/>
  <c r="G19" i="41" s="1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D10" i="1" s="1"/>
  <c r="D10" i="2" s="1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D9" i="37" s="1"/>
  <c r="D9" i="21" s="1"/>
  <c r="H9" i="21" s="1"/>
  <c r="G18" i="41" s="1"/>
  <c r="AD9" i="10"/>
  <c r="AC9" i="10"/>
  <c r="AB9" i="10"/>
  <c r="AA9" i="10"/>
  <c r="Z9" i="10"/>
  <c r="Y9" i="10"/>
  <c r="X9" i="10"/>
  <c r="W9" i="10"/>
  <c r="V9" i="10"/>
  <c r="U9" i="10"/>
  <c r="T9" i="10"/>
  <c r="S9" i="10"/>
  <c r="D9" i="1" s="1"/>
  <c r="D9" i="2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D8" i="37" s="1"/>
  <c r="D8" i="21" s="1"/>
  <c r="H8" i="21" s="1"/>
  <c r="G17" i="41" s="1"/>
  <c r="AD8" i="10"/>
  <c r="AC8" i="10"/>
  <c r="AB8" i="10"/>
  <c r="AA8" i="10"/>
  <c r="Z8" i="10"/>
  <c r="Y8" i="10"/>
  <c r="X8" i="10"/>
  <c r="W8" i="10"/>
  <c r="V8" i="10"/>
  <c r="U8" i="10"/>
  <c r="T8" i="10"/>
  <c r="S8" i="10"/>
  <c r="D8" i="1" s="1"/>
  <c r="D8" i="2" s="1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D7" i="37" s="1"/>
  <c r="D7" i="21" s="1"/>
  <c r="H7" i="21" s="1"/>
  <c r="G16" i="41" s="1"/>
  <c r="AD7" i="10"/>
  <c r="AC7" i="10"/>
  <c r="AB7" i="10"/>
  <c r="AA7" i="10"/>
  <c r="Z7" i="10"/>
  <c r="Y7" i="10"/>
  <c r="X7" i="10"/>
  <c r="W7" i="10"/>
  <c r="V7" i="10"/>
  <c r="U7" i="10"/>
  <c r="T7" i="10"/>
  <c r="S7" i="10"/>
  <c r="D7" i="1" s="1"/>
  <c r="D7" i="2" s="1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D6" i="37" s="1"/>
  <c r="D6" i="21" s="1"/>
  <c r="H6" i="21" s="1"/>
  <c r="G15" i="41" s="1"/>
  <c r="AD6" i="10"/>
  <c r="AC6" i="10"/>
  <c r="AB6" i="10"/>
  <c r="AA6" i="10"/>
  <c r="Z6" i="10"/>
  <c r="Y6" i="10"/>
  <c r="X6" i="10"/>
  <c r="W6" i="10"/>
  <c r="V6" i="10"/>
  <c r="U6" i="10"/>
  <c r="T6" i="10"/>
  <c r="S6" i="10"/>
  <c r="D6" i="1" s="1"/>
  <c r="D6" i="2" s="1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D5" i="37" s="1"/>
  <c r="D5" i="21" s="1"/>
  <c r="H5" i="21" s="1"/>
  <c r="G14" i="41" s="1"/>
  <c r="AD5" i="10"/>
  <c r="AC5" i="10"/>
  <c r="AB5" i="10"/>
  <c r="AA5" i="10"/>
  <c r="Z5" i="10"/>
  <c r="Y5" i="10"/>
  <c r="X5" i="10"/>
  <c r="W5" i="10"/>
  <c r="V5" i="10"/>
  <c r="U5" i="10"/>
  <c r="T5" i="10"/>
  <c r="S5" i="10"/>
  <c r="D5" i="1" s="1"/>
  <c r="D5" i="2" s="1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D4" i="37" s="1"/>
  <c r="D4" i="21" s="1"/>
  <c r="H4" i="21" s="1"/>
  <c r="G13" i="41" s="1"/>
  <c r="AD4" i="10"/>
  <c r="AC4" i="10"/>
  <c r="AB4" i="10"/>
  <c r="AA4" i="10"/>
  <c r="Z4" i="10"/>
  <c r="Y4" i="10"/>
  <c r="X4" i="10"/>
  <c r="W4" i="10"/>
  <c r="V4" i="10"/>
  <c r="U4" i="10"/>
  <c r="T4" i="10"/>
  <c r="S4" i="10"/>
  <c r="D4" i="1" s="1"/>
  <c r="D4" i="2" s="1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D3" i="37" s="1"/>
  <c r="D3" i="21" s="1"/>
  <c r="H3" i="21" s="1"/>
  <c r="G12" i="41" s="1"/>
  <c r="AD3" i="10"/>
  <c r="AC3" i="10"/>
  <c r="AB3" i="10"/>
  <c r="AA3" i="10"/>
  <c r="Z3" i="10"/>
  <c r="Y3" i="10"/>
  <c r="D3" i="5" s="1"/>
  <c r="D3" i="6" s="1"/>
  <c r="X3" i="10"/>
  <c r="W3" i="10"/>
  <c r="V3" i="10"/>
  <c r="D3" i="3" s="1"/>
  <c r="D3" i="4" s="1"/>
  <c r="U3" i="10"/>
  <c r="T3" i="10"/>
  <c r="S3" i="10"/>
  <c r="D3" i="1" s="1"/>
  <c r="D3" i="2" s="1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D18" i="3" l="1"/>
  <c r="D18" i="4" s="1"/>
  <c r="H18" i="4" s="1"/>
  <c r="D27" i="41" s="1"/>
  <c r="D22" i="7"/>
  <c r="D22" i="8" s="1"/>
  <c r="H22" i="8" s="1"/>
  <c r="F31" i="41" s="1"/>
  <c r="D39" i="3"/>
  <c r="D39" i="4" s="1"/>
  <c r="H39" i="4" s="1"/>
  <c r="D48" i="41" s="1"/>
  <c r="D42" i="5"/>
  <c r="D42" i="6" s="1"/>
  <c r="H42" i="6" s="1"/>
  <c r="E51" i="41" s="1"/>
  <c r="D53" i="7"/>
  <c r="D53" i="8" s="1"/>
  <c r="H53" i="8" s="1"/>
  <c r="F62" i="41" s="1"/>
  <c r="D58" i="5"/>
  <c r="D58" i="6" s="1"/>
  <c r="H58" i="6" s="1"/>
  <c r="E67" i="41" s="1"/>
  <c r="H88" i="8"/>
  <c r="F97" i="41" s="1"/>
  <c r="T97" i="41" s="1"/>
  <c r="D88" i="7"/>
  <c r="D88" i="8" s="1"/>
  <c r="D106" i="3"/>
  <c r="D106" i="4" s="1"/>
  <c r="H106" i="4" s="1"/>
  <c r="D115" i="41" s="1"/>
  <c r="D110" i="5"/>
  <c r="D110" i="6" s="1"/>
  <c r="H110" i="6" s="1"/>
  <c r="E119" i="41" s="1"/>
  <c r="D113" i="7"/>
  <c r="D113" i="8" s="1"/>
  <c r="H113" i="8" s="1"/>
  <c r="H11" i="8"/>
  <c r="F20" i="41" s="1"/>
  <c r="D11" i="7"/>
  <c r="D11" i="8" s="1"/>
  <c r="D19" i="7"/>
  <c r="D19" i="8" s="1"/>
  <c r="H19" i="8" s="1"/>
  <c r="F28" i="41" s="1"/>
  <c r="D26" i="3"/>
  <c r="D26" i="4" s="1"/>
  <c r="H26" i="4" s="1"/>
  <c r="D35" i="41" s="1"/>
  <c r="G10" i="41"/>
  <c r="D6" i="5"/>
  <c r="D6" i="6" s="1"/>
  <c r="H6" i="6" s="1"/>
  <c r="E15" i="41" s="1"/>
  <c r="H9" i="8"/>
  <c r="F18" i="41" s="1"/>
  <c r="D9" i="7"/>
  <c r="D9" i="8" s="1"/>
  <c r="H11" i="4"/>
  <c r="D20" i="41" s="1"/>
  <c r="D11" i="3"/>
  <c r="D11" i="4" s="1"/>
  <c r="G170" i="41"/>
  <c r="D14" i="5"/>
  <c r="D14" i="6" s="1"/>
  <c r="H14" i="6" s="1"/>
  <c r="E23" i="41" s="1"/>
  <c r="R23" i="41" s="1"/>
  <c r="D17" i="7"/>
  <c r="D17" i="8" s="1"/>
  <c r="H17" i="8" s="1"/>
  <c r="F26" i="41" s="1"/>
  <c r="H19" i="4"/>
  <c r="D28" i="41" s="1"/>
  <c r="D19" i="3"/>
  <c r="D19" i="4" s="1"/>
  <c r="D21" i="5"/>
  <c r="D21" i="6" s="1"/>
  <c r="H21" i="6" s="1"/>
  <c r="E30" i="41" s="1"/>
  <c r="D24" i="3"/>
  <c r="D24" i="4" s="1"/>
  <c r="H24" i="4" s="1"/>
  <c r="D33" i="41" s="1"/>
  <c r="D27" i="5"/>
  <c r="D27" i="6" s="1"/>
  <c r="H27" i="6" s="1"/>
  <c r="E36" i="41" s="1"/>
  <c r="D30" i="7"/>
  <c r="D30" i="8" s="1"/>
  <c r="H30" i="8" s="1"/>
  <c r="F39" i="41" s="1"/>
  <c r="D32" i="3"/>
  <c r="D32" i="4" s="1"/>
  <c r="H32" i="4" s="1"/>
  <c r="D41" i="41" s="1"/>
  <c r="D35" i="5"/>
  <c r="D35" i="6" s="1"/>
  <c r="H35" i="6" s="1"/>
  <c r="E44" i="41" s="1"/>
  <c r="D38" i="7"/>
  <c r="D38" i="8" s="1"/>
  <c r="H38" i="8" s="1"/>
  <c r="F47" i="41" s="1"/>
  <c r="D40" i="3"/>
  <c r="D40" i="4" s="1"/>
  <c r="H40" i="4" s="1"/>
  <c r="D49" i="41" s="1"/>
  <c r="D43" i="5"/>
  <c r="D43" i="6" s="1"/>
  <c r="H43" i="6" s="1"/>
  <c r="E52" i="41" s="1"/>
  <c r="D46" i="7"/>
  <c r="D46" i="8" s="1"/>
  <c r="H46" i="8" s="1"/>
  <c r="F55" i="41" s="1"/>
  <c r="D48" i="3"/>
  <c r="D48" i="4" s="1"/>
  <c r="H48" i="4" s="1"/>
  <c r="D57" i="41" s="1"/>
  <c r="D51" i="5"/>
  <c r="D51" i="6" s="1"/>
  <c r="H51" i="6" s="1"/>
  <c r="E60" i="41" s="1"/>
  <c r="D54" i="7"/>
  <c r="D54" i="8" s="1"/>
  <c r="H54" i="8" s="1"/>
  <c r="F63" i="41" s="1"/>
  <c r="D56" i="3"/>
  <c r="D56" i="4" s="1"/>
  <c r="H56" i="4" s="1"/>
  <c r="D65" i="41" s="1"/>
  <c r="D59" i="5"/>
  <c r="D59" i="6" s="1"/>
  <c r="H59" i="6" s="1"/>
  <c r="E68" i="41" s="1"/>
  <c r="D62" i="7"/>
  <c r="D62" i="8" s="1"/>
  <c r="H62" i="8" s="1"/>
  <c r="F71" i="41" s="1"/>
  <c r="D64" i="3"/>
  <c r="D64" i="4" s="1"/>
  <c r="H64" i="4" s="1"/>
  <c r="D73" i="41" s="1"/>
  <c r="D67" i="5"/>
  <c r="D67" i="6" s="1"/>
  <c r="H67" i="6" s="1"/>
  <c r="D70" i="7"/>
  <c r="D70" i="8" s="1"/>
  <c r="H70" i="8" s="1"/>
  <c r="F79" i="41" s="1"/>
  <c r="D72" i="3"/>
  <c r="D72" i="4" s="1"/>
  <c r="H72" i="4" s="1"/>
  <c r="D81" i="41" s="1"/>
  <c r="G173" i="41"/>
  <c r="D75" i="5"/>
  <c r="D75" i="6" s="1"/>
  <c r="H75" i="6" s="1"/>
  <c r="E84" i="41" s="1"/>
  <c r="D77" i="5"/>
  <c r="D77" i="6" s="1"/>
  <c r="H77" i="6" s="1"/>
  <c r="E86" i="41" s="1"/>
  <c r="D81" i="7"/>
  <c r="D81" i="8" s="1"/>
  <c r="H81" i="8" s="1"/>
  <c r="F90" i="41" s="1"/>
  <c r="T90" i="41" s="1"/>
  <c r="D83" i="3"/>
  <c r="D83" i="4" s="1"/>
  <c r="H83" i="4" s="1"/>
  <c r="D92" i="41" s="1"/>
  <c r="H86" i="6"/>
  <c r="E95" i="41" s="1"/>
  <c r="D86" i="5"/>
  <c r="D86" i="6" s="1"/>
  <c r="D89" i="7"/>
  <c r="D89" i="8" s="1"/>
  <c r="H89" i="8" s="1"/>
  <c r="F98" i="41" s="1"/>
  <c r="T98" i="41" s="1"/>
  <c r="D91" i="3"/>
  <c r="D91" i="4" s="1"/>
  <c r="H91" i="4" s="1"/>
  <c r="D100" i="41" s="1"/>
  <c r="D94" i="5"/>
  <c r="D94" i="6" s="1"/>
  <c r="H94" i="6" s="1"/>
  <c r="E103" i="41" s="1"/>
  <c r="H97" i="8"/>
  <c r="F106" i="41" s="1"/>
  <c r="D97" i="7"/>
  <c r="D97" i="8" s="1"/>
  <c r="D99" i="3"/>
  <c r="D99" i="4" s="1"/>
  <c r="H99" i="4" s="1"/>
  <c r="D108" i="41" s="1"/>
  <c r="D102" i="5"/>
  <c r="D102" i="6" s="1"/>
  <c r="H102" i="6" s="1"/>
  <c r="E111" i="41" s="1"/>
  <c r="D105" i="7"/>
  <c r="D105" i="8" s="1"/>
  <c r="H105" i="8" s="1"/>
  <c r="F114" i="41" s="1"/>
  <c r="T114" i="41" s="1"/>
  <c r="H107" i="4"/>
  <c r="D116" i="41" s="1"/>
  <c r="D107" i="3"/>
  <c r="D107" i="4" s="1"/>
  <c r="D111" i="5"/>
  <c r="D111" i="6" s="1"/>
  <c r="H111" i="6" s="1"/>
  <c r="E120" i="41" s="1"/>
  <c r="D114" i="7"/>
  <c r="D114" i="8" s="1"/>
  <c r="H114" i="8" s="1"/>
  <c r="F123" i="41" s="1"/>
  <c r="T123" i="41" s="1"/>
  <c r="D116" i="3"/>
  <c r="D116" i="4" s="1"/>
  <c r="H116" i="4" s="1"/>
  <c r="D125" i="41" s="1"/>
  <c r="H119" i="6"/>
  <c r="E128" i="41" s="1"/>
  <c r="D119" i="5"/>
  <c r="D119" i="6" s="1"/>
  <c r="D122" i="7"/>
  <c r="D122" i="8" s="1"/>
  <c r="H122" i="8" s="1"/>
  <c r="F131" i="41" s="1"/>
  <c r="T131" i="41" s="1"/>
  <c r="D124" i="3"/>
  <c r="D124" i="4" s="1"/>
  <c r="H124" i="4" s="1"/>
  <c r="D133" i="41" s="1"/>
  <c r="D127" i="5"/>
  <c r="D127" i="6" s="1"/>
  <c r="H127" i="6" s="1"/>
  <c r="E136" i="41" s="1"/>
  <c r="H130" i="8"/>
  <c r="F139" i="41" s="1"/>
  <c r="T139" i="41" s="1"/>
  <c r="D130" i="7"/>
  <c r="D130" i="8" s="1"/>
  <c r="D135" i="5"/>
  <c r="D135" i="6" s="1"/>
  <c r="H135" i="6" s="1"/>
  <c r="H138" i="8"/>
  <c r="F147" i="41" s="1"/>
  <c r="D138" i="7"/>
  <c r="D138" i="8" s="1"/>
  <c r="H140" i="4"/>
  <c r="D149" i="41" s="1"/>
  <c r="D140" i="3"/>
  <c r="D140" i="4" s="1"/>
  <c r="D143" i="5"/>
  <c r="D143" i="6" s="1"/>
  <c r="H143" i="6" s="1"/>
  <c r="E152" i="41" s="1"/>
  <c r="H146" i="8"/>
  <c r="F155" i="41" s="1"/>
  <c r="T155" i="41" s="1"/>
  <c r="D146" i="7"/>
  <c r="D146" i="8" s="1"/>
  <c r="D148" i="3"/>
  <c r="D148" i="4" s="1"/>
  <c r="H148" i="4" s="1"/>
  <c r="D157" i="41" s="1"/>
  <c r="D151" i="5"/>
  <c r="D151" i="6" s="1"/>
  <c r="H151" i="6" s="1"/>
  <c r="E160" i="41" s="1"/>
  <c r="H154" i="8"/>
  <c r="F163" i="41" s="1"/>
  <c r="T163" i="41" s="1"/>
  <c r="D154" i="7"/>
  <c r="D154" i="8" s="1"/>
  <c r="D156" i="3"/>
  <c r="D156" i="4" s="1"/>
  <c r="H156" i="4" s="1"/>
  <c r="D165" i="41" s="1"/>
  <c r="H5" i="6"/>
  <c r="E14" i="41" s="1"/>
  <c r="D5" i="5"/>
  <c r="D5" i="6" s="1"/>
  <c r="D13" i="5"/>
  <c r="D13" i="6" s="1"/>
  <c r="H13" i="6" s="1"/>
  <c r="E22" i="41" s="1"/>
  <c r="D16" i="7"/>
  <c r="D16" i="8" s="1"/>
  <c r="H16" i="8" s="1"/>
  <c r="F25" i="41" s="1"/>
  <c r="T25" i="41" s="1"/>
  <c r="D23" i="3"/>
  <c r="D23" i="4" s="1"/>
  <c r="H23" i="4" s="1"/>
  <c r="D32" i="41" s="1"/>
  <c r="H37" i="8"/>
  <c r="F46" i="41" s="1"/>
  <c r="T46" i="41" s="1"/>
  <c r="D37" i="7"/>
  <c r="D37" i="8" s="1"/>
  <c r="D50" i="5"/>
  <c r="D50" i="6" s="1"/>
  <c r="H50" i="6" s="1"/>
  <c r="E59" i="41" s="1"/>
  <c r="H55" i="4"/>
  <c r="D64" i="41" s="1"/>
  <c r="D55" i="3"/>
  <c r="D55" i="4" s="1"/>
  <c r="H71" i="4"/>
  <c r="D80" i="41" s="1"/>
  <c r="D71" i="3"/>
  <c r="D71" i="4" s="1"/>
  <c r="D80" i="7"/>
  <c r="D80" i="8" s="1"/>
  <c r="H80" i="8" s="1"/>
  <c r="F89" i="41" s="1"/>
  <c r="T89" i="41" s="1"/>
  <c r="H115" i="4"/>
  <c r="D124" i="41" s="1"/>
  <c r="D115" i="3"/>
  <c r="D115" i="4" s="1"/>
  <c r="D126" i="5"/>
  <c r="D126" i="6" s="1"/>
  <c r="H126" i="6" s="1"/>
  <c r="E135" i="41" s="1"/>
  <c r="D4" i="5"/>
  <c r="D4" i="6" s="1"/>
  <c r="H4" i="6" s="1"/>
  <c r="E13" i="41" s="1"/>
  <c r="D7" i="7"/>
  <c r="D7" i="8" s="1"/>
  <c r="H7" i="8" s="1"/>
  <c r="F16" i="41" s="1"/>
  <c r="D9" i="3"/>
  <c r="D9" i="4" s="1"/>
  <c r="H9" i="4" s="1"/>
  <c r="D18" i="41" s="1"/>
  <c r="G7" i="41"/>
  <c r="H12" i="6"/>
  <c r="E21" i="41" s="1"/>
  <c r="D12" i="5"/>
  <c r="D12" i="6" s="1"/>
  <c r="D15" i="7"/>
  <c r="D15" i="8" s="1"/>
  <c r="H15" i="8" s="1"/>
  <c r="D17" i="3"/>
  <c r="D17" i="4" s="1"/>
  <c r="H17" i="4" s="1"/>
  <c r="D26" i="41" s="1"/>
  <c r="H20" i="6"/>
  <c r="E29" i="41" s="1"/>
  <c r="D20" i="5"/>
  <c r="D20" i="6" s="1"/>
  <c r="D25" i="5"/>
  <c r="D25" i="6" s="1"/>
  <c r="H25" i="6" s="1"/>
  <c r="E34" i="41" s="1"/>
  <c r="D28" i="7"/>
  <c r="D28" i="8" s="1"/>
  <c r="H28" i="8" s="1"/>
  <c r="F37" i="41" s="1"/>
  <c r="D30" i="3"/>
  <c r="D30" i="4" s="1"/>
  <c r="H30" i="4" s="1"/>
  <c r="D39" i="41" s="1"/>
  <c r="D33" i="5"/>
  <c r="D33" i="6" s="1"/>
  <c r="H33" i="6" s="1"/>
  <c r="E42" i="41" s="1"/>
  <c r="D36" i="7"/>
  <c r="D36" i="8" s="1"/>
  <c r="H36" i="8" s="1"/>
  <c r="F45" i="41" s="1"/>
  <c r="H38" i="4"/>
  <c r="D47" i="41" s="1"/>
  <c r="D38" i="3"/>
  <c r="D38" i="4" s="1"/>
  <c r="D41" i="5"/>
  <c r="D41" i="6" s="1"/>
  <c r="H41" i="6" s="1"/>
  <c r="E50" i="41" s="1"/>
  <c r="D44" i="7"/>
  <c r="D44" i="8" s="1"/>
  <c r="H44" i="8" s="1"/>
  <c r="F53" i="41" s="1"/>
  <c r="D46" i="3"/>
  <c r="D46" i="4" s="1"/>
  <c r="H46" i="4" s="1"/>
  <c r="D55" i="41" s="1"/>
  <c r="D49" i="5"/>
  <c r="D49" i="6" s="1"/>
  <c r="H49" i="6" s="1"/>
  <c r="E58" i="41" s="1"/>
  <c r="D52" i="7"/>
  <c r="D52" i="8" s="1"/>
  <c r="H52" i="8" s="1"/>
  <c r="D54" i="3"/>
  <c r="D54" i="4" s="1"/>
  <c r="H54" i="4" s="1"/>
  <c r="D63" i="41" s="1"/>
  <c r="D57" i="5"/>
  <c r="D57" i="6" s="1"/>
  <c r="H57" i="6" s="1"/>
  <c r="E66" i="41" s="1"/>
  <c r="D60" i="7"/>
  <c r="D60" i="8" s="1"/>
  <c r="H60" i="8" s="1"/>
  <c r="F69" i="41" s="1"/>
  <c r="D62" i="3"/>
  <c r="D62" i="4" s="1"/>
  <c r="H62" i="4" s="1"/>
  <c r="D71" i="41" s="1"/>
  <c r="D65" i="5"/>
  <c r="D65" i="6" s="1"/>
  <c r="H65" i="6" s="1"/>
  <c r="E74" i="41" s="1"/>
  <c r="D68" i="7"/>
  <c r="D68" i="8" s="1"/>
  <c r="H68" i="8" s="1"/>
  <c r="F77" i="41" s="1"/>
  <c r="D70" i="3"/>
  <c r="D70" i="4" s="1"/>
  <c r="H70" i="4" s="1"/>
  <c r="D79" i="41" s="1"/>
  <c r="D73" i="5"/>
  <c r="D73" i="6" s="1"/>
  <c r="H73" i="6" s="1"/>
  <c r="E82" i="41" s="1"/>
  <c r="D79" i="7"/>
  <c r="D79" i="8" s="1"/>
  <c r="H79" i="8" s="1"/>
  <c r="F88" i="41" s="1"/>
  <c r="D81" i="3"/>
  <c r="D81" i="4" s="1"/>
  <c r="H81" i="4" s="1"/>
  <c r="D90" i="41" s="1"/>
  <c r="D84" i="5"/>
  <c r="D84" i="6" s="1"/>
  <c r="H84" i="6" s="1"/>
  <c r="E93" i="41" s="1"/>
  <c r="D87" i="7"/>
  <c r="D87" i="8" s="1"/>
  <c r="H87" i="8" s="1"/>
  <c r="F96" i="41" s="1"/>
  <c r="D89" i="3"/>
  <c r="D89" i="4" s="1"/>
  <c r="H89" i="4" s="1"/>
  <c r="D98" i="41" s="1"/>
  <c r="D92" i="5"/>
  <c r="D92" i="6" s="1"/>
  <c r="H92" i="6" s="1"/>
  <c r="E101" i="41" s="1"/>
  <c r="D95" i="7"/>
  <c r="D95" i="8" s="1"/>
  <c r="H95" i="8" s="1"/>
  <c r="F104" i="41" s="1"/>
  <c r="D97" i="3"/>
  <c r="D97" i="4" s="1"/>
  <c r="H97" i="4" s="1"/>
  <c r="D106" i="41" s="1"/>
  <c r="G176" i="41"/>
  <c r="D100" i="5"/>
  <c r="D100" i="6" s="1"/>
  <c r="H100" i="6" s="1"/>
  <c r="E109" i="41" s="1"/>
  <c r="D103" i="7"/>
  <c r="D103" i="8" s="1"/>
  <c r="H103" i="8" s="1"/>
  <c r="F112" i="41" s="1"/>
  <c r="T112" i="41" s="1"/>
  <c r="D105" i="3"/>
  <c r="D105" i="4" s="1"/>
  <c r="H105" i="4" s="1"/>
  <c r="D114" i="41" s="1"/>
  <c r="D109" i="5"/>
  <c r="D109" i="6" s="1"/>
  <c r="H109" i="6" s="1"/>
  <c r="E118" i="41" s="1"/>
  <c r="D112" i="7"/>
  <c r="D112" i="8" s="1"/>
  <c r="H112" i="8" s="1"/>
  <c r="F121" i="41" s="1"/>
  <c r="T121" i="41" s="1"/>
  <c r="D114" i="3"/>
  <c r="D114" i="4" s="1"/>
  <c r="H114" i="4" s="1"/>
  <c r="D123" i="41" s="1"/>
  <c r="D117" i="5"/>
  <c r="D117" i="6" s="1"/>
  <c r="H117" i="6" s="1"/>
  <c r="E126" i="41" s="1"/>
  <c r="D120" i="7"/>
  <c r="D120" i="8" s="1"/>
  <c r="H120" i="8" s="1"/>
  <c r="F129" i="41" s="1"/>
  <c r="T129" i="41" s="1"/>
  <c r="H122" i="4"/>
  <c r="D131" i="41" s="1"/>
  <c r="D122" i="3"/>
  <c r="D122" i="4" s="1"/>
  <c r="G179" i="41"/>
  <c r="D125" i="5"/>
  <c r="D125" i="6" s="1"/>
  <c r="H125" i="6" s="1"/>
  <c r="E134" i="41" s="1"/>
  <c r="D128" i="7"/>
  <c r="D128" i="8" s="1"/>
  <c r="H128" i="8" s="1"/>
  <c r="F137" i="41" s="1"/>
  <c r="H130" i="4"/>
  <c r="D139" i="41" s="1"/>
  <c r="D130" i="3"/>
  <c r="D130" i="4" s="1"/>
  <c r="D133" i="5"/>
  <c r="D133" i="6" s="1"/>
  <c r="H133" i="6" s="1"/>
  <c r="E142" i="41" s="1"/>
  <c r="D136" i="7"/>
  <c r="D136" i="8" s="1"/>
  <c r="H136" i="8" s="1"/>
  <c r="F145" i="41" s="1"/>
  <c r="D138" i="3"/>
  <c r="D138" i="4" s="1"/>
  <c r="H138" i="4" s="1"/>
  <c r="D147" i="41" s="1"/>
  <c r="D141" i="5"/>
  <c r="D141" i="6" s="1"/>
  <c r="H141" i="6" s="1"/>
  <c r="E150" i="41" s="1"/>
  <c r="D144" i="7"/>
  <c r="D144" i="8" s="1"/>
  <c r="H144" i="8" s="1"/>
  <c r="F153" i="41" s="1"/>
  <c r="H146" i="4"/>
  <c r="D155" i="41" s="1"/>
  <c r="D146" i="3"/>
  <c r="D146" i="4" s="1"/>
  <c r="D149" i="5"/>
  <c r="D149" i="6" s="1"/>
  <c r="H149" i="6" s="1"/>
  <c r="E158" i="41" s="1"/>
  <c r="D152" i="7"/>
  <c r="D152" i="8" s="1"/>
  <c r="H152" i="8" s="1"/>
  <c r="D154" i="3"/>
  <c r="D154" i="4" s="1"/>
  <c r="H154" i="4" s="1"/>
  <c r="D163" i="41" s="1"/>
  <c r="D8" i="7"/>
  <c r="D8" i="8" s="1"/>
  <c r="H8" i="8" s="1"/>
  <c r="F17" i="41" s="1"/>
  <c r="D63" i="3"/>
  <c r="D63" i="4" s="1"/>
  <c r="H63" i="4" s="1"/>
  <c r="D72" i="41" s="1"/>
  <c r="Q72" i="41" s="1"/>
  <c r="D66" i="5"/>
  <c r="D66" i="6" s="1"/>
  <c r="H66" i="6" s="1"/>
  <c r="E75" i="41" s="1"/>
  <c r="D82" i="3"/>
  <c r="D82" i="4" s="1"/>
  <c r="H82" i="4" s="1"/>
  <c r="D91" i="41" s="1"/>
  <c r="D85" i="5"/>
  <c r="D85" i="6" s="1"/>
  <c r="H85" i="6" s="1"/>
  <c r="E94" i="41" s="1"/>
  <c r="D93" i="5"/>
  <c r="D93" i="6" s="1"/>
  <c r="H93" i="6" s="1"/>
  <c r="E102" i="41" s="1"/>
  <c r="D98" i="3"/>
  <c r="D98" i="4" s="1"/>
  <c r="H98" i="4" s="1"/>
  <c r="D107" i="41" s="1"/>
  <c r="D101" i="5"/>
  <c r="D101" i="6" s="1"/>
  <c r="H101" i="6" s="1"/>
  <c r="E110" i="41" s="1"/>
  <c r="D104" i="7"/>
  <c r="D104" i="8" s="1"/>
  <c r="H104" i="8" s="1"/>
  <c r="F113" i="41" s="1"/>
  <c r="D118" i="5"/>
  <c r="D118" i="6" s="1"/>
  <c r="H118" i="6" s="1"/>
  <c r="E127" i="41" s="1"/>
  <c r="D123" i="3"/>
  <c r="D123" i="4" s="1"/>
  <c r="H123" i="4" s="1"/>
  <c r="D132" i="41" s="1"/>
  <c r="D142" i="5"/>
  <c r="D142" i="6" s="1"/>
  <c r="H142" i="6" s="1"/>
  <c r="E151" i="41" s="1"/>
  <c r="G182" i="41"/>
  <c r="H150" i="6"/>
  <c r="E159" i="41" s="1"/>
  <c r="D150" i="5"/>
  <c r="D150" i="6" s="1"/>
  <c r="D6" i="7"/>
  <c r="D6" i="8" s="1"/>
  <c r="H6" i="8" s="1"/>
  <c r="F15" i="41" s="1"/>
  <c r="T15" i="41" s="1"/>
  <c r="D8" i="3"/>
  <c r="D8" i="4" s="1"/>
  <c r="H8" i="4" s="1"/>
  <c r="D17" i="41" s="1"/>
  <c r="T18" i="41"/>
  <c r="G8" i="41"/>
  <c r="D11" i="5"/>
  <c r="D11" i="6" s="1"/>
  <c r="H11" i="6" s="1"/>
  <c r="E20" i="41" s="1"/>
  <c r="R20" i="41" s="1"/>
  <c r="D14" i="7"/>
  <c r="D14" i="8" s="1"/>
  <c r="H14" i="8" s="1"/>
  <c r="F23" i="41" s="1"/>
  <c r="D16" i="3"/>
  <c r="D16" i="4" s="1"/>
  <c r="H16" i="4" s="1"/>
  <c r="D25" i="41" s="1"/>
  <c r="H19" i="6"/>
  <c r="E28" i="41" s="1"/>
  <c r="R28" i="41" s="1"/>
  <c r="D19" i="5"/>
  <c r="D19" i="6" s="1"/>
  <c r="D21" i="7"/>
  <c r="D21" i="8" s="1"/>
  <c r="H21" i="8" s="1"/>
  <c r="F30" i="41" s="1"/>
  <c r="D22" i="3"/>
  <c r="D22" i="4" s="1"/>
  <c r="H22" i="4" s="1"/>
  <c r="D31" i="41" s="1"/>
  <c r="D24" i="5"/>
  <c r="D24" i="6" s="1"/>
  <c r="H24" i="6" s="1"/>
  <c r="E33" i="41" s="1"/>
  <c r="H27" i="8"/>
  <c r="F36" i="41" s="1"/>
  <c r="D27" i="7"/>
  <c r="D27" i="8" s="1"/>
  <c r="D29" i="3"/>
  <c r="D29" i="4" s="1"/>
  <c r="H29" i="4" s="1"/>
  <c r="D38" i="41" s="1"/>
  <c r="D32" i="5"/>
  <c r="D32" i="6" s="1"/>
  <c r="H32" i="6" s="1"/>
  <c r="E41" i="41" s="1"/>
  <c r="R41" i="41" s="1"/>
  <c r="D35" i="7"/>
  <c r="D35" i="8" s="1"/>
  <c r="H35" i="8" s="1"/>
  <c r="F44" i="41" s="1"/>
  <c r="T44" i="41" s="1"/>
  <c r="D37" i="3"/>
  <c r="D37" i="4" s="1"/>
  <c r="H37" i="4" s="1"/>
  <c r="D46" i="41" s="1"/>
  <c r="D40" i="5"/>
  <c r="D40" i="6" s="1"/>
  <c r="H40" i="6" s="1"/>
  <c r="E49" i="41" s="1"/>
  <c r="R49" i="41" s="1"/>
  <c r="H43" i="8"/>
  <c r="F52" i="41" s="1"/>
  <c r="D43" i="7"/>
  <c r="D43" i="8" s="1"/>
  <c r="D45" i="3"/>
  <c r="D45" i="4" s="1"/>
  <c r="H45" i="4" s="1"/>
  <c r="D54" i="41" s="1"/>
  <c r="D48" i="5"/>
  <c r="D48" i="6" s="1"/>
  <c r="H48" i="6" s="1"/>
  <c r="E57" i="41" s="1"/>
  <c r="D51" i="7"/>
  <c r="D51" i="8" s="1"/>
  <c r="H51" i="8" s="1"/>
  <c r="F60" i="41" s="1"/>
  <c r="T60" i="41" s="1"/>
  <c r="D53" i="3"/>
  <c r="D53" i="4" s="1"/>
  <c r="H53" i="4" s="1"/>
  <c r="D62" i="41" s="1"/>
  <c r="D56" i="5"/>
  <c r="D56" i="6" s="1"/>
  <c r="H56" i="6" s="1"/>
  <c r="E65" i="41" s="1"/>
  <c r="H59" i="8"/>
  <c r="F68" i="41" s="1"/>
  <c r="D59" i="7"/>
  <c r="D59" i="8" s="1"/>
  <c r="D61" i="3"/>
  <c r="D61" i="4" s="1"/>
  <c r="H61" i="4" s="1"/>
  <c r="D70" i="41" s="1"/>
  <c r="D64" i="5"/>
  <c r="D64" i="6" s="1"/>
  <c r="H64" i="6" s="1"/>
  <c r="E73" i="41" s="1"/>
  <c r="R73" i="41" s="1"/>
  <c r="D67" i="7"/>
  <c r="D67" i="8" s="1"/>
  <c r="H67" i="8" s="1"/>
  <c r="D69" i="3"/>
  <c r="D69" i="4" s="1"/>
  <c r="H69" i="4" s="1"/>
  <c r="D78" i="41" s="1"/>
  <c r="D72" i="5"/>
  <c r="D72" i="6" s="1"/>
  <c r="H72" i="6" s="1"/>
  <c r="E81" i="41" s="1"/>
  <c r="H75" i="8"/>
  <c r="F84" i="41" s="1"/>
  <c r="D75" i="7"/>
  <c r="D75" i="8" s="1"/>
  <c r="D77" i="7"/>
  <c r="D77" i="8" s="1"/>
  <c r="H77" i="8" s="1"/>
  <c r="F86" i="41" s="1"/>
  <c r="D80" i="3"/>
  <c r="D80" i="4" s="1"/>
  <c r="H80" i="4" s="1"/>
  <c r="D89" i="41" s="1"/>
  <c r="G175" i="41"/>
  <c r="H83" i="6"/>
  <c r="E92" i="41" s="1"/>
  <c r="D83" i="5"/>
  <c r="D83" i="6" s="1"/>
  <c r="H86" i="8"/>
  <c r="F95" i="41" s="1"/>
  <c r="T95" i="41" s="1"/>
  <c r="D86" i="7"/>
  <c r="D86" i="8" s="1"/>
  <c r="D88" i="3"/>
  <c r="D88" i="4" s="1"/>
  <c r="H88" i="4" s="1"/>
  <c r="D97" i="41" s="1"/>
  <c r="D91" i="5"/>
  <c r="D91" i="6" s="1"/>
  <c r="H91" i="6" s="1"/>
  <c r="E100" i="41" s="1"/>
  <c r="D94" i="7"/>
  <c r="D94" i="8" s="1"/>
  <c r="H94" i="8" s="1"/>
  <c r="F103" i="41" s="1"/>
  <c r="D96" i="3"/>
  <c r="D96" i="4" s="1"/>
  <c r="H96" i="4" s="1"/>
  <c r="D105" i="41" s="1"/>
  <c r="T106" i="41"/>
  <c r="D99" i="5"/>
  <c r="D99" i="6" s="1"/>
  <c r="H99" i="6" s="1"/>
  <c r="E108" i="41" s="1"/>
  <c r="R108" i="41" s="1"/>
  <c r="H102" i="8"/>
  <c r="F111" i="41" s="1"/>
  <c r="D102" i="7"/>
  <c r="D102" i="8" s="1"/>
  <c r="H104" i="4"/>
  <c r="D113" i="41" s="1"/>
  <c r="D104" i="3"/>
  <c r="D104" i="4" s="1"/>
  <c r="H107" i="6"/>
  <c r="E116" i="41" s="1"/>
  <c r="R116" i="41" s="1"/>
  <c r="D107" i="5"/>
  <c r="D107" i="6" s="1"/>
  <c r="D110" i="1"/>
  <c r="D110" i="2" s="1"/>
  <c r="C119" i="41" s="1"/>
  <c r="D111" i="7"/>
  <c r="D111" i="8" s="1"/>
  <c r="H111" i="8" s="1"/>
  <c r="F120" i="41" s="1"/>
  <c r="D113" i="3"/>
  <c r="D113" i="4" s="1"/>
  <c r="H113" i="4" s="1"/>
  <c r="D116" i="5"/>
  <c r="D116" i="6" s="1"/>
  <c r="H116" i="6" s="1"/>
  <c r="E125" i="41" s="1"/>
  <c r="R125" i="41" s="1"/>
  <c r="H119" i="8"/>
  <c r="F128" i="41" s="1"/>
  <c r="D119" i="7"/>
  <c r="D119" i="8" s="1"/>
  <c r="H121" i="4"/>
  <c r="D130" i="41" s="1"/>
  <c r="D121" i="3"/>
  <c r="D121" i="4" s="1"/>
  <c r="H124" i="6"/>
  <c r="E133" i="41" s="1"/>
  <c r="D124" i="5"/>
  <c r="D124" i="6" s="1"/>
  <c r="D127" i="7"/>
  <c r="D127" i="8" s="1"/>
  <c r="H127" i="8" s="1"/>
  <c r="F136" i="41" s="1"/>
  <c r="D129" i="3"/>
  <c r="D129" i="4" s="1"/>
  <c r="H129" i="4" s="1"/>
  <c r="D138" i="41" s="1"/>
  <c r="D132" i="5"/>
  <c r="D132" i="6" s="1"/>
  <c r="H132" i="6" s="1"/>
  <c r="H135" i="8"/>
  <c r="D135" i="7"/>
  <c r="D135" i="8" s="1"/>
  <c r="D137" i="3"/>
  <c r="D137" i="4" s="1"/>
  <c r="H137" i="4" s="1"/>
  <c r="D146" i="41" s="1"/>
  <c r="T147" i="41"/>
  <c r="D140" i="5"/>
  <c r="D140" i="6" s="1"/>
  <c r="H140" i="6" s="1"/>
  <c r="E149" i="41" s="1"/>
  <c r="R149" i="41" s="1"/>
  <c r="D143" i="7"/>
  <c r="D143" i="8" s="1"/>
  <c r="H143" i="8" s="1"/>
  <c r="F152" i="41" s="1"/>
  <c r="T152" i="41" s="1"/>
  <c r="H145" i="4"/>
  <c r="D154" i="41" s="1"/>
  <c r="D145" i="3"/>
  <c r="D145" i="4" s="1"/>
  <c r="D148" i="5"/>
  <c r="D148" i="6" s="1"/>
  <c r="H148" i="6" s="1"/>
  <c r="E157" i="41" s="1"/>
  <c r="D151" i="7"/>
  <c r="D151" i="8" s="1"/>
  <c r="H151" i="8" s="1"/>
  <c r="F160" i="41" s="1"/>
  <c r="T160" i="41" s="1"/>
  <c r="D153" i="3"/>
  <c r="D153" i="4" s="1"/>
  <c r="H153" i="4" s="1"/>
  <c r="D162" i="41" s="1"/>
  <c r="G183" i="41"/>
  <c r="D156" i="5"/>
  <c r="D156" i="6" s="1"/>
  <c r="H156" i="6" s="1"/>
  <c r="E165" i="41" s="1"/>
  <c r="D26" i="5"/>
  <c r="D26" i="6" s="1"/>
  <c r="H26" i="6" s="1"/>
  <c r="E35" i="41" s="1"/>
  <c r="H31" i="4"/>
  <c r="D40" i="41" s="1"/>
  <c r="D31" i="3"/>
  <c r="D31" i="4" s="1"/>
  <c r="D45" i="7"/>
  <c r="D45" i="8" s="1"/>
  <c r="H45" i="8" s="1"/>
  <c r="F54" i="41" s="1"/>
  <c r="D69" i="7"/>
  <c r="D69" i="8" s="1"/>
  <c r="H69" i="8" s="1"/>
  <c r="F78" i="41" s="1"/>
  <c r="U85" i="41"/>
  <c r="Q85" i="41"/>
  <c r="D96" i="7"/>
  <c r="D96" i="8" s="1"/>
  <c r="H96" i="8" s="1"/>
  <c r="F105" i="41" s="1"/>
  <c r="T105" i="41" s="1"/>
  <c r="D121" i="7"/>
  <c r="D121" i="8" s="1"/>
  <c r="H121" i="8" s="1"/>
  <c r="F130" i="41" s="1"/>
  <c r="D129" i="7"/>
  <c r="D129" i="8" s="1"/>
  <c r="H129" i="8" s="1"/>
  <c r="F138" i="41" s="1"/>
  <c r="D131" i="3"/>
  <c r="D131" i="4" s="1"/>
  <c r="H131" i="4" s="1"/>
  <c r="D140" i="41" s="1"/>
  <c r="D134" i="5"/>
  <c r="D134" i="6" s="1"/>
  <c r="H134" i="6" s="1"/>
  <c r="E143" i="41" s="1"/>
  <c r="D5" i="7"/>
  <c r="D5" i="8" s="1"/>
  <c r="H5" i="8" s="1"/>
  <c r="F14" i="41" s="1"/>
  <c r="D7" i="3"/>
  <c r="D7" i="4" s="1"/>
  <c r="H7" i="4" s="1"/>
  <c r="D16" i="41" s="1"/>
  <c r="D10" i="5"/>
  <c r="D10" i="6" s="1"/>
  <c r="H10" i="6" s="1"/>
  <c r="E19" i="41" s="1"/>
  <c r="D13" i="7"/>
  <c r="D13" i="8" s="1"/>
  <c r="H13" i="8" s="1"/>
  <c r="F22" i="41" s="1"/>
  <c r="D15" i="3"/>
  <c r="D15" i="4" s="1"/>
  <c r="H15" i="4" s="1"/>
  <c r="D18" i="5"/>
  <c r="D18" i="6" s="1"/>
  <c r="H18" i="6" s="1"/>
  <c r="E27" i="41" s="1"/>
  <c r="G5" i="41"/>
  <c r="D23" i="5"/>
  <c r="D23" i="6" s="1"/>
  <c r="H23" i="6" s="1"/>
  <c r="E32" i="41" s="1"/>
  <c r="R32" i="41" s="1"/>
  <c r="D26" i="7"/>
  <c r="D26" i="8" s="1"/>
  <c r="H26" i="8" s="1"/>
  <c r="F35" i="41" s="1"/>
  <c r="T35" i="41" s="1"/>
  <c r="D28" i="3"/>
  <c r="D28" i="4" s="1"/>
  <c r="H28" i="4" s="1"/>
  <c r="D37" i="41" s="1"/>
  <c r="H31" i="6"/>
  <c r="E40" i="41" s="1"/>
  <c r="R40" i="41" s="1"/>
  <c r="D31" i="5"/>
  <c r="D31" i="6" s="1"/>
  <c r="D34" i="7"/>
  <c r="D34" i="8" s="1"/>
  <c r="H34" i="8" s="1"/>
  <c r="F43" i="41" s="1"/>
  <c r="T43" i="41" s="1"/>
  <c r="D36" i="3"/>
  <c r="D36" i="4" s="1"/>
  <c r="H36" i="4" s="1"/>
  <c r="D45" i="41" s="1"/>
  <c r="D39" i="5"/>
  <c r="D39" i="6" s="1"/>
  <c r="H39" i="6" s="1"/>
  <c r="E48" i="41" s="1"/>
  <c r="R48" i="41" s="1"/>
  <c r="H42" i="8"/>
  <c r="F51" i="41" s="1"/>
  <c r="D42" i="7"/>
  <c r="D42" i="8" s="1"/>
  <c r="H44" i="4"/>
  <c r="D53" i="41" s="1"/>
  <c r="D44" i="3"/>
  <c r="D44" i="4" s="1"/>
  <c r="H47" i="6"/>
  <c r="D47" i="5"/>
  <c r="D47" i="6" s="1"/>
  <c r="D50" i="7"/>
  <c r="D50" i="8" s="1"/>
  <c r="H50" i="8" s="1"/>
  <c r="F59" i="41" s="1"/>
  <c r="T59" i="41" s="1"/>
  <c r="H52" i="4"/>
  <c r="D52" i="3"/>
  <c r="D52" i="4" s="1"/>
  <c r="H55" i="6"/>
  <c r="E64" i="41" s="1"/>
  <c r="R64" i="41" s="1"/>
  <c r="D55" i="5"/>
  <c r="D55" i="6" s="1"/>
  <c r="H58" i="8"/>
  <c r="F67" i="41" s="1"/>
  <c r="D58" i="7"/>
  <c r="D58" i="8" s="1"/>
  <c r="D60" i="3"/>
  <c r="D60" i="4" s="1"/>
  <c r="H60" i="4" s="1"/>
  <c r="D69" i="41" s="1"/>
  <c r="H63" i="6"/>
  <c r="E72" i="41" s="1"/>
  <c r="D63" i="5"/>
  <c r="D63" i="6" s="1"/>
  <c r="H66" i="8"/>
  <c r="F75" i="41" s="1"/>
  <c r="D66" i="7"/>
  <c r="D66" i="8" s="1"/>
  <c r="H68" i="4"/>
  <c r="D77" i="41" s="1"/>
  <c r="D68" i="3"/>
  <c r="D68" i="4" s="1"/>
  <c r="D71" i="5"/>
  <c r="D71" i="6" s="1"/>
  <c r="H71" i="6" s="1"/>
  <c r="E80" i="41" s="1"/>
  <c r="R80" i="41" s="1"/>
  <c r="D74" i="7"/>
  <c r="D74" i="8" s="1"/>
  <c r="H74" i="8" s="1"/>
  <c r="F83" i="41" s="1"/>
  <c r="T83" i="41" s="1"/>
  <c r="H79" i="4"/>
  <c r="D88" i="41" s="1"/>
  <c r="D79" i="3"/>
  <c r="D79" i="4" s="1"/>
  <c r="D82" i="5"/>
  <c r="D82" i="6" s="1"/>
  <c r="H82" i="6" s="1"/>
  <c r="E91" i="41" s="1"/>
  <c r="R91" i="41" s="1"/>
  <c r="H85" i="8"/>
  <c r="F94" i="41" s="1"/>
  <c r="D85" i="7"/>
  <c r="D85" i="8" s="1"/>
  <c r="D87" i="3"/>
  <c r="D87" i="4" s="1"/>
  <c r="H87" i="4" s="1"/>
  <c r="D96" i="41" s="1"/>
  <c r="H90" i="6"/>
  <c r="E99" i="41" s="1"/>
  <c r="D90" i="5"/>
  <c r="D90" i="6" s="1"/>
  <c r="D93" i="7"/>
  <c r="D93" i="8" s="1"/>
  <c r="H93" i="8" s="1"/>
  <c r="F102" i="41" s="1"/>
  <c r="T102" i="41" s="1"/>
  <c r="D95" i="3"/>
  <c r="D95" i="4" s="1"/>
  <c r="H95" i="4" s="1"/>
  <c r="D104" i="41" s="1"/>
  <c r="H98" i="6"/>
  <c r="E107" i="41" s="1"/>
  <c r="D98" i="5"/>
  <c r="D98" i="6" s="1"/>
  <c r="H101" i="8"/>
  <c r="F110" i="41" s="1"/>
  <c r="D101" i="7"/>
  <c r="D101" i="8" s="1"/>
  <c r="D103" i="3"/>
  <c r="D103" i="4" s="1"/>
  <c r="H103" i="4" s="1"/>
  <c r="D112" i="41" s="1"/>
  <c r="D106" i="5"/>
  <c r="D106" i="6" s="1"/>
  <c r="H106" i="6" s="1"/>
  <c r="E115" i="41" s="1"/>
  <c r="H110" i="8"/>
  <c r="F119" i="41" s="1"/>
  <c r="D110" i="7"/>
  <c r="D110" i="8" s="1"/>
  <c r="H112" i="4"/>
  <c r="D121" i="41" s="1"/>
  <c r="D112" i="3"/>
  <c r="D112" i="4" s="1"/>
  <c r="D115" i="5"/>
  <c r="D115" i="6" s="1"/>
  <c r="H115" i="6" s="1"/>
  <c r="E124" i="41" s="1"/>
  <c r="R124" i="41" s="1"/>
  <c r="H118" i="8"/>
  <c r="F127" i="41" s="1"/>
  <c r="D118" i="7"/>
  <c r="D118" i="8" s="1"/>
  <c r="D120" i="3"/>
  <c r="D120" i="4" s="1"/>
  <c r="H120" i="4" s="1"/>
  <c r="D129" i="41" s="1"/>
  <c r="D123" i="5"/>
  <c r="D123" i="6" s="1"/>
  <c r="H123" i="6" s="1"/>
  <c r="E132" i="41" s="1"/>
  <c r="H126" i="8"/>
  <c r="F135" i="41" s="1"/>
  <c r="D126" i="7"/>
  <c r="D126" i="8" s="1"/>
  <c r="D128" i="3"/>
  <c r="D128" i="4" s="1"/>
  <c r="H128" i="4" s="1"/>
  <c r="D137" i="41" s="1"/>
  <c r="D131" i="5"/>
  <c r="D131" i="6" s="1"/>
  <c r="H131" i="6" s="1"/>
  <c r="E140" i="41" s="1"/>
  <c r="D134" i="7"/>
  <c r="D134" i="8" s="1"/>
  <c r="H134" i="8" s="1"/>
  <c r="F143" i="41" s="1"/>
  <c r="D136" i="3"/>
  <c r="D136" i="4" s="1"/>
  <c r="H136" i="4" s="1"/>
  <c r="D145" i="41" s="1"/>
  <c r="D139" i="5"/>
  <c r="D139" i="6" s="1"/>
  <c r="H139" i="6" s="1"/>
  <c r="E148" i="41" s="1"/>
  <c r="D142" i="7"/>
  <c r="D142" i="8" s="1"/>
  <c r="H142" i="8" s="1"/>
  <c r="F151" i="41" s="1"/>
  <c r="T151" i="41" s="1"/>
  <c r="H144" i="4"/>
  <c r="D153" i="41" s="1"/>
  <c r="D144" i="3"/>
  <c r="D144" i="4" s="1"/>
  <c r="G181" i="41"/>
  <c r="D147" i="5"/>
  <c r="D147" i="6" s="1"/>
  <c r="H147" i="6" s="1"/>
  <c r="E156" i="41" s="1"/>
  <c r="D150" i="7"/>
  <c r="D150" i="8" s="1"/>
  <c r="H150" i="8" s="1"/>
  <c r="F159" i="41" s="1"/>
  <c r="D152" i="3"/>
  <c r="D152" i="4" s="1"/>
  <c r="H152" i="4" s="1"/>
  <c r="D155" i="5"/>
  <c r="D155" i="6" s="1"/>
  <c r="H155" i="6" s="1"/>
  <c r="E164" i="41" s="1"/>
  <c r="G4" i="41"/>
  <c r="D10" i="3"/>
  <c r="D10" i="4" s="1"/>
  <c r="H10" i="4" s="1"/>
  <c r="D19" i="41" s="1"/>
  <c r="D137" i="7"/>
  <c r="D137" i="8" s="1"/>
  <c r="H137" i="8" s="1"/>
  <c r="F146" i="41" s="1"/>
  <c r="D139" i="3"/>
  <c r="D139" i="4" s="1"/>
  <c r="H139" i="4" s="1"/>
  <c r="D148" i="41" s="1"/>
  <c r="D145" i="7"/>
  <c r="D145" i="8" s="1"/>
  <c r="H145" i="8" s="1"/>
  <c r="F154" i="41" s="1"/>
  <c r="T154" i="41" s="1"/>
  <c r="H147" i="4"/>
  <c r="D156" i="41" s="1"/>
  <c r="D147" i="3"/>
  <c r="D147" i="4" s="1"/>
  <c r="H153" i="8"/>
  <c r="F162" i="41" s="1"/>
  <c r="T162" i="41" s="1"/>
  <c r="D153" i="7"/>
  <c r="D153" i="8" s="1"/>
  <c r="D155" i="3"/>
  <c r="D155" i="4" s="1"/>
  <c r="H155" i="4" s="1"/>
  <c r="D164" i="41" s="1"/>
  <c r="D4" i="7"/>
  <c r="D4" i="8" s="1"/>
  <c r="H4" i="8" s="1"/>
  <c r="F13" i="41" s="1"/>
  <c r="T13" i="41" s="1"/>
  <c r="H6" i="4"/>
  <c r="D15" i="41" s="1"/>
  <c r="D6" i="3"/>
  <c r="D6" i="4" s="1"/>
  <c r="G9" i="41"/>
  <c r="D9" i="5"/>
  <c r="D9" i="6" s="1"/>
  <c r="H9" i="6" s="1"/>
  <c r="E18" i="41" s="1"/>
  <c r="D12" i="7"/>
  <c r="D12" i="8" s="1"/>
  <c r="H12" i="8" s="1"/>
  <c r="F21" i="41" s="1"/>
  <c r="H14" i="4"/>
  <c r="D23" i="41" s="1"/>
  <c r="D14" i="3"/>
  <c r="D14" i="4" s="1"/>
  <c r="D17" i="5"/>
  <c r="D17" i="6" s="1"/>
  <c r="H17" i="6" s="1"/>
  <c r="E26" i="41" s="1"/>
  <c r="R26" i="41" s="1"/>
  <c r="D20" i="7"/>
  <c r="D20" i="8" s="1"/>
  <c r="H20" i="8" s="1"/>
  <c r="F29" i="41" s="1"/>
  <c r="D21" i="3"/>
  <c r="D21" i="4" s="1"/>
  <c r="H21" i="4" s="1"/>
  <c r="D30" i="41" s="1"/>
  <c r="D25" i="7"/>
  <c r="D25" i="8" s="1"/>
  <c r="H25" i="8" s="1"/>
  <c r="F34" i="41" s="1"/>
  <c r="D27" i="3"/>
  <c r="D27" i="4" s="1"/>
  <c r="H27" i="4" s="1"/>
  <c r="D36" i="41" s="1"/>
  <c r="D30" i="5"/>
  <c r="D30" i="6" s="1"/>
  <c r="H30" i="6" s="1"/>
  <c r="E39" i="41" s="1"/>
  <c r="D33" i="7"/>
  <c r="D33" i="8" s="1"/>
  <c r="H33" i="8" s="1"/>
  <c r="F42" i="41" s="1"/>
  <c r="D35" i="3"/>
  <c r="D35" i="4" s="1"/>
  <c r="H35" i="4" s="1"/>
  <c r="D44" i="41" s="1"/>
  <c r="D38" i="5"/>
  <c r="D38" i="6" s="1"/>
  <c r="H38" i="6" s="1"/>
  <c r="E47" i="41" s="1"/>
  <c r="D41" i="7"/>
  <c r="D41" i="8" s="1"/>
  <c r="H41" i="8" s="1"/>
  <c r="F50" i="41" s="1"/>
  <c r="D43" i="3"/>
  <c r="D43" i="4" s="1"/>
  <c r="H43" i="4" s="1"/>
  <c r="D52" i="41" s="1"/>
  <c r="G171" i="41"/>
  <c r="D46" i="5"/>
  <c r="D46" i="6" s="1"/>
  <c r="H46" i="6" s="1"/>
  <c r="E55" i="41" s="1"/>
  <c r="R55" i="41" s="1"/>
  <c r="H49" i="8"/>
  <c r="F58" i="41" s="1"/>
  <c r="D49" i="7"/>
  <c r="D49" i="8" s="1"/>
  <c r="D51" i="3"/>
  <c r="D51" i="4" s="1"/>
  <c r="H51" i="4" s="1"/>
  <c r="D60" i="41" s="1"/>
  <c r="H54" i="6"/>
  <c r="E63" i="41" s="1"/>
  <c r="D54" i="5"/>
  <c r="D54" i="6" s="1"/>
  <c r="H57" i="8"/>
  <c r="F66" i="41" s="1"/>
  <c r="T66" i="41" s="1"/>
  <c r="D57" i="7"/>
  <c r="D57" i="8" s="1"/>
  <c r="D59" i="3"/>
  <c r="D59" i="4" s="1"/>
  <c r="H59" i="4" s="1"/>
  <c r="D68" i="41" s="1"/>
  <c r="D62" i="5"/>
  <c r="D62" i="6" s="1"/>
  <c r="H62" i="6" s="1"/>
  <c r="E71" i="41" s="1"/>
  <c r="H65" i="8"/>
  <c r="F74" i="41" s="1"/>
  <c r="T74" i="41" s="1"/>
  <c r="D65" i="7"/>
  <c r="D65" i="8" s="1"/>
  <c r="H67" i="4"/>
  <c r="D67" i="3"/>
  <c r="D67" i="4" s="1"/>
  <c r="D70" i="5"/>
  <c r="D70" i="6" s="1"/>
  <c r="H70" i="6" s="1"/>
  <c r="E79" i="41" s="1"/>
  <c r="D73" i="7"/>
  <c r="D73" i="8" s="1"/>
  <c r="H73" i="8" s="1"/>
  <c r="F82" i="41" s="1"/>
  <c r="T82" i="41" s="1"/>
  <c r="H75" i="4"/>
  <c r="D84" i="41" s="1"/>
  <c r="D75" i="3"/>
  <c r="D75" i="4" s="1"/>
  <c r="D77" i="3"/>
  <c r="D77" i="4" s="1"/>
  <c r="H77" i="4" s="1"/>
  <c r="D86" i="41" s="1"/>
  <c r="D81" i="5"/>
  <c r="D81" i="6" s="1"/>
  <c r="H81" i="6" s="1"/>
  <c r="E90" i="41" s="1"/>
  <c r="H84" i="8"/>
  <c r="F93" i="41" s="1"/>
  <c r="T93" i="41" s="1"/>
  <c r="D84" i="7"/>
  <c r="D84" i="8" s="1"/>
  <c r="D86" i="3"/>
  <c r="D86" i="4" s="1"/>
  <c r="H86" i="4" s="1"/>
  <c r="D95" i="41" s="1"/>
  <c r="H89" i="6"/>
  <c r="E98" i="41" s="1"/>
  <c r="D89" i="5"/>
  <c r="D89" i="6" s="1"/>
  <c r="H92" i="8"/>
  <c r="F101" i="41" s="1"/>
  <c r="T101" i="41" s="1"/>
  <c r="D92" i="7"/>
  <c r="D92" i="8" s="1"/>
  <c r="D94" i="3"/>
  <c r="D94" i="4" s="1"/>
  <c r="H94" i="4" s="1"/>
  <c r="D103" i="41" s="1"/>
  <c r="H97" i="6"/>
  <c r="E106" i="41" s="1"/>
  <c r="D97" i="5"/>
  <c r="D97" i="6" s="1"/>
  <c r="D100" i="7"/>
  <c r="D100" i="8" s="1"/>
  <c r="H100" i="8" s="1"/>
  <c r="F109" i="41" s="1"/>
  <c r="T109" i="41" s="1"/>
  <c r="D102" i="3"/>
  <c r="D102" i="4" s="1"/>
  <c r="H102" i="4" s="1"/>
  <c r="D111" i="41" s="1"/>
  <c r="D105" i="5"/>
  <c r="D105" i="6" s="1"/>
  <c r="H105" i="6" s="1"/>
  <c r="E114" i="41" s="1"/>
  <c r="H109" i="8"/>
  <c r="F118" i="41" s="1"/>
  <c r="T118" i="41" s="1"/>
  <c r="D109" i="7"/>
  <c r="D109" i="8" s="1"/>
  <c r="D111" i="3"/>
  <c r="D111" i="4" s="1"/>
  <c r="H111" i="4" s="1"/>
  <c r="D120" i="41" s="1"/>
  <c r="D114" i="5"/>
  <c r="D114" i="6" s="1"/>
  <c r="H114" i="6" s="1"/>
  <c r="E123" i="41" s="1"/>
  <c r="R123" i="41" s="1"/>
  <c r="D117" i="7"/>
  <c r="D117" i="8" s="1"/>
  <c r="H117" i="8" s="1"/>
  <c r="F126" i="41" s="1"/>
  <c r="T126" i="41" s="1"/>
  <c r="D119" i="3"/>
  <c r="D119" i="4" s="1"/>
  <c r="H119" i="4" s="1"/>
  <c r="D128" i="41" s="1"/>
  <c r="D122" i="5"/>
  <c r="D122" i="6" s="1"/>
  <c r="H122" i="6" s="1"/>
  <c r="E131" i="41" s="1"/>
  <c r="R131" i="41" s="1"/>
  <c r="D125" i="7"/>
  <c r="D125" i="8" s="1"/>
  <c r="H125" i="8" s="1"/>
  <c r="F134" i="41" s="1"/>
  <c r="T134" i="41" s="1"/>
  <c r="D127" i="3"/>
  <c r="D127" i="4" s="1"/>
  <c r="H127" i="4" s="1"/>
  <c r="D136" i="41" s="1"/>
  <c r="D130" i="5"/>
  <c r="D130" i="6" s="1"/>
  <c r="H130" i="6" s="1"/>
  <c r="E139" i="41" s="1"/>
  <c r="D133" i="7"/>
  <c r="D133" i="8" s="1"/>
  <c r="H133" i="8" s="1"/>
  <c r="F142" i="41" s="1"/>
  <c r="D135" i="3"/>
  <c r="D135" i="4" s="1"/>
  <c r="H135" i="4" s="1"/>
  <c r="D138" i="5"/>
  <c r="D138" i="6" s="1"/>
  <c r="H138" i="6" s="1"/>
  <c r="E147" i="41" s="1"/>
  <c r="D141" i="7"/>
  <c r="D141" i="8" s="1"/>
  <c r="H141" i="8" s="1"/>
  <c r="F150" i="41" s="1"/>
  <c r="D143" i="3"/>
  <c r="D143" i="4" s="1"/>
  <c r="H143" i="4" s="1"/>
  <c r="D152" i="41" s="1"/>
  <c r="G180" i="41"/>
  <c r="D146" i="5"/>
  <c r="D146" i="6" s="1"/>
  <c r="H146" i="6" s="1"/>
  <c r="E155" i="41" s="1"/>
  <c r="R155" i="41" s="1"/>
  <c r="H149" i="8"/>
  <c r="F158" i="41" s="1"/>
  <c r="D149" i="7"/>
  <c r="D149" i="8" s="1"/>
  <c r="D151" i="3"/>
  <c r="D151" i="4" s="1"/>
  <c r="H151" i="4" s="1"/>
  <c r="D160" i="41" s="1"/>
  <c r="D154" i="5"/>
  <c r="D154" i="6" s="1"/>
  <c r="H154" i="6" s="1"/>
  <c r="E163" i="41" s="1"/>
  <c r="D34" i="5"/>
  <c r="D34" i="6" s="1"/>
  <c r="H34" i="6" s="1"/>
  <c r="E43" i="41" s="1"/>
  <c r="D47" i="3"/>
  <c r="D47" i="4" s="1"/>
  <c r="H47" i="4" s="1"/>
  <c r="D61" i="7"/>
  <c r="D61" i="8" s="1"/>
  <c r="H61" i="8" s="1"/>
  <c r="F70" i="41" s="1"/>
  <c r="D74" i="5"/>
  <c r="D74" i="6" s="1"/>
  <c r="H74" i="6" s="1"/>
  <c r="E83" i="41" s="1"/>
  <c r="D90" i="3"/>
  <c r="D90" i="4" s="1"/>
  <c r="H90" i="4" s="1"/>
  <c r="D99" i="41" s="1"/>
  <c r="D3" i="7"/>
  <c r="D3" i="8" s="1"/>
  <c r="H3" i="8" s="1"/>
  <c r="F12" i="41" s="1"/>
  <c r="G6" i="41"/>
  <c r="D13" i="3"/>
  <c r="D13" i="4" s="1"/>
  <c r="H13" i="4" s="1"/>
  <c r="D22" i="41" s="1"/>
  <c r="D29" i="5"/>
  <c r="D29" i="6" s="1"/>
  <c r="H29" i="6" s="1"/>
  <c r="E38" i="41" s="1"/>
  <c r="D34" i="3"/>
  <c r="D34" i="4" s="1"/>
  <c r="H34" i="4" s="1"/>
  <c r="D43" i="41" s="1"/>
  <c r="D37" i="5"/>
  <c r="D37" i="6" s="1"/>
  <c r="H37" i="6" s="1"/>
  <c r="E46" i="41" s="1"/>
  <c r="R46" i="41" s="1"/>
  <c r="D40" i="7"/>
  <c r="D40" i="8" s="1"/>
  <c r="H40" i="8" s="1"/>
  <c r="F49" i="41" s="1"/>
  <c r="D42" i="3"/>
  <c r="D42" i="4" s="1"/>
  <c r="H42" i="4" s="1"/>
  <c r="D51" i="41" s="1"/>
  <c r="T52" i="41"/>
  <c r="D45" i="5"/>
  <c r="D45" i="6" s="1"/>
  <c r="H45" i="6" s="1"/>
  <c r="E54" i="41" s="1"/>
  <c r="R54" i="41" s="1"/>
  <c r="D48" i="7"/>
  <c r="D48" i="8" s="1"/>
  <c r="H48" i="8" s="1"/>
  <c r="F57" i="41" s="1"/>
  <c r="D50" i="3"/>
  <c r="D50" i="4" s="1"/>
  <c r="H50" i="4" s="1"/>
  <c r="D59" i="41" s="1"/>
  <c r="D53" i="5"/>
  <c r="D53" i="6" s="1"/>
  <c r="H53" i="6" s="1"/>
  <c r="E62" i="41" s="1"/>
  <c r="R62" i="41" s="1"/>
  <c r="D56" i="7"/>
  <c r="D56" i="8" s="1"/>
  <c r="H56" i="8" s="1"/>
  <c r="F65" i="41" s="1"/>
  <c r="D58" i="3"/>
  <c r="D58" i="4" s="1"/>
  <c r="H58" i="4" s="1"/>
  <c r="D67" i="41" s="1"/>
  <c r="T68" i="41"/>
  <c r="D61" i="5"/>
  <c r="D61" i="6" s="1"/>
  <c r="H61" i="6" s="1"/>
  <c r="E70" i="41" s="1"/>
  <c r="R70" i="41" s="1"/>
  <c r="D64" i="7"/>
  <c r="D64" i="8" s="1"/>
  <c r="H64" i="8" s="1"/>
  <c r="F73" i="41" s="1"/>
  <c r="D66" i="3"/>
  <c r="D66" i="4" s="1"/>
  <c r="H66" i="4" s="1"/>
  <c r="D75" i="41" s="1"/>
  <c r="H69" i="6"/>
  <c r="E78" i="41" s="1"/>
  <c r="D69" i="5"/>
  <c r="D69" i="6" s="1"/>
  <c r="D72" i="7"/>
  <c r="D72" i="8" s="1"/>
  <c r="H72" i="8" s="1"/>
  <c r="F81" i="41" s="1"/>
  <c r="D74" i="3"/>
  <c r="D74" i="4" s="1"/>
  <c r="H74" i="4" s="1"/>
  <c r="D83" i="41" s="1"/>
  <c r="T84" i="41"/>
  <c r="G174" i="41"/>
  <c r="D80" i="5"/>
  <c r="D80" i="6" s="1"/>
  <c r="H80" i="6" s="1"/>
  <c r="E89" i="41" s="1"/>
  <c r="H83" i="8"/>
  <c r="F92" i="41" s="1"/>
  <c r="S92" i="41" s="1"/>
  <c r="D83" i="7"/>
  <c r="D83" i="8" s="1"/>
  <c r="D85" i="3"/>
  <c r="D85" i="4" s="1"/>
  <c r="H85" i="4" s="1"/>
  <c r="D94" i="41" s="1"/>
  <c r="Q94" i="41" s="1"/>
  <c r="H88" i="6"/>
  <c r="E97" i="41" s="1"/>
  <c r="D88" i="5"/>
  <c r="D88" i="6" s="1"/>
  <c r="D91" i="7"/>
  <c r="D91" i="8" s="1"/>
  <c r="H91" i="8" s="1"/>
  <c r="F100" i="41" s="1"/>
  <c r="S100" i="41" s="1"/>
  <c r="D93" i="3"/>
  <c r="D93" i="4" s="1"/>
  <c r="H93" i="4" s="1"/>
  <c r="D102" i="41" s="1"/>
  <c r="D96" i="5"/>
  <c r="D96" i="6" s="1"/>
  <c r="H96" i="6" s="1"/>
  <c r="E105" i="41" s="1"/>
  <c r="R105" i="41" s="1"/>
  <c r="H99" i="8"/>
  <c r="F108" i="41" s="1"/>
  <c r="D99" i="7"/>
  <c r="D99" i="8" s="1"/>
  <c r="D101" i="3"/>
  <c r="D101" i="4" s="1"/>
  <c r="H101" i="4" s="1"/>
  <c r="D110" i="41" s="1"/>
  <c r="T111" i="41"/>
  <c r="D104" i="5"/>
  <c r="D104" i="6" s="1"/>
  <c r="H104" i="6" s="1"/>
  <c r="E113" i="41" s="1"/>
  <c r="R113" i="41" s="1"/>
  <c r="D107" i="7"/>
  <c r="D107" i="8" s="1"/>
  <c r="H107" i="8" s="1"/>
  <c r="F116" i="41" s="1"/>
  <c r="S116" i="41" s="1"/>
  <c r="D110" i="3"/>
  <c r="D110" i="4" s="1"/>
  <c r="H110" i="4" s="1"/>
  <c r="D119" i="41" s="1"/>
  <c r="D113" i="5"/>
  <c r="D113" i="6" s="1"/>
  <c r="H113" i="6" s="1"/>
  <c r="D116" i="7"/>
  <c r="D116" i="8" s="1"/>
  <c r="H116" i="8" s="1"/>
  <c r="F125" i="41" s="1"/>
  <c r="D118" i="3"/>
  <c r="D118" i="4" s="1"/>
  <c r="H118" i="4" s="1"/>
  <c r="D127" i="41" s="1"/>
  <c r="G178" i="41"/>
  <c r="T128" i="41"/>
  <c r="D121" i="5"/>
  <c r="D121" i="6" s="1"/>
  <c r="H121" i="6" s="1"/>
  <c r="E130" i="41" s="1"/>
  <c r="D124" i="7"/>
  <c r="D124" i="8" s="1"/>
  <c r="H124" i="8" s="1"/>
  <c r="F133" i="41" s="1"/>
  <c r="H126" i="4"/>
  <c r="D135" i="41" s="1"/>
  <c r="D126" i="3"/>
  <c r="D126" i="4" s="1"/>
  <c r="D129" i="5"/>
  <c r="D129" i="6" s="1"/>
  <c r="H129" i="6" s="1"/>
  <c r="E138" i="41" s="1"/>
  <c r="D132" i="7"/>
  <c r="D132" i="8" s="1"/>
  <c r="H132" i="8" s="1"/>
  <c r="H134" i="4"/>
  <c r="D143" i="41" s="1"/>
  <c r="D134" i="3"/>
  <c r="D134" i="4" s="1"/>
  <c r="D137" i="5"/>
  <c r="D137" i="6" s="1"/>
  <c r="H137" i="6" s="1"/>
  <c r="E146" i="41" s="1"/>
  <c r="D140" i="7"/>
  <c r="D140" i="8" s="1"/>
  <c r="H140" i="8" s="1"/>
  <c r="F149" i="41" s="1"/>
  <c r="D142" i="3"/>
  <c r="D142" i="4" s="1"/>
  <c r="H142" i="4" s="1"/>
  <c r="D151" i="41" s="1"/>
  <c r="D145" i="5"/>
  <c r="D145" i="6" s="1"/>
  <c r="H145" i="6" s="1"/>
  <c r="E154" i="41" s="1"/>
  <c r="D148" i="7"/>
  <c r="D148" i="8" s="1"/>
  <c r="H148" i="8" s="1"/>
  <c r="F157" i="41" s="1"/>
  <c r="D150" i="3"/>
  <c r="D150" i="4" s="1"/>
  <c r="H150" i="4" s="1"/>
  <c r="D159" i="41" s="1"/>
  <c r="D153" i="5"/>
  <c r="D153" i="6" s="1"/>
  <c r="H153" i="6" s="1"/>
  <c r="E162" i="41" s="1"/>
  <c r="D156" i="7"/>
  <c r="D156" i="8" s="1"/>
  <c r="H156" i="8" s="1"/>
  <c r="F165" i="41" s="1"/>
  <c r="T20" i="41"/>
  <c r="D29" i="7"/>
  <c r="D29" i="8" s="1"/>
  <c r="H29" i="8" s="1"/>
  <c r="F38" i="41" s="1"/>
  <c r="T92" i="41"/>
  <c r="D5" i="3"/>
  <c r="D5" i="4" s="1"/>
  <c r="H5" i="4" s="1"/>
  <c r="D14" i="41" s="1"/>
  <c r="D8" i="5"/>
  <c r="D8" i="6" s="1"/>
  <c r="H8" i="6" s="1"/>
  <c r="E17" i="41" s="1"/>
  <c r="R17" i="41" s="1"/>
  <c r="D16" i="5"/>
  <c r="D16" i="6" s="1"/>
  <c r="H16" i="6" s="1"/>
  <c r="E25" i="41" s="1"/>
  <c r="D22" i="5"/>
  <c r="D22" i="6" s="1"/>
  <c r="H22" i="6" s="1"/>
  <c r="E31" i="41" s="1"/>
  <c r="D24" i="7"/>
  <c r="D24" i="8" s="1"/>
  <c r="H24" i="8" s="1"/>
  <c r="F33" i="41" s="1"/>
  <c r="T36" i="41"/>
  <c r="D32" i="7"/>
  <c r="D32" i="8" s="1"/>
  <c r="H32" i="8" s="1"/>
  <c r="F41" i="41" s="1"/>
  <c r="D4" i="3"/>
  <c r="D4" i="4" s="1"/>
  <c r="H4" i="4" s="1"/>
  <c r="D13" i="41" s="1"/>
  <c r="G169" i="41"/>
  <c r="G3" i="41"/>
  <c r="D7" i="5"/>
  <c r="D7" i="6" s="1"/>
  <c r="H7" i="6" s="1"/>
  <c r="E16" i="41" s="1"/>
  <c r="D10" i="7"/>
  <c r="D10" i="8" s="1"/>
  <c r="H10" i="8" s="1"/>
  <c r="F19" i="41" s="1"/>
  <c r="D12" i="3"/>
  <c r="D12" i="4" s="1"/>
  <c r="H12" i="4" s="1"/>
  <c r="D21" i="41" s="1"/>
  <c r="D15" i="5"/>
  <c r="D15" i="6" s="1"/>
  <c r="H15" i="6" s="1"/>
  <c r="D18" i="7"/>
  <c r="D18" i="8" s="1"/>
  <c r="H18" i="8" s="1"/>
  <c r="F27" i="41" s="1"/>
  <c r="D20" i="3"/>
  <c r="D20" i="4" s="1"/>
  <c r="H20" i="4" s="1"/>
  <c r="D29" i="41" s="1"/>
  <c r="H23" i="8"/>
  <c r="F32" i="41" s="1"/>
  <c r="D23" i="7"/>
  <c r="D23" i="8" s="1"/>
  <c r="D25" i="3"/>
  <c r="D25" i="4" s="1"/>
  <c r="H25" i="4" s="1"/>
  <c r="D34" i="41" s="1"/>
  <c r="D28" i="5"/>
  <c r="D28" i="6" s="1"/>
  <c r="H28" i="6" s="1"/>
  <c r="E37" i="41" s="1"/>
  <c r="H31" i="8"/>
  <c r="F40" i="41" s="1"/>
  <c r="D31" i="7"/>
  <c r="D31" i="8" s="1"/>
  <c r="D33" i="3"/>
  <c r="D33" i="4" s="1"/>
  <c r="H33" i="4" s="1"/>
  <c r="D42" i="41" s="1"/>
  <c r="D36" i="5"/>
  <c r="D36" i="6" s="1"/>
  <c r="H36" i="6" s="1"/>
  <c r="E45" i="41" s="1"/>
  <c r="D39" i="7"/>
  <c r="D39" i="8" s="1"/>
  <c r="H39" i="8" s="1"/>
  <c r="F48" i="41" s="1"/>
  <c r="D41" i="3"/>
  <c r="D41" i="4" s="1"/>
  <c r="H41" i="4" s="1"/>
  <c r="D50" i="41" s="1"/>
  <c r="T51" i="41"/>
  <c r="D44" i="5"/>
  <c r="D44" i="6" s="1"/>
  <c r="H44" i="6" s="1"/>
  <c r="E53" i="41" s="1"/>
  <c r="D47" i="7"/>
  <c r="D47" i="8" s="1"/>
  <c r="H47" i="8" s="1"/>
  <c r="D49" i="3"/>
  <c r="D49" i="4" s="1"/>
  <c r="H49" i="4" s="1"/>
  <c r="D58" i="41" s="1"/>
  <c r="D52" i="5"/>
  <c r="D52" i="6" s="1"/>
  <c r="H52" i="6" s="1"/>
  <c r="D55" i="7"/>
  <c r="D55" i="8" s="1"/>
  <c r="H55" i="8" s="1"/>
  <c r="F64" i="41" s="1"/>
  <c r="S64" i="41" s="1"/>
  <c r="D57" i="3"/>
  <c r="D57" i="4" s="1"/>
  <c r="H57" i="4" s="1"/>
  <c r="D66" i="41" s="1"/>
  <c r="T67" i="41"/>
  <c r="D60" i="5"/>
  <c r="D60" i="6" s="1"/>
  <c r="H60" i="6" s="1"/>
  <c r="E69" i="41" s="1"/>
  <c r="H63" i="8"/>
  <c r="F72" i="41" s="1"/>
  <c r="S72" i="41" s="1"/>
  <c r="D63" i="7"/>
  <c r="D63" i="8" s="1"/>
  <c r="D65" i="3"/>
  <c r="D65" i="4" s="1"/>
  <c r="H65" i="4" s="1"/>
  <c r="D74" i="41" s="1"/>
  <c r="G172" i="41"/>
  <c r="T75" i="41"/>
  <c r="D68" i="5"/>
  <c r="D68" i="6" s="1"/>
  <c r="H68" i="6" s="1"/>
  <c r="E77" i="41" s="1"/>
  <c r="D71" i="7"/>
  <c r="D71" i="8" s="1"/>
  <c r="H71" i="8" s="1"/>
  <c r="F80" i="41" s="1"/>
  <c r="H73" i="4"/>
  <c r="D82" i="41" s="1"/>
  <c r="D73" i="3"/>
  <c r="D73" i="4" s="1"/>
  <c r="G11" i="41"/>
  <c r="D79" i="5"/>
  <c r="D79" i="6" s="1"/>
  <c r="H79" i="6" s="1"/>
  <c r="E88" i="41" s="1"/>
  <c r="R88" i="41" s="1"/>
  <c r="D82" i="7"/>
  <c r="D82" i="8" s="1"/>
  <c r="H82" i="8" s="1"/>
  <c r="F91" i="41" s="1"/>
  <c r="D84" i="3"/>
  <c r="D84" i="4" s="1"/>
  <c r="H84" i="4" s="1"/>
  <c r="D93" i="41" s="1"/>
  <c r="T94" i="41"/>
  <c r="H87" i="6"/>
  <c r="E96" i="41" s="1"/>
  <c r="D87" i="5"/>
  <c r="D87" i="6" s="1"/>
  <c r="D90" i="7"/>
  <c r="D90" i="8" s="1"/>
  <c r="H90" i="8" s="1"/>
  <c r="F99" i="41" s="1"/>
  <c r="D92" i="3"/>
  <c r="D92" i="4" s="1"/>
  <c r="H92" i="4" s="1"/>
  <c r="D101" i="41" s="1"/>
  <c r="D95" i="5"/>
  <c r="D95" i="6" s="1"/>
  <c r="H95" i="6" s="1"/>
  <c r="E104" i="41" s="1"/>
  <c r="R104" i="41" s="1"/>
  <c r="D98" i="7"/>
  <c r="D98" i="8" s="1"/>
  <c r="H98" i="8" s="1"/>
  <c r="F107" i="41" s="1"/>
  <c r="D100" i="3"/>
  <c r="D100" i="4" s="1"/>
  <c r="H100" i="4" s="1"/>
  <c r="D109" i="41" s="1"/>
  <c r="D103" i="5"/>
  <c r="D103" i="6" s="1"/>
  <c r="H103" i="6" s="1"/>
  <c r="E112" i="41" s="1"/>
  <c r="R112" i="41" s="1"/>
  <c r="D106" i="7"/>
  <c r="D106" i="8" s="1"/>
  <c r="H106" i="8" s="1"/>
  <c r="F115" i="41" s="1"/>
  <c r="D109" i="3"/>
  <c r="D109" i="4" s="1"/>
  <c r="H109" i="4" s="1"/>
  <c r="D118" i="41" s="1"/>
  <c r="G177" i="41"/>
  <c r="T119" i="41"/>
  <c r="D112" i="5"/>
  <c r="D112" i="6" s="1"/>
  <c r="H112" i="6" s="1"/>
  <c r="E121" i="41" s="1"/>
  <c r="D115" i="7"/>
  <c r="D115" i="8" s="1"/>
  <c r="H115" i="8" s="1"/>
  <c r="F124" i="41" s="1"/>
  <c r="D117" i="3"/>
  <c r="D117" i="4" s="1"/>
  <c r="H117" i="4" s="1"/>
  <c r="D126" i="41" s="1"/>
  <c r="T127" i="41"/>
  <c r="D120" i="5"/>
  <c r="D120" i="6" s="1"/>
  <c r="H120" i="6" s="1"/>
  <c r="E129" i="41" s="1"/>
  <c r="H123" i="8"/>
  <c r="F132" i="41" s="1"/>
  <c r="T132" i="41" s="1"/>
  <c r="D123" i="7"/>
  <c r="D123" i="8" s="1"/>
  <c r="H125" i="4"/>
  <c r="D134" i="41" s="1"/>
  <c r="D125" i="3"/>
  <c r="D125" i="4" s="1"/>
  <c r="T135" i="41"/>
  <c r="D128" i="5"/>
  <c r="D128" i="6" s="1"/>
  <c r="H128" i="6" s="1"/>
  <c r="E137" i="41" s="1"/>
  <c r="D131" i="7"/>
  <c r="D131" i="8" s="1"/>
  <c r="H131" i="8" s="1"/>
  <c r="F140" i="41" s="1"/>
  <c r="T140" i="41" s="1"/>
  <c r="H133" i="4"/>
  <c r="D142" i="41" s="1"/>
  <c r="D133" i="3"/>
  <c r="D133" i="4" s="1"/>
  <c r="D136" i="5"/>
  <c r="D136" i="6" s="1"/>
  <c r="H136" i="6" s="1"/>
  <c r="E145" i="41" s="1"/>
  <c r="D139" i="7"/>
  <c r="D139" i="8" s="1"/>
  <c r="H139" i="8" s="1"/>
  <c r="F148" i="41" s="1"/>
  <c r="D141" i="3"/>
  <c r="D141" i="4" s="1"/>
  <c r="H141" i="4" s="1"/>
  <c r="D150" i="41" s="1"/>
  <c r="D144" i="5"/>
  <c r="D144" i="6" s="1"/>
  <c r="H144" i="6" s="1"/>
  <c r="E153" i="41" s="1"/>
  <c r="D147" i="7"/>
  <c r="D147" i="8" s="1"/>
  <c r="H147" i="8" s="1"/>
  <c r="F156" i="41" s="1"/>
  <c r="H149" i="4"/>
  <c r="D158" i="41" s="1"/>
  <c r="D149" i="3"/>
  <c r="D149" i="4" s="1"/>
  <c r="D152" i="5"/>
  <c r="D152" i="6" s="1"/>
  <c r="H152" i="6" s="1"/>
  <c r="H155" i="8"/>
  <c r="F164" i="41" s="1"/>
  <c r="T164" i="41" s="1"/>
  <c r="D155" i="7"/>
  <c r="D155" i="8" s="1"/>
  <c r="AG3" i="8"/>
  <c r="Y3" i="8" s="1"/>
  <c r="F12" i="43" s="1"/>
  <c r="AF3" i="8"/>
  <c r="AG3" i="6"/>
  <c r="Y3" i="6" s="1"/>
  <c r="E12" i="43" s="1"/>
  <c r="R12" i="43" s="1"/>
  <c r="AF3" i="6"/>
  <c r="C29" i="41"/>
  <c r="U29" i="41" s="1"/>
  <c r="C37" i="41"/>
  <c r="U37" i="41" s="1"/>
  <c r="C45" i="41"/>
  <c r="U45" i="41" s="1"/>
  <c r="C53" i="41"/>
  <c r="C171" i="41" s="1"/>
  <c r="C69" i="41"/>
  <c r="U69" i="41" s="1"/>
  <c r="C77" i="41"/>
  <c r="U77" i="41" s="1"/>
  <c r="C88" i="41"/>
  <c r="U88" i="41" s="1"/>
  <c r="C96" i="41"/>
  <c r="U96" i="41" s="1"/>
  <c r="C104" i="41"/>
  <c r="U104" i="41" s="1"/>
  <c r="C112" i="41"/>
  <c r="U112" i="41" s="1"/>
  <c r="C121" i="41"/>
  <c r="U121" i="41" s="1"/>
  <c r="C129" i="41"/>
  <c r="U129" i="41" s="1"/>
  <c r="C137" i="41"/>
  <c r="U137" i="41" s="1"/>
  <c r="C145" i="41"/>
  <c r="U145" i="41" s="1"/>
  <c r="C153" i="41"/>
  <c r="C180" i="41" s="1"/>
  <c r="C60" i="41"/>
  <c r="U60" i="41" s="1"/>
  <c r="C27" i="41"/>
  <c r="U27" i="41" s="1"/>
  <c r="C35" i="41"/>
  <c r="U35" i="41" s="1"/>
  <c r="C43" i="41"/>
  <c r="U43" i="41" s="1"/>
  <c r="C51" i="41"/>
  <c r="U51" i="41" s="1"/>
  <c r="C59" i="41"/>
  <c r="U59" i="41" s="1"/>
  <c r="C67" i="41"/>
  <c r="U67" i="41" s="1"/>
  <c r="C75" i="41"/>
  <c r="C172" i="41" s="1"/>
  <c r="C83" i="41"/>
  <c r="C94" i="41"/>
  <c r="U94" i="41" s="1"/>
  <c r="C102" i="41"/>
  <c r="U102" i="41" s="1"/>
  <c r="C110" i="41"/>
  <c r="U110" i="41" s="1"/>
  <c r="C127" i="41"/>
  <c r="U127" i="41" s="1"/>
  <c r="C135" i="41"/>
  <c r="U135" i="41" s="1"/>
  <c r="C143" i="41"/>
  <c r="U143" i="41" s="1"/>
  <c r="C151" i="41"/>
  <c r="U151" i="41" s="1"/>
  <c r="C159" i="41"/>
  <c r="U159" i="41" s="1"/>
  <c r="C20" i="41"/>
  <c r="U20" i="41" s="1"/>
  <c r="C44" i="41"/>
  <c r="U44" i="41" s="1"/>
  <c r="C84" i="41"/>
  <c r="U84" i="41" s="1"/>
  <c r="C95" i="41"/>
  <c r="U95" i="41" s="1"/>
  <c r="C128" i="41"/>
  <c r="C178" i="41" s="1"/>
  <c r="C18" i="41"/>
  <c r="C26" i="41"/>
  <c r="U26" i="41" s="1"/>
  <c r="C34" i="41"/>
  <c r="U34" i="41" s="1"/>
  <c r="C42" i="41"/>
  <c r="U42" i="41" s="1"/>
  <c r="C50" i="41"/>
  <c r="U50" i="41" s="1"/>
  <c r="C58" i="41"/>
  <c r="U58" i="41" s="1"/>
  <c r="C66" i="41"/>
  <c r="U66" i="41" s="1"/>
  <c r="C74" i="41"/>
  <c r="U74" i="41" s="1"/>
  <c r="C82" i="41"/>
  <c r="C173" i="41" s="1"/>
  <c r="C93" i="41"/>
  <c r="U93" i="41" s="1"/>
  <c r="C101" i="41"/>
  <c r="U101" i="41" s="1"/>
  <c r="C109" i="41"/>
  <c r="U109" i="41" s="1"/>
  <c r="C118" i="41"/>
  <c r="U118" i="41" s="1"/>
  <c r="C126" i="41"/>
  <c r="U126" i="41" s="1"/>
  <c r="C134" i="41"/>
  <c r="U134" i="41" s="1"/>
  <c r="C142" i="41"/>
  <c r="U142" i="41" s="1"/>
  <c r="C150" i="41"/>
  <c r="U150" i="41" s="1"/>
  <c r="C158" i="41"/>
  <c r="U158" i="41" s="1"/>
  <c r="C28" i="41"/>
  <c r="U28" i="41" s="1"/>
  <c r="C86" i="41"/>
  <c r="C174" i="41" s="1"/>
  <c r="C111" i="41"/>
  <c r="U111" i="41" s="1"/>
  <c r="C152" i="41"/>
  <c r="U152" i="41" s="1"/>
  <c r="C160" i="41"/>
  <c r="U160" i="41" s="1"/>
  <c r="C17" i="41"/>
  <c r="U17" i="41" s="1"/>
  <c r="C25" i="41"/>
  <c r="U25" i="41" s="1"/>
  <c r="C33" i="41"/>
  <c r="U33" i="41" s="1"/>
  <c r="C41" i="41"/>
  <c r="U41" i="41" s="1"/>
  <c r="C49" i="41"/>
  <c r="U49" i="41" s="1"/>
  <c r="C57" i="41"/>
  <c r="U57" i="41" s="1"/>
  <c r="C65" i="41"/>
  <c r="U65" i="41" s="1"/>
  <c r="C73" i="41"/>
  <c r="U73" i="41" s="1"/>
  <c r="C81" i="41"/>
  <c r="U81" i="41" s="1"/>
  <c r="C92" i="41"/>
  <c r="U92" i="41" s="1"/>
  <c r="C100" i="41"/>
  <c r="U100" i="41" s="1"/>
  <c r="C108" i="41"/>
  <c r="U108" i="41" s="1"/>
  <c r="C116" i="41"/>
  <c r="U116" i="41" s="1"/>
  <c r="C125" i="41"/>
  <c r="U125" i="41" s="1"/>
  <c r="C133" i="41"/>
  <c r="U133" i="41" s="1"/>
  <c r="C149" i="41"/>
  <c r="U149" i="41" s="1"/>
  <c r="C157" i="41"/>
  <c r="C182" i="41" s="1"/>
  <c r="C165" i="41"/>
  <c r="U165" i="41" s="1"/>
  <c r="C36" i="41"/>
  <c r="U36" i="41" s="1"/>
  <c r="C68" i="41"/>
  <c r="U68" i="41" s="1"/>
  <c r="C120" i="41"/>
  <c r="U120" i="41" s="1"/>
  <c r="C16" i="41"/>
  <c r="C32" i="41"/>
  <c r="U32" i="41" s="1"/>
  <c r="C40" i="41"/>
  <c r="U40" i="41" s="1"/>
  <c r="C48" i="41"/>
  <c r="U48" i="41" s="1"/>
  <c r="C64" i="41"/>
  <c r="U64" i="41" s="1"/>
  <c r="C72" i="41"/>
  <c r="U72" i="41" s="1"/>
  <c r="C80" i="41"/>
  <c r="U80" i="41" s="1"/>
  <c r="C91" i="41"/>
  <c r="U91" i="41" s="1"/>
  <c r="C99" i="41"/>
  <c r="U99" i="41" s="1"/>
  <c r="C107" i="41"/>
  <c r="C176" i="41" s="1"/>
  <c r="C115" i="41"/>
  <c r="U115" i="41" s="1"/>
  <c r="C124" i="41"/>
  <c r="U124" i="41" s="1"/>
  <c r="C132" i="41"/>
  <c r="C179" i="41" s="1"/>
  <c r="C140" i="41"/>
  <c r="U140" i="41" s="1"/>
  <c r="C148" i="41"/>
  <c r="U148" i="41" s="1"/>
  <c r="C156" i="41"/>
  <c r="U156" i="41" s="1"/>
  <c r="C164" i="41"/>
  <c r="U164" i="41" s="1"/>
  <c r="C13" i="41"/>
  <c r="U13" i="41" s="1"/>
  <c r="C21" i="41"/>
  <c r="C170" i="41" s="1"/>
  <c r="C52" i="41"/>
  <c r="U52" i="41" s="1"/>
  <c r="C19" i="41"/>
  <c r="C15" i="41"/>
  <c r="C23" i="41"/>
  <c r="U23" i="41" s="1"/>
  <c r="C31" i="41"/>
  <c r="C39" i="41"/>
  <c r="U39" i="41" s="1"/>
  <c r="C47" i="41"/>
  <c r="U47" i="41" s="1"/>
  <c r="C55" i="41"/>
  <c r="U55" i="41" s="1"/>
  <c r="C63" i="41"/>
  <c r="U63" i="41" s="1"/>
  <c r="C71" i="41"/>
  <c r="U71" i="41" s="1"/>
  <c r="C79" i="41"/>
  <c r="U79" i="41" s="1"/>
  <c r="C90" i="41"/>
  <c r="C175" i="41" s="1"/>
  <c r="C98" i="41"/>
  <c r="U98" i="41" s="1"/>
  <c r="C106" i="41"/>
  <c r="U106" i="41" s="1"/>
  <c r="C114" i="41"/>
  <c r="U114" i="41" s="1"/>
  <c r="C123" i="41"/>
  <c r="U123" i="41" s="1"/>
  <c r="C131" i="41"/>
  <c r="U131" i="41" s="1"/>
  <c r="C139" i="41"/>
  <c r="U139" i="41" s="1"/>
  <c r="C147" i="41"/>
  <c r="U147" i="41" s="1"/>
  <c r="C155" i="41"/>
  <c r="U155" i="41" s="1"/>
  <c r="C163" i="41"/>
  <c r="C183" i="41" s="1"/>
  <c r="C103" i="41"/>
  <c r="U103" i="41" s="1"/>
  <c r="C136" i="41"/>
  <c r="U136" i="41" s="1"/>
  <c r="C14" i="41"/>
  <c r="C22" i="41"/>
  <c r="U22" i="41" s="1"/>
  <c r="C30" i="41"/>
  <c r="U30" i="41" s="1"/>
  <c r="C38" i="41"/>
  <c r="U38" i="41" s="1"/>
  <c r="C46" i="41"/>
  <c r="U46" i="41" s="1"/>
  <c r="C54" i="41"/>
  <c r="U54" i="41" s="1"/>
  <c r="C62" i="41"/>
  <c r="U62" i="41" s="1"/>
  <c r="C70" i="41"/>
  <c r="U70" i="41" s="1"/>
  <c r="C78" i="41"/>
  <c r="U78" i="41" s="1"/>
  <c r="C89" i="41"/>
  <c r="U89" i="41" s="1"/>
  <c r="C97" i="41"/>
  <c r="U97" i="41" s="1"/>
  <c r="C105" i="41"/>
  <c r="U105" i="41" s="1"/>
  <c r="C113" i="41"/>
  <c r="U113" i="41" s="1"/>
  <c r="C130" i="41"/>
  <c r="U130" i="41" s="1"/>
  <c r="C138" i="41"/>
  <c r="U138" i="41" s="1"/>
  <c r="C146" i="41"/>
  <c r="U146" i="41" s="1"/>
  <c r="C154" i="41"/>
  <c r="C181" i="41" s="1"/>
  <c r="C162" i="41"/>
  <c r="U162" i="41" s="1"/>
  <c r="H3" i="6"/>
  <c r="E12" i="41" s="1"/>
  <c r="H3" i="4"/>
  <c r="D12" i="41" s="1"/>
  <c r="Q25" i="41" l="1"/>
  <c r="Q71" i="41"/>
  <c r="Q41" i="41"/>
  <c r="Q29" i="41"/>
  <c r="Q70" i="41"/>
  <c r="Q44" i="41"/>
  <c r="Q38" i="41"/>
  <c r="Q35" i="41"/>
  <c r="Q22" i="41"/>
  <c r="Q93" i="41"/>
  <c r="Q89" i="41"/>
  <c r="Q118" i="41"/>
  <c r="Q42" i="41"/>
  <c r="R114" i="41"/>
  <c r="S120" i="41"/>
  <c r="T120" i="41"/>
  <c r="S136" i="41"/>
  <c r="T136" i="41"/>
  <c r="S143" i="41"/>
  <c r="T143" i="41"/>
  <c r="C177" i="41"/>
  <c r="U177" i="41" s="1"/>
  <c r="U119" i="41"/>
  <c r="S125" i="41"/>
  <c r="S103" i="41"/>
  <c r="T103" i="41"/>
  <c r="S48" i="41"/>
  <c r="R100" i="41"/>
  <c r="R137" i="41"/>
  <c r="S108" i="41"/>
  <c r="R126" i="41"/>
  <c r="Q54" i="41"/>
  <c r="Q81" i="41"/>
  <c r="R145" i="41"/>
  <c r="R77" i="41"/>
  <c r="Q66" i="41"/>
  <c r="R138" i="41"/>
  <c r="Q127" i="41"/>
  <c r="Q67" i="41"/>
  <c r="Q51" i="41"/>
  <c r="Q136" i="41"/>
  <c r="Q148" i="41"/>
  <c r="R150" i="41"/>
  <c r="R134" i="41"/>
  <c r="Q57" i="41"/>
  <c r="R36" i="41"/>
  <c r="Q164" i="41"/>
  <c r="S110" i="41"/>
  <c r="Q140" i="41"/>
  <c r="S95" i="41"/>
  <c r="Q63" i="41"/>
  <c r="Q33" i="41"/>
  <c r="S32" i="41"/>
  <c r="R39" i="41"/>
  <c r="Q101" i="41"/>
  <c r="Q50" i="41"/>
  <c r="R37" i="41"/>
  <c r="Q151" i="41"/>
  <c r="Q102" i="41"/>
  <c r="Q152" i="41"/>
  <c r="Q111" i="41"/>
  <c r="Q52" i="41"/>
  <c r="Q36" i="41"/>
  <c r="R156" i="41"/>
  <c r="R81" i="41"/>
  <c r="Q106" i="41"/>
  <c r="Q26" i="41"/>
  <c r="Q73" i="41"/>
  <c r="R69" i="41"/>
  <c r="Q103" i="41"/>
  <c r="R121" i="41"/>
  <c r="T110" i="41"/>
  <c r="Q74" i="41"/>
  <c r="R162" i="41"/>
  <c r="S111" i="41"/>
  <c r="R92" i="41"/>
  <c r="Q78" i="41"/>
  <c r="Q62" i="41"/>
  <c r="Q46" i="41"/>
  <c r="Q79" i="41"/>
  <c r="R135" i="41"/>
  <c r="Q49" i="41"/>
  <c r="R97" i="41"/>
  <c r="R133" i="41"/>
  <c r="R139" i="41"/>
  <c r="S40" i="41"/>
  <c r="C11" i="41"/>
  <c r="R129" i="41"/>
  <c r="Q109" i="41"/>
  <c r="Q34" i="41"/>
  <c r="R25" i="41"/>
  <c r="R146" i="41"/>
  <c r="Q110" i="41"/>
  <c r="Q59" i="41"/>
  <c r="Q43" i="41"/>
  <c r="Q160" i="41"/>
  <c r="R147" i="41"/>
  <c r="Q120" i="41"/>
  <c r="Q95" i="41"/>
  <c r="Q60" i="41"/>
  <c r="R35" i="41"/>
  <c r="R158" i="41"/>
  <c r="R142" i="41"/>
  <c r="R101" i="41"/>
  <c r="R68" i="41"/>
  <c r="Q115" i="41"/>
  <c r="R96" i="41"/>
  <c r="Q58" i="41"/>
  <c r="R45" i="41"/>
  <c r="Q159" i="41"/>
  <c r="R130" i="41"/>
  <c r="R38" i="41"/>
  <c r="R47" i="41"/>
  <c r="Q30" i="41"/>
  <c r="R140" i="41"/>
  <c r="R165" i="41"/>
  <c r="Q17" i="41"/>
  <c r="Q98" i="41"/>
  <c r="R84" i="41"/>
  <c r="Q65" i="41"/>
  <c r="R44" i="41"/>
  <c r="Q27" i="41"/>
  <c r="D172" i="41"/>
  <c r="Q172" i="41" s="1"/>
  <c r="Q75" i="41"/>
  <c r="F176" i="41"/>
  <c r="T176" i="41" s="1"/>
  <c r="S107" i="41"/>
  <c r="T107" i="41"/>
  <c r="S73" i="41"/>
  <c r="T73" i="41"/>
  <c r="D169" i="41"/>
  <c r="Q14" i="41"/>
  <c r="D3" i="41"/>
  <c r="F182" i="41"/>
  <c r="T182" i="41" s="1"/>
  <c r="S157" i="41"/>
  <c r="T157" i="41"/>
  <c r="D177" i="41"/>
  <c r="Q119" i="41"/>
  <c r="S70" i="41"/>
  <c r="T70" i="41"/>
  <c r="S142" i="41"/>
  <c r="T142" i="41"/>
  <c r="D178" i="41"/>
  <c r="Q178" i="41" s="1"/>
  <c r="Q128" i="41"/>
  <c r="S29" i="41"/>
  <c r="T29" i="41"/>
  <c r="R164" i="41"/>
  <c r="F169" i="41"/>
  <c r="T169" i="41" s="1"/>
  <c r="S14" i="41"/>
  <c r="F3" i="41"/>
  <c r="T3" i="41" s="1"/>
  <c r="T14" i="41"/>
  <c r="R57" i="41"/>
  <c r="S113" i="41"/>
  <c r="T113" i="41"/>
  <c r="E172" i="41"/>
  <c r="R75" i="41"/>
  <c r="S96" i="41"/>
  <c r="T96" i="41"/>
  <c r="F171" i="41"/>
  <c r="S171" i="41" s="1"/>
  <c r="S53" i="41"/>
  <c r="T53" i="41"/>
  <c r="S37" i="41"/>
  <c r="T37" i="41"/>
  <c r="S63" i="41"/>
  <c r="T63" i="41"/>
  <c r="R16" i="41"/>
  <c r="E9" i="41"/>
  <c r="R9" i="41" s="1"/>
  <c r="S57" i="41"/>
  <c r="T57" i="41"/>
  <c r="S80" i="41"/>
  <c r="T80" i="41"/>
  <c r="Q13" i="41"/>
  <c r="D10" i="41"/>
  <c r="E181" i="41"/>
  <c r="R154" i="41"/>
  <c r="F174" i="41"/>
  <c r="T174" i="41" s="1"/>
  <c r="S86" i="41"/>
  <c r="T86" i="41"/>
  <c r="F180" i="41"/>
  <c r="S153" i="41"/>
  <c r="T153" i="41"/>
  <c r="S137" i="41"/>
  <c r="T137" i="41"/>
  <c r="R93" i="41"/>
  <c r="S69" i="41"/>
  <c r="T69" i="41"/>
  <c r="R50" i="41"/>
  <c r="R34" i="41"/>
  <c r="Q18" i="41"/>
  <c r="D8" i="41"/>
  <c r="R152" i="41"/>
  <c r="R60" i="41"/>
  <c r="S39" i="41"/>
  <c r="T39" i="41"/>
  <c r="S28" i="41"/>
  <c r="T28" i="41"/>
  <c r="R67" i="41"/>
  <c r="R148" i="41"/>
  <c r="S78" i="41"/>
  <c r="T78" i="41"/>
  <c r="S23" i="41"/>
  <c r="T23" i="41"/>
  <c r="S17" i="41"/>
  <c r="T17" i="41"/>
  <c r="R109" i="41"/>
  <c r="D175" i="41"/>
  <c r="Q175" i="41" s="1"/>
  <c r="Q90" i="41"/>
  <c r="R66" i="41"/>
  <c r="S16" i="41"/>
  <c r="F9" i="41"/>
  <c r="T16" i="41"/>
  <c r="S79" i="41"/>
  <c r="T79" i="41"/>
  <c r="S62" i="41"/>
  <c r="T62" i="41"/>
  <c r="S115" i="41"/>
  <c r="T115" i="41"/>
  <c r="E171" i="41"/>
  <c r="R53" i="41"/>
  <c r="S41" i="41"/>
  <c r="T41" i="41"/>
  <c r="E180" i="41"/>
  <c r="R153" i="41"/>
  <c r="S81" i="41"/>
  <c r="T81" i="41"/>
  <c r="S49" i="41"/>
  <c r="T49" i="41"/>
  <c r="D174" i="41"/>
  <c r="Q174" i="41" s="1"/>
  <c r="Q86" i="41"/>
  <c r="S159" i="41"/>
  <c r="T159" i="41"/>
  <c r="S54" i="41"/>
  <c r="T54" i="41"/>
  <c r="D176" i="41"/>
  <c r="Q176" i="41" s="1"/>
  <c r="Q107" i="41"/>
  <c r="S88" i="41"/>
  <c r="T88" i="41"/>
  <c r="S55" i="41"/>
  <c r="T55" i="41"/>
  <c r="R51" i="41"/>
  <c r="S38" i="41"/>
  <c r="T38" i="41"/>
  <c r="Q83" i="41"/>
  <c r="D11" i="41"/>
  <c r="Q11" i="41" s="1"/>
  <c r="D170" i="41"/>
  <c r="Q170" i="41" s="1"/>
  <c r="Q21" i="41"/>
  <c r="S33" i="41"/>
  <c r="T33" i="41"/>
  <c r="S165" i="41"/>
  <c r="T165" i="41"/>
  <c r="F170" i="41"/>
  <c r="S21" i="41"/>
  <c r="T21" i="41"/>
  <c r="E179" i="41"/>
  <c r="R132" i="41"/>
  <c r="S22" i="41"/>
  <c r="T22" i="41"/>
  <c r="S138" i="41"/>
  <c r="T138" i="41"/>
  <c r="R65" i="41"/>
  <c r="R33" i="41"/>
  <c r="R102" i="41"/>
  <c r="E173" i="41"/>
  <c r="R82" i="41"/>
  <c r="S45" i="41"/>
  <c r="T45" i="41"/>
  <c r="R160" i="41"/>
  <c r="R52" i="41"/>
  <c r="R30" i="41"/>
  <c r="S91" i="41"/>
  <c r="T91" i="41"/>
  <c r="S27" i="41"/>
  <c r="T27" i="41"/>
  <c r="S65" i="41"/>
  <c r="T65" i="41"/>
  <c r="S99" i="41"/>
  <c r="T99" i="41"/>
  <c r="S19" i="41"/>
  <c r="F7" i="41"/>
  <c r="T19" i="41"/>
  <c r="R31" i="41"/>
  <c r="E5" i="41"/>
  <c r="S149" i="41"/>
  <c r="T149" i="41"/>
  <c r="E183" i="41"/>
  <c r="R163" i="41"/>
  <c r="S150" i="41"/>
  <c r="T150" i="41"/>
  <c r="R18" i="41"/>
  <c r="E8" i="41"/>
  <c r="S130" i="41"/>
  <c r="T130" i="41"/>
  <c r="E182" i="41"/>
  <c r="R157" i="41"/>
  <c r="Q31" i="41"/>
  <c r="D5" i="41"/>
  <c r="R151" i="41"/>
  <c r="R94" i="41"/>
  <c r="S145" i="41"/>
  <c r="T145" i="41"/>
  <c r="R118" i="41"/>
  <c r="S104" i="41"/>
  <c r="T104" i="41"/>
  <c r="R58" i="41"/>
  <c r="R42" i="41"/>
  <c r="R22" i="41"/>
  <c r="S71" i="41"/>
  <c r="T71" i="41"/>
  <c r="E177" i="41"/>
  <c r="R177" i="41" s="1"/>
  <c r="R119" i="41"/>
  <c r="S30" i="41"/>
  <c r="T30" i="41"/>
  <c r="D179" i="41"/>
  <c r="Q179" i="41" s="1"/>
  <c r="Q132" i="41"/>
  <c r="S77" i="41"/>
  <c r="T77" i="41"/>
  <c r="R59" i="41"/>
  <c r="S47" i="41"/>
  <c r="T47" i="41"/>
  <c r="R15" i="41"/>
  <c r="E6" i="41"/>
  <c r="S31" i="41"/>
  <c r="F5" i="41"/>
  <c r="T31" i="41"/>
  <c r="S133" i="41"/>
  <c r="T133" i="41"/>
  <c r="R83" i="41"/>
  <c r="E11" i="41"/>
  <c r="Q16" i="41"/>
  <c r="D9" i="41"/>
  <c r="R127" i="41"/>
  <c r="R74" i="41"/>
  <c r="S26" i="41"/>
  <c r="T26" i="41"/>
  <c r="S148" i="41"/>
  <c r="S124" i="41"/>
  <c r="C169" i="41"/>
  <c r="U169" i="41" s="1"/>
  <c r="C3" i="41"/>
  <c r="U3" i="41" s="1"/>
  <c r="C5" i="41"/>
  <c r="U5" i="41" s="1"/>
  <c r="D4" i="41"/>
  <c r="C9" i="41"/>
  <c r="U9" i="41" s="1"/>
  <c r="T177" i="41"/>
  <c r="U83" i="41"/>
  <c r="T9" i="41"/>
  <c r="U154" i="41"/>
  <c r="U31" i="41"/>
  <c r="U163" i="41"/>
  <c r="U21" i="41"/>
  <c r="S156" i="41"/>
  <c r="F179" i="41"/>
  <c r="S132" i="41"/>
  <c r="R12" i="41"/>
  <c r="E4" i="41"/>
  <c r="C6" i="41"/>
  <c r="U6" i="41" s="1"/>
  <c r="Q158" i="41"/>
  <c r="Q150" i="41"/>
  <c r="Q142" i="41"/>
  <c r="Q134" i="41"/>
  <c r="Q126" i="41"/>
  <c r="U75" i="41"/>
  <c r="S12" i="41"/>
  <c r="F4" i="41"/>
  <c r="S158" i="41"/>
  <c r="T156" i="41"/>
  <c r="T148" i="41"/>
  <c r="U132" i="41"/>
  <c r="U107" i="41"/>
  <c r="T48" i="41"/>
  <c r="T40" i="41"/>
  <c r="T32" i="41"/>
  <c r="T158" i="41"/>
  <c r="U82" i="41"/>
  <c r="C7" i="41"/>
  <c r="U7" i="41" s="1"/>
  <c r="U172" i="41"/>
  <c r="S134" i="41"/>
  <c r="S126" i="41"/>
  <c r="S118" i="41"/>
  <c r="S109" i="41"/>
  <c r="S101" i="41"/>
  <c r="S93" i="41"/>
  <c r="Q84" i="41"/>
  <c r="Q68" i="41"/>
  <c r="S58" i="41"/>
  <c r="U16" i="41"/>
  <c r="S162" i="41"/>
  <c r="S146" i="41"/>
  <c r="Q19" i="41"/>
  <c r="D7" i="41"/>
  <c r="U181" i="41"/>
  <c r="T146" i="41"/>
  <c r="Q121" i="41"/>
  <c r="Q112" i="41"/>
  <c r="Q104" i="41"/>
  <c r="Q96" i="41"/>
  <c r="Q88" i="41"/>
  <c r="Q77" i="41"/>
  <c r="Q69" i="41"/>
  <c r="D171" i="41"/>
  <c r="Q171" i="41" s="1"/>
  <c r="Q53" i="41"/>
  <c r="Q45" i="41"/>
  <c r="Q37" i="41"/>
  <c r="U183" i="41"/>
  <c r="T183" i="41"/>
  <c r="S15" i="41"/>
  <c r="F6" i="41"/>
  <c r="S6" i="41" s="1"/>
  <c r="U179" i="41"/>
  <c r="T179" i="41"/>
  <c r="T124" i="41"/>
  <c r="S89" i="41"/>
  <c r="S46" i="41"/>
  <c r="E169" i="41"/>
  <c r="R169" i="41" s="1"/>
  <c r="R14" i="41"/>
  <c r="E3" i="41"/>
  <c r="Q133" i="41"/>
  <c r="Q125" i="41"/>
  <c r="Q116" i="41"/>
  <c r="Q108" i="41"/>
  <c r="Q100" i="41"/>
  <c r="Q92" i="41"/>
  <c r="T58" i="41"/>
  <c r="U170" i="41"/>
  <c r="T170" i="41"/>
  <c r="S164" i="41"/>
  <c r="U128" i="41"/>
  <c r="R89" i="41"/>
  <c r="Q99" i="41"/>
  <c r="R43" i="41"/>
  <c r="S50" i="41"/>
  <c r="S42" i="41"/>
  <c r="S34" i="41"/>
  <c r="Q23" i="41"/>
  <c r="T125" i="41"/>
  <c r="R27" i="41"/>
  <c r="R19" i="41"/>
  <c r="E7" i="41"/>
  <c r="R143" i="41"/>
  <c r="S105" i="41"/>
  <c r="Q40" i="41"/>
  <c r="U90" i="41"/>
  <c r="S84" i="41"/>
  <c r="S68" i="41"/>
  <c r="S60" i="41"/>
  <c r="S52" i="41"/>
  <c r="S44" i="41"/>
  <c r="S36" i="41"/>
  <c r="R110" i="41"/>
  <c r="Q91" i="41"/>
  <c r="D183" i="41"/>
  <c r="Q183" i="41" s="1"/>
  <c r="Q163" i="41"/>
  <c r="Q155" i="41"/>
  <c r="Q147" i="41"/>
  <c r="Q139" i="41"/>
  <c r="U176" i="41"/>
  <c r="T72" i="41"/>
  <c r="T64" i="41"/>
  <c r="Q55" i="41"/>
  <c r="Q47" i="41"/>
  <c r="Q39" i="41"/>
  <c r="R29" i="41"/>
  <c r="E170" i="41"/>
  <c r="R170" i="41" s="1"/>
  <c r="R21" i="41"/>
  <c r="U173" i="41"/>
  <c r="T50" i="41"/>
  <c r="T42" i="41"/>
  <c r="T34" i="41"/>
  <c r="Q28" i="41"/>
  <c r="S20" i="41"/>
  <c r="S97" i="41"/>
  <c r="Q48" i="41"/>
  <c r="U86" i="41"/>
  <c r="U153" i="41"/>
  <c r="R106" i="41"/>
  <c r="R98" i="41"/>
  <c r="E175" i="41"/>
  <c r="R175" i="41" s="1"/>
  <c r="R90" i="41"/>
  <c r="F173" i="41"/>
  <c r="T173" i="41" s="1"/>
  <c r="S82" i="41"/>
  <c r="S74" i="41"/>
  <c r="S66" i="41"/>
  <c r="Q15" i="41"/>
  <c r="D6" i="41"/>
  <c r="Q156" i="41"/>
  <c r="D180" i="41"/>
  <c r="Q180" i="41" s="1"/>
  <c r="Q153" i="41"/>
  <c r="Q145" i="41"/>
  <c r="Q137" i="41"/>
  <c r="Q129" i="41"/>
  <c r="F177" i="41"/>
  <c r="S177" i="41" s="1"/>
  <c r="S119" i="41"/>
  <c r="S102" i="41"/>
  <c r="S94" i="41"/>
  <c r="S83" i="41"/>
  <c r="F11" i="41"/>
  <c r="T11" i="41" s="1"/>
  <c r="F172" i="41"/>
  <c r="S172" i="41" s="1"/>
  <c r="S75" i="41"/>
  <c r="S67" i="41"/>
  <c r="S59" i="41"/>
  <c r="S51" i="41"/>
  <c r="S43" i="41"/>
  <c r="S35" i="41"/>
  <c r="Q162" i="41"/>
  <c r="D181" i="41"/>
  <c r="Q181" i="41" s="1"/>
  <c r="Q154" i="41"/>
  <c r="Q146" i="41"/>
  <c r="Q138" i="41"/>
  <c r="Q130" i="41"/>
  <c r="R159" i="41"/>
  <c r="Q131" i="41"/>
  <c r="Q123" i="41"/>
  <c r="Q114" i="41"/>
  <c r="R13" i="41"/>
  <c r="E10" i="41"/>
  <c r="Q124" i="41"/>
  <c r="Q80" i="41"/>
  <c r="Q32" i="41"/>
  <c r="Q165" i="41"/>
  <c r="D182" i="41"/>
  <c r="Q182" i="41" s="1"/>
  <c r="Q157" i="41"/>
  <c r="Q149" i="41"/>
  <c r="S139" i="41"/>
  <c r="S131" i="41"/>
  <c r="S123" i="41"/>
  <c r="S114" i="41"/>
  <c r="S106" i="41"/>
  <c r="S98" i="41"/>
  <c r="F175" i="41"/>
  <c r="S90" i="41"/>
  <c r="Q20" i="41"/>
  <c r="C10" i="41"/>
  <c r="U10" i="41" s="1"/>
  <c r="C8" i="41"/>
  <c r="U8" i="41" s="1"/>
  <c r="U178" i="41"/>
  <c r="T6" i="41"/>
  <c r="U53" i="41"/>
  <c r="T100" i="41"/>
  <c r="T12" i="41"/>
  <c r="U175" i="41"/>
  <c r="U18" i="41"/>
  <c r="U157" i="41"/>
  <c r="U19" i="41"/>
  <c r="T116" i="41"/>
  <c r="S140" i="41"/>
  <c r="D173" i="41"/>
  <c r="Q173" i="41" s="1"/>
  <c r="Q82" i="41"/>
  <c r="U14" i="41"/>
  <c r="Q143" i="41"/>
  <c r="Q135" i="41"/>
  <c r="U174" i="41"/>
  <c r="R78" i="41"/>
  <c r="U15" i="41"/>
  <c r="T180" i="41"/>
  <c r="U180" i="41"/>
  <c r="R79" i="41"/>
  <c r="R71" i="41"/>
  <c r="R63" i="41"/>
  <c r="S13" i="41"/>
  <c r="F10" i="41"/>
  <c r="F181" i="41"/>
  <c r="S181" i="41" s="1"/>
  <c r="S154" i="41"/>
  <c r="S151" i="41"/>
  <c r="S135" i="41"/>
  <c r="S127" i="41"/>
  <c r="R115" i="41"/>
  <c r="E176" i="41"/>
  <c r="R176" i="41" s="1"/>
  <c r="R107" i="41"/>
  <c r="R99" i="41"/>
  <c r="R72" i="41"/>
  <c r="S160" i="41"/>
  <c r="S152" i="41"/>
  <c r="F178" i="41"/>
  <c r="S178" i="41" s="1"/>
  <c r="S128" i="41"/>
  <c r="Q113" i="41"/>
  <c r="Q105" i="41"/>
  <c r="Q97" i="41"/>
  <c r="S129" i="41"/>
  <c r="S121" i="41"/>
  <c r="S112" i="41"/>
  <c r="Q64" i="41"/>
  <c r="S25" i="41"/>
  <c r="F183" i="41"/>
  <c r="S163" i="41"/>
  <c r="S155" i="41"/>
  <c r="S147" i="41"/>
  <c r="R136" i="41"/>
  <c r="E178" i="41"/>
  <c r="R128" i="41"/>
  <c r="R120" i="41"/>
  <c r="R111" i="41"/>
  <c r="R103" i="41"/>
  <c r="R95" i="41"/>
  <c r="E174" i="41"/>
  <c r="R174" i="41" s="1"/>
  <c r="R86" i="41"/>
  <c r="S18" i="41"/>
  <c r="F8" i="41"/>
  <c r="S8" i="41" s="1"/>
  <c r="U11" i="41"/>
  <c r="U171" i="41"/>
  <c r="T5" i="41"/>
  <c r="U182" i="41"/>
  <c r="T108" i="41"/>
  <c r="S12" i="43"/>
  <c r="T12" i="43"/>
  <c r="E4" i="43"/>
  <c r="R4" i="43" s="1"/>
  <c r="F4" i="43"/>
  <c r="H3" i="2"/>
  <c r="C12" i="41" s="1"/>
  <c r="Q12" i="41" s="1"/>
  <c r="Q9" i="41" l="1"/>
  <c r="Q7" i="41"/>
  <c r="S175" i="41"/>
  <c r="S4" i="41"/>
  <c r="R182" i="41"/>
  <c r="R183" i="41"/>
  <c r="Q10" i="41"/>
  <c r="Q3" i="41"/>
  <c r="T171" i="41"/>
  <c r="R8" i="41"/>
  <c r="S7" i="41"/>
  <c r="R178" i="41"/>
  <c r="T172" i="41"/>
  <c r="S179" i="41"/>
  <c r="Q177" i="41"/>
  <c r="R11" i="41"/>
  <c r="Q5" i="41"/>
  <c r="S10" i="41"/>
  <c r="S5" i="41"/>
  <c r="S170" i="41"/>
  <c r="S180" i="41"/>
  <c r="R172" i="41"/>
  <c r="Q169" i="41"/>
  <c r="S183" i="41"/>
  <c r="S11" i="41"/>
  <c r="T4" i="41"/>
  <c r="T10" i="41"/>
  <c r="R5" i="41"/>
  <c r="R171" i="41"/>
  <c r="S9" i="41"/>
  <c r="R10" i="41"/>
  <c r="T8" i="41"/>
  <c r="S173" i="41"/>
  <c r="R6" i="41"/>
  <c r="S174" i="41"/>
  <c r="T178" i="41"/>
  <c r="R173" i="41"/>
  <c r="C4" i="41"/>
  <c r="U4" i="41" s="1"/>
  <c r="U12" i="41"/>
  <c r="T175" i="41"/>
  <c r="T7" i="41"/>
  <c r="Q6" i="41"/>
  <c r="R7" i="41"/>
  <c r="R3" i="41"/>
  <c r="T181" i="41"/>
  <c r="R4" i="41"/>
  <c r="R179" i="41"/>
  <c r="R180" i="41"/>
  <c r="Q8" i="41"/>
  <c r="R181" i="41"/>
  <c r="S3" i="41"/>
  <c r="S182" i="41"/>
  <c r="S176" i="41"/>
  <c r="S169" i="41"/>
  <c r="S4" i="43"/>
  <c r="T4" i="43"/>
  <c r="Q4" i="41" l="1"/>
</calcChain>
</file>

<file path=xl/sharedStrings.xml><?xml version="1.0" encoding="utf-8"?>
<sst xmlns="http://schemas.openxmlformats.org/spreadsheetml/2006/main" count="14402" uniqueCount="683">
  <si>
    <t xml:space="preserve">FFP X1 </t>
  </si>
  <si>
    <t>1-2 UCDP</t>
  </si>
  <si>
    <t>1-4 Political Terror</t>
  </si>
  <si>
    <t>1-5 FFP P3</t>
  </si>
  <si>
    <t xml:space="preserve">2-1-2 UN: Telecom (2008) </t>
  </si>
  <si>
    <t>2-2-1 Expenditure Ed</t>
  </si>
  <si>
    <t>2-3-1  Expend health</t>
  </si>
  <si>
    <t>2-3-2 OOP Health</t>
  </si>
  <si>
    <t>2-4-1 Spending on SP(2005)</t>
  </si>
  <si>
    <t>2-4-2 Coverage of Older Persons</t>
  </si>
  <si>
    <t>3-1 V-Dem</t>
  </si>
  <si>
    <t>3-2 WB Gov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</si>
  <si>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</si>
  <si>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</si>
  <si>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</si>
  <si>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</si>
  <si>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</si>
  <si>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</si>
  <si>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</si>
  <si>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</si>
  <si>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</si>
  <si>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</si>
  <si>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</si>
  <si>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</si>
  <si>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</si>
  <si>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</si>
  <si>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</si>
  <si>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</si>
  <si>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</si>
  <si>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</si>
  <si>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</si>
  <si>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</si>
  <si>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</si>
  <si>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</si>
  <si>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</si>
  <si>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</si>
  <si>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</si>
  <si>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</si>
  <si>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</si>
  <si>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</si>
  <si>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</si>
  <si>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</si>
  <si>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</si>
  <si>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</si>
  <si>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</si>
  <si>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</si>
  <si>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</si>
  <si>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</si>
  <si>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</si>
  <si>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</si>
  <si>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</si>
  <si>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</si>
  <si>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</si>
  <si>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</si>
  <si>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</si>
  <si>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</si>
  <si>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</si>
  <si>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</si>
  <si>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</si>
  <si>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</si>
  <si>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</si>
  <si>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</si>
  <si>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</si>
  <si>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</si>
  <si>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</si>
  <si>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</si>
  <si>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</si>
  <si>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</si>
  <si>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</si>
  <si>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</si>
  <si>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</si>
  <si>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</si>
  <si>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</si>
  <si>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</si>
  <si>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</si>
  <si>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</si>
  <si>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</si>
  <si>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</si>
  <si>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</si>
  <si>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</si>
  <si>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</si>
  <si>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</si>
  <si>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</si>
  <si>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</si>
  <si>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</si>
  <si>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</si>
  <si>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</si>
  <si>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Laos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</si>
  <si>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</si>
  <si>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</si>
  <si>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</si>
  <si>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</si>
  <si>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</si>
  <si>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</si>
  <si>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</si>
  <si>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</si>
  <si>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</si>
  <si>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</si>
  <si>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</si>
  <si>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</si>
  <si>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</si>
  <si>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</si>
  <si>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</si>
  <si>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</si>
  <si>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</si>
  <si>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</si>
  <si>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</si>
  <si>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</si>
  <si>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</si>
  <si>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</si>
  <si>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</si>
  <si>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</si>
  <si>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</si>
  <si>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</si>
  <si>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</si>
  <si>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</si>
  <si>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</si>
  <si>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</si>
  <si>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</si>
  <si>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</si>
  <si>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</si>
  <si>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</si>
  <si>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</si>
  <si>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</si>
  <si>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</si>
  <si>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</si>
  <si>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</si>
  <si>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</si>
  <si>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</si>
  <si>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</si>
  <si>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</si>
  <si>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</si>
  <si>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</si>
  <si>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</si>
  <si>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</si>
  <si>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</si>
  <si>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</si>
  <si>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</si>
  <si>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</si>
  <si>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Sudan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</si>
  <si>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</si>
  <si>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</si>
  <si>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</si>
  <si>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</si>
  <si>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</si>
  <si>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</si>
  <si>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</si>
  <si>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</si>
  <si>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</si>
  <si>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</si>
  <si>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</si>
  <si>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</si>
  <si>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</si>
  <si>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</si>
  <si>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</si>
  <si>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</si>
  <si>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</si>
  <si>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</si>
  <si>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</si>
  <si>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</si>
  <si>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</si>
  <si>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Yemen</t>
  </si>
  <si>
    <t>Zambia</t>
  </si>
  <si>
    <t>Zimbabwe</t>
  </si>
  <si>
    <t>Protection</t>
  </si>
  <si>
    <t>Provision</t>
  </si>
  <si>
    <t>Participation</t>
  </si>
  <si>
    <t/>
  </si>
  <si>
    <t>Kyrgyzistan</t>
  </si>
  <si>
    <t xml:space="preserve">2-1-2 UN: Telecom </t>
  </si>
  <si>
    <t>2-4-1 Spending on SP</t>
  </si>
  <si>
    <t>2-4-2 Coverage Older(2012)</t>
  </si>
  <si>
    <t>3-2 WB-Gov</t>
  </si>
  <si>
    <t>Belize</t>
  </si>
  <si>
    <t>Congo Democratic Republic</t>
  </si>
  <si>
    <t>Congo Republic</t>
  </si>
  <si>
    <t>Israel and West Bank</t>
  </si>
  <si>
    <t>Kyrgyz Republic</t>
  </si>
  <si>
    <t>Slovak Republic</t>
  </si>
  <si>
    <t>South Korea</t>
  </si>
  <si>
    <t xml:space="preserve">2-1-2 UN: Telecom  </t>
  </si>
  <si>
    <t>2-4-2 Coverage of Older Persons (2012)</t>
  </si>
  <si>
    <t>1-4 Pol terror (2014)</t>
  </si>
  <si>
    <t>2-1-2 UN: Telecom (2014)</t>
  </si>
  <si>
    <t>2-4-2 Coverage Older</t>
  </si>
  <si>
    <t>1-4 Political Terror(2014)</t>
  </si>
  <si>
    <t xml:space="preserve">2-1-2 UN: Telecom (2014) </t>
  </si>
  <si>
    <t>Country Name</t>
  </si>
  <si>
    <t>Egypt, Arab Rep.</t>
  </si>
  <si>
    <t>Gambia, The</t>
  </si>
  <si>
    <t>Iran, Islamic Rep.</t>
  </si>
  <si>
    <t>Korea, Rep.</t>
  </si>
  <si>
    <t>Lao PDR</t>
  </si>
  <si>
    <t>North Macedonia</t>
  </si>
  <si>
    <t>Russian Federation</t>
  </si>
  <si>
    <t>Turkiye</t>
  </si>
  <si>
    <t>Yemen, Rep.</t>
  </si>
  <si>
    <t>1-1</t>
  </si>
  <si>
    <t>1-2</t>
  </si>
  <si>
    <t>1-4</t>
  </si>
  <si>
    <t>1-5</t>
  </si>
  <si>
    <t>2-1-2</t>
  </si>
  <si>
    <t>2-2-1</t>
  </si>
  <si>
    <t>2-3-1</t>
  </si>
  <si>
    <t>2-3-2</t>
  </si>
  <si>
    <t>2-4-1</t>
  </si>
  <si>
    <t>2-4-2</t>
  </si>
  <si>
    <t>3-1</t>
  </si>
  <si>
    <t>3-2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</si>
  <si>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</si>
  <si>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</si>
  <si>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</si>
  <si>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</si>
  <si>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</si>
  <si>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</si>
  <si>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</si>
  <si>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</si>
  <si>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</si>
  <si>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</si>
  <si>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</si>
  <si>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</si>
  <si>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</si>
  <si>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</si>
  <si>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</si>
  <si>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</si>
  <si>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</si>
  <si>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</si>
  <si>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</si>
  <si>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</si>
  <si>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</si>
  <si>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</si>
  <si>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</si>
  <si>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</si>
  <si>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</si>
  <si>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</si>
  <si>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</si>
  <si>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</si>
  <si>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</si>
  <si>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</si>
  <si>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</si>
  <si>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</si>
  <si>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</si>
  <si>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</si>
  <si>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Czech Republic</t>
  </si>
  <si>
    <t>YEM</t>
  </si>
  <si>
    <t>ZMB</t>
  </si>
  <si>
    <t>ZWE</t>
  </si>
  <si>
    <t>Country</t>
  </si>
  <si>
    <t>…</t>
  </si>
  <si>
    <t>1-3</t>
  </si>
  <si>
    <t>2-1-1</t>
  </si>
  <si>
    <t>2-2-2</t>
  </si>
  <si>
    <t>2-5-1</t>
  </si>
  <si>
    <t>2-5-2</t>
  </si>
  <si>
    <t>2-6-1</t>
  </si>
  <si>
    <t>2-6-2</t>
  </si>
  <si>
    <t>2-7-1</t>
  </si>
  <si>
    <t>2-7-2</t>
  </si>
  <si>
    <t>2-8-1</t>
  </si>
  <si>
    <t>2-8-2</t>
  </si>
  <si>
    <t>2021 [YR2021]</t>
  </si>
  <si>
    <t>Wage and salaried workers, total (% of total employment) (modeled ILO estimate)</t>
  </si>
  <si>
    <t>..</t>
  </si>
  <si>
    <t>working poverty rate (percentage of employed living below US$1.90 PPP) (%)</t>
  </si>
  <si>
    <t>XXX</t>
  </si>
  <si>
    <t>Security GCI WEF1 (Pillar 1)</t>
  </si>
  <si>
    <t>WEF: GCI 2nd pillar: Infrastructure (transport and utilities)</t>
  </si>
  <si>
    <t>UN: Telecommunication Infrastructure Index (TII), 
from E-government development index (EGDI)</t>
  </si>
  <si>
    <r>
      <t xml:space="preserve">Gov't expend. on primary and secondary education, total (% of GDP)  </t>
    </r>
    <r>
      <rPr>
        <b/>
        <sz val="11"/>
        <color rgb="FFFF0000"/>
        <rFont val="Arial"/>
        <family val="2"/>
        <scheme val="minor"/>
      </rPr>
      <t>NEW</t>
    </r>
  </si>
  <si>
    <t>WEF: GCI skills of future worksforce</t>
  </si>
  <si>
    <r>
      <t xml:space="preserve">Domestic general government health expenditure (% of GDP)      </t>
    </r>
    <r>
      <rPr>
        <b/>
        <sz val="11"/>
        <color rgb="FFFF0000"/>
        <rFont val="Arial"/>
        <family val="2"/>
        <scheme val="minor"/>
      </rPr>
      <t>NEW</t>
    </r>
  </si>
  <si>
    <t>Out of pocket expenditure (% of total national health care spending)</t>
  </si>
  <si>
    <r>
      <t xml:space="preserve">Public Social Protection (excl. health) expenditure (% of GDP)                                   </t>
    </r>
    <r>
      <rPr>
        <b/>
        <sz val="11"/>
        <color rgb="FFFF0000"/>
        <rFont val="Arial"/>
        <family val="2"/>
        <scheme val="minor"/>
      </rPr>
      <t>NEW</t>
    </r>
  </si>
  <si>
    <r>
      <t xml:space="preserve">Coverage of older persons by SP benefits - </t>
    </r>
    <r>
      <rPr>
        <b/>
        <sz val="11"/>
        <color rgb="FFFF0000"/>
        <rFont val="Arial"/>
        <family val="2"/>
        <scheme val="minor"/>
      </rPr>
      <t>SOME NEW DATA</t>
    </r>
  </si>
  <si>
    <r>
      <t xml:space="preserve">Public expenditure on socials safety nets (% of GDP)     </t>
    </r>
    <r>
      <rPr>
        <b/>
        <sz val="11"/>
        <color rgb="FFFF0000"/>
        <rFont val="Arial"/>
        <family val="2"/>
        <scheme val="minor"/>
      </rPr>
      <t>NEW</t>
    </r>
  </si>
  <si>
    <t>Vulnerable persons covered by social assistance</t>
  </si>
  <si>
    <t>WEF: Property rights</t>
  </si>
  <si>
    <t>WEF: GCI transparency</t>
  </si>
  <si>
    <t>WEF: GCI Pillar 7A:  Domestic market competition (Distortive effect of taxes and subsidies on
competition; Extent of market dominance; Competition in services)</t>
  </si>
  <si>
    <t>WEF: GCI public-sector performance (Burden of government regulation; Efficiency of legal framework in settling disputes; E-Participation)</t>
  </si>
  <si>
    <t>V-Dem index on electoral democracy </t>
  </si>
  <si>
    <t>WB Voice and Accountability Indicator</t>
  </si>
  <si>
    <t>excluded</t>
  </si>
  <si>
    <t>we miss data for education, markets and rule of law</t>
  </si>
  <si>
    <t>we miss data only for markets and rule of law</t>
  </si>
  <si>
    <t>we miss data for poverty reduction</t>
  </si>
  <si>
    <t>we miss data for employment</t>
  </si>
  <si>
    <t xml:space="preserve">Working poverty head-count rate (percentage of persons living in poverty in spite of being employed)      </t>
  </si>
  <si>
    <t xml:space="preserve">Share of wage employment on work age pop      </t>
  </si>
  <si>
    <t>2019 Score</t>
  </si>
  <si>
    <t>2018 Score</t>
  </si>
  <si>
    <t>2017 Backcast Score</t>
  </si>
  <si>
    <t>AB 2018</t>
  </si>
  <si>
    <t>Economy Name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</si>
  <si>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</si>
  <si>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</si>
  <si>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</si>
  <si>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</si>
  <si>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</si>
  <si>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</si>
  <si>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</si>
  <si>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</si>
  <si>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</si>
  <si>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</si>
  <si>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</si>
  <si>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WEF GCI Subpillar: 5. Security</t>
  </si>
  <si>
    <t>Originaldaten</t>
  </si>
  <si>
    <t>2nd pillar: Infrastructure</t>
  </si>
  <si>
    <t>Original</t>
  </si>
  <si>
    <t>WEF GCI Subpillar: 1. Property rights</t>
  </si>
  <si>
    <t>WEF GCI Subpillar: 2. Ethics and corruption</t>
  </si>
  <si>
    <t>WEF GCR 2nd pillar: Infrastructure</t>
  </si>
  <si>
    <t>WEF GCR Indicator Quality of primary education</t>
  </si>
  <si>
    <t>WEF GCI Subpillar: 1. Domestic competition</t>
  </si>
  <si>
    <t>WEF GCI Subpillar: 4. Government efficiency</t>
  </si>
  <si>
    <t>WEF GCI Subpillar: 3. Undue influence</t>
  </si>
  <si>
    <t>WEF GCI Subpillars 2 and 3. Ethics and corruption; Undue influence</t>
  </si>
  <si>
    <t>Bolivia, Plurinational State of</t>
  </si>
  <si>
    <t>Iran, Islamic Republic of</t>
  </si>
  <si>
    <t>Korea, Republic of</t>
  </si>
  <si>
    <t>Kyrgyzstan</t>
  </si>
  <si>
    <t>Lao People's Democratic Republic</t>
  </si>
  <si>
    <t>Moldova, Republic of</t>
  </si>
  <si>
    <t>Tanzania, United Republic of</t>
  </si>
  <si>
    <t>Viet Nam</t>
  </si>
  <si>
    <t>2-1</t>
  </si>
  <si>
    <t>2-2</t>
  </si>
  <si>
    <t>2-3</t>
  </si>
  <si>
    <t>2-4</t>
  </si>
  <si>
    <t>2-5</t>
  </si>
  <si>
    <t>2-6</t>
  </si>
  <si>
    <t>2-7</t>
  </si>
  <si>
    <t>2.8</t>
  </si>
  <si>
    <t>Congo, Democratic Republic of the</t>
  </si>
  <si>
    <t>Côte d'Ivoire</t>
  </si>
  <si>
    <t>FFP X1 - External Intervention</t>
  </si>
  <si>
    <t>FFP P3 - Human Rights</t>
  </si>
  <si>
    <t>2020</t>
  </si>
  <si>
    <t>2022</t>
  </si>
  <si>
    <t>Andorra</t>
  </si>
  <si>
    <t>Antigua and Barbuda</t>
  </si>
  <si>
    <t>Bahamas, The</t>
  </si>
  <si>
    <t>Bhutan</t>
  </si>
  <si>
    <t>Cabo Verde</t>
  </si>
  <si>
    <t>Comoros</t>
  </si>
  <si>
    <t>Cuba</t>
  </si>
  <si>
    <t>Djibouti</t>
  </si>
  <si>
    <t>Dominica</t>
  </si>
  <si>
    <t>Equatorial Guinea</t>
  </si>
  <si>
    <t>Eritrea</t>
  </si>
  <si>
    <t>Grenada</t>
  </si>
  <si>
    <t>Guinea-Bissau</t>
  </si>
  <si>
    <t>Guyana</t>
  </si>
  <si>
    <t>Kiribati</t>
  </si>
  <si>
    <t>Korea, Dem. People’s Rep.</t>
  </si>
  <si>
    <t>Libya</t>
  </si>
  <si>
    <t>Liechtenstein</t>
  </si>
  <si>
    <t>Marshall Islands</t>
  </si>
  <si>
    <t>Micronesia, Fed. Sts.</t>
  </si>
  <si>
    <t>Monaco</t>
  </si>
  <si>
    <t>Nauru</t>
  </si>
  <si>
    <t>Palau</t>
  </si>
  <si>
    <t>Samoa</t>
  </si>
  <si>
    <t>San Marino</t>
  </si>
  <si>
    <t>Sao Tome and Principe</t>
  </si>
  <si>
    <t>Solomon Islands</t>
  </si>
  <si>
    <t>Somalia</t>
  </si>
  <si>
    <t>St. Kitts and Nevis</t>
  </si>
  <si>
    <t>St. Lucia</t>
  </si>
  <si>
    <t>St. Vincent and the Grenadines</t>
  </si>
  <si>
    <t>Suriname</t>
  </si>
  <si>
    <t>Syrian Arab Republic</t>
  </si>
  <si>
    <t>Tonga</t>
  </si>
  <si>
    <t>Turkmenistan</t>
  </si>
  <si>
    <t>Tuvalu</t>
  </si>
  <si>
    <t>Vanuatu</t>
  </si>
  <si>
    <t>Venezuela, RB</t>
  </si>
  <si>
    <t>Non-contributory social assistance</t>
  </si>
  <si>
    <t>means-tested benefits</t>
  </si>
  <si>
    <t>Years</t>
  </si>
  <si>
    <t>Total as % of GDP (WB)</t>
  </si>
  <si>
    <t>Total as % of GDP(EU)</t>
  </si>
  <si>
    <t>Index</t>
  </si>
  <si>
    <t>2014-2020</t>
  </si>
  <si>
    <t>2015-2017</t>
  </si>
  <si>
    <t>American Samoa</t>
  </si>
  <si>
    <t>2015-2021</t>
  </si>
  <si>
    <t>2010-2020</t>
  </si>
  <si>
    <t>Aruba</t>
  </si>
  <si>
    <t>because of EU data</t>
  </si>
  <si>
    <t>2011-2014</t>
  </si>
  <si>
    <t>2015-2019</t>
  </si>
  <si>
    <t>2017-2020</t>
  </si>
  <si>
    <t>Bermuda</t>
  </si>
  <si>
    <t>2011-2015</t>
  </si>
  <si>
    <t>2014-2017</t>
  </si>
  <si>
    <t>2014-2019</t>
  </si>
  <si>
    <t>British Virgin Islands</t>
  </si>
  <si>
    <t>2016-2017</t>
  </si>
  <si>
    <t>2010-2016</t>
  </si>
  <si>
    <t>2012-2015</t>
  </si>
  <si>
    <t>2010-2011</t>
  </si>
  <si>
    <t>2013-2015</t>
  </si>
  <si>
    <t>2015-2016</t>
  </si>
  <si>
    <t>Cayman Islands</t>
  </si>
  <si>
    <t>2014-2018</t>
  </si>
  <si>
    <t>Channel Islands</t>
  </si>
  <si>
    <t>2012-2018</t>
  </si>
  <si>
    <t>2010-2015</t>
  </si>
  <si>
    <t>2013-2017</t>
  </si>
  <si>
    <t>2012-2017</t>
  </si>
  <si>
    <t>Curacao</t>
  </si>
  <si>
    <t>2011-2019</t>
  </si>
  <si>
    <t>2015-2018</t>
  </si>
  <si>
    <t>2017-2018</t>
  </si>
  <si>
    <t>2011-2017</t>
  </si>
  <si>
    <t>Faroe Islands</t>
  </si>
  <si>
    <t>2014-2016</t>
  </si>
  <si>
    <t>French Polynesia</t>
  </si>
  <si>
    <t>2012-2020</t>
  </si>
  <si>
    <t>2011-2016</t>
  </si>
  <si>
    <t>Gibraltar</t>
  </si>
  <si>
    <t>because of IMF data</t>
  </si>
  <si>
    <t>Greenland</t>
  </si>
  <si>
    <t>2014-2015</t>
  </si>
  <si>
    <t>Guam</t>
  </si>
  <si>
    <t>2011-2020</t>
  </si>
  <si>
    <t>2010-2018</t>
  </si>
  <si>
    <t>Hong Kong SAR, China</t>
  </si>
  <si>
    <t>Isle of Man</t>
  </si>
  <si>
    <t>2014-2021</t>
  </si>
  <si>
    <t>2010-2017</t>
  </si>
  <si>
    <t>Kosovo</t>
  </si>
  <si>
    <t>2019-2021</t>
  </si>
  <si>
    <t>Macao SAR, China</t>
  </si>
  <si>
    <t>2013-2016</t>
  </si>
  <si>
    <t>2012-2021</t>
  </si>
  <si>
    <t>Mayotte</t>
  </si>
  <si>
    <t>2019-2020</t>
  </si>
  <si>
    <t>2013-2020</t>
  </si>
  <si>
    <t>2012-2016</t>
  </si>
  <si>
    <t>Netherlands Antilles</t>
  </si>
  <si>
    <t>New Caledonia</t>
  </si>
  <si>
    <t>Northern Mariana Islands</t>
  </si>
  <si>
    <t>2010-2021</t>
  </si>
  <si>
    <t>Puerto Rico</t>
  </si>
  <si>
    <t>2011-2018</t>
  </si>
  <si>
    <t>2015-2020</t>
  </si>
  <si>
    <t>2011-2012</t>
  </si>
  <si>
    <t>2017-2019</t>
  </si>
  <si>
    <t>Sint Maarten (Dutch part)</t>
  </si>
  <si>
    <t>2013-2014</t>
  </si>
  <si>
    <t>St. Martin (French part)</t>
  </si>
  <si>
    <t>Tokelau</t>
  </si>
  <si>
    <t>2013-2018</t>
  </si>
  <si>
    <t>Turks and Caicos Islands</t>
  </si>
  <si>
    <t>4.0</t>
  </si>
  <si>
    <t>Virgin Islands (U.S.)</t>
  </si>
  <si>
    <t>West Bank and Gaza</t>
  </si>
  <si>
    <t>Taiwan, China</t>
  </si>
  <si>
    <t>V-Dem Index - Electoral Democracy - 2007</t>
  </si>
  <si>
    <t>V-Dem Index - Electoral Democracy - 2008</t>
  </si>
  <si>
    <t>V-Dem Index - Electoral Democracy - 2009</t>
  </si>
  <si>
    <t>V-Dem Index - Electoral Democracy - 2010</t>
  </si>
  <si>
    <t>V-Dem Index - Electoral Democracy - 2011</t>
  </si>
  <si>
    <t>V-Dem Index - Electoral Democracy - 2012</t>
  </si>
  <si>
    <t>V-Dem Index - Electoral Democracy - 2013</t>
  </si>
  <si>
    <t>V-Dem Index - Electoral Democracy - 2014</t>
  </si>
  <si>
    <t>V-Dem Index - Electoral Democracy - 2015</t>
  </si>
  <si>
    <t>V-Dem Index - Electoral Democracy - 2016</t>
  </si>
  <si>
    <t>V-Dem Index - Electoral Democracy - 2017</t>
  </si>
  <si>
    <t>V-Dem Index - Electoral Democracy - 2018</t>
  </si>
  <si>
    <t>V-Dem Index - Electoral Democracy - 2019</t>
  </si>
  <si>
    <t>V-Dem Index - Electoral Democracy - 2020</t>
  </si>
  <si>
    <t>V-Dem Index - Electoral Democracy - 2021</t>
  </si>
  <si>
    <t>South Yemen</t>
  </si>
  <si>
    <t>Republic of Vietnam</t>
  </si>
  <si>
    <t>Taiwan</t>
  </si>
  <si>
    <t>German Democratic Republic</t>
  </si>
  <si>
    <t>Palestine/Gaza</t>
  </si>
  <si>
    <t>Somaliland</t>
  </si>
  <si>
    <t>Palestine/British Mandate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</si>
  <si>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</si>
  <si>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</si>
  <si>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</si>
  <si>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</si>
  <si>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</si>
  <si>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</si>
  <si>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</si>
  <si>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</si>
  <si>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</si>
  <si>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</si>
  <si>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</si>
  <si>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</si>
  <si>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</si>
  <si>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</si>
  <si>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</si>
  <si>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</si>
  <si>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</si>
  <si>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</si>
  <si>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</si>
  <si>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</si>
  <si>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YYY</t>
  </si>
  <si>
    <r>
      <t xml:space="preserve">Public expenditure on socials safety nets (% of GDP)     </t>
    </r>
    <r>
      <rPr>
        <b/>
        <sz val="11"/>
        <rFont val="Arial"/>
        <family val="2"/>
        <scheme val="minor"/>
      </rPr>
      <t>NEW</t>
    </r>
  </si>
  <si>
    <t>countryname_unnorm</t>
  </si>
  <si>
    <t>code_unnorm</t>
  </si>
  <si>
    <t>1996</t>
  </si>
  <si>
    <t>1998</t>
  </si>
  <si>
    <t>2000</t>
  </si>
  <si>
    <t>2002</t>
  </si>
  <si>
    <t>2003</t>
  </si>
  <si>
    <t>2004</t>
  </si>
  <si>
    <t>2005</t>
  </si>
  <si>
    <t>2006</t>
  </si>
  <si>
    <t>2018</t>
  </si>
  <si>
    <t>2019</t>
  </si>
  <si>
    <t>2021</t>
  </si>
  <si>
    <t>2023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</si>
  <si>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</si>
  <si>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</si>
  <si>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</si>
  <si>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</si>
  <si>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</si>
  <si>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</si>
  <si>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</si>
  <si>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</si>
  <si>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</si>
  <si>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</si>
  <si>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</si>
  <si>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</si>
  <si>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BLR</t>
  </si>
  <si>
    <t>BEL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</si>
  <si>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</si>
  <si>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</si>
  <si>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</si>
  <si>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</si>
  <si>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</si>
  <si>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</si>
  <si>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</si>
  <si>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</si>
  <si>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</si>
  <si>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</si>
  <si>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</si>
  <si>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</si>
  <si>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</si>
  <si>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</si>
  <si>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</si>
  <si>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</si>
  <si>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</si>
  <si>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ZAR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</si>
  <si>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</si>
  <si>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</si>
  <si>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</si>
  <si>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</si>
  <si>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</si>
  <si>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</si>
  <si>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</si>
  <si>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</si>
  <si>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</si>
  <si>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</si>
  <si>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</si>
  <si>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</si>
  <si>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</si>
  <si>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</si>
  <si>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</si>
  <si>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</si>
  <si>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</si>
  <si>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</si>
  <si>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</si>
  <si>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</si>
  <si>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</si>
  <si>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</si>
  <si>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</si>
  <si>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</si>
  <si>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</si>
  <si>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</si>
  <si>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</si>
  <si>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</si>
  <si>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</si>
  <si>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</si>
  <si>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</si>
  <si>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</si>
  <si>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</si>
  <si>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</si>
  <si>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</si>
  <si>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</si>
  <si>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</si>
  <si>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</si>
  <si>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</si>
  <si>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</si>
  <si>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</si>
  <si>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</si>
  <si>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</si>
  <si>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</si>
  <si>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</si>
  <si>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</si>
  <si>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</si>
  <si>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</si>
  <si>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</si>
  <si>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</si>
  <si>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</si>
  <si>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</si>
  <si>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</si>
  <si>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</si>
  <si>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</si>
  <si>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</si>
  <si>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</si>
  <si>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</si>
  <si>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</si>
  <si>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</si>
  <si>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</si>
  <si>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</si>
  <si>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</si>
  <si>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</si>
  <si>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</si>
  <si>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</si>
  <si>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</si>
  <si>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</si>
  <si>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</si>
  <si>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</si>
  <si>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</si>
  <si>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</si>
  <si>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</si>
  <si>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</si>
  <si>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</si>
  <si>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</si>
  <si>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</si>
  <si>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</si>
  <si>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</si>
  <si>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</si>
  <si>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</si>
  <si>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</si>
  <si>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</si>
  <si>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</si>
  <si>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</si>
  <si>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ROM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</si>
  <si>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</si>
  <si>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</si>
  <si>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</si>
  <si>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</si>
  <si>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</si>
  <si>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</si>
  <si>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</si>
  <si>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</si>
  <si>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</si>
  <si>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</si>
  <si>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</si>
  <si>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SSD</t>
  </si>
  <si>
    <t>ESP</t>
  </si>
  <si>
    <t>LKA</t>
  </si>
  <si>
    <t>SDN</t>
  </si>
  <si>
    <t>SWE</t>
  </si>
  <si>
    <t>CHE</t>
  </si>
  <si>
    <t>TJK</t>
  </si>
  <si>
    <t>TZA</t>
  </si>
  <si>
    <t>THA</t>
  </si>
  <si>
    <t>TMP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</si>
  <si>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</si>
  <si>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</si>
  <si>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</si>
  <si>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</si>
  <si>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</si>
  <si>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</si>
  <si>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</si>
  <si>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</si>
  <si>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</si>
  <si>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</si>
  <si>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UZB</t>
  </si>
  <si>
    <t>VNM</t>
  </si>
  <si>
    <t>,,</t>
  </si>
  <si>
    <t>MENA</t>
  </si>
  <si>
    <t>SA</t>
  </si>
  <si>
    <t>SSA</t>
  </si>
  <si>
    <t>EU</t>
  </si>
  <si>
    <t>LAC</t>
  </si>
  <si>
    <t>REST EE</t>
  </si>
  <si>
    <t>CA</t>
  </si>
  <si>
    <t>REST-west</t>
  </si>
  <si>
    <t>EAP</t>
  </si>
  <si>
    <t>all</t>
  </si>
  <si>
    <t xml:space="preserve">left out because data missing for protection and provision index </t>
  </si>
  <si>
    <t xml:space="preserve">left out because data missing for provision index </t>
  </si>
  <si>
    <t>left out because country has come into being during the period 2007-19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</si>
</sst>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\.m"/>
    <numFmt numFmtId="165" formatCode="0.0"/>
    <numFmt numFmtId="166" formatCode="#,##0.##########"/>
    <numFmt numFmtId="167" formatCode="#,##0.0"/>
  </numFmts>
  <fonts count="3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3F3F7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  <scheme val="minor"/>
    </font>
    <font>
      <sz val="10"/>
      <color rgb="FFFF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FF0000"/>
      <name val="Calibri"/>
      <family val="2"/>
    </font>
    <font>
      <sz val="9"/>
      <color theme="1"/>
      <name val="Arial"/>
      <family val="2"/>
      <charset val="162"/>
      <scheme val="minor"/>
    </font>
    <font>
      <sz val="11"/>
      <color rgb="FF3F3F76"/>
      <name val="Arial"/>
      <family val="2"/>
      <charset val="162"/>
      <scheme val="minor"/>
    </font>
    <font>
      <sz val="9"/>
      <color rgb="FF3F3F76"/>
      <name val="Arial"/>
      <family val="2"/>
      <charset val="162"/>
      <scheme val="minor"/>
    </font>
    <font>
      <b/>
      <sz val="11"/>
      <color rgb="FFFF0000"/>
      <name val="Arial"/>
      <family val="2"/>
      <scheme val="minor"/>
    </font>
    <font>
      <sz val="11"/>
      <color rgb="FF3F3F76"/>
      <name val="Calibri"/>
      <family val="2"/>
    </font>
    <font>
      <sz val="10"/>
      <color rgb="FFFF00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70C0"/>
      <name val="Calibri"/>
      <family val="2"/>
    </font>
    <font>
      <sz val="10"/>
      <color rgb="FF0070C0"/>
      <name val="Calibri"/>
      <family val="2"/>
    </font>
    <font>
      <sz val="11"/>
      <color rgb="FFFF0000"/>
      <name val="Arial"/>
      <family val="2"/>
      <scheme val="minor"/>
    </font>
    <font>
      <b/>
      <sz val="9"/>
      <color rgb="FF44546A"/>
      <name val="Times New Roman"/>
      <family val="1"/>
    </font>
    <font>
      <sz val="9"/>
      <color rgb="FF000000"/>
      <name val="Times New Roman"/>
      <family val="1"/>
    </font>
    <font>
      <sz val="9"/>
      <name val="Arial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rgb="FF3F3F76"/>
      <name val="Arial"/>
      <family val="2"/>
      <scheme val="minor"/>
    </font>
    <font>
      <sz val="9"/>
      <name val="Arial"/>
      <family val="2"/>
      <scheme val="minor"/>
    </font>
    <font>
      <sz val="10"/>
      <color rgb="FFFF0000"/>
      <name val="Arial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sz val="10"/>
      <name val="Calibri"/>
      <family val="2"/>
    </font>
    <font>
      <b/>
      <sz val="11"/>
      <name val="Calibri"/>
    </font>
    <font>
      <sz val="10"/>
      <color rgb="FF3F3F76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rgb="FFFFFF00"/>
        <b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6F6F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rgb="FFFFCC99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ck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rgb="FF9CC2E5"/>
      </right>
      <top style="medium">
        <color indexed="64"/>
      </top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4" fillId="5" borderId="9" applyNumberFormat="0" applyAlignment="0" applyProtection="0"/>
    <xf numFmtId="0" fontId="19" fillId="5" borderId="9" applyNumberFormat="0" applyAlignment="0" applyProtection="0"/>
  </cellStyleXfs>
  <cellXfs count="278">
    <xf numFmtId="0" fontId="0" fillId="0" borderId="0" xfId="0" applyFont="1" applyAlignment="1"/>
    <xf numFmtId="0" fontId="3" fillId="2" borderId="2" xfId="0" applyFont="1" applyFill="1" applyBorder="1" applyAlignment="1">
      <alignment horizontal="right"/>
    </xf>
    <xf numFmtId="165" fontId="5" fillId="0" borderId="4" xfId="0" applyNumberFormat="1" applyFont="1" applyBorder="1" applyAlignment="1">
      <alignment horizontal="right"/>
    </xf>
    <xf numFmtId="0" fontId="4" fillId="0" borderId="0" xfId="0" applyFont="1" applyAlignment="1"/>
    <xf numFmtId="0" fontId="4" fillId="0" borderId="5" xfId="0" applyFont="1" applyBorder="1" applyAlignment="1"/>
    <xf numFmtId="0" fontId="6" fillId="0" borderId="0" xfId="0" applyFont="1" applyAlignment="1"/>
    <xf numFmtId="165" fontId="2" fillId="0" borderId="0" xfId="0" applyNumberFormat="1" applyFont="1"/>
    <xf numFmtId="0" fontId="0" fillId="0" borderId="0" xfId="0"/>
    <xf numFmtId="0" fontId="9" fillId="0" borderId="0" xfId="0" applyFont="1"/>
    <xf numFmtId="2" fontId="0" fillId="0" borderId="0" xfId="0" applyNumberFormat="1"/>
    <xf numFmtId="1" fontId="9" fillId="0" borderId="0" xfId="0" applyNumberFormat="1" applyFont="1"/>
    <xf numFmtId="164" fontId="11" fillId="0" borderId="0" xfId="0" quotePrefix="1" applyNumberFormat="1" applyFont="1" applyAlignment="1"/>
    <xf numFmtId="16" fontId="10" fillId="0" borderId="0" xfId="0" quotePrefix="1" applyNumberFormat="1" applyFont="1" applyAlignment="1"/>
    <xf numFmtId="0" fontId="10" fillId="0" borderId="0" xfId="0" quotePrefix="1" applyFont="1" applyAlignment="1"/>
    <xf numFmtId="2" fontId="8" fillId="0" borderId="4" xfId="0" applyNumberFormat="1" applyFont="1" applyBorder="1" applyAlignment="1">
      <alignment horizontal="right"/>
    </xf>
    <xf numFmtId="2" fontId="8" fillId="0" borderId="4" xfId="0" applyNumberFormat="1" applyFont="1" applyFill="1" applyBorder="1" applyAlignment="1">
      <alignment horizontal="right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0" borderId="0" xfId="0" applyFont="1" applyBorder="1" applyAlignment="1">
      <alignment horizontal="center" vertical="top"/>
    </xf>
    <xf numFmtId="0" fontId="0" fillId="0" borderId="0" xfId="0" applyFont="1" applyFill="1" applyAlignment="1"/>
    <xf numFmtId="2" fontId="13" fillId="0" borderId="7" xfId="0" applyNumberFormat="1" applyFont="1" applyBorder="1"/>
    <xf numFmtId="0" fontId="15" fillId="5" borderId="9" xfId="1" applyFont="1"/>
    <xf numFmtId="0" fontId="13" fillId="0" borderId="7" xfId="0" applyFont="1" applyBorder="1"/>
    <xf numFmtId="0" fontId="0" fillId="0" borderId="0" xfId="0" applyNumberFormat="1"/>
    <xf numFmtId="2" fontId="8" fillId="4" borderId="4" xfId="0" applyNumberFormat="1" applyFont="1" applyFill="1" applyBorder="1" applyAlignment="1">
      <alignment horizontal="right"/>
    </xf>
    <xf numFmtId="0" fontId="4" fillId="6" borderId="0" xfId="0" applyFont="1" applyFill="1" applyAlignment="1"/>
    <xf numFmtId="0" fontId="0" fillId="6" borderId="0" xfId="0" applyFont="1" applyFill="1" applyAlignment="1"/>
    <xf numFmtId="0" fontId="0" fillId="0" borderId="10" xfId="0" applyFill="1" applyBorder="1"/>
    <xf numFmtId="0" fontId="9" fillId="0" borderId="0" xfId="0" applyFont="1" applyFill="1"/>
    <xf numFmtId="0" fontId="0" fillId="0" borderId="0" xfId="0" applyFill="1"/>
    <xf numFmtId="165" fontId="0" fillId="0" borderId="0" xfId="0" applyNumberFormat="1"/>
    <xf numFmtId="0" fontId="7" fillId="0" borderId="0" xfId="0" applyFont="1"/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0" fillId="7" borderId="10" xfId="0" applyFill="1" applyBorder="1"/>
    <xf numFmtId="0" fontId="0" fillId="0" borderId="10" xfId="0" applyBorder="1"/>
    <xf numFmtId="0" fontId="0" fillId="8" borderId="10" xfId="0" applyFill="1" applyBorder="1"/>
    <xf numFmtId="0" fontId="0" fillId="9" borderId="10" xfId="0" applyFill="1" applyBorder="1"/>
    <xf numFmtId="0" fontId="0" fillId="11" borderId="10" xfId="0" applyFill="1" applyBorder="1"/>
    <xf numFmtId="0" fontId="0" fillId="12" borderId="10" xfId="0" applyFill="1" applyBorder="1"/>
    <xf numFmtId="0" fontId="0" fillId="6" borderId="10" xfId="0" applyFill="1" applyBorder="1"/>
    <xf numFmtId="0" fontId="0" fillId="10" borderId="10" xfId="0" applyFill="1" applyBorder="1"/>
    <xf numFmtId="0" fontId="0" fillId="0" borderId="0" xfId="0" applyFont="1" applyAlignment="1">
      <alignment horizontal="left"/>
    </xf>
    <xf numFmtId="10" fontId="1" fillId="0" borderId="7" xfId="0" quotePrefix="1" applyNumberFormat="1" applyFont="1" applyBorder="1" applyAlignment="1">
      <alignment horizontal="left" vertical="top" wrapText="1"/>
    </xf>
    <xf numFmtId="0" fontId="1" fillId="0" borderId="7" xfId="0" quotePrefix="1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17" fillId="2" borderId="1" xfId="0" applyFont="1" applyFill="1" applyBorder="1" applyAlignment="1">
      <alignment horizontal="left" vertical="top" wrapText="1"/>
    </xf>
    <xf numFmtId="0" fontId="13" fillId="0" borderId="0" xfId="0" applyFont="1"/>
    <xf numFmtId="165" fontId="13" fillId="0" borderId="0" xfId="0" applyNumberFormat="1" applyFont="1"/>
    <xf numFmtId="0" fontId="10" fillId="0" borderId="0" xfId="0" applyFont="1"/>
    <xf numFmtId="0" fontId="10" fillId="0" borderId="0" xfId="0" applyFont="1" applyAlignment="1"/>
    <xf numFmtId="2" fontId="18" fillId="0" borderId="0" xfId="0" applyNumberFormat="1" applyFont="1" applyAlignment="1">
      <alignment horizontal="left" vertical="top" wrapText="1"/>
    </xf>
    <xf numFmtId="2" fontId="4" fillId="0" borderId="0" xfId="0" applyNumberFormat="1" applyFont="1" applyAlignment="1"/>
    <xf numFmtId="2" fontId="0" fillId="0" borderId="0" xfId="0" applyNumberFormat="1" applyFont="1" applyAlignment="1"/>
    <xf numFmtId="0" fontId="10" fillId="0" borderId="0" xfId="0" applyFont="1" applyFill="1" applyBorder="1"/>
    <xf numFmtId="10" fontId="1" fillId="6" borderId="7" xfId="0" quotePrefix="1" applyNumberFormat="1" applyFont="1" applyFill="1" applyBorder="1" applyAlignment="1">
      <alignment horizontal="left" vertical="top" wrapText="1"/>
    </xf>
    <xf numFmtId="0" fontId="3" fillId="14" borderId="1" xfId="0" applyFont="1" applyFill="1" applyBorder="1" applyAlignment="1">
      <alignment horizontal="left" vertical="top" wrapText="1"/>
    </xf>
    <xf numFmtId="2" fontId="0" fillId="6" borderId="0" xfId="0" applyNumberFormat="1" applyFill="1" applyAlignment="1">
      <alignment horizontal="left" vertical="top" wrapText="1"/>
    </xf>
    <xf numFmtId="2" fontId="0" fillId="6" borderId="0" xfId="0" applyNumberFormat="1" applyFill="1"/>
    <xf numFmtId="0" fontId="0" fillId="6" borderId="0" xfId="0" applyFill="1"/>
    <xf numFmtId="0" fontId="9" fillId="0" borderId="0" xfId="0" applyFont="1" applyAlignment="1"/>
    <xf numFmtId="0" fontId="15" fillId="5" borderId="7" xfId="2" applyFont="1" applyBorder="1"/>
    <xf numFmtId="16" fontId="10" fillId="0" borderId="0" xfId="0" quotePrefix="1" applyNumberFormat="1" applyFont="1" applyFill="1" applyAlignment="1"/>
    <xf numFmtId="16" fontId="0" fillId="0" borderId="0" xfId="0" quotePrefix="1" applyNumberFormat="1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9" fillId="0" borderId="0" xfId="0" applyNumberFormat="1" applyFont="1"/>
    <xf numFmtId="0" fontId="7" fillId="0" borderId="0" xfId="0" applyFont="1" applyFill="1"/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Alignment="1">
      <alignment vertical="top" wrapText="1"/>
    </xf>
    <xf numFmtId="165" fontId="5" fillId="0" borderId="0" xfId="0" applyNumberFormat="1" applyFont="1" applyFill="1" applyBorder="1" applyAlignment="1">
      <alignment horizontal="right"/>
    </xf>
    <xf numFmtId="0" fontId="0" fillId="0" borderId="0" xfId="0" applyFill="1" applyAlignment="1">
      <alignment horizontal="left" vertical="top" wrapText="1"/>
    </xf>
    <xf numFmtId="0" fontId="4" fillId="0" borderId="0" xfId="0" applyFont="1" applyFill="1" applyAlignment="1"/>
    <xf numFmtId="0" fontId="19" fillId="5" borderId="7" xfId="2" applyBorder="1"/>
    <xf numFmtId="165" fontId="0" fillId="0" borderId="0" xfId="0" applyNumberFormat="1" applyFont="1" applyAlignment="1"/>
    <xf numFmtId="165" fontId="0" fillId="15" borderId="0" xfId="0" applyNumberFormat="1" applyFont="1" applyFill="1" applyAlignment="1"/>
    <xf numFmtId="0" fontId="0" fillId="0" borderId="7" xfId="0" applyBorder="1"/>
    <xf numFmtId="0" fontId="0" fillId="0" borderId="0" xfId="0" applyBorder="1"/>
    <xf numFmtId="0" fontId="7" fillId="0" borderId="11" xfId="0" applyFont="1" applyBorder="1" applyAlignment="1">
      <alignment horizontal="center" vertical="top"/>
    </xf>
    <xf numFmtId="2" fontId="0" fillId="0" borderId="0" xfId="0" applyNumberFormat="1" applyAlignment="1">
      <alignment horizontal="right" vertical="top" wrapText="1"/>
    </xf>
    <xf numFmtId="2" fontId="0" fillId="0" borderId="0" xfId="0" applyNumberFormat="1" applyAlignment="1">
      <alignment horizontal="right"/>
    </xf>
    <xf numFmtId="2" fontId="0" fillId="15" borderId="0" xfId="0" applyNumberFormat="1" applyFill="1" applyAlignment="1">
      <alignment horizontal="right" vertical="top" wrapText="1"/>
    </xf>
    <xf numFmtId="2" fontId="0" fillId="15" borderId="0" xfId="0" applyNumberFormat="1" applyFill="1" applyAlignment="1">
      <alignment horizontal="right"/>
    </xf>
    <xf numFmtId="0" fontId="13" fillId="0" borderId="0" xfId="0" applyFont="1" applyBorder="1"/>
    <xf numFmtId="2" fontId="13" fillId="0" borderId="0" xfId="0" applyNumberFormat="1" applyFont="1" applyBorder="1"/>
    <xf numFmtId="0" fontId="0" fillId="17" borderId="0" xfId="0" applyNumberFormat="1" applyFill="1"/>
    <xf numFmtId="2" fontId="8" fillId="0" borderId="8" xfId="0" applyNumberFormat="1" applyFont="1" applyBorder="1" applyAlignment="1">
      <alignment horizontal="right"/>
    </xf>
    <xf numFmtId="2" fontId="8" fillId="0" borderId="8" xfId="0" applyNumberFormat="1" applyFont="1" applyFill="1" applyBorder="1" applyAlignment="1">
      <alignment horizontal="right"/>
    </xf>
    <xf numFmtId="2" fontId="8" fillId="4" borderId="7" xfId="0" applyNumberFormat="1" applyFont="1" applyFill="1" applyBorder="1" applyAlignment="1">
      <alignment horizontal="right"/>
    </xf>
    <xf numFmtId="0" fontId="7" fillId="16" borderId="7" xfId="0" applyFont="1" applyFill="1" applyBorder="1" applyAlignment="1">
      <alignment horizontal="center" vertical="top"/>
    </xf>
    <xf numFmtId="0" fontId="7" fillId="17" borderId="7" xfId="0" applyFont="1" applyFill="1" applyBorder="1" applyAlignment="1">
      <alignment horizontal="center" vertical="top"/>
    </xf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23" fillId="18" borderId="13" xfId="0" applyFont="1" applyFill="1" applyBorder="1" applyAlignment="1">
      <alignment horizontal="center" vertical="center" wrapText="1"/>
    </xf>
    <xf numFmtId="0" fontId="23" fillId="18" borderId="13" xfId="0" applyFont="1" applyFill="1" applyBorder="1" applyAlignment="1">
      <alignment horizontal="left" vertical="top" wrapText="1"/>
    </xf>
    <xf numFmtId="0" fontId="24" fillId="0" borderId="14" xfId="0" applyFont="1" applyBorder="1" applyAlignment="1">
      <alignment horizontal="center" vertical="center"/>
    </xf>
    <xf numFmtId="2" fontId="24" fillId="0" borderId="14" xfId="0" applyNumberFormat="1" applyFont="1" applyBorder="1" applyAlignment="1">
      <alignment horizontal="center" vertical="center"/>
    </xf>
    <xf numFmtId="0" fontId="24" fillId="18" borderId="14" xfId="0" applyFont="1" applyFill="1" applyBorder="1" applyAlignment="1">
      <alignment horizontal="center" vertical="center"/>
    </xf>
    <xf numFmtId="2" fontId="24" fillId="18" borderId="14" xfId="0" applyNumberFormat="1" applyFont="1" applyFill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 shrinkToFit="1"/>
    </xf>
    <xf numFmtId="2" fontId="26" fillId="0" borderId="14" xfId="0" applyNumberFormat="1" applyFont="1" applyBorder="1" applyAlignment="1">
      <alignment horizontal="center" vertical="center"/>
    </xf>
    <xf numFmtId="0" fontId="22" fillId="0" borderId="0" xfId="0" applyFont="1"/>
    <xf numFmtId="166" fontId="25" fillId="19" borderId="0" xfId="0" applyNumberFormat="1" applyFont="1" applyFill="1" applyAlignment="1">
      <alignment horizontal="right" vertical="center" shrinkToFit="1"/>
    </xf>
    <xf numFmtId="167" fontId="25" fillId="0" borderId="0" xfId="0" applyNumberFormat="1" applyFont="1" applyAlignment="1">
      <alignment horizontal="right" vertical="center" shrinkToFit="1"/>
    </xf>
    <xf numFmtId="2" fontId="27" fillId="0" borderId="14" xfId="0" applyNumberFormat="1" applyFont="1" applyBorder="1" applyAlignment="1">
      <alignment horizontal="center" vertical="center"/>
    </xf>
    <xf numFmtId="167" fontId="25" fillId="19" borderId="0" xfId="0" applyNumberFormat="1" applyFont="1" applyFill="1" applyAlignment="1">
      <alignment horizontal="right" vertical="center" shrinkToFit="1"/>
    </xf>
    <xf numFmtId="0" fontId="3" fillId="2" borderId="15" xfId="0" applyFont="1" applyFill="1" applyBorder="1" applyAlignment="1">
      <alignment horizontal="left" vertical="top" wrapText="1"/>
    </xf>
    <xf numFmtId="2" fontId="8" fillId="0" borderId="7" xfId="0" applyNumberFormat="1" applyFont="1" applyBorder="1" applyAlignment="1">
      <alignment horizontal="right"/>
    </xf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28" fillId="5" borderId="7" xfId="1" applyFont="1" applyBorder="1" applyAlignment="1">
      <alignment horizontal="left" wrapText="1"/>
    </xf>
    <xf numFmtId="0" fontId="29" fillId="0" borderId="7" xfId="0" applyFont="1" applyBorder="1" applyAlignment="1">
      <alignment horizontal="right"/>
    </xf>
    <xf numFmtId="0" fontId="29" fillId="6" borderId="7" xfId="0" applyFont="1" applyFill="1" applyBorder="1" applyAlignment="1">
      <alignment horizontal="right"/>
    </xf>
    <xf numFmtId="0" fontId="28" fillId="5" borderId="7" xfId="1" applyFont="1" applyBorder="1" applyAlignment="1">
      <alignment vertical="top" wrapText="1"/>
    </xf>
    <xf numFmtId="0" fontId="29" fillId="0" borderId="7" xfId="0" applyFont="1" applyBorder="1" applyAlignment="1">
      <alignment vertical="top"/>
    </xf>
    <xf numFmtId="0" fontId="29" fillId="6" borderId="7" xfId="0" applyFont="1" applyFill="1" applyBorder="1" applyAlignment="1">
      <alignment vertical="top"/>
    </xf>
    <xf numFmtId="0" fontId="0" fillId="15" borderId="17" xfId="0" applyFill="1" applyBorder="1"/>
    <xf numFmtId="0" fontId="0" fillId="6" borderId="7" xfId="0" applyFill="1" applyBorder="1"/>
    <xf numFmtId="0" fontId="29" fillId="15" borderId="7" xfId="0" applyFont="1" applyFill="1" applyBorder="1" applyAlignment="1">
      <alignment horizontal="right"/>
    </xf>
    <xf numFmtId="2" fontId="20" fillId="3" borderId="7" xfId="0" applyNumberFormat="1" applyFont="1" applyFill="1" applyBorder="1" applyAlignment="1">
      <alignment horizontal="right"/>
    </xf>
    <xf numFmtId="165" fontId="5" fillId="0" borderId="7" xfId="0" applyNumberFormat="1" applyFont="1" applyFill="1" applyBorder="1" applyAlignment="1">
      <alignment horizontal="right"/>
    </xf>
    <xf numFmtId="164" fontId="11" fillId="0" borderId="0" xfId="0" quotePrefix="1" applyNumberFormat="1" applyFont="1" applyFill="1" applyAlignment="1"/>
    <xf numFmtId="2" fontId="8" fillId="0" borderId="7" xfId="0" applyNumberFormat="1" applyFont="1" applyFill="1" applyBorder="1" applyAlignment="1">
      <alignment horizontal="right"/>
    </xf>
    <xf numFmtId="2" fontId="4" fillId="0" borderId="0" xfId="0" applyNumberFormat="1" applyFont="1" applyFill="1" applyAlignment="1"/>
    <xf numFmtId="2" fontId="0" fillId="0" borderId="0" xfId="0" applyNumberFormat="1" applyFont="1" applyFill="1" applyAlignment="1"/>
    <xf numFmtId="0" fontId="3" fillId="20" borderId="2" xfId="0" applyFont="1" applyFill="1" applyBorder="1" applyAlignment="1">
      <alignment horizontal="left" vertical="top" wrapText="1"/>
    </xf>
    <xf numFmtId="0" fontId="10" fillId="0" borderId="0" xfId="0" quotePrefix="1" applyFont="1" applyFill="1" applyAlignment="1"/>
    <xf numFmtId="0" fontId="30" fillId="0" borderId="0" xfId="0" applyFont="1" applyAlignment="1"/>
    <xf numFmtId="0" fontId="3" fillId="20" borderId="15" xfId="0" applyFont="1" applyFill="1" applyBorder="1" applyAlignment="1">
      <alignment horizontal="left" vertical="top" wrapText="1"/>
    </xf>
    <xf numFmtId="165" fontId="0" fillId="0" borderId="0" xfId="0" applyNumberFormat="1" applyFont="1" applyFill="1" applyAlignment="1"/>
    <xf numFmtId="165" fontId="5" fillId="21" borderId="7" xfId="0" applyNumberFormat="1" applyFont="1" applyFill="1" applyBorder="1" applyAlignment="1">
      <alignment horizontal="right"/>
    </xf>
    <xf numFmtId="0" fontId="2" fillId="0" borderId="19" xfId="0" applyFont="1" applyBorder="1"/>
    <xf numFmtId="0" fontId="2" fillId="0" borderId="0" xfId="0" applyFont="1" applyBorder="1"/>
    <xf numFmtId="0" fontId="4" fillId="0" borderId="0" xfId="0" applyFont="1" applyBorder="1" applyAlignment="1"/>
    <xf numFmtId="0" fontId="2" fillId="0" borderId="0" xfId="0" applyFont="1" applyBorder="1" applyAlignment="1"/>
    <xf numFmtId="0" fontId="0" fillId="0" borderId="0" xfId="0" applyFont="1" applyFill="1" applyBorder="1" applyAlignment="1"/>
    <xf numFmtId="0" fontId="2" fillId="0" borderId="20" xfId="0" applyFont="1" applyBorder="1"/>
    <xf numFmtId="164" fontId="11" fillId="0" borderId="7" xfId="0" quotePrefix="1" applyNumberFormat="1" applyFont="1" applyBorder="1" applyAlignment="1"/>
    <xf numFmtId="0" fontId="10" fillId="0" borderId="7" xfId="0" quotePrefix="1" applyFont="1" applyBorder="1" applyAlignment="1"/>
    <xf numFmtId="0" fontId="3" fillId="2" borderId="7" xfId="0" applyFont="1" applyFill="1" applyBorder="1" applyAlignment="1">
      <alignment horizontal="left" vertical="top" wrapText="1"/>
    </xf>
    <xf numFmtId="2" fontId="8" fillId="0" borderId="22" xfId="0" applyNumberFormat="1" applyFont="1" applyBorder="1" applyAlignment="1">
      <alignment horizontal="right"/>
    </xf>
    <xf numFmtId="2" fontId="8" fillId="0" borderId="22" xfId="0" applyNumberFormat="1" applyFont="1" applyFill="1" applyBorder="1" applyAlignment="1">
      <alignment horizontal="right"/>
    </xf>
    <xf numFmtId="165" fontId="5" fillId="4" borderId="7" xfId="0" applyNumberFormat="1" applyFont="1" applyFill="1" applyBorder="1" applyAlignment="1">
      <alignment horizontal="right"/>
    </xf>
    <xf numFmtId="165" fontId="5" fillId="22" borderId="7" xfId="0" applyNumberFormat="1" applyFont="1" applyFill="1" applyBorder="1" applyAlignment="1">
      <alignment horizontal="right"/>
    </xf>
    <xf numFmtId="0" fontId="3" fillId="2" borderId="24" xfId="0" applyFont="1" applyFill="1" applyBorder="1" applyAlignment="1">
      <alignment horizontal="left" vertical="top" wrapText="1"/>
    </xf>
    <xf numFmtId="0" fontId="0" fillId="0" borderId="7" xfId="0" applyFill="1" applyBorder="1"/>
    <xf numFmtId="0" fontId="3" fillId="23" borderId="15" xfId="0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4" fillId="0" borderId="7" xfId="0" applyFont="1" applyFill="1" applyBorder="1" applyAlignment="1"/>
    <xf numFmtId="2" fontId="12" fillId="0" borderId="7" xfId="0" applyNumberFormat="1" applyFont="1" applyFill="1" applyBorder="1" applyAlignment="1"/>
    <xf numFmtId="2" fontId="21" fillId="24" borderId="7" xfId="0" applyNumberFormat="1" applyFont="1" applyFill="1" applyBorder="1" applyAlignment="1">
      <alignment horizontal="right"/>
    </xf>
    <xf numFmtId="2" fontId="20" fillId="24" borderId="7" xfId="0" applyNumberFormat="1" applyFont="1" applyFill="1" applyBorder="1" applyAlignment="1"/>
    <xf numFmtId="0" fontId="12" fillId="0" borderId="0" xfId="0" applyFont="1" applyFill="1" applyAlignment="1"/>
    <xf numFmtId="0" fontId="30" fillId="0" borderId="0" xfId="0" applyFont="1" applyFill="1" applyAlignment="1"/>
    <xf numFmtId="0" fontId="3" fillId="23" borderId="24" xfId="0" applyFont="1" applyFill="1" applyBorder="1" applyAlignment="1">
      <alignment horizontal="left" vertical="top" wrapText="1"/>
    </xf>
    <xf numFmtId="165" fontId="5" fillId="0" borderId="7" xfId="0" applyNumberFormat="1" applyFont="1" applyBorder="1" applyAlignment="1">
      <alignment horizontal="right"/>
    </xf>
    <xf numFmtId="0" fontId="4" fillId="0" borderId="25" xfId="0" applyFont="1" applyFill="1" applyBorder="1" applyAlignment="1"/>
    <xf numFmtId="164" fontId="11" fillId="0" borderId="7" xfId="0" quotePrefix="1" applyNumberFormat="1" applyFont="1" applyFill="1" applyBorder="1" applyAlignment="1"/>
    <xf numFmtId="16" fontId="10" fillId="0" borderId="7" xfId="0" quotePrefix="1" applyNumberFormat="1" applyFont="1" applyFill="1" applyBorder="1" applyAlignment="1"/>
    <xf numFmtId="0" fontId="10" fillId="0" borderId="7" xfId="0" quotePrefix="1" applyFont="1" applyFill="1" applyBorder="1" applyAlignment="1"/>
    <xf numFmtId="0" fontId="3" fillId="23" borderId="7" xfId="0" applyFont="1" applyFill="1" applyBorder="1" applyAlignment="1">
      <alignment horizontal="left" vertical="top" wrapText="1"/>
    </xf>
    <xf numFmtId="0" fontId="3" fillId="20" borderId="7" xfId="0" applyFont="1" applyFill="1" applyBorder="1" applyAlignment="1">
      <alignment horizontal="left" vertical="top" wrapText="1"/>
    </xf>
    <xf numFmtId="2" fontId="20" fillId="3" borderId="7" xfId="0" applyNumberFormat="1" applyFont="1" applyFill="1" applyBorder="1" applyAlignment="1"/>
    <xf numFmtId="0" fontId="31" fillId="23" borderId="7" xfId="0" applyFont="1" applyFill="1" applyBorder="1" applyAlignment="1">
      <alignment horizontal="left" vertical="top" wrapText="1"/>
    </xf>
    <xf numFmtId="0" fontId="31" fillId="20" borderId="7" xfId="0" applyFont="1" applyFill="1" applyBorder="1" applyAlignment="1">
      <alignment horizontal="left" vertical="top" wrapText="1"/>
    </xf>
    <xf numFmtId="165" fontId="33" fillId="0" borderId="7" xfId="0" applyNumberFormat="1" applyFont="1" applyBorder="1" applyAlignment="1">
      <alignment horizontal="right"/>
    </xf>
    <xf numFmtId="165" fontId="33" fillId="0" borderId="7" xfId="0" applyNumberFormat="1" applyFont="1" applyFill="1" applyBorder="1" applyAlignment="1">
      <alignment horizontal="right"/>
    </xf>
    <xf numFmtId="165" fontId="33" fillId="21" borderId="7" xfId="0" applyNumberFormat="1" applyFont="1" applyFill="1" applyBorder="1" applyAlignment="1">
      <alignment horizontal="right"/>
    </xf>
    <xf numFmtId="0" fontId="0" fillId="0" borderId="7" xfId="0" applyFont="1" applyBorder="1" applyAlignment="1"/>
    <xf numFmtId="164" fontId="11" fillId="0" borderId="11" xfId="0" quotePrefix="1" applyNumberFormat="1" applyFont="1" applyBorder="1" applyAlignment="1"/>
    <xf numFmtId="0" fontId="31" fillId="23" borderId="11" xfId="0" applyFont="1" applyFill="1" applyBorder="1" applyAlignment="1">
      <alignment horizontal="left" vertical="top" wrapText="1"/>
    </xf>
    <xf numFmtId="0" fontId="0" fillId="0" borderId="26" xfId="0" applyFill="1" applyBorder="1"/>
    <xf numFmtId="0" fontId="4" fillId="0" borderId="26" xfId="0" applyFont="1" applyFill="1" applyBorder="1" applyAlignment="1"/>
    <xf numFmtId="0" fontId="0" fillId="0" borderId="16" xfId="0" applyFont="1" applyBorder="1" applyAlignment="1"/>
    <xf numFmtId="0" fontId="0" fillId="0" borderId="27" xfId="0" applyFont="1" applyFill="1" applyBorder="1" applyAlignment="1"/>
    <xf numFmtId="0" fontId="0" fillId="0" borderId="18" xfId="0" applyFont="1" applyBorder="1" applyAlignment="1">
      <alignment horizontal="left" vertical="top" wrapText="1"/>
    </xf>
    <xf numFmtId="0" fontId="0" fillId="0" borderId="28" xfId="0" applyFont="1" applyFill="1" applyBorder="1" applyAlignment="1">
      <alignment horizontal="left" vertical="top" wrapText="1"/>
    </xf>
    <xf numFmtId="10" fontId="1" fillId="0" borderId="7" xfId="0" quotePrefix="1" applyNumberFormat="1" applyFont="1" applyFill="1" applyBorder="1" applyAlignment="1">
      <alignment horizontal="left" vertical="top" wrapText="1"/>
    </xf>
    <xf numFmtId="0" fontId="1" fillId="0" borderId="7" xfId="0" quotePrefix="1" applyFont="1" applyFill="1" applyBorder="1" applyAlignment="1">
      <alignment horizontal="left" vertical="top" wrapText="1"/>
    </xf>
    <xf numFmtId="165" fontId="0" fillId="0" borderId="7" xfId="0" applyNumberFormat="1" applyFont="1" applyBorder="1" applyAlignment="1">
      <alignment horizontal="right"/>
    </xf>
    <xf numFmtId="165" fontId="0" fillId="21" borderId="7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16" fontId="10" fillId="0" borderId="7" xfId="0" quotePrefix="1" applyNumberFormat="1" applyFont="1" applyBorder="1" applyAlignment="1"/>
    <xf numFmtId="0" fontId="17" fillId="20" borderId="7" xfId="0" applyFont="1" applyFill="1" applyBorder="1" applyAlignment="1">
      <alignment horizontal="left" vertical="top" wrapText="1"/>
    </xf>
    <xf numFmtId="165" fontId="8" fillId="13" borderId="7" xfId="0" applyNumberFormat="1" applyFont="1" applyFill="1" applyBorder="1" applyAlignment="1">
      <alignment horizontal="right"/>
    </xf>
    <xf numFmtId="165" fontId="21" fillId="13" borderId="7" xfId="0" applyNumberFormat="1" applyFont="1" applyFill="1" applyBorder="1" applyAlignment="1">
      <alignment horizontal="right"/>
    </xf>
    <xf numFmtId="0" fontId="13" fillId="0" borderId="29" xfId="0" applyFont="1" applyBorder="1"/>
    <xf numFmtId="0" fontId="0" fillId="0" borderId="19" xfId="0" applyBorder="1"/>
    <xf numFmtId="0" fontId="0" fillId="0" borderId="19" xfId="0" applyFill="1" applyBorder="1" applyAlignment="1">
      <alignment horizontal="left" vertical="top" wrapText="1"/>
    </xf>
    <xf numFmtId="0" fontId="13" fillId="0" borderId="19" xfId="0" applyFont="1" applyBorder="1"/>
    <xf numFmtId="0" fontId="0" fillId="0" borderId="19" xfId="0" applyFont="1" applyBorder="1" applyAlignment="1"/>
    <xf numFmtId="2" fontId="18" fillId="0" borderId="7" xfId="0" applyNumberFormat="1" applyFont="1" applyBorder="1" applyAlignment="1">
      <alignment horizontal="right" vertical="top" wrapText="1"/>
    </xf>
    <xf numFmtId="2" fontId="18" fillId="0" borderId="7" xfId="0" applyNumberFormat="1" applyFont="1" applyFill="1" applyBorder="1" applyAlignment="1">
      <alignment horizontal="right" vertical="top" wrapText="1"/>
    </xf>
    <xf numFmtId="0" fontId="34" fillId="0" borderId="7" xfId="0" applyFont="1" applyBorder="1" applyAlignment="1">
      <alignment horizontal="center" vertical="top"/>
    </xf>
    <xf numFmtId="0" fontId="2" fillId="0" borderId="7" xfId="0" quotePrefix="1" applyFont="1" applyFill="1" applyBorder="1" applyAlignment="1"/>
    <xf numFmtId="0" fontId="4" fillId="20" borderId="7" xfId="0" applyFont="1" applyFill="1" applyBorder="1" applyAlignment="1">
      <alignment horizontal="left" vertical="top" wrapText="1"/>
    </xf>
    <xf numFmtId="0" fontId="4" fillId="23" borderId="15" xfId="0" applyFont="1" applyFill="1" applyBorder="1" applyAlignment="1">
      <alignment horizontal="left" vertical="top" wrapText="1"/>
    </xf>
    <xf numFmtId="0" fontId="2" fillId="0" borderId="0" xfId="0" quotePrefix="1" applyFont="1" applyFill="1" applyAlignment="1"/>
    <xf numFmtId="0" fontId="4" fillId="20" borderId="15" xfId="0" applyFont="1" applyFill="1" applyBorder="1" applyAlignment="1">
      <alignment horizontal="left" vertical="top" wrapText="1"/>
    </xf>
    <xf numFmtId="165" fontId="0" fillId="0" borderId="7" xfId="0" applyNumberFormat="1" applyFont="1" applyFill="1" applyBorder="1" applyAlignment="1">
      <alignment horizontal="right"/>
    </xf>
    <xf numFmtId="165" fontId="2" fillId="0" borderId="7" xfId="0" applyNumberFormat="1" applyFont="1" applyFill="1" applyBorder="1" applyAlignment="1">
      <alignment horizontal="right"/>
    </xf>
    <xf numFmtId="165" fontId="2" fillId="0" borderId="7" xfId="0" applyNumberFormat="1" applyFont="1" applyBorder="1" applyAlignment="1">
      <alignment horizontal="right"/>
    </xf>
    <xf numFmtId="2" fontId="21" fillId="3" borderId="4" xfId="0" applyNumberFormat="1" applyFont="1" applyFill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2" fontId="12" fillId="0" borderId="7" xfId="0" applyNumberFormat="1" applyFont="1" applyBorder="1" applyAlignment="1">
      <alignment horizontal="right"/>
    </xf>
    <xf numFmtId="2" fontId="21" fillId="3" borderId="7" xfId="0" applyNumberFormat="1" applyFont="1" applyFill="1" applyBorder="1" applyAlignment="1">
      <alignment horizontal="right"/>
    </xf>
    <xf numFmtId="2" fontId="12" fillId="0" borderId="12" xfId="0" applyNumberFormat="1" applyFont="1" applyBorder="1" applyAlignment="1">
      <alignment horizontal="right"/>
    </xf>
    <xf numFmtId="2" fontId="8" fillId="0" borderId="6" xfId="0" applyNumberFormat="1" applyFont="1" applyFill="1" applyBorder="1" applyAlignment="1">
      <alignment horizontal="right"/>
    </xf>
    <xf numFmtId="2" fontId="8" fillId="0" borderId="21" xfId="0" applyNumberFormat="1" applyFont="1" applyFill="1" applyBorder="1" applyAlignment="1">
      <alignment horizontal="right"/>
    </xf>
    <xf numFmtId="2" fontId="12" fillId="0" borderId="23" xfId="0" applyNumberFormat="1" applyFont="1" applyBorder="1" applyAlignment="1">
      <alignment horizontal="right"/>
    </xf>
    <xf numFmtId="2" fontId="5" fillId="3" borderId="7" xfId="0" applyNumberFormat="1" applyFont="1" applyFill="1" applyBorder="1" applyAlignment="1">
      <alignment horizontal="right"/>
    </xf>
    <xf numFmtId="2" fontId="12" fillId="0" borderId="7" xfId="0" applyNumberFormat="1" applyFont="1" applyBorder="1" applyAlignment="1"/>
    <xf numFmtId="165" fontId="2" fillId="0" borderId="7" xfId="0" applyNumberFormat="1" applyFont="1" applyFill="1" applyBorder="1"/>
    <xf numFmtId="0" fontId="2" fillId="0" borderId="19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20" xfId="0" applyFont="1" applyFill="1" applyBorder="1"/>
    <xf numFmtId="2" fontId="5" fillId="0" borderId="7" xfId="0" applyNumberFormat="1" applyFont="1" applyFill="1" applyBorder="1" applyAlignment="1">
      <alignment horizontal="right"/>
    </xf>
    <xf numFmtId="0" fontId="0" fillId="25" borderId="0" xfId="0" applyFont="1" applyFill="1" applyAlignment="1"/>
    <xf numFmtId="2" fontId="3" fillId="2" borderId="7" xfId="0" applyNumberFormat="1" applyFont="1" applyFill="1" applyBorder="1" applyAlignment="1">
      <alignment horizontal="left" vertical="top" wrapText="1"/>
    </xf>
    <xf numFmtId="0" fontId="4" fillId="16" borderId="0" xfId="0" applyFont="1" applyFill="1" applyAlignment="1"/>
    <xf numFmtId="164" fontId="2" fillId="0" borderId="7" xfId="0" quotePrefix="1" applyNumberFormat="1" applyFont="1" applyBorder="1" applyAlignment="1"/>
    <xf numFmtId="164" fontId="2" fillId="0" borderId="7" xfId="0" quotePrefix="1" applyNumberFormat="1" applyFont="1" applyFill="1" applyBorder="1" applyAlignment="1"/>
    <xf numFmtId="0" fontId="10" fillId="25" borderId="0" xfId="0" applyFont="1" applyFill="1" applyAlignment="1"/>
    <xf numFmtId="0" fontId="10" fillId="0" borderId="0" xfId="0" applyFont="1" applyAlignment="1">
      <alignment horizontal="left" vertical="top" wrapText="1"/>
    </xf>
    <xf numFmtId="0" fontId="10" fillId="0" borderId="0" xfId="0" applyFont="1" applyFill="1" applyAlignment="1">
      <alignment horizontal="left" vertical="top" wrapText="1"/>
    </xf>
    <xf numFmtId="0" fontId="10" fillId="0" borderId="16" xfId="0" applyFont="1" applyFill="1" applyBorder="1"/>
    <xf numFmtId="2" fontId="2" fillId="0" borderId="7" xfId="0" applyNumberFormat="1" applyFont="1" applyFill="1" applyBorder="1" applyAlignment="1">
      <alignment horizontal="right"/>
    </xf>
    <xf numFmtId="0" fontId="10" fillId="0" borderId="0" xfId="0" applyFont="1" applyFill="1" applyAlignment="1"/>
    <xf numFmtId="0" fontId="10" fillId="0" borderId="17" xfId="0" applyFont="1" applyFill="1" applyBorder="1"/>
    <xf numFmtId="0" fontId="10" fillId="0" borderId="0" xfId="0" applyFont="1" applyFill="1" applyBorder="1" applyAlignment="1"/>
    <xf numFmtId="0" fontId="10" fillId="0" borderId="18" xfId="0" applyFont="1" applyFill="1" applyBorder="1"/>
    <xf numFmtId="0" fontId="35" fillId="2" borderId="7" xfId="0" applyFont="1" applyFill="1" applyBorder="1" applyAlignment="1">
      <alignment horizontal="left" vertical="top" wrapText="1"/>
    </xf>
    <xf numFmtId="0" fontId="35" fillId="23" borderId="7" xfId="0" applyFont="1" applyFill="1" applyBorder="1" applyAlignment="1">
      <alignment horizontal="left" vertical="top" wrapText="1"/>
    </xf>
    <xf numFmtId="0" fontId="35" fillId="20" borderId="7" xfId="0" applyFont="1" applyFill="1" applyBorder="1" applyAlignment="1">
      <alignment horizontal="left" vertical="top" wrapText="1"/>
    </xf>
    <xf numFmtId="2" fontId="35" fillId="2" borderId="7" xfId="0" applyNumberFormat="1" applyFont="1" applyFill="1" applyBorder="1" applyAlignment="1">
      <alignment horizontal="left" vertical="top" wrapText="1"/>
    </xf>
    <xf numFmtId="0" fontId="2" fillId="0" borderId="0" xfId="0" applyFont="1" applyAlignment="1"/>
    <xf numFmtId="0" fontId="2" fillId="0" borderId="0" xfId="0" applyFont="1" applyFill="1" applyAlignment="1"/>
    <xf numFmtId="0" fontId="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5" fillId="26" borderId="7" xfId="0" applyFont="1" applyFill="1" applyBorder="1" applyAlignment="1">
      <alignment horizontal="center" vertical="top" wrapText="1"/>
    </xf>
    <xf numFmtId="0" fontId="35" fillId="21" borderId="7" xfId="0" applyFont="1" applyFill="1" applyBorder="1" applyAlignment="1">
      <alignment horizontal="center" vertical="top" wrapText="1"/>
    </xf>
    <xf numFmtId="0" fontId="35" fillId="14" borderId="7" xfId="0" applyFont="1" applyFill="1" applyBorder="1" applyAlignment="1">
      <alignment horizontal="center" vertical="top" wrapText="1"/>
    </xf>
    <xf numFmtId="0" fontId="35" fillId="6" borderId="7" xfId="0" applyFont="1" applyFill="1" applyBorder="1" applyAlignment="1">
      <alignment horizontal="center" vertical="top" wrapText="1"/>
    </xf>
    <xf numFmtId="0" fontId="35" fillId="14" borderId="11" xfId="0" applyFont="1" applyFill="1" applyBorder="1" applyAlignment="1">
      <alignment horizontal="center" vertical="top" wrapText="1"/>
    </xf>
    <xf numFmtId="0" fontId="10" fillId="0" borderId="30" xfId="0" applyFont="1" applyBorder="1" applyAlignment="1">
      <alignment horizontal="left" vertical="top" wrapText="1"/>
    </xf>
    <xf numFmtId="0" fontId="10" fillId="0" borderId="30" xfId="0" applyFont="1" applyFill="1" applyBorder="1" applyAlignment="1"/>
    <xf numFmtId="0" fontId="10" fillId="0" borderId="30" xfId="0" applyFont="1" applyBorder="1" applyAlignment="1"/>
    <xf numFmtId="16" fontId="0" fillId="0" borderId="0" xfId="0" quotePrefix="1" applyNumberFormat="1" applyFont="1" applyAlignment="1">
      <alignment horizontal="center" vertical="top" wrapText="1"/>
    </xf>
    <xf numFmtId="0" fontId="0" fillId="0" borderId="30" xfId="0" applyFont="1" applyBorder="1" applyAlignment="1">
      <alignment horizontal="center" vertical="top" wrapText="1"/>
    </xf>
    <xf numFmtId="0" fontId="0" fillId="0" borderId="0" xfId="0" quotePrefix="1" applyFont="1" applyAlignment="1">
      <alignment horizontal="center" vertical="top" wrapText="1"/>
    </xf>
    <xf numFmtId="0" fontId="10" fillId="0" borderId="30" xfId="0" applyFont="1" applyBorder="1" applyAlignment="1">
      <alignment horizontal="center" vertical="top" wrapText="1"/>
    </xf>
    <xf numFmtId="0" fontId="10" fillId="0" borderId="30" xfId="0" applyFont="1" applyFill="1" applyBorder="1" applyAlignment="1">
      <alignment horizontal="center"/>
    </xf>
    <xf numFmtId="0" fontId="2" fillId="17" borderId="0" xfId="0" applyFont="1" applyFill="1" applyBorder="1"/>
    <xf numFmtId="2" fontId="5" fillId="17" borderId="7" xfId="0" applyNumberFormat="1" applyFont="1" applyFill="1" applyBorder="1" applyAlignment="1">
      <alignment horizontal="right"/>
    </xf>
    <xf numFmtId="0" fontId="35" fillId="23" borderId="7" xfId="0" applyFont="1" applyFill="1" applyBorder="1" applyAlignment="1">
      <alignment horizontal="center" vertical="top" wrapText="1"/>
    </xf>
    <xf numFmtId="0" fontId="35" fillId="20" borderId="7" xfId="0" applyFont="1" applyFill="1" applyBorder="1" applyAlignment="1">
      <alignment horizontal="center" vertical="top" wrapText="1"/>
    </xf>
    <xf numFmtId="0" fontId="35" fillId="20" borderId="31" xfId="0" applyFont="1" applyFill="1" applyBorder="1" applyAlignment="1">
      <alignment horizontal="center" vertical="top" wrapText="1"/>
    </xf>
    <xf numFmtId="0" fontId="35" fillId="20" borderId="32" xfId="0" applyFont="1" applyFill="1" applyBorder="1" applyAlignment="1">
      <alignment horizontal="center" vertical="top" wrapText="1"/>
    </xf>
    <xf numFmtId="0" fontId="10" fillId="0" borderId="33" xfId="0" applyFont="1" applyBorder="1" applyAlignment="1">
      <alignment horizontal="center" vertical="top" wrapText="1"/>
    </xf>
    <xf numFmtId="0" fontId="10" fillId="0" borderId="33" xfId="0" applyFont="1" applyFill="1" applyBorder="1" applyAlignment="1"/>
    <xf numFmtId="0" fontId="10" fillId="0" borderId="34" xfId="0" applyFont="1" applyBorder="1" applyAlignment="1">
      <alignment horizontal="center" vertical="top" wrapText="1"/>
    </xf>
    <xf numFmtId="0" fontId="2" fillId="6" borderId="0" xfId="0" applyFont="1" applyFill="1" applyBorder="1"/>
    <xf numFmtId="0" fontId="36" fillId="0" borderId="0" xfId="0" applyFont="1" applyFill="1" applyAlignment="1"/>
    <xf numFmtId="0" fontId="10" fillId="6" borderId="17" xfId="0" applyFont="1" applyFill="1" applyBorder="1"/>
  </cellXfs>
  <cellStyles count="3">
    <cellStyle name="Eingabe" xfId="2" builtinId="20"/>
    <cellStyle name="Eingabe 2" xfId="1"/>
    <cellStyle name="Standard" xfId="0" builtinId="0"/>
  </cellStyles>
  <dxfs count="9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4.xml"/><Relationship Id="rId18" Type="http://schemas.openxmlformats.org/officeDocument/2006/relationships/worksheet" Target="worksheets/sheet9.xml"/><Relationship Id="rId26" Type="http://schemas.openxmlformats.org/officeDocument/2006/relationships/worksheet" Target="worksheets/sheet17.xml"/><Relationship Id="rId39" Type="http://schemas.openxmlformats.org/officeDocument/2006/relationships/worksheet" Target="worksheets/sheet30.xml"/><Relationship Id="rId21" Type="http://schemas.openxmlformats.org/officeDocument/2006/relationships/worksheet" Target="worksheets/sheet12.xml"/><Relationship Id="rId34" Type="http://schemas.openxmlformats.org/officeDocument/2006/relationships/worksheet" Target="worksheets/sheet25.xml"/><Relationship Id="rId42" Type="http://schemas.openxmlformats.org/officeDocument/2006/relationships/worksheet" Target="worksheets/sheet33.xml"/><Relationship Id="rId47" Type="http://schemas.openxmlformats.org/officeDocument/2006/relationships/externalLink" Target="externalLinks/externalLink1.xml"/><Relationship Id="rId50" Type="http://schemas.openxmlformats.org/officeDocument/2006/relationships/theme" Target="theme/theme1.xml"/><Relationship Id="rId7" Type="http://schemas.openxmlformats.org/officeDocument/2006/relationships/chartsheet" Target="chartsheets/sheet5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7.xml"/><Relationship Id="rId29" Type="http://schemas.openxmlformats.org/officeDocument/2006/relationships/worksheet" Target="worksheets/sheet20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5.xml"/><Relationship Id="rId32" Type="http://schemas.openxmlformats.org/officeDocument/2006/relationships/worksheet" Target="worksheets/sheet23.xml"/><Relationship Id="rId37" Type="http://schemas.openxmlformats.org/officeDocument/2006/relationships/worksheet" Target="worksheets/sheet28.xml"/><Relationship Id="rId40" Type="http://schemas.openxmlformats.org/officeDocument/2006/relationships/worksheet" Target="worksheets/sheet31.xml"/><Relationship Id="rId45" Type="http://schemas.openxmlformats.org/officeDocument/2006/relationships/worksheet" Target="worksheets/sheet36.xml"/><Relationship Id="rId53" Type="http://schemas.openxmlformats.org/officeDocument/2006/relationships/calcChain" Target="calcChain.xml"/><Relationship Id="rId5" Type="http://schemas.openxmlformats.org/officeDocument/2006/relationships/worksheet" Target="worksheets/sheet2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10.xml"/><Relationship Id="rId31" Type="http://schemas.openxmlformats.org/officeDocument/2006/relationships/worksheet" Target="worksheets/sheet22.xml"/><Relationship Id="rId44" Type="http://schemas.openxmlformats.org/officeDocument/2006/relationships/worksheet" Target="worksheets/sheet35.xml"/><Relationship Id="rId52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3.xml"/><Relationship Id="rId14" Type="http://schemas.openxmlformats.org/officeDocument/2006/relationships/worksheet" Target="worksheets/sheet5.xml"/><Relationship Id="rId22" Type="http://schemas.openxmlformats.org/officeDocument/2006/relationships/worksheet" Target="worksheets/sheet13.xml"/><Relationship Id="rId27" Type="http://schemas.openxmlformats.org/officeDocument/2006/relationships/worksheet" Target="worksheets/sheet18.xml"/><Relationship Id="rId30" Type="http://schemas.openxmlformats.org/officeDocument/2006/relationships/worksheet" Target="worksheets/sheet21.xml"/><Relationship Id="rId35" Type="http://schemas.openxmlformats.org/officeDocument/2006/relationships/worksheet" Target="worksheets/sheet26.xml"/><Relationship Id="rId43" Type="http://schemas.openxmlformats.org/officeDocument/2006/relationships/worksheet" Target="worksheets/sheet34.xml"/><Relationship Id="rId48" Type="http://schemas.openxmlformats.org/officeDocument/2006/relationships/externalLink" Target="externalLinks/externalLink2.xml"/><Relationship Id="rId8" Type="http://schemas.openxmlformats.org/officeDocument/2006/relationships/chartsheet" Target="chartsheets/sheet6.xml"/><Relationship Id="rId51" Type="http://schemas.openxmlformats.org/officeDocument/2006/relationships/styles" Target="styles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8.xml"/><Relationship Id="rId25" Type="http://schemas.openxmlformats.org/officeDocument/2006/relationships/worksheet" Target="worksheets/sheet16.xml"/><Relationship Id="rId33" Type="http://schemas.openxmlformats.org/officeDocument/2006/relationships/worksheet" Target="worksheets/sheet24.xml"/><Relationship Id="rId38" Type="http://schemas.openxmlformats.org/officeDocument/2006/relationships/worksheet" Target="worksheets/sheet29.xml"/><Relationship Id="rId46" Type="http://schemas.openxmlformats.org/officeDocument/2006/relationships/worksheet" Target="worksheets/sheet37.xml"/><Relationship Id="rId20" Type="http://schemas.openxmlformats.org/officeDocument/2006/relationships/worksheet" Target="worksheets/sheet11.xml"/><Relationship Id="rId41" Type="http://schemas.openxmlformats.org/officeDocument/2006/relationships/worksheet" Target="worksheets/sheet3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5" Type="http://schemas.openxmlformats.org/officeDocument/2006/relationships/worksheet" Target="worksheets/sheet6.xml"/><Relationship Id="rId23" Type="http://schemas.openxmlformats.org/officeDocument/2006/relationships/worksheet" Target="worksheets/sheet14.xml"/><Relationship Id="rId28" Type="http://schemas.openxmlformats.org/officeDocument/2006/relationships/worksheet" Target="worksheets/sheet19.xml"/><Relationship Id="rId36" Type="http://schemas.openxmlformats.org/officeDocument/2006/relationships/worksheet" Target="worksheets/sheet27.xml"/><Relationship Id="rId4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PROT!$B$3</c:f>
              <c:strCache>
                <c:ptCount val="1"/>
                <c:pt idx="0">
                  <c:v>MENA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PROT!$C$3:$G$3</c:f>
              <c:numCache>
                <c:formatCode>0.00</c:formatCode>
                <c:ptCount val="5"/>
                <c:pt idx="0">
                  <c:v>0.60949463502711965</c:v>
                </c:pt>
                <c:pt idx="1">
                  <c:v>0.60820981536401453</c:v>
                </c:pt>
                <c:pt idx="2">
                  <c:v>0.57191376850688858</c:v>
                </c:pt>
                <c:pt idx="3">
                  <c:v>0.53746953326361757</c:v>
                </c:pt>
                <c:pt idx="4">
                  <c:v>0.5541283918178217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0-4C53-B98B-D037D6AF915C}"/>
            </c:ext>
          </c:extLst>
        </c:ser>
        <c:ser>
          <c:idx val="1"/>
          <c:order val="1"/>
          <c:tx>
            <c:strRef>
              <c:f>PROT!$B$4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PROT!$C$4:$G$4</c:f>
              <c:numCache>
                <c:formatCode>0.00</c:formatCode>
                <c:ptCount val="5"/>
                <c:pt idx="0">
                  <c:v>0.37594771981592484</c:v>
                </c:pt>
                <c:pt idx="1">
                  <c:v>0.38580501847451376</c:v>
                </c:pt>
                <c:pt idx="2">
                  <c:v>0.4385610615686274</c:v>
                </c:pt>
                <c:pt idx="3">
                  <c:v>0.43031845902555593</c:v>
                </c:pt>
                <c:pt idx="4">
                  <c:v>0.46935027780447164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0-4C53-B98B-D037D6AF915C}"/>
            </c:ext>
          </c:extLst>
        </c:ser>
        <c:ser>
          <c:idx val="2"/>
          <c:order val="2"/>
          <c:tx>
            <c:strRef>
              <c:f>PROT!$B$5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PROT!$C$5:$G$5</c:f>
              <c:numCache>
                <c:formatCode>0.00</c:formatCode>
                <c:ptCount val="5"/>
                <c:pt idx="0">
                  <c:v>0.60229699190123209</c:v>
                </c:pt>
                <c:pt idx="1">
                  <c:v>0.61092748149304765</c:v>
                </c:pt>
                <c:pt idx="2">
                  <c:v>0.62001840843113132</c:v>
                </c:pt>
                <c:pt idx="3">
                  <c:v>0.61405439194514921</c:v>
                </c:pt>
                <c:pt idx="4">
                  <c:v>0.62942159483296323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0-4C53-B98B-D037D6AF915C}"/>
            </c:ext>
          </c:extLst>
        </c:ser>
        <c:ser>
          <c:idx val="3"/>
          <c:order val="3"/>
          <c:tx>
            <c:strRef>
              <c:f>PROT!$B$6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PROT!$C$6:$G$6</c:f>
              <c:numCache>
                <c:formatCode>0.00</c:formatCode>
                <c:ptCount val="5"/>
                <c:pt idx="0">
                  <c:v>0.54342075720802951</c:v>
                </c:pt>
                <c:pt idx="1">
                  <c:v>0.55368200429804137</c:v>
                </c:pt>
                <c:pt idx="2">
                  <c:v>0.53097652687541785</c:v>
                </c:pt>
                <c:pt idx="3">
                  <c:v>0.51646290881774359</c:v>
                </c:pt>
                <c:pt idx="4">
                  <c:v>0.52437448372552831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D0-4C53-B98B-D037D6AF915C}"/>
            </c:ext>
          </c:extLst>
        </c:ser>
        <c:ser>
          <c:idx val="4"/>
          <c:order val="4"/>
          <c:tx>
            <c:strRef>
              <c:f>PROT!$B$7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PROT!$C$7:$G$7</c:f>
              <c:numCache>
                <c:formatCode>0.00</c:formatCode>
                <c:ptCount val="5"/>
                <c:pt idx="0">
                  <c:v>0.82011111111111112</c:v>
                </c:pt>
                <c:pt idx="1">
                  <c:v>0.84339506172839507</c:v>
                </c:pt>
                <c:pt idx="2">
                  <c:v>0.85295061728395061</c:v>
                </c:pt>
                <c:pt idx="3">
                  <c:v>0.85575617283950633</c:v>
                </c:pt>
                <c:pt idx="4">
                  <c:v>0.84835324700628334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D0-4C53-B98B-D037D6AF915C}"/>
            </c:ext>
          </c:extLst>
        </c:ser>
        <c:ser>
          <c:idx val="5"/>
          <c:order val="5"/>
          <c:tx>
            <c:strRef>
              <c:f>PROT!$B$8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PROT!$C$8:$G$8</c:f>
              <c:numCache>
                <c:formatCode>0.00</c:formatCode>
                <c:ptCount val="5"/>
                <c:pt idx="0">
                  <c:v>0.81899835704444557</c:v>
                </c:pt>
                <c:pt idx="1">
                  <c:v>0.83657194432179638</c:v>
                </c:pt>
                <c:pt idx="2">
                  <c:v>0.83657497100137179</c:v>
                </c:pt>
                <c:pt idx="3">
                  <c:v>0.84081418037902744</c:v>
                </c:pt>
                <c:pt idx="4">
                  <c:v>0.84481767348704528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D0-4C53-B98B-D037D6AF915C}"/>
            </c:ext>
          </c:extLst>
        </c:ser>
        <c:ser>
          <c:idx val="6"/>
          <c:order val="6"/>
          <c:tx>
            <c:strRef>
              <c:f>PROT!$B$9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PROT!$C$9:$G$9</c:f>
              <c:numCache>
                <c:formatCode>0.00</c:formatCode>
                <c:ptCount val="5"/>
                <c:pt idx="0">
                  <c:v>0.63010259950357261</c:v>
                </c:pt>
                <c:pt idx="1">
                  <c:v>0.63054253636854296</c:v>
                </c:pt>
                <c:pt idx="2">
                  <c:v>0.65376875632025044</c:v>
                </c:pt>
                <c:pt idx="3">
                  <c:v>0.6663966457425774</c:v>
                </c:pt>
                <c:pt idx="4">
                  <c:v>0.63353322326060446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D0-4C53-B98B-D037D6AF915C}"/>
            </c:ext>
          </c:extLst>
        </c:ser>
        <c:ser>
          <c:idx val="7"/>
          <c:order val="7"/>
          <c:tx>
            <c:strRef>
              <c:f>PROT!$B$10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PROT!$C$10:$G$10</c:f>
              <c:numCache>
                <c:formatCode>0.00</c:formatCode>
                <c:ptCount val="5"/>
                <c:pt idx="0">
                  <c:v>0.60572361547129261</c:v>
                </c:pt>
                <c:pt idx="1">
                  <c:v>0.63497774762457038</c:v>
                </c:pt>
                <c:pt idx="2">
                  <c:v>0.63051393301979142</c:v>
                </c:pt>
                <c:pt idx="3">
                  <c:v>0.62162284768718612</c:v>
                </c:pt>
                <c:pt idx="4">
                  <c:v>0.65719343879729786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D0-4C53-B98B-D037D6AF915C}"/>
            </c:ext>
          </c:extLst>
        </c:ser>
        <c:ser>
          <c:idx val="8"/>
          <c:order val="8"/>
          <c:tx>
            <c:strRef>
              <c:f>PROT!$B$11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PROT!$C$11:$G$11</c:f>
              <c:numCache>
                <c:formatCode>0.00</c:formatCode>
                <c:ptCount val="5"/>
                <c:pt idx="0">
                  <c:v>0.56888888888888889</c:v>
                </c:pt>
                <c:pt idx="1">
                  <c:v>0.56077777777777771</c:v>
                </c:pt>
                <c:pt idx="2">
                  <c:v>0.57055555555555548</c:v>
                </c:pt>
                <c:pt idx="3">
                  <c:v>0.58977777777777785</c:v>
                </c:pt>
                <c:pt idx="4">
                  <c:v>0.61297032705966104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D0-4C53-B98B-D037D6AF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0.4333649740984189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6A7-9E22-427DA326814A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0.73133333333333339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8-46A7-9E22-427DA326814A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0.49566666666666659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8-46A7-9E22-427DA326814A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0.49149755792402344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8-46A7-9E22-427DA326814A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0.63666666666666671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8-46A7-9E22-427DA326814A}"/>
            </c:ext>
          </c:extLst>
        </c:ser>
        <c:ser>
          <c:idx val="5"/>
          <c:order val="5"/>
          <c:tx>
            <c:strRef>
              <c:f>PROT!$B$174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PROT!$C$174:$G$174</c:f>
              <c:numCache>
                <c:formatCode>0.00</c:formatCode>
                <c:ptCount val="5"/>
                <c:pt idx="0">
                  <c:v>0.73100000000000009</c:v>
                </c:pt>
                <c:pt idx="1">
                  <c:v>0.71633333333333327</c:v>
                </c:pt>
                <c:pt idx="2">
                  <c:v>0.71200000000000008</c:v>
                </c:pt>
                <c:pt idx="3">
                  <c:v>0.68566666666666676</c:v>
                </c:pt>
                <c:pt idx="4">
                  <c:v>0.68452654860251416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8-46A7-9E22-427DA326814A}"/>
            </c:ext>
          </c:extLst>
        </c:ser>
        <c:ser>
          <c:idx val="6"/>
          <c:order val="6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0.47833333333333333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8-46A7-9E22-427DA326814A}"/>
            </c:ext>
          </c:extLst>
        </c:ser>
        <c:ser>
          <c:idx val="7"/>
          <c:order val="7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0.65666666666666662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8-46A7-9E22-427DA326814A}"/>
            </c:ext>
          </c:extLst>
        </c:ser>
        <c:ser>
          <c:idx val="8"/>
          <c:order val="8"/>
          <c:tx>
            <c:strRef>
              <c:f>PROT!$B$177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PROT!$C$177:$G$177</c:f>
              <c:numCache>
                <c:formatCode>0.00</c:formatCode>
                <c:ptCount val="5"/>
                <c:pt idx="0">
                  <c:v>0.80233333333333334</c:v>
                </c:pt>
                <c:pt idx="1">
                  <c:v>0.82599999999999996</c:v>
                </c:pt>
                <c:pt idx="2">
                  <c:v>0.752</c:v>
                </c:pt>
                <c:pt idx="3">
                  <c:v>0.7619999999999999</c:v>
                </c:pt>
                <c:pt idx="4">
                  <c:v>0.72776984008333334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8-46A7-9E22-427DA326814A}"/>
            </c:ext>
          </c:extLst>
        </c:ser>
        <c:ser>
          <c:idx val="9"/>
          <c:order val="9"/>
          <c:tx>
            <c:strRef>
              <c:f>PROT!$B$178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PROT!$C$178:$G$178</c:f>
              <c:numCache>
                <c:formatCode>0.00</c:formatCode>
                <c:ptCount val="5"/>
                <c:pt idx="0">
                  <c:v>0.76333333333333342</c:v>
                </c:pt>
                <c:pt idx="1">
                  <c:v>0.80600000000000005</c:v>
                </c:pt>
                <c:pt idx="2">
                  <c:v>0.80800000000000005</c:v>
                </c:pt>
                <c:pt idx="3">
                  <c:v>0.76200000000000001</c:v>
                </c:pt>
                <c:pt idx="4">
                  <c:v>0.69872915394833324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8-46A7-9E22-427DA326814A}"/>
            </c:ext>
          </c:extLst>
        </c:ser>
        <c:ser>
          <c:idx val="10"/>
          <c:order val="10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0.51733333333333342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8-46A7-9E22-427DA326814A}"/>
            </c:ext>
          </c:extLst>
        </c:ser>
        <c:ser>
          <c:idx val="11"/>
          <c:order val="11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0.68266666666666675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8-46A7-9E22-427DA326814A}"/>
            </c:ext>
          </c:extLst>
        </c:ser>
        <c:ser>
          <c:idx val="12"/>
          <c:order val="12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0.50453121534989298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8-46A7-9E22-427DA326814A}"/>
            </c:ext>
          </c:extLst>
        </c:ser>
        <c:ser>
          <c:idx val="13"/>
          <c:order val="13"/>
          <c:tx>
            <c:strRef>
              <c:f>PROT!$B$182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PROT!$C$182:$G$182</c:f>
              <c:numCache>
                <c:formatCode>0.00</c:formatCode>
                <c:ptCount val="5"/>
                <c:pt idx="0">
                  <c:v>0.7473333333333334</c:v>
                </c:pt>
                <c:pt idx="1">
                  <c:v>0.79200000000000004</c:v>
                </c:pt>
                <c:pt idx="2">
                  <c:v>0.752</c:v>
                </c:pt>
                <c:pt idx="3">
                  <c:v>0.69800000000000006</c:v>
                </c:pt>
                <c:pt idx="4">
                  <c:v>0.69158469931666677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8-46A7-9E22-427DA326814A}"/>
            </c:ext>
          </c:extLst>
        </c:ser>
        <c:ser>
          <c:idx val="14"/>
          <c:order val="14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0.47035911136779146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8-46A7-9E22-427DA3268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0.4333649740984189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F-4E13-B54D-D517B9883484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0.73133333333333339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F-4E13-B54D-D517B9883484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0.49566666666666659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F-4E13-B54D-D517B9883484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0.49149755792402344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3F-4E13-B54D-D517B9883484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0.63666666666666671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F-4E13-B54D-D517B9883484}"/>
            </c:ext>
          </c:extLst>
        </c:ser>
        <c:ser>
          <c:idx val="6"/>
          <c:order val="5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0.47833333333333333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3F-4E13-B54D-D517B9883484}"/>
            </c:ext>
          </c:extLst>
        </c:ser>
        <c:ser>
          <c:idx val="7"/>
          <c:order val="6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0.65666666666666662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3F-4E13-B54D-D517B9883484}"/>
            </c:ext>
          </c:extLst>
        </c:ser>
        <c:ser>
          <c:idx val="10"/>
          <c:order val="7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0.51733333333333342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3F-4E13-B54D-D517B9883484}"/>
            </c:ext>
          </c:extLst>
        </c:ser>
        <c:ser>
          <c:idx val="11"/>
          <c:order val="8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0.68266666666666675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3F-4E13-B54D-D517B9883484}"/>
            </c:ext>
          </c:extLst>
        </c:ser>
        <c:ser>
          <c:idx val="12"/>
          <c:order val="9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0.50453121534989298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3F-4E13-B54D-D517B9883484}"/>
            </c:ext>
          </c:extLst>
        </c:ser>
        <c:ser>
          <c:idx val="14"/>
          <c:order val="10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0.47035911136779146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3F-4E13-B54D-D517B988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78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PROV!$B$3</c:f>
              <c:strCache>
                <c:ptCount val="1"/>
                <c:pt idx="0">
                  <c:v>MENA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PROV!$C$3:$G$3</c:f>
              <c:numCache>
                <c:formatCode>0.00</c:formatCode>
                <c:ptCount val="5"/>
                <c:pt idx="0">
                  <c:v>0.54167632898778484</c:v>
                </c:pt>
                <c:pt idx="1">
                  <c:v>0.55385822107153715</c:v>
                </c:pt>
                <c:pt idx="2">
                  <c:v>0.5727262516534084</c:v>
                </c:pt>
                <c:pt idx="3">
                  <c:v>0.56575026213428636</c:v>
                </c:pt>
                <c:pt idx="4">
                  <c:v>0.57060672743740681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4827-8559-931242923CC4}"/>
            </c:ext>
          </c:extLst>
        </c:ser>
        <c:ser>
          <c:idx val="1"/>
          <c:order val="1"/>
          <c:tx>
            <c:strRef>
              <c:f>PROV!$B$4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PROV!$C$4:$G$4</c:f>
              <c:numCache>
                <c:formatCode>0.00</c:formatCode>
                <c:ptCount val="5"/>
                <c:pt idx="0">
                  <c:v>0.37544113001972806</c:v>
                </c:pt>
                <c:pt idx="1">
                  <c:v>0.39217456140559065</c:v>
                </c:pt>
                <c:pt idx="2">
                  <c:v>0.38911222737395346</c:v>
                </c:pt>
                <c:pt idx="3">
                  <c:v>0.41098046883320244</c:v>
                </c:pt>
                <c:pt idx="4">
                  <c:v>0.41660207660402759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4827-8559-931242923CC4}"/>
            </c:ext>
          </c:extLst>
        </c:ser>
        <c:ser>
          <c:idx val="2"/>
          <c:order val="2"/>
          <c:tx>
            <c:strRef>
              <c:f>PROV!$B$5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PROV!$C$5:$G$5</c:f>
              <c:numCache>
                <c:formatCode>0.00</c:formatCode>
                <c:ptCount val="5"/>
                <c:pt idx="0">
                  <c:v>0.48639089896637294</c:v>
                </c:pt>
                <c:pt idx="1">
                  <c:v>0.50238959719666243</c:v>
                </c:pt>
                <c:pt idx="2">
                  <c:v>0.53391369851169923</c:v>
                </c:pt>
                <c:pt idx="3">
                  <c:v>0.54697610746022263</c:v>
                </c:pt>
                <c:pt idx="4">
                  <c:v>0.56819862664384002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4827-8559-931242923CC4}"/>
            </c:ext>
          </c:extLst>
        </c:ser>
        <c:ser>
          <c:idx val="3"/>
          <c:order val="3"/>
          <c:tx>
            <c:strRef>
              <c:f>PROV!$B$6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PROV!$C$6:$G$6</c:f>
              <c:numCache>
                <c:formatCode>0.00</c:formatCode>
                <c:ptCount val="5"/>
                <c:pt idx="0">
                  <c:v>0.38285836213698904</c:v>
                </c:pt>
                <c:pt idx="1">
                  <c:v>0.39321313626515975</c:v>
                </c:pt>
                <c:pt idx="2">
                  <c:v>0.40037647470195326</c:v>
                </c:pt>
                <c:pt idx="3">
                  <c:v>0.40356631946229626</c:v>
                </c:pt>
                <c:pt idx="4">
                  <c:v>0.37564119897685583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E-4827-8559-931242923CC4}"/>
            </c:ext>
          </c:extLst>
        </c:ser>
        <c:ser>
          <c:idx val="4"/>
          <c:order val="4"/>
          <c:tx>
            <c:strRef>
              <c:f>PROV!$B$7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PROV!$C$7:$G$7</c:f>
              <c:numCache>
                <c:formatCode>0.00</c:formatCode>
                <c:ptCount val="5"/>
                <c:pt idx="0">
                  <c:v>0.74575838443729081</c:v>
                </c:pt>
                <c:pt idx="1">
                  <c:v>0.74500981139555811</c:v>
                </c:pt>
                <c:pt idx="2">
                  <c:v>0.74838135167403064</c:v>
                </c:pt>
                <c:pt idx="3">
                  <c:v>0.75282003400478459</c:v>
                </c:pt>
                <c:pt idx="4">
                  <c:v>0.77199693698940575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E-4827-8559-931242923CC4}"/>
            </c:ext>
          </c:extLst>
        </c:ser>
        <c:ser>
          <c:idx val="5"/>
          <c:order val="5"/>
          <c:tx>
            <c:strRef>
              <c:f>PROV!$B$8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PROV!$C$8:$G$8</c:f>
              <c:numCache>
                <c:formatCode>0.00</c:formatCode>
                <c:ptCount val="5"/>
                <c:pt idx="0">
                  <c:v>0.79786997099950396</c:v>
                </c:pt>
                <c:pt idx="1">
                  <c:v>0.79092553201170634</c:v>
                </c:pt>
                <c:pt idx="2">
                  <c:v>0.79521549334613095</c:v>
                </c:pt>
                <c:pt idx="3">
                  <c:v>0.8110177849042659</c:v>
                </c:pt>
                <c:pt idx="4">
                  <c:v>0.83391408717196203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E-4827-8559-931242923CC4}"/>
            </c:ext>
          </c:extLst>
        </c:ser>
        <c:ser>
          <c:idx val="6"/>
          <c:order val="6"/>
          <c:tx>
            <c:strRef>
              <c:f>PROV!$B$9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PROV!$C$9:$G$9</c:f>
              <c:numCache>
                <c:formatCode>0.00</c:formatCode>
                <c:ptCount val="5"/>
                <c:pt idx="0">
                  <c:v>0.50535706360717092</c:v>
                </c:pt>
                <c:pt idx="1">
                  <c:v>0.52654249826452637</c:v>
                </c:pt>
                <c:pt idx="2">
                  <c:v>0.54743160547659164</c:v>
                </c:pt>
                <c:pt idx="3">
                  <c:v>0.5451075733320897</c:v>
                </c:pt>
                <c:pt idx="4">
                  <c:v>0.54308087391278681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9E-4827-8559-931242923CC4}"/>
            </c:ext>
          </c:extLst>
        </c:ser>
        <c:ser>
          <c:idx val="7"/>
          <c:order val="7"/>
          <c:tx>
            <c:strRef>
              <c:f>PROV!$B$10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PROV!$C$10:$G$10</c:f>
              <c:numCache>
                <c:formatCode>0.00</c:formatCode>
                <c:ptCount val="5"/>
                <c:pt idx="0">
                  <c:v>0.53907293406531986</c:v>
                </c:pt>
                <c:pt idx="1">
                  <c:v>0.56380194681335516</c:v>
                </c:pt>
                <c:pt idx="2">
                  <c:v>0.5839245066721146</c:v>
                </c:pt>
                <c:pt idx="3">
                  <c:v>0.59086044539429194</c:v>
                </c:pt>
                <c:pt idx="4">
                  <c:v>0.61834314020797798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E-4827-8559-931242923CC4}"/>
            </c:ext>
          </c:extLst>
        </c:ser>
        <c:ser>
          <c:idx val="8"/>
          <c:order val="8"/>
          <c:tx>
            <c:strRef>
              <c:f>PROV!$B$11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PROV!$C$11:$G$11</c:f>
              <c:numCache>
                <c:formatCode>0.00</c:formatCode>
                <c:ptCount val="5"/>
                <c:pt idx="0">
                  <c:v>0.47265923584936576</c:v>
                </c:pt>
                <c:pt idx="1">
                  <c:v>0.51380227388676447</c:v>
                </c:pt>
                <c:pt idx="2">
                  <c:v>0.5503891584635564</c:v>
                </c:pt>
                <c:pt idx="3">
                  <c:v>0.56489435378095043</c:v>
                </c:pt>
                <c:pt idx="4">
                  <c:v>0.56290927714243388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9E-4827-8559-93124292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063679"/>
        <c:axId val="866059103"/>
      </c:lineChart>
      <c:catAx>
        <c:axId val="8660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6059103"/>
        <c:crosses val="autoZero"/>
        <c:auto val="1"/>
        <c:lblAlgn val="ctr"/>
        <c:lblOffset val="100"/>
        <c:noMultiLvlLbl val="0"/>
      </c:catAx>
      <c:valAx>
        <c:axId val="866059103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60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A35-805C-3A22E48052F8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A35-805C-3A22E48052F8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A35-805C-3A22E48052F8}"/>
            </c:ext>
          </c:extLst>
        </c:ser>
        <c:ser>
          <c:idx val="3"/>
          <c:order val="3"/>
          <c:tx>
            <c:strRef>
              <c:f>PROV!$B$172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PROV!$C$172:$G$172</c:f>
              <c:numCache>
                <c:formatCode>0.00</c:formatCode>
                <c:ptCount val="5"/>
                <c:pt idx="0">
                  <c:v>0.52900788697403933</c:v>
                </c:pt>
                <c:pt idx="1">
                  <c:v>0.53452074485089285</c:v>
                </c:pt>
                <c:pt idx="2">
                  <c:v>0.48815947658482139</c:v>
                </c:pt>
                <c:pt idx="3">
                  <c:v>0.52129804138214286</c:v>
                </c:pt>
                <c:pt idx="4">
                  <c:v>0.49292865646922618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A35-805C-3A22E48052F8}"/>
            </c:ext>
          </c:extLst>
        </c:ser>
        <c:ser>
          <c:idx val="4"/>
          <c:order val="4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C-4A35-805C-3A22E48052F8}"/>
            </c:ext>
          </c:extLst>
        </c:ser>
        <c:ser>
          <c:idx val="5"/>
          <c:order val="5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C-4A35-805C-3A22E48052F8}"/>
            </c:ext>
          </c:extLst>
        </c:ser>
        <c:ser>
          <c:idx val="6"/>
          <c:order val="6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C-4A35-805C-3A22E48052F8}"/>
            </c:ext>
          </c:extLst>
        </c:ser>
        <c:ser>
          <c:idx val="7"/>
          <c:order val="7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4C-4A35-805C-3A22E48052F8}"/>
            </c:ext>
          </c:extLst>
        </c:ser>
        <c:ser>
          <c:idx val="8"/>
          <c:order val="8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4C-4A35-805C-3A22E48052F8}"/>
            </c:ext>
          </c:extLst>
        </c:ser>
        <c:ser>
          <c:idx val="9"/>
          <c:order val="9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4C-4A35-805C-3A22E48052F8}"/>
            </c:ext>
          </c:extLst>
        </c:ser>
        <c:ser>
          <c:idx val="10"/>
          <c:order val="10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4C-4A35-805C-3A22E48052F8}"/>
            </c:ext>
          </c:extLst>
        </c:ser>
        <c:ser>
          <c:idx val="11"/>
          <c:order val="11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4C-4A35-805C-3A22E48052F8}"/>
            </c:ext>
          </c:extLst>
        </c:ser>
        <c:ser>
          <c:idx val="12"/>
          <c:order val="12"/>
          <c:tx>
            <c:strRef>
              <c:f>PROV!$B$181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PROV!$C$181:$G$181</c:f>
              <c:numCache>
                <c:formatCode>0.00</c:formatCode>
                <c:ptCount val="5"/>
                <c:pt idx="0">
                  <c:v>0.59534719029173211</c:v>
                </c:pt>
                <c:pt idx="1">
                  <c:v>0.59670803454798216</c:v>
                </c:pt>
                <c:pt idx="2">
                  <c:v>0.62256633454173216</c:v>
                </c:pt>
                <c:pt idx="3">
                  <c:v>0.61142367802476771</c:v>
                </c:pt>
                <c:pt idx="4">
                  <c:v>0.63411142105842944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4C-4A35-805C-3A22E48052F8}"/>
            </c:ext>
          </c:extLst>
        </c:ser>
        <c:ser>
          <c:idx val="13"/>
          <c:order val="13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4C-4A35-805C-3A22E48052F8}"/>
            </c:ext>
          </c:extLst>
        </c:ser>
        <c:ser>
          <c:idx val="14"/>
          <c:order val="14"/>
          <c:tx>
            <c:strRef>
              <c:f>PROV!$B$183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PROV!$C$183:$G$183</c:f>
              <c:numCache>
                <c:formatCode>0.00</c:formatCode>
                <c:ptCount val="5"/>
                <c:pt idx="0">
                  <c:v>0.32092907822454625</c:v>
                </c:pt>
                <c:pt idx="1">
                  <c:v>0.3188051543297824</c:v>
                </c:pt>
                <c:pt idx="2">
                  <c:v>0.4257290802963461</c:v>
                </c:pt>
                <c:pt idx="3">
                  <c:v>0.28291300215357146</c:v>
                </c:pt>
                <c:pt idx="4">
                  <c:v>0.23350886152786679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4C-4A35-805C-3A22E480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0-4DA5-96F4-811E07A8EA32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0-4DA5-96F4-811E07A8EA32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0-4DA5-96F4-811E07A8EA32}"/>
            </c:ext>
          </c:extLst>
        </c:ser>
        <c:ser>
          <c:idx val="4"/>
          <c:order val="3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D0-4DA5-96F4-811E07A8EA32}"/>
            </c:ext>
          </c:extLst>
        </c:ser>
        <c:ser>
          <c:idx val="5"/>
          <c:order val="4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D0-4DA5-96F4-811E07A8EA32}"/>
            </c:ext>
          </c:extLst>
        </c:ser>
        <c:ser>
          <c:idx val="6"/>
          <c:order val="5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D0-4DA5-96F4-811E07A8EA32}"/>
            </c:ext>
          </c:extLst>
        </c:ser>
        <c:ser>
          <c:idx val="7"/>
          <c:order val="6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D0-4DA5-96F4-811E07A8EA32}"/>
            </c:ext>
          </c:extLst>
        </c:ser>
        <c:ser>
          <c:idx val="8"/>
          <c:order val="7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D0-4DA5-96F4-811E07A8EA32}"/>
            </c:ext>
          </c:extLst>
        </c:ser>
        <c:ser>
          <c:idx val="9"/>
          <c:order val="8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D0-4DA5-96F4-811E07A8EA32}"/>
            </c:ext>
          </c:extLst>
        </c:ser>
        <c:ser>
          <c:idx val="10"/>
          <c:order val="9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D0-4DA5-96F4-811E07A8EA32}"/>
            </c:ext>
          </c:extLst>
        </c:ser>
        <c:ser>
          <c:idx val="11"/>
          <c:order val="10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D0-4DA5-96F4-811E07A8EA32}"/>
            </c:ext>
          </c:extLst>
        </c:ser>
        <c:ser>
          <c:idx val="13"/>
          <c:order val="11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D0-4DA5-96F4-811E07A8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ax val="0.68000000000000016"/>
          <c:min val="0.43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PART!$B$3</c:f>
              <c:strCache>
                <c:ptCount val="1"/>
                <c:pt idx="0">
                  <c:v>MENA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PART!$C$3:$G$3</c:f>
              <c:numCache>
                <c:formatCode>0.00</c:formatCode>
                <c:ptCount val="5"/>
                <c:pt idx="0">
                  <c:v>0.28896689643999995</c:v>
                </c:pt>
                <c:pt idx="1">
                  <c:v>0.28337509641333336</c:v>
                </c:pt>
                <c:pt idx="2">
                  <c:v>0.30900551217999994</c:v>
                </c:pt>
                <c:pt idx="3">
                  <c:v>0.28565098288000002</c:v>
                </c:pt>
                <c:pt idx="4">
                  <c:v>0.27608071424000002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B-4E8E-84AA-CB7C4BEC61DF}"/>
            </c:ext>
          </c:extLst>
        </c:ser>
        <c:ser>
          <c:idx val="1"/>
          <c:order val="1"/>
          <c:tx>
            <c:strRef>
              <c:f>PART!$B$4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PART!$C$4:$G$4</c:f>
              <c:numCache>
                <c:formatCode>0.00</c:formatCode>
                <c:ptCount val="5"/>
                <c:pt idx="0">
                  <c:v>0.3923420889571429</c:v>
                </c:pt>
                <c:pt idx="1">
                  <c:v>0.46942810019999992</c:v>
                </c:pt>
                <c:pt idx="2">
                  <c:v>0.43019545409999999</c:v>
                </c:pt>
                <c:pt idx="3">
                  <c:v>0.4450084136428572</c:v>
                </c:pt>
                <c:pt idx="4">
                  <c:v>0.43663157965714283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B-4E8E-84AA-CB7C4BEC61DF}"/>
            </c:ext>
          </c:extLst>
        </c:ser>
        <c:ser>
          <c:idx val="2"/>
          <c:order val="2"/>
          <c:tx>
            <c:strRef>
              <c:f>PART!$B$5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PART!$C$5:$G$5</c:f>
              <c:numCache>
                <c:formatCode>0.00</c:formatCode>
                <c:ptCount val="5"/>
                <c:pt idx="0">
                  <c:v>0.39630733216249997</c:v>
                </c:pt>
                <c:pt idx="1">
                  <c:v>0.40854103737499997</c:v>
                </c:pt>
                <c:pt idx="2">
                  <c:v>0.42884199948124996</c:v>
                </c:pt>
                <c:pt idx="3">
                  <c:v>0.4245872744000001</c:v>
                </c:pt>
                <c:pt idx="4">
                  <c:v>0.43425892388749998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B-4E8E-84AA-CB7C4BEC61DF}"/>
            </c:ext>
          </c:extLst>
        </c:ser>
        <c:ser>
          <c:idx val="3"/>
          <c:order val="3"/>
          <c:tx>
            <c:strRef>
              <c:f>PART!$B$6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PART!$C$6:$G$6</c:f>
              <c:numCache>
                <c:formatCode>0.00</c:formatCode>
                <c:ptCount val="5"/>
                <c:pt idx="0">
                  <c:v>0.44578161885945949</c:v>
                </c:pt>
                <c:pt idx="1">
                  <c:v>0.43578519150540534</c:v>
                </c:pt>
                <c:pt idx="2">
                  <c:v>0.43986946992162163</c:v>
                </c:pt>
                <c:pt idx="3">
                  <c:v>0.45297152657567552</c:v>
                </c:pt>
                <c:pt idx="4">
                  <c:v>0.44909602875675669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B-4E8E-84AA-CB7C4BEC61DF}"/>
            </c:ext>
          </c:extLst>
        </c:ser>
        <c:ser>
          <c:idx val="4"/>
          <c:order val="4"/>
          <c:tx>
            <c:strRef>
              <c:f>PART!$B$7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9B-459B-BF17-40661E4736A0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29B-459B-BF17-40661E4736A0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D29B-459B-BF17-40661E4736A0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9B-459B-BF17-40661E4736A0}"/>
              </c:ext>
            </c:extLst>
          </c:dPt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PART!$C$7:$G$7</c:f>
              <c:numCache>
                <c:formatCode>0.00</c:formatCode>
                <c:ptCount val="5"/>
                <c:pt idx="0">
                  <c:v>0.79112118155925926</c:v>
                </c:pt>
                <c:pt idx="1">
                  <c:v>0.79309532648518499</c:v>
                </c:pt>
                <c:pt idx="2">
                  <c:v>0.79018636052592595</c:v>
                </c:pt>
                <c:pt idx="3">
                  <c:v>0.78000164519999993</c:v>
                </c:pt>
                <c:pt idx="4">
                  <c:v>0.769815186188889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B-4E8E-84AA-CB7C4BEC61DF}"/>
            </c:ext>
          </c:extLst>
        </c:ser>
        <c:ser>
          <c:idx val="5"/>
          <c:order val="5"/>
          <c:tx>
            <c:strRef>
              <c:f>PART!$B$8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PART!$C$8:$G$8</c:f>
              <c:numCache>
                <c:formatCode>0.00</c:formatCode>
                <c:ptCount val="5"/>
                <c:pt idx="0">
                  <c:v>0.81828057916666663</c:v>
                </c:pt>
                <c:pt idx="1">
                  <c:v>0.8208856568666667</c:v>
                </c:pt>
                <c:pt idx="2">
                  <c:v>0.82422077527777782</c:v>
                </c:pt>
                <c:pt idx="3">
                  <c:v>0.81716808676666675</c:v>
                </c:pt>
                <c:pt idx="4">
                  <c:v>0.80767064054444448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5B-4E8E-84AA-CB7C4BEC61DF}"/>
            </c:ext>
          </c:extLst>
        </c:ser>
        <c:ser>
          <c:idx val="6"/>
          <c:order val="6"/>
          <c:tx>
            <c:strRef>
              <c:f>PART!$B$9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PART!$C$9:$G$9</c:f>
              <c:numCache>
                <c:formatCode>0.00</c:formatCode>
                <c:ptCount val="5"/>
                <c:pt idx="0">
                  <c:v>0.63226559532380966</c:v>
                </c:pt>
                <c:pt idx="1">
                  <c:v>0.62732738883333317</c:v>
                </c:pt>
                <c:pt idx="2">
                  <c:v>0.62062477392857163</c:v>
                </c:pt>
                <c:pt idx="3">
                  <c:v>0.61885646618095236</c:v>
                </c:pt>
                <c:pt idx="4">
                  <c:v>0.61019279369523827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5B-4E8E-84AA-CB7C4BEC61DF}"/>
            </c:ext>
          </c:extLst>
        </c:ser>
        <c:ser>
          <c:idx val="7"/>
          <c:order val="7"/>
          <c:tx>
            <c:strRef>
              <c:f>PART!$B$10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PART!$C$10:$G$10</c:f>
              <c:numCache>
                <c:formatCode>0.00</c:formatCode>
                <c:ptCount val="5"/>
                <c:pt idx="0">
                  <c:v>0.47973959827272733</c:v>
                </c:pt>
                <c:pt idx="1">
                  <c:v>0.47036821362727271</c:v>
                </c:pt>
                <c:pt idx="2">
                  <c:v>0.46329238138181822</c:v>
                </c:pt>
                <c:pt idx="3">
                  <c:v>0.45034240926363633</c:v>
                </c:pt>
                <c:pt idx="4">
                  <c:v>0.48063294107272725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5B-4E8E-84AA-CB7C4BEC61DF}"/>
            </c:ext>
          </c:extLst>
        </c:ser>
        <c:ser>
          <c:idx val="8"/>
          <c:order val="8"/>
          <c:tx>
            <c:strRef>
              <c:f>PART!$B$11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PART!$C$11:$G$11</c:f>
              <c:numCache>
                <c:formatCode>0.00</c:formatCode>
                <c:ptCount val="5"/>
                <c:pt idx="0">
                  <c:v>0.27926424053333337</c:v>
                </c:pt>
                <c:pt idx="1">
                  <c:v>0.28575935316666667</c:v>
                </c:pt>
                <c:pt idx="2">
                  <c:v>0.3001939249333333</c:v>
                </c:pt>
                <c:pt idx="3">
                  <c:v>0.29212932273333331</c:v>
                </c:pt>
                <c:pt idx="4">
                  <c:v>0.28338133663333331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5B-4E8E-84AA-CB7C4BEC6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PART!$C$169:$G$169</c:f>
              <c:numCache>
                <c:formatCode>0.00</c:formatCode>
                <c:ptCount val="5"/>
                <c:pt idx="0">
                  <c:v>0.32943978190000001</c:v>
                </c:pt>
                <c:pt idx="1">
                  <c:v>0.32248667619999999</c:v>
                </c:pt>
                <c:pt idx="2">
                  <c:v>0.33471347829999998</c:v>
                </c:pt>
                <c:pt idx="3">
                  <c:v>0.3253035057</c:v>
                </c:pt>
                <c:pt idx="4">
                  <c:v>0.30003022219999997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7-4496-9778-A11A21FDE93B}"/>
            </c:ext>
          </c:extLst>
        </c:ser>
        <c:ser>
          <c:idx val="1"/>
          <c:order val="1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7-4496-9778-A11A21FDE93B}"/>
            </c:ext>
          </c:extLst>
        </c:ser>
        <c:ser>
          <c:idx val="2"/>
          <c:order val="2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7-4496-9778-A11A21FDE93B}"/>
            </c:ext>
          </c:extLst>
        </c:ser>
        <c:ser>
          <c:idx val="3"/>
          <c:order val="3"/>
          <c:tx>
            <c:strRef>
              <c:f>PART!$B$172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PART!$C$172:$G$172</c:f>
              <c:numCache>
                <c:formatCode>0.00</c:formatCode>
                <c:ptCount val="5"/>
                <c:pt idx="0">
                  <c:v>0.19883898929999999</c:v>
                </c:pt>
                <c:pt idx="1">
                  <c:v>0.18097890999999999</c:v>
                </c:pt>
                <c:pt idx="2">
                  <c:v>0.20041195109999999</c:v>
                </c:pt>
                <c:pt idx="3">
                  <c:v>0.2295665684</c:v>
                </c:pt>
                <c:pt idx="4">
                  <c:v>0.22418496939999999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57-4496-9778-A11A21FDE93B}"/>
            </c:ext>
          </c:extLst>
        </c:ser>
        <c:ser>
          <c:idx val="4"/>
          <c:order val="4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7-4496-9778-A11A21FDE93B}"/>
            </c:ext>
          </c:extLst>
        </c:ser>
        <c:ser>
          <c:idx val="5"/>
          <c:order val="5"/>
          <c:tx>
            <c:strRef>
              <c:f>PART!$B$174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PART!$C$174:$G$174</c:f>
              <c:numCache>
                <c:formatCode>0.00</c:formatCode>
                <c:ptCount val="5"/>
                <c:pt idx="0">
                  <c:v>0.36384451100000004</c:v>
                </c:pt>
                <c:pt idx="1">
                  <c:v>0.36667693609999996</c:v>
                </c:pt>
                <c:pt idx="2">
                  <c:v>0.34722136589999997</c:v>
                </c:pt>
                <c:pt idx="3">
                  <c:v>0.34766009880000004</c:v>
                </c:pt>
                <c:pt idx="4">
                  <c:v>0.35034259680000002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7-4496-9778-A11A21FDE93B}"/>
            </c:ext>
          </c:extLst>
        </c:ser>
        <c:ser>
          <c:idx val="6"/>
          <c:order val="6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7-4496-9778-A11A21FDE93B}"/>
            </c:ext>
          </c:extLst>
        </c:ser>
        <c:ser>
          <c:idx val="7"/>
          <c:order val="7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57-4496-9778-A11A21FDE93B}"/>
            </c:ext>
          </c:extLst>
        </c:ser>
        <c:ser>
          <c:idx val="8"/>
          <c:order val="8"/>
          <c:tx>
            <c:strRef>
              <c:f>PART!$B$177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PART!$C$177:$G$177</c:f>
              <c:numCache>
                <c:formatCode>0.00</c:formatCode>
                <c:ptCount val="5"/>
                <c:pt idx="0">
                  <c:v>0.23335224770000002</c:v>
                </c:pt>
                <c:pt idx="1">
                  <c:v>0.2348117146</c:v>
                </c:pt>
                <c:pt idx="2">
                  <c:v>0.2435319121</c:v>
                </c:pt>
                <c:pt idx="3">
                  <c:v>0.2398997138</c:v>
                </c:pt>
                <c:pt idx="4">
                  <c:v>0.23215596769999999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57-4496-9778-A11A21FDE93B}"/>
            </c:ext>
          </c:extLst>
        </c:ser>
        <c:ser>
          <c:idx val="9"/>
          <c:order val="9"/>
          <c:tx>
            <c:strRef>
              <c:f>PART!$B$178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PART!$C$178:$G$178</c:f>
              <c:numCache>
                <c:formatCode>0.00</c:formatCode>
                <c:ptCount val="5"/>
                <c:pt idx="0">
                  <c:v>0.19751030540000003</c:v>
                </c:pt>
                <c:pt idx="1">
                  <c:v>0.20047329999999999</c:v>
                </c:pt>
                <c:pt idx="2">
                  <c:v>0.20390736249999999</c:v>
                </c:pt>
                <c:pt idx="3">
                  <c:v>0.18290009830000001</c:v>
                </c:pt>
                <c:pt idx="4">
                  <c:v>0.1689848213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57-4496-9778-A11A21FDE93B}"/>
            </c:ext>
          </c:extLst>
        </c:ser>
        <c:ser>
          <c:idx val="10"/>
          <c:order val="10"/>
          <c:tx>
            <c:strRef>
              <c:f>PART!$B$179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PART!$C$179:$G$179</c:f>
              <c:numCache>
                <c:formatCode>0.00</c:formatCode>
                <c:ptCount val="5"/>
                <c:pt idx="0">
                  <c:v>0.101282021</c:v>
                </c:pt>
                <c:pt idx="1">
                  <c:v>9.3873128399999992E-2</c:v>
                </c:pt>
                <c:pt idx="2">
                  <c:v>8.3246406100000003E-2</c:v>
                </c:pt>
                <c:pt idx="3">
                  <c:v>9.4325896699999981E-2</c:v>
                </c:pt>
                <c:pt idx="4">
                  <c:v>0.10183606910000001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57-4496-9778-A11A21FDE93B}"/>
            </c:ext>
          </c:extLst>
        </c:ser>
        <c:ser>
          <c:idx val="11"/>
          <c:order val="11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57-4496-9778-A11A21FDE93B}"/>
            </c:ext>
          </c:extLst>
        </c:ser>
        <c:ser>
          <c:idx val="12"/>
          <c:order val="12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57-4496-9778-A11A21FDE93B}"/>
            </c:ext>
          </c:extLst>
        </c:ser>
        <c:ser>
          <c:idx val="13"/>
          <c:order val="13"/>
          <c:tx>
            <c:strRef>
              <c:f>PART!$B$182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PART!$C$182:$G$182</c:f>
              <c:numCache>
                <c:formatCode>0.00</c:formatCode>
                <c:ptCount val="5"/>
                <c:pt idx="0">
                  <c:v>0.20340180659999998</c:v>
                </c:pt>
                <c:pt idx="1">
                  <c:v>0.20448347040000001</c:v>
                </c:pt>
                <c:pt idx="2">
                  <c:v>0.20289797849999996</c:v>
                </c:pt>
                <c:pt idx="3">
                  <c:v>0.20030451869999999</c:v>
                </c:pt>
                <c:pt idx="4">
                  <c:v>0.19253709079999998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57-4496-9778-A11A21FDE93B}"/>
            </c:ext>
          </c:extLst>
        </c:ser>
        <c:ser>
          <c:idx val="14"/>
          <c:order val="14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57-4496-9778-A11A21FDE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1-4DB5-936B-AE11A36FEBD8}"/>
            </c:ext>
          </c:extLst>
        </c:ser>
        <c:ser>
          <c:idx val="2"/>
          <c:order val="1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1-4DB5-936B-AE11A36FEBD8}"/>
            </c:ext>
          </c:extLst>
        </c:ser>
        <c:ser>
          <c:idx val="4"/>
          <c:order val="2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1-4DB5-936B-AE11A36FEBD8}"/>
            </c:ext>
          </c:extLst>
        </c:ser>
        <c:ser>
          <c:idx val="6"/>
          <c:order val="3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E1-4DB5-936B-AE11A36FEBD8}"/>
            </c:ext>
          </c:extLst>
        </c:ser>
        <c:ser>
          <c:idx val="7"/>
          <c:order val="4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E1-4DB5-936B-AE11A36FEBD8}"/>
            </c:ext>
          </c:extLst>
        </c:ser>
        <c:ser>
          <c:idx val="11"/>
          <c:order val="5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E1-4DB5-936B-AE11A36FEBD8}"/>
            </c:ext>
          </c:extLst>
        </c:ser>
        <c:ser>
          <c:idx val="12"/>
          <c:order val="6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E1-4DB5-936B-AE11A36FEBD8}"/>
            </c:ext>
          </c:extLst>
        </c:ser>
        <c:ser>
          <c:idx val="14"/>
          <c:order val="7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E1-4DB5-936B-AE11A36F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65000000000000013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2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5984" cy="5990861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08077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%23Gast\Loewe\2023d%20Operationalisierung%20des%20GV\Data%20for%20first%20DP\2024-03\1-1%20FFP%20X1%20external%20protection-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%23Gast\Loewe\2023d%20Operationalisierung%20des%20GV\Data\2024-03\1-2%20UCDP%20Uppsala%20nonstate%20violence%20-%20civil%20war%20-%20NEW%202308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for%20first%20DP/2024-03/1-5%20FFP%20P3%20Rule%20of%20law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10</v>
          </cell>
          <cell r="C2">
            <v>10</v>
          </cell>
          <cell r="D2">
            <v>10</v>
          </cell>
          <cell r="E2">
            <v>10</v>
          </cell>
          <cell r="F2">
            <v>10</v>
          </cell>
          <cell r="G2">
            <v>10</v>
          </cell>
          <cell r="H2">
            <v>10</v>
          </cell>
          <cell r="I2">
            <v>9.9</v>
          </cell>
          <cell r="J2">
            <v>9.8000000000000007</v>
          </cell>
          <cell r="K2">
            <v>9.9</v>
          </cell>
          <cell r="L2">
            <v>9.6999999999999993</v>
          </cell>
          <cell r="M2">
            <v>9.3999999999999986</v>
          </cell>
          <cell r="N2">
            <v>9.1</v>
          </cell>
          <cell r="O2">
            <v>8.6321285473415692</v>
          </cell>
          <cell r="P2">
            <v>8.3000000000000007</v>
          </cell>
        </row>
        <row r="3">
          <cell r="B3">
            <v>5.6</v>
          </cell>
          <cell r="C3">
            <v>5.8</v>
          </cell>
          <cell r="D3">
            <v>5.7</v>
          </cell>
          <cell r="E3">
            <v>5.5</v>
          </cell>
          <cell r="F3">
            <v>6.3</v>
          </cell>
          <cell r="G3">
            <v>6</v>
          </cell>
          <cell r="H3">
            <v>6.3</v>
          </cell>
          <cell r="I3">
            <v>6.2</v>
          </cell>
          <cell r="J3">
            <v>6.1</v>
          </cell>
          <cell r="K3">
            <v>6.4</v>
          </cell>
          <cell r="L3">
            <v>6.7</v>
          </cell>
          <cell r="M3">
            <v>7</v>
          </cell>
          <cell r="N3">
            <v>6.7</v>
          </cell>
          <cell r="O3">
            <v>6.4</v>
          </cell>
          <cell r="P3">
            <v>6.1</v>
          </cell>
        </row>
        <row r="4">
          <cell r="B4">
            <v>5.7</v>
          </cell>
          <cell r="C4">
            <v>5.7</v>
          </cell>
          <cell r="D4">
            <v>5.7</v>
          </cell>
          <cell r="E4">
            <v>5.7</v>
          </cell>
          <cell r="F4">
            <v>5.3</v>
          </cell>
          <cell r="G4">
            <v>5.5</v>
          </cell>
          <cell r="H4">
            <v>5.2</v>
          </cell>
          <cell r="I4">
            <v>5.7</v>
          </cell>
          <cell r="J4">
            <v>5.4</v>
          </cell>
          <cell r="K4">
            <v>5.0999999999999996</v>
          </cell>
          <cell r="L4">
            <v>4.9000000000000004</v>
          </cell>
          <cell r="M4">
            <v>4.6000000000000005</v>
          </cell>
          <cell r="N4">
            <v>4.3</v>
          </cell>
          <cell r="O4">
            <v>4</v>
          </cell>
          <cell r="P4">
            <v>3.7</v>
          </cell>
        </row>
        <row r="5">
          <cell r="B5">
            <v>7.6</v>
          </cell>
          <cell r="C5">
            <v>7.2</v>
          </cell>
          <cell r="D5">
            <v>7.2</v>
          </cell>
          <cell r="E5">
            <v>6.7</v>
          </cell>
          <cell r="F5">
            <v>6.7</v>
          </cell>
          <cell r="G5">
            <v>6.4</v>
          </cell>
          <cell r="H5">
            <v>6.1</v>
          </cell>
          <cell r="I5">
            <v>5.8</v>
          </cell>
          <cell r="J5">
            <v>5.6</v>
          </cell>
          <cell r="K5">
            <v>5.6</v>
          </cell>
          <cell r="L5">
            <v>5.4</v>
          </cell>
          <cell r="M5">
            <v>5.1000000000000005</v>
          </cell>
          <cell r="N5">
            <v>4.9000000000000004</v>
          </cell>
          <cell r="O5">
            <v>4.860412354413354</v>
          </cell>
          <cell r="P5">
            <v>4.5999999999999996</v>
          </cell>
        </row>
        <row r="7">
          <cell r="B7">
            <v>2.8</v>
          </cell>
          <cell r="C7">
            <v>2.8</v>
          </cell>
          <cell r="D7">
            <v>3</v>
          </cell>
          <cell r="E7">
            <v>3.1</v>
          </cell>
          <cell r="F7">
            <v>3.8</v>
          </cell>
          <cell r="G7">
            <v>3.5</v>
          </cell>
          <cell r="H7">
            <v>3.8</v>
          </cell>
          <cell r="I7">
            <v>3.9</v>
          </cell>
          <cell r="J7">
            <v>4</v>
          </cell>
          <cell r="K7">
            <v>4.3</v>
          </cell>
          <cell r="L7">
            <v>4.5999999999999996</v>
          </cell>
          <cell r="M7">
            <v>4.311253769665532</v>
          </cell>
          <cell r="N7">
            <v>4.3</v>
          </cell>
          <cell r="O7">
            <v>4.5999999999999996</v>
          </cell>
          <cell r="P7">
            <v>4.3</v>
          </cell>
        </row>
        <row r="8">
          <cell r="B8">
            <v>5.5</v>
          </cell>
          <cell r="C8">
            <v>5.6</v>
          </cell>
          <cell r="D8">
            <v>5.9</v>
          </cell>
          <cell r="E8">
            <v>5.8</v>
          </cell>
          <cell r="F8">
            <v>5.8</v>
          </cell>
          <cell r="G8">
            <v>6.1</v>
          </cell>
          <cell r="H8">
            <v>6.2</v>
          </cell>
          <cell r="I8">
            <v>6.5</v>
          </cell>
          <cell r="J8">
            <v>6.8</v>
          </cell>
          <cell r="K8">
            <v>6.9</v>
          </cell>
          <cell r="L8">
            <v>6.7</v>
          </cell>
          <cell r="M8">
            <v>6.4</v>
          </cell>
          <cell r="N8">
            <v>6.3</v>
          </cell>
          <cell r="O8">
            <v>6</v>
          </cell>
          <cell r="P8">
            <v>7</v>
          </cell>
        </row>
        <row r="9">
          <cell r="B9">
            <v>1.1000000000000001</v>
          </cell>
          <cell r="C9">
            <v>1.1000000000000001</v>
          </cell>
          <cell r="D9">
            <v>1.1000000000000001</v>
          </cell>
          <cell r="E9">
            <v>1.1000000000000001</v>
          </cell>
          <cell r="F9">
            <v>1.4</v>
          </cell>
          <cell r="G9">
            <v>1.1000000000000001</v>
          </cell>
          <cell r="H9">
            <v>1</v>
          </cell>
          <cell r="I9">
            <v>1.3</v>
          </cell>
          <cell r="J9">
            <v>1</v>
          </cell>
          <cell r="K9">
            <v>1</v>
          </cell>
          <cell r="L9">
            <v>1</v>
          </cell>
          <cell r="M9">
            <v>0.7</v>
          </cell>
          <cell r="N9">
            <v>0.7</v>
          </cell>
          <cell r="O9">
            <v>0.5</v>
          </cell>
          <cell r="P9">
            <v>0.5</v>
          </cell>
        </row>
        <row r="10">
          <cell r="B10">
            <v>2.2999999999999998</v>
          </cell>
          <cell r="C10">
            <v>2.2999999999999998</v>
          </cell>
          <cell r="D10">
            <v>2.6</v>
          </cell>
          <cell r="E10">
            <v>2.4</v>
          </cell>
          <cell r="F10">
            <v>2.2000000000000002</v>
          </cell>
          <cell r="G10">
            <v>1.9</v>
          </cell>
          <cell r="H10">
            <v>1.6</v>
          </cell>
          <cell r="I10">
            <v>1.7</v>
          </cell>
          <cell r="J10">
            <v>1.7</v>
          </cell>
          <cell r="K10">
            <v>1.4</v>
          </cell>
          <cell r="L10">
            <v>1.2</v>
          </cell>
          <cell r="M10">
            <v>0.89999999999999991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6.5</v>
          </cell>
          <cell r="C11">
            <v>6.5</v>
          </cell>
          <cell r="D11">
            <v>7</v>
          </cell>
          <cell r="E11">
            <v>7.4</v>
          </cell>
          <cell r="F11">
            <v>7.5</v>
          </cell>
          <cell r="G11">
            <v>7.2</v>
          </cell>
          <cell r="H11">
            <v>6.9</v>
          </cell>
          <cell r="I11">
            <v>6.6</v>
          </cell>
          <cell r="J11">
            <v>6.9</v>
          </cell>
          <cell r="K11">
            <v>6.6</v>
          </cell>
          <cell r="L11">
            <v>6.4</v>
          </cell>
          <cell r="M11">
            <v>6.5</v>
          </cell>
          <cell r="N11">
            <v>6.2</v>
          </cell>
          <cell r="O11">
            <v>5.9</v>
          </cell>
          <cell r="P11">
            <v>7.2</v>
          </cell>
        </row>
        <row r="13">
          <cell r="B13">
            <v>5.3</v>
          </cell>
          <cell r="C13">
            <v>5.6</v>
          </cell>
          <cell r="D13">
            <v>5.9</v>
          </cell>
          <cell r="E13">
            <v>5.7</v>
          </cell>
          <cell r="F13">
            <v>5.3</v>
          </cell>
          <cell r="G13">
            <v>5.9</v>
          </cell>
          <cell r="H13">
            <v>5.6</v>
          </cell>
          <cell r="I13">
            <v>5.6</v>
          </cell>
          <cell r="J13">
            <v>5.3</v>
          </cell>
          <cell r="K13">
            <v>5</v>
          </cell>
          <cell r="L13">
            <v>4.8</v>
          </cell>
          <cell r="M13">
            <v>4.5</v>
          </cell>
          <cell r="N13">
            <v>4.8</v>
          </cell>
          <cell r="O13">
            <v>5.0999999999999996</v>
          </cell>
          <cell r="P13">
            <v>5.3</v>
          </cell>
        </row>
        <row r="14">
          <cell r="B14">
            <v>5.9</v>
          </cell>
          <cell r="C14">
            <v>6.4</v>
          </cell>
          <cell r="D14">
            <v>6.5</v>
          </cell>
          <cell r="E14">
            <v>6.3</v>
          </cell>
          <cell r="F14">
            <v>6.2</v>
          </cell>
          <cell r="G14">
            <v>5.9</v>
          </cell>
          <cell r="H14">
            <v>5.8</v>
          </cell>
          <cell r="I14">
            <v>6</v>
          </cell>
          <cell r="J14">
            <v>5.7</v>
          </cell>
          <cell r="K14">
            <v>6</v>
          </cell>
          <cell r="L14">
            <v>5.8</v>
          </cell>
          <cell r="M14">
            <v>6.1</v>
          </cell>
          <cell r="N14">
            <v>5.8</v>
          </cell>
          <cell r="O14">
            <v>5.5</v>
          </cell>
          <cell r="P14">
            <v>5.2</v>
          </cell>
        </row>
        <row r="15">
          <cell r="B15">
            <v>5.0999999999999996</v>
          </cell>
          <cell r="C15">
            <v>5.0999999999999996</v>
          </cell>
          <cell r="D15">
            <v>5.4</v>
          </cell>
          <cell r="E15">
            <v>5.7</v>
          </cell>
          <cell r="F15">
            <v>5.4</v>
          </cell>
          <cell r="G15">
            <v>5.3</v>
          </cell>
          <cell r="H15">
            <v>5</v>
          </cell>
          <cell r="I15">
            <v>5.3</v>
          </cell>
          <cell r="J15">
            <v>5.4</v>
          </cell>
          <cell r="K15">
            <v>5.7</v>
          </cell>
          <cell r="L15">
            <v>6</v>
          </cell>
          <cell r="M15">
            <v>5.7</v>
          </cell>
          <cell r="N15">
            <v>6</v>
          </cell>
          <cell r="O15">
            <v>5.7</v>
          </cell>
          <cell r="P15">
            <v>5.4</v>
          </cell>
        </row>
        <row r="16">
          <cell r="B16">
            <v>7.1</v>
          </cell>
          <cell r="C16">
            <v>7.1</v>
          </cell>
          <cell r="D16">
            <v>7.1</v>
          </cell>
          <cell r="E16">
            <v>6.9</v>
          </cell>
          <cell r="F16">
            <v>7</v>
          </cell>
          <cell r="G16">
            <v>7.3</v>
          </cell>
          <cell r="H16">
            <v>7.6</v>
          </cell>
          <cell r="I16">
            <v>7.3</v>
          </cell>
          <cell r="J16">
            <v>7.8</v>
          </cell>
          <cell r="K16">
            <v>7.5</v>
          </cell>
          <cell r="L16">
            <v>7.3</v>
          </cell>
          <cell r="M16">
            <v>7.3</v>
          </cell>
          <cell r="N16">
            <v>7</v>
          </cell>
          <cell r="O16">
            <v>6.7</v>
          </cell>
          <cell r="P16">
            <v>7.1</v>
          </cell>
        </row>
        <row r="17">
          <cell r="B17">
            <v>2</v>
          </cell>
          <cell r="C17">
            <v>2</v>
          </cell>
          <cell r="D17">
            <v>3</v>
          </cell>
          <cell r="E17">
            <v>2.8</v>
          </cell>
          <cell r="F17">
            <v>2.6</v>
          </cell>
          <cell r="G17">
            <v>2.2999999999999998</v>
          </cell>
          <cell r="H17">
            <v>2</v>
          </cell>
          <cell r="I17">
            <v>1.9</v>
          </cell>
          <cell r="J17">
            <v>1.5</v>
          </cell>
          <cell r="K17">
            <v>1.2</v>
          </cell>
          <cell r="L17">
            <v>1</v>
          </cell>
          <cell r="M17">
            <v>0.7</v>
          </cell>
          <cell r="N17">
            <v>0.7</v>
          </cell>
          <cell r="O17">
            <v>0.60378102924581556</v>
          </cell>
          <cell r="P17">
            <v>0.5</v>
          </cell>
        </row>
        <row r="19">
          <cell r="B19">
            <v>6.6</v>
          </cell>
          <cell r="C19">
            <v>6.6</v>
          </cell>
          <cell r="D19">
            <v>6.7</v>
          </cell>
          <cell r="E19">
            <v>7</v>
          </cell>
          <cell r="F19">
            <v>7.3</v>
          </cell>
          <cell r="G19">
            <v>7</v>
          </cell>
          <cell r="H19">
            <v>7.3</v>
          </cell>
          <cell r="I19">
            <v>7.6</v>
          </cell>
          <cell r="J19">
            <v>7.1</v>
          </cell>
          <cell r="K19">
            <v>6.8</v>
          </cell>
          <cell r="L19">
            <v>6.6</v>
          </cell>
          <cell r="M19">
            <v>6.3</v>
          </cell>
          <cell r="N19">
            <v>6</v>
          </cell>
          <cell r="O19">
            <v>5.7779813204224331</v>
          </cell>
          <cell r="P19">
            <v>5.5</v>
          </cell>
        </row>
        <row r="21">
          <cell r="B21">
            <v>5.9</v>
          </cell>
          <cell r="C21">
            <v>6.4</v>
          </cell>
          <cell r="D21">
            <v>6.8</v>
          </cell>
          <cell r="E21">
            <v>6.7</v>
          </cell>
          <cell r="F21">
            <v>6.9</v>
          </cell>
          <cell r="G21">
            <v>6.6</v>
          </cell>
          <cell r="H21">
            <v>6.3</v>
          </cell>
          <cell r="I21">
            <v>6.3</v>
          </cell>
          <cell r="J21">
            <v>6.2</v>
          </cell>
          <cell r="K21">
            <v>6</v>
          </cell>
          <cell r="L21">
            <v>5.8</v>
          </cell>
          <cell r="M21">
            <v>5.5</v>
          </cell>
          <cell r="N21">
            <v>5.2</v>
          </cell>
          <cell r="O21">
            <v>4.9489566069119553</v>
          </cell>
          <cell r="P21">
            <v>4.5999999999999996</v>
          </cell>
        </row>
        <row r="22">
          <cell r="B22">
            <v>8.8000000000000007</v>
          </cell>
          <cell r="C22">
            <v>8.5</v>
          </cell>
          <cell r="D22">
            <v>8.5</v>
          </cell>
          <cell r="E22">
            <v>8.3000000000000007</v>
          </cell>
          <cell r="F22">
            <v>8</v>
          </cell>
          <cell r="G22">
            <v>7.7</v>
          </cell>
          <cell r="H22">
            <v>8</v>
          </cell>
          <cell r="I22">
            <v>7.9</v>
          </cell>
          <cell r="J22">
            <v>8.1999999999999993</v>
          </cell>
          <cell r="K22">
            <v>8.4</v>
          </cell>
          <cell r="L22">
            <v>8.1999999999999993</v>
          </cell>
          <cell r="M22">
            <v>7.8999999999999995</v>
          </cell>
          <cell r="N22">
            <v>8.1999999999999993</v>
          </cell>
          <cell r="O22">
            <v>7.8999999999999995</v>
          </cell>
          <cell r="P22">
            <v>7.6</v>
          </cell>
        </row>
        <row r="23">
          <cell r="B23">
            <v>6</v>
          </cell>
          <cell r="C23">
            <v>6</v>
          </cell>
          <cell r="D23">
            <v>5.8</v>
          </cell>
          <cell r="E23">
            <v>5.8</v>
          </cell>
          <cell r="F23">
            <v>5.4</v>
          </cell>
          <cell r="G23">
            <v>5.0999999999999996</v>
          </cell>
          <cell r="H23">
            <v>4.8</v>
          </cell>
          <cell r="I23">
            <v>4.9000000000000004</v>
          </cell>
          <cell r="J23">
            <v>4.5999999999999996</v>
          </cell>
          <cell r="K23">
            <v>4.3</v>
          </cell>
          <cell r="L23">
            <v>4.0999999999999996</v>
          </cell>
          <cell r="M23">
            <v>3.8</v>
          </cell>
          <cell r="N23">
            <v>3.5</v>
          </cell>
          <cell r="O23">
            <v>3.2</v>
          </cell>
          <cell r="P23">
            <v>2.9</v>
          </cell>
        </row>
        <row r="24">
          <cell r="B24">
            <v>4.5999999999999996</v>
          </cell>
          <cell r="C24">
            <v>4.5999999999999996</v>
          </cell>
          <cell r="D24">
            <v>4.4000000000000004</v>
          </cell>
          <cell r="E24">
            <v>4.2</v>
          </cell>
          <cell r="F24">
            <v>3.9</v>
          </cell>
          <cell r="G24">
            <v>3.6</v>
          </cell>
          <cell r="H24">
            <v>3.3</v>
          </cell>
          <cell r="I24">
            <v>3</v>
          </cell>
          <cell r="J24">
            <v>2.7</v>
          </cell>
          <cell r="K24">
            <v>3</v>
          </cell>
          <cell r="L24">
            <v>3.3</v>
          </cell>
          <cell r="M24">
            <v>3.3705061289247515</v>
          </cell>
          <cell r="N24">
            <v>3.6</v>
          </cell>
          <cell r="O24">
            <v>3.8524765431640136</v>
          </cell>
          <cell r="P24">
            <v>3.6</v>
          </cell>
        </row>
        <row r="25">
          <cell r="B25">
            <v>4.7</v>
          </cell>
          <cell r="C25">
            <v>4.7</v>
          </cell>
          <cell r="D25">
            <v>4.7</v>
          </cell>
          <cell r="E25">
            <v>4.7</v>
          </cell>
          <cell r="F25">
            <v>4.7</v>
          </cell>
          <cell r="G25">
            <v>4.4000000000000004</v>
          </cell>
          <cell r="H25">
            <v>4.0999999999999996</v>
          </cell>
          <cell r="I25">
            <v>4.0999999999999996</v>
          </cell>
          <cell r="J25">
            <v>4.0999999999999996</v>
          </cell>
          <cell r="K25">
            <v>3.8</v>
          </cell>
          <cell r="L25">
            <v>3.6</v>
          </cell>
          <cell r="M25">
            <v>3.3000000000000003</v>
          </cell>
          <cell r="N25">
            <v>3.3</v>
          </cell>
          <cell r="O25">
            <v>3.3</v>
          </cell>
          <cell r="P25">
            <v>3.3</v>
          </cell>
        </row>
        <row r="26">
          <cell r="B26">
            <v>5.5</v>
          </cell>
          <cell r="C26">
            <v>5.5</v>
          </cell>
          <cell r="D26">
            <v>5.6</v>
          </cell>
          <cell r="E26">
            <v>5.8</v>
          </cell>
          <cell r="F26">
            <v>5.5</v>
          </cell>
          <cell r="G26">
            <v>5.2</v>
          </cell>
          <cell r="H26">
            <v>5</v>
          </cell>
          <cell r="I26">
            <v>4.7</v>
          </cell>
          <cell r="J26">
            <v>4.8</v>
          </cell>
          <cell r="K26">
            <v>4.5</v>
          </cell>
          <cell r="L26">
            <v>4.3</v>
          </cell>
          <cell r="M26">
            <v>4</v>
          </cell>
          <cell r="N26">
            <v>4.3</v>
          </cell>
          <cell r="O26">
            <v>4.5999999999999996</v>
          </cell>
          <cell r="P26">
            <v>4.3</v>
          </cell>
        </row>
        <row r="27">
          <cell r="B27">
            <v>7</v>
          </cell>
          <cell r="C27">
            <v>7.3</v>
          </cell>
          <cell r="D27">
            <v>8</v>
          </cell>
          <cell r="E27">
            <v>7.9</v>
          </cell>
          <cell r="F27">
            <v>8</v>
          </cell>
          <cell r="G27">
            <v>7.7</v>
          </cell>
          <cell r="H27">
            <v>8</v>
          </cell>
          <cell r="I27">
            <v>7.7</v>
          </cell>
          <cell r="J27">
            <v>7.5</v>
          </cell>
          <cell r="K27">
            <v>7.7</v>
          </cell>
          <cell r="L27">
            <v>7.5</v>
          </cell>
          <cell r="M27">
            <v>7.8</v>
          </cell>
          <cell r="N27">
            <v>7.5</v>
          </cell>
          <cell r="O27">
            <v>8</v>
          </cell>
          <cell r="P27">
            <v>8.1</v>
          </cell>
        </row>
        <row r="28">
          <cell r="B28">
            <v>9</v>
          </cell>
          <cell r="C28">
            <v>8.6</v>
          </cell>
          <cell r="D28">
            <v>8.9</v>
          </cell>
          <cell r="E28">
            <v>8.6999999999999993</v>
          </cell>
          <cell r="F28">
            <v>9</v>
          </cell>
          <cell r="G28">
            <v>9</v>
          </cell>
          <cell r="H28">
            <v>8.6999999999999993</v>
          </cell>
          <cell r="I28">
            <v>8.5</v>
          </cell>
          <cell r="J28">
            <v>8.4</v>
          </cell>
          <cell r="K28">
            <v>8.6999999999999993</v>
          </cell>
          <cell r="L28">
            <v>9</v>
          </cell>
          <cell r="M28">
            <v>8.6999999999999993</v>
          </cell>
          <cell r="N28">
            <v>8.4</v>
          </cell>
          <cell r="O28">
            <v>8.5</v>
          </cell>
          <cell r="P28">
            <v>8.1999999999999993</v>
          </cell>
        </row>
        <row r="30">
          <cell r="B30">
            <v>6.4</v>
          </cell>
          <cell r="C30">
            <v>6.6</v>
          </cell>
          <cell r="D30">
            <v>6.7</v>
          </cell>
          <cell r="E30">
            <v>7</v>
          </cell>
          <cell r="F30">
            <v>7.4</v>
          </cell>
          <cell r="G30">
            <v>7.7</v>
          </cell>
          <cell r="H30">
            <v>8</v>
          </cell>
          <cell r="I30">
            <v>7.7</v>
          </cell>
          <cell r="J30">
            <v>7.4</v>
          </cell>
          <cell r="K30">
            <v>7.6</v>
          </cell>
          <cell r="L30">
            <v>7.4</v>
          </cell>
          <cell r="M30">
            <v>7.1000000000000005</v>
          </cell>
          <cell r="N30">
            <v>7.4</v>
          </cell>
          <cell r="O30">
            <v>7.1000000000000005</v>
          </cell>
          <cell r="P30">
            <v>6.8</v>
          </cell>
        </row>
        <row r="31">
          <cell r="B31">
            <v>7</v>
          </cell>
          <cell r="C31">
            <v>7.2</v>
          </cell>
          <cell r="D31">
            <v>7.1</v>
          </cell>
          <cell r="E31">
            <v>7</v>
          </cell>
          <cell r="F31">
            <v>6.8</v>
          </cell>
          <cell r="G31">
            <v>6.5</v>
          </cell>
          <cell r="H31">
            <v>6.8</v>
          </cell>
          <cell r="I31">
            <v>6.5</v>
          </cell>
          <cell r="J31">
            <v>7</v>
          </cell>
          <cell r="K31">
            <v>8</v>
          </cell>
          <cell r="L31">
            <v>7.8</v>
          </cell>
          <cell r="M31">
            <v>7.5</v>
          </cell>
          <cell r="N31">
            <v>7.2</v>
          </cell>
          <cell r="O31">
            <v>7.3</v>
          </cell>
          <cell r="P31">
            <v>7</v>
          </cell>
        </row>
        <row r="32">
          <cell r="B32">
            <v>1.5</v>
          </cell>
          <cell r="C32">
            <v>1.5</v>
          </cell>
          <cell r="D32">
            <v>1.7</v>
          </cell>
          <cell r="E32">
            <v>1.5</v>
          </cell>
          <cell r="F32">
            <v>1.4</v>
          </cell>
          <cell r="G32">
            <v>1.1000000000000001</v>
          </cell>
          <cell r="H32">
            <v>1</v>
          </cell>
          <cell r="I32">
            <v>1.3</v>
          </cell>
          <cell r="J32">
            <v>1</v>
          </cell>
          <cell r="K32">
            <v>1</v>
          </cell>
          <cell r="L32">
            <v>1</v>
          </cell>
          <cell r="M32">
            <v>0.7</v>
          </cell>
          <cell r="N32">
            <v>0.7</v>
          </cell>
          <cell r="O32">
            <v>0.5</v>
          </cell>
          <cell r="P32">
            <v>0.5</v>
          </cell>
        </row>
        <row r="33">
          <cell r="B33">
            <v>9</v>
          </cell>
          <cell r="C33">
            <v>9</v>
          </cell>
          <cell r="D33">
            <v>9.1</v>
          </cell>
          <cell r="E33">
            <v>9.6</v>
          </cell>
          <cell r="F33">
            <v>9.6</v>
          </cell>
          <cell r="G33">
            <v>9.3000000000000007</v>
          </cell>
          <cell r="H33">
            <v>9.4</v>
          </cell>
          <cell r="I33">
            <v>9.9</v>
          </cell>
          <cell r="J33">
            <v>9.8000000000000007</v>
          </cell>
          <cell r="K33">
            <v>9.5</v>
          </cell>
          <cell r="L33">
            <v>9.8000000000000007</v>
          </cell>
          <cell r="M33">
            <v>9.5</v>
          </cell>
          <cell r="N33">
            <v>9.1999999999999993</v>
          </cell>
          <cell r="O33">
            <v>9.5</v>
          </cell>
          <cell r="P33">
            <v>9.6</v>
          </cell>
        </row>
        <row r="34">
          <cell r="B34">
            <v>9</v>
          </cell>
          <cell r="C34">
            <v>9.5</v>
          </cell>
          <cell r="D34">
            <v>9.6999999999999993</v>
          </cell>
          <cell r="E34">
            <v>9.6999999999999993</v>
          </cell>
          <cell r="F34">
            <v>9.1</v>
          </cell>
          <cell r="G34">
            <v>7.8</v>
          </cell>
          <cell r="H34">
            <v>7.9</v>
          </cell>
          <cell r="I34">
            <v>8.1999999999999993</v>
          </cell>
          <cell r="J34">
            <v>8.3000000000000007</v>
          </cell>
          <cell r="K34">
            <v>8.5</v>
          </cell>
          <cell r="L34">
            <v>8.3000000000000007</v>
          </cell>
          <cell r="M34">
            <v>8</v>
          </cell>
          <cell r="N34">
            <v>8</v>
          </cell>
          <cell r="O34">
            <v>7.7</v>
          </cell>
          <cell r="P34">
            <v>7.9</v>
          </cell>
        </row>
        <row r="35">
          <cell r="B35">
            <v>3</v>
          </cell>
          <cell r="C35">
            <v>3</v>
          </cell>
          <cell r="D35">
            <v>3.3</v>
          </cell>
          <cell r="E35">
            <v>3.3</v>
          </cell>
          <cell r="F35">
            <v>3.3</v>
          </cell>
          <cell r="G35">
            <v>3.5</v>
          </cell>
          <cell r="H35">
            <v>3.2</v>
          </cell>
          <cell r="I35">
            <v>3.1</v>
          </cell>
          <cell r="J35">
            <v>2.6</v>
          </cell>
          <cell r="K35">
            <v>2.2999999999999998</v>
          </cell>
          <cell r="L35">
            <v>2.1</v>
          </cell>
          <cell r="M35">
            <v>1.8</v>
          </cell>
          <cell r="N35">
            <v>1.5</v>
          </cell>
          <cell r="O35">
            <v>1.2060853823341753</v>
          </cell>
          <cell r="P35">
            <v>1.1000000000000001</v>
          </cell>
        </row>
        <row r="36">
          <cell r="B36">
            <v>3.1</v>
          </cell>
          <cell r="C36">
            <v>3.3</v>
          </cell>
          <cell r="D36">
            <v>3.3</v>
          </cell>
          <cell r="E36">
            <v>3.1</v>
          </cell>
          <cell r="F36">
            <v>3.3</v>
          </cell>
          <cell r="G36">
            <v>3.5</v>
          </cell>
          <cell r="H36">
            <v>3.8</v>
          </cell>
          <cell r="I36">
            <v>3.5</v>
          </cell>
          <cell r="J36">
            <v>3.2</v>
          </cell>
          <cell r="K36">
            <v>2.9</v>
          </cell>
          <cell r="L36">
            <v>2.7</v>
          </cell>
          <cell r="M36">
            <v>2.4000000000000004</v>
          </cell>
          <cell r="N36">
            <v>2.7</v>
          </cell>
          <cell r="O36">
            <v>2.4000000000000004</v>
          </cell>
          <cell r="P36">
            <v>2.7</v>
          </cell>
        </row>
        <row r="37">
          <cell r="B37">
            <v>7</v>
          </cell>
          <cell r="C37">
            <v>7.6</v>
          </cell>
          <cell r="D37">
            <v>8</v>
          </cell>
          <cell r="E37">
            <v>8</v>
          </cell>
          <cell r="F37">
            <v>7.7</v>
          </cell>
          <cell r="G37">
            <v>7.4</v>
          </cell>
          <cell r="H37">
            <v>7.1</v>
          </cell>
          <cell r="I37">
            <v>6.8</v>
          </cell>
          <cell r="J37">
            <v>6.5</v>
          </cell>
          <cell r="K37">
            <v>6.2</v>
          </cell>
          <cell r="L37">
            <v>6</v>
          </cell>
          <cell r="M37">
            <v>5.7</v>
          </cell>
          <cell r="N37">
            <v>5.4</v>
          </cell>
          <cell r="O37">
            <v>5.7</v>
          </cell>
          <cell r="P37">
            <v>5.4</v>
          </cell>
        </row>
        <row r="39">
          <cell r="B39">
            <v>9.6</v>
          </cell>
          <cell r="C39">
            <v>9.4</v>
          </cell>
          <cell r="D39">
            <v>9.6</v>
          </cell>
          <cell r="E39">
            <v>9.6999999999999993</v>
          </cell>
          <cell r="F39">
            <v>9.5</v>
          </cell>
          <cell r="G39">
            <v>9.6</v>
          </cell>
          <cell r="H39">
            <v>9.6999999999999993</v>
          </cell>
          <cell r="I39">
            <v>9.8000000000000007</v>
          </cell>
          <cell r="J39">
            <v>9.8000000000000007</v>
          </cell>
          <cell r="K39">
            <v>9.6999999999999993</v>
          </cell>
          <cell r="L39">
            <v>9.5</v>
          </cell>
          <cell r="M39">
            <v>9.6999999999999993</v>
          </cell>
          <cell r="N39">
            <v>9.6999999999999993</v>
          </cell>
          <cell r="O39">
            <v>9.3999999999999986</v>
          </cell>
          <cell r="P39">
            <v>9.1</v>
          </cell>
        </row>
        <row r="40">
          <cell r="B40">
            <v>7.4</v>
          </cell>
          <cell r="C40">
            <v>7.4</v>
          </cell>
          <cell r="D40">
            <v>7.6</v>
          </cell>
          <cell r="E40">
            <v>7.4</v>
          </cell>
          <cell r="F40">
            <v>8.1999999999999993</v>
          </cell>
          <cell r="G40">
            <v>7.9</v>
          </cell>
          <cell r="H40">
            <v>8.1999999999999993</v>
          </cell>
          <cell r="I40">
            <v>7.9</v>
          </cell>
          <cell r="J40">
            <v>7.6</v>
          </cell>
          <cell r="K40">
            <v>7.3</v>
          </cell>
          <cell r="L40">
            <v>7.1</v>
          </cell>
          <cell r="M40">
            <v>6.8</v>
          </cell>
          <cell r="N40">
            <v>6.5</v>
          </cell>
          <cell r="O40">
            <v>6.2</v>
          </cell>
          <cell r="P40">
            <v>6.1</v>
          </cell>
        </row>
        <row r="41">
          <cell r="B41">
            <v>4.5</v>
          </cell>
          <cell r="C41">
            <v>4.5</v>
          </cell>
          <cell r="D41">
            <v>4.8</v>
          </cell>
          <cell r="E41">
            <v>4.5999999999999996</v>
          </cell>
          <cell r="F41">
            <v>4.9000000000000004</v>
          </cell>
          <cell r="G41">
            <v>5.2</v>
          </cell>
          <cell r="H41">
            <v>4.9000000000000004</v>
          </cell>
          <cell r="I41">
            <v>4.5999999999999996</v>
          </cell>
          <cell r="J41">
            <v>4.3</v>
          </cell>
          <cell r="K41">
            <v>4.3</v>
          </cell>
          <cell r="L41">
            <v>4.0999999999999996</v>
          </cell>
          <cell r="M41">
            <v>4.2160404796670461</v>
          </cell>
          <cell r="N41">
            <v>4.4000000000000004</v>
          </cell>
          <cell r="O41">
            <v>4.5839719313442631</v>
          </cell>
          <cell r="P41">
            <v>4.3</v>
          </cell>
        </row>
        <row r="42">
          <cell r="B42">
            <v>9.8000000000000007</v>
          </cell>
          <cell r="C42">
            <v>9.6999999999999993</v>
          </cell>
          <cell r="D42">
            <v>9.6999999999999993</v>
          </cell>
          <cell r="E42">
            <v>9.5</v>
          </cell>
          <cell r="F42">
            <v>9.6999999999999993</v>
          </cell>
          <cell r="G42">
            <v>10</v>
          </cell>
          <cell r="H42">
            <v>9.6999999999999993</v>
          </cell>
          <cell r="I42">
            <v>9.4</v>
          </cell>
          <cell r="J42">
            <v>9.6999999999999993</v>
          </cell>
          <cell r="K42">
            <v>9.4</v>
          </cell>
          <cell r="L42">
            <v>9.1999999999999993</v>
          </cell>
          <cell r="M42">
            <v>8.6999999999999993</v>
          </cell>
          <cell r="N42">
            <v>8.4</v>
          </cell>
          <cell r="O42">
            <v>8.1</v>
          </cell>
          <cell r="P42">
            <v>7.8</v>
          </cell>
        </row>
        <row r="43">
          <cell r="B43">
            <v>5.7</v>
          </cell>
          <cell r="C43">
            <v>5.7</v>
          </cell>
          <cell r="D43">
            <v>5.8</v>
          </cell>
          <cell r="E43">
            <v>5.4</v>
          </cell>
          <cell r="F43">
            <v>5</v>
          </cell>
          <cell r="G43">
            <v>5.3</v>
          </cell>
          <cell r="H43">
            <v>5</v>
          </cell>
          <cell r="I43">
            <v>4.7</v>
          </cell>
          <cell r="J43">
            <v>4.4000000000000004</v>
          </cell>
          <cell r="K43">
            <v>4.8</v>
          </cell>
          <cell r="L43">
            <v>4.5999999999999996</v>
          </cell>
          <cell r="M43">
            <v>4.3</v>
          </cell>
          <cell r="N43">
            <v>4.5999999999999996</v>
          </cell>
          <cell r="O43">
            <v>4.7834259011047298</v>
          </cell>
          <cell r="P43">
            <v>4.5</v>
          </cell>
        </row>
        <row r="45">
          <cell r="B45">
            <v>9.1999999999999993</v>
          </cell>
          <cell r="C45">
            <v>9.1999999999999993</v>
          </cell>
          <cell r="D45">
            <v>9</v>
          </cell>
          <cell r="E45">
            <v>8.8000000000000007</v>
          </cell>
          <cell r="F45">
            <v>8.8000000000000007</v>
          </cell>
          <cell r="G45">
            <v>8.8000000000000007</v>
          </cell>
          <cell r="H45">
            <v>9</v>
          </cell>
          <cell r="I45">
            <v>9.1</v>
          </cell>
          <cell r="J45">
            <v>9.1999999999999993</v>
          </cell>
          <cell r="K45">
            <v>9.1999999999999993</v>
          </cell>
          <cell r="L45">
            <v>9</v>
          </cell>
          <cell r="M45">
            <v>8.6999999999999993</v>
          </cell>
          <cell r="N45">
            <v>8.4</v>
          </cell>
          <cell r="O45">
            <v>8.1</v>
          </cell>
          <cell r="P45">
            <v>8.1999999999999993</v>
          </cell>
        </row>
        <row r="46">
          <cell r="B46">
            <v>3.4</v>
          </cell>
          <cell r="C46">
            <v>3.4</v>
          </cell>
          <cell r="D46">
            <v>3.7</v>
          </cell>
          <cell r="E46">
            <v>3.5</v>
          </cell>
          <cell r="F46">
            <v>3.8</v>
          </cell>
          <cell r="G46">
            <v>3.5</v>
          </cell>
          <cell r="H46">
            <v>3.2</v>
          </cell>
          <cell r="I46">
            <v>2.9</v>
          </cell>
          <cell r="J46">
            <v>2.6</v>
          </cell>
          <cell r="K46">
            <v>2.9</v>
          </cell>
          <cell r="L46">
            <v>2.7</v>
          </cell>
          <cell r="M46">
            <v>2.4</v>
          </cell>
          <cell r="N46">
            <v>2.1</v>
          </cell>
          <cell r="O46">
            <v>1.8</v>
          </cell>
          <cell r="P46">
            <v>2.1</v>
          </cell>
        </row>
        <row r="47">
          <cell r="B47">
            <v>2</v>
          </cell>
          <cell r="C47">
            <v>2</v>
          </cell>
          <cell r="D47">
            <v>2.1</v>
          </cell>
          <cell r="E47">
            <v>2.2999999999999998</v>
          </cell>
          <cell r="F47">
            <v>2.6</v>
          </cell>
          <cell r="G47">
            <v>2.2999999999999998</v>
          </cell>
          <cell r="H47">
            <v>2</v>
          </cell>
          <cell r="I47">
            <v>1.9</v>
          </cell>
          <cell r="J47">
            <v>1.4</v>
          </cell>
          <cell r="K47">
            <v>1.1000000000000001</v>
          </cell>
          <cell r="L47">
            <v>1</v>
          </cell>
          <cell r="M47">
            <v>0.7</v>
          </cell>
          <cell r="N47">
            <v>0.7</v>
          </cell>
          <cell r="O47">
            <v>0.5</v>
          </cell>
          <cell r="P47">
            <v>0.5</v>
          </cell>
        </row>
        <row r="49">
          <cell r="B49">
            <v>5.6</v>
          </cell>
          <cell r="C49">
            <v>5.6</v>
          </cell>
          <cell r="D49">
            <v>5.8</v>
          </cell>
          <cell r="E49">
            <v>6</v>
          </cell>
          <cell r="F49">
            <v>6.2</v>
          </cell>
          <cell r="G49">
            <v>5.9</v>
          </cell>
          <cell r="H49">
            <v>5.9</v>
          </cell>
          <cell r="I49">
            <v>5.8</v>
          </cell>
          <cell r="J49">
            <v>5.9</v>
          </cell>
          <cell r="K49">
            <v>5.6</v>
          </cell>
          <cell r="L49">
            <v>5.4</v>
          </cell>
          <cell r="M49">
            <v>5.1000000000000005</v>
          </cell>
          <cell r="N49">
            <v>4.8</v>
          </cell>
          <cell r="O49">
            <v>4.5</v>
          </cell>
          <cell r="P49">
            <v>4.2</v>
          </cell>
        </row>
        <row r="50">
          <cell r="B50">
            <v>5.5</v>
          </cell>
          <cell r="C50">
            <v>5.7</v>
          </cell>
          <cell r="D50">
            <v>6</v>
          </cell>
          <cell r="E50">
            <v>6.1</v>
          </cell>
          <cell r="F50">
            <v>6.3</v>
          </cell>
          <cell r="G50">
            <v>6.3</v>
          </cell>
          <cell r="H50">
            <v>6.2</v>
          </cell>
          <cell r="I50">
            <v>5.9</v>
          </cell>
          <cell r="J50">
            <v>5.6</v>
          </cell>
          <cell r="K50">
            <v>5.8</v>
          </cell>
          <cell r="L50">
            <v>6.3</v>
          </cell>
          <cell r="M50">
            <v>6</v>
          </cell>
          <cell r="N50">
            <v>5.7</v>
          </cell>
          <cell r="O50">
            <v>5.4</v>
          </cell>
          <cell r="P50">
            <v>5.0999999999999996</v>
          </cell>
        </row>
        <row r="51">
          <cell r="B51">
            <v>7.6</v>
          </cell>
          <cell r="C51">
            <v>8</v>
          </cell>
          <cell r="D51">
            <v>8</v>
          </cell>
          <cell r="E51">
            <v>7.8</v>
          </cell>
          <cell r="F51">
            <v>7.8</v>
          </cell>
          <cell r="G51">
            <v>8</v>
          </cell>
          <cell r="H51">
            <v>7.7</v>
          </cell>
          <cell r="I51">
            <v>7.4</v>
          </cell>
          <cell r="J51">
            <v>7.1</v>
          </cell>
          <cell r="K51">
            <v>8.1</v>
          </cell>
          <cell r="L51">
            <v>7.9</v>
          </cell>
          <cell r="M51">
            <v>7.6000000000000005</v>
          </cell>
          <cell r="N51">
            <v>7.3</v>
          </cell>
          <cell r="O51">
            <v>7</v>
          </cell>
          <cell r="P51">
            <v>6.7</v>
          </cell>
        </row>
        <row r="52">
          <cell r="B52">
            <v>5.5</v>
          </cell>
          <cell r="C52">
            <v>5.2</v>
          </cell>
          <cell r="D52">
            <v>5.3</v>
          </cell>
          <cell r="E52">
            <v>5.0999999999999996</v>
          </cell>
          <cell r="F52">
            <v>4.9000000000000004</v>
          </cell>
          <cell r="G52">
            <v>4.8</v>
          </cell>
          <cell r="H52">
            <v>5.0999999999999996</v>
          </cell>
          <cell r="I52">
            <v>5.4</v>
          </cell>
          <cell r="J52">
            <v>5.3</v>
          </cell>
          <cell r="K52">
            <v>5.6</v>
          </cell>
          <cell r="L52">
            <v>5.9</v>
          </cell>
          <cell r="M52">
            <v>5.6000000000000005</v>
          </cell>
          <cell r="N52">
            <v>5.3</v>
          </cell>
          <cell r="O52">
            <v>5.3999999999999995</v>
          </cell>
          <cell r="P52">
            <v>5.6</v>
          </cell>
        </row>
        <row r="55">
          <cell r="B55">
            <v>3.3</v>
          </cell>
          <cell r="C55">
            <v>3.3</v>
          </cell>
          <cell r="D55">
            <v>3.7</v>
          </cell>
          <cell r="E55">
            <v>3.5</v>
          </cell>
          <cell r="F55">
            <v>3.9</v>
          </cell>
          <cell r="G55">
            <v>3.6</v>
          </cell>
          <cell r="H55">
            <v>3.3</v>
          </cell>
          <cell r="I55">
            <v>3</v>
          </cell>
          <cell r="J55">
            <v>3.1</v>
          </cell>
          <cell r="K55">
            <v>4</v>
          </cell>
          <cell r="L55">
            <v>4.3</v>
          </cell>
          <cell r="M55">
            <v>4</v>
          </cell>
          <cell r="N55">
            <v>3.7</v>
          </cell>
          <cell r="O55">
            <v>3.4000000000000004</v>
          </cell>
          <cell r="P55">
            <v>3.7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7.3</v>
          </cell>
          <cell r="O56" t="e">
            <v>#N/A</v>
          </cell>
          <cell r="P56">
            <v>6.7</v>
          </cell>
        </row>
        <row r="57">
          <cell r="B57">
            <v>6.7</v>
          </cell>
          <cell r="C57">
            <v>7.3</v>
          </cell>
          <cell r="D57">
            <v>7.6</v>
          </cell>
          <cell r="E57">
            <v>7.9</v>
          </cell>
          <cell r="F57">
            <v>8.1</v>
          </cell>
          <cell r="G57">
            <v>8.1999999999999993</v>
          </cell>
          <cell r="H57">
            <v>8.1</v>
          </cell>
          <cell r="I57">
            <v>8.4</v>
          </cell>
          <cell r="J57">
            <v>7.9</v>
          </cell>
          <cell r="K57">
            <v>8.1999999999999993</v>
          </cell>
          <cell r="L57">
            <v>8.6999999999999993</v>
          </cell>
          <cell r="M57">
            <v>8.3999999999999986</v>
          </cell>
          <cell r="N57">
            <v>7.9</v>
          </cell>
          <cell r="O57">
            <v>7.6000000000000005</v>
          </cell>
          <cell r="P57">
            <v>8.1</v>
          </cell>
        </row>
        <row r="58">
          <cell r="B58">
            <v>5.3</v>
          </cell>
          <cell r="C58">
            <v>5.6</v>
          </cell>
          <cell r="D58">
            <v>6</v>
          </cell>
          <cell r="E58">
            <v>6.1</v>
          </cell>
          <cell r="F58">
            <v>6.6</v>
          </cell>
          <cell r="G58">
            <v>6.6</v>
          </cell>
          <cell r="H58">
            <v>6.9</v>
          </cell>
          <cell r="I58">
            <v>6.9</v>
          </cell>
          <cell r="J58">
            <v>7.2</v>
          </cell>
          <cell r="K58">
            <v>7.4</v>
          </cell>
          <cell r="L58">
            <v>7.2</v>
          </cell>
          <cell r="M58">
            <v>6.9</v>
          </cell>
          <cell r="N58">
            <v>7.1</v>
          </cell>
          <cell r="O58">
            <v>7.1755543043622705</v>
          </cell>
          <cell r="P58">
            <v>7.2</v>
          </cell>
        </row>
        <row r="59">
          <cell r="B59">
            <v>2</v>
          </cell>
          <cell r="C59">
            <v>2</v>
          </cell>
          <cell r="D59">
            <v>2</v>
          </cell>
          <cell r="E59">
            <v>1.8</v>
          </cell>
          <cell r="F59">
            <v>1.5</v>
          </cell>
          <cell r="G59">
            <v>1.2</v>
          </cell>
          <cell r="H59">
            <v>1</v>
          </cell>
          <cell r="I59">
            <v>1.3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0.7</v>
          </cell>
          <cell r="P59">
            <v>0.5</v>
          </cell>
        </row>
        <row r="60">
          <cell r="B60">
            <v>2</v>
          </cell>
          <cell r="C60">
            <v>2</v>
          </cell>
          <cell r="D60">
            <v>2.4</v>
          </cell>
          <cell r="E60">
            <v>2.2000000000000002</v>
          </cell>
          <cell r="F60">
            <v>2</v>
          </cell>
          <cell r="G60">
            <v>1.7</v>
          </cell>
          <cell r="H60">
            <v>1.4</v>
          </cell>
          <cell r="I60">
            <v>1.6</v>
          </cell>
          <cell r="J60">
            <v>1.4</v>
          </cell>
          <cell r="K60">
            <v>2</v>
          </cell>
          <cell r="L60">
            <v>1.8</v>
          </cell>
          <cell r="M60">
            <v>1.8</v>
          </cell>
          <cell r="N60">
            <v>1.5</v>
          </cell>
          <cell r="O60">
            <v>1.2</v>
          </cell>
          <cell r="P60">
            <v>0.9</v>
          </cell>
        </row>
        <row r="61">
          <cell r="B61">
            <v>5.8</v>
          </cell>
          <cell r="C61">
            <v>5.8</v>
          </cell>
          <cell r="D61">
            <v>5.7</v>
          </cell>
          <cell r="E61">
            <v>5.5</v>
          </cell>
          <cell r="F61">
            <v>5.8</v>
          </cell>
          <cell r="G61">
            <v>5.5</v>
          </cell>
          <cell r="H61">
            <v>5.4</v>
          </cell>
          <cell r="I61">
            <v>5.2</v>
          </cell>
          <cell r="J61">
            <v>5.0999999999999996</v>
          </cell>
          <cell r="K61">
            <v>5.4</v>
          </cell>
          <cell r="L61">
            <v>5.7</v>
          </cell>
          <cell r="M61">
            <v>5.4</v>
          </cell>
          <cell r="N61">
            <v>5.0999999999999996</v>
          </cell>
          <cell r="O61">
            <v>4.8</v>
          </cell>
          <cell r="P61">
            <v>4.5</v>
          </cell>
        </row>
        <row r="62">
          <cell r="B62">
            <v>6.2</v>
          </cell>
          <cell r="C62">
            <v>6.5</v>
          </cell>
          <cell r="D62">
            <v>6.9</v>
          </cell>
          <cell r="E62">
            <v>7.3</v>
          </cell>
          <cell r="F62">
            <v>7.5</v>
          </cell>
          <cell r="G62">
            <v>7.2</v>
          </cell>
          <cell r="H62">
            <v>6.9</v>
          </cell>
          <cell r="I62">
            <v>7.2</v>
          </cell>
          <cell r="J62">
            <v>7.5</v>
          </cell>
          <cell r="K62">
            <v>7.2</v>
          </cell>
          <cell r="L62">
            <v>7</v>
          </cell>
          <cell r="M62">
            <v>6.7</v>
          </cell>
          <cell r="N62">
            <v>6.4</v>
          </cell>
          <cell r="O62">
            <v>6.3977266758295359</v>
          </cell>
          <cell r="P62">
            <v>6.1</v>
          </cell>
        </row>
        <row r="63">
          <cell r="B63">
            <v>8.1999999999999993</v>
          </cell>
          <cell r="C63">
            <v>8.4</v>
          </cell>
          <cell r="D63">
            <v>9.5</v>
          </cell>
          <cell r="E63">
            <v>8.6999999999999993</v>
          </cell>
          <cell r="F63">
            <v>8.5</v>
          </cell>
          <cell r="G63">
            <v>8.1999999999999993</v>
          </cell>
          <cell r="H63">
            <v>7.9</v>
          </cell>
          <cell r="I63">
            <v>7.6</v>
          </cell>
          <cell r="J63">
            <v>7.3</v>
          </cell>
          <cell r="K63">
            <v>7.6</v>
          </cell>
          <cell r="L63">
            <v>7.4</v>
          </cell>
          <cell r="M63">
            <v>7.3000392340344602</v>
          </cell>
          <cell r="N63">
            <v>7.2</v>
          </cell>
          <cell r="O63">
            <v>6.9</v>
          </cell>
          <cell r="P63">
            <v>6.8</v>
          </cell>
        </row>
        <row r="64">
          <cell r="B64">
            <v>2.1</v>
          </cell>
          <cell r="C64">
            <v>2.1</v>
          </cell>
          <cell r="D64">
            <v>2.4</v>
          </cell>
          <cell r="E64">
            <v>2.2000000000000002</v>
          </cell>
          <cell r="F64">
            <v>2</v>
          </cell>
          <cell r="G64">
            <v>1.7</v>
          </cell>
          <cell r="H64">
            <v>1.4</v>
          </cell>
          <cell r="I64">
            <v>1.6</v>
          </cell>
          <cell r="J64">
            <v>1.3</v>
          </cell>
          <cell r="K64">
            <v>1</v>
          </cell>
          <cell r="L64">
            <v>1</v>
          </cell>
          <cell r="M64">
            <v>0.7</v>
          </cell>
          <cell r="N64">
            <v>0.7</v>
          </cell>
          <cell r="O64">
            <v>0.5</v>
          </cell>
          <cell r="P64">
            <v>0.5</v>
          </cell>
        </row>
        <row r="65">
          <cell r="B65">
            <v>4.7</v>
          </cell>
          <cell r="C65">
            <v>4.7</v>
          </cell>
          <cell r="D65">
            <v>4.7</v>
          </cell>
          <cell r="E65">
            <v>5.2</v>
          </cell>
          <cell r="F65">
            <v>5.6</v>
          </cell>
          <cell r="G65">
            <v>5.7</v>
          </cell>
          <cell r="H65">
            <v>6</v>
          </cell>
          <cell r="I65">
            <v>6.3</v>
          </cell>
          <cell r="J65">
            <v>6.6</v>
          </cell>
          <cell r="K65">
            <v>6.9</v>
          </cell>
          <cell r="L65">
            <v>6.7</v>
          </cell>
          <cell r="M65">
            <v>6.5977789693738753</v>
          </cell>
          <cell r="N65">
            <v>6.3</v>
          </cell>
          <cell r="O65">
            <v>6</v>
          </cell>
          <cell r="P65">
            <v>5.7</v>
          </cell>
        </row>
        <row r="66">
          <cell r="B66">
            <v>3.7</v>
          </cell>
          <cell r="C66">
            <v>3.7</v>
          </cell>
          <cell r="D66">
            <v>3.5</v>
          </cell>
          <cell r="E66">
            <v>3.5</v>
          </cell>
          <cell r="F66">
            <v>4.3</v>
          </cell>
          <cell r="G66">
            <v>4.8</v>
          </cell>
          <cell r="H66">
            <v>5.0999999999999996</v>
          </cell>
          <cell r="I66">
            <v>5.6</v>
          </cell>
          <cell r="J66">
            <v>5.9</v>
          </cell>
          <cell r="K66">
            <v>6.1</v>
          </cell>
          <cell r="L66">
            <v>6.1</v>
          </cell>
          <cell r="M66">
            <v>5.8</v>
          </cell>
          <cell r="N66">
            <v>6.1</v>
          </cell>
          <cell r="O66">
            <v>6.3999999999999995</v>
          </cell>
          <cell r="P66">
            <v>6.9</v>
          </cell>
        </row>
        <row r="68">
          <cell r="B68">
            <v>5.3</v>
          </cell>
          <cell r="C68">
            <v>5.3</v>
          </cell>
          <cell r="D68">
            <v>5.5</v>
          </cell>
          <cell r="E68">
            <v>5.5</v>
          </cell>
          <cell r="F68">
            <v>5.3</v>
          </cell>
          <cell r="G68">
            <v>5.4</v>
          </cell>
          <cell r="H68">
            <v>5.4</v>
          </cell>
          <cell r="I68">
            <v>5.7</v>
          </cell>
          <cell r="J68">
            <v>5.4</v>
          </cell>
          <cell r="K68">
            <v>5.4</v>
          </cell>
          <cell r="L68">
            <v>5.2</v>
          </cell>
          <cell r="M68">
            <v>4.9000000000000004</v>
          </cell>
          <cell r="N68">
            <v>4.5999999999999996</v>
          </cell>
          <cell r="O68">
            <v>4.3</v>
          </cell>
          <cell r="P68">
            <v>4</v>
          </cell>
        </row>
        <row r="69">
          <cell r="B69">
            <v>8.5</v>
          </cell>
          <cell r="C69">
            <v>7.9</v>
          </cell>
          <cell r="D69">
            <v>8</v>
          </cell>
          <cell r="E69">
            <v>7.8</v>
          </cell>
          <cell r="F69">
            <v>7.6</v>
          </cell>
          <cell r="G69">
            <v>7.3</v>
          </cell>
          <cell r="H69">
            <v>7</v>
          </cell>
          <cell r="I69">
            <v>7.3</v>
          </cell>
          <cell r="J69">
            <v>8.1</v>
          </cell>
          <cell r="K69">
            <v>7.6</v>
          </cell>
          <cell r="L69">
            <v>7.4</v>
          </cell>
          <cell r="M69">
            <v>7.1000000000000005</v>
          </cell>
          <cell r="N69">
            <v>6.8</v>
          </cell>
          <cell r="O69">
            <v>6.5</v>
          </cell>
          <cell r="P69">
            <v>6.2</v>
          </cell>
        </row>
        <row r="72">
          <cell r="B72">
            <v>9.6</v>
          </cell>
          <cell r="C72">
            <v>9.6</v>
          </cell>
          <cell r="D72">
            <v>9.8000000000000007</v>
          </cell>
          <cell r="E72">
            <v>9.6</v>
          </cell>
          <cell r="F72">
            <v>10</v>
          </cell>
          <cell r="G72">
            <v>9.6999999999999993</v>
          </cell>
          <cell r="H72">
            <v>9.9</v>
          </cell>
          <cell r="I72">
            <v>9.8000000000000007</v>
          </cell>
          <cell r="J72">
            <v>9.9</v>
          </cell>
          <cell r="K72">
            <v>9.9</v>
          </cell>
          <cell r="L72">
            <v>10</v>
          </cell>
          <cell r="M72">
            <v>9.9</v>
          </cell>
          <cell r="N72">
            <v>9.6</v>
          </cell>
          <cell r="O72">
            <v>9.2999999999999989</v>
          </cell>
          <cell r="P72">
            <v>9</v>
          </cell>
        </row>
        <row r="73">
          <cell r="B73">
            <v>5.4</v>
          </cell>
          <cell r="C73">
            <v>5.4</v>
          </cell>
          <cell r="D73">
            <v>5.9</v>
          </cell>
          <cell r="E73">
            <v>6.5</v>
          </cell>
          <cell r="F73">
            <v>6.9</v>
          </cell>
          <cell r="G73">
            <v>6.6</v>
          </cell>
          <cell r="H73">
            <v>6.9</v>
          </cell>
          <cell r="I73">
            <v>7.1</v>
          </cell>
          <cell r="J73">
            <v>7.4</v>
          </cell>
          <cell r="K73">
            <v>7.7</v>
          </cell>
          <cell r="L73">
            <v>7.5</v>
          </cell>
          <cell r="M73">
            <v>7.2</v>
          </cell>
          <cell r="N73">
            <v>7.5</v>
          </cell>
          <cell r="O73">
            <v>7.2</v>
          </cell>
          <cell r="P73">
            <v>6.9</v>
          </cell>
        </row>
        <row r="74">
          <cell r="B74">
            <v>4.0999999999999996</v>
          </cell>
          <cell r="C74">
            <v>4.3</v>
          </cell>
          <cell r="D74">
            <v>4.8</v>
          </cell>
          <cell r="E74">
            <v>4.5999999999999996</v>
          </cell>
          <cell r="F74">
            <v>4.3</v>
          </cell>
          <cell r="G74">
            <v>4</v>
          </cell>
          <cell r="H74">
            <v>3.8</v>
          </cell>
          <cell r="I74">
            <v>3.7</v>
          </cell>
          <cell r="J74">
            <v>4</v>
          </cell>
          <cell r="K74">
            <v>4.0999999999999996</v>
          </cell>
          <cell r="L74">
            <v>3.9</v>
          </cell>
          <cell r="M74">
            <v>3.9</v>
          </cell>
          <cell r="N74">
            <v>4.2</v>
          </cell>
          <cell r="O74">
            <v>4.1672979865360436</v>
          </cell>
          <cell r="P74">
            <v>3.9</v>
          </cell>
        </row>
        <row r="75">
          <cell r="B75">
            <v>2.5</v>
          </cell>
          <cell r="C75">
            <v>2.5</v>
          </cell>
          <cell r="D75">
            <v>5</v>
          </cell>
          <cell r="E75">
            <v>5.9</v>
          </cell>
          <cell r="F75">
            <v>6</v>
          </cell>
          <cell r="G75">
            <v>5.7</v>
          </cell>
          <cell r="H75">
            <v>5.2</v>
          </cell>
          <cell r="I75">
            <v>4.9000000000000004</v>
          </cell>
          <cell r="J75">
            <v>4.5999999999999996</v>
          </cell>
          <cell r="K75">
            <v>4.3</v>
          </cell>
          <cell r="L75">
            <v>4.0999999999999996</v>
          </cell>
          <cell r="M75">
            <v>3.9</v>
          </cell>
          <cell r="N75">
            <v>3.8</v>
          </cell>
          <cell r="O75">
            <v>3.5</v>
          </cell>
          <cell r="P75">
            <v>3.2</v>
          </cell>
        </row>
        <row r="76">
          <cell r="B76">
            <v>4.2</v>
          </cell>
          <cell r="C76">
            <v>4.2</v>
          </cell>
          <cell r="D76">
            <v>5.0999999999999996</v>
          </cell>
          <cell r="E76">
            <v>4.9000000000000004</v>
          </cell>
          <cell r="F76">
            <v>4.5</v>
          </cell>
          <cell r="G76">
            <v>5</v>
          </cell>
          <cell r="H76">
            <v>5.2</v>
          </cell>
          <cell r="I76">
            <v>5</v>
          </cell>
          <cell r="J76">
            <v>5.3</v>
          </cell>
          <cell r="K76">
            <v>5.6</v>
          </cell>
          <cell r="L76">
            <v>5.4</v>
          </cell>
          <cell r="M76">
            <v>5.2159865807910908</v>
          </cell>
          <cell r="N76">
            <v>5.0999999999999996</v>
          </cell>
          <cell r="O76">
            <v>4.8</v>
          </cell>
          <cell r="P76">
            <v>4.5</v>
          </cell>
        </row>
        <row r="77">
          <cell r="B77">
            <v>6.9</v>
          </cell>
          <cell r="C77">
            <v>6.9</v>
          </cell>
          <cell r="D77">
            <v>6.9</v>
          </cell>
          <cell r="E77">
            <v>6.7</v>
          </cell>
          <cell r="F77">
            <v>6.5</v>
          </cell>
          <cell r="G77">
            <v>6.2</v>
          </cell>
          <cell r="H77">
            <v>5.9</v>
          </cell>
          <cell r="I77">
            <v>5.6</v>
          </cell>
          <cell r="J77">
            <v>5.3</v>
          </cell>
          <cell r="K77">
            <v>5.4</v>
          </cell>
          <cell r="L77">
            <v>5.2</v>
          </cell>
          <cell r="M77">
            <v>4.9000000000000004</v>
          </cell>
          <cell r="N77">
            <v>4.5999999999999996</v>
          </cell>
          <cell r="O77">
            <v>4.3</v>
          </cell>
          <cell r="P77">
            <v>4.3</v>
          </cell>
        </row>
        <row r="78">
          <cell r="B78">
            <v>6</v>
          </cell>
          <cell r="C78">
            <v>6.5</v>
          </cell>
          <cell r="D78">
            <v>6.8</v>
          </cell>
          <cell r="E78">
            <v>6.8</v>
          </cell>
          <cell r="F78">
            <v>7</v>
          </cell>
          <cell r="G78">
            <v>7.4</v>
          </cell>
          <cell r="H78">
            <v>7.5</v>
          </cell>
          <cell r="I78">
            <v>7.1</v>
          </cell>
          <cell r="J78">
            <v>7</v>
          </cell>
          <cell r="K78">
            <v>6.7</v>
          </cell>
          <cell r="L78">
            <v>6.5</v>
          </cell>
          <cell r="M78">
            <v>6.2</v>
          </cell>
          <cell r="N78">
            <v>6.7</v>
          </cell>
          <cell r="O78">
            <v>7</v>
          </cell>
          <cell r="P78">
            <v>6.7</v>
          </cell>
        </row>
        <row r="79">
          <cell r="B79">
            <v>10</v>
          </cell>
          <cell r="C79">
            <v>10</v>
          </cell>
          <cell r="D79">
            <v>10</v>
          </cell>
          <cell r="E79">
            <v>9.5</v>
          </cell>
          <cell r="F79">
            <v>9.3000000000000007</v>
          </cell>
          <cell r="G79">
            <v>9</v>
          </cell>
          <cell r="H79">
            <v>8.5</v>
          </cell>
          <cell r="I79">
            <v>7.9</v>
          </cell>
          <cell r="J79">
            <v>9.4</v>
          </cell>
          <cell r="K79">
            <v>9.6999999999999993</v>
          </cell>
          <cell r="L79">
            <v>9.6999999999999993</v>
          </cell>
          <cell r="M79">
            <v>9.3999999999999986</v>
          </cell>
          <cell r="N79">
            <v>9.1</v>
          </cell>
          <cell r="O79">
            <v>8.7999999999999989</v>
          </cell>
          <cell r="P79">
            <v>8.5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1.3</v>
          </cell>
          <cell r="F80">
            <v>2.4</v>
          </cell>
          <cell r="G80">
            <v>2.4</v>
          </cell>
          <cell r="H80">
            <v>2.2000000000000002</v>
          </cell>
          <cell r="I80">
            <v>2</v>
          </cell>
          <cell r="J80">
            <v>1.9</v>
          </cell>
          <cell r="K80">
            <v>1.6</v>
          </cell>
          <cell r="L80">
            <v>1.4</v>
          </cell>
          <cell r="M80">
            <v>1.0999999999999999</v>
          </cell>
          <cell r="N80">
            <v>1.2</v>
          </cell>
          <cell r="O80">
            <v>1.2794669250595914</v>
          </cell>
          <cell r="P80">
            <v>1.6</v>
          </cell>
        </row>
        <row r="81">
          <cell r="B81">
            <v>7.4</v>
          </cell>
          <cell r="C81">
            <v>8</v>
          </cell>
          <cell r="D81">
            <v>8</v>
          </cell>
          <cell r="E81">
            <v>7.8</v>
          </cell>
          <cell r="F81">
            <v>7.8</v>
          </cell>
          <cell r="G81">
            <v>7.6</v>
          </cell>
          <cell r="H81">
            <v>7.7</v>
          </cell>
          <cell r="I81">
            <v>7.5</v>
          </cell>
          <cell r="J81">
            <v>7.6</v>
          </cell>
          <cell r="K81">
            <v>7.7</v>
          </cell>
          <cell r="L81">
            <v>7.5</v>
          </cell>
          <cell r="M81">
            <v>7.8</v>
          </cell>
          <cell r="N81">
            <v>7.5</v>
          </cell>
          <cell r="O81">
            <v>7.2</v>
          </cell>
          <cell r="P81">
            <v>4.8</v>
          </cell>
        </row>
        <row r="82">
          <cell r="B82">
            <v>2</v>
          </cell>
          <cell r="C82">
            <v>2</v>
          </cell>
          <cell r="D82">
            <v>2.4</v>
          </cell>
          <cell r="E82">
            <v>2.2000000000000002</v>
          </cell>
          <cell r="F82">
            <v>2</v>
          </cell>
          <cell r="G82">
            <v>2</v>
          </cell>
          <cell r="H82">
            <v>2</v>
          </cell>
          <cell r="I82">
            <v>1.9</v>
          </cell>
          <cell r="J82">
            <v>2.2000000000000002</v>
          </cell>
          <cell r="K82">
            <v>2.5</v>
          </cell>
          <cell r="L82">
            <v>2.5</v>
          </cell>
          <cell r="M82">
            <v>2.5</v>
          </cell>
          <cell r="N82">
            <v>2.8</v>
          </cell>
          <cell r="O82">
            <v>3.0999999999999996</v>
          </cell>
          <cell r="P82">
            <v>3.4</v>
          </cell>
        </row>
        <row r="83">
          <cell r="B83">
            <v>6</v>
          </cell>
          <cell r="C83">
            <v>6</v>
          </cell>
          <cell r="D83">
            <v>6.3</v>
          </cell>
          <cell r="E83">
            <v>6.1</v>
          </cell>
          <cell r="F83">
            <v>6.3</v>
          </cell>
          <cell r="G83">
            <v>6</v>
          </cell>
          <cell r="H83">
            <v>6.3</v>
          </cell>
          <cell r="I83">
            <v>6</v>
          </cell>
          <cell r="J83">
            <v>5.7</v>
          </cell>
          <cell r="K83">
            <v>6</v>
          </cell>
          <cell r="L83">
            <v>5.8</v>
          </cell>
          <cell r="M83">
            <v>5.5</v>
          </cell>
          <cell r="N83">
            <v>5.2</v>
          </cell>
          <cell r="O83">
            <v>4.9850978589136234</v>
          </cell>
          <cell r="P83">
            <v>4.7</v>
          </cell>
        </row>
        <row r="84">
          <cell r="B84">
            <v>3.6</v>
          </cell>
          <cell r="C84">
            <v>3.6</v>
          </cell>
          <cell r="D84">
            <v>3.9</v>
          </cell>
          <cell r="E84">
            <v>3.7</v>
          </cell>
          <cell r="F84">
            <v>3.5</v>
          </cell>
          <cell r="G84">
            <v>4</v>
          </cell>
          <cell r="H84">
            <v>3.7</v>
          </cell>
          <cell r="I84">
            <v>3.9</v>
          </cell>
          <cell r="J84">
            <v>3.6</v>
          </cell>
          <cell r="K84">
            <v>4</v>
          </cell>
          <cell r="L84">
            <v>3.8</v>
          </cell>
          <cell r="M84">
            <v>3.5</v>
          </cell>
          <cell r="N84">
            <v>3.2</v>
          </cell>
          <cell r="O84">
            <v>2.9000000000000004</v>
          </cell>
          <cell r="P84">
            <v>2.6</v>
          </cell>
        </row>
        <row r="85">
          <cell r="B85">
            <v>6.9</v>
          </cell>
          <cell r="C85">
            <v>6.7</v>
          </cell>
          <cell r="D85">
            <v>6.8</v>
          </cell>
          <cell r="E85">
            <v>6.7</v>
          </cell>
          <cell r="F85">
            <v>6.8</v>
          </cell>
          <cell r="G85">
            <v>6.5</v>
          </cell>
          <cell r="H85">
            <v>6.2</v>
          </cell>
          <cell r="I85">
            <v>6.5</v>
          </cell>
          <cell r="J85">
            <v>6.8</v>
          </cell>
          <cell r="K85">
            <v>7.3</v>
          </cell>
          <cell r="L85">
            <v>7.6</v>
          </cell>
          <cell r="M85">
            <v>7.1338950040604381</v>
          </cell>
          <cell r="N85">
            <v>6.9</v>
          </cell>
          <cell r="O85">
            <v>6.8430235172967731</v>
          </cell>
          <cell r="P85">
            <v>6.5</v>
          </cell>
        </row>
        <row r="86">
          <cell r="B86">
            <v>6.6</v>
          </cell>
          <cell r="C86">
            <v>6.6</v>
          </cell>
          <cell r="D86">
            <v>6.4</v>
          </cell>
          <cell r="E86">
            <v>6.2</v>
          </cell>
          <cell r="F86">
            <v>5.9</v>
          </cell>
          <cell r="G86">
            <v>5.6</v>
          </cell>
          <cell r="H86">
            <v>5.3</v>
          </cell>
          <cell r="I86">
            <v>5</v>
          </cell>
          <cell r="J86">
            <v>4.7</v>
          </cell>
          <cell r="K86">
            <v>4.4000000000000004</v>
          </cell>
          <cell r="L86">
            <v>4.2</v>
          </cell>
          <cell r="M86">
            <v>3.9000000000000004</v>
          </cell>
          <cell r="N86">
            <v>3.6</v>
          </cell>
          <cell r="O86">
            <v>3.3000000000000003</v>
          </cell>
          <cell r="P86">
            <v>3</v>
          </cell>
        </row>
        <row r="87">
          <cell r="B87">
            <v>7.2</v>
          </cell>
          <cell r="C87">
            <v>7.3</v>
          </cell>
          <cell r="D87">
            <v>8.1999999999999993</v>
          </cell>
          <cell r="E87">
            <v>8.4</v>
          </cell>
          <cell r="F87">
            <v>8.5</v>
          </cell>
          <cell r="G87">
            <v>8.4</v>
          </cell>
          <cell r="H87">
            <v>8.5</v>
          </cell>
          <cell r="I87">
            <v>8.1999999999999993</v>
          </cell>
          <cell r="J87">
            <v>8</v>
          </cell>
          <cell r="K87">
            <v>8.3000000000000007</v>
          </cell>
          <cell r="L87">
            <v>8.1</v>
          </cell>
          <cell r="M87">
            <v>7.8</v>
          </cell>
          <cell r="N87">
            <v>7.5</v>
          </cell>
          <cell r="O87">
            <v>7.2</v>
          </cell>
          <cell r="P87">
            <v>6.9</v>
          </cell>
        </row>
        <row r="88">
          <cell r="B88">
            <v>4</v>
          </cell>
          <cell r="C88">
            <v>5.3</v>
          </cell>
          <cell r="D88">
            <v>5.3</v>
          </cell>
          <cell r="E88">
            <v>5.0999999999999996</v>
          </cell>
          <cell r="F88">
            <v>5</v>
          </cell>
          <cell r="G88">
            <v>4.7</v>
          </cell>
          <cell r="H88">
            <v>4.4000000000000004</v>
          </cell>
          <cell r="I88">
            <v>4.0999999999999996</v>
          </cell>
          <cell r="J88">
            <v>4.4000000000000004</v>
          </cell>
          <cell r="K88">
            <v>4.5</v>
          </cell>
          <cell r="L88">
            <v>4.8</v>
          </cell>
          <cell r="M88">
            <v>4.5</v>
          </cell>
          <cell r="N88">
            <v>4.2</v>
          </cell>
          <cell r="O88">
            <v>3.9000000000000004</v>
          </cell>
          <cell r="P88">
            <v>3.6</v>
          </cell>
        </row>
        <row r="89">
          <cell r="B89">
            <v>7</v>
          </cell>
          <cell r="C89">
            <v>7.4</v>
          </cell>
          <cell r="D89">
            <v>7.8</v>
          </cell>
          <cell r="E89">
            <v>7.6</v>
          </cell>
          <cell r="F89">
            <v>7.9</v>
          </cell>
          <cell r="G89">
            <v>7.6</v>
          </cell>
          <cell r="H89">
            <v>7.3</v>
          </cell>
          <cell r="I89">
            <v>7.6</v>
          </cell>
          <cell r="J89">
            <v>6.9</v>
          </cell>
          <cell r="K89">
            <v>6.6</v>
          </cell>
          <cell r="L89">
            <v>6.4</v>
          </cell>
          <cell r="M89">
            <v>6.7</v>
          </cell>
          <cell r="N89">
            <v>6.4</v>
          </cell>
          <cell r="O89">
            <v>6.1000000000000005</v>
          </cell>
          <cell r="P89">
            <v>5.9</v>
          </cell>
        </row>
        <row r="90">
          <cell r="B90">
            <v>6.6</v>
          </cell>
          <cell r="C90">
            <v>6.9</v>
          </cell>
          <cell r="D90">
            <v>7.2</v>
          </cell>
          <cell r="E90">
            <v>7.3</v>
          </cell>
          <cell r="F90">
            <v>7.2</v>
          </cell>
          <cell r="G90">
            <v>6.9</v>
          </cell>
          <cell r="H90">
            <v>6.6</v>
          </cell>
          <cell r="I90">
            <v>6.9</v>
          </cell>
          <cell r="J90">
            <v>6.6</v>
          </cell>
          <cell r="K90">
            <v>6.3</v>
          </cell>
          <cell r="L90">
            <v>6.1</v>
          </cell>
          <cell r="M90">
            <v>5.8</v>
          </cell>
          <cell r="N90">
            <v>5.5</v>
          </cell>
          <cell r="O90">
            <v>5.2</v>
          </cell>
          <cell r="P90">
            <v>4.9000000000000004</v>
          </cell>
        </row>
        <row r="91">
          <cell r="B91">
            <v>4.3</v>
          </cell>
          <cell r="C91">
            <v>4</v>
          </cell>
          <cell r="D91">
            <v>4</v>
          </cell>
          <cell r="E91">
            <v>4.5</v>
          </cell>
          <cell r="F91">
            <v>4.4000000000000004</v>
          </cell>
          <cell r="G91">
            <v>4.0999999999999996</v>
          </cell>
          <cell r="H91">
            <v>3.8</v>
          </cell>
          <cell r="I91">
            <v>3.5</v>
          </cell>
          <cell r="J91">
            <v>3.8</v>
          </cell>
          <cell r="K91">
            <v>4.0999999999999996</v>
          </cell>
          <cell r="L91">
            <v>3.9</v>
          </cell>
          <cell r="M91">
            <v>3.6</v>
          </cell>
          <cell r="N91">
            <v>3.3</v>
          </cell>
          <cell r="O91">
            <v>3</v>
          </cell>
          <cell r="P91">
            <v>2.7</v>
          </cell>
        </row>
        <row r="92">
          <cell r="B92">
            <v>9</v>
          </cell>
          <cell r="C92">
            <v>8.9</v>
          </cell>
          <cell r="D92">
            <v>8.3000000000000007</v>
          </cell>
          <cell r="E92">
            <v>8.1</v>
          </cell>
          <cell r="F92">
            <v>8</v>
          </cell>
          <cell r="G92">
            <v>7.7</v>
          </cell>
          <cell r="H92">
            <v>8.1999999999999993</v>
          </cell>
          <cell r="I92">
            <v>8.4</v>
          </cell>
          <cell r="J92">
            <v>9.1999999999999993</v>
          </cell>
          <cell r="K92">
            <v>9.3000000000000007</v>
          </cell>
          <cell r="L92">
            <v>9.1</v>
          </cell>
          <cell r="M92">
            <v>9.4</v>
          </cell>
          <cell r="N92">
            <v>9.1</v>
          </cell>
          <cell r="O92">
            <v>8.7999999999999989</v>
          </cell>
          <cell r="P92">
            <v>8.9</v>
          </cell>
        </row>
        <row r="93">
          <cell r="B93">
            <v>6.2</v>
          </cell>
          <cell r="C93">
            <v>6.5</v>
          </cell>
          <cell r="D93">
            <v>7</v>
          </cell>
          <cell r="E93">
            <v>6.8</v>
          </cell>
          <cell r="F93">
            <v>7.2</v>
          </cell>
          <cell r="G93">
            <v>6.9</v>
          </cell>
          <cell r="H93">
            <v>7.2</v>
          </cell>
          <cell r="I93">
            <v>7.5</v>
          </cell>
          <cell r="J93">
            <v>7.8</v>
          </cell>
          <cell r="K93">
            <v>8</v>
          </cell>
          <cell r="L93">
            <v>7.8</v>
          </cell>
          <cell r="M93">
            <v>7.5</v>
          </cell>
          <cell r="N93">
            <v>7.2</v>
          </cell>
          <cell r="O93">
            <v>6.9</v>
          </cell>
          <cell r="P93">
            <v>7</v>
          </cell>
        </row>
        <row r="94">
          <cell r="B94">
            <v>9</v>
          </cell>
          <cell r="C94">
            <v>8.6</v>
          </cell>
          <cell r="D94">
            <v>8.6</v>
          </cell>
          <cell r="E94">
            <v>8.9</v>
          </cell>
          <cell r="F94">
            <v>9.3000000000000007</v>
          </cell>
          <cell r="G94">
            <v>9.3000000000000007</v>
          </cell>
          <cell r="H94">
            <v>9.8000000000000007</v>
          </cell>
          <cell r="I94">
            <v>9.6999999999999993</v>
          </cell>
          <cell r="J94">
            <v>10</v>
          </cell>
          <cell r="K94">
            <v>9.5</v>
          </cell>
          <cell r="L94">
            <v>9.3000000000000007</v>
          </cell>
          <cell r="M94">
            <v>9</v>
          </cell>
          <cell r="N94">
            <v>8.6999999999999993</v>
          </cell>
          <cell r="O94">
            <v>8.3999999999999986</v>
          </cell>
          <cell r="P94">
            <v>8.1</v>
          </cell>
        </row>
        <row r="96">
          <cell r="B96">
            <v>4</v>
          </cell>
          <cell r="C96">
            <v>4.3</v>
          </cell>
          <cell r="D96">
            <v>4.3</v>
          </cell>
          <cell r="E96">
            <v>4.0999999999999996</v>
          </cell>
          <cell r="F96">
            <v>3.8</v>
          </cell>
          <cell r="G96">
            <v>3.5</v>
          </cell>
          <cell r="H96">
            <v>3.2</v>
          </cell>
          <cell r="I96">
            <v>3</v>
          </cell>
          <cell r="J96">
            <v>3</v>
          </cell>
          <cell r="K96">
            <v>3.5</v>
          </cell>
          <cell r="L96">
            <v>4</v>
          </cell>
          <cell r="M96">
            <v>4.3</v>
          </cell>
          <cell r="N96">
            <v>4</v>
          </cell>
          <cell r="O96">
            <v>3.7</v>
          </cell>
          <cell r="P96">
            <v>4</v>
          </cell>
        </row>
        <row r="97">
          <cell r="B97">
            <v>2.2999999999999998</v>
          </cell>
          <cell r="C97">
            <v>2.2999999999999998</v>
          </cell>
          <cell r="D97">
            <v>2.5</v>
          </cell>
          <cell r="E97">
            <v>2.2999999999999998</v>
          </cell>
          <cell r="F97">
            <v>2.6</v>
          </cell>
          <cell r="G97">
            <v>2.2999999999999998</v>
          </cell>
          <cell r="H97">
            <v>2</v>
          </cell>
          <cell r="I97">
            <v>1.9</v>
          </cell>
          <cell r="J97">
            <v>1.6</v>
          </cell>
          <cell r="K97">
            <v>1.3</v>
          </cell>
          <cell r="L97">
            <v>1.1000000000000001</v>
          </cell>
          <cell r="M97">
            <v>0.8</v>
          </cell>
          <cell r="N97">
            <v>0.8</v>
          </cell>
          <cell r="O97">
            <v>0.5</v>
          </cell>
          <cell r="P97">
            <v>0.5</v>
          </cell>
        </row>
        <row r="98">
          <cell r="B98">
            <v>7.5</v>
          </cell>
          <cell r="C98">
            <v>7.5</v>
          </cell>
          <cell r="D98">
            <v>7.8</v>
          </cell>
          <cell r="E98">
            <v>8</v>
          </cell>
          <cell r="F98">
            <v>8.3000000000000007</v>
          </cell>
          <cell r="G98">
            <v>8</v>
          </cell>
          <cell r="H98">
            <v>7.7</v>
          </cell>
          <cell r="I98">
            <v>7.6</v>
          </cell>
          <cell r="J98">
            <v>7.3</v>
          </cell>
          <cell r="K98">
            <v>7</v>
          </cell>
          <cell r="L98">
            <v>6.8</v>
          </cell>
          <cell r="M98">
            <v>6.5</v>
          </cell>
          <cell r="N98">
            <v>6.2</v>
          </cell>
          <cell r="O98">
            <v>5.9</v>
          </cell>
          <cell r="P98">
            <v>5.6</v>
          </cell>
        </row>
        <row r="99">
          <cell r="B99">
            <v>7.4</v>
          </cell>
          <cell r="C99">
            <v>7.8</v>
          </cell>
          <cell r="D99">
            <v>8.4</v>
          </cell>
          <cell r="E99">
            <v>8.6</v>
          </cell>
          <cell r="F99">
            <v>8.6999999999999993</v>
          </cell>
          <cell r="G99">
            <v>8.4</v>
          </cell>
          <cell r="H99">
            <v>8.4</v>
          </cell>
          <cell r="I99">
            <v>8.4</v>
          </cell>
          <cell r="J99">
            <v>8.1</v>
          </cell>
          <cell r="K99">
            <v>8.4</v>
          </cell>
          <cell r="L99">
            <v>8.1999999999999993</v>
          </cell>
          <cell r="M99">
            <v>7.6999999999999993</v>
          </cell>
          <cell r="N99">
            <v>7.4</v>
          </cell>
          <cell r="O99">
            <v>7.7</v>
          </cell>
          <cell r="P99">
            <v>7.4</v>
          </cell>
        </row>
        <row r="100">
          <cell r="B100">
            <v>5.8</v>
          </cell>
          <cell r="C100">
            <v>5.8</v>
          </cell>
          <cell r="D100">
            <v>5.6</v>
          </cell>
          <cell r="E100">
            <v>5.4</v>
          </cell>
          <cell r="F100">
            <v>5</v>
          </cell>
          <cell r="G100">
            <v>4.7</v>
          </cell>
          <cell r="H100">
            <v>4.4000000000000004</v>
          </cell>
          <cell r="I100">
            <v>4.0999999999999996</v>
          </cell>
          <cell r="J100">
            <v>4.2</v>
          </cell>
          <cell r="K100">
            <v>4</v>
          </cell>
          <cell r="L100">
            <v>3.8</v>
          </cell>
          <cell r="M100">
            <v>3.5</v>
          </cell>
          <cell r="N100">
            <v>3.2</v>
          </cell>
          <cell r="O100">
            <v>2.9000000000000004</v>
          </cell>
          <cell r="P100">
            <v>2.6</v>
          </cell>
        </row>
        <row r="101">
          <cell r="B101">
            <v>6</v>
          </cell>
          <cell r="C101">
            <v>6</v>
          </cell>
          <cell r="D101">
            <v>6</v>
          </cell>
          <cell r="E101">
            <v>5.8</v>
          </cell>
          <cell r="F101">
            <v>5.8</v>
          </cell>
          <cell r="G101">
            <v>6.1</v>
          </cell>
          <cell r="H101">
            <v>6.4</v>
          </cell>
          <cell r="I101">
            <v>6.7</v>
          </cell>
          <cell r="J101">
            <v>7</v>
          </cell>
          <cell r="K101">
            <v>6.7</v>
          </cell>
          <cell r="L101">
            <v>6.5</v>
          </cell>
          <cell r="M101">
            <v>6.2</v>
          </cell>
          <cell r="N101">
            <v>5.9</v>
          </cell>
          <cell r="O101">
            <v>5.6000000000000005</v>
          </cell>
          <cell r="P101">
            <v>5.6</v>
          </cell>
        </row>
        <row r="102">
          <cell r="B102">
            <v>6.9</v>
          </cell>
          <cell r="C102">
            <v>6.6</v>
          </cell>
          <cell r="D102">
            <v>6.9</v>
          </cell>
          <cell r="E102">
            <v>7</v>
          </cell>
          <cell r="F102">
            <v>7.2</v>
          </cell>
          <cell r="G102">
            <v>7</v>
          </cell>
          <cell r="H102">
            <v>8</v>
          </cell>
          <cell r="I102">
            <v>8.5</v>
          </cell>
          <cell r="J102">
            <v>9.3000000000000007</v>
          </cell>
          <cell r="K102">
            <v>9.6</v>
          </cell>
          <cell r="L102">
            <v>9.4</v>
          </cell>
          <cell r="M102">
            <v>9.5</v>
          </cell>
          <cell r="N102">
            <v>9.6</v>
          </cell>
          <cell r="O102">
            <v>9.6</v>
          </cell>
          <cell r="P102">
            <v>9.3000000000000007</v>
          </cell>
        </row>
        <row r="103">
          <cell r="B103">
            <v>4.5</v>
          </cell>
          <cell r="C103">
            <v>4.8</v>
          </cell>
          <cell r="D103">
            <v>5</v>
          </cell>
          <cell r="E103">
            <v>4.8</v>
          </cell>
          <cell r="F103">
            <v>4.4000000000000004</v>
          </cell>
          <cell r="G103">
            <v>4.0999999999999996</v>
          </cell>
          <cell r="H103">
            <v>3.8</v>
          </cell>
          <cell r="I103">
            <v>3.9</v>
          </cell>
          <cell r="J103">
            <v>3.6</v>
          </cell>
          <cell r="K103">
            <v>3.5</v>
          </cell>
          <cell r="L103">
            <v>3.3</v>
          </cell>
          <cell r="M103">
            <v>3</v>
          </cell>
          <cell r="N103">
            <v>2.8</v>
          </cell>
          <cell r="O103">
            <v>2.8</v>
          </cell>
          <cell r="P103">
            <v>3.1</v>
          </cell>
        </row>
        <row r="104">
          <cell r="B104">
            <v>6.7</v>
          </cell>
          <cell r="C104">
            <v>7.3</v>
          </cell>
          <cell r="D104">
            <v>7.3</v>
          </cell>
          <cell r="E104">
            <v>7.6</v>
          </cell>
          <cell r="F104">
            <v>7.9</v>
          </cell>
          <cell r="G104">
            <v>7.6</v>
          </cell>
          <cell r="H104">
            <v>7.9</v>
          </cell>
          <cell r="I104">
            <v>8.1999999999999993</v>
          </cell>
          <cell r="J104">
            <v>8.5</v>
          </cell>
          <cell r="K104">
            <v>8.1999999999999993</v>
          </cell>
          <cell r="L104">
            <v>8</v>
          </cell>
          <cell r="M104">
            <v>7.7</v>
          </cell>
          <cell r="N104">
            <v>7.4</v>
          </cell>
          <cell r="O104">
            <v>7.1000000000000005</v>
          </cell>
          <cell r="P104">
            <v>6.8</v>
          </cell>
        </row>
        <row r="105">
          <cell r="B105">
            <v>2.8</v>
          </cell>
          <cell r="C105">
            <v>2.8</v>
          </cell>
          <cell r="D105">
            <v>3.2</v>
          </cell>
          <cell r="E105">
            <v>3.6</v>
          </cell>
          <cell r="F105">
            <v>4</v>
          </cell>
          <cell r="G105">
            <v>4.3</v>
          </cell>
          <cell r="H105">
            <v>4.5999999999999996</v>
          </cell>
          <cell r="I105">
            <v>4.9000000000000004</v>
          </cell>
          <cell r="J105">
            <v>5.2</v>
          </cell>
          <cell r="K105">
            <v>4.9000000000000004</v>
          </cell>
          <cell r="L105">
            <v>4.7</v>
          </cell>
          <cell r="M105">
            <v>4.4000000000000004</v>
          </cell>
          <cell r="N105">
            <v>4.0999999999999996</v>
          </cell>
          <cell r="O105">
            <v>3.8</v>
          </cell>
          <cell r="P105">
            <v>3.5</v>
          </cell>
        </row>
        <row r="106">
          <cell r="B106">
            <v>6.2</v>
          </cell>
          <cell r="C106">
            <v>6.5</v>
          </cell>
          <cell r="D106">
            <v>6.6</v>
          </cell>
          <cell r="E106">
            <v>6.9</v>
          </cell>
          <cell r="F106">
            <v>6.7</v>
          </cell>
          <cell r="G106">
            <v>6.4</v>
          </cell>
          <cell r="H106">
            <v>6.1</v>
          </cell>
          <cell r="I106">
            <v>5.8</v>
          </cell>
          <cell r="J106">
            <v>5.5</v>
          </cell>
          <cell r="K106">
            <v>5.2</v>
          </cell>
          <cell r="L106">
            <v>5.5</v>
          </cell>
          <cell r="M106">
            <v>5.2</v>
          </cell>
          <cell r="N106">
            <v>5.2</v>
          </cell>
          <cell r="O106">
            <v>4.9000000000000004</v>
          </cell>
          <cell r="P106">
            <v>4.5999999999999996</v>
          </cell>
        </row>
        <row r="108">
          <cell r="B108">
            <v>7.7</v>
          </cell>
          <cell r="C108">
            <v>7.3</v>
          </cell>
          <cell r="D108">
            <v>7.6</v>
          </cell>
          <cell r="E108">
            <v>7.4</v>
          </cell>
          <cell r="F108">
            <v>7.2</v>
          </cell>
          <cell r="G108">
            <v>7.2</v>
          </cell>
          <cell r="H108">
            <v>6.9</v>
          </cell>
          <cell r="I108">
            <v>7.4</v>
          </cell>
          <cell r="J108">
            <v>7.3</v>
          </cell>
          <cell r="K108">
            <v>7.6</v>
          </cell>
          <cell r="L108">
            <v>7.4</v>
          </cell>
          <cell r="M108">
            <v>7.1000000000000005</v>
          </cell>
          <cell r="N108">
            <v>6.8</v>
          </cell>
          <cell r="O108">
            <v>6.5</v>
          </cell>
          <cell r="P108">
            <v>6.2</v>
          </cell>
        </row>
        <row r="109">
          <cell r="B109">
            <v>6.9</v>
          </cell>
          <cell r="C109">
            <v>6.9</v>
          </cell>
          <cell r="D109">
            <v>7.1</v>
          </cell>
          <cell r="E109">
            <v>6.9</v>
          </cell>
          <cell r="F109">
            <v>7.1</v>
          </cell>
          <cell r="G109">
            <v>6.8</v>
          </cell>
          <cell r="H109">
            <v>6.5</v>
          </cell>
          <cell r="I109">
            <v>6.2</v>
          </cell>
          <cell r="J109">
            <v>6.5</v>
          </cell>
          <cell r="K109">
            <v>6.8</v>
          </cell>
          <cell r="L109">
            <v>7.1</v>
          </cell>
          <cell r="M109">
            <v>7.0281385476899647</v>
          </cell>
          <cell r="N109">
            <v>7.2</v>
          </cell>
          <cell r="O109">
            <v>6.9</v>
          </cell>
          <cell r="P109">
            <v>6.6</v>
          </cell>
        </row>
        <row r="110">
          <cell r="B110">
            <v>5</v>
          </cell>
          <cell r="C110">
            <v>5.3</v>
          </cell>
          <cell r="D110">
            <v>5.8</v>
          </cell>
          <cell r="E110">
            <v>5.6</v>
          </cell>
          <cell r="F110">
            <v>5.3</v>
          </cell>
          <cell r="G110">
            <v>5</v>
          </cell>
          <cell r="H110">
            <v>5.3</v>
          </cell>
          <cell r="I110">
            <v>5.6</v>
          </cell>
          <cell r="J110">
            <v>5.9</v>
          </cell>
          <cell r="K110">
            <v>6.2</v>
          </cell>
          <cell r="L110">
            <v>6.5</v>
          </cell>
          <cell r="M110">
            <v>6.8</v>
          </cell>
          <cell r="N110">
            <v>7.1</v>
          </cell>
          <cell r="O110">
            <v>7.3999999999999995</v>
          </cell>
          <cell r="P110">
            <v>6.9</v>
          </cell>
        </row>
        <row r="111">
          <cell r="B111">
            <v>4</v>
          </cell>
          <cell r="C111">
            <v>4.2</v>
          </cell>
          <cell r="D111">
            <v>4.2</v>
          </cell>
          <cell r="E111">
            <v>4.3</v>
          </cell>
          <cell r="F111">
            <v>4.9000000000000004</v>
          </cell>
          <cell r="G111">
            <v>5.2</v>
          </cell>
          <cell r="H111">
            <v>4.9000000000000004</v>
          </cell>
          <cell r="I111">
            <v>5.2</v>
          </cell>
          <cell r="J111">
            <v>6</v>
          </cell>
          <cell r="K111">
            <v>5.7</v>
          </cell>
          <cell r="L111">
            <v>6</v>
          </cell>
          <cell r="M111">
            <v>5.7</v>
          </cell>
          <cell r="N111">
            <v>5.8</v>
          </cell>
          <cell r="O111">
            <v>5.5</v>
          </cell>
          <cell r="P111">
            <v>5.2</v>
          </cell>
        </row>
        <row r="112">
          <cell r="B112">
            <v>5.9</v>
          </cell>
          <cell r="C112">
            <v>6</v>
          </cell>
          <cell r="D112">
            <v>6</v>
          </cell>
          <cell r="E112">
            <v>6.2</v>
          </cell>
          <cell r="F112">
            <v>6.7</v>
          </cell>
          <cell r="G112">
            <v>6.5</v>
          </cell>
          <cell r="H112">
            <v>6.8</v>
          </cell>
          <cell r="I112">
            <v>7.1</v>
          </cell>
          <cell r="J112">
            <v>7.3</v>
          </cell>
          <cell r="K112">
            <v>7.6</v>
          </cell>
          <cell r="L112">
            <v>8</v>
          </cell>
          <cell r="M112">
            <v>7.7</v>
          </cell>
          <cell r="N112">
            <v>7.4</v>
          </cell>
          <cell r="O112">
            <v>7.8758872102820199</v>
          </cell>
          <cell r="P112">
            <v>7.6</v>
          </cell>
        </row>
        <row r="113">
          <cell r="B113">
            <v>4</v>
          </cell>
          <cell r="C113">
            <v>5.5</v>
          </cell>
          <cell r="D113">
            <v>6.5</v>
          </cell>
          <cell r="E113">
            <v>6.5</v>
          </cell>
          <cell r="F113">
            <v>6.7</v>
          </cell>
          <cell r="G113">
            <v>6.9</v>
          </cell>
          <cell r="H113">
            <v>6.6</v>
          </cell>
          <cell r="I113">
            <v>6.9</v>
          </cell>
          <cell r="J113">
            <v>7</v>
          </cell>
          <cell r="K113">
            <v>7.5</v>
          </cell>
          <cell r="L113">
            <v>7.3</v>
          </cell>
          <cell r="M113">
            <v>7.3999999999999995</v>
          </cell>
          <cell r="N113">
            <v>7.7</v>
          </cell>
          <cell r="O113">
            <v>7.4</v>
          </cell>
          <cell r="P113">
            <v>7.1</v>
          </cell>
        </row>
        <row r="114">
          <cell r="B114">
            <v>6</v>
          </cell>
          <cell r="C114">
            <v>6.3</v>
          </cell>
          <cell r="D114">
            <v>6.2</v>
          </cell>
          <cell r="E114">
            <v>6</v>
          </cell>
          <cell r="F114">
            <v>6.2</v>
          </cell>
          <cell r="G114">
            <v>6.3</v>
          </cell>
          <cell r="H114">
            <v>6.5</v>
          </cell>
          <cell r="I114">
            <v>7.2</v>
          </cell>
          <cell r="J114">
            <v>6.9</v>
          </cell>
          <cell r="K114">
            <v>6.6</v>
          </cell>
          <cell r="L114">
            <v>6.4</v>
          </cell>
          <cell r="M114">
            <v>6.1000000000000005</v>
          </cell>
          <cell r="N114">
            <v>5.8</v>
          </cell>
          <cell r="O114">
            <v>5.5</v>
          </cell>
          <cell r="P114">
            <v>5.2</v>
          </cell>
        </row>
        <row r="115">
          <cell r="B115">
            <v>7.2</v>
          </cell>
          <cell r="C115">
            <v>7.2</v>
          </cell>
          <cell r="D115">
            <v>7.2</v>
          </cell>
          <cell r="E115">
            <v>7</v>
          </cell>
          <cell r="F115">
            <v>7.1</v>
          </cell>
          <cell r="G115">
            <v>7.4</v>
          </cell>
          <cell r="H115">
            <v>7.1</v>
          </cell>
          <cell r="I115">
            <v>7.3</v>
          </cell>
          <cell r="J115">
            <v>7.4</v>
          </cell>
          <cell r="K115">
            <v>7.1</v>
          </cell>
          <cell r="L115">
            <v>6.9</v>
          </cell>
          <cell r="M115">
            <v>6.8116826305319238</v>
          </cell>
          <cell r="N115">
            <v>6.5</v>
          </cell>
          <cell r="O115">
            <v>6.2</v>
          </cell>
          <cell r="P115">
            <v>5.9</v>
          </cell>
        </row>
        <row r="116">
          <cell r="B116">
            <v>2</v>
          </cell>
          <cell r="C116">
            <v>2</v>
          </cell>
          <cell r="D116">
            <v>2</v>
          </cell>
          <cell r="E116">
            <v>2.4</v>
          </cell>
          <cell r="F116">
            <v>2.1</v>
          </cell>
          <cell r="G116">
            <v>1.8</v>
          </cell>
          <cell r="H116">
            <v>1.5</v>
          </cell>
          <cell r="I116">
            <v>1.6</v>
          </cell>
          <cell r="J116">
            <v>1.2</v>
          </cell>
          <cell r="K116">
            <v>0.9</v>
          </cell>
          <cell r="L116">
            <v>1.2</v>
          </cell>
          <cell r="M116">
            <v>1.2</v>
          </cell>
          <cell r="N116">
            <v>1</v>
          </cell>
          <cell r="O116">
            <v>0.7</v>
          </cell>
          <cell r="P116">
            <v>0.5</v>
          </cell>
        </row>
        <row r="117">
          <cell r="B117">
            <v>1.1000000000000001</v>
          </cell>
          <cell r="C117">
            <v>1.1000000000000001</v>
          </cell>
          <cell r="D117">
            <v>1.1000000000000001</v>
          </cell>
          <cell r="E117">
            <v>0.9</v>
          </cell>
          <cell r="F117">
            <v>1.1000000000000001</v>
          </cell>
          <cell r="G117">
            <v>0.8</v>
          </cell>
          <cell r="H117">
            <v>1</v>
          </cell>
          <cell r="I117">
            <v>1.3</v>
          </cell>
          <cell r="J117">
            <v>1.1000000000000001</v>
          </cell>
          <cell r="K117">
            <v>0.9</v>
          </cell>
          <cell r="L117">
            <v>1.2</v>
          </cell>
          <cell r="M117">
            <v>0.89999999999999991</v>
          </cell>
          <cell r="N117">
            <v>0.9</v>
          </cell>
          <cell r="O117">
            <v>0.60000000000000009</v>
          </cell>
          <cell r="P117">
            <v>0.5</v>
          </cell>
        </row>
        <row r="118">
          <cell r="B118">
            <v>5.7</v>
          </cell>
          <cell r="C118">
            <v>6.5</v>
          </cell>
          <cell r="D118">
            <v>6.6</v>
          </cell>
          <cell r="E118">
            <v>6.8</v>
          </cell>
          <cell r="F118">
            <v>7.1</v>
          </cell>
          <cell r="G118">
            <v>7</v>
          </cell>
          <cell r="H118">
            <v>7.3</v>
          </cell>
          <cell r="I118">
            <v>7.6</v>
          </cell>
          <cell r="J118">
            <v>7.3</v>
          </cell>
          <cell r="K118">
            <v>7.5</v>
          </cell>
          <cell r="L118">
            <v>7.3</v>
          </cell>
          <cell r="M118">
            <v>7.4</v>
          </cell>
          <cell r="N118">
            <v>7.4</v>
          </cell>
          <cell r="O118">
            <v>7.1000000000000005</v>
          </cell>
          <cell r="P118">
            <v>6.8</v>
          </cell>
        </row>
        <row r="119">
          <cell r="B119">
            <v>8</v>
          </cell>
          <cell r="C119">
            <v>7.8</v>
          </cell>
          <cell r="D119">
            <v>8.1</v>
          </cell>
          <cell r="E119">
            <v>8.1999999999999993</v>
          </cell>
          <cell r="F119">
            <v>8.6999999999999993</v>
          </cell>
          <cell r="G119">
            <v>8.4</v>
          </cell>
          <cell r="H119">
            <v>8.5</v>
          </cell>
          <cell r="I119">
            <v>8.6</v>
          </cell>
          <cell r="J119">
            <v>8.1</v>
          </cell>
          <cell r="K119">
            <v>8.3000000000000007</v>
          </cell>
          <cell r="L119">
            <v>8.1</v>
          </cell>
          <cell r="M119">
            <v>7.8</v>
          </cell>
          <cell r="N119">
            <v>7.8</v>
          </cell>
          <cell r="O119">
            <v>7.750512696951267</v>
          </cell>
          <cell r="P119">
            <v>7.5</v>
          </cell>
        </row>
        <row r="120">
          <cell r="B120">
            <v>5.7</v>
          </cell>
          <cell r="C120">
            <v>6.1</v>
          </cell>
          <cell r="D120">
            <v>6.1</v>
          </cell>
          <cell r="E120">
            <v>6.2</v>
          </cell>
          <cell r="F120">
            <v>6.9</v>
          </cell>
          <cell r="G120">
            <v>6.6</v>
          </cell>
          <cell r="H120">
            <v>6.3</v>
          </cell>
          <cell r="I120">
            <v>6</v>
          </cell>
          <cell r="J120">
            <v>6</v>
          </cell>
          <cell r="K120">
            <v>6.5</v>
          </cell>
          <cell r="L120">
            <v>6.5</v>
          </cell>
          <cell r="M120">
            <v>6.2</v>
          </cell>
          <cell r="N120">
            <v>5.9</v>
          </cell>
          <cell r="O120">
            <v>5.7275299421104888</v>
          </cell>
          <cell r="P120">
            <v>5.7</v>
          </cell>
        </row>
        <row r="123">
          <cell r="B123">
            <v>1.5</v>
          </cell>
          <cell r="C123">
            <v>1.5</v>
          </cell>
          <cell r="D123">
            <v>1.9</v>
          </cell>
          <cell r="E123">
            <v>2.1</v>
          </cell>
          <cell r="F123">
            <v>1.9</v>
          </cell>
          <cell r="G123">
            <v>1.6</v>
          </cell>
          <cell r="H123">
            <v>1.3</v>
          </cell>
          <cell r="I123">
            <v>1.5</v>
          </cell>
          <cell r="J123">
            <v>1.2</v>
          </cell>
          <cell r="K123">
            <v>1.5</v>
          </cell>
          <cell r="L123">
            <v>1.3</v>
          </cell>
          <cell r="M123">
            <v>1.1000000000000001</v>
          </cell>
          <cell r="N123">
            <v>1</v>
          </cell>
          <cell r="O123">
            <v>0.7</v>
          </cell>
          <cell r="P123">
            <v>0.5</v>
          </cell>
        </row>
        <row r="124">
          <cell r="B124">
            <v>2</v>
          </cell>
          <cell r="C124">
            <v>2</v>
          </cell>
          <cell r="D124">
            <v>2.2000000000000002</v>
          </cell>
          <cell r="E124">
            <v>2</v>
          </cell>
          <cell r="F124">
            <v>2.4</v>
          </cell>
          <cell r="G124">
            <v>2.7</v>
          </cell>
          <cell r="H124">
            <v>2.4</v>
          </cell>
          <cell r="I124">
            <v>2.5</v>
          </cell>
          <cell r="J124">
            <v>2.2000000000000002</v>
          </cell>
          <cell r="K124">
            <v>2</v>
          </cell>
          <cell r="L124">
            <v>2.2999999999999998</v>
          </cell>
          <cell r="M124">
            <v>2.5999999999999996</v>
          </cell>
          <cell r="N124">
            <v>2.9</v>
          </cell>
          <cell r="O124">
            <v>3.1999999999999997</v>
          </cell>
          <cell r="P124">
            <v>3.5</v>
          </cell>
        </row>
        <row r="125">
          <cell r="B125">
            <v>8.5</v>
          </cell>
          <cell r="C125">
            <v>9.1</v>
          </cell>
          <cell r="D125">
            <v>9.5</v>
          </cell>
          <cell r="E125">
            <v>9.3000000000000007</v>
          </cell>
          <cell r="F125">
            <v>9.3000000000000007</v>
          </cell>
          <cell r="G125">
            <v>9.4</v>
          </cell>
          <cell r="H125">
            <v>9.6</v>
          </cell>
          <cell r="I125">
            <v>9.3000000000000007</v>
          </cell>
          <cell r="J125">
            <v>9.3000000000000007</v>
          </cell>
          <cell r="K125">
            <v>9.6</v>
          </cell>
          <cell r="L125">
            <v>9.4</v>
          </cell>
          <cell r="M125">
            <v>9.1</v>
          </cell>
          <cell r="N125">
            <v>8.8000000000000007</v>
          </cell>
          <cell r="O125">
            <v>8.5</v>
          </cell>
          <cell r="P125">
            <v>8.1999999999999993</v>
          </cell>
        </row>
        <row r="127">
          <cell r="B127">
            <v>4</v>
          </cell>
          <cell r="C127">
            <v>4</v>
          </cell>
          <cell r="D127">
            <v>4.2</v>
          </cell>
          <cell r="E127">
            <v>4</v>
          </cell>
          <cell r="F127">
            <v>3.6</v>
          </cell>
          <cell r="G127">
            <v>3.3</v>
          </cell>
          <cell r="H127">
            <v>3.3</v>
          </cell>
          <cell r="I127">
            <v>3.5</v>
          </cell>
          <cell r="J127">
            <v>3.2</v>
          </cell>
          <cell r="K127">
            <v>2.9</v>
          </cell>
          <cell r="L127">
            <v>2.7</v>
          </cell>
          <cell r="M127">
            <v>2.4112869064015841</v>
          </cell>
          <cell r="N127">
            <v>2.2999999999999998</v>
          </cell>
          <cell r="O127">
            <v>2.2725748440194389</v>
          </cell>
          <cell r="P127">
            <v>2</v>
          </cell>
        </row>
        <row r="128">
          <cell r="B128">
            <v>6.5</v>
          </cell>
          <cell r="C128">
            <v>6</v>
          </cell>
          <cell r="D128">
            <v>5.9</v>
          </cell>
          <cell r="E128">
            <v>6.1</v>
          </cell>
          <cell r="F128">
            <v>6.4</v>
          </cell>
          <cell r="G128">
            <v>6.1</v>
          </cell>
          <cell r="H128">
            <v>6.3</v>
          </cell>
          <cell r="I128">
            <v>6.4</v>
          </cell>
          <cell r="J128">
            <v>6.7</v>
          </cell>
          <cell r="K128">
            <v>7</v>
          </cell>
          <cell r="L128">
            <v>6.8</v>
          </cell>
          <cell r="M128">
            <v>6.5</v>
          </cell>
          <cell r="N128">
            <v>6.2</v>
          </cell>
          <cell r="O128">
            <v>5.9</v>
          </cell>
          <cell r="P128">
            <v>5.6</v>
          </cell>
        </row>
        <row r="129">
          <cell r="B129">
            <v>4.2</v>
          </cell>
          <cell r="C129">
            <v>4.2</v>
          </cell>
          <cell r="D129">
            <v>4.4000000000000004</v>
          </cell>
          <cell r="E129">
            <v>3.9</v>
          </cell>
          <cell r="F129">
            <v>4.5</v>
          </cell>
          <cell r="G129">
            <v>4.2</v>
          </cell>
          <cell r="H129">
            <v>4.2</v>
          </cell>
          <cell r="I129">
            <v>4.0999999999999996</v>
          </cell>
          <cell r="J129">
            <v>4.4000000000000004</v>
          </cell>
          <cell r="K129">
            <v>4.5</v>
          </cell>
          <cell r="L129">
            <v>4.8</v>
          </cell>
          <cell r="M129">
            <v>4.5</v>
          </cell>
          <cell r="N129">
            <v>4.2</v>
          </cell>
          <cell r="O129">
            <v>4.1357699905589964</v>
          </cell>
          <cell r="P129">
            <v>3.8</v>
          </cell>
        </row>
        <row r="130">
          <cell r="B130">
            <v>5</v>
          </cell>
          <cell r="C130">
            <v>5.5</v>
          </cell>
          <cell r="D130">
            <v>5.7</v>
          </cell>
          <cell r="E130">
            <v>5.5</v>
          </cell>
          <cell r="F130">
            <v>5.0999999999999996</v>
          </cell>
          <cell r="G130">
            <v>4.8</v>
          </cell>
          <cell r="H130">
            <v>4.5</v>
          </cell>
          <cell r="I130">
            <v>4.4000000000000004</v>
          </cell>
          <cell r="J130">
            <v>4</v>
          </cell>
          <cell r="K130">
            <v>3.7</v>
          </cell>
          <cell r="L130">
            <v>3.5</v>
          </cell>
          <cell r="M130">
            <v>3.2</v>
          </cell>
          <cell r="N130">
            <v>2.9</v>
          </cell>
          <cell r="O130">
            <v>2.6</v>
          </cell>
          <cell r="P130">
            <v>2.2999999999999998</v>
          </cell>
        </row>
        <row r="131">
          <cell r="B131">
            <v>6.9</v>
          </cell>
          <cell r="C131">
            <v>6.9</v>
          </cell>
          <cell r="D131">
            <v>6.8</v>
          </cell>
          <cell r="E131">
            <v>6.6</v>
          </cell>
          <cell r="F131">
            <v>6.1</v>
          </cell>
          <cell r="G131">
            <v>5.8</v>
          </cell>
          <cell r="H131">
            <v>5.5</v>
          </cell>
          <cell r="I131">
            <v>6.2</v>
          </cell>
          <cell r="J131">
            <v>6.3</v>
          </cell>
          <cell r="K131">
            <v>6.6</v>
          </cell>
          <cell r="L131">
            <v>6.4</v>
          </cell>
          <cell r="M131">
            <v>6.9</v>
          </cell>
          <cell r="N131">
            <v>6.6</v>
          </cell>
          <cell r="O131">
            <v>6.3</v>
          </cell>
          <cell r="P131">
            <v>6</v>
          </cell>
        </row>
        <row r="132">
          <cell r="B132">
            <v>4</v>
          </cell>
          <cell r="C132">
            <v>4</v>
          </cell>
          <cell r="D132">
            <v>4.4000000000000004</v>
          </cell>
          <cell r="E132">
            <v>4</v>
          </cell>
          <cell r="F132">
            <v>3.9</v>
          </cell>
          <cell r="G132">
            <v>3.6</v>
          </cell>
          <cell r="H132">
            <v>3.3</v>
          </cell>
          <cell r="I132">
            <v>3</v>
          </cell>
          <cell r="J132">
            <v>2.7</v>
          </cell>
          <cell r="K132">
            <v>3.1</v>
          </cell>
          <cell r="L132">
            <v>2.9</v>
          </cell>
          <cell r="M132">
            <v>2.9</v>
          </cell>
          <cell r="N132">
            <v>3.4</v>
          </cell>
          <cell r="O132">
            <v>3.1</v>
          </cell>
          <cell r="P132">
            <v>2.8</v>
          </cell>
        </row>
        <row r="133">
          <cell r="B133">
            <v>3.5</v>
          </cell>
          <cell r="C133">
            <v>3.2</v>
          </cell>
          <cell r="D133">
            <v>3</v>
          </cell>
          <cell r="E133">
            <v>2.8</v>
          </cell>
          <cell r="F133">
            <v>2.5</v>
          </cell>
          <cell r="G133">
            <v>3</v>
          </cell>
          <cell r="H133">
            <v>3.3</v>
          </cell>
          <cell r="I133">
            <v>3</v>
          </cell>
          <cell r="J133">
            <v>2.5</v>
          </cell>
          <cell r="K133">
            <v>2.5</v>
          </cell>
          <cell r="L133">
            <v>2.8</v>
          </cell>
          <cell r="M133">
            <v>2.6413234306197104</v>
          </cell>
          <cell r="N133">
            <v>2.9</v>
          </cell>
          <cell r="O133">
            <v>3.1999999999999997</v>
          </cell>
          <cell r="P133">
            <v>3</v>
          </cell>
        </row>
        <row r="134">
          <cell r="B134">
            <v>4.5999999999999996</v>
          </cell>
          <cell r="C134">
            <v>4.9000000000000004</v>
          </cell>
          <cell r="D134">
            <v>4.7</v>
          </cell>
          <cell r="E134">
            <v>5</v>
          </cell>
          <cell r="F134">
            <v>4.5999999999999996</v>
          </cell>
          <cell r="G134">
            <v>4.3</v>
          </cell>
          <cell r="H134">
            <v>4</v>
          </cell>
          <cell r="I134">
            <v>3.7</v>
          </cell>
          <cell r="J134">
            <v>3.2</v>
          </cell>
          <cell r="K134">
            <v>2.9</v>
          </cell>
          <cell r="L134">
            <v>2.7</v>
          </cell>
          <cell r="M134">
            <v>8.6202666212154018</v>
          </cell>
          <cell r="N134">
            <v>7.6</v>
          </cell>
          <cell r="O134">
            <v>7.3</v>
          </cell>
          <cell r="P134">
            <v>6.3</v>
          </cell>
        </row>
        <row r="135">
          <cell r="B135">
            <v>5.4</v>
          </cell>
          <cell r="C135">
            <v>5.4</v>
          </cell>
          <cell r="D135">
            <v>5.5</v>
          </cell>
          <cell r="E135">
            <v>5.5</v>
          </cell>
          <cell r="F135">
            <v>5.2</v>
          </cell>
          <cell r="G135">
            <v>4.9000000000000004</v>
          </cell>
          <cell r="H135">
            <v>4.5999999999999996</v>
          </cell>
          <cell r="I135">
            <v>4.3</v>
          </cell>
          <cell r="J135">
            <v>4.0999999999999996</v>
          </cell>
          <cell r="K135">
            <v>3.8</v>
          </cell>
          <cell r="L135">
            <v>3.6</v>
          </cell>
          <cell r="M135">
            <v>3.3000000000000003</v>
          </cell>
          <cell r="N135">
            <v>3.6</v>
          </cell>
          <cell r="O135">
            <v>3.9</v>
          </cell>
          <cell r="P135">
            <v>3.7</v>
          </cell>
        </row>
        <row r="136">
          <cell r="B136">
            <v>3.9</v>
          </cell>
          <cell r="C136">
            <v>4.2</v>
          </cell>
          <cell r="D136">
            <v>4.5999999999999996</v>
          </cell>
          <cell r="E136">
            <v>4.8</v>
          </cell>
          <cell r="F136">
            <v>4.5999999999999996</v>
          </cell>
          <cell r="G136">
            <v>4.3</v>
          </cell>
          <cell r="H136">
            <v>4</v>
          </cell>
          <cell r="I136">
            <v>4.3</v>
          </cell>
          <cell r="J136">
            <v>5.9</v>
          </cell>
          <cell r="K136">
            <v>5.9</v>
          </cell>
          <cell r="L136">
            <v>5.7</v>
          </cell>
          <cell r="M136">
            <v>5.7</v>
          </cell>
          <cell r="N136">
            <v>5.4</v>
          </cell>
          <cell r="O136">
            <v>5.1000000000000005</v>
          </cell>
          <cell r="P136">
            <v>4.8</v>
          </cell>
        </row>
        <row r="137">
          <cell r="B137">
            <v>6.6</v>
          </cell>
          <cell r="C137">
            <v>6.5</v>
          </cell>
          <cell r="D137">
            <v>7</v>
          </cell>
          <cell r="E137">
            <v>7.5</v>
          </cell>
          <cell r="F137">
            <v>8</v>
          </cell>
          <cell r="G137">
            <v>7.7</v>
          </cell>
          <cell r="H137">
            <v>8</v>
          </cell>
          <cell r="I137">
            <v>8.1</v>
          </cell>
          <cell r="J137">
            <v>7.8</v>
          </cell>
          <cell r="K137">
            <v>7.7</v>
          </cell>
          <cell r="L137">
            <v>7.5</v>
          </cell>
          <cell r="M137">
            <v>7.2</v>
          </cell>
          <cell r="N137">
            <v>6.9</v>
          </cell>
          <cell r="O137">
            <v>6.6000000000000005</v>
          </cell>
          <cell r="P137">
            <v>6.3</v>
          </cell>
        </row>
        <row r="140">
          <cell r="B140">
            <v>6.5</v>
          </cell>
          <cell r="C140">
            <v>6.8</v>
          </cell>
          <cell r="D140">
            <v>6.5</v>
          </cell>
          <cell r="E140">
            <v>6.3</v>
          </cell>
          <cell r="F140">
            <v>5.9</v>
          </cell>
          <cell r="G140">
            <v>5.9</v>
          </cell>
          <cell r="H140">
            <v>5.6</v>
          </cell>
          <cell r="I140">
            <v>5.3</v>
          </cell>
          <cell r="J140">
            <v>4.8</v>
          </cell>
          <cell r="K140">
            <v>4.9000000000000004</v>
          </cell>
          <cell r="L140">
            <v>4.7</v>
          </cell>
          <cell r="M140">
            <v>4.4000000000000004</v>
          </cell>
          <cell r="N140">
            <v>4.7</v>
          </cell>
          <cell r="O140">
            <v>5</v>
          </cell>
          <cell r="P140">
            <v>4.7</v>
          </cell>
        </row>
        <row r="141">
          <cell r="B141">
            <v>5.5</v>
          </cell>
          <cell r="C141">
            <v>5.5</v>
          </cell>
          <cell r="D141">
            <v>5.7</v>
          </cell>
          <cell r="E141">
            <v>5.9</v>
          </cell>
          <cell r="F141">
            <v>6.1</v>
          </cell>
          <cell r="G141">
            <v>6</v>
          </cell>
          <cell r="H141">
            <v>6.3</v>
          </cell>
          <cell r="I141">
            <v>6.2</v>
          </cell>
          <cell r="J141">
            <v>6.5</v>
          </cell>
          <cell r="K141">
            <v>6.8</v>
          </cell>
          <cell r="L141">
            <v>6.7</v>
          </cell>
          <cell r="M141">
            <v>6.4</v>
          </cell>
          <cell r="N141">
            <v>6.1</v>
          </cell>
          <cell r="O141">
            <v>5.8</v>
          </cell>
          <cell r="P141">
            <v>5.5</v>
          </cell>
        </row>
        <row r="142">
          <cell r="B142">
            <v>6.8</v>
          </cell>
          <cell r="C142">
            <v>6.6</v>
          </cell>
          <cell r="D142">
            <v>6.9</v>
          </cell>
          <cell r="E142">
            <v>7</v>
          </cell>
          <cell r="F142">
            <v>6.8</v>
          </cell>
          <cell r="G142">
            <v>7.3</v>
          </cell>
          <cell r="H142">
            <v>7</v>
          </cell>
          <cell r="I142">
            <v>6.7</v>
          </cell>
          <cell r="J142">
            <v>6.6</v>
          </cell>
          <cell r="K142">
            <v>6.4</v>
          </cell>
          <cell r="L142">
            <v>6.2</v>
          </cell>
          <cell r="M142">
            <v>6.30634791082415</v>
          </cell>
          <cell r="N142">
            <v>6.6</v>
          </cell>
          <cell r="O142">
            <v>6.8999999999999995</v>
          </cell>
          <cell r="P142">
            <v>7</v>
          </cell>
        </row>
        <row r="143">
          <cell r="B143">
            <v>6.7</v>
          </cell>
          <cell r="C143">
            <v>6.7</v>
          </cell>
          <cell r="D143">
            <v>6.5</v>
          </cell>
          <cell r="E143">
            <v>6.3</v>
          </cell>
          <cell r="F143">
            <v>7.1</v>
          </cell>
          <cell r="G143">
            <v>6.8</v>
          </cell>
          <cell r="H143">
            <v>6.9</v>
          </cell>
          <cell r="I143">
            <v>7.2</v>
          </cell>
          <cell r="J143">
            <v>7.5</v>
          </cell>
          <cell r="K143">
            <v>7.2</v>
          </cell>
          <cell r="L143">
            <v>7</v>
          </cell>
          <cell r="M143">
            <v>6.7</v>
          </cell>
          <cell r="N143">
            <v>6.4</v>
          </cell>
          <cell r="O143">
            <v>6.7</v>
          </cell>
          <cell r="P143">
            <v>6.7</v>
          </cell>
        </row>
        <row r="144">
          <cell r="B144">
            <v>7</v>
          </cell>
          <cell r="C144">
            <v>7.3</v>
          </cell>
          <cell r="D144">
            <v>7.3</v>
          </cell>
          <cell r="E144">
            <v>7.7</v>
          </cell>
          <cell r="F144">
            <v>7.6</v>
          </cell>
          <cell r="G144">
            <v>7.1</v>
          </cell>
          <cell r="H144">
            <v>7.4</v>
          </cell>
          <cell r="I144">
            <v>7.4</v>
          </cell>
          <cell r="J144">
            <v>7.8</v>
          </cell>
          <cell r="K144">
            <v>8.1</v>
          </cell>
          <cell r="L144">
            <v>7.9</v>
          </cell>
          <cell r="M144">
            <v>7.6000000000000005</v>
          </cell>
          <cell r="N144">
            <v>7.3</v>
          </cell>
          <cell r="O144">
            <v>7</v>
          </cell>
          <cell r="P144">
            <v>6.7</v>
          </cell>
        </row>
        <row r="145">
          <cell r="B145">
            <v>3</v>
          </cell>
          <cell r="C145">
            <v>2.8</v>
          </cell>
          <cell r="D145">
            <v>2.8</v>
          </cell>
          <cell r="E145">
            <v>3</v>
          </cell>
          <cell r="F145">
            <v>2.8</v>
          </cell>
          <cell r="G145">
            <v>2.5</v>
          </cell>
          <cell r="H145">
            <v>2.2000000000000002</v>
          </cell>
          <cell r="I145">
            <v>2</v>
          </cell>
          <cell r="J145">
            <v>1.7</v>
          </cell>
          <cell r="K145">
            <v>1.4</v>
          </cell>
          <cell r="L145">
            <v>1.2</v>
          </cell>
          <cell r="M145">
            <v>1.2</v>
          </cell>
          <cell r="N145">
            <v>1</v>
          </cell>
          <cell r="O145">
            <v>1</v>
          </cell>
          <cell r="P145">
            <v>0.7</v>
          </cell>
        </row>
        <row r="146">
          <cell r="B146">
            <v>3.9</v>
          </cell>
          <cell r="C146">
            <v>4.2</v>
          </cell>
          <cell r="D146">
            <v>4.4000000000000004</v>
          </cell>
          <cell r="E146">
            <v>4.2</v>
          </cell>
          <cell r="F146">
            <v>3.9</v>
          </cell>
          <cell r="G146">
            <v>4.2</v>
          </cell>
          <cell r="H146">
            <v>3.9</v>
          </cell>
          <cell r="I146">
            <v>3.6</v>
          </cell>
          <cell r="J146">
            <v>3.3</v>
          </cell>
          <cell r="K146">
            <v>3.5</v>
          </cell>
          <cell r="L146">
            <v>3.3</v>
          </cell>
          <cell r="M146">
            <v>3</v>
          </cell>
          <cell r="N146">
            <v>2.7</v>
          </cell>
          <cell r="O146">
            <v>2.4000000000000004</v>
          </cell>
          <cell r="P146">
            <v>2.1</v>
          </cell>
        </row>
        <row r="147">
          <cell r="B147">
            <v>2</v>
          </cell>
          <cell r="C147">
            <v>2</v>
          </cell>
          <cell r="D147">
            <v>2.2999999999999998</v>
          </cell>
          <cell r="E147">
            <v>2.6</v>
          </cell>
          <cell r="F147">
            <v>2.9</v>
          </cell>
          <cell r="G147">
            <v>2.6</v>
          </cell>
          <cell r="H147">
            <v>2.2999999999999998</v>
          </cell>
          <cell r="I147">
            <v>2.5</v>
          </cell>
          <cell r="J147">
            <v>2.2999999999999998</v>
          </cell>
          <cell r="K147">
            <v>2.5</v>
          </cell>
          <cell r="L147">
            <v>2.2999999999999998</v>
          </cell>
          <cell r="M147">
            <v>1.9999999999999998</v>
          </cell>
          <cell r="N147">
            <v>1.7</v>
          </cell>
          <cell r="O147">
            <v>1.4</v>
          </cell>
          <cell r="P147">
            <v>1.1000000000000001</v>
          </cell>
        </row>
        <row r="150">
          <cell r="B150">
            <v>2</v>
          </cell>
          <cell r="C150">
            <v>2.5</v>
          </cell>
          <cell r="D150">
            <v>3</v>
          </cell>
          <cell r="E150">
            <v>3</v>
          </cell>
          <cell r="F150">
            <v>3</v>
          </cell>
          <cell r="G150">
            <v>2.8</v>
          </cell>
          <cell r="H150">
            <v>2.9</v>
          </cell>
          <cell r="I150">
            <v>3.2</v>
          </cell>
          <cell r="J150">
            <v>3.1</v>
          </cell>
          <cell r="K150">
            <v>3.2</v>
          </cell>
          <cell r="L150">
            <v>3</v>
          </cell>
          <cell r="M150">
            <v>3.3</v>
          </cell>
          <cell r="N150">
            <v>3.4</v>
          </cell>
          <cell r="O150">
            <v>3.5075377704409498</v>
          </cell>
          <cell r="P150">
            <v>3.2</v>
          </cell>
        </row>
        <row r="151">
          <cell r="B151">
            <v>6.5</v>
          </cell>
          <cell r="C151">
            <v>6.5</v>
          </cell>
          <cell r="D151">
            <v>6.5</v>
          </cell>
          <cell r="E151">
            <v>6.3</v>
          </cell>
          <cell r="F151">
            <v>6</v>
          </cell>
          <cell r="G151">
            <v>5.7</v>
          </cell>
          <cell r="H151">
            <v>5.4</v>
          </cell>
          <cell r="I151">
            <v>5.7</v>
          </cell>
          <cell r="J151">
            <v>5.4</v>
          </cell>
          <cell r="K151">
            <v>5.0999999999999996</v>
          </cell>
          <cell r="L151">
            <v>5.6</v>
          </cell>
          <cell r="M151">
            <v>5.3</v>
          </cell>
          <cell r="N151">
            <v>5</v>
          </cell>
          <cell r="O151">
            <v>4.7</v>
          </cell>
          <cell r="P151">
            <v>4.4000000000000004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10</v>
          </cell>
          <cell r="H152">
            <v>10</v>
          </cell>
          <cell r="I152">
            <v>9.9</v>
          </cell>
          <cell r="J152">
            <v>10</v>
          </cell>
          <cell r="K152">
            <v>10</v>
          </cell>
          <cell r="L152">
            <v>9.8000000000000007</v>
          </cell>
          <cell r="M152">
            <v>9.624950491181016</v>
          </cell>
          <cell r="N152">
            <v>9.4</v>
          </cell>
          <cell r="O152">
            <v>9.45741927196228</v>
          </cell>
          <cell r="P152">
            <v>9.3000000000000007</v>
          </cell>
        </row>
        <row r="153">
          <cell r="B153">
            <v>2</v>
          </cell>
          <cell r="C153">
            <v>2</v>
          </cell>
          <cell r="D153">
            <v>2.2000000000000002</v>
          </cell>
          <cell r="E153">
            <v>2</v>
          </cell>
          <cell r="F153">
            <v>2.2000000000000002</v>
          </cell>
          <cell r="G153">
            <v>1.7</v>
          </cell>
          <cell r="H153">
            <v>2</v>
          </cell>
          <cell r="I153">
            <v>1.9</v>
          </cell>
          <cell r="J153">
            <v>2.2000000000000002</v>
          </cell>
          <cell r="K153">
            <v>2</v>
          </cell>
          <cell r="L153">
            <v>1.8</v>
          </cell>
          <cell r="M153">
            <v>1.7297957094066652</v>
          </cell>
          <cell r="N153">
            <v>2</v>
          </cell>
          <cell r="O153">
            <v>1.9646902419896923</v>
          </cell>
          <cell r="P153">
            <v>1.7</v>
          </cell>
        </row>
        <row r="154">
          <cell r="B154">
            <v>6.1</v>
          </cell>
          <cell r="C154">
            <v>6.1</v>
          </cell>
          <cell r="D154">
            <v>6.1</v>
          </cell>
          <cell r="E154">
            <v>6.4</v>
          </cell>
          <cell r="F154">
            <v>6.8</v>
          </cell>
          <cell r="G154">
            <v>6.5</v>
          </cell>
          <cell r="H154">
            <v>6.8</v>
          </cell>
          <cell r="I154">
            <v>6.7</v>
          </cell>
          <cell r="J154">
            <v>6.4</v>
          </cell>
          <cell r="K154">
            <v>6.5</v>
          </cell>
          <cell r="L154">
            <v>6.3</v>
          </cell>
          <cell r="M154">
            <v>6</v>
          </cell>
          <cell r="N154">
            <v>6.3</v>
          </cell>
          <cell r="O154">
            <v>6</v>
          </cell>
          <cell r="P154">
            <v>5.7</v>
          </cell>
        </row>
        <row r="155">
          <cell r="B155">
            <v>9.8000000000000007</v>
          </cell>
          <cell r="C155">
            <v>9.9</v>
          </cell>
          <cell r="D155">
            <v>9.8000000000000007</v>
          </cell>
          <cell r="E155">
            <v>9.6</v>
          </cell>
          <cell r="F155">
            <v>9.5</v>
          </cell>
          <cell r="G155">
            <v>9.5</v>
          </cell>
          <cell r="H155">
            <v>10</v>
          </cell>
          <cell r="I155">
            <v>9.6</v>
          </cell>
          <cell r="J155">
            <v>9.8000000000000007</v>
          </cell>
          <cell r="K155">
            <v>9.9</v>
          </cell>
          <cell r="L155">
            <v>9.6999999999999993</v>
          </cell>
          <cell r="M155">
            <v>9.1999999999999993</v>
          </cell>
          <cell r="N155">
            <v>8.9</v>
          </cell>
          <cell r="O155">
            <v>8.6</v>
          </cell>
          <cell r="P155">
            <v>8.6999999999999993</v>
          </cell>
        </row>
        <row r="157">
          <cell r="B157">
            <v>1.5</v>
          </cell>
          <cell r="C157">
            <v>1.5</v>
          </cell>
          <cell r="D157">
            <v>1.8</v>
          </cell>
          <cell r="E157">
            <v>1.6</v>
          </cell>
          <cell r="F157">
            <v>1.6</v>
          </cell>
          <cell r="G157">
            <v>1.3</v>
          </cell>
          <cell r="H157">
            <v>1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0.5</v>
          </cell>
        </row>
        <row r="158">
          <cell r="B158">
            <v>0.9</v>
          </cell>
          <cell r="C158">
            <v>0.9</v>
          </cell>
          <cell r="D158">
            <v>1.2</v>
          </cell>
          <cell r="E158">
            <v>1</v>
          </cell>
          <cell r="F158">
            <v>1.4</v>
          </cell>
          <cell r="G158">
            <v>1.7</v>
          </cell>
          <cell r="H158">
            <v>1.4</v>
          </cell>
          <cell r="I158">
            <v>1.6</v>
          </cell>
          <cell r="J158">
            <v>1.3</v>
          </cell>
          <cell r="K158">
            <v>1</v>
          </cell>
          <cell r="L158">
            <v>1</v>
          </cell>
          <cell r="M158">
            <v>0.7</v>
          </cell>
          <cell r="N158">
            <v>0.7</v>
          </cell>
          <cell r="O158">
            <v>0.5</v>
          </cell>
          <cell r="P158">
            <v>0.5</v>
          </cell>
        </row>
        <row r="160">
          <cell r="B160">
            <v>6.1</v>
          </cell>
          <cell r="C160">
            <v>6.2</v>
          </cell>
          <cell r="D160">
            <v>6.5</v>
          </cell>
          <cell r="E160">
            <v>6.6</v>
          </cell>
          <cell r="F160">
            <v>7</v>
          </cell>
          <cell r="G160">
            <v>6.7</v>
          </cell>
          <cell r="H160">
            <v>6.4</v>
          </cell>
          <cell r="I160">
            <v>6.7</v>
          </cell>
          <cell r="J160">
            <v>6.4</v>
          </cell>
          <cell r="K160">
            <v>6.1</v>
          </cell>
          <cell r="L160">
            <v>5.9</v>
          </cell>
          <cell r="M160">
            <v>5.6000309147351031</v>
          </cell>
          <cell r="N160">
            <v>5.3</v>
          </cell>
          <cell r="O160">
            <v>5.1821693950747854</v>
          </cell>
          <cell r="P160">
            <v>4.9000000000000004</v>
          </cell>
        </row>
        <row r="161">
          <cell r="B161">
            <v>7</v>
          </cell>
          <cell r="C161">
            <v>7</v>
          </cell>
          <cell r="D161">
            <v>6.8</v>
          </cell>
          <cell r="E161">
            <v>7</v>
          </cell>
          <cell r="F161">
            <v>7.4</v>
          </cell>
          <cell r="G161">
            <v>7.4</v>
          </cell>
          <cell r="H161">
            <v>7.7</v>
          </cell>
          <cell r="I161">
            <v>7.6</v>
          </cell>
          <cell r="J161">
            <v>7.3</v>
          </cell>
          <cell r="K161">
            <v>7.4</v>
          </cell>
          <cell r="L161">
            <v>7.2</v>
          </cell>
          <cell r="M161">
            <v>6.9</v>
          </cell>
          <cell r="N161">
            <v>7.2</v>
          </cell>
          <cell r="O161">
            <v>6.9</v>
          </cell>
          <cell r="P161">
            <v>6.6</v>
          </cell>
        </row>
        <row r="162">
          <cell r="B162">
            <v>5.5</v>
          </cell>
          <cell r="C162">
            <v>5.5</v>
          </cell>
          <cell r="D162">
            <v>5.8</v>
          </cell>
          <cell r="E162">
            <v>5.3</v>
          </cell>
          <cell r="F162">
            <v>4.9000000000000004</v>
          </cell>
          <cell r="G162">
            <v>4.9000000000000004</v>
          </cell>
          <cell r="H162">
            <v>4.5999999999999996</v>
          </cell>
          <cell r="I162">
            <v>4.5999999999999996</v>
          </cell>
          <cell r="J162">
            <v>4.3</v>
          </cell>
          <cell r="K162">
            <v>4</v>
          </cell>
          <cell r="L162">
            <v>3.8</v>
          </cell>
          <cell r="M162">
            <v>3.5</v>
          </cell>
          <cell r="N162">
            <v>3.2</v>
          </cell>
          <cell r="O162">
            <v>2.9000000000000004</v>
          </cell>
          <cell r="P162">
            <v>2.6</v>
          </cell>
        </row>
        <row r="163">
          <cell r="B163">
            <v>8.8000000000000007</v>
          </cell>
          <cell r="C163">
            <v>8.8000000000000007</v>
          </cell>
          <cell r="D163">
            <v>9</v>
          </cell>
          <cell r="E163">
            <v>9.1999999999999993</v>
          </cell>
          <cell r="F163">
            <v>9.3000000000000007</v>
          </cell>
          <cell r="G163">
            <v>8.9</v>
          </cell>
          <cell r="H163">
            <v>8.5</v>
          </cell>
          <cell r="I163">
            <v>8.8000000000000007</v>
          </cell>
          <cell r="J163">
            <v>8.6999999999999993</v>
          </cell>
          <cell r="K163">
            <v>9</v>
          </cell>
          <cell r="L163">
            <v>9.5</v>
          </cell>
          <cell r="M163">
            <v>9.1999999999999993</v>
          </cell>
          <cell r="N163">
            <v>9.1999999999999993</v>
          </cell>
          <cell r="O163">
            <v>8.8999999999999986</v>
          </cell>
          <cell r="P163">
            <v>8.6</v>
          </cell>
        </row>
        <row r="164">
          <cell r="B164">
            <v>6.6</v>
          </cell>
          <cell r="C164">
            <v>6.9</v>
          </cell>
          <cell r="D164">
            <v>6.8</v>
          </cell>
          <cell r="E164">
            <v>6.9</v>
          </cell>
          <cell r="F164">
            <v>7.1</v>
          </cell>
          <cell r="G164">
            <v>6.8</v>
          </cell>
          <cell r="H164">
            <v>6.5</v>
          </cell>
          <cell r="I164">
            <v>6.8</v>
          </cell>
          <cell r="J164">
            <v>6.5</v>
          </cell>
          <cell r="K164">
            <v>6.2</v>
          </cell>
          <cell r="L164">
            <v>6</v>
          </cell>
          <cell r="M164">
            <v>5.7</v>
          </cell>
          <cell r="N164">
            <v>6</v>
          </cell>
          <cell r="O164">
            <v>5.7652371327849812</v>
          </cell>
          <cell r="P164">
            <v>5.5</v>
          </cell>
        </row>
        <row r="165">
          <cell r="B165">
            <v>5.4</v>
          </cell>
          <cell r="C165">
            <v>5.4</v>
          </cell>
          <cell r="D165">
            <v>5.3</v>
          </cell>
          <cell r="E165">
            <v>5.0999999999999996</v>
          </cell>
          <cell r="F165">
            <v>4.8</v>
          </cell>
          <cell r="G165">
            <v>4.5</v>
          </cell>
          <cell r="H165">
            <v>4.2</v>
          </cell>
          <cell r="I165">
            <v>3.9</v>
          </cell>
          <cell r="J165">
            <v>3.6</v>
          </cell>
          <cell r="K165">
            <v>3.3</v>
          </cell>
          <cell r="L165">
            <v>3.1</v>
          </cell>
          <cell r="M165">
            <v>2.8000000000000003</v>
          </cell>
          <cell r="N165">
            <v>3.1</v>
          </cell>
          <cell r="O165">
            <v>3.4</v>
          </cell>
          <cell r="P165">
            <v>3.4</v>
          </cell>
        </row>
        <row r="166">
          <cell r="B166">
            <v>3</v>
          </cell>
          <cell r="C166">
            <v>3</v>
          </cell>
          <cell r="D166">
            <v>3.4</v>
          </cell>
          <cell r="E166">
            <v>3.7</v>
          </cell>
          <cell r="F166">
            <v>4.8</v>
          </cell>
          <cell r="G166">
            <v>6</v>
          </cell>
          <cell r="H166">
            <v>6.3</v>
          </cell>
          <cell r="I166">
            <v>6.6</v>
          </cell>
          <cell r="J166">
            <v>6.9</v>
          </cell>
          <cell r="K166">
            <v>6.6</v>
          </cell>
          <cell r="L166">
            <v>6.4</v>
          </cell>
          <cell r="M166">
            <v>6.1000000000000005</v>
          </cell>
          <cell r="N166">
            <v>5.8</v>
          </cell>
          <cell r="O166">
            <v>5.5</v>
          </cell>
          <cell r="P166">
            <v>5.2</v>
          </cell>
        </row>
        <row r="167">
          <cell r="B167">
            <v>6</v>
          </cell>
          <cell r="C167">
            <v>6.2</v>
          </cell>
          <cell r="D167">
            <v>6.2</v>
          </cell>
          <cell r="E167">
            <v>6</v>
          </cell>
          <cell r="F167">
            <v>5.6</v>
          </cell>
          <cell r="G167">
            <v>5.9</v>
          </cell>
          <cell r="H167">
            <v>5.6</v>
          </cell>
          <cell r="I167">
            <v>5.3</v>
          </cell>
          <cell r="J167">
            <v>5</v>
          </cell>
          <cell r="K167">
            <v>5.6</v>
          </cell>
          <cell r="L167">
            <v>5.4</v>
          </cell>
          <cell r="M167">
            <v>5.4</v>
          </cell>
          <cell r="N167">
            <v>5.0999999999999996</v>
          </cell>
          <cell r="O167">
            <v>5.3999999999999995</v>
          </cell>
          <cell r="P167">
            <v>5.7</v>
          </cell>
        </row>
        <row r="169">
          <cell r="B169">
            <v>7.4</v>
          </cell>
          <cell r="C169">
            <v>7.7</v>
          </cell>
          <cell r="D169">
            <v>8</v>
          </cell>
          <cell r="E169">
            <v>7.9</v>
          </cell>
          <cell r="F169">
            <v>8.1999999999999993</v>
          </cell>
          <cell r="G169">
            <v>7.9</v>
          </cell>
          <cell r="H169">
            <v>8.1999999999999993</v>
          </cell>
          <cell r="I169">
            <v>8</v>
          </cell>
          <cell r="J169">
            <v>8.3000000000000007</v>
          </cell>
          <cell r="K169">
            <v>8</v>
          </cell>
          <cell r="L169">
            <v>8.3000000000000007</v>
          </cell>
          <cell r="M169">
            <v>7.8000000000000007</v>
          </cell>
          <cell r="N169">
            <v>7.5</v>
          </cell>
          <cell r="O169">
            <v>7.6</v>
          </cell>
          <cell r="P169">
            <v>7.3</v>
          </cell>
        </row>
        <row r="170">
          <cell r="B170">
            <v>6</v>
          </cell>
          <cell r="C170">
            <v>6.3</v>
          </cell>
          <cell r="D170">
            <v>6.6</v>
          </cell>
          <cell r="E170">
            <v>6.6</v>
          </cell>
          <cell r="F170">
            <v>6.8</v>
          </cell>
          <cell r="G170">
            <v>6.5</v>
          </cell>
          <cell r="H170">
            <v>6.2</v>
          </cell>
          <cell r="I170">
            <v>6.3</v>
          </cell>
          <cell r="J170">
            <v>9.1</v>
          </cell>
          <cell r="K170">
            <v>8.8000000000000007</v>
          </cell>
          <cell r="L170">
            <v>8.6</v>
          </cell>
          <cell r="M170">
            <v>8.2999999999999989</v>
          </cell>
          <cell r="N170">
            <v>8.4</v>
          </cell>
          <cell r="O170">
            <v>8.1</v>
          </cell>
          <cell r="P170">
            <v>7.8</v>
          </cell>
        </row>
        <row r="171">
          <cell r="B171">
            <v>4</v>
          </cell>
          <cell r="C171">
            <v>4.3</v>
          </cell>
          <cell r="D171">
            <v>4.5</v>
          </cell>
          <cell r="E171">
            <v>4.5</v>
          </cell>
          <cell r="F171">
            <v>4.0999999999999996</v>
          </cell>
          <cell r="G171">
            <v>3.8</v>
          </cell>
          <cell r="H171">
            <v>3.5</v>
          </cell>
          <cell r="I171">
            <v>3.2</v>
          </cell>
          <cell r="J171">
            <v>2.9</v>
          </cell>
          <cell r="K171">
            <v>2.6</v>
          </cell>
          <cell r="L171">
            <v>2.4</v>
          </cell>
          <cell r="M171">
            <v>2.1</v>
          </cell>
          <cell r="N171">
            <v>2.1</v>
          </cell>
          <cell r="O171">
            <v>2.1</v>
          </cell>
          <cell r="P171">
            <v>1.8</v>
          </cell>
        </row>
        <row r="172">
          <cell r="B172">
            <v>2.1</v>
          </cell>
          <cell r="C172">
            <v>2.1</v>
          </cell>
          <cell r="D172">
            <v>2.4</v>
          </cell>
          <cell r="E172">
            <v>2.2000000000000002</v>
          </cell>
          <cell r="F172">
            <v>1.9</v>
          </cell>
          <cell r="G172">
            <v>1.6</v>
          </cell>
          <cell r="H172">
            <v>1.3</v>
          </cell>
          <cell r="I172">
            <v>1.5</v>
          </cell>
          <cell r="J172">
            <v>1.2</v>
          </cell>
          <cell r="K172">
            <v>1</v>
          </cell>
          <cell r="L172">
            <v>1</v>
          </cell>
          <cell r="M172">
            <v>1</v>
          </cell>
          <cell r="N172">
            <v>2</v>
          </cell>
          <cell r="O172">
            <v>2</v>
          </cell>
          <cell r="P172">
            <v>1.7</v>
          </cell>
        </row>
        <row r="173">
          <cell r="B173">
            <v>1</v>
          </cell>
          <cell r="C173">
            <v>1</v>
          </cell>
          <cell r="D173">
            <v>1.5</v>
          </cell>
          <cell r="E173">
            <v>1.5</v>
          </cell>
          <cell r="F173">
            <v>1.3</v>
          </cell>
          <cell r="G173">
            <v>1</v>
          </cell>
          <cell r="H173">
            <v>1</v>
          </cell>
          <cell r="I173">
            <v>1.3</v>
          </cell>
          <cell r="J173">
            <v>1.1000000000000001</v>
          </cell>
          <cell r="K173">
            <v>0.9</v>
          </cell>
          <cell r="L173">
            <v>1.2</v>
          </cell>
          <cell r="M173">
            <v>1.5</v>
          </cell>
          <cell r="N173">
            <v>1.6</v>
          </cell>
          <cell r="O173">
            <v>1.3</v>
          </cell>
          <cell r="P173">
            <v>1</v>
          </cell>
        </row>
        <row r="174">
          <cell r="B174">
            <v>3.5</v>
          </cell>
          <cell r="C174">
            <v>3.8</v>
          </cell>
          <cell r="D174">
            <v>3.7</v>
          </cell>
          <cell r="E174">
            <v>4.2</v>
          </cell>
          <cell r="F174">
            <v>3.9</v>
          </cell>
          <cell r="G174">
            <v>3.7</v>
          </cell>
          <cell r="H174">
            <v>3.5</v>
          </cell>
          <cell r="I174">
            <v>3.2</v>
          </cell>
          <cell r="J174">
            <v>2.9</v>
          </cell>
          <cell r="K174">
            <v>2.7</v>
          </cell>
          <cell r="L174">
            <v>2.7</v>
          </cell>
          <cell r="M174">
            <v>2.4576538213175523</v>
          </cell>
          <cell r="N174">
            <v>2.2999999999999998</v>
          </cell>
          <cell r="O174">
            <v>2.4881368502139152</v>
          </cell>
          <cell r="P174">
            <v>2.7</v>
          </cell>
        </row>
        <row r="175">
          <cell r="B175">
            <v>7</v>
          </cell>
          <cell r="C175">
            <v>6.3</v>
          </cell>
          <cell r="D175">
            <v>6.5</v>
          </cell>
          <cell r="E175">
            <v>6.2</v>
          </cell>
          <cell r="F175">
            <v>6</v>
          </cell>
          <cell r="G175">
            <v>5.7</v>
          </cell>
          <cell r="H175">
            <v>5.4</v>
          </cell>
          <cell r="I175">
            <v>5.4</v>
          </cell>
          <cell r="J175">
            <v>5.0999999999999996</v>
          </cell>
          <cell r="K175">
            <v>4.8</v>
          </cell>
          <cell r="L175">
            <v>4.5999999999999996</v>
          </cell>
          <cell r="M175">
            <v>4.0999999999999996</v>
          </cell>
          <cell r="N175">
            <v>4.0999999999999996</v>
          </cell>
          <cell r="O175">
            <v>4.2633755201813468</v>
          </cell>
          <cell r="P175">
            <v>4</v>
          </cell>
        </row>
        <row r="177">
          <cell r="B177">
            <v>5.9</v>
          </cell>
          <cell r="C177">
            <v>5.9</v>
          </cell>
          <cell r="D177">
            <v>6</v>
          </cell>
          <cell r="E177">
            <v>6.2</v>
          </cell>
          <cell r="F177">
            <v>6.1</v>
          </cell>
          <cell r="G177">
            <v>5.9</v>
          </cell>
          <cell r="H177">
            <v>5.6</v>
          </cell>
          <cell r="I177">
            <v>5.4</v>
          </cell>
          <cell r="J177">
            <v>5.0999999999999996</v>
          </cell>
          <cell r="K177">
            <v>5.4</v>
          </cell>
          <cell r="L177">
            <v>5.2</v>
          </cell>
          <cell r="M177">
            <v>5.2</v>
          </cell>
          <cell r="N177">
            <v>4.9000000000000004</v>
          </cell>
          <cell r="O177">
            <v>4.6000000000000005</v>
          </cell>
          <cell r="P177">
            <v>4.3</v>
          </cell>
        </row>
        <row r="178">
          <cell r="B178">
            <v>7.2</v>
          </cell>
          <cell r="C178">
            <v>7.2</v>
          </cell>
          <cell r="D178">
            <v>7.3</v>
          </cell>
          <cell r="E178">
            <v>7.8</v>
          </cell>
          <cell r="F178">
            <v>8.1999999999999993</v>
          </cell>
          <cell r="G178">
            <v>8.3000000000000007</v>
          </cell>
          <cell r="H178">
            <v>8.6999999999999993</v>
          </cell>
          <cell r="I178">
            <v>8.5</v>
          </cell>
          <cell r="J178">
            <v>9.5</v>
          </cell>
          <cell r="K178">
            <v>10</v>
          </cell>
          <cell r="L178">
            <v>10</v>
          </cell>
          <cell r="M178">
            <v>10</v>
          </cell>
          <cell r="N178">
            <v>10</v>
          </cell>
          <cell r="O178">
            <v>10</v>
          </cell>
          <cell r="P178">
            <v>9.6999999999999993</v>
          </cell>
        </row>
        <row r="179">
          <cell r="B179">
            <v>6.1</v>
          </cell>
          <cell r="C179">
            <v>6.5</v>
          </cell>
          <cell r="D179">
            <v>7.5</v>
          </cell>
          <cell r="E179">
            <v>7.3</v>
          </cell>
          <cell r="F179">
            <v>7.3</v>
          </cell>
          <cell r="G179">
            <v>7</v>
          </cell>
          <cell r="H179">
            <v>7.2</v>
          </cell>
          <cell r="I179">
            <v>6.9</v>
          </cell>
          <cell r="J179">
            <v>6.6</v>
          </cell>
          <cell r="K179">
            <v>6.9</v>
          </cell>
          <cell r="L179">
            <v>7.2</v>
          </cell>
          <cell r="M179">
            <v>6.9</v>
          </cell>
          <cell r="N179">
            <v>7</v>
          </cell>
          <cell r="O179">
            <v>6.7</v>
          </cell>
          <cell r="P179">
            <v>6.8</v>
          </cell>
        </row>
        <row r="180">
          <cell r="B180">
            <v>7</v>
          </cell>
          <cell r="C180">
            <v>7</v>
          </cell>
          <cell r="D180">
            <v>7.6</v>
          </cell>
          <cell r="E180">
            <v>7.5</v>
          </cell>
          <cell r="F180">
            <v>7.8</v>
          </cell>
          <cell r="G180">
            <v>7.5</v>
          </cell>
          <cell r="H180">
            <v>7.8</v>
          </cell>
          <cell r="I180">
            <v>7.7</v>
          </cell>
          <cell r="J180">
            <v>7.6</v>
          </cell>
          <cell r="K180">
            <v>7.7</v>
          </cell>
          <cell r="L180">
            <v>7.5</v>
          </cell>
          <cell r="M180">
            <v>7.6</v>
          </cell>
          <cell r="N180">
            <v>7.3</v>
          </cell>
          <cell r="O180">
            <v>7.241622542260763</v>
          </cell>
          <cell r="P180">
            <v>6.9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 number"/>
      <sheetName val="population"/>
      <sheetName val="per 10000"/>
      <sheetName val="moving averages"/>
      <sheetName val="log"/>
      <sheetName val="reverse"/>
    </sheetNames>
    <sheetDataSet>
      <sheetData sheetId="0" refreshError="1"/>
      <sheetData sheetId="1" refreshError="1"/>
      <sheetData sheetId="2" refreshError="1">
        <row r="2">
          <cell r="B2">
            <v>4.8476703449247687</v>
          </cell>
          <cell r="C2">
            <v>1.3819805445564366</v>
          </cell>
          <cell r="D2">
            <v>3.0730094748643739</v>
          </cell>
          <cell r="E2">
            <v>3.546360158086717</v>
          </cell>
          <cell r="F2">
            <v>2.6571435100287353</v>
          </cell>
          <cell r="G2">
            <v>5.7823869799563976</v>
          </cell>
          <cell r="H2">
            <v>3.359540510357812</v>
          </cell>
          <cell r="I2">
            <v>1.857178474149882</v>
          </cell>
          <cell r="J2">
            <v>3.5955169367904638</v>
          </cell>
          <cell r="K2">
            <v>3.3828774920332587</v>
          </cell>
          <cell r="L2">
            <v>2.4030715708846153</v>
          </cell>
          <cell r="M2">
            <v>2.6787109561887741</v>
          </cell>
          <cell r="N2">
            <v>1.1824082038813057</v>
          </cell>
          <cell r="O2">
            <v>1.4285540138177363E-2</v>
          </cell>
          <cell r="P2">
            <v>0.29145339417349336</v>
          </cell>
          <cell r="Q2">
            <v>0.8508271215665103</v>
          </cell>
          <cell r="R2">
            <v>0.82134460379258023</v>
          </cell>
          <cell r="S2">
            <v>1.8606337379825229</v>
          </cell>
          <cell r="T2">
            <v>2.6417482466809927</v>
          </cell>
          <cell r="U2">
            <v>2.1398408510867912</v>
          </cell>
          <cell r="V2">
            <v>2.3300816017874109</v>
          </cell>
          <cell r="W2">
            <v>2.4934664014536954</v>
          </cell>
          <cell r="X2">
            <v>2.5378509199427524</v>
          </cell>
          <cell r="Y2">
            <v>2.5372147533031302</v>
          </cell>
          <cell r="Z2">
            <v>2.5515825978642734</v>
          </cell>
          <cell r="AA2">
            <v>3.7733588334345574</v>
          </cell>
          <cell r="AB2">
            <v>5.11206260423549</v>
          </cell>
          <cell r="AC2">
            <v>5.1726218173947283</v>
          </cell>
          <cell r="AD2">
            <v>5.3215996288571423</v>
          </cell>
          <cell r="AE2">
            <v>6.9995233160802535</v>
          </cell>
          <cell r="AF2">
            <v>7.9172350154816717</v>
          </cell>
          <cell r="AG2">
            <v>5.2537409329668847</v>
          </cell>
          <cell r="AH2">
            <v>8.8759295573591483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</row>
        <row r="4">
          <cell r="B4">
            <v>0</v>
          </cell>
          <cell r="C4">
            <v>0</v>
          </cell>
          <cell r="D4">
            <v>1.3009919489643817E-2</v>
          </cell>
          <cell r="E4">
            <v>9.6080861653167302E-2</v>
          </cell>
          <cell r="F4">
            <v>0.29245830102126075</v>
          </cell>
          <cell r="G4">
            <v>0.68582868185660262</v>
          </cell>
          <cell r="H4">
            <v>1.0562531344346879</v>
          </cell>
          <cell r="I4">
            <v>0.373991267234908</v>
          </cell>
          <cell r="J4">
            <v>0.47597995808865856</v>
          </cell>
          <cell r="K4">
            <v>1.012208389413042</v>
          </cell>
          <cell r="L4">
            <v>0.33974730774973494</v>
          </cell>
          <cell r="M4">
            <v>0.30772109264968689</v>
          </cell>
          <cell r="N4">
            <v>0.20576273473417586</v>
          </cell>
          <cell r="O4">
            <v>0.1704364209540544</v>
          </cell>
          <cell r="P4">
            <v>0.20900999669857792</v>
          </cell>
          <cell r="Q4">
            <v>0.13872575198431655</v>
          </cell>
          <cell r="R4">
            <v>6.9485133367458929E-2</v>
          </cell>
          <cell r="S4">
            <v>7.6267201992637673E-2</v>
          </cell>
          <cell r="T4">
            <v>0.13888959592455552</v>
          </cell>
          <cell r="U4">
            <v>9.8063060738466337E-2</v>
          </cell>
          <cell r="V4">
            <v>0.14348206305158731</v>
          </cell>
          <cell r="W4">
            <v>6.5818199423789553E-2</v>
          </cell>
          <cell r="X4">
            <v>7.3063527149708887E-2</v>
          </cell>
          <cell r="Y4">
            <v>6.8705349406556204E-2</v>
          </cell>
          <cell r="Z4">
            <v>3.8683573265345682E-2</v>
          </cell>
          <cell r="AA4">
            <v>2.7605659500753454E-2</v>
          </cell>
          <cell r="AB4">
            <v>2.7817710241322683E-2</v>
          </cell>
          <cell r="AC4">
            <v>2.1319144897030885E-2</v>
          </cell>
          <cell r="AD4">
            <v>1.4585570699105365E-2</v>
          </cell>
          <cell r="AE4">
            <v>7.8708217832005045E-3</v>
          </cell>
          <cell r="AF4">
            <v>0</v>
          </cell>
          <cell r="AG4">
            <v>5.9836600971755602E-3</v>
          </cell>
          <cell r="AH4">
            <v>0</v>
          </cell>
        </row>
        <row r="7">
          <cell r="B7">
            <v>2.4564014959397693</v>
          </cell>
          <cell r="C7">
            <v>2.162548215610284</v>
          </cell>
          <cell r="D7">
            <v>0.42195849089653176</v>
          </cell>
          <cell r="E7">
            <v>1.8571135563194225</v>
          </cell>
          <cell r="F7">
            <v>9.2450915650619301</v>
          </cell>
          <cell r="G7">
            <v>2.9520062760217978</v>
          </cell>
          <cell r="H7">
            <v>0.13441388680898772</v>
          </cell>
          <cell r="I7">
            <v>2.0162201434297294E-2</v>
          </cell>
          <cell r="J7">
            <v>3.4294599757140436E-2</v>
          </cell>
          <cell r="K7">
            <v>0.6937004192917956</v>
          </cell>
          <cell r="L7">
            <v>1.432194175033787</v>
          </cell>
          <cell r="M7">
            <v>0.60997695385072959</v>
          </cell>
          <cell r="N7">
            <v>0.66286588145490744</v>
          </cell>
          <cell r="O7">
            <v>0.30029448841437029</v>
          </cell>
          <cell r="P7">
            <v>1.3793604203672608E-2</v>
          </cell>
          <cell r="Q7">
            <v>1.3318328017100733E-2</v>
          </cell>
          <cell r="R7">
            <v>0</v>
          </cell>
          <cell r="S7">
            <v>0</v>
          </cell>
          <cell r="T7">
            <v>1.1956182599411832E-2</v>
          </cell>
          <cell r="U7">
            <v>0</v>
          </cell>
          <cell r="V7">
            <v>1.1107322773557143E-2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8.574933220135068E-3</v>
          </cell>
          <cell r="AD7">
            <v>8.2757813429990921E-3</v>
          </cell>
          <cell r="AE7">
            <v>0</v>
          </cell>
          <cell r="AF7">
            <v>7.7271182411051288E-3</v>
          </cell>
          <cell r="AG7">
            <v>7.4786515907420996E-3</v>
          </cell>
          <cell r="AH7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8.0055505150237502E-2</v>
          </cell>
          <cell r="G14">
            <v>1.9837952754868986</v>
          </cell>
          <cell r="H14">
            <v>5.7255509216185094E-2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>
            <v>2.4787004791156425E-3</v>
          </cell>
          <cell r="C17">
            <v>4.1998120892076298E-3</v>
          </cell>
          <cell r="D17">
            <v>2.2884796269565838E-3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4.3998907407776693E-3</v>
          </cell>
          <cell r="S17">
            <v>3.9963869576972134E-3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2.5659549300155195E-3</v>
          </cell>
          <cell r="AD17">
            <v>2.9049291356752962E-3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39.455250916217814</v>
          </cell>
          <cell r="F26">
            <v>33.17033483042399</v>
          </cell>
          <cell r="G26">
            <v>13.031818048921812</v>
          </cell>
          <cell r="H26">
            <v>3.5008413484291676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3.8739309115315299E-2</v>
          </cell>
          <cell r="AF32">
            <v>0.16657408043351643</v>
          </cell>
          <cell r="AG32">
            <v>2.1149835526575615</v>
          </cell>
          <cell r="AH32">
            <v>0.45518955228668723</v>
          </cell>
        </row>
        <row r="33">
          <cell r="B33">
            <v>0</v>
          </cell>
          <cell r="C33">
            <v>0</v>
          </cell>
          <cell r="D33">
            <v>0.48616329224061938</v>
          </cell>
          <cell r="E33">
            <v>0.10621469123302198</v>
          </cell>
          <cell r="F33">
            <v>0</v>
          </cell>
          <cell r="G33">
            <v>0.10024330482127335</v>
          </cell>
          <cell r="H33">
            <v>0.42812959786326249</v>
          </cell>
          <cell r="I33">
            <v>0.89537032837158781</v>
          </cell>
          <cell r="J33">
            <v>1.0786881936142334</v>
          </cell>
          <cell r="K33">
            <v>1.0289395460736264</v>
          </cell>
          <cell r="L33">
            <v>0.84787174483591088</v>
          </cell>
          <cell r="M33">
            <v>2.137084455580113</v>
          </cell>
          <cell r="N33">
            <v>1.8281001260646712</v>
          </cell>
          <cell r="O33">
            <v>1.6754555389146357</v>
          </cell>
          <cell r="P33">
            <v>1.4167349041211537</v>
          </cell>
          <cell r="Q33">
            <v>0.54350146394296128</v>
          </cell>
          <cell r="R33">
            <v>0.38706844913040878</v>
          </cell>
          <cell r="S33">
            <v>0.18411661241102661</v>
          </cell>
          <cell r="T33">
            <v>0</v>
          </cell>
          <cell r="U33">
            <v>0.24280907632407353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5.717055491551002E-2</v>
          </cell>
          <cell r="AB33">
            <v>0.16873077541206666</v>
          </cell>
          <cell r="AC33">
            <v>0</v>
          </cell>
          <cell r="AD33">
            <v>0</v>
          </cell>
          <cell r="AE33">
            <v>0</v>
          </cell>
          <cell r="AF33">
            <v>5.1369121835598934E-2</v>
          </cell>
          <cell r="AG33">
            <v>0.11374584121882515</v>
          </cell>
          <cell r="AH33">
            <v>2.0715129286707188E-2</v>
          </cell>
        </row>
        <row r="35">
          <cell r="B35">
            <v>0.95438906965500114</v>
          </cell>
          <cell r="C35">
            <v>0.30749175607868556</v>
          </cell>
          <cell r="D35">
            <v>0.23759736361965328</v>
          </cell>
          <cell r="E35">
            <v>0.12142147503425268</v>
          </cell>
          <cell r="F35">
            <v>0.26748539324745818</v>
          </cell>
          <cell r="G35">
            <v>0.43623975247906871</v>
          </cell>
          <cell r="H35">
            <v>0.63555860656248142</v>
          </cell>
          <cell r="I35">
            <v>0.70466542163852242</v>
          </cell>
          <cell r="J35">
            <v>0.3630297818260993</v>
          </cell>
          <cell r="K35">
            <v>0.21081358876970305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1.9898606308475744E-2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0.43237096681537623</v>
          </cell>
          <cell r="AC36">
            <v>9.3203208720783845E-2</v>
          </cell>
          <cell r="AD36">
            <v>4.0175162066808753E-2</v>
          </cell>
          <cell r="AE36">
            <v>0.29948063040234046</v>
          </cell>
          <cell r="AF36">
            <v>0.26878862551697691</v>
          </cell>
          <cell r="AG36">
            <v>0.16194125971501283</v>
          </cell>
          <cell r="AH36">
            <v>0.40443216474007437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0.50718208851341806</v>
          </cell>
          <cell r="O39">
            <v>0.33327838056218723</v>
          </cell>
          <cell r="P39">
            <v>0</v>
          </cell>
          <cell r="Q39">
            <v>0</v>
          </cell>
          <cell r="R39">
            <v>0</v>
          </cell>
          <cell r="S39">
            <v>0.10711744170016803</v>
          </cell>
          <cell r="T39">
            <v>0</v>
          </cell>
          <cell r="U39">
            <v>0</v>
          </cell>
          <cell r="V39">
            <v>6.1342435382316728E-2</v>
          </cell>
          <cell r="W39">
            <v>5.3647297345724855E-2</v>
          </cell>
          <cell r="X39">
            <v>9.2983506839148258E-2</v>
          </cell>
          <cell r="Y39">
            <v>9.4274282855530314E-2</v>
          </cell>
          <cell r="Z39">
            <v>0.78293729755032249</v>
          </cell>
          <cell r="AA39">
            <v>0.28340808221501756</v>
          </cell>
          <cell r="AB39">
            <v>5.6024350257597888E-2</v>
          </cell>
          <cell r="AC39">
            <v>0</v>
          </cell>
          <cell r="AD39">
            <v>7.0045655758423336E-2</v>
          </cell>
          <cell r="AE39">
            <v>0.20216770890990388</v>
          </cell>
          <cell r="AF39">
            <v>9.7901378374622122E-2</v>
          </cell>
          <cell r="AG39">
            <v>0.10668124019749131</v>
          </cell>
          <cell r="AH39">
            <v>1.700520087943276</v>
          </cell>
        </row>
        <row r="40">
          <cell r="B40">
            <v>0.55549491157843611</v>
          </cell>
          <cell r="C40">
            <v>2.3202059217078088</v>
          </cell>
          <cell r="D40">
            <v>0.1125375428552893</v>
          </cell>
          <cell r="E40">
            <v>1.4263216798039513</v>
          </cell>
          <cell r="F40">
            <v>0.18609613726451085</v>
          </cell>
          <cell r="G40">
            <v>0.23661466301066678</v>
          </cell>
          <cell r="H40">
            <v>0</v>
          </cell>
          <cell r="I40">
            <v>0</v>
          </cell>
          <cell r="J40">
            <v>0.13018606944634953</v>
          </cell>
          <cell r="K40">
            <v>4.4103635761043904E-2</v>
          </cell>
          <cell r="L40">
            <v>0.49361748829130547</v>
          </cell>
          <cell r="M40">
            <v>1.197461671842954</v>
          </cell>
          <cell r="N40">
            <v>0.26467406910850749</v>
          </cell>
          <cell r="O40">
            <v>0.33264055845597756</v>
          </cell>
          <cell r="P40">
            <v>4.0233283451311094E-2</v>
          </cell>
          <cell r="Q40">
            <v>0</v>
          </cell>
          <cell r="R40">
            <v>9.9949905107560091E-2</v>
          </cell>
          <cell r="S40">
            <v>1.205910233585777</v>
          </cell>
          <cell r="T40">
            <v>6.4349278182955438E-2</v>
          </cell>
          <cell r="U40">
            <v>0.89290026259016397</v>
          </cell>
          <cell r="V40">
            <v>0.11395141042270929</v>
          </cell>
          <cell r="W40">
            <v>3.5309763729760253E-2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0.19235836589870889</v>
          </cell>
          <cell r="AC40">
            <v>0</v>
          </cell>
          <cell r="AD40">
            <v>3.778366584285018E-2</v>
          </cell>
          <cell r="AE40">
            <v>9.6127903943871551E-2</v>
          </cell>
          <cell r="AF40">
            <v>8.9291992628946007E-2</v>
          </cell>
          <cell r="AG40">
            <v>0.11775519428075037</v>
          </cell>
          <cell r="AH40">
            <v>0.28289135924059389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2.7176887566951393E-4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7.455412327060669E-2</v>
          </cell>
          <cell r="C44">
            <v>0.15367441507790786</v>
          </cell>
          <cell r="D44">
            <v>0.21789682498178384</v>
          </cell>
          <cell r="E44">
            <v>0.43578134313113581</v>
          </cell>
          <cell r="F44">
            <v>5.2578764505925003E-2</v>
          </cell>
          <cell r="G44">
            <v>0.31817122320629271</v>
          </cell>
          <cell r="H44">
            <v>0.22880113681081962</v>
          </cell>
          <cell r="I44">
            <v>0.32539346881257836</v>
          </cell>
          <cell r="J44">
            <v>0.15016647294297808</v>
          </cell>
          <cell r="K44">
            <v>0.24746725565454772</v>
          </cell>
          <cell r="L44">
            <v>0.35609662430507705</v>
          </cell>
          <cell r="M44">
            <v>0.47685670341310821</v>
          </cell>
          <cell r="N44">
            <v>0.46789644276960052</v>
          </cell>
          <cell r="O44">
            <v>0.68003080037721808</v>
          </cell>
          <cell r="P44">
            <v>0.17779861783251452</v>
          </cell>
          <cell r="Q44">
            <v>0.2962908325503476</v>
          </cell>
          <cell r="R44">
            <v>0.32898367492528591</v>
          </cell>
          <cell r="S44">
            <v>0.11736400445983217</v>
          </cell>
          <cell r="T44">
            <v>7.2968122951841366E-2</v>
          </cell>
          <cell r="U44">
            <v>5.5688293268611362E-2</v>
          </cell>
          <cell r="V44">
            <v>8.5074853572524409E-2</v>
          </cell>
          <cell r="W44">
            <v>9.3493169911139984E-2</v>
          </cell>
          <cell r="X44">
            <v>4.4582853359557466E-2</v>
          </cell>
          <cell r="Y44">
            <v>4.6087562393221836E-2</v>
          </cell>
          <cell r="Z44">
            <v>3.0278172054847612E-2</v>
          </cell>
          <cell r="AA44">
            <v>2.5493837593157213E-2</v>
          </cell>
          <cell r="AB44">
            <v>2.843819471962996E-2</v>
          </cell>
          <cell r="AC44">
            <v>6.2990862860387783E-3</v>
          </cell>
          <cell r="AD44">
            <v>0</v>
          </cell>
          <cell r="AE44">
            <v>3.0034319689479227E-2</v>
          </cell>
          <cell r="AF44">
            <v>2.490664689862632E-2</v>
          </cell>
          <cell r="AG44">
            <v>6.8720881735250174E-3</v>
          </cell>
          <cell r="AH44">
            <v>2.6399277187790598E-2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0.29556621885740131</v>
          </cell>
          <cell r="J46">
            <v>0.99615819822133667</v>
          </cell>
          <cell r="K46">
            <v>0.7120520075116693</v>
          </cell>
          <cell r="L46">
            <v>0.62527476199222154</v>
          </cell>
          <cell r="M46">
            <v>0.26616578133633612</v>
          </cell>
          <cell r="N46">
            <v>9.060672317452749E-2</v>
          </cell>
          <cell r="O46">
            <v>0</v>
          </cell>
          <cell r="P46">
            <v>0</v>
          </cell>
          <cell r="Q46">
            <v>0</v>
          </cell>
          <cell r="R46">
            <v>6.0123521653229917E-3</v>
          </cell>
          <cell r="S46">
            <v>3.1174189552432847E-2</v>
          </cell>
          <cell r="T46">
            <v>0.10482767607226355</v>
          </cell>
          <cell r="U46">
            <v>0.1182334559427123</v>
          </cell>
          <cell r="V46">
            <v>0</v>
          </cell>
          <cell r="W46">
            <v>0</v>
          </cell>
          <cell r="X46">
            <v>5.9719520136468137E-3</v>
          </cell>
          <cell r="Y46">
            <v>0.10366508178343942</v>
          </cell>
          <cell r="Z46">
            <v>0.20051723099834126</v>
          </cell>
          <cell r="AA46">
            <v>1.9201534944399981E-2</v>
          </cell>
          <cell r="AB46">
            <v>0</v>
          </cell>
          <cell r="AC46">
            <v>6.2138515174636796E-2</v>
          </cell>
          <cell r="AD46">
            <v>0.40280827727228863</v>
          </cell>
          <cell r="AE46">
            <v>5.0409155267145268E-2</v>
          </cell>
          <cell r="AF46">
            <v>3.8595484728700995E-2</v>
          </cell>
          <cell r="AG46">
            <v>0.1056506808965605</v>
          </cell>
          <cell r="AH46">
            <v>0.10636731650214458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0.20430442438577609</v>
          </cell>
          <cell r="G47">
            <v>37.587759720068036</v>
          </cell>
          <cell r="H47">
            <v>11.931551112584323</v>
          </cell>
          <cell r="I47">
            <v>2.2225417569796155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0.50132716610860251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0.14074123201404173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0.35286339883115131</v>
          </cell>
          <cell r="P49">
            <v>7.6725844372057192E-2</v>
          </cell>
          <cell r="Q49">
            <v>2.534389098718931E-2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4.5448402752985985E-2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8.7962414589041789</v>
          </cell>
          <cell r="F50">
            <v>0.891214645134631</v>
          </cell>
          <cell r="G50">
            <v>0</v>
          </cell>
          <cell r="H50">
            <v>1.857130797851962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8.5627672026641802E-2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1.6780108891502749E-2</v>
          </cell>
          <cell r="G60">
            <v>2.3098055530815856E-2</v>
          </cell>
          <cell r="H60">
            <v>2.9766121814689902E-2</v>
          </cell>
          <cell r="I60">
            <v>1.2964195408859838E-2</v>
          </cell>
          <cell r="J60">
            <v>9.8516685024604093E-3</v>
          </cell>
          <cell r="K60">
            <v>3.9447149082216058E-3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1.9248407434889855E-2</v>
          </cell>
          <cell r="AB60">
            <v>7.8486510742383234E-2</v>
          </cell>
          <cell r="AC60">
            <v>3.557683529117836E-2</v>
          </cell>
          <cell r="AD60">
            <v>4.8826308864855519E-2</v>
          </cell>
          <cell r="AE60">
            <v>6.5548003236721844E-2</v>
          </cell>
          <cell r="AF60">
            <v>6.0311306132606039E-2</v>
          </cell>
          <cell r="AG60">
            <v>4.903916092450971E-2</v>
          </cell>
          <cell r="AH60">
            <v>1.0250573624845737E-2</v>
          </cell>
        </row>
        <row r="61">
          <cell r="B61">
            <v>9.3419910545313112</v>
          </cell>
          <cell r="C61">
            <v>1.5818365662855665</v>
          </cell>
          <cell r="D61">
            <v>0.16114058234009085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5.2727561379076615</v>
          </cell>
          <cell r="C66">
            <v>10.38011701097494</v>
          </cell>
          <cell r="D66">
            <v>2.4480635066722498</v>
          </cell>
          <cell r="E66">
            <v>3.1723720464110726E-2</v>
          </cell>
          <cell r="F66">
            <v>6.6924857810703488E-3</v>
          </cell>
          <cell r="G66">
            <v>1.3484306990493078E-2</v>
          </cell>
          <cell r="H66">
            <v>4.349601026756379E-3</v>
          </cell>
          <cell r="I66">
            <v>3.9765686421714866E-2</v>
          </cell>
          <cell r="J66">
            <v>0</v>
          </cell>
          <cell r="K66">
            <v>7.9193502242831254E-3</v>
          </cell>
          <cell r="L66">
            <v>0.1126347985379112</v>
          </cell>
          <cell r="M66">
            <v>7.4591388003559557E-3</v>
          </cell>
          <cell r="N66">
            <v>7.2443891192057273E-3</v>
          </cell>
          <cell r="O66">
            <v>7.034999049923378E-3</v>
          </cell>
          <cell r="P66">
            <v>6.8335101891327018E-3</v>
          </cell>
          <cell r="Q66">
            <v>6.640015768178245E-3</v>
          </cell>
          <cell r="R66">
            <v>1.0713833004130376E-2</v>
          </cell>
          <cell r="S66">
            <v>6.2742302931132164E-3</v>
          </cell>
          <cell r="T66">
            <v>2.1586370146367176E-2</v>
          </cell>
          <cell r="U66">
            <v>5.9271830155859431E-3</v>
          </cell>
          <cell r="V66">
            <v>5.9362172475697098E-2</v>
          </cell>
          <cell r="W66">
            <v>1.6921082235215795E-2</v>
          </cell>
          <cell r="X66">
            <v>5.4455595486149555E-3</v>
          </cell>
          <cell r="Y66">
            <v>5.2937345052391028E-3</v>
          </cell>
          <cell r="Z66">
            <v>7.931246108152986E-3</v>
          </cell>
          <cell r="AA66">
            <v>2.5063469225658904E-3</v>
          </cell>
          <cell r="AB66">
            <v>4.8793866845148123E-3</v>
          </cell>
          <cell r="AC66">
            <v>4.7486434740133523E-3</v>
          </cell>
          <cell r="AD66">
            <v>0</v>
          </cell>
          <cell r="AE66">
            <v>0</v>
          </cell>
          <cell r="AF66">
            <v>5.8709824100635155E-3</v>
          </cell>
          <cell r="AG66">
            <v>0.13797998378901585</v>
          </cell>
          <cell r="AH66">
            <v>0.74133485800398802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B74">
            <v>0</v>
          </cell>
          <cell r="C74">
            <v>0</v>
          </cell>
          <cell r="D74">
            <v>0.1075291052337724</v>
          </cell>
          <cell r="E74">
            <v>1.5820252385349338</v>
          </cell>
          <cell r="F74">
            <v>3.5898271263057158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6.8748822358135536E-2</v>
          </cell>
          <cell r="R74">
            <v>0</v>
          </cell>
          <cell r="S74">
            <v>0</v>
          </cell>
          <cell r="T74">
            <v>0</v>
          </cell>
          <cell r="U74">
            <v>1.6136370782099489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82">
          <cell r="B82">
            <v>9.3118381284568064E-2</v>
          </cell>
          <cell r="C82">
            <v>9.1711541787038067E-2</v>
          </cell>
          <cell r="D82">
            <v>7.7445886300403555E-2</v>
          </cell>
          <cell r="E82">
            <v>7.0200768960363286E-2</v>
          </cell>
          <cell r="F82">
            <v>5.9240381021874101E-2</v>
          </cell>
          <cell r="G82">
            <v>3.6861687575877794E-2</v>
          </cell>
          <cell r="H82">
            <v>2.6247265180786301E-2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0.26028650467250258</v>
          </cell>
          <cell r="N83">
            <v>0.51150186538336528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6">
          <cell r="B86">
            <v>7.0753037848010972E-2</v>
          </cell>
          <cell r="C86">
            <v>0.23103588839291581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0.23098839936086515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1.1466965585851092E-2</v>
          </cell>
          <cell r="C91">
            <v>2.6434537043169972E-2</v>
          </cell>
          <cell r="D91">
            <v>3.4659188627426792E-2</v>
          </cell>
          <cell r="E91">
            <v>3.3639128436560223E-2</v>
          </cell>
          <cell r="F91">
            <v>1.6224946247363002E-2</v>
          </cell>
          <cell r="G91">
            <v>1.2398679435695644E-2</v>
          </cell>
          <cell r="H91">
            <v>8.6696888365401931E-3</v>
          </cell>
          <cell r="I91">
            <v>8.1665345101710266E-3</v>
          </cell>
          <cell r="J91">
            <v>8.6996842363806764E-3</v>
          </cell>
          <cell r="K91">
            <v>7.695059658916422E-3</v>
          </cell>
          <cell r="L91">
            <v>1.0946659691379507E-2</v>
          </cell>
          <cell r="M91">
            <v>2.6301542370291319E-2</v>
          </cell>
          <cell r="N91">
            <v>1.05100146133968E-2</v>
          </cell>
          <cell r="O91">
            <v>1.6525343281479515E-2</v>
          </cell>
          <cell r="P91">
            <v>1.4515643887522363E-2</v>
          </cell>
          <cell r="Q91">
            <v>1.0992158153010037E-2</v>
          </cell>
          <cell r="R91">
            <v>1.1969111934669733E-2</v>
          </cell>
          <cell r="S91">
            <v>1.1711281965304396E-2</v>
          </cell>
          <cell r="T91">
            <v>9.1284145337845232E-3</v>
          </cell>
          <cell r="U91">
            <v>8.9746313325448236E-3</v>
          </cell>
          <cell r="V91">
            <v>9.1121559789276614E-3</v>
          </cell>
          <cell r="W91">
            <v>8.2862221035426009E-3</v>
          </cell>
          <cell r="X91">
            <v>3.4907172616177712E-3</v>
          </cell>
          <cell r="Y91">
            <v>3.2640578509059424E-3</v>
          </cell>
          <cell r="Z91">
            <v>3.0128598858906968E-3</v>
          </cell>
          <cell r="AA91">
            <v>3.3811526514468588E-3</v>
          </cell>
          <cell r="AB91">
            <v>3.5680093056706429E-3</v>
          </cell>
          <cell r="AC91">
            <v>4.4522920989878405E-3</v>
          </cell>
          <cell r="AD91">
            <v>4.4749810455753337E-3</v>
          </cell>
          <cell r="AE91">
            <v>5.2739098352476881E-3</v>
          </cell>
          <cell r="AF91">
            <v>3.4921248788194709E-3</v>
          </cell>
          <cell r="AG91">
            <v>1.0956846926017244E-3</v>
          </cell>
          <cell r="AH91">
            <v>1.2859097015650676E-3</v>
          </cell>
        </row>
        <row r="92">
          <cell r="B92">
            <v>0</v>
          </cell>
          <cell r="C92">
            <v>3.952571903952898E-3</v>
          </cell>
          <cell r="D92">
            <v>3.1290254507808936E-3</v>
          </cell>
          <cell r="E92">
            <v>2.0683245451107312E-3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2.4923274554494389E-3</v>
          </cell>
          <cell r="K92">
            <v>1.4433104738933856E-3</v>
          </cell>
          <cell r="L92">
            <v>1.0094934565629422E-2</v>
          </cell>
          <cell r="M92">
            <v>1.3359964756973529E-2</v>
          </cell>
          <cell r="N92">
            <v>1.2804425386280382E-2</v>
          </cell>
          <cell r="O92">
            <v>2.1170742803950943E-2</v>
          </cell>
          <cell r="P92">
            <v>3.89097870356633E-2</v>
          </cell>
          <cell r="Q92">
            <v>4.1382925303222323E-2</v>
          </cell>
          <cell r="R92">
            <v>9.3092312644859065E-3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9.360952381497991E-4</v>
          </cell>
          <cell r="AF92">
            <v>0</v>
          </cell>
          <cell r="AG92">
            <v>0</v>
          </cell>
          <cell r="AH92">
            <v>1.8629919824386632E-3</v>
          </cell>
        </row>
        <row r="93">
          <cell r="B93">
            <v>0</v>
          </cell>
          <cell r="C93">
            <v>5.5561899370266806E-3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3.9895932031238403E-3</v>
          </cell>
          <cell r="S93">
            <v>3.6478039658924717E-3</v>
          </cell>
          <cell r="T93">
            <v>3.4568862266009938E-3</v>
          </cell>
          <cell r="U93">
            <v>0</v>
          </cell>
          <cell r="V93">
            <v>1.7894940151852695E-2</v>
          </cell>
          <cell r="W93">
            <v>9.8177279110906561E-3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3.1950743408597137E-3</v>
          </cell>
          <cell r="AE93">
            <v>0</v>
          </cell>
          <cell r="AF93">
            <v>3.5811570237775656E-3</v>
          </cell>
          <cell r="AG93">
            <v>0</v>
          </cell>
          <cell r="AH93">
            <v>0</v>
          </cell>
        </row>
        <row r="94">
          <cell r="B94">
            <v>2.8665467685704934E-2</v>
          </cell>
          <cell r="C94">
            <v>5.3232513218510802E-2</v>
          </cell>
          <cell r="D94">
            <v>0.83154127969271974</v>
          </cell>
          <cell r="E94">
            <v>0.16643394016634583</v>
          </cell>
          <cell r="F94">
            <v>3.8868525812173392E-2</v>
          </cell>
          <cell r="G94">
            <v>1.6791721365287452E-2</v>
          </cell>
          <cell r="H94">
            <v>0.28020620503513843</v>
          </cell>
          <cell r="I94">
            <v>1.940910190758199E-2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1.4695457990732457</v>
          </cell>
          <cell r="R94">
            <v>0.90875247101922862</v>
          </cell>
          <cell r="S94">
            <v>1.3571761354120673</v>
          </cell>
          <cell r="T94">
            <v>0.7717835110964989</v>
          </cell>
          <cell r="U94">
            <v>0.72283265797649776</v>
          </cell>
          <cell r="V94">
            <v>0.34203791206324136</v>
          </cell>
          <cell r="W94">
            <v>0.31632942719265628</v>
          </cell>
          <cell r="X94">
            <v>0.2668473569186246</v>
          </cell>
          <cell r="Y94">
            <v>0.16684164368607585</v>
          </cell>
          <cell r="Z94">
            <v>0.52703075943159594</v>
          </cell>
          <cell r="AA94">
            <v>3.7448476708849019</v>
          </cell>
          <cell r="AB94">
            <v>2.9082722561288175</v>
          </cell>
          <cell r="AC94">
            <v>2.5259740550033887</v>
          </cell>
          <cell r="AD94">
            <v>2.5302135257921008</v>
          </cell>
          <cell r="AE94">
            <v>0.21334936327779516</v>
          </cell>
          <cell r="AF94">
            <v>0.11981660841045225</v>
          </cell>
          <cell r="AG94">
            <v>0.15767094773445411</v>
          </cell>
          <cell r="AH94">
            <v>0.16240332293278256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7">
          <cell r="B97">
            <v>0.11952191235059761</v>
          </cell>
          <cell r="C97">
            <v>6.2231759656652362E-2</v>
          </cell>
          <cell r="D97">
            <v>5.6577086280056574E-2</v>
          </cell>
          <cell r="E97">
            <v>0.23423775131758734</v>
          </cell>
          <cell r="F97">
            <v>0.3250332636380916</v>
          </cell>
          <cell r="G97">
            <v>8.1496573439525835E-2</v>
          </cell>
          <cell r="H97">
            <v>0.19477006311992787</v>
          </cell>
          <cell r="I97">
            <v>0.28285312719606465</v>
          </cell>
          <cell r="J97">
            <v>0</v>
          </cell>
          <cell r="K97">
            <v>0</v>
          </cell>
          <cell r="L97">
            <v>0</v>
          </cell>
          <cell r="M97">
            <v>0.12243599936396883</v>
          </cell>
          <cell r="N97">
            <v>0.37894082932132317</v>
          </cell>
          <cell r="O97">
            <v>0.9299847792998478</v>
          </cell>
          <cell r="P97">
            <v>0.46339895660492997</v>
          </cell>
          <cell r="Q97">
            <v>0.55661624320751946</v>
          </cell>
          <cell r="R97">
            <v>0.17315767449243158</v>
          </cell>
          <cell r="S97">
            <v>1.6090845939010732</v>
          </cell>
          <cell r="T97">
            <v>0.38439576050472835</v>
          </cell>
          <cell r="U97">
            <v>0.90986208406304725</v>
          </cell>
          <cell r="V97">
            <v>0.92978518756011541</v>
          </cell>
          <cell r="W97">
            <v>3.5416338737604282E-2</v>
          </cell>
          <cell r="X97">
            <v>0.10044039249014912</v>
          </cell>
          <cell r="Y97">
            <v>0.29707350989191583</v>
          </cell>
          <cell r="Z97">
            <v>0</v>
          </cell>
          <cell r="AA97">
            <v>2.8847207176503522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5.5224210293792798E-2</v>
          </cell>
          <cell r="AG97">
            <v>0</v>
          </cell>
          <cell r="AH97">
            <v>0.28727039726612558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3.4120595833915392E-2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8.9644964958210081E-3</v>
          </cell>
          <cell r="AC103">
            <v>1.0230783508895665E-2</v>
          </cell>
          <cell r="AD103">
            <v>1.736531872500071E-2</v>
          </cell>
          <cell r="AE103">
            <v>1.3812900143702206E-2</v>
          </cell>
          <cell r="AF103">
            <v>1.1972181360883743E-2</v>
          </cell>
          <cell r="AG103">
            <v>1.8081867772302349E-2</v>
          </cell>
          <cell r="AH103">
            <v>1.4715422407898152E-2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10">
          <cell r="B110">
            <v>7.1538741089849797E-2</v>
          </cell>
          <cell r="C110">
            <v>0.57713127743256776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2.0167340707791399</v>
          </cell>
          <cell r="C112">
            <v>2.0647243787739655</v>
          </cell>
          <cell r="D112">
            <v>7.636223407533789E-2</v>
          </cell>
          <cell r="E112">
            <v>0</v>
          </cell>
          <cell r="F112">
            <v>0</v>
          </cell>
          <cell r="G112">
            <v>0.21089753877428408</v>
          </cell>
          <cell r="H112">
            <v>0</v>
          </cell>
          <cell r="I112">
            <v>0</v>
          </cell>
          <cell r="J112">
            <v>0.19963233566667826</v>
          </cell>
          <cell r="K112">
            <v>0.1292241953640102</v>
          </cell>
          <cell r="L112">
            <v>9.6470134258191731E-2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0.20081787062292747</v>
          </cell>
          <cell r="AB112">
            <v>0.11876967122679694</v>
          </cell>
          <cell r="AC112">
            <v>0</v>
          </cell>
          <cell r="AD112">
            <v>0.11458031195963106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0.39282064866775884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>
            <v>0.1076726750677939</v>
          </cell>
          <cell r="C114">
            <v>1.5703268859422255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0.19687595847506101</v>
          </cell>
          <cell r="N114">
            <v>1.1436628334397623</v>
          </cell>
          <cell r="O114">
            <v>1.607528460931994</v>
          </cell>
          <cell r="P114">
            <v>5.7922197555858297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2.3228952486737346E-2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>
            <v>0</v>
          </cell>
          <cell r="C124">
            <v>0.51089845909894505</v>
          </cell>
          <cell r="D124">
            <v>6.4664840487730718E-2</v>
          </cell>
          <cell r="E124">
            <v>0</v>
          </cell>
          <cell r="F124">
            <v>0</v>
          </cell>
          <cell r="G124">
            <v>0.1091456092008513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2.7697069621626783E-2</v>
          </cell>
          <cell r="U124">
            <v>7.6970036046030005E-2</v>
          </cell>
          <cell r="V124">
            <v>8.3817640752935199E-2</v>
          </cell>
          <cell r="W124">
            <v>0</v>
          </cell>
          <cell r="X124">
            <v>0</v>
          </cell>
          <cell r="Y124">
            <v>0.13200371281635553</v>
          </cell>
          <cell r="Z124">
            <v>0.49164806960795715</v>
          </cell>
          <cell r="AA124">
            <v>0.10768117756945236</v>
          </cell>
          <cell r="AB124">
            <v>9.4959908975406321E-2</v>
          </cell>
          <cell r="AC124">
            <v>5.1336607396770907E-2</v>
          </cell>
          <cell r="AD124">
            <v>0.18590098934020943</v>
          </cell>
          <cell r="AE124">
            <v>0.26135858910105586</v>
          </cell>
          <cell r="AF124">
            <v>0.29318207277683389</v>
          </cell>
          <cell r="AG124">
            <v>0.2732750220975837</v>
          </cell>
          <cell r="AH124">
            <v>0.33143143731268815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8.4808687684988948E-2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1.6418609037182872E-2</v>
          </cell>
          <cell r="H129">
            <v>0</v>
          </cell>
          <cell r="I129">
            <v>4.0398942836096415E-3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1.9659761777457545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8.5721015612654314E-2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>
            <v>0.87792998626792196</v>
          </cell>
          <cell r="C136">
            <v>1.1854059910283483</v>
          </cell>
          <cell r="D136">
            <v>0.97779137869690491</v>
          </cell>
          <cell r="E136">
            <v>0.22363947406075221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1.6632523132770582E-2</v>
          </cell>
          <cell r="AA136">
            <v>1.1521310738045949E-2</v>
          </cell>
          <cell r="AB136">
            <v>0</v>
          </cell>
          <cell r="AC136">
            <v>1.9858109833616841E-2</v>
          </cell>
          <cell r="AD136">
            <v>0</v>
          </cell>
          <cell r="AE136">
            <v>1.8012581482291356E-2</v>
          </cell>
          <cell r="AF136">
            <v>9.6085284109491659E-2</v>
          </cell>
          <cell r="AG136">
            <v>0.30053012294889392</v>
          </cell>
          <cell r="AH136">
            <v>0.2216536471907411</v>
          </cell>
        </row>
        <row r="137">
          <cell r="B137">
            <v>0.30235947507862804</v>
          </cell>
          <cell r="C137">
            <v>0.13840553284970533</v>
          </cell>
          <cell r="D137">
            <v>0.19100044731468979</v>
          </cell>
          <cell r="E137">
            <v>0.39211584765661556</v>
          </cell>
          <cell r="F137">
            <v>3.1109184575147369E-2</v>
          </cell>
          <cell r="G137">
            <v>0.1617965931495228</v>
          </cell>
          <cell r="H137">
            <v>7.3926918134170405E-2</v>
          </cell>
          <cell r="I137">
            <v>5.2736580618606539E-2</v>
          </cell>
          <cell r="J137">
            <v>7.3455758688144732E-2</v>
          </cell>
          <cell r="K137">
            <v>1.3702881322826743E-2</v>
          </cell>
          <cell r="L137">
            <v>5.5504200602304946E-3</v>
          </cell>
          <cell r="M137">
            <v>4.9628519551396834E-2</v>
          </cell>
          <cell r="N137">
            <v>4.67240710635307E-2</v>
          </cell>
          <cell r="O137">
            <v>6.3252699050757713E-2</v>
          </cell>
          <cell r="P137">
            <v>8.0981507808759092E-3</v>
          </cell>
          <cell r="Q137">
            <v>5.7036092819776974E-3</v>
          </cell>
          <cell r="R137">
            <v>2.9754127604683142E-2</v>
          </cell>
          <cell r="S137">
            <v>5.074002032179404E-2</v>
          </cell>
          <cell r="T137">
            <v>7.1833079244457199E-2</v>
          </cell>
          <cell r="U137">
            <v>1.313373180254764E-2</v>
          </cell>
          <cell r="V137">
            <v>3.9783061131508597E-2</v>
          </cell>
          <cell r="W137">
            <v>3.1787175425605982E-2</v>
          </cell>
          <cell r="X137">
            <v>0.14318844149161628</v>
          </cell>
          <cell r="Y137">
            <v>0.13978999838405151</v>
          </cell>
          <cell r="Z137">
            <v>5.488828122164887E-2</v>
          </cell>
          <cell r="AA137">
            <v>3.661466235916376E-2</v>
          </cell>
          <cell r="AB137">
            <v>0.12314517676179036</v>
          </cell>
          <cell r="AC137">
            <v>2.2739383025424421E-2</v>
          </cell>
          <cell r="AD137">
            <v>9.8874814177026579E-2</v>
          </cell>
          <cell r="AE137">
            <v>1.8797701303159189E-2</v>
          </cell>
          <cell r="AF137">
            <v>0.10520319941405966</v>
          </cell>
          <cell r="AG137">
            <v>3.013672075565375E-2</v>
          </cell>
          <cell r="AH137">
            <v>0.19164251277052916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1.9311824028552707E-2</v>
          </cell>
          <cell r="J140">
            <v>1.7204732488560897E-2</v>
          </cell>
          <cell r="K140">
            <v>0.10547042170618404</v>
          </cell>
          <cell r="L140">
            <v>6.4614582094628309E-2</v>
          </cell>
          <cell r="M140">
            <v>0.10912274272684705</v>
          </cell>
          <cell r="N140">
            <v>0.17190205942273526</v>
          </cell>
          <cell r="O140">
            <v>1.5577026183852016</v>
          </cell>
          <cell r="P140">
            <v>0.5221371349381464</v>
          </cell>
          <cell r="Q140">
            <v>0.72296667065964748</v>
          </cell>
          <cell r="R140">
            <v>0.42000965565675774</v>
          </cell>
          <cell r="S140">
            <v>0.17232946180302394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B144">
            <v>1.2737783049401046</v>
          </cell>
          <cell r="C144">
            <v>9.2246122114943402E-2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B145">
            <v>0</v>
          </cell>
          <cell r="C145">
            <v>0</v>
          </cell>
          <cell r="D145">
            <v>4.6325034975401407E-2</v>
          </cell>
          <cell r="E145">
            <v>3.2556307818318739E-2</v>
          </cell>
          <cell r="F145">
            <v>0</v>
          </cell>
          <cell r="G145">
            <v>5.266859110676092E-2</v>
          </cell>
          <cell r="H145">
            <v>3.4644675042118753E-2</v>
          </cell>
          <cell r="I145">
            <v>0</v>
          </cell>
          <cell r="J145">
            <v>5.9080248224710009E-2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5.4370177541451722E-2</v>
          </cell>
          <cell r="U145">
            <v>3.0410525924164558E-2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8.4955756433138033E-2</v>
          </cell>
          <cell r="AC145">
            <v>0.13096423180420483</v>
          </cell>
          <cell r="AD145">
            <v>0.10534585596544141</v>
          </cell>
          <cell r="AE145">
            <v>3.2776635467738978E-2</v>
          </cell>
          <cell r="AF145">
            <v>0.12071631440039418</v>
          </cell>
          <cell r="AG145">
            <v>0.21040831582978609</v>
          </cell>
          <cell r="AH145">
            <v>0.18057459310723017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1.1041494609469208E-2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2.586276953938944E-2</v>
          </cell>
          <cell r="W146">
            <v>0</v>
          </cell>
          <cell r="X146">
            <v>1.964176502834503E-2</v>
          </cell>
          <cell r="Y146">
            <v>4.7684583612924138E-2</v>
          </cell>
          <cell r="Z146">
            <v>9.3231622840964659E-2</v>
          </cell>
          <cell r="AA146">
            <v>0.26647487017099036</v>
          </cell>
          <cell r="AB146">
            <v>0.25902767283500544</v>
          </cell>
          <cell r="AC146">
            <v>0.12991147876359954</v>
          </cell>
          <cell r="AD146">
            <v>9.7107997224974887E-2</v>
          </cell>
          <cell r="AE146">
            <v>5.9025859692870053E-2</v>
          </cell>
          <cell r="AF146">
            <v>6.5222366065576159E-2</v>
          </cell>
          <cell r="AG146">
            <v>9.6050733219664494E-2</v>
          </cell>
          <cell r="AH146">
            <v>9.3673271182109774E-2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B151">
            <v>0</v>
          </cell>
          <cell r="C151">
            <v>6.0651184562256445E-3</v>
          </cell>
          <cell r="D151">
            <v>0</v>
          </cell>
          <cell r="E151">
            <v>0</v>
          </cell>
          <cell r="F151">
            <v>0</v>
          </cell>
          <cell r="G151">
            <v>2.9401492616290968E-3</v>
          </cell>
          <cell r="H151">
            <v>3.906324065218905E-3</v>
          </cell>
          <cell r="I151">
            <v>3.0604480014946645E-3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2.5197976989207414E-3</v>
          </cell>
          <cell r="R151">
            <v>0</v>
          </cell>
          <cell r="S151">
            <v>1.1231539168330583E-2</v>
          </cell>
          <cell r="T151">
            <v>3.6718524601749535E-2</v>
          </cell>
          <cell r="U151">
            <v>0.17183705727183904</v>
          </cell>
          <cell r="V151">
            <v>0.33578223285107173</v>
          </cell>
          <cell r="W151">
            <v>0.28664803629278868</v>
          </cell>
          <cell r="X151">
            <v>0.13292868097316968</v>
          </cell>
          <cell r="Y151">
            <v>0.13802765093935632</v>
          </cell>
          <cell r="Z151">
            <v>8.6394324677917425E-2</v>
          </cell>
          <cell r="AA151">
            <v>0.14583319367856273</v>
          </cell>
          <cell r="AB151">
            <v>9.7691939990244461E-2</v>
          </cell>
          <cell r="AC151">
            <v>3.2221075543248268E-2</v>
          </cell>
          <cell r="AD151">
            <v>3.170353515907029E-2</v>
          </cell>
          <cell r="AE151">
            <v>9.0109983740654653E-3</v>
          </cell>
          <cell r="AF151">
            <v>9.583808343896421E-3</v>
          </cell>
          <cell r="AG151">
            <v>1.3468503053923648E-2</v>
          </cell>
          <cell r="AH151">
            <v>1.7890933988300547E-2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0</v>
          </cell>
          <cell r="C154">
            <v>0.14230374760800338</v>
          </cell>
          <cell r="D154">
            <v>0</v>
          </cell>
          <cell r="E154">
            <v>8.4609649754728719E-2</v>
          </cell>
          <cell r="F154">
            <v>7.9224753168291084E-2</v>
          </cell>
          <cell r="G154">
            <v>5.8404733119572012E-2</v>
          </cell>
          <cell r="H154">
            <v>6.2818982336818485E-2</v>
          </cell>
          <cell r="I154">
            <v>0.16297892034823164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>
            <v>0.37962304949677167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>
            <v>0.84488241035749068</v>
          </cell>
          <cell r="C156">
            <v>0.49708041019672489</v>
          </cell>
          <cell r="D156">
            <v>0.50391874314694862</v>
          </cell>
          <cell r="E156">
            <v>0.44951136899294875</v>
          </cell>
          <cell r="F156">
            <v>0.28578862477918365</v>
          </cell>
          <cell r="G156">
            <v>0.10549025491032119</v>
          </cell>
          <cell r="H156">
            <v>7.2804449906141572E-2</v>
          </cell>
          <cell r="I156">
            <v>3.2119092455771207E-2</v>
          </cell>
          <cell r="J156">
            <v>3.6664137498242683E-2</v>
          </cell>
          <cell r="K156">
            <v>9.6830820212047107E-3</v>
          </cell>
          <cell r="L156">
            <v>2.8568991772473198E-2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1.1188659789813333E-2</v>
          </cell>
          <cell r="U156">
            <v>1.3885906793974974E-2</v>
          </cell>
          <cell r="V156">
            <v>1.7235836503061118E-2</v>
          </cell>
          <cell r="W156">
            <v>9.5793397180088721E-3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>
            <v>0.15583592310074304</v>
          </cell>
          <cell r="C157">
            <v>0.21215454506674242</v>
          </cell>
          <cell r="D157">
            <v>0.24016592324420824</v>
          </cell>
          <cell r="E157">
            <v>6.6621709923652295E-2</v>
          </cell>
          <cell r="F157">
            <v>3.8285000840075821E-2</v>
          </cell>
          <cell r="G157">
            <v>3.9172046035638904E-2</v>
          </cell>
          <cell r="H157">
            <v>2.1949310147622397E-2</v>
          </cell>
          <cell r="I157">
            <v>2.5371777948059997E-2</v>
          </cell>
          <cell r="J157">
            <v>4.1529817095397166E-2</v>
          </cell>
          <cell r="K157">
            <v>1.248457584351634E-2</v>
          </cell>
          <cell r="L157">
            <v>2.6098681027743501E-2</v>
          </cell>
          <cell r="M157">
            <v>0.20100509474157716</v>
          </cell>
          <cell r="N157">
            <v>9.4064651124507112E-2</v>
          </cell>
          <cell r="O157">
            <v>8.1441267338316817E-2</v>
          </cell>
          <cell r="P157">
            <v>0.12647264525084909</v>
          </cell>
          <cell r="Q157">
            <v>4.0067369440447129E-2</v>
          </cell>
          <cell r="R157">
            <v>5.4485646799692797E-2</v>
          </cell>
          <cell r="S157">
            <v>4.0954776427591072E-2</v>
          </cell>
          <cell r="T157">
            <v>4.9016664850965834E-2</v>
          </cell>
          <cell r="U157">
            <v>5.2710985142449956E-2</v>
          </cell>
          <cell r="V157">
            <v>9.618389741477372E-2</v>
          </cell>
          <cell r="W157">
            <v>3.5081527568057637E-2</v>
          </cell>
          <cell r="X157">
            <v>3.6330452788612931E-2</v>
          </cell>
          <cell r="Y157">
            <v>3.0092117479993869E-2</v>
          </cell>
          <cell r="Z157">
            <v>5.15546086625564E-2</v>
          </cell>
          <cell r="AA157">
            <v>4.6385301520398659E-2</v>
          </cell>
          <cell r="AB157">
            <v>5.5517074824739047E-2</v>
          </cell>
          <cell r="AC157">
            <v>5.2443251967532557E-2</v>
          </cell>
          <cell r="AD157">
            <v>0.15186647599632302</v>
          </cell>
          <cell r="AE157">
            <v>3.8685134286601357E-2</v>
          </cell>
          <cell r="AF157">
            <v>2.7993997941888518E-2</v>
          </cell>
          <cell r="AG157">
            <v>3.1018537257234153E-2</v>
          </cell>
          <cell r="AH157">
            <v>2.3357853342326165E-2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>
            <v>0.1075061854914315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>
            <v>0</v>
          </cell>
          <cell r="C163">
            <v>1.2975655163637981E-2</v>
          </cell>
          <cell r="D163">
            <v>1.4825375673671809E-2</v>
          </cell>
          <cell r="E163">
            <v>0</v>
          </cell>
          <cell r="F163">
            <v>9.7670210498905022E-3</v>
          </cell>
          <cell r="G163">
            <v>1.5430444166615591E-2</v>
          </cell>
          <cell r="H163">
            <v>0.11821335781693276</v>
          </cell>
          <cell r="I163">
            <v>0.18365264787262706</v>
          </cell>
          <cell r="J163">
            <v>0</v>
          </cell>
          <cell r="K163">
            <v>0</v>
          </cell>
          <cell r="L163">
            <v>0.39765030108119037</v>
          </cell>
          <cell r="M163">
            <v>0.19829891455594456</v>
          </cell>
          <cell r="N163">
            <v>5.4186810722017538E-2</v>
          </cell>
          <cell r="O163">
            <v>8.870904100041721E-2</v>
          </cell>
          <cell r="P163">
            <v>3.3183863533352252E-2</v>
          </cell>
          <cell r="Q163">
            <v>7.989320770021148E-2</v>
          </cell>
          <cell r="R163">
            <v>4.7519902164185945E-2</v>
          </cell>
          <cell r="S163">
            <v>1.8105603441692063E-2</v>
          </cell>
          <cell r="T163">
            <v>1.2324488603398335E-2</v>
          </cell>
          <cell r="U163">
            <v>2.830273949641552E-2</v>
          </cell>
          <cell r="V163">
            <v>4.8744496888122602E-2</v>
          </cell>
          <cell r="W163">
            <v>2.9261572048696744E-2</v>
          </cell>
          <cell r="X163">
            <v>2.5111759922509726E-2</v>
          </cell>
          <cell r="Y163">
            <v>3.6033086501802584E-2</v>
          </cell>
          <cell r="Z163">
            <v>2.2368247624445066E-2</v>
          </cell>
          <cell r="AA163">
            <v>1.2028952896963667E-2</v>
          </cell>
          <cell r="AB163">
            <v>5.8988095994035126E-3</v>
          </cell>
          <cell r="AC163">
            <v>4.780300274492463E-3</v>
          </cell>
          <cell r="AD163">
            <v>3.6679028445064077E-3</v>
          </cell>
          <cell r="AE163">
            <v>2.0764427302317652E-3</v>
          </cell>
          <cell r="AF163">
            <v>1.8004759502775298E-3</v>
          </cell>
          <cell r="AG163">
            <v>2.0822757252481326E-3</v>
          </cell>
          <cell r="AH163">
            <v>0</v>
          </cell>
        </row>
        <row r="164">
          <cell r="B164">
            <v>0</v>
          </cell>
          <cell r="C164">
            <v>1.5382593516195848</v>
          </cell>
          <cell r="D164">
            <v>0.20439022181148248</v>
          </cell>
          <cell r="E164">
            <v>0.11361843638046662</v>
          </cell>
          <cell r="F164">
            <v>0.44656750253645283</v>
          </cell>
          <cell r="G164">
            <v>1.7942374973357504</v>
          </cell>
          <cell r="H164">
            <v>0</v>
          </cell>
          <cell r="I164">
            <v>0.13401811627113949</v>
          </cell>
          <cell r="J164">
            <v>0.82955814811317263</v>
          </cell>
          <cell r="K164">
            <v>1.384774680355215</v>
          </cell>
          <cell r="L164">
            <v>0.39327870463233622</v>
          </cell>
          <cell r="M164">
            <v>0.19112233074545476</v>
          </cell>
          <cell r="N164">
            <v>2.4854263910696832</v>
          </cell>
          <cell r="O164">
            <v>9.9136366969864692E-2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1.8160571110135599</v>
          </cell>
          <cell r="W164">
            <v>0.20176484094382877</v>
          </cell>
          <cell r="X164">
            <v>0.1096726347489045</v>
          </cell>
          <cell r="Y164">
            <v>7.6565906548635862E-2</v>
          </cell>
          <cell r="Z164">
            <v>0</v>
          </cell>
          <cell r="AA164">
            <v>0</v>
          </cell>
          <cell r="AB164">
            <v>0</v>
          </cell>
          <cell r="AC164">
            <v>0.11398973371579124</v>
          </cell>
          <cell r="AD164">
            <v>0</v>
          </cell>
          <cell r="AE164">
            <v>0</v>
          </cell>
          <cell r="AF164">
            <v>0.17608064431180048</v>
          </cell>
          <cell r="AG164">
            <v>0.1019293398432205</v>
          </cell>
          <cell r="AH164">
            <v>0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>
            <v>0</v>
          </cell>
          <cell r="C169">
            <v>7.6963896368909712E-2</v>
          </cell>
          <cell r="D169">
            <v>0</v>
          </cell>
          <cell r="E169">
            <v>9.7811603315261592E-2</v>
          </cell>
          <cell r="F169">
            <v>0.28426590647700478</v>
          </cell>
          <cell r="G169">
            <v>0</v>
          </cell>
          <cell r="H169">
            <v>0.34635821710543918</v>
          </cell>
          <cell r="I169">
            <v>0</v>
          </cell>
          <cell r="J169">
            <v>0.35242625591073518</v>
          </cell>
          <cell r="K169">
            <v>0.26129603264084128</v>
          </cell>
          <cell r="L169">
            <v>0</v>
          </cell>
          <cell r="M169">
            <v>4.843220321080776E-2</v>
          </cell>
          <cell r="N169">
            <v>3.3205786218934601E-2</v>
          </cell>
          <cell r="O169">
            <v>0</v>
          </cell>
          <cell r="P169">
            <v>3.7375997939144978E-2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1.9416148643820848E-2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>
            <v>0</v>
          </cell>
          <cell r="C170">
            <v>0</v>
          </cell>
          <cell r="D170">
            <v>3.9786003436710238</v>
          </cell>
          <cell r="E170">
            <v>0.20009353391860038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1.6319260228773564</v>
          </cell>
          <cell r="L170">
            <v>1.8619699403254548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>
            <v>0</v>
          </cell>
          <cell r="C172">
            <v>0</v>
          </cell>
          <cell r="D172">
            <v>1.2608010334913979</v>
          </cell>
          <cell r="E172">
            <v>0.50679217754650285</v>
          </cell>
          <cell r="F172">
            <v>0.96608483528486355</v>
          </cell>
          <cell r="G172">
            <v>1.4554040333695408</v>
          </cell>
          <cell r="H172">
            <v>3.4041380165207071</v>
          </cell>
          <cell r="I172">
            <v>1.3111375383277706</v>
          </cell>
          <cell r="J172">
            <v>1.6980595810060686</v>
          </cell>
          <cell r="K172">
            <v>7.3865583514514128</v>
          </cell>
          <cell r="L172">
            <v>7.0455817632724749</v>
          </cell>
          <cell r="M172">
            <v>0.83332115346481628</v>
          </cell>
          <cell r="N172">
            <v>9.8824482777363262E-2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0.21087469064390002</v>
          </cell>
          <cell r="Y180">
            <v>0.47095743778222404</v>
          </cell>
          <cell r="Z180">
            <v>0.83378121310844533</v>
          </cell>
          <cell r="AA180">
            <v>1.4866296082396557</v>
          </cell>
          <cell r="AB180">
            <v>0.44040274428974963</v>
          </cell>
          <cell r="AC180">
            <v>0.66419033616615786</v>
          </cell>
          <cell r="AD180">
            <v>0.45410934239900713</v>
          </cell>
          <cell r="AE180">
            <v>0.50599649130874069</v>
          </cell>
          <cell r="AF180">
            <v>0.1052866735977203</v>
          </cell>
          <cell r="AG180">
            <v>5.4684856358439247E-2</v>
          </cell>
          <cell r="AH180">
            <v>0.17491183699109961</v>
          </cell>
        </row>
        <row r="181">
          <cell r="B181">
            <v>0</v>
          </cell>
          <cell r="C181">
            <v>0</v>
          </cell>
          <cell r="D181">
            <v>1.1291786539246042E-2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0.31157288069646416</v>
          </cell>
          <cell r="C182">
            <v>2.0905276989436947</v>
          </cell>
          <cell r="D182">
            <v>3.6679392682324297</v>
          </cell>
          <cell r="E182">
            <v>2.3065004806102016</v>
          </cell>
          <cell r="F182">
            <v>1.1576122882524891</v>
          </cell>
          <cell r="G182">
            <v>0.36309427950212864</v>
          </cell>
          <cell r="H182">
            <v>2.6064910562274664</v>
          </cell>
          <cell r="I182">
            <v>2.1059176394557935</v>
          </cell>
          <cell r="J182">
            <v>1.5592096041681138</v>
          </cell>
          <cell r="K182">
            <v>2.0264379589212691</v>
          </cell>
          <cell r="L182">
            <v>1.0083965353809747</v>
          </cell>
          <cell r="M182">
            <v>1.3446868573129078</v>
          </cell>
          <cell r="N182">
            <v>0.60491566952082165</v>
          </cell>
          <cell r="O182">
            <v>0</v>
          </cell>
          <cell r="P182">
            <v>1.5085281779538906E-2</v>
          </cell>
          <cell r="Q182">
            <v>0</v>
          </cell>
          <cell r="R182">
            <v>4.5024330534252567E-2</v>
          </cell>
          <cell r="S182">
            <v>1.0002042549095178</v>
          </cell>
          <cell r="T182">
            <v>1.2569269577267341</v>
          </cell>
          <cell r="U182">
            <v>4.1343107560534476</v>
          </cell>
          <cell r="V182">
            <v>5.0513061639153571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7">
          <cell r="B187">
            <v>2.0527340772052929</v>
          </cell>
          <cell r="C187">
            <v>2.0553901813323536</v>
          </cell>
          <cell r="D187">
            <v>0.6138798084862801</v>
          </cell>
          <cell r="E187">
            <v>0.49724383207593698</v>
          </cell>
          <cell r="F187">
            <v>0.42502789865981305</v>
          </cell>
          <cell r="G187">
            <v>0.14843440681360615</v>
          </cell>
          <cell r="H187">
            <v>0.42935772978302578</v>
          </cell>
          <cell r="I187">
            <v>0.95925540659228481</v>
          </cell>
          <cell r="J187">
            <v>1.5167022076870345</v>
          </cell>
          <cell r="K187">
            <v>1.9541219627806687</v>
          </cell>
          <cell r="L187">
            <v>0.54926702889682921</v>
          </cell>
          <cell r="M187">
            <v>1.0802785361887415</v>
          </cell>
          <cell r="N187">
            <v>1.2646929169366541</v>
          </cell>
          <cell r="O187">
            <v>0.73303470783325753</v>
          </cell>
          <cell r="P187">
            <v>0.70914244245188462</v>
          </cell>
          <cell r="Q187">
            <v>1.1369489326796514</v>
          </cell>
          <cell r="R187">
            <v>5.4501305103146769E-2</v>
          </cell>
          <cell r="S187">
            <v>0.33033364885361693</v>
          </cell>
          <cell r="T187">
            <v>6.9570987141454141E-2</v>
          </cell>
          <cell r="U187">
            <v>0.18649477794350586</v>
          </cell>
          <cell r="V187">
            <v>0.1071380172880697</v>
          </cell>
          <cell r="W187">
            <v>0.29934854938805006</v>
          </cell>
          <cell r="X187">
            <v>0.40790683826180091</v>
          </cell>
          <cell r="Y187">
            <v>0.33361972107229759</v>
          </cell>
          <cell r="Z187">
            <v>0.1650426176714965</v>
          </cell>
          <cell r="AA187">
            <v>0.23133106299190787</v>
          </cell>
          <cell r="AB187">
            <v>0.33113989827612866</v>
          </cell>
          <cell r="AC187">
            <v>0.33242613251348768</v>
          </cell>
          <cell r="AD187">
            <v>3.9331533063512461E-2</v>
          </cell>
          <cell r="AE187">
            <v>5.7858439161696459E-2</v>
          </cell>
          <cell r="AF187">
            <v>0</v>
          </cell>
          <cell r="AG187">
            <v>1.0125901863449468E-2</v>
          </cell>
          <cell r="AH187">
            <v>6.7897283762592374E-3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5.1907567755641235</v>
          </cell>
          <cell r="F192">
            <v>2.4397469938644298</v>
          </cell>
          <cell r="G192">
            <v>0.61337082935833998</v>
          </cell>
          <cell r="H192">
            <v>0.62202373054337656</v>
          </cell>
          <cell r="I192">
            <v>4.6225727351050434</v>
          </cell>
          <cell r="J192">
            <v>0.14222497735435058</v>
          </cell>
          <cell r="K192">
            <v>0.97453143310532009</v>
          </cell>
          <cell r="L192">
            <v>7.4318631438558283E-2</v>
          </cell>
          <cell r="M192">
            <v>0.15622514147143041</v>
          </cell>
          <cell r="N192">
            <v>4.3689858179599646E-2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4.0515671802184728E-3</v>
          </cell>
          <cell r="AH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4.013773046081387E-3</v>
          </cell>
          <cell r="Q194">
            <v>2.5110560727089146E-2</v>
          </cell>
          <cell r="R194">
            <v>3.1144904936634552E-2</v>
          </cell>
          <cell r="S194">
            <v>3.1966453318234715E-2</v>
          </cell>
          <cell r="T194">
            <v>2.9479211275172813E-2</v>
          </cell>
          <cell r="U194">
            <v>1.9308391535385324E-2</v>
          </cell>
          <cell r="V194">
            <v>2.0349884110359252E-2</v>
          </cell>
          <cell r="W194">
            <v>1.0985713021624908E-2</v>
          </cell>
          <cell r="X194">
            <v>2.0811246851862315E-2</v>
          </cell>
          <cell r="Y194">
            <v>1.8942400108807461E-2</v>
          </cell>
          <cell r="Z194">
            <v>2.7163523636189183E-2</v>
          </cell>
          <cell r="AA194">
            <v>9.7197088952903337E-3</v>
          </cell>
          <cell r="AB194">
            <v>8.1087543862137408E-3</v>
          </cell>
          <cell r="AC194">
            <v>7.0814471367775991E-3</v>
          </cell>
          <cell r="AD194">
            <v>6.0650339200421476E-3</v>
          </cell>
          <cell r="AE194">
            <v>5.061312030983328E-3</v>
          </cell>
          <cell r="AF194">
            <v>7.7130452122022115E-3</v>
          </cell>
          <cell r="AG194">
            <v>6.4357569311982886E-3</v>
          </cell>
          <cell r="AH194">
            <v>5.3071808125637393E-3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8">
          <cell r="B198">
            <v>0</v>
          </cell>
          <cell r="C198">
            <v>0.3079308782030733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2.5663071830761067E-2</v>
          </cell>
          <cell r="AA199">
            <v>4.3748558484997917E-2</v>
          </cell>
          <cell r="AB199">
            <v>4.9317433738783202E-2</v>
          </cell>
          <cell r="AC199">
            <v>6.0758192065544912E-2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>
            <v>8.2918686746596026E-2</v>
          </cell>
          <cell r="C200">
            <v>9.6826195616674438E-2</v>
          </cell>
          <cell r="D200">
            <v>7.08589470953363E-2</v>
          </cell>
          <cell r="E200">
            <v>0.30336380191714912</v>
          </cell>
          <cell r="F200">
            <v>0.40718369070319871</v>
          </cell>
          <cell r="G200">
            <v>0.70399292611444186</v>
          </cell>
          <cell r="H200">
            <v>0.53452049717488215</v>
          </cell>
          <cell r="I200">
            <v>0.58281296185315012</v>
          </cell>
          <cell r="J200">
            <v>0.70760152360185624</v>
          </cell>
          <cell r="K200">
            <v>0.32823387809339144</v>
          </cell>
          <cell r="L200">
            <v>0.22156941892549437</v>
          </cell>
          <cell r="M200">
            <v>3.2130494979477585E-2</v>
          </cell>
          <cell r="N200">
            <v>2.0285216911514869E-2</v>
          </cell>
          <cell r="O200">
            <v>8.1832238364944604E-3</v>
          </cell>
          <cell r="P200">
            <v>1.2263089266301912E-2</v>
          </cell>
          <cell r="Q200">
            <v>2.8767394592393681E-2</v>
          </cell>
          <cell r="R200">
            <v>4.2646272530204074E-2</v>
          </cell>
          <cell r="S200">
            <v>3.2326967071162276E-2</v>
          </cell>
          <cell r="T200">
            <v>7.0811410354833418E-2</v>
          </cell>
          <cell r="U200">
            <v>8.2444477640342587E-2</v>
          </cell>
          <cell r="V200">
            <v>2.0352883274594495E-2</v>
          </cell>
          <cell r="W200">
            <v>4.809048990752076E-2</v>
          </cell>
          <cell r="X200">
            <v>7.9812490261056135E-2</v>
          </cell>
          <cell r="Y200">
            <v>0.11331416309207862</v>
          </cell>
          <cell r="Z200">
            <v>4.0482595898666419E-3</v>
          </cell>
          <cell r="AA200">
            <v>0</v>
          </cell>
          <cell r="AB200">
            <v>0.11714309756332564</v>
          </cell>
          <cell r="AC200">
            <v>0.31893598216743019</v>
          </cell>
          <cell r="AD200">
            <v>0.17992485451242154</v>
          </cell>
          <cell r="AE200">
            <v>0.10807964283820089</v>
          </cell>
          <cell r="AF200">
            <v>6.492442102629363E-2</v>
          </cell>
          <cell r="AG200">
            <v>4.4570998081806867E-2</v>
          </cell>
          <cell r="AH200">
            <v>5.2727557629804987E-2</v>
          </cell>
        </row>
        <row r="204">
          <cell r="B204">
            <v>0.59840703928691963</v>
          </cell>
          <cell r="C204">
            <v>0.35310915166805695</v>
          </cell>
          <cell r="D204">
            <v>0.46940515690816637</v>
          </cell>
          <cell r="E204">
            <v>3.8293867779571562E-2</v>
          </cell>
          <cell r="F204">
            <v>7.6555680796310616E-2</v>
          </cell>
          <cell r="G204">
            <v>0.14658369797477477</v>
          </cell>
          <cell r="H204">
            <v>0.59958905906634019</v>
          </cell>
          <cell r="I204">
            <v>0.4178907697529155</v>
          </cell>
          <cell r="J204">
            <v>0.38168052334570635</v>
          </cell>
          <cell r="K204">
            <v>0.15751414809826292</v>
          </cell>
          <cell r="L204">
            <v>0</v>
          </cell>
          <cell r="M204">
            <v>0.1615273695013929</v>
          </cell>
          <cell r="N204">
            <v>7.6322545538614062E-2</v>
          </cell>
          <cell r="O204">
            <v>0.42513062197079754</v>
          </cell>
          <cell r="P204">
            <v>0.24359948056394873</v>
          </cell>
          <cell r="Q204">
            <v>0.59308738601118305</v>
          </cell>
          <cell r="R204">
            <v>0.24868867712938697</v>
          </cell>
          <cell r="S204">
            <v>7.6807512761776775E-2</v>
          </cell>
          <cell r="T204">
            <v>3.0712319258001167E-2</v>
          </cell>
          <cell r="U204">
            <v>1.7371432227389294E-2</v>
          </cell>
          <cell r="V204">
            <v>7.5765968473716847E-2</v>
          </cell>
          <cell r="W204">
            <v>3.7103768852424952E-2</v>
          </cell>
          <cell r="X204">
            <v>4.0846068646984188E-2</v>
          </cell>
          <cell r="Y204">
            <v>0</v>
          </cell>
          <cell r="Z204">
            <v>2.8349838136599158E-2</v>
          </cell>
          <cell r="AA204">
            <v>0.2377771862091764</v>
          </cell>
          <cell r="AB204">
            <v>5.256507422775502E-2</v>
          </cell>
          <cell r="AC204">
            <v>3.9227528413569843E-2</v>
          </cell>
          <cell r="AD204">
            <v>5.9062351526406667E-2</v>
          </cell>
          <cell r="AE204">
            <v>9.1050560882294393E-2</v>
          </cell>
          <cell r="AF204">
            <v>3.8417586593240183E-2</v>
          </cell>
          <cell r="AG204">
            <v>0</v>
          </cell>
          <cell r="AH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0.98912896900975888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B207">
            <v>6.6577066782982641E-3</v>
          </cell>
          <cell r="C207">
            <v>7.6859136034137755E-3</v>
          </cell>
          <cell r="D207">
            <v>4.5276528750238772E-3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4.9583548629945854E-3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2.7558804112431695E-2</v>
          </cell>
          <cell r="M210">
            <v>0.19107195015091033</v>
          </cell>
          <cell r="N210">
            <v>0</v>
          </cell>
          <cell r="O210">
            <v>0</v>
          </cell>
          <cell r="P210">
            <v>0</v>
          </cell>
          <cell r="Q210">
            <v>1.4305404929951845E-2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0.95736104232378083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3.9118438521774136E-2</v>
          </cell>
          <cell r="W216">
            <v>7.0724370316682716E-2</v>
          </cell>
          <cell r="X216">
            <v>0.44748683152238555</v>
          </cell>
          <cell r="Y216">
            <v>0.88851971890286807</v>
          </cell>
          <cell r="Z216">
            <v>0.21568335193571361</v>
          </cell>
          <cell r="AA216">
            <v>0.59812698336745784</v>
          </cell>
          <cell r="AB216">
            <v>2.4171932469378743</v>
          </cell>
          <cell r="AC216">
            <v>1.0405136953942955</v>
          </cell>
          <cell r="AD216">
            <v>1.0204968711033209</v>
          </cell>
          <cell r="AE216">
            <v>1.4666855339500189</v>
          </cell>
          <cell r="AF216">
            <v>0.56360903271915275</v>
          </cell>
          <cell r="AG216">
            <v>0.73348922870448141</v>
          </cell>
          <cell r="AH216">
            <v>7.0308812105498326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8.1999999999999993</v>
          </cell>
          <cell r="C2">
            <v>8.4</v>
          </cell>
          <cell r="D2">
            <v>8.8000000000000007</v>
          </cell>
          <cell r="E2">
            <v>9.1999999999999993</v>
          </cell>
          <cell r="F2">
            <v>8.8000000000000007</v>
          </cell>
          <cell r="G2">
            <v>8.5</v>
          </cell>
          <cell r="H2">
            <v>8.4</v>
          </cell>
          <cell r="I2">
            <v>8.3000000000000007</v>
          </cell>
          <cell r="J2">
            <v>8.6</v>
          </cell>
          <cell r="K2">
            <v>8.6999999999999993</v>
          </cell>
          <cell r="L2">
            <v>8.5</v>
          </cell>
          <cell r="M2">
            <v>8.1999999999999993</v>
          </cell>
          <cell r="N2">
            <v>7.9</v>
          </cell>
          <cell r="O2">
            <v>7.6000000000000005</v>
          </cell>
          <cell r="P2">
            <v>7.4</v>
          </cell>
        </row>
        <row r="3">
          <cell r="B3">
            <v>5.4</v>
          </cell>
          <cell r="C3">
            <v>5.4</v>
          </cell>
          <cell r="D3">
            <v>5.8</v>
          </cell>
          <cell r="E3">
            <v>5.3</v>
          </cell>
          <cell r="F3">
            <v>5</v>
          </cell>
          <cell r="G3">
            <v>5.5</v>
          </cell>
          <cell r="H3">
            <v>6</v>
          </cell>
          <cell r="I3">
            <v>5.5</v>
          </cell>
          <cell r="J3">
            <v>5.5</v>
          </cell>
          <cell r="K3">
            <v>5</v>
          </cell>
          <cell r="L3">
            <v>4.8</v>
          </cell>
          <cell r="M3">
            <v>4.5</v>
          </cell>
          <cell r="N3">
            <v>4.2</v>
          </cell>
          <cell r="O3">
            <v>3.9000000000000004</v>
          </cell>
          <cell r="P3">
            <v>3.6</v>
          </cell>
        </row>
        <row r="4">
          <cell r="B4">
            <v>7.4</v>
          </cell>
          <cell r="C4">
            <v>7.6</v>
          </cell>
          <cell r="D4">
            <v>7.6</v>
          </cell>
          <cell r="E4">
            <v>7.6</v>
          </cell>
          <cell r="F4">
            <v>7.5</v>
          </cell>
          <cell r="G4">
            <v>7.4</v>
          </cell>
          <cell r="H4">
            <v>7.7</v>
          </cell>
          <cell r="I4">
            <v>7.4</v>
          </cell>
          <cell r="J4">
            <v>7.1</v>
          </cell>
          <cell r="K4">
            <v>6.8</v>
          </cell>
          <cell r="L4">
            <v>6.6</v>
          </cell>
          <cell r="M4">
            <v>6.3</v>
          </cell>
          <cell r="N4">
            <v>6.6</v>
          </cell>
          <cell r="O4">
            <v>6.3</v>
          </cell>
          <cell r="P4">
            <v>6.3</v>
          </cell>
        </row>
        <row r="5">
          <cell r="B5">
            <v>7.5</v>
          </cell>
          <cell r="C5">
            <v>7.5</v>
          </cell>
          <cell r="D5">
            <v>7.2</v>
          </cell>
          <cell r="E5">
            <v>7.3</v>
          </cell>
          <cell r="F5">
            <v>7.5</v>
          </cell>
          <cell r="G5">
            <v>7.6</v>
          </cell>
          <cell r="H5">
            <v>7.3</v>
          </cell>
          <cell r="I5">
            <v>7</v>
          </cell>
          <cell r="J5">
            <v>7.3</v>
          </cell>
          <cell r="K5">
            <v>7.5</v>
          </cell>
          <cell r="L5">
            <v>7.3</v>
          </cell>
          <cell r="M5">
            <v>7</v>
          </cell>
          <cell r="N5">
            <v>6.7</v>
          </cell>
          <cell r="O5">
            <v>6.4</v>
          </cell>
          <cell r="P5">
            <v>6.2</v>
          </cell>
        </row>
        <row r="7">
          <cell r="B7">
            <v>3.7</v>
          </cell>
          <cell r="C7">
            <v>3.7</v>
          </cell>
          <cell r="D7">
            <v>4</v>
          </cell>
          <cell r="E7">
            <v>3.8</v>
          </cell>
          <cell r="F7">
            <v>4</v>
          </cell>
          <cell r="G7">
            <v>3.8</v>
          </cell>
          <cell r="H7">
            <v>4.0999999999999996</v>
          </cell>
          <cell r="I7">
            <v>4.4000000000000004</v>
          </cell>
          <cell r="J7">
            <v>4.0999999999999996</v>
          </cell>
          <cell r="K7">
            <v>3.8</v>
          </cell>
          <cell r="L7">
            <v>4.0999999999999996</v>
          </cell>
          <cell r="M7">
            <v>3.8</v>
          </cell>
          <cell r="N7">
            <v>3.9</v>
          </cell>
          <cell r="O7">
            <v>3.6</v>
          </cell>
          <cell r="P7">
            <v>3.3</v>
          </cell>
        </row>
        <row r="8">
          <cell r="B8">
            <v>5.5</v>
          </cell>
          <cell r="C8">
            <v>5.5</v>
          </cell>
          <cell r="D8">
            <v>6.1</v>
          </cell>
          <cell r="E8">
            <v>6.4</v>
          </cell>
          <cell r="F8">
            <v>6.5</v>
          </cell>
          <cell r="G8">
            <v>6.8</v>
          </cell>
          <cell r="H8">
            <v>6.8</v>
          </cell>
          <cell r="I8">
            <v>6.8</v>
          </cell>
          <cell r="J8">
            <v>6.5</v>
          </cell>
          <cell r="K8">
            <v>7</v>
          </cell>
          <cell r="L8">
            <v>7</v>
          </cell>
          <cell r="M8">
            <v>6.8586071378410738</v>
          </cell>
          <cell r="N8">
            <v>6.6</v>
          </cell>
          <cell r="O8">
            <v>6.3</v>
          </cell>
          <cell r="P8">
            <v>6</v>
          </cell>
        </row>
        <row r="9">
          <cell r="B9">
            <v>2.5</v>
          </cell>
          <cell r="C9">
            <v>2.5</v>
          </cell>
          <cell r="D9">
            <v>2.5</v>
          </cell>
          <cell r="E9">
            <v>2</v>
          </cell>
          <cell r="F9">
            <v>1.9</v>
          </cell>
          <cell r="G9">
            <v>2.2000000000000002</v>
          </cell>
          <cell r="H9">
            <v>2.2000000000000002</v>
          </cell>
          <cell r="I9">
            <v>2.2999999999999998</v>
          </cell>
          <cell r="J9">
            <v>2.4</v>
          </cell>
          <cell r="K9">
            <v>2.5</v>
          </cell>
          <cell r="L9">
            <v>2.2999999999999998</v>
          </cell>
          <cell r="M9">
            <v>1.9999999999999998</v>
          </cell>
          <cell r="N9">
            <v>1.7</v>
          </cell>
          <cell r="O9">
            <v>1.4</v>
          </cell>
          <cell r="P9">
            <v>1.7</v>
          </cell>
        </row>
        <row r="10">
          <cell r="B10">
            <v>1.5</v>
          </cell>
          <cell r="C10">
            <v>1.5</v>
          </cell>
          <cell r="D10">
            <v>1.6</v>
          </cell>
          <cell r="E10">
            <v>1.6</v>
          </cell>
          <cell r="F10">
            <v>1.5</v>
          </cell>
          <cell r="G10">
            <v>1.8</v>
          </cell>
          <cell r="H10">
            <v>2</v>
          </cell>
          <cell r="I10">
            <v>2</v>
          </cell>
          <cell r="J10">
            <v>1.7</v>
          </cell>
          <cell r="K10">
            <v>1.4</v>
          </cell>
          <cell r="L10">
            <v>1.2</v>
          </cell>
          <cell r="M10">
            <v>0.96308648666088048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6.4</v>
          </cell>
          <cell r="C11">
            <v>6.9</v>
          </cell>
          <cell r="D11">
            <v>7</v>
          </cell>
          <cell r="E11">
            <v>7.2</v>
          </cell>
          <cell r="F11">
            <v>7.2</v>
          </cell>
          <cell r="G11">
            <v>7.3</v>
          </cell>
          <cell r="H11">
            <v>7.6</v>
          </cell>
          <cell r="I11">
            <v>7.7</v>
          </cell>
          <cell r="J11">
            <v>8.4</v>
          </cell>
          <cell r="K11">
            <v>8.6</v>
          </cell>
          <cell r="L11">
            <v>8.5</v>
          </cell>
          <cell r="M11">
            <v>8.6</v>
          </cell>
          <cell r="N11">
            <v>8.3000000000000007</v>
          </cell>
          <cell r="O11">
            <v>8</v>
          </cell>
          <cell r="P11">
            <v>7.7</v>
          </cell>
        </row>
        <row r="13">
          <cell r="B13">
            <v>4.7</v>
          </cell>
          <cell r="C13">
            <v>4.7</v>
          </cell>
          <cell r="D13">
            <v>5</v>
          </cell>
          <cell r="E13">
            <v>5.4</v>
          </cell>
          <cell r="F13">
            <v>5.9</v>
          </cell>
          <cell r="G13">
            <v>7</v>
          </cell>
          <cell r="H13">
            <v>7.5</v>
          </cell>
          <cell r="I13">
            <v>7.8</v>
          </cell>
          <cell r="J13">
            <v>7.8</v>
          </cell>
          <cell r="K13">
            <v>8.3000000000000007</v>
          </cell>
          <cell r="L13">
            <v>8.8000000000000007</v>
          </cell>
          <cell r="M13">
            <v>8.9164482418143116</v>
          </cell>
          <cell r="N13">
            <v>8.6</v>
          </cell>
          <cell r="O13">
            <v>8.6999999999999993</v>
          </cell>
          <cell r="P13">
            <v>8.6</v>
          </cell>
        </row>
        <row r="14">
          <cell r="B14">
            <v>7.8</v>
          </cell>
          <cell r="C14">
            <v>8</v>
          </cell>
          <cell r="D14">
            <v>7.6</v>
          </cell>
          <cell r="E14">
            <v>7.4</v>
          </cell>
          <cell r="F14">
            <v>7.1</v>
          </cell>
          <cell r="G14">
            <v>6.8</v>
          </cell>
          <cell r="H14">
            <v>7.3</v>
          </cell>
          <cell r="I14">
            <v>8</v>
          </cell>
          <cell r="J14">
            <v>7.7</v>
          </cell>
          <cell r="K14">
            <v>7.6</v>
          </cell>
          <cell r="L14">
            <v>7.4</v>
          </cell>
          <cell r="M14">
            <v>7.5741713083084887</v>
          </cell>
          <cell r="N14">
            <v>7.3</v>
          </cell>
          <cell r="O14">
            <v>7</v>
          </cell>
          <cell r="P14">
            <v>7.2</v>
          </cell>
        </row>
        <row r="15">
          <cell r="B15">
            <v>3</v>
          </cell>
          <cell r="C15">
            <v>3</v>
          </cell>
          <cell r="D15">
            <v>3</v>
          </cell>
          <cell r="E15">
            <v>2.8</v>
          </cell>
          <cell r="F15">
            <v>2.5</v>
          </cell>
          <cell r="G15">
            <v>2.8</v>
          </cell>
          <cell r="H15">
            <v>2.5</v>
          </cell>
          <cell r="I15">
            <v>2.8</v>
          </cell>
          <cell r="J15">
            <v>2.9</v>
          </cell>
          <cell r="K15">
            <v>2.6</v>
          </cell>
          <cell r="L15">
            <v>2.9</v>
          </cell>
          <cell r="M15">
            <v>3.1999999999999997</v>
          </cell>
          <cell r="N15">
            <v>3.5</v>
          </cell>
          <cell r="O15">
            <v>3.3635788863483471</v>
          </cell>
          <cell r="P15">
            <v>3.1</v>
          </cell>
        </row>
        <row r="16">
          <cell r="B16">
            <v>8.5</v>
          </cell>
          <cell r="C16">
            <v>8.8000000000000007</v>
          </cell>
          <cell r="D16">
            <v>8</v>
          </cell>
          <cell r="E16">
            <v>7.9</v>
          </cell>
          <cell r="F16">
            <v>8</v>
          </cell>
          <cell r="G16">
            <v>8.3000000000000007</v>
          </cell>
          <cell r="H16">
            <v>8.3000000000000007</v>
          </cell>
          <cell r="I16">
            <v>8.1</v>
          </cell>
          <cell r="J16">
            <v>8.4</v>
          </cell>
          <cell r="K16">
            <v>8.1</v>
          </cell>
          <cell r="L16">
            <v>7.9</v>
          </cell>
          <cell r="M16">
            <v>8</v>
          </cell>
          <cell r="N16">
            <v>7.7</v>
          </cell>
          <cell r="O16">
            <v>7.4</v>
          </cell>
          <cell r="P16">
            <v>7.9</v>
          </cell>
        </row>
        <row r="17">
          <cell r="B17">
            <v>1.5</v>
          </cell>
          <cell r="C17">
            <v>1.5</v>
          </cell>
          <cell r="D17">
            <v>1.7</v>
          </cell>
          <cell r="E17">
            <v>1.5</v>
          </cell>
          <cell r="F17">
            <v>1.6</v>
          </cell>
          <cell r="G17">
            <v>1.8</v>
          </cell>
          <cell r="H17">
            <v>1.5</v>
          </cell>
          <cell r="I17">
            <v>1.5</v>
          </cell>
          <cell r="J17">
            <v>1.2</v>
          </cell>
          <cell r="K17">
            <v>1</v>
          </cell>
          <cell r="L17">
            <v>1.5</v>
          </cell>
          <cell r="M17">
            <v>1.2</v>
          </cell>
          <cell r="N17">
            <v>1</v>
          </cell>
          <cell r="O17">
            <v>0.7</v>
          </cell>
          <cell r="P17">
            <v>0.6</v>
          </cell>
        </row>
        <row r="19">
          <cell r="B19">
            <v>4.8</v>
          </cell>
          <cell r="C19">
            <v>5.2</v>
          </cell>
          <cell r="D19">
            <v>5.6</v>
          </cell>
          <cell r="E19">
            <v>5.5</v>
          </cell>
          <cell r="F19">
            <v>5.7</v>
          </cell>
          <cell r="G19">
            <v>5.4</v>
          </cell>
          <cell r="H19">
            <v>5.0999999999999996</v>
          </cell>
          <cell r="I19">
            <v>5.0999999999999996</v>
          </cell>
          <cell r="J19">
            <v>5.6</v>
          </cell>
          <cell r="K19">
            <v>5.4</v>
          </cell>
          <cell r="L19">
            <v>5.2</v>
          </cell>
          <cell r="M19">
            <v>4.9105356312583783</v>
          </cell>
          <cell r="N19">
            <v>4.9000000000000004</v>
          </cell>
          <cell r="O19">
            <v>4.617876543965191</v>
          </cell>
          <cell r="P19">
            <v>4.9000000000000004</v>
          </cell>
        </row>
        <row r="21">
          <cell r="B21">
            <v>7</v>
          </cell>
          <cell r="C21">
            <v>7</v>
          </cell>
          <cell r="D21">
            <v>6.8</v>
          </cell>
          <cell r="E21">
            <v>6.6</v>
          </cell>
          <cell r="F21">
            <v>6.3</v>
          </cell>
          <cell r="G21">
            <v>6.5</v>
          </cell>
          <cell r="H21">
            <v>6.3</v>
          </cell>
          <cell r="I21">
            <v>6</v>
          </cell>
          <cell r="J21">
            <v>5.9</v>
          </cell>
          <cell r="K21">
            <v>6.2</v>
          </cell>
          <cell r="L21">
            <v>6</v>
          </cell>
          <cell r="M21">
            <v>6</v>
          </cell>
          <cell r="N21">
            <v>5.7</v>
          </cell>
          <cell r="O21">
            <v>6.2</v>
          </cell>
          <cell r="P21">
            <v>5.9</v>
          </cell>
        </row>
        <row r="22">
          <cell r="B22">
            <v>5.3</v>
          </cell>
          <cell r="C22">
            <v>5.3</v>
          </cell>
          <cell r="D22">
            <v>5.4</v>
          </cell>
          <cell r="E22">
            <v>5.9</v>
          </cell>
          <cell r="F22">
            <v>6.1</v>
          </cell>
          <cell r="G22">
            <v>6.1</v>
          </cell>
          <cell r="H22">
            <v>6.4</v>
          </cell>
          <cell r="I22">
            <v>6.1</v>
          </cell>
          <cell r="J22">
            <v>5.8</v>
          </cell>
          <cell r="K22">
            <v>6.1</v>
          </cell>
          <cell r="L22">
            <v>5.6</v>
          </cell>
          <cell r="M22">
            <v>5.3</v>
          </cell>
          <cell r="N22">
            <v>5</v>
          </cell>
          <cell r="O22">
            <v>5.0999999999999996</v>
          </cell>
          <cell r="P22">
            <v>4.9000000000000004</v>
          </cell>
        </row>
        <row r="23">
          <cell r="B23">
            <v>4.8</v>
          </cell>
          <cell r="C23">
            <v>4.8</v>
          </cell>
          <cell r="D23">
            <v>5</v>
          </cell>
          <cell r="E23">
            <v>4.8</v>
          </cell>
          <cell r="F23">
            <v>5</v>
          </cell>
          <cell r="G23">
            <v>4.7</v>
          </cell>
          <cell r="H23">
            <v>4.4000000000000004</v>
          </cell>
          <cell r="I23">
            <v>4.5999999999999996</v>
          </cell>
          <cell r="J23">
            <v>4.4000000000000004</v>
          </cell>
          <cell r="K23">
            <v>4.7</v>
          </cell>
          <cell r="L23">
            <v>5</v>
          </cell>
          <cell r="M23">
            <v>5.0014112623941447</v>
          </cell>
          <cell r="N23">
            <v>5.0999999999999996</v>
          </cell>
          <cell r="O23">
            <v>4.8791651628356387</v>
          </cell>
          <cell r="P23">
            <v>4.8</v>
          </cell>
        </row>
        <row r="24">
          <cell r="B24">
            <v>5.3</v>
          </cell>
          <cell r="C24">
            <v>5.6</v>
          </cell>
          <cell r="D24">
            <v>5.6</v>
          </cell>
          <cell r="E24">
            <v>5.4</v>
          </cell>
          <cell r="F24">
            <v>5.0999999999999996</v>
          </cell>
          <cell r="G24">
            <v>5</v>
          </cell>
          <cell r="H24">
            <v>5.3</v>
          </cell>
          <cell r="I24">
            <v>5.6</v>
          </cell>
          <cell r="J24">
            <v>5.8</v>
          </cell>
          <cell r="K24">
            <v>6.1</v>
          </cell>
          <cell r="L24">
            <v>6.4</v>
          </cell>
          <cell r="M24">
            <v>6.7</v>
          </cell>
          <cell r="N24">
            <v>6.9</v>
          </cell>
          <cell r="O24">
            <v>7</v>
          </cell>
          <cell r="P24">
            <v>7.4</v>
          </cell>
        </row>
        <row r="25">
          <cell r="B25">
            <v>6.6</v>
          </cell>
          <cell r="C25">
            <v>6.8</v>
          </cell>
          <cell r="D25">
            <v>6.8</v>
          </cell>
          <cell r="E25">
            <v>6.9</v>
          </cell>
          <cell r="F25">
            <v>6.7</v>
          </cell>
          <cell r="G25">
            <v>6.6</v>
          </cell>
          <cell r="H25">
            <v>6.9</v>
          </cell>
          <cell r="I25">
            <v>7.4</v>
          </cell>
          <cell r="J25">
            <v>7.7</v>
          </cell>
          <cell r="K25">
            <v>7.9</v>
          </cell>
          <cell r="L25">
            <v>7.7</v>
          </cell>
          <cell r="M25">
            <v>7.4</v>
          </cell>
          <cell r="N25">
            <v>7.1</v>
          </cell>
          <cell r="O25">
            <v>7.1999999999999993</v>
          </cell>
          <cell r="P25">
            <v>6.9</v>
          </cell>
        </row>
        <row r="26">
          <cell r="B26">
            <v>4.7</v>
          </cell>
          <cell r="C26">
            <v>4.7</v>
          </cell>
          <cell r="D26">
            <v>4.8</v>
          </cell>
          <cell r="E26">
            <v>4.5999999999999996</v>
          </cell>
          <cell r="F26">
            <v>4.3</v>
          </cell>
          <cell r="G26">
            <v>4</v>
          </cell>
          <cell r="H26">
            <v>3.7</v>
          </cell>
          <cell r="I26">
            <v>3.7</v>
          </cell>
          <cell r="J26">
            <v>3.4</v>
          </cell>
          <cell r="K26">
            <v>3.5</v>
          </cell>
          <cell r="L26">
            <v>3.3</v>
          </cell>
          <cell r="M26">
            <v>3.2161733232906857</v>
          </cell>
          <cell r="N26">
            <v>3.2</v>
          </cell>
          <cell r="O26">
            <v>2.9555431897474751</v>
          </cell>
          <cell r="P26">
            <v>2.9</v>
          </cell>
        </row>
        <row r="27">
          <cell r="B27">
            <v>6.6</v>
          </cell>
          <cell r="C27">
            <v>6.6</v>
          </cell>
          <cell r="D27">
            <v>6.5</v>
          </cell>
          <cell r="E27">
            <v>6.6</v>
          </cell>
          <cell r="F27">
            <v>6.4</v>
          </cell>
          <cell r="G27">
            <v>7</v>
          </cell>
          <cell r="H27">
            <v>6.8</v>
          </cell>
          <cell r="I27">
            <v>6.5</v>
          </cell>
          <cell r="J27">
            <v>6.2</v>
          </cell>
          <cell r="K27">
            <v>6.3</v>
          </cell>
          <cell r="L27">
            <v>6.1</v>
          </cell>
          <cell r="M27">
            <v>5.9483555305388505</v>
          </cell>
          <cell r="N27">
            <v>5.6</v>
          </cell>
          <cell r="O27">
            <v>5.6999999999999993</v>
          </cell>
          <cell r="P27">
            <v>5.5</v>
          </cell>
        </row>
        <row r="28">
          <cell r="B28">
            <v>7.5</v>
          </cell>
          <cell r="C28">
            <v>7.5</v>
          </cell>
          <cell r="D28">
            <v>7.6</v>
          </cell>
          <cell r="E28">
            <v>7.7</v>
          </cell>
          <cell r="F28">
            <v>8</v>
          </cell>
          <cell r="G28">
            <v>8.1</v>
          </cell>
          <cell r="H28">
            <v>7.9</v>
          </cell>
          <cell r="I28">
            <v>8</v>
          </cell>
          <cell r="J28">
            <v>8.1999999999999993</v>
          </cell>
          <cell r="K28">
            <v>8.5</v>
          </cell>
          <cell r="L28">
            <v>8.8000000000000007</v>
          </cell>
          <cell r="M28">
            <v>8.9</v>
          </cell>
          <cell r="N28">
            <v>9</v>
          </cell>
          <cell r="O28">
            <v>9.1</v>
          </cell>
          <cell r="P28">
            <v>9.1999999999999993</v>
          </cell>
        </row>
        <row r="30">
          <cell r="B30">
            <v>7.1</v>
          </cell>
          <cell r="C30">
            <v>7.1</v>
          </cell>
          <cell r="D30">
            <v>7.4</v>
          </cell>
          <cell r="E30">
            <v>7.7</v>
          </cell>
          <cell r="F30">
            <v>8</v>
          </cell>
          <cell r="G30">
            <v>7.7</v>
          </cell>
          <cell r="H30">
            <v>7.8</v>
          </cell>
          <cell r="I30">
            <v>7.9</v>
          </cell>
          <cell r="J30">
            <v>8.3000000000000007</v>
          </cell>
          <cell r="K30">
            <v>7.9</v>
          </cell>
          <cell r="L30">
            <v>7.7</v>
          </cell>
          <cell r="M30">
            <v>7.8</v>
          </cell>
          <cell r="N30">
            <v>7.6</v>
          </cell>
          <cell r="O30">
            <v>7.3</v>
          </cell>
          <cell r="P30">
            <v>7.7</v>
          </cell>
        </row>
        <row r="31">
          <cell r="B31">
            <v>7.2</v>
          </cell>
          <cell r="C31">
            <v>7.4</v>
          </cell>
          <cell r="D31">
            <v>8</v>
          </cell>
          <cell r="E31">
            <v>7.8</v>
          </cell>
          <cell r="F31">
            <v>8.1</v>
          </cell>
          <cell r="G31">
            <v>7.8</v>
          </cell>
          <cell r="H31">
            <v>8.1</v>
          </cell>
          <cell r="I31">
            <v>8.3000000000000007</v>
          </cell>
          <cell r="J31">
            <v>8</v>
          </cell>
          <cell r="K31">
            <v>7.7</v>
          </cell>
          <cell r="L31">
            <v>7.5</v>
          </cell>
          <cell r="M31">
            <v>7.6</v>
          </cell>
          <cell r="N31">
            <v>7.7</v>
          </cell>
          <cell r="O31">
            <v>7.8</v>
          </cell>
          <cell r="P31">
            <v>7.5</v>
          </cell>
        </row>
        <row r="32">
          <cell r="B32">
            <v>2</v>
          </cell>
          <cell r="C32">
            <v>2</v>
          </cell>
          <cell r="D32">
            <v>2.1</v>
          </cell>
          <cell r="E32">
            <v>1.9</v>
          </cell>
          <cell r="F32">
            <v>1.6</v>
          </cell>
          <cell r="G32">
            <v>1.9</v>
          </cell>
          <cell r="H32">
            <v>2</v>
          </cell>
          <cell r="I32">
            <v>2.1</v>
          </cell>
          <cell r="J32">
            <v>1.8</v>
          </cell>
          <cell r="K32">
            <v>1.5</v>
          </cell>
          <cell r="L32">
            <v>1.3</v>
          </cell>
          <cell r="M32">
            <v>1.3294427339845811</v>
          </cell>
          <cell r="N32">
            <v>1.4</v>
          </cell>
          <cell r="O32">
            <v>1.3855744864048962</v>
          </cell>
          <cell r="P32">
            <v>1.3</v>
          </cell>
        </row>
        <row r="33">
          <cell r="B33">
            <v>8.1999999999999993</v>
          </cell>
          <cell r="C33">
            <v>8.6999999999999993</v>
          </cell>
          <cell r="D33">
            <v>8.9</v>
          </cell>
          <cell r="E33">
            <v>8.8000000000000007</v>
          </cell>
          <cell r="F33">
            <v>8.6</v>
          </cell>
          <cell r="G33">
            <v>8.5</v>
          </cell>
          <cell r="H33">
            <v>8.6</v>
          </cell>
          <cell r="I33">
            <v>9.5</v>
          </cell>
          <cell r="J33">
            <v>10</v>
          </cell>
          <cell r="K33">
            <v>9.9</v>
          </cell>
          <cell r="L33">
            <v>9.6999999999999993</v>
          </cell>
          <cell r="M33">
            <v>9.3999999999999986</v>
          </cell>
          <cell r="N33">
            <v>9.5</v>
          </cell>
          <cell r="O33">
            <v>9.1999999999999993</v>
          </cell>
          <cell r="P33">
            <v>9.3000000000000007</v>
          </cell>
        </row>
        <row r="34">
          <cell r="B34">
            <v>9.1999999999999993</v>
          </cell>
          <cell r="C34">
            <v>9.5</v>
          </cell>
          <cell r="D34">
            <v>9.5</v>
          </cell>
          <cell r="E34">
            <v>9.6</v>
          </cell>
          <cell r="F34">
            <v>9.3000000000000007</v>
          </cell>
          <cell r="G34">
            <v>9.3000000000000007</v>
          </cell>
          <cell r="H34">
            <v>9.8000000000000007</v>
          </cell>
          <cell r="I34">
            <v>9.5</v>
          </cell>
          <cell r="J34">
            <v>9.4</v>
          </cell>
          <cell r="K34">
            <v>9.3000000000000007</v>
          </cell>
          <cell r="L34">
            <v>9.1</v>
          </cell>
          <cell r="M34">
            <v>8.7999999999999989</v>
          </cell>
          <cell r="N34">
            <v>8.8000000000000007</v>
          </cell>
          <cell r="O34">
            <v>8.5</v>
          </cell>
          <cell r="P34">
            <v>8.1999999999999993</v>
          </cell>
        </row>
        <row r="35">
          <cell r="B35">
            <v>3.7</v>
          </cell>
          <cell r="C35">
            <v>3.9</v>
          </cell>
          <cell r="D35">
            <v>3.6</v>
          </cell>
          <cell r="E35">
            <v>3.4</v>
          </cell>
          <cell r="F35">
            <v>3.3</v>
          </cell>
          <cell r="G35">
            <v>3.2</v>
          </cell>
          <cell r="H35">
            <v>3.5</v>
          </cell>
          <cell r="I35">
            <v>3.7</v>
          </cell>
          <cell r="J35">
            <v>3.4</v>
          </cell>
          <cell r="K35">
            <v>3.2</v>
          </cell>
          <cell r="L35">
            <v>3</v>
          </cell>
          <cell r="M35">
            <v>3.134211980136083</v>
          </cell>
          <cell r="N35">
            <v>3.2</v>
          </cell>
          <cell r="O35">
            <v>3.9</v>
          </cell>
          <cell r="P35">
            <v>3.6</v>
          </cell>
        </row>
        <row r="36">
          <cell r="B36">
            <v>9</v>
          </cell>
          <cell r="C36">
            <v>8.9</v>
          </cell>
          <cell r="D36">
            <v>8.9</v>
          </cell>
          <cell r="E36">
            <v>9</v>
          </cell>
          <cell r="F36">
            <v>8.8000000000000007</v>
          </cell>
          <cell r="G36">
            <v>8.6</v>
          </cell>
          <cell r="H36">
            <v>9.4</v>
          </cell>
          <cell r="I36">
            <v>9.1</v>
          </cell>
          <cell r="J36">
            <v>9.1999999999999993</v>
          </cell>
          <cell r="K36">
            <v>8.6999999999999993</v>
          </cell>
          <cell r="L36">
            <v>8.5</v>
          </cell>
          <cell r="M36">
            <v>8.5</v>
          </cell>
          <cell r="N36">
            <v>8.8000000000000007</v>
          </cell>
          <cell r="O36">
            <v>9.3000000000000007</v>
          </cell>
          <cell r="P36">
            <v>9.6</v>
          </cell>
        </row>
        <row r="37">
          <cell r="B37">
            <v>7.4</v>
          </cell>
          <cell r="C37">
            <v>7.2</v>
          </cell>
          <cell r="D37">
            <v>7.2</v>
          </cell>
          <cell r="E37">
            <v>6.9</v>
          </cell>
          <cell r="F37">
            <v>7.2</v>
          </cell>
          <cell r="G37">
            <v>7</v>
          </cell>
          <cell r="H37">
            <v>7.3</v>
          </cell>
          <cell r="I37">
            <v>7.1</v>
          </cell>
          <cell r="J37">
            <v>7.3</v>
          </cell>
          <cell r="K37">
            <v>7.2</v>
          </cell>
          <cell r="L37">
            <v>7</v>
          </cell>
          <cell r="M37">
            <v>6.7191347947168953</v>
          </cell>
          <cell r="N37">
            <v>6.7</v>
          </cell>
          <cell r="O37">
            <v>6.5015543487972876</v>
          </cell>
          <cell r="P37">
            <v>6.8</v>
          </cell>
        </row>
        <row r="39">
          <cell r="B39">
            <v>8.9</v>
          </cell>
          <cell r="C39">
            <v>8.9</v>
          </cell>
          <cell r="D39">
            <v>9</v>
          </cell>
          <cell r="E39">
            <v>9.4</v>
          </cell>
          <cell r="F39">
            <v>9.1999999999999993</v>
          </cell>
          <cell r="G39">
            <v>9.6999999999999993</v>
          </cell>
          <cell r="H39">
            <v>9.8000000000000007</v>
          </cell>
          <cell r="I39">
            <v>10</v>
          </cell>
          <cell r="J39">
            <v>10</v>
          </cell>
          <cell r="K39">
            <v>10</v>
          </cell>
          <cell r="L39">
            <v>9.8000000000000007</v>
          </cell>
          <cell r="M39">
            <v>9.8000000000000007</v>
          </cell>
          <cell r="N39">
            <v>9.6</v>
          </cell>
          <cell r="O39">
            <v>9.5488968237445455</v>
          </cell>
          <cell r="P39">
            <v>9.1999999999999993</v>
          </cell>
        </row>
        <row r="40">
          <cell r="B40">
            <v>7.9</v>
          </cell>
          <cell r="C40">
            <v>7.9</v>
          </cell>
          <cell r="D40">
            <v>7.9</v>
          </cell>
          <cell r="E40">
            <v>7.7</v>
          </cell>
          <cell r="F40">
            <v>7.5</v>
          </cell>
          <cell r="G40">
            <v>7.2</v>
          </cell>
          <cell r="H40">
            <v>7.5</v>
          </cell>
          <cell r="I40">
            <v>7.6</v>
          </cell>
          <cell r="J40">
            <v>7.9</v>
          </cell>
          <cell r="K40">
            <v>8.1999999999999993</v>
          </cell>
          <cell r="L40">
            <v>8.5</v>
          </cell>
          <cell r="M40">
            <v>8.508523809367782</v>
          </cell>
          <cell r="N40">
            <v>8.4</v>
          </cell>
          <cell r="O40">
            <v>8.1</v>
          </cell>
          <cell r="P40">
            <v>7.8</v>
          </cell>
        </row>
        <row r="41">
          <cell r="B41">
            <v>3.5</v>
          </cell>
          <cell r="C41">
            <v>3.5</v>
          </cell>
          <cell r="D41">
            <v>3.5</v>
          </cell>
          <cell r="E41">
            <v>3.3</v>
          </cell>
          <cell r="F41">
            <v>3</v>
          </cell>
          <cell r="G41">
            <v>2.7</v>
          </cell>
          <cell r="H41">
            <v>2.4</v>
          </cell>
          <cell r="I41">
            <v>2.2999999999999998</v>
          </cell>
          <cell r="J41">
            <v>2.1</v>
          </cell>
          <cell r="K41">
            <v>1.7</v>
          </cell>
          <cell r="L41">
            <v>1.5</v>
          </cell>
          <cell r="M41">
            <v>1.6399788618947513</v>
          </cell>
          <cell r="N41">
            <v>1.5</v>
          </cell>
          <cell r="O41">
            <v>1.2032561247959783</v>
          </cell>
          <cell r="P41">
            <v>1.1000000000000001</v>
          </cell>
        </row>
        <row r="42">
          <cell r="B42">
            <v>9.1999999999999993</v>
          </cell>
          <cell r="C42">
            <v>9</v>
          </cell>
          <cell r="D42">
            <v>8.5</v>
          </cell>
          <cell r="E42">
            <v>8.3000000000000007</v>
          </cell>
          <cell r="F42">
            <v>8.6</v>
          </cell>
          <cell r="G42">
            <v>8.3000000000000007</v>
          </cell>
          <cell r="H42">
            <v>8.6</v>
          </cell>
          <cell r="I42">
            <v>8.6999999999999993</v>
          </cell>
          <cell r="J42">
            <v>7.9</v>
          </cell>
          <cell r="K42">
            <v>8.1</v>
          </cell>
          <cell r="L42">
            <v>7.9</v>
          </cell>
          <cell r="M42">
            <v>7.6000000000000005</v>
          </cell>
          <cell r="N42">
            <v>7.3</v>
          </cell>
          <cell r="O42">
            <v>7</v>
          </cell>
          <cell r="P42">
            <v>7.1</v>
          </cell>
        </row>
        <row r="43">
          <cell r="B43">
            <v>4.5</v>
          </cell>
          <cell r="C43">
            <v>4.5</v>
          </cell>
          <cell r="D43">
            <v>4.7</v>
          </cell>
          <cell r="E43">
            <v>4.5</v>
          </cell>
          <cell r="F43">
            <v>4.3</v>
          </cell>
          <cell r="G43">
            <v>4.5999999999999996</v>
          </cell>
          <cell r="H43">
            <v>4.7</v>
          </cell>
          <cell r="I43">
            <v>4.4000000000000004</v>
          </cell>
          <cell r="J43">
            <v>4.0999999999999996</v>
          </cell>
          <cell r="K43">
            <v>3.8</v>
          </cell>
          <cell r="L43">
            <v>3.6</v>
          </cell>
          <cell r="M43">
            <v>3.3000000000000003</v>
          </cell>
          <cell r="N43">
            <v>3.2</v>
          </cell>
          <cell r="O43">
            <v>2.9000000000000004</v>
          </cell>
          <cell r="P43">
            <v>2.6</v>
          </cell>
        </row>
        <row r="45">
          <cell r="B45">
            <v>3.5</v>
          </cell>
          <cell r="C45">
            <v>3.5</v>
          </cell>
          <cell r="D45">
            <v>3.8</v>
          </cell>
          <cell r="E45">
            <v>3.6</v>
          </cell>
          <cell r="F45">
            <v>3.3</v>
          </cell>
          <cell r="G45">
            <v>3.3</v>
          </cell>
          <cell r="H45">
            <v>3.3</v>
          </cell>
          <cell r="I45">
            <v>3.6</v>
          </cell>
          <cell r="J45">
            <v>3.3</v>
          </cell>
          <cell r="K45">
            <v>3.2</v>
          </cell>
          <cell r="L45">
            <v>3</v>
          </cell>
          <cell r="M45">
            <v>2.9507750996749329</v>
          </cell>
          <cell r="N45">
            <v>2.8</v>
          </cell>
          <cell r="O45">
            <v>2.8521240305248421</v>
          </cell>
          <cell r="P45">
            <v>2.7</v>
          </cell>
        </row>
        <row r="46">
          <cell r="B46">
            <v>3.5</v>
          </cell>
          <cell r="C46">
            <v>3.5</v>
          </cell>
          <cell r="D46">
            <v>3.5</v>
          </cell>
          <cell r="E46">
            <v>3.3</v>
          </cell>
          <cell r="F46">
            <v>3</v>
          </cell>
          <cell r="G46">
            <v>2.7</v>
          </cell>
          <cell r="H46">
            <v>2.4</v>
          </cell>
          <cell r="I46">
            <v>2.4</v>
          </cell>
          <cell r="J46">
            <v>2.1</v>
          </cell>
          <cell r="K46">
            <v>2.6</v>
          </cell>
          <cell r="L46">
            <v>2.4</v>
          </cell>
          <cell r="M46">
            <v>2.2000000000000002</v>
          </cell>
          <cell r="N46">
            <v>2.2000000000000002</v>
          </cell>
          <cell r="O46">
            <v>2.1</v>
          </cell>
          <cell r="P46">
            <v>2</v>
          </cell>
        </row>
        <row r="47">
          <cell r="B47">
            <v>1.5</v>
          </cell>
          <cell r="C47">
            <v>1.5</v>
          </cell>
          <cell r="D47">
            <v>1.5</v>
          </cell>
          <cell r="E47">
            <v>1.3</v>
          </cell>
          <cell r="F47">
            <v>1.3</v>
          </cell>
          <cell r="G47">
            <v>1.5</v>
          </cell>
          <cell r="H47">
            <v>1.7</v>
          </cell>
          <cell r="I47">
            <v>1.6</v>
          </cell>
          <cell r="J47">
            <v>1.3</v>
          </cell>
          <cell r="K47">
            <v>1.7</v>
          </cell>
          <cell r="L47">
            <v>1.5</v>
          </cell>
          <cell r="M47">
            <v>1.2</v>
          </cell>
          <cell r="N47">
            <v>1.7</v>
          </cell>
          <cell r="O47">
            <v>1.4</v>
          </cell>
          <cell r="P47">
            <v>0.9</v>
          </cell>
        </row>
        <row r="49">
          <cell r="B49">
            <v>7</v>
          </cell>
          <cell r="C49">
            <v>7</v>
          </cell>
          <cell r="D49">
            <v>6.7</v>
          </cell>
          <cell r="E49">
            <v>6.5</v>
          </cell>
          <cell r="F49">
            <v>6.3</v>
          </cell>
          <cell r="G49">
            <v>6</v>
          </cell>
          <cell r="H49">
            <v>5.7</v>
          </cell>
          <cell r="I49">
            <v>5.8</v>
          </cell>
          <cell r="J49">
            <v>5.5</v>
          </cell>
          <cell r="K49">
            <v>6</v>
          </cell>
          <cell r="L49">
            <v>5.8</v>
          </cell>
          <cell r="M49">
            <v>5.6049063869761184</v>
          </cell>
          <cell r="N49">
            <v>5.3</v>
          </cell>
          <cell r="O49">
            <v>5</v>
          </cell>
          <cell r="P49">
            <v>4.7</v>
          </cell>
        </row>
        <row r="50">
          <cell r="B50">
            <v>6.6</v>
          </cell>
          <cell r="C50">
            <v>6.4</v>
          </cell>
          <cell r="D50">
            <v>6</v>
          </cell>
          <cell r="E50">
            <v>5.8</v>
          </cell>
          <cell r="F50">
            <v>5.7</v>
          </cell>
          <cell r="G50">
            <v>5.2</v>
          </cell>
          <cell r="H50">
            <v>4.9000000000000004</v>
          </cell>
          <cell r="I50">
            <v>5</v>
          </cell>
          <cell r="J50">
            <v>5.0999999999999996</v>
          </cell>
          <cell r="K50">
            <v>5.2</v>
          </cell>
          <cell r="L50">
            <v>5</v>
          </cell>
          <cell r="M50">
            <v>4.5</v>
          </cell>
          <cell r="N50">
            <v>4.2</v>
          </cell>
          <cell r="O50">
            <v>3.9000000000000004</v>
          </cell>
          <cell r="P50">
            <v>4.2</v>
          </cell>
        </row>
        <row r="51">
          <cell r="B51">
            <v>8.5</v>
          </cell>
          <cell r="C51">
            <v>8.5</v>
          </cell>
          <cell r="D51">
            <v>8.4</v>
          </cell>
          <cell r="E51">
            <v>8.1999999999999993</v>
          </cell>
          <cell r="F51">
            <v>8.3000000000000007</v>
          </cell>
          <cell r="G51">
            <v>9</v>
          </cell>
          <cell r="H51">
            <v>9.6</v>
          </cell>
          <cell r="I51">
            <v>9.6999999999999993</v>
          </cell>
          <cell r="J51">
            <v>9.8000000000000007</v>
          </cell>
          <cell r="K51">
            <v>9.6999999999999993</v>
          </cell>
          <cell r="L51">
            <v>9.8000000000000007</v>
          </cell>
          <cell r="M51">
            <v>9.9</v>
          </cell>
          <cell r="N51">
            <v>10</v>
          </cell>
          <cell r="O51">
            <v>9.6999999999999993</v>
          </cell>
          <cell r="P51">
            <v>9.8000000000000007</v>
          </cell>
        </row>
        <row r="52">
          <cell r="B52">
            <v>6.9</v>
          </cell>
          <cell r="C52">
            <v>7</v>
          </cell>
          <cell r="D52">
            <v>6.9</v>
          </cell>
          <cell r="E52">
            <v>6.7</v>
          </cell>
          <cell r="F52">
            <v>6.7</v>
          </cell>
          <cell r="G52">
            <v>6.4</v>
          </cell>
          <cell r="H52">
            <v>6.1</v>
          </cell>
          <cell r="I52">
            <v>5.8</v>
          </cell>
          <cell r="J52">
            <v>6.1</v>
          </cell>
          <cell r="K52">
            <v>6.5</v>
          </cell>
          <cell r="L52">
            <v>6.3</v>
          </cell>
          <cell r="M52">
            <v>6</v>
          </cell>
          <cell r="N52">
            <v>5.7</v>
          </cell>
          <cell r="O52">
            <v>5.4</v>
          </cell>
          <cell r="P52">
            <v>5.5</v>
          </cell>
        </row>
        <row r="55">
          <cell r="B55">
            <v>3.7</v>
          </cell>
          <cell r="C55">
            <v>3.5</v>
          </cell>
          <cell r="D55">
            <v>3.5</v>
          </cell>
          <cell r="E55">
            <v>3.3</v>
          </cell>
          <cell r="F55">
            <v>3</v>
          </cell>
          <cell r="G55">
            <v>2.7</v>
          </cell>
          <cell r="H55">
            <v>2.4</v>
          </cell>
          <cell r="I55">
            <v>2.5</v>
          </cell>
          <cell r="J55">
            <v>2</v>
          </cell>
          <cell r="K55">
            <v>1.8</v>
          </cell>
          <cell r="L55">
            <v>1.7</v>
          </cell>
          <cell r="M55">
            <v>1.9140246915151313</v>
          </cell>
          <cell r="N55">
            <v>1.7</v>
          </cell>
          <cell r="O55">
            <v>1.4</v>
          </cell>
          <cell r="P55">
            <v>1.3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8.8000000000000007</v>
          </cell>
          <cell r="O56" t="e">
            <v>#N/A</v>
          </cell>
          <cell r="P56">
            <v>8.1999999999999993</v>
          </cell>
        </row>
        <row r="57">
          <cell r="B57">
            <v>8.5</v>
          </cell>
          <cell r="C57">
            <v>8.5</v>
          </cell>
          <cell r="D57">
            <v>8.5</v>
          </cell>
          <cell r="E57">
            <v>8.6999999999999993</v>
          </cell>
          <cell r="F57">
            <v>8.5</v>
          </cell>
          <cell r="G57">
            <v>8.6</v>
          </cell>
          <cell r="H57">
            <v>8.6999999999999993</v>
          </cell>
          <cell r="I57">
            <v>8</v>
          </cell>
          <cell r="J57">
            <v>8.5</v>
          </cell>
          <cell r="K57">
            <v>8.5</v>
          </cell>
          <cell r="L57">
            <v>9</v>
          </cell>
          <cell r="M57">
            <v>8.6999999999999993</v>
          </cell>
          <cell r="N57">
            <v>8.1999999999999993</v>
          </cell>
          <cell r="O57">
            <v>7.8999999999999995</v>
          </cell>
          <cell r="P57">
            <v>8.4</v>
          </cell>
        </row>
        <row r="58">
          <cell r="B58">
            <v>5.9</v>
          </cell>
          <cell r="C58">
            <v>5.9</v>
          </cell>
          <cell r="D58">
            <v>6.1</v>
          </cell>
          <cell r="E58">
            <v>6.7</v>
          </cell>
          <cell r="F58">
            <v>6.5</v>
          </cell>
          <cell r="G58">
            <v>7</v>
          </cell>
          <cell r="H58">
            <v>7.3</v>
          </cell>
          <cell r="I58">
            <v>7.2</v>
          </cell>
          <cell r="J58">
            <v>6.9</v>
          </cell>
          <cell r="K58">
            <v>6.6</v>
          </cell>
          <cell r="L58">
            <v>6.9</v>
          </cell>
          <cell r="M58">
            <v>6.6000000000000005</v>
          </cell>
          <cell r="N58">
            <v>6.3</v>
          </cell>
          <cell r="O58">
            <v>6</v>
          </cell>
          <cell r="P58">
            <v>5.7</v>
          </cell>
        </row>
        <row r="59">
          <cell r="B59">
            <v>1.5</v>
          </cell>
          <cell r="C59">
            <v>1.5</v>
          </cell>
          <cell r="D59">
            <v>1.7</v>
          </cell>
          <cell r="E59">
            <v>1.5</v>
          </cell>
          <cell r="F59">
            <v>1.1000000000000001</v>
          </cell>
          <cell r="G59">
            <v>1.4</v>
          </cell>
          <cell r="H59">
            <v>1.1000000000000001</v>
          </cell>
          <cell r="I59">
            <v>1.2</v>
          </cell>
          <cell r="J59">
            <v>0.9</v>
          </cell>
          <cell r="K59">
            <v>1</v>
          </cell>
          <cell r="L59">
            <v>1</v>
          </cell>
          <cell r="M59">
            <v>0.7</v>
          </cell>
          <cell r="N59">
            <v>0.7</v>
          </cell>
          <cell r="O59">
            <v>0.5</v>
          </cell>
          <cell r="P59">
            <v>0.5</v>
          </cell>
        </row>
        <row r="60">
          <cell r="B60">
            <v>3.2</v>
          </cell>
          <cell r="C60">
            <v>3.2</v>
          </cell>
          <cell r="D60">
            <v>2.9</v>
          </cell>
          <cell r="E60">
            <v>2.7</v>
          </cell>
          <cell r="F60">
            <v>2.5</v>
          </cell>
          <cell r="G60">
            <v>2.7</v>
          </cell>
          <cell r="H60">
            <v>2.4</v>
          </cell>
          <cell r="I60">
            <v>2.2000000000000002</v>
          </cell>
          <cell r="J60">
            <v>2.2999999999999998</v>
          </cell>
          <cell r="K60">
            <v>2.2999999999999998</v>
          </cell>
          <cell r="L60">
            <v>2.1</v>
          </cell>
          <cell r="M60">
            <v>1.8884204594381027</v>
          </cell>
          <cell r="N60">
            <v>1.6</v>
          </cell>
          <cell r="O60">
            <v>1.3205953732088913</v>
          </cell>
          <cell r="P60">
            <v>1.2</v>
          </cell>
        </row>
        <row r="61">
          <cell r="B61">
            <v>6.7</v>
          </cell>
          <cell r="C61">
            <v>6.5</v>
          </cell>
          <cell r="D61">
            <v>6.3</v>
          </cell>
          <cell r="E61">
            <v>6.4</v>
          </cell>
          <cell r="F61">
            <v>6.7</v>
          </cell>
          <cell r="G61">
            <v>6.8</v>
          </cell>
          <cell r="H61">
            <v>6.8</v>
          </cell>
          <cell r="I61">
            <v>6.6</v>
          </cell>
          <cell r="J61">
            <v>6.9</v>
          </cell>
          <cell r="K61">
            <v>7.2</v>
          </cell>
          <cell r="L61">
            <v>7.5</v>
          </cell>
          <cell r="M61">
            <v>7.5299307792519894</v>
          </cell>
          <cell r="N61">
            <v>7.4</v>
          </cell>
          <cell r="O61">
            <v>7.2189235858576062</v>
          </cell>
          <cell r="P61">
            <v>6.7</v>
          </cell>
        </row>
        <row r="62">
          <cell r="B62">
            <v>6.8</v>
          </cell>
          <cell r="C62">
            <v>6.8</v>
          </cell>
          <cell r="D62">
            <v>6.9</v>
          </cell>
          <cell r="E62">
            <v>7.4</v>
          </cell>
          <cell r="F62">
            <v>7.5</v>
          </cell>
          <cell r="G62">
            <v>7.5</v>
          </cell>
          <cell r="H62">
            <v>8</v>
          </cell>
          <cell r="I62">
            <v>8.3000000000000007</v>
          </cell>
          <cell r="J62">
            <v>8.6</v>
          </cell>
          <cell r="K62">
            <v>8.9</v>
          </cell>
          <cell r="L62">
            <v>9.4</v>
          </cell>
          <cell r="M62">
            <v>8.9</v>
          </cell>
          <cell r="N62">
            <v>8.4</v>
          </cell>
          <cell r="O62">
            <v>8.1</v>
          </cell>
          <cell r="P62">
            <v>7.8</v>
          </cell>
        </row>
        <row r="63">
          <cell r="B63">
            <v>5.4</v>
          </cell>
          <cell r="C63">
            <v>5.9</v>
          </cell>
          <cell r="D63">
            <v>7.5</v>
          </cell>
          <cell r="E63">
            <v>7.3</v>
          </cell>
          <cell r="F63">
            <v>6.9</v>
          </cell>
          <cell r="G63">
            <v>6.7</v>
          </cell>
          <cell r="H63">
            <v>6.4</v>
          </cell>
          <cell r="I63">
            <v>6.1</v>
          </cell>
          <cell r="J63">
            <v>5.8</v>
          </cell>
          <cell r="K63">
            <v>5.8</v>
          </cell>
          <cell r="L63">
            <v>5.6</v>
          </cell>
          <cell r="M63">
            <v>5.3</v>
          </cell>
          <cell r="N63">
            <v>5</v>
          </cell>
          <cell r="O63">
            <v>5.0999999999999996</v>
          </cell>
          <cell r="P63">
            <v>4.8</v>
          </cell>
        </row>
        <row r="64">
          <cell r="B64">
            <v>2.9</v>
          </cell>
          <cell r="C64">
            <v>2.7</v>
          </cell>
          <cell r="D64">
            <v>2.5</v>
          </cell>
          <cell r="E64">
            <v>2.2999999999999998</v>
          </cell>
          <cell r="F64">
            <v>2</v>
          </cell>
          <cell r="G64">
            <v>2</v>
          </cell>
          <cell r="H64">
            <v>1.9</v>
          </cell>
          <cell r="I64">
            <v>1.8</v>
          </cell>
          <cell r="J64">
            <v>1.5</v>
          </cell>
          <cell r="K64">
            <v>1.3</v>
          </cell>
          <cell r="L64">
            <v>1.1000000000000001</v>
          </cell>
          <cell r="M64">
            <v>0.8</v>
          </cell>
          <cell r="N64">
            <v>0.8</v>
          </cell>
          <cell r="O64">
            <v>0.84515621023527698</v>
          </cell>
          <cell r="P64">
            <v>0.8</v>
          </cell>
        </row>
        <row r="65">
          <cell r="B65">
            <v>4.5</v>
          </cell>
          <cell r="C65">
            <v>4.5</v>
          </cell>
          <cell r="D65">
            <v>4.7</v>
          </cell>
          <cell r="E65">
            <v>4.7</v>
          </cell>
          <cell r="F65">
            <v>4.5</v>
          </cell>
          <cell r="G65">
            <v>4.5</v>
          </cell>
          <cell r="H65">
            <v>4.7</v>
          </cell>
          <cell r="I65">
            <v>4.9000000000000004</v>
          </cell>
          <cell r="J65">
            <v>5.2</v>
          </cell>
          <cell r="K65">
            <v>5.3</v>
          </cell>
          <cell r="L65">
            <v>5.0999999999999996</v>
          </cell>
          <cell r="M65">
            <v>5.0300080485669021</v>
          </cell>
          <cell r="N65">
            <v>5</v>
          </cell>
          <cell r="O65">
            <v>4.7</v>
          </cell>
          <cell r="P65">
            <v>4.4000000000000004</v>
          </cell>
        </row>
        <row r="66">
          <cell r="B66">
            <v>3.9</v>
          </cell>
          <cell r="C66">
            <v>3.9</v>
          </cell>
          <cell r="D66">
            <v>3.6</v>
          </cell>
          <cell r="E66">
            <v>3.4</v>
          </cell>
          <cell r="F66">
            <v>3.1</v>
          </cell>
          <cell r="G66">
            <v>3.3</v>
          </cell>
          <cell r="H66">
            <v>3</v>
          </cell>
          <cell r="I66">
            <v>3.7</v>
          </cell>
          <cell r="J66">
            <v>3.4</v>
          </cell>
          <cell r="K66">
            <v>3.2</v>
          </cell>
          <cell r="L66">
            <v>3.2</v>
          </cell>
          <cell r="M66">
            <v>3.163557955419745</v>
          </cell>
          <cell r="N66">
            <v>3.3</v>
          </cell>
          <cell r="O66">
            <v>3</v>
          </cell>
          <cell r="P66">
            <v>3.3</v>
          </cell>
        </row>
        <row r="68">
          <cell r="B68">
            <v>7.1</v>
          </cell>
          <cell r="C68">
            <v>7.1</v>
          </cell>
          <cell r="D68">
            <v>7</v>
          </cell>
          <cell r="E68">
            <v>6.9</v>
          </cell>
          <cell r="F68">
            <v>6.9</v>
          </cell>
          <cell r="G68">
            <v>6.7</v>
          </cell>
          <cell r="H68">
            <v>6.6</v>
          </cell>
          <cell r="I68">
            <v>6.7</v>
          </cell>
          <cell r="J68">
            <v>6.6</v>
          </cell>
          <cell r="K68">
            <v>6.9</v>
          </cell>
          <cell r="L68">
            <v>7.2</v>
          </cell>
          <cell r="M68">
            <v>7.0955929488292657</v>
          </cell>
          <cell r="N68">
            <v>7.3</v>
          </cell>
          <cell r="O68">
            <v>7</v>
          </cell>
          <cell r="P68">
            <v>7.2</v>
          </cell>
        </row>
        <row r="69">
          <cell r="B69">
            <v>8.6</v>
          </cell>
          <cell r="C69">
            <v>8.9</v>
          </cell>
          <cell r="D69">
            <v>9</v>
          </cell>
          <cell r="E69">
            <v>9.5</v>
          </cell>
          <cell r="F69">
            <v>9.1999999999999993</v>
          </cell>
          <cell r="G69">
            <v>8.6999999999999993</v>
          </cell>
          <cell r="H69">
            <v>8.4</v>
          </cell>
          <cell r="I69">
            <v>8.5</v>
          </cell>
          <cell r="J69">
            <v>8.1999999999999993</v>
          </cell>
          <cell r="K69">
            <v>7.9</v>
          </cell>
          <cell r="L69">
            <v>7.7</v>
          </cell>
          <cell r="M69">
            <v>7.4</v>
          </cell>
          <cell r="N69">
            <v>7.1</v>
          </cell>
          <cell r="O69">
            <v>6.8</v>
          </cell>
          <cell r="P69">
            <v>6.9</v>
          </cell>
        </row>
        <row r="72">
          <cell r="B72">
            <v>9.1</v>
          </cell>
          <cell r="C72">
            <v>8.9</v>
          </cell>
          <cell r="D72">
            <v>8.5</v>
          </cell>
          <cell r="E72">
            <v>8.3000000000000007</v>
          </cell>
          <cell r="F72">
            <v>8</v>
          </cell>
          <cell r="G72">
            <v>7.7</v>
          </cell>
          <cell r="H72">
            <v>7.6</v>
          </cell>
          <cell r="I72">
            <v>7.5</v>
          </cell>
          <cell r="J72">
            <v>7.4</v>
          </cell>
          <cell r="K72">
            <v>7.7</v>
          </cell>
          <cell r="L72">
            <v>7.6</v>
          </cell>
          <cell r="M72">
            <v>7.4298893295325543</v>
          </cell>
          <cell r="N72">
            <v>7.2</v>
          </cell>
          <cell r="O72">
            <v>6.9</v>
          </cell>
          <cell r="P72">
            <v>7.1</v>
          </cell>
        </row>
        <row r="73">
          <cell r="B73">
            <v>5.8</v>
          </cell>
          <cell r="C73">
            <v>6.1</v>
          </cell>
          <cell r="D73">
            <v>6.3</v>
          </cell>
          <cell r="E73">
            <v>6.3</v>
          </cell>
          <cell r="F73">
            <v>6.3</v>
          </cell>
          <cell r="G73">
            <v>6.2</v>
          </cell>
          <cell r="H73">
            <v>6.3</v>
          </cell>
          <cell r="I73">
            <v>6</v>
          </cell>
          <cell r="J73">
            <v>6.3</v>
          </cell>
          <cell r="K73">
            <v>6.6</v>
          </cell>
          <cell r="L73">
            <v>6.9</v>
          </cell>
          <cell r="M73">
            <v>6.763795459686599</v>
          </cell>
          <cell r="N73">
            <v>6.9</v>
          </cell>
          <cell r="O73">
            <v>6.881948100004684</v>
          </cell>
          <cell r="P73">
            <v>7.2</v>
          </cell>
        </row>
        <row r="74">
          <cell r="B74">
            <v>4</v>
          </cell>
          <cell r="C74">
            <v>4</v>
          </cell>
          <cell r="D74">
            <v>3.5</v>
          </cell>
          <cell r="E74">
            <v>3.3</v>
          </cell>
          <cell r="F74">
            <v>3</v>
          </cell>
          <cell r="G74">
            <v>3.2</v>
          </cell>
          <cell r="H74">
            <v>3.4</v>
          </cell>
          <cell r="I74">
            <v>4.0999999999999996</v>
          </cell>
          <cell r="J74">
            <v>4.5</v>
          </cell>
          <cell r="K74">
            <v>4.9000000000000004</v>
          </cell>
          <cell r="L74">
            <v>5.2</v>
          </cell>
          <cell r="M74">
            <v>5.2</v>
          </cell>
          <cell r="N74">
            <v>5.3</v>
          </cell>
          <cell r="O74">
            <v>5</v>
          </cell>
          <cell r="P74">
            <v>5.3</v>
          </cell>
        </row>
        <row r="75">
          <cell r="B75">
            <v>2.1</v>
          </cell>
          <cell r="C75">
            <v>2.1</v>
          </cell>
          <cell r="D75">
            <v>2.1</v>
          </cell>
          <cell r="E75">
            <v>1.9</v>
          </cell>
          <cell r="F75">
            <v>1.6</v>
          </cell>
          <cell r="G75">
            <v>1.6</v>
          </cell>
          <cell r="H75">
            <v>1.3</v>
          </cell>
          <cell r="I75">
            <v>1.4</v>
          </cell>
          <cell r="J75">
            <v>1.1000000000000001</v>
          </cell>
          <cell r="K75">
            <v>1</v>
          </cell>
          <cell r="L75">
            <v>1</v>
          </cell>
          <cell r="M75">
            <v>0.8</v>
          </cell>
          <cell r="N75">
            <v>1</v>
          </cell>
          <cell r="O75">
            <v>0.7</v>
          </cell>
          <cell r="P75">
            <v>0.5</v>
          </cell>
        </row>
        <row r="76">
          <cell r="B76">
            <v>5.4</v>
          </cell>
          <cell r="C76">
            <v>6</v>
          </cell>
          <cell r="D76">
            <v>6</v>
          </cell>
          <cell r="E76">
            <v>6.1</v>
          </cell>
          <cell r="F76">
            <v>5.9</v>
          </cell>
          <cell r="G76">
            <v>5.8</v>
          </cell>
          <cell r="H76">
            <v>5.9</v>
          </cell>
          <cell r="I76">
            <v>5.6</v>
          </cell>
          <cell r="J76">
            <v>5.9</v>
          </cell>
          <cell r="K76">
            <v>6.2</v>
          </cell>
          <cell r="L76">
            <v>6</v>
          </cell>
          <cell r="M76">
            <v>5.7732461461810445</v>
          </cell>
          <cell r="N76">
            <v>5.6</v>
          </cell>
          <cell r="O76">
            <v>7.6</v>
          </cell>
          <cell r="P76">
            <v>7.7</v>
          </cell>
        </row>
        <row r="77">
          <cell r="B77">
            <v>7</v>
          </cell>
          <cell r="C77">
            <v>6.8</v>
          </cell>
          <cell r="D77">
            <v>6.7</v>
          </cell>
          <cell r="E77">
            <v>6.5</v>
          </cell>
          <cell r="F77">
            <v>6.3</v>
          </cell>
          <cell r="G77">
            <v>6.8</v>
          </cell>
          <cell r="H77">
            <v>6.5</v>
          </cell>
          <cell r="I77">
            <v>6.2</v>
          </cell>
          <cell r="J77">
            <v>6.8</v>
          </cell>
          <cell r="K77">
            <v>7.4</v>
          </cell>
          <cell r="L77">
            <v>7.2</v>
          </cell>
          <cell r="M77">
            <v>7.3</v>
          </cell>
          <cell r="N77">
            <v>7</v>
          </cell>
          <cell r="O77">
            <v>6.7</v>
          </cell>
          <cell r="P77">
            <v>6.4</v>
          </cell>
        </row>
        <row r="78">
          <cell r="B78">
            <v>8.6999999999999993</v>
          </cell>
          <cell r="C78">
            <v>8.6999999999999993</v>
          </cell>
          <cell r="D78">
            <v>8.9</v>
          </cell>
          <cell r="E78">
            <v>9.4</v>
          </cell>
          <cell r="F78">
            <v>9</v>
          </cell>
          <cell r="G78">
            <v>8.9</v>
          </cell>
          <cell r="H78">
            <v>9.4</v>
          </cell>
          <cell r="I78">
            <v>9.3000000000000007</v>
          </cell>
          <cell r="J78">
            <v>9.3000000000000007</v>
          </cell>
          <cell r="K78">
            <v>9.5</v>
          </cell>
          <cell r="L78">
            <v>9.5</v>
          </cell>
          <cell r="M78">
            <v>9.1999999999999993</v>
          </cell>
          <cell r="N78">
            <v>8.9</v>
          </cell>
          <cell r="O78">
            <v>9.2000000000000011</v>
          </cell>
          <cell r="P78">
            <v>9.5</v>
          </cell>
        </row>
        <row r="79">
          <cell r="B79">
            <v>9.6999999999999993</v>
          </cell>
          <cell r="C79">
            <v>9.6</v>
          </cell>
          <cell r="D79">
            <v>9.3000000000000007</v>
          </cell>
          <cell r="E79">
            <v>9.1</v>
          </cell>
          <cell r="F79">
            <v>8.6</v>
          </cell>
          <cell r="G79">
            <v>8.3000000000000007</v>
          </cell>
          <cell r="H79">
            <v>8.6</v>
          </cell>
          <cell r="I79">
            <v>8.6999999999999993</v>
          </cell>
          <cell r="J79">
            <v>8.9</v>
          </cell>
          <cell r="K79">
            <v>8.9</v>
          </cell>
          <cell r="L79">
            <v>8.6999999999999993</v>
          </cell>
          <cell r="M79">
            <v>8.3999999999999986</v>
          </cell>
          <cell r="N79">
            <v>8.1</v>
          </cell>
          <cell r="O79">
            <v>7.8215971739592476</v>
          </cell>
          <cell r="P79">
            <v>8.1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1.5</v>
          </cell>
          <cell r="F80">
            <v>1.2</v>
          </cell>
          <cell r="G80">
            <v>1.3</v>
          </cell>
          <cell r="H80">
            <v>1.3</v>
          </cell>
          <cell r="I80">
            <v>1.2</v>
          </cell>
          <cell r="J80">
            <v>1.2</v>
          </cell>
          <cell r="K80">
            <v>1.1000000000000001</v>
          </cell>
          <cell r="L80">
            <v>1.4</v>
          </cell>
          <cell r="M80">
            <v>1.7</v>
          </cell>
          <cell r="N80">
            <v>1.8</v>
          </cell>
          <cell r="O80">
            <v>1.8284377265286156</v>
          </cell>
          <cell r="P80">
            <v>1.6</v>
          </cell>
        </row>
        <row r="81">
          <cell r="B81">
            <v>7.4</v>
          </cell>
          <cell r="C81">
            <v>7.9</v>
          </cell>
          <cell r="D81">
            <v>8</v>
          </cell>
          <cell r="E81">
            <v>7.8</v>
          </cell>
          <cell r="F81">
            <v>7.9</v>
          </cell>
          <cell r="G81">
            <v>7.9</v>
          </cell>
          <cell r="H81">
            <v>7.6</v>
          </cell>
          <cell r="I81">
            <v>7.1</v>
          </cell>
          <cell r="J81">
            <v>7.4</v>
          </cell>
          <cell r="K81">
            <v>7.7</v>
          </cell>
          <cell r="L81">
            <v>7.5</v>
          </cell>
          <cell r="M81">
            <v>7.2</v>
          </cell>
          <cell r="N81">
            <v>6.9</v>
          </cell>
          <cell r="O81">
            <v>6.6</v>
          </cell>
          <cell r="P81">
            <v>2.9</v>
          </cell>
        </row>
        <row r="82">
          <cell r="B82">
            <v>1.8</v>
          </cell>
          <cell r="C82">
            <v>2.1</v>
          </cell>
          <cell r="D82">
            <v>2.6</v>
          </cell>
          <cell r="E82">
            <v>3</v>
          </cell>
          <cell r="F82">
            <v>3.1</v>
          </cell>
          <cell r="G82">
            <v>3.2</v>
          </cell>
          <cell r="H82">
            <v>2.9</v>
          </cell>
          <cell r="I82">
            <v>2.8</v>
          </cell>
          <cell r="J82">
            <v>2.5</v>
          </cell>
          <cell r="K82">
            <v>2.2000000000000002</v>
          </cell>
          <cell r="L82">
            <v>2</v>
          </cell>
          <cell r="M82">
            <v>1.7</v>
          </cell>
          <cell r="N82">
            <v>1.4</v>
          </cell>
          <cell r="O82">
            <v>1.0999999999999999</v>
          </cell>
          <cell r="P82">
            <v>0.9</v>
          </cell>
        </row>
        <row r="83">
          <cell r="B83">
            <v>5.4</v>
          </cell>
          <cell r="C83">
            <v>5.4</v>
          </cell>
          <cell r="D83">
            <v>5.7</v>
          </cell>
          <cell r="E83">
            <v>5.5</v>
          </cell>
          <cell r="F83">
            <v>5.3</v>
          </cell>
          <cell r="G83">
            <v>5.2</v>
          </cell>
          <cell r="H83">
            <v>5</v>
          </cell>
          <cell r="I83">
            <v>5.0999999999999996</v>
          </cell>
          <cell r="J83">
            <v>4.9000000000000004</v>
          </cell>
          <cell r="K83">
            <v>5.2</v>
          </cell>
          <cell r="L83">
            <v>5.5</v>
          </cell>
          <cell r="M83">
            <v>5.8</v>
          </cell>
          <cell r="N83">
            <v>5.6</v>
          </cell>
          <cell r="O83">
            <v>5.5134243846263598</v>
          </cell>
          <cell r="P83">
            <v>5.2</v>
          </cell>
        </row>
        <row r="84">
          <cell r="B84">
            <v>3.5</v>
          </cell>
          <cell r="C84">
            <v>3.4</v>
          </cell>
          <cell r="D84">
            <v>3.4</v>
          </cell>
          <cell r="E84">
            <v>3.2</v>
          </cell>
          <cell r="F84">
            <v>3</v>
          </cell>
          <cell r="G84">
            <v>3.2</v>
          </cell>
          <cell r="H84">
            <v>3</v>
          </cell>
          <cell r="I84">
            <v>3.3</v>
          </cell>
          <cell r="J84">
            <v>3.4</v>
          </cell>
          <cell r="K84">
            <v>3.2</v>
          </cell>
          <cell r="L84">
            <v>3</v>
          </cell>
          <cell r="M84">
            <v>3.0748996672330575</v>
          </cell>
          <cell r="N84">
            <v>3.2</v>
          </cell>
          <cell r="O84">
            <v>3.2350089699859352</v>
          </cell>
          <cell r="P84">
            <v>3</v>
          </cell>
        </row>
        <row r="85">
          <cell r="B85">
            <v>6.2</v>
          </cell>
          <cell r="C85">
            <v>6.7</v>
          </cell>
          <cell r="D85">
            <v>6.9</v>
          </cell>
          <cell r="E85">
            <v>7</v>
          </cell>
          <cell r="F85">
            <v>6.8</v>
          </cell>
          <cell r="G85">
            <v>7.1</v>
          </cell>
          <cell r="H85">
            <v>7.4</v>
          </cell>
          <cell r="I85">
            <v>7.3</v>
          </cell>
          <cell r="J85">
            <v>7.6</v>
          </cell>
          <cell r="K85">
            <v>8</v>
          </cell>
          <cell r="L85">
            <v>7.9</v>
          </cell>
          <cell r="M85">
            <v>7.6529089850644514</v>
          </cell>
          <cell r="N85">
            <v>7.4</v>
          </cell>
          <cell r="O85">
            <v>7.1000000000000005</v>
          </cell>
          <cell r="P85">
            <v>6.8</v>
          </cell>
        </row>
        <row r="86">
          <cell r="B86">
            <v>7</v>
          </cell>
          <cell r="C86">
            <v>6.8</v>
          </cell>
          <cell r="D86">
            <v>6.8</v>
          </cell>
          <cell r="E86">
            <v>7.1</v>
          </cell>
          <cell r="F86">
            <v>6.9</v>
          </cell>
          <cell r="G86">
            <v>7.1</v>
          </cell>
          <cell r="H86">
            <v>7.1</v>
          </cell>
          <cell r="I86">
            <v>7.2</v>
          </cell>
          <cell r="J86">
            <v>7.5</v>
          </cell>
          <cell r="K86">
            <v>7.4</v>
          </cell>
          <cell r="L86">
            <v>7.3</v>
          </cell>
          <cell r="M86">
            <v>7</v>
          </cell>
          <cell r="N86">
            <v>6.7</v>
          </cell>
          <cell r="O86">
            <v>6.4</v>
          </cell>
          <cell r="P86">
            <v>6.7</v>
          </cell>
        </row>
        <row r="87">
          <cell r="B87">
            <v>7</v>
          </cell>
          <cell r="C87">
            <v>7.2</v>
          </cell>
          <cell r="D87">
            <v>8.1999999999999993</v>
          </cell>
          <cell r="E87">
            <v>8</v>
          </cell>
          <cell r="F87">
            <v>7.7</v>
          </cell>
          <cell r="G87">
            <v>7.4</v>
          </cell>
          <cell r="H87">
            <v>7.1</v>
          </cell>
          <cell r="I87">
            <v>6.8</v>
          </cell>
          <cell r="J87">
            <v>6.5</v>
          </cell>
          <cell r="K87">
            <v>7.2</v>
          </cell>
          <cell r="L87">
            <v>7</v>
          </cell>
          <cell r="M87">
            <v>7.3019488716434298</v>
          </cell>
          <cell r="N87">
            <v>6.8</v>
          </cell>
          <cell r="O87">
            <v>6.5</v>
          </cell>
          <cell r="P87">
            <v>6.3</v>
          </cell>
        </row>
        <row r="88">
          <cell r="B88">
            <v>6.5</v>
          </cell>
          <cell r="C88">
            <v>7</v>
          </cell>
          <cell r="D88">
            <v>6.9</v>
          </cell>
          <cell r="E88">
            <v>6.5</v>
          </cell>
          <cell r="F88">
            <v>6.2</v>
          </cell>
          <cell r="G88">
            <v>6.5</v>
          </cell>
          <cell r="H88">
            <v>6.8</v>
          </cell>
          <cell r="I88">
            <v>6.9</v>
          </cell>
          <cell r="J88">
            <v>7.3</v>
          </cell>
          <cell r="K88">
            <v>7.6</v>
          </cell>
          <cell r="L88">
            <v>7.9</v>
          </cell>
          <cell r="M88">
            <v>7.6000000000000005</v>
          </cell>
          <cell r="N88">
            <v>7.3</v>
          </cell>
          <cell r="O88">
            <v>7</v>
          </cell>
          <cell r="P88">
            <v>7.2</v>
          </cell>
        </row>
        <row r="89">
          <cell r="B89">
            <v>7.9</v>
          </cell>
          <cell r="C89">
            <v>7.9</v>
          </cell>
          <cell r="D89">
            <v>7.6</v>
          </cell>
          <cell r="E89">
            <v>7.6</v>
          </cell>
          <cell r="F89">
            <v>8</v>
          </cell>
          <cell r="G89">
            <v>7.8</v>
          </cell>
          <cell r="H89">
            <v>7.6</v>
          </cell>
          <cell r="I89">
            <v>7.3</v>
          </cell>
          <cell r="J89">
            <v>7.2</v>
          </cell>
          <cell r="K89">
            <v>7</v>
          </cell>
          <cell r="L89">
            <v>7.5</v>
          </cell>
          <cell r="M89">
            <v>7.2</v>
          </cell>
          <cell r="N89">
            <v>6.9</v>
          </cell>
          <cell r="O89">
            <v>6.6</v>
          </cell>
          <cell r="P89">
            <v>6.3</v>
          </cell>
        </row>
        <row r="90">
          <cell r="B90">
            <v>8.5</v>
          </cell>
          <cell r="C90">
            <v>8.9</v>
          </cell>
          <cell r="D90">
            <v>8.5</v>
          </cell>
          <cell r="E90">
            <v>8.6999999999999993</v>
          </cell>
          <cell r="F90">
            <v>8.5</v>
          </cell>
          <cell r="G90">
            <v>8.1999999999999993</v>
          </cell>
          <cell r="H90">
            <v>8.3000000000000007</v>
          </cell>
          <cell r="I90">
            <v>8</v>
          </cell>
          <cell r="J90">
            <v>8.1</v>
          </cell>
          <cell r="K90">
            <v>8.1</v>
          </cell>
          <cell r="L90">
            <v>7.9</v>
          </cell>
          <cell r="M90">
            <v>7.6000000000000005</v>
          </cell>
          <cell r="N90">
            <v>7.3</v>
          </cell>
          <cell r="O90">
            <v>7</v>
          </cell>
          <cell r="P90">
            <v>6.9</v>
          </cell>
        </row>
        <row r="91">
          <cell r="B91">
            <v>3.8</v>
          </cell>
          <cell r="C91">
            <v>3.8</v>
          </cell>
          <cell r="D91">
            <v>3.7</v>
          </cell>
          <cell r="E91">
            <v>3.5</v>
          </cell>
          <cell r="F91">
            <v>3.6</v>
          </cell>
          <cell r="G91">
            <v>3.5</v>
          </cell>
          <cell r="H91">
            <v>3.2</v>
          </cell>
          <cell r="I91">
            <v>3.3</v>
          </cell>
          <cell r="J91">
            <v>3</v>
          </cell>
          <cell r="K91">
            <v>2.8</v>
          </cell>
          <cell r="L91">
            <v>2.8</v>
          </cell>
          <cell r="M91">
            <v>2.825982371916365</v>
          </cell>
          <cell r="N91">
            <v>3</v>
          </cell>
          <cell r="O91">
            <v>2.7</v>
          </cell>
          <cell r="P91">
            <v>2.4</v>
          </cell>
        </row>
        <row r="92">
          <cell r="B92">
            <v>7</v>
          </cell>
          <cell r="C92">
            <v>7</v>
          </cell>
          <cell r="D92">
            <v>6.9</v>
          </cell>
          <cell r="E92">
            <v>6.8</v>
          </cell>
          <cell r="F92">
            <v>6.6</v>
          </cell>
          <cell r="G92">
            <v>6.5</v>
          </cell>
          <cell r="H92">
            <v>6.8</v>
          </cell>
          <cell r="I92">
            <v>6.8</v>
          </cell>
          <cell r="J92">
            <v>7.2</v>
          </cell>
          <cell r="K92">
            <v>7.4</v>
          </cell>
          <cell r="L92">
            <v>7.4</v>
          </cell>
          <cell r="M92">
            <v>7.2524676110143478</v>
          </cell>
          <cell r="N92">
            <v>7.2</v>
          </cell>
          <cell r="O92">
            <v>6.9</v>
          </cell>
          <cell r="P92">
            <v>7</v>
          </cell>
        </row>
        <row r="93">
          <cell r="B93">
            <v>6.7</v>
          </cell>
          <cell r="C93">
            <v>6.8</v>
          </cell>
          <cell r="D93">
            <v>6.5</v>
          </cell>
          <cell r="E93">
            <v>6.3</v>
          </cell>
          <cell r="F93">
            <v>6</v>
          </cell>
          <cell r="G93">
            <v>5.7</v>
          </cell>
          <cell r="H93">
            <v>5.4</v>
          </cell>
          <cell r="I93">
            <v>5.0999999999999996</v>
          </cell>
          <cell r="J93">
            <v>4.8</v>
          </cell>
          <cell r="K93">
            <v>4.7</v>
          </cell>
          <cell r="L93">
            <v>5</v>
          </cell>
          <cell r="M93">
            <v>4.9119324380348512</v>
          </cell>
          <cell r="N93">
            <v>5.2</v>
          </cell>
          <cell r="O93">
            <v>5.0592785964870881</v>
          </cell>
          <cell r="P93">
            <v>5.0999999999999996</v>
          </cell>
        </row>
        <row r="94">
          <cell r="B94">
            <v>6.7</v>
          </cell>
          <cell r="C94">
            <v>6.7</v>
          </cell>
          <cell r="D94">
            <v>6.7</v>
          </cell>
          <cell r="E94">
            <v>6.5</v>
          </cell>
          <cell r="F94">
            <v>6.3</v>
          </cell>
          <cell r="G94">
            <v>6.1</v>
          </cell>
          <cell r="H94">
            <v>6.4</v>
          </cell>
          <cell r="I94">
            <v>6.3</v>
          </cell>
          <cell r="J94">
            <v>6.7</v>
          </cell>
          <cell r="K94">
            <v>6.7</v>
          </cell>
          <cell r="L94">
            <v>6.5</v>
          </cell>
          <cell r="M94">
            <v>6.2</v>
          </cell>
          <cell r="N94">
            <v>6.5</v>
          </cell>
          <cell r="O94">
            <v>6.2</v>
          </cell>
          <cell r="P94">
            <v>6.7</v>
          </cell>
        </row>
        <row r="96">
          <cell r="B96">
            <v>3.7</v>
          </cell>
          <cell r="C96">
            <v>3.5</v>
          </cell>
          <cell r="D96">
            <v>3.5</v>
          </cell>
          <cell r="E96">
            <v>3.3</v>
          </cell>
          <cell r="F96">
            <v>3.1</v>
          </cell>
          <cell r="G96">
            <v>2.9</v>
          </cell>
          <cell r="H96">
            <v>2.9</v>
          </cell>
          <cell r="I96">
            <v>2.7</v>
          </cell>
          <cell r="J96">
            <v>2.4</v>
          </cell>
          <cell r="K96">
            <v>2.7</v>
          </cell>
          <cell r="L96">
            <v>2.5</v>
          </cell>
          <cell r="M96">
            <v>2.2098085471932469</v>
          </cell>
          <cell r="N96">
            <v>2.7</v>
          </cell>
          <cell r="O96">
            <v>2.4000000000000004</v>
          </cell>
          <cell r="P96">
            <v>2.2000000000000002</v>
          </cell>
        </row>
        <row r="97">
          <cell r="B97">
            <v>1.6</v>
          </cell>
          <cell r="C97">
            <v>1.6</v>
          </cell>
          <cell r="D97">
            <v>1.5</v>
          </cell>
          <cell r="E97">
            <v>1.3</v>
          </cell>
          <cell r="F97">
            <v>1</v>
          </cell>
          <cell r="G97">
            <v>1.3</v>
          </cell>
          <cell r="H97">
            <v>1</v>
          </cell>
          <cell r="I97">
            <v>1.3</v>
          </cell>
          <cell r="J97">
            <v>1</v>
          </cell>
          <cell r="K97">
            <v>1</v>
          </cell>
          <cell r="L97">
            <v>1</v>
          </cell>
          <cell r="M97">
            <v>0.95068178998844755</v>
          </cell>
          <cell r="N97">
            <v>1</v>
          </cell>
          <cell r="O97">
            <v>1.2458651089925077</v>
          </cell>
          <cell r="P97">
            <v>1.1000000000000001</v>
          </cell>
        </row>
        <row r="98">
          <cell r="B98">
            <v>5.7</v>
          </cell>
          <cell r="C98">
            <v>6</v>
          </cell>
          <cell r="D98">
            <v>5.9</v>
          </cell>
          <cell r="E98">
            <v>5.8</v>
          </cell>
          <cell r="F98">
            <v>6</v>
          </cell>
          <cell r="G98">
            <v>6</v>
          </cell>
          <cell r="H98">
            <v>5.9</v>
          </cell>
          <cell r="I98">
            <v>5.8</v>
          </cell>
          <cell r="J98">
            <v>6.1</v>
          </cell>
          <cell r="K98">
            <v>5.8</v>
          </cell>
          <cell r="L98">
            <v>5.6</v>
          </cell>
          <cell r="M98">
            <v>5.8129931043160035</v>
          </cell>
          <cell r="N98">
            <v>5.6</v>
          </cell>
          <cell r="O98">
            <v>5.8047593294293964</v>
          </cell>
          <cell r="P98">
            <v>5.8</v>
          </cell>
        </row>
        <row r="99">
          <cell r="B99">
            <v>8</v>
          </cell>
          <cell r="C99">
            <v>7.8</v>
          </cell>
          <cell r="D99">
            <v>7.5</v>
          </cell>
          <cell r="E99">
            <v>7.3</v>
          </cell>
          <cell r="F99">
            <v>7</v>
          </cell>
          <cell r="G99">
            <v>7.1</v>
          </cell>
          <cell r="H99">
            <v>6.8</v>
          </cell>
          <cell r="I99">
            <v>6.5</v>
          </cell>
          <cell r="J99">
            <v>6.2</v>
          </cell>
          <cell r="K99">
            <v>6.4</v>
          </cell>
          <cell r="L99">
            <v>6.2</v>
          </cell>
          <cell r="M99">
            <v>6.2</v>
          </cell>
          <cell r="N99">
            <v>5.9</v>
          </cell>
          <cell r="O99">
            <v>5.6000000000000005</v>
          </cell>
          <cell r="P99">
            <v>5.3</v>
          </cell>
        </row>
        <row r="100">
          <cell r="B100">
            <v>6.5</v>
          </cell>
          <cell r="C100">
            <v>6.5</v>
          </cell>
          <cell r="D100">
            <v>6.5</v>
          </cell>
          <cell r="E100">
            <v>6.8</v>
          </cell>
          <cell r="F100">
            <v>6.9</v>
          </cell>
          <cell r="G100">
            <v>7.4</v>
          </cell>
          <cell r="H100">
            <v>7.1</v>
          </cell>
          <cell r="I100">
            <v>6.9</v>
          </cell>
          <cell r="J100">
            <v>7.2</v>
          </cell>
          <cell r="K100">
            <v>7.7</v>
          </cell>
          <cell r="L100">
            <v>8</v>
          </cell>
          <cell r="M100">
            <v>7.7</v>
          </cell>
          <cell r="N100">
            <v>7.4</v>
          </cell>
          <cell r="O100">
            <v>7.1000000000000005</v>
          </cell>
          <cell r="P100">
            <v>6.8</v>
          </cell>
        </row>
        <row r="101">
          <cell r="B101">
            <v>7.7</v>
          </cell>
          <cell r="C101">
            <v>7.7</v>
          </cell>
          <cell r="D101">
            <v>7.5</v>
          </cell>
          <cell r="E101">
            <v>7.3</v>
          </cell>
          <cell r="F101">
            <v>7</v>
          </cell>
          <cell r="G101">
            <v>7.5</v>
          </cell>
          <cell r="H101">
            <v>7.6</v>
          </cell>
          <cell r="I101">
            <v>7.4</v>
          </cell>
          <cell r="J101">
            <v>7.5</v>
          </cell>
          <cell r="K101">
            <v>7.7</v>
          </cell>
          <cell r="L101">
            <v>8.1999999999999993</v>
          </cell>
          <cell r="M101">
            <v>8</v>
          </cell>
          <cell r="N101">
            <v>7.7</v>
          </cell>
          <cell r="O101">
            <v>7.4</v>
          </cell>
          <cell r="P101">
            <v>7.5</v>
          </cell>
        </row>
        <row r="102">
          <cell r="B102">
            <v>4.5999999999999996</v>
          </cell>
          <cell r="C102">
            <v>4.5999999999999996</v>
          </cell>
          <cell r="D102">
            <v>5.2</v>
          </cell>
          <cell r="E102">
            <v>5</v>
          </cell>
          <cell r="F102">
            <v>4.9000000000000004</v>
          </cell>
          <cell r="G102">
            <v>4.5999999999999996</v>
          </cell>
          <cell r="H102">
            <v>6.5</v>
          </cell>
          <cell r="I102">
            <v>6.8</v>
          </cell>
          <cell r="J102">
            <v>6.7</v>
          </cell>
          <cell r="K102">
            <v>7</v>
          </cell>
          <cell r="L102">
            <v>7.3</v>
          </cell>
          <cell r="M102">
            <v>7.2825506368254551</v>
          </cell>
          <cell r="N102">
            <v>7.6</v>
          </cell>
          <cell r="O102">
            <v>7.7377535071422212</v>
          </cell>
          <cell r="P102">
            <v>7.4</v>
          </cell>
        </row>
        <row r="103">
          <cell r="B103">
            <v>3.5</v>
          </cell>
          <cell r="C103">
            <v>3.5</v>
          </cell>
          <cell r="D103">
            <v>3.6</v>
          </cell>
          <cell r="E103">
            <v>3.7</v>
          </cell>
          <cell r="F103">
            <v>3.4</v>
          </cell>
          <cell r="G103">
            <v>3.2</v>
          </cell>
          <cell r="H103">
            <v>3.3</v>
          </cell>
          <cell r="I103">
            <v>3.6</v>
          </cell>
          <cell r="J103">
            <v>3.3</v>
          </cell>
          <cell r="K103">
            <v>3.2</v>
          </cell>
          <cell r="L103">
            <v>3</v>
          </cell>
          <cell r="M103">
            <v>3</v>
          </cell>
          <cell r="N103">
            <v>3.1</v>
          </cell>
          <cell r="O103">
            <v>3.1008377788570449</v>
          </cell>
          <cell r="P103">
            <v>3.3</v>
          </cell>
        </row>
        <row r="104">
          <cell r="B104">
            <v>7.1</v>
          </cell>
          <cell r="C104">
            <v>6.9</v>
          </cell>
          <cell r="D104">
            <v>7.1</v>
          </cell>
          <cell r="E104">
            <v>7.3</v>
          </cell>
          <cell r="F104">
            <v>7</v>
          </cell>
          <cell r="G104">
            <v>7.3</v>
          </cell>
          <cell r="H104">
            <v>7.4</v>
          </cell>
          <cell r="I104">
            <v>7.7</v>
          </cell>
          <cell r="J104">
            <v>8</v>
          </cell>
          <cell r="K104">
            <v>8.1</v>
          </cell>
          <cell r="L104">
            <v>7.9</v>
          </cell>
          <cell r="M104">
            <v>7.8302924579451005</v>
          </cell>
          <cell r="N104">
            <v>7.5</v>
          </cell>
          <cell r="O104">
            <v>7.2</v>
          </cell>
          <cell r="P104">
            <v>6.9</v>
          </cell>
        </row>
        <row r="105">
          <cell r="B105">
            <v>3.9</v>
          </cell>
          <cell r="C105">
            <v>3.9</v>
          </cell>
          <cell r="D105">
            <v>3.9</v>
          </cell>
          <cell r="E105">
            <v>3.7</v>
          </cell>
          <cell r="F105">
            <v>3.5</v>
          </cell>
          <cell r="G105">
            <v>3.8</v>
          </cell>
          <cell r="H105">
            <v>3.5</v>
          </cell>
          <cell r="I105">
            <v>3.7</v>
          </cell>
          <cell r="J105">
            <v>3.4</v>
          </cell>
          <cell r="K105">
            <v>3.6</v>
          </cell>
          <cell r="L105">
            <v>3.4</v>
          </cell>
          <cell r="M105">
            <v>3.6999999999999997</v>
          </cell>
          <cell r="N105">
            <v>3.8</v>
          </cell>
          <cell r="O105">
            <v>3.8355853450287665</v>
          </cell>
          <cell r="P105">
            <v>3.6</v>
          </cell>
        </row>
        <row r="106">
          <cell r="B106">
            <v>5.0999999999999996</v>
          </cell>
          <cell r="C106">
            <v>5.0999999999999996</v>
          </cell>
          <cell r="D106">
            <v>5.5</v>
          </cell>
          <cell r="E106">
            <v>5.8</v>
          </cell>
          <cell r="F106">
            <v>5.9</v>
          </cell>
          <cell r="G106">
            <v>6.2</v>
          </cell>
          <cell r="H106">
            <v>6.3</v>
          </cell>
          <cell r="I106">
            <v>6</v>
          </cell>
          <cell r="J106">
            <v>6.5</v>
          </cell>
          <cell r="K106">
            <v>6.2</v>
          </cell>
          <cell r="L106">
            <v>6.5</v>
          </cell>
          <cell r="M106">
            <v>6.2</v>
          </cell>
          <cell r="N106">
            <v>5.9</v>
          </cell>
          <cell r="O106">
            <v>6</v>
          </cell>
          <cell r="P106">
            <v>5.8</v>
          </cell>
        </row>
        <row r="108">
          <cell r="B108">
            <v>6.8</v>
          </cell>
          <cell r="C108">
            <v>7.1</v>
          </cell>
          <cell r="D108">
            <v>7</v>
          </cell>
          <cell r="E108">
            <v>6.8</v>
          </cell>
          <cell r="F108">
            <v>6.5</v>
          </cell>
          <cell r="G108">
            <v>6.2</v>
          </cell>
          <cell r="H108">
            <v>6</v>
          </cell>
          <cell r="I108">
            <v>5.7</v>
          </cell>
          <cell r="J108">
            <v>5.4</v>
          </cell>
          <cell r="K108">
            <v>5.0999999999999996</v>
          </cell>
          <cell r="L108">
            <v>4.9000000000000004</v>
          </cell>
          <cell r="M108">
            <v>4.6000000000000005</v>
          </cell>
          <cell r="N108">
            <v>4.5999999999999996</v>
          </cell>
          <cell r="O108">
            <v>4.7995804890516638</v>
          </cell>
          <cell r="P108">
            <v>4.5</v>
          </cell>
        </row>
        <row r="109">
          <cell r="B109">
            <v>6.7</v>
          </cell>
          <cell r="C109">
            <v>6.2</v>
          </cell>
          <cell r="D109">
            <v>6.6</v>
          </cell>
          <cell r="E109">
            <v>6.4</v>
          </cell>
          <cell r="F109">
            <v>6</v>
          </cell>
          <cell r="G109">
            <v>5.7</v>
          </cell>
          <cell r="H109">
            <v>5.4</v>
          </cell>
          <cell r="I109">
            <v>5.0999999999999996</v>
          </cell>
          <cell r="J109">
            <v>4.8</v>
          </cell>
          <cell r="K109">
            <v>4.7</v>
          </cell>
          <cell r="L109">
            <v>4.5</v>
          </cell>
          <cell r="M109">
            <v>4.4000965522750999</v>
          </cell>
          <cell r="N109">
            <v>4.2</v>
          </cell>
          <cell r="O109">
            <v>3.9677762609939862</v>
          </cell>
          <cell r="P109">
            <v>4</v>
          </cell>
        </row>
        <row r="110">
          <cell r="B110">
            <v>5.6</v>
          </cell>
          <cell r="C110">
            <v>5.6</v>
          </cell>
          <cell r="D110">
            <v>5.5</v>
          </cell>
          <cell r="E110">
            <v>5.3</v>
          </cell>
          <cell r="F110">
            <v>5</v>
          </cell>
          <cell r="G110">
            <v>4.7</v>
          </cell>
          <cell r="H110">
            <v>4.4000000000000004</v>
          </cell>
          <cell r="I110">
            <v>4.5</v>
          </cell>
          <cell r="J110">
            <v>4.2</v>
          </cell>
          <cell r="K110">
            <v>4.0999999999999996</v>
          </cell>
          <cell r="L110">
            <v>4.0999999999999996</v>
          </cell>
          <cell r="M110">
            <v>3.8648832400069031</v>
          </cell>
          <cell r="N110">
            <v>3.7</v>
          </cell>
          <cell r="O110">
            <v>3.6911371614513571</v>
          </cell>
          <cell r="P110">
            <v>3.4</v>
          </cell>
        </row>
        <row r="111">
          <cell r="B111">
            <v>6.6</v>
          </cell>
          <cell r="C111">
            <v>6.6</v>
          </cell>
          <cell r="D111">
            <v>6.7</v>
          </cell>
          <cell r="E111">
            <v>6.8</v>
          </cell>
          <cell r="F111">
            <v>6.4</v>
          </cell>
          <cell r="G111">
            <v>6.4</v>
          </cell>
          <cell r="H111">
            <v>6.6</v>
          </cell>
          <cell r="I111">
            <v>6.5</v>
          </cell>
          <cell r="J111">
            <v>7</v>
          </cell>
          <cell r="K111">
            <v>7</v>
          </cell>
          <cell r="L111">
            <v>6.8</v>
          </cell>
          <cell r="M111">
            <v>6.5</v>
          </cell>
          <cell r="N111">
            <v>6.2</v>
          </cell>
          <cell r="O111">
            <v>5.9</v>
          </cell>
          <cell r="P111">
            <v>5.6</v>
          </cell>
        </row>
        <row r="112">
          <cell r="B112">
            <v>7</v>
          </cell>
          <cell r="C112">
            <v>7</v>
          </cell>
          <cell r="D112">
            <v>7.2</v>
          </cell>
          <cell r="E112">
            <v>7.3</v>
          </cell>
          <cell r="F112">
            <v>7</v>
          </cell>
          <cell r="G112">
            <v>6.7</v>
          </cell>
          <cell r="H112">
            <v>6.4</v>
          </cell>
          <cell r="I112">
            <v>6.4</v>
          </cell>
          <cell r="J112">
            <v>6.1</v>
          </cell>
          <cell r="K112">
            <v>5.8</v>
          </cell>
          <cell r="L112">
            <v>5.6</v>
          </cell>
          <cell r="M112">
            <v>5.3</v>
          </cell>
          <cell r="N112">
            <v>5.6</v>
          </cell>
          <cell r="O112">
            <v>5.3</v>
          </cell>
          <cell r="P112">
            <v>7.4</v>
          </cell>
        </row>
        <row r="113">
          <cell r="B113">
            <v>9.8000000000000007</v>
          </cell>
          <cell r="C113">
            <v>9.9</v>
          </cell>
          <cell r="D113">
            <v>9</v>
          </cell>
          <cell r="E113">
            <v>9.1</v>
          </cell>
          <cell r="F113">
            <v>9</v>
          </cell>
          <cell r="G113">
            <v>8.6</v>
          </cell>
          <cell r="H113">
            <v>8.3000000000000007</v>
          </cell>
          <cell r="I113">
            <v>8</v>
          </cell>
          <cell r="J113">
            <v>8.3000000000000007</v>
          </cell>
          <cell r="K113">
            <v>8.6</v>
          </cell>
          <cell r="L113">
            <v>8.9</v>
          </cell>
          <cell r="M113">
            <v>9</v>
          </cell>
          <cell r="N113">
            <v>9.3000000000000007</v>
          </cell>
          <cell r="O113">
            <v>9.4</v>
          </cell>
          <cell r="P113">
            <v>9.1</v>
          </cell>
        </row>
        <row r="114">
          <cell r="B114">
            <v>5.7</v>
          </cell>
          <cell r="C114">
            <v>6</v>
          </cell>
          <cell r="D114">
            <v>6</v>
          </cell>
          <cell r="E114">
            <v>5.8</v>
          </cell>
          <cell r="F114">
            <v>5.5</v>
          </cell>
          <cell r="G114">
            <v>5.2</v>
          </cell>
          <cell r="H114">
            <v>4.9000000000000004</v>
          </cell>
          <cell r="I114">
            <v>4.5999999999999996</v>
          </cell>
          <cell r="J114">
            <v>4.3</v>
          </cell>
          <cell r="K114">
            <v>4</v>
          </cell>
          <cell r="L114">
            <v>3.8</v>
          </cell>
          <cell r="M114">
            <v>3.5</v>
          </cell>
          <cell r="N114">
            <v>3.2</v>
          </cell>
          <cell r="O114">
            <v>2.9000000000000004</v>
          </cell>
          <cell r="P114">
            <v>2.6</v>
          </cell>
        </row>
        <row r="115">
          <cell r="B115">
            <v>8.8000000000000007</v>
          </cell>
          <cell r="C115">
            <v>8.8000000000000007</v>
          </cell>
          <cell r="D115">
            <v>8.6999999999999993</v>
          </cell>
          <cell r="E115">
            <v>8.6999999999999993</v>
          </cell>
          <cell r="F115">
            <v>8.5</v>
          </cell>
          <cell r="G115">
            <v>8.1999999999999993</v>
          </cell>
          <cell r="H115">
            <v>7.9</v>
          </cell>
          <cell r="I115">
            <v>7.6</v>
          </cell>
          <cell r="J115">
            <v>7.7</v>
          </cell>
          <cell r="K115">
            <v>7.4</v>
          </cell>
          <cell r="L115">
            <v>7.7</v>
          </cell>
          <cell r="M115">
            <v>7.4</v>
          </cell>
          <cell r="N115">
            <v>7.1</v>
          </cell>
          <cell r="O115">
            <v>6.8</v>
          </cell>
          <cell r="P115">
            <v>6.5</v>
          </cell>
        </row>
        <row r="116">
          <cell r="B116">
            <v>1.4</v>
          </cell>
          <cell r="C116">
            <v>1.4</v>
          </cell>
          <cell r="D116">
            <v>1.2</v>
          </cell>
          <cell r="E116">
            <v>1.3</v>
          </cell>
          <cell r="F116">
            <v>1</v>
          </cell>
          <cell r="G116">
            <v>1.3</v>
          </cell>
          <cell r="H116">
            <v>1</v>
          </cell>
          <cell r="I116">
            <v>1.2</v>
          </cell>
          <cell r="J116">
            <v>1</v>
          </cell>
          <cell r="K116">
            <v>1.1000000000000001</v>
          </cell>
          <cell r="L116">
            <v>1</v>
          </cell>
          <cell r="M116">
            <v>1</v>
          </cell>
          <cell r="N116">
            <v>1</v>
          </cell>
          <cell r="O116">
            <v>0.888005066085088</v>
          </cell>
          <cell r="P116">
            <v>0.7</v>
          </cell>
        </row>
        <row r="117">
          <cell r="B117">
            <v>1.5</v>
          </cell>
          <cell r="C117">
            <v>1.5</v>
          </cell>
          <cell r="D117">
            <v>1.7</v>
          </cell>
          <cell r="E117">
            <v>1.5</v>
          </cell>
          <cell r="F117">
            <v>1.2</v>
          </cell>
          <cell r="G117">
            <v>1.5</v>
          </cell>
          <cell r="H117">
            <v>1.2</v>
          </cell>
          <cell r="I117">
            <v>1.1000000000000001</v>
          </cell>
          <cell r="J117">
            <v>1</v>
          </cell>
          <cell r="K117">
            <v>0.7</v>
          </cell>
          <cell r="L117">
            <v>1</v>
          </cell>
          <cell r="M117">
            <v>0.8266221611996114</v>
          </cell>
          <cell r="N117">
            <v>0.8</v>
          </cell>
          <cell r="O117">
            <v>0.5</v>
          </cell>
          <cell r="P117">
            <v>0.5</v>
          </cell>
        </row>
        <row r="118">
          <cell r="B118">
            <v>5.4</v>
          </cell>
          <cell r="C118">
            <v>5.4</v>
          </cell>
          <cell r="D118">
            <v>5.8</v>
          </cell>
          <cell r="E118">
            <v>6.2</v>
          </cell>
          <cell r="F118">
            <v>6</v>
          </cell>
          <cell r="G118">
            <v>5.7</v>
          </cell>
          <cell r="H118">
            <v>5.4</v>
          </cell>
          <cell r="I118">
            <v>5.0999999999999996</v>
          </cell>
          <cell r="J118">
            <v>5.3</v>
          </cell>
          <cell r="K118">
            <v>5.4</v>
          </cell>
          <cell r="L118">
            <v>5.2</v>
          </cell>
          <cell r="M118">
            <v>4.9000000000000004</v>
          </cell>
          <cell r="N118">
            <v>7.3</v>
          </cell>
          <cell r="O118">
            <v>7.6</v>
          </cell>
          <cell r="P118">
            <v>7.3</v>
          </cell>
        </row>
        <row r="119">
          <cell r="B119">
            <v>7.1</v>
          </cell>
          <cell r="C119">
            <v>7.9</v>
          </cell>
          <cell r="D119">
            <v>8.1999999999999993</v>
          </cell>
          <cell r="E119">
            <v>8.5</v>
          </cell>
          <cell r="F119">
            <v>8.1999999999999993</v>
          </cell>
          <cell r="G119">
            <v>7.9</v>
          </cell>
          <cell r="H119">
            <v>7.6</v>
          </cell>
          <cell r="I119">
            <v>7.3</v>
          </cell>
          <cell r="J119">
            <v>6.8</v>
          </cell>
          <cell r="K119">
            <v>6.7</v>
          </cell>
          <cell r="L119">
            <v>6.5</v>
          </cell>
          <cell r="M119">
            <v>6.8</v>
          </cell>
          <cell r="N119">
            <v>6.8</v>
          </cell>
          <cell r="O119">
            <v>6.9425711899892892</v>
          </cell>
          <cell r="P119">
            <v>7.1</v>
          </cell>
        </row>
        <row r="120">
          <cell r="B120">
            <v>7.1</v>
          </cell>
          <cell r="C120">
            <v>7.5</v>
          </cell>
          <cell r="D120">
            <v>8.6</v>
          </cell>
          <cell r="E120">
            <v>8.8000000000000007</v>
          </cell>
          <cell r="F120">
            <v>8.6</v>
          </cell>
          <cell r="G120">
            <v>8.6</v>
          </cell>
          <cell r="H120">
            <v>8.6</v>
          </cell>
          <cell r="I120">
            <v>8.6999999999999993</v>
          </cell>
          <cell r="J120">
            <v>8.8000000000000007</v>
          </cell>
          <cell r="K120">
            <v>9.1</v>
          </cell>
          <cell r="L120">
            <v>8.9</v>
          </cell>
          <cell r="M120">
            <v>8.6</v>
          </cell>
          <cell r="N120">
            <v>8.3000000000000007</v>
          </cell>
          <cell r="O120">
            <v>8.3797117296896211</v>
          </cell>
          <cell r="P120">
            <v>8.6999999999999993</v>
          </cell>
        </row>
        <row r="122">
          <cell r="B122">
            <v>5.3</v>
          </cell>
          <cell r="C122">
            <v>5.3</v>
          </cell>
          <cell r="D122">
            <v>5.3</v>
          </cell>
          <cell r="E122">
            <v>5.0999999999999996</v>
          </cell>
          <cell r="F122">
            <v>5</v>
          </cell>
          <cell r="G122">
            <v>4.5999999999999996</v>
          </cell>
          <cell r="H122">
            <v>4.3</v>
          </cell>
          <cell r="I122">
            <v>4.2</v>
          </cell>
          <cell r="J122">
            <v>3.9</v>
          </cell>
          <cell r="K122">
            <v>4</v>
          </cell>
          <cell r="L122">
            <v>3.8</v>
          </cell>
          <cell r="M122">
            <v>3.5</v>
          </cell>
          <cell r="N122">
            <v>3.2</v>
          </cell>
          <cell r="O122">
            <v>2.9</v>
          </cell>
          <cell r="P122">
            <v>3</v>
          </cell>
        </row>
        <row r="123">
          <cell r="B123">
            <v>1.5</v>
          </cell>
          <cell r="C123">
            <v>1.5</v>
          </cell>
          <cell r="D123">
            <v>1.5</v>
          </cell>
          <cell r="E123">
            <v>1.6</v>
          </cell>
          <cell r="F123">
            <v>1.9</v>
          </cell>
          <cell r="G123">
            <v>2.2000000000000002</v>
          </cell>
          <cell r="H123">
            <v>1.9</v>
          </cell>
          <cell r="I123">
            <v>1.6</v>
          </cell>
          <cell r="J123">
            <v>1.3</v>
          </cell>
          <cell r="K123">
            <v>1.6</v>
          </cell>
          <cell r="L123">
            <v>1.1000000000000001</v>
          </cell>
          <cell r="M123">
            <v>0.9</v>
          </cell>
          <cell r="N123">
            <v>0.9</v>
          </cell>
          <cell r="O123">
            <v>0.60000000000000009</v>
          </cell>
          <cell r="P123">
            <v>0.5</v>
          </cell>
        </row>
        <row r="124">
          <cell r="B124">
            <v>6.6</v>
          </cell>
          <cell r="C124">
            <v>6.6</v>
          </cell>
          <cell r="D124">
            <v>6.4</v>
          </cell>
          <cell r="E124">
            <v>6.7</v>
          </cell>
          <cell r="F124">
            <v>6.9</v>
          </cell>
          <cell r="G124">
            <v>7.2</v>
          </cell>
          <cell r="H124">
            <v>7.5</v>
          </cell>
          <cell r="I124">
            <v>7.4</v>
          </cell>
          <cell r="J124">
            <v>7.5</v>
          </cell>
          <cell r="K124">
            <v>7.4</v>
          </cell>
          <cell r="L124">
            <v>7.7</v>
          </cell>
          <cell r="M124">
            <v>7.8157940974016196</v>
          </cell>
          <cell r="N124">
            <v>7.5</v>
          </cell>
          <cell r="O124">
            <v>7.2</v>
          </cell>
          <cell r="P124">
            <v>7</v>
          </cell>
        </row>
        <row r="125">
          <cell r="B125">
            <v>8.6999999999999993</v>
          </cell>
          <cell r="C125">
            <v>9.5</v>
          </cell>
          <cell r="D125">
            <v>8.9</v>
          </cell>
          <cell r="E125">
            <v>8.9</v>
          </cell>
          <cell r="F125">
            <v>8.6999999999999993</v>
          </cell>
          <cell r="G125">
            <v>8.6</v>
          </cell>
          <cell r="H125">
            <v>8.6999999999999993</v>
          </cell>
          <cell r="I125">
            <v>8.6</v>
          </cell>
          <cell r="J125">
            <v>8.4</v>
          </cell>
          <cell r="K125">
            <v>8.1999999999999993</v>
          </cell>
          <cell r="L125">
            <v>8</v>
          </cell>
          <cell r="M125">
            <v>7.7</v>
          </cell>
          <cell r="N125">
            <v>7.4</v>
          </cell>
          <cell r="O125">
            <v>7.1000000000000005</v>
          </cell>
          <cell r="P125">
            <v>7.3</v>
          </cell>
        </row>
        <row r="127">
          <cell r="B127">
            <v>4.7</v>
          </cell>
          <cell r="C127">
            <v>4.7</v>
          </cell>
          <cell r="D127">
            <v>4.7</v>
          </cell>
          <cell r="E127">
            <v>4.5</v>
          </cell>
          <cell r="F127">
            <v>4.5</v>
          </cell>
          <cell r="G127">
            <v>4.4000000000000004</v>
          </cell>
          <cell r="H127">
            <v>4.4000000000000004</v>
          </cell>
          <cell r="I127">
            <v>4.7</v>
          </cell>
          <cell r="J127">
            <v>4.8</v>
          </cell>
          <cell r="K127">
            <v>4.5</v>
          </cell>
          <cell r="L127">
            <v>4.3</v>
          </cell>
          <cell r="M127">
            <v>4</v>
          </cell>
          <cell r="N127">
            <v>3.8</v>
          </cell>
          <cell r="O127">
            <v>3.5</v>
          </cell>
          <cell r="P127">
            <v>3.8</v>
          </cell>
        </row>
        <row r="128">
          <cell r="B128">
            <v>6.1</v>
          </cell>
          <cell r="C128">
            <v>6.1</v>
          </cell>
          <cell r="D128">
            <v>6.5</v>
          </cell>
          <cell r="E128">
            <v>6.3</v>
          </cell>
          <cell r="F128">
            <v>6.3</v>
          </cell>
          <cell r="G128">
            <v>6.1</v>
          </cell>
          <cell r="H128">
            <v>6.2</v>
          </cell>
          <cell r="I128">
            <v>6.3</v>
          </cell>
          <cell r="J128">
            <v>6.6</v>
          </cell>
          <cell r="K128">
            <v>7.1</v>
          </cell>
          <cell r="L128">
            <v>7.6</v>
          </cell>
          <cell r="M128">
            <v>7.3</v>
          </cell>
          <cell r="N128">
            <v>7</v>
          </cell>
          <cell r="O128">
            <v>6.8867543492125449</v>
          </cell>
          <cell r="P128">
            <v>6.9</v>
          </cell>
        </row>
        <row r="129">
          <cell r="B129">
            <v>7.9</v>
          </cell>
          <cell r="C129">
            <v>7.1</v>
          </cell>
          <cell r="D129">
            <v>6.9</v>
          </cell>
          <cell r="E129">
            <v>6.7</v>
          </cell>
          <cell r="F129">
            <v>6.4</v>
          </cell>
          <cell r="G129">
            <v>6.1</v>
          </cell>
          <cell r="H129">
            <v>6.1</v>
          </cell>
          <cell r="I129">
            <v>6</v>
          </cell>
          <cell r="J129">
            <v>6.1</v>
          </cell>
          <cell r="K129">
            <v>6.1</v>
          </cell>
          <cell r="L129">
            <v>5.9</v>
          </cell>
          <cell r="M129">
            <v>5.6000000000000005</v>
          </cell>
          <cell r="N129">
            <v>5.7</v>
          </cell>
          <cell r="O129">
            <v>5.4</v>
          </cell>
          <cell r="P129">
            <v>5.5</v>
          </cell>
        </row>
        <row r="130">
          <cell r="B130">
            <v>5.2</v>
          </cell>
          <cell r="C130">
            <v>5.5</v>
          </cell>
          <cell r="D130">
            <v>5.5</v>
          </cell>
          <cell r="E130">
            <v>5.5</v>
          </cell>
          <cell r="F130">
            <v>5.2</v>
          </cell>
          <cell r="G130">
            <v>4.9000000000000004</v>
          </cell>
          <cell r="H130">
            <v>5</v>
          </cell>
          <cell r="I130">
            <v>4.8</v>
          </cell>
          <cell r="J130">
            <v>4.5999999999999996</v>
          </cell>
          <cell r="K130">
            <v>4.5</v>
          </cell>
          <cell r="L130">
            <v>4.3</v>
          </cell>
          <cell r="M130">
            <v>4</v>
          </cell>
          <cell r="N130">
            <v>3.7</v>
          </cell>
          <cell r="O130">
            <v>3.4000000000000004</v>
          </cell>
          <cell r="P130">
            <v>3.5</v>
          </cell>
        </row>
        <row r="131">
          <cell r="B131">
            <v>6.8</v>
          </cell>
          <cell r="C131">
            <v>6.8</v>
          </cell>
          <cell r="D131">
            <v>7</v>
          </cell>
          <cell r="E131">
            <v>7.5</v>
          </cell>
          <cell r="F131">
            <v>7.3</v>
          </cell>
          <cell r="G131">
            <v>7</v>
          </cell>
          <cell r="H131">
            <v>6.7</v>
          </cell>
          <cell r="I131">
            <v>6.4</v>
          </cell>
          <cell r="J131">
            <v>5.9</v>
          </cell>
          <cell r="K131">
            <v>5.6</v>
          </cell>
          <cell r="L131">
            <v>6.6</v>
          </cell>
          <cell r="M131">
            <v>7.1</v>
          </cell>
          <cell r="N131">
            <v>7.4</v>
          </cell>
          <cell r="O131">
            <v>7.5</v>
          </cell>
          <cell r="P131">
            <v>7.8</v>
          </cell>
        </row>
        <row r="132">
          <cell r="B132">
            <v>3.5</v>
          </cell>
          <cell r="C132">
            <v>3.8</v>
          </cell>
          <cell r="D132">
            <v>4</v>
          </cell>
          <cell r="E132">
            <v>3.8</v>
          </cell>
          <cell r="F132">
            <v>3.5</v>
          </cell>
          <cell r="G132">
            <v>3.2</v>
          </cell>
          <cell r="H132">
            <v>2.9</v>
          </cell>
          <cell r="I132">
            <v>2.8</v>
          </cell>
          <cell r="J132">
            <v>2.5</v>
          </cell>
          <cell r="K132">
            <v>2.9</v>
          </cell>
          <cell r="L132">
            <v>3.2</v>
          </cell>
          <cell r="M132">
            <v>3.7</v>
          </cell>
          <cell r="N132">
            <v>4.2</v>
          </cell>
          <cell r="O132">
            <v>3.9000000000000004</v>
          </cell>
          <cell r="P132">
            <v>4</v>
          </cell>
        </row>
        <row r="133">
          <cell r="B133">
            <v>3.3</v>
          </cell>
          <cell r="C133">
            <v>3.5</v>
          </cell>
          <cell r="D133">
            <v>3.7</v>
          </cell>
          <cell r="E133">
            <v>3.5</v>
          </cell>
          <cell r="F133">
            <v>3.3</v>
          </cell>
          <cell r="G133">
            <v>3</v>
          </cell>
          <cell r="H133">
            <v>2.7</v>
          </cell>
          <cell r="I133">
            <v>2.6</v>
          </cell>
          <cell r="J133">
            <v>2.2999999999999998</v>
          </cell>
          <cell r="K133">
            <v>2</v>
          </cell>
          <cell r="L133">
            <v>1.8</v>
          </cell>
          <cell r="M133">
            <v>1.5</v>
          </cell>
          <cell r="N133">
            <v>1.2</v>
          </cell>
          <cell r="O133">
            <v>0.89999999999999991</v>
          </cell>
          <cell r="P133">
            <v>1.1000000000000001</v>
          </cell>
        </row>
        <row r="134">
          <cell r="B134">
            <v>4.7</v>
          </cell>
          <cell r="C134">
            <v>5</v>
          </cell>
          <cell r="D134">
            <v>4.5</v>
          </cell>
          <cell r="E134">
            <v>4.7</v>
          </cell>
          <cell r="F134">
            <v>5</v>
          </cell>
          <cell r="G134">
            <v>5.3</v>
          </cell>
          <cell r="H134">
            <v>5.6</v>
          </cell>
          <cell r="I134">
            <v>5.9</v>
          </cell>
          <cell r="J134">
            <v>6.2</v>
          </cell>
          <cell r="K134">
            <v>6.5</v>
          </cell>
          <cell r="L134">
            <v>6.3</v>
          </cell>
          <cell r="M134">
            <v>6.2</v>
          </cell>
          <cell r="N134">
            <v>6.4</v>
          </cell>
          <cell r="O134">
            <v>6.1000000000000005</v>
          </cell>
          <cell r="P134">
            <v>6.1</v>
          </cell>
        </row>
        <row r="135">
          <cell r="B135">
            <v>4.8</v>
          </cell>
          <cell r="C135">
            <v>4.8</v>
          </cell>
          <cell r="D135">
            <v>4.5</v>
          </cell>
          <cell r="E135">
            <v>4.3</v>
          </cell>
          <cell r="F135">
            <v>4</v>
          </cell>
          <cell r="G135">
            <v>4.2</v>
          </cell>
          <cell r="H135">
            <v>3.9</v>
          </cell>
          <cell r="I135">
            <v>4.2</v>
          </cell>
          <cell r="J135">
            <v>3.9</v>
          </cell>
          <cell r="K135">
            <v>3.9</v>
          </cell>
          <cell r="L135">
            <v>3.7</v>
          </cell>
          <cell r="M135">
            <v>3.7678904571786811</v>
          </cell>
          <cell r="N135">
            <v>3.5</v>
          </cell>
          <cell r="O135">
            <v>3.274493281444065</v>
          </cell>
          <cell r="P135">
            <v>3.6</v>
          </cell>
        </row>
        <row r="136">
          <cell r="B136">
            <v>8.5</v>
          </cell>
          <cell r="C136">
            <v>8.6999999999999993</v>
          </cell>
          <cell r="D136">
            <v>8.3000000000000007</v>
          </cell>
          <cell r="E136">
            <v>8</v>
          </cell>
          <cell r="F136">
            <v>8.1</v>
          </cell>
          <cell r="G136">
            <v>8.1</v>
          </cell>
          <cell r="H136">
            <v>8.6</v>
          </cell>
          <cell r="I136">
            <v>8.6999999999999993</v>
          </cell>
          <cell r="J136">
            <v>8.9</v>
          </cell>
          <cell r="K136">
            <v>9.4</v>
          </cell>
          <cell r="L136">
            <v>9.1999999999999993</v>
          </cell>
          <cell r="M136">
            <v>9.1999999999999993</v>
          </cell>
          <cell r="N136">
            <v>9.1</v>
          </cell>
          <cell r="O136">
            <v>8.7999999999999989</v>
          </cell>
          <cell r="P136">
            <v>8.9</v>
          </cell>
        </row>
        <row r="137">
          <cell r="B137">
            <v>7.4</v>
          </cell>
          <cell r="C137">
            <v>7.3</v>
          </cell>
          <cell r="D137">
            <v>7.3</v>
          </cell>
          <cell r="E137">
            <v>7.5</v>
          </cell>
          <cell r="F137">
            <v>8.1999999999999993</v>
          </cell>
          <cell r="G137">
            <v>8</v>
          </cell>
          <cell r="H137">
            <v>7.7</v>
          </cell>
          <cell r="I137">
            <v>7.8</v>
          </cell>
          <cell r="J137">
            <v>7.7</v>
          </cell>
          <cell r="K137">
            <v>7.4</v>
          </cell>
          <cell r="L137">
            <v>7.2</v>
          </cell>
          <cell r="M137">
            <v>6.9</v>
          </cell>
          <cell r="N137">
            <v>6.6</v>
          </cell>
          <cell r="O137">
            <v>6.3</v>
          </cell>
          <cell r="P137">
            <v>6</v>
          </cell>
        </row>
        <row r="140">
          <cell r="B140">
            <v>8.8000000000000007</v>
          </cell>
          <cell r="C140">
            <v>9.1</v>
          </cell>
          <cell r="D140">
            <v>8.9</v>
          </cell>
          <cell r="E140">
            <v>9.1</v>
          </cell>
          <cell r="F140">
            <v>8.9</v>
          </cell>
          <cell r="G140">
            <v>8.6</v>
          </cell>
          <cell r="H140">
            <v>8.9</v>
          </cell>
          <cell r="I140">
            <v>8.8000000000000007</v>
          </cell>
          <cell r="J140">
            <v>9.1999999999999993</v>
          </cell>
          <cell r="K140">
            <v>8.9</v>
          </cell>
          <cell r="L140">
            <v>9.1</v>
          </cell>
          <cell r="M140">
            <v>9</v>
          </cell>
          <cell r="N140">
            <v>9.3000000000000007</v>
          </cell>
          <cell r="O140">
            <v>8.9</v>
          </cell>
          <cell r="P140">
            <v>8.6</v>
          </cell>
        </row>
        <row r="141">
          <cell r="B141">
            <v>5.6</v>
          </cell>
          <cell r="C141">
            <v>6</v>
          </cell>
          <cell r="D141">
            <v>6</v>
          </cell>
          <cell r="E141">
            <v>6</v>
          </cell>
          <cell r="F141">
            <v>6.2</v>
          </cell>
          <cell r="G141">
            <v>6.5</v>
          </cell>
          <cell r="H141">
            <v>6.2</v>
          </cell>
          <cell r="I141">
            <v>6.5</v>
          </cell>
          <cell r="J141">
            <v>6.2</v>
          </cell>
          <cell r="K141">
            <v>6.2</v>
          </cell>
          <cell r="L141">
            <v>6</v>
          </cell>
          <cell r="M141">
            <v>5.7</v>
          </cell>
          <cell r="N141">
            <v>5.4</v>
          </cell>
          <cell r="O141">
            <v>5.1000000000000005</v>
          </cell>
          <cell r="P141">
            <v>4.8</v>
          </cell>
        </row>
        <row r="142">
          <cell r="B142">
            <v>6.1</v>
          </cell>
          <cell r="C142">
            <v>6.1</v>
          </cell>
          <cell r="D142">
            <v>5.8</v>
          </cell>
          <cell r="E142">
            <v>5.6</v>
          </cell>
          <cell r="F142">
            <v>5.3</v>
          </cell>
          <cell r="G142">
            <v>5.8</v>
          </cell>
          <cell r="H142">
            <v>5.5</v>
          </cell>
          <cell r="I142">
            <v>5.2</v>
          </cell>
          <cell r="J142">
            <v>4.9000000000000004</v>
          </cell>
          <cell r="K142">
            <v>4.5999999999999996</v>
          </cell>
          <cell r="L142">
            <v>4.4000000000000004</v>
          </cell>
          <cell r="M142">
            <v>4.1000000000000005</v>
          </cell>
          <cell r="N142">
            <v>4.0999999999999996</v>
          </cell>
          <cell r="O142">
            <v>3.8</v>
          </cell>
          <cell r="P142">
            <v>3.5</v>
          </cell>
        </row>
        <row r="143">
          <cell r="B143">
            <v>6.7</v>
          </cell>
          <cell r="C143">
            <v>6.3</v>
          </cell>
          <cell r="D143">
            <v>5.9</v>
          </cell>
          <cell r="E143">
            <v>5.9</v>
          </cell>
          <cell r="F143">
            <v>5.8</v>
          </cell>
          <cell r="G143">
            <v>5.5</v>
          </cell>
          <cell r="H143">
            <v>5.2</v>
          </cell>
          <cell r="I143">
            <v>4.9000000000000004</v>
          </cell>
          <cell r="J143">
            <v>4.5999999999999996</v>
          </cell>
          <cell r="K143">
            <v>4.3</v>
          </cell>
          <cell r="L143">
            <v>3.8</v>
          </cell>
          <cell r="M143">
            <v>3.5</v>
          </cell>
          <cell r="N143">
            <v>3.8</v>
          </cell>
          <cell r="O143">
            <v>3.8561857268619093</v>
          </cell>
          <cell r="P143">
            <v>4.2</v>
          </cell>
        </row>
        <row r="144">
          <cell r="B144">
            <v>7</v>
          </cell>
          <cell r="C144">
            <v>7</v>
          </cell>
          <cell r="D144">
            <v>7</v>
          </cell>
          <cell r="E144">
            <v>6.8</v>
          </cell>
          <cell r="F144">
            <v>6.7</v>
          </cell>
          <cell r="G144">
            <v>6.4</v>
          </cell>
          <cell r="H144">
            <v>6.1</v>
          </cell>
          <cell r="I144">
            <v>5.9</v>
          </cell>
          <cell r="J144">
            <v>5.6</v>
          </cell>
          <cell r="K144">
            <v>5.5</v>
          </cell>
          <cell r="L144">
            <v>5.3</v>
          </cell>
          <cell r="M144">
            <v>5.060508755273732</v>
          </cell>
          <cell r="N144">
            <v>5.2</v>
          </cell>
          <cell r="O144">
            <v>5.1558025134435876</v>
          </cell>
          <cell r="P144">
            <v>5</v>
          </cell>
        </row>
        <row r="145">
          <cell r="B145">
            <v>4</v>
          </cell>
          <cell r="C145">
            <v>4.3</v>
          </cell>
          <cell r="D145">
            <v>4.3</v>
          </cell>
          <cell r="E145">
            <v>4.4000000000000004</v>
          </cell>
          <cell r="F145">
            <v>4.7</v>
          </cell>
          <cell r="G145">
            <v>5</v>
          </cell>
          <cell r="H145">
            <v>4.9000000000000004</v>
          </cell>
          <cell r="I145">
            <v>4.9000000000000004</v>
          </cell>
          <cell r="J145">
            <v>4.5999999999999996</v>
          </cell>
          <cell r="K145">
            <v>4.3</v>
          </cell>
          <cell r="L145">
            <v>4.5999999999999996</v>
          </cell>
          <cell r="M145">
            <v>4.9000000000000004</v>
          </cell>
          <cell r="N145">
            <v>4.5999999999999996</v>
          </cell>
          <cell r="O145">
            <v>4.3353446539263878</v>
          </cell>
          <cell r="P145">
            <v>4.5</v>
          </cell>
        </row>
        <row r="146">
          <cell r="B146">
            <v>3.9</v>
          </cell>
          <cell r="C146">
            <v>4.3</v>
          </cell>
          <cell r="D146">
            <v>4</v>
          </cell>
          <cell r="E146">
            <v>3.8</v>
          </cell>
          <cell r="F146">
            <v>3.6</v>
          </cell>
          <cell r="G146">
            <v>3.3</v>
          </cell>
          <cell r="H146">
            <v>3</v>
          </cell>
          <cell r="I146">
            <v>3</v>
          </cell>
          <cell r="J146">
            <v>2.7</v>
          </cell>
          <cell r="K146">
            <v>2.7</v>
          </cell>
          <cell r="L146">
            <v>2.5</v>
          </cell>
          <cell r="M146">
            <v>2.5</v>
          </cell>
          <cell r="N146">
            <v>2.4</v>
          </cell>
          <cell r="O146">
            <v>2.4259545764315424</v>
          </cell>
          <cell r="P146">
            <v>2.2999999999999998</v>
          </cell>
        </row>
        <row r="147">
          <cell r="B147">
            <v>3.5</v>
          </cell>
          <cell r="C147">
            <v>3.5</v>
          </cell>
          <cell r="D147">
            <v>3.2</v>
          </cell>
          <cell r="E147">
            <v>3</v>
          </cell>
          <cell r="F147">
            <v>2.8</v>
          </cell>
          <cell r="G147">
            <v>2.8</v>
          </cell>
          <cell r="H147">
            <v>2.5</v>
          </cell>
          <cell r="I147">
            <v>2.2999999999999998</v>
          </cell>
          <cell r="J147">
            <v>2</v>
          </cell>
          <cell r="K147">
            <v>1.7</v>
          </cell>
          <cell r="L147">
            <v>1.5</v>
          </cell>
          <cell r="M147">
            <v>1.2</v>
          </cell>
          <cell r="N147">
            <v>1</v>
          </cell>
          <cell r="O147">
            <v>1.1670910822956722</v>
          </cell>
          <cell r="P147">
            <v>1.1000000000000001</v>
          </cell>
        </row>
        <row r="150">
          <cell r="B150">
            <v>4.0999999999999996</v>
          </cell>
          <cell r="C150">
            <v>4.2</v>
          </cell>
          <cell r="D150">
            <v>4.5</v>
          </cell>
          <cell r="E150">
            <v>4.7</v>
          </cell>
          <cell r="F150">
            <v>4.5999999999999996</v>
          </cell>
          <cell r="G150">
            <v>4.5</v>
          </cell>
          <cell r="H150">
            <v>4.2</v>
          </cell>
          <cell r="I150">
            <v>4.3</v>
          </cell>
          <cell r="J150">
            <v>4.3</v>
          </cell>
          <cell r="K150">
            <v>4.4000000000000004</v>
          </cell>
          <cell r="L150">
            <v>4.2</v>
          </cell>
          <cell r="M150">
            <v>4.3</v>
          </cell>
          <cell r="N150">
            <v>4.2</v>
          </cell>
          <cell r="O150">
            <v>3.9000000000000004</v>
          </cell>
          <cell r="P150">
            <v>4.2</v>
          </cell>
        </row>
        <row r="151">
          <cell r="B151">
            <v>2.7</v>
          </cell>
          <cell r="C151">
            <v>2.7</v>
          </cell>
          <cell r="D151">
            <v>2.7</v>
          </cell>
          <cell r="E151">
            <v>2.8</v>
          </cell>
          <cell r="F151">
            <v>2.6</v>
          </cell>
          <cell r="G151">
            <v>2.8</v>
          </cell>
          <cell r="H151">
            <v>2.6</v>
          </cell>
          <cell r="I151">
            <v>2.9</v>
          </cell>
          <cell r="J151">
            <v>2.6</v>
          </cell>
          <cell r="K151">
            <v>2.9</v>
          </cell>
          <cell r="L151">
            <v>2.9</v>
          </cell>
          <cell r="M151">
            <v>3.1583981226898326</v>
          </cell>
          <cell r="N151">
            <v>3.2</v>
          </cell>
          <cell r="O151">
            <v>3.0690605891966767</v>
          </cell>
          <cell r="P151">
            <v>3.1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9.1999999999999993</v>
          </cell>
          <cell r="H152">
            <v>9.3000000000000007</v>
          </cell>
          <cell r="I152">
            <v>9.9</v>
          </cell>
          <cell r="J152">
            <v>10</v>
          </cell>
          <cell r="K152">
            <v>9.6999999999999993</v>
          </cell>
          <cell r="L152">
            <v>9.5</v>
          </cell>
          <cell r="M152">
            <v>9.1999999999999993</v>
          </cell>
          <cell r="N152">
            <v>9.3000000000000007</v>
          </cell>
          <cell r="O152">
            <v>9</v>
          </cell>
          <cell r="P152">
            <v>8.6999999999999993</v>
          </cell>
        </row>
        <row r="153">
          <cell r="B153">
            <v>2.8</v>
          </cell>
          <cell r="C153">
            <v>2.8</v>
          </cell>
          <cell r="D153">
            <v>2.7</v>
          </cell>
          <cell r="E153">
            <v>2.5</v>
          </cell>
          <cell r="F153">
            <v>2.6</v>
          </cell>
          <cell r="G153">
            <v>2.5</v>
          </cell>
          <cell r="H153">
            <v>2.2000000000000002</v>
          </cell>
          <cell r="I153">
            <v>2.2000000000000002</v>
          </cell>
          <cell r="J153">
            <v>1.9</v>
          </cell>
          <cell r="K153">
            <v>2</v>
          </cell>
          <cell r="L153">
            <v>1.8</v>
          </cell>
          <cell r="M153">
            <v>1.5</v>
          </cell>
          <cell r="N153">
            <v>1.2</v>
          </cell>
          <cell r="O153">
            <v>0.91271902723431686</v>
          </cell>
          <cell r="P153">
            <v>1.2</v>
          </cell>
        </row>
        <row r="154">
          <cell r="B154">
            <v>7.5</v>
          </cell>
          <cell r="C154">
            <v>8</v>
          </cell>
          <cell r="D154">
            <v>8.5</v>
          </cell>
          <cell r="E154">
            <v>8.8000000000000007</v>
          </cell>
          <cell r="F154">
            <v>8.6</v>
          </cell>
          <cell r="G154">
            <v>8.6999999999999993</v>
          </cell>
          <cell r="H154">
            <v>9</v>
          </cell>
          <cell r="I154">
            <v>9.1</v>
          </cell>
          <cell r="J154">
            <v>8.8000000000000007</v>
          </cell>
          <cell r="K154">
            <v>8.5</v>
          </cell>
          <cell r="L154">
            <v>8.3000000000000007</v>
          </cell>
          <cell r="M154">
            <v>8.4</v>
          </cell>
          <cell r="N154">
            <v>8.4</v>
          </cell>
          <cell r="O154">
            <v>8.1</v>
          </cell>
          <cell r="P154">
            <v>8.1999999999999993</v>
          </cell>
        </row>
        <row r="155">
          <cell r="B155">
            <v>10</v>
          </cell>
          <cell r="C155">
            <v>9.9</v>
          </cell>
          <cell r="D155">
            <v>9.8000000000000007</v>
          </cell>
          <cell r="E155">
            <v>9.9</v>
          </cell>
          <cell r="F155">
            <v>9.6999999999999993</v>
          </cell>
          <cell r="G155">
            <v>9.4</v>
          </cell>
          <cell r="H155">
            <v>9.3000000000000007</v>
          </cell>
          <cell r="I155">
            <v>9.3000000000000007</v>
          </cell>
          <cell r="J155">
            <v>9.6</v>
          </cell>
          <cell r="K155">
            <v>9.3000000000000007</v>
          </cell>
          <cell r="L155">
            <v>9.6</v>
          </cell>
          <cell r="M155">
            <v>9.2999999999999989</v>
          </cell>
          <cell r="N155">
            <v>9.4</v>
          </cell>
          <cell r="O155">
            <v>8.9</v>
          </cell>
          <cell r="P155">
            <v>8.6</v>
          </cell>
        </row>
        <row r="157">
          <cell r="B157">
            <v>1.4</v>
          </cell>
          <cell r="C157">
            <v>1.4</v>
          </cell>
          <cell r="D157">
            <v>1.6</v>
          </cell>
          <cell r="E157">
            <v>1.8</v>
          </cell>
          <cell r="F157">
            <v>1.6</v>
          </cell>
          <cell r="G157">
            <v>1.6</v>
          </cell>
          <cell r="H157">
            <v>1.3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0.9</v>
          </cell>
        </row>
        <row r="158">
          <cell r="B158">
            <v>1.7</v>
          </cell>
          <cell r="C158">
            <v>1.7</v>
          </cell>
          <cell r="D158">
            <v>1.7</v>
          </cell>
          <cell r="E158">
            <v>2.2000000000000002</v>
          </cell>
          <cell r="F158">
            <v>2</v>
          </cell>
          <cell r="G158">
            <v>2</v>
          </cell>
          <cell r="H158">
            <v>1.7</v>
          </cell>
          <cell r="I158">
            <v>1.7</v>
          </cell>
          <cell r="J158">
            <v>1.8</v>
          </cell>
          <cell r="K158">
            <v>2</v>
          </cell>
          <cell r="L158">
            <v>1.8</v>
          </cell>
          <cell r="M158">
            <v>1.5</v>
          </cell>
          <cell r="N158">
            <v>1.4</v>
          </cell>
          <cell r="O158">
            <v>1.0999999999999999</v>
          </cell>
          <cell r="P158">
            <v>0.8</v>
          </cell>
        </row>
        <row r="160">
          <cell r="B160">
            <v>8.6</v>
          </cell>
          <cell r="C160">
            <v>8.8000000000000007</v>
          </cell>
          <cell r="D160">
            <v>8.6</v>
          </cell>
          <cell r="E160">
            <v>8.6999999999999993</v>
          </cell>
          <cell r="F160">
            <v>8.5</v>
          </cell>
          <cell r="G160">
            <v>8.5</v>
          </cell>
          <cell r="H160">
            <v>8.1999999999999993</v>
          </cell>
          <cell r="I160">
            <v>7.9</v>
          </cell>
          <cell r="J160">
            <v>7.6</v>
          </cell>
          <cell r="K160">
            <v>7.9</v>
          </cell>
          <cell r="L160">
            <v>8.1999999999999993</v>
          </cell>
          <cell r="M160">
            <v>8.2999999999999989</v>
          </cell>
          <cell r="N160">
            <v>8.6</v>
          </cell>
          <cell r="O160">
            <v>8.3242261203249512</v>
          </cell>
          <cell r="P160">
            <v>8.5</v>
          </cell>
        </row>
        <row r="161">
          <cell r="B161">
            <v>6</v>
          </cell>
          <cell r="C161">
            <v>5.8</v>
          </cell>
          <cell r="D161">
            <v>5.8</v>
          </cell>
          <cell r="E161">
            <v>5.9</v>
          </cell>
          <cell r="F161">
            <v>6.2</v>
          </cell>
          <cell r="G161">
            <v>6.5</v>
          </cell>
          <cell r="H161">
            <v>6.2</v>
          </cell>
          <cell r="I161">
            <v>6.3</v>
          </cell>
          <cell r="J161">
            <v>6</v>
          </cell>
          <cell r="K161">
            <v>6.1</v>
          </cell>
          <cell r="L161">
            <v>5.9</v>
          </cell>
          <cell r="M161">
            <v>6</v>
          </cell>
          <cell r="N161">
            <v>6.4</v>
          </cell>
          <cell r="O161">
            <v>6.1000000000000005</v>
          </cell>
          <cell r="P161">
            <v>6.2</v>
          </cell>
        </row>
        <row r="162">
          <cell r="B162">
            <v>6.3</v>
          </cell>
          <cell r="C162">
            <v>6.2</v>
          </cell>
          <cell r="D162">
            <v>6.9</v>
          </cell>
          <cell r="E162">
            <v>7</v>
          </cell>
          <cell r="F162">
            <v>7.3</v>
          </cell>
          <cell r="G162">
            <v>7.2</v>
          </cell>
          <cell r="H162">
            <v>7.3</v>
          </cell>
          <cell r="I162">
            <v>7.4</v>
          </cell>
          <cell r="J162">
            <v>7.7</v>
          </cell>
          <cell r="K162">
            <v>8.1999999999999993</v>
          </cell>
          <cell r="L162">
            <v>8</v>
          </cell>
          <cell r="M162">
            <v>7.9916197790147887</v>
          </cell>
          <cell r="N162">
            <v>8.1</v>
          </cell>
          <cell r="O162">
            <v>7.8</v>
          </cell>
          <cell r="P162">
            <v>7.9</v>
          </cell>
        </row>
        <row r="163">
          <cell r="B163">
            <v>6.9</v>
          </cell>
          <cell r="C163">
            <v>6.9</v>
          </cell>
          <cell r="D163">
            <v>7</v>
          </cell>
          <cell r="E163">
            <v>7</v>
          </cell>
          <cell r="F163">
            <v>6.8</v>
          </cell>
          <cell r="G163">
            <v>6.3</v>
          </cell>
          <cell r="H163">
            <v>6</v>
          </cell>
          <cell r="I163">
            <v>5.7</v>
          </cell>
          <cell r="J163">
            <v>5.8</v>
          </cell>
          <cell r="K163">
            <v>5.5</v>
          </cell>
          <cell r="L163">
            <v>5.3</v>
          </cell>
          <cell r="M163">
            <v>5</v>
          </cell>
          <cell r="N163">
            <v>4.7</v>
          </cell>
          <cell r="O163">
            <v>4.4000000000000004</v>
          </cell>
          <cell r="P163">
            <v>4.2</v>
          </cell>
        </row>
        <row r="164">
          <cell r="B164">
            <v>7.8</v>
          </cell>
          <cell r="C164">
            <v>7.9</v>
          </cell>
          <cell r="D164">
            <v>7.6</v>
          </cell>
          <cell r="E164">
            <v>7.7</v>
          </cell>
          <cell r="F164">
            <v>7.7</v>
          </cell>
          <cell r="G164">
            <v>7.4</v>
          </cell>
          <cell r="H164">
            <v>7.8</v>
          </cell>
          <cell r="I164">
            <v>7.5</v>
          </cell>
          <cell r="J164">
            <v>7.2</v>
          </cell>
          <cell r="K164">
            <v>6.9</v>
          </cell>
          <cell r="L164">
            <v>6.7</v>
          </cell>
          <cell r="M164">
            <v>6.8</v>
          </cell>
          <cell r="N164">
            <v>7.2</v>
          </cell>
          <cell r="O164">
            <v>6.9</v>
          </cell>
          <cell r="P164">
            <v>6.7</v>
          </cell>
        </row>
        <row r="165">
          <cell r="B165">
            <v>5.4</v>
          </cell>
          <cell r="C165">
            <v>5.4</v>
          </cell>
          <cell r="D165">
            <v>5.6</v>
          </cell>
          <cell r="E165">
            <v>5.4</v>
          </cell>
          <cell r="F165">
            <v>5.0999999999999996</v>
          </cell>
          <cell r="G165">
            <v>5.5</v>
          </cell>
          <cell r="H165">
            <v>5.2</v>
          </cell>
          <cell r="I165">
            <v>4.9000000000000004</v>
          </cell>
          <cell r="J165">
            <v>4.5999999999999996</v>
          </cell>
          <cell r="K165">
            <v>4.3</v>
          </cell>
          <cell r="L165">
            <v>4.0999999999999996</v>
          </cell>
          <cell r="M165">
            <v>3.8</v>
          </cell>
          <cell r="N165">
            <v>3.6</v>
          </cell>
          <cell r="O165">
            <v>3.522900371283149</v>
          </cell>
          <cell r="P165">
            <v>3.7</v>
          </cell>
        </row>
        <row r="166">
          <cell r="B166">
            <v>7.3</v>
          </cell>
          <cell r="C166">
            <v>7.3</v>
          </cell>
          <cell r="D166">
            <v>7.4</v>
          </cell>
          <cell r="E166">
            <v>7.5</v>
          </cell>
          <cell r="F166">
            <v>7.7</v>
          </cell>
          <cell r="G166">
            <v>8.3000000000000007</v>
          </cell>
          <cell r="H166">
            <v>8.4</v>
          </cell>
          <cell r="I166">
            <v>8.1</v>
          </cell>
          <cell r="J166">
            <v>7</v>
          </cell>
          <cell r="K166">
            <v>6.7</v>
          </cell>
          <cell r="L166">
            <v>6.5</v>
          </cell>
          <cell r="M166">
            <v>6.2</v>
          </cell>
          <cell r="N166">
            <v>5.9</v>
          </cell>
          <cell r="O166">
            <v>5.6000000000000005</v>
          </cell>
          <cell r="P166">
            <v>5.5</v>
          </cell>
        </row>
        <row r="167">
          <cell r="B167">
            <v>5.0999999999999996</v>
          </cell>
          <cell r="C167">
            <v>5.5</v>
          </cell>
          <cell r="D167">
            <v>6</v>
          </cell>
          <cell r="E167">
            <v>5.5</v>
          </cell>
          <cell r="F167">
            <v>5.2</v>
          </cell>
          <cell r="G167">
            <v>5.3</v>
          </cell>
          <cell r="H167">
            <v>5.5</v>
          </cell>
          <cell r="I167">
            <v>5.9</v>
          </cell>
          <cell r="J167">
            <v>6.4</v>
          </cell>
          <cell r="K167">
            <v>7.4</v>
          </cell>
          <cell r="L167">
            <v>7.7</v>
          </cell>
          <cell r="M167">
            <v>7.8159250947048342</v>
          </cell>
          <cell r="N167">
            <v>8.1</v>
          </cell>
          <cell r="O167">
            <v>8.2956274288487695</v>
          </cell>
          <cell r="P167">
            <v>8</v>
          </cell>
        </row>
        <row r="169">
          <cell r="B169">
            <v>8.1999999999999993</v>
          </cell>
          <cell r="C169">
            <v>7.9</v>
          </cell>
          <cell r="D169">
            <v>7.7</v>
          </cell>
          <cell r="E169">
            <v>7.6</v>
          </cell>
          <cell r="F169">
            <v>7.5</v>
          </cell>
          <cell r="G169">
            <v>7.8</v>
          </cell>
          <cell r="H169">
            <v>7.9</v>
          </cell>
          <cell r="I169">
            <v>7.6</v>
          </cell>
          <cell r="J169">
            <v>7.9</v>
          </cell>
          <cell r="K169">
            <v>8</v>
          </cell>
          <cell r="L169">
            <v>7.8</v>
          </cell>
          <cell r="M169">
            <v>7.8999999999999995</v>
          </cell>
          <cell r="N169">
            <v>8</v>
          </cell>
          <cell r="O169">
            <v>7.7</v>
          </cell>
          <cell r="P169">
            <v>7.4</v>
          </cell>
        </row>
        <row r="170">
          <cell r="B170">
            <v>5.9</v>
          </cell>
          <cell r="C170">
            <v>5.9</v>
          </cell>
          <cell r="D170">
            <v>5.5</v>
          </cell>
          <cell r="E170">
            <v>5.3</v>
          </cell>
          <cell r="F170">
            <v>5.5</v>
          </cell>
          <cell r="G170">
            <v>5.4</v>
          </cell>
          <cell r="H170">
            <v>5.7</v>
          </cell>
          <cell r="I170">
            <v>6.1</v>
          </cell>
          <cell r="J170">
            <v>6.4</v>
          </cell>
          <cell r="K170">
            <v>6.2</v>
          </cell>
          <cell r="L170">
            <v>6.2</v>
          </cell>
          <cell r="M170">
            <v>6.5</v>
          </cell>
          <cell r="N170">
            <v>6.6</v>
          </cell>
          <cell r="O170">
            <v>6.3</v>
          </cell>
          <cell r="P170">
            <v>6</v>
          </cell>
        </row>
        <row r="171">
          <cell r="B171">
            <v>6.1</v>
          </cell>
          <cell r="C171">
            <v>5.9</v>
          </cell>
          <cell r="D171">
            <v>5.8</v>
          </cell>
          <cell r="E171">
            <v>5.9</v>
          </cell>
          <cell r="F171">
            <v>5.7</v>
          </cell>
          <cell r="G171">
            <v>5.9</v>
          </cell>
          <cell r="H171">
            <v>6.4</v>
          </cell>
          <cell r="I171">
            <v>6.5</v>
          </cell>
          <cell r="J171">
            <v>7.1</v>
          </cell>
          <cell r="K171">
            <v>7.5</v>
          </cell>
          <cell r="L171">
            <v>7.8</v>
          </cell>
          <cell r="M171">
            <v>7.8999999999999995</v>
          </cell>
          <cell r="N171">
            <v>7.6</v>
          </cell>
          <cell r="O171">
            <v>7.3</v>
          </cell>
          <cell r="P171">
            <v>7</v>
          </cell>
        </row>
        <row r="172">
          <cell r="B172">
            <v>2.6</v>
          </cell>
          <cell r="C172">
            <v>2.6</v>
          </cell>
          <cell r="D172">
            <v>2.2999999999999998</v>
          </cell>
          <cell r="E172">
            <v>2.2999999999999998</v>
          </cell>
          <cell r="F172">
            <v>2</v>
          </cell>
          <cell r="G172">
            <v>2.1</v>
          </cell>
          <cell r="H172">
            <v>1.8</v>
          </cell>
          <cell r="I172">
            <v>2.1</v>
          </cell>
          <cell r="J172">
            <v>1.8</v>
          </cell>
          <cell r="K172">
            <v>1.9</v>
          </cell>
          <cell r="L172">
            <v>1.7</v>
          </cell>
          <cell r="M172">
            <v>1.7836200764450427</v>
          </cell>
          <cell r="N172">
            <v>1.5</v>
          </cell>
          <cell r="O172">
            <v>1.8</v>
          </cell>
          <cell r="P172">
            <v>2.1</v>
          </cell>
        </row>
        <row r="173">
          <cell r="B173">
            <v>4.5999999999999996</v>
          </cell>
          <cell r="C173">
            <v>4.2</v>
          </cell>
          <cell r="D173">
            <v>4</v>
          </cell>
          <cell r="E173">
            <v>3.7</v>
          </cell>
          <cell r="F173">
            <v>3.3</v>
          </cell>
          <cell r="G173">
            <v>3.5</v>
          </cell>
          <cell r="H173">
            <v>3.2</v>
          </cell>
          <cell r="I173">
            <v>3.5</v>
          </cell>
          <cell r="J173">
            <v>3.7</v>
          </cell>
          <cell r="K173">
            <v>3.4</v>
          </cell>
          <cell r="L173">
            <v>3.2</v>
          </cell>
          <cell r="M173">
            <v>3.2916252565479747</v>
          </cell>
          <cell r="N173">
            <v>3.8</v>
          </cell>
          <cell r="O173">
            <v>3.9</v>
          </cell>
          <cell r="P173">
            <v>4.4000000000000004</v>
          </cell>
        </row>
        <row r="174">
          <cell r="B174">
            <v>2.5</v>
          </cell>
          <cell r="C174">
            <v>2.5</v>
          </cell>
          <cell r="D174">
            <v>2.5</v>
          </cell>
          <cell r="E174">
            <v>2.5</v>
          </cell>
          <cell r="F174">
            <v>2.5</v>
          </cell>
          <cell r="G174">
            <v>2.6</v>
          </cell>
          <cell r="H174">
            <v>2.2999999999999998</v>
          </cell>
          <cell r="I174">
            <v>2.2000000000000002</v>
          </cell>
          <cell r="J174">
            <v>2.2000000000000002</v>
          </cell>
          <cell r="K174">
            <v>2.5</v>
          </cell>
          <cell r="L174">
            <v>2.8</v>
          </cell>
          <cell r="M174">
            <v>3.0898560141084759</v>
          </cell>
          <cell r="N174">
            <v>2.9</v>
          </cell>
          <cell r="O174">
            <v>2.6547258370361684</v>
          </cell>
          <cell r="P174">
            <v>3</v>
          </cell>
        </row>
        <row r="175">
          <cell r="B175">
            <v>9</v>
          </cell>
          <cell r="C175">
            <v>9.1999999999999993</v>
          </cell>
          <cell r="D175">
            <v>9.1999999999999993</v>
          </cell>
          <cell r="E175">
            <v>9.3000000000000007</v>
          </cell>
          <cell r="F175">
            <v>9</v>
          </cell>
          <cell r="G175">
            <v>9.1</v>
          </cell>
          <cell r="H175">
            <v>9.1999999999999993</v>
          </cell>
          <cell r="I175">
            <v>9.3000000000000007</v>
          </cell>
          <cell r="J175">
            <v>9.1</v>
          </cell>
          <cell r="K175">
            <v>9.4</v>
          </cell>
          <cell r="L175">
            <v>9.1999999999999993</v>
          </cell>
          <cell r="M175">
            <v>8.6999999999999993</v>
          </cell>
          <cell r="N175">
            <v>7.9</v>
          </cell>
          <cell r="O175">
            <v>7.6000000000000005</v>
          </cell>
          <cell r="P175">
            <v>7.6</v>
          </cell>
        </row>
        <row r="177">
          <cell r="B177">
            <v>6.9</v>
          </cell>
          <cell r="C177">
            <v>7</v>
          </cell>
          <cell r="D177">
            <v>7.2</v>
          </cell>
          <cell r="E177">
            <v>7.3</v>
          </cell>
          <cell r="F177">
            <v>7.7</v>
          </cell>
          <cell r="G177">
            <v>7.4</v>
          </cell>
          <cell r="H177">
            <v>7.5</v>
          </cell>
          <cell r="I177">
            <v>7.6</v>
          </cell>
          <cell r="J177">
            <v>7.8</v>
          </cell>
          <cell r="K177">
            <v>7.5</v>
          </cell>
          <cell r="L177">
            <v>7.4</v>
          </cell>
          <cell r="M177">
            <v>7.7</v>
          </cell>
          <cell r="N177">
            <v>7.8</v>
          </cell>
          <cell r="O177">
            <v>7.6512826936739646</v>
          </cell>
          <cell r="P177">
            <v>7.8</v>
          </cell>
        </row>
        <row r="178">
          <cell r="B178">
            <v>7.2</v>
          </cell>
          <cell r="C178">
            <v>7.5</v>
          </cell>
          <cell r="D178">
            <v>7.7</v>
          </cell>
          <cell r="E178">
            <v>8</v>
          </cell>
          <cell r="F178">
            <v>7.7</v>
          </cell>
          <cell r="G178">
            <v>8.4</v>
          </cell>
          <cell r="H178">
            <v>8.6999999999999993</v>
          </cell>
          <cell r="I178">
            <v>9</v>
          </cell>
          <cell r="J178">
            <v>9.1</v>
          </cell>
          <cell r="K178">
            <v>9.4</v>
          </cell>
          <cell r="L178">
            <v>9.6999999999999993</v>
          </cell>
          <cell r="M178">
            <v>9.7623340247576031</v>
          </cell>
          <cell r="N178">
            <v>9.9</v>
          </cell>
          <cell r="O178">
            <v>9.9499999999999993</v>
          </cell>
          <cell r="P178">
            <v>9.6999999999999993</v>
          </cell>
        </row>
        <row r="179">
          <cell r="B179">
            <v>5.8</v>
          </cell>
          <cell r="C179">
            <v>5.8</v>
          </cell>
          <cell r="D179">
            <v>5.6</v>
          </cell>
          <cell r="E179">
            <v>5.9</v>
          </cell>
          <cell r="F179">
            <v>6.1</v>
          </cell>
          <cell r="G179">
            <v>6.4</v>
          </cell>
          <cell r="H179">
            <v>6.7</v>
          </cell>
          <cell r="I179">
            <v>6.8</v>
          </cell>
          <cell r="J179">
            <v>6.8</v>
          </cell>
          <cell r="K179">
            <v>7.1</v>
          </cell>
          <cell r="L179">
            <v>7.4</v>
          </cell>
          <cell r="M179">
            <v>7.7</v>
          </cell>
          <cell r="N179">
            <v>7.4</v>
          </cell>
          <cell r="O179">
            <v>7.1000000000000005</v>
          </cell>
          <cell r="P179">
            <v>7</v>
          </cell>
        </row>
        <row r="180">
          <cell r="B180">
            <v>9.6999999999999993</v>
          </cell>
          <cell r="C180">
            <v>9.8000000000000007</v>
          </cell>
          <cell r="D180">
            <v>9.9</v>
          </cell>
          <cell r="E180">
            <v>9.5</v>
          </cell>
          <cell r="F180">
            <v>9.1999999999999993</v>
          </cell>
          <cell r="G180">
            <v>8.9</v>
          </cell>
          <cell r="H180">
            <v>8.9</v>
          </cell>
          <cell r="I180">
            <v>8.6</v>
          </cell>
          <cell r="J180">
            <v>8.3000000000000007</v>
          </cell>
          <cell r="K180">
            <v>8.4</v>
          </cell>
          <cell r="L180">
            <v>8.1999999999999993</v>
          </cell>
          <cell r="M180">
            <v>8.5</v>
          </cell>
          <cell r="N180">
            <v>8.1999999999999993</v>
          </cell>
          <cell r="O180">
            <v>8.2999999999999989</v>
          </cell>
          <cell r="P180">
            <v>8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773"/>
  <sheetViews>
    <sheetView zoomScaleNormal="100" workbookViewId="0">
      <pane xSplit="2" ySplit="2" topLeftCell="C108" activePane="bottomRight" state="frozen"/>
      <selection pane="topRight" activeCell="B1" sqref="B1"/>
      <selection pane="bottomLeft" activeCell="A3" sqref="A3"/>
      <selection pane="bottomRight" activeCell="C132" sqref="C132"/>
    </sheetView>
  </sheetViews>
  <sheetFormatPr baseColWidth="10" defaultColWidth="12.5703125" defaultRowHeight="15.75" customHeight="1" x14ac:dyDescent="0.2"/>
  <cols>
    <col min="1" max="2" width="21.42578125" style="60" customWidth="1"/>
    <col min="3" max="4" width="9.42578125" style="60" customWidth="1"/>
    <col min="5" max="7" width="9.42578125" style="239" customWidth="1"/>
    <col min="8" max="16" width="6.140625" style="60" customWidth="1"/>
    <col min="17" max="21" width="6.85546875" style="252" customWidth="1"/>
    <col min="22" max="22" width="6.85546875" style="60" customWidth="1"/>
    <col min="23" max="23" width="47.140625" style="60" customWidth="1"/>
    <col min="24" max="25" width="6.85546875" style="60" customWidth="1"/>
    <col min="26" max="16384" width="12.5703125" style="60"/>
  </cols>
  <sheetData>
    <row r="1" spans="1:21" ht="13.5" thickBot="1" x14ac:dyDescent="0.25">
      <c r="C1" s="232" t="s">
        <v>197</v>
      </c>
      <c r="D1" s="232" t="s">
        <v>198</v>
      </c>
      <c r="E1" s="233" t="s">
        <v>249</v>
      </c>
      <c r="F1" s="168" t="s">
        <v>199</v>
      </c>
      <c r="G1" s="169" t="s">
        <v>200</v>
      </c>
      <c r="H1" s="234">
        <f>SUM(H12:H165)</f>
        <v>17</v>
      </c>
      <c r="I1" s="234">
        <f t="shared" ref="I1:P1" si="0">SUM(I12:I165)</f>
        <v>7</v>
      </c>
      <c r="J1" s="234">
        <f t="shared" si="0"/>
        <v>17</v>
      </c>
      <c r="K1" s="234">
        <f t="shared" si="0"/>
        <v>40</v>
      </c>
      <c r="L1" s="234">
        <f t="shared" si="0"/>
        <v>27</v>
      </c>
      <c r="M1" s="234">
        <f t="shared" si="0"/>
        <v>9</v>
      </c>
      <c r="N1" s="234">
        <f t="shared" si="0"/>
        <v>21</v>
      </c>
      <c r="O1" s="234">
        <f t="shared" si="0"/>
        <v>12</v>
      </c>
      <c r="P1" s="234">
        <f t="shared" si="0"/>
        <v>4</v>
      </c>
    </row>
    <row r="2" spans="1:21" s="235" customFormat="1" ht="60" customHeight="1" x14ac:dyDescent="0.2">
      <c r="C2" s="243">
        <v>2007</v>
      </c>
      <c r="D2" s="244">
        <v>2010</v>
      </c>
      <c r="E2" s="245">
        <v>2013</v>
      </c>
      <c r="F2" s="245">
        <v>2016</v>
      </c>
      <c r="G2" s="245">
        <v>2019</v>
      </c>
      <c r="H2" s="236" t="s">
        <v>670</v>
      </c>
      <c r="I2" s="236" t="s">
        <v>671</v>
      </c>
      <c r="J2" s="236" t="s">
        <v>678</v>
      </c>
      <c r="K2" s="236" t="s">
        <v>672</v>
      </c>
      <c r="L2" s="236" t="s">
        <v>673</v>
      </c>
      <c r="M2" s="236" t="s">
        <v>677</v>
      </c>
      <c r="N2" s="236" t="s">
        <v>674</v>
      </c>
      <c r="O2" s="236" t="s">
        <v>675</v>
      </c>
      <c r="P2" s="236" t="s">
        <v>676</v>
      </c>
      <c r="Q2" s="268">
        <v>2010</v>
      </c>
      <c r="R2" s="269">
        <v>2013</v>
      </c>
      <c r="S2" s="269">
        <v>2016</v>
      </c>
      <c r="T2" s="270">
        <v>2019</v>
      </c>
      <c r="U2" s="271" t="s">
        <v>679</v>
      </c>
    </row>
    <row r="3" spans="1:21" s="235" customFormat="1" ht="12.75" x14ac:dyDescent="0.2">
      <c r="A3" s="236" t="s">
        <v>670</v>
      </c>
      <c r="B3" s="236" t="s">
        <v>670</v>
      </c>
      <c r="C3" s="246">
        <f>AVERAGE(C14,C21,C53,C75,C76,C82,C86,C90,C107,C119,C128,C132,C144,C153,C154,C157,C163)</f>
        <v>0.60949463502711965</v>
      </c>
      <c r="D3" s="246">
        <f t="shared" ref="D3:G3" si="1">AVERAGE(D14,D21,D53,D75,D76,D82,D86,D90,D107,D119,D128,D132,D144,D153,D154,D157,D163)</f>
        <v>0.60820981536401453</v>
      </c>
      <c r="E3" s="246">
        <f t="shared" si="1"/>
        <v>0.57191376850688858</v>
      </c>
      <c r="F3" s="246">
        <f t="shared" si="1"/>
        <v>0.53746953326361757</v>
      </c>
      <c r="G3" s="246">
        <f t="shared" si="1"/>
        <v>0.5541283918178217</v>
      </c>
      <c r="H3" s="236"/>
      <c r="I3" s="236"/>
      <c r="J3" s="236"/>
      <c r="K3" s="236"/>
      <c r="L3" s="236"/>
      <c r="M3" s="236"/>
      <c r="N3" s="236"/>
      <c r="O3" s="236"/>
      <c r="P3" s="236"/>
      <c r="Q3" s="250">
        <f>D3/C3</f>
        <v>0.99789199184165422</v>
      </c>
      <c r="R3" s="250">
        <f t="shared" ref="R3:T3" si="2">E3/D3</f>
        <v>0.94032314845921594</v>
      </c>
      <c r="S3" s="250">
        <f t="shared" si="2"/>
        <v>0.93977372614547194</v>
      </c>
      <c r="T3" s="250">
        <f t="shared" si="2"/>
        <v>1.0309949820840045</v>
      </c>
      <c r="U3" s="272">
        <f>G3/C3</f>
        <v>0.90916040925145403</v>
      </c>
    </row>
    <row r="4" spans="1:21" s="235" customFormat="1" ht="12.75" x14ac:dyDescent="0.2">
      <c r="A4" s="236" t="s">
        <v>671</v>
      </c>
      <c r="B4" s="236" t="s">
        <v>671</v>
      </c>
      <c r="C4" s="246">
        <f>AVERAGE(C12,C22,C73,C98,C111,C120,C143)</f>
        <v>0.37594771981592484</v>
      </c>
      <c r="D4" s="246">
        <f t="shared" ref="D4:G4" si="3">AVERAGE(D12,D22,D73,D98,D111,D120,D143)</f>
        <v>0.38580501847451376</v>
      </c>
      <c r="E4" s="246">
        <f t="shared" si="3"/>
        <v>0.4385610615686274</v>
      </c>
      <c r="F4" s="246">
        <f t="shared" si="3"/>
        <v>0.43031845902555593</v>
      </c>
      <c r="G4" s="246">
        <f t="shared" si="3"/>
        <v>0.46935027780447164</v>
      </c>
      <c r="H4" s="236"/>
      <c r="I4" s="236"/>
      <c r="J4" s="236"/>
      <c r="K4" s="236"/>
      <c r="L4" s="236"/>
      <c r="M4" s="236"/>
      <c r="N4" s="236"/>
      <c r="O4" s="236"/>
      <c r="P4" s="236"/>
      <c r="Q4" s="250">
        <f t="shared" ref="Q4:Q67" si="4">D4/C4</f>
        <v>1.026219865526556</v>
      </c>
      <c r="R4" s="250">
        <f t="shared" ref="R4:R67" si="5">E4/D4</f>
        <v>1.1367427601193807</v>
      </c>
      <c r="S4" s="250">
        <f t="shared" ref="S4:S67" si="6">F4/E4</f>
        <v>0.9812053479768823</v>
      </c>
      <c r="T4" s="250">
        <f t="shared" ref="T4:T67" si="7">G4/F4</f>
        <v>1.0907044956130911</v>
      </c>
      <c r="U4" s="272">
        <f t="shared" ref="U4:U67" si="8">G4/C4</f>
        <v>1.2484456031127931</v>
      </c>
    </row>
    <row r="5" spans="1:21" s="235" customFormat="1" ht="12.75" x14ac:dyDescent="0.2">
      <c r="A5" s="236" t="s">
        <v>678</v>
      </c>
      <c r="B5" s="236" t="s">
        <v>678</v>
      </c>
      <c r="C5" s="246">
        <f>AVERAGE(C31,C35,C41,C58,C74,C81,C85,C88,C97,C105,C109,C122,C125,C137,C149,C150,C162)</f>
        <v>0.60229699190123209</v>
      </c>
      <c r="D5" s="246">
        <f t="shared" ref="D5:G5" si="9">AVERAGE(D31,D35,D41,D58,D74,D81,D85,D88,D97,D105,D109,D122,D125,D137,D149,D150,D162)</f>
        <v>0.61092748149304765</v>
      </c>
      <c r="E5" s="246">
        <f t="shared" si="9"/>
        <v>0.62001840843113132</v>
      </c>
      <c r="F5" s="246">
        <f t="shared" si="9"/>
        <v>0.61405439194514921</v>
      </c>
      <c r="G5" s="246">
        <f t="shared" si="9"/>
        <v>0.62942159483296323</v>
      </c>
      <c r="H5" s="236"/>
      <c r="I5" s="236"/>
      <c r="J5" s="236"/>
      <c r="K5" s="236"/>
      <c r="L5" s="236"/>
      <c r="M5" s="236"/>
      <c r="N5" s="236"/>
      <c r="O5" s="236"/>
      <c r="P5" s="236"/>
      <c r="Q5" s="250">
        <f t="shared" si="4"/>
        <v>1.0143292922061129</v>
      </c>
      <c r="R5" s="250">
        <f t="shared" si="5"/>
        <v>1.0148805336369324</v>
      </c>
      <c r="S5" s="250">
        <f t="shared" si="6"/>
        <v>0.99038090417174351</v>
      </c>
      <c r="T5" s="250">
        <f t="shared" si="7"/>
        <v>1.0250258007912543</v>
      </c>
      <c r="U5" s="272">
        <f t="shared" si="8"/>
        <v>1.0450352621654455</v>
      </c>
    </row>
    <row r="6" spans="1:21" s="235" customFormat="1" ht="12.75" x14ac:dyDescent="0.2">
      <c r="A6" s="236" t="s">
        <v>672</v>
      </c>
      <c r="B6" s="236" t="s">
        <v>672</v>
      </c>
      <c r="C6" s="246">
        <f>AVERAGE(C15,C26,C29,C33,C34,C36,C38,C39,C43,C44,C46,C56,C57,C61,C62,C65,C68,C84,C91,C92,C95,C96,C99,C101,C102,C108,C110,C115,C116,C131,C133,C135,C136,C140,C141,C148,C151,C155,C164,C165)</f>
        <v>0.54342075720802951</v>
      </c>
      <c r="D6" s="246">
        <f t="shared" ref="D6:G6" si="10">AVERAGE(D15,D26,D29,D33,D34,D36,D38,D39,D43,D44,D46,D56,D57,D61,D62,D65,D68,D84,D91,D92,D95,D96,D99,D101,D102,D108,D110,D115,D116,D131,D133,D135,D136,D140,D141,D148,D151,D155,D164,D165)</f>
        <v>0.55368200429804137</v>
      </c>
      <c r="E6" s="246">
        <f t="shared" si="10"/>
        <v>0.53097652687541785</v>
      </c>
      <c r="F6" s="246">
        <f t="shared" si="10"/>
        <v>0.51646290881774359</v>
      </c>
      <c r="G6" s="246">
        <f t="shared" si="10"/>
        <v>0.52437448372552831</v>
      </c>
      <c r="H6" s="236"/>
      <c r="I6" s="236"/>
      <c r="J6" s="236"/>
      <c r="K6" s="236"/>
      <c r="L6" s="236"/>
      <c r="M6" s="236"/>
      <c r="N6" s="236"/>
      <c r="O6" s="236"/>
      <c r="P6" s="236"/>
      <c r="Q6" s="250">
        <f t="shared" si="4"/>
        <v>1.0188826925617118</v>
      </c>
      <c r="R6" s="250">
        <f t="shared" si="5"/>
        <v>0.95899184505479906</v>
      </c>
      <c r="S6" s="250">
        <f t="shared" si="6"/>
        <v>0.97266617764992169</v>
      </c>
      <c r="T6" s="250">
        <f t="shared" si="7"/>
        <v>1.0153187668905312</v>
      </c>
      <c r="U6" s="272">
        <f t="shared" si="8"/>
        <v>0.96495114838756513</v>
      </c>
    </row>
    <row r="7" spans="1:21" s="235" customFormat="1" ht="12.75" x14ac:dyDescent="0.2">
      <c r="A7" s="236" t="s">
        <v>673</v>
      </c>
      <c r="B7" s="236" t="s">
        <v>673</v>
      </c>
      <c r="C7" s="246">
        <f>AVERAGE(C19,C25,C32,C47,C48,C49,C50,C55,C59,C60,C64,C66,C71,C77,C79,C89,C93,C94,C100,C112,C126,C127,C129,C138,C139,C142,C145)</f>
        <v>0.82011111111111112</v>
      </c>
      <c r="D7" s="246">
        <f t="shared" ref="D7:G7" si="11">AVERAGE(D19,D25,D32,D47,D48,D49,D50,D55,D59,D60,D64,D66,D71,D77,D79,D89,D93,D94,D100,D112,D126,D127,D129,D138,D139,D142,D145)</f>
        <v>0.84339506172839507</v>
      </c>
      <c r="E7" s="246">
        <f t="shared" si="11"/>
        <v>0.85295061728395061</v>
      </c>
      <c r="F7" s="246">
        <f t="shared" si="11"/>
        <v>0.85575617283950633</v>
      </c>
      <c r="G7" s="246">
        <f t="shared" si="11"/>
        <v>0.84835324700628334</v>
      </c>
      <c r="H7" s="236"/>
      <c r="I7" s="236"/>
      <c r="J7" s="236"/>
      <c r="K7" s="236"/>
      <c r="L7" s="236"/>
      <c r="M7" s="236"/>
      <c r="N7" s="236"/>
      <c r="O7" s="236"/>
      <c r="P7" s="236"/>
      <c r="Q7" s="250">
        <f t="shared" si="4"/>
        <v>1.0283912146803353</v>
      </c>
      <c r="R7" s="250">
        <f t="shared" si="5"/>
        <v>1.0113298689892409</v>
      </c>
      <c r="S7" s="250">
        <f t="shared" si="6"/>
        <v>1.003289235623616</v>
      </c>
      <c r="T7" s="250">
        <f t="shared" si="7"/>
        <v>0.99134925803846774</v>
      </c>
      <c r="U7" s="272">
        <f t="shared" si="8"/>
        <v>1.0344369628853205</v>
      </c>
    </row>
    <row r="8" spans="1:21" s="235" customFormat="1" ht="12.75" x14ac:dyDescent="0.2">
      <c r="A8" s="236" t="s">
        <v>677</v>
      </c>
      <c r="B8" s="236" t="s">
        <v>677</v>
      </c>
      <c r="C8" s="246">
        <f>AVERAGE(C18,C37,C72,C78,C113,C118,C146,C158,C159)</f>
        <v>0.81899835704444557</v>
      </c>
      <c r="D8" s="246">
        <f t="shared" ref="D8:G8" si="12">AVERAGE(D18,D37,D72,D78,D113,D118,D146,D158,D159)</f>
        <v>0.83657194432179638</v>
      </c>
      <c r="E8" s="246">
        <f t="shared" si="12"/>
        <v>0.83657497100137179</v>
      </c>
      <c r="F8" s="246">
        <f t="shared" si="12"/>
        <v>0.84081418037902744</v>
      </c>
      <c r="G8" s="246">
        <f t="shared" si="12"/>
        <v>0.84481767348704528</v>
      </c>
      <c r="H8" s="236"/>
      <c r="I8" s="236"/>
      <c r="J8" s="236"/>
      <c r="K8" s="236"/>
      <c r="L8" s="236"/>
      <c r="M8" s="236"/>
      <c r="N8" s="236"/>
      <c r="O8" s="236"/>
      <c r="P8" s="236"/>
      <c r="Q8" s="250">
        <f t="shared" si="4"/>
        <v>1.0214574145676791</v>
      </c>
      <c r="R8" s="250">
        <f t="shared" si="5"/>
        <v>1.0000036179549123</v>
      </c>
      <c r="S8" s="250">
        <f t="shared" si="6"/>
        <v>1.0050673394789487</v>
      </c>
      <c r="T8" s="250">
        <f t="shared" si="7"/>
        <v>1.0047614481313971</v>
      </c>
      <c r="U8" s="272">
        <f t="shared" si="8"/>
        <v>1.0315254801435438</v>
      </c>
    </row>
    <row r="9" spans="1:21" s="235" customFormat="1" ht="12.75" x14ac:dyDescent="0.2">
      <c r="A9" s="236" t="s">
        <v>674</v>
      </c>
      <c r="B9" s="236" t="s">
        <v>674</v>
      </c>
      <c r="C9" s="246">
        <f>AVERAGE(C16,C23,C27,C30,C40,C42,C45,C51,C52,C54,C67,C69,C70,C80,C103,C114,C121,C123,C124,C152,C160)</f>
        <v>0.63010259950357261</v>
      </c>
      <c r="D9" s="246">
        <f t="shared" ref="D9:G9" si="13">AVERAGE(D16,D23,D27,D30,D40,D42,D45,D51,D52,D54,D67,D69,D70,D80,D103,D114,D121,D123,D124,D152,D160)</f>
        <v>0.63054253636854296</v>
      </c>
      <c r="E9" s="246">
        <f t="shared" si="13"/>
        <v>0.65376875632025044</v>
      </c>
      <c r="F9" s="246">
        <f t="shared" si="13"/>
        <v>0.6663966457425774</v>
      </c>
      <c r="G9" s="246">
        <f t="shared" si="13"/>
        <v>0.63353322326060446</v>
      </c>
      <c r="H9" s="236"/>
      <c r="I9" s="236"/>
      <c r="J9" s="236"/>
      <c r="K9" s="236"/>
      <c r="L9" s="236"/>
      <c r="M9" s="236"/>
      <c r="N9" s="236"/>
      <c r="O9" s="236"/>
      <c r="P9" s="236"/>
      <c r="Q9" s="250">
        <f t="shared" si="4"/>
        <v>1.0006981987779719</v>
      </c>
      <c r="R9" s="250">
        <f t="shared" si="5"/>
        <v>1.0368352943886598</v>
      </c>
      <c r="S9" s="250">
        <f t="shared" si="6"/>
        <v>1.0193155290769833</v>
      </c>
      <c r="T9" s="250">
        <f t="shared" si="7"/>
        <v>0.95068489211053475</v>
      </c>
      <c r="U9" s="272">
        <f t="shared" si="8"/>
        <v>1.0054445478557534</v>
      </c>
    </row>
    <row r="10" spans="1:21" s="235" customFormat="1" ht="12.75" x14ac:dyDescent="0.2">
      <c r="A10" s="236" t="s">
        <v>675</v>
      </c>
      <c r="B10" s="236" t="s">
        <v>675</v>
      </c>
      <c r="C10" s="246">
        <f>AVERAGE(C13,C17,C20,C24,C28,C63,C104,C106,C117,C130,C134,C156)</f>
        <v>0.60572361547129261</v>
      </c>
      <c r="D10" s="246">
        <f t="shared" ref="D10:G10" si="14">AVERAGE(D13,D17,D20,D24,D28,D63,D104,D106,D117,D130,D134,D156)</f>
        <v>0.63497774762457038</v>
      </c>
      <c r="E10" s="246">
        <f t="shared" si="14"/>
        <v>0.63051393301979142</v>
      </c>
      <c r="F10" s="246">
        <f t="shared" si="14"/>
        <v>0.62162284768718612</v>
      </c>
      <c r="G10" s="246">
        <f t="shared" si="14"/>
        <v>0.65719343879729786</v>
      </c>
      <c r="H10" s="236"/>
      <c r="I10" s="236"/>
      <c r="J10" s="236"/>
      <c r="K10" s="236"/>
      <c r="L10" s="236"/>
      <c r="M10" s="236"/>
      <c r="N10" s="236"/>
      <c r="O10" s="236"/>
      <c r="P10" s="236"/>
      <c r="Q10" s="250">
        <f t="shared" si="4"/>
        <v>1.0482961723896402</v>
      </c>
      <c r="R10" s="250">
        <f t="shared" si="5"/>
        <v>0.99297012435242349</v>
      </c>
      <c r="S10" s="250">
        <f t="shared" si="6"/>
        <v>0.9858986695345141</v>
      </c>
      <c r="T10" s="250">
        <f t="shared" si="7"/>
        <v>1.057222142401065</v>
      </c>
      <c r="U10" s="272">
        <f t="shared" si="8"/>
        <v>1.0849724561027034</v>
      </c>
    </row>
    <row r="11" spans="1:21" s="235" customFormat="1" ht="12.75" x14ac:dyDescent="0.2">
      <c r="A11" s="236" t="s">
        <v>676</v>
      </c>
      <c r="B11" s="236" t="s">
        <v>676</v>
      </c>
      <c r="C11" s="246">
        <f>AVERAGE(C83,C87,C147,C161)</f>
        <v>0.56888888888888889</v>
      </c>
      <c r="D11" s="246">
        <f t="shared" ref="D11:G11" si="15">AVERAGE(D83,D87,D147,D161)</f>
        <v>0.56077777777777771</v>
      </c>
      <c r="E11" s="246">
        <f t="shared" si="15"/>
        <v>0.57055555555555548</v>
      </c>
      <c r="F11" s="246">
        <f t="shared" si="15"/>
        <v>0.58977777777777785</v>
      </c>
      <c r="G11" s="246">
        <f t="shared" si="15"/>
        <v>0.61297032705966104</v>
      </c>
      <c r="H11" s="236"/>
      <c r="I11" s="236"/>
      <c r="J11" s="236"/>
      <c r="K11" s="236"/>
      <c r="L11" s="236"/>
      <c r="M11" s="236"/>
      <c r="N11" s="236"/>
      <c r="O11" s="236"/>
      <c r="P11" s="236"/>
      <c r="Q11" s="250">
        <f t="shared" si="4"/>
        <v>0.98574218749999987</v>
      </c>
      <c r="R11" s="250">
        <f t="shared" si="5"/>
        <v>1.0174361006538537</v>
      </c>
      <c r="S11" s="250">
        <f t="shared" si="6"/>
        <v>1.0336903602726391</v>
      </c>
      <c r="T11" s="250">
        <f t="shared" si="7"/>
        <v>1.0393242169436603</v>
      </c>
      <c r="U11" s="272">
        <f t="shared" si="8"/>
        <v>1.0774869030345604</v>
      </c>
    </row>
    <row r="12" spans="1:21" s="239" customFormat="1" ht="12.75" x14ac:dyDescent="0.2">
      <c r="A12" s="224" t="s">
        <v>12</v>
      </c>
      <c r="B12" s="224" t="s">
        <v>12</v>
      </c>
      <c r="C12" s="238">
        <f>'Transformed 2007'!H3</f>
        <v>4.5000000000000012E-2</v>
      </c>
      <c r="D12" s="238">
        <f>'Transformed 2010'!H3</f>
        <v>2.0000000000000018E-2</v>
      </c>
      <c r="E12" s="238">
        <f>'Transformed 2013'!H3</f>
        <v>0.10249999999999998</v>
      </c>
      <c r="F12" s="238">
        <f>'Transformed 2016'!H3</f>
        <v>3.5000000000000003E-2</v>
      </c>
      <c r="G12" s="238">
        <f>'Transformed 2019 new'!H3</f>
        <v>7.4999999999999983E-2</v>
      </c>
      <c r="I12" s="239">
        <v>1</v>
      </c>
      <c r="Q12" s="250">
        <f t="shared" si="4"/>
        <v>0.4444444444444447</v>
      </c>
      <c r="R12" s="250">
        <f t="shared" si="5"/>
        <v>5.1249999999999947</v>
      </c>
      <c r="S12" s="250">
        <f t="shared" si="6"/>
        <v>0.34146341463414642</v>
      </c>
      <c r="T12" s="250">
        <f t="shared" si="7"/>
        <v>2.1428571428571423</v>
      </c>
      <c r="U12" s="272">
        <f t="shared" si="8"/>
        <v>1.6666666666666659</v>
      </c>
    </row>
    <row r="13" spans="1:21" s="239" customFormat="1" ht="12.75" x14ac:dyDescent="0.2">
      <c r="A13" s="225" t="s">
        <v>13</v>
      </c>
      <c r="B13" s="225" t="s">
        <v>13</v>
      </c>
      <c r="C13" s="238">
        <f>'Transformed 2007'!H4</f>
        <v>0.66833333333333333</v>
      </c>
      <c r="D13" s="238">
        <f>'Transformed 2010'!H4</f>
        <v>0.70833333333333337</v>
      </c>
      <c r="E13" s="238">
        <f>'Transformed 2013'!H4</f>
        <v>0.65</v>
      </c>
      <c r="F13" s="238">
        <f>'Transformed 2016'!H4</f>
        <v>0.68433333333333335</v>
      </c>
      <c r="G13" s="238">
        <f>'Transformed 2019 new'!H4</f>
        <v>0.6801197357970622</v>
      </c>
      <c r="O13" s="239">
        <v>1</v>
      </c>
      <c r="Q13" s="250">
        <f t="shared" si="4"/>
        <v>1.059850374064838</v>
      </c>
      <c r="R13" s="250">
        <f t="shared" si="5"/>
        <v>0.91764705882352937</v>
      </c>
      <c r="S13" s="250">
        <f t="shared" si="6"/>
        <v>1.0528205128205128</v>
      </c>
      <c r="T13" s="250">
        <f t="shared" si="7"/>
        <v>0.99384277028309131</v>
      </c>
      <c r="U13" s="272">
        <f t="shared" si="8"/>
        <v>1.0176355149083225</v>
      </c>
    </row>
    <row r="14" spans="1:21" s="239" customFormat="1" ht="12.75" x14ac:dyDescent="0.2">
      <c r="A14" s="225" t="s">
        <v>14</v>
      </c>
      <c r="B14" s="225" t="s">
        <v>14</v>
      </c>
      <c r="C14" s="238">
        <f>'Transformed 2007'!H5</f>
        <v>0.4333649740984189</v>
      </c>
      <c r="D14" s="238">
        <f>'Transformed 2010'!H5</f>
        <v>0.48784348673424172</v>
      </c>
      <c r="E14" s="238">
        <f>'Transformed 2013'!H5</f>
        <v>0.49592911276905605</v>
      </c>
      <c r="F14" s="238">
        <f>'Transformed 2016'!H5</f>
        <v>0.56692832488341338</v>
      </c>
      <c r="G14" s="238">
        <f>'Transformed 2019 new'!H5</f>
        <v>0.57750204595026255</v>
      </c>
      <c r="H14" s="239">
        <v>1</v>
      </c>
      <c r="Q14" s="250">
        <f t="shared" si="4"/>
        <v>1.125710465524264</v>
      </c>
      <c r="R14" s="250">
        <f t="shared" si="5"/>
        <v>1.0165742215581102</v>
      </c>
      <c r="S14" s="250">
        <f t="shared" si="6"/>
        <v>1.1431640335005302</v>
      </c>
      <c r="T14" s="250">
        <f t="shared" si="7"/>
        <v>1.0186508957177676</v>
      </c>
      <c r="U14" s="272">
        <f t="shared" si="8"/>
        <v>1.332599726481609</v>
      </c>
    </row>
    <row r="15" spans="1:21" s="239" customFormat="1" ht="12.75" x14ac:dyDescent="0.2">
      <c r="A15" s="225" t="s">
        <v>15</v>
      </c>
      <c r="B15" s="225" t="s">
        <v>15</v>
      </c>
      <c r="C15" s="238">
        <f>'Transformed 2007'!H6</f>
        <v>0.54992223238112881</v>
      </c>
      <c r="D15" s="238">
        <f>'Transformed 2010'!H6</f>
        <v>0.58330645876611786</v>
      </c>
      <c r="E15" s="238">
        <f>'Transformed 2013'!H6</f>
        <v>0.50666666666666671</v>
      </c>
      <c r="F15" s="238">
        <f>'Transformed 2016'!H6</f>
        <v>0.59915122543979549</v>
      </c>
      <c r="G15" s="238">
        <f>'Transformed 2019 new'!H6</f>
        <v>0.58413157677940863</v>
      </c>
      <c r="K15" s="239">
        <v>1</v>
      </c>
      <c r="Q15" s="250">
        <f t="shared" si="4"/>
        <v>1.060707177159282</v>
      </c>
      <c r="R15" s="250">
        <f t="shared" si="5"/>
        <v>0.86861144609718677</v>
      </c>
      <c r="S15" s="250">
        <f t="shared" si="6"/>
        <v>1.1825353133680172</v>
      </c>
      <c r="T15" s="250">
        <f t="shared" si="7"/>
        <v>0.97493179013468267</v>
      </c>
      <c r="U15" s="272">
        <f t="shared" si="8"/>
        <v>1.0622076038827446</v>
      </c>
    </row>
    <row r="16" spans="1:21" s="239" customFormat="1" ht="12.75" x14ac:dyDescent="0.2">
      <c r="A16" s="225" t="s">
        <v>16</v>
      </c>
      <c r="B16" s="225" t="s">
        <v>16</v>
      </c>
      <c r="C16" s="238">
        <f>'Transformed 2007'!H7</f>
        <v>0.75800000000000001</v>
      </c>
      <c r="D16" s="238">
        <f>'Transformed 2010'!H7</f>
        <v>0.7566666666666666</v>
      </c>
      <c r="E16" s="238">
        <f>'Transformed 2013'!H7</f>
        <v>0.68333333333333335</v>
      </c>
      <c r="F16" s="238">
        <f>'Transformed 2016'!H7</f>
        <v>0.72233333333333338</v>
      </c>
      <c r="G16" s="238">
        <f>'Transformed 2019 new'!H7</f>
        <v>0.77568032864319203</v>
      </c>
      <c r="N16" s="239">
        <v>1</v>
      </c>
      <c r="Q16" s="250">
        <f t="shared" si="4"/>
        <v>0.99824098504837278</v>
      </c>
      <c r="R16" s="250">
        <f t="shared" si="5"/>
        <v>0.90308370044052877</v>
      </c>
      <c r="S16" s="250">
        <f t="shared" si="6"/>
        <v>1.0570731707317074</v>
      </c>
      <c r="T16" s="250">
        <f t="shared" si="7"/>
        <v>1.0738537083200628</v>
      </c>
      <c r="U16" s="272">
        <f t="shared" si="8"/>
        <v>1.0233249718247917</v>
      </c>
    </row>
    <row r="17" spans="1:23" s="239" customFormat="1" ht="12.75" x14ac:dyDescent="0.2">
      <c r="A17" s="225" t="s">
        <v>17</v>
      </c>
      <c r="B17" s="225" t="s">
        <v>17</v>
      </c>
      <c r="C17" s="238">
        <f>'Transformed 2007'!H8</f>
        <v>0.69733333333333325</v>
      </c>
      <c r="D17" s="238">
        <f>'Transformed 2010'!H8</f>
        <v>0.67866666666666664</v>
      </c>
      <c r="E17" s="238">
        <f>'Transformed 2013'!H8</f>
        <v>0.61666666666666659</v>
      </c>
      <c r="F17" s="238">
        <f>'Transformed 2016'!H8</f>
        <v>0.59466666666666668</v>
      </c>
      <c r="G17" s="238">
        <f>'Transformed 2019 new'!H8</f>
        <v>0.71035003995593227</v>
      </c>
      <c r="O17" s="239">
        <v>1</v>
      </c>
      <c r="Q17" s="250">
        <f t="shared" si="4"/>
        <v>0.97323135755258139</v>
      </c>
      <c r="R17" s="250">
        <f t="shared" si="5"/>
        <v>0.90864440078585451</v>
      </c>
      <c r="S17" s="250">
        <f t="shared" si="6"/>
        <v>0.96432432432432447</v>
      </c>
      <c r="T17" s="250">
        <f t="shared" si="7"/>
        <v>1.1945348205536976</v>
      </c>
      <c r="U17" s="272">
        <f t="shared" si="8"/>
        <v>1.0186664052905339</v>
      </c>
    </row>
    <row r="18" spans="1:23" s="239" customFormat="1" ht="12.75" x14ac:dyDescent="0.2">
      <c r="A18" s="225" t="s">
        <v>18</v>
      </c>
      <c r="B18" s="225" t="s">
        <v>18</v>
      </c>
      <c r="C18" s="238">
        <f>'Transformed 2007'!H9</f>
        <v>0.91966666666666674</v>
      </c>
      <c r="D18" s="238">
        <f>'Transformed 2010'!H9</f>
        <v>0.92900000000000005</v>
      </c>
      <c r="E18" s="238">
        <f>'Transformed 2013'!H9</f>
        <v>0.8793333333333333</v>
      </c>
      <c r="F18" s="238">
        <f>'Transformed 2016'!H9</f>
        <v>0.86699999999999999</v>
      </c>
      <c r="G18" s="238">
        <f>'Transformed 2019 new'!H9</f>
        <v>0.88162715172355932</v>
      </c>
      <c r="M18" s="239">
        <v>1</v>
      </c>
      <c r="Q18" s="250">
        <f t="shared" si="4"/>
        <v>1.0101486045668719</v>
      </c>
      <c r="R18" s="250">
        <f t="shared" si="5"/>
        <v>0.94653749551489053</v>
      </c>
      <c r="S18" s="250">
        <f t="shared" si="6"/>
        <v>0.98597422289613346</v>
      </c>
      <c r="T18" s="250">
        <f t="shared" si="7"/>
        <v>1.01687099391414</v>
      </c>
      <c r="U18" s="272">
        <f t="shared" si="8"/>
        <v>0.95863771481358384</v>
      </c>
    </row>
    <row r="19" spans="1:23" s="239" customFormat="1" ht="12.75" x14ac:dyDescent="0.2">
      <c r="A19" s="225" t="s">
        <v>19</v>
      </c>
      <c r="B19" s="225" t="s">
        <v>19</v>
      </c>
      <c r="C19" s="238">
        <f>'Transformed 2007'!H10</f>
        <v>0.874</v>
      </c>
      <c r="D19" s="238">
        <f>'Transformed 2010'!H10</f>
        <v>0.86999999999999988</v>
      </c>
      <c r="E19" s="238">
        <f>'Transformed 2013'!H10</f>
        <v>0.92799999999999994</v>
      </c>
      <c r="F19" s="238">
        <f>'Transformed 2016'!H10</f>
        <v>0.93966666666666665</v>
      </c>
      <c r="G19" s="238">
        <f>'Transformed 2019 new'!H10</f>
        <v>0.89637092274598873</v>
      </c>
      <c r="L19" s="239">
        <v>1</v>
      </c>
      <c r="Q19" s="250">
        <f t="shared" si="4"/>
        <v>0.9954233409610983</v>
      </c>
      <c r="R19" s="250">
        <f t="shared" si="5"/>
        <v>1.0666666666666667</v>
      </c>
      <c r="S19" s="250">
        <f t="shared" si="6"/>
        <v>1.0125718390804599</v>
      </c>
      <c r="T19" s="250">
        <f t="shared" si="7"/>
        <v>0.95392435907696571</v>
      </c>
      <c r="U19" s="272">
        <f t="shared" si="8"/>
        <v>1.0255960214484996</v>
      </c>
    </row>
    <row r="20" spans="1:23" s="239" customFormat="1" ht="12.75" x14ac:dyDescent="0.2">
      <c r="A20" s="225" t="s">
        <v>20</v>
      </c>
      <c r="B20" s="225" t="s">
        <v>20</v>
      </c>
      <c r="C20" s="238">
        <f>'Transformed 2007'!H11</f>
        <v>0.61099999999999999</v>
      </c>
      <c r="D20" s="238">
        <f>'Transformed 2010'!H11</f>
        <v>0.57433333333333325</v>
      </c>
      <c r="E20" s="238">
        <f>'Transformed 2013'!H11</f>
        <v>0.58900000000000008</v>
      </c>
      <c r="F20" s="238">
        <f>'Transformed 2016'!H11</f>
        <v>0.57199999999999995</v>
      </c>
      <c r="G20" s="238">
        <f>'Transformed 2019 new'!H11</f>
        <v>0.58513349276864401</v>
      </c>
      <c r="O20" s="239">
        <v>1</v>
      </c>
      <c r="Q20" s="250">
        <f t="shared" si="4"/>
        <v>0.93998908892525901</v>
      </c>
      <c r="R20" s="250">
        <f t="shared" si="5"/>
        <v>1.0255368543238541</v>
      </c>
      <c r="S20" s="250">
        <f t="shared" si="6"/>
        <v>0.9711375212224107</v>
      </c>
      <c r="T20" s="250">
        <f t="shared" si="7"/>
        <v>1.0229606516934338</v>
      </c>
      <c r="U20" s="272">
        <f t="shared" si="8"/>
        <v>0.95766529094704422</v>
      </c>
    </row>
    <row r="21" spans="1:23" s="239" customFormat="1" ht="12.75" x14ac:dyDescent="0.2">
      <c r="A21" s="225" t="s">
        <v>21</v>
      </c>
      <c r="B21" s="225" t="s">
        <v>21</v>
      </c>
      <c r="C21" s="238">
        <f>'Transformed 2007'!H12</f>
        <v>0.73133333333333339</v>
      </c>
      <c r="D21" s="238">
        <f>'Transformed 2010'!H12</f>
        <v>0.71533333333333338</v>
      </c>
      <c r="E21" s="238">
        <f>'Transformed 2013'!H12</f>
        <v>0.60466666666666669</v>
      </c>
      <c r="F21" s="238">
        <f>'Transformed 2016'!H12</f>
        <v>0.6140000000000001</v>
      </c>
      <c r="G21" s="238">
        <f>'Transformed 2019 new'!H12</f>
        <v>0.67218796554833338</v>
      </c>
      <c r="H21" s="239">
        <v>1</v>
      </c>
      <c r="Q21" s="250">
        <f t="shared" si="4"/>
        <v>0.9781221513217867</v>
      </c>
      <c r="R21" s="250">
        <f t="shared" si="5"/>
        <v>0.84529356943150047</v>
      </c>
      <c r="S21" s="250">
        <f t="shared" si="6"/>
        <v>1.0154355016538039</v>
      </c>
      <c r="T21" s="250">
        <f t="shared" si="7"/>
        <v>1.0947686735314874</v>
      </c>
      <c r="U21" s="272">
        <f t="shared" si="8"/>
        <v>0.91912666209890614</v>
      </c>
    </row>
    <row r="22" spans="1:23" s="239" customFormat="1" ht="12.75" x14ac:dyDescent="0.2">
      <c r="A22" s="225" t="s">
        <v>22</v>
      </c>
      <c r="B22" s="225" t="s">
        <v>22</v>
      </c>
      <c r="C22" s="238">
        <f>'Transformed 2007'!H13</f>
        <v>0.48493714247116648</v>
      </c>
      <c r="D22" s="238">
        <f>'Transformed 2010'!H13</f>
        <v>0.5053333333333333</v>
      </c>
      <c r="E22" s="238">
        <f>'Transformed 2013'!H13</f>
        <v>0.51733333333333331</v>
      </c>
      <c r="F22" s="238">
        <f>'Transformed 2016'!H13</f>
        <v>0.49487391551110721</v>
      </c>
      <c r="G22" s="238">
        <f>'Transformed 2019 new'!H13</f>
        <v>0.52255890034447239</v>
      </c>
      <c r="I22" s="239">
        <v>1</v>
      </c>
      <c r="Q22" s="250">
        <f t="shared" si="4"/>
        <v>1.0420594528153297</v>
      </c>
      <c r="R22" s="250">
        <f t="shared" si="5"/>
        <v>1.0237467018469657</v>
      </c>
      <c r="S22" s="250">
        <f t="shared" si="6"/>
        <v>0.9565861768900269</v>
      </c>
      <c r="T22" s="250">
        <f t="shared" si="7"/>
        <v>1.0559435120050165</v>
      </c>
      <c r="U22" s="272">
        <f t="shared" si="8"/>
        <v>1.0775806894922322</v>
      </c>
    </row>
    <row r="23" spans="1:23" s="239" customFormat="1" ht="12.75" x14ac:dyDescent="0.2">
      <c r="A23" s="225" t="s">
        <v>23</v>
      </c>
      <c r="B23" s="225" t="s">
        <v>23</v>
      </c>
      <c r="C23" s="238">
        <f>'Transformed 2007'!H14</f>
        <v>0.77750000000000008</v>
      </c>
      <c r="D23" s="238">
        <f>'Transformed 2010'!H14</f>
        <v>0.77374999999999994</v>
      </c>
      <c r="E23" s="238">
        <f>'Transformed 2013'!H14</f>
        <v>0.79458333333333342</v>
      </c>
      <c r="F23" s="238">
        <f>'Transformed 2016'!H14</f>
        <v>0.76458333333333339</v>
      </c>
      <c r="G23" s="238">
        <f>'Transformed 2019 new'!H14</f>
        <v>0.6951590453741171</v>
      </c>
      <c r="N23" s="239">
        <v>1</v>
      </c>
      <c r="Q23" s="250">
        <f t="shared" si="4"/>
        <v>0.9951768488745979</v>
      </c>
      <c r="R23" s="250">
        <f t="shared" si="5"/>
        <v>1.0269251480883146</v>
      </c>
      <c r="S23" s="250">
        <f t="shared" si="6"/>
        <v>0.96224436287362347</v>
      </c>
      <c r="T23" s="250">
        <f t="shared" si="7"/>
        <v>0.90919984136124299</v>
      </c>
      <c r="U23" s="272">
        <f t="shared" si="8"/>
        <v>0.8940952352078676</v>
      </c>
    </row>
    <row r="24" spans="1:23" s="239" customFormat="1" ht="12.75" x14ac:dyDescent="0.2">
      <c r="A24" s="225" t="s">
        <v>24</v>
      </c>
      <c r="B24" s="266" t="s">
        <v>24</v>
      </c>
      <c r="C24" s="238"/>
      <c r="D24" s="238"/>
      <c r="E24" s="238"/>
      <c r="F24" s="238"/>
      <c r="G24" s="238"/>
      <c r="O24" s="239">
        <v>1</v>
      </c>
      <c r="U24" s="273"/>
      <c r="W24" s="276" t="s">
        <v>681</v>
      </c>
    </row>
    <row r="25" spans="1:23" s="239" customFormat="1" ht="12.75" x14ac:dyDescent="0.2">
      <c r="A25" s="225" t="s">
        <v>25</v>
      </c>
      <c r="B25" s="225" t="s">
        <v>25</v>
      </c>
      <c r="C25" s="238">
        <f>'Transformed 2007'!H16</f>
        <v>0.8663333333333334</v>
      </c>
      <c r="D25" s="238">
        <f>'Transformed 2010'!H16</f>
        <v>0.86333333333333329</v>
      </c>
      <c r="E25" s="238">
        <f>'Transformed 2013'!H16</f>
        <v>0.92366666666666664</v>
      </c>
      <c r="F25" s="238">
        <f>'Transformed 2016'!H16</f>
        <v>0.93266666666666664</v>
      </c>
      <c r="G25" s="238">
        <f>'Transformed 2019 new'!H16</f>
        <v>0.94016697642522595</v>
      </c>
      <c r="L25" s="239">
        <v>1</v>
      </c>
      <c r="Q25" s="250">
        <f t="shared" si="4"/>
        <v>0.99653712966525576</v>
      </c>
      <c r="R25" s="250">
        <f t="shared" si="5"/>
        <v>1.0698841698841699</v>
      </c>
      <c r="S25" s="250">
        <f t="shared" si="6"/>
        <v>1.0097437748105378</v>
      </c>
      <c r="T25" s="250">
        <f t="shared" si="7"/>
        <v>1.0080417903058176</v>
      </c>
      <c r="U25" s="272">
        <f t="shared" si="8"/>
        <v>1.0852254441230003</v>
      </c>
    </row>
    <row r="26" spans="1:23" s="239" customFormat="1" ht="12.75" x14ac:dyDescent="0.2">
      <c r="A26" s="225" t="s">
        <v>26</v>
      </c>
      <c r="B26" s="225" t="s">
        <v>26</v>
      </c>
      <c r="C26" s="238">
        <f>'Transformed 2007'!H17</f>
        <v>0.66300000000000003</v>
      </c>
      <c r="D26" s="238">
        <f>'Transformed 2010'!H17</f>
        <v>0.70066666666666655</v>
      </c>
      <c r="E26" s="238">
        <f>'Transformed 2013'!H17</f>
        <v>0.70366666666666666</v>
      </c>
      <c r="F26" s="238">
        <f>'Transformed 2016'!H17</f>
        <v>0.65033333333333332</v>
      </c>
      <c r="G26" s="238">
        <f>'Transformed 2019 new'!H17</f>
        <v>0.64240222389011292</v>
      </c>
      <c r="K26" s="239">
        <v>1</v>
      </c>
      <c r="Q26" s="250">
        <f t="shared" si="4"/>
        <v>1.0568124685771743</v>
      </c>
      <c r="R26" s="250">
        <f t="shared" si="5"/>
        <v>1.004281636536632</v>
      </c>
      <c r="S26" s="250">
        <f t="shared" si="6"/>
        <v>0.92420653718616763</v>
      </c>
      <c r="T26" s="250">
        <f t="shared" si="7"/>
        <v>0.98780454724261346</v>
      </c>
      <c r="U26" s="272">
        <f t="shared" si="8"/>
        <v>0.96893246438931058</v>
      </c>
    </row>
    <row r="27" spans="1:23" s="239" customFormat="1" ht="12.75" x14ac:dyDescent="0.2">
      <c r="A27" s="225" t="s">
        <v>27</v>
      </c>
      <c r="B27" s="225" t="s">
        <v>27</v>
      </c>
      <c r="C27" s="238">
        <f>'Transformed 2007'!H18</f>
        <v>0.57833333333333337</v>
      </c>
      <c r="D27" s="238">
        <f>'Transformed 2010'!H18</f>
        <v>0.6120000000000001</v>
      </c>
      <c r="E27" s="238">
        <f>'Transformed 2013'!H18</f>
        <v>0.67100000000000004</v>
      </c>
      <c r="F27" s="238">
        <f>'Transformed 2016'!H18</f>
        <v>0.70466666666666666</v>
      </c>
      <c r="G27" s="238">
        <f>'Transformed 2019 new'!H18</f>
        <v>0.61463008776002825</v>
      </c>
      <c r="N27" s="239">
        <v>1</v>
      </c>
      <c r="Q27" s="250">
        <f t="shared" si="4"/>
        <v>1.05821325648415</v>
      </c>
      <c r="R27" s="250">
        <f t="shared" si="5"/>
        <v>1.0964052287581698</v>
      </c>
      <c r="S27" s="250">
        <f t="shared" si="6"/>
        <v>1.050173869846001</v>
      </c>
      <c r="T27" s="250">
        <f t="shared" si="7"/>
        <v>0.87222812832548946</v>
      </c>
      <c r="U27" s="272">
        <f t="shared" si="8"/>
        <v>1.062760958662873</v>
      </c>
    </row>
    <row r="28" spans="1:23" s="239" customFormat="1" ht="12.75" x14ac:dyDescent="0.2">
      <c r="A28" s="225" t="s">
        <v>28</v>
      </c>
      <c r="B28" s="225" t="s">
        <v>28</v>
      </c>
      <c r="C28" s="238">
        <f>'Transformed 2007'!H19</f>
        <v>0.61899999999999999</v>
      </c>
      <c r="D28" s="238">
        <f>'Transformed 2010'!H19</f>
        <v>0.6359999999999999</v>
      </c>
      <c r="E28" s="238">
        <f>'Transformed 2013'!H19</f>
        <v>0.66200000000000003</v>
      </c>
      <c r="F28" s="238">
        <f>'Transformed 2016'!H19</f>
        <v>0.60233333333333339</v>
      </c>
      <c r="G28" s="238">
        <f>'Transformed 2019 new'!H19</f>
        <v>0.63227718840567804</v>
      </c>
      <c r="O28" s="239">
        <v>1</v>
      </c>
      <c r="Q28" s="250">
        <f t="shared" si="4"/>
        <v>1.0274636510500805</v>
      </c>
      <c r="R28" s="250">
        <f t="shared" si="5"/>
        <v>1.0408805031446544</v>
      </c>
      <c r="S28" s="250">
        <f t="shared" si="6"/>
        <v>0.90986908358509566</v>
      </c>
      <c r="T28" s="250">
        <f t="shared" si="7"/>
        <v>1.0497130964123043</v>
      </c>
      <c r="U28" s="272">
        <f t="shared" si="8"/>
        <v>1.02144941584116</v>
      </c>
    </row>
    <row r="29" spans="1:23" s="239" customFormat="1" ht="12.75" x14ac:dyDescent="0.2">
      <c r="A29" s="225" t="s">
        <v>29</v>
      </c>
      <c r="B29" s="225" t="s">
        <v>29</v>
      </c>
      <c r="C29" s="238">
        <f>'Transformed 2007'!H20</f>
        <v>0.69599999999999995</v>
      </c>
      <c r="D29" s="238">
        <f>'Transformed 2010'!H20</f>
        <v>0.71566666666666667</v>
      </c>
      <c r="E29" s="238">
        <f>'Transformed 2013'!H20</f>
        <v>0.746</v>
      </c>
      <c r="F29" s="238">
        <f>'Transformed 2016'!H20</f>
        <v>0.73766666666666669</v>
      </c>
      <c r="G29" s="238">
        <f>'Transformed 2019 new'!H20</f>
        <v>0.7640796048135593</v>
      </c>
      <c r="K29" s="239">
        <v>1</v>
      </c>
      <c r="Q29" s="250">
        <f t="shared" si="4"/>
        <v>1.0282567049808431</v>
      </c>
      <c r="R29" s="250">
        <f t="shared" si="5"/>
        <v>1.0423847228691197</v>
      </c>
      <c r="S29" s="250">
        <f t="shared" si="6"/>
        <v>0.98882931188561218</v>
      </c>
      <c r="T29" s="250">
        <f t="shared" si="7"/>
        <v>1.0358060616541698</v>
      </c>
      <c r="U29" s="272">
        <f t="shared" si="8"/>
        <v>1.0978155241574128</v>
      </c>
    </row>
    <row r="30" spans="1:23" s="239" customFormat="1" ht="12.75" x14ac:dyDescent="0.2">
      <c r="A30" s="225" t="s">
        <v>30</v>
      </c>
      <c r="B30" s="225" t="s">
        <v>30</v>
      </c>
      <c r="C30" s="238">
        <f>'Transformed 2007'!H21</f>
        <v>0.57599999999999996</v>
      </c>
      <c r="D30" s="238">
        <f>'Transformed 2010'!H21</f>
        <v>0.60766666666666669</v>
      </c>
      <c r="E30" s="238">
        <f>'Transformed 2013'!H21</f>
        <v>0.62799999999999989</v>
      </c>
      <c r="F30" s="238">
        <f>'Transformed 2016'!H21</f>
        <v>0.60100000000000009</v>
      </c>
      <c r="G30" s="238">
        <f>'Transformed 2019 new'!H21</f>
        <v>0.47608241724833328</v>
      </c>
      <c r="N30" s="239">
        <v>1</v>
      </c>
      <c r="Q30" s="250">
        <f t="shared" si="4"/>
        <v>1.0549768518518519</v>
      </c>
      <c r="R30" s="250">
        <f t="shared" si="5"/>
        <v>1.033461327482172</v>
      </c>
      <c r="S30" s="250">
        <f t="shared" si="6"/>
        <v>0.95700636942675188</v>
      </c>
      <c r="T30" s="250">
        <f t="shared" si="7"/>
        <v>0.79215044467276741</v>
      </c>
      <c r="U30" s="272">
        <f t="shared" si="8"/>
        <v>0.82653197438946757</v>
      </c>
    </row>
    <row r="31" spans="1:23" s="239" customFormat="1" ht="12.75" x14ac:dyDescent="0.2">
      <c r="A31" s="225" t="s">
        <v>31</v>
      </c>
      <c r="B31" s="225" t="s">
        <v>31</v>
      </c>
      <c r="C31" s="238">
        <f>'Transformed 2007'!H22</f>
        <v>0.72200000000000009</v>
      </c>
      <c r="D31" s="238">
        <f>'Transformed 2010'!H22</f>
        <v>0.76800000000000002</v>
      </c>
      <c r="E31" s="238">
        <f>'Transformed 2013'!H22</f>
        <v>0.78</v>
      </c>
      <c r="F31" s="238">
        <f>'Transformed 2016'!H22</f>
        <v>0.68633333333333335</v>
      </c>
      <c r="G31" s="238">
        <f>'Transformed 2019 new'!H22</f>
        <v>0.76208845805833336</v>
      </c>
      <c r="J31" s="239">
        <v>1</v>
      </c>
      <c r="Q31" s="250">
        <f t="shared" si="4"/>
        <v>1.0637119113573406</v>
      </c>
      <c r="R31" s="250">
        <f t="shared" si="5"/>
        <v>1.015625</v>
      </c>
      <c r="S31" s="250">
        <f t="shared" si="6"/>
        <v>0.8799145299145299</v>
      </c>
      <c r="T31" s="250">
        <f t="shared" si="7"/>
        <v>1.1103765780354542</v>
      </c>
      <c r="U31" s="272">
        <f t="shared" si="8"/>
        <v>1.0555241801361956</v>
      </c>
    </row>
    <row r="32" spans="1:23" s="239" customFormat="1" ht="12.75" x14ac:dyDescent="0.2">
      <c r="A32" s="225" t="s">
        <v>32</v>
      </c>
      <c r="B32" s="225" t="s">
        <v>32</v>
      </c>
      <c r="C32" s="238">
        <f>'Transformed 2007'!H23</f>
        <v>0.67100000000000004</v>
      </c>
      <c r="D32" s="238">
        <f>'Transformed 2010'!H23</f>
        <v>0.68133333333333335</v>
      </c>
      <c r="E32" s="238">
        <f>'Transformed 2013'!H23</f>
        <v>0.70966666666666667</v>
      </c>
      <c r="F32" s="238">
        <f>'Transformed 2016'!H23</f>
        <v>0.72066666666666668</v>
      </c>
      <c r="G32" s="238">
        <f>'Transformed 2019 new'!H23</f>
        <v>0.79590741376409613</v>
      </c>
      <c r="L32" s="239">
        <v>1</v>
      </c>
      <c r="Q32" s="250">
        <f t="shared" si="4"/>
        <v>1.0153999006458023</v>
      </c>
      <c r="R32" s="250">
        <f t="shared" si="5"/>
        <v>1.0415851272015655</v>
      </c>
      <c r="S32" s="250">
        <f t="shared" si="6"/>
        <v>1.0155002348520432</v>
      </c>
      <c r="T32" s="250">
        <f t="shared" si="7"/>
        <v>1.1044043669252028</v>
      </c>
      <c r="U32" s="272">
        <f t="shared" si="8"/>
        <v>1.1861511382475352</v>
      </c>
    </row>
    <row r="33" spans="1:21" s="239" customFormat="1" ht="12.75" x14ac:dyDescent="0.2">
      <c r="A33" s="225" t="s">
        <v>33</v>
      </c>
      <c r="B33" s="225" t="s">
        <v>33</v>
      </c>
      <c r="C33" s="238">
        <f>'Transformed 2007'!H24</f>
        <v>0.626</v>
      </c>
      <c r="D33" s="238">
        <f>'Transformed 2010'!H24</f>
        <v>0.67733333333333334</v>
      </c>
      <c r="E33" s="238">
        <f>'Transformed 2013'!H24</f>
        <v>0.54566666666666674</v>
      </c>
      <c r="F33" s="238">
        <f>'Transformed 2016'!H24</f>
        <v>0.59796445935295761</v>
      </c>
      <c r="G33" s="238">
        <f>'Transformed 2019 new'!H24</f>
        <v>0.36199181817329829</v>
      </c>
      <c r="K33" s="239">
        <v>1</v>
      </c>
      <c r="Q33" s="250">
        <f t="shared" si="4"/>
        <v>1.0820021299254525</v>
      </c>
      <c r="R33" s="250">
        <f t="shared" si="5"/>
        <v>0.80561023622047256</v>
      </c>
      <c r="S33" s="250">
        <f t="shared" si="6"/>
        <v>1.095842014696929</v>
      </c>
      <c r="T33" s="250">
        <f t="shared" si="7"/>
        <v>0.60537346745490628</v>
      </c>
      <c r="U33" s="272">
        <f t="shared" si="8"/>
        <v>0.57826169037268094</v>
      </c>
    </row>
    <row r="34" spans="1:21" s="239" customFormat="1" ht="12.75" x14ac:dyDescent="0.2">
      <c r="A34" s="225" t="s">
        <v>34</v>
      </c>
      <c r="B34" s="225" t="s">
        <v>34</v>
      </c>
      <c r="C34" s="238">
        <f>'Transformed 2007'!H25</f>
        <v>0.33616945669111348</v>
      </c>
      <c r="D34" s="238">
        <f>'Transformed 2010'!H25</f>
        <v>0.43227679427161314</v>
      </c>
      <c r="E34" s="238">
        <f>'Transformed 2013'!H25</f>
        <v>0.42913106231528575</v>
      </c>
      <c r="F34" s="238">
        <f>'Transformed 2016'!H25</f>
        <v>0.34738812567544147</v>
      </c>
      <c r="G34" s="238">
        <f>'Transformed 2019 new'!H25</f>
        <v>0.42283926608399858</v>
      </c>
      <c r="K34" s="239">
        <v>1</v>
      </c>
      <c r="Q34" s="250">
        <f t="shared" si="4"/>
        <v>1.2858895585770218</v>
      </c>
      <c r="R34" s="250">
        <f t="shared" si="5"/>
        <v>0.99272287571756435</v>
      </c>
      <c r="S34" s="250">
        <f t="shared" si="6"/>
        <v>0.80951521850033981</v>
      </c>
      <c r="T34" s="250">
        <f t="shared" si="7"/>
        <v>1.2171955079404464</v>
      </c>
      <c r="U34" s="272">
        <f t="shared" si="8"/>
        <v>1.2578158356382774</v>
      </c>
    </row>
    <row r="35" spans="1:21" s="239" customFormat="1" ht="12.75" x14ac:dyDescent="0.2">
      <c r="A35" s="225" t="s">
        <v>35</v>
      </c>
      <c r="B35" s="225" t="s">
        <v>35</v>
      </c>
      <c r="C35" s="238">
        <f>'Transformed 2007'!H26</f>
        <v>0.56433333333333335</v>
      </c>
      <c r="D35" s="238">
        <f>'Transformed 2010'!H26</f>
        <v>0.53748151867202565</v>
      </c>
      <c r="E35" s="238">
        <f>'Transformed 2013'!H26</f>
        <v>0.52746891239207883</v>
      </c>
      <c r="F35" s="238">
        <f>'Transformed 2016'!H26</f>
        <v>0.52666666666666662</v>
      </c>
      <c r="G35" s="238">
        <f>'Transformed 2019 new'!H26</f>
        <v>0.54337080245584735</v>
      </c>
      <c r="J35" s="239">
        <v>1</v>
      </c>
      <c r="Q35" s="250">
        <f t="shared" si="4"/>
        <v>0.95241852097819069</v>
      </c>
      <c r="R35" s="250">
        <f t="shared" si="5"/>
        <v>0.98137125476484233</v>
      </c>
      <c r="S35" s="250">
        <f t="shared" si="6"/>
        <v>0.99847906538837705</v>
      </c>
      <c r="T35" s="250">
        <f t="shared" si="7"/>
        <v>1.0317167135237608</v>
      </c>
      <c r="U35" s="272">
        <f t="shared" si="8"/>
        <v>0.9628543457575558</v>
      </c>
    </row>
    <row r="36" spans="1:21" s="239" customFormat="1" ht="12.75" x14ac:dyDescent="0.2">
      <c r="A36" s="225" t="s">
        <v>36</v>
      </c>
      <c r="B36" s="225" t="s">
        <v>36</v>
      </c>
      <c r="C36" s="238">
        <f>'Transformed 2007'!H27</f>
        <v>0.56233333333333335</v>
      </c>
      <c r="D36" s="238">
        <f>'Transformed 2010'!H27</f>
        <v>0.61299999999999988</v>
      </c>
      <c r="E36" s="238">
        <f>'Transformed 2013'!H27</f>
        <v>0.43053513758565592</v>
      </c>
      <c r="F36" s="238">
        <f>'Transformed 2016'!H27</f>
        <v>0.34744612285980248</v>
      </c>
      <c r="G36" s="238">
        <f>'Transformed 2019 new'!H27</f>
        <v>0.34970903535588782</v>
      </c>
      <c r="K36" s="239">
        <v>1</v>
      </c>
      <c r="Q36" s="250">
        <f t="shared" si="4"/>
        <v>1.0901007705986956</v>
      </c>
      <c r="R36" s="250">
        <f t="shared" si="5"/>
        <v>0.70234117061281565</v>
      </c>
      <c r="S36" s="250">
        <f t="shared" si="6"/>
        <v>0.80700991052252335</v>
      </c>
      <c r="T36" s="250">
        <f t="shared" si="7"/>
        <v>1.0065129881935637</v>
      </c>
      <c r="U36" s="272">
        <f t="shared" si="8"/>
        <v>0.62188921521497531</v>
      </c>
    </row>
    <row r="37" spans="1:21" s="239" customFormat="1" ht="12.75" x14ac:dyDescent="0.2">
      <c r="A37" s="225" t="s">
        <v>37</v>
      </c>
      <c r="B37" s="225" t="s">
        <v>37</v>
      </c>
      <c r="C37" s="238">
        <f>'Transformed 2007'!H28</f>
        <v>0.8640000000000001</v>
      </c>
      <c r="D37" s="238">
        <f>'Transformed 2010'!H28</f>
        <v>0.91999999999999993</v>
      </c>
      <c r="E37" s="238">
        <f>'Transformed 2013'!H28</f>
        <v>0.92333333333333323</v>
      </c>
      <c r="F37" s="238">
        <f>'Transformed 2016'!H28</f>
        <v>0.93566666666666654</v>
      </c>
      <c r="G37" s="238">
        <f>'Transformed 2019 new'!H28</f>
        <v>0.93006500059084751</v>
      </c>
      <c r="M37" s="239">
        <v>1</v>
      </c>
      <c r="Q37" s="250">
        <f t="shared" si="4"/>
        <v>1.0648148148148147</v>
      </c>
      <c r="R37" s="250">
        <f t="shared" si="5"/>
        <v>1.0036231884057971</v>
      </c>
      <c r="S37" s="250">
        <f t="shared" si="6"/>
        <v>1.0133574007220216</v>
      </c>
      <c r="T37" s="250">
        <f t="shared" si="7"/>
        <v>0.99401318196385569</v>
      </c>
      <c r="U37" s="272">
        <f t="shared" si="8"/>
        <v>1.0764641210542216</v>
      </c>
    </row>
    <row r="38" spans="1:21" s="239" customFormat="1" ht="12.75" x14ac:dyDescent="0.2">
      <c r="A38" s="225" t="s">
        <v>38</v>
      </c>
      <c r="B38" s="225" t="s">
        <v>38</v>
      </c>
      <c r="C38" s="238">
        <f>'Transformed 2007'!H29</f>
        <v>0.31081746386328812</v>
      </c>
      <c r="D38" s="238">
        <f>'Transformed 2010'!H29</f>
        <v>0.24575174947946832</v>
      </c>
      <c r="E38" s="238">
        <f>'Transformed 2013'!H29</f>
        <v>9.8361513016218344E-2</v>
      </c>
      <c r="F38" s="238">
        <f>'Transformed 2016'!H29</f>
        <v>0.21236168930077087</v>
      </c>
      <c r="G38" s="238">
        <f>'Transformed 2019 new'!H29</f>
        <v>0.28797171158911733</v>
      </c>
      <c r="K38" s="239">
        <v>1</v>
      </c>
      <c r="Q38" s="250">
        <f t="shared" si="4"/>
        <v>0.79066261729605158</v>
      </c>
      <c r="R38" s="250">
        <f t="shared" si="5"/>
        <v>0.40024745795120414</v>
      </c>
      <c r="S38" s="250">
        <f t="shared" si="6"/>
        <v>2.1589916908431004</v>
      </c>
      <c r="T38" s="250">
        <f t="shared" si="7"/>
        <v>1.356043609077054</v>
      </c>
      <c r="U38" s="272">
        <f t="shared" si="8"/>
        <v>0.92649784864012852</v>
      </c>
    </row>
    <row r="39" spans="1:21" s="239" customFormat="1" ht="12.75" x14ac:dyDescent="0.2">
      <c r="A39" s="225" t="s">
        <v>39</v>
      </c>
      <c r="B39" s="225" t="s">
        <v>39</v>
      </c>
      <c r="C39" s="238">
        <f>'Transformed 2007'!H30</f>
        <v>0.22118654034843871</v>
      </c>
      <c r="D39" s="238">
        <f>'Transformed 2010'!H30</f>
        <v>0.2754921469851489</v>
      </c>
      <c r="E39" s="238">
        <f>'Transformed 2013'!H30</f>
        <v>0.40184223346509312</v>
      </c>
      <c r="F39" s="238">
        <f>'Transformed 2016'!H30</f>
        <v>0.30945853653843847</v>
      </c>
      <c r="G39" s="238">
        <f>'Transformed 2019 new'!H30</f>
        <v>0.39039867289415531</v>
      </c>
      <c r="K39" s="239">
        <v>1</v>
      </c>
      <c r="Q39" s="250">
        <f t="shared" si="4"/>
        <v>1.2455194902509064</v>
      </c>
      <c r="R39" s="250">
        <f t="shared" si="5"/>
        <v>1.4586340767337933</v>
      </c>
      <c r="S39" s="250">
        <f t="shared" si="6"/>
        <v>0.77009958328663386</v>
      </c>
      <c r="T39" s="250">
        <f t="shared" si="7"/>
        <v>1.2615540591030459</v>
      </c>
      <c r="U39" s="272">
        <f t="shared" si="8"/>
        <v>1.7650200246323939</v>
      </c>
    </row>
    <row r="40" spans="1:21" s="239" customFormat="1" ht="12.75" x14ac:dyDescent="0.2">
      <c r="A40" s="225" t="s">
        <v>40</v>
      </c>
      <c r="B40" s="225" t="s">
        <v>40</v>
      </c>
      <c r="C40" s="238">
        <f>'Transformed 2007'!H31</f>
        <v>0.80066666666666675</v>
      </c>
      <c r="D40" s="238">
        <f>'Transformed 2010'!H31</f>
        <v>0.85966666666666658</v>
      </c>
      <c r="E40" s="238">
        <f>'Transformed 2013'!H31</f>
        <v>0.79799999999999993</v>
      </c>
      <c r="F40" s="238">
        <f>'Transformed 2016'!H31</f>
        <v>0.81333333333333324</v>
      </c>
      <c r="G40" s="238">
        <f>'Transformed 2019 new'!H31</f>
        <v>0.72330375845183625</v>
      </c>
      <c r="N40" s="239">
        <v>1</v>
      </c>
      <c r="Q40" s="250">
        <f t="shared" si="4"/>
        <v>1.0736885928393003</v>
      </c>
      <c r="R40" s="250">
        <f t="shared" si="5"/>
        <v>0.92826677006591707</v>
      </c>
      <c r="S40" s="250">
        <f t="shared" si="6"/>
        <v>1.0192147034252297</v>
      </c>
      <c r="T40" s="250">
        <f t="shared" si="7"/>
        <v>0.88930789973586433</v>
      </c>
      <c r="U40" s="272">
        <f t="shared" si="8"/>
        <v>0.90337688399479954</v>
      </c>
    </row>
    <row r="41" spans="1:21" s="239" customFormat="1" ht="12.75" x14ac:dyDescent="0.2">
      <c r="A41" s="225" t="s">
        <v>41</v>
      </c>
      <c r="B41" s="225" t="s">
        <v>41</v>
      </c>
      <c r="C41" s="238">
        <f>'Transformed 2007'!H32</f>
        <v>0.55409842466135495</v>
      </c>
      <c r="D41" s="238">
        <f>'Transformed 2010'!H32</f>
        <v>0.5798823864942253</v>
      </c>
      <c r="E41" s="238">
        <f>'Transformed 2013'!H32</f>
        <v>0.54400000000000004</v>
      </c>
      <c r="F41" s="238">
        <f>'Transformed 2016'!H32</f>
        <v>0.57866666666666666</v>
      </c>
      <c r="G41" s="238">
        <f>'Transformed 2019 new'!H32</f>
        <v>0.57831001063923737</v>
      </c>
      <c r="J41" s="239">
        <v>1</v>
      </c>
      <c r="Q41" s="250">
        <f t="shared" si="4"/>
        <v>1.0465331801811719</v>
      </c>
      <c r="R41" s="250">
        <f t="shared" si="5"/>
        <v>0.9381212685021213</v>
      </c>
      <c r="S41" s="250">
        <f t="shared" si="6"/>
        <v>1.0637254901960784</v>
      </c>
      <c r="T41" s="250">
        <f t="shared" si="7"/>
        <v>0.99938365893877423</v>
      </c>
      <c r="U41" s="272">
        <f t="shared" si="8"/>
        <v>1.0436954607706739</v>
      </c>
    </row>
    <row r="42" spans="1:21" s="239" customFormat="1" ht="12.75" x14ac:dyDescent="0.2">
      <c r="A42" s="225" t="s">
        <v>42</v>
      </c>
      <c r="B42" s="225" t="s">
        <v>42</v>
      </c>
      <c r="C42" s="238">
        <f>'Transformed 2007'!H33</f>
        <v>0.37008226448990766</v>
      </c>
      <c r="D42" s="238">
        <f>'Transformed 2010'!H33</f>
        <v>0.30769341855674215</v>
      </c>
      <c r="E42" s="238">
        <f>'Transformed 2013'!H33</f>
        <v>0.40072721605859163</v>
      </c>
      <c r="F42" s="238">
        <f>'Transformed 2016'!H33</f>
        <v>0.49449622726079207</v>
      </c>
      <c r="G42" s="238">
        <f>'Transformed 2019 new'!H33</f>
        <v>0.45070936091615554</v>
      </c>
      <c r="N42" s="239">
        <v>1</v>
      </c>
      <c r="Q42" s="250">
        <f t="shared" si="4"/>
        <v>0.83141897918518903</v>
      </c>
      <c r="R42" s="250">
        <f t="shared" si="5"/>
        <v>1.3023587502723688</v>
      </c>
      <c r="S42" s="250">
        <f t="shared" si="6"/>
        <v>1.2339971118619759</v>
      </c>
      <c r="T42" s="250">
        <f t="shared" si="7"/>
        <v>0.91145156640084168</v>
      </c>
      <c r="U42" s="272">
        <f t="shared" si="8"/>
        <v>1.2178626326159616</v>
      </c>
    </row>
    <row r="43" spans="1:21" s="239" customFormat="1" ht="12.75" x14ac:dyDescent="0.2">
      <c r="A43" s="226" t="s">
        <v>43</v>
      </c>
      <c r="B43" s="226" t="s">
        <v>43</v>
      </c>
      <c r="C43" s="238">
        <f>'Transformed 2007'!H34</f>
        <v>0.17324684997304896</v>
      </c>
      <c r="D43" s="238">
        <f>'Transformed 2010'!H34</f>
        <v>0.31209205555901515</v>
      </c>
      <c r="E43" s="238">
        <f>'Transformed 2013'!H34</f>
        <v>0.25035025066863381</v>
      </c>
      <c r="F43" s="238">
        <f>'Transformed 2016'!H34</f>
        <v>0.24379746390297408</v>
      </c>
      <c r="G43" s="238">
        <f>'Transformed 2019 new'!H34</f>
        <v>0.18259009183086092</v>
      </c>
      <c r="K43" s="239">
        <v>1</v>
      </c>
      <c r="Q43" s="250">
        <f t="shared" si="4"/>
        <v>1.8014298996349172</v>
      </c>
      <c r="R43" s="250">
        <f t="shared" si="5"/>
        <v>0.80216797002477291</v>
      </c>
      <c r="S43" s="250">
        <f t="shared" si="6"/>
        <v>0.97382552344901352</v>
      </c>
      <c r="T43" s="250">
        <f t="shared" si="7"/>
        <v>0.74894171952308608</v>
      </c>
      <c r="U43" s="272">
        <f t="shared" si="8"/>
        <v>1.0539302264904986</v>
      </c>
    </row>
    <row r="44" spans="1:21" s="239" customFormat="1" ht="12.75" x14ac:dyDescent="0.2">
      <c r="A44" s="226" t="s">
        <v>44</v>
      </c>
      <c r="B44" s="226" t="s">
        <v>44</v>
      </c>
      <c r="C44" s="238">
        <f>'Transformed 2007'!H35</f>
        <v>0.55499999999999994</v>
      </c>
      <c r="D44" s="238">
        <f>'Transformed 2010'!H35</f>
        <v>0.55999999999999994</v>
      </c>
      <c r="E44" s="238">
        <f>'Transformed 2013'!H35</f>
        <v>0.42000000000000004</v>
      </c>
      <c r="F44" s="238">
        <f>'Transformed 2016'!H35</f>
        <v>0.32253507535520765</v>
      </c>
      <c r="G44" s="238">
        <f>'Transformed 2019 new'!H35</f>
        <v>0.50249999999999995</v>
      </c>
      <c r="K44" s="239">
        <v>1</v>
      </c>
      <c r="Q44" s="250">
        <f t="shared" si="4"/>
        <v>1.0090090090090089</v>
      </c>
      <c r="R44" s="250">
        <f t="shared" si="5"/>
        <v>0.75000000000000011</v>
      </c>
      <c r="S44" s="250">
        <f t="shared" si="6"/>
        <v>0.76794065560763713</v>
      </c>
      <c r="T44" s="250">
        <f t="shared" si="7"/>
        <v>1.5579700888239738</v>
      </c>
      <c r="U44" s="272">
        <f t="shared" si="8"/>
        <v>0.90540540540540537</v>
      </c>
    </row>
    <row r="45" spans="1:21" s="239" customFormat="1" ht="12.75" x14ac:dyDescent="0.2">
      <c r="A45" s="225" t="s">
        <v>45</v>
      </c>
      <c r="B45" s="225" t="s">
        <v>45</v>
      </c>
      <c r="C45" s="238">
        <f>'Transformed 2007'!H36</f>
        <v>0.74133333333333329</v>
      </c>
      <c r="D45" s="238">
        <f>'Transformed 2010'!H36</f>
        <v>0.75266666666666671</v>
      </c>
      <c r="E45" s="238">
        <f>'Transformed 2013'!H36</f>
        <v>0.77750000000000008</v>
      </c>
      <c r="F45" s="238">
        <f>'Transformed 2016'!H36</f>
        <v>0.80458333333333343</v>
      </c>
      <c r="G45" s="238">
        <f>'Transformed 2019 new'!H36</f>
        <v>0.77713711956620768</v>
      </c>
      <c r="N45" s="239">
        <v>1</v>
      </c>
      <c r="Q45" s="250">
        <f t="shared" si="4"/>
        <v>1.0152877697841727</v>
      </c>
      <c r="R45" s="250">
        <f t="shared" si="5"/>
        <v>1.0329937998228522</v>
      </c>
      <c r="S45" s="250">
        <f t="shared" si="6"/>
        <v>1.034833869239014</v>
      </c>
      <c r="T45" s="250">
        <f t="shared" si="7"/>
        <v>0.9658876680263585</v>
      </c>
      <c r="U45" s="272">
        <f t="shared" si="8"/>
        <v>1.0482964742349925</v>
      </c>
    </row>
    <row r="46" spans="1:21" s="239" customFormat="1" ht="12.75" x14ac:dyDescent="0.2">
      <c r="A46" s="225" t="s">
        <v>46</v>
      </c>
      <c r="B46" s="225" t="s">
        <v>46</v>
      </c>
      <c r="C46" s="238">
        <f>'Transformed 2007'!H37</f>
        <v>0.3713333333333334</v>
      </c>
      <c r="D46" s="238">
        <f>'Transformed 2010'!H37</f>
        <v>0.43964734156417418</v>
      </c>
      <c r="E46" s="238">
        <f>'Transformed 2013'!H37</f>
        <v>0.44876418487407765</v>
      </c>
      <c r="F46" s="238">
        <f>'Transformed 2016'!H37</f>
        <v>0.48266666666666669</v>
      </c>
      <c r="G46" s="238">
        <f>'Transformed 2019 new'!H37</f>
        <v>0.47626162227500002</v>
      </c>
      <c r="K46" s="239">
        <v>1</v>
      </c>
      <c r="Q46" s="250">
        <f t="shared" si="4"/>
        <v>1.1839695015193199</v>
      </c>
      <c r="R46" s="250">
        <f t="shared" si="5"/>
        <v>1.0207367188380296</v>
      </c>
      <c r="S46" s="250">
        <f t="shared" si="6"/>
        <v>1.0755463179444724</v>
      </c>
      <c r="T46" s="250">
        <f t="shared" si="7"/>
        <v>0.98672988040400555</v>
      </c>
      <c r="U46" s="272">
        <f t="shared" si="8"/>
        <v>1.282571693738779</v>
      </c>
    </row>
    <row r="47" spans="1:21" s="239" customFormat="1" ht="12.75" x14ac:dyDescent="0.2">
      <c r="A47" s="225" t="s">
        <v>47</v>
      </c>
      <c r="B47" s="225" t="s">
        <v>47</v>
      </c>
      <c r="C47" s="238">
        <f>'Transformed 2007'!H38</f>
        <v>0.76266666666666671</v>
      </c>
      <c r="D47" s="238">
        <f>'Transformed 2010'!H38</f>
        <v>0.78333333333333344</v>
      </c>
      <c r="E47" s="238">
        <f>'Transformed 2013'!H38</f>
        <v>0.78766666666666674</v>
      </c>
      <c r="F47" s="238">
        <f>'Transformed 2016'!H38</f>
        <v>0.80899999999999994</v>
      </c>
      <c r="G47" s="238">
        <f>'Transformed 2019 new'!H38</f>
        <v>0.75142026168177956</v>
      </c>
      <c r="L47" s="239">
        <v>1</v>
      </c>
      <c r="Q47" s="250">
        <f t="shared" si="4"/>
        <v>1.0270979020979021</v>
      </c>
      <c r="R47" s="250">
        <f t="shared" si="5"/>
        <v>1.005531914893617</v>
      </c>
      <c r="S47" s="250">
        <f t="shared" si="6"/>
        <v>1.0270842149809563</v>
      </c>
      <c r="T47" s="250">
        <f t="shared" si="7"/>
        <v>0.92882603421728016</v>
      </c>
      <c r="U47" s="272">
        <f t="shared" si="8"/>
        <v>0.98525383961771784</v>
      </c>
    </row>
    <row r="48" spans="1:21" s="239" customFormat="1" ht="12.75" x14ac:dyDescent="0.2">
      <c r="A48" s="225" t="s">
        <v>48</v>
      </c>
      <c r="B48" s="225" t="s">
        <v>48</v>
      </c>
      <c r="C48" s="238">
        <f>'Transformed 2007'!H39</f>
        <v>0.68133333333333335</v>
      </c>
      <c r="D48" s="238">
        <f>'Transformed 2010'!H39</f>
        <v>0.7430000000000001</v>
      </c>
      <c r="E48" s="238">
        <f>'Transformed 2013'!H39</f>
        <v>0.68700000000000006</v>
      </c>
      <c r="F48" s="238">
        <f>'Transformed 2016'!H39</f>
        <v>0.72133333333333327</v>
      </c>
      <c r="G48" s="238">
        <f>'Transformed 2019 new'!H39</f>
        <v>0.74364120821590396</v>
      </c>
      <c r="L48" s="239">
        <v>1</v>
      </c>
      <c r="Q48" s="250">
        <f t="shared" si="4"/>
        <v>1.090508806262231</v>
      </c>
      <c r="R48" s="250">
        <f t="shared" si="5"/>
        <v>0.92462987886944814</v>
      </c>
      <c r="S48" s="250">
        <f t="shared" si="6"/>
        <v>1.0499757399320717</v>
      </c>
      <c r="T48" s="250">
        <f t="shared" si="7"/>
        <v>1.0309258893935822</v>
      </c>
      <c r="U48" s="272">
        <f t="shared" si="8"/>
        <v>1.0914499142112093</v>
      </c>
    </row>
    <row r="49" spans="1:23" s="239" customFormat="1" ht="12.75" x14ac:dyDescent="0.2">
      <c r="A49" s="225" t="s">
        <v>49</v>
      </c>
      <c r="B49" s="225" t="s">
        <v>49</v>
      </c>
      <c r="C49" s="238">
        <f>'Transformed 2007'!H40</f>
        <v>0.78366666666666673</v>
      </c>
      <c r="D49" s="238">
        <f>'Transformed 2010'!H40</f>
        <v>0.84399999999999997</v>
      </c>
      <c r="E49" s="238">
        <f>'Transformed 2013'!H40</f>
        <v>0.85699999999999998</v>
      </c>
      <c r="F49" s="238">
        <f>'Transformed 2016'!H40</f>
        <v>0.8686666666666667</v>
      </c>
      <c r="G49" s="238">
        <f>'Transformed 2019 new'!H40</f>
        <v>0.8863906616042373</v>
      </c>
      <c r="L49" s="239">
        <v>1</v>
      </c>
      <c r="Q49" s="250">
        <f t="shared" si="4"/>
        <v>1.0769885155253083</v>
      </c>
      <c r="R49" s="250">
        <f t="shared" si="5"/>
        <v>1.0154028436018958</v>
      </c>
      <c r="S49" s="250">
        <f t="shared" si="6"/>
        <v>1.0136133800077791</v>
      </c>
      <c r="T49" s="250">
        <f t="shared" si="7"/>
        <v>1.0204036779787842</v>
      </c>
      <c r="U49" s="272">
        <f t="shared" si="8"/>
        <v>1.1310812355647433</v>
      </c>
    </row>
    <row r="50" spans="1:23" s="239" customFormat="1" ht="12.75" x14ac:dyDescent="0.2">
      <c r="A50" s="225" t="s">
        <v>50</v>
      </c>
      <c r="B50" s="225" t="s">
        <v>50</v>
      </c>
      <c r="C50" s="238">
        <f>'Transformed 2007'!H41</f>
        <v>0.92999999999999994</v>
      </c>
      <c r="D50" s="238">
        <f>'Transformed 2010'!H41</f>
        <v>0.92799999999999994</v>
      </c>
      <c r="E50" s="238">
        <f>'Transformed 2013'!H41</f>
        <v>0.90199999999999991</v>
      </c>
      <c r="F50" s="238">
        <f>'Transformed 2016'!H41</f>
        <v>0.92966666666666664</v>
      </c>
      <c r="G50" s="238">
        <f>'Transformed 2019 new'!H41</f>
        <v>0.92682353149734475</v>
      </c>
      <c r="L50" s="239">
        <v>1</v>
      </c>
      <c r="Q50" s="250">
        <f t="shared" si="4"/>
        <v>0.99784946236559136</v>
      </c>
      <c r="R50" s="250">
        <f t="shared" si="5"/>
        <v>0.97198275862068961</v>
      </c>
      <c r="S50" s="250">
        <f t="shared" si="6"/>
        <v>1.0306725794530673</v>
      </c>
      <c r="T50" s="250">
        <f t="shared" si="7"/>
        <v>0.99694176926928446</v>
      </c>
      <c r="U50" s="272">
        <f t="shared" si="8"/>
        <v>0.99658444247026323</v>
      </c>
    </row>
    <row r="51" spans="1:23" s="239" customFormat="1" ht="12.75" x14ac:dyDescent="0.2">
      <c r="A51" s="225" t="s">
        <v>51</v>
      </c>
      <c r="B51" s="225" t="s">
        <v>51</v>
      </c>
      <c r="C51" s="238">
        <f>'Transformed 2007'!H42</f>
        <v>0.58399999999999996</v>
      </c>
      <c r="D51" s="238">
        <f>'Transformed 2010'!H42</f>
        <v>0.57533333333333325</v>
      </c>
      <c r="E51" s="238">
        <f>'Transformed 2013'!H42</f>
        <v>0.59533333333333327</v>
      </c>
      <c r="F51" s="238">
        <f>'Transformed 2016'!H42</f>
        <v>0.59466666666666668</v>
      </c>
      <c r="G51" s="238">
        <f>'Transformed 2019 new'!H42</f>
        <v>0.67133494992720344</v>
      </c>
      <c r="N51" s="239">
        <v>1</v>
      </c>
      <c r="Q51" s="250">
        <f t="shared" si="4"/>
        <v>0.98515981735159808</v>
      </c>
      <c r="R51" s="250">
        <f t="shared" si="5"/>
        <v>1.0347624565469293</v>
      </c>
      <c r="S51" s="250">
        <f t="shared" si="6"/>
        <v>0.99888017917133276</v>
      </c>
      <c r="T51" s="250">
        <f t="shared" si="7"/>
        <v>1.1289264853035932</v>
      </c>
      <c r="U51" s="272">
        <f t="shared" si="8"/>
        <v>1.1495461471356223</v>
      </c>
    </row>
    <row r="52" spans="1:23" s="239" customFormat="1" ht="12.75" x14ac:dyDescent="0.2">
      <c r="A52" s="225" t="s">
        <v>52</v>
      </c>
      <c r="B52" s="225" t="s">
        <v>52</v>
      </c>
      <c r="C52" s="238">
        <f>'Transformed 2007'!H43</f>
        <v>0.59000000000000008</v>
      </c>
      <c r="D52" s="238">
        <f>'Transformed 2010'!H43</f>
        <v>0.64733333333333332</v>
      </c>
      <c r="E52" s="238">
        <f>'Transformed 2013'!H43</f>
        <v>0.65766666666666662</v>
      </c>
      <c r="F52" s="238">
        <f>'Transformed 2016'!H43</f>
        <v>0.67900000000000005</v>
      </c>
      <c r="G52" s="238">
        <f>'Transformed 2019 new'!H43</f>
        <v>0.64342417634381355</v>
      </c>
      <c r="N52" s="239">
        <v>1</v>
      </c>
      <c r="Q52" s="250">
        <f t="shared" si="4"/>
        <v>1.0971751412429376</v>
      </c>
      <c r="R52" s="250">
        <f t="shared" si="5"/>
        <v>1.0159629248197735</v>
      </c>
      <c r="S52" s="250">
        <f t="shared" si="6"/>
        <v>1.0324379118094273</v>
      </c>
      <c r="T52" s="250">
        <f t="shared" si="7"/>
        <v>0.9476055616256458</v>
      </c>
      <c r="U52" s="272">
        <f t="shared" si="8"/>
        <v>1.0905494514301923</v>
      </c>
    </row>
    <row r="53" spans="1:23" s="239" customFormat="1" ht="12.75" x14ac:dyDescent="0.2">
      <c r="A53" s="225" t="s">
        <v>53</v>
      </c>
      <c r="B53" s="225" t="s">
        <v>53</v>
      </c>
      <c r="C53" s="238">
        <f>'Transformed 2007'!H44</f>
        <v>0.49566666666666659</v>
      </c>
      <c r="D53" s="238">
        <f>'Transformed 2010'!H44</f>
        <v>0.4883333333333334</v>
      </c>
      <c r="E53" s="238">
        <f>'Transformed 2013'!H44</f>
        <v>0.36409656502896393</v>
      </c>
      <c r="F53" s="238">
        <f>'Transformed 2016'!H44</f>
        <v>0.32269277537354174</v>
      </c>
      <c r="G53" s="238">
        <f>'Transformed 2019 new'!H44</f>
        <v>0.3098276977616502</v>
      </c>
      <c r="H53" s="239">
        <v>1</v>
      </c>
      <c r="Q53" s="250">
        <f t="shared" si="4"/>
        <v>0.98520511096166807</v>
      </c>
      <c r="R53" s="250">
        <f t="shared" si="5"/>
        <v>0.74559023555419224</v>
      </c>
      <c r="S53" s="250">
        <f t="shared" si="6"/>
        <v>0.8862834928087594</v>
      </c>
      <c r="T53" s="250">
        <f t="shared" si="7"/>
        <v>0.96013211762488571</v>
      </c>
      <c r="U53" s="272">
        <f t="shared" si="8"/>
        <v>0.62507269218893791</v>
      </c>
    </row>
    <row r="54" spans="1:23" s="239" customFormat="1" ht="12.75" x14ac:dyDescent="0.2">
      <c r="A54" s="225" t="s">
        <v>54</v>
      </c>
      <c r="B54" s="225" t="s">
        <v>54</v>
      </c>
      <c r="C54" s="238">
        <f>'Transformed 2007'!H45</f>
        <v>0.55266666666666664</v>
      </c>
      <c r="D54" s="238">
        <f>'Transformed 2010'!H45</f>
        <v>0.6173333333333334</v>
      </c>
      <c r="E54" s="238">
        <f>'Transformed 2013'!H45</f>
        <v>0.67666666666666664</v>
      </c>
      <c r="F54" s="238">
        <f>'Transformed 2016'!H45</f>
        <v>0.58266666666666667</v>
      </c>
      <c r="G54" s="238">
        <f>'Transformed 2019 new'!H45</f>
        <v>0.59695484022500001</v>
      </c>
      <c r="N54" s="239">
        <v>1</v>
      </c>
      <c r="Q54" s="250">
        <f t="shared" si="4"/>
        <v>1.1170084439083234</v>
      </c>
      <c r="R54" s="250">
        <f t="shared" si="5"/>
        <v>1.0961123110151185</v>
      </c>
      <c r="S54" s="250">
        <f t="shared" si="6"/>
        <v>0.86108374384236452</v>
      </c>
      <c r="T54" s="250">
        <f t="shared" si="7"/>
        <v>1.0245220369994279</v>
      </c>
      <c r="U54" s="272">
        <f t="shared" si="8"/>
        <v>1.0801354165711701</v>
      </c>
    </row>
    <row r="55" spans="1:23" s="239" customFormat="1" ht="12.75" x14ac:dyDescent="0.2">
      <c r="A55" s="225" t="s">
        <v>55</v>
      </c>
      <c r="B55" s="225" t="s">
        <v>55</v>
      </c>
      <c r="C55" s="238">
        <f>'Transformed 2007'!H46</f>
        <v>0.79266666666666663</v>
      </c>
      <c r="D55" s="238">
        <f>'Transformed 2010'!H46</f>
        <v>0.8640000000000001</v>
      </c>
      <c r="E55" s="238">
        <f>'Transformed 2013'!H46</f>
        <v>0.88333333333333341</v>
      </c>
      <c r="F55" s="238">
        <f>'Transformed 2016'!H46</f>
        <v>0.88400000000000001</v>
      </c>
      <c r="G55" s="238">
        <f>'Transformed 2019 new'!H46</f>
        <v>0.87554379613310718</v>
      </c>
      <c r="L55" s="239">
        <v>1</v>
      </c>
      <c r="Q55" s="250">
        <f t="shared" si="4"/>
        <v>1.0899915895710683</v>
      </c>
      <c r="R55" s="250">
        <f t="shared" si="5"/>
        <v>1.0223765432098766</v>
      </c>
      <c r="S55" s="250">
        <f t="shared" si="6"/>
        <v>1.0007547169811319</v>
      </c>
      <c r="T55" s="250">
        <f t="shared" si="7"/>
        <v>0.99043415852161443</v>
      </c>
      <c r="U55" s="272">
        <f t="shared" si="8"/>
        <v>1.1045548311183018</v>
      </c>
    </row>
    <row r="56" spans="1:23" s="239" customFormat="1" ht="12.75" x14ac:dyDescent="0.2">
      <c r="A56" s="275" t="s">
        <v>56</v>
      </c>
      <c r="B56" s="266" t="s">
        <v>56</v>
      </c>
      <c r="C56" s="238"/>
      <c r="D56" s="238"/>
      <c r="E56" s="238"/>
      <c r="F56" s="238"/>
      <c r="G56" s="238"/>
      <c r="K56" s="239">
        <v>1</v>
      </c>
      <c r="U56" s="273"/>
      <c r="W56" s="276" t="s">
        <v>680</v>
      </c>
    </row>
    <row r="57" spans="1:23" s="239" customFormat="1" ht="12.75" x14ac:dyDescent="0.2">
      <c r="A57" s="225" t="s">
        <v>57</v>
      </c>
      <c r="B57" s="225" t="s">
        <v>57</v>
      </c>
      <c r="C57" s="238">
        <f>'Transformed 2007'!H48</f>
        <v>0.46725321333320391</v>
      </c>
      <c r="D57" s="238">
        <f>'Transformed 2010'!H48</f>
        <v>0.489843725470336</v>
      </c>
      <c r="E57" s="238">
        <f>'Transformed 2013'!H48</f>
        <v>0.46460653349947983</v>
      </c>
      <c r="F57" s="238">
        <f>'Transformed 2016'!H48</f>
        <v>0.4412123306535195</v>
      </c>
      <c r="G57" s="238">
        <f>'Transformed 2019 new'!H48</f>
        <v>0.34639212274173586</v>
      </c>
      <c r="K57" s="239">
        <v>1</v>
      </c>
      <c r="Q57" s="250">
        <f t="shared" si="4"/>
        <v>1.048347473045675</v>
      </c>
      <c r="R57" s="250">
        <f t="shared" si="5"/>
        <v>0.94847909515096063</v>
      </c>
      <c r="S57" s="250">
        <f t="shared" si="6"/>
        <v>0.94964727966748119</v>
      </c>
      <c r="T57" s="250">
        <f t="shared" si="7"/>
        <v>0.78509166375441763</v>
      </c>
      <c r="U57" s="272">
        <f t="shared" si="8"/>
        <v>0.74133705848849762</v>
      </c>
    </row>
    <row r="58" spans="1:23" s="239" customFormat="1" ht="12.75" x14ac:dyDescent="0.2">
      <c r="A58" s="225" t="s">
        <v>58</v>
      </c>
      <c r="B58" s="225" t="s">
        <v>58</v>
      </c>
      <c r="C58" s="238">
        <f>'Transformed 2007'!H49</f>
        <v>0.59499999999999997</v>
      </c>
      <c r="D58" s="238">
        <f>'Transformed 2010'!H49</f>
        <v>0.61750000000000005</v>
      </c>
      <c r="E58" s="238">
        <f>'Transformed 2013'!H49</f>
        <v>0.58250000000000002</v>
      </c>
      <c r="F58" s="238">
        <f>'Transformed 2016'!H49</f>
        <v>0.64999999999999991</v>
      </c>
      <c r="G58" s="238">
        <f>'Transformed 2019 new'!H49</f>
        <v>0.60250000000000004</v>
      </c>
      <c r="J58" s="239">
        <v>1</v>
      </c>
      <c r="Q58" s="250">
        <f t="shared" si="4"/>
        <v>1.0378151260504203</v>
      </c>
      <c r="R58" s="250">
        <f t="shared" si="5"/>
        <v>0.94331983805668007</v>
      </c>
      <c r="S58" s="250">
        <f t="shared" si="6"/>
        <v>1.1158798283261802</v>
      </c>
      <c r="T58" s="250">
        <f t="shared" si="7"/>
        <v>0.92692307692307707</v>
      </c>
      <c r="U58" s="272">
        <f t="shared" si="8"/>
        <v>1.0126050420168069</v>
      </c>
    </row>
    <row r="59" spans="1:23" s="239" customFormat="1" ht="12.75" x14ac:dyDescent="0.2">
      <c r="A59" s="225" t="s">
        <v>59</v>
      </c>
      <c r="B59" s="225" t="s">
        <v>59</v>
      </c>
      <c r="C59" s="238">
        <f>'Transformed 2007'!H50</f>
        <v>0.92999999999999994</v>
      </c>
      <c r="D59" s="238">
        <f>'Transformed 2010'!H50</f>
        <v>0.93399999999999994</v>
      </c>
      <c r="E59" s="238">
        <f>'Transformed 2013'!H50</f>
        <v>0.95799999999999996</v>
      </c>
      <c r="F59" s="238">
        <f>'Transformed 2016'!H50</f>
        <v>0.96</v>
      </c>
      <c r="G59" s="238">
        <f>'Transformed 2019 new'!H50</f>
        <v>0.91052320626067795</v>
      </c>
      <c r="L59" s="239">
        <v>1</v>
      </c>
      <c r="Q59" s="250">
        <f t="shared" si="4"/>
        <v>1.0043010752688173</v>
      </c>
      <c r="R59" s="250">
        <f t="shared" si="5"/>
        <v>1.025695931477516</v>
      </c>
      <c r="S59" s="250">
        <f t="shared" si="6"/>
        <v>1.0020876826722338</v>
      </c>
      <c r="T59" s="250">
        <f t="shared" si="7"/>
        <v>0.94846167318820629</v>
      </c>
      <c r="U59" s="272">
        <f t="shared" si="8"/>
        <v>0.97905721103298715</v>
      </c>
    </row>
    <row r="60" spans="1:23" s="239" customFormat="1" ht="12.75" x14ac:dyDescent="0.2">
      <c r="A60" s="225" t="s">
        <v>60</v>
      </c>
      <c r="B60" s="225" t="s">
        <v>60</v>
      </c>
      <c r="C60" s="238">
        <f>'Transformed 2007'!H51</f>
        <v>0.83000000000000007</v>
      </c>
      <c r="D60" s="238">
        <f>'Transformed 2010'!H51</f>
        <v>0.83966666666666678</v>
      </c>
      <c r="E60" s="238">
        <f>'Transformed 2013'!H51</f>
        <v>0.84700000000000009</v>
      </c>
      <c r="F60" s="238">
        <f>'Transformed 2016'!H51</f>
        <v>0.88033333333333341</v>
      </c>
      <c r="G60" s="238">
        <f>'Transformed 2019 new'!H51</f>
        <v>0.80010504717629938</v>
      </c>
      <c r="L60" s="239">
        <v>1</v>
      </c>
      <c r="Q60" s="250">
        <f t="shared" si="4"/>
        <v>1.0116465863453816</v>
      </c>
      <c r="R60" s="250">
        <f t="shared" si="5"/>
        <v>1.0087336244541485</v>
      </c>
      <c r="S60" s="250">
        <f t="shared" si="6"/>
        <v>1.0393545848091303</v>
      </c>
      <c r="T60" s="250">
        <f t="shared" si="7"/>
        <v>0.90886601345282014</v>
      </c>
      <c r="U60" s="272">
        <f t="shared" si="8"/>
        <v>0.96398198454975825</v>
      </c>
    </row>
    <row r="61" spans="1:23" s="239" customFormat="1" ht="12.75" x14ac:dyDescent="0.2">
      <c r="A61" s="225" t="s">
        <v>61</v>
      </c>
      <c r="B61" s="266" t="s">
        <v>61</v>
      </c>
      <c r="C61" s="238"/>
      <c r="D61" s="238"/>
      <c r="E61" s="238"/>
      <c r="F61" s="238"/>
      <c r="G61" s="238"/>
      <c r="K61" s="239">
        <v>1</v>
      </c>
      <c r="U61" s="273"/>
      <c r="W61" s="276" t="s">
        <v>681</v>
      </c>
    </row>
    <row r="62" spans="1:23" s="239" customFormat="1" ht="12.75" x14ac:dyDescent="0.2">
      <c r="A62" s="225" t="s">
        <v>62</v>
      </c>
      <c r="B62" s="225" t="s">
        <v>62</v>
      </c>
      <c r="C62" s="238">
        <f>'Transformed 2007'!H53</f>
        <v>0.61799999999999999</v>
      </c>
      <c r="D62" s="238">
        <f>'Transformed 2010'!H53</f>
        <v>0.58733333333333326</v>
      </c>
      <c r="E62" s="238">
        <f>'Transformed 2013'!H53</f>
        <v>0.58366666666666678</v>
      </c>
      <c r="F62" s="238">
        <f>'Transformed 2016'!H53</f>
        <v>0.55366666666666664</v>
      </c>
      <c r="G62" s="238">
        <f>'Transformed 2019 new'!H53</f>
        <v>0.58731156510635585</v>
      </c>
      <c r="K62" s="239">
        <v>1</v>
      </c>
      <c r="Q62" s="250">
        <f t="shared" si="4"/>
        <v>0.95037756202804735</v>
      </c>
      <c r="R62" s="250">
        <f t="shared" si="5"/>
        <v>0.99375709421112401</v>
      </c>
      <c r="S62" s="250">
        <f t="shared" si="6"/>
        <v>0.94860079954311805</v>
      </c>
      <c r="T62" s="250">
        <f t="shared" si="7"/>
        <v>1.0607674264413411</v>
      </c>
      <c r="U62" s="272">
        <f t="shared" si="8"/>
        <v>0.95034233835979909</v>
      </c>
    </row>
    <row r="63" spans="1:23" s="239" customFormat="1" ht="12.75" x14ac:dyDescent="0.2">
      <c r="A63" s="225" t="s">
        <v>63</v>
      </c>
      <c r="B63" s="225" t="s">
        <v>63</v>
      </c>
      <c r="C63" s="238">
        <f>'Transformed 2007'!H54</f>
        <v>0.44945264127605339</v>
      </c>
      <c r="D63" s="238">
        <f>'Transformed 2010'!H54</f>
        <v>0.48654081802569704</v>
      </c>
      <c r="E63" s="238">
        <f>'Transformed 2013'!H54</f>
        <v>0.63700000000000001</v>
      </c>
      <c r="F63" s="238">
        <f>'Transformed 2016'!H54</f>
        <v>0.66766666666666663</v>
      </c>
      <c r="G63" s="238">
        <f>'Transformed 2019 new'!H54</f>
        <v>0.67867820129288137</v>
      </c>
      <c r="O63" s="239">
        <v>1</v>
      </c>
      <c r="Q63" s="250">
        <f t="shared" si="4"/>
        <v>1.082518542208019</v>
      </c>
      <c r="R63" s="250">
        <f t="shared" si="5"/>
        <v>1.3092426707071396</v>
      </c>
      <c r="S63" s="250">
        <f t="shared" si="6"/>
        <v>1.0481423338566196</v>
      </c>
      <c r="T63" s="250">
        <f t="shared" si="7"/>
        <v>1.0164925630946802</v>
      </c>
      <c r="U63" s="272">
        <f t="shared" si="8"/>
        <v>1.5100104860125583</v>
      </c>
    </row>
    <row r="64" spans="1:23" s="239" customFormat="1" ht="12.75" x14ac:dyDescent="0.2">
      <c r="A64" s="225" t="s">
        <v>64</v>
      </c>
      <c r="B64" s="225" t="s">
        <v>64</v>
      </c>
      <c r="C64" s="238">
        <f>'Transformed 2007'!H55</f>
        <v>0.9</v>
      </c>
      <c r="D64" s="238">
        <f>'Transformed 2010'!H55</f>
        <v>0.91000000000000014</v>
      </c>
      <c r="E64" s="238">
        <f>'Transformed 2013'!H55</f>
        <v>0.92599999999999993</v>
      </c>
      <c r="F64" s="238">
        <f>'Transformed 2016'!H55</f>
        <v>0.92133333333333334</v>
      </c>
      <c r="G64" s="238">
        <f>'Transformed 2019 new'!H55</f>
        <v>0.93174423705121467</v>
      </c>
      <c r="L64" s="239">
        <v>1</v>
      </c>
      <c r="Q64" s="250">
        <f t="shared" si="4"/>
        <v>1.0111111111111113</v>
      </c>
      <c r="R64" s="250">
        <f t="shared" si="5"/>
        <v>1.0175824175824173</v>
      </c>
      <c r="S64" s="250">
        <f t="shared" si="6"/>
        <v>0.9949604031677467</v>
      </c>
      <c r="T64" s="250">
        <f t="shared" si="7"/>
        <v>1.0112998231380768</v>
      </c>
      <c r="U64" s="272">
        <f t="shared" si="8"/>
        <v>1.0352713745013495</v>
      </c>
    </row>
    <row r="65" spans="1:23" s="239" customFormat="1" ht="12.75" x14ac:dyDescent="0.2">
      <c r="A65" s="225" t="s">
        <v>65</v>
      </c>
      <c r="B65" s="225" t="s">
        <v>65</v>
      </c>
      <c r="C65" s="238">
        <f>'Transformed 2007'!H56</f>
        <v>0.73933333333333329</v>
      </c>
      <c r="D65" s="238">
        <f>'Transformed 2010'!H56</f>
        <v>0.66566666666666663</v>
      </c>
      <c r="E65" s="238">
        <f>'Transformed 2013'!H56</f>
        <v>0.73599999999999999</v>
      </c>
      <c r="F65" s="238">
        <f>'Transformed 2016'!H56</f>
        <v>0.65866666666666662</v>
      </c>
      <c r="G65" s="238">
        <f>'Transformed 2019 new'!H56</f>
        <v>0.67414559657923734</v>
      </c>
      <c r="K65" s="239">
        <v>1</v>
      </c>
      <c r="Q65" s="250">
        <f t="shared" si="4"/>
        <v>0.90036068530207392</v>
      </c>
      <c r="R65" s="250">
        <f t="shared" si="5"/>
        <v>1.1056584877315974</v>
      </c>
      <c r="S65" s="250">
        <f t="shared" si="6"/>
        <v>0.89492753623188404</v>
      </c>
      <c r="T65" s="250">
        <f t="shared" si="7"/>
        <v>1.0235003996648342</v>
      </c>
      <c r="U65" s="272">
        <f t="shared" si="8"/>
        <v>0.91182903053999642</v>
      </c>
    </row>
    <row r="66" spans="1:23" s="239" customFormat="1" ht="12.75" x14ac:dyDescent="0.2">
      <c r="A66" s="225" t="s">
        <v>66</v>
      </c>
      <c r="B66" s="225" t="s">
        <v>66</v>
      </c>
      <c r="C66" s="238">
        <f>'Transformed 2007'!H57</f>
        <v>0.73666666666666658</v>
      </c>
      <c r="D66" s="238">
        <f>'Transformed 2010'!H57</f>
        <v>0.77233333333333332</v>
      </c>
      <c r="E66" s="238">
        <f>'Transformed 2013'!H57</f>
        <v>0.69933333333333336</v>
      </c>
      <c r="F66" s="238">
        <f>'Transformed 2016'!H57</f>
        <v>0.68333333333333335</v>
      </c>
      <c r="G66" s="238">
        <f>'Transformed 2019 new'!H57</f>
        <v>0.71691124362932201</v>
      </c>
      <c r="L66" s="239">
        <v>1</v>
      </c>
      <c r="Q66" s="250">
        <f t="shared" si="4"/>
        <v>1.0484162895927602</v>
      </c>
      <c r="R66" s="250">
        <f t="shared" si="5"/>
        <v>0.90548122572291767</v>
      </c>
      <c r="S66" s="250">
        <f t="shared" si="6"/>
        <v>0.97712106768350804</v>
      </c>
      <c r="T66" s="250">
        <f t="shared" si="7"/>
        <v>1.0491384053112029</v>
      </c>
      <c r="U66" s="272">
        <f t="shared" si="8"/>
        <v>0.97318268365971328</v>
      </c>
    </row>
    <row r="67" spans="1:23" s="239" customFormat="1" ht="12.75" x14ac:dyDescent="0.2">
      <c r="A67" s="225" t="s">
        <v>67</v>
      </c>
      <c r="B67" s="225" t="s">
        <v>67</v>
      </c>
      <c r="C67" s="238">
        <f>'Transformed 2007'!H58</f>
        <v>0.5043333333333333</v>
      </c>
      <c r="D67" s="238">
        <f>'Transformed 2010'!H58</f>
        <v>0.54266666666666663</v>
      </c>
      <c r="E67" s="238">
        <f>'Transformed 2013'!H58</f>
        <v>0.61066666666666669</v>
      </c>
      <c r="F67" s="238">
        <f>'Transformed 2016'!H58</f>
        <v>0.60466666666666669</v>
      </c>
      <c r="G67" s="238">
        <f>'Transformed 2019 new'!H58</f>
        <v>0.5477807201474576</v>
      </c>
      <c r="N67" s="239">
        <v>1</v>
      </c>
      <c r="Q67" s="250">
        <f t="shared" si="4"/>
        <v>1.0760079312623927</v>
      </c>
      <c r="R67" s="250">
        <f t="shared" si="5"/>
        <v>1.1253071253071254</v>
      </c>
      <c r="S67" s="250">
        <f t="shared" si="6"/>
        <v>0.99017467248908297</v>
      </c>
      <c r="T67" s="250">
        <f t="shared" si="7"/>
        <v>0.90592180840263103</v>
      </c>
      <c r="U67" s="272">
        <f t="shared" si="8"/>
        <v>1.0861481562738751</v>
      </c>
    </row>
    <row r="68" spans="1:23" s="239" customFormat="1" ht="12.75" x14ac:dyDescent="0.2">
      <c r="A68" s="225" t="s">
        <v>68</v>
      </c>
      <c r="B68" s="225" t="s">
        <v>68</v>
      </c>
      <c r="C68" s="238">
        <f>'Transformed 2007'!H59</f>
        <v>0.43533333333333335</v>
      </c>
      <c r="D68" s="238">
        <f>'Transformed 2010'!H59</f>
        <v>0.48133333333333328</v>
      </c>
      <c r="E68" s="238">
        <f>'Transformed 2013'!H59</f>
        <v>0.52600000000000002</v>
      </c>
      <c r="F68" s="238">
        <f>'Transformed 2016'!H59</f>
        <v>0.5106666666666666</v>
      </c>
      <c r="G68" s="238">
        <f>'Transformed 2019 new'!H59</f>
        <v>0.56962974798276833</v>
      </c>
      <c r="K68" s="239">
        <v>1</v>
      </c>
      <c r="Q68" s="250">
        <f t="shared" ref="Q68:Q131" si="16">D68/C68</f>
        <v>1.1056661562021437</v>
      </c>
      <c r="R68" s="250">
        <f t="shared" ref="R68:R131" si="17">E68/D68</f>
        <v>1.0927977839335181</v>
      </c>
      <c r="S68" s="250">
        <f t="shared" ref="S68:S131" si="18">F68/E68</f>
        <v>0.97084917617236988</v>
      </c>
      <c r="T68" s="250">
        <f t="shared" ref="T68:T131" si="19">G68/F68</f>
        <v>1.1154629529688675</v>
      </c>
      <c r="U68" s="272">
        <f t="shared" ref="U68:U131" si="20">G68/C68</f>
        <v>1.3084909984290236</v>
      </c>
    </row>
    <row r="69" spans="1:23" s="239" customFormat="1" ht="12.75" x14ac:dyDescent="0.2">
      <c r="A69" s="225" t="s">
        <v>69</v>
      </c>
      <c r="B69" s="225" t="s">
        <v>69</v>
      </c>
      <c r="C69" s="238">
        <f>'Transformed 2007'!H60</f>
        <v>0.38400000000000001</v>
      </c>
      <c r="D69" s="238">
        <f>'Transformed 2010'!H60</f>
        <v>0.5</v>
      </c>
      <c r="E69" s="238">
        <f>'Transformed 2013'!H60</f>
        <v>0.52799999999999991</v>
      </c>
      <c r="F69" s="238">
        <f>'Transformed 2016'!H60</f>
        <v>0.52100000000000002</v>
      </c>
      <c r="G69" s="238">
        <f>'Transformed 2019 new'!H60</f>
        <v>0.42157999671186441</v>
      </c>
      <c r="N69" s="239">
        <v>1</v>
      </c>
      <c r="Q69" s="250">
        <f t="shared" si="16"/>
        <v>1.3020833333333333</v>
      </c>
      <c r="R69" s="250">
        <f t="shared" si="17"/>
        <v>1.0559999999999998</v>
      </c>
      <c r="S69" s="250">
        <f t="shared" si="18"/>
        <v>0.98674242424242442</v>
      </c>
      <c r="T69" s="250">
        <f t="shared" si="19"/>
        <v>0.80917465779628484</v>
      </c>
      <c r="U69" s="272">
        <f t="shared" si="20"/>
        <v>1.0978645747704803</v>
      </c>
    </row>
    <row r="70" spans="1:23" s="239" customFormat="1" ht="12.75" x14ac:dyDescent="0.2">
      <c r="A70" s="225" t="s">
        <v>70</v>
      </c>
      <c r="B70" s="225" t="s">
        <v>70</v>
      </c>
      <c r="C70" s="238">
        <f>'Transformed 2007'!H61</f>
        <v>0.60599999999999998</v>
      </c>
      <c r="D70" s="238">
        <f>'Transformed 2010'!H61</f>
        <v>0.56266666666666665</v>
      </c>
      <c r="E70" s="238">
        <f>'Transformed 2013'!H61</f>
        <v>0.52800000000000002</v>
      </c>
      <c r="F70" s="238">
        <f>'Transformed 2016'!H61</f>
        <v>0.51266666666666671</v>
      </c>
      <c r="G70" s="238">
        <f>'Transformed 2019 new'!H61</f>
        <v>0.44449907319499998</v>
      </c>
      <c r="N70" s="239">
        <v>1</v>
      </c>
      <c r="Q70" s="250">
        <f t="shared" si="16"/>
        <v>0.92849284928492848</v>
      </c>
      <c r="R70" s="250">
        <f t="shared" si="17"/>
        <v>0.93838862559241709</v>
      </c>
      <c r="S70" s="250">
        <f t="shared" si="18"/>
        <v>0.97095959595959602</v>
      </c>
      <c r="T70" s="250">
        <f t="shared" si="19"/>
        <v>0.86703330272106616</v>
      </c>
      <c r="U70" s="272">
        <f t="shared" si="20"/>
        <v>0.73349682045379538</v>
      </c>
    </row>
    <row r="71" spans="1:23" s="239" customFormat="1" ht="12.75" x14ac:dyDescent="0.2">
      <c r="A71" s="225" t="s">
        <v>71</v>
      </c>
      <c r="B71" s="225" t="s">
        <v>71</v>
      </c>
      <c r="C71" s="238">
        <f>'Transformed 2007'!H62</f>
        <v>0.77033333333333343</v>
      </c>
      <c r="D71" s="238">
        <f>'Transformed 2010'!H62</f>
        <v>0.81699999999999995</v>
      </c>
      <c r="E71" s="238">
        <f>'Transformed 2013'!H62</f>
        <v>0.82766666666666677</v>
      </c>
      <c r="F71" s="238">
        <f>'Transformed 2016'!H62</f>
        <v>0.73199999999999998</v>
      </c>
      <c r="G71" s="238">
        <f>'Transformed 2019 new'!H62</f>
        <v>0.76550571306985871</v>
      </c>
      <c r="L71" s="239">
        <v>1</v>
      </c>
      <c r="Q71" s="250">
        <f t="shared" si="16"/>
        <v>1.0605798355690175</v>
      </c>
      <c r="R71" s="250">
        <f t="shared" si="17"/>
        <v>1.0130558955528357</v>
      </c>
      <c r="S71" s="250">
        <f t="shared" si="18"/>
        <v>0.88441401530406749</v>
      </c>
      <c r="T71" s="250">
        <f t="shared" si="19"/>
        <v>1.0457728320626485</v>
      </c>
      <c r="U71" s="272">
        <f t="shared" si="20"/>
        <v>0.99373307624819374</v>
      </c>
    </row>
    <row r="72" spans="1:23" s="239" customFormat="1" ht="12.75" x14ac:dyDescent="0.2">
      <c r="A72" s="225" t="s">
        <v>72</v>
      </c>
      <c r="B72" s="225" t="s">
        <v>72</v>
      </c>
      <c r="C72" s="238">
        <f>'Transformed 2007'!H63</f>
        <v>0.90800000000000003</v>
      </c>
      <c r="D72" s="238">
        <f>'Transformed 2010'!H63</f>
        <v>0.86266666666666647</v>
      </c>
      <c r="E72" s="238">
        <f>'Transformed 2013'!H63</f>
        <v>0.83750000000000002</v>
      </c>
      <c r="F72" s="238">
        <f>'Transformed 2016'!H63</f>
        <v>0.86750000000000005</v>
      </c>
      <c r="G72" s="238">
        <f>'Transformed 2019 new'!H63</f>
        <v>0.86855229841913839</v>
      </c>
      <c r="M72" s="239">
        <v>1</v>
      </c>
      <c r="Q72" s="250">
        <f t="shared" si="16"/>
        <v>0.95007342143905993</v>
      </c>
      <c r="R72" s="250">
        <f t="shared" si="17"/>
        <v>0.97082689335394157</v>
      </c>
      <c r="S72" s="250">
        <f t="shared" si="18"/>
        <v>1.035820895522388</v>
      </c>
      <c r="T72" s="250">
        <f t="shared" si="19"/>
        <v>1.0012130241142805</v>
      </c>
      <c r="U72" s="272">
        <f t="shared" si="20"/>
        <v>0.95655539473473383</v>
      </c>
    </row>
    <row r="73" spans="1:23" s="239" customFormat="1" ht="12.75" x14ac:dyDescent="0.2">
      <c r="A73" s="225" t="s">
        <v>73</v>
      </c>
      <c r="B73" s="225" t="s">
        <v>73</v>
      </c>
      <c r="C73" s="238">
        <f>'Transformed 2007'!H64</f>
        <v>0.59085303340923478</v>
      </c>
      <c r="D73" s="238">
        <f>'Transformed 2010'!H64</f>
        <v>0.56418815796938349</v>
      </c>
      <c r="E73" s="238">
        <f>'Transformed 2013'!H64</f>
        <v>0.56683728871701899</v>
      </c>
      <c r="F73" s="238">
        <f>'Transformed 2016'!H64</f>
        <v>0.54330307594945959</v>
      </c>
      <c r="G73" s="238">
        <f>'Transformed 2019 new'!H64</f>
        <v>0.53656870270821588</v>
      </c>
      <c r="I73" s="239">
        <v>1</v>
      </c>
      <c r="Q73" s="250">
        <f t="shared" si="16"/>
        <v>0.95487054490353651</v>
      </c>
      <c r="R73" s="250">
        <f t="shared" si="17"/>
        <v>1.0046954738595901</v>
      </c>
      <c r="S73" s="250">
        <f t="shared" si="18"/>
        <v>0.95848153740762754</v>
      </c>
      <c r="T73" s="250">
        <f t="shared" si="19"/>
        <v>0.98760475775058898</v>
      </c>
      <c r="U73" s="272">
        <f t="shared" si="20"/>
        <v>0.90812549376653418</v>
      </c>
    </row>
    <row r="74" spans="1:23" s="239" customFormat="1" ht="12.75" x14ac:dyDescent="0.2">
      <c r="A74" s="225" t="s">
        <v>74</v>
      </c>
      <c r="B74" s="225" t="s">
        <v>74</v>
      </c>
      <c r="C74" s="238">
        <f>'Transformed 2007'!H65</f>
        <v>0.59314265051802051</v>
      </c>
      <c r="D74" s="238">
        <f>'Transformed 2010'!H65</f>
        <v>0.59033333333333338</v>
      </c>
      <c r="E74" s="238">
        <f>'Transformed 2013'!H65</f>
        <v>0.59433333333333338</v>
      </c>
      <c r="F74" s="238">
        <f>'Transformed 2016'!H65</f>
        <v>0.58159622245387632</v>
      </c>
      <c r="G74" s="238">
        <f>'Transformed 2019 new'!H65</f>
        <v>0.62084143191790542</v>
      </c>
      <c r="J74" s="239">
        <v>1</v>
      </c>
      <c r="Q74" s="250">
        <f t="shared" si="16"/>
        <v>0.99526367361673684</v>
      </c>
      <c r="R74" s="250">
        <f t="shared" si="17"/>
        <v>1.0067758328627894</v>
      </c>
      <c r="S74" s="250">
        <f t="shared" si="18"/>
        <v>0.97856907872216981</v>
      </c>
      <c r="T74" s="250">
        <f t="shared" si="19"/>
        <v>1.0674784462980955</v>
      </c>
      <c r="U74" s="272">
        <f t="shared" si="20"/>
        <v>1.0466983471441385</v>
      </c>
    </row>
    <row r="75" spans="1:23" s="239" customFormat="1" ht="12.75" x14ac:dyDescent="0.2">
      <c r="A75" s="225" t="s">
        <v>75</v>
      </c>
      <c r="B75" s="225" t="s">
        <v>75</v>
      </c>
      <c r="C75" s="238">
        <f>'Transformed 2007'!H66</f>
        <v>0.49149755792402344</v>
      </c>
      <c r="D75" s="238">
        <f>'Transformed 2010'!H66</f>
        <v>0.4527335433330909</v>
      </c>
      <c r="E75" s="238">
        <f>'Transformed 2013'!H66</f>
        <v>0.5083333333333333</v>
      </c>
      <c r="F75" s="238">
        <f>'Transformed 2016'!H66</f>
        <v>0.46898232510596005</v>
      </c>
      <c r="G75" s="238">
        <f>'Transformed 2019 new'!H66</f>
        <v>0.47664588082038162</v>
      </c>
      <c r="H75" s="239">
        <v>1</v>
      </c>
      <c r="Q75" s="250">
        <f t="shared" si="16"/>
        <v>0.92113080936828429</v>
      </c>
      <c r="R75" s="250">
        <f t="shared" si="17"/>
        <v>1.1228090801289177</v>
      </c>
      <c r="S75" s="250">
        <f t="shared" si="18"/>
        <v>0.92258818053631486</v>
      </c>
      <c r="T75" s="250">
        <f t="shared" si="19"/>
        <v>1.0163408199076374</v>
      </c>
      <c r="U75" s="272">
        <f t="shared" si="20"/>
        <v>0.9697828059077811</v>
      </c>
    </row>
    <row r="76" spans="1:23" s="239" customFormat="1" ht="12.75" x14ac:dyDescent="0.2">
      <c r="A76" s="225" t="s">
        <v>76</v>
      </c>
      <c r="B76" s="266" t="s">
        <v>76</v>
      </c>
      <c r="C76" s="238"/>
      <c r="D76" s="238"/>
      <c r="E76" s="238"/>
      <c r="F76" s="238"/>
      <c r="G76" s="238"/>
      <c r="H76" s="239">
        <v>1</v>
      </c>
      <c r="U76" s="273"/>
      <c r="W76" s="276" t="s">
        <v>681</v>
      </c>
    </row>
    <row r="77" spans="1:23" s="239" customFormat="1" ht="12.75" x14ac:dyDescent="0.2">
      <c r="A77" s="225" t="s">
        <v>77</v>
      </c>
      <c r="B77" s="225" t="s">
        <v>77</v>
      </c>
      <c r="C77" s="238">
        <f>'Transformed 2007'!H68</f>
        <v>0.92833333333333334</v>
      </c>
      <c r="D77" s="238">
        <f>'Transformed 2010'!H68</f>
        <v>0.94399999999999995</v>
      </c>
      <c r="E77" s="238">
        <f>'Transformed 2013'!H68</f>
        <v>0.92666666666666675</v>
      </c>
      <c r="F77" s="238">
        <f>'Transformed 2016'!H68</f>
        <v>0.93933333333333324</v>
      </c>
      <c r="G77" s="238">
        <f>'Transformed 2019 new'!H68</f>
        <v>0.91440885740197742</v>
      </c>
      <c r="L77" s="239">
        <v>1</v>
      </c>
      <c r="Q77" s="250">
        <f t="shared" si="16"/>
        <v>1.0168761220825853</v>
      </c>
      <c r="R77" s="250">
        <f t="shared" si="17"/>
        <v>0.98163841807909613</v>
      </c>
      <c r="S77" s="250">
        <f t="shared" si="18"/>
        <v>1.0136690647482012</v>
      </c>
      <c r="T77" s="250">
        <f t="shared" si="19"/>
        <v>0.97346578147832952</v>
      </c>
      <c r="U77" s="272">
        <f t="shared" si="20"/>
        <v>0.98500056452636708</v>
      </c>
    </row>
    <row r="78" spans="1:23" s="239" customFormat="1" ht="12.75" x14ac:dyDescent="0.2">
      <c r="A78" s="226" t="s">
        <v>176</v>
      </c>
      <c r="B78" s="226" t="s">
        <v>176</v>
      </c>
      <c r="C78" s="238">
        <f>'Transformed 2007'!H69</f>
        <v>0.3259852134000093</v>
      </c>
      <c r="D78" s="238">
        <f>'Transformed 2010'!H69</f>
        <v>0.35048083222949994</v>
      </c>
      <c r="E78" s="238">
        <f>'Transformed 2013'!H69</f>
        <v>0.31800807234567857</v>
      </c>
      <c r="F78" s="238">
        <f>'Transformed 2016'!H69</f>
        <v>0.34882762341124574</v>
      </c>
      <c r="G78" s="238">
        <f>'Transformed 2019 new'!H69</f>
        <v>0.4986170025505956</v>
      </c>
      <c r="M78" s="239">
        <v>1</v>
      </c>
      <c r="Q78" s="250">
        <f t="shared" si="16"/>
        <v>1.0751433433866604</v>
      </c>
      <c r="R78" s="250">
        <f t="shared" si="17"/>
        <v>0.90734797199249473</v>
      </c>
      <c r="S78" s="250">
        <f t="shared" si="18"/>
        <v>1.0969143671047001</v>
      </c>
      <c r="T78" s="250">
        <f t="shared" si="19"/>
        <v>1.4294080201405313</v>
      </c>
      <c r="U78" s="272">
        <f t="shared" si="20"/>
        <v>1.5295693855253294</v>
      </c>
    </row>
    <row r="79" spans="1:23" s="239" customFormat="1" ht="12.75" x14ac:dyDescent="0.2">
      <c r="A79" s="225" t="s">
        <v>79</v>
      </c>
      <c r="B79" s="225" t="s">
        <v>79</v>
      </c>
      <c r="C79" s="238">
        <f>'Transformed 2007'!H70</f>
        <v>0.82433333333333336</v>
      </c>
      <c r="D79" s="238">
        <f>'Transformed 2010'!H70</f>
        <v>0.80099999999999993</v>
      </c>
      <c r="E79" s="238">
        <f>'Transformed 2013'!H70</f>
        <v>0.80833333333333335</v>
      </c>
      <c r="F79" s="238">
        <f>'Transformed 2016'!H70</f>
        <v>0.79633333333333334</v>
      </c>
      <c r="G79" s="238">
        <f>'Transformed 2019 new'!H70</f>
        <v>0.8199135370609888</v>
      </c>
      <c r="L79" s="239">
        <v>1</v>
      </c>
      <c r="Q79" s="250">
        <f t="shared" si="16"/>
        <v>0.97169429842296795</v>
      </c>
      <c r="R79" s="250">
        <f t="shared" si="17"/>
        <v>1.0091552226383689</v>
      </c>
      <c r="S79" s="250">
        <f t="shared" si="18"/>
        <v>0.9851546391752577</v>
      </c>
      <c r="T79" s="250">
        <f t="shared" si="19"/>
        <v>1.0296109716127946</v>
      </c>
      <c r="U79" s="272">
        <f t="shared" si="20"/>
        <v>0.99463833852930295</v>
      </c>
    </row>
    <row r="80" spans="1:23" s="239" customFormat="1" ht="12.75" x14ac:dyDescent="0.2">
      <c r="A80" s="225" t="s">
        <v>80</v>
      </c>
      <c r="B80" s="225" t="s">
        <v>80</v>
      </c>
      <c r="C80" s="238">
        <f>'Transformed 2007'!H71</f>
        <v>0.58033333333333326</v>
      </c>
      <c r="D80" s="238">
        <f>'Transformed 2010'!H71</f>
        <v>0.53766666666666674</v>
      </c>
      <c r="E80" s="238">
        <f>'Transformed 2013'!H71</f>
        <v>0.59966666666666668</v>
      </c>
      <c r="F80" s="238">
        <f>'Transformed 2016'!H71</f>
        <v>0.59233333333333327</v>
      </c>
      <c r="G80" s="238">
        <f>'Transformed 2019 new'!H71</f>
        <v>0.57056915013333331</v>
      </c>
      <c r="N80" s="239">
        <v>1</v>
      </c>
      <c r="Q80" s="250">
        <f t="shared" si="16"/>
        <v>0.92647903503733509</v>
      </c>
      <c r="R80" s="250">
        <f t="shared" si="17"/>
        <v>1.1153130812151271</v>
      </c>
      <c r="S80" s="250">
        <f t="shared" si="18"/>
        <v>0.98777098387993312</v>
      </c>
      <c r="T80" s="250">
        <f t="shared" si="19"/>
        <v>0.96325686572875635</v>
      </c>
      <c r="U80" s="272">
        <f t="shared" si="20"/>
        <v>0.98317487099368184</v>
      </c>
    </row>
    <row r="81" spans="1:21" s="239" customFormat="1" ht="12.75" x14ac:dyDescent="0.2">
      <c r="A81" s="225" t="s">
        <v>81</v>
      </c>
      <c r="B81" s="225" t="s">
        <v>81</v>
      </c>
      <c r="C81" s="238">
        <f>'Transformed 2007'!H72</f>
        <v>0.83333333333333337</v>
      </c>
      <c r="D81" s="238">
        <f>'Transformed 2010'!H72</f>
        <v>0.79200000000000004</v>
      </c>
      <c r="E81" s="238">
        <f>'Transformed 2013'!H72</f>
        <v>0.79466666666666674</v>
      </c>
      <c r="F81" s="238">
        <f>'Transformed 2016'!H72</f>
        <v>0.83833333333333326</v>
      </c>
      <c r="G81" s="238">
        <f>'Transformed 2019 new'!H72</f>
        <v>0.85651113749166663</v>
      </c>
      <c r="J81" s="239">
        <v>1</v>
      </c>
      <c r="Q81" s="250">
        <f t="shared" si="16"/>
        <v>0.95040000000000002</v>
      </c>
      <c r="R81" s="250">
        <f t="shared" si="17"/>
        <v>1.0033670033670035</v>
      </c>
      <c r="S81" s="250">
        <f t="shared" si="18"/>
        <v>1.05494966442953</v>
      </c>
      <c r="T81" s="250">
        <f t="shared" si="19"/>
        <v>1.0216832653976144</v>
      </c>
      <c r="U81" s="272">
        <f t="shared" si="20"/>
        <v>1.0278133649899999</v>
      </c>
    </row>
    <row r="82" spans="1:21" s="239" customFormat="1" ht="12.75" x14ac:dyDescent="0.2">
      <c r="A82" s="225" t="s">
        <v>82</v>
      </c>
      <c r="B82" s="225" t="s">
        <v>82</v>
      </c>
      <c r="C82" s="238">
        <f>'Transformed 2007'!H73</f>
        <v>0.63666666666666671</v>
      </c>
      <c r="D82" s="238">
        <f>'Transformed 2010'!H73</f>
        <v>0.57599999999999996</v>
      </c>
      <c r="E82" s="238">
        <f>'Transformed 2013'!H73</f>
        <v>0.624</v>
      </c>
      <c r="F82" s="238">
        <f>'Transformed 2016'!H73</f>
        <v>0.52936737937994705</v>
      </c>
      <c r="G82" s="238">
        <f>'Transformed 2019 new'!H73</f>
        <v>0.63542443291686435</v>
      </c>
      <c r="H82" s="239">
        <v>1</v>
      </c>
      <c r="Q82" s="250">
        <f t="shared" si="16"/>
        <v>0.90471204188481658</v>
      </c>
      <c r="R82" s="250">
        <f t="shared" si="17"/>
        <v>1.0833333333333335</v>
      </c>
      <c r="S82" s="250">
        <f t="shared" si="18"/>
        <v>0.84834515926273568</v>
      </c>
      <c r="T82" s="250">
        <f t="shared" si="19"/>
        <v>1.2003467868782223</v>
      </c>
      <c r="U82" s="272">
        <f t="shared" si="20"/>
        <v>0.9980488475133994</v>
      </c>
    </row>
    <row r="83" spans="1:21" s="239" customFormat="1" ht="12.75" x14ac:dyDescent="0.2">
      <c r="A83" s="225" t="s">
        <v>83</v>
      </c>
      <c r="B83" s="225" t="s">
        <v>83</v>
      </c>
      <c r="C83" s="238">
        <f>'Transformed 2007'!H74</f>
        <v>0.6273333333333333</v>
      </c>
      <c r="D83" s="238">
        <f>'Transformed 2010'!H74</f>
        <v>0.58666666666666667</v>
      </c>
      <c r="E83" s="238">
        <f>'Transformed 2013'!H74</f>
        <v>0.61699999999999999</v>
      </c>
      <c r="F83" s="238">
        <f>'Transformed 2016'!H74</f>
        <v>0.63100000000000001</v>
      </c>
      <c r="G83" s="238">
        <f>'Transformed 2019 new'!H74</f>
        <v>0.63891612927793784</v>
      </c>
      <c r="P83" s="239">
        <v>1</v>
      </c>
      <c r="Q83" s="250">
        <f t="shared" si="16"/>
        <v>0.93517534537725833</v>
      </c>
      <c r="R83" s="250">
        <f t="shared" si="17"/>
        <v>1.0517045454545455</v>
      </c>
      <c r="S83" s="250">
        <f t="shared" si="18"/>
        <v>1.0226904376012966</v>
      </c>
      <c r="T83" s="250">
        <f t="shared" si="19"/>
        <v>1.0125453712804087</v>
      </c>
      <c r="U83" s="272">
        <f t="shared" si="20"/>
        <v>1.0184635429510167</v>
      </c>
    </row>
    <row r="84" spans="1:21" s="239" customFormat="1" ht="12.75" x14ac:dyDescent="0.2">
      <c r="A84" s="225" t="s">
        <v>84</v>
      </c>
      <c r="B84" s="225" t="s">
        <v>84</v>
      </c>
      <c r="C84" s="238">
        <f>'Transformed 2007'!H75</f>
        <v>0.47999999999999987</v>
      </c>
      <c r="D84" s="238">
        <f>'Transformed 2010'!H75</f>
        <v>0.49299999999999999</v>
      </c>
      <c r="E84" s="238">
        <f>'Transformed 2013'!H75</f>
        <v>0.45727953711511587</v>
      </c>
      <c r="F84" s="238">
        <f>'Transformed 2016'!H75</f>
        <v>0.46238833553923991</v>
      </c>
      <c r="G84" s="238">
        <f>'Transformed 2019 new'!H75</f>
        <v>0.50673565080152494</v>
      </c>
      <c r="K84" s="239">
        <v>1</v>
      </c>
      <c r="Q84" s="250">
        <f t="shared" si="16"/>
        <v>1.0270833333333336</v>
      </c>
      <c r="R84" s="250">
        <f t="shared" si="17"/>
        <v>0.92754470003066103</v>
      </c>
      <c r="S84" s="250">
        <f t="shared" si="18"/>
        <v>1.011172156218392</v>
      </c>
      <c r="T84" s="250">
        <f t="shared" si="19"/>
        <v>1.0959092430620399</v>
      </c>
      <c r="U84" s="272">
        <f t="shared" si="20"/>
        <v>1.0556992725031773</v>
      </c>
    </row>
    <row r="85" spans="1:21" s="239" customFormat="1" ht="12.75" x14ac:dyDescent="0.2">
      <c r="A85" s="226" t="s">
        <v>85</v>
      </c>
      <c r="B85" s="226" t="s">
        <v>85</v>
      </c>
      <c r="C85" s="238">
        <f>'Transformed 2007'!H76</f>
        <v>0.7456666666666667</v>
      </c>
      <c r="D85" s="238">
        <f>'Transformed 2010'!H76</f>
        <v>0.78266666666666662</v>
      </c>
      <c r="E85" s="238">
        <f>'Transformed 2013'!H76</f>
        <v>0.75299999999999989</v>
      </c>
      <c r="F85" s="238">
        <f>'Transformed 2016'!H76</f>
        <v>0.75800000000000001</v>
      </c>
      <c r="G85" s="238">
        <f>'Transformed 2019 new'!H76</f>
        <v>0.806498232245904</v>
      </c>
      <c r="J85" s="239">
        <v>1</v>
      </c>
      <c r="Q85" s="250">
        <f t="shared" si="16"/>
        <v>1.049620026821636</v>
      </c>
      <c r="R85" s="250">
        <f t="shared" si="17"/>
        <v>0.96209540034071539</v>
      </c>
      <c r="S85" s="250">
        <f t="shared" si="18"/>
        <v>1.0066401062417001</v>
      </c>
      <c r="T85" s="250">
        <f t="shared" si="19"/>
        <v>1.0639818367360212</v>
      </c>
      <c r="U85" s="272">
        <f t="shared" si="20"/>
        <v>1.0815801058282128</v>
      </c>
    </row>
    <row r="86" spans="1:21" s="239" customFormat="1" ht="12.75" x14ac:dyDescent="0.2">
      <c r="A86" s="225" t="s">
        <v>86</v>
      </c>
      <c r="B86" s="225" t="s">
        <v>86</v>
      </c>
      <c r="C86" s="238">
        <f>'Transformed 2007'!H77</f>
        <v>0.73100000000000009</v>
      </c>
      <c r="D86" s="238">
        <f>'Transformed 2010'!H77</f>
        <v>0.71633333333333327</v>
      </c>
      <c r="E86" s="238">
        <f>'Transformed 2013'!H77</f>
        <v>0.71200000000000008</v>
      </c>
      <c r="F86" s="238">
        <f>'Transformed 2016'!H77</f>
        <v>0.68566666666666676</v>
      </c>
      <c r="G86" s="238">
        <f>'Transformed 2019 new'!H77</f>
        <v>0.68452654860251416</v>
      </c>
      <c r="H86" s="239">
        <v>1</v>
      </c>
      <c r="Q86" s="250">
        <f t="shared" si="16"/>
        <v>0.97993616051071575</v>
      </c>
      <c r="R86" s="250">
        <f t="shared" si="17"/>
        <v>0.99395067473243393</v>
      </c>
      <c r="S86" s="250">
        <f t="shared" si="18"/>
        <v>0.96301498127340823</v>
      </c>
      <c r="T86" s="250">
        <f t="shared" si="19"/>
        <v>0.99833721235174633</v>
      </c>
      <c r="U86" s="272">
        <f t="shared" si="20"/>
        <v>0.93642482708962249</v>
      </c>
    </row>
    <row r="87" spans="1:21" s="239" customFormat="1" ht="12.75" x14ac:dyDescent="0.2">
      <c r="A87" s="64" t="s">
        <v>177</v>
      </c>
      <c r="B87" s="64" t="s">
        <v>177</v>
      </c>
      <c r="C87" s="238">
        <f>'Transformed 2007'!H78</f>
        <v>0.52500000000000002</v>
      </c>
      <c r="D87" s="238">
        <f>'Transformed 2010'!H78</f>
        <v>0.47933333333333328</v>
      </c>
      <c r="E87" s="238">
        <f>'Transformed 2013'!H78</f>
        <v>0.53499999999999992</v>
      </c>
      <c r="F87" s="238">
        <f>'Transformed 2016'!H78</f>
        <v>0.55399999999999994</v>
      </c>
      <c r="G87" s="238">
        <f>'Transformed 2019 new'!H78</f>
        <v>0.6189600544730508</v>
      </c>
      <c r="P87" s="239">
        <v>1</v>
      </c>
      <c r="Q87" s="250">
        <f t="shared" si="16"/>
        <v>0.91301587301587284</v>
      </c>
      <c r="R87" s="250">
        <f t="shared" si="17"/>
        <v>1.1161335187760779</v>
      </c>
      <c r="S87" s="250">
        <f t="shared" si="18"/>
        <v>1.0355140186915888</v>
      </c>
      <c r="T87" s="250">
        <f t="shared" si="19"/>
        <v>1.1172564160163374</v>
      </c>
      <c r="U87" s="272">
        <f t="shared" si="20"/>
        <v>1.1789715323296206</v>
      </c>
    </row>
    <row r="88" spans="1:21" s="239" customFormat="1" ht="12.75" x14ac:dyDescent="0.2">
      <c r="A88" s="225" t="s">
        <v>87</v>
      </c>
      <c r="B88" s="225" t="s">
        <v>87</v>
      </c>
      <c r="C88" s="238">
        <f>'Transformed 2007'!H79</f>
        <v>0.56033333333333324</v>
      </c>
      <c r="D88" s="238">
        <f>'Transformed 2010'!H79</f>
        <v>0.59233333333333338</v>
      </c>
      <c r="E88" s="238">
        <f>'Transformed 2013'!H79</f>
        <v>0.61433333333333329</v>
      </c>
      <c r="F88" s="238">
        <f>'Transformed 2016'!H79</f>
        <v>0.6223333333333334</v>
      </c>
      <c r="G88" s="238">
        <f>'Transformed 2019 new'!H79</f>
        <v>0.64193046658463282</v>
      </c>
      <c r="J88" s="239">
        <v>1</v>
      </c>
      <c r="Q88" s="250">
        <f t="shared" si="16"/>
        <v>1.0571088637715649</v>
      </c>
      <c r="R88" s="250">
        <f t="shared" si="17"/>
        <v>1.037141249296567</v>
      </c>
      <c r="S88" s="250">
        <f t="shared" si="18"/>
        <v>1.0130222463374934</v>
      </c>
      <c r="T88" s="250">
        <f t="shared" si="19"/>
        <v>1.0314897695521683</v>
      </c>
      <c r="U88" s="272">
        <f t="shared" si="20"/>
        <v>1.1456224864687083</v>
      </c>
    </row>
    <row r="89" spans="1:21" s="239" customFormat="1" ht="12.75" x14ac:dyDescent="0.2">
      <c r="A89" s="225" t="s">
        <v>88</v>
      </c>
      <c r="B89" s="225" t="s">
        <v>88</v>
      </c>
      <c r="C89" s="238">
        <f>'Transformed 2007'!H80</f>
        <v>0.81433333333333324</v>
      </c>
      <c r="D89" s="238">
        <f>'Transformed 2010'!H80</f>
        <v>0.77300000000000002</v>
      </c>
      <c r="E89" s="238">
        <f>'Transformed 2013'!H80</f>
        <v>0.79133333333333344</v>
      </c>
      <c r="F89" s="238">
        <f>'Transformed 2016'!H80</f>
        <v>0.83800000000000008</v>
      </c>
      <c r="G89" s="238">
        <f>'Transformed 2019 new'!H80</f>
        <v>0.83404809418805093</v>
      </c>
      <c r="L89" s="239">
        <v>1</v>
      </c>
      <c r="Q89" s="250">
        <f t="shared" si="16"/>
        <v>0.94924273434302098</v>
      </c>
      <c r="R89" s="250">
        <f t="shared" si="17"/>
        <v>1.0237171194480381</v>
      </c>
      <c r="S89" s="250">
        <f t="shared" si="18"/>
        <v>1.058972198820556</v>
      </c>
      <c r="T89" s="250">
        <f t="shared" si="19"/>
        <v>0.99528412194278149</v>
      </c>
      <c r="U89" s="272">
        <f t="shared" si="20"/>
        <v>1.0242096940500012</v>
      </c>
    </row>
    <row r="90" spans="1:21" s="239" customFormat="1" ht="12.75" x14ac:dyDescent="0.2">
      <c r="A90" s="225" t="s">
        <v>89</v>
      </c>
      <c r="B90" s="225" t="s">
        <v>89</v>
      </c>
      <c r="C90" s="238">
        <f>'Transformed 2007'!H81</f>
        <v>0.47833333333333333</v>
      </c>
      <c r="D90" s="238">
        <f>'Transformed 2010'!H81</f>
        <v>0.60033333333333339</v>
      </c>
      <c r="E90" s="238">
        <f>'Transformed 2013'!H81</f>
        <v>0.44923667864005257</v>
      </c>
      <c r="F90" s="238">
        <f>'Transformed 2016'!H81</f>
        <v>0.449348646534726</v>
      </c>
      <c r="G90" s="238">
        <f>'Transformed 2019 new'!H81</f>
        <v>0.47990327226247836</v>
      </c>
      <c r="H90" s="239">
        <v>1</v>
      </c>
      <c r="Q90" s="250">
        <f t="shared" si="16"/>
        <v>1.2550522648083624</v>
      </c>
      <c r="R90" s="250">
        <f t="shared" si="17"/>
        <v>0.7483120688063063</v>
      </c>
      <c r="S90" s="250">
        <f t="shared" si="18"/>
        <v>1.0002492403225232</v>
      </c>
      <c r="T90" s="250">
        <f t="shared" si="19"/>
        <v>1.0679975915436324</v>
      </c>
      <c r="U90" s="272">
        <f t="shared" si="20"/>
        <v>1.0032821022908955</v>
      </c>
    </row>
    <row r="91" spans="1:21" s="239" customFormat="1" ht="12.75" x14ac:dyDescent="0.2">
      <c r="A91" s="225" t="s">
        <v>90</v>
      </c>
      <c r="B91" s="225" t="s">
        <v>90</v>
      </c>
      <c r="C91" s="238">
        <f>'Transformed 2007'!H82</f>
        <v>0.6223333333333334</v>
      </c>
      <c r="D91" s="238">
        <f>'Transformed 2010'!H82</f>
        <v>0.58466666666666667</v>
      </c>
      <c r="E91" s="238">
        <f>'Transformed 2013'!H82</f>
        <v>0.59166666666666656</v>
      </c>
      <c r="F91" s="238">
        <f>'Transformed 2016'!H82</f>
        <v>0.64600000000000013</v>
      </c>
      <c r="G91" s="238">
        <f>'Transformed 2019 new'!H82</f>
        <v>0.62076500702166659</v>
      </c>
      <c r="K91" s="239">
        <v>1</v>
      </c>
      <c r="Q91" s="250">
        <f t="shared" si="16"/>
        <v>0.93947509373326177</v>
      </c>
      <c r="R91" s="250">
        <f t="shared" si="17"/>
        <v>1.0119726339794752</v>
      </c>
      <c r="S91" s="250">
        <f t="shared" si="18"/>
        <v>1.0918309859154933</v>
      </c>
      <c r="T91" s="250">
        <f t="shared" si="19"/>
        <v>0.9609365433771927</v>
      </c>
      <c r="U91" s="272">
        <f t="shared" si="20"/>
        <v>0.99747992558382403</v>
      </c>
    </row>
    <row r="92" spans="1:21" s="239" customFormat="1" ht="12.75" x14ac:dyDescent="0.2">
      <c r="A92" s="225" t="s">
        <v>91</v>
      </c>
      <c r="B92" s="225" t="s">
        <v>91</v>
      </c>
      <c r="C92" s="238">
        <f>'Transformed 2007'!H83</f>
        <v>0.54166666666666674</v>
      </c>
      <c r="D92" s="238">
        <f>'Transformed 2010'!H83</f>
        <v>0.54766666666666663</v>
      </c>
      <c r="E92" s="238">
        <f>'Transformed 2013'!H83</f>
        <v>0.57233333333333336</v>
      </c>
      <c r="F92" s="238">
        <f>'Transformed 2016'!H83</f>
        <v>0.61066666666666669</v>
      </c>
      <c r="G92" s="238">
        <f>'Transformed 2019 new'!H83</f>
        <v>0.63700000000000001</v>
      </c>
      <c r="K92" s="239">
        <v>1</v>
      </c>
      <c r="Q92" s="250">
        <f t="shared" si="16"/>
        <v>1.011076923076923</v>
      </c>
      <c r="R92" s="250">
        <f t="shared" si="17"/>
        <v>1.0450395617772368</v>
      </c>
      <c r="S92" s="250">
        <f t="shared" si="18"/>
        <v>1.0669772859638904</v>
      </c>
      <c r="T92" s="250">
        <f t="shared" si="19"/>
        <v>1.043122270742358</v>
      </c>
      <c r="U92" s="272">
        <f t="shared" si="20"/>
        <v>1.1759999999999999</v>
      </c>
    </row>
    <row r="93" spans="1:21" s="239" customFormat="1" ht="12.75" x14ac:dyDescent="0.2">
      <c r="A93" s="225" t="s">
        <v>92</v>
      </c>
      <c r="B93" s="225" t="s">
        <v>92</v>
      </c>
      <c r="C93" s="238">
        <f>'Transformed 2007'!H84</f>
        <v>0.81433333333333346</v>
      </c>
      <c r="D93" s="238">
        <f>'Transformed 2010'!H84</f>
        <v>0.83733333333333326</v>
      </c>
      <c r="E93" s="238">
        <f>'Transformed 2013'!H84</f>
        <v>0.85399999999999987</v>
      </c>
      <c r="F93" s="238">
        <f>'Transformed 2016'!H84</f>
        <v>0.85033333333333339</v>
      </c>
      <c r="G93" s="238">
        <f>'Transformed 2019 new'!H84</f>
        <v>0.7851792982413841</v>
      </c>
      <c r="L93" s="239">
        <v>1</v>
      </c>
      <c r="Q93" s="250">
        <f t="shared" si="16"/>
        <v>1.0282439623413833</v>
      </c>
      <c r="R93" s="250">
        <f t="shared" si="17"/>
        <v>1.019904458598726</v>
      </c>
      <c r="S93" s="250">
        <f t="shared" si="18"/>
        <v>0.99570647931303691</v>
      </c>
      <c r="T93" s="250">
        <f t="shared" si="19"/>
        <v>0.9233782417578017</v>
      </c>
      <c r="U93" s="272">
        <f t="shared" si="20"/>
        <v>0.96419889264189595</v>
      </c>
    </row>
    <row r="94" spans="1:21" s="239" customFormat="1" ht="12.75" x14ac:dyDescent="0.2">
      <c r="A94" s="225" t="s">
        <v>93</v>
      </c>
      <c r="B94" s="225" t="s">
        <v>93</v>
      </c>
      <c r="C94" s="238">
        <f>'Transformed 2007'!H85</f>
        <v>0.92033333333333334</v>
      </c>
      <c r="D94" s="238">
        <f>'Transformed 2010'!H85</f>
        <v>0.92799999999999994</v>
      </c>
      <c r="E94" s="238">
        <f>'Transformed 2013'!H85</f>
        <v>0.92499999999999993</v>
      </c>
      <c r="F94" s="238">
        <f>'Transformed 2016'!H85</f>
        <v>0.94041666666666668</v>
      </c>
      <c r="G94" s="238">
        <f>'Transformed 2019 new'!H85</f>
        <v>0.93153561831249998</v>
      </c>
      <c r="L94" s="239">
        <v>1</v>
      </c>
      <c r="Q94" s="250">
        <f t="shared" si="16"/>
        <v>1.0083303151032235</v>
      </c>
      <c r="R94" s="250">
        <f t="shared" si="17"/>
        <v>0.99676724137931039</v>
      </c>
      <c r="S94" s="250">
        <f t="shared" si="18"/>
        <v>1.0166666666666668</v>
      </c>
      <c r="T94" s="250">
        <f t="shared" si="19"/>
        <v>0.99055626227292859</v>
      </c>
      <c r="U94" s="272">
        <f t="shared" si="20"/>
        <v>1.0121719865764216</v>
      </c>
    </row>
    <row r="95" spans="1:21" s="239" customFormat="1" ht="12.75" x14ac:dyDescent="0.2">
      <c r="A95" s="225" t="s">
        <v>94</v>
      </c>
      <c r="B95" s="225" t="s">
        <v>94</v>
      </c>
      <c r="C95" s="238">
        <f>'Transformed 2007'!H86</f>
        <v>0.57133333333333325</v>
      </c>
      <c r="D95" s="238">
        <f>'Transformed 2010'!H86</f>
        <v>0.6</v>
      </c>
      <c r="E95" s="238">
        <f>'Transformed 2013'!H86</f>
        <v>0.5053333333333333</v>
      </c>
      <c r="F95" s="238">
        <f>'Transformed 2016'!H86</f>
        <v>0.56999999999999995</v>
      </c>
      <c r="G95" s="238">
        <f>'Transformed 2019 new'!H86</f>
        <v>0.58192898402531068</v>
      </c>
      <c r="K95" s="239">
        <v>1</v>
      </c>
      <c r="Q95" s="250">
        <f t="shared" si="16"/>
        <v>1.0501750291715286</v>
      </c>
      <c r="R95" s="250">
        <f t="shared" si="17"/>
        <v>0.84222222222222221</v>
      </c>
      <c r="S95" s="250">
        <f t="shared" si="18"/>
        <v>1.1279683377308707</v>
      </c>
      <c r="T95" s="250">
        <f t="shared" si="19"/>
        <v>1.020928042149668</v>
      </c>
      <c r="U95" s="272">
        <f t="shared" si="20"/>
        <v>1.0185454796242313</v>
      </c>
    </row>
    <row r="96" spans="1:21" s="239" customFormat="1" ht="12.75" x14ac:dyDescent="0.2">
      <c r="A96" s="225" t="s">
        <v>95</v>
      </c>
      <c r="B96" s="225" t="s">
        <v>95</v>
      </c>
      <c r="C96" s="238">
        <f>'Transformed 2007'!H87</f>
        <v>0.61566666666666658</v>
      </c>
      <c r="D96" s="238">
        <f>'Transformed 2010'!H87</f>
        <v>0.60766666666666669</v>
      </c>
      <c r="E96" s="238">
        <f>'Transformed 2013'!H87</f>
        <v>0.60299999999999998</v>
      </c>
      <c r="F96" s="238">
        <f>'Transformed 2016'!H87</f>
        <v>0.60233333333333328</v>
      </c>
      <c r="G96" s="238">
        <f>'Transformed 2019 new'!H87</f>
        <v>0.58352872622689256</v>
      </c>
      <c r="K96" s="239">
        <v>1</v>
      </c>
      <c r="Q96" s="250">
        <f t="shared" si="16"/>
        <v>0.98700595560368176</v>
      </c>
      <c r="R96" s="250">
        <f t="shared" si="17"/>
        <v>0.99232035106966532</v>
      </c>
      <c r="S96" s="250">
        <f t="shared" si="18"/>
        <v>0.99889441680486446</v>
      </c>
      <c r="T96" s="250">
        <f t="shared" si="19"/>
        <v>0.96878039772035296</v>
      </c>
      <c r="U96" s="272">
        <f t="shared" si="20"/>
        <v>0.94779977188991771</v>
      </c>
    </row>
    <row r="97" spans="1:21" s="239" customFormat="1" ht="12.75" x14ac:dyDescent="0.2">
      <c r="A97" s="225" t="s">
        <v>96</v>
      </c>
      <c r="B97" s="225" t="s">
        <v>96</v>
      </c>
      <c r="C97" s="238">
        <f>'Transformed 2007'!H88</f>
        <v>0.63533333333333331</v>
      </c>
      <c r="D97" s="238">
        <f>'Transformed 2010'!H88</f>
        <v>0.66766666666666663</v>
      </c>
      <c r="E97" s="238">
        <f>'Transformed 2013'!H88</f>
        <v>0.60852474404701495</v>
      </c>
      <c r="F97" s="238">
        <f>'Transformed 2016'!H88</f>
        <v>0.63600000000000001</v>
      </c>
      <c r="G97" s="238">
        <f>'Transformed 2019 new'!H88</f>
        <v>0.70596529362923732</v>
      </c>
      <c r="J97" s="239">
        <v>1</v>
      </c>
      <c r="Q97" s="250">
        <f t="shared" si="16"/>
        <v>1.0508919202518363</v>
      </c>
      <c r="R97" s="250">
        <f t="shared" si="17"/>
        <v>0.91141998609138541</v>
      </c>
      <c r="S97" s="250">
        <f t="shared" si="18"/>
        <v>1.0451505977723434</v>
      </c>
      <c r="T97" s="250">
        <f t="shared" si="19"/>
        <v>1.1100083233164109</v>
      </c>
      <c r="U97" s="272">
        <f t="shared" si="20"/>
        <v>1.1111730749673201</v>
      </c>
    </row>
    <row r="98" spans="1:21" s="239" customFormat="1" ht="12.75" x14ac:dyDescent="0.2">
      <c r="A98" s="225" t="s">
        <v>97</v>
      </c>
      <c r="B98" s="225" t="s">
        <v>97</v>
      </c>
      <c r="C98" s="238">
        <f>'Transformed 2007'!H89</f>
        <v>0.53249999999999997</v>
      </c>
      <c r="D98" s="238">
        <f>'Transformed 2010'!H89</f>
        <v>0.67249999999999999</v>
      </c>
      <c r="E98" s="238">
        <f>'Transformed 2013'!H89</f>
        <v>0.58749999999999991</v>
      </c>
      <c r="F98" s="238">
        <f>'Transformed 2016'!H89</f>
        <v>0.51500000000000001</v>
      </c>
      <c r="G98" s="238">
        <f>'Transformed 2019 new'!H89</f>
        <v>0.59750000000000003</v>
      </c>
      <c r="I98" s="239">
        <v>1</v>
      </c>
      <c r="Q98" s="250">
        <f t="shared" si="16"/>
        <v>1.2629107981220657</v>
      </c>
      <c r="R98" s="250">
        <f t="shared" si="17"/>
        <v>0.87360594795539026</v>
      </c>
      <c r="S98" s="250">
        <f t="shared" si="18"/>
        <v>0.87659574468085122</v>
      </c>
      <c r="T98" s="250">
        <f t="shared" si="19"/>
        <v>1.1601941747572815</v>
      </c>
      <c r="U98" s="272">
        <f t="shared" si="20"/>
        <v>1.1220657276995307</v>
      </c>
    </row>
    <row r="99" spans="1:21" s="239" customFormat="1" ht="12.75" x14ac:dyDescent="0.2">
      <c r="A99" s="225" t="s">
        <v>98</v>
      </c>
      <c r="B99" s="225" t="s">
        <v>98</v>
      </c>
      <c r="C99" s="238">
        <f>'Transformed 2007'!H90</f>
        <v>0.61662650012924158</v>
      </c>
      <c r="D99" s="238">
        <f>'Transformed 2010'!H90</f>
        <v>0.65099665370482462</v>
      </c>
      <c r="E99" s="238">
        <f>'Transformed 2013'!H90</f>
        <v>0.3784643109487586</v>
      </c>
      <c r="F99" s="238">
        <f>'Transformed 2016'!H90</f>
        <v>0.37836314233077223</v>
      </c>
      <c r="G99" s="238">
        <f>'Transformed 2019 new'!H90</f>
        <v>0.33729503484256562</v>
      </c>
      <c r="K99" s="239">
        <v>1</v>
      </c>
      <c r="Q99" s="250">
        <f t="shared" si="16"/>
        <v>1.0557390147331962</v>
      </c>
      <c r="R99" s="250">
        <f t="shared" si="17"/>
        <v>0.58136137689021383</v>
      </c>
      <c r="S99" s="250">
        <f t="shared" si="18"/>
        <v>0.99973268650422342</v>
      </c>
      <c r="T99" s="250">
        <f t="shared" si="19"/>
        <v>0.89145848817297302</v>
      </c>
      <c r="U99" s="272">
        <f t="shared" si="20"/>
        <v>0.54700055020643845</v>
      </c>
    </row>
    <row r="100" spans="1:21" s="239" customFormat="1" ht="12.75" x14ac:dyDescent="0.2">
      <c r="A100" s="225" t="s">
        <v>99</v>
      </c>
      <c r="B100" s="225" t="s">
        <v>99</v>
      </c>
      <c r="C100" s="238">
        <f>'Transformed 2007'!H91</f>
        <v>0.78933333333333333</v>
      </c>
      <c r="D100" s="238">
        <f>'Transformed 2010'!H91</f>
        <v>0.83000000000000007</v>
      </c>
      <c r="E100" s="238">
        <f>'Transformed 2013'!H91</f>
        <v>0.84833333333333338</v>
      </c>
      <c r="F100" s="238">
        <f>'Transformed 2016'!H91</f>
        <v>0.84533333333333327</v>
      </c>
      <c r="G100" s="238">
        <f>'Transformed 2019 new'!H91</f>
        <v>0.79435244708697739</v>
      </c>
      <c r="L100" s="239">
        <v>1</v>
      </c>
      <c r="Q100" s="250">
        <f t="shared" si="16"/>
        <v>1.0515202702702704</v>
      </c>
      <c r="R100" s="250">
        <f t="shared" si="17"/>
        <v>1.0220883534136547</v>
      </c>
      <c r="S100" s="250">
        <f t="shared" si="18"/>
        <v>0.99646365422396843</v>
      </c>
      <c r="T100" s="250">
        <f t="shared" si="19"/>
        <v>0.93969138062339608</v>
      </c>
      <c r="U100" s="272">
        <f t="shared" si="20"/>
        <v>1.0063586745189748</v>
      </c>
    </row>
    <row r="101" spans="1:21" s="239" customFormat="1" ht="12.75" x14ac:dyDescent="0.2">
      <c r="A101" s="225" t="s">
        <v>100</v>
      </c>
      <c r="B101" s="225" t="s">
        <v>100</v>
      </c>
      <c r="C101" s="238">
        <f>'Transformed 2007'!H92</f>
        <v>0.59000000000000008</v>
      </c>
      <c r="D101" s="238">
        <f>'Transformed 2010'!H92</f>
        <v>0.48286889796307381</v>
      </c>
      <c r="E101" s="238">
        <f>'Transformed 2013'!H92</f>
        <v>0.54833333333333323</v>
      </c>
      <c r="F101" s="238">
        <f>'Transformed 2016'!H92</f>
        <v>0.47266666666666673</v>
      </c>
      <c r="G101" s="238">
        <f>'Transformed 2019 new'!H92</f>
        <v>0.60134292735254236</v>
      </c>
      <c r="K101" s="239">
        <v>1</v>
      </c>
      <c r="Q101" s="250">
        <f t="shared" si="16"/>
        <v>0.81842186095436231</v>
      </c>
      <c r="R101" s="250">
        <f t="shared" si="17"/>
        <v>1.1355739324823229</v>
      </c>
      <c r="S101" s="250">
        <f t="shared" si="18"/>
        <v>0.86200607902735593</v>
      </c>
      <c r="T101" s="250">
        <f t="shared" si="19"/>
        <v>1.2722346841026988</v>
      </c>
      <c r="U101" s="272">
        <f t="shared" si="20"/>
        <v>1.0192253005975294</v>
      </c>
    </row>
    <row r="102" spans="1:21" s="239" customFormat="1" ht="12.75" x14ac:dyDescent="0.2">
      <c r="A102" s="225" t="s">
        <v>101</v>
      </c>
      <c r="B102" s="225" t="s">
        <v>101</v>
      </c>
      <c r="C102" s="238">
        <f>'Transformed 2007'!H93</f>
        <v>0.84833333333333338</v>
      </c>
      <c r="D102" s="238">
        <f>'Transformed 2010'!H93</f>
        <v>0.83233333333333337</v>
      </c>
      <c r="E102" s="238">
        <f>'Transformed 2013'!H93</f>
        <v>0.77833333333333332</v>
      </c>
      <c r="F102" s="238">
        <f>'Transformed 2016'!H93</f>
        <v>0.76291666666666669</v>
      </c>
      <c r="G102" s="238">
        <f>'Transformed 2019 new'!H93</f>
        <v>0.75950994041772601</v>
      </c>
      <c r="K102" s="239">
        <v>1</v>
      </c>
      <c r="Q102" s="250">
        <f t="shared" si="16"/>
        <v>0.981139489194499</v>
      </c>
      <c r="R102" s="250">
        <f t="shared" si="17"/>
        <v>0.93512214657589099</v>
      </c>
      <c r="S102" s="250">
        <f t="shared" si="18"/>
        <v>0.98019271948608144</v>
      </c>
      <c r="T102" s="250">
        <f t="shared" si="19"/>
        <v>0.99553460240444691</v>
      </c>
      <c r="U102" s="272">
        <f t="shared" si="20"/>
        <v>0.89529658988337046</v>
      </c>
    </row>
    <row r="103" spans="1:21" s="239" customFormat="1" ht="12.75" x14ac:dyDescent="0.2">
      <c r="A103" s="225" t="s">
        <v>102</v>
      </c>
      <c r="B103" s="225" t="s">
        <v>102</v>
      </c>
      <c r="C103" s="238">
        <f>'Transformed 2007'!H94</f>
        <v>0.59499999999999997</v>
      </c>
      <c r="D103" s="238">
        <f>'Transformed 2010'!H94</f>
        <v>0.504</v>
      </c>
      <c r="E103" s="238">
        <f>'Transformed 2013'!H94</f>
        <v>0.51433333333333342</v>
      </c>
      <c r="F103" s="238">
        <f>'Transformed 2016'!H94</f>
        <v>0.52633333333333332</v>
      </c>
      <c r="G103" s="238">
        <f>'Transformed 2019 new'!H94</f>
        <v>0.50824415584516947</v>
      </c>
      <c r="N103" s="239">
        <v>1</v>
      </c>
      <c r="Q103" s="250">
        <f t="shared" si="16"/>
        <v>0.84705882352941186</v>
      </c>
      <c r="R103" s="250">
        <f t="shared" si="17"/>
        <v>1.0205026455026456</v>
      </c>
      <c r="S103" s="250">
        <f t="shared" si="18"/>
        <v>1.0233311730395331</v>
      </c>
      <c r="T103" s="250">
        <f t="shared" si="19"/>
        <v>0.96563170838220924</v>
      </c>
      <c r="U103" s="272">
        <f t="shared" si="20"/>
        <v>0.85419185856331004</v>
      </c>
    </row>
    <row r="104" spans="1:21" s="239" customFormat="1" ht="12.75" x14ac:dyDescent="0.2">
      <c r="A104" s="225" t="s">
        <v>103</v>
      </c>
      <c r="B104" s="225" t="s">
        <v>103</v>
      </c>
      <c r="C104" s="238">
        <f>'Transformed 2007'!H95</f>
        <v>0.57499999999999996</v>
      </c>
      <c r="D104" s="238">
        <f>'Transformed 2010'!H95</f>
        <v>0.58100000000000007</v>
      </c>
      <c r="E104" s="238">
        <f>'Transformed 2013'!H95</f>
        <v>0.65266666666666662</v>
      </c>
      <c r="F104" s="238">
        <f>'Transformed 2016'!H95</f>
        <v>0.64533333333333331</v>
      </c>
      <c r="G104" s="238">
        <f>'Transformed 2019 new'!H95</f>
        <v>0.61851176257053664</v>
      </c>
      <c r="O104" s="239">
        <v>1</v>
      </c>
      <c r="Q104" s="250">
        <f t="shared" si="16"/>
        <v>1.0104347826086959</v>
      </c>
      <c r="R104" s="250">
        <f t="shared" si="17"/>
        <v>1.1233505450372918</v>
      </c>
      <c r="S104" s="250">
        <f t="shared" si="18"/>
        <v>0.98876404494382031</v>
      </c>
      <c r="T104" s="250">
        <f t="shared" si="19"/>
        <v>0.95843764861136882</v>
      </c>
      <c r="U104" s="272">
        <f t="shared" si="20"/>
        <v>1.0756726305574551</v>
      </c>
    </row>
    <row r="105" spans="1:21" s="239" customFormat="1" ht="12.75" x14ac:dyDescent="0.2">
      <c r="A105" s="225" t="s">
        <v>104</v>
      </c>
      <c r="B105" s="225" t="s">
        <v>104</v>
      </c>
      <c r="C105" s="238">
        <f>'Transformed 2007'!H96</f>
        <v>0.57766666666666677</v>
      </c>
      <c r="D105" s="238">
        <f>'Transformed 2010'!H96</f>
        <v>0.60099999999999998</v>
      </c>
      <c r="E105" s="238">
        <f>'Transformed 2013'!H96</f>
        <v>0.6213333333333334</v>
      </c>
      <c r="F105" s="238">
        <f>'Transformed 2016'!H96</f>
        <v>0.64333333333333331</v>
      </c>
      <c r="G105" s="238">
        <f>'Transformed 2019 new'!H96</f>
        <v>0.67024853959957631</v>
      </c>
      <c r="J105" s="239">
        <v>1</v>
      </c>
      <c r="Q105" s="250">
        <f t="shared" si="16"/>
        <v>1.0403923831506057</v>
      </c>
      <c r="R105" s="250">
        <f t="shared" si="17"/>
        <v>1.0338325013865781</v>
      </c>
      <c r="S105" s="250">
        <f t="shared" si="18"/>
        <v>1.0354077253218883</v>
      </c>
      <c r="T105" s="250">
        <f t="shared" si="19"/>
        <v>1.0418371081858699</v>
      </c>
      <c r="U105" s="272">
        <f t="shared" si="20"/>
        <v>1.1602686778988625</v>
      </c>
    </row>
    <row r="106" spans="1:21" s="239" customFormat="1" ht="12.75" x14ac:dyDescent="0.2">
      <c r="A106" s="225" t="s">
        <v>105</v>
      </c>
      <c r="B106" s="225" t="s">
        <v>105</v>
      </c>
      <c r="C106" s="238">
        <f>'Transformed 2007'!H97</f>
        <v>0.71133333333333337</v>
      </c>
      <c r="D106" s="238">
        <f>'Transformed 2010'!H97</f>
        <v>0.77333333333333321</v>
      </c>
      <c r="E106" s="238">
        <f>'Transformed 2013'!H97</f>
        <v>0.72933333333333339</v>
      </c>
      <c r="F106" s="238">
        <f>'Transformed 2016'!H97</f>
        <v>0.74033333333333329</v>
      </c>
      <c r="G106" s="238">
        <f>'Transformed 2019 new'!H97</f>
        <v>0.74237229871259891</v>
      </c>
      <c r="O106" s="239">
        <v>1</v>
      </c>
      <c r="Q106" s="250">
        <f t="shared" si="16"/>
        <v>1.0871602624179941</v>
      </c>
      <c r="R106" s="250">
        <f t="shared" si="17"/>
        <v>0.94310344827586234</v>
      </c>
      <c r="S106" s="250">
        <f t="shared" si="18"/>
        <v>1.0150822669104203</v>
      </c>
      <c r="T106" s="250">
        <f t="shared" si="19"/>
        <v>1.0027541180269235</v>
      </c>
      <c r="U106" s="272">
        <f t="shared" si="20"/>
        <v>1.0436349091554811</v>
      </c>
    </row>
    <row r="107" spans="1:21" s="239" customFormat="1" ht="12.75" x14ac:dyDescent="0.2">
      <c r="A107" s="225" t="s">
        <v>106</v>
      </c>
      <c r="B107" s="225" t="s">
        <v>106</v>
      </c>
      <c r="C107" s="238">
        <f>'Transformed 2007'!H98</f>
        <v>0.65666666666666662</v>
      </c>
      <c r="D107" s="238">
        <f>'Transformed 2010'!H98</f>
        <v>0.64900000000000002</v>
      </c>
      <c r="E107" s="238">
        <f>'Transformed 2013'!H98</f>
        <v>0.64533333333333331</v>
      </c>
      <c r="F107" s="238">
        <f>'Transformed 2016'!H98</f>
        <v>0.6336666666666666</v>
      </c>
      <c r="G107" s="238">
        <f>'Transformed 2019 new'!H98</f>
        <v>0.68770384492757053</v>
      </c>
      <c r="H107" s="239">
        <v>1</v>
      </c>
      <c r="Q107" s="250">
        <f t="shared" si="16"/>
        <v>0.98832487309644679</v>
      </c>
      <c r="R107" s="250">
        <f t="shared" si="17"/>
        <v>0.99435028248587565</v>
      </c>
      <c r="S107" s="250">
        <f t="shared" si="18"/>
        <v>0.98192148760330566</v>
      </c>
      <c r="T107" s="250">
        <f t="shared" si="19"/>
        <v>1.085276977792063</v>
      </c>
      <c r="U107" s="272">
        <f t="shared" si="20"/>
        <v>1.0472647384683815</v>
      </c>
    </row>
    <row r="108" spans="1:21" s="239" customFormat="1" ht="12.75" x14ac:dyDescent="0.2">
      <c r="A108" s="225" t="s">
        <v>107</v>
      </c>
      <c r="B108" s="225" t="s">
        <v>107</v>
      </c>
      <c r="C108" s="238">
        <f>'Transformed 2007'!H99</f>
        <v>0.56799999999999995</v>
      </c>
      <c r="D108" s="238">
        <f>'Transformed 2010'!H99</f>
        <v>0.52133333333333332</v>
      </c>
      <c r="E108" s="238">
        <f>'Transformed 2013'!H99</f>
        <v>0.54428230648894138</v>
      </c>
      <c r="F108" s="238">
        <f>'Transformed 2016'!H99</f>
        <v>0.51706137749724201</v>
      </c>
      <c r="G108" s="238">
        <f>'Transformed 2019 new'!H99</f>
        <v>0.50361460534989611</v>
      </c>
      <c r="K108" s="239">
        <v>1</v>
      </c>
      <c r="Q108" s="250">
        <f t="shared" si="16"/>
        <v>0.9178403755868545</v>
      </c>
      <c r="R108" s="250">
        <f t="shared" si="17"/>
        <v>1.0440197694800666</v>
      </c>
      <c r="S108" s="250">
        <f t="shared" si="18"/>
        <v>0.94998748137286282</v>
      </c>
      <c r="T108" s="250">
        <f t="shared" si="19"/>
        <v>0.97399385695285734</v>
      </c>
      <c r="U108" s="272">
        <f t="shared" si="20"/>
        <v>0.88664543195404255</v>
      </c>
    </row>
    <row r="109" spans="1:21" s="239" customFormat="1" ht="12.75" x14ac:dyDescent="0.2">
      <c r="A109" s="225" t="s">
        <v>108</v>
      </c>
      <c r="B109" s="225" t="s">
        <v>108</v>
      </c>
      <c r="C109" s="238">
        <f>'Transformed 2007'!H100</f>
        <v>0.34381152825471517</v>
      </c>
      <c r="D109" s="238">
        <f>'Transformed 2010'!H100</f>
        <v>0.297246718807054</v>
      </c>
      <c r="E109" s="238">
        <f>'Transformed 2013'!H100</f>
        <v>0.35129051276954204</v>
      </c>
      <c r="F109" s="238">
        <f>'Transformed 2016'!H100</f>
        <v>0.30227021423354367</v>
      </c>
      <c r="G109" s="238">
        <f>'Transformed 2019 new'!H100</f>
        <v>0.27234079614327633</v>
      </c>
      <c r="J109" s="239">
        <v>1</v>
      </c>
      <c r="Q109" s="250">
        <f t="shared" si="16"/>
        <v>0.86456297819902272</v>
      </c>
      <c r="R109" s="250">
        <f t="shared" si="17"/>
        <v>1.181814602291938</v>
      </c>
      <c r="S109" s="250">
        <f t="shared" si="18"/>
        <v>0.86045652599745193</v>
      </c>
      <c r="T109" s="250">
        <f t="shared" si="19"/>
        <v>0.90098456056559084</v>
      </c>
      <c r="U109" s="272">
        <f t="shared" si="20"/>
        <v>0.7921223512363168</v>
      </c>
    </row>
    <row r="110" spans="1:21" s="239" customFormat="1" ht="12.75" x14ac:dyDescent="0.2">
      <c r="A110" s="225" t="s">
        <v>109</v>
      </c>
      <c r="B110" s="225" t="s">
        <v>109</v>
      </c>
      <c r="C110" s="238">
        <f>'Transformed 2007'!H101</f>
        <v>0.66299999999999992</v>
      </c>
      <c r="D110" s="238">
        <f>'Transformed 2010'!H101</f>
        <v>0.68166666666666664</v>
      </c>
      <c r="E110" s="238">
        <f>'Transformed 2013'!H101</f>
        <v>0.67900000000000005</v>
      </c>
      <c r="F110" s="238">
        <f>'Transformed 2016'!H101</f>
        <v>0.70333333333333337</v>
      </c>
      <c r="G110" s="238">
        <f>'Transformed 2019 new'!H101</f>
        <v>0.69775716371059315</v>
      </c>
      <c r="K110" s="239">
        <v>1</v>
      </c>
      <c r="Q110" s="250">
        <f t="shared" si="16"/>
        <v>1.0281548516842636</v>
      </c>
      <c r="R110" s="250">
        <f t="shared" si="17"/>
        <v>0.99608801955990234</v>
      </c>
      <c r="S110" s="250">
        <f t="shared" si="18"/>
        <v>1.0358370152184584</v>
      </c>
      <c r="T110" s="250">
        <f t="shared" si="19"/>
        <v>0.99207179674491908</v>
      </c>
      <c r="U110" s="272">
        <f t="shared" si="20"/>
        <v>1.0524240779948615</v>
      </c>
    </row>
    <row r="111" spans="1:21" s="239" customFormat="1" ht="12.75" x14ac:dyDescent="0.2">
      <c r="A111" s="225" t="s">
        <v>110</v>
      </c>
      <c r="B111" s="225" t="s">
        <v>110</v>
      </c>
      <c r="C111" s="238">
        <f>'Transformed 2007'!H102</f>
        <v>0.38518368635046141</v>
      </c>
      <c r="D111" s="238">
        <f>'Transformed 2010'!H102</f>
        <v>0.49366666666666659</v>
      </c>
      <c r="E111" s="238">
        <f>'Transformed 2013'!H102</f>
        <v>0.52</v>
      </c>
      <c r="F111" s="238">
        <f>'Transformed 2016'!H102</f>
        <v>0.54800000000000004</v>
      </c>
      <c r="G111" s="238">
        <f>'Transformed 2019 new'!H102</f>
        <v>0.57059495980310737</v>
      </c>
      <c r="I111" s="239">
        <v>1</v>
      </c>
      <c r="Q111" s="250">
        <f t="shared" si="16"/>
        <v>1.2816396025077277</v>
      </c>
      <c r="R111" s="250">
        <f t="shared" si="17"/>
        <v>1.0533423362592844</v>
      </c>
      <c r="S111" s="250">
        <f t="shared" si="18"/>
        <v>1.0538461538461539</v>
      </c>
      <c r="T111" s="250">
        <f t="shared" si="19"/>
        <v>1.0412316784728235</v>
      </c>
      <c r="U111" s="272">
        <f t="shared" si="20"/>
        <v>1.4813580637575303</v>
      </c>
    </row>
    <row r="112" spans="1:21" s="239" customFormat="1" ht="12.75" x14ac:dyDescent="0.2">
      <c r="A112" s="225" t="s">
        <v>111</v>
      </c>
      <c r="B112" s="225" t="s">
        <v>111</v>
      </c>
      <c r="C112" s="238">
        <f>'Transformed 2007'!H103</f>
        <v>0.91233333333333333</v>
      </c>
      <c r="D112" s="238">
        <f>'Transformed 2010'!H103</f>
        <v>0.91466666666666663</v>
      </c>
      <c r="E112" s="238">
        <f>'Transformed 2013'!H103</f>
        <v>0.94900000000000007</v>
      </c>
      <c r="F112" s="238">
        <f>'Transformed 2016'!H103</f>
        <v>0.94900000000000007</v>
      </c>
      <c r="G112" s="238">
        <f>'Transformed 2019 new'!H103</f>
        <v>0.94015845894522587</v>
      </c>
      <c r="L112" s="239">
        <v>1</v>
      </c>
      <c r="Q112" s="250">
        <f t="shared" si="16"/>
        <v>1.0025575447570332</v>
      </c>
      <c r="R112" s="250">
        <f t="shared" si="17"/>
        <v>1.0375364431486882</v>
      </c>
      <c r="S112" s="250">
        <f t="shared" si="18"/>
        <v>1</v>
      </c>
      <c r="T112" s="250">
        <f t="shared" si="19"/>
        <v>0.99068330763458989</v>
      </c>
      <c r="U112" s="272">
        <f t="shared" si="20"/>
        <v>1.0304988589096373</v>
      </c>
    </row>
    <row r="113" spans="1:23" s="239" customFormat="1" ht="12.75" x14ac:dyDescent="0.2">
      <c r="A113" s="225" t="s">
        <v>112</v>
      </c>
      <c r="B113" s="225" t="s">
        <v>112</v>
      </c>
      <c r="C113" s="238">
        <f>'Transformed 2007'!H104</f>
        <v>0.94800000000000006</v>
      </c>
      <c r="D113" s="238">
        <f>'Transformed 2010'!H104</f>
        <v>0.95199999999999996</v>
      </c>
      <c r="E113" s="238">
        <f>'Transformed 2013'!H104</f>
        <v>0.95600000000000007</v>
      </c>
      <c r="F113" s="238">
        <f>'Transformed 2016'!H104</f>
        <v>0.96733333333333338</v>
      </c>
      <c r="G113" s="238">
        <f>'Transformed 2019 new'!H104</f>
        <v>0.9511110250393221</v>
      </c>
      <c r="M113" s="239">
        <v>1</v>
      </c>
      <c r="Q113" s="250">
        <f t="shared" si="16"/>
        <v>1.0042194092827004</v>
      </c>
      <c r="R113" s="250">
        <f t="shared" si="17"/>
        <v>1.0042016806722691</v>
      </c>
      <c r="S113" s="250">
        <f t="shared" si="18"/>
        <v>1.0118549511854951</v>
      </c>
      <c r="T113" s="250">
        <f t="shared" si="19"/>
        <v>0.9832298673735238</v>
      </c>
      <c r="U113" s="272">
        <f t="shared" si="20"/>
        <v>1.0032816719824071</v>
      </c>
    </row>
    <row r="114" spans="1:23" s="239" customFormat="1" ht="12.75" x14ac:dyDescent="0.2">
      <c r="A114" s="225" t="s">
        <v>113</v>
      </c>
      <c r="B114" s="225" t="s">
        <v>113</v>
      </c>
      <c r="C114" s="238">
        <f>'Transformed 2007'!H105</f>
        <v>0.73899999999999999</v>
      </c>
      <c r="D114" s="238">
        <f>'Transformed 2010'!H105</f>
        <v>0.6293333333333333</v>
      </c>
      <c r="E114" s="238">
        <f>'Transformed 2013'!H105</f>
        <v>0.63633333333333331</v>
      </c>
      <c r="F114" s="238">
        <f>'Transformed 2016'!H105</f>
        <v>0.66466666666666663</v>
      </c>
      <c r="G114" s="238">
        <f>'Transformed 2019 new'!H105</f>
        <v>0.50788671878974578</v>
      </c>
      <c r="N114" s="239">
        <v>1</v>
      </c>
      <c r="Q114" s="250">
        <f t="shared" si="16"/>
        <v>0.85160126296797467</v>
      </c>
      <c r="R114" s="250">
        <f t="shared" si="17"/>
        <v>1.0111228813559323</v>
      </c>
      <c r="S114" s="250">
        <f t="shared" si="18"/>
        <v>1.0445259298061813</v>
      </c>
      <c r="T114" s="250">
        <f t="shared" si="19"/>
        <v>0.76412244552118225</v>
      </c>
      <c r="U114" s="272">
        <f t="shared" si="20"/>
        <v>0.68726213638666545</v>
      </c>
    </row>
    <row r="115" spans="1:23" s="239" customFormat="1" ht="12.75" x14ac:dyDescent="0.2">
      <c r="A115" s="225" t="s">
        <v>114</v>
      </c>
      <c r="B115" s="225" t="s">
        <v>114</v>
      </c>
      <c r="C115" s="238">
        <f>'Transformed 2007'!H106</f>
        <v>0.42542593397608847</v>
      </c>
      <c r="D115" s="238">
        <f>'Transformed 2010'!H106</f>
        <v>0.44311699637337865</v>
      </c>
      <c r="E115" s="238">
        <f>'Transformed 2013'!H106</f>
        <v>0.5016884941666877</v>
      </c>
      <c r="F115" s="238">
        <f>'Transformed 2016'!H106</f>
        <v>0.31078904377572136</v>
      </c>
      <c r="G115" s="238">
        <f>'Transformed 2019 new'!H106</f>
        <v>0.36880642921405565</v>
      </c>
      <c r="K115" s="239">
        <v>1</v>
      </c>
      <c r="Q115" s="250">
        <f t="shared" si="16"/>
        <v>1.041584353431271</v>
      </c>
      <c r="R115" s="250">
        <f t="shared" si="17"/>
        <v>1.1321806617048731</v>
      </c>
      <c r="S115" s="250">
        <f t="shared" si="18"/>
        <v>0.61948609025197343</v>
      </c>
      <c r="T115" s="250">
        <f t="shared" si="19"/>
        <v>1.1866777050229675</v>
      </c>
      <c r="U115" s="272">
        <f t="shared" si="20"/>
        <v>0.86691101731185205</v>
      </c>
    </row>
    <row r="116" spans="1:23" s="239" customFormat="1" ht="12.75" x14ac:dyDescent="0.2">
      <c r="A116" s="225" t="s">
        <v>115</v>
      </c>
      <c r="B116" s="225" t="s">
        <v>115</v>
      </c>
      <c r="C116" s="238">
        <f>'Transformed 2007'!H107</f>
        <v>0.49303180974579258</v>
      </c>
      <c r="D116" s="238">
        <f>'Transformed 2010'!H107</f>
        <v>0.43896404317449439</v>
      </c>
      <c r="E116" s="238">
        <f>'Transformed 2013'!H107</f>
        <v>0.3399271936360525</v>
      </c>
      <c r="F116" s="238">
        <f>'Transformed 2016'!H107</f>
        <v>0.27498637496125172</v>
      </c>
      <c r="G116" s="238">
        <f>'Transformed 2019 new'!H107</f>
        <v>0.40799232778258804</v>
      </c>
      <c r="K116" s="239">
        <v>1</v>
      </c>
      <c r="Q116" s="250">
        <f t="shared" si="16"/>
        <v>0.890336149711769</v>
      </c>
      <c r="R116" s="250">
        <f t="shared" si="17"/>
        <v>0.77438505253817946</v>
      </c>
      <c r="S116" s="250">
        <f t="shared" si="18"/>
        <v>0.80895668281152433</v>
      </c>
      <c r="T116" s="250">
        <f t="shared" si="19"/>
        <v>1.4836819745708425</v>
      </c>
      <c r="U116" s="272">
        <f t="shared" si="20"/>
        <v>0.82751725085030325</v>
      </c>
    </row>
    <row r="117" spans="1:23" s="239" customFormat="1" ht="12.75" x14ac:dyDescent="0.2">
      <c r="A117" s="241"/>
      <c r="B117" s="241"/>
      <c r="C117" s="238">
        <f>'Transformed 2007'!H108</f>
        <v>0.59733333333333327</v>
      </c>
      <c r="D117" s="238">
        <f>'Transformed 2010'!H108</f>
        <v>0.76666666666666661</v>
      </c>
      <c r="E117" s="238">
        <f>'Transformed 2013'!H108</f>
        <v>0.78374999999999995</v>
      </c>
      <c r="F117" s="238">
        <f>'Transformed 2016'!H108</f>
        <v>0.77958333333333341</v>
      </c>
      <c r="G117" s="238">
        <f>'Transformed 2019 new'!H108</f>
        <v>0.78041762834886996</v>
      </c>
      <c r="O117" s="239">
        <v>1</v>
      </c>
      <c r="Q117" s="250">
        <f t="shared" si="16"/>
        <v>1.2834821428571428</v>
      </c>
      <c r="R117" s="250">
        <f t="shared" si="17"/>
        <v>1.0222826086956522</v>
      </c>
      <c r="S117" s="250">
        <f t="shared" si="18"/>
        <v>0.99468367889420539</v>
      </c>
      <c r="T117" s="250">
        <f t="shared" si="19"/>
        <v>1.0010701806719871</v>
      </c>
      <c r="U117" s="272">
        <f t="shared" si="20"/>
        <v>1.3065027260304745</v>
      </c>
    </row>
    <row r="118" spans="1:23" s="239" customFormat="1" ht="12.75" x14ac:dyDescent="0.2">
      <c r="A118" s="225" t="s">
        <v>116</v>
      </c>
      <c r="B118" s="225" t="s">
        <v>116</v>
      </c>
      <c r="C118" s="238">
        <f>'Transformed 2007'!H109</f>
        <v>0.94000000000000006</v>
      </c>
      <c r="D118" s="238">
        <f>'Transformed 2010'!H109</f>
        <v>0.92599999999999993</v>
      </c>
      <c r="E118" s="238">
        <f>'Transformed 2013'!H109</f>
        <v>0.93333333333333335</v>
      </c>
      <c r="F118" s="238">
        <f>'Transformed 2016'!H109</f>
        <v>0.93800000000000006</v>
      </c>
      <c r="G118" s="238">
        <f>'Transformed 2019 new'!H109</f>
        <v>0.94356497223833335</v>
      </c>
      <c r="M118" s="239">
        <v>1</v>
      </c>
      <c r="Q118" s="250">
        <f t="shared" si="16"/>
        <v>0.98510638297872333</v>
      </c>
      <c r="R118" s="250">
        <f t="shared" si="17"/>
        <v>1.007919366450684</v>
      </c>
      <c r="S118" s="250">
        <f t="shared" si="18"/>
        <v>1.0050000000000001</v>
      </c>
      <c r="T118" s="250">
        <f t="shared" si="19"/>
        <v>1.0059328062242359</v>
      </c>
      <c r="U118" s="272">
        <f t="shared" si="20"/>
        <v>1.0037925236578014</v>
      </c>
    </row>
    <row r="119" spans="1:23" s="239" customFormat="1" ht="12.75" x14ac:dyDescent="0.2">
      <c r="A119" s="64" t="s">
        <v>117</v>
      </c>
      <c r="B119" s="64" t="s">
        <v>117</v>
      </c>
      <c r="C119" s="238">
        <f>'Transformed 2007'!H110</f>
        <v>0.80233333333333334</v>
      </c>
      <c r="D119" s="238">
        <f>'Transformed 2010'!H110</f>
        <v>0.82599999999999996</v>
      </c>
      <c r="E119" s="238">
        <f>'Transformed 2013'!H110</f>
        <v>0.752</v>
      </c>
      <c r="F119" s="238">
        <f>'Transformed 2016'!H110</f>
        <v>0.7619999999999999</v>
      </c>
      <c r="G119" s="238">
        <f>'Transformed 2019 new'!H110</f>
        <v>0.72776984008333334</v>
      </c>
      <c r="H119" s="239">
        <v>1</v>
      </c>
      <c r="Q119" s="250">
        <f t="shared" si="16"/>
        <v>1.0294972995429996</v>
      </c>
      <c r="R119" s="250">
        <f t="shared" si="17"/>
        <v>0.91041162227602912</v>
      </c>
      <c r="S119" s="250">
        <f t="shared" si="18"/>
        <v>1.0132978723404253</v>
      </c>
      <c r="T119" s="250">
        <f t="shared" si="19"/>
        <v>0.95507853029308853</v>
      </c>
      <c r="U119" s="272">
        <f t="shared" si="20"/>
        <v>0.90706668892812625</v>
      </c>
    </row>
    <row r="120" spans="1:23" s="239" customFormat="1" ht="12.75" x14ac:dyDescent="0.2">
      <c r="A120" s="225" t="s">
        <v>118</v>
      </c>
      <c r="B120" s="225" t="s">
        <v>118</v>
      </c>
      <c r="C120" s="238">
        <f>'Transformed 2007'!H111</f>
        <v>0.33716017648061192</v>
      </c>
      <c r="D120" s="238">
        <f>'Transformed 2010'!H111</f>
        <v>0.20528030468554662</v>
      </c>
      <c r="E120" s="238">
        <f>'Transformed 2013'!H111</f>
        <v>0.2700901422633733</v>
      </c>
      <c r="F120" s="238">
        <f>'Transformed 2016'!H111</f>
        <v>0.3113855550516581</v>
      </c>
      <c r="G120" s="238">
        <f>'Transformed 2019 new'!H111</f>
        <v>0.38030488974344329</v>
      </c>
      <c r="I120" s="239">
        <v>1</v>
      </c>
      <c r="Q120" s="250">
        <f t="shared" si="16"/>
        <v>0.60885098242719382</v>
      </c>
      <c r="R120" s="250">
        <f t="shared" si="17"/>
        <v>1.315713860991701</v>
      </c>
      <c r="S120" s="250">
        <f t="shared" si="18"/>
        <v>1.152894927753477</v>
      </c>
      <c r="T120" s="250">
        <f t="shared" si="19"/>
        <v>1.2213311875701864</v>
      </c>
      <c r="U120" s="272">
        <f t="shared" si="20"/>
        <v>1.1279650334543954</v>
      </c>
    </row>
    <row r="121" spans="1:23" s="239" customFormat="1" ht="12.75" x14ac:dyDescent="0.2">
      <c r="A121" s="225" t="s">
        <v>119</v>
      </c>
      <c r="B121" s="225" t="s">
        <v>119</v>
      </c>
      <c r="C121" s="238">
        <f>'Transformed 2007'!H112</f>
        <v>0.73166666666666669</v>
      </c>
      <c r="D121" s="238">
        <f>'Transformed 2010'!H112</f>
        <v>0.72833333333333328</v>
      </c>
      <c r="E121" s="238">
        <f>'Transformed 2013'!H112</f>
        <v>0.79866666666666675</v>
      </c>
      <c r="F121" s="238">
        <f>'Transformed 2016'!H112</f>
        <v>0.82166666666666666</v>
      </c>
      <c r="G121" s="238">
        <f>'Transformed 2019 new'!H112</f>
        <v>0.82197264868141251</v>
      </c>
      <c r="N121" s="239">
        <v>1</v>
      </c>
      <c r="Q121" s="250">
        <f t="shared" si="16"/>
        <v>0.99544419134396345</v>
      </c>
      <c r="R121" s="250">
        <f t="shared" si="17"/>
        <v>1.096567505720824</v>
      </c>
      <c r="S121" s="250">
        <f t="shared" si="18"/>
        <v>1.0287979966611016</v>
      </c>
      <c r="T121" s="250">
        <f t="shared" si="19"/>
        <v>1.0003723919043561</v>
      </c>
      <c r="U121" s="272">
        <f t="shared" si="20"/>
        <v>1.1234250323663952</v>
      </c>
    </row>
    <row r="122" spans="1:23" s="239" customFormat="1" ht="12.75" x14ac:dyDescent="0.2">
      <c r="A122" s="225" t="s">
        <v>120</v>
      </c>
      <c r="B122" s="266" t="s">
        <v>120</v>
      </c>
      <c r="C122" s="238"/>
      <c r="D122" s="238"/>
      <c r="E122" s="238"/>
      <c r="F122" s="238"/>
      <c r="G122" s="238"/>
      <c r="J122" s="239">
        <v>1</v>
      </c>
      <c r="U122" s="273"/>
      <c r="W122" s="276" t="s">
        <v>681</v>
      </c>
    </row>
    <row r="123" spans="1:23" s="239" customFormat="1" ht="12.75" x14ac:dyDescent="0.2">
      <c r="A123" s="225" t="s">
        <v>121</v>
      </c>
      <c r="B123" s="225" t="s">
        <v>121</v>
      </c>
      <c r="C123" s="238">
        <f>'Transformed 2007'!H114</f>
        <v>0.58100000000000007</v>
      </c>
      <c r="D123" s="238">
        <f>'Transformed 2010'!H114</f>
        <v>0.61133333333333328</v>
      </c>
      <c r="E123" s="238">
        <f>'Transformed 2013'!H114</f>
        <v>0.66666666666666674</v>
      </c>
      <c r="F123" s="238">
        <f>'Transformed 2016'!H114</f>
        <v>0.71700000000000008</v>
      </c>
      <c r="G123" s="238">
        <f>'Transformed 2019 new'!H114</f>
        <v>0.67873228028683619</v>
      </c>
      <c r="N123" s="239">
        <v>1</v>
      </c>
      <c r="Q123" s="250">
        <f t="shared" si="16"/>
        <v>1.0522088353413652</v>
      </c>
      <c r="R123" s="250">
        <f t="shared" si="17"/>
        <v>1.0905125408942205</v>
      </c>
      <c r="S123" s="250">
        <f t="shared" si="18"/>
        <v>1.0754999999999999</v>
      </c>
      <c r="T123" s="250">
        <f t="shared" si="19"/>
        <v>0.94662800597885088</v>
      </c>
      <c r="U123" s="272">
        <f t="shared" si="20"/>
        <v>1.1682139075504925</v>
      </c>
    </row>
    <row r="124" spans="1:23" s="239" customFormat="1" ht="12.75" x14ac:dyDescent="0.2">
      <c r="A124" s="225" t="s">
        <v>122</v>
      </c>
      <c r="B124" s="225" t="s">
        <v>122</v>
      </c>
      <c r="C124" s="238">
        <f>'Transformed 2007'!H115</f>
        <v>0.69057232508511568</v>
      </c>
      <c r="D124" s="238">
        <f>'Transformed 2010'!H115</f>
        <v>0.63494984518266229</v>
      </c>
      <c r="E124" s="238">
        <f>'Transformed 2013'!H115</f>
        <v>0.6213333333333334</v>
      </c>
      <c r="F124" s="238">
        <f>'Transformed 2016'!H115</f>
        <v>0.69333333333333336</v>
      </c>
      <c r="G124" s="238">
        <f>'Transformed 2019 new'!H115</f>
        <v>0.78715656946322032</v>
      </c>
      <c r="N124" s="239">
        <v>1</v>
      </c>
      <c r="Q124" s="250">
        <f t="shared" si="16"/>
        <v>0.91945451927052291</v>
      </c>
      <c r="R124" s="250">
        <f t="shared" si="17"/>
        <v>0.97855498044036582</v>
      </c>
      <c r="S124" s="250">
        <f t="shared" si="18"/>
        <v>1.1158798283261802</v>
      </c>
      <c r="T124" s="250">
        <f t="shared" si="19"/>
        <v>1.1353219751873369</v>
      </c>
      <c r="U124" s="272">
        <f t="shared" si="20"/>
        <v>1.1398611569993053</v>
      </c>
    </row>
    <row r="125" spans="1:23" s="239" customFormat="1" ht="12.75" x14ac:dyDescent="0.2">
      <c r="A125" s="225" t="s">
        <v>123</v>
      </c>
      <c r="B125" s="225" t="s">
        <v>123</v>
      </c>
      <c r="C125" s="238">
        <f>'Transformed 2007'!H116</f>
        <v>0.42629271118515943</v>
      </c>
      <c r="D125" s="238">
        <f>'Transformed 2010'!H116</f>
        <v>0.42688317728971253</v>
      </c>
      <c r="E125" s="238">
        <f>'Transformed 2013'!H116</f>
        <v>0.52437633193973032</v>
      </c>
      <c r="F125" s="238">
        <f>'Transformed 2016'!H116</f>
        <v>0.39536821128837518</v>
      </c>
      <c r="G125" s="238">
        <f>'Transformed 2019 new'!H116</f>
        <v>0.33752537975455665</v>
      </c>
      <c r="J125" s="239">
        <v>1</v>
      </c>
      <c r="Q125" s="250">
        <f t="shared" si="16"/>
        <v>1.0013851189313359</v>
      </c>
      <c r="R125" s="250">
        <f t="shared" si="17"/>
        <v>1.2283836886452242</v>
      </c>
      <c r="S125" s="250">
        <f t="shared" si="18"/>
        <v>0.75397798719454256</v>
      </c>
      <c r="T125" s="250">
        <f t="shared" si="19"/>
        <v>0.85369883090669396</v>
      </c>
      <c r="U125" s="272">
        <f t="shared" si="20"/>
        <v>0.7917690612541417</v>
      </c>
    </row>
    <row r="126" spans="1:23" s="239" customFormat="1" ht="12.75" x14ac:dyDescent="0.2">
      <c r="A126" s="225" t="s">
        <v>124</v>
      </c>
      <c r="B126" s="225" t="s">
        <v>124</v>
      </c>
      <c r="C126" s="238">
        <f>'Transformed 2007'!H117</f>
        <v>0.74299999999999999</v>
      </c>
      <c r="D126" s="238">
        <f>'Transformed 2010'!H117</f>
        <v>0.82100000000000006</v>
      </c>
      <c r="E126" s="238">
        <f>'Transformed 2013'!H117</f>
        <v>0.85433333333333328</v>
      </c>
      <c r="F126" s="238">
        <f>'Transformed 2016'!H117</f>
        <v>0.79500000000000004</v>
      </c>
      <c r="G126" s="238">
        <f>'Transformed 2019 new'!H117</f>
        <v>0.75748076986022606</v>
      </c>
      <c r="L126" s="239">
        <v>1</v>
      </c>
      <c r="Q126" s="250">
        <f t="shared" si="16"/>
        <v>1.1049798115746972</v>
      </c>
      <c r="R126" s="250">
        <f t="shared" si="17"/>
        <v>1.0406008932196507</v>
      </c>
      <c r="S126" s="250">
        <f t="shared" si="18"/>
        <v>0.93055013655872032</v>
      </c>
      <c r="T126" s="250">
        <f t="shared" si="19"/>
        <v>0.95280599982418368</v>
      </c>
      <c r="U126" s="272">
        <f t="shared" si="20"/>
        <v>1.019489596043373</v>
      </c>
    </row>
    <row r="127" spans="1:23" s="239" customFormat="1" ht="12.75" x14ac:dyDescent="0.2">
      <c r="A127" s="225" t="s">
        <v>125</v>
      </c>
      <c r="B127" s="225" t="s">
        <v>125</v>
      </c>
      <c r="C127" s="238">
        <f>'Transformed 2007'!H118</f>
        <v>0.81200000000000006</v>
      </c>
      <c r="D127" s="238">
        <f>'Transformed 2010'!H118</f>
        <v>0.8680000000000001</v>
      </c>
      <c r="E127" s="238">
        <f>'Transformed 2013'!H118</f>
        <v>0.87966666666666671</v>
      </c>
      <c r="F127" s="238">
        <f>'Transformed 2016'!H118</f>
        <v>0.85933333333333339</v>
      </c>
      <c r="G127" s="238">
        <f>'Transformed 2019 new'!H118</f>
        <v>0.84977162856098865</v>
      </c>
      <c r="L127" s="239">
        <v>1</v>
      </c>
      <c r="Q127" s="250">
        <f t="shared" si="16"/>
        <v>1.0689655172413794</v>
      </c>
      <c r="R127" s="250">
        <f t="shared" si="17"/>
        <v>1.0134408602150538</v>
      </c>
      <c r="S127" s="250">
        <f t="shared" si="18"/>
        <v>0.9768851837817355</v>
      </c>
      <c r="T127" s="250">
        <f t="shared" si="19"/>
        <v>0.98887311314312099</v>
      </c>
      <c r="U127" s="272">
        <f t="shared" si="20"/>
        <v>1.0465167839421041</v>
      </c>
    </row>
    <row r="128" spans="1:23" s="239" customFormat="1" ht="12.75" x14ac:dyDescent="0.2">
      <c r="A128" s="225" t="s">
        <v>126</v>
      </c>
      <c r="B128" s="225" t="s">
        <v>126</v>
      </c>
      <c r="C128" s="238">
        <f>'Transformed 2007'!H119</f>
        <v>0.76333333333333342</v>
      </c>
      <c r="D128" s="238">
        <f>'Transformed 2010'!H119</f>
        <v>0.80600000000000005</v>
      </c>
      <c r="E128" s="238">
        <f>'Transformed 2013'!H119</f>
        <v>0.80800000000000005</v>
      </c>
      <c r="F128" s="238">
        <f>'Transformed 2016'!H119</f>
        <v>0.76200000000000001</v>
      </c>
      <c r="G128" s="238">
        <f>'Transformed 2019 new'!H119</f>
        <v>0.69872915394833324</v>
      </c>
      <c r="H128" s="239">
        <v>1</v>
      </c>
      <c r="Q128" s="250">
        <f t="shared" si="16"/>
        <v>1.0558951965065502</v>
      </c>
      <c r="R128" s="250">
        <f t="shared" si="17"/>
        <v>1.0024813895781637</v>
      </c>
      <c r="S128" s="250">
        <f t="shared" si="18"/>
        <v>0.94306930693069302</v>
      </c>
      <c r="T128" s="250">
        <f t="shared" si="19"/>
        <v>0.91696739363298319</v>
      </c>
      <c r="U128" s="272">
        <f t="shared" si="20"/>
        <v>0.9153657038624452</v>
      </c>
    </row>
    <row r="129" spans="1:23" s="239" customFormat="1" ht="12.75" x14ac:dyDescent="0.2">
      <c r="A129" s="225" t="s">
        <v>127</v>
      </c>
      <c r="B129" s="225" t="s">
        <v>127</v>
      </c>
      <c r="C129" s="238">
        <f>'Transformed 2007'!H120</f>
        <v>0.69500000000000006</v>
      </c>
      <c r="D129" s="238">
        <f>'Transformed 2010'!H120</f>
        <v>0.73866666666666669</v>
      </c>
      <c r="E129" s="238">
        <f>'Transformed 2013'!H120</f>
        <v>0.7383333333333334</v>
      </c>
      <c r="F129" s="238">
        <f>'Transformed 2016'!H120</f>
        <v>0.76400000000000001</v>
      </c>
      <c r="G129" s="238">
        <f>'Transformed 2019 new'!H120</f>
        <v>0.82099370769576274</v>
      </c>
      <c r="L129" s="239">
        <v>1</v>
      </c>
      <c r="Q129" s="250">
        <f t="shared" si="16"/>
        <v>1.0628297362110311</v>
      </c>
      <c r="R129" s="250">
        <f t="shared" si="17"/>
        <v>0.99954873646209397</v>
      </c>
      <c r="S129" s="250">
        <f t="shared" si="18"/>
        <v>1.0347629796839728</v>
      </c>
      <c r="T129" s="250">
        <f t="shared" si="19"/>
        <v>1.0745990938426213</v>
      </c>
      <c r="U129" s="272">
        <f t="shared" si="20"/>
        <v>1.1812859103536153</v>
      </c>
    </row>
    <row r="130" spans="1:23" s="239" customFormat="1" ht="12.75" x14ac:dyDescent="0.2">
      <c r="A130" s="225" t="s">
        <v>128</v>
      </c>
      <c r="B130" s="225" t="s">
        <v>128</v>
      </c>
      <c r="C130" s="238">
        <f>'Transformed 2007'!H121</f>
        <v>0.47917379557483236</v>
      </c>
      <c r="D130" s="238">
        <f>'Transformed 2010'!H121</f>
        <v>0.47054773917790965</v>
      </c>
      <c r="E130" s="238">
        <f>'Transformed 2013'!H121</f>
        <v>0.48538910827475223</v>
      </c>
      <c r="F130" s="238">
        <f>'Transformed 2016'!H121</f>
        <v>0.46741899161937583</v>
      </c>
      <c r="G130" s="238">
        <f>'Transformed 2019 new'!H121</f>
        <v>0.48957931454338455</v>
      </c>
      <c r="O130" s="239">
        <v>1</v>
      </c>
      <c r="Q130" s="250">
        <f t="shared" si="16"/>
        <v>0.98199806317335314</v>
      </c>
      <c r="R130" s="250">
        <f t="shared" si="17"/>
        <v>1.031540623535397</v>
      </c>
      <c r="S130" s="250">
        <f t="shared" si="18"/>
        <v>0.96297791534868038</v>
      </c>
      <c r="T130" s="250">
        <f t="shared" si="19"/>
        <v>1.0474099754638426</v>
      </c>
      <c r="U130" s="272">
        <f t="shared" si="20"/>
        <v>1.0217155425957076</v>
      </c>
    </row>
    <row r="131" spans="1:23" s="239" customFormat="1" ht="12.75" x14ac:dyDescent="0.2">
      <c r="A131" s="225" t="s">
        <v>129</v>
      </c>
      <c r="B131" s="225" t="s">
        <v>129</v>
      </c>
      <c r="C131" s="238">
        <f>'Transformed 2007'!H122</f>
        <v>0.49203564592770965</v>
      </c>
      <c r="D131" s="238">
        <f>'Transformed 2010'!H122</f>
        <v>0.43192275311201112</v>
      </c>
      <c r="E131" s="238">
        <f>'Transformed 2013'!H122</f>
        <v>0.5278200733978855</v>
      </c>
      <c r="F131" s="238">
        <f>'Transformed 2016'!H122</f>
        <v>0.52365636190366571</v>
      </c>
      <c r="G131" s="238">
        <f>'Transformed 2019 new'!H122</f>
        <v>0.49900209007124746</v>
      </c>
      <c r="K131" s="239">
        <v>1</v>
      </c>
      <c r="Q131" s="250">
        <f t="shared" si="16"/>
        <v>0.8778281750250867</v>
      </c>
      <c r="R131" s="250">
        <f t="shared" si="17"/>
        <v>1.2220242383503357</v>
      </c>
      <c r="S131" s="250">
        <f t="shared" si="18"/>
        <v>0.99211149460948778</v>
      </c>
      <c r="T131" s="250">
        <f t="shared" si="19"/>
        <v>0.95291898728625823</v>
      </c>
      <c r="U131" s="272">
        <f t="shared" si="20"/>
        <v>1.0141584135238879</v>
      </c>
    </row>
    <row r="132" spans="1:23" s="239" customFormat="1" ht="12.75" x14ac:dyDescent="0.2">
      <c r="A132" s="225" t="s">
        <v>130</v>
      </c>
      <c r="B132" s="225" t="s">
        <v>130</v>
      </c>
      <c r="C132" s="238">
        <f>'Transformed 2007'!H123</f>
        <v>0.51733333333333342</v>
      </c>
      <c r="D132" s="238">
        <f>'Transformed 2010'!H123</f>
        <v>0.54200000000000004</v>
      </c>
      <c r="E132" s="238">
        <f>'Transformed 2013'!H123</f>
        <v>0.60599999999999998</v>
      </c>
      <c r="F132" s="238">
        <f>'Transformed 2016'!H123</f>
        <v>0.56699999999999995</v>
      </c>
      <c r="G132" s="238">
        <f>'Transformed 2019 new'!H123</f>
        <v>0.5473963469996328</v>
      </c>
      <c r="H132" s="239">
        <v>1</v>
      </c>
      <c r="Q132" s="250">
        <f t="shared" ref="Q132:Q165" si="21">D132/C132</f>
        <v>1.0476804123711339</v>
      </c>
      <c r="R132" s="250">
        <f t="shared" ref="R132:R165" si="22">E132/D132</f>
        <v>1.1180811808118081</v>
      </c>
      <c r="S132" s="250">
        <f t="shared" ref="S132:S165" si="23">F132/E132</f>
        <v>0.93564356435643559</v>
      </c>
      <c r="T132" s="250">
        <f t="shared" ref="T132:T165" si="24">G132/F132</f>
        <v>0.96542565608400854</v>
      </c>
      <c r="U132" s="272">
        <f t="shared" ref="U132:U165" si="25">G132/C132</f>
        <v>1.0581114954889808</v>
      </c>
    </row>
    <row r="133" spans="1:23" s="239" customFormat="1" ht="12.75" x14ac:dyDescent="0.2">
      <c r="A133" s="225" t="s">
        <v>131</v>
      </c>
      <c r="B133" s="225" t="s">
        <v>131</v>
      </c>
      <c r="C133" s="238">
        <f>'Transformed 2007'!H124</f>
        <v>0.64266666666666672</v>
      </c>
      <c r="D133" s="238">
        <f>'Transformed 2010'!H124</f>
        <v>0.63478167035025002</v>
      </c>
      <c r="E133" s="238">
        <f>'Transformed 2013'!H124</f>
        <v>0.64964364230789318</v>
      </c>
      <c r="F133" s="238">
        <f>'Transformed 2016'!H124</f>
        <v>0.65199999999999991</v>
      </c>
      <c r="G133" s="238">
        <f>'Transformed 2019 new'!H124</f>
        <v>0.68397153520666665</v>
      </c>
      <c r="K133" s="239">
        <v>1</v>
      </c>
      <c r="Q133" s="250">
        <f t="shared" si="21"/>
        <v>0.98773081486034742</v>
      </c>
      <c r="R133" s="250">
        <f t="shared" si="22"/>
        <v>1.0234127301587692</v>
      </c>
      <c r="S133" s="250">
        <f t="shared" si="23"/>
        <v>1.0036271542406474</v>
      </c>
      <c r="T133" s="250">
        <f t="shared" si="24"/>
        <v>1.0490360969427404</v>
      </c>
      <c r="U133" s="272">
        <f t="shared" si="25"/>
        <v>1.064271061006224</v>
      </c>
    </row>
    <row r="134" spans="1:23" s="239" customFormat="1" ht="12.75" x14ac:dyDescent="0.2">
      <c r="A134" s="225" t="s">
        <v>132</v>
      </c>
      <c r="B134" s="225" t="s">
        <v>132</v>
      </c>
      <c r="C134" s="238">
        <f>'Transformed 2007'!H125</f>
        <v>0.64966666666666673</v>
      </c>
      <c r="D134" s="238">
        <f>'Transformed 2010'!H125</f>
        <v>0.64566666666666661</v>
      </c>
      <c r="E134" s="238">
        <f>'Transformed 2013'!H125</f>
        <v>0.69866666666666666</v>
      </c>
      <c r="F134" s="238">
        <f>'Transformed 2016'!H125</f>
        <v>0.72466666666666657</v>
      </c>
      <c r="G134" s="238">
        <f>'Transformed 2019 new'!H125</f>
        <v>0.73644185605011303</v>
      </c>
      <c r="O134" s="239">
        <v>1</v>
      </c>
      <c r="Q134" s="250">
        <f t="shared" si="21"/>
        <v>0.99384299640841445</v>
      </c>
      <c r="R134" s="250">
        <f t="shared" si="22"/>
        <v>1.082085699535364</v>
      </c>
      <c r="S134" s="250">
        <f t="shared" si="23"/>
        <v>1.0372137404580151</v>
      </c>
      <c r="T134" s="250">
        <f t="shared" si="24"/>
        <v>1.0162491113847008</v>
      </c>
      <c r="U134" s="272">
        <f t="shared" si="25"/>
        <v>1.1335687881735961</v>
      </c>
    </row>
    <row r="135" spans="1:23" s="239" customFormat="1" ht="12.75" x14ac:dyDescent="0.2">
      <c r="A135" s="225" t="s">
        <v>133</v>
      </c>
      <c r="B135" s="225" t="s">
        <v>133</v>
      </c>
      <c r="C135" s="238">
        <f>'Transformed 2007'!H126</f>
        <v>0.60833333333333339</v>
      </c>
      <c r="D135" s="238">
        <f>'Transformed 2010'!H126</f>
        <v>0.63833333333333342</v>
      </c>
      <c r="E135" s="238">
        <f>'Transformed 2013'!H126</f>
        <v>0.64624999999999999</v>
      </c>
      <c r="F135" s="238">
        <f>'Transformed 2016'!H126</f>
        <v>0.64874999999999994</v>
      </c>
      <c r="G135" s="238">
        <f>'Transformed 2019 new'!H126</f>
        <v>0.66351799450459037</v>
      </c>
      <c r="K135" s="239">
        <v>1</v>
      </c>
      <c r="Q135" s="250">
        <f t="shared" si="21"/>
        <v>1.0493150684931507</v>
      </c>
      <c r="R135" s="250">
        <f t="shared" si="22"/>
        <v>1.0124020887728458</v>
      </c>
      <c r="S135" s="250">
        <f t="shared" si="23"/>
        <v>1.0038684719535782</v>
      </c>
      <c r="T135" s="250">
        <f t="shared" si="24"/>
        <v>1.0227637680224901</v>
      </c>
      <c r="U135" s="272">
        <f t="shared" si="25"/>
        <v>1.090714511514395</v>
      </c>
    </row>
    <row r="136" spans="1:23" s="239" customFormat="1" ht="12.75" x14ac:dyDescent="0.2">
      <c r="A136" s="225" t="s">
        <v>134</v>
      </c>
      <c r="B136" s="225" t="s">
        <v>134</v>
      </c>
      <c r="C136" s="238">
        <f>'Transformed 2007'!H127</f>
        <v>0.62999999999999989</v>
      </c>
      <c r="D136" s="238">
        <f>'Transformed 2010'!H127</f>
        <v>0.57000000000000006</v>
      </c>
      <c r="E136" s="238">
        <f>'Transformed 2013'!H127</f>
        <v>0.63766666666666671</v>
      </c>
      <c r="F136" s="238">
        <f>'Transformed 2016'!H127</f>
        <v>0.6130000000000001</v>
      </c>
      <c r="G136" s="238">
        <f>'Transformed 2019 new'!H127</f>
        <v>0.57999999999999996</v>
      </c>
      <c r="K136" s="239">
        <v>1</v>
      </c>
      <c r="Q136" s="250">
        <f t="shared" si="21"/>
        <v>0.90476190476190499</v>
      </c>
      <c r="R136" s="250">
        <f t="shared" si="22"/>
        <v>1.1187134502923977</v>
      </c>
      <c r="S136" s="250">
        <f t="shared" si="23"/>
        <v>0.96131730266596982</v>
      </c>
      <c r="T136" s="250">
        <f t="shared" si="24"/>
        <v>0.94616639477977138</v>
      </c>
      <c r="U136" s="272">
        <f t="shared" si="25"/>
        <v>0.92063492063492069</v>
      </c>
    </row>
    <row r="137" spans="1:23" s="239" customFormat="1" ht="12.75" x14ac:dyDescent="0.2">
      <c r="A137" s="225" t="s">
        <v>135</v>
      </c>
      <c r="B137" s="225" t="s">
        <v>135</v>
      </c>
      <c r="C137" s="238">
        <f>'Transformed 2007'!H128</f>
        <v>0.80999999999999994</v>
      </c>
      <c r="D137" s="238">
        <f>'Transformed 2010'!H128</f>
        <v>0.80199999999999994</v>
      </c>
      <c r="E137" s="238">
        <f>'Transformed 2013'!H128</f>
        <v>0.85799999999999998</v>
      </c>
      <c r="F137" s="238">
        <f>'Transformed 2016'!H128</f>
        <v>0.83599999999999997</v>
      </c>
      <c r="G137" s="238">
        <f>'Transformed 2019 new'!H128</f>
        <v>0.83023442872499997</v>
      </c>
      <c r="J137" s="239">
        <v>1</v>
      </c>
      <c r="Q137" s="250">
        <f t="shared" si="21"/>
        <v>0.99012345679012348</v>
      </c>
      <c r="R137" s="250">
        <f t="shared" si="22"/>
        <v>1.0698254364089776</v>
      </c>
      <c r="S137" s="250">
        <f t="shared" si="23"/>
        <v>0.97435897435897434</v>
      </c>
      <c r="T137" s="250">
        <f t="shared" si="24"/>
        <v>0.99310338364234452</v>
      </c>
      <c r="U137" s="272">
        <f t="shared" si="25"/>
        <v>1.0249807762037038</v>
      </c>
    </row>
    <row r="138" spans="1:23" s="239" customFormat="1" ht="12.75" x14ac:dyDescent="0.2">
      <c r="A138" s="226" t="s">
        <v>136</v>
      </c>
      <c r="B138" s="226" t="s">
        <v>136</v>
      </c>
      <c r="C138" s="238">
        <f>'Transformed 2007'!H129</f>
        <v>0.76766666666666672</v>
      </c>
      <c r="D138" s="238">
        <f>'Transformed 2010'!H129</f>
        <v>0.81466666666666665</v>
      </c>
      <c r="E138" s="238">
        <f>'Transformed 2013'!H129</f>
        <v>0.81966666666666677</v>
      </c>
      <c r="F138" s="238">
        <f>'Transformed 2016'!H129</f>
        <v>0.83533333333333337</v>
      </c>
      <c r="G138" s="238">
        <f>'Transformed 2019 new'!H129</f>
        <v>0.79459812366909599</v>
      </c>
      <c r="L138" s="239">
        <v>1</v>
      </c>
      <c r="Q138" s="250">
        <f t="shared" si="21"/>
        <v>1.0612244897959182</v>
      </c>
      <c r="R138" s="250">
        <f t="shared" si="22"/>
        <v>1.006137479541735</v>
      </c>
      <c r="S138" s="250">
        <f t="shared" si="23"/>
        <v>1.019113460756405</v>
      </c>
      <c r="T138" s="250">
        <f t="shared" si="24"/>
        <v>0.95123478491910929</v>
      </c>
      <c r="U138" s="272">
        <f t="shared" si="25"/>
        <v>1.0350822279666902</v>
      </c>
    </row>
    <row r="139" spans="1:23" s="239" customFormat="1" ht="12.75" x14ac:dyDescent="0.2">
      <c r="A139" s="225" t="s">
        <v>137</v>
      </c>
      <c r="B139" s="225" t="s">
        <v>137</v>
      </c>
      <c r="C139" s="238">
        <f>'Transformed 2007'!H130</f>
        <v>0.87533333333333341</v>
      </c>
      <c r="D139" s="238">
        <f>'Transformed 2010'!H130</f>
        <v>0.88233333333333341</v>
      </c>
      <c r="E139" s="238">
        <f>'Transformed 2013'!H130</f>
        <v>0.89700000000000002</v>
      </c>
      <c r="F139" s="238">
        <f>'Transformed 2016'!H130</f>
        <v>0.90566666666666662</v>
      </c>
      <c r="G139" s="238">
        <f>'Transformed 2019 new'!H130</f>
        <v>0.92049821732197734</v>
      </c>
      <c r="L139" s="239">
        <v>1</v>
      </c>
      <c r="Q139" s="250">
        <f t="shared" si="21"/>
        <v>1.0079969535415081</v>
      </c>
      <c r="R139" s="250">
        <f t="shared" si="22"/>
        <v>1.0166225916131468</v>
      </c>
      <c r="S139" s="250">
        <f t="shared" si="23"/>
        <v>1.0096618357487921</v>
      </c>
      <c r="T139" s="250">
        <f t="shared" si="24"/>
        <v>1.0163763901236409</v>
      </c>
      <c r="U139" s="272">
        <f t="shared" si="25"/>
        <v>1.0515973541378263</v>
      </c>
    </row>
    <row r="140" spans="1:23" s="239" customFormat="1" ht="12.75" x14ac:dyDescent="0.2">
      <c r="A140" s="225" t="s">
        <v>138</v>
      </c>
      <c r="B140" s="225" t="s">
        <v>138</v>
      </c>
      <c r="C140" s="238">
        <f>'Transformed 2007'!H131</f>
        <v>0.70400000000000007</v>
      </c>
      <c r="D140" s="238">
        <f>'Transformed 2010'!H131</f>
        <v>0.67933333333333334</v>
      </c>
      <c r="E140" s="238">
        <f>'Transformed 2013'!H131</f>
        <v>0.69733333333333336</v>
      </c>
      <c r="F140" s="238">
        <f>'Transformed 2016'!H131</f>
        <v>0.67566666666666664</v>
      </c>
      <c r="G140" s="238">
        <f>'Transformed 2019 new'!H131</f>
        <v>0.58348245088499995</v>
      </c>
      <c r="K140" s="239">
        <v>1</v>
      </c>
      <c r="Q140" s="250">
        <f t="shared" si="21"/>
        <v>0.9649621212121211</v>
      </c>
      <c r="R140" s="250">
        <f t="shared" si="22"/>
        <v>1.0264965652600588</v>
      </c>
      <c r="S140" s="250">
        <f t="shared" si="23"/>
        <v>0.96892925430210319</v>
      </c>
      <c r="T140" s="250">
        <f t="shared" si="24"/>
        <v>0.86356554151702014</v>
      </c>
      <c r="U140" s="272">
        <f t="shared" si="25"/>
        <v>0.8288102995525567</v>
      </c>
    </row>
    <row r="141" spans="1:23" s="239" customFormat="1" ht="12.75" x14ac:dyDescent="0.2">
      <c r="A141" s="225" t="s">
        <v>139</v>
      </c>
      <c r="B141" s="266" t="s">
        <v>139</v>
      </c>
      <c r="C141" s="267"/>
      <c r="D141" s="267"/>
      <c r="E141" s="238"/>
      <c r="F141" s="238"/>
      <c r="G141" s="238"/>
      <c r="K141" s="239">
        <v>1</v>
      </c>
      <c r="U141" s="273"/>
      <c r="W141" s="276" t="s">
        <v>682</v>
      </c>
    </row>
    <row r="142" spans="1:23" s="239" customFormat="1" ht="12.75" x14ac:dyDescent="0.2">
      <c r="A142" s="225" t="s">
        <v>140</v>
      </c>
      <c r="B142" s="225" t="s">
        <v>140</v>
      </c>
      <c r="C142" s="238">
        <f>'Transformed 2007'!H133</f>
        <v>0.77633333333333332</v>
      </c>
      <c r="D142" s="238">
        <f>'Transformed 2010'!H133</f>
        <v>0.83700000000000008</v>
      </c>
      <c r="E142" s="238">
        <f>'Transformed 2013'!H133</f>
        <v>0.85166666666666679</v>
      </c>
      <c r="F142" s="238">
        <f>'Transformed 2016'!H133</f>
        <v>0.8586666666666668</v>
      </c>
      <c r="G142" s="238">
        <f>'Transformed 2019 new'!H133</f>
        <v>0.86970020550432214</v>
      </c>
      <c r="L142" s="239">
        <v>1</v>
      </c>
      <c r="Q142" s="250">
        <f t="shared" si="21"/>
        <v>1.0781451266638042</v>
      </c>
      <c r="R142" s="250">
        <f t="shared" si="22"/>
        <v>1.0175228992433294</v>
      </c>
      <c r="S142" s="250">
        <f t="shared" si="23"/>
        <v>1.0082191780821919</v>
      </c>
      <c r="T142" s="250">
        <f t="shared" si="24"/>
        <v>1.0128496182115552</v>
      </c>
      <c r="U142" s="272">
        <f t="shared" si="25"/>
        <v>1.1202664733847001</v>
      </c>
    </row>
    <row r="143" spans="1:23" s="239" customFormat="1" ht="12.75" x14ac:dyDescent="0.2">
      <c r="A143" s="225" t="s">
        <v>141</v>
      </c>
      <c r="B143" s="225" t="s">
        <v>141</v>
      </c>
      <c r="C143" s="238">
        <f>'Transformed 2007'!H134</f>
        <v>0.25600000000000001</v>
      </c>
      <c r="D143" s="238">
        <f>'Transformed 2010'!H134</f>
        <v>0.23966666666666661</v>
      </c>
      <c r="E143" s="238">
        <f>'Transformed 2013'!H134</f>
        <v>0.50566666666666671</v>
      </c>
      <c r="F143" s="238">
        <f>'Transformed 2016'!H134</f>
        <v>0.56466666666666676</v>
      </c>
      <c r="G143" s="238">
        <f>'Transformed 2019 new'!H134</f>
        <v>0.60292449203206222</v>
      </c>
      <c r="I143" s="239">
        <v>1</v>
      </c>
      <c r="Q143" s="250">
        <f t="shared" si="21"/>
        <v>0.93619791666666641</v>
      </c>
      <c r="R143" s="250">
        <f t="shared" si="22"/>
        <v>2.1098748261474278</v>
      </c>
      <c r="S143" s="250">
        <f t="shared" si="23"/>
        <v>1.1166776532630192</v>
      </c>
      <c r="T143" s="250">
        <f t="shared" si="24"/>
        <v>1.0677529374829908</v>
      </c>
      <c r="U143" s="272">
        <f t="shared" si="25"/>
        <v>2.3551737970002429</v>
      </c>
    </row>
    <row r="144" spans="1:23" s="239" customFormat="1" ht="12.75" x14ac:dyDescent="0.2">
      <c r="A144" s="225" t="s">
        <v>142</v>
      </c>
      <c r="B144" s="266" t="s">
        <v>142</v>
      </c>
      <c r="C144" s="238"/>
      <c r="D144" s="238"/>
      <c r="E144" s="238"/>
      <c r="F144" s="238"/>
      <c r="G144" s="238"/>
      <c r="H144" s="239">
        <v>1</v>
      </c>
      <c r="U144" s="273"/>
      <c r="W144" s="276" t="s">
        <v>681</v>
      </c>
    </row>
    <row r="145" spans="1:21" s="239" customFormat="1" ht="12.75" x14ac:dyDescent="0.2">
      <c r="A145" s="225" t="s">
        <v>143</v>
      </c>
      <c r="B145" s="225" t="s">
        <v>143</v>
      </c>
      <c r="C145" s="238">
        <f>'Transformed 2007'!H136</f>
        <v>0.94166666666666676</v>
      </c>
      <c r="D145" s="238">
        <f>'Transformed 2010'!H136</f>
        <v>0.93200000000000005</v>
      </c>
      <c r="E145" s="238">
        <f>'Transformed 2013'!H136</f>
        <v>0.95</v>
      </c>
      <c r="F145" s="238">
        <f>'Transformed 2016'!H136</f>
        <v>0.94600000000000006</v>
      </c>
      <c r="G145" s="238">
        <f>'Transformed 2019 new'!H136</f>
        <v>0.93184448606511305</v>
      </c>
      <c r="L145" s="239">
        <v>1</v>
      </c>
      <c r="Q145" s="250">
        <f t="shared" si="21"/>
        <v>0.98973451327433626</v>
      </c>
      <c r="R145" s="250">
        <f t="shared" si="22"/>
        <v>1.0193133047210299</v>
      </c>
      <c r="S145" s="250">
        <f t="shared" si="23"/>
        <v>0.99578947368421067</v>
      </c>
      <c r="T145" s="250">
        <f t="shared" si="24"/>
        <v>0.98503645461428435</v>
      </c>
      <c r="U145" s="272">
        <f t="shared" si="25"/>
        <v>0.98956936573286336</v>
      </c>
    </row>
    <row r="146" spans="1:21" s="239" customFormat="1" ht="12.75" x14ac:dyDescent="0.2">
      <c r="A146" s="225" t="s">
        <v>144</v>
      </c>
      <c r="B146" s="225" t="s">
        <v>144</v>
      </c>
      <c r="C146" s="238">
        <f>'Transformed 2007'!H137</f>
        <v>0.89800000000000002</v>
      </c>
      <c r="D146" s="238">
        <f>'Transformed 2010'!H137</f>
        <v>0.93599999999999994</v>
      </c>
      <c r="E146" s="238">
        <f>'Transformed 2013'!H137</f>
        <v>0.93633333333333335</v>
      </c>
      <c r="F146" s="238">
        <f>'Transformed 2016'!H137</f>
        <v>0.94000000000000006</v>
      </c>
      <c r="G146" s="238">
        <f>'Transformed 2019 new'!H137</f>
        <v>0.94563513421166667</v>
      </c>
      <c r="M146" s="239">
        <v>1</v>
      </c>
      <c r="Q146" s="250">
        <f t="shared" si="21"/>
        <v>1.042316258351893</v>
      </c>
      <c r="R146" s="250">
        <f t="shared" si="22"/>
        <v>1.0003561253561255</v>
      </c>
      <c r="S146" s="250">
        <f t="shared" si="23"/>
        <v>1.0039159843360628</v>
      </c>
      <c r="T146" s="250">
        <f t="shared" si="24"/>
        <v>1.0059948236294325</v>
      </c>
      <c r="U146" s="272">
        <f t="shared" si="25"/>
        <v>1.0530458064717891</v>
      </c>
    </row>
    <row r="147" spans="1:21" s="239" customFormat="1" ht="12.75" x14ac:dyDescent="0.2">
      <c r="A147" s="225" t="s">
        <v>145</v>
      </c>
      <c r="B147" s="225" t="s">
        <v>145</v>
      </c>
      <c r="C147" s="238">
        <f>'Transformed 2007'!H138</f>
        <v>0.55433333333333334</v>
      </c>
      <c r="D147" s="238">
        <f>'Transformed 2010'!H138</f>
        <v>0.6163333333333334</v>
      </c>
      <c r="E147" s="238">
        <f>'Transformed 2013'!H138</f>
        <v>0.55966666666666665</v>
      </c>
      <c r="F147" s="238">
        <f>'Transformed 2016'!H138</f>
        <v>0.58433333333333337</v>
      </c>
      <c r="G147" s="238">
        <f>'Transformed 2019 new'!H138</f>
        <v>0.58103479742799435</v>
      </c>
      <c r="P147" s="239">
        <v>1</v>
      </c>
      <c r="Q147" s="250">
        <f t="shared" si="21"/>
        <v>1.111846061334937</v>
      </c>
      <c r="R147" s="250">
        <f t="shared" si="22"/>
        <v>0.90805840995132492</v>
      </c>
      <c r="S147" s="250">
        <f t="shared" si="23"/>
        <v>1.0440738534842169</v>
      </c>
      <c r="T147" s="250">
        <f t="shared" si="24"/>
        <v>0.99435504408669873</v>
      </c>
      <c r="U147" s="272">
        <f t="shared" si="25"/>
        <v>1.0481686063042592</v>
      </c>
    </row>
    <row r="148" spans="1:21" s="239" customFormat="1" ht="12.75" x14ac:dyDescent="0.2">
      <c r="A148" s="225" t="s">
        <v>146</v>
      </c>
      <c r="B148" s="225" t="s">
        <v>146</v>
      </c>
      <c r="C148" s="238">
        <f>'Transformed 2007'!H139</f>
        <v>0.64399999999999991</v>
      </c>
      <c r="D148" s="238">
        <f>'Transformed 2010'!H139</f>
        <v>0.65199999999999991</v>
      </c>
      <c r="E148" s="238">
        <f>'Transformed 2013'!H139</f>
        <v>0.57233333333333325</v>
      </c>
      <c r="F148" s="238">
        <f>'Transformed 2016'!H139</f>
        <v>0.58099999999999996</v>
      </c>
      <c r="G148" s="238">
        <f>'Transformed 2019 new'!H139</f>
        <v>0.56843326700249663</v>
      </c>
      <c r="K148" s="239">
        <v>1</v>
      </c>
      <c r="Q148" s="250">
        <f t="shared" si="21"/>
        <v>1.0124223602484472</v>
      </c>
      <c r="R148" s="250">
        <f t="shared" si="22"/>
        <v>0.8778118609406953</v>
      </c>
      <c r="S148" s="250">
        <f t="shared" si="23"/>
        <v>1.0151426907396623</v>
      </c>
      <c r="T148" s="250">
        <f t="shared" si="24"/>
        <v>0.97837051119190477</v>
      </c>
      <c r="U148" s="272">
        <f t="shared" si="25"/>
        <v>0.88266035248834895</v>
      </c>
    </row>
    <row r="149" spans="1:21" s="239" customFormat="1" ht="12.75" x14ac:dyDescent="0.2">
      <c r="A149" s="225" t="s">
        <v>147</v>
      </c>
      <c r="B149" s="225" t="s">
        <v>147</v>
      </c>
      <c r="C149" s="238">
        <f>'Transformed 2007'!H140</f>
        <v>0.52007322246712828</v>
      </c>
      <c r="D149" s="238">
        <f>'Transformed 2010'!H140</f>
        <v>0.51384590262574414</v>
      </c>
      <c r="E149" s="238">
        <f>'Transformed 2013'!H140</f>
        <v>0.56080070041640329</v>
      </c>
      <c r="F149" s="238">
        <f>'Transformed 2016'!H140</f>
        <v>0.57230228981325815</v>
      </c>
      <c r="G149" s="238">
        <f>'Transformed 2019 new'!H140</f>
        <v>0.5816135207698061</v>
      </c>
      <c r="J149" s="239">
        <v>1</v>
      </c>
      <c r="Q149" s="250">
        <f t="shared" si="21"/>
        <v>0.98802607099853568</v>
      </c>
      <c r="R149" s="250">
        <f t="shared" si="22"/>
        <v>1.0913791421722367</v>
      </c>
      <c r="S149" s="250">
        <f t="shared" si="23"/>
        <v>1.0205092279455334</v>
      </c>
      <c r="T149" s="250">
        <f t="shared" si="24"/>
        <v>1.0162697775673522</v>
      </c>
      <c r="U149" s="272">
        <f t="shared" si="25"/>
        <v>1.1183300651603294</v>
      </c>
    </row>
    <row r="150" spans="1:21" s="239" customFormat="1" ht="12.75" x14ac:dyDescent="0.2">
      <c r="A150" s="225" t="s">
        <v>148</v>
      </c>
      <c r="B150" s="225" t="s">
        <v>148</v>
      </c>
      <c r="C150" s="238">
        <f>'Transformed 2007'!H141</f>
        <v>0.5006666666666667</v>
      </c>
      <c r="D150" s="238">
        <f>'Transformed 2010'!H141</f>
        <v>0.56699999999999995</v>
      </c>
      <c r="E150" s="238">
        <f>'Transformed 2013'!H141</f>
        <v>0.61133333333333328</v>
      </c>
      <c r="F150" s="238">
        <f>'Transformed 2016'!H141</f>
        <v>0.59833333333333338</v>
      </c>
      <c r="G150" s="238">
        <f>'Transformed 2019 new'!H141</f>
        <v>0.66033333333333333</v>
      </c>
      <c r="J150" s="239">
        <v>1</v>
      </c>
      <c r="Q150" s="250">
        <f t="shared" si="21"/>
        <v>1.1324900133155791</v>
      </c>
      <c r="R150" s="250">
        <f t="shared" si="22"/>
        <v>1.0781893004115226</v>
      </c>
      <c r="S150" s="250">
        <f t="shared" si="23"/>
        <v>0.97873500545256287</v>
      </c>
      <c r="T150" s="250">
        <f t="shared" si="24"/>
        <v>1.1036211699164344</v>
      </c>
      <c r="U150" s="272">
        <f t="shared" si="25"/>
        <v>1.3189081225033288</v>
      </c>
    </row>
    <row r="151" spans="1:21" s="239" customFormat="1" ht="12.75" x14ac:dyDescent="0.2">
      <c r="A151" s="225" t="s">
        <v>149</v>
      </c>
      <c r="B151" s="225" t="s">
        <v>149</v>
      </c>
      <c r="C151" s="238">
        <f>'Transformed 2007'!H142</f>
        <v>0.5149999999999999</v>
      </c>
      <c r="D151" s="238">
        <f>'Transformed 2010'!H142</f>
        <v>0.57250000000000001</v>
      </c>
      <c r="E151" s="238">
        <f>'Transformed 2013'!H142</f>
        <v>0.58000000000000007</v>
      </c>
      <c r="F151" s="238">
        <f>'Transformed 2016'!H142</f>
        <v>0.54749999999999999</v>
      </c>
      <c r="G151" s="238">
        <f>'Transformed 2019 new'!H142</f>
        <v>0.54499999999999993</v>
      </c>
      <c r="K151" s="239">
        <v>1</v>
      </c>
      <c r="Q151" s="250">
        <f t="shared" si="21"/>
        <v>1.1116504854368934</v>
      </c>
      <c r="R151" s="250">
        <f t="shared" si="22"/>
        <v>1.0131004366812228</v>
      </c>
      <c r="S151" s="250">
        <f t="shared" si="23"/>
        <v>0.94396551724137923</v>
      </c>
      <c r="T151" s="250">
        <f t="shared" si="24"/>
        <v>0.99543378995433784</v>
      </c>
      <c r="U151" s="272">
        <f t="shared" si="25"/>
        <v>1.058252427184466</v>
      </c>
    </row>
    <row r="152" spans="1:21" s="239" customFormat="1" ht="12.75" x14ac:dyDescent="0.2">
      <c r="A152" s="225" t="s">
        <v>150</v>
      </c>
      <c r="B152" s="225" t="s">
        <v>150</v>
      </c>
      <c r="C152" s="238">
        <f>'Transformed 2007'!H143</f>
        <v>0.64066666666666661</v>
      </c>
      <c r="D152" s="238">
        <f>'Transformed 2010'!H143</f>
        <v>0.62633333333333341</v>
      </c>
      <c r="E152" s="238">
        <f>'Transformed 2013'!H143</f>
        <v>0.68933333333333335</v>
      </c>
      <c r="F152" s="238">
        <f>'Transformed 2016'!H143</f>
        <v>0.71599999999999997</v>
      </c>
      <c r="G152" s="238">
        <f>'Transformed 2019 new'!H143</f>
        <v>0.75292525355000006</v>
      </c>
      <c r="N152" s="239">
        <v>1</v>
      </c>
      <c r="Q152" s="250">
        <f t="shared" si="21"/>
        <v>0.97762747138397521</v>
      </c>
      <c r="R152" s="250">
        <f t="shared" si="22"/>
        <v>1.1005854177754124</v>
      </c>
      <c r="S152" s="250">
        <f t="shared" si="23"/>
        <v>1.0386847195357833</v>
      </c>
      <c r="T152" s="250">
        <f t="shared" si="24"/>
        <v>1.0515715831703911</v>
      </c>
      <c r="U152" s="272">
        <f t="shared" si="25"/>
        <v>1.1752215195889699</v>
      </c>
    </row>
    <row r="153" spans="1:21" s="239" customFormat="1" ht="12.75" x14ac:dyDescent="0.2">
      <c r="A153" s="225" t="s">
        <v>151</v>
      </c>
      <c r="B153" s="225" t="s">
        <v>151</v>
      </c>
      <c r="C153" s="238">
        <f>'Transformed 2007'!H144</f>
        <v>0.68266666666666675</v>
      </c>
      <c r="D153" s="238">
        <f>'Transformed 2010'!H144</f>
        <v>0.67599999999999993</v>
      </c>
      <c r="E153" s="238">
        <f>'Transformed 2013'!H144</f>
        <v>0.53603470590057722</v>
      </c>
      <c r="F153" s="238">
        <f>'Transformed 2016'!H144</f>
        <v>0.49853650208607281</v>
      </c>
      <c r="G153" s="238">
        <f>'Transformed 2019 new'!H144</f>
        <v>0.62185344427940681</v>
      </c>
      <c r="H153" s="239">
        <v>1</v>
      </c>
      <c r="Q153" s="250">
        <f t="shared" si="21"/>
        <v>0.99023437499999978</v>
      </c>
      <c r="R153" s="250">
        <f t="shared" si="22"/>
        <v>0.79295074837363499</v>
      </c>
      <c r="S153" s="250">
        <f t="shared" si="23"/>
        <v>0.93004519408588537</v>
      </c>
      <c r="T153" s="250">
        <f t="shared" si="24"/>
        <v>1.2473578999277433</v>
      </c>
      <c r="U153" s="272">
        <f t="shared" si="25"/>
        <v>0.91091813126866217</v>
      </c>
    </row>
    <row r="154" spans="1:21" s="239" customFormat="1" ht="12.75" x14ac:dyDescent="0.2">
      <c r="A154" s="225" t="s">
        <v>152</v>
      </c>
      <c r="B154" s="225" t="s">
        <v>152</v>
      </c>
      <c r="C154" s="238">
        <f>'Transformed 2007'!H145</f>
        <v>0.50453121534989298</v>
      </c>
      <c r="D154" s="238">
        <f>'Transformed 2010'!H145</f>
        <v>0.52339332242530223</v>
      </c>
      <c r="E154" s="238">
        <f>'Transformed 2013'!H145</f>
        <v>0.55026976713096332</v>
      </c>
      <c r="F154" s="238">
        <f>'Transformed 2016'!H145</f>
        <v>0.40652037892393428</v>
      </c>
      <c r="G154" s="238">
        <f>'Transformed 2019 new'!H145</f>
        <v>0.41279956870577444</v>
      </c>
      <c r="H154" s="239">
        <v>1</v>
      </c>
      <c r="Q154" s="250">
        <f t="shared" si="21"/>
        <v>1.0373854114503667</v>
      </c>
      <c r="R154" s="250">
        <f t="shared" si="22"/>
        <v>1.0513503775346633</v>
      </c>
      <c r="S154" s="250">
        <f t="shared" si="23"/>
        <v>0.73876560771906463</v>
      </c>
      <c r="T154" s="250">
        <f t="shared" si="24"/>
        <v>1.0154461869745897</v>
      </c>
      <c r="U154" s="272">
        <f t="shared" si="25"/>
        <v>0.81818439800498266</v>
      </c>
    </row>
    <row r="155" spans="1:21" s="239" customFormat="1" ht="12.75" x14ac:dyDescent="0.2">
      <c r="A155" s="225" t="s">
        <v>153</v>
      </c>
      <c r="B155" s="225" t="s">
        <v>153</v>
      </c>
      <c r="C155" s="238">
        <f>'Transformed 2007'!H146</f>
        <v>0.3775190369947129</v>
      </c>
      <c r="D155" s="238">
        <f>'Transformed 2010'!H146</f>
        <v>0.45967287225362591</v>
      </c>
      <c r="E155" s="238">
        <f>'Transformed 2013'!H146</f>
        <v>0.41518502090468257</v>
      </c>
      <c r="F155" s="238">
        <f>'Transformed 2016'!H146</f>
        <v>0.41773462783638066</v>
      </c>
      <c r="G155" s="238">
        <f>'Transformed 2019 new'!H146</f>
        <v>0.44779109574196951</v>
      </c>
      <c r="K155" s="239">
        <v>1</v>
      </c>
      <c r="Q155" s="250">
        <f t="shared" si="21"/>
        <v>1.2176150795279328</v>
      </c>
      <c r="R155" s="250">
        <f t="shared" si="22"/>
        <v>0.90321845374334586</v>
      </c>
      <c r="S155" s="250">
        <f t="shared" si="23"/>
        <v>1.0061408933447129</v>
      </c>
      <c r="T155" s="250">
        <f t="shared" si="24"/>
        <v>1.0719511046074004</v>
      </c>
      <c r="U155" s="272">
        <f t="shared" si="25"/>
        <v>1.1861417620331574</v>
      </c>
    </row>
    <row r="156" spans="1:21" s="239" customFormat="1" ht="12.75" x14ac:dyDescent="0.2">
      <c r="A156" s="225" t="s">
        <v>154</v>
      </c>
      <c r="B156" s="225" t="s">
        <v>154</v>
      </c>
      <c r="C156" s="238">
        <f>'Transformed 2007'!H147</f>
        <v>0.60533333333333328</v>
      </c>
      <c r="D156" s="238">
        <f>'Transformed 2010'!H147</f>
        <v>0.66366666666666663</v>
      </c>
      <c r="E156" s="238">
        <f>'Transformed 2013'!H147</f>
        <v>0.43118082160962024</v>
      </c>
      <c r="F156" s="238">
        <f>'Transformed 2016'!H147</f>
        <v>0.35951566627300641</v>
      </c>
      <c r="G156" s="238">
        <f>'Transformed 2019 new'!H147</f>
        <v>0.57524630832457624</v>
      </c>
      <c r="O156" s="239">
        <v>1</v>
      </c>
      <c r="Q156" s="250">
        <f t="shared" si="21"/>
        <v>1.0963656387665199</v>
      </c>
      <c r="R156" s="250">
        <f t="shared" si="22"/>
        <v>0.64969485928119575</v>
      </c>
      <c r="S156" s="250">
        <f t="shared" si="23"/>
        <v>0.83379326782419472</v>
      </c>
      <c r="T156" s="250">
        <f t="shared" si="24"/>
        <v>1.6000590858473185</v>
      </c>
      <c r="U156" s="272">
        <f t="shared" si="25"/>
        <v>0.95029676485337489</v>
      </c>
    </row>
    <row r="157" spans="1:21" s="239" customFormat="1" ht="12.75" x14ac:dyDescent="0.2">
      <c r="A157" s="225" t="s">
        <v>155</v>
      </c>
      <c r="B157" s="225" t="s">
        <v>155</v>
      </c>
      <c r="C157" s="238">
        <f>'Transformed 2007'!H148</f>
        <v>0.7473333333333334</v>
      </c>
      <c r="D157" s="238">
        <f>'Transformed 2010'!H148</f>
        <v>0.79200000000000004</v>
      </c>
      <c r="E157" s="238">
        <f>'Transformed 2013'!H148</f>
        <v>0.752</v>
      </c>
      <c r="F157" s="238">
        <f>'Transformed 2016'!H148</f>
        <v>0.69800000000000006</v>
      </c>
      <c r="G157" s="238">
        <f>'Transformed 2019 new'!H148</f>
        <v>0.69158469931666677</v>
      </c>
      <c r="H157" s="239">
        <v>1</v>
      </c>
      <c r="Q157" s="250">
        <f t="shared" si="21"/>
        <v>1.0597680642283676</v>
      </c>
      <c r="R157" s="250">
        <f t="shared" si="22"/>
        <v>0.9494949494949495</v>
      </c>
      <c r="S157" s="250">
        <f t="shared" si="23"/>
        <v>0.92819148936170226</v>
      </c>
      <c r="T157" s="250">
        <f t="shared" si="24"/>
        <v>0.99080902480897814</v>
      </c>
      <c r="U157" s="272">
        <f t="shared" si="25"/>
        <v>0.92540325510704735</v>
      </c>
    </row>
    <row r="158" spans="1:21" s="239" customFormat="1" ht="12.75" x14ac:dyDescent="0.2">
      <c r="A158" s="225" t="s">
        <v>156</v>
      </c>
      <c r="B158" s="225" t="s">
        <v>156</v>
      </c>
      <c r="C158" s="238">
        <f>'Transformed 2007'!H149</f>
        <v>0.82133333333333325</v>
      </c>
      <c r="D158" s="238">
        <f>'Transformed 2010'!H149</f>
        <v>0.89200000000000002</v>
      </c>
      <c r="E158" s="238">
        <f>'Transformed 2013'!H149</f>
        <v>0.92100000000000004</v>
      </c>
      <c r="F158" s="238">
        <f>'Transformed 2016'!H149</f>
        <v>0.87199999999999989</v>
      </c>
      <c r="G158" s="238">
        <f>'Transformed 2019 new'!H149</f>
        <v>0.88870826676901127</v>
      </c>
      <c r="M158" s="239">
        <v>1</v>
      </c>
      <c r="Q158" s="250">
        <f t="shared" si="21"/>
        <v>1.0860389610389611</v>
      </c>
      <c r="R158" s="250">
        <f t="shared" si="22"/>
        <v>1.0325112107623318</v>
      </c>
      <c r="S158" s="250">
        <f t="shared" si="23"/>
        <v>0.94679695982627565</v>
      </c>
      <c r="T158" s="250">
        <f t="shared" si="24"/>
        <v>1.0191608563864809</v>
      </c>
      <c r="U158" s="272">
        <f t="shared" si="25"/>
        <v>1.0820311689557769</v>
      </c>
    </row>
    <row r="159" spans="1:21" s="239" customFormat="1" ht="12.75" x14ac:dyDescent="0.2">
      <c r="A159" s="225" t="s">
        <v>157</v>
      </c>
      <c r="B159" s="225" t="s">
        <v>157</v>
      </c>
      <c r="C159" s="238">
        <f>'Transformed 2007'!H150</f>
        <v>0.746</v>
      </c>
      <c r="D159" s="238">
        <f>'Transformed 2010'!H150</f>
        <v>0.76100000000000001</v>
      </c>
      <c r="E159" s="238">
        <f>'Transformed 2013'!H150</f>
        <v>0.82433333333333325</v>
      </c>
      <c r="F159" s="238">
        <f>'Transformed 2016'!H150</f>
        <v>0.83100000000000007</v>
      </c>
      <c r="G159" s="238">
        <f>'Transformed 2019 new'!H150</f>
        <v>0.69547820984093223</v>
      </c>
      <c r="M159" s="239">
        <v>1</v>
      </c>
      <c r="Q159" s="250">
        <f t="shared" si="21"/>
        <v>1.0201072386058982</v>
      </c>
      <c r="R159" s="250">
        <f t="shared" si="22"/>
        <v>1.0832238282961015</v>
      </c>
      <c r="S159" s="250">
        <f t="shared" si="23"/>
        <v>1.0080873433077235</v>
      </c>
      <c r="T159" s="250">
        <f t="shared" si="24"/>
        <v>0.83691722002518909</v>
      </c>
      <c r="U159" s="272">
        <f t="shared" si="25"/>
        <v>0.93227642069830052</v>
      </c>
    </row>
    <row r="160" spans="1:21" s="239" customFormat="1" ht="12.75" x14ac:dyDescent="0.2">
      <c r="A160" s="225" t="s">
        <v>158</v>
      </c>
      <c r="B160" s="225" t="s">
        <v>158</v>
      </c>
      <c r="C160" s="238">
        <f>'Transformed 2007'!H151</f>
        <v>0.85099999999999998</v>
      </c>
      <c r="D160" s="238">
        <f>'Transformed 2010'!H151</f>
        <v>0.85399999999999987</v>
      </c>
      <c r="E160" s="238">
        <f>'Transformed 2013'!H151</f>
        <v>0.85333333333333328</v>
      </c>
      <c r="F160" s="238">
        <f>'Transformed 2016'!H151</f>
        <v>0.86333333333333329</v>
      </c>
      <c r="G160" s="238">
        <f>'Transformed 2019 new'!H151</f>
        <v>0.83843503721276846</v>
      </c>
      <c r="N160" s="239">
        <v>1</v>
      </c>
      <c r="Q160" s="250">
        <f t="shared" si="21"/>
        <v>1.0035252643948296</v>
      </c>
      <c r="R160" s="250">
        <f t="shared" si="22"/>
        <v>0.99921935987509769</v>
      </c>
      <c r="S160" s="250">
        <f t="shared" si="23"/>
        <v>1.01171875</v>
      </c>
      <c r="T160" s="250">
        <f t="shared" si="24"/>
        <v>0.97116027476382449</v>
      </c>
      <c r="U160" s="272">
        <f t="shared" si="25"/>
        <v>0.98523506135460459</v>
      </c>
    </row>
    <row r="161" spans="1:23" s="239" customFormat="1" ht="12.75" x14ac:dyDescent="0.2">
      <c r="A161" s="225" t="s">
        <v>159</v>
      </c>
      <c r="B161" s="266" t="s">
        <v>159</v>
      </c>
      <c r="C161" s="238"/>
      <c r="D161" s="238"/>
      <c r="E161" s="238"/>
      <c r="F161" s="238"/>
      <c r="G161" s="238"/>
      <c r="P161" s="239">
        <v>1</v>
      </c>
      <c r="U161" s="273"/>
      <c r="W161" s="276" t="s">
        <v>681</v>
      </c>
    </row>
    <row r="162" spans="1:23" s="239" customFormat="1" ht="12.75" x14ac:dyDescent="0.2">
      <c r="A162" s="225" t="s">
        <v>160</v>
      </c>
      <c r="B162" s="225" t="s">
        <v>160</v>
      </c>
      <c r="C162" s="238">
        <f>'Transformed 2007'!H153</f>
        <v>0.65500000000000003</v>
      </c>
      <c r="D162" s="238">
        <f>'Transformed 2010'!H153</f>
        <v>0.63900000000000001</v>
      </c>
      <c r="E162" s="238">
        <f>'Transformed 2013'!H153</f>
        <v>0.59433333333333338</v>
      </c>
      <c r="F162" s="238">
        <f>'Transformed 2016'!H153</f>
        <v>0.59933333333333327</v>
      </c>
      <c r="G162" s="238">
        <f>'Transformed 2019 new'!H153</f>
        <v>0.60043368597909608</v>
      </c>
      <c r="J162" s="239">
        <v>1</v>
      </c>
      <c r="Q162" s="250">
        <f t="shared" si="21"/>
        <v>0.97557251908396947</v>
      </c>
      <c r="R162" s="250">
        <f t="shared" si="22"/>
        <v>0.93009911319770477</v>
      </c>
      <c r="S162" s="250">
        <f t="shared" si="23"/>
        <v>1.008412787436904</v>
      </c>
      <c r="T162" s="250">
        <f t="shared" si="24"/>
        <v>1.0018359610329746</v>
      </c>
      <c r="U162" s="272">
        <f t="shared" si="25"/>
        <v>0.91669265034976499</v>
      </c>
    </row>
    <row r="163" spans="1:23" s="239" customFormat="1" ht="12.75" x14ac:dyDescent="0.2">
      <c r="A163" s="225" t="s">
        <v>161</v>
      </c>
      <c r="B163" s="225" t="s">
        <v>161</v>
      </c>
      <c r="C163" s="238">
        <f>'Transformed 2007'!H154</f>
        <v>0.47035911136779146</v>
      </c>
      <c r="D163" s="238">
        <f>'Transformed 2010'!H154</f>
        <v>0.27184354463424937</v>
      </c>
      <c r="E163" s="238">
        <f>'Transformed 2013'!H154</f>
        <v>0.1708063648003833</v>
      </c>
      <c r="F163" s="238">
        <f>'Transformed 2016'!H154</f>
        <v>9.7333333333333327E-2</v>
      </c>
      <c r="G163" s="238">
        <f>'Transformed 2019 new'!H154</f>
        <v>8.8071135144124305E-2</v>
      </c>
      <c r="H163" s="239">
        <v>1</v>
      </c>
      <c r="Q163" s="250">
        <f t="shared" si="21"/>
        <v>0.57794892894438843</v>
      </c>
      <c r="R163" s="250">
        <f t="shared" si="22"/>
        <v>0.62832599181339377</v>
      </c>
      <c r="S163" s="250">
        <f t="shared" si="23"/>
        <v>0.56984605607106098</v>
      </c>
      <c r="T163" s="250">
        <f t="shared" si="24"/>
        <v>0.90484042956292099</v>
      </c>
      <c r="U163" s="272">
        <f t="shared" si="25"/>
        <v>0.18724232828830689</v>
      </c>
    </row>
    <row r="164" spans="1:23" s="239" customFormat="1" ht="12.75" x14ac:dyDescent="0.2">
      <c r="A164" s="225" t="s">
        <v>162</v>
      </c>
      <c r="B164" s="225" t="s">
        <v>162</v>
      </c>
      <c r="C164" s="238">
        <f>'Transformed 2007'!H155</f>
        <v>0.67166666666666663</v>
      </c>
      <c r="D164" s="238">
        <f>'Transformed 2010'!H155</f>
        <v>0.65366666666666673</v>
      </c>
      <c r="E164" s="238">
        <f>'Transformed 2013'!H155</f>
        <v>0.59433333333333338</v>
      </c>
      <c r="F164" s="238">
        <f>'Transformed 2016'!H155</f>
        <v>0.57766666666666677</v>
      </c>
      <c r="G164" s="238">
        <f>'Transformed 2019 new'!H155</f>
        <v>0.55113403163926544</v>
      </c>
      <c r="K164" s="239">
        <v>1</v>
      </c>
      <c r="Q164" s="250">
        <f t="shared" si="21"/>
        <v>0.97320099255583137</v>
      </c>
      <c r="R164" s="250">
        <f t="shared" si="22"/>
        <v>0.90922998470168281</v>
      </c>
      <c r="S164" s="250">
        <f t="shared" si="23"/>
        <v>0.97195737521031977</v>
      </c>
      <c r="T164" s="250">
        <f t="shared" si="24"/>
        <v>0.95406929885620084</v>
      </c>
      <c r="U164" s="272">
        <f t="shared" si="25"/>
        <v>0.82054694536863348</v>
      </c>
    </row>
    <row r="165" spans="1:23" s="239" customFormat="1" ht="13.5" thickBot="1" x14ac:dyDescent="0.25">
      <c r="A165" s="227" t="s">
        <v>163</v>
      </c>
      <c r="B165" s="227" t="s">
        <v>163</v>
      </c>
      <c r="C165" s="238">
        <f>'Transformed 2007'!H156</f>
        <v>0.46099999999999997</v>
      </c>
      <c r="D165" s="238">
        <f>'Transformed 2010'!H156</f>
        <v>0.53033333333333332</v>
      </c>
      <c r="E165" s="238">
        <f>'Transformed 2013'!H156</f>
        <v>0.53466666666666662</v>
      </c>
      <c r="F165" s="238">
        <f>'Transformed 2016'!H156</f>
        <v>0.54566666666666674</v>
      </c>
      <c r="G165" s="238">
        <f>'Transformed 2019 new'!H156</f>
        <v>0.53089197995245763</v>
      </c>
      <c r="K165" s="239">
        <v>1</v>
      </c>
      <c r="Q165" s="250">
        <f t="shared" si="21"/>
        <v>1.1503976861894434</v>
      </c>
      <c r="R165" s="250">
        <f t="shared" si="22"/>
        <v>1.0081709616593337</v>
      </c>
      <c r="S165" s="250">
        <f t="shared" si="23"/>
        <v>1.0205735660847883</v>
      </c>
      <c r="T165" s="250">
        <f t="shared" si="24"/>
        <v>0.97292360406681289</v>
      </c>
      <c r="U165" s="274">
        <f t="shared" si="25"/>
        <v>1.15160950098147</v>
      </c>
    </row>
    <row r="166" spans="1:23" ht="12.75" x14ac:dyDescent="0.2">
      <c r="A166" s="247"/>
      <c r="B166" s="247"/>
      <c r="C166" s="247"/>
      <c r="D166" s="247"/>
      <c r="E166" s="248"/>
      <c r="F166" s="248"/>
      <c r="G166" s="248"/>
    </row>
    <row r="167" spans="1:23" ht="12.75" x14ac:dyDescent="0.2">
      <c r="A167" s="247"/>
      <c r="B167" s="247"/>
      <c r="C167" s="247"/>
      <c r="D167" s="247"/>
      <c r="E167" s="248"/>
      <c r="F167" s="248"/>
      <c r="G167" s="248"/>
    </row>
    <row r="168" spans="1:23" s="235" customFormat="1" ht="60" customHeight="1" x14ac:dyDescent="0.2">
      <c r="A168" s="247"/>
      <c r="C168" s="243">
        <v>2007</v>
      </c>
      <c r="D168" s="244">
        <v>2010</v>
      </c>
      <c r="E168" s="245">
        <v>2013</v>
      </c>
      <c r="F168" s="245">
        <v>2016</v>
      </c>
      <c r="G168" s="245">
        <v>2019</v>
      </c>
      <c r="H168" s="236" t="s">
        <v>670</v>
      </c>
      <c r="I168" s="236"/>
      <c r="J168" s="236"/>
      <c r="K168" s="236"/>
      <c r="L168" s="236"/>
      <c r="M168" s="236"/>
      <c r="N168" s="236"/>
      <c r="O168" s="236"/>
      <c r="P168" s="236"/>
      <c r="Q168" s="250"/>
      <c r="R168" s="250"/>
      <c r="S168" s="250"/>
      <c r="T168" s="250"/>
      <c r="U168" s="250"/>
    </row>
    <row r="169" spans="1:23" s="239" customFormat="1" ht="13.5" thickBot="1" x14ac:dyDescent="0.25">
      <c r="A169" s="247"/>
      <c r="B169" s="225" t="s">
        <v>14</v>
      </c>
      <c r="C169" s="238">
        <f t="shared" ref="C169:G169" si="26">C14</f>
        <v>0.4333649740984189</v>
      </c>
      <c r="D169" s="238">
        <f t="shared" si="26"/>
        <v>0.48784348673424172</v>
      </c>
      <c r="E169" s="238">
        <f t="shared" si="26"/>
        <v>0.49592911276905605</v>
      </c>
      <c r="F169" s="238">
        <f t="shared" si="26"/>
        <v>0.56692832488341338</v>
      </c>
      <c r="G169" s="238">
        <f t="shared" si="26"/>
        <v>0.57750204595026255</v>
      </c>
      <c r="H169" s="239">
        <v>1</v>
      </c>
      <c r="Q169" s="250">
        <f t="shared" ref="Q169:T183" si="27">D169/C169</f>
        <v>1.125710465524264</v>
      </c>
      <c r="R169" s="250">
        <f t="shared" si="27"/>
        <v>1.0165742215581102</v>
      </c>
      <c r="S169" s="250">
        <f t="shared" si="27"/>
        <v>1.1431640335005302</v>
      </c>
      <c r="T169" s="250">
        <f t="shared" si="27"/>
        <v>1.0186508957177676</v>
      </c>
      <c r="U169" s="274">
        <f t="shared" ref="U169:U183" si="28">G169/C169</f>
        <v>1.332599726481609</v>
      </c>
    </row>
    <row r="170" spans="1:23" s="239" customFormat="1" ht="13.5" thickBot="1" x14ac:dyDescent="0.25">
      <c r="A170" s="247"/>
      <c r="B170" s="225" t="s">
        <v>21</v>
      </c>
      <c r="C170" s="238">
        <f t="shared" ref="C170:G170" si="29">C21</f>
        <v>0.73133333333333339</v>
      </c>
      <c r="D170" s="238">
        <f t="shared" si="29"/>
        <v>0.71533333333333338</v>
      </c>
      <c r="E170" s="238">
        <f t="shared" si="29"/>
        <v>0.60466666666666669</v>
      </c>
      <c r="F170" s="238">
        <f t="shared" si="29"/>
        <v>0.6140000000000001</v>
      </c>
      <c r="G170" s="238">
        <f t="shared" si="29"/>
        <v>0.67218796554833338</v>
      </c>
      <c r="H170" s="239">
        <v>1</v>
      </c>
      <c r="Q170" s="250">
        <f t="shared" si="27"/>
        <v>0.9781221513217867</v>
      </c>
      <c r="R170" s="250">
        <f t="shared" si="27"/>
        <v>0.84529356943150047</v>
      </c>
      <c r="S170" s="250">
        <f t="shared" si="27"/>
        <v>1.0154355016538039</v>
      </c>
      <c r="T170" s="250">
        <f t="shared" si="27"/>
        <v>1.0947686735314874</v>
      </c>
      <c r="U170" s="274">
        <f t="shared" si="28"/>
        <v>0.91912666209890614</v>
      </c>
    </row>
    <row r="171" spans="1:23" s="239" customFormat="1" ht="13.5" thickBot="1" x14ac:dyDescent="0.25">
      <c r="A171" s="247"/>
      <c r="B171" s="225" t="s">
        <v>53</v>
      </c>
      <c r="C171" s="238">
        <f t="shared" ref="C171:G171" si="30">C53</f>
        <v>0.49566666666666659</v>
      </c>
      <c r="D171" s="238">
        <f t="shared" si="30"/>
        <v>0.4883333333333334</v>
      </c>
      <c r="E171" s="238">
        <f t="shared" si="30"/>
        <v>0.36409656502896393</v>
      </c>
      <c r="F171" s="238">
        <f t="shared" si="30"/>
        <v>0.32269277537354174</v>
      </c>
      <c r="G171" s="238">
        <f t="shared" si="30"/>
        <v>0.3098276977616502</v>
      </c>
      <c r="H171" s="239">
        <v>1</v>
      </c>
      <c r="Q171" s="250">
        <f t="shared" si="27"/>
        <v>0.98520511096166807</v>
      </c>
      <c r="R171" s="250">
        <f t="shared" si="27"/>
        <v>0.74559023555419224</v>
      </c>
      <c r="S171" s="250">
        <f t="shared" si="27"/>
        <v>0.8862834928087594</v>
      </c>
      <c r="T171" s="250">
        <f t="shared" si="27"/>
        <v>0.96013211762488571</v>
      </c>
      <c r="U171" s="274">
        <f t="shared" si="28"/>
        <v>0.62507269218893791</v>
      </c>
    </row>
    <row r="172" spans="1:23" s="239" customFormat="1" ht="13.5" thickBot="1" x14ac:dyDescent="0.25">
      <c r="A172" s="247"/>
      <c r="B172" s="225" t="s">
        <v>75</v>
      </c>
      <c r="C172" s="238">
        <f t="shared" ref="C172:G172" si="31">C75</f>
        <v>0.49149755792402344</v>
      </c>
      <c r="D172" s="238">
        <f t="shared" si="31"/>
        <v>0.4527335433330909</v>
      </c>
      <c r="E172" s="238">
        <f t="shared" si="31"/>
        <v>0.5083333333333333</v>
      </c>
      <c r="F172" s="238">
        <f t="shared" si="31"/>
        <v>0.46898232510596005</v>
      </c>
      <c r="G172" s="238">
        <f t="shared" si="31"/>
        <v>0.47664588082038162</v>
      </c>
      <c r="H172" s="239">
        <v>1</v>
      </c>
      <c r="Q172" s="250">
        <f t="shared" si="27"/>
        <v>0.92113080936828429</v>
      </c>
      <c r="R172" s="250">
        <f t="shared" si="27"/>
        <v>1.1228090801289177</v>
      </c>
      <c r="S172" s="250">
        <f t="shared" si="27"/>
        <v>0.92258818053631486</v>
      </c>
      <c r="T172" s="250">
        <f t="shared" si="27"/>
        <v>1.0163408199076374</v>
      </c>
      <c r="U172" s="274">
        <f t="shared" si="28"/>
        <v>0.9697828059077811</v>
      </c>
    </row>
    <row r="173" spans="1:23" s="239" customFormat="1" ht="13.5" thickBot="1" x14ac:dyDescent="0.25">
      <c r="A173" s="247"/>
      <c r="B173" s="225" t="s">
        <v>82</v>
      </c>
      <c r="C173" s="238">
        <f t="shared" ref="C173:G173" si="32">C82</f>
        <v>0.63666666666666671</v>
      </c>
      <c r="D173" s="238">
        <f t="shared" si="32"/>
        <v>0.57599999999999996</v>
      </c>
      <c r="E173" s="238">
        <f t="shared" si="32"/>
        <v>0.624</v>
      </c>
      <c r="F173" s="238">
        <f t="shared" si="32"/>
        <v>0.52936737937994705</v>
      </c>
      <c r="G173" s="238">
        <f t="shared" si="32"/>
        <v>0.63542443291686435</v>
      </c>
      <c r="H173" s="239">
        <v>1</v>
      </c>
      <c r="Q173" s="250">
        <f t="shared" si="27"/>
        <v>0.90471204188481658</v>
      </c>
      <c r="R173" s="250">
        <f t="shared" si="27"/>
        <v>1.0833333333333335</v>
      </c>
      <c r="S173" s="250">
        <f t="shared" si="27"/>
        <v>0.84834515926273568</v>
      </c>
      <c r="T173" s="250">
        <f t="shared" si="27"/>
        <v>1.2003467868782223</v>
      </c>
      <c r="U173" s="274">
        <f t="shared" si="28"/>
        <v>0.9980488475133994</v>
      </c>
    </row>
    <row r="174" spans="1:23" s="239" customFormat="1" ht="13.5" thickBot="1" x14ac:dyDescent="0.25">
      <c r="A174" s="247"/>
      <c r="B174" s="225" t="s">
        <v>86</v>
      </c>
      <c r="C174" s="238">
        <f t="shared" ref="C174:G174" si="33">C86</f>
        <v>0.73100000000000009</v>
      </c>
      <c r="D174" s="238">
        <f t="shared" si="33"/>
        <v>0.71633333333333327</v>
      </c>
      <c r="E174" s="238">
        <f t="shared" si="33"/>
        <v>0.71200000000000008</v>
      </c>
      <c r="F174" s="238">
        <f t="shared" si="33"/>
        <v>0.68566666666666676</v>
      </c>
      <c r="G174" s="238">
        <f t="shared" si="33"/>
        <v>0.68452654860251416</v>
      </c>
      <c r="H174" s="239">
        <v>1</v>
      </c>
      <c r="Q174" s="250">
        <f t="shared" si="27"/>
        <v>0.97993616051071575</v>
      </c>
      <c r="R174" s="250">
        <f t="shared" si="27"/>
        <v>0.99395067473243393</v>
      </c>
      <c r="S174" s="250">
        <f t="shared" si="27"/>
        <v>0.96301498127340823</v>
      </c>
      <c r="T174" s="250">
        <f t="shared" si="27"/>
        <v>0.99833721235174633</v>
      </c>
      <c r="U174" s="274">
        <f t="shared" si="28"/>
        <v>0.93642482708962249</v>
      </c>
    </row>
    <row r="175" spans="1:23" s="239" customFormat="1" ht="13.5" thickBot="1" x14ac:dyDescent="0.25">
      <c r="A175" s="247"/>
      <c r="B175" s="225" t="s">
        <v>89</v>
      </c>
      <c r="C175" s="238">
        <f t="shared" ref="C175:G175" si="34">C90</f>
        <v>0.47833333333333333</v>
      </c>
      <c r="D175" s="238">
        <f t="shared" si="34"/>
        <v>0.60033333333333339</v>
      </c>
      <c r="E175" s="238">
        <f t="shared" si="34"/>
        <v>0.44923667864005257</v>
      </c>
      <c r="F175" s="238">
        <f t="shared" si="34"/>
        <v>0.449348646534726</v>
      </c>
      <c r="G175" s="238">
        <f t="shared" si="34"/>
        <v>0.47990327226247836</v>
      </c>
      <c r="H175" s="239">
        <v>1</v>
      </c>
      <c r="Q175" s="250">
        <f t="shared" si="27"/>
        <v>1.2550522648083624</v>
      </c>
      <c r="R175" s="250">
        <f t="shared" si="27"/>
        <v>0.7483120688063063</v>
      </c>
      <c r="S175" s="250">
        <f t="shared" si="27"/>
        <v>1.0002492403225232</v>
      </c>
      <c r="T175" s="250">
        <f t="shared" si="27"/>
        <v>1.0679975915436324</v>
      </c>
      <c r="U175" s="274">
        <f t="shared" si="28"/>
        <v>1.0032821022908955</v>
      </c>
    </row>
    <row r="176" spans="1:23" s="239" customFormat="1" ht="13.5" thickBot="1" x14ac:dyDescent="0.25">
      <c r="A176" s="247"/>
      <c r="B176" s="225" t="s">
        <v>106</v>
      </c>
      <c r="C176" s="238">
        <f t="shared" ref="C176:G176" si="35">C107</f>
        <v>0.65666666666666662</v>
      </c>
      <c r="D176" s="238">
        <f t="shared" si="35"/>
        <v>0.64900000000000002</v>
      </c>
      <c r="E176" s="238">
        <f t="shared" si="35"/>
        <v>0.64533333333333331</v>
      </c>
      <c r="F176" s="238">
        <f t="shared" si="35"/>
        <v>0.6336666666666666</v>
      </c>
      <c r="G176" s="238">
        <f t="shared" si="35"/>
        <v>0.68770384492757053</v>
      </c>
      <c r="H176" s="239">
        <v>1</v>
      </c>
      <c r="Q176" s="250">
        <f t="shared" si="27"/>
        <v>0.98832487309644679</v>
      </c>
      <c r="R176" s="250">
        <f t="shared" si="27"/>
        <v>0.99435028248587565</v>
      </c>
      <c r="S176" s="250">
        <f t="shared" si="27"/>
        <v>0.98192148760330566</v>
      </c>
      <c r="T176" s="250">
        <f t="shared" si="27"/>
        <v>1.085276977792063</v>
      </c>
      <c r="U176" s="274">
        <f t="shared" si="28"/>
        <v>1.0472647384683815</v>
      </c>
    </row>
    <row r="177" spans="1:21" s="239" customFormat="1" ht="13.5" thickBot="1" x14ac:dyDescent="0.25">
      <c r="A177" s="247"/>
      <c r="B177" s="64" t="s">
        <v>117</v>
      </c>
      <c r="C177" s="238">
        <f t="shared" ref="C177:G177" si="36">C119</f>
        <v>0.80233333333333334</v>
      </c>
      <c r="D177" s="238">
        <f t="shared" si="36"/>
        <v>0.82599999999999996</v>
      </c>
      <c r="E177" s="238">
        <f t="shared" si="36"/>
        <v>0.752</v>
      </c>
      <c r="F177" s="238">
        <f t="shared" si="36"/>
        <v>0.7619999999999999</v>
      </c>
      <c r="G177" s="238">
        <f t="shared" si="36"/>
        <v>0.72776984008333334</v>
      </c>
      <c r="H177" s="239">
        <v>1</v>
      </c>
      <c r="Q177" s="250">
        <f t="shared" si="27"/>
        <v>1.0294972995429996</v>
      </c>
      <c r="R177" s="250">
        <f t="shared" si="27"/>
        <v>0.91041162227602912</v>
      </c>
      <c r="S177" s="250">
        <f t="shared" si="27"/>
        <v>1.0132978723404253</v>
      </c>
      <c r="T177" s="250">
        <f t="shared" si="27"/>
        <v>0.95507853029308853</v>
      </c>
      <c r="U177" s="274">
        <f t="shared" si="28"/>
        <v>0.90706668892812625</v>
      </c>
    </row>
    <row r="178" spans="1:21" s="239" customFormat="1" ht="13.5" thickBot="1" x14ac:dyDescent="0.25">
      <c r="A178" s="247"/>
      <c r="B178" s="225" t="s">
        <v>126</v>
      </c>
      <c r="C178" s="238">
        <f t="shared" ref="C178:G178" si="37">C128</f>
        <v>0.76333333333333342</v>
      </c>
      <c r="D178" s="238">
        <f t="shared" si="37"/>
        <v>0.80600000000000005</v>
      </c>
      <c r="E178" s="238">
        <f t="shared" si="37"/>
        <v>0.80800000000000005</v>
      </c>
      <c r="F178" s="238">
        <f t="shared" si="37"/>
        <v>0.76200000000000001</v>
      </c>
      <c r="G178" s="238">
        <f t="shared" si="37"/>
        <v>0.69872915394833324</v>
      </c>
      <c r="H178" s="239">
        <v>1</v>
      </c>
      <c r="Q178" s="250">
        <f t="shared" si="27"/>
        <v>1.0558951965065502</v>
      </c>
      <c r="R178" s="250">
        <f t="shared" si="27"/>
        <v>1.0024813895781637</v>
      </c>
      <c r="S178" s="250">
        <f t="shared" si="27"/>
        <v>0.94306930693069302</v>
      </c>
      <c r="T178" s="250">
        <f t="shared" si="27"/>
        <v>0.91696739363298319</v>
      </c>
      <c r="U178" s="274">
        <f t="shared" si="28"/>
        <v>0.9153657038624452</v>
      </c>
    </row>
    <row r="179" spans="1:21" s="239" customFormat="1" ht="13.5" thickBot="1" x14ac:dyDescent="0.25">
      <c r="A179" s="247"/>
      <c r="B179" s="225" t="s">
        <v>130</v>
      </c>
      <c r="C179" s="238">
        <f t="shared" ref="C179:G179" si="38">C132</f>
        <v>0.51733333333333342</v>
      </c>
      <c r="D179" s="238">
        <f t="shared" si="38"/>
        <v>0.54200000000000004</v>
      </c>
      <c r="E179" s="238">
        <f t="shared" si="38"/>
        <v>0.60599999999999998</v>
      </c>
      <c r="F179" s="238">
        <f t="shared" si="38"/>
        <v>0.56699999999999995</v>
      </c>
      <c r="G179" s="238">
        <f t="shared" si="38"/>
        <v>0.5473963469996328</v>
      </c>
      <c r="H179" s="239">
        <v>1</v>
      </c>
      <c r="Q179" s="250">
        <f t="shared" si="27"/>
        <v>1.0476804123711339</v>
      </c>
      <c r="R179" s="250">
        <f t="shared" si="27"/>
        <v>1.1180811808118081</v>
      </c>
      <c r="S179" s="250">
        <f t="shared" si="27"/>
        <v>0.93564356435643559</v>
      </c>
      <c r="T179" s="250">
        <f t="shared" si="27"/>
        <v>0.96542565608400854</v>
      </c>
      <c r="U179" s="274">
        <f t="shared" si="28"/>
        <v>1.0581114954889808</v>
      </c>
    </row>
    <row r="180" spans="1:21" s="239" customFormat="1" ht="13.5" thickBot="1" x14ac:dyDescent="0.25">
      <c r="A180" s="247"/>
      <c r="B180" s="225" t="s">
        <v>151</v>
      </c>
      <c r="C180" s="238">
        <f t="shared" ref="C180:G180" si="39">C153</f>
        <v>0.68266666666666675</v>
      </c>
      <c r="D180" s="238">
        <f t="shared" si="39"/>
        <v>0.67599999999999993</v>
      </c>
      <c r="E180" s="238">
        <f t="shared" si="39"/>
        <v>0.53603470590057722</v>
      </c>
      <c r="F180" s="238">
        <f t="shared" si="39"/>
        <v>0.49853650208607281</v>
      </c>
      <c r="G180" s="238">
        <f t="shared" si="39"/>
        <v>0.62185344427940681</v>
      </c>
      <c r="H180" s="239">
        <v>1</v>
      </c>
      <c r="Q180" s="250">
        <f t="shared" si="27"/>
        <v>0.99023437499999978</v>
      </c>
      <c r="R180" s="250">
        <f t="shared" si="27"/>
        <v>0.79295074837363499</v>
      </c>
      <c r="S180" s="250">
        <f t="shared" si="27"/>
        <v>0.93004519408588537</v>
      </c>
      <c r="T180" s="250">
        <f t="shared" si="27"/>
        <v>1.2473578999277433</v>
      </c>
      <c r="U180" s="274">
        <f t="shared" si="28"/>
        <v>0.91091813126866217</v>
      </c>
    </row>
    <row r="181" spans="1:21" s="239" customFormat="1" ht="13.5" thickBot="1" x14ac:dyDescent="0.25">
      <c r="A181" s="247"/>
      <c r="B181" s="225" t="s">
        <v>152</v>
      </c>
      <c r="C181" s="238">
        <f t="shared" ref="C181:G181" si="40">C154</f>
        <v>0.50453121534989298</v>
      </c>
      <c r="D181" s="238">
        <f t="shared" si="40"/>
        <v>0.52339332242530223</v>
      </c>
      <c r="E181" s="238">
        <f t="shared" si="40"/>
        <v>0.55026976713096332</v>
      </c>
      <c r="F181" s="238">
        <f t="shared" si="40"/>
        <v>0.40652037892393428</v>
      </c>
      <c r="G181" s="238">
        <f t="shared" si="40"/>
        <v>0.41279956870577444</v>
      </c>
      <c r="H181" s="239">
        <v>1</v>
      </c>
      <c r="Q181" s="250">
        <f t="shared" si="27"/>
        <v>1.0373854114503667</v>
      </c>
      <c r="R181" s="250">
        <f t="shared" si="27"/>
        <v>1.0513503775346633</v>
      </c>
      <c r="S181" s="250">
        <f t="shared" si="27"/>
        <v>0.73876560771906463</v>
      </c>
      <c r="T181" s="250">
        <f t="shared" si="27"/>
        <v>1.0154461869745897</v>
      </c>
      <c r="U181" s="274">
        <f t="shared" si="28"/>
        <v>0.81818439800498266</v>
      </c>
    </row>
    <row r="182" spans="1:21" s="239" customFormat="1" ht="13.5" thickBot="1" x14ac:dyDescent="0.25">
      <c r="A182" s="247"/>
      <c r="B182" s="225" t="s">
        <v>155</v>
      </c>
      <c r="C182" s="238">
        <f t="shared" ref="C182:G182" si="41">C157</f>
        <v>0.7473333333333334</v>
      </c>
      <c r="D182" s="238">
        <f t="shared" si="41"/>
        <v>0.79200000000000004</v>
      </c>
      <c r="E182" s="238">
        <f t="shared" si="41"/>
        <v>0.752</v>
      </c>
      <c r="F182" s="238">
        <f t="shared" si="41"/>
        <v>0.69800000000000006</v>
      </c>
      <c r="G182" s="238">
        <f t="shared" si="41"/>
        <v>0.69158469931666677</v>
      </c>
      <c r="H182" s="239">
        <v>1</v>
      </c>
      <c r="Q182" s="250">
        <f t="shared" si="27"/>
        <v>1.0597680642283676</v>
      </c>
      <c r="R182" s="250">
        <f t="shared" si="27"/>
        <v>0.9494949494949495</v>
      </c>
      <c r="S182" s="250">
        <f t="shared" si="27"/>
        <v>0.92819148936170226</v>
      </c>
      <c r="T182" s="250">
        <f t="shared" si="27"/>
        <v>0.99080902480897814</v>
      </c>
      <c r="U182" s="274">
        <f t="shared" si="28"/>
        <v>0.92540325510704735</v>
      </c>
    </row>
    <row r="183" spans="1:21" s="239" customFormat="1" ht="13.5" thickBot="1" x14ac:dyDescent="0.25">
      <c r="A183" s="247"/>
      <c r="B183" s="225" t="s">
        <v>161</v>
      </c>
      <c r="C183" s="238">
        <f t="shared" ref="C183:G183" si="42">C163</f>
        <v>0.47035911136779146</v>
      </c>
      <c r="D183" s="238">
        <f t="shared" si="42"/>
        <v>0.27184354463424937</v>
      </c>
      <c r="E183" s="238">
        <f t="shared" si="42"/>
        <v>0.1708063648003833</v>
      </c>
      <c r="F183" s="238">
        <f t="shared" si="42"/>
        <v>9.7333333333333327E-2</v>
      </c>
      <c r="G183" s="238">
        <f t="shared" si="42"/>
        <v>8.8071135144124305E-2</v>
      </c>
      <c r="H183" s="239">
        <v>1</v>
      </c>
      <c r="Q183" s="250">
        <f t="shared" si="27"/>
        <v>0.57794892894438843</v>
      </c>
      <c r="R183" s="250">
        <f t="shared" si="27"/>
        <v>0.62832599181339377</v>
      </c>
      <c r="S183" s="250">
        <f t="shared" si="27"/>
        <v>0.56984605607106098</v>
      </c>
      <c r="T183" s="250">
        <f t="shared" si="27"/>
        <v>0.90484042956292099</v>
      </c>
      <c r="U183" s="274">
        <f t="shared" si="28"/>
        <v>0.18724232828830689</v>
      </c>
    </row>
    <row r="184" spans="1:21" ht="12.75" x14ac:dyDescent="0.2">
      <c r="A184" s="247"/>
      <c r="B184" s="247"/>
      <c r="C184" s="247"/>
      <c r="D184" s="247"/>
      <c r="E184" s="248"/>
      <c r="F184" s="248"/>
      <c r="G184" s="248"/>
    </row>
    <row r="185" spans="1:21" ht="12.75" x14ac:dyDescent="0.2">
      <c r="A185" s="247"/>
      <c r="B185" s="247"/>
      <c r="C185" s="247"/>
      <c r="D185" s="247"/>
      <c r="E185" s="248"/>
      <c r="F185" s="248"/>
      <c r="G185" s="248"/>
    </row>
    <row r="186" spans="1:21" ht="12.75" x14ac:dyDescent="0.2">
      <c r="A186" s="247"/>
      <c r="B186" s="247"/>
      <c r="C186" s="247"/>
      <c r="D186" s="247"/>
      <c r="E186" s="248"/>
      <c r="F186" s="248"/>
      <c r="G186" s="248"/>
    </row>
    <row r="187" spans="1:21" ht="12.75" x14ac:dyDescent="0.2">
      <c r="A187" s="247"/>
      <c r="B187" s="247"/>
      <c r="C187" s="247"/>
      <c r="D187" s="247"/>
      <c r="E187" s="248"/>
      <c r="F187" s="248"/>
      <c r="G187" s="248"/>
    </row>
    <row r="188" spans="1:21" ht="12.75" x14ac:dyDescent="0.2">
      <c r="A188" s="247"/>
      <c r="B188" s="247"/>
      <c r="C188" s="247"/>
      <c r="D188" s="247"/>
      <c r="E188" s="248"/>
      <c r="F188" s="248"/>
      <c r="G188" s="248"/>
    </row>
    <row r="189" spans="1:21" ht="12.75" x14ac:dyDescent="0.2">
      <c r="A189" s="247"/>
      <c r="B189" s="247"/>
      <c r="C189" s="247"/>
      <c r="D189" s="247"/>
      <c r="E189" s="248"/>
      <c r="F189" s="248"/>
      <c r="G189" s="248"/>
    </row>
    <row r="190" spans="1:21" ht="12.75" x14ac:dyDescent="0.2">
      <c r="A190" s="247"/>
      <c r="B190" s="247"/>
      <c r="C190" s="247"/>
      <c r="D190" s="247"/>
      <c r="E190" s="248"/>
      <c r="F190" s="248"/>
      <c r="G190" s="248"/>
    </row>
    <row r="191" spans="1:21" ht="12.75" x14ac:dyDescent="0.2">
      <c r="A191" s="247"/>
      <c r="B191" s="247"/>
      <c r="C191" s="247"/>
      <c r="D191" s="247"/>
      <c r="E191" s="248"/>
      <c r="F191" s="248"/>
      <c r="G191" s="248"/>
    </row>
    <row r="192" spans="1:21" ht="12.75" x14ac:dyDescent="0.2">
      <c r="A192" s="247"/>
      <c r="B192" s="247"/>
      <c r="C192" s="247"/>
      <c r="D192" s="247"/>
      <c r="E192" s="248"/>
      <c r="F192" s="248"/>
      <c r="G192" s="248"/>
    </row>
    <row r="193" spans="1:7" ht="12.75" x14ac:dyDescent="0.2">
      <c r="A193" s="247"/>
      <c r="B193" s="247"/>
      <c r="C193" s="247"/>
      <c r="D193" s="247"/>
      <c r="E193" s="248"/>
      <c r="F193" s="248"/>
      <c r="G193" s="248"/>
    </row>
    <row r="194" spans="1:7" ht="12.75" x14ac:dyDescent="0.2">
      <c r="A194" s="247"/>
      <c r="B194" s="247"/>
      <c r="C194" s="247"/>
      <c r="D194" s="247"/>
      <c r="E194" s="248"/>
      <c r="F194" s="248"/>
      <c r="G194" s="248"/>
    </row>
    <row r="195" spans="1:7" ht="12.75" x14ac:dyDescent="0.2">
      <c r="A195" s="247"/>
      <c r="B195" s="247"/>
      <c r="C195" s="247"/>
      <c r="D195" s="247"/>
      <c r="E195" s="248"/>
      <c r="F195" s="248"/>
      <c r="G195" s="248"/>
    </row>
    <row r="196" spans="1:7" ht="12.75" x14ac:dyDescent="0.2">
      <c r="A196" s="247"/>
      <c r="B196" s="247"/>
      <c r="C196" s="247"/>
      <c r="D196" s="247"/>
      <c r="E196" s="248"/>
      <c r="F196" s="248"/>
      <c r="G196" s="248"/>
    </row>
    <row r="197" spans="1:7" ht="12.75" x14ac:dyDescent="0.2">
      <c r="A197" s="247"/>
      <c r="B197" s="247"/>
      <c r="C197" s="247"/>
      <c r="D197" s="247"/>
      <c r="E197" s="248"/>
      <c r="F197" s="248"/>
      <c r="G197" s="248"/>
    </row>
    <row r="198" spans="1:7" ht="12.75" x14ac:dyDescent="0.2">
      <c r="A198" s="247"/>
      <c r="B198" s="247"/>
      <c r="C198" s="247"/>
      <c r="D198" s="247"/>
      <c r="E198" s="248"/>
      <c r="F198" s="248"/>
      <c r="G198" s="248"/>
    </row>
    <row r="199" spans="1:7" ht="12.75" x14ac:dyDescent="0.2">
      <c r="A199" s="247"/>
      <c r="B199" s="247"/>
      <c r="C199" s="247"/>
      <c r="D199" s="247"/>
      <c r="E199" s="248"/>
      <c r="F199" s="248"/>
      <c r="G199" s="248"/>
    </row>
    <row r="200" spans="1:7" ht="12.75" x14ac:dyDescent="0.2">
      <c r="A200" s="247"/>
      <c r="B200" s="247"/>
      <c r="C200" s="247"/>
      <c r="D200" s="247"/>
      <c r="E200" s="248"/>
      <c r="F200" s="248"/>
      <c r="G200" s="248"/>
    </row>
    <row r="201" spans="1:7" ht="12.75" x14ac:dyDescent="0.2">
      <c r="A201" s="247"/>
      <c r="B201" s="247"/>
      <c r="C201" s="247"/>
      <c r="D201" s="247"/>
      <c r="E201" s="248"/>
      <c r="F201" s="248"/>
      <c r="G201" s="248"/>
    </row>
    <row r="202" spans="1:7" ht="12.75" x14ac:dyDescent="0.2">
      <c r="A202" s="247"/>
      <c r="B202" s="247"/>
      <c r="C202" s="247"/>
      <c r="D202" s="247"/>
      <c r="E202" s="248"/>
      <c r="F202" s="248"/>
      <c r="G202" s="248"/>
    </row>
    <row r="203" spans="1:7" ht="12.75" x14ac:dyDescent="0.2">
      <c r="A203" s="247"/>
      <c r="B203" s="247"/>
      <c r="C203" s="247"/>
      <c r="D203" s="247"/>
      <c r="E203" s="248"/>
      <c r="F203" s="248"/>
      <c r="G203" s="248"/>
    </row>
    <row r="204" spans="1:7" ht="12.75" x14ac:dyDescent="0.2">
      <c r="A204" s="247"/>
      <c r="B204" s="247"/>
      <c r="C204" s="247"/>
      <c r="D204" s="247"/>
      <c r="E204" s="248"/>
      <c r="F204" s="248"/>
      <c r="G204" s="248"/>
    </row>
    <row r="205" spans="1:7" ht="12.75" x14ac:dyDescent="0.2">
      <c r="A205" s="247"/>
      <c r="B205" s="247"/>
      <c r="C205" s="247"/>
      <c r="D205" s="247"/>
      <c r="E205" s="248"/>
      <c r="F205" s="248"/>
      <c r="G205" s="248"/>
    </row>
    <row r="206" spans="1:7" ht="12.75" x14ac:dyDescent="0.2">
      <c r="A206" s="247"/>
      <c r="B206" s="247"/>
      <c r="C206" s="247"/>
      <c r="D206" s="247"/>
      <c r="E206" s="248"/>
      <c r="F206" s="248"/>
      <c r="G206" s="248"/>
    </row>
    <row r="207" spans="1:7" ht="12.75" x14ac:dyDescent="0.2">
      <c r="A207" s="247"/>
      <c r="B207" s="247"/>
      <c r="C207" s="247"/>
      <c r="D207" s="247"/>
      <c r="E207" s="248"/>
      <c r="F207" s="248"/>
      <c r="G207" s="248"/>
    </row>
    <row r="208" spans="1:7" ht="12.75" x14ac:dyDescent="0.2">
      <c r="A208" s="247"/>
      <c r="B208" s="247"/>
      <c r="C208" s="247"/>
      <c r="D208" s="247"/>
      <c r="E208" s="248"/>
      <c r="F208" s="248"/>
      <c r="G208" s="248"/>
    </row>
    <row r="209" spans="1:7" ht="12.75" x14ac:dyDescent="0.2">
      <c r="A209" s="247"/>
      <c r="B209" s="247"/>
      <c r="C209" s="247"/>
      <c r="D209" s="247"/>
      <c r="E209" s="248"/>
      <c r="F209" s="248"/>
      <c r="G209" s="248"/>
    </row>
    <row r="210" spans="1:7" ht="12.75" x14ac:dyDescent="0.2">
      <c r="A210" s="247"/>
      <c r="B210" s="247"/>
      <c r="C210" s="247"/>
      <c r="D210" s="247"/>
      <c r="E210" s="248"/>
      <c r="F210" s="248"/>
      <c r="G210" s="248"/>
    </row>
    <row r="211" spans="1:7" ht="12.75" x14ac:dyDescent="0.2">
      <c r="A211" s="247"/>
      <c r="B211" s="247"/>
      <c r="C211" s="247"/>
      <c r="D211" s="247"/>
      <c r="E211" s="248"/>
      <c r="F211" s="248"/>
      <c r="G211" s="248"/>
    </row>
    <row r="212" spans="1:7" ht="12.75" x14ac:dyDescent="0.2">
      <c r="A212" s="247"/>
      <c r="B212" s="247"/>
      <c r="C212" s="247"/>
      <c r="D212" s="247"/>
      <c r="E212" s="248"/>
      <c r="F212" s="248"/>
      <c r="G212" s="248"/>
    </row>
    <row r="213" spans="1:7" ht="12.75" x14ac:dyDescent="0.2">
      <c r="A213" s="247"/>
      <c r="B213" s="247"/>
      <c r="C213" s="247"/>
      <c r="D213" s="247"/>
      <c r="E213" s="248"/>
      <c r="F213" s="248"/>
      <c r="G213" s="248"/>
    </row>
    <row r="214" spans="1:7" ht="12.75" x14ac:dyDescent="0.2">
      <c r="A214" s="247"/>
      <c r="B214" s="247"/>
      <c r="C214" s="247"/>
      <c r="D214" s="247"/>
      <c r="E214" s="248"/>
      <c r="F214" s="248"/>
      <c r="G214" s="248"/>
    </row>
    <row r="215" spans="1:7" ht="12.75" x14ac:dyDescent="0.2">
      <c r="A215" s="247"/>
      <c r="B215" s="247"/>
      <c r="C215" s="247"/>
      <c r="D215" s="247"/>
      <c r="E215" s="248"/>
      <c r="F215" s="248"/>
      <c r="G215" s="248"/>
    </row>
    <row r="216" spans="1:7" ht="12.75" x14ac:dyDescent="0.2">
      <c r="A216" s="247"/>
      <c r="B216" s="247"/>
      <c r="C216" s="247"/>
      <c r="D216" s="247"/>
      <c r="E216" s="248"/>
      <c r="F216" s="248"/>
      <c r="G216" s="248"/>
    </row>
    <row r="217" spans="1:7" ht="12.75" x14ac:dyDescent="0.2">
      <c r="A217" s="247"/>
      <c r="B217" s="247"/>
      <c r="C217" s="247"/>
      <c r="D217" s="247"/>
      <c r="E217" s="248"/>
      <c r="F217" s="248"/>
      <c r="G217" s="248"/>
    </row>
    <row r="218" spans="1:7" ht="12.75" x14ac:dyDescent="0.2">
      <c r="A218" s="247"/>
      <c r="B218" s="247"/>
      <c r="C218" s="247"/>
      <c r="D218" s="247"/>
      <c r="E218" s="248"/>
      <c r="F218" s="248"/>
      <c r="G218" s="248"/>
    </row>
    <row r="219" spans="1:7" ht="12.75" x14ac:dyDescent="0.2">
      <c r="A219" s="247"/>
      <c r="B219" s="247"/>
      <c r="C219" s="247"/>
      <c r="D219" s="247"/>
      <c r="E219" s="248"/>
      <c r="F219" s="248"/>
      <c r="G219" s="248"/>
    </row>
    <row r="220" spans="1:7" ht="12.75" x14ac:dyDescent="0.2">
      <c r="A220" s="247"/>
      <c r="B220" s="247"/>
      <c r="C220" s="247"/>
      <c r="D220" s="247"/>
      <c r="E220" s="248"/>
      <c r="F220" s="248"/>
      <c r="G220" s="248"/>
    </row>
    <row r="221" spans="1:7" ht="12.75" x14ac:dyDescent="0.2">
      <c r="A221" s="247"/>
      <c r="B221" s="247"/>
      <c r="C221" s="247"/>
      <c r="D221" s="247"/>
      <c r="E221" s="248"/>
      <c r="F221" s="248"/>
      <c r="G221" s="248"/>
    </row>
    <row r="222" spans="1:7" ht="12.75" x14ac:dyDescent="0.2">
      <c r="A222" s="247"/>
      <c r="B222" s="247"/>
      <c r="C222" s="247"/>
      <c r="D222" s="247"/>
      <c r="E222" s="248"/>
      <c r="F222" s="248"/>
      <c r="G222" s="248"/>
    </row>
    <row r="223" spans="1:7" ht="12.75" x14ac:dyDescent="0.2">
      <c r="A223" s="247"/>
      <c r="B223" s="247"/>
      <c r="C223" s="247"/>
      <c r="D223" s="247"/>
      <c r="E223" s="248"/>
      <c r="F223" s="248"/>
      <c r="G223" s="248"/>
    </row>
    <row r="224" spans="1:7" ht="12.75" x14ac:dyDescent="0.2">
      <c r="A224" s="247"/>
      <c r="B224" s="247"/>
      <c r="C224" s="247"/>
      <c r="D224" s="247"/>
      <c r="E224" s="248"/>
      <c r="F224" s="248"/>
      <c r="G224" s="248"/>
    </row>
    <row r="225" spans="1:7" ht="12.75" x14ac:dyDescent="0.2">
      <c r="A225" s="247"/>
      <c r="B225" s="247"/>
      <c r="C225" s="247"/>
      <c r="D225" s="247"/>
      <c r="E225" s="248"/>
      <c r="F225" s="248"/>
      <c r="G225" s="248"/>
    </row>
    <row r="226" spans="1:7" ht="12.75" x14ac:dyDescent="0.2">
      <c r="A226" s="247"/>
      <c r="B226" s="247"/>
      <c r="C226" s="247"/>
      <c r="D226" s="247"/>
      <c r="E226" s="248"/>
      <c r="F226" s="248"/>
      <c r="G226" s="248"/>
    </row>
    <row r="227" spans="1:7" ht="12.75" x14ac:dyDescent="0.2">
      <c r="A227" s="247"/>
      <c r="B227" s="247"/>
      <c r="C227" s="247"/>
      <c r="D227" s="247"/>
      <c r="E227" s="248"/>
      <c r="F227" s="248"/>
      <c r="G227" s="248"/>
    </row>
    <row r="228" spans="1:7" ht="12.75" x14ac:dyDescent="0.2">
      <c r="A228" s="247"/>
      <c r="B228" s="247"/>
      <c r="C228" s="247"/>
      <c r="D228" s="247"/>
      <c r="E228" s="248"/>
      <c r="F228" s="248"/>
      <c r="G228" s="248"/>
    </row>
    <row r="229" spans="1:7" ht="12.75" x14ac:dyDescent="0.2">
      <c r="A229" s="247"/>
      <c r="B229" s="247"/>
      <c r="C229" s="247"/>
      <c r="D229" s="247"/>
      <c r="E229" s="248"/>
      <c r="F229" s="248"/>
      <c r="G229" s="248"/>
    </row>
    <row r="230" spans="1:7" ht="12.75" x14ac:dyDescent="0.2">
      <c r="A230" s="247"/>
      <c r="B230" s="247"/>
      <c r="C230" s="247"/>
      <c r="D230" s="247"/>
      <c r="E230" s="248"/>
      <c r="F230" s="248"/>
      <c r="G230" s="248"/>
    </row>
    <row r="231" spans="1:7" ht="12.75" x14ac:dyDescent="0.2">
      <c r="A231" s="247"/>
      <c r="B231" s="247"/>
      <c r="C231" s="247"/>
      <c r="D231" s="247"/>
      <c r="E231" s="248"/>
      <c r="F231" s="248"/>
      <c r="G231" s="248"/>
    </row>
    <row r="232" spans="1:7" ht="12.75" x14ac:dyDescent="0.2">
      <c r="A232" s="247"/>
      <c r="B232" s="247"/>
      <c r="C232" s="247"/>
      <c r="D232" s="247"/>
      <c r="E232" s="248"/>
      <c r="F232" s="248"/>
      <c r="G232" s="248"/>
    </row>
    <row r="233" spans="1:7" ht="12.75" x14ac:dyDescent="0.2">
      <c r="A233" s="247"/>
      <c r="B233" s="247"/>
      <c r="C233" s="247"/>
      <c r="D233" s="247"/>
      <c r="E233" s="248"/>
      <c r="F233" s="248"/>
      <c r="G233" s="248"/>
    </row>
    <row r="234" spans="1:7" ht="12.75" x14ac:dyDescent="0.2">
      <c r="A234" s="247"/>
      <c r="B234" s="247"/>
      <c r="C234" s="247"/>
      <c r="D234" s="247"/>
      <c r="E234" s="248"/>
      <c r="F234" s="248"/>
      <c r="G234" s="248"/>
    </row>
    <row r="235" spans="1:7" ht="12.75" x14ac:dyDescent="0.2">
      <c r="A235" s="247"/>
      <c r="B235" s="247"/>
      <c r="C235" s="247"/>
      <c r="D235" s="247"/>
      <c r="E235" s="248"/>
      <c r="F235" s="248"/>
      <c r="G235" s="248"/>
    </row>
    <row r="236" spans="1:7" ht="12.75" x14ac:dyDescent="0.2">
      <c r="A236" s="247"/>
      <c r="B236" s="247"/>
      <c r="C236" s="247"/>
      <c r="D236" s="247"/>
      <c r="E236" s="248"/>
      <c r="F236" s="248"/>
      <c r="G236" s="248"/>
    </row>
    <row r="237" spans="1:7" ht="12.75" x14ac:dyDescent="0.2">
      <c r="A237" s="247"/>
      <c r="B237" s="247"/>
      <c r="C237" s="247"/>
      <c r="D237" s="247"/>
      <c r="E237" s="248"/>
      <c r="F237" s="248"/>
      <c r="G237" s="248"/>
    </row>
    <row r="238" spans="1:7" ht="12.75" x14ac:dyDescent="0.2">
      <c r="A238" s="247"/>
      <c r="B238" s="247"/>
      <c r="C238" s="247"/>
      <c r="D238" s="247"/>
      <c r="E238" s="248"/>
      <c r="F238" s="248"/>
      <c r="G238" s="248"/>
    </row>
    <row r="239" spans="1:7" ht="12.75" x14ac:dyDescent="0.2">
      <c r="A239" s="247"/>
      <c r="B239" s="247"/>
      <c r="C239" s="247"/>
      <c r="D239" s="247"/>
      <c r="E239" s="248"/>
      <c r="F239" s="248"/>
      <c r="G239" s="248"/>
    </row>
    <row r="240" spans="1:7" ht="12.75" x14ac:dyDescent="0.2">
      <c r="A240" s="247"/>
      <c r="B240" s="247"/>
      <c r="C240" s="247"/>
      <c r="D240" s="247"/>
      <c r="E240" s="248"/>
      <c r="F240" s="248"/>
      <c r="G240" s="248"/>
    </row>
    <row r="241" spans="1:7" ht="12.75" x14ac:dyDescent="0.2">
      <c r="A241" s="247"/>
      <c r="B241" s="247"/>
      <c r="C241" s="247"/>
      <c r="D241" s="247"/>
      <c r="E241" s="248"/>
      <c r="F241" s="248"/>
      <c r="G241" s="248"/>
    </row>
    <row r="242" spans="1:7" ht="12.75" x14ac:dyDescent="0.2">
      <c r="A242" s="247"/>
      <c r="B242" s="247"/>
      <c r="C242" s="247"/>
      <c r="D242" s="247"/>
      <c r="E242" s="248"/>
      <c r="F242" s="248"/>
      <c r="G242" s="248"/>
    </row>
    <row r="243" spans="1:7" ht="12.75" x14ac:dyDescent="0.2">
      <c r="A243" s="247"/>
      <c r="B243" s="247"/>
      <c r="C243" s="247"/>
      <c r="D243" s="247"/>
      <c r="E243" s="248"/>
      <c r="F243" s="248"/>
      <c r="G243" s="248"/>
    </row>
    <row r="244" spans="1:7" ht="12.75" x14ac:dyDescent="0.2">
      <c r="A244" s="247"/>
      <c r="B244" s="247"/>
      <c r="C244" s="247"/>
      <c r="D244" s="247"/>
      <c r="E244" s="248"/>
      <c r="F244" s="248"/>
      <c r="G244" s="248"/>
    </row>
    <row r="245" spans="1:7" ht="12.75" x14ac:dyDescent="0.2">
      <c r="A245" s="247"/>
      <c r="B245" s="247"/>
      <c r="C245" s="247"/>
      <c r="D245" s="247"/>
      <c r="E245" s="248"/>
      <c r="F245" s="248"/>
      <c r="G245" s="248"/>
    </row>
    <row r="246" spans="1:7" ht="12.75" x14ac:dyDescent="0.2">
      <c r="A246" s="247"/>
      <c r="B246" s="247"/>
      <c r="C246" s="247"/>
      <c r="D246" s="247"/>
      <c r="E246" s="248"/>
      <c r="F246" s="248"/>
      <c r="G246" s="248"/>
    </row>
    <row r="247" spans="1:7" ht="12.75" x14ac:dyDescent="0.2">
      <c r="A247" s="247"/>
      <c r="B247" s="247"/>
      <c r="C247" s="247"/>
      <c r="D247" s="247"/>
      <c r="E247" s="248"/>
      <c r="F247" s="248"/>
      <c r="G247" s="248"/>
    </row>
    <row r="248" spans="1:7" ht="12.75" x14ac:dyDescent="0.2">
      <c r="A248" s="247"/>
      <c r="B248" s="247"/>
      <c r="C248" s="247"/>
      <c r="D248" s="247"/>
      <c r="E248" s="248"/>
      <c r="F248" s="248"/>
      <c r="G248" s="248"/>
    </row>
    <row r="249" spans="1:7" ht="12.75" x14ac:dyDescent="0.2">
      <c r="A249" s="247"/>
      <c r="B249" s="247"/>
      <c r="C249" s="247"/>
      <c r="D249" s="247"/>
      <c r="E249" s="248"/>
      <c r="F249" s="248"/>
      <c r="G249" s="248"/>
    </row>
    <row r="250" spans="1:7" ht="12.75" x14ac:dyDescent="0.2">
      <c r="A250" s="247"/>
      <c r="B250" s="247"/>
      <c r="C250" s="247"/>
      <c r="D250" s="247"/>
      <c r="E250" s="248"/>
      <c r="F250" s="248"/>
      <c r="G250" s="248"/>
    </row>
    <row r="251" spans="1:7" ht="12.75" x14ac:dyDescent="0.2">
      <c r="A251" s="247"/>
      <c r="B251" s="247"/>
      <c r="C251" s="247"/>
      <c r="D251" s="247"/>
      <c r="E251" s="248"/>
      <c r="F251" s="248"/>
      <c r="G251" s="248"/>
    </row>
    <row r="252" spans="1:7" ht="12.75" x14ac:dyDescent="0.2">
      <c r="A252" s="247"/>
      <c r="B252" s="247"/>
      <c r="C252" s="247"/>
      <c r="D252" s="247"/>
      <c r="E252" s="248"/>
      <c r="F252" s="248"/>
      <c r="G252" s="248"/>
    </row>
    <row r="253" spans="1:7" ht="12.75" x14ac:dyDescent="0.2">
      <c r="A253" s="247"/>
      <c r="B253" s="247"/>
      <c r="C253" s="247"/>
      <c r="D253" s="247"/>
      <c r="E253" s="248"/>
      <c r="F253" s="248"/>
      <c r="G253" s="248"/>
    </row>
    <row r="254" spans="1:7" ht="12.75" x14ac:dyDescent="0.2">
      <c r="A254" s="247"/>
      <c r="B254" s="247"/>
      <c r="C254" s="247"/>
      <c r="D254" s="247"/>
      <c r="E254" s="248"/>
      <c r="F254" s="248"/>
      <c r="G254" s="248"/>
    </row>
    <row r="255" spans="1:7" ht="12.75" x14ac:dyDescent="0.2">
      <c r="A255" s="247"/>
      <c r="B255" s="247"/>
      <c r="C255" s="247"/>
      <c r="D255" s="247"/>
      <c r="E255" s="248"/>
      <c r="F255" s="248"/>
      <c r="G255" s="248"/>
    </row>
    <row r="256" spans="1:7" ht="12.75" x14ac:dyDescent="0.2">
      <c r="A256" s="247"/>
      <c r="B256" s="247"/>
      <c r="C256" s="247"/>
      <c r="D256" s="247"/>
      <c r="E256" s="248"/>
      <c r="F256" s="248"/>
      <c r="G256" s="248"/>
    </row>
    <row r="257" spans="1:7" ht="12.75" x14ac:dyDescent="0.2">
      <c r="A257" s="247"/>
      <c r="B257" s="247"/>
      <c r="C257" s="247"/>
      <c r="D257" s="247"/>
      <c r="E257" s="248"/>
      <c r="F257" s="248"/>
      <c r="G257" s="248"/>
    </row>
    <row r="258" spans="1:7" ht="12.75" x14ac:dyDescent="0.2">
      <c r="A258" s="247"/>
      <c r="B258" s="247"/>
      <c r="C258" s="247"/>
      <c r="D258" s="247"/>
      <c r="E258" s="248"/>
      <c r="F258" s="248"/>
      <c r="G258" s="248"/>
    </row>
    <row r="259" spans="1:7" ht="12.75" x14ac:dyDescent="0.2">
      <c r="A259" s="247"/>
      <c r="B259" s="247"/>
      <c r="C259" s="247"/>
      <c r="D259" s="247"/>
      <c r="E259" s="248"/>
      <c r="F259" s="248"/>
      <c r="G259" s="248"/>
    </row>
    <row r="260" spans="1:7" ht="12.75" x14ac:dyDescent="0.2">
      <c r="A260" s="247"/>
      <c r="B260" s="247"/>
      <c r="C260" s="247"/>
      <c r="D260" s="247"/>
      <c r="E260" s="248"/>
      <c r="F260" s="248"/>
      <c r="G260" s="248"/>
    </row>
    <row r="261" spans="1:7" ht="12.75" x14ac:dyDescent="0.2">
      <c r="A261" s="247"/>
      <c r="B261" s="247"/>
      <c r="C261" s="247"/>
      <c r="D261" s="247"/>
      <c r="E261" s="248"/>
      <c r="F261" s="248"/>
      <c r="G261" s="248"/>
    </row>
    <row r="262" spans="1:7" ht="12.75" x14ac:dyDescent="0.2">
      <c r="A262" s="247"/>
      <c r="B262" s="247"/>
      <c r="C262" s="247"/>
      <c r="D262" s="247"/>
      <c r="E262" s="248"/>
      <c r="F262" s="248"/>
      <c r="G262" s="248"/>
    </row>
    <row r="263" spans="1:7" ht="12.75" x14ac:dyDescent="0.2">
      <c r="A263" s="247"/>
      <c r="B263" s="247"/>
      <c r="C263" s="247"/>
      <c r="D263" s="247"/>
      <c r="E263" s="248"/>
      <c r="F263" s="248"/>
      <c r="G263" s="248"/>
    </row>
    <row r="264" spans="1:7" ht="12.75" x14ac:dyDescent="0.2">
      <c r="A264" s="247"/>
      <c r="B264" s="247"/>
      <c r="C264" s="247"/>
      <c r="D264" s="247"/>
      <c r="E264" s="248"/>
      <c r="F264" s="248"/>
      <c r="G264" s="248"/>
    </row>
    <row r="265" spans="1:7" ht="12.75" x14ac:dyDescent="0.2">
      <c r="A265" s="247"/>
      <c r="B265" s="247"/>
      <c r="C265" s="247"/>
      <c r="D265" s="247"/>
      <c r="E265" s="248"/>
      <c r="F265" s="248"/>
      <c r="G265" s="248"/>
    </row>
    <row r="266" spans="1:7" ht="12.75" x14ac:dyDescent="0.2">
      <c r="A266" s="247"/>
      <c r="B266" s="247"/>
      <c r="C266" s="247"/>
      <c r="D266" s="247"/>
      <c r="E266" s="248"/>
      <c r="F266" s="248"/>
      <c r="G266" s="248"/>
    </row>
    <row r="267" spans="1:7" ht="12.75" x14ac:dyDescent="0.2">
      <c r="A267" s="247"/>
      <c r="B267" s="247"/>
      <c r="C267" s="247"/>
      <c r="D267" s="247"/>
      <c r="E267" s="248"/>
      <c r="F267" s="248"/>
      <c r="G267" s="248"/>
    </row>
    <row r="268" spans="1:7" ht="12.75" x14ac:dyDescent="0.2">
      <c r="A268" s="247"/>
      <c r="B268" s="247"/>
      <c r="C268" s="247"/>
      <c r="D268" s="247"/>
      <c r="E268" s="248"/>
      <c r="F268" s="248"/>
      <c r="G268" s="248"/>
    </row>
    <row r="269" spans="1:7" ht="12.75" x14ac:dyDescent="0.2">
      <c r="A269" s="247"/>
      <c r="B269" s="247"/>
      <c r="C269" s="247"/>
      <c r="D269" s="247"/>
      <c r="E269" s="248"/>
      <c r="F269" s="248"/>
      <c r="G269" s="248"/>
    </row>
    <row r="270" spans="1:7" ht="12.75" x14ac:dyDescent="0.2">
      <c r="A270" s="247"/>
      <c r="B270" s="247"/>
      <c r="C270" s="247"/>
      <c r="D270" s="247"/>
      <c r="E270" s="248"/>
      <c r="F270" s="248"/>
      <c r="G270" s="248"/>
    </row>
    <row r="271" spans="1:7" ht="12.75" x14ac:dyDescent="0.2">
      <c r="A271" s="247"/>
      <c r="B271" s="247"/>
      <c r="C271" s="247"/>
      <c r="D271" s="247"/>
      <c r="E271" s="248"/>
      <c r="F271" s="248"/>
      <c r="G271" s="248"/>
    </row>
    <row r="272" spans="1:7" ht="12.75" x14ac:dyDescent="0.2">
      <c r="A272" s="247"/>
      <c r="B272" s="247"/>
      <c r="C272" s="247"/>
      <c r="D272" s="247"/>
      <c r="E272" s="248"/>
      <c r="F272" s="248"/>
      <c r="G272" s="248"/>
    </row>
    <row r="273" spans="1:7" ht="12.75" x14ac:dyDescent="0.2">
      <c r="A273" s="247"/>
      <c r="B273" s="247"/>
      <c r="C273" s="247"/>
      <c r="D273" s="247"/>
      <c r="E273" s="248"/>
      <c r="F273" s="248"/>
      <c r="G273" s="248"/>
    </row>
    <row r="274" spans="1:7" ht="12.75" x14ac:dyDescent="0.2">
      <c r="A274" s="247"/>
      <c r="B274" s="247"/>
      <c r="C274" s="247"/>
      <c r="D274" s="247"/>
      <c r="E274" s="248"/>
      <c r="F274" s="248"/>
      <c r="G274" s="248"/>
    </row>
    <row r="275" spans="1:7" ht="12.75" x14ac:dyDescent="0.2">
      <c r="A275" s="247"/>
      <c r="B275" s="247"/>
      <c r="C275" s="247"/>
      <c r="D275" s="247"/>
      <c r="E275" s="248"/>
      <c r="F275" s="248"/>
      <c r="G275" s="248"/>
    </row>
    <row r="276" spans="1:7" ht="12.75" x14ac:dyDescent="0.2">
      <c r="A276" s="247"/>
      <c r="B276" s="247"/>
      <c r="C276" s="247"/>
      <c r="D276" s="247"/>
      <c r="E276" s="248"/>
      <c r="F276" s="248"/>
      <c r="G276" s="248"/>
    </row>
    <row r="277" spans="1:7" ht="12.75" x14ac:dyDescent="0.2">
      <c r="A277" s="247"/>
      <c r="B277" s="247"/>
      <c r="C277" s="247"/>
      <c r="D277" s="247"/>
      <c r="E277" s="248"/>
      <c r="F277" s="248"/>
      <c r="G277" s="248"/>
    </row>
    <row r="278" spans="1:7" ht="12.75" x14ac:dyDescent="0.2">
      <c r="A278" s="247"/>
      <c r="B278" s="247"/>
      <c r="C278" s="247"/>
      <c r="D278" s="247"/>
      <c r="E278" s="248"/>
      <c r="F278" s="248"/>
      <c r="G278" s="248"/>
    </row>
    <row r="279" spans="1:7" ht="12.75" x14ac:dyDescent="0.2">
      <c r="A279" s="247"/>
      <c r="B279" s="247"/>
      <c r="C279" s="247"/>
      <c r="D279" s="247"/>
      <c r="E279" s="248"/>
      <c r="F279" s="248"/>
      <c r="G279" s="248"/>
    </row>
    <row r="280" spans="1:7" ht="12.75" x14ac:dyDescent="0.2">
      <c r="A280" s="247"/>
      <c r="B280" s="247"/>
      <c r="C280" s="247"/>
      <c r="D280" s="247"/>
      <c r="E280" s="248"/>
      <c r="F280" s="248"/>
      <c r="G280" s="248"/>
    </row>
    <row r="281" spans="1:7" ht="12.75" x14ac:dyDescent="0.2">
      <c r="A281" s="247"/>
      <c r="B281" s="247"/>
      <c r="C281" s="247"/>
      <c r="D281" s="247"/>
      <c r="E281" s="248"/>
      <c r="F281" s="248"/>
      <c r="G281" s="248"/>
    </row>
    <row r="282" spans="1:7" ht="12.75" x14ac:dyDescent="0.2">
      <c r="A282" s="247"/>
      <c r="B282" s="247"/>
      <c r="C282" s="247"/>
      <c r="D282" s="247"/>
      <c r="E282" s="248"/>
      <c r="F282" s="248"/>
      <c r="G282" s="248"/>
    </row>
    <row r="283" spans="1:7" ht="12.75" x14ac:dyDescent="0.2">
      <c r="A283" s="247"/>
      <c r="B283" s="247"/>
      <c r="C283" s="247"/>
      <c r="D283" s="247"/>
      <c r="E283" s="248"/>
      <c r="F283" s="248"/>
      <c r="G283" s="248"/>
    </row>
    <row r="284" spans="1:7" ht="12.75" x14ac:dyDescent="0.2">
      <c r="A284" s="247"/>
      <c r="B284" s="247"/>
      <c r="C284" s="247"/>
      <c r="D284" s="247"/>
      <c r="E284" s="248"/>
      <c r="F284" s="248"/>
      <c r="G284" s="248"/>
    </row>
    <row r="285" spans="1:7" ht="12.75" x14ac:dyDescent="0.2">
      <c r="A285" s="247"/>
      <c r="B285" s="247"/>
      <c r="C285" s="247"/>
      <c r="D285" s="247"/>
      <c r="E285" s="248"/>
      <c r="F285" s="248"/>
      <c r="G285" s="248"/>
    </row>
    <row r="286" spans="1:7" ht="12.75" x14ac:dyDescent="0.2">
      <c r="A286" s="247"/>
      <c r="B286" s="247"/>
      <c r="C286" s="247"/>
      <c r="D286" s="247"/>
      <c r="E286" s="248"/>
      <c r="F286" s="248"/>
      <c r="G286" s="248"/>
    </row>
    <row r="287" spans="1:7" ht="12.75" x14ac:dyDescent="0.2">
      <c r="A287" s="247"/>
      <c r="B287" s="247"/>
      <c r="C287" s="247"/>
      <c r="D287" s="247"/>
      <c r="E287" s="248"/>
      <c r="F287" s="248"/>
      <c r="G287" s="248"/>
    </row>
    <row r="288" spans="1:7" ht="12.75" x14ac:dyDescent="0.2">
      <c r="A288" s="247"/>
      <c r="B288" s="247"/>
      <c r="C288" s="247"/>
      <c r="D288" s="247"/>
      <c r="E288" s="248"/>
      <c r="F288" s="248"/>
      <c r="G288" s="248"/>
    </row>
    <row r="289" spans="1:7" ht="12.75" x14ac:dyDescent="0.2">
      <c r="A289" s="247"/>
      <c r="B289" s="247"/>
      <c r="C289" s="247"/>
      <c r="D289" s="247"/>
      <c r="E289" s="248"/>
      <c r="F289" s="248"/>
      <c r="G289" s="248"/>
    </row>
    <row r="290" spans="1:7" ht="12.75" x14ac:dyDescent="0.2">
      <c r="A290" s="247"/>
      <c r="B290" s="247"/>
      <c r="C290" s="247"/>
      <c r="D290" s="247"/>
      <c r="E290" s="248"/>
      <c r="F290" s="248"/>
      <c r="G290" s="248"/>
    </row>
    <row r="291" spans="1:7" ht="12.75" x14ac:dyDescent="0.2">
      <c r="A291" s="247"/>
      <c r="B291" s="247"/>
      <c r="C291" s="247"/>
      <c r="D291" s="247"/>
      <c r="E291" s="248"/>
      <c r="F291" s="248"/>
      <c r="G291" s="248"/>
    </row>
    <row r="292" spans="1:7" ht="12.75" x14ac:dyDescent="0.2">
      <c r="A292" s="247"/>
      <c r="B292" s="247"/>
      <c r="C292" s="247"/>
      <c r="D292" s="247"/>
      <c r="E292" s="248"/>
      <c r="F292" s="248"/>
      <c r="G292" s="248"/>
    </row>
    <row r="293" spans="1:7" ht="12.75" x14ac:dyDescent="0.2">
      <c r="A293" s="247"/>
      <c r="B293" s="247"/>
      <c r="C293" s="247"/>
      <c r="D293" s="247"/>
      <c r="E293" s="248"/>
      <c r="F293" s="248"/>
      <c r="G293" s="248"/>
    </row>
    <row r="294" spans="1:7" ht="12.75" x14ac:dyDescent="0.2">
      <c r="A294" s="247"/>
      <c r="B294" s="247"/>
      <c r="C294" s="247"/>
      <c r="D294" s="247"/>
      <c r="E294" s="248"/>
      <c r="F294" s="248"/>
      <c r="G294" s="248"/>
    </row>
    <row r="295" spans="1:7" ht="12.75" x14ac:dyDescent="0.2">
      <c r="A295" s="247"/>
      <c r="B295" s="247"/>
      <c r="C295" s="247"/>
      <c r="D295" s="247"/>
      <c r="E295" s="248"/>
      <c r="F295" s="248"/>
      <c r="G295" s="248"/>
    </row>
    <row r="296" spans="1:7" ht="12.75" x14ac:dyDescent="0.2">
      <c r="A296" s="247"/>
      <c r="B296" s="247"/>
      <c r="C296" s="247"/>
      <c r="D296" s="247"/>
      <c r="E296" s="248"/>
      <c r="F296" s="248"/>
      <c r="G296" s="248"/>
    </row>
    <row r="297" spans="1:7" ht="12.75" x14ac:dyDescent="0.2">
      <c r="A297" s="247"/>
      <c r="B297" s="247"/>
      <c r="C297" s="247"/>
      <c r="D297" s="247"/>
      <c r="E297" s="248"/>
      <c r="F297" s="248"/>
      <c r="G297" s="248"/>
    </row>
    <row r="298" spans="1:7" ht="12.75" x14ac:dyDescent="0.2">
      <c r="A298" s="247"/>
      <c r="B298" s="247"/>
      <c r="C298" s="247"/>
      <c r="D298" s="247"/>
      <c r="E298" s="248"/>
      <c r="F298" s="248"/>
      <c r="G298" s="248"/>
    </row>
    <row r="299" spans="1:7" ht="12.75" x14ac:dyDescent="0.2">
      <c r="A299" s="247"/>
      <c r="B299" s="247"/>
      <c r="C299" s="247"/>
      <c r="D299" s="247"/>
      <c r="E299" s="248"/>
      <c r="F299" s="248"/>
      <c r="G299" s="248"/>
    </row>
    <row r="300" spans="1:7" ht="12.75" x14ac:dyDescent="0.2">
      <c r="A300" s="247"/>
      <c r="B300" s="247"/>
      <c r="C300" s="247"/>
      <c r="D300" s="247"/>
      <c r="E300" s="248"/>
      <c r="F300" s="248"/>
      <c r="G300" s="248"/>
    </row>
    <row r="301" spans="1:7" ht="12.75" x14ac:dyDescent="0.2">
      <c r="A301" s="247"/>
      <c r="B301" s="247"/>
      <c r="C301" s="247"/>
      <c r="D301" s="247"/>
      <c r="E301" s="248"/>
      <c r="F301" s="248"/>
      <c r="G301" s="248"/>
    </row>
    <row r="302" spans="1:7" ht="12.75" x14ac:dyDescent="0.2">
      <c r="A302" s="247"/>
      <c r="B302" s="247"/>
      <c r="C302" s="247"/>
      <c r="D302" s="247"/>
      <c r="E302" s="248"/>
      <c r="F302" s="248"/>
      <c r="G302" s="248"/>
    </row>
    <row r="303" spans="1:7" ht="12.75" x14ac:dyDescent="0.2">
      <c r="A303" s="247"/>
      <c r="B303" s="247"/>
      <c r="C303" s="247"/>
      <c r="D303" s="247"/>
      <c r="E303" s="248"/>
      <c r="F303" s="248"/>
      <c r="G303" s="248"/>
    </row>
    <row r="304" spans="1:7" ht="12.75" x14ac:dyDescent="0.2">
      <c r="A304" s="247"/>
      <c r="B304" s="247"/>
      <c r="C304" s="247"/>
      <c r="D304" s="247"/>
      <c r="E304" s="248"/>
      <c r="F304" s="248"/>
      <c r="G304" s="248"/>
    </row>
    <row r="305" spans="1:7" ht="12.75" x14ac:dyDescent="0.2">
      <c r="A305" s="247"/>
      <c r="B305" s="247"/>
      <c r="C305" s="247"/>
      <c r="D305" s="247"/>
      <c r="E305" s="248"/>
      <c r="F305" s="248"/>
      <c r="G305" s="248"/>
    </row>
    <row r="306" spans="1:7" ht="12.75" x14ac:dyDescent="0.2">
      <c r="A306" s="247"/>
      <c r="B306" s="247"/>
      <c r="C306" s="247"/>
      <c r="D306" s="247"/>
      <c r="E306" s="248"/>
      <c r="F306" s="248"/>
      <c r="G306" s="248"/>
    </row>
    <row r="307" spans="1:7" ht="12.75" x14ac:dyDescent="0.2">
      <c r="A307" s="247"/>
      <c r="B307" s="247"/>
      <c r="C307" s="247"/>
      <c r="D307" s="247"/>
      <c r="E307" s="248"/>
      <c r="F307" s="248"/>
      <c r="G307" s="248"/>
    </row>
    <row r="308" spans="1:7" ht="12.75" x14ac:dyDescent="0.2">
      <c r="A308" s="247"/>
      <c r="B308" s="247"/>
      <c r="C308" s="247"/>
      <c r="D308" s="247"/>
      <c r="E308" s="248"/>
      <c r="F308" s="248"/>
      <c r="G308" s="248"/>
    </row>
    <row r="309" spans="1:7" ht="12.75" x14ac:dyDescent="0.2">
      <c r="A309" s="247"/>
      <c r="B309" s="247"/>
      <c r="C309" s="247"/>
      <c r="D309" s="247"/>
      <c r="E309" s="248"/>
      <c r="F309" s="248"/>
      <c r="G309" s="248"/>
    </row>
    <row r="310" spans="1:7" ht="12.75" x14ac:dyDescent="0.2">
      <c r="A310" s="247"/>
      <c r="B310" s="247"/>
      <c r="C310" s="247"/>
      <c r="D310" s="247"/>
      <c r="E310" s="248"/>
      <c r="F310" s="248"/>
      <c r="G310" s="248"/>
    </row>
    <row r="311" spans="1:7" ht="12.75" x14ac:dyDescent="0.2">
      <c r="A311" s="247"/>
      <c r="B311" s="247"/>
      <c r="C311" s="247"/>
      <c r="D311" s="247"/>
      <c r="E311" s="248"/>
      <c r="F311" s="248"/>
      <c r="G311" s="248"/>
    </row>
    <row r="312" spans="1:7" ht="12.75" x14ac:dyDescent="0.2">
      <c r="A312" s="247"/>
      <c r="B312" s="247"/>
      <c r="C312" s="247"/>
      <c r="D312" s="247"/>
      <c r="E312" s="248"/>
      <c r="F312" s="248"/>
      <c r="G312" s="248"/>
    </row>
    <row r="313" spans="1:7" ht="12.75" x14ac:dyDescent="0.2">
      <c r="A313" s="247"/>
      <c r="B313" s="247"/>
      <c r="C313" s="247"/>
      <c r="D313" s="247"/>
      <c r="E313" s="248"/>
      <c r="F313" s="248"/>
      <c r="G313" s="248"/>
    </row>
    <row r="314" spans="1:7" ht="12.75" x14ac:dyDescent="0.2">
      <c r="A314" s="247"/>
      <c r="B314" s="247"/>
      <c r="C314" s="247"/>
      <c r="D314" s="247"/>
      <c r="E314" s="248"/>
      <c r="F314" s="248"/>
      <c r="G314" s="248"/>
    </row>
    <row r="315" spans="1:7" ht="12.75" x14ac:dyDescent="0.2">
      <c r="A315" s="247"/>
      <c r="B315" s="247"/>
      <c r="C315" s="247"/>
      <c r="D315" s="247"/>
      <c r="E315" s="248"/>
      <c r="F315" s="248"/>
      <c r="G315" s="248"/>
    </row>
    <row r="316" spans="1:7" ht="12.75" x14ac:dyDescent="0.2">
      <c r="A316" s="247"/>
      <c r="B316" s="247"/>
      <c r="C316" s="247"/>
      <c r="D316" s="247"/>
      <c r="E316" s="248"/>
      <c r="F316" s="248"/>
      <c r="G316" s="248"/>
    </row>
    <row r="317" spans="1:7" ht="12.75" x14ac:dyDescent="0.2">
      <c r="A317" s="247"/>
      <c r="B317" s="247"/>
      <c r="C317" s="247"/>
      <c r="D317" s="247"/>
      <c r="E317" s="248"/>
      <c r="F317" s="248"/>
      <c r="G317" s="248"/>
    </row>
    <row r="318" spans="1:7" ht="12.75" x14ac:dyDescent="0.2">
      <c r="A318" s="247"/>
      <c r="B318" s="247"/>
      <c r="C318" s="247"/>
      <c r="D318" s="247"/>
      <c r="E318" s="248"/>
      <c r="F318" s="248"/>
      <c r="G318" s="248"/>
    </row>
    <row r="319" spans="1:7" ht="12.75" x14ac:dyDescent="0.2">
      <c r="A319" s="247"/>
      <c r="B319" s="247"/>
      <c r="C319" s="247"/>
      <c r="D319" s="247"/>
      <c r="E319" s="248"/>
      <c r="F319" s="248"/>
      <c r="G319" s="248"/>
    </row>
    <row r="320" spans="1:7" ht="12.75" x14ac:dyDescent="0.2">
      <c r="A320" s="247"/>
      <c r="B320" s="247"/>
      <c r="C320" s="247"/>
      <c r="D320" s="247"/>
      <c r="E320" s="248"/>
      <c r="F320" s="248"/>
      <c r="G320" s="248"/>
    </row>
    <row r="321" spans="1:7" ht="12.75" x14ac:dyDescent="0.2">
      <c r="A321" s="247"/>
      <c r="B321" s="247"/>
      <c r="C321" s="247"/>
      <c r="D321" s="247"/>
      <c r="E321" s="248"/>
      <c r="F321" s="248"/>
      <c r="G321" s="248"/>
    </row>
    <row r="322" spans="1:7" ht="12.75" x14ac:dyDescent="0.2">
      <c r="A322" s="247"/>
      <c r="B322" s="247"/>
      <c r="C322" s="247"/>
      <c r="D322" s="247"/>
      <c r="E322" s="248"/>
      <c r="F322" s="248"/>
      <c r="G322" s="248"/>
    </row>
    <row r="323" spans="1:7" ht="12.75" x14ac:dyDescent="0.2">
      <c r="A323" s="247"/>
      <c r="B323" s="247"/>
      <c r="C323" s="247"/>
      <c r="D323" s="247"/>
      <c r="E323" s="248"/>
      <c r="F323" s="248"/>
      <c r="G323" s="248"/>
    </row>
    <row r="324" spans="1:7" ht="12.75" x14ac:dyDescent="0.2">
      <c r="A324" s="247"/>
      <c r="B324" s="247"/>
      <c r="C324" s="247"/>
      <c r="D324" s="247"/>
      <c r="E324" s="248"/>
      <c r="F324" s="248"/>
      <c r="G324" s="248"/>
    </row>
    <row r="325" spans="1:7" ht="12.75" x14ac:dyDescent="0.2">
      <c r="A325" s="247"/>
      <c r="B325" s="247"/>
      <c r="C325" s="247"/>
      <c r="D325" s="247"/>
      <c r="E325" s="248"/>
      <c r="F325" s="248"/>
      <c r="G325" s="248"/>
    </row>
    <row r="326" spans="1:7" ht="12.75" x14ac:dyDescent="0.2">
      <c r="A326" s="247"/>
      <c r="B326" s="247"/>
      <c r="C326" s="247"/>
      <c r="D326" s="247"/>
      <c r="E326" s="248"/>
      <c r="F326" s="248"/>
      <c r="G326" s="248"/>
    </row>
    <row r="327" spans="1:7" ht="12.75" x14ac:dyDescent="0.2">
      <c r="A327" s="247"/>
      <c r="B327" s="247"/>
      <c r="C327" s="247"/>
      <c r="D327" s="247"/>
      <c r="E327" s="248"/>
      <c r="F327" s="248"/>
      <c r="G327" s="248"/>
    </row>
    <row r="328" spans="1:7" ht="12.75" x14ac:dyDescent="0.2">
      <c r="A328" s="247"/>
      <c r="B328" s="247"/>
      <c r="C328" s="247"/>
      <c r="D328" s="247"/>
      <c r="E328" s="248"/>
      <c r="F328" s="248"/>
      <c r="G328" s="248"/>
    </row>
    <row r="329" spans="1:7" ht="12.75" x14ac:dyDescent="0.2">
      <c r="A329" s="247"/>
      <c r="B329" s="247"/>
      <c r="C329" s="247"/>
      <c r="D329" s="247"/>
      <c r="E329" s="248"/>
      <c r="F329" s="248"/>
      <c r="G329" s="248"/>
    </row>
    <row r="330" spans="1:7" ht="12.75" x14ac:dyDescent="0.2">
      <c r="A330" s="247"/>
      <c r="B330" s="247"/>
      <c r="C330" s="247"/>
      <c r="D330" s="247"/>
      <c r="E330" s="248"/>
      <c r="F330" s="248"/>
      <c r="G330" s="248"/>
    </row>
    <row r="331" spans="1:7" ht="12.75" x14ac:dyDescent="0.2">
      <c r="A331" s="247"/>
      <c r="B331" s="247"/>
      <c r="C331" s="247"/>
      <c r="D331" s="247"/>
      <c r="E331" s="248"/>
      <c r="F331" s="248"/>
      <c r="G331" s="248"/>
    </row>
    <row r="332" spans="1:7" ht="12.75" x14ac:dyDescent="0.2">
      <c r="A332" s="247"/>
      <c r="B332" s="247"/>
      <c r="C332" s="247"/>
      <c r="D332" s="247"/>
      <c r="E332" s="248"/>
      <c r="F332" s="248"/>
      <c r="G332" s="248"/>
    </row>
    <row r="333" spans="1:7" ht="12.75" x14ac:dyDescent="0.2">
      <c r="A333" s="247"/>
      <c r="B333" s="247"/>
      <c r="C333" s="247"/>
      <c r="D333" s="247"/>
      <c r="E333" s="248"/>
      <c r="F333" s="248"/>
      <c r="G333" s="248"/>
    </row>
    <row r="334" spans="1:7" ht="12.75" x14ac:dyDescent="0.2">
      <c r="A334" s="247"/>
      <c r="B334" s="247"/>
      <c r="C334" s="247"/>
      <c r="D334" s="247"/>
      <c r="E334" s="248"/>
      <c r="F334" s="248"/>
      <c r="G334" s="248"/>
    </row>
    <row r="335" spans="1:7" ht="12.75" x14ac:dyDescent="0.2">
      <c r="A335" s="247"/>
      <c r="B335" s="247"/>
      <c r="C335" s="247"/>
      <c r="D335" s="247"/>
      <c r="E335" s="248"/>
      <c r="F335" s="248"/>
      <c r="G335" s="248"/>
    </row>
    <row r="336" spans="1:7" ht="12.75" x14ac:dyDescent="0.2">
      <c r="A336" s="247"/>
      <c r="B336" s="247"/>
      <c r="C336" s="247"/>
      <c r="D336" s="247"/>
      <c r="E336" s="248"/>
      <c r="F336" s="248"/>
      <c r="G336" s="248"/>
    </row>
    <row r="337" spans="1:7" ht="12.75" x14ac:dyDescent="0.2">
      <c r="A337" s="247"/>
      <c r="B337" s="247"/>
      <c r="C337" s="247"/>
      <c r="D337" s="247"/>
      <c r="E337" s="248"/>
      <c r="F337" s="248"/>
      <c r="G337" s="248"/>
    </row>
    <row r="338" spans="1:7" ht="12.75" x14ac:dyDescent="0.2">
      <c r="A338" s="247"/>
      <c r="B338" s="247"/>
      <c r="C338" s="247"/>
      <c r="D338" s="247"/>
      <c r="E338" s="248"/>
      <c r="F338" s="248"/>
      <c r="G338" s="248"/>
    </row>
    <row r="339" spans="1:7" ht="12.75" x14ac:dyDescent="0.2">
      <c r="A339" s="247"/>
      <c r="B339" s="247"/>
      <c r="C339" s="247"/>
      <c r="D339" s="247"/>
      <c r="E339" s="248"/>
      <c r="F339" s="248"/>
      <c r="G339" s="248"/>
    </row>
    <row r="340" spans="1:7" ht="12.75" x14ac:dyDescent="0.2">
      <c r="A340" s="247"/>
      <c r="B340" s="247"/>
      <c r="C340" s="247"/>
      <c r="D340" s="247"/>
      <c r="E340" s="248"/>
      <c r="F340" s="248"/>
      <c r="G340" s="248"/>
    </row>
    <row r="341" spans="1:7" ht="12.75" x14ac:dyDescent="0.2">
      <c r="A341" s="247"/>
      <c r="B341" s="247"/>
      <c r="C341" s="247"/>
      <c r="D341" s="247"/>
      <c r="E341" s="248"/>
      <c r="F341" s="248"/>
      <c r="G341" s="248"/>
    </row>
    <row r="342" spans="1:7" ht="12.75" x14ac:dyDescent="0.2">
      <c r="A342" s="247"/>
      <c r="B342" s="247"/>
      <c r="C342" s="247"/>
      <c r="D342" s="247"/>
      <c r="E342" s="248"/>
      <c r="F342" s="248"/>
      <c r="G342" s="248"/>
    </row>
    <row r="343" spans="1:7" ht="12.75" x14ac:dyDescent="0.2">
      <c r="A343" s="247"/>
      <c r="B343" s="247"/>
      <c r="C343" s="247"/>
      <c r="D343" s="247"/>
      <c r="E343" s="248"/>
      <c r="F343" s="248"/>
      <c r="G343" s="248"/>
    </row>
    <row r="344" spans="1:7" ht="12.75" x14ac:dyDescent="0.2">
      <c r="A344" s="247"/>
      <c r="B344" s="247"/>
      <c r="C344" s="247"/>
      <c r="D344" s="247"/>
      <c r="E344" s="248"/>
      <c r="F344" s="248"/>
      <c r="G344" s="248"/>
    </row>
    <row r="345" spans="1:7" ht="12.75" x14ac:dyDescent="0.2">
      <c r="A345" s="247"/>
      <c r="B345" s="247"/>
      <c r="C345" s="247"/>
      <c r="D345" s="247"/>
      <c r="E345" s="248"/>
      <c r="F345" s="248"/>
      <c r="G345" s="248"/>
    </row>
    <row r="346" spans="1:7" ht="12.75" x14ac:dyDescent="0.2">
      <c r="A346" s="247"/>
      <c r="B346" s="247"/>
      <c r="C346" s="247"/>
      <c r="D346" s="247"/>
      <c r="E346" s="248"/>
      <c r="F346" s="248"/>
      <c r="G346" s="248"/>
    </row>
    <row r="347" spans="1:7" ht="12.75" x14ac:dyDescent="0.2">
      <c r="A347" s="247"/>
      <c r="B347" s="247"/>
      <c r="C347" s="247"/>
      <c r="D347" s="247"/>
      <c r="E347" s="248"/>
      <c r="F347" s="248"/>
      <c r="G347" s="248"/>
    </row>
    <row r="348" spans="1:7" ht="12.75" x14ac:dyDescent="0.2">
      <c r="A348" s="247"/>
      <c r="B348" s="247"/>
      <c r="C348" s="247"/>
      <c r="D348" s="247"/>
      <c r="E348" s="248"/>
      <c r="F348" s="248"/>
      <c r="G348" s="248"/>
    </row>
    <row r="349" spans="1:7" ht="12.75" x14ac:dyDescent="0.2">
      <c r="A349" s="247"/>
      <c r="B349" s="247"/>
      <c r="C349" s="247"/>
      <c r="D349" s="247"/>
      <c r="E349" s="248"/>
      <c r="F349" s="248"/>
      <c r="G349" s="248"/>
    </row>
    <row r="350" spans="1:7" ht="12.75" x14ac:dyDescent="0.2">
      <c r="A350" s="247"/>
      <c r="B350" s="247"/>
      <c r="C350" s="247"/>
      <c r="D350" s="247"/>
      <c r="E350" s="248"/>
      <c r="F350" s="248"/>
      <c r="G350" s="248"/>
    </row>
    <row r="351" spans="1:7" ht="12.75" x14ac:dyDescent="0.2">
      <c r="A351" s="247"/>
      <c r="B351" s="247"/>
      <c r="C351" s="247"/>
      <c r="D351" s="247"/>
      <c r="E351" s="248"/>
      <c r="F351" s="248"/>
      <c r="G351" s="248"/>
    </row>
    <row r="352" spans="1:7" ht="12.75" x14ac:dyDescent="0.2">
      <c r="A352" s="247"/>
      <c r="B352" s="247"/>
      <c r="C352" s="247"/>
      <c r="D352" s="247"/>
      <c r="E352" s="248"/>
      <c r="F352" s="248"/>
      <c r="G352" s="248"/>
    </row>
    <row r="353" spans="1:7" ht="12.75" x14ac:dyDescent="0.2">
      <c r="A353" s="247"/>
      <c r="B353" s="247"/>
      <c r="C353" s="247"/>
      <c r="D353" s="247"/>
      <c r="E353" s="248"/>
      <c r="F353" s="248"/>
      <c r="G353" s="248"/>
    </row>
    <row r="354" spans="1:7" ht="12.75" x14ac:dyDescent="0.2">
      <c r="A354" s="247"/>
      <c r="B354" s="247"/>
      <c r="C354" s="247"/>
      <c r="D354" s="247"/>
      <c r="E354" s="248"/>
      <c r="F354" s="248"/>
      <c r="G354" s="248"/>
    </row>
    <row r="355" spans="1:7" ht="12.75" x14ac:dyDescent="0.2">
      <c r="A355" s="247"/>
      <c r="B355" s="247"/>
      <c r="C355" s="247"/>
      <c r="D355" s="247"/>
      <c r="E355" s="248"/>
      <c r="F355" s="248"/>
      <c r="G355" s="248"/>
    </row>
    <row r="356" spans="1:7" ht="12.75" x14ac:dyDescent="0.2">
      <c r="A356" s="247"/>
      <c r="B356" s="247"/>
      <c r="C356" s="247"/>
      <c r="D356" s="247"/>
      <c r="E356" s="248"/>
      <c r="F356" s="248"/>
      <c r="G356" s="248"/>
    </row>
    <row r="357" spans="1:7" ht="12.75" x14ac:dyDescent="0.2">
      <c r="A357" s="247"/>
      <c r="B357" s="247"/>
      <c r="C357" s="247"/>
      <c r="D357" s="247"/>
      <c r="E357" s="248"/>
      <c r="F357" s="248"/>
      <c r="G357" s="248"/>
    </row>
    <row r="358" spans="1:7" ht="12.75" x14ac:dyDescent="0.2">
      <c r="A358" s="247"/>
      <c r="B358" s="247"/>
      <c r="C358" s="247"/>
      <c r="D358" s="247"/>
      <c r="E358" s="248"/>
      <c r="F358" s="248"/>
      <c r="G358" s="248"/>
    </row>
    <row r="359" spans="1:7" ht="12.75" x14ac:dyDescent="0.2">
      <c r="A359" s="247"/>
      <c r="B359" s="247"/>
      <c r="C359" s="247"/>
      <c r="D359" s="247"/>
      <c r="E359" s="248"/>
      <c r="F359" s="248"/>
      <c r="G359" s="248"/>
    </row>
    <row r="360" spans="1:7" ht="12.75" x14ac:dyDescent="0.2">
      <c r="A360" s="247"/>
      <c r="B360" s="247"/>
      <c r="C360" s="247"/>
      <c r="D360" s="247"/>
      <c r="E360" s="248"/>
      <c r="F360" s="248"/>
      <c r="G360" s="248"/>
    </row>
    <row r="361" spans="1:7" ht="12.75" x14ac:dyDescent="0.2">
      <c r="A361" s="247"/>
      <c r="B361" s="247"/>
      <c r="C361" s="247"/>
      <c r="D361" s="247"/>
      <c r="E361" s="248"/>
      <c r="F361" s="248"/>
      <c r="G361" s="248"/>
    </row>
    <row r="362" spans="1:7" ht="12.75" x14ac:dyDescent="0.2">
      <c r="A362" s="247"/>
      <c r="B362" s="247"/>
      <c r="C362" s="247"/>
      <c r="D362" s="247"/>
      <c r="E362" s="248"/>
      <c r="F362" s="248"/>
      <c r="G362" s="248"/>
    </row>
    <row r="363" spans="1:7" ht="12.75" x14ac:dyDescent="0.2">
      <c r="A363" s="247"/>
      <c r="B363" s="247"/>
      <c r="C363" s="247"/>
      <c r="D363" s="247"/>
      <c r="E363" s="248"/>
      <c r="F363" s="248"/>
      <c r="G363" s="248"/>
    </row>
    <row r="364" spans="1:7" ht="12.75" x14ac:dyDescent="0.2">
      <c r="A364" s="247"/>
      <c r="B364" s="247"/>
      <c r="C364" s="247"/>
      <c r="D364" s="247"/>
      <c r="E364" s="248"/>
      <c r="F364" s="248"/>
      <c r="G364" s="248"/>
    </row>
    <row r="365" spans="1:7" ht="12.75" x14ac:dyDescent="0.2">
      <c r="A365" s="247"/>
      <c r="B365" s="247"/>
      <c r="C365" s="247"/>
      <c r="D365" s="247"/>
      <c r="E365" s="248"/>
      <c r="F365" s="248"/>
      <c r="G365" s="248"/>
    </row>
    <row r="366" spans="1:7" ht="12.75" x14ac:dyDescent="0.2">
      <c r="A366" s="247"/>
      <c r="B366" s="247"/>
      <c r="C366" s="247"/>
      <c r="D366" s="247"/>
      <c r="E366" s="248"/>
      <c r="F366" s="248"/>
      <c r="G366" s="248"/>
    </row>
    <row r="367" spans="1:7" ht="12.75" x14ac:dyDescent="0.2">
      <c r="A367" s="247"/>
      <c r="B367" s="247"/>
      <c r="C367" s="247"/>
      <c r="D367" s="247"/>
      <c r="E367" s="248"/>
      <c r="F367" s="248"/>
      <c r="G367" s="248"/>
    </row>
    <row r="368" spans="1:7" ht="12.75" x14ac:dyDescent="0.2">
      <c r="A368" s="247"/>
      <c r="B368" s="247"/>
      <c r="C368" s="247"/>
      <c r="D368" s="247"/>
      <c r="E368" s="248"/>
      <c r="F368" s="248"/>
      <c r="G368" s="248"/>
    </row>
    <row r="369" spans="1:7" ht="12.75" x14ac:dyDescent="0.2">
      <c r="A369" s="247"/>
      <c r="B369" s="247"/>
      <c r="C369" s="247"/>
      <c r="D369" s="247"/>
      <c r="E369" s="248"/>
      <c r="F369" s="248"/>
      <c r="G369" s="248"/>
    </row>
    <row r="370" spans="1:7" ht="12.75" x14ac:dyDescent="0.2">
      <c r="A370" s="247"/>
      <c r="B370" s="247"/>
      <c r="C370" s="247"/>
      <c r="D370" s="247"/>
      <c r="E370" s="248"/>
      <c r="F370" s="248"/>
      <c r="G370" s="248"/>
    </row>
    <row r="371" spans="1:7" ht="12.75" x14ac:dyDescent="0.2">
      <c r="A371" s="247"/>
      <c r="B371" s="247"/>
      <c r="C371" s="247"/>
      <c r="D371" s="247"/>
      <c r="E371" s="248"/>
      <c r="F371" s="248"/>
      <c r="G371" s="248"/>
    </row>
    <row r="372" spans="1:7" ht="12.75" x14ac:dyDescent="0.2">
      <c r="A372" s="247"/>
      <c r="B372" s="247"/>
      <c r="C372" s="247"/>
      <c r="D372" s="247"/>
      <c r="E372" s="248"/>
      <c r="F372" s="248"/>
      <c r="G372" s="248"/>
    </row>
    <row r="373" spans="1:7" ht="12.75" x14ac:dyDescent="0.2">
      <c r="A373" s="247"/>
      <c r="B373" s="247"/>
      <c r="C373" s="247"/>
      <c r="D373" s="247"/>
      <c r="E373" s="248"/>
      <c r="F373" s="248"/>
      <c r="G373" s="248"/>
    </row>
    <row r="374" spans="1:7" ht="12.75" x14ac:dyDescent="0.2">
      <c r="A374" s="247"/>
      <c r="B374" s="247"/>
      <c r="C374" s="247"/>
      <c r="D374" s="247"/>
      <c r="E374" s="248"/>
      <c r="F374" s="248"/>
      <c r="G374" s="248"/>
    </row>
    <row r="375" spans="1:7" ht="12.75" x14ac:dyDescent="0.2">
      <c r="A375" s="247"/>
      <c r="B375" s="247"/>
      <c r="C375" s="247"/>
      <c r="D375" s="247"/>
      <c r="E375" s="248"/>
      <c r="F375" s="248"/>
      <c r="G375" s="248"/>
    </row>
    <row r="376" spans="1:7" ht="12.75" x14ac:dyDescent="0.2">
      <c r="A376" s="247"/>
      <c r="B376" s="247"/>
      <c r="C376" s="247"/>
      <c r="D376" s="247"/>
      <c r="E376" s="248"/>
      <c r="F376" s="248"/>
      <c r="G376" s="248"/>
    </row>
    <row r="377" spans="1:7" ht="12.75" x14ac:dyDescent="0.2">
      <c r="A377" s="247"/>
      <c r="B377" s="247"/>
      <c r="C377" s="247"/>
      <c r="D377" s="247"/>
      <c r="E377" s="248"/>
      <c r="F377" s="248"/>
      <c r="G377" s="248"/>
    </row>
    <row r="378" spans="1:7" ht="12.75" x14ac:dyDescent="0.2">
      <c r="A378" s="247"/>
      <c r="B378" s="247"/>
      <c r="C378" s="247"/>
      <c r="D378" s="247"/>
      <c r="E378" s="248"/>
      <c r="F378" s="248"/>
      <c r="G378" s="248"/>
    </row>
    <row r="379" spans="1:7" ht="12.75" x14ac:dyDescent="0.2">
      <c r="A379" s="247"/>
      <c r="B379" s="247"/>
      <c r="C379" s="247"/>
      <c r="D379" s="247"/>
      <c r="E379" s="248"/>
      <c r="F379" s="248"/>
      <c r="G379" s="248"/>
    </row>
    <row r="380" spans="1:7" ht="12.75" x14ac:dyDescent="0.2">
      <c r="A380" s="247"/>
      <c r="B380" s="247"/>
      <c r="C380" s="247"/>
      <c r="D380" s="247"/>
      <c r="E380" s="248"/>
      <c r="F380" s="248"/>
      <c r="G380" s="248"/>
    </row>
    <row r="381" spans="1:7" ht="12.75" x14ac:dyDescent="0.2">
      <c r="A381" s="247"/>
      <c r="B381" s="247"/>
      <c r="C381" s="247"/>
      <c r="D381" s="247"/>
      <c r="E381" s="248"/>
      <c r="F381" s="248"/>
      <c r="G381" s="248"/>
    </row>
    <row r="382" spans="1:7" ht="12.75" x14ac:dyDescent="0.2">
      <c r="A382" s="247"/>
      <c r="B382" s="247"/>
      <c r="C382" s="247"/>
      <c r="D382" s="247"/>
      <c r="E382" s="248"/>
      <c r="F382" s="248"/>
      <c r="G382" s="248"/>
    </row>
    <row r="383" spans="1:7" ht="12.75" x14ac:dyDescent="0.2">
      <c r="A383" s="247"/>
      <c r="B383" s="247"/>
      <c r="C383" s="247"/>
      <c r="D383" s="247"/>
      <c r="E383" s="248"/>
      <c r="F383" s="248"/>
      <c r="G383" s="248"/>
    </row>
    <row r="384" spans="1:7" ht="12.75" x14ac:dyDescent="0.2">
      <c r="A384" s="247"/>
      <c r="B384" s="247"/>
      <c r="C384" s="247"/>
      <c r="D384" s="247"/>
      <c r="E384" s="248"/>
      <c r="F384" s="248"/>
      <c r="G384" s="248"/>
    </row>
    <row r="385" spans="1:7" ht="12.75" x14ac:dyDescent="0.2">
      <c r="A385" s="247"/>
      <c r="B385" s="247"/>
      <c r="C385" s="247"/>
      <c r="D385" s="247"/>
      <c r="E385" s="248"/>
      <c r="F385" s="248"/>
      <c r="G385" s="248"/>
    </row>
    <row r="386" spans="1:7" ht="12.75" x14ac:dyDescent="0.2">
      <c r="A386" s="247"/>
      <c r="B386" s="247"/>
      <c r="C386" s="247"/>
      <c r="D386" s="247"/>
      <c r="E386" s="248"/>
      <c r="F386" s="248"/>
      <c r="G386" s="248"/>
    </row>
    <row r="387" spans="1:7" ht="12.75" x14ac:dyDescent="0.2">
      <c r="A387" s="247"/>
      <c r="B387" s="247"/>
      <c r="C387" s="247"/>
      <c r="D387" s="247"/>
      <c r="E387" s="248"/>
      <c r="F387" s="248"/>
      <c r="G387" s="248"/>
    </row>
    <row r="388" spans="1:7" ht="12.75" x14ac:dyDescent="0.2">
      <c r="A388" s="247"/>
      <c r="B388" s="247"/>
      <c r="C388" s="247"/>
      <c r="D388" s="247"/>
      <c r="E388" s="248"/>
      <c r="F388" s="248"/>
      <c r="G388" s="248"/>
    </row>
    <row r="389" spans="1:7" ht="12.75" x14ac:dyDescent="0.2">
      <c r="A389" s="247"/>
      <c r="B389" s="247"/>
      <c r="C389" s="247"/>
      <c r="D389" s="247"/>
      <c r="E389" s="248"/>
      <c r="F389" s="248"/>
      <c r="G389" s="248"/>
    </row>
    <row r="390" spans="1:7" ht="12.75" x14ac:dyDescent="0.2">
      <c r="A390" s="247"/>
      <c r="B390" s="247"/>
      <c r="C390" s="247"/>
      <c r="D390" s="247"/>
      <c r="E390" s="248"/>
      <c r="F390" s="248"/>
      <c r="G390" s="248"/>
    </row>
    <row r="391" spans="1:7" ht="12.75" x14ac:dyDescent="0.2">
      <c r="A391" s="247"/>
      <c r="B391" s="247"/>
      <c r="C391" s="247"/>
      <c r="D391" s="247"/>
      <c r="E391" s="248"/>
      <c r="F391" s="248"/>
      <c r="G391" s="248"/>
    </row>
    <row r="392" spans="1:7" ht="12.75" x14ac:dyDescent="0.2">
      <c r="A392" s="247"/>
      <c r="B392" s="247"/>
      <c r="C392" s="247"/>
      <c r="D392" s="247"/>
      <c r="E392" s="248"/>
      <c r="F392" s="248"/>
      <c r="G392" s="248"/>
    </row>
    <row r="393" spans="1:7" ht="12.75" x14ac:dyDescent="0.2">
      <c r="A393" s="247"/>
      <c r="B393" s="247"/>
      <c r="C393" s="247"/>
      <c r="D393" s="247"/>
      <c r="E393" s="248"/>
      <c r="F393" s="248"/>
      <c r="G393" s="248"/>
    </row>
    <row r="394" spans="1:7" ht="12.75" x14ac:dyDescent="0.2">
      <c r="A394" s="247"/>
      <c r="B394" s="247"/>
      <c r="C394" s="247"/>
      <c r="D394" s="247"/>
      <c r="E394" s="248"/>
      <c r="F394" s="248"/>
      <c r="G394" s="248"/>
    </row>
    <row r="395" spans="1:7" ht="12.75" x14ac:dyDescent="0.2">
      <c r="A395" s="247"/>
      <c r="B395" s="247"/>
      <c r="C395" s="247"/>
      <c r="D395" s="247"/>
      <c r="E395" s="248"/>
      <c r="F395" s="248"/>
      <c r="G395" s="248"/>
    </row>
    <row r="396" spans="1:7" ht="12.75" x14ac:dyDescent="0.2">
      <c r="A396" s="247"/>
      <c r="B396" s="247"/>
      <c r="C396" s="247"/>
      <c r="D396" s="247"/>
      <c r="E396" s="248"/>
      <c r="F396" s="248"/>
      <c r="G396" s="248"/>
    </row>
    <row r="397" spans="1:7" ht="12.75" x14ac:dyDescent="0.2">
      <c r="A397" s="247"/>
      <c r="B397" s="247"/>
      <c r="C397" s="247"/>
      <c r="D397" s="247"/>
      <c r="E397" s="248"/>
      <c r="F397" s="248"/>
      <c r="G397" s="248"/>
    </row>
    <row r="398" spans="1:7" ht="12.75" x14ac:dyDescent="0.2">
      <c r="A398" s="247"/>
      <c r="B398" s="247"/>
      <c r="C398" s="247"/>
      <c r="D398" s="247"/>
      <c r="E398" s="248"/>
      <c r="F398" s="248"/>
      <c r="G398" s="248"/>
    </row>
    <row r="399" spans="1:7" ht="12.75" x14ac:dyDescent="0.2">
      <c r="A399" s="247"/>
      <c r="B399" s="247"/>
      <c r="C399" s="247"/>
      <c r="D399" s="247"/>
      <c r="E399" s="248"/>
      <c r="F399" s="248"/>
      <c r="G399" s="248"/>
    </row>
    <row r="400" spans="1:7" ht="12.75" x14ac:dyDescent="0.2">
      <c r="A400" s="247"/>
      <c r="B400" s="247"/>
      <c r="C400" s="247"/>
      <c r="D400" s="247"/>
      <c r="E400" s="248"/>
      <c r="F400" s="248"/>
      <c r="G400" s="248"/>
    </row>
    <row r="401" spans="1:7" ht="12.75" x14ac:dyDescent="0.2">
      <c r="A401" s="247"/>
      <c r="B401" s="247"/>
      <c r="C401" s="247"/>
      <c r="D401" s="247"/>
      <c r="E401" s="248"/>
      <c r="F401" s="248"/>
      <c r="G401" s="248"/>
    </row>
    <row r="402" spans="1:7" ht="12.75" x14ac:dyDescent="0.2">
      <c r="A402" s="247"/>
      <c r="B402" s="247"/>
      <c r="C402" s="247"/>
      <c r="D402" s="247"/>
      <c r="E402" s="248"/>
      <c r="F402" s="248"/>
      <c r="G402" s="248"/>
    </row>
    <row r="403" spans="1:7" ht="12.75" x14ac:dyDescent="0.2">
      <c r="A403" s="247"/>
      <c r="B403" s="247"/>
      <c r="C403" s="247"/>
      <c r="D403" s="247"/>
      <c r="E403" s="248"/>
      <c r="F403" s="248"/>
      <c r="G403" s="248"/>
    </row>
    <row r="404" spans="1:7" ht="12.75" x14ac:dyDescent="0.2">
      <c r="A404" s="247"/>
      <c r="B404" s="247"/>
      <c r="C404" s="247"/>
      <c r="D404" s="247"/>
      <c r="E404" s="248"/>
      <c r="F404" s="248"/>
      <c r="G404" s="248"/>
    </row>
    <row r="405" spans="1:7" ht="12.75" x14ac:dyDescent="0.2">
      <c r="A405" s="247"/>
      <c r="B405" s="247"/>
      <c r="C405" s="247"/>
      <c r="D405" s="247"/>
      <c r="E405" s="248"/>
      <c r="F405" s="248"/>
      <c r="G405" s="248"/>
    </row>
    <row r="406" spans="1:7" ht="12.75" x14ac:dyDescent="0.2">
      <c r="A406" s="247"/>
      <c r="B406" s="247"/>
      <c r="C406" s="247"/>
      <c r="D406" s="247"/>
      <c r="E406" s="248"/>
      <c r="F406" s="248"/>
      <c r="G406" s="248"/>
    </row>
    <row r="407" spans="1:7" ht="12.75" x14ac:dyDescent="0.2">
      <c r="A407" s="247"/>
      <c r="B407" s="247"/>
      <c r="C407" s="247"/>
      <c r="D407" s="247"/>
      <c r="E407" s="248"/>
      <c r="F407" s="248"/>
      <c r="G407" s="248"/>
    </row>
    <row r="408" spans="1:7" ht="12.75" x14ac:dyDescent="0.2">
      <c r="A408" s="247"/>
      <c r="B408" s="247"/>
      <c r="C408" s="247"/>
      <c r="D408" s="247"/>
      <c r="E408" s="248"/>
      <c r="F408" s="248"/>
      <c r="G408" s="248"/>
    </row>
    <row r="409" spans="1:7" ht="12.75" x14ac:dyDescent="0.2">
      <c r="A409" s="247"/>
      <c r="B409" s="247"/>
      <c r="C409" s="247"/>
      <c r="D409" s="247"/>
      <c r="E409" s="248"/>
      <c r="F409" s="248"/>
      <c r="G409" s="248"/>
    </row>
    <row r="410" spans="1:7" ht="12.75" x14ac:dyDescent="0.2">
      <c r="A410" s="247"/>
      <c r="B410" s="247"/>
      <c r="C410" s="247"/>
      <c r="D410" s="247"/>
      <c r="E410" s="248"/>
      <c r="F410" s="248"/>
      <c r="G410" s="248"/>
    </row>
    <row r="411" spans="1:7" ht="12.75" x14ac:dyDescent="0.2">
      <c r="A411" s="247"/>
      <c r="B411" s="247"/>
      <c r="C411" s="247"/>
      <c r="D411" s="247"/>
      <c r="E411" s="248"/>
      <c r="F411" s="248"/>
      <c r="G411" s="248"/>
    </row>
    <row r="412" spans="1:7" ht="12.75" x14ac:dyDescent="0.2">
      <c r="A412" s="247"/>
      <c r="B412" s="247"/>
      <c r="C412" s="247"/>
      <c r="D412" s="247"/>
      <c r="E412" s="248"/>
      <c r="F412" s="248"/>
      <c r="G412" s="248"/>
    </row>
    <row r="413" spans="1:7" ht="12.75" x14ac:dyDescent="0.2">
      <c r="A413" s="247"/>
      <c r="B413" s="247"/>
      <c r="C413" s="247"/>
      <c r="D413" s="247"/>
      <c r="E413" s="248"/>
      <c r="F413" s="248"/>
      <c r="G413" s="248"/>
    </row>
    <row r="414" spans="1:7" ht="12.75" x14ac:dyDescent="0.2">
      <c r="A414" s="247"/>
      <c r="B414" s="247"/>
      <c r="C414" s="247"/>
      <c r="D414" s="247"/>
      <c r="E414" s="248"/>
      <c r="F414" s="248"/>
      <c r="G414" s="248"/>
    </row>
    <row r="415" spans="1:7" ht="12.75" x14ac:dyDescent="0.2">
      <c r="A415" s="247"/>
      <c r="B415" s="247"/>
      <c r="C415" s="247"/>
      <c r="D415" s="247"/>
      <c r="E415" s="248"/>
      <c r="F415" s="248"/>
      <c r="G415" s="248"/>
    </row>
    <row r="416" spans="1:7" ht="12.75" x14ac:dyDescent="0.2">
      <c r="A416" s="247"/>
      <c r="B416" s="247"/>
      <c r="C416" s="247"/>
      <c r="D416" s="247"/>
      <c r="E416" s="248"/>
      <c r="F416" s="248"/>
      <c r="G416" s="248"/>
    </row>
    <row r="417" spans="1:7" ht="12.75" x14ac:dyDescent="0.2">
      <c r="A417" s="247"/>
      <c r="B417" s="247"/>
      <c r="C417" s="247"/>
      <c r="D417" s="247"/>
      <c r="E417" s="248"/>
      <c r="F417" s="248"/>
      <c r="G417" s="248"/>
    </row>
    <row r="418" spans="1:7" ht="12.75" x14ac:dyDescent="0.2">
      <c r="A418" s="247"/>
      <c r="B418" s="247"/>
      <c r="C418" s="247"/>
      <c r="D418" s="247"/>
      <c r="E418" s="248"/>
      <c r="F418" s="248"/>
      <c r="G418" s="248"/>
    </row>
    <row r="419" spans="1:7" ht="12.75" x14ac:dyDescent="0.2">
      <c r="A419" s="247"/>
      <c r="B419" s="247"/>
      <c r="C419" s="247"/>
      <c r="D419" s="247"/>
      <c r="E419" s="248"/>
      <c r="F419" s="248"/>
      <c r="G419" s="248"/>
    </row>
    <row r="420" spans="1:7" ht="12.75" x14ac:dyDescent="0.2">
      <c r="A420" s="247"/>
      <c r="B420" s="247"/>
      <c r="C420" s="247"/>
      <c r="D420" s="247"/>
      <c r="E420" s="248"/>
      <c r="F420" s="248"/>
      <c r="G420" s="248"/>
    </row>
    <row r="421" spans="1:7" ht="12.75" x14ac:dyDescent="0.2">
      <c r="A421" s="247"/>
      <c r="B421" s="247"/>
      <c r="C421" s="247"/>
      <c r="D421" s="247"/>
      <c r="E421" s="248"/>
      <c r="F421" s="248"/>
      <c r="G421" s="248"/>
    </row>
    <row r="422" spans="1:7" ht="12.75" x14ac:dyDescent="0.2">
      <c r="A422" s="247"/>
      <c r="B422" s="247"/>
      <c r="C422" s="247"/>
      <c r="D422" s="247"/>
      <c r="E422" s="248"/>
      <c r="F422" s="248"/>
      <c r="G422" s="248"/>
    </row>
    <row r="423" spans="1:7" ht="12.75" x14ac:dyDescent="0.2">
      <c r="A423" s="247"/>
      <c r="B423" s="247"/>
      <c r="C423" s="247"/>
      <c r="D423" s="247"/>
      <c r="E423" s="248"/>
      <c r="F423" s="248"/>
      <c r="G423" s="248"/>
    </row>
    <row r="424" spans="1:7" ht="12.75" x14ac:dyDescent="0.2">
      <c r="A424" s="247"/>
      <c r="B424" s="247"/>
      <c r="C424" s="247"/>
      <c r="D424" s="247"/>
      <c r="E424" s="248"/>
      <c r="F424" s="248"/>
      <c r="G424" s="248"/>
    </row>
    <row r="425" spans="1:7" ht="12.75" x14ac:dyDescent="0.2">
      <c r="A425" s="247"/>
      <c r="B425" s="247"/>
      <c r="C425" s="247"/>
      <c r="D425" s="247"/>
      <c r="E425" s="248"/>
      <c r="F425" s="248"/>
      <c r="G425" s="248"/>
    </row>
    <row r="426" spans="1:7" ht="12.75" x14ac:dyDescent="0.2">
      <c r="A426" s="247"/>
      <c r="B426" s="247"/>
      <c r="C426" s="247"/>
      <c r="D426" s="247"/>
      <c r="E426" s="248"/>
      <c r="F426" s="248"/>
      <c r="G426" s="248"/>
    </row>
    <row r="427" spans="1:7" ht="12.75" x14ac:dyDescent="0.2">
      <c r="A427" s="247"/>
      <c r="B427" s="247"/>
      <c r="C427" s="247"/>
      <c r="D427" s="247"/>
      <c r="E427" s="248"/>
      <c r="F427" s="248"/>
      <c r="G427" s="248"/>
    </row>
    <row r="428" spans="1:7" ht="12.75" x14ac:dyDescent="0.2">
      <c r="A428" s="247"/>
      <c r="B428" s="247"/>
      <c r="C428" s="247"/>
      <c r="D428" s="247"/>
      <c r="E428" s="248"/>
      <c r="F428" s="248"/>
      <c r="G428" s="248"/>
    </row>
    <row r="429" spans="1:7" ht="12.75" x14ac:dyDescent="0.2">
      <c r="A429" s="247"/>
      <c r="B429" s="247"/>
      <c r="C429" s="247"/>
      <c r="D429" s="247"/>
      <c r="E429" s="248"/>
      <c r="F429" s="248"/>
      <c r="G429" s="248"/>
    </row>
    <row r="430" spans="1:7" ht="12.75" x14ac:dyDescent="0.2">
      <c r="A430" s="247"/>
      <c r="B430" s="247"/>
      <c r="C430" s="247"/>
      <c r="D430" s="247"/>
      <c r="E430" s="248"/>
      <c r="F430" s="248"/>
      <c r="G430" s="248"/>
    </row>
    <row r="431" spans="1:7" ht="12.75" x14ac:dyDescent="0.2">
      <c r="A431" s="247"/>
      <c r="B431" s="247"/>
      <c r="C431" s="247"/>
      <c r="D431" s="247"/>
      <c r="E431" s="248"/>
      <c r="F431" s="248"/>
      <c r="G431" s="248"/>
    </row>
    <row r="432" spans="1:7" ht="12.75" x14ac:dyDescent="0.2">
      <c r="A432" s="247"/>
      <c r="B432" s="247"/>
      <c r="C432" s="247"/>
      <c r="D432" s="247"/>
      <c r="E432" s="248"/>
      <c r="F432" s="248"/>
      <c r="G432" s="248"/>
    </row>
    <row r="433" spans="1:7" ht="12.75" x14ac:dyDescent="0.2">
      <c r="A433" s="247"/>
      <c r="B433" s="247"/>
      <c r="C433" s="247"/>
      <c r="D433" s="247"/>
      <c r="E433" s="248"/>
      <c r="F433" s="248"/>
      <c r="G433" s="248"/>
    </row>
    <row r="434" spans="1:7" ht="12.75" x14ac:dyDescent="0.2">
      <c r="A434" s="247"/>
      <c r="B434" s="247"/>
      <c r="C434" s="247"/>
      <c r="D434" s="247"/>
      <c r="E434" s="248"/>
      <c r="F434" s="248"/>
      <c r="G434" s="248"/>
    </row>
    <row r="435" spans="1:7" ht="12.75" x14ac:dyDescent="0.2">
      <c r="A435" s="247"/>
      <c r="B435" s="247"/>
      <c r="C435" s="247"/>
      <c r="D435" s="247"/>
      <c r="E435" s="248"/>
      <c r="F435" s="248"/>
      <c r="G435" s="248"/>
    </row>
    <row r="436" spans="1:7" ht="12.75" x14ac:dyDescent="0.2">
      <c r="A436" s="247"/>
      <c r="B436" s="247"/>
      <c r="C436" s="247"/>
      <c r="D436" s="247"/>
      <c r="E436" s="248"/>
      <c r="F436" s="248"/>
      <c r="G436" s="248"/>
    </row>
    <row r="437" spans="1:7" ht="12.75" x14ac:dyDescent="0.2">
      <c r="A437" s="247"/>
      <c r="B437" s="247"/>
      <c r="C437" s="247"/>
      <c r="D437" s="247"/>
      <c r="E437" s="248"/>
      <c r="F437" s="248"/>
      <c r="G437" s="248"/>
    </row>
    <row r="438" spans="1:7" ht="12.75" x14ac:dyDescent="0.2">
      <c r="A438" s="247"/>
      <c r="B438" s="247"/>
      <c r="C438" s="247"/>
      <c r="D438" s="247"/>
      <c r="E438" s="248"/>
      <c r="F438" s="248"/>
      <c r="G438" s="248"/>
    </row>
    <row r="439" spans="1:7" ht="12.75" x14ac:dyDescent="0.2">
      <c r="A439" s="247"/>
      <c r="B439" s="247"/>
      <c r="C439" s="247"/>
      <c r="D439" s="247"/>
      <c r="E439" s="248"/>
      <c r="F439" s="248"/>
      <c r="G439" s="248"/>
    </row>
    <row r="440" spans="1:7" ht="12.75" x14ac:dyDescent="0.2">
      <c r="A440" s="247"/>
      <c r="B440" s="247"/>
      <c r="C440" s="247"/>
      <c r="D440" s="247"/>
      <c r="E440" s="248"/>
      <c r="F440" s="248"/>
      <c r="G440" s="248"/>
    </row>
    <row r="441" spans="1:7" ht="12.75" x14ac:dyDescent="0.2">
      <c r="A441" s="247"/>
      <c r="B441" s="247"/>
      <c r="C441" s="247"/>
      <c r="D441" s="247"/>
      <c r="E441" s="248"/>
      <c r="F441" s="248"/>
      <c r="G441" s="248"/>
    </row>
    <row r="442" spans="1:7" ht="12.75" x14ac:dyDescent="0.2">
      <c r="A442" s="247"/>
      <c r="B442" s="247"/>
      <c r="C442" s="247"/>
      <c r="D442" s="247"/>
      <c r="E442" s="248"/>
      <c r="F442" s="248"/>
      <c r="G442" s="248"/>
    </row>
    <row r="443" spans="1:7" ht="12.75" x14ac:dyDescent="0.2">
      <c r="A443" s="247"/>
      <c r="B443" s="247"/>
      <c r="C443" s="247"/>
      <c r="D443" s="247"/>
      <c r="E443" s="248"/>
      <c r="F443" s="248"/>
      <c r="G443" s="248"/>
    </row>
    <row r="444" spans="1:7" ht="12.75" x14ac:dyDescent="0.2">
      <c r="A444" s="247"/>
      <c r="B444" s="247"/>
      <c r="C444" s="247"/>
      <c r="D444" s="247"/>
      <c r="E444" s="248"/>
      <c r="F444" s="248"/>
      <c r="G444" s="248"/>
    </row>
    <row r="445" spans="1:7" ht="12.75" x14ac:dyDescent="0.2">
      <c r="A445" s="247"/>
      <c r="B445" s="247"/>
      <c r="C445" s="247"/>
      <c r="D445" s="247"/>
      <c r="E445" s="248"/>
      <c r="F445" s="248"/>
      <c r="G445" s="248"/>
    </row>
    <row r="446" spans="1:7" ht="12.75" x14ac:dyDescent="0.2">
      <c r="A446" s="247"/>
      <c r="B446" s="247"/>
      <c r="C446" s="247"/>
      <c r="D446" s="247"/>
      <c r="E446" s="248"/>
      <c r="F446" s="248"/>
      <c r="G446" s="248"/>
    </row>
    <row r="447" spans="1:7" ht="12.75" x14ac:dyDescent="0.2">
      <c r="A447" s="247"/>
      <c r="B447" s="247"/>
      <c r="C447" s="247"/>
      <c r="D447" s="247"/>
      <c r="E447" s="248"/>
      <c r="F447" s="248"/>
      <c r="G447" s="248"/>
    </row>
    <row r="448" spans="1:7" ht="12.75" x14ac:dyDescent="0.2">
      <c r="A448" s="247"/>
      <c r="B448" s="247"/>
      <c r="C448" s="247"/>
      <c r="D448" s="247"/>
      <c r="E448" s="248"/>
      <c r="F448" s="248"/>
      <c r="G448" s="248"/>
    </row>
    <row r="449" spans="1:7" ht="12.75" x14ac:dyDescent="0.2">
      <c r="A449" s="247"/>
      <c r="B449" s="247"/>
      <c r="C449" s="247"/>
      <c r="D449" s="247"/>
      <c r="E449" s="248"/>
      <c r="F449" s="248"/>
      <c r="G449" s="248"/>
    </row>
    <row r="450" spans="1:7" ht="12.75" x14ac:dyDescent="0.2">
      <c r="A450" s="247"/>
      <c r="B450" s="247"/>
      <c r="C450" s="247"/>
      <c r="D450" s="247"/>
      <c r="E450" s="248"/>
      <c r="F450" s="248"/>
      <c r="G450" s="248"/>
    </row>
    <row r="451" spans="1:7" ht="12.75" x14ac:dyDescent="0.2">
      <c r="A451" s="247"/>
      <c r="B451" s="247"/>
      <c r="C451" s="247"/>
      <c r="D451" s="247"/>
      <c r="E451" s="248"/>
      <c r="F451" s="248"/>
      <c r="G451" s="248"/>
    </row>
    <row r="452" spans="1:7" ht="12.75" x14ac:dyDescent="0.2">
      <c r="A452" s="247"/>
      <c r="B452" s="247"/>
      <c r="C452" s="247"/>
      <c r="D452" s="247"/>
      <c r="E452" s="248"/>
      <c r="F452" s="248"/>
      <c r="G452" s="248"/>
    </row>
    <row r="453" spans="1:7" ht="12.75" x14ac:dyDescent="0.2">
      <c r="A453" s="247"/>
      <c r="B453" s="247"/>
      <c r="C453" s="247"/>
      <c r="D453" s="247"/>
      <c r="E453" s="248"/>
      <c r="F453" s="248"/>
      <c r="G453" s="248"/>
    </row>
    <row r="454" spans="1:7" ht="12.75" x14ac:dyDescent="0.2">
      <c r="A454" s="247"/>
      <c r="B454" s="247"/>
      <c r="C454" s="247"/>
      <c r="D454" s="247"/>
      <c r="E454" s="248"/>
      <c r="F454" s="248"/>
      <c r="G454" s="248"/>
    </row>
    <row r="455" spans="1:7" ht="12.75" x14ac:dyDescent="0.2">
      <c r="A455" s="247"/>
      <c r="B455" s="247"/>
      <c r="C455" s="247"/>
      <c r="D455" s="247"/>
      <c r="E455" s="248"/>
      <c r="F455" s="248"/>
      <c r="G455" s="248"/>
    </row>
    <row r="456" spans="1:7" ht="12.75" x14ac:dyDescent="0.2">
      <c r="A456" s="247"/>
      <c r="B456" s="247"/>
      <c r="C456" s="247"/>
      <c r="D456" s="247"/>
      <c r="E456" s="248"/>
      <c r="F456" s="248"/>
      <c r="G456" s="248"/>
    </row>
    <row r="457" spans="1:7" ht="12.75" x14ac:dyDescent="0.2">
      <c r="A457" s="247"/>
      <c r="B457" s="247"/>
      <c r="C457" s="247"/>
      <c r="D457" s="247"/>
      <c r="E457" s="248"/>
      <c r="F457" s="248"/>
      <c r="G457" s="248"/>
    </row>
    <row r="458" spans="1:7" ht="12.75" x14ac:dyDescent="0.2">
      <c r="A458" s="247"/>
      <c r="B458" s="247"/>
      <c r="C458" s="247"/>
      <c r="D458" s="247"/>
      <c r="E458" s="248"/>
      <c r="F458" s="248"/>
      <c r="G458" s="248"/>
    </row>
    <row r="459" spans="1:7" ht="12.75" x14ac:dyDescent="0.2">
      <c r="A459" s="247"/>
      <c r="B459" s="247"/>
      <c r="C459" s="247"/>
      <c r="D459" s="247"/>
      <c r="E459" s="248"/>
      <c r="F459" s="248"/>
      <c r="G459" s="248"/>
    </row>
    <row r="460" spans="1:7" ht="12.75" x14ac:dyDescent="0.2">
      <c r="A460" s="247"/>
      <c r="B460" s="247"/>
      <c r="C460" s="247"/>
      <c r="D460" s="247"/>
      <c r="E460" s="248"/>
      <c r="F460" s="248"/>
      <c r="G460" s="248"/>
    </row>
    <row r="461" spans="1:7" ht="12.75" x14ac:dyDescent="0.2">
      <c r="A461" s="247"/>
      <c r="B461" s="247"/>
      <c r="C461" s="247"/>
      <c r="D461" s="247"/>
      <c r="E461" s="248"/>
      <c r="F461" s="248"/>
      <c r="G461" s="248"/>
    </row>
    <row r="462" spans="1:7" ht="12.75" x14ac:dyDescent="0.2">
      <c r="A462" s="247"/>
      <c r="B462" s="247"/>
      <c r="C462" s="247"/>
      <c r="D462" s="247"/>
      <c r="E462" s="248"/>
      <c r="F462" s="248"/>
      <c r="G462" s="248"/>
    </row>
    <row r="463" spans="1:7" ht="12.75" x14ac:dyDescent="0.2">
      <c r="A463" s="247"/>
      <c r="B463" s="247"/>
      <c r="C463" s="247"/>
      <c r="D463" s="247"/>
      <c r="E463" s="248"/>
      <c r="F463" s="248"/>
      <c r="G463" s="248"/>
    </row>
    <row r="464" spans="1:7" ht="12.75" x14ac:dyDescent="0.2">
      <c r="A464" s="247"/>
      <c r="B464" s="247"/>
      <c r="C464" s="247"/>
      <c r="D464" s="247"/>
      <c r="E464" s="248"/>
      <c r="F464" s="248"/>
      <c r="G464" s="248"/>
    </row>
    <row r="465" spans="1:7" ht="12.75" x14ac:dyDescent="0.2">
      <c r="A465" s="247"/>
      <c r="B465" s="247"/>
      <c r="C465" s="247"/>
      <c r="D465" s="247"/>
      <c r="E465" s="248"/>
      <c r="F465" s="248"/>
      <c r="G465" s="248"/>
    </row>
    <row r="466" spans="1:7" ht="12.75" x14ac:dyDescent="0.2">
      <c r="A466" s="247"/>
      <c r="B466" s="247"/>
      <c r="C466" s="247"/>
      <c r="D466" s="247"/>
      <c r="E466" s="248"/>
      <c r="F466" s="248"/>
      <c r="G466" s="248"/>
    </row>
    <row r="467" spans="1:7" ht="12.75" x14ac:dyDescent="0.2">
      <c r="A467" s="247"/>
      <c r="B467" s="247"/>
      <c r="C467" s="247"/>
      <c r="D467" s="247"/>
      <c r="E467" s="248"/>
      <c r="F467" s="248"/>
      <c r="G467" s="248"/>
    </row>
    <row r="468" spans="1:7" ht="12.75" x14ac:dyDescent="0.2">
      <c r="A468" s="247"/>
      <c r="B468" s="247"/>
      <c r="C468" s="247"/>
      <c r="D468" s="247"/>
      <c r="E468" s="248"/>
      <c r="F468" s="248"/>
      <c r="G468" s="248"/>
    </row>
    <row r="469" spans="1:7" ht="12.75" x14ac:dyDescent="0.2">
      <c r="A469" s="247"/>
      <c r="B469" s="247"/>
      <c r="C469" s="247"/>
      <c r="D469" s="247"/>
      <c r="E469" s="248"/>
      <c r="F469" s="248"/>
      <c r="G469" s="248"/>
    </row>
    <row r="470" spans="1:7" ht="12.75" x14ac:dyDescent="0.2">
      <c r="A470" s="247"/>
      <c r="B470" s="247"/>
      <c r="C470" s="247"/>
      <c r="D470" s="247"/>
      <c r="E470" s="248"/>
      <c r="F470" s="248"/>
      <c r="G470" s="248"/>
    </row>
    <row r="471" spans="1:7" ht="12.75" x14ac:dyDescent="0.2">
      <c r="A471" s="247"/>
      <c r="B471" s="247"/>
      <c r="C471" s="247"/>
      <c r="D471" s="247"/>
      <c r="E471" s="248"/>
      <c r="F471" s="248"/>
      <c r="G471" s="248"/>
    </row>
    <row r="472" spans="1:7" ht="12.75" x14ac:dyDescent="0.2">
      <c r="A472" s="247"/>
      <c r="B472" s="247"/>
      <c r="C472" s="247"/>
      <c r="D472" s="247"/>
      <c r="E472" s="248"/>
      <c r="F472" s="248"/>
      <c r="G472" s="248"/>
    </row>
    <row r="473" spans="1:7" ht="12.75" x14ac:dyDescent="0.2">
      <c r="A473" s="247"/>
      <c r="B473" s="247"/>
      <c r="C473" s="247"/>
      <c r="D473" s="247"/>
      <c r="E473" s="248"/>
      <c r="F473" s="248"/>
      <c r="G473" s="248"/>
    </row>
    <row r="474" spans="1:7" ht="12.75" x14ac:dyDescent="0.2">
      <c r="A474" s="247"/>
      <c r="B474" s="247"/>
      <c r="C474" s="247"/>
      <c r="D474" s="247"/>
      <c r="E474" s="248"/>
      <c r="F474" s="248"/>
      <c r="G474" s="248"/>
    </row>
    <row r="475" spans="1:7" ht="12.75" x14ac:dyDescent="0.2">
      <c r="A475" s="247"/>
      <c r="B475" s="247"/>
      <c r="C475" s="247"/>
      <c r="D475" s="247"/>
      <c r="E475" s="248"/>
      <c r="F475" s="248"/>
      <c r="G475" s="248"/>
    </row>
    <row r="476" spans="1:7" ht="12.75" x14ac:dyDescent="0.2">
      <c r="A476" s="247"/>
      <c r="B476" s="247"/>
      <c r="C476" s="247"/>
      <c r="D476" s="247"/>
      <c r="E476" s="248"/>
      <c r="F476" s="248"/>
      <c r="G476" s="248"/>
    </row>
    <row r="477" spans="1:7" ht="12.75" x14ac:dyDescent="0.2">
      <c r="A477" s="247"/>
      <c r="B477" s="247"/>
      <c r="C477" s="247"/>
      <c r="D477" s="247"/>
      <c r="E477" s="248"/>
      <c r="F477" s="248"/>
      <c r="G477" s="248"/>
    </row>
    <row r="478" spans="1:7" ht="12.75" x14ac:dyDescent="0.2">
      <c r="A478" s="247"/>
      <c r="B478" s="247"/>
      <c r="C478" s="247"/>
      <c r="D478" s="247"/>
      <c r="E478" s="248"/>
      <c r="F478" s="248"/>
      <c r="G478" s="248"/>
    </row>
    <row r="479" spans="1:7" ht="12.75" x14ac:dyDescent="0.2">
      <c r="A479" s="247"/>
      <c r="B479" s="247"/>
      <c r="C479" s="247"/>
      <c r="D479" s="247"/>
      <c r="E479" s="248"/>
      <c r="F479" s="248"/>
      <c r="G479" s="248"/>
    </row>
    <row r="480" spans="1:7" ht="12.75" x14ac:dyDescent="0.2">
      <c r="A480" s="247"/>
      <c r="B480" s="247"/>
      <c r="C480" s="247"/>
      <c r="D480" s="247"/>
      <c r="E480" s="248"/>
      <c r="F480" s="248"/>
      <c r="G480" s="248"/>
    </row>
    <row r="481" spans="1:7" ht="12.75" x14ac:dyDescent="0.2">
      <c r="A481" s="247"/>
      <c r="B481" s="247"/>
      <c r="C481" s="247"/>
      <c r="D481" s="247"/>
      <c r="E481" s="248"/>
      <c r="F481" s="248"/>
      <c r="G481" s="248"/>
    </row>
    <row r="482" spans="1:7" ht="12.75" x14ac:dyDescent="0.2">
      <c r="A482" s="247"/>
      <c r="B482" s="247"/>
      <c r="C482" s="247"/>
      <c r="D482" s="247"/>
      <c r="E482" s="248"/>
      <c r="F482" s="248"/>
      <c r="G482" s="248"/>
    </row>
    <row r="483" spans="1:7" ht="12.75" x14ac:dyDescent="0.2">
      <c r="A483" s="247"/>
      <c r="B483" s="247"/>
      <c r="C483" s="247"/>
      <c r="D483" s="247"/>
      <c r="E483" s="248"/>
      <c r="F483" s="248"/>
      <c r="G483" s="248"/>
    </row>
    <row r="484" spans="1:7" ht="12.75" x14ac:dyDescent="0.2">
      <c r="A484" s="247"/>
      <c r="B484" s="247"/>
      <c r="C484" s="247"/>
      <c r="D484" s="247"/>
      <c r="E484" s="248"/>
      <c r="F484" s="248"/>
      <c r="G484" s="248"/>
    </row>
    <row r="485" spans="1:7" ht="12.75" x14ac:dyDescent="0.2">
      <c r="A485" s="247"/>
      <c r="B485" s="247"/>
      <c r="C485" s="247"/>
      <c r="D485" s="247"/>
      <c r="E485" s="248"/>
      <c r="F485" s="248"/>
      <c r="G485" s="248"/>
    </row>
    <row r="486" spans="1:7" ht="12.75" x14ac:dyDescent="0.2">
      <c r="A486" s="247"/>
      <c r="B486" s="247"/>
      <c r="C486" s="247"/>
      <c r="D486" s="247"/>
      <c r="E486" s="248"/>
      <c r="F486" s="248"/>
      <c r="G486" s="248"/>
    </row>
    <row r="487" spans="1:7" ht="12.75" x14ac:dyDescent="0.2">
      <c r="A487" s="247"/>
      <c r="B487" s="247"/>
      <c r="C487" s="247"/>
      <c r="D487" s="247"/>
      <c r="E487" s="248"/>
      <c r="F487" s="248"/>
      <c r="G487" s="248"/>
    </row>
    <row r="488" spans="1:7" ht="12.75" x14ac:dyDescent="0.2">
      <c r="A488" s="247"/>
      <c r="B488" s="247"/>
      <c r="C488" s="247"/>
      <c r="D488" s="247"/>
      <c r="E488" s="248"/>
      <c r="F488" s="248"/>
      <c r="G488" s="248"/>
    </row>
    <row r="489" spans="1:7" ht="12.75" x14ac:dyDescent="0.2">
      <c r="A489" s="247"/>
      <c r="B489" s="247"/>
      <c r="C489" s="247"/>
      <c r="D489" s="247"/>
      <c r="E489" s="248"/>
      <c r="F489" s="248"/>
      <c r="G489" s="248"/>
    </row>
    <row r="490" spans="1:7" ht="12.75" x14ac:dyDescent="0.2">
      <c r="A490" s="247"/>
      <c r="B490" s="247"/>
      <c r="C490" s="247"/>
      <c r="D490" s="247"/>
      <c r="E490" s="248"/>
      <c r="F490" s="248"/>
      <c r="G490" s="248"/>
    </row>
    <row r="491" spans="1:7" ht="12.75" x14ac:dyDescent="0.2">
      <c r="A491" s="247"/>
      <c r="B491" s="247"/>
      <c r="C491" s="247"/>
      <c r="D491" s="247"/>
      <c r="E491" s="248"/>
      <c r="F491" s="248"/>
      <c r="G491" s="248"/>
    </row>
    <row r="492" spans="1:7" ht="12.75" x14ac:dyDescent="0.2">
      <c r="A492" s="247"/>
      <c r="B492" s="247"/>
      <c r="C492" s="247"/>
      <c r="D492" s="247"/>
      <c r="E492" s="248"/>
      <c r="F492" s="248"/>
      <c r="G492" s="248"/>
    </row>
    <row r="493" spans="1:7" ht="12.75" x14ac:dyDescent="0.2">
      <c r="A493" s="247"/>
      <c r="B493" s="247"/>
      <c r="C493" s="247"/>
      <c r="D493" s="247"/>
      <c r="E493" s="248"/>
      <c r="F493" s="248"/>
      <c r="G493" s="248"/>
    </row>
    <row r="494" spans="1:7" ht="12.75" x14ac:dyDescent="0.2">
      <c r="A494" s="247"/>
      <c r="B494" s="247"/>
      <c r="C494" s="247"/>
      <c r="D494" s="247"/>
      <c r="E494" s="248"/>
      <c r="F494" s="248"/>
      <c r="G494" s="248"/>
    </row>
    <row r="495" spans="1:7" ht="12.75" x14ac:dyDescent="0.2">
      <c r="A495" s="247"/>
      <c r="B495" s="247"/>
      <c r="C495" s="247"/>
      <c r="D495" s="247"/>
      <c r="E495" s="248"/>
      <c r="F495" s="248"/>
      <c r="G495" s="248"/>
    </row>
    <row r="496" spans="1:7" ht="12.75" x14ac:dyDescent="0.2">
      <c r="A496" s="247"/>
      <c r="B496" s="247"/>
      <c r="C496" s="247"/>
      <c r="D496" s="247"/>
      <c r="E496" s="248"/>
      <c r="F496" s="248"/>
      <c r="G496" s="248"/>
    </row>
    <row r="497" spans="1:7" ht="12.75" x14ac:dyDescent="0.2">
      <c r="A497" s="247"/>
      <c r="B497" s="247"/>
      <c r="C497" s="247"/>
      <c r="D497" s="247"/>
      <c r="E497" s="248"/>
      <c r="F497" s="248"/>
      <c r="G497" s="248"/>
    </row>
    <row r="498" spans="1:7" ht="12.75" x14ac:dyDescent="0.2">
      <c r="A498" s="247"/>
      <c r="B498" s="247"/>
      <c r="C498" s="247"/>
      <c r="D498" s="247"/>
      <c r="E498" s="248"/>
      <c r="F498" s="248"/>
      <c r="G498" s="248"/>
    </row>
    <row r="499" spans="1:7" ht="12.75" x14ac:dyDescent="0.2">
      <c r="A499" s="247"/>
      <c r="B499" s="247"/>
      <c r="C499" s="247"/>
      <c r="D499" s="247"/>
      <c r="E499" s="248"/>
      <c r="F499" s="248"/>
      <c r="G499" s="248"/>
    </row>
    <row r="500" spans="1:7" ht="12.75" x14ac:dyDescent="0.2">
      <c r="A500" s="247"/>
      <c r="B500" s="247"/>
      <c r="C500" s="247"/>
      <c r="D500" s="247"/>
      <c r="E500" s="248"/>
      <c r="F500" s="248"/>
      <c r="G500" s="248"/>
    </row>
    <row r="501" spans="1:7" ht="12.75" x14ac:dyDescent="0.2">
      <c r="A501" s="247"/>
      <c r="B501" s="247"/>
      <c r="C501" s="247"/>
      <c r="D501" s="247"/>
      <c r="E501" s="248"/>
      <c r="F501" s="248"/>
      <c r="G501" s="248"/>
    </row>
    <row r="502" spans="1:7" ht="12.75" x14ac:dyDescent="0.2">
      <c r="A502" s="247"/>
      <c r="B502" s="247"/>
      <c r="C502" s="247"/>
      <c r="D502" s="247"/>
      <c r="E502" s="248"/>
      <c r="F502" s="248"/>
      <c r="G502" s="248"/>
    </row>
    <row r="503" spans="1:7" ht="12.75" x14ac:dyDescent="0.2">
      <c r="A503" s="247"/>
      <c r="B503" s="247"/>
      <c r="C503" s="247"/>
      <c r="D503" s="247"/>
      <c r="E503" s="248"/>
      <c r="F503" s="248"/>
      <c r="G503" s="248"/>
    </row>
    <row r="504" spans="1:7" ht="12.75" x14ac:dyDescent="0.2">
      <c r="A504" s="247"/>
      <c r="B504" s="247"/>
      <c r="C504" s="247"/>
      <c r="D504" s="247"/>
      <c r="E504" s="248"/>
      <c r="F504" s="248"/>
      <c r="G504" s="248"/>
    </row>
    <row r="505" spans="1:7" ht="12.75" x14ac:dyDescent="0.2">
      <c r="A505" s="247"/>
      <c r="B505" s="247"/>
      <c r="C505" s="247"/>
      <c r="D505" s="247"/>
      <c r="E505" s="248"/>
      <c r="F505" s="248"/>
      <c r="G505" s="248"/>
    </row>
    <row r="506" spans="1:7" ht="12.75" x14ac:dyDescent="0.2">
      <c r="A506" s="247"/>
      <c r="B506" s="247"/>
      <c r="C506" s="247"/>
      <c r="D506" s="247"/>
      <c r="E506" s="248"/>
      <c r="F506" s="248"/>
      <c r="G506" s="248"/>
    </row>
    <row r="507" spans="1:7" ht="12.75" x14ac:dyDescent="0.2">
      <c r="A507" s="247"/>
      <c r="B507" s="247"/>
      <c r="C507" s="247"/>
      <c r="D507" s="247"/>
      <c r="E507" s="248"/>
      <c r="F507" s="248"/>
      <c r="G507" s="248"/>
    </row>
    <row r="508" spans="1:7" ht="12.75" x14ac:dyDescent="0.2">
      <c r="A508" s="247"/>
      <c r="B508" s="247"/>
      <c r="C508" s="247"/>
      <c r="D508" s="247"/>
      <c r="E508" s="248"/>
      <c r="F508" s="248"/>
      <c r="G508" s="248"/>
    </row>
    <row r="509" spans="1:7" ht="12.75" x14ac:dyDescent="0.2">
      <c r="A509" s="247"/>
      <c r="B509" s="247"/>
      <c r="C509" s="247"/>
      <c r="D509" s="247"/>
      <c r="E509" s="248"/>
      <c r="F509" s="248"/>
      <c r="G509" s="248"/>
    </row>
    <row r="510" spans="1:7" ht="12.75" x14ac:dyDescent="0.2">
      <c r="A510" s="247"/>
      <c r="B510" s="247"/>
      <c r="C510" s="247"/>
      <c r="D510" s="247"/>
      <c r="E510" s="248"/>
      <c r="F510" s="248"/>
      <c r="G510" s="248"/>
    </row>
    <row r="511" spans="1:7" ht="12.75" x14ac:dyDescent="0.2">
      <c r="A511" s="247"/>
      <c r="B511" s="247"/>
      <c r="C511" s="247"/>
      <c r="D511" s="247"/>
      <c r="E511" s="248"/>
      <c r="F511" s="248"/>
      <c r="G511" s="248"/>
    </row>
    <row r="512" spans="1:7" ht="12.75" x14ac:dyDescent="0.2">
      <c r="A512" s="247"/>
      <c r="B512" s="247"/>
      <c r="C512" s="247"/>
      <c r="D512" s="247"/>
      <c r="E512" s="248"/>
      <c r="F512" s="248"/>
      <c r="G512" s="248"/>
    </row>
    <row r="513" spans="1:7" ht="12.75" x14ac:dyDescent="0.2">
      <c r="A513" s="247"/>
      <c r="B513" s="247"/>
      <c r="C513" s="247"/>
      <c r="D513" s="247"/>
      <c r="E513" s="248"/>
      <c r="F513" s="248"/>
      <c r="G513" s="248"/>
    </row>
    <row r="514" spans="1:7" ht="12.75" x14ac:dyDescent="0.2">
      <c r="A514" s="247"/>
      <c r="B514" s="247"/>
      <c r="C514" s="247"/>
      <c r="D514" s="247"/>
      <c r="E514" s="248"/>
      <c r="F514" s="248"/>
      <c r="G514" s="248"/>
    </row>
    <row r="515" spans="1:7" ht="12.75" x14ac:dyDescent="0.2">
      <c r="A515" s="247"/>
      <c r="B515" s="247"/>
      <c r="C515" s="247"/>
      <c r="D515" s="247"/>
      <c r="E515" s="248"/>
      <c r="F515" s="248"/>
      <c r="G515" s="248"/>
    </row>
    <row r="516" spans="1:7" ht="12.75" x14ac:dyDescent="0.2">
      <c r="A516" s="247"/>
      <c r="B516" s="247"/>
      <c r="C516" s="247"/>
      <c r="D516" s="247"/>
      <c r="E516" s="248"/>
      <c r="F516" s="248"/>
      <c r="G516" s="248"/>
    </row>
    <row r="517" spans="1:7" ht="12.75" x14ac:dyDescent="0.2">
      <c r="A517" s="247"/>
      <c r="B517" s="247"/>
      <c r="C517" s="247"/>
      <c r="D517" s="247"/>
      <c r="E517" s="248"/>
      <c r="F517" s="248"/>
      <c r="G517" s="248"/>
    </row>
    <row r="518" spans="1:7" ht="12.75" x14ac:dyDescent="0.2">
      <c r="A518" s="247"/>
      <c r="B518" s="247"/>
      <c r="C518" s="247"/>
      <c r="D518" s="247"/>
      <c r="E518" s="248"/>
      <c r="F518" s="248"/>
      <c r="G518" s="248"/>
    </row>
    <row r="519" spans="1:7" ht="12.75" x14ac:dyDescent="0.2">
      <c r="A519" s="247"/>
      <c r="B519" s="247"/>
      <c r="C519" s="247"/>
      <c r="D519" s="247"/>
      <c r="E519" s="248"/>
      <c r="F519" s="248"/>
      <c r="G519" s="248"/>
    </row>
    <row r="520" spans="1:7" ht="12.75" x14ac:dyDescent="0.2">
      <c r="A520" s="247"/>
      <c r="B520" s="247"/>
      <c r="C520" s="247"/>
      <c r="D520" s="247"/>
      <c r="E520" s="248"/>
      <c r="F520" s="248"/>
      <c r="G520" s="248"/>
    </row>
    <row r="521" spans="1:7" ht="12.75" x14ac:dyDescent="0.2">
      <c r="A521" s="247"/>
      <c r="B521" s="247"/>
      <c r="C521" s="247"/>
      <c r="D521" s="247"/>
      <c r="E521" s="248"/>
      <c r="F521" s="248"/>
      <c r="G521" s="248"/>
    </row>
    <row r="522" spans="1:7" ht="12.75" x14ac:dyDescent="0.2">
      <c r="A522" s="247"/>
      <c r="B522" s="247"/>
      <c r="C522" s="247"/>
      <c r="D522" s="247"/>
      <c r="E522" s="248"/>
      <c r="F522" s="248"/>
      <c r="G522" s="248"/>
    </row>
    <row r="523" spans="1:7" ht="12.75" x14ac:dyDescent="0.2">
      <c r="A523" s="247"/>
      <c r="B523" s="247"/>
      <c r="C523" s="247"/>
      <c r="D523" s="247"/>
      <c r="E523" s="248"/>
      <c r="F523" s="248"/>
      <c r="G523" s="248"/>
    </row>
    <row r="524" spans="1:7" ht="12.75" x14ac:dyDescent="0.2">
      <c r="A524" s="247"/>
      <c r="B524" s="247"/>
      <c r="C524" s="247"/>
      <c r="D524" s="247"/>
      <c r="E524" s="248"/>
      <c r="F524" s="248"/>
      <c r="G524" s="248"/>
    </row>
    <row r="525" spans="1:7" ht="12.75" x14ac:dyDescent="0.2">
      <c r="A525" s="247"/>
      <c r="B525" s="247"/>
      <c r="C525" s="247"/>
      <c r="D525" s="247"/>
      <c r="E525" s="248"/>
      <c r="F525" s="248"/>
      <c r="G525" s="248"/>
    </row>
    <row r="526" spans="1:7" ht="12.75" x14ac:dyDescent="0.2">
      <c r="A526" s="247"/>
      <c r="B526" s="247"/>
      <c r="C526" s="247"/>
      <c r="D526" s="247"/>
      <c r="E526" s="248"/>
      <c r="F526" s="248"/>
      <c r="G526" s="248"/>
    </row>
    <row r="527" spans="1:7" ht="12.75" x14ac:dyDescent="0.2">
      <c r="A527" s="247"/>
      <c r="B527" s="247"/>
      <c r="C527" s="247"/>
      <c r="D527" s="247"/>
      <c r="E527" s="248"/>
      <c r="F527" s="248"/>
      <c r="G527" s="248"/>
    </row>
    <row r="528" spans="1:7" ht="12.75" x14ac:dyDescent="0.2">
      <c r="A528" s="247"/>
      <c r="B528" s="247"/>
      <c r="C528" s="247"/>
      <c r="D528" s="247"/>
      <c r="E528" s="248"/>
      <c r="F528" s="248"/>
      <c r="G528" s="248"/>
    </row>
    <row r="529" spans="1:7" ht="12.75" x14ac:dyDescent="0.2">
      <c r="A529" s="247"/>
      <c r="B529" s="247"/>
      <c r="C529" s="247"/>
      <c r="D529" s="247"/>
      <c r="E529" s="248"/>
      <c r="F529" s="248"/>
      <c r="G529" s="248"/>
    </row>
    <row r="530" spans="1:7" ht="12.75" x14ac:dyDescent="0.2">
      <c r="A530" s="247"/>
      <c r="B530" s="247"/>
      <c r="C530" s="247"/>
      <c r="D530" s="247"/>
      <c r="E530" s="248"/>
      <c r="F530" s="248"/>
      <c r="G530" s="248"/>
    </row>
    <row r="531" spans="1:7" ht="12.75" x14ac:dyDescent="0.2">
      <c r="A531" s="247"/>
      <c r="B531" s="247"/>
      <c r="C531" s="247"/>
      <c r="D531" s="247"/>
      <c r="E531" s="248"/>
      <c r="F531" s="248"/>
      <c r="G531" s="248"/>
    </row>
    <row r="532" spans="1:7" ht="12.75" x14ac:dyDescent="0.2">
      <c r="A532" s="247"/>
      <c r="B532" s="247"/>
      <c r="C532" s="247"/>
      <c r="D532" s="247"/>
      <c r="E532" s="248"/>
      <c r="F532" s="248"/>
      <c r="G532" s="248"/>
    </row>
    <row r="533" spans="1:7" ht="12.75" x14ac:dyDescent="0.2">
      <c r="A533" s="247"/>
      <c r="B533" s="247"/>
      <c r="C533" s="247"/>
      <c r="D533" s="247"/>
      <c r="E533" s="248"/>
      <c r="F533" s="248"/>
      <c r="G533" s="248"/>
    </row>
    <row r="534" spans="1:7" ht="12.75" x14ac:dyDescent="0.2">
      <c r="A534" s="247"/>
      <c r="B534" s="247"/>
      <c r="C534" s="247"/>
      <c r="D534" s="247"/>
      <c r="E534" s="248"/>
      <c r="F534" s="248"/>
      <c r="G534" s="248"/>
    </row>
    <row r="535" spans="1:7" ht="12.75" x14ac:dyDescent="0.2">
      <c r="A535" s="247"/>
      <c r="B535" s="247"/>
      <c r="C535" s="247"/>
      <c r="D535" s="247"/>
      <c r="E535" s="248"/>
      <c r="F535" s="248"/>
      <c r="G535" s="248"/>
    </row>
    <row r="536" spans="1:7" ht="12.75" x14ac:dyDescent="0.2">
      <c r="A536" s="247"/>
      <c r="B536" s="247"/>
      <c r="C536" s="247"/>
      <c r="D536" s="247"/>
      <c r="E536" s="248"/>
      <c r="F536" s="248"/>
      <c r="G536" s="248"/>
    </row>
    <row r="537" spans="1:7" ht="12.75" x14ac:dyDescent="0.2">
      <c r="A537" s="247"/>
      <c r="B537" s="247"/>
      <c r="C537" s="247"/>
      <c r="D537" s="247"/>
      <c r="E537" s="248"/>
      <c r="F537" s="248"/>
      <c r="G537" s="248"/>
    </row>
    <row r="538" spans="1:7" ht="12.75" x14ac:dyDescent="0.2">
      <c r="A538" s="247"/>
      <c r="B538" s="247"/>
      <c r="C538" s="247"/>
      <c r="D538" s="247"/>
      <c r="E538" s="248"/>
      <c r="F538" s="248"/>
      <c r="G538" s="248"/>
    </row>
    <row r="539" spans="1:7" ht="12.75" x14ac:dyDescent="0.2">
      <c r="A539" s="247"/>
      <c r="B539" s="247"/>
      <c r="C539" s="247"/>
      <c r="D539" s="247"/>
      <c r="E539" s="248"/>
      <c r="F539" s="248"/>
      <c r="G539" s="248"/>
    </row>
    <row r="540" spans="1:7" ht="12.75" x14ac:dyDescent="0.2">
      <c r="A540" s="247"/>
      <c r="B540" s="247"/>
      <c r="C540" s="247"/>
      <c r="D540" s="247"/>
      <c r="E540" s="248"/>
      <c r="F540" s="248"/>
      <c r="G540" s="248"/>
    </row>
    <row r="541" spans="1:7" ht="12.75" x14ac:dyDescent="0.2">
      <c r="A541" s="247"/>
      <c r="B541" s="247"/>
      <c r="C541" s="247"/>
      <c r="D541" s="247"/>
      <c r="E541" s="248"/>
      <c r="F541" s="248"/>
      <c r="G541" s="248"/>
    </row>
    <row r="542" spans="1:7" ht="12.75" x14ac:dyDescent="0.2">
      <c r="A542" s="247"/>
      <c r="B542" s="247"/>
      <c r="C542" s="247"/>
      <c r="D542" s="247"/>
      <c r="E542" s="248"/>
      <c r="F542" s="248"/>
      <c r="G542" s="248"/>
    </row>
    <row r="543" spans="1:7" ht="12.75" x14ac:dyDescent="0.2">
      <c r="A543" s="247"/>
      <c r="B543" s="247"/>
      <c r="C543" s="247"/>
      <c r="D543" s="247"/>
      <c r="E543" s="248"/>
      <c r="F543" s="248"/>
      <c r="G543" s="248"/>
    </row>
    <row r="544" spans="1:7" ht="12.75" x14ac:dyDescent="0.2">
      <c r="A544" s="247"/>
      <c r="B544" s="247"/>
      <c r="C544" s="247"/>
      <c r="D544" s="247"/>
      <c r="E544" s="248"/>
      <c r="F544" s="248"/>
      <c r="G544" s="248"/>
    </row>
    <row r="545" spans="1:7" ht="12.75" x14ac:dyDescent="0.2">
      <c r="A545" s="247"/>
      <c r="B545" s="247"/>
      <c r="C545" s="247"/>
      <c r="D545" s="247"/>
      <c r="E545" s="248"/>
      <c r="F545" s="248"/>
      <c r="G545" s="248"/>
    </row>
    <row r="546" spans="1:7" ht="12.75" x14ac:dyDescent="0.2">
      <c r="A546" s="247"/>
      <c r="B546" s="247"/>
      <c r="C546" s="247"/>
      <c r="D546" s="247"/>
      <c r="E546" s="248"/>
      <c r="F546" s="248"/>
      <c r="G546" s="248"/>
    </row>
    <row r="547" spans="1:7" ht="12.75" x14ac:dyDescent="0.2">
      <c r="A547" s="247"/>
      <c r="B547" s="247"/>
      <c r="C547" s="247"/>
      <c r="D547" s="247"/>
      <c r="E547" s="248"/>
      <c r="F547" s="248"/>
      <c r="G547" s="248"/>
    </row>
    <row r="548" spans="1:7" ht="12.75" x14ac:dyDescent="0.2">
      <c r="A548" s="247"/>
      <c r="B548" s="247"/>
      <c r="C548" s="247"/>
      <c r="D548" s="247"/>
      <c r="E548" s="248"/>
      <c r="F548" s="248"/>
      <c r="G548" s="248"/>
    </row>
    <row r="549" spans="1:7" ht="12.75" x14ac:dyDescent="0.2">
      <c r="A549" s="247"/>
      <c r="B549" s="247"/>
      <c r="C549" s="247"/>
      <c r="D549" s="247"/>
      <c r="E549" s="248"/>
      <c r="F549" s="248"/>
      <c r="G549" s="248"/>
    </row>
    <row r="550" spans="1:7" ht="12.75" x14ac:dyDescent="0.2">
      <c r="A550" s="247"/>
      <c r="B550" s="247"/>
      <c r="C550" s="247"/>
      <c r="D550" s="247"/>
      <c r="E550" s="248"/>
      <c r="F550" s="248"/>
      <c r="G550" s="248"/>
    </row>
    <row r="551" spans="1:7" ht="12.75" x14ac:dyDescent="0.2">
      <c r="A551" s="247"/>
      <c r="B551" s="247"/>
      <c r="C551" s="247"/>
      <c r="D551" s="247"/>
      <c r="E551" s="248"/>
      <c r="F551" s="248"/>
      <c r="G551" s="248"/>
    </row>
    <row r="552" spans="1:7" ht="12.75" x14ac:dyDescent="0.2">
      <c r="A552" s="247"/>
      <c r="B552" s="247"/>
      <c r="C552" s="247"/>
      <c r="D552" s="247"/>
      <c r="E552" s="248"/>
      <c r="F552" s="248"/>
      <c r="G552" s="248"/>
    </row>
    <row r="553" spans="1:7" ht="12.75" x14ac:dyDescent="0.2">
      <c r="A553" s="247"/>
      <c r="B553" s="247"/>
      <c r="C553" s="247"/>
      <c r="D553" s="247"/>
      <c r="E553" s="248"/>
      <c r="F553" s="248"/>
      <c r="G553" s="248"/>
    </row>
    <row r="554" spans="1:7" ht="12.75" x14ac:dyDescent="0.2">
      <c r="A554" s="247"/>
      <c r="B554" s="247"/>
      <c r="C554" s="247"/>
      <c r="D554" s="247"/>
      <c r="E554" s="248"/>
      <c r="F554" s="248"/>
      <c r="G554" s="248"/>
    </row>
    <row r="555" spans="1:7" ht="12.75" x14ac:dyDescent="0.2">
      <c r="A555" s="247"/>
      <c r="B555" s="247"/>
      <c r="C555" s="247"/>
      <c r="D555" s="247"/>
      <c r="E555" s="248"/>
      <c r="F555" s="248"/>
      <c r="G555" s="248"/>
    </row>
    <row r="556" spans="1:7" ht="12.75" x14ac:dyDescent="0.2">
      <c r="A556" s="247"/>
      <c r="B556" s="247"/>
      <c r="C556" s="247"/>
      <c r="D556" s="247"/>
      <c r="E556" s="248"/>
      <c r="F556" s="248"/>
      <c r="G556" s="248"/>
    </row>
    <row r="557" spans="1:7" ht="12.75" x14ac:dyDescent="0.2">
      <c r="A557" s="247"/>
      <c r="B557" s="247"/>
      <c r="C557" s="247"/>
      <c r="D557" s="247"/>
      <c r="E557" s="248"/>
      <c r="F557" s="248"/>
      <c r="G557" s="248"/>
    </row>
    <row r="558" spans="1:7" ht="12.75" x14ac:dyDescent="0.2">
      <c r="A558" s="247"/>
      <c r="B558" s="247"/>
      <c r="C558" s="247"/>
      <c r="D558" s="247"/>
      <c r="E558" s="248"/>
      <c r="F558" s="248"/>
      <c r="G558" s="248"/>
    </row>
    <row r="559" spans="1:7" ht="12.75" x14ac:dyDescent="0.2">
      <c r="A559" s="247"/>
      <c r="B559" s="247"/>
      <c r="C559" s="247"/>
      <c r="D559" s="247"/>
      <c r="E559" s="248"/>
      <c r="F559" s="248"/>
      <c r="G559" s="248"/>
    </row>
    <row r="560" spans="1:7" ht="12.75" x14ac:dyDescent="0.2">
      <c r="A560" s="247"/>
      <c r="B560" s="247"/>
      <c r="C560" s="247"/>
      <c r="D560" s="247"/>
      <c r="E560" s="248"/>
      <c r="F560" s="248"/>
      <c r="G560" s="248"/>
    </row>
    <row r="561" spans="1:7" ht="12.75" x14ac:dyDescent="0.2">
      <c r="A561" s="247"/>
      <c r="B561" s="247"/>
      <c r="C561" s="247"/>
      <c r="D561" s="247"/>
      <c r="E561" s="248"/>
      <c r="F561" s="248"/>
      <c r="G561" s="248"/>
    </row>
    <row r="562" spans="1:7" ht="12.75" x14ac:dyDescent="0.2">
      <c r="A562" s="247"/>
      <c r="B562" s="247"/>
      <c r="C562" s="247"/>
      <c r="D562" s="247"/>
      <c r="E562" s="248"/>
      <c r="F562" s="248"/>
      <c r="G562" s="248"/>
    </row>
    <row r="563" spans="1:7" ht="12.75" x14ac:dyDescent="0.2">
      <c r="A563" s="247"/>
      <c r="B563" s="247"/>
      <c r="C563" s="247"/>
      <c r="D563" s="247"/>
      <c r="E563" s="248"/>
      <c r="F563" s="248"/>
      <c r="G563" s="248"/>
    </row>
    <row r="564" spans="1:7" ht="12.75" x14ac:dyDescent="0.2">
      <c r="A564" s="247"/>
      <c r="B564" s="247"/>
      <c r="C564" s="247"/>
      <c r="D564" s="247"/>
      <c r="E564" s="248"/>
      <c r="F564" s="248"/>
      <c r="G564" s="248"/>
    </row>
    <row r="565" spans="1:7" ht="12.75" x14ac:dyDescent="0.2">
      <c r="A565" s="247"/>
      <c r="B565" s="247"/>
      <c r="C565" s="247"/>
      <c r="D565" s="247"/>
      <c r="E565" s="248"/>
      <c r="F565" s="248"/>
      <c r="G565" s="248"/>
    </row>
    <row r="566" spans="1:7" ht="12.75" x14ac:dyDescent="0.2">
      <c r="A566" s="247"/>
      <c r="B566" s="247"/>
      <c r="C566" s="247"/>
      <c r="D566" s="247"/>
      <c r="E566" s="248"/>
      <c r="F566" s="248"/>
      <c r="G566" s="248"/>
    </row>
    <row r="567" spans="1:7" ht="12.75" x14ac:dyDescent="0.2">
      <c r="A567" s="247"/>
      <c r="B567" s="247"/>
      <c r="C567" s="247"/>
      <c r="D567" s="247"/>
      <c r="E567" s="248"/>
      <c r="F567" s="248"/>
      <c r="G567" s="248"/>
    </row>
    <row r="568" spans="1:7" ht="12.75" x14ac:dyDescent="0.2">
      <c r="A568" s="247"/>
      <c r="B568" s="247"/>
      <c r="C568" s="247"/>
      <c r="D568" s="247"/>
      <c r="E568" s="248"/>
      <c r="F568" s="248"/>
      <c r="G568" s="248"/>
    </row>
    <row r="569" spans="1:7" ht="12.75" x14ac:dyDescent="0.2">
      <c r="A569" s="247"/>
      <c r="B569" s="247"/>
      <c r="C569" s="247"/>
      <c r="D569" s="247"/>
      <c r="E569" s="248"/>
      <c r="F569" s="248"/>
      <c r="G569" s="248"/>
    </row>
    <row r="570" spans="1:7" ht="12.75" x14ac:dyDescent="0.2">
      <c r="A570" s="247"/>
      <c r="B570" s="247"/>
      <c r="C570" s="247"/>
      <c r="D570" s="247"/>
      <c r="E570" s="248"/>
      <c r="F570" s="248"/>
      <c r="G570" s="248"/>
    </row>
    <row r="571" spans="1:7" ht="12.75" x14ac:dyDescent="0.2">
      <c r="A571" s="247"/>
      <c r="B571" s="247"/>
      <c r="C571" s="247"/>
      <c r="D571" s="247"/>
      <c r="E571" s="248"/>
      <c r="F571" s="248"/>
      <c r="G571" s="248"/>
    </row>
    <row r="572" spans="1:7" ht="12.75" x14ac:dyDescent="0.2">
      <c r="A572" s="247"/>
      <c r="B572" s="247"/>
      <c r="C572" s="247"/>
      <c r="D572" s="247"/>
      <c r="E572" s="248"/>
      <c r="F572" s="248"/>
      <c r="G572" s="248"/>
    </row>
    <row r="573" spans="1:7" ht="12.75" x14ac:dyDescent="0.2">
      <c r="A573" s="247"/>
      <c r="B573" s="247"/>
      <c r="C573" s="247"/>
      <c r="D573" s="247"/>
      <c r="E573" s="248"/>
      <c r="F573" s="248"/>
      <c r="G573" s="248"/>
    </row>
    <row r="574" spans="1:7" ht="12.75" x14ac:dyDescent="0.2">
      <c r="A574" s="247"/>
      <c r="B574" s="247"/>
      <c r="C574" s="247"/>
      <c r="D574" s="247"/>
      <c r="E574" s="248"/>
      <c r="F574" s="248"/>
      <c r="G574" s="248"/>
    </row>
    <row r="575" spans="1:7" ht="12.75" x14ac:dyDescent="0.2">
      <c r="A575" s="247"/>
      <c r="B575" s="247"/>
      <c r="C575" s="247"/>
      <c r="D575" s="247"/>
      <c r="E575" s="248"/>
      <c r="F575" s="248"/>
      <c r="G575" s="248"/>
    </row>
    <row r="576" spans="1:7" ht="12.75" x14ac:dyDescent="0.2">
      <c r="A576" s="247"/>
      <c r="B576" s="247"/>
      <c r="C576" s="247"/>
      <c r="D576" s="247"/>
      <c r="E576" s="248"/>
      <c r="F576" s="248"/>
      <c r="G576" s="248"/>
    </row>
    <row r="577" spans="1:7" ht="12.75" x14ac:dyDescent="0.2">
      <c r="A577" s="247"/>
      <c r="B577" s="247"/>
      <c r="C577" s="247"/>
      <c r="D577" s="247"/>
      <c r="E577" s="248"/>
      <c r="F577" s="248"/>
      <c r="G577" s="248"/>
    </row>
    <row r="578" spans="1:7" ht="12.75" x14ac:dyDescent="0.2">
      <c r="A578" s="247"/>
      <c r="B578" s="247"/>
      <c r="C578" s="247"/>
      <c r="D578" s="247"/>
      <c r="E578" s="248"/>
      <c r="F578" s="248"/>
      <c r="G578" s="248"/>
    </row>
    <row r="579" spans="1:7" ht="12.75" x14ac:dyDescent="0.2">
      <c r="A579" s="247"/>
      <c r="B579" s="247"/>
      <c r="C579" s="247"/>
      <c r="D579" s="247"/>
      <c r="E579" s="248"/>
      <c r="F579" s="248"/>
      <c r="G579" s="248"/>
    </row>
    <row r="580" spans="1:7" ht="12.75" x14ac:dyDescent="0.2">
      <c r="A580" s="247"/>
      <c r="B580" s="247"/>
      <c r="C580" s="247"/>
      <c r="D580" s="247"/>
      <c r="E580" s="248"/>
      <c r="F580" s="248"/>
      <c r="G580" s="248"/>
    </row>
    <row r="581" spans="1:7" ht="12.75" x14ac:dyDescent="0.2">
      <c r="A581" s="247"/>
      <c r="B581" s="247"/>
      <c r="C581" s="247"/>
      <c r="D581" s="247"/>
      <c r="E581" s="248"/>
      <c r="F581" s="248"/>
      <c r="G581" s="248"/>
    </row>
    <row r="582" spans="1:7" ht="12.75" x14ac:dyDescent="0.2">
      <c r="A582" s="247"/>
      <c r="B582" s="247"/>
      <c r="C582" s="247"/>
      <c r="D582" s="247"/>
      <c r="E582" s="248"/>
      <c r="F582" s="248"/>
      <c r="G582" s="248"/>
    </row>
    <row r="583" spans="1:7" ht="12.75" x14ac:dyDescent="0.2">
      <c r="A583" s="247"/>
      <c r="B583" s="247"/>
      <c r="C583" s="247"/>
      <c r="D583" s="247"/>
      <c r="E583" s="248"/>
      <c r="F583" s="248"/>
      <c r="G583" s="248"/>
    </row>
    <row r="584" spans="1:7" ht="12.75" x14ac:dyDescent="0.2">
      <c r="A584" s="247"/>
      <c r="B584" s="247"/>
      <c r="C584" s="247"/>
      <c r="D584" s="247"/>
      <c r="E584" s="248"/>
      <c r="F584" s="248"/>
      <c r="G584" s="248"/>
    </row>
    <row r="585" spans="1:7" ht="12.75" x14ac:dyDescent="0.2">
      <c r="A585" s="247"/>
      <c r="B585" s="247"/>
      <c r="C585" s="247"/>
      <c r="D585" s="247"/>
      <c r="E585" s="248"/>
      <c r="F585" s="248"/>
      <c r="G585" s="248"/>
    </row>
    <row r="586" spans="1:7" ht="12.75" x14ac:dyDescent="0.2">
      <c r="A586" s="247"/>
      <c r="B586" s="247"/>
      <c r="C586" s="247"/>
      <c r="D586" s="247"/>
      <c r="E586" s="248"/>
      <c r="F586" s="248"/>
      <c r="G586" s="248"/>
    </row>
    <row r="587" spans="1:7" ht="12.75" x14ac:dyDescent="0.2">
      <c r="A587" s="247"/>
      <c r="B587" s="247"/>
      <c r="C587" s="247"/>
      <c r="D587" s="247"/>
      <c r="E587" s="248"/>
      <c r="F587" s="248"/>
      <c r="G587" s="248"/>
    </row>
    <row r="588" spans="1:7" ht="12.75" x14ac:dyDescent="0.2">
      <c r="A588" s="247"/>
      <c r="B588" s="247"/>
      <c r="C588" s="247"/>
      <c r="D588" s="247"/>
      <c r="E588" s="248"/>
      <c r="F588" s="248"/>
      <c r="G588" s="248"/>
    </row>
    <row r="589" spans="1:7" ht="12.75" x14ac:dyDescent="0.2">
      <c r="A589" s="247"/>
      <c r="B589" s="247"/>
      <c r="C589" s="247"/>
      <c r="D589" s="247"/>
      <c r="E589" s="248"/>
      <c r="F589" s="248"/>
      <c r="G589" s="248"/>
    </row>
    <row r="590" spans="1:7" ht="12.75" x14ac:dyDescent="0.2">
      <c r="A590" s="247"/>
      <c r="B590" s="247"/>
      <c r="C590" s="247"/>
      <c r="D590" s="247"/>
      <c r="E590" s="248"/>
      <c r="F590" s="248"/>
      <c r="G590" s="248"/>
    </row>
    <row r="591" spans="1:7" ht="12.75" x14ac:dyDescent="0.2">
      <c r="A591" s="247"/>
      <c r="B591" s="247"/>
      <c r="C591" s="247"/>
      <c r="D591" s="247"/>
      <c r="E591" s="248"/>
      <c r="F591" s="248"/>
      <c r="G591" s="248"/>
    </row>
    <row r="592" spans="1:7" ht="12.75" x14ac:dyDescent="0.2">
      <c r="A592" s="247"/>
      <c r="B592" s="247"/>
      <c r="C592" s="247"/>
      <c r="D592" s="247"/>
      <c r="E592" s="248"/>
      <c r="F592" s="248"/>
      <c r="G592" s="248"/>
    </row>
    <row r="593" spans="1:7" ht="12.75" x14ac:dyDescent="0.2">
      <c r="A593" s="247"/>
      <c r="B593" s="247"/>
      <c r="C593" s="247"/>
      <c r="D593" s="247"/>
      <c r="E593" s="248"/>
      <c r="F593" s="248"/>
      <c r="G593" s="248"/>
    </row>
    <row r="594" spans="1:7" ht="12.75" x14ac:dyDescent="0.2">
      <c r="A594" s="247"/>
      <c r="B594" s="247"/>
      <c r="C594" s="247"/>
      <c r="D594" s="247"/>
      <c r="E594" s="248"/>
      <c r="F594" s="248"/>
      <c r="G594" s="248"/>
    </row>
    <row r="595" spans="1:7" ht="12.75" x14ac:dyDescent="0.2">
      <c r="A595" s="247"/>
      <c r="B595" s="247"/>
      <c r="C595" s="247"/>
      <c r="D595" s="247"/>
      <c r="E595" s="248"/>
      <c r="F595" s="248"/>
      <c r="G595" s="248"/>
    </row>
    <row r="596" spans="1:7" ht="12.75" x14ac:dyDescent="0.2">
      <c r="A596" s="247"/>
      <c r="B596" s="247"/>
      <c r="C596" s="247"/>
      <c r="D596" s="247"/>
      <c r="E596" s="248"/>
      <c r="F596" s="248"/>
      <c r="G596" s="248"/>
    </row>
    <row r="597" spans="1:7" ht="12.75" x14ac:dyDescent="0.2">
      <c r="A597" s="247"/>
      <c r="B597" s="247"/>
      <c r="C597" s="247"/>
      <c r="D597" s="247"/>
      <c r="E597" s="248"/>
      <c r="F597" s="248"/>
      <c r="G597" s="248"/>
    </row>
    <row r="598" spans="1:7" ht="12.75" x14ac:dyDescent="0.2">
      <c r="A598" s="247"/>
      <c r="B598" s="247"/>
      <c r="C598" s="247"/>
      <c r="D598" s="247"/>
      <c r="E598" s="248"/>
      <c r="F598" s="248"/>
      <c r="G598" s="248"/>
    </row>
    <row r="599" spans="1:7" ht="12.75" x14ac:dyDescent="0.2">
      <c r="A599" s="247"/>
      <c r="B599" s="247"/>
      <c r="C599" s="247"/>
      <c r="D599" s="247"/>
      <c r="E599" s="248"/>
      <c r="F599" s="248"/>
      <c r="G599" s="248"/>
    </row>
    <row r="600" spans="1:7" ht="12.75" x14ac:dyDescent="0.2">
      <c r="A600" s="247"/>
      <c r="B600" s="247"/>
      <c r="C600" s="247"/>
      <c r="D600" s="247"/>
      <c r="E600" s="248"/>
      <c r="F600" s="248"/>
      <c r="G600" s="248"/>
    </row>
    <row r="601" spans="1:7" ht="12.75" x14ac:dyDescent="0.2">
      <c r="A601" s="247"/>
      <c r="B601" s="247"/>
      <c r="C601" s="247"/>
      <c r="D601" s="247"/>
      <c r="E601" s="248"/>
      <c r="F601" s="248"/>
      <c r="G601" s="248"/>
    </row>
    <row r="602" spans="1:7" ht="12.75" x14ac:dyDescent="0.2">
      <c r="A602" s="247"/>
      <c r="B602" s="247"/>
      <c r="C602" s="247"/>
      <c r="D602" s="247"/>
      <c r="E602" s="248"/>
      <c r="F602" s="248"/>
      <c r="G602" s="248"/>
    </row>
    <row r="603" spans="1:7" ht="12.75" x14ac:dyDescent="0.2">
      <c r="A603" s="247"/>
      <c r="B603" s="247"/>
      <c r="C603" s="247"/>
      <c r="D603" s="247"/>
      <c r="E603" s="248"/>
      <c r="F603" s="248"/>
      <c r="G603" s="248"/>
    </row>
    <row r="604" spans="1:7" ht="12.75" x14ac:dyDescent="0.2">
      <c r="A604" s="247"/>
      <c r="B604" s="247"/>
      <c r="C604" s="247"/>
      <c r="D604" s="247"/>
      <c r="E604" s="248"/>
      <c r="F604" s="248"/>
      <c r="G604" s="248"/>
    </row>
    <row r="605" spans="1:7" ht="12.75" x14ac:dyDescent="0.2">
      <c r="A605" s="247"/>
      <c r="B605" s="247"/>
      <c r="C605" s="247"/>
      <c r="D605" s="247"/>
      <c r="E605" s="248"/>
      <c r="F605" s="248"/>
      <c r="G605" s="248"/>
    </row>
    <row r="606" spans="1:7" ht="12.75" x14ac:dyDescent="0.2">
      <c r="A606" s="247"/>
      <c r="B606" s="247"/>
      <c r="C606" s="247"/>
      <c r="D606" s="247"/>
      <c r="E606" s="248"/>
      <c r="F606" s="248"/>
      <c r="G606" s="248"/>
    </row>
    <row r="607" spans="1:7" ht="12.75" x14ac:dyDescent="0.2">
      <c r="A607" s="247"/>
      <c r="B607" s="247"/>
      <c r="C607" s="247"/>
      <c r="D607" s="247"/>
      <c r="E607" s="248"/>
      <c r="F607" s="248"/>
      <c r="G607" s="248"/>
    </row>
    <row r="608" spans="1:7" ht="12.75" x14ac:dyDescent="0.2">
      <c r="A608" s="247"/>
      <c r="B608" s="247"/>
      <c r="C608" s="247"/>
      <c r="D608" s="247"/>
      <c r="E608" s="248"/>
      <c r="F608" s="248"/>
      <c r="G608" s="248"/>
    </row>
    <row r="609" spans="1:7" ht="12.75" x14ac:dyDescent="0.2">
      <c r="A609" s="247"/>
      <c r="B609" s="247"/>
      <c r="C609" s="247"/>
      <c r="D609" s="247"/>
      <c r="E609" s="248"/>
      <c r="F609" s="248"/>
      <c r="G609" s="248"/>
    </row>
    <row r="610" spans="1:7" ht="12.75" x14ac:dyDescent="0.2">
      <c r="A610" s="247"/>
      <c r="B610" s="247"/>
      <c r="C610" s="247"/>
      <c r="D610" s="247"/>
      <c r="E610" s="248"/>
      <c r="F610" s="248"/>
      <c r="G610" s="248"/>
    </row>
    <row r="611" spans="1:7" ht="12.75" x14ac:dyDescent="0.2">
      <c r="A611" s="247"/>
      <c r="B611" s="247"/>
      <c r="C611" s="247"/>
      <c r="D611" s="247"/>
      <c r="E611" s="248"/>
      <c r="F611" s="248"/>
      <c r="G611" s="248"/>
    </row>
    <row r="612" spans="1:7" ht="12.75" x14ac:dyDescent="0.2">
      <c r="A612" s="247"/>
      <c r="B612" s="247"/>
      <c r="C612" s="247"/>
      <c r="D612" s="247"/>
      <c r="E612" s="248"/>
      <c r="F612" s="248"/>
      <c r="G612" s="248"/>
    </row>
    <row r="613" spans="1:7" ht="12.75" x14ac:dyDescent="0.2">
      <c r="A613" s="247"/>
      <c r="B613" s="247"/>
      <c r="C613" s="247"/>
      <c r="D613" s="247"/>
      <c r="E613" s="248"/>
      <c r="F613" s="248"/>
      <c r="G613" s="248"/>
    </row>
    <row r="614" spans="1:7" ht="12.75" x14ac:dyDescent="0.2">
      <c r="A614" s="247"/>
      <c r="B614" s="247"/>
      <c r="C614" s="247"/>
      <c r="D614" s="247"/>
      <c r="E614" s="248"/>
      <c r="F614" s="248"/>
      <c r="G614" s="248"/>
    </row>
    <row r="615" spans="1:7" ht="12.75" x14ac:dyDescent="0.2">
      <c r="A615" s="247"/>
      <c r="B615" s="247"/>
      <c r="C615" s="247"/>
      <c r="D615" s="247"/>
      <c r="E615" s="248"/>
      <c r="F615" s="248"/>
      <c r="G615" s="248"/>
    </row>
    <row r="616" spans="1:7" ht="12.75" x14ac:dyDescent="0.2">
      <c r="A616" s="247"/>
      <c r="B616" s="247"/>
      <c r="C616" s="247"/>
      <c r="D616" s="247"/>
      <c r="E616" s="248"/>
      <c r="F616" s="248"/>
      <c r="G616" s="248"/>
    </row>
    <row r="617" spans="1:7" ht="12.75" x14ac:dyDescent="0.2">
      <c r="A617" s="247"/>
      <c r="B617" s="247"/>
      <c r="C617" s="247"/>
      <c r="D617" s="247"/>
      <c r="E617" s="248"/>
      <c r="F617" s="248"/>
      <c r="G617" s="248"/>
    </row>
    <row r="618" spans="1:7" ht="12.75" x14ac:dyDescent="0.2">
      <c r="A618" s="247"/>
      <c r="B618" s="247"/>
      <c r="C618" s="247"/>
      <c r="D618" s="247"/>
      <c r="E618" s="248"/>
      <c r="F618" s="248"/>
      <c r="G618" s="248"/>
    </row>
    <row r="619" spans="1:7" ht="12.75" x14ac:dyDescent="0.2">
      <c r="A619" s="247"/>
      <c r="B619" s="247"/>
      <c r="C619" s="247"/>
      <c r="D619" s="247"/>
      <c r="E619" s="248"/>
      <c r="F619" s="248"/>
      <c r="G619" s="248"/>
    </row>
    <row r="620" spans="1:7" ht="12.75" x14ac:dyDescent="0.2">
      <c r="A620" s="247"/>
      <c r="B620" s="247"/>
      <c r="C620" s="247"/>
      <c r="D620" s="247"/>
      <c r="E620" s="248"/>
      <c r="F620" s="248"/>
      <c r="G620" s="248"/>
    </row>
    <row r="621" spans="1:7" ht="12.75" x14ac:dyDescent="0.2">
      <c r="A621" s="247"/>
      <c r="B621" s="247"/>
      <c r="C621" s="247"/>
      <c r="D621" s="247"/>
      <c r="E621" s="248"/>
      <c r="F621" s="248"/>
      <c r="G621" s="248"/>
    </row>
    <row r="622" spans="1:7" ht="12.75" x14ac:dyDescent="0.2">
      <c r="A622" s="247"/>
      <c r="B622" s="247"/>
      <c r="C622" s="247"/>
      <c r="D622" s="247"/>
      <c r="E622" s="248"/>
      <c r="F622" s="248"/>
      <c r="G622" s="248"/>
    </row>
    <row r="623" spans="1:7" ht="12.75" x14ac:dyDescent="0.2">
      <c r="A623" s="247"/>
      <c r="B623" s="247"/>
      <c r="C623" s="247"/>
      <c r="D623" s="247"/>
      <c r="E623" s="248"/>
      <c r="F623" s="248"/>
      <c r="G623" s="248"/>
    </row>
    <row r="624" spans="1:7" ht="12.75" x14ac:dyDescent="0.2">
      <c r="A624" s="247"/>
      <c r="B624" s="247"/>
      <c r="C624" s="247"/>
      <c r="D624" s="247"/>
      <c r="E624" s="248"/>
      <c r="F624" s="248"/>
      <c r="G624" s="248"/>
    </row>
    <row r="625" spans="1:1" ht="15.75" customHeight="1" x14ac:dyDescent="0.2">
      <c r="A625" s="247"/>
    </row>
    <row r="626" spans="1:1" ht="15.75" customHeight="1" x14ac:dyDescent="0.2">
      <c r="A626" s="247"/>
    </row>
    <row r="627" spans="1:1" ht="15.75" customHeight="1" x14ac:dyDescent="0.2">
      <c r="A627" s="247"/>
    </row>
    <row r="628" spans="1:1" ht="15.75" customHeight="1" x14ac:dyDescent="0.2">
      <c r="A628" s="247"/>
    </row>
    <row r="629" spans="1:1" ht="15.75" customHeight="1" x14ac:dyDescent="0.2">
      <c r="A629" s="247"/>
    </row>
    <row r="630" spans="1:1" ht="15.75" customHeight="1" x14ac:dyDescent="0.2">
      <c r="A630" s="247"/>
    </row>
    <row r="631" spans="1:1" ht="15.75" customHeight="1" x14ac:dyDescent="0.2">
      <c r="A631" s="247"/>
    </row>
    <row r="632" spans="1:1" ht="15.75" customHeight="1" x14ac:dyDescent="0.2">
      <c r="A632" s="247"/>
    </row>
    <row r="633" spans="1:1" ht="15.75" customHeight="1" x14ac:dyDescent="0.2">
      <c r="A633" s="247"/>
    </row>
    <row r="634" spans="1:1" ht="15.75" customHeight="1" x14ac:dyDescent="0.2">
      <c r="A634" s="247"/>
    </row>
    <row r="635" spans="1:1" ht="15.75" customHeight="1" x14ac:dyDescent="0.2">
      <c r="A635" s="247"/>
    </row>
    <row r="636" spans="1:1" ht="15.75" customHeight="1" x14ac:dyDescent="0.2">
      <c r="A636" s="247"/>
    </row>
    <row r="637" spans="1:1" ht="15.75" customHeight="1" x14ac:dyDescent="0.2">
      <c r="A637" s="247"/>
    </row>
    <row r="638" spans="1:1" ht="15.75" customHeight="1" x14ac:dyDescent="0.2">
      <c r="A638" s="247"/>
    </row>
    <row r="639" spans="1:1" ht="15.75" customHeight="1" x14ac:dyDescent="0.2">
      <c r="A639" s="247"/>
    </row>
    <row r="640" spans="1:1" ht="15.75" customHeight="1" x14ac:dyDescent="0.2">
      <c r="A640" s="247"/>
    </row>
    <row r="641" spans="1:1" ht="15.75" customHeight="1" x14ac:dyDescent="0.2">
      <c r="A641" s="247"/>
    </row>
    <row r="642" spans="1:1" ht="15.75" customHeight="1" x14ac:dyDescent="0.2">
      <c r="A642" s="247"/>
    </row>
    <row r="643" spans="1:1" ht="15.75" customHeight="1" x14ac:dyDescent="0.2">
      <c r="A643" s="247"/>
    </row>
    <row r="644" spans="1:1" ht="15.75" customHeight="1" x14ac:dyDescent="0.2">
      <c r="A644" s="247"/>
    </row>
    <row r="645" spans="1:1" ht="15.75" customHeight="1" x14ac:dyDescent="0.2">
      <c r="A645" s="247"/>
    </row>
    <row r="646" spans="1:1" ht="15.75" customHeight="1" x14ac:dyDescent="0.2">
      <c r="A646" s="247"/>
    </row>
    <row r="647" spans="1:1" ht="15.75" customHeight="1" x14ac:dyDescent="0.2">
      <c r="A647" s="247"/>
    </row>
    <row r="648" spans="1:1" ht="15.75" customHeight="1" x14ac:dyDescent="0.2">
      <c r="A648" s="247"/>
    </row>
    <row r="649" spans="1:1" ht="15.75" customHeight="1" x14ac:dyDescent="0.2">
      <c r="A649" s="247"/>
    </row>
    <row r="650" spans="1:1" ht="15.75" customHeight="1" x14ac:dyDescent="0.2">
      <c r="A650" s="247"/>
    </row>
    <row r="651" spans="1:1" ht="15.75" customHeight="1" x14ac:dyDescent="0.2">
      <c r="A651" s="247"/>
    </row>
    <row r="652" spans="1:1" ht="15.75" customHeight="1" x14ac:dyDescent="0.2">
      <c r="A652" s="247"/>
    </row>
    <row r="653" spans="1:1" ht="15.75" customHeight="1" x14ac:dyDescent="0.2">
      <c r="A653" s="247"/>
    </row>
    <row r="654" spans="1:1" ht="15.75" customHeight="1" x14ac:dyDescent="0.2">
      <c r="A654" s="247"/>
    </row>
    <row r="655" spans="1:1" ht="15.75" customHeight="1" x14ac:dyDescent="0.2">
      <c r="A655" s="247"/>
    </row>
    <row r="656" spans="1:1" ht="15.75" customHeight="1" x14ac:dyDescent="0.2">
      <c r="A656" s="247"/>
    </row>
    <row r="657" spans="1:1" ht="15.75" customHeight="1" x14ac:dyDescent="0.2">
      <c r="A657" s="247"/>
    </row>
    <row r="658" spans="1:1" ht="15.75" customHeight="1" x14ac:dyDescent="0.2">
      <c r="A658" s="247"/>
    </row>
    <row r="659" spans="1:1" ht="15.75" customHeight="1" x14ac:dyDescent="0.2">
      <c r="A659" s="247"/>
    </row>
    <row r="660" spans="1:1" ht="15.75" customHeight="1" x14ac:dyDescent="0.2">
      <c r="A660" s="247"/>
    </row>
    <row r="661" spans="1:1" ht="15.75" customHeight="1" x14ac:dyDescent="0.2">
      <c r="A661" s="247"/>
    </row>
    <row r="662" spans="1:1" ht="15.75" customHeight="1" x14ac:dyDescent="0.2">
      <c r="A662" s="247"/>
    </row>
    <row r="663" spans="1:1" ht="15.75" customHeight="1" x14ac:dyDescent="0.2">
      <c r="A663" s="247"/>
    </row>
    <row r="664" spans="1:1" ht="15.75" customHeight="1" x14ac:dyDescent="0.2">
      <c r="A664" s="247"/>
    </row>
    <row r="665" spans="1:1" ht="15.75" customHeight="1" x14ac:dyDescent="0.2">
      <c r="A665" s="247"/>
    </row>
    <row r="666" spans="1:1" ht="15.75" customHeight="1" x14ac:dyDescent="0.2">
      <c r="A666" s="247"/>
    </row>
    <row r="667" spans="1:1" ht="15.75" customHeight="1" x14ac:dyDescent="0.2">
      <c r="A667" s="247"/>
    </row>
    <row r="668" spans="1:1" ht="15.75" customHeight="1" x14ac:dyDescent="0.2">
      <c r="A668" s="247"/>
    </row>
    <row r="669" spans="1:1" ht="15.75" customHeight="1" x14ac:dyDescent="0.2">
      <c r="A669" s="247"/>
    </row>
    <row r="670" spans="1:1" ht="15.75" customHeight="1" x14ac:dyDescent="0.2">
      <c r="A670" s="247"/>
    </row>
    <row r="671" spans="1:1" ht="15.75" customHeight="1" x14ac:dyDescent="0.2">
      <c r="A671" s="247"/>
    </row>
    <row r="672" spans="1:1" ht="15.75" customHeight="1" x14ac:dyDescent="0.2">
      <c r="A672" s="247"/>
    </row>
    <row r="673" spans="1:1" ht="15.75" customHeight="1" x14ac:dyDescent="0.2">
      <c r="A673" s="247"/>
    </row>
    <row r="674" spans="1:1" ht="15.75" customHeight="1" x14ac:dyDescent="0.2">
      <c r="A674" s="247"/>
    </row>
    <row r="675" spans="1:1" ht="15.75" customHeight="1" x14ac:dyDescent="0.2">
      <c r="A675" s="247"/>
    </row>
    <row r="676" spans="1:1" ht="15.75" customHeight="1" x14ac:dyDescent="0.2">
      <c r="A676" s="247"/>
    </row>
    <row r="677" spans="1:1" ht="15.75" customHeight="1" x14ac:dyDescent="0.2">
      <c r="A677" s="247"/>
    </row>
    <row r="678" spans="1:1" ht="15.75" customHeight="1" x14ac:dyDescent="0.2">
      <c r="A678" s="247"/>
    </row>
    <row r="679" spans="1:1" ht="15.75" customHeight="1" x14ac:dyDescent="0.2">
      <c r="A679" s="247"/>
    </row>
    <row r="680" spans="1:1" ht="15.75" customHeight="1" x14ac:dyDescent="0.2">
      <c r="A680" s="247"/>
    </row>
    <row r="681" spans="1:1" ht="15.75" customHeight="1" x14ac:dyDescent="0.2">
      <c r="A681" s="247"/>
    </row>
    <row r="682" spans="1:1" ht="15.75" customHeight="1" x14ac:dyDescent="0.2">
      <c r="A682" s="247"/>
    </row>
    <row r="683" spans="1:1" ht="15.75" customHeight="1" x14ac:dyDescent="0.2">
      <c r="A683" s="247"/>
    </row>
    <row r="684" spans="1:1" ht="15.75" customHeight="1" x14ac:dyDescent="0.2">
      <c r="A684" s="247"/>
    </row>
    <row r="685" spans="1:1" ht="15.75" customHeight="1" x14ac:dyDescent="0.2">
      <c r="A685" s="247"/>
    </row>
    <row r="686" spans="1:1" ht="15.75" customHeight="1" x14ac:dyDescent="0.2">
      <c r="A686" s="247"/>
    </row>
    <row r="687" spans="1:1" ht="15.75" customHeight="1" x14ac:dyDescent="0.2">
      <c r="A687" s="247"/>
    </row>
    <row r="688" spans="1:1" ht="15.75" customHeight="1" x14ac:dyDescent="0.2">
      <c r="A688" s="247"/>
    </row>
    <row r="689" spans="1:1" ht="15.75" customHeight="1" x14ac:dyDescent="0.2">
      <c r="A689" s="247"/>
    </row>
    <row r="690" spans="1:1" ht="15.75" customHeight="1" x14ac:dyDescent="0.2">
      <c r="A690" s="247"/>
    </row>
    <row r="691" spans="1:1" ht="15.75" customHeight="1" x14ac:dyDescent="0.2">
      <c r="A691" s="247"/>
    </row>
    <row r="692" spans="1:1" ht="15.75" customHeight="1" x14ac:dyDescent="0.2">
      <c r="A692" s="247"/>
    </row>
    <row r="693" spans="1:1" ht="15.75" customHeight="1" x14ac:dyDescent="0.2">
      <c r="A693" s="247"/>
    </row>
    <row r="694" spans="1:1" ht="15.75" customHeight="1" x14ac:dyDescent="0.2">
      <c r="A694" s="247"/>
    </row>
    <row r="695" spans="1:1" ht="15.75" customHeight="1" x14ac:dyDescent="0.2">
      <c r="A695" s="247"/>
    </row>
    <row r="696" spans="1:1" ht="15.75" customHeight="1" x14ac:dyDescent="0.2">
      <c r="A696" s="247"/>
    </row>
    <row r="697" spans="1:1" ht="15.75" customHeight="1" x14ac:dyDescent="0.2">
      <c r="A697" s="247"/>
    </row>
    <row r="698" spans="1:1" ht="15.75" customHeight="1" x14ac:dyDescent="0.2">
      <c r="A698" s="247"/>
    </row>
    <row r="699" spans="1:1" ht="15.75" customHeight="1" x14ac:dyDescent="0.2">
      <c r="A699" s="247"/>
    </row>
    <row r="700" spans="1:1" ht="15.75" customHeight="1" x14ac:dyDescent="0.2">
      <c r="A700" s="247"/>
    </row>
    <row r="701" spans="1:1" ht="15.75" customHeight="1" x14ac:dyDescent="0.2">
      <c r="A701" s="247"/>
    </row>
    <row r="702" spans="1:1" ht="15.75" customHeight="1" x14ac:dyDescent="0.2">
      <c r="A702" s="247"/>
    </row>
    <row r="703" spans="1:1" ht="15.75" customHeight="1" x14ac:dyDescent="0.2">
      <c r="A703" s="247"/>
    </row>
    <row r="704" spans="1:1" ht="15.75" customHeight="1" x14ac:dyDescent="0.2">
      <c r="A704" s="247"/>
    </row>
    <row r="705" spans="1:1" ht="15.75" customHeight="1" x14ac:dyDescent="0.2">
      <c r="A705" s="247"/>
    </row>
    <row r="706" spans="1:1" ht="15.75" customHeight="1" x14ac:dyDescent="0.2">
      <c r="A706" s="247"/>
    </row>
    <row r="707" spans="1:1" ht="15.75" customHeight="1" x14ac:dyDescent="0.2">
      <c r="A707" s="247"/>
    </row>
    <row r="708" spans="1:1" ht="15.75" customHeight="1" x14ac:dyDescent="0.2">
      <c r="A708" s="247"/>
    </row>
    <row r="709" spans="1:1" ht="15.75" customHeight="1" x14ac:dyDescent="0.2">
      <c r="A709" s="247"/>
    </row>
    <row r="710" spans="1:1" ht="15.75" customHeight="1" x14ac:dyDescent="0.2">
      <c r="A710" s="247"/>
    </row>
    <row r="711" spans="1:1" ht="15.75" customHeight="1" x14ac:dyDescent="0.2">
      <c r="A711" s="247"/>
    </row>
    <row r="712" spans="1:1" ht="15.75" customHeight="1" x14ac:dyDescent="0.2">
      <c r="A712" s="247"/>
    </row>
    <row r="713" spans="1:1" ht="15.75" customHeight="1" x14ac:dyDescent="0.2">
      <c r="A713" s="247"/>
    </row>
    <row r="714" spans="1:1" ht="15.75" customHeight="1" x14ac:dyDescent="0.2">
      <c r="A714" s="247"/>
    </row>
    <row r="715" spans="1:1" ht="15.75" customHeight="1" x14ac:dyDescent="0.2">
      <c r="A715" s="247"/>
    </row>
    <row r="716" spans="1:1" ht="15.75" customHeight="1" x14ac:dyDescent="0.2">
      <c r="A716" s="247"/>
    </row>
    <row r="717" spans="1:1" ht="15.75" customHeight="1" x14ac:dyDescent="0.2">
      <c r="A717" s="247"/>
    </row>
    <row r="718" spans="1:1" ht="15.75" customHeight="1" x14ac:dyDescent="0.2">
      <c r="A718" s="247"/>
    </row>
    <row r="719" spans="1:1" ht="15.75" customHeight="1" x14ac:dyDescent="0.2">
      <c r="A719" s="247"/>
    </row>
    <row r="720" spans="1:1" ht="15.75" customHeight="1" x14ac:dyDescent="0.2">
      <c r="A720" s="247"/>
    </row>
    <row r="721" spans="1:1" ht="15.75" customHeight="1" x14ac:dyDescent="0.2">
      <c r="A721" s="247"/>
    </row>
    <row r="722" spans="1:1" ht="15.75" customHeight="1" x14ac:dyDescent="0.2">
      <c r="A722" s="247"/>
    </row>
    <row r="723" spans="1:1" ht="15.75" customHeight="1" x14ac:dyDescent="0.2">
      <c r="A723" s="247"/>
    </row>
    <row r="724" spans="1:1" ht="15.75" customHeight="1" x14ac:dyDescent="0.2">
      <c r="A724" s="247"/>
    </row>
    <row r="725" spans="1:1" ht="15.75" customHeight="1" x14ac:dyDescent="0.2">
      <c r="A725" s="247"/>
    </row>
    <row r="726" spans="1:1" ht="15.75" customHeight="1" x14ac:dyDescent="0.2">
      <c r="A726" s="247"/>
    </row>
    <row r="727" spans="1:1" ht="15.75" customHeight="1" x14ac:dyDescent="0.2">
      <c r="A727" s="247"/>
    </row>
    <row r="728" spans="1:1" ht="15.75" customHeight="1" x14ac:dyDescent="0.2">
      <c r="A728" s="247"/>
    </row>
    <row r="729" spans="1:1" ht="15.75" customHeight="1" x14ac:dyDescent="0.2">
      <c r="A729" s="247"/>
    </row>
    <row r="730" spans="1:1" ht="15.75" customHeight="1" x14ac:dyDescent="0.2">
      <c r="A730" s="247"/>
    </row>
    <row r="731" spans="1:1" ht="15.75" customHeight="1" x14ac:dyDescent="0.2">
      <c r="A731" s="247"/>
    </row>
    <row r="732" spans="1:1" ht="15.75" customHeight="1" x14ac:dyDescent="0.2">
      <c r="A732" s="247"/>
    </row>
    <row r="733" spans="1:1" ht="15.75" customHeight="1" x14ac:dyDescent="0.2">
      <c r="A733" s="247"/>
    </row>
    <row r="734" spans="1:1" ht="15.75" customHeight="1" x14ac:dyDescent="0.2">
      <c r="A734" s="247"/>
    </row>
    <row r="735" spans="1:1" ht="15.75" customHeight="1" x14ac:dyDescent="0.2">
      <c r="A735" s="247"/>
    </row>
    <row r="736" spans="1:1" ht="15.75" customHeight="1" x14ac:dyDescent="0.2">
      <c r="A736" s="247"/>
    </row>
    <row r="737" spans="1:1" ht="15.75" customHeight="1" x14ac:dyDescent="0.2">
      <c r="A737" s="247"/>
    </row>
    <row r="738" spans="1:1" ht="15.75" customHeight="1" x14ac:dyDescent="0.2">
      <c r="A738" s="247"/>
    </row>
    <row r="739" spans="1:1" ht="15.75" customHeight="1" x14ac:dyDescent="0.2">
      <c r="A739" s="247"/>
    </row>
    <row r="740" spans="1:1" ht="15.75" customHeight="1" x14ac:dyDescent="0.2">
      <c r="A740" s="247"/>
    </row>
    <row r="741" spans="1:1" ht="15.75" customHeight="1" x14ac:dyDescent="0.2">
      <c r="A741" s="247"/>
    </row>
    <row r="742" spans="1:1" ht="15.75" customHeight="1" x14ac:dyDescent="0.2">
      <c r="A742" s="247"/>
    </row>
    <row r="743" spans="1:1" ht="15.75" customHeight="1" x14ac:dyDescent="0.2">
      <c r="A743" s="247"/>
    </row>
    <row r="744" spans="1:1" ht="15.75" customHeight="1" x14ac:dyDescent="0.2">
      <c r="A744" s="247"/>
    </row>
    <row r="745" spans="1:1" ht="15.75" customHeight="1" x14ac:dyDescent="0.2">
      <c r="A745" s="247"/>
    </row>
    <row r="746" spans="1:1" ht="15.75" customHeight="1" x14ac:dyDescent="0.2">
      <c r="A746" s="247"/>
    </row>
    <row r="747" spans="1:1" ht="15.75" customHeight="1" x14ac:dyDescent="0.2">
      <c r="A747" s="247"/>
    </row>
    <row r="748" spans="1:1" ht="15.75" customHeight="1" x14ac:dyDescent="0.2">
      <c r="A748" s="247"/>
    </row>
    <row r="749" spans="1:1" ht="15.75" customHeight="1" x14ac:dyDescent="0.2">
      <c r="A749" s="247"/>
    </row>
    <row r="750" spans="1:1" ht="15.75" customHeight="1" x14ac:dyDescent="0.2">
      <c r="A750" s="247"/>
    </row>
    <row r="751" spans="1:1" ht="15.75" customHeight="1" x14ac:dyDescent="0.2">
      <c r="A751" s="247"/>
    </row>
    <row r="752" spans="1:1" ht="15.75" customHeight="1" x14ac:dyDescent="0.2">
      <c r="A752" s="247"/>
    </row>
    <row r="753" spans="1:1" ht="15.75" customHeight="1" x14ac:dyDescent="0.2">
      <c r="A753" s="247"/>
    </row>
    <row r="754" spans="1:1" ht="15.75" customHeight="1" x14ac:dyDescent="0.2">
      <c r="A754" s="247"/>
    </row>
    <row r="755" spans="1:1" ht="15.75" customHeight="1" x14ac:dyDescent="0.2">
      <c r="A755" s="247"/>
    </row>
    <row r="756" spans="1:1" ht="15.75" customHeight="1" x14ac:dyDescent="0.2">
      <c r="A756" s="247"/>
    </row>
    <row r="757" spans="1:1" ht="15.75" customHeight="1" x14ac:dyDescent="0.2">
      <c r="A757" s="247"/>
    </row>
    <row r="758" spans="1:1" ht="15.75" customHeight="1" x14ac:dyDescent="0.2">
      <c r="A758" s="247"/>
    </row>
    <row r="759" spans="1:1" ht="15.75" customHeight="1" x14ac:dyDescent="0.2">
      <c r="A759" s="247"/>
    </row>
    <row r="760" spans="1:1" ht="15.75" customHeight="1" x14ac:dyDescent="0.2">
      <c r="A760" s="247"/>
    </row>
    <row r="761" spans="1:1" ht="15.75" customHeight="1" x14ac:dyDescent="0.2">
      <c r="A761" s="247"/>
    </row>
    <row r="762" spans="1:1" ht="15.75" customHeight="1" x14ac:dyDescent="0.2">
      <c r="A762" s="247"/>
    </row>
    <row r="763" spans="1:1" ht="15.75" customHeight="1" x14ac:dyDescent="0.2">
      <c r="A763" s="247"/>
    </row>
    <row r="764" spans="1:1" ht="15.75" customHeight="1" x14ac:dyDescent="0.2">
      <c r="A764" s="247"/>
    </row>
    <row r="765" spans="1:1" ht="15.75" customHeight="1" x14ac:dyDescent="0.2">
      <c r="A765" s="247"/>
    </row>
    <row r="766" spans="1:1" ht="15.75" customHeight="1" x14ac:dyDescent="0.2">
      <c r="A766" s="247"/>
    </row>
    <row r="767" spans="1:1" ht="15.75" customHeight="1" x14ac:dyDescent="0.2">
      <c r="A767" s="247"/>
    </row>
    <row r="768" spans="1:1" ht="15.75" customHeight="1" x14ac:dyDescent="0.2">
      <c r="A768" s="247"/>
    </row>
    <row r="769" spans="1:1" ht="15.75" customHeight="1" x14ac:dyDescent="0.2">
      <c r="A769" s="247"/>
    </row>
    <row r="770" spans="1:1" ht="15.75" customHeight="1" x14ac:dyDescent="0.2">
      <c r="A770" s="247"/>
    </row>
    <row r="771" spans="1:1" ht="15.75" customHeight="1" x14ac:dyDescent="0.2">
      <c r="A771" s="247"/>
    </row>
    <row r="772" spans="1:1" ht="15.75" customHeight="1" x14ac:dyDescent="0.2">
      <c r="A772" s="247"/>
    </row>
    <row r="773" spans="1:1" ht="15.75" customHeight="1" x14ac:dyDescent="0.2">
      <c r="A773" s="247"/>
    </row>
  </sheetData>
  <conditionalFormatting sqref="C12:G140 C142:G165 E141:G141 C169:G183">
    <cfRule type="containsText" dxfId="91" priority="21" operator="containsText" text="XXX">
      <formula>NOT(ISERROR(SEARCH("XXX",C12)))</formula>
    </cfRule>
  </conditionalFormatting>
  <conditionalFormatting sqref="L166:P167 L184:P1048576">
    <cfRule type="cellIs" dxfId="90" priority="20" operator="equal">
      <formula>1</formula>
    </cfRule>
  </conditionalFormatting>
  <conditionalFormatting sqref="N2 N166:N167 N184:N1048576 H169:H1048576">
    <cfRule type="cellIs" dxfId="89" priority="19" operator="equal">
      <formula>1</formula>
    </cfRule>
  </conditionalFormatting>
  <conditionalFormatting sqref="B12:B42 B45:B86 B88:B116 B118 B120:B165 B169:B176 B178:B183">
    <cfRule type="expression" dxfId="88" priority="18">
      <formula>COUNTIF(#REF!,B12)&gt;0</formula>
    </cfRule>
  </conditionalFormatting>
  <conditionalFormatting sqref="C141:D141">
    <cfRule type="containsText" dxfId="87" priority="17" operator="containsText" text="XXX">
      <formula>NOT(ISERROR(SEARCH("XXX",C141)))</formula>
    </cfRule>
  </conditionalFormatting>
  <conditionalFormatting sqref="H3:H167">
    <cfRule type="cellIs" dxfId="86" priority="16" operator="equal">
      <formula>1</formula>
    </cfRule>
  </conditionalFormatting>
  <conditionalFormatting sqref="N168">
    <cfRule type="cellIs" dxfId="85" priority="14" operator="equal">
      <formula>1</formula>
    </cfRule>
  </conditionalFormatting>
  <conditionalFormatting sqref="Q3:T23 Q142:T143 Q162:T165 Q123:T140 Q62:T75 Q77:T121 Q25:T55 Q57:T60 Q145:T160">
    <cfRule type="cellIs" dxfId="84" priority="8" operator="lessThan">
      <formula>0.9</formula>
    </cfRule>
    <cfRule type="cellIs" dxfId="83" priority="9" operator="greaterThan">
      <formula>1.1</formula>
    </cfRule>
  </conditionalFormatting>
  <conditionalFormatting sqref="U3:U23 U25:U55 U57:U60 U62:U121 U123:U143 U145:U165">
    <cfRule type="cellIs" dxfId="82" priority="6" operator="lessThan">
      <formula>0.8</formula>
    </cfRule>
    <cfRule type="cellIs" dxfId="81" priority="7" operator="greaterThan">
      <formula>1.2</formula>
    </cfRule>
  </conditionalFormatting>
  <conditionalFormatting sqref="Q169:T183">
    <cfRule type="cellIs" dxfId="80" priority="4" operator="lessThan">
      <formula>0.9</formula>
    </cfRule>
    <cfRule type="cellIs" dxfId="79" priority="5" operator="greaterThan">
      <formula>1.1</formula>
    </cfRule>
  </conditionalFormatting>
  <conditionalFormatting sqref="U169:U183">
    <cfRule type="cellIs" dxfId="78" priority="2" operator="lessThan">
      <formula>0.8</formula>
    </cfRule>
    <cfRule type="cellIs" dxfId="77" priority="3" operator="greaterThan">
      <formula>1.2</formula>
    </cfRule>
  </conditionalFormatting>
  <conditionalFormatting sqref="A12:A42 A45:A86 A88:A116 A118 A120:A165">
    <cfRule type="expression" dxfId="76" priority="1">
      <formula>COUNTIF(#REF!,A12)&gt;0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O615"/>
  <sheetViews>
    <sheetView zoomScaleNormal="100" workbookViewId="0">
      <pane xSplit="2" ySplit="2" topLeftCell="C115" activePane="bottomRight" state="frozen"/>
      <selection pane="topRight" activeCell="B1" sqref="B1"/>
      <selection pane="bottomLeft" activeCell="A3" sqref="A3"/>
      <selection pane="bottomRight" activeCell="V1" sqref="V1:V1048576"/>
    </sheetView>
  </sheetViews>
  <sheetFormatPr baseColWidth="10" defaultColWidth="12.5703125" defaultRowHeight="15.75" customHeight="1" x14ac:dyDescent="0.2"/>
  <cols>
    <col min="1" max="1" width="12.5703125" style="60"/>
    <col min="2" max="2" width="21.42578125" style="60" customWidth="1"/>
    <col min="3" max="4" width="9.42578125" style="60" customWidth="1"/>
    <col min="5" max="7" width="9.42578125" style="239" customWidth="1"/>
    <col min="8" max="16" width="7" style="60" customWidth="1"/>
    <col min="17" max="21" width="6.85546875" style="252" customWidth="1"/>
    <col min="22" max="22" width="47.140625" style="60" customWidth="1"/>
    <col min="23" max="27" width="5.140625" style="249" customWidth="1"/>
    <col min="28" max="28" width="6.85546875" style="260" customWidth="1"/>
    <col min="29" max="32" width="5.140625" style="251" customWidth="1"/>
    <col min="33" max="33" width="5.140625" style="265" customWidth="1"/>
    <col min="34" max="37" width="5.140625" style="251" customWidth="1"/>
    <col min="38" max="38" width="5.140625" style="265" customWidth="1"/>
    <col min="39" max="42" width="5.140625" style="251" customWidth="1"/>
    <col min="43" max="43" width="5.140625" style="265" customWidth="1"/>
    <col min="44" max="47" width="5.140625" style="251" customWidth="1"/>
    <col min="48" max="48" width="5.140625" style="265" customWidth="1"/>
    <col min="49" max="52" width="5.140625" style="251" customWidth="1"/>
    <col min="53" max="53" width="5.140625" style="265" customWidth="1"/>
    <col min="54" max="57" width="5.140625" style="251" customWidth="1"/>
    <col min="58" max="58" width="5.140625" style="265" customWidth="1"/>
    <col min="59" max="16384" width="12.5703125" style="60"/>
  </cols>
  <sheetData>
    <row r="1" spans="1:58" ht="13.5" thickBot="1" x14ac:dyDescent="0.25">
      <c r="C1" s="232" t="s">
        <v>197</v>
      </c>
      <c r="D1" s="232" t="s">
        <v>198</v>
      </c>
      <c r="E1" s="233" t="s">
        <v>249</v>
      </c>
      <c r="F1" s="168" t="s">
        <v>199</v>
      </c>
      <c r="G1" s="169" t="s">
        <v>200</v>
      </c>
      <c r="H1" s="234">
        <f>SUM(H12:H165)</f>
        <v>17</v>
      </c>
      <c r="I1" s="234">
        <f t="shared" ref="I1:P1" si="0">SUM(I12:I165)</f>
        <v>7</v>
      </c>
      <c r="J1" s="234">
        <f t="shared" si="0"/>
        <v>17</v>
      </c>
      <c r="K1" s="234">
        <f t="shared" si="0"/>
        <v>40</v>
      </c>
      <c r="L1" s="234">
        <f t="shared" si="0"/>
        <v>27</v>
      </c>
      <c r="M1" s="234">
        <f t="shared" si="0"/>
        <v>9</v>
      </c>
      <c r="N1" s="234">
        <f t="shared" si="0"/>
        <v>21</v>
      </c>
      <c r="O1" s="234">
        <f t="shared" si="0"/>
        <v>12</v>
      </c>
      <c r="P1" s="234">
        <f t="shared" si="0"/>
        <v>4</v>
      </c>
      <c r="AC1" s="261" t="s">
        <v>325</v>
      </c>
      <c r="AD1" s="261"/>
      <c r="AE1" s="261"/>
      <c r="AF1" s="261"/>
      <c r="AG1" s="262"/>
      <c r="AH1" s="263" t="s">
        <v>326</v>
      </c>
      <c r="AI1" s="263"/>
      <c r="AJ1" s="263"/>
      <c r="AK1" s="263"/>
      <c r="AL1" s="262"/>
      <c r="AM1" s="263" t="s">
        <v>327</v>
      </c>
      <c r="AN1" s="263"/>
      <c r="AO1" s="263"/>
      <c r="AP1" s="263"/>
      <c r="AQ1" s="262"/>
      <c r="AR1" s="263" t="s">
        <v>328</v>
      </c>
      <c r="AS1" s="263"/>
      <c r="AT1" s="263"/>
      <c r="AU1" s="263"/>
      <c r="AV1" s="262"/>
      <c r="AW1" s="263" t="s">
        <v>329</v>
      </c>
      <c r="AX1" s="263"/>
      <c r="AY1" s="263"/>
      <c r="AZ1" s="263"/>
      <c r="BA1" s="262"/>
      <c r="BB1" s="263" t="s">
        <v>330</v>
      </c>
      <c r="BC1" s="263"/>
      <c r="BD1" s="263"/>
      <c r="BE1" s="263"/>
      <c r="BF1" s="262"/>
    </row>
    <row r="2" spans="1:58" s="235" customFormat="1" ht="60" customHeight="1" x14ac:dyDescent="0.2">
      <c r="C2" s="243">
        <v>2007</v>
      </c>
      <c r="D2" s="244">
        <v>2010</v>
      </c>
      <c r="E2" s="245">
        <v>2013</v>
      </c>
      <c r="F2" s="245">
        <v>2016</v>
      </c>
      <c r="G2" s="245">
        <v>2019</v>
      </c>
      <c r="H2" s="236" t="s">
        <v>670</v>
      </c>
      <c r="I2" s="236" t="s">
        <v>671</v>
      </c>
      <c r="J2" s="236" t="s">
        <v>678</v>
      </c>
      <c r="K2" s="236" t="s">
        <v>672</v>
      </c>
      <c r="L2" s="236" t="s">
        <v>673</v>
      </c>
      <c r="M2" s="236" t="s">
        <v>677</v>
      </c>
      <c r="N2" s="236" t="s">
        <v>674</v>
      </c>
      <c r="O2" s="236" t="s">
        <v>675</v>
      </c>
      <c r="P2" s="236" t="s">
        <v>676</v>
      </c>
      <c r="Q2" s="268">
        <v>2010</v>
      </c>
      <c r="R2" s="269">
        <v>2013</v>
      </c>
      <c r="S2" s="269">
        <v>2016</v>
      </c>
      <c r="T2" s="270">
        <v>2019</v>
      </c>
      <c r="U2" s="271" t="s">
        <v>679</v>
      </c>
      <c r="W2" s="253">
        <v>2007</v>
      </c>
      <c r="X2" s="253">
        <v>2010</v>
      </c>
      <c r="Y2" s="254">
        <v>2013</v>
      </c>
      <c r="Z2" s="254">
        <v>2016</v>
      </c>
      <c r="AA2" s="254">
        <v>2019</v>
      </c>
      <c r="AB2" s="258"/>
      <c r="AC2" s="257">
        <v>2007</v>
      </c>
      <c r="AD2" s="255">
        <v>2010</v>
      </c>
      <c r="AE2" s="256">
        <v>2013</v>
      </c>
      <c r="AF2" s="256">
        <v>2016</v>
      </c>
      <c r="AG2" s="256">
        <v>2019</v>
      </c>
      <c r="AH2" s="257">
        <v>2007</v>
      </c>
      <c r="AI2" s="255">
        <v>2010</v>
      </c>
      <c r="AJ2" s="256">
        <v>2013</v>
      </c>
      <c r="AK2" s="256">
        <v>2016</v>
      </c>
      <c r="AL2" s="256">
        <v>2019</v>
      </c>
      <c r="AM2" s="257">
        <v>2007</v>
      </c>
      <c r="AN2" s="255">
        <v>2010</v>
      </c>
      <c r="AO2" s="256">
        <v>2013</v>
      </c>
      <c r="AP2" s="256">
        <v>2016</v>
      </c>
      <c r="AQ2" s="256">
        <v>2019</v>
      </c>
      <c r="AR2" s="257">
        <v>2007</v>
      </c>
      <c r="AS2" s="255">
        <v>2010</v>
      </c>
      <c r="AT2" s="256">
        <v>2013</v>
      </c>
      <c r="AU2" s="256">
        <v>2016</v>
      </c>
      <c r="AV2" s="256">
        <v>2019</v>
      </c>
      <c r="AW2" s="257">
        <v>2007</v>
      </c>
      <c r="AX2" s="255">
        <v>2010</v>
      </c>
      <c r="AY2" s="256">
        <v>2013</v>
      </c>
      <c r="AZ2" s="256">
        <v>2016</v>
      </c>
      <c r="BA2" s="256">
        <v>2019</v>
      </c>
      <c r="BB2" s="257">
        <v>2007</v>
      </c>
      <c r="BC2" s="255">
        <v>2010</v>
      </c>
      <c r="BD2" s="256">
        <v>2013</v>
      </c>
      <c r="BE2" s="256">
        <v>2016</v>
      </c>
      <c r="BF2" s="256">
        <v>2019</v>
      </c>
    </row>
    <row r="3" spans="1:58" s="235" customFormat="1" ht="12.75" x14ac:dyDescent="0.2">
      <c r="A3" s="236" t="s">
        <v>670</v>
      </c>
      <c r="B3" s="236" t="s">
        <v>670</v>
      </c>
      <c r="C3" s="246">
        <f>AVERAGE(C14,C21,C53,C75,C76,C82,C86,C90,C107,C119,C128,C132,C144,C153,C154,C157,C163)</f>
        <v>0.54167632898778484</v>
      </c>
      <c r="D3" s="246">
        <f t="shared" ref="D3:G3" si="1">AVERAGE(D14,D21,D53,D75,D76,D82,D86,D90,D107,D119,D128,D132,D144,D153,D154,D157,D163)</f>
        <v>0.55385822107153715</v>
      </c>
      <c r="E3" s="246">
        <f t="shared" si="1"/>
        <v>0.5727262516534084</v>
      </c>
      <c r="F3" s="246">
        <f t="shared" si="1"/>
        <v>0.56575026213428636</v>
      </c>
      <c r="G3" s="246">
        <f t="shared" si="1"/>
        <v>0.57060672743740681</v>
      </c>
      <c r="H3" s="236"/>
      <c r="I3" s="236"/>
      <c r="J3" s="236"/>
      <c r="K3" s="236"/>
      <c r="L3" s="236"/>
      <c r="M3" s="236"/>
      <c r="N3" s="236"/>
      <c r="O3" s="236"/>
      <c r="P3" s="236"/>
      <c r="Q3" s="250">
        <f>D3/C3</f>
        <v>1.0224892457577319</v>
      </c>
      <c r="R3" s="250">
        <f t="shared" ref="R3:T18" si="2">E3/D3</f>
        <v>1.0340665351962597</v>
      </c>
      <c r="S3" s="250">
        <f t="shared" si="2"/>
        <v>0.98781967912421864</v>
      </c>
      <c r="T3" s="250">
        <f t="shared" si="2"/>
        <v>1.0085841149852932</v>
      </c>
      <c r="U3" s="272">
        <f>G3/C3</f>
        <v>1.0534090136515351</v>
      </c>
      <c r="W3" s="250"/>
      <c r="X3" s="250"/>
      <c r="Y3" s="250"/>
      <c r="Z3" s="250"/>
      <c r="AA3" s="250"/>
      <c r="AB3" s="258"/>
      <c r="AC3" s="250"/>
      <c r="AD3" s="250"/>
      <c r="AE3" s="250"/>
      <c r="AF3" s="250"/>
      <c r="AG3" s="264"/>
      <c r="AH3" s="250"/>
      <c r="AI3" s="250"/>
      <c r="AJ3" s="250"/>
      <c r="AK3" s="250"/>
      <c r="AL3" s="264"/>
      <c r="AM3" s="250"/>
      <c r="AN3" s="250"/>
      <c r="AO3" s="250"/>
      <c r="AP3" s="250"/>
      <c r="AQ3" s="264"/>
      <c r="AR3" s="250"/>
      <c r="AS3" s="250"/>
      <c r="AT3" s="250"/>
      <c r="AU3" s="250"/>
      <c r="AV3" s="264"/>
      <c r="AW3" s="250"/>
      <c r="AX3" s="250"/>
      <c r="AY3" s="250"/>
      <c r="AZ3" s="250"/>
      <c r="BA3" s="264"/>
      <c r="BB3" s="250"/>
      <c r="BC3" s="250"/>
      <c r="BD3" s="250"/>
      <c r="BE3" s="250"/>
      <c r="BF3" s="264"/>
    </row>
    <row r="4" spans="1:58" s="235" customFormat="1" ht="12.75" x14ac:dyDescent="0.2">
      <c r="A4" s="236" t="s">
        <v>671</v>
      </c>
      <c r="B4" s="236" t="s">
        <v>671</v>
      </c>
      <c r="C4" s="246">
        <f>AVERAGE(C12,C22,C73,C98,C111,C120,C143)</f>
        <v>0.37544113001972806</v>
      </c>
      <c r="D4" s="246">
        <f t="shared" ref="D4:G4" si="3">AVERAGE(D12,D22,D73,D98,D111,D120,D143)</f>
        <v>0.39217456140559065</v>
      </c>
      <c r="E4" s="246">
        <f t="shared" si="3"/>
        <v>0.38911222737395346</v>
      </c>
      <c r="F4" s="246">
        <f t="shared" si="3"/>
        <v>0.41098046883320244</v>
      </c>
      <c r="G4" s="246">
        <f t="shared" si="3"/>
        <v>0.41660207660402759</v>
      </c>
      <c r="H4" s="236"/>
      <c r="I4" s="236"/>
      <c r="J4" s="236"/>
      <c r="K4" s="236"/>
      <c r="L4" s="236"/>
      <c r="M4" s="236"/>
      <c r="N4" s="236"/>
      <c r="O4" s="236"/>
      <c r="P4" s="236"/>
      <c r="Q4" s="250">
        <f t="shared" ref="Q4:T67" si="4">D4/C4</f>
        <v>1.0445700538589986</v>
      </c>
      <c r="R4" s="250">
        <f t="shared" si="2"/>
        <v>0.99219140063378541</v>
      </c>
      <c r="S4" s="250">
        <f t="shared" si="2"/>
        <v>1.0562003450953821</v>
      </c>
      <c r="T4" s="250">
        <f t="shared" si="2"/>
        <v>1.0136785278064071</v>
      </c>
      <c r="U4" s="272">
        <f t="shared" ref="U4:U67" si="5">G4/C4</f>
        <v>1.1096335571495235</v>
      </c>
      <c r="W4" s="250"/>
      <c r="X4" s="250"/>
      <c r="Y4" s="250"/>
      <c r="Z4" s="250"/>
      <c r="AA4" s="250"/>
      <c r="AB4" s="258"/>
      <c r="AC4" s="250"/>
      <c r="AD4" s="250"/>
      <c r="AE4" s="250"/>
      <c r="AF4" s="250"/>
      <c r="AG4" s="264"/>
      <c r="AH4" s="250"/>
      <c r="AI4" s="250"/>
      <c r="AJ4" s="250"/>
      <c r="AK4" s="250"/>
      <c r="AL4" s="264"/>
      <c r="AM4" s="250"/>
      <c r="AN4" s="250"/>
      <c r="AO4" s="250"/>
      <c r="AP4" s="250"/>
      <c r="AQ4" s="264"/>
      <c r="AR4" s="250"/>
      <c r="AS4" s="250"/>
      <c r="AT4" s="250"/>
      <c r="AU4" s="250"/>
      <c r="AV4" s="264"/>
      <c r="AW4" s="250"/>
      <c r="AX4" s="250"/>
      <c r="AY4" s="250"/>
      <c r="AZ4" s="250"/>
      <c r="BA4" s="264"/>
      <c r="BB4" s="250"/>
      <c r="BC4" s="250"/>
      <c r="BD4" s="250"/>
      <c r="BE4" s="250"/>
      <c r="BF4" s="264"/>
    </row>
    <row r="5" spans="1:58" s="235" customFormat="1" ht="12.75" x14ac:dyDescent="0.2">
      <c r="A5" s="236" t="s">
        <v>678</v>
      </c>
      <c r="B5" s="236" t="s">
        <v>678</v>
      </c>
      <c r="C5" s="246">
        <f>AVERAGE(C31,C35,C41,C58,C74,C81,C85,C88,C97,C105,C109,C122,C125,C137,C149,C150,C162)</f>
        <v>0.48639089896637294</v>
      </c>
      <c r="D5" s="246">
        <f t="shared" ref="D5:G5" si="6">AVERAGE(D31,D35,D41,D58,D74,D81,D85,D88,D97,D105,D109,D122,D125,D137,D149,D150,D162)</f>
        <v>0.50238959719666243</v>
      </c>
      <c r="E5" s="246">
        <f t="shared" si="6"/>
        <v>0.53391369851169923</v>
      </c>
      <c r="F5" s="246">
        <f t="shared" si="6"/>
        <v>0.54697610746022263</v>
      </c>
      <c r="G5" s="246">
        <f t="shared" si="6"/>
        <v>0.56819862664384002</v>
      </c>
      <c r="H5" s="236"/>
      <c r="I5" s="236"/>
      <c r="J5" s="236"/>
      <c r="K5" s="236"/>
      <c r="L5" s="236"/>
      <c r="M5" s="236"/>
      <c r="N5" s="236"/>
      <c r="O5" s="236"/>
      <c r="P5" s="236"/>
      <c r="Q5" s="250">
        <f t="shared" si="4"/>
        <v>1.0328926759614299</v>
      </c>
      <c r="R5" s="250">
        <f t="shared" si="2"/>
        <v>1.0627483162289615</v>
      </c>
      <c r="S5" s="250">
        <f t="shared" si="2"/>
        <v>1.0244653939109172</v>
      </c>
      <c r="T5" s="250">
        <f t="shared" si="2"/>
        <v>1.0387997188435891</v>
      </c>
      <c r="U5" s="272">
        <f t="shared" si="5"/>
        <v>1.1681933766674424</v>
      </c>
      <c r="W5" s="250"/>
      <c r="X5" s="250"/>
      <c r="Y5" s="250"/>
      <c r="Z5" s="250"/>
      <c r="AA5" s="250"/>
      <c r="AB5" s="258"/>
      <c r="AC5" s="250"/>
      <c r="AD5" s="250"/>
      <c r="AE5" s="250"/>
      <c r="AF5" s="250"/>
      <c r="AG5" s="264"/>
      <c r="AH5" s="250"/>
      <c r="AI5" s="250"/>
      <c r="AJ5" s="250"/>
      <c r="AK5" s="250"/>
      <c r="AL5" s="264"/>
      <c r="AM5" s="250"/>
      <c r="AN5" s="250"/>
      <c r="AO5" s="250"/>
      <c r="AP5" s="250"/>
      <c r="AQ5" s="264"/>
      <c r="AR5" s="250"/>
      <c r="AS5" s="250"/>
      <c r="AT5" s="250"/>
      <c r="AU5" s="250"/>
      <c r="AV5" s="264"/>
      <c r="AW5" s="250"/>
      <c r="AX5" s="250"/>
      <c r="AY5" s="250"/>
      <c r="AZ5" s="250"/>
      <c r="BA5" s="264"/>
      <c r="BB5" s="250"/>
      <c r="BC5" s="250"/>
      <c r="BD5" s="250"/>
      <c r="BE5" s="250"/>
      <c r="BF5" s="264"/>
    </row>
    <row r="6" spans="1:58" s="235" customFormat="1" ht="12.75" x14ac:dyDescent="0.2">
      <c r="A6" s="236" t="s">
        <v>672</v>
      </c>
      <c r="B6" s="236" t="s">
        <v>672</v>
      </c>
      <c r="C6" s="246">
        <f>AVERAGE(C15,C26,C29,C33,C34,C36,C38,C39,C43,C44,C46,C56,C57,C61,C62,C65,C68,C84,C91,C92,C95,C96,C99,C101,C102,C108,C110,C115,C116,C131,C133,C135,C136,C140,C141,C148,C151,C155,C164,C165)</f>
        <v>0.38285836213698904</v>
      </c>
      <c r="D6" s="246">
        <f t="shared" ref="D6:G6" si="7">AVERAGE(D15,D26,D29,D33,D34,D36,D38,D39,D43,D44,D46,D56,D57,D61,D62,D65,D68,D84,D91,D92,D95,D96,D99,D101,D102,D108,D110,D115,D116,D131,D133,D135,D136,D140,D141,D148,D151,D155,D164,D165)</f>
        <v>0.39321313626515975</v>
      </c>
      <c r="E6" s="246">
        <f t="shared" si="7"/>
        <v>0.40037647470195326</v>
      </c>
      <c r="F6" s="246">
        <f t="shared" si="7"/>
        <v>0.40356631946229626</v>
      </c>
      <c r="G6" s="246">
        <f t="shared" si="7"/>
        <v>0.37564119897685583</v>
      </c>
      <c r="H6" s="236"/>
      <c r="I6" s="236"/>
      <c r="J6" s="236"/>
      <c r="K6" s="236"/>
      <c r="L6" s="236"/>
      <c r="M6" s="236"/>
      <c r="N6" s="236"/>
      <c r="O6" s="236"/>
      <c r="P6" s="236"/>
      <c r="Q6" s="250">
        <f t="shared" si="4"/>
        <v>1.0270459656943989</v>
      </c>
      <c r="R6" s="250">
        <f t="shared" si="2"/>
        <v>1.0182174443733818</v>
      </c>
      <c r="S6" s="250">
        <f t="shared" si="2"/>
        <v>1.0079671133592891</v>
      </c>
      <c r="T6" s="250">
        <f t="shared" si="2"/>
        <v>0.93080413518490024</v>
      </c>
      <c r="U6" s="272">
        <f t="shared" si="5"/>
        <v>0.98114926073483311</v>
      </c>
      <c r="W6" s="250"/>
      <c r="X6" s="250"/>
      <c r="Y6" s="250"/>
      <c r="Z6" s="250"/>
      <c r="AA6" s="250"/>
      <c r="AB6" s="258"/>
      <c r="AC6" s="250"/>
      <c r="AD6" s="250"/>
      <c r="AE6" s="250"/>
      <c r="AF6" s="250"/>
      <c r="AG6" s="264"/>
      <c r="AH6" s="250"/>
      <c r="AI6" s="250"/>
      <c r="AJ6" s="250"/>
      <c r="AK6" s="250"/>
      <c r="AL6" s="264"/>
      <c r="AM6" s="250"/>
      <c r="AN6" s="250"/>
      <c r="AO6" s="250"/>
      <c r="AP6" s="250"/>
      <c r="AQ6" s="264"/>
      <c r="AR6" s="250"/>
      <c r="AS6" s="250"/>
      <c r="AT6" s="250"/>
      <c r="AU6" s="250"/>
      <c r="AV6" s="264"/>
      <c r="AW6" s="250"/>
      <c r="AX6" s="250"/>
      <c r="AY6" s="250"/>
      <c r="AZ6" s="250"/>
      <c r="BA6" s="264"/>
      <c r="BB6" s="250"/>
      <c r="BC6" s="250"/>
      <c r="BD6" s="250"/>
      <c r="BE6" s="250"/>
      <c r="BF6" s="264"/>
    </row>
    <row r="7" spans="1:58" s="235" customFormat="1" ht="12.75" x14ac:dyDescent="0.2">
      <c r="A7" s="236" t="s">
        <v>673</v>
      </c>
      <c r="B7" s="236" t="s">
        <v>673</v>
      </c>
      <c r="C7" s="246">
        <f>AVERAGE(C19,C25,C32,C47,C48,C49,C50,C55,C59,C60,C64,C66,C71,C77,C79,C89,C93,C94,C100,C112,C126,C127,C129,C138,C139,C142,C145)</f>
        <v>0.74575838443729081</v>
      </c>
      <c r="D7" s="246">
        <f t="shared" ref="D7:G7" si="8">AVERAGE(D19,D25,D32,D47,D48,D49,D50,D55,D59,D60,D64,D66,D71,D77,D79,D89,D93,D94,D100,D112,D126,D127,D129,D138,D139,D142,D145)</f>
        <v>0.74500981139555811</v>
      </c>
      <c r="E7" s="246">
        <f t="shared" si="8"/>
        <v>0.74838135167403064</v>
      </c>
      <c r="F7" s="246">
        <f t="shared" si="8"/>
        <v>0.75282003400478459</v>
      </c>
      <c r="G7" s="246">
        <f t="shared" si="8"/>
        <v>0.77199693698940575</v>
      </c>
      <c r="H7" s="236"/>
      <c r="I7" s="236"/>
      <c r="J7" s="236"/>
      <c r="K7" s="236"/>
      <c r="L7" s="236"/>
      <c r="M7" s="236"/>
      <c r="N7" s="236"/>
      <c r="O7" s="236"/>
      <c r="P7" s="236"/>
      <c r="Q7" s="250">
        <f t="shared" si="4"/>
        <v>0.99899622577854419</v>
      </c>
      <c r="R7" s="250">
        <f t="shared" si="2"/>
        <v>1.0045254978215077</v>
      </c>
      <c r="S7" s="250">
        <f t="shared" si="2"/>
        <v>1.0059310434724558</v>
      </c>
      <c r="T7" s="250">
        <f t="shared" si="2"/>
        <v>1.0254734227549784</v>
      </c>
      <c r="U7" s="272">
        <f t="shared" si="5"/>
        <v>1.0351837178095062</v>
      </c>
      <c r="W7" s="250"/>
      <c r="X7" s="250"/>
      <c r="Y7" s="250"/>
      <c r="Z7" s="250"/>
      <c r="AA7" s="250"/>
      <c r="AB7" s="258"/>
      <c r="AC7" s="250"/>
      <c r="AD7" s="250"/>
      <c r="AE7" s="250"/>
      <c r="AF7" s="250"/>
      <c r="AG7" s="264"/>
      <c r="AH7" s="250"/>
      <c r="AI7" s="250"/>
      <c r="AJ7" s="250"/>
      <c r="AK7" s="250"/>
      <c r="AL7" s="264"/>
      <c r="AM7" s="250"/>
      <c r="AN7" s="250"/>
      <c r="AO7" s="250"/>
      <c r="AP7" s="250"/>
      <c r="AQ7" s="264"/>
      <c r="AR7" s="250"/>
      <c r="AS7" s="250"/>
      <c r="AT7" s="250"/>
      <c r="AU7" s="250"/>
      <c r="AV7" s="264"/>
      <c r="AW7" s="250"/>
      <c r="AX7" s="250"/>
      <c r="AY7" s="250"/>
      <c r="AZ7" s="250"/>
      <c r="BA7" s="264"/>
      <c r="BB7" s="250"/>
      <c r="BC7" s="250"/>
      <c r="BD7" s="250"/>
      <c r="BE7" s="250"/>
      <c r="BF7" s="264"/>
    </row>
    <row r="8" spans="1:58" s="235" customFormat="1" ht="12.75" x14ac:dyDescent="0.2">
      <c r="A8" s="236" t="s">
        <v>677</v>
      </c>
      <c r="B8" s="236" t="s">
        <v>677</v>
      </c>
      <c r="C8" s="246">
        <f>AVERAGE(C18,C37,C72,C78,C113,C118,C146,C158,C159)</f>
        <v>0.79786997099950396</v>
      </c>
      <c r="D8" s="246">
        <f t="shared" ref="D8:G8" si="9">AVERAGE(D18,D37,D72,D78,D113,D118,D146,D158,D159)</f>
        <v>0.79092553201170634</v>
      </c>
      <c r="E8" s="246">
        <f t="shared" si="9"/>
        <v>0.79521549334613095</v>
      </c>
      <c r="F8" s="246">
        <f t="shared" si="9"/>
        <v>0.8110177849042659</v>
      </c>
      <c r="G8" s="246">
        <f t="shared" si="9"/>
        <v>0.83391408717196203</v>
      </c>
      <c r="H8" s="236"/>
      <c r="I8" s="236"/>
      <c r="J8" s="236"/>
      <c r="K8" s="236"/>
      <c r="L8" s="236"/>
      <c r="M8" s="236"/>
      <c r="N8" s="236"/>
      <c r="O8" s="236"/>
      <c r="P8" s="236"/>
      <c r="Q8" s="250">
        <f t="shared" si="4"/>
        <v>0.99129627728801695</v>
      </c>
      <c r="R8" s="250">
        <f t="shared" si="2"/>
        <v>1.0054239762920703</v>
      </c>
      <c r="S8" s="250">
        <f t="shared" si="2"/>
        <v>1.0198717098577161</v>
      </c>
      <c r="T8" s="250">
        <f t="shared" si="2"/>
        <v>1.0282315661800177</v>
      </c>
      <c r="U8" s="272">
        <f t="shared" si="5"/>
        <v>1.0451754264260693</v>
      </c>
      <c r="W8" s="250"/>
      <c r="X8" s="250"/>
      <c r="Y8" s="250"/>
      <c r="Z8" s="250"/>
      <c r="AA8" s="250"/>
      <c r="AB8" s="258"/>
      <c r="AC8" s="250"/>
      <c r="AD8" s="250"/>
      <c r="AE8" s="250"/>
      <c r="AF8" s="250"/>
      <c r="AG8" s="264"/>
      <c r="AH8" s="250"/>
      <c r="AI8" s="250"/>
      <c r="AJ8" s="250"/>
      <c r="AK8" s="250"/>
      <c r="AL8" s="264"/>
      <c r="AM8" s="250"/>
      <c r="AN8" s="250"/>
      <c r="AO8" s="250"/>
      <c r="AP8" s="250"/>
      <c r="AQ8" s="264"/>
      <c r="AR8" s="250"/>
      <c r="AS8" s="250"/>
      <c r="AT8" s="250"/>
      <c r="AU8" s="250"/>
      <c r="AV8" s="264"/>
      <c r="AW8" s="250"/>
      <c r="AX8" s="250"/>
      <c r="AY8" s="250"/>
      <c r="AZ8" s="250"/>
      <c r="BA8" s="264"/>
      <c r="BB8" s="250"/>
      <c r="BC8" s="250"/>
      <c r="BD8" s="250"/>
      <c r="BE8" s="250"/>
      <c r="BF8" s="264"/>
    </row>
    <row r="9" spans="1:58" s="235" customFormat="1" ht="12.75" x14ac:dyDescent="0.2">
      <c r="A9" s="236" t="s">
        <v>674</v>
      </c>
      <c r="B9" s="236" t="s">
        <v>674</v>
      </c>
      <c r="C9" s="246">
        <f>AVERAGE(C16,C23,C27,C30,C40,C42,C45,C51,C52,C54,C67,C69,C70,C80,C103,C114,C121,C123,C124,C152,C160)</f>
        <v>0.50535706360717092</v>
      </c>
      <c r="D9" s="246">
        <f t="shared" ref="D9:G9" si="10">AVERAGE(D16,D23,D27,D30,D40,D42,D45,D51,D52,D54,D67,D69,D70,D80,D103,D114,D121,D123,D124,D152,D160)</f>
        <v>0.52654249826452637</v>
      </c>
      <c r="E9" s="246">
        <f t="shared" si="10"/>
        <v>0.54743160547659164</v>
      </c>
      <c r="F9" s="246">
        <f t="shared" si="10"/>
        <v>0.5451075733320897</v>
      </c>
      <c r="G9" s="246">
        <f t="shared" si="10"/>
        <v>0.54308087391278681</v>
      </c>
      <c r="H9" s="236"/>
      <c r="I9" s="236"/>
      <c r="J9" s="236"/>
      <c r="K9" s="236"/>
      <c r="L9" s="236"/>
      <c r="M9" s="236"/>
      <c r="N9" s="236"/>
      <c r="O9" s="236"/>
      <c r="P9" s="236"/>
      <c r="Q9" s="250">
        <f t="shared" si="4"/>
        <v>1.0419217147300499</v>
      </c>
      <c r="R9" s="250">
        <f t="shared" si="2"/>
        <v>1.0396722150271163</v>
      </c>
      <c r="S9" s="250">
        <f t="shared" si="2"/>
        <v>0.99575466209613772</v>
      </c>
      <c r="T9" s="250">
        <f t="shared" si="2"/>
        <v>0.99628201933259841</v>
      </c>
      <c r="U9" s="272">
        <f t="shared" si="5"/>
        <v>1.0746478342191328</v>
      </c>
      <c r="W9" s="250"/>
      <c r="X9" s="250"/>
      <c r="Y9" s="250"/>
      <c r="Z9" s="250"/>
      <c r="AA9" s="250"/>
      <c r="AB9" s="258"/>
      <c r="AC9" s="250"/>
      <c r="AD9" s="250"/>
      <c r="AE9" s="250"/>
      <c r="AF9" s="250"/>
      <c r="AG9" s="264"/>
      <c r="AH9" s="250"/>
      <c r="AI9" s="250"/>
      <c r="AJ9" s="250"/>
      <c r="AK9" s="250"/>
      <c r="AL9" s="264"/>
      <c r="AM9" s="250"/>
      <c r="AN9" s="250"/>
      <c r="AO9" s="250"/>
      <c r="AP9" s="250"/>
      <c r="AQ9" s="264"/>
      <c r="AR9" s="250"/>
      <c r="AS9" s="250"/>
      <c r="AT9" s="250"/>
      <c r="AU9" s="250"/>
      <c r="AV9" s="264"/>
      <c r="AW9" s="250"/>
      <c r="AX9" s="250"/>
      <c r="AY9" s="250"/>
      <c r="AZ9" s="250"/>
      <c r="BA9" s="264"/>
      <c r="BB9" s="250"/>
      <c r="BC9" s="250"/>
      <c r="BD9" s="250"/>
      <c r="BE9" s="250"/>
      <c r="BF9" s="264"/>
    </row>
    <row r="10" spans="1:58" s="235" customFormat="1" ht="12.75" x14ac:dyDescent="0.2">
      <c r="A10" s="236" t="s">
        <v>675</v>
      </c>
      <c r="B10" s="236" t="s">
        <v>675</v>
      </c>
      <c r="C10" s="246">
        <f>AVERAGE(C13,C17,C20,C24,C28,C63,C104,C106,C117,C130,C134,C156)</f>
        <v>0.53907293406531986</v>
      </c>
      <c r="D10" s="246">
        <f t="shared" ref="D10:G10" si="11">AVERAGE(D13,D17,D20,D24,D28,D63,D104,D106,D117,D130,D134,D156)</f>
        <v>0.56380194681335516</v>
      </c>
      <c r="E10" s="246">
        <f t="shared" si="11"/>
        <v>0.5839245066721146</v>
      </c>
      <c r="F10" s="246">
        <f t="shared" si="11"/>
        <v>0.59086044539429194</v>
      </c>
      <c r="G10" s="246">
        <f t="shared" si="11"/>
        <v>0.61834314020797798</v>
      </c>
      <c r="H10" s="236"/>
      <c r="I10" s="236"/>
      <c r="J10" s="236"/>
      <c r="K10" s="236"/>
      <c r="L10" s="236"/>
      <c r="M10" s="236"/>
      <c r="N10" s="236"/>
      <c r="O10" s="236"/>
      <c r="P10" s="236"/>
      <c r="Q10" s="250">
        <f t="shared" si="4"/>
        <v>1.045873222685372</v>
      </c>
      <c r="R10" s="250">
        <f t="shared" si="2"/>
        <v>1.0356908307473811</v>
      </c>
      <c r="S10" s="250">
        <f t="shared" si="2"/>
        <v>1.011878142881357</v>
      </c>
      <c r="T10" s="250">
        <f t="shared" si="2"/>
        <v>1.0465130049369717</v>
      </c>
      <c r="U10" s="272">
        <f t="shared" si="5"/>
        <v>1.1470491303372559</v>
      </c>
      <c r="W10" s="250"/>
      <c r="X10" s="250"/>
      <c r="Y10" s="250"/>
      <c r="Z10" s="250"/>
      <c r="AA10" s="250"/>
      <c r="AB10" s="258"/>
      <c r="AC10" s="250"/>
      <c r="AD10" s="250"/>
      <c r="AE10" s="250"/>
      <c r="AF10" s="250"/>
      <c r="AG10" s="264"/>
      <c r="AH10" s="250"/>
      <c r="AI10" s="250"/>
      <c r="AJ10" s="250"/>
      <c r="AK10" s="250"/>
      <c r="AL10" s="264"/>
      <c r="AM10" s="250"/>
      <c r="AN10" s="250"/>
      <c r="AO10" s="250"/>
      <c r="AP10" s="250"/>
      <c r="AQ10" s="264"/>
      <c r="AR10" s="250"/>
      <c r="AS10" s="250"/>
      <c r="AT10" s="250"/>
      <c r="AU10" s="250"/>
      <c r="AV10" s="264"/>
      <c r="AW10" s="250"/>
      <c r="AX10" s="250"/>
      <c r="AY10" s="250"/>
      <c r="AZ10" s="250"/>
      <c r="BA10" s="264"/>
      <c r="BB10" s="250"/>
      <c r="BC10" s="250"/>
      <c r="BD10" s="250"/>
      <c r="BE10" s="250"/>
      <c r="BF10" s="264"/>
    </row>
    <row r="11" spans="1:58" s="235" customFormat="1" ht="12.75" x14ac:dyDescent="0.2">
      <c r="A11" s="236" t="s">
        <v>676</v>
      </c>
      <c r="B11" s="236" t="s">
        <v>676</v>
      </c>
      <c r="C11" s="246">
        <f>AVERAGE(C83,C87,C147,C161)</f>
        <v>0.47265923584936576</v>
      </c>
      <c r="D11" s="246">
        <f t="shared" ref="D11:G11" si="12">AVERAGE(D83,D87,D147,D161)</f>
        <v>0.51380227388676447</v>
      </c>
      <c r="E11" s="246">
        <f t="shared" si="12"/>
        <v>0.5503891584635564</v>
      </c>
      <c r="F11" s="246">
        <f t="shared" si="12"/>
        <v>0.56489435378095043</v>
      </c>
      <c r="G11" s="246">
        <f t="shared" si="12"/>
        <v>0.56290927714243388</v>
      </c>
      <c r="H11" s="236"/>
      <c r="I11" s="236"/>
      <c r="J11" s="236"/>
      <c r="K11" s="236"/>
      <c r="L11" s="236"/>
      <c r="M11" s="236"/>
      <c r="N11" s="236"/>
      <c r="O11" s="236"/>
      <c r="P11" s="236"/>
      <c r="Q11" s="250">
        <f t="shared" si="4"/>
        <v>1.0870458776997447</v>
      </c>
      <c r="R11" s="250">
        <f t="shared" si="2"/>
        <v>1.0712081017081199</v>
      </c>
      <c r="S11" s="250">
        <f t="shared" si="2"/>
        <v>1.0263544350290004</v>
      </c>
      <c r="T11" s="250">
        <f t="shared" si="2"/>
        <v>0.99648593294439924</v>
      </c>
      <c r="U11" s="272">
        <f t="shared" si="5"/>
        <v>1.1909410299174401</v>
      </c>
      <c r="W11" s="250"/>
      <c r="X11" s="250"/>
      <c r="Y11" s="250"/>
      <c r="Z11" s="250"/>
      <c r="AA11" s="250"/>
      <c r="AB11" s="258"/>
      <c r="AC11" s="250"/>
      <c r="AD11" s="250"/>
      <c r="AE11" s="250"/>
      <c r="AF11" s="250"/>
      <c r="AG11" s="264"/>
      <c r="AH11" s="250"/>
      <c r="AI11" s="250"/>
      <c r="AJ11" s="250"/>
      <c r="AK11" s="250"/>
      <c r="AL11" s="264"/>
      <c r="AM11" s="250"/>
      <c r="AN11" s="250"/>
      <c r="AO11" s="250"/>
      <c r="AP11" s="250"/>
      <c r="AQ11" s="264"/>
      <c r="AR11" s="250"/>
      <c r="AS11" s="250"/>
      <c r="AT11" s="250"/>
      <c r="AU11" s="250"/>
      <c r="AV11" s="264"/>
      <c r="AW11" s="250"/>
      <c r="AX11" s="250"/>
      <c r="AY11" s="250"/>
      <c r="AZ11" s="250"/>
      <c r="BA11" s="264"/>
      <c r="BB11" s="250"/>
      <c r="BC11" s="250"/>
      <c r="BD11" s="250"/>
      <c r="BE11" s="250"/>
      <c r="BF11" s="264"/>
    </row>
    <row r="12" spans="1:58" s="239" customFormat="1" ht="12.75" x14ac:dyDescent="0.2">
      <c r="A12" s="237" t="s">
        <v>12</v>
      </c>
      <c r="B12" s="224" t="s">
        <v>12</v>
      </c>
      <c r="C12" s="238">
        <f>'Transformed 2007'!Y3</f>
        <v>0.22205699634878237</v>
      </c>
      <c r="D12" s="238">
        <f>'Transformed 2010'!Y3</f>
        <v>0.30566387158066938</v>
      </c>
      <c r="E12" s="238">
        <f>'Transformed 2013'!Y3</f>
        <v>0.21944313663657491</v>
      </c>
      <c r="F12" s="238">
        <f>'Transformed 2016'!Y3</f>
        <v>0.23713002637601197</v>
      </c>
      <c r="G12" s="238">
        <f>'Transformed 2019 new'!Y3</f>
        <v>0.24840476604878234</v>
      </c>
      <c r="I12" s="239">
        <v>1</v>
      </c>
      <c r="Q12" s="250">
        <f t="shared" si="4"/>
        <v>1.3765108805694493</v>
      </c>
      <c r="R12" s="250">
        <f t="shared" si="2"/>
        <v>0.71792304239874982</v>
      </c>
      <c r="S12" s="250">
        <f t="shared" si="2"/>
        <v>1.0805989652286494</v>
      </c>
      <c r="T12" s="250">
        <f t="shared" si="2"/>
        <v>1.0475466554998492</v>
      </c>
      <c r="U12" s="272">
        <f t="shared" si="5"/>
        <v>1.1186531842420124</v>
      </c>
      <c r="W12" s="251" t="str">
        <f>IF(ISNUMBER('Transformed 2007'!AE3),IF(ISNUMBER('Transformed 2007'!AG3),IF(ISNUMBER('Transformed 2010'!AI3),IF(ISNUMBER('Transformed 2007'!AK3),IF(ISNUMBER('Transformed 2007'!AM3),IF(ISNUMBER('Transformed 2007'!AO3),"","X"),"X"),"X"),"X"),"X"),"X")</f>
        <v/>
      </c>
      <c r="X12" s="251" t="str">
        <f>IF(ISNUMBER('Transformed 2010'!AE3),IF(ISNUMBER('Transformed 2010'!AG3),IF(ISNUMBER('Transformed 2010'!AI3),IF(ISNUMBER('Transformed 2010'!AK3),IF(ISNUMBER('Transformed 2010'!AM3),IF(ISNUMBER('Transformed 2010'!AO3),"","X"),"X"),"X"),"X"),"X"),"X")</f>
        <v/>
      </c>
      <c r="Y12" s="251" t="str">
        <f>IF(ISNUMBER('Transformed 2013'!AE3),IF(ISNUMBER('Transformed 2013'!AG3),IF(ISNUMBER('Transformed 2013'!AI3),IF(ISNUMBER('Transformed 2013'!AK3),IF(ISNUMBER('Transformed 2013'!AM3),IF(ISNUMBER('Transformed 2013'!AO3),"","X"),"X"),"X"),"X"),"X"),"X")</f>
        <v/>
      </c>
      <c r="Z12" s="251" t="str">
        <f>IF(ISNUMBER('Transformed 2016'!AE3),IF(ISNUMBER('Transformed 2016'!AG3),IF(ISNUMBER('Transformed 2016'!AI3),IF(ISNUMBER('Transformed 2016'!AK3),IF(ISNUMBER('Transformed 2016'!AM3),IF(ISNUMBER('Transformed 2016'!AO3),"","X"),"X"),"X"),"X"),"X"),"X")</f>
        <v/>
      </c>
      <c r="AA12" s="251" t="str">
        <f>IF(ISNUMBER('Transformed 2019 new'!AE3),IF(ISNUMBER('Transformed 2019 new'!AG3),IF(ISNUMBER('Transformed 2019 new'!AI3),IF(ISNUMBER('Transformed 2019 new'!AK3),IF(ISNUMBER('Transformed 2019 new'!AM3),IF(ISNUMBER('Transformed 2019 new'!AO3),"","X"),"X"),"X"),"X"),"X"),"X")</f>
        <v/>
      </c>
      <c r="AB12" s="259"/>
      <c r="AC12" s="251" t="str">
        <f>IF(ISNUMBER('Transformed 2007'!$AE3),"","X")</f>
        <v/>
      </c>
      <c r="AD12" s="251" t="str">
        <f>IF(ISNUMBER('Transformed 2010'!$AE3),"","X")</f>
        <v/>
      </c>
      <c r="AE12" s="251" t="str">
        <f>IF(ISNUMBER('Transformed 2013'!$AE3),"","X")</f>
        <v/>
      </c>
      <c r="AF12" s="251" t="str">
        <f>IF(ISNUMBER('Transformed 2016'!$AE3),"","X")</f>
        <v/>
      </c>
      <c r="AG12" s="265" t="str">
        <f>IF(ISNUMBER('Transformed 2019 new'!$AE3),"","X")</f>
        <v/>
      </c>
      <c r="AH12" s="251" t="str">
        <f>IF(ISNUMBER('Transformed 2007'!$AG3),"","X")</f>
        <v/>
      </c>
      <c r="AI12" s="251" t="str">
        <f>IF(ISNUMBER('Transformed 2010'!$AG3),"","X")</f>
        <v/>
      </c>
      <c r="AJ12" s="251" t="str">
        <f>IF(ISNUMBER('Transformed 2013'!$AG3),"","X")</f>
        <v/>
      </c>
      <c r="AK12" s="251" t="str">
        <f>IF(ISNUMBER('Transformed 2016'!$AG3),"","X")</f>
        <v/>
      </c>
      <c r="AL12" s="265" t="str">
        <f>IF(ISNUMBER('Transformed 2019 new'!$AG3),"","X")</f>
        <v/>
      </c>
      <c r="AM12" s="251" t="str">
        <f>IF(ISNUMBER('Transformed 2007'!$AI3),"","X")</f>
        <v/>
      </c>
      <c r="AN12" s="251" t="str">
        <f>IF(ISNUMBER('Transformed 2010'!$AI3),"","X")</f>
        <v/>
      </c>
      <c r="AO12" s="251" t="str">
        <f>IF(ISNUMBER('Transformed 2013'!$AI3),"","X")</f>
        <v/>
      </c>
      <c r="AP12" s="251" t="str">
        <f>IF(ISNUMBER('Transformed 2016'!$AI3),"","X")</f>
        <v/>
      </c>
      <c r="AQ12" s="265" t="str">
        <f>IF(ISNUMBER('Transformed 2019 new'!$AI3),"","X")</f>
        <v/>
      </c>
      <c r="AR12" s="251" t="str">
        <f>IF(ISNUMBER('Transformed 2007'!$AK3),"","X")</f>
        <v/>
      </c>
      <c r="AS12" s="251" t="str">
        <f>IF(ISNUMBER('Transformed 2010'!$AK3),"","X")</f>
        <v/>
      </c>
      <c r="AT12" s="251" t="str">
        <f>IF(ISNUMBER('Transformed 2013'!$AK3),"","X")</f>
        <v/>
      </c>
      <c r="AU12" s="251" t="str">
        <f>IF(ISNUMBER('Transformed 2016'!$AK3),"","X")</f>
        <v/>
      </c>
      <c r="AV12" s="265" t="str">
        <f>IF(ISNUMBER('Transformed 2019 new'!$AK3),"","X")</f>
        <v/>
      </c>
      <c r="AW12" s="251" t="str">
        <f>IF(ISNUMBER('Transformed 2007'!$AM3),"","X")</f>
        <v/>
      </c>
      <c r="AX12" s="251" t="str">
        <f>IF(ISNUMBER('Transformed 2010'!$AM3),"","X")</f>
        <v/>
      </c>
      <c r="AY12" s="251" t="str">
        <f>IF(ISNUMBER('Transformed 2013'!$AM3),"","X")</f>
        <v/>
      </c>
      <c r="AZ12" s="251" t="str">
        <f>IF(ISNUMBER('Transformed 2016'!$AM3),"","X")</f>
        <v/>
      </c>
      <c r="BA12" s="265" t="str">
        <f>IF(ISNUMBER('Transformed 2019 new'!$AM3),"","X")</f>
        <v/>
      </c>
      <c r="BB12" s="251" t="str">
        <f>IF(ISNUMBER('Transformed 2007'!$AO3),"","X")</f>
        <v/>
      </c>
      <c r="BC12" s="251" t="str">
        <f>IF(ISNUMBER('Transformed 2010'!$AO3),"","X")</f>
        <v/>
      </c>
      <c r="BD12" s="251" t="str">
        <f>IF(ISNUMBER('Transformed 2013'!$AO3),"","X")</f>
        <v/>
      </c>
      <c r="BE12" s="251" t="str">
        <f>IF(ISNUMBER('Transformed 2016'!$AO3),"","X")</f>
        <v/>
      </c>
      <c r="BF12" s="265" t="str">
        <f>IF(ISNUMBER('Transformed 2019 new'!$AO3),"","X")</f>
        <v/>
      </c>
    </row>
    <row r="13" spans="1:58" s="239" customFormat="1" ht="12.75" x14ac:dyDescent="0.2">
      <c r="A13" s="240" t="s">
        <v>13</v>
      </c>
      <c r="B13" s="225" t="s">
        <v>13</v>
      </c>
      <c r="C13" s="238">
        <f>'Transformed 2007'!Y4</f>
        <v>0.50924396064433453</v>
      </c>
      <c r="D13" s="238">
        <f>'Transformed 2010'!Y4</f>
        <v>0.56750916306397747</v>
      </c>
      <c r="E13" s="238">
        <f>'Transformed 2013'!Y4</f>
        <v>0.56513511569701314</v>
      </c>
      <c r="F13" s="238">
        <f>'Transformed 2016'!Y4</f>
        <v>0.59768406772469174</v>
      </c>
      <c r="G13" s="238">
        <f>'Transformed 2019 new'!Y4</f>
        <v>0.59186999385226569</v>
      </c>
      <c r="O13" s="239">
        <v>1</v>
      </c>
      <c r="Q13" s="250">
        <f t="shared" si="4"/>
        <v>1.1144151073405393</v>
      </c>
      <c r="R13" s="250">
        <f t="shared" si="2"/>
        <v>0.99581672416680134</v>
      </c>
      <c r="S13" s="250">
        <f t="shared" si="2"/>
        <v>1.0575949912217615</v>
      </c>
      <c r="T13" s="250">
        <f t="shared" si="2"/>
        <v>0.99027232916788377</v>
      </c>
      <c r="U13" s="272">
        <f t="shared" si="5"/>
        <v>1.1622523575996588</v>
      </c>
      <c r="W13" s="251" t="str">
        <f>IF(ISNUMBER('Transformed 2007'!AE4),IF(ISNUMBER('Transformed 2007'!AG4),IF(ISNUMBER('Transformed 2010'!AI4),IF(ISNUMBER('Transformed 2007'!AK4),IF(ISNUMBER('Transformed 2007'!AM4),IF(ISNUMBER('Transformed 2007'!AO4),"","X"),"X"),"X"),"X"),"X"),"X")</f>
        <v/>
      </c>
      <c r="X13" s="251" t="str">
        <f>IF(ISNUMBER('Transformed 2010'!AE4),IF(ISNUMBER('Transformed 2010'!AG4),IF(ISNUMBER('Transformed 2010'!AI4),IF(ISNUMBER('Transformed 2010'!AK4),IF(ISNUMBER('Transformed 2010'!AM4),IF(ISNUMBER('Transformed 2010'!AO4),"","X"),"X"),"X"),"X"),"X"),"X")</f>
        <v/>
      </c>
      <c r="Y13" s="251" t="str">
        <f>IF(ISNUMBER('Transformed 2013'!AE4),IF(ISNUMBER('Transformed 2013'!AG4),IF(ISNUMBER('Transformed 2013'!AI4),IF(ISNUMBER('Transformed 2013'!AK4),IF(ISNUMBER('Transformed 2013'!AM4),IF(ISNUMBER('Transformed 2013'!AO4),"","X"),"X"),"X"),"X"),"X"),"X")</f>
        <v/>
      </c>
      <c r="Z13" s="251" t="str">
        <f>IF(ISNUMBER('Transformed 2016'!AE4),IF(ISNUMBER('Transformed 2016'!AG4),IF(ISNUMBER('Transformed 2016'!AI4),IF(ISNUMBER('Transformed 2016'!AK4),IF(ISNUMBER('Transformed 2016'!AM4),IF(ISNUMBER('Transformed 2016'!AO4),"","X"),"X"),"X"),"X"),"X"),"X")</f>
        <v/>
      </c>
      <c r="AA13" s="251" t="str">
        <f>IF(ISNUMBER('Transformed 2019 new'!AE4),IF(ISNUMBER('Transformed 2019 new'!AG4),IF(ISNUMBER('Transformed 2019 new'!AI4),IF(ISNUMBER('Transformed 2019 new'!AK4),IF(ISNUMBER('Transformed 2019 new'!AM4),IF(ISNUMBER('Transformed 2019 new'!AO4),"","X"),"X"),"X"),"X"),"X"),"X")</f>
        <v/>
      </c>
      <c r="AB13" s="259"/>
      <c r="AC13" s="251" t="str">
        <f>IF(ISNUMBER('Transformed 2007'!$AE4),"","X")</f>
        <v/>
      </c>
      <c r="AD13" s="251" t="str">
        <f>IF(ISNUMBER('Transformed 2010'!$AE4),"","X")</f>
        <v/>
      </c>
      <c r="AE13" s="251" t="str">
        <f>IF(ISNUMBER('Transformed 2013'!$AE4),"","X")</f>
        <v/>
      </c>
      <c r="AF13" s="251" t="str">
        <f>IF(ISNUMBER('Transformed 2016'!$AE4),"","X")</f>
        <v/>
      </c>
      <c r="AG13" s="265" t="str">
        <f>IF(ISNUMBER('Transformed 2019 new'!$AE4),"","X")</f>
        <v/>
      </c>
      <c r="AH13" s="251" t="str">
        <f>IF(ISNUMBER('Transformed 2007'!$AG4),"","X")</f>
        <v/>
      </c>
      <c r="AI13" s="251" t="str">
        <f>IF(ISNUMBER('Transformed 2010'!$AG4),"","X")</f>
        <v/>
      </c>
      <c r="AJ13" s="251" t="str">
        <f>IF(ISNUMBER('Transformed 2013'!$AG4),"","X")</f>
        <v/>
      </c>
      <c r="AK13" s="251" t="str">
        <f>IF(ISNUMBER('Transformed 2016'!$AG4),"","X")</f>
        <v/>
      </c>
      <c r="AL13" s="265" t="str">
        <f>IF(ISNUMBER('Transformed 2019 new'!$AG4),"","X")</f>
        <v/>
      </c>
      <c r="AM13" s="251" t="str">
        <f>IF(ISNUMBER('Transformed 2007'!$AI4),"","X")</f>
        <v/>
      </c>
      <c r="AN13" s="251" t="str">
        <f>IF(ISNUMBER('Transformed 2010'!$AI4),"","X")</f>
        <v/>
      </c>
      <c r="AO13" s="251" t="str">
        <f>IF(ISNUMBER('Transformed 2013'!$AI4),"","X")</f>
        <v/>
      </c>
      <c r="AP13" s="251" t="str">
        <f>IF(ISNUMBER('Transformed 2016'!$AI4),"","X")</f>
        <v/>
      </c>
      <c r="AQ13" s="265" t="str">
        <f>IF(ISNUMBER('Transformed 2019 new'!$AI4),"","X")</f>
        <v/>
      </c>
      <c r="AR13" s="251" t="str">
        <f>IF(ISNUMBER('Transformed 2007'!$AK4),"","X")</f>
        <v/>
      </c>
      <c r="AS13" s="251" t="str">
        <f>IF(ISNUMBER('Transformed 2010'!$AK4),"","X")</f>
        <v/>
      </c>
      <c r="AT13" s="251" t="str">
        <f>IF(ISNUMBER('Transformed 2013'!$AK4),"","X")</f>
        <v/>
      </c>
      <c r="AU13" s="251" t="str">
        <f>IF(ISNUMBER('Transformed 2016'!$AK4),"","X")</f>
        <v/>
      </c>
      <c r="AV13" s="265" t="str">
        <f>IF(ISNUMBER('Transformed 2019 new'!$AK4),"","X")</f>
        <v/>
      </c>
      <c r="AW13" s="251" t="str">
        <f>IF(ISNUMBER('Transformed 2007'!$AM4),"","X")</f>
        <v/>
      </c>
      <c r="AX13" s="251" t="str">
        <f>IF(ISNUMBER('Transformed 2010'!$AM4),"","X")</f>
        <v/>
      </c>
      <c r="AY13" s="251" t="str">
        <f>IF(ISNUMBER('Transformed 2013'!$AM4),"","X")</f>
        <v/>
      </c>
      <c r="AZ13" s="251" t="str">
        <f>IF(ISNUMBER('Transformed 2016'!$AM4),"","X")</f>
        <v/>
      </c>
      <c r="BA13" s="265" t="str">
        <f>IF(ISNUMBER('Transformed 2019 new'!$AM4),"","X")</f>
        <v/>
      </c>
      <c r="BB13" s="251" t="str">
        <f>IF(ISNUMBER('Transformed 2007'!$AO4),"","X")</f>
        <v/>
      </c>
      <c r="BC13" s="251" t="str">
        <f>IF(ISNUMBER('Transformed 2010'!$AO4),"","X")</f>
        <v/>
      </c>
      <c r="BD13" s="251" t="str">
        <f>IF(ISNUMBER('Transformed 2013'!$AO4),"","X")</f>
        <v/>
      </c>
      <c r="BE13" s="251" t="str">
        <f>IF(ISNUMBER('Transformed 2016'!$AO4),"","X")</f>
        <v/>
      </c>
      <c r="BF13" s="265" t="str">
        <f>IF(ISNUMBER('Transformed 2019 new'!$AO4),"","X")</f>
        <v/>
      </c>
    </row>
    <row r="14" spans="1:58" s="239" customFormat="1" ht="12.75" x14ac:dyDescent="0.2">
      <c r="A14" s="240" t="s">
        <v>14</v>
      </c>
      <c r="B14" s="225" t="s">
        <v>14</v>
      </c>
      <c r="C14" s="238">
        <f>'Transformed 2007'!Y5</f>
        <v>0.54573140053513813</v>
      </c>
      <c r="D14" s="238">
        <f>'Transformed 2010'!Y5</f>
        <v>0.55757295402724472</v>
      </c>
      <c r="E14" s="238">
        <f>'Transformed 2013'!Y5</f>
        <v>0.55100679628885185</v>
      </c>
      <c r="F14" s="238">
        <f>'Transformed 2016'!Y5</f>
        <v>0.56706472462531676</v>
      </c>
      <c r="G14" s="238">
        <f>'Transformed 2019 new'!Y5</f>
        <v>0.58058088777711736</v>
      </c>
      <c r="H14" s="239">
        <v>1</v>
      </c>
      <c r="Q14" s="250">
        <f t="shared" si="4"/>
        <v>1.0216985012782751</v>
      </c>
      <c r="R14" s="250">
        <f t="shared" si="2"/>
        <v>0.98822367962619651</v>
      </c>
      <c r="S14" s="250">
        <f t="shared" si="2"/>
        <v>1.0291428861578813</v>
      </c>
      <c r="T14" s="250">
        <f t="shared" si="2"/>
        <v>1.0238353093833006</v>
      </c>
      <c r="U14" s="272">
        <f t="shared" si="5"/>
        <v>1.0638583141959692</v>
      </c>
      <c r="W14" s="251" t="str">
        <f>IF(ISNUMBER('Transformed 2007'!AE5),IF(ISNUMBER('Transformed 2007'!AG5),IF(ISNUMBER('Transformed 2010'!AI5),IF(ISNUMBER('Transformed 2007'!AK5),IF(ISNUMBER('Transformed 2007'!AM5),IF(ISNUMBER('Transformed 2007'!AO5),"","X"),"X"),"X"),"X"),"X"),"X")</f>
        <v/>
      </c>
      <c r="X14" s="251" t="str">
        <f>IF(ISNUMBER('Transformed 2010'!AE5),IF(ISNUMBER('Transformed 2010'!AG5),IF(ISNUMBER('Transformed 2010'!AI5),IF(ISNUMBER('Transformed 2010'!AK5),IF(ISNUMBER('Transformed 2010'!AM5),IF(ISNUMBER('Transformed 2010'!AO5),"","X"),"X"),"X"),"X"),"X"),"X")</f>
        <v/>
      </c>
      <c r="Y14" s="251" t="str">
        <f>IF(ISNUMBER('Transformed 2013'!AE5),IF(ISNUMBER('Transformed 2013'!AG5),IF(ISNUMBER('Transformed 2013'!AI5),IF(ISNUMBER('Transformed 2013'!AK5),IF(ISNUMBER('Transformed 2013'!AM5),IF(ISNUMBER('Transformed 2013'!AO5),"","X"),"X"),"X"),"X"),"X"),"X")</f>
        <v/>
      </c>
      <c r="Z14" s="251" t="str">
        <f>IF(ISNUMBER('Transformed 2016'!AE5),IF(ISNUMBER('Transformed 2016'!AG5),IF(ISNUMBER('Transformed 2016'!AI5),IF(ISNUMBER('Transformed 2016'!AK5),IF(ISNUMBER('Transformed 2016'!AM5),IF(ISNUMBER('Transformed 2016'!AO5),"","X"),"X"),"X"),"X"),"X"),"X")</f>
        <v/>
      </c>
      <c r="AA14" s="251" t="str">
        <f>IF(ISNUMBER('Transformed 2019 new'!AE5),IF(ISNUMBER('Transformed 2019 new'!AG5),IF(ISNUMBER('Transformed 2019 new'!AI5),IF(ISNUMBER('Transformed 2019 new'!AK5),IF(ISNUMBER('Transformed 2019 new'!AM5),IF(ISNUMBER('Transformed 2019 new'!AO5),"","X"),"X"),"X"),"X"),"X"),"X")</f>
        <v/>
      </c>
      <c r="AB14" s="259"/>
      <c r="AC14" s="251" t="str">
        <f>IF(ISNUMBER('Transformed 2007'!$AE5),"","X")</f>
        <v/>
      </c>
      <c r="AD14" s="251" t="str">
        <f>IF(ISNUMBER('Transformed 2010'!$AE5),"","X")</f>
        <v/>
      </c>
      <c r="AE14" s="251" t="str">
        <f>IF(ISNUMBER('Transformed 2013'!$AE5),"","X")</f>
        <v/>
      </c>
      <c r="AF14" s="251" t="str">
        <f>IF(ISNUMBER('Transformed 2016'!$AE5),"","X")</f>
        <v/>
      </c>
      <c r="AG14" s="265" t="str">
        <f>IF(ISNUMBER('Transformed 2019 new'!$AE5),"","X")</f>
        <v/>
      </c>
      <c r="AH14" s="251" t="str">
        <f>IF(ISNUMBER('Transformed 2007'!$AG5),"","X")</f>
        <v/>
      </c>
      <c r="AI14" s="251" t="str">
        <f>IF(ISNUMBER('Transformed 2010'!$AG5),"","X")</f>
        <v/>
      </c>
      <c r="AJ14" s="251" t="str">
        <f>IF(ISNUMBER('Transformed 2013'!$AG5),"","X")</f>
        <v/>
      </c>
      <c r="AK14" s="251" t="str">
        <f>IF(ISNUMBER('Transformed 2016'!$AG5),"","X")</f>
        <v/>
      </c>
      <c r="AL14" s="265" t="str">
        <f>IF(ISNUMBER('Transformed 2019 new'!$AG5),"","X")</f>
        <v/>
      </c>
      <c r="AM14" s="251" t="str">
        <f>IF(ISNUMBER('Transformed 2007'!$AI5),"","X")</f>
        <v/>
      </c>
      <c r="AN14" s="251" t="str">
        <f>IF(ISNUMBER('Transformed 2010'!$AI5),"","X")</f>
        <v/>
      </c>
      <c r="AO14" s="251" t="str">
        <f>IF(ISNUMBER('Transformed 2013'!$AI5),"","X")</f>
        <v/>
      </c>
      <c r="AP14" s="251" t="str">
        <f>IF(ISNUMBER('Transformed 2016'!$AI5),"","X")</f>
        <v/>
      </c>
      <c r="AQ14" s="265" t="str">
        <f>IF(ISNUMBER('Transformed 2019 new'!$AI5),"","X")</f>
        <v/>
      </c>
      <c r="AR14" s="251" t="str">
        <f>IF(ISNUMBER('Transformed 2007'!$AK5),"","X")</f>
        <v/>
      </c>
      <c r="AS14" s="251" t="str">
        <f>IF(ISNUMBER('Transformed 2010'!$AK5),"","X")</f>
        <v/>
      </c>
      <c r="AT14" s="251" t="str">
        <f>IF(ISNUMBER('Transformed 2013'!$AK5),"","X")</f>
        <v/>
      </c>
      <c r="AU14" s="251" t="str">
        <f>IF(ISNUMBER('Transformed 2016'!$AK5),"","X")</f>
        <v/>
      </c>
      <c r="AV14" s="265" t="str">
        <f>IF(ISNUMBER('Transformed 2019 new'!$AK5),"","X")</f>
        <v/>
      </c>
      <c r="AW14" s="251" t="str">
        <f>IF(ISNUMBER('Transformed 2007'!$AM5),"","X")</f>
        <v/>
      </c>
      <c r="AX14" s="251" t="str">
        <f>IF(ISNUMBER('Transformed 2010'!$AM5),"","X")</f>
        <v/>
      </c>
      <c r="AY14" s="251" t="str">
        <f>IF(ISNUMBER('Transformed 2013'!$AM5),"","X")</f>
        <v/>
      </c>
      <c r="AZ14" s="251" t="str">
        <f>IF(ISNUMBER('Transformed 2016'!$AM5),"","X")</f>
        <v/>
      </c>
      <c r="BA14" s="265" t="str">
        <f>IF(ISNUMBER('Transformed 2019 new'!$AM5),"","X")</f>
        <v/>
      </c>
      <c r="BB14" s="251" t="str">
        <f>IF(ISNUMBER('Transformed 2007'!$AO5),"","X")</f>
        <v/>
      </c>
      <c r="BC14" s="251" t="str">
        <f>IF(ISNUMBER('Transformed 2010'!$AO5),"","X")</f>
        <v/>
      </c>
      <c r="BD14" s="251" t="str">
        <f>IF(ISNUMBER('Transformed 2013'!$AO5),"","X")</f>
        <v/>
      </c>
      <c r="BE14" s="251" t="str">
        <f>IF(ISNUMBER('Transformed 2016'!$AO5),"","X")</f>
        <v/>
      </c>
      <c r="BF14" s="265" t="str">
        <f>IF(ISNUMBER('Transformed 2019 new'!$AO5),"","X")</f>
        <v/>
      </c>
    </row>
    <row r="15" spans="1:58" s="239" customFormat="1" ht="12.75" x14ac:dyDescent="0.2">
      <c r="A15" s="240" t="s">
        <v>15</v>
      </c>
      <c r="B15" s="225" t="s">
        <v>15</v>
      </c>
      <c r="C15" s="238">
        <f>'Transformed 2007'!Y6</f>
        <v>0.34647947017207631</v>
      </c>
      <c r="D15" s="238">
        <f>'Transformed 2010'!Y6</f>
        <v>0.37086641349882271</v>
      </c>
      <c r="E15" s="238">
        <f>'Transformed 2013'!Y6</f>
        <v>0.37004958039992869</v>
      </c>
      <c r="F15" s="238">
        <f>'Transformed 2016'!Y6</f>
        <v>0.31110542702458333</v>
      </c>
      <c r="G15" s="238">
        <f>'Transformed 2019 new'!Y6</f>
        <v>0.25778815373025149</v>
      </c>
      <c r="K15" s="239">
        <v>1</v>
      </c>
      <c r="Q15" s="250">
        <f t="shared" si="4"/>
        <v>1.0703849590702583</v>
      </c>
      <c r="R15" s="250">
        <f t="shared" si="2"/>
        <v>0.9977975004768217</v>
      </c>
      <c r="S15" s="250">
        <f t="shared" si="2"/>
        <v>0.84071282201795272</v>
      </c>
      <c r="T15" s="250">
        <f t="shared" si="2"/>
        <v>0.82861991896361631</v>
      </c>
      <c r="U15" s="272">
        <f t="shared" si="5"/>
        <v>0.74402143827518274</v>
      </c>
      <c r="W15" s="251" t="str">
        <f>IF(ISNUMBER('Transformed 2007'!AE6),IF(ISNUMBER('Transformed 2007'!AG6),IF(ISNUMBER('Transformed 2010'!AI6),IF(ISNUMBER('Transformed 2007'!AK6),IF(ISNUMBER('Transformed 2007'!AM6),IF(ISNUMBER('Transformed 2007'!AO6),"","X"),"X"),"X"),"X"),"X"),"X")</f>
        <v/>
      </c>
      <c r="X15" s="251" t="str">
        <f>IF(ISNUMBER('Transformed 2010'!AE6),IF(ISNUMBER('Transformed 2010'!AG6),IF(ISNUMBER('Transformed 2010'!AI6),IF(ISNUMBER('Transformed 2010'!AK6),IF(ISNUMBER('Transformed 2010'!AM6),IF(ISNUMBER('Transformed 2010'!AO6),"","X"),"X"),"X"),"X"),"X"),"X")</f>
        <v/>
      </c>
      <c r="Y15" s="251" t="str">
        <f>IF(ISNUMBER('Transformed 2013'!AE6),IF(ISNUMBER('Transformed 2013'!AG6),IF(ISNUMBER('Transformed 2013'!AI6),IF(ISNUMBER('Transformed 2013'!AK6),IF(ISNUMBER('Transformed 2013'!AM6),IF(ISNUMBER('Transformed 2013'!AO6),"","X"),"X"),"X"),"X"),"X"),"X")</f>
        <v/>
      </c>
      <c r="Z15" s="251" t="str">
        <f>IF(ISNUMBER('Transformed 2016'!AE6),IF(ISNUMBER('Transformed 2016'!AG6),IF(ISNUMBER('Transformed 2016'!AI6),IF(ISNUMBER('Transformed 2016'!AK6),IF(ISNUMBER('Transformed 2016'!AM6),IF(ISNUMBER('Transformed 2016'!AO6),"","X"),"X"),"X"),"X"),"X"),"X")</f>
        <v/>
      </c>
      <c r="AA15" s="251" t="str">
        <f>IF(ISNUMBER('Transformed 2019 new'!AE6),IF(ISNUMBER('Transformed 2019 new'!AG6),IF(ISNUMBER('Transformed 2019 new'!AI6),IF(ISNUMBER('Transformed 2019 new'!AK6),IF(ISNUMBER('Transformed 2019 new'!AM6),IF(ISNUMBER('Transformed 2019 new'!AO6),"","X"),"X"),"X"),"X"),"X"),"X")</f>
        <v/>
      </c>
      <c r="AB15" s="259"/>
      <c r="AC15" s="251" t="str">
        <f>IF(ISNUMBER('Transformed 2007'!$AE6),"","X")</f>
        <v/>
      </c>
      <c r="AD15" s="251" t="str">
        <f>IF(ISNUMBER('Transformed 2010'!$AE6),"","X")</f>
        <v/>
      </c>
      <c r="AE15" s="251" t="str">
        <f>IF(ISNUMBER('Transformed 2013'!$AE6),"","X")</f>
        <v/>
      </c>
      <c r="AF15" s="251" t="str">
        <f>IF(ISNUMBER('Transformed 2016'!$AE6),"","X")</f>
        <v/>
      </c>
      <c r="AG15" s="265" t="str">
        <f>IF(ISNUMBER('Transformed 2019 new'!$AE6),"","X")</f>
        <v/>
      </c>
      <c r="AH15" s="251" t="str">
        <f>IF(ISNUMBER('Transformed 2007'!$AG6),"","X")</f>
        <v/>
      </c>
      <c r="AI15" s="251" t="str">
        <f>IF(ISNUMBER('Transformed 2010'!$AG6),"","X")</f>
        <v/>
      </c>
      <c r="AJ15" s="251" t="str">
        <f>IF(ISNUMBER('Transformed 2013'!$AG6),"","X")</f>
        <v/>
      </c>
      <c r="AK15" s="251" t="str">
        <f>IF(ISNUMBER('Transformed 2016'!$AG6),"","X")</f>
        <v/>
      </c>
      <c r="AL15" s="265" t="str">
        <f>IF(ISNUMBER('Transformed 2019 new'!$AG6),"","X")</f>
        <v/>
      </c>
      <c r="AM15" s="251" t="str">
        <f>IF(ISNUMBER('Transformed 2007'!$AI6),"","X")</f>
        <v/>
      </c>
      <c r="AN15" s="251" t="str">
        <f>IF(ISNUMBER('Transformed 2010'!$AI6),"","X")</f>
        <v/>
      </c>
      <c r="AO15" s="251" t="str">
        <f>IF(ISNUMBER('Transformed 2013'!$AI6),"","X")</f>
        <v/>
      </c>
      <c r="AP15" s="251" t="str">
        <f>IF(ISNUMBER('Transformed 2016'!$AI6),"","X")</f>
        <v/>
      </c>
      <c r="AQ15" s="265" t="str">
        <f>IF(ISNUMBER('Transformed 2019 new'!$AI6),"","X")</f>
        <v/>
      </c>
      <c r="AR15" s="251" t="str">
        <f>IF(ISNUMBER('Transformed 2007'!$AK6),"","X")</f>
        <v/>
      </c>
      <c r="AS15" s="251" t="str">
        <f>IF(ISNUMBER('Transformed 2010'!$AK6),"","X")</f>
        <v/>
      </c>
      <c r="AT15" s="251" t="str">
        <f>IF(ISNUMBER('Transformed 2013'!$AK6),"","X")</f>
        <v/>
      </c>
      <c r="AU15" s="251" t="str">
        <f>IF(ISNUMBER('Transformed 2016'!$AK6),"","X")</f>
        <v/>
      </c>
      <c r="AV15" s="265" t="str">
        <f>IF(ISNUMBER('Transformed 2019 new'!$AK6),"","X")</f>
        <v/>
      </c>
      <c r="AW15" s="251" t="str">
        <f>IF(ISNUMBER('Transformed 2007'!$AM6),"","X")</f>
        <v/>
      </c>
      <c r="AX15" s="251" t="str">
        <f>IF(ISNUMBER('Transformed 2010'!$AM6),"","X")</f>
        <v/>
      </c>
      <c r="AY15" s="251" t="str">
        <f>IF(ISNUMBER('Transformed 2013'!$AM6),"","X")</f>
        <v/>
      </c>
      <c r="AZ15" s="251" t="str">
        <f>IF(ISNUMBER('Transformed 2016'!$AM6),"","X")</f>
        <v/>
      </c>
      <c r="BA15" s="265" t="str">
        <f>IF(ISNUMBER('Transformed 2019 new'!$AM6),"","X")</f>
        <v/>
      </c>
      <c r="BB15" s="251" t="str">
        <f>IF(ISNUMBER('Transformed 2007'!$AO6),"","X")</f>
        <v/>
      </c>
      <c r="BC15" s="251" t="str">
        <f>IF(ISNUMBER('Transformed 2010'!$AO6),"","X")</f>
        <v/>
      </c>
      <c r="BD15" s="251" t="str">
        <f>IF(ISNUMBER('Transformed 2013'!$AO6),"","X")</f>
        <v/>
      </c>
      <c r="BE15" s="251" t="str">
        <f>IF(ISNUMBER('Transformed 2016'!$AO6),"","X")</f>
        <v/>
      </c>
      <c r="BF15" s="265" t="str">
        <f>IF(ISNUMBER('Transformed 2019 new'!$AO6),"","X")</f>
        <v/>
      </c>
    </row>
    <row r="16" spans="1:58" s="239" customFormat="1" ht="12.75" x14ac:dyDescent="0.2">
      <c r="A16" s="240" t="s">
        <v>16</v>
      </c>
      <c r="B16" s="225" t="s">
        <v>16</v>
      </c>
      <c r="C16" s="238">
        <f>'Transformed 2007'!Y7</f>
        <v>0.59136911677305704</v>
      </c>
      <c r="D16" s="238">
        <f>'Transformed 2010'!Y7</f>
        <v>0.61910673393287863</v>
      </c>
      <c r="E16" s="238">
        <f>'Transformed 2013'!Y7</f>
        <v>0.62332678683287845</v>
      </c>
      <c r="F16" s="238">
        <f>'Transformed 2016'!Y7</f>
        <v>0.64301168908823569</v>
      </c>
      <c r="G16" s="238">
        <f>'Transformed 2019 new'!Y7</f>
        <v>0.66962733640370131</v>
      </c>
      <c r="N16" s="239">
        <v>1</v>
      </c>
      <c r="Q16" s="250">
        <f t="shared" si="4"/>
        <v>1.0469040678200754</v>
      </c>
      <c r="R16" s="250">
        <f t="shared" si="2"/>
        <v>1.0068163576144487</v>
      </c>
      <c r="S16" s="250">
        <f t="shared" si="2"/>
        <v>1.0315803887642567</v>
      </c>
      <c r="T16" s="250">
        <f t="shared" si="2"/>
        <v>1.0413921671520552</v>
      </c>
      <c r="U16" s="272">
        <f t="shared" si="5"/>
        <v>1.1323339643735175</v>
      </c>
      <c r="W16" s="251" t="str">
        <f>IF(ISNUMBER('Transformed 2007'!AE7),IF(ISNUMBER('Transformed 2007'!AG7),IF(ISNUMBER('Transformed 2010'!AI7),IF(ISNUMBER('Transformed 2007'!AK7),IF(ISNUMBER('Transformed 2007'!AM7),IF(ISNUMBER('Transformed 2007'!AO7),"","X"),"X"),"X"),"X"),"X"),"X")</f>
        <v/>
      </c>
      <c r="X16" s="251" t="str">
        <f>IF(ISNUMBER('Transformed 2010'!AE7),IF(ISNUMBER('Transformed 2010'!AG7),IF(ISNUMBER('Transformed 2010'!AI7),IF(ISNUMBER('Transformed 2010'!AK7),IF(ISNUMBER('Transformed 2010'!AM7),IF(ISNUMBER('Transformed 2010'!AO7),"","X"),"X"),"X"),"X"),"X"),"X")</f>
        <v/>
      </c>
      <c r="Y16" s="251" t="str">
        <f>IF(ISNUMBER('Transformed 2013'!AE7),IF(ISNUMBER('Transformed 2013'!AG7),IF(ISNUMBER('Transformed 2013'!AI7),IF(ISNUMBER('Transformed 2013'!AK7),IF(ISNUMBER('Transformed 2013'!AM7),IF(ISNUMBER('Transformed 2013'!AO7),"","X"),"X"),"X"),"X"),"X"),"X")</f>
        <v/>
      </c>
      <c r="Z16" s="251" t="str">
        <f>IF(ISNUMBER('Transformed 2016'!AE7),IF(ISNUMBER('Transformed 2016'!AG7),IF(ISNUMBER('Transformed 2016'!AI7),IF(ISNUMBER('Transformed 2016'!AK7),IF(ISNUMBER('Transformed 2016'!AM7),IF(ISNUMBER('Transformed 2016'!AO7),"","X"),"X"),"X"),"X"),"X"),"X")</f>
        <v/>
      </c>
      <c r="AA16" s="251" t="str">
        <f>IF(ISNUMBER('Transformed 2019 new'!AE7),IF(ISNUMBER('Transformed 2019 new'!AG7),IF(ISNUMBER('Transformed 2019 new'!AI7),IF(ISNUMBER('Transformed 2019 new'!AK7),IF(ISNUMBER('Transformed 2019 new'!AM7),IF(ISNUMBER('Transformed 2019 new'!AO7),"","X"),"X"),"X"),"X"),"X"),"X")</f>
        <v/>
      </c>
      <c r="AB16" s="259"/>
      <c r="AC16" s="251" t="str">
        <f>IF(ISNUMBER('Transformed 2007'!$AE7),"","X")</f>
        <v/>
      </c>
      <c r="AD16" s="251" t="str">
        <f>IF(ISNUMBER('Transformed 2010'!$AE7),"","X")</f>
        <v/>
      </c>
      <c r="AE16" s="251" t="str">
        <f>IF(ISNUMBER('Transformed 2013'!$AE7),"","X")</f>
        <v/>
      </c>
      <c r="AF16" s="251" t="str">
        <f>IF(ISNUMBER('Transformed 2016'!$AE7),"","X")</f>
        <v/>
      </c>
      <c r="AG16" s="265" t="str">
        <f>IF(ISNUMBER('Transformed 2019 new'!$AE7),"","X")</f>
        <v/>
      </c>
      <c r="AH16" s="251" t="str">
        <f>IF(ISNUMBER('Transformed 2007'!$AG7),"","X")</f>
        <v/>
      </c>
      <c r="AI16" s="251" t="str">
        <f>IF(ISNUMBER('Transformed 2010'!$AG7),"","X")</f>
        <v/>
      </c>
      <c r="AJ16" s="251" t="str">
        <f>IF(ISNUMBER('Transformed 2013'!$AG7),"","X")</f>
        <v/>
      </c>
      <c r="AK16" s="251" t="str">
        <f>IF(ISNUMBER('Transformed 2016'!$AG7),"","X")</f>
        <v/>
      </c>
      <c r="AL16" s="265" t="str">
        <f>IF(ISNUMBER('Transformed 2019 new'!$AG7),"","X")</f>
        <v/>
      </c>
      <c r="AM16" s="251" t="str">
        <f>IF(ISNUMBER('Transformed 2007'!$AI7),"","X")</f>
        <v/>
      </c>
      <c r="AN16" s="251" t="str">
        <f>IF(ISNUMBER('Transformed 2010'!$AI7),"","X")</f>
        <v/>
      </c>
      <c r="AO16" s="251" t="str">
        <f>IF(ISNUMBER('Transformed 2013'!$AI7),"","X")</f>
        <v/>
      </c>
      <c r="AP16" s="251" t="str">
        <f>IF(ISNUMBER('Transformed 2016'!$AI7),"","X")</f>
        <v/>
      </c>
      <c r="AQ16" s="265" t="str">
        <f>IF(ISNUMBER('Transformed 2019 new'!$AI7),"","X")</f>
        <v/>
      </c>
      <c r="AR16" s="251" t="str">
        <f>IF(ISNUMBER('Transformed 2007'!$AK7),"","X")</f>
        <v/>
      </c>
      <c r="AS16" s="251" t="str">
        <f>IF(ISNUMBER('Transformed 2010'!$AK7),"","X")</f>
        <v/>
      </c>
      <c r="AT16" s="251" t="str">
        <f>IF(ISNUMBER('Transformed 2013'!$AK7),"","X")</f>
        <v/>
      </c>
      <c r="AU16" s="251" t="str">
        <f>IF(ISNUMBER('Transformed 2016'!$AK7),"","X")</f>
        <v/>
      </c>
      <c r="AV16" s="265" t="str">
        <f>IF(ISNUMBER('Transformed 2019 new'!$AK7),"","X")</f>
        <v/>
      </c>
      <c r="AW16" s="251" t="str">
        <f>IF(ISNUMBER('Transformed 2007'!$AM7),"","X")</f>
        <v/>
      </c>
      <c r="AX16" s="251" t="str">
        <f>IF(ISNUMBER('Transformed 2010'!$AM7),"","X")</f>
        <v/>
      </c>
      <c r="AY16" s="251" t="str">
        <f>IF(ISNUMBER('Transformed 2013'!$AM7),"","X")</f>
        <v/>
      </c>
      <c r="AZ16" s="251" t="str">
        <f>IF(ISNUMBER('Transformed 2016'!$AM7),"","X")</f>
        <v/>
      </c>
      <c r="BA16" s="265" t="str">
        <f>IF(ISNUMBER('Transformed 2019 new'!$AM7),"","X")</f>
        <v/>
      </c>
      <c r="BB16" s="251" t="str">
        <f>IF(ISNUMBER('Transformed 2007'!$AO7),"","X")</f>
        <v/>
      </c>
      <c r="BC16" s="251" t="str">
        <f>IF(ISNUMBER('Transformed 2010'!$AO7),"","X")</f>
        <v/>
      </c>
      <c r="BD16" s="251" t="str">
        <f>IF(ISNUMBER('Transformed 2013'!$AO7),"","X")</f>
        <v/>
      </c>
      <c r="BE16" s="251" t="str">
        <f>IF(ISNUMBER('Transformed 2016'!$AO7),"","X")</f>
        <v/>
      </c>
      <c r="BF16" s="265" t="str">
        <f>IF(ISNUMBER('Transformed 2019 new'!$AO7),"","X")</f>
        <v/>
      </c>
    </row>
    <row r="17" spans="1:58" s="239" customFormat="1" ht="12.75" x14ac:dyDescent="0.2">
      <c r="A17" s="240" t="s">
        <v>17</v>
      </c>
      <c r="B17" s="225" t="s">
        <v>17</v>
      </c>
      <c r="C17" s="238">
        <f>'Transformed 2007'!Y8</f>
        <v>0.39695091417569572</v>
      </c>
      <c r="D17" s="238">
        <f>'Transformed 2010'!Y8</f>
        <v>0.45959774150158861</v>
      </c>
      <c r="E17" s="238">
        <f>'Transformed 2013'!Y8</f>
        <v>0.48982358919355279</v>
      </c>
      <c r="F17" s="238">
        <f>'Transformed 2016'!Y8</f>
        <v>0.5128473284881957</v>
      </c>
      <c r="G17" s="238">
        <f>'Transformed 2019 new'!Y8</f>
        <v>0.52421255782700871</v>
      </c>
      <c r="O17" s="239">
        <v>1</v>
      </c>
      <c r="Q17" s="250">
        <f t="shared" si="4"/>
        <v>1.1578200857805925</v>
      </c>
      <c r="R17" s="250">
        <f t="shared" si="2"/>
        <v>1.0657658751612027</v>
      </c>
      <c r="S17" s="250">
        <f t="shared" si="2"/>
        <v>1.0470041455793284</v>
      </c>
      <c r="T17" s="250">
        <f t="shared" si="2"/>
        <v>1.0221610383977551</v>
      </c>
      <c r="U17" s="272">
        <f t="shared" si="5"/>
        <v>1.3205979356807458</v>
      </c>
      <c r="W17" s="251" t="str">
        <f>IF(ISNUMBER('Transformed 2007'!AE8),IF(ISNUMBER('Transformed 2007'!AG8),IF(ISNUMBER('Transformed 2010'!AI8),IF(ISNUMBER('Transformed 2007'!AK8),IF(ISNUMBER('Transformed 2007'!AM8),IF(ISNUMBER('Transformed 2007'!AO8),"","X"),"X"),"X"),"X"),"X"),"X")</f>
        <v/>
      </c>
      <c r="X17" s="251" t="str">
        <f>IF(ISNUMBER('Transformed 2010'!AE8),IF(ISNUMBER('Transformed 2010'!AG8),IF(ISNUMBER('Transformed 2010'!AI8),IF(ISNUMBER('Transformed 2010'!AK8),IF(ISNUMBER('Transformed 2010'!AM8),IF(ISNUMBER('Transformed 2010'!AO8),"","X"),"X"),"X"),"X"),"X"),"X")</f>
        <v/>
      </c>
      <c r="Y17" s="251" t="str">
        <f>IF(ISNUMBER('Transformed 2013'!AE8),IF(ISNUMBER('Transformed 2013'!AG8),IF(ISNUMBER('Transformed 2013'!AI8),IF(ISNUMBER('Transformed 2013'!AK8),IF(ISNUMBER('Transformed 2013'!AM8),IF(ISNUMBER('Transformed 2013'!AO8),"","X"),"X"),"X"),"X"),"X"),"X")</f>
        <v/>
      </c>
      <c r="Z17" s="251" t="str">
        <f>IF(ISNUMBER('Transformed 2016'!AE8),IF(ISNUMBER('Transformed 2016'!AG8),IF(ISNUMBER('Transformed 2016'!AI8),IF(ISNUMBER('Transformed 2016'!AK8),IF(ISNUMBER('Transformed 2016'!AM8),IF(ISNUMBER('Transformed 2016'!AO8),"","X"),"X"),"X"),"X"),"X"),"X")</f>
        <v/>
      </c>
      <c r="AA17" s="251" t="str">
        <f>IF(ISNUMBER('Transformed 2019 new'!AE8),IF(ISNUMBER('Transformed 2019 new'!AG8),IF(ISNUMBER('Transformed 2019 new'!AI8),IF(ISNUMBER('Transformed 2019 new'!AK8),IF(ISNUMBER('Transformed 2019 new'!AM8),IF(ISNUMBER('Transformed 2019 new'!AO8),"","X"),"X"),"X"),"X"),"X"),"X")</f>
        <v/>
      </c>
      <c r="AB17" s="259"/>
      <c r="AC17" s="251" t="str">
        <f>IF(ISNUMBER('Transformed 2007'!$AE8),"","X")</f>
        <v/>
      </c>
      <c r="AD17" s="251" t="str">
        <f>IF(ISNUMBER('Transformed 2010'!$AE8),"","X")</f>
        <v/>
      </c>
      <c r="AE17" s="251" t="str">
        <f>IF(ISNUMBER('Transformed 2013'!$AE8),"","X")</f>
        <v/>
      </c>
      <c r="AF17" s="251" t="str">
        <f>IF(ISNUMBER('Transformed 2016'!$AE8),"","X")</f>
        <v/>
      </c>
      <c r="AG17" s="265" t="str">
        <f>IF(ISNUMBER('Transformed 2019 new'!$AE8),"","X")</f>
        <v/>
      </c>
      <c r="AH17" s="251" t="str">
        <f>IF(ISNUMBER('Transformed 2007'!$AG8),"","X")</f>
        <v/>
      </c>
      <c r="AI17" s="251" t="str">
        <f>IF(ISNUMBER('Transformed 2010'!$AG8),"","X")</f>
        <v/>
      </c>
      <c r="AJ17" s="251" t="str">
        <f>IF(ISNUMBER('Transformed 2013'!$AG8),"","X")</f>
        <v/>
      </c>
      <c r="AK17" s="251" t="str">
        <f>IF(ISNUMBER('Transformed 2016'!$AG8),"","X")</f>
        <v/>
      </c>
      <c r="AL17" s="265" t="str">
        <f>IF(ISNUMBER('Transformed 2019 new'!$AG8),"","X")</f>
        <v/>
      </c>
      <c r="AM17" s="251" t="str">
        <f>IF(ISNUMBER('Transformed 2007'!$AI8),"","X")</f>
        <v/>
      </c>
      <c r="AN17" s="251" t="str">
        <f>IF(ISNUMBER('Transformed 2010'!$AI8),"","X")</f>
        <v/>
      </c>
      <c r="AO17" s="251" t="str">
        <f>IF(ISNUMBER('Transformed 2013'!$AI8),"","X")</f>
        <v/>
      </c>
      <c r="AP17" s="251" t="str">
        <f>IF(ISNUMBER('Transformed 2016'!$AI8),"","X")</f>
        <v/>
      </c>
      <c r="AQ17" s="265" t="str">
        <f>IF(ISNUMBER('Transformed 2019 new'!$AI8),"","X")</f>
        <v/>
      </c>
      <c r="AR17" s="251" t="str">
        <f>IF(ISNUMBER('Transformed 2007'!$AK8),"","X")</f>
        <v/>
      </c>
      <c r="AS17" s="251" t="str">
        <f>IF(ISNUMBER('Transformed 2010'!$AK8),"","X")</f>
        <v/>
      </c>
      <c r="AT17" s="251" t="str">
        <f>IF(ISNUMBER('Transformed 2013'!$AK8),"","X")</f>
        <v/>
      </c>
      <c r="AU17" s="251" t="str">
        <f>IF(ISNUMBER('Transformed 2016'!$AK8),"","X")</f>
        <v/>
      </c>
      <c r="AV17" s="265" t="str">
        <f>IF(ISNUMBER('Transformed 2019 new'!$AK8),"","X")</f>
        <v/>
      </c>
      <c r="AW17" s="251" t="str">
        <f>IF(ISNUMBER('Transformed 2007'!$AM8),"","X")</f>
        <v/>
      </c>
      <c r="AX17" s="251" t="str">
        <f>IF(ISNUMBER('Transformed 2010'!$AM8),"","X")</f>
        <v/>
      </c>
      <c r="AY17" s="251" t="str">
        <f>IF(ISNUMBER('Transformed 2013'!$AM8),"","X")</f>
        <v/>
      </c>
      <c r="AZ17" s="251" t="str">
        <f>IF(ISNUMBER('Transformed 2016'!$AM8),"","X")</f>
        <v/>
      </c>
      <c r="BA17" s="265" t="str">
        <f>IF(ISNUMBER('Transformed 2019 new'!$AM8),"","X")</f>
        <v/>
      </c>
      <c r="BB17" s="251" t="str">
        <f>IF(ISNUMBER('Transformed 2007'!$AO8),"","X")</f>
        <v/>
      </c>
      <c r="BC17" s="251" t="str">
        <f>IF(ISNUMBER('Transformed 2010'!$AO8),"","X")</f>
        <v/>
      </c>
      <c r="BD17" s="251" t="str">
        <f>IF(ISNUMBER('Transformed 2013'!$AO8),"","X")</f>
        <v/>
      </c>
      <c r="BE17" s="251" t="str">
        <f>IF(ISNUMBER('Transformed 2016'!$AO8),"","X")</f>
        <v/>
      </c>
      <c r="BF17" s="265" t="str">
        <f>IF(ISNUMBER('Transformed 2019 new'!$AO8),"","X")</f>
        <v/>
      </c>
    </row>
    <row r="18" spans="1:58" s="239" customFormat="1" ht="12.75" x14ac:dyDescent="0.2">
      <c r="A18" s="240" t="s">
        <v>18</v>
      </c>
      <c r="B18" s="225" t="s">
        <v>18</v>
      </c>
      <c r="C18" s="238">
        <f>'Transformed 2007'!Y9</f>
        <v>0.78027725646250012</v>
      </c>
      <c r="D18" s="238">
        <f>'Transformed 2010'!Y9</f>
        <v>0.76914417709375016</v>
      </c>
      <c r="E18" s="238">
        <f>'Transformed 2013'!Y9</f>
        <v>0.75136760986160722</v>
      </c>
      <c r="F18" s="238">
        <f>'Transformed 2016'!Y9</f>
        <v>0.77277572833749997</v>
      </c>
      <c r="G18" s="238">
        <f>'Transformed 2019 new'!Y9</f>
        <v>0.84489204608075741</v>
      </c>
      <c r="M18" s="239">
        <v>1</v>
      </c>
      <c r="Q18" s="250">
        <f t="shared" si="4"/>
        <v>0.98573189302066366</v>
      </c>
      <c r="R18" s="250">
        <f t="shared" si="2"/>
        <v>0.97688786086984036</v>
      </c>
      <c r="S18" s="250">
        <f t="shared" si="2"/>
        <v>1.0284922030107684</v>
      </c>
      <c r="T18" s="250">
        <f t="shared" si="2"/>
        <v>1.0933211475189624</v>
      </c>
      <c r="U18" s="272">
        <f t="shared" si="5"/>
        <v>1.0828100384614538</v>
      </c>
      <c r="W18" s="251" t="str">
        <f>IF(ISNUMBER('Transformed 2007'!AE9),IF(ISNUMBER('Transformed 2007'!AG9),IF(ISNUMBER('Transformed 2010'!AI9),IF(ISNUMBER('Transformed 2007'!AK9),IF(ISNUMBER('Transformed 2007'!AM9),IF(ISNUMBER('Transformed 2007'!AO9),"","X"),"X"),"X"),"X"),"X"),"X")</f>
        <v/>
      </c>
      <c r="X18" s="251" t="str">
        <f>IF(ISNUMBER('Transformed 2010'!AE9),IF(ISNUMBER('Transformed 2010'!AG9),IF(ISNUMBER('Transformed 2010'!AI9),IF(ISNUMBER('Transformed 2010'!AK9),IF(ISNUMBER('Transformed 2010'!AM9),IF(ISNUMBER('Transformed 2010'!AO9),"","X"),"X"),"X"),"X"),"X"),"X")</f>
        <v/>
      </c>
      <c r="Y18" s="251" t="str">
        <f>IF(ISNUMBER('Transformed 2013'!AE9),IF(ISNUMBER('Transformed 2013'!AG9),IF(ISNUMBER('Transformed 2013'!AI9),IF(ISNUMBER('Transformed 2013'!AK9),IF(ISNUMBER('Transformed 2013'!AM9),IF(ISNUMBER('Transformed 2013'!AO9),"","X"),"X"),"X"),"X"),"X"),"X")</f>
        <v/>
      </c>
      <c r="Z18" s="251" t="str">
        <f>IF(ISNUMBER('Transformed 2016'!AE9),IF(ISNUMBER('Transformed 2016'!AG9),IF(ISNUMBER('Transformed 2016'!AI9),IF(ISNUMBER('Transformed 2016'!AK9),IF(ISNUMBER('Transformed 2016'!AM9),IF(ISNUMBER('Transformed 2016'!AO9),"","X"),"X"),"X"),"X"),"X"),"X")</f>
        <v/>
      </c>
      <c r="AA18" s="251" t="str">
        <f>IF(ISNUMBER('Transformed 2019 new'!AE9),IF(ISNUMBER('Transformed 2019 new'!AG9),IF(ISNUMBER('Transformed 2019 new'!AI9),IF(ISNUMBER('Transformed 2019 new'!AK9),IF(ISNUMBER('Transformed 2019 new'!AM9),IF(ISNUMBER('Transformed 2019 new'!AO9),"","X"),"X"),"X"),"X"),"X"),"X")</f>
        <v/>
      </c>
      <c r="AB18" s="259"/>
      <c r="AC18" s="251" t="str">
        <f>IF(ISNUMBER('Transformed 2007'!$AE9),"","X")</f>
        <v/>
      </c>
      <c r="AD18" s="251" t="str">
        <f>IF(ISNUMBER('Transformed 2010'!$AE9),"","X")</f>
        <v/>
      </c>
      <c r="AE18" s="251" t="str">
        <f>IF(ISNUMBER('Transformed 2013'!$AE9),"","X")</f>
        <v/>
      </c>
      <c r="AF18" s="251" t="str">
        <f>IF(ISNUMBER('Transformed 2016'!$AE9),"","X")</f>
        <v/>
      </c>
      <c r="AG18" s="265" t="str">
        <f>IF(ISNUMBER('Transformed 2019 new'!$AE9),"","X")</f>
        <v/>
      </c>
      <c r="AH18" s="251" t="str">
        <f>IF(ISNUMBER('Transformed 2007'!$AG9),"","X")</f>
        <v/>
      </c>
      <c r="AI18" s="251" t="str">
        <f>IF(ISNUMBER('Transformed 2010'!$AG9),"","X")</f>
        <v/>
      </c>
      <c r="AJ18" s="251" t="str">
        <f>IF(ISNUMBER('Transformed 2013'!$AG9),"","X")</f>
        <v/>
      </c>
      <c r="AK18" s="251" t="str">
        <f>IF(ISNUMBER('Transformed 2016'!$AG9),"","X")</f>
        <v/>
      </c>
      <c r="AL18" s="265" t="str">
        <f>IF(ISNUMBER('Transformed 2019 new'!$AG9),"","X")</f>
        <v/>
      </c>
      <c r="AM18" s="251" t="str">
        <f>IF(ISNUMBER('Transformed 2007'!$AI9),"","X")</f>
        <v/>
      </c>
      <c r="AN18" s="251" t="str">
        <f>IF(ISNUMBER('Transformed 2010'!$AI9),"","X")</f>
        <v/>
      </c>
      <c r="AO18" s="251" t="str">
        <f>IF(ISNUMBER('Transformed 2013'!$AI9),"","X")</f>
        <v/>
      </c>
      <c r="AP18" s="251" t="str">
        <f>IF(ISNUMBER('Transformed 2016'!$AI9),"","X")</f>
        <v/>
      </c>
      <c r="AQ18" s="265" t="str">
        <f>IF(ISNUMBER('Transformed 2019 new'!$AI9),"","X")</f>
        <v/>
      </c>
      <c r="AR18" s="251" t="str">
        <f>IF(ISNUMBER('Transformed 2007'!$AK9),"","X")</f>
        <v/>
      </c>
      <c r="AS18" s="251" t="str">
        <f>IF(ISNUMBER('Transformed 2010'!$AK9),"","X")</f>
        <v/>
      </c>
      <c r="AT18" s="251" t="str">
        <f>IF(ISNUMBER('Transformed 2013'!$AK9),"","X")</f>
        <v/>
      </c>
      <c r="AU18" s="251" t="str">
        <f>IF(ISNUMBER('Transformed 2016'!$AK9),"","X")</f>
        <v/>
      </c>
      <c r="AV18" s="265" t="str">
        <f>IF(ISNUMBER('Transformed 2019 new'!$AK9),"","X")</f>
        <v/>
      </c>
      <c r="AW18" s="251" t="str">
        <f>IF(ISNUMBER('Transformed 2007'!$AM9),"","X")</f>
        <v/>
      </c>
      <c r="AX18" s="251" t="str">
        <f>IF(ISNUMBER('Transformed 2010'!$AM9),"","X")</f>
        <v/>
      </c>
      <c r="AY18" s="251" t="str">
        <f>IF(ISNUMBER('Transformed 2013'!$AM9),"","X")</f>
        <v/>
      </c>
      <c r="AZ18" s="251" t="str">
        <f>IF(ISNUMBER('Transformed 2016'!$AM9),"","X")</f>
        <v/>
      </c>
      <c r="BA18" s="265" t="str">
        <f>IF(ISNUMBER('Transformed 2019 new'!$AM9),"","X")</f>
        <v/>
      </c>
      <c r="BB18" s="251" t="str">
        <f>IF(ISNUMBER('Transformed 2007'!$AO9),"","X")</f>
        <v/>
      </c>
      <c r="BC18" s="251" t="str">
        <f>IF(ISNUMBER('Transformed 2010'!$AO9),"","X")</f>
        <v/>
      </c>
      <c r="BD18" s="251" t="str">
        <f>IF(ISNUMBER('Transformed 2013'!$AO9),"","X")</f>
        <v/>
      </c>
      <c r="BE18" s="251" t="str">
        <f>IF(ISNUMBER('Transformed 2016'!$AO9),"","X")</f>
        <v/>
      </c>
      <c r="BF18" s="265" t="str">
        <f>IF(ISNUMBER('Transformed 2019 new'!$AO9),"","X")</f>
        <v/>
      </c>
    </row>
    <row r="19" spans="1:58" s="239" customFormat="1" ht="12.75" x14ac:dyDescent="0.2">
      <c r="A19" s="240" t="s">
        <v>19</v>
      </c>
      <c r="B19" s="225" t="s">
        <v>19</v>
      </c>
      <c r="C19" s="238">
        <f>'Transformed 2007'!Y10</f>
        <v>0.84807172652410712</v>
      </c>
      <c r="D19" s="238">
        <f>'Transformed 2010'!Y10</f>
        <v>0.83554813677857132</v>
      </c>
      <c r="E19" s="238">
        <f>'Transformed 2013'!Y10</f>
        <v>0.82563195097321418</v>
      </c>
      <c r="F19" s="238">
        <f>'Transformed 2016'!Y10</f>
        <v>0.83029596872946421</v>
      </c>
      <c r="G19" s="238">
        <f>'Transformed 2019 new'!Y10</f>
        <v>0.84977646746642244</v>
      </c>
      <c r="L19" s="239">
        <v>1</v>
      </c>
      <c r="Q19" s="250">
        <f t="shared" si="4"/>
        <v>0.98523286491714002</v>
      </c>
      <c r="R19" s="250">
        <f t="shared" si="4"/>
        <v>0.9881321190618787</v>
      </c>
      <c r="S19" s="250">
        <f t="shared" si="4"/>
        <v>1.005649027694183</v>
      </c>
      <c r="T19" s="250">
        <f t="shared" si="4"/>
        <v>1.0234621140781495</v>
      </c>
      <c r="U19" s="272">
        <f t="shared" si="5"/>
        <v>1.0020101376911861</v>
      </c>
      <c r="W19" s="251" t="str">
        <f>IF(ISNUMBER('Transformed 2007'!AE10),IF(ISNUMBER('Transformed 2007'!AG10),IF(ISNUMBER('Transformed 2010'!AI10),IF(ISNUMBER('Transformed 2007'!AK10),IF(ISNUMBER('Transformed 2007'!AM10),IF(ISNUMBER('Transformed 2007'!AO10),"","X"),"X"),"X"),"X"),"X"),"X")</f>
        <v/>
      </c>
      <c r="X19" s="251" t="str">
        <f>IF(ISNUMBER('Transformed 2010'!AE10),IF(ISNUMBER('Transformed 2010'!AG10),IF(ISNUMBER('Transformed 2010'!AI10),IF(ISNUMBER('Transformed 2010'!AK10),IF(ISNUMBER('Transformed 2010'!AM10),IF(ISNUMBER('Transformed 2010'!AO10),"","X"),"X"),"X"),"X"),"X"),"X")</f>
        <v/>
      </c>
      <c r="Y19" s="251" t="str">
        <f>IF(ISNUMBER('Transformed 2013'!AE10),IF(ISNUMBER('Transformed 2013'!AG10),IF(ISNUMBER('Transformed 2013'!AI10),IF(ISNUMBER('Transformed 2013'!AK10),IF(ISNUMBER('Transformed 2013'!AM10),IF(ISNUMBER('Transformed 2013'!AO10),"","X"),"X"),"X"),"X"),"X"),"X")</f>
        <v/>
      </c>
      <c r="Z19" s="251" t="str">
        <f>IF(ISNUMBER('Transformed 2016'!AE10),IF(ISNUMBER('Transformed 2016'!AG10),IF(ISNUMBER('Transformed 2016'!AI10),IF(ISNUMBER('Transformed 2016'!AK10),IF(ISNUMBER('Transformed 2016'!AM10),IF(ISNUMBER('Transformed 2016'!AO10),"","X"),"X"),"X"),"X"),"X"),"X")</f>
        <v/>
      </c>
      <c r="AA19" s="251" t="str">
        <f>IF(ISNUMBER('Transformed 2019 new'!AE10),IF(ISNUMBER('Transformed 2019 new'!AG10),IF(ISNUMBER('Transformed 2019 new'!AI10),IF(ISNUMBER('Transformed 2019 new'!AK10),IF(ISNUMBER('Transformed 2019 new'!AM10),IF(ISNUMBER('Transformed 2019 new'!AO10),"","X"),"X"),"X"),"X"),"X"),"X")</f>
        <v/>
      </c>
      <c r="AB19" s="259"/>
      <c r="AC19" s="251" t="str">
        <f>IF(ISNUMBER('Transformed 2007'!$AE10),"","X")</f>
        <v/>
      </c>
      <c r="AD19" s="251" t="str">
        <f>IF(ISNUMBER('Transformed 2010'!$AE10),"","X")</f>
        <v/>
      </c>
      <c r="AE19" s="251" t="str">
        <f>IF(ISNUMBER('Transformed 2013'!$AE10),"","X")</f>
        <v/>
      </c>
      <c r="AF19" s="251" t="str">
        <f>IF(ISNUMBER('Transformed 2016'!$AE10),"","X")</f>
        <v/>
      </c>
      <c r="AG19" s="265" t="str">
        <f>IF(ISNUMBER('Transformed 2019 new'!$AE10),"","X")</f>
        <v/>
      </c>
      <c r="AH19" s="251" t="str">
        <f>IF(ISNUMBER('Transformed 2007'!$AG10),"","X")</f>
        <v/>
      </c>
      <c r="AI19" s="251" t="str">
        <f>IF(ISNUMBER('Transformed 2010'!$AG10),"","X")</f>
        <v/>
      </c>
      <c r="AJ19" s="251" t="str">
        <f>IF(ISNUMBER('Transformed 2013'!$AG10),"","X")</f>
        <v/>
      </c>
      <c r="AK19" s="251" t="str">
        <f>IF(ISNUMBER('Transformed 2016'!$AG10),"","X")</f>
        <v/>
      </c>
      <c r="AL19" s="265" t="str">
        <f>IF(ISNUMBER('Transformed 2019 new'!$AG10),"","X")</f>
        <v/>
      </c>
      <c r="AM19" s="251" t="str">
        <f>IF(ISNUMBER('Transformed 2007'!$AI10),"","X")</f>
        <v/>
      </c>
      <c r="AN19" s="251" t="str">
        <f>IF(ISNUMBER('Transformed 2010'!$AI10),"","X")</f>
        <v/>
      </c>
      <c r="AO19" s="251" t="str">
        <f>IF(ISNUMBER('Transformed 2013'!$AI10),"","X")</f>
        <v/>
      </c>
      <c r="AP19" s="251" t="str">
        <f>IF(ISNUMBER('Transformed 2016'!$AI10),"","X")</f>
        <v/>
      </c>
      <c r="AQ19" s="265" t="str">
        <f>IF(ISNUMBER('Transformed 2019 new'!$AI10),"","X")</f>
        <v/>
      </c>
      <c r="AR19" s="251" t="str">
        <f>IF(ISNUMBER('Transformed 2007'!$AK10),"","X")</f>
        <v/>
      </c>
      <c r="AS19" s="251" t="str">
        <f>IF(ISNUMBER('Transformed 2010'!$AK10),"","X")</f>
        <v/>
      </c>
      <c r="AT19" s="251" t="str">
        <f>IF(ISNUMBER('Transformed 2013'!$AK10),"","X")</f>
        <v/>
      </c>
      <c r="AU19" s="251" t="str">
        <f>IF(ISNUMBER('Transformed 2016'!$AK10),"","X")</f>
        <v/>
      </c>
      <c r="AV19" s="265" t="str">
        <f>IF(ISNUMBER('Transformed 2019 new'!$AK10),"","X")</f>
        <v/>
      </c>
      <c r="AW19" s="251" t="str">
        <f>IF(ISNUMBER('Transformed 2007'!$AM10),"","X")</f>
        <v/>
      </c>
      <c r="AX19" s="251" t="str">
        <f>IF(ISNUMBER('Transformed 2010'!$AM10),"","X")</f>
        <v/>
      </c>
      <c r="AY19" s="251" t="str">
        <f>IF(ISNUMBER('Transformed 2013'!$AM10),"","X")</f>
        <v/>
      </c>
      <c r="AZ19" s="251" t="str">
        <f>IF(ISNUMBER('Transformed 2016'!$AM10),"","X")</f>
        <v/>
      </c>
      <c r="BA19" s="265" t="str">
        <f>IF(ISNUMBER('Transformed 2019 new'!$AM10),"","X")</f>
        <v/>
      </c>
      <c r="BB19" s="251" t="str">
        <f>IF(ISNUMBER('Transformed 2007'!$AO10),"","X")</f>
        <v/>
      </c>
      <c r="BC19" s="251" t="str">
        <f>IF(ISNUMBER('Transformed 2010'!$AO10),"","X")</f>
        <v/>
      </c>
      <c r="BD19" s="251" t="str">
        <f>IF(ISNUMBER('Transformed 2013'!$AO10),"","X")</f>
        <v/>
      </c>
      <c r="BE19" s="251" t="str">
        <f>IF(ISNUMBER('Transformed 2016'!$AO10),"","X")</f>
        <v/>
      </c>
      <c r="BF19" s="265" t="str">
        <f>IF(ISNUMBER('Transformed 2019 new'!$AO10),"","X")</f>
        <v/>
      </c>
    </row>
    <row r="20" spans="1:58" s="239" customFormat="1" ht="12.75" x14ac:dyDescent="0.2">
      <c r="A20" s="240" t="s">
        <v>20</v>
      </c>
      <c r="B20" s="225" t="s">
        <v>20</v>
      </c>
      <c r="C20" s="238">
        <f>'Transformed 2007'!Y11</f>
        <v>0.43433774553066995</v>
      </c>
      <c r="D20" s="238">
        <f>'Transformed 2010'!Y11</f>
        <v>0.4634985330082404</v>
      </c>
      <c r="E20" s="238">
        <f>'Transformed 2013'!Y11</f>
        <v>0.4944568623330613</v>
      </c>
      <c r="F20" s="238">
        <f>'Transformed 2016'!Y11</f>
        <v>0.52049846085284057</v>
      </c>
      <c r="G20" s="238">
        <f>'Transformed 2019 new'!Y11</f>
        <v>0.54221300273161155</v>
      </c>
      <c r="O20" s="239">
        <v>1</v>
      </c>
      <c r="Q20" s="250">
        <f t="shared" si="4"/>
        <v>1.0671385063297736</v>
      </c>
      <c r="R20" s="250">
        <f t="shared" si="4"/>
        <v>1.0667927234286856</v>
      </c>
      <c r="S20" s="250">
        <f t="shared" si="4"/>
        <v>1.0526670787758992</v>
      </c>
      <c r="T20" s="250">
        <f t="shared" si="4"/>
        <v>1.04171874368887</v>
      </c>
      <c r="U20" s="272">
        <f t="shared" si="5"/>
        <v>1.2483672172427487</v>
      </c>
      <c r="W20" s="251" t="str">
        <f>IF(ISNUMBER('Transformed 2007'!AE11),IF(ISNUMBER('Transformed 2007'!AG11),IF(ISNUMBER('Transformed 2010'!AI11),IF(ISNUMBER('Transformed 2007'!AK11),IF(ISNUMBER('Transformed 2007'!AM11),IF(ISNUMBER('Transformed 2007'!AO11),"","X"),"X"),"X"),"X"),"X"),"X")</f>
        <v/>
      </c>
      <c r="X20" s="251" t="str">
        <f>IF(ISNUMBER('Transformed 2010'!AE11),IF(ISNUMBER('Transformed 2010'!AG11),IF(ISNUMBER('Transformed 2010'!AI11),IF(ISNUMBER('Transformed 2010'!AK11),IF(ISNUMBER('Transformed 2010'!AM11),IF(ISNUMBER('Transformed 2010'!AO11),"","X"),"X"),"X"),"X"),"X"),"X")</f>
        <v/>
      </c>
      <c r="Y20" s="251" t="str">
        <f>IF(ISNUMBER('Transformed 2013'!AE11),IF(ISNUMBER('Transformed 2013'!AG11),IF(ISNUMBER('Transformed 2013'!AI11),IF(ISNUMBER('Transformed 2013'!AK11),IF(ISNUMBER('Transformed 2013'!AM11),IF(ISNUMBER('Transformed 2013'!AO11),"","X"),"X"),"X"),"X"),"X"),"X")</f>
        <v/>
      </c>
      <c r="Z20" s="251" t="str">
        <f>IF(ISNUMBER('Transformed 2016'!AE11),IF(ISNUMBER('Transformed 2016'!AG11),IF(ISNUMBER('Transformed 2016'!AI11),IF(ISNUMBER('Transformed 2016'!AK11),IF(ISNUMBER('Transformed 2016'!AM11),IF(ISNUMBER('Transformed 2016'!AO11),"","X"),"X"),"X"),"X"),"X"),"X")</f>
        <v/>
      </c>
      <c r="AA20" s="251" t="str">
        <f>IF(ISNUMBER('Transformed 2019 new'!AE11),IF(ISNUMBER('Transformed 2019 new'!AG11),IF(ISNUMBER('Transformed 2019 new'!AI11),IF(ISNUMBER('Transformed 2019 new'!AK11),IF(ISNUMBER('Transformed 2019 new'!AM11),IF(ISNUMBER('Transformed 2019 new'!AO11),"","X"),"X"),"X"),"X"),"X"),"X")</f>
        <v/>
      </c>
      <c r="AB20" s="259"/>
      <c r="AC20" s="251" t="str">
        <f>IF(ISNUMBER('Transformed 2007'!$AE11),"","X")</f>
        <v/>
      </c>
      <c r="AD20" s="251" t="str">
        <f>IF(ISNUMBER('Transformed 2010'!$AE11),"","X")</f>
        <v/>
      </c>
      <c r="AE20" s="251" t="str">
        <f>IF(ISNUMBER('Transformed 2013'!$AE11),"","X")</f>
        <v/>
      </c>
      <c r="AF20" s="251" t="str">
        <f>IF(ISNUMBER('Transformed 2016'!$AE11),"","X")</f>
        <v/>
      </c>
      <c r="AG20" s="265" t="str">
        <f>IF(ISNUMBER('Transformed 2019 new'!$AE11),"","X")</f>
        <v/>
      </c>
      <c r="AH20" s="251" t="str">
        <f>IF(ISNUMBER('Transformed 2007'!$AG11),"","X")</f>
        <v/>
      </c>
      <c r="AI20" s="251" t="str">
        <f>IF(ISNUMBER('Transformed 2010'!$AG11),"","X")</f>
        <v/>
      </c>
      <c r="AJ20" s="251" t="str">
        <f>IF(ISNUMBER('Transformed 2013'!$AG11),"","X")</f>
        <v/>
      </c>
      <c r="AK20" s="251" t="str">
        <f>IF(ISNUMBER('Transformed 2016'!$AG11),"","X")</f>
        <v/>
      </c>
      <c r="AL20" s="265" t="str">
        <f>IF(ISNUMBER('Transformed 2019 new'!$AG11),"","X")</f>
        <v/>
      </c>
      <c r="AM20" s="251" t="str">
        <f>IF(ISNUMBER('Transformed 2007'!$AI11),"","X")</f>
        <v/>
      </c>
      <c r="AN20" s="251" t="str">
        <f>IF(ISNUMBER('Transformed 2010'!$AI11),"","X")</f>
        <v/>
      </c>
      <c r="AO20" s="251" t="str">
        <f>IF(ISNUMBER('Transformed 2013'!$AI11),"","X")</f>
        <v/>
      </c>
      <c r="AP20" s="251" t="str">
        <f>IF(ISNUMBER('Transformed 2016'!$AI11),"","X")</f>
        <v/>
      </c>
      <c r="AQ20" s="265" t="str">
        <f>IF(ISNUMBER('Transformed 2019 new'!$AI11),"","X")</f>
        <v/>
      </c>
      <c r="AR20" s="251" t="str">
        <f>IF(ISNUMBER('Transformed 2007'!$AK11),"","X")</f>
        <v/>
      </c>
      <c r="AS20" s="251" t="str">
        <f>IF(ISNUMBER('Transformed 2010'!$AK11),"","X")</f>
        <v/>
      </c>
      <c r="AT20" s="251" t="str">
        <f>IF(ISNUMBER('Transformed 2013'!$AK11),"","X")</f>
        <v/>
      </c>
      <c r="AU20" s="251" t="str">
        <f>IF(ISNUMBER('Transformed 2016'!$AK11),"","X")</f>
        <v/>
      </c>
      <c r="AV20" s="265" t="str">
        <f>IF(ISNUMBER('Transformed 2019 new'!$AK11),"","X")</f>
        <v/>
      </c>
      <c r="AW20" s="251" t="str">
        <f>IF(ISNUMBER('Transformed 2007'!$AM11),"","X")</f>
        <v/>
      </c>
      <c r="AX20" s="251" t="str">
        <f>IF(ISNUMBER('Transformed 2010'!$AM11),"","X")</f>
        <v/>
      </c>
      <c r="AY20" s="251" t="str">
        <f>IF(ISNUMBER('Transformed 2013'!$AM11),"","X")</f>
        <v/>
      </c>
      <c r="AZ20" s="251" t="str">
        <f>IF(ISNUMBER('Transformed 2016'!$AM11),"","X")</f>
        <v/>
      </c>
      <c r="BA20" s="265" t="str">
        <f>IF(ISNUMBER('Transformed 2019 new'!$AM11),"","X")</f>
        <v/>
      </c>
      <c r="BB20" s="251" t="str">
        <f>IF(ISNUMBER('Transformed 2007'!$AO11),"","X")</f>
        <v/>
      </c>
      <c r="BC20" s="251" t="str">
        <f>IF(ISNUMBER('Transformed 2010'!$AO11),"","X")</f>
        <v/>
      </c>
      <c r="BD20" s="251" t="str">
        <f>IF(ISNUMBER('Transformed 2013'!$AO11),"","X")</f>
        <v/>
      </c>
      <c r="BE20" s="251" t="str">
        <f>IF(ISNUMBER('Transformed 2016'!$AO11),"","X")</f>
        <v/>
      </c>
      <c r="BF20" s="265" t="str">
        <f>IF(ISNUMBER('Transformed 2019 new'!$AO11),"","X")</f>
        <v/>
      </c>
    </row>
    <row r="21" spans="1:58" s="239" customFormat="1" ht="12.75" x14ac:dyDescent="0.2">
      <c r="A21" s="240" t="s">
        <v>21</v>
      </c>
      <c r="B21" s="225" t="s">
        <v>21</v>
      </c>
      <c r="C21" s="238">
        <f>'Transformed 2007'!Y12</f>
        <v>0.56175943559017849</v>
      </c>
      <c r="D21" s="238">
        <f>'Transformed 2010'!Y12</f>
        <v>0.6165181920160715</v>
      </c>
      <c r="E21" s="238">
        <f>'Transformed 2013'!Y12</f>
        <v>0.61322906275714295</v>
      </c>
      <c r="F21" s="238">
        <f>'Transformed 2016'!Y12</f>
        <v>0.67969412104107141</v>
      </c>
      <c r="G21" s="238">
        <f>'Transformed 2019 new'!Y12</f>
        <v>0.6491805415968166</v>
      </c>
      <c r="H21" s="239">
        <v>1</v>
      </c>
      <c r="Q21" s="250">
        <f t="shared" si="4"/>
        <v>1.0974772348387243</v>
      </c>
      <c r="R21" s="250">
        <f t="shared" si="4"/>
        <v>0.9946649923692068</v>
      </c>
      <c r="S21" s="250">
        <f t="shared" si="4"/>
        <v>1.1083853690578436</v>
      </c>
      <c r="T21" s="250">
        <f t="shared" si="4"/>
        <v>0.95510689514642577</v>
      </c>
      <c r="U21" s="272">
        <f t="shared" si="5"/>
        <v>1.15562018271183</v>
      </c>
      <c r="W21" s="251" t="str">
        <f>IF(ISNUMBER('Transformed 2007'!AE12),IF(ISNUMBER('Transformed 2007'!AG12),IF(ISNUMBER('Transformed 2010'!AI12),IF(ISNUMBER('Transformed 2007'!AK12),IF(ISNUMBER('Transformed 2007'!AM12),IF(ISNUMBER('Transformed 2007'!AO12),"","X"),"X"),"X"),"X"),"X"),"X")</f>
        <v/>
      </c>
      <c r="X21" s="251" t="str">
        <f>IF(ISNUMBER('Transformed 2010'!AE12),IF(ISNUMBER('Transformed 2010'!AG12),IF(ISNUMBER('Transformed 2010'!AI12),IF(ISNUMBER('Transformed 2010'!AK12),IF(ISNUMBER('Transformed 2010'!AM12),IF(ISNUMBER('Transformed 2010'!AO12),"","X"),"X"),"X"),"X"),"X"),"X")</f>
        <v/>
      </c>
      <c r="Y21" s="251" t="str">
        <f>IF(ISNUMBER('Transformed 2013'!AE12),IF(ISNUMBER('Transformed 2013'!AG12),IF(ISNUMBER('Transformed 2013'!AI12),IF(ISNUMBER('Transformed 2013'!AK12),IF(ISNUMBER('Transformed 2013'!AM12),IF(ISNUMBER('Transformed 2013'!AO12),"","X"),"X"),"X"),"X"),"X"),"X")</f>
        <v/>
      </c>
      <c r="Z21" s="251" t="str">
        <f>IF(ISNUMBER('Transformed 2016'!AE12),IF(ISNUMBER('Transformed 2016'!AG12),IF(ISNUMBER('Transformed 2016'!AI12),IF(ISNUMBER('Transformed 2016'!AK12),IF(ISNUMBER('Transformed 2016'!AM12),IF(ISNUMBER('Transformed 2016'!AO12),"","X"),"X"),"X"),"X"),"X"),"X")</f>
        <v/>
      </c>
      <c r="AA21" s="251" t="str">
        <f>IF(ISNUMBER('Transformed 2019 new'!AE12),IF(ISNUMBER('Transformed 2019 new'!AG12),IF(ISNUMBER('Transformed 2019 new'!AI12),IF(ISNUMBER('Transformed 2019 new'!AK12),IF(ISNUMBER('Transformed 2019 new'!AM12),IF(ISNUMBER('Transformed 2019 new'!AO12),"","X"),"X"),"X"),"X"),"X"),"X")</f>
        <v/>
      </c>
      <c r="AB21" s="259"/>
      <c r="AC21" s="251" t="str">
        <f>IF(ISNUMBER('Transformed 2007'!$AE12),"","X")</f>
        <v/>
      </c>
      <c r="AD21" s="251" t="str">
        <f>IF(ISNUMBER('Transformed 2010'!$AE12),"","X")</f>
        <v/>
      </c>
      <c r="AE21" s="251" t="str">
        <f>IF(ISNUMBER('Transformed 2013'!$AE12),"","X")</f>
        <v/>
      </c>
      <c r="AF21" s="251" t="str">
        <f>IF(ISNUMBER('Transformed 2016'!$AE12),"","X")</f>
        <v/>
      </c>
      <c r="AG21" s="265" t="str">
        <f>IF(ISNUMBER('Transformed 2019 new'!$AE12),"","X")</f>
        <v/>
      </c>
      <c r="AH21" s="251" t="str">
        <f>IF(ISNUMBER('Transformed 2007'!$AG12),"","X")</f>
        <v/>
      </c>
      <c r="AI21" s="251" t="str">
        <f>IF(ISNUMBER('Transformed 2010'!$AG12),"","X")</f>
        <v/>
      </c>
      <c r="AJ21" s="251" t="str">
        <f>IF(ISNUMBER('Transformed 2013'!$AG12),"","X")</f>
        <v/>
      </c>
      <c r="AK21" s="251" t="str">
        <f>IF(ISNUMBER('Transformed 2016'!$AG12),"","X")</f>
        <v/>
      </c>
      <c r="AL21" s="265" t="str">
        <f>IF(ISNUMBER('Transformed 2019 new'!$AG12),"","X")</f>
        <v/>
      </c>
      <c r="AM21" s="251" t="str">
        <f>IF(ISNUMBER('Transformed 2007'!$AI12),"","X")</f>
        <v/>
      </c>
      <c r="AN21" s="251" t="str">
        <f>IF(ISNUMBER('Transformed 2010'!$AI12),"","X")</f>
        <v/>
      </c>
      <c r="AO21" s="251" t="str">
        <f>IF(ISNUMBER('Transformed 2013'!$AI12),"","X")</f>
        <v/>
      </c>
      <c r="AP21" s="251" t="str">
        <f>IF(ISNUMBER('Transformed 2016'!$AI12),"","X")</f>
        <v/>
      </c>
      <c r="AQ21" s="265" t="str">
        <f>IF(ISNUMBER('Transformed 2019 new'!$AI12),"","X")</f>
        <v/>
      </c>
      <c r="AR21" s="251" t="str">
        <f>IF(ISNUMBER('Transformed 2007'!$AK12),"","X")</f>
        <v/>
      </c>
      <c r="AS21" s="251" t="str">
        <f>IF(ISNUMBER('Transformed 2010'!$AK12),"","X")</f>
        <v/>
      </c>
      <c r="AT21" s="251" t="str">
        <f>IF(ISNUMBER('Transformed 2013'!$AK12),"","X")</f>
        <v/>
      </c>
      <c r="AU21" s="251" t="str">
        <f>IF(ISNUMBER('Transformed 2016'!$AK12),"","X")</f>
        <v/>
      </c>
      <c r="AV21" s="265" t="str">
        <f>IF(ISNUMBER('Transformed 2019 new'!$AK12),"","X")</f>
        <v/>
      </c>
      <c r="AW21" s="251" t="str">
        <f>IF(ISNUMBER('Transformed 2007'!$AM12),"","X")</f>
        <v/>
      </c>
      <c r="AX21" s="251" t="str">
        <f>IF(ISNUMBER('Transformed 2010'!$AM12),"","X")</f>
        <v/>
      </c>
      <c r="AY21" s="251" t="str">
        <f>IF(ISNUMBER('Transformed 2013'!$AM12),"","X")</f>
        <v/>
      </c>
      <c r="AZ21" s="251" t="str">
        <f>IF(ISNUMBER('Transformed 2016'!$AM12),"","X")</f>
        <v/>
      </c>
      <c r="BA21" s="265" t="str">
        <f>IF(ISNUMBER('Transformed 2019 new'!$AM12),"","X")</f>
        <v/>
      </c>
      <c r="BB21" s="251" t="str">
        <f>IF(ISNUMBER('Transformed 2007'!$AO12),"","X")</f>
        <v/>
      </c>
      <c r="BC21" s="251" t="str">
        <f>IF(ISNUMBER('Transformed 2010'!$AO12),"","X")</f>
        <v/>
      </c>
      <c r="BD21" s="251" t="str">
        <f>IF(ISNUMBER('Transformed 2013'!$AO12),"","X")</f>
        <v/>
      </c>
      <c r="BE21" s="251" t="str">
        <f>IF(ISNUMBER('Transformed 2016'!$AO12),"","X")</f>
        <v/>
      </c>
      <c r="BF21" s="265" t="str">
        <f>IF(ISNUMBER('Transformed 2019 new'!$AO12),"","X")</f>
        <v/>
      </c>
    </row>
    <row r="22" spans="1:58" s="239" customFormat="1" ht="12.75" x14ac:dyDescent="0.2">
      <c r="A22" s="240" t="s">
        <v>22</v>
      </c>
      <c r="B22" s="225" t="s">
        <v>22</v>
      </c>
      <c r="C22" s="238">
        <f>'Transformed 2007'!Y13</f>
        <v>0.30339856250638969</v>
      </c>
      <c r="D22" s="238">
        <f>'Transformed 2010'!Y13</f>
        <v>0.33411769741978253</v>
      </c>
      <c r="E22" s="238">
        <f>'Transformed 2013'!Y13</f>
        <v>0.33960483482871107</v>
      </c>
      <c r="F22" s="238">
        <f>'Transformed 2016'!Y13</f>
        <v>0.34717803154478255</v>
      </c>
      <c r="G22" s="238">
        <f>'Transformed 2019 new'!Y13</f>
        <v>0.35969124087606025</v>
      </c>
      <c r="I22" s="239">
        <v>1</v>
      </c>
      <c r="Q22" s="250">
        <f t="shared" si="4"/>
        <v>1.1012501003947437</v>
      </c>
      <c r="R22" s="250">
        <f t="shared" si="4"/>
        <v>1.0164227679386721</v>
      </c>
      <c r="S22" s="250">
        <f t="shared" si="4"/>
        <v>1.0223000262051369</v>
      </c>
      <c r="T22" s="250">
        <f t="shared" si="4"/>
        <v>1.0360426299889993</v>
      </c>
      <c r="U22" s="272">
        <f t="shared" si="5"/>
        <v>1.1855403595344491</v>
      </c>
      <c r="W22" s="251" t="str">
        <f>IF(ISNUMBER('Transformed 2007'!AE13),IF(ISNUMBER('Transformed 2007'!AG13),IF(ISNUMBER('Transformed 2010'!AI13),IF(ISNUMBER('Transformed 2007'!AK13),IF(ISNUMBER('Transformed 2007'!AM13),IF(ISNUMBER('Transformed 2007'!AO13),"","X"),"X"),"X"),"X"),"X"),"X")</f>
        <v/>
      </c>
      <c r="X22" s="251" t="str">
        <f>IF(ISNUMBER('Transformed 2010'!AE13),IF(ISNUMBER('Transformed 2010'!AG13),IF(ISNUMBER('Transformed 2010'!AI13),IF(ISNUMBER('Transformed 2010'!AK13),IF(ISNUMBER('Transformed 2010'!AM13),IF(ISNUMBER('Transformed 2010'!AO13),"","X"),"X"),"X"),"X"),"X"),"X")</f>
        <v/>
      </c>
      <c r="Y22" s="251" t="str">
        <f>IF(ISNUMBER('Transformed 2013'!AE13),IF(ISNUMBER('Transformed 2013'!AG13),IF(ISNUMBER('Transformed 2013'!AI13),IF(ISNUMBER('Transformed 2013'!AK13),IF(ISNUMBER('Transformed 2013'!AM13),IF(ISNUMBER('Transformed 2013'!AO13),"","X"),"X"),"X"),"X"),"X"),"X")</f>
        <v/>
      </c>
      <c r="Z22" s="251" t="str">
        <f>IF(ISNUMBER('Transformed 2016'!AE13),IF(ISNUMBER('Transformed 2016'!AG13),IF(ISNUMBER('Transformed 2016'!AI13),IF(ISNUMBER('Transformed 2016'!AK13),IF(ISNUMBER('Transformed 2016'!AM13),IF(ISNUMBER('Transformed 2016'!AO13),"","X"),"X"),"X"),"X"),"X"),"X")</f>
        <v/>
      </c>
      <c r="AA22" s="251" t="str">
        <f>IF(ISNUMBER('Transformed 2019 new'!AE13),IF(ISNUMBER('Transformed 2019 new'!AG13),IF(ISNUMBER('Transformed 2019 new'!AI13),IF(ISNUMBER('Transformed 2019 new'!AK13),IF(ISNUMBER('Transformed 2019 new'!AM13),IF(ISNUMBER('Transformed 2019 new'!AO13),"","X"),"X"),"X"),"X"),"X"),"X")</f>
        <v/>
      </c>
      <c r="AB22" s="259"/>
      <c r="AC22" s="251" t="str">
        <f>IF(ISNUMBER('Transformed 2007'!$AE13),"","X")</f>
        <v/>
      </c>
      <c r="AD22" s="251" t="str">
        <f>IF(ISNUMBER('Transformed 2010'!$AE13),"","X")</f>
        <v/>
      </c>
      <c r="AE22" s="251" t="str">
        <f>IF(ISNUMBER('Transformed 2013'!$AE13),"","X")</f>
        <v/>
      </c>
      <c r="AF22" s="251" t="str">
        <f>IF(ISNUMBER('Transformed 2016'!$AE13),"","X")</f>
        <v/>
      </c>
      <c r="AG22" s="265" t="str">
        <f>IF(ISNUMBER('Transformed 2019 new'!$AE13),"","X")</f>
        <v/>
      </c>
      <c r="AH22" s="251" t="str">
        <f>IF(ISNUMBER('Transformed 2007'!$AG13),"","X")</f>
        <v/>
      </c>
      <c r="AI22" s="251" t="str">
        <f>IF(ISNUMBER('Transformed 2010'!$AG13),"","X")</f>
        <v/>
      </c>
      <c r="AJ22" s="251" t="str">
        <f>IF(ISNUMBER('Transformed 2013'!$AG13),"","X")</f>
        <v/>
      </c>
      <c r="AK22" s="251" t="str">
        <f>IF(ISNUMBER('Transformed 2016'!$AG13),"","X")</f>
        <v/>
      </c>
      <c r="AL22" s="265" t="str">
        <f>IF(ISNUMBER('Transformed 2019 new'!$AG13),"","X")</f>
        <v/>
      </c>
      <c r="AM22" s="251" t="str">
        <f>IF(ISNUMBER('Transformed 2007'!$AI13),"","X")</f>
        <v/>
      </c>
      <c r="AN22" s="251" t="str">
        <f>IF(ISNUMBER('Transformed 2010'!$AI13),"","X")</f>
        <v/>
      </c>
      <c r="AO22" s="251" t="str">
        <f>IF(ISNUMBER('Transformed 2013'!$AI13),"","X")</f>
        <v/>
      </c>
      <c r="AP22" s="251" t="str">
        <f>IF(ISNUMBER('Transformed 2016'!$AI13),"","X")</f>
        <v/>
      </c>
      <c r="AQ22" s="265" t="str">
        <f>IF(ISNUMBER('Transformed 2019 new'!$AI13),"","X")</f>
        <v/>
      </c>
      <c r="AR22" s="251" t="str">
        <f>IF(ISNUMBER('Transformed 2007'!$AK13),"","X")</f>
        <v/>
      </c>
      <c r="AS22" s="251" t="str">
        <f>IF(ISNUMBER('Transformed 2010'!$AK13),"","X")</f>
        <v/>
      </c>
      <c r="AT22" s="251" t="str">
        <f>IF(ISNUMBER('Transformed 2013'!$AK13),"","X")</f>
        <v/>
      </c>
      <c r="AU22" s="251" t="str">
        <f>IF(ISNUMBER('Transformed 2016'!$AK13),"","X")</f>
        <v/>
      </c>
      <c r="AV22" s="265" t="str">
        <f>IF(ISNUMBER('Transformed 2019 new'!$AK13),"","X")</f>
        <v/>
      </c>
      <c r="AW22" s="251" t="str">
        <f>IF(ISNUMBER('Transformed 2007'!$AM13),"","X")</f>
        <v/>
      </c>
      <c r="AX22" s="251" t="str">
        <f>IF(ISNUMBER('Transformed 2010'!$AM13),"","X")</f>
        <v/>
      </c>
      <c r="AY22" s="251" t="str">
        <f>IF(ISNUMBER('Transformed 2013'!$AM13),"","X")</f>
        <v/>
      </c>
      <c r="AZ22" s="251" t="str">
        <f>IF(ISNUMBER('Transformed 2016'!$AM13),"","X")</f>
        <v/>
      </c>
      <c r="BA22" s="265" t="str">
        <f>IF(ISNUMBER('Transformed 2019 new'!$AM13),"","X")</f>
        <v/>
      </c>
      <c r="BB22" s="251" t="str">
        <f>IF(ISNUMBER('Transformed 2007'!$AO13),"","X")</f>
        <v/>
      </c>
      <c r="BC22" s="251" t="str">
        <f>IF(ISNUMBER('Transformed 2010'!$AO13),"","X")</f>
        <v/>
      </c>
      <c r="BD22" s="251" t="str">
        <f>IF(ISNUMBER('Transformed 2013'!$AO13),"","X")</f>
        <v/>
      </c>
      <c r="BE22" s="251" t="str">
        <f>IF(ISNUMBER('Transformed 2016'!$AO13),"","X")</f>
        <v/>
      </c>
      <c r="BF22" s="265" t="str">
        <f>IF(ISNUMBER('Transformed 2019 new'!$AO13),"","X")</f>
        <v/>
      </c>
    </row>
    <row r="23" spans="1:58" s="239" customFormat="1" ht="12.75" x14ac:dyDescent="0.2">
      <c r="A23" s="240" t="s">
        <v>23</v>
      </c>
      <c r="B23" s="225" t="s">
        <v>23</v>
      </c>
      <c r="C23" s="238">
        <f>'Transformed 2007'!Y14</f>
        <v>0.65745705306875002</v>
      </c>
      <c r="D23" s="238">
        <f>'Transformed 2010'!Y14</f>
        <v>0.68319479889375012</v>
      </c>
      <c r="E23" s="238">
        <f>'Transformed 2013'!Y14</f>
        <v>0.6855129486705358</v>
      </c>
      <c r="F23" s="238">
        <f>'Transformed 2016'!Y14</f>
        <v>0.59325196169642858</v>
      </c>
      <c r="G23" s="238">
        <f>'Transformed 2019 new'!Y14</f>
        <v>0.54766538935978815</v>
      </c>
      <c r="N23" s="239">
        <v>1</v>
      </c>
      <c r="Q23" s="250">
        <f t="shared" si="4"/>
        <v>1.0391474176219822</v>
      </c>
      <c r="R23" s="250">
        <f t="shared" si="4"/>
        <v>1.003393102202387</v>
      </c>
      <c r="S23" s="250">
        <f t="shared" si="4"/>
        <v>0.86541321042434638</v>
      </c>
      <c r="T23" s="250">
        <f t="shared" si="4"/>
        <v>0.92315815997256256</v>
      </c>
      <c r="U23" s="272">
        <f t="shared" si="5"/>
        <v>0.83300557322109825</v>
      </c>
      <c r="W23" s="251" t="str">
        <f>IF(ISNUMBER('Transformed 2007'!AE14),IF(ISNUMBER('Transformed 2007'!AG14),IF(ISNUMBER('Transformed 2010'!AI14),IF(ISNUMBER('Transformed 2007'!AK14),IF(ISNUMBER('Transformed 2007'!AM14),IF(ISNUMBER('Transformed 2007'!AO14),"","X"),"X"),"X"),"X"),"X"),"X")</f>
        <v/>
      </c>
      <c r="X23" s="251" t="str">
        <f>IF(ISNUMBER('Transformed 2010'!AE14),IF(ISNUMBER('Transformed 2010'!AG14),IF(ISNUMBER('Transformed 2010'!AI14),IF(ISNUMBER('Transformed 2010'!AK14),IF(ISNUMBER('Transformed 2010'!AM14),IF(ISNUMBER('Transformed 2010'!AO14),"","X"),"X"),"X"),"X"),"X"),"X")</f>
        <v/>
      </c>
      <c r="Y23" s="251" t="str">
        <f>IF(ISNUMBER('Transformed 2013'!AE14),IF(ISNUMBER('Transformed 2013'!AG14),IF(ISNUMBER('Transformed 2013'!AI14),IF(ISNUMBER('Transformed 2013'!AK14),IF(ISNUMBER('Transformed 2013'!AM14),IF(ISNUMBER('Transformed 2013'!AO14),"","X"),"X"),"X"),"X"),"X"),"X")</f>
        <v/>
      </c>
      <c r="Z23" s="251" t="str">
        <f>IF(ISNUMBER('Transformed 2016'!AE14),IF(ISNUMBER('Transformed 2016'!AG14),IF(ISNUMBER('Transformed 2016'!AI14),IF(ISNUMBER('Transformed 2016'!AK14),IF(ISNUMBER('Transformed 2016'!AM14),IF(ISNUMBER('Transformed 2016'!AO14),"","X"),"X"),"X"),"X"),"X"),"X")</f>
        <v/>
      </c>
      <c r="AA23" s="251" t="str">
        <f>IF(ISNUMBER('Transformed 2019 new'!AE14),IF(ISNUMBER('Transformed 2019 new'!AG14),IF(ISNUMBER('Transformed 2019 new'!AI14),IF(ISNUMBER('Transformed 2019 new'!AK14),IF(ISNUMBER('Transformed 2019 new'!AM14),IF(ISNUMBER('Transformed 2019 new'!AO14),"","X"),"X"),"X"),"X"),"X"),"X")</f>
        <v/>
      </c>
      <c r="AB23" s="259"/>
      <c r="AC23" s="251" t="str">
        <f>IF(ISNUMBER('Transformed 2007'!$AE14),"","X")</f>
        <v/>
      </c>
      <c r="AD23" s="251" t="str">
        <f>IF(ISNUMBER('Transformed 2010'!$AE14),"","X")</f>
        <v/>
      </c>
      <c r="AE23" s="251" t="str">
        <f>IF(ISNUMBER('Transformed 2013'!$AE14),"","X")</f>
        <v/>
      </c>
      <c r="AF23" s="251" t="str">
        <f>IF(ISNUMBER('Transformed 2016'!$AE14),"","X")</f>
        <v/>
      </c>
      <c r="AG23" s="265" t="str">
        <f>IF(ISNUMBER('Transformed 2019 new'!$AE14),"","X")</f>
        <v/>
      </c>
      <c r="AH23" s="251" t="str">
        <f>IF(ISNUMBER('Transformed 2007'!$AG14),"","X")</f>
        <v/>
      </c>
      <c r="AI23" s="251" t="str">
        <f>IF(ISNUMBER('Transformed 2010'!$AG14),"","X")</f>
        <v/>
      </c>
      <c r="AJ23" s="251" t="str">
        <f>IF(ISNUMBER('Transformed 2013'!$AG14),"","X")</f>
        <v/>
      </c>
      <c r="AK23" s="251" t="str">
        <f>IF(ISNUMBER('Transformed 2016'!$AG14),"","X")</f>
        <v/>
      </c>
      <c r="AL23" s="265" t="str">
        <f>IF(ISNUMBER('Transformed 2019 new'!$AG14),"","X")</f>
        <v/>
      </c>
      <c r="AM23" s="251" t="str">
        <f>IF(ISNUMBER('Transformed 2007'!$AI14),"","X")</f>
        <v/>
      </c>
      <c r="AN23" s="251" t="str">
        <f>IF(ISNUMBER('Transformed 2010'!$AI14),"","X")</f>
        <v/>
      </c>
      <c r="AO23" s="251" t="str">
        <f>IF(ISNUMBER('Transformed 2013'!$AI14),"","X")</f>
        <v/>
      </c>
      <c r="AP23" s="251" t="str">
        <f>IF(ISNUMBER('Transformed 2016'!$AI14),"","X")</f>
        <v/>
      </c>
      <c r="AQ23" s="265" t="str">
        <f>IF(ISNUMBER('Transformed 2019 new'!$AI14),"","X")</f>
        <v/>
      </c>
      <c r="AR23" s="251" t="str">
        <f>IF(ISNUMBER('Transformed 2007'!$AK14),"","X")</f>
        <v/>
      </c>
      <c r="AS23" s="251" t="str">
        <f>IF(ISNUMBER('Transformed 2010'!$AK14),"","X")</f>
        <v/>
      </c>
      <c r="AT23" s="251" t="str">
        <f>IF(ISNUMBER('Transformed 2013'!$AK14),"","X")</f>
        <v/>
      </c>
      <c r="AU23" s="251" t="str">
        <f>IF(ISNUMBER('Transformed 2016'!$AK14),"","X")</f>
        <v/>
      </c>
      <c r="AV23" s="265" t="str">
        <f>IF(ISNUMBER('Transformed 2019 new'!$AK14),"","X")</f>
        <v/>
      </c>
      <c r="AW23" s="251" t="str">
        <f>IF(ISNUMBER('Transformed 2007'!$AM14),"","X")</f>
        <v/>
      </c>
      <c r="AX23" s="251" t="str">
        <f>IF(ISNUMBER('Transformed 2010'!$AM14),"","X")</f>
        <v/>
      </c>
      <c r="AY23" s="251" t="str">
        <f>IF(ISNUMBER('Transformed 2013'!$AM14),"","X")</f>
        <v/>
      </c>
      <c r="AZ23" s="251" t="str">
        <f>IF(ISNUMBER('Transformed 2016'!$AM14),"","X")</f>
        <v/>
      </c>
      <c r="BA23" s="265" t="str">
        <f>IF(ISNUMBER('Transformed 2019 new'!$AM14),"","X")</f>
        <v/>
      </c>
      <c r="BB23" s="251" t="str">
        <f>IF(ISNUMBER('Transformed 2007'!$AO14),"","X")</f>
        <v/>
      </c>
      <c r="BC23" s="251" t="str">
        <f>IF(ISNUMBER('Transformed 2010'!$AO14),"","X")</f>
        <v/>
      </c>
      <c r="BD23" s="251" t="str">
        <f>IF(ISNUMBER('Transformed 2013'!$AO14),"","X")</f>
        <v/>
      </c>
      <c r="BE23" s="251" t="str">
        <f>IF(ISNUMBER('Transformed 2016'!$AO14),"","X")</f>
        <v/>
      </c>
      <c r="BF23" s="265" t="str">
        <f>IF(ISNUMBER('Transformed 2019 new'!$AO14),"","X")</f>
        <v/>
      </c>
    </row>
    <row r="24" spans="1:58" s="239" customFormat="1" ht="12.75" x14ac:dyDescent="0.2">
      <c r="A24" s="277" t="s">
        <v>24</v>
      </c>
      <c r="B24" s="266" t="s">
        <v>24</v>
      </c>
      <c r="C24" s="238"/>
      <c r="D24" s="238"/>
      <c r="E24" s="238"/>
      <c r="F24" s="238"/>
      <c r="G24" s="238"/>
      <c r="O24" s="239">
        <v>1</v>
      </c>
      <c r="U24" s="273"/>
      <c r="V24" s="276" t="s">
        <v>681</v>
      </c>
      <c r="W24" s="251" t="str">
        <f>IF(ISNUMBER('Transformed 2007'!AE15),IF(ISNUMBER('Transformed 2007'!AG15),IF(ISNUMBER('Transformed 2010'!AI15),IF(ISNUMBER('Transformed 2007'!AK15),IF(ISNUMBER('Transformed 2007'!AM15),IF(ISNUMBER('Transformed 2007'!AO15),"","X"),"X"),"X"),"X"),"X"),"X")</f>
        <v>X</v>
      </c>
      <c r="X24" s="251" t="str">
        <f>IF(ISNUMBER('Transformed 2010'!AE15),IF(ISNUMBER('Transformed 2010'!AG15),IF(ISNUMBER('Transformed 2010'!AI15),IF(ISNUMBER('Transformed 2010'!AK15),IF(ISNUMBER('Transformed 2010'!AM15),IF(ISNUMBER('Transformed 2010'!AO15),"","X"),"X"),"X"),"X"),"X"),"X")</f>
        <v>X</v>
      </c>
      <c r="Y24" s="251" t="str">
        <f>IF(ISNUMBER('Transformed 2013'!AE15),IF(ISNUMBER('Transformed 2013'!AG15),IF(ISNUMBER('Transformed 2013'!AI15),IF(ISNUMBER('Transformed 2013'!AK15),IF(ISNUMBER('Transformed 2013'!AM15),IF(ISNUMBER('Transformed 2013'!AO15),"","X"),"X"),"X"),"X"),"X"),"X")</f>
        <v>X</v>
      </c>
      <c r="Z24" s="251" t="str">
        <f>IF(ISNUMBER('Transformed 2016'!AE15),IF(ISNUMBER('Transformed 2016'!AG15),IF(ISNUMBER('Transformed 2016'!AI15),IF(ISNUMBER('Transformed 2016'!AK15),IF(ISNUMBER('Transformed 2016'!AM15),IF(ISNUMBER('Transformed 2016'!AO15),"","X"),"X"),"X"),"X"),"X"),"X")</f>
        <v>X</v>
      </c>
      <c r="AA24" s="251" t="str">
        <f>IF(ISNUMBER('Transformed 2019 new'!AE15),IF(ISNUMBER('Transformed 2019 new'!AG15),IF(ISNUMBER('Transformed 2019 new'!AI15),IF(ISNUMBER('Transformed 2019 new'!AK15),IF(ISNUMBER('Transformed 2019 new'!AM15),IF(ISNUMBER('Transformed 2019 new'!AO15),"","X"),"X"),"X"),"X"),"X"),"X")</f>
        <v>X</v>
      </c>
      <c r="AB24" s="259"/>
      <c r="AC24" s="251" t="str">
        <f>IF(ISNUMBER('Transformed 2007'!$AE15),"","X")</f>
        <v/>
      </c>
      <c r="AD24" s="251" t="str">
        <f>IF(ISNUMBER('Transformed 2010'!$AE15),"","X")</f>
        <v/>
      </c>
      <c r="AE24" s="251" t="str">
        <f>IF(ISNUMBER('Transformed 2013'!$AE15),"","X")</f>
        <v/>
      </c>
      <c r="AF24" s="251" t="str">
        <f>IF(ISNUMBER('Transformed 2016'!$AE15),"","X")</f>
        <v/>
      </c>
      <c r="AG24" s="265" t="str">
        <f>IF(ISNUMBER('Transformed 2019 new'!$AE15),"","X")</f>
        <v/>
      </c>
      <c r="AH24" s="251" t="str">
        <f>IF(ISNUMBER('Transformed 2007'!$AG15),"","X")</f>
        <v>X</v>
      </c>
      <c r="AI24" s="251" t="str">
        <f>IF(ISNUMBER('Transformed 2010'!$AG15),"","X")</f>
        <v>X</v>
      </c>
      <c r="AJ24" s="251" t="str">
        <f>IF(ISNUMBER('Transformed 2013'!$AG15),"","X")</f>
        <v>X</v>
      </c>
      <c r="AK24" s="251" t="str">
        <f>IF(ISNUMBER('Transformed 2016'!$AG15),"","X")</f>
        <v>X</v>
      </c>
      <c r="AL24" s="265" t="str">
        <f>IF(ISNUMBER('Transformed 2019 new'!$AG15),"","X")</f>
        <v>X</v>
      </c>
      <c r="AM24" s="251" t="str">
        <f>IF(ISNUMBER('Transformed 2007'!$AI15),"","X")</f>
        <v/>
      </c>
      <c r="AN24" s="251" t="str">
        <f>IF(ISNUMBER('Transformed 2010'!$AI15),"","X")</f>
        <v/>
      </c>
      <c r="AO24" s="251" t="str">
        <f>IF(ISNUMBER('Transformed 2013'!$AI15),"","X")</f>
        <v/>
      </c>
      <c r="AP24" s="251" t="str">
        <f>IF(ISNUMBER('Transformed 2016'!$AI15),"","X")</f>
        <v/>
      </c>
      <c r="AQ24" s="265" t="str">
        <f>IF(ISNUMBER('Transformed 2019 new'!$AI15),"","X")</f>
        <v/>
      </c>
      <c r="AR24" s="251" t="str">
        <f>IF(ISNUMBER('Transformed 2007'!$AK15),"","X")</f>
        <v/>
      </c>
      <c r="AS24" s="251" t="str">
        <f>IF(ISNUMBER('Transformed 2010'!$AK15),"","X")</f>
        <v/>
      </c>
      <c r="AT24" s="251" t="str">
        <f>IF(ISNUMBER('Transformed 2013'!$AK15),"","X")</f>
        <v/>
      </c>
      <c r="AU24" s="251" t="str">
        <f>IF(ISNUMBER('Transformed 2016'!$AK15),"","X")</f>
        <v/>
      </c>
      <c r="AV24" s="265" t="str">
        <f>IF(ISNUMBER('Transformed 2019 new'!$AK15),"","X")</f>
        <v/>
      </c>
      <c r="AW24" s="251" t="str">
        <f>IF(ISNUMBER('Transformed 2007'!$AM15),"","X")</f>
        <v/>
      </c>
      <c r="AX24" s="251" t="str">
        <f>IF(ISNUMBER('Transformed 2010'!$AM15),"","X")</f>
        <v/>
      </c>
      <c r="AY24" s="251" t="str">
        <f>IF(ISNUMBER('Transformed 2013'!$AM15),"","X")</f>
        <v/>
      </c>
      <c r="AZ24" s="251" t="str">
        <f>IF(ISNUMBER('Transformed 2016'!$AM15),"","X")</f>
        <v/>
      </c>
      <c r="BA24" s="265" t="str">
        <f>IF(ISNUMBER('Transformed 2019 new'!$AM15),"","X")</f>
        <v/>
      </c>
      <c r="BB24" s="251" t="str">
        <f>IF(ISNUMBER('Transformed 2007'!$AO15),"","X")</f>
        <v/>
      </c>
      <c r="BC24" s="251" t="str">
        <f>IF(ISNUMBER('Transformed 2010'!$AO15),"","X")</f>
        <v/>
      </c>
      <c r="BD24" s="251" t="str">
        <f>IF(ISNUMBER('Transformed 2013'!$AO15),"","X")</f>
        <v/>
      </c>
      <c r="BE24" s="251" t="str">
        <f>IF(ISNUMBER('Transformed 2016'!$AO15),"","X")</f>
        <v/>
      </c>
      <c r="BF24" s="265" t="str">
        <f>IF(ISNUMBER('Transformed 2019 new'!$AO15),"","X")</f>
        <v/>
      </c>
    </row>
    <row r="25" spans="1:58" s="239" customFormat="1" ht="12.75" x14ac:dyDescent="0.2">
      <c r="A25" s="240" t="s">
        <v>25</v>
      </c>
      <c r="B25" s="225" t="s">
        <v>25</v>
      </c>
      <c r="C25" s="238">
        <f>'Transformed 2007'!Y16</f>
        <v>0.84402819907678583</v>
      </c>
      <c r="D25" s="238">
        <f>'Transformed 2010'!Y16</f>
        <v>0.83959735931964286</v>
      </c>
      <c r="E25" s="238">
        <f>'Transformed 2013'!Y16</f>
        <v>0.85159141226696433</v>
      </c>
      <c r="F25" s="238">
        <f>'Transformed 2016'!Y16</f>
        <v>0.86040656623839284</v>
      </c>
      <c r="G25" s="238">
        <f>'Transformed 2019 new'!Y16</f>
        <v>0.85443671669033794</v>
      </c>
      <c r="L25" s="239">
        <v>1</v>
      </c>
      <c r="Q25" s="250">
        <f t="shared" si="4"/>
        <v>0.99475036525795046</v>
      </c>
      <c r="R25" s="250">
        <f t="shared" si="4"/>
        <v>1.0142854819803635</v>
      </c>
      <c r="S25" s="250">
        <f t="shared" si="4"/>
        <v>1.0103513889929472</v>
      </c>
      <c r="T25" s="250">
        <f t="shared" si="4"/>
        <v>0.99306159462014054</v>
      </c>
      <c r="U25" s="272">
        <f t="shared" si="5"/>
        <v>1.0123319548149423</v>
      </c>
      <c r="W25" s="251" t="str">
        <f>IF(ISNUMBER('Transformed 2007'!AE16),IF(ISNUMBER('Transformed 2007'!AG16),IF(ISNUMBER('Transformed 2010'!AI16),IF(ISNUMBER('Transformed 2007'!AK16),IF(ISNUMBER('Transformed 2007'!AM16),IF(ISNUMBER('Transformed 2007'!AO16),"","X"),"X"),"X"),"X"),"X"),"X")</f>
        <v/>
      </c>
      <c r="X25" s="251" t="str">
        <f>IF(ISNUMBER('Transformed 2010'!AE16),IF(ISNUMBER('Transformed 2010'!AG16),IF(ISNUMBER('Transformed 2010'!AI16),IF(ISNUMBER('Transformed 2010'!AK16),IF(ISNUMBER('Transformed 2010'!AM16),IF(ISNUMBER('Transformed 2010'!AO16),"","X"),"X"),"X"),"X"),"X"),"X")</f>
        <v/>
      </c>
      <c r="Y25" s="251" t="str">
        <f>IF(ISNUMBER('Transformed 2013'!AE16),IF(ISNUMBER('Transformed 2013'!AG16),IF(ISNUMBER('Transformed 2013'!AI16),IF(ISNUMBER('Transformed 2013'!AK16),IF(ISNUMBER('Transformed 2013'!AM16),IF(ISNUMBER('Transformed 2013'!AO16),"","X"),"X"),"X"),"X"),"X"),"X")</f>
        <v/>
      </c>
      <c r="Z25" s="251" t="str">
        <f>IF(ISNUMBER('Transformed 2016'!AE16),IF(ISNUMBER('Transformed 2016'!AG16),IF(ISNUMBER('Transformed 2016'!AI16),IF(ISNUMBER('Transformed 2016'!AK16),IF(ISNUMBER('Transformed 2016'!AM16),IF(ISNUMBER('Transformed 2016'!AO16),"","X"),"X"),"X"),"X"),"X"),"X")</f>
        <v/>
      </c>
      <c r="AA25" s="251" t="str">
        <f>IF(ISNUMBER('Transformed 2019 new'!AE16),IF(ISNUMBER('Transformed 2019 new'!AG16),IF(ISNUMBER('Transformed 2019 new'!AI16),IF(ISNUMBER('Transformed 2019 new'!AK16),IF(ISNUMBER('Transformed 2019 new'!AM16),IF(ISNUMBER('Transformed 2019 new'!AO16),"","X"),"X"),"X"),"X"),"X"),"X")</f>
        <v/>
      </c>
      <c r="AB25" s="259"/>
      <c r="AC25" s="251" t="str">
        <f>IF(ISNUMBER('Transformed 2007'!$AE16),"","X")</f>
        <v/>
      </c>
      <c r="AD25" s="251" t="str">
        <f>IF(ISNUMBER('Transformed 2010'!$AE16),"","X")</f>
        <v/>
      </c>
      <c r="AE25" s="251" t="str">
        <f>IF(ISNUMBER('Transformed 2013'!$AE16),"","X")</f>
        <v/>
      </c>
      <c r="AF25" s="251" t="str">
        <f>IF(ISNUMBER('Transformed 2016'!$AE16),"","X")</f>
        <v/>
      </c>
      <c r="AG25" s="265" t="str">
        <f>IF(ISNUMBER('Transformed 2019 new'!$AE16),"","X")</f>
        <v/>
      </c>
      <c r="AH25" s="251" t="str">
        <f>IF(ISNUMBER('Transformed 2007'!$AG16),"","X")</f>
        <v/>
      </c>
      <c r="AI25" s="251" t="str">
        <f>IF(ISNUMBER('Transformed 2010'!$AG16),"","X")</f>
        <v/>
      </c>
      <c r="AJ25" s="251" t="str">
        <f>IF(ISNUMBER('Transformed 2013'!$AG16),"","X")</f>
        <v/>
      </c>
      <c r="AK25" s="251" t="str">
        <f>IF(ISNUMBER('Transformed 2016'!$AG16),"","X")</f>
        <v/>
      </c>
      <c r="AL25" s="265" t="str">
        <f>IF(ISNUMBER('Transformed 2019 new'!$AG16),"","X")</f>
        <v/>
      </c>
      <c r="AM25" s="251" t="str">
        <f>IF(ISNUMBER('Transformed 2007'!$AI16),"","X")</f>
        <v/>
      </c>
      <c r="AN25" s="251" t="str">
        <f>IF(ISNUMBER('Transformed 2010'!$AI16),"","X")</f>
        <v/>
      </c>
      <c r="AO25" s="251" t="str">
        <f>IF(ISNUMBER('Transformed 2013'!$AI16),"","X")</f>
        <v/>
      </c>
      <c r="AP25" s="251" t="str">
        <f>IF(ISNUMBER('Transformed 2016'!$AI16),"","X")</f>
        <v/>
      </c>
      <c r="AQ25" s="265" t="str">
        <f>IF(ISNUMBER('Transformed 2019 new'!$AI16),"","X")</f>
        <v/>
      </c>
      <c r="AR25" s="251" t="str">
        <f>IF(ISNUMBER('Transformed 2007'!$AK16),"","X")</f>
        <v/>
      </c>
      <c r="AS25" s="251" t="str">
        <f>IF(ISNUMBER('Transformed 2010'!$AK16),"","X")</f>
        <v/>
      </c>
      <c r="AT25" s="251" t="str">
        <f>IF(ISNUMBER('Transformed 2013'!$AK16),"","X")</f>
        <v/>
      </c>
      <c r="AU25" s="251" t="str">
        <f>IF(ISNUMBER('Transformed 2016'!$AK16),"","X")</f>
        <v/>
      </c>
      <c r="AV25" s="265" t="str">
        <f>IF(ISNUMBER('Transformed 2019 new'!$AK16),"","X")</f>
        <v/>
      </c>
      <c r="AW25" s="251" t="str">
        <f>IF(ISNUMBER('Transformed 2007'!$AM16),"","X")</f>
        <v/>
      </c>
      <c r="AX25" s="251" t="str">
        <f>IF(ISNUMBER('Transformed 2010'!$AM16),"","X")</f>
        <v/>
      </c>
      <c r="AY25" s="251" t="str">
        <f>IF(ISNUMBER('Transformed 2013'!$AM16),"","X")</f>
        <v/>
      </c>
      <c r="AZ25" s="251" t="str">
        <f>IF(ISNUMBER('Transformed 2016'!$AM16),"","X")</f>
        <v/>
      </c>
      <c r="BA25" s="265" t="str">
        <f>IF(ISNUMBER('Transformed 2019 new'!$AM16),"","X")</f>
        <v/>
      </c>
      <c r="BB25" s="251" t="str">
        <f>IF(ISNUMBER('Transformed 2007'!$AO16),"","X")</f>
        <v/>
      </c>
      <c r="BC25" s="251" t="str">
        <f>IF(ISNUMBER('Transformed 2010'!$AO16),"","X")</f>
        <v/>
      </c>
      <c r="BD25" s="251" t="str">
        <f>IF(ISNUMBER('Transformed 2013'!$AO16),"","X")</f>
        <v/>
      </c>
      <c r="BE25" s="251" t="str">
        <f>IF(ISNUMBER('Transformed 2016'!$AO16),"","X")</f>
        <v/>
      </c>
      <c r="BF25" s="265" t="str">
        <f>IF(ISNUMBER('Transformed 2019 new'!$AO16),"","X")</f>
        <v/>
      </c>
    </row>
    <row r="26" spans="1:58" s="239" customFormat="1" ht="12.75" x14ac:dyDescent="0.2">
      <c r="A26" s="240" t="s">
        <v>26</v>
      </c>
      <c r="B26" s="225" t="s">
        <v>26</v>
      </c>
      <c r="C26" s="238">
        <f>'Transformed 2007'!Y17</f>
        <v>0.33083366581763712</v>
      </c>
      <c r="D26" s="238">
        <f>'Transformed 2010'!Y17</f>
        <v>0.36077454963102995</v>
      </c>
      <c r="E26" s="238">
        <f>'Transformed 2013'!Y17</f>
        <v>0.35529242507745856</v>
      </c>
      <c r="F26" s="238">
        <f>'Transformed 2016'!Y17</f>
        <v>0.33370832411515694</v>
      </c>
      <c r="G26" s="238">
        <f>'Transformed 2019 new'!Y17</f>
        <v>0.33627436558706614</v>
      </c>
      <c r="K26" s="239">
        <v>1</v>
      </c>
      <c r="Q26" s="250">
        <f t="shared" si="4"/>
        <v>1.0905013210774532</v>
      </c>
      <c r="R26" s="250">
        <f t="shared" si="4"/>
        <v>0.9848045696150739</v>
      </c>
      <c r="S26" s="250">
        <f t="shared" si="4"/>
        <v>0.93924975755507312</v>
      </c>
      <c r="T26" s="250">
        <f t="shared" si="4"/>
        <v>1.0076894739701598</v>
      </c>
      <c r="U26" s="272">
        <f t="shared" si="5"/>
        <v>1.0164454235816136</v>
      </c>
      <c r="W26" s="251" t="str">
        <f>IF(ISNUMBER('Transformed 2007'!AE17),IF(ISNUMBER('Transformed 2007'!AG17),IF(ISNUMBER('Transformed 2010'!AI17),IF(ISNUMBER('Transformed 2007'!AK17),IF(ISNUMBER('Transformed 2007'!AM17),IF(ISNUMBER('Transformed 2007'!AO17),"","X"),"X"),"X"),"X"),"X"),"X")</f>
        <v/>
      </c>
      <c r="X26" s="251" t="str">
        <f>IF(ISNUMBER('Transformed 2010'!AE17),IF(ISNUMBER('Transformed 2010'!AG17),IF(ISNUMBER('Transformed 2010'!AI17),IF(ISNUMBER('Transformed 2010'!AK17),IF(ISNUMBER('Transformed 2010'!AM17),IF(ISNUMBER('Transformed 2010'!AO17),"","X"),"X"),"X"),"X"),"X"),"X")</f>
        <v/>
      </c>
      <c r="Y26" s="251" t="str">
        <f>IF(ISNUMBER('Transformed 2013'!AE17),IF(ISNUMBER('Transformed 2013'!AG17),IF(ISNUMBER('Transformed 2013'!AI17),IF(ISNUMBER('Transformed 2013'!AK17),IF(ISNUMBER('Transformed 2013'!AM17),IF(ISNUMBER('Transformed 2013'!AO17),"","X"),"X"),"X"),"X"),"X"),"X")</f>
        <v/>
      </c>
      <c r="Z26" s="251" t="str">
        <f>IF(ISNUMBER('Transformed 2016'!AE17),IF(ISNUMBER('Transformed 2016'!AG17),IF(ISNUMBER('Transformed 2016'!AI17),IF(ISNUMBER('Transformed 2016'!AK17),IF(ISNUMBER('Transformed 2016'!AM17),IF(ISNUMBER('Transformed 2016'!AO17),"","X"),"X"),"X"),"X"),"X"),"X")</f>
        <v/>
      </c>
      <c r="AA26" s="251" t="str">
        <f>IF(ISNUMBER('Transformed 2019 new'!AE17),IF(ISNUMBER('Transformed 2019 new'!AG17),IF(ISNUMBER('Transformed 2019 new'!AI17),IF(ISNUMBER('Transformed 2019 new'!AK17),IF(ISNUMBER('Transformed 2019 new'!AM17),IF(ISNUMBER('Transformed 2019 new'!AO17),"","X"),"X"),"X"),"X"),"X"),"X")</f>
        <v/>
      </c>
      <c r="AB26" s="259"/>
      <c r="AC26" s="251" t="str">
        <f>IF(ISNUMBER('Transformed 2007'!$AE17),"","X")</f>
        <v/>
      </c>
      <c r="AD26" s="251" t="str">
        <f>IF(ISNUMBER('Transformed 2010'!$AE17),"","X")</f>
        <v/>
      </c>
      <c r="AE26" s="251" t="str">
        <f>IF(ISNUMBER('Transformed 2013'!$AE17),"","X")</f>
        <v/>
      </c>
      <c r="AF26" s="251" t="str">
        <f>IF(ISNUMBER('Transformed 2016'!$AE17),"","X")</f>
        <v/>
      </c>
      <c r="AG26" s="265" t="str">
        <f>IF(ISNUMBER('Transformed 2019 new'!$AE17),"","X")</f>
        <v/>
      </c>
      <c r="AH26" s="251" t="str">
        <f>IF(ISNUMBER('Transformed 2007'!$AG17),"","X")</f>
        <v/>
      </c>
      <c r="AI26" s="251" t="str">
        <f>IF(ISNUMBER('Transformed 2010'!$AG17),"","X")</f>
        <v/>
      </c>
      <c r="AJ26" s="251" t="str">
        <f>IF(ISNUMBER('Transformed 2013'!$AG17),"","X")</f>
        <v/>
      </c>
      <c r="AK26" s="251" t="str">
        <f>IF(ISNUMBER('Transformed 2016'!$AG17),"","X")</f>
        <v/>
      </c>
      <c r="AL26" s="265" t="str">
        <f>IF(ISNUMBER('Transformed 2019 new'!$AG17),"","X")</f>
        <v/>
      </c>
      <c r="AM26" s="251" t="str">
        <f>IF(ISNUMBER('Transformed 2007'!$AI17),"","X")</f>
        <v/>
      </c>
      <c r="AN26" s="251" t="str">
        <f>IF(ISNUMBER('Transformed 2010'!$AI17),"","X")</f>
        <v/>
      </c>
      <c r="AO26" s="251" t="str">
        <f>IF(ISNUMBER('Transformed 2013'!$AI17),"","X")</f>
        <v/>
      </c>
      <c r="AP26" s="251" t="str">
        <f>IF(ISNUMBER('Transformed 2016'!$AI17),"","X")</f>
        <v/>
      </c>
      <c r="AQ26" s="265" t="str">
        <f>IF(ISNUMBER('Transformed 2019 new'!$AI17),"","X")</f>
        <v/>
      </c>
      <c r="AR26" s="251" t="str">
        <f>IF(ISNUMBER('Transformed 2007'!$AK17),"","X")</f>
        <v/>
      </c>
      <c r="AS26" s="251" t="str">
        <f>IF(ISNUMBER('Transformed 2010'!$AK17),"","X")</f>
        <v/>
      </c>
      <c r="AT26" s="251" t="str">
        <f>IF(ISNUMBER('Transformed 2013'!$AK17),"","X")</f>
        <v/>
      </c>
      <c r="AU26" s="251" t="str">
        <f>IF(ISNUMBER('Transformed 2016'!$AK17),"","X")</f>
        <v/>
      </c>
      <c r="AV26" s="265" t="str">
        <f>IF(ISNUMBER('Transformed 2019 new'!$AK17),"","X")</f>
        <v/>
      </c>
      <c r="AW26" s="251" t="str">
        <f>IF(ISNUMBER('Transformed 2007'!$AM17),"","X")</f>
        <v/>
      </c>
      <c r="AX26" s="251" t="str">
        <f>IF(ISNUMBER('Transformed 2010'!$AM17),"","X")</f>
        <v/>
      </c>
      <c r="AY26" s="251" t="str">
        <f>IF(ISNUMBER('Transformed 2013'!$AM17),"","X")</f>
        <v/>
      </c>
      <c r="AZ26" s="251" t="str">
        <f>IF(ISNUMBER('Transformed 2016'!$AM17),"","X")</f>
        <v/>
      </c>
      <c r="BA26" s="265" t="str">
        <f>IF(ISNUMBER('Transformed 2019 new'!$AM17),"","X")</f>
        <v/>
      </c>
      <c r="BB26" s="251" t="str">
        <f>IF(ISNUMBER('Transformed 2007'!$AO17),"","X")</f>
        <v/>
      </c>
      <c r="BC26" s="251" t="str">
        <f>IF(ISNUMBER('Transformed 2010'!$AO17),"","X")</f>
        <v/>
      </c>
      <c r="BD26" s="251" t="str">
        <f>IF(ISNUMBER('Transformed 2013'!$AO17),"","X")</f>
        <v/>
      </c>
      <c r="BE26" s="251" t="str">
        <f>IF(ISNUMBER('Transformed 2016'!$AO17),"","X")</f>
        <v/>
      </c>
      <c r="BF26" s="265" t="str">
        <f>IF(ISNUMBER('Transformed 2019 new'!$AO17),"","X")</f>
        <v/>
      </c>
    </row>
    <row r="27" spans="1:58" s="239" customFormat="1" ht="12.75" x14ac:dyDescent="0.2">
      <c r="A27" s="240" t="s">
        <v>27</v>
      </c>
      <c r="B27" s="225" t="s">
        <v>27</v>
      </c>
      <c r="C27" s="238">
        <f>'Transformed 2007'!Y18</f>
        <v>0.47756358655663012</v>
      </c>
      <c r="D27" s="238">
        <f>'Transformed 2010'!Y18</f>
        <v>0.50030213676913016</v>
      </c>
      <c r="E27" s="238">
        <f>'Transformed 2013'!Y18</f>
        <v>0.55052970292805881</v>
      </c>
      <c r="F27" s="238">
        <f>'Transformed 2016'!Y18</f>
        <v>0.54324444375038006</v>
      </c>
      <c r="G27" s="238">
        <f>'Transformed 2019 new'!Y18</f>
        <v>0.54481599733732433</v>
      </c>
      <c r="N27" s="239">
        <v>1</v>
      </c>
      <c r="Q27" s="250">
        <f t="shared" si="4"/>
        <v>1.0476136599451635</v>
      </c>
      <c r="R27" s="250">
        <f t="shared" si="4"/>
        <v>1.1003944665983041</v>
      </c>
      <c r="S27" s="250">
        <f t="shared" si="4"/>
        <v>0.98676681904912444</v>
      </c>
      <c r="T27" s="250">
        <f t="shared" si="4"/>
        <v>1.0028929031949132</v>
      </c>
      <c r="U27" s="272">
        <f t="shared" si="5"/>
        <v>1.1408239921841683</v>
      </c>
      <c r="W27" s="251" t="str">
        <f>IF(ISNUMBER('Transformed 2007'!AE18),IF(ISNUMBER('Transformed 2007'!AG18),IF(ISNUMBER('Transformed 2010'!AI18),IF(ISNUMBER('Transformed 2007'!AK18),IF(ISNUMBER('Transformed 2007'!AM18),IF(ISNUMBER('Transformed 2007'!AO18),"","X"),"X"),"X"),"X"),"X"),"X")</f>
        <v/>
      </c>
      <c r="X27" s="251" t="str">
        <f>IF(ISNUMBER('Transformed 2010'!AE18),IF(ISNUMBER('Transformed 2010'!AG18),IF(ISNUMBER('Transformed 2010'!AI18),IF(ISNUMBER('Transformed 2010'!AK18),IF(ISNUMBER('Transformed 2010'!AM18),IF(ISNUMBER('Transformed 2010'!AO18),"","X"),"X"),"X"),"X"),"X"),"X")</f>
        <v/>
      </c>
      <c r="Y27" s="251" t="str">
        <f>IF(ISNUMBER('Transformed 2013'!AE18),IF(ISNUMBER('Transformed 2013'!AG18),IF(ISNUMBER('Transformed 2013'!AI18),IF(ISNUMBER('Transformed 2013'!AK18),IF(ISNUMBER('Transformed 2013'!AM18),IF(ISNUMBER('Transformed 2013'!AO18),"","X"),"X"),"X"),"X"),"X"),"X")</f>
        <v/>
      </c>
      <c r="Z27" s="251" t="str">
        <f>IF(ISNUMBER('Transformed 2016'!AE18),IF(ISNUMBER('Transformed 2016'!AG18),IF(ISNUMBER('Transformed 2016'!AI18),IF(ISNUMBER('Transformed 2016'!AK18),IF(ISNUMBER('Transformed 2016'!AM18),IF(ISNUMBER('Transformed 2016'!AO18),"","X"),"X"),"X"),"X"),"X"),"X")</f>
        <v/>
      </c>
      <c r="AA27" s="251" t="str">
        <f>IF(ISNUMBER('Transformed 2019 new'!AE18),IF(ISNUMBER('Transformed 2019 new'!AG18),IF(ISNUMBER('Transformed 2019 new'!AI18),IF(ISNUMBER('Transformed 2019 new'!AK18),IF(ISNUMBER('Transformed 2019 new'!AM18),IF(ISNUMBER('Transformed 2019 new'!AO18),"","X"),"X"),"X"),"X"),"X"),"X")</f>
        <v/>
      </c>
      <c r="AB27" s="259"/>
      <c r="AC27" s="251" t="str">
        <f>IF(ISNUMBER('Transformed 2007'!$AE18),"","X")</f>
        <v/>
      </c>
      <c r="AD27" s="251" t="str">
        <f>IF(ISNUMBER('Transformed 2010'!$AE18),"","X")</f>
        <v/>
      </c>
      <c r="AE27" s="251" t="str">
        <f>IF(ISNUMBER('Transformed 2013'!$AE18),"","X")</f>
        <v/>
      </c>
      <c r="AF27" s="251" t="str">
        <f>IF(ISNUMBER('Transformed 2016'!$AE18),"","X")</f>
        <v/>
      </c>
      <c r="AG27" s="265" t="str">
        <f>IF(ISNUMBER('Transformed 2019 new'!$AE18),"","X")</f>
        <v/>
      </c>
      <c r="AH27" s="251" t="str">
        <f>IF(ISNUMBER('Transformed 2007'!$AG18),"","X")</f>
        <v/>
      </c>
      <c r="AI27" s="251" t="str">
        <f>IF(ISNUMBER('Transformed 2010'!$AG18),"","X")</f>
        <v/>
      </c>
      <c r="AJ27" s="251" t="str">
        <f>IF(ISNUMBER('Transformed 2013'!$AG18),"","X")</f>
        <v/>
      </c>
      <c r="AK27" s="251" t="str">
        <f>IF(ISNUMBER('Transformed 2016'!$AG18),"","X")</f>
        <v/>
      </c>
      <c r="AL27" s="265" t="str">
        <f>IF(ISNUMBER('Transformed 2019 new'!$AG18),"","X")</f>
        <v/>
      </c>
      <c r="AM27" s="251" t="str">
        <f>IF(ISNUMBER('Transformed 2007'!$AI18),"","X")</f>
        <v/>
      </c>
      <c r="AN27" s="251" t="str">
        <f>IF(ISNUMBER('Transformed 2010'!$AI18),"","X")</f>
        <v/>
      </c>
      <c r="AO27" s="251" t="str">
        <f>IF(ISNUMBER('Transformed 2013'!$AI18),"","X")</f>
        <v/>
      </c>
      <c r="AP27" s="251" t="str">
        <f>IF(ISNUMBER('Transformed 2016'!$AI18),"","X")</f>
        <v/>
      </c>
      <c r="AQ27" s="265" t="str">
        <f>IF(ISNUMBER('Transformed 2019 new'!$AI18),"","X")</f>
        <v/>
      </c>
      <c r="AR27" s="251" t="str">
        <f>IF(ISNUMBER('Transformed 2007'!$AK18),"","X")</f>
        <v/>
      </c>
      <c r="AS27" s="251" t="str">
        <f>IF(ISNUMBER('Transformed 2010'!$AK18),"","X")</f>
        <v/>
      </c>
      <c r="AT27" s="251" t="str">
        <f>IF(ISNUMBER('Transformed 2013'!$AK18),"","X")</f>
        <v/>
      </c>
      <c r="AU27" s="251" t="str">
        <f>IF(ISNUMBER('Transformed 2016'!$AK18),"","X")</f>
        <v/>
      </c>
      <c r="AV27" s="265" t="str">
        <f>IF(ISNUMBER('Transformed 2019 new'!$AK18),"","X")</f>
        <v/>
      </c>
      <c r="AW27" s="251" t="str">
        <f>IF(ISNUMBER('Transformed 2007'!$AM18),"","X")</f>
        <v/>
      </c>
      <c r="AX27" s="251" t="str">
        <f>IF(ISNUMBER('Transformed 2010'!$AM18),"","X")</f>
        <v/>
      </c>
      <c r="AY27" s="251" t="str">
        <f>IF(ISNUMBER('Transformed 2013'!$AM18),"","X")</f>
        <v/>
      </c>
      <c r="AZ27" s="251" t="str">
        <f>IF(ISNUMBER('Transformed 2016'!$AM18),"","X")</f>
        <v/>
      </c>
      <c r="BA27" s="265" t="str">
        <f>IF(ISNUMBER('Transformed 2019 new'!$AM18),"","X")</f>
        <v/>
      </c>
      <c r="BB27" s="251" t="str">
        <f>IF(ISNUMBER('Transformed 2007'!$AO18),"","X")</f>
        <v/>
      </c>
      <c r="BC27" s="251" t="str">
        <f>IF(ISNUMBER('Transformed 2010'!$AO18),"","X")</f>
        <v/>
      </c>
      <c r="BD27" s="251" t="str">
        <f>IF(ISNUMBER('Transformed 2013'!$AO18),"","X")</f>
        <v/>
      </c>
      <c r="BE27" s="251" t="str">
        <f>IF(ISNUMBER('Transformed 2016'!$AO18),"","X")</f>
        <v/>
      </c>
      <c r="BF27" s="265" t="str">
        <f>IF(ISNUMBER('Transformed 2019 new'!$AO18),"","X")</f>
        <v/>
      </c>
    </row>
    <row r="28" spans="1:58" s="239" customFormat="1" ht="12.75" x14ac:dyDescent="0.2">
      <c r="A28" s="240" t="s">
        <v>28</v>
      </c>
      <c r="B28" s="225" t="s">
        <v>28</v>
      </c>
      <c r="C28" s="238">
        <f>'Transformed 2007'!Y19</f>
        <v>0.56433109124775127</v>
      </c>
      <c r="D28" s="238">
        <f>'Transformed 2010'!Y19</f>
        <v>0.59023123732364424</v>
      </c>
      <c r="E28" s="238">
        <f>'Transformed 2013'!Y19</f>
        <v>0.65239618606025129</v>
      </c>
      <c r="F28" s="238">
        <f>'Transformed 2016'!Y19</f>
        <v>0.60410722457096555</v>
      </c>
      <c r="G28" s="238">
        <f>'Transformed 2019 new'!Y19</f>
        <v>0.60812548918994269</v>
      </c>
      <c r="O28" s="239">
        <v>1</v>
      </c>
      <c r="Q28" s="250">
        <f t="shared" si="4"/>
        <v>1.0458953023811377</v>
      </c>
      <c r="R28" s="250">
        <f t="shared" si="4"/>
        <v>1.105323040878841</v>
      </c>
      <c r="S28" s="250">
        <f t="shared" si="4"/>
        <v>0.9259821523775339</v>
      </c>
      <c r="T28" s="250">
        <f t="shared" si="4"/>
        <v>1.0066515751766267</v>
      </c>
      <c r="U28" s="272">
        <f t="shared" si="5"/>
        <v>1.0776040849448163</v>
      </c>
      <c r="W28" s="251" t="str">
        <f>IF(ISNUMBER('Transformed 2007'!AE19),IF(ISNUMBER('Transformed 2007'!AG19),IF(ISNUMBER('Transformed 2010'!AI19),IF(ISNUMBER('Transformed 2007'!AK19),IF(ISNUMBER('Transformed 2007'!AM19),IF(ISNUMBER('Transformed 2007'!AO19),"","X"),"X"),"X"),"X"),"X"),"X")</f>
        <v/>
      </c>
      <c r="X28" s="251" t="str">
        <f>IF(ISNUMBER('Transformed 2010'!AE19),IF(ISNUMBER('Transformed 2010'!AG19),IF(ISNUMBER('Transformed 2010'!AI19),IF(ISNUMBER('Transformed 2010'!AK19),IF(ISNUMBER('Transformed 2010'!AM19),IF(ISNUMBER('Transformed 2010'!AO19),"","X"),"X"),"X"),"X"),"X"),"X")</f>
        <v/>
      </c>
      <c r="Y28" s="251" t="str">
        <f>IF(ISNUMBER('Transformed 2013'!AE19),IF(ISNUMBER('Transformed 2013'!AG19),IF(ISNUMBER('Transformed 2013'!AI19),IF(ISNUMBER('Transformed 2013'!AK19),IF(ISNUMBER('Transformed 2013'!AM19),IF(ISNUMBER('Transformed 2013'!AO19),"","X"),"X"),"X"),"X"),"X"),"X")</f>
        <v/>
      </c>
      <c r="Z28" s="251" t="str">
        <f>IF(ISNUMBER('Transformed 2016'!AE19),IF(ISNUMBER('Transformed 2016'!AG19),IF(ISNUMBER('Transformed 2016'!AI19),IF(ISNUMBER('Transformed 2016'!AK19),IF(ISNUMBER('Transformed 2016'!AM19),IF(ISNUMBER('Transformed 2016'!AO19),"","X"),"X"),"X"),"X"),"X"),"X")</f>
        <v/>
      </c>
      <c r="AA28" s="251" t="str">
        <f>IF(ISNUMBER('Transformed 2019 new'!AE19),IF(ISNUMBER('Transformed 2019 new'!AG19),IF(ISNUMBER('Transformed 2019 new'!AI19),IF(ISNUMBER('Transformed 2019 new'!AK19),IF(ISNUMBER('Transformed 2019 new'!AM19),IF(ISNUMBER('Transformed 2019 new'!AO19),"","X"),"X"),"X"),"X"),"X"),"X")</f>
        <v/>
      </c>
      <c r="AB28" s="259"/>
      <c r="AC28" s="251" t="str">
        <f>IF(ISNUMBER('Transformed 2007'!$AE19),"","X")</f>
        <v/>
      </c>
      <c r="AD28" s="251" t="str">
        <f>IF(ISNUMBER('Transformed 2010'!$AE19),"","X")</f>
        <v/>
      </c>
      <c r="AE28" s="251" t="str">
        <f>IF(ISNUMBER('Transformed 2013'!$AE19),"","X")</f>
        <v/>
      </c>
      <c r="AF28" s="251" t="str">
        <f>IF(ISNUMBER('Transformed 2016'!$AE19),"","X")</f>
        <v/>
      </c>
      <c r="AG28" s="265" t="str">
        <f>IF(ISNUMBER('Transformed 2019 new'!$AE19),"","X")</f>
        <v/>
      </c>
      <c r="AH28" s="251" t="str">
        <f>IF(ISNUMBER('Transformed 2007'!$AG19),"","X")</f>
        <v/>
      </c>
      <c r="AI28" s="251" t="str">
        <f>IF(ISNUMBER('Transformed 2010'!$AG19),"","X")</f>
        <v/>
      </c>
      <c r="AJ28" s="251" t="str">
        <f>IF(ISNUMBER('Transformed 2013'!$AG19),"","X")</f>
        <v/>
      </c>
      <c r="AK28" s="251" t="str">
        <f>IF(ISNUMBER('Transformed 2016'!$AG19),"","X")</f>
        <v/>
      </c>
      <c r="AL28" s="265" t="str">
        <f>IF(ISNUMBER('Transformed 2019 new'!$AG19),"","X")</f>
        <v/>
      </c>
      <c r="AM28" s="251" t="str">
        <f>IF(ISNUMBER('Transformed 2007'!$AI19),"","X")</f>
        <v/>
      </c>
      <c r="AN28" s="251" t="str">
        <f>IF(ISNUMBER('Transformed 2010'!$AI19),"","X")</f>
        <v/>
      </c>
      <c r="AO28" s="251" t="str">
        <f>IF(ISNUMBER('Transformed 2013'!$AI19),"","X")</f>
        <v/>
      </c>
      <c r="AP28" s="251" t="str">
        <f>IF(ISNUMBER('Transformed 2016'!$AI19),"","X")</f>
        <v/>
      </c>
      <c r="AQ28" s="265" t="str">
        <f>IF(ISNUMBER('Transformed 2019 new'!$AI19),"","X")</f>
        <v/>
      </c>
      <c r="AR28" s="251" t="str">
        <f>IF(ISNUMBER('Transformed 2007'!$AK19),"","X")</f>
        <v/>
      </c>
      <c r="AS28" s="251" t="str">
        <f>IF(ISNUMBER('Transformed 2010'!$AK19),"","X")</f>
        <v/>
      </c>
      <c r="AT28" s="251" t="str">
        <f>IF(ISNUMBER('Transformed 2013'!$AK19),"","X")</f>
        <v/>
      </c>
      <c r="AU28" s="251" t="str">
        <f>IF(ISNUMBER('Transformed 2016'!$AK19),"","X")</f>
        <v/>
      </c>
      <c r="AV28" s="265" t="str">
        <f>IF(ISNUMBER('Transformed 2019 new'!$AK19),"","X")</f>
        <v/>
      </c>
      <c r="AW28" s="251" t="str">
        <f>IF(ISNUMBER('Transformed 2007'!$AM19),"","X")</f>
        <v/>
      </c>
      <c r="AX28" s="251" t="str">
        <f>IF(ISNUMBER('Transformed 2010'!$AM19),"","X")</f>
        <v/>
      </c>
      <c r="AY28" s="251" t="str">
        <f>IF(ISNUMBER('Transformed 2013'!$AM19),"","X")</f>
        <v/>
      </c>
      <c r="AZ28" s="251" t="str">
        <f>IF(ISNUMBER('Transformed 2016'!$AM19),"","X")</f>
        <v/>
      </c>
      <c r="BA28" s="265" t="str">
        <f>IF(ISNUMBER('Transformed 2019 new'!$AM19),"","X")</f>
        <v/>
      </c>
      <c r="BB28" s="251" t="str">
        <f>IF(ISNUMBER('Transformed 2007'!$AO19),"","X")</f>
        <v/>
      </c>
      <c r="BC28" s="251" t="str">
        <f>IF(ISNUMBER('Transformed 2010'!$AO19),"","X")</f>
        <v/>
      </c>
      <c r="BD28" s="251" t="str">
        <f>IF(ISNUMBER('Transformed 2013'!$AO19),"","X")</f>
        <v/>
      </c>
      <c r="BE28" s="251" t="str">
        <f>IF(ISNUMBER('Transformed 2016'!$AO19),"","X")</f>
        <v/>
      </c>
      <c r="BF28" s="265" t="str">
        <f>IF(ISNUMBER('Transformed 2019 new'!$AO19),"","X")</f>
        <v/>
      </c>
    </row>
    <row r="29" spans="1:58" s="239" customFormat="1" ht="12.75" x14ac:dyDescent="0.2">
      <c r="A29" s="240" t="s">
        <v>29</v>
      </c>
      <c r="B29" s="225" t="s">
        <v>29</v>
      </c>
      <c r="C29" s="238">
        <f>'Transformed 2007'!Y20</f>
        <v>0.61885847159474117</v>
      </c>
      <c r="D29" s="238">
        <f>'Transformed 2010'!Y20</f>
        <v>0.65058704237883358</v>
      </c>
      <c r="E29" s="238">
        <f>'Transformed 2013'!Y20</f>
        <v>0.66073075461544084</v>
      </c>
      <c r="F29" s="238">
        <f>'Transformed 2016'!Y20</f>
        <v>0.63775507389920549</v>
      </c>
      <c r="G29" s="238">
        <f>'Transformed 2019 new'!Y20</f>
        <v>0.5976746154289756</v>
      </c>
      <c r="K29" s="239">
        <v>1</v>
      </c>
      <c r="Q29" s="250">
        <f t="shared" si="4"/>
        <v>1.0512695103006844</v>
      </c>
      <c r="R29" s="250">
        <f t="shared" si="4"/>
        <v>1.0155916296757423</v>
      </c>
      <c r="S29" s="250">
        <f t="shared" si="4"/>
        <v>0.96522686350568365</v>
      </c>
      <c r="T29" s="250">
        <f t="shared" si="4"/>
        <v>0.9371538383455269</v>
      </c>
      <c r="U29" s="272">
        <f t="shared" si="5"/>
        <v>0.96576946565637745</v>
      </c>
      <c r="W29" s="251" t="str">
        <f>IF(ISNUMBER('Transformed 2007'!AE20),IF(ISNUMBER('Transformed 2007'!AG20),IF(ISNUMBER('Transformed 2010'!AI20),IF(ISNUMBER('Transformed 2007'!AK20),IF(ISNUMBER('Transformed 2007'!AM20),IF(ISNUMBER('Transformed 2007'!AO20),"","X"),"X"),"X"),"X"),"X"),"X")</f>
        <v/>
      </c>
      <c r="X29" s="251" t="str">
        <f>IF(ISNUMBER('Transformed 2010'!AE20),IF(ISNUMBER('Transformed 2010'!AG20),IF(ISNUMBER('Transformed 2010'!AI20),IF(ISNUMBER('Transformed 2010'!AK20),IF(ISNUMBER('Transformed 2010'!AM20),IF(ISNUMBER('Transformed 2010'!AO20),"","X"),"X"),"X"),"X"),"X"),"X")</f>
        <v/>
      </c>
      <c r="Y29" s="251" t="str">
        <f>IF(ISNUMBER('Transformed 2013'!AE20),IF(ISNUMBER('Transformed 2013'!AG20),IF(ISNUMBER('Transformed 2013'!AI20),IF(ISNUMBER('Transformed 2013'!AK20),IF(ISNUMBER('Transformed 2013'!AM20),IF(ISNUMBER('Transformed 2013'!AO20),"","X"),"X"),"X"),"X"),"X"),"X")</f>
        <v/>
      </c>
      <c r="Z29" s="251" t="str">
        <f>IF(ISNUMBER('Transformed 2016'!AE20),IF(ISNUMBER('Transformed 2016'!AG20),IF(ISNUMBER('Transformed 2016'!AI20),IF(ISNUMBER('Transformed 2016'!AK20),IF(ISNUMBER('Transformed 2016'!AM20),IF(ISNUMBER('Transformed 2016'!AO20),"","X"),"X"),"X"),"X"),"X"),"X")</f>
        <v/>
      </c>
      <c r="AA29" s="251" t="str">
        <f>IF(ISNUMBER('Transformed 2019 new'!AE20),IF(ISNUMBER('Transformed 2019 new'!AG20),IF(ISNUMBER('Transformed 2019 new'!AI20),IF(ISNUMBER('Transformed 2019 new'!AK20),IF(ISNUMBER('Transformed 2019 new'!AM20),IF(ISNUMBER('Transformed 2019 new'!AO20),"","X"),"X"),"X"),"X"),"X"),"X")</f>
        <v/>
      </c>
      <c r="AB29" s="259"/>
      <c r="AC29" s="251" t="str">
        <f>IF(ISNUMBER('Transformed 2007'!$AE20),"","X")</f>
        <v/>
      </c>
      <c r="AD29" s="251" t="str">
        <f>IF(ISNUMBER('Transformed 2010'!$AE20),"","X")</f>
        <v/>
      </c>
      <c r="AE29" s="251" t="str">
        <f>IF(ISNUMBER('Transformed 2013'!$AE20),"","X")</f>
        <v/>
      </c>
      <c r="AF29" s="251" t="str">
        <f>IF(ISNUMBER('Transformed 2016'!$AE20),"","X")</f>
        <v/>
      </c>
      <c r="AG29" s="265" t="str">
        <f>IF(ISNUMBER('Transformed 2019 new'!$AE20),"","X")</f>
        <v/>
      </c>
      <c r="AH29" s="251" t="str">
        <f>IF(ISNUMBER('Transformed 2007'!$AG20),"","X")</f>
        <v/>
      </c>
      <c r="AI29" s="251" t="str">
        <f>IF(ISNUMBER('Transformed 2010'!$AG20),"","X")</f>
        <v/>
      </c>
      <c r="AJ29" s="251" t="str">
        <f>IF(ISNUMBER('Transformed 2013'!$AG20),"","X")</f>
        <v/>
      </c>
      <c r="AK29" s="251" t="str">
        <f>IF(ISNUMBER('Transformed 2016'!$AG20),"","X")</f>
        <v/>
      </c>
      <c r="AL29" s="265" t="str">
        <f>IF(ISNUMBER('Transformed 2019 new'!$AG20),"","X")</f>
        <v/>
      </c>
      <c r="AM29" s="251" t="str">
        <f>IF(ISNUMBER('Transformed 2007'!$AI20),"","X")</f>
        <v/>
      </c>
      <c r="AN29" s="251" t="str">
        <f>IF(ISNUMBER('Transformed 2010'!$AI20),"","X")</f>
        <v/>
      </c>
      <c r="AO29" s="251" t="str">
        <f>IF(ISNUMBER('Transformed 2013'!$AI20),"","X")</f>
        <v/>
      </c>
      <c r="AP29" s="251" t="str">
        <f>IF(ISNUMBER('Transformed 2016'!$AI20),"","X")</f>
        <v/>
      </c>
      <c r="AQ29" s="265" t="str">
        <f>IF(ISNUMBER('Transformed 2019 new'!$AI20),"","X")</f>
        <v/>
      </c>
      <c r="AR29" s="251" t="str">
        <f>IF(ISNUMBER('Transformed 2007'!$AK20),"","X")</f>
        <v/>
      </c>
      <c r="AS29" s="251" t="str">
        <f>IF(ISNUMBER('Transformed 2010'!$AK20),"","X")</f>
        <v/>
      </c>
      <c r="AT29" s="251" t="str">
        <f>IF(ISNUMBER('Transformed 2013'!$AK20),"","X")</f>
        <v/>
      </c>
      <c r="AU29" s="251" t="str">
        <f>IF(ISNUMBER('Transformed 2016'!$AK20),"","X")</f>
        <v/>
      </c>
      <c r="AV29" s="265" t="str">
        <f>IF(ISNUMBER('Transformed 2019 new'!$AK20),"","X")</f>
        <v/>
      </c>
      <c r="AW29" s="251" t="str">
        <f>IF(ISNUMBER('Transformed 2007'!$AM20),"","X")</f>
        <v/>
      </c>
      <c r="AX29" s="251" t="str">
        <f>IF(ISNUMBER('Transformed 2010'!$AM20),"","X")</f>
        <v/>
      </c>
      <c r="AY29" s="251" t="str">
        <f>IF(ISNUMBER('Transformed 2013'!$AM20),"","X")</f>
        <v/>
      </c>
      <c r="AZ29" s="251" t="str">
        <f>IF(ISNUMBER('Transformed 2016'!$AM20),"","X")</f>
        <v/>
      </c>
      <c r="BA29" s="265" t="str">
        <f>IF(ISNUMBER('Transformed 2019 new'!$AM20),"","X")</f>
        <v/>
      </c>
      <c r="BB29" s="251" t="str">
        <f>IF(ISNUMBER('Transformed 2007'!$AO20),"","X")</f>
        <v/>
      </c>
      <c r="BC29" s="251" t="str">
        <f>IF(ISNUMBER('Transformed 2010'!$AO20),"","X")</f>
        <v/>
      </c>
      <c r="BD29" s="251" t="str">
        <f>IF(ISNUMBER('Transformed 2013'!$AO20),"","X")</f>
        <v/>
      </c>
      <c r="BE29" s="251" t="str">
        <f>IF(ISNUMBER('Transformed 2016'!$AO20),"","X")</f>
        <v/>
      </c>
      <c r="BF29" s="265" t="str">
        <f>IF(ISNUMBER('Transformed 2019 new'!$AO20),"","X")</f>
        <v/>
      </c>
    </row>
    <row r="30" spans="1:58" s="239" customFormat="1" ht="12.75" x14ac:dyDescent="0.2">
      <c r="A30" s="240" t="s">
        <v>30</v>
      </c>
      <c r="B30" s="225" t="s">
        <v>30</v>
      </c>
      <c r="C30" s="238">
        <f>'Transformed 2007'!Y21</f>
        <v>0.57266191180432158</v>
      </c>
      <c r="D30" s="238">
        <f>'Transformed 2010'!Y21</f>
        <v>0.58809860256057156</v>
      </c>
      <c r="E30" s="238">
        <f>'Transformed 2013'!Y21</f>
        <v>0.60628567675164291</v>
      </c>
      <c r="F30" s="238">
        <f>'Transformed 2016'!Y21</f>
        <v>0.60741540007664307</v>
      </c>
      <c r="G30" s="238">
        <f>'Transformed 2019 new'!Y21</f>
        <v>0.63592025648054351</v>
      </c>
      <c r="N30" s="239">
        <v>1</v>
      </c>
      <c r="Q30" s="250">
        <f t="shared" si="4"/>
        <v>1.0269560283966026</v>
      </c>
      <c r="R30" s="250">
        <f t="shared" si="4"/>
        <v>1.0309252123910602</v>
      </c>
      <c r="S30" s="250">
        <f t="shared" si="4"/>
        <v>1.0018633514996642</v>
      </c>
      <c r="T30" s="250">
        <f t="shared" si="4"/>
        <v>1.0469281094952543</v>
      </c>
      <c r="U30" s="272">
        <f t="shared" si="5"/>
        <v>1.1104636843699103</v>
      </c>
      <c r="W30" s="251" t="str">
        <f>IF(ISNUMBER('Transformed 2007'!AE21),IF(ISNUMBER('Transformed 2007'!AG21),IF(ISNUMBER('Transformed 2010'!AI21),IF(ISNUMBER('Transformed 2007'!AK21),IF(ISNUMBER('Transformed 2007'!AM21),IF(ISNUMBER('Transformed 2007'!AO21),"","X"),"X"),"X"),"X"),"X"),"X")</f>
        <v/>
      </c>
      <c r="X30" s="251" t="str">
        <f>IF(ISNUMBER('Transformed 2010'!AE21),IF(ISNUMBER('Transformed 2010'!AG21),IF(ISNUMBER('Transformed 2010'!AI21),IF(ISNUMBER('Transformed 2010'!AK21),IF(ISNUMBER('Transformed 2010'!AM21),IF(ISNUMBER('Transformed 2010'!AO21),"","X"),"X"),"X"),"X"),"X"),"X")</f>
        <v/>
      </c>
      <c r="Y30" s="251" t="str">
        <f>IF(ISNUMBER('Transformed 2013'!AE21),IF(ISNUMBER('Transformed 2013'!AG21),IF(ISNUMBER('Transformed 2013'!AI21),IF(ISNUMBER('Transformed 2013'!AK21),IF(ISNUMBER('Transformed 2013'!AM21),IF(ISNUMBER('Transformed 2013'!AO21),"","X"),"X"),"X"),"X"),"X"),"X")</f>
        <v/>
      </c>
      <c r="Z30" s="251" t="str">
        <f>IF(ISNUMBER('Transformed 2016'!AE21),IF(ISNUMBER('Transformed 2016'!AG21),IF(ISNUMBER('Transformed 2016'!AI21),IF(ISNUMBER('Transformed 2016'!AK21),IF(ISNUMBER('Transformed 2016'!AM21),IF(ISNUMBER('Transformed 2016'!AO21),"","X"),"X"),"X"),"X"),"X"),"X")</f>
        <v/>
      </c>
      <c r="AA30" s="251" t="str">
        <f>IF(ISNUMBER('Transformed 2019 new'!AE21),IF(ISNUMBER('Transformed 2019 new'!AG21),IF(ISNUMBER('Transformed 2019 new'!AI21),IF(ISNUMBER('Transformed 2019 new'!AK21),IF(ISNUMBER('Transformed 2019 new'!AM21),IF(ISNUMBER('Transformed 2019 new'!AO21),"","X"),"X"),"X"),"X"),"X"),"X")</f>
        <v/>
      </c>
      <c r="AB30" s="259"/>
      <c r="AC30" s="251" t="str">
        <f>IF(ISNUMBER('Transformed 2007'!$AE21),"","X")</f>
        <v/>
      </c>
      <c r="AD30" s="251" t="str">
        <f>IF(ISNUMBER('Transformed 2010'!$AE21),"","X")</f>
        <v/>
      </c>
      <c r="AE30" s="251" t="str">
        <f>IF(ISNUMBER('Transformed 2013'!$AE21),"","X")</f>
        <v/>
      </c>
      <c r="AF30" s="251" t="str">
        <f>IF(ISNUMBER('Transformed 2016'!$AE21),"","X")</f>
        <v/>
      </c>
      <c r="AG30" s="265" t="str">
        <f>IF(ISNUMBER('Transformed 2019 new'!$AE21),"","X")</f>
        <v/>
      </c>
      <c r="AH30" s="251" t="str">
        <f>IF(ISNUMBER('Transformed 2007'!$AG21),"","X")</f>
        <v/>
      </c>
      <c r="AI30" s="251" t="str">
        <f>IF(ISNUMBER('Transformed 2010'!$AG21),"","X")</f>
        <v/>
      </c>
      <c r="AJ30" s="251" t="str">
        <f>IF(ISNUMBER('Transformed 2013'!$AG21),"","X")</f>
        <v/>
      </c>
      <c r="AK30" s="251" t="str">
        <f>IF(ISNUMBER('Transformed 2016'!$AG21),"","X")</f>
        <v/>
      </c>
      <c r="AL30" s="265" t="str">
        <f>IF(ISNUMBER('Transformed 2019 new'!$AG21),"","X")</f>
        <v/>
      </c>
      <c r="AM30" s="251" t="str">
        <f>IF(ISNUMBER('Transformed 2007'!$AI21),"","X")</f>
        <v/>
      </c>
      <c r="AN30" s="251" t="str">
        <f>IF(ISNUMBER('Transformed 2010'!$AI21),"","X")</f>
        <v/>
      </c>
      <c r="AO30" s="251" t="str">
        <f>IF(ISNUMBER('Transformed 2013'!$AI21),"","X")</f>
        <v/>
      </c>
      <c r="AP30" s="251" t="str">
        <f>IF(ISNUMBER('Transformed 2016'!$AI21),"","X")</f>
        <v/>
      </c>
      <c r="AQ30" s="265" t="str">
        <f>IF(ISNUMBER('Transformed 2019 new'!$AI21),"","X")</f>
        <v/>
      </c>
      <c r="AR30" s="251" t="str">
        <f>IF(ISNUMBER('Transformed 2007'!$AK21),"","X")</f>
        <v/>
      </c>
      <c r="AS30" s="251" t="str">
        <f>IF(ISNUMBER('Transformed 2010'!$AK21),"","X")</f>
        <v/>
      </c>
      <c r="AT30" s="251" t="str">
        <f>IF(ISNUMBER('Transformed 2013'!$AK21),"","X")</f>
        <v/>
      </c>
      <c r="AU30" s="251" t="str">
        <f>IF(ISNUMBER('Transformed 2016'!$AK21),"","X")</f>
        <v/>
      </c>
      <c r="AV30" s="265" t="str">
        <f>IF(ISNUMBER('Transformed 2019 new'!$AK21),"","X")</f>
        <v/>
      </c>
      <c r="AW30" s="251" t="str">
        <f>IF(ISNUMBER('Transformed 2007'!$AM21),"","X")</f>
        <v/>
      </c>
      <c r="AX30" s="251" t="str">
        <f>IF(ISNUMBER('Transformed 2010'!$AM21),"","X")</f>
        <v/>
      </c>
      <c r="AY30" s="251" t="str">
        <f>IF(ISNUMBER('Transformed 2013'!$AM21),"","X")</f>
        <v/>
      </c>
      <c r="AZ30" s="251" t="str">
        <f>IF(ISNUMBER('Transformed 2016'!$AM21),"","X")</f>
        <v/>
      </c>
      <c r="BA30" s="265" t="str">
        <f>IF(ISNUMBER('Transformed 2019 new'!$AM21),"","X")</f>
        <v/>
      </c>
      <c r="BB30" s="251" t="str">
        <f>IF(ISNUMBER('Transformed 2007'!$AO21),"","X")</f>
        <v/>
      </c>
      <c r="BC30" s="251" t="str">
        <f>IF(ISNUMBER('Transformed 2010'!$AO21),"","X")</f>
        <v/>
      </c>
      <c r="BD30" s="251" t="str">
        <f>IF(ISNUMBER('Transformed 2013'!$AO21),"","X")</f>
        <v/>
      </c>
      <c r="BE30" s="251" t="str">
        <f>IF(ISNUMBER('Transformed 2016'!$AO21),"","X")</f>
        <v/>
      </c>
      <c r="BF30" s="265" t="str">
        <f>IF(ISNUMBER('Transformed 2019 new'!$AO21),"","X")</f>
        <v/>
      </c>
    </row>
    <row r="31" spans="1:58" s="239" customFormat="1" ht="12.75" x14ac:dyDescent="0.2">
      <c r="A31" s="240" t="s">
        <v>31</v>
      </c>
      <c r="B31" s="225" t="s">
        <v>31</v>
      </c>
      <c r="C31" s="238">
        <f>'Transformed 2007'!Y22</f>
        <v>0.51010365977232142</v>
      </c>
      <c r="D31" s="238">
        <f>'Transformed 2010'!Y22</f>
        <v>0.51864725617500007</v>
      </c>
      <c r="E31" s="238">
        <f>'Transformed 2013'!Y22</f>
        <v>0.60323425373928563</v>
      </c>
      <c r="F31" s="238">
        <f>'Transformed 2016'!Y22</f>
        <v>0.57237961303928575</v>
      </c>
      <c r="G31" s="238">
        <f>'Transformed 2019 new'!Y22</f>
        <v>0.5981515277611934</v>
      </c>
      <c r="J31" s="239">
        <v>1</v>
      </c>
      <c r="Q31" s="250">
        <f t="shared" si="4"/>
        <v>1.0167487455520159</v>
      </c>
      <c r="R31" s="250">
        <f t="shared" si="4"/>
        <v>1.1630915743931836</v>
      </c>
      <c r="S31" s="250">
        <f t="shared" si="4"/>
        <v>0.9488513118929498</v>
      </c>
      <c r="T31" s="250">
        <f t="shared" si="4"/>
        <v>1.0450259131087165</v>
      </c>
      <c r="U31" s="272">
        <f t="shared" si="5"/>
        <v>1.172607795106138</v>
      </c>
      <c r="W31" s="251" t="str">
        <f>IF(ISNUMBER('Transformed 2007'!AE22),IF(ISNUMBER('Transformed 2007'!AG22),IF(ISNUMBER('Transformed 2010'!AI22),IF(ISNUMBER('Transformed 2007'!AK22),IF(ISNUMBER('Transformed 2007'!AM22),IF(ISNUMBER('Transformed 2007'!AO22),"","X"),"X"),"X"),"X"),"X"),"X")</f>
        <v/>
      </c>
      <c r="X31" s="251" t="str">
        <f>IF(ISNUMBER('Transformed 2010'!AE22),IF(ISNUMBER('Transformed 2010'!AG22),IF(ISNUMBER('Transformed 2010'!AI22),IF(ISNUMBER('Transformed 2010'!AK22),IF(ISNUMBER('Transformed 2010'!AM22),IF(ISNUMBER('Transformed 2010'!AO22),"","X"),"X"),"X"),"X"),"X"),"X")</f>
        <v/>
      </c>
      <c r="Y31" s="251" t="str">
        <f>IF(ISNUMBER('Transformed 2013'!AE22),IF(ISNUMBER('Transformed 2013'!AG22),IF(ISNUMBER('Transformed 2013'!AI22),IF(ISNUMBER('Transformed 2013'!AK22),IF(ISNUMBER('Transformed 2013'!AM22),IF(ISNUMBER('Transformed 2013'!AO22),"","X"),"X"),"X"),"X"),"X"),"X")</f>
        <v/>
      </c>
      <c r="Z31" s="251" t="str">
        <f>IF(ISNUMBER('Transformed 2016'!AE22),IF(ISNUMBER('Transformed 2016'!AG22),IF(ISNUMBER('Transformed 2016'!AI22),IF(ISNUMBER('Transformed 2016'!AK22),IF(ISNUMBER('Transformed 2016'!AM22),IF(ISNUMBER('Transformed 2016'!AO22),"","X"),"X"),"X"),"X"),"X"),"X")</f>
        <v/>
      </c>
      <c r="AA31" s="251" t="str">
        <f>IF(ISNUMBER('Transformed 2019 new'!AE22),IF(ISNUMBER('Transformed 2019 new'!AG22),IF(ISNUMBER('Transformed 2019 new'!AI22),IF(ISNUMBER('Transformed 2019 new'!AK22),IF(ISNUMBER('Transformed 2019 new'!AM22),IF(ISNUMBER('Transformed 2019 new'!AO22),"","X"),"X"),"X"),"X"),"X"),"X")</f>
        <v/>
      </c>
      <c r="AB31" s="259"/>
      <c r="AC31" s="251" t="str">
        <f>IF(ISNUMBER('Transformed 2007'!$AE22),"","X")</f>
        <v/>
      </c>
      <c r="AD31" s="251" t="str">
        <f>IF(ISNUMBER('Transformed 2010'!$AE22),"","X")</f>
        <v/>
      </c>
      <c r="AE31" s="251" t="str">
        <f>IF(ISNUMBER('Transformed 2013'!$AE22),"","X")</f>
        <v/>
      </c>
      <c r="AF31" s="251" t="str">
        <f>IF(ISNUMBER('Transformed 2016'!$AE22),"","X")</f>
        <v/>
      </c>
      <c r="AG31" s="265" t="str">
        <f>IF(ISNUMBER('Transformed 2019 new'!$AE22),"","X")</f>
        <v/>
      </c>
      <c r="AH31" s="251" t="str">
        <f>IF(ISNUMBER('Transformed 2007'!$AG22),"","X")</f>
        <v/>
      </c>
      <c r="AI31" s="251" t="str">
        <f>IF(ISNUMBER('Transformed 2010'!$AG22),"","X")</f>
        <v/>
      </c>
      <c r="AJ31" s="251" t="str">
        <f>IF(ISNUMBER('Transformed 2013'!$AG22),"","X")</f>
        <v/>
      </c>
      <c r="AK31" s="251" t="str">
        <f>IF(ISNUMBER('Transformed 2016'!$AG22),"","X")</f>
        <v/>
      </c>
      <c r="AL31" s="265" t="str">
        <f>IF(ISNUMBER('Transformed 2019 new'!$AG22),"","X")</f>
        <v/>
      </c>
      <c r="AM31" s="251" t="str">
        <f>IF(ISNUMBER('Transformed 2007'!$AI22),"","X")</f>
        <v/>
      </c>
      <c r="AN31" s="251" t="str">
        <f>IF(ISNUMBER('Transformed 2010'!$AI22),"","X")</f>
        <v/>
      </c>
      <c r="AO31" s="251" t="str">
        <f>IF(ISNUMBER('Transformed 2013'!$AI22),"","X")</f>
        <v/>
      </c>
      <c r="AP31" s="251" t="str">
        <f>IF(ISNUMBER('Transformed 2016'!$AI22),"","X")</f>
        <v/>
      </c>
      <c r="AQ31" s="265" t="str">
        <f>IF(ISNUMBER('Transformed 2019 new'!$AI22),"","X")</f>
        <v/>
      </c>
      <c r="AR31" s="251" t="str">
        <f>IF(ISNUMBER('Transformed 2007'!$AK22),"","X")</f>
        <v/>
      </c>
      <c r="AS31" s="251" t="str">
        <f>IF(ISNUMBER('Transformed 2010'!$AK22),"","X")</f>
        <v/>
      </c>
      <c r="AT31" s="251" t="str">
        <f>IF(ISNUMBER('Transformed 2013'!$AK22),"","X")</f>
        <v/>
      </c>
      <c r="AU31" s="251" t="str">
        <f>IF(ISNUMBER('Transformed 2016'!$AK22),"","X")</f>
        <v/>
      </c>
      <c r="AV31" s="265" t="str">
        <f>IF(ISNUMBER('Transformed 2019 new'!$AK22),"","X")</f>
        <v/>
      </c>
      <c r="AW31" s="251" t="str">
        <f>IF(ISNUMBER('Transformed 2007'!$AM22),"","X")</f>
        <v/>
      </c>
      <c r="AX31" s="251" t="str">
        <f>IF(ISNUMBER('Transformed 2010'!$AM22),"","X")</f>
        <v/>
      </c>
      <c r="AY31" s="251" t="str">
        <f>IF(ISNUMBER('Transformed 2013'!$AM22),"","X")</f>
        <v/>
      </c>
      <c r="AZ31" s="251" t="str">
        <f>IF(ISNUMBER('Transformed 2016'!$AM22),"","X")</f>
        <v/>
      </c>
      <c r="BA31" s="265" t="str">
        <f>IF(ISNUMBER('Transformed 2019 new'!$AM22),"","X")</f>
        <v/>
      </c>
      <c r="BB31" s="251" t="str">
        <f>IF(ISNUMBER('Transformed 2007'!$AO22),"","X")</f>
        <v/>
      </c>
      <c r="BC31" s="251" t="str">
        <f>IF(ISNUMBER('Transformed 2010'!$AO22),"","X")</f>
        <v/>
      </c>
      <c r="BD31" s="251" t="str">
        <f>IF(ISNUMBER('Transformed 2013'!$AO22),"","X")</f>
        <v/>
      </c>
      <c r="BE31" s="251" t="str">
        <f>IF(ISNUMBER('Transformed 2016'!$AO22),"","X")</f>
        <v/>
      </c>
      <c r="BF31" s="265" t="str">
        <f>IF(ISNUMBER('Transformed 2019 new'!$AO22),"","X")</f>
        <v/>
      </c>
    </row>
    <row r="32" spans="1:58" s="239" customFormat="1" ht="12.75" x14ac:dyDescent="0.2">
      <c r="A32" s="240" t="s">
        <v>32</v>
      </c>
      <c r="B32" s="225" t="s">
        <v>32</v>
      </c>
      <c r="C32" s="238">
        <f>'Transformed 2007'!Y23</f>
        <v>0.57558100142857049</v>
      </c>
      <c r="D32" s="238">
        <f>'Transformed 2010'!Y23</f>
        <v>0.58910337638035615</v>
      </c>
      <c r="E32" s="238">
        <f>'Transformed 2013'!Y23</f>
        <v>0.61204270287321338</v>
      </c>
      <c r="F32" s="238">
        <f>'Transformed 2016'!Y23</f>
        <v>0.62564752260089185</v>
      </c>
      <c r="G32" s="238">
        <f>'Transformed 2019 new'!Y23</f>
        <v>0.65160142761839823</v>
      </c>
      <c r="L32" s="239">
        <v>1</v>
      </c>
      <c r="Q32" s="250">
        <f t="shared" si="4"/>
        <v>1.023493435186748</v>
      </c>
      <c r="R32" s="250">
        <f t="shared" si="4"/>
        <v>1.0389393906275057</v>
      </c>
      <c r="S32" s="250">
        <f t="shared" si="4"/>
        <v>1.0222285465765888</v>
      </c>
      <c r="T32" s="250">
        <f t="shared" si="4"/>
        <v>1.0414832698603407</v>
      </c>
      <c r="U32" s="272">
        <f t="shared" si="5"/>
        <v>1.1320759823572144</v>
      </c>
      <c r="W32" s="251" t="str">
        <f>IF(ISNUMBER('Transformed 2007'!AE23),IF(ISNUMBER('Transformed 2007'!AG23),IF(ISNUMBER('Transformed 2010'!AI23),IF(ISNUMBER('Transformed 2007'!AK23),IF(ISNUMBER('Transformed 2007'!AM23),IF(ISNUMBER('Transformed 2007'!AO23),"","X"),"X"),"X"),"X"),"X"),"X")</f>
        <v/>
      </c>
      <c r="X32" s="251" t="str">
        <f>IF(ISNUMBER('Transformed 2010'!AE23),IF(ISNUMBER('Transformed 2010'!AG23),IF(ISNUMBER('Transformed 2010'!AI23),IF(ISNUMBER('Transformed 2010'!AK23),IF(ISNUMBER('Transformed 2010'!AM23),IF(ISNUMBER('Transformed 2010'!AO23),"","X"),"X"),"X"),"X"),"X"),"X")</f>
        <v/>
      </c>
      <c r="Y32" s="251" t="str">
        <f>IF(ISNUMBER('Transformed 2013'!AE23),IF(ISNUMBER('Transformed 2013'!AG23),IF(ISNUMBER('Transformed 2013'!AI23),IF(ISNUMBER('Transformed 2013'!AK23),IF(ISNUMBER('Transformed 2013'!AM23),IF(ISNUMBER('Transformed 2013'!AO23),"","X"),"X"),"X"),"X"),"X"),"X")</f>
        <v/>
      </c>
      <c r="Z32" s="251" t="str">
        <f>IF(ISNUMBER('Transformed 2016'!AE23),IF(ISNUMBER('Transformed 2016'!AG23),IF(ISNUMBER('Transformed 2016'!AI23),IF(ISNUMBER('Transformed 2016'!AK23),IF(ISNUMBER('Transformed 2016'!AM23),IF(ISNUMBER('Transformed 2016'!AO23),"","X"),"X"),"X"),"X"),"X"),"X")</f>
        <v/>
      </c>
      <c r="AA32" s="251" t="str">
        <f>IF(ISNUMBER('Transformed 2019 new'!AE23),IF(ISNUMBER('Transformed 2019 new'!AG23),IF(ISNUMBER('Transformed 2019 new'!AI23),IF(ISNUMBER('Transformed 2019 new'!AK23),IF(ISNUMBER('Transformed 2019 new'!AM23),IF(ISNUMBER('Transformed 2019 new'!AO23),"","X"),"X"),"X"),"X"),"X"),"X")</f>
        <v/>
      </c>
      <c r="AB32" s="259"/>
      <c r="AC32" s="251" t="str">
        <f>IF(ISNUMBER('Transformed 2007'!$AE23),"","X")</f>
        <v/>
      </c>
      <c r="AD32" s="251" t="str">
        <f>IF(ISNUMBER('Transformed 2010'!$AE23),"","X")</f>
        <v/>
      </c>
      <c r="AE32" s="251" t="str">
        <f>IF(ISNUMBER('Transformed 2013'!$AE23),"","X")</f>
        <v/>
      </c>
      <c r="AF32" s="251" t="str">
        <f>IF(ISNUMBER('Transformed 2016'!$AE23),"","X")</f>
        <v/>
      </c>
      <c r="AG32" s="265" t="str">
        <f>IF(ISNUMBER('Transformed 2019 new'!$AE23),"","X")</f>
        <v/>
      </c>
      <c r="AH32" s="251" t="str">
        <f>IF(ISNUMBER('Transformed 2007'!$AG23),"","X")</f>
        <v/>
      </c>
      <c r="AI32" s="251" t="str">
        <f>IF(ISNUMBER('Transformed 2010'!$AG23),"","X")</f>
        <v/>
      </c>
      <c r="AJ32" s="251" t="str">
        <f>IF(ISNUMBER('Transformed 2013'!$AG23),"","X")</f>
        <v/>
      </c>
      <c r="AK32" s="251" t="str">
        <f>IF(ISNUMBER('Transformed 2016'!$AG23),"","X")</f>
        <v/>
      </c>
      <c r="AL32" s="265" t="str">
        <f>IF(ISNUMBER('Transformed 2019 new'!$AG23),"","X")</f>
        <v/>
      </c>
      <c r="AM32" s="251" t="str">
        <f>IF(ISNUMBER('Transformed 2007'!$AI23),"","X")</f>
        <v/>
      </c>
      <c r="AN32" s="251" t="str">
        <f>IF(ISNUMBER('Transformed 2010'!$AI23),"","X")</f>
        <v/>
      </c>
      <c r="AO32" s="251" t="str">
        <f>IF(ISNUMBER('Transformed 2013'!$AI23),"","X")</f>
        <v/>
      </c>
      <c r="AP32" s="251" t="str">
        <f>IF(ISNUMBER('Transformed 2016'!$AI23),"","X")</f>
        <v/>
      </c>
      <c r="AQ32" s="265" t="str">
        <f>IF(ISNUMBER('Transformed 2019 new'!$AI23),"","X")</f>
        <v/>
      </c>
      <c r="AR32" s="251" t="str">
        <f>IF(ISNUMBER('Transformed 2007'!$AK23),"","X")</f>
        <v/>
      </c>
      <c r="AS32" s="251" t="str">
        <f>IF(ISNUMBER('Transformed 2010'!$AK23),"","X")</f>
        <v/>
      </c>
      <c r="AT32" s="251" t="str">
        <f>IF(ISNUMBER('Transformed 2013'!$AK23),"","X")</f>
        <v/>
      </c>
      <c r="AU32" s="251" t="str">
        <f>IF(ISNUMBER('Transformed 2016'!$AK23),"","X")</f>
        <v/>
      </c>
      <c r="AV32" s="265" t="str">
        <f>IF(ISNUMBER('Transformed 2019 new'!$AK23),"","X")</f>
        <v/>
      </c>
      <c r="AW32" s="251" t="str">
        <f>IF(ISNUMBER('Transformed 2007'!$AM23),"","X")</f>
        <v/>
      </c>
      <c r="AX32" s="251" t="str">
        <f>IF(ISNUMBER('Transformed 2010'!$AM23),"","X")</f>
        <v/>
      </c>
      <c r="AY32" s="251" t="str">
        <f>IF(ISNUMBER('Transformed 2013'!$AM23),"","X")</f>
        <v/>
      </c>
      <c r="AZ32" s="251" t="str">
        <f>IF(ISNUMBER('Transformed 2016'!$AM23),"","X")</f>
        <v/>
      </c>
      <c r="BA32" s="265" t="str">
        <f>IF(ISNUMBER('Transformed 2019 new'!$AM23),"","X")</f>
        <v/>
      </c>
      <c r="BB32" s="251" t="str">
        <f>IF(ISNUMBER('Transformed 2007'!$AO23),"","X")</f>
        <v/>
      </c>
      <c r="BC32" s="251" t="str">
        <f>IF(ISNUMBER('Transformed 2010'!$AO23),"","X")</f>
        <v/>
      </c>
      <c r="BD32" s="251" t="str">
        <f>IF(ISNUMBER('Transformed 2013'!$AO23),"","X")</f>
        <v/>
      </c>
      <c r="BE32" s="251" t="str">
        <f>IF(ISNUMBER('Transformed 2016'!$AO23),"","X")</f>
        <v/>
      </c>
      <c r="BF32" s="265" t="str">
        <f>IF(ISNUMBER('Transformed 2019 new'!$AO23),"","X")</f>
        <v/>
      </c>
    </row>
    <row r="33" spans="1:58" s="239" customFormat="1" ht="12.75" x14ac:dyDescent="0.2">
      <c r="A33" s="240" t="s">
        <v>33</v>
      </c>
      <c r="B33" s="225" t="s">
        <v>33</v>
      </c>
      <c r="C33" s="238">
        <f>'Transformed 2007'!Y24</f>
        <v>0.41478836852887746</v>
      </c>
      <c r="D33" s="238">
        <f>'Transformed 2010'!Y24</f>
        <v>0.36204651043429048</v>
      </c>
      <c r="E33" s="238">
        <f>'Transformed 2013'!Y24</f>
        <v>0.36730335537982617</v>
      </c>
      <c r="F33" s="238">
        <f>'Transformed 2016'!Y24</f>
        <v>0.34480572419936412</v>
      </c>
      <c r="G33" s="238">
        <f>'Transformed 2019 new'!Y24</f>
        <v>0.36081308822436409</v>
      </c>
      <c r="K33" s="239">
        <v>1</v>
      </c>
      <c r="Q33" s="250">
        <f t="shared" si="4"/>
        <v>0.87284634262613103</v>
      </c>
      <c r="R33" s="250">
        <f t="shared" si="4"/>
        <v>1.0145198055885964</v>
      </c>
      <c r="S33" s="250">
        <f t="shared" si="4"/>
        <v>0.93874918143016317</v>
      </c>
      <c r="T33" s="250">
        <f t="shared" si="4"/>
        <v>1.0464242989647836</v>
      </c>
      <c r="U33" s="272">
        <f t="shared" si="5"/>
        <v>0.86987272450298803</v>
      </c>
      <c r="W33" s="251" t="str">
        <f>IF(ISNUMBER('Transformed 2007'!AE24),IF(ISNUMBER('Transformed 2007'!AG24),IF(ISNUMBER('Transformed 2010'!AI24),IF(ISNUMBER('Transformed 2007'!AK24),IF(ISNUMBER('Transformed 2007'!AM24),IF(ISNUMBER('Transformed 2007'!AO24),"","X"),"X"),"X"),"X"),"X"),"X")</f>
        <v/>
      </c>
      <c r="X33" s="251" t="str">
        <f>IF(ISNUMBER('Transformed 2010'!AE24),IF(ISNUMBER('Transformed 2010'!AG24),IF(ISNUMBER('Transformed 2010'!AI24),IF(ISNUMBER('Transformed 2010'!AK24),IF(ISNUMBER('Transformed 2010'!AM24),IF(ISNUMBER('Transformed 2010'!AO24),"","X"),"X"),"X"),"X"),"X"),"X")</f>
        <v/>
      </c>
      <c r="Y33" s="251" t="str">
        <f>IF(ISNUMBER('Transformed 2013'!AE24),IF(ISNUMBER('Transformed 2013'!AG24),IF(ISNUMBER('Transformed 2013'!AI24),IF(ISNUMBER('Transformed 2013'!AK24),IF(ISNUMBER('Transformed 2013'!AM24),IF(ISNUMBER('Transformed 2013'!AO24),"","X"),"X"),"X"),"X"),"X"),"X")</f>
        <v/>
      </c>
      <c r="Z33" s="251" t="str">
        <f>IF(ISNUMBER('Transformed 2016'!AE24),IF(ISNUMBER('Transformed 2016'!AG24),IF(ISNUMBER('Transformed 2016'!AI24),IF(ISNUMBER('Transformed 2016'!AK24),IF(ISNUMBER('Transformed 2016'!AM24),IF(ISNUMBER('Transformed 2016'!AO24),"","X"),"X"),"X"),"X"),"X"),"X")</f>
        <v/>
      </c>
      <c r="AA33" s="251" t="str">
        <f>IF(ISNUMBER('Transformed 2019 new'!AE24),IF(ISNUMBER('Transformed 2019 new'!AG24),IF(ISNUMBER('Transformed 2019 new'!AI24),IF(ISNUMBER('Transformed 2019 new'!AK24),IF(ISNUMBER('Transformed 2019 new'!AM24),IF(ISNUMBER('Transformed 2019 new'!AO24),"","X"),"X"),"X"),"X"),"X"),"X")</f>
        <v/>
      </c>
      <c r="AB33" s="259"/>
      <c r="AC33" s="251" t="str">
        <f>IF(ISNUMBER('Transformed 2007'!$AE24),"","X")</f>
        <v/>
      </c>
      <c r="AD33" s="251" t="str">
        <f>IF(ISNUMBER('Transformed 2010'!$AE24),"","X")</f>
        <v/>
      </c>
      <c r="AE33" s="251" t="str">
        <f>IF(ISNUMBER('Transformed 2013'!$AE24),"","X")</f>
        <v/>
      </c>
      <c r="AF33" s="251" t="str">
        <f>IF(ISNUMBER('Transformed 2016'!$AE24),"","X")</f>
        <v/>
      </c>
      <c r="AG33" s="265" t="str">
        <f>IF(ISNUMBER('Transformed 2019 new'!$AE24),"","X")</f>
        <v/>
      </c>
      <c r="AH33" s="251" t="str">
        <f>IF(ISNUMBER('Transformed 2007'!$AG24),"","X")</f>
        <v/>
      </c>
      <c r="AI33" s="251" t="str">
        <f>IF(ISNUMBER('Transformed 2010'!$AG24),"","X")</f>
        <v/>
      </c>
      <c r="AJ33" s="251" t="str">
        <f>IF(ISNUMBER('Transformed 2013'!$AG24),"","X")</f>
        <v/>
      </c>
      <c r="AK33" s="251" t="str">
        <f>IF(ISNUMBER('Transformed 2016'!$AG24),"","X")</f>
        <v/>
      </c>
      <c r="AL33" s="265" t="str">
        <f>IF(ISNUMBER('Transformed 2019 new'!$AG24),"","X")</f>
        <v/>
      </c>
      <c r="AM33" s="251" t="str">
        <f>IF(ISNUMBER('Transformed 2007'!$AI24),"","X")</f>
        <v/>
      </c>
      <c r="AN33" s="251" t="str">
        <f>IF(ISNUMBER('Transformed 2010'!$AI24),"","X")</f>
        <v/>
      </c>
      <c r="AO33" s="251" t="str">
        <f>IF(ISNUMBER('Transformed 2013'!$AI24),"","X")</f>
        <v/>
      </c>
      <c r="AP33" s="251" t="str">
        <f>IF(ISNUMBER('Transformed 2016'!$AI24),"","X")</f>
        <v/>
      </c>
      <c r="AQ33" s="265" t="str">
        <f>IF(ISNUMBER('Transformed 2019 new'!$AI24),"","X")</f>
        <v/>
      </c>
      <c r="AR33" s="251" t="str">
        <f>IF(ISNUMBER('Transformed 2007'!$AK24),"","X")</f>
        <v/>
      </c>
      <c r="AS33" s="251" t="str">
        <f>IF(ISNUMBER('Transformed 2010'!$AK24),"","X")</f>
        <v/>
      </c>
      <c r="AT33" s="251" t="str">
        <f>IF(ISNUMBER('Transformed 2013'!$AK24),"","X")</f>
        <v/>
      </c>
      <c r="AU33" s="251" t="str">
        <f>IF(ISNUMBER('Transformed 2016'!$AK24),"","X")</f>
        <v/>
      </c>
      <c r="AV33" s="265" t="str">
        <f>IF(ISNUMBER('Transformed 2019 new'!$AK24),"","X")</f>
        <v/>
      </c>
      <c r="AW33" s="251" t="str">
        <f>IF(ISNUMBER('Transformed 2007'!$AM24),"","X")</f>
        <v/>
      </c>
      <c r="AX33" s="251" t="str">
        <f>IF(ISNUMBER('Transformed 2010'!$AM24),"","X")</f>
        <v/>
      </c>
      <c r="AY33" s="251" t="str">
        <f>IF(ISNUMBER('Transformed 2013'!$AM24),"","X")</f>
        <v/>
      </c>
      <c r="AZ33" s="251" t="str">
        <f>IF(ISNUMBER('Transformed 2016'!$AM24),"","X")</f>
        <v/>
      </c>
      <c r="BA33" s="265" t="str">
        <f>IF(ISNUMBER('Transformed 2019 new'!$AM24),"","X")</f>
        <v/>
      </c>
      <c r="BB33" s="251" t="str">
        <f>IF(ISNUMBER('Transformed 2007'!$AO24),"","X")</f>
        <v/>
      </c>
      <c r="BC33" s="251" t="str">
        <f>IF(ISNUMBER('Transformed 2010'!$AO24),"","X")</f>
        <v/>
      </c>
      <c r="BD33" s="251" t="str">
        <f>IF(ISNUMBER('Transformed 2013'!$AO24),"","X")</f>
        <v/>
      </c>
      <c r="BE33" s="251" t="str">
        <f>IF(ISNUMBER('Transformed 2016'!$AO24),"","X")</f>
        <v/>
      </c>
      <c r="BF33" s="265" t="str">
        <f>IF(ISNUMBER('Transformed 2019 new'!$AO24),"","X")</f>
        <v/>
      </c>
    </row>
    <row r="34" spans="1:58" s="239" customFormat="1" ht="12.75" x14ac:dyDescent="0.2">
      <c r="A34" s="240" t="s">
        <v>34</v>
      </c>
      <c r="B34" s="225" t="s">
        <v>34</v>
      </c>
      <c r="C34" s="238">
        <f>'Transformed 2007'!Y25</f>
        <v>0.39115504087519576</v>
      </c>
      <c r="D34" s="238">
        <f>'Transformed 2010'!Y25</f>
        <v>0.38512264029215998</v>
      </c>
      <c r="E34" s="238">
        <f>'Transformed 2013'!Y25</f>
        <v>0.37922117570287428</v>
      </c>
      <c r="F34" s="238">
        <f>'Transformed 2016'!Y25</f>
        <v>0.37805611965376718</v>
      </c>
      <c r="G34" s="238">
        <f>'Transformed 2019 new'!Y25</f>
        <v>0.37584583884178036</v>
      </c>
      <c r="K34" s="239">
        <v>1</v>
      </c>
      <c r="Q34" s="250">
        <f t="shared" si="4"/>
        <v>0.98457798071695946</v>
      </c>
      <c r="R34" s="250">
        <f t="shared" si="4"/>
        <v>0.9846764018214853</v>
      </c>
      <c r="S34" s="250">
        <f t="shared" si="4"/>
        <v>0.9969277663702516</v>
      </c>
      <c r="T34" s="250">
        <f t="shared" si="4"/>
        <v>0.99415356425387047</v>
      </c>
      <c r="U34" s="272">
        <f t="shared" si="5"/>
        <v>0.96086154993896644</v>
      </c>
      <c r="W34" s="251" t="str">
        <f>IF(ISNUMBER('Transformed 2007'!AE25),IF(ISNUMBER('Transformed 2007'!AG25),IF(ISNUMBER('Transformed 2010'!AI25),IF(ISNUMBER('Transformed 2007'!AK25),IF(ISNUMBER('Transformed 2007'!AM25),IF(ISNUMBER('Transformed 2007'!AO25),"","X"),"X"),"X"),"X"),"X"),"X")</f>
        <v/>
      </c>
      <c r="X34" s="251" t="str">
        <f>IF(ISNUMBER('Transformed 2010'!AE25),IF(ISNUMBER('Transformed 2010'!AG25),IF(ISNUMBER('Transformed 2010'!AI25),IF(ISNUMBER('Transformed 2010'!AK25),IF(ISNUMBER('Transformed 2010'!AM25),IF(ISNUMBER('Transformed 2010'!AO25),"","X"),"X"),"X"),"X"),"X"),"X")</f>
        <v/>
      </c>
      <c r="Y34" s="251" t="str">
        <f>IF(ISNUMBER('Transformed 2013'!AE25),IF(ISNUMBER('Transformed 2013'!AG25),IF(ISNUMBER('Transformed 2013'!AI25),IF(ISNUMBER('Transformed 2013'!AK25),IF(ISNUMBER('Transformed 2013'!AM25),IF(ISNUMBER('Transformed 2013'!AO25),"","X"),"X"),"X"),"X"),"X"),"X")</f>
        <v/>
      </c>
      <c r="Z34" s="251" t="str">
        <f>IF(ISNUMBER('Transformed 2016'!AE25),IF(ISNUMBER('Transformed 2016'!AG25),IF(ISNUMBER('Transformed 2016'!AI25),IF(ISNUMBER('Transformed 2016'!AK25),IF(ISNUMBER('Transformed 2016'!AM25),IF(ISNUMBER('Transformed 2016'!AO25),"","X"),"X"),"X"),"X"),"X"),"X")</f>
        <v/>
      </c>
      <c r="AA34" s="251" t="str">
        <f>IF(ISNUMBER('Transformed 2019 new'!AE25),IF(ISNUMBER('Transformed 2019 new'!AG25),IF(ISNUMBER('Transformed 2019 new'!AI25),IF(ISNUMBER('Transformed 2019 new'!AK25),IF(ISNUMBER('Transformed 2019 new'!AM25),IF(ISNUMBER('Transformed 2019 new'!AO25),"","X"),"X"),"X"),"X"),"X"),"X")</f>
        <v/>
      </c>
      <c r="AB34" s="259"/>
      <c r="AC34" s="251" t="str">
        <f>IF(ISNUMBER('Transformed 2007'!$AE25),"","X")</f>
        <v/>
      </c>
      <c r="AD34" s="251" t="str">
        <f>IF(ISNUMBER('Transformed 2010'!$AE25),"","X")</f>
        <v/>
      </c>
      <c r="AE34" s="251" t="str">
        <f>IF(ISNUMBER('Transformed 2013'!$AE25),"","X")</f>
        <v/>
      </c>
      <c r="AF34" s="251" t="str">
        <f>IF(ISNUMBER('Transformed 2016'!$AE25),"","X")</f>
        <v/>
      </c>
      <c r="AG34" s="265" t="str">
        <f>IF(ISNUMBER('Transformed 2019 new'!$AE25),"","X")</f>
        <v/>
      </c>
      <c r="AH34" s="251" t="str">
        <f>IF(ISNUMBER('Transformed 2007'!$AG25),"","X")</f>
        <v/>
      </c>
      <c r="AI34" s="251" t="str">
        <f>IF(ISNUMBER('Transformed 2010'!$AG25),"","X")</f>
        <v/>
      </c>
      <c r="AJ34" s="251" t="str">
        <f>IF(ISNUMBER('Transformed 2013'!$AG25),"","X")</f>
        <v/>
      </c>
      <c r="AK34" s="251" t="str">
        <f>IF(ISNUMBER('Transformed 2016'!$AG25),"","X")</f>
        <v/>
      </c>
      <c r="AL34" s="265" t="str">
        <f>IF(ISNUMBER('Transformed 2019 new'!$AG25),"","X")</f>
        <v/>
      </c>
      <c r="AM34" s="251" t="str">
        <f>IF(ISNUMBER('Transformed 2007'!$AI25),"","X")</f>
        <v/>
      </c>
      <c r="AN34" s="251" t="str">
        <f>IF(ISNUMBER('Transformed 2010'!$AI25),"","X")</f>
        <v/>
      </c>
      <c r="AO34" s="251" t="str">
        <f>IF(ISNUMBER('Transformed 2013'!$AI25),"","X")</f>
        <v/>
      </c>
      <c r="AP34" s="251" t="str">
        <f>IF(ISNUMBER('Transformed 2016'!$AI25),"","X")</f>
        <v/>
      </c>
      <c r="AQ34" s="265" t="str">
        <f>IF(ISNUMBER('Transformed 2019 new'!$AI25),"","X")</f>
        <v/>
      </c>
      <c r="AR34" s="251" t="str">
        <f>IF(ISNUMBER('Transformed 2007'!$AK25),"","X")</f>
        <v/>
      </c>
      <c r="AS34" s="251" t="str">
        <f>IF(ISNUMBER('Transformed 2010'!$AK25),"","X")</f>
        <v/>
      </c>
      <c r="AT34" s="251" t="str">
        <f>IF(ISNUMBER('Transformed 2013'!$AK25),"","X")</f>
        <v/>
      </c>
      <c r="AU34" s="251" t="str">
        <f>IF(ISNUMBER('Transformed 2016'!$AK25),"","X")</f>
        <v/>
      </c>
      <c r="AV34" s="265" t="str">
        <f>IF(ISNUMBER('Transformed 2019 new'!$AK25),"","X")</f>
        <v/>
      </c>
      <c r="AW34" s="251" t="str">
        <f>IF(ISNUMBER('Transformed 2007'!$AM25),"","X")</f>
        <v/>
      </c>
      <c r="AX34" s="251" t="str">
        <f>IF(ISNUMBER('Transformed 2010'!$AM25),"","X")</f>
        <v/>
      </c>
      <c r="AY34" s="251" t="str">
        <f>IF(ISNUMBER('Transformed 2013'!$AM25),"","X")</f>
        <v/>
      </c>
      <c r="AZ34" s="251" t="str">
        <f>IF(ISNUMBER('Transformed 2016'!$AM25),"","X")</f>
        <v/>
      </c>
      <c r="BA34" s="265" t="str">
        <f>IF(ISNUMBER('Transformed 2019 new'!$AM25),"","X")</f>
        <v/>
      </c>
      <c r="BB34" s="251" t="str">
        <f>IF(ISNUMBER('Transformed 2007'!$AO25),"","X")</f>
        <v/>
      </c>
      <c r="BC34" s="251" t="str">
        <f>IF(ISNUMBER('Transformed 2010'!$AO25),"","X")</f>
        <v/>
      </c>
      <c r="BD34" s="251" t="str">
        <f>IF(ISNUMBER('Transformed 2013'!$AO25),"","X")</f>
        <v/>
      </c>
      <c r="BE34" s="251" t="str">
        <f>IF(ISNUMBER('Transformed 2016'!$AO25),"","X")</f>
        <v/>
      </c>
      <c r="BF34" s="265" t="str">
        <f>IF(ISNUMBER('Transformed 2019 new'!$AO25),"","X")</f>
        <v/>
      </c>
    </row>
    <row r="35" spans="1:58" s="239" customFormat="1" ht="12.75" x14ac:dyDescent="0.2">
      <c r="A35" s="240" t="s">
        <v>35</v>
      </c>
      <c r="B35" s="225" t="s">
        <v>35</v>
      </c>
      <c r="C35" s="238">
        <f>'Transformed 2007'!Y26</f>
        <v>0.31147324230465612</v>
      </c>
      <c r="D35" s="238">
        <f>'Transformed 2010'!Y26</f>
        <v>0.32283936998412044</v>
      </c>
      <c r="E35" s="238">
        <f>'Transformed 2013'!Y26</f>
        <v>0.34238303933124342</v>
      </c>
      <c r="F35" s="238">
        <f>'Transformed 2016'!Y26</f>
        <v>0.3591204758071363</v>
      </c>
      <c r="G35" s="238">
        <f>'Transformed 2019 new'!Y26</f>
        <v>0.35101593717373514</v>
      </c>
      <c r="J35" s="239">
        <v>1</v>
      </c>
      <c r="Q35" s="250">
        <f t="shared" si="4"/>
        <v>1.0364915059648911</v>
      </c>
      <c r="R35" s="250">
        <f t="shared" si="4"/>
        <v>1.0605368216029052</v>
      </c>
      <c r="S35" s="250">
        <f t="shared" si="4"/>
        <v>1.0488851214960446</v>
      </c>
      <c r="T35" s="250">
        <f t="shared" si="4"/>
        <v>0.97743225691827818</v>
      </c>
      <c r="U35" s="272">
        <f t="shared" si="5"/>
        <v>1.1269537459349455</v>
      </c>
      <c r="W35" s="251" t="str">
        <f>IF(ISNUMBER('Transformed 2007'!AE26),IF(ISNUMBER('Transformed 2007'!AG26),IF(ISNUMBER('Transformed 2010'!AI26),IF(ISNUMBER('Transformed 2007'!AK26),IF(ISNUMBER('Transformed 2007'!AM26),IF(ISNUMBER('Transformed 2007'!AO26),"","X"),"X"),"X"),"X"),"X"),"X")</f>
        <v/>
      </c>
      <c r="X35" s="251" t="str">
        <f>IF(ISNUMBER('Transformed 2010'!AE26),IF(ISNUMBER('Transformed 2010'!AG26),IF(ISNUMBER('Transformed 2010'!AI26),IF(ISNUMBER('Transformed 2010'!AK26),IF(ISNUMBER('Transformed 2010'!AM26),IF(ISNUMBER('Transformed 2010'!AO26),"","X"),"X"),"X"),"X"),"X"),"X")</f>
        <v/>
      </c>
      <c r="Y35" s="251" t="str">
        <f>IF(ISNUMBER('Transformed 2013'!AE26),IF(ISNUMBER('Transformed 2013'!AG26),IF(ISNUMBER('Transformed 2013'!AI26),IF(ISNUMBER('Transformed 2013'!AK26),IF(ISNUMBER('Transformed 2013'!AM26),IF(ISNUMBER('Transformed 2013'!AO26),"","X"),"X"),"X"),"X"),"X"),"X")</f>
        <v/>
      </c>
      <c r="Z35" s="251" t="str">
        <f>IF(ISNUMBER('Transformed 2016'!AE26),IF(ISNUMBER('Transformed 2016'!AG26),IF(ISNUMBER('Transformed 2016'!AI26),IF(ISNUMBER('Transformed 2016'!AK26),IF(ISNUMBER('Transformed 2016'!AM26),IF(ISNUMBER('Transformed 2016'!AO26),"","X"),"X"),"X"),"X"),"X"),"X")</f>
        <v/>
      </c>
      <c r="AA35" s="251" t="str">
        <f>IF(ISNUMBER('Transformed 2019 new'!AE26),IF(ISNUMBER('Transformed 2019 new'!AG26),IF(ISNUMBER('Transformed 2019 new'!AI26),IF(ISNUMBER('Transformed 2019 new'!AK26),IF(ISNUMBER('Transformed 2019 new'!AM26),IF(ISNUMBER('Transformed 2019 new'!AO26),"","X"),"X"),"X"),"X"),"X"),"X")</f>
        <v/>
      </c>
      <c r="AB35" s="259"/>
      <c r="AC35" s="251" t="str">
        <f>IF(ISNUMBER('Transformed 2007'!$AE26),"","X")</f>
        <v/>
      </c>
      <c r="AD35" s="251" t="str">
        <f>IF(ISNUMBER('Transformed 2010'!$AE26),"","X")</f>
        <v/>
      </c>
      <c r="AE35" s="251" t="str">
        <f>IF(ISNUMBER('Transformed 2013'!$AE26),"","X")</f>
        <v/>
      </c>
      <c r="AF35" s="251" t="str">
        <f>IF(ISNUMBER('Transformed 2016'!$AE26),"","X")</f>
        <v/>
      </c>
      <c r="AG35" s="265" t="str">
        <f>IF(ISNUMBER('Transformed 2019 new'!$AE26),"","X")</f>
        <v/>
      </c>
      <c r="AH35" s="251" t="str">
        <f>IF(ISNUMBER('Transformed 2007'!$AG26),"","X")</f>
        <v/>
      </c>
      <c r="AI35" s="251" t="str">
        <f>IF(ISNUMBER('Transformed 2010'!$AG26),"","X")</f>
        <v/>
      </c>
      <c r="AJ35" s="251" t="str">
        <f>IF(ISNUMBER('Transformed 2013'!$AG26),"","X")</f>
        <v/>
      </c>
      <c r="AK35" s="251" t="str">
        <f>IF(ISNUMBER('Transformed 2016'!$AG26),"","X")</f>
        <v/>
      </c>
      <c r="AL35" s="265" t="str">
        <f>IF(ISNUMBER('Transformed 2019 new'!$AG26),"","X")</f>
        <v/>
      </c>
      <c r="AM35" s="251" t="str">
        <f>IF(ISNUMBER('Transformed 2007'!$AI26),"","X")</f>
        <v/>
      </c>
      <c r="AN35" s="251" t="str">
        <f>IF(ISNUMBER('Transformed 2010'!$AI26),"","X")</f>
        <v/>
      </c>
      <c r="AO35" s="251" t="str">
        <f>IF(ISNUMBER('Transformed 2013'!$AI26),"","X")</f>
        <v/>
      </c>
      <c r="AP35" s="251" t="str">
        <f>IF(ISNUMBER('Transformed 2016'!$AI26),"","X")</f>
        <v/>
      </c>
      <c r="AQ35" s="265" t="str">
        <f>IF(ISNUMBER('Transformed 2019 new'!$AI26),"","X")</f>
        <v/>
      </c>
      <c r="AR35" s="251" t="str">
        <f>IF(ISNUMBER('Transformed 2007'!$AK26),"","X")</f>
        <v/>
      </c>
      <c r="AS35" s="251" t="str">
        <f>IF(ISNUMBER('Transformed 2010'!$AK26),"","X")</f>
        <v/>
      </c>
      <c r="AT35" s="251" t="str">
        <f>IF(ISNUMBER('Transformed 2013'!$AK26),"","X")</f>
        <v/>
      </c>
      <c r="AU35" s="251" t="str">
        <f>IF(ISNUMBER('Transformed 2016'!$AK26),"","X")</f>
        <v/>
      </c>
      <c r="AV35" s="265" t="str">
        <f>IF(ISNUMBER('Transformed 2019 new'!$AK26),"","X")</f>
        <v/>
      </c>
      <c r="AW35" s="251" t="str">
        <f>IF(ISNUMBER('Transformed 2007'!$AM26),"","X")</f>
        <v/>
      </c>
      <c r="AX35" s="251" t="str">
        <f>IF(ISNUMBER('Transformed 2010'!$AM26),"","X")</f>
        <v/>
      </c>
      <c r="AY35" s="251" t="str">
        <f>IF(ISNUMBER('Transformed 2013'!$AM26),"","X")</f>
        <v/>
      </c>
      <c r="AZ35" s="251" t="str">
        <f>IF(ISNUMBER('Transformed 2016'!$AM26),"","X")</f>
        <v/>
      </c>
      <c r="BA35" s="265" t="str">
        <f>IF(ISNUMBER('Transformed 2019 new'!$AM26),"","X")</f>
        <v/>
      </c>
      <c r="BB35" s="251" t="str">
        <f>IF(ISNUMBER('Transformed 2007'!$AO26),"","X")</f>
        <v/>
      </c>
      <c r="BC35" s="251" t="str">
        <f>IF(ISNUMBER('Transformed 2010'!$AO26),"","X")</f>
        <v/>
      </c>
      <c r="BD35" s="251" t="str">
        <f>IF(ISNUMBER('Transformed 2013'!$AO26),"","X")</f>
        <v/>
      </c>
      <c r="BE35" s="251" t="str">
        <f>IF(ISNUMBER('Transformed 2016'!$AO26),"","X")</f>
        <v/>
      </c>
      <c r="BF35" s="265" t="str">
        <f>IF(ISNUMBER('Transformed 2019 new'!$AO26),"","X")</f>
        <v/>
      </c>
    </row>
    <row r="36" spans="1:58" s="239" customFormat="1" ht="12.75" x14ac:dyDescent="0.2">
      <c r="A36" s="240" t="s">
        <v>36</v>
      </c>
      <c r="B36" s="225" t="s">
        <v>36</v>
      </c>
      <c r="C36" s="238">
        <f>'Transformed 2007'!Y27</f>
        <v>0.29554813289758841</v>
      </c>
      <c r="D36" s="238">
        <f>'Transformed 2010'!Y27</f>
        <v>0.30662106039196324</v>
      </c>
      <c r="E36" s="238">
        <f>'Transformed 2013'!Y27</f>
        <v>0.31933706183124888</v>
      </c>
      <c r="F36" s="238">
        <f>'Transformed 2016'!Y27</f>
        <v>0.32802072231455276</v>
      </c>
      <c r="G36" s="238">
        <f>'Transformed 2019 new'!Y27</f>
        <v>0.27351581228882849</v>
      </c>
      <c r="K36" s="239">
        <v>1</v>
      </c>
      <c r="Q36" s="250">
        <f t="shared" si="4"/>
        <v>1.0374657331982258</v>
      </c>
      <c r="R36" s="250">
        <f t="shared" si="4"/>
        <v>1.0414713895484882</v>
      </c>
      <c r="S36" s="250">
        <f t="shared" si="4"/>
        <v>1.027192773784249</v>
      </c>
      <c r="T36" s="250">
        <f t="shared" si="4"/>
        <v>0.83383699163537228</v>
      </c>
      <c r="U36" s="272">
        <f t="shared" si="5"/>
        <v>0.92545268213081744</v>
      </c>
      <c r="W36" s="251" t="str">
        <f>IF(ISNUMBER('Transformed 2007'!AE27),IF(ISNUMBER('Transformed 2007'!AG27),IF(ISNUMBER('Transformed 2010'!AI27),IF(ISNUMBER('Transformed 2007'!AK27),IF(ISNUMBER('Transformed 2007'!AM27),IF(ISNUMBER('Transformed 2007'!AO27),"","X"),"X"),"X"),"X"),"X"),"X")</f>
        <v/>
      </c>
      <c r="X36" s="251" t="str">
        <f>IF(ISNUMBER('Transformed 2010'!AE27),IF(ISNUMBER('Transformed 2010'!AG27),IF(ISNUMBER('Transformed 2010'!AI27),IF(ISNUMBER('Transformed 2010'!AK27),IF(ISNUMBER('Transformed 2010'!AM27),IF(ISNUMBER('Transformed 2010'!AO27),"","X"),"X"),"X"),"X"),"X"),"X")</f>
        <v/>
      </c>
      <c r="Y36" s="251" t="str">
        <f>IF(ISNUMBER('Transformed 2013'!AE27),IF(ISNUMBER('Transformed 2013'!AG27),IF(ISNUMBER('Transformed 2013'!AI27),IF(ISNUMBER('Transformed 2013'!AK27),IF(ISNUMBER('Transformed 2013'!AM27),IF(ISNUMBER('Transformed 2013'!AO27),"","X"),"X"),"X"),"X"),"X"),"X")</f>
        <v/>
      </c>
      <c r="Z36" s="251" t="str">
        <f>IF(ISNUMBER('Transformed 2016'!AE27),IF(ISNUMBER('Transformed 2016'!AG27),IF(ISNUMBER('Transformed 2016'!AI27),IF(ISNUMBER('Transformed 2016'!AK27),IF(ISNUMBER('Transformed 2016'!AM27),IF(ISNUMBER('Transformed 2016'!AO27),"","X"),"X"),"X"),"X"),"X"),"X")</f>
        <v/>
      </c>
      <c r="AA36" s="251" t="str">
        <f>IF(ISNUMBER('Transformed 2019 new'!AE27),IF(ISNUMBER('Transformed 2019 new'!AG27),IF(ISNUMBER('Transformed 2019 new'!AI27),IF(ISNUMBER('Transformed 2019 new'!AK27),IF(ISNUMBER('Transformed 2019 new'!AM27),IF(ISNUMBER('Transformed 2019 new'!AO27),"","X"),"X"),"X"),"X"),"X"),"X")</f>
        <v/>
      </c>
      <c r="AB36" s="259"/>
      <c r="AC36" s="251" t="str">
        <f>IF(ISNUMBER('Transformed 2007'!$AE27),"","X")</f>
        <v/>
      </c>
      <c r="AD36" s="251" t="str">
        <f>IF(ISNUMBER('Transformed 2010'!$AE27),"","X")</f>
        <v/>
      </c>
      <c r="AE36" s="251" t="str">
        <f>IF(ISNUMBER('Transformed 2013'!$AE27),"","X")</f>
        <v/>
      </c>
      <c r="AF36" s="251" t="str">
        <f>IF(ISNUMBER('Transformed 2016'!$AE27),"","X")</f>
        <v/>
      </c>
      <c r="AG36" s="265" t="str">
        <f>IF(ISNUMBER('Transformed 2019 new'!$AE27),"","X")</f>
        <v/>
      </c>
      <c r="AH36" s="251" t="str">
        <f>IF(ISNUMBER('Transformed 2007'!$AG27),"","X")</f>
        <v/>
      </c>
      <c r="AI36" s="251" t="str">
        <f>IF(ISNUMBER('Transformed 2010'!$AG27),"","X")</f>
        <v/>
      </c>
      <c r="AJ36" s="251" t="str">
        <f>IF(ISNUMBER('Transformed 2013'!$AG27),"","X")</f>
        <v/>
      </c>
      <c r="AK36" s="251" t="str">
        <f>IF(ISNUMBER('Transformed 2016'!$AG27),"","X")</f>
        <v/>
      </c>
      <c r="AL36" s="265" t="str">
        <f>IF(ISNUMBER('Transformed 2019 new'!$AG27),"","X")</f>
        <v/>
      </c>
      <c r="AM36" s="251" t="str">
        <f>IF(ISNUMBER('Transformed 2007'!$AI27),"","X")</f>
        <v/>
      </c>
      <c r="AN36" s="251" t="str">
        <f>IF(ISNUMBER('Transformed 2010'!$AI27),"","X")</f>
        <v/>
      </c>
      <c r="AO36" s="251" t="str">
        <f>IF(ISNUMBER('Transformed 2013'!$AI27),"","X")</f>
        <v/>
      </c>
      <c r="AP36" s="251" t="str">
        <f>IF(ISNUMBER('Transformed 2016'!$AI27),"","X")</f>
        <v/>
      </c>
      <c r="AQ36" s="265" t="str">
        <f>IF(ISNUMBER('Transformed 2019 new'!$AI27),"","X")</f>
        <v/>
      </c>
      <c r="AR36" s="251" t="str">
        <f>IF(ISNUMBER('Transformed 2007'!$AK27),"","X")</f>
        <v/>
      </c>
      <c r="AS36" s="251" t="str">
        <f>IF(ISNUMBER('Transformed 2010'!$AK27),"","X")</f>
        <v/>
      </c>
      <c r="AT36" s="251" t="str">
        <f>IF(ISNUMBER('Transformed 2013'!$AK27),"","X")</f>
        <v/>
      </c>
      <c r="AU36" s="251" t="str">
        <f>IF(ISNUMBER('Transformed 2016'!$AK27),"","X")</f>
        <v/>
      </c>
      <c r="AV36" s="265" t="str">
        <f>IF(ISNUMBER('Transformed 2019 new'!$AK27),"","X")</f>
        <v/>
      </c>
      <c r="AW36" s="251" t="str">
        <f>IF(ISNUMBER('Transformed 2007'!$AM27),"","X")</f>
        <v/>
      </c>
      <c r="AX36" s="251" t="str">
        <f>IF(ISNUMBER('Transformed 2010'!$AM27),"","X")</f>
        <v/>
      </c>
      <c r="AY36" s="251" t="str">
        <f>IF(ISNUMBER('Transformed 2013'!$AM27),"","X")</f>
        <v/>
      </c>
      <c r="AZ36" s="251" t="str">
        <f>IF(ISNUMBER('Transformed 2016'!$AM27),"","X")</f>
        <v/>
      </c>
      <c r="BA36" s="265" t="str">
        <f>IF(ISNUMBER('Transformed 2019 new'!$AM27),"","X")</f>
        <v/>
      </c>
      <c r="BB36" s="251" t="str">
        <f>IF(ISNUMBER('Transformed 2007'!$AO27),"","X")</f>
        <v/>
      </c>
      <c r="BC36" s="251" t="str">
        <f>IF(ISNUMBER('Transformed 2010'!$AO27),"","X")</f>
        <v/>
      </c>
      <c r="BD36" s="251" t="str">
        <f>IF(ISNUMBER('Transformed 2013'!$AO27),"","X")</f>
        <v/>
      </c>
      <c r="BE36" s="251" t="str">
        <f>IF(ISNUMBER('Transformed 2016'!$AO27),"","X")</f>
        <v/>
      </c>
      <c r="BF36" s="265" t="str">
        <f>IF(ISNUMBER('Transformed 2019 new'!$AO27),"","X")</f>
        <v/>
      </c>
    </row>
    <row r="37" spans="1:58" s="239" customFormat="1" ht="12.75" x14ac:dyDescent="0.2">
      <c r="A37" s="240" t="s">
        <v>37</v>
      </c>
      <c r="B37" s="225" t="s">
        <v>37</v>
      </c>
      <c r="C37" s="238">
        <f>'Transformed 2007'!Y28</f>
        <v>0.85313320983482144</v>
      </c>
      <c r="D37" s="238">
        <f>'Transformed 2010'!Y28</f>
        <v>0.85720260852946417</v>
      </c>
      <c r="E37" s="238">
        <f>'Transformed 2013'!Y28</f>
        <v>0.85555910166964289</v>
      </c>
      <c r="F37" s="238">
        <f>'Transformed 2016'!Y28</f>
        <v>0.85760539544732139</v>
      </c>
      <c r="G37" s="238">
        <f>'Transformed 2019 new'!Y28</f>
        <v>0.84230342516238088</v>
      </c>
      <c r="M37" s="239">
        <v>1</v>
      </c>
      <c r="Q37" s="250">
        <f t="shared" si="4"/>
        <v>1.00476994524153</v>
      </c>
      <c r="R37" s="250">
        <f t="shared" si="4"/>
        <v>0.99808270898447138</v>
      </c>
      <c r="S37" s="250">
        <f t="shared" si="4"/>
        <v>1.0023917620345399</v>
      </c>
      <c r="T37" s="250">
        <f t="shared" si="4"/>
        <v>0.98215732973909398</v>
      </c>
      <c r="U37" s="272">
        <f t="shared" si="5"/>
        <v>0.98730586906288953</v>
      </c>
      <c r="W37" s="251" t="str">
        <f>IF(ISNUMBER('Transformed 2007'!AE28),IF(ISNUMBER('Transformed 2007'!AG28),IF(ISNUMBER('Transformed 2010'!AI28),IF(ISNUMBER('Transformed 2007'!AK28),IF(ISNUMBER('Transformed 2007'!AM28),IF(ISNUMBER('Transformed 2007'!AO28),"","X"),"X"),"X"),"X"),"X"),"X")</f>
        <v/>
      </c>
      <c r="X37" s="251" t="str">
        <f>IF(ISNUMBER('Transformed 2010'!AE28),IF(ISNUMBER('Transformed 2010'!AG28),IF(ISNUMBER('Transformed 2010'!AI28),IF(ISNUMBER('Transformed 2010'!AK28),IF(ISNUMBER('Transformed 2010'!AM28),IF(ISNUMBER('Transformed 2010'!AO28),"","X"),"X"),"X"),"X"),"X"),"X")</f>
        <v/>
      </c>
      <c r="Y37" s="251" t="str">
        <f>IF(ISNUMBER('Transformed 2013'!AE28),IF(ISNUMBER('Transformed 2013'!AG28),IF(ISNUMBER('Transformed 2013'!AI28),IF(ISNUMBER('Transformed 2013'!AK28),IF(ISNUMBER('Transformed 2013'!AM28),IF(ISNUMBER('Transformed 2013'!AO28),"","X"),"X"),"X"),"X"),"X"),"X")</f>
        <v/>
      </c>
      <c r="Z37" s="251" t="str">
        <f>IF(ISNUMBER('Transformed 2016'!AE28),IF(ISNUMBER('Transformed 2016'!AG28),IF(ISNUMBER('Transformed 2016'!AI28),IF(ISNUMBER('Transformed 2016'!AK28),IF(ISNUMBER('Transformed 2016'!AM28),IF(ISNUMBER('Transformed 2016'!AO28),"","X"),"X"),"X"),"X"),"X"),"X")</f>
        <v/>
      </c>
      <c r="AA37" s="251" t="str">
        <f>IF(ISNUMBER('Transformed 2019 new'!AE28),IF(ISNUMBER('Transformed 2019 new'!AG28),IF(ISNUMBER('Transformed 2019 new'!AI28),IF(ISNUMBER('Transformed 2019 new'!AK28),IF(ISNUMBER('Transformed 2019 new'!AM28),IF(ISNUMBER('Transformed 2019 new'!AO28),"","X"),"X"),"X"),"X"),"X"),"X")</f>
        <v/>
      </c>
      <c r="AB37" s="259"/>
      <c r="AC37" s="251" t="str">
        <f>IF(ISNUMBER('Transformed 2007'!$AE28),"","X")</f>
        <v/>
      </c>
      <c r="AD37" s="251" t="str">
        <f>IF(ISNUMBER('Transformed 2010'!$AE28),"","X")</f>
        <v/>
      </c>
      <c r="AE37" s="251" t="str">
        <f>IF(ISNUMBER('Transformed 2013'!$AE28),"","X")</f>
        <v/>
      </c>
      <c r="AF37" s="251" t="str">
        <f>IF(ISNUMBER('Transformed 2016'!$AE28),"","X")</f>
        <v/>
      </c>
      <c r="AG37" s="265" t="str">
        <f>IF(ISNUMBER('Transformed 2019 new'!$AE28),"","X")</f>
        <v/>
      </c>
      <c r="AH37" s="251" t="str">
        <f>IF(ISNUMBER('Transformed 2007'!$AG28),"","X")</f>
        <v/>
      </c>
      <c r="AI37" s="251" t="str">
        <f>IF(ISNUMBER('Transformed 2010'!$AG28),"","X")</f>
        <v/>
      </c>
      <c r="AJ37" s="251" t="str">
        <f>IF(ISNUMBER('Transformed 2013'!$AG28),"","X")</f>
        <v/>
      </c>
      <c r="AK37" s="251" t="str">
        <f>IF(ISNUMBER('Transformed 2016'!$AG28),"","X")</f>
        <v/>
      </c>
      <c r="AL37" s="265" t="str">
        <f>IF(ISNUMBER('Transformed 2019 new'!$AG28),"","X")</f>
        <v/>
      </c>
      <c r="AM37" s="251" t="str">
        <f>IF(ISNUMBER('Transformed 2007'!$AI28),"","X")</f>
        <v/>
      </c>
      <c r="AN37" s="251" t="str">
        <f>IF(ISNUMBER('Transformed 2010'!$AI28),"","X")</f>
        <v/>
      </c>
      <c r="AO37" s="251" t="str">
        <f>IF(ISNUMBER('Transformed 2013'!$AI28),"","X")</f>
        <v/>
      </c>
      <c r="AP37" s="251" t="str">
        <f>IF(ISNUMBER('Transformed 2016'!$AI28),"","X")</f>
        <v/>
      </c>
      <c r="AQ37" s="265" t="str">
        <f>IF(ISNUMBER('Transformed 2019 new'!$AI28),"","X")</f>
        <v/>
      </c>
      <c r="AR37" s="251" t="str">
        <f>IF(ISNUMBER('Transformed 2007'!$AK28),"","X")</f>
        <v/>
      </c>
      <c r="AS37" s="251" t="str">
        <f>IF(ISNUMBER('Transformed 2010'!$AK28),"","X")</f>
        <v/>
      </c>
      <c r="AT37" s="251" t="str">
        <f>IF(ISNUMBER('Transformed 2013'!$AK28),"","X")</f>
        <v/>
      </c>
      <c r="AU37" s="251" t="str">
        <f>IF(ISNUMBER('Transformed 2016'!$AK28),"","X")</f>
        <v/>
      </c>
      <c r="AV37" s="265" t="str">
        <f>IF(ISNUMBER('Transformed 2019 new'!$AK28),"","X")</f>
        <v/>
      </c>
      <c r="AW37" s="251" t="str">
        <f>IF(ISNUMBER('Transformed 2007'!$AM28),"","X")</f>
        <v/>
      </c>
      <c r="AX37" s="251" t="str">
        <f>IF(ISNUMBER('Transformed 2010'!$AM28),"","X")</f>
        <v/>
      </c>
      <c r="AY37" s="251" t="str">
        <f>IF(ISNUMBER('Transformed 2013'!$AM28),"","X")</f>
        <v/>
      </c>
      <c r="AZ37" s="251" t="str">
        <f>IF(ISNUMBER('Transformed 2016'!$AM28),"","X")</f>
        <v/>
      </c>
      <c r="BA37" s="265" t="str">
        <f>IF(ISNUMBER('Transformed 2019 new'!$AM28),"","X")</f>
        <v/>
      </c>
      <c r="BB37" s="251" t="str">
        <f>IF(ISNUMBER('Transformed 2007'!$AO28),"","X")</f>
        <v/>
      </c>
      <c r="BC37" s="251" t="str">
        <f>IF(ISNUMBER('Transformed 2010'!$AO28),"","X")</f>
        <v/>
      </c>
      <c r="BD37" s="251" t="str">
        <f>IF(ISNUMBER('Transformed 2013'!$AO28),"","X")</f>
        <v/>
      </c>
      <c r="BE37" s="251" t="str">
        <f>IF(ISNUMBER('Transformed 2016'!$AO28),"","X")</f>
        <v/>
      </c>
      <c r="BF37" s="265" t="str">
        <f>IF(ISNUMBER('Transformed 2019 new'!$AO28),"","X")</f>
        <v/>
      </c>
    </row>
    <row r="38" spans="1:58" s="239" customFormat="1" ht="12.75" x14ac:dyDescent="0.2">
      <c r="A38" s="240" t="s">
        <v>38</v>
      </c>
      <c r="B38" s="225" t="s">
        <v>38</v>
      </c>
      <c r="C38" s="238">
        <f>'Transformed 2007'!Y29</f>
        <v>0.23507064377463668</v>
      </c>
      <c r="D38" s="238">
        <f>'Transformed 2010'!Y29</f>
        <v>0.23775490405463842</v>
      </c>
      <c r="E38" s="238">
        <f>'Transformed 2013'!Y29</f>
        <v>0.26381216028116233</v>
      </c>
      <c r="F38" s="238">
        <f>'Transformed 2016'!Y29</f>
        <v>0.22514729838437089</v>
      </c>
      <c r="G38" s="238">
        <f>'Transformed 2019 new'!Y29</f>
        <v>0.23132151650937094</v>
      </c>
      <c r="K38" s="239">
        <v>1</v>
      </c>
      <c r="Q38" s="250">
        <f t="shared" si="4"/>
        <v>1.0114189514985765</v>
      </c>
      <c r="R38" s="250">
        <f t="shared" si="4"/>
        <v>1.1095971346211884</v>
      </c>
      <c r="S38" s="250">
        <f t="shared" si="4"/>
        <v>0.85343790879243886</v>
      </c>
      <c r="T38" s="250">
        <f t="shared" si="4"/>
        <v>1.0274230167064204</v>
      </c>
      <c r="U38" s="272">
        <f t="shared" si="5"/>
        <v>0.98405106139556897</v>
      </c>
      <c r="W38" s="251" t="str">
        <f>IF(ISNUMBER('Transformed 2007'!AE29),IF(ISNUMBER('Transformed 2007'!AG29),IF(ISNUMBER('Transformed 2010'!AI29),IF(ISNUMBER('Transformed 2007'!AK29),IF(ISNUMBER('Transformed 2007'!AM29),IF(ISNUMBER('Transformed 2007'!AO29),"","X"),"X"),"X"),"X"),"X"),"X")</f>
        <v/>
      </c>
      <c r="X38" s="251" t="str">
        <f>IF(ISNUMBER('Transformed 2010'!AE29),IF(ISNUMBER('Transformed 2010'!AG29),IF(ISNUMBER('Transformed 2010'!AI29),IF(ISNUMBER('Transformed 2010'!AK29),IF(ISNUMBER('Transformed 2010'!AM29),IF(ISNUMBER('Transformed 2010'!AO29),"","X"),"X"),"X"),"X"),"X"),"X")</f>
        <v/>
      </c>
      <c r="Y38" s="251" t="str">
        <f>IF(ISNUMBER('Transformed 2013'!AE29),IF(ISNUMBER('Transformed 2013'!AG29),IF(ISNUMBER('Transformed 2013'!AI29),IF(ISNUMBER('Transformed 2013'!AK29),IF(ISNUMBER('Transformed 2013'!AM29),IF(ISNUMBER('Transformed 2013'!AO29),"","X"),"X"),"X"),"X"),"X"),"X")</f>
        <v/>
      </c>
      <c r="Z38" s="251" t="str">
        <f>IF(ISNUMBER('Transformed 2016'!AE29),IF(ISNUMBER('Transformed 2016'!AG29),IF(ISNUMBER('Transformed 2016'!AI29),IF(ISNUMBER('Transformed 2016'!AK29),IF(ISNUMBER('Transformed 2016'!AM29),IF(ISNUMBER('Transformed 2016'!AO29),"","X"),"X"),"X"),"X"),"X"),"X")</f>
        <v/>
      </c>
      <c r="AA38" s="251" t="str">
        <f>IF(ISNUMBER('Transformed 2019 new'!AE29),IF(ISNUMBER('Transformed 2019 new'!AG29),IF(ISNUMBER('Transformed 2019 new'!AI29),IF(ISNUMBER('Transformed 2019 new'!AK29),IF(ISNUMBER('Transformed 2019 new'!AM29),IF(ISNUMBER('Transformed 2019 new'!AO29),"","X"),"X"),"X"),"X"),"X"),"X")</f>
        <v/>
      </c>
      <c r="AB38" s="259"/>
      <c r="AC38" s="251" t="str">
        <f>IF(ISNUMBER('Transformed 2007'!$AE29),"","X")</f>
        <v/>
      </c>
      <c r="AD38" s="251" t="str">
        <f>IF(ISNUMBER('Transformed 2010'!$AE29),"","X")</f>
        <v/>
      </c>
      <c r="AE38" s="251" t="str">
        <f>IF(ISNUMBER('Transformed 2013'!$AE29),"","X")</f>
        <v/>
      </c>
      <c r="AF38" s="251" t="str">
        <f>IF(ISNUMBER('Transformed 2016'!$AE29),"","X")</f>
        <v/>
      </c>
      <c r="AG38" s="265" t="str">
        <f>IF(ISNUMBER('Transformed 2019 new'!$AE29),"","X")</f>
        <v/>
      </c>
      <c r="AH38" s="251" t="str">
        <f>IF(ISNUMBER('Transformed 2007'!$AG29),"","X")</f>
        <v/>
      </c>
      <c r="AI38" s="251" t="str">
        <f>IF(ISNUMBER('Transformed 2010'!$AG29),"","X")</f>
        <v/>
      </c>
      <c r="AJ38" s="251" t="str">
        <f>IF(ISNUMBER('Transformed 2013'!$AG29),"","X")</f>
        <v/>
      </c>
      <c r="AK38" s="251" t="str">
        <f>IF(ISNUMBER('Transformed 2016'!$AG29),"","X")</f>
        <v/>
      </c>
      <c r="AL38" s="265" t="str">
        <f>IF(ISNUMBER('Transformed 2019 new'!$AG29),"","X")</f>
        <v/>
      </c>
      <c r="AM38" s="251" t="str">
        <f>IF(ISNUMBER('Transformed 2007'!$AI29),"","X")</f>
        <v/>
      </c>
      <c r="AN38" s="251" t="str">
        <f>IF(ISNUMBER('Transformed 2010'!$AI29),"","X")</f>
        <v/>
      </c>
      <c r="AO38" s="251" t="str">
        <f>IF(ISNUMBER('Transformed 2013'!$AI29),"","X")</f>
        <v/>
      </c>
      <c r="AP38" s="251" t="str">
        <f>IF(ISNUMBER('Transformed 2016'!$AI29),"","X")</f>
        <v/>
      </c>
      <c r="AQ38" s="265" t="str">
        <f>IF(ISNUMBER('Transformed 2019 new'!$AI29),"","X")</f>
        <v/>
      </c>
      <c r="AR38" s="251" t="str">
        <f>IF(ISNUMBER('Transformed 2007'!$AK29),"","X")</f>
        <v/>
      </c>
      <c r="AS38" s="251" t="str">
        <f>IF(ISNUMBER('Transformed 2010'!$AK29),"","X")</f>
        <v/>
      </c>
      <c r="AT38" s="251" t="str">
        <f>IF(ISNUMBER('Transformed 2013'!$AK29),"","X")</f>
        <v/>
      </c>
      <c r="AU38" s="251" t="str">
        <f>IF(ISNUMBER('Transformed 2016'!$AK29),"","X")</f>
        <v/>
      </c>
      <c r="AV38" s="265" t="str">
        <f>IF(ISNUMBER('Transformed 2019 new'!$AK29),"","X")</f>
        <v/>
      </c>
      <c r="AW38" s="251" t="str">
        <f>IF(ISNUMBER('Transformed 2007'!$AM29),"","X")</f>
        <v/>
      </c>
      <c r="AX38" s="251" t="str">
        <f>IF(ISNUMBER('Transformed 2010'!$AM29),"","X")</f>
        <v/>
      </c>
      <c r="AY38" s="251" t="str">
        <f>IF(ISNUMBER('Transformed 2013'!$AM29),"","X")</f>
        <v/>
      </c>
      <c r="AZ38" s="251" t="str">
        <f>IF(ISNUMBER('Transformed 2016'!$AM29),"","X")</f>
        <v/>
      </c>
      <c r="BA38" s="265" t="str">
        <f>IF(ISNUMBER('Transformed 2019 new'!$AM29),"","X")</f>
        <v/>
      </c>
      <c r="BB38" s="251" t="str">
        <f>IF(ISNUMBER('Transformed 2007'!$AO29),"","X")</f>
        <v/>
      </c>
      <c r="BC38" s="251" t="str">
        <f>IF(ISNUMBER('Transformed 2010'!$AO29),"","X")</f>
        <v/>
      </c>
      <c r="BD38" s="251" t="str">
        <f>IF(ISNUMBER('Transformed 2013'!$AO29),"","X")</f>
        <v/>
      </c>
      <c r="BE38" s="251" t="str">
        <f>IF(ISNUMBER('Transformed 2016'!$AO29),"","X")</f>
        <v/>
      </c>
      <c r="BF38" s="265" t="str">
        <f>IF(ISNUMBER('Transformed 2019 new'!$AO29),"","X")</f>
        <v/>
      </c>
    </row>
    <row r="39" spans="1:58" s="239" customFormat="1" ht="12.75" x14ac:dyDescent="0.2">
      <c r="A39" s="240" t="s">
        <v>39</v>
      </c>
      <c r="B39" s="225" t="s">
        <v>39</v>
      </c>
      <c r="C39" s="238">
        <f>'Transformed 2007'!Y30</f>
        <v>0.26466799441964284</v>
      </c>
      <c r="D39" s="238">
        <f>'Transformed 2010'!Y30</f>
        <v>0.26761393890714286</v>
      </c>
      <c r="E39" s="238">
        <f>'Transformed 2013'!Y30</f>
        <v>0.25834392119910715</v>
      </c>
      <c r="F39" s="238">
        <f>'Transformed 2016'!Y30</f>
        <v>0.26438751936160715</v>
      </c>
      <c r="G39" s="238">
        <f>'Transformed 2019 new'!Y30</f>
        <v>0.22435228159732012</v>
      </c>
      <c r="K39" s="239">
        <v>1</v>
      </c>
      <c r="Q39" s="250">
        <f t="shared" si="4"/>
        <v>1.0111307167833414</v>
      </c>
      <c r="R39" s="250">
        <f t="shared" si="4"/>
        <v>0.96536048254477425</v>
      </c>
      <c r="S39" s="250">
        <f t="shared" si="4"/>
        <v>1.0233936147382472</v>
      </c>
      <c r="T39" s="250">
        <f t="shared" si="4"/>
        <v>0.84857364726989937</v>
      </c>
      <c r="U39" s="272">
        <f t="shared" si="5"/>
        <v>0.84767439330650474</v>
      </c>
      <c r="W39" s="251" t="str">
        <f>IF(ISNUMBER('Transformed 2007'!AE30),IF(ISNUMBER('Transformed 2007'!AG30),IF(ISNUMBER('Transformed 2010'!AI30),IF(ISNUMBER('Transformed 2007'!AK30),IF(ISNUMBER('Transformed 2007'!AM30),IF(ISNUMBER('Transformed 2007'!AO30),"","X"),"X"),"X"),"X"),"X"),"X")</f>
        <v/>
      </c>
      <c r="X39" s="251" t="str">
        <f>IF(ISNUMBER('Transformed 2010'!AE30),IF(ISNUMBER('Transformed 2010'!AG30),IF(ISNUMBER('Transformed 2010'!AI30),IF(ISNUMBER('Transformed 2010'!AK30),IF(ISNUMBER('Transformed 2010'!AM30),IF(ISNUMBER('Transformed 2010'!AO30),"","X"),"X"),"X"),"X"),"X"),"X")</f>
        <v/>
      </c>
      <c r="Y39" s="251" t="str">
        <f>IF(ISNUMBER('Transformed 2013'!AE30),IF(ISNUMBER('Transformed 2013'!AG30),IF(ISNUMBER('Transformed 2013'!AI30),IF(ISNUMBER('Transformed 2013'!AK30),IF(ISNUMBER('Transformed 2013'!AM30),IF(ISNUMBER('Transformed 2013'!AO30),"","X"),"X"),"X"),"X"),"X"),"X")</f>
        <v/>
      </c>
      <c r="Z39" s="251" t="str">
        <f>IF(ISNUMBER('Transformed 2016'!AE30),IF(ISNUMBER('Transformed 2016'!AG30),IF(ISNUMBER('Transformed 2016'!AI30),IF(ISNUMBER('Transformed 2016'!AK30),IF(ISNUMBER('Transformed 2016'!AM30),IF(ISNUMBER('Transformed 2016'!AO30),"","X"),"X"),"X"),"X"),"X"),"X")</f>
        <v/>
      </c>
      <c r="AA39" s="251" t="str">
        <f>IF(ISNUMBER('Transformed 2019 new'!AE30),IF(ISNUMBER('Transformed 2019 new'!AG30),IF(ISNUMBER('Transformed 2019 new'!AI30),IF(ISNUMBER('Transformed 2019 new'!AK30),IF(ISNUMBER('Transformed 2019 new'!AM30),IF(ISNUMBER('Transformed 2019 new'!AO30),"","X"),"X"),"X"),"X"),"X"),"X")</f>
        <v/>
      </c>
      <c r="AB39" s="259"/>
      <c r="AC39" s="251" t="str">
        <f>IF(ISNUMBER('Transformed 2007'!$AE30),"","X")</f>
        <v/>
      </c>
      <c r="AD39" s="251" t="str">
        <f>IF(ISNUMBER('Transformed 2010'!$AE30),"","X")</f>
        <v/>
      </c>
      <c r="AE39" s="251" t="str">
        <f>IF(ISNUMBER('Transformed 2013'!$AE30),"","X")</f>
        <v/>
      </c>
      <c r="AF39" s="251" t="str">
        <f>IF(ISNUMBER('Transformed 2016'!$AE30),"","X")</f>
        <v/>
      </c>
      <c r="AG39" s="265" t="str">
        <f>IF(ISNUMBER('Transformed 2019 new'!$AE30),"","X")</f>
        <v/>
      </c>
      <c r="AH39" s="251" t="str">
        <f>IF(ISNUMBER('Transformed 2007'!$AG30),"","X")</f>
        <v/>
      </c>
      <c r="AI39" s="251" t="str">
        <f>IF(ISNUMBER('Transformed 2010'!$AG30),"","X")</f>
        <v/>
      </c>
      <c r="AJ39" s="251" t="str">
        <f>IF(ISNUMBER('Transformed 2013'!$AG30),"","X")</f>
        <v/>
      </c>
      <c r="AK39" s="251" t="str">
        <f>IF(ISNUMBER('Transformed 2016'!$AG30),"","X")</f>
        <v/>
      </c>
      <c r="AL39" s="265" t="str">
        <f>IF(ISNUMBER('Transformed 2019 new'!$AG30),"","X")</f>
        <v/>
      </c>
      <c r="AM39" s="251" t="str">
        <f>IF(ISNUMBER('Transformed 2007'!$AI30),"","X")</f>
        <v/>
      </c>
      <c r="AN39" s="251" t="str">
        <f>IF(ISNUMBER('Transformed 2010'!$AI30),"","X")</f>
        <v/>
      </c>
      <c r="AO39" s="251" t="str">
        <f>IF(ISNUMBER('Transformed 2013'!$AI30),"","X")</f>
        <v/>
      </c>
      <c r="AP39" s="251" t="str">
        <f>IF(ISNUMBER('Transformed 2016'!$AI30),"","X")</f>
        <v/>
      </c>
      <c r="AQ39" s="265" t="str">
        <f>IF(ISNUMBER('Transformed 2019 new'!$AI30),"","X")</f>
        <v/>
      </c>
      <c r="AR39" s="251" t="str">
        <f>IF(ISNUMBER('Transformed 2007'!$AK30),"","X")</f>
        <v/>
      </c>
      <c r="AS39" s="251" t="str">
        <f>IF(ISNUMBER('Transformed 2010'!$AK30),"","X")</f>
        <v/>
      </c>
      <c r="AT39" s="251" t="str">
        <f>IF(ISNUMBER('Transformed 2013'!$AK30),"","X")</f>
        <v/>
      </c>
      <c r="AU39" s="251" t="str">
        <f>IF(ISNUMBER('Transformed 2016'!$AK30),"","X")</f>
        <v/>
      </c>
      <c r="AV39" s="265" t="str">
        <f>IF(ISNUMBER('Transformed 2019 new'!$AK30),"","X")</f>
        <v/>
      </c>
      <c r="AW39" s="251" t="str">
        <f>IF(ISNUMBER('Transformed 2007'!$AM30),"","X")</f>
        <v/>
      </c>
      <c r="AX39" s="251" t="str">
        <f>IF(ISNUMBER('Transformed 2010'!$AM30),"","X")</f>
        <v/>
      </c>
      <c r="AY39" s="251" t="str">
        <f>IF(ISNUMBER('Transformed 2013'!$AM30),"","X")</f>
        <v/>
      </c>
      <c r="AZ39" s="251" t="str">
        <f>IF(ISNUMBER('Transformed 2016'!$AM30),"","X")</f>
        <v/>
      </c>
      <c r="BA39" s="265" t="str">
        <f>IF(ISNUMBER('Transformed 2019 new'!$AM30),"","X")</f>
        <v/>
      </c>
      <c r="BB39" s="251" t="str">
        <f>IF(ISNUMBER('Transformed 2007'!$AO30),"","X")</f>
        <v/>
      </c>
      <c r="BC39" s="251" t="str">
        <f>IF(ISNUMBER('Transformed 2010'!$AO30),"","X")</f>
        <v/>
      </c>
      <c r="BD39" s="251" t="str">
        <f>IF(ISNUMBER('Transformed 2013'!$AO30),"","X")</f>
        <v/>
      </c>
      <c r="BE39" s="251" t="str">
        <f>IF(ISNUMBER('Transformed 2016'!$AO30),"","X")</f>
        <v/>
      </c>
      <c r="BF39" s="265" t="str">
        <f>IF(ISNUMBER('Transformed 2019 new'!$AO30),"","X")</f>
        <v/>
      </c>
    </row>
    <row r="40" spans="1:58" s="239" customFormat="1" ht="12.75" x14ac:dyDescent="0.2">
      <c r="A40" s="240" t="s">
        <v>40</v>
      </c>
      <c r="B40" s="225" t="s">
        <v>40</v>
      </c>
      <c r="C40" s="238">
        <f>'Transformed 2007'!Y31</f>
        <v>0.59889763970793564</v>
      </c>
      <c r="D40" s="238">
        <f>'Transformed 2010'!Y31</f>
        <v>0.62314314797132853</v>
      </c>
      <c r="E40" s="238">
        <f>'Transformed 2013'!Y31</f>
        <v>0.64160935447132861</v>
      </c>
      <c r="F40" s="238">
        <f>'Transformed 2016'!Y31</f>
        <v>0.66360666290257853</v>
      </c>
      <c r="G40" s="238">
        <f>'Transformed 2019 new'!Y31</f>
        <v>0.68923594140453115</v>
      </c>
      <c r="N40" s="239">
        <v>1</v>
      </c>
      <c r="Q40" s="250">
        <f t="shared" si="4"/>
        <v>1.0404835595532096</v>
      </c>
      <c r="R40" s="250">
        <f t="shared" si="4"/>
        <v>1.0296339718411696</v>
      </c>
      <c r="S40" s="250">
        <f t="shared" si="4"/>
        <v>1.0342845818533541</v>
      </c>
      <c r="T40" s="250">
        <f t="shared" si="4"/>
        <v>1.0386211892295529</v>
      </c>
      <c r="U40" s="272">
        <f t="shared" si="5"/>
        <v>1.1508409713229975</v>
      </c>
      <c r="W40" s="251" t="str">
        <f>IF(ISNUMBER('Transformed 2007'!AE31),IF(ISNUMBER('Transformed 2007'!AG31),IF(ISNUMBER('Transformed 2010'!AI31),IF(ISNUMBER('Transformed 2007'!AK31),IF(ISNUMBER('Transformed 2007'!AM31),IF(ISNUMBER('Transformed 2007'!AO31),"","X"),"X"),"X"),"X"),"X"),"X")</f>
        <v/>
      </c>
      <c r="X40" s="251" t="str">
        <f>IF(ISNUMBER('Transformed 2010'!AE31),IF(ISNUMBER('Transformed 2010'!AG31),IF(ISNUMBER('Transformed 2010'!AI31),IF(ISNUMBER('Transformed 2010'!AK31),IF(ISNUMBER('Transformed 2010'!AM31),IF(ISNUMBER('Transformed 2010'!AO31),"","X"),"X"),"X"),"X"),"X"),"X")</f>
        <v/>
      </c>
      <c r="Y40" s="251" t="str">
        <f>IF(ISNUMBER('Transformed 2013'!AE31),IF(ISNUMBER('Transformed 2013'!AG31),IF(ISNUMBER('Transformed 2013'!AI31),IF(ISNUMBER('Transformed 2013'!AK31),IF(ISNUMBER('Transformed 2013'!AM31),IF(ISNUMBER('Transformed 2013'!AO31),"","X"),"X"),"X"),"X"),"X"),"X")</f>
        <v/>
      </c>
      <c r="Z40" s="251" t="str">
        <f>IF(ISNUMBER('Transformed 2016'!AE31),IF(ISNUMBER('Transformed 2016'!AG31),IF(ISNUMBER('Transformed 2016'!AI31),IF(ISNUMBER('Transformed 2016'!AK31),IF(ISNUMBER('Transformed 2016'!AM31),IF(ISNUMBER('Transformed 2016'!AO31),"","X"),"X"),"X"),"X"),"X"),"X")</f>
        <v/>
      </c>
      <c r="AA40" s="251" t="str">
        <f>IF(ISNUMBER('Transformed 2019 new'!AE31),IF(ISNUMBER('Transformed 2019 new'!AG31),IF(ISNUMBER('Transformed 2019 new'!AI31),IF(ISNUMBER('Transformed 2019 new'!AK31),IF(ISNUMBER('Transformed 2019 new'!AM31),IF(ISNUMBER('Transformed 2019 new'!AO31),"","X"),"X"),"X"),"X"),"X"),"X")</f>
        <v/>
      </c>
      <c r="AB40" s="259"/>
      <c r="AC40" s="251" t="str">
        <f>IF(ISNUMBER('Transformed 2007'!$AE31),"","X")</f>
        <v/>
      </c>
      <c r="AD40" s="251" t="str">
        <f>IF(ISNUMBER('Transformed 2010'!$AE31),"","X")</f>
        <v/>
      </c>
      <c r="AE40" s="251" t="str">
        <f>IF(ISNUMBER('Transformed 2013'!$AE31),"","X")</f>
        <v/>
      </c>
      <c r="AF40" s="251" t="str">
        <f>IF(ISNUMBER('Transformed 2016'!$AE31),"","X")</f>
        <v/>
      </c>
      <c r="AG40" s="265" t="str">
        <f>IF(ISNUMBER('Transformed 2019 new'!$AE31),"","X")</f>
        <v/>
      </c>
      <c r="AH40" s="251" t="str">
        <f>IF(ISNUMBER('Transformed 2007'!$AG31),"","X")</f>
        <v/>
      </c>
      <c r="AI40" s="251" t="str">
        <f>IF(ISNUMBER('Transformed 2010'!$AG31),"","X")</f>
        <v/>
      </c>
      <c r="AJ40" s="251" t="str">
        <f>IF(ISNUMBER('Transformed 2013'!$AG31),"","X")</f>
        <v/>
      </c>
      <c r="AK40" s="251" t="str">
        <f>IF(ISNUMBER('Transformed 2016'!$AG31),"","X")</f>
        <v/>
      </c>
      <c r="AL40" s="265" t="str">
        <f>IF(ISNUMBER('Transformed 2019 new'!$AG31),"","X")</f>
        <v/>
      </c>
      <c r="AM40" s="251" t="str">
        <f>IF(ISNUMBER('Transformed 2007'!$AI31),"","X")</f>
        <v/>
      </c>
      <c r="AN40" s="251" t="str">
        <f>IF(ISNUMBER('Transformed 2010'!$AI31),"","X")</f>
        <v/>
      </c>
      <c r="AO40" s="251" t="str">
        <f>IF(ISNUMBER('Transformed 2013'!$AI31),"","X")</f>
        <v/>
      </c>
      <c r="AP40" s="251" t="str">
        <f>IF(ISNUMBER('Transformed 2016'!$AI31),"","X")</f>
        <v/>
      </c>
      <c r="AQ40" s="265" t="str">
        <f>IF(ISNUMBER('Transformed 2019 new'!$AI31),"","X")</f>
        <v/>
      </c>
      <c r="AR40" s="251" t="str">
        <f>IF(ISNUMBER('Transformed 2007'!$AK31),"","X")</f>
        <v/>
      </c>
      <c r="AS40" s="251" t="str">
        <f>IF(ISNUMBER('Transformed 2010'!$AK31),"","X")</f>
        <v/>
      </c>
      <c r="AT40" s="251" t="str">
        <f>IF(ISNUMBER('Transformed 2013'!$AK31),"","X")</f>
        <v/>
      </c>
      <c r="AU40" s="251" t="str">
        <f>IF(ISNUMBER('Transformed 2016'!$AK31),"","X")</f>
        <v/>
      </c>
      <c r="AV40" s="265" t="str">
        <f>IF(ISNUMBER('Transformed 2019 new'!$AK31),"","X")</f>
        <v/>
      </c>
      <c r="AW40" s="251" t="str">
        <f>IF(ISNUMBER('Transformed 2007'!$AM31),"","X")</f>
        <v/>
      </c>
      <c r="AX40" s="251" t="str">
        <f>IF(ISNUMBER('Transformed 2010'!$AM31),"","X")</f>
        <v/>
      </c>
      <c r="AY40" s="251" t="str">
        <f>IF(ISNUMBER('Transformed 2013'!$AM31),"","X")</f>
        <v/>
      </c>
      <c r="AZ40" s="251" t="str">
        <f>IF(ISNUMBER('Transformed 2016'!$AM31),"","X")</f>
        <v/>
      </c>
      <c r="BA40" s="265" t="str">
        <f>IF(ISNUMBER('Transformed 2019 new'!$AM31),"","X")</f>
        <v/>
      </c>
      <c r="BB40" s="251" t="str">
        <f>IF(ISNUMBER('Transformed 2007'!$AO31),"","X")</f>
        <v/>
      </c>
      <c r="BC40" s="251" t="str">
        <f>IF(ISNUMBER('Transformed 2010'!$AO31),"","X")</f>
        <v/>
      </c>
      <c r="BD40" s="251" t="str">
        <f>IF(ISNUMBER('Transformed 2013'!$AO31),"","X")</f>
        <v/>
      </c>
      <c r="BE40" s="251" t="str">
        <f>IF(ISNUMBER('Transformed 2016'!$AO31),"","X")</f>
        <v/>
      </c>
      <c r="BF40" s="265" t="str">
        <f>IF(ISNUMBER('Transformed 2019 new'!$AO31),"","X")</f>
        <v/>
      </c>
    </row>
    <row r="41" spans="1:58" s="239" customFormat="1" ht="12.75" x14ac:dyDescent="0.2">
      <c r="A41" s="240" t="s">
        <v>41</v>
      </c>
      <c r="B41" s="225" t="s">
        <v>41</v>
      </c>
      <c r="C41" s="238">
        <f>'Transformed 2007'!Y32</f>
        <v>0.45517026228495094</v>
      </c>
      <c r="D41" s="238">
        <f>'Transformed 2010'!Y32</f>
        <v>0.57691129692134457</v>
      </c>
      <c r="E41" s="238">
        <f>'Transformed 2013'!Y32</f>
        <v>0.59964243556011954</v>
      </c>
      <c r="F41" s="238">
        <f>'Transformed 2016'!Y32</f>
        <v>0.60670353434405111</v>
      </c>
      <c r="G41" s="238">
        <f>'Transformed 2019 new'!Y32</f>
        <v>0.64264676819753808</v>
      </c>
      <c r="J41" s="239">
        <v>1</v>
      </c>
      <c r="Q41" s="250">
        <f t="shared" si="4"/>
        <v>1.2674626282157684</v>
      </c>
      <c r="R41" s="250">
        <f t="shared" si="4"/>
        <v>1.0394014448322964</v>
      </c>
      <c r="S41" s="250">
        <f t="shared" si="4"/>
        <v>1.011775515482549</v>
      </c>
      <c r="T41" s="250">
        <f t="shared" si="4"/>
        <v>1.0592434884895596</v>
      </c>
      <c r="U41" s="272">
        <f t="shared" si="5"/>
        <v>1.4118821492675215</v>
      </c>
      <c r="W41" s="251" t="str">
        <f>IF(ISNUMBER('Transformed 2007'!AE32),IF(ISNUMBER('Transformed 2007'!AG32),IF(ISNUMBER('Transformed 2010'!AI32),IF(ISNUMBER('Transformed 2007'!AK32),IF(ISNUMBER('Transformed 2007'!AM32),IF(ISNUMBER('Transformed 2007'!AO32),"","X"),"X"),"X"),"X"),"X"),"X")</f>
        <v/>
      </c>
      <c r="X41" s="251" t="str">
        <f>IF(ISNUMBER('Transformed 2010'!AE32),IF(ISNUMBER('Transformed 2010'!AG32),IF(ISNUMBER('Transformed 2010'!AI32),IF(ISNUMBER('Transformed 2010'!AK32),IF(ISNUMBER('Transformed 2010'!AM32),IF(ISNUMBER('Transformed 2010'!AO32),"","X"),"X"),"X"),"X"),"X"),"X")</f>
        <v/>
      </c>
      <c r="Y41" s="251" t="str">
        <f>IF(ISNUMBER('Transformed 2013'!AE32),IF(ISNUMBER('Transformed 2013'!AG32),IF(ISNUMBER('Transformed 2013'!AI32),IF(ISNUMBER('Transformed 2013'!AK32),IF(ISNUMBER('Transformed 2013'!AM32),IF(ISNUMBER('Transformed 2013'!AO32),"","X"),"X"),"X"),"X"),"X"),"X")</f>
        <v/>
      </c>
      <c r="Z41" s="251" t="str">
        <f>IF(ISNUMBER('Transformed 2016'!AE32),IF(ISNUMBER('Transformed 2016'!AG32),IF(ISNUMBER('Transformed 2016'!AI32),IF(ISNUMBER('Transformed 2016'!AK32),IF(ISNUMBER('Transformed 2016'!AM32),IF(ISNUMBER('Transformed 2016'!AO32),"","X"),"X"),"X"),"X"),"X"),"X")</f>
        <v/>
      </c>
      <c r="AA41" s="251" t="str">
        <f>IF(ISNUMBER('Transformed 2019 new'!AE32),IF(ISNUMBER('Transformed 2019 new'!AG32),IF(ISNUMBER('Transformed 2019 new'!AI32),IF(ISNUMBER('Transformed 2019 new'!AK32),IF(ISNUMBER('Transformed 2019 new'!AM32),IF(ISNUMBER('Transformed 2019 new'!AO32),"","X"),"X"),"X"),"X"),"X"),"X")</f>
        <v/>
      </c>
      <c r="AB41" s="259"/>
      <c r="AC41" s="251" t="str">
        <f>IF(ISNUMBER('Transformed 2007'!$AE32),"","X")</f>
        <v/>
      </c>
      <c r="AD41" s="251" t="str">
        <f>IF(ISNUMBER('Transformed 2010'!$AE32),"","X")</f>
        <v/>
      </c>
      <c r="AE41" s="251" t="str">
        <f>IF(ISNUMBER('Transformed 2013'!$AE32),"","X")</f>
        <v/>
      </c>
      <c r="AF41" s="251" t="str">
        <f>IF(ISNUMBER('Transformed 2016'!$AE32),"","X")</f>
        <v/>
      </c>
      <c r="AG41" s="265" t="str">
        <f>IF(ISNUMBER('Transformed 2019 new'!$AE32),"","X")</f>
        <v/>
      </c>
      <c r="AH41" s="251" t="str">
        <f>IF(ISNUMBER('Transformed 2007'!$AG32),"","X")</f>
        <v/>
      </c>
      <c r="AI41" s="251" t="str">
        <f>IF(ISNUMBER('Transformed 2010'!$AG32),"","X")</f>
        <v/>
      </c>
      <c r="AJ41" s="251" t="str">
        <f>IF(ISNUMBER('Transformed 2013'!$AG32),"","X")</f>
        <v/>
      </c>
      <c r="AK41" s="251" t="str">
        <f>IF(ISNUMBER('Transformed 2016'!$AG32),"","X")</f>
        <v/>
      </c>
      <c r="AL41" s="265" t="str">
        <f>IF(ISNUMBER('Transformed 2019 new'!$AG32),"","X")</f>
        <v/>
      </c>
      <c r="AM41" s="251" t="str">
        <f>IF(ISNUMBER('Transformed 2007'!$AI32),"","X")</f>
        <v/>
      </c>
      <c r="AN41" s="251" t="str">
        <f>IF(ISNUMBER('Transformed 2010'!$AI32),"","X")</f>
        <v/>
      </c>
      <c r="AO41" s="251" t="str">
        <f>IF(ISNUMBER('Transformed 2013'!$AI32),"","X")</f>
        <v/>
      </c>
      <c r="AP41" s="251" t="str">
        <f>IF(ISNUMBER('Transformed 2016'!$AI32),"","X")</f>
        <v/>
      </c>
      <c r="AQ41" s="265" t="str">
        <f>IF(ISNUMBER('Transformed 2019 new'!$AI32),"","X")</f>
        <v/>
      </c>
      <c r="AR41" s="251" t="str">
        <f>IF(ISNUMBER('Transformed 2007'!$AK32),"","X")</f>
        <v/>
      </c>
      <c r="AS41" s="251" t="str">
        <f>IF(ISNUMBER('Transformed 2010'!$AK32),"","X")</f>
        <v/>
      </c>
      <c r="AT41" s="251" t="str">
        <f>IF(ISNUMBER('Transformed 2013'!$AK32),"","X")</f>
        <v/>
      </c>
      <c r="AU41" s="251" t="str">
        <f>IF(ISNUMBER('Transformed 2016'!$AK32),"","X")</f>
        <v/>
      </c>
      <c r="AV41" s="265" t="str">
        <f>IF(ISNUMBER('Transformed 2019 new'!$AK32),"","X")</f>
        <v/>
      </c>
      <c r="AW41" s="251" t="str">
        <f>IF(ISNUMBER('Transformed 2007'!$AM32),"","X")</f>
        <v/>
      </c>
      <c r="AX41" s="251" t="str">
        <f>IF(ISNUMBER('Transformed 2010'!$AM32),"","X")</f>
        <v/>
      </c>
      <c r="AY41" s="251" t="str">
        <f>IF(ISNUMBER('Transformed 2013'!$AM32),"","X")</f>
        <v/>
      </c>
      <c r="AZ41" s="251" t="str">
        <f>IF(ISNUMBER('Transformed 2016'!$AM32),"","X")</f>
        <v/>
      </c>
      <c r="BA41" s="265" t="str">
        <f>IF(ISNUMBER('Transformed 2019 new'!$AM32),"","X")</f>
        <v/>
      </c>
      <c r="BB41" s="251" t="str">
        <f>IF(ISNUMBER('Transformed 2007'!$AO32),"","X")</f>
        <v/>
      </c>
      <c r="BC41" s="251" t="str">
        <f>IF(ISNUMBER('Transformed 2010'!$AO32),"","X")</f>
        <v/>
      </c>
      <c r="BD41" s="251" t="str">
        <f>IF(ISNUMBER('Transformed 2013'!$AO32),"","X")</f>
        <v/>
      </c>
      <c r="BE41" s="251" t="str">
        <f>IF(ISNUMBER('Transformed 2016'!$AO32),"","X")</f>
        <v/>
      </c>
      <c r="BF41" s="265" t="str">
        <f>IF(ISNUMBER('Transformed 2019 new'!$AO32),"","X")</f>
        <v/>
      </c>
    </row>
    <row r="42" spans="1:58" s="239" customFormat="1" ht="12.75" x14ac:dyDescent="0.2">
      <c r="A42" s="240" t="s">
        <v>42</v>
      </c>
      <c r="B42" s="225" t="s">
        <v>42</v>
      </c>
      <c r="C42" s="238">
        <f>'Transformed 2007'!Y33</f>
        <v>0.60197980525863815</v>
      </c>
      <c r="D42" s="238">
        <f>'Transformed 2010'!Y33</f>
        <v>0.58868474501756685</v>
      </c>
      <c r="E42" s="238">
        <f>'Transformed 2013'!Y33</f>
        <v>0.58786159445863828</v>
      </c>
      <c r="F42" s="238">
        <f>'Transformed 2016'!Y33</f>
        <v>0.60179761721220959</v>
      </c>
      <c r="G42" s="238">
        <f>'Transformed 2019 new'!Y33</f>
        <v>0.62684318867711275</v>
      </c>
      <c r="N42" s="239">
        <v>1</v>
      </c>
      <c r="Q42" s="250">
        <f t="shared" si="4"/>
        <v>0.97791444143984341</v>
      </c>
      <c r="R42" s="250">
        <f t="shared" si="4"/>
        <v>0.99860171243454932</v>
      </c>
      <c r="S42" s="250">
        <f t="shared" si="4"/>
        <v>1.0237062990420474</v>
      </c>
      <c r="T42" s="250">
        <f t="shared" si="4"/>
        <v>1.0416179305942175</v>
      </c>
      <c r="U42" s="272">
        <f t="shared" si="5"/>
        <v>1.0413026869029138</v>
      </c>
      <c r="W42" s="251" t="str">
        <f>IF(ISNUMBER('Transformed 2007'!AE33),IF(ISNUMBER('Transformed 2007'!AG33),IF(ISNUMBER('Transformed 2010'!AI33),IF(ISNUMBER('Transformed 2007'!AK33),IF(ISNUMBER('Transformed 2007'!AM33),IF(ISNUMBER('Transformed 2007'!AO33),"","X"),"X"),"X"),"X"),"X"),"X")</f>
        <v/>
      </c>
      <c r="X42" s="251" t="str">
        <f>IF(ISNUMBER('Transformed 2010'!AE33),IF(ISNUMBER('Transformed 2010'!AG33),IF(ISNUMBER('Transformed 2010'!AI33),IF(ISNUMBER('Transformed 2010'!AK33),IF(ISNUMBER('Transformed 2010'!AM33),IF(ISNUMBER('Transformed 2010'!AO33),"","X"),"X"),"X"),"X"),"X"),"X")</f>
        <v/>
      </c>
      <c r="Y42" s="251" t="str">
        <f>IF(ISNUMBER('Transformed 2013'!AE33),IF(ISNUMBER('Transformed 2013'!AG33),IF(ISNUMBER('Transformed 2013'!AI33),IF(ISNUMBER('Transformed 2013'!AK33),IF(ISNUMBER('Transformed 2013'!AM33),IF(ISNUMBER('Transformed 2013'!AO33),"","X"),"X"),"X"),"X"),"X"),"X")</f>
        <v/>
      </c>
      <c r="Z42" s="251" t="str">
        <f>IF(ISNUMBER('Transformed 2016'!AE33),IF(ISNUMBER('Transformed 2016'!AG33),IF(ISNUMBER('Transformed 2016'!AI33),IF(ISNUMBER('Transformed 2016'!AK33),IF(ISNUMBER('Transformed 2016'!AM33),IF(ISNUMBER('Transformed 2016'!AO33),"","X"),"X"),"X"),"X"),"X"),"X")</f>
        <v/>
      </c>
      <c r="AA42" s="251" t="str">
        <f>IF(ISNUMBER('Transformed 2019 new'!AE33),IF(ISNUMBER('Transformed 2019 new'!AG33),IF(ISNUMBER('Transformed 2019 new'!AI33),IF(ISNUMBER('Transformed 2019 new'!AK33),IF(ISNUMBER('Transformed 2019 new'!AM33),IF(ISNUMBER('Transformed 2019 new'!AO33),"","X"),"X"),"X"),"X"),"X"),"X")</f>
        <v/>
      </c>
      <c r="AB42" s="259"/>
      <c r="AC42" s="251" t="str">
        <f>IF(ISNUMBER('Transformed 2007'!$AE33),"","X")</f>
        <v/>
      </c>
      <c r="AD42" s="251" t="str">
        <f>IF(ISNUMBER('Transformed 2010'!$AE33),"","X")</f>
        <v/>
      </c>
      <c r="AE42" s="251" t="str">
        <f>IF(ISNUMBER('Transformed 2013'!$AE33),"","X")</f>
        <v/>
      </c>
      <c r="AF42" s="251" t="str">
        <f>IF(ISNUMBER('Transformed 2016'!$AE33),"","X")</f>
        <v/>
      </c>
      <c r="AG42" s="265" t="str">
        <f>IF(ISNUMBER('Transformed 2019 new'!$AE33),"","X")</f>
        <v/>
      </c>
      <c r="AH42" s="251" t="str">
        <f>IF(ISNUMBER('Transformed 2007'!$AG33),"","X")</f>
        <v/>
      </c>
      <c r="AI42" s="251" t="str">
        <f>IF(ISNUMBER('Transformed 2010'!$AG33),"","X")</f>
        <v/>
      </c>
      <c r="AJ42" s="251" t="str">
        <f>IF(ISNUMBER('Transformed 2013'!$AG33),"","X")</f>
        <v/>
      </c>
      <c r="AK42" s="251" t="str">
        <f>IF(ISNUMBER('Transformed 2016'!$AG33),"","X")</f>
        <v/>
      </c>
      <c r="AL42" s="265" t="str">
        <f>IF(ISNUMBER('Transformed 2019 new'!$AG33),"","X")</f>
        <v/>
      </c>
      <c r="AM42" s="251" t="str">
        <f>IF(ISNUMBER('Transformed 2007'!$AI33),"","X")</f>
        <v/>
      </c>
      <c r="AN42" s="251" t="str">
        <f>IF(ISNUMBER('Transformed 2010'!$AI33),"","X")</f>
        <v/>
      </c>
      <c r="AO42" s="251" t="str">
        <f>IF(ISNUMBER('Transformed 2013'!$AI33),"","X")</f>
        <v/>
      </c>
      <c r="AP42" s="251" t="str">
        <f>IF(ISNUMBER('Transformed 2016'!$AI33),"","X")</f>
        <v/>
      </c>
      <c r="AQ42" s="265" t="str">
        <f>IF(ISNUMBER('Transformed 2019 new'!$AI33),"","X")</f>
        <v/>
      </c>
      <c r="AR42" s="251" t="str">
        <f>IF(ISNUMBER('Transformed 2007'!$AK33),"","X")</f>
        <v/>
      </c>
      <c r="AS42" s="251" t="str">
        <f>IF(ISNUMBER('Transformed 2010'!$AK33),"","X")</f>
        <v/>
      </c>
      <c r="AT42" s="251" t="str">
        <f>IF(ISNUMBER('Transformed 2013'!$AK33),"","X")</f>
        <v/>
      </c>
      <c r="AU42" s="251" t="str">
        <f>IF(ISNUMBER('Transformed 2016'!$AK33),"","X")</f>
        <v/>
      </c>
      <c r="AV42" s="265" t="str">
        <f>IF(ISNUMBER('Transformed 2019 new'!$AK33),"","X")</f>
        <v/>
      </c>
      <c r="AW42" s="251" t="str">
        <f>IF(ISNUMBER('Transformed 2007'!$AM33),"","X")</f>
        <v/>
      </c>
      <c r="AX42" s="251" t="str">
        <f>IF(ISNUMBER('Transformed 2010'!$AM33),"","X")</f>
        <v/>
      </c>
      <c r="AY42" s="251" t="str">
        <f>IF(ISNUMBER('Transformed 2013'!$AM33),"","X")</f>
        <v/>
      </c>
      <c r="AZ42" s="251" t="str">
        <f>IF(ISNUMBER('Transformed 2016'!$AM33),"","X")</f>
        <v/>
      </c>
      <c r="BA42" s="265" t="str">
        <f>IF(ISNUMBER('Transformed 2019 new'!$AM33),"","X")</f>
        <v/>
      </c>
      <c r="BB42" s="251" t="str">
        <f>IF(ISNUMBER('Transformed 2007'!$AO33),"","X")</f>
        <v/>
      </c>
      <c r="BC42" s="251" t="str">
        <f>IF(ISNUMBER('Transformed 2010'!$AO33),"","X")</f>
        <v/>
      </c>
      <c r="BD42" s="251" t="str">
        <f>IF(ISNUMBER('Transformed 2013'!$AO33),"","X")</f>
        <v/>
      </c>
      <c r="BE42" s="251" t="str">
        <f>IF(ISNUMBER('Transformed 2016'!$AO33),"","X")</f>
        <v/>
      </c>
      <c r="BF42" s="265" t="str">
        <f>IF(ISNUMBER('Transformed 2019 new'!$AO33),"","X")</f>
        <v/>
      </c>
    </row>
    <row r="43" spans="1:58" s="239" customFormat="1" ht="12.75" x14ac:dyDescent="0.2">
      <c r="A43" s="240" t="s">
        <v>43</v>
      </c>
      <c r="B43" s="226" t="s">
        <v>43</v>
      </c>
      <c r="C43" s="238">
        <f>'Transformed 2007'!Y34</f>
        <v>0.14328336305534869</v>
      </c>
      <c r="D43" s="238">
        <f>'Transformed 2010'!Y34</f>
        <v>0.30579319033882135</v>
      </c>
      <c r="E43" s="238">
        <f>'Transformed 2013'!Y34</f>
        <v>0.31743339963383832</v>
      </c>
      <c r="F43" s="238">
        <f>'Transformed 2016'!Y34</f>
        <v>0.30458644676383295</v>
      </c>
      <c r="G43" s="238">
        <f>'Transformed 2019 new'!Y34</f>
        <v>0.25094325325355066</v>
      </c>
      <c r="K43" s="239">
        <v>1</v>
      </c>
      <c r="Q43" s="250">
        <f t="shared" si="4"/>
        <v>2.1341849033840519</v>
      </c>
      <c r="R43" s="250">
        <f t="shared" si="4"/>
        <v>1.038065626255835</v>
      </c>
      <c r="S43" s="250">
        <f t="shared" si="4"/>
        <v>0.95952866684846516</v>
      </c>
      <c r="T43" s="250">
        <f t="shared" si="4"/>
        <v>0.82388187629413601</v>
      </c>
      <c r="U43" s="272">
        <f t="shared" si="5"/>
        <v>1.7513774656211427</v>
      </c>
      <c r="W43" s="251" t="str">
        <f>IF(ISNUMBER('Transformed 2007'!AE34),IF(ISNUMBER('Transformed 2007'!AG34),IF(ISNUMBER('Transformed 2010'!AI34),IF(ISNUMBER('Transformed 2007'!AK34),IF(ISNUMBER('Transformed 2007'!AM34),IF(ISNUMBER('Transformed 2007'!AO34),"","X"),"X"),"X"),"X"),"X"),"X")</f>
        <v/>
      </c>
      <c r="X43" s="251" t="str">
        <f>IF(ISNUMBER('Transformed 2010'!AE34),IF(ISNUMBER('Transformed 2010'!AG34),IF(ISNUMBER('Transformed 2010'!AI34),IF(ISNUMBER('Transformed 2010'!AK34),IF(ISNUMBER('Transformed 2010'!AM34),IF(ISNUMBER('Transformed 2010'!AO34),"","X"),"X"),"X"),"X"),"X"),"X")</f>
        <v/>
      </c>
      <c r="Y43" s="251" t="str">
        <f>IF(ISNUMBER('Transformed 2013'!AE34),IF(ISNUMBER('Transformed 2013'!AG34),IF(ISNUMBER('Transformed 2013'!AI34),IF(ISNUMBER('Transformed 2013'!AK34),IF(ISNUMBER('Transformed 2013'!AM34),IF(ISNUMBER('Transformed 2013'!AO34),"","X"),"X"),"X"),"X"),"X"),"X")</f>
        <v/>
      </c>
      <c r="Z43" s="251" t="str">
        <f>IF(ISNUMBER('Transformed 2016'!AE34),IF(ISNUMBER('Transformed 2016'!AG34),IF(ISNUMBER('Transformed 2016'!AI34),IF(ISNUMBER('Transformed 2016'!AK34),IF(ISNUMBER('Transformed 2016'!AM34),IF(ISNUMBER('Transformed 2016'!AO34),"","X"),"X"),"X"),"X"),"X"),"X")</f>
        <v/>
      </c>
      <c r="AA43" s="251" t="str">
        <f>IF(ISNUMBER('Transformed 2019 new'!AE34),IF(ISNUMBER('Transformed 2019 new'!AG34),IF(ISNUMBER('Transformed 2019 new'!AI34),IF(ISNUMBER('Transformed 2019 new'!AK34),IF(ISNUMBER('Transformed 2019 new'!AM34),IF(ISNUMBER('Transformed 2019 new'!AO34),"","X"),"X"),"X"),"X"),"X"),"X")</f>
        <v/>
      </c>
      <c r="AB43" s="259"/>
      <c r="AC43" s="251" t="str">
        <f>IF(ISNUMBER('Transformed 2007'!$AE34),"","X")</f>
        <v/>
      </c>
      <c r="AD43" s="251" t="str">
        <f>IF(ISNUMBER('Transformed 2010'!$AE34),"","X")</f>
        <v/>
      </c>
      <c r="AE43" s="251" t="str">
        <f>IF(ISNUMBER('Transformed 2013'!$AE34),"","X")</f>
        <v/>
      </c>
      <c r="AF43" s="251" t="str">
        <f>IF(ISNUMBER('Transformed 2016'!$AE34),"","X")</f>
        <v/>
      </c>
      <c r="AG43" s="265" t="str">
        <f>IF(ISNUMBER('Transformed 2019 new'!$AE34),"","X")</f>
        <v/>
      </c>
      <c r="AH43" s="251" t="str">
        <f>IF(ISNUMBER('Transformed 2007'!$AG34),"","X")</f>
        <v/>
      </c>
      <c r="AI43" s="251" t="str">
        <f>IF(ISNUMBER('Transformed 2010'!$AG34),"","X")</f>
        <v/>
      </c>
      <c r="AJ43" s="251" t="str">
        <f>IF(ISNUMBER('Transformed 2013'!$AG34),"","X")</f>
        <v/>
      </c>
      <c r="AK43" s="251" t="str">
        <f>IF(ISNUMBER('Transformed 2016'!$AG34),"","X")</f>
        <v/>
      </c>
      <c r="AL43" s="265" t="str">
        <f>IF(ISNUMBER('Transformed 2019 new'!$AG34),"","X")</f>
        <v/>
      </c>
      <c r="AM43" s="251" t="str">
        <f>IF(ISNUMBER('Transformed 2007'!$AI34),"","X")</f>
        <v/>
      </c>
      <c r="AN43" s="251" t="str">
        <f>IF(ISNUMBER('Transformed 2010'!$AI34),"","X")</f>
        <v/>
      </c>
      <c r="AO43" s="251" t="str">
        <f>IF(ISNUMBER('Transformed 2013'!$AI34),"","X")</f>
        <v/>
      </c>
      <c r="AP43" s="251" t="str">
        <f>IF(ISNUMBER('Transformed 2016'!$AI34),"","X")</f>
        <v/>
      </c>
      <c r="AQ43" s="265" t="str">
        <f>IF(ISNUMBER('Transformed 2019 new'!$AI34),"","X")</f>
        <v/>
      </c>
      <c r="AR43" s="251" t="str">
        <f>IF(ISNUMBER('Transformed 2007'!$AK34),"","X")</f>
        <v/>
      </c>
      <c r="AS43" s="251" t="str">
        <f>IF(ISNUMBER('Transformed 2010'!$AK34),"","X")</f>
        <v/>
      </c>
      <c r="AT43" s="251" t="str">
        <f>IF(ISNUMBER('Transformed 2013'!$AK34),"","X")</f>
        <v/>
      </c>
      <c r="AU43" s="251" t="str">
        <f>IF(ISNUMBER('Transformed 2016'!$AK34),"","X")</f>
        <v/>
      </c>
      <c r="AV43" s="265" t="str">
        <f>IF(ISNUMBER('Transformed 2019 new'!$AK34),"","X")</f>
        <v/>
      </c>
      <c r="AW43" s="251" t="str">
        <f>IF(ISNUMBER('Transformed 2007'!$AM34),"","X")</f>
        <v/>
      </c>
      <c r="AX43" s="251" t="str">
        <f>IF(ISNUMBER('Transformed 2010'!$AM34),"","X")</f>
        <v/>
      </c>
      <c r="AY43" s="251" t="str">
        <f>IF(ISNUMBER('Transformed 2013'!$AM34),"","X")</f>
        <v/>
      </c>
      <c r="AZ43" s="251" t="str">
        <f>IF(ISNUMBER('Transformed 2016'!$AM34),"","X")</f>
        <v/>
      </c>
      <c r="BA43" s="265" t="str">
        <f>IF(ISNUMBER('Transformed 2019 new'!$AM34),"","X")</f>
        <v/>
      </c>
      <c r="BB43" s="251" t="str">
        <f>IF(ISNUMBER('Transformed 2007'!$AO34),"","X")</f>
        <v/>
      </c>
      <c r="BC43" s="251" t="str">
        <f>IF(ISNUMBER('Transformed 2010'!$AO34),"","X")</f>
        <v/>
      </c>
      <c r="BD43" s="251" t="str">
        <f>IF(ISNUMBER('Transformed 2013'!$AO34),"","X")</f>
        <v/>
      </c>
      <c r="BE43" s="251" t="str">
        <f>IF(ISNUMBER('Transformed 2016'!$AO34),"","X")</f>
        <v/>
      </c>
      <c r="BF43" s="265" t="str">
        <f>IF(ISNUMBER('Transformed 2019 new'!$AO34),"","X")</f>
        <v/>
      </c>
    </row>
    <row r="44" spans="1:58" s="239" customFormat="1" ht="12.75" x14ac:dyDescent="0.2">
      <c r="A44" s="240" t="s">
        <v>44</v>
      </c>
      <c r="B44" s="226" t="s">
        <v>44</v>
      </c>
      <c r="C44" s="238">
        <f>'Transformed 2007'!Y35</f>
        <v>0.19180235924369349</v>
      </c>
      <c r="D44" s="238">
        <f>'Transformed 2010'!Y35</f>
        <v>0.33403346965200975</v>
      </c>
      <c r="E44" s="238">
        <f>'Transformed 2013'!Y35</f>
        <v>0.24899644034897359</v>
      </c>
      <c r="F44" s="238">
        <f>'Transformed 2016'!Y35</f>
        <v>0.3547945582251481</v>
      </c>
      <c r="G44" s="238">
        <f>'Transformed 2019 new'!Y35</f>
        <v>0.34820591993348143</v>
      </c>
      <c r="K44" s="239">
        <v>1</v>
      </c>
      <c r="Q44" s="250">
        <f t="shared" si="4"/>
        <v>1.7415503697095054</v>
      </c>
      <c r="R44" s="250">
        <f t="shared" si="4"/>
        <v>0.74542362658560457</v>
      </c>
      <c r="S44" s="250">
        <f t="shared" si="4"/>
        <v>1.424898113916393</v>
      </c>
      <c r="T44" s="250">
        <f t="shared" si="4"/>
        <v>0.98142970871755708</v>
      </c>
      <c r="U44" s="272">
        <f t="shared" si="5"/>
        <v>1.8154412766689185</v>
      </c>
      <c r="W44" s="251" t="str">
        <f>IF(ISNUMBER('Transformed 2007'!AE35),IF(ISNUMBER('Transformed 2007'!AG35),IF(ISNUMBER('Transformed 2010'!AI35),IF(ISNUMBER('Transformed 2007'!AK35),IF(ISNUMBER('Transformed 2007'!AM35),IF(ISNUMBER('Transformed 2007'!AO35),"","X"),"X"),"X"),"X"),"X"),"X")</f>
        <v/>
      </c>
      <c r="X44" s="251" t="str">
        <f>IF(ISNUMBER('Transformed 2010'!AE35),IF(ISNUMBER('Transformed 2010'!AG35),IF(ISNUMBER('Transformed 2010'!AI35),IF(ISNUMBER('Transformed 2010'!AK35),IF(ISNUMBER('Transformed 2010'!AM35),IF(ISNUMBER('Transformed 2010'!AO35),"","X"),"X"),"X"),"X"),"X"),"X")</f>
        <v/>
      </c>
      <c r="Y44" s="251" t="str">
        <f>IF(ISNUMBER('Transformed 2013'!AE35),IF(ISNUMBER('Transformed 2013'!AG35),IF(ISNUMBER('Transformed 2013'!AI35),IF(ISNUMBER('Transformed 2013'!AK35),IF(ISNUMBER('Transformed 2013'!AM35),IF(ISNUMBER('Transformed 2013'!AO35),"","X"),"X"),"X"),"X"),"X"),"X")</f>
        <v/>
      </c>
      <c r="Z44" s="251" t="str">
        <f>IF(ISNUMBER('Transformed 2016'!AE35),IF(ISNUMBER('Transformed 2016'!AG35),IF(ISNUMBER('Transformed 2016'!AI35),IF(ISNUMBER('Transformed 2016'!AK35),IF(ISNUMBER('Transformed 2016'!AM35),IF(ISNUMBER('Transformed 2016'!AO35),"","X"),"X"),"X"),"X"),"X"),"X")</f>
        <v/>
      </c>
      <c r="AA44" s="251" t="str">
        <f>IF(ISNUMBER('Transformed 2019 new'!AE35),IF(ISNUMBER('Transformed 2019 new'!AG35),IF(ISNUMBER('Transformed 2019 new'!AI35),IF(ISNUMBER('Transformed 2019 new'!AK35),IF(ISNUMBER('Transformed 2019 new'!AM35),IF(ISNUMBER('Transformed 2019 new'!AO35),"","X"),"X"),"X"),"X"),"X"),"X")</f>
        <v/>
      </c>
      <c r="AB44" s="259"/>
      <c r="AC44" s="251" t="str">
        <f>IF(ISNUMBER('Transformed 2007'!$AE35),"","X")</f>
        <v/>
      </c>
      <c r="AD44" s="251" t="str">
        <f>IF(ISNUMBER('Transformed 2010'!$AE35),"","X")</f>
        <v/>
      </c>
      <c r="AE44" s="251" t="str">
        <f>IF(ISNUMBER('Transformed 2013'!$AE35),"","X")</f>
        <v/>
      </c>
      <c r="AF44" s="251" t="str">
        <f>IF(ISNUMBER('Transformed 2016'!$AE35),"","X")</f>
        <v/>
      </c>
      <c r="AG44" s="265" t="str">
        <f>IF(ISNUMBER('Transformed 2019 new'!$AE35),"","X")</f>
        <v/>
      </c>
      <c r="AH44" s="251" t="str">
        <f>IF(ISNUMBER('Transformed 2007'!$AG35),"","X")</f>
        <v/>
      </c>
      <c r="AI44" s="251" t="str">
        <f>IF(ISNUMBER('Transformed 2010'!$AG35),"","X")</f>
        <v/>
      </c>
      <c r="AJ44" s="251" t="str">
        <f>IF(ISNUMBER('Transformed 2013'!$AG35),"","X")</f>
        <v/>
      </c>
      <c r="AK44" s="251" t="str">
        <f>IF(ISNUMBER('Transformed 2016'!$AG35),"","X")</f>
        <v/>
      </c>
      <c r="AL44" s="265" t="str">
        <f>IF(ISNUMBER('Transformed 2019 new'!$AG35),"","X")</f>
        <v/>
      </c>
      <c r="AM44" s="251" t="str">
        <f>IF(ISNUMBER('Transformed 2007'!$AI35),"","X")</f>
        <v/>
      </c>
      <c r="AN44" s="251" t="str">
        <f>IF(ISNUMBER('Transformed 2010'!$AI35),"","X")</f>
        <v/>
      </c>
      <c r="AO44" s="251" t="str">
        <f>IF(ISNUMBER('Transformed 2013'!$AI35),"","X")</f>
        <v/>
      </c>
      <c r="AP44" s="251" t="str">
        <f>IF(ISNUMBER('Transformed 2016'!$AI35),"","X")</f>
        <v/>
      </c>
      <c r="AQ44" s="265" t="str">
        <f>IF(ISNUMBER('Transformed 2019 new'!$AI35),"","X")</f>
        <v/>
      </c>
      <c r="AR44" s="251" t="str">
        <f>IF(ISNUMBER('Transformed 2007'!$AK35),"","X")</f>
        <v/>
      </c>
      <c r="AS44" s="251" t="str">
        <f>IF(ISNUMBER('Transformed 2010'!$AK35),"","X")</f>
        <v/>
      </c>
      <c r="AT44" s="251" t="str">
        <f>IF(ISNUMBER('Transformed 2013'!$AK35),"","X")</f>
        <v/>
      </c>
      <c r="AU44" s="251" t="str">
        <f>IF(ISNUMBER('Transformed 2016'!$AK35),"","X")</f>
        <v/>
      </c>
      <c r="AV44" s="265" t="str">
        <f>IF(ISNUMBER('Transformed 2019 new'!$AK35),"","X")</f>
        <v/>
      </c>
      <c r="AW44" s="251" t="str">
        <f>IF(ISNUMBER('Transformed 2007'!$AM35),"","X")</f>
        <v/>
      </c>
      <c r="AX44" s="251" t="str">
        <f>IF(ISNUMBER('Transformed 2010'!$AM35),"","X")</f>
        <v/>
      </c>
      <c r="AY44" s="251" t="str">
        <f>IF(ISNUMBER('Transformed 2013'!$AM35),"","X")</f>
        <v/>
      </c>
      <c r="AZ44" s="251" t="str">
        <f>IF(ISNUMBER('Transformed 2016'!$AM35),"","X")</f>
        <v/>
      </c>
      <c r="BA44" s="265" t="str">
        <f>IF(ISNUMBER('Transformed 2019 new'!$AM35),"","X")</f>
        <v/>
      </c>
      <c r="BB44" s="251" t="str">
        <f>IF(ISNUMBER('Transformed 2007'!$AO35),"","X")</f>
        <v/>
      </c>
      <c r="BC44" s="251" t="str">
        <f>IF(ISNUMBER('Transformed 2010'!$AO35),"","X")</f>
        <v/>
      </c>
      <c r="BD44" s="251" t="str">
        <f>IF(ISNUMBER('Transformed 2013'!$AO35),"","X")</f>
        <v/>
      </c>
      <c r="BE44" s="251" t="str">
        <f>IF(ISNUMBER('Transformed 2016'!$AO35),"","X")</f>
        <v/>
      </c>
      <c r="BF44" s="265" t="str">
        <f>IF(ISNUMBER('Transformed 2019 new'!$AO35),"","X")</f>
        <v/>
      </c>
    </row>
    <row r="45" spans="1:58" s="239" customFormat="1" ht="12.75" x14ac:dyDescent="0.2">
      <c r="A45" s="240" t="s">
        <v>45</v>
      </c>
      <c r="B45" s="225" t="s">
        <v>45</v>
      </c>
      <c r="C45" s="238">
        <f>'Transformed 2007'!Y36</f>
        <v>0.64645097487980407</v>
      </c>
      <c r="D45" s="238">
        <f>'Transformed 2010'!Y36</f>
        <v>0.67262773208962545</v>
      </c>
      <c r="E45" s="238">
        <f>'Transformed 2013'!Y36</f>
        <v>0.68692979751016114</v>
      </c>
      <c r="F45" s="238">
        <f>'Transformed 2016'!Y36</f>
        <v>0.69918797807623267</v>
      </c>
      <c r="G45" s="238">
        <f>'Transformed 2019 new'!Y36</f>
        <v>0.65796332350626696</v>
      </c>
      <c r="N45" s="239">
        <v>1</v>
      </c>
      <c r="Q45" s="250">
        <f t="shared" si="4"/>
        <v>1.0404930276649185</v>
      </c>
      <c r="R45" s="250">
        <f t="shared" si="4"/>
        <v>1.0212629731695779</v>
      </c>
      <c r="S45" s="250">
        <f t="shared" si="4"/>
        <v>1.0178448811079421</v>
      </c>
      <c r="T45" s="250">
        <f t="shared" si="4"/>
        <v>0.94103924000038941</v>
      </c>
      <c r="U45" s="272">
        <f t="shared" si="5"/>
        <v>1.0178085409007287</v>
      </c>
      <c r="W45" s="251" t="str">
        <f>IF(ISNUMBER('Transformed 2007'!AE36),IF(ISNUMBER('Transformed 2007'!AG36),IF(ISNUMBER('Transformed 2010'!AI36),IF(ISNUMBER('Transformed 2007'!AK36),IF(ISNUMBER('Transformed 2007'!AM36),IF(ISNUMBER('Transformed 2007'!AO36),"","X"),"X"),"X"),"X"),"X"),"X")</f>
        <v/>
      </c>
      <c r="X45" s="251" t="str">
        <f>IF(ISNUMBER('Transformed 2010'!AE36),IF(ISNUMBER('Transformed 2010'!AG36),IF(ISNUMBER('Transformed 2010'!AI36),IF(ISNUMBER('Transformed 2010'!AK36),IF(ISNUMBER('Transformed 2010'!AM36),IF(ISNUMBER('Transformed 2010'!AO36),"","X"),"X"),"X"),"X"),"X"),"X")</f>
        <v/>
      </c>
      <c r="Y45" s="251" t="str">
        <f>IF(ISNUMBER('Transformed 2013'!AE36),IF(ISNUMBER('Transformed 2013'!AG36),IF(ISNUMBER('Transformed 2013'!AI36),IF(ISNUMBER('Transformed 2013'!AK36),IF(ISNUMBER('Transformed 2013'!AM36),IF(ISNUMBER('Transformed 2013'!AO36),"","X"),"X"),"X"),"X"),"X"),"X")</f>
        <v/>
      </c>
      <c r="Z45" s="251" t="str">
        <f>IF(ISNUMBER('Transformed 2016'!AE36),IF(ISNUMBER('Transformed 2016'!AG36),IF(ISNUMBER('Transformed 2016'!AI36),IF(ISNUMBER('Transformed 2016'!AK36),IF(ISNUMBER('Transformed 2016'!AM36),IF(ISNUMBER('Transformed 2016'!AO36),"","X"),"X"),"X"),"X"),"X"),"X")</f>
        <v/>
      </c>
      <c r="AA45" s="251" t="str">
        <f>IF(ISNUMBER('Transformed 2019 new'!AE36),IF(ISNUMBER('Transformed 2019 new'!AG36),IF(ISNUMBER('Transformed 2019 new'!AI36),IF(ISNUMBER('Transformed 2019 new'!AK36),IF(ISNUMBER('Transformed 2019 new'!AM36),IF(ISNUMBER('Transformed 2019 new'!AO36),"","X"),"X"),"X"),"X"),"X"),"X")</f>
        <v/>
      </c>
      <c r="AB45" s="259"/>
      <c r="AC45" s="251" t="str">
        <f>IF(ISNUMBER('Transformed 2007'!$AE36),"","X")</f>
        <v/>
      </c>
      <c r="AD45" s="251" t="str">
        <f>IF(ISNUMBER('Transformed 2010'!$AE36),"","X")</f>
        <v/>
      </c>
      <c r="AE45" s="251" t="str">
        <f>IF(ISNUMBER('Transformed 2013'!$AE36),"","X")</f>
        <v/>
      </c>
      <c r="AF45" s="251" t="str">
        <f>IF(ISNUMBER('Transformed 2016'!$AE36),"","X")</f>
        <v/>
      </c>
      <c r="AG45" s="265" t="str">
        <f>IF(ISNUMBER('Transformed 2019 new'!$AE36),"","X")</f>
        <v/>
      </c>
      <c r="AH45" s="251" t="str">
        <f>IF(ISNUMBER('Transformed 2007'!$AG36),"","X")</f>
        <v/>
      </c>
      <c r="AI45" s="251" t="str">
        <f>IF(ISNUMBER('Transformed 2010'!$AG36),"","X")</f>
        <v/>
      </c>
      <c r="AJ45" s="251" t="str">
        <f>IF(ISNUMBER('Transformed 2013'!$AG36),"","X")</f>
        <v/>
      </c>
      <c r="AK45" s="251" t="str">
        <f>IF(ISNUMBER('Transformed 2016'!$AG36),"","X")</f>
        <v/>
      </c>
      <c r="AL45" s="265" t="str">
        <f>IF(ISNUMBER('Transformed 2019 new'!$AG36),"","X")</f>
        <v/>
      </c>
      <c r="AM45" s="251" t="str">
        <f>IF(ISNUMBER('Transformed 2007'!$AI36),"","X")</f>
        <v/>
      </c>
      <c r="AN45" s="251" t="str">
        <f>IF(ISNUMBER('Transformed 2010'!$AI36),"","X")</f>
        <v/>
      </c>
      <c r="AO45" s="251" t="str">
        <f>IF(ISNUMBER('Transformed 2013'!$AI36),"","X")</f>
        <v/>
      </c>
      <c r="AP45" s="251" t="str">
        <f>IF(ISNUMBER('Transformed 2016'!$AI36),"","X")</f>
        <v/>
      </c>
      <c r="AQ45" s="265" t="str">
        <f>IF(ISNUMBER('Transformed 2019 new'!$AI36),"","X")</f>
        <v/>
      </c>
      <c r="AR45" s="251" t="str">
        <f>IF(ISNUMBER('Transformed 2007'!$AK36),"","X")</f>
        <v/>
      </c>
      <c r="AS45" s="251" t="str">
        <f>IF(ISNUMBER('Transformed 2010'!$AK36),"","X")</f>
        <v/>
      </c>
      <c r="AT45" s="251" t="str">
        <f>IF(ISNUMBER('Transformed 2013'!$AK36),"","X")</f>
        <v/>
      </c>
      <c r="AU45" s="251" t="str">
        <f>IF(ISNUMBER('Transformed 2016'!$AK36),"","X")</f>
        <v/>
      </c>
      <c r="AV45" s="265" t="str">
        <f>IF(ISNUMBER('Transformed 2019 new'!$AK36),"","X")</f>
        <v/>
      </c>
      <c r="AW45" s="251" t="str">
        <f>IF(ISNUMBER('Transformed 2007'!$AM36),"","X")</f>
        <v/>
      </c>
      <c r="AX45" s="251" t="str">
        <f>IF(ISNUMBER('Transformed 2010'!$AM36),"","X")</f>
        <v/>
      </c>
      <c r="AY45" s="251" t="str">
        <f>IF(ISNUMBER('Transformed 2013'!$AM36),"","X")</f>
        <v/>
      </c>
      <c r="AZ45" s="251" t="str">
        <f>IF(ISNUMBER('Transformed 2016'!$AM36),"","X")</f>
        <v/>
      </c>
      <c r="BA45" s="265" t="str">
        <f>IF(ISNUMBER('Transformed 2019 new'!$AM36),"","X")</f>
        <v/>
      </c>
      <c r="BB45" s="251" t="str">
        <f>IF(ISNUMBER('Transformed 2007'!$AO36),"","X")</f>
        <v/>
      </c>
      <c r="BC45" s="251" t="str">
        <f>IF(ISNUMBER('Transformed 2010'!$AO36),"","X")</f>
        <v/>
      </c>
      <c r="BD45" s="251" t="str">
        <f>IF(ISNUMBER('Transformed 2013'!$AO36),"","X")</f>
        <v/>
      </c>
      <c r="BE45" s="251" t="str">
        <f>IF(ISNUMBER('Transformed 2016'!$AO36),"","X")</f>
        <v/>
      </c>
      <c r="BF45" s="265" t="str">
        <f>IF(ISNUMBER('Transformed 2019 new'!$AO36),"","X")</f>
        <v/>
      </c>
    </row>
    <row r="46" spans="1:58" s="239" customFormat="1" ht="12.75" x14ac:dyDescent="0.2">
      <c r="A46" s="240" t="s">
        <v>46</v>
      </c>
      <c r="B46" s="225" t="s">
        <v>46</v>
      </c>
      <c r="C46" s="238">
        <f>'Transformed 2007'!Y37</f>
        <v>0.31005291593035711</v>
      </c>
      <c r="D46" s="238">
        <f>'Transformed 2010'!Y37</f>
        <v>0.32031171244907408</v>
      </c>
      <c r="E46" s="238">
        <f>'Transformed 2013'!Y37</f>
        <v>0.34735286450710978</v>
      </c>
      <c r="F46" s="238">
        <f>'Transformed 2016'!Y37</f>
        <v>0.38009197870446432</v>
      </c>
      <c r="G46" s="238">
        <f>'Transformed 2019 new'!Y37</f>
        <v>0.34724107968103285</v>
      </c>
      <c r="K46" s="239">
        <v>1</v>
      </c>
      <c r="Q46" s="250">
        <f t="shared" si="4"/>
        <v>1.0330872441174566</v>
      </c>
      <c r="R46" s="250">
        <f t="shared" si="4"/>
        <v>1.0844213652110362</v>
      </c>
      <c r="S46" s="250">
        <f t="shared" si="4"/>
        <v>1.0942531861477838</v>
      </c>
      <c r="T46" s="250">
        <f t="shared" si="4"/>
        <v>0.913571185755082</v>
      </c>
      <c r="U46" s="272">
        <f t="shared" si="5"/>
        <v>1.1199413449768323</v>
      </c>
      <c r="W46" s="251" t="str">
        <f>IF(ISNUMBER('Transformed 2007'!AE37),IF(ISNUMBER('Transformed 2007'!AG37),IF(ISNUMBER('Transformed 2010'!AI37),IF(ISNUMBER('Transformed 2007'!AK37),IF(ISNUMBER('Transformed 2007'!AM37),IF(ISNUMBER('Transformed 2007'!AO37),"","X"),"X"),"X"),"X"),"X"),"X")</f>
        <v/>
      </c>
      <c r="X46" s="251" t="str">
        <f>IF(ISNUMBER('Transformed 2010'!AE37),IF(ISNUMBER('Transformed 2010'!AG37),IF(ISNUMBER('Transformed 2010'!AI37),IF(ISNUMBER('Transformed 2010'!AK37),IF(ISNUMBER('Transformed 2010'!AM37),IF(ISNUMBER('Transformed 2010'!AO37),"","X"),"X"),"X"),"X"),"X"),"X")</f>
        <v/>
      </c>
      <c r="Y46" s="251" t="str">
        <f>IF(ISNUMBER('Transformed 2013'!AE37),IF(ISNUMBER('Transformed 2013'!AG37),IF(ISNUMBER('Transformed 2013'!AI37),IF(ISNUMBER('Transformed 2013'!AK37),IF(ISNUMBER('Transformed 2013'!AM37),IF(ISNUMBER('Transformed 2013'!AO37),"","X"),"X"),"X"),"X"),"X"),"X")</f>
        <v/>
      </c>
      <c r="Z46" s="251" t="str">
        <f>IF(ISNUMBER('Transformed 2016'!AE37),IF(ISNUMBER('Transformed 2016'!AG37),IF(ISNUMBER('Transformed 2016'!AI37),IF(ISNUMBER('Transformed 2016'!AK37),IF(ISNUMBER('Transformed 2016'!AM37),IF(ISNUMBER('Transformed 2016'!AO37),"","X"),"X"),"X"),"X"),"X"),"X")</f>
        <v/>
      </c>
      <c r="AA46" s="251" t="str">
        <f>IF(ISNUMBER('Transformed 2019 new'!AE37),IF(ISNUMBER('Transformed 2019 new'!AG37),IF(ISNUMBER('Transformed 2019 new'!AI37),IF(ISNUMBER('Transformed 2019 new'!AK37),IF(ISNUMBER('Transformed 2019 new'!AM37),IF(ISNUMBER('Transformed 2019 new'!AO37),"","X"),"X"),"X"),"X"),"X"),"X")</f>
        <v/>
      </c>
      <c r="AB46" s="259"/>
      <c r="AC46" s="251" t="str">
        <f>IF(ISNUMBER('Transformed 2007'!$AE37),"","X")</f>
        <v/>
      </c>
      <c r="AD46" s="251" t="str">
        <f>IF(ISNUMBER('Transformed 2010'!$AE37),"","X")</f>
        <v/>
      </c>
      <c r="AE46" s="251" t="str">
        <f>IF(ISNUMBER('Transformed 2013'!$AE37),"","X")</f>
        <v/>
      </c>
      <c r="AF46" s="251" t="str">
        <f>IF(ISNUMBER('Transformed 2016'!$AE37),"","X")</f>
        <v/>
      </c>
      <c r="AG46" s="265" t="str">
        <f>IF(ISNUMBER('Transformed 2019 new'!$AE37),"","X")</f>
        <v/>
      </c>
      <c r="AH46" s="251" t="str">
        <f>IF(ISNUMBER('Transformed 2007'!$AG37),"","X")</f>
        <v/>
      </c>
      <c r="AI46" s="251" t="str">
        <f>IF(ISNUMBER('Transformed 2010'!$AG37),"","X")</f>
        <v/>
      </c>
      <c r="AJ46" s="251" t="str">
        <f>IF(ISNUMBER('Transformed 2013'!$AG37),"","X")</f>
        <v/>
      </c>
      <c r="AK46" s="251" t="str">
        <f>IF(ISNUMBER('Transformed 2016'!$AG37),"","X")</f>
        <v/>
      </c>
      <c r="AL46" s="265" t="str">
        <f>IF(ISNUMBER('Transformed 2019 new'!$AG37),"","X")</f>
        <v/>
      </c>
      <c r="AM46" s="251" t="str">
        <f>IF(ISNUMBER('Transformed 2007'!$AI37),"","X")</f>
        <v/>
      </c>
      <c r="AN46" s="251" t="str">
        <f>IF(ISNUMBER('Transformed 2010'!$AI37),"","X")</f>
        <v/>
      </c>
      <c r="AO46" s="251" t="str">
        <f>IF(ISNUMBER('Transformed 2013'!$AI37),"","X")</f>
        <v/>
      </c>
      <c r="AP46" s="251" t="str">
        <f>IF(ISNUMBER('Transformed 2016'!$AI37),"","X")</f>
        <v/>
      </c>
      <c r="AQ46" s="265" t="str">
        <f>IF(ISNUMBER('Transformed 2019 new'!$AI37),"","X")</f>
        <v/>
      </c>
      <c r="AR46" s="251" t="str">
        <f>IF(ISNUMBER('Transformed 2007'!$AK37),"","X")</f>
        <v/>
      </c>
      <c r="AS46" s="251" t="str">
        <f>IF(ISNUMBER('Transformed 2010'!$AK37),"","X")</f>
        <v/>
      </c>
      <c r="AT46" s="251" t="str">
        <f>IF(ISNUMBER('Transformed 2013'!$AK37),"","X")</f>
        <v/>
      </c>
      <c r="AU46" s="251" t="str">
        <f>IF(ISNUMBER('Transformed 2016'!$AK37),"","X")</f>
        <v/>
      </c>
      <c r="AV46" s="265" t="str">
        <f>IF(ISNUMBER('Transformed 2019 new'!$AK37),"","X")</f>
        <v/>
      </c>
      <c r="AW46" s="251" t="str">
        <f>IF(ISNUMBER('Transformed 2007'!$AM37),"","X")</f>
        <v/>
      </c>
      <c r="AX46" s="251" t="str">
        <f>IF(ISNUMBER('Transformed 2010'!$AM37),"","X")</f>
        <v/>
      </c>
      <c r="AY46" s="251" t="str">
        <f>IF(ISNUMBER('Transformed 2013'!$AM37),"","X")</f>
        <v/>
      </c>
      <c r="AZ46" s="251" t="str">
        <f>IF(ISNUMBER('Transformed 2016'!$AM37),"","X")</f>
        <v/>
      </c>
      <c r="BA46" s="265" t="str">
        <f>IF(ISNUMBER('Transformed 2019 new'!$AM37),"","X")</f>
        <v/>
      </c>
      <c r="BB46" s="251" t="str">
        <f>IF(ISNUMBER('Transformed 2007'!$AO37),"","X")</f>
        <v/>
      </c>
      <c r="BC46" s="251" t="str">
        <f>IF(ISNUMBER('Transformed 2010'!$AO37),"","X")</f>
        <v/>
      </c>
      <c r="BD46" s="251" t="str">
        <f>IF(ISNUMBER('Transformed 2013'!$AO37),"","X")</f>
        <v/>
      </c>
      <c r="BE46" s="251" t="str">
        <f>IF(ISNUMBER('Transformed 2016'!$AO37),"","X")</f>
        <v/>
      </c>
      <c r="BF46" s="265" t="str">
        <f>IF(ISNUMBER('Transformed 2019 new'!$AO37),"","X")</f>
        <v/>
      </c>
    </row>
    <row r="47" spans="1:58" s="239" customFormat="1" ht="12.75" x14ac:dyDescent="0.2">
      <c r="A47" s="240" t="s">
        <v>47</v>
      </c>
      <c r="B47" s="225" t="s">
        <v>47</v>
      </c>
      <c r="C47" s="238">
        <f>'Transformed 2007'!Y38</f>
        <v>0.7103233817260759</v>
      </c>
      <c r="D47" s="238">
        <f>'Transformed 2010'!Y38</f>
        <v>0.67843393585821887</v>
      </c>
      <c r="E47" s="238">
        <f>'Transformed 2013'!Y38</f>
        <v>0.69698201664036175</v>
      </c>
      <c r="F47" s="238">
        <f>'Transformed 2016'!Y38</f>
        <v>0.68752429061893316</v>
      </c>
      <c r="G47" s="238">
        <f>'Transformed 2019 new'!Y38</f>
        <v>0.71576940235795483</v>
      </c>
      <c r="L47" s="239">
        <v>1</v>
      </c>
      <c r="Q47" s="250">
        <f t="shared" si="4"/>
        <v>0.95510573537595489</v>
      </c>
      <c r="R47" s="250">
        <f t="shared" si="4"/>
        <v>1.0273395533474892</v>
      </c>
      <c r="S47" s="250">
        <f t="shared" si="4"/>
        <v>0.98643045904251969</v>
      </c>
      <c r="T47" s="250">
        <f t="shared" si="4"/>
        <v>1.0410823473794568</v>
      </c>
      <c r="U47" s="272">
        <f t="shared" si="5"/>
        <v>1.007666959545447</v>
      </c>
      <c r="W47" s="251" t="str">
        <f>IF(ISNUMBER('Transformed 2007'!AE38),IF(ISNUMBER('Transformed 2007'!AG38),IF(ISNUMBER('Transformed 2010'!AI38),IF(ISNUMBER('Transformed 2007'!AK38),IF(ISNUMBER('Transformed 2007'!AM38),IF(ISNUMBER('Transformed 2007'!AO38),"","X"),"X"),"X"),"X"),"X"),"X")</f>
        <v/>
      </c>
      <c r="X47" s="251" t="str">
        <f>IF(ISNUMBER('Transformed 2010'!AE38),IF(ISNUMBER('Transformed 2010'!AG38),IF(ISNUMBER('Transformed 2010'!AI38),IF(ISNUMBER('Transformed 2010'!AK38),IF(ISNUMBER('Transformed 2010'!AM38),IF(ISNUMBER('Transformed 2010'!AO38),"","X"),"X"),"X"),"X"),"X"),"X")</f>
        <v/>
      </c>
      <c r="Y47" s="251" t="str">
        <f>IF(ISNUMBER('Transformed 2013'!AE38),IF(ISNUMBER('Transformed 2013'!AG38),IF(ISNUMBER('Transformed 2013'!AI38),IF(ISNUMBER('Transformed 2013'!AK38),IF(ISNUMBER('Transformed 2013'!AM38),IF(ISNUMBER('Transformed 2013'!AO38),"","X"),"X"),"X"),"X"),"X"),"X")</f>
        <v/>
      </c>
      <c r="Z47" s="251" t="str">
        <f>IF(ISNUMBER('Transformed 2016'!AE38),IF(ISNUMBER('Transformed 2016'!AG38),IF(ISNUMBER('Transformed 2016'!AI38),IF(ISNUMBER('Transformed 2016'!AK38),IF(ISNUMBER('Transformed 2016'!AM38),IF(ISNUMBER('Transformed 2016'!AO38),"","X"),"X"),"X"),"X"),"X"),"X")</f>
        <v/>
      </c>
      <c r="AA47" s="251" t="str">
        <f>IF(ISNUMBER('Transformed 2019 new'!AE38),IF(ISNUMBER('Transformed 2019 new'!AG38),IF(ISNUMBER('Transformed 2019 new'!AI38),IF(ISNUMBER('Transformed 2019 new'!AK38),IF(ISNUMBER('Transformed 2019 new'!AM38),IF(ISNUMBER('Transformed 2019 new'!AO38),"","X"),"X"),"X"),"X"),"X"),"X")</f>
        <v/>
      </c>
      <c r="AB47" s="259"/>
      <c r="AC47" s="251" t="str">
        <f>IF(ISNUMBER('Transformed 2007'!$AE38),"","X")</f>
        <v/>
      </c>
      <c r="AD47" s="251" t="str">
        <f>IF(ISNUMBER('Transformed 2010'!$AE38),"","X")</f>
        <v/>
      </c>
      <c r="AE47" s="251" t="str">
        <f>IF(ISNUMBER('Transformed 2013'!$AE38),"","X")</f>
        <v/>
      </c>
      <c r="AF47" s="251" t="str">
        <f>IF(ISNUMBER('Transformed 2016'!$AE38),"","X")</f>
        <v/>
      </c>
      <c r="AG47" s="265" t="str">
        <f>IF(ISNUMBER('Transformed 2019 new'!$AE38),"","X")</f>
        <v/>
      </c>
      <c r="AH47" s="251" t="str">
        <f>IF(ISNUMBER('Transformed 2007'!$AG38),"","X")</f>
        <v/>
      </c>
      <c r="AI47" s="251" t="str">
        <f>IF(ISNUMBER('Transformed 2010'!$AG38),"","X")</f>
        <v/>
      </c>
      <c r="AJ47" s="251" t="str">
        <f>IF(ISNUMBER('Transformed 2013'!$AG38),"","X")</f>
        <v/>
      </c>
      <c r="AK47" s="251" t="str">
        <f>IF(ISNUMBER('Transformed 2016'!$AG38),"","X")</f>
        <v/>
      </c>
      <c r="AL47" s="265" t="str">
        <f>IF(ISNUMBER('Transformed 2019 new'!$AG38),"","X")</f>
        <v/>
      </c>
      <c r="AM47" s="251" t="str">
        <f>IF(ISNUMBER('Transformed 2007'!$AI38),"","X")</f>
        <v/>
      </c>
      <c r="AN47" s="251" t="str">
        <f>IF(ISNUMBER('Transformed 2010'!$AI38),"","X")</f>
        <v/>
      </c>
      <c r="AO47" s="251" t="str">
        <f>IF(ISNUMBER('Transformed 2013'!$AI38),"","X")</f>
        <v/>
      </c>
      <c r="AP47" s="251" t="str">
        <f>IF(ISNUMBER('Transformed 2016'!$AI38),"","X")</f>
        <v/>
      </c>
      <c r="AQ47" s="265" t="str">
        <f>IF(ISNUMBER('Transformed 2019 new'!$AI38),"","X")</f>
        <v/>
      </c>
      <c r="AR47" s="251" t="str">
        <f>IF(ISNUMBER('Transformed 2007'!$AK38),"","X")</f>
        <v/>
      </c>
      <c r="AS47" s="251" t="str">
        <f>IF(ISNUMBER('Transformed 2010'!$AK38),"","X")</f>
        <v/>
      </c>
      <c r="AT47" s="251" t="str">
        <f>IF(ISNUMBER('Transformed 2013'!$AK38),"","X")</f>
        <v/>
      </c>
      <c r="AU47" s="251" t="str">
        <f>IF(ISNUMBER('Transformed 2016'!$AK38),"","X")</f>
        <v/>
      </c>
      <c r="AV47" s="265" t="str">
        <f>IF(ISNUMBER('Transformed 2019 new'!$AK38),"","X")</f>
        <v/>
      </c>
      <c r="AW47" s="251" t="str">
        <f>IF(ISNUMBER('Transformed 2007'!$AM38),"","X")</f>
        <v/>
      </c>
      <c r="AX47" s="251" t="str">
        <f>IF(ISNUMBER('Transformed 2010'!$AM38),"","X")</f>
        <v/>
      </c>
      <c r="AY47" s="251" t="str">
        <f>IF(ISNUMBER('Transformed 2013'!$AM38),"","X")</f>
        <v/>
      </c>
      <c r="AZ47" s="251" t="str">
        <f>IF(ISNUMBER('Transformed 2016'!$AM38),"","X")</f>
        <v/>
      </c>
      <c r="BA47" s="265" t="str">
        <f>IF(ISNUMBER('Transformed 2019 new'!$AM38),"","X")</f>
        <v/>
      </c>
      <c r="BB47" s="251" t="str">
        <f>IF(ISNUMBER('Transformed 2007'!$AO38),"","X")</f>
        <v/>
      </c>
      <c r="BC47" s="251" t="str">
        <f>IF(ISNUMBER('Transformed 2010'!$AO38),"","X")</f>
        <v/>
      </c>
      <c r="BD47" s="251" t="str">
        <f>IF(ISNUMBER('Transformed 2013'!$AO38),"","X")</f>
        <v/>
      </c>
      <c r="BE47" s="251" t="str">
        <f>IF(ISNUMBER('Transformed 2016'!$AO38),"","X")</f>
        <v/>
      </c>
      <c r="BF47" s="265" t="str">
        <f>IF(ISNUMBER('Transformed 2019 new'!$AO38),"","X")</f>
        <v/>
      </c>
    </row>
    <row r="48" spans="1:58" s="239" customFormat="1" ht="12.75" x14ac:dyDescent="0.2">
      <c r="A48" s="240" t="s">
        <v>48</v>
      </c>
      <c r="B48" s="225" t="s">
        <v>48</v>
      </c>
      <c r="C48" s="238">
        <f>'Transformed 2007'!Y39</f>
        <v>0.65821159529017859</v>
      </c>
      <c r="D48" s="238">
        <f>'Transformed 2010'!Y39</f>
        <v>0.69239107159285718</v>
      </c>
      <c r="E48" s="238">
        <f>'Transformed 2013'!Y39</f>
        <v>0.67909690680535706</v>
      </c>
      <c r="F48" s="238">
        <f>'Transformed 2016'!Y39</f>
        <v>0.65238444571964282</v>
      </c>
      <c r="G48" s="238">
        <f>'Transformed 2019 new'!Y39</f>
        <v>0.71480612267245591</v>
      </c>
      <c r="L48" s="239">
        <v>1</v>
      </c>
      <c r="Q48" s="250">
        <f t="shared" si="4"/>
        <v>1.0519277942644116</v>
      </c>
      <c r="R48" s="250">
        <f t="shared" si="4"/>
        <v>0.98079962995924153</v>
      </c>
      <c r="S48" s="250">
        <f t="shared" si="4"/>
        <v>0.9606647286741794</v>
      </c>
      <c r="T48" s="250">
        <f t="shared" si="4"/>
        <v>1.095682350127088</v>
      </c>
      <c r="U48" s="272">
        <f t="shared" si="5"/>
        <v>1.0859822704237339</v>
      </c>
      <c r="W48" s="251" t="str">
        <f>IF(ISNUMBER('Transformed 2007'!AE39),IF(ISNUMBER('Transformed 2007'!AG39),IF(ISNUMBER('Transformed 2010'!AI39),IF(ISNUMBER('Transformed 2007'!AK39),IF(ISNUMBER('Transformed 2007'!AM39),IF(ISNUMBER('Transformed 2007'!AO39),"","X"),"X"),"X"),"X"),"X"),"X")</f>
        <v/>
      </c>
      <c r="X48" s="251" t="str">
        <f>IF(ISNUMBER('Transformed 2010'!AE39),IF(ISNUMBER('Transformed 2010'!AG39),IF(ISNUMBER('Transformed 2010'!AI39),IF(ISNUMBER('Transformed 2010'!AK39),IF(ISNUMBER('Transformed 2010'!AM39),IF(ISNUMBER('Transformed 2010'!AO39),"","X"),"X"),"X"),"X"),"X"),"X")</f>
        <v/>
      </c>
      <c r="Y48" s="251" t="str">
        <f>IF(ISNUMBER('Transformed 2013'!AE39),IF(ISNUMBER('Transformed 2013'!AG39),IF(ISNUMBER('Transformed 2013'!AI39),IF(ISNUMBER('Transformed 2013'!AK39),IF(ISNUMBER('Transformed 2013'!AM39),IF(ISNUMBER('Transformed 2013'!AO39),"","X"),"X"),"X"),"X"),"X"),"X")</f>
        <v/>
      </c>
      <c r="Z48" s="251" t="str">
        <f>IF(ISNUMBER('Transformed 2016'!AE39),IF(ISNUMBER('Transformed 2016'!AG39),IF(ISNUMBER('Transformed 2016'!AI39),IF(ISNUMBER('Transformed 2016'!AK39),IF(ISNUMBER('Transformed 2016'!AM39),IF(ISNUMBER('Transformed 2016'!AO39),"","X"),"X"),"X"),"X"),"X"),"X")</f>
        <v/>
      </c>
      <c r="AA48" s="251" t="str">
        <f>IF(ISNUMBER('Transformed 2019 new'!AE39),IF(ISNUMBER('Transformed 2019 new'!AG39),IF(ISNUMBER('Transformed 2019 new'!AI39),IF(ISNUMBER('Transformed 2019 new'!AK39),IF(ISNUMBER('Transformed 2019 new'!AM39),IF(ISNUMBER('Transformed 2019 new'!AO39),"","X"),"X"),"X"),"X"),"X"),"X")</f>
        <v/>
      </c>
      <c r="AB48" s="259"/>
      <c r="AC48" s="251" t="str">
        <f>IF(ISNUMBER('Transformed 2007'!$AE39),"","X")</f>
        <v/>
      </c>
      <c r="AD48" s="251" t="str">
        <f>IF(ISNUMBER('Transformed 2010'!$AE39),"","X")</f>
        <v/>
      </c>
      <c r="AE48" s="251" t="str">
        <f>IF(ISNUMBER('Transformed 2013'!$AE39),"","X")</f>
        <v/>
      </c>
      <c r="AF48" s="251" t="str">
        <f>IF(ISNUMBER('Transformed 2016'!$AE39),"","X")</f>
        <v/>
      </c>
      <c r="AG48" s="265" t="str">
        <f>IF(ISNUMBER('Transformed 2019 new'!$AE39),"","X")</f>
        <v/>
      </c>
      <c r="AH48" s="251" t="str">
        <f>IF(ISNUMBER('Transformed 2007'!$AG39),"","X")</f>
        <v/>
      </c>
      <c r="AI48" s="251" t="str">
        <f>IF(ISNUMBER('Transformed 2010'!$AG39),"","X")</f>
        <v/>
      </c>
      <c r="AJ48" s="251" t="str">
        <f>IF(ISNUMBER('Transformed 2013'!$AG39),"","X")</f>
        <v/>
      </c>
      <c r="AK48" s="251" t="str">
        <f>IF(ISNUMBER('Transformed 2016'!$AG39),"","X")</f>
        <v/>
      </c>
      <c r="AL48" s="265" t="str">
        <f>IF(ISNUMBER('Transformed 2019 new'!$AG39),"","X")</f>
        <v/>
      </c>
      <c r="AM48" s="251" t="str">
        <f>IF(ISNUMBER('Transformed 2007'!$AI39),"","X")</f>
        <v/>
      </c>
      <c r="AN48" s="251" t="str">
        <f>IF(ISNUMBER('Transformed 2010'!$AI39),"","X")</f>
        <v/>
      </c>
      <c r="AO48" s="251" t="str">
        <f>IF(ISNUMBER('Transformed 2013'!$AI39),"","X")</f>
        <v/>
      </c>
      <c r="AP48" s="251" t="str">
        <f>IF(ISNUMBER('Transformed 2016'!$AI39),"","X")</f>
        <v/>
      </c>
      <c r="AQ48" s="265" t="str">
        <f>IF(ISNUMBER('Transformed 2019 new'!$AI39),"","X")</f>
        <v/>
      </c>
      <c r="AR48" s="251" t="str">
        <f>IF(ISNUMBER('Transformed 2007'!$AK39),"","X")</f>
        <v/>
      </c>
      <c r="AS48" s="251" t="str">
        <f>IF(ISNUMBER('Transformed 2010'!$AK39),"","X")</f>
        <v/>
      </c>
      <c r="AT48" s="251" t="str">
        <f>IF(ISNUMBER('Transformed 2013'!$AK39),"","X")</f>
        <v/>
      </c>
      <c r="AU48" s="251" t="str">
        <f>IF(ISNUMBER('Transformed 2016'!$AK39),"","X")</f>
        <v/>
      </c>
      <c r="AV48" s="265" t="str">
        <f>IF(ISNUMBER('Transformed 2019 new'!$AK39),"","X")</f>
        <v/>
      </c>
      <c r="AW48" s="251" t="str">
        <f>IF(ISNUMBER('Transformed 2007'!$AM39),"","X")</f>
        <v/>
      </c>
      <c r="AX48" s="251" t="str">
        <f>IF(ISNUMBER('Transformed 2010'!$AM39),"","X")</f>
        <v/>
      </c>
      <c r="AY48" s="251" t="str">
        <f>IF(ISNUMBER('Transformed 2013'!$AM39),"","X")</f>
        <v/>
      </c>
      <c r="AZ48" s="251" t="str">
        <f>IF(ISNUMBER('Transformed 2016'!$AM39),"","X")</f>
        <v/>
      </c>
      <c r="BA48" s="265" t="str">
        <f>IF(ISNUMBER('Transformed 2019 new'!$AM39),"","X")</f>
        <v/>
      </c>
      <c r="BB48" s="251" t="str">
        <f>IF(ISNUMBER('Transformed 2007'!$AO39),"","X")</f>
        <v/>
      </c>
      <c r="BC48" s="251" t="str">
        <f>IF(ISNUMBER('Transformed 2010'!$AO39),"","X")</f>
        <v/>
      </c>
      <c r="BD48" s="251" t="str">
        <f>IF(ISNUMBER('Transformed 2013'!$AO39),"","X")</f>
        <v/>
      </c>
      <c r="BE48" s="251" t="str">
        <f>IF(ISNUMBER('Transformed 2016'!$AO39),"","X")</f>
        <v/>
      </c>
      <c r="BF48" s="265" t="str">
        <f>IF(ISNUMBER('Transformed 2019 new'!$AO39),"","X")</f>
        <v/>
      </c>
    </row>
    <row r="49" spans="1:58" s="239" customFormat="1" ht="12.75" x14ac:dyDescent="0.2">
      <c r="A49" s="240" t="s">
        <v>243</v>
      </c>
      <c r="B49" s="225" t="s">
        <v>49</v>
      </c>
      <c r="C49" s="238">
        <f>'Transformed 2007'!Y40</f>
        <v>0.66306405759404297</v>
      </c>
      <c r="D49" s="238">
        <f>'Transformed 2010'!Y40</f>
        <v>0.66254384767261443</v>
      </c>
      <c r="E49" s="238">
        <f>'Transformed 2013'!Y40</f>
        <v>0.65758662028243597</v>
      </c>
      <c r="F49" s="238">
        <f>'Transformed 2016'!Y40</f>
        <v>0.67786150055297156</v>
      </c>
      <c r="G49" s="238">
        <f>'Transformed 2019 new'!Y40</f>
        <v>0.69287554565880205</v>
      </c>
      <c r="L49" s="239">
        <v>1</v>
      </c>
      <c r="Q49" s="250">
        <f t="shared" si="4"/>
        <v>0.999215445452863</v>
      </c>
      <c r="R49" s="250">
        <f t="shared" si="4"/>
        <v>0.99251788782343653</v>
      </c>
      <c r="S49" s="250">
        <f t="shared" si="4"/>
        <v>1.0308322579036469</v>
      </c>
      <c r="T49" s="250">
        <f t="shared" si="4"/>
        <v>1.0221491338475228</v>
      </c>
      <c r="U49" s="272">
        <f t="shared" si="5"/>
        <v>1.0449601930964729</v>
      </c>
      <c r="W49" s="251" t="str">
        <f>IF(ISNUMBER('Transformed 2007'!AE40),IF(ISNUMBER('Transformed 2007'!AG40),IF(ISNUMBER('Transformed 2010'!AI40),IF(ISNUMBER('Transformed 2007'!AK40),IF(ISNUMBER('Transformed 2007'!AM40),IF(ISNUMBER('Transformed 2007'!AO40),"","X"),"X"),"X"),"X"),"X"),"X")</f>
        <v/>
      </c>
      <c r="X49" s="251" t="str">
        <f>IF(ISNUMBER('Transformed 2010'!AE40),IF(ISNUMBER('Transformed 2010'!AG40),IF(ISNUMBER('Transformed 2010'!AI40),IF(ISNUMBER('Transformed 2010'!AK40),IF(ISNUMBER('Transformed 2010'!AM40),IF(ISNUMBER('Transformed 2010'!AO40),"","X"),"X"),"X"),"X"),"X"),"X")</f>
        <v/>
      </c>
      <c r="Y49" s="251" t="str">
        <f>IF(ISNUMBER('Transformed 2013'!AE40),IF(ISNUMBER('Transformed 2013'!AG40),IF(ISNUMBER('Transformed 2013'!AI40),IF(ISNUMBER('Transformed 2013'!AK40),IF(ISNUMBER('Transformed 2013'!AM40),IF(ISNUMBER('Transformed 2013'!AO40),"","X"),"X"),"X"),"X"),"X"),"X")</f>
        <v/>
      </c>
      <c r="Z49" s="251" t="str">
        <f>IF(ISNUMBER('Transformed 2016'!AE40),IF(ISNUMBER('Transformed 2016'!AG40),IF(ISNUMBER('Transformed 2016'!AI40),IF(ISNUMBER('Transformed 2016'!AK40),IF(ISNUMBER('Transformed 2016'!AM40),IF(ISNUMBER('Transformed 2016'!AO40),"","X"),"X"),"X"),"X"),"X"),"X")</f>
        <v/>
      </c>
      <c r="AA49" s="251" t="str">
        <f>IF(ISNUMBER('Transformed 2019 new'!AE40),IF(ISNUMBER('Transformed 2019 new'!AG40),IF(ISNUMBER('Transformed 2019 new'!AI40),IF(ISNUMBER('Transformed 2019 new'!AK40),IF(ISNUMBER('Transformed 2019 new'!AM40),IF(ISNUMBER('Transformed 2019 new'!AO40),"","X"),"X"),"X"),"X"),"X"),"X")</f>
        <v/>
      </c>
      <c r="AB49" s="259"/>
      <c r="AC49" s="251" t="str">
        <f>IF(ISNUMBER('Transformed 2007'!$AE40),"","X")</f>
        <v/>
      </c>
      <c r="AD49" s="251" t="str">
        <f>IF(ISNUMBER('Transformed 2010'!$AE40),"","X")</f>
        <v/>
      </c>
      <c r="AE49" s="251" t="str">
        <f>IF(ISNUMBER('Transformed 2013'!$AE40),"","X")</f>
        <v/>
      </c>
      <c r="AF49" s="251" t="str">
        <f>IF(ISNUMBER('Transformed 2016'!$AE40),"","X")</f>
        <v/>
      </c>
      <c r="AG49" s="265" t="str">
        <f>IF(ISNUMBER('Transformed 2019 new'!$AE40),"","X")</f>
        <v/>
      </c>
      <c r="AH49" s="251" t="str">
        <f>IF(ISNUMBER('Transformed 2007'!$AG40),"","X")</f>
        <v/>
      </c>
      <c r="AI49" s="251" t="str">
        <f>IF(ISNUMBER('Transformed 2010'!$AG40),"","X")</f>
        <v/>
      </c>
      <c r="AJ49" s="251" t="str">
        <f>IF(ISNUMBER('Transformed 2013'!$AG40),"","X")</f>
        <v/>
      </c>
      <c r="AK49" s="251" t="str">
        <f>IF(ISNUMBER('Transformed 2016'!$AG40),"","X")</f>
        <v/>
      </c>
      <c r="AL49" s="265" t="str">
        <f>IF(ISNUMBER('Transformed 2019 new'!$AG40),"","X")</f>
        <v/>
      </c>
      <c r="AM49" s="251" t="str">
        <f>IF(ISNUMBER('Transformed 2007'!$AI40),"","X")</f>
        <v/>
      </c>
      <c r="AN49" s="251" t="str">
        <f>IF(ISNUMBER('Transformed 2010'!$AI40),"","X")</f>
        <v/>
      </c>
      <c r="AO49" s="251" t="str">
        <f>IF(ISNUMBER('Transformed 2013'!$AI40),"","X")</f>
        <v/>
      </c>
      <c r="AP49" s="251" t="str">
        <f>IF(ISNUMBER('Transformed 2016'!$AI40),"","X")</f>
        <v/>
      </c>
      <c r="AQ49" s="265" t="str">
        <f>IF(ISNUMBER('Transformed 2019 new'!$AI40),"","X")</f>
        <v/>
      </c>
      <c r="AR49" s="251" t="str">
        <f>IF(ISNUMBER('Transformed 2007'!$AK40),"","X")</f>
        <v/>
      </c>
      <c r="AS49" s="251" t="str">
        <f>IF(ISNUMBER('Transformed 2010'!$AK40),"","X")</f>
        <v/>
      </c>
      <c r="AT49" s="251" t="str">
        <f>IF(ISNUMBER('Transformed 2013'!$AK40),"","X")</f>
        <v/>
      </c>
      <c r="AU49" s="251" t="str">
        <f>IF(ISNUMBER('Transformed 2016'!$AK40),"","X")</f>
        <v/>
      </c>
      <c r="AV49" s="265" t="str">
        <f>IF(ISNUMBER('Transformed 2019 new'!$AK40),"","X")</f>
        <v/>
      </c>
      <c r="AW49" s="251" t="str">
        <f>IF(ISNUMBER('Transformed 2007'!$AM40),"","X")</f>
        <v/>
      </c>
      <c r="AX49" s="251" t="str">
        <f>IF(ISNUMBER('Transformed 2010'!$AM40),"","X")</f>
        <v/>
      </c>
      <c r="AY49" s="251" t="str">
        <f>IF(ISNUMBER('Transformed 2013'!$AM40),"","X")</f>
        <v/>
      </c>
      <c r="AZ49" s="251" t="str">
        <f>IF(ISNUMBER('Transformed 2016'!$AM40),"","X")</f>
        <v/>
      </c>
      <c r="BA49" s="265" t="str">
        <f>IF(ISNUMBER('Transformed 2019 new'!$AM40),"","X")</f>
        <v/>
      </c>
      <c r="BB49" s="251" t="str">
        <f>IF(ISNUMBER('Transformed 2007'!$AO40),"","X")</f>
        <v/>
      </c>
      <c r="BC49" s="251" t="str">
        <f>IF(ISNUMBER('Transformed 2010'!$AO40),"","X")</f>
        <v/>
      </c>
      <c r="BD49" s="251" t="str">
        <f>IF(ISNUMBER('Transformed 2013'!$AO40),"","X")</f>
        <v/>
      </c>
      <c r="BE49" s="251" t="str">
        <f>IF(ISNUMBER('Transformed 2016'!$AO40),"","X")</f>
        <v/>
      </c>
      <c r="BF49" s="265" t="str">
        <f>IF(ISNUMBER('Transformed 2019 new'!$AO40),"","X")</f>
        <v/>
      </c>
    </row>
    <row r="50" spans="1:58" s="239" customFormat="1" ht="12.75" x14ac:dyDescent="0.2">
      <c r="A50" s="240" t="s">
        <v>50</v>
      </c>
      <c r="B50" s="225" t="s">
        <v>50</v>
      </c>
      <c r="C50" s="238">
        <f>'Transformed 2007'!Y41</f>
        <v>0.87867866694196428</v>
      </c>
      <c r="D50" s="238">
        <f>'Transformed 2010'!Y41</f>
        <v>0.8588535781214286</v>
      </c>
      <c r="E50" s="238">
        <f>'Transformed 2013'!Y41</f>
        <v>0.84324006841696431</v>
      </c>
      <c r="F50" s="238">
        <f>'Transformed 2016'!Y41</f>
        <v>0.85688908367946426</v>
      </c>
      <c r="G50" s="238">
        <f>'Transformed 2019 new'!Y41</f>
        <v>0.87892671107722431</v>
      </c>
      <c r="L50" s="239">
        <v>1</v>
      </c>
      <c r="Q50" s="250">
        <f t="shared" si="4"/>
        <v>0.9774376122166113</v>
      </c>
      <c r="R50" s="250">
        <f t="shared" si="4"/>
        <v>0.98182052202819514</v>
      </c>
      <c r="S50" s="250">
        <f t="shared" si="4"/>
        <v>1.0161863931443909</v>
      </c>
      <c r="T50" s="250">
        <f t="shared" si="4"/>
        <v>1.0257181796541635</v>
      </c>
      <c r="U50" s="272">
        <f t="shared" si="5"/>
        <v>1.000282292201452</v>
      </c>
      <c r="W50" s="251" t="str">
        <f>IF(ISNUMBER('Transformed 2007'!AE41),IF(ISNUMBER('Transformed 2007'!AG41),IF(ISNUMBER('Transformed 2010'!AI41),IF(ISNUMBER('Transformed 2007'!AK41),IF(ISNUMBER('Transformed 2007'!AM41),IF(ISNUMBER('Transformed 2007'!AO41),"","X"),"X"),"X"),"X"),"X"),"X")</f>
        <v/>
      </c>
      <c r="X50" s="251" t="str">
        <f>IF(ISNUMBER('Transformed 2010'!AE41),IF(ISNUMBER('Transformed 2010'!AG41),IF(ISNUMBER('Transformed 2010'!AI41),IF(ISNUMBER('Transformed 2010'!AK41),IF(ISNUMBER('Transformed 2010'!AM41),IF(ISNUMBER('Transformed 2010'!AO41),"","X"),"X"),"X"),"X"),"X"),"X")</f>
        <v/>
      </c>
      <c r="Y50" s="251" t="str">
        <f>IF(ISNUMBER('Transformed 2013'!AE41),IF(ISNUMBER('Transformed 2013'!AG41),IF(ISNUMBER('Transformed 2013'!AI41),IF(ISNUMBER('Transformed 2013'!AK41),IF(ISNUMBER('Transformed 2013'!AM41),IF(ISNUMBER('Transformed 2013'!AO41),"","X"),"X"),"X"),"X"),"X"),"X")</f>
        <v/>
      </c>
      <c r="Z50" s="251" t="str">
        <f>IF(ISNUMBER('Transformed 2016'!AE41),IF(ISNUMBER('Transformed 2016'!AG41),IF(ISNUMBER('Transformed 2016'!AI41),IF(ISNUMBER('Transformed 2016'!AK41),IF(ISNUMBER('Transformed 2016'!AM41),IF(ISNUMBER('Transformed 2016'!AO41),"","X"),"X"),"X"),"X"),"X"),"X")</f>
        <v/>
      </c>
      <c r="AA50" s="251" t="str">
        <f>IF(ISNUMBER('Transformed 2019 new'!AE41),IF(ISNUMBER('Transformed 2019 new'!AG41),IF(ISNUMBER('Transformed 2019 new'!AI41),IF(ISNUMBER('Transformed 2019 new'!AK41),IF(ISNUMBER('Transformed 2019 new'!AM41),IF(ISNUMBER('Transformed 2019 new'!AO41),"","X"),"X"),"X"),"X"),"X"),"X")</f>
        <v/>
      </c>
      <c r="AB50" s="259"/>
      <c r="AC50" s="251" t="str">
        <f>IF(ISNUMBER('Transformed 2007'!$AE41),"","X")</f>
        <v/>
      </c>
      <c r="AD50" s="251" t="str">
        <f>IF(ISNUMBER('Transformed 2010'!$AE41),"","X")</f>
        <v/>
      </c>
      <c r="AE50" s="251" t="str">
        <f>IF(ISNUMBER('Transformed 2013'!$AE41),"","X")</f>
        <v/>
      </c>
      <c r="AF50" s="251" t="str">
        <f>IF(ISNUMBER('Transformed 2016'!$AE41),"","X")</f>
        <v/>
      </c>
      <c r="AG50" s="265" t="str">
        <f>IF(ISNUMBER('Transformed 2019 new'!$AE41),"","X")</f>
        <v/>
      </c>
      <c r="AH50" s="251" t="str">
        <f>IF(ISNUMBER('Transformed 2007'!$AG41),"","X")</f>
        <v/>
      </c>
      <c r="AI50" s="251" t="str">
        <f>IF(ISNUMBER('Transformed 2010'!$AG41),"","X")</f>
        <v/>
      </c>
      <c r="AJ50" s="251" t="str">
        <f>IF(ISNUMBER('Transformed 2013'!$AG41),"","X")</f>
        <v/>
      </c>
      <c r="AK50" s="251" t="str">
        <f>IF(ISNUMBER('Transformed 2016'!$AG41),"","X")</f>
        <v/>
      </c>
      <c r="AL50" s="265" t="str">
        <f>IF(ISNUMBER('Transformed 2019 new'!$AG41),"","X")</f>
        <v/>
      </c>
      <c r="AM50" s="251" t="str">
        <f>IF(ISNUMBER('Transformed 2007'!$AI41),"","X")</f>
        <v/>
      </c>
      <c r="AN50" s="251" t="str">
        <f>IF(ISNUMBER('Transformed 2010'!$AI41),"","X")</f>
        <v/>
      </c>
      <c r="AO50" s="251" t="str">
        <f>IF(ISNUMBER('Transformed 2013'!$AI41),"","X")</f>
        <v/>
      </c>
      <c r="AP50" s="251" t="str">
        <f>IF(ISNUMBER('Transformed 2016'!$AI41),"","X")</f>
        <v/>
      </c>
      <c r="AQ50" s="265" t="str">
        <f>IF(ISNUMBER('Transformed 2019 new'!$AI41),"","X")</f>
        <v/>
      </c>
      <c r="AR50" s="251" t="str">
        <f>IF(ISNUMBER('Transformed 2007'!$AK41),"","X")</f>
        <v/>
      </c>
      <c r="AS50" s="251" t="str">
        <f>IF(ISNUMBER('Transformed 2010'!$AK41),"","X")</f>
        <v/>
      </c>
      <c r="AT50" s="251" t="str">
        <f>IF(ISNUMBER('Transformed 2013'!$AK41),"","X")</f>
        <v/>
      </c>
      <c r="AU50" s="251" t="str">
        <f>IF(ISNUMBER('Transformed 2016'!$AK41),"","X")</f>
        <v/>
      </c>
      <c r="AV50" s="265" t="str">
        <f>IF(ISNUMBER('Transformed 2019 new'!$AK41),"","X")</f>
        <v/>
      </c>
      <c r="AW50" s="251" t="str">
        <f>IF(ISNUMBER('Transformed 2007'!$AM41),"","X")</f>
        <v/>
      </c>
      <c r="AX50" s="251" t="str">
        <f>IF(ISNUMBER('Transformed 2010'!$AM41),"","X")</f>
        <v/>
      </c>
      <c r="AY50" s="251" t="str">
        <f>IF(ISNUMBER('Transformed 2013'!$AM41),"","X")</f>
        <v/>
      </c>
      <c r="AZ50" s="251" t="str">
        <f>IF(ISNUMBER('Transformed 2016'!$AM41),"","X")</f>
        <v/>
      </c>
      <c r="BA50" s="265" t="str">
        <f>IF(ISNUMBER('Transformed 2019 new'!$AM41),"","X")</f>
        <v/>
      </c>
      <c r="BB50" s="251" t="str">
        <f>IF(ISNUMBER('Transformed 2007'!$AO41),"","X")</f>
        <v/>
      </c>
      <c r="BC50" s="251" t="str">
        <f>IF(ISNUMBER('Transformed 2010'!$AO41),"","X")</f>
        <v/>
      </c>
      <c r="BD50" s="251" t="str">
        <f>IF(ISNUMBER('Transformed 2013'!$AO41),"","X")</f>
        <v/>
      </c>
      <c r="BE50" s="251" t="str">
        <f>IF(ISNUMBER('Transformed 2016'!$AO41),"","X")</f>
        <v/>
      </c>
      <c r="BF50" s="265" t="str">
        <f>IF(ISNUMBER('Transformed 2019 new'!$AO41),"","X")</f>
        <v/>
      </c>
    </row>
    <row r="51" spans="1:58" s="239" customFormat="1" ht="12.75" x14ac:dyDescent="0.2">
      <c r="A51" s="240" t="s">
        <v>51</v>
      </c>
      <c r="B51" s="225" t="s">
        <v>51</v>
      </c>
      <c r="C51" s="238">
        <f>'Transformed 2007'!Y42</f>
        <v>0.44285079236179831</v>
      </c>
      <c r="D51" s="238">
        <f>'Transformed 2010'!Y42</f>
        <v>0.45529027624036977</v>
      </c>
      <c r="E51" s="238">
        <f>'Transformed 2013'!Y42</f>
        <v>0.49435737422697684</v>
      </c>
      <c r="F51" s="238">
        <f>'Transformed 2016'!Y42</f>
        <v>0.48775511249483405</v>
      </c>
      <c r="G51" s="238">
        <f>'Transformed 2019 new'!Y42</f>
        <v>0.48535693134810443</v>
      </c>
      <c r="N51" s="239">
        <v>1</v>
      </c>
      <c r="Q51" s="250">
        <f t="shared" si="4"/>
        <v>1.0280895599446251</v>
      </c>
      <c r="R51" s="250">
        <f t="shared" si="4"/>
        <v>1.0858070115382426</v>
      </c>
      <c r="S51" s="250">
        <f t="shared" si="4"/>
        <v>0.98664475928478523</v>
      </c>
      <c r="T51" s="250">
        <f t="shared" si="4"/>
        <v>0.99508322704304808</v>
      </c>
      <c r="U51" s="272">
        <f t="shared" si="5"/>
        <v>1.0959829805420775</v>
      </c>
      <c r="W51" s="251" t="str">
        <f>IF(ISNUMBER('Transformed 2007'!AE42),IF(ISNUMBER('Transformed 2007'!AG42),IF(ISNUMBER('Transformed 2010'!AI42),IF(ISNUMBER('Transformed 2007'!AK42),IF(ISNUMBER('Transformed 2007'!AM42),IF(ISNUMBER('Transformed 2007'!AO42),"","X"),"X"),"X"),"X"),"X"),"X")</f>
        <v/>
      </c>
      <c r="X51" s="251" t="str">
        <f>IF(ISNUMBER('Transformed 2010'!AE42),IF(ISNUMBER('Transformed 2010'!AG42),IF(ISNUMBER('Transformed 2010'!AI42),IF(ISNUMBER('Transformed 2010'!AK42),IF(ISNUMBER('Transformed 2010'!AM42),IF(ISNUMBER('Transformed 2010'!AO42),"","X"),"X"),"X"),"X"),"X"),"X")</f>
        <v/>
      </c>
      <c r="Y51" s="251" t="str">
        <f>IF(ISNUMBER('Transformed 2013'!AE42),IF(ISNUMBER('Transformed 2013'!AG42),IF(ISNUMBER('Transformed 2013'!AI42),IF(ISNUMBER('Transformed 2013'!AK42),IF(ISNUMBER('Transformed 2013'!AM42),IF(ISNUMBER('Transformed 2013'!AO42),"","X"),"X"),"X"),"X"),"X"),"X")</f>
        <v/>
      </c>
      <c r="Z51" s="251" t="str">
        <f>IF(ISNUMBER('Transformed 2016'!AE42),IF(ISNUMBER('Transformed 2016'!AG42),IF(ISNUMBER('Transformed 2016'!AI42),IF(ISNUMBER('Transformed 2016'!AK42),IF(ISNUMBER('Transformed 2016'!AM42),IF(ISNUMBER('Transformed 2016'!AO42),"","X"),"X"),"X"),"X"),"X"),"X")</f>
        <v/>
      </c>
      <c r="AA51" s="251" t="str">
        <f>IF(ISNUMBER('Transformed 2019 new'!AE42),IF(ISNUMBER('Transformed 2019 new'!AG42),IF(ISNUMBER('Transformed 2019 new'!AI42),IF(ISNUMBER('Transformed 2019 new'!AK42),IF(ISNUMBER('Transformed 2019 new'!AM42),IF(ISNUMBER('Transformed 2019 new'!AO42),"","X"),"X"),"X"),"X"),"X"),"X")</f>
        <v/>
      </c>
      <c r="AB51" s="259"/>
      <c r="AC51" s="251" t="str">
        <f>IF(ISNUMBER('Transformed 2007'!$AE42),"","X")</f>
        <v/>
      </c>
      <c r="AD51" s="251" t="str">
        <f>IF(ISNUMBER('Transformed 2010'!$AE42),"","X")</f>
        <v/>
      </c>
      <c r="AE51" s="251" t="str">
        <f>IF(ISNUMBER('Transformed 2013'!$AE42),"","X")</f>
        <v/>
      </c>
      <c r="AF51" s="251" t="str">
        <f>IF(ISNUMBER('Transformed 2016'!$AE42),"","X")</f>
        <v/>
      </c>
      <c r="AG51" s="265" t="str">
        <f>IF(ISNUMBER('Transformed 2019 new'!$AE42),"","X")</f>
        <v/>
      </c>
      <c r="AH51" s="251" t="str">
        <f>IF(ISNUMBER('Transformed 2007'!$AG42),"","X")</f>
        <v/>
      </c>
      <c r="AI51" s="251" t="str">
        <f>IF(ISNUMBER('Transformed 2010'!$AG42),"","X")</f>
        <v/>
      </c>
      <c r="AJ51" s="251" t="str">
        <f>IF(ISNUMBER('Transformed 2013'!$AG42),"","X")</f>
        <v/>
      </c>
      <c r="AK51" s="251" t="str">
        <f>IF(ISNUMBER('Transformed 2016'!$AG42),"","X")</f>
        <v/>
      </c>
      <c r="AL51" s="265" t="str">
        <f>IF(ISNUMBER('Transformed 2019 new'!$AG42),"","X")</f>
        <v/>
      </c>
      <c r="AM51" s="251" t="str">
        <f>IF(ISNUMBER('Transformed 2007'!$AI42),"","X")</f>
        <v/>
      </c>
      <c r="AN51" s="251" t="str">
        <f>IF(ISNUMBER('Transformed 2010'!$AI42),"","X")</f>
        <v/>
      </c>
      <c r="AO51" s="251" t="str">
        <f>IF(ISNUMBER('Transformed 2013'!$AI42),"","X")</f>
        <v/>
      </c>
      <c r="AP51" s="251" t="str">
        <f>IF(ISNUMBER('Transformed 2016'!$AI42),"","X")</f>
        <v/>
      </c>
      <c r="AQ51" s="265" t="str">
        <f>IF(ISNUMBER('Transformed 2019 new'!$AI42),"","X")</f>
        <v/>
      </c>
      <c r="AR51" s="251" t="str">
        <f>IF(ISNUMBER('Transformed 2007'!$AK42),"","X")</f>
        <v/>
      </c>
      <c r="AS51" s="251" t="str">
        <f>IF(ISNUMBER('Transformed 2010'!$AK42),"","X")</f>
        <v/>
      </c>
      <c r="AT51" s="251" t="str">
        <f>IF(ISNUMBER('Transformed 2013'!$AK42),"","X")</f>
        <v/>
      </c>
      <c r="AU51" s="251" t="str">
        <f>IF(ISNUMBER('Transformed 2016'!$AK42),"","X")</f>
        <v/>
      </c>
      <c r="AV51" s="265" t="str">
        <f>IF(ISNUMBER('Transformed 2019 new'!$AK42),"","X")</f>
        <v/>
      </c>
      <c r="AW51" s="251" t="str">
        <f>IF(ISNUMBER('Transformed 2007'!$AM42),"","X")</f>
        <v/>
      </c>
      <c r="AX51" s="251" t="str">
        <f>IF(ISNUMBER('Transformed 2010'!$AM42),"","X")</f>
        <v/>
      </c>
      <c r="AY51" s="251" t="str">
        <f>IF(ISNUMBER('Transformed 2013'!$AM42),"","X")</f>
        <v/>
      </c>
      <c r="AZ51" s="251" t="str">
        <f>IF(ISNUMBER('Transformed 2016'!$AM42),"","X")</f>
        <v/>
      </c>
      <c r="BA51" s="265" t="str">
        <f>IF(ISNUMBER('Transformed 2019 new'!$AM42),"","X")</f>
        <v/>
      </c>
      <c r="BB51" s="251" t="str">
        <f>IF(ISNUMBER('Transformed 2007'!$AO42),"","X")</f>
        <v/>
      </c>
      <c r="BC51" s="251" t="str">
        <f>IF(ISNUMBER('Transformed 2010'!$AO42),"","X")</f>
        <v/>
      </c>
      <c r="BD51" s="251" t="str">
        <f>IF(ISNUMBER('Transformed 2013'!$AO42),"","X")</f>
        <v/>
      </c>
      <c r="BE51" s="251" t="str">
        <f>IF(ISNUMBER('Transformed 2016'!$AO42),"","X")</f>
        <v/>
      </c>
      <c r="BF51" s="265" t="str">
        <f>IF(ISNUMBER('Transformed 2019 new'!$AO42),"","X")</f>
        <v/>
      </c>
    </row>
    <row r="52" spans="1:58" s="239" customFormat="1" ht="12.75" x14ac:dyDescent="0.2">
      <c r="A52" s="240" t="s">
        <v>52</v>
      </c>
      <c r="B52" s="225" t="s">
        <v>52</v>
      </c>
      <c r="C52" s="238">
        <f>'Transformed 2007'!Y43</f>
        <v>0.37448637740209295</v>
      </c>
      <c r="D52" s="238">
        <f>'Transformed 2010'!Y43</f>
        <v>0.43606950316012866</v>
      </c>
      <c r="E52" s="238">
        <f>'Transformed 2013'!Y43</f>
        <v>0.50917653771497817</v>
      </c>
      <c r="F52" s="238">
        <f>'Transformed 2016'!Y43</f>
        <v>0.52204727716362886</v>
      </c>
      <c r="G52" s="238">
        <f>'Transformed 2019 new'!Y43</f>
        <v>0.52500960769206761</v>
      </c>
      <c r="N52" s="239">
        <v>1</v>
      </c>
      <c r="Q52" s="250">
        <f t="shared" si="4"/>
        <v>1.1644469050790405</v>
      </c>
      <c r="R52" s="250">
        <f t="shared" si="4"/>
        <v>1.1676499595249246</v>
      </c>
      <c r="S52" s="250">
        <f t="shared" si="4"/>
        <v>1.0252775579692075</v>
      </c>
      <c r="T52" s="250">
        <f t="shared" si="4"/>
        <v>1.005674448767425</v>
      </c>
      <c r="U52" s="272">
        <f t="shared" si="5"/>
        <v>1.4019458099763</v>
      </c>
      <c r="W52" s="251" t="str">
        <f>IF(ISNUMBER('Transformed 2007'!AE43),IF(ISNUMBER('Transformed 2007'!AG43),IF(ISNUMBER('Transformed 2010'!AI43),IF(ISNUMBER('Transformed 2007'!AK43),IF(ISNUMBER('Transformed 2007'!AM43),IF(ISNUMBER('Transformed 2007'!AO43),"","X"),"X"),"X"),"X"),"X"),"X")</f>
        <v/>
      </c>
      <c r="X52" s="251" t="str">
        <f>IF(ISNUMBER('Transformed 2010'!AE43),IF(ISNUMBER('Transformed 2010'!AG43),IF(ISNUMBER('Transformed 2010'!AI43),IF(ISNUMBER('Transformed 2010'!AK43),IF(ISNUMBER('Transformed 2010'!AM43),IF(ISNUMBER('Transformed 2010'!AO43),"","X"),"X"),"X"),"X"),"X"),"X")</f>
        <v/>
      </c>
      <c r="Y52" s="251" t="str">
        <f>IF(ISNUMBER('Transformed 2013'!AE43),IF(ISNUMBER('Transformed 2013'!AG43),IF(ISNUMBER('Transformed 2013'!AI43),IF(ISNUMBER('Transformed 2013'!AK43),IF(ISNUMBER('Transformed 2013'!AM43),IF(ISNUMBER('Transformed 2013'!AO43),"","X"),"X"),"X"),"X"),"X"),"X")</f>
        <v/>
      </c>
      <c r="Z52" s="251" t="str">
        <f>IF(ISNUMBER('Transformed 2016'!AE43),IF(ISNUMBER('Transformed 2016'!AG43),IF(ISNUMBER('Transformed 2016'!AI43),IF(ISNUMBER('Transformed 2016'!AK43),IF(ISNUMBER('Transformed 2016'!AM43),IF(ISNUMBER('Transformed 2016'!AO43),"","X"),"X"),"X"),"X"),"X"),"X")</f>
        <v/>
      </c>
      <c r="AA52" s="251" t="str">
        <f>IF(ISNUMBER('Transformed 2019 new'!AE43),IF(ISNUMBER('Transformed 2019 new'!AG43),IF(ISNUMBER('Transformed 2019 new'!AI43),IF(ISNUMBER('Transformed 2019 new'!AK43),IF(ISNUMBER('Transformed 2019 new'!AM43),IF(ISNUMBER('Transformed 2019 new'!AO43),"","X"),"X"),"X"),"X"),"X"),"X")</f>
        <v/>
      </c>
      <c r="AB52" s="259"/>
      <c r="AC52" s="251" t="str">
        <f>IF(ISNUMBER('Transformed 2007'!$AE43),"","X")</f>
        <v/>
      </c>
      <c r="AD52" s="251" t="str">
        <f>IF(ISNUMBER('Transformed 2010'!$AE43),"","X")</f>
        <v/>
      </c>
      <c r="AE52" s="251" t="str">
        <f>IF(ISNUMBER('Transformed 2013'!$AE43),"","X")</f>
        <v/>
      </c>
      <c r="AF52" s="251" t="str">
        <f>IF(ISNUMBER('Transformed 2016'!$AE43),"","X")</f>
        <v/>
      </c>
      <c r="AG52" s="265" t="str">
        <f>IF(ISNUMBER('Transformed 2019 new'!$AE43),"","X")</f>
        <v/>
      </c>
      <c r="AH52" s="251" t="str">
        <f>IF(ISNUMBER('Transformed 2007'!$AG43),"","X")</f>
        <v/>
      </c>
      <c r="AI52" s="251" t="str">
        <f>IF(ISNUMBER('Transformed 2010'!$AG43),"","X")</f>
        <v/>
      </c>
      <c r="AJ52" s="251" t="str">
        <f>IF(ISNUMBER('Transformed 2013'!$AG43),"","X")</f>
        <v/>
      </c>
      <c r="AK52" s="251" t="str">
        <f>IF(ISNUMBER('Transformed 2016'!$AG43),"","X")</f>
        <v/>
      </c>
      <c r="AL52" s="265" t="str">
        <f>IF(ISNUMBER('Transformed 2019 new'!$AG43),"","X")</f>
        <v/>
      </c>
      <c r="AM52" s="251" t="str">
        <f>IF(ISNUMBER('Transformed 2007'!$AI43),"","X")</f>
        <v/>
      </c>
      <c r="AN52" s="251" t="str">
        <f>IF(ISNUMBER('Transformed 2010'!$AI43),"","X")</f>
        <v/>
      </c>
      <c r="AO52" s="251" t="str">
        <f>IF(ISNUMBER('Transformed 2013'!$AI43),"","X")</f>
        <v/>
      </c>
      <c r="AP52" s="251" t="str">
        <f>IF(ISNUMBER('Transformed 2016'!$AI43),"","X")</f>
        <v/>
      </c>
      <c r="AQ52" s="265" t="str">
        <f>IF(ISNUMBER('Transformed 2019 new'!$AI43),"","X")</f>
        <v/>
      </c>
      <c r="AR52" s="251" t="str">
        <f>IF(ISNUMBER('Transformed 2007'!$AK43),"","X")</f>
        <v/>
      </c>
      <c r="AS52" s="251" t="str">
        <f>IF(ISNUMBER('Transformed 2010'!$AK43),"","X")</f>
        <v/>
      </c>
      <c r="AT52" s="251" t="str">
        <f>IF(ISNUMBER('Transformed 2013'!$AK43),"","X")</f>
        <v/>
      </c>
      <c r="AU52" s="251" t="str">
        <f>IF(ISNUMBER('Transformed 2016'!$AK43),"","X")</f>
        <v/>
      </c>
      <c r="AV52" s="265" t="str">
        <f>IF(ISNUMBER('Transformed 2019 new'!$AK43),"","X")</f>
        <v/>
      </c>
      <c r="AW52" s="251" t="str">
        <f>IF(ISNUMBER('Transformed 2007'!$AM43),"","X")</f>
        <v/>
      </c>
      <c r="AX52" s="251" t="str">
        <f>IF(ISNUMBER('Transformed 2010'!$AM43),"","X")</f>
        <v/>
      </c>
      <c r="AY52" s="251" t="str">
        <f>IF(ISNUMBER('Transformed 2013'!$AM43),"","X")</f>
        <v/>
      </c>
      <c r="AZ52" s="251" t="str">
        <f>IF(ISNUMBER('Transformed 2016'!$AM43),"","X")</f>
        <v/>
      </c>
      <c r="BA52" s="265" t="str">
        <f>IF(ISNUMBER('Transformed 2019 new'!$AM43),"","X")</f>
        <v/>
      </c>
      <c r="BB52" s="251" t="str">
        <f>IF(ISNUMBER('Transformed 2007'!$AO43),"","X")</f>
        <v/>
      </c>
      <c r="BC52" s="251" t="str">
        <f>IF(ISNUMBER('Transformed 2010'!$AO43),"","X")</f>
        <v/>
      </c>
      <c r="BD52" s="251" t="str">
        <f>IF(ISNUMBER('Transformed 2013'!$AO43),"","X")</f>
        <v/>
      </c>
      <c r="BE52" s="251" t="str">
        <f>IF(ISNUMBER('Transformed 2016'!$AO43),"","X")</f>
        <v/>
      </c>
      <c r="BF52" s="265" t="str">
        <f>IF(ISNUMBER('Transformed 2019 new'!$AO43),"","X")</f>
        <v/>
      </c>
    </row>
    <row r="53" spans="1:58" s="239" customFormat="1" ht="12.75" x14ac:dyDescent="0.2">
      <c r="A53" s="240" t="s">
        <v>188</v>
      </c>
      <c r="B53" s="225" t="s">
        <v>53</v>
      </c>
      <c r="C53" s="238">
        <f>'Transformed 2007'!Y44</f>
        <v>0.5187162097043776</v>
      </c>
      <c r="D53" s="238">
        <f>'Transformed 2010'!Y44</f>
        <v>0.50318418999369707</v>
      </c>
      <c r="E53" s="238">
        <f>'Transformed 2013'!Y44</f>
        <v>0.50165746201333983</v>
      </c>
      <c r="F53" s="238">
        <f>'Transformed 2016'!Y44</f>
        <v>0.5226369289070899</v>
      </c>
      <c r="G53" s="238">
        <f>'Transformed 2019 new'!Y44</f>
        <v>0.54761414648936324</v>
      </c>
      <c r="H53" s="239">
        <v>1</v>
      </c>
      <c r="Q53" s="250">
        <f t="shared" si="4"/>
        <v>0.9700568067469254</v>
      </c>
      <c r="R53" s="250">
        <f t="shared" si="4"/>
        <v>0.9969658665540021</v>
      </c>
      <c r="S53" s="250">
        <f t="shared" si="4"/>
        <v>1.0418203026614048</v>
      </c>
      <c r="T53" s="250">
        <f t="shared" si="4"/>
        <v>1.0477907629575742</v>
      </c>
      <c r="U53" s="272">
        <f t="shared" si="5"/>
        <v>1.0557104949572618</v>
      </c>
      <c r="W53" s="251" t="str">
        <f>IF(ISNUMBER('Transformed 2007'!AE44),IF(ISNUMBER('Transformed 2007'!AG44),IF(ISNUMBER('Transformed 2010'!AI44),IF(ISNUMBER('Transformed 2007'!AK44),IF(ISNUMBER('Transformed 2007'!AM44),IF(ISNUMBER('Transformed 2007'!AO44),"","X"),"X"),"X"),"X"),"X"),"X")</f>
        <v/>
      </c>
      <c r="X53" s="251" t="str">
        <f>IF(ISNUMBER('Transformed 2010'!AE44),IF(ISNUMBER('Transformed 2010'!AG44),IF(ISNUMBER('Transformed 2010'!AI44),IF(ISNUMBER('Transformed 2010'!AK44),IF(ISNUMBER('Transformed 2010'!AM44),IF(ISNUMBER('Transformed 2010'!AO44),"","X"),"X"),"X"),"X"),"X"),"X")</f>
        <v/>
      </c>
      <c r="Y53" s="251" t="str">
        <f>IF(ISNUMBER('Transformed 2013'!AE44),IF(ISNUMBER('Transformed 2013'!AG44),IF(ISNUMBER('Transformed 2013'!AI44),IF(ISNUMBER('Transformed 2013'!AK44),IF(ISNUMBER('Transformed 2013'!AM44),IF(ISNUMBER('Transformed 2013'!AO44),"","X"),"X"),"X"),"X"),"X"),"X")</f>
        <v/>
      </c>
      <c r="Z53" s="251" t="str">
        <f>IF(ISNUMBER('Transformed 2016'!AE44),IF(ISNUMBER('Transformed 2016'!AG44),IF(ISNUMBER('Transformed 2016'!AI44),IF(ISNUMBER('Transformed 2016'!AK44),IF(ISNUMBER('Transformed 2016'!AM44),IF(ISNUMBER('Transformed 2016'!AO44),"","X"),"X"),"X"),"X"),"X"),"X")</f>
        <v/>
      </c>
      <c r="AA53" s="251" t="str">
        <f>IF(ISNUMBER('Transformed 2019 new'!AE44),IF(ISNUMBER('Transformed 2019 new'!AG44),IF(ISNUMBER('Transformed 2019 new'!AI44),IF(ISNUMBER('Transformed 2019 new'!AK44),IF(ISNUMBER('Transformed 2019 new'!AM44),IF(ISNUMBER('Transformed 2019 new'!AO44),"","X"),"X"),"X"),"X"),"X"),"X")</f>
        <v/>
      </c>
      <c r="AB53" s="259"/>
      <c r="AC53" s="251" t="str">
        <f>IF(ISNUMBER('Transformed 2007'!$AE44),"","X")</f>
        <v/>
      </c>
      <c r="AD53" s="251" t="str">
        <f>IF(ISNUMBER('Transformed 2010'!$AE44),"","X")</f>
        <v/>
      </c>
      <c r="AE53" s="251" t="str">
        <f>IF(ISNUMBER('Transformed 2013'!$AE44),"","X")</f>
        <v/>
      </c>
      <c r="AF53" s="251" t="str">
        <f>IF(ISNUMBER('Transformed 2016'!$AE44),"","X")</f>
        <v/>
      </c>
      <c r="AG53" s="265" t="str">
        <f>IF(ISNUMBER('Transformed 2019 new'!$AE44),"","X")</f>
        <v/>
      </c>
      <c r="AH53" s="251" t="str">
        <f>IF(ISNUMBER('Transformed 2007'!$AG44),"","X")</f>
        <v/>
      </c>
      <c r="AI53" s="251" t="str">
        <f>IF(ISNUMBER('Transformed 2010'!$AG44),"","X")</f>
        <v/>
      </c>
      <c r="AJ53" s="251" t="str">
        <f>IF(ISNUMBER('Transformed 2013'!$AG44),"","X")</f>
        <v/>
      </c>
      <c r="AK53" s="251" t="str">
        <f>IF(ISNUMBER('Transformed 2016'!$AG44),"","X")</f>
        <v/>
      </c>
      <c r="AL53" s="265" t="str">
        <f>IF(ISNUMBER('Transformed 2019 new'!$AG44),"","X")</f>
        <v/>
      </c>
      <c r="AM53" s="251" t="str">
        <f>IF(ISNUMBER('Transformed 2007'!$AI44),"","X")</f>
        <v/>
      </c>
      <c r="AN53" s="251" t="str">
        <f>IF(ISNUMBER('Transformed 2010'!$AI44),"","X")</f>
        <v/>
      </c>
      <c r="AO53" s="251" t="str">
        <f>IF(ISNUMBER('Transformed 2013'!$AI44),"","X")</f>
        <v/>
      </c>
      <c r="AP53" s="251" t="str">
        <f>IF(ISNUMBER('Transformed 2016'!$AI44),"","X")</f>
        <v/>
      </c>
      <c r="AQ53" s="265" t="str">
        <f>IF(ISNUMBER('Transformed 2019 new'!$AI44),"","X")</f>
        <v/>
      </c>
      <c r="AR53" s="251" t="str">
        <f>IF(ISNUMBER('Transformed 2007'!$AK44),"","X")</f>
        <v/>
      </c>
      <c r="AS53" s="251" t="str">
        <f>IF(ISNUMBER('Transformed 2010'!$AK44),"","X")</f>
        <v/>
      </c>
      <c r="AT53" s="251" t="str">
        <f>IF(ISNUMBER('Transformed 2013'!$AK44),"","X")</f>
        <v/>
      </c>
      <c r="AU53" s="251" t="str">
        <f>IF(ISNUMBER('Transformed 2016'!$AK44),"","X")</f>
        <v/>
      </c>
      <c r="AV53" s="265" t="str">
        <f>IF(ISNUMBER('Transformed 2019 new'!$AK44),"","X")</f>
        <v/>
      </c>
      <c r="AW53" s="251" t="str">
        <f>IF(ISNUMBER('Transformed 2007'!$AM44),"","X")</f>
        <v/>
      </c>
      <c r="AX53" s="251" t="str">
        <f>IF(ISNUMBER('Transformed 2010'!$AM44),"","X")</f>
        <v/>
      </c>
      <c r="AY53" s="251" t="str">
        <f>IF(ISNUMBER('Transformed 2013'!$AM44),"","X")</f>
        <v/>
      </c>
      <c r="AZ53" s="251" t="str">
        <f>IF(ISNUMBER('Transformed 2016'!$AM44),"","X")</f>
        <v/>
      </c>
      <c r="BA53" s="265" t="str">
        <f>IF(ISNUMBER('Transformed 2019 new'!$AM44),"","X")</f>
        <v/>
      </c>
      <c r="BB53" s="251" t="str">
        <f>IF(ISNUMBER('Transformed 2007'!$AO44),"","X")</f>
        <v/>
      </c>
      <c r="BC53" s="251" t="str">
        <f>IF(ISNUMBER('Transformed 2010'!$AO44),"","X")</f>
        <v/>
      </c>
      <c r="BD53" s="251" t="str">
        <f>IF(ISNUMBER('Transformed 2013'!$AO44),"","X")</f>
        <v/>
      </c>
      <c r="BE53" s="251" t="str">
        <f>IF(ISNUMBER('Transformed 2016'!$AO44),"","X")</f>
        <v/>
      </c>
      <c r="BF53" s="265" t="str">
        <f>IF(ISNUMBER('Transformed 2019 new'!$AO44),"","X")</f>
        <v/>
      </c>
    </row>
    <row r="54" spans="1:58" s="239" customFormat="1" ht="12.75" x14ac:dyDescent="0.2">
      <c r="A54" s="240" t="s">
        <v>54</v>
      </c>
      <c r="B54" s="225" t="s">
        <v>54</v>
      </c>
      <c r="C54" s="238">
        <f>'Transformed 2007'!Y45</f>
        <v>0.51349489891722255</v>
      </c>
      <c r="D54" s="238">
        <f>'Transformed 2010'!Y45</f>
        <v>0.57633755028775835</v>
      </c>
      <c r="E54" s="238">
        <f>'Transformed 2013'!Y45</f>
        <v>0.58093233366811547</v>
      </c>
      <c r="F54" s="238">
        <f>'Transformed 2016'!Y45</f>
        <v>0.53613106520115117</v>
      </c>
      <c r="G54" s="238">
        <f>'Transformed 2019 new'!Y45</f>
        <v>0.50301088193629939</v>
      </c>
      <c r="N54" s="239">
        <v>1</v>
      </c>
      <c r="Q54" s="250">
        <f t="shared" si="4"/>
        <v>1.12238223106607</v>
      </c>
      <c r="R54" s="250">
        <f t="shared" si="4"/>
        <v>1.0079723824659057</v>
      </c>
      <c r="S54" s="250">
        <f t="shared" si="4"/>
        <v>0.92288040126105442</v>
      </c>
      <c r="T54" s="250">
        <f t="shared" si="4"/>
        <v>0.93822371913400426</v>
      </c>
      <c r="U54" s="272">
        <f t="shared" si="5"/>
        <v>0.97958301630058997</v>
      </c>
      <c r="W54" s="251" t="str">
        <f>IF(ISNUMBER('Transformed 2007'!AE45),IF(ISNUMBER('Transformed 2007'!AG45),IF(ISNUMBER('Transformed 2010'!AI45),IF(ISNUMBER('Transformed 2007'!AK45),IF(ISNUMBER('Transformed 2007'!AM45),IF(ISNUMBER('Transformed 2007'!AO45),"","X"),"X"),"X"),"X"),"X"),"X")</f>
        <v/>
      </c>
      <c r="X54" s="251" t="str">
        <f>IF(ISNUMBER('Transformed 2010'!AE45),IF(ISNUMBER('Transformed 2010'!AG45),IF(ISNUMBER('Transformed 2010'!AI45),IF(ISNUMBER('Transformed 2010'!AK45),IF(ISNUMBER('Transformed 2010'!AM45),IF(ISNUMBER('Transformed 2010'!AO45),"","X"),"X"),"X"),"X"),"X"),"X")</f>
        <v/>
      </c>
      <c r="Y54" s="251" t="str">
        <f>IF(ISNUMBER('Transformed 2013'!AE45),IF(ISNUMBER('Transformed 2013'!AG45),IF(ISNUMBER('Transformed 2013'!AI45),IF(ISNUMBER('Transformed 2013'!AK45),IF(ISNUMBER('Transformed 2013'!AM45),IF(ISNUMBER('Transformed 2013'!AO45),"","X"),"X"),"X"),"X"),"X"),"X")</f>
        <v/>
      </c>
      <c r="Z54" s="251" t="str">
        <f>IF(ISNUMBER('Transformed 2016'!AE45),IF(ISNUMBER('Transformed 2016'!AG45),IF(ISNUMBER('Transformed 2016'!AI45),IF(ISNUMBER('Transformed 2016'!AK45),IF(ISNUMBER('Transformed 2016'!AM45),IF(ISNUMBER('Transformed 2016'!AO45),"","X"),"X"),"X"),"X"),"X"),"X")</f>
        <v/>
      </c>
      <c r="AA54" s="251" t="str">
        <f>IF(ISNUMBER('Transformed 2019 new'!AE45),IF(ISNUMBER('Transformed 2019 new'!AG45),IF(ISNUMBER('Transformed 2019 new'!AI45),IF(ISNUMBER('Transformed 2019 new'!AK45),IF(ISNUMBER('Transformed 2019 new'!AM45),IF(ISNUMBER('Transformed 2019 new'!AO45),"","X"),"X"),"X"),"X"),"X"),"X")</f>
        <v/>
      </c>
      <c r="AB54" s="259"/>
      <c r="AC54" s="251" t="str">
        <f>IF(ISNUMBER('Transformed 2007'!$AE45),"","X")</f>
        <v/>
      </c>
      <c r="AD54" s="251" t="str">
        <f>IF(ISNUMBER('Transformed 2010'!$AE45),"","X")</f>
        <v/>
      </c>
      <c r="AE54" s="251" t="str">
        <f>IF(ISNUMBER('Transformed 2013'!$AE45),"","X")</f>
        <v/>
      </c>
      <c r="AF54" s="251" t="str">
        <f>IF(ISNUMBER('Transformed 2016'!$AE45),"","X")</f>
        <v/>
      </c>
      <c r="AG54" s="265" t="str">
        <f>IF(ISNUMBER('Transformed 2019 new'!$AE45),"","X")</f>
        <v/>
      </c>
      <c r="AH54" s="251" t="str">
        <f>IF(ISNUMBER('Transformed 2007'!$AG45),"","X")</f>
        <v/>
      </c>
      <c r="AI54" s="251" t="str">
        <f>IF(ISNUMBER('Transformed 2010'!$AG45),"","X")</f>
        <v/>
      </c>
      <c r="AJ54" s="251" t="str">
        <f>IF(ISNUMBER('Transformed 2013'!$AG45),"","X")</f>
        <v/>
      </c>
      <c r="AK54" s="251" t="str">
        <f>IF(ISNUMBER('Transformed 2016'!$AG45),"","X")</f>
        <v/>
      </c>
      <c r="AL54" s="265" t="str">
        <f>IF(ISNUMBER('Transformed 2019 new'!$AG45),"","X")</f>
        <v/>
      </c>
      <c r="AM54" s="251" t="str">
        <f>IF(ISNUMBER('Transformed 2007'!$AI45),"","X")</f>
        <v/>
      </c>
      <c r="AN54" s="251" t="str">
        <f>IF(ISNUMBER('Transformed 2010'!$AI45),"","X")</f>
        <v/>
      </c>
      <c r="AO54" s="251" t="str">
        <f>IF(ISNUMBER('Transformed 2013'!$AI45),"","X")</f>
        <v/>
      </c>
      <c r="AP54" s="251" t="str">
        <f>IF(ISNUMBER('Transformed 2016'!$AI45),"","X")</f>
        <v/>
      </c>
      <c r="AQ54" s="265" t="str">
        <f>IF(ISNUMBER('Transformed 2019 new'!$AI45),"","X")</f>
        <v/>
      </c>
      <c r="AR54" s="251" t="str">
        <f>IF(ISNUMBER('Transformed 2007'!$AK45),"","X")</f>
        <v/>
      </c>
      <c r="AS54" s="251" t="str">
        <f>IF(ISNUMBER('Transformed 2010'!$AK45),"","X")</f>
        <v/>
      </c>
      <c r="AT54" s="251" t="str">
        <f>IF(ISNUMBER('Transformed 2013'!$AK45),"","X")</f>
        <v/>
      </c>
      <c r="AU54" s="251" t="str">
        <f>IF(ISNUMBER('Transformed 2016'!$AK45),"","X")</f>
        <v/>
      </c>
      <c r="AV54" s="265" t="str">
        <f>IF(ISNUMBER('Transformed 2019 new'!$AK45),"","X")</f>
        <v/>
      </c>
      <c r="AW54" s="251" t="str">
        <f>IF(ISNUMBER('Transformed 2007'!$AM45),"","X")</f>
        <v/>
      </c>
      <c r="AX54" s="251" t="str">
        <f>IF(ISNUMBER('Transformed 2010'!$AM45),"","X")</f>
        <v/>
      </c>
      <c r="AY54" s="251" t="str">
        <f>IF(ISNUMBER('Transformed 2013'!$AM45),"","X")</f>
        <v/>
      </c>
      <c r="AZ54" s="251" t="str">
        <f>IF(ISNUMBER('Transformed 2016'!$AM45),"","X")</f>
        <v/>
      </c>
      <c r="BA54" s="265" t="str">
        <f>IF(ISNUMBER('Transformed 2019 new'!$AM45),"","X")</f>
        <v/>
      </c>
      <c r="BB54" s="251" t="str">
        <f>IF(ISNUMBER('Transformed 2007'!$AO45),"","X")</f>
        <v/>
      </c>
      <c r="BC54" s="251" t="str">
        <f>IF(ISNUMBER('Transformed 2010'!$AO45),"","X")</f>
        <v/>
      </c>
      <c r="BD54" s="251" t="str">
        <f>IF(ISNUMBER('Transformed 2013'!$AO45),"","X")</f>
        <v/>
      </c>
      <c r="BE54" s="251" t="str">
        <f>IF(ISNUMBER('Transformed 2016'!$AO45),"","X")</f>
        <v/>
      </c>
      <c r="BF54" s="265" t="str">
        <f>IF(ISNUMBER('Transformed 2019 new'!$AO45),"","X")</f>
        <v/>
      </c>
    </row>
    <row r="55" spans="1:58" s="239" customFormat="1" ht="12.75" x14ac:dyDescent="0.2">
      <c r="A55" s="240" t="s">
        <v>55</v>
      </c>
      <c r="B55" s="225" t="s">
        <v>55</v>
      </c>
      <c r="C55" s="238">
        <f>'Transformed 2007'!Y46</f>
        <v>0.76679340913032212</v>
      </c>
      <c r="D55" s="238">
        <f>'Transformed 2010'!Y46</f>
        <v>0.79339414810264342</v>
      </c>
      <c r="E55" s="238">
        <f>'Transformed 2013'!Y46</f>
        <v>0.78385864228657209</v>
      </c>
      <c r="F55" s="238">
        <f>'Transformed 2016'!Y46</f>
        <v>0.80068725507853622</v>
      </c>
      <c r="G55" s="238">
        <f>'Transformed 2019 new'!Y46</f>
        <v>0.81050851948345359</v>
      </c>
      <c r="L55" s="239">
        <v>1</v>
      </c>
      <c r="Q55" s="250">
        <f t="shared" si="4"/>
        <v>1.034690881084243</v>
      </c>
      <c r="R55" s="250">
        <f t="shared" si="4"/>
        <v>0.98798137616861059</v>
      </c>
      <c r="S55" s="250">
        <f t="shared" si="4"/>
        <v>1.0214689382550837</v>
      </c>
      <c r="T55" s="250">
        <f t="shared" si="4"/>
        <v>1.012266043130603</v>
      </c>
      <c r="U55" s="272">
        <f t="shared" si="5"/>
        <v>1.0570102844294293</v>
      </c>
      <c r="W55" s="251" t="str">
        <f>IF(ISNUMBER('Transformed 2007'!AE46),IF(ISNUMBER('Transformed 2007'!AG46),IF(ISNUMBER('Transformed 2010'!AI46),IF(ISNUMBER('Transformed 2007'!AK46),IF(ISNUMBER('Transformed 2007'!AM46),IF(ISNUMBER('Transformed 2007'!AO46),"","X"),"X"),"X"),"X"),"X"),"X")</f>
        <v/>
      </c>
      <c r="X55" s="251" t="str">
        <f>IF(ISNUMBER('Transformed 2010'!AE46),IF(ISNUMBER('Transformed 2010'!AG46),IF(ISNUMBER('Transformed 2010'!AI46),IF(ISNUMBER('Transformed 2010'!AK46),IF(ISNUMBER('Transformed 2010'!AM46),IF(ISNUMBER('Transformed 2010'!AO46),"","X"),"X"),"X"),"X"),"X"),"X")</f>
        <v/>
      </c>
      <c r="Y55" s="251" t="str">
        <f>IF(ISNUMBER('Transformed 2013'!AE46),IF(ISNUMBER('Transformed 2013'!AG46),IF(ISNUMBER('Transformed 2013'!AI46),IF(ISNUMBER('Transformed 2013'!AK46),IF(ISNUMBER('Transformed 2013'!AM46),IF(ISNUMBER('Transformed 2013'!AO46),"","X"),"X"),"X"),"X"),"X"),"X")</f>
        <v/>
      </c>
      <c r="Z55" s="251" t="str">
        <f>IF(ISNUMBER('Transformed 2016'!AE46),IF(ISNUMBER('Transformed 2016'!AG46),IF(ISNUMBER('Transformed 2016'!AI46),IF(ISNUMBER('Transformed 2016'!AK46),IF(ISNUMBER('Transformed 2016'!AM46),IF(ISNUMBER('Transformed 2016'!AO46),"","X"),"X"),"X"),"X"),"X"),"X")</f>
        <v/>
      </c>
      <c r="AA55" s="251" t="str">
        <f>IF(ISNUMBER('Transformed 2019 new'!AE46),IF(ISNUMBER('Transformed 2019 new'!AG46),IF(ISNUMBER('Transformed 2019 new'!AI46),IF(ISNUMBER('Transformed 2019 new'!AK46),IF(ISNUMBER('Transformed 2019 new'!AM46),IF(ISNUMBER('Transformed 2019 new'!AO46),"","X"),"X"),"X"),"X"),"X"),"X")</f>
        <v/>
      </c>
      <c r="AB55" s="259"/>
      <c r="AC55" s="251" t="str">
        <f>IF(ISNUMBER('Transformed 2007'!$AE46),"","X")</f>
        <v/>
      </c>
      <c r="AD55" s="251" t="str">
        <f>IF(ISNUMBER('Transformed 2010'!$AE46),"","X")</f>
        <v/>
      </c>
      <c r="AE55" s="251" t="str">
        <f>IF(ISNUMBER('Transformed 2013'!$AE46),"","X")</f>
        <v/>
      </c>
      <c r="AF55" s="251" t="str">
        <f>IF(ISNUMBER('Transformed 2016'!$AE46),"","X")</f>
        <v/>
      </c>
      <c r="AG55" s="265" t="str">
        <f>IF(ISNUMBER('Transformed 2019 new'!$AE46),"","X")</f>
        <v/>
      </c>
      <c r="AH55" s="251" t="str">
        <f>IF(ISNUMBER('Transformed 2007'!$AG46),"","X")</f>
        <v/>
      </c>
      <c r="AI55" s="251" t="str">
        <f>IF(ISNUMBER('Transformed 2010'!$AG46),"","X")</f>
        <v/>
      </c>
      <c r="AJ55" s="251" t="str">
        <f>IF(ISNUMBER('Transformed 2013'!$AG46),"","X")</f>
        <v/>
      </c>
      <c r="AK55" s="251" t="str">
        <f>IF(ISNUMBER('Transformed 2016'!$AG46),"","X")</f>
        <v/>
      </c>
      <c r="AL55" s="265" t="str">
        <f>IF(ISNUMBER('Transformed 2019 new'!$AG46),"","X")</f>
        <v/>
      </c>
      <c r="AM55" s="251" t="str">
        <f>IF(ISNUMBER('Transformed 2007'!$AI46),"","X")</f>
        <v/>
      </c>
      <c r="AN55" s="251" t="str">
        <f>IF(ISNUMBER('Transformed 2010'!$AI46),"","X")</f>
        <v/>
      </c>
      <c r="AO55" s="251" t="str">
        <f>IF(ISNUMBER('Transformed 2013'!$AI46),"","X")</f>
        <v/>
      </c>
      <c r="AP55" s="251" t="str">
        <f>IF(ISNUMBER('Transformed 2016'!$AI46),"","X")</f>
        <v/>
      </c>
      <c r="AQ55" s="265" t="str">
        <f>IF(ISNUMBER('Transformed 2019 new'!$AI46),"","X")</f>
        <v/>
      </c>
      <c r="AR55" s="251" t="str">
        <f>IF(ISNUMBER('Transformed 2007'!$AK46),"","X")</f>
        <v/>
      </c>
      <c r="AS55" s="251" t="str">
        <f>IF(ISNUMBER('Transformed 2010'!$AK46),"","X")</f>
        <v/>
      </c>
      <c r="AT55" s="251" t="str">
        <f>IF(ISNUMBER('Transformed 2013'!$AK46),"","X")</f>
        <v/>
      </c>
      <c r="AU55" s="251" t="str">
        <f>IF(ISNUMBER('Transformed 2016'!$AK46),"","X")</f>
        <v/>
      </c>
      <c r="AV55" s="265" t="str">
        <f>IF(ISNUMBER('Transformed 2019 new'!$AK46),"","X")</f>
        <v/>
      </c>
      <c r="AW55" s="251" t="str">
        <f>IF(ISNUMBER('Transformed 2007'!$AM46),"","X")</f>
        <v/>
      </c>
      <c r="AX55" s="251" t="str">
        <f>IF(ISNUMBER('Transformed 2010'!$AM46),"","X")</f>
        <v/>
      </c>
      <c r="AY55" s="251" t="str">
        <f>IF(ISNUMBER('Transformed 2013'!$AM46),"","X")</f>
        <v/>
      </c>
      <c r="AZ55" s="251" t="str">
        <f>IF(ISNUMBER('Transformed 2016'!$AM46),"","X")</f>
        <v/>
      </c>
      <c r="BA55" s="265" t="str">
        <f>IF(ISNUMBER('Transformed 2019 new'!$AM46),"","X")</f>
        <v/>
      </c>
      <c r="BB55" s="251" t="str">
        <f>IF(ISNUMBER('Transformed 2007'!$AO46),"","X")</f>
        <v/>
      </c>
      <c r="BC55" s="251" t="str">
        <f>IF(ISNUMBER('Transformed 2010'!$AO46),"","X")</f>
        <v/>
      </c>
      <c r="BD55" s="251" t="str">
        <f>IF(ISNUMBER('Transformed 2013'!$AO46),"","X")</f>
        <v/>
      </c>
      <c r="BE55" s="251" t="str">
        <f>IF(ISNUMBER('Transformed 2016'!$AO46),"","X")</f>
        <v/>
      </c>
      <c r="BF55" s="265" t="str">
        <f>IF(ISNUMBER('Transformed 2019 new'!$AO46),"","X")</f>
        <v/>
      </c>
    </row>
    <row r="56" spans="1:58" s="239" customFormat="1" ht="12.75" x14ac:dyDescent="0.2">
      <c r="A56" s="277" t="s">
        <v>56</v>
      </c>
      <c r="B56" s="266" t="s">
        <v>56</v>
      </c>
      <c r="C56" s="238"/>
      <c r="D56" s="238"/>
      <c r="E56" s="238"/>
      <c r="F56" s="238"/>
      <c r="G56" s="238"/>
      <c r="K56" s="239">
        <v>1</v>
      </c>
      <c r="U56" s="273"/>
      <c r="V56" s="276" t="s">
        <v>680</v>
      </c>
      <c r="W56" s="251" t="str">
        <f>IF(ISNUMBER('Transformed 2007'!AE47),IF(ISNUMBER('Transformed 2007'!AG47),IF(ISNUMBER('Transformed 2010'!AI47),IF(ISNUMBER('Transformed 2007'!AK47),IF(ISNUMBER('Transformed 2007'!AM47),IF(ISNUMBER('Transformed 2007'!AO47),"","X"),"X"),"X"),"X"),"X"),"X")</f>
        <v>X</v>
      </c>
      <c r="X56" s="251" t="str">
        <f>IF(ISNUMBER('Transformed 2010'!AE47),IF(ISNUMBER('Transformed 2010'!AG47),IF(ISNUMBER('Transformed 2010'!AI47),IF(ISNUMBER('Transformed 2010'!AK47),IF(ISNUMBER('Transformed 2010'!AM47),IF(ISNUMBER('Transformed 2010'!AO47),"","X"),"X"),"X"),"X"),"X"),"X")</f>
        <v>X</v>
      </c>
      <c r="Y56" s="251" t="str">
        <f>IF(ISNUMBER('Transformed 2013'!AE47),IF(ISNUMBER('Transformed 2013'!AG47),IF(ISNUMBER('Transformed 2013'!AI47),IF(ISNUMBER('Transformed 2013'!AK47),IF(ISNUMBER('Transformed 2013'!AM47),IF(ISNUMBER('Transformed 2013'!AO47),"","X"),"X"),"X"),"X"),"X"),"X")</f>
        <v>X</v>
      </c>
      <c r="Z56" s="251" t="str">
        <f>IF(ISNUMBER('Transformed 2016'!AE47),IF(ISNUMBER('Transformed 2016'!AG47),IF(ISNUMBER('Transformed 2016'!AI47),IF(ISNUMBER('Transformed 2016'!AK47),IF(ISNUMBER('Transformed 2016'!AM47),IF(ISNUMBER('Transformed 2016'!AO47),"","X"),"X"),"X"),"X"),"X"),"X")</f>
        <v/>
      </c>
      <c r="AA56" s="251" t="str">
        <f>IF(ISNUMBER('Transformed 2019 new'!AE47),IF(ISNUMBER('Transformed 2019 new'!AG47),IF(ISNUMBER('Transformed 2019 new'!AI47),IF(ISNUMBER('Transformed 2019 new'!AK47),IF(ISNUMBER('Transformed 2019 new'!AM47),IF(ISNUMBER('Transformed 2019 new'!AO47),"","X"),"X"),"X"),"X"),"X"),"X")</f>
        <v/>
      </c>
      <c r="AB56" s="259"/>
      <c r="AC56" s="251" t="str">
        <f>IF(ISNUMBER('Transformed 2007'!$AE47),"","X")</f>
        <v/>
      </c>
      <c r="AD56" s="251" t="str">
        <f>IF(ISNUMBER('Transformed 2010'!$AE47),"","X")</f>
        <v/>
      </c>
      <c r="AE56" s="251" t="str">
        <f>IF(ISNUMBER('Transformed 2013'!$AE47),"","X")</f>
        <v/>
      </c>
      <c r="AF56" s="251" t="str">
        <f>IF(ISNUMBER('Transformed 2016'!$AE47),"","X")</f>
        <v/>
      </c>
      <c r="AG56" s="265" t="str">
        <f>IF(ISNUMBER('Transformed 2019 new'!$AE47),"","X")</f>
        <v/>
      </c>
      <c r="AH56" s="251" t="str">
        <f>IF(ISNUMBER('Transformed 2007'!$AG47),"","X")</f>
        <v/>
      </c>
      <c r="AI56" s="251" t="str">
        <f>IF(ISNUMBER('Transformed 2010'!$AG47),"","X")</f>
        <v/>
      </c>
      <c r="AJ56" s="251" t="str">
        <f>IF(ISNUMBER('Transformed 2013'!$AG47),"","X")</f>
        <v/>
      </c>
      <c r="AK56" s="251" t="str">
        <f>IF(ISNUMBER('Transformed 2016'!$AG47),"","X")</f>
        <v/>
      </c>
      <c r="AL56" s="265" t="str">
        <f>IF(ISNUMBER('Transformed 2019 new'!$AG47),"","X")</f>
        <v/>
      </c>
      <c r="AM56" s="251" t="str">
        <f>IF(ISNUMBER('Transformed 2007'!$AI47),"","X")</f>
        <v/>
      </c>
      <c r="AN56" s="251" t="str">
        <f>IF(ISNUMBER('Transformed 2010'!$AI47),"","X")</f>
        <v/>
      </c>
      <c r="AO56" s="251" t="str">
        <f>IF(ISNUMBER('Transformed 2013'!$AI47),"","X")</f>
        <v/>
      </c>
      <c r="AP56" s="251" t="str">
        <f>IF(ISNUMBER('Transformed 2016'!$AI47),"","X")</f>
        <v/>
      </c>
      <c r="AQ56" s="265" t="str">
        <f>IF(ISNUMBER('Transformed 2019 new'!$AI47),"","X")</f>
        <v/>
      </c>
      <c r="AR56" s="251" t="str">
        <f>IF(ISNUMBER('Transformed 2007'!$AK47),"","X")</f>
        <v>X</v>
      </c>
      <c r="AS56" s="251" t="str">
        <f>IF(ISNUMBER('Transformed 2010'!$AK47),"","X")</f>
        <v>X</v>
      </c>
      <c r="AT56" s="251" t="str">
        <f>IF(ISNUMBER('Transformed 2013'!$AK47),"","X")</f>
        <v>X</v>
      </c>
      <c r="AU56" s="251" t="str">
        <f>IF(ISNUMBER('Transformed 2016'!$AK47),"","X")</f>
        <v/>
      </c>
      <c r="AV56" s="265" t="str">
        <f>IF(ISNUMBER('Transformed 2019 new'!$AK47),"","X")</f>
        <v/>
      </c>
      <c r="AW56" s="251" t="str">
        <f>IF(ISNUMBER('Transformed 2007'!$AM47),"","X")</f>
        <v/>
      </c>
      <c r="AX56" s="251" t="str">
        <f>IF(ISNUMBER('Transformed 2010'!$AM47),"","X")</f>
        <v/>
      </c>
      <c r="AY56" s="251" t="str">
        <f>IF(ISNUMBER('Transformed 2013'!$AM47),"","X")</f>
        <v/>
      </c>
      <c r="AZ56" s="251" t="str">
        <f>IF(ISNUMBER('Transformed 2016'!$AM47),"","X")</f>
        <v/>
      </c>
      <c r="BA56" s="265" t="str">
        <f>IF(ISNUMBER('Transformed 2019 new'!$AM47),"","X")</f>
        <v/>
      </c>
      <c r="BB56" s="251" t="str">
        <f>IF(ISNUMBER('Transformed 2007'!$AO47),"","X")</f>
        <v/>
      </c>
      <c r="BC56" s="251" t="str">
        <f>IF(ISNUMBER('Transformed 2010'!$AO47),"","X")</f>
        <v/>
      </c>
      <c r="BD56" s="251" t="str">
        <f>IF(ISNUMBER('Transformed 2013'!$AO47),"","X")</f>
        <v/>
      </c>
      <c r="BE56" s="251" t="str">
        <f>IF(ISNUMBER('Transformed 2016'!$AO47),"","X")</f>
        <v/>
      </c>
      <c r="BF56" s="265" t="str">
        <f>IF(ISNUMBER('Transformed 2019 new'!$AO47),"","X")</f>
        <v/>
      </c>
    </row>
    <row r="57" spans="1:58" s="239" customFormat="1" ht="12.75" x14ac:dyDescent="0.2">
      <c r="A57" s="240" t="s">
        <v>57</v>
      </c>
      <c r="B57" s="225" t="s">
        <v>57</v>
      </c>
      <c r="C57" s="238">
        <f>'Transformed 2007'!Y48</f>
        <v>0.38366987873596237</v>
      </c>
      <c r="D57" s="238">
        <f>'Transformed 2010'!Y48</f>
        <v>0.36803801380436862</v>
      </c>
      <c r="E57" s="238">
        <f>'Transformed 2013'!Y48</f>
        <v>0.35694566211151141</v>
      </c>
      <c r="F57" s="238">
        <f>'Transformed 2016'!Y48</f>
        <v>0.36060588639846236</v>
      </c>
      <c r="G57" s="238">
        <f>'Transformed 2019 new'!Y48</f>
        <v>0.29507819487002174</v>
      </c>
      <c r="K57" s="239">
        <v>1</v>
      </c>
      <c r="Q57" s="250">
        <f t="shared" si="4"/>
        <v>0.95925699201851744</v>
      </c>
      <c r="R57" s="250">
        <f t="shared" si="4"/>
        <v>0.96986085329013494</v>
      </c>
      <c r="S57" s="250">
        <f t="shared" si="4"/>
        <v>1.0102542898694971</v>
      </c>
      <c r="T57" s="250">
        <f t="shared" si="4"/>
        <v>0.8182844651181489</v>
      </c>
      <c r="U57" s="272">
        <f t="shared" si="5"/>
        <v>0.76909398215514202</v>
      </c>
      <c r="W57" s="251" t="str">
        <f>IF(ISNUMBER('Transformed 2007'!AE48),IF(ISNUMBER('Transformed 2007'!AG48),IF(ISNUMBER('Transformed 2010'!AI48),IF(ISNUMBER('Transformed 2007'!AK48),IF(ISNUMBER('Transformed 2007'!AM48),IF(ISNUMBER('Transformed 2007'!AO48),"","X"),"X"),"X"),"X"),"X"),"X")</f>
        <v/>
      </c>
      <c r="X57" s="251" t="str">
        <f>IF(ISNUMBER('Transformed 2010'!AE48),IF(ISNUMBER('Transformed 2010'!AG48),IF(ISNUMBER('Transformed 2010'!AI48),IF(ISNUMBER('Transformed 2010'!AK48),IF(ISNUMBER('Transformed 2010'!AM48),IF(ISNUMBER('Transformed 2010'!AO48),"","X"),"X"),"X"),"X"),"X"),"X")</f>
        <v/>
      </c>
      <c r="Y57" s="251" t="str">
        <f>IF(ISNUMBER('Transformed 2013'!AE48),IF(ISNUMBER('Transformed 2013'!AG48),IF(ISNUMBER('Transformed 2013'!AI48),IF(ISNUMBER('Transformed 2013'!AK48),IF(ISNUMBER('Transformed 2013'!AM48),IF(ISNUMBER('Transformed 2013'!AO48),"","X"),"X"),"X"),"X"),"X"),"X")</f>
        <v/>
      </c>
      <c r="Z57" s="251" t="str">
        <f>IF(ISNUMBER('Transformed 2016'!AE48),IF(ISNUMBER('Transformed 2016'!AG48),IF(ISNUMBER('Transformed 2016'!AI48),IF(ISNUMBER('Transformed 2016'!AK48),IF(ISNUMBER('Transformed 2016'!AM48),IF(ISNUMBER('Transformed 2016'!AO48),"","X"),"X"),"X"),"X"),"X"),"X")</f>
        <v/>
      </c>
      <c r="AA57" s="251" t="str">
        <f>IF(ISNUMBER('Transformed 2019 new'!AE48),IF(ISNUMBER('Transformed 2019 new'!AG48),IF(ISNUMBER('Transformed 2019 new'!AI48),IF(ISNUMBER('Transformed 2019 new'!AK48),IF(ISNUMBER('Transformed 2019 new'!AM48),IF(ISNUMBER('Transformed 2019 new'!AO48),"","X"),"X"),"X"),"X"),"X"),"X")</f>
        <v/>
      </c>
      <c r="AB57" s="259"/>
      <c r="AC57" s="251" t="str">
        <f>IF(ISNUMBER('Transformed 2007'!$AE48),"","X")</f>
        <v/>
      </c>
      <c r="AD57" s="251" t="str">
        <f>IF(ISNUMBER('Transformed 2010'!$AE48),"","X")</f>
        <v/>
      </c>
      <c r="AE57" s="251" t="str">
        <f>IF(ISNUMBER('Transformed 2013'!$AE48),"","X")</f>
        <v/>
      </c>
      <c r="AF57" s="251" t="str">
        <f>IF(ISNUMBER('Transformed 2016'!$AE48),"","X")</f>
        <v/>
      </c>
      <c r="AG57" s="265" t="str">
        <f>IF(ISNUMBER('Transformed 2019 new'!$AE48),"","X")</f>
        <v/>
      </c>
      <c r="AH57" s="251" t="str">
        <f>IF(ISNUMBER('Transformed 2007'!$AG48),"","X")</f>
        <v/>
      </c>
      <c r="AI57" s="251" t="str">
        <f>IF(ISNUMBER('Transformed 2010'!$AG48),"","X")</f>
        <v/>
      </c>
      <c r="AJ57" s="251" t="str">
        <f>IF(ISNUMBER('Transformed 2013'!$AG48),"","X")</f>
        <v/>
      </c>
      <c r="AK57" s="251" t="str">
        <f>IF(ISNUMBER('Transformed 2016'!$AG48),"","X")</f>
        <v/>
      </c>
      <c r="AL57" s="265" t="str">
        <f>IF(ISNUMBER('Transformed 2019 new'!$AG48),"","X")</f>
        <v/>
      </c>
      <c r="AM57" s="251" t="str">
        <f>IF(ISNUMBER('Transformed 2007'!$AI48),"","X")</f>
        <v/>
      </c>
      <c r="AN57" s="251" t="str">
        <f>IF(ISNUMBER('Transformed 2010'!$AI48),"","X")</f>
        <v/>
      </c>
      <c r="AO57" s="251" t="str">
        <f>IF(ISNUMBER('Transformed 2013'!$AI48),"","X")</f>
        <v/>
      </c>
      <c r="AP57" s="251" t="str">
        <f>IF(ISNUMBER('Transformed 2016'!$AI48),"","X")</f>
        <v/>
      </c>
      <c r="AQ57" s="265" t="str">
        <f>IF(ISNUMBER('Transformed 2019 new'!$AI48),"","X")</f>
        <v/>
      </c>
      <c r="AR57" s="251" t="str">
        <f>IF(ISNUMBER('Transformed 2007'!$AK48),"","X")</f>
        <v/>
      </c>
      <c r="AS57" s="251" t="str">
        <f>IF(ISNUMBER('Transformed 2010'!$AK48),"","X")</f>
        <v/>
      </c>
      <c r="AT57" s="251" t="str">
        <f>IF(ISNUMBER('Transformed 2013'!$AK48),"","X")</f>
        <v/>
      </c>
      <c r="AU57" s="251" t="str">
        <f>IF(ISNUMBER('Transformed 2016'!$AK48),"","X")</f>
        <v/>
      </c>
      <c r="AV57" s="265" t="str">
        <f>IF(ISNUMBER('Transformed 2019 new'!$AK48),"","X")</f>
        <v/>
      </c>
      <c r="AW57" s="251" t="str">
        <f>IF(ISNUMBER('Transformed 2007'!$AM48),"","X")</f>
        <v/>
      </c>
      <c r="AX57" s="251" t="str">
        <f>IF(ISNUMBER('Transformed 2010'!$AM48),"","X")</f>
        <v/>
      </c>
      <c r="AY57" s="251" t="str">
        <f>IF(ISNUMBER('Transformed 2013'!$AM48),"","X")</f>
        <v/>
      </c>
      <c r="AZ57" s="251" t="str">
        <f>IF(ISNUMBER('Transformed 2016'!$AM48),"","X")</f>
        <v/>
      </c>
      <c r="BA57" s="265" t="str">
        <f>IF(ISNUMBER('Transformed 2019 new'!$AM48),"","X")</f>
        <v/>
      </c>
      <c r="BB57" s="251" t="str">
        <f>IF(ISNUMBER('Transformed 2007'!$AO48),"","X")</f>
        <v/>
      </c>
      <c r="BC57" s="251" t="str">
        <f>IF(ISNUMBER('Transformed 2010'!$AO48),"","X")</f>
        <v/>
      </c>
      <c r="BD57" s="251" t="str">
        <f>IF(ISNUMBER('Transformed 2013'!$AO48),"","X")</f>
        <v/>
      </c>
      <c r="BE57" s="251" t="str">
        <f>IF(ISNUMBER('Transformed 2016'!$AO48),"","X")</f>
        <v/>
      </c>
      <c r="BF57" s="265" t="str">
        <f>IF(ISNUMBER('Transformed 2019 new'!$AO48),"","X")</f>
        <v/>
      </c>
    </row>
    <row r="58" spans="1:58" s="239" customFormat="1" ht="12.75" x14ac:dyDescent="0.2">
      <c r="A58" s="240" t="s">
        <v>58</v>
      </c>
      <c r="B58" s="225" t="s">
        <v>58</v>
      </c>
      <c r="C58" s="238">
        <f>'Transformed 2007'!Y49</f>
        <v>0.47755444281742748</v>
      </c>
      <c r="D58" s="238">
        <f>'Transformed 2010'!Y49</f>
        <v>0.40874096207576088</v>
      </c>
      <c r="E58" s="238">
        <f>'Transformed 2013'!Y49</f>
        <v>0.48817637510909434</v>
      </c>
      <c r="F58" s="238">
        <f>'Transformed 2016'!Y49</f>
        <v>0.44754909852576086</v>
      </c>
      <c r="G58" s="238">
        <f>'Transformed 2019 new'!Y49</f>
        <v>0.57175664903409429</v>
      </c>
      <c r="J58" s="239">
        <v>1</v>
      </c>
      <c r="Q58" s="250">
        <f t="shared" si="4"/>
        <v>0.85590442770108521</v>
      </c>
      <c r="R58" s="250">
        <f t="shared" si="4"/>
        <v>1.1943416990309133</v>
      </c>
      <c r="S58" s="250">
        <f t="shared" si="4"/>
        <v>0.91677746270647698</v>
      </c>
      <c r="T58" s="250">
        <f t="shared" si="4"/>
        <v>1.2775283224063607</v>
      </c>
      <c r="U58" s="272">
        <f t="shared" si="5"/>
        <v>1.197259616434311</v>
      </c>
      <c r="W58" s="251" t="str">
        <f>IF(ISNUMBER('Transformed 2007'!AE49),IF(ISNUMBER('Transformed 2007'!AG49),IF(ISNUMBER('Transformed 2010'!AI49),IF(ISNUMBER('Transformed 2007'!AK49),IF(ISNUMBER('Transformed 2007'!AM49),IF(ISNUMBER('Transformed 2007'!AO49),"","X"),"X"),"X"),"X"),"X"),"X")</f>
        <v/>
      </c>
      <c r="X58" s="251" t="str">
        <f>IF(ISNUMBER('Transformed 2010'!AE49),IF(ISNUMBER('Transformed 2010'!AG49),IF(ISNUMBER('Transformed 2010'!AI49),IF(ISNUMBER('Transformed 2010'!AK49),IF(ISNUMBER('Transformed 2010'!AM49),IF(ISNUMBER('Transformed 2010'!AO49),"","X"),"X"),"X"),"X"),"X"),"X")</f>
        <v/>
      </c>
      <c r="Y58" s="251" t="str">
        <f>IF(ISNUMBER('Transformed 2013'!AE49),IF(ISNUMBER('Transformed 2013'!AG49),IF(ISNUMBER('Transformed 2013'!AI49),IF(ISNUMBER('Transformed 2013'!AK49),IF(ISNUMBER('Transformed 2013'!AM49),IF(ISNUMBER('Transformed 2013'!AO49),"","X"),"X"),"X"),"X"),"X"),"X")</f>
        <v/>
      </c>
      <c r="Z58" s="251" t="str">
        <f>IF(ISNUMBER('Transformed 2016'!AE49),IF(ISNUMBER('Transformed 2016'!AG49),IF(ISNUMBER('Transformed 2016'!AI49),IF(ISNUMBER('Transformed 2016'!AK49),IF(ISNUMBER('Transformed 2016'!AM49),IF(ISNUMBER('Transformed 2016'!AO49),"","X"),"X"),"X"),"X"),"X"),"X")</f>
        <v/>
      </c>
      <c r="AA58" s="251" t="str">
        <f>IF(ISNUMBER('Transformed 2019 new'!AE49),IF(ISNUMBER('Transformed 2019 new'!AG49),IF(ISNUMBER('Transformed 2019 new'!AI49),IF(ISNUMBER('Transformed 2019 new'!AK49),IF(ISNUMBER('Transformed 2019 new'!AM49),IF(ISNUMBER('Transformed 2019 new'!AO49),"","X"),"X"),"X"),"X"),"X"),"X")</f>
        <v/>
      </c>
      <c r="AB58" s="259"/>
      <c r="AC58" s="251" t="str">
        <f>IF(ISNUMBER('Transformed 2007'!$AE49),"","X")</f>
        <v/>
      </c>
      <c r="AD58" s="251" t="str">
        <f>IF(ISNUMBER('Transformed 2010'!$AE49),"","X")</f>
        <v/>
      </c>
      <c r="AE58" s="251" t="str">
        <f>IF(ISNUMBER('Transformed 2013'!$AE49),"","X")</f>
        <v/>
      </c>
      <c r="AF58" s="251" t="str">
        <f>IF(ISNUMBER('Transformed 2016'!$AE49),"","X")</f>
        <v/>
      </c>
      <c r="AG58" s="265" t="str">
        <f>IF(ISNUMBER('Transformed 2019 new'!$AE49),"","X")</f>
        <v/>
      </c>
      <c r="AH58" s="251" t="str">
        <f>IF(ISNUMBER('Transformed 2007'!$AG49),"","X")</f>
        <v/>
      </c>
      <c r="AI58" s="251" t="str">
        <f>IF(ISNUMBER('Transformed 2010'!$AG49),"","X")</f>
        <v/>
      </c>
      <c r="AJ58" s="251" t="str">
        <f>IF(ISNUMBER('Transformed 2013'!$AG49),"","X")</f>
        <v/>
      </c>
      <c r="AK58" s="251" t="str">
        <f>IF(ISNUMBER('Transformed 2016'!$AG49),"","X")</f>
        <v/>
      </c>
      <c r="AL58" s="265" t="str">
        <f>IF(ISNUMBER('Transformed 2019 new'!$AG49),"","X")</f>
        <v/>
      </c>
      <c r="AM58" s="251" t="str">
        <f>IF(ISNUMBER('Transformed 2007'!$AI49),"","X")</f>
        <v/>
      </c>
      <c r="AN58" s="251" t="str">
        <f>IF(ISNUMBER('Transformed 2010'!$AI49),"","X")</f>
        <v/>
      </c>
      <c r="AO58" s="251" t="str">
        <f>IF(ISNUMBER('Transformed 2013'!$AI49),"","X")</f>
        <v/>
      </c>
      <c r="AP58" s="251" t="str">
        <f>IF(ISNUMBER('Transformed 2016'!$AI49),"","X")</f>
        <v/>
      </c>
      <c r="AQ58" s="265" t="str">
        <f>IF(ISNUMBER('Transformed 2019 new'!$AI49),"","X")</f>
        <v/>
      </c>
      <c r="AR58" s="251" t="str">
        <f>IF(ISNUMBER('Transformed 2007'!$AK49),"","X")</f>
        <v/>
      </c>
      <c r="AS58" s="251" t="str">
        <f>IF(ISNUMBER('Transformed 2010'!$AK49),"","X")</f>
        <v/>
      </c>
      <c r="AT58" s="251" t="str">
        <f>IF(ISNUMBER('Transformed 2013'!$AK49),"","X")</f>
        <v/>
      </c>
      <c r="AU58" s="251" t="str">
        <f>IF(ISNUMBER('Transformed 2016'!$AK49),"","X")</f>
        <v/>
      </c>
      <c r="AV58" s="265" t="str">
        <f>IF(ISNUMBER('Transformed 2019 new'!$AK49),"","X")</f>
        <v/>
      </c>
      <c r="AW58" s="251" t="str">
        <f>IF(ISNUMBER('Transformed 2007'!$AM49),"","X")</f>
        <v/>
      </c>
      <c r="AX58" s="251" t="str">
        <f>IF(ISNUMBER('Transformed 2010'!$AM49),"","X")</f>
        <v/>
      </c>
      <c r="AY58" s="251" t="str">
        <f>IF(ISNUMBER('Transformed 2013'!$AM49),"","X")</f>
        <v/>
      </c>
      <c r="AZ58" s="251" t="str">
        <f>IF(ISNUMBER('Transformed 2016'!$AM49),"","X")</f>
        <v/>
      </c>
      <c r="BA58" s="265" t="str">
        <f>IF(ISNUMBER('Transformed 2019 new'!$AM49),"","X")</f>
        <v/>
      </c>
      <c r="BB58" s="251" t="str">
        <f>IF(ISNUMBER('Transformed 2007'!$AO49),"","X")</f>
        <v/>
      </c>
      <c r="BC58" s="251" t="str">
        <f>IF(ISNUMBER('Transformed 2010'!$AO49),"","X")</f>
        <v/>
      </c>
      <c r="BD58" s="251" t="str">
        <f>IF(ISNUMBER('Transformed 2013'!$AO49),"","X")</f>
        <v/>
      </c>
      <c r="BE58" s="251" t="str">
        <f>IF(ISNUMBER('Transformed 2016'!$AO49),"","X")</f>
        <v/>
      </c>
      <c r="BF58" s="265" t="str">
        <f>IF(ISNUMBER('Transformed 2019 new'!$AO49),"","X")</f>
        <v/>
      </c>
    </row>
    <row r="59" spans="1:58" s="239" customFormat="1" ht="12.75" x14ac:dyDescent="0.2">
      <c r="A59" s="240" t="s">
        <v>59</v>
      </c>
      <c r="B59" s="225" t="s">
        <v>59</v>
      </c>
      <c r="C59" s="238">
        <f>'Transformed 2007'!Y50</f>
        <v>0.88178344699821432</v>
      </c>
      <c r="D59" s="238">
        <f>'Transformed 2010'!Y50</f>
        <v>0.87541068432499991</v>
      </c>
      <c r="E59" s="238">
        <f>'Transformed 2013'!Y50</f>
        <v>0.89441389593303566</v>
      </c>
      <c r="F59" s="238">
        <f>'Transformed 2016'!Y50</f>
        <v>0.89079052313749996</v>
      </c>
      <c r="G59" s="238">
        <f>'Transformed 2019 new'!Y50</f>
        <v>0.89016583401345373</v>
      </c>
      <c r="L59" s="239">
        <v>1</v>
      </c>
      <c r="Q59" s="250">
        <f t="shared" si="4"/>
        <v>0.99277287105478251</v>
      </c>
      <c r="R59" s="250">
        <f t="shared" si="4"/>
        <v>1.0217077675065029</v>
      </c>
      <c r="S59" s="250">
        <f t="shared" si="4"/>
        <v>0.99594888584355468</v>
      </c>
      <c r="T59" s="250">
        <f t="shared" si="4"/>
        <v>0.99929872500007522</v>
      </c>
      <c r="U59" s="272">
        <f t="shared" si="5"/>
        <v>1.0095061741562228</v>
      </c>
      <c r="W59" s="251" t="str">
        <f>IF(ISNUMBER('Transformed 2007'!AE50),IF(ISNUMBER('Transformed 2007'!AG50),IF(ISNUMBER('Transformed 2010'!AI50),IF(ISNUMBER('Transformed 2007'!AK50),IF(ISNUMBER('Transformed 2007'!AM50),IF(ISNUMBER('Transformed 2007'!AO50),"","X"),"X"),"X"),"X"),"X"),"X")</f>
        <v/>
      </c>
      <c r="X59" s="251" t="str">
        <f>IF(ISNUMBER('Transformed 2010'!AE50),IF(ISNUMBER('Transformed 2010'!AG50),IF(ISNUMBER('Transformed 2010'!AI50),IF(ISNUMBER('Transformed 2010'!AK50),IF(ISNUMBER('Transformed 2010'!AM50),IF(ISNUMBER('Transformed 2010'!AO50),"","X"),"X"),"X"),"X"),"X"),"X")</f>
        <v/>
      </c>
      <c r="Y59" s="251" t="str">
        <f>IF(ISNUMBER('Transformed 2013'!AE50),IF(ISNUMBER('Transformed 2013'!AG50),IF(ISNUMBER('Transformed 2013'!AI50),IF(ISNUMBER('Transformed 2013'!AK50),IF(ISNUMBER('Transformed 2013'!AM50),IF(ISNUMBER('Transformed 2013'!AO50),"","X"),"X"),"X"),"X"),"X"),"X")</f>
        <v/>
      </c>
      <c r="Z59" s="251" t="str">
        <f>IF(ISNUMBER('Transformed 2016'!AE50),IF(ISNUMBER('Transformed 2016'!AG50),IF(ISNUMBER('Transformed 2016'!AI50),IF(ISNUMBER('Transformed 2016'!AK50),IF(ISNUMBER('Transformed 2016'!AM50),IF(ISNUMBER('Transformed 2016'!AO50),"","X"),"X"),"X"),"X"),"X"),"X")</f>
        <v/>
      </c>
      <c r="AA59" s="251" t="str">
        <f>IF(ISNUMBER('Transformed 2019 new'!AE50),IF(ISNUMBER('Transformed 2019 new'!AG50),IF(ISNUMBER('Transformed 2019 new'!AI50),IF(ISNUMBER('Transformed 2019 new'!AK50),IF(ISNUMBER('Transformed 2019 new'!AM50),IF(ISNUMBER('Transformed 2019 new'!AO50),"","X"),"X"),"X"),"X"),"X"),"X")</f>
        <v/>
      </c>
      <c r="AB59" s="259"/>
      <c r="AC59" s="251" t="str">
        <f>IF(ISNUMBER('Transformed 2007'!$AE50),"","X")</f>
        <v/>
      </c>
      <c r="AD59" s="251" t="str">
        <f>IF(ISNUMBER('Transformed 2010'!$AE50),"","X")</f>
        <v/>
      </c>
      <c r="AE59" s="251" t="str">
        <f>IF(ISNUMBER('Transformed 2013'!$AE50),"","X")</f>
        <v/>
      </c>
      <c r="AF59" s="251" t="str">
        <f>IF(ISNUMBER('Transformed 2016'!$AE50),"","X")</f>
        <v/>
      </c>
      <c r="AG59" s="265" t="str">
        <f>IF(ISNUMBER('Transformed 2019 new'!$AE50),"","X")</f>
        <v/>
      </c>
      <c r="AH59" s="251" t="str">
        <f>IF(ISNUMBER('Transformed 2007'!$AG50),"","X")</f>
        <v/>
      </c>
      <c r="AI59" s="251" t="str">
        <f>IF(ISNUMBER('Transformed 2010'!$AG50),"","X")</f>
        <v/>
      </c>
      <c r="AJ59" s="251" t="str">
        <f>IF(ISNUMBER('Transformed 2013'!$AG50),"","X")</f>
        <v/>
      </c>
      <c r="AK59" s="251" t="str">
        <f>IF(ISNUMBER('Transformed 2016'!$AG50),"","X")</f>
        <v/>
      </c>
      <c r="AL59" s="265" t="str">
        <f>IF(ISNUMBER('Transformed 2019 new'!$AG50),"","X")</f>
        <v/>
      </c>
      <c r="AM59" s="251" t="str">
        <f>IF(ISNUMBER('Transformed 2007'!$AI50),"","X")</f>
        <v/>
      </c>
      <c r="AN59" s="251" t="str">
        <f>IF(ISNUMBER('Transformed 2010'!$AI50),"","X")</f>
        <v/>
      </c>
      <c r="AO59" s="251" t="str">
        <f>IF(ISNUMBER('Transformed 2013'!$AI50),"","X")</f>
        <v/>
      </c>
      <c r="AP59" s="251" t="str">
        <f>IF(ISNUMBER('Transformed 2016'!$AI50),"","X")</f>
        <v/>
      </c>
      <c r="AQ59" s="265" t="str">
        <f>IF(ISNUMBER('Transformed 2019 new'!$AI50),"","X")</f>
        <v/>
      </c>
      <c r="AR59" s="251" t="str">
        <f>IF(ISNUMBER('Transformed 2007'!$AK50),"","X")</f>
        <v/>
      </c>
      <c r="AS59" s="251" t="str">
        <f>IF(ISNUMBER('Transformed 2010'!$AK50),"","X")</f>
        <v/>
      </c>
      <c r="AT59" s="251" t="str">
        <f>IF(ISNUMBER('Transformed 2013'!$AK50),"","X")</f>
        <v/>
      </c>
      <c r="AU59" s="251" t="str">
        <f>IF(ISNUMBER('Transformed 2016'!$AK50),"","X")</f>
        <v/>
      </c>
      <c r="AV59" s="265" t="str">
        <f>IF(ISNUMBER('Transformed 2019 new'!$AK50),"","X")</f>
        <v/>
      </c>
      <c r="AW59" s="251" t="str">
        <f>IF(ISNUMBER('Transformed 2007'!$AM50),"","X")</f>
        <v/>
      </c>
      <c r="AX59" s="251" t="str">
        <f>IF(ISNUMBER('Transformed 2010'!$AM50),"","X")</f>
        <v/>
      </c>
      <c r="AY59" s="251" t="str">
        <f>IF(ISNUMBER('Transformed 2013'!$AM50),"","X")</f>
        <v/>
      </c>
      <c r="AZ59" s="251" t="str">
        <f>IF(ISNUMBER('Transformed 2016'!$AM50),"","X")</f>
        <v/>
      </c>
      <c r="BA59" s="265" t="str">
        <f>IF(ISNUMBER('Transformed 2019 new'!$AM50),"","X")</f>
        <v/>
      </c>
      <c r="BB59" s="251" t="str">
        <f>IF(ISNUMBER('Transformed 2007'!$AO50),"","X")</f>
        <v/>
      </c>
      <c r="BC59" s="251" t="str">
        <f>IF(ISNUMBER('Transformed 2010'!$AO50),"","X")</f>
        <v/>
      </c>
      <c r="BD59" s="251" t="str">
        <f>IF(ISNUMBER('Transformed 2013'!$AO50),"","X")</f>
        <v/>
      </c>
      <c r="BE59" s="251" t="str">
        <f>IF(ISNUMBER('Transformed 2016'!$AO50),"","X")</f>
        <v/>
      </c>
      <c r="BF59" s="265" t="str">
        <f>IF(ISNUMBER('Transformed 2019 new'!$AO50),"","X")</f>
        <v/>
      </c>
    </row>
    <row r="60" spans="1:58" s="239" customFormat="1" ht="12.75" x14ac:dyDescent="0.2">
      <c r="A60" s="240" t="s">
        <v>60</v>
      </c>
      <c r="B60" s="225" t="s">
        <v>60</v>
      </c>
      <c r="C60" s="238">
        <f>'Transformed 2007'!Y51</f>
        <v>0.85373580359821433</v>
      </c>
      <c r="D60" s="238">
        <f>'Transformed 2010'!Y51</f>
        <v>0.84015362786517855</v>
      </c>
      <c r="E60" s="238">
        <f>'Transformed 2013'!Y51</f>
        <v>0.84035919494642841</v>
      </c>
      <c r="F60" s="238">
        <f>'Transformed 2016'!Y51</f>
        <v>0.84523321523303574</v>
      </c>
      <c r="G60" s="238">
        <f>'Transformed 2019 new'!Y51</f>
        <v>0.85482206265531402</v>
      </c>
      <c r="L60" s="239">
        <v>1</v>
      </c>
      <c r="Q60" s="250">
        <f t="shared" si="4"/>
        <v>0.9840908912619204</v>
      </c>
      <c r="R60" s="250">
        <f t="shared" si="4"/>
        <v>1.000244677966543</v>
      </c>
      <c r="S60" s="250">
        <f t="shared" si="4"/>
        <v>1.0057999249796012</v>
      </c>
      <c r="T60" s="250">
        <f t="shared" si="4"/>
        <v>1.0113446173783345</v>
      </c>
      <c r="U60" s="272">
        <f t="shared" si="5"/>
        <v>1.001272359730635</v>
      </c>
      <c r="W60" s="251" t="str">
        <f>IF(ISNUMBER('Transformed 2007'!AE51),IF(ISNUMBER('Transformed 2007'!AG51),IF(ISNUMBER('Transformed 2010'!AI51),IF(ISNUMBER('Transformed 2007'!AK51),IF(ISNUMBER('Transformed 2007'!AM51),IF(ISNUMBER('Transformed 2007'!AO51),"","X"),"X"),"X"),"X"),"X"),"X")</f>
        <v/>
      </c>
      <c r="X60" s="251" t="str">
        <f>IF(ISNUMBER('Transformed 2010'!AE51),IF(ISNUMBER('Transformed 2010'!AG51),IF(ISNUMBER('Transformed 2010'!AI51),IF(ISNUMBER('Transformed 2010'!AK51),IF(ISNUMBER('Transformed 2010'!AM51),IF(ISNUMBER('Transformed 2010'!AO51),"","X"),"X"),"X"),"X"),"X"),"X")</f>
        <v/>
      </c>
      <c r="Y60" s="251" t="str">
        <f>IF(ISNUMBER('Transformed 2013'!AE51),IF(ISNUMBER('Transformed 2013'!AG51),IF(ISNUMBER('Transformed 2013'!AI51),IF(ISNUMBER('Transformed 2013'!AK51),IF(ISNUMBER('Transformed 2013'!AM51),IF(ISNUMBER('Transformed 2013'!AO51),"","X"),"X"),"X"),"X"),"X"),"X")</f>
        <v/>
      </c>
      <c r="Z60" s="251" t="str">
        <f>IF(ISNUMBER('Transformed 2016'!AE51),IF(ISNUMBER('Transformed 2016'!AG51),IF(ISNUMBER('Transformed 2016'!AI51),IF(ISNUMBER('Transformed 2016'!AK51),IF(ISNUMBER('Transformed 2016'!AM51),IF(ISNUMBER('Transformed 2016'!AO51),"","X"),"X"),"X"),"X"),"X"),"X")</f>
        <v/>
      </c>
      <c r="AA60" s="251" t="str">
        <f>IF(ISNUMBER('Transformed 2019 new'!AE51),IF(ISNUMBER('Transformed 2019 new'!AG51),IF(ISNUMBER('Transformed 2019 new'!AI51),IF(ISNUMBER('Transformed 2019 new'!AK51),IF(ISNUMBER('Transformed 2019 new'!AM51),IF(ISNUMBER('Transformed 2019 new'!AO51),"","X"),"X"),"X"),"X"),"X"),"X")</f>
        <v/>
      </c>
      <c r="AB60" s="259"/>
      <c r="AC60" s="251" t="str">
        <f>IF(ISNUMBER('Transformed 2007'!$AE51),"","X")</f>
        <v/>
      </c>
      <c r="AD60" s="251" t="str">
        <f>IF(ISNUMBER('Transformed 2010'!$AE51),"","X")</f>
        <v/>
      </c>
      <c r="AE60" s="251" t="str">
        <f>IF(ISNUMBER('Transformed 2013'!$AE51),"","X")</f>
        <v/>
      </c>
      <c r="AF60" s="251" t="str">
        <f>IF(ISNUMBER('Transformed 2016'!$AE51),"","X")</f>
        <v/>
      </c>
      <c r="AG60" s="265" t="str">
        <f>IF(ISNUMBER('Transformed 2019 new'!$AE51),"","X")</f>
        <v/>
      </c>
      <c r="AH60" s="251" t="str">
        <f>IF(ISNUMBER('Transformed 2007'!$AG51),"","X")</f>
        <v/>
      </c>
      <c r="AI60" s="251" t="str">
        <f>IF(ISNUMBER('Transformed 2010'!$AG51),"","X")</f>
        <v/>
      </c>
      <c r="AJ60" s="251" t="str">
        <f>IF(ISNUMBER('Transformed 2013'!$AG51),"","X")</f>
        <v/>
      </c>
      <c r="AK60" s="251" t="str">
        <f>IF(ISNUMBER('Transformed 2016'!$AG51),"","X")</f>
        <v/>
      </c>
      <c r="AL60" s="265" t="str">
        <f>IF(ISNUMBER('Transformed 2019 new'!$AG51),"","X")</f>
        <v/>
      </c>
      <c r="AM60" s="251" t="str">
        <f>IF(ISNUMBER('Transformed 2007'!$AI51),"","X")</f>
        <v/>
      </c>
      <c r="AN60" s="251" t="str">
        <f>IF(ISNUMBER('Transformed 2010'!$AI51),"","X")</f>
        <v/>
      </c>
      <c r="AO60" s="251" t="str">
        <f>IF(ISNUMBER('Transformed 2013'!$AI51),"","X")</f>
        <v/>
      </c>
      <c r="AP60" s="251" t="str">
        <f>IF(ISNUMBER('Transformed 2016'!$AI51),"","X")</f>
        <v/>
      </c>
      <c r="AQ60" s="265" t="str">
        <f>IF(ISNUMBER('Transformed 2019 new'!$AI51),"","X")</f>
        <v/>
      </c>
      <c r="AR60" s="251" t="str">
        <f>IF(ISNUMBER('Transformed 2007'!$AK51),"","X")</f>
        <v/>
      </c>
      <c r="AS60" s="251" t="str">
        <f>IF(ISNUMBER('Transformed 2010'!$AK51),"","X")</f>
        <v/>
      </c>
      <c r="AT60" s="251" t="str">
        <f>IF(ISNUMBER('Transformed 2013'!$AK51),"","X")</f>
        <v/>
      </c>
      <c r="AU60" s="251" t="str">
        <f>IF(ISNUMBER('Transformed 2016'!$AK51),"","X")</f>
        <v/>
      </c>
      <c r="AV60" s="265" t="str">
        <f>IF(ISNUMBER('Transformed 2019 new'!$AK51),"","X")</f>
        <v/>
      </c>
      <c r="AW60" s="251" t="str">
        <f>IF(ISNUMBER('Transformed 2007'!$AM51),"","X")</f>
        <v/>
      </c>
      <c r="AX60" s="251" t="str">
        <f>IF(ISNUMBER('Transformed 2010'!$AM51),"","X")</f>
        <v/>
      </c>
      <c r="AY60" s="251" t="str">
        <f>IF(ISNUMBER('Transformed 2013'!$AM51),"","X")</f>
        <v/>
      </c>
      <c r="AZ60" s="251" t="str">
        <f>IF(ISNUMBER('Transformed 2016'!$AM51),"","X")</f>
        <v/>
      </c>
      <c r="BA60" s="265" t="str">
        <f>IF(ISNUMBER('Transformed 2019 new'!$AM51),"","X")</f>
        <v/>
      </c>
      <c r="BB60" s="251" t="str">
        <f>IF(ISNUMBER('Transformed 2007'!$AO51),"","X")</f>
        <v/>
      </c>
      <c r="BC60" s="251" t="str">
        <f>IF(ISNUMBER('Transformed 2010'!$AO51),"","X")</f>
        <v/>
      </c>
      <c r="BD60" s="251" t="str">
        <f>IF(ISNUMBER('Transformed 2013'!$AO51),"","X")</f>
        <v/>
      </c>
      <c r="BE60" s="251" t="str">
        <f>IF(ISNUMBER('Transformed 2016'!$AO51),"","X")</f>
        <v/>
      </c>
      <c r="BF60" s="265" t="str">
        <f>IF(ISNUMBER('Transformed 2019 new'!$AO51),"","X")</f>
        <v/>
      </c>
    </row>
    <row r="61" spans="1:58" s="239" customFormat="1" ht="12.75" x14ac:dyDescent="0.2">
      <c r="A61" s="277" t="s">
        <v>61</v>
      </c>
      <c r="B61" s="266" t="s">
        <v>61</v>
      </c>
      <c r="C61" s="238"/>
      <c r="D61" s="238"/>
      <c r="E61" s="238"/>
      <c r="F61" s="238"/>
      <c r="G61" s="238"/>
      <c r="K61" s="239">
        <v>1</v>
      </c>
      <c r="U61" s="273"/>
      <c r="V61" s="276" t="s">
        <v>681</v>
      </c>
      <c r="W61" s="251" t="str">
        <f>IF(ISNUMBER('Transformed 2007'!AE52),IF(ISNUMBER('Transformed 2007'!AG52),IF(ISNUMBER('Transformed 2010'!AI52),IF(ISNUMBER('Transformed 2007'!AK52),IF(ISNUMBER('Transformed 2007'!AM52),IF(ISNUMBER('Transformed 2007'!AO52),"","X"),"X"),"X"),"X"),"X"),"X")</f>
        <v>X</v>
      </c>
      <c r="X61" s="251" t="str">
        <f>IF(ISNUMBER('Transformed 2010'!AE52),IF(ISNUMBER('Transformed 2010'!AG52),IF(ISNUMBER('Transformed 2010'!AI52),IF(ISNUMBER('Transformed 2010'!AK52),IF(ISNUMBER('Transformed 2010'!AM52),IF(ISNUMBER('Transformed 2010'!AO52),"","X"),"X"),"X"),"X"),"X"),"X")</f>
        <v>X</v>
      </c>
      <c r="Y61" s="251" t="str">
        <f>IF(ISNUMBER('Transformed 2013'!AE52),IF(ISNUMBER('Transformed 2013'!AG52),IF(ISNUMBER('Transformed 2013'!AI52),IF(ISNUMBER('Transformed 2013'!AK52),IF(ISNUMBER('Transformed 2013'!AM52),IF(ISNUMBER('Transformed 2013'!AO52),"","X"),"X"),"X"),"X"),"X"),"X")</f>
        <v>X</v>
      </c>
      <c r="Z61" s="251" t="str">
        <f>IF(ISNUMBER('Transformed 2016'!AE52),IF(ISNUMBER('Transformed 2016'!AG52),IF(ISNUMBER('Transformed 2016'!AI52),IF(ISNUMBER('Transformed 2016'!AK52),IF(ISNUMBER('Transformed 2016'!AM52),IF(ISNUMBER('Transformed 2016'!AO52),"","X"),"X"),"X"),"X"),"X"),"X")</f>
        <v>X</v>
      </c>
      <c r="AA61" s="251" t="str">
        <f>IF(ISNUMBER('Transformed 2019 new'!AE52),IF(ISNUMBER('Transformed 2019 new'!AG52),IF(ISNUMBER('Transformed 2019 new'!AI52),IF(ISNUMBER('Transformed 2019 new'!AK52),IF(ISNUMBER('Transformed 2019 new'!AM52),IF(ISNUMBER('Transformed 2019 new'!AO52),"","X"),"X"),"X"),"X"),"X"),"X")</f>
        <v>X</v>
      </c>
      <c r="AB61" s="259"/>
      <c r="AC61" s="251" t="str">
        <f>IF(ISNUMBER('Transformed 2007'!$AE52),"","X")</f>
        <v/>
      </c>
      <c r="AD61" s="251" t="str">
        <f>IF(ISNUMBER('Transformed 2010'!$AE52),"","X")</f>
        <v/>
      </c>
      <c r="AE61" s="251" t="str">
        <f>IF(ISNUMBER('Transformed 2013'!$AE52),"","X")</f>
        <v/>
      </c>
      <c r="AF61" s="251" t="str">
        <f>IF(ISNUMBER('Transformed 2016'!$AE52),"","X")</f>
        <v/>
      </c>
      <c r="AG61" s="265" t="str">
        <f>IF(ISNUMBER('Transformed 2019 new'!$AE52),"","X")</f>
        <v/>
      </c>
      <c r="AH61" s="251" t="str">
        <f>IF(ISNUMBER('Transformed 2007'!$AG52),"","X")</f>
        <v/>
      </c>
      <c r="AI61" s="251" t="str">
        <f>IF(ISNUMBER('Transformed 2010'!$AG52),"","X")</f>
        <v/>
      </c>
      <c r="AJ61" s="251" t="str">
        <f>IF(ISNUMBER('Transformed 2013'!$AG52),"","X")</f>
        <v/>
      </c>
      <c r="AK61" s="251" t="str">
        <f>IF(ISNUMBER('Transformed 2016'!$AG52),"","X")</f>
        <v/>
      </c>
      <c r="AL61" s="265" t="str">
        <f>IF(ISNUMBER('Transformed 2019 new'!$AG52),"","X")</f>
        <v/>
      </c>
      <c r="AM61" s="251" t="str">
        <f>IF(ISNUMBER('Transformed 2007'!$AI52),"","X")</f>
        <v/>
      </c>
      <c r="AN61" s="251" t="str">
        <f>IF(ISNUMBER('Transformed 2010'!$AI52),"","X")</f>
        <v/>
      </c>
      <c r="AO61" s="251" t="str">
        <f>IF(ISNUMBER('Transformed 2013'!$AI52),"","X")</f>
        <v/>
      </c>
      <c r="AP61" s="251" t="str">
        <f>IF(ISNUMBER('Transformed 2016'!$AI52),"","X")</f>
        <v/>
      </c>
      <c r="AQ61" s="265" t="str">
        <f>IF(ISNUMBER('Transformed 2019 new'!$AI52),"","X")</f>
        <v/>
      </c>
      <c r="AR61" s="251" t="str">
        <f>IF(ISNUMBER('Transformed 2007'!$AK52),"","X")</f>
        <v>X</v>
      </c>
      <c r="AS61" s="251" t="str">
        <f>IF(ISNUMBER('Transformed 2010'!$AK52),"","X")</f>
        <v>X</v>
      </c>
      <c r="AT61" s="251" t="str">
        <f>IF(ISNUMBER('Transformed 2013'!$AK52),"","X")</f>
        <v>X</v>
      </c>
      <c r="AU61" s="251" t="str">
        <f>IF(ISNUMBER('Transformed 2016'!$AK52),"","X")</f>
        <v>X</v>
      </c>
      <c r="AV61" s="265" t="str">
        <f>IF(ISNUMBER('Transformed 2019 new'!$AK52),"","X")</f>
        <v>X</v>
      </c>
      <c r="AW61" s="251" t="str">
        <f>IF(ISNUMBER('Transformed 2007'!$AM52),"","X")</f>
        <v/>
      </c>
      <c r="AX61" s="251" t="str">
        <f>IF(ISNUMBER('Transformed 2010'!$AM52),"","X")</f>
        <v/>
      </c>
      <c r="AY61" s="251" t="str">
        <f>IF(ISNUMBER('Transformed 2013'!$AM52),"","X")</f>
        <v/>
      </c>
      <c r="AZ61" s="251" t="str">
        <f>IF(ISNUMBER('Transformed 2016'!$AM52),"","X")</f>
        <v/>
      </c>
      <c r="BA61" s="265" t="str">
        <f>IF(ISNUMBER('Transformed 2019 new'!$AM52),"","X")</f>
        <v/>
      </c>
      <c r="BB61" s="251" t="str">
        <f>IF(ISNUMBER('Transformed 2007'!$AO52),"","X")</f>
        <v/>
      </c>
      <c r="BC61" s="251" t="str">
        <f>IF(ISNUMBER('Transformed 2010'!$AO52),"","X")</f>
        <v/>
      </c>
      <c r="BD61" s="251" t="str">
        <f>IF(ISNUMBER('Transformed 2013'!$AO52),"","X")</f>
        <v/>
      </c>
      <c r="BE61" s="251" t="str">
        <f>IF(ISNUMBER('Transformed 2016'!$AO52),"","X")</f>
        <v/>
      </c>
      <c r="BF61" s="265" t="str">
        <f>IF(ISNUMBER('Transformed 2019 new'!$AO52),"","X")</f>
        <v/>
      </c>
    </row>
    <row r="62" spans="1:58" s="239" customFormat="1" ht="12.75" x14ac:dyDescent="0.2">
      <c r="A62" s="240" t="s">
        <v>62</v>
      </c>
      <c r="B62" s="225" t="s">
        <v>62</v>
      </c>
      <c r="C62" s="238">
        <f>'Transformed 2007'!Y53</f>
        <v>0.37839632949375002</v>
      </c>
      <c r="D62" s="238">
        <f>'Transformed 2010'!Y53</f>
        <v>0.42357557850916783</v>
      </c>
      <c r="E62" s="238">
        <f>'Transformed 2013'!Y53</f>
        <v>0.42559665376696432</v>
      </c>
      <c r="F62" s="238">
        <f>'Transformed 2016'!Y53</f>
        <v>0.42457053312767856</v>
      </c>
      <c r="G62" s="238">
        <f>'Transformed 2019 new'!Y53</f>
        <v>0.37545177341786057</v>
      </c>
      <c r="K62" s="239">
        <v>1</v>
      </c>
      <c r="Q62" s="250">
        <f t="shared" si="4"/>
        <v>1.1193966365262114</v>
      </c>
      <c r="R62" s="250">
        <f t="shared" si="4"/>
        <v>1.0047714631351268</v>
      </c>
      <c r="S62" s="250">
        <f t="shared" si="4"/>
        <v>0.99758898330096457</v>
      </c>
      <c r="T62" s="250">
        <f t="shared" si="4"/>
        <v>0.88430954134292972</v>
      </c>
      <c r="U62" s="272">
        <f t="shared" si="5"/>
        <v>0.99221832812218624</v>
      </c>
      <c r="W62" s="251" t="str">
        <f>IF(ISNUMBER('Transformed 2007'!AE53),IF(ISNUMBER('Transformed 2007'!AG53),IF(ISNUMBER('Transformed 2010'!AI53),IF(ISNUMBER('Transformed 2007'!AK53),IF(ISNUMBER('Transformed 2007'!AM53),IF(ISNUMBER('Transformed 2007'!AO53),"","X"),"X"),"X"),"X"),"X"),"X")</f>
        <v/>
      </c>
      <c r="X62" s="251" t="str">
        <f>IF(ISNUMBER('Transformed 2010'!AE53),IF(ISNUMBER('Transformed 2010'!AG53),IF(ISNUMBER('Transformed 2010'!AI53),IF(ISNUMBER('Transformed 2010'!AK53),IF(ISNUMBER('Transformed 2010'!AM53),IF(ISNUMBER('Transformed 2010'!AO53),"","X"),"X"),"X"),"X"),"X"),"X")</f>
        <v/>
      </c>
      <c r="Y62" s="251" t="str">
        <f>IF(ISNUMBER('Transformed 2013'!AE53),IF(ISNUMBER('Transformed 2013'!AG53),IF(ISNUMBER('Transformed 2013'!AI53),IF(ISNUMBER('Transformed 2013'!AK53),IF(ISNUMBER('Transformed 2013'!AM53),IF(ISNUMBER('Transformed 2013'!AO53),"","X"),"X"),"X"),"X"),"X"),"X")</f>
        <v/>
      </c>
      <c r="Z62" s="251" t="str">
        <f>IF(ISNUMBER('Transformed 2016'!AE53),IF(ISNUMBER('Transformed 2016'!AG53),IF(ISNUMBER('Transformed 2016'!AI53),IF(ISNUMBER('Transformed 2016'!AK53),IF(ISNUMBER('Transformed 2016'!AM53),IF(ISNUMBER('Transformed 2016'!AO53),"","X"),"X"),"X"),"X"),"X"),"X")</f>
        <v/>
      </c>
      <c r="AA62" s="251" t="str">
        <f>IF(ISNUMBER('Transformed 2019 new'!AE53),IF(ISNUMBER('Transformed 2019 new'!AG53),IF(ISNUMBER('Transformed 2019 new'!AI53),IF(ISNUMBER('Transformed 2019 new'!AK53),IF(ISNUMBER('Transformed 2019 new'!AM53),IF(ISNUMBER('Transformed 2019 new'!AO53),"","X"),"X"),"X"),"X"),"X"),"X")</f>
        <v/>
      </c>
      <c r="AB62" s="259"/>
      <c r="AC62" s="251" t="str">
        <f>IF(ISNUMBER('Transformed 2007'!$AE53),"","X")</f>
        <v/>
      </c>
      <c r="AD62" s="251" t="str">
        <f>IF(ISNUMBER('Transformed 2010'!$AE53),"","X")</f>
        <v/>
      </c>
      <c r="AE62" s="251" t="str">
        <f>IF(ISNUMBER('Transformed 2013'!$AE53),"","X")</f>
        <v/>
      </c>
      <c r="AF62" s="251" t="str">
        <f>IF(ISNUMBER('Transformed 2016'!$AE53),"","X")</f>
        <v/>
      </c>
      <c r="AG62" s="265" t="str">
        <f>IF(ISNUMBER('Transformed 2019 new'!$AE53),"","X")</f>
        <v/>
      </c>
      <c r="AH62" s="251" t="str">
        <f>IF(ISNUMBER('Transformed 2007'!$AG53),"","X")</f>
        <v/>
      </c>
      <c r="AI62" s="251" t="str">
        <f>IF(ISNUMBER('Transformed 2010'!$AG53),"","X")</f>
        <v/>
      </c>
      <c r="AJ62" s="251" t="str">
        <f>IF(ISNUMBER('Transformed 2013'!$AG53),"","X")</f>
        <v/>
      </c>
      <c r="AK62" s="251" t="str">
        <f>IF(ISNUMBER('Transformed 2016'!$AG53),"","X")</f>
        <v/>
      </c>
      <c r="AL62" s="265" t="str">
        <f>IF(ISNUMBER('Transformed 2019 new'!$AG53),"","X")</f>
        <v/>
      </c>
      <c r="AM62" s="251" t="str">
        <f>IF(ISNUMBER('Transformed 2007'!$AI53),"","X")</f>
        <v/>
      </c>
      <c r="AN62" s="251" t="str">
        <f>IF(ISNUMBER('Transformed 2010'!$AI53),"","X")</f>
        <v/>
      </c>
      <c r="AO62" s="251" t="str">
        <f>IF(ISNUMBER('Transformed 2013'!$AI53),"","X")</f>
        <v/>
      </c>
      <c r="AP62" s="251" t="str">
        <f>IF(ISNUMBER('Transformed 2016'!$AI53),"","X")</f>
        <v/>
      </c>
      <c r="AQ62" s="265" t="str">
        <f>IF(ISNUMBER('Transformed 2019 new'!$AI53),"","X")</f>
        <v/>
      </c>
      <c r="AR62" s="251" t="str">
        <f>IF(ISNUMBER('Transformed 2007'!$AK53),"","X")</f>
        <v/>
      </c>
      <c r="AS62" s="251" t="str">
        <f>IF(ISNUMBER('Transformed 2010'!$AK53),"","X")</f>
        <v/>
      </c>
      <c r="AT62" s="251" t="str">
        <f>IF(ISNUMBER('Transformed 2013'!$AK53),"","X")</f>
        <v/>
      </c>
      <c r="AU62" s="251" t="str">
        <f>IF(ISNUMBER('Transformed 2016'!$AK53),"","X")</f>
        <v/>
      </c>
      <c r="AV62" s="265" t="str">
        <f>IF(ISNUMBER('Transformed 2019 new'!$AK53),"","X")</f>
        <v/>
      </c>
      <c r="AW62" s="251" t="str">
        <f>IF(ISNUMBER('Transformed 2007'!$AM53),"","X")</f>
        <v/>
      </c>
      <c r="AX62" s="251" t="str">
        <f>IF(ISNUMBER('Transformed 2010'!$AM53),"","X")</f>
        <v/>
      </c>
      <c r="AY62" s="251" t="str">
        <f>IF(ISNUMBER('Transformed 2013'!$AM53),"","X")</f>
        <v/>
      </c>
      <c r="AZ62" s="251" t="str">
        <f>IF(ISNUMBER('Transformed 2016'!$AM53),"","X")</f>
        <v/>
      </c>
      <c r="BA62" s="265" t="str">
        <f>IF(ISNUMBER('Transformed 2019 new'!$AM53),"","X")</f>
        <v/>
      </c>
      <c r="BB62" s="251" t="str">
        <f>IF(ISNUMBER('Transformed 2007'!$AO53),"","X")</f>
        <v/>
      </c>
      <c r="BC62" s="251" t="str">
        <f>IF(ISNUMBER('Transformed 2010'!$AO53),"","X")</f>
        <v/>
      </c>
      <c r="BD62" s="251" t="str">
        <f>IF(ISNUMBER('Transformed 2013'!$AO53),"","X")</f>
        <v/>
      </c>
      <c r="BE62" s="251" t="str">
        <f>IF(ISNUMBER('Transformed 2016'!$AO53),"","X")</f>
        <v/>
      </c>
      <c r="BF62" s="265" t="str">
        <f>IF(ISNUMBER('Transformed 2019 new'!$AO53),"","X")</f>
        <v/>
      </c>
    </row>
    <row r="63" spans="1:58" s="239" customFormat="1" ht="12.75" x14ac:dyDescent="0.2">
      <c r="A63" s="240" t="s">
        <v>63</v>
      </c>
      <c r="B63" s="225" t="s">
        <v>63</v>
      </c>
      <c r="C63" s="238">
        <f>'Transformed 2007'!Y54</f>
        <v>0.48064281984454899</v>
      </c>
      <c r="D63" s="238">
        <f>'Transformed 2010'!Y54</f>
        <v>0.53351171447126111</v>
      </c>
      <c r="E63" s="238">
        <f>'Transformed 2013'!Y54</f>
        <v>0.5557642903686858</v>
      </c>
      <c r="F63" s="238">
        <f>'Transformed 2016'!Y54</f>
        <v>0.60856162747232145</v>
      </c>
      <c r="G63" s="238">
        <f>'Transformed 2019 new'!Y54</f>
        <v>0.69256119482000456</v>
      </c>
      <c r="O63" s="239">
        <v>1</v>
      </c>
      <c r="Q63" s="250">
        <f t="shared" si="4"/>
        <v>1.109996222649932</v>
      </c>
      <c r="R63" s="250">
        <f t="shared" si="4"/>
        <v>1.0417096294117518</v>
      </c>
      <c r="S63" s="250">
        <f t="shared" si="4"/>
        <v>1.094999513316357</v>
      </c>
      <c r="T63" s="250">
        <f t="shared" si="4"/>
        <v>1.1380296810638189</v>
      </c>
      <c r="U63" s="272">
        <f t="shared" si="5"/>
        <v>1.4409061494853805</v>
      </c>
      <c r="W63" s="251" t="str">
        <f>IF(ISNUMBER('Transformed 2007'!AE54),IF(ISNUMBER('Transformed 2007'!AG54),IF(ISNUMBER('Transformed 2010'!AI54),IF(ISNUMBER('Transformed 2007'!AK54),IF(ISNUMBER('Transformed 2007'!AM54),IF(ISNUMBER('Transformed 2007'!AO54),"","X"),"X"),"X"),"X"),"X"),"X")</f>
        <v/>
      </c>
      <c r="X63" s="251" t="str">
        <f>IF(ISNUMBER('Transformed 2010'!AE54),IF(ISNUMBER('Transformed 2010'!AG54),IF(ISNUMBER('Transformed 2010'!AI54),IF(ISNUMBER('Transformed 2010'!AK54),IF(ISNUMBER('Transformed 2010'!AM54),IF(ISNUMBER('Transformed 2010'!AO54),"","X"),"X"),"X"),"X"),"X"),"X")</f>
        <v/>
      </c>
      <c r="Y63" s="251" t="str">
        <f>IF(ISNUMBER('Transformed 2013'!AE54),IF(ISNUMBER('Transformed 2013'!AG54),IF(ISNUMBER('Transformed 2013'!AI54),IF(ISNUMBER('Transformed 2013'!AK54),IF(ISNUMBER('Transformed 2013'!AM54),IF(ISNUMBER('Transformed 2013'!AO54),"","X"),"X"),"X"),"X"),"X"),"X")</f>
        <v/>
      </c>
      <c r="Z63" s="251" t="str">
        <f>IF(ISNUMBER('Transformed 2016'!AE54),IF(ISNUMBER('Transformed 2016'!AG54),IF(ISNUMBER('Transformed 2016'!AI54),IF(ISNUMBER('Transformed 2016'!AK54),IF(ISNUMBER('Transformed 2016'!AM54),IF(ISNUMBER('Transformed 2016'!AO54),"","X"),"X"),"X"),"X"),"X"),"X")</f>
        <v/>
      </c>
      <c r="AA63" s="251" t="str">
        <f>IF(ISNUMBER('Transformed 2019 new'!AE54),IF(ISNUMBER('Transformed 2019 new'!AG54),IF(ISNUMBER('Transformed 2019 new'!AI54),IF(ISNUMBER('Transformed 2019 new'!AK54),IF(ISNUMBER('Transformed 2019 new'!AM54),IF(ISNUMBER('Transformed 2019 new'!AO54),"","X"),"X"),"X"),"X"),"X"),"X")</f>
        <v/>
      </c>
      <c r="AB63" s="259"/>
      <c r="AC63" s="251" t="str">
        <f>IF(ISNUMBER('Transformed 2007'!$AE54),"","X")</f>
        <v/>
      </c>
      <c r="AD63" s="251" t="str">
        <f>IF(ISNUMBER('Transformed 2010'!$AE54),"","X")</f>
        <v/>
      </c>
      <c r="AE63" s="251" t="str">
        <f>IF(ISNUMBER('Transformed 2013'!$AE54),"","X")</f>
        <v/>
      </c>
      <c r="AF63" s="251" t="str">
        <f>IF(ISNUMBER('Transformed 2016'!$AE54),"","X")</f>
        <v/>
      </c>
      <c r="AG63" s="265" t="str">
        <f>IF(ISNUMBER('Transformed 2019 new'!$AE54),"","X")</f>
        <v/>
      </c>
      <c r="AH63" s="251" t="str">
        <f>IF(ISNUMBER('Transformed 2007'!$AG54),"","X")</f>
        <v/>
      </c>
      <c r="AI63" s="251" t="str">
        <f>IF(ISNUMBER('Transformed 2010'!$AG54),"","X")</f>
        <v/>
      </c>
      <c r="AJ63" s="251" t="str">
        <f>IF(ISNUMBER('Transformed 2013'!$AG54),"","X")</f>
        <v/>
      </c>
      <c r="AK63" s="251" t="str">
        <f>IF(ISNUMBER('Transformed 2016'!$AG54),"","X")</f>
        <v/>
      </c>
      <c r="AL63" s="265" t="str">
        <f>IF(ISNUMBER('Transformed 2019 new'!$AG54),"","X")</f>
        <v/>
      </c>
      <c r="AM63" s="251" t="str">
        <f>IF(ISNUMBER('Transformed 2007'!$AI54),"","X")</f>
        <v/>
      </c>
      <c r="AN63" s="251" t="str">
        <f>IF(ISNUMBER('Transformed 2010'!$AI54),"","X")</f>
        <v/>
      </c>
      <c r="AO63" s="251" t="str">
        <f>IF(ISNUMBER('Transformed 2013'!$AI54),"","X")</f>
        <v/>
      </c>
      <c r="AP63" s="251" t="str">
        <f>IF(ISNUMBER('Transformed 2016'!$AI54),"","X")</f>
        <v/>
      </c>
      <c r="AQ63" s="265" t="str">
        <f>IF(ISNUMBER('Transformed 2019 new'!$AI54),"","X")</f>
        <v/>
      </c>
      <c r="AR63" s="251" t="str">
        <f>IF(ISNUMBER('Transformed 2007'!$AK54),"","X")</f>
        <v/>
      </c>
      <c r="AS63" s="251" t="str">
        <f>IF(ISNUMBER('Transformed 2010'!$AK54),"","X")</f>
        <v/>
      </c>
      <c r="AT63" s="251" t="str">
        <f>IF(ISNUMBER('Transformed 2013'!$AK54),"","X")</f>
        <v/>
      </c>
      <c r="AU63" s="251" t="str">
        <f>IF(ISNUMBER('Transformed 2016'!$AK54),"","X")</f>
        <v/>
      </c>
      <c r="AV63" s="265" t="str">
        <f>IF(ISNUMBER('Transformed 2019 new'!$AK54),"","X")</f>
        <v/>
      </c>
      <c r="AW63" s="251" t="str">
        <f>IF(ISNUMBER('Transformed 2007'!$AM54),"","X")</f>
        <v/>
      </c>
      <c r="AX63" s="251" t="str">
        <f>IF(ISNUMBER('Transformed 2010'!$AM54),"","X")</f>
        <v/>
      </c>
      <c r="AY63" s="251" t="str">
        <f>IF(ISNUMBER('Transformed 2013'!$AM54),"","X")</f>
        <v/>
      </c>
      <c r="AZ63" s="251" t="str">
        <f>IF(ISNUMBER('Transformed 2016'!$AM54),"","X")</f>
        <v/>
      </c>
      <c r="BA63" s="265" t="str">
        <f>IF(ISNUMBER('Transformed 2019 new'!$AM54),"","X")</f>
        <v/>
      </c>
      <c r="BB63" s="251" t="str">
        <f>IF(ISNUMBER('Transformed 2007'!$AO54),"","X")</f>
        <v/>
      </c>
      <c r="BC63" s="251" t="str">
        <f>IF(ISNUMBER('Transformed 2010'!$AO54),"","X")</f>
        <v/>
      </c>
      <c r="BD63" s="251" t="str">
        <f>IF(ISNUMBER('Transformed 2013'!$AO54),"","X")</f>
        <v/>
      </c>
      <c r="BE63" s="251" t="str">
        <f>IF(ISNUMBER('Transformed 2016'!$AO54),"","X")</f>
        <v/>
      </c>
      <c r="BF63" s="265" t="str">
        <f>IF(ISNUMBER('Transformed 2019 new'!$AO54),"","X")</f>
        <v/>
      </c>
    </row>
    <row r="64" spans="1:58" s="239" customFormat="1" ht="12.75" x14ac:dyDescent="0.2">
      <c r="A64" s="240" t="s">
        <v>64</v>
      </c>
      <c r="B64" s="225" t="s">
        <v>64</v>
      </c>
      <c r="C64" s="238">
        <f>'Transformed 2007'!Y55</f>
        <v>0.83538230534196434</v>
      </c>
      <c r="D64" s="238">
        <f>'Transformed 2010'!Y55</f>
        <v>0.82903285803482141</v>
      </c>
      <c r="E64" s="238">
        <f>'Transformed 2013'!Y55</f>
        <v>0.83134821292053562</v>
      </c>
      <c r="F64" s="238">
        <f>'Transformed 2016'!Y55</f>
        <v>0.84771356555446431</v>
      </c>
      <c r="G64" s="238">
        <f>'Transformed 2019 new'!Y55</f>
        <v>0.86097659255338899</v>
      </c>
      <c r="L64" s="239">
        <v>1</v>
      </c>
      <c r="Q64" s="250">
        <f t="shared" si="4"/>
        <v>0.99239935145077829</v>
      </c>
      <c r="R64" s="250">
        <f t="shared" si="4"/>
        <v>1.002792838502448</v>
      </c>
      <c r="S64" s="250">
        <f t="shared" si="4"/>
        <v>1.0196853164288848</v>
      </c>
      <c r="T64" s="250">
        <f t="shared" si="4"/>
        <v>1.0156456467583479</v>
      </c>
      <c r="U64" s="272">
        <f t="shared" si="5"/>
        <v>1.0306378134271681</v>
      </c>
      <c r="W64" s="251" t="str">
        <f>IF(ISNUMBER('Transformed 2007'!AE55),IF(ISNUMBER('Transformed 2007'!AG55),IF(ISNUMBER('Transformed 2010'!AI55),IF(ISNUMBER('Transformed 2007'!AK55),IF(ISNUMBER('Transformed 2007'!AM55),IF(ISNUMBER('Transformed 2007'!AO55),"","X"),"X"),"X"),"X"),"X"),"X")</f>
        <v/>
      </c>
      <c r="X64" s="251" t="str">
        <f>IF(ISNUMBER('Transformed 2010'!AE55),IF(ISNUMBER('Transformed 2010'!AG55),IF(ISNUMBER('Transformed 2010'!AI55),IF(ISNUMBER('Transformed 2010'!AK55),IF(ISNUMBER('Transformed 2010'!AM55),IF(ISNUMBER('Transformed 2010'!AO55),"","X"),"X"),"X"),"X"),"X"),"X")</f>
        <v/>
      </c>
      <c r="Y64" s="251" t="str">
        <f>IF(ISNUMBER('Transformed 2013'!AE55),IF(ISNUMBER('Transformed 2013'!AG55),IF(ISNUMBER('Transformed 2013'!AI55),IF(ISNUMBER('Transformed 2013'!AK55),IF(ISNUMBER('Transformed 2013'!AM55),IF(ISNUMBER('Transformed 2013'!AO55),"","X"),"X"),"X"),"X"),"X"),"X")</f>
        <v/>
      </c>
      <c r="Z64" s="251" t="str">
        <f>IF(ISNUMBER('Transformed 2016'!AE55),IF(ISNUMBER('Transformed 2016'!AG55),IF(ISNUMBER('Transformed 2016'!AI55),IF(ISNUMBER('Transformed 2016'!AK55),IF(ISNUMBER('Transformed 2016'!AM55),IF(ISNUMBER('Transformed 2016'!AO55),"","X"),"X"),"X"),"X"),"X"),"X")</f>
        <v/>
      </c>
      <c r="AA64" s="251" t="str">
        <f>IF(ISNUMBER('Transformed 2019 new'!AE55),IF(ISNUMBER('Transformed 2019 new'!AG55),IF(ISNUMBER('Transformed 2019 new'!AI55),IF(ISNUMBER('Transformed 2019 new'!AK55),IF(ISNUMBER('Transformed 2019 new'!AM55),IF(ISNUMBER('Transformed 2019 new'!AO55),"","X"),"X"),"X"),"X"),"X"),"X")</f>
        <v/>
      </c>
      <c r="AB64" s="259"/>
      <c r="AC64" s="251" t="str">
        <f>IF(ISNUMBER('Transformed 2007'!$AE55),"","X")</f>
        <v/>
      </c>
      <c r="AD64" s="251" t="str">
        <f>IF(ISNUMBER('Transformed 2010'!$AE55),"","X")</f>
        <v/>
      </c>
      <c r="AE64" s="251" t="str">
        <f>IF(ISNUMBER('Transformed 2013'!$AE55),"","X")</f>
        <v/>
      </c>
      <c r="AF64" s="251" t="str">
        <f>IF(ISNUMBER('Transformed 2016'!$AE55),"","X")</f>
        <v/>
      </c>
      <c r="AG64" s="265" t="str">
        <f>IF(ISNUMBER('Transformed 2019 new'!$AE55),"","X")</f>
        <v/>
      </c>
      <c r="AH64" s="251" t="str">
        <f>IF(ISNUMBER('Transformed 2007'!$AG55),"","X")</f>
        <v/>
      </c>
      <c r="AI64" s="251" t="str">
        <f>IF(ISNUMBER('Transformed 2010'!$AG55),"","X")</f>
        <v/>
      </c>
      <c r="AJ64" s="251" t="str">
        <f>IF(ISNUMBER('Transformed 2013'!$AG55),"","X")</f>
        <v/>
      </c>
      <c r="AK64" s="251" t="str">
        <f>IF(ISNUMBER('Transformed 2016'!$AG55),"","X")</f>
        <v/>
      </c>
      <c r="AL64" s="265" t="str">
        <f>IF(ISNUMBER('Transformed 2019 new'!$AG55),"","X")</f>
        <v/>
      </c>
      <c r="AM64" s="251" t="str">
        <f>IF(ISNUMBER('Transformed 2007'!$AI55),"","X")</f>
        <v/>
      </c>
      <c r="AN64" s="251" t="str">
        <f>IF(ISNUMBER('Transformed 2010'!$AI55),"","X")</f>
        <v/>
      </c>
      <c r="AO64" s="251" t="str">
        <f>IF(ISNUMBER('Transformed 2013'!$AI55),"","X")</f>
        <v/>
      </c>
      <c r="AP64" s="251" t="str">
        <f>IF(ISNUMBER('Transformed 2016'!$AI55),"","X")</f>
        <v/>
      </c>
      <c r="AQ64" s="265" t="str">
        <f>IF(ISNUMBER('Transformed 2019 new'!$AI55),"","X")</f>
        <v/>
      </c>
      <c r="AR64" s="251" t="str">
        <f>IF(ISNUMBER('Transformed 2007'!$AK55),"","X")</f>
        <v/>
      </c>
      <c r="AS64" s="251" t="str">
        <f>IF(ISNUMBER('Transformed 2010'!$AK55),"","X")</f>
        <v/>
      </c>
      <c r="AT64" s="251" t="str">
        <f>IF(ISNUMBER('Transformed 2013'!$AK55),"","X")</f>
        <v/>
      </c>
      <c r="AU64" s="251" t="str">
        <f>IF(ISNUMBER('Transformed 2016'!$AK55),"","X")</f>
        <v/>
      </c>
      <c r="AV64" s="265" t="str">
        <f>IF(ISNUMBER('Transformed 2019 new'!$AK55),"","X")</f>
        <v/>
      </c>
      <c r="AW64" s="251" t="str">
        <f>IF(ISNUMBER('Transformed 2007'!$AM55),"","X")</f>
        <v/>
      </c>
      <c r="AX64" s="251" t="str">
        <f>IF(ISNUMBER('Transformed 2010'!$AM55),"","X")</f>
        <v/>
      </c>
      <c r="AY64" s="251" t="str">
        <f>IF(ISNUMBER('Transformed 2013'!$AM55),"","X")</f>
        <v/>
      </c>
      <c r="AZ64" s="251" t="str">
        <f>IF(ISNUMBER('Transformed 2016'!$AM55),"","X")</f>
        <v/>
      </c>
      <c r="BA64" s="265" t="str">
        <f>IF(ISNUMBER('Transformed 2019 new'!$AM55),"","X")</f>
        <v/>
      </c>
      <c r="BB64" s="251" t="str">
        <f>IF(ISNUMBER('Transformed 2007'!$AO55),"","X")</f>
        <v/>
      </c>
      <c r="BC64" s="251" t="str">
        <f>IF(ISNUMBER('Transformed 2010'!$AO55),"","X")</f>
        <v/>
      </c>
      <c r="BD64" s="251" t="str">
        <f>IF(ISNUMBER('Transformed 2013'!$AO55),"","X")</f>
        <v/>
      </c>
      <c r="BE64" s="251" t="str">
        <f>IF(ISNUMBER('Transformed 2016'!$AO55),"","X")</f>
        <v/>
      </c>
      <c r="BF64" s="265" t="str">
        <f>IF(ISNUMBER('Transformed 2019 new'!$AO55),"","X")</f>
        <v/>
      </c>
    </row>
    <row r="65" spans="1:58" s="239" customFormat="1" ht="12.75" x14ac:dyDescent="0.2">
      <c r="A65" s="240" t="s">
        <v>65</v>
      </c>
      <c r="B65" s="225" t="s">
        <v>65</v>
      </c>
      <c r="C65" s="238">
        <f>'Transformed 2007'!Y56</f>
        <v>0.45744544111398949</v>
      </c>
      <c r="D65" s="238">
        <f>'Transformed 2010'!Y56</f>
        <v>0.43654654841747192</v>
      </c>
      <c r="E65" s="238">
        <f>'Transformed 2013'!Y56</f>
        <v>0.45918918207818621</v>
      </c>
      <c r="F65" s="238">
        <f>'Transformed 2016'!Y56</f>
        <v>0.40218889226398946</v>
      </c>
      <c r="G65" s="238">
        <f>'Transformed 2019 new'!Y56</f>
        <v>0.40705670045280801</v>
      </c>
      <c r="K65" s="239">
        <v>1</v>
      </c>
      <c r="Q65" s="250">
        <f t="shared" si="4"/>
        <v>0.9543139119593721</v>
      </c>
      <c r="R65" s="250">
        <f t="shared" si="4"/>
        <v>1.0518676272731884</v>
      </c>
      <c r="S65" s="250">
        <f t="shared" si="4"/>
        <v>0.8758675246741956</v>
      </c>
      <c r="T65" s="250">
        <f t="shared" si="4"/>
        <v>1.0121032884857084</v>
      </c>
      <c r="U65" s="272">
        <f t="shared" si="5"/>
        <v>0.88984753998537447</v>
      </c>
      <c r="W65" s="251" t="str">
        <f>IF(ISNUMBER('Transformed 2007'!AE56),IF(ISNUMBER('Transformed 2007'!AG56),IF(ISNUMBER('Transformed 2010'!AI56),IF(ISNUMBER('Transformed 2007'!AK56),IF(ISNUMBER('Transformed 2007'!AM56),IF(ISNUMBER('Transformed 2007'!AO56),"","X"),"X"),"X"),"X"),"X"),"X")</f>
        <v/>
      </c>
      <c r="X65" s="251" t="str">
        <f>IF(ISNUMBER('Transformed 2010'!AE56),IF(ISNUMBER('Transformed 2010'!AG56),IF(ISNUMBER('Transformed 2010'!AI56),IF(ISNUMBER('Transformed 2010'!AK56),IF(ISNUMBER('Transformed 2010'!AM56),IF(ISNUMBER('Transformed 2010'!AO56),"","X"),"X"),"X"),"X"),"X"),"X")</f>
        <v/>
      </c>
      <c r="Y65" s="251" t="str">
        <f>IF(ISNUMBER('Transformed 2013'!AE56),IF(ISNUMBER('Transformed 2013'!AG56),IF(ISNUMBER('Transformed 2013'!AI56),IF(ISNUMBER('Transformed 2013'!AK56),IF(ISNUMBER('Transformed 2013'!AM56),IF(ISNUMBER('Transformed 2013'!AO56),"","X"),"X"),"X"),"X"),"X"),"X")</f>
        <v/>
      </c>
      <c r="Z65" s="251" t="str">
        <f>IF(ISNUMBER('Transformed 2016'!AE56),IF(ISNUMBER('Transformed 2016'!AG56),IF(ISNUMBER('Transformed 2016'!AI56),IF(ISNUMBER('Transformed 2016'!AK56),IF(ISNUMBER('Transformed 2016'!AM56),IF(ISNUMBER('Transformed 2016'!AO56),"","X"),"X"),"X"),"X"),"X"),"X")</f>
        <v/>
      </c>
      <c r="AA65" s="251" t="str">
        <f>IF(ISNUMBER('Transformed 2019 new'!AE56),IF(ISNUMBER('Transformed 2019 new'!AG56),IF(ISNUMBER('Transformed 2019 new'!AI56),IF(ISNUMBER('Transformed 2019 new'!AK56),IF(ISNUMBER('Transformed 2019 new'!AM56),IF(ISNUMBER('Transformed 2019 new'!AO56),"","X"),"X"),"X"),"X"),"X"),"X")</f>
        <v/>
      </c>
      <c r="AB65" s="259"/>
      <c r="AC65" s="251" t="str">
        <f>IF(ISNUMBER('Transformed 2007'!$AE56),"","X")</f>
        <v/>
      </c>
      <c r="AD65" s="251" t="str">
        <f>IF(ISNUMBER('Transformed 2010'!$AE56),"","X")</f>
        <v/>
      </c>
      <c r="AE65" s="251" t="str">
        <f>IF(ISNUMBER('Transformed 2013'!$AE56),"","X")</f>
        <v/>
      </c>
      <c r="AF65" s="251" t="str">
        <f>IF(ISNUMBER('Transformed 2016'!$AE56),"","X")</f>
        <v/>
      </c>
      <c r="AG65" s="265" t="str">
        <f>IF(ISNUMBER('Transformed 2019 new'!$AE56),"","X")</f>
        <v/>
      </c>
      <c r="AH65" s="251" t="str">
        <f>IF(ISNUMBER('Transformed 2007'!$AG56),"","X")</f>
        <v/>
      </c>
      <c r="AI65" s="251" t="str">
        <f>IF(ISNUMBER('Transformed 2010'!$AG56),"","X")</f>
        <v/>
      </c>
      <c r="AJ65" s="251" t="str">
        <f>IF(ISNUMBER('Transformed 2013'!$AG56),"","X")</f>
        <v/>
      </c>
      <c r="AK65" s="251" t="str">
        <f>IF(ISNUMBER('Transformed 2016'!$AG56),"","X")</f>
        <v/>
      </c>
      <c r="AL65" s="265" t="str">
        <f>IF(ISNUMBER('Transformed 2019 new'!$AG56),"","X")</f>
        <v/>
      </c>
      <c r="AM65" s="251" t="str">
        <f>IF(ISNUMBER('Transformed 2007'!$AI56),"","X")</f>
        <v/>
      </c>
      <c r="AN65" s="251" t="str">
        <f>IF(ISNUMBER('Transformed 2010'!$AI56),"","X")</f>
        <v/>
      </c>
      <c r="AO65" s="251" t="str">
        <f>IF(ISNUMBER('Transformed 2013'!$AI56),"","X")</f>
        <v/>
      </c>
      <c r="AP65" s="251" t="str">
        <f>IF(ISNUMBER('Transformed 2016'!$AI56),"","X")</f>
        <v/>
      </c>
      <c r="AQ65" s="265" t="str">
        <f>IF(ISNUMBER('Transformed 2019 new'!$AI56),"","X")</f>
        <v/>
      </c>
      <c r="AR65" s="251" t="str">
        <f>IF(ISNUMBER('Transformed 2007'!$AK56),"","X")</f>
        <v/>
      </c>
      <c r="AS65" s="251" t="str">
        <f>IF(ISNUMBER('Transformed 2010'!$AK56),"","X")</f>
        <v/>
      </c>
      <c r="AT65" s="251" t="str">
        <f>IF(ISNUMBER('Transformed 2013'!$AK56),"","X")</f>
        <v/>
      </c>
      <c r="AU65" s="251" t="str">
        <f>IF(ISNUMBER('Transformed 2016'!$AK56),"","X")</f>
        <v/>
      </c>
      <c r="AV65" s="265" t="str">
        <f>IF(ISNUMBER('Transformed 2019 new'!$AK56),"","X")</f>
        <v/>
      </c>
      <c r="AW65" s="251" t="str">
        <f>IF(ISNUMBER('Transformed 2007'!$AM56),"","X")</f>
        <v/>
      </c>
      <c r="AX65" s="251" t="str">
        <f>IF(ISNUMBER('Transformed 2010'!$AM56),"","X")</f>
        <v/>
      </c>
      <c r="AY65" s="251" t="str">
        <f>IF(ISNUMBER('Transformed 2013'!$AM56),"","X")</f>
        <v/>
      </c>
      <c r="AZ65" s="251" t="str">
        <f>IF(ISNUMBER('Transformed 2016'!$AM56),"","X")</f>
        <v/>
      </c>
      <c r="BA65" s="265" t="str">
        <f>IF(ISNUMBER('Transformed 2019 new'!$AM56),"","X")</f>
        <v/>
      </c>
      <c r="BB65" s="251" t="str">
        <f>IF(ISNUMBER('Transformed 2007'!$AO56),"","X")</f>
        <v/>
      </c>
      <c r="BC65" s="251" t="str">
        <f>IF(ISNUMBER('Transformed 2010'!$AO56),"","X")</f>
        <v/>
      </c>
      <c r="BD65" s="251" t="str">
        <f>IF(ISNUMBER('Transformed 2013'!$AO56),"","X")</f>
        <v/>
      </c>
      <c r="BE65" s="251" t="str">
        <f>IF(ISNUMBER('Transformed 2016'!$AO56),"","X")</f>
        <v/>
      </c>
      <c r="BF65" s="265" t="str">
        <f>IF(ISNUMBER('Transformed 2019 new'!$AO56),"","X")</f>
        <v/>
      </c>
    </row>
    <row r="66" spans="1:58" s="239" customFormat="1" ht="12.75" x14ac:dyDescent="0.2">
      <c r="A66" s="240" t="s">
        <v>66</v>
      </c>
      <c r="B66" s="225" t="s">
        <v>66</v>
      </c>
      <c r="C66" s="238">
        <f>'Transformed 2007'!Y57</f>
        <v>0.72624436869553577</v>
      </c>
      <c r="D66" s="238">
        <f>'Transformed 2010'!Y57</f>
        <v>0.71662837552946435</v>
      </c>
      <c r="E66" s="238">
        <f>'Transformed 2013'!Y57</f>
        <v>0.71686648495178562</v>
      </c>
      <c r="F66" s="238">
        <f>'Transformed 2016'!Y57</f>
        <v>0.72046007928303568</v>
      </c>
      <c r="G66" s="238">
        <f>'Transformed 2019 new'!Y57</f>
        <v>0.72277743520361393</v>
      </c>
      <c r="L66" s="239">
        <v>1</v>
      </c>
      <c r="Q66" s="250">
        <f t="shared" si="4"/>
        <v>0.98675928712074767</v>
      </c>
      <c r="R66" s="250">
        <f t="shared" si="4"/>
        <v>1.000332263458233</v>
      </c>
      <c r="S66" s="250">
        <f t="shared" si="4"/>
        <v>1.0050129199881506</v>
      </c>
      <c r="T66" s="250">
        <f t="shared" si="4"/>
        <v>1.0032164945528756</v>
      </c>
      <c r="U66" s="272">
        <f t="shared" si="5"/>
        <v>0.99522621635173703</v>
      </c>
      <c r="W66" s="251" t="str">
        <f>IF(ISNUMBER('Transformed 2007'!AE57),IF(ISNUMBER('Transformed 2007'!AG57),IF(ISNUMBER('Transformed 2010'!AI57),IF(ISNUMBER('Transformed 2007'!AK57),IF(ISNUMBER('Transformed 2007'!AM57),IF(ISNUMBER('Transformed 2007'!AO57),"","X"),"X"),"X"),"X"),"X"),"X")</f>
        <v/>
      </c>
      <c r="X66" s="251" t="str">
        <f>IF(ISNUMBER('Transformed 2010'!AE57),IF(ISNUMBER('Transformed 2010'!AG57),IF(ISNUMBER('Transformed 2010'!AI57),IF(ISNUMBER('Transformed 2010'!AK57),IF(ISNUMBER('Transformed 2010'!AM57),IF(ISNUMBER('Transformed 2010'!AO57),"","X"),"X"),"X"),"X"),"X"),"X")</f>
        <v/>
      </c>
      <c r="Y66" s="251" t="str">
        <f>IF(ISNUMBER('Transformed 2013'!AE57),IF(ISNUMBER('Transformed 2013'!AG57),IF(ISNUMBER('Transformed 2013'!AI57),IF(ISNUMBER('Transformed 2013'!AK57),IF(ISNUMBER('Transformed 2013'!AM57),IF(ISNUMBER('Transformed 2013'!AO57),"","X"),"X"),"X"),"X"),"X"),"X")</f>
        <v/>
      </c>
      <c r="Z66" s="251" t="str">
        <f>IF(ISNUMBER('Transformed 2016'!AE57),IF(ISNUMBER('Transformed 2016'!AG57),IF(ISNUMBER('Transformed 2016'!AI57),IF(ISNUMBER('Transformed 2016'!AK57),IF(ISNUMBER('Transformed 2016'!AM57),IF(ISNUMBER('Transformed 2016'!AO57),"","X"),"X"),"X"),"X"),"X"),"X")</f>
        <v/>
      </c>
      <c r="AA66" s="251" t="str">
        <f>IF(ISNUMBER('Transformed 2019 new'!AE57),IF(ISNUMBER('Transformed 2019 new'!AG57),IF(ISNUMBER('Transformed 2019 new'!AI57),IF(ISNUMBER('Transformed 2019 new'!AK57),IF(ISNUMBER('Transformed 2019 new'!AM57),IF(ISNUMBER('Transformed 2019 new'!AO57),"","X"),"X"),"X"),"X"),"X"),"X")</f>
        <v/>
      </c>
      <c r="AB66" s="259"/>
      <c r="AC66" s="251" t="str">
        <f>IF(ISNUMBER('Transformed 2007'!$AE57),"","X")</f>
        <v/>
      </c>
      <c r="AD66" s="251" t="str">
        <f>IF(ISNUMBER('Transformed 2010'!$AE57),"","X")</f>
        <v/>
      </c>
      <c r="AE66" s="251" t="str">
        <f>IF(ISNUMBER('Transformed 2013'!$AE57),"","X")</f>
        <v/>
      </c>
      <c r="AF66" s="251" t="str">
        <f>IF(ISNUMBER('Transformed 2016'!$AE57),"","X")</f>
        <v/>
      </c>
      <c r="AG66" s="265" t="str">
        <f>IF(ISNUMBER('Transformed 2019 new'!$AE57),"","X")</f>
        <v/>
      </c>
      <c r="AH66" s="251" t="str">
        <f>IF(ISNUMBER('Transformed 2007'!$AG57),"","X")</f>
        <v/>
      </c>
      <c r="AI66" s="251" t="str">
        <f>IF(ISNUMBER('Transformed 2010'!$AG57),"","X")</f>
        <v/>
      </c>
      <c r="AJ66" s="251" t="str">
        <f>IF(ISNUMBER('Transformed 2013'!$AG57),"","X")</f>
        <v/>
      </c>
      <c r="AK66" s="251" t="str">
        <f>IF(ISNUMBER('Transformed 2016'!$AG57),"","X")</f>
        <v/>
      </c>
      <c r="AL66" s="265" t="str">
        <f>IF(ISNUMBER('Transformed 2019 new'!$AG57),"","X")</f>
        <v/>
      </c>
      <c r="AM66" s="251" t="str">
        <f>IF(ISNUMBER('Transformed 2007'!$AI57),"","X")</f>
        <v/>
      </c>
      <c r="AN66" s="251" t="str">
        <f>IF(ISNUMBER('Transformed 2010'!$AI57),"","X")</f>
        <v/>
      </c>
      <c r="AO66" s="251" t="str">
        <f>IF(ISNUMBER('Transformed 2013'!$AI57),"","X")</f>
        <v/>
      </c>
      <c r="AP66" s="251" t="str">
        <f>IF(ISNUMBER('Transformed 2016'!$AI57),"","X")</f>
        <v/>
      </c>
      <c r="AQ66" s="265" t="str">
        <f>IF(ISNUMBER('Transformed 2019 new'!$AI57),"","X")</f>
        <v/>
      </c>
      <c r="AR66" s="251" t="str">
        <f>IF(ISNUMBER('Transformed 2007'!$AK57),"","X")</f>
        <v/>
      </c>
      <c r="AS66" s="251" t="str">
        <f>IF(ISNUMBER('Transformed 2010'!$AK57),"","X")</f>
        <v/>
      </c>
      <c r="AT66" s="251" t="str">
        <f>IF(ISNUMBER('Transformed 2013'!$AK57),"","X")</f>
        <v/>
      </c>
      <c r="AU66" s="251" t="str">
        <f>IF(ISNUMBER('Transformed 2016'!$AK57),"","X")</f>
        <v/>
      </c>
      <c r="AV66" s="265" t="str">
        <f>IF(ISNUMBER('Transformed 2019 new'!$AK57),"","X")</f>
        <v/>
      </c>
      <c r="AW66" s="251" t="str">
        <f>IF(ISNUMBER('Transformed 2007'!$AM57),"","X")</f>
        <v/>
      </c>
      <c r="AX66" s="251" t="str">
        <f>IF(ISNUMBER('Transformed 2010'!$AM57),"","X")</f>
        <v/>
      </c>
      <c r="AY66" s="251" t="str">
        <f>IF(ISNUMBER('Transformed 2013'!$AM57),"","X")</f>
        <v/>
      </c>
      <c r="AZ66" s="251" t="str">
        <f>IF(ISNUMBER('Transformed 2016'!$AM57),"","X")</f>
        <v/>
      </c>
      <c r="BA66" s="265" t="str">
        <f>IF(ISNUMBER('Transformed 2019 new'!$AM57),"","X")</f>
        <v/>
      </c>
      <c r="BB66" s="251" t="str">
        <f>IF(ISNUMBER('Transformed 2007'!$AO57),"","X")</f>
        <v/>
      </c>
      <c r="BC66" s="251" t="str">
        <f>IF(ISNUMBER('Transformed 2010'!$AO57),"","X")</f>
        <v/>
      </c>
      <c r="BD66" s="251" t="str">
        <f>IF(ISNUMBER('Transformed 2013'!$AO57),"","X")</f>
        <v/>
      </c>
      <c r="BE66" s="251" t="str">
        <f>IF(ISNUMBER('Transformed 2016'!$AO57),"","X")</f>
        <v/>
      </c>
      <c r="BF66" s="265" t="str">
        <f>IF(ISNUMBER('Transformed 2019 new'!$AO57),"","X")</f>
        <v/>
      </c>
    </row>
    <row r="67" spans="1:58" s="239" customFormat="1" ht="12.75" x14ac:dyDescent="0.2">
      <c r="A67" s="240" t="s">
        <v>67</v>
      </c>
      <c r="B67" s="225" t="s">
        <v>67</v>
      </c>
      <c r="C67" s="238">
        <f>'Transformed 2007'!Y58</f>
        <v>0.43460491883646313</v>
      </c>
      <c r="D67" s="238">
        <f>'Transformed 2010'!Y58</f>
        <v>0.40320095029985603</v>
      </c>
      <c r="E67" s="238">
        <f>'Transformed 2013'!Y58</f>
        <v>0.41952997123824887</v>
      </c>
      <c r="F67" s="238">
        <f>'Transformed 2016'!Y58</f>
        <v>0.41141835866949894</v>
      </c>
      <c r="G67" s="238">
        <f>'Transformed 2019 new'!Y58</f>
        <v>0.42726054537035896</v>
      </c>
      <c r="N67" s="239">
        <v>1</v>
      </c>
      <c r="Q67" s="250">
        <f t="shared" si="4"/>
        <v>0.92774134121472274</v>
      </c>
      <c r="R67" s="250">
        <f t="shared" si="4"/>
        <v>1.040498468384683</v>
      </c>
      <c r="S67" s="250">
        <f t="shared" si="4"/>
        <v>0.98066499862975609</v>
      </c>
      <c r="T67" s="250">
        <f t="shared" si="4"/>
        <v>1.0385062707266945</v>
      </c>
      <c r="U67" s="272">
        <f t="shared" si="5"/>
        <v>0.98310103464597975</v>
      </c>
      <c r="W67" s="251" t="str">
        <f>IF(ISNUMBER('Transformed 2007'!AE58),IF(ISNUMBER('Transformed 2007'!AG58),IF(ISNUMBER('Transformed 2010'!AI58),IF(ISNUMBER('Transformed 2007'!AK58),IF(ISNUMBER('Transformed 2007'!AM58),IF(ISNUMBER('Transformed 2007'!AO58),"","X"),"X"),"X"),"X"),"X"),"X")</f>
        <v/>
      </c>
      <c r="X67" s="251" t="str">
        <f>IF(ISNUMBER('Transformed 2010'!AE58),IF(ISNUMBER('Transformed 2010'!AG58),IF(ISNUMBER('Transformed 2010'!AI58),IF(ISNUMBER('Transformed 2010'!AK58),IF(ISNUMBER('Transformed 2010'!AM58),IF(ISNUMBER('Transformed 2010'!AO58),"","X"),"X"),"X"),"X"),"X"),"X")</f>
        <v/>
      </c>
      <c r="Y67" s="251" t="str">
        <f>IF(ISNUMBER('Transformed 2013'!AE58),IF(ISNUMBER('Transformed 2013'!AG58),IF(ISNUMBER('Transformed 2013'!AI58),IF(ISNUMBER('Transformed 2013'!AK58),IF(ISNUMBER('Transformed 2013'!AM58),IF(ISNUMBER('Transformed 2013'!AO58),"","X"),"X"),"X"),"X"),"X"),"X")</f>
        <v/>
      </c>
      <c r="Z67" s="251" t="str">
        <f>IF(ISNUMBER('Transformed 2016'!AE58),IF(ISNUMBER('Transformed 2016'!AG58),IF(ISNUMBER('Transformed 2016'!AI58),IF(ISNUMBER('Transformed 2016'!AK58),IF(ISNUMBER('Transformed 2016'!AM58),IF(ISNUMBER('Transformed 2016'!AO58),"","X"),"X"),"X"),"X"),"X"),"X")</f>
        <v/>
      </c>
      <c r="AA67" s="251" t="str">
        <f>IF(ISNUMBER('Transformed 2019 new'!AE58),IF(ISNUMBER('Transformed 2019 new'!AG58),IF(ISNUMBER('Transformed 2019 new'!AI58),IF(ISNUMBER('Transformed 2019 new'!AK58),IF(ISNUMBER('Transformed 2019 new'!AM58),IF(ISNUMBER('Transformed 2019 new'!AO58),"","X"),"X"),"X"),"X"),"X"),"X")</f>
        <v/>
      </c>
      <c r="AB67" s="259"/>
      <c r="AC67" s="251" t="str">
        <f>IF(ISNUMBER('Transformed 2007'!$AE58),"","X")</f>
        <v/>
      </c>
      <c r="AD67" s="251" t="str">
        <f>IF(ISNUMBER('Transformed 2010'!$AE58),"","X")</f>
        <v/>
      </c>
      <c r="AE67" s="251" t="str">
        <f>IF(ISNUMBER('Transformed 2013'!$AE58),"","X")</f>
        <v/>
      </c>
      <c r="AF67" s="251" t="str">
        <f>IF(ISNUMBER('Transformed 2016'!$AE58),"","X")</f>
        <v/>
      </c>
      <c r="AG67" s="265" t="str">
        <f>IF(ISNUMBER('Transformed 2019 new'!$AE58),"","X")</f>
        <v/>
      </c>
      <c r="AH67" s="251" t="str">
        <f>IF(ISNUMBER('Transformed 2007'!$AG58),"","X")</f>
        <v/>
      </c>
      <c r="AI67" s="251" t="str">
        <f>IF(ISNUMBER('Transformed 2010'!$AG58),"","X")</f>
        <v/>
      </c>
      <c r="AJ67" s="251" t="str">
        <f>IF(ISNUMBER('Transformed 2013'!$AG58),"","X")</f>
        <v/>
      </c>
      <c r="AK67" s="251" t="str">
        <f>IF(ISNUMBER('Transformed 2016'!$AG58),"","X")</f>
        <v/>
      </c>
      <c r="AL67" s="265" t="str">
        <f>IF(ISNUMBER('Transformed 2019 new'!$AG58),"","X")</f>
        <v/>
      </c>
      <c r="AM67" s="251" t="str">
        <f>IF(ISNUMBER('Transformed 2007'!$AI58),"","X")</f>
        <v/>
      </c>
      <c r="AN67" s="251" t="str">
        <f>IF(ISNUMBER('Transformed 2010'!$AI58),"","X")</f>
        <v/>
      </c>
      <c r="AO67" s="251" t="str">
        <f>IF(ISNUMBER('Transformed 2013'!$AI58),"","X")</f>
        <v/>
      </c>
      <c r="AP67" s="251" t="str">
        <f>IF(ISNUMBER('Transformed 2016'!$AI58),"","X")</f>
        <v/>
      </c>
      <c r="AQ67" s="265" t="str">
        <f>IF(ISNUMBER('Transformed 2019 new'!$AI58),"","X")</f>
        <v/>
      </c>
      <c r="AR67" s="251" t="str">
        <f>IF(ISNUMBER('Transformed 2007'!$AK58),"","X")</f>
        <v/>
      </c>
      <c r="AS67" s="251" t="str">
        <f>IF(ISNUMBER('Transformed 2010'!$AK58),"","X")</f>
        <v/>
      </c>
      <c r="AT67" s="251" t="str">
        <f>IF(ISNUMBER('Transformed 2013'!$AK58),"","X")</f>
        <v/>
      </c>
      <c r="AU67" s="251" t="str">
        <f>IF(ISNUMBER('Transformed 2016'!$AK58),"","X")</f>
        <v/>
      </c>
      <c r="AV67" s="265" t="str">
        <f>IF(ISNUMBER('Transformed 2019 new'!$AK58),"","X")</f>
        <v/>
      </c>
      <c r="AW67" s="251" t="str">
        <f>IF(ISNUMBER('Transformed 2007'!$AM58),"","X")</f>
        <v/>
      </c>
      <c r="AX67" s="251" t="str">
        <f>IF(ISNUMBER('Transformed 2010'!$AM58),"","X")</f>
        <v/>
      </c>
      <c r="AY67" s="251" t="str">
        <f>IF(ISNUMBER('Transformed 2013'!$AM58),"","X")</f>
        <v/>
      </c>
      <c r="AZ67" s="251" t="str">
        <f>IF(ISNUMBER('Transformed 2016'!$AM58),"","X")</f>
        <v/>
      </c>
      <c r="BA67" s="265" t="str">
        <f>IF(ISNUMBER('Transformed 2019 new'!$AM58),"","X")</f>
        <v/>
      </c>
      <c r="BB67" s="251" t="str">
        <f>IF(ISNUMBER('Transformed 2007'!$AO58),"","X")</f>
        <v/>
      </c>
      <c r="BC67" s="251" t="str">
        <f>IF(ISNUMBER('Transformed 2010'!$AO58),"","X")</f>
        <v/>
      </c>
      <c r="BD67" s="251" t="str">
        <f>IF(ISNUMBER('Transformed 2013'!$AO58),"","X")</f>
        <v/>
      </c>
      <c r="BE67" s="251" t="str">
        <f>IF(ISNUMBER('Transformed 2016'!$AO58),"","X")</f>
        <v/>
      </c>
      <c r="BF67" s="265" t="str">
        <f>IF(ISNUMBER('Transformed 2019 new'!$AO58),"","X")</f>
        <v/>
      </c>
    </row>
    <row r="68" spans="1:58" s="239" customFormat="1" ht="12.75" x14ac:dyDescent="0.2">
      <c r="A68" s="240" t="s">
        <v>68</v>
      </c>
      <c r="B68" s="225" t="s">
        <v>68</v>
      </c>
      <c r="C68" s="238">
        <f>'Transformed 2007'!Y59</f>
        <v>0.25931295536594345</v>
      </c>
      <c r="D68" s="238">
        <f>'Transformed 2010'!Y59</f>
        <v>0.28880661172991384</v>
      </c>
      <c r="E68" s="238">
        <f>'Transformed 2013'!Y59</f>
        <v>0.2949741196200924</v>
      </c>
      <c r="F68" s="238">
        <f>'Transformed 2016'!Y59</f>
        <v>0.3219960580168364</v>
      </c>
      <c r="G68" s="238">
        <f>'Transformed 2019 new'!Y59</f>
        <v>0.31755087009384059</v>
      </c>
      <c r="K68" s="239">
        <v>1</v>
      </c>
      <c r="Q68" s="250">
        <f t="shared" ref="Q68:T131" si="13">D68/C68</f>
        <v>1.1137376893582074</v>
      </c>
      <c r="R68" s="250">
        <f t="shared" si="13"/>
        <v>1.0213551478383267</v>
      </c>
      <c r="S68" s="250">
        <f t="shared" si="13"/>
        <v>1.0916078279394359</v>
      </c>
      <c r="T68" s="250">
        <f t="shared" si="13"/>
        <v>0.98619489955754869</v>
      </c>
      <c r="U68" s="272">
        <f t="shared" ref="U68:U131" si="14">G68/C68</f>
        <v>1.2245854421184301</v>
      </c>
      <c r="W68" s="251" t="str">
        <f>IF(ISNUMBER('Transformed 2007'!AE59),IF(ISNUMBER('Transformed 2007'!AG59),IF(ISNUMBER('Transformed 2010'!AI59),IF(ISNUMBER('Transformed 2007'!AK59),IF(ISNUMBER('Transformed 2007'!AM59),IF(ISNUMBER('Transformed 2007'!AO59),"","X"),"X"),"X"),"X"),"X"),"X")</f>
        <v/>
      </c>
      <c r="X68" s="251" t="str">
        <f>IF(ISNUMBER('Transformed 2010'!AE59),IF(ISNUMBER('Transformed 2010'!AG59),IF(ISNUMBER('Transformed 2010'!AI59),IF(ISNUMBER('Transformed 2010'!AK59),IF(ISNUMBER('Transformed 2010'!AM59),IF(ISNUMBER('Transformed 2010'!AO59),"","X"),"X"),"X"),"X"),"X"),"X")</f>
        <v/>
      </c>
      <c r="Y68" s="251" t="str">
        <f>IF(ISNUMBER('Transformed 2013'!AE59),IF(ISNUMBER('Transformed 2013'!AG59),IF(ISNUMBER('Transformed 2013'!AI59),IF(ISNUMBER('Transformed 2013'!AK59),IF(ISNUMBER('Transformed 2013'!AM59),IF(ISNUMBER('Transformed 2013'!AO59),"","X"),"X"),"X"),"X"),"X"),"X")</f>
        <v/>
      </c>
      <c r="Z68" s="251" t="str">
        <f>IF(ISNUMBER('Transformed 2016'!AE59),IF(ISNUMBER('Transformed 2016'!AG59),IF(ISNUMBER('Transformed 2016'!AI59),IF(ISNUMBER('Transformed 2016'!AK59),IF(ISNUMBER('Transformed 2016'!AM59),IF(ISNUMBER('Transformed 2016'!AO59),"","X"),"X"),"X"),"X"),"X"),"X")</f>
        <v/>
      </c>
      <c r="AA68" s="251" t="str">
        <f>IF(ISNUMBER('Transformed 2019 new'!AE59),IF(ISNUMBER('Transformed 2019 new'!AG59),IF(ISNUMBER('Transformed 2019 new'!AI59),IF(ISNUMBER('Transformed 2019 new'!AK59),IF(ISNUMBER('Transformed 2019 new'!AM59),IF(ISNUMBER('Transformed 2019 new'!AO59),"","X"),"X"),"X"),"X"),"X"),"X")</f>
        <v/>
      </c>
      <c r="AB68" s="259"/>
      <c r="AC68" s="251" t="str">
        <f>IF(ISNUMBER('Transformed 2007'!$AE59),"","X")</f>
        <v/>
      </c>
      <c r="AD68" s="251" t="str">
        <f>IF(ISNUMBER('Transformed 2010'!$AE59),"","X")</f>
        <v/>
      </c>
      <c r="AE68" s="251" t="str">
        <f>IF(ISNUMBER('Transformed 2013'!$AE59),"","X")</f>
        <v/>
      </c>
      <c r="AF68" s="251" t="str">
        <f>IF(ISNUMBER('Transformed 2016'!$AE59),"","X")</f>
        <v/>
      </c>
      <c r="AG68" s="265" t="str">
        <f>IF(ISNUMBER('Transformed 2019 new'!$AE59),"","X")</f>
        <v/>
      </c>
      <c r="AH68" s="251" t="str">
        <f>IF(ISNUMBER('Transformed 2007'!$AG59),"","X")</f>
        <v/>
      </c>
      <c r="AI68" s="251" t="str">
        <f>IF(ISNUMBER('Transformed 2010'!$AG59),"","X")</f>
        <v/>
      </c>
      <c r="AJ68" s="251" t="str">
        <f>IF(ISNUMBER('Transformed 2013'!$AG59),"","X")</f>
        <v/>
      </c>
      <c r="AK68" s="251" t="str">
        <f>IF(ISNUMBER('Transformed 2016'!$AG59),"","X")</f>
        <v/>
      </c>
      <c r="AL68" s="265" t="str">
        <f>IF(ISNUMBER('Transformed 2019 new'!$AG59),"","X")</f>
        <v/>
      </c>
      <c r="AM68" s="251" t="str">
        <f>IF(ISNUMBER('Transformed 2007'!$AI59),"","X")</f>
        <v/>
      </c>
      <c r="AN68" s="251" t="str">
        <f>IF(ISNUMBER('Transformed 2010'!$AI59),"","X")</f>
        <v/>
      </c>
      <c r="AO68" s="251" t="str">
        <f>IF(ISNUMBER('Transformed 2013'!$AI59),"","X")</f>
        <v/>
      </c>
      <c r="AP68" s="251" t="str">
        <f>IF(ISNUMBER('Transformed 2016'!$AI59),"","X")</f>
        <v/>
      </c>
      <c r="AQ68" s="265" t="str">
        <f>IF(ISNUMBER('Transformed 2019 new'!$AI59),"","X")</f>
        <v/>
      </c>
      <c r="AR68" s="251" t="str">
        <f>IF(ISNUMBER('Transformed 2007'!$AK59),"","X")</f>
        <v/>
      </c>
      <c r="AS68" s="251" t="str">
        <f>IF(ISNUMBER('Transformed 2010'!$AK59),"","X")</f>
        <v/>
      </c>
      <c r="AT68" s="251" t="str">
        <f>IF(ISNUMBER('Transformed 2013'!$AK59),"","X")</f>
        <v/>
      </c>
      <c r="AU68" s="251" t="str">
        <f>IF(ISNUMBER('Transformed 2016'!$AK59),"","X")</f>
        <v/>
      </c>
      <c r="AV68" s="265" t="str">
        <f>IF(ISNUMBER('Transformed 2019 new'!$AK59),"","X")</f>
        <v/>
      </c>
      <c r="AW68" s="251" t="str">
        <f>IF(ISNUMBER('Transformed 2007'!$AM59),"","X")</f>
        <v/>
      </c>
      <c r="AX68" s="251" t="str">
        <f>IF(ISNUMBER('Transformed 2010'!$AM59),"","X")</f>
        <v/>
      </c>
      <c r="AY68" s="251" t="str">
        <f>IF(ISNUMBER('Transformed 2013'!$AM59),"","X")</f>
        <v/>
      </c>
      <c r="AZ68" s="251" t="str">
        <f>IF(ISNUMBER('Transformed 2016'!$AM59),"","X")</f>
        <v/>
      </c>
      <c r="BA68" s="265" t="str">
        <f>IF(ISNUMBER('Transformed 2019 new'!$AM59),"","X")</f>
        <v/>
      </c>
      <c r="BB68" s="251" t="str">
        <f>IF(ISNUMBER('Transformed 2007'!$AO59),"","X")</f>
        <v/>
      </c>
      <c r="BC68" s="251" t="str">
        <f>IF(ISNUMBER('Transformed 2010'!$AO59),"","X")</f>
        <v/>
      </c>
      <c r="BD68" s="251" t="str">
        <f>IF(ISNUMBER('Transformed 2013'!$AO59),"","X")</f>
        <v/>
      </c>
      <c r="BE68" s="251" t="str">
        <f>IF(ISNUMBER('Transformed 2016'!$AO59),"","X")</f>
        <v/>
      </c>
      <c r="BF68" s="265" t="str">
        <f>IF(ISNUMBER('Transformed 2019 new'!$AO59),"","X")</f>
        <v/>
      </c>
    </row>
    <row r="69" spans="1:58" s="239" customFormat="1" ht="12.75" x14ac:dyDescent="0.2">
      <c r="A69" s="240" t="s">
        <v>69</v>
      </c>
      <c r="B69" s="225" t="s">
        <v>69</v>
      </c>
      <c r="C69" s="238">
        <f>'Transformed 2007'!Y60</f>
        <v>0.29066611596964292</v>
      </c>
      <c r="D69" s="238">
        <f>'Transformed 2010'!Y60</f>
        <v>0.29756162553839288</v>
      </c>
      <c r="E69" s="238">
        <f>'Transformed 2013'!Y60</f>
        <v>0.31608710211875002</v>
      </c>
      <c r="F69" s="238">
        <f>'Transformed 2016'!Y60</f>
        <v>0.31413314937946435</v>
      </c>
      <c r="G69" s="238">
        <f>'Transformed 2019 new'!Y60</f>
        <v>0.24974322157160278</v>
      </c>
      <c r="N69" s="239">
        <v>1</v>
      </c>
      <c r="Q69" s="250">
        <f t="shared" si="13"/>
        <v>1.0237231283245622</v>
      </c>
      <c r="R69" s="250">
        <f t="shared" si="13"/>
        <v>1.0622576131812631</v>
      </c>
      <c r="S69" s="250">
        <f t="shared" si="13"/>
        <v>0.99381830917431235</v>
      </c>
      <c r="T69" s="250">
        <f t="shared" si="13"/>
        <v>0.79502345443307454</v>
      </c>
      <c r="U69" s="272">
        <f t="shared" si="14"/>
        <v>0.85920995895402508</v>
      </c>
      <c r="W69" s="251" t="str">
        <f>IF(ISNUMBER('Transformed 2007'!AE60),IF(ISNUMBER('Transformed 2007'!AG60),IF(ISNUMBER('Transformed 2010'!AI60),IF(ISNUMBER('Transformed 2007'!AK60),IF(ISNUMBER('Transformed 2007'!AM60),IF(ISNUMBER('Transformed 2007'!AO60),"","X"),"X"),"X"),"X"),"X"),"X")</f>
        <v/>
      </c>
      <c r="X69" s="251" t="str">
        <f>IF(ISNUMBER('Transformed 2010'!AE60),IF(ISNUMBER('Transformed 2010'!AG60),IF(ISNUMBER('Transformed 2010'!AI60),IF(ISNUMBER('Transformed 2010'!AK60),IF(ISNUMBER('Transformed 2010'!AM60),IF(ISNUMBER('Transformed 2010'!AO60),"","X"),"X"),"X"),"X"),"X"),"X")</f>
        <v/>
      </c>
      <c r="Y69" s="251" t="str">
        <f>IF(ISNUMBER('Transformed 2013'!AE60),IF(ISNUMBER('Transformed 2013'!AG60),IF(ISNUMBER('Transformed 2013'!AI60),IF(ISNUMBER('Transformed 2013'!AK60),IF(ISNUMBER('Transformed 2013'!AM60),IF(ISNUMBER('Transformed 2013'!AO60),"","X"),"X"),"X"),"X"),"X"),"X")</f>
        <v/>
      </c>
      <c r="Z69" s="251" t="str">
        <f>IF(ISNUMBER('Transformed 2016'!AE60),IF(ISNUMBER('Transformed 2016'!AG60),IF(ISNUMBER('Transformed 2016'!AI60),IF(ISNUMBER('Transformed 2016'!AK60),IF(ISNUMBER('Transformed 2016'!AM60),IF(ISNUMBER('Transformed 2016'!AO60),"","X"),"X"),"X"),"X"),"X"),"X")</f>
        <v/>
      </c>
      <c r="AA69" s="251" t="str">
        <f>IF(ISNUMBER('Transformed 2019 new'!AE60),IF(ISNUMBER('Transformed 2019 new'!AG60),IF(ISNUMBER('Transformed 2019 new'!AI60),IF(ISNUMBER('Transformed 2019 new'!AK60),IF(ISNUMBER('Transformed 2019 new'!AM60),IF(ISNUMBER('Transformed 2019 new'!AO60),"","X"),"X"),"X"),"X"),"X"),"X")</f>
        <v/>
      </c>
      <c r="AB69" s="259"/>
      <c r="AC69" s="251" t="str">
        <f>IF(ISNUMBER('Transformed 2007'!$AE60),"","X")</f>
        <v/>
      </c>
      <c r="AD69" s="251" t="str">
        <f>IF(ISNUMBER('Transformed 2010'!$AE60),"","X")</f>
        <v/>
      </c>
      <c r="AE69" s="251" t="str">
        <f>IF(ISNUMBER('Transformed 2013'!$AE60),"","X")</f>
        <v/>
      </c>
      <c r="AF69" s="251" t="str">
        <f>IF(ISNUMBER('Transformed 2016'!$AE60),"","X")</f>
        <v/>
      </c>
      <c r="AG69" s="265" t="str">
        <f>IF(ISNUMBER('Transformed 2019 new'!$AE60),"","X")</f>
        <v/>
      </c>
      <c r="AH69" s="251" t="str">
        <f>IF(ISNUMBER('Transformed 2007'!$AG60),"","X")</f>
        <v/>
      </c>
      <c r="AI69" s="251" t="str">
        <f>IF(ISNUMBER('Transformed 2010'!$AG60),"","X")</f>
        <v/>
      </c>
      <c r="AJ69" s="251" t="str">
        <f>IF(ISNUMBER('Transformed 2013'!$AG60),"","X")</f>
        <v/>
      </c>
      <c r="AK69" s="251" t="str">
        <f>IF(ISNUMBER('Transformed 2016'!$AG60),"","X")</f>
        <v/>
      </c>
      <c r="AL69" s="265" t="str">
        <f>IF(ISNUMBER('Transformed 2019 new'!$AG60),"","X")</f>
        <v/>
      </c>
      <c r="AM69" s="251" t="str">
        <f>IF(ISNUMBER('Transformed 2007'!$AI60),"","X")</f>
        <v/>
      </c>
      <c r="AN69" s="251" t="str">
        <f>IF(ISNUMBER('Transformed 2010'!$AI60),"","X")</f>
        <v/>
      </c>
      <c r="AO69" s="251" t="str">
        <f>IF(ISNUMBER('Transformed 2013'!$AI60),"","X")</f>
        <v/>
      </c>
      <c r="AP69" s="251" t="str">
        <f>IF(ISNUMBER('Transformed 2016'!$AI60),"","X")</f>
        <v/>
      </c>
      <c r="AQ69" s="265" t="str">
        <f>IF(ISNUMBER('Transformed 2019 new'!$AI60),"","X")</f>
        <v/>
      </c>
      <c r="AR69" s="251" t="str">
        <f>IF(ISNUMBER('Transformed 2007'!$AK60),"","X")</f>
        <v/>
      </c>
      <c r="AS69" s="251" t="str">
        <f>IF(ISNUMBER('Transformed 2010'!$AK60),"","X")</f>
        <v/>
      </c>
      <c r="AT69" s="251" t="str">
        <f>IF(ISNUMBER('Transformed 2013'!$AK60),"","X")</f>
        <v/>
      </c>
      <c r="AU69" s="251" t="str">
        <f>IF(ISNUMBER('Transformed 2016'!$AK60),"","X")</f>
        <v/>
      </c>
      <c r="AV69" s="265" t="str">
        <f>IF(ISNUMBER('Transformed 2019 new'!$AK60),"","X")</f>
        <v/>
      </c>
      <c r="AW69" s="251" t="str">
        <f>IF(ISNUMBER('Transformed 2007'!$AM60),"","X")</f>
        <v/>
      </c>
      <c r="AX69" s="251" t="str">
        <f>IF(ISNUMBER('Transformed 2010'!$AM60),"","X")</f>
        <v/>
      </c>
      <c r="AY69" s="251" t="str">
        <f>IF(ISNUMBER('Transformed 2013'!$AM60),"","X")</f>
        <v/>
      </c>
      <c r="AZ69" s="251" t="str">
        <f>IF(ISNUMBER('Transformed 2016'!$AM60),"","X")</f>
        <v/>
      </c>
      <c r="BA69" s="265" t="str">
        <f>IF(ISNUMBER('Transformed 2019 new'!$AM60),"","X")</f>
        <v/>
      </c>
      <c r="BB69" s="251" t="str">
        <f>IF(ISNUMBER('Transformed 2007'!$AO60),"","X")</f>
        <v/>
      </c>
      <c r="BC69" s="251" t="str">
        <f>IF(ISNUMBER('Transformed 2010'!$AO60),"","X")</f>
        <v/>
      </c>
      <c r="BD69" s="251" t="str">
        <f>IF(ISNUMBER('Transformed 2013'!$AO60),"","X")</f>
        <v/>
      </c>
      <c r="BE69" s="251" t="str">
        <f>IF(ISNUMBER('Transformed 2016'!$AO60),"","X")</f>
        <v/>
      </c>
      <c r="BF69" s="265" t="str">
        <f>IF(ISNUMBER('Transformed 2019 new'!$AO60),"","X")</f>
        <v/>
      </c>
    </row>
    <row r="70" spans="1:58" s="239" customFormat="1" ht="12.75" x14ac:dyDescent="0.2">
      <c r="A70" s="240" t="s">
        <v>70</v>
      </c>
      <c r="B70" s="225" t="s">
        <v>70</v>
      </c>
      <c r="C70" s="238">
        <f>'Transformed 2007'!Y61</f>
        <v>0.4018543823446481</v>
      </c>
      <c r="D70" s="238">
        <f>'Transformed 2010'!Y61</f>
        <v>0.44836633076518373</v>
      </c>
      <c r="E70" s="238">
        <f>'Transformed 2013'!Y61</f>
        <v>0.43090775636518375</v>
      </c>
      <c r="F70" s="238">
        <f>'Transformed 2016'!Y61</f>
        <v>0.43097767189018377</v>
      </c>
      <c r="G70" s="238">
        <f>'Transformed 2019 new'!Y61</f>
        <v>0.42274631643411059</v>
      </c>
      <c r="N70" s="239">
        <v>1</v>
      </c>
      <c r="Q70" s="250">
        <f t="shared" si="13"/>
        <v>1.1157432902663855</v>
      </c>
      <c r="R70" s="250">
        <f t="shared" si="13"/>
        <v>0.96106180771824434</v>
      </c>
      <c r="S70" s="250">
        <f t="shared" si="13"/>
        <v>1.000162251720855</v>
      </c>
      <c r="T70" s="250">
        <f t="shared" si="13"/>
        <v>0.9809007380359821</v>
      </c>
      <c r="U70" s="272">
        <f t="shared" si="14"/>
        <v>1.0519888173610725</v>
      </c>
      <c r="W70" s="251" t="str">
        <f>IF(ISNUMBER('Transformed 2007'!AE61),IF(ISNUMBER('Transformed 2007'!AG61),IF(ISNUMBER('Transformed 2010'!AI61),IF(ISNUMBER('Transformed 2007'!AK61),IF(ISNUMBER('Transformed 2007'!AM61),IF(ISNUMBER('Transformed 2007'!AO61),"","X"),"X"),"X"),"X"),"X"),"X")</f>
        <v/>
      </c>
      <c r="X70" s="251" t="str">
        <f>IF(ISNUMBER('Transformed 2010'!AE61),IF(ISNUMBER('Transformed 2010'!AG61),IF(ISNUMBER('Transformed 2010'!AI61),IF(ISNUMBER('Transformed 2010'!AK61),IF(ISNUMBER('Transformed 2010'!AM61),IF(ISNUMBER('Transformed 2010'!AO61),"","X"),"X"),"X"),"X"),"X"),"X")</f>
        <v/>
      </c>
      <c r="Y70" s="251" t="str">
        <f>IF(ISNUMBER('Transformed 2013'!AE61),IF(ISNUMBER('Transformed 2013'!AG61),IF(ISNUMBER('Transformed 2013'!AI61),IF(ISNUMBER('Transformed 2013'!AK61),IF(ISNUMBER('Transformed 2013'!AM61),IF(ISNUMBER('Transformed 2013'!AO61),"","X"),"X"),"X"),"X"),"X"),"X")</f>
        <v/>
      </c>
      <c r="Z70" s="251" t="str">
        <f>IF(ISNUMBER('Transformed 2016'!AE61),IF(ISNUMBER('Transformed 2016'!AG61),IF(ISNUMBER('Transformed 2016'!AI61),IF(ISNUMBER('Transformed 2016'!AK61),IF(ISNUMBER('Transformed 2016'!AM61),IF(ISNUMBER('Transformed 2016'!AO61),"","X"),"X"),"X"),"X"),"X"),"X")</f>
        <v/>
      </c>
      <c r="AA70" s="251" t="str">
        <f>IF(ISNUMBER('Transformed 2019 new'!AE61),IF(ISNUMBER('Transformed 2019 new'!AG61),IF(ISNUMBER('Transformed 2019 new'!AI61),IF(ISNUMBER('Transformed 2019 new'!AK61),IF(ISNUMBER('Transformed 2019 new'!AM61),IF(ISNUMBER('Transformed 2019 new'!AO61),"","X"),"X"),"X"),"X"),"X"),"X")</f>
        <v/>
      </c>
      <c r="AB70" s="259"/>
      <c r="AC70" s="251" t="str">
        <f>IF(ISNUMBER('Transformed 2007'!$AE61),"","X")</f>
        <v/>
      </c>
      <c r="AD70" s="251" t="str">
        <f>IF(ISNUMBER('Transformed 2010'!$AE61),"","X")</f>
        <v/>
      </c>
      <c r="AE70" s="251" t="str">
        <f>IF(ISNUMBER('Transformed 2013'!$AE61),"","X")</f>
        <v/>
      </c>
      <c r="AF70" s="251" t="str">
        <f>IF(ISNUMBER('Transformed 2016'!$AE61),"","X")</f>
        <v/>
      </c>
      <c r="AG70" s="265" t="str">
        <f>IF(ISNUMBER('Transformed 2019 new'!$AE61),"","X")</f>
        <v/>
      </c>
      <c r="AH70" s="251" t="str">
        <f>IF(ISNUMBER('Transformed 2007'!$AG61),"","X")</f>
        <v/>
      </c>
      <c r="AI70" s="251" t="str">
        <f>IF(ISNUMBER('Transformed 2010'!$AG61),"","X")</f>
        <v/>
      </c>
      <c r="AJ70" s="251" t="str">
        <f>IF(ISNUMBER('Transformed 2013'!$AG61),"","X")</f>
        <v/>
      </c>
      <c r="AK70" s="251" t="str">
        <f>IF(ISNUMBER('Transformed 2016'!$AG61),"","X")</f>
        <v/>
      </c>
      <c r="AL70" s="265" t="str">
        <f>IF(ISNUMBER('Transformed 2019 new'!$AG61),"","X")</f>
        <v/>
      </c>
      <c r="AM70" s="251" t="str">
        <f>IF(ISNUMBER('Transformed 2007'!$AI61),"","X")</f>
        <v/>
      </c>
      <c r="AN70" s="251" t="str">
        <f>IF(ISNUMBER('Transformed 2010'!$AI61),"","X")</f>
        <v/>
      </c>
      <c r="AO70" s="251" t="str">
        <f>IF(ISNUMBER('Transformed 2013'!$AI61),"","X")</f>
        <v/>
      </c>
      <c r="AP70" s="251" t="str">
        <f>IF(ISNUMBER('Transformed 2016'!$AI61),"","X")</f>
        <v/>
      </c>
      <c r="AQ70" s="265" t="str">
        <f>IF(ISNUMBER('Transformed 2019 new'!$AI61),"","X")</f>
        <v/>
      </c>
      <c r="AR70" s="251" t="str">
        <f>IF(ISNUMBER('Transformed 2007'!$AK61),"","X")</f>
        <v/>
      </c>
      <c r="AS70" s="251" t="str">
        <f>IF(ISNUMBER('Transformed 2010'!$AK61),"","X")</f>
        <v/>
      </c>
      <c r="AT70" s="251" t="str">
        <f>IF(ISNUMBER('Transformed 2013'!$AK61),"","X")</f>
        <v/>
      </c>
      <c r="AU70" s="251" t="str">
        <f>IF(ISNUMBER('Transformed 2016'!$AK61),"","X")</f>
        <v/>
      </c>
      <c r="AV70" s="265" t="str">
        <f>IF(ISNUMBER('Transformed 2019 new'!$AK61),"","X")</f>
        <v/>
      </c>
      <c r="AW70" s="251" t="str">
        <f>IF(ISNUMBER('Transformed 2007'!$AM61),"","X")</f>
        <v/>
      </c>
      <c r="AX70" s="251" t="str">
        <f>IF(ISNUMBER('Transformed 2010'!$AM61),"","X")</f>
        <v/>
      </c>
      <c r="AY70" s="251" t="str">
        <f>IF(ISNUMBER('Transformed 2013'!$AM61),"","X")</f>
        <v/>
      </c>
      <c r="AZ70" s="251" t="str">
        <f>IF(ISNUMBER('Transformed 2016'!$AM61),"","X")</f>
        <v/>
      </c>
      <c r="BA70" s="265" t="str">
        <f>IF(ISNUMBER('Transformed 2019 new'!$AM61),"","X")</f>
        <v/>
      </c>
      <c r="BB70" s="251" t="str">
        <f>IF(ISNUMBER('Transformed 2007'!$AO61),"","X")</f>
        <v/>
      </c>
      <c r="BC70" s="251" t="str">
        <f>IF(ISNUMBER('Transformed 2010'!$AO61),"","X")</f>
        <v/>
      </c>
      <c r="BD70" s="251" t="str">
        <f>IF(ISNUMBER('Transformed 2013'!$AO61),"","X")</f>
        <v/>
      </c>
      <c r="BE70" s="251" t="str">
        <f>IF(ISNUMBER('Transformed 2016'!$AO61),"","X")</f>
        <v/>
      </c>
      <c r="BF70" s="265" t="str">
        <f>IF(ISNUMBER('Transformed 2019 new'!$AO61),"","X")</f>
        <v/>
      </c>
    </row>
    <row r="71" spans="1:58" s="239" customFormat="1" ht="12.75" x14ac:dyDescent="0.2">
      <c r="A71" s="240" t="s">
        <v>71</v>
      </c>
      <c r="B71" s="225" t="s">
        <v>71</v>
      </c>
      <c r="C71" s="238">
        <f>'Transformed 2007'!Y62</f>
        <v>0.68765523486348468</v>
      </c>
      <c r="D71" s="238">
        <f>'Transformed 2010'!Y62</f>
        <v>0.67424091342598469</v>
      </c>
      <c r="E71" s="238">
        <f>'Transformed 2013'!Y62</f>
        <v>0.67246355820455606</v>
      </c>
      <c r="F71" s="238">
        <f>'Transformed 2016'!Y62</f>
        <v>0.65048172888759181</v>
      </c>
      <c r="G71" s="238">
        <f>'Transformed 2019 new'!Y62</f>
        <v>0.68936539475045633</v>
      </c>
      <c r="L71" s="239">
        <v>1</v>
      </c>
      <c r="Q71" s="250">
        <f t="shared" si="13"/>
        <v>0.98049266440883998</v>
      </c>
      <c r="R71" s="250">
        <f t="shared" si="13"/>
        <v>0.99736391668610336</v>
      </c>
      <c r="S71" s="250">
        <f t="shared" si="13"/>
        <v>0.96731149361363966</v>
      </c>
      <c r="T71" s="250">
        <f t="shared" si="13"/>
        <v>1.0597767225981283</v>
      </c>
      <c r="U71" s="272">
        <f t="shared" si="14"/>
        <v>1.0024869437477797</v>
      </c>
      <c r="W71" s="251" t="str">
        <f>IF(ISNUMBER('Transformed 2007'!AE62),IF(ISNUMBER('Transformed 2007'!AG62),IF(ISNUMBER('Transformed 2010'!AI62),IF(ISNUMBER('Transformed 2007'!AK62),IF(ISNUMBER('Transformed 2007'!AM62),IF(ISNUMBER('Transformed 2007'!AO62),"","X"),"X"),"X"),"X"),"X"),"X")</f>
        <v/>
      </c>
      <c r="X71" s="251" t="str">
        <f>IF(ISNUMBER('Transformed 2010'!AE62),IF(ISNUMBER('Transformed 2010'!AG62),IF(ISNUMBER('Transformed 2010'!AI62),IF(ISNUMBER('Transformed 2010'!AK62),IF(ISNUMBER('Transformed 2010'!AM62),IF(ISNUMBER('Transformed 2010'!AO62),"","X"),"X"),"X"),"X"),"X"),"X")</f>
        <v/>
      </c>
      <c r="Y71" s="251" t="str">
        <f>IF(ISNUMBER('Transformed 2013'!AE62),IF(ISNUMBER('Transformed 2013'!AG62),IF(ISNUMBER('Transformed 2013'!AI62),IF(ISNUMBER('Transformed 2013'!AK62),IF(ISNUMBER('Transformed 2013'!AM62),IF(ISNUMBER('Transformed 2013'!AO62),"","X"),"X"),"X"),"X"),"X"),"X")</f>
        <v/>
      </c>
      <c r="Z71" s="251" t="str">
        <f>IF(ISNUMBER('Transformed 2016'!AE62),IF(ISNUMBER('Transformed 2016'!AG62),IF(ISNUMBER('Transformed 2016'!AI62),IF(ISNUMBER('Transformed 2016'!AK62),IF(ISNUMBER('Transformed 2016'!AM62),IF(ISNUMBER('Transformed 2016'!AO62),"","X"),"X"),"X"),"X"),"X"),"X")</f>
        <v/>
      </c>
      <c r="AA71" s="251" t="str">
        <f>IF(ISNUMBER('Transformed 2019 new'!AE62),IF(ISNUMBER('Transformed 2019 new'!AG62),IF(ISNUMBER('Transformed 2019 new'!AI62),IF(ISNUMBER('Transformed 2019 new'!AK62),IF(ISNUMBER('Transformed 2019 new'!AM62),IF(ISNUMBER('Transformed 2019 new'!AO62),"","X"),"X"),"X"),"X"),"X"),"X")</f>
        <v/>
      </c>
      <c r="AB71" s="259"/>
      <c r="AC71" s="251" t="str">
        <f>IF(ISNUMBER('Transformed 2007'!$AE62),"","X")</f>
        <v/>
      </c>
      <c r="AD71" s="251" t="str">
        <f>IF(ISNUMBER('Transformed 2010'!$AE62),"","X")</f>
        <v/>
      </c>
      <c r="AE71" s="251" t="str">
        <f>IF(ISNUMBER('Transformed 2013'!$AE62),"","X")</f>
        <v/>
      </c>
      <c r="AF71" s="251" t="str">
        <f>IF(ISNUMBER('Transformed 2016'!$AE62),"","X")</f>
        <v/>
      </c>
      <c r="AG71" s="265" t="str">
        <f>IF(ISNUMBER('Transformed 2019 new'!$AE62),"","X")</f>
        <v/>
      </c>
      <c r="AH71" s="251" t="str">
        <f>IF(ISNUMBER('Transformed 2007'!$AG62),"","X")</f>
        <v/>
      </c>
      <c r="AI71" s="251" t="str">
        <f>IF(ISNUMBER('Transformed 2010'!$AG62),"","X")</f>
        <v/>
      </c>
      <c r="AJ71" s="251" t="str">
        <f>IF(ISNUMBER('Transformed 2013'!$AG62),"","X")</f>
        <v/>
      </c>
      <c r="AK71" s="251" t="str">
        <f>IF(ISNUMBER('Transformed 2016'!$AG62),"","X")</f>
        <v/>
      </c>
      <c r="AL71" s="265" t="str">
        <f>IF(ISNUMBER('Transformed 2019 new'!$AG62),"","X")</f>
        <v/>
      </c>
      <c r="AM71" s="251" t="str">
        <f>IF(ISNUMBER('Transformed 2007'!$AI62),"","X")</f>
        <v/>
      </c>
      <c r="AN71" s="251" t="str">
        <f>IF(ISNUMBER('Transformed 2010'!$AI62),"","X")</f>
        <v/>
      </c>
      <c r="AO71" s="251" t="str">
        <f>IF(ISNUMBER('Transformed 2013'!$AI62),"","X")</f>
        <v/>
      </c>
      <c r="AP71" s="251" t="str">
        <f>IF(ISNUMBER('Transformed 2016'!$AI62),"","X")</f>
        <v/>
      </c>
      <c r="AQ71" s="265" t="str">
        <f>IF(ISNUMBER('Transformed 2019 new'!$AI62),"","X")</f>
        <v/>
      </c>
      <c r="AR71" s="251" t="str">
        <f>IF(ISNUMBER('Transformed 2007'!$AK62),"","X")</f>
        <v/>
      </c>
      <c r="AS71" s="251" t="str">
        <f>IF(ISNUMBER('Transformed 2010'!$AK62),"","X")</f>
        <v/>
      </c>
      <c r="AT71" s="251" t="str">
        <f>IF(ISNUMBER('Transformed 2013'!$AK62),"","X")</f>
        <v/>
      </c>
      <c r="AU71" s="251" t="str">
        <f>IF(ISNUMBER('Transformed 2016'!$AK62),"","X")</f>
        <v/>
      </c>
      <c r="AV71" s="265" t="str">
        <f>IF(ISNUMBER('Transformed 2019 new'!$AK62),"","X")</f>
        <v/>
      </c>
      <c r="AW71" s="251" t="str">
        <f>IF(ISNUMBER('Transformed 2007'!$AM62),"","X")</f>
        <v/>
      </c>
      <c r="AX71" s="251" t="str">
        <f>IF(ISNUMBER('Transformed 2010'!$AM62),"","X")</f>
        <v/>
      </c>
      <c r="AY71" s="251" t="str">
        <f>IF(ISNUMBER('Transformed 2013'!$AM62),"","X")</f>
        <v/>
      </c>
      <c r="AZ71" s="251" t="str">
        <f>IF(ISNUMBER('Transformed 2016'!$AM62),"","X")</f>
        <v/>
      </c>
      <c r="BA71" s="265" t="str">
        <f>IF(ISNUMBER('Transformed 2019 new'!$AM62),"","X")</f>
        <v/>
      </c>
      <c r="BB71" s="251" t="str">
        <f>IF(ISNUMBER('Transformed 2007'!$AO62),"","X")</f>
        <v/>
      </c>
      <c r="BC71" s="251" t="str">
        <f>IF(ISNUMBER('Transformed 2010'!$AO62),"","X")</f>
        <v/>
      </c>
      <c r="BD71" s="251" t="str">
        <f>IF(ISNUMBER('Transformed 2013'!$AO62),"","X")</f>
        <v/>
      </c>
      <c r="BE71" s="251" t="str">
        <f>IF(ISNUMBER('Transformed 2016'!$AO62),"","X")</f>
        <v/>
      </c>
      <c r="BF71" s="265" t="str">
        <f>IF(ISNUMBER('Transformed 2019 new'!$AO62),"","X")</f>
        <v/>
      </c>
    </row>
    <row r="72" spans="1:58" s="239" customFormat="1" ht="12.75" x14ac:dyDescent="0.2">
      <c r="A72" s="240" t="s">
        <v>72</v>
      </c>
      <c r="B72" s="225" t="s">
        <v>72</v>
      </c>
      <c r="C72" s="238">
        <f>'Transformed 2007'!Y63</f>
        <v>0.86215695607410714</v>
      </c>
      <c r="D72" s="238">
        <f>'Transformed 2010'!Y63</f>
        <v>0.83881477407857141</v>
      </c>
      <c r="E72" s="238">
        <f>'Transformed 2013'!Y63</f>
        <v>0.83115684003035706</v>
      </c>
      <c r="F72" s="238">
        <f>'Transformed 2016'!Y63</f>
        <v>0.85695127037410701</v>
      </c>
      <c r="G72" s="238">
        <f>'Transformed 2019 new'!Y63</f>
        <v>0.85274890827878302</v>
      </c>
      <c r="M72" s="239">
        <v>1</v>
      </c>
      <c r="Q72" s="250">
        <f t="shared" si="13"/>
        <v>0.97292583231964391</v>
      </c>
      <c r="R72" s="250">
        <f t="shared" si="13"/>
        <v>0.99087053031865524</v>
      </c>
      <c r="S72" s="250">
        <f t="shared" si="13"/>
        <v>1.0310343717351924</v>
      </c>
      <c r="T72" s="250">
        <f t="shared" si="13"/>
        <v>0.99509614812346403</v>
      </c>
      <c r="U72" s="272">
        <f t="shared" si="14"/>
        <v>0.98908777835747641</v>
      </c>
      <c r="W72" s="251" t="str">
        <f>IF(ISNUMBER('Transformed 2007'!AE63),IF(ISNUMBER('Transformed 2007'!AG63),IF(ISNUMBER('Transformed 2010'!AI63),IF(ISNUMBER('Transformed 2007'!AK63),IF(ISNUMBER('Transformed 2007'!AM63),IF(ISNUMBER('Transformed 2007'!AO63),"","X"),"X"),"X"),"X"),"X"),"X")</f>
        <v/>
      </c>
      <c r="X72" s="251" t="str">
        <f>IF(ISNUMBER('Transformed 2010'!AE63),IF(ISNUMBER('Transformed 2010'!AG63),IF(ISNUMBER('Transformed 2010'!AI63),IF(ISNUMBER('Transformed 2010'!AK63),IF(ISNUMBER('Transformed 2010'!AM63),IF(ISNUMBER('Transformed 2010'!AO63),"","X"),"X"),"X"),"X"),"X"),"X")</f>
        <v/>
      </c>
      <c r="Y72" s="251" t="str">
        <f>IF(ISNUMBER('Transformed 2013'!AE63),IF(ISNUMBER('Transformed 2013'!AG63),IF(ISNUMBER('Transformed 2013'!AI63),IF(ISNUMBER('Transformed 2013'!AK63),IF(ISNUMBER('Transformed 2013'!AM63),IF(ISNUMBER('Transformed 2013'!AO63),"","X"),"X"),"X"),"X"),"X"),"X")</f>
        <v/>
      </c>
      <c r="Z72" s="251" t="str">
        <f>IF(ISNUMBER('Transformed 2016'!AE63),IF(ISNUMBER('Transformed 2016'!AG63),IF(ISNUMBER('Transformed 2016'!AI63),IF(ISNUMBER('Transformed 2016'!AK63),IF(ISNUMBER('Transformed 2016'!AM63),IF(ISNUMBER('Transformed 2016'!AO63),"","X"),"X"),"X"),"X"),"X"),"X")</f>
        <v/>
      </c>
      <c r="AA72" s="251" t="str">
        <f>IF(ISNUMBER('Transformed 2019 new'!AE63),IF(ISNUMBER('Transformed 2019 new'!AG63),IF(ISNUMBER('Transformed 2019 new'!AI63),IF(ISNUMBER('Transformed 2019 new'!AK63),IF(ISNUMBER('Transformed 2019 new'!AM63),IF(ISNUMBER('Transformed 2019 new'!AO63),"","X"),"X"),"X"),"X"),"X"),"X")</f>
        <v/>
      </c>
      <c r="AB72" s="259"/>
      <c r="AC72" s="251" t="str">
        <f>IF(ISNUMBER('Transformed 2007'!$AE63),"","X")</f>
        <v/>
      </c>
      <c r="AD72" s="251" t="str">
        <f>IF(ISNUMBER('Transformed 2010'!$AE63),"","X")</f>
        <v/>
      </c>
      <c r="AE72" s="251" t="str">
        <f>IF(ISNUMBER('Transformed 2013'!$AE63),"","X")</f>
        <v/>
      </c>
      <c r="AF72" s="251" t="str">
        <f>IF(ISNUMBER('Transformed 2016'!$AE63),"","X")</f>
        <v/>
      </c>
      <c r="AG72" s="265" t="str">
        <f>IF(ISNUMBER('Transformed 2019 new'!$AE63),"","X")</f>
        <v/>
      </c>
      <c r="AH72" s="251" t="str">
        <f>IF(ISNUMBER('Transformed 2007'!$AG63),"","X")</f>
        <v/>
      </c>
      <c r="AI72" s="251" t="str">
        <f>IF(ISNUMBER('Transformed 2010'!$AG63),"","X")</f>
        <v/>
      </c>
      <c r="AJ72" s="251" t="str">
        <f>IF(ISNUMBER('Transformed 2013'!$AG63),"","X")</f>
        <v/>
      </c>
      <c r="AK72" s="251" t="str">
        <f>IF(ISNUMBER('Transformed 2016'!$AG63),"","X")</f>
        <v/>
      </c>
      <c r="AL72" s="265" t="str">
        <f>IF(ISNUMBER('Transformed 2019 new'!$AG63),"","X")</f>
        <v/>
      </c>
      <c r="AM72" s="251" t="str">
        <f>IF(ISNUMBER('Transformed 2007'!$AI63),"","X")</f>
        <v/>
      </c>
      <c r="AN72" s="251" t="str">
        <f>IF(ISNUMBER('Transformed 2010'!$AI63),"","X")</f>
        <v/>
      </c>
      <c r="AO72" s="251" t="str">
        <f>IF(ISNUMBER('Transformed 2013'!$AI63),"","X")</f>
        <v/>
      </c>
      <c r="AP72" s="251" t="str">
        <f>IF(ISNUMBER('Transformed 2016'!$AI63),"","X")</f>
        <v/>
      </c>
      <c r="AQ72" s="265" t="str">
        <f>IF(ISNUMBER('Transformed 2019 new'!$AI63),"","X")</f>
        <v/>
      </c>
      <c r="AR72" s="251" t="str">
        <f>IF(ISNUMBER('Transformed 2007'!$AK63),"","X")</f>
        <v/>
      </c>
      <c r="AS72" s="251" t="str">
        <f>IF(ISNUMBER('Transformed 2010'!$AK63),"","X")</f>
        <v/>
      </c>
      <c r="AT72" s="251" t="str">
        <f>IF(ISNUMBER('Transformed 2013'!$AK63),"","X")</f>
        <v/>
      </c>
      <c r="AU72" s="251" t="str">
        <f>IF(ISNUMBER('Transformed 2016'!$AK63),"","X")</f>
        <v/>
      </c>
      <c r="AV72" s="265" t="str">
        <f>IF(ISNUMBER('Transformed 2019 new'!$AK63),"","X")</f>
        <v/>
      </c>
      <c r="AW72" s="251" t="str">
        <f>IF(ISNUMBER('Transformed 2007'!$AM63),"","X")</f>
        <v/>
      </c>
      <c r="AX72" s="251" t="str">
        <f>IF(ISNUMBER('Transformed 2010'!$AM63),"","X")</f>
        <v/>
      </c>
      <c r="AY72" s="251" t="str">
        <f>IF(ISNUMBER('Transformed 2013'!$AM63),"","X")</f>
        <v/>
      </c>
      <c r="AZ72" s="251" t="str">
        <f>IF(ISNUMBER('Transformed 2016'!$AM63),"","X")</f>
        <v/>
      </c>
      <c r="BA72" s="265" t="str">
        <f>IF(ISNUMBER('Transformed 2019 new'!$AM63),"","X")</f>
        <v/>
      </c>
      <c r="BB72" s="251" t="str">
        <f>IF(ISNUMBER('Transformed 2007'!$AO63),"","X")</f>
        <v/>
      </c>
      <c r="BC72" s="251" t="str">
        <f>IF(ISNUMBER('Transformed 2010'!$AO63),"","X")</f>
        <v/>
      </c>
      <c r="BD72" s="251" t="str">
        <f>IF(ISNUMBER('Transformed 2013'!$AO63),"","X")</f>
        <v/>
      </c>
      <c r="BE72" s="251" t="str">
        <f>IF(ISNUMBER('Transformed 2016'!$AO63),"","X")</f>
        <v/>
      </c>
      <c r="BF72" s="265" t="str">
        <f>IF(ISNUMBER('Transformed 2019 new'!$AO63),"","X")</f>
        <v/>
      </c>
    </row>
    <row r="73" spans="1:58" s="239" customFormat="1" ht="12.75" x14ac:dyDescent="0.2">
      <c r="A73" s="240" t="s">
        <v>73</v>
      </c>
      <c r="B73" s="225" t="s">
        <v>73</v>
      </c>
      <c r="C73" s="238">
        <f>'Transformed 2007'!Y64</f>
        <v>0.37373002769765562</v>
      </c>
      <c r="D73" s="238">
        <f>'Transformed 2010'!Y64</f>
        <v>0.37603585681333201</v>
      </c>
      <c r="E73" s="238">
        <f>'Transformed 2013'!Y64</f>
        <v>0.39100326841659616</v>
      </c>
      <c r="F73" s="238">
        <f>'Transformed 2016'!Y64</f>
        <v>0.43439164037979844</v>
      </c>
      <c r="G73" s="238">
        <f>'Transformed 2019 new'!Y64</f>
        <v>0.43311934987983614</v>
      </c>
      <c r="I73" s="239">
        <v>1</v>
      </c>
      <c r="Q73" s="250">
        <f t="shared" si="13"/>
        <v>1.0061697721477756</v>
      </c>
      <c r="R73" s="250">
        <f t="shared" si="13"/>
        <v>1.039803149971132</v>
      </c>
      <c r="S73" s="250">
        <f t="shared" si="13"/>
        <v>1.1109667756459107</v>
      </c>
      <c r="T73" s="250">
        <f t="shared" si="13"/>
        <v>0.9970710981020493</v>
      </c>
      <c r="U73" s="272">
        <f t="shared" si="14"/>
        <v>1.1589096882261383</v>
      </c>
      <c r="W73" s="251" t="str">
        <f>IF(ISNUMBER('Transformed 2007'!AE64),IF(ISNUMBER('Transformed 2007'!AG64),IF(ISNUMBER('Transformed 2010'!AI64),IF(ISNUMBER('Transformed 2007'!AK64),IF(ISNUMBER('Transformed 2007'!AM64),IF(ISNUMBER('Transformed 2007'!AO64),"","X"),"X"),"X"),"X"),"X"),"X")</f>
        <v/>
      </c>
      <c r="X73" s="251" t="str">
        <f>IF(ISNUMBER('Transformed 2010'!AE64),IF(ISNUMBER('Transformed 2010'!AG64),IF(ISNUMBER('Transformed 2010'!AI64),IF(ISNUMBER('Transformed 2010'!AK64),IF(ISNUMBER('Transformed 2010'!AM64),IF(ISNUMBER('Transformed 2010'!AO64),"","X"),"X"),"X"),"X"),"X"),"X")</f>
        <v/>
      </c>
      <c r="Y73" s="251" t="str">
        <f>IF(ISNUMBER('Transformed 2013'!AE64),IF(ISNUMBER('Transformed 2013'!AG64),IF(ISNUMBER('Transformed 2013'!AI64),IF(ISNUMBER('Transformed 2013'!AK64),IF(ISNUMBER('Transformed 2013'!AM64),IF(ISNUMBER('Transformed 2013'!AO64),"","X"),"X"),"X"),"X"),"X"),"X")</f>
        <v/>
      </c>
      <c r="Z73" s="251" t="str">
        <f>IF(ISNUMBER('Transformed 2016'!AE64),IF(ISNUMBER('Transformed 2016'!AG64),IF(ISNUMBER('Transformed 2016'!AI64),IF(ISNUMBER('Transformed 2016'!AK64),IF(ISNUMBER('Transformed 2016'!AM64),IF(ISNUMBER('Transformed 2016'!AO64),"","X"),"X"),"X"),"X"),"X"),"X")</f>
        <v/>
      </c>
      <c r="AA73" s="251" t="str">
        <f>IF(ISNUMBER('Transformed 2019 new'!AE64),IF(ISNUMBER('Transformed 2019 new'!AG64),IF(ISNUMBER('Transformed 2019 new'!AI64),IF(ISNUMBER('Transformed 2019 new'!AK64),IF(ISNUMBER('Transformed 2019 new'!AM64),IF(ISNUMBER('Transformed 2019 new'!AO64),"","X"),"X"),"X"),"X"),"X"),"X")</f>
        <v/>
      </c>
      <c r="AB73" s="259"/>
      <c r="AC73" s="251" t="str">
        <f>IF(ISNUMBER('Transformed 2007'!$AE64),"","X")</f>
        <v/>
      </c>
      <c r="AD73" s="251" t="str">
        <f>IF(ISNUMBER('Transformed 2010'!$AE64),"","X")</f>
        <v/>
      </c>
      <c r="AE73" s="251" t="str">
        <f>IF(ISNUMBER('Transformed 2013'!$AE64),"","X")</f>
        <v/>
      </c>
      <c r="AF73" s="251" t="str">
        <f>IF(ISNUMBER('Transformed 2016'!$AE64),"","X")</f>
        <v/>
      </c>
      <c r="AG73" s="265" t="str">
        <f>IF(ISNUMBER('Transformed 2019 new'!$AE64),"","X")</f>
        <v/>
      </c>
      <c r="AH73" s="251" t="str">
        <f>IF(ISNUMBER('Transformed 2007'!$AG64),"","X")</f>
        <v/>
      </c>
      <c r="AI73" s="251" t="str">
        <f>IF(ISNUMBER('Transformed 2010'!$AG64),"","X")</f>
        <v/>
      </c>
      <c r="AJ73" s="251" t="str">
        <f>IF(ISNUMBER('Transformed 2013'!$AG64),"","X")</f>
        <v/>
      </c>
      <c r="AK73" s="251" t="str">
        <f>IF(ISNUMBER('Transformed 2016'!$AG64),"","X")</f>
        <v/>
      </c>
      <c r="AL73" s="265" t="str">
        <f>IF(ISNUMBER('Transformed 2019 new'!$AG64),"","X")</f>
        <v/>
      </c>
      <c r="AM73" s="251" t="str">
        <f>IF(ISNUMBER('Transformed 2007'!$AI64),"","X")</f>
        <v/>
      </c>
      <c r="AN73" s="251" t="str">
        <f>IF(ISNUMBER('Transformed 2010'!$AI64),"","X")</f>
        <v/>
      </c>
      <c r="AO73" s="251" t="str">
        <f>IF(ISNUMBER('Transformed 2013'!$AI64),"","X")</f>
        <v/>
      </c>
      <c r="AP73" s="251" t="str">
        <f>IF(ISNUMBER('Transformed 2016'!$AI64),"","X")</f>
        <v/>
      </c>
      <c r="AQ73" s="265" t="str">
        <f>IF(ISNUMBER('Transformed 2019 new'!$AI64),"","X")</f>
        <v/>
      </c>
      <c r="AR73" s="251" t="str">
        <f>IF(ISNUMBER('Transformed 2007'!$AK64),"","X")</f>
        <v/>
      </c>
      <c r="AS73" s="251" t="str">
        <f>IF(ISNUMBER('Transformed 2010'!$AK64),"","X")</f>
        <v/>
      </c>
      <c r="AT73" s="251" t="str">
        <f>IF(ISNUMBER('Transformed 2013'!$AK64),"","X")</f>
        <v/>
      </c>
      <c r="AU73" s="251" t="str">
        <f>IF(ISNUMBER('Transformed 2016'!$AK64),"","X")</f>
        <v/>
      </c>
      <c r="AV73" s="265" t="str">
        <f>IF(ISNUMBER('Transformed 2019 new'!$AK64),"","X")</f>
        <v/>
      </c>
      <c r="AW73" s="251" t="str">
        <f>IF(ISNUMBER('Transformed 2007'!$AM64),"","X")</f>
        <v/>
      </c>
      <c r="AX73" s="251" t="str">
        <f>IF(ISNUMBER('Transformed 2010'!$AM64),"","X")</f>
        <v/>
      </c>
      <c r="AY73" s="251" t="str">
        <f>IF(ISNUMBER('Transformed 2013'!$AM64),"","X")</f>
        <v/>
      </c>
      <c r="AZ73" s="251" t="str">
        <f>IF(ISNUMBER('Transformed 2016'!$AM64),"","X")</f>
        <v/>
      </c>
      <c r="BA73" s="265" t="str">
        <f>IF(ISNUMBER('Transformed 2019 new'!$AM64),"","X")</f>
        <v/>
      </c>
      <c r="BB73" s="251" t="str">
        <f>IF(ISNUMBER('Transformed 2007'!$AO64),"","X")</f>
        <v/>
      </c>
      <c r="BC73" s="251" t="str">
        <f>IF(ISNUMBER('Transformed 2010'!$AO64),"","X")</f>
        <v/>
      </c>
      <c r="BD73" s="251" t="str">
        <f>IF(ISNUMBER('Transformed 2013'!$AO64),"","X")</f>
        <v/>
      </c>
      <c r="BE73" s="251" t="str">
        <f>IF(ISNUMBER('Transformed 2016'!$AO64),"","X")</f>
        <v/>
      </c>
      <c r="BF73" s="265" t="str">
        <f>IF(ISNUMBER('Transformed 2019 new'!$AO64),"","X")</f>
        <v/>
      </c>
    </row>
    <row r="74" spans="1:58" s="239" customFormat="1" ht="12.75" x14ac:dyDescent="0.2">
      <c r="A74" s="240" t="s">
        <v>74</v>
      </c>
      <c r="B74" s="225" t="s">
        <v>74</v>
      </c>
      <c r="C74" s="238">
        <f>'Transformed 2007'!Y65</f>
        <v>0.39985185959349734</v>
      </c>
      <c r="D74" s="238">
        <f>'Transformed 2010'!Y65</f>
        <v>0.39800502787237524</v>
      </c>
      <c r="E74" s="238">
        <f>'Transformed 2013'!Y65</f>
        <v>0.42278545517920896</v>
      </c>
      <c r="F74" s="238">
        <f>'Transformed 2016'!Y65</f>
        <v>0.45308036784193817</v>
      </c>
      <c r="G74" s="238">
        <f>'Transformed 2019 new'!Y65</f>
        <v>0.46432392879879658</v>
      </c>
      <c r="J74" s="239">
        <v>1</v>
      </c>
      <c r="Q74" s="250">
        <f t="shared" si="13"/>
        <v>0.9953812101236702</v>
      </c>
      <c r="R74" s="250">
        <f t="shared" si="13"/>
        <v>1.062261593626852</v>
      </c>
      <c r="S74" s="250">
        <f t="shared" si="13"/>
        <v>1.0716555224206752</v>
      </c>
      <c r="T74" s="250">
        <f t="shared" si="13"/>
        <v>1.0248158202272424</v>
      </c>
      <c r="U74" s="272">
        <f t="shared" si="14"/>
        <v>1.161239888369767</v>
      </c>
      <c r="W74" s="251" t="str">
        <f>IF(ISNUMBER('Transformed 2007'!AE65),IF(ISNUMBER('Transformed 2007'!AG65),IF(ISNUMBER('Transformed 2010'!AI65),IF(ISNUMBER('Transformed 2007'!AK65),IF(ISNUMBER('Transformed 2007'!AM65),IF(ISNUMBER('Transformed 2007'!AO65),"","X"),"X"),"X"),"X"),"X"),"X")</f>
        <v/>
      </c>
      <c r="X74" s="251" t="str">
        <f>IF(ISNUMBER('Transformed 2010'!AE65),IF(ISNUMBER('Transformed 2010'!AG65),IF(ISNUMBER('Transformed 2010'!AI65),IF(ISNUMBER('Transformed 2010'!AK65),IF(ISNUMBER('Transformed 2010'!AM65),IF(ISNUMBER('Transformed 2010'!AO65),"","X"),"X"),"X"),"X"),"X"),"X")</f>
        <v/>
      </c>
      <c r="Y74" s="251" t="str">
        <f>IF(ISNUMBER('Transformed 2013'!AE65),IF(ISNUMBER('Transformed 2013'!AG65),IF(ISNUMBER('Transformed 2013'!AI65),IF(ISNUMBER('Transformed 2013'!AK65),IF(ISNUMBER('Transformed 2013'!AM65),IF(ISNUMBER('Transformed 2013'!AO65),"","X"),"X"),"X"),"X"),"X"),"X")</f>
        <v/>
      </c>
      <c r="Z74" s="251" t="str">
        <f>IF(ISNUMBER('Transformed 2016'!AE65),IF(ISNUMBER('Transformed 2016'!AG65),IF(ISNUMBER('Transformed 2016'!AI65),IF(ISNUMBER('Transformed 2016'!AK65),IF(ISNUMBER('Transformed 2016'!AM65),IF(ISNUMBER('Transformed 2016'!AO65),"","X"),"X"),"X"),"X"),"X"),"X")</f>
        <v/>
      </c>
      <c r="AA74" s="251" t="str">
        <f>IF(ISNUMBER('Transformed 2019 new'!AE65),IF(ISNUMBER('Transformed 2019 new'!AG65),IF(ISNUMBER('Transformed 2019 new'!AI65),IF(ISNUMBER('Transformed 2019 new'!AK65),IF(ISNUMBER('Transformed 2019 new'!AM65),IF(ISNUMBER('Transformed 2019 new'!AO65),"","X"),"X"),"X"),"X"),"X"),"X")</f>
        <v/>
      </c>
      <c r="AB74" s="259"/>
      <c r="AC74" s="251" t="str">
        <f>IF(ISNUMBER('Transformed 2007'!$AE65),"","X")</f>
        <v/>
      </c>
      <c r="AD74" s="251" t="str">
        <f>IF(ISNUMBER('Transformed 2010'!$AE65),"","X")</f>
        <v/>
      </c>
      <c r="AE74" s="251" t="str">
        <f>IF(ISNUMBER('Transformed 2013'!$AE65),"","X")</f>
        <v/>
      </c>
      <c r="AF74" s="251" t="str">
        <f>IF(ISNUMBER('Transformed 2016'!$AE65),"","X")</f>
        <v/>
      </c>
      <c r="AG74" s="265" t="str">
        <f>IF(ISNUMBER('Transformed 2019 new'!$AE65),"","X")</f>
        <v/>
      </c>
      <c r="AH74" s="251" t="str">
        <f>IF(ISNUMBER('Transformed 2007'!$AG65),"","X")</f>
        <v/>
      </c>
      <c r="AI74" s="251" t="str">
        <f>IF(ISNUMBER('Transformed 2010'!$AG65),"","X")</f>
        <v/>
      </c>
      <c r="AJ74" s="251" t="str">
        <f>IF(ISNUMBER('Transformed 2013'!$AG65),"","X")</f>
        <v/>
      </c>
      <c r="AK74" s="251" t="str">
        <f>IF(ISNUMBER('Transformed 2016'!$AG65),"","X")</f>
        <v/>
      </c>
      <c r="AL74" s="265" t="str">
        <f>IF(ISNUMBER('Transformed 2019 new'!$AG65),"","X")</f>
        <v/>
      </c>
      <c r="AM74" s="251" t="str">
        <f>IF(ISNUMBER('Transformed 2007'!$AI65),"","X")</f>
        <v/>
      </c>
      <c r="AN74" s="251" t="str">
        <f>IF(ISNUMBER('Transformed 2010'!$AI65),"","X")</f>
        <v/>
      </c>
      <c r="AO74" s="251" t="str">
        <f>IF(ISNUMBER('Transformed 2013'!$AI65),"","X")</f>
        <v/>
      </c>
      <c r="AP74" s="251" t="str">
        <f>IF(ISNUMBER('Transformed 2016'!$AI65),"","X")</f>
        <v/>
      </c>
      <c r="AQ74" s="265" t="str">
        <f>IF(ISNUMBER('Transformed 2019 new'!$AI65),"","X")</f>
        <v/>
      </c>
      <c r="AR74" s="251" t="str">
        <f>IF(ISNUMBER('Transformed 2007'!$AK65),"","X")</f>
        <v/>
      </c>
      <c r="AS74" s="251" t="str">
        <f>IF(ISNUMBER('Transformed 2010'!$AK65),"","X")</f>
        <v/>
      </c>
      <c r="AT74" s="251" t="str">
        <f>IF(ISNUMBER('Transformed 2013'!$AK65),"","X")</f>
        <v/>
      </c>
      <c r="AU74" s="251" t="str">
        <f>IF(ISNUMBER('Transformed 2016'!$AK65),"","X")</f>
        <v/>
      </c>
      <c r="AV74" s="265" t="str">
        <f>IF(ISNUMBER('Transformed 2019 new'!$AK65),"","X")</f>
        <v/>
      </c>
      <c r="AW74" s="251" t="str">
        <f>IF(ISNUMBER('Transformed 2007'!$AM65),"","X")</f>
        <v/>
      </c>
      <c r="AX74" s="251" t="str">
        <f>IF(ISNUMBER('Transformed 2010'!$AM65),"","X")</f>
        <v/>
      </c>
      <c r="AY74" s="251" t="str">
        <f>IF(ISNUMBER('Transformed 2013'!$AM65),"","X")</f>
        <v/>
      </c>
      <c r="AZ74" s="251" t="str">
        <f>IF(ISNUMBER('Transformed 2016'!$AM65),"","X")</f>
        <v/>
      </c>
      <c r="BA74" s="265" t="str">
        <f>IF(ISNUMBER('Transformed 2019 new'!$AM65),"","X")</f>
        <v/>
      </c>
      <c r="BB74" s="251" t="str">
        <f>IF(ISNUMBER('Transformed 2007'!$AO65),"","X")</f>
        <v/>
      </c>
      <c r="BC74" s="251" t="str">
        <f>IF(ISNUMBER('Transformed 2010'!$AO65),"","X")</f>
        <v/>
      </c>
      <c r="BD74" s="251" t="str">
        <f>IF(ISNUMBER('Transformed 2013'!$AO65),"","X")</f>
        <v/>
      </c>
      <c r="BE74" s="251" t="str">
        <f>IF(ISNUMBER('Transformed 2016'!$AO65),"","X")</f>
        <v/>
      </c>
      <c r="BF74" s="265" t="str">
        <f>IF(ISNUMBER('Transformed 2019 new'!$AO65),"","X")</f>
        <v/>
      </c>
    </row>
    <row r="75" spans="1:58" s="239" customFormat="1" ht="12.75" x14ac:dyDescent="0.2">
      <c r="A75" s="240" t="s">
        <v>190</v>
      </c>
      <c r="B75" s="225" t="s">
        <v>75</v>
      </c>
      <c r="C75" s="238">
        <f>'Transformed 2007'!Y66</f>
        <v>0.52900788697403933</v>
      </c>
      <c r="D75" s="238">
        <f>'Transformed 2010'!Y66</f>
        <v>0.53452074485089285</v>
      </c>
      <c r="E75" s="238">
        <f>'Transformed 2013'!Y66</f>
        <v>0.48815947658482139</v>
      </c>
      <c r="F75" s="238">
        <f>'Transformed 2016'!Y66</f>
        <v>0.52129804138214286</v>
      </c>
      <c r="G75" s="238">
        <f>'Transformed 2019 new'!Y66</f>
        <v>0.49292865646922618</v>
      </c>
      <c r="H75" s="239">
        <v>1</v>
      </c>
      <c r="Q75" s="250">
        <f t="shared" si="13"/>
        <v>1.0104211260599296</v>
      </c>
      <c r="R75" s="250">
        <f t="shared" si="13"/>
        <v>0.91326572689147145</v>
      </c>
      <c r="S75" s="250">
        <f t="shared" si="13"/>
        <v>1.0678847106055585</v>
      </c>
      <c r="T75" s="250">
        <f t="shared" si="13"/>
        <v>0.94557933722962095</v>
      </c>
      <c r="U75" s="272">
        <f t="shared" si="14"/>
        <v>0.93179831266564139</v>
      </c>
      <c r="W75" s="251" t="str">
        <f>IF(ISNUMBER('Transformed 2007'!AE66),IF(ISNUMBER('Transformed 2007'!AG66),IF(ISNUMBER('Transformed 2010'!AI66),IF(ISNUMBER('Transformed 2007'!AK66),IF(ISNUMBER('Transformed 2007'!AM66),IF(ISNUMBER('Transformed 2007'!AO66),"","X"),"X"),"X"),"X"),"X"),"X")</f>
        <v/>
      </c>
      <c r="X75" s="251" t="str">
        <f>IF(ISNUMBER('Transformed 2010'!AE66),IF(ISNUMBER('Transformed 2010'!AG66),IF(ISNUMBER('Transformed 2010'!AI66),IF(ISNUMBER('Transformed 2010'!AK66),IF(ISNUMBER('Transformed 2010'!AM66),IF(ISNUMBER('Transformed 2010'!AO66),"","X"),"X"),"X"),"X"),"X"),"X")</f>
        <v/>
      </c>
      <c r="Y75" s="251" t="str">
        <f>IF(ISNUMBER('Transformed 2013'!AE66),IF(ISNUMBER('Transformed 2013'!AG66),IF(ISNUMBER('Transformed 2013'!AI66),IF(ISNUMBER('Transformed 2013'!AK66),IF(ISNUMBER('Transformed 2013'!AM66),IF(ISNUMBER('Transformed 2013'!AO66),"","X"),"X"),"X"),"X"),"X"),"X")</f>
        <v/>
      </c>
      <c r="Z75" s="251" t="str">
        <f>IF(ISNUMBER('Transformed 2016'!AE66),IF(ISNUMBER('Transformed 2016'!AG66),IF(ISNUMBER('Transformed 2016'!AI66),IF(ISNUMBER('Transformed 2016'!AK66),IF(ISNUMBER('Transformed 2016'!AM66),IF(ISNUMBER('Transformed 2016'!AO66),"","X"),"X"),"X"),"X"),"X"),"X")</f>
        <v/>
      </c>
      <c r="AA75" s="251" t="str">
        <f>IF(ISNUMBER('Transformed 2019 new'!AE66),IF(ISNUMBER('Transformed 2019 new'!AG66),IF(ISNUMBER('Transformed 2019 new'!AI66),IF(ISNUMBER('Transformed 2019 new'!AK66),IF(ISNUMBER('Transformed 2019 new'!AM66),IF(ISNUMBER('Transformed 2019 new'!AO66),"","X"),"X"),"X"),"X"),"X"),"X")</f>
        <v/>
      </c>
      <c r="AB75" s="259"/>
      <c r="AC75" s="251" t="str">
        <f>IF(ISNUMBER('Transformed 2007'!$AE66),"","X")</f>
        <v/>
      </c>
      <c r="AD75" s="251" t="str">
        <f>IF(ISNUMBER('Transformed 2010'!$AE66),"","X")</f>
        <v/>
      </c>
      <c r="AE75" s="251" t="str">
        <f>IF(ISNUMBER('Transformed 2013'!$AE66),"","X")</f>
        <v/>
      </c>
      <c r="AF75" s="251" t="str">
        <f>IF(ISNUMBER('Transformed 2016'!$AE66),"","X")</f>
        <v/>
      </c>
      <c r="AG75" s="265" t="str">
        <f>IF(ISNUMBER('Transformed 2019 new'!$AE66),"","X")</f>
        <v/>
      </c>
      <c r="AH75" s="251" t="str">
        <f>IF(ISNUMBER('Transformed 2007'!$AG66),"","X")</f>
        <v/>
      </c>
      <c r="AI75" s="251" t="str">
        <f>IF(ISNUMBER('Transformed 2010'!$AG66),"","X")</f>
        <v/>
      </c>
      <c r="AJ75" s="251" t="str">
        <f>IF(ISNUMBER('Transformed 2013'!$AG66),"","X")</f>
        <v/>
      </c>
      <c r="AK75" s="251" t="str">
        <f>IF(ISNUMBER('Transformed 2016'!$AG66),"","X")</f>
        <v/>
      </c>
      <c r="AL75" s="265" t="str">
        <f>IF(ISNUMBER('Transformed 2019 new'!$AG66),"","X")</f>
        <v/>
      </c>
      <c r="AM75" s="251" t="str">
        <f>IF(ISNUMBER('Transformed 2007'!$AI66),"","X")</f>
        <v/>
      </c>
      <c r="AN75" s="251" t="str">
        <f>IF(ISNUMBER('Transformed 2010'!$AI66),"","X")</f>
        <v/>
      </c>
      <c r="AO75" s="251" t="str">
        <f>IF(ISNUMBER('Transformed 2013'!$AI66),"","X")</f>
        <v/>
      </c>
      <c r="AP75" s="251" t="str">
        <f>IF(ISNUMBER('Transformed 2016'!$AI66),"","X")</f>
        <v/>
      </c>
      <c r="AQ75" s="265" t="str">
        <f>IF(ISNUMBER('Transformed 2019 new'!$AI66),"","X")</f>
        <v/>
      </c>
      <c r="AR75" s="251" t="str">
        <f>IF(ISNUMBER('Transformed 2007'!$AK66),"","X")</f>
        <v/>
      </c>
      <c r="AS75" s="251" t="str">
        <f>IF(ISNUMBER('Transformed 2010'!$AK66),"","X")</f>
        <v/>
      </c>
      <c r="AT75" s="251" t="str">
        <f>IF(ISNUMBER('Transformed 2013'!$AK66),"","X")</f>
        <v/>
      </c>
      <c r="AU75" s="251" t="str">
        <f>IF(ISNUMBER('Transformed 2016'!$AK66),"","X")</f>
        <v/>
      </c>
      <c r="AV75" s="265" t="str">
        <f>IF(ISNUMBER('Transformed 2019 new'!$AK66),"","X")</f>
        <v/>
      </c>
      <c r="AW75" s="251" t="str">
        <f>IF(ISNUMBER('Transformed 2007'!$AM66),"","X")</f>
        <v/>
      </c>
      <c r="AX75" s="251" t="str">
        <f>IF(ISNUMBER('Transformed 2010'!$AM66),"","X")</f>
        <v/>
      </c>
      <c r="AY75" s="251" t="str">
        <f>IF(ISNUMBER('Transformed 2013'!$AM66),"","X")</f>
        <v/>
      </c>
      <c r="AZ75" s="251" t="str">
        <f>IF(ISNUMBER('Transformed 2016'!$AM66),"","X")</f>
        <v/>
      </c>
      <c r="BA75" s="265" t="str">
        <f>IF(ISNUMBER('Transformed 2019 new'!$AM66),"","X")</f>
        <v/>
      </c>
      <c r="BB75" s="251" t="str">
        <f>IF(ISNUMBER('Transformed 2007'!$AO66),"","X")</f>
        <v/>
      </c>
      <c r="BC75" s="251" t="str">
        <f>IF(ISNUMBER('Transformed 2010'!$AO66),"","X")</f>
        <v/>
      </c>
      <c r="BD75" s="251" t="str">
        <f>IF(ISNUMBER('Transformed 2013'!$AO66),"","X")</f>
        <v/>
      </c>
      <c r="BE75" s="251" t="str">
        <f>IF(ISNUMBER('Transformed 2016'!$AO66),"","X")</f>
        <v/>
      </c>
      <c r="BF75" s="265" t="str">
        <f>IF(ISNUMBER('Transformed 2019 new'!$AO66),"","X")</f>
        <v/>
      </c>
    </row>
    <row r="76" spans="1:58" s="239" customFormat="1" ht="12.75" x14ac:dyDescent="0.2">
      <c r="A76" s="277" t="s">
        <v>76</v>
      </c>
      <c r="B76" s="266" t="s">
        <v>76</v>
      </c>
      <c r="C76" s="238"/>
      <c r="D76" s="238"/>
      <c r="E76" s="238"/>
      <c r="F76" s="238"/>
      <c r="G76" s="238"/>
      <c r="H76" s="239">
        <v>1</v>
      </c>
      <c r="U76" s="273"/>
      <c r="V76" s="276" t="s">
        <v>681</v>
      </c>
      <c r="W76" s="251" t="str">
        <f>IF(ISNUMBER('Transformed 2007'!AE67),IF(ISNUMBER('Transformed 2007'!AG67),IF(ISNUMBER('Transformed 2010'!AI67),IF(ISNUMBER('Transformed 2007'!AK67),IF(ISNUMBER('Transformed 2007'!AM67),IF(ISNUMBER('Transformed 2007'!AO67),"","X"),"X"),"X"),"X"),"X"),"X")</f>
        <v>X</v>
      </c>
      <c r="X76" s="251" t="str">
        <f>IF(ISNUMBER('Transformed 2010'!AE67),IF(ISNUMBER('Transformed 2010'!AG67),IF(ISNUMBER('Transformed 2010'!AI67),IF(ISNUMBER('Transformed 2010'!AK67),IF(ISNUMBER('Transformed 2010'!AM67),IF(ISNUMBER('Transformed 2010'!AO67),"","X"),"X"),"X"),"X"),"X"),"X")</f>
        <v>X</v>
      </c>
      <c r="Y76" s="251" t="str">
        <f>IF(ISNUMBER('Transformed 2013'!AE67),IF(ISNUMBER('Transformed 2013'!AG67),IF(ISNUMBER('Transformed 2013'!AI67),IF(ISNUMBER('Transformed 2013'!AK67),IF(ISNUMBER('Transformed 2013'!AM67),IF(ISNUMBER('Transformed 2013'!AO67),"","X"),"X"),"X"),"X"),"X"),"X")</f>
        <v>X</v>
      </c>
      <c r="Z76" s="251" t="str">
        <f>IF(ISNUMBER('Transformed 2016'!AE67),IF(ISNUMBER('Transformed 2016'!AG67),IF(ISNUMBER('Transformed 2016'!AI67),IF(ISNUMBER('Transformed 2016'!AK67),IF(ISNUMBER('Transformed 2016'!AM67),IF(ISNUMBER('Transformed 2016'!AO67),"","X"),"X"),"X"),"X"),"X"),"X")</f>
        <v>X</v>
      </c>
      <c r="AA76" s="251" t="str">
        <f>IF(ISNUMBER('Transformed 2019 new'!AE67),IF(ISNUMBER('Transformed 2019 new'!AG67),IF(ISNUMBER('Transformed 2019 new'!AI67),IF(ISNUMBER('Transformed 2019 new'!AK67),IF(ISNUMBER('Transformed 2019 new'!AM67),IF(ISNUMBER('Transformed 2019 new'!AO67),"","X"),"X"),"X"),"X"),"X"),"X")</f>
        <v>X</v>
      </c>
      <c r="AB76" s="259"/>
      <c r="AC76" s="251" t="str">
        <f>IF(ISNUMBER('Transformed 2007'!$AE67),"","X")</f>
        <v/>
      </c>
      <c r="AD76" s="251" t="str">
        <f>IF(ISNUMBER('Transformed 2010'!$AE67),"","X")</f>
        <v/>
      </c>
      <c r="AE76" s="251" t="str">
        <f>IF(ISNUMBER('Transformed 2013'!$AE67),"","X")</f>
        <v/>
      </c>
      <c r="AF76" s="251" t="str">
        <f>IF(ISNUMBER('Transformed 2016'!$AE67),"","X")</f>
        <v/>
      </c>
      <c r="AG76" s="265" t="str">
        <f>IF(ISNUMBER('Transformed 2019 new'!$AE67),"","X")</f>
        <v/>
      </c>
      <c r="AH76" s="251" t="str">
        <f>IF(ISNUMBER('Transformed 2007'!$AG67),"","X")</f>
        <v>X</v>
      </c>
      <c r="AI76" s="251" t="str">
        <f>IF(ISNUMBER('Transformed 2010'!$AG67),"","X")</f>
        <v>X</v>
      </c>
      <c r="AJ76" s="251" t="str">
        <f>IF(ISNUMBER('Transformed 2013'!$AG67),"","X")</f>
        <v>X</v>
      </c>
      <c r="AK76" s="251" t="str">
        <f>IF(ISNUMBER('Transformed 2016'!$AG67),"","X")</f>
        <v>X</v>
      </c>
      <c r="AL76" s="265" t="str">
        <f>IF(ISNUMBER('Transformed 2019 new'!$AG67),"","X")</f>
        <v>X</v>
      </c>
      <c r="AM76" s="251" t="str">
        <f>IF(ISNUMBER('Transformed 2007'!$AI67),"","X")</f>
        <v/>
      </c>
      <c r="AN76" s="251" t="str">
        <f>IF(ISNUMBER('Transformed 2010'!$AI67),"","X")</f>
        <v/>
      </c>
      <c r="AO76" s="251" t="str">
        <f>IF(ISNUMBER('Transformed 2013'!$AI67),"","X")</f>
        <v/>
      </c>
      <c r="AP76" s="251" t="str">
        <f>IF(ISNUMBER('Transformed 2016'!$AI67),"","X")</f>
        <v/>
      </c>
      <c r="AQ76" s="265" t="str">
        <f>IF(ISNUMBER('Transformed 2019 new'!$AI67),"","X")</f>
        <v/>
      </c>
      <c r="AR76" s="251" t="str">
        <f>IF(ISNUMBER('Transformed 2007'!$AK67),"","X")</f>
        <v/>
      </c>
      <c r="AS76" s="251" t="str">
        <f>IF(ISNUMBER('Transformed 2010'!$AK67),"","X")</f>
        <v/>
      </c>
      <c r="AT76" s="251" t="str">
        <f>IF(ISNUMBER('Transformed 2013'!$AK67),"","X")</f>
        <v/>
      </c>
      <c r="AU76" s="251" t="str">
        <f>IF(ISNUMBER('Transformed 2016'!$AK67),"","X")</f>
        <v/>
      </c>
      <c r="AV76" s="265" t="str">
        <f>IF(ISNUMBER('Transformed 2019 new'!$AK67),"","X")</f>
        <v/>
      </c>
      <c r="AW76" s="251" t="str">
        <f>IF(ISNUMBER('Transformed 2007'!$AM67),"","X")</f>
        <v/>
      </c>
      <c r="AX76" s="251" t="str">
        <f>IF(ISNUMBER('Transformed 2010'!$AM67),"","X")</f>
        <v/>
      </c>
      <c r="AY76" s="251" t="str">
        <f>IF(ISNUMBER('Transformed 2013'!$AM67),"","X")</f>
        <v/>
      </c>
      <c r="AZ76" s="251" t="str">
        <f>IF(ISNUMBER('Transformed 2016'!$AM67),"","X")</f>
        <v/>
      </c>
      <c r="BA76" s="265" t="str">
        <f>IF(ISNUMBER('Transformed 2019 new'!$AM67),"","X")</f>
        <v/>
      </c>
      <c r="BB76" s="251" t="str">
        <f>IF(ISNUMBER('Transformed 2007'!$AO67),"","X")</f>
        <v/>
      </c>
      <c r="BC76" s="251" t="str">
        <f>IF(ISNUMBER('Transformed 2010'!$AO67),"","X")</f>
        <v/>
      </c>
      <c r="BD76" s="251" t="str">
        <f>IF(ISNUMBER('Transformed 2013'!$AO67),"","X")</f>
        <v/>
      </c>
      <c r="BE76" s="251" t="str">
        <f>IF(ISNUMBER('Transformed 2016'!$AO67),"","X")</f>
        <v/>
      </c>
      <c r="BF76" s="265" t="str">
        <f>IF(ISNUMBER('Transformed 2019 new'!$AO67),"","X")</f>
        <v/>
      </c>
    </row>
    <row r="77" spans="1:58" s="239" customFormat="1" ht="12.75" x14ac:dyDescent="0.2">
      <c r="A77" s="240" t="s">
        <v>77</v>
      </c>
      <c r="B77" s="225" t="s">
        <v>77</v>
      </c>
      <c r="C77" s="238">
        <f>'Transformed 2007'!Y68</f>
        <v>0.77343726461875018</v>
      </c>
      <c r="D77" s="238">
        <f>'Transformed 2010'!Y68</f>
        <v>0.78599097917321437</v>
      </c>
      <c r="E77" s="238">
        <f>'Transformed 2013'!Y68</f>
        <v>0.80185051837767851</v>
      </c>
      <c r="F77" s="238">
        <f>'Transformed 2016'!Y68</f>
        <v>0.81615126854642861</v>
      </c>
      <c r="G77" s="238">
        <f>'Transformed 2019 new'!Y68</f>
        <v>0.78468805089169602</v>
      </c>
      <c r="L77" s="239">
        <v>1</v>
      </c>
      <c r="Q77" s="250">
        <f t="shared" si="13"/>
        <v>1.0162310702221624</v>
      </c>
      <c r="R77" s="250">
        <f t="shared" si="13"/>
        <v>1.0201777623722181</v>
      </c>
      <c r="S77" s="250">
        <f t="shared" si="13"/>
        <v>1.0178346834490843</v>
      </c>
      <c r="T77" s="250">
        <f t="shared" si="13"/>
        <v>0.96144928168675303</v>
      </c>
      <c r="U77" s="272">
        <f t="shared" si="14"/>
        <v>1.0145464755677265</v>
      </c>
      <c r="W77" s="251" t="str">
        <f>IF(ISNUMBER('Transformed 2007'!AE68),IF(ISNUMBER('Transformed 2007'!AG68),IF(ISNUMBER('Transformed 2010'!AI68),IF(ISNUMBER('Transformed 2007'!AK68),IF(ISNUMBER('Transformed 2007'!AM68),IF(ISNUMBER('Transformed 2007'!AO68),"","X"),"X"),"X"),"X"),"X"),"X")</f>
        <v/>
      </c>
      <c r="X77" s="251" t="str">
        <f>IF(ISNUMBER('Transformed 2010'!AE68),IF(ISNUMBER('Transformed 2010'!AG68),IF(ISNUMBER('Transformed 2010'!AI68),IF(ISNUMBER('Transformed 2010'!AK68),IF(ISNUMBER('Transformed 2010'!AM68),IF(ISNUMBER('Transformed 2010'!AO68),"","X"),"X"),"X"),"X"),"X"),"X")</f>
        <v/>
      </c>
      <c r="Y77" s="251" t="str">
        <f>IF(ISNUMBER('Transformed 2013'!AE68),IF(ISNUMBER('Transformed 2013'!AG68),IF(ISNUMBER('Transformed 2013'!AI68),IF(ISNUMBER('Transformed 2013'!AK68),IF(ISNUMBER('Transformed 2013'!AM68),IF(ISNUMBER('Transformed 2013'!AO68),"","X"),"X"),"X"),"X"),"X"),"X")</f>
        <v/>
      </c>
      <c r="Z77" s="251" t="str">
        <f>IF(ISNUMBER('Transformed 2016'!AE68),IF(ISNUMBER('Transformed 2016'!AG68),IF(ISNUMBER('Transformed 2016'!AI68),IF(ISNUMBER('Transformed 2016'!AK68),IF(ISNUMBER('Transformed 2016'!AM68),IF(ISNUMBER('Transformed 2016'!AO68),"","X"),"X"),"X"),"X"),"X"),"X")</f>
        <v/>
      </c>
      <c r="AA77" s="251" t="str">
        <f>IF(ISNUMBER('Transformed 2019 new'!AE68),IF(ISNUMBER('Transformed 2019 new'!AG68),IF(ISNUMBER('Transformed 2019 new'!AI68),IF(ISNUMBER('Transformed 2019 new'!AK68),IF(ISNUMBER('Transformed 2019 new'!AM68),IF(ISNUMBER('Transformed 2019 new'!AO68),"","X"),"X"),"X"),"X"),"X"),"X")</f>
        <v/>
      </c>
      <c r="AB77" s="259"/>
      <c r="AC77" s="251" t="str">
        <f>IF(ISNUMBER('Transformed 2007'!$AE68),"","X")</f>
        <v/>
      </c>
      <c r="AD77" s="251" t="str">
        <f>IF(ISNUMBER('Transformed 2010'!$AE68),"","X")</f>
        <v/>
      </c>
      <c r="AE77" s="251" t="str">
        <f>IF(ISNUMBER('Transformed 2013'!$AE68),"","X")</f>
        <v/>
      </c>
      <c r="AF77" s="251" t="str">
        <f>IF(ISNUMBER('Transformed 2016'!$AE68),"","X")</f>
        <v/>
      </c>
      <c r="AG77" s="265" t="str">
        <f>IF(ISNUMBER('Transformed 2019 new'!$AE68),"","X")</f>
        <v/>
      </c>
      <c r="AH77" s="251" t="str">
        <f>IF(ISNUMBER('Transformed 2007'!$AG68),"","X")</f>
        <v/>
      </c>
      <c r="AI77" s="251" t="str">
        <f>IF(ISNUMBER('Transformed 2010'!$AG68),"","X")</f>
        <v/>
      </c>
      <c r="AJ77" s="251" t="str">
        <f>IF(ISNUMBER('Transformed 2013'!$AG68),"","X")</f>
        <v/>
      </c>
      <c r="AK77" s="251" t="str">
        <f>IF(ISNUMBER('Transformed 2016'!$AG68),"","X")</f>
        <v/>
      </c>
      <c r="AL77" s="265" t="str">
        <f>IF(ISNUMBER('Transformed 2019 new'!$AG68),"","X")</f>
        <v/>
      </c>
      <c r="AM77" s="251" t="str">
        <f>IF(ISNUMBER('Transformed 2007'!$AI68),"","X")</f>
        <v/>
      </c>
      <c r="AN77" s="251" t="str">
        <f>IF(ISNUMBER('Transformed 2010'!$AI68),"","X")</f>
        <v/>
      </c>
      <c r="AO77" s="251" t="str">
        <f>IF(ISNUMBER('Transformed 2013'!$AI68),"","X")</f>
        <v/>
      </c>
      <c r="AP77" s="251" t="str">
        <f>IF(ISNUMBER('Transformed 2016'!$AI68),"","X")</f>
        <v/>
      </c>
      <c r="AQ77" s="265" t="str">
        <f>IF(ISNUMBER('Transformed 2019 new'!$AI68),"","X")</f>
        <v/>
      </c>
      <c r="AR77" s="251" t="str">
        <f>IF(ISNUMBER('Transformed 2007'!$AK68),"","X")</f>
        <v/>
      </c>
      <c r="AS77" s="251" t="str">
        <f>IF(ISNUMBER('Transformed 2010'!$AK68),"","X")</f>
        <v/>
      </c>
      <c r="AT77" s="251" t="str">
        <f>IF(ISNUMBER('Transformed 2013'!$AK68),"","X")</f>
        <v/>
      </c>
      <c r="AU77" s="251" t="str">
        <f>IF(ISNUMBER('Transformed 2016'!$AK68),"","X")</f>
        <v/>
      </c>
      <c r="AV77" s="265" t="str">
        <f>IF(ISNUMBER('Transformed 2019 new'!$AK68),"","X")</f>
        <v/>
      </c>
      <c r="AW77" s="251" t="str">
        <f>IF(ISNUMBER('Transformed 2007'!$AM68),"","X")</f>
        <v/>
      </c>
      <c r="AX77" s="251" t="str">
        <f>IF(ISNUMBER('Transformed 2010'!$AM68),"","X")</f>
        <v/>
      </c>
      <c r="AY77" s="251" t="str">
        <f>IF(ISNUMBER('Transformed 2013'!$AM68),"","X")</f>
        <v/>
      </c>
      <c r="AZ77" s="251" t="str">
        <f>IF(ISNUMBER('Transformed 2016'!$AM68),"","X")</f>
        <v/>
      </c>
      <c r="BA77" s="265" t="str">
        <f>IF(ISNUMBER('Transformed 2019 new'!$AM68),"","X")</f>
        <v/>
      </c>
      <c r="BB77" s="251" t="str">
        <f>IF(ISNUMBER('Transformed 2007'!$AO68),"","X")</f>
        <v/>
      </c>
      <c r="BC77" s="251" t="str">
        <f>IF(ISNUMBER('Transformed 2010'!$AO68),"","X")</f>
        <v/>
      </c>
      <c r="BD77" s="251" t="str">
        <f>IF(ISNUMBER('Transformed 2013'!$AO68),"","X")</f>
        <v/>
      </c>
      <c r="BE77" s="251" t="str">
        <f>IF(ISNUMBER('Transformed 2016'!$AO68),"","X")</f>
        <v/>
      </c>
      <c r="BF77" s="265" t="str">
        <f>IF(ISNUMBER('Transformed 2019 new'!$AO68),"","X")</f>
        <v/>
      </c>
    </row>
    <row r="78" spans="1:58" s="239" customFormat="1" ht="12.75" x14ac:dyDescent="0.2">
      <c r="A78" s="240" t="s">
        <v>176</v>
      </c>
      <c r="B78" s="226" t="s">
        <v>176</v>
      </c>
      <c r="C78" s="238">
        <f>'Transformed 2007'!Y69</f>
        <v>0.69730287048660711</v>
      </c>
      <c r="D78" s="238">
        <f>'Transformed 2010'!Y69</f>
        <v>0.66833791624107153</v>
      </c>
      <c r="E78" s="238">
        <f>'Transformed 2013'!Y69</f>
        <v>0.68663725893482153</v>
      </c>
      <c r="F78" s="238">
        <f>'Transformed 2016'!Y69</f>
        <v>0.71891248967142862</v>
      </c>
      <c r="G78" s="238">
        <f>'Transformed 2019 new'!Y69</f>
        <v>0.74065678258393719</v>
      </c>
      <c r="M78" s="239">
        <v>1</v>
      </c>
      <c r="Q78" s="250">
        <f t="shared" si="13"/>
        <v>0.95846144412782552</v>
      </c>
      <c r="R78" s="250">
        <f t="shared" si="13"/>
        <v>1.027380374880825</v>
      </c>
      <c r="S78" s="250">
        <f t="shared" si="13"/>
        <v>1.0470047762725192</v>
      </c>
      <c r="T78" s="250">
        <f t="shared" si="13"/>
        <v>1.0302460914574547</v>
      </c>
      <c r="U78" s="272">
        <f t="shared" si="14"/>
        <v>1.0621737180962354</v>
      </c>
      <c r="W78" s="251" t="str">
        <f>IF(ISNUMBER('Transformed 2007'!AE69),IF(ISNUMBER('Transformed 2007'!AG69),IF(ISNUMBER('Transformed 2010'!AI69),IF(ISNUMBER('Transformed 2007'!AK69),IF(ISNUMBER('Transformed 2007'!AM69),IF(ISNUMBER('Transformed 2007'!AO69),"","X"),"X"),"X"),"X"),"X"),"X")</f>
        <v/>
      </c>
      <c r="X78" s="251" t="str">
        <f>IF(ISNUMBER('Transformed 2010'!AE69),IF(ISNUMBER('Transformed 2010'!AG69),IF(ISNUMBER('Transformed 2010'!AI69),IF(ISNUMBER('Transformed 2010'!AK69),IF(ISNUMBER('Transformed 2010'!AM69),IF(ISNUMBER('Transformed 2010'!AO69),"","X"),"X"),"X"),"X"),"X"),"X")</f>
        <v/>
      </c>
      <c r="Y78" s="251" t="str">
        <f>IF(ISNUMBER('Transformed 2013'!AE69),IF(ISNUMBER('Transformed 2013'!AG69),IF(ISNUMBER('Transformed 2013'!AI69),IF(ISNUMBER('Transformed 2013'!AK69),IF(ISNUMBER('Transformed 2013'!AM69),IF(ISNUMBER('Transformed 2013'!AO69),"","X"),"X"),"X"),"X"),"X"),"X")</f>
        <v/>
      </c>
      <c r="Z78" s="251" t="str">
        <f>IF(ISNUMBER('Transformed 2016'!AE69),IF(ISNUMBER('Transformed 2016'!AG69),IF(ISNUMBER('Transformed 2016'!AI69),IF(ISNUMBER('Transformed 2016'!AK69),IF(ISNUMBER('Transformed 2016'!AM69),IF(ISNUMBER('Transformed 2016'!AO69),"","X"),"X"),"X"),"X"),"X"),"X")</f>
        <v/>
      </c>
      <c r="AA78" s="251" t="str">
        <f>IF(ISNUMBER('Transformed 2019 new'!AE69),IF(ISNUMBER('Transformed 2019 new'!AG69),IF(ISNUMBER('Transformed 2019 new'!AI69),IF(ISNUMBER('Transformed 2019 new'!AK69),IF(ISNUMBER('Transformed 2019 new'!AM69),IF(ISNUMBER('Transformed 2019 new'!AO69),"","X"),"X"),"X"),"X"),"X"),"X")</f>
        <v/>
      </c>
      <c r="AB78" s="259"/>
      <c r="AC78" s="251" t="str">
        <f>IF(ISNUMBER('Transformed 2007'!$AE69),"","X")</f>
        <v/>
      </c>
      <c r="AD78" s="251" t="str">
        <f>IF(ISNUMBER('Transformed 2010'!$AE69),"","X")</f>
        <v/>
      </c>
      <c r="AE78" s="251" t="str">
        <f>IF(ISNUMBER('Transformed 2013'!$AE69),"","X")</f>
        <v/>
      </c>
      <c r="AF78" s="251" t="str">
        <f>IF(ISNUMBER('Transformed 2016'!$AE69),"","X")</f>
        <v/>
      </c>
      <c r="AG78" s="265" t="str">
        <f>IF(ISNUMBER('Transformed 2019 new'!$AE69),"","X")</f>
        <v/>
      </c>
      <c r="AH78" s="251" t="str">
        <f>IF(ISNUMBER('Transformed 2007'!$AG69),"","X")</f>
        <v/>
      </c>
      <c r="AI78" s="251" t="str">
        <f>IF(ISNUMBER('Transformed 2010'!$AG69),"","X")</f>
        <v/>
      </c>
      <c r="AJ78" s="251" t="str">
        <f>IF(ISNUMBER('Transformed 2013'!$AG69),"","X")</f>
        <v/>
      </c>
      <c r="AK78" s="251" t="str">
        <f>IF(ISNUMBER('Transformed 2016'!$AG69),"","X")</f>
        <v/>
      </c>
      <c r="AL78" s="265" t="str">
        <f>IF(ISNUMBER('Transformed 2019 new'!$AG69),"","X")</f>
        <v/>
      </c>
      <c r="AM78" s="251" t="str">
        <f>IF(ISNUMBER('Transformed 2007'!$AI69),"","X")</f>
        <v/>
      </c>
      <c r="AN78" s="251" t="str">
        <f>IF(ISNUMBER('Transformed 2010'!$AI69),"","X")</f>
        <v/>
      </c>
      <c r="AO78" s="251" t="str">
        <f>IF(ISNUMBER('Transformed 2013'!$AI69),"","X")</f>
        <v/>
      </c>
      <c r="AP78" s="251" t="str">
        <f>IF(ISNUMBER('Transformed 2016'!$AI69),"","X")</f>
        <v/>
      </c>
      <c r="AQ78" s="265" t="str">
        <f>IF(ISNUMBER('Transformed 2019 new'!$AI69),"","X")</f>
        <v/>
      </c>
      <c r="AR78" s="251" t="str">
        <f>IF(ISNUMBER('Transformed 2007'!$AK69),"","X")</f>
        <v/>
      </c>
      <c r="AS78" s="251" t="str">
        <f>IF(ISNUMBER('Transformed 2010'!$AK69),"","X")</f>
        <v/>
      </c>
      <c r="AT78" s="251" t="str">
        <f>IF(ISNUMBER('Transformed 2013'!$AK69),"","X")</f>
        <v/>
      </c>
      <c r="AU78" s="251" t="str">
        <f>IF(ISNUMBER('Transformed 2016'!$AK69),"","X")</f>
        <v/>
      </c>
      <c r="AV78" s="265" t="str">
        <f>IF(ISNUMBER('Transformed 2019 new'!$AK69),"","X")</f>
        <v/>
      </c>
      <c r="AW78" s="251" t="str">
        <f>IF(ISNUMBER('Transformed 2007'!$AM69),"","X")</f>
        <v/>
      </c>
      <c r="AX78" s="251" t="str">
        <f>IF(ISNUMBER('Transformed 2010'!$AM69),"","X")</f>
        <v/>
      </c>
      <c r="AY78" s="251" t="str">
        <f>IF(ISNUMBER('Transformed 2013'!$AM69),"","X")</f>
        <v/>
      </c>
      <c r="AZ78" s="251" t="str">
        <f>IF(ISNUMBER('Transformed 2016'!$AM69),"","X")</f>
        <v/>
      </c>
      <c r="BA78" s="265" t="str">
        <f>IF(ISNUMBER('Transformed 2019 new'!$AM69),"","X")</f>
        <v/>
      </c>
      <c r="BB78" s="251" t="str">
        <f>IF(ISNUMBER('Transformed 2007'!$AO69),"","X")</f>
        <v/>
      </c>
      <c r="BC78" s="251" t="str">
        <f>IF(ISNUMBER('Transformed 2010'!$AO69),"","X")</f>
        <v/>
      </c>
      <c r="BD78" s="251" t="str">
        <f>IF(ISNUMBER('Transformed 2013'!$AO69),"","X")</f>
        <v/>
      </c>
      <c r="BE78" s="251" t="str">
        <f>IF(ISNUMBER('Transformed 2016'!$AO69),"","X")</f>
        <v/>
      </c>
      <c r="BF78" s="265" t="str">
        <f>IF(ISNUMBER('Transformed 2019 new'!$AO69),"","X")</f>
        <v/>
      </c>
    </row>
    <row r="79" spans="1:58" s="239" customFormat="1" ht="12.75" x14ac:dyDescent="0.2">
      <c r="A79" s="240" t="s">
        <v>79</v>
      </c>
      <c r="B79" s="225" t="s">
        <v>79</v>
      </c>
      <c r="C79" s="238">
        <f>'Transformed 2007'!Y70</f>
        <v>0.67221832083214295</v>
      </c>
      <c r="D79" s="238">
        <f>'Transformed 2010'!Y70</f>
        <v>0.66988478471696433</v>
      </c>
      <c r="E79" s="238">
        <f>'Transformed 2013'!Y70</f>
        <v>0.67818620044017863</v>
      </c>
      <c r="F79" s="238">
        <f>'Transformed 2016'!Y70</f>
        <v>0.68423244373839287</v>
      </c>
      <c r="G79" s="238">
        <f>'Transformed 2019 new'!Y70</f>
        <v>0.71925807571722922</v>
      </c>
      <c r="L79" s="239">
        <v>1</v>
      </c>
      <c r="Q79" s="250">
        <f t="shared" si="13"/>
        <v>0.99652860381387709</v>
      </c>
      <c r="R79" s="250">
        <f t="shared" si="13"/>
        <v>1.0123923037402944</v>
      </c>
      <c r="S79" s="250">
        <f t="shared" si="13"/>
        <v>1.0089153145467866</v>
      </c>
      <c r="T79" s="250">
        <f t="shared" si="13"/>
        <v>1.0511896685101181</v>
      </c>
      <c r="U79" s="272">
        <f t="shared" si="14"/>
        <v>1.0699769009967706</v>
      </c>
      <c r="W79" s="251" t="str">
        <f>IF(ISNUMBER('Transformed 2007'!AE70),IF(ISNUMBER('Transformed 2007'!AG70),IF(ISNUMBER('Transformed 2010'!AI70),IF(ISNUMBER('Transformed 2007'!AK70),IF(ISNUMBER('Transformed 2007'!AM70),IF(ISNUMBER('Transformed 2007'!AO70),"","X"),"X"),"X"),"X"),"X"),"X")</f>
        <v/>
      </c>
      <c r="X79" s="251" t="str">
        <f>IF(ISNUMBER('Transformed 2010'!AE70),IF(ISNUMBER('Transformed 2010'!AG70),IF(ISNUMBER('Transformed 2010'!AI70),IF(ISNUMBER('Transformed 2010'!AK70),IF(ISNUMBER('Transformed 2010'!AM70),IF(ISNUMBER('Transformed 2010'!AO70),"","X"),"X"),"X"),"X"),"X"),"X")</f>
        <v/>
      </c>
      <c r="Y79" s="251" t="str">
        <f>IF(ISNUMBER('Transformed 2013'!AE70),IF(ISNUMBER('Transformed 2013'!AG70),IF(ISNUMBER('Transformed 2013'!AI70),IF(ISNUMBER('Transformed 2013'!AK70),IF(ISNUMBER('Transformed 2013'!AM70),IF(ISNUMBER('Transformed 2013'!AO70),"","X"),"X"),"X"),"X"),"X"),"X")</f>
        <v/>
      </c>
      <c r="Z79" s="251" t="str">
        <f>IF(ISNUMBER('Transformed 2016'!AE70),IF(ISNUMBER('Transformed 2016'!AG70),IF(ISNUMBER('Transformed 2016'!AI70),IF(ISNUMBER('Transformed 2016'!AK70),IF(ISNUMBER('Transformed 2016'!AM70),IF(ISNUMBER('Transformed 2016'!AO70),"","X"),"X"),"X"),"X"),"X"),"X")</f>
        <v/>
      </c>
      <c r="AA79" s="251" t="str">
        <f>IF(ISNUMBER('Transformed 2019 new'!AE70),IF(ISNUMBER('Transformed 2019 new'!AG70),IF(ISNUMBER('Transformed 2019 new'!AI70),IF(ISNUMBER('Transformed 2019 new'!AK70),IF(ISNUMBER('Transformed 2019 new'!AM70),IF(ISNUMBER('Transformed 2019 new'!AO70),"","X"),"X"),"X"),"X"),"X"),"X")</f>
        <v/>
      </c>
      <c r="AB79" s="259"/>
      <c r="AC79" s="251" t="str">
        <f>IF(ISNUMBER('Transformed 2007'!$AE70),"","X")</f>
        <v/>
      </c>
      <c r="AD79" s="251" t="str">
        <f>IF(ISNUMBER('Transformed 2010'!$AE70),"","X")</f>
        <v/>
      </c>
      <c r="AE79" s="251" t="str">
        <f>IF(ISNUMBER('Transformed 2013'!$AE70),"","X")</f>
        <v/>
      </c>
      <c r="AF79" s="251" t="str">
        <f>IF(ISNUMBER('Transformed 2016'!$AE70),"","X")</f>
        <v/>
      </c>
      <c r="AG79" s="265" t="str">
        <f>IF(ISNUMBER('Transformed 2019 new'!$AE70),"","X")</f>
        <v/>
      </c>
      <c r="AH79" s="251" t="str">
        <f>IF(ISNUMBER('Transformed 2007'!$AG70),"","X")</f>
        <v/>
      </c>
      <c r="AI79" s="251" t="str">
        <f>IF(ISNUMBER('Transformed 2010'!$AG70),"","X")</f>
        <v/>
      </c>
      <c r="AJ79" s="251" t="str">
        <f>IF(ISNUMBER('Transformed 2013'!$AG70),"","X")</f>
        <v/>
      </c>
      <c r="AK79" s="251" t="str">
        <f>IF(ISNUMBER('Transformed 2016'!$AG70),"","X")</f>
        <v/>
      </c>
      <c r="AL79" s="265" t="str">
        <f>IF(ISNUMBER('Transformed 2019 new'!$AG70),"","X")</f>
        <v/>
      </c>
      <c r="AM79" s="251" t="str">
        <f>IF(ISNUMBER('Transformed 2007'!$AI70),"","X")</f>
        <v/>
      </c>
      <c r="AN79" s="251" t="str">
        <f>IF(ISNUMBER('Transformed 2010'!$AI70),"","X")</f>
        <v/>
      </c>
      <c r="AO79" s="251" t="str">
        <f>IF(ISNUMBER('Transformed 2013'!$AI70),"","X")</f>
        <v/>
      </c>
      <c r="AP79" s="251" t="str">
        <f>IF(ISNUMBER('Transformed 2016'!$AI70),"","X")</f>
        <v/>
      </c>
      <c r="AQ79" s="265" t="str">
        <f>IF(ISNUMBER('Transformed 2019 new'!$AI70),"","X")</f>
        <v/>
      </c>
      <c r="AR79" s="251" t="str">
        <f>IF(ISNUMBER('Transformed 2007'!$AK70),"","X")</f>
        <v/>
      </c>
      <c r="AS79" s="251" t="str">
        <f>IF(ISNUMBER('Transformed 2010'!$AK70),"","X")</f>
        <v/>
      </c>
      <c r="AT79" s="251" t="str">
        <f>IF(ISNUMBER('Transformed 2013'!$AK70),"","X")</f>
        <v/>
      </c>
      <c r="AU79" s="251" t="str">
        <f>IF(ISNUMBER('Transformed 2016'!$AK70),"","X")</f>
        <v/>
      </c>
      <c r="AV79" s="265" t="str">
        <f>IF(ISNUMBER('Transformed 2019 new'!$AK70),"","X")</f>
        <v/>
      </c>
      <c r="AW79" s="251" t="str">
        <f>IF(ISNUMBER('Transformed 2007'!$AM70),"","X")</f>
        <v/>
      </c>
      <c r="AX79" s="251" t="str">
        <f>IF(ISNUMBER('Transformed 2010'!$AM70),"","X")</f>
        <v/>
      </c>
      <c r="AY79" s="251" t="str">
        <f>IF(ISNUMBER('Transformed 2013'!$AM70),"","X")</f>
        <v/>
      </c>
      <c r="AZ79" s="251" t="str">
        <f>IF(ISNUMBER('Transformed 2016'!$AM70),"","X")</f>
        <v/>
      </c>
      <c r="BA79" s="265" t="str">
        <f>IF(ISNUMBER('Transformed 2019 new'!$AM70),"","X")</f>
        <v/>
      </c>
      <c r="BB79" s="251" t="str">
        <f>IF(ISNUMBER('Transformed 2007'!$AO70),"","X")</f>
        <v/>
      </c>
      <c r="BC79" s="251" t="str">
        <f>IF(ISNUMBER('Transformed 2010'!$AO70),"","X")</f>
        <v/>
      </c>
      <c r="BD79" s="251" t="str">
        <f>IF(ISNUMBER('Transformed 2013'!$AO70),"","X")</f>
        <v/>
      </c>
      <c r="BE79" s="251" t="str">
        <f>IF(ISNUMBER('Transformed 2016'!$AO70),"","X")</f>
        <v/>
      </c>
      <c r="BF79" s="265" t="str">
        <f>IF(ISNUMBER('Transformed 2019 new'!$AO70),"","X")</f>
        <v/>
      </c>
    </row>
    <row r="80" spans="1:58" s="239" customFormat="1" ht="12.75" x14ac:dyDescent="0.2">
      <c r="A80" s="240" t="s">
        <v>80</v>
      </c>
      <c r="B80" s="225" t="s">
        <v>80</v>
      </c>
      <c r="C80" s="238">
        <f>'Transformed 2007'!Y71</f>
        <v>0.51272295763078635</v>
      </c>
      <c r="D80" s="238">
        <f>'Transformed 2010'!Y71</f>
        <v>0.52502063222096496</v>
      </c>
      <c r="E80" s="238">
        <f>'Transformed 2013'!Y71</f>
        <v>0.53060631920489354</v>
      </c>
      <c r="F80" s="238">
        <f>'Transformed 2016'!Y71</f>
        <v>0.53637838440667918</v>
      </c>
      <c r="G80" s="238">
        <f>'Transformed 2019 new'!Y71</f>
        <v>0.53257741148755799</v>
      </c>
      <c r="N80" s="239">
        <v>1</v>
      </c>
      <c r="Q80" s="250">
        <f t="shared" si="13"/>
        <v>1.0239850281856</v>
      </c>
      <c r="R80" s="250">
        <f t="shared" si="13"/>
        <v>1.0106389856724292</v>
      </c>
      <c r="S80" s="250">
        <f t="shared" si="13"/>
        <v>1.0108782443647393</v>
      </c>
      <c r="T80" s="250">
        <f t="shared" si="13"/>
        <v>0.9929136351694603</v>
      </c>
      <c r="U80" s="272">
        <f t="shared" si="14"/>
        <v>1.0387235515033617</v>
      </c>
      <c r="W80" s="251" t="str">
        <f>IF(ISNUMBER('Transformed 2007'!AE71),IF(ISNUMBER('Transformed 2007'!AG71),IF(ISNUMBER('Transformed 2010'!AI71),IF(ISNUMBER('Transformed 2007'!AK71),IF(ISNUMBER('Transformed 2007'!AM71),IF(ISNUMBER('Transformed 2007'!AO71),"","X"),"X"),"X"),"X"),"X"),"X")</f>
        <v/>
      </c>
      <c r="X80" s="251" t="str">
        <f>IF(ISNUMBER('Transformed 2010'!AE71),IF(ISNUMBER('Transformed 2010'!AG71),IF(ISNUMBER('Transformed 2010'!AI71),IF(ISNUMBER('Transformed 2010'!AK71),IF(ISNUMBER('Transformed 2010'!AM71),IF(ISNUMBER('Transformed 2010'!AO71),"","X"),"X"),"X"),"X"),"X"),"X")</f>
        <v/>
      </c>
      <c r="Y80" s="251" t="str">
        <f>IF(ISNUMBER('Transformed 2013'!AE71),IF(ISNUMBER('Transformed 2013'!AG71),IF(ISNUMBER('Transformed 2013'!AI71),IF(ISNUMBER('Transformed 2013'!AK71),IF(ISNUMBER('Transformed 2013'!AM71),IF(ISNUMBER('Transformed 2013'!AO71),"","X"),"X"),"X"),"X"),"X"),"X")</f>
        <v/>
      </c>
      <c r="Z80" s="251" t="str">
        <f>IF(ISNUMBER('Transformed 2016'!AE71),IF(ISNUMBER('Transformed 2016'!AG71),IF(ISNUMBER('Transformed 2016'!AI71),IF(ISNUMBER('Transformed 2016'!AK71),IF(ISNUMBER('Transformed 2016'!AM71),IF(ISNUMBER('Transformed 2016'!AO71),"","X"),"X"),"X"),"X"),"X"),"X")</f>
        <v/>
      </c>
      <c r="AA80" s="251" t="str">
        <f>IF(ISNUMBER('Transformed 2019 new'!AE71),IF(ISNUMBER('Transformed 2019 new'!AG71),IF(ISNUMBER('Transformed 2019 new'!AI71),IF(ISNUMBER('Transformed 2019 new'!AK71),IF(ISNUMBER('Transformed 2019 new'!AM71),IF(ISNUMBER('Transformed 2019 new'!AO71),"","X"),"X"),"X"),"X"),"X"),"X")</f>
        <v/>
      </c>
      <c r="AB80" s="259"/>
      <c r="AC80" s="251" t="str">
        <f>IF(ISNUMBER('Transformed 2007'!$AE71),"","X")</f>
        <v/>
      </c>
      <c r="AD80" s="251" t="str">
        <f>IF(ISNUMBER('Transformed 2010'!$AE71),"","X")</f>
        <v/>
      </c>
      <c r="AE80" s="251" t="str">
        <f>IF(ISNUMBER('Transformed 2013'!$AE71),"","X")</f>
        <v/>
      </c>
      <c r="AF80" s="251" t="str">
        <f>IF(ISNUMBER('Transformed 2016'!$AE71),"","X")</f>
        <v/>
      </c>
      <c r="AG80" s="265" t="str">
        <f>IF(ISNUMBER('Transformed 2019 new'!$AE71),"","X")</f>
        <v/>
      </c>
      <c r="AH80" s="251" t="str">
        <f>IF(ISNUMBER('Transformed 2007'!$AG71),"","X")</f>
        <v/>
      </c>
      <c r="AI80" s="251" t="str">
        <f>IF(ISNUMBER('Transformed 2010'!$AG71),"","X")</f>
        <v/>
      </c>
      <c r="AJ80" s="251" t="str">
        <f>IF(ISNUMBER('Transformed 2013'!$AG71),"","X")</f>
        <v/>
      </c>
      <c r="AK80" s="251" t="str">
        <f>IF(ISNUMBER('Transformed 2016'!$AG71),"","X")</f>
        <v/>
      </c>
      <c r="AL80" s="265" t="str">
        <f>IF(ISNUMBER('Transformed 2019 new'!$AG71),"","X")</f>
        <v/>
      </c>
      <c r="AM80" s="251" t="str">
        <f>IF(ISNUMBER('Transformed 2007'!$AI71),"","X")</f>
        <v/>
      </c>
      <c r="AN80" s="251" t="str">
        <f>IF(ISNUMBER('Transformed 2010'!$AI71),"","X")</f>
        <v/>
      </c>
      <c r="AO80" s="251" t="str">
        <f>IF(ISNUMBER('Transformed 2013'!$AI71),"","X")</f>
        <v/>
      </c>
      <c r="AP80" s="251" t="str">
        <f>IF(ISNUMBER('Transformed 2016'!$AI71),"","X")</f>
        <v/>
      </c>
      <c r="AQ80" s="265" t="str">
        <f>IF(ISNUMBER('Transformed 2019 new'!$AI71),"","X")</f>
        <v/>
      </c>
      <c r="AR80" s="251" t="str">
        <f>IF(ISNUMBER('Transformed 2007'!$AK71),"","X")</f>
        <v/>
      </c>
      <c r="AS80" s="251" t="str">
        <f>IF(ISNUMBER('Transformed 2010'!$AK71),"","X")</f>
        <v/>
      </c>
      <c r="AT80" s="251" t="str">
        <f>IF(ISNUMBER('Transformed 2013'!$AK71),"","X")</f>
        <v/>
      </c>
      <c r="AU80" s="251" t="str">
        <f>IF(ISNUMBER('Transformed 2016'!$AK71),"","X")</f>
        <v/>
      </c>
      <c r="AV80" s="265" t="str">
        <f>IF(ISNUMBER('Transformed 2019 new'!$AK71),"","X")</f>
        <v/>
      </c>
      <c r="AW80" s="251" t="str">
        <f>IF(ISNUMBER('Transformed 2007'!$AM71),"","X")</f>
        <v/>
      </c>
      <c r="AX80" s="251" t="str">
        <f>IF(ISNUMBER('Transformed 2010'!$AM71),"","X")</f>
        <v/>
      </c>
      <c r="AY80" s="251" t="str">
        <f>IF(ISNUMBER('Transformed 2013'!$AM71),"","X")</f>
        <v/>
      </c>
      <c r="AZ80" s="251" t="str">
        <f>IF(ISNUMBER('Transformed 2016'!$AM71),"","X")</f>
        <v/>
      </c>
      <c r="BA80" s="265" t="str">
        <f>IF(ISNUMBER('Transformed 2019 new'!$AM71),"","X")</f>
        <v/>
      </c>
      <c r="BB80" s="251" t="str">
        <f>IF(ISNUMBER('Transformed 2007'!$AO71),"","X")</f>
        <v/>
      </c>
      <c r="BC80" s="251" t="str">
        <f>IF(ISNUMBER('Transformed 2010'!$AO71),"","X")</f>
        <v/>
      </c>
      <c r="BD80" s="251" t="str">
        <f>IF(ISNUMBER('Transformed 2013'!$AO71),"","X")</f>
        <v/>
      </c>
      <c r="BE80" s="251" t="str">
        <f>IF(ISNUMBER('Transformed 2016'!$AO71),"","X")</f>
        <v/>
      </c>
      <c r="BF80" s="265" t="str">
        <f>IF(ISNUMBER('Transformed 2019 new'!$AO71),"","X")</f>
        <v/>
      </c>
    </row>
    <row r="81" spans="1:58" s="239" customFormat="1" ht="12.75" x14ac:dyDescent="0.2">
      <c r="A81" s="240" t="s">
        <v>81</v>
      </c>
      <c r="B81" s="225" t="s">
        <v>81</v>
      </c>
      <c r="C81" s="238">
        <f>'Transformed 2007'!Y72</f>
        <v>0.82966423813214296</v>
      </c>
      <c r="D81" s="238">
        <f>'Transformed 2010'!Y72</f>
        <v>0.81537729899464295</v>
      </c>
      <c r="E81" s="238">
        <f>'Transformed 2013'!Y72</f>
        <v>0.84148386659553587</v>
      </c>
      <c r="F81" s="238">
        <f>'Transformed 2016'!Y72</f>
        <v>0.86332805257946421</v>
      </c>
      <c r="G81" s="238">
        <f>'Transformed 2019 new'!Y72</f>
        <v>0.85901933299356359</v>
      </c>
      <c r="J81" s="239">
        <v>1</v>
      </c>
      <c r="Q81" s="250">
        <f t="shared" si="13"/>
        <v>0.98277985420986114</v>
      </c>
      <c r="R81" s="250">
        <f t="shared" si="13"/>
        <v>1.0320177758604296</v>
      </c>
      <c r="S81" s="250">
        <f t="shared" si="13"/>
        <v>1.0259591263137406</v>
      </c>
      <c r="T81" s="250">
        <f t="shared" si="13"/>
        <v>0.99500917458545801</v>
      </c>
      <c r="U81" s="272">
        <f t="shared" si="14"/>
        <v>1.0353818972931856</v>
      </c>
      <c r="W81" s="251" t="str">
        <f>IF(ISNUMBER('Transformed 2007'!AE72),IF(ISNUMBER('Transformed 2007'!AG72),IF(ISNUMBER('Transformed 2010'!AI72),IF(ISNUMBER('Transformed 2007'!AK72),IF(ISNUMBER('Transformed 2007'!AM72),IF(ISNUMBER('Transformed 2007'!AO72),"","X"),"X"),"X"),"X"),"X"),"X")</f>
        <v/>
      </c>
      <c r="X81" s="251" t="str">
        <f>IF(ISNUMBER('Transformed 2010'!AE72),IF(ISNUMBER('Transformed 2010'!AG72),IF(ISNUMBER('Transformed 2010'!AI72),IF(ISNUMBER('Transformed 2010'!AK72),IF(ISNUMBER('Transformed 2010'!AM72),IF(ISNUMBER('Transformed 2010'!AO72),"","X"),"X"),"X"),"X"),"X"),"X")</f>
        <v/>
      </c>
      <c r="Y81" s="251" t="str">
        <f>IF(ISNUMBER('Transformed 2013'!AE72),IF(ISNUMBER('Transformed 2013'!AG72),IF(ISNUMBER('Transformed 2013'!AI72),IF(ISNUMBER('Transformed 2013'!AK72),IF(ISNUMBER('Transformed 2013'!AM72),IF(ISNUMBER('Transformed 2013'!AO72),"","X"),"X"),"X"),"X"),"X"),"X")</f>
        <v/>
      </c>
      <c r="Z81" s="251" t="str">
        <f>IF(ISNUMBER('Transformed 2016'!AE72),IF(ISNUMBER('Transformed 2016'!AG72),IF(ISNUMBER('Transformed 2016'!AI72),IF(ISNUMBER('Transformed 2016'!AK72),IF(ISNUMBER('Transformed 2016'!AM72),IF(ISNUMBER('Transformed 2016'!AO72),"","X"),"X"),"X"),"X"),"X"),"X")</f>
        <v/>
      </c>
      <c r="AA81" s="251" t="str">
        <f>IF(ISNUMBER('Transformed 2019 new'!AE72),IF(ISNUMBER('Transformed 2019 new'!AG72),IF(ISNUMBER('Transformed 2019 new'!AI72),IF(ISNUMBER('Transformed 2019 new'!AK72),IF(ISNUMBER('Transformed 2019 new'!AM72),IF(ISNUMBER('Transformed 2019 new'!AO72),"","X"),"X"),"X"),"X"),"X"),"X")</f>
        <v/>
      </c>
      <c r="AB81" s="259"/>
      <c r="AC81" s="251" t="str">
        <f>IF(ISNUMBER('Transformed 2007'!$AE72),"","X")</f>
        <v/>
      </c>
      <c r="AD81" s="251" t="str">
        <f>IF(ISNUMBER('Transformed 2010'!$AE72),"","X")</f>
        <v/>
      </c>
      <c r="AE81" s="251" t="str">
        <f>IF(ISNUMBER('Transformed 2013'!$AE72),"","X")</f>
        <v/>
      </c>
      <c r="AF81" s="251" t="str">
        <f>IF(ISNUMBER('Transformed 2016'!$AE72),"","X")</f>
        <v/>
      </c>
      <c r="AG81" s="265" t="str">
        <f>IF(ISNUMBER('Transformed 2019 new'!$AE72),"","X")</f>
        <v/>
      </c>
      <c r="AH81" s="251" t="str">
        <f>IF(ISNUMBER('Transformed 2007'!$AG72),"","X")</f>
        <v/>
      </c>
      <c r="AI81" s="251" t="str">
        <f>IF(ISNUMBER('Transformed 2010'!$AG72),"","X")</f>
        <v/>
      </c>
      <c r="AJ81" s="251" t="str">
        <f>IF(ISNUMBER('Transformed 2013'!$AG72),"","X")</f>
        <v/>
      </c>
      <c r="AK81" s="251" t="str">
        <f>IF(ISNUMBER('Transformed 2016'!$AG72),"","X")</f>
        <v/>
      </c>
      <c r="AL81" s="265" t="str">
        <f>IF(ISNUMBER('Transformed 2019 new'!$AG72),"","X")</f>
        <v/>
      </c>
      <c r="AM81" s="251" t="str">
        <f>IF(ISNUMBER('Transformed 2007'!$AI72),"","X")</f>
        <v/>
      </c>
      <c r="AN81" s="251" t="str">
        <f>IF(ISNUMBER('Transformed 2010'!$AI72),"","X")</f>
        <v/>
      </c>
      <c r="AO81" s="251" t="str">
        <f>IF(ISNUMBER('Transformed 2013'!$AI72),"","X")</f>
        <v/>
      </c>
      <c r="AP81" s="251" t="str">
        <f>IF(ISNUMBER('Transformed 2016'!$AI72),"","X")</f>
        <v/>
      </c>
      <c r="AQ81" s="265" t="str">
        <f>IF(ISNUMBER('Transformed 2019 new'!$AI72),"","X")</f>
        <v/>
      </c>
      <c r="AR81" s="251" t="str">
        <f>IF(ISNUMBER('Transformed 2007'!$AK72),"","X")</f>
        <v/>
      </c>
      <c r="AS81" s="251" t="str">
        <f>IF(ISNUMBER('Transformed 2010'!$AK72),"","X")</f>
        <v/>
      </c>
      <c r="AT81" s="251" t="str">
        <f>IF(ISNUMBER('Transformed 2013'!$AK72),"","X")</f>
        <v/>
      </c>
      <c r="AU81" s="251" t="str">
        <f>IF(ISNUMBER('Transformed 2016'!$AK72),"","X")</f>
        <v/>
      </c>
      <c r="AV81" s="265" t="str">
        <f>IF(ISNUMBER('Transformed 2019 new'!$AK72),"","X")</f>
        <v/>
      </c>
      <c r="AW81" s="251" t="str">
        <f>IF(ISNUMBER('Transformed 2007'!$AM72),"","X")</f>
        <v/>
      </c>
      <c r="AX81" s="251" t="str">
        <f>IF(ISNUMBER('Transformed 2010'!$AM72),"","X")</f>
        <v/>
      </c>
      <c r="AY81" s="251" t="str">
        <f>IF(ISNUMBER('Transformed 2013'!$AM72),"","X")</f>
        <v/>
      </c>
      <c r="AZ81" s="251" t="str">
        <f>IF(ISNUMBER('Transformed 2016'!$AM72),"","X")</f>
        <v/>
      </c>
      <c r="BA81" s="265" t="str">
        <f>IF(ISNUMBER('Transformed 2019 new'!$AM72),"","X")</f>
        <v/>
      </c>
      <c r="BB81" s="251" t="str">
        <f>IF(ISNUMBER('Transformed 2007'!$AO72),"","X")</f>
        <v/>
      </c>
      <c r="BC81" s="251" t="str">
        <f>IF(ISNUMBER('Transformed 2010'!$AO72),"","X")</f>
        <v/>
      </c>
      <c r="BD81" s="251" t="str">
        <f>IF(ISNUMBER('Transformed 2013'!$AO72),"","X")</f>
        <v/>
      </c>
      <c r="BE81" s="251" t="str">
        <f>IF(ISNUMBER('Transformed 2016'!$AO72),"","X")</f>
        <v/>
      </c>
      <c r="BF81" s="265" t="str">
        <f>IF(ISNUMBER('Transformed 2019 new'!$AO72),"","X")</f>
        <v/>
      </c>
    </row>
    <row r="82" spans="1:58" s="239" customFormat="1" ht="12.75" x14ac:dyDescent="0.2">
      <c r="A82" s="240" t="s">
        <v>82</v>
      </c>
      <c r="B82" s="225" t="s">
        <v>82</v>
      </c>
      <c r="C82" s="238">
        <f>'Transformed 2007'!Y73</f>
        <v>0.65657941737068182</v>
      </c>
      <c r="D82" s="238">
        <f>'Transformed 2010'!Y73</f>
        <v>0.65084600150081773</v>
      </c>
      <c r="E82" s="238">
        <f>'Transformed 2013'!Y73</f>
        <v>0.66831455799500938</v>
      </c>
      <c r="F82" s="238">
        <f>'Transformed 2016'!Y73</f>
        <v>0.62399944733581836</v>
      </c>
      <c r="G82" s="238">
        <f>'Transformed 2019 new'!Y73</f>
        <v>0.62292986774831605</v>
      </c>
      <c r="H82" s="239">
        <v>1</v>
      </c>
      <c r="Q82" s="250">
        <f t="shared" si="13"/>
        <v>0.99126774961538699</v>
      </c>
      <c r="R82" s="250">
        <f t="shared" si="13"/>
        <v>1.0268397692448137</v>
      </c>
      <c r="S82" s="250">
        <f t="shared" si="13"/>
        <v>0.93369123846091362</v>
      </c>
      <c r="T82" s="250">
        <f t="shared" si="13"/>
        <v>0.99828592863011512</v>
      </c>
      <c r="U82" s="272">
        <f t="shared" si="14"/>
        <v>0.94875022163028233</v>
      </c>
      <c r="W82" s="251" t="str">
        <f>IF(ISNUMBER('Transformed 2007'!AE73),IF(ISNUMBER('Transformed 2007'!AG73),IF(ISNUMBER('Transformed 2010'!AI73),IF(ISNUMBER('Transformed 2007'!AK73),IF(ISNUMBER('Transformed 2007'!AM73),IF(ISNUMBER('Transformed 2007'!AO73),"","X"),"X"),"X"),"X"),"X"),"X")</f>
        <v/>
      </c>
      <c r="X82" s="251" t="str">
        <f>IF(ISNUMBER('Transformed 2010'!AE73),IF(ISNUMBER('Transformed 2010'!AG73),IF(ISNUMBER('Transformed 2010'!AI73),IF(ISNUMBER('Transformed 2010'!AK73),IF(ISNUMBER('Transformed 2010'!AM73),IF(ISNUMBER('Transformed 2010'!AO73),"","X"),"X"),"X"),"X"),"X"),"X")</f>
        <v/>
      </c>
      <c r="Y82" s="251" t="str">
        <f>IF(ISNUMBER('Transformed 2013'!AE73),IF(ISNUMBER('Transformed 2013'!AG73),IF(ISNUMBER('Transformed 2013'!AI73),IF(ISNUMBER('Transformed 2013'!AK73),IF(ISNUMBER('Transformed 2013'!AM73),IF(ISNUMBER('Transformed 2013'!AO73),"","X"),"X"),"X"),"X"),"X"),"X")</f>
        <v/>
      </c>
      <c r="Z82" s="251" t="str">
        <f>IF(ISNUMBER('Transformed 2016'!AE73),IF(ISNUMBER('Transformed 2016'!AG73),IF(ISNUMBER('Transformed 2016'!AI73),IF(ISNUMBER('Transformed 2016'!AK73),IF(ISNUMBER('Transformed 2016'!AM73),IF(ISNUMBER('Transformed 2016'!AO73),"","X"),"X"),"X"),"X"),"X"),"X")</f>
        <v/>
      </c>
      <c r="AA82" s="251" t="str">
        <f>IF(ISNUMBER('Transformed 2019 new'!AE73),IF(ISNUMBER('Transformed 2019 new'!AG73),IF(ISNUMBER('Transformed 2019 new'!AI73),IF(ISNUMBER('Transformed 2019 new'!AK73),IF(ISNUMBER('Transformed 2019 new'!AM73),IF(ISNUMBER('Transformed 2019 new'!AO73),"","X"),"X"),"X"),"X"),"X"),"X")</f>
        <v/>
      </c>
      <c r="AB82" s="259"/>
      <c r="AC82" s="251" t="str">
        <f>IF(ISNUMBER('Transformed 2007'!$AE73),"","X")</f>
        <v/>
      </c>
      <c r="AD82" s="251" t="str">
        <f>IF(ISNUMBER('Transformed 2010'!$AE73),"","X")</f>
        <v/>
      </c>
      <c r="AE82" s="251" t="str">
        <f>IF(ISNUMBER('Transformed 2013'!$AE73),"","X")</f>
        <v/>
      </c>
      <c r="AF82" s="251" t="str">
        <f>IF(ISNUMBER('Transformed 2016'!$AE73),"","X")</f>
        <v/>
      </c>
      <c r="AG82" s="265" t="str">
        <f>IF(ISNUMBER('Transformed 2019 new'!$AE73),"","X")</f>
        <v/>
      </c>
      <c r="AH82" s="251" t="str">
        <f>IF(ISNUMBER('Transformed 2007'!$AG73),"","X")</f>
        <v/>
      </c>
      <c r="AI82" s="251" t="str">
        <f>IF(ISNUMBER('Transformed 2010'!$AG73),"","X")</f>
        <v/>
      </c>
      <c r="AJ82" s="251" t="str">
        <f>IF(ISNUMBER('Transformed 2013'!$AG73),"","X")</f>
        <v/>
      </c>
      <c r="AK82" s="251" t="str">
        <f>IF(ISNUMBER('Transformed 2016'!$AG73),"","X")</f>
        <v/>
      </c>
      <c r="AL82" s="265" t="str">
        <f>IF(ISNUMBER('Transformed 2019 new'!$AG73),"","X")</f>
        <v/>
      </c>
      <c r="AM82" s="251" t="str">
        <f>IF(ISNUMBER('Transformed 2007'!$AI73),"","X")</f>
        <v/>
      </c>
      <c r="AN82" s="251" t="str">
        <f>IF(ISNUMBER('Transformed 2010'!$AI73),"","X")</f>
        <v/>
      </c>
      <c r="AO82" s="251" t="str">
        <f>IF(ISNUMBER('Transformed 2013'!$AI73),"","X")</f>
        <v/>
      </c>
      <c r="AP82" s="251" t="str">
        <f>IF(ISNUMBER('Transformed 2016'!$AI73),"","X")</f>
        <v/>
      </c>
      <c r="AQ82" s="265" t="str">
        <f>IF(ISNUMBER('Transformed 2019 new'!$AI73),"","X")</f>
        <v/>
      </c>
      <c r="AR82" s="251" t="str">
        <f>IF(ISNUMBER('Transformed 2007'!$AK73),"","X")</f>
        <v/>
      </c>
      <c r="AS82" s="251" t="str">
        <f>IF(ISNUMBER('Transformed 2010'!$AK73),"","X")</f>
        <v/>
      </c>
      <c r="AT82" s="251" t="str">
        <f>IF(ISNUMBER('Transformed 2013'!$AK73),"","X")</f>
        <v/>
      </c>
      <c r="AU82" s="251" t="str">
        <f>IF(ISNUMBER('Transformed 2016'!$AK73),"","X")</f>
        <v/>
      </c>
      <c r="AV82" s="265" t="str">
        <f>IF(ISNUMBER('Transformed 2019 new'!$AK73),"","X")</f>
        <v/>
      </c>
      <c r="AW82" s="251" t="str">
        <f>IF(ISNUMBER('Transformed 2007'!$AM73),"","X")</f>
        <v/>
      </c>
      <c r="AX82" s="251" t="str">
        <f>IF(ISNUMBER('Transformed 2010'!$AM73),"","X")</f>
        <v/>
      </c>
      <c r="AY82" s="251" t="str">
        <f>IF(ISNUMBER('Transformed 2013'!$AM73),"","X")</f>
        <v/>
      </c>
      <c r="AZ82" s="251" t="str">
        <f>IF(ISNUMBER('Transformed 2016'!$AM73),"","X")</f>
        <v/>
      </c>
      <c r="BA82" s="265" t="str">
        <f>IF(ISNUMBER('Transformed 2019 new'!$AM73),"","X")</f>
        <v/>
      </c>
      <c r="BB82" s="251" t="str">
        <f>IF(ISNUMBER('Transformed 2007'!$AO73),"","X")</f>
        <v/>
      </c>
      <c r="BC82" s="251" t="str">
        <f>IF(ISNUMBER('Transformed 2010'!$AO73),"","X")</f>
        <v/>
      </c>
      <c r="BD82" s="251" t="str">
        <f>IF(ISNUMBER('Transformed 2013'!$AO73),"","X")</f>
        <v/>
      </c>
      <c r="BE82" s="251" t="str">
        <f>IF(ISNUMBER('Transformed 2016'!$AO73),"","X")</f>
        <v/>
      </c>
      <c r="BF82" s="265" t="str">
        <f>IF(ISNUMBER('Transformed 2019 new'!$AO73),"","X")</f>
        <v/>
      </c>
    </row>
    <row r="83" spans="1:58" s="239" customFormat="1" ht="12.75" x14ac:dyDescent="0.2">
      <c r="A83" s="240" t="s">
        <v>83</v>
      </c>
      <c r="B83" s="225" t="s">
        <v>83</v>
      </c>
      <c r="C83" s="238">
        <f>'Transformed 2007'!Y74</f>
        <v>0.57034888676005613</v>
      </c>
      <c r="D83" s="238">
        <f>'Transformed 2010'!Y74</f>
        <v>0.58477066785699372</v>
      </c>
      <c r="E83" s="238">
        <f>'Transformed 2013'!Y74</f>
        <v>0.62677846010340477</v>
      </c>
      <c r="F83" s="238">
        <f>'Transformed 2016'!Y74</f>
        <v>0.6390578053453706</v>
      </c>
      <c r="G83" s="238">
        <f>'Transformed 2019 new'!Y74</f>
        <v>0.62348375688404412</v>
      </c>
      <c r="P83" s="239">
        <v>1</v>
      </c>
      <c r="Q83" s="250">
        <f t="shared" si="13"/>
        <v>1.0252858933044693</v>
      </c>
      <c r="R83" s="250">
        <f t="shared" si="13"/>
        <v>1.0718363532157944</v>
      </c>
      <c r="S83" s="250">
        <f t="shared" si="13"/>
        <v>1.0195912049050633</v>
      </c>
      <c r="T83" s="250">
        <f t="shared" si="13"/>
        <v>0.97562967179016036</v>
      </c>
      <c r="U83" s="272">
        <f t="shared" si="14"/>
        <v>1.0931620475772781</v>
      </c>
      <c r="W83" s="251" t="str">
        <f>IF(ISNUMBER('Transformed 2007'!AE74),IF(ISNUMBER('Transformed 2007'!AG74),IF(ISNUMBER('Transformed 2010'!AI74),IF(ISNUMBER('Transformed 2007'!AK74),IF(ISNUMBER('Transformed 2007'!AM74),IF(ISNUMBER('Transformed 2007'!AO74),"","X"),"X"),"X"),"X"),"X"),"X")</f>
        <v/>
      </c>
      <c r="X83" s="251" t="str">
        <f>IF(ISNUMBER('Transformed 2010'!AE74),IF(ISNUMBER('Transformed 2010'!AG74),IF(ISNUMBER('Transformed 2010'!AI74),IF(ISNUMBER('Transformed 2010'!AK74),IF(ISNUMBER('Transformed 2010'!AM74),IF(ISNUMBER('Transformed 2010'!AO74),"","X"),"X"),"X"),"X"),"X"),"X")</f>
        <v/>
      </c>
      <c r="Y83" s="251" t="str">
        <f>IF(ISNUMBER('Transformed 2013'!AE74),IF(ISNUMBER('Transformed 2013'!AG74),IF(ISNUMBER('Transformed 2013'!AI74),IF(ISNUMBER('Transformed 2013'!AK74),IF(ISNUMBER('Transformed 2013'!AM74),IF(ISNUMBER('Transformed 2013'!AO74),"","X"),"X"),"X"),"X"),"X"),"X")</f>
        <v/>
      </c>
      <c r="Z83" s="251" t="str">
        <f>IF(ISNUMBER('Transformed 2016'!AE74),IF(ISNUMBER('Transformed 2016'!AG74),IF(ISNUMBER('Transformed 2016'!AI74),IF(ISNUMBER('Transformed 2016'!AK74),IF(ISNUMBER('Transformed 2016'!AM74),IF(ISNUMBER('Transformed 2016'!AO74),"","X"),"X"),"X"),"X"),"X"),"X")</f>
        <v/>
      </c>
      <c r="AA83" s="251" t="str">
        <f>IF(ISNUMBER('Transformed 2019 new'!AE74),IF(ISNUMBER('Transformed 2019 new'!AG74),IF(ISNUMBER('Transformed 2019 new'!AI74),IF(ISNUMBER('Transformed 2019 new'!AK74),IF(ISNUMBER('Transformed 2019 new'!AM74),IF(ISNUMBER('Transformed 2019 new'!AO74),"","X"),"X"),"X"),"X"),"X"),"X")</f>
        <v/>
      </c>
      <c r="AB83" s="259"/>
      <c r="AC83" s="251" t="str">
        <f>IF(ISNUMBER('Transformed 2007'!$AE74),"","X")</f>
        <v/>
      </c>
      <c r="AD83" s="251" t="str">
        <f>IF(ISNUMBER('Transformed 2010'!$AE74),"","X")</f>
        <v/>
      </c>
      <c r="AE83" s="251" t="str">
        <f>IF(ISNUMBER('Transformed 2013'!$AE74),"","X")</f>
        <v/>
      </c>
      <c r="AF83" s="251" t="str">
        <f>IF(ISNUMBER('Transformed 2016'!$AE74),"","X")</f>
        <v/>
      </c>
      <c r="AG83" s="265" t="str">
        <f>IF(ISNUMBER('Transformed 2019 new'!$AE74),"","X")</f>
        <v/>
      </c>
      <c r="AH83" s="251" t="str">
        <f>IF(ISNUMBER('Transformed 2007'!$AG74),"","X")</f>
        <v/>
      </c>
      <c r="AI83" s="251" t="str">
        <f>IF(ISNUMBER('Transformed 2010'!$AG74),"","X")</f>
        <v/>
      </c>
      <c r="AJ83" s="251" t="str">
        <f>IF(ISNUMBER('Transformed 2013'!$AG74),"","X")</f>
        <v/>
      </c>
      <c r="AK83" s="251" t="str">
        <f>IF(ISNUMBER('Transformed 2016'!$AG74),"","X")</f>
        <v/>
      </c>
      <c r="AL83" s="265" t="str">
        <f>IF(ISNUMBER('Transformed 2019 new'!$AG74),"","X")</f>
        <v/>
      </c>
      <c r="AM83" s="251" t="str">
        <f>IF(ISNUMBER('Transformed 2007'!$AI74),"","X")</f>
        <v/>
      </c>
      <c r="AN83" s="251" t="str">
        <f>IF(ISNUMBER('Transformed 2010'!$AI74),"","X")</f>
        <v/>
      </c>
      <c r="AO83" s="251" t="str">
        <f>IF(ISNUMBER('Transformed 2013'!$AI74),"","X")</f>
        <v/>
      </c>
      <c r="AP83" s="251" t="str">
        <f>IF(ISNUMBER('Transformed 2016'!$AI74),"","X")</f>
        <v/>
      </c>
      <c r="AQ83" s="265" t="str">
        <f>IF(ISNUMBER('Transformed 2019 new'!$AI74),"","X")</f>
        <v/>
      </c>
      <c r="AR83" s="251" t="str">
        <f>IF(ISNUMBER('Transformed 2007'!$AK74),"","X")</f>
        <v/>
      </c>
      <c r="AS83" s="251" t="str">
        <f>IF(ISNUMBER('Transformed 2010'!$AK74),"","X")</f>
        <v/>
      </c>
      <c r="AT83" s="251" t="str">
        <f>IF(ISNUMBER('Transformed 2013'!$AK74),"","X")</f>
        <v/>
      </c>
      <c r="AU83" s="251" t="str">
        <f>IF(ISNUMBER('Transformed 2016'!$AK74),"","X")</f>
        <v/>
      </c>
      <c r="AV83" s="265" t="str">
        <f>IF(ISNUMBER('Transformed 2019 new'!$AK74),"","X")</f>
        <v/>
      </c>
      <c r="AW83" s="251" t="str">
        <f>IF(ISNUMBER('Transformed 2007'!$AM74),"","X")</f>
        <v/>
      </c>
      <c r="AX83" s="251" t="str">
        <f>IF(ISNUMBER('Transformed 2010'!$AM74),"","X")</f>
        <v/>
      </c>
      <c r="AY83" s="251" t="str">
        <f>IF(ISNUMBER('Transformed 2013'!$AM74),"","X")</f>
        <v/>
      </c>
      <c r="AZ83" s="251" t="str">
        <f>IF(ISNUMBER('Transformed 2016'!$AM74),"","X")</f>
        <v/>
      </c>
      <c r="BA83" s="265" t="str">
        <f>IF(ISNUMBER('Transformed 2019 new'!$AM74),"","X")</f>
        <v/>
      </c>
      <c r="BB83" s="251" t="str">
        <f>IF(ISNUMBER('Transformed 2007'!$AO74),"","X")</f>
        <v/>
      </c>
      <c r="BC83" s="251" t="str">
        <f>IF(ISNUMBER('Transformed 2010'!$AO74),"","X")</f>
        <v/>
      </c>
      <c r="BD83" s="251" t="str">
        <f>IF(ISNUMBER('Transformed 2013'!$AO74),"","X")</f>
        <v/>
      </c>
      <c r="BE83" s="251" t="str">
        <f>IF(ISNUMBER('Transformed 2016'!$AO74),"","X")</f>
        <v/>
      </c>
      <c r="BF83" s="265" t="str">
        <f>IF(ISNUMBER('Transformed 2019 new'!$AO74),"","X")</f>
        <v/>
      </c>
    </row>
    <row r="84" spans="1:58" s="239" customFormat="1" ht="12.75" x14ac:dyDescent="0.2">
      <c r="A84" s="240" t="s">
        <v>84</v>
      </c>
      <c r="B84" s="225" t="s">
        <v>84</v>
      </c>
      <c r="C84" s="238">
        <f>'Transformed 2007'!Y75</f>
        <v>0.39251987546585321</v>
      </c>
      <c r="D84" s="238">
        <f>'Transformed 2010'!Y75</f>
        <v>0.3986029786415447</v>
      </c>
      <c r="E84" s="238">
        <f>'Transformed 2013'!Y75</f>
        <v>0.42122790040263802</v>
      </c>
      <c r="F84" s="238">
        <f>'Transformed 2016'!Y75</f>
        <v>0.43784353732965114</v>
      </c>
      <c r="G84" s="238">
        <f>'Transformed 2019 new'!Y75</f>
        <v>0.41268843087569435</v>
      </c>
      <c r="K84" s="239">
        <v>1</v>
      </c>
      <c r="Q84" s="250">
        <f t="shared" si="13"/>
        <v>1.0154975672721589</v>
      </c>
      <c r="R84" s="250">
        <f t="shared" si="13"/>
        <v>1.0567605436321625</v>
      </c>
      <c r="S84" s="250">
        <f t="shared" si="13"/>
        <v>1.0394457178907921</v>
      </c>
      <c r="T84" s="250">
        <f t="shared" si="13"/>
        <v>0.94254772696343903</v>
      </c>
      <c r="U84" s="272">
        <f t="shared" si="14"/>
        <v>1.0513822526461993</v>
      </c>
      <c r="W84" s="251" t="str">
        <f>IF(ISNUMBER('Transformed 2007'!AE75),IF(ISNUMBER('Transformed 2007'!AG75),IF(ISNUMBER('Transformed 2010'!AI75),IF(ISNUMBER('Transformed 2007'!AK75),IF(ISNUMBER('Transformed 2007'!AM75),IF(ISNUMBER('Transformed 2007'!AO75),"","X"),"X"),"X"),"X"),"X"),"X")</f>
        <v/>
      </c>
      <c r="X84" s="251" t="str">
        <f>IF(ISNUMBER('Transformed 2010'!AE75),IF(ISNUMBER('Transformed 2010'!AG75),IF(ISNUMBER('Transformed 2010'!AI75),IF(ISNUMBER('Transformed 2010'!AK75),IF(ISNUMBER('Transformed 2010'!AM75),IF(ISNUMBER('Transformed 2010'!AO75),"","X"),"X"),"X"),"X"),"X"),"X")</f>
        <v/>
      </c>
      <c r="Y84" s="251" t="str">
        <f>IF(ISNUMBER('Transformed 2013'!AE75),IF(ISNUMBER('Transformed 2013'!AG75),IF(ISNUMBER('Transformed 2013'!AI75),IF(ISNUMBER('Transformed 2013'!AK75),IF(ISNUMBER('Transformed 2013'!AM75),IF(ISNUMBER('Transformed 2013'!AO75),"","X"),"X"),"X"),"X"),"X"),"X")</f>
        <v/>
      </c>
      <c r="Z84" s="251" t="str">
        <f>IF(ISNUMBER('Transformed 2016'!AE75),IF(ISNUMBER('Transformed 2016'!AG75),IF(ISNUMBER('Transformed 2016'!AI75),IF(ISNUMBER('Transformed 2016'!AK75),IF(ISNUMBER('Transformed 2016'!AM75),IF(ISNUMBER('Transformed 2016'!AO75),"","X"),"X"),"X"),"X"),"X"),"X")</f>
        <v/>
      </c>
      <c r="AA84" s="251" t="str">
        <f>IF(ISNUMBER('Transformed 2019 new'!AE75),IF(ISNUMBER('Transformed 2019 new'!AG75),IF(ISNUMBER('Transformed 2019 new'!AI75),IF(ISNUMBER('Transformed 2019 new'!AK75),IF(ISNUMBER('Transformed 2019 new'!AM75),IF(ISNUMBER('Transformed 2019 new'!AO75),"","X"),"X"),"X"),"X"),"X"),"X")</f>
        <v/>
      </c>
      <c r="AB84" s="259"/>
      <c r="AC84" s="251" t="str">
        <f>IF(ISNUMBER('Transformed 2007'!$AE75),"","X")</f>
        <v/>
      </c>
      <c r="AD84" s="251" t="str">
        <f>IF(ISNUMBER('Transformed 2010'!$AE75),"","X")</f>
        <v/>
      </c>
      <c r="AE84" s="251" t="str">
        <f>IF(ISNUMBER('Transformed 2013'!$AE75),"","X")</f>
        <v/>
      </c>
      <c r="AF84" s="251" t="str">
        <f>IF(ISNUMBER('Transformed 2016'!$AE75),"","X")</f>
        <v/>
      </c>
      <c r="AG84" s="265" t="str">
        <f>IF(ISNUMBER('Transformed 2019 new'!$AE75),"","X")</f>
        <v/>
      </c>
      <c r="AH84" s="251" t="str">
        <f>IF(ISNUMBER('Transformed 2007'!$AG75),"","X")</f>
        <v/>
      </c>
      <c r="AI84" s="251" t="str">
        <f>IF(ISNUMBER('Transformed 2010'!$AG75),"","X")</f>
        <v/>
      </c>
      <c r="AJ84" s="251" t="str">
        <f>IF(ISNUMBER('Transformed 2013'!$AG75),"","X")</f>
        <v/>
      </c>
      <c r="AK84" s="251" t="str">
        <f>IF(ISNUMBER('Transformed 2016'!$AG75),"","X")</f>
        <v/>
      </c>
      <c r="AL84" s="265" t="str">
        <f>IF(ISNUMBER('Transformed 2019 new'!$AG75),"","X")</f>
        <v/>
      </c>
      <c r="AM84" s="251" t="str">
        <f>IF(ISNUMBER('Transformed 2007'!$AI75),"","X")</f>
        <v/>
      </c>
      <c r="AN84" s="251" t="str">
        <f>IF(ISNUMBER('Transformed 2010'!$AI75),"","X")</f>
        <v/>
      </c>
      <c r="AO84" s="251" t="str">
        <f>IF(ISNUMBER('Transformed 2013'!$AI75),"","X")</f>
        <v/>
      </c>
      <c r="AP84" s="251" t="str">
        <f>IF(ISNUMBER('Transformed 2016'!$AI75),"","X")</f>
        <v/>
      </c>
      <c r="AQ84" s="265" t="str">
        <f>IF(ISNUMBER('Transformed 2019 new'!$AI75),"","X")</f>
        <v/>
      </c>
      <c r="AR84" s="251" t="str">
        <f>IF(ISNUMBER('Transformed 2007'!$AK75),"","X")</f>
        <v/>
      </c>
      <c r="AS84" s="251" t="str">
        <f>IF(ISNUMBER('Transformed 2010'!$AK75),"","X")</f>
        <v/>
      </c>
      <c r="AT84" s="251" t="str">
        <f>IF(ISNUMBER('Transformed 2013'!$AK75),"","X")</f>
        <v/>
      </c>
      <c r="AU84" s="251" t="str">
        <f>IF(ISNUMBER('Transformed 2016'!$AK75),"","X")</f>
        <v/>
      </c>
      <c r="AV84" s="265" t="str">
        <f>IF(ISNUMBER('Transformed 2019 new'!$AK75),"","X")</f>
        <v/>
      </c>
      <c r="AW84" s="251" t="str">
        <f>IF(ISNUMBER('Transformed 2007'!$AM75),"","X")</f>
        <v/>
      </c>
      <c r="AX84" s="251" t="str">
        <f>IF(ISNUMBER('Transformed 2010'!$AM75),"","X")</f>
        <v/>
      </c>
      <c r="AY84" s="251" t="str">
        <f>IF(ISNUMBER('Transformed 2013'!$AM75),"","X")</f>
        <v/>
      </c>
      <c r="AZ84" s="251" t="str">
        <f>IF(ISNUMBER('Transformed 2016'!$AM75),"","X")</f>
        <v/>
      </c>
      <c r="BA84" s="265" t="str">
        <f>IF(ISNUMBER('Transformed 2019 new'!$AM75),"","X")</f>
        <v/>
      </c>
      <c r="BB84" s="251" t="str">
        <f>IF(ISNUMBER('Transformed 2007'!$AO75),"","X")</f>
        <v/>
      </c>
      <c r="BC84" s="251" t="str">
        <f>IF(ISNUMBER('Transformed 2010'!$AO75),"","X")</f>
        <v/>
      </c>
      <c r="BD84" s="251" t="str">
        <f>IF(ISNUMBER('Transformed 2013'!$AO75),"","X")</f>
        <v/>
      </c>
      <c r="BE84" s="251" t="str">
        <f>IF(ISNUMBER('Transformed 2016'!$AO75),"","X")</f>
        <v/>
      </c>
      <c r="BF84" s="265" t="str">
        <f>IF(ISNUMBER('Transformed 2019 new'!$AO75),"","X")</f>
        <v/>
      </c>
    </row>
    <row r="85" spans="1:58" s="239" customFormat="1" ht="12.75" x14ac:dyDescent="0.2">
      <c r="A85" s="240" t="s">
        <v>191</v>
      </c>
      <c r="B85" s="226" t="s">
        <v>85</v>
      </c>
      <c r="C85" s="238">
        <f>'Transformed 2007'!Y76</f>
        <v>0.70857427004107143</v>
      </c>
      <c r="D85" s="238">
        <f>'Transformed 2010'!Y76</f>
        <v>0.68271285436875007</v>
      </c>
      <c r="E85" s="238">
        <f>'Transformed 2013'!Y76</f>
        <v>0.70473489360357133</v>
      </c>
      <c r="F85" s="238">
        <f>'Transformed 2016'!Y76</f>
        <v>0.72114059252678564</v>
      </c>
      <c r="G85" s="238">
        <f>'Transformed 2019 new'!Y76</f>
        <v>0.72588332742535078</v>
      </c>
      <c r="J85" s="239">
        <v>1</v>
      </c>
      <c r="Q85" s="250">
        <f t="shared" si="13"/>
        <v>0.96350218069473181</v>
      </c>
      <c r="R85" s="250">
        <f t="shared" si="13"/>
        <v>1.0322566641215263</v>
      </c>
      <c r="S85" s="250">
        <f t="shared" si="13"/>
        <v>1.0232792487957079</v>
      </c>
      <c r="T85" s="250">
        <f t="shared" si="13"/>
        <v>1.0065767132618997</v>
      </c>
      <c r="U85" s="272">
        <f t="shared" si="14"/>
        <v>1.0244280072197316</v>
      </c>
      <c r="W85" s="251" t="str">
        <f>IF(ISNUMBER('Transformed 2007'!AE76),IF(ISNUMBER('Transformed 2007'!AG76),IF(ISNUMBER('Transformed 2010'!AI76),IF(ISNUMBER('Transformed 2007'!AK76),IF(ISNUMBER('Transformed 2007'!AM76),IF(ISNUMBER('Transformed 2007'!AO76),"","X"),"X"),"X"),"X"),"X"),"X")</f>
        <v/>
      </c>
      <c r="X85" s="251" t="str">
        <f>IF(ISNUMBER('Transformed 2010'!AE76),IF(ISNUMBER('Transformed 2010'!AG76),IF(ISNUMBER('Transformed 2010'!AI76),IF(ISNUMBER('Transformed 2010'!AK76),IF(ISNUMBER('Transformed 2010'!AM76),IF(ISNUMBER('Transformed 2010'!AO76),"","X"),"X"),"X"),"X"),"X"),"X")</f>
        <v/>
      </c>
      <c r="Y85" s="251" t="str">
        <f>IF(ISNUMBER('Transformed 2013'!AE76),IF(ISNUMBER('Transformed 2013'!AG76),IF(ISNUMBER('Transformed 2013'!AI76),IF(ISNUMBER('Transformed 2013'!AK76),IF(ISNUMBER('Transformed 2013'!AM76),IF(ISNUMBER('Transformed 2013'!AO76),"","X"),"X"),"X"),"X"),"X"),"X")</f>
        <v/>
      </c>
      <c r="Z85" s="251" t="str">
        <f>IF(ISNUMBER('Transformed 2016'!AE76),IF(ISNUMBER('Transformed 2016'!AG76),IF(ISNUMBER('Transformed 2016'!AI76),IF(ISNUMBER('Transformed 2016'!AK76),IF(ISNUMBER('Transformed 2016'!AM76),IF(ISNUMBER('Transformed 2016'!AO76),"","X"),"X"),"X"),"X"),"X"),"X")</f>
        <v/>
      </c>
      <c r="AA85" s="251" t="str">
        <f>IF(ISNUMBER('Transformed 2019 new'!AE76),IF(ISNUMBER('Transformed 2019 new'!AG76),IF(ISNUMBER('Transformed 2019 new'!AI76),IF(ISNUMBER('Transformed 2019 new'!AK76),IF(ISNUMBER('Transformed 2019 new'!AM76),IF(ISNUMBER('Transformed 2019 new'!AO76),"","X"),"X"),"X"),"X"),"X"),"X")</f>
        <v/>
      </c>
      <c r="AB85" s="259"/>
      <c r="AC85" s="251" t="str">
        <f>IF(ISNUMBER('Transformed 2007'!$AE76),"","X")</f>
        <v/>
      </c>
      <c r="AD85" s="251" t="str">
        <f>IF(ISNUMBER('Transformed 2010'!$AE76),"","X")</f>
        <v/>
      </c>
      <c r="AE85" s="251" t="str">
        <f>IF(ISNUMBER('Transformed 2013'!$AE76),"","X")</f>
        <v/>
      </c>
      <c r="AF85" s="251" t="str">
        <f>IF(ISNUMBER('Transformed 2016'!$AE76),"","X")</f>
        <v/>
      </c>
      <c r="AG85" s="265" t="str">
        <f>IF(ISNUMBER('Transformed 2019 new'!$AE76),"","X")</f>
        <v/>
      </c>
      <c r="AH85" s="251" t="str">
        <f>IF(ISNUMBER('Transformed 2007'!$AG76),"","X")</f>
        <v/>
      </c>
      <c r="AI85" s="251" t="str">
        <f>IF(ISNUMBER('Transformed 2010'!$AG76),"","X")</f>
        <v/>
      </c>
      <c r="AJ85" s="251" t="str">
        <f>IF(ISNUMBER('Transformed 2013'!$AG76),"","X")</f>
        <v/>
      </c>
      <c r="AK85" s="251" t="str">
        <f>IF(ISNUMBER('Transformed 2016'!$AG76),"","X")</f>
        <v/>
      </c>
      <c r="AL85" s="265" t="str">
        <f>IF(ISNUMBER('Transformed 2019 new'!$AG76),"","X")</f>
        <v/>
      </c>
      <c r="AM85" s="251" t="str">
        <f>IF(ISNUMBER('Transformed 2007'!$AI76),"","X")</f>
        <v/>
      </c>
      <c r="AN85" s="251" t="str">
        <f>IF(ISNUMBER('Transformed 2010'!$AI76),"","X")</f>
        <v/>
      </c>
      <c r="AO85" s="251" t="str">
        <f>IF(ISNUMBER('Transformed 2013'!$AI76),"","X")</f>
        <v/>
      </c>
      <c r="AP85" s="251" t="str">
        <f>IF(ISNUMBER('Transformed 2016'!$AI76),"","X")</f>
        <v/>
      </c>
      <c r="AQ85" s="265" t="str">
        <f>IF(ISNUMBER('Transformed 2019 new'!$AI76),"","X")</f>
        <v/>
      </c>
      <c r="AR85" s="251" t="str">
        <f>IF(ISNUMBER('Transformed 2007'!$AK76),"","X")</f>
        <v/>
      </c>
      <c r="AS85" s="251" t="str">
        <f>IF(ISNUMBER('Transformed 2010'!$AK76),"","X")</f>
        <v/>
      </c>
      <c r="AT85" s="251" t="str">
        <f>IF(ISNUMBER('Transformed 2013'!$AK76),"","X")</f>
        <v/>
      </c>
      <c r="AU85" s="251" t="str">
        <f>IF(ISNUMBER('Transformed 2016'!$AK76),"","X")</f>
        <v/>
      </c>
      <c r="AV85" s="265" t="str">
        <f>IF(ISNUMBER('Transformed 2019 new'!$AK76),"","X")</f>
        <v/>
      </c>
      <c r="AW85" s="251" t="str">
        <f>IF(ISNUMBER('Transformed 2007'!$AM76),"","X")</f>
        <v/>
      </c>
      <c r="AX85" s="251" t="str">
        <f>IF(ISNUMBER('Transformed 2010'!$AM76),"","X")</f>
        <v/>
      </c>
      <c r="AY85" s="251" t="str">
        <f>IF(ISNUMBER('Transformed 2013'!$AM76),"","X")</f>
        <v/>
      </c>
      <c r="AZ85" s="251" t="str">
        <f>IF(ISNUMBER('Transformed 2016'!$AM76),"","X")</f>
        <v/>
      </c>
      <c r="BA85" s="265" t="str">
        <f>IF(ISNUMBER('Transformed 2019 new'!$AM76),"","X")</f>
        <v/>
      </c>
      <c r="BB85" s="251" t="str">
        <f>IF(ISNUMBER('Transformed 2007'!$AO76),"","X")</f>
        <v/>
      </c>
      <c r="BC85" s="251" t="str">
        <f>IF(ISNUMBER('Transformed 2010'!$AO76),"","X")</f>
        <v/>
      </c>
      <c r="BD85" s="251" t="str">
        <f>IF(ISNUMBER('Transformed 2013'!$AO76),"","X")</f>
        <v/>
      </c>
      <c r="BE85" s="251" t="str">
        <f>IF(ISNUMBER('Transformed 2016'!$AO76),"","X")</f>
        <v/>
      </c>
      <c r="BF85" s="265" t="str">
        <f>IF(ISNUMBER('Transformed 2019 new'!$AO76),"","X")</f>
        <v/>
      </c>
    </row>
    <row r="86" spans="1:58" s="239" customFormat="1" ht="12.75" x14ac:dyDescent="0.2">
      <c r="A86" s="240" t="s">
        <v>86</v>
      </c>
      <c r="B86" s="225" t="s">
        <v>86</v>
      </c>
      <c r="C86" s="238">
        <f>'Transformed 2007'!Y77</f>
        <v>0.55046373980028684</v>
      </c>
      <c r="D86" s="238">
        <f>'Transformed 2010'!Y77</f>
        <v>0.55894198211979818</v>
      </c>
      <c r="E86" s="238">
        <f>'Transformed 2013'!Y77</f>
        <v>0.56781433927961966</v>
      </c>
      <c r="F86" s="238">
        <f>'Transformed 2016'!Y77</f>
        <v>0.5872224380090838</v>
      </c>
      <c r="G86" s="238">
        <f>'Transformed 2019 new'!Y77</f>
        <v>0.60779132979077066</v>
      </c>
      <c r="H86" s="239">
        <v>1</v>
      </c>
      <c r="Q86" s="250">
        <f t="shared" si="13"/>
        <v>1.0154019996350483</v>
      </c>
      <c r="R86" s="250">
        <f t="shared" si="13"/>
        <v>1.0158734849834914</v>
      </c>
      <c r="S86" s="250">
        <f t="shared" si="13"/>
        <v>1.0341803603517428</v>
      </c>
      <c r="T86" s="250">
        <f t="shared" si="13"/>
        <v>1.0350274281947118</v>
      </c>
      <c r="U86" s="272">
        <f t="shared" si="14"/>
        <v>1.1041441712605498</v>
      </c>
      <c r="W86" s="251" t="str">
        <f>IF(ISNUMBER('Transformed 2007'!AE77),IF(ISNUMBER('Transformed 2007'!AG77),IF(ISNUMBER('Transformed 2010'!AI77),IF(ISNUMBER('Transformed 2007'!AK77),IF(ISNUMBER('Transformed 2007'!AM77),IF(ISNUMBER('Transformed 2007'!AO77),"","X"),"X"),"X"),"X"),"X"),"X")</f>
        <v/>
      </c>
      <c r="X86" s="251" t="str">
        <f>IF(ISNUMBER('Transformed 2010'!AE77),IF(ISNUMBER('Transformed 2010'!AG77),IF(ISNUMBER('Transformed 2010'!AI77),IF(ISNUMBER('Transformed 2010'!AK77),IF(ISNUMBER('Transformed 2010'!AM77),IF(ISNUMBER('Transformed 2010'!AO77),"","X"),"X"),"X"),"X"),"X"),"X")</f>
        <v/>
      </c>
      <c r="Y86" s="251" t="str">
        <f>IF(ISNUMBER('Transformed 2013'!AE77),IF(ISNUMBER('Transformed 2013'!AG77),IF(ISNUMBER('Transformed 2013'!AI77),IF(ISNUMBER('Transformed 2013'!AK77),IF(ISNUMBER('Transformed 2013'!AM77),IF(ISNUMBER('Transformed 2013'!AO77),"","X"),"X"),"X"),"X"),"X"),"X")</f>
        <v/>
      </c>
      <c r="Z86" s="251" t="str">
        <f>IF(ISNUMBER('Transformed 2016'!AE77),IF(ISNUMBER('Transformed 2016'!AG77),IF(ISNUMBER('Transformed 2016'!AI77),IF(ISNUMBER('Transformed 2016'!AK77),IF(ISNUMBER('Transformed 2016'!AM77),IF(ISNUMBER('Transformed 2016'!AO77),"","X"),"X"),"X"),"X"),"X"),"X")</f>
        <v/>
      </c>
      <c r="AA86" s="251" t="str">
        <f>IF(ISNUMBER('Transformed 2019 new'!AE77),IF(ISNUMBER('Transformed 2019 new'!AG77),IF(ISNUMBER('Transformed 2019 new'!AI77),IF(ISNUMBER('Transformed 2019 new'!AK77),IF(ISNUMBER('Transformed 2019 new'!AM77),IF(ISNUMBER('Transformed 2019 new'!AO77),"","X"),"X"),"X"),"X"),"X"),"X")</f>
        <v/>
      </c>
      <c r="AB86" s="259"/>
      <c r="AC86" s="251" t="str">
        <f>IF(ISNUMBER('Transformed 2007'!$AE77),"","X")</f>
        <v/>
      </c>
      <c r="AD86" s="251" t="str">
        <f>IF(ISNUMBER('Transformed 2010'!$AE77),"","X")</f>
        <v/>
      </c>
      <c r="AE86" s="251" t="str">
        <f>IF(ISNUMBER('Transformed 2013'!$AE77),"","X")</f>
        <v/>
      </c>
      <c r="AF86" s="251" t="str">
        <f>IF(ISNUMBER('Transformed 2016'!$AE77),"","X")</f>
        <v/>
      </c>
      <c r="AG86" s="265" t="str">
        <f>IF(ISNUMBER('Transformed 2019 new'!$AE77),"","X")</f>
        <v/>
      </c>
      <c r="AH86" s="251" t="str">
        <f>IF(ISNUMBER('Transformed 2007'!$AG77),"","X")</f>
        <v/>
      </c>
      <c r="AI86" s="251" t="str">
        <f>IF(ISNUMBER('Transformed 2010'!$AG77),"","X")</f>
        <v/>
      </c>
      <c r="AJ86" s="251" t="str">
        <f>IF(ISNUMBER('Transformed 2013'!$AG77),"","X")</f>
        <v/>
      </c>
      <c r="AK86" s="251" t="str">
        <f>IF(ISNUMBER('Transformed 2016'!$AG77),"","X")</f>
        <v/>
      </c>
      <c r="AL86" s="265" t="str">
        <f>IF(ISNUMBER('Transformed 2019 new'!$AG77),"","X")</f>
        <v/>
      </c>
      <c r="AM86" s="251" t="str">
        <f>IF(ISNUMBER('Transformed 2007'!$AI77),"","X")</f>
        <v/>
      </c>
      <c r="AN86" s="251" t="str">
        <f>IF(ISNUMBER('Transformed 2010'!$AI77),"","X")</f>
        <v/>
      </c>
      <c r="AO86" s="251" t="str">
        <f>IF(ISNUMBER('Transformed 2013'!$AI77),"","X")</f>
        <v/>
      </c>
      <c r="AP86" s="251" t="str">
        <f>IF(ISNUMBER('Transformed 2016'!$AI77),"","X")</f>
        <v/>
      </c>
      <c r="AQ86" s="265" t="str">
        <f>IF(ISNUMBER('Transformed 2019 new'!$AI77),"","X")</f>
        <v/>
      </c>
      <c r="AR86" s="251" t="str">
        <f>IF(ISNUMBER('Transformed 2007'!$AK77),"","X")</f>
        <v/>
      </c>
      <c r="AS86" s="251" t="str">
        <f>IF(ISNUMBER('Transformed 2010'!$AK77),"","X")</f>
        <v/>
      </c>
      <c r="AT86" s="251" t="str">
        <f>IF(ISNUMBER('Transformed 2013'!$AK77),"","X")</f>
        <v/>
      </c>
      <c r="AU86" s="251" t="str">
        <f>IF(ISNUMBER('Transformed 2016'!$AK77),"","X")</f>
        <v/>
      </c>
      <c r="AV86" s="265" t="str">
        <f>IF(ISNUMBER('Transformed 2019 new'!$AK77),"","X")</f>
        <v/>
      </c>
      <c r="AW86" s="251" t="str">
        <f>IF(ISNUMBER('Transformed 2007'!$AM77),"","X")</f>
        <v/>
      </c>
      <c r="AX86" s="251" t="str">
        <f>IF(ISNUMBER('Transformed 2010'!$AM77),"","X")</f>
        <v/>
      </c>
      <c r="AY86" s="251" t="str">
        <f>IF(ISNUMBER('Transformed 2013'!$AM77),"","X")</f>
        <v/>
      </c>
      <c r="AZ86" s="251" t="str">
        <f>IF(ISNUMBER('Transformed 2016'!$AM77),"","X")</f>
        <v/>
      </c>
      <c r="BA86" s="265" t="str">
        <f>IF(ISNUMBER('Transformed 2019 new'!$AM77),"","X")</f>
        <v/>
      </c>
      <c r="BB86" s="251" t="str">
        <f>IF(ISNUMBER('Transformed 2007'!$AO77),"","X")</f>
        <v/>
      </c>
      <c r="BC86" s="251" t="str">
        <f>IF(ISNUMBER('Transformed 2010'!$AO77),"","X")</f>
        <v/>
      </c>
      <c r="BD86" s="251" t="str">
        <f>IF(ISNUMBER('Transformed 2013'!$AO77),"","X")</f>
        <v/>
      </c>
      <c r="BE86" s="251" t="str">
        <f>IF(ISNUMBER('Transformed 2016'!$AO77),"","X")</f>
        <v/>
      </c>
      <c r="BF86" s="265" t="str">
        <f>IF(ISNUMBER('Transformed 2019 new'!$AO77),"","X")</f>
        <v/>
      </c>
    </row>
    <row r="87" spans="1:58" s="239" customFormat="1" ht="12.75" x14ac:dyDescent="0.2">
      <c r="A87" s="240" t="s">
        <v>177</v>
      </c>
      <c r="B87" s="64" t="s">
        <v>177</v>
      </c>
      <c r="C87" s="238">
        <f>'Transformed 2007'!Y78</f>
        <v>0.46315197802012503</v>
      </c>
      <c r="D87" s="238">
        <f>'Transformed 2010'!Y78</f>
        <v>0.52218454359163347</v>
      </c>
      <c r="E87" s="238">
        <f>'Transformed 2013'!Y78</f>
        <v>0.54018414007649085</v>
      </c>
      <c r="F87" s="238">
        <f>'Transformed 2016'!Y78</f>
        <v>0.54229667996527875</v>
      </c>
      <c r="G87" s="238">
        <f>'Transformed 2019 new'!Y78</f>
        <v>0.57305705238575877</v>
      </c>
      <c r="P87" s="239">
        <v>1</v>
      </c>
      <c r="Q87" s="250">
        <f t="shared" si="13"/>
        <v>1.1274583039110833</v>
      </c>
      <c r="R87" s="250">
        <f t="shared" si="13"/>
        <v>1.0344697994334617</v>
      </c>
      <c r="S87" s="250">
        <f t="shared" si="13"/>
        <v>1.0039107773295395</v>
      </c>
      <c r="T87" s="250">
        <f t="shared" si="13"/>
        <v>1.0567224059392166</v>
      </c>
      <c r="U87" s="272">
        <f t="shared" si="14"/>
        <v>1.2372980783445087</v>
      </c>
      <c r="W87" s="251" t="str">
        <f>IF(ISNUMBER('Transformed 2007'!AE78),IF(ISNUMBER('Transformed 2007'!AG78),IF(ISNUMBER('Transformed 2010'!AI78),IF(ISNUMBER('Transformed 2007'!AK78),IF(ISNUMBER('Transformed 2007'!AM78),IF(ISNUMBER('Transformed 2007'!AO78),"","X"),"X"),"X"),"X"),"X"),"X")</f>
        <v/>
      </c>
      <c r="X87" s="251" t="str">
        <f>IF(ISNUMBER('Transformed 2010'!AE78),IF(ISNUMBER('Transformed 2010'!AG78),IF(ISNUMBER('Transformed 2010'!AI78),IF(ISNUMBER('Transformed 2010'!AK78),IF(ISNUMBER('Transformed 2010'!AM78),IF(ISNUMBER('Transformed 2010'!AO78),"","X"),"X"),"X"),"X"),"X"),"X")</f>
        <v/>
      </c>
      <c r="Y87" s="251" t="str">
        <f>IF(ISNUMBER('Transformed 2013'!AE78),IF(ISNUMBER('Transformed 2013'!AG78),IF(ISNUMBER('Transformed 2013'!AI78),IF(ISNUMBER('Transformed 2013'!AK78),IF(ISNUMBER('Transformed 2013'!AM78),IF(ISNUMBER('Transformed 2013'!AO78),"","X"),"X"),"X"),"X"),"X"),"X")</f>
        <v/>
      </c>
      <c r="Z87" s="251" t="str">
        <f>IF(ISNUMBER('Transformed 2016'!AE78),IF(ISNUMBER('Transformed 2016'!AG78),IF(ISNUMBER('Transformed 2016'!AI78),IF(ISNUMBER('Transformed 2016'!AK78),IF(ISNUMBER('Transformed 2016'!AM78),IF(ISNUMBER('Transformed 2016'!AO78),"","X"),"X"),"X"),"X"),"X"),"X")</f>
        <v/>
      </c>
      <c r="AA87" s="251" t="str">
        <f>IF(ISNUMBER('Transformed 2019 new'!AE78),IF(ISNUMBER('Transformed 2019 new'!AG78),IF(ISNUMBER('Transformed 2019 new'!AI78),IF(ISNUMBER('Transformed 2019 new'!AK78),IF(ISNUMBER('Transformed 2019 new'!AM78),IF(ISNUMBER('Transformed 2019 new'!AO78),"","X"),"X"),"X"),"X"),"X"),"X")</f>
        <v/>
      </c>
      <c r="AB87" s="259"/>
      <c r="AC87" s="251" t="str">
        <f>IF(ISNUMBER('Transformed 2007'!$AE78),"","X")</f>
        <v/>
      </c>
      <c r="AD87" s="251" t="str">
        <f>IF(ISNUMBER('Transformed 2010'!$AE78),"","X")</f>
        <v/>
      </c>
      <c r="AE87" s="251" t="str">
        <f>IF(ISNUMBER('Transformed 2013'!$AE78),"","X")</f>
        <v/>
      </c>
      <c r="AF87" s="251" t="str">
        <f>IF(ISNUMBER('Transformed 2016'!$AE78),"","X")</f>
        <v/>
      </c>
      <c r="AG87" s="265" t="str">
        <f>IF(ISNUMBER('Transformed 2019 new'!$AE78),"","X")</f>
        <v/>
      </c>
      <c r="AH87" s="251" t="str">
        <f>IF(ISNUMBER('Transformed 2007'!$AG78),"","X")</f>
        <v/>
      </c>
      <c r="AI87" s="251" t="str">
        <f>IF(ISNUMBER('Transformed 2010'!$AG78),"","X")</f>
        <v/>
      </c>
      <c r="AJ87" s="251" t="str">
        <f>IF(ISNUMBER('Transformed 2013'!$AG78),"","X")</f>
        <v/>
      </c>
      <c r="AK87" s="251" t="str">
        <f>IF(ISNUMBER('Transformed 2016'!$AG78),"","X")</f>
        <v/>
      </c>
      <c r="AL87" s="265" t="str">
        <f>IF(ISNUMBER('Transformed 2019 new'!$AG78),"","X")</f>
        <v/>
      </c>
      <c r="AM87" s="251" t="str">
        <f>IF(ISNUMBER('Transformed 2007'!$AI78),"","X")</f>
        <v/>
      </c>
      <c r="AN87" s="251" t="str">
        <f>IF(ISNUMBER('Transformed 2010'!$AI78),"","X")</f>
        <v/>
      </c>
      <c r="AO87" s="251" t="str">
        <f>IF(ISNUMBER('Transformed 2013'!$AI78),"","X")</f>
        <v/>
      </c>
      <c r="AP87" s="251" t="str">
        <f>IF(ISNUMBER('Transformed 2016'!$AI78),"","X")</f>
        <v/>
      </c>
      <c r="AQ87" s="265" t="str">
        <f>IF(ISNUMBER('Transformed 2019 new'!$AI78),"","X")</f>
        <v/>
      </c>
      <c r="AR87" s="251" t="str">
        <f>IF(ISNUMBER('Transformed 2007'!$AK78),"","X")</f>
        <v/>
      </c>
      <c r="AS87" s="251" t="str">
        <f>IF(ISNUMBER('Transformed 2010'!$AK78),"","X")</f>
        <v/>
      </c>
      <c r="AT87" s="251" t="str">
        <f>IF(ISNUMBER('Transformed 2013'!$AK78),"","X")</f>
        <v/>
      </c>
      <c r="AU87" s="251" t="str">
        <f>IF(ISNUMBER('Transformed 2016'!$AK78),"","X")</f>
        <v/>
      </c>
      <c r="AV87" s="265" t="str">
        <f>IF(ISNUMBER('Transformed 2019 new'!$AK78),"","X")</f>
        <v/>
      </c>
      <c r="AW87" s="251" t="str">
        <f>IF(ISNUMBER('Transformed 2007'!$AM78),"","X")</f>
        <v/>
      </c>
      <c r="AX87" s="251" t="str">
        <f>IF(ISNUMBER('Transformed 2010'!$AM78),"","X")</f>
        <v/>
      </c>
      <c r="AY87" s="251" t="str">
        <f>IF(ISNUMBER('Transformed 2013'!$AM78),"","X")</f>
        <v/>
      </c>
      <c r="AZ87" s="251" t="str">
        <f>IF(ISNUMBER('Transformed 2016'!$AM78),"","X")</f>
        <v/>
      </c>
      <c r="BA87" s="265" t="str">
        <f>IF(ISNUMBER('Transformed 2019 new'!$AM78),"","X")</f>
        <v/>
      </c>
      <c r="BB87" s="251" t="str">
        <f>IF(ISNUMBER('Transformed 2007'!$AO78),"","X")</f>
        <v/>
      </c>
      <c r="BC87" s="251" t="str">
        <f>IF(ISNUMBER('Transformed 2010'!$AO78),"","X")</f>
        <v/>
      </c>
      <c r="BD87" s="251" t="str">
        <f>IF(ISNUMBER('Transformed 2013'!$AO78),"","X")</f>
        <v/>
      </c>
      <c r="BE87" s="251" t="str">
        <f>IF(ISNUMBER('Transformed 2016'!$AO78),"","X")</f>
        <v/>
      </c>
      <c r="BF87" s="265" t="str">
        <f>IF(ISNUMBER('Transformed 2019 new'!$AO78),"","X")</f>
        <v/>
      </c>
    </row>
    <row r="88" spans="1:58" s="239" customFormat="1" ht="12.75" x14ac:dyDescent="0.2">
      <c r="A88" s="240" t="s">
        <v>192</v>
      </c>
      <c r="B88" s="225" t="s">
        <v>87</v>
      </c>
      <c r="C88" s="238">
        <f>'Transformed 2007'!Y79</f>
        <v>0.34444930733378798</v>
      </c>
      <c r="D88" s="238">
        <f>'Transformed 2010'!Y79</f>
        <v>0.34417478102753807</v>
      </c>
      <c r="E88" s="238">
        <f>'Transformed 2013'!Y79</f>
        <v>0.35571778233378804</v>
      </c>
      <c r="F88" s="238">
        <f>'Transformed 2016'!Y79</f>
        <v>0.36075009545164516</v>
      </c>
      <c r="G88" s="238">
        <f>'Transformed 2019 new'!Y79</f>
        <v>0.34734611866520604</v>
      </c>
      <c r="J88" s="239">
        <v>1</v>
      </c>
      <c r="Q88" s="250">
        <f t="shared" si="13"/>
        <v>0.99920299939525248</v>
      </c>
      <c r="R88" s="250">
        <f t="shared" si="13"/>
        <v>1.0335381961217152</v>
      </c>
      <c r="S88" s="250">
        <f t="shared" si="13"/>
        <v>1.0141469259277431</v>
      </c>
      <c r="T88" s="250">
        <f t="shared" si="13"/>
        <v>0.96284414902327919</v>
      </c>
      <c r="U88" s="272">
        <f t="shared" si="14"/>
        <v>1.0084099786811616</v>
      </c>
      <c r="W88" s="251" t="str">
        <f>IF(ISNUMBER('Transformed 2007'!AE79),IF(ISNUMBER('Transformed 2007'!AG79),IF(ISNUMBER('Transformed 2010'!AI79),IF(ISNUMBER('Transformed 2007'!AK79),IF(ISNUMBER('Transformed 2007'!AM79),IF(ISNUMBER('Transformed 2007'!AO79),"","X"),"X"),"X"),"X"),"X"),"X")</f>
        <v/>
      </c>
      <c r="X88" s="251" t="str">
        <f>IF(ISNUMBER('Transformed 2010'!AE79),IF(ISNUMBER('Transformed 2010'!AG79),IF(ISNUMBER('Transformed 2010'!AI79),IF(ISNUMBER('Transformed 2010'!AK79),IF(ISNUMBER('Transformed 2010'!AM79),IF(ISNUMBER('Transformed 2010'!AO79),"","X"),"X"),"X"),"X"),"X"),"X")</f>
        <v/>
      </c>
      <c r="Y88" s="251" t="str">
        <f>IF(ISNUMBER('Transformed 2013'!AE79),IF(ISNUMBER('Transformed 2013'!AG79),IF(ISNUMBER('Transformed 2013'!AI79),IF(ISNUMBER('Transformed 2013'!AK79),IF(ISNUMBER('Transformed 2013'!AM79),IF(ISNUMBER('Transformed 2013'!AO79),"","X"),"X"),"X"),"X"),"X"),"X")</f>
        <v/>
      </c>
      <c r="Z88" s="251" t="str">
        <f>IF(ISNUMBER('Transformed 2016'!AE79),IF(ISNUMBER('Transformed 2016'!AG79),IF(ISNUMBER('Transformed 2016'!AI79),IF(ISNUMBER('Transformed 2016'!AK79),IF(ISNUMBER('Transformed 2016'!AM79),IF(ISNUMBER('Transformed 2016'!AO79),"","X"),"X"),"X"),"X"),"X"),"X")</f>
        <v/>
      </c>
      <c r="AA88" s="251" t="str">
        <f>IF(ISNUMBER('Transformed 2019 new'!AE79),IF(ISNUMBER('Transformed 2019 new'!AG79),IF(ISNUMBER('Transformed 2019 new'!AI79),IF(ISNUMBER('Transformed 2019 new'!AK79),IF(ISNUMBER('Transformed 2019 new'!AM79),IF(ISNUMBER('Transformed 2019 new'!AO79),"","X"),"X"),"X"),"X"),"X"),"X")</f>
        <v/>
      </c>
      <c r="AB88" s="259"/>
      <c r="AC88" s="251" t="str">
        <f>IF(ISNUMBER('Transformed 2007'!$AE79),"","X")</f>
        <v/>
      </c>
      <c r="AD88" s="251" t="str">
        <f>IF(ISNUMBER('Transformed 2010'!$AE79),"","X")</f>
        <v/>
      </c>
      <c r="AE88" s="251" t="str">
        <f>IF(ISNUMBER('Transformed 2013'!$AE79),"","X")</f>
        <v/>
      </c>
      <c r="AF88" s="251" t="str">
        <f>IF(ISNUMBER('Transformed 2016'!$AE79),"","X")</f>
        <v/>
      </c>
      <c r="AG88" s="265" t="str">
        <f>IF(ISNUMBER('Transformed 2019 new'!$AE79),"","X")</f>
        <v/>
      </c>
      <c r="AH88" s="251" t="str">
        <f>IF(ISNUMBER('Transformed 2007'!$AG79),"","X")</f>
        <v/>
      </c>
      <c r="AI88" s="251" t="str">
        <f>IF(ISNUMBER('Transformed 2010'!$AG79),"","X")</f>
        <v/>
      </c>
      <c r="AJ88" s="251" t="str">
        <f>IF(ISNUMBER('Transformed 2013'!$AG79),"","X")</f>
        <v/>
      </c>
      <c r="AK88" s="251" t="str">
        <f>IF(ISNUMBER('Transformed 2016'!$AG79),"","X")</f>
        <v/>
      </c>
      <c r="AL88" s="265" t="str">
        <f>IF(ISNUMBER('Transformed 2019 new'!$AG79),"","X")</f>
        <v/>
      </c>
      <c r="AM88" s="251" t="str">
        <f>IF(ISNUMBER('Transformed 2007'!$AI79),"","X")</f>
        <v/>
      </c>
      <c r="AN88" s="251" t="str">
        <f>IF(ISNUMBER('Transformed 2010'!$AI79),"","X")</f>
        <v/>
      </c>
      <c r="AO88" s="251" t="str">
        <f>IF(ISNUMBER('Transformed 2013'!$AI79),"","X")</f>
        <v/>
      </c>
      <c r="AP88" s="251" t="str">
        <f>IF(ISNUMBER('Transformed 2016'!$AI79),"","X")</f>
        <v/>
      </c>
      <c r="AQ88" s="265" t="str">
        <f>IF(ISNUMBER('Transformed 2019 new'!$AI79),"","X")</f>
        <v/>
      </c>
      <c r="AR88" s="251" t="str">
        <f>IF(ISNUMBER('Transformed 2007'!$AK79),"","X")</f>
        <v/>
      </c>
      <c r="AS88" s="251" t="str">
        <f>IF(ISNUMBER('Transformed 2010'!$AK79),"","X")</f>
        <v/>
      </c>
      <c r="AT88" s="251" t="str">
        <f>IF(ISNUMBER('Transformed 2013'!$AK79),"","X")</f>
        <v/>
      </c>
      <c r="AU88" s="251" t="str">
        <f>IF(ISNUMBER('Transformed 2016'!$AK79),"","X")</f>
        <v/>
      </c>
      <c r="AV88" s="265" t="str">
        <f>IF(ISNUMBER('Transformed 2019 new'!$AK79),"","X")</f>
        <v/>
      </c>
      <c r="AW88" s="251" t="str">
        <f>IF(ISNUMBER('Transformed 2007'!$AM79),"","X")</f>
        <v/>
      </c>
      <c r="AX88" s="251" t="str">
        <f>IF(ISNUMBER('Transformed 2010'!$AM79),"","X")</f>
        <v/>
      </c>
      <c r="AY88" s="251" t="str">
        <f>IF(ISNUMBER('Transformed 2013'!$AM79),"","X")</f>
        <v/>
      </c>
      <c r="AZ88" s="251" t="str">
        <f>IF(ISNUMBER('Transformed 2016'!$AM79),"","X")</f>
        <v/>
      </c>
      <c r="BA88" s="265" t="str">
        <f>IF(ISNUMBER('Transformed 2019 new'!$AM79),"","X")</f>
        <v/>
      </c>
      <c r="BB88" s="251" t="str">
        <f>IF(ISNUMBER('Transformed 2007'!$AO79),"","X")</f>
        <v/>
      </c>
      <c r="BC88" s="251" t="str">
        <f>IF(ISNUMBER('Transformed 2010'!$AO79),"","X")</f>
        <v/>
      </c>
      <c r="BD88" s="251" t="str">
        <f>IF(ISNUMBER('Transformed 2013'!$AO79),"","X")</f>
        <v/>
      </c>
      <c r="BE88" s="251" t="str">
        <f>IF(ISNUMBER('Transformed 2016'!$AO79),"","X")</f>
        <v/>
      </c>
      <c r="BF88" s="265" t="str">
        <f>IF(ISNUMBER('Transformed 2019 new'!$AO79),"","X")</f>
        <v/>
      </c>
    </row>
    <row r="89" spans="1:58" s="239" customFormat="1" ht="12.75" x14ac:dyDescent="0.2">
      <c r="A89" s="240" t="s">
        <v>88</v>
      </c>
      <c r="B89" s="225" t="s">
        <v>88</v>
      </c>
      <c r="C89" s="238">
        <f>'Transformed 2007'!Y80</f>
        <v>0.6694884620430519</v>
      </c>
      <c r="D89" s="238">
        <f>'Transformed 2010'!Y80</f>
        <v>0.66990068229037336</v>
      </c>
      <c r="E89" s="238">
        <f>'Transformed 2013'!Y80</f>
        <v>0.69340577894305189</v>
      </c>
      <c r="F89" s="238">
        <f>'Transformed 2016'!Y80</f>
        <v>0.67990071151180187</v>
      </c>
      <c r="G89" s="238">
        <f>'Transformed 2019 new'!Y80</f>
        <v>0.71768069858957251</v>
      </c>
      <c r="L89" s="239">
        <v>1</v>
      </c>
      <c r="Q89" s="250">
        <f t="shared" si="13"/>
        <v>1.0006157241994336</v>
      </c>
      <c r="R89" s="250">
        <f t="shared" si="13"/>
        <v>1.035087435009493</v>
      </c>
      <c r="S89" s="250">
        <f t="shared" si="13"/>
        <v>0.9805235724284912</v>
      </c>
      <c r="T89" s="250">
        <f t="shared" si="13"/>
        <v>1.055566917989782</v>
      </c>
      <c r="U89" s="272">
        <f t="shared" si="14"/>
        <v>1.0719836700388445</v>
      </c>
      <c r="W89" s="251" t="str">
        <f>IF(ISNUMBER('Transformed 2007'!AE80),IF(ISNUMBER('Transformed 2007'!AG80),IF(ISNUMBER('Transformed 2010'!AI80),IF(ISNUMBER('Transformed 2007'!AK80),IF(ISNUMBER('Transformed 2007'!AM80),IF(ISNUMBER('Transformed 2007'!AO80),"","X"),"X"),"X"),"X"),"X"),"X")</f>
        <v/>
      </c>
      <c r="X89" s="251" t="str">
        <f>IF(ISNUMBER('Transformed 2010'!AE80),IF(ISNUMBER('Transformed 2010'!AG80),IF(ISNUMBER('Transformed 2010'!AI80),IF(ISNUMBER('Transformed 2010'!AK80),IF(ISNUMBER('Transformed 2010'!AM80),IF(ISNUMBER('Transformed 2010'!AO80),"","X"),"X"),"X"),"X"),"X"),"X")</f>
        <v/>
      </c>
      <c r="Y89" s="251" t="str">
        <f>IF(ISNUMBER('Transformed 2013'!AE80),IF(ISNUMBER('Transformed 2013'!AG80),IF(ISNUMBER('Transformed 2013'!AI80),IF(ISNUMBER('Transformed 2013'!AK80),IF(ISNUMBER('Transformed 2013'!AM80),IF(ISNUMBER('Transformed 2013'!AO80),"","X"),"X"),"X"),"X"),"X"),"X")</f>
        <v/>
      </c>
      <c r="Z89" s="251" t="str">
        <f>IF(ISNUMBER('Transformed 2016'!AE80),IF(ISNUMBER('Transformed 2016'!AG80),IF(ISNUMBER('Transformed 2016'!AI80),IF(ISNUMBER('Transformed 2016'!AK80),IF(ISNUMBER('Transformed 2016'!AM80),IF(ISNUMBER('Transformed 2016'!AO80),"","X"),"X"),"X"),"X"),"X"),"X")</f>
        <v/>
      </c>
      <c r="AA89" s="251" t="str">
        <f>IF(ISNUMBER('Transformed 2019 new'!AE80),IF(ISNUMBER('Transformed 2019 new'!AG80),IF(ISNUMBER('Transformed 2019 new'!AI80),IF(ISNUMBER('Transformed 2019 new'!AK80),IF(ISNUMBER('Transformed 2019 new'!AM80),IF(ISNUMBER('Transformed 2019 new'!AO80),"","X"),"X"),"X"),"X"),"X"),"X")</f>
        <v/>
      </c>
      <c r="AB89" s="259"/>
      <c r="AC89" s="251" t="str">
        <f>IF(ISNUMBER('Transformed 2007'!$AE80),"","X")</f>
        <v/>
      </c>
      <c r="AD89" s="251" t="str">
        <f>IF(ISNUMBER('Transformed 2010'!$AE80),"","X")</f>
        <v/>
      </c>
      <c r="AE89" s="251" t="str">
        <f>IF(ISNUMBER('Transformed 2013'!$AE80),"","X")</f>
        <v/>
      </c>
      <c r="AF89" s="251" t="str">
        <f>IF(ISNUMBER('Transformed 2016'!$AE80),"","X")</f>
        <v/>
      </c>
      <c r="AG89" s="265" t="str">
        <f>IF(ISNUMBER('Transformed 2019 new'!$AE80),"","X")</f>
        <v/>
      </c>
      <c r="AH89" s="251" t="str">
        <f>IF(ISNUMBER('Transformed 2007'!$AG80),"","X")</f>
        <v/>
      </c>
      <c r="AI89" s="251" t="str">
        <f>IF(ISNUMBER('Transformed 2010'!$AG80),"","X")</f>
        <v/>
      </c>
      <c r="AJ89" s="251" t="str">
        <f>IF(ISNUMBER('Transformed 2013'!$AG80),"","X")</f>
        <v/>
      </c>
      <c r="AK89" s="251" t="str">
        <f>IF(ISNUMBER('Transformed 2016'!$AG80),"","X")</f>
        <v/>
      </c>
      <c r="AL89" s="265" t="str">
        <f>IF(ISNUMBER('Transformed 2019 new'!$AG80),"","X")</f>
        <v/>
      </c>
      <c r="AM89" s="251" t="str">
        <f>IF(ISNUMBER('Transformed 2007'!$AI80),"","X")</f>
        <v/>
      </c>
      <c r="AN89" s="251" t="str">
        <f>IF(ISNUMBER('Transformed 2010'!$AI80),"","X")</f>
        <v/>
      </c>
      <c r="AO89" s="251" t="str">
        <f>IF(ISNUMBER('Transformed 2013'!$AI80),"","X")</f>
        <v/>
      </c>
      <c r="AP89" s="251" t="str">
        <f>IF(ISNUMBER('Transformed 2016'!$AI80),"","X")</f>
        <v/>
      </c>
      <c r="AQ89" s="265" t="str">
        <f>IF(ISNUMBER('Transformed 2019 new'!$AI80),"","X")</f>
        <v/>
      </c>
      <c r="AR89" s="251" t="str">
        <f>IF(ISNUMBER('Transformed 2007'!$AK80),"","X")</f>
        <v/>
      </c>
      <c r="AS89" s="251" t="str">
        <f>IF(ISNUMBER('Transformed 2010'!$AK80),"","X")</f>
        <v/>
      </c>
      <c r="AT89" s="251" t="str">
        <f>IF(ISNUMBER('Transformed 2013'!$AK80),"","X")</f>
        <v/>
      </c>
      <c r="AU89" s="251" t="str">
        <f>IF(ISNUMBER('Transformed 2016'!$AK80),"","X")</f>
        <v/>
      </c>
      <c r="AV89" s="265" t="str">
        <f>IF(ISNUMBER('Transformed 2019 new'!$AK80),"","X")</f>
        <v/>
      </c>
      <c r="AW89" s="251" t="str">
        <f>IF(ISNUMBER('Transformed 2007'!$AM80),"","X")</f>
        <v/>
      </c>
      <c r="AX89" s="251" t="str">
        <f>IF(ISNUMBER('Transformed 2010'!$AM80),"","X")</f>
        <v/>
      </c>
      <c r="AY89" s="251" t="str">
        <f>IF(ISNUMBER('Transformed 2013'!$AM80),"","X")</f>
        <v/>
      </c>
      <c r="AZ89" s="251" t="str">
        <f>IF(ISNUMBER('Transformed 2016'!$AM80),"","X")</f>
        <v/>
      </c>
      <c r="BA89" s="265" t="str">
        <f>IF(ISNUMBER('Transformed 2019 new'!$AM80),"","X")</f>
        <v/>
      </c>
      <c r="BB89" s="251" t="str">
        <f>IF(ISNUMBER('Transformed 2007'!$AO80),"","X")</f>
        <v/>
      </c>
      <c r="BC89" s="251" t="str">
        <f>IF(ISNUMBER('Transformed 2010'!$AO80),"","X")</f>
        <v/>
      </c>
      <c r="BD89" s="251" t="str">
        <f>IF(ISNUMBER('Transformed 2013'!$AO80),"","X")</f>
        <v/>
      </c>
      <c r="BE89" s="251" t="str">
        <f>IF(ISNUMBER('Transformed 2016'!$AO80),"","X")</f>
        <v/>
      </c>
      <c r="BF89" s="265" t="str">
        <f>IF(ISNUMBER('Transformed 2019 new'!$AO80),"","X")</f>
        <v/>
      </c>
    </row>
    <row r="90" spans="1:58" s="239" customFormat="1" ht="12.75" x14ac:dyDescent="0.2">
      <c r="A90" s="240" t="s">
        <v>89</v>
      </c>
      <c r="B90" s="225" t="s">
        <v>89</v>
      </c>
      <c r="C90" s="238">
        <f>'Transformed 2007'!Y81</f>
        <v>0.45132173116392837</v>
      </c>
      <c r="D90" s="238">
        <f>'Transformed 2010'!Y81</f>
        <v>0.44084205704739932</v>
      </c>
      <c r="E90" s="238">
        <f>'Transformed 2013'!Y81</f>
        <v>0.45475182001017955</v>
      </c>
      <c r="F90" s="238">
        <f>'Transformed 2016'!Y81</f>
        <v>0.48544690260181977</v>
      </c>
      <c r="G90" s="238">
        <f>'Transformed 2019 new'!Y81</f>
        <v>0.50096374292357992</v>
      </c>
      <c r="H90" s="239">
        <v>1</v>
      </c>
      <c r="Q90" s="250">
        <f t="shared" si="13"/>
        <v>0.97678003651740264</v>
      </c>
      <c r="R90" s="250">
        <f t="shared" si="13"/>
        <v>1.0315527131325508</v>
      </c>
      <c r="S90" s="250">
        <f t="shared" si="13"/>
        <v>1.067498537094262</v>
      </c>
      <c r="T90" s="250">
        <f t="shared" si="13"/>
        <v>1.0319640319849515</v>
      </c>
      <c r="U90" s="272">
        <f t="shared" si="14"/>
        <v>1.1099925138362563</v>
      </c>
      <c r="W90" s="251" t="str">
        <f>IF(ISNUMBER('Transformed 2007'!AE81),IF(ISNUMBER('Transformed 2007'!AG81),IF(ISNUMBER('Transformed 2010'!AI81),IF(ISNUMBER('Transformed 2007'!AK81),IF(ISNUMBER('Transformed 2007'!AM81),IF(ISNUMBER('Transformed 2007'!AO81),"","X"),"X"),"X"),"X"),"X"),"X")</f>
        <v/>
      </c>
      <c r="X90" s="251" t="str">
        <f>IF(ISNUMBER('Transformed 2010'!AE81),IF(ISNUMBER('Transformed 2010'!AG81),IF(ISNUMBER('Transformed 2010'!AI81),IF(ISNUMBER('Transformed 2010'!AK81),IF(ISNUMBER('Transformed 2010'!AM81),IF(ISNUMBER('Transformed 2010'!AO81),"","X"),"X"),"X"),"X"),"X"),"X")</f>
        <v/>
      </c>
      <c r="Y90" s="251" t="str">
        <f>IF(ISNUMBER('Transformed 2013'!AE81),IF(ISNUMBER('Transformed 2013'!AG81),IF(ISNUMBER('Transformed 2013'!AI81),IF(ISNUMBER('Transformed 2013'!AK81),IF(ISNUMBER('Transformed 2013'!AM81),IF(ISNUMBER('Transformed 2013'!AO81),"","X"),"X"),"X"),"X"),"X"),"X")</f>
        <v/>
      </c>
      <c r="Z90" s="251" t="str">
        <f>IF(ISNUMBER('Transformed 2016'!AE81),IF(ISNUMBER('Transformed 2016'!AG81),IF(ISNUMBER('Transformed 2016'!AI81),IF(ISNUMBER('Transformed 2016'!AK81),IF(ISNUMBER('Transformed 2016'!AM81),IF(ISNUMBER('Transformed 2016'!AO81),"","X"),"X"),"X"),"X"),"X"),"X")</f>
        <v/>
      </c>
      <c r="AA90" s="251" t="str">
        <f>IF(ISNUMBER('Transformed 2019 new'!AE81),IF(ISNUMBER('Transformed 2019 new'!AG81),IF(ISNUMBER('Transformed 2019 new'!AI81),IF(ISNUMBER('Transformed 2019 new'!AK81),IF(ISNUMBER('Transformed 2019 new'!AM81),IF(ISNUMBER('Transformed 2019 new'!AO81),"","X"),"X"),"X"),"X"),"X"),"X")</f>
        <v/>
      </c>
      <c r="AB90" s="259"/>
      <c r="AC90" s="251" t="str">
        <f>IF(ISNUMBER('Transformed 2007'!$AE81),"","X")</f>
        <v/>
      </c>
      <c r="AD90" s="251" t="str">
        <f>IF(ISNUMBER('Transformed 2010'!$AE81),"","X")</f>
        <v/>
      </c>
      <c r="AE90" s="251" t="str">
        <f>IF(ISNUMBER('Transformed 2013'!$AE81),"","X")</f>
        <v/>
      </c>
      <c r="AF90" s="251" t="str">
        <f>IF(ISNUMBER('Transformed 2016'!$AE81),"","X")</f>
        <v/>
      </c>
      <c r="AG90" s="265" t="str">
        <f>IF(ISNUMBER('Transformed 2019 new'!$AE81),"","X")</f>
        <v/>
      </c>
      <c r="AH90" s="251" t="str">
        <f>IF(ISNUMBER('Transformed 2007'!$AG81),"","X")</f>
        <v/>
      </c>
      <c r="AI90" s="251" t="str">
        <f>IF(ISNUMBER('Transformed 2010'!$AG81),"","X")</f>
        <v/>
      </c>
      <c r="AJ90" s="251" t="str">
        <f>IF(ISNUMBER('Transformed 2013'!$AG81),"","X")</f>
        <v/>
      </c>
      <c r="AK90" s="251" t="str">
        <f>IF(ISNUMBER('Transformed 2016'!$AG81),"","X")</f>
        <v/>
      </c>
      <c r="AL90" s="265" t="str">
        <f>IF(ISNUMBER('Transformed 2019 new'!$AG81),"","X")</f>
        <v/>
      </c>
      <c r="AM90" s="251" t="str">
        <f>IF(ISNUMBER('Transformed 2007'!$AI81),"","X")</f>
        <v/>
      </c>
      <c r="AN90" s="251" t="str">
        <f>IF(ISNUMBER('Transformed 2010'!$AI81),"","X")</f>
        <v/>
      </c>
      <c r="AO90" s="251" t="str">
        <f>IF(ISNUMBER('Transformed 2013'!$AI81),"","X")</f>
        <v/>
      </c>
      <c r="AP90" s="251" t="str">
        <f>IF(ISNUMBER('Transformed 2016'!$AI81),"","X")</f>
        <v/>
      </c>
      <c r="AQ90" s="265" t="str">
        <f>IF(ISNUMBER('Transformed 2019 new'!$AI81),"","X")</f>
        <v/>
      </c>
      <c r="AR90" s="251" t="str">
        <f>IF(ISNUMBER('Transformed 2007'!$AK81),"","X")</f>
        <v/>
      </c>
      <c r="AS90" s="251" t="str">
        <f>IF(ISNUMBER('Transformed 2010'!$AK81),"","X")</f>
        <v/>
      </c>
      <c r="AT90" s="251" t="str">
        <f>IF(ISNUMBER('Transformed 2013'!$AK81),"","X")</f>
        <v/>
      </c>
      <c r="AU90" s="251" t="str">
        <f>IF(ISNUMBER('Transformed 2016'!$AK81),"","X")</f>
        <v/>
      </c>
      <c r="AV90" s="265" t="str">
        <f>IF(ISNUMBER('Transformed 2019 new'!$AK81),"","X")</f>
        <v/>
      </c>
      <c r="AW90" s="251" t="str">
        <f>IF(ISNUMBER('Transformed 2007'!$AM81),"","X")</f>
        <v/>
      </c>
      <c r="AX90" s="251" t="str">
        <f>IF(ISNUMBER('Transformed 2010'!$AM81),"","X")</f>
        <v/>
      </c>
      <c r="AY90" s="251" t="str">
        <f>IF(ISNUMBER('Transformed 2013'!$AM81),"","X")</f>
        <v/>
      </c>
      <c r="AZ90" s="251" t="str">
        <f>IF(ISNUMBER('Transformed 2016'!$AM81),"","X")</f>
        <v/>
      </c>
      <c r="BA90" s="265" t="str">
        <f>IF(ISNUMBER('Transformed 2019 new'!$AM81),"","X")</f>
        <v/>
      </c>
      <c r="BB90" s="251" t="str">
        <f>IF(ISNUMBER('Transformed 2007'!$AO81),"","X")</f>
        <v/>
      </c>
      <c r="BC90" s="251" t="str">
        <f>IF(ISNUMBER('Transformed 2010'!$AO81),"","X")</f>
        <v/>
      </c>
      <c r="BD90" s="251" t="str">
        <f>IF(ISNUMBER('Transformed 2013'!$AO81),"","X")</f>
        <v/>
      </c>
      <c r="BE90" s="251" t="str">
        <f>IF(ISNUMBER('Transformed 2016'!$AO81),"","X")</f>
        <v/>
      </c>
      <c r="BF90" s="265" t="str">
        <f>IF(ISNUMBER('Transformed 2019 new'!$AO81),"","X")</f>
        <v/>
      </c>
    </row>
    <row r="91" spans="1:58" s="239" customFormat="1" ht="12.75" x14ac:dyDescent="0.2">
      <c r="A91" s="240" t="s">
        <v>90</v>
      </c>
      <c r="B91" s="225" t="s">
        <v>90</v>
      </c>
      <c r="C91" s="238">
        <f>'Transformed 2007'!Y82</f>
        <v>0.56691612069839969</v>
      </c>
      <c r="D91" s="238">
        <f>'Transformed 2010'!Y82</f>
        <v>0.60249070622589285</v>
      </c>
      <c r="E91" s="238">
        <f>'Transformed 2013'!Y82</f>
        <v>0.62400223591874993</v>
      </c>
      <c r="F91" s="238">
        <f>'Transformed 2016'!Y82</f>
        <v>0.62195271464821433</v>
      </c>
      <c r="G91" s="238">
        <f>'Transformed 2019 new'!Y82</f>
        <v>0.59750534013810908</v>
      </c>
      <c r="K91" s="239">
        <v>1</v>
      </c>
      <c r="Q91" s="250">
        <f t="shared" si="13"/>
        <v>1.062751056511972</v>
      </c>
      <c r="R91" s="250">
        <f t="shared" si="13"/>
        <v>1.0357043344744836</v>
      </c>
      <c r="S91" s="250">
        <f t="shared" si="13"/>
        <v>0.99671552255334794</v>
      </c>
      <c r="T91" s="250">
        <f t="shared" si="13"/>
        <v>0.96069255116294006</v>
      </c>
      <c r="U91" s="272">
        <f t="shared" si="14"/>
        <v>1.0539572228110672</v>
      </c>
      <c r="W91" s="251" t="str">
        <f>IF(ISNUMBER('Transformed 2007'!AE82),IF(ISNUMBER('Transformed 2007'!AG82),IF(ISNUMBER('Transformed 2010'!AI82),IF(ISNUMBER('Transformed 2007'!AK82),IF(ISNUMBER('Transformed 2007'!AM82),IF(ISNUMBER('Transformed 2007'!AO82),"","X"),"X"),"X"),"X"),"X"),"X")</f>
        <v/>
      </c>
      <c r="X91" s="251" t="str">
        <f>IF(ISNUMBER('Transformed 2010'!AE82),IF(ISNUMBER('Transformed 2010'!AG82),IF(ISNUMBER('Transformed 2010'!AI82),IF(ISNUMBER('Transformed 2010'!AK82),IF(ISNUMBER('Transformed 2010'!AM82),IF(ISNUMBER('Transformed 2010'!AO82),"","X"),"X"),"X"),"X"),"X"),"X")</f>
        <v/>
      </c>
      <c r="Y91" s="251" t="str">
        <f>IF(ISNUMBER('Transformed 2013'!AE82),IF(ISNUMBER('Transformed 2013'!AG82),IF(ISNUMBER('Transformed 2013'!AI82),IF(ISNUMBER('Transformed 2013'!AK82),IF(ISNUMBER('Transformed 2013'!AM82),IF(ISNUMBER('Transformed 2013'!AO82),"","X"),"X"),"X"),"X"),"X"),"X")</f>
        <v/>
      </c>
      <c r="Z91" s="251" t="str">
        <f>IF(ISNUMBER('Transformed 2016'!AE82),IF(ISNUMBER('Transformed 2016'!AG82),IF(ISNUMBER('Transformed 2016'!AI82),IF(ISNUMBER('Transformed 2016'!AK82),IF(ISNUMBER('Transformed 2016'!AM82),IF(ISNUMBER('Transformed 2016'!AO82),"","X"),"X"),"X"),"X"),"X"),"X")</f>
        <v/>
      </c>
      <c r="AA91" s="251" t="str">
        <f>IF(ISNUMBER('Transformed 2019 new'!AE82),IF(ISNUMBER('Transformed 2019 new'!AG82),IF(ISNUMBER('Transformed 2019 new'!AI82),IF(ISNUMBER('Transformed 2019 new'!AK82),IF(ISNUMBER('Transformed 2019 new'!AM82),IF(ISNUMBER('Transformed 2019 new'!AO82),"","X"),"X"),"X"),"X"),"X"),"X")</f>
        <v/>
      </c>
      <c r="AB91" s="259"/>
      <c r="AC91" s="251" t="str">
        <f>IF(ISNUMBER('Transformed 2007'!$AE82),"","X")</f>
        <v/>
      </c>
      <c r="AD91" s="251" t="str">
        <f>IF(ISNUMBER('Transformed 2010'!$AE82),"","X")</f>
        <v/>
      </c>
      <c r="AE91" s="251" t="str">
        <f>IF(ISNUMBER('Transformed 2013'!$AE82),"","X")</f>
        <v/>
      </c>
      <c r="AF91" s="251" t="str">
        <f>IF(ISNUMBER('Transformed 2016'!$AE82),"","X")</f>
        <v/>
      </c>
      <c r="AG91" s="265" t="str">
        <f>IF(ISNUMBER('Transformed 2019 new'!$AE82),"","X")</f>
        <v/>
      </c>
      <c r="AH91" s="251" t="str">
        <f>IF(ISNUMBER('Transformed 2007'!$AG82),"","X")</f>
        <v/>
      </c>
      <c r="AI91" s="251" t="str">
        <f>IF(ISNUMBER('Transformed 2010'!$AG82),"","X")</f>
        <v/>
      </c>
      <c r="AJ91" s="251" t="str">
        <f>IF(ISNUMBER('Transformed 2013'!$AG82),"","X")</f>
        <v/>
      </c>
      <c r="AK91" s="251" t="str">
        <f>IF(ISNUMBER('Transformed 2016'!$AG82),"","X")</f>
        <v/>
      </c>
      <c r="AL91" s="265" t="str">
        <f>IF(ISNUMBER('Transformed 2019 new'!$AG82),"","X")</f>
        <v/>
      </c>
      <c r="AM91" s="251" t="str">
        <f>IF(ISNUMBER('Transformed 2007'!$AI82),"","X")</f>
        <v/>
      </c>
      <c r="AN91" s="251" t="str">
        <f>IF(ISNUMBER('Transformed 2010'!$AI82),"","X")</f>
        <v/>
      </c>
      <c r="AO91" s="251" t="str">
        <f>IF(ISNUMBER('Transformed 2013'!$AI82),"","X")</f>
        <v/>
      </c>
      <c r="AP91" s="251" t="str">
        <f>IF(ISNUMBER('Transformed 2016'!$AI82),"","X")</f>
        <v/>
      </c>
      <c r="AQ91" s="265" t="str">
        <f>IF(ISNUMBER('Transformed 2019 new'!$AI82),"","X")</f>
        <v/>
      </c>
      <c r="AR91" s="251" t="str">
        <f>IF(ISNUMBER('Transformed 2007'!$AK82),"","X")</f>
        <v/>
      </c>
      <c r="AS91" s="251" t="str">
        <f>IF(ISNUMBER('Transformed 2010'!$AK82),"","X")</f>
        <v/>
      </c>
      <c r="AT91" s="251" t="str">
        <f>IF(ISNUMBER('Transformed 2013'!$AK82),"","X")</f>
        <v/>
      </c>
      <c r="AU91" s="251" t="str">
        <f>IF(ISNUMBER('Transformed 2016'!$AK82),"","X")</f>
        <v/>
      </c>
      <c r="AV91" s="265" t="str">
        <f>IF(ISNUMBER('Transformed 2019 new'!$AK82),"","X")</f>
        <v/>
      </c>
      <c r="AW91" s="251" t="str">
        <f>IF(ISNUMBER('Transformed 2007'!$AM82),"","X")</f>
        <v/>
      </c>
      <c r="AX91" s="251" t="str">
        <f>IF(ISNUMBER('Transformed 2010'!$AM82),"","X")</f>
        <v/>
      </c>
      <c r="AY91" s="251" t="str">
        <f>IF(ISNUMBER('Transformed 2013'!$AM82),"","X")</f>
        <v/>
      </c>
      <c r="AZ91" s="251" t="str">
        <f>IF(ISNUMBER('Transformed 2016'!$AM82),"","X")</f>
        <v/>
      </c>
      <c r="BA91" s="265" t="str">
        <f>IF(ISNUMBER('Transformed 2019 new'!$AM82),"","X")</f>
        <v/>
      </c>
      <c r="BB91" s="251" t="str">
        <f>IF(ISNUMBER('Transformed 2007'!$AO82),"","X")</f>
        <v/>
      </c>
      <c r="BC91" s="251" t="str">
        <f>IF(ISNUMBER('Transformed 2010'!$AO82),"","X")</f>
        <v/>
      </c>
      <c r="BD91" s="251" t="str">
        <f>IF(ISNUMBER('Transformed 2013'!$AO82),"","X")</f>
        <v/>
      </c>
      <c r="BE91" s="251" t="str">
        <f>IF(ISNUMBER('Transformed 2016'!$AO82),"","X")</f>
        <v/>
      </c>
      <c r="BF91" s="265" t="str">
        <f>IF(ISNUMBER('Transformed 2019 new'!$AO82),"","X")</f>
        <v/>
      </c>
    </row>
    <row r="92" spans="1:58" s="239" customFormat="1" ht="12.75" x14ac:dyDescent="0.2">
      <c r="A92" s="240" t="s">
        <v>91</v>
      </c>
      <c r="B92" s="225" t="s">
        <v>91</v>
      </c>
      <c r="C92" s="238">
        <f>'Transformed 2007'!Y83</f>
        <v>0.35240931932857145</v>
      </c>
      <c r="D92" s="238">
        <f>'Transformed 2010'!Y83</f>
        <v>0.36442095261607144</v>
      </c>
      <c r="E92" s="238">
        <f>'Transformed 2013'!Y83</f>
        <v>0.35505963122410716</v>
      </c>
      <c r="F92" s="238">
        <f>'Transformed 2016'!Y83</f>
        <v>0.36407834430357144</v>
      </c>
      <c r="G92" s="238">
        <f>'Transformed 2019 new'!Y83</f>
        <v>0.27273753914126986</v>
      </c>
      <c r="K92" s="239">
        <v>1</v>
      </c>
      <c r="Q92" s="250">
        <f t="shared" si="13"/>
        <v>1.034084323622273</v>
      </c>
      <c r="R92" s="250">
        <f t="shared" si="13"/>
        <v>0.97431179155654446</v>
      </c>
      <c r="S92" s="250">
        <f t="shared" si="13"/>
        <v>1.0254005589099817</v>
      </c>
      <c r="T92" s="250">
        <f t="shared" si="13"/>
        <v>0.74911771987695897</v>
      </c>
      <c r="U92" s="272">
        <f t="shared" si="14"/>
        <v>0.77392260698696502</v>
      </c>
      <c r="W92" s="251" t="str">
        <f>IF(ISNUMBER('Transformed 2007'!AE83),IF(ISNUMBER('Transformed 2007'!AG83),IF(ISNUMBER('Transformed 2010'!AI83),IF(ISNUMBER('Transformed 2007'!AK83),IF(ISNUMBER('Transformed 2007'!AM83),IF(ISNUMBER('Transformed 2007'!AO83),"","X"),"X"),"X"),"X"),"X"),"X")</f>
        <v/>
      </c>
      <c r="X92" s="251" t="str">
        <f>IF(ISNUMBER('Transformed 2010'!AE83),IF(ISNUMBER('Transformed 2010'!AG83),IF(ISNUMBER('Transformed 2010'!AI83),IF(ISNUMBER('Transformed 2010'!AK83),IF(ISNUMBER('Transformed 2010'!AM83),IF(ISNUMBER('Transformed 2010'!AO83),"","X"),"X"),"X"),"X"),"X"),"X")</f>
        <v/>
      </c>
      <c r="Y92" s="251" t="str">
        <f>IF(ISNUMBER('Transformed 2013'!AE83),IF(ISNUMBER('Transformed 2013'!AG83),IF(ISNUMBER('Transformed 2013'!AI83),IF(ISNUMBER('Transformed 2013'!AK83),IF(ISNUMBER('Transformed 2013'!AM83),IF(ISNUMBER('Transformed 2013'!AO83),"","X"),"X"),"X"),"X"),"X"),"X")</f>
        <v/>
      </c>
      <c r="Z92" s="251" t="str">
        <f>IF(ISNUMBER('Transformed 2016'!AE83),IF(ISNUMBER('Transformed 2016'!AG83),IF(ISNUMBER('Transformed 2016'!AI83),IF(ISNUMBER('Transformed 2016'!AK83),IF(ISNUMBER('Transformed 2016'!AM83),IF(ISNUMBER('Transformed 2016'!AO83),"","X"),"X"),"X"),"X"),"X"),"X")</f>
        <v/>
      </c>
      <c r="AA92" s="251" t="str">
        <f>IF(ISNUMBER('Transformed 2019 new'!AE83),IF(ISNUMBER('Transformed 2019 new'!AG83),IF(ISNUMBER('Transformed 2019 new'!AI83),IF(ISNUMBER('Transformed 2019 new'!AK83),IF(ISNUMBER('Transformed 2019 new'!AM83),IF(ISNUMBER('Transformed 2019 new'!AO83),"","X"),"X"),"X"),"X"),"X"),"X")</f>
        <v/>
      </c>
      <c r="AB92" s="259"/>
      <c r="AC92" s="251" t="str">
        <f>IF(ISNUMBER('Transformed 2007'!$AE83),"","X")</f>
        <v/>
      </c>
      <c r="AD92" s="251" t="str">
        <f>IF(ISNUMBER('Transformed 2010'!$AE83),"","X")</f>
        <v/>
      </c>
      <c r="AE92" s="251" t="str">
        <f>IF(ISNUMBER('Transformed 2013'!$AE83),"","X")</f>
        <v/>
      </c>
      <c r="AF92" s="251" t="str">
        <f>IF(ISNUMBER('Transformed 2016'!$AE83),"","X")</f>
        <v/>
      </c>
      <c r="AG92" s="265" t="str">
        <f>IF(ISNUMBER('Transformed 2019 new'!$AE83),"","X")</f>
        <v/>
      </c>
      <c r="AH92" s="251" t="str">
        <f>IF(ISNUMBER('Transformed 2007'!$AG83),"","X")</f>
        <v/>
      </c>
      <c r="AI92" s="251" t="str">
        <f>IF(ISNUMBER('Transformed 2010'!$AG83),"","X")</f>
        <v/>
      </c>
      <c r="AJ92" s="251" t="str">
        <f>IF(ISNUMBER('Transformed 2013'!$AG83),"","X")</f>
        <v/>
      </c>
      <c r="AK92" s="251" t="str">
        <f>IF(ISNUMBER('Transformed 2016'!$AG83),"","X")</f>
        <v/>
      </c>
      <c r="AL92" s="265" t="str">
        <f>IF(ISNUMBER('Transformed 2019 new'!$AG83),"","X")</f>
        <v/>
      </c>
      <c r="AM92" s="251" t="str">
        <f>IF(ISNUMBER('Transformed 2007'!$AI83),"","X")</f>
        <v/>
      </c>
      <c r="AN92" s="251" t="str">
        <f>IF(ISNUMBER('Transformed 2010'!$AI83),"","X")</f>
        <v/>
      </c>
      <c r="AO92" s="251" t="str">
        <f>IF(ISNUMBER('Transformed 2013'!$AI83),"","X")</f>
        <v/>
      </c>
      <c r="AP92" s="251" t="str">
        <f>IF(ISNUMBER('Transformed 2016'!$AI83),"","X")</f>
        <v/>
      </c>
      <c r="AQ92" s="265" t="str">
        <f>IF(ISNUMBER('Transformed 2019 new'!$AI83),"","X")</f>
        <v/>
      </c>
      <c r="AR92" s="251" t="str">
        <f>IF(ISNUMBER('Transformed 2007'!$AK83),"","X")</f>
        <v/>
      </c>
      <c r="AS92" s="251" t="str">
        <f>IF(ISNUMBER('Transformed 2010'!$AK83),"","X")</f>
        <v/>
      </c>
      <c r="AT92" s="251" t="str">
        <f>IF(ISNUMBER('Transformed 2013'!$AK83),"","X")</f>
        <v/>
      </c>
      <c r="AU92" s="251" t="str">
        <f>IF(ISNUMBER('Transformed 2016'!$AK83),"","X")</f>
        <v/>
      </c>
      <c r="AV92" s="265" t="str">
        <f>IF(ISNUMBER('Transformed 2019 new'!$AK83),"","X")</f>
        <v/>
      </c>
      <c r="AW92" s="251" t="str">
        <f>IF(ISNUMBER('Transformed 2007'!$AM83),"","X")</f>
        <v/>
      </c>
      <c r="AX92" s="251" t="str">
        <f>IF(ISNUMBER('Transformed 2010'!$AM83),"","X")</f>
        <v/>
      </c>
      <c r="AY92" s="251" t="str">
        <f>IF(ISNUMBER('Transformed 2013'!$AM83),"","X")</f>
        <v/>
      </c>
      <c r="AZ92" s="251" t="str">
        <f>IF(ISNUMBER('Transformed 2016'!$AM83),"","X")</f>
        <v/>
      </c>
      <c r="BA92" s="265" t="str">
        <f>IF(ISNUMBER('Transformed 2019 new'!$AM83),"","X")</f>
        <v/>
      </c>
      <c r="BB92" s="251" t="str">
        <f>IF(ISNUMBER('Transformed 2007'!$AO83),"","X")</f>
        <v/>
      </c>
      <c r="BC92" s="251" t="str">
        <f>IF(ISNUMBER('Transformed 2010'!$AO83),"","X")</f>
        <v/>
      </c>
      <c r="BD92" s="251" t="str">
        <f>IF(ISNUMBER('Transformed 2013'!$AO83),"","X")</f>
        <v/>
      </c>
      <c r="BE92" s="251" t="str">
        <f>IF(ISNUMBER('Transformed 2016'!$AO83),"","X")</f>
        <v/>
      </c>
      <c r="BF92" s="265" t="str">
        <f>IF(ISNUMBER('Transformed 2019 new'!$AO83),"","X")</f>
        <v/>
      </c>
    </row>
    <row r="93" spans="1:58" s="239" customFormat="1" ht="12.75" x14ac:dyDescent="0.2">
      <c r="A93" s="240" t="s">
        <v>92</v>
      </c>
      <c r="B93" s="225" t="s">
        <v>92</v>
      </c>
      <c r="C93" s="238">
        <f>'Transformed 2007'!Y84</f>
        <v>0.65553908047118614</v>
      </c>
      <c r="D93" s="238">
        <f>'Transformed 2010'!Y84</f>
        <v>0.66934301010511488</v>
      </c>
      <c r="E93" s="238">
        <f>'Transformed 2013'!Y84</f>
        <v>0.6625113903685077</v>
      </c>
      <c r="F93" s="238">
        <f>'Transformed 2016'!Y84</f>
        <v>0.67143062711672186</v>
      </c>
      <c r="G93" s="238">
        <f>'Transformed 2019 new'!Y84</f>
        <v>0.69866642905319221</v>
      </c>
      <c r="L93" s="239">
        <v>1</v>
      </c>
      <c r="Q93" s="250">
        <f t="shared" si="13"/>
        <v>1.0210573710174637</v>
      </c>
      <c r="R93" s="250">
        <f t="shared" si="13"/>
        <v>0.98979354436593825</v>
      </c>
      <c r="S93" s="250">
        <f t="shared" si="13"/>
        <v>1.0134627673997469</v>
      </c>
      <c r="T93" s="250">
        <f t="shared" si="13"/>
        <v>1.0405638361381089</v>
      </c>
      <c r="U93" s="272">
        <f t="shared" si="14"/>
        <v>1.0657891342664225</v>
      </c>
      <c r="W93" s="251" t="str">
        <f>IF(ISNUMBER('Transformed 2007'!AE84),IF(ISNUMBER('Transformed 2007'!AG84),IF(ISNUMBER('Transformed 2010'!AI84),IF(ISNUMBER('Transformed 2007'!AK84),IF(ISNUMBER('Transformed 2007'!AM84),IF(ISNUMBER('Transformed 2007'!AO84),"","X"),"X"),"X"),"X"),"X"),"X")</f>
        <v/>
      </c>
      <c r="X93" s="251" t="str">
        <f>IF(ISNUMBER('Transformed 2010'!AE84),IF(ISNUMBER('Transformed 2010'!AG84),IF(ISNUMBER('Transformed 2010'!AI84),IF(ISNUMBER('Transformed 2010'!AK84),IF(ISNUMBER('Transformed 2010'!AM84),IF(ISNUMBER('Transformed 2010'!AO84),"","X"),"X"),"X"),"X"),"X"),"X")</f>
        <v/>
      </c>
      <c r="Y93" s="251" t="str">
        <f>IF(ISNUMBER('Transformed 2013'!AE84),IF(ISNUMBER('Transformed 2013'!AG84),IF(ISNUMBER('Transformed 2013'!AI84),IF(ISNUMBER('Transformed 2013'!AK84),IF(ISNUMBER('Transformed 2013'!AM84),IF(ISNUMBER('Transformed 2013'!AO84),"","X"),"X"),"X"),"X"),"X"),"X")</f>
        <v/>
      </c>
      <c r="Z93" s="251" t="str">
        <f>IF(ISNUMBER('Transformed 2016'!AE84),IF(ISNUMBER('Transformed 2016'!AG84),IF(ISNUMBER('Transformed 2016'!AI84),IF(ISNUMBER('Transformed 2016'!AK84),IF(ISNUMBER('Transformed 2016'!AM84),IF(ISNUMBER('Transformed 2016'!AO84),"","X"),"X"),"X"),"X"),"X"),"X")</f>
        <v/>
      </c>
      <c r="AA93" s="251" t="str">
        <f>IF(ISNUMBER('Transformed 2019 new'!AE84),IF(ISNUMBER('Transformed 2019 new'!AG84),IF(ISNUMBER('Transformed 2019 new'!AI84),IF(ISNUMBER('Transformed 2019 new'!AK84),IF(ISNUMBER('Transformed 2019 new'!AM84),IF(ISNUMBER('Transformed 2019 new'!AO84),"","X"),"X"),"X"),"X"),"X"),"X")</f>
        <v/>
      </c>
      <c r="AB93" s="259"/>
      <c r="AC93" s="251" t="str">
        <f>IF(ISNUMBER('Transformed 2007'!$AE84),"","X")</f>
        <v/>
      </c>
      <c r="AD93" s="251" t="str">
        <f>IF(ISNUMBER('Transformed 2010'!$AE84),"","X")</f>
        <v/>
      </c>
      <c r="AE93" s="251" t="str">
        <f>IF(ISNUMBER('Transformed 2013'!$AE84),"","X")</f>
        <v/>
      </c>
      <c r="AF93" s="251" t="str">
        <f>IF(ISNUMBER('Transformed 2016'!$AE84),"","X")</f>
        <v/>
      </c>
      <c r="AG93" s="265" t="str">
        <f>IF(ISNUMBER('Transformed 2019 new'!$AE84),"","X")</f>
        <v/>
      </c>
      <c r="AH93" s="251" t="str">
        <f>IF(ISNUMBER('Transformed 2007'!$AG84),"","X")</f>
        <v/>
      </c>
      <c r="AI93" s="251" t="str">
        <f>IF(ISNUMBER('Transformed 2010'!$AG84),"","X")</f>
        <v/>
      </c>
      <c r="AJ93" s="251" t="str">
        <f>IF(ISNUMBER('Transformed 2013'!$AG84),"","X")</f>
        <v/>
      </c>
      <c r="AK93" s="251" t="str">
        <f>IF(ISNUMBER('Transformed 2016'!$AG84),"","X")</f>
        <v/>
      </c>
      <c r="AL93" s="265" t="str">
        <f>IF(ISNUMBER('Transformed 2019 new'!$AG84),"","X")</f>
        <v/>
      </c>
      <c r="AM93" s="251" t="str">
        <f>IF(ISNUMBER('Transformed 2007'!$AI84),"","X")</f>
        <v/>
      </c>
      <c r="AN93" s="251" t="str">
        <f>IF(ISNUMBER('Transformed 2010'!$AI84),"","X")</f>
        <v/>
      </c>
      <c r="AO93" s="251" t="str">
        <f>IF(ISNUMBER('Transformed 2013'!$AI84),"","X")</f>
        <v/>
      </c>
      <c r="AP93" s="251" t="str">
        <f>IF(ISNUMBER('Transformed 2016'!$AI84),"","X")</f>
        <v/>
      </c>
      <c r="AQ93" s="265" t="str">
        <f>IF(ISNUMBER('Transformed 2019 new'!$AI84),"","X")</f>
        <v/>
      </c>
      <c r="AR93" s="251" t="str">
        <f>IF(ISNUMBER('Transformed 2007'!$AK84),"","X")</f>
        <v/>
      </c>
      <c r="AS93" s="251" t="str">
        <f>IF(ISNUMBER('Transformed 2010'!$AK84),"","X")</f>
        <v/>
      </c>
      <c r="AT93" s="251" t="str">
        <f>IF(ISNUMBER('Transformed 2013'!$AK84),"","X")</f>
        <v/>
      </c>
      <c r="AU93" s="251" t="str">
        <f>IF(ISNUMBER('Transformed 2016'!$AK84),"","X")</f>
        <v/>
      </c>
      <c r="AV93" s="265" t="str">
        <f>IF(ISNUMBER('Transformed 2019 new'!$AK84),"","X")</f>
        <v/>
      </c>
      <c r="AW93" s="251" t="str">
        <f>IF(ISNUMBER('Transformed 2007'!$AM84),"","X")</f>
        <v/>
      </c>
      <c r="AX93" s="251" t="str">
        <f>IF(ISNUMBER('Transformed 2010'!$AM84),"","X")</f>
        <v/>
      </c>
      <c r="AY93" s="251" t="str">
        <f>IF(ISNUMBER('Transformed 2013'!$AM84),"","X")</f>
        <v/>
      </c>
      <c r="AZ93" s="251" t="str">
        <f>IF(ISNUMBER('Transformed 2016'!$AM84),"","X")</f>
        <v/>
      </c>
      <c r="BA93" s="265" t="str">
        <f>IF(ISNUMBER('Transformed 2019 new'!$AM84),"","X")</f>
        <v/>
      </c>
      <c r="BB93" s="251" t="str">
        <f>IF(ISNUMBER('Transformed 2007'!$AO84),"","X")</f>
        <v/>
      </c>
      <c r="BC93" s="251" t="str">
        <f>IF(ISNUMBER('Transformed 2010'!$AO84),"","X")</f>
        <v/>
      </c>
      <c r="BD93" s="251" t="str">
        <f>IF(ISNUMBER('Transformed 2013'!$AO84),"","X")</f>
        <v/>
      </c>
      <c r="BE93" s="251" t="str">
        <f>IF(ISNUMBER('Transformed 2016'!$AO84),"","X")</f>
        <v/>
      </c>
      <c r="BF93" s="265" t="str">
        <f>IF(ISNUMBER('Transformed 2019 new'!$AO84),"","X")</f>
        <v/>
      </c>
    </row>
    <row r="94" spans="1:58" s="239" customFormat="1" ht="12.75" x14ac:dyDescent="0.2">
      <c r="A94" s="240" t="s">
        <v>93</v>
      </c>
      <c r="B94" s="225" t="s">
        <v>93</v>
      </c>
      <c r="C94" s="238">
        <f>'Transformed 2007'!Y85</f>
        <v>0.84769661353035708</v>
      </c>
      <c r="D94" s="238">
        <f>'Transformed 2010'!Y85</f>
        <v>0.86416910555624993</v>
      </c>
      <c r="E94" s="238">
        <f>'Transformed 2013'!Y85</f>
        <v>0.86285293480089287</v>
      </c>
      <c r="F94" s="238">
        <f>'Transformed 2016'!Y85</f>
        <v>0.8624852716187501</v>
      </c>
      <c r="G94" s="238">
        <f>'Transformed 2019 new'!Y85</f>
        <v>0.86984900606760518</v>
      </c>
      <c r="L94" s="239">
        <v>1</v>
      </c>
      <c r="Q94" s="250">
        <f t="shared" si="13"/>
        <v>1.0194320606723799</v>
      </c>
      <c r="R94" s="250">
        <f t="shared" si="13"/>
        <v>0.99847695231535749</v>
      </c>
      <c r="S94" s="250">
        <f t="shared" si="13"/>
        <v>0.99957389820754605</v>
      </c>
      <c r="T94" s="250">
        <f t="shared" si="13"/>
        <v>1.0085378089240116</v>
      </c>
      <c r="U94" s="272">
        <f t="shared" si="14"/>
        <v>1.0261324537383618</v>
      </c>
      <c r="W94" s="251" t="str">
        <f>IF(ISNUMBER('Transformed 2007'!AE85),IF(ISNUMBER('Transformed 2007'!AG85),IF(ISNUMBER('Transformed 2010'!AI85),IF(ISNUMBER('Transformed 2007'!AK85),IF(ISNUMBER('Transformed 2007'!AM85),IF(ISNUMBER('Transformed 2007'!AO85),"","X"),"X"),"X"),"X"),"X"),"X")</f>
        <v/>
      </c>
      <c r="X94" s="251" t="str">
        <f>IF(ISNUMBER('Transformed 2010'!AE85),IF(ISNUMBER('Transformed 2010'!AG85),IF(ISNUMBER('Transformed 2010'!AI85),IF(ISNUMBER('Transformed 2010'!AK85),IF(ISNUMBER('Transformed 2010'!AM85),IF(ISNUMBER('Transformed 2010'!AO85),"","X"),"X"),"X"),"X"),"X"),"X")</f>
        <v/>
      </c>
      <c r="Y94" s="251" t="str">
        <f>IF(ISNUMBER('Transformed 2013'!AE85),IF(ISNUMBER('Transformed 2013'!AG85),IF(ISNUMBER('Transformed 2013'!AI85),IF(ISNUMBER('Transformed 2013'!AK85),IF(ISNUMBER('Transformed 2013'!AM85),IF(ISNUMBER('Transformed 2013'!AO85),"","X"),"X"),"X"),"X"),"X"),"X")</f>
        <v/>
      </c>
      <c r="Z94" s="251" t="str">
        <f>IF(ISNUMBER('Transformed 2016'!AE85),IF(ISNUMBER('Transformed 2016'!AG85),IF(ISNUMBER('Transformed 2016'!AI85),IF(ISNUMBER('Transformed 2016'!AK85),IF(ISNUMBER('Transformed 2016'!AM85),IF(ISNUMBER('Transformed 2016'!AO85),"","X"),"X"),"X"),"X"),"X"),"X")</f>
        <v/>
      </c>
      <c r="AA94" s="251" t="str">
        <f>IF(ISNUMBER('Transformed 2019 new'!AE85),IF(ISNUMBER('Transformed 2019 new'!AG85),IF(ISNUMBER('Transformed 2019 new'!AI85),IF(ISNUMBER('Transformed 2019 new'!AK85),IF(ISNUMBER('Transformed 2019 new'!AM85),IF(ISNUMBER('Transformed 2019 new'!AO85),"","X"),"X"),"X"),"X"),"X"),"X")</f>
        <v/>
      </c>
      <c r="AB94" s="259"/>
      <c r="AC94" s="251" t="str">
        <f>IF(ISNUMBER('Transformed 2007'!$AE85),"","X")</f>
        <v/>
      </c>
      <c r="AD94" s="251" t="str">
        <f>IF(ISNUMBER('Transformed 2010'!$AE85),"","X")</f>
        <v/>
      </c>
      <c r="AE94" s="251" t="str">
        <f>IF(ISNUMBER('Transformed 2013'!$AE85),"","X")</f>
        <v/>
      </c>
      <c r="AF94" s="251" t="str">
        <f>IF(ISNUMBER('Transformed 2016'!$AE85),"","X")</f>
        <v/>
      </c>
      <c r="AG94" s="265" t="str">
        <f>IF(ISNUMBER('Transformed 2019 new'!$AE85),"","X")</f>
        <v/>
      </c>
      <c r="AH94" s="251" t="str">
        <f>IF(ISNUMBER('Transformed 2007'!$AG85),"","X")</f>
        <v/>
      </c>
      <c r="AI94" s="251" t="str">
        <f>IF(ISNUMBER('Transformed 2010'!$AG85),"","X")</f>
        <v/>
      </c>
      <c r="AJ94" s="251" t="str">
        <f>IF(ISNUMBER('Transformed 2013'!$AG85),"","X")</f>
        <v/>
      </c>
      <c r="AK94" s="251" t="str">
        <f>IF(ISNUMBER('Transformed 2016'!$AG85),"","X")</f>
        <v/>
      </c>
      <c r="AL94" s="265" t="str">
        <f>IF(ISNUMBER('Transformed 2019 new'!$AG85),"","X")</f>
        <v/>
      </c>
      <c r="AM94" s="251" t="str">
        <f>IF(ISNUMBER('Transformed 2007'!$AI85),"","X")</f>
        <v/>
      </c>
      <c r="AN94" s="251" t="str">
        <f>IF(ISNUMBER('Transformed 2010'!$AI85),"","X")</f>
        <v/>
      </c>
      <c r="AO94" s="251" t="str">
        <f>IF(ISNUMBER('Transformed 2013'!$AI85),"","X")</f>
        <v/>
      </c>
      <c r="AP94" s="251" t="str">
        <f>IF(ISNUMBER('Transformed 2016'!$AI85),"","X")</f>
        <v/>
      </c>
      <c r="AQ94" s="265" t="str">
        <f>IF(ISNUMBER('Transformed 2019 new'!$AI85),"","X")</f>
        <v/>
      </c>
      <c r="AR94" s="251" t="str">
        <f>IF(ISNUMBER('Transformed 2007'!$AK85),"","X")</f>
        <v/>
      </c>
      <c r="AS94" s="251" t="str">
        <f>IF(ISNUMBER('Transformed 2010'!$AK85),"","X")</f>
        <v/>
      </c>
      <c r="AT94" s="251" t="str">
        <f>IF(ISNUMBER('Transformed 2013'!$AK85),"","X")</f>
        <v/>
      </c>
      <c r="AU94" s="251" t="str">
        <f>IF(ISNUMBER('Transformed 2016'!$AK85),"","X")</f>
        <v/>
      </c>
      <c r="AV94" s="265" t="str">
        <f>IF(ISNUMBER('Transformed 2019 new'!$AK85),"","X")</f>
        <v/>
      </c>
      <c r="AW94" s="251" t="str">
        <f>IF(ISNUMBER('Transformed 2007'!$AM85),"","X")</f>
        <v/>
      </c>
      <c r="AX94" s="251" t="str">
        <f>IF(ISNUMBER('Transformed 2010'!$AM85),"","X")</f>
        <v/>
      </c>
      <c r="AY94" s="251" t="str">
        <f>IF(ISNUMBER('Transformed 2013'!$AM85),"","X")</f>
        <v/>
      </c>
      <c r="AZ94" s="251" t="str">
        <f>IF(ISNUMBER('Transformed 2016'!$AM85),"","X")</f>
        <v/>
      </c>
      <c r="BA94" s="265" t="str">
        <f>IF(ISNUMBER('Transformed 2019 new'!$AM85),"","X")</f>
        <v/>
      </c>
      <c r="BB94" s="251" t="str">
        <f>IF(ISNUMBER('Transformed 2007'!$AO85),"","X")</f>
        <v/>
      </c>
      <c r="BC94" s="251" t="str">
        <f>IF(ISNUMBER('Transformed 2010'!$AO85),"","X")</f>
        <v/>
      </c>
      <c r="BD94" s="251" t="str">
        <f>IF(ISNUMBER('Transformed 2013'!$AO85),"","X")</f>
        <v/>
      </c>
      <c r="BE94" s="251" t="str">
        <f>IF(ISNUMBER('Transformed 2016'!$AO85),"","X")</f>
        <v/>
      </c>
      <c r="BF94" s="265" t="str">
        <f>IF(ISNUMBER('Transformed 2019 new'!$AO85),"","X")</f>
        <v/>
      </c>
    </row>
    <row r="95" spans="1:58" s="239" customFormat="1" ht="12.75" x14ac:dyDescent="0.2">
      <c r="A95" s="240" t="s">
        <v>94</v>
      </c>
      <c r="B95" s="225" t="s">
        <v>94</v>
      </c>
      <c r="C95" s="238">
        <f>'Transformed 2007'!Y86</f>
        <v>0.30074273515563299</v>
      </c>
      <c r="D95" s="238">
        <f>'Transformed 2010'!Y86</f>
        <v>0.281048370904742</v>
      </c>
      <c r="E95" s="238">
        <f>'Transformed 2013'!Y86</f>
        <v>0.27067220496491079</v>
      </c>
      <c r="F95" s="238">
        <f>'Transformed 2016'!Y86</f>
        <v>0.29286474174538507</v>
      </c>
      <c r="G95" s="238">
        <f>'Transformed 2019 new'!Y86</f>
        <v>0.2380058121377702</v>
      </c>
      <c r="K95" s="239">
        <v>1</v>
      </c>
      <c r="Q95" s="250">
        <f t="shared" si="13"/>
        <v>0.93451424773170577</v>
      </c>
      <c r="R95" s="250">
        <f t="shared" si="13"/>
        <v>0.96308049782879512</v>
      </c>
      <c r="S95" s="250">
        <f t="shared" si="13"/>
        <v>1.0819904532988573</v>
      </c>
      <c r="T95" s="250">
        <f t="shared" si="13"/>
        <v>0.81268168615767034</v>
      </c>
      <c r="U95" s="272">
        <f t="shared" si="14"/>
        <v>0.79139338815484028</v>
      </c>
      <c r="W95" s="251" t="str">
        <f>IF(ISNUMBER('Transformed 2007'!AE86),IF(ISNUMBER('Transformed 2007'!AG86),IF(ISNUMBER('Transformed 2010'!AI86),IF(ISNUMBER('Transformed 2007'!AK86),IF(ISNUMBER('Transformed 2007'!AM86),IF(ISNUMBER('Transformed 2007'!AO86),"","X"),"X"),"X"),"X"),"X"),"X")</f>
        <v/>
      </c>
      <c r="X95" s="251" t="str">
        <f>IF(ISNUMBER('Transformed 2010'!AE86),IF(ISNUMBER('Transformed 2010'!AG86),IF(ISNUMBER('Transformed 2010'!AI86),IF(ISNUMBER('Transformed 2010'!AK86),IF(ISNUMBER('Transformed 2010'!AM86),IF(ISNUMBER('Transformed 2010'!AO86),"","X"),"X"),"X"),"X"),"X"),"X")</f>
        <v/>
      </c>
      <c r="Y95" s="251" t="str">
        <f>IF(ISNUMBER('Transformed 2013'!AE86),IF(ISNUMBER('Transformed 2013'!AG86),IF(ISNUMBER('Transformed 2013'!AI86),IF(ISNUMBER('Transformed 2013'!AK86),IF(ISNUMBER('Transformed 2013'!AM86),IF(ISNUMBER('Transformed 2013'!AO86),"","X"),"X"),"X"),"X"),"X"),"X")</f>
        <v/>
      </c>
      <c r="Z95" s="251" t="str">
        <f>IF(ISNUMBER('Transformed 2016'!AE86),IF(ISNUMBER('Transformed 2016'!AG86),IF(ISNUMBER('Transformed 2016'!AI86),IF(ISNUMBER('Transformed 2016'!AK86),IF(ISNUMBER('Transformed 2016'!AM86),IF(ISNUMBER('Transformed 2016'!AO86),"","X"),"X"),"X"),"X"),"X"),"X")</f>
        <v/>
      </c>
      <c r="AA95" s="251" t="str">
        <f>IF(ISNUMBER('Transformed 2019 new'!AE86),IF(ISNUMBER('Transformed 2019 new'!AG86),IF(ISNUMBER('Transformed 2019 new'!AI86),IF(ISNUMBER('Transformed 2019 new'!AK86),IF(ISNUMBER('Transformed 2019 new'!AM86),IF(ISNUMBER('Transformed 2019 new'!AO86),"","X"),"X"),"X"),"X"),"X"),"X")</f>
        <v/>
      </c>
      <c r="AB95" s="259"/>
      <c r="AC95" s="251" t="str">
        <f>IF(ISNUMBER('Transformed 2007'!$AE86),"","X")</f>
        <v/>
      </c>
      <c r="AD95" s="251" t="str">
        <f>IF(ISNUMBER('Transformed 2010'!$AE86),"","X")</f>
        <v/>
      </c>
      <c r="AE95" s="251" t="str">
        <f>IF(ISNUMBER('Transformed 2013'!$AE86),"","X")</f>
        <v/>
      </c>
      <c r="AF95" s="251" t="str">
        <f>IF(ISNUMBER('Transformed 2016'!$AE86),"","X")</f>
        <v/>
      </c>
      <c r="AG95" s="265" t="str">
        <f>IF(ISNUMBER('Transformed 2019 new'!$AE86),"","X")</f>
        <v/>
      </c>
      <c r="AH95" s="251" t="str">
        <f>IF(ISNUMBER('Transformed 2007'!$AG86),"","X")</f>
        <v/>
      </c>
      <c r="AI95" s="251" t="str">
        <f>IF(ISNUMBER('Transformed 2010'!$AG86),"","X")</f>
        <v/>
      </c>
      <c r="AJ95" s="251" t="str">
        <f>IF(ISNUMBER('Transformed 2013'!$AG86),"","X")</f>
        <v/>
      </c>
      <c r="AK95" s="251" t="str">
        <f>IF(ISNUMBER('Transformed 2016'!$AG86),"","X")</f>
        <v/>
      </c>
      <c r="AL95" s="265" t="str">
        <f>IF(ISNUMBER('Transformed 2019 new'!$AG86),"","X")</f>
        <v/>
      </c>
      <c r="AM95" s="251" t="str">
        <f>IF(ISNUMBER('Transformed 2007'!$AI86),"","X")</f>
        <v/>
      </c>
      <c r="AN95" s="251" t="str">
        <f>IF(ISNUMBER('Transformed 2010'!$AI86),"","X")</f>
        <v/>
      </c>
      <c r="AO95" s="251" t="str">
        <f>IF(ISNUMBER('Transformed 2013'!$AI86),"","X")</f>
        <v/>
      </c>
      <c r="AP95" s="251" t="str">
        <f>IF(ISNUMBER('Transformed 2016'!$AI86),"","X")</f>
        <v/>
      </c>
      <c r="AQ95" s="265" t="str">
        <f>IF(ISNUMBER('Transformed 2019 new'!$AI86),"","X")</f>
        <v/>
      </c>
      <c r="AR95" s="251" t="str">
        <f>IF(ISNUMBER('Transformed 2007'!$AK86),"","X")</f>
        <v/>
      </c>
      <c r="AS95" s="251" t="str">
        <f>IF(ISNUMBER('Transformed 2010'!$AK86),"","X")</f>
        <v/>
      </c>
      <c r="AT95" s="251" t="str">
        <f>IF(ISNUMBER('Transformed 2013'!$AK86),"","X")</f>
        <v/>
      </c>
      <c r="AU95" s="251" t="str">
        <f>IF(ISNUMBER('Transformed 2016'!$AK86),"","X")</f>
        <v/>
      </c>
      <c r="AV95" s="265" t="str">
        <f>IF(ISNUMBER('Transformed 2019 new'!$AK86),"","X")</f>
        <v/>
      </c>
      <c r="AW95" s="251" t="str">
        <f>IF(ISNUMBER('Transformed 2007'!$AM86),"","X")</f>
        <v/>
      </c>
      <c r="AX95" s="251" t="str">
        <f>IF(ISNUMBER('Transformed 2010'!$AM86),"","X")</f>
        <v/>
      </c>
      <c r="AY95" s="251" t="str">
        <f>IF(ISNUMBER('Transformed 2013'!$AM86),"","X")</f>
        <v/>
      </c>
      <c r="AZ95" s="251" t="str">
        <f>IF(ISNUMBER('Transformed 2016'!$AM86),"","X")</f>
        <v/>
      </c>
      <c r="BA95" s="265" t="str">
        <f>IF(ISNUMBER('Transformed 2019 new'!$AM86),"","X")</f>
        <v/>
      </c>
      <c r="BB95" s="251" t="str">
        <f>IF(ISNUMBER('Transformed 2007'!$AO86),"","X")</f>
        <v/>
      </c>
      <c r="BC95" s="251" t="str">
        <f>IF(ISNUMBER('Transformed 2010'!$AO86),"","X")</f>
        <v/>
      </c>
      <c r="BD95" s="251" t="str">
        <f>IF(ISNUMBER('Transformed 2013'!$AO86),"","X")</f>
        <v/>
      </c>
      <c r="BE95" s="251" t="str">
        <f>IF(ISNUMBER('Transformed 2016'!$AO86),"","X")</f>
        <v/>
      </c>
      <c r="BF95" s="265" t="str">
        <f>IF(ISNUMBER('Transformed 2019 new'!$AO86),"","X")</f>
        <v/>
      </c>
    </row>
    <row r="96" spans="1:58" s="239" customFormat="1" ht="12.75" x14ac:dyDescent="0.2">
      <c r="A96" s="240" t="s">
        <v>95</v>
      </c>
      <c r="B96" s="225" t="s">
        <v>95</v>
      </c>
      <c r="C96" s="238">
        <f>'Transformed 2007'!Y87</f>
        <v>0.37303939132155051</v>
      </c>
      <c r="D96" s="238">
        <f>'Transformed 2010'!Y87</f>
        <v>0.37594677798724974</v>
      </c>
      <c r="E96" s="238">
        <f>'Transformed 2013'!Y87</f>
        <v>0.3873265121158212</v>
      </c>
      <c r="F96" s="238">
        <f>'Transformed 2016'!Y87</f>
        <v>0.38720423976046403</v>
      </c>
      <c r="G96" s="238">
        <f>'Transformed 2019 new'!Y87</f>
        <v>0.34884750383898799</v>
      </c>
      <c r="K96" s="239">
        <v>1</v>
      </c>
      <c r="Q96" s="250">
        <f t="shared" si="13"/>
        <v>1.0077937792451337</v>
      </c>
      <c r="R96" s="250">
        <f t="shared" si="13"/>
        <v>1.0302695349312381</v>
      </c>
      <c r="S96" s="250">
        <f t="shared" si="13"/>
        <v>0.99968431710318706</v>
      </c>
      <c r="T96" s="250">
        <f t="shared" si="13"/>
        <v>0.90093926671566238</v>
      </c>
      <c r="U96" s="272">
        <f t="shared" si="14"/>
        <v>0.9351492414866458</v>
      </c>
      <c r="W96" s="251" t="str">
        <f>IF(ISNUMBER('Transformed 2007'!AE87),IF(ISNUMBER('Transformed 2007'!AG87),IF(ISNUMBER('Transformed 2010'!AI87),IF(ISNUMBER('Transformed 2007'!AK87),IF(ISNUMBER('Transformed 2007'!AM87),IF(ISNUMBER('Transformed 2007'!AO87),"","X"),"X"),"X"),"X"),"X"),"X")</f>
        <v/>
      </c>
      <c r="X96" s="251" t="str">
        <f>IF(ISNUMBER('Transformed 2010'!AE87),IF(ISNUMBER('Transformed 2010'!AG87),IF(ISNUMBER('Transformed 2010'!AI87),IF(ISNUMBER('Transformed 2010'!AK87),IF(ISNUMBER('Transformed 2010'!AM87),IF(ISNUMBER('Transformed 2010'!AO87),"","X"),"X"),"X"),"X"),"X"),"X")</f>
        <v/>
      </c>
      <c r="Y96" s="251" t="str">
        <f>IF(ISNUMBER('Transformed 2013'!AE87),IF(ISNUMBER('Transformed 2013'!AG87),IF(ISNUMBER('Transformed 2013'!AI87),IF(ISNUMBER('Transformed 2013'!AK87),IF(ISNUMBER('Transformed 2013'!AM87),IF(ISNUMBER('Transformed 2013'!AO87),"","X"),"X"),"X"),"X"),"X"),"X")</f>
        <v/>
      </c>
      <c r="Z96" s="251" t="str">
        <f>IF(ISNUMBER('Transformed 2016'!AE87),IF(ISNUMBER('Transformed 2016'!AG87),IF(ISNUMBER('Transformed 2016'!AI87),IF(ISNUMBER('Transformed 2016'!AK87),IF(ISNUMBER('Transformed 2016'!AM87),IF(ISNUMBER('Transformed 2016'!AO87),"","X"),"X"),"X"),"X"),"X"),"X")</f>
        <v/>
      </c>
      <c r="AA96" s="251" t="str">
        <f>IF(ISNUMBER('Transformed 2019 new'!AE87),IF(ISNUMBER('Transformed 2019 new'!AG87),IF(ISNUMBER('Transformed 2019 new'!AI87),IF(ISNUMBER('Transformed 2019 new'!AK87),IF(ISNUMBER('Transformed 2019 new'!AM87),IF(ISNUMBER('Transformed 2019 new'!AO87),"","X"),"X"),"X"),"X"),"X"),"X")</f>
        <v/>
      </c>
      <c r="AB96" s="259"/>
      <c r="AC96" s="251" t="str">
        <f>IF(ISNUMBER('Transformed 2007'!$AE87),"","X")</f>
        <v/>
      </c>
      <c r="AD96" s="251" t="str">
        <f>IF(ISNUMBER('Transformed 2010'!$AE87),"","X")</f>
        <v/>
      </c>
      <c r="AE96" s="251" t="str">
        <f>IF(ISNUMBER('Transformed 2013'!$AE87),"","X")</f>
        <v/>
      </c>
      <c r="AF96" s="251" t="str">
        <f>IF(ISNUMBER('Transformed 2016'!$AE87),"","X")</f>
        <v/>
      </c>
      <c r="AG96" s="265" t="str">
        <f>IF(ISNUMBER('Transformed 2019 new'!$AE87),"","X")</f>
        <v/>
      </c>
      <c r="AH96" s="251" t="str">
        <f>IF(ISNUMBER('Transformed 2007'!$AG87),"","X")</f>
        <v/>
      </c>
      <c r="AI96" s="251" t="str">
        <f>IF(ISNUMBER('Transformed 2010'!$AG87),"","X")</f>
        <v/>
      </c>
      <c r="AJ96" s="251" t="str">
        <f>IF(ISNUMBER('Transformed 2013'!$AG87),"","X")</f>
        <v/>
      </c>
      <c r="AK96" s="251" t="str">
        <f>IF(ISNUMBER('Transformed 2016'!$AG87),"","X")</f>
        <v/>
      </c>
      <c r="AL96" s="265" t="str">
        <f>IF(ISNUMBER('Transformed 2019 new'!$AG87),"","X")</f>
        <v/>
      </c>
      <c r="AM96" s="251" t="str">
        <f>IF(ISNUMBER('Transformed 2007'!$AI87),"","X")</f>
        <v/>
      </c>
      <c r="AN96" s="251" t="str">
        <f>IF(ISNUMBER('Transformed 2010'!$AI87),"","X")</f>
        <v/>
      </c>
      <c r="AO96" s="251" t="str">
        <f>IF(ISNUMBER('Transformed 2013'!$AI87),"","X")</f>
        <v/>
      </c>
      <c r="AP96" s="251" t="str">
        <f>IF(ISNUMBER('Transformed 2016'!$AI87),"","X")</f>
        <v/>
      </c>
      <c r="AQ96" s="265" t="str">
        <f>IF(ISNUMBER('Transformed 2019 new'!$AI87),"","X")</f>
        <v/>
      </c>
      <c r="AR96" s="251" t="str">
        <f>IF(ISNUMBER('Transformed 2007'!$AK87),"","X")</f>
        <v/>
      </c>
      <c r="AS96" s="251" t="str">
        <f>IF(ISNUMBER('Transformed 2010'!$AK87),"","X")</f>
        <v/>
      </c>
      <c r="AT96" s="251" t="str">
        <f>IF(ISNUMBER('Transformed 2013'!$AK87),"","X")</f>
        <v/>
      </c>
      <c r="AU96" s="251" t="str">
        <f>IF(ISNUMBER('Transformed 2016'!$AK87),"","X")</f>
        <v/>
      </c>
      <c r="AV96" s="265" t="str">
        <f>IF(ISNUMBER('Transformed 2019 new'!$AK87),"","X")</f>
        <v/>
      </c>
      <c r="AW96" s="251" t="str">
        <f>IF(ISNUMBER('Transformed 2007'!$AM87),"","X")</f>
        <v/>
      </c>
      <c r="AX96" s="251" t="str">
        <f>IF(ISNUMBER('Transformed 2010'!$AM87),"","X")</f>
        <v/>
      </c>
      <c r="AY96" s="251" t="str">
        <f>IF(ISNUMBER('Transformed 2013'!$AM87),"","X")</f>
        <v/>
      </c>
      <c r="AZ96" s="251" t="str">
        <f>IF(ISNUMBER('Transformed 2016'!$AM87),"","X")</f>
        <v/>
      </c>
      <c r="BA96" s="265" t="str">
        <f>IF(ISNUMBER('Transformed 2019 new'!$AM87),"","X")</f>
        <v/>
      </c>
      <c r="BB96" s="251" t="str">
        <f>IF(ISNUMBER('Transformed 2007'!$AO87),"","X")</f>
        <v/>
      </c>
      <c r="BC96" s="251" t="str">
        <f>IF(ISNUMBER('Transformed 2010'!$AO87),"","X")</f>
        <v/>
      </c>
      <c r="BD96" s="251" t="str">
        <f>IF(ISNUMBER('Transformed 2013'!$AO87),"","X")</f>
        <v/>
      </c>
      <c r="BE96" s="251" t="str">
        <f>IF(ISNUMBER('Transformed 2016'!$AO87),"","X")</f>
        <v/>
      </c>
      <c r="BF96" s="265" t="str">
        <f>IF(ISNUMBER('Transformed 2019 new'!$AO87),"","X")</f>
        <v/>
      </c>
    </row>
    <row r="97" spans="1:58" s="239" customFormat="1" ht="12.75" x14ac:dyDescent="0.2">
      <c r="A97" s="240" t="s">
        <v>96</v>
      </c>
      <c r="B97" s="225" t="s">
        <v>96</v>
      </c>
      <c r="C97" s="238">
        <f>'Transformed 2007'!Y88</f>
        <v>0.54078350605984815</v>
      </c>
      <c r="D97" s="238">
        <f>'Transformed 2010'!Y88</f>
        <v>0.54113409321074102</v>
      </c>
      <c r="E97" s="238">
        <f>'Transformed 2013'!Y88</f>
        <v>0.57244837822145533</v>
      </c>
      <c r="F97" s="238">
        <f>'Transformed 2016'!Y88</f>
        <v>0.56759834956252675</v>
      </c>
      <c r="G97" s="238">
        <f>'Transformed 2019 new'!Y88</f>
        <v>0.58022845661810996</v>
      </c>
      <c r="J97" s="239">
        <v>1</v>
      </c>
      <c r="Q97" s="250">
        <f t="shared" si="13"/>
        <v>1.0006482948295654</v>
      </c>
      <c r="R97" s="250">
        <f t="shared" si="13"/>
        <v>1.0578678841410925</v>
      </c>
      <c r="S97" s="250">
        <f t="shared" si="13"/>
        <v>0.99152757026931027</v>
      </c>
      <c r="T97" s="250">
        <f t="shared" si="13"/>
        <v>1.0222518389373714</v>
      </c>
      <c r="U97" s="272">
        <f t="shared" si="14"/>
        <v>1.0729403728409876</v>
      </c>
      <c r="W97" s="251" t="str">
        <f>IF(ISNUMBER('Transformed 2007'!AE88),IF(ISNUMBER('Transformed 2007'!AG88),IF(ISNUMBER('Transformed 2010'!AI88),IF(ISNUMBER('Transformed 2007'!AK88),IF(ISNUMBER('Transformed 2007'!AM88),IF(ISNUMBER('Transformed 2007'!AO88),"","X"),"X"),"X"),"X"),"X"),"X")</f>
        <v/>
      </c>
      <c r="X97" s="251" t="str">
        <f>IF(ISNUMBER('Transformed 2010'!AE88),IF(ISNUMBER('Transformed 2010'!AG88),IF(ISNUMBER('Transformed 2010'!AI88),IF(ISNUMBER('Transformed 2010'!AK88),IF(ISNUMBER('Transformed 2010'!AM88),IF(ISNUMBER('Transformed 2010'!AO88),"","X"),"X"),"X"),"X"),"X"),"X")</f>
        <v/>
      </c>
      <c r="Y97" s="251" t="str">
        <f>IF(ISNUMBER('Transformed 2013'!AE88),IF(ISNUMBER('Transformed 2013'!AG88),IF(ISNUMBER('Transformed 2013'!AI88),IF(ISNUMBER('Transformed 2013'!AK88),IF(ISNUMBER('Transformed 2013'!AM88),IF(ISNUMBER('Transformed 2013'!AO88),"","X"),"X"),"X"),"X"),"X"),"X")</f>
        <v/>
      </c>
      <c r="Z97" s="251" t="str">
        <f>IF(ISNUMBER('Transformed 2016'!AE88),IF(ISNUMBER('Transformed 2016'!AG88),IF(ISNUMBER('Transformed 2016'!AI88),IF(ISNUMBER('Transformed 2016'!AK88),IF(ISNUMBER('Transformed 2016'!AM88),IF(ISNUMBER('Transformed 2016'!AO88),"","X"),"X"),"X"),"X"),"X"),"X")</f>
        <v/>
      </c>
      <c r="AA97" s="251" t="str">
        <f>IF(ISNUMBER('Transformed 2019 new'!AE88),IF(ISNUMBER('Transformed 2019 new'!AG88),IF(ISNUMBER('Transformed 2019 new'!AI88),IF(ISNUMBER('Transformed 2019 new'!AK88),IF(ISNUMBER('Transformed 2019 new'!AM88),IF(ISNUMBER('Transformed 2019 new'!AO88),"","X"),"X"),"X"),"X"),"X"),"X")</f>
        <v/>
      </c>
      <c r="AB97" s="259"/>
      <c r="AC97" s="251" t="str">
        <f>IF(ISNUMBER('Transformed 2007'!$AE88),"","X")</f>
        <v/>
      </c>
      <c r="AD97" s="251" t="str">
        <f>IF(ISNUMBER('Transformed 2010'!$AE88),"","X")</f>
        <v/>
      </c>
      <c r="AE97" s="251" t="str">
        <f>IF(ISNUMBER('Transformed 2013'!$AE88),"","X")</f>
        <v/>
      </c>
      <c r="AF97" s="251" t="str">
        <f>IF(ISNUMBER('Transformed 2016'!$AE88),"","X")</f>
        <v/>
      </c>
      <c r="AG97" s="265" t="str">
        <f>IF(ISNUMBER('Transformed 2019 new'!$AE88),"","X")</f>
        <v/>
      </c>
      <c r="AH97" s="251" t="str">
        <f>IF(ISNUMBER('Transformed 2007'!$AG88),"","X")</f>
        <v/>
      </c>
      <c r="AI97" s="251" t="str">
        <f>IF(ISNUMBER('Transformed 2010'!$AG88),"","X")</f>
        <v/>
      </c>
      <c r="AJ97" s="251" t="str">
        <f>IF(ISNUMBER('Transformed 2013'!$AG88),"","X")</f>
        <v/>
      </c>
      <c r="AK97" s="251" t="str">
        <f>IF(ISNUMBER('Transformed 2016'!$AG88),"","X")</f>
        <v/>
      </c>
      <c r="AL97" s="265" t="str">
        <f>IF(ISNUMBER('Transformed 2019 new'!$AG88),"","X")</f>
        <v/>
      </c>
      <c r="AM97" s="251" t="str">
        <f>IF(ISNUMBER('Transformed 2007'!$AI88),"","X")</f>
        <v/>
      </c>
      <c r="AN97" s="251" t="str">
        <f>IF(ISNUMBER('Transformed 2010'!$AI88),"","X")</f>
        <v/>
      </c>
      <c r="AO97" s="251" t="str">
        <f>IF(ISNUMBER('Transformed 2013'!$AI88),"","X")</f>
        <v/>
      </c>
      <c r="AP97" s="251" t="str">
        <f>IF(ISNUMBER('Transformed 2016'!$AI88),"","X")</f>
        <v/>
      </c>
      <c r="AQ97" s="265" t="str">
        <f>IF(ISNUMBER('Transformed 2019 new'!$AI88),"","X")</f>
        <v/>
      </c>
      <c r="AR97" s="251" t="str">
        <f>IF(ISNUMBER('Transformed 2007'!$AK88),"","X")</f>
        <v/>
      </c>
      <c r="AS97" s="251" t="str">
        <f>IF(ISNUMBER('Transformed 2010'!$AK88),"","X")</f>
        <v/>
      </c>
      <c r="AT97" s="251" t="str">
        <f>IF(ISNUMBER('Transformed 2013'!$AK88),"","X")</f>
        <v/>
      </c>
      <c r="AU97" s="251" t="str">
        <f>IF(ISNUMBER('Transformed 2016'!$AK88),"","X")</f>
        <v/>
      </c>
      <c r="AV97" s="265" t="str">
        <f>IF(ISNUMBER('Transformed 2019 new'!$AK88),"","X")</f>
        <v/>
      </c>
      <c r="AW97" s="251" t="str">
        <f>IF(ISNUMBER('Transformed 2007'!$AM88),"","X")</f>
        <v/>
      </c>
      <c r="AX97" s="251" t="str">
        <f>IF(ISNUMBER('Transformed 2010'!$AM88),"","X")</f>
        <v/>
      </c>
      <c r="AY97" s="251" t="str">
        <f>IF(ISNUMBER('Transformed 2013'!$AM88),"","X")</f>
        <v/>
      </c>
      <c r="AZ97" s="251" t="str">
        <f>IF(ISNUMBER('Transformed 2016'!$AM88),"","X")</f>
        <v/>
      </c>
      <c r="BA97" s="265" t="str">
        <f>IF(ISNUMBER('Transformed 2019 new'!$AM88),"","X")</f>
        <v/>
      </c>
      <c r="BB97" s="251" t="str">
        <f>IF(ISNUMBER('Transformed 2007'!$AO88),"","X")</f>
        <v/>
      </c>
      <c r="BC97" s="251" t="str">
        <f>IF(ISNUMBER('Transformed 2010'!$AO88),"","X")</f>
        <v/>
      </c>
      <c r="BD97" s="251" t="str">
        <f>IF(ISNUMBER('Transformed 2013'!$AO88),"","X")</f>
        <v/>
      </c>
      <c r="BE97" s="251" t="str">
        <f>IF(ISNUMBER('Transformed 2016'!$AO88),"","X")</f>
        <v/>
      </c>
      <c r="BF97" s="265" t="str">
        <f>IF(ISNUMBER('Transformed 2019 new'!$AO88),"","X")</f>
        <v/>
      </c>
    </row>
    <row r="98" spans="1:58" s="239" customFormat="1" ht="12.75" x14ac:dyDescent="0.2">
      <c r="A98" s="240" t="s">
        <v>97</v>
      </c>
      <c r="B98" s="225" t="s">
        <v>97</v>
      </c>
      <c r="C98" s="238">
        <f>'Transformed 2007'!Y89</f>
        <v>0.59194289347675344</v>
      </c>
      <c r="D98" s="238">
        <f>'Transformed 2010'!Y89</f>
        <v>0.59856629974950859</v>
      </c>
      <c r="E98" s="238">
        <f>'Transformed 2013'!Y89</f>
        <v>0.55771942645351846</v>
      </c>
      <c r="F98" s="238">
        <f>'Transformed 2016'!Y89</f>
        <v>0.59575317084166668</v>
      </c>
      <c r="G98" s="238">
        <f>'Transformed 2019 new'!Y89</f>
        <v>0.61036026069999993</v>
      </c>
      <c r="I98" s="239">
        <v>1</v>
      </c>
      <c r="Q98" s="250">
        <f t="shared" si="13"/>
        <v>1.0111892656297516</v>
      </c>
      <c r="R98" s="250">
        <f t="shared" si="13"/>
        <v>0.93175881550116679</v>
      </c>
      <c r="S98" s="250">
        <f t="shared" si="13"/>
        <v>1.0681951221064703</v>
      </c>
      <c r="T98" s="250">
        <f t="shared" si="13"/>
        <v>1.024518694273497</v>
      </c>
      <c r="U98" s="272">
        <f t="shared" si="14"/>
        <v>1.0311134189230193</v>
      </c>
      <c r="W98" s="251" t="str">
        <f>IF(ISNUMBER('Transformed 2007'!AE89),IF(ISNUMBER('Transformed 2007'!AG89),IF(ISNUMBER('Transformed 2010'!AI89),IF(ISNUMBER('Transformed 2007'!AK89),IF(ISNUMBER('Transformed 2007'!AM89),IF(ISNUMBER('Transformed 2007'!AO89),"","X"),"X"),"X"),"X"),"X"),"X")</f>
        <v/>
      </c>
      <c r="X98" s="251" t="str">
        <f>IF(ISNUMBER('Transformed 2010'!AE89),IF(ISNUMBER('Transformed 2010'!AG89),IF(ISNUMBER('Transformed 2010'!AI89),IF(ISNUMBER('Transformed 2010'!AK89),IF(ISNUMBER('Transformed 2010'!AM89),IF(ISNUMBER('Transformed 2010'!AO89),"","X"),"X"),"X"),"X"),"X"),"X")</f>
        <v/>
      </c>
      <c r="Y98" s="251" t="str">
        <f>IF(ISNUMBER('Transformed 2013'!AE89),IF(ISNUMBER('Transformed 2013'!AG89),IF(ISNUMBER('Transformed 2013'!AI89),IF(ISNUMBER('Transformed 2013'!AK89),IF(ISNUMBER('Transformed 2013'!AM89),IF(ISNUMBER('Transformed 2013'!AO89),"","X"),"X"),"X"),"X"),"X"),"X")</f>
        <v/>
      </c>
      <c r="Z98" s="251" t="str">
        <f>IF(ISNUMBER('Transformed 2016'!AE89),IF(ISNUMBER('Transformed 2016'!AG89),IF(ISNUMBER('Transformed 2016'!AI89),IF(ISNUMBER('Transformed 2016'!AK89),IF(ISNUMBER('Transformed 2016'!AM89),IF(ISNUMBER('Transformed 2016'!AO89),"","X"),"X"),"X"),"X"),"X"),"X")</f>
        <v/>
      </c>
      <c r="AA98" s="251" t="str">
        <f>IF(ISNUMBER('Transformed 2019 new'!AE89),IF(ISNUMBER('Transformed 2019 new'!AG89),IF(ISNUMBER('Transformed 2019 new'!AI89),IF(ISNUMBER('Transformed 2019 new'!AK89),IF(ISNUMBER('Transformed 2019 new'!AM89),IF(ISNUMBER('Transformed 2019 new'!AO89),"","X"),"X"),"X"),"X"),"X"),"X")</f>
        <v/>
      </c>
      <c r="AB98" s="259"/>
      <c r="AC98" s="251" t="str">
        <f>IF(ISNUMBER('Transformed 2007'!$AE89),"","X")</f>
        <v/>
      </c>
      <c r="AD98" s="251" t="str">
        <f>IF(ISNUMBER('Transformed 2010'!$AE89),"","X")</f>
        <v/>
      </c>
      <c r="AE98" s="251" t="str">
        <f>IF(ISNUMBER('Transformed 2013'!$AE89),"","X")</f>
        <v/>
      </c>
      <c r="AF98" s="251" t="str">
        <f>IF(ISNUMBER('Transformed 2016'!$AE89),"","X")</f>
        <v/>
      </c>
      <c r="AG98" s="265" t="str">
        <f>IF(ISNUMBER('Transformed 2019 new'!$AE89),"","X")</f>
        <v/>
      </c>
      <c r="AH98" s="251" t="str">
        <f>IF(ISNUMBER('Transformed 2007'!$AG89),"","X")</f>
        <v/>
      </c>
      <c r="AI98" s="251" t="str">
        <f>IF(ISNUMBER('Transformed 2010'!$AG89),"","X")</f>
        <v/>
      </c>
      <c r="AJ98" s="251" t="str">
        <f>IF(ISNUMBER('Transformed 2013'!$AG89),"","X")</f>
        <v/>
      </c>
      <c r="AK98" s="251" t="str">
        <f>IF(ISNUMBER('Transformed 2016'!$AG89),"","X")</f>
        <v/>
      </c>
      <c r="AL98" s="265" t="str">
        <f>IF(ISNUMBER('Transformed 2019 new'!$AG89),"","X")</f>
        <v/>
      </c>
      <c r="AM98" s="251" t="str">
        <f>IF(ISNUMBER('Transformed 2007'!$AI89),"","X")</f>
        <v/>
      </c>
      <c r="AN98" s="251" t="str">
        <f>IF(ISNUMBER('Transformed 2010'!$AI89),"","X")</f>
        <v/>
      </c>
      <c r="AO98" s="251" t="str">
        <f>IF(ISNUMBER('Transformed 2013'!$AI89),"","X")</f>
        <v/>
      </c>
      <c r="AP98" s="251" t="str">
        <f>IF(ISNUMBER('Transformed 2016'!$AI89),"","X")</f>
        <v/>
      </c>
      <c r="AQ98" s="265" t="str">
        <f>IF(ISNUMBER('Transformed 2019 new'!$AI89),"","X")</f>
        <v/>
      </c>
      <c r="AR98" s="251" t="str">
        <f>IF(ISNUMBER('Transformed 2007'!$AK89),"","X")</f>
        <v/>
      </c>
      <c r="AS98" s="251" t="str">
        <f>IF(ISNUMBER('Transformed 2010'!$AK89),"","X")</f>
        <v/>
      </c>
      <c r="AT98" s="251" t="str">
        <f>IF(ISNUMBER('Transformed 2013'!$AK89),"","X")</f>
        <v/>
      </c>
      <c r="AU98" s="251" t="str">
        <f>IF(ISNUMBER('Transformed 2016'!$AK89),"","X")</f>
        <v/>
      </c>
      <c r="AV98" s="265" t="str">
        <f>IF(ISNUMBER('Transformed 2019 new'!$AK89),"","X")</f>
        <v/>
      </c>
      <c r="AW98" s="251" t="str">
        <f>IF(ISNUMBER('Transformed 2007'!$AM89),"","X")</f>
        <v/>
      </c>
      <c r="AX98" s="251" t="str">
        <f>IF(ISNUMBER('Transformed 2010'!$AM89),"","X")</f>
        <v/>
      </c>
      <c r="AY98" s="251" t="str">
        <f>IF(ISNUMBER('Transformed 2013'!$AM89),"","X")</f>
        <v/>
      </c>
      <c r="AZ98" s="251" t="str">
        <f>IF(ISNUMBER('Transformed 2016'!$AM89),"","X")</f>
        <v/>
      </c>
      <c r="BA98" s="265" t="str">
        <f>IF(ISNUMBER('Transformed 2019 new'!$AM89),"","X")</f>
        <v/>
      </c>
      <c r="BB98" s="251" t="str">
        <f>IF(ISNUMBER('Transformed 2007'!$AO89),"","X")</f>
        <v/>
      </c>
      <c r="BC98" s="251" t="str">
        <f>IF(ISNUMBER('Transformed 2010'!$AO89),"","X")</f>
        <v/>
      </c>
      <c r="BD98" s="251" t="str">
        <f>IF(ISNUMBER('Transformed 2013'!$AO89),"","X")</f>
        <v/>
      </c>
      <c r="BE98" s="251" t="str">
        <f>IF(ISNUMBER('Transformed 2016'!$AO89),"","X")</f>
        <v/>
      </c>
      <c r="BF98" s="265" t="str">
        <f>IF(ISNUMBER('Transformed 2019 new'!$AO89),"","X")</f>
        <v/>
      </c>
    </row>
    <row r="99" spans="1:58" s="239" customFormat="1" ht="12.75" x14ac:dyDescent="0.2">
      <c r="A99" s="240" t="s">
        <v>98</v>
      </c>
      <c r="B99" s="225" t="s">
        <v>98</v>
      </c>
      <c r="C99" s="238">
        <f>'Transformed 2007'!Y90</f>
        <v>0.36620576880221095</v>
      </c>
      <c r="D99" s="238">
        <f>'Transformed 2010'!Y90</f>
        <v>0.32184761211113955</v>
      </c>
      <c r="E99" s="238">
        <f>'Transformed 2013'!Y90</f>
        <v>0.34053591323703247</v>
      </c>
      <c r="F99" s="238">
        <f>'Transformed 2016'!Y90</f>
        <v>0.36649666828524669</v>
      </c>
      <c r="G99" s="238">
        <f>'Transformed 2019 new'!Y90</f>
        <v>0.33998159952568907</v>
      </c>
      <c r="K99" s="239">
        <v>1</v>
      </c>
      <c r="Q99" s="250">
        <f t="shared" si="13"/>
        <v>0.87887095051462882</v>
      </c>
      <c r="R99" s="250">
        <f t="shared" si="13"/>
        <v>1.058065682088825</v>
      </c>
      <c r="S99" s="250">
        <f t="shared" si="13"/>
        <v>1.0762349991266384</v>
      </c>
      <c r="T99" s="250">
        <f t="shared" si="13"/>
        <v>0.92765263355976602</v>
      </c>
      <c r="U99" s="272">
        <f t="shared" si="14"/>
        <v>0.92838952438598621</v>
      </c>
      <c r="W99" s="251" t="str">
        <f>IF(ISNUMBER('Transformed 2007'!AE90),IF(ISNUMBER('Transformed 2007'!AG90),IF(ISNUMBER('Transformed 2010'!AI90),IF(ISNUMBER('Transformed 2007'!AK90),IF(ISNUMBER('Transformed 2007'!AM90),IF(ISNUMBER('Transformed 2007'!AO90),"","X"),"X"),"X"),"X"),"X"),"X")</f>
        <v/>
      </c>
      <c r="X99" s="251" t="str">
        <f>IF(ISNUMBER('Transformed 2010'!AE90),IF(ISNUMBER('Transformed 2010'!AG90),IF(ISNUMBER('Transformed 2010'!AI90),IF(ISNUMBER('Transformed 2010'!AK90),IF(ISNUMBER('Transformed 2010'!AM90),IF(ISNUMBER('Transformed 2010'!AO90),"","X"),"X"),"X"),"X"),"X"),"X")</f>
        <v/>
      </c>
      <c r="Y99" s="251" t="str">
        <f>IF(ISNUMBER('Transformed 2013'!AE90),IF(ISNUMBER('Transformed 2013'!AG90),IF(ISNUMBER('Transformed 2013'!AI90),IF(ISNUMBER('Transformed 2013'!AK90),IF(ISNUMBER('Transformed 2013'!AM90),IF(ISNUMBER('Transformed 2013'!AO90),"","X"),"X"),"X"),"X"),"X"),"X")</f>
        <v/>
      </c>
      <c r="Z99" s="251" t="str">
        <f>IF(ISNUMBER('Transformed 2016'!AE90),IF(ISNUMBER('Transformed 2016'!AG90),IF(ISNUMBER('Transformed 2016'!AI90),IF(ISNUMBER('Transformed 2016'!AK90),IF(ISNUMBER('Transformed 2016'!AM90),IF(ISNUMBER('Transformed 2016'!AO90),"","X"),"X"),"X"),"X"),"X"),"X")</f>
        <v/>
      </c>
      <c r="AA99" s="251" t="str">
        <f>IF(ISNUMBER('Transformed 2019 new'!AE90),IF(ISNUMBER('Transformed 2019 new'!AG90),IF(ISNUMBER('Transformed 2019 new'!AI90),IF(ISNUMBER('Transformed 2019 new'!AK90),IF(ISNUMBER('Transformed 2019 new'!AM90),IF(ISNUMBER('Transformed 2019 new'!AO90),"","X"),"X"),"X"),"X"),"X"),"X")</f>
        <v/>
      </c>
      <c r="AB99" s="259"/>
      <c r="AC99" s="251" t="str">
        <f>IF(ISNUMBER('Transformed 2007'!$AE90),"","X")</f>
        <v/>
      </c>
      <c r="AD99" s="251" t="str">
        <f>IF(ISNUMBER('Transformed 2010'!$AE90),"","X")</f>
        <v/>
      </c>
      <c r="AE99" s="251" t="str">
        <f>IF(ISNUMBER('Transformed 2013'!$AE90),"","X")</f>
        <v/>
      </c>
      <c r="AF99" s="251" t="str">
        <f>IF(ISNUMBER('Transformed 2016'!$AE90),"","X")</f>
        <v/>
      </c>
      <c r="AG99" s="265" t="str">
        <f>IF(ISNUMBER('Transformed 2019 new'!$AE90),"","X")</f>
        <v/>
      </c>
      <c r="AH99" s="251" t="str">
        <f>IF(ISNUMBER('Transformed 2007'!$AG90),"","X")</f>
        <v/>
      </c>
      <c r="AI99" s="251" t="str">
        <f>IF(ISNUMBER('Transformed 2010'!$AG90),"","X")</f>
        <v/>
      </c>
      <c r="AJ99" s="251" t="str">
        <f>IF(ISNUMBER('Transformed 2013'!$AG90),"","X")</f>
        <v/>
      </c>
      <c r="AK99" s="251" t="str">
        <f>IF(ISNUMBER('Transformed 2016'!$AG90),"","X")</f>
        <v/>
      </c>
      <c r="AL99" s="265" t="str">
        <f>IF(ISNUMBER('Transformed 2019 new'!$AG90),"","X")</f>
        <v/>
      </c>
      <c r="AM99" s="251" t="str">
        <f>IF(ISNUMBER('Transformed 2007'!$AI90),"","X")</f>
        <v/>
      </c>
      <c r="AN99" s="251" t="str">
        <f>IF(ISNUMBER('Transformed 2010'!$AI90),"","X")</f>
        <v/>
      </c>
      <c r="AO99" s="251" t="str">
        <f>IF(ISNUMBER('Transformed 2013'!$AI90),"","X")</f>
        <v/>
      </c>
      <c r="AP99" s="251" t="str">
        <f>IF(ISNUMBER('Transformed 2016'!$AI90),"","X")</f>
        <v/>
      </c>
      <c r="AQ99" s="265" t="str">
        <f>IF(ISNUMBER('Transformed 2019 new'!$AI90),"","X")</f>
        <v/>
      </c>
      <c r="AR99" s="251" t="str">
        <f>IF(ISNUMBER('Transformed 2007'!$AK90),"","X")</f>
        <v/>
      </c>
      <c r="AS99" s="251" t="str">
        <f>IF(ISNUMBER('Transformed 2010'!$AK90),"","X")</f>
        <v/>
      </c>
      <c r="AT99" s="251" t="str">
        <f>IF(ISNUMBER('Transformed 2013'!$AK90),"","X")</f>
        <v/>
      </c>
      <c r="AU99" s="251" t="str">
        <f>IF(ISNUMBER('Transformed 2016'!$AK90),"","X")</f>
        <v/>
      </c>
      <c r="AV99" s="265" t="str">
        <f>IF(ISNUMBER('Transformed 2019 new'!$AK90),"","X")</f>
        <v/>
      </c>
      <c r="AW99" s="251" t="str">
        <f>IF(ISNUMBER('Transformed 2007'!$AM90),"","X")</f>
        <v/>
      </c>
      <c r="AX99" s="251" t="str">
        <f>IF(ISNUMBER('Transformed 2010'!$AM90),"","X")</f>
        <v/>
      </c>
      <c r="AY99" s="251" t="str">
        <f>IF(ISNUMBER('Transformed 2013'!$AM90),"","X")</f>
        <v/>
      </c>
      <c r="AZ99" s="251" t="str">
        <f>IF(ISNUMBER('Transformed 2016'!$AM90),"","X")</f>
        <v/>
      </c>
      <c r="BA99" s="265" t="str">
        <f>IF(ISNUMBER('Transformed 2019 new'!$AM90),"","X")</f>
        <v/>
      </c>
      <c r="BB99" s="251" t="str">
        <f>IF(ISNUMBER('Transformed 2007'!$AO90),"","X")</f>
        <v/>
      </c>
      <c r="BC99" s="251" t="str">
        <f>IF(ISNUMBER('Transformed 2010'!$AO90),"","X")</f>
        <v/>
      </c>
      <c r="BD99" s="251" t="str">
        <f>IF(ISNUMBER('Transformed 2013'!$AO90),"","X")</f>
        <v/>
      </c>
      <c r="BE99" s="251" t="str">
        <f>IF(ISNUMBER('Transformed 2016'!$AO90),"","X")</f>
        <v/>
      </c>
      <c r="BF99" s="265" t="str">
        <f>IF(ISNUMBER('Transformed 2019 new'!$AO90),"","X")</f>
        <v/>
      </c>
    </row>
    <row r="100" spans="1:58" s="239" customFormat="1" ht="12.75" x14ac:dyDescent="0.2">
      <c r="A100" s="240" t="s">
        <v>99</v>
      </c>
      <c r="B100" s="225" t="s">
        <v>99</v>
      </c>
      <c r="C100" s="238">
        <f>'Transformed 2007'!Y91</f>
        <v>0.67644903280089286</v>
      </c>
      <c r="D100" s="238">
        <f>'Transformed 2010'!Y91</f>
        <v>0.68280095935357132</v>
      </c>
      <c r="E100" s="238">
        <f>'Transformed 2013'!Y91</f>
        <v>0.72153312503660716</v>
      </c>
      <c r="F100" s="238">
        <f>'Transformed 2016'!Y91</f>
        <v>0.70496972224732146</v>
      </c>
      <c r="G100" s="238">
        <f>'Transformed 2019 new'!Y91</f>
        <v>0.70134046319697363</v>
      </c>
      <c r="L100" s="239">
        <v>1</v>
      </c>
      <c r="Q100" s="250">
        <f t="shared" si="13"/>
        <v>1.0093901036806538</v>
      </c>
      <c r="R100" s="250">
        <f t="shared" si="13"/>
        <v>1.0567254119263465</v>
      </c>
      <c r="S100" s="250">
        <f t="shared" si="13"/>
        <v>0.97704415471092143</v>
      </c>
      <c r="T100" s="250">
        <f t="shared" si="13"/>
        <v>0.99485189372562222</v>
      </c>
      <c r="U100" s="272">
        <f t="shared" si="14"/>
        <v>1.0367972000684453</v>
      </c>
      <c r="W100" s="251" t="str">
        <f>IF(ISNUMBER('Transformed 2007'!AE91),IF(ISNUMBER('Transformed 2007'!AG91),IF(ISNUMBER('Transformed 2010'!AI91),IF(ISNUMBER('Transformed 2007'!AK91),IF(ISNUMBER('Transformed 2007'!AM91),IF(ISNUMBER('Transformed 2007'!AO91),"","X"),"X"),"X"),"X"),"X"),"X")</f>
        <v/>
      </c>
      <c r="X100" s="251" t="str">
        <f>IF(ISNUMBER('Transformed 2010'!AE91),IF(ISNUMBER('Transformed 2010'!AG91),IF(ISNUMBER('Transformed 2010'!AI91),IF(ISNUMBER('Transformed 2010'!AK91),IF(ISNUMBER('Transformed 2010'!AM91),IF(ISNUMBER('Transformed 2010'!AO91),"","X"),"X"),"X"),"X"),"X"),"X")</f>
        <v/>
      </c>
      <c r="Y100" s="251" t="str">
        <f>IF(ISNUMBER('Transformed 2013'!AE91),IF(ISNUMBER('Transformed 2013'!AG91),IF(ISNUMBER('Transformed 2013'!AI91),IF(ISNUMBER('Transformed 2013'!AK91),IF(ISNUMBER('Transformed 2013'!AM91),IF(ISNUMBER('Transformed 2013'!AO91),"","X"),"X"),"X"),"X"),"X"),"X")</f>
        <v/>
      </c>
      <c r="Z100" s="251" t="str">
        <f>IF(ISNUMBER('Transformed 2016'!AE91),IF(ISNUMBER('Transformed 2016'!AG91),IF(ISNUMBER('Transformed 2016'!AI91),IF(ISNUMBER('Transformed 2016'!AK91),IF(ISNUMBER('Transformed 2016'!AM91),IF(ISNUMBER('Transformed 2016'!AO91),"","X"),"X"),"X"),"X"),"X"),"X")</f>
        <v/>
      </c>
      <c r="AA100" s="251" t="str">
        <f>IF(ISNUMBER('Transformed 2019 new'!AE91),IF(ISNUMBER('Transformed 2019 new'!AG91),IF(ISNUMBER('Transformed 2019 new'!AI91),IF(ISNUMBER('Transformed 2019 new'!AK91),IF(ISNUMBER('Transformed 2019 new'!AM91),IF(ISNUMBER('Transformed 2019 new'!AO91),"","X"),"X"),"X"),"X"),"X"),"X")</f>
        <v/>
      </c>
      <c r="AB100" s="259"/>
      <c r="AC100" s="251" t="str">
        <f>IF(ISNUMBER('Transformed 2007'!$AE91),"","X")</f>
        <v/>
      </c>
      <c r="AD100" s="251" t="str">
        <f>IF(ISNUMBER('Transformed 2010'!$AE91),"","X")</f>
        <v/>
      </c>
      <c r="AE100" s="251" t="str">
        <f>IF(ISNUMBER('Transformed 2013'!$AE91),"","X")</f>
        <v/>
      </c>
      <c r="AF100" s="251" t="str">
        <f>IF(ISNUMBER('Transformed 2016'!$AE91),"","X")</f>
        <v/>
      </c>
      <c r="AG100" s="265" t="str">
        <f>IF(ISNUMBER('Transformed 2019 new'!$AE91),"","X")</f>
        <v/>
      </c>
      <c r="AH100" s="251" t="str">
        <f>IF(ISNUMBER('Transformed 2007'!$AG91),"","X")</f>
        <v/>
      </c>
      <c r="AI100" s="251" t="str">
        <f>IF(ISNUMBER('Transformed 2010'!$AG91),"","X")</f>
        <v/>
      </c>
      <c r="AJ100" s="251" t="str">
        <f>IF(ISNUMBER('Transformed 2013'!$AG91),"","X")</f>
        <v/>
      </c>
      <c r="AK100" s="251" t="str">
        <f>IF(ISNUMBER('Transformed 2016'!$AG91),"","X")</f>
        <v/>
      </c>
      <c r="AL100" s="265" t="str">
        <f>IF(ISNUMBER('Transformed 2019 new'!$AG91),"","X")</f>
        <v/>
      </c>
      <c r="AM100" s="251" t="str">
        <f>IF(ISNUMBER('Transformed 2007'!$AI91),"","X")</f>
        <v/>
      </c>
      <c r="AN100" s="251" t="str">
        <f>IF(ISNUMBER('Transformed 2010'!$AI91),"","X")</f>
        <v/>
      </c>
      <c r="AO100" s="251" t="str">
        <f>IF(ISNUMBER('Transformed 2013'!$AI91),"","X")</f>
        <v/>
      </c>
      <c r="AP100" s="251" t="str">
        <f>IF(ISNUMBER('Transformed 2016'!$AI91),"","X")</f>
        <v/>
      </c>
      <c r="AQ100" s="265" t="str">
        <f>IF(ISNUMBER('Transformed 2019 new'!$AI91),"","X")</f>
        <v/>
      </c>
      <c r="AR100" s="251" t="str">
        <f>IF(ISNUMBER('Transformed 2007'!$AK91),"","X")</f>
        <v/>
      </c>
      <c r="AS100" s="251" t="str">
        <f>IF(ISNUMBER('Transformed 2010'!$AK91),"","X")</f>
        <v/>
      </c>
      <c r="AT100" s="251" t="str">
        <f>IF(ISNUMBER('Transformed 2013'!$AK91),"","X")</f>
        <v/>
      </c>
      <c r="AU100" s="251" t="str">
        <f>IF(ISNUMBER('Transformed 2016'!$AK91),"","X")</f>
        <v/>
      </c>
      <c r="AV100" s="265" t="str">
        <f>IF(ISNUMBER('Transformed 2019 new'!$AK91),"","X")</f>
        <v/>
      </c>
      <c r="AW100" s="251" t="str">
        <f>IF(ISNUMBER('Transformed 2007'!$AM91),"","X")</f>
        <v/>
      </c>
      <c r="AX100" s="251" t="str">
        <f>IF(ISNUMBER('Transformed 2010'!$AM91),"","X")</f>
        <v/>
      </c>
      <c r="AY100" s="251" t="str">
        <f>IF(ISNUMBER('Transformed 2013'!$AM91),"","X")</f>
        <v/>
      </c>
      <c r="AZ100" s="251" t="str">
        <f>IF(ISNUMBER('Transformed 2016'!$AM91),"","X")</f>
        <v/>
      </c>
      <c r="BA100" s="265" t="str">
        <f>IF(ISNUMBER('Transformed 2019 new'!$AM91),"","X")</f>
        <v/>
      </c>
      <c r="BB100" s="251" t="str">
        <f>IF(ISNUMBER('Transformed 2007'!$AO91),"","X")</f>
        <v/>
      </c>
      <c r="BC100" s="251" t="str">
        <f>IF(ISNUMBER('Transformed 2010'!$AO91),"","X")</f>
        <v/>
      </c>
      <c r="BD100" s="251" t="str">
        <f>IF(ISNUMBER('Transformed 2013'!$AO91),"","X")</f>
        <v/>
      </c>
      <c r="BE100" s="251" t="str">
        <f>IF(ISNUMBER('Transformed 2016'!$AO91),"","X")</f>
        <v/>
      </c>
      <c r="BF100" s="265" t="str">
        <f>IF(ISNUMBER('Transformed 2019 new'!$AO91),"","X")</f>
        <v/>
      </c>
    </row>
    <row r="101" spans="1:58" s="239" customFormat="1" ht="12.75" x14ac:dyDescent="0.2">
      <c r="A101" s="240" t="s">
        <v>100</v>
      </c>
      <c r="B101" s="225" t="s">
        <v>100</v>
      </c>
      <c r="C101" s="238">
        <f>'Transformed 2007'!Y92</f>
        <v>0.39172387078392862</v>
      </c>
      <c r="D101" s="238">
        <f>'Transformed 2010'!Y92</f>
        <v>0.38278275658125005</v>
      </c>
      <c r="E101" s="238">
        <f>'Transformed 2013'!Y92</f>
        <v>0.38377998981607148</v>
      </c>
      <c r="F101" s="238">
        <f>'Transformed 2016'!Y92</f>
        <v>0.37930887812589287</v>
      </c>
      <c r="G101" s="238">
        <f>'Transformed 2019 new'!Y92</f>
        <v>0.35722135750227724</v>
      </c>
      <c r="K101" s="239">
        <v>1</v>
      </c>
      <c r="Q101" s="250">
        <f t="shared" si="13"/>
        <v>0.97717495697980983</v>
      </c>
      <c r="R101" s="250">
        <f t="shared" si="13"/>
        <v>1.0026052198477486</v>
      </c>
      <c r="S101" s="250">
        <f t="shared" si="13"/>
        <v>0.98834980507367931</v>
      </c>
      <c r="T101" s="250">
        <f t="shared" si="13"/>
        <v>0.94176903864537342</v>
      </c>
      <c r="U101" s="272">
        <f t="shared" si="14"/>
        <v>0.91192134088585408</v>
      </c>
      <c r="W101" s="251" t="str">
        <f>IF(ISNUMBER('Transformed 2007'!AE92),IF(ISNUMBER('Transformed 2007'!AG92),IF(ISNUMBER('Transformed 2010'!AI92),IF(ISNUMBER('Transformed 2007'!AK92),IF(ISNUMBER('Transformed 2007'!AM92),IF(ISNUMBER('Transformed 2007'!AO92),"","X"),"X"),"X"),"X"),"X"),"X")</f>
        <v/>
      </c>
      <c r="X101" s="251" t="str">
        <f>IF(ISNUMBER('Transformed 2010'!AE92),IF(ISNUMBER('Transformed 2010'!AG92),IF(ISNUMBER('Transformed 2010'!AI92),IF(ISNUMBER('Transformed 2010'!AK92),IF(ISNUMBER('Transformed 2010'!AM92),IF(ISNUMBER('Transformed 2010'!AO92),"","X"),"X"),"X"),"X"),"X"),"X")</f>
        <v/>
      </c>
      <c r="Y101" s="251" t="str">
        <f>IF(ISNUMBER('Transformed 2013'!AE92),IF(ISNUMBER('Transformed 2013'!AG92),IF(ISNUMBER('Transformed 2013'!AI92),IF(ISNUMBER('Transformed 2013'!AK92),IF(ISNUMBER('Transformed 2013'!AM92),IF(ISNUMBER('Transformed 2013'!AO92),"","X"),"X"),"X"),"X"),"X"),"X")</f>
        <v/>
      </c>
      <c r="Z101" s="251" t="str">
        <f>IF(ISNUMBER('Transformed 2016'!AE92),IF(ISNUMBER('Transformed 2016'!AG92),IF(ISNUMBER('Transformed 2016'!AI92),IF(ISNUMBER('Transformed 2016'!AK92),IF(ISNUMBER('Transformed 2016'!AM92),IF(ISNUMBER('Transformed 2016'!AO92),"","X"),"X"),"X"),"X"),"X"),"X")</f>
        <v/>
      </c>
      <c r="AA101" s="251" t="str">
        <f>IF(ISNUMBER('Transformed 2019 new'!AE92),IF(ISNUMBER('Transformed 2019 new'!AG92),IF(ISNUMBER('Transformed 2019 new'!AI92),IF(ISNUMBER('Transformed 2019 new'!AK92),IF(ISNUMBER('Transformed 2019 new'!AM92),IF(ISNUMBER('Transformed 2019 new'!AO92),"","X"),"X"),"X"),"X"),"X"),"X")</f>
        <v/>
      </c>
      <c r="AB101" s="259"/>
      <c r="AC101" s="251" t="str">
        <f>IF(ISNUMBER('Transformed 2007'!$AE92),"","X")</f>
        <v/>
      </c>
      <c r="AD101" s="251" t="str">
        <f>IF(ISNUMBER('Transformed 2010'!$AE92),"","X")</f>
        <v/>
      </c>
      <c r="AE101" s="251" t="str">
        <f>IF(ISNUMBER('Transformed 2013'!$AE92),"","X")</f>
        <v/>
      </c>
      <c r="AF101" s="251" t="str">
        <f>IF(ISNUMBER('Transformed 2016'!$AE92),"","X")</f>
        <v/>
      </c>
      <c r="AG101" s="265" t="str">
        <f>IF(ISNUMBER('Transformed 2019 new'!$AE92),"","X")</f>
        <v/>
      </c>
      <c r="AH101" s="251" t="str">
        <f>IF(ISNUMBER('Transformed 2007'!$AG92),"","X")</f>
        <v/>
      </c>
      <c r="AI101" s="251" t="str">
        <f>IF(ISNUMBER('Transformed 2010'!$AG92),"","X")</f>
        <v/>
      </c>
      <c r="AJ101" s="251" t="str">
        <f>IF(ISNUMBER('Transformed 2013'!$AG92),"","X")</f>
        <v/>
      </c>
      <c r="AK101" s="251" t="str">
        <f>IF(ISNUMBER('Transformed 2016'!$AG92),"","X")</f>
        <v/>
      </c>
      <c r="AL101" s="265" t="str">
        <f>IF(ISNUMBER('Transformed 2019 new'!$AG92),"","X")</f>
        <v/>
      </c>
      <c r="AM101" s="251" t="str">
        <f>IF(ISNUMBER('Transformed 2007'!$AI92),"","X")</f>
        <v/>
      </c>
      <c r="AN101" s="251" t="str">
        <f>IF(ISNUMBER('Transformed 2010'!$AI92),"","X")</f>
        <v/>
      </c>
      <c r="AO101" s="251" t="str">
        <f>IF(ISNUMBER('Transformed 2013'!$AI92),"","X")</f>
        <v/>
      </c>
      <c r="AP101" s="251" t="str">
        <f>IF(ISNUMBER('Transformed 2016'!$AI92),"","X")</f>
        <v/>
      </c>
      <c r="AQ101" s="265" t="str">
        <f>IF(ISNUMBER('Transformed 2019 new'!$AI92),"","X")</f>
        <v/>
      </c>
      <c r="AR101" s="251" t="str">
        <f>IF(ISNUMBER('Transformed 2007'!$AK92),"","X")</f>
        <v/>
      </c>
      <c r="AS101" s="251" t="str">
        <f>IF(ISNUMBER('Transformed 2010'!$AK92),"","X")</f>
        <v/>
      </c>
      <c r="AT101" s="251" t="str">
        <f>IF(ISNUMBER('Transformed 2013'!$AK92),"","X")</f>
        <v/>
      </c>
      <c r="AU101" s="251" t="str">
        <f>IF(ISNUMBER('Transformed 2016'!$AK92),"","X")</f>
        <v/>
      </c>
      <c r="AV101" s="265" t="str">
        <f>IF(ISNUMBER('Transformed 2019 new'!$AK92),"","X")</f>
        <v/>
      </c>
      <c r="AW101" s="251" t="str">
        <f>IF(ISNUMBER('Transformed 2007'!$AM92),"","X")</f>
        <v/>
      </c>
      <c r="AX101" s="251" t="str">
        <f>IF(ISNUMBER('Transformed 2010'!$AM92),"","X")</f>
        <v/>
      </c>
      <c r="AY101" s="251" t="str">
        <f>IF(ISNUMBER('Transformed 2013'!$AM92),"","X")</f>
        <v/>
      </c>
      <c r="AZ101" s="251" t="str">
        <f>IF(ISNUMBER('Transformed 2016'!$AM92),"","X")</f>
        <v/>
      </c>
      <c r="BA101" s="265" t="str">
        <f>IF(ISNUMBER('Transformed 2019 new'!$AM92),"","X")</f>
        <v/>
      </c>
      <c r="BB101" s="251" t="str">
        <f>IF(ISNUMBER('Transformed 2007'!$AO92),"","X")</f>
        <v/>
      </c>
      <c r="BC101" s="251" t="str">
        <f>IF(ISNUMBER('Transformed 2010'!$AO92),"","X")</f>
        <v/>
      </c>
      <c r="BD101" s="251" t="str">
        <f>IF(ISNUMBER('Transformed 2013'!$AO92),"","X")</f>
        <v/>
      </c>
      <c r="BE101" s="251" t="str">
        <f>IF(ISNUMBER('Transformed 2016'!$AO92),"","X")</f>
        <v/>
      </c>
      <c r="BF101" s="265" t="str">
        <f>IF(ISNUMBER('Transformed 2019 new'!$AO92),"","X")</f>
        <v/>
      </c>
    </row>
    <row r="102" spans="1:58" s="239" customFormat="1" ht="12.75" x14ac:dyDescent="0.2">
      <c r="A102" s="240" t="s">
        <v>101</v>
      </c>
      <c r="B102" s="225" t="s">
        <v>101</v>
      </c>
      <c r="C102" s="238">
        <f>'Transformed 2007'!Y93</f>
        <v>0.61069698930982974</v>
      </c>
      <c r="D102" s="238">
        <f>'Transformed 2010'!Y93</f>
        <v>0.65094820446656732</v>
      </c>
      <c r="E102" s="238">
        <f>'Transformed 2013'!Y93</f>
        <v>0.66926685130528285</v>
      </c>
      <c r="F102" s="238">
        <f>'Transformed 2016'!Y93</f>
        <v>0.71033137333936003</v>
      </c>
      <c r="G102" s="238">
        <f>'Transformed 2019 new'!Y93</f>
        <v>0.69180044817782504</v>
      </c>
      <c r="K102" s="239">
        <v>1</v>
      </c>
      <c r="Q102" s="250">
        <f t="shared" si="13"/>
        <v>1.0659102891635783</v>
      </c>
      <c r="R102" s="250">
        <f t="shared" si="13"/>
        <v>1.0281414814773582</v>
      </c>
      <c r="S102" s="250">
        <f t="shared" si="13"/>
        <v>1.0613574719172005</v>
      </c>
      <c r="T102" s="250">
        <f t="shared" si="13"/>
        <v>0.9739122811450398</v>
      </c>
      <c r="U102" s="272">
        <f t="shared" si="14"/>
        <v>1.1328047465235636</v>
      </c>
      <c r="W102" s="251" t="str">
        <f>IF(ISNUMBER('Transformed 2007'!AE93),IF(ISNUMBER('Transformed 2007'!AG93),IF(ISNUMBER('Transformed 2010'!AI93),IF(ISNUMBER('Transformed 2007'!AK93),IF(ISNUMBER('Transformed 2007'!AM93),IF(ISNUMBER('Transformed 2007'!AO93),"","X"),"X"),"X"),"X"),"X"),"X")</f>
        <v/>
      </c>
      <c r="X102" s="251" t="str">
        <f>IF(ISNUMBER('Transformed 2010'!AE93),IF(ISNUMBER('Transformed 2010'!AG93),IF(ISNUMBER('Transformed 2010'!AI93),IF(ISNUMBER('Transformed 2010'!AK93),IF(ISNUMBER('Transformed 2010'!AM93),IF(ISNUMBER('Transformed 2010'!AO93),"","X"),"X"),"X"),"X"),"X"),"X")</f>
        <v/>
      </c>
      <c r="Y102" s="251" t="str">
        <f>IF(ISNUMBER('Transformed 2013'!AE93),IF(ISNUMBER('Transformed 2013'!AG93),IF(ISNUMBER('Transformed 2013'!AI93),IF(ISNUMBER('Transformed 2013'!AK93),IF(ISNUMBER('Transformed 2013'!AM93),IF(ISNUMBER('Transformed 2013'!AO93),"","X"),"X"),"X"),"X"),"X"),"X")</f>
        <v/>
      </c>
      <c r="Z102" s="251" t="str">
        <f>IF(ISNUMBER('Transformed 2016'!AE93),IF(ISNUMBER('Transformed 2016'!AG93),IF(ISNUMBER('Transformed 2016'!AI93),IF(ISNUMBER('Transformed 2016'!AK93),IF(ISNUMBER('Transformed 2016'!AM93),IF(ISNUMBER('Transformed 2016'!AO93),"","X"),"X"),"X"),"X"),"X"),"X")</f>
        <v/>
      </c>
      <c r="AA102" s="251" t="str">
        <f>IF(ISNUMBER('Transformed 2019 new'!AE93),IF(ISNUMBER('Transformed 2019 new'!AG93),IF(ISNUMBER('Transformed 2019 new'!AI93),IF(ISNUMBER('Transformed 2019 new'!AK93),IF(ISNUMBER('Transformed 2019 new'!AM93),IF(ISNUMBER('Transformed 2019 new'!AO93),"","X"),"X"),"X"),"X"),"X"),"X")</f>
        <v/>
      </c>
      <c r="AB102" s="259"/>
      <c r="AC102" s="251" t="str">
        <f>IF(ISNUMBER('Transformed 2007'!$AE93),"","X")</f>
        <v/>
      </c>
      <c r="AD102" s="251" t="str">
        <f>IF(ISNUMBER('Transformed 2010'!$AE93),"","X")</f>
        <v/>
      </c>
      <c r="AE102" s="251" t="str">
        <f>IF(ISNUMBER('Transformed 2013'!$AE93),"","X")</f>
        <v/>
      </c>
      <c r="AF102" s="251" t="str">
        <f>IF(ISNUMBER('Transformed 2016'!$AE93),"","X")</f>
        <v/>
      </c>
      <c r="AG102" s="265" t="str">
        <f>IF(ISNUMBER('Transformed 2019 new'!$AE93),"","X")</f>
        <v/>
      </c>
      <c r="AH102" s="251" t="str">
        <f>IF(ISNUMBER('Transformed 2007'!$AG93),"","X")</f>
        <v/>
      </c>
      <c r="AI102" s="251" t="str">
        <f>IF(ISNUMBER('Transformed 2010'!$AG93),"","X")</f>
        <v/>
      </c>
      <c r="AJ102" s="251" t="str">
        <f>IF(ISNUMBER('Transformed 2013'!$AG93),"","X")</f>
        <v/>
      </c>
      <c r="AK102" s="251" t="str">
        <f>IF(ISNUMBER('Transformed 2016'!$AG93),"","X")</f>
        <v/>
      </c>
      <c r="AL102" s="265" t="str">
        <f>IF(ISNUMBER('Transformed 2019 new'!$AG93),"","X")</f>
        <v/>
      </c>
      <c r="AM102" s="251" t="str">
        <f>IF(ISNUMBER('Transformed 2007'!$AI93),"","X")</f>
        <v/>
      </c>
      <c r="AN102" s="251" t="str">
        <f>IF(ISNUMBER('Transformed 2010'!$AI93),"","X")</f>
        <v/>
      </c>
      <c r="AO102" s="251" t="str">
        <f>IF(ISNUMBER('Transformed 2013'!$AI93),"","X")</f>
        <v/>
      </c>
      <c r="AP102" s="251" t="str">
        <f>IF(ISNUMBER('Transformed 2016'!$AI93),"","X")</f>
        <v/>
      </c>
      <c r="AQ102" s="265" t="str">
        <f>IF(ISNUMBER('Transformed 2019 new'!$AI93),"","X")</f>
        <v/>
      </c>
      <c r="AR102" s="251" t="str">
        <f>IF(ISNUMBER('Transformed 2007'!$AK93),"","X")</f>
        <v/>
      </c>
      <c r="AS102" s="251" t="str">
        <f>IF(ISNUMBER('Transformed 2010'!$AK93),"","X")</f>
        <v/>
      </c>
      <c r="AT102" s="251" t="str">
        <f>IF(ISNUMBER('Transformed 2013'!$AK93),"","X")</f>
        <v/>
      </c>
      <c r="AU102" s="251" t="str">
        <f>IF(ISNUMBER('Transformed 2016'!$AK93),"","X")</f>
        <v/>
      </c>
      <c r="AV102" s="265" t="str">
        <f>IF(ISNUMBER('Transformed 2019 new'!$AK93),"","X")</f>
        <v/>
      </c>
      <c r="AW102" s="251" t="str">
        <f>IF(ISNUMBER('Transformed 2007'!$AM93),"","X")</f>
        <v/>
      </c>
      <c r="AX102" s="251" t="str">
        <f>IF(ISNUMBER('Transformed 2010'!$AM93),"","X")</f>
        <v/>
      </c>
      <c r="AY102" s="251" t="str">
        <f>IF(ISNUMBER('Transformed 2013'!$AM93),"","X")</f>
        <v/>
      </c>
      <c r="AZ102" s="251" t="str">
        <f>IF(ISNUMBER('Transformed 2016'!$AM93),"","X")</f>
        <v/>
      </c>
      <c r="BA102" s="265" t="str">
        <f>IF(ISNUMBER('Transformed 2019 new'!$AM93),"","X")</f>
        <v/>
      </c>
      <c r="BB102" s="251" t="str">
        <f>IF(ISNUMBER('Transformed 2007'!$AO93),"","X")</f>
        <v/>
      </c>
      <c r="BC102" s="251" t="str">
        <f>IF(ISNUMBER('Transformed 2010'!$AO93),"","X")</f>
        <v/>
      </c>
      <c r="BD102" s="251" t="str">
        <f>IF(ISNUMBER('Transformed 2013'!$AO93),"","X")</f>
        <v/>
      </c>
      <c r="BE102" s="251" t="str">
        <f>IF(ISNUMBER('Transformed 2016'!$AO93),"","X")</f>
        <v/>
      </c>
      <c r="BF102" s="265" t="str">
        <f>IF(ISNUMBER('Transformed 2019 new'!$AO93),"","X")</f>
        <v/>
      </c>
    </row>
    <row r="103" spans="1:58" s="239" customFormat="1" ht="12.75" x14ac:dyDescent="0.2">
      <c r="A103" s="240" t="s">
        <v>102</v>
      </c>
      <c r="B103" s="225" t="s">
        <v>102</v>
      </c>
      <c r="C103" s="238">
        <f>'Transformed 2007'!Y94</f>
        <v>0.53375179979192122</v>
      </c>
      <c r="D103" s="238">
        <f>'Transformed 2010'!Y94</f>
        <v>0.54868535690888554</v>
      </c>
      <c r="E103" s="238">
        <f>'Transformed 2013'!Y94</f>
        <v>0.57278760320352839</v>
      </c>
      <c r="F103" s="238">
        <f>'Transformed 2016'!Y94</f>
        <v>0.57879226589906418</v>
      </c>
      <c r="G103" s="238">
        <f>'Transformed 2019 new'!Y94</f>
        <v>0.59735795774229539</v>
      </c>
      <c r="N103" s="239">
        <v>1</v>
      </c>
      <c r="Q103" s="250">
        <f t="shared" si="13"/>
        <v>1.0279784670005536</v>
      </c>
      <c r="R103" s="250">
        <f t="shared" si="13"/>
        <v>1.0439272635785781</v>
      </c>
      <c r="S103" s="250">
        <f t="shared" si="13"/>
        <v>1.0104832273986946</v>
      </c>
      <c r="T103" s="250">
        <f t="shared" si="13"/>
        <v>1.0320766066464144</v>
      </c>
      <c r="U103" s="272">
        <f t="shared" si="14"/>
        <v>1.1191680439769394</v>
      </c>
      <c r="W103" s="251" t="str">
        <f>IF(ISNUMBER('Transformed 2007'!AE94),IF(ISNUMBER('Transformed 2007'!AG94),IF(ISNUMBER('Transformed 2010'!AI94),IF(ISNUMBER('Transformed 2007'!AK94),IF(ISNUMBER('Transformed 2007'!AM94),IF(ISNUMBER('Transformed 2007'!AO94),"","X"),"X"),"X"),"X"),"X"),"X")</f>
        <v/>
      </c>
      <c r="X103" s="251" t="str">
        <f>IF(ISNUMBER('Transformed 2010'!AE94),IF(ISNUMBER('Transformed 2010'!AG94),IF(ISNUMBER('Transformed 2010'!AI94),IF(ISNUMBER('Transformed 2010'!AK94),IF(ISNUMBER('Transformed 2010'!AM94),IF(ISNUMBER('Transformed 2010'!AO94),"","X"),"X"),"X"),"X"),"X"),"X")</f>
        <v/>
      </c>
      <c r="Y103" s="251" t="str">
        <f>IF(ISNUMBER('Transformed 2013'!AE94),IF(ISNUMBER('Transformed 2013'!AG94),IF(ISNUMBER('Transformed 2013'!AI94),IF(ISNUMBER('Transformed 2013'!AK94),IF(ISNUMBER('Transformed 2013'!AM94),IF(ISNUMBER('Transformed 2013'!AO94),"","X"),"X"),"X"),"X"),"X"),"X")</f>
        <v/>
      </c>
      <c r="Z103" s="251" t="str">
        <f>IF(ISNUMBER('Transformed 2016'!AE94),IF(ISNUMBER('Transformed 2016'!AG94),IF(ISNUMBER('Transformed 2016'!AI94),IF(ISNUMBER('Transformed 2016'!AK94),IF(ISNUMBER('Transformed 2016'!AM94),IF(ISNUMBER('Transformed 2016'!AO94),"","X"),"X"),"X"),"X"),"X"),"X")</f>
        <v/>
      </c>
      <c r="AA103" s="251" t="str">
        <f>IF(ISNUMBER('Transformed 2019 new'!AE94),IF(ISNUMBER('Transformed 2019 new'!AG94),IF(ISNUMBER('Transformed 2019 new'!AI94),IF(ISNUMBER('Transformed 2019 new'!AK94),IF(ISNUMBER('Transformed 2019 new'!AM94),IF(ISNUMBER('Transformed 2019 new'!AO94),"","X"),"X"),"X"),"X"),"X"),"X")</f>
        <v/>
      </c>
      <c r="AB103" s="259"/>
      <c r="AC103" s="251" t="str">
        <f>IF(ISNUMBER('Transformed 2007'!$AE94),"","X")</f>
        <v/>
      </c>
      <c r="AD103" s="251" t="str">
        <f>IF(ISNUMBER('Transformed 2010'!$AE94),"","X")</f>
        <v/>
      </c>
      <c r="AE103" s="251" t="str">
        <f>IF(ISNUMBER('Transformed 2013'!$AE94),"","X")</f>
        <v/>
      </c>
      <c r="AF103" s="251" t="str">
        <f>IF(ISNUMBER('Transformed 2016'!$AE94),"","X")</f>
        <v/>
      </c>
      <c r="AG103" s="265" t="str">
        <f>IF(ISNUMBER('Transformed 2019 new'!$AE94),"","X")</f>
        <v/>
      </c>
      <c r="AH103" s="251" t="str">
        <f>IF(ISNUMBER('Transformed 2007'!$AG94),"","X")</f>
        <v/>
      </c>
      <c r="AI103" s="251" t="str">
        <f>IF(ISNUMBER('Transformed 2010'!$AG94),"","X")</f>
        <v/>
      </c>
      <c r="AJ103" s="251" t="str">
        <f>IF(ISNUMBER('Transformed 2013'!$AG94),"","X")</f>
        <v/>
      </c>
      <c r="AK103" s="251" t="str">
        <f>IF(ISNUMBER('Transformed 2016'!$AG94),"","X")</f>
        <v/>
      </c>
      <c r="AL103" s="265" t="str">
        <f>IF(ISNUMBER('Transformed 2019 new'!$AG94),"","X")</f>
        <v/>
      </c>
      <c r="AM103" s="251" t="str">
        <f>IF(ISNUMBER('Transformed 2007'!$AI94),"","X")</f>
        <v/>
      </c>
      <c r="AN103" s="251" t="str">
        <f>IF(ISNUMBER('Transformed 2010'!$AI94),"","X")</f>
        <v/>
      </c>
      <c r="AO103" s="251" t="str">
        <f>IF(ISNUMBER('Transformed 2013'!$AI94),"","X")</f>
        <v/>
      </c>
      <c r="AP103" s="251" t="str">
        <f>IF(ISNUMBER('Transformed 2016'!$AI94),"","X")</f>
        <v/>
      </c>
      <c r="AQ103" s="265" t="str">
        <f>IF(ISNUMBER('Transformed 2019 new'!$AI94),"","X")</f>
        <v/>
      </c>
      <c r="AR103" s="251" t="str">
        <f>IF(ISNUMBER('Transformed 2007'!$AK94),"","X")</f>
        <v/>
      </c>
      <c r="AS103" s="251" t="str">
        <f>IF(ISNUMBER('Transformed 2010'!$AK94),"","X")</f>
        <v/>
      </c>
      <c r="AT103" s="251" t="str">
        <f>IF(ISNUMBER('Transformed 2013'!$AK94),"","X")</f>
        <v/>
      </c>
      <c r="AU103" s="251" t="str">
        <f>IF(ISNUMBER('Transformed 2016'!$AK94),"","X")</f>
        <v/>
      </c>
      <c r="AV103" s="265" t="str">
        <f>IF(ISNUMBER('Transformed 2019 new'!$AK94),"","X")</f>
        <v/>
      </c>
      <c r="AW103" s="251" t="str">
        <f>IF(ISNUMBER('Transformed 2007'!$AM94),"","X")</f>
        <v/>
      </c>
      <c r="AX103" s="251" t="str">
        <f>IF(ISNUMBER('Transformed 2010'!$AM94),"","X")</f>
        <v/>
      </c>
      <c r="AY103" s="251" t="str">
        <f>IF(ISNUMBER('Transformed 2013'!$AM94),"","X")</f>
        <v/>
      </c>
      <c r="AZ103" s="251" t="str">
        <f>IF(ISNUMBER('Transformed 2016'!$AM94),"","X")</f>
        <v/>
      </c>
      <c r="BA103" s="265" t="str">
        <f>IF(ISNUMBER('Transformed 2019 new'!$AM94),"","X")</f>
        <v/>
      </c>
      <c r="BB103" s="251" t="str">
        <f>IF(ISNUMBER('Transformed 2007'!$AO94),"","X")</f>
        <v/>
      </c>
      <c r="BC103" s="251" t="str">
        <f>IF(ISNUMBER('Transformed 2010'!$AO94),"","X")</f>
        <v/>
      </c>
      <c r="BD103" s="251" t="str">
        <f>IF(ISNUMBER('Transformed 2013'!$AO94),"","X")</f>
        <v/>
      </c>
      <c r="BE103" s="251" t="str">
        <f>IF(ISNUMBER('Transformed 2016'!$AO94),"","X")</f>
        <v/>
      </c>
      <c r="BF103" s="265" t="str">
        <f>IF(ISNUMBER('Transformed 2019 new'!$AO94),"","X")</f>
        <v/>
      </c>
    </row>
    <row r="104" spans="1:58" s="239" customFormat="1" ht="12.75" x14ac:dyDescent="0.2">
      <c r="A104" s="240" t="s">
        <v>103</v>
      </c>
      <c r="B104" s="225" t="s">
        <v>103</v>
      </c>
      <c r="C104" s="238">
        <f>'Transformed 2007'!Y95</f>
        <v>0.60331482166494732</v>
      </c>
      <c r="D104" s="238">
        <f>'Transformed 2010'!Y95</f>
        <v>0.58881822428994723</v>
      </c>
      <c r="E104" s="238">
        <f>'Transformed 2013'!Y95</f>
        <v>0.5743616332176259</v>
      </c>
      <c r="F104" s="238">
        <f>'Transformed 2016'!Y95</f>
        <v>0.56923426516673292</v>
      </c>
      <c r="G104" s="238">
        <f>'Transformed 2019 new'!Y95</f>
        <v>0.60949143037588227</v>
      </c>
      <c r="O104" s="239">
        <v>1</v>
      </c>
      <c r="Q104" s="250">
        <f t="shared" si="13"/>
        <v>0.97597175329624042</v>
      </c>
      <c r="R104" s="250">
        <f t="shared" si="13"/>
        <v>0.97544812562526495</v>
      </c>
      <c r="S104" s="250">
        <f t="shared" si="13"/>
        <v>0.99107292730858609</v>
      </c>
      <c r="T104" s="250">
        <f t="shared" si="13"/>
        <v>1.0707216126516166</v>
      </c>
      <c r="U104" s="272">
        <f t="shared" si="14"/>
        <v>1.0102377871206438</v>
      </c>
      <c r="W104" s="251" t="str">
        <f>IF(ISNUMBER('Transformed 2007'!AE95),IF(ISNUMBER('Transformed 2007'!AG95),IF(ISNUMBER('Transformed 2010'!AI95),IF(ISNUMBER('Transformed 2007'!AK95),IF(ISNUMBER('Transformed 2007'!AM95),IF(ISNUMBER('Transformed 2007'!AO95),"","X"),"X"),"X"),"X"),"X"),"X")</f>
        <v/>
      </c>
      <c r="X104" s="251" t="str">
        <f>IF(ISNUMBER('Transformed 2010'!AE95),IF(ISNUMBER('Transformed 2010'!AG95),IF(ISNUMBER('Transformed 2010'!AI95),IF(ISNUMBER('Transformed 2010'!AK95),IF(ISNUMBER('Transformed 2010'!AM95),IF(ISNUMBER('Transformed 2010'!AO95),"","X"),"X"),"X"),"X"),"X"),"X")</f>
        <v/>
      </c>
      <c r="Y104" s="251" t="str">
        <f>IF(ISNUMBER('Transformed 2013'!AE95),IF(ISNUMBER('Transformed 2013'!AG95),IF(ISNUMBER('Transformed 2013'!AI95),IF(ISNUMBER('Transformed 2013'!AK95),IF(ISNUMBER('Transformed 2013'!AM95),IF(ISNUMBER('Transformed 2013'!AO95),"","X"),"X"),"X"),"X"),"X"),"X")</f>
        <v/>
      </c>
      <c r="Z104" s="251" t="str">
        <f>IF(ISNUMBER('Transformed 2016'!AE95),IF(ISNUMBER('Transformed 2016'!AG95),IF(ISNUMBER('Transformed 2016'!AI95),IF(ISNUMBER('Transformed 2016'!AK95),IF(ISNUMBER('Transformed 2016'!AM95),IF(ISNUMBER('Transformed 2016'!AO95),"","X"),"X"),"X"),"X"),"X"),"X")</f>
        <v/>
      </c>
      <c r="AA104" s="251" t="str">
        <f>IF(ISNUMBER('Transformed 2019 new'!AE95),IF(ISNUMBER('Transformed 2019 new'!AG95),IF(ISNUMBER('Transformed 2019 new'!AI95),IF(ISNUMBER('Transformed 2019 new'!AK95),IF(ISNUMBER('Transformed 2019 new'!AM95),IF(ISNUMBER('Transformed 2019 new'!AO95),"","X"),"X"),"X"),"X"),"X"),"X")</f>
        <v/>
      </c>
      <c r="AB104" s="259"/>
      <c r="AC104" s="251" t="str">
        <f>IF(ISNUMBER('Transformed 2007'!$AE95),"","X")</f>
        <v/>
      </c>
      <c r="AD104" s="251" t="str">
        <f>IF(ISNUMBER('Transformed 2010'!$AE95),"","X")</f>
        <v/>
      </c>
      <c r="AE104" s="251" t="str">
        <f>IF(ISNUMBER('Transformed 2013'!$AE95),"","X")</f>
        <v/>
      </c>
      <c r="AF104" s="251" t="str">
        <f>IF(ISNUMBER('Transformed 2016'!$AE95),"","X")</f>
        <v/>
      </c>
      <c r="AG104" s="265" t="str">
        <f>IF(ISNUMBER('Transformed 2019 new'!$AE95),"","X")</f>
        <v/>
      </c>
      <c r="AH104" s="251" t="str">
        <f>IF(ISNUMBER('Transformed 2007'!$AG95),"","X")</f>
        <v/>
      </c>
      <c r="AI104" s="251" t="str">
        <f>IF(ISNUMBER('Transformed 2010'!$AG95),"","X")</f>
        <v/>
      </c>
      <c r="AJ104" s="251" t="str">
        <f>IF(ISNUMBER('Transformed 2013'!$AG95),"","X")</f>
        <v/>
      </c>
      <c r="AK104" s="251" t="str">
        <f>IF(ISNUMBER('Transformed 2016'!$AG95),"","X")</f>
        <v/>
      </c>
      <c r="AL104" s="265" t="str">
        <f>IF(ISNUMBER('Transformed 2019 new'!$AG95),"","X")</f>
        <v/>
      </c>
      <c r="AM104" s="251" t="str">
        <f>IF(ISNUMBER('Transformed 2007'!$AI95),"","X")</f>
        <v/>
      </c>
      <c r="AN104" s="251" t="str">
        <f>IF(ISNUMBER('Transformed 2010'!$AI95),"","X")</f>
        <v/>
      </c>
      <c r="AO104" s="251" t="str">
        <f>IF(ISNUMBER('Transformed 2013'!$AI95),"","X")</f>
        <v/>
      </c>
      <c r="AP104" s="251" t="str">
        <f>IF(ISNUMBER('Transformed 2016'!$AI95),"","X")</f>
        <v/>
      </c>
      <c r="AQ104" s="265" t="str">
        <f>IF(ISNUMBER('Transformed 2019 new'!$AI95),"","X")</f>
        <v/>
      </c>
      <c r="AR104" s="251" t="str">
        <f>IF(ISNUMBER('Transformed 2007'!$AK95),"","X")</f>
        <v/>
      </c>
      <c r="AS104" s="251" t="str">
        <f>IF(ISNUMBER('Transformed 2010'!$AK95),"","X")</f>
        <v/>
      </c>
      <c r="AT104" s="251" t="str">
        <f>IF(ISNUMBER('Transformed 2013'!$AK95),"","X")</f>
        <v/>
      </c>
      <c r="AU104" s="251" t="str">
        <f>IF(ISNUMBER('Transformed 2016'!$AK95),"","X")</f>
        <v/>
      </c>
      <c r="AV104" s="265" t="str">
        <f>IF(ISNUMBER('Transformed 2019 new'!$AK95),"","X")</f>
        <v/>
      </c>
      <c r="AW104" s="251" t="str">
        <f>IF(ISNUMBER('Transformed 2007'!$AM95),"","X")</f>
        <v/>
      </c>
      <c r="AX104" s="251" t="str">
        <f>IF(ISNUMBER('Transformed 2010'!$AM95),"","X")</f>
        <v/>
      </c>
      <c r="AY104" s="251" t="str">
        <f>IF(ISNUMBER('Transformed 2013'!$AM95),"","X")</f>
        <v/>
      </c>
      <c r="AZ104" s="251" t="str">
        <f>IF(ISNUMBER('Transformed 2016'!$AM95),"","X")</f>
        <v/>
      </c>
      <c r="BA104" s="265" t="str">
        <f>IF(ISNUMBER('Transformed 2019 new'!$AM95),"","X")</f>
        <v/>
      </c>
      <c r="BB104" s="251" t="str">
        <f>IF(ISNUMBER('Transformed 2007'!$AO95),"","X")</f>
        <v/>
      </c>
      <c r="BC104" s="251" t="str">
        <f>IF(ISNUMBER('Transformed 2010'!$AO95),"","X")</f>
        <v/>
      </c>
      <c r="BD104" s="251" t="str">
        <f>IF(ISNUMBER('Transformed 2013'!$AO95),"","X")</f>
        <v/>
      </c>
      <c r="BE104" s="251" t="str">
        <f>IF(ISNUMBER('Transformed 2016'!$AO95),"","X")</f>
        <v/>
      </c>
      <c r="BF104" s="265" t="str">
        <f>IF(ISNUMBER('Transformed 2019 new'!$AO95),"","X")</f>
        <v/>
      </c>
    </row>
    <row r="105" spans="1:58" s="239" customFormat="1" ht="12.75" x14ac:dyDescent="0.2">
      <c r="A105" s="240" t="s">
        <v>104</v>
      </c>
      <c r="B105" s="225" t="s">
        <v>104</v>
      </c>
      <c r="C105" s="238">
        <f>'Transformed 2007'!Y96</f>
        <v>0.5282000152773344</v>
      </c>
      <c r="D105" s="238">
        <f>'Transformed 2010'!Y96</f>
        <v>0.54500772758090588</v>
      </c>
      <c r="E105" s="238">
        <f>'Transformed 2013'!Y96</f>
        <v>0.56216897766483442</v>
      </c>
      <c r="F105" s="238">
        <f>'Transformed 2016'!Y96</f>
        <v>0.58451057770144155</v>
      </c>
      <c r="G105" s="238">
        <f>'Transformed 2019 new'!Y96</f>
        <v>0.6057452807094269</v>
      </c>
      <c r="J105" s="239">
        <v>1</v>
      </c>
      <c r="Q105" s="250">
        <f t="shared" si="13"/>
        <v>1.0318207342246033</v>
      </c>
      <c r="R105" s="250">
        <f t="shared" si="13"/>
        <v>1.031488085793024</v>
      </c>
      <c r="S105" s="250">
        <f t="shared" si="13"/>
        <v>1.0397417874771582</v>
      </c>
      <c r="T105" s="250">
        <f t="shared" si="13"/>
        <v>1.0363290311896318</v>
      </c>
      <c r="U105" s="272">
        <f t="shared" si="14"/>
        <v>1.1468104187603572</v>
      </c>
      <c r="W105" s="251" t="str">
        <f>IF(ISNUMBER('Transformed 2007'!AE96),IF(ISNUMBER('Transformed 2007'!AG96),IF(ISNUMBER('Transformed 2010'!AI96),IF(ISNUMBER('Transformed 2007'!AK96),IF(ISNUMBER('Transformed 2007'!AM96),IF(ISNUMBER('Transformed 2007'!AO96),"","X"),"X"),"X"),"X"),"X"),"X")</f>
        <v/>
      </c>
      <c r="X105" s="251" t="str">
        <f>IF(ISNUMBER('Transformed 2010'!AE96),IF(ISNUMBER('Transformed 2010'!AG96),IF(ISNUMBER('Transformed 2010'!AI96),IF(ISNUMBER('Transformed 2010'!AK96),IF(ISNUMBER('Transformed 2010'!AM96),IF(ISNUMBER('Transformed 2010'!AO96),"","X"),"X"),"X"),"X"),"X"),"X")</f>
        <v/>
      </c>
      <c r="Y105" s="251" t="str">
        <f>IF(ISNUMBER('Transformed 2013'!AE96),IF(ISNUMBER('Transformed 2013'!AG96),IF(ISNUMBER('Transformed 2013'!AI96),IF(ISNUMBER('Transformed 2013'!AK96),IF(ISNUMBER('Transformed 2013'!AM96),IF(ISNUMBER('Transformed 2013'!AO96),"","X"),"X"),"X"),"X"),"X"),"X")</f>
        <v/>
      </c>
      <c r="Z105" s="251" t="str">
        <f>IF(ISNUMBER('Transformed 2016'!AE96),IF(ISNUMBER('Transformed 2016'!AG96),IF(ISNUMBER('Transformed 2016'!AI96),IF(ISNUMBER('Transformed 2016'!AK96),IF(ISNUMBER('Transformed 2016'!AM96),IF(ISNUMBER('Transformed 2016'!AO96),"","X"),"X"),"X"),"X"),"X"),"X")</f>
        <v/>
      </c>
      <c r="AA105" s="251" t="str">
        <f>IF(ISNUMBER('Transformed 2019 new'!AE96),IF(ISNUMBER('Transformed 2019 new'!AG96),IF(ISNUMBER('Transformed 2019 new'!AI96),IF(ISNUMBER('Transformed 2019 new'!AK96),IF(ISNUMBER('Transformed 2019 new'!AM96),IF(ISNUMBER('Transformed 2019 new'!AO96),"","X"),"X"),"X"),"X"),"X"),"X")</f>
        <v/>
      </c>
      <c r="AB105" s="259"/>
      <c r="AC105" s="251" t="str">
        <f>IF(ISNUMBER('Transformed 2007'!$AE96),"","X")</f>
        <v/>
      </c>
      <c r="AD105" s="251" t="str">
        <f>IF(ISNUMBER('Transformed 2010'!$AE96),"","X")</f>
        <v/>
      </c>
      <c r="AE105" s="251" t="str">
        <f>IF(ISNUMBER('Transformed 2013'!$AE96),"","X")</f>
        <v/>
      </c>
      <c r="AF105" s="251" t="str">
        <f>IF(ISNUMBER('Transformed 2016'!$AE96),"","X")</f>
        <v/>
      </c>
      <c r="AG105" s="265" t="str">
        <f>IF(ISNUMBER('Transformed 2019 new'!$AE96),"","X")</f>
        <v/>
      </c>
      <c r="AH105" s="251" t="str">
        <f>IF(ISNUMBER('Transformed 2007'!$AG96),"","X")</f>
        <v/>
      </c>
      <c r="AI105" s="251" t="str">
        <f>IF(ISNUMBER('Transformed 2010'!$AG96),"","X")</f>
        <v/>
      </c>
      <c r="AJ105" s="251" t="str">
        <f>IF(ISNUMBER('Transformed 2013'!$AG96),"","X")</f>
        <v/>
      </c>
      <c r="AK105" s="251" t="str">
        <f>IF(ISNUMBER('Transformed 2016'!$AG96),"","X")</f>
        <v/>
      </c>
      <c r="AL105" s="265" t="str">
        <f>IF(ISNUMBER('Transformed 2019 new'!$AG96),"","X")</f>
        <v/>
      </c>
      <c r="AM105" s="251" t="str">
        <f>IF(ISNUMBER('Transformed 2007'!$AI96),"","X")</f>
        <v/>
      </c>
      <c r="AN105" s="251" t="str">
        <f>IF(ISNUMBER('Transformed 2010'!$AI96),"","X")</f>
        <v/>
      </c>
      <c r="AO105" s="251" t="str">
        <f>IF(ISNUMBER('Transformed 2013'!$AI96),"","X")</f>
        <v/>
      </c>
      <c r="AP105" s="251" t="str">
        <f>IF(ISNUMBER('Transformed 2016'!$AI96),"","X")</f>
        <v/>
      </c>
      <c r="AQ105" s="265" t="str">
        <f>IF(ISNUMBER('Transformed 2019 new'!$AI96),"","X")</f>
        <v/>
      </c>
      <c r="AR105" s="251" t="str">
        <f>IF(ISNUMBER('Transformed 2007'!$AK96),"","X")</f>
        <v/>
      </c>
      <c r="AS105" s="251" t="str">
        <f>IF(ISNUMBER('Transformed 2010'!$AK96),"","X")</f>
        <v/>
      </c>
      <c r="AT105" s="251" t="str">
        <f>IF(ISNUMBER('Transformed 2013'!$AK96),"","X")</f>
        <v/>
      </c>
      <c r="AU105" s="251" t="str">
        <f>IF(ISNUMBER('Transformed 2016'!$AK96),"","X")</f>
        <v/>
      </c>
      <c r="AV105" s="265" t="str">
        <f>IF(ISNUMBER('Transformed 2019 new'!$AK96),"","X")</f>
        <v/>
      </c>
      <c r="AW105" s="251" t="str">
        <f>IF(ISNUMBER('Transformed 2007'!$AM96),"","X")</f>
        <v/>
      </c>
      <c r="AX105" s="251" t="str">
        <f>IF(ISNUMBER('Transformed 2010'!$AM96),"","X")</f>
        <v/>
      </c>
      <c r="AY105" s="251" t="str">
        <f>IF(ISNUMBER('Transformed 2013'!$AM96),"","X")</f>
        <v/>
      </c>
      <c r="AZ105" s="251" t="str">
        <f>IF(ISNUMBER('Transformed 2016'!$AM96),"","X")</f>
        <v/>
      </c>
      <c r="BA105" s="265" t="str">
        <f>IF(ISNUMBER('Transformed 2019 new'!$AM96),"","X")</f>
        <v/>
      </c>
      <c r="BB105" s="251" t="str">
        <f>IF(ISNUMBER('Transformed 2007'!$AO96),"","X")</f>
        <v/>
      </c>
      <c r="BC105" s="251" t="str">
        <f>IF(ISNUMBER('Transformed 2010'!$AO96),"","X")</f>
        <v/>
      </c>
      <c r="BD105" s="251" t="str">
        <f>IF(ISNUMBER('Transformed 2013'!$AO96),"","X")</f>
        <v/>
      </c>
      <c r="BE105" s="251" t="str">
        <f>IF(ISNUMBER('Transformed 2016'!$AO96),"","X")</f>
        <v/>
      </c>
      <c r="BF105" s="265" t="str">
        <f>IF(ISNUMBER('Transformed 2019 new'!$AO96),"","X")</f>
        <v/>
      </c>
    </row>
    <row r="106" spans="1:58" s="239" customFormat="1" ht="12.75" x14ac:dyDescent="0.2">
      <c r="A106" s="240" t="s">
        <v>105</v>
      </c>
      <c r="B106" s="225" t="s">
        <v>105</v>
      </c>
      <c r="C106" s="238">
        <f>'Transformed 2007'!Y97</f>
        <v>0.52580266205097914</v>
      </c>
      <c r="D106" s="238">
        <f>'Transformed 2010'!Y97</f>
        <v>0.58168951378490763</v>
      </c>
      <c r="E106" s="238">
        <f>'Transformed 2013'!Y97</f>
        <v>0.59520264312419335</v>
      </c>
      <c r="F106" s="238">
        <f>'Transformed 2016'!Y97</f>
        <v>0.57255889879562194</v>
      </c>
      <c r="G106" s="238">
        <f>'Transformed 2019 new'!Y97</f>
        <v>0.64321186431067323</v>
      </c>
      <c r="O106" s="239">
        <v>1</v>
      </c>
      <c r="Q106" s="250">
        <f t="shared" si="13"/>
        <v>1.1062886435681643</v>
      </c>
      <c r="R106" s="250">
        <f t="shared" si="13"/>
        <v>1.0232308285073926</v>
      </c>
      <c r="S106" s="250">
        <f t="shared" si="13"/>
        <v>0.9619562436589405</v>
      </c>
      <c r="T106" s="250">
        <f t="shared" si="13"/>
        <v>1.12339859822923</v>
      </c>
      <c r="U106" s="272">
        <f t="shared" si="14"/>
        <v>1.2232951841698942</v>
      </c>
      <c r="W106" s="251" t="str">
        <f>IF(ISNUMBER('Transformed 2007'!AE97),IF(ISNUMBER('Transformed 2007'!AG97),IF(ISNUMBER('Transformed 2010'!AI97),IF(ISNUMBER('Transformed 2007'!AK97),IF(ISNUMBER('Transformed 2007'!AM97),IF(ISNUMBER('Transformed 2007'!AO97),"","X"),"X"),"X"),"X"),"X"),"X")</f>
        <v/>
      </c>
      <c r="X106" s="251" t="str">
        <f>IF(ISNUMBER('Transformed 2010'!AE97),IF(ISNUMBER('Transformed 2010'!AG97),IF(ISNUMBER('Transformed 2010'!AI97),IF(ISNUMBER('Transformed 2010'!AK97),IF(ISNUMBER('Transformed 2010'!AM97),IF(ISNUMBER('Transformed 2010'!AO97),"","X"),"X"),"X"),"X"),"X"),"X")</f>
        <v/>
      </c>
      <c r="Y106" s="251" t="str">
        <f>IF(ISNUMBER('Transformed 2013'!AE97),IF(ISNUMBER('Transformed 2013'!AG97),IF(ISNUMBER('Transformed 2013'!AI97),IF(ISNUMBER('Transformed 2013'!AK97),IF(ISNUMBER('Transformed 2013'!AM97),IF(ISNUMBER('Transformed 2013'!AO97),"","X"),"X"),"X"),"X"),"X"),"X")</f>
        <v/>
      </c>
      <c r="Z106" s="251" t="str">
        <f>IF(ISNUMBER('Transformed 2016'!AE97),IF(ISNUMBER('Transformed 2016'!AG97),IF(ISNUMBER('Transformed 2016'!AI97),IF(ISNUMBER('Transformed 2016'!AK97),IF(ISNUMBER('Transformed 2016'!AM97),IF(ISNUMBER('Transformed 2016'!AO97),"","X"),"X"),"X"),"X"),"X"),"X")</f>
        <v/>
      </c>
      <c r="AA106" s="251" t="str">
        <f>IF(ISNUMBER('Transformed 2019 new'!AE97),IF(ISNUMBER('Transformed 2019 new'!AG97),IF(ISNUMBER('Transformed 2019 new'!AI97),IF(ISNUMBER('Transformed 2019 new'!AK97),IF(ISNUMBER('Transformed 2019 new'!AM97),IF(ISNUMBER('Transformed 2019 new'!AO97),"","X"),"X"),"X"),"X"),"X"),"X")</f>
        <v/>
      </c>
      <c r="AB106" s="259"/>
      <c r="AC106" s="251" t="str">
        <f>IF(ISNUMBER('Transformed 2007'!$AE97),"","X")</f>
        <v/>
      </c>
      <c r="AD106" s="251" t="str">
        <f>IF(ISNUMBER('Transformed 2010'!$AE97),"","X")</f>
        <v/>
      </c>
      <c r="AE106" s="251" t="str">
        <f>IF(ISNUMBER('Transformed 2013'!$AE97),"","X")</f>
        <v/>
      </c>
      <c r="AF106" s="251" t="str">
        <f>IF(ISNUMBER('Transformed 2016'!$AE97),"","X")</f>
        <v/>
      </c>
      <c r="AG106" s="265" t="str">
        <f>IF(ISNUMBER('Transformed 2019 new'!$AE97),"","X")</f>
        <v/>
      </c>
      <c r="AH106" s="251" t="str">
        <f>IF(ISNUMBER('Transformed 2007'!$AG97),"","X")</f>
        <v/>
      </c>
      <c r="AI106" s="251" t="str">
        <f>IF(ISNUMBER('Transformed 2010'!$AG97),"","X")</f>
        <v/>
      </c>
      <c r="AJ106" s="251" t="str">
        <f>IF(ISNUMBER('Transformed 2013'!$AG97),"","X")</f>
        <v/>
      </c>
      <c r="AK106" s="251" t="str">
        <f>IF(ISNUMBER('Transformed 2016'!$AG97),"","X")</f>
        <v/>
      </c>
      <c r="AL106" s="265" t="str">
        <f>IF(ISNUMBER('Transformed 2019 new'!$AG97),"","X")</f>
        <v/>
      </c>
      <c r="AM106" s="251" t="str">
        <f>IF(ISNUMBER('Transformed 2007'!$AI97),"","X")</f>
        <v/>
      </c>
      <c r="AN106" s="251" t="str">
        <f>IF(ISNUMBER('Transformed 2010'!$AI97),"","X")</f>
        <v/>
      </c>
      <c r="AO106" s="251" t="str">
        <f>IF(ISNUMBER('Transformed 2013'!$AI97),"","X")</f>
        <v/>
      </c>
      <c r="AP106" s="251" t="str">
        <f>IF(ISNUMBER('Transformed 2016'!$AI97),"","X")</f>
        <v/>
      </c>
      <c r="AQ106" s="265" t="str">
        <f>IF(ISNUMBER('Transformed 2019 new'!$AI97),"","X")</f>
        <v/>
      </c>
      <c r="AR106" s="251" t="str">
        <f>IF(ISNUMBER('Transformed 2007'!$AK97),"","X")</f>
        <v/>
      </c>
      <c r="AS106" s="251" t="str">
        <f>IF(ISNUMBER('Transformed 2010'!$AK97),"","X")</f>
        <v/>
      </c>
      <c r="AT106" s="251" t="str">
        <f>IF(ISNUMBER('Transformed 2013'!$AK97),"","X")</f>
        <v/>
      </c>
      <c r="AU106" s="251" t="str">
        <f>IF(ISNUMBER('Transformed 2016'!$AK97),"","X")</f>
        <v/>
      </c>
      <c r="AV106" s="265" t="str">
        <f>IF(ISNUMBER('Transformed 2019 new'!$AK97),"","X")</f>
        <v/>
      </c>
      <c r="AW106" s="251" t="str">
        <f>IF(ISNUMBER('Transformed 2007'!$AM97),"","X")</f>
        <v/>
      </c>
      <c r="AX106" s="251" t="str">
        <f>IF(ISNUMBER('Transformed 2010'!$AM97),"","X")</f>
        <v/>
      </c>
      <c r="AY106" s="251" t="str">
        <f>IF(ISNUMBER('Transformed 2013'!$AM97),"","X")</f>
        <v/>
      </c>
      <c r="AZ106" s="251" t="str">
        <f>IF(ISNUMBER('Transformed 2016'!$AM97),"","X")</f>
        <v/>
      </c>
      <c r="BA106" s="265" t="str">
        <f>IF(ISNUMBER('Transformed 2019 new'!$AM97),"","X")</f>
        <v/>
      </c>
      <c r="BB106" s="251" t="str">
        <f>IF(ISNUMBER('Transformed 2007'!$AO97),"","X")</f>
        <v/>
      </c>
      <c r="BC106" s="251" t="str">
        <f>IF(ISNUMBER('Transformed 2010'!$AO97),"","X")</f>
        <v/>
      </c>
      <c r="BD106" s="251" t="str">
        <f>IF(ISNUMBER('Transformed 2013'!$AO97),"","X")</f>
        <v/>
      </c>
      <c r="BE106" s="251" t="str">
        <f>IF(ISNUMBER('Transformed 2016'!$AO97),"","X")</f>
        <v/>
      </c>
      <c r="BF106" s="265" t="str">
        <f>IF(ISNUMBER('Transformed 2019 new'!$AO97),"","X")</f>
        <v/>
      </c>
    </row>
    <row r="107" spans="1:58" s="239" customFormat="1" ht="12.75" x14ac:dyDescent="0.2">
      <c r="A107" s="240" t="s">
        <v>106</v>
      </c>
      <c r="B107" s="225" t="s">
        <v>106</v>
      </c>
      <c r="C107" s="238">
        <f>'Transformed 2007'!Y98</f>
        <v>0.53574408239445825</v>
      </c>
      <c r="D107" s="238">
        <f>'Transformed 2010'!Y98</f>
        <v>0.55355438597992324</v>
      </c>
      <c r="E107" s="238">
        <f>'Transformed 2013'!Y98</f>
        <v>0.58622546354867322</v>
      </c>
      <c r="F107" s="238">
        <f>'Transformed 2016'!Y98</f>
        <v>0.56410986831550691</v>
      </c>
      <c r="G107" s="238">
        <f>'Transformed 2019 new'!Y98</f>
        <v>0.58691917288375273</v>
      </c>
      <c r="H107" s="239">
        <v>1</v>
      </c>
      <c r="Q107" s="250">
        <f t="shared" si="13"/>
        <v>1.0332440509764726</v>
      </c>
      <c r="R107" s="250">
        <f t="shared" si="13"/>
        <v>1.0590205378120425</v>
      </c>
      <c r="S107" s="250">
        <f t="shared" si="13"/>
        <v>0.96227459124806491</v>
      </c>
      <c r="T107" s="250">
        <f t="shared" si="13"/>
        <v>1.0404341527233991</v>
      </c>
      <c r="U107" s="272">
        <f t="shared" si="14"/>
        <v>1.0955215226280657</v>
      </c>
      <c r="W107" s="251" t="str">
        <f>IF(ISNUMBER('Transformed 2007'!AE98),IF(ISNUMBER('Transformed 2007'!AG98),IF(ISNUMBER('Transformed 2010'!AI98),IF(ISNUMBER('Transformed 2007'!AK98),IF(ISNUMBER('Transformed 2007'!AM98),IF(ISNUMBER('Transformed 2007'!AO98),"","X"),"X"),"X"),"X"),"X"),"X")</f>
        <v/>
      </c>
      <c r="X107" s="251" t="str">
        <f>IF(ISNUMBER('Transformed 2010'!AE98),IF(ISNUMBER('Transformed 2010'!AG98),IF(ISNUMBER('Transformed 2010'!AI98),IF(ISNUMBER('Transformed 2010'!AK98),IF(ISNUMBER('Transformed 2010'!AM98),IF(ISNUMBER('Transformed 2010'!AO98),"","X"),"X"),"X"),"X"),"X"),"X")</f>
        <v/>
      </c>
      <c r="Y107" s="251" t="str">
        <f>IF(ISNUMBER('Transformed 2013'!AE98),IF(ISNUMBER('Transformed 2013'!AG98),IF(ISNUMBER('Transformed 2013'!AI98),IF(ISNUMBER('Transformed 2013'!AK98),IF(ISNUMBER('Transformed 2013'!AM98),IF(ISNUMBER('Transformed 2013'!AO98),"","X"),"X"),"X"),"X"),"X"),"X")</f>
        <v/>
      </c>
      <c r="Z107" s="251" t="str">
        <f>IF(ISNUMBER('Transformed 2016'!AE98),IF(ISNUMBER('Transformed 2016'!AG98),IF(ISNUMBER('Transformed 2016'!AI98),IF(ISNUMBER('Transformed 2016'!AK98),IF(ISNUMBER('Transformed 2016'!AM98),IF(ISNUMBER('Transformed 2016'!AO98),"","X"),"X"),"X"),"X"),"X"),"X")</f>
        <v/>
      </c>
      <c r="AA107" s="251" t="str">
        <f>IF(ISNUMBER('Transformed 2019 new'!AE98),IF(ISNUMBER('Transformed 2019 new'!AG98),IF(ISNUMBER('Transformed 2019 new'!AI98),IF(ISNUMBER('Transformed 2019 new'!AK98),IF(ISNUMBER('Transformed 2019 new'!AM98),IF(ISNUMBER('Transformed 2019 new'!AO98),"","X"),"X"),"X"),"X"),"X"),"X")</f>
        <v/>
      </c>
      <c r="AB107" s="259"/>
      <c r="AC107" s="251" t="str">
        <f>IF(ISNUMBER('Transformed 2007'!$AE98),"","X")</f>
        <v/>
      </c>
      <c r="AD107" s="251" t="str">
        <f>IF(ISNUMBER('Transformed 2010'!$AE98),"","X")</f>
        <v/>
      </c>
      <c r="AE107" s="251" t="str">
        <f>IF(ISNUMBER('Transformed 2013'!$AE98),"","X")</f>
        <v/>
      </c>
      <c r="AF107" s="251" t="str">
        <f>IF(ISNUMBER('Transformed 2016'!$AE98),"","X")</f>
        <v/>
      </c>
      <c r="AG107" s="265" t="str">
        <f>IF(ISNUMBER('Transformed 2019 new'!$AE98),"","X")</f>
        <v/>
      </c>
      <c r="AH107" s="251" t="str">
        <f>IF(ISNUMBER('Transformed 2007'!$AG98),"","X")</f>
        <v/>
      </c>
      <c r="AI107" s="251" t="str">
        <f>IF(ISNUMBER('Transformed 2010'!$AG98),"","X")</f>
        <v/>
      </c>
      <c r="AJ107" s="251" t="str">
        <f>IF(ISNUMBER('Transformed 2013'!$AG98),"","X")</f>
        <v/>
      </c>
      <c r="AK107" s="251" t="str">
        <f>IF(ISNUMBER('Transformed 2016'!$AG98),"","X")</f>
        <v/>
      </c>
      <c r="AL107" s="265" t="str">
        <f>IF(ISNUMBER('Transformed 2019 new'!$AG98),"","X")</f>
        <v/>
      </c>
      <c r="AM107" s="251" t="str">
        <f>IF(ISNUMBER('Transformed 2007'!$AI98),"","X")</f>
        <v/>
      </c>
      <c r="AN107" s="251" t="str">
        <f>IF(ISNUMBER('Transformed 2010'!$AI98),"","X")</f>
        <v/>
      </c>
      <c r="AO107" s="251" t="str">
        <f>IF(ISNUMBER('Transformed 2013'!$AI98),"","X")</f>
        <v/>
      </c>
      <c r="AP107" s="251" t="str">
        <f>IF(ISNUMBER('Transformed 2016'!$AI98),"","X")</f>
        <v/>
      </c>
      <c r="AQ107" s="265" t="str">
        <f>IF(ISNUMBER('Transformed 2019 new'!$AI98),"","X")</f>
        <v/>
      </c>
      <c r="AR107" s="251" t="str">
        <f>IF(ISNUMBER('Transformed 2007'!$AK98),"","X")</f>
        <v/>
      </c>
      <c r="AS107" s="251" t="str">
        <f>IF(ISNUMBER('Transformed 2010'!$AK98),"","X")</f>
        <v/>
      </c>
      <c r="AT107" s="251" t="str">
        <f>IF(ISNUMBER('Transformed 2013'!$AK98),"","X")</f>
        <v/>
      </c>
      <c r="AU107" s="251" t="str">
        <f>IF(ISNUMBER('Transformed 2016'!$AK98),"","X")</f>
        <v/>
      </c>
      <c r="AV107" s="265" t="str">
        <f>IF(ISNUMBER('Transformed 2019 new'!$AK98),"","X")</f>
        <v/>
      </c>
      <c r="AW107" s="251" t="str">
        <f>IF(ISNUMBER('Transformed 2007'!$AM98),"","X")</f>
        <v/>
      </c>
      <c r="AX107" s="251" t="str">
        <f>IF(ISNUMBER('Transformed 2010'!$AM98),"","X")</f>
        <v/>
      </c>
      <c r="AY107" s="251" t="str">
        <f>IF(ISNUMBER('Transformed 2013'!$AM98),"","X")</f>
        <v/>
      </c>
      <c r="AZ107" s="251" t="str">
        <f>IF(ISNUMBER('Transformed 2016'!$AM98),"","X")</f>
        <v/>
      </c>
      <c r="BA107" s="265" t="str">
        <f>IF(ISNUMBER('Transformed 2019 new'!$AM98),"","X")</f>
        <v/>
      </c>
      <c r="BB107" s="251" t="str">
        <f>IF(ISNUMBER('Transformed 2007'!$AO98),"","X")</f>
        <v/>
      </c>
      <c r="BC107" s="251" t="str">
        <f>IF(ISNUMBER('Transformed 2010'!$AO98),"","X")</f>
        <v/>
      </c>
      <c r="BD107" s="251" t="str">
        <f>IF(ISNUMBER('Transformed 2013'!$AO98),"","X")</f>
        <v/>
      </c>
      <c r="BE107" s="251" t="str">
        <f>IF(ISNUMBER('Transformed 2016'!$AO98),"","X")</f>
        <v/>
      </c>
      <c r="BF107" s="265" t="str">
        <f>IF(ISNUMBER('Transformed 2019 new'!$AO98),"","X")</f>
        <v/>
      </c>
    </row>
    <row r="108" spans="1:58" s="239" customFormat="1" ht="12.75" x14ac:dyDescent="0.2">
      <c r="A108" s="240" t="s">
        <v>107</v>
      </c>
      <c r="B108" s="225" t="s">
        <v>107</v>
      </c>
      <c r="C108" s="238">
        <f>'Transformed 2007'!Y99</f>
        <v>0.37358984189196431</v>
      </c>
      <c r="D108" s="238">
        <f>'Transformed 2010'!Y99</f>
        <v>0.3829348353178571</v>
      </c>
      <c r="E108" s="238">
        <f>'Transformed 2013'!Y99</f>
        <v>0.38437989471071432</v>
      </c>
      <c r="F108" s="238">
        <f>'Transformed 2016'!Y99</f>
        <v>0.39488102076696424</v>
      </c>
      <c r="G108" s="238">
        <f>'Transformed 2019 new'!Y99</f>
        <v>0.35182747368502548</v>
      </c>
      <c r="K108" s="239">
        <v>1</v>
      </c>
      <c r="Q108" s="250">
        <f t="shared" si="13"/>
        <v>1.0250140458278179</v>
      </c>
      <c r="R108" s="250">
        <f t="shared" si="13"/>
        <v>1.0037736430838362</v>
      </c>
      <c r="S108" s="250">
        <f t="shared" si="13"/>
        <v>1.0273196548538344</v>
      </c>
      <c r="T108" s="250">
        <f t="shared" si="13"/>
        <v>0.89097083724531179</v>
      </c>
      <c r="U108" s="272">
        <f t="shared" si="14"/>
        <v>0.94174796590633181</v>
      </c>
      <c r="W108" s="251" t="str">
        <f>IF(ISNUMBER('Transformed 2007'!AE99),IF(ISNUMBER('Transformed 2007'!AG99),IF(ISNUMBER('Transformed 2010'!AI99),IF(ISNUMBER('Transformed 2007'!AK99),IF(ISNUMBER('Transformed 2007'!AM99),IF(ISNUMBER('Transformed 2007'!AO99),"","X"),"X"),"X"),"X"),"X"),"X")</f>
        <v/>
      </c>
      <c r="X108" s="251" t="str">
        <f>IF(ISNUMBER('Transformed 2010'!AE99),IF(ISNUMBER('Transformed 2010'!AG99),IF(ISNUMBER('Transformed 2010'!AI99),IF(ISNUMBER('Transformed 2010'!AK99),IF(ISNUMBER('Transformed 2010'!AM99),IF(ISNUMBER('Transformed 2010'!AO99),"","X"),"X"),"X"),"X"),"X"),"X")</f>
        <v/>
      </c>
      <c r="Y108" s="251" t="str">
        <f>IF(ISNUMBER('Transformed 2013'!AE99),IF(ISNUMBER('Transformed 2013'!AG99),IF(ISNUMBER('Transformed 2013'!AI99),IF(ISNUMBER('Transformed 2013'!AK99),IF(ISNUMBER('Transformed 2013'!AM99),IF(ISNUMBER('Transformed 2013'!AO99),"","X"),"X"),"X"),"X"),"X"),"X")</f>
        <v/>
      </c>
      <c r="Z108" s="251" t="str">
        <f>IF(ISNUMBER('Transformed 2016'!AE99),IF(ISNUMBER('Transformed 2016'!AG99),IF(ISNUMBER('Transformed 2016'!AI99),IF(ISNUMBER('Transformed 2016'!AK99),IF(ISNUMBER('Transformed 2016'!AM99),IF(ISNUMBER('Transformed 2016'!AO99),"","X"),"X"),"X"),"X"),"X"),"X")</f>
        <v/>
      </c>
      <c r="AA108" s="251" t="str">
        <f>IF(ISNUMBER('Transformed 2019 new'!AE99),IF(ISNUMBER('Transformed 2019 new'!AG99),IF(ISNUMBER('Transformed 2019 new'!AI99),IF(ISNUMBER('Transformed 2019 new'!AK99),IF(ISNUMBER('Transformed 2019 new'!AM99),IF(ISNUMBER('Transformed 2019 new'!AO99),"","X"),"X"),"X"),"X"),"X"),"X")</f>
        <v/>
      </c>
      <c r="AB108" s="259"/>
      <c r="AC108" s="251" t="str">
        <f>IF(ISNUMBER('Transformed 2007'!$AE99),"","X")</f>
        <v/>
      </c>
      <c r="AD108" s="251" t="str">
        <f>IF(ISNUMBER('Transformed 2010'!$AE99),"","X")</f>
        <v/>
      </c>
      <c r="AE108" s="251" t="str">
        <f>IF(ISNUMBER('Transformed 2013'!$AE99),"","X")</f>
        <v/>
      </c>
      <c r="AF108" s="251" t="str">
        <f>IF(ISNUMBER('Transformed 2016'!$AE99),"","X")</f>
        <v/>
      </c>
      <c r="AG108" s="265" t="str">
        <f>IF(ISNUMBER('Transformed 2019 new'!$AE99),"","X")</f>
        <v/>
      </c>
      <c r="AH108" s="251" t="str">
        <f>IF(ISNUMBER('Transformed 2007'!$AG99),"","X")</f>
        <v/>
      </c>
      <c r="AI108" s="251" t="str">
        <f>IF(ISNUMBER('Transformed 2010'!$AG99),"","X")</f>
        <v/>
      </c>
      <c r="AJ108" s="251" t="str">
        <f>IF(ISNUMBER('Transformed 2013'!$AG99),"","X")</f>
        <v/>
      </c>
      <c r="AK108" s="251" t="str">
        <f>IF(ISNUMBER('Transformed 2016'!$AG99),"","X")</f>
        <v/>
      </c>
      <c r="AL108" s="265" t="str">
        <f>IF(ISNUMBER('Transformed 2019 new'!$AG99),"","X")</f>
        <v/>
      </c>
      <c r="AM108" s="251" t="str">
        <f>IF(ISNUMBER('Transformed 2007'!$AI99),"","X")</f>
        <v/>
      </c>
      <c r="AN108" s="251" t="str">
        <f>IF(ISNUMBER('Transformed 2010'!$AI99),"","X")</f>
        <v/>
      </c>
      <c r="AO108" s="251" t="str">
        <f>IF(ISNUMBER('Transformed 2013'!$AI99),"","X")</f>
        <v/>
      </c>
      <c r="AP108" s="251" t="str">
        <f>IF(ISNUMBER('Transformed 2016'!$AI99),"","X")</f>
        <v/>
      </c>
      <c r="AQ108" s="265" t="str">
        <f>IF(ISNUMBER('Transformed 2019 new'!$AI99),"","X")</f>
        <v/>
      </c>
      <c r="AR108" s="251" t="str">
        <f>IF(ISNUMBER('Transformed 2007'!$AK99),"","X")</f>
        <v/>
      </c>
      <c r="AS108" s="251" t="str">
        <f>IF(ISNUMBER('Transformed 2010'!$AK99),"","X")</f>
        <v/>
      </c>
      <c r="AT108" s="251" t="str">
        <f>IF(ISNUMBER('Transformed 2013'!$AK99),"","X")</f>
        <v/>
      </c>
      <c r="AU108" s="251" t="str">
        <f>IF(ISNUMBER('Transformed 2016'!$AK99),"","X")</f>
        <v/>
      </c>
      <c r="AV108" s="265" t="str">
        <f>IF(ISNUMBER('Transformed 2019 new'!$AK99),"","X")</f>
        <v/>
      </c>
      <c r="AW108" s="251" t="str">
        <f>IF(ISNUMBER('Transformed 2007'!$AM99),"","X")</f>
        <v/>
      </c>
      <c r="AX108" s="251" t="str">
        <f>IF(ISNUMBER('Transformed 2010'!$AM99),"","X")</f>
        <v/>
      </c>
      <c r="AY108" s="251" t="str">
        <f>IF(ISNUMBER('Transformed 2013'!$AM99),"","X")</f>
        <v/>
      </c>
      <c r="AZ108" s="251" t="str">
        <f>IF(ISNUMBER('Transformed 2016'!$AM99),"","X")</f>
        <v/>
      </c>
      <c r="BA108" s="265" t="str">
        <f>IF(ISNUMBER('Transformed 2019 new'!$AM99),"","X")</f>
        <v/>
      </c>
      <c r="BB108" s="251" t="str">
        <f>IF(ISNUMBER('Transformed 2007'!$AO99),"","X")</f>
        <v/>
      </c>
      <c r="BC108" s="251" t="str">
        <f>IF(ISNUMBER('Transformed 2010'!$AO99),"","X")</f>
        <v/>
      </c>
      <c r="BD108" s="251" t="str">
        <f>IF(ISNUMBER('Transformed 2013'!$AO99),"","X")</f>
        <v/>
      </c>
      <c r="BE108" s="251" t="str">
        <f>IF(ISNUMBER('Transformed 2016'!$AO99),"","X")</f>
        <v/>
      </c>
      <c r="BF108" s="265" t="str">
        <f>IF(ISNUMBER('Transformed 2019 new'!$AO99),"","X")</f>
        <v/>
      </c>
    </row>
    <row r="109" spans="1:58" s="239" customFormat="1" ht="12.75" x14ac:dyDescent="0.2">
      <c r="A109" s="240" t="s">
        <v>108</v>
      </c>
      <c r="B109" s="225" t="s">
        <v>108</v>
      </c>
      <c r="C109" s="238">
        <f>'Transformed 2007'!Y100</f>
        <v>0.24188575968145631</v>
      </c>
      <c r="D109" s="238">
        <f>'Transformed 2010'!Y100</f>
        <v>0.24422026650645634</v>
      </c>
      <c r="E109" s="238">
        <f>'Transformed 2013'!Y100</f>
        <v>0.27011336345020631</v>
      </c>
      <c r="F109" s="238">
        <f>'Transformed 2016'!Y100</f>
        <v>0.28465665564127779</v>
      </c>
      <c r="G109" s="238">
        <f>'Transformed 2019 new'!Y100</f>
        <v>0.30323509973837037</v>
      </c>
      <c r="J109" s="239">
        <v>1</v>
      </c>
      <c r="Q109" s="250">
        <f t="shared" si="13"/>
        <v>1.009651278471599</v>
      </c>
      <c r="R109" s="250">
        <f t="shared" si="13"/>
        <v>1.1060235389722066</v>
      </c>
      <c r="S109" s="250">
        <f t="shared" si="13"/>
        <v>1.0538414390362159</v>
      </c>
      <c r="T109" s="250">
        <f t="shared" si="13"/>
        <v>1.0652661503917371</v>
      </c>
      <c r="U109" s="272">
        <f t="shared" si="14"/>
        <v>1.2536293998361296</v>
      </c>
      <c r="W109" s="251" t="str">
        <f>IF(ISNUMBER('Transformed 2007'!AE100),IF(ISNUMBER('Transformed 2007'!AG100),IF(ISNUMBER('Transformed 2010'!AI100),IF(ISNUMBER('Transformed 2007'!AK100),IF(ISNUMBER('Transformed 2007'!AM100),IF(ISNUMBER('Transformed 2007'!AO100),"","X"),"X"),"X"),"X"),"X"),"X")</f>
        <v/>
      </c>
      <c r="X109" s="251" t="str">
        <f>IF(ISNUMBER('Transformed 2010'!AE100),IF(ISNUMBER('Transformed 2010'!AG100),IF(ISNUMBER('Transformed 2010'!AI100),IF(ISNUMBER('Transformed 2010'!AK100),IF(ISNUMBER('Transformed 2010'!AM100),IF(ISNUMBER('Transformed 2010'!AO100),"","X"),"X"),"X"),"X"),"X"),"X")</f>
        <v/>
      </c>
      <c r="Y109" s="251" t="str">
        <f>IF(ISNUMBER('Transformed 2013'!AE100),IF(ISNUMBER('Transformed 2013'!AG100),IF(ISNUMBER('Transformed 2013'!AI100),IF(ISNUMBER('Transformed 2013'!AK100),IF(ISNUMBER('Transformed 2013'!AM100),IF(ISNUMBER('Transformed 2013'!AO100),"","X"),"X"),"X"),"X"),"X"),"X")</f>
        <v/>
      </c>
      <c r="Z109" s="251" t="str">
        <f>IF(ISNUMBER('Transformed 2016'!AE100),IF(ISNUMBER('Transformed 2016'!AG100),IF(ISNUMBER('Transformed 2016'!AI100),IF(ISNUMBER('Transformed 2016'!AK100),IF(ISNUMBER('Transformed 2016'!AM100),IF(ISNUMBER('Transformed 2016'!AO100),"","X"),"X"),"X"),"X"),"X"),"X")</f>
        <v/>
      </c>
      <c r="AA109" s="251" t="str">
        <f>IF(ISNUMBER('Transformed 2019 new'!AE100),IF(ISNUMBER('Transformed 2019 new'!AG100),IF(ISNUMBER('Transformed 2019 new'!AI100),IF(ISNUMBER('Transformed 2019 new'!AK100),IF(ISNUMBER('Transformed 2019 new'!AM100),IF(ISNUMBER('Transformed 2019 new'!AO100),"","X"),"X"),"X"),"X"),"X"),"X")</f>
        <v/>
      </c>
      <c r="AB109" s="259"/>
      <c r="AC109" s="251" t="str">
        <f>IF(ISNUMBER('Transformed 2007'!$AE100),"","X")</f>
        <v/>
      </c>
      <c r="AD109" s="251" t="str">
        <f>IF(ISNUMBER('Transformed 2010'!$AE100),"","X")</f>
        <v/>
      </c>
      <c r="AE109" s="251" t="str">
        <f>IF(ISNUMBER('Transformed 2013'!$AE100),"","X")</f>
        <v/>
      </c>
      <c r="AF109" s="251" t="str">
        <f>IF(ISNUMBER('Transformed 2016'!$AE100),"","X")</f>
        <v/>
      </c>
      <c r="AG109" s="265" t="str">
        <f>IF(ISNUMBER('Transformed 2019 new'!$AE100),"","X")</f>
        <v/>
      </c>
      <c r="AH109" s="251" t="str">
        <f>IF(ISNUMBER('Transformed 2007'!$AG100),"","X")</f>
        <v/>
      </c>
      <c r="AI109" s="251" t="str">
        <f>IF(ISNUMBER('Transformed 2010'!$AG100),"","X")</f>
        <v/>
      </c>
      <c r="AJ109" s="251" t="str">
        <f>IF(ISNUMBER('Transformed 2013'!$AG100),"","X")</f>
        <v/>
      </c>
      <c r="AK109" s="251" t="str">
        <f>IF(ISNUMBER('Transformed 2016'!$AG100),"","X")</f>
        <v/>
      </c>
      <c r="AL109" s="265" t="str">
        <f>IF(ISNUMBER('Transformed 2019 new'!$AG100),"","X")</f>
        <v/>
      </c>
      <c r="AM109" s="251" t="str">
        <f>IF(ISNUMBER('Transformed 2007'!$AI100),"","X")</f>
        <v/>
      </c>
      <c r="AN109" s="251" t="str">
        <f>IF(ISNUMBER('Transformed 2010'!$AI100),"","X")</f>
        <v/>
      </c>
      <c r="AO109" s="251" t="str">
        <f>IF(ISNUMBER('Transformed 2013'!$AI100),"","X")</f>
        <v/>
      </c>
      <c r="AP109" s="251" t="str">
        <f>IF(ISNUMBER('Transformed 2016'!$AI100),"","X")</f>
        <v/>
      </c>
      <c r="AQ109" s="265" t="str">
        <f>IF(ISNUMBER('Transformed 2019 new'!$AI100),"","X")</f>
        <v/>
      </c>
      <c r="AR109" s="251" t="str">
        <f>IF(ISNUMBER('Transformed 2007'!$AK100),"","X")</f>
        <v/>
      </c>
      <c r="AS109" s="251" t="str">
        <f>IF(ISNUMBER('Transformed 2010'!$AK100),"","X")</f>
        <v/>
      </c>
      <c r="AT109" s="251" t="str">
        <f>IF(ISNUMBER('Transformed 2013'!$AK100),"","X")</f>
        <v/>
      </c>
      <c r="AU109" s="251" t="str">
        <f>IF(ISNUMBER('Transformed 2016'!$AK100),"","X")</f>
        <v/>
      </c>
      <c r="AV109" s="265" t="str">
        <f>IF(ISNUMBER('Transformed 2019 new'!$AK100),"","X")</f>
        <v/>
      </c>
      <c r="AW109" s="251" t="str">
        <f>IF(ISNUMBER('Transformed 2007'!$AM100),"","X")</f>
        <v/>
      </c>
      <c r="AX109" s="251" t="str">
        <f>IF(ISNUMBER('Transformed 2010'!$AM100),"","X")</f>
        <v/>
      </c>
      <c r="AY109" s="251" t="str">
        <f>IF(ISNUMBER('Transformed 2013'!$AM100),"","X")</f>
        <v/>
      </c>
      <c r="AZ109" s="251" t="str">
        <f>IF(ISNUMBER('Transformed 2016'!$AM100),"","X")</f>
        <v/>
      </c>
      <c r="BA109" s="265" t="str">
        <f>IF(ISNUMBER('Transformed 2019 new'!$AM100),"","X")</f>
        <v/>
      </c>
      <c r="BB109" s="251" t="str">
        <f>IF(ISNUMBER('Transformed 2007'!$AO100),"","X")</f>
        <v/>
      </c>
      <c r="BC109" s="251" t="str">
        <f>IF(ISNUMBER('Transformed 2010'!$AO100),"","X")</f>
        <v/>
      </c>
      <c r="BD109" s="251" t="str">
        <f>IF(ISNUMBER('Transformed 2013'!$AO100),"","X")</f>
        <v/>
      </c>
      <c r="BE109" s="251" t="str">
        <f>IF(ISNUMBER('Transformed 2016'!$AO100),"","X")</f>
        <v/>
      </c>
      <c r="BF109" s="265" t="str">
        <f>IF(ISNUMBER('Transformed 2019 new'!$AO100),"","X")</f>
        <v/>
      </c>
    </row>
    <row r="110" spans="1:58" s="239" customFormat="1" ht="12.75" x14ac:dyDescent="0.2">
      <c r="A110" s="240" t="s">
        <v>109</v>
      </c>
      <c r="B110" s="225" t="s">
        <v>109</v>
      </c>
      <c r="C110" s="238">
        <f>'Transformed 2007'!Y101</f>
        <v>0.59951571545635229</v>
      </c>
      <c r="D110" s="238">
        <f>'Transformed 2010'!Y101</f>
        <v>0.62336466052752737</v>
      </c>
      <c r="E110" s="238">
        <f>'Transformed 2013'!Y101</f>
        <v>0.58929899628689097</v>
      </c>
      <c r="F110" s="238">
        <f>'Transformed 2016'!Y101</f>
        <v>0.62137402347035831</v>
      </c>
      <c r="G110" s="238">
        <f>'Transformed 2019 new'!Y101</f>
        <v>0.57887747963155056</v>
      </c>
      <c r="K110" s="239">
        <v>1</v>
      </c>
      <c r="Q110" s="250">
        <f t="shared" si="13"/>
        <v>1.0397803501331424</v>
      </c>
      <c r="R110" s="250">
        <f t="shared" si="13"/>
        <v>0.94535194822913438</v>
      </c>
      <c r="S110" s="250">
        <f t="shared" si="13"/>
        <v>1.0544291223734787</v>
      </c>
      <c r="T110" s="250">
        <f t="shared" si="13"/>
        <v>0.93160875377205887</v>
      </c>
      <c r="U110" s="272">
        <f t="shared" si="14"/>
        <v>0.96557515459108212</v>
      </c>
      <c r="W110" s="251" t="str">
        <f>IF(ISNUMBER('Transformed 2007'!AE101),IF(ISNUMBER('Transformed 2007'!AG101),IF(ISNUMBER('Transformed 2010'!AI101),IF(ISNUMBER('Transformed 2007'!AK101),IF(ISNUMBER('Transformed 2007'!AM101),IF(ISNUMBER('Transformed 2007'!AO101),"","X"),"X"),"X"),"X"),"X"),"X")</f>
        <v/>
      </c>
      <c r="X110" s="251" t="str">
        <f>IF(ISNUMBER('Transformed 2010'!AE101),IF(ISNUMBER('Transformed 2010'!AG101),IF(ISNUMBER('Transformed 2010'!AI101),IF(ISNUMBER('Transformed 2010'!AK101),IF(ISNUMBER('Transformed 2010'!AM101),IF(ISNUMBER('Transformed 2010'!AO101),"","X"),"X"),"X"),"X"),"X"),"X")</f>
        <v/>
      </c>
      <c r="Y110" s="251" t="str">
        <f>IF(ISNUMBER('Transformed 2013'!AE101),IF(ISNUMBER('Transformed 2013'!AG101),IF(ISNUMBER('Transformed 2013'!AI101),IF(ISNUMBER('Transformed 2013'!AK101),IF(ISNUMBER('Transformed 2013'!AM101),IF(ISNUMBER('Transformed 2013'!AO101),"","X"),"X"),"X"),"X"),"X"),"X")</f>
        <v/>
      </c>
      <c r="Z110" s="251" t="str">
        <f>IF(ISNUMBER('Transformed 2016'!AE101),IF(ISNUMBER('Transformed 2016'!AG101),IF(ISNUMBER('Transformed 2016'!AI101),IF(ISNUMBER('Transformed 2016'!AK101),IF(ISNUMBER('Transformed 2016'!AM101),IF(ISNUMBER('Transformed 2016'!AO101),"","X"),"X"),"X"),"X"),"X"),"X")</f>
        <v/>
      </c>
      <c r="AA110" s="251" t="str">
        <f>IF(ISNUMBER('Transformed 2019 new'!AE101),IF(ISNUMBER('Transformed 2019 new'!AG101),IF(ISNUMBER('Transformed 2019 new'!AI101),IF(ISNUMBER('Transformed 2019 new'!AK101),IF(ISNUMBER('Transformed 2019 new'!AM101),IF(ISNUMBER('Transformed 2019 new'!AO101),"","X"),"X"),"X"),"X"),"X"),"X")</f>
        <v/>
      </c>
      <c r="AB110" s="259"/>
      <c r="AC110" s="251" t="str">
        <f>IF(ISNUMBER('Transformed 2007'!$AE101),"","X")</f>
        <v/>
      </c>
      <c r="AD110" s="251" t="str">
        <f>IF(ISNUMBER('Transformed 2010'!$AE101),"","X")</f>
        <v/>
      </c>
      <c r="AE110" s="251" t="str">
        <f>IF(ISNUMBER('Transformed 2013'!$AE101),"","X")</f>
        <v/>
      </c>
      <c r="AF110" s="251" t="str">
        <f>IF(ISNUMBER('Transformed 2016'!$AE101),"","X")</f>
        <v/>
      </c>
      <c r="AG110" s="265" t="str">
        <f>IF(ISNUMBER('Transformed 2019 new'!$AE101),"","X")</f>
        <v/>
      </c>
      <c r="AH110" s="251" t="str">
        <f>IF(ISNUMBER('Transformed 2007'!$AG101),"","X")</f>
        <v/>
      </c>
      <c r="AI110" s="251" t="str">
        <f>IF(ISNUMBER('Transformed 2010'!$AG101),"","X")</f>
        <v/>
      </c>
      <c r="AJ110" s="251" t="str">
        <f>IF(ISNUMBER('Transformed 2013'!$AG101),"","X")</f>
        <v/>
      </c>
      <c r="AK110" s="251" t="str">
        <f>IF(ISNUMBER('Transformed 2016'!$AG101),"","X")</f>
        <v/>
      </c>
      <c r="AL110" s="265" t="str">
        <f>IF(ISNUMBER('Transformed 2019 new'!$AG101),"","X")</f>
        <v/>
      </c>
      <c r="AM110" s="251" t="str">
        <f>IF(ISNUMBER('Transformed 2007'!$AI101),"","X")</f>
        <v/>
      </c>
      <c r="AN110" s="251" t="str">
        <f>IF(ISNUMBER('Transformed 2010'!$AI101),"","X")</f>
        <v/>
      </c>
      <c r="AO110" s="251" t="str">
        <f>IF(ISNUMBER('Transformed 2013'!$AI101),"","X")</f>
        <v/>
      </c>
      <c r="AP110" s="251" t="str">
        <f>IF(ISNUMBER('Transformed 2016'!$AI101),"","X")</f>
        <v/>
      </c>
      <c r="AQ110" s="265" t="str">
        <f>IF(ISNUMBER('Transformed 2019 new'!$AI101),"","X")</f>
        <v/>
      </c>
      <c r="AR110" s="251" t="str">
        <f>IF(ISNUMBER('Transformed 2007'!$AK101),"","X")</f>
        <v/>
      </c>
      <c r="AS110" s="251" t="str">
        <f>IF(ISNUMBER('Transformed 2010'!$AK101),"","X")</f>
        <v/>
      </c>
      <c r="AT110" s="251" t="str">
        <f>IF(ISNUMBER('Transformed 2013'!$AK101),"","X")</f>
        <v/>
      </c>
      <c r="AU110" s="251" t="str">
        <f>IF(ISNUMBER('Transformed 2016'!$AK101),"","X")</f>
        <v/>
      </c>
      <c r="AV110" s="265" t="str">
        <f>IF(ISNUMBER('Transformed 2019 new'!$AK101),"","X")</f>
        <v/>
      </c>
      <c r="AW110" s="251" t="str">
        <f>IF(ISNUMBER('Transformed 2007'!$AM101),"","X")</f>
        <v/>
      </c>
      <c r="AX110" s="251" t="str">
        <f>IF(ISNUMBER('Transformed 2010'!$AM101),"","X")</f>
        <v/>
      </c>
      <c r="AY110" s="251" t="str">
        <f>IF(ISNUMBER('Transformed 2013'!$AM101),"","X")</f>
        <v/>
      </c>
      <c r="AZ110" s="251" t="str">
        <f>IF(ISNUMBER('Transformed 2016'!$AM101),"","X")</f>
        <v/>
      </c>
      <c r="BA110" s="265" t="str">
        <f>IF(ISNUMBER('Transformed 2019 new'!$AM101),"","X")</f>
        <v/>
      </c>
      <c r="BB110" s="251" t="str">
        <f>IF(ISNUMBER('Transformed 2007'!$AO101),"","X")</f>
        <v/>
      </c>
      <c r="BC110" s="251" t="str">
        <f>IF(ISNUMBER('Transformed 2010'!$AO101),"","X")</f>
        <v/>
      </c>
      <c r="BD110" s="251" t="str">
        <f>IF(ISNUMBER('Transformed 2013'!$AO101),"","X")</f>
        <v/>
      </c>
      <c r="BE110" s="251" t="str">
        <f>IF(ISNUMBER('Transformed 2016'!$AO101),"","X")</f>
        <v/>
      </c>
      <c r="BF110" s="265" t="str">
        <f>IF(ISNUMBER('Transformed 2019 new'!$AO101),"","X")</f>
        <v/>
      </c>
    </row>
    <row r="111" spans="1:58" s="239" customFormat="1" ht="12.75" x14ac:dyDescent="0.2">
      <c r="A111" s="240" t="s">
        <v>110</v>
      </c>
      <c r="B111" s="225" t="s">
        <v>110</v>
      </c>
      <c r="C111" s="238">
        <f>'Transformed 2007'!Y102</f>
        <v>0.35145314519882792</v>
      </c>
      <c r="D111" s="238">
        <f>'Transformed 2010'!Y102</f>
        <v>0.37903795708722077</v>
      </c>
      <c r="E111" s="238">
        <f>'Transformed 2013'!Y102</f>
        <v>0.41813284806760931</v>
      </c>
      <c r="F111" s="238">
        <f>'Transformed 2016'!Y102</f>
        <v>0.44787301493989934</v>
      </c>
      <c r="G111" s="238">
        <f>'Transformed 2019 new'!Y102</f>
        <v>0.45250858476892941</v>
      </c>
      <c r="I111" s="239">
        <v>1</v>
      </c>
      <c r="Q111" s="250">
        <f t="shared" si="13"/>
        <v>1.0784878788687102</v>
      </c>
      <c r="R111" s="250">
        <f t="shared" si="13"/>
        <v>1.1031424168724937</v>
      </c>
      <c r="S111" s="250">
        <f t="shared" si="13"/>
        <v>1.0711261193894082</v>
      </c>
      <c r="T111" s="250">
        <f t="shared" si="13"/>
        <v>1.0103501878309238</v>
      </c>
      <c r="U111" s="272">
        <f t="shared" si="14"/>
        <v>1.2875360227973811</v>
      </c>
      <c r="W111" s="251" t="str">
        <f>IF(ISNUMBER('Transformed 2007'!AE102),IF(ISNUMBER('Transformed 2007'!AG102),IF(ISNUMBER('Transformed 2010'!AI102),IF(ISNUMBER('Transformed 2007'!AK102),IF(ISNUMBER('Transformed 2007'!AM102),IF(ISNUMBER('Transformed 2007'!AO102),"","X"),"X"),"X"),"X"),"X"),"X")</f>
        <v/>
      </c>
      <c r="X111" s="251" t="str">
        <f>IF(ISNUMBER('Transformed 2010'!AE102),IF(ISNUMBER('Transformed 2010'!AG102),IF(ISNUMBER('Transformed 2010'!AI102),IF(ISNUMBER('Transformed 2010'!AK102),IF(ISNUMBER('Transformed 2010'!AM102),IF(ISNUMBER('Transformed 2010'!AO102),"","X"),"X"),"X"),"X"),"X"),"X")</f>
        <v/>
      </c>
      <c r="Y111" s="251" t="str">
        <f>IF(ISNUMBER('Transformed 2013'!AE102),IF(ISNUMBER('Transformed 2013'!AG102),IF(ISNUMBER('Transformed 2013'!AI102),IF(ISNUMBER('Transformed 2013'!AK102),IF(ISNUMBER('Transformed 2013'!AM102),IF(ISNUMBER('Transformed 2013'!AO102),"","X"),"X"),"X"),"X"),"X"),"X")</f>
        <v/>
      </c>
      <c r="Z111" s="251" t="str">
        <f>IF(ISNUMBER('Transformed 2016'!AE102),IF(ISNUMBER('Transformed 2016'!AG102),IF(ISNUMBER('Transformed 2016'!AI102),IF(ISNUMBER('Transformed 2016'!AK102),IF(ISNUMBER('Transformed 2016'!AM102),IF(ISNUMBER('Transformed 2016'!AO102),"","X"),"X"),"X"),"X"),"X"),"X")</f>
        <v/>
      </c>
      <c r="AA111" s="251" t="str">
        <f>IF(ISNUMBER('Transformed 2019 new'!AE102),IF(ISNUMBER('Transformed 2019 new'!AG102),IF(ISNUMBER('Transformed 2019 new'!AI102),IF(ISNUMBER('Transformed 2019 new'!AK102),IF(ISNUMBER('Transformed 2019 new'!AM102),IF(ISNUMBER('Transformed 2019 new'!AO102),"","X"),"X"),"X"),"X"),"X"),"X")</f>
        <v/>
      </c>
      <c r="AB111" s="259"/>
      <c r="AC111" s="251" t="str">
        <f>IF(ISNUMBER('Transformed 2007'!$AE102),"","X")</f>
        <v/>
      </c>
      <c r="AD111" s="251" t="str">
        <f>IF(ISNUMBER('Transformed 2010'!$AE102),"","X")</f>
        <v/>
      </c>
      <c r="AE111" s="251" t="str">
        <f>IF(ISNUMBER('Transformed 2013'!$AE102),"","X")</f>
        <v/>
      </c>
      <c r="AF111" s="251" t="str">
        <f>IF(ISNUMBER('Transformed 2016'!$AE102),"","X")</f>
        <v/>
      </c>
      <c r="AG111" s="265" t="str">
        <f>IF(ISNUMBER('Transformed 2019 new'!$AE102),"","X")</f>
        <v/>
      </c>
      <c r="AH111" s="251" t="str">
        <f>IF(ISNUMBER('Transformed 2007'!$AG102),"","X")</f>
        <v/>
      </c>
      <c r="AI111" s="251" t="str">
        <f>IF(ISNUMBER('Transformed 2010'!$AG102),"","X")</f>
        <v/>
      </c>
      <c r="AJ111" s="251" t="str">
        <f>IF(ISNUMBER('Transformed 2013'!$AG102),"","X")</f>
        <v/>
      </c>
      <c r="AK111" s="251" t="str">
        <f>IF(ISNUMBER('Transformed 2016'!$AG102),"","X")</f>
        <v/>
      </c>
      <c r="AL111" s="265" t="str">
        <f>IF(ISNUMBER('Transformed 2019 new'!$AG102),"","X")</f>
        <v/>
      </c>
      <c r="AM111" s="251" t="str">
        <f>IF(ISNUMBER('Transformed 2007'!$AI102),"","X")</f>
        <v/>
      </c>
      <c r="AN111" s="251" t="str">
        <f>IF(ISNUMBER('Transformed 2010'!$AI102),"","X")</f>
        <v/>
      </c>
      <c r="AO111" s="251" t="str">
        <f>IF(ISNUMBER('Transformed 2013'!$AI102),"","X")</f>
        <v/>
      </c>
      <c r="AP111" s="251" t="str">
        <f>IF(ISNUMBER('Transformed 2016'!$AI102),"","X")</f>
        <v/>
      </c>
      <c r="AQ111" s="265" t="str">
        <f>IF(ISNUMBER('Transformed 2019 new'!$AI102),"","X")</f>
        <v/>
      </c>
      <c r="AR111" s="251" t="str">
        <f>IF(ISNUMBER('Transformed 2007'!$AK102),"","X")</f>
        <v/>
      </c>
      <c r="AS111" s="251" t="str">
        <f>IF(ISNUMBER('Transformed 2010'!$AK102),"","X")</f>
        <v/>
      </c>
      <c r="AT111" s="251" t="str">
        <f>IF(ISNUMBER('Transformed 2013'!$AK102),"","X")</f>
        <v/>
      </c>
      <c r="AU111" s="251" t="str">
        <f>IF(ISNUMBER('Transformed 2016'!$AK102),"","X")</f>
        <v/>
      </c>
      <c r="AV111" s="265" t="str">
        <f>IF(ISNUMBER('Transformed 2019 new'!$AK102),"","X")</f>
        <v/>
      </c>
      <c r="AW111" s="251" t="str">
        <f>IF(ISNUMBER('Transformed 2007'!$AM102),"","X")</f>
        <v/>
      </c>
      <c r="AX111" s="251" t="str">
        <f>IF(ISNUMBER('Transformed 2010'!$AM102),"","X")</f>
        <v/>
      </c>
      <c r="AY111" s="251" t="str">
        <f>IF(ISNUMBER('Transformed 2013'!$AM102),"","X")</f>
        <v/>
      </c>
      <c r="AZ111" s="251" t="str">
        <f>IF(ISNUMBER('Transformed 2016'!$AM102),"","X")</f>
        <v/>
      </c>
      <c r="BA111" s="265" t="str">
        <f>IF(ISNUMBER('Transformed 2019 new'!$AM102),"","X")</f>
        <v/>
      </c>
      <c r="BB111" s="251" t="str">
        <f>IF(ISNUMBER('Transformed 2007'!$AO102),"","X")</f>
        <v/>
      </c>
      <c r="BC111" s="251" t="str">
        <f>IF(ISNUMBER('Transformed 2010'!$AO102),"","X")</f>
        <v/>
      </c>
      <c r="BD111" s="251" t="str">
        <f>IF(ISNUMBER('Transformed 2013'!$AO102),"","X")</f>
        <v/>
      </c>
      <c r="BE111" s="251" t="str">
        <f>IF(ISNUMBER('Transformed 2016'!$AO102),"","X")</f>
        <v/>
      </c>
      <c r="BF111" s="265" t="str">
        <f>IF(ISNUMBER('Transformed 2019 new'!$AO102),"","X")</f>
        <v/>
      </c>
    </row>
    <row r="112" spans="1:58" s="239" customFormat="1" ht="12.75" x14ac:dyDescent="0.2">
      <c r="A112" s="240" t="s">
        <v>111</v>
      </c>
      <c r="B112" s="225" t="s">
        <v>111</v>
      </c>
      <c r="C112" s="238">
        <f>'Transformed 2007'!Y103</f>
        <v>0.87990375219107153</v>
      </c>
      <c r="D112" s="238">
        <f>'Transformed 2010'!Y103</f>
        <v>0.85860594886249997</v>
      </c>
      <c r="E112" s="238">
        <f>'Transformed 2013'!Y103</f>
        <v>0.86832983550714293</v>
      </c>
      <c r="F112" s="238">
        <f>'Transformed 2016'!Y103</f>
        <v>0.87645373418482142</v>
      </c>
      <c r="G112" s="238">
        <f>'Transformed 2019 new'!Y103</f>
        <v>0.88717375401287779</v>
      </c>
      <c r="L112" s="239">
        <v>1</v>
      </c>
      <c r="Q112" s="250">
        <f t="shared" si="13"/>
        <v>0.97579530343456622</v>
      </c>
      <c r="R112" s="250">
        <f t="shared" si="13"/>
        <v>1.0113252029729416</v>
      </c>
      <c r="S112" s="250">
        <f t="shared" si="13"/>
        <v>1.0093557751277011</v>
      </c>
      <c r="T112" s="250">
        <f t="shared" si="13"/>
        <v>1.0122311303037883</v>
      </c>
      <c r="U112" s="272">
        <f t="shared" si="14"/>
        <v>1.0082622693717387</v>
      </c>
      <c r="W112" s="251" t="str">
        <f>IF(ISNUMBER('Transformed 2007'!AE103),IF(ISNUMBER('Transformed 2007'!AG103),IF(ISNUMBER('Transformed 2010'!AI103),IF(ISNUMBER('Transformed 2007'!AK103),IF(ISNUMBER('Transformed 2007'!AM103),IF(ISNUMBER('Transformed 2007'!AO103),"","X"),"X"),"X"),"X"),"X"),"X")</f>
        <v/>
      </c>
      <c r="X112" s="251" t="str">
        <f>IF(ISNUMBER('Transformed 2010'!AE103),IF(ISNUMBER('Transformed 2010'!AG103),IF(ISNUMBER('Transformed 2010'!AI103),IF(ISNUMBER('Transformed 2010'!AK103),IF(ISNUMBER('Transformed 2010'!AM103),IF(ISNUMBER('Transformed 2010'!AO103),"","X"),"X"),"X"),"X"),"X"),"X")</f>
        <v/>
      </c>
      <c r="Y112" s="251" t="str">
        <f>IF(ISNUMBER('Transformed 2013'!AE103),IF(ISNUMBER('Transformed 2013'!AG103),IF(ISNUMBER('Transformed 2013'!AI103),IF(ISNUMBER('Transformed 2013'!AK103),IF(ISNUMBER('Transformed 2013'!AM103),IF(ISNUMBER('Transformed 2013'!AO103),"","X"),"X"),"X"),"X"),"X"),"X")</f>
        <v/>
      </c>
      <c r="Z112" s="251" t="str">
        <f>IF(ISNUMBER('Transformed 2016'!AE103),IF(ISNUMBER('Transformed 2016'!AG103),IF(ISNUMBER('Transformed 2016'!AI103),IF(ISNUMBER('Transformed 2016'!AK103),IF(ISNUMBER('Transformed 2016'!AM103),IF(ISNUMBER('Transformed 2016'!AO103),"","X"),"X"),"X"),"X"),"X"),"X")</f>
        <v/>
      </c>
      <c r="AA112" s="251" t="str">
        <f>IF(ISNUMBER('Transformed 2019 new'!AE103),IF(ISNUMBER('Transformed 2019 new'!AG103),IF(ISNUMBER('Transformed 2019 new'!AI103),IF(ISNUMBER('Transformed 2019 new'!AK103),IF(ISNUMBER('Transformed 2019 new'!AM103),IF(ISNUMBER('Transformed 2019 new'!AO103),"","X"),"X"),"X"),"X"),"X"),"X")</f>
        <v/>
      </c>
      <c r="AB112" s="259"/>
      <c r="AC112" s="251" t="str">
        <f>IF(ISNUMBER('Transformed 2007'!$AE103),"","X")</f>
        <v/>
      </c>
      <c r="AD112" s="251" t="str">
        <f>IF(ISNUMBER('Transformed 2010'!$AE103),"","X")</f>
        <v/>
      </c>
      <c r="AE112" s="251" t="str">
        <f>IF(ISNUMBER('Transformed 2013'!$AE103),"","X")</f>
        <v/>
      </c>
      <c r="AF112" s="251" t="str">
        <f>IF(ISNUMBER('Transformed 2016'!$AE103),"","X")</f>
        <v/>
      </c>
      <c r="AG112" s="265" t="str">
        <f>IF(ISNUMBER('Transformed 2019 new'!$AE103),"","X")</f>
        <v/>
      </c>
      <c r="AH112" s="251" t="str">
        <f>IF(ISNUMBER('Transformed 2007'!$AG103),"","X")</f>
        <v/>
      </c>
      <c r="AI112" s="251" t="str">
        <f>IF(ISNUMBER('Transformed 2010'!$AG103),"","X")</f>
        <v/>
      </c>
      <c r="AJ112" s="251" t="str">
        <f>IF(ISNUMBER('Transformed 2013'!$AG103),"","X")</f>
        <v/>
      </c>
      <c r="AK112" s="251" t="str">
        <f>IF(ISNUMBER('Transformed 2016'!$AG103),"","X")</f>
        <v/>
      </c>
      <c r="AL112" s="265" t="str">
        <f>IF(ISNUMBER('Transformed 2019 new'!$AG103),"","X")</f>
        <v/>
      </c>
      <c r="AM112" s="251" t="str">
        <f>IF(ISNUMBER('Transformed 2007'!$AI103),"","X")</f>
        <v/>
      </c>
      <c r="AN112" s="251" t="str">
        <f>IF(ISNUMBER('Transformed 2010'!$AI103),"","X")</f>
        <v/>
      </c>
      <c r="AO112" s="251" t="str">
        <f>IF(ISNUMBER('Transformed 2013'!$AI103),"","X")</f>
        <v/>
      </c>
      <c r="AP112" s="251" t="str">
        <f>IF(ISNUMBER('Transformed 2016'!$AI103),"","X")</f>
        <v/>
      </c>
      <c r="AQ112" s="265" t="str">
        <f>IF(ISNUMBER('Transformed 2019 new'!$AI103),"","X")</f>
        <v/>
      </c>
      <c r="AR112" s="251" t="str">
        <f>IF(ISNUMBER('Transformed 2007'!$AK103),"","X")</f>
        <v/>
      </c>
      <c r="AS112" s="251" t="str">
        <f>IF(ISNUMBER('Transformed 2010'!$AK103),"","X")</f>
        <v/>
      </c>
      <c r="AT112" s="251" t="str">
        <f>IF(ISNUMBER('Transformed 2013'!$AK103),"","X")</f>
        <v/>
      </c>
      <c r="AU112" s="251" t="str">
        <f>IF(ISNUMBER('Transformed 2016'!$AK103),"","X")</f>
        <v/>
      </c>
      <c r="AV112" s="265" t="str">
        <f>IF(ISNUMBER('Transformed 2019 new'!$AK103),"","X")</f>
        <v/>
      </c>
      <c r="AW112" s="251" t="str">
        <f>IF(ISNUMBER('Transformed 2007'!$AM103),"","X")</f>
        <v/>
      </c>
      <c r="AX112" s="251" t="str">
        <f>IF(ISNUMBER('Transformed 2010'!$AM103),"","X")</f>
        <v/>
      </c>
      <c r="AY112" s="251" t="str">
        <f>IF(ISNUMBER('Transformed 2013'!$AM103),"","X")</f>
        <v/>
      </c>
      <c r="AZ112" s="251" t="str">
        <f>IF(ISNUMBER('Transformed 2016'!$AM103),"","X")</f>
        <v/>
      </c>
      <c r="BA112" s="265" t="str">
        <f>IF(ISNUMBER('Transformed 2019 new'!$AM103),"","X")</f>
        <v/>
      </c>
      <c r="BB112" s="251" t="str">
        <f>IF(ISNUMBER('Transformed 2007'!$AO103),"","X")</f>
        <v/>
      </c>
      <c r="BC112" s="251" t="str">
        <f>IF(ISNUMBER('Transformed 2010'!$AO103),"","X")</f>
        <v/>
      </c>
      <c r="BD112" s="251" t="str">
        <f>IF(ISNUMBER('Transformed 2013'!$AO103),"","X")</f>
        <v/>
      </c>
      <c r="BE112" s="251" t="str">
        <f>IF(ISNUMBER('Transformed 2016'!$AO103),"","X")</f>
        <v/>
      </c>
      <c r="BF112" s="265" t="str">
        <f>IF(ISNUMBER('Transformed 2019 new'!$AO103),"","X")</f>
        <v/>
      </c>
    </row>
    <row r="113" spans="1:58" s="239" customFormat="1" ht="12.75" x14ac:dyDescent="0.2">
      <c r="A113" s="240" t="s">
        <v>112</v>
      </c>
      <c r="B113" s="225" t="s">
        <v>112</v>
      </c>
      <c r="C113" s="238">
        <f>'Transformed 2007'!Y104</f>
        <v>0.73661818002053581</v>
      </c>
      <c r="D113" s="238">
        <f>'Transformed 2010'!Y104</f>
        <v>0.75041304770803574</v>
      </c>
      <c r="E113" s="238">
        <f>'Transformed 2013'!Y104</f>
        <v>0.76742895235803565</v>
      </c>
      <c r="F113" s="238">
        <f>'Transformed 2016'!Y104</f>
        <v>0.76522780022321435</v>
      </c>
      <c r="G113" s="238">
        <f>'Transformed 2019 new'!Y104</f>
        <v>0.8756014235967654</v>
      </c>
      <c r="M113" s="239">
        <v>1</v>
      </c>
      <c r="Q113" s="250">
        <f t="shared" si="13"/>
        <v>1.0187272973457095</v>
      </c>
      <c r="R113" s="250">
        <f t="shared" si="13"/>
        <v>1.0226753848456809</v>
      </c>
      <c r="S113" s="250">
        <f t="shared" si="13"/>
        <v>0.99713178382434242</v>
      </c>
      <c r="T113" s="250">
        <f t="shared" si="13"/>
        <v>1.1442362958342018</v>
      </c>
      <c r="U113" s="272">
        <f t="shared" si="14"/>
        <v>1.1886774550858288</v>
      </c>
      <c r="W113" s="251" t="str">
        <f>IF(ISNUMBER('Transformed 2007'!AE104),IF(ISNUMBER('Transformed 2007'!AG104),IF(ISNUMBER('Transformed 2010'!AI104),IF(ISNUMBER('Transformed 2007'!AK104),IF(ISNUMBER('Transformed 2007'!AM104),IF(ISNUMBER('Transformed 2007'!AO104),"","X"),"X"),"X"),"X"),"X"),"X")</f>
        <v/>
      </c>
      <c r="X113" s="251" t="str">
        <f>IF(ISNUMBER('Transformed 2010'!AE104),IF(ISNUMBER('Transformed 2010'!AG104),IF(ISNUMBER('Transformed 2010'!AI104),IF(ISNUMBER('Transformed 2010'!AK104),IF(ISNUMBER('Transformed 2010'!AM104),IF(ISNUMBER('Transformed 2010'!AO104),"","X"),"X"),"X"),"X"),"X"),"X")</f>
        <v/>
      </c>
      <c r="Y113" s="251" t="str">
        <f>IF(ISNUMBER('Transformed 2013'!AE104),IF(ISNUMBER('Transformed 2013'!AG104),IF(ISNUMBER('Transformed 2013'!AI104),IF(ISNUMBER('Transformed 2013'!AK104),IF(ISNUMBER('Transformed 2013'!AM104),IF(ISNUMBER('Transformed 2013'!AO104),"","X"),"X"),"X"),"X"),"X"),"X")</f>
        <v/>
      </c>
      <c r="Z113" s="251" t="str">
        <f>IF(ISNUMBER('Transformed 2016'!AE104),IF(ISNUMBER('Transformed 2016'!AG104),IF(ISNUMBER('Transformed 2016'!AI104),IF(ISNUMBER('Transformed 2016'!AK104),IF(ISNUMBER('Transformed 2016'!AM104),IF(ISNUMBER('Transformed 2016'!AO104),"","X"),"X"),"X"),"X"),"X"),"X")</f>
        <v/>
      </c>
      <c r="AA113" s="251" t="str">
        <f>IF(ISNUMBER('Transformed 2019 new'!AE104),IF(ISNUMBER('Transformed 2019 new'!AG104),IF(ISNUMBER('Transformed 2019 new'!AI104),IF(ISNUMBER('Transformed 2019 new'!AK104),IF(ISNUMBER('Transformed 2019 new'!AM104),IF(ISNUMBER('Transformed 2019 new'!AO104),"","X"),"X"),"X"),"X"),"X"),"X")</f>
        <v/>
      </c>
      <c r="AB113" s="259"/>
      <c r="AC113" s="251" t="str">
        <f>IF(ISNUMBER('Transformed 2007'!$AE104),"","X")</f>
        <v/>
      </c>
      <c r="AD113" s="251" t="str">
        <f>IF(ISNUMBER('Transformed 2010'!$AE104),"","X")</f>
        <v/>
      </c>
      <c r="AE113" s="251" t="str">
        <f>IF(ISNUMBER('Transformed 2013'!$AE104),"","X")</f>
        <v/>
      </c>
      <c r="AF113" s="251" t="str">
        <f>IF(ISNUMBER('Transformed 2016'!$AE104),"","X")</f>
        <v/>
      </c>
      <c r="AG113" s="265" t="str">
        <f>IF(ISNUMBER('Transformed 2019 new'!$AE104),"","X")</f>
        <v/>
      </c>
      <c r="AH113" s="251" t="str">
        <f>IF(ISNUMBER('Transformed 2007'!$AG104),"","X")</f>
        <v/>
      </c>
      <c r="AI113" s="251" t="str">
        <f>IF(ISNUMBER('Transformed 2010'!$AG104),"","X")</f>
        <v/>
      </c>
      <c r="AJ113" s="251" t="str">
        <f>IF(ISNUMBER('Transformed 2013'!$AG104),"","X")</f>
        <v/>
      </c>
      <c r="AK113" s="251" t="str">
        <f>IF(ISNUMBER('Transformed 2016'!$AG104),"","X")</f>
        <v/>
      </c>
      <c r="AL113" s="265" t="str">
        <f>IF(ISNUMBER('Transformed 2019 new'!$AG104),"","X")</f>
        <v/>
      </c>
      <c r="AM113" s="251" t="str">
        <f>IF(ISNUMBER('Transformed 2007'!$AI104),"","X")</f>
        <v/>
      </c>
      <c r="AN113" s="251" t="str">
        <f>IF(ISNUMBER('Transformed 2010'!$AI104),"","X")</f>
        <v/>
      </c>
      <c r="AO113" s="251" t="str">
        <f>IF(ISNUMBER('Transformed 2013'!$AI104),"","X")</f>
        <v/>
      </c>
      <c r="AP113" s="251" t="str">
        <f>IF(ISNUMBER('Transformed 2016'!$AI104),"","X")</f>
        <v/>
      </c>
      <c r="AQ113" s="265" t="str">
        <f>IF(ISNUMBER('Transformed 2019 new'!$AI104),"","X")</f>
        <v/>
      </c>
      <c r="AR113" s="251" t="str">
        <f>IF(ISNUMBER('Transformed 2007'!$AK104),"","X")</f>
        <v/>
      </c>
      <c r="AS113" s="251" t="str">
        <f>IF(ISNUMBER('Transformed 2010'!$AK104),"","X")</f>
        <v/>
      </c>
      <c r="AT113" s="251" t="str">
        <f>IF(ISNUMBER('Transformed 2013'!$AK104),"","X")</f>
        <v/>
      </c>
      <c r="AU113" s="251" t="str">
        <f>IF(ISNUMBER('Transformed 2016'!$AK104),"","X")</f>
        <v/>
      </c>
      <c r="AV113" s="265" t="str">
        <f>IF(ISNUMBER('Transformed 2019 new'!$AK104),"","X")</f>
        <v/>
      </c>
      <c r="AW113" s="251" t="str">
        <f>IF(ISNUMBER('Transformed 2007'!$AM104),"","X")</f>
        <v/>
      </c>
      <c r="AX113" s="251" t="str">
        <f>IF(ISNUMBER('Transformed 2010'!$AM104),"","X")</f>
        <v/>
      </c>
      <c r="AY113" s="251" t="str">
        <f>IF(ISNUMBER('Transformed 2013'!$AM104),"","X")</f>
        <v/>
      </c>
      <c r="AZ113" s="251" t="str">
        <f>IF(ISNUMBER('Transformed 2016'!$AM104),"","X")</f>
        <v/>
      </c>
      <c r="BA113" s="265" t="str">
        <f>IF(ISNUMBER('Transformed 2019 new'!$AM104),"","X")</f>
        <v/>
      </c>
      <c r="BB113" s="251" t="str">
        <f>IF(ISNUMBER('Transformed 2007'!$AO104),"","X")</f>
        <v/>
      </c>
      <c r="BC113" s="251" t="str">
        <f>IF(ISNUMBER('Transformed 2010'!$AO104),"","X")</f>
        <v/>
      </c>
      <c r="BD113" s="251" t="str">
        <f>IF(ISNUMBER('Transformed 2013'!$AO104),"","X")</f>
        <v/>
      </c>
      <c r="BE113" s="251" t="str">
        <f>IF(ISNUMBER('Transformed 2016'!$AO104),"","X")</f>
        <v/>
      </c>
      <c r="BF113" s="265" t="str">
        <f>IF(ISNUMBER('Transformed 2019 new'!$AO104),"","X")</f>
        <v/>
      </c>
    </row>
    <row r="114" spans="1:58" s="239" customFormat="1" ht="12.75" x14ac:dyDescent="0.2">
      <c r="A114" s="240" t="s">
        <v>113</v>
      </c>
      <c r="B114" s="225" t="s">
        <v>113</v>
      </c>
      <c r="C114" s="238">
        <f>'Transformed 2007'!Y105</f>
        <v>0.44607198106365242</v>
      </c>
      <c r="D114" s="238">
        <f>'Transformed 2010'!Y105</f>
        <v>0.39482273114579536</v>
      </c>
      <c r="E114" s="238">
        <f>'Transformed 2013'!Y105</f>
        <v>0.42239783378418816</v>
      </c>
      <c r="F114" s="238">
        <f>'Transformed 2016'!Y105</f>
        <v>0.44444454553954532</v>
      </c>
      <c r="G114" s="238">
        <f>'Transformed 2019 new'!Y105</f>
        <v>0.43642986183255383</v>
      </c>
      <c r="N114" s="239">
        <v>1</v>
      </c>
      <c r="Q114" s="250">
        <f t="shared" si="13"/>
        <v>0.88510991029821251</v>
      </c>
      <c r="R114" s="250">
        <f t="shared" si="13"/>
        <v>1.0698417301313135</v>
      </c>
      <c r="S114" s="250">
        <f t="shared" si="13"/>
        <v>1.0521941875455292</v>
      </c>
      <c r="T114" s="250">
        <f t="shared" si="13"/>
        <v>0.98196696576113485</v>
      </c>
      <c r="U114" s="272">
        <f t="shared" si="14"/>
        <v>0.97838438718319165</v>
      </c>
      <c r="W114" s="251" t="str">
        <f>IF(ISNUMBER('Transformed 2007'!AE105),IF(ISNUMBER('Transformed 2007'!AG105),IF(ISNUMBER('Transformed 2010'!AI105),IF(ISNUMBER('Transformed 2007'!AK105),IF(ISNUMBER('Transformed 2007'!AM105),IF(ISNUMBER('Transformed 2007'!AO105),"","X"),"X"),"X"),"X"),"X"),"X")</f>
        <v/>
      </c>
      <c r="X114" s="251" t="str">
        <f>IF(ISNUMBER('Transformed 2010'!AE105),IF(ISNUMBER('Transformed 2010'!AG105),IF(ISNUMBER('Transformed 2010'!AI105),IF(ISNUMBER('Transformed 2010'!AK105),IF(ISNUMBER('Transformed 2010'!AM105),IF(ISNUMBER('Transformed 2010'!AO105),"","X"),"X"),"X"),"X"),"X"),"X")</f>
        <v/>
      </c>
      <c r="Y114" s="251" t="str">
        <f>IF(ISNUMBER('Transformed 2013'!AE105),IF(ISNUMBER('Transformed 2013'!AG105),IF(ISNUMBER('Transformed 2013'!AI105),IF(ISNUMBER('Transformed 2013'!AK105),IF(ISNUMBER('Transformed 2013'!AM105),IF(ISNUMBER('Transformed 2013'!AO105),"","X"),"X"),"X"),"X"),"X"),"X")</f>
        <v/>
      </c>
      <c r="Z114" s="251" t="str">
        <f>IF(ISNUMBER('Transformed 2016'!AE105),IF(ISNUMBER('Transformed 2016'!AG105),IF(ISNUMBER('Transformed 2016'!AI105),IF(ISNUMBER('Transformed 2016'!AK105),IF(ISNUMBER('Transformed 2016'!AM105),IF(ISNUMBER('Transformed 2016'!AO105),"","X"),"X"),"X"),"X"),"X"),"X")</f>
        <v/>
      </c>
      <c r="AA114" s="251" t="str">
        <f>IF(ISNUMBER('Transformed 2019 new'!AE105),IF(ISNUMBER('Transformed 2019 new'!AG105),IF(ISNUMBER('Transformed 2019 new'!AI105),IF(ISNUMBER('Transformed 2019 new'!AK105),IF(ISNUMBER('Transformed 2019 new'!AM105),IF(ISNUMBER('Transformed 2019 new'!AO105),"","X"),"X"),"X"),"X"),"X"),"X")</f>
        <v/>
      </c>
      <c r="AB114" s="259"/>
      <c r="AC114" s="251" t="str">
        <f>IF(ISNUMBER('Transformed 2007'!$AE105),"","X")</f>
        <v/>
      </c>
      <c r="AD114" s="251" t="str">
        <f>IF(ISNUMBER('Transformed 2010'!$AE105),"","X")</f>
        <v/>
      </c>
      <c r="AE114" s="251" t="str">
        <f>IF(ISNUMBER('Transformed 2013'!$AE105),"","X")</f>
        <v/>
      </c>
      <c r="AF114" s="251" t="str">
        <f>IF(ISNUMBER('Transformed 2016'!$AE105),"","X")</f>
        <v/>
      </c>
      <c r="AG114" s="265" t="str">
        <f>IF(ISNUMBER('Transformed 2019 new'!$AE105),"","X")</f>
        <v/>
      </c>
      <c r="AH114" s="251" t="str">
        <f>IF(ISNUMBER('Transformed 2007'!$AG105),"","X")</f>
        <v/>
      </c>
      <c r="AI114" s="251" t="str">
        <f>IF(ISNUMBER('Transformed 2010'!$AG105),"","X")</f>
        <v/>
      </c>
      <c r="AJ114" s="251" t="str">
        <f>IF(ISNUMBER('Transformed 2013'!$AG105),"","X")</f>
        <v/>
      </c>
      <c r="AK114" s="251" t="str">
        <f>IF(ISNUMBER('Transformed 2016'!$AG105),"","X")</f>
        <v/>
      </c>
      <c r="AL114" s="265" t="str">
        <f>IF(ISNUMBER('Transformed 2019 new'!$AG105),"","X")</f>
        <v/>
      </c>
      <c r="AM114" s="251" t="str">
        <f>IF(ISNUMBER('Transformed 2007'!$AI105),"","X")</f>
        <v/>
      </c>
      <c r="AN114" s="251" t="str">
        <f>IF(ISNUMBER('Transformed 2010'!$AI105),"","X")</f>
        <v/>
      </c>
      <c r="AO114" s="251" t="str">
        <f>IF(ISNUMBER('Transformed 2013'!$AI105),"","X")</f>
        <v/>
      </c>
      <c r="AP114" s="251" t="str">
        <f>IF(ISNUMBER('Transformed 2016'!$AI105),"","X")</f>
        <v/>
      </c>
      <c r="AQ114" s="265" t="str">
        <f>IF(ISNUMBER('Transformed 2019 new'!$AI105),"","X")</f>
        <v/>
      </c>
      <c r="AR114" s="251" t="str">
        <f>IF(ISNUMBER('Transformed 2007'!$AK105),"","X")</f>
        <v/>
      </c>
      <c r="AS114" s="251" t="str">
        <f>IF(ISNUMBER('Transformed 2010'!$AK105),"","X")</f>
        <v/>
      </c>
      <c r="AT114" s="251" t="str">
        <f>IF(ISNUMBER('Transformed 2013'!$AK105),"","X")</f>
        <v/>
      </c>
      <c r="AU114" s="251" t="str">
        <f>IF(ISNUMBER('Transformed 2016'!$AK105),"","X")</f>
        <v/>
      </c>
      <c r="AV114" s="265" t="str">
        <f>IF(ISNUMBER('Transformed 2019 new'!$AK105),"","X")</f>
        <v/>
      </c>
      <c r="AW114" s="251" t="str">
        <f>IF(ISNUMBER('Transformed 2007'!$AM105),"","X")</f>
        <v/>
      </c>
      <c r="AX114" s="251" t="str">
        <f>IF(ISNUMBER('Transformed 2010'!$AM105),"","X")</f>
        <v/>
      </c>
      <c r="AY114" s="251" t="str">
        <f>IF(ISNUMBER('Transformed 2013'!$AM105),"","X")</f>
        <v/>
      </c>
      <c r="AZ114" s="251" t="str">
        <f>IF(ISNUMBER('Transformed 2016'!$AM105),"","X")</f>
        <v/>
      </c>
      <c r="BA114" s="265" t="str">
        <f>IF(ISNUMBER('Transformed 2019 new'!$AM105),"","X")</f>
        <v/>
      </c>
      <c r="BB114" s="251" t="str">
        <f>IF(ISNUMBER('Transformed 2007'!$AO105),"","X")</f>
        <v/>
      </c>
      <c r="BC114" s="251" t="str">
        <f>IF(ISNUMBER('Transformed 2010'!$AO105),"","X")</f>
        <v/>
      </c>
      <c r="BD114" s="251" t="str">
        <f>IF(ISNUMBER('Transformed 2013'!$AO105),"","X")</f>
        <v/>
      </c>
      <c r="BE114" s="251" t="str">
        <f>IF(ISNUMBER('Transformed 2016'!$AO105),"","X")</f>
        <v/>
      </c>
      <c r="BF114" s="265" t="str">
        <f>IF(ISNUMBER('Transformed 2019 new'!$AO105),"","X")</f>
        <v/>
      </c>
    </row>
    <row r="115" spans="1:58" s="239" customFormat="1" ht="12.75" x14ac:dyDescent="0.2">
      <c r="A115" s="240" t="s">
        <v>114</v>
      </c>
      <c r="B115" s="225" t="s">
        <v>114</v>
      </c>
      <c r="C115" s="238">
        <f>'Transformed 2007'!Y106</f>
        <v>0.29406740511840312</v>
      </c>
      <c r="D115" s="238">
        <f>'Transformed 2010'!Y106</f>
        <v>0.27504098568492369</v>
      </c>
      <c r="E115" s="238">
        <f>'Transformed 2013'!Y106</f>
        <v>0.27327412037420934</v>
      </c>
      <c r="F115" s="238">
        <f>'Transformed 2016'!Y106</f>
        <v>0.2897160649029269</v>
      </c>
      <c r="G115" s="238">
        <f>'Transformed 2019 new'!Y106</f>
        <v>0.2410280415279269</v>
      </c>
      <c r="K115" s="239">
        <v>1</v>
      </c>
      <c r="Q115" s="250">
        <f t="shared" si="13"/>
        <v>0.93529912155405781</v>
      </c>
      <c r="R115" s="250">
        <f t="shared" si="13"/>
        <v>0.99357599266045971</v>
      </c>
      <c r="S115" s="250">
        <f t="shared" si="13"/>
        <v>1.0601664896266163</v>
      </c>
      <c r="T115" s="250">
        <f t="shared" si="13"/>
        <v>0.83194572454477611</v>
      </c>
      <c r="U115" s="272">
        <f t="shared" si="14"/>
        <v>0.81963535343497018</v>
      </c>
      <c r="W115" s="251" t="str">
        <f>IF(ISNUMBER('Transformed 2007'!AE106),IF(ISNUMBER('Transformed 2007'!AG106),IF(ISNUMBER('Transformed 2010'!AI106),IF(ISNUMBER('Transformed 2007'!AK106),IF(ISNUMBER('Transformed 2007'!AM106),IF(ISNUMBER('Transformed 2007'!AO106),"","X"),"X"),"X"),"X"),"X"),"X")</f>
        <v/>
      </c>
      <c r="X115" s="251" t="str">
        <f>IF(ISNUMBER('Transformed 2010'!AE106),IF(ISNUMBER('Transformed 2010'!AG106),IF(ISNUMBER('Transformed 2010'!AI106),IF(ISNUMBER('Transformed 2010'!AK106),IF(ISNUMBER('Transformed 2010'!AM106),IF(ISNUMBER('Transformed 2010'!AO106),"","X"),"X"),"X"),"X"),"X"),"X")</f>
        <v/>
      </c>
      <c r="Y115" s="251" t="str">
        <f>IF(ISNUMBER('Transformed 2013'!AE106),IF(ISNUMBER('Transformed 2013'!AG106),IF(ISNUMBER('Transformed 2013'!AI106),IF(ISNUMBER('Transformed 2013'!AK106),IF(ISNUMBER('Transformed 2013'!AM106),IF(ISNUMBER('Transformed 2013'!AO106),"","X"),"X"),"X"),"X"),"X"),"X")</f>
        <v/>
      </c>
      <c r="Z115" s="251" t="str">
        <f>IF(ISNUMBER('Transformed 2016'!AE106),IF(ISNUMBER('Transformed 2016'!AG106),IF(ISNUMBER('Transformed 2016'!AI106),IF(ISNUMBER('Transformed 2016'!AK106),IF(ISNUMBER('Transformed 2016'!AM106),IF(ISNUMBER('Transformed 2016'!AO106),"","X"),"X"),"X"),"X"),"X"),"X")</f>
        <v/>
      </c>
      <c r="AA115" s="251" t="str">
        <f>IF(ISNUMBER('Transformed 2019 new'!AE106),IF(ISNUMBER('Transformed 2019 new'!AG106),IF(ISNUMBER('Transformed 2019 new'!AI106),IF(ISNUMBER('Transformed 2019 new'!AK106),IF(ISNUMBER('Transformed 2019 new'!AM106),IF(ISNUMBER('Transformed 2019 new'!AO106),"","X"),"X"),"X"),"X"),"X"),"X")</f>
        <v/>
      </c>
      <c r="AB115" s="259"/>
      <c r="AC115" s="251" t="str">
        <f>IF(ISNUMBER('Transformed 2007'!$AE106),"","X")</f>
        <v/>
      </c>
      <c r="AD115" s="251" t="str">
        <f>IF(ISNUMBER('Transformed 2010'!$AE106),"","X")</f>
        <v/>
      </c>
      <c r="AE115" s="251" t="str">
        <f>IF(ISNUMBER('Transformed 2013'!$AE106),"","X")</f>
        <v/>
      </c>
      <c r="AF115" s="251" t="str">
        <f>IF(ISNUMBER('Transformed 2016'!$AE106),"","X")</f>
        <v/>
      </c>
      <c r="AG115" s="265" t="str">
        <f>IF(ISNUMBER('Transformed 2019 new'!$AE106),"","X")</f>
        <v/>
      </c>
      <c r="AH115" s="251" t="str">
        <f>IF(ISNUMBER('Transformed 2007'!$AG106),"","X")</f>
        <v/>
      </c>
      <c r="AI115" s="251" t="str">
        <f>IF(ISNUMBER('Transformed 2010'!$AG106),"","X")</f>
        <v/>
      </c>
      <c r="AJ115" s="251" t="str">
        <f>IF(ISNUMBER('Transformed 2013'!$AG106),"","X")</f>
        <v/>
      </c>
      <c r="AK115" s="251" t="str">
        <f>IF(ISNUMBER('Transformed 2016'!$AG106),"","X")</f>
        <v/>
      </c>
      <c r="AL115" s="265" t="str">
        <f>IF(ISNUMBER('Transformed 2019 new'!$AG106),"","X")</f>
        <v/>
      </c>
      <c r="AM115" s="251" t="str">
        <f>IF(ISNUMBER('Transformed 2007'!$AI106),"","X")</f>
        <v/>
      </c>
      <c r="AN115" s="251" t="str">
        <f>IF(ISNUMBER('Transformed 2010'!$AI106),"","X")</f>
        <v/>
      </c>
      <c r="AO115" s="251" t="str">
        <f>IF(ISNUMBER('Transformed 2013'!$AI106),"","X")</f>
        <v/>
      </c>
      <c r="AP115" s="251" t="str">
        <f>IF(ISNUMBER('Transformed 2016'!$AI106),"","X")</f>
        <v/>
      </c>
      <c r="AQ115" s="265" t="str">
        <f>IF(ISNUMBER('Transformed 2019 new'!$AI106),"","X")</f>
        <v/>
      </c>
      <c r="AR115" s="251" t="str">
        <f>IF(ISNUMBER('Transformed 2007'!$AK106),"","X")</f>
        <v/>
      </c>
      <c r="AS115" s="251" t="str">
        <f>IF(ISNUMBER('Transformed 2010'!$AK106),"","X")</f>
        <v/>
      </c>
      <c r="AT115" s="251" t="str">
        <f>IF(ISNUMBER('Transformed 2013'!$AK106),"","X")</f>
        <v/>
      </c>
      <c r="AU115" s="251" t="str">
        <f>IF(ISNUMBER('Transformed 2016'!$AK106),"","X")</f>
        <v/>
      </c>
      <c r="AV115" s="265" t="str">
        <f>IF(ISNUMBER('Transformed 2019 new'!$AK106),"","X")</f>
        <v/>
      </c>
      <c r="AW115" s="251" t="str">
        <f>IF(ISNUMBER('Transformed 2007'!$AM106),"","X")</f>
        <v/>
      </c>
      <c r="AX115" s="251" t="str">
        <f>IF(ISNUMBER('Transformed 2010'!$AM106),"","X")</f>
        <v/>
      </c>
      <c r="AY115" s="251" t="str">
        <f>IF(ISNUMBER('Transformed 2013'!$AM106),"","X")</f>
        <v/>
      </c>
      <c r="AZ115" s="251" t="str">
        <f>IF(ISNUMBER('Transformed 2016'!$AM106),"","X")</f>
        <v/>
      </c>
      <c r="BA115" s="265" t="str">
        <f>IF(ISNUMBER('Transformed 2019 new'!$AM106),"","X")</f>
        <v/>
      </c>
      <c r="BB115" s="251" t="str">
        <f>IF(ISNUMBER('Transformed 2007'!$AO106),"","X")</f>
        <v/>
      </c>
      <c r="BC115" s="251" t="str">
        <f>IF(ISNUMBER('Transformed 2010'!$AO106),"","X")</f>
        <v/>
      </c>
      <c r="BD115" s="251" t="str">
        <f>IF(ISNUMBER('Transformed 2013'!$AO106),"","X")</f>
        <v/>
      </c>
      <c r="BE115" s="251" t="str">
        <f>IF(ISNUMBER('Transformed 2016'!$AO106),"","X")</f>
        <v/>
      </c>
      <c r="BF115" s="265" t="str">
        <f>IF(ISNUMBER('Transformed 2019 new'!$AO106),"","X")</f>
        <v/>
      </c>
    </row>
    <row r="116" spans="1:58" s="239" customFormat="1" ht="12.75" x14ac:dyDescent="0.2">
      <c r="A116" s="240" t="s">
        <v>115</v>
      </c>
      <c r="B116" s="225" t="s">
        <v>115</v>
      </c>
      <c r="C116" s="238">
        <f>'Transformed 2007'!Y107</f>
        <v>0.25920736209101719</v>
      </c>
      <c r="D116" s="238">
        <f>'Transformed 2010'!Y107</f>
        <v>0.24733179839007224</v>
      </c>
      <c r="E116" s="238">
        <f>'Transformed 2013'!Y107</f>
        <v>0.2925545072931639</v>
      </c>
      <c r="F116" s="238">
        <f>'Transformed 2016'!Y107</f>
        <v>0.29745920507619966</v>
      </c>
      <c r="G116" s="238">
        <f>'Transformed 2019 new'!Y107</f>
        <v>0.26945918344094316</v>
      </c>
      <c r="K116" s="239">
        <v>1</v>
      </c>
      <c r="Q116" s="250">
        <f t="shared" si="13"/>
        <v>0.95418508330494489</v>
      </c>
      <c r="R116" s="250">
        <f t="shared" si="13"/>
        <v>1.1828422758313104</v>
      </c>
      <c r="S116" s="250">
        <f t="shared" si="13"/>
        <v>1.0167650733821061</v>
      </c>
      <c r="T116" s="250">
        <f t="shared" si="13"/>
        <v>0.90586937248055988</v>
      </c>
      <c r="U116" s="272">
        <f t="shared" si="14"/>
        <v>1.0395506565370092</v>
      </c>
      <c r="W116" s="251" t="str">
        <f>IF(ISNUMBER('Transformed 2007'!AE107),IF(ISNUMBER('Transformed 2007'!AG107),IF(ISNUMBER('Transformed 2010'!AI107),IF(ISNUMBER('Transformed 2007'!AK107),IF(ISNUMBER('Transformed 2007'!AM107),IF(ISNUMBER('Transformed 2007'!AO107),"","X"),"X"),"X"),"X"),"X"),"X")</f>
        <v/>
      </c>
      <c r="X116" s="251" t="str">
        <f>IF(ISNUMBER('Transformed 2010'!AE107),IF(ISNUMBER('Transformed 2010'!AG107),IF(ISNUMBER('Transformed 2010'!AI107),IF(ISNUMBER('Transformed 2010'!AK107),IF(ISNUMBER('Transformed 2010'!AM107),IF(ISNUMBER('Transformed 2010'!AO107),"","X"),"X"),"X"),"X"),"X"),"X")</f>
        <v/>
      </c>
      <c r="Y116" s="251" t="str">
        <f>IF(ISNUMBER('Transformed 2013'!AE107),IF(ISNUMBER('Transformed 2013'!AG107),IF(ISNUMBER('Transformed 2013'!AI107),IF(ISNUMBER('Transformed 2013'!AK107),IF(ISNUMBER('Transformed 2013'!AM107),IF(ISNUMBER('Transformed 2013'!AO107),"","X"),"X"),"X"),"X"),"X"),"X")</f>
        <v/>
      </c>
      <c r="Z116" s="251" t="str">
        <f>IF(ISNUMBER('Transformed 2016'!AE107),IF(ISNUMBER('Transformed 2016'!AG107),IF(ISNUMBER('Transformed 2016'!AI107),IF(ISNUMBER('Transformed 2016'!AK107),IF(ISNUMBER('Transformed 2016'!AM107),IF(ISNUMBER('Transformed 2016'!AO107),"","X"),"X"),"X"),"X"),"X"),"X")</f>
        <v/>
      </c>
      <c r="AA116" s="251" t="str">
        <f>IF(ISNUMBER('Transformed 2019 new'!AE107),IF(ISNUMBER('Transformed 2019 new'!AG107),IF(ISNUMBER('Transformed 2019 new'!AI107),IF(ISNUMBER('Transformed 2019 new'!AK107),IF(ISNUMBER('Transformed 2019 new'!AM107),IF(ISNUMBER('Transformed 2019 new'!AO107),"","X"),"X"),"X"),"X"),"X"),"X")</f>
        <v/>
      </c>
      <c r="AB116" s="259"/>
      <c r="AC116" s="251" t="str">
        <f>IF(ISNUMBER('Transformed 2007'!$AE107),"","X")</f>
        <v/>
      </c>
      <c r="AD116" s="251" t="str">
        <f>IF(ISNUMBER('Transformed 2010'!$AE107),"","X")</f>
        <v/>
      </c>
      <c r="AE116" s="251" t="str">
        <f>IF(ISNUMBER('Transformed 2013'!$AE107),"","X")</f>
        <v/>
      </c>
      <c r="AF116" s="251" t="str">
        <f>IF(ISNUMBER('Transformed 2016'!$AE107),"","X")</f>
        <v/>
      </c>
      <c r="AG116" s="265" t="str">
        <f>IF(ISNUMBER('Transformed 2019 new'!$AE107),"","X")</f>
        <v/>
      </c>
      <c r="AH116" s="251" t="str">
        <f>IF(ISNUMBER('Transformed 2007'!$AG107),"","X")</f>
        <v/>
      </c>
      <c r="AI116" s="251" t="str">
        <f>IF(ISNUMBER('Transformed 2010'!$AG107),"","X")</f>
        <v/>
      </c>
      <c r="AJ116" s="251" t="str">
        <f>IF(ISNUMBER('Transformed 2013'!$AG107),"","X")</f>
        <v/>
      </c>
      <c r="AK116" s="251" t="str">
        <f>IF(ISNUMBER('Transformed 2016'!$AG107),"","X")</f>
        <v/>
      </c>
      <c r="AL116" s="265" t="str">
        <f>IF(ISNUMBER('Transformed 2019 new'!$AG107),"","X")</f>
        <v/>
      </c>
      <c r="AM116" s="251" t="str">
        <f>IF(ISNUMBER('Transformed 2007'!$AI107),"","X")</f>
        <v/>
      </c>
      <c r="AN116" s="251" t="str">
        <f>IF(ISNUMBER('Transformed 2010'!$AI107),"","X")</f>
        <v/>
      </c>
      <c r="AO116" s="251" t="str">
        <f>IF(ISNUMBER('Transformed 2013'!$AI107),"","X")</f>
        <v/>
      </c>
      <c r="AP116" s="251" t="str">
        <f>IF(ISNUMBER('Transformed 2016'!$AI107),"","X")</f>
        <v/>
      </c>
      <c r="AQ116" s="265" t="str">
        <f>IF(ISNUMBER('Transformed 2019 new'!$AI107),"","X")</f>
        <v/>
      </c>
      <c r="AR116" s="251" t="str">
        <f>IF(ISNUMBER('Transformed 2007'!$AK107),"","X")</f>
        <v/>
      </c>
      <c r="AS116" s="251" t="str">
        <f>IF(ISNUMBER('Transformed 2010'!$AK107),"","X")</f>
        <v/>
      </c>
      <c r="AT116" s="251" t="str">
        <f>IF(ISNUMBER('Transformed 2013'!$AK107),"","X")</f>
        <v/>
      </c>
      <c r="AU116" s="251" t="str">
        <f>IF(ISNUMBER('Transformed 2016'!$AK107),"","X")</f>
        <v/>
      </c>
      <c r="AV116" s="265" t="str">
        <f>IF(ISNUMBER('Transformed 2019 new'!$AK107),"","X")</f>
        <v/>
      </c>
      <c r="AW116" s="251" t="str">
        <f>IF(ISNUMBER('Transformed 2007'!$AM107),"","X")</f>
        <v/>
      </c>
      <c r="AX116" s="251" t="str">
        <f>IF(ISNUMBER('Transformed 2010'!$AM107),"","X")</f>
        <v/>
      </c>
      <c r="AY116" s="251" t="str">
        <f>IF(ISNUMBER('Transformed 2013'!$AM107),"","X")</f>
        <v/>
      </c>
      <c r="AZ116" s="251" t="str">
        <f>IF(ISNUMBER('Transformed 2016'!$AM107),"","X")</f>
        <v/>
      </c>
      <c r="BA116" s="265" t="str">
        <f>IF(ISNUMBER('Transformed 2019 new'!$AM107),"","X")</f>
        <v/>
      </c>
      <c r="BB116" s="251" t="str">
        <f>IF(ISNUMBER('Transformed 2007'!$AO107),"","X")</f>
        <v/>
      </c>
      <c r="BC116" s="251" t="str">
        <f>IF(ISNUMBER('Transformed 2010'!$AO107),"","X")</f>
        <v/>
      </c>
      <c r="BD116" s="251" t="str">
        <f>IF(ISNUMBER('Transformed 2013'!$AO107),"","X")</f>
        <v/>
      </c>
      <c r="BE116" s="251" t="str">
        <f>IF(ISNUMBER('Transformed 2016'!$AO107),"","X")</f>
        <v/>
      </c>
      <c r="BF116" s="265" t="str">
        <f>IF(ISNUMBER('Transformed 2019 new'!$AO107),"","X")</f>
        <v/>
      </c>
    </row>
    <row r="117" spans="1:58" s="239" customFormat="1" ht="12.75" x14ac:dyDescent="0.2">
      <c r="A117" s="240" t="s">
        <v>193</v>
      </c>
      <c r="B117" s="241"/>
      <c r="C117" s="238">
        <f>'Transformed 2007'!Y108</f>
        <v>0.59239590167099865</v>
      </c>
      <c r="D117" s="238">
        <f>'Transformed 2010'!Y108</f>
        <v>0.59822971273349856</v>
      </c>
      <c r="E117" s="238">
        <f>'Transformed 2013'!Y108</f>
        <v>0.63070489465314139</v>
      </c>
      <c r="F117" s="238">
        <f>'Transformed 2016'!Y108</f>
        <v>0.63348075472456999</v>
      </c>
      <c r="G117" s="238">
        <f>'Transformed 2019 new'!Y108</f>
        <v>0.61963253300028853</v>
      </c>
      <c r="O117" s="239">
        <v>1</v>
      </c>
      <c r="Q117" s="250">
        <f t="shared" si="13"/>
        <v>1.0098478248179035</v>
      </c>
      <c r="R117" s="250">
        <f t="shared" si="13"/>
        <v>1.0542854713304921</v>
      </c>
      <c r="S117" s="250">
        <f t="shared" si="13"/>
        <v>1.0044012026780849</v>
      </c>
      <c r="T117" s="250">
        <f t="shared" si="13"/>
        <v>0.97813947523898737</v>
      </c>
      <c r="U117" s="272">
        <f t="shared" si="14"/>
        <v>1.0459770758920888</v>
      </c>
      <c r="W117" s="251" t="str">
        <f>IF(ISNUMBER('Transformed 2007'!AE108),IF(ISNUMBER('Transformed 2007'!AG108),IF(ISNUMBER('Transformed 2010'!AI108),IF(ISNUMBER('Transformed 2007'!AK108),IF(ISNUMBER('Transformed 2007'!AM108),IF(ISNUMBER('Transformed 2007'!AO108),"","X"),"X"),"X"),"X"),"X"),"X")</f>
        <v/>
      </c>
      <c r="X117" s="251" t="str">
        <f>IF(ISNUMBER('Transformed 2010'!AE108),IF(ISNUMBER('Transformed 2010'!AG108),IF(ISNUMBER('Transformed 2010'!AI108),IF(ISNUMBER('Transformed 2010'!AK108),IF(ISNUMBER('Transformed 2010'!AM108),IF(ISNUMBER('Transformed 2010'!AO108),"","X"),"X"),"X"),"X"),"X"),"X")</f>
        <v/>
      </c>
      <c r="Y117" s="251" t="str">
        <f>IF(ISNUMBER('Transformed 2013'!AE108),IF(ISNUMBER('Transformed 2013'!AG108),IF(ISNUMBER('Transformed 2013'!AI108),IF(ISNUMBER('Transformed 2013'!AK108),IF(ISNUMBER('Transformed 2013'!AM108),IF(ISNUMBER('Transformed 2013'!AO108),"","X"),"X"),"X"),"X"),"X"),"X")</f>
        <v/>
      </c>
      <c r="Z117" s="251" t="str">
        <f>IF(ISNUMBER('Transformed 2016'!AE108),IF(ISNUMBER('Transformed 2016'!AG108),IF(ISNUMBER('Transformed 2016'!AI108),IF(ISNUMBER('Transformed 2016'!AK108),IF(ISNUMBER('Transformed 2016'!AM108),IF(ISNUMBER('Transformed 2016'!AO108),"","X"),"X"),"X"),"X"),"X"),"X")</f>
        <v/>
      </c>
      <c r="AA117" s="251" t="str">
        <f>IF(ISNUMBER('Transformed 2019 new'!AE108),IF(ISNUMBER('Transformed 2019 new'!AG108),IF(ISNUMBER('Transformed 2019 new'!AI108),IF(ISNUMBER('Transformed 2019 new'!AK108),IF(ISNUMBER('Transformed 2019 new'!AM108),IF(ISNUMBER('Transformed 2019 new'!AO108),"","X"),"X"),"X"),"X"),"X"),"X")</f>
        <v/>
      </c>
      <c r="AB117" s="259"/>
      <c r="AC117" s="251" t="str">
        <f>IF(ISNUMBER('Transformed 2007'!$AE108),"","X")</f>
        <v/>
      </c>
      <c r="AD117" s="251" t="str">
        <f>IF(ISNUMBER('Transformed 2010'!$AE108),"","X")</f>
        <v/>
      </c>
      <c r="AE117" s="251" t="str">
        <f>IF(ISNUMBER('Transformed 2013'!$AE108),"","X")</f>
        <v/>
      </c>
      <c r="AF117" s="251" t="str">
        <f>IF(ISNUMBER('Transformed 2016'!$AE108),"","X")</f>
        <v/>
      </c>
      <c r="AG117" s="265" t="str">
        <f>IF(ISNUMBER('Transformed 2019 new'!$AE108),"","X")</f>
        <v/>
      </c>
      <c r="AH117" s="251" t="str">
        <f>IF(ISNUMBER('Transformed 2007'!$AG108),"","X")</f>
        <v/>
      </c>
      <c r="AI117" s="251" t="str">
        <f>IF(ISNUMBER('Transformed 2010'!$AG108),"","X")</f>
        <v/>
      </c>
      <c r="AJ117" s="251" t="str">
        <f>IF(ISNUMBER('Transformed 2013'!$AG108),"","X")</f>
        <v/>
      </c>
      <c r="AK117" s="251" t="str">
        <f>IF(ISNUMBER('Transformed 2016'!$AG108),"","X")</f>
        <v/>
      </c>
      <c r="AL117" s="265" t="str">
        <f>IF(ISNUMBER('Transformed 2019 new'!$AG108),"","X")</f>
        <v/>
      </c>
      <c r="AM117" s="251" t="str">
        <f>IF(ISNUMBER('Transformed 2007'!$AI108),"","X")</f>
        <v/>
      </c>
      <c r="AN117" s="251" t="str">
        <f>IF(ISNUMBER('Transformed 2010'!$AI108),"","X")</f>
        <v/>
      </c>
      <c r="AO117" s="251" t="str">
        <f>IF(ISNUMBER('Transformed 2013'!$AI108),"","X")</f>
        <v/>
      </c>
      <c r="AP117" s="251" t="str">
        <f>IF(ISNUMBER('Transformed 2016'!$AI108),"","X")</f>
        <v/>
      </c>
      <c r="AQ117" s="265" t="str">
        <f>IF(ISNUMBER('Transformed 2019 new'!$AI108),"","X")</f>
        <v/>
      </c>
      <c r="AR117" s="251" t="str">
        <f>IF(ISNUMBER('Transformed 2007'!$AK108),"","X")</f>
        <v/>
      </c>
      <c r="AS117" s="251" t="str">
        <f>IF(ISNUMBER('Transformed 2010'!$AK108),"","X")</f>
        <v/>
      </c>
      <c r="AT117" s="251" t="str">
        <f>IF(ISNUMBER('Transformed 2013'!$AK108),"","X")</f>
        <v/>
      </c>
      <c r="AU117" s="251" t="str">
        <f>IF(ISNUMBER('Transformed 2016'!$AK108),"","X")</f>
        <v/>
      </c>
      <c r="AV117" s="265" t="str">
        <f>IF(ISNUMBER('Transformed 2019 new'!$AK108),"","X")</f>
        <v/>
      </c>
      <c r="AW117" s="251" t="str">
        <f>IF(ISNUMBER('Transformed 2007'!$AM108),"","X")</f>
        <v/>
      </c>
      <c r="AX117" s="251" t="str">
        <f>IF(ISNUMBER('Transformed 2010'!$AM108),"","X")</f>
        <v/>
      </c>
      <c r="AY117" s="251" t="str">
        <f>IF(ISNUMBER('Transformed 2013'!$AM108),"","X")</f>
        <v/>
      </c>
      <c r="AZ117" s="251" t="str">
        <f>IF(ISNUMBER('Transformed 2016'!$AM108),"","X")</f>
        <v/>
      </c>
      <c r="BA117" s="265" t="str">
        <f>IF(ISNUMBER('Transformed 2019 new'!$AM108),"","X")</f>
        <v/>
      </c>
      <c r="BB117" s="251" t="str">
        <f>IF(ISNUMBER('Transformed 2007'!$AO108),"","X")</f>
        <v/>
      </c>
      <c r="BC117" s="251" t="str">
        <f>IF(ISNUMBER('Transformed 2010'!$AO108),"","X")</f>
        <v/>
      </c>
      <c r="BD117" s="251" t="str">
        <f>IF(ISNUMBER('Transformed 2013'!$AO108),"","X")</f>
        <v/>
      </c>
      <c r="BE117" s="251" t="str">
        <f>IF(ISNUMBER('Transformed 2016'!$AO108),"","X")</f>
        <v/>
      </c>
      <c r="BF117" s="265" t="str">
        <f>IF(ISNUMBER('Transformed 2019 new'!$AO108),"","X")</f>
        <v/>
      </c>
    </row>
    <row r="118" spans="1:58" s="239" customFormat="1" ht="12.75" x14ac:dyDescent="0.2">
      <c r="A118" s="240" t="s">
        <v>116</v>
      </c>
      <c r="B118" s="225" t="s">
        <v>116</v>
      </c>
      <c r="C118" s="238">
        <f>'Transformed 2007'!Y109</f>
        <v>0.84073388138482141</v>
      </c>
      <c r="D118" s="238">
        <f>'Transformed 2010'!Y109</f>
        <v>0.83678614185714284</v>
      </c>
      <c r="E118" s="238">
        <f>'Transformed 2013'!Y109</f>
        <v>0.83825979664374994</v>
      </c>
      <c r="F118" s="238">
        <f>'Transformed 2016'!Y109</f>
        <v>0.85225068190625008</v>
      </c>
      <c r="G118" s="238">
        <f>'Transformed 2019 new'!Y109</f>
        <v>0.85482449356293155</v>
      </c>
      <c r="M118" s="239">
        <v>1</v>
      </c>
      <c r="Q118" s="250">
        <f t="shared" si="13"/>
        <v>0.99530441247214152</v>
      </c>
      <c r="R118" s="250">
        <f t="shared" si="13"/>
        <v>1.0017610889006079</v>
      </c>
      <c r="S118" s="250">
        <f t="shared" si="13"/>
        <v>1.0166903927857656</v>
      </c>
      <c r="T118" s="250">
        <f t="shared" si="13"/>
        <v>1.0030200171279706</v>
      </c>
      <c r="U118" s="272">
        <f t="shared" si="14"/>
        <v>1.0167598957174186</v>
      </c>
      <c r="W118" s="251" t="str">
        <f>IF(ISNUMBER('Transformed 2007'!AE109),IF(ISNUMBER('Transformed 2007'!AG109),IF(ISNUMBER('Transformed 2010'!AI109),IF(ISNUMBER('Transformed 2007'!AK109),IF(ISNUMBER('Transformed 2007'!AM109),IF(ISNUMBER('Transformed 2007'!AO109),"","X"),"X"),"X"),"X"),"X"),"X")</f>
        <v/>
      </c>
      <c r="X118" s="251" t="str">
        <f>IF(ISNUMBER('Transformed 2010'!AE109),IF(ISNUMBER('Transformed 2010'!AG109),IF(ISNUMBER('Transformed 2010'!AI109),IF(ISNUMBER('Transformed 2010'!AK109),IF(ISNUMBER('Transformed 2010'!AM109),IF(ISNUMBER('Transformed 2010'!AO109),"","X"),"X"),"X"),"X"),"X"),"X")</f>
        <v/>
      </c>
      <c r="Y118" s="251" t="str">
        <f>IF(ISNUMBER('Transformed 2013'!AE109),IF(ISNUMBER('Transformed 2013'!AG109),IF(ISNUMBER('Transformed 2013'!AI109),IF(ISNUMBER('Transformed 2013'!AK109),IF(ISNUMBER('Transformed 2013'!AM109),IF(ISNUMBER('Transformed 2013'!AO109),"","X"),"X"),"X"),"X"),"X"),"X")</f>
        <v/>
      </c>
      <c r="Z118" s="251" t="str">
        <f>IF(ISNUMBER('Transformed 2016'!AE109),IF(ISNUMBER('Transformed 2016'!AG109),IF(ISNUMBER('Transformed 2016'!AI109),IF(ISNUMBER('Transformed 2016'!AK109),IF(ISNUMBER('Transformed 2016'!AM109),IF(ISNUMBER('Transformed 2016'!AO109),"","X"),"X"),"X"),"X"),"X"),"X")</f>
        <v/>
      </c>
      <c r="AA118" s="251" t="str">
        <f>IF(ISNUMBER('Transformed 2019 new'!AE109),IF(ISNUMBER('Transformed 2019 new'!AG109),IF(ISNUMBER('Transformed 2019 new'!AI109),IF(ISNUMBER('Transformed 2019 new'!AK109),IF(ISNUMBER('Transformed 2019 new'!AM109),IF(ISNUMBER('Transformed 2019 new'!AO109),"","X"),"X"),"X"),"X"),"X"),"X")</f>
        <v/>
      </c>
      <c r="AB118" s="259"/>
      <c r="AC118" s="251" t="str">
        <f>IF(ISNUMBER('Transformed 2007'!$AE109),"","X")</f>
        <v/>
      </c>
      <c r="AD118" s="251" t="str">
        <f>IF(ISNUMBER('Transformed 2010'!$AE109),"","X")</f>
        <v/>
      </c>
      <c r="AE118" s="251" t="str">
        <f>IF(ISNUMBER('Transformed 2013'!$AE109),"","X")</f>
        <v/>
      </c>
      <c r="AF118" s="251" t="str">
        <f>IF(ISNUMBER('Transformed 2016'!$AE109),"","X")</f>
        <v/>
      </c>
      <c r="AG118" s="265" t="str">
        <f>IF(ISNUMBER('Transformed 2019 new'!$AE109),"","X")</f>
        <v/>
      </c>
      <c r="AH118" s="251" t="str">
        <f>IF(ISNUMBER('Transformed 2007'!$AG109),"","X")</f>
        <v/>
      </c>
      <c r="AI118" s="251" t="str">
        <f>IF(ISNUMBER('Transformed 2010'!$AG109),"","X")</f>
        <v/>
      </c>
      <c r="AJ118" s="251" t="str">
        <f>IF(ISNUMBER('Transformed 2013'!$AG109),"","X")</f>
        <v/>
      </c>
      <c r="AK118" s="251" t="str">
        <f>IF(ISNUMBER('Transformed 2016'!$AG109),"","X")</f>
        <v/>
      </c>
      <c r="AL118" s="265" t="str">
        <f>IF(ISNUMBER('Transformed 2019 new'!$AG109),"","X")</f>
        <v/>
      </c>
      <c r="AM118" s="251" t="str">
        <f>IF(ISNUMBER('Transformed 2007'!$AI109),"","X")</f>
        <v/>
      </c>
      <c r="AN118" s="251" t="str">
        <f>IF(ISNUMBER('Transformed 2010'!$AI109),"","X")</f>
        <v/>
      </c>
      <c r="AO118" s="251" t="str">
        <f>IF(ISNUMBER('Transformed 2013'!$AI109),"","X")</f>
        <v/>
      </c>
      <c r="AP118" s="251" t="str">
        <f>IF(ISNUMBER('Transformed 2016'!$AI109),"","X")</f>
        <v/>
      </c>
      <c r="AQ118" s="265" t="str">
        <f>IF(ISNUMBER('Transformed 2019 new'!$AI109),"","X")</f>
        <v/>
      </c>
      <c r="AR118" s="251" t="str">
        <f>IF(ISNUMBER('Transformed 2007'!$AK109),"","X")</f>
        <v/>
      </c>
      <c r="AS118" s="251" t="str">
        <f>IF(ISNUMBER('Transformed 2010'!$AK109),"","X")</f>
        <v/>
      </c>
      <c r="AT118" s="251" t="str">
        <f>IF(ISNUMBER('Transformed 2013'!$AK109),"","X")</f>
        <v/>
      </c>
      <c r="AU118" s="251" t="str">
        <f>IF(ISNUMBER('Transformed 2016'!$AK109),"","X")</f>
        <v/>
      </c>
      <c r="AV118" s="265" t="str">
        <f>IF(ISNUMBER('Transformed 2019 new'!$AK109),"","X")</f>
        <v/>
      </c>
      <c r="AW118" s="251" t="str">
        <f>IF(ISNUMBER('Transformed 2007'!$AM109),"","X")</f>
        <v/>
      </c>
      <c r="AX118" s="251" t="str">
        <f>IF(ISNUMBER('Transformed 2010'!$AM109),"","X")</f>
        <v/>
      </c>
      <c r="AY118" s="251" t="str">
        <f>IF(ISNUMBER('Transformed 2013'!$AM109),"","X")</f>
        <v/>
      </c>
      <c r="AZ118" s="251" t="str">
        <f>IF(ISNUMBER('Transformed 2016'!$AM109),"","X")</f>
        <v/>
      </c>
      <c r="BA118" s="265" t="str">
        <f>IF(ISNUMBER('Transformed 2019 new'!$AM109),"","X")</f>
        <v/>
      </c>
      <c r="BB118" s="251" t="str">
        <f>IF(ISNUMBER('Transformed 2007'!$AO109),"","X")</f>
        <v/>
      </c>
      <c r="BC118" s="251" t="str">
        <f>IF(ISNUMBER('Transformed 2010'!$AO109),"","X")</f>
        <v/>
      </c>
      <c r="BD118" s="251" t="str">
        <f>IF(ISNUMBER('Transformed 2013'!$AO109),"","X")</f>
        <v/>
      </c>
      <c r="BE118" s="251" t="str">
        <f>IF(ISNUMBER('Transformed 2016'!$AO109),"","X")</f>
        <v/>
      </c>
      <c r="BF118" s="265" t="str">
        <f>IF(ISNUMBER('Transformed 2019 new'!$AO109),"","X")</f>
        <v/>
      </c>
    </row>
    <row r="119" spans="1:58" s="239" customFormat="1" ht="12.75" x14ac:dyDescent="0.2">
      <c r="A119" s="240" t="s">
        <v>117</v>
      </c>
      <c r="B119" s="64" t="s">
        <v>117</v>
      </c>
      <c r="C119" s="238">
        <f>'Transformed 2007'!Y110</f>
        <v>0.55053959365843896</v>
      </c>
      <c r="D119" s="238">
        <f>'Transformed 2010'!Y110</f>
        <v>0.56736815001298091</v>
      </c>
      <c r="E119" s="238">
        <f>'Transformed 2013'!Y110</f>
        <v>0.62022463037011533</v>
      </c>
      <c r="F119" s="238">
        <f>'Transformed 2016'!Y110</f>
        <v>0.62771408654711114</v>
      </c>
      <c r="G119" s="238">
        <f>'Transformed 2019 new'!Y110</f>
        <v>0.61943990018296313</v>
      </c>
      <c r="H119" s="239">
        <v>1</v>
      </c>
      <c r="Q119" s="250">
        <f t="shared" si="13"/>
        <v>1.0305673861578475</v>
      </c>
      <c r="R119" s="250">
        <f t="shared" si="13"/>
        <v>1.0931608169332825</v>
      </c>
      <c r="S119" s="250">
        <f t="shared" si="13"/>
        <v>1.0120753930274045</v>
      </c>
      <c r="T119" s="250">
        <f t="shared" si="13"/>
        <v>0.98681854280240533</v>
      </c>
      <c r="U119" s="272">
        <f t="shared" si="14"/>
        <v>1.1251505020132497</v>
      </c>
      <c r="W119" s="251" t="str">
        <f>IF(ISNUMBER('Transformed 2007'!AE110),IF(ISNUMBER('Transformed 2007'!AG110),IF(ISNUMBER('Transformed 2010'!AI110),IF(ISNUMBER('Transformed 2007'!AK110),IF(ISNUMBER('Transformed 2007'!AM110),IF(ISNUMBER('Transformed 2007'!AO110),"","X"),"X"),"X"),"X"),"X"),"X")</f>
        <v/>
      </c>
      <c r="X119" s="251" t="str">
        <f>IF(ISNUMBER('Transformed 2010'!AE110),IF(ISNUMBER('Transformed 2010'!AG110),IF(ISNUMBER('Transformed 2010'!AI110),IF(ISNUMBER('Transformed 2010'!AK110),IF(ISNUMBER('Transformed 2010'!AM110),IF(ISNUMBER('Transformed 2010'!AO110),"","X"),"X"),"X"),"X"),"X"),"X")</f>
        <v/>
      </c>
      <c r="Y119" s="251" t="str">
        <f>IF(ISNUMBER('Transformed 2013'!AE110),IF(ISNUMBER('Transformed 2013'!AG110),IF(ISNUMBER('Transformed 2013'!AI110),IF(ISNUMBER('Transformed 2013'!AK110),IF(ISNUMBER('Transformed 2013'!AM110),IF(ISNUMBER('Transformed 2013'!AO110),"","X"),"X"),"X"),"X"),"X"),"X")</f>
        <v/>
      </c>
      <c r="Z119" s="251" t="str">
        <f>IF(ISNUMBER('Transformed 2016'!AE110),IF(ISNUMBER('Transformed 2016'!AG110),IF(ISNUMBER('Transformed 2016'!AI110),IF(ISNUMBER('Transformed 2016'!AK110),IF(ISNUMBER('Transformed 2016'!AM110),IF(ISNUMBER('Transformed 2016'!AO110),"","X"),"X"),"X"),"X"),"X"),"X")</f>
        <v/>
      </c>
      <c r="AA119" s="251" t="str">
        <f>IF(ISNUMBER('Transformed 2019 new'!AE110),IF(ISNUMBER('Transformed 2019 new'!AG110),IF(ISNUMBER('Transformed 2019 new'!AI110),IF(ISNUMBER('Transformed 2019 new'!AK110),IF(ISNUMBER('Transformed 2019 new'!AM110),IF(ISNUMBER('Transformed 2019 new'!AO110),"","X"),"X"),"X"),"X"),"X"),"X")</f>
        <v/>
      </c>
      <c r="AB119" s="259"/>
      <c r="AC119" s="251" t="str">
        <f>IF(ISNUMBER('Transformed 2007'!$AE110),"","X")</f>
        <v/>
      </c>
      <c r="AD119" s="251" t="str">
        <f>IF(ISNUMBER('Transformed 2010'!$AE110),"","X")</f>
        <v/>
      </c>
      <c r="AE119" s="251" t="str">
        <f>IF(ISNUMBER('Transformed 2013'!$AE110),"","X")</f>
        <v/>
      </c>
      <c r="AF119" s="251" t="str">
        <f>IF(ISNUMBER('Transformed 2016'!$AE110),"","X")</f>
        <v/>
      </c>
      <c r="AG119" s="265" t="str">
        <f>IF(ISNUMBER('Transformed 2019 new'!$AE110),"","X")</f>
        <v/>
      </c>
      <c r="AH119" s="251" t="str">
        <f>IF(ISNUMBER('Transformed 2007'!$AG110),"","X")</f>
        <v/>
      </c>
      <c r="AI119" s="251" t="str">
        <f>IF(ISNUMBER('Transformed 2010'!$AG110),"","X")</f>
        <v/>
      </c>
      <c r="AJ119" s="251" t="str">
        <f>IF(ISNUMBER('Transformed 2013'!$AG110),"","X")</f>
        <v/>
      </c>
      <c r="AK119" s="251" t="str">
        <f>IF(ISNUMBER('Transformed 2016'!$AG110),"","X")</f>
        <v/>
      </c>
      <c r="AL119" s="265" t="str">
        <f>IF(ISNUMBER('Transformed 2019 new'!$AG110),"","X")</f>
        <v/>
      </c>
      <c r="AM119" s="251" t="str">
        <f>IF(ISNUMBER('Transformed 2007'!$AI110),"","X")</f>
        <v/>
      </c>
      <c r="AN119" s="251" t="str">
        <f>IF(ISNUMBER('Transformed 2010'!$AI110),"","X")</f>
        <v/>
      </c>
      <c r="AO119" s="251" t="str">
        <f>IF(ISNUMBER('Transformed 2013'!$AI110),"","X")</f>
        <v/>
      </c>
      <c r="AP119" s="251" t="str">
        <f>IF(ISNUMBER('Transformed 2016'!$AI110),"","X")</f>
        <v/>
      </c>
      <c r="AQ119" s="265" t="str">
        <f>IF(ISNUMBER('Transformed 2019 new'!$AI110),"","X")</f>
        <v/>
      </c>
      <c r="AR119" s="251" t="str">
        <f>IF(ISNUMBER('Transformed 2007'!$AK110),"","X")</f>
        <v/>
      </c>
      <c r="AS119" s="251" t="str">
        <f>IF(ISNUMBER('Transformed 2010'!$AK110),"","X")</f>
        <v/>
      </c>
      <c r="AT119" s="251" t="str">
        <f>IF(ISNUMBER('Transformed 2013'!$AK110),"","X")</f>
        <v/>
      </c>
      <c r="AU119" s="251" t="str">
        <f>IF(ISNUMBER('Transformed 2016'!$AK110),"","X")</f>
        <v/>
      </c>
      <c r="AV119" s="265" t="str">
        <f>IF(ISNUMBER('Transformed 2019 new'!$AK110),"","X")</f>
        <v/>
      </c>
      <c r="AW119" s="251" t="str">
        <f>IF(ISNUMBER('Transformed 2007'!$AM110),"","X")</f>
        <v/>
      </c>
      <c r="AX119" s="251" t="str">
        <f>IF(ISNUMBER('Transformed 2010'!$AM110),"","X")</f>
        <v/>
      </c>
      <c r="AY119" s="251" t="str">
        <f>IF(ISNUMBER('Transformed 2013'!$AM110),"","X")</f>
        <v/>
      </c>
      <c r="AZ119" s="251" t="str">
        <f>IF(ISNUMBER('Transformed 2016'!$AM110),"","X")</f>
        <v/>
      </c>
      <c r="BA119" s="265" t="str">
        <f>IF(ISNUMBER('Transformed 2019 new'!$AM110),"","X")</f>
        <v/>
      </c>
      <c r="BB119" s="251" t="str">
        <f>IF(ISNUMBER('Transformed 2007'!$AO110),"","X")</f>
        <v/>
      </c>
      <c r="BC119" s="251" t="str">
        <f>IF(ISNUMBER('Transformed 2010'!$AO110),"","X")</f>
        <v/>
      </c>
      <c r="BD119" s="251" t="str">
        <f>IF(ISNUMBER('Transformed 2013'!$AO110),"","X")</f>
        <v/>
      </c>
      <c r="BE119" s="251" t="str">
        <f>IF(ISNUMBER('Transformed 2016'!$AO110),"","X")</f>
        <v/>
      </c>
      <c r="BF119" s="265" t="str">
        <f>IF(ISNUMBER('Transformed 2019 new'!$AO110),"","X")</f>
        <v/>
      </c>
    </row>
    <row r="120" spans="1:58" s="239" customFormat="1" ht="12.75" x14ac:dyDescent="0.2">
      <c r="A120" s="240" t="s">
        <v>118</v>
      </c>
      <c r="B120" s="225" t="s">
        <v>118</v>
      </c>
      <c r="C120" s="238">
        <f>'Transformed 2007'!Y111</f>
        <v>0.32497818685298474</v>
      </c>
      <c r="D120" s="238">
        <f>'Transformed 2010'!Y111</f>
        <v>0.31787610720755122</v>
      </c>
      <c r="E120" s="238">
        <f>'Transformed 2013'!Y111</f>
        <v>0.32226995039019574</v>
      </c>
      <c r="F120" s="238">
        <f>'Transformed 2016'!Y111</f>
        <v>0.34041452785833415</v>
      </c>
      <c r="G120" s="238">
        <f>'Transformed 2019 new'!Y111</f>
        <v>0.35682665593624874</v>
      </c>
      <c r="I120" s="239">
        <v>1</v>
      </c>
      <c r="Q120" s="250">
        <f t="shared" si="13"/>
        <v>0.97814598046038581</v>
      </c>
      <c r="R120" s="250">
        <f t="shared" si="13"/>
        <v>1.0138225021730736</v>
      </c>
      <c r="S120" s="250">
        <f t="shared" si="13"/>
        <v>1.0563024180385712</v>
      </c>
      <c r="T120" s="250">
        <f t="shared" si="13"/>
        <v>1.0482121846595942</v>
      </c>
      <c r="U120" s="272">
        <f t="shared" si="14"/>
        <v>1.0980018671150742</v>
      </c>
      <c r="W120" s="251" t="str">
        <f>IF(ISNUMBER('Transformed 2007'!AE111),IF(ISNUMBER('Transformed 2007'!AG111),IF(ISNUMBER('Transformed 2010'!AI111),IF(ISNUMBER('Transformed 2007'!AK111),IF(ISNUMBER('Transformed 2007'!AM111),IF(ISNUMBER('Transformed 2007'!AO111),"","X"),"X"),"X"),"X"),"X"),"X")</f>
        <v/>
      </c>
      <c r="X120" s="251" t="str">
        <f>IF(ISNUMBER('Transformed 2010'!AE111),IF(ISNUMBER('Transformed 2010'!AG111),IF(ISNUMBER('Transformed 2010'!AI111),IF(ISNUMBER('Transformed 2010'!AK111),IF(ISNUMBER('Transformed 2010'!AM111),IF(ISNUMBER('Transformed 2010'!AO111),"","X"),"X"),"X"),"X"),"X"),"X")</f>
        <v/>
      </c>
      <c r="Y120" s="251" t="str">
        <f>IF(ISNUMBER('Transformed 2013'!AE111),IF(ISNUMBER('Transformed 2013'!AG111),IF(ISNUMBER('Transformed 2013'!AI111),IF(ISNUMBER('Transformed 2013'!AK111),IF(ISNUMBER('Transformed 2013'!AM111),IF(ISNUMBER('Transformed 2013'!AO111),"","X"),"X"),"X"),"X"),"X"),"X")</f>
        <v/>
      </c>
      <c r="Z120" s="251" t="str">
        <f>IF(ISNUMBER('Transformed 2016'!AE111),IF(ISNUMBER('Transformed 2016'!AG111),IF(ISNUMBER('Transformed 2016'!AI111),IF(ISNUMBER('Transformed 2016'!AK111),IF(ISNUMBER('Transformed 2016'!AM111),IF(ISNUMBER('Transformed 2016'!AO111),"","X"),"X"),"X"),"X"),"X"),"X")</f>
        <v/>
      </c>
      <c r="AA120" s="251" t="str">
        <f>IF(ISNUMBER('Transformed 2019 new'!AE111),IF(ISNUMBER('Transformed 2019 new'!AG111),IF(ISNUMBER('Transformed 2019 new'!AI111),IF(ISNUMBER('Transformed 2019 new'!AK111),IF(ISNUMBER('Transformed 2019 new'!AM111),IF(ISNUMBER('Transformed 2019 new'!AO111),"","X"),"X"),"X"),"X"),"X"),"X")</f>
        <v/>
      </c>
      <c r="AB120" s="259"/>
      <c r="AC120" s="251" t="str">
        <f>IF(ISNUMBER('Transformed 2007'!$AE111),"","X")</f>
        <v/>
      </c>
      <c r="AD120" s="251" t="str">
        <f>IF(ISNUMBER('Transformed 2010'!$AE111),"","X")</f>
        <v/>
      </c>
      <c r="AE120" s="251" t="str">
        <f>IF(ISNUMBER('Transformed 2013'!$AE111),"","X")</f>
        <v/>
      </c>
      <c r="AF120" s="251" t="str">
        <f>IF(ISNUMBER('Transformed 2016'!$AE111),"","X")</f>
        <v/>
      </c>
      <c r="AG120" s="265" t="str">
        <f>IF(ISNUMBER('Transformed 2019 new'!$AE111),"","X")</f>
        <v/>
      </c>
      <c r="AH120" s="251" t="str">
        <f>IF(ISNUMBER('Transformed 2007'!$AG111),"","X")</f>
        <v/>
      </c>
      <c r="AI120" s="251" t="str">
        <f>IF(ISNUMBER('Transformed 2010'!$AG111),"","X")</f>
        <v/>
      </c>
      <c r="AJ120" s="251" t="str">
        <f>IF(ISNUMBER('Transformed 2013'!$AG111),"","X")</f>
        <v/>
      </c>
      <c r="AK120" s="251" t="str">
        <f>IF(ISNUMBER('Transformed 2016'!$AG111),"","X")</f>
        <v/>
      </c>
      <c r="AL120" s="265" t="str">
        <f>IF(ISNUMBER('Transformed 2019 new'!$AG111),"","X")</f>
        <v/>
      </c>
      <c r="AM120" s="251" t="str">
        <f>IF(ISNUMBER('Transformed 2007'!$AI111),"","X")</f>
        <v/>
      </c>
      <c r="AN120" s="251" t="str">
        <f>IF(ISNUMBER('Transformed 2010'!$AI111),"","X")</f>
        <v/>
      </c>
      <c r="AO120" s="251" t="str">
        <f>IF(ISNUMBER('Transformed 2013'!$AI111),"","X")</f>
        <v/>
      </c>
      <c r="AP120" s="251" t="str">
        <f>IF(ISNUMBER('Transformed 2016'!$AI111),"","X")</f>
        <v/>
      </c>
      <c r="AQ120" s="265" t="str">
        <f>IF(ISNUMBER('Transformed 2019 new'!$AI111),"","X")</f>
        <v/>
      </c>
      <c r="AR120" s="251" t="str">
        <f>IF(ISNUMBER('Transformed 2007'!$AK111),"","X")</f>
        <v/>
      </c>
      <c r="AS120" s="251" t="str">
        <f>IF(ISNUMBER('Transformed 2010'!$AK111),"","X")</f>
        <v/>
      </c>
      <c r="AT120" s="251" t="str">
        <f>IF(ISNUMBER('Transformed 2013'!$AK111),"","X")</f>
        <v/>
      </c>
      <c r="AU120" s="251" t="str">
        <f>IF(ISNUMBER('Transformed 2016'!$AK111),"","X")</f>
        <v/>
      </c>
      <c r="AV120" s="265" t="str">
        <f>IF(ISNUMBER('Transformed 2019 new'!$AK111),"","X")</f>
        <v/>
      </c>
      <c r="AW120" s="251" t="str">
        <f>IF(ISNUMBER('Transformed 2007'!$AM111),"","X")</f>
        <v/>
      </c>
      <c r="AX120" s="251" t="str">
        <f>IF(ISNUMBER('Transformed 2010'!$AM111),"","X")</f>
        <v/>
      </c>
      <c r="AY120" s="251" t="str">
        <f>IF(ISNUMBER('Transformed 2013'!$AM111),"","X")</f>
        <v/>
      </c>
      <c r="AZ120" s="251" t="str">
        <f>IF(ISNUMBER('Transformed 2016'!$AM111),"","X")</f>
        <v/>
      </c>
      <c r="BA120" s="265" t="str">
        <f>IF(ISNUMBER('Transformed 2019 new'!$AM111),"","X")</f>
        <v/>
      </c>
      <c r="BB120" s="251" t="str">
        <f>IF(ISNUMBER('Transformed 2007'!$AO111),"","X")</f>
        <v/>
      </c>
      <c r="BC120" s="251" t="str">
        <f>IF(ISNUMBER('Transformed 2010'!$AO111),"","X")</f>
        <v/>
      </c>
      <c r="BD120" s="251" t="str">
        <f>IF(ISNUMBER('Transformed 2013'!$AO111),"","X")</f>
        <v/>
      </c>
      <c r="BE120" s="251" t="str">
        <f>IF(ISNUMBER('Transformed 2016'!$AO111),"","X")</f>
        <v/>
      </c>
      <c r="BF120" s="265" t="str">
        <f>IF(ISNUMBER('Transformed 2019 new'!$AO111),"","X")</f>
        <v/>
      </c>
    </row>
    <row r="121" spans="1:58" s="239" customFormat="1" ht="12.75" x14ac:dyDescent="0.2">
      <c r="A121" s="240" t="s">
        <v>119</v>
      </c>
      <c r="B121" s="225" t="s">
        <v>119</v>
      </c>
      <c r="C121" s="238">
        <f>'Transformed 2007'!Y112</f>
        <v>0.5199920829803526</v>
      </c>
      <c r="D121" s="238">
        <f>'Transformed 2010'!Y112</f>
        <v>0.5582269548499954</v>
      </c>
      <c r="E121" s="238">
        <f>'Transformed 2013'!Y112</f>
        <v>0.63388939520297938</v>
      </c>
      <c r="F121" s="238">
        <f>'Transformed 2016'!Y112</f>
        <v>0.58064135218854085</v>
      </c>
      <c r="G121" s="238">
        <f>'Transformed 2019 new'!Y112</f>
        <v>0.53439980988696878</v>
      </c>
      <c r="N121" s="239">
        <v>1</v>
      </c>
      <c r="Q121" s="250">
        <f t="shared" si="13"/>
        <v>1.0735297192420667</v>
      </c>
      <c r="R121" s="250">
        <f t="shared" si="13"/>
        <v>1.1355406429152382</v>
      </c>
      <c r="S121" s="250">
        <f t="shared" si="13"/>
        <v>0.91599789581999891</v>
      </c>
      <c r="T121" s="250">
        <f t="shared" si="13"/>
        <v>0.92036126581877187</v>
      </c>
      <c r="U121" s="272">
        <f t="shared" si="14"/>
        <v>1.0277075889771972</v>
      </c>
      <c r="W121" s="251" t="str">
        <f>IF(ISNUMBER('Transformed 2007'!AE112),IF(ISNUMBER('Transformed 2007'!AG112),IF(ISNUMBER('Transformed 2010'!AI112),IF(ISNUMBER('Transformed 2007'!AK112),IF(ISNUMBER('Transformed 2007'!AM112),IF(ISNUMBER('Transformed 2007'!AO112),"","X"),"X"),"X"),"X"),"X"),"X")</f>
        <v/>
      </c>
      <c r="X121" s="251" t="str">
        <f>IF(ISNUMBER('Transformed 2010'!AE112),IF(ISNUMBER('Transformed 2010'!AG112),IF(ISNUMBER('Transformed 2010'!AI112),IF(ISNUMBER('Transformed 2010'!AK112),IF(ISNUMBER('Transformed 2010'!AM112),IF(ISNUMBER('Transformed 2010'!AO112),"","X"),"X"),"X"),"X"),"X"),"X")</f>
        <v/>
      </c>
      <c r="Y121" s="251" t="str">
        <f>IF(ISNUMBER('Transformed 2013'!AE112),IF(ISNUMBER('Transformed 2013'!AG112),IF(ISNUMBER('Transformed 2013'!AI112),IF(ISNUMBER('Transformed 2013'!AK112),IF(ISNUMBER('Transformed 2013'!AM112),IF(ISNUMBER('Transformed 2013'!AO112),"","X"),"X"),"X"),"X"),"X"),"X")</f>
        <v/>
      </c>
      <c r="Z121" s="251" t="str">
        <f>IF(ISNUMBER('Transformed 2016'!AE112),IF(ISNUMBER('Transformed 2016'!AG112),IF(ISNUMBER('Transformed 2016'!AI112),IF(ISNUMBER('Transformed 2016'!AK112),IF(ISNUMBER('Transformed 2016'!AM112),IF(ISNUMBER('Transformed 2016'!AO112),"","X"),"X"),"X"),"X"),"X"),"X")</f>
        <v/>
      </c>
      <c r="AA121" s="251" t="str">
        <f>IF(ISNUMBER('Transformed 2019 new'!AE112),IF(ISNUMBER('Transformed 2019 new'!AG112),IF(ISNUMBER('Transformed 2019 new'!AI112),IF(ISNUMBER('Transformed 2019 new'!AK112),IF(ISNUMBER('Transformed 2019 new'!AM112),IF(ISNUMBER('Transformed 2019 new'!AO112),"","X"),"X"),"X"),"X"),"X"),"X")</f>
        <v/>
      </c>
      <c r="AB121" s="259"/>
      <c r="AC121" s="251" t="str">
        <f>IF(ISNUMBER('Transformed 2007'!$AE112),"","X")</f>
        <v/>
      </c>
      <c r="AD121" s="251" t="str">
        <f>IF(ISNUMBER('Transformed 2010'!$AE112),"","X")</f>
        <v/>
      </c>
      <c r="AE121" s="251" t="str">
        <f>IF(ISNUMBER('Transformed 2013'!$AE112),"","X")</f>
        <v/>
      </c>
      <c r="AF121" s="251" t="str">
        <f>IF(ISNUMBER('Transformed 2016'!$AE112),"","X")</f>
        <v/>
      </c>
      <c r="AG121" s="265" t="str">
        <f>IF(ISNUMBER('Transformed 2019 new'!$AE112),"","X")</f>
        <v/>
      </c>
      <c r="AH121" s="251" t="str">
        <f>IF(ISNUMBER('Transformed 2007'!$AG112),"","X")</f>
        <v/>
      </c>
      <c r="AI121" s="251" t="str">
        <f>IF(ISNUMBER('Transformed 2010'!$AG112),"","X")</f>
        <v/>
      </c>
      <c r="AJ121" s="251" t="str">
        <f>IF(ISNUMBER('Transformed 2013'!$AG112),"","X")</f>
        <v/>
      </c>
      <c r="AK121" s="251" t="str">
        <f>IF(ISNUMBER('Transformed 2016'!$AG112),"","X")</f>
        <v/>
      </c>
      <c r="AL121" s="265" t="str">
        <f>IF(ISNUMBER('Transformed 2019 new'!$AG112),"","X")</f>
        <v/>
      </c>
      <c r="AM121" s="251" t="str">
        <f>IF(ISNUMBER('Transformed 2007'!$AI112),"","X")</f>
        <v/>
      </c>
      <c r="AN121" s="251" t="str">
        <f>IF(ISNUMBER('Transformed 2010'!$AI112),"","X")</f>
        <v/>
      </c>
      <c r="AO121" s="251" t="str">
        <f>IF(ISNUMBER('Transformed 2013'!$AI112),"","X")</f>
        <v/>
      </c>
      <c r="AP121" s="251" t="str">
        <f>IF(ISNUMBER('Transformed 2016'!$AI112),"","X")</f>
        <v/>
      </c>
      <c r="AQ121" s="265" t="str">
        <f>IF(ISNUMBER('Transformed 2019 new'!$AI112),"","X")</f>
        <v/>
      </c>
      <c r="AR121" s="251" t="str">
        <f>IF(ISNUMBER('Transformed 2007'!$AK112),"","X")</f>
        <v/>
      </c>
      <c r="AS121" s="251" t="str">
        <f>IF(ISNUMBER('Transformed 2010'!$AK112),"","X")</f>
        <v/>
      </c>
      <c r="AT121" s="251" t="str">
        <f>IF(ISNUMBER('Transformed 2013'!$AK112),"","X")</f>
        <v/>
      </c>
      <c r="AU121" s="251" t="str">
        <f>IF(ISNUMBER('Transformed 2016'!$AK112),"","X")</f>
        <v/>
      </c>
      <c r="AV121" s="265" t="str">
        <f>IF(ISNUMBER('Transformed 2019 new'!$AK112),"","X")</f>
        <v/>
      </c>
      <c r="AW121" s="251" t="str">
        <f>IF(ISNUMBER('Transformed 2007'!$AM112),"","X")</f>
        <v/>
      </c>
      <c r="AX121" s="251" t="str">
        <f>IF(ISNUMBER('Transformed 2010'!$AM112),"","X")</f>
        <v/>
      </c>
      <c r="AY121" s="251" t="str">
        <f>IF(ISNUMBER('Transformed 2013'!$AM112),"","X")</f>
        <v/>
      </c>
      <c r="AZ121" s="251" t="str">
        <f>IF(ISNUMBER('Transformed 2016'!$AM112),"","X")</f>
        <v/>
      </c>
      <c r="BA121" s="265" t="str">
        <f>IF(ISNUMBER('Transformed 2019 new'!$AM112),"","X")</f>
        <v/>
      </c>
      <c r="BB121" s="251" t="str">
        <f>IF(ISNUMBER('Transformed 2007'!$AO112),"","X")</f>
        <v/>
      </c>
      <c r="BC121" s="251" t="str">
        <f>IF(ISNUMBER('Transformed 2010'!$AO112),"","X")</f>
        <v/>
      </c>
      <c r="BD121" s="251" t="str">
        <f>IF(ISNUMBER('Transformed 2013'!$AO112),"","X")</f>
        <v/>
      </c>
      <c r="BE121" s="251" t="str">
        <f>IF(ISNUMBER('Transformed 2016'!$AO112),"","X")</f>
        <v/>
      </c>
      <c r="BF121" s="265" t="str">
        <f>IF(ISNUMBER('Transformed 2019 new'!$AO112),"","X")</f>
        <v/>
      </c>
    </row>
    <row r="122" spans="1:58" s="239" customFormat="1" ht="12.75" x14ac:dyDescent="0.2">
      <c r="A122" s="277" t="s">
        <v>120</v>
      </c>
      <c r="B122" s="266" t="s">
        <v>120</v>
      </c>
      <c r="C122" s="238"/>
      <c r="D122" s="238"/>
      <c r="E122" s="238"/>
      <c r="F122" s="238"/>
      <c r="G122" s="238"/>
      <c r="J122" s="239">
        <v>1</v>
      </c>
      <c r="U122" s="273"/>
      <c r="V122" s="276" t="s">
        <v>681</v>
      </c>
      <c r="W122" s="251" t="str">
        <f>IF(ISNUMBER('Transformed 2007'!AE113),IF(ISNUMBER('Transformed 2007'!AG113),IF(ISNUMBER('Transformed 2010'!AI113),IF(ISNUMBER('Transformed 2007'!AK113),IF(ISNUMBER('Transformed 2007'!AM113),IF(ISNUMBER('Transformed 2007'!AO113),"","X"),"X"),"X"),"X"),"X"),"X")</f>
        <v>X</v>
      </c>
      <c r="X122" s="251" t="str">
        <f>IF(ISNUMBER('Transformed 2010'!AE113),IF(ISNUMBER('Transformed 2010'!AG113),IF(ISNUMBER('Transformed 2010'!AI113),IF(ISNUMBER('Transformed 2010'!AK113),IF(ISNUMBER('Transformed 2010'!AM113),IF(ISNUMBER('Transformed 2010'!AO113),"","X"),"X"),"X"),"X"),"X"),"X")</f>
        <v>X</v>
      </c>
      <c r="Y122" s="251" t="str">
        <f>IF(ISNUMBER('Transformed 2013'!AE113),IF(ISNUMBER('Transformed 2013'!AG113),IF(ISNUMBER('Transformed 2013'!AI113),IF(ISNUMBER('Transformed 2013'!AK113),IF(ISNUMBER('Transformed 2013'!AM113),IF(ISNUMBER('Transformed 2013'!AO113),"","X"),"X"),"X"),"X"),"X"),"X")</f>
        <v>X</v>
      </c>
      <c r="Z122" s="251" t="str">
        <f>IF(ISNUMBER('Transformed 2016'!AE113),IF(ISNUMBER('Transformed 2016'!AG113),IF(ISNUMBER('Transformed 2016'!AI113),IF(ISNUMBER('Transformed 2016'!AK113),IF(ISNUMBER('Transformed 2016'!AM113),IF(ISNUMBER('Transformed 2016'!AO113),"","X"),"X"),"X"),"X"),"X"),"X")</f>
        <v>X</v>
      </c>
      <c r="AA122" s="251" t="str">
        <f>IF(ISNUMBER('Transformed 2019 new'!AE113),IF(ISNUMBER('Transformed 2019 new'!AG113),IF(ISNUMBER('Transformed 2019 new'!AI113),IF(ISNUMBER('Transformed 2019 new'!AK113),IF(ISNUMBER('Transformed 2019 new'!AM113),IF(ISNUMBER('Transformed 2019 new'!AO113),"","X"),"X"),"X"),"X"),"X"),"X")</f>
        <v>X</v>
      </c>
      <c r="AB122" s="259"/>
      <c r="AC122" s="251" t="str">
        <f>IF(ISNUMBER('Transformed 2007'!$AE113),"","X")</f>
        <v/>
      </c>
      <c r="AD122" s="251" t="str">
        <f>IF(ISNUMBER('Transformed 2010'!$AE113),"","X")</f>
        <v/>
      </c>
      <c r="AE122" s="251" t="str">
        <f>IF(ISNUMBER('Transformed 2013'!$AE113),"","X")</f>
        <v/>
      </c>
      <c r="AF122" s="251" t="str">
        <f>IF(ISNUMBER('Transformed 2016'!$AE113),"","X")</f>
        <v/>
      </c>
      <c r="AG122" s="265" t="str">
        <f>IF(ISNUMBER('Transformed 2019 new'!$AE113),"","X")</f>
        <v/>
      </c>
      <c r="AH122" s="251" t="str">
        <f>IF(ISNUMBER('Transformed 2007'!$AG113),"","X")</f>
        <v>X</v>
      </c>
      <c r="AI122" s="251" t="str">
        <f>IF(ISNUMBER('Transformed 2010'!$AG113),"","X")</f>
        <v>X</v>
      </c>
      <c r="AJ122" s="251" t="str">
        <f>IF(ISNUMBER('Transformed 2013'!$AG113),"","X")</f>
        <v>X</v>
      </c>
      <c r="AK122" s="251" t="str">
        <f>IF(ISNUMBER('Transformed 2016'!$AG113),"","X")</f>
        <v>X</v>
      </c>
      <c r="AL122" s="265" t="str">
        <f>IF(ISNUMBER('Transformed 2019 new'!$AG113),"","X")</f>
        <v>X</v>
      </c>
      <c r="AM122" s="251" t="str">
        <f>IF(ISNUMBER('Transformed 2007'!$AI113),"","X")</f>
        <v/>
      </c>
      <c r="AN122" s="251" t="str">
        <f>IF(ISNUMBER('Transformed 2010'!$AI113),"","X")</f>
        <v/>
      </c>
      <c r="AO122" s="251" t="str">
        <f>IF(ISNUMBER('Transformed 2013'!$AI113),"","X")</f>
        <v/>
      </c>
      <c r="AP122" s="251" t="str">
        <f>IF(ISNUMBER('Transformed 2016'!$AI113),"","X")</f>
        <v/>
      </c>
      <c r="AQ122" s="265" t="str">
        <f>IF(ISNUMBER('Transformed 2019 new'!$AI113),"","X")</f>
        <v/>
      </c>
      <c r="AR122" s="251" t="str">
        <f>IF(ISNUMBER('Transformed 2007'!$AK113),"","X")</f>
        <v/>
      </c>
      <c r="AS122" s="251" t="str">
        <f>IF(ISNUMBER('Transformed 2010'!$AK113),"","X")</f>
        <v/>
      </c>
      <c r="AT122" s="251" t="str">
        <f>IF(ISNUMBER('Transformed 2013'!$AK113),"","X")</f>
        <v/>
      </c>
      <c r="AU122" s="251" t="str">
        <f>IF(ISNUMBER('Transformed 2016'!$AK113),"","X")</f>
        <v/>
      </c>
      <c r="AV122" s="265" t="str">
        <f>IF(ISNUMBER('Transformed 2019 new'!$AK113),"","X")</f>
        <v/>
      </c>
      <c r="AW122" s="251" t="str">
        <f>IF(ISNUMBER('Transformed 2007'!$AM113),"","X")</f>
        <v/>
      </c>
      <c r="AX122" s="251" t="str">
        <f>IF(ISNUMBER('Transformed 2010'!$AM113),"","X")</f>
        <v/>
      </c>
      <c r="AY122" s="251" t="str">
        <f>IF(ISNUMBER('Transformed 2013'!$AM113),"","X")</f>
        <v/>
      </c>
      <c r="AZ122" s="251" t="str">
        <f>IF(ISNUMBER('Transformed 2016'!$AM113),"","X")</f>
        <v/>
      </c>
      <c r="BA122" s="265" t="str">
        <f>IF(ISNUMBER('Transformed 2019 new'!$AM113),"","X")</f>
        <v/>
      </c>
      <c r="BB122" s="251" t="str">
        <f>IF(ISNUMBER('Transformed 2007'!$AO113),"","X")</f>
        <v/>
      </c>
      <c r="BC122" s="251" t="str">
        <f>IF(ISNUMBER('Transformed 2010'!$AO113),"","X")</f>
        <v/>
      </c>
      <c r="BD122" s="251" t="str">
        <f>IF(ISNUMBER('Transformed 2013'!$AO113),"","X")</f>
        <v/>
      </c>
      <c r="BE122" s="251" t="str">
        <f>IF(ISNUMBER('Transformed 2016'!$AO113),"","X")</f>
        <v/>
      </c>
      <c r="BF122" s="265" t="str">
        <f>IF(ISNUMBER('Transformed 2019 new'!$AO113),"","X")</f>
        <v/>
      </c>
    </row>
    <row r="123" spans="1:58" s="239" customFormat="1" ht="12.75" x14ac:dyDescent="0.2">
      <c r="A123" s="240" t="s">
        <v>121</v>
      </c>
      <c r="B123" s="225" t="s">
        <v>121</v>
      </c>
      <c r="C123" s="238">
        <f>'Transformed 2007'!Y114</f>
        <v>0.3859100325354452</v>
      </c>
      <c r="D123" s="238">
        <f>'Transformed 2010'!Y114</f>
        <v>0.40852000599526661</v>
      </c>
      <c r="E123" s="238">
        <f>'Transformed 2013'!Y114</f>
        <v>0.44368069741401667</v>
      </c>
      <c r="F123" s="238">
        <f>'Transformed 2016'!Y114</f>
        <v>0.4552270148791952</v>
      </c>
      <c r="G123" s="238">
        <f>'Transformed 2019 new'!Y114</f>
        <v>0.51073497165331394</v>
      </c>
      <c r="N123" s="239">
        <v>1</v>
      </c>
      <c r="Q123" s="250">
        <f t="shared" si="13"/>
        <v>1.0585887164199204</v>
      </c>
      <c r="R123" s="250">
        <f t="shared" si="13"/>
        <v>1.0860684688699369</v>
      </c>
      <c r="S123" s="250">
        <f t="shared" si="13"/>
        <v>1.0260239346279341</v>
      </c>
      <c r="T123" s="250">
        <f t="shared" si="13"/>
        <v>1.1219346720643304</v>
      </c>
      <c r="U123" s="272">
        <f t="shared" si="14"/>
        <v>1.3234560612424704</v>
      </c>
      <c r="W123" s="251" t="str">
        <f>IF(ISNUMBER('Transformed 2007'!AE114),IF(ISNUMBER('Transformed 2007'!AG114),IF(ISNUMBER('Transformed 2010'!AI114),IF(ISNUMBER('Transformed 2007'!AK114),IF(ISNUMBER('Transformed 2007'!AM114),IF(ISNUMBER('Transformed 2007'!AO114),"","X"),"X"),"X"),"X"),"X"),"X")</f>
        <v/>
      </c>
      <c r="X123" s="251" t="str">
        <f>IF(ISNUMBER('Transformed 2010'!AE114),IF(ISNUMBER('Transformed 2010'!AG114),IF(ISNUMBER('Transformed 2010'!AI114),IF(ISNUMBER('Transformed 2010'!AK114),IF(ISNUMBER('Transformed 2010'!AM114),IF(ISNUMBER('Transformed 2010'!AO114),"","X"),"X"),"X"),"X"),"X"),"X")</f>
        <v/>
      </c>
      <c r="Y123" s="251" t="str">
        <f>IF(ISNUMBER('Transformed 2013'!AE114),IF(ISNUMBER('Transformed 2013'!AG114),IF(ISNUMBER('Transformed 2013'!AI114),IF(ISNUMBER('Transformed 2013'!AK114),IF(ISNUMBER('Transformed 2013'!AM114),IF(ISNUMBER('Transformed 2013'!AO114),"","X"),"X"),"X"),"X"),"X"),"X")</f>
        <v/>
      </c>
      <c r="Z123" s="251" t="str">
        <f>IF(ISNUMBER('Transformed 2016'!AE114),IF(ISNUMBER('Transformed 2016'!AG114),IF(ISNUMBER('Transformed 2016'!AI114),IF(ISNUMBER('Transformed 2016'!AK114),IF(ISNUMBER('Transformed 2016'!AM114),IF(ISNUMBER('Transformed 2016'!AO114),"","X"),"X"),"X"),"X"),"X"),"X")</f>
        <v/>
      </c>
      <c r="AA123" s="251" t="str">
        <f>IF(ISNUMBER('Transformed 2019 new'!AE114),IF(ISNUMBER('Transformed 2019 new'!AG114),IF(ISNUMBER('Transformed 2019 new'!AI114),IF(ISNUMBER('Transformed 2019 new'!AK114),IF(ISNUMBER('Transformed 2019 new'!AM114),IF(ISNUMBER('Transformed 2019 new'!AO114),"","X"),"X"),"X"),"X"),"X"),"X")</f>
        <v/>
      </c>
      <c r="AB123" s="259"/>
      <c r="AC123" s="251" t="str">
        <f>IF(ISNUMBER('Transformed 2007'!$AE114),"","X")</f>
        <v/>
      </c>
      <c r="AD123" s="251" t="str">
        <f>IF(ISNUMBER('Transformed 2010'!$AE114),"","X")</f>
        <v/>
      </c>
      <c r="AE123" s="251" t="str">
        <f>IF(ISNUMBER('Transformed 2013'!$AE114),"","X")</f>
        <v/>
      </c>
      <c r="AF123" s="251" t="str">
        <f>IF(ISNUMBER('Transformed 2016'!$AE114),"","X")</f>
        <v/>
      </c>
      <c r="AG123" s="265" t="str">
        <f>IF(ISNUMBER('Transformed 2019 new'!$AE114),"","X")</f>
        <v/>
      </c>
      <c r="AH123" s="251" t="str">
        <f>IF(ISNUMBER('Transformed 2007'!$AG114),"","X")</f>
        <v/>
      </c>
      <c r="AI123" s="251" t="str">
        <f>IF(ISNUMBER('Transformed 2010'!$AG114),"","X")</f>
        <v/>
      </c>
      <c r="AJ123" s="251" t="str">
        <f>IF(ISNUMBER('Transformed 2013'!$AG114),"","X")</f>
        <v/>
      </c>
      <c r="AK123" s="251" t="str">
        <f>IF(ISNUMBER('Transformed 2016'!$AG114),"","X")</f>
        <v/>
      </c>
      <c r="AL123" s="265" t="str">
        <f>IF(ISNUMBER('Transformed 2019 new'!$AG114),"","X")</f>
        <v/>
      </c>
      <c r="AM123" s="251" t="str">
        <f>IF(ISNUMBER('Transformed 2007'!$AI114),"","X")</f>
        <v/>
      </c>
      <c r="AN123" s="251" t="str">
        <f>IF(ISNUMBER('Transformed 2010'!$AI114),"","X")</f>
        <v/>
      </c>
      <c r="AO123" s="251" t="str">
        <f>IF(ISNUMBER('Transformed 2013'!$AI114),"","X")</f>
        <v/>
      </c>
      <c r="AP123" s="251" t="str">
        <f>IF(ISNUMBER('Transformed 2016'!$AI114),"","X")</f>
        <v/>
      </c>
      <c r="AQ123" s="265" t="str">
        <f>IF(ISNUMBER('Transformed 2019 new'!$AI114),"","X")</f>
        <v/>
      </c>
      <c r="AR123" s="251" t="str">
        <f>IF(ISNUMBER('Transformed 2007'!$AK114),"","X")</f>
        <v/>
      </c>
      <c r="AS123" s="251" t="str">
        <f>IF(ISNUMBER('Transformed 2010'!$AK114),"","X")</f>
        <v/>
      </c>
      <c r="AT123" s="251" t="str">
        <f>IF(ISNUMBER('Transformed 2013'!$AK114),"","X")</f>
        <v/>
      </c>
      <c r="AU123" s="251" t="str">
        <f>IF(ISNUMBER('Transformed 2016'!$AK114),"","X")</f>
        <v/>
      </c>
      <c r="AV123" s="265" t="str">
        <f>IF(ISNUMBER('Transformed 2019 new'!$AK114),"","X")</f>
        <v/>
      </c>
      <c r="AW123" s="251" t="str">
        <f>IF(ISNUMBER('Transformed 2007'!$AM114),"","X")</f>
        <v/>
      </c>
      <c r="AX123" s="251" t="str">
        <f>IF(ISNUMBER('Transformed 2010'!$AM114),"","X")</f>
        <v/>
      </c>
      <c r="AY123" s="251" t="str">
        <f>IF(ISNUMBER('Transformed 2013'!$AM114),"","X")</f>
        <v/>
      </c>
      <c r="AZ123" s="251" t="str">
        <f>IF(ISNUMBER('Transformed 2016'!$AM114),"","X")</f>
        <v/>
      </c>
      <c r="BA123" s="265" t="str">
        <f>IF(ISNUMBER('Transformed 2019 new'!$AM114),"","X")</f>
        <v/>
      </c>
      <c r="BB123" s="251" t="str">
        <f>IF(ISNUMBER('Transformed 2007'!$AO114),"","X")</f>
        <v/>
      </c>
      <c r="BC123" s="251" t="str">
        <f>IF(ISNUMBER('Transformed 2010'!$AO114),"","X")</f>
        <v/>
      </c>
      <c r="BD123" s="251" t="str">
        <f>IF(ISNUMBER('Transformed 2013'!$AO114),"","X")</f>
        <v/>
      </c>
      <c r="BE123" s="251" t="str">
        <f>IF(ISNUMBER('Transformed 2016'!$AO114),"","X")</f>
        <v/>
      </c>
      <c r="BF123" s="265" t="str">
        <f>IF(ISNUMBER('Transformed 2019 new'!$AO114),"","X")</f>
        <v/>
      </c>
    </row>
    <row r="124" spans="1:58" s="239" customFormat="1" ht="12.75" x14ac:dyDescent="0.2">
      <c r="A124" s="240" t="s">
        <v>122</v>
      </c>
      <c r="B124" s="225" t="s">
        <v>122</v>
      </c>
      <c r="C124" s="238">
        <f>'Transformed 2007'!Y115</f>
        <v>0.43551589982503502</v>
      </c>
      <c r="D124" s="238">
        <f>'Transformed 2010'!Y115</f>
        <v>0.43814380550985643</v>
      </c>
      <c r="E124" s="238">
        <f>'Transformed 2013'!Y115</f>
        <v>0.44898666466789211</v>
      </c>
      <c r="F124" s="238">
        <f>'Transformed 2016'!Y115</f>
        <v>0.47222227866878497</v>
      </c>
      <c r="G124" s="238">
        <f>'Transformed 2019 new'!Y115</f>
        <v>0.49092941868911444</v>
      </c>
      <c r="N124" s="239">
        <v>1</v>
      </c>
      <c r="Q124" s="250">
        <f t="shared" si="13"/>
        <v>1.006034006303506</v>
      </c>
      <c r="R124" s="250">
        <f t="shared" si="13"/>
        <v>1.024747261108526</v>
      </c>
      <c r="S124" s="250">
        <f t="shared" si="13"/>
        <v>1.0517512341220197</v>
      </c>
      <c r="T124" s="250">
        <f t="shared" si="13"/>
        <v>1.0396151153077016</v>
      </c>
      <c r="U124" s="272">
        <f t="shared" si="14"/>
        <v>1.1272365001744857</v>
      </c>
      <c r="W124" s="251" t="str">
        <f>IF(ISNUMBER('Transformed 2007'!AE115),IF(ISNUMBER('Transformed 2007'!AG115),IF(ISNUMBER('Transformed 2010'!AI115),IF(ISNUMBER('Transformed 2007'!AK115),IF(ISNUMBER('Transformed 2007'!AM115),IF(ISNUMBER('Transformed 2007'!AO115),"","X"),"X"),"X"),"X"),"X"),"X")</f>
        <v/>
      </c>
      <c r="X124" s="251" t="str">
        <f>IF(ISNUMBER('Transformed 2010'!AE115),IF(ISNUMBER('Transformed 2010'!AG115),IF(ISNUMBER('Transformed 2010'!AI115),IF(ISNUMBER('Transformed 2010'!AK115),IF(ISNUMBER('Transformed 2010'!AM115),IF(ISNUMBER('Transformed 2010'!AO115),"","X"),"X"),"X"),"X"),"X"),"X")</f>
        <v/>
      </c>
      <c r="Y124" s="251" t="str">
        <f>IF(ISNUMBER('Transformed 2013'!AE115),IF(ISNUMBER('Transformed 2013'!AG115),IF(ISNUMBER('Transformed 2013'!AI115),IF(ISNUMBER('Transformed 2013'!AK115),IF(ISNUMBER('Transformed 2013'!AM115),IF(ISNUMBER('Transformed 2013'!AO115),"","X"),"X"),"X"),"X"),"X"),"X")</f>
        <v/>
      </c>
      <c r="Z124" s="251" t="str">
        <f>IF(ISNUMBER('Transformed 2016'!AE115),IF(ISNUMBER('Transformed 2016'!AG115),IF(ISNUMBER('Transformed 2016'!AI115),IF(ISNUMBER('Transformed 2016'!AK115),IF(ISNUMBER('Transformed 2016'!AM115),IF(ISNUMBER('Transformed 2016'!AO115),"","X"),"X"),"X"),"X"),"X"),"X")</f>
        <v/>
      </c>
      <c r="AA124" s="251" t="str">
        <f>IF(ISNUMBER('Transformed 2019 new'!AE115),IF(ISNUMBER('Transformed 2019 new'!AG115),IF(ISNUMBER('Transformed 2019 new'!AI115),IF(ISNUMBER('Transformed 2019 new'!AK115),IF(ISNUMBER('Transformed 2019 new'!AM115),IF(ISNUMBER('Transformed 2019 new'!AO115),"","X"),"X"),"X"),"X"),"X"),"X")</f>
        <v/>
      </c>
      <c r="AB124" s="259"/>
      <c r="AC124" s="251" t="str">
        <f>IF(ISNUMBER('Transformed 2007'!$AE115),"","X")</f>
        <v/>
      </c>
      <c r="AD124" s="251" t="str">
        <f>IF(ISNUMBER('Transformed 2010'!$AE115),"","X")</f>
        <v/>
      </c>
      <c r="AE124" s="251" t="str">
        <f>IF(ISNUMBER('Transformed 2013'!$AE115),"","X")</f>
        <v/>
      </c>
      <c r="AF124" s="251" t="str">
        <f>IF(ISNUMBER('Transformed 2016'!$AE115),"","X")</f>
        <v/>
      </c>
      <c r="AG124" s="265" t="str">
        <f>IF(ISNUMBER('Transformed 2019 new'!$AE115),"","X")</f>
        <v/>
      </c>
      <c r="AH124" s="251" t="str">
        <f>IF(ISNUMBER('Transformed 2007'!$AG115),"","X")</f>
        <v/>
      </c>
      <c r="AI124" s="251" t="str">
        <f>IF(ISNUMBER('Transformed 2010'!$AG115),"","X")</f>
        <v/>
      </c>
      <c r="AJ124" s="251" t="str">
        <f>IF(ISNUMBER('Transformed 2013'!$AG115),"","X")</f>
        <v/>
      </c>
      <c r="AK124" s="251" t="str">
        <f>IF(ISNUMBER('Transformed 2016'!$AG115),"","X")</f>
        <v/>
      </c>
      <c r="AL124" s="265" t="str">
        <f>IF(ISNUMBER('Transformed 2019 new'!$AG115),"","X")</f>
        <v/>
      </c>
      <c r="AM124" s="251" t="str">
        <f>IF(ISNUMBER('Transformed 2007'!$AI115),"","X")</f>
        <v/>
      </c>
      <c r="AN124" s="251" t="str">
        <f>IF(ISNUMBER('Transformed 2010'!$AI115),"","X")</f>
        <v/>
      </c>
      <c r="AO124" s="251" t="str">
        <f>IF(ISNUMBER('Transformed 2013'!$AI115),"","X")</f>
        <v/>
      </c>
      <c r="AP124" s="251" t="str">
        <f>IF(ISNUMBER('Transformed 2016'!$AI115),"","X")</f>
        <v/>
      </c>
      <c r="AQ124" s="265" t="str">
        <f>IF(ISNUMBER('Transformed 2019 new'!$AI115),"","X")</f>
        <v/>
      </c>
      <c r="AR124" s="251" t="str">
        <f>IF(ISNUMBER('Transformed 2007'!$AK115),"","X")</f>
        <v/>
      </c>
      <c r="AS124" s="251" t="str">
        <f>IF(ISNUMBER('Transformed 2010'!$AK115),"","X")</f>
        <v/>
      </c>
      <c r="AT124" s="251" t="str">
        <f>IF(ISNUMBER('Transformed 2013'!$AK115),"","X")</f>
        <v/>
      </c>
      <c r="AU124" s="251" t="str">
        <f>IF(ISNUMBER('Transformed 2016'!$AK115),"","X")</f>
        <v/>
      </c>
      <c r="AV124" s="265" t="str">
        <f>IF(ISNUMBER('Transformed 2019 new'!$AK115),"","X")</f>
        <v/>
      </c>
      <c r="AW124" s="251" t="str">
        <f>IF(ISNUMBER('Transformed 2007'!$AM115),"","X")</f>
        <v/>
      </c>
      <c r="AX124" s="251" t="str">
        <f>IF(ISNUMBER('Transformed 2010'!$AM115),"","X")</f>
        <v/>
      </c>
      <c r="AY124" s="251" t="str">
        <f>IF(ISNUMBER('Transformed 2013'!$AM115),"","X")</f>
        <v/>
      </c>
      <c r="AZ124" s="251" t="str">
        <f>IF(ISNUMBER('Transformed 2016'!$AM115),"","X")</f>
        <v/>
      </c>
      <c r="BA124" s="265" t="str">
        <f>IF(ISNUMBER('Transformed 2019 new'!$AM115),"","X")</f>
        <v/>
      </c>
      <c r="BB124" s="251" t="str">
        <f>IF(ISNUMBER('Transformed 2007'!$AO115),"","X")</f>
        <v/>
      </c>
      <c r="BC124" s="251" t="str">
        <f>IF(ISNUMBER('Transformed 2010'!$AO115),"","X")</f>
        <v/>
      </c>
      <c r="BD124" s="251" t="str">
        <f>IF(ISNUMBER('Transformed 2013'!$AO115),"","X")</f>
        <v/>
      </c>
      <c r="BE124" s="251" t="str">
        <f>IF(ISNUMBER('Transformed 2016'!$AO115),"","X")</f>
        <v/>
      </c>
      <c r="BF124" s="265" t="str">
        <f>IF(ISNUMBER('Transformed 2019 new'!$AO115),"","X")</f>
        <v/>
      </c>
    </row>
    <row r="125" spans="1:58" s="239" customFormat="1" ht="12.75" x14ac:dyDescent="0.2">
      <c r="A125" s="240" t="s">
        <v>123</v>
      </c>
      <c r="B125" s="225" t="s">
        <v>123</v>
      </c>
      <c r="C125" s="238">
        <f>'Transformed 2007'!Y116</f>
        <v>0.3621393845234453</v>
      </c>
      <c r="D125" s="238">
        <f>'Transformed 2010'!Y116</f>
        <v>0.38080559154776117</v>
      </c>
      <c r="E125" s="238">
        <f>'Transformed 2013'!Y116</f>
        <v>0.41779371038799373</v>
      </c>
      <c r="F125" s="238">
        <f>'Transformed 2016'!Y116</f>
        <v>0.44223957984584417</v>
      </c>
      <c r="G125" s="238">
        <f>'Transformed 2019 new'!Y116</f>
        <v>0.46750228361059898</v>
      </c>
      <c r="J125" s="239">
        <v>1</v>
      </c>
      <c r="Q125" s="250">
        <f t="shared" si="13"/>
        <v>1.0515442611934616</v>
      </c>
      <c r="R125" s="250">
        <f t="shared" si="13"/>
        <v>1.0971312387769743</v>
      </c>
      <c r="S125" s="250">
        <f t="shared" si="13"/>
        <v>1.0585118177943564</v>
      </c>
      <c r="T125" s="250">
        <f t="shared" si="13"/>
        <v>1.0571244748684885</v>
      </c>
      <c r="U125" s="272">
        <f t="shared" si="14"/>
        <v>1.2909457065152006</v>
      </c>
      <c r="W125" s="251" t="str">
        <f>IF(ISNUMBER('Transformed 2007'!AE116),IF(ISNUMBER('Transformed 2007'!AG116),IF(ISNUMBER('Transformed 2010'!AI116),IF(ISNUMBER('Transformed 2007'!AK116),IF(ISNUMBER('Transformed 2007'!AM116),IF(ISNUMBER('Transformed 2007'!AO116),"","X"),"X"),"X"),"X"),"X"),"X")</f>
        <v/>
      </c>
      <c r="X125" s="251" t="str">
        <f>IF(ISNUMBER('Transformed 2010'!AE116),IF(ISNUMBER('Transformed 2010'!AG116),IF(ISNUMBER('Transformed 2010'!AI116),IF(ISNUMBER('Transformed 2010'!AK116),IF(ISNUMBER('Transformed 2010'!AM116),IF(ISNUMBER('Transformed 2010'!AO116),"","X"),"X"),"X"),"X"),"X"),"X")</f>
        <v/>
      </c>
      <c r="Y125" s="251" t="str">
        <f>IF(ISNUMBER('Transformed 2013'!AE116),IF(ISNUMBER('Transformed 2013'!AG116),IF(ISNUMBER('Transformed 2013'!AI116),IF(ISNUMBER('Transformed 2013'!AK116),IF(ISNUMBER('Transformed 2013'!AM116),IF(ISNUMBER('Transformed 2013'!AO116),"","X"),"X"),"X"),"X"),"X"),"X")</f>
        <v/>
      </c>
      <c r="Z125" s="251" t="str">
        <f>IF(ISNUMBER('Transformed 2016'!AE116),IF(ISNUMBER('Transformed 2016'!AG116),IF(ISNUMBER('Transformed 2016'!AI116),IF(ISNUMBER('Transformed 2016'!AK116),IF(ISNUMBER('Transformed 2016'!AM116),IF(ISNUMBER('Transformed 2016'!AO116),"","X"),"X"),"X"),"X"),"X"),"X")</f>
        <v/>
      </c>
      <c r="AA125" s="251" t="str">
        <f>IF(ISNUMBER('Transformed 2019 new'!AE116),IF(ISNUMBER('Transformed 2019 new'!AG116),IF(ISNUMBER('Transformed 2019 new'!AI116),IF(ISNUMBER('Transformed 2019 new'!AK116),IF(ISNUMBER('Transformed 2019 new'!AM116),IF(ISNUMBER('Transformed 2019 new'!AO116),"","X"),"X"),"X"),"X"),"X"),"X")</f>
        <v/>
      </c>
      <c r="AB125" s="259"/>
      <c r="AC125" s="251" t="str">
        <f>IF(ISNUMBER('Transformed 2007'!$AE116),"","X")</f>
        <v/>
      </c>
      <c r="AD125" s="251" t="str">
        <f>IF(ISNUMBER('Transformed 2010'!$AE116),"","X")</f>
        <v/>
      </c>
      <c r="AE125" s="251" t="str">
        <f>IF(ISNUMBER('Transformed 2013'!$AE116),"","X")</f>
        <v/>
      </c>
      <c r="AF125" s="251" t="str">
        <f>IF(ISNUMBER('Transformed 2016'!$AE116),"","X")</f>
        <v/>
      </c>
      <c r="AG125" s="265" t="str">
        <f>IF(ISNUMBER('Transformed 2019 new'!$AE116),"","X")</f>
        <v/>
      </c>
      <c r="AH125" s="251" t="str">
        <f>IF(ISNUMBER('Transformed 2007'!$AG116),"","X")</f>
        <v/>
      </c>
      <c r="AI125" s="251" t="str">
        <f>IF(ISNUMBER('Transformed 2010'!$AG116),"","X")</f>
        <v/>
      </c>
      <c r="AJ125" s="251" t="str">
        <f>IF(ISNUMBER('Transformed 2013'!$AG116),"","X")</f>
        <v/>
      </c>
      <c r="AK125" s="251" t="str">
        <f>IF(ISNUMBER('Transformed 2016'!$AG116),"","X")</f>
        <v/>
      </c>
      <c r="AL125" s="265" t="str">
        <f>IF(ISNUMBER('Transformed 2019 new'!$AG116),"","X")</f>
        <v/>
      </c>
      <c r="AM125" s="251" t="str">
        <f>IF(ISNUMBER('Transformed 2007'!$AI116),"","X")</f>
        <v/>
      </c>
      <c r="AN125" s="251" t="str">
        <f>IF(ISNUMBER('Transformed 2010'!$AI116),"","X")</f>
        <v/>
      </c>
      <c r="AO125" s="251" t="str">
        <f>IF(ISNUMBER('Transformed 2013'!$AI116),"","X")</f>
        <v/>
      </c>
      <c r="AP125" s="251" t="str">
        <f>IF(ISNUMBER('Transformed 2016'!$AI116),"","X")</f>
        <v/>
      </c>
      <c r="AQ125" s="265" t="str">
        <f>IF(ISNUMBER('Transformed 2019 new'!$AI116),"","X")</f>
        <v/>
      </c>
      <c r="AR125" s="251" t="str">
        <f>IF(ISNUMBER('Transformed 2007'!$AK116),"","X")</f>
        <v/>
      </c>
      <c r="AS125" s="251" t="str">
        <f>IF(ISNUMBER('Transformed 2010'!$AK116),"","X")</f>
        <v/>
      </c>
      <c r="AT125" s="251" t="str">
        <f>IF(ISNUMBER('Transformed 2013'!$AK116),"","X")</f>
        <v/>
      </c>
      <c r="AU125" s="251" t="str">
        <f>IF(ISNUMBER('Transformed 2016'!$AK116),"","X")</f>
        <v/>
      </c>
      <c r="AV125" s="265" t="str">
        <f>IF(ISNUMBER('Transformed 2019 new'!$AK116),"","X")</f>
        <v/>
      </c>
      <c r="AW125" s="251" t="str">
        <f>IF(ISNUMBER('Transformed 2007'!$AM116),"","X")</f>
        <v/>
      </c>
      <c r="AX125" s="251" t="str">
        <f>IF(ISNUMBER('Transformed 2010'!$AM116),"","X")</f>
        <v/>
      </c>
      <c r="AY125" s="251" t="str">
        <f>IF(ISNUMBER('Transformed 2013'!$AM116),"","X")</f>
        <v/>
      </c>
      <c r="AZ125" s="251" t="str">
        <f>IF(ISNUMBER('Transformed 2016'!$AM116),"","X")</f>
        <v/>
      </c>
      <c r="BA125" s="265" t="str">
        <f>IF(ISNUMBER('Transformed 2019 new'!$AM116),"","X")</f>
        <v/>
      </c>
      <c r="BB125" s="251" t="str">
        <f>IF(ISNUMBER('Transformed 2007'!$AO116),"","X")</f>
        <v/>
      </c>
      <c r="BC125" s="251" t="str">
        <f>IF(ISNUMBER('Transformed 2010'!$AO116),"","X")</f>
        <v/>
      </c>
      <c r="BD125" s="251" t="str">
        <f>IF(ISNUMBER('Transformed 2013'!$AO116),"","X")</f>
        <v/>
      </c>
      <c r="BE125" s="251" t="str">
        <f>IF(ISNUMBER('Transformed 2016'!$AO116),"","X")</f>
        <v/>
      </c>
      <c r="BF125" s="265" t="str">
        <f>IF(ISNUMBER('Transformed 2019 new'!$AO116),"","X")</f>
        <v/>
      </c>
    </row>
    <row r="126" spans="1:58" s="239" customFormat="1" ht="12.75" x14ac:dyDescent="0.2">
      <c r="A126" s="240" t="s">
        <v>124</v>
      </c>
      <c r="B126" s="225" t="s">
        <v>124</v>
      </c>
      <c r="C126" s="238">
        <f>'Transformed 2007'!Y117</f>
        <v>0.6484118381589129</v>
      </c>
      <c r="D126" s="238">
        <f>'Transformed 2010'!Y117</f>
        <v>0.67502036170980562</v>
      </c>
      <c r="E126" s="238">
        <f>'Transformed 2013'!Y117</f>
        <v>0.67648489015266289</v>
      </c>
      <c r="F126" s="238">
        <f>'Transformed 2016'!Y117</f>
        <v>0.67873381611159134</v>
      </c>
      <c r="G126" s="238">
        <f>'Transformed 2019 new'!Y117</f>
        <v>0.7089275030458535</v>
      </c>
      <c r="L126" s="239">
        <v>1</v>
      </c>
      <c r="Q126" s="250">
        <f t="shared" si="13"/>
        <v>1.0410364555132805</v>
      </c>
      <c r="R126" s="250">
        <f t="shared" si="13"/>
        <v>1.0021696063199452</v>
      </c>
      <c r="S126" s="250">
        <f t="shared" si="13"/>
        <v>1.0033244289586734</v>
      </c>
      <c r="T126" s="250">
        <f t="shared" si="13"/>
        <v>1.0444853140031232</v>
      </c>
      <c r="U126" s="272">
        <f t="shared" si="14"/>
        <v>1.0933290562041056</v>
      </c>
      <c r="W126" s="251" t="str">
        <f>IF(ISNUMBER('Transformed 2007'!AE117),IF(ISNUMBER('Transformed 2007'!AG117),IF(ISNUMBER('Transformed 2010'!AI117),IF(ISNUMBER('Transformed 2007'!AK117),IF(ISNUMBER('Transformed 2007'!AM117),IF(ISNUMBER('Transformed 2007'!AO117),"","X"),"X"),"X"),"X"),"X"),"X")</f>
        <v/>
      </c>
      <c r="X126" s="251" t="str">
        <f>IF(ISNUMBER('Transformed 2010'!AE117),IF(ISNUMBER('Transformed 2010'!AG117),IF(ISNUMBER('Transformed 2010'!AI117),IF(ISNUMBER('Transformed 2010'!AK117),IF(ISNUMBER('Transformed 2010'!AM117),IF(ISNUMBER('Transformed 2010'!AO117),"","X"),"X"),"X"),"X"),"X"),"X")</f>
        <v/>
      </c>
      <c r="Y126" s="251" t="str">
        <f>IF(ISNUMBER('Transformed 2013'!AE117),IF(ISNUMBER('Transformed 2013'!AG117),IF(ISNUMBER('Transformed 2013'!AI117),IF(ISNUMBER('Transformed 2013'!AK117),IF(ISNUMBER('Transformed 2013'!AM117),IF(ISNUMBER('Transformed 2013'!AO117),"","X"),"X"),"X"),"X"),"X"),"X")</f>
        <v/>
      </c>
      <c r="Z126" s="251" t="str">
        <f>IF(ISNUMBER('Transformed 2016'!AE117),IF(ISNUMBER('Transformed 2016'!AG117),IF(ISNUMBER('Transformed 2016'!AI117),IF(ISNUMBER('Transformed 2016'!AK117),IF(ISNUMBER('Transformed 2016'!AM117),IF(ISNUMBER('Transformed 2016'!AO117),"","X"),"X"),"X"),"X"),"X"),"X")</f>
        <v/>
      </c>
      <c r="AA126" s="251" t="str">
        <f>IF(ISNUMBER('Transformed 2019 new'!AE117),IF(ISNUMBER('Transformed 2019 new'!AG117),IF(ISNUMBER('Transformed 2019 new'!AI117),IF(ISNUMBER('Transformed 2019 new'!AK117),IF(ISNUMBER('Transformed 2019 new'!AM117),IF(ISNUMBER('Transformed 2019 new'!AO117),"","X"),"X"),"X"),"X"),"X"),"X")</f>
        <v/>
      </c>
      <c r="AB126" s="259"/>
      <c r="AC126" s="251" t="str">
        <f>IF(ISNUMBER('Transformed 2007'!$AE117),"","X")</f>
        <v/>
      </c>
      <c r="AD126" s="251" t="str">
        <f>IF(ISNUMBER('Transformed 2010'!$AE117),"","X")</f>
        <v/>
      </c>
      <c r="AE126" s="251" t="str">
        <f>IF(ISNUMBER('Transformed 2013'!$AE117),"","X")</f>
        <v/>
      </c>
      <c r="AF126" s="251" t="str">
        <f>IF(ISNUMBER('Transformed 2016'!$AE117),"","X")</f>
        <v/>
      </c>
      <c r="AG126" s="265" t="str">
        <f>IF(ISNUMBER('Transformed 2019 new'!$AE117),"","X")</f>
        <v/>
      </c>
      <c r="AH126" s="251" t="str">
        <f>IF(ISNUMBER('Transformed 2007'!$AG117),"","X")</f>
        <v/>
      </c>
      <c r="AI126" s="251" t="str">
        <f>IF(ISNUMBER('Transformed 2010'!$AG117),"","X")</f>
        <v/>
      </c>
      <c r="AJ126" s="251" t="str">
        <f>IF(ISNUMBER('Transformed 2013'!$AG117),"","X")</f>
        <v/>
      </c>
      <c r="AK126" s="251" t="str">
        <f>IF(ISNUMBER('Transformed 2016'!$AG117),"","X")</f>
        <v/>
      </c>
      <c r="AL126" s="265" t="str">
        <f>IF(ISNUMBER('Transformed 2019 new'!$AG117),"","X")</f>
        <v/>
      </c>
      <c r="AM126" s="251" t="str">
        <f>IF(ISNUMBER('Transformed 2007'!$AI117),"","X")</f>
        <v/>
      </c>
      <c r="AN126" s="251" t="str">
        <f>IF(ISNUMBER('Transformed 2010'!$AI117),"","X")</f>
        <v/>
      </c>
      <c r="AO126" s="251" t="str">
        <f>IF(ISNUMBER('Transformed 2013'!$AI117),"","X")</f>
        <v/>
      </c>
      <c r="AP126" s="251" t="str">
        <f>IF(ISNUMBER('Transformed 2016'!$AI117),"","X")</f>
        <v/>
      </c>
      <c r="AQ126" s="265" t="str">
        <f>IF(ISNUMBER('Transformed 2019 new'!$AI117),"","X")</f>
        <v/>
      </c>
      <c r="AR126" s="251" t="str">
        <f>IF(ISNUMBER('Transformed 2007'!$AK117),"","X")</f>
        <v/>
      </c>
      <c r="AS126" s="251" t="str">
        <f>IF(ISNUMBER('Transformed 2010'!$AK117),"","X")</f>
        <v/>
      </c>
      <c r="AT126" s="251" t="str">
        <f>IF(ISNUMBER('Transformed 2013'!$AK117),"","X")</f>
        <v/>
      </c>
      <c r="AU126" s="251" t="str">
        <f>IF(ISNUMBER('Transformed 2016'!$AK117),"","X")</f>
        <v/>
      </c>
      <c r="AV126" s="265" t="str">
        <f>IF(ISNUMBER('Transformed 2019 new'!$AK117),"","X")</f>
        <v/>
      </c>
      <c r="AW126" s="251" t="str">
        <f>IF(ISNUMBER('Transformed 2007'!$AM117),"","X")</f>
        <v/>
      </c>
      <c r="AX126" s="251" t="str">
        <f>IF(ISNUMBER('Transformed 2010'!$AM117),"","X")</f>
        <v/>
      </c>
      <c r="AY126" s="251" t="str">
        <f>IF(ISNUMBER('Transformed 2013'!$AM117),"","X")</f>
        <v/>
      </c>
      <c r="AZ126" s="251" t="str">
        <f>IF(ISNUMBER('Transformed 2016'!$AM117),"","X")</f>
        <v/>
      </c>
      <c r="BA126" s="265" t="str">
        <f>IF(ISNUMBER('Transformed 2019 new'!$AM117),"","X")</f>
        <v/>
      </c>
      <c r="BB126" s="251" t="str">
        <f>IF(ISNUMBER('Transformed 2007'!$AO117),"","X")</f>
        <v/>
      </c>
      <c r="BC126" s="251" t="str">
        <f>IF(ISNUMBER('Transformed 2010'!$AO117),"","X")</f>
        <v/>
      </c>
      <c r="BD126" s="251" t="str">
        <f>IF(ISNUMBER('Transformed 2013'!$AO117),"","X")</f>
        <v/>
      </c>
      <c r="BE126" s="251" t="str">
        <f>IF(ISNUMBER('Transformed 2016'!$AO117),"","X")</f>
        <v/>
      </c>
      <c r="BF126" s="265" t="str">
        <f>IF(ISNUMBER('Transformed 2019 new'!$AO117),"","X")</f>
        <v/>
      </c>
    </row>
    <row r="127" spans="1:58" s="239" customFormat="1" ht="12.75" x14ac:dyDescent="0.2">
      <c r="A127" s="240" t="s">
        <v>125</v>
      </c>
      <c r="B127" s="225" t="s">
        <v>125</v>
      </c>
      <c r="C127" s="238">
        <f>'Transformed 2007'!Y118</f>
        <v>0.7324838914035714</v>
      </c>
      <c r="D127" s="238">
        <f>'Transformed 2010'!Y118</f>
        <v>0.7094382877383929</v>
      </c>
      <c r="E127" s="238">
        <f>'Transformed 2013'!Y118</f>
        <v>0.72000489005446422</v>
      </c>
      <c r="F127" s="238">
        <f>'Transformed 2016'!Y118</f>
        <v>0.73221519753660724</v>
      </c>
      <c r="G127" s="238">
        <f>'Transformed 2019 new'!Y118</f>
        <v>0.75600902306472284</v>
      </c>
      <c r="L127" s="239">
        <v>1</v>
      </c>
      <c r="Q127" s="250">
        <f t="shared" si="13"/>
        <v>0.96853773313564762</v>
      </c>
      <c r="R127" s="250">
        <f t="shared" si="13"/>
        <v>1.014894322027299</v>
      </c>
      <c r="S127" s="250">
        <f t="shared" si="13"/>
        <v>1.016958645213117</v>
      </c>
      <c r="T127" s="250">
        <f t="shared" si="13"/>
        <v>1.0324956728679837</v>
      </c>
      <c r="U127" s="272">
        <f t="shared" si="14"/>
        <v>1.0321169269894428</v>
      </c>
      <c r="W127" s="251" t="str">
        <f>IF(ISNUMBER('Transformed 2007'!AE118),IF(ISNUMBER('Transformed 2007'!AG118),IF(ISNUMBER('Transformed 2010'!AI118),IF(ISNUMBER('Transformed 2007'!AK118),IF(ISNUMBER('Transformed 2007'!AM118),IF(ISNUMBER('Transformed 2007'!AO118),"","X"),"X"),"X"),"X"),"X"),"X")</f>
        <v/>
      </c>
      <c r="X127" s="251" t="str">
        <f>IF(ISNUMBER('Transformed 2010'!AE118),IF(ISNUMBER('Transformed 2010'!AG118),IF(ISNUMBER('Transformed 2010'!AI118),IF(ISNUMBER('Transformed 2010'!AK118),IF(ISNUMBER('Transformed 2010'!AM118),IF(ISNUMBER('Transformed 2010'!AO118),"","X"),"X"),"X"),"X"),"X"),"X")</f>
        <v/>
      </c>
      <c r="Y127" s="251" t="str">
        <f>IF(ISNUMBER('Transformed 2013'!AE118),IF(ISNUMBER('Transformed 2013'!AG118),IF(ISNUMBER('Transformed 2013'!AI118),IF(ISNUMBER('Transformed 2013'!AK118),IF(ISNUMBER('Transformed 2013'!AM118),IF(ISNUMBER('Transformed 2013'!AO118),"","X"),"X"),"X"),"X"),"X"),"X")</f>
        <v/>
      </c>
      <c r="Z127" s="251" t="str">
        <f>IF(ISNUMBER('Transformed 2016'!AE118),IF(ISNUMBER('Transformed 2016'!AG118),IF(ISNUMBER('Transformed 2016'!AI118),IF(ISNUMBER('Transformed 2016'!AK118),IF(ISNUMBER('Transformed 2016'!AM118),IF(ISNUMBER('Transformed 2016'!AO118),"","X"),"X"),"X"),"X"),"X"),"X")</f>
        <v/>
      </c>
      <c r="AA127" s="251" t="str">
        <f>IF(ISNUMBER('Transformed 2019 new'!AE118),IF(ISNUMBER('Transformed 2019 new'!AG118),IF(ISNUMBER('Transformed 2019 new'!AI118),IF(ISNUMBER('Transformed 2019 new'!AK118),IF(ISNUMBER('Transformed 2019 new'!AM118),IF(ISNUMBER('Transformed 2019 new'!AO118),"","X"),"X"),"X"),"X"),"X"),"X")</f>
        <v/>
      </c>
      <c r="AB127" s="259"/>
      <c r="AC127" s="251" t="str">
        <f>IF(ISNUMBER('Transformed 2007'!$AE118),"","X")</f>
        <v/>
      </c>
      <c r="AD127" s="251" t="str">
        <f>IF(ISNUMBER('Transformed 2010'!$AE118),"","X")</f>
        <v/>
      </c>
      <c r="AE127" s="251" t="str">
        <f>IF(ISNUMBER('Transformed 2013'!$AE118),"","X")</f>
        <v/>
      </c>
      <c r="AF127" s="251" t="str">
        <f>IF(ISNUMBER('Transformed 2016'!$AE118),"","X")</f>
        <v/>
      </c>
      <c r="AG127" s="265" t="str">
        <f>IF(ISNUMBER('Transformed 2019 new'!$AE118),"","X")</f>
        <v/>
      </c>
      <c r="AH127" s="251" t="str">
        <f>IF(ISNUMBER('Transformed 2007'!$AG118),"","X")</f>
        <v/>
      </c>
      <c r="AI127" s="251" t="str">
        <f>IF(ISNUMBER('Transformed 2010'!$AG118),"","X")</f>
        <v/>
      </c>
      <c r="AJ127" s="251" t="str">
        <f>IF(ISNUMBER('Transformed 2013'!$AG118),"","X")</f>
        <v/>
      </c>
      <c r="AK127" s="251" t="str">
        <f>IF(ISNUMBER('Transformed 2016'!$AG118),"","X")</f>
        <v/>
      </c>
      <c r="AL127" s="265" t="str">
        <f>IF(ISNUMBER('Transformed 2019 new'!$AG118),"","X")</f>
        <v/>
      </c>
      <c r="AM127" s="251" t="str">
        <f>IF(ISNUMBER('Transformed 2007'!$AI118),"","X")</f>
        <v/>
      </c>
      <c r="AN127" s="251" t="str">
        <f>IF(ISNUMBER('Transformed 2010'!$AI118),"","X")</f>
        <v/>
      </c>
      <c r="AO127" s="251" t="str">
        <f>IF(ISNUMBER('Transformed 2013'!$AI118),"","X")</f>
        <v/>
      </c>
      <c r="AP127" s="251" t="str">
        <f>IF(ISNUMBER('Transformed 2016'!$AI118),"","X")</f>
        <v/>
      </c>
      <c r="AQ127" s="265" t="str">
        <f>IF(ISNUMBER('Transformed 2019 new'!$AI118),"","X")</f>
        <v/>
      </c>
      <c r="AR127" s="251" t="str">
        <f>IF(ISNUMBER('Transformed 2007'!$AK118),"","X")</f>
        <v/>
      </c>
      <c r="AS127" s="251" t="str">
        <f>IF(ISNUMBER('Transformed 2010'!$AK118),"","X")</f>
        <v/>
      </c>
      <c r="AT127" s="251" t="str">
        <f>IF(ISNUMBER('Transformed 2013'!$AK118),"","X")</f>
        <v/>
      </c>
      <c r="AU127" s="251" t="str">
        <f>IF(ISNUMBER('Transformed 2016'!$AK118),"","X")</f>
        <v/>
      </c>
      <c r="AV127" s="265" t="str">
        <f>IF(ISNUMBER('Transformed 2019 new'!$AK118),"","X")</f>
        <v/>
      </c>
      <c r="AW127" s="251" t="str">
        <f>IF(ISNUMBER('Transformed 2007'!$AM118),"","X")</f>
        <v/>
      </c>
      <c r="AX127" s="251" t="str">
        <f>IF(ISNUMBER('Transformed 2010'!$AM118),"","X")</f>
        <v/>
      </c>
      <c r="AY127" s="251" t="str">
        <f>IF(ISNUMBER('Transformed 2013'!$AM118),"","X")</f>
        <v/>
      </c>
      <c r="AZ127" s="251" t="str">
        <f>IF(ISNUMBER('Transformed 2016'!$AM118),"","X")</f>
        <v/>
      </c>
      <c r="BA127" s="265" t="str">
        <f>IF(ISNUMBER('Transformed 2019 new'!$AM118),"","X")</f>
        <v/>
      </c>
      <c r="BB127" s="251" t="str">
        <f>IF(ISNUMBER('Transformed 2007'!$AO118),"","X")</f>
        <v/>
      </c>
      <c r="BC127" s="251" t="str">
        <f>IF(ISNUMBER('Transformed 2010'!$AO118),"","X")</f>
        <v/>
      </c>
      <c r="BD127" s="251" t="str">
        <f>IF(ISNUMBER('Transformed 2013'!$AO118),"","X")</f>
        <v/>
      </c>
      <c r="BE127" s="251" t="str">
        <f>IF(ISNUMBER('Transformed 2016'!$AO118),"","X")</f>
        <v/>
      </c>
      <c r="BF127" s="265" t="str">
        <f>IF(ISNUMBER('Transformed 2019 new'!$AO118),"","X")</f>
        <v/>
      </c>
    </row>
    <row r="128" spans="1:58" s="239" customFormat="1" ht="12.75" x14ac:dyDescent="0.2">
      <c r="A128" s="240" t="s">
        <v>126</v>
      </c>
      <c r="B128" s="225" t="s">
        <v>126</v>
      </c>
      <c r="C128" s="238">
        <f>'Transformed 2007'!Y119</f>
        <v>0.52014275517946429</v>
      </c>
      <c r="D128" s="238">
        <f>'Transformed 2010'!Y119</f>
        <v>0.54149217891696422</v>
      </c>
      <c r="E128" s="238">
        <f>'Transformed 2013'!Y119</f>
        <v>0.61409937470803566</v>
      </c>
      <c r="F128" s="238">
        <f>'Transformed 2016'!Y119</f>
        <v>0.58769211141607136</v>
      </c>
      <c r="G128" s="238">
        <f>'Transformed 2019 new'!Y119</f>
        <v>0.60257051349803703</v>
      </c>
      <c r="H128" s="239">
        <v>1</v>
      </c>
      <c r="Q128" s="250">
        <f t="shared" si="13"/>
        <v>1.041045315973177</v>
      </c>
      <c r="R128" s="250">
        <f t="shared" si="13"/>
        <v>1.1340872474581123</v>
      </c>
      <c r="S128" s="250">
        <f t="shared" si="13"/>
        <v>0.9569983875907393</v>
      </c>
      <c r="T128" s="250">
        <f t="shared" si="13"/>
        <v>1.0253166612124764</v>
      </c>
      <c r="U128" s="272">
        <f t="shared" si="14"/>
        <v>1.1584714148140596</v>
      </c>
      <c r="W128" s="251" t="str">
        <f>IF(ISNUMBER('Transformed 2007'!AE119),IF(ISNUMBER('Transformed 2007'!AG119),IF(ISNUMBER('Transformed 2010'!AI119),IF(ISNUMBER('Transformed 2007'!AK119),IF(ISNUMBER('Transformed 2007'!AM119),IF(ISNUMBER('Transformed 2007'!AO119),"","X"),"X"),"X"),"X"),"X"),"X")</f>
        <v/>
      </c>
      <c r="X128" s="251" t="str">
        <f>IF(ISNUMBER('Transformed 2010'!AE119),IF(ISNUMBER('Transformed 2010'!AG119),IF(ISNUMBER('Transformed 2010'!AI119),IF(ISNUMBER('Transformed 2010'!AK119),IF(ISNUMBER('Transformed 2010'!AM119),IF(ISNUMBER('Transformed 2010'!AO119),"","X"),"X"),"X"),"X"),"X"),"X")</f>
        <v/>
      </c>
      <c r="Y128" s="251" t="str">
        <f>IF(ISNUMBER('Transformed 2013'!AE119),IF(ISNUMBER('Transformed 2013'!AG119),IF(ISNUMBER('Transformed 2013'!AI119),IF(ISNUMBER('Transformed 2013'!AK119),IF(ISNUMBER('Transformed 2013'!AM119),IF(ISNUMBER('Transformed 2013'!AO119),"","X"),"X"),"X"),"X"),"X"),"X")</f>
        <v/>
      </c>
      <c r="Z128" s="251" t="str">
        <f>IF(ISNUMBER('Transformed 2016'!AE119),IF(ISNUMBER('Transformed 2016'!AG119),IF(ISNUMBER('Transformed 2016'!AI119),IF(ISNUMBER('Transformed 2016'!AK119),IF(ISNUMBER('Transformed 2016'!AM119),IF(ISNUMBER('Transformed 2016'!AO119),"","X"),"X"),"X"),"X"),"X"),"X")</f>
        <v/>
      </c>
      <c r="AA128" s="251" t="str">
        <f>IF(ISNUMBER('Transformed 2019 new'!AE119),IF(ISNUMBER('Transformed 2019 new'!AG119),IF(ISNUMBER('Transformed 2019 new'!AI119),IF(ISNUMBER('Transformed 2019 new'!AK119),IF(ISNUMBER('Transformed 2019 new'!AM119),IF(ISNUMBER('Transformed 2019 new'!AO119),"","X"),"X"),"X"),"X"),"X"),"X")</f>
        <v/>
      </c>
      <c r="AB128" s="259"/>
      <c r="AC128" s="251" t="str">
        <f>IF(ISNUMBER('Transformed 2007'!$AE119),"","X")</f>
        <v/>
      </c>
      <c r="AD128" s="251" t="str">
        <f>IF(ISNUMBER('Transformed 2010'!$AE119),"","X")</f>
        <v/>
      </c>
      <c r="AE128" s="251" t="str">
        <f>IF(ISNUMBER('Transformed 2013'!$AE119),"","X")</f>
        <v/>
      </c>
      <c r="AF128" s="251" t="str">
        <f>IF(ISNUMBER('Transformed 2016'!$AE119),"","X")</f>
        <v/>
      </c>
      <c r="AG128" s="265" t="str">
        <f>IF(ISNUMBER('Transformed 2019 new'!$AE119),"","X")</f>
        <v/>
      </c>
      <c r="AH128" s="251" t="str">
        <f>IF(ISNUMBER('Transformed 2007'!$AG119),"","X")</f>
        <v/>
      </c>
      <c r="AI128" s="251" t="str">
        <f>IF(ISNUMBER('Transformed 2010'!$AG119),"","X")</f>
        <v/>
      </c>
      <c r="AJ128" s="251" t="str">
        <f>IF(ISNUMBER('Transformed 2013'!$AG119),"","X")</f>
        <v/>
      </c>
      <c r="AK128" s="251" t="str">
        <f>IF(ISNUMBER('Transformed 2016'!$AG119),"","X")</f>
        <v/>
      </c>
      <c r="AL128" s="265" t="str">
        <f>IF(ISNUMBER('Transformed 2019 new'!$AG119),"","X")</f>
        <v/>
      </c>
      <c r="AM128" s="251" t="str">
        <f>IF(ISNUMBER('Transformed 2007'!$AI119),"","X")</f>
        <v/>
      </c>
      <c r="AN128" s="251" t="str">
        <f>IF(ISNUMBER('Transformed 2010'!$AI119),"","X")</f>
        <v/>
      </c>
      <c r="AO128" s="251" t="str">
        <f>IF(ISNUMBER('Transformed 2013'!$AI119),"","X")</f>
        <v/>
      </c>
      <c r="AP128" s="251" t="str">
        <f>IF(ISNUMBER('Transformed 2016'!$AI119),"","X")</f>
        <v/>
      </c>
      <c r="AQ128" s="265" t="str">
        <f>IF(ISNUMBER('Transformed 2019 new'!$AI119),"","X")</f>
        <v/>
      </c>
      <c r="AR128" s="251" t="str">
        <f>IF(ISNUMBER('Transformed 2007'!$AK119),"","X")</f>
        <v/>
      </c>
      <c r="AS128" s="251" t="str">
        <f>IF(ISNUMBER('Transformed 2010'!$AK119),"","X")</f>
        <v/>
      </c>
      <c r="AT128" s="251" t="str">
        <f>IF(ISNUMBER('Transformed 2013'!$AK119),"","X")</f>
        <v/>
      </c>
      <c r="AU128" s="251" t="str">
        <f>IF(ISNUMBER('Transformed 2016'!$AK119),"","X")</f>
        <v/>
      </c>
      <c r="AV128" s="265" t="str">
        <f>IF(ISNUMBER('Transformed 2019 new'!$AK119),"","X")</f>
        <v/>
      </c>
      <c r="AW128" s="251" t="str">
        <f>IF(ISNUMBER('Transformed 2007'!$AM119),"","X")</f>
        <v/>
      </c>
      <c r="AX128" s="251" t="str">
        <f>IF(ISNUMBER('Transformed 2010'!$AM119),"","X")</f>
        <v/>
      </c>
      <c r="AY128" s="251" t="str">
        <f>IF(ISNUMBER('Transformed 2013'!$AM119),"","X")</f>
        <v/>
      </c>
      <c r="AZ128" s="251" t="str">
        <f>IF(ISNUMBER('Transformed 2016'!$AM119),"","X")</f>
        <v/>
      </c>
      <c r="BA128" s="265" t="str">
        <f>IF(ISNUMBER('Transformed 2019 new'!$AM119),"","X")</f>
        <v/>
      </c>
      <c r="BB128" s="251" t="str">
        <f>IF(ISNUMBER('Transformed 2007'!$AO119),"","X")</f>
        <v/>
      </c>
      <c r="BC128" s="251" t="str">
        <f>IF(ISNUMBER('Transformed 2010'!$AO119),"","X")</f>
        <v/>
      </c>
      <c r="BD128" s="251" t="str">
        <f>IF(ISNUMBER('Transformed 2013'!$AO119),"","X")</f>
        <v/>
      </c>
      <c r="BE128" s="251" t="str">
        <f>IF(ISNUMBER('Transformed 2016'!$AO119),"","X")</f>
        <v/>
      </c>
      <c r="BF128" s="265" t="str">
        <f>IF(ISNUMBER('Transformed 2019 new'!$AO119),"","X")</f>
        <v/>
      </c>
    </row>
    <row r="129" spans="1:58" s="239" customFormat="1" ht="12.75" x14ac:dyDescent="0.2">
      <c r="A129" s="240" t="s">
        <v>127</v>
      </c>
      <c r="B129" s="225" t="s">
        <v>127</v>
      </c>
      <c r="C129" s="238">
        <f>'Transformed 2007'!Y120</f>
        <v>0.61231878984248356</v>
      </c>
      <c r="D129" s="238">
        <f>'Transformed 2010'!Y120</f>
        <v>0.61988431052194792</v>
      </c>
      <c r="E129" s="238">
        <f>'Transformed 2013'!Y120</f>
        <v>0.6024286684621265</v>
      </c>
      <c r="F129" s="238">
        <f>'Transformed 2016'!Y120</f>
        <v>0.62175739110587647</v>
      </c>
      <c r="G129" s="238">
        <f>'Transformed 2019 new'!Y120</f>
        <v>0.66948981200062563</v>
      </c>
      <c r="L129" s="239">
        <v>1</v>
      </c>
      <c r="Q129" s="250">
        <f t="shared" si="13"/>
        <v>1.0123555259204287</v>
      </c>
      <c r="R129" s="250">
        <f t="shared" si="13"/>
        <v>0.97184048416207913</v>
      </c>
      <c r="S129" s="250">
        <f t="shared" si="13"/>
        <v>1.0320846660453462</v>
      </c>
      <c r="T129" s="250">
        <f t="shared" si="13"/>
        <v>1.0767701704516144</v>
      </c>
      <c r="U129" s="272">
        <f t="shared" si="14"/>
        <v>1.0933680675924531</v>
      </c>
      <c r="W129" s="251" t="str">
        <f>IF(ISNUMBER('Transformed 2007'!AE120),IF(ISNUMBER('Transformed 2007'!AG120),IF(ISNUMBER('Transformed 2010'!AI120),IF(ISNUMBER('Transformed 2007'!AK120),IF(ISNUMBER('Transformed 2007'!AM120),IF(ISNUMBER('Transformed 2007'!AO120),"","X"),"X"),"X"),"X"),"X"),"X")</f>
        <v/>
      </c>
      <c r="X129" s="251" t="str">
        <f>IF(ISNUMBER('Transformed 2010'!AE120),IF(ISNUMBER('Transformed 2010'!AG120),IF(ISNUMBER('Transformed 2010'!AI120),IF(ISNUMBER('Transformed 2010'!AK120),IF(ISNUMBER('Transformed 2010'!AM120),IF(ISNUMBER('Transformed 2010'!AO120),"","X"),"X"),"X"),"X"),"X"),"X")</f>
        <v/>
      </c>
      <c r="Y129" s="251" t="str">
        <f>IF(ISNUMBER('Transformed 2013'!AE120),IF(ISNUMBER('Transformed 2013'!AG120),IF(ISNUMBER('Transformed 2013'!AI120),IF(ISNUMBER('Transformed 2013'!AK120),IF(ISNUMBER('Transformed 2013'!AM120),IF(ISNUMBER('Transformed 2013'!AO120),"","X"),"X"),"X"),"X"),"X"),"X")</f>
        <v/>
      </c>
      <c r="Z129" s="251" t="str">
        <f>IF(ISNUMBER('Transformed 2016'!AE120),IF(ISNUMBER('Transformed 2016'!AG120),IF(ISNUMBER('Transformed 2016'!AI120),IF(ISNUMBER('Transformed 2016'!AK120),IF(ISNUMBER('Transformed 2016'!AM120),IF(ISNUMBER('Transformed 2016'!AO120),"","X"),"X"),"X"),"X"),"X"),"X")</f>
        <v/>
      </c>
      <c r="AA129" s="251" t="str">
        <f>IF(ISNUMBER('Transformed 2019 new'!AE120),IF(ISNUMBER('Transformed 2019 new'!AG120),IF(ISNUMBER('Transformed 2019 new'!AI120),IF(ISNUMBER('Transformed 2019 new'!AK120),IF(ISNUMBER('Transformed 2019 new'!AM120),IF(ISNUMBER('Transformed 2019 new'!AO120),"","X"),"X"),"X"),"X"),"X"),"X")</f>
        <v/>
      </c>
      <c r="AB129" s="259"/>
      <c r="AC129" s="251" t="str">
        <f>IF(ISNUMBER('Transformed 2007'!$AE120),"","X")</f>
        <v/>
      </c>
      <c r="AD129" s="251" t="str">
        <f>IF(ISNUMBER('Transformed 2010'!$AE120),"","X")</f>
        <v/>
      </c>
      <c r="AE129" s="251" t="str">
        <f>IF(ISNUMBER('Transformed 2013'!$AE120),"","X")</f>
        <v/>
      </c>
      <c r="AF129" s="251" t="str">
        <f>IF(ISNUMBER('Transformed 2016'!$AE120),"","X")</f>
        <v/>
      </c>
      <c r="AG129" s="265" t="str">
        <f>IF(ISNUMBER('Transformed 2019 new'!$AE120),"","X")</f>
        <v/>
      </c>
      <c r="AH129" s="251" t="str">
        <f>IF(ISNUMBER('Transformed 2007'!$AG120),"","X")</f>
        <v/>
      </c>
      <c r="AI129" s="251" t="str">
        <f>IF(ISNUMBER('Transformed 2010'!$AG120),"","X")</f>
        <v/>
      </c>
      <c r="AJ129" s="251" t="str">
        <f>IF(ISNUMBER('Transformed 2013'!$AG120),"","X")</f>
        <v/>
      </c>
      <c r="AK129" s="251" t="str">
        <f>IF(ISNUMBER('Transformed 2016'!$AG120),"","X")</f>
        <v/>
      </c>
      <c r="AL129" s="265" t="str">
        <f>IF(ISNUMBER('Transformed 2019 new'!$AG120),"","X")</f>
        <v/>
      </c>
      <c r="AM129" s="251" t="str">
        <f>IF(ISNUMBER('Transformed 2007'!$AI120),"","X")</f>
        <v/>
      </c>
      <c r="AN129" s="251" t="str">
        <f>IF(ISNUMBER('Transformed 2010'!$AI120),"","X")</f>
        <v/>
      </c>
      <c r="AO129" s="251" t="str">
        <f>IF(ISNUMBER('Transformed 2013'!$AI120),"","X")</f>
        <v/>
      </c>
      <c r="AP129" s="251" t="str">
        <f>IF(ISNUMBER('Transformed 2016'!$AI120),"","X")</f>
        <v/>
      </c>
      <c r="AQ129" s="265" t="str">
        <f>IF(ISNUMBER('Transformed 2019 new'!$AI120),"","X")</f>
        <v/>
      </c>
      <c r="AR129" s="251" t="str">
        <f>IF(ISNUMBER('Transformed 2007'!$AK120),"","X")</f>
        <v/>
      </c>
      <c r="AS129" s="251" t="str">
        <f>IF(ISNUMBER('Transformed 2010'!$AK120),"","X")</f>
        <v/>
      </c>
      <c r="AT129" s="251" t="str">
        <f>IF(ISNUMBER('Transformed 2013'!$AK120),"","X")</f>
        <v/>
      </c>
      <c r="AU129" s="251" t="str">
        <f>IF(ISNUMBER('Transformed 2016'!$AK120),"","X")</f>
        <v/>
      </c>
      <c r="AV129" s="265" t="str">
        <f>IF(ISNUMBER('Transformed 2019 new'!$AK120),"","X")</f>
        <v/>
      </c>
      <c r="AW129" s="251" t="str">
        <f>IF(ISNUMBER('Transformed 2007'!$AM120),"","X")</f>
        <v/>
      </c>
      <c r="AX129" s="251" t="str">
        <f>IF(ISNUMBER('Transformed 2010'!$AM120),"","X")</f>
        <v/>
      </c>
      <c r="AY129" s="251" t="str">
        <f>IF(ISNUMBER('Transformed 2013'!$AM120),"","X")</f>
        <v/>
      </c>
      <c r="AZ129" s="251" t="str">
        <f>IF(ISNUMBER('Transformed 2016'!$AM120),"","X")</f>
        <v/>
      </c>
      <c r="BA129" s="265" t="str">
        <f>IF(ISNUMBER('Transformed 2019 new'!$AM120),"","X")</f>
        <v/>
      </c>
      <c r="BB129" s="251" t="str">
        <f>IF(ISNUMBER('Transformed 2007'!$AO120),"","X")</f>
        <v/>
      </c>
      <c r="BC129" s="251" t="str">
        <f>IF(ISNUMBER('Transformed 2010'!$AO120),"","X")</f>
        <v/>
      </c>
      <c r="BD129" s="251" t="str">
        <f>IF(ISNUMBER('Transformed 2013'!$AO120),"","X")</f>
        <v/>
      </c>
      <c r="BE129" s="251" t="str">
        <f>IF(ISNUMBER('Transformed 2016'!$AO120),"","X")</f>
        <v/>
      </c>
      <c r="BF129" s="265" t="str">
        <f>IF(ISNUMBER('Transformed 2019 new'!$AO120),"","X")</f>
        <v/>
      </c>
    </row>
    <row r="130" spans="1:58" s="239" customFormat="1" ht="12.75" x14ac:dyDescent="0.2">
      <c r="A130" s="240" t="s">
        <v>194</v>
      </c>
      <c r="B130" s="225" t="s">
        <v>128</v>
      </c>
      <c r="C130" s="238">
        <f>'Transformed 2007'!Y121</f>
        <v>0.60868661254576106</v>
      </c>
      <c r="D130" s="238">
        <f>'Transformed 2010'!Y121</f>
        <v>0.60947228622076099</v>
      </c>
      <c r="E130" s="238">
        <f>'Transformed 2013'!Y121</f>
        <v>0.64184302947790384</v>
      </c>
      <c r="F130" s="238">
        <f>'Transformed 2016'!Y121</f>
        <v>0.65726376981897539</v>
      </c>
      <c r="G130" s="238">
        <f>'Transformed 2019 new'!Y121</f>
        <v>0.69048178476808963</v>
      </c>
      <c r="O130" s="239">
        <v>1</v>
      </c>
      <c r="Q130" s="250">
        <f t="shared" si="13"/>
        <v>1.0012907687779002</v>
      </c>
      <c r="R130" s="250">
        <f t="shared" si="13"/>
        <v>1.053112740298445</v>
      </c>
      <c r="S130" s="250">
        <f t="shared" si="13"/>
        <v>1.0240257191133091</v>
      </c>
      <c r="T130" s="250">
        <f t="shared" si="13"/>
        <v>1.0505398539740951</v>
      </c>
      <c r="U130" s="272">
        <f t="shared" si="14"/>
        <v>1.1343797785862741</v>
      </c>
      <c r="W130" s="251" t="str">
        <f>IF(ISNUMBER('Transformed 2007'!AE121),IF(ISNUMBER('Transformed 2007'!AG121),IF(ISNUMBER('Transformed 2010'!AI121),IF(ISNUMBER('Transformed 2007'!AK121),IF(ISNUMBER('Transformed 2007'!AM121),IF(ISNUMBER('Transformed 2007'!AO121),"","X"),"X"),"X"),"X"),"X"),"X")</f>
        <v/>
      </c>
      <c r="X130" s="251" t="str">
        <f>IF(ISNUMBER('Transformed 2010'!AE121),IF(ISNUMBER('Transformed 2010'!AG121),IF(ISNUMBER('Transformed 2010'!AI121),IF(ISNUMBER('Transformed 2010'!AK121),IF(ISNUMBER('Transformed 2010'!AM121),IF(ISNUMBER('Transformed 2010'!AO121),"","X"),"X"),"X"),"X"),"X"),"X")</f>
        <v/>
      </c>
      <c r="Y130" s="251" t="str">
        <f>IF(ISNUMBER('Transformed 2013'!AE121),IF(ISNUMBER('Transformed 2013'!AG121),IF(ISNUMBER('Transformed 2013'!AI121),IF(ISNUMBER('Transformed 2013'!AK121),IF(ISNUMBER('Transformed 2013'!AM121),IF(ISNUMBER('Transformed 2013'!AO121),"","X"),"X"),"X"),"X"),"X"),"X")</f>
        <v/>
      </c>
      <c r="Z130" s="251" t="str">
        <f>IF(ISNUMBER('Transformed 2016'!AE121),IF(ISNUMBER('Transformed 2016'!AG121),IF(ISNUMBER('Transformed 2016'!AI121),IF(ISNUMBER('Transformed 2016'!AK121),IF(ISNUMBER('Transformed 2016'!AM121),IF(ISNUMBER('Transformed 2016'!AO121),"","X"),"X"),"X"),"X"),"X"),"X")</f>
        <v/>
      </c>
      <c r="AA130" s="251" t="str">
        <f>IF(ISNUMBER('Transformed 2019 new'!AE121),IF(ISNUMBER('Transformed 2019 new'!AG121),IF(ISNUMBER('Transformed 2019 new'!AI121),IF(ISNUMBER('Transformed 2019 new'!AK121),IF(ISNUMBER('Transformed 2019 new'!AM121),IF(ISNUMBER('Transformed 2019 new'!AO121),"","X"),"X"),"X"),"X"),"X"),"X")</f>
        <v/>
      </c>
      <c r="AB130" s="259"/>
      <c r="AC130" s="251" t="str">
        <f>IF(ISNUMBER('Transformed 2007'!$AE121),"","X")</f>
        <v/>
      </c>
      <c r="AD130" s="251" t="str">
        <f>IF(ISNUMBER('Transformed 2010'!$AE121),"","X")</f>
        <v/>
      </c>
      <c r="AE130" s="251" t="str">
        <f>IF(ISNUMBER('Transformed 2013'!$AE121),"","X")</f>
        <v/>
      </c>
      <c r="AF130" s="251" t="str">
        <f>IF(ISNUMBER('Transformed 2016'!$AE121),"","X")</f>
        <v/>
      </c>
      <c r="AG130" s="265" t="str">
        <f>IF(ISNUMBER('Transformed 2019 new'!$AE121),"","X")</f>
        <v/>
      </c>
      <c r="AH130" s="251" t="str">
        <f>IF(ISNUMBER('Transformed 2007'!$AG121),"","X")</f>
        <v/>
      </c>
      <c r="AI130" s="251" t="str">
        <f>IF(ISNUMBER('Transformed 2010'!$AG121),"","X")</f>
        <v/>
      </c>
      <c r="AJ130" s="251" t="str">
        <f>IF(ISNUMBER('Transformed 2013'!$AG121),"","X")</f>
        <v/>
      </c>
      <c r="AK130" s="251" t="str">
        <f>IF(ISNUMBER('Transformed 2016'!$AG121),"","X")</f>
        <v/>
      </c>
      <c r="AL130" s="265" t="str">
        <f>IF(ISNUMBER('Transformed 2019 new'!$AG121),"","X")</f>
        <v/>
      </c>
      <c r="AM130" s="251" t="str">
        <f>IF(ISNUMBER('Transformed 2007'!$AI121),"","X")</f>
        <v/>
      </c>
      <c r="AN130" s="251" t="str">
        <f>IF(ISNUMBER('Transformed 2010'!$AI121),"","X")</f>
        <v/>
      </c>
      <c r="AO130" s="251" t="str">
        <f>IF(ISNUMBER('Transformed 2013'!$AI121),"","X")</f>
        <v/>
      </c>
      <c r="AP130" s="251" t="str">
        <f>IF(ISNUMBER('Transformed 2016'!$AI121),"","X")</f>
        <v/>
      </c>
      <c r="AQ130" s="265" t="str">
        <f>IF(ISNUMBER('Transformed 2019 new'!$AI121),"","X")</f>
        <v/>
      </c>
      <c r="AR130" s="251" t="str">
        <f>IF(ISNUMBER('Transformed 2007'!$AK121),"","X")</f>
        <v/>
      </c>
      <c r="AS130" s="251" t="str">
        <f>IF(ISNUMBER('Transformed 2010'!$AK121),"","X")</f>
        <v/>
      </c>
      <c r="AT130" s="251" t="str">
        <f>IF(ISNUMBER('Transformed 2013'!$AK121),"","X")</f>
        <v/>
      </c>
      <c r="AU130" s="251" t="str">
        <f>IF(ISNUMBER('Transformed 2016'!$AK121),"","X")</f>
        <v/>
      </c>
      <c r="AV130" s="265" t="str">
        <f>IF(ISNUMBER('Transformed 2019 new'!$AK121),"","X")</f>
        <v/>
      </c>
      <c r="AW130" s="251" t="str">
        <f>IF(ISNUMBER('Transformed 2007'!$AM121),"","X")</f>
        <v/>
      </c>
      <c r="AX130" s="251" t="str">
        <f>IF(ISNUMBER('Transformed 2010'!$AM121),"","X")</f>
        <v/>
      </c>
      <c r="AY130" s="251" t="str">
        <f>IF(ISNUMBER('Transformed 2013'!$AM121),"","X")</f>
        <v/>
      </c>
      <c r="AZ130" s="251" t="str">
        <f>IF(ISNUMBER('Transformed 2016'!$AM121),"","X")</f>
        <v/>
      </c>
      <c r="BA130" s="265" t="str">
        <f>IF(ISNUMBER('Transformed 2019 new'!$AM121),"","X")</f>
        <v/>
      </c>
      <c r="BB130" s="251" t="str">
        <f>IF(ISNUMBER('Transformed 2007'!$AO121),"","X")</f>
        <v/>
      </c>
      <c r="BC130" s="251" t="str">
        <f>IF(ISNUMBER('Transformed 2010'!$AO121),"","X")</f>
        <v/>
      </c>
      <c r="BD130" s="251" t="str">
        <f>IF(ISNUMBER('Transformed 2013'!$AO121),"","X")</f>
        <v/>
      </c>
      <c r="BE130" s="251" t="str">
        <f>IF(ISNUMBER('Transformed 2016'!$AO121),"","X")</f>
        <v/>
      </c>
      <c r="BF130" s="265" t="str">
        <f>IF(ISNUMBER('Transformed 2019 new'!$AO121),"","X")</f>
        <v/>
      </c>
    </row>
    <row r="131" spans="1:58" s="239" customFormat="1" ht="12.75" x14ac:dyDescent="0.2">
      <c r="A131" s="240" t="s">
        <v>129</v>
      </c>
      <c r="B131" s="225" t="s">
        <v>129</v>
      </c>
      <c r="C131" s="238">
        <f>'Transformed 2007'!Y122</f>
        <v>0.46193632444017851</v>
      </c>
      <c r="D131" s="238">
        <f>'Transformed 2010'!Y122</f>
        <v>0.45916817677733146</v>
      </c>
      <c r="E131" s="238">
        <f>'Transformed 2013'!Y122</f>
        <v>0.4754463586996529</v>
      </c>
      <c r="F131" s="238">
        <f>'Transformed 2016'!Y122</f>
        <v>0.46179108705357141</v>
      </c>
      <c r="G131" s="238">
        <f>'Transformed 2019 new'!Y122</f>
        <v>0.41719870574873835</v>
      </c>
      <c r="K131" s="239">
        <v>1</v>
      </c>
      <c r="Q131" s="250">
        <f t="shared" si="13"/>
        <v>0.99400751247219676</v>
      </c>
      <c r="R131" s="250">
        <f t="shared" si="13"/>
        <v>1.0354514592813677</v>
      </c>
      <c r="S131" s="250">
        <f t="shared" si="13"/>
        <v>0.9712790488427997</v>
      </c>
      <c r="T131" s="250">
        <f t="shared" si="13"/>
        <v>0.90343602863937478</v>
      </c>
      <c r="U131" s="272">
        <f t="shared" si="14"/>
        <v>0.90315197934334834</v>
      </c>
      <c r="W131" s="251" t="str">
        <f>IF(ISNUMBER('Transformed 2007'!AE122),IF(ISNUMBER('Transformed 2007'!AG122),IF(ISNUMBER('Transformed 2010'!AI122),IF(ISNUMBER('Transformed 2007'!AK122),IF(ISNUMBER('Transformed 2007'!AM122),IF(ISNUMBER('Transformed 2007'!AO122),"","X"),"X"),"X"),"X"),"X"),"X")</f>
        <v/>
      </c>
      <c r="X131" s="251" t="str">
        <f>IF(ISNUMBER('Transformed 2010'!AE122),IF(ISNUMBER('Transformed 2010'!AG122),IF(ISNUMBER('Transformed 2010'!AI122),IF(ISNUMBER('Transformed 2010'!AK122),IF(ISNUMBER('Transformed 2010'!AM122),IF(ISNUMBER('Transformed 2010'!AO122),"","X"),"X"),"X"),"X"),"X"),"X")</f>
        <v/>
      </c>
      <c r="Y131" s="251" t="str">
        <f>IF(ISNUMBER('Transformed 2013'!AE122),IF(ISNUMBER('Transformed 2013'!AG122),IF(ISNUMBER('Transformed 2013'!AI122),IF(ISNUMBER('Transformed 2013'!AK122),IF(ISNUMBER('Transformed 2013'!AM122),IF(ISNUMBER('Transformed 2013'!AO122),"","X"),"X"),"X"),"X"),"X"),"X")</f>
        <v/>
      </c>
      <c r="Z131" s="251" t="str">
        <f>IF(ISNUMBER('Transformed 2016'!AE122),IF(ISNUMBER('Transformed 2016'!AG122),IF(ISNUMBER('Transformed 2016'!AI122),IF(ISNUMBER('Transformed 2016'!AK122),IF(ISNUMBER('Transformed 2016'!AM122),IF(ISNUMBER('Transformed 2016'!AO122),"","X"),"X"),"X"),"X"),"X"),"X")</f>
        <v/>
      </c>
      <c r="AA131" s="251" t="str">
        <f>IF(ISNUMBER('Transformed 2019 new'!AE122),IF(ISNUMBER('Transformed 2019 new'!AG122),IF(ISNUMBER('Transformed 2019 new'!AI122),IF(ISNUMBER('Transformed 2019 new'!AK122),IF(ISNUMBER('Transformed 2019 new'!AM122),IF(ISNUMBER('Transformed 2019 new'!AO122),"","X"),"X"),"X"),"X"),"X"),"X")</f>
        <v/>
      </c>
      <c r="AB131" s="259"/>
      <c r="AC131" s="251" t="str">
        <f>IF(ISNUMBER('Transformed 2007'!$AE122),"","X")</f>
        <v/>
      </c>
      <c r="AD131" s="251" t="str">
        <f>IF(ISNUMBER('Transformed 2010'!$AE122),"","X")</f>
        <v/>
      </c>
      <c r="AE131" s="251" t="str">
        <f>IF(ISNUMBER('Transformed 2013'!$AE122),"","X")</f>
        <v/>
      </c>
      <c r="AF131" s="251" t="str">
        <f>IF(ISNUMBER('Transformed 2016'!$AE122),"","X")</f>
        <v/>
      </c>
      <c r="AG131" s="265" t="str">
        <f>IF(ISNUMBER('Transformed 2019 new'!$AE122),"","X")</f>
        <v/>
      </c>
      <c r="AH131" s="251" t="str">
        <f>IF(ISNUMBER('Transformed 2007'!$AG122),"","X")</f>
        <v/>
      </c>
      <c r="AI131" s="251" t="str">
        <f>IF(ISNUMBER('Transformed 2010'!$AG122),"","X")</f>
        <v/>
      </c>
      <c r="AJ131" s="251" t="str">
        <f>IF(ISNUMBER('Transformed 2013'!$AG122),"","X")</f>
        <v/>
      </c>
      <c r="AK131" s="251" t="str">
        <f>IF(ISNUMBER('Transformed 2016'!$AG122),"","X")</f>
        <v/>
      </c>
      <c r="AL131" s="265" t="str">
        <f>IF(ISNUMBER('Transformed 2019 new'!$AG122),"","X")</f>
        <v/>
      </c>
      <c r="AM131" s="251" t="str">
        <f>IF(ISNUMBER('Transformed 2007'!$AI122),"","X")</f>
        <v/>
      </c>
      <c r="AN131" s="251" t="str">
        <f>IF(ISNUMBER('Transformed 2010'!$AI122),"","X")</f>
        <v/>
      </c>
      <c r="AO131" s="251" t="str">
        <f>IF(ISNUMBER('Transformed 2013'!$AI122),"","X")</f>
        <v/>
      </c>
      <c r="AP131" s="251" t="str">
        <f>IF(ISNUMBER('Transformed 2016'!$AI122),"","X")</f>
        <v/>
      </c>
      <c r="AQ131" s="265" t="str">
        <f>IF(ISNUMBER('Transformed 2019 new'!$AI122),"","X")</f>
        <v/>
      </c>
      <c r="AR131" s="251" t="str">
        <f>IF(ISNUMBER('Transformed 2007'!$AK122),"","X")</f>
        <v/>
      </c>
      <c r="AS131" s="251" t="str">
        <f>IF(ISNUMBER('Transformed 2010'!$AK122),"","X")</f>
        <v/>
      </c>
      <c r="AT131" s="251" t="str">
        <f>IF(ISNUMBER('Transformed 2013'!$AK122),"","X")</f>
        <v/>
      </c>
      <c r="AU131" s="251" t="str">
        <f>IF(ISNUMBER('Transformed 2016'!$AK122),"","X")</f>
        <v/>
      </c>
      <c r="AV131" s="265" t="str">
        <f>IF(ISNUMBER('Transformed 2019 new'!$AK122),"","X")</f>
        <v/>
      </c>
      <c r="AW131" s="251" t="str">
        <f>IF(ISNUMBER('Transformed 2007'!$AM122),"","X")</f>
        <v/>
      </c>
      <c r="AX131" s="251" t="str">
        <f>IF(ISNUMBER('Transformed 2010'!$AM122),"","X")</f>
        <v/>
      </c>
      <c r="AY131" s="251" t="str">
        <f>IF(ISNUMBER('Transformed 2013'!$AM122),"","X")</f>
        <v/>
      </c>
      <c r="AZ131" s="251" t="str">
        <f>IF(ISNUMBER('Transformed 2016'!$AM122),"","X")</f>
        <v/>
      </c>
      <c r="BA131" s="265" t="str">
        <f>IF(ISNUMBER('Transformed 2019 new'!$AM122),"","X")</f>
        <v/>
      </c>
      <c r="BB131" s="251" t="str">
        <f>IF(ISNUMBER('Transformed 2007'!$AO122),"","X")</f>
        <v/>
      </c>
      <c r="BC131" s="251" t="str">
        <f>IF(ISNUMBER('Transformed 2010'!$AO122),"","X")</f>
        <v/>
      </c>
      <c r="BD131" s="251" t="str">
        <f>IF(ISNUMBER('Transformed 2013'!$AO122),"","X")</f>
        <v/>
      </c>
      <c r="BE131" s="251" t="str">
        <f>IF(ISNUMBER('Transformed 2016'!$AO122),"","X")</f>
        <v/>
      </c>
      <c r="BF131" s="265" t="str">
        <f>IF(ISNUMBER('Transformed 2019 new'!$AO122),"","X")</f>
        <v/>
      </c>
    </row>
    <row r="132" spans="1:58" s="239" customFormat="1" ht="12.75" x14ac:dyDescent="0.2">
      <c r="A132" s="240" t="s">
        <v>130</v>
      </c>
      <c r="B132" s="225" t="s">
        <v>130</v>
      </c>
      <c r="C132" s="238">
        <f>'Transformed 2007'!Y123</f>
        <v>0.58360989818159037</v>
      </c>
      <c r="D132" s="238">
        <f>'Transformed 2010'!Y123</f>
        <v>0.62752064802176899</v>
      </c>
      <c r="E132" s="238">
        <f>'Transformed 2013'!Y123</f>
        <v>0.6432638404056974</v>
      </c>
      <c r="F132" s="238">
        <f>'Transformed 2016'!Y123</f>
        <v>0.64829310111373317</v>
      </c>
      <c r="G132" s="238">
        <f>'Transformed 2019 new'!Y123</f>
        <v>0.66688735451195247</v>
      </c>
      <c r="H132" s="239">
        <v>1</v>
      </c>
      <c r="Q132" s="250">
        <f t="shared" ref="Q132:T165" si="15">D132/C132</f>
        <v>1.0752398990781267</v>
      </c>
      <c r="R132" s="250">
        <f t="shared" si="15"/>
        <v>1.0250879272794577</v>
      </c>
      <c r="S132" s="250">
        <f t="shared" si="15"/>
        <v>1.0078183482299641</v>
      </c>
      <c r="T132" s="250">
        <f t="shared" si="15"/>
        <v>1.0286818622105887</v>
      </c>
      <c r="U132" s="272">
        <f t="shared" ref="U132:U165" si="16">G132/C132</f>
        <v>1.1426937010318667</v>
      </c>
      <c r="W132" s="251" t="str">
        <f>IF(ISNUMBER('Transformed 2007'!AE123),IF(ISNUMBER('Transformed 2007'!AG123),IF(ISNUMBER('Transformed 2010'!AI123),IF(ISNUMBER('Transformed 2007'!AK123),IF(ISNUMBER('Transformed 2007'!AM123),IF(ISNUMBER('Transformed 2007'!AO123),"","X"),"X"),"X"),"X"),"X"),"X")</f>
        <v/>
      </c>
      <c r="X132" s="251" t="str">
        <f>IF(ISNUMBER('Transformed 2010'!AE123),IF(ISNUMBER('Transformed 2010'!AG123),IF(ISNUMBER('Transformed 2010'!AI123),IF(ISNUMBER('Transformed 2010'!AK123),IF(ISNUMBER('Transformed 2010'!AM123),IF(ISNUMBER('Transformed 2010'!AO123),"","X"),"X"),"X"),"X"),"X"),"X")</f>
        <v/>
      </c>
      <c r="Y132" s="251" t="str">
        <f>IF(ISNUMBER('Transformed 2013'!AE123),IF(ISNUMBER('Transformed 2013'!AG123),IF(ISNUMBER('Transformed 2013'!AI123),IF(ISNUMBER('Transformed 2013'!AK123),IF(ISNUMBER('Transformed 2013'!AM123),IF(ISNUMBER('Transformed 2013'!AO123),"","X"),"X"),"X"),"X"),"X"),"X")</f>
        <v/>
      </c>
      <c r="Z132" s="251" t="str">
        <f>IF(ISNUMBER('Transformed 2016'!AE123),IF(ISNUMBER('Transformed 2016'!AG123),IF(ISNUMBER('Transformed 2016'!AI123),IF(ISNUMBER('Transformed 2016'!AK123),IF(ISNUMBER('Transformed 2016'!AM123),IF(ISNUMBER('Transformed 2016'!AO123),"","X"),"X"),"X"),"X"),"X"),"X")</f>
        <v/>
      </c>
      <c r="AA132" s="251" t="str">
        <f>IF(ISNUMBER('Transformed 2019 new'!AE123),IF(ISNUMBER('Transformed 2019 new'!AG123),IF(ISNUMBER('Transformed 2019 new'!AI123),IF(ISNUMBER('Transformed 2019 new'!AK123),IF(ISNUMBER('Transformed 2019 new'!AM123),IF(ISNUMBER('Transformed 2019 new'!AO123),"","X"),"X"),"X"),"X"),"X"),"X")</f>
        <v/>
      </c>
      <c r="AB132" s="259"/>
      <c r="AC132" s="251" t="str">
        <f>IF(ISNUMBER('Transformed 2007'!$AE123),"","X")</f>
        <v/>
      </c>
      <c r="AD132" s="251" t="str">
        <f>IF(ISNUMBER('Transformed 2010'!$AE123),"","X")</f>
        <v/>
      </c>
      <c r="AE132" s="251" t="str">
        <f>IF(ISNUMBER('Transformed 2013'!$AE123),"","X")</f>
        <v/>
      </c>
      <c r="AF132" s="251" t="str">
        <f>IF(ISNUMBER('Transformed 2016'!$AE123),"","X")</f>
        <v/>
      </c>
      <c r="AG132" s="265" t="str">
        <f>IF(ISNUMBER('Transformed 2019 new'!$AE123),"","X")</f>
        <v/>
      </c>
      <c r="AH132" s="251" t="str">
        <f>IF(ISNUMBER('Transformed 2007'!$AG123),"","X")</f>
        <v/>
      </c>
      <c r="AI132" s="251" t="str">
        <f>IF(ISNUMBER('Transformed 2010'!$AG123),"","X")</f>
        <v/>
      </c>
      <c r="AJ132" s="251" t="str">
        <f>IF(ISNUMBER('Transformed 2013'!$AG123),"","X")</f>
        <v/>
      </c>
      <c r="AK132" s="251" t="str">
        <f>IF(ISNUMBER('Transformed 2016'!$AG123),"","X")</f>
        <v/>
      </c>
      <c r="AL132" s="265" t="str">
        <f>IF(ISNUMBER('Transformed 2019 new'!$AG123),"","X")</f>
        <v/>
      </c>
      <c r="AM132" s="251" t="str">
        <f>IF(ISNUMBER('Transformed 2007'!$AI123),"","X")</f>
        <v/>
      </c>
      <c r="AN132" s="251" t="str">
        <f>IF(ISNUMBER('Transformed 2010'!$AI123),"","X")</f>
        <v/>
      </c>
      <c r="AO132" s="251" t="str">
        <f>IF(ISNUMBER('Transformed 2013'!$AI123),"","X")</f>
        <v/>
      </c>
      <c r="AP132" s="251" t="str">
        <f>IF(ISNUMBER('Transformed 2016'!$AI123),"","X")</f>
        <v/>
      </c>
      <c r="AQ132" s="265" t="str">
        <f>IF(ISNUMBER('Transformed 2019 new'!$AI123),"","X")</f>
        <v/>
      </c>
      <c r="AR132" s="251" t="str">
        <f>IF(ISNUMBER('Transformed 2007'!$AK123),"","X")</f>
        <v/>
      </c>
      <c r="AS132" s="251" t="str">
        <f>IF(ISNUMBER('Transformed 2010'!$AK123),"","X")</f>
        <v/>
      </c>
      <c r="AT132" s="251" t="str">
        <f>IF(ISNUMBER('Transformed 2013'!$AK123),"","X")</f>
        <v/>
      </c>
      <c r="AU132" s="251" t="str">
        <f>IF(ISNUMBER('Transformed 2016'!$AK123),"","X")</f>
        <v/>
      </c>
      <c r="AV132" s="265" t="str">
        <f>IF(ISNUMBER('Transformed 2019 new'!$AK123),"","X")</f>
        <v/>
      </c>
      <c r="AW132" s="251" t="str">
        <f>IF(ISNUMBER('Transformed 2007'!$AM123),"","X")</f>
        <v/>
      </c>
      <c r="AX132" s="251" t="str">
        <f>IF(ISNUMBER('Transformed 2010'!$AM123),"","X")</f>
        <v/>
      </c>
      <c r="AY132" s="251" t="str">
        <f>IF(ISNUMBER('Transformed 2013'!$AM123),"","X")</f>
        <v/>
      </c>
      <c r="AZ132" s="251" t="str">
        <f>IF(ISNUMBER('Transformed 2016'!$AM123),"","X")</f>
        <v/>
      </c>
      <c r="BA132" s="265" t="str">
        <f>IF(ISNUMBER('Transformed 2019 new'!$AM123),"","X")</f>
        <v/>
      </c>
      <c r="BB132" s="251" t="str">
        <f>IF(ISNUMBER('Transformed 2007'!$AO123),"","X")</f>
        <v/>
      </c>
      <c r="BC132" s="251" t="str">
        <f>IF(ISNUMBER('Transformed 2010'!$AO123),"","X")</f>
        <v/>
      </c>
      <c r="BD132" s="251" t="str">
        <f>IF(ISNUMBER('Transformed 2013'!$AO123),"","X")</f>
        <v/>
      </c>
      <c r="BE132" s="251" t="str">
        <f>IF(ISNUMBER('Transformed 2016'!$AO123),"","X")</f>
        <v/>
      </c>
      <c r="BF132" s="265" t="str">
        <f>IF(ISNUMBER('Transformed 2019 new'!$AO123),"","X")</f>
        <v/>
      </c>
    </row>
    <row r="133" spans="1:58" s="239" customFormat="1" ht="12.75" x14ac:dyDescent="0.2">
      <c r="A133" s="240" t="s">
        <v>131</v>
      </c>
      <c r="B133" s="225" t="s">
        <v>131</v>
      </c>
      <c r="C133" s="238">
        <f>'Transformed 2007'!Y124</f>
        <v>0.39498173150969795</v>
      </c>
      <c r="D133" s="238">
        <f>'Transformed 2010'!Y124</f>
        <v>0.42234105723023363</v>
      </c>
      <c r="E133" s="238">
        <f>'Transformed 2013'!Y124</f>
        <v>0.41267233326148367</v>
      </c>
      <c r="F133" s="238">
        <f>'Transformed 2016'!Y124</f>
        <v>0.42370030090344801</v>
      </c>
      <c r="G133" s="238">
        <f>'Transformed 2019 new'!Y124</f>
        <v>0.40723466602732694</v>
      </c>
      <c r="K133" s="239">
        <v>1</v>
      </c>
      <c r="Q133" s="250">
        <f t="shared" si="15"/>
        <v>1.0692673193161693</v>
      </c>
      <c r="R133" s="250">
        <f t="shared" si="15"/>
        <v>0.97710683391248132</v>
      </c>
      <c r="S133" s="250">
        <f t="shared" si="15"/>
        <v>1.0267233026134965</v>
      </c>
      <c r="T133" s="250">
        <f t="shared" si="15"/>
        <v>0.96113848670625979</v>
      </c>
      <c r="U133" s="272">
        <f t="shared" si="16"/>
        <v>1.0310215221114047</v>
      </c>
      <c r="W133" s="251" t="str">
        <f>IF(ISNUMBER('Transformed 2007'!AE124),IF(ISNUMBER('Transformed 2007'!AG124),IF(ISNUMBER('Transformed 2010'!AI124),IF(ISNUMBER('Transformed 2007'!AK124),IF(ISNUMBER('Transformed 2007'!AM124),IF(ISNUMBER('Transformed 2007'!AO124),"","X"),"X"),"X"),"X"),"X"),"X")</f>
        <v/>
      </c>
      <c r="X133" s="251" t="str">
        <f>IF(ISNUMBER('Transformed 2010'!AE124),IF(ISNUMBER('Transformed 2010'!AG124),IF(ISNUMBER('Transformed 2010'!AI124),IF(ISNUMBER('Transformed 2010'!AK124),IF(ISNUMBER('Transformed 2010'!AM124),IF(ISNUMBER('Transformed 2010'!AO124),"","X"),"X"),"X"),"X"),"X"),"X")</f>
        <v/>
      </c>
      <c r="Y133" s="251" t="str">
        <f>IF(ISNUMBER('Transformed 2013'!AE124),IF(ISNUMBER('Transformed 2013'!AG124),IF(ISNUMBER('Transformed 2013'!AI124),IF(ISNUMBER('Transformed 2013'!AK124),IF(ISNUMBER('Transformed 2013'!AM124),IF(ISNUMBER('Transformed 2013'!AO124),"","X"),"X"),"X"),"X"),"X"),"X")</f>
        <v/>
      </c>
      <c r="Z133" s="251" t="str">
        <f>IF(ISNUMBER('Transformed 2016'!AE124),IF(ISNUMBER('Transformed 2016'!AG124),IF(ISNUMBER('Transformed 2016'!AI124),IF(ISNUMBER('Transformed 2016'!AK124),IF(ISNUMBER('Transformed 2016'!AM124),IF(ISNUMBER('Transformed 2016'!AO124),"","X"),"X"),"X"),"X"),"X"),"X")</f>
        <v/>
      </c>
      <c r="AA133" s="251" t="str">
        <f>IF(ISNUMBER('Transformed 2019 new'!AE124),IF(ISNUMBER('Transformed 2019 new'!AG124),IF(ISNUMBER('Transformed 2019 new'!AI124),IF(ISNUMBER('Transformed 2019 new'!AK124),IF(ISNUMBER('Transformed 2019 new'!AM124),IF(ISNUMBER('Transformed 2019 new'!AO124),"","X"),"X"),"X"),"X"),"X"),"X")</f>
        <v/>
      </c>
      <c r="AB133" s="259"/>
      <c r="AC133" s="251" t="str">
        <f>IF(ISNUMBER('Transformed 2007'!$AE124),"","X")</f>
        <v/>
      </c>
      <c r="AD133" s="251" t="str">
        <f>IF(ISNUMBER('Transformed 2010'!$AE124),"","X")</f>
        <v/>
      </c>
      <c r="AE133" s="251" t="str">
        <f>IF(ISNUMBER('Transformed 2013'!$AE124),"","X")</f>
        <v/>
      </c>
      <c r="AF133" s="251" t="str">
        <f>IF(ISNUMBER('Transformed 2016'!$AE124),"","X")</f>
        <v/>
      </c>
      <c r="AG133" s="265" t="str">
        <f>IF(ISNUMBER('Transformed 2019 new'!$AE124),"","X")</f>
        <v/>
      </c>
      <c r="AH133" s="251" t="str">
        <f>IF(ISNUMBER('Transformed 2007'!$AG124),"","X")</f>
        <v/>
      </c>
      <c r="AI133" s="251" t="str">
        <f>IF(ISNUMBER('Transformed 2010'!$AG124),"","X")</f>
        <v/>
      </c>
      <c r="AJ133" s="251" t="str">
        <f>IF(ISNUMBER('Transformed 2013'!$AG124),"","X")</f>
        <v/>
      </c>
      <c r="AK133" s="251" t="str">
        <f>IF(ISNUMBER('Transformed 2016'!$AG124),"","X")</f>
        <v/>
      </c>
      <c r="AL133" s="265" t="str">
        <f>IF(ISNUMBER('Transformed 2019 new'!$AG124),"","X")</f>
        <v/>
      </c>
      <c r="AM133" s="251" t="str">
        <f>IF(ISNUMBER('Transformed 2007'!$AI124),"","X")</f>
        <v/>
      </c>
      <c r="AN133" s="251" t="str">
        <f>IF(ISNUMBER('Transformed 2010'!$AI124),"","X")</f>
        <v/>
      </c>
      <c r="AO133" s="251" t="str">
        <f>IF(ISNUMBER('Transformed 2013'!$AI124),"","X")</f>
        <v/>
      </c>
      <c r="AP133" s="251" t="str">
        <f>IF(ISNUMBER('Transformed 2016'!$AI124),"","X")</f>
        <v/>
      </c>
      <c r="AQ133" s="265" t="str">
        <f>IF(ISNUMBER('Transformed 2019 new'!$AI124),"","X")</f>
        <v/>
      </c>
      <c r="AR133" s="251" t="str">
        <f>IF(ISNUMBER('Transformed 2007'!$AK124),"","X")</f>
        <v/>
      </c>
      <c r="AS133" s="251" t="str">
        <f>IF(ISNUMBER('Transformed 2010'!$AK124),"","X")</f>
        <v/>
      </c>
      <c r="AT133" s="251" t="str">
        <f>IF(ISNUMBER('Transformed 2013'!$AK124),"","X")</f>
        <v/>
      </c>
      <c r="AU133" s="251" t="str">
        <f>IF(ISNUMBER('Transformed 2016'!$AK124),"","X")</f>
        <v/>
      </c>
      <c r="AV133" s="265" t="str">
        <f>IF(ISNUMBER('Transformed 2019 new'!$AK124),"","X")</f>
        <v/>
      </c>
      <c r="AW133" s="251" t="str">
        <f>IF(ISNUMBER('Transformed 2007'!$AM124),"","X")</f>
        <v/>
      </c>
      <c r="AX133" s="251" t="str">
        <f>IF(ISNUMBER('Transformed 2010'!$AM124),"","X")</f>
        <v/>
      </c>
      <c r="AY133" s="251" t="str">
        <f>IF(ISNUMBER('Transformed 2013'!$AM124),"","X")</f>
        <v/>
      </c>
      <c r="AZ133" s="251" t="str">
        <f>IF(ISNUMBER('Transformed 2016'!$AM124),"","X")</f>
        <v/>
      </c>
      <c r="BA133" s="265" t="str">
        <f>IF(ISNUMBER('Transformed 2019 new'!$AM124),"","X")</f>
        <v/>
      </c>
      <c r="BB133" s="251" t="str">
        <f>IF(ISNUMBER('Transformed 2007'!$AO124),"","X")</f>
        <v/>
      </c>
      <c r="BC133" s="251" t="str">
        <f>IF(ISNUMBER('Transformed 2010'!$AO124),"","X")</f>
        <v/>
      </c>
      <c r="BD133" s="251" t="str">
        <f>IF(ISNUMBER('Transformed 2013'!$AO124),"","X")</f>
        <v/>
      </c>
      <c r="BE133" s="251" t="str">
        <f>IF(ISNUMBER('Transformed 2016'!$AO124),"","X")</f>
        <v/>
      </c>
      <c r="BF133" s="265" t="str">
        <f>IF(ISNUMBER('Transformed 2019 new'!$AO124),"","X")</f>
        <v/>
      </c>
    </row>
    <row r="134" spans="1:58" s="239" customFormat="1" ht="12.75" x14ac:dyDescent="0.2">
      <c r="A134" s="240" t="s">
        <v>132</v>
      </c>
      <c r="B134" s="225" t="s">
        <v>132</v>
      </c>
      <c r="C134" s="238">
        <f>'Transformed 2007'!Y125</f>
        <v>0.58469483942943845</v>
      </c>
      <c r="D134" s="238">
        <f>'Transformed 2010'!Y125</f>
        <v>0.58954180725443839</v>
      </c>
      <c r="E134" s="238">
        <f>'Transformed 2013'!Y125</f>
        <v>0.59250149244193839</v>
      </c>
      <c r="F134" s="238">
        <f>'Transformed 2016'!Y125</f>
        <v>0.5823895588722956</v>
      </c>
      <c r="G134" s="238">
        <f>'Transformed 2019 new'!Y125</f>
        <v>0.61417541276394993</v>
      </c>
      <c r="O134" s="239">
        <v>1</v>
      </c>
      <c r="Q134" s="250">
        <f t="shared" si="15"/>
        <v>1.0082897393616981</v>
      </c>
      <c r="R134" s="250">
        <f t="shared" si="15"/>
        <v>1.0050203143374743</v>
      </c>
      <c r="S134" s="250">
        <f t="shared" si="15"/>
        <v>0.9829334884407338</v>
      </c>
      <c r="T134" s="250">
        <f t="shared" si="15"/>
        <v>1.0545783374846256</v>
      </c>
      <c r="U134" s="272">
        <f t="shared" si="16"/>
        <v>1.0504204438733877</v>
      </c>
      <c r="W134" s="251" t="str">
        <f>IF(ISNUMBER('Transformed 2007'!AE125),IF(ISNUMBER('Transformed 2007'!AG125),IF(ISNUMBER('Transformed 2010'!AI125),IF(ISNUMBER('Transformed 2007'!AK125),IF(ISNUMBER('Transformed 2007'!AM125),IF(ISNUMBER('Transformed 2007'!AO125),"","X"),"X"),"X"),"X"),"X"),"X")</f>
        <v/>
      </c>
      <c r="X134" s="251" t="str">
        <f>IF(ISNUMBER('Transformed 2010'!AE125),IF(ISNUMBER('Transformed 2010'!AG125),IF(ISNUMBER('Transformed 2010'!AI125),IF(ISNUMBER('Transformed 2010'!AK125),IF(ISNUMBER('Transformed 2010'!AM125),IF(ISNUMBER('Transformed 2010'!AO125),"","X"),"X"),"X"),"X"),"X"),"X")</f>
        <v/>
      </c>
      <c r="Y134" s="251" t="str">
        <f>IF(ISNUMBER('Transformed 2013'!AE125),IF(ISNUMBER('Transformed 2013'!AG125),IF(ISNUMBER('Transformed 2013'!AI125),IF(ISNUMBER('Transformed 2013'!AK125),IF(ISNUMBER('Transformed 2013'!AM125),IF(ISNUMBER('Transformed 2013'!AO125),"","X"),"X"),"X"),"X"),"X"),"X")</f>
        <v/>
      </c>
      <c r="Z134" s="251" t="str">
        <f>IF(ISNUMBER('Transformed 2016'!AE125),IF(ISNUMBER('Transformed 2016'!AG125),IF(ISNUMBER('Transformed 2016'!AI125),IF(ISNUMBER('Transformed 2016'!AK125),IF(ISNUMBER('Transformed 2016'!AM125),IF(ISNUMBER('Transformed 2016'!AO125),"","X"),"X"),"X"),"X"),"X"),"X")</f>
        <v/>
      </c>
      <c r="AA134" s="251" t="str">
        <f>IF(ISNUMBER('Transformed 2019 new'!AE125),IF(ISNUMBER('Transformed 2019 new'!AG125),IF(ISNUMBER('Transformed 2019 new'!AI125),IF(ISNUMBER('Transformed 2019 new'!AK125),IF(ISNUMBER('Transformed 2019 new'!AM125),IF(ISNUMBER('Transformed 2019 new'!AO125),"","X"),"X"),"X"),"X"),"X"),"X")</f>
        <v/>
      </c>
      <c r="AB134" s="259"/>
      <c r="AC134" s="251" t="str">
        <f>IF(ISNUMBER('Transformed 2007'!$AE125),"","X")</f>
        <v/>
      </c>
      <c r="AD134" s="251" t="str">
        <f>IF(ISNUMBER('Transformed 2010'!$AE125),"","X")</f>
        <v/>
      </c>
      <c r="AE134" s="251" t="str">
        <f>IF(ISNUMBER('Transformed 2013'!$AE125),"","X")</f>
        <v/>
      </c>
      <c r="AF134" s="251" t="str">
        <f>IF(ISNUMBER('Transformed 2016'!$AE125),"","X")</f>
        <v/>
      </c>
      <c r="AG134" s="265" t="str">
        <f>IF(ISNUMBER('Transformed 2019 new'!$AE125),"","X")</f>
        <v/>
      </c>
      <c r="AH134" s="251" t="str">
        <f>IF(ISNUMBER('Transformed 2007'!$AG125),"","X")</f>
        <v/>
      </c>
      <c r="AI134" s="251" t="str">
        <f>IF(ISNUMBER('Transformed 2010'!$AG125),"","X")</f>
        <v/>
      </c>
      <c r="AJ134" s="251" t="str">
        <f>IF(ISNUMBER('Transformed 2013'!$AG125),"","X")</f>
        <v/>
      </c>
      <c r="AK134" s="251" t="str">
        <f>IF(ISNUMBER('Transformed 2016'!$AG125),"","X")</f>
        <v/>
      </c>
      <c r="AL134" s="265" t="str">
        <f>IF(ISNUMBER('Transformed 2019 new'!$AG125),"","X")</f>
        <v/>
      </c>
      <c r="AM134" s="251" t="str">
        <f>IF(ISNUMBER('Transformed 2007'!$AI125),"","X")</f>
        <v/>
      </c>
      <c r="AN134" s="251" t="str">
        <f>IF(ISNUMBER('Transformed 2010'!$AI125),"","X")</f>
        <v/>
      </c>
      <c r="AO134" s="251" t="str">
        <f>IF(ISNUMBER('Transformed 2013'!$AI125),"","X")</f>
        <v/>
      </c>
      <c r="AP134" s="251" t="str">
        <f>IF(ISNUMBER('Transformed 2016'!$AI125),"","X")</f>
        <v/>
      </c>
      <c r="AQ134" s="265" t="str">
        <f>IF(ISNUMBER('Transformed 2019 new'!$AI125),"","X")</f>
        <v/>
      </c>
      <c r="AR134" s="251" t="str">
        <f>IF(ISNUMBER('Transformed 2007'!$AK125),"","X")</f>
        <v/>
      </c>
      <c r="AS134" s="251" t="str">
        <f>IF(ISNUMBER('Transformed 2010'!$AK125),"","X")</f>
        <v/>
      </c>
      <c r="AT134" s="251" t="str">
        <f>IF(ISNUMBER('Transformed 2013'!$AK125),"","X")</f>
        <v/>
      </c>
      <c r="AU134" s="251" t="str">
        <f>IF(ISNUMBER('Transformed 2016'!$AK125),"","X")</f>
        <v/>
      </c>
      <c r="AV134" s="265" t="str">
        <f>IF(ISNUMBER('Transformed 2019 new'!$AK125),"","X")</f>
        <v/>
      </c>
      <c r="AW134" s="251" t="str">
        <f>IF(ISNUMBER('Transformed 2007'!$AM125),"","X")</f>
        <v/>
      </c>
      <c r="AX134" s="251" t="str">
        <f>IF(ISNUMBER('Transformed 2010'!$AM125),"","X")</f>
        <v/>
      </c>
      <c r="AY134" s="251" t="str">
        <f>IF(ISNUMBER('Transformed 2013'!$AM125),"","X")</f>
        <v/>
      </c>
      <c r="AZ134" s="251" t="str">
        <f>IF(ISNUMBER('Transformed 2016'!$AM125),"","X")</f>
        <v/>
      </c>
      <c r="BA134" s="265" t="str">
        <f>IF(ISNUMBER('Transformed 2019 new'!$AM125),"","X")</f>
        <v/>
      </c>
      <c r="BB134" s="251" t="str">
        <f>IF(ISNUMBER('Transformed 2007'!$AO125),"","X")</f>
        <v/>
      </c>
      <c r="BC134" s="251" t="str">
        <f>IF(ISNUMBER('Transformed 2010'!$AO125),"","X")</f>
        <v/>
      </c>
      <c r="BD134" s="251" t="str">
        <f>IF(ISNUMBER('Transformed 2013'!$AO125),"","X")</f>
        <v/>
      </c>
      <c r="BE134" s="251" t="str">
        <f>IF(ISNUMBER('Transformed 2016'!$AO125),"","X")</f>
        <v/>
      </c>
      <c r="BF134" s="265" t="str">
        <f>IF(ISNUMBER('Transformed 2019 new'!$AO125),"","X")</f>
        <v/>
      </c>
    </row>
    <row r="135" spans="1:58" s="239" customFormat="1" ht="12.75" x14ac:dyDescent="0.2">
      <c r="A135" s="240" t="s">
        <v>133</v>
      </c>
      <c r="B135" s="225" t="s">
        <v>133</v>
      </c>
      <c r="C135" s="238">
        <f>'Transformed 2007'!Y126</f>
        <v>0.68833698999547166</v>
      </c>
      <c r="D135" s="238">
        <f>'Transformed 2010'!Y126</f>
        <v>0.61297253159286424</v>
      </c>
      <c r="E135" s="238">
        <f>'Transformed 2013'!Y126</f>
        <v>0.65426277597618177</v>
      </c>
      <c r="F135" s="238">
        <f>'Transformed 2016'!Y126</f>
        <v>0.66962530347253602</v>
      </c>
      <c r="G135" s="238">
        <f>'Transformed 2019 new'!Y126</f>
        <v>0.69667363055556286</v>
      </c>
      <c r="K135" s="239">
        <v>1</v>
      </c>
      <c r="Q135" s="250">
        <f t="shared" si="15"/>
        <v>0.8905122643443828</v>
      </c>
      <c r="R135" s="250">
        <f t="shared" si="15"/>
        <v>1.0673606764662376</v>
      </c>
      <c r="S135" s="250">
        <f t="shared" si="15"/>
        <v>1.0234806687166833</v>
      </c>
      <c r="T135" s="250">
        <f t="shared" si="15"/>
        <v>1.0403932272910834</v>
      </c>
      <c r="U135" s="272">
        <f t="shared" si="16"/>
        <v>1.0121112778787988</v>
      </c>
      <c r="W135" s="251" t="str">
        <f>IF(ISNUMBER('Transformed 2007'!AE126),IF(ISNUMBER('Transformed 2007'!AG126),IF(ISNUMBER('Transformed 2010'!AI126),IF(ISNUMBER('Transformed 2007'!AK126),IF(ISNUMBER('Transformed 2007'!AM126),IF(ISNUMBER('Transformed 2007'!AO126),"","X"),"X"),"X"),"X"),"X"),"X")</f>
        <v/>
      </c>
      <c r="X135" s="251" t="str">
        <f>IF(ISNUMBER('Transformed 2010'!AE126),IF(ISNUMBER('Transformed 2010'!AG126),IF(ISNUMBER('Transformed 2010'!AI126),IF(ISNUMBER('Transformed 2010'!AK126),IF(ISNUMBER('Transformed 2010'!AM126),IF(ISNUMBER('Transformed 2010'!AO126),"","X"),"X"),"X"),"X"),"X"),"X")</f>
        <v/>
      </c>
      <c r="Y135" s="251" t="str">
        <f>IF(ISNUMBER('Transformed 2013'!AE126),IF(ISNUMBER('Transformed 2013'!AG126),IF(ISNUMBER('Transformed 2013'!AI126),IF(ISNUMBER('Transformed 2013'!AK126),IF(ISNUMBER('Transformed 2013'!AM126),IF(ISNUMBER('Transformed 2013'!AO126),"","X"),"X"),"X"),"X"),"X"),"X")</f>
        <v/>
      </c>
      <c r="Z135" s="251" t="str">
        <f>IF(ISNUMBER('Transformed 2016'!AE126),IF(ISNUMBER('Transformed 2016'!AG126),IF(ISNUMBER('Transformed 2016'!AI126),IF(ISNUMBER('Transformed 2016'!AK126),IF(ISNUMBER('Transformed 2016'!AM126),IF(ISNUMBER('Transformed 2016'!AO126),"","X"),"X"),"X"),"X"),"X"),"X")</f>
        <v/>
      </c>
      <c r="AA135" s="251" t="str">
        <f>IF(ISNUMBER('Transformed 2019 new'!AE126),IF(ISNUMBER('Transformed 2019 new'!AG126),IF(ISNUMBER('Transformed 2019 new'!AI126),IF(ISNUMBER('Transformed 2019 new'!AK126),IF(ISNUMBER('Transformed 2019 new'!AM126),IF(ISNUMBER('Transformed 2019 new'!AO126),"","X"),"X"),"X"),"X"),"X"),"X")</f>
        <v/>
      </c>
      <c r="AB135" s="259"/>
      <c r="AC135" s="251" t="str">
        <f>IF(ISNUMBER('Transformed 2007'!$AE126),"","X")</f>
        <v/>
      </c>
      <c r="AD135" s="251" t="str">
        <f>IF(ISNUMBER('Transformed 2010'!$AE126),"","X")</f>
        <v/>
      </c>
      <c r="AE135" s="251" t="str">
        <f>IF(ISNUMBER('Transformed 2013'!$AE126),"","X")</f>
        <v/>
      </c>
      <c r="AF135" s="251" t="str">
        <f>IF(ISNUMBER('Transformed 2016'!$AE126),"","X")</f>
        <v/>
      </c>
      <c r="AG135" s="265" t="str">
        <f>IF(ISNUMBER('Transformed 2019 new'!$AE126),"","X")</f>
        <v/>
      </c>
      <c r="AH135" s="251" t="str">
        <f>IF(ISNUMBER('Transformed 2007'!$AG126),"","X")</f>
        <v/>
      </c>
      <c r="AI135" s="251" t="str">
        <f>IF(ISNUMBER('Transformed 2010'!$AG126),"","X")</f>
        <v/>
      </c>
      <c r="AJ135" s="251" t="str">
        <f>IF(ISNUMBER('Transformed 2013'!$AG126),"","X")</f>
        <v/>
      </c>
      <c r="AK135" s="251" t="str">
        <f>IF(ISNUMBER('Transformed 2016'!$AG126),"","X")</f>
        <v/>
      </c>
      <c r="AL135" s="265" t="str">
        <f>IF(ISNUMBER('Transformed 2019 new'!$AG126),"","X")</f>
        <v/>
      </c>
      <c r="AM135" s="251" t="str">
        <f>IF(ISNUMBER('Transformed 2007'!$AI126),"","X")</f>
        <v/>
      </c>
      <c r="AN135" s="251" t="str">
        <f>IF(ISNUMBER('Transformed 2010'!$AI126),"","X")</f>
        <v/>
      </c>
      <c r="AO135" s="251" t="str">
        <f>IF(ISNUMBER('Transformed 2013'!$AI126),"","X")</f>
        <v/>
      </c>
      <c r="AP135" s="251" t="str">
        <f>IF(ISNUMBER('Transformed 2016'!$AI126),"","X")</f>
        <v/>
      </c>
      <c r="AQ135" s="265" t="str">
        <f>IF(ISNUMBER('Transformed 2019 new'!$AI126),"","X")</f>
        <v/>
      </c>
      <c r="AR135" s="251" t="str">
        <f>IF(ISNUMBER('Transformed 2007'!$AK126),"","X")</f>
        <v/>
      </c>
      <c r="AS135" s="251" t="str">
        <f>IF(ISNUMBER('Transformed 2010'!$AK126),"","X")</f>
        <v/>
      </c>
      <c r="AT135" s="251" t="str">
        <f>IF(ISNUMBER('Transformed 2013'!$AK126),"","X")</f>
        <v/>
      </c>
      <c r="AU135" s="251" t="str">
        <f>IF(ISNUMBER('Transformed 2016'!$AK126),"","X")</f>
        <v/>
      </c>
      <c r="AV135" s="265" t="str">
        <f>IF(ISNUMBER('Transformed 2019 new'!$AK126),"","X")</f>
        <v/>
      </c>
      <c r="AW135" s="251" t="str">
        <f>IF(ISNUMBER('Transformed 2007'!$AM126),"","X")</f>
        <v/>
      </c>
      <c r="AX135" s="251" t="str">
        <f>IF(ISNUMBER('Transformed 2010'!$AM126),"","X")</f>
        <v/>
      </c>
      <c r="AY135" s="251" t="str">
        <f>IF(ISNUMBER('Transformed 2013'!$AM126),"","X")</f>
        <v/>
      </c>
      <c r="AZ135" s="251" t="str">
        <f>IF(ISNUMBER('Transformed 2016'!$AM126),"","X")</f>
        <v/>
      </c>
      <c r="BA135" s="265" t="str">
        <f>IF(ISNUMBER('Transformed 2019 new'!$AM126),"","X")</f>
        <v/>
      </c>
      <c r="BB135" s="251" t="str">
        <f>IF(ISNUMBER('Transformed 2007'!$AO126),"","X")</f>
        <v/>
      </c>
      <c r="BC135" s="251" t="str">
        <f>IF(ISNUMBER('Transformed 2010'!$AO126),"","X")</f>
        <v/>
      </c>
      <c r="BD135" s="251" t="str">
        <f>IF(ISNUMBER('Transformed 2013'!$AO126),"","X")</f>
        <v/>
      </c>
      <c r="BE135" s="251" t="str">
        <f>IF(ISNUMBER('Transformed 2016'!$AO126),"","X")</f>
        <v/>
      </c>
      <c r="BF135" s="265" t="str">
        <f>IF(ISNUMBER('Transformed 2019 new'!$AO126),"","X")</f>
        <v/>
      </c>
    </row>
    <row r="136" spans="1:58" s="239" customFormat="1" ht="12.75" x14ac:dyDescent="0.2">
      <c r="A136" s="240" t="s">
        <v>134</v>
      </c>
      <c r="B136" s="225" t="s">
        <v>134</v>
      </c>
      <c r="C136" s="238">
        <f>'Transformed 2007'!Y127</f>
        <v>0.32106816492259554</v>
      </c>
      <c r="D136" s="238">
        <f>'Transformed 2010'!Y127</f>
        <v>0.28904873175384549</v>
      </c>
      <c r="E136" s="238">
        <f>'Transformed 2013'!Y127</f>
        <v>0.3057283182975955</v>
      </c>
      <c r="F136" s="238">
        <f>'Transformed 2016'!Y127</f>
        <v>0.3113017571993813</v>
      </c>
      <c r="G136" s="238">
        <f>'Transformed 2019 new'!Y127</f>
        <v>0.31641356308103891</v>
      </c>
      <c r="K136" s="239">
        <v>1</v>
      </c>
      <c r="Q136" s="250">
        <f t="shared" si="15"/>
        <v>0.90027216439702318</v>
      </c>
      <c r="R136" s="250">
        <f t="shared" si="15"/>
        <v>1.0577051019824379</v>
      </c>
      <c r="S136" s="250">
        <f t="shared" si="15"/>
        <v>1.0182300381358871</v>
      </c>
      <c r="T136" s="250">
        <f t="shared" si="15"/>
        <v>1.0164207421366518</v>
      </c>
      <c r="U136" s="272">
        <f t="shared" si="16"/>
        <v>0.98550276125109204</v>
      </c>
      <c r="W136" s="251" t="str">
        <f>IF(ISNUMBER('Transformed 2007'!AE127),IF(ISNUMBER('Transformed 2007'!AG127),IF(ISNUMBER('Transformed 2010'!AI127),IF(ISNUMBER('Transformed 2007'!AK127),IF(ISNUMBER('Transformed 2007'!AM127),IF(ISNUMBER('Transformed 2007'!AO127),"","X"),"X"),"X"),"X"),"X"),"X")</f>
        <v/>
      </c>
      <c r="X136" s="251" t="str">
        <f>IF(ISNUMBER('Transformed 2010'!AE127),IF(ISNUMBER('Transformed 2010'!AG127),IF(ISNUMBER('Transformed 2010'!AI127),IF(ISNUMBER('Transformed 2010'!AK127),IF(ISNUMBER('Transformed 2010'!AM127),IF(ISNUMBER('Transformed 2010'!AO127),"","X"),"X"),"X"),"X"),"X"),"X")</f>
        <v/>
      </c>
      <c r="Y136" s="251" t="str">
        <f>IF(ISNUMBER('Transformed 2013'!AE127),IF(ISNUMBER('Transformed 2013'!AG127),IF(ISNUMBER('Transformed 2013'!AI127),IF(ISNUMBER('Transformed 2013'!AK127),IF(ISNUMBER('Transformed 2013'!AM127),IF(ISNUMBER('Transformed 2013'!AO127),"","X"),"X"),"X"),"X"),"X"),"X")</f>
        <v/>
      </c>
      <c r="Z136" s="251" t="str">
        <f>IF(ISNUMBER('Transformed 2016'!AE127),IF(ISNUMBER('Transformed 2016'!AG127),IF(ISNUMBER('Transformed 2016'!AI127),IF(ISNUMBER('Transformed 2016'!AK127),IF(ISNUMBER('Transformed 2016'!AM127),IF(ISNUMBER('Transformed 2016'!AO127),"","X"),"X"),"X"),"X"),"X"),"X")</f>
        <v/>
      </c>
      <c r="AA136" s="251" t="str">
        <f>IF(ISNUMBER('Transformed 2019 new'!AE127),IF(ISNUMBER('Transformed 2019 new'!AG127),IF(ISNUMBER('Transformed 2019 new'!AI127),IF(ISNUMBER('Transformed 2019 new'!AK127),IF(ISNUMBER('Transformed 2019 new'!AM127),IF(ISNUMBER('Transformed 2019 new'!AO127),"","X"),"X"),"X"),"X"),"X"),"X")</f>
        <v/>
      </c>
      <c r="AB136" s="259"/>
      <c r="AC136" s="251" t="str">
        <f>IF(ISNUMBER('Transformed 2007'!$AE127),"","X")</f>
        <v/>
      </c>
      <c r="AD136" s="251" t="str">
        <f>IF(ISNUMBER('Transformed 2010'!$AE127),"","X")</f>
        <v/>
      </c>
      <c r="AE136" s="251" t="str">
        <f>IF(ISNUMBER('Transformed 2013'!$AE127),"","X")</f>
        <v/>
      </c>
      <c r="AF136" s="251" t="str">
        <f>IF(ISNUMBER('Transformed 2016'!$AE127),"","X")</f>
        <v/>
      </c>
      <c r="AG136" s="265" t="str">
        <f>IF(ISNUMBER('Transformed 2019 new'!$AE127),"","X")</f>
        <v/>
      </c>
      <c r="AH136" s="251" t="str">
        <f>IF(ISNUMBER('Transformed 2007'!$AG127),"","X")</f>
        <v/>
      </c>
      <c r="AI136" s="251" t="str">
        <f>IF(ISNUMBER('Transformed 2010'!$AG127),"","X")</f>
        <v/>
      </c>
      <c r="AJ136" s="251" t="str">
        <f>IF(ISNUMBER('Transformed 2013'!$AG127),"","X")</f>
        <v/>
      </c>
      <c r="AK136" s="251" t="str">
        <f>IF(ISNUMBER('Transformed 2016'!$AG127),"","X")</f>
        <v/>
      </c>
      <c r="AL136" s="265" t="str">
        <f>IF(ISNUMBER('Transformed 2019 new'!$AG127),"","X")</f>
        <v/>
      </c>
      <c r="AM136" s="251" t="str">
        <f>IF(ISNUMBER('Transformed 2007'!$AI127),"","X")</f>
        <v/>
      </c>
      <c r="AN136" s="251" t="str">
        <f>IF(ISNUMBER('Transformed 2010'!$AI127),"","X")</f>
        <v/>
      </c>
      <c r="AO136" s="251" t="str">
        <f>IF(ISNUMBER('Transformed 2013'!$AI127),"","X")</f>
        <v/>
      </c>
      <c r="AP136" s="251" t="str">
        <f>IF(ISNUMBER('Transformed 2016'!$AI127),"","X")</f>
        <v/>
      </c>
      <c r="AQ136" s="265" t="str">
        <f>IF(ISNUMBER('Transformed 2019 new'!$AI127),"","X")</f>
        <v/>
      </c>
      <c r="AR136" s="251" t="str">
        <f>IF(ISNUMBER('Transformed 2007'!$AK127),"","X")</f>
        <v/>
      </c>
      <c r="AS136" s="251" t="str">
        <f>IF(ISNUMBER('Transformed 2010'!$AK127),"","X")</f>
        <v/>
      </c>
      <c r="AT136" s="251" t="str">
        <f>IF(ISNUMBER('Transformed 2013'!$AK127),"","X")</f>
        <v/>
      </c>
      <c r="AU136" s="251" t="str">
        <f>IF(ISNUMBER('Transformed 2016'!$AK127),"","X")</f>
        <v/>
      </c>
      <c r="AV136" s="265" t="str">
        <f>IF(ISNUMBER('Transformed 2019 new'!$AK127),"","X")</f>
        <v/>
      </c>
      <c r="AW136" s="251" t="str">
        <f>IF(ISNUMBER('Transformed 2007'!$AM127),"","X")</f>
        <v/>
      </c>
      <c r="AX136" s="251" t="str">
        <f>IF(ISNUMBER('Transformed 2010'!$AM127),"","X")</f>
        <v/>
      </c>
      <c r="AY136" s="251" t="str">
        <f>IF(ISNUMBER('Transformed 2013'!$AM127),"","X")</f>
        <v/>
      </c>
      <c r="AZ136" s="251" t="str">
        <f>IF(ISNUMBER('Transformed 2016'!$AM127),"","X")</f>
        <v/>
      </c>
      <c r="BA136" s="265" t="str">
        <f>IF(ISNUMBER('Transformed 2019 new'!$AM127),"","X")</f>
        <v/>
      </c>
      <c r="BB136" s="251" t="str">
        <f>IF(ISNUMBER('Transformed 2007'!$AO127),"","X")</f>
        <v/>
      </c>
      <c r="BC136" s="251" t="str">
        <f>IF(ISNUMBER('Transformed 2010'!$AO127),"","X")</f>
        <v/>
      </c>
      <c r="BD136" s="251" t="str">
        <f>IF(ISNUMBER('Transformed 2013'!$AO127),"","X")</f>
        <v/>
      </c>
      <c r="BE136" s="251" t="str">
        <f>IF(ISNUMBER('Transformed 2016'!$AO127),"","X")</f>
        <v/>
      </c>
      <c r="BF136" s="265" t="str">
        <f>IF(ISNUMBER('Transformed 2019 new'!$AO127),"","X")</f>
        <v/>
      </c>
    </row>
    <row r="137" spans="1:58" s="239" customFormat="1" ht="12.75" x14ac:dyDescent="0.2">
      <c r="A137" s="240" t="s">
        <v>135</v>
      </c>
      <c r="B137" s="225" t="s">
        <v>135</v>
      </c>
      <c r="C137" s="238">
        <f>'Transformed 2007'!Y128</f>
        <v>0.67461049059201872</v>
      </c>
      <c r="D137" s="238">
        <f>'Transformed 2010'!Y128</f>
        <v>0.70152394443433586</v>
      </c>
      <c r="E137" s="238">
        <f>'Transformed 2013'!Y128</f>
        <v>0.73509366426657152</v>
      </c>
      <c r="F137" s="238">
        <f>'Transformed 2016'!Y128</f>
        <v>0.76278005094104095</v>
      </c>
      <c r="G137" s="238">
        <f>'Transformed 2019 new'!Y128</f>
        <v>0.72532815350223001</v>
      </c>
      <c r="J137" s="239">
        <v>1</v>
      </c>
      <c r="Q137" s="250">
        <f t="shared" si="15"/>
        <v>1.0398948048061019</v>
      </c>
      <c r="R137" s="250">
        <f t="shared" si="15"/>
        <v>1.0478525645468939</v>
      </c>
      <c r="S137" s="250">
        <f t="shared" si="15"/>
        <v>1.037663753641644</v>
      </c>
      <c r="T137" s="250">
        <f t="shared" si="15"/>
        <v>0.95090079061112498</v>
      </c>
      <c r="U137" s="272">
        <f t="shared" si="16"/>
        <v>1.0751806614594785</v>
      </c>
      <c r="W137" s="251" t="str">
        <f>IF(ISNUMBER('Transformed 2007'!AE128),IF(ISNUMBER('Transformed 2007'!AG128),IF(ISNUMBER('Transformed 2010'!AI128),IF(ISNUMBER('Transformed 2007'!AK128),IF(ISNUMBER('Transformed 2007'!AM128),IF(ISNUMBER('Transformed 2007'!AO128),"","X"),"X"),"X"),"X"),"X"),"X")</f>
        <v/>
      </c>
      <c r="X137" s="251" t="str">
        <f>IF(ISNUMBER('Transformed 2010'!AE128),IF(ISNUMBER('Transformed 2010'!AG128),IF(ISNUMBER('Transformed 2010'!AI128),IF(ISNUMBER('Transformed 2010'!AK128),IF(ISNUMBER('Transformed 2010'!AM128),IF(ISNUMBER('Transformed 2010'!AO128),"","X"),"X"),"X"),"X"),"X"),"X")</f>
        <v/>
      </c>
      <c r="Y137" s="251" t="str">
        <f>IF(ISNUMBER('Transformed 2013'!AE128),IF(ISNUMBER('Transformed 2013'!AG128),IF(ISNUMBER('Transformed 2013'!AI128),IF(ISNUMBER('Transformed 2013'!AK128),IF(ISNUMBER('Transformed 2013'!AM128),IF(ISNUMBER('Transformed 2013'!AO128),"","X"),"X"),"X"),"X"),"X"),"X")</f>
        <v/>
      </c>
      <c r="Z137" s="251" t="str">
        <f>IF(ISNUMBER('Transformed 2016'!AE128),IF(ISNUMBER('Transformed 2016'!AG128),IF(ISNUMBER('Transformed 2016'!AI128),IF(ISNUMBER('Transformed 2016'!AK128),IF(ISNUMBER('Transformed 2016'!AM128),IF(ISNUMBER('Transformed 2016'!AO128),"","X"),"X"),"X"),"X"),"X"),"X")</f>
        <v/>
      </c>
      <c r="AA137" s="251" t="str">
        <f>IF(ISNUMBER('Transformed 2019 new'!AE128),IF(ISNUMBER('Transformed 2019 new'!AG128),IF(ISNUMBER('Transformed 2019 new'!AI128),IF(ISNUMBER('Transformed 2019 new'!AK128),IF(ISNUMBER('Transformed 2019 new'!AM128),IF(ISNUMBER('Transformed 2019 new'!AO128),"","X"),"X"),"X"),"X"),"X"),"X")</f>
        <v/>
      </c>
      <c r="AB137" s="259"/>
      <c r="AC137" s="251" t="str">
        <f>IF(ISNUMBER('Transformed 2007'!$AE128),"","X")</f>
        <v/>
      </c>
      <c r="AD137" s="251" t="str">
        <f>IF(ISNUMBER('Transformed 2010'!$AE128),"","X")</f>
        <v/>
      </c>
      <c r="AE137" s="251" t="str">
        <f>IF(ISNUMBER('Transformed 2013'!$AE128),"","X")</f>
        <v/>
      </c>
      <c r="AF137" s="251" t="str">
        <f>IF(ISNUMBER('Transformed 2016'!$AE128),"","X")</f>
        <v/>
      </c>
      <c r="AG137" s="265" t="str">
        <f>IF(ISNUMBER('Transformed 2019 new'!$AE128),"","X")</f>
        <v/>
      </c>
      <c r="AH137" s="251" t="str">
        <f>IF(ISNUMBER('Transformed 2007'!$AG128),"","X")</f>
        <v/>
      </c>
      <c r="AI137" s="251" t="str">
        <f>IF(ISNUMBER('Transformed 2010'!$AG128),"","X")</f>
        <v/>
      </c>
      <c r="AJ137" s="251" t="str">
        <f>IF(ISNUMBER('Transformed 2013'!$AG128),"","X")</f>
        <v/>
      </c>
      <c r="AK137" s="251" t="str">
        <f>IF(ISNUMBER('Transformed 2016'!$AG128),"","X")</f>
        <v/>
      </c>
      <c r="AL137" s="265" t="str">
        <f>IF(ISNUMBER('Transformed 2019 new'!$AG128),"","X")</f>
        <v/>
      </c>
      <c r="AM137" s="251" t="str">
        <f>IF(ISNUMBER('Transformed 2007'!$AI128),"","X")</f>
        <v/>
      </c>
      <c r="AN137" s="251" t="str">
        <f>IF(ISNUMBER('Transformed 2010'!$AI128),"","X")</f>
        <v/>
      </c>
      <c r="AO137" s="251" t="str">
        <f>IF(ISNUMBER('Transformed 2013'!$AI128),"","X")</f>
        <v/>
      </c>
      <c r="AP137" s="251" t="str">
        <f>IF(ISNUMBER('Transformed 2016'!$AI128),"","X")</f>
        <v/>
      </c>
      <c r="AQ137" s="265" t="str">
        <f>IF(ISNUMBER('Transformed 2019 new'!$AI128),"","X")</f>
        <v/>
      </c>
      <c r="AR137" s="251" t="str">
        <f>IF(ISNUMBER('Transformed 2007'!$AK128),"","X")</f>
        <v/>
      </c>
      <c r="AS137" s="251" t="str">
        <f>IF(ISNUMBER('Transformed 2010'!$AK128),"","X")</f>
        <v/>
      </c>
      <c r="AT137" s="251" t="str">
        <f>IF(ISNUMBER('Transformed 2013'!$AK128),"","X")</f>
        <v/>
      </c>
      <c r="AU137" s="251" t="str">
        <f>IF(ISNUMBER('Transformed 2016'!$AK128),"","X")</f>
        <v/>
      </c>
      <c r="AV137" s="265" t="str">
        <f>IF(ISNUMBER('Transformed 2019 new'!$AK128),"","X")</f>
        <v/>
      </c>
      <c r="AW137" s="251" t="str">
        <f>IF(ISNUMBER('Transformed 2007'!$AM128),"","X")</f>
        <v/>
      </c>
      <c r="AX137" s="251" t="str">
        <f>IF(ISNUMBER('Transformed 2010'!$AM128),"","X")</f>
        <v/>
      </c>
      <c r="AY137" s="251" t="str">
        <f>IF(ISNUMBER('Transformed 2013'!$AM128),"","X")</f>
        <v/>
      </c>
      <c r="AZ137" s="251" t="str">
        <f>IF(ISNUMBER('Transformed 2016'!$AM128),"","X")</f>
        <v/>
      </c>
      <c r="BA137" s="265" t="str">
        <f>IF(ISNUMBER('Transformed 2019 new'!$AM128),"","X")</f>
        <v/>
      </c>
      <c r="BB137" s="251" t="str">
        <f>IF(ISNUMBER('Transformed 2007'!$AO128),"","X")</f>
        <v/>
      </c>
      <c r="BC137" s="251" t="str">
        <f>IF(ISNUMBER('Transformed 2010'!$AO128),"","X")</f>
        <v/>
      </c>
      <c r="BD137" s="251" t="str">
        <f>IF(ISNUMBER('Transformed 2013'!$AO128),"","X")</f>
        <v/>
      </c>
      <c r="BE137" s="251" t="str">
        <f>IF(ISNUMBER('Transformed 2016'!$AO128),"","X")</f>
        <v/>
      </c>
      <c r="BF137" s="265" t="str">
        <f>IF(ISNUMBER('Transformed 2019 new'!$AO128),"","X")</f>
        <v/>
      </c>
    </row>
    <row r="138" spans="1:58" s="239" customFormat="1" ht="12.75" x14ac:dyDescent="0.2">
      <c r="A138" s="240" t="s">
        <v>178</v>
      </c>
      <c r="B138" s="226" t="s">
        <v>136</v>
      </c>
      <c r="C138" s="238">
        <f>'Transformed 2007'!Y129</f>
        <v>0.68111179746569339</v>
      </c>
      <c r="D138" s="238">
        <f>'Transformed 2010'!Y129</f>
        <v>0.6695416656264076</v>
      </c>
      <c r="E138" s="238">
        <f>'Transformed 2013'!Y129</f>
        <v>0.66635799124694328</v>
      </c>
      <c r="F138" s="238">
        <f>'Transformed 2016'!Y129</f>
        <v>0.67430911008890759</v>
      </c>
      <c r="G138" s="238">
        <f>'Transformed 2019 new'!Y129</f>
        <v>0.70739221127577867</v>
      </c>
      <c r="L138" s="239">
        <v>1</v>
      </c>
      <c r="Q138" s="250">
        <f t="shared" si="15"/>
        <v>0.98301287412384231</v>
      </c>
      <c r="R138" s="250">
        <f t="shared" si="15"/>
        <v>0.99524499438509817</v>
      </c>
      <c r="S138" s="250">
        <f t="shared" si="15"/>
        <v>1.0119322030296141</v>
      </c>
      <c r="T138" s="250">
        <f t="shared" si="15"/>
        <v>1.0490622189317731</v>
      </c>
      <c r="U138" s="272">
        <f t="shared" si="16"/>
        <v>1.0385845817204613</v>
      </c>
      <c r="W138" s="251" t="str">
        <f>IF(ISNUMBER('Transformed 2007'!AE129),IF(ISNUMBER('Transformed 2007'!AG129),IF(ISNUMBER('Transformed 2010'!AI129),IF(ISNUMBER('Transformed 2007'!AK129),IF(ISNUMBER('Transformed 2007'!AM129),IF(ISNUMBER('Transformed 2007'!AO129),"","X"),"X"),"X"),"X"),"X"),"X")</f>
        <v/>
      </c>
      <c r="X138" s="251" t="str">
        <f>IF(ISNUMBER('Transformed 2010'!AE129),IF(ISNUMBER('Transformed 2010'!AG129),IF(ISNUMBER('Transformed 2010'!AI129),IF(ISNUMBER('Transformed 2010'!AK129),IF(ISNUMBER('Transformed 2010'!AM129),IF(ISNUMBER('Transformed 2010'!AO129),"","X"),"X"),"X"),"X"),"X"),"X")</f>
        <v/>
      </c>
      <c r="Y138" s="251" t="str">
        <f>IF(ISNUMBER('Transformed 2013'!AE129),IF(ISNUMBER('Transformed 2013'!AG129),IF(ISNUMBER('Transformed 2013'!AI129),IF(ISNUMBER('Transformed 2013'!AK129),IF(ISNUMBER('Transformed 2013'!AM129),IF(ISNUMBER('Transformed 2013'!AO129),"","X"),"X"),"X"),"X"),"X"),"X")</f>
        <v/>
      </c>
      <c r="Z138" s="251" t="str">
        <f>IF(ISNUMBER('Transformed 2016'!AE129),IF(ISNUMBER('Transformed 2016'!AG129),IF(ISNUMBER('Transformed 2016'!AI129),IF(ISNUMBER('Transformed 2016'!AK129),IF(ISNUMBER('Transformed 2016'!AM129),IF(ISNUMBER('Transformed 2016'!AO129),"","X"),"X"),"X"),"X"),"X"),"X")</f>
        <v/>
      </c>
      <c r="AA138" s="251" t="str">
        <f>IF(ISNUMBER('Transformed 2019 new'!AE129),IF(ISNUMBER('Transformed 2019 new'!AG129),IF(ISNUMBER('Transformed 2019 new'!AI129),IF(ISNUMBER('Transformed 2019 new'!AK129),IF(ISNUMBER('Transformed 2019 new'!AM129),IF(ISNUMBER('Transformed 2019 new'!AO129),"","X"),"X"),"X"),"X"),"X"),"X")</f>
        <v/>
      </c>
      <c r="AB138" s="259"/>
      <c r="AC138" s="251" t="str">
        <f>IF(ISNUMBER('Transformed 2007'!$AE129),"","X")</f>
        <v/>
      </c>
      <c r="AD138" s="251" t="str">
        <f>IF(ISNUMBER('Transformed 2010'!$AE129),"","X")</f>
        <v/>
      </c>
      <c r="AE138" s="251" t="str">
        <f>IF(ISNUMBER('Transformed 2013'!$AE129),"","X")</f>
        <v/>
      </c>
      <c r="AF138" s="251" t="str">
        <f>IF(ISNUMBER('Transformed 2016'!$AE129),"","X")</f>
        <v/>
      </c>
      <c r="AG138" s="265" t="str">
        <f>IF(ISNUMBER('Transformed 2019 new'!$AE129),"","X")</f>
        <v/>
      </c>
      <c r="AH138" s="251" t="str">
        <f>IF(ISNUMBER('Transformed 2007'!$AG129),"","X")</f>
        <v/>
      </c>
      <c r="AI138" s="251" t="str">
        <f>IF(ISNUMBER('Transformed 2010'!$AG129),"","X")</f>
        <v/>
      </c>
      <c r="AJ138" s="251" t="str">
        <f>IF(ISNUMBER('Transformed 2013'!$AG129),"","X")</f>
        <v/>
      </c>
      <c r="AK138" s="251" t="str">
        <f>IF(ISNUMBER('Transformed 2016'!$AG129),"","X")</f>
        <v/>
      </c>
      <c r="AL138" s="265" t="str">
        <f>IF(ISNUMBER('Transformed 2019 new'!$AG129),"","X")</f>
        <v/>
      </c>
      <c r="AM138" s="251" t="str">
        <f>IF(ISNUMBER('Transformed 2007'!$AI129),"","X")</f>
        <v/>
      </c>
      <c r="AN138" s="251" t="str">
        <f>IF(ISNUMBER('Transformed 2010'!$AI129),"","X")</f>
        <v/>
      </c>
      <c r="AO138" s="251" t="str">
        <f>IF(ISNUMBER('Transformed 2013'!$AI129),"","X")</f>
        <v/>
      </c>
      <c r="AP138" s="251" t="str">
        <f>IF(ISNUMBER('Transformed 2016'!$AI129),"","X")</f>
        <v/>
      </c>
      <c r="AQ138" s="265" t="str">
        <f>IF(ISNUMBER('Transformed 2019 new'!$AI129),"","X")</f>
        <v/>
      </c>
      <c r="AR138" s="251" t="str">
        <f>IF(ISNUMBER('Transformed 2007'!$AK129),"","X")</f>
        <v/>
      </c>
      <c r="AS138" s="251" t="str">
        <f>IF(ISNUMBER('Transformed 2010'!$AK129),"","X")</f>
        <v/>
      </c>
      <c r="AT138" s="251" t="str">
        <f>IF(ISNUMBER('Transformed 2013'!$AK129),"","X")</f>
        <v/>
      </c>
      <c r="AU138" s="251" t="str">
        <f>IF(ISNUMBER('Transformed 2016'!$AK129),"","X")</f>
        <v/>
      </c>
      <c r="AV138" s="265" t="str">
        <f>IF(ISNUMBER('Transformed 2019 new'!$AK129),"","X")</f>
        <v/>
      </c>
      <c r="AW138" s="251" t="str">
        <f>IF(ISNUMBER('Transformed 2007'!$AM129),"","X")</f>
        <v/>
      </c>
      <c r="AX138" s="251" t="str">
        <f>IF(ISNUMBER('Transformed 2010'!$AM129),"","X")</f>
        <v/>
      </c>
      <c r="AY138" s="251" t="str">
        <f>IF(ISNUMBER('Transformed 2013'!$AM129),"","X")</f>
        <v/>
      </c>
      <c r="AZ138" s="251" t="str">
        <f>IF(ISNUMBER('Transformed 2016'!$AM129),"","X")</f>
        <v/>
      </c>
      <c r="BA138" s="265" t="str">
        <f>IF(ISNUMBER('Transformed 2019 new'!$AM129),"","X")</f>
        <v/>
      </c>
      <c r="BB138" s="251" t="str">
        <f>IF(ISNUMBER('Transformed 2007'!$AO129),"","X")</f>
        <v/>
      </c>
      <c r="BC138" s="251" t="str">
        <f>IF(ISNUMBER('Transformed 2010'!$AO129),"","X")</f>
        <v/>
      </c>
      <c r="BD138" s="251" t="str">
        <f>IF(ISNUMBER('Transformed 2013'!$AO129),"","X")</f>
        <v/>
      </c>
      <c r="BE138" s="251" t="str">
        <f>IF(ISNUMBER('Transformed 2016'!$AO129),"","X")</f>
        <v/>
      </c>
      <c r="BF138" s="265" t="str">
        <f>IF(ISNUMBER('Transformed 2019 new'!$AO129),"","X")</f>
        <v/>
      </c>
    </row>
    <row r="139" spans="1:58" s="239" customFormat="1" ht="12.75" x14ac:dyDescent="0.2">
      <c r="A139" s="240" t="s">
        <v>137</v>
      </c>
      <c r="B139" s="225" t="s">
        <v>137</v>
      </c>
      <c r="C139" s="238">
        <f>'Transformed 2007'!Y130</f>
        <v>0.79463899471339294</v>
      </c>
      <c r="D139" s="238">
        <f>'Transformed 2010'!Y130</f>
        <v>0.79281764786249997</v>
      </c>
      <c r="E139" s="238">
        <f>'Transformed 2013'!Y130</f>
        <v>0.78548762040178577</v>
      </c>
      <c r="F139" s="238">
        <f>'Transformed 2016'!Y130</f>
        <v>0.78827452162589284</v>
      </c>
      <c r="G139" s="238">
        <f>'Transformed 2019 new'!Y130</f>
        <v>0.80645413805923805</v>
      </c>
      <c r="L139" s="239">
        <v>1</v>
      </c>
      <c r="Q139" s="250">
        <f t="shared" si="15"/>
        <v>0.9977079568671936</v>
      </c>
      <c r="R139" s="250">
        <f t="shared" si="15"/>
        <v>0.99075445976703902</v>
      </c>
      <c r="S139" s="250">
        <f t="shared" si="15"/>
        <v>1.0035479887291943</v>
      </c>
      <c r="T139" s="250">
        <f t="shared" si="15"/>
        <v>1.0230625447538859</v>
      </c>
      <c r="U139" s="272">
        <f t="shared" si="16"/>
        <v>1.0148685672669595</v>
      </c>
      <c r="W139" s="251" t="str">
        <f>IF(ISNUMBER('Transformed 2007'!AE130),IF(ISNUMBER('Transformed 2007'!AG130),IF(ISNUMBER('Transformed 2010'!AI130),IF(ISNUMBER('Transformed 2007'!AK130),IF(ISNUMBER('Transformed 2007'!AM130),IF(ISNUMBER('Transformed 2007'!AO130),"","X"),"X"),"X"),"X"),"X"),"X")</f>
        <v/>
      </c>
      <c r="X139" s="251" t="str">
        <f>IF(ISNUMBER('Transformed 2010'!AE130),IF(ISNUMBER('Transformed 2010'!AG130),IF(ISNUMBER('Transformed 2010'!AI130),IF(ISNUMBER('Transformed 2010'!AK130),IF(ISNUMBER('Transformed 2010'!AM130),IF(ISNUMBER('Transformed 2010'!AO130),"","X"),"X"),"X"),"X"),"X"),"X")</f>
        <v/>
      </c>
      <c r="Y139" s="251" t="str">
        <f>IF(ISNUMBER('Transformed 2013'!AE130),IF(ISNUMBER('Transformed 2013'!AG130),IF(ISNUMBER('Transformed 2013'!AI130),IF(ISNUMBER('Transformed 2013'!AK130),IF(ISNUMBER('Transformed 2013'!AM130),IF(ISNUMBER('Transformed 2013'!AO130),"","X"),"X"),"X"),"X"),"X"),"X")</f>
        <v/>
      </c>
      <c r="Z139" s="251" t="str">
        <f>IF(ISNUMBER('Transformed 2016'!AE130),IF(ISNUMBER('Transformed 2016'!AG130),IF(ISNUMBER('Transformed 2016'!AI130),IF(ISNUMBER('Transformed 2016'!AK130),IF(ISNUMBER('Transformed 2016'!AM130),IF(ISNUMBER('Transformed 2016'!AO130),"","X"),"X"),"X"),"X"),"X"),"X")</f>
        <v/>
      </c>
      <c r="AA139" s="251" t="str">
        <f>IF(ISNUMBER('Transformed 2019 new'!AE130),IF(ISNUMBER('Transformed 2019 new'!AG130),IF(ISNUMBER('Transformed 2019 new'!AI130),IF(ISNUMBER('Transformed 2019 new'!AK130),IF(ISNUMBER('Transformed 2019 new'!AM130),IF(ISNUMBER('Transformed 2019 new'!AO130),"","X"),"X"),"X"),"X"),"X"),"X")</f>
        <v/>
      </c>
      <c r="AB139" s="259"/>
      <c r="AC139" s="251" t="str">
        <f>IF(ISNUMBER('Transformed 2007'!$AE130),"","X")</f>
        <v/>
      </c>
      <c r="AD139" s="251" t="str">
        <f>IF(ISNUMBER('Transformed 2010'!$AE130),"","X")</f>
        <v/>
      </c>
      <c r="AE139" s="251" t="str">
        <f>IF(ISNUMBER('Transformed 2013'!$AE130),"","X")</f>
        <v/>
      </c>
      <c r="AF139" s="251" t="str">
        <f>IF(ISNUMBER('Transformed 2016'!$AE130),"","X")</f>
        <v/>
      </c>
      <c r="AG139" s="265" t="str">
        <f>IF(ISNUMBER('Transformed 2019 new'!$AE130),"","X")</f>
        <v/>
      </c>
      <c r="AH139" s="251" t="str">
        <f>IF(ISNUMBER('Transformed 2007'!$AG130),"","X")</f>
        <v/>
      </c>
      <c r="AI139" s="251" t="str">
        <f>IF(ISNUMBER('Transformed 2010'!$AG130),"","X")</f>
        <v/>
      </c>
      <c r="AJ139" s="251" t="str">
        <f>IF(ISNUMBER('Transformed 2013'!$AG130),"","X")</f>
        <v/>
      </c>
      <c r="AK139" s="251" t="str">
        <f>IF(ISNUMBER('Transformed 2016'!$AG130),"","X")</f>
        <v/>
      </c>
      <c r="AL139" s="265" t="str">
        <f>IF(ISNUMBER('Transformed 2019 new'!$AG130),"","X")</f>
        <v/>
      </c>
      <c r="AM139" s="251" t="str">
        <f>IF(ISNUMBER('Transformed 2007'!$AI130),"","X")</f>
        <v/>
      </c>
      <c r="AN139" s="251" t="str">
        <f>IF(ISNUMBER('Transformed 2010'!$AI130),"","X")</f>
        <v/>
      </c>
      <c r="AO139" s="251" t="str">
        <f>IF(ISNUMBER('Transformed 2013'!$AI130),"","X")</f>
        <v/>
      </c>
      <c r="AP139" s="251" t="str">
        <f>IF(ISNUMBER('Transformed 2016'!$AI130),"","X")</f>
        <v/>
      </c>
      <c r="AQ139" s="265" t="str">
        <f>IF(ISNUMBER('Transformed 2019 new'!$AI130),"","X")</f>
        <v/>
      </c>
      <c r="AR139" s="251" t="str">
        <f>IF(ISNUMBER('Transformed 2007'!$AK130),"","X")</f>
        <v/>
      </c>
      <c r="AS139" s="251" t="str">
        <f>IF(ISNUMBER('Transformed 2010'!$AK130),"","X")</f>
        <v/>
      </c>
      <c r="AT139" s="251" t="str">
        <f>IF(ISNUMBER('Transformed 2013'!$AK130),"","X")</f>
        <v/>
      </c>
      <c r="AU139" s="251" t="str">
        <f>IF(ISNUMBER('Transformed 2016'!$AK130),"","X")</f>
        <v/>
      </c>
      <c r="AV139" s="265" t="str">
        <f>IF(ISNUMBER('Transformed 2019 new'!$AK130),"","X")</f>
        <v/>
      </c>
      <c r="AW139" s="251" t="str">
        <f>IF(ISNUMBER('Transformed 2007'!$AM130),"","X")</f>
        <v/>
      </c>
      <c r="AX139" s="251" t="str">
        <f>IF(ISNUMBER('Transformed 2010'!$AM130),"","X")</f>
        <v/>
      </c>
      <c r="AY139" s="251" t="str">
        <f>IF(ISNUMBER('Transformed 2013'!$AM130),"","X")</f>
        <v/>
      </c>
      <c r="AZ139" s="251" t="str">
        <f>IF(ISNUMBER('Transformed 2016'!$AM130),"","X")</f>
        <v/>
      </c>
      <c r="BA139" s="265" t="str">
        <f>IF(ISNUMBER('Transformed 2019 new'!$AM130),"","X")</f>
        <v/>
      </c>
      <c r="BB139" s="251" t="str">
        <f>IF(ISNUMBER('Transformed 2007'!$AO130),"","X")</f>
        <v/>
      </c>
      <c r="BC139" s="251" t="str">
        <f>IF(ISNUMBER('Transformed 2010'!$AO130),"","X")</f>
        <v/>
      </c>
      <c r="BD139" s="251" t="str">
        <f>IF(ISNUMBER('Transformed 2013'!$AO130),"","X")</f>
        <v/>
      </c>
      <c r="BE139" s="251" t="str">
        <f>IF(ISNUMBER('Transformed 2016'!$AO130),"","X")</f>
        <v/>
      </c>
      <c r="BF139" s="265" t="str">
        <f>IF(ISNUMBER('Transformed 2019 new'!$AO130),"","X")</f>
        <v/>
      </c>
    </row>
    <row r="140" spans="1:58" s="239" customFormat="1" ht="12.75" x14ac:dyDescent="0.2">
      <c r="A140" s="240" t="s">
        <v>138</v>
      </c>
      <c r="B140" s="225" t="s">
        <v>138</v>
      </c>
      <c r="C140" s="238">
        <f>'Transformed 2007'!Y131</f>
        <v>0.69337671158938985</v>
      </c>
      <c r="D140" s="238">
        <f>'Transformed 2010'!Y131</f>
        <v>0.69229830435432516</v>
      </c>
      <c r="E140" s="238">
        <f>'Transformed 2013'!Y131</f>
        <v>0.71790277212843234</v>
      </c>
      <c r="F140" s="238">
        <f>'Transformed 2016'!Y131</f>
        <v>0.7307771244543253</v>
      </c>
      <c r="G140" s="238">
        <f>'Transformed 2019 new'!Y131</f>
        <v>0.68926157636483398</v>
      </c>
      <c r="K140" s="239">
        <v>1</v>
      </c>
      <c r="Q140" s="250">
        <f t="shared" si="15"/>
        <v>0.99844470225630633</v>
      </c>
      <c r="R140" s="250">
        <f t="shared" si="15"/>
        <v>1.0369847327561885</v>
      </c>
      <c r="S140" s="250">
        <f t="shared" si="15"/>
        <v>1.0179332812544004</v>
      </c>
      <c r="T140" s="250">
        <f t="shared" si="15"/>
        <v>0.94318986363935353</v>
      </c>
      <c r="U140" s="272">
        <f t="shared" si="16"/>
        <v>0.9940650801277664</v>
      </c>
      <c r="W140" s="251" t="str">
        <f>IF(ISNUMBER('Transformed 2007'!AE131),IF(ISNUMBER('Transformed 2007'!AG131),IF(ISNUMBER('Transformed 2010'!AI131),IF(ISNUMBER('Transformed 2007'!AK131),IF(ISNUMBER('Transformed 2007'!AM131),IF(ISNUMBER('Transformed 2007'!AO131),"","X"),"X"),"X"),"X"),"X"),"X")</f>
        <v/>
      </c>
      <c r="X140" s="251" t="str">
        <f>IF(ISNUMBER('Transformed 2010'!AE131),IF(ISNUMBER('Transformed 2010'!AG131),IF(ISNUMBER('Transformed 2010'!AI131),IF(ISNUMBER('Transformed 2010'!AK131),IF(ISNUMBER('Transformed 2010'!AM131),IF(ISNUMBER('Transformed 2010'!AO131),"","X"),"X"),"X"),"X"),"X"),"X")</f>
        <v/>
      </c>
      <c r="Y140" s="251" t="str">
        <f>IF(ISNUMBER('Transformed 2013'!AE131),IF(ISNUMBER('Transformed 2013'!AG131),IF(ISNUMBER('Transformed 2013'!AI131),IF(ISNUMBER('Transformed 2013'!AK131),IF(ISNUMBER('Transformed 2013'!AM131),IF(ISNUMBER('Transformed 2013'!AO131),"","X"),"X"),"X"),"X"),"X"),"X")</f>
        <v/>
      </c>
      <c r="Z140" s="251" t="str">
        <f>IF(ISNUMBER('Transformed 2016'!AE131),IF(ISNUMBER('Transformed 2016'!AG131),IF(ISNUMBER('Transformed 2016'!AI131),IF(ISNUMBER('Transformed 2016'!AK131),IF(ISNUMBER('Transformed 2016'!AM131),IF(ISNUMBER('Transformed 2016'!AO131),"","X"),"X"),"X"),"X"),"X"),"X")</f>
        <v/>
      </c>
      <c r="AA140" s="251" t="str">
        <f>IF(ISNUMBER('Transformed 2019 new'!AE131),IF(ISNUMBER('Transformed 2019 new'!AG131),IF(ISNUMBER('Transformed 2019 new'!AI131),IF(ISNUMBER('Transformed 2019 new'!AK131),IF(ISNUMBER('Transformed 2019 new'!AM131),IF(ISNUMBER('Transformed 2019 new'!AO131),"","X"),"X"),"X"),"X"),"X"),"X")</f>
        <v/>
      </c>
      <c r="AB140" s="259"/>
      <c r="AC140" s="251" t="str">
        <f>IF(ISNUMBER('Transformed 2007'!$AE131),"","X")</f>
        <v/>
      </c>
      <c r="AD140" s="251" t="str">
        <f>IF(ISNUMBER('Transformed 2010'!$AE131),"","X")</f>
        <v/>
      </c>
      <c r="AE140" s="251" t="str">
        <f>IF(ISNUMBER('Transformed 2013'!$AE131),"","X")</f>
        <v/>
      </c>
      <c r="AF140" s="251" t="str">
        <f>IF(ISNUMBER('Transformed 2016'!$AE131),"","X")</f>
        <v/>
      </c>
      <c r="AG140" s="265" t="str">
        <f>IF(ISNUMBER('Transformed 2019 new'!$AE131),"","X")</f>
        <v/>
      </c>
      <c r="AH140" s="251" t="str">
        <f>IF(ISNUMBER('Transformed 2007'!$AG131),"","X")</f>
        <v/>
      </c>
      <c r="AI140" s="251" t="str">
        <f>IF(ISNUMBER('Transformed 2010'!$AG131),"","X")</f>
        <v/>
      </c>
      <c r="AJ140" s="251" t="str">
        <f>IF(ISNUMBER('Transformed 2013'!$AG131),"","X")</f>
        <v/>
      </c>
      <c r="AK140" s="251" t="str">
        <f>IF(ISNUMBER('Transformed 2016'!$AG131),"","X")</f>
        <v/>
      </c>
      <c r="AL140" s="265" t="str">
        <f>IF(ISNUMBER('Transformed 2019 new'!$AG131),"","X")</f>
        <v/>
      </c>
      <c r="AM140" s="251" t="str">
        <f>IF(ISNUMBER('Transformed 2007'!$AI131),"","X")</f>
        <v/>
      </c>
      <c r="AN140" s="251" t="str">
        <f>IF(ISNUMBER('Transformed 2010'!$AI131),"","X")</f>
        <v/>
      </c>
      <c r="AO140" s="251" t="str">
        <f>IF(ISNUMBER('Transformed 2013'!$AI131),"","X")</f>
        <v/>
      </c>
      <c r="AP140" s="251" t="str">
        <f>IF(ISNUMBER('Transformed 2016'!$AI131),"","X")</f>
        <v/>
      </c>
      <c r="AQ140" s="265" t="str">
        <f>IF(ISNUMBER('Transformed 2019 new'!$AI131),"","X")</f>
        <v/>
      </c>
      <c r="AR140" s="251" t="str">
        <f>IF(ISNUMBER('Transformed 2007'!$AK131),"","X")</f>
        <v/>
      </c>
      <c r="AS140" s="251" t="str">
        <f>IF(ISNUMBER('Transformed 2010'!$AK131),"","X")</f>
        <v/>
      </c>
      <c r="AT140" s="251" t="str">
        <f>IF(ISNUMBER('Transformed 2013'!$AK131),"","X")</f>
        <v/>
      </c>
      <c r="AU140" s="251" t="str">
        <f>IF(ISNUMBER('Transformed 2016'!$AK131),"","X")</f>
        <v/>
      </c>
      <c r="AV140" s="265" t="str">
        <f>IF(ISNUMBER('Transformed 2019 new'!$AK131),"","X")</f>
        <v/>
      </c>
      <c r="AW140" s="251" t="str">
        <f>IF(ISNUMBER('Transformed 2007'!$AM131),"","X")</f>
        <v/>
      </c>
      <c r="AX140" s="251" t="str">
        <f>IF(ISNUMBER('Transformed 2010'!$AM131),"","X")</f>
        <v/>
      </c>
      <c r="AY140" s="251" t="str">
        <f>IF(ISNUMBER('Transformed 2013'!$AM131),"","X")</f>
        <v/>
      </c>
      <c r="AZ140" s="251" t="str">
        <f>IF(ISNUMBER('Transformed 2016'!$AM131),"","X")</f>
        <v/>
      </c>
      <c r="BA140" s="265" t="str">
        <f>IF(ISNUMBER('Transformed 2019 new'!$AM131),"","X")</f>
        <v/>
      </c>
      <c r="BB140" s="251" t="str">
        <f>IF(ISNUMBER('Transformed 2007'!$AO131),"","X")</f>
        <v/>
      </c>
      <c r="BC140" s="251" t="str">
        <f>IF(ISNUMBER('Transformed 2010'!$AO131),"","X")</f>
        <v/>
      </c>
      <c r="BD140" s="251" t="str">
        <f>IF(ISNUMBER('Transformed 2013'!$AO131),"","X")</f>
        <v/>
      </c>
      <c r="BE140" s="251" t="str">
        <f>IF(ISNUMBER('Transformed 2016'!$AO131),"","X")</f>
        <v/>
      </c>
      <c r="BF140" s="265" t="str">
        <f>IF(ISNUMBER('Transformed 2019 new'!$AO131),"","X")</f>
        <v/>
      </c>
    </row>
    <row r="141" spans="1:58" s="239" customFormat="1" ht="12.75" x14ac:dyDescent="0.2">
      <c r="A141" s="240" t="s">
        <v>139</v>
      </c>
      <c r="B141" s="266" t="s">
        <v>139</v>
      </c>
      <c r="C141" s="267"/>
      <c r="D141" s="267"/>
      <c r="E141" s="238"/>
      <c r="F141" s="238"/>
      <c r="G141" s="238"/>
      <c r="K141" s="239">
        <v>1</v>
      </c>
      <c r="U141" s="273"/>
      <c r="V141" s="276" t="s">
        <v>682</v>
      </c>
      <c r="W141" s="251"/>
      <c r="X141" s="251"/>
      <c r="Y141" s="251" t="str">
        <f>IF(ISNUMBER('Transformed 2013'!AE132),IF(ISNUMBER('Transformed 2013'!AG132),IF(ISNUMBER('Transformed 2013'!AI132),IF(ISNUMBER('Transformed 2013'!AK132),IF(ISNUMBER('Transformed 2013'!AM132),IF(ISNUMBER('Transformed 2013'!AO132),"","X"),"X"),"X"),"X"),"X"),"X")</f>
        <v/>
      </c>
      <c r="Z141" s="251" t="str">
        <f>IF(ISNUMBER('Transformed 2016'!AE132),IF(ISNUMBER('Transformed 2016'!AG132),IF(ISNUMBER('Transformed 2016'!AI132),IF(ISNUMBER('Transformed 2016'!AK132),IF(ISNUMBER('Transformed 2016'!AM132),IF(ISNUMBER('Transformed 2016'!AO132),"","X"),"X"),"X"),"X"),"X"),"X")</f>
        <v/>
      </c>
      <c r="AA141" s="251" t="str">
        <f>IF(ISNUMBER('Transformed 2019 new'!AE132),IF(ISNUMBER('Transformed 2019 new'!AG132),IF(ISNUMBER('Transformed 2019 new'!AI132),IF(ISNUMBER('Transformed 2019 new'!AK132),IF(ISNUMBER('Transformed 2019 new'!AM132),IF(ISNUMBER('Transformed 2019 new'!AO132),"","X"),"X"),"X"),"X"),"X"),"X")</f>
        <v/>
      </c>
      <c r="AB141" s="259"/>
      <c r="AC141" s="251"/>
      <c r="AD141" s="251"/>
      <c r="AE141" s="251" t="str">
        <f>IF(ISNUMBER('Transformed 2013'!$AE132),"","X")</f>
        <v/>
      </c>
      <c r="AF141" s="251" t="str">
        <f>IF(ISNUMBER('Transformed 2016'!$AE132),"","X")</f>
        <v/>
      </c>
      <c r="AG141" s="265" t="str">
        <f>IF(ISNUMBER('Transformed 2019 new'!$AE132),"","X")</f>
        <v/>
      </c>
      <c r="AH141" s="251"/>
      <c r="AI141" s="251"/>
      <c r="AJ141" s="251" t="str">
        <f>IF(ISNUMBER('Transformed 2013'!$AG132),"","X")</f>
        <v/>
      </c>
      <c r="AK141" s="251" t="str">
        <f>IF(ISNUMBER('Transformed 2016'!$AG132),"","X")</f>
        <v/>
      </c>
      <c r="AL141" s="265" t="str">
        <f>IF(ISNUMBER('Transformed 2019 new'!$AG132),"","X")</f>
        <v/>
      </c>
      <c r="AM141" s="251"/>
      <c r="AN141" s="251"/>
      <c r="AO141" s="251" t="str">
        <f>IF(ISNUMBER('Transformed 2013'!$AI132),"","X")</f>
        <v/>
      </c>
      <c r="AP141" s="251" t="str">
        <f>IF(ISNUMBER('Transformed 2016'!$AI132),"","X")</f>
        <v/>
      </c>
      <c r="AQ141" s="265" t="str">
        <f>IF(ISNUMBER('Transformed 2019 new'!$AI132),"","X")</f>
        <v/>
      </c>
      <c r="AR141" s="251"/>
      <c r="AS141" s="251"/>
      <c r="AT141" s="251" t="str">
        <f>IF(ISNUMBER('Transformed 2013'!$AK132),"","X")</f>
        <v/>
      </c>
      <c r="AU141" s="251" t="str">
        <f>IF(ISNUMBER('Transformed 2016'!$AK132),"","X")</f>
        <v/>
      </c>
      <c r="AV141" s="265" t="str">
        <f>IF(ISNUMBER('Transformed 2019 new'!$AK132),"","X")</f>
        <v/>
      </c>
      <c r="AW141" s="251"/>
      <c r="AX141" s="251"/>
      <c r="AY141" s="251" t="str">
        <f>IF(ISNUMBER('Transformed 2013'!$AM132),"","X")</f>
        <v/>
      </c>
      <c r="AZ141" s="251" t="str">
        <f>IF(ISNUMBER('Transformed 2016'!$AM132),"","X")</f>
        <v/>
      </c>
      <c r="BA141" s="265" t="str">
        <f>IF(ISNUMBER('Transformed 2019 new'!$AM132),"","X")</f>
        <v/>
      </c>
      <c r="BB141" s="251"/>
      <c r="BC141" s="251"/>
      <c r="BD141" s="251" t="str">
        <f>IF(ISNUMBER('Transformed 2013'!$AO132),"","X")</f>
        <v/>
      </c>
      <c r="BE141" s="251" t="str">
        <f>IF(ISNUMBER('Transformed 2016'!$AO132),"","X")</f>
        <v/>
      </c>
      <c r="BF141" s="265" t="str">
        <f>IF(ISNUMBER('Transformed 2019 new'!$AO132),"","X")</f>
        <v/>
      </c>
    </row>
    <row r="142" spans="1:58" s="239" customFormat="1" ht="12.75" x14ac:dyDescent="0.2">
      <c r="A142" s="240" t="s">
        <v>140</v>
      </c>
      <c r="B142" s="225" t="s">
        <v>140</v>
      </c>
      <c r="C142" s="238">
        <f>'Transformed 2007'!Y133</f>
        <v>0.68662462736160723</v>
      </c>
      <c r="D142" s="238">
        <f>'Transformed 2010'!Y133</f>
        <v>0.67687874913571433</v>
      </c>
      <c r="E142" s="238">
        <f>'Transformed 2013'!Y133</f>
        <v>0.68757562647321424</v>
      </c>
      <c r="F142" s="238">
        <f>'Transformed 2016'!Y133</f>
        <v>0.71302118622142863</v>
      </c>
      <c r="G142" s="238">
        <f>'Transformed 2019 new'!Y133</f>
        <v>0.74262326821263569</v>
      </c>
      <c r="L142" s="239">
        <v>1</v>
      </c>
      <c r="Q142" s="250">
        <f t="shared" si="15"/>
        <v>0.98580610447466477</v>
      </c>
      <c r="R142" s="250">
        <f t="shared" si="15"/>
        <v>1.0158032400206956</v>
      </c>
      <c r="S142" s="250">
        <f t="shared" si="15"/>
        <v>1.0370076523490694</v>
      </c>
      <c r="T142" s="250">
        <f t="shared" si="15"/>
        <v>1.0415164129246703</v>
      </c>
      <c r="U142" s="272">
        <f t="shared" si="16"/>
        <v>1.0815564117852956</v>
      </c>
      <c r="W142" s="251" t="str">
        <f>IF(ISNUMBER('Transformed 2007'!AE133),IF(ISNUMBER('Transformed 2007'!AG133),IF(ISNUMBER('Transformed 2010'!AI133),IF(ISNUMBER('Transformed 2007'!AK133),IF(ISNUMBER('Transformed 2007'!AM133),IF(ISNUMBER('Transformed 2007'!AO133),"","X"),"X"),"X"),"X"),"X"),"X")</f>
        <v/>
      </c>
      <c r="X142" s="251" t="str">
        <f>IF(ISNUMBER('Transformed 2010'!AE133),IF(ISNUMBER('Transformed 2010'!AG133),IF(ISNUMBER('Transformed 2010'!AI133),IF(ISNUMBER('Transformed 2010'!AK133),IF(ISNUMBER('Transformed 2010'!AM133),IF(ISNUMBER('Transformed 2010'!AO133),"","X"),"X"),"X"),"X"),"X"),"X")</f>
        <v/>
      </c>
      <c r="Y142" s="251" t="str">
        <f>IF(ISNUMBER('Transformed 2013'!AE133),IF(ISNUMBER('Transformed 2013'!AG133),IF(ISNUMBER('Transformed 2013'!AI133),IF(ISNUMBER('Transformed 2013'!AK133),IF(ISNUMBER('Transformed 2013'!AM133),IF(ISNUMBER('Transformed 2013'!AO133),"","X"),"X"),"X"),"X"),"X"),"X")</f>
        <v/>
      </c>
      <c r="Z142" s="251" t="str">
        <f>IF(ISNUMBER('Transformed 2016'!AE133),IF(ISNUMBER('Transformed 2016'!AG133),IF(ISNUMBER('Transformed 2016'!AI133),IF(ISNUMBER('Transformed 2016'!AK133),IF(ISNUMBER('Transformed 2016'!AM133),IF(ISNUMBER('Transformed 2016'!AO133),"","X"),"X"),"X"),"X"),"X"),"X")</f>
        <v/>
      </c>
      <c r="AA142" s="251" t="str">
        <f>IF(ISNUMBER('Transformed 2019 new'!AE133),IF(ISNUMBER('Transformed 2019 new'!AG133),IF(ISNUMBER('Transformed 2019 new'!AI133),IF(ISNUMBER('Transformed 2019 new'!AK133),IF(ISNUMBER('Transformed 2019 new'!AM133),IF(ISNUMBER('Transformed 2019 new'!AO133),"","X"),"X"),"X"),"X"),"X"),"X")</f>
        <v/>
      </c>
      <c r="AB142" s="259"/>
      <c r="AC142" s="251" t="str">
        <f>IF(ISNUMBER('Transformed 2007'!$AE133),"","X")</f>
        <v/>
      </c>
      <c r="AD142" s="251" t="str">
        <f>IF(ISNUMBER('Transformed 2010'!$AE133),"","X")</f>
        <v/>
      </c>
      <c r="AE142" s="251" t="str">
        <f>IF(ISNUMBER('Transformed 2013'!$AE133),"","X")</f>
        <v/>
      </c>
      <c r="AF142" s="251" t="str">
        <f>IF(ISNUMBER('Transformed 2016'!$AE133),"","X")</f>
        <v/>
      </c>
      <c r="AG142" s="265" t="str">
        <f>IF(ISNUMBER('Transformed 2019 new'!$AE133),"","X")</f>
        <v/>
      </c>
      <c r="AH142" s="251" t="str">
        <f>IF(ISNUMBER('Transformed 2007'!$AG133),"","X")</f>
        <v/>
      </c>
      <c r="AI142" s="251" t="str">
        <f>IF(ISNUMBER('Transformed 2010'!$AG133),"","X")</f>
        <v/>
      </c>
      <c r="AJ142" s="251" t="str">
        <f>IF(ISNUMBER('Transformed 2013'!$AG133),"","X")</f>
        <v/>
      </c>
      <c r="AK142" s="251" t="str">
        <f>IF(ISNUMBER('Transformed 2016'!$AG133),"","X")</f>
        <v/>
      </c>
      <c r="AL142" s="265" t="str">
        <f>IF(ISNUMBER('Transformed 2019 new'!$AG133),"","X")</f>
        <v/>
      </c>
      <c r="AM142" s="251" t="str">
        <f>IF(ISNUMBER('Transformed 2007'!$AI133),"","X")</f>
        <v/>
      </c>
      <c r="AN142" s="251" t="str">
        <f>IF(ISNUMBER('Transformed 2010'!$AI133),"","X")</f>
        <v/>
      </c>
      <c r="AO142" s="251" t="str">
        <f>IF(ISNUMBER('Transformed 2013'!$AI133),"","X")</f>
        <v/>
      </c>
      <c r="AP142" s="251" t="str">
        <f>IF(ISNUMBER('Transformed 2016'!$AI133),"","X")</f>
        <v/>
      </c>
      <c r="AQ142" s="265" t="str">
        <f>IF(ISNUMBER('Transformed 2019 new'!$AI133),"","X")</f>
        <v/>
      </c>
      <c r="AR142" s="251" t="str">
        <f>IF(ISNUMBER('Transformed 2007'!$AK133),"","X")</f>
        <v/>
      </c>
      <c r="AS142" s="251" t="str">
        <f>IF(ISNUMBER('Transformed 2010'!$AK133),"","X")</f>
        <v/>
      </c>
      <c r="AT142" s="251" t="str">
        <f>IF(ISNUMBER('Transformed 2013'!$AK133),"","X")</f>
        <v/>
      </c>
      <c r="AU142" s="251" t="str">
        <f>IF(ISNUMBER('Transformed 2016'!$AK133),"","X")</f>
        <v/>
      </c>
      <c r="AV142" s="265" t="str">
        <f>IF(ISNUMBER('Transformed 2019 new'!$AK133),"","X")</f>
        <v/>
      </c>
      <c r="AW142" s="251" t="str">
        <f>IF(ISNUMBER('Transformed 2007'!$AM133),"","X")</f>
        <v/>
      </c>
      <c r="AX142" s="251" t="str">
        <f>IF(ISNUMBER('Transformed 2010'!$AM133),"","X")</f>
        <v/>
      </c>
      <c r="AY142" s="251" t="str">
        <f>IF(ISNUMBER('Transformed 2013'!$AM133),"","X")</f>
        <v/>
      </c>
      <c r="AZ142" s="251" t="str">
        <f>IF(ISNUMBER('Transformed 2016'!$AM133),"","X")</f>
        <v/>
      </c>
      <c r="BA142" s="265" t="str">
        <f>IF(ISNUMBER('Transformed 2019 new'!$AM133),"","X")</f>
        <v/>
      </c>
      <c r="BB142" s="251" t="str">
        <f>IF(ISNUMBER('Transformed 2007'!$AO133),"","X")</f>
        <v/>
      </c>
      <c r="BC142" s="251" t="str">
        <f>IF(ISNUMBER('Transformed 2010'!$AO133),"","X")</f>
        <v/>
      </c>
      <c r="BD142" s="251" t="str">
        <f>IF(ISNUMBER('Transformed 2013'!$AO133),"","X")</f>
        <v/>
      </c>
      <c r="BE142" s="251" t="str">
        <f>IF(ISNUMBER('Transformed 2016'!$AO133),"","X")</f>
        <v/>
      </c>
      <c r="BF142" s="265" t="str">
        <f>IF(ISNUMBER('Transformed 2019 new'!$AO133),"","X")</f>
        <v/>
      </c>
    </row>
    <row r="143" spans="1:58" s="239" customFormat="1" ht="12.75" x14ac:dyDescent="0.2">
      <c r="A143" s="240" t="s">
        <v>141</v>
      </c>
      <c r="B143" s="225" t="s">
        <v>141</v>
      </c>
      <c r="C143" s="238">
        <f>'Transformed 2007'!Y134</f>
        <v>0.46052809805670242</v>
      </c>
      <c r="D143" s="238">
        <f>'Transformed 2010'!Y134</f>
        <v>0.43392413998106971</v>
      </c>
      <c r="E143" s="238">
        <f>'Transformed 2013'!Y134</f>
        <v>0.47561212682446885</v>
      </c>
      <c r="F143" s="238">
        <f>'Transformed 2016'!Y134</f>
        <v>0.47412286989192426</v>
      </c>
      <c r="G143" s="238">
        <f>'Transformed 2019 new'!Y134</f>
        <v>0.45530367801833621</v>
      </c>
      <c r="I143" s="239">
        <v>1</v>
      </c>
      <c r="Q143" s="250">
        <f t="shared" si="15"/>
        <v>0.94223162888889112</v>
      </c>
      <c r="R143" s="250">
        <f t="shared" si="15"/>
        <v>1.0960720619166702</v>
      </c>
      <c r="S143" s="250">
        <f t="shared" si="15"/>
        <v>0.9968687574421452</v>
      </c>
      <c r="T143" s="250">
        <f t="shared" si="15"/>
        <v>0.96030735265337897</v>
      </c>
      <c r="U143" s="272">
        <f t="shared" si="16"/>
        <v>0.98865558896316696</v>
      </c>
      <c r="W143" s="251" t="str">
        <f>IF(ISNUMBER('Transformed 2007'!AE134),IF(ISNUMBER('Transformed 2007'!AG134),IF(ISNUMBER('Transformed 2010'!AI134),IF(ISNUMBER('Transformed 2007'!AK134),IF(ISNUMBER('Transformed 2007'!AM134),IF(ISNUMBER('Transformed 2007'!AO134),"","X"),"X"),"X"),"X"),"X"),"X")</f>
        <v/>
      </c>
      <c r="X143" s="251" t="str">
        <f>IF(ISNUMBER('Transformed 2010'!AE134),IF(ISNUMBER('Transformed 2010'!AG134),IF(ISNUMBER('Transformed 2010'!AI134),IF(ISNUMBER('Transformed 2010'!AK134),IF(ISNUMBER('Transformed 2010'!AM134),IF(ISNUMBER('Transformed 2010'!AO134),"","X"),"X"),"X"),"X"),"X"),"X")</f>
        <v/>
      </c>
      <c r="Y143" s="251" t="str">
        <f>IF(ISNUMBER('Transformed 2013'!AE134),IF(ISNUMBER('Transformed 2013'!AG134),IF(ISNUMBER('Transformed 2013'!AI134),IF(ISNUMBER('Transformed 2013'!AK134),IF(ISNUMBER('Transformed 2013'!AM134),IF(ISNUMBER('Transformed 2013'!AO134),"","X"),"X"),"X"),"X"),"X"),"X")</f>
        <v/>
      </c>
      <c r="Z143" s="251" t="str">
        <f>IF(ISNUMBER('Transformed 2016'!AE134),IF(ISNUMBER('Transformed 2016'!AG134),IF(ISNUMBER('Transformed 2016'!AI134),IF(ISNUMBER('Transformed 2016'!AK134),IF(ISNUMBER('Transformed 2016'!AM134),IF(ISNUMBER('Transformed 2016'!AO134),"","X"),"X"),"X"),"X"),"X"),"X")</f>
        <v/>
      </c>
      <c r="AA143" s="251" t="str">
        <f>IF(ISNUMBER('Transformed 2019 new'!AE134),IF(ISNUMBER('Transformed 2019 new'!AG134),IF(ISNUMBER('Transformed 2019 new'!AI134),IF(ISNUMBER('Transformed 2019 new'!AK134),IF(ISNUMBER('Transformed 2019 new'!AM134),IF(ISNUMBER('Transformed 2019 new'!AO134),"","X"),"X"),"X"),"X"),"X"),"X")</f>
        <v/>
      </c>
      <c r="AB143" s="259"/>
      <c r="AC143" s="251" t="str">
        <f>IF(ISNUMBER('Transformed 2007'!$AE134),"","X")</f>
        <v/>
      </c>
      <c r="AD143" s="251" t="str">
        <f>IF(ISNUMBER('Transformed 2010'!$AE134),"","X")</f>
        <v/>
      </c>
      <c r="AE143" s="251" t="str">
        <f>IF(ISNUMBER('Transformed 2013'!$AE134),"","X")</f>
        <v/>
      </c>
      <c r="AF143" s="251" t="str">
        <f>IF(ISNUMBER('Transformed 2016'!$AE134),"","X")</f>
        <v/>
      </c>
      <c r="AG143" s="265" t="str">
        <f>IF(ISNUMBER('Transformed 2019 new'!$AE134),"","X")</f>
        <v/>
      </c>
      <c r="AH143" s="251" t="str">
        <f>IF(ISNUMBER('Transformed 2007'!$AG134),"","X")</f>
        <v/>
      </c>
      <c r="AI143" s="251" t="str">
        <f>IF(ISNUMBER('Transformed 2010'!$AG134),"","X")</f>
        <v/>
      </c>
      <c r="AJ143" s="251" t="str">
        <f>IF(ISNUMBER('Transformed 2013'!$AG134),"","X")</f>
        <v/>
      </c>
      <c r="AK143" s="251" t="str">
        <f>IF(ISNUMBER('Transformed 2016'!$AG134),"","X")</f>
        <v/>
      </c>
      <c r="AL143" s="265" t="str">
        <f>IF(ISNUMBER('Transformed 2019 new'!$AG134),"","X")</f>
        <v/>
      </c>
      <c r="AM143" s="251" t="str">
        <f>IF(ISNUMBER('Transformed 2007'!$AI134),"","X")</f>
        <v/>
      </c>
      <c r="AN143" s="251" t="str">
        <f>IF(ISNUMBER('Transformed 2010'!$AI134),"","X")</f>
        <v/>
      </c>
      <c r="AO143" s="251" t="str">
        <f>IF(ISNUMBER('Transformed 2013'!$AI134),"","X")</f>
        <v/>
      </c>
      <c r="AP143" s="251" t="str">
        <f>IF(ISNUMBER('Transformed 2016'!$AI134),"","X")</f>
        <v/>
      </c>
      <c r="AQ143" s="265" t="str">
        <f>IF(ISNUMBER('Transformed 2019 new'!$AI134),"","X")</f>
        <v/>
      </c>
      <c r="AR143" s="251" t="str">
        <f>IF(ISNUMBER('Transformed 2007'!$AK134),"","X")</f>
        <v/>
      </c>
      <c r="AS143" s="251" t="str">
        <f>IF(ISNUMBER('Transformed 2010'!$AK134),"","X")</f>
        <v/>
      </c>
      <c r="AT143" s="251" t="str">
        <f>IF(ISNUMBER('Transformed 2013'!$AK134),"","X")</f>
        <v/>
      </c>
      <c r="AU143" s="251" t="str">
        <f>IF(ISNUMBER('Transformed 2016'!$AK134),"","X")</f>
        <v/>
      </c>
      <c r="AV143" s="265" t="str">
        <f>IF(ISNUMBER('Transformed 2019 new'!$AK134),"","X")</f>
        <v/>
      </c>
      <c r="AW143" s="251" t="str">
        <f>IF(ISNUMBER('Transformed 2007'!$AM134),"","X")</f>
        <v/>
      </c>
      <c r="AX143" s="251" t="str">
        <f>IF(ISNUMBER('Transformed 2010'!$AM134),"","X")</f>
        <v/>
      </c>
      <c r="AY143" s="251" t="str">
        <f>IF(ISNUMBER('Transformed 2013'!$AM134),"","X")</f>
        <v/>
      </c>
      <c r="AZ143" s="251" t="str">
        <f>IF(ISNUMBER('Transformed 2016'!$AM134),"","X")</f>
        <v/>
      </c>
      <c r="BA143" s="265" t="str">
        <f>IF(ISNUMBER('Transformed 2019 new'!$AM134),"","X")</f>
        <v/>
      </c>
      <c r="BB143" s="251" t="str">
        <f>IF(ISNUMBER('Transformed 2007'!$AO134),"","X")</f>
        <v/>
      </c>
      <c r="BC143" s="251" t="str">
        <f>IF(ISNUMBER('Transformed 2010'!$AO134),"","X")</f>
        <v/>
      </c>
      <c r="BD143" s="251" t="str">
        <f>IF(ISNUMBER('Transformed 2013'!$AO134),"","X")</f>
        <v/>
      </c>
      <c r="BE143" s="251" t="str">
        <f>IF(ISNUMBER('Transformed 2016'!$AO134),"","X")</f>
        <v/>
      </c>
      <c r="BF143" s="265" t="str">
        <f>IF(ISNUMBER('Transformed 2019 new'!$AO134),"","X")</f>
        <v/>
      </c>
    </row>
    <row r="144" spans="1:58" s="239" customFormat="1" ht="12.75" x14ac:dyDescent="0.2">
      <c r="A144" s="277" t="s">
        <v>142</v>
      </c>
      <c r="B144" s="266" t="s">
        <v>142</v>
      </c>
      <c r="C144" s="238"/>
      <c r="D144" s="238"/>
      <c r="E144" s="238"/>
      <c r="F144" s="238"/>
      <c r="G144" s="238"/>
      <c r="H144" s="239">
        <v>1</v>
      </c>
      <c r="U144" s="273"/>
      <c r="V144" s="276" t="s">
        <v>681</v>
      </c>
      <c r="W144" s="251" t="str">
        <f>IF(ISNUMBER('Transformed 2007'!AE135),IF(ISNUMBER('Transformed 2007'!AG135),IF(ISNUMBER('Transformed 2010'!AI135),IF(ISNUMBER('Transformed 2007'!AK135),IF(ISNUMBER('Transformed 2007'!AM135),IF(ISNUMBER('Transformed 2007'!AO135),"","X"),"X"),"X"),"X"),"X"),"X")</f>
        <v>X</v>
      </c>
      <c r="X144" s="251" t="str">
        <f>IF(ISNUMBER('Transformed 2010'!AE135),IF(ISNUMBER('Transformed 2010'!AG135),IF(ISNUMBER('Transformed 2010'!AI135),IF(ISNUMBER('Transformed 2010'!AK135),IF(ISNUMBER('Transformed 2010'!AM135),IF(ISNUMBER('Transformed 2010'!AO135),"","X"),"X"),"X"),"X"),"X"),"X")</f>
        <v>X</v>
      </c>
      <c r="Y144" s="251" t="str">
        <f>IF(ISNUMBER('Transformed 2013'!AE135),IF(ISNUMBER('Transformed 2013'!AG135),IF(ISNUMBER('Transformed 2013'!AI135),IF(ISNUMBER('Transformed 2013'!AK135),IF(ISNUMBER('Transformed 2013'!AM135),IF(ISNUMBER('Transformed 2013'!AO135),"","X"),"X"),"X"),"X"),"X"),"X")</f>
        <v>X</v>
      </c>
      <c r="Z144" s="251" t="str">
        <f>IF(ISNUMBER('Transformed 2016'!AE135),IF(ISNUMBER('Transformed 2016'!AG135),IF(ISNUMBER('Transformed 2016'!AI135),IF(ISNUMBER('Transformed 2016'!AK135),IF(ISNUMBER('Transformed 2016'!AM135),IF(ISNUMBER('Transformed 2016'!AO135),"","X"),"X"),"X"),"X"),"X"),"X")</f>
        <v>X</v>
      </c>
      <c r="AA144" s="251" t="str">
        <f>IF(ISNUMBER('Transformed 2019 new'!AE135),IF(ISNUMBER('Transformed 2019 new'!AG135),IF(ISNUMBER('Transformed 2019 new'!AI135),IF(ISNUMBER('Transformed 2019 new'!AK135),IF(ISNUMBER('Transformed 2019 new'!AM135),IF(ISNUMBER('Transformed 2019 new'!AO135),"","X"),"X"),"X"),"X"),"X"),"X")</f>
        <v>X</v>
      </c>
      <c r="AB144" s="259"/>
      <c r="AC144" s="251" t="str">
        <f>IF(ISNUMBER('Transformed 2007'!$AE135),"","X")</f>
        <v/>
      </c>
      <c r="AD144" s="251" t="str">
        <f>IF(ISNUMBER('Transformed 2010'!$AE135),"","X")</f>
        <v/>
      </c>
      <c r="AE144" s="251" t="str">
        <f>IF(ISNUMBER('Transformed 2013'!$AE135),"","X")</f>
        <v/>
      </c>
      <c r="AF144" s="251" t="str">
        <f>IF(ISNUMBER('Transformed 2016'!$AE135),"","X")</f>
        <v/>
      </c>
      <c r="AG144" s="265" t="str">
        <f>IF(ISNUMBER('Transformed 2019 new'!$AE135),"","X")</f>
        <v/>
      </c>
      <c r="AH144" s="251" t="str">
        <f>IF(ISNUMBER('Transformed 2007'!$AG135),"","X")</f>
        <v>X</v>
      </c>
      <c r="AI144" s="251" t="str">
        <f>IF(ISNUMBER('Transformed 2010'!$AG135),"","X")</f>
        <v>X</v>
      </c>
      <c r="AJ144" s="251" t="str">
        <f>IF(ISNUMBER('Transformed 2013'!$AG135),"","X")</f>
        <v>X</v>
      </c>
      <c r="AK144" s="251" t="str">
        <f>IF(ISNUMBER('Transformed 2016'!$AG135),"","X")</f>
        <v>X</v>
      </c>
      <c r="AL144" s="265" t="str">
        <f>IF(ISNUMBER('Transformed 2019 new'!$AG135),"","X")</f>
        <v>X</v>
      </c>
      <c r="AM144" s="251" t="str">
        <f>IF(ISNUMBER('Transformed 2007'!$AI135),"","X")</f>
        <v/>
      </c>
      <c r="AN144" s="251" t="str">
        <f>IF(ISNUMBER('Transformed 2010'!$AI135),"","X")</f>
        <v/>
      </c>
      <c r="AO144" s="251" t="str">
        <f>IF(ISNUMBER('Transformed 2013'!$AI135),"","X")</f>
        <v/>
      </c>
      <c r="AP144" s="251" t="str">
        <f>IF(ISNUMBER('Transformed 2016'!$AI135),"","X")</f>
        <v/>
      </c>
      <c r="AQ144" s="265" t="str">
        <f>IF(ISNUMBER('Transformed 2019 new'!$AI135),"","X")</f>
        <v/>
      </c>
      <c r="AR144" s="251" t="str">
        <f>IF(ISNUMBER('Transformed 2007'!$AK135),"","X")</f>
        <v/>
      </c>
      <c r="AS144" s="251" t="str">
        <f>IF(ISNUMBER('Transformed 2010'!$AK135),"","X")</f>
        <v/>
      </c>
      <c r="AT144" s="251" t="str">
        <f>IF(ISNUMBER('Transformed 2013'!$AK135),"","X")</f>
        <v/>
      </c>
      <c r="AU144" s="251" t="str">
        <f>IF(ISNUMBER('Transformed 2016'!$AK135),"","X")</f>
        <v/>
      </c>
      <c r="AV144" s="265" t="str">
        <f>IF(ISNUMBER('Transformed 2019 new'!$AK135),"","X")</f>
        <v/>
      </c>
      <c r="AW144" s="251" t="str">
        <f>IF(ISNUMBER('Transformed 2007'!$AM135),"","X")</f>
        <v/>
      </c>
      <c r="AX144" s="251" t="str">
        <f>IF(ISNUMBER('Transformed 2010'!$AM135),"","X")</f>
        <v/>
      </c>
      <c r="AY144" s="251" t="str">
        <f>IF(ISNUMBER('Transformed 2013'!$AM135),"","X")</f>
        <v/>
      </c>
      <c r="AZ144" s="251" t="str">
        <f>IF(ISNUMBER('Transformed 2016'!$AM135),"","X")</f>
        <v/>
      </c>
      <c r="BA144" s="265" t="str">
        <f>IF(ISNUMBER('Transformed 2019 new'!$AM135),"","X")</f>
        <v/>
      </c>
      <c r="BB144" s="251" t="str">
        <f>IF(ISNUMBER('Transformed 2007'!$AO135),"","X")</f>
        <v/>
      </c>
      <c r="BC144" s="251" t="str">
        <f>IF(ISNUMBER('Transformed 2010'!$AO135),"","X")</f>
        <v/>
      </c>
      <c r="BD144" s="251" t="str">
        <f>IF(ISNUMBER('Transformed 2013'!$AO135),"","X")</f>
        <v/>
      </c>
      <c r="BE144" s="251" t="str">
        <f>IF(ISNUMBER('Transformed 2016'!$AO135),"","X")</f>
        <v/>
      </c>
      <c r="BF144" s="265" t="str">
        <f>IF(ISNUMBER('Transformed 2019 new'!$AO135),"","X")</f>
        <v/>
      </c>
    </row>
    <row r="145" spans="1:58" s="239" customFormat="1" ht="12.75" x14ac:dyDescent="0.2">
      <c r="A145" s="240" t="s">
        <v>143</v>
      </c>
      <c r="B145" s="225" t="s">
        <v>143</v>
      </c>
      <c r="C145" s="238">
        <f>'Transformed 2007'!Y136</f>
        <v>0.87560071716428578</v>
      </c>
      <c r="D145" s="238">
        <f>'Transformed 2010'!Y136</f>
        <v>0.88565650202053581</v>
      </c>
      <c r="E145" s="238">
        <f>'Transformed 2013'!Y136</f>
        <v>0.87380535743214283</v>
      </c>
      <c r="F145" s="238">
        <f>'Transformed 2016'!Y136</f>
        <v>0.87583017116071438</v>
      </c>
      <c r="G145" s="238">
        <f>'Transformed 2019 new'!Y136</f>
        <v>0.88755663332467483</v>
      </c>
      <c r="L145" s="239">
        <v>1</v>
      </c>
      <c r="Q145" s="250">
        <f t="shared" si="15"/>
        <v>1.0114844410918444</v>
      </c>
      <c r="R145" s="250">
        <f t="shared" si="15"/>
        <v>0.98661880248001821</v>
      </c>
      <c r="S145" s="250">
        <f t="shared" si="15"/>
        <v>1.0023172365691622</v>
      </c>
      <c r="T145" s="250">
        <f t="shared" si="15"/>
        <v>1.013388968032946</v>
      </c>
      <c r="U145" s="272">
        <f t="shared" si="16"/>
        <v>1.0136545298856188</v>
      </c>
      <c r="W145" s="251" t="str">
        <f>IF(ISNUMBER('Transformed 2007'!AE136),IF(ISNUMBER('Transformed 2007'!AG136),IF(ISNUMBER('Transformed 2010'!AI136),IF(ISNUMBER('Transformed 2007'!AK136),IF(ISNUMBER('Transformed 2007'!AM136),IF(ISNUMBER('Transformed 2007'!AO136),"","X"),"X"),"X"),"X"),"X"),"X")</f>
        <v/>
      </c>
      <c r="X145" s="251" t="str">
        <f>IF(ISNUMBER('Transformed 2010'!AE136),IF(ISNUMBER('Transformed 2010'!AG136),IF(ISNUMBER('Transformed 2010'!AI136),IF(ISNUMBER('Transformed 2010'!AK136),IF(ISNUMBER('Transformed 2010'!AM136),IF(ISNUMBER('Transformed 2010'!AO136),"","X"),"X"),"X"),"X"),"X"),"X")</f>
        <v/>
      </c>
      <c r="Y145" s="251" t="str">
        <f>IF(ISNUMBER('Transformed 2013'!AE136),IF(ISNUMBER('Transformed 2013'!AG136),IF(ISNUMBER('Transformed 2013'!AI136),IF(ISNUMBER('Transformed 2013'!AK136),IF(ISNUMBER('Transformed 2013'!AM136),IF(ISNUMBER('Transformed 2013'!AO136),"","X"),"X"),"X"),"X"),"X"),"X")</f>
        <v/>
      </c>
      <c r="Z145" s="251" t="str">
        <f>IF(ISNUMBER('Transformed 2016'!AE136),IF(ISNUMBER('Transformed 2016'!AG136),IF(ISNUMBER('Transformed 2016'!AI136),IF(ISNUMBER('Transformed 2016'!AK136),IF(ISNUMBER('Transformed 2016'!AM136),IF(ISNUMBER('Transformed 2016'!AO136),"","X"),"X"),"X"),"X"),"X"),"X")</f>
        <v/>
      </c>
      <c r="AA145" s="251" t="str">
        <f>IF(ISNUMBER('Transformed 2019 new'!AE136),IF(ISNUMBER('Transformed 2019 new'!AG136),IF(ISNUMBER('Transformed 2019 new'!AI136),IF(ISNUMBER('Transformed 2019 new'!AK136),IF(ISNUMBER('Transformed 2019 new'!AM136),IF(ISNUMBER('Transformed 2019 new'!AO136),"","X"),"X"),"X"),"X"),"X"),"X")</f>
        <v/>
      </c>
      <c r="AB145" s="259"/>
      <c r="AC145" s="251" t="str">
        <f>IF(ISNUMBER('Transformed 2007'!$AE136),"","X")</f>
        <v/>
      </c>
      <c r="AD145" s="251" t="str">
        <f>IF(ISNUMBER('Transformed 2010'!$AE136),"","X")</f>
        <v/>
      </c>
      <c r="AE145" s="251" t="str">
        <f>IF(ISNUMBER('Transformed 2013'!$AE136),"","X")</f>
        <v/>
      </c>
      <c r="AF145" s="251" t="str">
        <f>IF(ISNUMBER('Transformed 2016'!$AE136),"","X")</f>
        <v/>
      </c>
      <c r="AG145" s="265" t="str">
        <f>IF(ISNUMBER('Transformed 2019 new'!$AE136),"","X")</f>
        <v/>
      </c>
      <c r="AH145" s="251" t="str">
        <f>IF(ISNUMBER('Transformed 2007'!$AG136),"","X")</f>
        <v/>
      </c>
      <c r="AI145" s="251" t="str">
        <f>IF(ISNUMBER('Transformed 2010'!$AG136),"","X")</f>
        <v/>
      </c>
      <c r="AJ145" s="251" t="str">
        <f>IF(ISNUMBER('Transformed 2013'!$AG136),"","X")</f>
        <v/>
      </c>
      <c r="AK145" s="251" t="str">
        <f>IF(ISNUMBER('Transformed 2016'!$AG136),"","X")</f>
        <v/>
      </c>
      <c r="AL145" s="265" t="str">
        <f>IF(ISNUMBER('Transformed 2019 new'!$AG136),"","X")</f>
        <v/>
      </c>
      <c r="AM145" s="251" t="str">
        <f>IF(ISNUMBER('Transformed 2007'!$AI136),"","X")</f>
        <v/>
      </c>
      <c r="AN145" s="251" t="str">
        <f>IF(ISNUMBER('Transformed 2010'!$AI136),"","X")</f>
        <v/>
      </c>
      <c r="AO145" s="251" t="str">
        <f>IF(ISNUMBER('Transformed 2013'!$AI136),"","X")</f>
        <v/>
      </c>
      <c r="AP145" s="251" t="str">
        <f>IF(ISNUMBER('Transformed 2016'!$AI136),"","X")</f>
        <v/>
      </c>
      <c r="AQ145" s="265" t="str">
        <f>IF(ISNUMBER('Transformed 2019 new'!$AI136),"","X")</f>
        <v/>
      </c>
      <c r="AR145" s="251" t="str">
        <f>IF(ISNUMBER('Transformed 2007'!$AK136),"","X")</f>
        <v/>
      </c>
      <c r="AS145" s="251" t="str">
        <f>IF(ISNUMBER('Transformed 2010'!$AK136),"","X")</f>
        <v/>
      </c>
      <c r="AT145" s="251" t="str">
        <f>IF(ISNUMBER('Transformed 2013'!$AK136),"","X")</f>
        <v/>
      </c>
      <c r="AU145" s="251" t="str">
        <f>IF(ISNUMBER('Transformed 2016'!$AK136),"","X")</f>
        <v/>
      </c>
      <c r="AV145" s="265" t="str">
        <f>IF(ISNUMBER('Transformed 2019 new'!$AK136),"","X")</f>
        <v/>
      </c>
      <c r="AW145" s="251" t="str">
        <f>IF(ISNUMBER('Transformed 2007'!$AM136),"","X")</f>
        <v/>
      </c>
      <c r="AX145" s="251" t="str">
        <f>IF(ISNUMBER('Transformed 2010'!$AM136),"","X")</f>
        <v/>
      </c>
      <c r="AY145" s="251" t="str">
        <f>IF(ISNUMBER('Transformed 2013'!$AM136),"","X")</f>
        <v/>
      </c>
      <c r="AZ145" s="251" t="str">
        <f>IF(ISNUMBER('Transformed 2016'!$AM136),"","X")</f>
        <v/>
      </c>
      <c r="BA145" s="265" t="str">
        <f>IF(ISNUMBER('Transformed 2019 new'!$AM136),"","X")</f>
        <v/>
      </c>
      <c r="BB145" s="251" t="str">
        <f>IF(ISNUMBER('Transformed 2007'!$AO136),"","X")</f>
        <v/>
      </c>
      <c r="BC145" s="251" t="str">
        <f>IF(ISNUMBER('Transformed 2010'!$AO136),"","X")</f>
        <v/>
      </c>
      <c r="BD145" s="251" t="str">
        <f>IF(ISNUMBER('Transformed 2013'!$AO136),"","X")</f>
        <v/>
      </c>
      <c r="BE145" s="251" t="str">
        <f>IF(ISNUMBER('Transformed 2016'!$AO136),"","X")</f>
        <v/>
      </c>
      <c r="BF145" s="265" t="str">
        <f>IF(ISNUMBER('Transformed 2019 new'!$AO136),"","X")</f>
        <v/>
      </c>
    </row>
    <row r="146" spans="1:58" s="239" customFormat="1" ht="12.75" x14ac:dyDescent="0.2">
      <c r="A146" s="240" t="s">
        <v>144</v>
      </c>
      <c r="B146" s="225" t="s">
        <v>144</v>
      </c>
      <c r="C146" s="238">
        <f>'Transformed 2007'!Y137</f>
        <v>0.82956594998035715</v>
      </c>
      <c r="D146" s="238">
        <f>'Transformed 2010'!Y137</f>
        <v>0.83019350727321428</v>
      </c>
      <c r="E146" s="238">
        <f>'Transformed 2013'!Y137</f>
        <v>0.83746606054017858</v>
      </c>
      <c r="F146" s="238">
        <f>'Transformed 2016'!Y137</f>
        <v>0.84657305810892858</v>
      </c>
      <c r="G146" s="238">
        <f>'Transformed 2019 new'!Y137</f>
        <v>0.85138417771626995</v>
      </c>
      <c r="M146" s="239">
        <v>1</v>
      </c>
      <c r="Q146" s="250">
        <f t="shared" si="15"/>
        <v>1.0007564887310911</v>
      </c>
      <c r="R146" s="250">
        <f t="shared" si="15"/>
        <v>1.0087600700357813</v>
      </c>
      <c r="S146" s="250">
        <f t="shared" si="15"/>
        <v>1.0108744676326058</v>
      </c>
      <c r="T146" s="250">
        <f t="shared" si="15"/>
        <v>1.0056830530587502</v>
      </c>
      <c r="U146" s="272">
        <f t="shared" si="16"/>
        <v>1.0263007754072229</v>
      </c>
      <c r="W146" s="251" t="str">
        <f>IF(ISNUMBER('Transformed 2007'!AE137),IF(ISNUMBER('Transformed 2007'!AG137),IF(ISNUMBER('Transformed 2010'!AI137),IF(ISNUMBER('Transformed 2007'!AK137),IF(ISNUMBER('Transformed 2007'!AM137),IF(ISNUMBER('Transformed 2007'!AO137),"","X"),"X"),"X"),"X"),"X"),"X")</f>
        <v/>
      </c>
      <c r="X146" s="251" t="str">
        <f>IF(ISNUMBER('Transformed 2010'!AE137),IF(ISNUMBER('Transformed 2010'!AG137),IF(ISNUMBER('Transformed 2010'!AI137),IF(ISNUMBER('Transformed 2010'!AK137),IF(ISNUMBER('Transformed 2010'!AM137),IF(ISNUMBER('Transformed 2010'!AO137),"","X"),"X"),"X"),"X"),"X"),"X")</f>
        <v/>
      </c>
      <c r="Y146" s="251" t="str">
        <f>IF(ISNUMBER('Transformed 2013'!AE137),IF(ISNUMBER('Transformed 2013'!AG137),IF(ISNUMBER('Transformed 2013'!AI137),IF(ISNUMBER('Transformed 2013'!AK137),IF(ISNUMBER('Transformed 2013'!AM137),IF(ISNUMBER('Transformed 2013'!AO137),"","X"),"X"),"X"),"X"),"X"),"X")</f>
        <v/>
      </c>
      <c r="Z146" s="251" t="str">
        <f>IF(ISNUMBER('Transformed 2016'!AE137),IF(ISNUMBER('Transformed 2016'!AG137),IF(ISNUMBER('Transformed 2016'!AI137),IF(ISNUMBER('Transformed 2016'!AK137),IF(ISNUMBER('Transformed 2016'!AM137),IF(ISNUMBER('Transformed 2016'!AO137),"","X"),"X"),"X"),"X"),"X"),"X")</f>
        <v/>
      </c>
      <c r="AA146" s="251" t="str">
        <f>IF(ISNUMBER('Transformed 2019 new'!AE137),IF(ISNUMBER('Transformed 2019 new'!AG137),IF(ISNUMBER('Transformed 2019 new'!AI137),IF(ISNUMBER('Transformed 2019 new'!AK137),IF(ISNUMBER('Transformed 2019 new'!AM137),IF(ISNUMBER('Transformed 2019 new'!AO137),"","X"),"X"),"X"),"X"),"X"),"X")</f>
        <v/>
      </c>
      <c r="AB146" s="259"/>
      <c r="AC146" s="251" t="str">
        <f>IF(ISNUMBER('Transformed 2007'!$AE137),"","X")</f>
        <v/>
      </c>
      <c r="AD146" s="251" t="str">
        <f>IF(ISNUMBER('Transformed 2010'!$AE137),"","X")</f>
        <v/>
      </c>
      <c r="AE146" s="251" t="str">
        <f>IF(ISNUMBER('Transformed 2013'!$AE137),"","X")</f>
        <v/>
      </c>
      <c r="AF146" s="251" t="str">
        <f>IF(ISNUMBER('Transformed 2016'!$AE137),"","X")</f>
        <v/>
      </c>
      <c r="AG146" s="265" t="str">
        <f>IF(ISNUMBER('Transformed 2019 new'!$AE137),"","X")</f>
        <v/>
      </c>
      <c r="AH146" s="251" t="str">
        <f>IF(ISNUMBER('Transformed 2007'!$AG137),"","X")</f>
        <v/>
      </c>
      <c r="AI146" s="251" t="str">
        <f>IF(ISNUMBER('Transformed 2010'!$AG137),"","X")</f>
        <v/>
      </c>
      <c r="AJ146" s="251" t="str">
        <f>IF(ISNUMBER('Transformed 2013'!$AG137),"","X")</f>
        <v/>
      </c>
      <c r="AK146" s="251" t="str">
        <f>IF(ISNUMBER('Transformed 2016'!$AG137),"","X")</f>
        <v/>
      </c>
      <c r="AL146" s="265" t="str">
        <f>IF(ISNUMBER('Transformed 2019 new'!$AG137),"","X")</f>
        <v/>
      </c>
      <c r="AM146" s="251" t="str">
        <f>IF(ISNUMBER('Transformed 2007'!$AI137),"","X")</f>
        <v/>
      </c>
      <c r="AN146" s="251" t="str">
        <f>IF(ISNUMBER('Transformed 2010'!$AI137),"","X")</f>
        <v/>
      </c>
      <c r="AO146" s="251" t="str">
        <f>IF(ISNUMBER('Transformed 2013'!$AI137),"","X")</f>
        <v/>
      </c>
      <c r="AP146" s="251" t="str">
        <f>IF(ISNUMBER('Transformed 2016'!$AI137),"","X")</f>
        <v/>
      </c>
      <c r="AQ146" s="265" t="str">
        <f>IF(ISNUMBER('Transformed 2019 new'!$AI137),"","X")</f>
        <v/>
      </c>
      <c r="AR146" s="251" t="str">
        <f>IF(ISNUMBER('Transformed 2007'!$AK137),"","X")</f>
        <v/>
      </c>
      <c r="AS146" s="251" t="str">
        <f>IF(ISNUMBER('Transformed 2010'!$AK137),"","X")</f>
        <v/>
      </c>
      <c r="AT146" s="251" t="str">
        <f>IF(ISNUMBER('Transformed 2013'!$AK137),"","X")</f>
        <v/>
      </c>
      <c r="AU146" s="251" t="str">
        <f>IF(ISNUMBER('Transformed 2016'!$AK137),"","X")</f>
        <v/>
      </c>
      <c r="AV146" s="265" t="str">
        <f>IF(ISNUMBER('Transformed 2019 new'!$AK137),"","X")</f>
        <v/>
      </c>
      <c r="AW146" s="251" t="str">
        <f>IF(ISNUMBER('Transformed 2007'!$AM137),"","X")</f>
        <v/>
      </c>
      <c r="AX146" s="251" t="str">
        <f>IF(ISNUMBER('Transformed 2010'!$AM137),"","X")</f>
        <v/>
      </c>
      <c r="AY146" s="251" t="str">
        <f>IF(ISNUMBER('Transformed 2013'!$AM137),"","X")</f>
        <v/>
      </c>
      <c r="AZ146" s="251" t="str">
        <f>IF(ISNUMBER('Transformed 2016'!$AM137),"","X")</f>
        <v/>
      </c>
      <c r="BA146" s="265" t="str">
        <f>IF(ISNUMBER('Transformed 2019 new'!$AM137),"","X")</f>
        <v/>
      </c>
      <c r="BB146" s="251" t="str">
        <f>IF(ISNUMBER('Transformed 2007'!$AO137),"","X")</f>
        <v/>
      </c>
      <c r="BC146" s="251" t="str">
        <f>IF(ISNUMBER('Transformed 2010'!$AO137),"","X")</f>
        <v/>
      </c>
      <c r="BD146" s="251" t="str">
        <f>IF(ISNUMBER('Transformed 2013'!$AO137),"","X")</f>
        <v/>
      </c>
      <c r="BE146" s="251" t="str">
        <f>IF(ISNUMBER('Transformed 2016'!$AO137),"","X")</f>
        <v/>
      </c>
      <c r="BF146" s="265" t="str">
        <f>IF(ISNUMBER('Transformed 2019 new'!$AO137),"","X")</f>
        <v/>
      </c>
    </row>
    <row r="147" spans="1:58" s="239" customFormat="1" ht="12.75" x14ac:dyDescent="0.2">
      <c r="A147" s="240" t="s">
        <v>145</v>
      </c>
      <c r="B147" s="225" t="s">
        <v>145</v>
      </c>
      <c r="C147" s="238">
        <f>'Transformed 2007'!Y138</f>
        <v>0.38447684276791622</v>
      </c>
      <c r="D147" s="238">
        <f>'Transformed 2010'!Y138</f>
        <v>0.43445161021166617</v>
      </c>
      <c r="E147" s="238">
        <f>'Transformed 2013'!Y138</f>
        <v>0.48420487521077338</v>
      </c>
      <c r="F147" s="238">
        <f>'Transformed 2016'!Y138</f>
        <v>0.51332857603220194</v>
      </c>
      <c r="G147" s="238">
        <f>'Transformed 2019 new'!Y138</f>
        <v>0.49218702215749865</v>
      </c>
      <c r="P147" s="239">
        <v>1</v>
      </c>
      <c r="Q147" s="250">
        <f t="shared" si="15"/>
        <v>1.1299812157319356</v>
      </c>
      <c r="R147" s="250">
        <f t="shared" si="15"/>
        <v>1.1145196929408716</v>
      </c>
      <c r="S147" s="250">
        <f t="shared" si="15"/>
        <v>1.0601474754023306</v>
      </c>
      <c r="T147" s="250">
        <f t="shared" si="15"/>
        <v>0.95881477310669527</v>
      </c>
      <c r="U147" s="272">
        <f t="shared" si="16"/>
        <v>1.2801473779647117</v>
      </c>
      <c r="W147" s="251" t="str">
        <f>IF(ISNUMBER('Transformed 2007'!AE138),IF(ISNUMBER('Transformed 2007'!AG138),IF(ISNUMBER('Transformed 2010'!AI138),IF(ISNUMBER('Transformed 2007'!AK138),IF(ISNUMBER('Transformed 2007'!AM138),IF(ISNUMBER('Transformed 2007'!AO138),"","X"),"X"),"X"),"X"),"X"),"X")</f>
        <v/>
      </c>
      <c r="X147" s="251" t="str">
        <f>IF(ISNUMBER('Transformed 2010'!AE138),IF(ISNUMBER('Transformed 2010'!AG138),IF(ISNUMBER('Transformed 2010'!AI138),IF(ISNUMBER('Transformed 2010'!AK138),IF(ISNUMBER('Transformed 2010'!AM138),IF(ISNUMBER('Transformed 2010'!AO138),"","X"),"X"),"X"),"X"),"X"),"X")</f>
        <v/>
      </c>
      <c r="Y147" s="251" t="str">
        <f>IF(ISNUMBER('Transformed 2013'!AE138),IF(ISNUMBER('Transformed 2013'!AG138),IF(ISNUMBER('Transformed 2013'!AI138),IF(ISNUMBER('Transformed 2013'!AK138),IF(ISNUMBER('Transformed 2013'!AM138),IF(ISNUMBER('Transformed 2013'!AO138),"","X"),"X"),"X"),"X"),"X"),"X")</f>
        <v/>
      </c>
      <c r="Z147" s="251" t="str">
        <f>IF(ISNUMBER('Transformed 2016'!AE138),IF(ISNUMBER('Transformed 2016'!AG138),IF(ISNUMBER('Transformed 2016'!AI138),IF(ISNUMBER('Transformed 2016'!AK138),IF(ISNUMBER('Transformed 2016'!AM138),IF(ISNUMBER('Transformed 2016'!AO138),"","X"),"X"),"X"),"X"),"X"),"X")</f>
        <v/>
      </c>
      <c r="AA147" s="251" t="str">
        <f>IF(ISNUMBER('Transformed 2019 new'!AE138),IF(ISNUMBER('Transformed 2019 new'!AG138),IF(ISNUMBER('Transformed 2019 new'!AI138),IF(ISNUMBER('Transformed 2019 new'!AK138),IF(ISNUMBER('Transformed 2019 new'!AM138),IF(ISNUMBER('Transformed 2019 new'!AO138),"","X"),"X"),"X"),"X"),"X"),"X")</f>
        <v/>
      </c>
      <c r="AB147" s="259"/>
      <c r="AC147" s="251" t="str">
        <f>IF(ISNUMBER('Transformed 2007'!$AE138),"","X")</f>
        <v/>
      </c>
      <c r="AD147" s="251" t="str">
        <f>IF(ISNUMBER('Transformed 2010'!$AE138),"","X")</f>
        <v/>
      </c>
      <c r="AE147" s="251" t="str">
        <f>IF(ISNUMBER('Transformed 2013'!$AE138),"","X")</f>
        <v/>
      </c>
      <c r="AF147" s="251" t="str">
        <f>IF(ISNUMBER('Transformed 2016'!$AE138),"","X")</f>
        <v/>
      </c>
      <c r="AG147" s="265" t="str">
        <f>IF(ISNUMBER('Transformed 2019 new'!$AE138),"","X")</f>
        <v/>
      </c>
      <c r="AH147" s="251" t="str">
        <f>IF(ISNUMBER('Transformed 2007'!$AG138),"","X")</f>
        <v/>
      </c>
      <c r="AI147" s="251" t="str">
        <f>IF(ISNUMBER('Transformed 2010'!$AG138),"","X")</f>
        <v/>
      </c>
      <c r="AJ147" s="251" t="str">
        <f>IF(ISNUMBER('Transformed 2013'!$AG138),"","X")</f>
        <v/>
      </c>
      <c r="AK147" s="251" t="str">
        <f>IF(ISNUMBER('Transformed 2016'!$AG138),"","X")</f>
        <v/>
      </c>
      <c r="AL147" s="265" t="str">
        <f>IF(ISNUMBER('Transformed 2019 new'!$AG138),"","X")</f>
        <v/>
      </c>
      <c r="AM147" s="251" t="str">
        <f>IF(ISNUMBER('Transformed 2007'!$AI138),"","X")</f>
        <v/>
      </c>
      <c r="AN147" s="251" t="str">
        <f>IF(ISNUMBER('Transformed 2010'!$AI138),"","X")</f>
        <v/>
      </c>
      <c r="AO147" s="251" t="str">
        <f>IF(ISNUMBER('Transformed 2013'!$AI138),"","X")</f>
        <v/>
      </c>
      <c r="AP147" s="251" t="str">
        <f>IF(ISNUMBER('Transformed 2016'!$AI138),"","X")</f>
        <v/>
      </c>
      <c r="AQ147" s="265" t="str">
        <f>IF(ISNUMBER('Transformed 2019 new'!$AI138),"","X")</f>
        <v/>
      </c>
      <c r="AR147" s="251" t="str">
        <f>IF(ISNUMBER('Transformed 2007'!$AK138),"","X")</f>
        <v/>
      </c>
      <c r="AS147" s="251" t="str">
        <f>IF(ISNUMBER('Transformed 2010'!$AK138),"","X")</f>
        <v/>
      </c>
      <c r="AT147" s="251" t="str">
        <f>IF(ISNUMBER('Transformed 2013'!$AK138),"","X")</f>
        <v/>
      </c>
      <c r="AU147" s="251" t="str">
        <f>IF(ISNUMBER('Transformed 2016'!$AK138),"","X")</f>
        <v/>
      </c>
      <c r="AV147" s="265" t="str">
        <f>IF(ISNUMBER('Transformed 2019 new'!$AK138),"","X")</f>
        <v/>
      </c>
      <c r="AW147" s="251" t="str">
        <f>IF(ISNUMBER('Transformed 2007'!$AM138),"","X")</f>
        <v/>
      </c>
      <c r="AX147" s="251" t="str">
        <f>IF(ISNUMBER('Transformed 2010'!$AM138),"","X")</f>
        <v/>
      </c>
      <c r="AY147" s="251" t="str">
        <f>IF(ISNUMBER('Transformed 2013'!$AM138),"","X")</f>
        <v/>
      </c>
      <c r="AZ147" s="251" t="str">
        <f>IF(ISNUMBER('Transformed 2016'!$AM138),"","X")</f>
        <v/>
      </c>
      <c r="BA147" s="265" t="str">
        <f>IF(ISNUMBER('Transformed 2019 new'!$AM138),"","X")</f>
        <v/>
      </c>
      <c r="BB147" s="251" t="str">
        <f>IF(ISNUMBER('Transformed 2007'!$AO138),"","X")</f>
        <v/>
      </c>
      <c r="BC147" s="251" t="str">
        <f>IF(ISNUMBER('Transformed 2010'!$AO138),"","X")</f>
        <v/>
      </c>
      <c r="BD147" s="251" t="str">
        <f>IF(ISNUMBER('Transformed 2013'!$AO138),"","X")</f>
        <v/>
      </c>
      <c r="BE147" s="251" t="str">
        <f>IF(ISNUMBER('Transformed 2016'!$AO138),"","X")</f>
        <v/>
      </c>
      <c r="BF147" s="265" t="str">
        <f>IF(ISNUMBER('Transformed 2019 new'!$AO138),"","X")</f>
        <v/>
      </c>
    </row>
    <row r="148" spans="1:58" s="239" customFormat="1" ht="12.75" x14ac:dyDescent="0.2">
      <c r="A148" s="240" t="s">
        <v>146</v>
      </c>
      <c r="B148" s="225" t="s">
        <v>146</v>
      </c>
      <c r="C148" s="238">
        <f>'Transformed 2007'!Y139</f>
        <v>0.35930979964674747</v>
      </c>
      <c r="D148" s="238">
        <f>'Transformed 2010'!Y139</f>
        <v>0.34811804209585467</v>
      </c>
      <c r="E148" s="238">
        <f>'Transformed 2013'!Y139</f>
        <v>0.35107616233246181</v>
      </c>
      <c r="F148" s="238">
        <f>'Transformed 2016'!Y139</f>
        <v>0.34357407800121181</v>
      </c>
      <c r="G148" s="238">
        <f>'Transformed 2019 new'!Y139</f>
        <v>0.32716965823684119</v>
      </c>
      <c r="K148" s="239">
        <v>1</v>
      </c>
      <c r="Q148" s="250">
        <f t="shared" si="15"/>
        <v>0.96885206704104399</v>
      </c>
      <c r="R148" s="250">
        <f t="shared" si="15"/>
        <v>1.0084974631558814</v>
      </c>
      <c r="S148" s="250">
        <f t="shared" si="15"/>
        <v>0.9786311771172157</v>
      </c>
      <c r="T148" s="250">
        <f t="shared" si="15"/>
        <v>0.95225361628035055</v>
      </c>
      <c r="U148" s="272">
        <f t="shared" si="16"/>
        <v>0.91055033444257683</v>
      </c>
      <c r="W148" s="251" t="str">
        <f>IF(ISNUMBER('Transformed 2007'!AE139),IF(ISNUMBER('Transformed 2007'!AG139),IF(ISNUMBER('Transformed 2010'!AI139),IF(ISNUMBER('Transformed 2007'!AK139),IF(ISNUMBER('Transformed 2007'!AM139),IF(ISNUMBER('Transformed 2007'!AO139),"","X"),"X"),"X"),"X"),"X"),"X")</f>
        <v/>
      </c>
      <c r="X148" s="251" t="str">
        <f>IF(ISNUMBER('Transformed 2010'!AE139),IF(ISNUMBER('Transformed 2010'!AG139),IF(ISNUMBER('Transformed 2010'!AI139),IF(ISNUMBER('Transformed 2010'!AK139),IF(ISNUMBER('Transformed 2010'!AM139),IF(ISNUMBER('Transformed 2010'!AO139),"","X"),"X"),"X"),"X"),"X"),"X")</f>
        <v/>
      </c>
      <c r="Y148" s="251" t="str">
        <f>IF(ISNUMBER('Transformed 2013'!AE139),IF(ISNUMBER('Transformed 2013'!AG139),IF(ISNUMBER('Transformed 2013'!AI139),IF(ISNUMBER('Transformed 2013'!AK139),IF(ISNUMBER('Transformed 2013'!AM139),IF(ISNUMBER('Transformed 2013'!AO139),"","X"),"X"),"X"),"X"),"X"),"X")</f>
        <v/>
      </c>
      <c r="Z148" s="251" t="str">
        <f>IF(ISNUMBER('Transformed 2016'!AE139),IF(ISNUMBER('Transformed 2016'!AG139),IF(ISNUMBER('Transformed 2016'!AI139),IF(ISNUMBER('Transformed 2016'!AK139),IF(ISNUMBER('Transformed 2016'!AM139),IF(ISNUMBER('Transformed 2016'!AO139),"","X"),"X"),"X"),"X"),"X"),"X")</f>
        <v/>
      </c>
      <c r="AA148" s="251" t="str">
        <f>IF(ISNUMBER('Transformed 2019 new'!AE139),IF(ISNUMBER('Transformed 2019 new'!AG139),IF(ISNUMBER('Transformed 2019 new'!AI139),IF(ISNUMBER('Transformed 2019 new'!AK139),IF(ISNUMBER('Transformed 2019 new'!AM139),IF(ISNUMBER('Transformed 2019 new'!AO139),"","X"),"X"),"X"),"X"),"X"),"X")</f>
        <v/>
      </c>
      <c r="AB148" s="259"/>
      <c r="AC148" s="251" t="str">
        <f>IF(ISNUMBER('Transformed 2007'!$AE139),"","X")</f>
        <v/>
      </c>
      <c r="AD148" s="251" t="str">
        <f>IF(ISNUMBER('Transformed 2010'!$AE139),"","X")</f>
        <v/>
      </c>
      <c r="AE148" s="251" t="str">
        <f>IF(ISNUMBER('Transformed 2013'!$AE139),"","X")</f>
        <v/>
      </c>
      <c r="AF148" s="251" t="str">
        <f>IF(ISNUMBER('Transformed 2016'!$AE139),"","X")</f>
        <v/>
      </c>
      <c r="AG148" s="265" t="str">
        <f>IF(ISNUMBER('Transformed 2019 new'!$AE139),"","X")</f>
        <v/>
      </c>
      <c r="AH148" s="251" t="str">
        <f>IF(ISNUMBER('Transformed 2007'!$AG139),"","X")</f>
        <v/>
      </c>
      <c r="AI148" s="251" t="str">
        <f>IF(ISNUMBER('Transformed 2010'!$AG139),"","X")</f>
        <v/>
      </c>
      <c r="AJ148" s="251" t="str">
        <f>IF(ISNUMBER('Transformed 2013'!$AG139),"","X")</f>
        <v/>
      </c>
      <c r="AK148" s="251" t="str">
        <f>IF(ISNUMBER('Transformed 2016'!$AG139),"","X")</f>
        <v/>
      </c>
      <c r="AL148" s="265" t="str">
        <f>IF(ISNUMBER('Transformed 2019 new'!$AG139),"","X")</f>
        <v/>
      </c>
      <c r="AM148" s="251" t="str">
        <f>IF(ISNUMBER('Transformed 2007'!$AI139),"","X")</f>
        <v/>
      </c>
      <c r="AN148" s="251" t="str">
        <f>IF(ISNUMBER('Transformed 2010'!$AI139),"","X")</f>
        <v/>
      </c>
      <c r="AO148" s="251" t="str">
        <f>IF(ISNUMBER('Transformed 2013'!$AI139),"","X")</f>
        <v/>
      </c>
      <c r="AP148" s="251" t="str">
        <f>IF(ISNUMBER('Transformed 2016'!$AI139),"","X")</f>
        <v/>
      </c>
      <c r="AQ148" s="265" t="str">
        <f>IF(ISNUMBER('Transformed 2019 new'!$AI139),"","X")</f>
        <v/>
      </c>
      <c r="AR148" s="251" t="str">
        <f>IF(ISNUMBER('Transformed 2007'!$AK139),"","X")</f>
        <v/>
      </c>
      <c r="AS148" s="251" t="str">
        <f>IF(ISNUMBER('Transformed 2010'!$AK139),"","X")</f>
        <v/>
      </c>
      <c r="AT148" s="251" t="str">
        <f>IF(ISNUMBER('Transformed 2013'!$AK139),"","X")</f>
        <v/>
      </c>
      <c r="AU148" s="251" t="str">
        <f>IF(ISNUMBER('Transformed 2016'!$AK139),"","X")</f>
        <v/>
      </c>
      <c r="AV148" s="265" t="str">
        <f>IF(ISNUMBER('Transformed 2019 new'!$AK139),"","X")</f>
        <v/>
      </c>
      <c r="AW148" s="251" t="str">
        <f>IF(ISNUMBER('Transformed 2007'!$AM139),"","X")</f>
        <v/>
      </c>
      <c r="AX148" s="251" t="str">
        <f>IF(ISNUMBER('Transformed 2010'!$AM139),"","X")</f>
        <v/>
      </c>
      <c r="AY148" s="251" t="str">
        <f>IF(ISNUMBER('Transformed 2013'!$AM139),"","X")</f>
        <v/>
      </c>
      <c r="AZ148" s="251" t="str">
        <f>IF(ISNUMBER('Transformed 2016'!$AM139),"","X")</f>
        <v/>
      </c>
      <c r="BA148" s="265" t="str">
        <f>IF(ISNUMBER('Transformed 2019 new'!$AM139),"","X")</f>
        <v/>
      </c>
      <c r="BB148" s="251" t="str">
        <f>IF(ISNUMBER('Transformed 2007'!$AO139),"","X")</f>
        <v/>
      </c>
      <c r="BC148" s="251" t="str">
        <f>IF(ISNUMBER('Transformed 2010'!$AO139),"","X")</f>
        <v/>
      </c>
      <c r="BD148" s="251" t="str">
        <f>IF(ISNUMBER('Transformed 2013'!$AO139),"","X")</f>
        <v/>
      </c>
      <c r="BE148" s="251" t="str">
        <f>IF(ISNUMBER('Transformed 2016'!$AO139),"","X")</f>
        <v/>
      </c>
      <c r="BF148" s="265" t="str">
        <f>IF(ISNUMBER('Transformed 2019 new'!$AO139),"","X")</f>
        <v/>
      </c>
    </row>
    <row r="149" spans="1:58" s="239" customFormat="1" ht="12.75" x14ac:dyDescent="0.2">
      <c r="A149" s="240" t="s">
        <v>147</v>
      </c>
      <c r="B149" s="225" t="s">
        <v>147</v>
      </c>
      <c r="C149" s="238">
        <f>'Transformed 2007'!Y140</f>
        <v>0.54486205248374597</v>
      </c>
      <c r="D149" s="238">
        <f>'Transformed 2010'!Y140</f>
        <v>0.55142482599803178</v>
      </c>
      <c r="E149" s="238">
        <f>'Transformed 2013'!Y140</f>
        <v>0.57369415011588887</v>
      </c>
      <c r="F149" s="238">
        <f>'Transformed 2016'!Y140</f>
        <v>0.58114675873755872</v>
      </c>
      <c r="G149" s="238">
        <f>'Transformed 2019 new'!Y140</f>
        <v>0.5991986379687031</v>
      </c>
      <c r="J149" s="239">
        <v>1</v>
      </c>
      <c r="Q149" s="250">
        <f t="shared" si="15"/>
        <v>1.0120448349896447</v>
      </c>
      <c r="R149" s="250">
        <f t="shared" si="15"/>
        <v>1.0403850589743606</v>
      </c>
      <c r="S149" s="250">
        <f t="shared" si="15"/>
        <v>1.0129905605977756</v>
      </c>
      <c r="T149" s="250">
        <f t="shared" si="15"/>
        <v>1.0310625138310312</v>
      </c>
      <c r="U149" s="272">
        <f t="shared" si="16"/>
        <v>1.0997253988184066</v>
      </c>
      <c r="W149" s="251" t="str">
        <f>IF(ISNUMBER('Transformed 2007'!AE140),IF(ISNUMBER('Transformed 2007'!AG140),IF(ISNUMBER('Transformed 2010'!AI140),IF(ISNUMBER('Transformed 2007'!AK140),IF(ISNUMBER('Transformed 2007'!AM140),IF(ISNUMBER('Transformed 2007'!AO140),"","X"),"X"),"X"),"X"),"X"),"X")</f>
        <v/>
      </c>
      <c r="X149" s="251" t="str">
        <f>IF(ISNUMBER('Transformed 2010'!AE140),IF(ISNUMBER('Transformed 2010'!AG140),IF(ISNUMBER('Transformed 2010'!AI140),IF(ISNUMBER('Transformed 2010'!AK140),IF(ISNUMBER('Transformed 2010'!AM140),IF(ISNUMBER('Transformed 2010'!AO140),"","X"),"X"),"X"),"X"),"X"),"X")</f>
        <v/>
      </c>
      <c r="Y149" s="251" t="str">
        <f>IF(ISNUMBER('Transformed 2013'!AE140),IF(ISNUMBER('Transformed 2013'!AG140),IF(ISNUMBER('Transformed 2013'!AI140),IF(ISNUMBER('Transformed 2013'!AK140),IF(ISNUMBER('Transformed 2013'!AM140),IF(ISNUMBER('Transformed 2013'!AO140),"","X"),"X"),"X"),"X"),"X"),"X")</f>
        <v/>
      </c>
      <c r="Z149" s="251" t="str">
        <f>IF(ISNUMBER('Transformed 2016'!AE140),IF(ISNUMBER('Transformed 2016'!AG140),IF(ISNUMBER('Transformed 2016'!AI140),IF(ISNUMBER('Transformed 2016'!AK140),IF(ISNUMBER('Transformed 2016'!AM140),IF(ISNUMBER('Transformed 2016'!AO140),"","X"),"X"),"X"),"X"),"X"),"X")</f>
        <v/>
      </c>
      <c r="AA149" s="251" t="str">
        <f>IF(ISNUMBER('Transformed 2019 new'!AE140),IF(ISNUMBER('Transformed 2019 new'!AG140),IF(ISNUMBER('Transformed 2019 new'!AI140),IF(ISNUMBER('Transformed 2019 new'!AK140),IF(ISNUMBER('Transformed 2019 new'!AM140),IF(ISNUMBER('Transformed 2019 new'!AO140),"","X"),"X"),"X"),"X"),"X"),"X")</f>
        <v/>
      </c>
      <c r="AB149" s="259"/>
      <c r="AC149" s="251" t="str">
        <f>IF(ISNUMBER('Transformed 2007'!$AE140),"","X")</f>
        <v/>
      </c>
      <c r="AD149" s="251" t="str">
        <f>IF(ISNUMBER('Transformed 2010'!$AE140),"","X")</f>
        <v/>
      </c>
      <c r="AE149" s="251" t="str">
        <f>IF(ISNUMBER('Transformed 2013'!$AE140),"","X")</f>
        <v/>
      </c>
      <c r="AF149" s="251" t="str">
        <f>IF(ISNUMBER('Transformed 2016'!$AE140),"","X")</f>
        <v/>
      </c>
      <c r="AG149" s="265" t="str">
        <f>IF(ISNUMBER('Transformed 2019 new'!$AE140),"","X")</f>
        <v/>
      </c>
      <c r="AH149" s="251" t="str">
        <f>IF(ISNUMBER('Transformed 2007'!$AG140),"","X")</f>
        <v/>
      </c>
      <c r="AI149" s="251" t="str">
        <f>IF(ISNUMBER('Transformed 2010'!$AG140),"","X")</f>
        <v/>
      </c>
      <c r="AJ149" s="251" t="str">
        <f>IF(ISNUMBER('Transformed 2013'!$AG140),"","X")</f>
        <v/>
      </c>
      <c r="AK149" s="251" t="str">
        <f>IF(ISNUMBER('Transformed 2016'!$AG140),"","X")</f>
        <v/>
      </c>
      <c r="AL149" s="265" t="str">
        <f>IF(ISNUMBER('Transformed 2019 new'!$AG140),"","X")</f>
        <v/>
      </c>
      <c r="AM149" s="251" t="str">
        <f>IF(ISNUMBER('Transformed 2007'!$AI140),"","X")</f>
        <v/>
      </c>
      <c r="AN149" s="251" t="str">
        <f>IF(ISNUMBER('Transformed 2010'!$AI140),"","X")</f>
        <v/>
      </c>
      <c r="AO149" s="251" t="str">
        <f>IF(ISNUMBER('Transformed 2013'!$AI140),"","X")</f>
        <v/>
      </c>
      <c r="AP149" s="251" t="str">
        <f>IF(ISNUMBER('Transformed 2016'!$AI140),"","X")</f>
        <v/>
      </c>
      <c r="AQ149" s="265" t="str">
        <f>IF(ISNUMBER('Transformed 2019 new'!$AI140),"","X")</f>
        <v/>
      </c>
      <c r="AR149" s="251" t="str">
        <f>IF(ISNUMBER('Transformed 2007'!$AK140),"","X")</f>
        <v/>
      </c>
      <c r="AS149" s="251" t="str">
        <f>IF(ISNUMBER('Transformed 2010'!$AK140),"","X")</f>
        <v/>
      </c>
      <c r="AT149" s="251" t="str">
        <f>IF(ISNUMBER('Transformed 2013'!$AK140),"","X")</f>
        <v/>
      </c>
      <c r="AU149" s="251" t="str">
        <f>IF(ISNUMBER('Transformed 2016'!$AK140),"","X")</f>
        <v/>
      </c>
      <c r="AV149" s="265" t="str">
        <f>IF(ISNUMBER('Transformed 2019 new'!$AK140),"","X")</f>
        <v/>
      </c>
      <c r="AW149" s="251" t="str">
        <f>IF(ISNUMBER('Transformed 2007'!$AM140),"","X")</f>
        <v/>
      </c>
      <c r="AX149" s="251" t="str">
        <f>IF(ISNUMBER('Transformed 2010'!$AM140),"","X")</f>
        <v/>
      </c>
      <c r="AY149" s="251" t="str">
        <f>IF(ISNUMBER('Transformed 2013'!$AM140),"","X")</f>
        <v/>
      </c>
      <c r="AZ149" s="251" t="str">
        <f>IF(ISNUMBER('Transformed 2016'!$AM140),"","X")</f>
        <v/>
      </c>
      <c r="BA149" s="265" t="str">
        <f>IF(ISNUMBER('Transformed 2019 new'!$AM140),"","X")</f>
        <v/>
      </c>
      <c r="BB149" s="251" t="str">
        <f>IF(ISNUMBER('Transformed 2007'!$AO140),"","X")</f>
        <v/>
      </c>
      <c r="BC149" s="251" t="str">
        <f>IF(ISNUMBER('Transformed 2010'!$AO140),"","X")</f>
        <v/>
      </c>
      <c r="BD149" s="251" t="str">
        <f>IF(ISNUMBER('Transformed 2013'!$AO140),"","X")</f>
        <v/>
      </c>
      <c r="BE149" s="251" t="str">
        <f>IF(ISNUMBER('Transformed 2016'!$AO140),"","X")</f>
        <v/>
      </c>
      <c r="BF149" s="265" t="str">
        <f>IF(ISNUMBER('Transformed 2019 new'!$AO140),"","X")</f>
        <v/>
      </c>
    </row>
    <row r="150" spans="1:58" s="239" customFormat="1" ht="12.75" x14ac:dyDescent="0.2">
      <c r="A150" s="240" t="s">
        <v>148</v>
      </c>
      <c r="B150" s="225" t="s">
        <v>148</v>
      </c>
      <c r="C150" s="238">
        <f>'Transformed 2007'!Y141</f>
        <v>0.40818237981875</v>
      </c>
      <c r="D150" s="238">
        <f>'Transformed 2010'!Y141</f>
        <v>0.53036289803303571</v>
      </c>
      <c r="E150" s="238">
        <f>'Transformed 2013'!Y141</f>
        <v>0.56086253789647289</v>
      </c>
      <c r="F150" s="238">
        <f>'Transformed 2016'!Y141</f>
        <v>0.63379242273452385</v>
      </c>
      <c r="G150" s="238">
        <f>'Transformed 2019 new'!Y141</f>
        <v>0.72734220999166654</v>
      </c>
      <c r="J150" s="239">
        <v>1</v>
      </c>
      <c r="Q150" s="250">
        <f t="shared" si="15"/>
        <v>1.299328251916555</v>
      </c>
      <c r="R150" s="250">
        <f t="shared" si="15"/>
        <v>1.0575071144240136</v>
      </c>
      <c r="S150" s="250">
        <f t="shared" si="15"/>
        <v>1.1300316564404107</v>
      </c>
      <c r="T150" s="250">
        <f t="shared" si="15"/>
        <v>1.1476031960961575</v>
      </c>
      <c r="U150" s="272">
        <f t="shared" si="16"/>
        <v>1.7819049668793563</v>
      </c>
      <c r="W150" s="251" t="str">
        <f>IF(ISNUMBER('Transformed 2007'!AE141),IF(ISNUMBER('Transformed 2007'!AG141),IF(ISNUMBER('Transformed 2010'!AI141),IF(ISNUMBER('Transformed 2007'!AK141),IF(ISNUMBER('Transformed 2007'!AM141),IF(ISNUMBER('Transformed 2007'!AO141),"","X"),"X"),"X"),"X"),"X"),"X")</f>
        <v/>
      </c>
      <c r="X150" s="251" t="str">
        <f>IF(ISNUMBER('Transformed 2010'!AE141),IF(ISNUMBER('Transformed 2010'!AG141),IF(ISNUMBER('Transformed 2010'!AI141),IF(ISNUMBER('Transformed 2010'!AK141),IF(ISNUMBER('Transformed 2010'!AM141),IF(ISNUMBER('Transformed 2010'!AO141),"","X"),"X"),"X"),"X"),"X"),"X")</f>
        <v/>
      </c>
      <c r="Y150" s="251" t="str">
        <f>IF(ISNUMBER('Transformed 2013'!AE141),IF(ISNUMBER('Transformed 2013'!AG141),IF(ISNUMBER('Transformed 2013'!AI141),IF(ISNUMBER('Transformed 2013'!AK141),IF(ISNUMBER('Transformed 2013'!AM141),IF(ISNUMBER('Transformed 2013'!AO141),"","X"),"X"),"X"),"X"),"X"),"X")</f>
        <v/>
      </c>
      <c r="Z150" s="251" t="str">
        <f>IF(ISNUMBER('Transformed 2016'!AE141),IF(ISNUMBER('Transformed 2016'!AG141),IF(ISNUMBER('Transformed 2016'!AI141),IF(ISNUMBER('Transformed 2016'!AK141),IF(ISNUMBER('Transformed 2016'!AM141),IF(ISNUMBER('Transformed 2016'!AO141),"","X"),"X"),"X"),"X"),"X"),"X")</f>
        <v/>
      </c>
      <c r="AA150" s="251" t="str">
        <f>IF(ISNUMBER('Transformed 2019 new'!AE141),IF(ISNUMBER('Transformed 2019 new'!AG141),IF(ISNUMBER('Transformed 2019 new'!AI141),IF(ISNUMBER('Transformed 2019 new'!AK141),IF(ISNUMBER('Transformed 2019 new'!AM141),IF(ISNUMBER('Transformed 2019 new'!AO141),"","X"),"X"),"X"),"X"),"X"),"X")</f>
        <v/>
      </c>
      <c r="AB150" s="259"/>
      <c r="AC150" s="251" t="str">
        <f>IF(ISNUMBER('Transformed 2007'!$AE141),"","X")</f>
        <v/>
      </c>
      <c r="AD150" s="251" t="str">
        <f>IF(ISNUMBER('Transformed 2010'!$AE141),"","X")</f>
        <v/>
      </c>
      <c r="AE150" s="251" t="str">
        <f>IF(ISNUMBER('Transformed 2013'!$AE141),"","X")</f>
        <v/>
      </c>
      <c r="AF150" s="251" t="str">
        <f>IF(ISNUMBER('Transformed 2016'!$AE141),"","X")</f>
        <v/>
      </c>
      <c r="AG150" s="265" t="str">
        <f>IF(ISNUMBER('Transformed 2019 new'!$AE141),"","X")</f>
        <v/>
      </c>
      <c r="AH150" s="251" t="str">
        <f>IF(ISNUMBER('Transformed 2007'!$AG141),"","X")</f>
        <v/>
      </c>
      <c r="AI150" s="251" t="str">
        <f>IF(ISNUMBER('Transformed 2010'!$AG141),"","X")</f>
        <v/>
      </c>
      <c r="AJ150" s="251" t="str">
        <f>IF(ISNUMBER('Transformed 2013'!$AG141),"","X")</f>
        <v/>
      </c>
      <c r="AK150" s="251" t="str">
        <f>IF(ISNUMBER('Transformed 2016'!$AG141),"","X")</f>
        <v/>
      </c>
      <c r="AL150" s="265" t="str">
        <f>IF(ISNUMBER('Transformed 2019 new'!$AG141),"","X")</f>
        <v/>
      </c>
      <c r="AM150" s="251" t="str">
        <f>IF(ISNUMBER('Transformed 2007'!$AI141),"","X")</f>
        <v/>
      </c>
      <c r="AN150" s="251" t="str">
        <f>IF(ISNUMBER('Transformed 2010'!$AI141),"","X")</f>
        <v/>
      </c>
      <c r="AO150" s="251" t="str">
        <f>IF(ISNUMBER('Transformed 2013'!$AI141),"","X")</f>
        <v/>
      </c>
      <c r="AP150" s="251" t="str">
        <f>IF(ISNUMBER('Transformed 2016'!$AI141),"","X")</f>
        <v/>
      </c>
      <c r="AQ150" s="265" t="str">
        <f>IF(ISNUMBER('Transformed 2019 new'!$AI141),"","X")</f>
        <v/>
      </c>
      <c r="AR150" s="251" t="str">
        <f>IF(ISNUMBER('Transformed 2007'!$AK141),"","X")</f>
        <v/>
      </c>
      <c r="AS150" s="251" t="str">
        <f>IF(ISNUMBER('Transformed 2010'!$AK141),"","X")</f>
        <v/>
      </c>
      <c r="AT150" s="251" t="str">
        <f>IF(ISNUMBER('Transformed 2013'!$AK141),"","X")</f>
        <v/>
      </c>
      <c r="AU150" s="251" t="str">
        <f>IF(ISNUMBER('Transformed 2016'!$AK141),"","X")</f>
        <v/>
      </c>
      <c r="AV150" s="265" t="str">
        <f>IF(ISNUMBER('Transformed 2019 new'!$AK141),"","X")</f>
        <v/>
      </c>
      <c r="AW150" s="251" t="str">
        <f>IF(ISNUMBER('Transformed 2007'!$AM141),"","X")</f>
        <v/>
      </c>
      <c r="AX150" s="251" t="str">
        <f>IF(ISNUMBER('Transformed 2010'!$AM141),"","X")</f>
        <v/>
      </c>
      <c r="AY150" s="251" t="str">
        <f>IF(ISNUMBER('Transformed 2013'!$AM141),"","X")</f>
        <v/>
      </c>
      <c r="AZ150" s="251" t="str">
        <f>IF(ISNUMBER('Transformed 2016'!$AM141),"","X")</f>
        <v/>
      </c>
      <c r="BA150" s="265" t="str">
        <f>IF(ISNUMBER('Transformed 2019 new'!$AM141),"","X")</f>
        <v/>
      </c>
      <c r="BB150" s="251" t="str">
        <f>IF(ISNUMBER('Transformed 2007'!$AO141),"","X")</f>
        <v/>
      </c>
      <c r="BC150" s="251" t="str">
        <f>IF(ISNUMBER('Transformed 2010'!$AO141),"","X")</f>
        <v/>
      </c>
      <c r="BD150" s="251" t="str">
        <f>IF(ISNUMBER('Transformed 2013'!$AO141),"","X")</f>
        <v/>
      </c>
      <c r="BE150" s="251" t="str">
        <f>IF(ISNUMBER('Transformed 2016'!$AO141),"","X")</f>
        <v/>
      </c>
      <c r="BF150" s="265" t="str">
        <f>IF(ISNUMBER('Transformed 2019 new'!$AO141),"","X")</f>
        <v/>
      </c>
    </row>
    <row r="151" spans="1:58" s="239" customFormat="1" ht="12.75" x14ac:dyDescent="0.2">
      <c r="A151" s="240" t="s">
        <v>149</v>
      </c>
      <c r="B151" s="225" t="s">
        <v>149</v>
      </c>
      <c r="C151" s="238">
        <f>'Transformed 2007'!Y142</f>
        <v>0.26297387611484807</v>
      </c>
      <c r="D151" s="238">
        <f>'Transformed 2010'!Y142</f>
        <v>0.32569689629556881</v>
      </c>
      <c r="E151" s="238">
        <f>'Transformed 2013'!Y142</f>
        <v>0.29194878388984807</v>
      </c>
      <c r="F151" s="238">
        <f>'Transformed 2016'!Y142</f>
        <v>0.32038233427318141</v>
      </c>
      <c r="G151" s="238">
        <f>'Transformed 2019 new'!Y142</f>
        <v>0.31261501173984807</v>
      </c>
      <c r="K151" s="239">
        <v>1</v>
      </c>
      <c r="Q151" s="250">
        <f t="shared" si="15"/>
        <v>1.2385142627373673</v>
      </c>
      <c r="R151" s="250">
        <f t="shared" si="15"/>
        <v>0.89638184216808003</v>
      </c>
      <c r="S151" s="250">
        <f t="shared" si="15"/>
        <v>1.097392254917086</v>
      </c>
      <c r="T151" s="250">
        <f t="shared" si="15"/>
        <v>0.9757560835838397</v>
      </c>
      <c r="U151" s="272">
        <f t="shared" si="16"/>
        <v>1.1887683155391462</v>
      </c>
      <c r="W151" s="251" t="str">
        <f>IF(ISNUMBER('Transformed 2007'!AE142),IF(ISNUMBER('Transformed 2007'!AG142),IF(ISNUMBER('Transformed 2010'!AI142),IF(ISNUMBER('Transformed 2007'!AK142),IF(ISNUMBER('Transformed 2007'!AM142),IF(ISNUMBER('Transformed 2007'!AO142),"","X"),"X"),"X"),"X"),"X"),"X")</f>
        <v/>
      </c>
      <c r="X151" s="251" t="str">
        <f>IF(ISNUMBER('Transformed 2010'!AE142),IF(ISNUMBER('Transformed 2010'!AG142),IF(ISNUMBER('Transformed 2010'!AI142),IF(ISNUMBER('Transformed 2010'!AK142),IF(ISNUMBER('Transformed 2010'!AM142),IF(ISNUMBER('Transformed 2010'!AO142),"","X"),"X"),"X"),"X"),"X"),"X")</f>
        <v/>
      </c>
      <c r="Y151" s="251" t="str">
        <f>IF(ISNUMBER('Transformed 2013'!AE142),IF(ISNUMBER('Transformed 2013'!AG142),IF(ISNUMBER('Transformed 2013'!AI142),IF(ISNUMBER('Transformed 2013'!AK142),IF(ISNUMBER('Transformed 2013'!AM142),IF(ISNUMBER('Transformed 2013'!AO142),"","X"),"X"),"X"),"X"),"X"),"X")</f>
        <v/>
      </c>
      <c r="Z151" s="251" t="str">
        <f>IF(ISNUMBER('Transformed 2016'!AE142),IF(ISNUMBER('Transformed 2016'!AG142),IF(ISNUMBER('Transformed 2016'!AI142),IF(ISNUMBER('Transformed 2016'!AK142),IF(ISNUMBER('Transformed 2016'!AM142),IF(ISNUMBER('Transformed 2016'!AO142),"","X"),"X"),"X"),"X"),"X"),"X")</f>
        <v/>
      </c>
      <c r="AA151" s="251" t="str">
        <f>IF(ISNUMBER('Transformed 2019 new'!AE142),IF(ISNUMBER('Transformed 2019 new'!AG142),IF(ISNUMBER('Transformed 2019 new'!AI142),IF(ISNUMBER('Transformed 2019 new'!AK142),IF(ISNUMBER('Transformed 2019 new'!AM142),IF(ISNUMBER('Transformed 2019 new'!AO142),"","X"),"X"),"X"),"X"),"X"),"X")</f>
        <v/>
      </c>
      <c r="AB151" s="259"/>
      <c r="AC151" s="251" t="str">
        <f>IF(ISNUMBER('Transformed 2007'!$AE142),"","X")</f>
        <v/>
      </c>
      <c r="AD151" s="251" t="str">
        <f>IF(ISNUMBER('Transformed 2010'!$AE142),"","X")</f>
        <v/>
      </c>
      <c r="AE151" s="251" t="str">
        <f>IF(ISNUMBER('Transformed 2013'!$AE142),"","X")</f>
        <v/>
      </c>
      <c r="AF151" s="251" t="str">
        <f>IF(ISNUMBER('Transformed 2016'!$AE142),"","X")</f>
        <v/>
      </c>
      <c r="AG151" s="265" t="str">
        <f>IF(ISNUMBER('Transformed 2019 new'!$AE142),"","X")</f>
        <v/>
      </c>
      <c r="AH151" s="251" t="str">
        <f>IF(ISNUMBER('Transformed 2007'!$AG142),"","X")</f>
        <v/>
      </c>
      <c r="AI151" s="251" t="str">
        <f>IF(ISNUMBER('Transformed 2010'!$AG142),"","X")</f>
        <v/>
      </c>
      <c r="AJ151" s="251" t="str">
        <f>IF(ISNUMBER('Transformed 2013'!$AG142),"","X")</f>
        <v/>
      </c>
      <c r="AK151" s="251" t="str">
        <f>IF(ISNUMBER('Transformed 2016'!$AG142),"","X")</f>
        <v/>
      </c>
      <c r="AL151" s="265" t="str">
        <f>IF(ISNUMBER('Transformed 2019 new'!$AG142),"","X")</f>
        <v/>
      </c>
      <c r="AM151" s="251" t="str">
        <f>IF(ISNUMBER('Transformed 2007'!$AI142),"","X")</f>
        <v/>
      </c>
      <c r="AN151" s="251" t="str">
        <f>IF(ISNUMBER('Transformed 2010'!$AI142),"","X")</f>
        <v/>
      </c>
      <c r="AO151" s="251" t="str">
        <f>IF(ISNUMBER('Transformed 2013'!$AI142),"","X")</f>
        <v/>
      </c>
      <c r="AP151" s="251" t="str">
        <f>IF(ISNUMBER('Transformed 2016'!$AI142),"","X")</f>
        <v/>
      </c>
      <c r="AQ151" s="265" t="str">
        <f>IF(ISNUMBER('Transformed 2019 new'!$AI142),"","X")</f>
        <v/>
      </c>
      <c r="AR151" s="251" t="str">
        <f>IF(ISNUMBER('Transformed 2007'!$AK142),"","X")</f>
        <v/>
      </c>
      <c r="AS151" s="251" t="str">
        <f>IF(ISNUMBER('Transformed 2010'!$AK142),"","X")</f>
        <v/>
      </c>
      <c r="AT151" s="251" t="str">
        <f>IF(ISNUMBER('Transformed 2013'!$AK142),"","X")</f>
        <v/>
      </c>
      <c r="AU151" s="251" t="str">
        <f>IF(ISNUMBER('Transformed 2016'!$AK142),"","X")</f>
        <v/>
      </c>
      <c r="AV151" s="265" t="str">
        <f>IF(ISNUMBER('Transformed 2019 new'!$AK142),"","X")</f>
        <v/>
      </c>
      <c r="AW151" s="251" t="str">
        <f>IF(ISNUMBER('Transformed 2007'!$AM142),"","X")</f>
        <v/>
      </c>
      <c r="AX151" s="251" t="str">
        <f>IF(ISNUMBER('Transformed 2010'!$AM142),"","X")</f>
        <v/>
      </c>
      <c r="AY151" s="251" t="str">
        <f>IF(ISNUMBER('Transformed 2013'!$AM142),"","X")</f>
        <v/>
      </c>
      <c r="AZ151" s="251" t="str">
        <f>IF(ISNUMBER('Transformed 2016'!$AM142),"","X")</f>
        <v/>
      </c>
      <c r="BA151" s="265" t="str">
        <f>IF(ISNUMBER('Transformed 2019 new'!$AM142),"","X")</f>
        <v/>
      </c>
      <c r="BB151" s="251" t="str">
        <f>IF(ISNUMBER('Transformed 2007'!$AO142),"","X")</f>
        <v/>
      </c>
      <c r="BC151" s="251" t="str">
        <f>IF(ISNUMBER('Transformed 2010'!$AO142),"","X")</f>
        <v/>
      </c>
      <c r="BD151" s="251" t="str">
        <f>IF(ISNUMBER('Transformed 2013'!$AO142),"","X")</f>
        <v/>
      </c>
      <c r="BE151" s="251" t="str">
        <f>IF(ISNUMBER('Transformed 2016'!$AO142),"","X")</f>
        <v/>
      </c>
      <c r="BF151" s="265" t="str">
        <f>IF(ISNUMBER('Transformed 2019 new'!$AO142),"","X")</f>
        <v/>
      </c>
    </row>
    <row r="152" spans="1:58" s="239" customFormat="1" ht="12.75" x14ac:dyDescent="0.2">
      <c r="A152" s="240" t="s">
        <v>150</v>
      </c>
      <c r="B152" s="225" t="s">
        <v>150</v>
      </c>
      <c r="C152" s="238">
        <f>'Transformed 2007'!Y143</f>
        <v>0.52964833427811675</v>
      </c>
      <c r="D152" s="238">
        <f>'Transformed 2010'!Y143</f>
        <v>0.61864926534686671</v>
      </c>
      <c r="E152" s="238">
        <f>'Transformed 2013'!Y143</f>
        <v>0.621250248070081</v>
      </c>
      <c r="F152" s="238">
        <f>'Transformed 2016'!Y143</f>
        <v>0.61886907324418816</v>
      </c>
      <c r="G152" s="238">
        <f>'Transformed 2019 new'!Y143</f>
        <v>0.58247511314621636</v>
      </c>
      <c r="N152" s="239">
        <v>1</v>
      </c>
      <c r="Q152" s="250">
        <f t="shared" si="15"/>
        <v>1.1680377815028034</v>
      </c>
      <c r="R152" s="250">
        <f t="shared" si="15"/>
        <v>1.0042042929150752</v>
      </c>
      <c r="S152" s="250">
        <f t="shared" si="15"/>
        <v>0.99616712454716927</v>
      </c>
      <c r="T152" s="250">
        <f t="shared" si="15"/>
        <v>0.94119279558244817</v>
      </c>
      <c r="U152" s="272">
        <f t="shared" si="16"/>
        <v>1.0997393467499521</v>
      </c>
      <c r="W152" s="251" t="str">
        <f>IF(ISNUMBER('Transformed 2007'!AE143),IF(ISNUMBER('Transformed 2007'!AG143),IF(ISNUMBER('Transformed 2010'!AI143),IF(ISNUMBER('Transformed 2007'!AK143),IF(ISNUMBER('Transformed 2007'!AM143),IF(ISNUMBER('Transformed 2007'!AO143),"","X"),"X"),"X"),"X"),"X"),"X")</f>
        <v/>
      </c>
      <c r="X152" s="251" t="str">
        <f>IF(ISNUMBER('Transformed 2010'!AE143),IF(ISNUMBER('Transformed 2010'!AG143),IF(ISNUMBER('Transformed 2010'!AI143),IF(ISNUMBER('Transformed 2010'!AK143),IF(ISNUMBER('Transformed 2010'!AM143),IF(ISNUMBER('Transformed 2010'!AO143),"","X"),"X"),"X"),"X"),"X"),"X")</f>
        <v/>
      </c>
      <c r="Y152" s="251" t="str">
        <f>IF(ISNUMBER('Transformed 2013'!AE143),IF(ISNUMBER('Transformed 2013'!AG143),IF(ISNUMBER('Transformed 2013'!AI143),IF(ISNUMBER('Transformed 2013'!AK143),IF(ISNUMBER('Transformed 2013'!AM143),IF(ISNUMBER('Transformed 2013'!AO143),"","X"),"X"),"X"),"X"),"X"),"X")</f>
        <v/>
      </c>
      <c r="Z152" s="251" t="str">
        <f>IF(ISNUMBER('Transformed 2016'!AE143),IF(ISNUMBER('Transformed 2016'!AG143),IF(ISNUMBER('Transformed 2016'!AI143),IF(ISNUMBER('Transformed 2016'!AK143),IF(ISNUMBER('Transformed 2016'!AM143),IF(ISNUMBER('Transformed 2016'!AO143),"","X"),"X"),"X"),"X"),"X"),"X")</f>
        <v/>
      </c>
      <c r="AA152" s="251" t="str">
        <f>IF(ISNUMBER('Transformed 2019 new'!AE143),IF(ISNUMBER('Transformed 2019 new'!AG143),IF(ISNUMBER('Transformed 2019 new'!AI143),IF(ISNUMBER('Transformed 2019 new'!AK143),IF(ISNUMBER('Transformed 2019 new'!AM143),IF(ISNUMBER('Transformed 2019 new'!AO143),"","X"),"X"),"X"),"X"),"X"),"X")</f>
        <v/>
      </c>
      <c r="AB152" s="259"/>
      <c r="AC152" s="251" t="str">
        <f>IF(ISNUMBER('Transformed 2007'!$AE143),"","X")</f>
        <v/>
      </c>
      <c r="AD152" s="251" t="str">
        <f>IF(ISNUMBER('Transformed 2010'!$AE143),"","X")</f>
        <v/>
      </c>
      <c r="AE152" s="251" t="str">
        <f>IF(ISNUMBER('Transformed 2013'!$AE143),"","X")</f>
        <v/>
      </c>
      <c r="AF152" s="251" t="str">
        <f>IF(ISNUMBER('Transformed 2016'!$AE143),"","X")</f>
        <v/>
      </c>
      <c r="AG152" s="265" t="str">
        <f>IF(ISNUMBER('Transformed 2019 new'!$AE143),"","X")</f>
        <v/>
      </c>
      <c r="AH152" s="251" t="str">
        <f>IF(ISNUMBER('Transformed 2007'!$AG143),"","X")</f>
        <v/>
      </c>
      <c r="AI152" s="251" t="str">
        <f>IF(ISNUMBER('Transformed 2010'!$AG143),"","X")</f>
        <v/>
      </c>
      <c r="AJ152" s="251" t="str">
        <f>IF(ISNUMBER('Transformed 2013'!$AG143),"","X")</f>
        <v/>
      </c>
      <c r="AK152" s="251" t="str">
        <f>IF(ISNUMBER('Transformed 2016'!$AG143),"","X")</f>
        <v/>
      </c>
      <c r="AL152" s="265" t="str">
        <f>IF(ISNUMBER('Transformed 2019 new'!$AG143),"","X")</f>
        <v/>
      </c>
      <c r="AM152" s="251" t="str">
        <f>IF(ISNUMBER('Transformed 2007'!$AI143),"","X")</f>
        <v/>
      </c>
      <c r="AN152" s="251" t="str">
        <f>IF(ISNUMBER('Transformed 2010'!$AI143),"","X")</f>
        <v/>
      </c>
      <c r="AO152" s="251" t="str">
        <f>IF(ISNUMBER('Transformed 2013'!$AI143),"","X")</f>
        <v/>
      </c>
      <c r="AP152" s="251" t="str">
        <f>IF(ISNUMBER('Transformed 2016'!$AI143),"","X")</f>
        <v/>
      </c>
      <c r="AQ152" s="265" t="str">
        <f>IF(ISNUMBER('Transformed 2019 new'!$AI143),"","X")</f>
        <v/>
      </c>
      <c r="AR152" s="251" t="str">
        <f>IF(ISNUMBER('Transformed 2007'!$AK143),"","X")</f>
        <v/>
      </c>
      <c r="AS152" s="251" t="str">
        <f>IF(ISNUMBER('Transformed 2010'!$AK143),"","X")</f>
        <v/>
      </c>
      <c r="AT152" s="251" t="str">
        <f>IF(ISNUMBER('Transformed 2013'!$AK143),"","X")</f>
        <v/>
      </c>
      <c r="AU152" s="251" t="str">
        <f>IF(ISNUMBER('Transformed 2016'!$AK143),"","X")</f>
        <v/>
      </c>
      <c r="AV152" s="265" t="str">
        <f>IF(ISNUMBER('Transformed 2019 new'!$AK143),"","X")</f>
        <v/>
      </c>
      <c r="AW152" s="251" t="str">
        <f>IF(ISNUMBER('Transformed 2007'!$AM143),"","X")</f>
        <v/>
      </c>
      <c r="AX152" s="251" t="str">
        <f>IF(ISNUMBER('Transformed 2010'!$AM143),"","X")</f>
        <v/>
      </c>
      <c r="AY152" s="251" t="str">
        <f>IF(ISNUMBER('Transformed 2013'!$AM143),"","X")</f>
        <v/>
      </c>
      <c r="AZ152" s="251" t="str">
        <f>IF(ISNUMBER('Transformed 2016'!$AM143),"","X")</f>
        <v/>
      </c>
      <c r="BA152" s="265" t="str">
        <f>IF(ISNUMBER('Transformed 2019 new'!$AM143),"","X")</f>
        <v/>
      </c>
      <c r="BB152" s="251" t="str">
        <f>IF(ISNUMBER('Transformed 2007'!$AO143),"","X")</f>
        <v/>
      </c>
      <c r="BC152" s="251" t="str">
        <f>IF(ISNUMBER('Transformed 2010'!$AO143),"","X")</f>
        <v/>
      </c>
      <c r="BD152" s="251" t="str">
        <f>IF(ISNUMBER('Transformed 2013'!$AO143),"","X")</f>
        <v/>
      </c>
      <c r="BE152" s="251" t="str">
        <f>IF(ISNUMBER('Transformed 2016'!$AO143),"","X")</f>
        <v/>
      </c>
      <c r="BF152" s="265" t="str">
        <f>IF(ISNUMBER('Transformed 2019 new'!$AO143),"","X")</f>
        <v/>
      </c>
    </row>
    <row r="153" spans="1:58" s="239" customFormat="1" ht="12.75" x14ac:dyDescent="0.2">
      <c r="A153" s="240" t="s">
        <v>151</v>
      </c>
      <c r="B153" s="225" t="s">
        <v>151</v>
      </c>
      <c r="C153" s="238">
        <f>'Transformed 2007'!Y144</f>
        <v>0.64358611700958268</v>
      </c>
      <c r="D153" s="238">
        <f>'Transformed 2010'!Y144</f>
        <v>0.62324497771761844</v>
      </c>
      <c r="E153" s="238">
        <f>'Transformed 2013'!Y144</f>
        <v>0.58544720215868984</v>
      </c>
      <c r="F153" s="238">
        <f>'Transformed 2016'!Y144</f>
        <v>0.52287736324292067</v>
      </c>
      <c r="G153" s="238">
        <f>'Transformed 2019 new'!Y144</f>
        <v>0.59837302116008872</v>
      </c>
      <c r="H153" s="239">
        <v>1</v>
      </c>
      <c r="Q153" s="250">
        <f t="shared" si="15"/>
        <v>0.96839406762457969</v>
      </c>
      <c r="R153" s="250">
        <f t="shared" si="15"/>
        <v>0.93935326090015581</v>
      </c>
      <c r="S153" s="250">
        <f t="shared" si="15"/>
        <v>0.89312471101568414</v>
      </c>
      <c r="T153" s="250">
        <f t="shared" si="15"/>
        <v>1.1443850187909053</v>
      </c>
      <c r="U153" s="272">
        <f t="shared" si="16"/>
        <v>0.92974818030634931</v>
      </c>
      <c r="W153" s="251" t="str">
        <f>IF(ISNUMBER('Transformed 2007'!AE144),IF(ISNUMBER('Transformed 2007'!AG144),IF(ISNUMBER('Transformed 2010'!AI144),IF(ISNUMBER('Transformed 2007'!AK144),IF(ISNUMBER('Transformed 2007'!AM144),IF(ISNUMBER('Transformed 2007'!AO144),"","X"),"X"),"X"),"X"),"X"),"X")</f>
        <v/>
      </c>
      <c r="X153" s="251" t="str">
        <f>IF(ISNUMBER('Transformed 2010'!AE144),IF(ISNUMBER('Transformed 2010'!AG144),IF(ISNUMBER('Transformed 2010'!AI144),IF(ISNUMBER('Transformed 2010'!AK144),IF(ISNUMBER('Transformed 2010'!AM144),IF(ISNUMBER('Transformed 2010'!AO144),"","X"),"X"),"X"),"X"),"X"),"X")</f>
        <v/>
      </c>
      <c r="Y153" s="251" t="str">
        <f>IF(ISNUMBER('Transformed 2013'!AE144),IF(ISNUMBER('Transformed 2013'!AG144),IF(ISNUMBER('Transformed 2013'!AI144),IF(ISNUMBER('Transformed 2013'!AK144),IF(ISNUMBER('Transformed 2013'!AM144),IF(ISNUMBER('Transformed 2013'!AO144),"","X"),"X"),"X"),"X"),"X"),"X")</f>
        <v/>
      </c>
      <c r="Z153" s="251" t="str">
        <f>IF(ISNUMBER('Transformed 2016'!AE144),IF(ISNUMBER('Transformed 2016'!AG144),IF(ISNUMBER('Transformed 2016'!AI144),IF(ISNUMBER('Transformed 2016'!AK144),IF(ISNUMBER('Transformed 2016'!AM144),IF(ISNUMBER('Transformed 2016'!AO144),"","X"),"X"),"X"),"X"),"X"),"X")</f>
        <v/>
      </c>
      <c r="AA153" s="251" t="str">
        <f>IF(ISNUMBER('Transformed 2019 new'!AE144),IF(ISNUMBER('Transformed 2019 new'!AG144),IF(ISNUMBER('Transformed 2019 new'!AI144),IF(ISNUMBER('Transformed 2019 new'!AK144),IF(ISNUMBER('Transformed 2019 new'!AM144),IF(ISNUMBER('Transformed 2019 new'!AO144),"","X"),"X"),"X"),"X"),"X"),"X")</f>
        <v/>
      </c>
      <c r="AB153" s="259"/>
      <c r="AC153" s="251" t="str">
        <f>IF(ISNUMBER('Transformed 2007'!$AE144),"","X")</f>
        <v/>
      </c>
      <c r="AD153" s="251" t="str">
        <f>IF(ISNUMBER('Transformed 2010'!$AE144),"","X")</f>
        <v/>
      </c>
      <c r="AE153" s="251" t="str">
        <f>IF(ISNUMBER('Transformed 2013'!$AE144),"","X")</f>
        <v/>
      </c>
      <c r="AF153" s="251" t="str">
        <f>IF(ISNUMBER('Transformed 2016'!$AE144),"","X")</f>
        <v/>
      </c>
      <c r="AG153" s="265" t="str">
        <f>IF(ISNUMBER('Transformed 2019 new'!$AE144),"","X")</f>
        <v/>
      </c>
      <c r="AH153" s="251" t="str">
        <f>IF(ISNUMBER('Transformed 2007'!$AG144),"","X")</f>
        <v/>
      </c>
      <c r="AI153" s="251" t="str">
        <f>IF(ISNUMBER('Transformed 2010'!$AG144),"","X")</f>
        <v/>
      </c>
      <c r="AJ153" s="251" t="str">
        <f>IF(ISNUMBER('Transformed 2013'!$AG144),"","X")</f>
        <v/>
      </c>
      <c r="AK153" s="251" t="str">
        <f>IF(ISNUMBER('Transformed 2016'!$AG144),"","X")</f>
        <v/>
      </c>
      <c r="AL153" s="265" t="str">
        <f>IF(ISNUMBER('Transformed 2019 new'!$AG144),"","X")</f>
        <v/>
      </c>
      <c r="AM153" s="251" t="str">
        <f>IF(ISNUMBER('Transformed 2007'!$AI144),"","X")</f>
        <v/>
      </c>
      <c r="AN153" s="251" t="str">
        <f>IF(ISNUMBER('Transformed 2010'!$AI144),"","X")</f>
        <v/>
      </c>
      <c r="AO153" s="251" t="str">
        <f>IF(ISNUMBER('Transformed 2013'!$AI144),"","X")</f>
        <v/>
      </c>
      <c r="AP153" s="251" t="str">
        <f>IF(ISNUMBER('Transformed 2016'!$AI144),"","X")</f>
        <v/>
      </c>
      <c r="AQ153" s="265" t="str">
        <f>IF(ISNUMBER('Transformed 2019 new'!$AI144),"","X")</f>
        <v/>
      </c>
      <c r="AR153" s="251" t="str">
        <f>IF(ISNUMBER('Transformed 2007'!$AK144),"","X")</f>
        <v/>
      </c>
      <c r="AS153" s="251" t="str">
        <f>IF(ISNUMBER('Transformed 2010'!$AK144),"","X")</f>
        <v/>
      </c>
      <c r="AT153" s="251" t="str">
        <f>IF(ISNUMBER('Transformed 2013'!$AK144),"","X")</f>
        <v/>
      </c>
      <c r="AU153" s="251" t="str">
        <f>IF(ISNUMBER('Transformed 2016'!$AK144),"","X")</f>
        <v/>
      </c>
      <c r="AV153" s="265" t="str">
        <f>IF(ISNUMBER('Transformed 2019 new'!$AK144),"","X")</f>
        <v/>
      </c>
      <c r="AW153" s="251" t="str">
        <f>IF(ISNUMBER('Transformed 2007'!$AM144),"","X")</f>
        <v/>
      </c>
      <c r="AX153" s="251" t="str">
        <f>IF(ISNUMBER('Transformed 2010'!$AM144),"","X")</f>
        <v/>
      </c>
      <c r="AY153" s="251" t="str">
        <f>IF(ISNUMBER('Transformed 2013'!$AM144),"","X")</f>
        <v/>
      </c>
      <c r="AZ153" s="251" t="str">
        <f>IF(ISNUMBER('Transformed 2016'!$AM144),"","X")</f>
        <v/>
      </c>
      <c r="BA153" s="265" t="str">
        <f>IF(ISNUMBER('Transformed 2019 new'!$AM144),"","X")</f>
        <v/>
      </c>
      <c r="BB153" s="251" t="str">
        <f>IF(ISNUMBER('Transformed 2007'!$AO144),"","X")</f>
        <v/>
      </c>
      <c r="BC153" s="251" t="str">
        <f>IF(ISNUMBER('Transformed 2010'!$AO144),"","X")</f>
        <v/>
      </c>
      <c r="BD153" s="251" t="str">
        <f>IF(ISNUMBER('Transformed 2013'!$AO144),"","X")</f>
        <v/>
      </c>
      <c r="BE153" s="251" t="str">
        <f>IF(ISNUMBER('Transformed 2016'!$AO144),"","X")</f>
        <v/>
      </c>
      <c r="BF153" s="265" t="str">
        <f>IF(ISNUMBER('Transformed 2019 new'!$AO144),"","X")</f>
        <v/>
      </c>
    </row>
    <row r="154" spans="1:58" s="239" customFormat="1" ht="12.75" x14ac:dyDescent="0.2">
      <c r="A154" s="240" t="s">
        <v>152</v>
      </c>
      <c r="B154" s="225" t="s">
        <v>152</v>
      </c>
      <c r="C154" s="238">
        <f>'Transformed 2007'!Y145</f>
        <v>0.59534719029173211</v>
      </c>
      <c r="D154" s="238">
        <f>'Transformed 2010'!Y145</f>
        <v>0.59670803454798216</v>
      </c>
      <c r="E154" s="238">
        <f>'Transformed 2013'!Y145</f>
        <v>0.62256633454173216</v>
      </c>
      <c r="F154" s="238">
        <f>'Transformed 2016'!Y145</f>
        <v>0.61142367802476771</v>
      </c>
      <c r="G154" s="238">
        <f>'Transformed 2019 new'!Y145</f>
        <v>0.63411142105842944</v>
      </c>
      <c r="H154" s="239">
        <v>1</v>
      </c>
      <c r="Q154" s="250">
        <f t="shared" si="15"/>
        <v>1.0022857994098926</v>
      </c>
      <c r="R154" s="250">
        <f t="shared" si="15"/>
        <v>1.0433349284685569</v>
      </c>
      <c r="S154" s="250">
        <f t="shared" si="15"/>
        <v>0.98210205740539036</v>
      </c>
      <c r="T154" s="250">
        <f t="shared" si="15"/>
        <v>1.0371064187552492</v>
      </c>
      <c r="U154" s="272">
        <f t="shared" si="16"/>
        <v>1.065111973985637</v>
      </c>
      <c r="W154" s="251" t="str">
        <f>IF(ISNUMBER('Transformed 2007'!AE145),IF(ISNUMBER('Transformed 2007'!AG145),IF(ISNUMBER('Transformed 2010'!AI145),IF(ISNUMBER('Transformed 2007'!AK145),IF(ISNUMBER('Transformed 2007'!AM145),IF(ISNUMBER('Transformed 2007'!AO145),"","X"),"X"),"X"),"X"),"X"),"X")</f>
        <v/>
      </c>
      <c r="X154" s="251" t="str">
        <f>IF(ISNUMBER('Transformed 2010'!AE145),IF(ISNUMBER('Transformed 2010'!AG145),IF(ISNUMBER('Transformed 2010'!AI145),IF(ISNUMBER('Transformed 2010'!AK145),IF(ISNUMBER('Transformed 2010'!AM145),IF(ISNUMBER('Transformed 2010'!AO145),"","X"),"X"),"X"),"X"),"X"),"X")</f>
        <v/>
      </c>
      <c r="Y154" s="251" t="str">
        <f>IF(ISNUMBER('Transformed 2013'!AE145),IF(ISNUMBER('Transformed 2013'!AG145),IF(ISNUMBER('Transformed 2013'!AI145),IF(ISNUMBER('Transformed 2013'!AK145),IF(ISNUMBER('Transformed 2013'!AM145),IF(ISNUMBER('Transformed 2013'!AO145),"","X"),"X"),"X"),"X"),"X"),"X")</f>
        <v/>
      </c>
      <c r="Z154" s="251" t="str">
        <f>IF(ISNUMBER('Transformed 2016'!AE145),IF(ISNUMBER('Transformed 2016'!AG145),IF(ISNUMBER('Transformed 2016'!AI145),IF(ISNUMBER('Transformed 2016'!AK145),IF(ISNUMBER('Transformed 2016'!AM145),IF(ISNUMBER('Transformed 2016'!AO145),"","X"),"X"),"X"),"X"),"X"),"X")</f>
        <v/>
      </c>
      <c r="AA154" s="251" t="str">
        <f>IF(ISNUMBER('Transformed 2019 new'!AE145),IF(ISNUMBER('Transformed 2019 new'!AG145),IF(ISNUMBER('Transformed 2019 new'!AI145),IF(ISNUMBER('Transformed 2019 new'!AK145),IF(ISNUMBER('Transformed 2019 new'!AM145),IF(ISNUMBER('Transformed 2019 new'!AO145),"","X"),"X"),"X"),"X"),"X"),"X")</f>
        <v/>
      </c>
      <c r="AB154" s="259"/>
      <c r="AC154" s="251" t="str">
        <f>IF(ISNUMBER('Transformed 2007'!$AE145),"","X")</f>
        <v/>
      </c>
      <c r="AD154" s="251" t="str">
        <f>IF(ISNUMBER('Transformed 2010'!$AE145),"","X")</f>
        <v/>
      </c>
      <c r="AE154" s="251" t="str">
        <f>IF(ISNUMBER('Transformed 2013'!$AE145),"","X")</f>
        <v/>
      </c>
      <c r="AF154" s="251" t="str">
        <f>IF(ISNUMBER('Transformed 2016'!$AE145),"","X")</f>
        <v/>
      </c>
      <c r="AG154" s="265" t="str">
        <f>IF(ISNUMBER('Transformed 2019 new'!$AE145),"","X")</f>
        <v/>
      </c>
      <c r="AH154" s="251" t="str">
        <f>IF(ISNUMBER('Transformed 2007'!$AG145),"","X")</f>
        <v/>
      </c>
      <c r="AI154" s="251" t="str">
        <f>IF(ISNUMBER('Transformed 2010'!$AG145),"","X")</f>
        <v/>
      </c>
      <c r="AJ154" s="251" t="str">
        <f>IF(ISNUMBER('Transformed 2013'!$AG145),"","X")</f>
        <v/>
      </c>
      <c r="AK154" s="251" t="str">
        <f>IF(ISNUMBER('Transformed 2016'!$AG145),"","X")</f>
        <v/>
      </c>
      <c r="AL154" s="265" t="str">
        <f>IF(ISNUMBER('Transformed 2019 new'!$AG145),"","X")</f>
        <v/>
      </c>
      <c r="AM154" s="251" t="str">
        <f>IF(ISNUMBER('Transformed 2007'!$AI145),"","X")</f>
        <v/>
      </c>
      <c r="AN154" s="251" t="str">
        <f>IF(ISNUMBER('Transformed 2010'!$AI145),"","X")</f>
        <v/>
      </c>
      <c r="AO154" s="251" t="str">
        <f>IF(ISNUMBER('Transformed 2013'!$AI145),"","X")</f>
        <v/>
      </c>
      <c r="AP154" s="251" t="str">
        <f>IF(ISNUMBER('Transformed 2016'!$AI145),"","X")</f>
        <v/>
      </c>
      <c r="AQ154" s="265" t="str">
        <f>IF(ISNUMBER('Transformed 2019 new'!$AI145),"","X")</f>
        <v/>
      </c>
      <c r="AR154" s="251" t="str">
        <f>IF(ISNUMBER('Transformed 2007'!$AK145),"","X")</f>
        <v/>
      </c>
      <c r="AS154" s="251" t="str">
        <f>IF(ISNUMBER('Transformed 2010'!$AK145),"","X")</f>
        <v/>
      </c>
      <c r="AT154" s="251" t="str">
        <f>IF(ISNUMBER('Transformed 2013'!$AK145),"","X")</f>
        <v/>
      </c>
      <c r="AU154" s="251" t="str">
        <f>IF(ISNUMBER('Transformed 2016'!$AK145),"","X")</f>
        <v/>
      </c>
      <c r="AV154" s="265" t="str">
        <f>IF(ISNUMBER('Transformed 2019 new'!$AK145),"","X")</f>
        <v/>
      </c>
      <c r="AW154" s="251" t="str">
        <f>IF(ISNUMBER('Transformed 2007'!$AM145),"","X")</f>
        <v/>
      </c>
      <c r="AX154" s="251" t="str">
        <f>IF(ISNUMBER('Transformed 2010'!$AM145),"","X")</f>
        <v/>
      </c>
      <c r="AY154" s="251" t="str">
        <f>IF(ISNUMBER('Transformed 2013'!$AM145),"","X")</f>
        <v/>
      </c>
      <c r="AZ154" s="251" t="str">
        <f>IF(ISNUMBER('Transformed 2016'!$AM145),"","X")</f>
        <v/>
      </c>
      <c r="BA154" s="265" t="str">
        <f>IF(ISNUMBER('Transformed 2019 new'!$AM145),"","X")</f>
        <v/>
      </c>
      <c r="BB154" s="251" t="str">
        <f>IF(ISNUMBER('Transformed 2007'!$AO145),"","X")</f>
        <v/>
      </c>
      <c r="BC154" s="251" t="str">
        <f>IF(ISNUMBER('Transformed 2010'!$AO145),"","X")</f>
        <v/>
      </c>
      <c r="BD154" s="251" t="str">
        <f>IF(ISNUMBER('Transformed 2013'!$AO145),"","X")</f>
        <v/>
      </c>
      <c r="BE154" s="251" t="str">
        <f>IF(ISNUMBER('Transformed 2016'!$AO145),"","X")</f>
        <v/>
      </c>
      <c r="BF154" s="265" t="str">
        <f>IF(ISNUMBER('Transformed 2019 new'!$AO145),"","X")</f>
        <v/>
      </c>
    </row>
    <row r="155" spans="1:58" s="239" customFormat="1" ht="12.75" x14ac:dyDescent="0.2">
      <c r="A155" s="240" t="s">
        <v>153</v>
      </c>
      <c r="B155" s="225" t="s">
        <v>153</v>
      </c>
      <c r="C155" s="238">
        <f>'Transformed 2007'!Y146</f>
        <v>0.3593892215492866</v>
      </c>
      <c r="D155" s="238">
        <f>'Transformed 2010'!Y146</f>
        <v>0.32686901836446514</v>
      </c>
      <c r="E155" s="238">
        <f>'Transformed 2013'!Y146</f>
        <v>0.3287839275983937</v>
      </c>
      <c r="F155" s="238">
        <f>'Transformed 2016'!Y146</f>
        <v>0.32863754736943601</v>
      </c>
      <c r="G155" s="238">
        <f>'Transformed 2019 new'!Y146</f>
        <v>0.30146954032067458</v>
      </c>
      <c r="K155" s="239">
        <v>1</v>
      </c>
      <c r="Q155" s="250">
        <f t="shared" si="15"/>
        <v>0.90951258069279173</v>
      </c>
      <c r="R155" s="250">
        <f t="shared" si="15"/>
        <v>1.0058583381303927</v>
      </c>
      <c r="S155" s="250">
        <f t="shared" si="15"/>
        <v>0.99955478289335209</v>
      </c>
      <c r="T155" s="250">
        <f t="shared" si="15"/>
        <v>0.9173313966519453</v>
      </c>
      <c r="U155" s="272">
        <f t="shared" si="16"/>
        <v>0.83883856900625242</v>
      </c>
      <c r="W155" s="251" t="str">
        <f>IF(ISNUMBER('Transformed 2007'!AE146),IF(ISNUMBER('Transformed 2007'!AG146),IF(ISNUMBER('Transformed 2010'!AI146),IF(ISNUMBER('Transformed 2007'!AK146),IF(ISNUMBER('Transformed 2007'!AM146),IF(ISNUMBER('Transformed 2007'!AO146),"","X"),"X"),"X"),"X"),"X"),"X")</f>
        <v/>
      </c>
      <c r="X155" s="251" t="str">
        <f>IF(ISNUMBER('Transformed 2010'!AE146),IF(ISNUMBER('Transformed 2010'!AG146),IF(ISNUMBER('Transformed 2010'!AI146),IF(ISNUMBER('Transformed 2010'!AK146),IF(ISNUMBER('Transformed 2010'!AM146),IF(ISNUMBER('Transformed 2010'!AO146),"","X"),"X"),"X"),"X"),"X"),"X")</f>
        <v/>
      </c>
      <c r="Y155" s="251" t="str">
        <f>IF(ISNUMBER('Transformed 2013'!AE146),IF(ISNUMBER('Transformed 2013'!AG146),IF(ISNUMBER('Transformed 2013'!AI146),IF(ISNUMBER('Transformed 2013'!AK146),IF(ISNUMBER('Transformed 2013'!AM146),IF(ISNUMBER('Transformed 2013'!AO146),"","X"),"X"),"X"),"X"),"X"),"X")</f>
        <v/>
      </c>
      <c r="Z155" s="251" t="str">
        <f>IF(ISNUMBER('Transformed 2016'!AE146),IF(ISNUMBER('Transformed 2016'!AG146),IF(ISNUMBER('Transformed 2016'!AI146),IF(ISNUMBER('Transformed 2016'!AK146),IF(ISNUMBER('Transformed 2016'!AM146),IF(ISNUMBER('Transformed 2016'!AO146),"","X"),"X"),"X"),"X"),"X"),"X")</f>
        <v/>
      </c>
      <c r="AA155" s="251" t="str">
        <f>IF(ISNUMBER('Transformed 2019 new'!AE146),IF(ISNUMBER('Transformed 2019 new'!AG146),IF(ISNUMBER('Transformed 2019 new'!AI146),IF(ISNUMBER('Transformed 2019 new'!AK146),IF(ISNUMBER('Transformed 2019 new'!AM146),IF(ISNUMBER('Transformed 2019 new'!AO146),"","X"),"X"),"X"),"X"),"X"),"X")</f>
        <v/>
      </c>
      <c r="AB155" s="259"/>
      <c r="AC155" s="251" t="str">
        <f>IF(ISNUMBER('Transformed 2007'!$AE146),"","X")</f>
        <v/>
      </c>
      <c r="AD155" s="251" t="str">
        <f>IF(ISNUMBER('Transformed 2010'!$AE146),"","X")</f>
        <v/>
      </c>
      <c r="AE155" s="251" t="str">
        <f>IF(ISNUMBER('Transformed 2013'!$AE146),"","X")</f>
        <v/>
      </c>
      <c r="AF155" s="251" t="str">
        <f>IF(ISNUMBER('Transformed 2016'!$AE146),"","X")</f>
        <v/>
      </c>
      <c r="AG155" s="265" t="str">
        <f>IF(ISNUMBER('Transformed 2019 new'!$AE146),"","X")</f>
        <v/>
      </c>
      <c r="AH155" s="251" t="str">
        <f>IF(ISNUMBER('Transformed 2007'!$AG146),"","X")</f>
        <v/>
      </c>
      <c r="AI155" s="251" t="str">
        <f>IF(ISNUMBER('Transformed 2010'!$AG146),"","X")</f>
        <v/>
      </c>
      <c r="AJ155" s="251" t="str">
        <f>IF(ISNUMBER('Transformed 2013'!$AG146),"","X")</f>
        <v/>
      </c>
      <c r="AK155" s="251" t="str">
        <f>IF(ISNUMBER('Transformed 2016'!$AG146),"","X")</f>
        <v/>
      </c>
      <c r="AL155" s="265" t="str">
        <f>IF(ISNUMBER('Transformed 2019 new'!$AG146),"","X")</f>
        <v/>
      </c>
      <c r="AM155" s="251" t="str">
        <f>IF(ISNUMBER('Transformed 2007'!$AI146),"","X")</f>
        <v/>
      </c>
      <c r="AN155" s="251" t="str">
        <f>IF(ISNUMBER('Transformed 2010'!$AI146),"","X")</f>
        <v/>
      </c>
      <c r="AO155" s="251" t="str">
        <f>IF(ISNUMBER('Transformed 2013'!$AI146),"","X")</f>
        <v/>
      </c>
      <c r="AP155" s="251" t="str">
        <f>IF(ISNUMBER('Transformed 2016'!$AI146),"","X")</f>
        <v/>
      </c>
      <c r="AQ155" s="265" t="str">
        <f>IF(ISNUMBER('Transformed 2019 new'!$AI146),"","X")</f>
        <v/>
      </c>
      <c r="AR155" s="251" t="str">
        <f>IF(ISNUMBER('Transformed 2007'!$AK146),"","X")</f>
        <v/>
      </c>
      <c r="AS155" s="251" t="str">
        <f>IF(ISNUMBER('Transformed 2010'!$AK146),"","X")</f>
        <v/>
      </c>
      <c r="AT155" s="251" t="str">
        <f>IF(ISNUMBER('Transformed 2013'!$AK146),"","X")</f>
        <v/>
      </c>
      <c r="AU155" s="251" t="str">
        <f>IF(ISNUMBER('Transformed 2016'!$AK146),"","X")</f>
        <v/>
      </c>
      <c r="AV155" s="265" t="str">
        <f>IF(ISNUMBER('Transformed 2019 new'!$AK146),"","X")</f>
        <v/>
      </c>
      <c r="AW155" s="251" t="str">
        <f>IF(ISNUMBER('Transformed 2007'!$AM146),"","X")</f>
        <v/>
      </c>
      <c r="AX155" s="251" t="str">
        <f>IF(ISNUMBER('Transformed 2010'!$AM146),"","X")</f>
        <v/>
      </c>
      <c r="AY155" s="251" t="str">
        <f>IF(ISNUMBER('Transformed 2013'!$AM146),"","X")</f>
        <v/>
      </c>
      <c r="AZ155" s="251" t="str">
        <f>IF(ISNUMBER('Transformed 2016'!$AM146),"","X")</f>
        <v/>
      </c>
      <c r="BA155" s="265" t="str">
        <f>IF(ISNUMBER('Transformed 2019 new'!$AM146),"","X")</f>
        <v/>
      </c>
      <c r="BB155" s="251" t="str">
        <f>IF(ISNUMBER('Transformed 2007'!$AO146),"","X")</f>
        <v/>
      </c>
      <c r="BC155" s="251" t="str">
        <f>IF(ISNUMBER('Transformed 2010'!$AO146),"","X")</f>
        <v/>
      </c>
      <c r="BD155" s="251" t="str">
        <f>IF(ISNUMBER('Transformed 2013'!$AO146),"","X")</f>
        <v/>
      </c>
      <c r="BE155" s="251" t="str">
        <f>IF(ISNUMBER('Transformed 2016'!$AO146),"","X")</f>
        <v/>
      </c>
      <c r="BF155" s="265" t="str">
        <f>IF(ISNUMBER('Transformed 2019 new'!$AO146),"","X")</f>
        <v/>
      </c>
    </row>
    <row r="156" spans="1:58" s="239" customFormat="1" ht="12.75" x14ac:dyDescent="0.2">
      <c r="A156" s="240" t="s">
        <v>154</v>
      </c>
      <c r="B156" s="225" t="s">
        <v>154</v>
      </c>
      <c r="C156" s="238">
        <f>'Transformed 2007'!Y147</f>
        <v>0.62940090591339282</v>
      </c>
      <c r="D156" s="238">
        <f>'Transformed 2010'!Y147</f>
        <v>0.61972148129464277</v>
      </c>
      <c r="E156" s="238">
        <f>'Transformed 2013'!Y147</f>
        <v>0.63097983682589298</v>
      </c>
      <c r="F156" s="238">
        <f>'Transformed 2016'!Y147</f>
        <v>0.64083894285000009</v>
      </c>
      <c r="G156" s="238">
        <f>'Transformed 2019 new'!Y147</f>
        <v>0.665799278648041</v>
      </c>
      <c r="O156" s="239">
        <v>1</v>
      </c>
      <c r="Q156" s="250">
        <f t="shared" si="15"/>
        <v>0.98462120958548172</v>
      </c>
      <c r="R156" s="250">
        <f t="shared" si="15"/>
        <v>1.0181667989105858</v>
      </c>
      <c r="S156" s="250">
        <f t="shared" si="15"/>
        <v>1.0156250730192946</v>
      </c>
      <c r="T156" s="250">
        <f t="shared" si="15"/>
        <v>1.0389494678445024</v>
      </c>
      <c r="U156" s="272">
        <f t="shared" si="16"/>
        <v>1.0578301880290855</v>
      </c>
      <c r="W156" s="251" t="str">
        <f>IF(ISNUMBER('Transformed 2007'!AE147),IF(ISNUMBER('Transformed 2007'!AG147),IF(ISNUMBER('Transformed 2010'!AI147),IF(ISNUMBER('Transformed 2007'!AK147),IF(ISNUMBER('Transformed 2007'!AM147),IF(ISNUMBER('Transformed 2007'!AO147),"","X"),"X"),"X"),"X"),"X"),"X")</f>
        <v/>
      </c>
      <c r="X156" s="251" t="str">
        <f>IF(ISNUMBER('Transformed 2010'!AE147),IF(ISNUMBER('Transformed 2010'!AG147),IF(ISNUMBER('Transformed 2010'!AI147),IF(ISNUMBER('Transformed 2010'!AK147),IF(ISNUMBER('Transformed 2010'!AM147),IF(ISNUMBER('Transformed 2010'!AO147),"","X"),"X"),"X"),"X"),"X"),"X")</f>
        <v/>
      </c>
      <c r="Y156" s="251" t="str">
        <f>IF(ISNUMBER('Transformed 2013'!AE147),IF(ISNUMBER('Transformed 2013'!AG147),IF(ISNUMBER('Transformed 2013'!AI147),IF(ISNUMBER('Transformed 2013'!AK147),IF(ISNUMBER('Transformed 2013'!AM147),IF(ISNUMBER('Transformed 2013'!AO147),"","X"),"X"),"X"),"X"),"X"),"X")</f>
        <v/>
      </c>
      <c r="Z156" s="251" t="str">
        <f>IF(ISNUMBER('Transformed 2016'!AE147),IF(ISNUMBER('Transformed 2016'!AG147),IF(ISNUMBER('Transformed 2016'!AI147),IF(ISNUMBER('Transformed 2016'!AK147),IF(ISNUMBER('Transformed 2016'!AM147),IF(ISNUMBER('Transformed 2016'!AO147),"","X"),"X"),"X"),"X"),"X"),"X")</f>
        <v/>
      </c>
      <c r="AA156" s="251" t="str">
        <f>IF(ISNUMBER('Transformed 2019 new'!AE147),IF(ISNUMBER('Transformed 2019 new'!AG147),IF(ISNUMBER('Transformed 2019 new'!AI147),IF(ISNUMBER('Transformed 2019 new'!AK147),IF(ISNUMBER('Transformed 2019 new'!AM147),IF(ISNUMBER('Transformed 2019 new'!AO147),"","X"),"X"),"X"),"X"),"X"),"X")</f>
        <v/>
      </c>
      <c r="AB156" s="259"/>
      <c r="AC156" s="251" t="str">
        <f>IF(ISNUMBER('Transformed 2007'!$AE147),"","X")</f>
        <v/>
      </c>
      <c r="AD156" s="251" t="str">
        <f>IF(ISNUMBER('Transformed 2010'!$AE147),"","X")</f>
        <v/>
      </c>
      <c r="AE156" s="251" t="str">
        <f>IF(ISNUMBER('Transformed 2013'!$AE147),"","X")</f>
        <v/>
      </c>
      <c r="AF156" s="251" t="str">
        <f>IF(ISNUMBER('Transformed 2016'!$AE147),"","X")</f>
        <v/>
      </c>
      <c r="AG156" s="265" t="str">
        <f>IF(ISNUMBER('Transformed 2019 new'!$AE147),"","X")</f>
        <v/>
      </c>
      <c r="AH156" s="251" t="str">
        <f>IF(ISNUMBER('Transformed 2007'!$AG147),"","X")</f>
        <v/>
      </c>
      <c r="AI156" s="251" t="str">
        <f>IF(ISNUMBER('Transformed 2010'!$AG147),"","X")</f>
        <v/>
      </c>
      <c r="AJ156" s="251" t="str">
        <f>IF(ISNUMBER('Transformed 2013'!$AG147),"","X")</f>
        <v/>
      </c>
      <c r="AK156" s="251" t="str">
        <f>IF(ISNUMBER('Transformed 2016'!$AG147),"","X")</f>
        <v/>
      </c>
      <c r="AL156" s="265" t="str">
        <f>IF(ISNUMBER('Transformed 2019 new'!$AG147),"","X")</f>
        <v/>
      </c>
      <c r="AM156" s="251" t="str">
        <f>IF(ISNUMBER('Transformed 2007'!$AI147),"","X")</f>
        <v/>
      </c>
      <c r="AN156" s="251" t="str">
        <f>IF(ISNUMBER('Transformed 2010'!$AI147),"","X")</f>
        <v/>
      </c>
      <c r="AO156" s="251" t="str">
        <f>IF(ISNUMBER('Transformed 2013'!$AI147),"","X")</f>
        <v/>
      </c>
      <c r="AP156" s="251" t="str">
        <f>IF(ISNUMBER('Transformed 2016'!$AI147),"","X")</f>
        <v/>
      </c>
      <c r="AQ156" s="265" t="str">
        <f>IF(ISNUMBER('Transformed 2019 new'!$AI147),"","X")</f>
        <v/>
      </c>
      <c r="AR156" s="251" t="str">
        <f>IF(ISNUMBER('Transformed 2007'!$AK147),"","X")</f>
        <v/>
      </c>
      <c r="AS156" s="251" t="str">
        <f>IF(ISNUMBER('Transformed 2010'!$AK147),"","X")</f>
        <v/>
      </c>
      <c r="AT156" s="251" t="str">
        <f>IF(ISNUMBER('Transformed 2013'!$AK147),"","X")</f>
        <v/>
      </c>
      <c r="AU156" s="251" t="str">
        <f>IF(ISNUMBER('Transformed 2016'!$AK147),"","X")</f>
        <v/>
      </c>
      <c r="AV156" s="265" t="str">
        <f>IF(ISNUMBER('Transformed 2019 new'!$AK147),"","X")</f>
        <v/>
      </c>
      <c r="AW156" s="251" t="str">
        <f>IF(ISNUMBER('Transformed 2007'!$AM147),"","X")</f>
        <v/>
      </c>
      <c r="AX156" s="251" t="str">
        <f>IF(ISNUMBER('Transformed 2010'!$AM147),"","X")</f>
        <v/>
      </c>
      <c r="AY156" s="251" t="str">
        <f>IF(ISNUMBER('Transformed 2013'!$AM147),"","X")</f>
        <v/>
      </c>
      <c r="AZ156" s="251" t="str">
        <f>IF(ISNUMBER('Transformed 2016'!$AM147),"","X")</f>
        <v/>
      </c>
      <c r="BA156" s="265" t="str">
        <f>IF(ISNUMBER('Transformed 2019 new'!$AM147),"","X")</f>
        <v/>
      </c>
      <c r="BB156" s="251" t="str">
        <f>IF(ISNUMBER('Transformed 2007'!$AO147),"","X")</f>
        <v/>
      </c>
      <c r="BC156" s="251" t="str">
        <f>IF(ISNUMBER('Transformed 2010'!$AO147),"","X")</f>
        <v/>
      </c>
      <c r="BD156" s="251" t="str">
        <f>IF(ISNUMBER('Transformed 2013'!$AO147),"","X")</f>
        <v/>
      </c>
      <c r="BE156" s="251" t="str">
        <f>IF(ISNUMBER('Transformed 2016'!$AO147),"","X")</f>
        <v/>
      </c>
      <c r="BF156" s="265" t="str">
        <f>IF(ISNUMBER('Transformed 2019 new'!$AO147),"","X")</f>
        <v/>
      </c>
    </row>
    <row r="157" spans="1:58" s="239" customFormat="1" ht="12.75" x14ac:dyDescent="0.2">
      <c r="A157" s="240" t="s">
        <v>155</v>
      </c>
      <c r="B157" s="225" t="s">
        <v>155</v>
      </c>
      <c r="C157" s="238">
        <f>'Transformed 2007'!Y148</f>
        <v>0.56166639873832869</v>
      </c>
      <c r="D157" s="238">
        <f>'Transformed 2010'!Y148</f>
        <v>0.61675366499011441</v>
      </c>
      <c r="E157" s="238">
        <f>'Transformed 2013'!Y148</f>
        <v>0.64840433384287022</v>
      </c>
      <c r="F157" s="238">
        <f>'Transformed 2016'!Y148</f>
        <v>0.65386811729827032</v>
      </c>
      <c r="G157" s="238">
        <f>'Transformed 2019 new'!Y148</f>
        <v>0.61530149394282407</v>
      </c>
      <c r="H157" s="239">
        <v>1</v>
      </c>
      <c r="Q157" s="250">
        <f t="shared" si="15"/>
        <v>1.0980782656315711</v>
      </c>
      <c r="R157" s="250">
        <f t="shared" si="15"/>
        <v>1.0513181690671642</v>
      </c>
      <c r="S157" s="250">
        <f t="shared" si="15"/>
        <v>1.0084265066876066</v>
      </c>
      <c r="T157" s="250">
        <f t="shared" si="15"/>
        <v>0.94101773379806253</v>
      </c>
      <c r="U157" s="272">
        <f t="shared" si="16"/>
        <v>1.0954927966582582</v>
      </c>
      <c r="W157" s="251" t="str">
        <f>IF(ISNUMBER('Transformed 2007'!AE148),IF(ISNUMBER('Transformed 2007'!AG148),IF(ISNUMBER('Transformed 2010'!AI148),IF(ISNUMBER('Transformed 2007'!AK148),IF(ISNUMBER('Transformed 2007'!AM148),IF(ISNUMBER('Transformed 2007'!AO148),"","X"),"X"),"X"),"X"),"X"),"X")</f>
        <v/>
      </c>
      <c r="X157" s="251" t="str">
        <f>IF(ISNUMBER('Transformed 2010'!AE148),IF(ISNUMBER('Transformed 2010'!AG148),IF(ISNUMBER('Transformed 2010'!AI148),IF(ISNUMBER('Transformed 2010'!AK148),IF(ISNUMBER('Transformed 2010'!AM148),IF(ISNUMBER('Transformed 2010'!AO148),"","X"),"X"),"X"),"X"),"X"),"X")</f>
        <v/>
      </c>
      <c r="Y157" s="251" t="str">
        <f>IF(ISNUMBER('Transformed 2013'!AE148),IF(ISNUMBER('Transformed 2013'!AG148),IF(ISNUMBER('Transformed 2013'!AI148),IF(ISNUMBER('Transformed 2013'!AK148),IF(ISNUMBER('Transformed 2013'!AM148),IF(ISNUMBER('Transformed 2013'!AO148),"","X"),"X"),"X"),"X"),"X"),"X")</f>
        <v/>
      </c>
      <c r="Z157" s="251" t="str">
        <f>IF(ISNUMBER('Transformed 2016'!AE148),IF(ISNUMBER('Transformed 2016'!AG148),IF(ISNUMBER('Transformed 2016'!AI148),IF(ISNUMBER('Transformed 2016'!AK148),IF(ISNUMBER('Transformed 2016'!AM148),IF(ISNUMBER('Transformed 2016'!AO148),"","X"),"X"),"X"),"X"),"X"),"X")</f>
        <v/>
      </c>
      <c r="AA157" s="251" t="str">
        <f>IF(ISNUMBER('Transformed 2019 new'!AE148),IF(ISNUMBER('Transformed 2019 new'!AG148),IF(ISNUMBER('Transformed 2019 new'!AI148),IF(ISNUMBER('Transformed 2019 new'!AK148),IF(ISNUMBER('Transformed 2019 new'!AM148),IF(ISNUMBER('Transformed 2019 new'!AO148),"","X"),"X"),"X"),"X"),"X"),"X")</f>
        <v/>
      </c>
      <c r="AB157" s="259"/>
      <c r="AC157" s="251" t="str">
        <f>IF(ISNUMBER('Transformed 2007'!$AE148),"","X")</f>
        <v/>
      </c>
      <c r="AD157" s="251" t="str">
        <f>IF(ISNUMBER('Transformed 2010'!$AE148),"","X")</f>
        <v/>
      </c>
      <c r="AE157" s="251" t="str">
        <f>IF(ISNUMBER('Transformed 2013'!$AE148),"","X")</f>
        <v/>
      </c>
      <c r="AF157" s="251" t="str">
        <f>IF(ISNUMBER('Transformed 2016'!$AE148),"","X")</f>
        <v/>
      </c>
      <c r="AG157" s="265" t="str">
        <f>IF(ISNUMBER('Transformed 2019 new'!$AE148),"","X")</f>
        <v/>
      </c>
      <c r="AH157" s="251" t="str">
        <f>IF(ISNUMBER('Transformed 2007'!$AG148),"","X")</f>
        <v/>
      </c>
      <c r="AI157" s="251" t="str">
        <f>IF(ISNUMBER('Transformed 2010'!$AG148),"","X")</f>
        <v/>
      </c>
      <c r="AJ157" s="251" t="str">
        <f>IF(ISNUMBER('Transformed 2013'!$AG148),"","X")</f>
        <v/>
      </c>
      <c r="AK157" s="251" t="str">
        <f>IF(ISNUMBER('Transformed 2016'!$AG148),"","X")</f>
        <v/>
      </c>
      <c r="AL157" s="265" t="str">
        <f>IF(ISNUMBER('Transformed 2019 new'!$AG148),"","X")</f>
        <v/>
      </c>
      <c r="AM157" s="251" t="str">
        <f>IF(ISNUMBER('Transformed 2007'!$AI148),"","X")</f>
        <v/>
      </c>
      <c r="AN157" s="251" t="str">
        <f>IF(ISNUMBER('Transformed 2010'!$AI148),"","X")</f>
        <v/>
      </c>
      <c r="AO157" s="251" t="str">
        <f>IF(ISNUMBER('Transformed 2013'!$AI148),"","X")</f>
        <v/>
      </c>
      <c r="AP157" s="251" t="str">
        <f>IF(ISNUMBER('Transformed 2016'!$AI148),"","X")</f>
        <v/>
      </c>
      <c r="AQ157" s="265" t="str">
        <f>IF(ISNUMBER('Transformed 2019 new'!$AI148),"","X")</f>
        <v/>
      </c>
      <c r="AR157" s="251" t="str">
        <f>IF(ISNUMBER('Transformed 2007'!$AK148),"","X")</f>
        <v/>
      </c>
      <c r="AS157" s="251" t="str">
        <f>IF(ISNUMBER('Transformed 2010'!$AK148),"","X")</f>
        <v/>
      </c>
      <c r="AT157" s="251" t="str">
        <f>IF(ISNUMBER('Transformed 2013'!$AK148),"","X")</f>
        <v/>
      </c>
      <c r="AU157" s="251" t="str">
        <f>IF(ISNUMBER('Transformed 2016'!$AK148),"","X")</f>
        <v/>
      </c>
      <c r="AV157" s="265" t="str">
        <f>IF(ISNUMBER('Transformed 2019 new'!$AK148),"","X")</f>
        <v/>
      </c>
      <c r="AW157" s="251" t="str">
        <f>IF(ISNUMBER('Transformed 2007'!$AM148),"","X")</f>
        <v/>
      </c>
      <c r="AX157" s="251" t="str">
        <f>IF(ISNUMBER('Transformed 2010'!$AM148),"","X")</f>
        <v/>
      </c>
      <c r="AY157" s="251" t="str">
        <f>IF(ISNUMBER('Transformed 2013'!$AM148),"","X")</f>
        <v/>
      </c>
      <c r="AZ157" s="251" t="str">
        <f>IF(ISNUMBER('Transformed 2016'!$AM148),"","X")</f>
        <v/>
      </c>
      <c r="BA157" s="265" t="str">
        <f>IF(ISNUMBER('Transformed 2019 new'!$AM148),"","X")</f>
        <v/>
      </c>
      <c r="BB157" s="251" t="str">
        <f>IF(ISNUMBER('Transformed 2007'!$AO148),"","X")</f>
        <v/>
      </c>
      <c r="BC157" s="251" t="str">
        <f>IF(ISNUMBER('Transformed 2010'!$AO148),"","X")</f>
        <v/>
      </c>
      <c r="BD157" s="251" t="str">
        <f>IF(ISNUMBER('Transformed 2013'!$AO148),"","X")</f>
        <v/>
      </c>
      <c r="BE157" s="251" t="str">
        <f>IF(ISNUMBER('Transformed 2016'!$AO148),"","X")</f>
        <v/>
      </c>
      <c r="BF157" s="265" t="str">
        <f>IF(ISNUMBER('Transformed 2019 new'!$AO148),"","X")</f>
        <v/>
      </c>
    </row>
    <row r="158" spans="1:58" s="239" customFormat="1" ht="12.75" x14ac:dyDescent="0.2">
      <c r="A158" s="240" t="s">
        <v>156</v>
      </c>
      <c r="B158" s="225" t="s">
        <v>156</v>
      </c>
      <c r="C158" s="238">
        <f>'Transformed 2007'!Y149</f>
        <v>0.8346815645839285</v>
      </c>
      <c r="D158" s="238">
        <f>'Transformed 2010'!Y149</f>
        <v>0.83861129337499996</v>
      </c>
      <c r="E158" s="238">
        <f>'Transformed 2013'!Y149</f>
        <v>0.85352872204910712</v>
      </c>
      <c r="F158" s="238">
        <f>'Transformed 2016'!Y149</f>
        <v>0.86351820013928582</v>
      </c>
      <c r="G158" s="238">
        <f>'Transformed 2019 new'!Y149</f>
        <v>0.85730832798394452</v>
      </c>
      <c r="M158" s="239">
        <v>1</v>
      </c>
      <c r="Q158" s="250">
        <f t="shared" si="15"/>
        <v>1.0047080574890022</v>
      </c>
      <c r="R158" s="250">
        <f t="shared" si="15"/>
        <v>1.0177882515915948</v>
      </c>
      <c r="S158" s="250">
        <f t="shared" si="15"/>
        <v>1.0117037398181474</v>
      </c>
      <c r="T158" s="250">
        <f t="shared" si="15"/>
        <v>0.99280863778627981</v>
      </c>
      <c r="U158" s="272">
        <f t="shared" si="16"/>
        <v>1.0271082582389308</v>
      </c>
      <c r="W158" s="251" t="str">
        <f>IF(ISNUMBER('Transformed 2007'!AE149),IF(ISNUMBER('Transformed 2007'!AG149),IF(ISNUMBER('Transformed 2010'!AI149),IF(ISNUMBER('Transformed 2007'!AK149),IF(ISNUMBER('Transformed 2007'!AM149),IF(ISNUMBER('Transformed 2007'!AO149),"","X"),"X"),"X"),"X"),"X"),"X")</f>
        <v/>
      </c>
      <c r="X158" s="251" t="str">
        <f>IF(ISNUMBER('Transformed 2010'!AE149),IF(ISNUMBER('Transformed 2010'!AG149),IF(ISNUMBER('Transformed 2010'!AI149),IF(ISNUMBER('Transformed 2010'!AK149),IF(ISNUMBER('Transformed 2010'!AM149),IF(ISNUMBER('Transformed 2010'!AO149),"","X"),"X"),"X"),"X"),"X"),"X")</f>
        <v/>
      </c>
      <c r="Y158" s="251" t="str">
        <f>IF(ISNUMBER('Transformed 2013'!AE149),IF(ISNUMBER('Transformed 2013'!AG149),IF(ISNUMBER('Transformed 2013'!AI149),IF(ISNUMBER('Transformed 2013'!AK149),IF(ISNUMBER('Transformed 2013'!AM149),IF(ISNUMBER('Transformed 2013'!AO149),"","X"),"X"),"X"),"X"),"X"),"X")</f>
        <v/>
      </c>
      <c r="Z158" s="251" t="str">
        <f>IF(ISNUMBER('Transformed 2016'!AE149),IF(ISNUMBER('Transformed 2016'!AG149),IF(ISNUMBER('Transformed 2016'!AI149),IF(ISNUMBER('Transformed 2016'!AK149),IF(ISNUMBER('Transformed 2016'!AM149),IF(ISNUMBER('Transformed 2016'!AO149),"","X"),"X"),"X"),"X"),"X"),"X")</f>
        <v/>
      </c>
      <c r="AA158" s="251" t="str">
        <f>IF(ISNUMBER('Transformed 2019 new'!AE149),IF(ISNUMBER('Transformed 2019 new'!AG149),IF(ISNUMBER('Transformed 2019 new'!AI149),IF(ISNUMBER('Transformed 2019 new'!AK149),IF(ISNUMBER('Transformed 2019 new'!AM149),IF(ISNUMBER('Transformed 2019 new'!AO149),"","X"),"X"),"X"),"X"),"X"),"X")</f>
        <v/>
      </c>
      <c r="AB158" s="259"/>
      <c r="AC158" s="251" t="str">
        <f>IF(ISNUMBER('Transformed 2007'!$AE149),"","X")</f>
        <v/>
      </c>
      <c r="AD158" s="251" t="str">
        <f>IF(ISNUMBER('Transformed 2010'!$AE149),"","X")</f>
        <v/>
      </c>
      <c r="AE158" s="251" t="str">
        <f>IF(ISNUMBER('Transformed 2013'!$AE149),"","X")</f>
        <v/>
      </c>
      <c r="AF158" s="251" t="str">
        <f>IF(ISNUMBER('Transformed 2016'!$AE149),"","X")</f>
        <v/>
      </c>
      <c r="AG158" s="265" t="str">
        <f>IF(ISNUMBER('Transformed 2019 new'!$AE149),"","X")</f>
        <v/>
      </c>
      <c r="AH158" s="251" t="str">
        <f>IF(ISNUMBER('Transformed 2007'!$AG149),"","X")</f>
        <v/>
      </c>
      <c r="AI158" s="251" t="str">
        <f>IF(ISNUMBER('Transformed 2010'!$AG149),"","X")</f>
        <v/>
      </c>
      <c r="AJ158" s="251" t="str">
        <f>IF(ISNUMBER('Transformed 2013'!$AG149),"","X")</f>
        <v/>
      </c>
      <c r="AK158" s="251" t="str">
        <f>IF(ISNUMBER('Transformed 2016'!$AG149),"","X")</f>
        <v/>
      </c>
      <c r="AL158" s="265" t="str">
        <f>IF(ISNUMBER('Transformed 2019 new'!$AG149),"","X")</f>
        <v/>
      </c>
      <c r="AM158" s="251" t="str">
        <f>IF(ISNUMBER('Transformed 2007'!$AI149),"","X")</f>
        <v/>
      </c>
      <c r="AN158" s="251" t="str">
        <f>IF(ISNUMBER('Transformed 2010'!$AI149),"","X")</f>
        <v/>
      </c>
      <c r="AO158" s="251" t="str">
        <f>IF(ISNUMBER('Transformed 2013'!$AI149),"","X")</f>
        <v/>
      </c>
      <c r="AP158" s="251" t="str">
        <f>IF(ISNUMBER('Transformed 2016'!$AI149),"","X")</f>
        <v/>
      </c>
      <c r="AQ158" s="265" t="str">
        <f>IF(ISNUMBER('Transformed 2019 new'!$AI149),"","X")</f>
        <v/>
      </c>
      <c r="AR158" s="251" t="str">
        <f>IF(ISNUMBER('Transformed 2007'!$AK149),"","X")</f>
        <v/>
      </c>
      <c r="AS158" s="251" t="str">
        <f>IF(ISNUMBER('Transformed 2010'!$AK149),"","X")</f>
        <v/>
      </c>
      <c r="AT158" s="251" t="str">
        <f>IF(ISNUMBER('Transformed 2013'!$AK149),"","X")</f>
        <v/>
      </c>
      <c r="AU158" s="251" t="str">
        <f>IF(ISNUMBER('Transformed 2016'!$AK149),"","X")</f>
        <v/>
      </c>
      <c r="AV158" s="265" t="str">
        <f>IF(ISNUMBER('Transformed 2019 new'!$AK149),"","X")</f>
        <v/>
      </c>
      <c r="AW158" s="251" t="str">
        <f>IF(ISNUMBER('Transformed 2007'!$AM149),"","X")</f>
        <v/>
      </c>
      <c r="AX158" s="251" t="str">
        <f>IF(ISNUMBER('Transformed 2010'!$AM149),"","X")</f>
        <v/>
      </c>
      <c r="AY158" s="251" t="str">
        <f>IF(ISNUMBER('Transformed 2013'!$AM149),"","X")</f>
        <v/>
      </c>
      <c r="AZ158" s="251" t="str">
        <f>IF(ISNUMBER('Transformed 2016'!$AM149),"","X")</f>
        <v/>
      </c>
      <c r="BA158" s="265" t="str">
        <f>IF(ISNUMBER('Transformed 2019 new'!$AM149),"","X")</f>
        <v/>
      </c>
      <c r="BB158" s="251" t="str">
        <f>IF(ISNUMBER('Transformed 2007'!$AO149),"","X")</f>
        <v/>
      </c>
      <c r="BC158" s="251" t="str">
        <f>IF(ISNUMBER('Transformed 2010'!$AO149),"","X")</f>
        <v/>
      </c>
      <c r="BD158" s="251" t="str">
        <f>IF(ISNUMBER('Transformed 2013'!$AO149),"","X")</f>
        <v/>
      </c>
      <c r="BE158" s="251" t="str">
        <f>IF(ISNUMBER('Transformed 2016'!$AO149),"","X")</f>
        <v/>
      </c>
      <c r="BF158" s="265" t="str">
        <f>IF(ISNUMBER('Transformed 2019 new'!$AO149),"","X")</f>
        <v/>
      </c>
    </row>
    <row r="159" spans="1:58" s="239" customFormat="1" ht="12.75" x14ac:dyDescent="0.2">
      <c r="A159" s="240" t="s">
        <v>157</v>
      </c>
      <c r="B159" s="225" t="s">
        <v>157</v>
      </c>
      <c r="C159" s="238">
        <f>'Transformed 2007'!Y150</f>
        <v>0.7463598701678571</v>
      </c>
      <c r="D159" s="238">
        <f>'Transformed 2010'!Y150</f>
        <v>0.72882632194910713</v>
      </c>
      <c r="E159" s="238">
        <f>'Transformed 2013'!Y150</f>
        <v>0.73553509802767858</v>
      </c>
      <c r="F159" s="238">
        <f>'Transformed 2016'!Y150</f>
        <v>0.7653454399303572</v>
      </c>
      <c r="G159" s="238">
        <f>'Transformed 2019 new'!Y150</f>
        <v>0.78550719958188842</v>
      </c>
      <c r="M159" s="239">
        <v>1</v>
      </c>
      <c r="Q159" s="250">
        <f t="shared" si="15"/>
        <v>0.97650791673083037</v>
      </c>
      <c r="R159" s="250">
        <f t="shared" si="15"/>
        <v>1.0092049036602164</v>
      </c>
      <c r="S159" s="250">
        <f t="shared" si="15"/>
        <v>1.0405287823553415</v>
      </c>
      <c r="T159" s="250">
        <f t="shared" si="15"/>
        <v>1.0263433458927591</v>
      </c>
      <c r="U159" s="272">
        <f t="shared" si="16"/>
        <v>1.0524510105362805</v>
      </c>
      <c r="W159" s="251" t="str">
        <f>IF(ISNUMBER('Transformed 2007'!AE150),IF(ISNUMBER('Transformed 2007'!AG150),IF(ISNUMBER('Transformed 2010'!AI150),IF(ISNUMBER('Transformed 2007'!AK150),IF(ISNUMBER('Transformed 2007'!AM150),IF(ISNUMBER('Transformed 2007'!AO150),"","X"),"X"),"X"),"X"),"X"),"X")</f>
        <v/>
      </c>
      <c r="X159" s="251" t="str">
        <f>IF(ISNUMBER('Transformed 2010'!AE150),IF(ISNUMBER('Transformed 2010'!AG150),IF(ISNUMBER('Transformed 2010'!AI150),IF(ISNUMBER('Transformed 2010'!AK150),IF(ISNUMBER('Transformed 2010'!AM150),IF(ISNUMBER('Transformed 2010'!AO150),"","X"),"X"),"X"),"X"),"X"),"X")</f>
        <v/>
      </c>
      <c r="Y159" s="251" t="str">
        <f>IF(ISNUMBER('Transformed 2013'!AE150),IF(ISNUMBER('Transformed 2013'!AG150),IF(ISNUMBER('Transformed 2013'!AI150),IF(ISNUMBER('Transformed 2013'!AK150),IF(ISNUMBER('Transformed 2013'!AM150),IF(ISNUMBER('Transformed 2013'!AO150),"","X"),"X"),"X"),"X"),"X"),"X")</f>
        <v/>
      </c>
      <c r="Z159" s="251" t="str">
        <f>IF(ISNUMBER('Transformed 2016'!AE150),IF(ISNUMBER('Transformed 2016'!AG150),IF(ISNUMBER('Transformed 2016'!AI150),IF(ISNUMBER('Transformed 2016'!AK150),IF(ISNUMBER('Transformed 2016'!AM150),IF(ISNUMBER('Transformed 2016'!AO150),"","X"),"X"),"X"),"X"),"X"),"X")</f>
        <v/>
      </c>
      <c r="AA159" s="251" t="str">
        <f>IF(ISNUMBER('Transformed 2019 new'!AE150),IF(ISNUMBER('Transformed 2019 new'!AG150),IF(ISNUMBER('Transformed 2019 new'!AI150),IF(ISNUMBER('Transformed 2019 new'!AK150),IF(ISNUMBER('Transformed 2019 new'!AM150),IF(ISNUMBER('Transformed 2019 new'!AO150),"","X"),"X"),"X"),"X"),"X"),"X")</f>
        <v/>
      </c>
      <c r="AB159" s="259"/>
      <c r="AC159" s="251" t="str">
        <f>IF(ISNUMBER('Transformed 2007'!$AE150),"","X")</f>
        <v/>
      </c>
      <c r="AD159" s="251" t="str">
        <f>IF(ISNUMBER('Transformed 2010'!$AE150),"","X")</f>
        <v/>
      </c>
      <c r="AE159" s="251" t="str">
        <f>IF(ISNUMBER('Transformed 2013'!$AE150),"","X")</f>
        <v/>
      </c>
      <c r="AF159" s="251" t="str">
        <f>IF(ISNUMBER('Transformed 2016'!$AE150),"","X")</f>
        <v/>
      </c>
      <c r="AG159" s="265" t="str">
        <f>IF(ISNUMBER('Transformed 2019 new'!$AE150),"","X")</f>
        <v/>
      </c>
      <c r="AH159" s="251" t="str">
        <f>IF(ISNUMBER('Transformed 2007'!$AG150),"","X")</f>
        <v/>
      </c>
      <c r="AI159" s="251" t="str">
        <f>IF(ISNUMBER('Transformed 2010'!$AG150),"","X")</f>
        <v/>
      </c>
      <c r="AJ159" s="251" t="str">
        <f>IF(ISNUMBER('Transformed 2013'!$AG150),"","X")</f>
        <v/>
      </c>
      <c r="AK159" s="251" t="str">
        <f>IF(ISNUMBER('Transformed 2016'!$AG150),"","X")</f>
        <v/>
      </c>
      <c r="AL159" s="265" t="str">
        <f>IF(ISNUMBER('Transformed 2019 new'!$AG150),"","X")</f>
        <v/>
      </c>
      <c r="AM159" s="251" t="str">
        <f>IF(ISNUMBER('Transformed 2007'!$AI150),"","X")</f>
        <v/>
      </c>
      <c r="AN159" s="251" t="str">
        <f>IF(ISNUMBER('Transformed 2010'!$AI150),"","X")</f>
        <v/>
      </c>
      <c r="AO159" s="251" t="str">
        <f>IF(ISNUMBER('Transformed 2013'!$AI150),"","X")</f>
        <v/>
      </c>
      <c r="AP159" s="251" t="str">
        <f>IF(ISNUMBER('Transformed 2016'!$AI150),"","X")</f>
        <v/>
      </c>
      <c r="AQ159" s="265" t="str">
        <f>IF(ISNUMBER('Transformed 2019 new'!$AI150),"","X")</f>
        <v/>
      </c>
      <c r="AR159" s="251" t="str">
        <f>IF(ISNUMBER('Transformed 2007'!$AK150),"","X")</f>
        <v/>
      </c>
      <c r="AS159" s="251" t="str">
        <f>IF(ISNUMBER('Transformed 2010'!$AK150),"","X")</f>
        <v/>
      </c>
      <c r="AT159" s="251" t="str">
        <f>IF(ISNUMBER('Transformed 2013'!$AK150),"","X")</f>
        <v/>
      </c>
      <c r="AU159" s="251" t="str">
        <f>IF(ISNUMBER('Transformed 2016'!$AK150),"","X")</f>
        <v/>
      </c>
      <c r="AV159" s="265" t="str">
        <f>IF(ISNUMBER('Transformed 2019 new'!$AK150),"","X")</f>
        <v/>
      </c>
      <c r="AW159" s="251" t="str">
        <f>IF(ISNUMBER('Transformed 2007'!$AM150),"","X")</f>
        <v/>
      </c>
      <c r="AX159" s="251" t="str">
        <f>IF(ISNUMBER('Transformed 2010'!$AM150),"","X")</f>
        <v/>
      </c>
      <c r="AY159" s="251" t="str">
        <f>IF(ISNUMBER('Transformed 2013'!$AM150),"","X")</f>
        <v/>
      </c>
      <c r="AZ159" s="251" t="str">
        <f>IF(ISNUMBER('Transformed 2016'!$AM150),"","X")</f>
        <v/>
      </c>
      <c r="BA159" s="265" t="str">
        <f>IF(ISNUMBER('Transformed 2019 new'!$AM150),"","X")</f>
        <v/>
      </c>
      <c r="BB159" s="251" t="str">
        <f>IF(ISNUMBER('Transformed 2007'!$AO150),"","X")</f>
        <v/>
      </c>
      <c r="BC159" s="251" t="str">
        <f>IF(ISNUMBER('Transformed 2010'!$AO150),"","X")</f>
        <v/>
      </c>
      <c r="BD159" s="251" t="str">
        <f>IF(ISNUMBER('Transformed 2013'!$AO150),"","X")</f>
        <v/>
      </c>
      <c r="BE159" s="251" t="str">
        <f>IF(ISNUMBER('Transformed 2016'!$AO150),"","X")</f>
        <v/>
      </c>
      <c r="BF159" s="265" t="str">
        <f>IF(ISNUMBER('Transformed 2019 new'!$AO150),"","X")</f>
        <v/>
      </c>
    </row>
    <row r="160" spans="1:58" s="239" customFormat="1" ht="12.75" x14ac:dyDescent="0.2">
      <c r="A160" s="240" t="s">
        <v>158</v>
      </c>
      <c r="B160" s="225" t="s">
        <v>158</v>
      </c>
      <c r="C160" s="238">
        <f>'Transformed 2007'!Y151</f>
        <v>0.64454767376427535</v>
      </c>
      <c r="D160" s="238">
        <f>'Transformed 2010'!Y151</f>
        <v>0.67333957805088251</v>
      </c>
      <c r="E160" s="238">
        <f>'Transformed 2013'!Y151</f>
        <v>0.68941801650534684</v>
      </c>
      <c r="F160" s="238">
        <f>'Transformed 2016'!Y151</f>
        <v>0.7067057375464183</v>
      </c>
      <c r="G160" s="238">
        <f>'Transformed 2019 new'!Y151</f>
        <v>0.73459487020868774</v>
      </c>
      <c r="N160" s="239">
        <v>1</v>
      </c>
      <c r="Q160" s="250">
        <f t="shared" si="15"/>
        <v>1.0446699374748454</v>
      </c>
      <c r="R160" s="250">
        <f t="shared" si="15"/>
        <v>1.02387864753325</v>
      </c>
      <c r="S160" s="250">
        <f t="shared" si="15"/>
        <v>1.0250758184833968</v>
      </c>
      <c r="T160" s="250">
        <f t="shared" si="15"/>
        <v>1.039463571866696</v>
      </c>
      <c r="U160" s="272">
        <f t="shared" si="16"/>
        <v>1.1397060296851595</v>
      </c>
      <c r="W160" s="251" t="str">
        <f>IF(ISNUMBER('Transformed 2007'!AE151),IF(ISNUMBER('Transformed 2007'!AG151),IF(ISNUMBER('Transformed 2010'!AI151),IF(ISNUMBER('Transformed 2007'!AK151),IF(ISNUMBER('Transformed 2007'!AM151),IF(ISNUMBER('Transformed 2007'!AO151),"","X"),"X"),"X"),"X"),"X"),"X")</f>
        <v/>
      </c>
      <c r="X160" s="251" t="str">
        <f>IF(ISNUMBER('Transformed 2010'!AE151),IF(ISNUMBER('Transformed 2010'!AG151),IF(ISNUMBER('Transformed 2010'!AI151),IF(ISNUMBER('Transformed 2010'!AK151),IF(ISNUMBER('Transformed 2010'!AM151),IF(ISNUMBER('Transformed 2010'!AO151),"","X"),"X"),"X"),"X"),"X"),"X")</f>
        <v/>
      </c>
      <c r="Y160" s="251" t="str">
        <f>IF(ISNUMBER('Transformed 2013'!AE151),IF(ISNUMBER('Transformed 2013'!AG151),IF(ISNUMBER('Transformed 2013'!AI151),IF(ISNUMBER('Transformed 2013'!AK151),IF(ISNUMBER('Transformed 2013'!AM151),IF(ISNUMBER('Transformed 2013'!AO151),"","X"),"X"),"X"),"X"),"X"),"X")</f>
        <v/>
      </c>
      <c r="Z160" s="251" t="str">
        <f>IF(ISNUMBER('Transformed 2016'!AE151),IF(ISNUMBER('Transformed 2016'!AG151),IF(ISNUMBER('Transformed 2016'!AI151),IF(ISNUMBER('Transformed 2016'!AK151),IF(ISNUMBER('Transformed 2016'!AM151),IF(ISNUMBER('Transformed 2016'!AO151),"","X"),"X"),"X"),"X"),"X"),"X")</f>
        <v/>
      </c>
      <c r="AA160" s="251" t="str">
        <f>IF(ISNUMBER('Transformed 2019 new'!AE151),IF(ISNUMBER('Transformed 2019 new'!AG151),IF(ISNUMBER('Transformed 2019 new'!AI151),IF(ISNUMBER('Transformed 2019 new'!AK151),IF(ISNUMBER('Transformed 2019 new'!AM151),IF(ISNUMBER('Transformed 2019 new'!AO151),"","X"),"X"),"X"),"X"),"X"),"X")</f>
        <v/>
      </c>
      <c r="AB160" s="259"/>
      <c r="AC160" s="251" t="str">
        <f>IF(ISNUMBER('Transformed 2007'!$AE151),"","X")</f>
        <v/>
      </c>
      <c r="AD160" s="251" t="str">
        <f>IF(ISNUMBER('Transformed 2010'!$AE151),"","X")</f>
        <v/>
      </c>
      <c r="AE160" s="251" t="str">
        <f>IF(ISNUMBER('Transformed 2013'!$AE151),"","X")</f>
        <v/>
      </c>
      <c r="AF160" s="251" t="str">
        <f>IF(ISNUMBER('Transformed 2016'!$AE151),"","X")</f>
        <v/>
      </c>
      <c r="AG160" s="265" t="str">
        <f>IF(ISNUMBER('Transformed 2019 new'!$AE151),"","X")</f>
        <v/>
      </c>
      <c r="AH160" s="251" t="str">
        <f>IF(ISNUMBER('Transformed 2007'!$AG151),"","X")</f>
        <v/>
      </c>
      <c r="AI160" s="251" t="str">
        <f>IF(ISNUMBER('Transformed 2010'!$AG151),"","X")</f>
        <v/>
      </c>
      <c r="AJ160" s="251" t="str">
        <f>IF(ISNUMBER('Transformed 2013'!$AG151),"","X")</f>
        <v/>
      </c>
      <c r="AK160" s="251" t="str">
        <f>IF(ISNUMBER('Transformed 2016'!$AG151),"","X")</f>
        <v/>
      </c>
      <c r="AL160" s="265" t="str">
        <f>IF(ISNUMBER('Transformed 2019 new'!$AG151),"","X")</f>
        <v/>
      </c>
      <c r="AM160" s="251" t="str">
        <f>IF(ISNUMBER('Transformed 2007'!$AI151),"","X")</f>
        <v/>
      </c>
      <c r="AN160" s="251" t="str">
        <f>IF(ISNUMBER('Transformed 2010'!$AI151),"","X")</f>
        <v/>
      </c>
      <c r="AO160" s="251" t="str">
        <f>IF(ISNUMBER('Transformed 2013'!$AI151),"","X")</f>
        <v/>
      </c>
      <c r="AP160" s="251" t="str">
        <f>IF(ISNUMBER('Transformed 2016'!$AI151),"","X")</f>
        <v/>
      </c>
      <c r="AQ160" s="265" t="str">
        <f>IF(ISNUMBER('Transformed 2019 new'!$AI151),"","X")</f>
        <v/>
      </c>
      <c r="AR160" s="251" t="str">
        <f>IF(ISNUMBER('Transformed 2007'!$AK151),"","X")</f>
        <v/>
      </c>
      <c r="AS160" s="251" t="str">
        <f>IF(ISNUMBER('Transformed 2010'!$AK151),"","X")</f>
        <v/>
      </c>
      <c r="AT160" s="251" t="str">
        <f>IF(ISNUMBER('Transformed 2013'!$AK151),"","X")</f>
        <v/>
      </c>
      <c r="AU160" s="251" t="str">
        <f>IF(ISNUMBER('Transformed 2016'!$AK151),"","X")</f>
        <v/>
      </c>
      <c r="AV160" s="265" t="str">
        <f>IF(ISNUMBER('Transformed 2019 new'!$AK151),"","X")</f>
        <v/>
      </c>
      <c r="AW160" s="251" t="str">
        <f>IF(ISNUMBER('Transformed 2007'!$AM151),"","X")</f>
        <v/>
      </c>
      <c r="AX160" s="251" t="str">
        <f>IF(ISNUMBER('Transformed 2010'!$AM151),"","X")</f>
        <v/>
      </c>
      <c r="AY160" s="251" t="str">
        <f>IF(ISNUMBER('Transformed 2013'!$AM151),"","X")</f>
        <v/>
      </c>
      <c r="AZ160" s="251" t="str">
        <f>IF(ISNUMBER('Transformed 2016'!$AM151),"","X")</f>
        <v/>
      </c>
      <c r="BA160" s="265" t="str">
        <f>IF(ISNUMBER('Transformed 2019 new'!$AM151),"","X")</f>
        <v/>
      </c>
      <c r="BB160" s="251" t="str">
        <f>IF(ISNUMBER('Transformed 2007'!$AO151),"","X")</f>
        <v/>
      </c>
      <c r="BC160" s="251" t="str">
        <f>IF(ISNUMBER('Transformed 2010'!$AO151),"","X")</f>
        <v/>
      </c>
      <c r="BD160" s="251" t="str">
        <f>IF(ISNUMBER('Transformed 2013'!$AO151),"","X")</f>
        <v/>
      </c>
      <c r="BE160" s="251" t="str">
        <f>IF(ISNUMBER('Transformed 2016'!$AO151),"","X")</f>
        <v/>
      </c>
      <c r="BF160" s="265" t="str">
        <f>IF(ISNUMBER('Transformed 2019 new'!$AO151),"","X")</f>
        <v/>
      </c>
    </row>
    <row r="161" spans="1:67" s="239" customFormat="1" ht="12.75" x14ac:dyDescent="0.2">
      <c r="A161" s="277" t="s">
        <v>159</v>
      </c>
      <c r="B161" s="266" t="s">
        <v>159</v>
      </c>
      <c r="C161" s="238"/>
      <c r="D161" s="238"/>
      <c r="E161" s="238"/>
      <c r="F161" s="238"/>
      <c r="G161" s="238"/>
      <c r="P161" s="239">
        <v>1</v>
      </c>
      <c r="U161" s="273"/>
      <c r="V161" s="276" t="s">
        <v>681</v>
      </c>
      <c r="W161" s="251" t="str">
        <f>IF(ISNUMBER('Transformed 2007'!AE152),IF(ISNUMBER('Transformed 2007'!AG152),IF(ISNUMBER('Transformed 2010'!AI152),IF(ISNUMBER('Transformed 2007'!AK152),IF(ISNUMBER('Transformed 2007'!AM152),IF(ISNUMBER('Transformed 2007'!AO152),"","X"),"X"),"X"),"X"),"X"),"X")</f>
        <v>X</v>
      </c>
      <c r="X161" s="251" t="str">
        <f>IF(ISNUMBER('Transformed 2010'!AE152),IF(ISNUMBER('Transformed 2010'!AG152),IF(ISNUMBER('Transformed 2010'!AI152),IF(ISNUMBER('Transformed 2010'!AK152),IF(ISNUMBER('Transformed 2010'!AM152),IF(ISNUMBER('Transformed 2010'!AO152),"","X"),"X"),"X"),"X"),"X"),"X")</f>
        <v>X</v>
      </c>
      <c r="Y161" s="251" t="str">
        <f>IF(ISNUMBER('Transformed 2013'!AE152),IF(ISNUMBER('Transformed 2013'!AG152),IF(ISNUMBER('Transformed 2013'!AI152),IF(ISNUMBER('Transformed 2013'!AK152),IF(ISNUMBER('Transformed 2013'!AM152),IF(ISNUMBER('Transformed 2013'!AO152),"","X"),"X"),"X"),"X"),"X"),"X")</f>
        <v>X</v>
      </c>
      <c r="Z161" s="251" t="str">
        <f>IF(ISNUMBER('Transformed 2016'!AE152),IF(ISNUMBER('Transformed 2016'!AG152),IF(ISNUMBER('Transformed 2016'!AI152),IF(ISNUMBER('Transformed 2016'!AK152),IF(ISNUMBER('Transformed 2016'!AM152),IF(ISNUMBER('Transformed 2016'!AO152),"","X"),"X"),"X"),"X"),"X"),"X")</f>
        <v>X</v>
      </c>
      <c r="AA161" s="251" t="str">
        <f>IF(ISNUMBER('Transformed 2019 new'!AE152),IF(ISNUMBER('Transformed 2019 new'!AG152),IF(ISNUMBER('Transformed 2019 new'!AI152),IF(ISNUMBER('Transformed 2019 new'!AK152),IF(ISNUMBER('Transformed 2019 new'!AM152),IF(ISNUMBER('Transformed 2019 new'!AO152),"","X"),"X"),"X"),"X"),"X"),"X")</f>
        <v>X</v>
      </c>
      <c r="AB161" s="259"/>
      <c r="AC161" s="251" t="str">
        <f>IF(ISNUMBER('Transformed 2007'!$AE152),"","X")</f>
        <v/>
      </c>
      <c r="AD161" s="251" t="str">
        <f>IF(ISNUMBER('Transformed 2010'!$AE152),"","X")</f>
        <v/>
      </c>
      <c r="AE161" s="251" t="str">
        <f>IF(ISNUMBER('Transformed 2013'!$AE152),"","X")</f>
        <v/>
      </c>
      <c r="AF161" s="251" t="str">
        <f>IF(ISNUMBER('Transformed 2016'!$AE152),"","X")</f>
        <v/>
      </c>
      <c r="AG161" s="265" t="str">
        <f>IF(ISNUMBER('Transformed 2019 new'!$AE152),"","X")</f>
        <v/>
      </c>
      <c r="AH161" s="251" t="str">
        <f>IF(ISNUMBER('Transformed 2007'!$AG152),"","X")</f>
        <v>X</v>
      </c>
      <c r="AI161" s="251" t="str">
        <f>IF(ISNUMBER('Transformed 2010'!$AG152),"","X")</f>
        <v>X</v>
      </c>
      <c r="AJ161" s="251" t="str">
        <f>IF(ISNUMBER('Transformed 2013'!$AG152),"","X")</f>
        <v>X</v>
      </c>
      <c r="AK161" s="251" t="str">
        <f>IF(ISNUMBER('Transformed 2016'!$AG152),"","X")</f>
        <v>X</v>
      </c>
      <c r="AL161" s="265" t="str">
        <f>IF(ISNUMBER('Transformed 2019 new'!$AG152),"","X")</f>
        <v>X</v>
      </c>
      <c r="AM161" s="251" t="str">
        <f>IF(ISNUMBER('Transformed 2007'!$AI152),"","X")</f>
        <v/>
      </c>
      <c r="AN161" s="251" t="str">
        <f>IF(ISNUMBER('Transformed 2010'!$AI152),"","X")</f>
        <v/>
      </c>
      <c r="AO161" s="251" t="str">
        <f>IF(ISNUMBER('Transformed 2013'!$AI152),"","X")</f>
        <v/>
      </c>
      <c r="AP161" s="251" t="str">
        <f>IF(ISNUMBER('Transformed 2016'!$AI152),"","X")</f>
        <v/>
      </c>
      <c r="AQ161" s="265" t="str">
        <f>IF(ISNUMBER('Transformed 2019 new'!$AI152),"","X")</f>
        <v/>
      </c>
      <c r="AR161" s="251" t="str">
        <f>IF(ISNUMBER('Transformed 2007'!$AK152),"","X")</f>
        <v/>
      </c>
      <c r="AS161" s="251" t="str">
        <f>IF(ISNUMBER('Transformed 2010'!$AK152),"","X")</f>
        <v/>
      </c>
      <c r="AT161" s="251" t="str">
        <f>IF(ISNUMBER('Transformed 2013'!$AK152),"","X")</f>
        <v/>
      </c>
      <c r="AU161" s="251" t="str">
        <f>IF(ISNUMBER('Transformed 2016'!$AK152),"","X")</f>
        <v/>
      </c>
      <c r="AV161" s="265" t="str">
        <f>IF(ISNUMBER('Transformed 2019 new'!$AK152),"","X")</f>
        <v/>
      </c>
      <c r="AW161" s="251" t="str">
        <f>IF(ISNUMBER('Transformed 2007'!$AM152),"","X")</f>
        <v/>
      </c>
      <c r="AX161" s="251" t="str">
        <f>IF(ISNUMBER('Transformed 2010'!$AM152),"","X")</f>
        <v/>
      </c>
      <c r="AY161" s="251" t="str">
        <f>IF(ISNUMBER('Transformed 2013'!$AM152),"","X")</f>
        <v/>
      </c>
      <c r="AZ161" s="251" t="str">
        <f>IF(ISNUMBER('Transformed 2016'!$AM152),"","X")</f>
        <v/>
      </c>
      <c r="BA161" s="265" t="str">
        <f>IF(ISNUMBER('Transformed 2019 new'!$AM152),"","X")</f>
        <v/>
      </c>
      <c r="BB161" s="251" t="str">
        <f>IF(ISNUMBER('Transformed 2007'!$AO152),"","X")</f>
        <v/>
      </c>
      <c r="BC161" s="251" t="str">
        <f>IF(ISNUMBER('Transformed 2010'!$AO152),"","X")</f>
        <v/>
      </c>
      <c r="BD161" s="251" t="str">
        <f>IF(ISNUMBER('Transformed 2013'!$AO152),"","X")</f>
        <v/>
      </c>
      <c r="BE161" s="251" t="str">
        <f>IF(ISNUMBER('Transformed 2016'!$AO152),"","X")</f>
        <v/>
      </c>
      <c r="BF161" s="265" t="str">
        <f>IF(ISNUMBER('Transformed 2019 new'!$AO152),"","X")</f>
        <v/>
      </c>
    </row>
    <row r="162" spans="1:67" s="239" customFormat="1" ht="12.75" x14ac:dyDescent="0.2">
      <c r="A162" s="240" t="s">
        <v>160</v>
      </c>
      <c r="B162" s="225" t="s">
        <v>160</v>
      </c>
      <c r="C162" s="238">
        <f>'Transformed 2007'!Y153</f>
        <v>0.44474951274551383</v>
      </c>
      <c r="D162" s="238">
        <f>'Transformed 2010'!Y153</f>
        <v>0.47634536041579867</v>
      </c>
      <c r="E162" s="238">
        <f>'Transformed 2013'!Y153</f>
        <v>0.49228629273191749</v>
      </c>
      <c r="F162" s="238">
        <f>'Transformed 2016'!Y153</f>
        <v>0.51084149408328039</v>
      </c>
      <c r="G162" s="238">
        <f>'Transformed 2019 new'!Y153</f>
        <v>0.52245431411285626</v>
      </c>
      <c r="J162" s="239">
        <v>1</v>
      </c>
      <c r="Q162" s="250">
        <f t="shared" si="15"/>
        <v>1.0710418938409585</v>
      </c>
      <c r="R162" s="250">
        <f t="shared" si="15"/>
        <v>1.0334650731188062</v>
      </c>
      <c r="S162" s="250">
        <f t="shared" si="15"/>
        <v>1.0376918911318691</v>
      </c>
      <c r="T162" s="250">
        <f t="shared" si="15"/>
        <v>1.0227327266169233</v>
      </c>
      <c r="U162" s="272">
        <f t="shared" si="16"/>
        <v>1.1747158774557336</v>
      </c>
      <c r="W162" s="251" t="str">
        <f>IF(ISNUMBER('Transformed 2007'!AE153),IF(ISNUMBER('Transformed 2007'!AG153),IF(ISNUMBER('Transformed 2010'!AI153),IF(ISNUMBER('Transformed 2007'!AK153),IF(ISNUMBER('Transformed 2007'!AM153),IF(ISNUMBER('Transformed 2007'!AO153),"","X"),"X"),"X"),"X"),"X"),"X")</f>
        <v/>
      </c>
      <c r="X162" s="251" t="str">
        <f>IF(ISNUMBER('Transformed 2010'!AE153),IF(ISNUMBER('Transformed 2010'!AG153),IF(ISNUMBER('Transformed 2010'!AI153),IF(ISNUMBER('Transformed 2010'!AK153),IF(ISNUMBER('Transformed 2010'!AM153),IF(ISNUMBER('Transformed 2010'!AO153),"","X"),"X"),"X"),"X"),"X"),"X")</f>
        <v/>
      </c>
      <c r="Y162" s="251" t="str">
        <f>IF(ISNUMBER('Transformed 2013'!AE153),IF(ISNUMBER('Transformed 2013'!AG153),IF(ISNUMBER('Transformed 2013'!AI153),IF(ISNUMBER('Transformed 2013'!AK153),IF(ISNUMBER('Transformed 2013'!AM153),IF(ISNUMBER('Transformed 2013'!AO153),"","X"),"X"),"X"),"X"),"X"),"X")</f>
        <v/>
      </c>
      <c r="Z162" s="251" t="str">
        <f>IF(ISNUMBER('Transformed 2016'!AE153),IF(ISNUMBER('Transformed 2016'!AG153),IF(ISNUMBER('Transformed 2016'!AI153),IF(ISNUMBER('Transformed 2016'!AK153),IF(ISNUMBER('Transformed 2016'!AM153),IF(ISNUMBER('Transformed 2016'!AO153),"","X"),"X"),"X"),"X"),"X"),"X")</f>
        <v/>
      </c>
      <c r="AA162" s="251" t="str">
        <f>IF(ISNUMBER('Transformed 2019 new'!AE153),IF(ISNUMBER('Transformed 2019 new'!AG153),IF(ISNUMBER('Transformed 2019 new'!AI153),IF(ISNUMBER('Transformed 2019 new'!AK153),IF(ISNUMBER('Transformed 2019 new'!AM153),IF(ISNUMBER('Transformed 2019 new'!AO153),"","X"),"X"),"X"),"X"),"X"),"X")</f>
        <v/>
      </c>
      <c r="AB162" s="259"/>
      <c r="AC162" s="251" t="str">
        <f>IF(ISNUMBER('Transformed 2007'!$AE153),"","X")</f>
        <v/>
      </c>
      <c r="AD162" s="251" t="str">
        <f>IF(ISNUMBER('Transformed 2010'!$AE153),"","X")</f>
        <v/>
      </c>
      <c r="AE162" s="251" t="str">
        <f>IF(ISNUMBER('Transformed 2013'!$AE153),"","X")</f>
        <v/>
      </c>
      <c r="AF162" s="251" t="str">
        <f>IF(ISNUMBER('Transformed 2016'!$AE153),"","X")</f>
        <v/>
      </c>
      <c r="AG162" s="265" t="str">
        <f>IF(ISNUMBER('Transformed 2019 new'!$AE153),"","X")</f>
        <v/>
      </c>
      <c r="AH162" s="251" t="str">
        <f>IF(ISNUMBER('Transformed 2007'!$AG153),"","X")</f>
        <v/>
      </c>
      <c r="AI162" s="251" t="str">
        <f>IF(ISNUMBER('Transformed 2010'!$AG153),"","X")</f>
        <v/>
      </c>
      <c r="AJ162" s="251" t="str">
        <f>IF(ISNUMBER('Transformed 2013'!$AG153),"","X")</f>
        <v/>
      </c>
      <c r="AK162" s="251" t="str">
        <f>IF(ISNUMBER('Transformed 2016'!$AG153),"","X")</f>
        <v/>
      </c>
      <c r="AL162" s="265" t="str">
        <f>IF(ISNUMBER('Transformed 2019 new'!$AG153),"","X")</f>
        <v/>
      </c>
      <c r="AM162" s="251" t="str">
        <f>IF(ISNUMBER('Transformed 2007'!$AI153),"","X")</f>
        <v/>
      </c>
      <c r="AN162" s="251" t="str">
        <f>IF(ISNUMBER('Transformed 2010'!$AI153),"","X")</f>
        <v/>
      </c>
      <c r="AO162" s="251" t="str">
        <f>IF(ISNUMBER('Transformed 2013'!$AI153),"","X")</f>
        <v/>
      </c>
      <c r="AP162" s="251" t="str">
        <f>IF(ISNUMBER('Transformed 2016'!$AI153),"","X")</f>
        <v/>
      </c>
      <c r="AQ162" s="265" t="str">
        <f>IF(ISNUMBER('Transformed 2019 new'!$AI153),"","X")</f>
        <v/>
      </c>
      <c r="AR162" s="251" t="str">
        <f>IF(ISNUMBER('Transformed 2007'!$AK153),"","X")</f>
        <v/>
      </c>
      <c r="AS162" s="251" t="str">
        <f>IF(ISNUMBER('Transformed 2010'!$AK153),"","X")</f>
        <v/>
      </c>
      <c r="AT162" s="251" t="str">
        <f>IF(ISNUMBER('Transformed 2013'!$AK153),"","X")</f>
        <v/>
      </c>
      <c r="AU162" s="251" t="str">
        <f>IF(ISNUMBER('Transformed 2016'!$AK153),"","X")</f>
        <v/>
      </c>
      <c r="AV162" s="265" t="str">
        <f>IF(ISNUMBER('Transformed 2019 new'!$AK153),"","X")</f>
        <v/>
      </c>
      <c r="AW162" s="251" t="str">
        <f>IF(ISNUMBER('Transformed 2007'!$AM153),"","X")</f>
        <v/>
      </c>
      <c r="AX162" s="251" t="str">
        <f>IF(ISNUMBER('Transformed 2010'!$AM153),"","X")</f>
        <v/>
      </c>
      <c r="AY162" s="251" t="str">
        <f>IF(ISNUMBER('Transformed 2013'!$AM153),"","X")</f>
        <v/>
      </c>
      <c r="AZ162" s="251" t="str">
        <f>IF(ISNUMBER('Transformed 2016'!$AM153),"","X")</f>
        <v/>
      </c>
      <c r="BA162" s="265" t="str">
        <f>IF(ISNUMBER('Transformed 2019 new'!$AM153),"","X")</f>
        <v/>
      </c>
      <c r="BB162" s="251" t="str">
        <f>IF(ISNUMBER('Transformed 2007'!$AO153),"","X")</f>
        <v/>
      </c>
      <c r="BC162" s="251" t="str">
        <f>IF(ISNUMBER('Transformed 2010'!$AO153),"","X")</f>
        <v/>
      </c>
      <c r="BD162" s="251" t="str">
        <f>IF(ISNUMBER('Transformed 2013'!$AO153),"","X")</f>
        <v/>
      </c>
      <c r="BE162" s="251" t="str">
        <f>IF(ISNUMBER('Transformed 2016'!$AO153),"","X")</f>
        <v/>
      </c>
      <c r="BF162" s="265" t="str">
        <f>IF(ISNUMBER('Transformed 2019 new'!$AO153),"","X")</f>
        <v/>
      </c>
    </row>
    <row r="163" spans="1:67" s="239" customFormat="1" ht="12.75" x14ac:dyDescent="0.2">
      <c r="A163" s="240" t="s">
        <v>196</v>
      </c>
      <c r="B163" s="225" t="s">
        <v>161</v>
      </c>
      <c r="C163" s="238">
        <f>'Transformed 2007'!Y154</f>
        <v>0.32092907822454625</v>
      </c>
      <c r="D163" s="238">
        <f>'Transformed 2010'!Y154</f>
        <v>0.3188051543297824</v>
      </c>
      <c r="E163" s="238">
        <f>'Transformed 2013'!Y154</f>
        <v>0.4257290802963461</v>
      </c>
      <c r="F163" s="238">
        <f>'Transformed 2016'!Y154</f>
        <v>0.28291300215357146</v>
      </c>
      <c r="G163" s="238">
        <f>'Transformed 2019 new'!Y154</f>
        <v>0.23350886152786679</v>
      </c>
      <c r="H163" s="239">
        <v>1</v>
      </c>
      <c r="Q163" s="250">
        <f t="shared" si="15"/>
        <v>0.99338195246590344</v>
      </c>
      <c r="R163" s="250">
        <f t="shared" si="15"/>
        <v>1.3353895773465385</v>
      </c>
      <c r="S163" s="250">
        <f t="shared" si="15"/>
        <v>0.66453764905286317</v>
      </c>
      <c r="T163" s="250">
        <f t="shared" si="15"/>
        <v>0.82537338245455749</v>
      </c>
      <c r="U163" s="272">
        <f t="shared" si="16"/>
        <v>0.727602692843203</v>
      </c>
      <c r="W163" s="251" t="str">
        <f>IF(ISNUMBER('Transformed 2007'!AE154),IF(ISNUMBER('Transformed 2007'!AG154),IF(ISNUMBER('Transformed 2010'!AI154),IF(ISNUMBER('Transformed 2007'!AK154),IF(ISNUMBER('Transformed 2007'!AM154),IF(ISNUMBER('Transformed 2007'!AO154),"","X"),"X"),"X"),"X"),"X"),"X")</f>
        <v/>
      </c>
      <c r="X163" s="251" t="str">
        <f>IF(ISNUMBER('Transformed 2010'!AE154),IF(ISNUMBER('Transformed 2010'!AG154),IF(ISNUMBER('Transformed 2010'!AI154),IF(ISNUMBER('Transformed 2010'!AK154),IF(ISNUMBER('Transformed 2010'!AM154),IF(ISNUMBER('Transformed 2010'!AO154),"","X"),"X"),"X"),"X"),"X"),"X")</f>
        <v/>
      </c>
      <c r="Y163" s="251" t="str">
        <f>IF(ISNUMBER('Transformed 2013'!AE154),IF(ISNUMBER('Transformed 2013'!AG154),IF(ISNUMBER('Transformed 2013'!AI154),IF(ISNUMBER('Transformed 2013'!AK154),IF(ISNUMBER('Transformed 2013'!AM154),IF(ISNUMBER('Transformed 2013'!AO154),"","X"),"X"),"X"),"X"),"X"),"X")</f>
        <v/>
      </c>
      <c r="Z163" s="251" t="str">
        <f>IF(ISNUMBER('Transformed 2016'!AE154),IF(ISNUMBER('Transformed 2016'!AG154),IF(ISNUMBER('Transformed 2016'!AI154),IF(ISNUMBER('Transformed 2016'!AK154),IF(ISNUMBER('Transformed 2016'!AM154),IF(ISNUMBER('Transformed 2016'!AO154),"","X"),"X"),"X"),"X"),"X"),"X")</f>
        <v/>
      </c>
      <c r="AA163" s="251" t="str">
        <f>IF(ISNUMBER('Transformed 2019 new'!AE154),IF(ISNUMBER('Transformed 2019 new'!AG154),IF(ISNUMBER('Transformed 2019 new'!AI154),IF(ISNUMBER('Transformed 2019 new'!AK154),IF(ISNUMBER('Transformed 2019 new'!AM154),IF(ISNUMBER('Transformed 2019 new'!AO154),"","X"),"X"),"X"),"X"),"X"),"X")</f>
        <v/>
      </c>
      <c r="AB163" s="259"/>
      <c r="AC163" s="251" t="str">
        <f>IF(ISNUMBER('Transformed 2007'!$AE154),"","X")</f>
        <v/>
      </c>
      <c r="AD163" s="251" t="str">
        <f>IF(ISNUMBER('Transformed 2010'!$AE154),"","X")</f>
        <v/>
      </c>
      <c r="AE163" s="251" t="str">
        <f>IF(ISNUMBER('Transformed 2013'!$AE154),"","X")</f>
        <v/>
      </c>
      <c r="AF163" s="251" t="str">
        <f>IF(ISNUMBER('Transformed 2016'!$AE154),"","X")</f>
        <v/>
      </c>
      <c r="AG163" s="265" t="str">
        <f>IF(ISNUMBER('Transformed 2019 new'!$AE154),"","X")</f>
        <v/>
      </c>
      <c r="AH163" s="251" t="str">
        <f>IF(ISNUMBER('Transformed 2007'!$AG154),"","X")</f>
        <v/>
      </c>
      <c r="AI163" s="251" t="str">
        <f>IF(ISNUMBER('Transformed 2010'!$AG154),"","X")</f>
        <v/>
      </c>
      <c r="AJ163" s="251" t="str">
        <f>IF(ISNUMBER('Transformed 2013'!$AG154),"","X")</f>
        <v/>
      </c>
      <c r="AK163" s="251" t="str">
        <f>IF(ISNUMBER('Transformed 2016'!$AG154),"","X")</f>
        <v/>
      </c>
      <c r="AL163" s="265" t="str">
        <f>IF(ISNUMBER('Transformed 2019 new'!$AG154),"","X")</f>
        <v/>
      </c>
      <c r="AM163" s="251" t="str">
        <f>IF(ISNUMBER('Transformed 2007'!$AI154),"","X")</f>
        <v/>
      </c>
      <c r="AN163" s="251" t="str">
        <f>IF(ISNUMBER('Transformed 2010'!$AI154),"","X")</f>
        <v/>
      </c>
      <c r="AO163" s="251" t="str">
        <f>IF(ISNUMBER('Transformed 2013'!$AI154),"","X")</f>
        <v/>
      </c>
      <c r="AP163" s="251" t="str">
        <f>IF(ISNUMBER('Transformed 2016'!$AI154),"","X")</f>
        <v/>
      </c>
      <c r="AQ163" s="265" t="str">
        <f>IF(ISNUMBER('Transformed 2019 new'!$AI154),"","X")</f>
        <v/>
      </c>
      <c r="AR163" s="251" t="str">
        <f>IF(ISNUMBER('Transformed 2007'!$AK154),"","X")</f>
        <v/>
      </c>
      <c r="AS163" s="251" t="str">
        <f>IF(ISNUMBER('Transformed 2010'!$AK154),"","X")</f>
        <v/>
      </c>
      <c r="AT163" s="251" t="str">
        <f>IF(ISNUMBER('Transformed 2013'!$AK154),"","X")</f>
        <v/>
      </c>
      <c r="AU163" s="251" t="str">
        <f>IF(ISNUMBER('Transformed 2016'!$AK154),"","X")</f>
        <v/>
      </c>
      <c r="AV163" s="265" t="str">
        <f>IF(ISNUMBER('Transformed 2019 new'!$AK154),"","X")</f>
        <v/>
      </c>
      <c r="AW163" s="251" t="str">
        <f>IF(ISNUMBER('Transformed 2007'!$AM154),"","X")</f>
        <v/>
      </c>
      <c r="AX163" s="251" t="str">
        <f>IF(ISNUMBER('Transformed 2010'!$AM154),"","X")</f>
        <v/>
      </c>
      <c r="AY163" s="251" t="str">
        <f>IF(ISNUMBER('Transformed 2013'!$AM154),"","X")</f>
        <v/>
      </c>
      <c r="AZ163" s="251" t="str">
        <f>IF(ISNUMBER('Transformed 2016'!$AM154),"","X")</f>
        <v/>
      </c>
      <c r="BA163" s="265" t="str">
        <f>IF(ISNUMBER('Transformed 2019 new'!$AM154),"","X")</f>
        <v/>
      </c>
      <c r="BB163" s="251" t="str">
        <f>IF(ISNUMBER('Transformed 2007'!$AO154),"","X")</f>
        <v/>
      </c>
      <c r="BC163" s="251" t="str">
        <f>IF(ISNUMBER('Transformed 2010'!$AO154),"","X")</f>
        <v/>
      </c>
      <c r="BD163" s="251" t="str">
        <f>IF(ISNUMBER('Transformed 2013'!$AO154),"","X")</f>
        <v/>
      </c>
      <c r="BE163" s="251" t="str">
        <f>IF(ISNUMBER('Transformed 2016'!$AO154),"","X")</f>
        <v/>
      </c>
      <c r="BF163" s="265" t="str">
        <f>IF(ISNUMBER('Transformed 2019 new'!$AO154),"","X")</f>
        <v/>
      </c>
    </row>
    <row r="164" spans="1:67" s="239" customFormat="1" ht="12.75" x14ac:dyDescent="0.2">
      <c r="A164" s="240" t="s">
        <v>162</v>
      </c>
      <c r="B164" s="225" t="s">
        <v>162</v>
      </c>
      <c r="C164" s="238">
        <f>'Transformed 2007'!Y155</f>
        <v>0.35849628302455072</v>
      </c>
      <c r="D164" s="238">
        <f>'Transformed 2010'!Y155</f>
        <v>0.35127228944687222</v>
      </c>
      <c r="E164" s="238">
        <f>'Transformed 2013'!Y155</f>
        <v>0.42643792837365796</v>
      </c>
      <c r="F164" s="238">
        <f>'Transformed 2016'!Y155</f>
        <v>0.39295197330490789</v>
      </c>
      <c r="G164" s="238">
        <f>'Transformed 2019 new'!Y155</f>
        <v>0.35909956495415396</v>
      </c>
      <c r="K164" s="239">
        <v>1</v>
      </c>
      <c r="Q164" s="250">
        <f t="shared" si="15"/>
        <v>0.97984918137300803</v>
      </c>
      <c r="R164" s="250">
        <f t="shared" si="15"/>
        <v>1.2139811228638178</v>
      </c>
      <c r="S164" s="250">
        <f t="shared" si="15"/>
        <v>0.92147519523777288</v>
      </c>
      <c r="T164" s="250">
        <f t="shared" si="15"/>
        <v>0.91385102849582478</v>
      </c>
      <c r="U164" s="272">
        <f t="shared" si="16"/>
        <v>1.0016828122303347</v>
      </c>
      <c r="W164" s="251" t="str">
        <f>IF(ISNUMBER('Transformed 2007'!AE155),IF(ISNUMBER('Transformed 2007'!AG155),IF(ISNUMBER('Transformed 2010'!AI155),IF(ISNUMBER('Transformed 2007'!AK155),IF(ISNUMBER('Transformed 2007'!AM155),IF(ISNUMBER('Transformed 2007'!AO155),"","X"),"X"),"X"),"X"),"X"),"X")</f>
        <v/>
      </c>
      <c r="X164" s="251" t="str">
        <f>IF(ISNUMBER('Transformed 2010'!AE155),IF(ISNUMBER('Transformed 2010'!AG155),IF(ISNUMBER('Transformed 2010'!AI155),IF(ISNUMBER('Transformed 2010'!AK155),IF(ISNUMBER('Transformed 2010'!AM155),IF(ISNUMBER('Transformed 2010'!AO155),"","X"),"X"),"X"),"X"),"X"),"X")</f>
        <v/>
      </c>
      <c r="Y164" s="251" t="str">
        <f>IF(ISNUMBER('Transformed 2013'!AE155),IF(ISNUMBER('Transformed 2013'!AG155),IF(ISNUMBER('Transformed 2013'!AI155),IF(ISNUMBER('Transformed 2013'!AK155),IF(ISNUMBER('Transformed 2013'!AM155),IF(ISNUMBER('Transformed 2013'!AO155),"","X"),"X"),"X"),"X"),"X"),"X")</f>
        <v/>
      </c>
      <c r="Z164" s="251" t="str">
        <f>IF(ISNUMBER('Transformed 2016'!AE155),IF(ISNUMBER('Transformed 2016'!AG155),IF(ISNUMBER('Transformed 2016'!AI155),IF(ISNUMBER('Transformed 2016'!AK155),IF(ISNUMBER('Transformed 2016'!AM155),IF(ISNUMBER('Transformed 2016'!AO155),"","X"),"X"),"X"),"X"),"X"),"X")</f>
        <v/>
      </c>
      <c r="AA164" s="251" t="str">
        <f>IF(ISNUMBER('Transformed 2019 new'!AE155),IF(ISNUMBER('Transformed 2019 new'!AG155),IF(ISNUMBER('Transformed 2019 new'!AI155),IF(ISNUMBER('Transformed 2019 new'!AK155),IF(ISNUMBER('Transformed 2019 new'!AM155),IF(ISNUMBER('Transformed 2019 new'!AO155),"","X"),"X"),"X"),"X"),"X"),"X")</f>
        <v/>
      </c>
      <c r="AB164" s="259"/>
      <c r="AC164" s="251" t="str">
        <f>IF(ISNUMBER('Transformed 2007'!$AE155),"","X")</f>
        <v/>
      </c>
      <c r="AD164" s="251" t="str">
        <f>IF(ISNUMBER('Transformed 2010'!$AE155),"","X")</f>
        <v/>
      </c>
      <c r="AE164" s="251" t="str">
        <f>IF(ISNUMBER('Transformed 2013'!$AE155),"","X")</f>
        <v/>
      </c>
      <c r="AF164" s="251" t="str">
        <f>IF(ISNUMBER('Transformed 2016'!$AE155),"","X")</f>
        <v/>
      </c>
      <c r="AG164" s="265" t="str">
        <f>IF(ISNUMBER('Transformed 2019 new'!$AE155),"","X")</f>
        <v/>
      </c>
      <c r="AH164" s="251" t="str">
        <f>IF(ISNUMBER('Transformed 2007'!$AG155),"","X")</f>
        <v/>
      </c>
      <c r="AI164" s="251" t="str">
        <f>IF(ISNUMBER('Transformed 2010'!$AG155),"","X")</f>
        <v/>
      </c>
      <c r="AJ164" s="251" t="str">
        <f>IF(ISNUMBER('Transformed 2013'!$AG155),"","X")</f>
        <v/>
      </c>
      <c r="AK164" s="251" t="str">
        <f>IF(ISNUMBER('Transformed 2016'!$AG155),"","X")</f>
        <v/>
      </c>
      <c r="AL164" s="265" t="str">
        <f>IF(ISNUMBER('Transformed 2019 new'!$AG155),"","X")</f>
        <v/>
      </c>
      <c r="AM164" s="251" t="str">
        <f>IF(ISNUMBER('Transformed 2007'!$AI155),"","X")</f>
        <v/>
      </c>
      <c r="AN164" s="251" t="str">
        <f>IF(ISNUMBER('Transformed 2010'!$AI155),"","X")</f>
        <v/>
      </c>
      <c r="AO164" s="251" t="str">
        <f>IF(ISNUMBER('Transformed 2013'!$AI155),"","X")</f>
        <v/>
      </c>
      <c r="AP164" s="251" t="str">
        <f>IF(ISNUMBER('Transformed 2016'!$AI155),"","X")</f>
        <v/>
      </c>
      <c r="AQ164" s="265" t="str">
        <f>IF(ISNUMBER('Transformed 2019 new'!$AI155),"","X")</f>
        <v/>
      </c>
      <c r="AR164" s="251" t="str">
        <f>IF(ISNUMBER('Transformed 2007'!$AK155),"","X")</f>
        <v/>
      </c>
      <c r="AS164" s="251" t="str">
        <f>IF(ISNUMBER('Transformed 2010'!$AK155),"","X")</f>
        <v/>
      </c>
      <c r="AT164" s="251" t="str">
        <f>IF(ISNUMBER('Transformed 2013'!$AK155),"","X")</f>
        <v/>
      </c>
      <c r="AU164" s="251" t="str">
        <f>IF(ISNUMBER('Transformed 2016'!$AK155),"","X")</f>
        <v/>
      </c>
      <c r="AV164" s="265" t="str">
        <f>IF(ISNUMBER('Transformed 2019 new'!$AK155),"","X")</f>
        <v/>
      </c>
      <c r="AW164" s="251" t="str">
        <f>IF(ISNUMBER('Transformed 2007'!$AM155),"","X")</f>
        <v/>
      </c>
      <c r="AX164" s="251" t="str">
        <f>IF(ISNUMBER('Transformed 2010'!$AM155),"","X")</f>
        <v/>
      </c>
      <c r="AY164" s="251" t="str">
        <f>IF(ISNUMBER('Transformed 2013'!$AM155),"","X")</f>
        <v/>
      </c>
      <c r="AZ164" s="251" t="str">
        <f>IF(ISNUMBER('Transformed 2016'!$AM155),"","X")</f>
        <v/>
      </c>
      <c r="BA164" s="265" t="str">
        <f>IF(ISNUMBER('Transformed 2019 new'!$AM155),"","X")</f>
        <v/>
      </c>
      <c r="BB164" s="251" t="str">
        <f>IF(ISNUMBER('Transformed 2007'!$AO155),"","X")</f>
        <v/>
      </c>
      <c r="BC164" s="251" t="str">
        <f>IF(ISNUMBER('Transformed 2010'!$AO155),"","X")</f>
        <v/>
      </c>
      <c r="BD164" s="251" t="str">
        <f>IF(ISNUMBER('Transformed 2013'!$AO155),"","X")</f>
        <v/>
      </c>
      <c r="BE164" s="251" t="str">
        <f>IF(ISNUMBER('Transformed 2016'!$AO155),"","X")</f>
        <v/>
      </c>
      <c r="BF164" s="265" t="str">
        <f>IF(ISNUMBER('Transformed 2019 new'!$AO155),"","X")</f>
        <v/>
      </c>
    </row>
    <row r="165" spans="1:67" s="239" customFormat="1" ht="13.5" thickBot="1" x14ac:dyDescent="0.25">
      <c r="A165" s="242" t="s">
        <v>163</v>
      </c>
      <c r="B165" s="227" t="s">
        <v>163</v>
      </c>
      <c r="C165" s="238">
        <f>'Transformed 2007'!Y156</f>
        <v>0.36389086983267482</v>
      </c>
      <c r="D165" s="238">
        <f>'Transformed 2010'!Y156</f>
        <v>0.39584816995499622</v>
      </c>
      <c r="E165" s="238">
        <f>'Transformed 2013'!Y156</f>
        <v>0.43371268921124623</v>
      </c>
      <c r="F165" s="238">
        <f>'Transformed 2016'!Y156</f>
        <v>0.41388093986571056</v>
      </c>
      <c r="G165" s="238">
        <f>'Transformed 2019 new'!Y156</f>
        <v>0.37249477158102928</v>
      </c>
      <c r="K165" s="239">
        <v>1</v>
      </c>
      <c r="Q165" s="250">
        <f t="shared" si="15"/>
        <v>1.0878211100405353</v>
      </c>
      <c r="R165" s="250">
        <f t="shared" si="15"/>
        <v>1.0956541475499426</v>
      </c>
      <c r="S165" s="250">
        <f t="shared" si="15"/>
        <v>0.95427445440528413</v>
      </c>
      <c r="T165" s="250">
        <f t="shared" si="15"/>
        <v>0.90000465279191255</v>
      </c>
      <c r="U165" s="274">
        <f t="shared" si="16"/>
        <v>1.0236441814336006</v>
      </c>
      <c r="W165" s="251" t="str">
        <f>IF(ISNUMBER('Transformed 2007'!AE156),IF(ISNUMBER('Transformed 2007'!AG156),IF(ISNUMBER('Transformed 2010'!AI156),IF(ISNUMBER('Transformed 2007'!AK156),IF(ISNUMBER('Transformed 2007'!AM156),IF(ISNUMBER('Transformed 2007'!AO156),"","X"),"X"),"X"),"X"),"X"),"X")</f>
        <v/>
      </c>
      <c r="X165" s="251" t="str">
        <f>IF(ISNUMBER('Transformed 2010'!AE156),IF(ISNUMBER('Transformed 2010'!AG156),IF(ISNUMBER('Transformed 2010'!AI156),IF(ISNUMBER('Transformed 2010'!AK156),IF(ISNUMBER('Transformed 2010'!AM156),IF(ISNUMBER('Transformed 2010'!AO156),"","X"),"X"),"X"),"X"),"X"),"X")</f>
        <v/>
      </c>
      <c r="Y165" s="251" t="str">
        <f>IF(ISNUMBER('Transformed 2013'!AE156),IF(ISNUMBER('Transformed 2013'!AG156),IF(ISNUMBER('Transformed 2013'!AI156),IF(ISNUMBER('Transformed 2013'!AK156),IF(ISNUMBER('Transformed 2013'!AM156),IF(ISNUMBER('Transformed 2013'!AO156),"","X"),"X"),"X"),"X"),"X"),"X")</f>
        <v/>
      </c>
      <c r="Z165" s="251" t="str">
        <f>IF(ISNUMBER('Transformed 2016'!AE156),IF(ISNUMBER('Transformed 2016'!AG156),IF(ISNUMBER('Transformed 2016'!AI156),IF(ISNUMBER('Transformed 2016'!AK156),IF(ISNUMBER('Transformed 2016'!AM156),IF(ISNUMBER('Transformed 2016'!AO156),"","X"),"X"),"X"),"X"),"X"),"X")</f>
        <v/>
      </c>
      <c r="AA165" s="251" t="str">
        <f>IF(ISNUMBER('Transformed 2019 new'!AE156),IF(ISNUMBER('Transformed 2019 new'!AG156),IF(ISNUMBER('Transformed 2019 new'!AI156),IF(ISNUMBER('Transformed 2019 new'!AK156),IF(ISNUMBER('Transformed 2019 new'!AM156),IF(ISNUMBER('Transformed 2019 new'!AO156),"","X"),"X"),"X"),"X"),"X"),"X")</f>
        <v/>
      </c>
      <c r="AB165" s="259"/>
      <c r="AC165" s="251" t="str">
        <f>IF(ISNUMBER('Transformed 2007'!$AE156),"","X")</f>
        <v/>
      </c>
      <c r="AD165" s="251" t="str">
        <f>IF(ISNUMBER('Transformed 2010'!$AE156),"","X")</f>
        <v/>
      </c>
      <c r="AE165" s="251" t="str">
        <f>IF(ISNUMBER('Transformed 2013'!$AE156),"","X")</f>
        <v/>
      </c>
      <c r="AF165" s="251" t="str">
        <f>IF(ISNUMBER('Transformed 2016'!$AE156),"","X")</f>
        <v/>
      </c>
      <c r="AG165" s="265" t="str">
        <f>IF(ISNUMBER('Transformed 2019 new'!$AE156),"","X")</f>
        <v/>
      </c>
      <c r="AH165" s="251" t="str">
        <f>IF(ISNUMBER('Transformed 2007'!$AG156),"","X")</f>
        <v/>
      </c>
      <c r="AI165" s="251" t="str">
        <f>IF(ISNUMBER('Transformed 2010'!$AG156),"","X")</f>
        <v/>
      </c>
      <c r="AJ165" s="251" t="str">
        <f>IF(ISNUMBER('Transformed 2013'!$AG156),"","X")</f>
        <v/>
      </c>
      <c r="AK165" s="251" t="str">
        <f>IF(ISNUMBER('Transformed 2016'!$AG156),"","X")</f>
        <v/>
      </c>
      <c r="AL165" s="265" t="str">
        <f>IF(ISNUMBER('Transformed 2019 new'!$AG156),"","X")</f>
        <v/>
      </c>
      <c r="AM165" s="251" t="str">
        <f>IF(ISNUMBER('Transformed 2007'!$AI156),"","X")</f>
        <v/>
      </c>
      <c r="AN165" s="251" t="str">
        <f>IF(ISNUMBER('Transformed 2010'!$AI156),"","X")</f>
        <v/>
      </c>
      <c r="AO165" s="251" t="str">
        <f>IF(ISNUMBER('Transformed 2013'!$AI156),"","X")</f>
        <v/>
      </c>
      <c r="AP165" s="251" t="str">
        <f>IF(ISNUMBER('Transformed 2016'!$AI156),"","X")</f>
        <v/>
      </c>
      <c r="AQ165" s="265" t="str">
        <f>IF(ISNUMBER('Transformed 2019 new'!$AI156),"","X")</f>
        <v/>
      </c>
      <c r="AR165" s="251" t="str">
        <f>IF(ISNUMBER('Transformed 2007'!$AK156),"","X")</f>
        <v/>
      </c>
      <c r="AS165" s="251" t="str">
        <f>IF(ISNUMBER('Transformed 2010'!$AK156),"","X")</f>
        <v/>
      </c>
      <c r="AT165" s="251" t="str">
        <f>IF(ISNUMBER('Transformed 2013'!$AK156),"","X")</f>
        <v/>
      </c>
      <c r="AU165" s="251" t="str">
        <f>IF(ISNUMBER('Transformed 2016'!$AK156),"","X")</f>
        <v/>
      </c>
      <c r="AV165" s="265" t="str">
        <f>IF(ISNUMBER('Transformed 2019 new'!$AK156),"","X")</f>
        <v/>
      </c>
      <c r="AW165" s="251" t="str">
        <f>IF(ISNUMBER('Transformed 2007'!$AM156),"","X")</f>
        <v/>
      </c>
      <c r="AX165" s="251" t="str">
        <f>IF(ISNUMBER('Transformed 2010'!$AM156),"","X")</f>
        <v/>
      </c>
      <c r="AY165" s="251" t="str">
        <f>IF(ISNUMBER('Transformed 2013'!$AM156),"","X")</f>
        <v/>
      </c>
      <c r="AZ165" s="251" t="str">
        <f>IF(ISNUMBER('Transformed 2016'!$AM156),"","X")</f>
        <v/>
      </c>
      <c r="BA165" s="265" t="str">
        <f>IF(ISNUMBER('Transformed 2019 new'!$AM156),"","X")</f>
        <v/>
      </c>
      <c r="BB165" s="251" t="str">
        <f>IF(ISNUMBER('Transformed 2007'!$AO156),"","X")</f>
        <v/>
      </c>
      <c r="BC165" s="251" t="str">
        <f>IF(ISNUMBER('Transformed 2010'!$AO156),"","X")</f>
        <v/>
      </c>
      <c r="BD165" s="251" t="str">
        <f>IF(ISNUMBER('Transformed 2013'!$AO156),"","X")</f>
        <v/>
      </c>
      <c r="BE165" s="251" t="str">
        <f>IF(ISNUMBER('Transformed 2016'!$AO156),"","X")</f>
        <v/>
      </c>
      <c r="BF165" s="265" t="str">
        <f>IF(ISNUMBER('Transformed 2019 new'!$AO156),"","X")</f>
        <v/>
      </c>
    </row>
    <row r="166" spans="1:67" ht="12.75" x14ac:dyDescent="0.2">
      <c r="B166" s="247"/>
      <c r="C166" s="247"/>
      <c r="D166" s="247"/>
      <c r="E166" s="248"/>
      <c r="F166" s="248"/>
      <c r="G166" s="248"/>
      <c r="W166" s="252"/>
      <c r="X166" s="252"/>
      <c r="Y166" s="252"/>
      <c r="Z166" s="252"/>
      <c r="AA166" s="252"/>
    </row>
    <row r="167" spans="1:67" ht="12.75" x14ac:dyDescent="0.2">
      <c r="B167" s="247"/>
      <c r="C167" s="247"/>
      <c r="D167" s="247"/>
      <c r="E167" s="248"/>
      <c r="F167" s="248"/>
      <c r="G167" s="248"/>
      <c r="W167" s="252"/>
      <c r="X167" s="252"/>
      <c r="Y167" s="252"/>
      <c r="Z167" s="252"/>
      <c r="AA167" s="252"/>
    </row>
    <row r="168" spans="1:67" s="235" customFormat="1" ht="60" customHeight="1" x14ac:dyDescent="0.2">
      <c r="C168" s="243">
        <v>2007</v>
      </c>
      <c r="D168" s="244">
        <v>2010</v>
      </c>
      <c r="E168" s="245">
        <v>2013</v>
      </c>
      <c r="F168" s="245">
        <v>2016</v>
      </c>
      <c r="G168" s="245">
        <v>2019</v>
      </c>
      <c r="H168" s="236" t="s">
        <v>670</v>
      </c>
      <c r="I168" s="60"/>
      <c r="J168" s="60"/>
      <c r="K168" s="60"/>
      <c r="L168" s="60"/>
      <c r="M168" s="60"/>
      <c r="N168" s="60"/>
      <c r="O168" s="60"/>
      <c r="P168" s="60"/>
      <c r="Q168" s="250"/>
      <c r="R168" s="250"/>
      <c r="S168" s="250"/>
      <c r="T168" s="250"/>
      <c r="U168" s="250"/>
      <c r="W168" s="252"/>
      <c r="X168" s="252"/>
      <c r="Y168" s="252"/>
      <c r="Z168" s="252"/>
      <c r="AA168" s="252"/>
      <c r="AB168" s="260"/>
      <c r="AC168" s="251"/>
      <c r="AD168" s="251"/>
      <c r="AE168" s="251"/>
      <c r="AF168" s="251"/>
      <c r="AG168" s="265"/>
      <c r="AH168" s="251"/>
      <c r="AI168" s="251"/>
      <c r="AJ168" s="251"/>
      <c r="AK168" s="251"/>
      <c r="AL168" s="265"/>
      <c r="AM168" s="251"/>
      <c r="AN168" s="251"/>
      <c r="AO168" s="251"/>
      <c r="AP168" s="251"/>
      <c r="AQ168" s="265"/>
      <c r="AR168" s="251"/>
      <c r="AS168" s="251"/>
      <c r="AT168" s="251"/>
      <c r="AU168" s="251"/>
      <c r="AV168" s="265"/>
      <c r="AW168" s="251"/>
      <c r="AX168" s="251"/>
      <c r="AY168" s="251"/>
      <c r="AZ168" s="251"/>
      <c r="BA168" s="265"/>
      <c r="BB168" s="251"/>
      <c r="BC168" s="251"/>
      <c r="BD168" s="251"/>
      <c r="BE168" s="251"/>
      <c r="BF168" s="265"/>
      <c r="BG168" s="60"/>
      <c r="BH168" s="60"/>
      <c r="BI168" s="60"/>
      <c r="BJ168" s="60"/>
      <c r="BK168" s="60"/>
      <c r="BL168" s="60"/>
      <c r="BM168" s="60"/>
      <c r="BN168" s="60"/>
      <c r="BO168" s="60"/>
    </row>
    <row r="169" spans="1:67" s="239" customFormat="1" ht="13.5" thickBot="1" x14ac:dyDescent="0.25">
      <c r="A169" s="240" t="s">
        <v>14</v>
      </c>
      <c r="B169" s="225" t="s">
        <v>14</v>
      </c>
      <c r="C169" s="238">
        <f t="shared" ref="C169:G169" si="17">C14</f>
        <v>0.54573140053513813</v>
      </c>
      <c r="D169" s="238">
        <f t="shared" si="17"/>
        <v>0.55757295402724472</v>
      </c>
      <c r="E169" s="238">
        <f t="shared" si="17"/>
        <v>0.55100679628885185</v>
      </c>
      <c r="F169" s="238">
        <f t="shared" si="17"/>
        <v>0.56706472462531676</v>
      </c>
      <c r="G169" s="238">
        <f t="shared" si="17"/>
        <v>0.58058088777711736</v>
      </c>
      <c r="H169" s="239">
        <v>1</v>
      </c>
      <c r="I169" s="60"/>
      <c r="J169" s="60"/>
      <c r="K169" s="60"/>
      <c r="L169" s="60"/>
      <c r="M169" s="60"/>
      <c r="N169" s="60"/>
      <c r="O169" s="60"/>
      <c r="P169" s="60"/>
      <c r="Q169" s="250">
        <f t="shared" ref="Q169:T183" si="18">D169/C169</f>
        <v>1.0216985012782751</v>
      </c>
      <c r="R169" s="250">
        <f t="shared" si="18"/>
        <v>0.98822367962619651</v>
      </c>
      <c r="S169" s="250">
        <f t="shared" si="18"/>
        <v>1.0291428861578813</v>
      </c>
      <c r="T169" s="250">
        <f t="shared" si="18"/>
        <v>1.0238353093833006</v>
      </c>
      <c r="U169" s="274">
        <f t="shared" ref="U169:U183" si="19">G169/C169</f>
        <v>1.0638583141959692</v>
      </c>
      <c r="W169" s="252"/>
      <c r="X169" s="252"/>
      <c r="Y169" s="252"/>
      <c r="Z169" s="252"/>
      <c r="AA169" s="252"/>
      <c r="AB169" s="260"/>
      <c r="AC169" s="251"/>
      <c r="AD169" s="251"/>
      <c r="AE169" s="251"/>
      <c r="AF169" s="251"/>
      <c r="AG169" s="265"/>
      <c r="AH169" s="251"/>
      <c r="AI169" s="251"/>
      <c r="AJ169" s="251"/>
      <c r="AK169" s="251"/>
      <c r="AL169" s="265"/>
      <c r="AM169" s="251"/>
      <c r="AN169" s="251"/>
      <c r="AO169" s="251"/>
      <c r="AP169" s="251"/>
      <c r="AQ169" s="265"/>
      <c r="AR169" s="251"/>
      <c r="AS169" s="251"/>
      <c r="AT169" s="251"/>
      <c r="AU169" s="251"/>
      <c r="AV169" s="265"/>
      <c r="AW169" s="251"/>
      <c r="AX169" s="251"/>
      <c r="AY169" s="251"/>
      <c r="AZ169" s="251"/>
      <c r="BA169" s="265"/>
      <c r="BB169" s="251"/>
      <c r="BC169" s="251"/>
      <c r="BD169" s="251"/>
      <c r="BE169" s="251"/>
      <c r="BF169" s="265"/>
      <c r="BG169" s="60"/>
      <c r="BH169" s="60"/>
      <c r="BI169" s="60"/>
      <c r="BJ169" s="60"/>
      <c r="BK169" s="60"/>
      <c r="BL169" s="60"/>
      <c r="BM169" s="60"/>
      <c r="BN169" s="60"/>
      <c r="BO169" s="60"/>
    </row>
    <row r="170" spans="1:67" s="239" customFormat="1" ht="13.5" thickBot="1" x14ac:dyDescent="0.25">
      <c r="A170" s="240" t="s">
        <v>21</v>
      </c>
      <c r="B170" s="225" t="s">
        <v>21</v>
      </c>
      <c r="C170" s="238">
        <f t="shared" ref="C170:G170" si="20">C21</f>
        <v>0.56175943559017849</v>
      </c>
      <c r="D170" s="238">
        <f t="shared" si="20"/>
        <v>0.6165181920160715</v>
      </c>
      <c r="E170" s="238">
        <f t="shared" si="20"/>
        <v>0.61322906275714295</v>
      </c>
      <c r="F170" s="238">
        <f t="shared" si="20"/>
        <v>0.67969412104107141</v>
      </c>
      <c r="G170" s="238">
        <f t="shared" si="20"/>
        <v>0.6491805415968166</v>
      </c>
      <c r="H170" s="239">
        <v>1</v>
      </c>
      <c r="I170" s="60"/>
      <c r="J170" s="60"/>
      <c r="K170" s="60"/>
      <c r="L170" s="60"/>
      <c r="M170" s="60"/>
      <c r="N170" s="60"/>
      <c r="O170" s="60"/>
      <c r="P170" s="60"/>
      <c r="Q170" s="250">
        <f t="shared" si="18"/>
        <v>1.0974772348387243</v>
      </c>
      <c r="R170" s="250">
        <f t="shared" si="18"/>
        <v>0.9946649923692068</v>
      </c>
      <c r="S170" s="250">
        <f t="shared" si="18"/>
        <v>1.1083853690578436</v>
      </c>
      <c r="T170" s="250">
        <f t="shared" si="18"/>
        <v>0.95510689514642577</v>
      </c>
      <c r="U170" s="274">
        <f t="shared" si="19"/>
        <v>1.15562018271183</v>
      </c>
      <c r="W170" s="252"/>
      <c r="X170" s="252"/>
      <c r="Y170" s="252"/>
      <c r="Z170" s="252"/>
      <c r="AA170" s="252"/>
      <c r="AB170" s="260"/>
      <c r="AC170" s="251"/>
      <c r="AD170" s="251"/>
      <c r="AE170" s="251"/>
      <c r="AF170" s="251"/>
      <c r="AG170" s="265"/>
      <c r="AH170" s="251"/>
      <c r="AI170" s="251"/>
      <c r="AJ170" s="251"/>
      <c r="AK170" s="251"/>
      <c r="AL170" s="265"/>
      <c r="AM170" s="251"/>
      <c r="AN170" s="251"/>
      <c r="AO170" s="251"/>
      <c r="AP170" s="251"/>
      <c r="AQ170" s="265"/>
      <c r="AR170" s="251"/>
      <c r="AS170" s="251"/>
      <c r="AT170" s="251"/>
      <c r="AU170" s="251"/>
      <c r="AV170" s="265"/>
      <c r="AW170" s="251"/>
      <c r="AX170" s="251"/>
      <c r="AY170" s="251"/>
      <c r="AZ170" s="251"/>
      <c r="BA170" s="265"/>
      <c r="BB170" s="251"/>
      <c r="BC170" s="251"/>
      <c r="BD170" s="251"/>
      <c r="BE170" s="251"/>
      <c r="BF170" s="265"/>
      <c r="BG170" s="60"/>
      <c r="BH170" s="60"/>
      <c r="BI170" s="60"/>
      <c r="BJ170" s="60"/>
      <c r="BK170" s="60"/>
      <c r="BL170" s="60"/>
      <c r="BM170" s="60"/>
      <c r="BN170" s="60"/>
      <c r="BO170" s="60"/>
    </row>
    <row r="171" spans="1:67" s="239" customFormat="1" ht="13.5" thickBot="1" x14ac:dyDescent="0.25">
      <c r="A171" s="240" t="s">
        <v>188</v>
      </c>
      <c r="B171" s="225" t="s">
        <v>53</v>
      </c>
      <c r="C171" s="238">
        <f t="shared" ref="C171:G171" si="21">C53</f>
        <v>0.5187162097043776</v>
      </c>
      <c r="D171" s="238">
        <f t="shared" si="21"/>
        <v>0.50318418999369707</v>
      </c>
      <c r="E171" s="238">
        <f t="shared" si="21"/>
        <v>0.50165746201333983</v>
      </c>
      <c r="F171" s="238">
        <f t="shared" si="21"/>
        <v>0.5226369289070899</v>
      </c>
      <c r="G171" s="238">
        <f t="shared" si="21"/>
        <v>0.54761414648936324</v>
      </c>
      <c r="H171" s="239">
        <v>1</v>
      </c>
      <c r="I171" s="60"/>
      <c r="J171" s="60"/>
      <c r="K171" s="60"/>
      <c r="L171" s="60"/>
      <c r="M171" s="60"/>
      <c r="N171" s="60"/>
      <c r="O171" s="60"/>
      <c r="P171" s="60"/>
      <c r="Q171" s="250">
        <f t="shared" si="18"/>
        <v>0.9700568067469254</v>
      </c>
      <c r="R171" s="250">
        <f t="shared" si="18"/>
        <v>0.9969658665540021</v>
      </c>
      <c r="S171" s="250">
        <f t="shared" si="18"/>
        <v>1.0418203026614048</v>
      </c>
      <c r="T171" s="250">
        <f t="shared" si="18"/>
        <v>1.0477907629575742</v>
      </c>
      <c r="U171" s="274">
        <f t="shared" si="19"/>
        <v>1.0557104949572618</v>
      </c>
      <c r="W171" s="252"/>
      <c r="X171" s="252"/>
      <c r="Y171" s="252"/>
      <c r="Z171" s="252"/>
      <c r="AA171" s="252"/>
      <c r="AB171" s="260"/>
      <c r="AC171" s="251"/>
      <c r="AD171" s="251"/>
      <c r="AE171" s="251"/>
      <c r="AF171" s="251"/>
      <c r="AG171" s="265"/>
      <c r="AH171" s="251"/>
      <c r="AI171" s="251"/>
      <c r="AJ171" s="251"/>
      <c r="AK171" s="251"/>
      <c r="AL171" s="265"/>
      <c r="AM171" s="251"/>
      <c r="AN171" s="251"/>
      <c r="AO171" s="251"/>
      <c r="AP171" s="251"/>
      <c r="AQ171" s="265"/>
      <c r="AR171" s="251"/>
      <c r="AS171" s="251"/>
      <c r="AT171" s="251"/>
      <c r="AU171" s="251"/>
      <c r="AV171" s="265"/>
      <c r="AW171" s="251"/>
      <c r="AX171" s="251"/>
      <c r="AY171" s="251"/>
      <c r="AZ171" s="251"/>
      <c r="BA171" s="265"/>
      <c r="BB171" s="251"/>
      <c r="BC171" s="251"/>
      <c r="BD171" s="251"/>
      <c r="BE171" s="251"/>
      <c r="BF171" s="265"/>
      <c r="BG171" s="60"/>
      <c r="BH171" s="60"/>
      <c r="BI171" s="60"/>
      <c r="BJ171" s="60"/>
      <c r="BK171" s="60"/>
      <c r="BL171" s="60"/>
      <c r="BM171" s="60"/>
      <c r="BN171" s="60"/>
      <c r="BO171" s="60"/>
    </row>
    <row r="172" spans="1:67" s="239" customFormat="1" ht="13.5" thickBot="1" x14ac:dyDescent="0.25">
      <c r="A172" s="240" t="s">
        <v>190</v>
      </c>
      <c r="B172" s="225" t="s">
        <v>75</v>
      </c>
      <c r="C172" s="238">
        <f t="shared" ref="C172:G172" si="22">C75</f>
        <v>0.52900788697403933</v>
      </c>
      <c r="D172" s="238">
        <f t="shared" si="22"/>
        <v>0.53452074485089285</v>
      </c>
      <c r="E172" s="238">
        <f t="shared" si="22"/>
        <v>0.48815947658482139</v>
      </c>
      <c r="F172" s="238">
        <f t="shared" si="22"/>
        <v>0.52129804138214286</v>
      </c>
      <c r="G172" s="238">
        <f t="shared" si="22"/>
        <v>0.49292865646922618</v>
      </c>
      <c r="H172" s="239">
        <v>1</v>
      </c>
      <c r="I172" s="60"/>
      <c r="J172" s="60"/>
      <c r="K172" s="60"/>
      <c r="L172" s="60"/>
      <c r="M172" s="60"/>
      <c r="N172" s="60"/>
      <c r="O172" s="60"/>
      <c r="P172" s="60"/>
      <c r="Q172" s="250">
        <f t="shared" si="18"/>
        <v>1.0104211260599296</v>
      </c>
      <c r="R172" s="250">
        <f t="shared" si="18"/>
        <v>0.91326572689147145</v>
      </c>
      <c r="S172" s="250">
        <f t="shared" si="18"/>
        <v>1.0678847106055585</v>
      </c>
      <c r="T172" s="250">
        <f t="shared" si="18"/>
        <v>0.94557933722962095</v>
      </c>
      <c r="U172" s="274">
        <f t="shared" si="19"/>
        <v>0.93179831266564139</v>
      </c>
      <c r="W172" s="252"/>
      <c r="X172" s="252"/>
      <c r="Y172" s="252"/>
      <c r="Z172" s="252"/>
      <c r="AA172" s="252"/>
      <c r="AB172" s="260"/>
      <c r="AC172" s="251"/>
      <c r="AD172" s="251"/>
      <c r="AE172" s="251"/>
      <c r="AF172" s="251"/>
      <c r="AG172" s="265"/>
      <c r="AH172" s="251"/>
      <c r="AI172" s="251"/>
      <c r="AJ172" s="251"/>
      <c r="AK172" s="251"/>
      <c r="AL172" s="265"/>
      <c r="AM172" s="251"/>
      <c r="AN172" s="251"/>
      <c r="AO172" s="251"/>
      <c r="AP172" s="251"/>
      <c r="AQ172" s="265"/>
      <c r="AR172" s="251"/>
      <c r="AS172" s="251"/>
      <c r="AT172" s="251"/>
      <c r="AU172" s="251"/>
      <c r="AV172" s="265"/>
      <c r="AW172" s="251"/>
      <c r="AX172" s="251"/>
      <c r="AY172" s="251"/>
      <c r="AZ172" s="251"/>
      <c r="BA172" s="265"/>
      <c r="BB172" s="251"/>
      <c r="BC172" s="251"/>
      <c r="BD172" s="251"/>
      <c r="BE172" s="251"/>
      <c r="BF172" s="265"/>
      <c r="BG172" s="60"/>
      <c r="BH172" s="60"/>
      <c r="BI172" s="60"/>
      <c r="BJ172" s="60"/>
      <c r="BK172" s="60"/>
      <c r="BL172" s="60"/>
      <c r="BM172" s="60"/>
      <c r="BN172" s="60"/>
      <c r="BO172" s="60"/>
    </row>
    <row r="173" spans="1:67" s="239" customFormat="1" ht="13.5" thickBot="1" x14ac:dyDescent="0.25">
      <c r="A173" s="240" t="s">
        <v>82</v>
      </c>
      <c r="B173" s="225" t="s">
        <v>82</v>
      </c>
      <c r="C173" s="238">
        <f t="shared" ref="C173:G173" si="23">C82</f>
        <v>0.65657941737068182</v>
      </c>
      <c r="D173" s="238">
        <f t="shared" si="23"/>
        <v>0.65084600150081773</v>
      </c>
      <c r="E173" s="238">
        <f t="shared" si="23"/>
        <v>0.66831455799500938</v>
      </c>
      <c r="F173" s="238">
        <f t="shared" si="23"/>
        <v>0.62399944733581836</v>
      </c>
      <c r="G173" s="238">
        <f t="shared" si="23"/>
        <v>0.62292986774831605</v>
      </c>
      <c r="H173" s="239">
        <v>1</v>
      </c>
      <c r="I173" s="60"/>
      <c r="J173" s="60"/>
      <c r="K173" s="60"/>
      <c r="L173" s="60"/>
      <c r="M173" s="60"/>
      <c r="N173" s="60"/>
      <c r="O173" s="60"/>
      <c r="P173" s="60"/>
      <c r="Q173" s="250">
        <f t="shared" si="18"/>
        <v>0.99126774961538699</v>
      </c>
      <c r="R173" s="250">
        <f t="shared" si="18"/>
        <v>1.0268397692448137</v>
      </c>
      <c r="S173" s="250">
        <f t="shared" si="18"/>
        <v>0.93369123846091362</v>
      </c>
      <c r="T173" s="250">
        <f t="shared" si="18"/>
        <v>0.99828592863011512</v>
      </c>
      <c r="U173" s="274">
        <f t="shared" si="19"/>
        <v>0.94875022163028233</v>
      </c>
      <c r="W173" s="252"/>
      <c r="X173" s="252"/>
      <c r="Y173" s="252"/>
      <c r="Z173" s="252"/>
      <c r="AA173" s="252"/>
      <c r="AB173" s="260"/>
      <c r="AC173" s="251"/>
      <c r="AD173" s="251"/>
      <c r="AE173" s="251"/>
      <c r="AF173" s="251"/>
      <c r="AG173" s="265"/>
      <c r="AH173" s="251"/>
      <c r="AI173" s="251"/>
      <c r="AJ173" s="251"/>
      <c r="AK173" s="251"/>
      <c r="AL173" s="265"/>
      <c r="AM173" s="251"/>
      <c r="AN173" s="251"/>
      <c r="AO173" s="251"/>
      <c r="AP173" s="251"/>
      <c r="AQ173" s="265"/>
      <c r="AR173" s="251"/>
      <c r="AS173" s="251"/>
      <c r="AT173" s="251"/>
      <c r="AU173" s="251"/>
      <c r="AV173" s="265"/>
      <c r="AW173" s="251"/>
      <c r="AX173" s="251"/>
      <c r="AY173" s="251"/>
      <c r="AZ173" s="251"/>
      <c r="BA173" s="265"/>
      <c r="BB173" s="251"/>
      <c r="BC173" s="251"/>
      <c r="BD173" s="251"/>
      <c r="BE173" s="251"/>
      <c r="BF173" s="265"/>
      <c r="BG173" s="60"/>
      <c r="BH173" s="60"/>
      <c r="BI173" s="60"/>
      <c r="BJ173" s="60"/>
      <c r="BK173" s="60"/>
      <c r="BL173" s="60"/>
      <c r="BM173" s="60"/>
      <c r="BN173" s="60"/>
      <c r="BO173" s="60"/>
    </row>
    <row r="174" spans="1:67" s="239" customFormat="1" ht="13.5" thickBot="1" x14ac:dyDescent="0.25">
      <c r="A174" s="240" t="s">
        <v>86</v>
      </c>
      <c r="B174" s="225" t="s">
        <v>86</v>
      </c>
      <c r="C174" s="238">
        <f t="shared" ref="C174:G174" si="24">C86</f>
        <v>0.55046373980028684</v>
      </c>
      <c r="D174" s="238">
        <f t="shared" si="24"/>
        <v>0.55894198211979818</v>
      </c>
      <c r="E174" s="238">
        <f t="shared" si="24"/>
        <v>0.56781433927961966</v>
      </c>
      <c r="F174" s="238">
        <f t="shared" si="24"/>
        <v>0.5872224380090838</v>
      </c>
      <c r="G174" s="238">
        <f t="shared" si="24"/>
        <v>0.60779132979077066</v>
      </c>
      <c r="H174" s="239">
        <v>1</v>
      </c>
      <c r="I174" s="60"/>
      <c r="J174" s="60"/>
      <c r="K174" s="60"/>
      <c r="L174" s="60"/>
      <c r="M174" s="60"/>
      <c r="N174" s="60"/>
      <c r="O174" s="60"/>
      <c r="P174" s="60"/>
      <c r="Q174" s="250">
        <f t="shared" si="18"/>
        <v>1.0154019996350483</v>
      </c>
      <c r="R174" s="250">
        <f t="shared" si="18"/>
        <v>1.0158734849834914</v>
      </c>
      <c r="S174" s="250">
        <f t="shared" si="18"/>
        <v>1.0341803603517428</v>
      </c>
      <c r="T174" s="250">
        <f t="shared" si="18"/>
        <v>1.0350274281947118</v>
      </c>
      <c r="U174" s="274">
        <f t="shared" si="19"/>
        <v>1.1041441712605498</v>
      </c>
      <c r="W174" s="252"/>
      <c r="X174" s="252"/>
      <c r="Y174" s="252"/>
      <c r="Z174" s="252"/>
      <c r="AA174" s="252"/>
      <c r="AB174" s="260"/>
      <c r="AC174" s="251"/>
      <c r="AD174" s="251"/>
      <c r="AE174" s="251"/>
      <c r="AF174" s="251"/>
      <c r="AG174" s="265"/>
      <c r="AH174" s="251"/>
      <c r="AI174" s="251"/>
      <c r="AJ174" s="251"/>
      <c r="AK174" s="251"/>
      <c r="AL174" s="265"/>
      <c r="AM174" s="251"/>
      <c r="AN174" s="251"/>
      <c r="AO174" s="251"/>
      <c r="AP174" s="251"/>
      <c r="AQ174" s="265"/>
      <c r="AR174" s="251"/>
      <c r="AS174" s="251"/>
      <c r="AT174" s="251"/>
      <c r="AU174" s="251"/>
      <c r="AV174" s="265"/>
      <c r="AW174" s="251"/>
      <c r="AX174" s="251"/>
      <c r="AY174" s="251"/>
      <c r="AZ174" s="251"/>
      <c r="BA174" s="265"/>
      <c r="BB174" s="251"/>
      <c r="BC174" s="251"/>
      <c r="BD174" s="251"/>
      <c r="BE174" s="251"/>
      <c r="BF174" s="265"/>
      <c r="BG174" s="60"/>
      <c r="BH174" s="60"/>
      <c r="BI174" s="60"/>
      <c r="BJ174" s="60"/>
      <c r="BK174" s="60"/>
      <c r="BL174" s="60"/>
      <c r="BM174" s="60"/>
      <c r="BN174" s="60"/>
      <c r="BO174" s="60"/>
    </row>
    <row r="175" spans="1:67" s="239" customFormat="1" ht="13.5" thickBot="1" x14ac:dyDescent="0.25">
      <c r="A175" s="240" t="s">
        <v>89</v>
      </c>
      <c r="B175" s="225" t="s">
        <v>89</v>
      </c>
      <c r="C175" s="238">
        <f t="shared" ref="C175:G175" si="25">C90</f>
        <v>0.45132173116392837</v>
      </c>
      <c r="D175" s="238">
        <f t="shared" si="25"/>
        <v>0.44084205704739932</v>
      </c>
      <c r="E175" s="238">
        <f t="shared" si="25"/>
        <v>0.45475182001017955</v>
      </c>
      <c r="F175" s="238">
        <f t="shared" si="25"/>
        <v>0.48544690260181977</v>
      </c>
      <c r="G175" s="238">
        <f t="shared" si="25"/>
        <v>0.50096374292357992</v>
      </c>
      <c r="H175" s="239">
        <v>1</v>
      </c>
      <c r="I175" s="60"/>
      <c r="J175" s="60"/>
      <c r="K175" s="60"/>
      <c r="L175" s="60"/>
      <c r="M175" s="60"/>
      <c r="N175" s="60"/>
      <c r="O175" s="60"/>
      <c r="P175" s="60"/>
      <c r="Q175" s="250">
        <f t="shared" si="18"/>
        <v>0.97678003651740264</v>
      </c>
      <c r="R175" s="250">
        <f t="shared" si="18"/>
        <v>1.0315527131325508</v>
      </c>
      <c r="S175" s="250">
        <f t="shared" si="18"/>
        <v>1.067498537094262</v>
      </c>
      <c r="T175" s="250">
        <f t="shared" si="18"/>
        <v>1.0319640319849515</v>
      </c>
      <c r="U175" s="274">
        <f t="shared" si="19"/>
        <v>1.1099925138362563</v>
      </c>
      <c r="W175" s="252"/>
      <c r="X175" s="252"/>
      <c r="Y175" s="252"/>
      <c r="Z175" s="252"/>
      <c r="AA175" s="252"/>
      <c r="AB175" s="260"/>
      <c r="AC175" s="251"/>
      <c r="AD175" s="251"/>
      <c r="AE175" s="251"/>
      <c r="AF175" s="251"/>
      <c r="AG175" s="265"/>
      <c r="AH175" s="251"/>
      <c r="AI175" s="251"/>
      <c r="AJ175" s="251"/>
      <c r="AK175" s="251"/>
      <c r="AL175" s="265"/>
      <c r="AM175" s="251"/>
      <c r="AN175" s="251"/>
      <c r="AO175" s="251"/>
      <c r="AP175" s="251"/>
      <c r="AQ175" s="265"/>
      <c r="AR175" s="251"/>
      <c r="AS175" s="251"/>
      <c r="AT175" s="251"/>
      <c r="AU175" s="251"/>
      <c r="AV175" s="265"/>
      <c r="AW175" s="251"/>
      <c r="AX175" s="251"/>
      <c r="AY175" s="251"/>
      <c r="AZ175" s="251"/>
      <c r="BA175" s="265"/>
      <c r="BB175" s="251"/>
      <c r="BC175" s="251"/>
      <c r="BD175" s="251"/>
      <c r="BE175" s="251"/>
      <c r="BF175" s="265"/>
      <c r="BG175" s="60"/>
      <c r="BH175" s="60"/>
      <c r="BI175" s="60"/>
      <c r="BJ175" s="60"/>
      <c r="BK175" s="60"/>
      <c r="BL175" s="60"/>
      <c r="BM175" s="60"/>
      <c r="BN175" s="60"/>
      <c r="BO175" s="60"/>
    </row>
    <row r="176" spans="1:67" s="239" customFormat="1" ht="13.5" thickBot="1" x14ac:dyDescent="0.25">
      <c r="A176" s="240" t="s">
        <v>106</v>
      </c>
      <c r="B176" s="225" t="s">
        <v>106</v>
      </c>
      <c r="C176" s="238">
        <f t="shared" ref="C176:G176" si="26">C107</f>
        <v>0.53574408239445825</v>
      </c>
      <c r="D176" s="238">
        <f t="shared" si="26"/>
        <v>0.55355438597992324</v>
      </c>
      <c r="E176" s="238">
        <f t="shared" si="26"/>
        <v>0.58622546354867322</v>
      </c>
      <c r="F176" s="238">
        <f t="shared" si="26"/>
        <v>0.56410986831550691</v>
      </c>
      <c r="G176" s="238">
        <f t="shared" si="26"/>
        <v>0.58691917288375273</v>
      </c>
      <c r="H176" s="239">
        <v>1</v>
      </c>
      <c r="I176" s="60"/>
      <c r="J176" s="60"/>
      <c r="K176" s="60"/>
      <c r="L176" s="60"/>
      <c r="M176" s="60"/>
      <c r="N176" s="60"/>
      <c r="O176" s="60"/>
      <c r="P176" s="60"/>
      <c r="Q176" s="250">
        <f t="shared" si="18"/>
        <v>1.0332440509764726</v>
      </c>
      <c r="R176" s="250">
        <f t="shared" si="18"/>
        <v>1.0590205378120425</v>
      </c>
      <c r="S176" s="250">
        <f t="shared" si="18"/>
        <v>0.96227459124806491</v>
      </c>
      <c r="T176" s="250">
        <f t="shared" si="18"/>
        <v>1.0404341527233991</v>
      </c>
      <c r="U176" s="274">
        <f t="shared" si="19"/>
        <v>1.0955215226280657</v>
      </c>
      <c r="W176" s="252"/>
      <c r="X176" s="252"/>
      <c r="Y176" s="252"/>
      <c r="Z176" s="252"/>
      <c r="AA176" s="252"/>
      <c r="AB176" s="260"/>
      <c r="AC176" s="251"/>
      <c r="AD176" s="251"/>
      <c r="AE176" s="251"/>
      <c r="AF176" s="251"/>
      <c r="AG176" s="265"/>
      <c r="AH176" s="251"/>
      <c r="AI176" s="251"/>
      <c r="AJ176" s="251"/>
      <c r="AK176" s="251"/>
      <c r="AL176" s="265"/>
      <c r="AM176" s="251"/>
      <c r="AN176" s="251"/>
      <c r="AO176" s="251"/>
      <c r="AP176" s="251"/>
      <c r="AQ176" s="265"/>
      <c r="AR176" s="251"/>
      <c r="AS176" s="251"/>
      <c r="AT176" s="251"/>
      <c r="AU176" s="251"/>
      <c r="AV176" s="265"/>
      <c r="AW176" s="251"/>
      <c r="AX176" s="251"/>
      <c r="AY176" s="251"/>
      <c r="AZ176" s="251"/>
      <c r="BA176" s="265"/>
      <c r="BB176" s="251"/>
      <c r="BC176" s="251"/>
      <c r="BD176" s="251"/>
      <c r="BE176" s="251"/>
      <c r="BF176" s="265"/>
      <c r="BG176" s="60"/>
      <c r="BH176" s="60"/>
      <c r="BI176" s="60"/>
      <c r="BJ176" s="60"/>
      <c r="BK176" s="60"/>
      <c r="BL176" s="60"/>
      <c r="BM176" s="60"/>
      <c r="BN176" s="60"/>
      <c r="BO176" s="60"/>
    </row>
    <row r="177" spans="1:67" s="239" customFormat="1" ht="13.5" thickBot="1" x14ac:dyDescent="0.25">
      <c r="A177" s="240" t="s">
        <v>117</v>
      </c>
      <c r="B177" s="64" t="s">
        <v>117</v>
      </c>
      <c r="C177" s="238">
        <f t="shared" ref="C177:G177" si="27">C119</f>
        <v>0.55053959365843896</v>
      </c>
      <c r="D177" s="238">
        <f t="shared" si="27"/>
        <v>0.56736815001298091</v>
      </c>
      <c r="E177" s="238">
        <f t="shared" si="27"/>
        <v>0.62022463037011533</v>
      </c>
      <c r="F177" s="238">
        <f t="shared" si="27"/>
        <v>0.62771408654711114</v>
      </c>
      <c r="G177" s="238">
        <f t="shared" si="27"/>
        <v>0.61943990018296313</v>
      </c>
      <c r="H177" s="239">
        <v>1</v>
      </c>
      <c r="I177" s="60"/>
      <c r="J177" s="60"/>
      <c r="K177" s="60"/>
      <c r="L177" s="60"/>
      <c r="M177" s="60"/>
      <c r="N177" s="60"/>
      <c r="O177" s="60"/>
      <c r="P177" s="60"/>
      <c r="Q177" s="250">
        <f t="shared" si="18"/>
        <v>1.0305673861578475</v>
      </c>
      <c r="R177" s="250">
        <f t="shared" si="18"/>
        <v>1.0931608169332825</v>
      </c>
      <c r="S177" s="250">
        <f t="shared" si="18"/>
        <v>1.0120753930274045</v>
      </c>
      <c r="T177" s="250">
        <f t="shared" si="18"/>
        <v>0.98681854280240533</v>
      </c>
      <c r="U177" s="274">
        <f t="shared" si="19"/>
        <v>1.1251505020132497</v>
      </c>
      <c r="W177" s="252"/>
      <c r="X177" s="252"/>
      <c r="Y177" s="252"/>
      <c r="Z177" s="252"/>
      <c r="AA177" s="252"/>
      <c r="AB177" s="260"/>
      <c r="AC177" s="251"/>
      <c r="AD177" s="251"/>
      <c r="AE177" s="251"/>
      <c r="AF177" s="251"/>
      <c r="AG177" s="265"/>
      <c r="AH177" s="251"/>
      <c r="AI177" s="251"/>
      <c r="AJ177" s="251"/>
      <c r="AK177" s="251"/>
      <c r="AL177" s="265"/>
      <c r="AM177" s="251"/>
      <c r="AN177" s="251"/>
      <c r="AO177" s="251"/>
      <c r="AP177" s="251"/>
      <c r="AQ177" s="265"/>
      <c r="AR177" s="251"/>
      <c r="AS177" s="251"/>
      <c r="AT177" s="251"/>
      <c r="AU177" s="251"/>
      <c r="AV177" s="265"/>
      <c r="AW177" s="251"/>
      <c r="AX177" s="251"/>
      <c r="AY177" s="251"/>
      <c r="AZ177" s="251"/>
      <c r="BA177" s="265"/>
      <c r="BB177" s="251"/>
      <c r="BC177" s="251"/>
      <c r="BD177" s="251"/>
      <c r="BE177" s="251"/>
      <c r="BF177" s="265"/>
      <c r="BG177" s="60"/>
      <c r="BH177" s="60"/>
      <c r="BI177" s="60"/>
      <c r="BJ177" s="60"/>
      <c r="BK177" s="60"/>
      <c r="BL177" s="60"/>
      <c r="BM177" s="60"/>
      <c r="BN177" s="60"/>
      <c r="BO177" s="60"/>
    </row>
    <row r="178" spans="1:67" s="239" customFormat="1" ht="13.5" thickBot="1" x14ac:dyDescent="0.25">
      <c r="A178" s="240" t="s">
        <v>126</v>
      </c>
      <c r="B178" s="225" t="s">
        <v>126</v>
      </c>
      <c r="C178" s="238">
        <f t="shared" ref="C178:G178" si="28">C128</f>
        <v>0.52014275517946429</v>
      </c>
      <c r="D178" s="238">
        <f t="shared" si="28"/>
        <v>0.54149217891696422</v>
      </c>
      <c r="E178" s="238">
        <f t="shared" si="28"/>
        <v>0.61409937470803566</v>
      </c>
      <c r="F178" s="238">
        <f t="shared" si="28"/>
        <v>0.58769211141607136</v>
      </c>
      <c r="G178" s="238">
        <f t="shared" si="28"/>
        <v>0.60257051349803703</v>
      </c>
      <c r="H178" s="239">
        <v>1</v>
      </c>
      <c r="I178" s="60"/>
      <c r="J178" s="60"/>
      <c r="K178" s="60"/>
      <c r="L178" s="60"/>
      <c r="M178" s="60"/>
      <c r="N178" s="60"/>
      <c r="O178" s="60"/>
      <c r="P178" s="60"/>
      <c r="Q178" s="250">
        <f t="shared" si="18"/>
        <v>1.041045315973177</v>
      </c>
      <c r="R178" s="250">
        <f t="shared" si="18"/>
        <v>1.1340872474581123</v>
      </c>
      <c r="S178" s="250">
        <f t="shared" si="18"/>
        <v>0.9569983875907393</v>
      </c>
      <c r="T178" s="250">
        <f t="shared" si="18"/>
        <v>1.0253166612124764</v>
      </c>
      <c r="U178" s="274">
        <f t="shared" si="19"/>
        <v>1.1584714148140596</v>
      </c>
      <c r="W178" s="252"/>
      <c r="X178" s="252"/>
      <c r="Y178" s="252"/>
      <c r="Z178" s="252"/>
      <c r="AA178" s="252"/>
      <c r="AB178" s="260"/>
      <c r="AC178" s="251"/>
      <c r="AD178" s="251"/>
      <c r="AE178" s="251"/>
      <c r="AF178" s="251"/>
      <c r="AG178" s="265"/>
      <c r="AH178" s="251"/>
      <c r="AI178" s="251"/>
      <c r="AJ178" s="251"/>
      <c r="AK178" s="251"/>
      <c r="AL178" s="265"/>
      <c r="AM178" s="251"/>
      <c r="AN178" s="251"/>
      <c r="AO178" s="251"/>
      <c r="AP178" s="251"/>
      <c r="AQ178" s="265"/>
      <c r="AR178" s="251"/>
      <c r="AS178" s="251"/>
      <c r="AT178" s="251"/>
      <c r="AU178" s="251"/>
      <c r="AV178" s="265"/>
      <c r="AW178" s="251"/>
      <c r="AX178" s="251"/>
      <c r="AY178" s="251"/>
      <c r="AZ178" s="251"/>
      <c r="BA178" s="265"/>
      <c r="BB178" s="251"/>
      <c r="BC178" s="251"/>
      <c r="BD178" s="251"/>
      <c r="BE178" s="251"/>
      <c r="BF178" s="265"/>
      <c r="BG178" s="60"/>
      <c r="BH178" s="60"/>
      <c r="BI178" s="60"/>
      <c r="BJ178" s="60"/>
      <c r="BK178" s="60"/>
      <c r="BL178" s="60"/>
      <c r="BM178" s="60"/>
      <c r="BN178" s="60"/>
      <c r="BO178" s="60"/>
    </row>
    <row r="179" spans="1:67" s="239" customFormat="1" ht="13.5" thickBot="1" x14ac:dyDescent="0.25">
      <c r="A179" s="240" t="s">
        <v>130</v>
      </c>
      <c r="B179" s="225" t="s">
        <v>130</v>
      </c>
      <c r="C179" s="238">
        <f t="shared" ref="C179:G179" si="29">C132</f>
        <v>0.58360989818159037</v>
      </c>
      <c r="D179" s="238">
        <f t="shared" si="29"/>
        <v>0.62752064802176899</v>
      </c>
      <c r="E179" s="238">
        <f t="shared" si="29"/>
        <v>0.6432638404056974</v>
      </c>
      <c r="F179" s="238">
        <f t="shared" si="29"/>
        <v>0.64829310111373317</v>
      </c>
      <c r="G179" s="238">
        <f t="shared" si="29"/>
        <v>0.66688735451195247</v>
      </c>
      <c r="H179" s="239">
        <v>1</v>
      </c>
      <c r="I179" s="60"/>
      <c r="J179" s="60"/>
      <c r="K179" s="60"/>
      <c r="L179" s="60"/>
      <c r="M179" s="60"/>
      <c r="N179" s="60"/>
      <c r="O179" s="60"/>
      <c r="P179" s="60"/>
      <c r="Q179" s="250">
        <f t="shared" si="18"/>
        <v>1.0752398990781267</v>
      </c>
      <c r="R179" s="250">
        <f t="shared" si="18"/>
        <v>1.0250879272794577</v>
      </c>
      <c r="S179" s="250">
        <f t="shared" si="18"/>
        <v>1.0078183482299641</v>
      </c>
      <c r="T179" s="250">
        <f t="shared" si="18"/>
        <v>1.0286818622105887</v>
      </c>
      <c r="U179" s="274">
        <f t="shared" si="19"/>
        <v>1.1426937010318667</v>
      </c>
      <c r="W179" s="252"/>
      <c r="X179" s="252"/>
      <c r="Y179" s="252"/>
      <c r="Z179" s="252"/>
      <c r="AA179" s="252"/>
      <c r="AB179" s="260"/>
      <c r="AC179" s="251"/>
      <c r="AD179" s="251"/>
      <c r="AE179" s="251"/>
      <c r="AF179" s="251"/>
      <c r="AG179" s="265"/>
      <c r="AH179" s="251"/>
      <c r="AI179" s="251"/>
      <c r="AJ179" s="251"/>
      <c r="AK179" s="251"/>
      <c r="AL179" s="265"/>
      <c r="AM179" s="251"/>
      <c r="AN179" s="251"/>
      <c r="AO179" s="251"/>
      <c r="AP179" s="251"/>
      <c r="AQ179" s="265"/>
      <c r="AR179" s="251"/>
      <c r="AS179" s="251"/>
      <c r="AT179" s="251"/>
      <c r="AU179" s="251"/>
      <c r="AV179" s="265"/>
      <c r="AW179" s="251"/>
      <c r="AX179" s="251"/>
      <c r="AY179" s="251"/>
      <c r="AZ179" s="251"/>
      <c r="BA179" s="265"/>
      <c r="BB179" s="251"/>
      <c r="BC179" s="251"/>
      <c r="BD179" s="251"/>
      <c r="BE179" s="251"/>
      <c r="BF179" s="265"/>
      <c r="BG179" s="60"/>
      <c r="BH179" s="60"/>
      <c r="BI179" s="60"/>
      <c r="BJ179" s="60"/>
      <c r="BK179" s="60"/>
      <c r="BL179" s="60"/>
      <c r="BM179" s="60"/>
      <c r="BN179" s="60"/>
      <c r="BO179" s="60"/>
    </row>
    <row r="180" spans="1:67" s="239" customFormat="1" ht="13.5" thickBot="1" x14ac:dyDescent="0.25">
      <c r="A180" s="240" t="s">
        <v>151</v>
      </c>
      <c r="B180" s="225" t="s">
        <v>151</v>
      </c>
      <c r="C180" s="238">
        <f t="shared" ref="C180:G180" si="30">C153</f>
        <v>0.64358611700958268</v>
      </c>
      <c r="D180" s="238">
        <f t="shared" si="30"/>
        <v>0.62324497771761844</v>
      </c>
      <c r="E180" s="238">
        <f t="shared" si="30"/>
        <v>0.58544720215868984</v>
      </c>
      <c r="F180" s="238">
        <f t="shared" si="30"/>
        <v>0.52287736324292067</v>
      </c>
      <c r="G180" s="238">
        <f t="shared" si="30"/>
        <v>0.59837302116008872</v>
      </c>
      <c r="H180" s="239">
        <v>1</v>
      </c>
      <c r="I180" s="60"/>
      <c r="J180" s="60"/>
      <c r="K180" s="60"/>
      <c r="L180" s="60"/>
      <c r="M180" s="60"/>
      <c r="N180" s="60"/>
      <c r="O180" s="60"/>
      <c r="P180" s="60"/>
      <c r="Q180" s="250">
        <f t="shared" si="18"/>
        <v>0.96839406762457969</v>
      </c>
      <c r="R180" s="250">
        <f t="shared" si="18"/>
        <v>0.93935326090015581</v>
      </c>
      <c r="S180" s="250">
        <f t="shared" si="18"/>
        <v>0.89312471101568414</v>
      </c>
      <c r="T180" s="250">
        <f t="shared" si="18"/>
        <v>1.1443850187909053</v>
      </c>
      <c r="U180" s="274">
        <f t="shared" si="19"/>
        <v>0.92974818030634931</v>
      </c>
      <c r="W180" s="252"/>
      <c r="X180" s="252"/>
      <c r="Y180" s="252"/>
      <c r="Z180" s="252"/>
      <c r="AA180" s="252"/>
      <c r="AB180" s="260"/>
      <c r="AC180" s="251"/>
      <c r="AD180" s="251"/>
      <c r="AE180" s="251"/>
      <c r="AF180" s="251"/>
      <c r="AG180" s="265"/>
      <c r="AH180" s="251"/>
      <c r="AI180" s="251"/>
      <c r="AJ180" s="251"/>
      <c r="AK180" s="251"/>
      <c r="AL180" s="265"/>
      <c r="AM180" s="251"/>
      <c r="AN180" s="251"/>
      <c r="AO180" s="251"/>
      <c r="AP180" s="251"/>
      <c r="AQ180" s="265"/>
      <c r="AR180" s="251"/>
      <c r="AS180" s="251"/>
      <c r="AT180" s="251"/>
      <c r="AU180" s="251"/>
      <c r="AV180" s="265"/>
      <c r="AW180" s="251"/>
      <c r="AX180" s="251"/>
      <c r="AY180" s="251"/>
      <c r="AZ180" s="251"/>
      <c r="BA180" s="265"/>
      <c r="BB180" s="251"/>
      <c r="BC180" s="251"/>
      <c r="BD180" s="251"/>
      <c r="BE180" s="251"/>
      <c r="BF180" s="265"/>
      <c r="BG180" s="60"/>
      <c r="BH180" s="60"/>
      <c r="BI180" s="60"/>
      <c r="BJ180" s="60"/>
      <c r="BK180" s="60"/>
      <c r="BL180" s="60"/>
      <c r="BM180" s="60"/>
      <c r="BN180" s="60"/>
      <c r="BO180" s="60"/>
    </row>
    <row r="181" spans="1:67" s="239" customFormat="1" ht="13.5" thickBot="1" x14ac:dyDescent="0.25">
      <c r="A181" s="240" t="s">
        <v>152</v>
      </c>
      <c r="B181" s="225" t="s">
        <v>152</v>
      </c>
      <c r="C181" s="238">
        <f t="shared" ref="C181:G181" si="31">C154</f>
        <v>0.59534719029173211</v>
      </c>
      <c r="D181" s="238">
        <f t="shared" si="31"/>
        <v>0.59670803454798216</v>
      </c>
      <c r="E181" s="238">
        <f t="shared" si="31"/>
        <v>0.62256633454173216</v>
      </c>
      <c r="F181" s="238">
        <f t="shared" si="31"/>
        <v>0.61142367802476771</v>
      </c>
      <c r="G181" s="238">
        <f t="shared" si="31"/>
        <v>0.63411142105842944</v>
      </c>
      <c r="H181" s="239">
        <v>1</v>
      </c>
      <c r="I181" s="60"/>
      <c r="J181" s="60"/>
      <c r="K181" s="60"/>
      <c r="L181" s="60"/>
      <c r="M181" s="60"/>
      <c r="N181" s="60"/>
      <c r="O181" s="60"/>
      <c r="P181" s="60"/>
      <c r="Q181" s="250">
        <f t="shared" si="18"/>
        <v>1.0022857994098926</v>
      </c>
      <c r="R181" s="250">
        <f t="shared" si="18"/>
        <v>1.0433349284685569</v>
      </c>
      <c r="S181" s="250">
        <f t="shared" si="18"/>
        <v>0.98210205740539036</v>
      </c>
      <c r="T181" s="250">
        <f t="shared" si="18"/>
        <v>1.0371064187552492</v>
      </c>
      <c r="U181" s="274">
        <f t="shared" si="19"/>
        <v>1.065111973985637</v>
      </c>
      <c r="W181" s="252"/>
      <c r="X181" s="252"/>
      <c r="Y181" s="252"/>
      <c r="Z181" s="252"/>
      <c r="AA181" s="252"/>
      <c r="AB181" s="260"/>
      <c r="AC181" s="251"/>
      <c r="AD181" s="251"/>
      <c r="AE181" s="251"/>
      <c r="AF181" s="251"/>
      <c r="AG181" s="265"/>
      <c r="AH181" s="251"/>
      <c r="AI181" s="251"/>
      <c r="AJ181" s="251"/>
      <c r="AK181" s="251"/>
      <c r="AL181" s="265"/>
      <c r="AM181" s="251"/>
      <c r="AN181" s="251"/>
      <c r="AO181" s="251"/>
      <c r="AP181" s="251"/>
      <c r="AQ181" s="265"/>
      <c r="AR181" s="251"/>
      <c r="AS181" s="251"/>
      <c r="AT181" s="251"/>
      <c r="AU181" s="251"/>
      <c r="AV181" s="265"/>
      <c r="AW181" s="251"/>
      <c r="AX181" s="251"/>
      <c r="AY181" s="251"/>
      <c r="AZ181" s="251"/>
      <c r="BA181" s="265"/>
      <c r="BB181" s="251"/>
      <c r="BC181" s="251"/>
      <c r="BD181" s="251"/>
      <c r="BE181" s="251"/>
      <c r="BF181" s="265"/>
      <c r="BG181" s="60"/>
      <c r="BH181" s="60"/>
      <c r="BI181" s="60"/>
      <c r="BJ181" s="60"/>
      <c r="BK181" s="60"/>
      <c r="BL181" s="60"/>
      <c r="BM181" s="60"/>
      <c r="BN181" s="60"/>
      <c r="BO181" s="60"/>
    </row>
    <row r="182" spans="1:67" s="239" customFormat="1" ht="13.5" thickBot="1" x14ac:dyDescent="0.25">
      <c r="A182" s="240" t="s">
        <v>155</v>
      </c>
      <c r="B182" s="225" t="s">
        <v>155</v>
      </c>
      <c r="C182" s="238">
        <f t="shared" ref="C182:G182" si="32">C157</f>
        <v>0.56166639873832869</v>
      </c>
      <c r="D182" s="238">
        <f t="shared" si="32"/>
        <v>0.61675366499011441</v>
      </c>
      <c r="E182" s="238">
        <f t="shared" si="32"/>
        <v>0.64840433384287022</v>
      </c>
      <c r="F182" s="238">
        <f t="shared" si="32"/>
        <v>0.65386811729827032</v>
      </c>
      <c r="G182" s="238">
        <f t="shared" si="32"/>
        <v>0.61530149394282407</v>
      </c>
      <c r="H182" s="239">
        <v>1</v>
      </c>
      <c r="I182" s="60"/>
      <c r="J182" s="60"/>
      <c r="K182" s="60"/>
      <c r="L182" s="60"/>
      <c r="M182" s="60"/>
      <c r="N182" s="60"/>
      <c r="O182" s="60"/>
      <c r="P182" s="60"/>
      <c r="Q182" s="250">
        <f t="shared" si="18"/>
        <v>1.0980782656315711</v>
      </c>
      <c r="R182" s="250">
        <f t="shared" si="18"/>
        <v>1.0513181690671642</v>
      </c>
      <c r="S182" s="250">
        <f t="shared" si="18"/>
        <v>1.0084265066876066</v>
      </c>
      <c r="T182" s="250">
        <f t="shared" si="18"/>
        <v>0.94101773379806253</v>
      </c>
      <c r="U182" s="274">
        <f t="shared" si="19"/>
        <v>1.0954927966582582</v>
      </c>
      <c r="W182" s="252"/>
      <c r="X182" s="252"/>
      <c r="Y182" s="252"/>
      <c r="Z182" s="252"/>
      <c r="AA182" s="252"/>
      <c r="AB182" s="260"/>
      <c r="AC182" s="251"/>
      <c r="AD182" s="251"/>
      <c r="AE182" s="251"/>
      <c r="AF182" s="251"/>
      <c r="AG182" s="265"/>
      <c r="AH182" s="251"/>
      <c r="AI182" s="251"/>
      <c r="AJ182" s="251"/>
      <c r="AK182" s="251"/>
      <c r="AL182" s="265"/>
      <c r="AM182" s="251"/>
      <c r="AN182" s="251"/>
      <c r="AO182" s="251"/>
      <c r="AP182" s="251"/>
      <c r="AQ182" s="265"/>
      <c r="AR182" s="251"/>
      <c r="AS182" s="251"/>
      <c r="AT182" s="251"/>
      <c r="AU182" s="251"/>
      <c r="AV182" s="265"/>
      <c r="AW182" s="251"/>
      <c r="AX182" s="251"/>
      <c r="AY182" s="251"/>
      <c r="AZ182" s="251"/>
      <c r="BA182" s="265"/>
      <c r="BB182" s="251"/>
      <c r="BC182" s="251"/>
      <c r="BD182" s="251"/>
      <c r="BE182" s="251"/>
      <c r="BF182" s="265"/>
      <c r="BG182" s="60"/>
      <c r="BH182" s="60"/>
      <c r="BI182" s="60"/>
      <c r="BJ182" s="60"/>
      <c r="BK182" s="60"/>
      <c r="BL182" s="60"/>
      <c r="BM182" s="60"/>
      <c r="BN182" s="60"/>
      <c r="BO182" s="60"/>
    </row>
    <row r="183" spans="1:67" s="239" customFormat="1" ht="13.5" thickBot="1" x14ac:dyDescent="0.25">
      <c r="A183" s="240" t="s">
        <v>196</v>
      </c>
      <c r="B183" s="225" t="s">
        <v>161</v>
      </c>
      <c r="C183" s="238">
        <f t="shared" ref="C183:G183" si="33">C163</f>
        <v>0.32092907822454625</v>
      </c>
      <c r="D183" s="238">
        <f t="shared" si="33"/>
        <v>0.3188051543297824</v>
      </c>
      <c r="E183" s="238">
        <f t="shared" si="33"/>
        <v>0.4257290802963461</v>
      </c>
      <c r="F183" s="238">
        <f t="shared" si="33"/>
        <v>0.28291300215357146</v>
      </c>
      <c r="G183" s="238">
        <f t="shared" si="33"/>
        <v>0.23350886152786679</v>
      </c>
      <c r="H183" s="239">
        <v>1</v>
      </c>
      <c r="I183" s="60"/>
      <c r="J183" s="60"/>
      <c r="K183" s="60"/>
      <c r="L183" s="60"/>
      <c r="M183" s="60"/>
      <c r="N183" s="60"/>
      <c r="O183" s="60"/>
      <c r="P183" s="60"/>
      <c r="Q183" s="250">
        <f t="shared" si="18"/>
        <v>0.99338195246590344</v>
      </c>
      <c r="R183" s="250">
        <f t="shared" si="18"/>
        <v>1.3353895773465385</v>
      </c>
      <c r="S183" s="250">
        <f t="shared" si="18"/>
        <v>0.66453764905286317</v>
      </c>
      <c r="T183" s="250">
        <f t="shared" si="18"/>
        <v>0.82537338245455749</v>
      </c>
      <c r="U183" s="274">
        <f t="shared" si="19"/>
        <v>0.727602692843203</v>
      </c>
      <c r="W183" s="252"/>
      <c r="X183" s="252"/>
      <c r="Y183" s="252"/>
      <c r="Z183" s="252"/>
      <c r="AA183" s="252"/>
      <c r="AB183" s="260"/>
      <c r="AC183" s="251"/>
      <c r="AD183" s="251"/>
      <c r="AE183" s="251"/>
      <c r="AF183" s="251"/>
      <c r="AG183" s="265"/>
      <c r="AH183" s="251"/>
      <c r="AI183" s="251"/>
      <c r="AJ183" s="251"/>
      <c r="AK183" s="251"/>
      <c r="AL183" s="265"/>
      <c r="AM183" s="251"/>
      <c r="AN183" s="251"/>
      <c r="AO183" s="251"/>
      <c r="AP183" s="251"/>
      <c r="AQ183" s="265"/>
      <c r="AR183" s="251"/>
      <c r="AS183" s="251"/>
      <c r="AT183" s="251"/>
      <c r="AU183" s="251"/>
      <c r="AV183" s="265"/>
      <c r="AW183" s="251"/>
      <c r="AX183" s="251"/>
      <c r="AY183" s="251"/>
      <c r="AZ183" s="251"/>
      <c r="BA183" s="265"/>
      <c r="BB183" s="251"/>
      <c r="BC183" s="251"/>
      <c r="BD183" s="251"/>
      <c r="BE183" s="251"/>
      <c r="BF183" s="265"/>
      <c r="BG183" s="60"/>
      <c r="BH183" s="60"/>
      <c r="BI183" s="60"/>
      <c r="BJ183" s="60"/>
      <c r="BK183" s="60"/>
      <c r="BL183" s="60"/>
      <c r="BM183" s="60"/>
      <c r="BN183" s="60"/>
      <c r="BO183" s="60"/>
    </row>
    <row r="184" spans="1:67" ht="12.75" x14ac:dyDescent="0.2">
      <c r="B184" s="247"/>
      <c r="C184" s="247"/>
      <c r="D184" s="247"/>
      <c r="E184" s="248"/>
      <c r="F184" s="248"/>
      <c r="G184" s="248"/>
      <c r="W184" s="252"/>
      <c r="X184" s="252"/>
      <c r="Y184" s="252"/>
      <c r="Z184" s="252"/>
      <c r="AA184" s="252"/>
    </row>
    <row r="185" spans="1:67" ht="12.75" x14ac:dyDescent="0.2">
      <c r="B185" s="247"/>
      <c r="C185" s="247"/>
      <c r="D185" s="247"/>
      <c r="E185" s="248"/>
      <c r="F185" s="248"/>
      <c r="G185" s="248"/>
      <c r="W185" s="252"/>
      <c r="X185" s="252"/>
      <c r="Y185" s="252"/>
      <c r="Z185" s="252"/>
      <c r="AA185" s="252"/>
    </row>
    <row r="186" spans="1:67" ht="12.75" x14ac:dyDescent="0.2">
      <c r="B186" s="247"/>
      <c r="C186" s="247"/>
      <c r="D186" s="247"/>
      <c r="E186" s="248"/>
      <c r="F186" s="248"/>
      <c r="G186" s="248"/>
      <c r="W186" s="252"/>
      <c r="X186" s="252"/>
      <c r="Y186" s="252"/>
      <c r="Z186" s="252"/>
      <c r="AA186" s="252"/>
    </row>
    <row r="187" spans="1:67" ht="12.75" x14ac:dyDescent="0.2">
      <c r="B187" s="247"/>
      <c r="C187" s="247"/>
      <c r="D187" s="247"/>
      <c r="E187" s="248"/>
      <c r="F187" s="248"/>
      <c r="G187" s="248"/>
      <c r="W187" s="252"/>
      <c r="X187" s="252"/>
      <c r="Y187" s="252"/>
      <c r="Z187" s="252"/>
      <c r="AA187" s="252"/>
    </row>
    <row r="188" spans="1:67" ht="12.75" x14ac:dyDescent="0.2">
      <c r="B188" s="247"/>
      <c r="C188" s="247"/>
      <c r="D188" s="247"/>
      <c r="E188" s="248"/>
      <c r="F188" s="248"/>
      <c r="G188" s="248"/>
      <c r="W188" s="252"/>
      <c r="X188" s="252"/>
      <c r="Y188" s="252"/>
      <c r="Z188" s="252"/>
      <c r="AA188" s="252"/>
    </row>
    <row r="189" spans="1:67" ht="12.75" x14ac:dyDescent="0.2">
      <c r="B189" s="247"/>
      <c r="C189" s="247"/>
      <c r="D189" s="247"/>
      <c r="E189" s="248"/>
      <c r="F189" s="248"/>
      <c r="G189" s="248"/>
      <c r="W189" s="252"/>
      <c r="X189" s="252"/>
      <c r="Y189" s="252"/>
      <c r="Z189" s="252"/>
      <c r="AA189" s="252"/>
    </row>
    <row r="190" spans="1:67" ht="12.75" x14ac:dyDescent="0.2">
      <c r="B190" s="247"/>
      <c r="C190" s="247"/>
      <c r="D190" s="247"/>
      <c r="E190" s="248"/>
      <c r="F190" s="248"/>
      <c r="G190" s="248"/>
      <c r="W190" s="252"/>
      <c r="X190" s="252"/>
      <c r="Y190" s="252"/>
      <c r="Z190" s="252"/>
      <c r="AA190" s="252"/>
    </row>
    <row r="191" spans="1:67" ht="12.75" x14ac:dyDescent="0.2">
      <c r="B191" s="247"/>
      <c r="C191" s="247"/>
      <c r="D191" s="247"/>
      <c r="E191" s="248"/>
      <c r="F191" s="248"/>
      <c r="G191" s="248"/>
      <c r="W191" s="252"/>
      <c r="X191" s="252"/>
      <c r="Y191" s="252"/>
      <c r="Z191" s="252"/>
      <c r="AA191" s="252"/>
    </row>
    <row r="192" spans="1:67" ht="12.75" x14ac:dyDescent="0.2">
      <c r="B192" s="247"/>
      <c r="C192" s="247"/>
      <c r="D192" s="247"/>
      <c r="E192" s="248"/>
      <c r="F192" s="248"/>
      <c r="G192" s="248"/>
      <c r="W192" s="252"/>
      <c r="X192" s="252"/>
      <c r="Y192" s="252"/>
      <c r="Z192" s="252"/>
      <c r="AA192" s="252"/>
    </row>
    <row r="193" spans="2:27" ht="12.75" x14ac:dyDescent="0.2">
      <c r="B193" s="247"/>
      <c r="C193" s="247"/>
      <c r="D193" s="247"/>
      <c r="E193" s="248"/>
      <c r="F193" s="248"/>
      <c r="G193" s="248"/>
      <c r="W193" s="252"/>
      <c r="X193" s="252"/>
      <c r="Y193" s="252"/>
      <c r="Z193" s="252"/>
      <c r="AA193" s="252"/>
    </row>
    <row r="194" spans="2:27" ht="12.75" x14ac:dyDescent="0.2">
      <c r="B194" s="247"/>
      <c r="C194" s="247"/>
      <c r="D194" s="247"/>
      <c r="E194" s="248"/>
      <c r="F194" s="248"/>
      <c r="G194" s="248"/>
      <c r="W194" s="252"/>
      <c r="X194" s="252"/>
      <c r="Y194" s="252"/>
      <c r="Z194" s="252"/>
      <c r="AA194" s="252"/>
    </row>
    <row r="195" spans="2:27" ht="12.75" x14ac:dyDescent="0.2">
      <c r="B195" s="247"/>
      <c r="C195" s="247"/>
      <c r="D195" s="247"/>
      <c r="E195" s="248"/>
      <c r="F195" s="248"/>
      <c r="G195" s="248"/>
      <c r="W195" s="252"/>
      <c r="X195" s="252"/>
      <c r="Y195" s="252"/>
      <c r="Z195" s="252"/>
      <c r="AA195" s="252"/>
    </row>
    <row r="196" spans="2:27" ht="12.75" x14ac:dyDescent="0.2">
      <c r="B196" s="247"/>
      <c r="C196" s="247"/>
      <c r="D196" s="247"/>
      <c r="E196" s="248"/>
      <c r="F196" s="248"/>
      <c r="G196" s="248"/>
      <c r="W196" s="252"/>
      <c r="X196" s="252"/>
      <c r="Y196" s="252"/>
      <c r="Z196" s="252"/>
      <c r="AA196" s="252"/>
    </row>
    <row r="197" spans="2:27" ht="12.75" x14ac:dyDescent="0.2">
      <c r="B197" s="247"/>
      <c r="C197" s="247"/>
      <c r="D197" s="247"/>
      <c r="E197" s="248"/>
      <c r="F197" s="248"/>
      <c r="G197" s="248"/>
      <c r="W197" s="252"/>
      <c r="X197" s="252"/>
      <c r="Y197" s="252"/>
      <c r="Z197" s="252"/>
      <c r="AA197" s="252"/>
    </row>
    <row r="198" spans="2:27" ht="12.75" x14ac:dyDescent="0.2">
      <c r="B198" s="247"/>
      <c r="C198" s="247"/>
      <c r="D198" s="247"/>
      <c r="E198" s="248"/>
      <c r="F198" s="248"/>
      <c r="G198" s="248"/>
      <c r="W198" s="252"/>
      <c r="X198" s="252"/>
      <c r="Y198" s="252"/>
      <c r="Z198" s="252"/>
      <c r="AA198" s="252"/>
    </row>
    <row r="199" spans="2:27" ht="12.75" x14ac:dyDescent="0.2">
      <c r="B199" s="247"/>
      <c r="C199" s="247"/>
      <c r="D199" s="247"/>
      <c r="E199" s="248"/>
      <c r="F199" s="248"/>
      <c r="G199" s="248"/>
      <c r="W199" s="252"/>
      <c r="X199" s="252"/>
      <c r="Y199" s="252"/>
      <c r="Z199" s="252"/>
      <c r="AA199" s="252"/>
    </row>
    <row r="200" spans="2:27" ht="12.75" x14ac:dyDescent="0.2">
      <c r="B200" s="247"/>
      <c r="C200" s="247"/>
      <c r="D200" s="247"/>
      <c r="E200" s="248"/>
      <c r="F200" s="248"/>
      <c r="G200" s="248"/>
      <c r="W200" s="252"/>
      <c r="X200" s="252"/>
      <c r="Y200" s="252"/>
      <c r="Z200" s="252"/>
      <c r="AA200" s="252"/>
    </row>
    <row r="201" spans="2:27" ht="12.75" x14ac:dyDescent="0.2">
      <c r="B201" s="247"/>
      <c r="C201" s="247"/>
      <c r="D201" s="247"/>
      <c r="E201" s="248"/>
      <c r="F201" s="248"/>
      <c r="G201" s="248"/>
      <c r="W201" s="252"/>
      <c r="X201" s="252"/>
      <c r="Y201" s="252"/>
      <c r="Z201" s="252"/>
      <c r="AA201" s="252"/>
    </row>
    <row r="202" spans="2:27" ht="12.75" x14ac:dyDescent="0.2">
      <c r="B202" s="247"/>
      <c r="C202" s="247"/>
      <c r="D202" s="247"/>
      <c r="E202" s="248"/>
      <c r="F202" s="248"/>
      <c r="G202" s="248"/>
      <c r="W202" s="252"/>
      <c r="X202" s="252"/>
      <c r="Y202" s="252"/>
      <c r="Z202" s="252"/>
      <c r="AA202" s="252"/>
    </row>
    <row r="203" spans="2:27" ht="12.75" x14ac:dyDescent="0.2">
      <c r="B203" s="247"/>
      <c r="C203" s="247"/>
      <c r="D203" s="247"/>
      <c r="E203" s="248"/>
      <c r="F203" s="248"/>
      <c r="G203" s="248"/>
      <c r="W203" s="252"/>
      <c r="X203" s="252"/>
      <c r="Y203" s="252"/>
      <c r="Z203" s="252"/>
      <c r="AA203" s="252"/>
    </row>
    <row r="204" spans="2:27" ht="12.75" x14ac:dyDescent="0.2">
      <c r="B204" s="247"/>
      <c r="C204" s="247"/>
      <c r="D204" s="247"/>
      <c r="E204" s="248"/>
      <c r="F204" s="248"/>
      <c r="G204" s="248"/>
      <c r="W204" s="252"/>
      <c r="X204" s="252"/>
      <c r="Y204" s="252"/>
      <c r="Z204" s="252"/>
      <c r="AA204" s="252"/>
    </row>
    <row r="205" spans="2:27" ht="12.75" x14ac:dyDescent="0.2">
      <c r="B205" s="247"/>
      <c r="C205" s="247"/>
      <c r="D205" s="247"/>
      <c r="E205" s="248"/>
      <c r="F205" s="248"/>
      <c r="G205" s="248"/>
      <c r="W205" s="252"/>
      <c r="X205" s="252"/>
      <c r="Y205" s="252"/>
      <c r="Z205" s="252"/>
      <c r="AA205" s="252"/>
    </row>
    <row r="206" spans="2:27" ht="12.75" x14ac:dyDescent="0.2">
      <c r="B206" s="247"/>
      <c r="C206" s="247"/>
      <c r="D206" s="247"/>
      <c r="E206" s="248"/>
      <c r="F206" s="248"/>
      <c r="G206" s="248"/>
      <c r="W206" s="252"/>
      <c r="X206" s="252"/>
      <c r="Y206" s="252"/>
      <c r="Z206" s="252"/>
      <c r="AA206" s="252"/>
    </row>
    <row r="207" spans="2:27" ht="12.75" x14ac:dyDescent="0.2">
      <c r="B207" s="247"/>
      <c r="C207" s="247"/>
      <c r="D207" s="247"/>
      <c r="E207" s="248"/>
      <c r="F207" s="248"/>
      <c r="G207" s="248"/>
      <c r="W207" s="252"/>
      <c r="X207" s="252"/>
      <c r="Y207" s="252"/>
      <c r="Z207" s="252"/>
      <c r="AA207" s="252"/>
    </row>
    <row r="208" spans="2:27" ht="12.75" x14ac:dyDescent="0.2">
      <c r="B208" s="247"/>
      <c r="C208" s="247"/>
      <c r="D208" s="247"/>
      <c r="E208" s="248"/>
      <c r="F208" s="248"/>
      <c r="G208" s="248"/>
      <c r="W208" s="252"/>
      <c r="X208" s="252"/>
      <c r="Y208" s="252"/>
      <c r="Z208" s="252"/>
      <c r="AA208" s="252"/>
    </row>
    <row r="209" spans="2:27" ht="12.75" x14ac:dyDescent="0.2">
      <c r="B209" s="247"/>
      <c r="C209" s="247"/>
      <c r="D209" s="247"/>
      <c r="E209" s="248"/>
      <c r="F209" s="248"/>
      <c r="G209" s="248"/>
      <c r="W209" s="252"/>
      <c r="X209" s="252"/>
      <c r="Y209" s="252"/>
      <c r="Z209" s="252"/>
      <c r="AA209" s="252"/>
    </row>
    <row r="210" spans="2:27" ht="12.75" x14ac:dyDescent="0.2">
      <c r="B210" s="247"/>
      <c r="C210" s="247"/>
      <c r="D210" s="247"/>
      <c r="E210" s="248"/>
      <c r="F210" s="248"/>
      <c r="G210" s="248"/>
      <c r="W210" s="252"/>
      <c r="X210" s="252"/>
      <c r="Y210" s="252"/>
      <c r="Z210" s="252"/>
      <c r="AA210" s="252"/>
    </row>
    <row r="211" spans="2:27" ht="12.75" x14ac:dyDescent="0.2">
      <c r="B211" s="247"/>
      <c r="C211" s="247"/>
      <c r="D211" s="247"/>
      <c r="E211" s="248"/>
      <c r="F211" s="248"/>
      <c r="G211" s="248"/>
      <c r="W211" s="252"/>
      <c r="X211" s="252"/>
      <c r="Y211" s="252"/>
      <c r="Z211" s="252"/>
      <c r="AA211" s="252"/>
    </row>
    <row r="212" spans="2:27" ht="12.75" x14ac:dyDescent="0.2">
      <c r="B212" s="247"/>
      <c r="C212" s="247"/>
      <c r="D212" s="247"/>
      <c r="E212" s="248"/>
      <c r="F212" s="248"/>
      <c r="G212" s="248"/>
      <c r="W212" s="252"/>
      <c r="X212" s="252"/>
      <c r="Y212" s="252"/>
      <c r="Z212" s="252"/>
      <c r="AA212" s="252"/>
    </row>
    <row r="213" spans="2:27" ht="12.75" x14ac:dyDescent="0.2">
      <c r="B213" s="247"/>
      <c r="C213" s="247"/>
      <c r="D213" s="247"/>
      <c r="E213" s="248"/>
      <c r="F213" s="248"/>
      <c r="G213" s="248"/>
      <c r="W213" s="252"/>
      <c r="X213" s="252"/>
      <c r="Y213" s="252"/>
      <c r="Z213" s="252"/>
      <c r="AA213" s="252"/>
    </row>
    <row r="214" spans="2:27" ht="12.75" x14ac:dyDescent="0.2">
      <c r="B214" s="247"/>
      <c r="C214" s="247"/>
      <c r="D214" s="247"/>
      <c r="E214" s="248"/>
      <c r="F214" s="248"/>
      <c r="G214" s="248"/>
      <c r="W214" s="252"/>
      <c r="X214" s="252"/>
      <c r="Y214" s="252"/>
      <c r="Z214" s="252"/>
      <c r="AA214" s="252"/>
    </row>
    <row r="215" spans="2:27" ht="12.75" x14ac:dyDescent="0.2">
      <c r="B215" s="247"/>
      <c r="C215" s="247"/>
      <c r="D215" s="247"/>
      <c r="E215" s="248"/>
      <c r="F215" s="248"/>
      <c r="G215" s="248"/>
      <c r="W215" s="252"/>
      <c r="X215" s="252"/>
      <c r="Y215" s="252"/>
      <c r="Z215" s="252"/>
      <c r="AA215" s="252"/>
    </row>
    <row r="216" spans="2:27" ht="12.75" x14ac:dyDescent="0.2">
      <c r="B216" s="247"/>
      <c r="C216" s="247"/>
      <c r="D216" s="247"/>
      <c r="E216" s="248"/>
      <c r="F216" s="248"/>
      <c r="G216" s="248"/>
      <c r="W216" s="252"/>
      <c r="X216" s="252"/>
      <c r="Y216" s="252"/>
      <c r="Z216" s="252"/>
      <c r="AA216" s="252"/>
    </row>
    <row r="217" spans="2:27" ht="12.75" x14ac:dyDescent="0.2">
      <c r="B217" s="247"/>
      <c r="C217" s="247"/>
      <c r="D217" s="247"/>
      <c r="E217" s="248"/>
      <c r="F217" s="248"/>
      <c r="G217" s="248"/>
      <c r="W217" s="252"/>
      <c r="X217" s="252"/>
      <c r="Y217" s="252"/>
      <c r="Z217" s="252"/>
      <c r="AA217" s="252"/>
    </row>
    <row r="218" spans="2:27" ht="12.75" x14ac:dyDescent="0.2">
      <c r="B218" s="247"/>
      <c r="C218" s="247"/>
      <c r="D218" s="247"/>
      <c r="E218" s="248"/>
      <c r="F218" s="248"/>
      <c r="G218" s="248"/>
      <c r="W218" s="252"/>
      <c r="X218" s="252"/>
      <c r="Y218" s="252"/>
      <c r="Z218" s="252"/>
      <c r="AA218" s="252"/>
    </row>
    <row r="219" spans="2:27" ht="12.75" x14ac:dyDescent="0.2">
      <c r="B219" s="247"/>
      <c r="C219" s="247"/>
      <c r="D219" s="247"/>
      <c r="E219" s="248"/>
      <c r="F219" s="248"/>
      <c r="G219" s="248"/>
      <c r="W219" s="252"/>
      <c r="X219" s="252"/>
      <c r="Y219" s="252"/>
      <c r="Z219" s="252"/>
      <c r="AA219" s="252"/>
    </row>
    <row r="220" spans="2:27" ht="12.75" x14ac:dyDescent="0.2">
      <c r="B220" s="247"/>
      <c r="C220" s="247"/>
      <c r="D220" s="247"/>
      <c r="E220" s="248"/>
      <c r="F220" s="248"/>
      <c r="G220" s="248"/>
      <c r="W220" s="252"/>
      <c r="X220" s="252"/>
      <c r="Y220" s="252"/>
      <c r="Z220" s="252"/>
      <c r="AA220" s="252"/>
    </row>
    <row r="221" spans="2:27" ht="12.75" x14ac:dyDescent="0.2">
      <c r="B221" s="247"/>
      <c r="C221" s="247"/>
      <c r="D221" s="247"/>
      <c r="E221" s="248"/>
      <c r="F221" s="248"/>
      <c r="G221" s="248"/>
      <c r="W221" s="252"/>
      <c r="X221" s="252"/>
      <c r="Y221" s="252"/>
      <c r="Z221" s="252"/>
      <c r="AA221" s="252"/>
    </row>
    <row r="222" spans="2:27" ht="12.75" x14ac:dyDescent="0.2">
      <c r="B222" s="247"/>
      <c r="C222" s="247"/>
      <c r="D222" s="247"/>
      <c r="E222" s="248"/>
      <c r="F222" s="248"/>
      <c r="G222" s="248"/>
      <c r="W222" s="252"/>
      <c r="X222" s="252"/>
      <c r="Y222" s="252"/>
      <c r="Z222" s="252"/>
      <c r="AA222" s="252"/>
    </row>
    <row r="223" spans="2:27" ht="12.75" x14ac:dyDescent="0.2">
      <c r="B223" s="247"/>
      <c r="C223" s="247"/>
      <c r="D223" s="247"/>
      <c r="E223" s="248"/>
      <c r="F223" s="248"/>
      <c r="G223" s="248"/>
      <c r="W223" s="252"/>
      <c r="X223" s="252"/>
      <c r="Y223" s="252"/>
      <c r="Z223" s="252"/>
      <c r="AA223" s="252"/>
    </row>
    <row r="224" spans="2:27" ht="12.75" x14ac:dyDescent="0.2">
      <c r="B224" s="247"/>
      <c r="C224" s="247"/>
      <c r="D224" s="247"/>
      <c r="E224" s="248"/>
      <c r="F224" s="248"/>
      <c r="G224" s="248"/>
      <c r="W224" s="252"/>
      <c r="X224" s="252"/>
      <c r="Y224" s="252"/>
      <c r="Z224" s="252"/>
      <c r="AA224" s="252"/>
    </row>
    <row r="225" spans="2:27" ht="12.75" x14ac:dyDescent="0.2">
      <c r="B225" s="247"/>
      <c r="C225" s="247"/>
      <c r="D225" s="247"/>
      <c r="E225" s="248"/>
      <c r="F225" s="248"/>
      <c r="G225" s="248"/>
      <c r="W225" s="252"/>
      <c r="X225" s="252"/>
      <c r="Y225" s="252"/>
      <c r="Z225" s="252"/>
      <c r="AA225" s="252"/>
    </row>
    <row r="226" spans="2:27" ht="12.75" x14ac:dyDescent="0.2">
      <c r="B226" s="247"/>
      <c r="C226" s="247"/>
      <c r="D226" s="247"/>
      <c r="E226" s="248"/>
      <c r="F226" s="248"/>
      <c r="G226" s="248"/>
      <c r="W226" s="252"/>
      <c r="X226" s="252"/>
      <c r="Y226" s="252"/>
      <c r="Z226" s="252"/>
      <c r="AA226" s="252"/>
    </row>
    <row r="227" spans="2:27" ht="12.75" x14ac:dyDescent="0.2">
      <c r="B227" s="247"/>
      <c r="C227" s="247"/>
      <c r="D227" s="247"/>
      <c r="E227" s="248"/>
      <c r="F227" s="248"/>
      <c r="G227" s="248"/>
      <c r="W227" s="252"/>
      <c r="X227" s="252"/>
      <c r="Y227" s="252"/>
      <c r="Z227" s="252"/>
      <c r="AA227" s="252"/>
    </row>
    <row r="228" spans="2:27" ht="12.75" x14ac:dyDescent="0.2">
      <c r="B228" s="247"/>
      <c r="C228" s="247"/>
      <c r="D228" s="247"/>
      <c r="E228" s="248"/>
      <c r="F228" s="248"/>
      <c r="G228" s="248"/>
      <c r="W228" s="252"/>
      <c r="X228" s="252"/>
      <c r="Y228" s="252"/>
      <c r="Z228" s="252"/>
      <c r="AA228" s="252"/>
    </row>
    <row r="229" spans="2:27" ht="12.75" x14ac:dyDescent="0.2">
      <c r="B229" s="247"/>
      <c r="C229" s="247"/>
      <c r="D229" s="247"/>
      <c r="E229" s="248"/>
      <c r="F229" s="248"/>
      <c r="G229" s="248"/>
      <c r="W229" s="252"/>
      <c r="X229" s="252"/>
      <c r="Y229" s="252"/>
      <c r="Z229" s="252"/>
      <c r="AA229" s="252"/>
    </row>
    <row r="230" spans="2:27" ht="12.75" x14ac:dyDescent="0.2">
      <c r="B230" s="247"/>
      <c r="C230" s="247"/>
      <c r="D230" s="247"/>
      <c r="E230" s="248"/>
      <c r="F230" s="248"/>
      <c r="G230" s="248"/>
      <c r="W230" s="252"/>
      <c r="X230" s="252"/>
      <c r="Y230" s="252"/>
      <c r="Z230" s="252"/>
      <c r="AA230" s="252"/>
    </row>
    <row r="231" spans="2:27" ht="12.75" x14ac:dyDescent="0.2">
      <c r="B231" s="247"/>
      <c r="C231" s="247"/>
      <c r="D231" s="247"/>
      <c r="E231" s="248"/>
      <c r="F231" s="248"/>
      <c r="G231" s="248"/>
      <c r="W231" s="252"/>
      <c r="X231" s="252"/>
      <c r="Y231" s="252"/>
      <c r="Z231" s="252"/>
      <c r="AA231" s="252"/>
    </row>
    <row r="232" spans="2:27" ht="12.75" x14ac:dyDescent="0.2">
      <c r="B232" s="247"/>
      <c r="C232" s="247"/>
      <c r="D232" s="247"/>
      <c r="E232" s="248"/>
      <c r="F232" s="248"/>
      <c r="G232" s="248"/>
      <c r="W232" s="252"/>
      <c r="X232" s="252"/>
      <c r="Y232" s="252"/>
      <c r="Z232" s="252"/>
      <c r="AA232" s="252"/>
    </row>
    <row r="233" spans="2:27" ht="12.75" x14ac:dyDescent="0.2">
      <c r="B233" s="247"/>
      <c r="C233" s="247"/>
      <c r="D233" s="247"/>
      <c r="E233" s="248"/>
      <c r="F233" s="248"/>
      <c r="G233" s="248"/>
      <c r="W233" s="252"/>
      <c r="X233" s="252"/>
      <c r="Y233" s="252"/>
      <c r="Z233" s="252"/>
      <c r="AA233" s="252"/>
    </row>
    <row r="234" spans="2:27" ht="12.75" x14ac:dyDescent="0.2">
      <c r="B234" s="247"/>
      <c r="C234" s="247"/>
      <c r="D234" s="247"/>
      <c r="E234" s="248"/>
      <c r="F234" s="248"/>
      <c r="G234" s="248"/>
      <c r="W234" s="252"/>
      <c r="X234" s="252"/>
      <c r="Y234" s="252"/>
      <c r="Z234" s="252"/>
      <c r="AA234" s="252"/>
    </row>
    <row r="235" spans="2:27" ht="12.75" x14ac:dyDescent="0.2">
      <c r="B235" s="247"/>
      <c r="C235" s="247"/>
      <c r="D235" s="247"/>
      <c r="E235" s="248"/>
      <c r="F235" s="248"/>
      <c r="G235" s="248"/>
      <c r="W235" s="252"/>
      <c r="X235" s="252"/>
      <c r="Y235" s="252"/>
      <c r="Z235" s="252"/>
      <c r="AA235" s="252"/>
    </row>
    <row r="236" spans="2:27" ht="12.75" x14ac:dyDescent="0.2">
      <c r="B236" s="247"/>
      <c r="C236" s="247"/>
      <c r="D236" s="247"/>
      <c r="E236" s="248"/>
      <c r="F236" s="248"/>
      <c r="G236" s="248"/>
      <c r="W236" s="252"/>
      <c r="X236" s="252"/>
      <c r="Y236" s="252"/>
      <c r="Z236" s="252"/>
      <c r="AA236" s="252"/>
    </row>
    <row r="237" spans="2:27" ht="12.75" x14ac:dyDescent="0.2">
      <c r="B237" s="247"/>
      <c r="C237" s="247"/>
      <c r="D237" s="247"/>
      <c r="E237" s="248"/>
      <c r="F237" s="248"/>
      <c r="G237" s="248"/>
      <c r="W237" s="252"/>
      <c r="X237" s="252"/>
      <c r="Y237" s="252"/>
      <c r="Z237" s="252"/>
      <c r="AA237" s="252"/>
    </row>
    <row r="238" spans="2:27" ht="12.75" x14ac:dyDescent="0.2">
      <c r="B238" s="247"/>
      <c r="C238" s="247"/>
      <c r="D238" s="247"/>
      <c r="E238" s="248"/>
      <c r="F238" s="248"/>
      <c r="G238" s="248"/>
      <c r="W238" s="252"/>
      <c r="X238" s="252"/>
      <c r="Y238" s="252"/>
      <c r="Z238" s="252"/>
      <c r="AA238" s="252"/>
    </row>
    <row r="239" spans="2:27" ht="12.75" x14ac:dyDescent="0.2">
      <c r="B239" s="247"/>
      <c r="C239" s="247"/>
      <c r="D239" s="247"/>
      <c r="E239" s="248"/>
      <c r="F239" s="248"/>
      <c r="G239" s="248"/>
      <c r="W239" s="252"/>
      <c r="X239" s="252"/>
      <c r="Y239" s="252"/>
      <c r="Z239" s="252"/>
      <c r="AA239" s="252"/>
    </row>
    <row r="240" spans="2:27" ht="12.75" x14ac:dyDescent="0.2">
      <c r="B240" s="247"/>
      <c r="C240" s="247"/>
      <c r="D240" s="247"/>
      <c r="E240" s="248"/>
      <c r="F240" s="248"/>
      <c r="G240" s="248"/>
      <c r="W240" s="252"/>
      <c r="X240" s="252"/>
      <c r="Y240" s="252"/>
      <c r="Z240" s="252"/>
      <c r="AA240" s="252"/>
    </row>
    <row r="241" spans="2:27" ht="12.75" x14ac:dyDescent="0.2">
      <c r="B241" s="247"/>
      <c r="C241" s="247"/>
      <c r="D241" s="247"/>
      <c r="E241" s="248"/>
      <c r="F241" s="248"/>
      <c r="G241" s="248"/>
      <c r="W241" s="252"/>
      <c r="X241" s="252"/>
      <c r="Y241" s="252"/>
      <c r="Z241" s="252"/>
      <c r="AA241" s="252"/>
    </row>
    <row r="242" spans="2:27" ht="12.75" x14ac:dyDescent="0.2">
      <c r="B242" s="247"/>
      <c r="C242" s="247"/>
      <c r="D242" s="247"/>
      <c r="E242" s="248"/>
      <c r="F242" s="248"/>
      <c r="G242" s="248"/>
      <c r="W242" s="252"/>
      <c r="X242" s="252"/>
      <c r="Y242" s="252"/>
      <c r="Z242" s="252"/>
      <c r="AA242" s="252"/>
    </row>
    <row r="243" spans="2:27" ht="12.75" x14ac:dyDescent="0.2">
      <c r="B243" s="247"/>
      <c r="C243" s="247"/>
      <c r="D243" s="247"/>
      <c r="E243" s="248"/>
      <c r="F243" s="248"/>
      <c r="G243" s="248"/>
      <c r="W243" s="252"/>
      <c r="X243" s="252"/>
      <c r="Y243" s="252"/>
      <c r="Z243" s="252"/>
      <c r="AA243" s="252"/>
    </row>
    <row r="244" spans="2:27" ht="12.75" x14ac:dyDescent="0.2">
      <c r="B244" s="247"/>
      <c r="C244" s="247"/>
      <c r="D244" s="247"/>
      <c r="E244" s="248"/>
      <c r="F244" s="248"/>
      <c r="G244" s="248"/>
      <c r="W244" s="252"/>
      <c r="X244" s="252"/>
      <c r="Y244" s="252"/>
      <c r="Z244" s="252"/>
      <c r="AA244" s="252"/>
    </row>
    <row r="245" spans="2:27" ht="12.75" x14ac:dyDescent="0.2">
      <c r="B245" s="247"/>
      <c r="C245" s="247"/>
      <c r="D245" s="247"/>
      <c r="E245" s="248"/>
      <c r="F245" s="248"/>
      <c r="G245" s="248"/>
      <c r="W245" s="252"/>
      <c r="X245" s="252"/>
      <c r="Y245" s="252"/>
      <c r="Z245" s="252"/>
      <c r="AA245" s="252"/>
    </row>
    <row r="246" spans="2:27" ht="12.75" x14ac:dyDescent="0.2">
      <c r="B246" s="247"/>
      <c r="C246" s="247"/>
      <c r="D246" s="247"/>
      <c r="E246" s="248"/>
      <c r="F246" s="248"/>
      <c r="G246" s="248"/>
      <c r="W246" s="252"/>
      <c r="X246" s="252"/>
      <c r="Y246" s="252"/>
      <c r="Z246" s="252"/>
      <c r="AA246" s="252"/>
    </row>
    <row r="247" spans="2:27" ht="12.75" x14ac:dyDescent="0.2">
      <c r="B247" s="247"/>
      <c r="C247" s="247"/>
      <c r="D247" s="247"/>
      <c r="E247" s="248"/>
      <c r="F247" s="248"/>
      <c r="G247" s="248"/>
      <c r="W247" s="252"/>
      <c r="X247" s="252"/>
      <c r="Y247" s="252"/>
      <c r="Z247" s="252"/>
      <c r="AA247" s="252"/>
    </row>
    <row r="248" spans="2:27" ht="12.75" x14ac:dyDescent="0.2">
      <c r="B248" s="247"/>
      <c r="C248" s="247"/>
      <c r="D248" s="247"/>
      <c r="E248" s="248"/>
      <c r="F248" s="248"/>
      <c r="G248" s="248"/>
      <c r="W248" s="252"/>
      <c r="X248" s="252"/>
      <c r="Y248" s="252"/>
      <c r="Z248" s="252"/>
      <c r="AA248" s="252"/>
    </row>
    <row r="249" spans="2:27" ht="12.75" x14ac:dyDescent="0.2">
      <c r="B249" s="247"/>
      <c r="C249" s="247"/>
      <c r="D249" s="247"/>
      <c r="E249" s="248"/>
      <c r="F249" s="248"/>
      <c r="G249" s="248"/>
      <c r="W249" s="252"/>
      <c r="X249" s="252"/>
      <c r="Y249" s="252"/>
      <c r="Z249" s="252"/>
      <c r="AA249" s="252"/>
    </row>
    <row r="250" spans="2:27" ht="12.75" x14ac:dyDescent="0.2">
      <c r="B250" s="247"/>
      <c r="C250" s="247"/>
      <c r="D250" s="247"/>
      <c r="E250" s="248"/>
      <c r="F250" s="248"/>
      <c r="G250" s="248"/>
      <c r="W250" s="252"/>
      <c r="X250" s="252"/>
      <c r="Y250" s="252"/>
      <c r="Z250" s="252"/>
      <c r="AA250" s="252"/>
    </row>
    <row r="251" spans="2:27" ht="12.75" x14ac:dyDescent="0.2">
      <c r="B251" s="247"/>
      <c r="C251" s="247"/>
      <c r="D251" s="247"/>
      <c r="E251" s="248"/>
      <c r="F251" s="248"/>
      <c r="G251" s="248"/>
      <c r="W251" s="252"/>
      <c r="X251" s="252"/>
      <c r="Y251" s="252"/>
      <c r="Z251" s="252"/>
      <c r="AA251" s="252"/>
    </row>
    <row r="252" spans="2:27" ht="12.75" x14ac:dyDescent="0.2">
      <c r="B252" s="247"/>
      <c r="C252" s="247"/>
      <c r="D252" s="247"/>
      <c r="E252" s="248"/>
      <c r="F252" s="248"/>
      <c r="G252" s="248"/>
      <c r="W252" s="252"/>
      <c r="X252" s="252"/>
      <c r="Y252" s="252"/>
      <c r="Z252" s="252"/>
      <c r="AA252" s="252"/>
    </row>
    <row r="253" spans="2:27" ht="12.75" x14ac:dyDescent="0.2">
      <c r="B253" s="247"/>
      <c r="C253" s="247"/>
      <c r="D253" s="247"/>
      <c r="E253" s="248"/>
      <c r="F253" s="248"/>
      <c r="G253" s="248"/>
      <c r="W253" s="252"/>
      <c r="X253" s="252"/>
      <c r="Y253" s="252"/>
      <c r="Z253" s="252"/>
      <c r="AA253" s="252"/>
    </row>
    <row r="254" spans="2:27" ht="12.75" x14ac:dyDescent="0.2">
      <c r="B254" s="247"/>
      <c r="C254" s="247"/>
      <c r="D254" s="247"/>
      <c r="E254" s="248"/>
      <c r="F254" s="248"/>
      <c r="G254" s="248"/>
      <c r="W254" s="252"/>
      <c r="X254" s="252"/>
      <c r="Y254" s="252"/>
      <c r="Z254" s="252"/>
      <c r="AA254" s="252"/>
    </row>
    <row r="255" spans="2:27" ht="12.75" x14ac:dyDescent="0.2">
      <c r="B255" s="247"/>
      <c r="C255" s="247"/>
      <c r="D255" s="247"/>
      <c r="E255" s="248"/>
      <c r="F255" s="248"/>
      <c r="G255" s="248"/>
      <c r="W255" s="252"/>
      <c r="X255" s="252"/>
      <c r="Y255" s="252"/>
      <c r="Z255" s="252"/>
      <c r="AA255" s="252"/>
    </row>
    <row r="256" spans="2:27" ht="12.75" x14ac:dyDescent="0.2">
      <c r="B256" s="247"/>
      <c r="C256" s="247"/>
      <c r="D256" s="247"/>
      <c r="E256" s="248"/>
      <c r="F256" s="248"/>
      <c r="G256" s="248"/>
      <c r="W256" s="252"/>
      <c r="X256" s="252"/>
      <c r="Y256" s="252"/>
      <c r="Z256" s="252"/>
      <c r="AA256" s="252"/>
    </row>
    <row r="257" spans="2:27" ht="12.75" x14ac:dyDescent="0.2">
      <c r="B257" s="247"/>
      <c r="C257" s="247"/>
      <c r="D257" s="247"/>
      <c r="E257" s="248"/>
      <c r="F257" s="248"/>
      <c r="G257" s="248"/>
      <c r="W257" s="252"/>
      <c r="X257" s="252"/>
      <c r="Y257" s="252"/>
      <c r="Z257" s="252"/>
      <c r="AA257" s="252"/>
    </row>
    <row r="258" spans="2:27" ht="12.75" x14ac:dyDescent="0.2">
      <c r="B258" s="247"/>
      <c r="C258" s="247"/>
      <c r="D258" s="247"/>
      <c r="E258" s="248"/>
      <c r="F258" s="248"/>
      <c r="G258" s="248"/>
      <c r="W258" s="252"/>
      <c r="X258" s="252"/>
      <c r="Y258" s="252"/>
      <c r="Z258" s="252"/>
      <c r="AA258" s="252"/>
    </row>
    <row r="259" spans="2:27" ht="12.75" x14ac:dyDescent="0.2">
      <c r="B259" s="247"/>
      <c r="C259" s="247"/>
      <c r="D259" s="247"/>
      <c r="E259" s="248"/>
      <c r="F259" s="248"/>
      <c r="G259" s="248"/>
      <c r="W259" s="252"/>
      <c r="X259" s="252"/>
      <c r="Y259" s="252"/>
      <c r="Z259" s="252"/>
      <c r="AA259" s="252"/>
    </row>
    <row r="260" spans="2:27" ht="12.75" x14ac:dyDescent="0.2">
      <c r="B260" s="247"/>
      <c r="C260" s="247"/>
      <c r="D260" s="247"/>
      <c r="E260" s="248"/>
      <c r="F260" s="248"/>
      <c r="G260" s="248"/>
      <c r="W260" s="252"/>
      <c r="X260" s="252"/>
      <c r="Y260" s="252"/>
      <c r="Z260" s="252"/>
      <c r="AA260" s="252"/>
    </row>
    <row r="261" spans="2:27" ht="12.75" x14ac:dyDescent="0.2">
      <c r="B261" s="247"/>
      <c r="C261" s="247"/>
      <c r="D261" s="247"/>
      <c r="E261" s="248"/>
      <c r="F261" s="248"/>
      <c r="G261" s="248"/>
      <c r="W261" s="252"/>
      <c r="X261" s="252"/>
      <c r="Y261" s="252"/>
      <c r="Z261" s="252"/>
      <c r="AA261" s="252"/>
    </row>
    <row r="262" spans="2:27" ht="12.75" x14ac:dyDescent="0.2">
      <c r="B262" s="247"/>
      <c r="C262" s="247"/>
      <c r="D262" s="247"/>
      <c r="E262" s="248"/>
      <c r="F262" s="248"/>
      <c r="G262" s="248"/>
      <c r="W262" s="252"/>
      <c r="X262" s="252"/>
      <c r="Y262" s="252"/>
      <c r="Z262" s="252"/>
      <c r="AA262" s="252"/>
    </row>
    <row r="263" spans="2:27" ht="12.75" x14ac:dyDescent="0.2">
      <c r="B263" s="247"/>
      <c r="C263" s="247"/>
      <c r="D263" s="247"/>
      <c r="E263" s="248"/>
      <c r="F263" s="248"/>
      <c r="G263" s="248"/>
      <c r="W263" s="252"/>
      <c r="X263" s="252"/>
      <c r="Y263" s="252"/>
      <c r="Z263" s="252"/>
      <c r="AA263" s="252"/>
    </row>
    <row r="264" spans="2:27" ht="12.75" x14ac:dyDescent="0.2">
      <c r="B264" s="247"/>
      <c r="C264" s="247"/>
      <c r="D264" s="247"/>
      <c r="E264" s="248"/>
      <c r="F264" s="248"/>
      <c r="G264" s="248"/>
      <c r="W264" s="252"/>
      <c r="X264" s="252"/>
      <c r="Y264" s="252"/>
      <c r="Z264" s="252"/>
      <c r="AA264" s="252"/>
    </row>
    <row r="265" spans="2:27" ht="12.75" x14ac:dyDescent="0.2">
      <c r="B265" s="247"/>
      <c r="C265" s="247"/>
      <c r="D265" s="247"/>
      <c r="E265" s="248"/>
      <c r="F265" s="248"/>
      <c r="G265" s="248"/>
      <c r="W265" s="252"/>
      <c r="X265" s="252"/>
      <c r="Y265" s="252"/>
      <c r="Z265" s="252"/>
      <c r="AA265" s="252"/>
    </row>
    <row r="266" spans="2:27" ht="12.75" x14ac:dyDescent="0.2">
      <c r="B266" s="247"/>
      <c r="C266" s="247"/>
      <c r="D266" s="247"/>
      <c r="E266" s="248"/>
      <c r="F266" s="248"/>
      <c r="G266" s="248"/>
      <c r="W266" s="252"/>
      <c r="X266" s="252"/>
      <c r="Y266" s="252"/>
      <c r="Z266" s="252"/>
      <c r="AA266" s="252"/>
    </row>
    <row r="267" spans="2:27" ht="12.75" x14ac:dyDescent="0.2">
      <c r="B267" s="247"/>
      <c r="C267" s="247"/>
      <c r="D267" s="247"/>
      <c r="E267" s="248"/>
      <c r="F267" s="248"/>
      <c r="G267" s="248"/>
      <c r="W267" s="252"/>
      <c r="X267" s="252"/>
      <c r="Y267" s="252"/>
      <c r="Z267" s="252"/>
      <c r="AA267" s="252"/>
    </row>
    <row r="268" spans="2:27" ht="12.75" x14ac:dyDescent="0.2">
      <c r="B268" s="247"/>
      <c r="C268" s="247"/>
      <c r="D268" s="247"/>
      <c r="E268" s="248"/>
      <c r="F268" s="248"/>
      <c r="G268" s="248"/>
      <c r="W268" s="252"/>
      <c r="X268" s="252"/>
      <c r="Y268" s="252"/>
      <c r="Z268" s="252"/>
      <c r="AA268" s="252"/>
    </row>
    <row r="269" spans="2:27" ht="12.75" x14ac:dyDescent="0.2">
      <c r="B269" s="247"/>
      <c r="C269" s="247"/>
      <c r="D269" s="247"/>
      <c r="E269" s="248"/>
      <c r="F269" s="248"/>
      <c r="G269" s="248"/>
      <c r="W269" s="252"/>
      <c r="X269" s="252"/>
      <c r="Y269" s="252"/>
      <c r="Z269" s="252"/>
      <c r="AA269" s="252"/>
    </row>
    <row r="270" spans="2:27" ht="12.75" x14ac:dyDescent="0.2">
      <c r="B270" s="247"/>
      <c r="C270" s="247"/>
      <c r="D270" s="247"/>
      <c r="E270" s="248"/>
      <c r="F270" s="248"/>
      <c r="G270" s="248"/>
      <c r="W270" s="252"/>
      <c r="X270" s="252"/>
      <c r="Y270" s="252"/>
      <c r="Z270" s="252"/>
      <c r="AA270" s="252"/>
    </row>
    <row r="271" spans="2:27" ht="12.75" x14ac:dyDescent="0.2">
      <c r="B271" s="247"/>
      <c r="C271" s="247"/>
      <c r="D271" s="247"/>
      <c r="E271" s="248"/>
      <c r="F271" s="248"/>
      <c r="G271" s="248"/>
      <c r="W271" s="252"/>
      <c r="X271" s="252"/>
      <c r="Y271" s="252"/>
      <c r="Z271" s="252"/>
      <c r="AA271" s="252"/>
    </row>
    <row r="272" spans="2:27" ht="12.75" x14ac:dyDescent="0.2">
      <c r="B272" s="247"/>
      <c r="C272" s="247"/>
      <c r="D272" s="247"/>
      <c r="E272" s="248"/>
      <c r="F272" s="248"/>
      <c r="G272" s="248"/>
      <c r="W272" s="252"/>
      <c r="X272" s="252"/>
      <c r="Y272" s="252"/>
      <c r="Z272" s="252"/>
      <c r="AA272" s="252"/>
    </row>
    <row r="273" spans="2:27" ht="12.75" x14ac:dyDescent="0.2">
      <c r="B273" s="247"/>
      <c r="C273" s="247"/>
      <c r="D273" s="247"/>
      <c r="E273" s="248"/>
      <c r="F273" s="248"/>
      <c r="G273" s="248"/>
      <c r="W273" s="252"/>
      <c r="X273" s="252"/>
      <c r="Y273" s="252"/>
      <c r="Z273" s="252"/>
      <c r="AA273" s="252"/>
    </row>
    <row r="274" spans="2:27" ht="12.75" x14ac:dyDescent="0.2">
      <c r="B274" s="247"/>
      <c r="C274" s="247"/>
      <c r="D274" s="247"/>
      <c r="E274" s="248"/>
      <c r="F274" s="248"/>
      <c r="G274" s="248"/>
      <c r="W274" s="252"/>
      <c r="X274" s="252"/>
      <c r="Y274" s="252"/>
      <c r="Z274" s="252"/>
      <c r="AA274" s="252"/>
    </row>
    <row r="275" spans="2:27" ht="12.75" x14ac:dyDescent="0.2">
      <c r="B275" s="247"/>
      <c r="C275" s="247"/>
      <c r="D275" s="247"/>
      <c r="E275" s="248"/>
      <c r="F275" s="248"/>
      <c r="G275" s="248"/>
      <c r="W275" s="252"/>
      <c r="X275" s="252"/>
      <c r="Y275" s="252"/>
      <c r="Z275" s="252"/>
      <c r="AA275" s="252"/>
    </row>
    <row r="276" spans="2:27" ht="12.75" x14ac:dyDescent="0.2">
      <c r="B276" s="247"/>
      <c r="C276" s="247"/>
      <c r="D276" s="247"/>
      <c r="E276" s="248"/>
      <c r="F276" s="248"/>
      <c r="G276" s="248"/>
      <c r="W276" s="252"/>
      <c r="X276" s="252"/>
      <c r="Y276" s="252"/>
      <c r="Z276" s="252"/>
      <c r="AA276" s="252"/>
    </row>
    <row r="277" spans="2:27" ht="12.75" x14ac:dyDescent="0.2">
      <c r="B277" s="247"/>
      <c r="C277" s="247"/>
      <c r="D277" s="247"/>
      <c r="E277" s="248"/>
      <c r="F277" s="248"/>
      <c r="G277" s="248"/>
      <c r="W277" s="252"/>
      <c r="X277" s="252"/>
      <c r="Y277" s="252"/>
      <c r="Z277" s="252"/>
      <c r="AA277" s="252"/>
    </row>
    <row r="278" spans="2:27" ht="12.75" x14ac:dyDescent="0.2">
      <c r="B278" s="247"/>
      <c r="C278" s="247"/>
      <c r="D278" s="247"/>
      <c r="E278" s="248"/>
      <c r="F278" s="248"/>
      <c r="G278" s="248"/>
      <c r="W278" s="252"/>
      <c r="X278" s="252"/>
      <c r="Y278" s="252"/>
      <c r="Z278" s="252"/>
      <c r="AA278" s="252"/>
    </row>
    <row r="279" spans="2:27" ht="12.75" x14ac:dyDescent="0.2">
      <c r="B279" s="247"/>
      <c r="C279" s="247"/>
      <c r="D279" s="247"/>
      <c r="E279" s="248"/>
      <c r="F279" s="248"/>
      <c r="G279" s="248"/>
      <c r="W279" s="252"/>
      <c r="X279" s="252"/>
      <c r="Y279" s="252"/>
      <c r="Z279" s="252"/>
      <c r="AA279" s="252"/>
    </row>
    <row r="280" spans="2:27" ht="12.75" x14ac:dyDescent="0.2">
      <c r="B280" s="247"/>
      <c r="C280" s="247"/>
      <c r="D280" s="247"/>
      <c r="E280" s="248"/>
      <c r="F280" s="248"/>
      <c r="G280" s="248"/>
      <c r="W280" s="252"/>
      <c r="X280" s="252"/>
      <c r="Y280" s="252"/>
      <c r="Z280" s="252"/>
      <c r="AA280" s="252"/>
    </row>
    <row r="281" spans="2:27" ht="12.75" x14ac:dyDescent="0.2">
      <c r="B281" s="247"/>
      <c r="C281" s="247"/>
      <c r="D281" s="247"/>
      <c r="E281" s="248"/>
      <c r="F281" s="248"/>
      <c r="G281" s="248"/>
    </row>
    <row r="282" spans="2:27" ht="12.75" x14ac:dyDescent="0.2">
      <c r="B282" s="247"/>
      <c r="C282" s="247"/>
      <c r="D282" s="247"/>
      <c r="E282" s="248"/>
      <c r="F282" s="248"/>
      <c r="G282" s="248"/>
    </row>
    <row r="283" spans="2:27" ht="12.75" x14ac:dyDescent="0.2">
      <c r="B283" s="247"/>
      <c r="C283" s="247"/>
      <c r="D283" s="247"/>
      <c r="E283" s="248"/>
      <c r="F283" s="248"/>
      <c r="G283" s="248"/>
    </row>
    <row r="284" spans="2:27" ht="12.75" x14ac:dyDescent="0.2">
      <c r="B284" s="247"/>
      <c r="C284" s="247"/>
      <c r="D284" s="247"/>
      <c r="E284" s="248"/>
      <c r="F284" s="248"/>
      <c r="G284" s="248"/>
    </row>
    <row r="285" spans="2:27" ht="12.75" x14ac:dyDescent="0.2">
      <c r="B285" s="247"/>
      <c r="C285" s="247"/>
      <c r="D285" s="247"/>
      <c r="E285" s="248"/>
      <c r="F285" s="248"/>
      <c r="G285" s="248"/>
    </row>
    <row r="286" spans="2:27" ht="12.75" x14ac:dyDescent="0.2">
      <c r="B286" s="247"/>
      <c r="C286" s="247"/>
      <c r="D286" s="247"/>
      <c r="E286" s="248"/>
      <c r="F286" s="248"/>
      <c r="G286" s="248"/>
    </row>
    <row r="287" spans="2:27" ht="12.75" x14ac:dyDescent="0.2">
      <c r="B287" s="247"/>
      <c r="C287" s="247"/>
      <c r="D287" s="247"/>
      <c r="E287" s="248"/>
      <c r="F287" s="248"/>
      <c r="G287" s="248"/>
    </row>
    <row r="288" spans="2:27" ht="12.75" x14ac:dyDescent="0.2">
      <c r="B288" s="247"/>
      <c r="C288" s="247"/>
      <c r="D288" s="247"/>
      <c r="E288" s="248"/>
      <c r="F288" s="248"/>
      <c r="G288" s="248"/>
    </row>
    <row r="289" spans="2:7" ht="12.75" x14ac:dyDescent="0.2">
      <c r="B289" s="247"/>
      <c r="C289" s="247"/>
      <c r="D289" s="247"/>
      <c r="E289" s="248"/>
      <c r="F289" s="248"/>
      <c r="G289" s="248"/>
    </row>
    <row r="290" spans="2:7" ht="12.75" x14ac:dyDescent="0.2">
      <c r="B290" s="247"/>
      <c r="C290" s="247"/>
      <c r="D290" s="247"/>
      <c r="E290" s="248"/>
      <c r="F290" s="248"/>
      <c r="G290" s="248"/>
    </row>
    <row r="291" spans="2:7" ht="12.75" x14ac:dyDescent="0.2">
      <c r="B291" s="247"/>
      <c r="C291" s="247"/>
      <c r="D291" s="247"/>
      <c r="E291" s="248"/>
      <c r="F291" s="248"/>
      <c r="G291" s="248"/>
    </row>
    <row r="292" spans="2:7" ht="12.75" x14ac:dyDescent="0.2">
      <c r="B292" s="247"/>
      <c r="C292" s="247"/>
      <c r="D292" s="247"/>
      <c r="E292" s="248"/>
      <c r="F292" s="248"/>
      <c r="G292" s="248"/>
    </row>
    <row r="293" spans="2:7" ht="12.75" x14ac:dyDescent="0.2">
      <c r="B293" s="247"/>
      <c r="C293" s="247"/>
      <c r="D293" s="247"/>
      <c r="E293" s="248"/>
      <c r="F293" s="248"/>
      <c r="G293" s="248"/>
    </row>
    <row r="294" spans="2:7" ht="12.75" x14ac:dyDescent="0.2">
      <c r="B294" s="247"/>
      <c r="C294" s="247"/>
      <c r="D294" s="247"/>
      <c r="E294" s="248"/>
      <c r="F294" s="248"/>
      <c r="G294" s="248"/>
    </row>
    <row r="295" spans="2:7" ht="12.75" x14ac:dyDescent="0.2">
      <c r="B295" s="247"/>
      <c r="C295" s="247"/>
      <c r="D295" s="247"/>
      <c r="E295" s="248"/>
      <c r="F295" s="248"/>
      <c r="G295" s="248"/>
    </row>
    <row r="296" spans="2:7" ht="12.75" x14ac:dyDescent="0.2">
      <c r="B296" s="247"/>
      <c r="C296" s="247"/>
      <c r="D296" s="247"/>
      <c r="E296" s="248"/>
      <c r="F296" s="248"/>
      <c r="G296" s="248"/>
    </row>
    <row r="297" spans="2:7" ht="12.75" x14ac:dyDescent="0.2">
      <c r="B297" s="247"/>
      <c r="C297" s="247"/>
      <c r="D297" s="247"/>
      <c r="E297" s="248"/>
      <c r="F297" s="248"/>
      <c r="G297" s="248"/>
    </row>
    <row r="298" spans="2:7" ht="12.75" x14ac:dyDescent="0.2">
      <c r="B298" s="247"/>
      <c r="C298" s="247"/>
      <c r="D298" s="247"/>
      <c r="E298" s="248"/>
      <c r="F298" s="248"/>
      <c r="G298" s="248"/>
    </row>
    <row r="299" spans="2:7" ht="12.75" x14ac:dyDescent="0.2">
      <c r="B299" s="247"/>
      <c r="C299" s="247"/>
      <c r="D299" s="247"/>
      <c r="E299" s="248"/>
      <c r="F299" s="248"/>
      <c r="G299" s="248"/>
    </row>
    <row r="300" spans="2:7" ht="12.75" x14ac:dyDescent="0.2">
      <c r="B300" s="247"/>
      <c r="C300" s="247"/>
      <c r="D300" s="247"/>
      <c r="E300" s="248"/>
      <c r="F300" s="248"/>
      <c r="G300" s="248"/>
    </row>
    <row r="301" spans="2:7" ht="12.75" x14ac:dyDescent="0.2">
      <c r="B301" s="247"/>
      <c r="C301" s="247"/>
      <c r="D301" s="247"/>
      <c r="E301" s="248"/>
      <c r="F301" s="248"/>
      <c r="G301" s="248"/>
    </row>
    <row r="302" spans="2:7" ht="12.75" x14ac:dyDescent="0.2">
      <c r="B302" s="247"/>
      <c r="C302" s="247"/>
      <c r="D302" s="247"/>
      <c r="E302" s="248"/>
      <c r="F302" s="248"/>
      <c r="G302" s="248"/>
    </row>
    <row r="303" spans="2:7" ht="12.75" x14ac:dyDescent="0.2">
      <c r="B303" s="247"/>
      <c r="C303" s="247"/>
      <c r="D303" s="247"/>
      <c r="E303" s="248"/>
      <c r="F303" s="248"/>
      <c r="G303" s="248"/>
    </row>
    <row r="304" spans="2:7" ht="12.75" x14ac:dyDescent="0.2">
      <c r="B304" s="247"/>
      <c r="C304" s="247"/>
      <c r="D304" s="247"/>
      <c r="E304" s="248"/>
      <c r="F304" s="248"/>
      <c r="G304" s="248"/>
    </row>
    <row r="305" spans="2:7" ht="12.75" x14ac:dyDescent="0.2">
      <c r="B305" s="247"/>
      <c r="C305" s="247"/>
      <c r="D305" s="247"/>
      <c r="E305" s="248"/>
      <c r="F305" s="248"/>
      <c r="G305" s="248"/>
    </row>
    <row r="306" spans="2:7" ht="12.75" x14ac:dyDescent="0.2">
      <c r="B306" s="247"/>
      <c r="C306" s="247"/>
      <c r="D306" s="247"/>
      <c r="E306" s="248"/>
      <c r="F306" s="248"/>
      <c r="G306" s="248"/>
    </row>
    <row r="307" spans="2:7" ht="12.75" x14ac:dyDescent="0.2">
      <c r="B307" s="247"/>
      <c r="C307" s="247"/>
      <c r="D307" s="247"/>
      <c r="E307" s="248"/>
      <c r="F307" s="248"/>
      <c r="G307" s="248"/>
    </row>
    <row r="308" spans="2:7" ht="12.75" x14ac:dyDescent="0.2">
      <c r="B308" s="247"/>
      <c r="C308" s="247"/>
      <c r="D308" s="247"/>
      <c r="E308" s="248"/>
      <c r="F308" s="248"/>
      <c r="G308" s="248"/>
    </row>
    <row r="309" spans="2:7" ht="12.75" x14ac:dyDescent="0.2">
      <c r="B309" s="247"/>
      <c r="C309" s="247"/>
      <c r="D309" s="247"/>
      <c r="E309" s="248"/>
      <c r="F309" s="248"/>
      <c r="G309" s="248"/>
    </row>
    <row r="310" spans="2:7" ht="12.75" x14ac:dyDescent="0.2">
      <c r="B310" s="247"/>
      <c r="C310" s="247"/>
      <c r="D310" s="247"/>
      <c r="E310" s="248"/>
      <c r="F310" s="248"/>
      <c r="G310" s="248"/>
    </row>
    <row r="311" spans="2:7" ht="12.75" x14ac:dyDescent="0.2">
      <c r="B311" s="247"/>
      <c r="C311" s="247"/>
      <c r="D311" s="247"/>
      <c r="E311" s="248"/>
      <c r="F311" s="248"/>
      <c r="G311" s="248"/>
    </row>
    <row r="312" spans="2:7" ht="12.75" x14ac:dyDescent="0.2">
      <c r="B312" s="247"/>
      <c r="C312" s="247"/>
      <c r="D312" s="247"/>
      <c r="E312" s="248"/>
      <c r="F312" s="248"/>
      <c r="G312" s="248"/>
    </row>
    <row r="313" spans="2:7" ht="12.75" x14ac:dyDescent="0.2">
      <c r="B313" s="247"/>
      <c r="C313" s="247"/>
      <c r="D313" s="247"/>
      <c r="E313" s="248"/>
      <c r="F313" s="248"/>
      <c r="G313" s="248"/>
    </row>
    <row r="314" spans="2:7" ht="12.75" x14ac:dyDescent="0.2">
      <c r="B314" s="247"/>
      <c r="C314" s="247"/>
      <c r="D314" s="247"/>
      <c r="E314" s="248"/>
      <c r="F314" s="248"/>
      <c r="G314" s="248"/>
    </row>
    <row r="315" spans="2:7" ht="12.75" x14ac:dyDescent="0.2">
      <c r="B315" s="247"/>
      <c r="C315" s="247"/>
      <c r="D315" s="247"/>
      <c r="E315" s="248"/>
      <c r="F315" s="248"/>
      <c r="G315" s="248"/>
    </row>
    <row r="316" spans="2:7" ht="12.75" x14ac:dyDescent="0.2">
      <c r="B316" s="247"/>
      <c r="C316" s="247"/>
      <c r="D316" s="247"/>
      <c r="E316" s="248"/>
      <c r="F316" s="248"/>
      <c r="G316" s="248"/>
    </row>
    <row r="317" spans="2:7" ht="12.75" x14ac:dyDescent="0.2">
      <c r="B317" s="247"/>
      <c r="C317" s="247"/>
      <c r="D317" s="247"/>
      <c r="E317" s="248"/>
      <c r="F317" s="248"/>
      <c r="G317" s="248"/>
    </row>
    <row r="318" spans="2:7" ht="12.75" x14ac:dyDescent="0.2">
      <c r="B318" s="247"/>
      <c r="C318" s="247"/>
      <c r="D318" s="247"/>
      <c r="E318" s="248"/>
      <c r="F318" s="248"/>
      <c r="G318" s="248"/>
    </row>
    <row r="319" spans="2:7" ht="12.75" x14ac:dyDescent="0.2">
      <c r="B319" s="247"/>
      <c r="C319" s="247"/>
      <c r="D319" s="247"/>
      <c r="E319" s="248"/>
      <c r="F319" s="248"/>
      <c r="G319" s="248"/>
    </row>
    <row r="320" spans="2:7" ht="12.75" x14ac:dyDescent="0.2">
      <c r="B320" s="247"/>
      <c r="C320" s="247"/>
      <c r="D320" s="247"/>
      <c r="E320" s="248"/>
      <c r="F320" s="248"/>
      <c r="G320" s="248"/>
    </row>
    <row r="321" spans="2:7" ht="12.75" x14ac:dyDescent="0.2">
      <c r="B321" s="247"/>
      <c r="C321" s="247"/>
      <c r="D321" s="247"/>
      <c r="E321" s="248"/>
      <c r="F321" s="248"/>
      <c r="G321" s="248"/>
    </row>
    <row r="322" spans="2:7" ht="12.75" x14ac:dyDescent="0.2">
      <c r="B322" s="247"/>
      <c r="C322" s="247"/>
      <c r="D322" s="247"/>
      <c r="E322" s="248"/>
      <c r="F322" s="248"/>
      <c r="G322" s="248"/>
    </row>
    <row r="323" spans="2:7" ht="12.75" x14ac:dyDescent="0.2">
      <c r="B323" s="247"/>
      <c r="C323" s="247"/>
      <c r="D323" s="247"/>
      <c r="E323" s="248"/>
      <c r="F323" s="248"/>
      <c r="G323" s="248"/>
    </row>
    <row r="324" spans="2:7" ht="12.75" x14ac:dyDescent="0.2">
      <c r="B324" s="247"/>
      <c r="C324" s="247"/>
      <c r="D324" s="247"/>
      <c r="E324" s="248"/>
      <c r="F324" s="248"/>
      <c r="G324" s="248"/>
    </row>
    <row r="325" spans="2:7" ht="12.75" x14ac:dyDescent="0.2">
      <c r="B325" s="247"/>
      <c r="C325" s="247"/>
      <c r="D325" s="247"/>
      <c r="E325" s="248"/>
      <c r="F325" s="248"/>
      <c r="G325" s="248"/>
    </row>
    <row r="326" spans="2:7" ht="12.75" x14ac:dyDescent="0.2">
      <c r="B326" s="247"/>
      <c r="C326" s="247"/>
      <c r="D326" s="247"/>
      <c r="E326" s="248"/>
      <c r="F326" s="248"/>
      <c r="G326" s="248"/>
    </row>
    <row r="327" spans="2:7" ht="12.75" x14ac:dyDescent="0.2">
      <c r="B327" s="247"/>
      <c r="C327" s="247"/>
      <c r="D327" s="247"/>
      <c r="E327" s="248"/>
      <c r="F327" s="248"/>
      <c r="G327" s="248"/>
    </row>
    <row r="328" spans="2:7" ht="12.75" x14ac:dyDescent="0.2">
      <c r="B328" s="247"/>
      <c r="C328" s="247"/>
      <c r="D328" s="247"/>
      <c r="E328" s="248"/>
      <c r="F328" s="248"/>
      <c r="G328" s="248"/>
    </row>
    <row r="329" spans="2:7" ht="12.75" x14ac:dyDescent="0.2">
      <c r="B329" s="247"/>
      <c r="C329" s="247"/>
      <c r="D329" s="247"/>
      <c r="E329" s="248"/>
      <c r="F329" s="248"/>
      <c r="G329" s="248"/>
    </row>
    <row r="330" spans="2:7" ht="12.75" x14ac:dyDescent="0.2">
      <c r="B330" s="247"/>
      <c r="C330" s="247"/>
      <c r="D330" s="247"/>
      <c r="E330" s="248"/>
      <c r="F330" s="248"/>
      <c r="G330" s="248"/>
    </row>
    <row r="331" spans="2:7" ht="12.75" x14ac:dyDescent="0.2">
      <c r="B331" s="247"/>
      <c r="C331" s="247"/>
      <c r="D331" s="247"/>
      <c r="E331" s="248"/>
      <c r="F331" s="248"/>
      <c r="G331" s="248"/>
    </row>
    <row r="332" spans="2:7" ht="12.75" x14ac:dyDescent="0.2">
      <c r="B332" s="247"/>
      <c r="C332" s="247"/>
      <c r="D332" s="247"/>
      <c r="E332" s="248"/>
      <c r="F332" s="248"/>
      <c r="G332" s="248"/>
    </row>
    <row r="333" spans="2:7" ht="12.75" x14ac:dyDescent="0.2">
      <c r="B333" s="247"/>
      <c r="C333" s="247"/>
      <c r="D333" s="247"/>
      <c r="E333" s="248"/>
      <c r="F333" s="248"/>
      <c r="G333" s="248"/>
    </row>
    <row r="334" spans="2:7" ht="12.75" x14ac:dyDescent="0.2">
      <c r="B334" s="247"/>
      <c r="C334" s="247"/>
      <c r="D334" s="247"/>
      <c r="E334" s="248"/>
      <c r="F334" s="248"/>
      <c r="G334" s="248"/>
    </row>
    <row r="335" spans="2:7" ht="12.75" x14ac:dyDescent="0.2">
      <c r="B335" s="247"/>
      <c r="C335" s="247"/>
      <c r="D335" s="247"/>
      <c r="E335" s="248"/>
      <c r="F335" s="248"/>
      <c r="G335" s="248"/>
    </row>
    <row r="336" spans="2:7" ht="12.75" x14ac:dyDescent="0.2">
      <c r="B336" s="247"/>
      <c r="C336" s="247"/>
      <c r="D336" s="247"/>
      <c r="E336" s="248"/>
      <c r="F336" s="248"/>
      <c r="G336" s="248"/>
    </row>
    <row r="337" spans="2:7" ht="12.75" x14ac:dyDescent="0.2">
      <c r="B337" s="247"/>
      <c r="C337" s="247"/>
      <c r="D337" s="247"/>
      <c r="E337" s="248"/>
      <c r="F337" s="248"/>
      <c r="G337" s="248"/>
    </row>
    <row r="338" spans="2:7" ht="12.75" x14ac:dyDescent="0.2">
      <c r="B338" s="247"/>
      <c r="C338" s="247"/>
      <c r="D338" s="247"/>
      <c r="E338" s="248"/>
      <c r="F338" s="248"/>
      <c r="G338" s="248"/>
    </row>
    <row r="339" spans="2:7" ht="12.75" x14ac:dyDescent="0.2">
      <c r="B339" s="247"/>
      <c r="C339" s="247"/>
      <c r="D339" s="247"/>
      <c r="E339" s="248"/>
      <c r="F339" s="248"/>
      <c r="G339" s="248"/>
    </row>
    <row r="340" spans="2:7" ht="12.75" x14ac:dyDescent="0.2">
      <c r="B340" s="247"/>
      <c r="C340" s="247"/>
      <c r="D340" s="247"/>
      <c r="E340" s="248"/>
      <c r="F340" s="248"/>
      <c r="G340" s="248"/>
    </row>
    <row r="341" spans="2:7" ht="12.75" x14ac:dyDescent="0.2">
      <c r="B341" s="247"/>
      <c r="C341" s="247"/>
      <c r="D341" s="247"/>
      <c r="E341" s="248"/>
      <c r="F341" s="248"/>
      <c r="G341" s="248"/>
    </row>
    <row r="342" spans="2:7" ht="12.75" x14ac:dyDescent="0.2">
      <c r="B342" s="247"/>
      <c r="C342" s="247"/>
      <c r="D342" s="247"/>
      <c r="E342" s="248"/>
      <c r="F342" s="248"/>
      <c r="G342" s="248"/>
    </row>
    <row r="343" spans="2:7" ht="12.75" x14ac:dyDescent="0.2">
      <c r="B343" s="247"/>
      <c r="C343" s="247"/>
      <c r="D343" s="247"/>
      <c r="E343" s="248"/>
      <c r="F343" s="248"/>
      <c r="G343" s="248"/>
    </row>
    <row r="344" spans="2:7" ht="12.75" x14ac:dyDescent="0.2">
      <c r="B344" s="247"/>
      <c r="C344" s="247"/>
      <c r="D344" s="247"/>
      <c r="E344" s="248"/>
      <c r="F344" s="248"/>
      <c r="G344" s="248"/>
    </row>
    <row r="345" spans="2:7" ht="12.75" x14ac:dyDescent="0.2">
      <c r="B345" s="247"/>
      <c r="C345" s="247"/>
      <c r="D345" s="247"/>
      <c r="E345" s="248"/>
      <c r="F345" s="248"/>
      <c r="G345" s="248"/>
    </row>
    <row r="346" spans="2:7" ht="12.75" x14ac:dyDescent="0.2">
      <c r="B346" s="247"/>
      <c r="C346" s="247"/>
      <c r="D346" s="247"/>
      <c r="E346" s="248"/>
      <c r="F346" s="248"/>
      <c r="G346" s="248"/>
    </row>
    <row r="347" spans="2:7" ht="12.75" x14ac:dyDescent="0.2">
      <c r="B347" s="247"/>
      <c r="C347" s="247"/>
      <c r="D347" s="247"/>
      <c r="E347" s="248"/>
      <c r="F347" s="248"/>
      <c r="G347" s="248"/>
    </row>
    <row r="348" spans="2:7" ht="12.75" x14ac:dyDescent="0.2">
      <c r="B348" s="247"/>
      <c r="C348" s="247"/>
      <c r="D348" s="247"/>
      <c r="E348" s="248"/>
      <c r="F348" s="248"/>
      <c r="G348" s="248"/>
    </row>
    <row r="349" spans="2:7" ht="12.75" x14ac:dyDescent="0.2">
      <c r="B349" s="247"/>
      <c r="C349" s="247"/>
      <c r="D349" s="247"/>
      <c r="E349" s="248"/>
      <c r="F349" s="248"/>
      <c r="G349" s="248"/>
    </row>
    <row r="350" spans="2:7" ht="12.75" x14ac:dyDescent="0.2">
      <c r="B350" s="247"/>
      <c r="C350" s="247"/>
      <c r="D350" s="247"/>
      <c r="E350" s="248"/>
      <c r="F350" s="248"/>
      <c r="G350" s="248"/>
    </row>
    <row r="351" spans="2:7" ht="12.75" x14ac:dyDescent="0.2">
      <c r="B351" s="247"/>
      <c r="C351" s="247"/>
      <c r="D351" s="247"/>
      <c r="E351" s="248"/>
      <c r="F351" s="248"/>
      <c r="G351" s="248"/>
    </row>
    <row r="352" spans="2:7" ht="12.75" x14ac:dyDescent="0.2">
      <c r="B352" s="247"/>
      <c r="C352" s="247"/>
      <c r="D352" s="247"/>
      <c r="E352" s="248"/>
      <c r="F352" s="248"/>
      <c r="G352" s="248"/>
    </row>
    <row r="353" spans="2:7" ht="12.75" x14ac:dyDescent="0.2">
      <c r="B353" s="247"/>
      <c r="C353" s="247"/>
      <c r="D353" s="247"/>
      <c r="E353" s="248"/>
      <c r="F353" s="248"/>
      <c r="G353" s="248"/>
    </row>
    <row r="354" spans="2:7" ht="12.75" x14ac:dyDescent="0.2">
      <c r="B354" s="247"/>
      <c r="C354" s="247"/>
      <c r="D354" s="247"/>
      <c r="E354" s="248"/>
      <c r="F354" s="248"/>
      <c r="G354" s="248"/>
    </row>
    <row r="355" spans="2:7" ht="12.75" x14ac:dyDescent="0.2">
      <c r="B355" s="247"/>
      <c r="C355" s="247"/>
      <c r="D355" s="247"/>
      <c r="E355" s="248"/>
      <c r="F355" s="248"/>
      <c r="G355" s="248"/>
    </row>
    <row r="356" spans="2:7" ht="12.75" x14ac:dyDescent="0.2">
      <c r="B356" s="247"/>
      <c r="C356" s="247"/>
      <c r="D356" s="247"/>
      <c r="E356" s="248"/>
      <c r="F356" s="248"/>
      <c r="G356" s="248"/>
    </row>
    <row r="357" spans="2:7" ht="12.75" x14ac:dyDescent="0.2">
      <c r="B357" s="247"/>
      <c r="C357" s="247"/>
      <c r="D357" s="247"/>
      <c r="E357" s="248"/>
      <c r="F357" s="248"/>
      <c r="G357" s="248"/>
    </row>
    <row r="358" spans="2:7" ht="12.75" x14ac:dyDescent="0.2">
      <c r="B358" s="247"/>
      <c r="C358" s="247"/>
      <c r="D358" s="247"/>
      <c r="E358" s="248"/>
      <c r="F358" s="248"/>
      <c r="G358" s="248"/>
    </row>
    <row r="359" spans="2:7" ht="12.75" x14ac:dyDescent="0.2">
      <c r="B359" s="247"/>
      <c r="C359" s="247"/>
      <c r="D359" s="247"/>
      <c r="E359" s="248"/>
      <c r="F359" s="248"/>
      <c r="G359" s="248"/>
    </row>
    <row r="360" spans="2:7" ht="12.75" x14ac:dyDescent="0.2">
      <c r="B360" s="247"/>
      <c r="C360" s="247"/>
      <c r="D360" s="247"/>
      <c r="E360" s="248"/>
      <c r="F360" s="248"/>
      <c r="G360" s="248"/>
    </row>
    <row r="361" spans="2:7" ht="12.75" x14ac:dyDescent="0.2">
      <c r="B361" s="247"/>
      <c r="C361" s="247"/>
      <c r="D361" s="247"/>
      <c r="E361" s="248"/>
      <c r="F361" s="248"/>
      <c r="G361" s="248"/>
    </row>
    <row r="362" spans="2:7" ht="12.75" x14ac:dyDescent="0.2">
      <c r="B362" s="247"/>
      <c r="C362" s="247"/>
      <c r="D362" s="247"/>
      <c r="E362" s="248"/>
      <c r="F362" s="248"/>
      <c r="G362" s="248"/>
    </row>
    <row r="363" spans="2:7" ht="12.75" x14ac:dyDescent="0.2">
      <c r="B363" s="247"/>
      <c r="C363" s="247"/>
      <c r="D363" s="247"/>
      <c r="E363" s="248"/>
      <c r="F363" s="248"/>
      <c r="G363" s="248"/>
    </row>
    <row r="364" spans="2:7" ht="12.75" x14ac:dyDescent="0.2">
      <c r="B364" s="247"/>
      <c r="C364" s="247"/>
      <c r="D364" s="247"/>
      <c r="E364" s="248"/>
      <c r="F364" s="248"/>
      <c r="G364" s="248"/>
    </row>
    <row r="365" spans="2:7" ht="12.75" x14ac:dyDescent="0.2">
      <c r="B365" s="247"/>
      <c r="C365" s="247"/>
      <c r="D365" s="247"/>
      <c r="E365" s="248"/>
      <c r="F365" s="248"/>
      <c r="G365" s="248"/>
    </row>
    <row r="366" spans="2:7" ht="12.75" x14ac:dyDescent="0.2">
      <c r="B366" s="247"/>
      <c r="C366" s="247"/>
      <c r="D366" s="247"/>
      <c r="E366" s="248"/>
      <c r="F366" s="248"/>
      <c r="G366" s="248"/>
    </row>
    <row r="367" spans="2:7" ht="12.75" x14ac:dyDescent="0.2">
      <c r="B367" s="247"/>
      <c r="C367" s="247"/>
      <c r="D367" s="247"/>
      <c r="E367" s="248"/>
      <c r="F367" s="248"/>
      <c r="G367" s="248"/>
    </row>
    <row r="368" spans="2:7" ht="12.75" x14ac:dyDescent="0.2">
      <c r="B368" s="247"/>
      <c r="C368" s="247"/>
      <c r="D368" s="247"/>
      <c r="E368" s="248"/>
      <c r="F368" s="248"/>
      <c r="G368" s="248"/>
    </row>
    <row r="369" spans="2:7" ht="12.75" x14ac:dyDescent="0.2">
      <c r="B369" s="247"/>
      <c r="C369" s="247"/>
      <c r="D369" s="247"/>
      <c r="E369" s="248"/>
      <c r="F369" s="248"/>
      <c r="G369" s="248"/>
    </row>
    <row r="370" spans="2:7" ht="12.75" x14ac:dyDescent="0.2">
      <c r="B370" s="247"/>
      <c r="C370" s="247"/>
      <c r="D370" s="247"/>
      <c r="E370" s="248"/>
      <c r="F370" s="248"/>
      <c r="G370" s="248"/>
    </row>
    <row r="371" spans="2:7" ht="12.75" x14ac:dyDescent="0.2">
      <c r="B371" s="247"/>
      <c r="C371" s="247"/>
      <c r="D371" s="247"/>
      <c r="E371" s="248"/>
      <c r="F371" s="248"/>
      <c r="G371" s="248"/>
    </row>
    <row r="372" spans="2:7" ht="12.75" x14ac:dyDescent="0.2">
      <c r="B372" s="247"/>
      <c r="C372" s="247"/>
      <c r="D372" s="247"/>
      <c r="E372" s="248"/>
      <c r="F372" s="248"/>
      <c r="G372" s="248"/>
    </row>
    <row r="373" spans="2:7" ht="12.75" x14ac:dyDescent="0.2">
      <c r="B373" s="247"/>
      <c r="C373" s="247"/>
      <c r="D373" s="247"/>
      <c r="E373" s="248"/>
      <c r="F373" s="248"/>
      <c r="G373" s="248"/>
    </row>
    <row r="374" spans="2:7" ht="12.75" x14ac:dyDescent="0.2">
      <c r="B374" s="247"/>
      <c r="C374" s="247"/>
      <c r="D374" s="247"/>
      <c r="E374" s="248"/>
      <c r="F374" s="248"/>
      <c r="G374" s="248"/>
    </row>
    <row r="375" spans="2:7" ht="12.75" x14ac:dyDescent="0.2">
      <c r="B375" s="247"/>
      <c r="C375" s="247"/>
      <c r="D375" s="247"/>
      <c r="E375" s="248"/>
      <c r="F375" s="248"/>
      <c r="G375" s="248"/>
    </row>
    <row r="376" spans="2:7" ht="12.75" x14ac:dyDescent="0.2">
      <c r="B376" s="247"/>
      <c r="C376" s="247"/>
      <c r="D376" s="247"/>
      <c r="E376" s="248"/>
      <c r="F376" s="248"/>
      <c r="G376" s="248"/>
    </row>
    <row r="377" spans="2:7" ht="12.75" x14ac:dyDescent="0.2">
      <c r="B377" s="247"/>
      <c r="C377" s="247"/>
      <c r="D377" s="247"/>
      <c r="E377" s="248"/>
      <c r="F377" s="248"/>
      <c r="G377" s="248"/>
    </row>
    <row r="378" spans="2:7" ht="12.75" x14ac:dyDescent="0.2">
      <c r="B378" s="247"/>
      <c r="C378" s="247"/>
      <c r="D378" s="247"/>
      <c r="E378" s="248"/>
      <c r="F378" s="248"/>
      <c r="G378" s="248"/>
    </row>
    <row r="379" spans="2:7" ht="12.75" x14ac:dyDescent="0.2">
      <c r="B379" s="247"/>
      <c r="C379" s="247"/>
      <c r="D379" s="247"/>
      <c r="E379" s="248"/>
      <c r="F379" s="248"/>
      <c r="G379" s="248"/>
    </row>
    <row r="380" spans="2:7" ht="12.75" x14ac:dyDescent="0.2">
      <c r="B380" s="247"/>
      <c r="C380" s="247"/>
      <c r="D380" s="247"/>
      <c r="E380" s="248"/>
      <c r="F380" s="248"/>
      <c r="G380" s="248"/>
    </row>
    <row r="381" spans="2:7" ht="12.75" x14ac:dyDescent="0.2">
      <c r="B381" s="247"/>
      <c r="C381" s="247"/>
      <c r="D381" s="247"/>
      <c r="E381" s="248"/>
      <c r="F381" s="248"/>
      <c r="G381" s="248"/>
    </row>
    <row r="382" spans="2:7" ht="12.75" x14ac:dyDescent="0.2">
      <c r="B382" s="247"/>
      <c r="C382" s="247"/>
      <c r="D382" s="247"/>
      <c r="E382" s="248"/>
      <c r="F382" s="248"/>
      <c r="G382" s="248"/>
    </row>
    <row r="383" spans="2:7" ht="12.75" x14ac:dyDescent="0.2">
      <c r="B383" s="247"/>
      <c r="C383" s="247"/>
      <c r="D383" s="247"/>
      <c r="E383" s="248"/>
      <c r="F383" s="248"/>
      <c r="G383" s="248"/>
    </row>
    <row r="384" spans="2:7" ht="12.75" x14ac:dyDescent="0.2">
      <c r="B384" s="247"/>
      <c r="C384" s="247"/>
      <c r="D384" s="247"/>
      <c r="E384" s="248"/>
      <c r="F384" s="248"/>
      <c r="G384" s="248"/>
    </row>
    <row r="385" spans="2:7" ht="12.75" x14ac:dyDescent="0.2">
      <c r="B385" s="247"/>
      <c r="C385" s="247"/>
      <c r="D385" s="247"/>
      <c r="E385" s="248"/>
      <c r="F385" s="248"/>
      <c r="G385" s="248"/>
    </row>
    <row r="386" spans="2:7" ht="12.75" x14ac:dyDescent="0.2">
      <c r="B386" s="247"/>
      <c r="C386" s="247"/>
      <c r="D386" s="247"/>
      <c r="E386" s="248"/>
      <c r="F386" s="248"/>
      <c r="G386" s="248"/>
    </row>
    <row r="387" spans="2:7" ht="12.75" x14ac:dyDescent="0.2">
      <c r="B387" s="247"/>
      <c r="C387" s="247"/>
      <c r="D387" s="247"/>
      <c r="E387" s="248"/>
      <c r="F387" s="248"/>
      <c r="G387" s="248"/>
    </row>
    <row r="388" spans="2:7" ht="12.75" x14ac:dyDescent="0.2">
      <c r="B388" s="247"/>
      <c r="C388" s="247"/>
      <c r="D388" s="247"/>
      <c r="E388" s="248"/>
      <c r="F388" s="248"/>
      <c r="G388" s="248"/>
    </row>
    <row r="389" spans="2:7" ht="12.75" x14ac:dyDescent="0.2">
      <c r="B389" s="247"/>
      <c r="C389" s="247"/>
      <c r="D389" s="247"/>
      <c r="E389" s="248"/>
      <c r="F389" s="248"/>
      <c r="G389" s="248"/>
    </row>
    <row r="390" spans="2:7" ht="12.75" x14ac:dyDescent="0.2">
      <c r="B390" s="247"/>
      <c r="C390" s="247"/>
      <c r="D390" s="247"/>
      <c r="E390" s="248"/>
      <c r="F390" s="248"/>
      <c r="G390" s="248"/>
    </row>
    <row r="391" spans="2:7" ht="12.75" x14ac:dyDescent="0.2">
      <c r="B391" s="247"/>
      <c r="C391" s="247"/>
      <c r="D391" s="247"/>
      <c r="E391" s="248"/>
      <c r="F391" s="248"/>
      <c r="G391" s="248"/>
    </row>
    <row r="392" spans="2:7" ht="12.75" x14ac:dyDescent="0.2">
      <c r="B392" s="247"/>
      <c r="C392" s="247"/>
      <c r="D392" s="247"/>
      <c r="E392" s="248"/>
      <c r="F392" s="248"/>
      <c r="G392" s="248"/>
    </row>
    <row r="393" spans="2:7" ht="12.75" x14ac:dyDescent="0.2">
      <c r="B393" s="247"/>
      <c r="C393" s="247"/>
      <c r="D393" s="247"/>
      <c r="E393" s="248"/>
      <c r="F393" s="248"/>
      <c r="G393" s="248"/>
    </row>
    <row r="394" spans="2:7" ht="12.75" x14ac:dyDescent="0.2">
      <c r="B394" s="247"/>
      <c r="C394" s="247"/>
      <c r="D394" s="247"/>
      <c r="E394" s="248"/>
      <c r="F394" s="248"/>
      <c r="G394" s="248"/>
    </row>
    <row r="395" spans="2:7" ht="12.75" x14ac:dyDescent="0.2">
      <c r="B395" s="247"/>
      <c r="C395" s="247"/>
      <c r="D395" s="247"/>
      <c r="E395" s="248"/>
      <c r="F395" s="248"/>
      <c r="G395" s="248"/>
    </row>
    <row r="396" spans="2:7" ht="12.75" x14ac:dyDescent="0.2">
      <c r="B396" s="247"/>
      <c r="C396" s="247"/>
      <c r="D396" s="247"/>
      <c r="E396" s="248"/>
      <c r="F396" s="248"/>
      <c r="G396" s="248"/>
    </row>
    <row r="397" spans="2:7" ht="12.75" x14ac:dyDescent="0.2">
      <c r="B397" s="247"/>
      <c r="C397" s="247"/>
      <c r="D397" s="247"/>
      <c r="E397" s="248"/>
      <c r="F397" s="248"/>
      <c r="G397" s="248"/>
    </row>
    <row r="398" spans="2:7" ht="12.75" x14ac:dyDescent="0.2">
      <c r="B398" s="247"/>
      <c r="C398" s="247"/>
      <c r="D398" s="247"/>
      <c r="E398" s="248"/>
      <c r="F398" s="248"/>
      <c r="G398" s="248"/>
    </row>
    <row r="399" spans="2:7" ht="12.75" x14ac:dyDescent="0.2">
      <c r="B399" s="247"/>
      <c r="C399" s="247"/>
      <c r="D399" s="247"/>
      <c r="E399" s="248"/>
      <c r="F399" s="248"/>
      <c r="G399" s="248"/>
    </row>
    <row r="400" spans="2:7" ht="12.75" x14ac:dyDescent="0.2">
      <c r="B400" s="247"/>
      <c r="C400" s="247"/>
      <c r="D400" s="247"/>
      <c r="E400" s="248"/>
      <c r="F400" s="248"/>
      <c r="G400" s="248"/>
    </row>
    <row r="401" spans="2:7" ht="12.75" x14ac:dyDescent="0.2">
      <c r="B401" s="247"/>
      <c r="C401" s="247"/>
      <c r="D401" s="247"/>
      <c r="E401" s="248"/>
      <c r="F401" s="248"/>
      <c r="G401" s="248"/>
    </row>
    <row r="402" spans="2:7" ht="12.75" x14ac:dyDescent="0.2">
      <c r="B402" s="247"/>
      <c r="C402" s="247"/>
      <c r="D402" s="247"/>
      <c r="E402" s="248"/>
      <c r="F402" s="248"/>
      <c r="G402" s="248"/>
    </row>
    <row r="403" spans="2:7" ht="12.75" x14ac:dyDescent="0.2">
      <c r="B403" s="247"/>
      <c r="C403" s="247"/>
      <c r="D403" s="247"/>
      <c r="E403" s="248"/>
      <c r="F403" s="248"/>
      <c r="G403" s="248"/>
    </row>
    <row r="404" spans="2:7" ht="12.75" x14ac:dyDescent="0.2">
      <c r="B404" s="247"/>
      <c r="C404" s="247"/>
      <c r="D404" s="247"/>
      <c r="E404" s="248"/>
      <c r="F404" s="248"/>
      <c r="G404" s="248"/>
    </row>
    <row r="405" spans="2:7" ht="12.75" x14ac:dyDescent="0.2">
      <c r="B405" s="247"/>
      <c r="C405" s="247"/>
      <c r="D405" s="247"/>
      <c r="E405" s="248"/>
      <c r="F405" s="248"/>
      <c r="G405" s="248"/>
    </row>
    <row r="406" spans="2:7" ht="12.75" x14ac:dyDescent="0.2">
      <c r="B406" s="247"/>
      <c r="C406" s="247"/>
      <c r="D406" s="247"/>
      <c r="E406" s="248"/>
      <c r="F406" s="248"/>
      <c r="G406" s="248"/>
    </row>
    <row r="407" spans="2:7" ht="12.75" x14ac:dyDescent="0.2">
      <c r="B407" s="247"/>
      <c r="C407" s="247"/>
      <c r="D407" s="247"/>
      <c r="E407" s="248"/>
      <c r="F407" s="248"/>
      <c r="G407" s="248"/>
    </row>
    <row r="408" spans="2:7" ht="12.75" x14ac:dyDescent="0.2">
      <c r="B408" s="247"/>
      <c r="C408" s="247"/>
      <c r="D408" s="247"/>
      <c r="E408" s="248"/>
      <c r="F408" s="248"/>
      <c r="G408" s="248"/>
    </row>
    <row r="409" spans="2:7" ht="12.75" x14ac:dyDescent="0.2">
      <c r="B409" s="247"/>
      <c r="C409" s="247"/>
      <c r="D409" s="247"/>
      <c r="E409" s="248"/>
      <c r="F409" s="248"/>
      <c r="G409" s="248"/>
    </row>
    <row r="410" spans="2:7" ht="12.75" x14ac:dyDescent="0.2">
      <c r="B410" s="247"/>
      <c r="C410" s="247"/>
      <c r="D410" s="247"/>
      <c r="E410" s="248"/>
      <c r="F410" s="248"/>
      <c r="G410" s="248"/>
    </row>
    <row r="411" spans="2:7" ht="12.75" x14ac:dyDescent="0.2">
      <c r="B411" s="247"/>
      <c r="C411" s="247"/>
      <c r="D411" s="247"/>
      <c r="E411" s="248"/>
      <c r="F411" s="248"/>
      <c r="G411" s="248"/>
    </row>
    <row r="412" spans="2:7" ht="12.75" x14ac:dyDescent="0.2">
      <c r="B412" s="247"/>
      <c r="C412" s="247"/>
      <c r="D412" s="247"/>
      <c r="E412" s="248"/>
      <c r="F412" s="248"/>
      <c r="G412" s="248"/>
    </row>
    <row r="413" spans="2:7" ht="12.75" x14ac:dyDescent="0.2">
      <c r="B413" s="247"/>
      <c r="C413" s="247"/>
      <c r="D413" s="247"/>
      <c r="E413" s="248"/>
      <c r="F413" s="248"/>
      <c r="G413" s="248"/>
    </row>
    <row r="414" spans="2:7" ht="12.75" x14ac:dyDescent="0.2">
      <c r="B414" s="247"/>
      <c r="C414" s="247"/>
      <c r="D414" s="247"/>
      <c r="E414" s="248"/>
      <c r="F414" s="248"/>
      <c r="G414" s="248"/>
    </row>
    <row r="415" spans="2:7" ht="12.75" x14ac:dyDescent="0.2">
      <c r="B415" s="247"/>
      <c r="C415" s="247"/>
      <c r="D415" s="247"/>
      <c r="E415" s="248"/>
      <c r="F415" s="248"/>
      <c r="G415" s="248"/>
    </row>
    <row r="416" spans="2:7" ht="12.75" x14ac:dyDescent="0.2">
      <c r="B416" s="247"/>
      <c r="C416" s="247"/>
      <c r="D416" s="247"/>
      <c r="E416" s="248"/>
      <c r="F416" s="248"/>
      <c r="G416" s="248"/>
    </row>
    <row r="417" spans="2:7" ht="12.75" x14ac:dyDescent="0.2">
      <c r="B417" s="247"/>
      <c r="C417" s="247"/>
      <c r="D417" s="247"/>
      <c r="E417" s="248"/>
      <c r="F417" s="248"/>
      <c r="G417" s="248"/>
    </row>
    <row r="418" spans="2:7" ht="12.75" x14ac:dyDescent="0.2">
      <c r="B418" s="247"/>
      <c r="C418" s="247"/>
      <c r="D418" s="247"/>
      <c r="E418" s="248"/>
      <c r="F418" s="248"/>
      <c r="G418" s="248"/>
    </row>
    <row r="419" spans="2:7" ht="12.75" x14ac:dyDescent="0.2">
      <c r="B419" s="247"/>
      <c r="C419" s="247"/>
      <c r="D419" s="247"/>
      <c r="E419" s="248"/>
      <c r="F419" s="248"/>
      <c r="G419" s="248"/>
    </row>
    <row r="420" spans="2:7" ht="12.75" x14ac:dyDescent="0.2">
      <c r="B420" s="247"/>
      <c r="C420" s="247"/>
      <c r="D420" s="247"/>
      <c r="E420" s="248"/>
      <c r="F420" s="248"/>
      <c r="G420" s="248"/>
    </row>
    <row r="421" spans="2:7" ht="12.75" x14ac:dyDescent="0.2">
      <c r="B421" s="247"/>
      <c r="C421" s="247"/>
      <c r="D421" s="247"/>
      <c r="E421" s="248"/>
      <c r="F421" s="248"/>
      <c r="G421" s="248"/>
    </row>
    <row r="422" spans="2:7" ht="12.75" x14ac:dyDescent="0.2">
      <c r="B422" s="247"/>
      <c r="C422" s="247"/>
      <c r="D422" s="247"/>
      <c r="E422" s="248"/>
      <c r="F422" s="248"/>
      <c r="G422" s="248"/>
    </row>
    <row r="423" spans="2:7" ht="12.75" x14ac:dyDescent="0.2">
      <c r="B423" s="247"/>
      <c r="C423" s="247"/>
      <c r="D423" s="247"/>
      <c r="E423" s="248"/>
      <c r="F423" s="248"/>
      <c r="G423" s="248"/>
    </row>
    <row r="424" spans="2:7" ht="12.75" x14ac:dyDescent="0.2">
      <c r="B424" s="247"/>
      <c r="C424" s="247"/>
      <c r="D424" s="247"/>
      <c r="E424" s="248"/>
      <c r="F424" s="248"/>
      <c r="G424" s="248"/>
    </row>
    <row r="425" spans="2:7" ht="12.75" x14ac:dyDescent="0.2">
      <c r="B425" s="247"/>
      <c r="C425" s="247"/>
      <c r="D425" s="247"/>
      <c r="E425" s="248"/>
      <c r="F425" s="248"/>
      <c r="G425" s="248"/>
    </row>
    <row r="426" spans="2:7" ht="12.75" x14ac:dyDescent="0.2">
      <c r="B426" s="247"/>
      <c r="C426" s="247"/>
      <c r="D426" s="247"/>
      <c r="E426" s="248"/>
      <c r="F426" s="248"/>
      <c r="G426" s="248"/>
    </row>
    <row r="427" spans="2:7" ht="12.75" x14ac:dyDescent="0.2">
      <c r="B427" s="247"/>
      <c r="C427" s="247"/>
      <c r="D427" s="247"/>
      <c r="E427" s="248"/>
      <c r="F427" s="248"/>
      <c r="G427" s="248"/>
    </row>
    <row r="428" spans="2:7" ht="12.75" x14ac:dyDescent="0.2">
      <c r="B428" s="247"/>
      <c r="C428" s="247"/>
      <c r="D428" s="247"/>
      <c r="E428" s="248"/>
      <c r="F428" s="248"/>
      <c r="G428" s="248"/>
    </row>
    <row r="429" spans="2:7" ht="12.75" x14ac:dyDescent="0.2">
      <c r="B429" s="247"/>
      <c r="C429" s="247"/>
      <c r="D429" s="247"/>
      <c r="E429" s="248"/>
      <c r="F429" s="248"/>
      <c r="G429" s="248"/>
    </row>
    <row r="430" spans="2:7" ht="12.75" x14ac:dyDescent="0.2">
      <c r="B430" s="247"/>
      <c r="C430" s="247"/>
      <c r="D430" s="247"/>
      <c r="E430" s="248"/>
      <c r="F430" s="248"/>
      <c r="G430" s="248"/>
    </row>
    <row r="431" spans="2:7" ht="12.75" x14ac:dyDescent="0.2">
      <c r="B431" s="247"/>
      <c r="C431" s="247"/>
      <c r="D431" s="247"/>
      <c r="E431" s="248"/>
      <c r="F431" s="248"/>
      <c r="G431" s="248"/>
    </row>
    <row r="432" spans="2:7" ht="12.75" x14ac:dyDescent="0.2">
      <c r="B432" s="247"/>
      <c r="C432" s="247"/>
      <c r="D432" s="247"/>
      <c r="E432" s="248"/>
      <c r="F432" s="248"/>
      <c r="G432" s="248"/>
    </row>
    <row r="433" spans="2:7" ht="12.75" x14ac:dyDescent="0.2">
      <c r="B433" s="247"/>
      <c r="C433" s="247"/>
      <c r="D433" s="247"/>
      <c r="E433" s="248"/>
      <c r="F433" s="248"/>
      <c r="G433" s="248"/>
    </row>
    <row r="434" spans="2:7" ht="12.75" x14ac:dyDescent="0.2">
      <c r="B434" s="247"/>
      <c r="C434" s="247"/>
      <c r="D434" s="247"/>
      <c r="E434" s="248"/>
      <c r="F434" s="248"/>
      <c r="G434" s="248"/>
    </row>
    <row r="435" spans="2:7" ht="12.75" x14ac:dyDescent="0.2">
      <c r="B435" s="247"/>
      <c r="C435" s="247"/>
      <c r="D435" s="247"/>
      <c r="E435" s="248"/>
      <c r="F435" s="248"/>
      <c r="G435" s="248"/>
    </row>
    <row r="436" spans="2:7" ht="12.75" x14ac:dyDescent="0.2">
      <c r="B436" s="247"/>
      <c r="C436" s="247"/>
      <c r="D436" s="247"/>
      <c r="E436" s="248"/>
      <c r="F436" s="248"/>
      <c r="G436" s="248"/>
    </row>
    <row r="437" spans="2:7" ht="12.75" x14ac:dyDescent="0.2">
      <c r="B437" s="247"/>
      <c r="C437" s="247"/>
      <c r="D437" s="247"/>
      <c r="E437" s="248"/>
      <c r="F437" s="248"/>
      <c r="G437" s="248"/>
    </row>
    <row r="438" spans="2:7" ht="12.75" x14ac:dyDescent="0.2">
      <c r="B438" s="247"/>
      <c r="C438" s="247"/>
      <c r="D438" s="247"/>
      <c r="E438" s="248"/>
      <c r="F438" s="248"/>
      <c r="G438" s="248"/>
    </row>
    <row r="439" spans="2:7" ht="12.75" x14ac:dyDescent="0.2">
      <c r="B439" s="247"/>
      <c r="C439" s="247"/>
      <c r="D439" s="247"/>
      <c r="E439" s="248"/>
      <c r="F439" s="248"/>
      <c r="G439" s="248"/>
    </row>
    <row r="440" spans="2:7" ht="12.75" x14ac:dyDescent="0.2">
      <c r="B440" s="247"/>
      <c r="C440" s="247"/>
      <c r="D440" s="247"/>
      <c r="E440" s="248"/>
      <c r="F440" s="248"/>
      <c r="G440" s="248"/>
    </row>
    <row r="441" spans="2:7" ht="12.75" x14ac:dyDescent="0.2">
      <c r="B441" s="247"/>
      <c r="C441" s="247"/>
      <c r="D441" s="247"/>
      <c r="E441" s="248"/>
      <c r="F441" s="248"/>
      <c r="G441" s="248"/>
    </row>
    <row r="442" spans="2:7" ht="12.75" x14ac:dyDescent="0.2">
      <c r="B442" s="247"/>
      <c r="C442" s="247"/>
      <c r="D442" s="247"/>
      <c r="E442" s="248"/>
      <c r="F442" s="248"/>
      <c r="G442" s="248"/>
    </row>
    <row r="443" spans="2:7" ht="12.75" x14ac:dyDescent="0.2">
      <c r="B443" s="247"/>
      <c r="C443" s="247"/>
      <c r="D443" s="247"/>
      <c r="E443" s="248"/>
      <c r="F443" s="248"/>
      <c r="G443" s="248"/>
    </row>
    <row r="444" spans="2:7" ht="12.75" x14ac:dyDescent="0.2">
      <c r="B444" s="247"/>
      <c r="C444" s="247"/>
      <c r="D444" s="247"/>
      <c r="E444" s="248"/>
      <c r="F444" s="248"/>
      <c r="G444" s="248"/>
    </row>
    <row r="445" spans="2:7" ht="12.75" x14ac:dyDescent="0.2">
      <c r="B445" s="247"/>
      <c r="C445" s="247"/>
      <c r="D445" s="247"/>
      <c r="E445" s="248"/>
      <c r="F445" s="248"/>
      <c r="G445" s="248"/>
    </row>
    <row r="446" spans="2:7" ht="12.75" x14ac:dyDescent="0.2">
      <c r="B446" s="247"/>
      <c r="C446" s="247"/>
      <c r="D446" s="247"/>
      <c r="E446" s="248"/>
      <c r="F446" s="248"/>
      <c r="G446" s="248"/>
    </row>
    <row r="447" spans="2:7" ht="12.75" x14ac:dyDescent="0.2">
      <c r="B447" s="247"/>
      <c r="C447" s="247"/>
      <c r="D447" s="247"/>
      <c r="E447" s="248"/>
      <c r="F447" s="248"/>
      <c r="G447" s="248"/>
    </row>
    <row r="448" spans="2:7" ht="12.75" x14ac:dyDescent="0.2">
      <c r="B448" s="247"/>
      <c r="C448" s="247"/>
      <c r="D448" s="247"/>
      <c r="E448" s="248"/>
      <c r="F448" s="248"/>
      <c r="G448" s="248"/>
    </row>
    <row r="449" spans="2:7" ht="12.75" x14ac:dyDescent="0.2">
      <c r="B449" s="247"/>
      <c r="C449" s="247"/>
      <c r="D449" s="247"/>
      <c r="E449" s="248"/>
      <c r="F449" s="248"/>
      <c r="G449" s="248"/>
    </row>
    <row r="450" spans="2:7" ht="12.75" x14ac:dyDescent="0.2">
      <c r="B450" s="247"/>
      <c r="C450" s="247"/>
      <c r="D450" s="247"/>
      <c r="E450" s="248"/>
      <c r="F450" s="248"/>
      <c r="G450" s="248"/>
    </row>
    <row r="451" spans="2:7" ht="12.75" x14ac:dyDescent="0.2">
      <c r="B451" s="247"/>
      <c r="C451" s="247"/>
      <c r="D451" s="247"/>
      <c r="E451" s="248"/>
      <c r="F451" s="248"/>
      <c r="G451" s="248"/>
    </row>
    <row r="452" spans="2:7" ht="12.75" x14ac:dyDescent="0.2">
      <c r="B452" s="247"/>
      <c r="C452" s="247"/>
      <c r="D452" s="247"/>
      <c r="E452" s="248"/>
      <c r="F452" s="248"/>
      <c r="G452" s="248"/>
    </row>
    <row r="453" spans="2:7" ht="12.75" x14ac:dyDescent="0.2">
      <c r="B453" s="247"/>
      <c r="C453" s="247"/>
      <c r="D453" s="247"/>
      <c r="E453" s="248"/>
      <c r="F453" s="248"/>
      <c r="G453" s="248"/>
    </row>
    <row r="454" spans="2:7" ht="12.75" x14ac:dyDescent="0.2">
      <c r="B454" s="247"/>
      <c r="C454" s="247"/>
      <c r="D454" s="247"/>
      <c r="E454" s="248"/>
      <c r="F454" s="248"/>
      <c r="G454" s="248"/>
    </row>
    <row r="455" spans="2:7" ht="12.75" x14ac:dyDescent="0.2">
      <c r="B455" s="247"/>
      <c r="C455" s="247"/>
      <c r="D455" s="247"/>
      <c r="E455" s="248"/>
      <c r="F455" s="248"/>
      <c r="G455" s="248"/>
    </row>
    <row r="456" spans="2:7" ht="12.75" x14ac:dyDescent="0.2">
      <c r="B456" s="247"/>
      <c r="C456" s="247"/>
      <c r="D456" s="247"/>
      <c r="E456" s="248"/>
      <c r="F456" s="248"/>
      <c r="G456" s="248"/>
    </row>
    <row r="457" spans="2:7" ht="12.75" x14ac:dyDescent="0.2">
      <c r="B457" s="247"/>
      <c r="C457" s="247"/>
      <c r="D457" s="247"/>
      <c r="E457" s="248"/>
      <c r="F457" s="248"/>
      <c r="G457" s="248"/>
    </row>
    <row r="458" spans="2:7" ht="12.75" x14ac:dyDescent="0.2">
      <c r="B458" s="247"/>
      <c r="C458" s="247"/>
      <c r="D458" s="247"/>
      <c r="E458" s="248"/>
      <c r="F458" s="248"/>
      <c r="G458" s="248"/>
    </row>
    <row r="459" spans="2:7" ht="12.75" x14ac:dyDescent="0.2">
      <c r="B459" s="247"/>
      <c r="C459" s="247"/>
      <c r="D459" s="247"/>
      <c r="E459" s="248"/>
      <c r="F459" s="248"/>
      <c r="G459" s="248"/>
    </row>
    <row r="460" spans="2:7" ht="12.75" x14ac:dyDescent="0.2">
      <c r="B460" s="247"/>
      <c r="C460" s="247"/>
      <c r="D460" s="247"/>
      <c r="E460" s="248"/>
      <c r="F460" s="248"/>
      <c r="G460" s="248"/>
    </row>
    <row r="461" spans="2:7" ht="12.75" x14ac:dyDescent="0.2">
      <c r="B461" s="247"/>
      <c r="C461" s="247"/>
      <c r="D461" s="247"/>
      <c r="E461" s="248"/>
      <c r="F461" s="248"/>
      <c r="G461" s="248"/>
    </row>
    <row r="462" spans="2:7" ht="12.75" x14ac:dyDescent="0.2">
      <c r="B462" s="247"/>
      <c r="C462" s="247"/>
      <c r="D462" s="247"/>
      <c r="E462" s="248"/>
      <c r="F462" s="248"/>
      <c r="G462" s="248"/>
    </row>
    <row r="463" spans="2:7" ht="12.75" x14ac:dyDescent="0.2">
      <c r="B463" s="247"/>
      <c r="C463" s="247"/>
      <c r="D463" s="247"/>
      <c r="E463" s="248"/>
      <c r="F463" s="248"/>
      <c r="G463" s="248"/>
    </row>
    <row r="464" spans="2:7" ht="12.75" x14ac:dyDescent="0.2">
      <c r="B464" s="247"/>
      <c r="C464" s="247"/>
      <c r="D464" s="247"/>
      <c r="E464" s="248"/>
      <c r="F464" s="248"/>
      <c r="G464" s="248"/>
    </row>
    <row r="465" spans="2:7" ht="12.75" x14ac:dyDescent="0.2">
      <c r="B465" s="247"/>
      <c r="C465" s="247"/>
      <c r="D465" s="247"/>
      <c r="E465" s="248"/>
      <c r="F465" s="248"/>
      <c r="G465" s="248"/>
    </row>
    <row r="466" spans="2:7" ht="12.75" x14ac:dyDescent="0.2">
      <c r="B466" s="247"/>
      <c r="C466" s="247"/>
      <c r="D466" s="247"/>
      <c r="E466" s="248"/>
      <c r="F466" s="248"/>
      <c r="G466" s="248"/>
    </row>
    <row r="467" spans="2:7" ht="12.75" x14ac:dyDescent="0.2">
      <c r="B467" s="247"/>
      <c r="C467" s="247"/>
      <c r="D467" s="247"/>
      <c r="E467" s="248"/>
      <c r="F467" s="248"/>
      <c r="G467" s="248"/>
    </row>
    <row r="468" spans="2:7" ht="12.75" x14ac:dyDescent="0.2">
      <c r="B468" s="247"/>
      <c r="C468" s="247"/>
      <c r="D468" s="247"/>
      <c r="E468" s="248"/>
      <c r="F468" s="248"/>
      <c r="G468" s="248"/>
    </row>
    <row r="469" spans="2:7" ht="12.75" x14ac:dyDescent="0.2">
      <c r="B469" s="247"/>
      <c r="C469" s="247"/>
      <c r="D469" s="247"/>
      <c r="E469" s="248"/>
      <c r="F469" s="248"/>
      <c r="G469" s="248"/>
    </row>
    <row r="470" spans="2:7" ht="12.75" x14ac:dyDescent="0.2">
      <c r="B470" s="247"/>
      <c r="C470" s="247"/>
      <c r="D470" s="247"/>
      <c r="E470" s="248"/>
      <c r="F470" s="248"/>
      <c r="G470" s="248"/>
    </row>
    <row r="471" spans="2:7" ht="12.75" x14ac:dyDescent="0.2">
      <c r="B471" s="247"/>
      <c r="C471" s="247"/>
      <c r="D471" s="247"/>
      <c r="E471" s="248"/>
      <c r="F471" s="248"/>
      <c r="G471" s="248"/>
    </row>
    <row r="472" spans="2:7" ht="12.75" x14ac:dyDescent="0.2">
      <c r="B472" s="247"/>
      <c r="C472" s="247"/>
      <c r="D472" s="247"/>
      <c r="E472" s="248"/>
      <c r="F472" s="248"/>
      <c r="G472" s="248"/>
    </row>
    <row r="473" spans="2:7" ht="12.75" x14ac:dyDescent="0.2">
      <c r="B473" s="247"/>
      <c r="C473" s="247"/>
      <c r="D473" s="247"/>
      <c r="E473" s="248"/>
      <c r="F473" s="248"/>
      <c r="G473" s="248"/>
    </row>
    <row r="474" spans="2:7" ht="12.75" x14ac:dyDescent="0.2">
      <c r="B474" s="247"/>
      <c r="C474" s="247"/>
      <c r="D474" s="247"/>
      <c r="E474" s="248"/>
      <c r="F474" s="248"/>
      <c r="G474" s="248"/>
    </row>
    <row r="475" spans="2:7" ht="12.75" x14ac:dyDescent="0.2">
      <c r="B475" s="247"/>
      <c r="C475" s="247"/>
      <c r="D475" s="247"/>
      <c r="E475" s="248"/>
      <c r="F475" s="248"/>
      <c r="G475" s="248"/>
    </row>
    <row r="476" spans="2:7" ht="12.75" x14ac:dyDescent="0.2">
      <c r="B476" s="247"/>
      <c r="C476" s="247"/>
      <c r="D476" s="247"/>
      <c r="E476" s="248"/>
      <c r="F476" s="248"/>
      <c r="G476" s="248"/>
    </row>
    <row r="477" spans="2:7" ht="12.75" x14ac:dyDescent="0.2">
      <c r="B477" s="247"/>
      <c r="C477" s="247"/>
      <c r="D477" s="247"/>
      <c r="E477" s="248"/>
      <c r="F477" s="248"/>
      <c r="G477" s="248"/>
    </row>
    <row r="478" spans="2:7" ht="12.75" x14ac:dyDescent="0.2">
      <c r="B478" s="247"/>
      <c r="C478" s="247"/>
      <c r="D478" s="247"/>
      <c r="E478" s="248"/>
      <c r="F478" s="248"/>
      <c r="G478" s="248"/>
    </row>
    <row r="479" spans="2:7" ht="12.75" x14ac:dyDescent="0.2">
      <c r="B479" s="247"/>
      <c r="C479" s="247"/>
      <c r="D479" s="247"/>
      <c r="E479" s="248"/>
      <c r="F479" s="248"/>
      <c r="G479" s="248"/>
    </row>
    <row r="480" spans="2:7" ht="12.75" x14ac:dyDescent="0.2">
      <c r="B480" s="247"/>
      <c r="C480" s="247"/>
      <c r="D480" s="247"/>
      <c r="E480" s="248"/>
      <c r="F480" s="248"/>
      <c r="G480" s="248"/>
    </row>
    <row r="481" spans="2:7" ht="12.75" x14ac:dyDescent="0.2">
      <c r="B481" s="247"/>
      <c r="C481" s="247"/>
      <c r="D481" s="247"/>
      <c r="E481" s="248"/>
      <c r="F481" s="248"/>
      <c r="G481" s="248"/>
    </row>
    <row r="482" spans="2:7" ht="12.75" x14ac:dyDescent="0.2">
      <c r="B482" s="247"/>
      <c r="C482" s="247"/>
      <c r="D482" s="247"/>
      <c r="E482" s="248"/>
      <c r="F482" s="248"/>
      <c r="G482" s="248"/>
    </row>
    <row r="483" spans="2:7" ht="12.75" x14ac:dyDescent="0.2">
      <c r="B483" s="247"/>
      <c r="C483" s="247"/>
      <c r="D483" s="247"/>
      <c r="E483" s="248"/>
      <c r="F483" s="248"/>
      <c r="G483" s="248"/>
    </row>
    <row r="484" spans="2:7" ht="12.75" x14ac:dyDescent="0.2">
      <c r="B484" s="247"/>
      <c r="C484" s="247"/>
      <c r="D484" s="247"/>
      <c r="E484" s="248"/>
      <c r="F484" s="248"/>
      <c r="G484" s="248"/>
    </row>
    <row r="485" spans="2:7" ht="12.75" x14ac:dyDescent="0.2">
      <c r="B485" s="247"/>
      <c r="C485" s="247"/>
      <c r="D485" s="247"/>
      <c r="E485" s="248"/>
      <c r="F485" s="248"/>
      <c r="G485" s="248"/>
    </row>
    <row r="486" spans="2:7" ht="12.75" x14ac:dyDescent="0.2">
      <c r="B486" s="247"/>
      <c r="C486" s="247"/>
      <c r="D486" s="247"/>
      <c r="E486" s="248"/>
      <c r="F486" s="248"/>
      <c r="G486" s="248"/>
    </row>
    <row r="487" spans="2:7" ht="12.75" x14ac:dyDescent="0.2">
      <c r="B487" s="247"/>
      <c r="C487" s="247"/>
      <c r="D487" s="247"/>
      <c r="E487" s="248"/>
      <c r="F487" s="248"/>
      <c r="G487" s="248"/>
    </row>
    <row r="488" spans="2:7" ht="12.75" x14ac:dyDescent="0.2">
      <c r="B488" s="247"/>
      <c r="C488" s="247"/>
      <c r="D488" s="247"/>
      <c r="E488" s="248"/>
      <c r="F488" s="248"/>
      <c r="G488" s="248"/>
    </row>
    <row r="489" spans="2:7" ht="12.75" x14ac:dyDescent="0.2">
      <c r="B489" s="247"/>
      <c r="C489" s="247"/>
      <c r="D489" s="247"/>
      <c r="E489" s="248"/>
      <c r="F489" s="248"/>
      <c r="G489" s="248"/>
    </row>
    <row r="490" spans="2:7" ht="12.75" x14ac:dyDescent="0.2">
      <c r="B490" s="247"/>
      <c r="C490" s="247"/>
      <c r="D490" s="247"/>
      <c r="E490" s="248"/>
      <c r="F490" s="248"/>
      <c r="G490" s="248"/>
    </row>
    <row r="491" spans="2:7" ht="12.75" x14ac:dyDescent="0.2">
      <c r="B491" s="247"/>
      <c r="C491" s="247"/>
      <c r="D491" s="247"/>
      <c r="E491" s="248"/>
      <c r="F491" s="248"/>
      <c r="G491" s="248"/>
    </row>
    <row r="492" spans="2:7" ht="12.75" x14ac:dyDescent="0.2">
      <c r="B492" s="247"/>
      <c r="C492" s="247"/>
      <c r="D492" s="247"/>
      <c r="E492" s="248"/>
      <c r="F492" s="248"/>
      <c r="G492" s="248"/>
    </row>
    <row r="493" spans="2:7" ht="12.75" x14ac:dyDescent="0.2">
      <c r="B493" s="247"/>
      <c r="C493" s="247"/>
      <c r="D493" s="247"/>
      <c r="E493" s="248"/>
      <c r="F493" s="248"/>
      <c r="G493" s="248"/>
    </row>
    <row r="494" spans="2:7" ht="12.75" x14ac:dyDescent="0.2">
      <c r="B494" s="247"/>
      <c r="C494" s="247"/>
      <c r="D494" s="247"/>
      <c r="E494" s="248"/>
      <c r="F494" s="248"/>
      <c r="G494" s="248"/>
    </row>
    <row r="495" spans="2:7" ht="12.75" x14ac:dyDescent="0.2">
      <c r="B495" s="247"/>
      <c r="C495" s="247"/>
      <c r="D495" s="247"/>
      <c r="E495" s="248"/>
      <c r="F495" s="248"/>
      <c r="G495" s="248"/>
    </row>
    <row r="496" spans="2:7" ht="12.75" x14ac:dyDescent="0.2">
      <c r="B496" s="247"/>
      <c r="C496" s="247"/>
      <c r="D496" s="247"/>
      <c r="E496" s="248"/>
      <c r="F496" s="248"/>
      <c r="G496" s="248"/>
    </row>
    <row r="497" spans="2:7" ht="12.75" x14ac:dyDescent="0.2">
      <c r="B497" s="247"/>
      <c r="C497" s="247"/>
      <c r="D497" s="247"/>
      <c r="E497" s="248"/>
      <c r="F497" s="248"/>
      <c r="G497" s="248"/>
    </row>
    <row r="498" spans="2:7" ht="12.75" x14ac:dyDescent="0.2">
      <c r="B498" s="247"/>
      <c r="C498" s="247"/>
      <c r="D498" s="247"/>
      <c r="E498" s="248"/>
      <c r="F498" s="248"/>
      <c r="G498" s="248"/>
    </row>
    <row r="499" spans="2:7" ht="12.75" x14ac:dyDescent="0.2">
      <c r="B499" s="247"/>
      <c r="C499" s="247"/>
      <c r="D499" s="247"/>
      <c r="E499" s="248"/>
      <c r="F499" s="248"/>
      <c r="G499" s="248"/>
    </row>
    <row r="500" spans="2:7" ht="12.75" x14ac:dyDescent="0.2">
      <c r="B500" s="247"/>
      <c r="C500" s="247"/>
      <c r="D500" s="247"/>
      <c r="E500" s="248"/>
      <c r="F500" s="248"/>
      <c r="G500" s="248"/>
    </row>
    <row r="501" spans="2:7" ht="12.75" x14ac:dyDescent="0.2">
      <c r="B501" s="247"/>
      <c r="C501" s="247"/>
      <c r="D501" s="247"/>
      <c r="E501" s="248"/>
      <c r="F501" s="248"/>
      <c r="G501" s="248"/>
    </row>
    <row r="502" spans="2:7" ht="12.75" x14ac:dyDescent="0.2">
      <c r="B502" s="247"/>
      <c r="C502" s="247"/>
      <c r="D502" s="247"/>
      <c r="E502" s="248"/>
      <c r="F502" s="248"/>
      <c r="G502" s="248"/>
    </row>
    <row r="503" spans="2:7" ht="12.75" x14ac:dyDescent="0.2">
      <c r="B503" s="247"/>
      <c r="C503" s="247"/>
      <c r="D503" s="247"/>
      <c r="E503" s="248"/>
      <c r="F503" s="248"/>
      <c r="G503" s="248"/>
    </row>
    <row r="504" spans="2:7" ht="12.75" x14ac:dyDescent="0.2">
      <c r="B504" s="247"/>
      <c r="C504" s="247"/>
      <c r="D504" s="247"/>
      <c r="E504" s="248"/>
      <c r="F504" s="248"/>
      <c r="G504" s="248"/>
    </row>
    <row r="505" spans="2:7" ht="12.75" x14ac:dyDescent="0.2">
      <c r="B505" s="247"/>
      <c r="C505" s="247"/>
      <c r="D505" s="247"/>
      <c r="E505" s="248"/>
      <c r="F505" s="248"/>
      <c r="G505" s="248"/>
    </row>
    <row r="506" spans="2:7" ht="12.75" x14ac:dyDescent="0.2">
      <c r="B506" s="247"/>
      <c r="C506" s="247"/>
      <c r="D506" s="247"/>
      <c r="E506" s="248"/>
      <c r="F506" s="248"/>
      <c r="G506" s="248"/>
    </row>
    <row r="507" spans="2:7" ht="12.75" x14ac:dyDescent="0.2">
      <c r="B507" s="247"/>
      <c r="C507" s="247"/>
      <c r="D507" s="247"/>
      <c r="E507" s="248"/>
      <c r="F507" s="248"/>
      <c r="G507" s="248"/>
    </row>
    <row r="508" spans="2:7" ht="12.75" x14ac:dyDescent="0.2">
      <c r="B508" s="247"/>
      <c r="C508" s="247"/>
      <c r="D508" s="247"/>
      <c r="E508" s="248"/>
      <c r="F508" s="248"/>
      <c r="G508" s="248"/>
    </row>
    <row r="509" spans="2:7" ht="12.75" x14ac:dyDescent="0.2">
      <c r="B509" s="247"/>
      <c r="C509" s="247"/>
      <c r="D509" s="247"/>
      <c r="E509" s="248"/>
      <c r="F509" s="248"/>
      <c r="G509" s="248"/>
    </row>
    <row r="510" spans="2:7" ht="12.75" x14ac:dyDescent="0.2">
      <c r="B510" s="247"/>
      <c r="C510" s="247"/>
      <c r="D510" s="247"/>
      <c r="E510" s="248"/>
      <c r="F510" s="248"/>
      <c r="G510" s="248"/>
    </row>
    <row r="511" spans="2:7" ht="12.75" x14ac:dyDescent="0.2">
      <c r="B511" s="247"/>
      <c r="C511" s="247"/>
      <c r="D511" s="247"/>
      <c r="E511" s="248"/>
      <c r="F511" s="248"/>
      <c r="G511" s="248"/>
    </row>
    <row r="512" spans="2:7" ht="12.75" x14ac:dyDescent="0.2">
      <c r="B512" s="247"/>
      <c r="C512" s="247"/>
      <c r="D512" s="247"/>
      <c r="E512" s="248"/>
      <c r="F512" s="248"/>
      <c r="G512" s="248"/>
    </row>
    <row r="513" spans="2:7" ht="12.75" x14ac:dyDescent="0.2">
      <c r="B513" s="247"/>
      <c r="C513" s="247"/>
      <c r="D513" s="247"/>
      <c r="E513" s="248"/>
      <c r="F513" s="248"/>
      <c r="G513" s="248"/>
    </row>
    <row r="514" spans="2:7" ht="12.75" x14ac:dyDescent="0.2">
      <c r="B514" s="247"/>
      <c r="C514" s="247"/>
      <c r="D514" s="247"/>
      <c r="E514" s="248"/>
      <c r="F514" s="248"/>
      <c r="G514" s="248"/>
    </row>
    <row r="515" spans="2:7" ht="12.75" x14ac:dyDescent="0.2">
      <c r="B515" s="247"/>
      <c r="C515" s="247"/>
      <c r="D515" s="247"/>
      <c r="E515" s="248"/>
      <c r="F515" s="248"/>
      <c r="G515" s="248"/>
    </row>
    <row r="516" spans="2:7" ht="12.75" x14ac:dyDescent="0.2">
      <c r="B516" s="247"/>
      <c r="C516" s="247"/>
      <c r="D516" s="247"/>
      <c r="E516" s="248"/>
      <c r="F516" s="248"/>
      <c r="G516" s="248"/>
    </row>
    <row r="517" spans="2:7" ht="12.75" x14ac:dyDescent="0.2">
      <c r="B517" s="247"/>
      <c r="C517" s="247"/>
      <c r="D517" s="247"/>
      <c r="E517" s="248"/>
      <c r="F517" s="248"/>
      <c r="G517" s="248"/>
    </row>
    <row r="518" spans="2:7" ht="12.75" x14ac:dyDescent="0.2">
      <c r="B518" s="247"/>
      <c r="C518" s="247"/>
      <c r="D518" s="247"/>
      <c r="E518" s="248"/>
      <c r="F518" s="248"/>
      <c r="G518" s="248"/>
    </row>
    <row r="519" spans="2:7" ht="12.75" x14ac:dyDescent="0.2">
      <c r="B519" s="247"/>
      <c r="C519" s="247"/>
      <c r="D519" s="247"/>
      <c r="E519" s="248"/>
      <c r="F519" s="248"/>
      <c r="G519" s="248"/>
    </row>
    <row r="520" spans="2:7" ht="12.75" x14ac:dyDescent="0.2">
      <c r="B520" s="247"/>
      <c r="C520" s="247"/>
      <c r="D520" s="247"/>
      <c r="E520" s="248"/>
      <c r="F520" s="248"/>
      <c r="G520" s="248"/>
    </row>
    <row r="521" spans="2:7" ht="12.75" x14ac:dyDescent="0.2">
      <c r="B521" s="247"/>
      <c r="C521" s="247"/>
      <c r="D521" s="247"/>
      <c r="E521" s="248"/>
      <c r="F521" s="248"/>
      <c r="G521" s="248"/>
    </row>
    <row r="522" spans="2:7" ht="12.75" x14ac:dyDescent="0.2">
      <c r="B522" s="247"/>
      <c r="C522" s="247"/>
      <c r="D522" s="247"/>
      <c r="E522" s="248"/>
      <c r="F522" s="248"/>
      <c r="G522" s="248"/>
    </row>
    <row r="523" spans="2:7" ht="12.75" x14ac:dyDescent="0.2">
      <c r="B523" s="247"/>
      <c r="C523" s="247"/>
      <c r="D523" s="247"/>
      <c r="E523" s="248"/>
      <c r="F523" s="248"/>
      <c r="G523" s="248"/>
    </row>
    <row r="524" spans="2:7" ht="12.75" x14ac:dyDescent="0.2">
      <c r="B524" s="247"/>
      <c r="C524" s="247"/>
      <c r="D524" s="247"/>
      <c r="E524" s="248"/>
      <c r="F524" s="248"/>
      <c r="G524" s="248"/>
    </row>
    <row r="525" spans="2:7" ht="12.75" x14ac:dyDescent="0.2">
      <c r="B525" s="247"/>
      <c r="C525" s="247"/>
      <c r="D525" s="247"/>
      <c r="E525" s="248"/>
      <c r="F525" s="248"/>
      <c r="G525" s="248"/>
    </row>
    <row r="526" spans="2:7" ht="12.75" x14ac:dyDescent="0.2">
      <c r="B526" s="247"/>
      <c r="C526" s="247"/>
      <c r="D526" s="247"/>
      <c r="E526" s="248"/>
      <c r="F526" s="248"/>
      <c r="G526" s="248"/>
    </row>
    <row r="527" spans="2:7" ht="12.75" x14ac:dyDescent="0.2">
      <c r="B527" s="247"/>
      <c r="C527" s="247"/>
      <c r="D527" s="247"/>
      <c r="E527" s="248"/>
      <c r="F527" s="248"/>
      <c r="G527" s="248"/>
    </row>
    <row r="528" spans="2:7" ht="12.75" x14ac:dyDescent="0.2">
      <c r="B528" s="247"/>
      <c r="C528" s="247"/>
      <c r="D528" s="247"/>
      <c r="E528" s="248"/>
      <c r="F528" s="248"/>
      <c r="G528" s="248"/>
    </row>
    <row r="529" spans="2:7" ht="12.75" x14ac:dyDescent="0.2">
      <c r="B529" s="247"/>
      <c r="C529" s="247"/>
      <c r="D529" s="247"/>
      <c r="E529" s="248"/>
      <c r="F529" s="248"/>
      <c r="G529" s="248"/>
    </row>
    <row r="530" spans="2:7" ht="12.75" x14ac:dyDescent="0.2">
      <c r="B530" s="247"/>
      <c r="C530" s="247"/>
      <c r="D530" s="247"/>
      <c r="E530" s="248"/>
      <c r="F530" s="248"/>
      <c r="G530" s="248"/>
    </row>
    <row r="531" spans="2:7" ht="12.75" x14ac:dyDescent="0.2">
      <c r="B531" s="247"/>
      <c r="C531" s="247"/>
      <c r="D531" s="247"/>
      <c r="E531" s="248"/>
      <c r="F531" s="248"/>
      <c r="G531" s="248"/>
    </row>
    <row r="532" spans="2:7" ht="12.75" x14ac:dyDescent="0.2">
      <c r="B532" s="247"/>
      <c r="C532" s="247"/>
      <c r="D532" s="247"/>
      <c r="E532" s="248"/>
      <c r="F532" s="248"/>
      <c r="G532" s="248"/>
    </row>
    <row r="533" spans="2:7" ht="12.75" x14ac:dyDescent="0.2">
      <c r="B533" s="247"/>
      <c r="C533" s="247"/>
      <c r="D533" s="247"/>
      <c r="E533" s="248"/>
      <c r="F533" s="248"/>
      <c r="G533" s="248"/>
    </row>
    <row r="534" spans="2:7" ht="12.75" x14ac:dyDescent="0.2">
      <c r="B534" s="247"/>
      <c r="C534" s="247"/>
      <c r="D534" s="247"/>
      <c r="E534" s="248"/>
      <c r="F534" s="248"/>
      <c r="G534" s="248"/>
    </row>
    <row r="535" spans="2:7" ht="12.75" x14ac:dyDescent="0.2">
      <c r="B535" s="247"/>
      <c r="C535" s="247"/>
      <c r="D535" s="247"/>
      <c r="E535" s="248"/>
      <c r="F535" s="248"/>
      <c r="G535" s="248"/>
    </row>
    <row r="536" spans="2:7" ht="12.75" x14ac:dyDescent="0.2">
      <c r="B536" s="247"/>
      <c r="C536" s="247"/>
      <c r="D536" s="247"/>
      <c r="E536" s="248"/>
      <c r="F536" s="248"/>
      <c r="G536" s="248"/>
    </row>
    <row r="537" spans="2:7" ht="12.75" x14ac:dyDescent="0.2">
      <c r="B537" s="247"/>
      <c r="C537" s="247"/>
      <c r="D537" s="247"/>
      <c r="E537" s="248"/>
      <c r="F537" s="248"/>
      <c r="G537" s="248"/>
    </row>
    <row r="538" spans="2:7" ht="12.75" x14ac:dyDescent="0.2">
      <c r="B538" s="247"/>
      <c r="C538" s="247"/>
      <c r="D538" s="247"/>
      <c r="E538" s="248"/>
      <c r="F538" s="248"/>
      <c r="G538" s="248"/>
    </row>
    <row r="539" spans="2:7" ht="12.75" x14ac:dyDescent="0.2">
      <c r="B539" s="247"/>
      <c r="C539" s="247"/>
      <c r="D539" s="247"/>
      <c r="E539" s="248"/>
      <c r="F539" s="248"/>
      <c r="G539" s="248"/>
    </row>
    <row r="540" spans="2:7" ht="12.75" x14ac:dyDescent="0.2">
      <c r="B540" s="247"/>
      <c r="C540" s="247"/>
      <c r="D540" s="247"/>
      <c r="E540" s="248"/>
      <c r="F540" s="248"/>
      <c r="G540" s="248"/>
    </row>
    <row r="541" spans="2:7" ht="12.75" x14ac:dyDescent="0.2">
      <c r="B541" s="247"/>
      <c r="C541" s="247"/>
      <c r="D541" s="247"/>
      <c r="E541" s="248"/>
      <c r="F541" s="248"/>
      <c r="G541" s="248"/>
    </row>
    <row r="542" spans="2:7" ht="12.75" x14ac:dyDescent="0.2">
      <c r="B542" s="247"/>
      <c r="C542" s="247"/>
      <c r="D542" s="247"/>
      <c r="E542" s="248"/>
      <c r="F542" s="248"/>
      <c r="G542" s="248"/>
    </row>
    <row r="543" spans="2:7" ht="12.75" x14ac:dyDescent="0.2">
      <c r="B543" s="247"/>
      <c r="C543" s="247"/>
      <c r="D543" s="247"/>
      <c r="E543" s="248"/>
      <c r="F543" s="248"/>
      <c r="G543" s="248"/>
    </row>
    <row r="544" spans="2:7" ht="12.75" x14ac:dyDescent="0.2">
      <c r="B544" s="247"/>
      <c r="C544" s="247"/>
      <c r="D544" s="247"/>
      <c r="E544" s="248"/>
      <c r="F544" s="248"/>
      <c r="G544" s="248"/>
    </row>
    <row r="545" spans="2:7" ht="12.75" x14ac:dyDescent="0.2">
      <c r="B545" s="247"/>
      <c r="C545" s="247"/>
      <c r="D545" s="247"/>
      <c r="E545" s="248"/>
      <c r="F545" s="248"/>
      <c r="G545" s="248"/>
    </row>
    <row r="546" spans="2:7" ht="12.75" x14ac:dyDescent="0.2">
      <c r="B546" s="247"/>
      <c r="C546" s="247"/>
      <c r="D546" s="247"/>
      <c r="E546" s="248"/>
      <c r="F546" s="248"/>
      <c r="G546" s="248"/>
    </row>
    <row r="547" spans="2:7" ht="12.75" x14ac:dyDescent="0.2">
      <c r="B547" s="247"/>
      <c r="C547" s="247"/>
      <c r="D547" s="247"/>
      <c r="E547" s="248"/>
      <c r="F547" s="248"/>
      <c r="G547" s="248"/>
    </row>
    <row r="548" spans="2:7" ht="12.75" x14ac:dyDescent="0.2">
      <c r="B548" s="247"/>
      <c r="C548" s="247"/>
      <c r="D548" s="247"/>
      <c r="E548" s="248"/>
      <c r="F548" s="248"/>
      <c r="G548" s="248"/>
    </row>
    <row r="549" spans="2:7" ht="12.75" x14ac:dyDescent="0.2">
      <c r="B549" s="247"/>
      <c r="C549" s="247"/>
      <c r="D549" s="247"/>
      <c r="E549" s="248"/>
      <c r="F549" s="248"/>
      <c r="G549" s="248"/>
    </row>
    <row r="550" spans="2:7" ht="12.75" x14ac:dyDescent="0.2">
      <c r="B550" s="247"/>
      <c r="C550" s="247"/>
      <c r="D550" s="247"/>
      <c r="E550" s="248"/>
      <c r="F550" s="248"/>
      <c r="G550" s="248"/>
    </row>
    <row r="551" spans="2:7" ht="12.75" x14ac:dyDescent="0.2">
      <c r="B551" s="247"/>
      <c r="C551" s="247"/>
      <c r="D551" s="247"/>
      <c r="E551" s="248"/>
      <c r="F551" s="248"/>
      <c r="G551" s="248"/>
    </row>
    <row r="552" spans="2:7" ht="12.75" x14ac:dyDescent="0.2">
      <c r="B552" s="247"/>
      <c r="C552" s="247"/>
      <c r="D552" s="247"/>
      <c r="E552" s="248"/>
      <c r="F552" s="248"/>
      <c r="G552" s="248"/>
    </row>
    <row r="553" spans="2:7" ht="12.75" x14ac:dyDescent="0.2">
      <c r="B553" s="247"/>
      <c r="C553" s="247"/>
      <c r="D553" s="247"/>
      <c r="E553" s="248"/>
      <c r="F553" s="248"/>
      <c r="G553" s="248"/>
    </row>
    <row r="554" spans="2:7" ht="12.75" x14ac:dyDescent="0.2">
      <c r="B554" s="247"/>
      <c r="C554" s="247"/>
      <c r="D554" s="247"/>
      <c r="E554" s="248"/>
      <c r="F554" s="248"/>
      <c r="G554" s="248"/>
    </row>
    <row r="555" spans="2:7" ht="12.75" x14ac:dyDescent="0.2">
      <c r="B555" s="247"/>
      <c r="C555" s="247"/>
      <c r="D555" s="247"/>
      <c r="E555" s="248"/>
      <c r="F555" s="248"/>
      <c r="G555" s="248"/>
    </row>
    <row r="556" spans="2:7" ht="12.75" x14ac:dyDescent="0.2">
      <c r="B556" s="247"/>
      <c r="C556" s="247"/>
      <c r="D556" s="247"/>
      <c r="E556" s="248"/>
      <c r="F556" s="248"/>
      <c r="G556" s="248"/>
    </row>
    <row r="557" spans="2:7" ht="12.75" x14ac:dyDescent="0.2">
      <c r="B557" s="247"/>
      <c r="C557" s="247"/>
      <c r="D557" s="247"/>
      <c r="E557" s="248"/>
      <c r="F557" s="248"/>
      <c r="G557" s="248"/>
    </row>
    <row r="558" spans="2:7" ht="12.75" x14ac:dyDescent="0.2">
      <c r="B558" s="247"/>
      <c r="C558" s="247"/>
      <c r="D558" s="247"/>
      <c r="E558" s="248"/>
      <c r="F558" s="248"/>
      <c r="G558" s="248"/>
    </row>
    <row r="559" spans="2:7" ht="12.75" x14ac:dyDescent="0.2">
      <c r="B559" s="247"/>
      <c r="C559" s="247"/>
      <c r="D559" s="247"/>
      <c r="E559" s="248"/>
      <c r="F559" s="248"/>
      <c r="G559" s="248"/>
    </row>
    <row r="560" spans="2:7" ht="12.75" x14ac:dyDescent="0.2">
      <c r="B560" s="247"/>
      <c r="C560" s="247"/>
      <c r="D560" s="247"/>
      <c r="E560" s="248"/>
      <c r="F560" s="248"/>
      <c r="G560" s="248"/>
    </row>
    <row r="561" spans="2:7" ht="12.75" x14ac:dyDescent="0.2">
      <c r="B561" s="247"/>
      <c r="C561" s="247"/>
      <c r="D561" s="247"/>
      <c r="E561" s="248"/>
      <c r="F561" s="248"/>
      <c r="G561" s="248"/>
    </row>
    <row r="562" spans="2:7" ht="12.75" x14ac:dyDescent="0.2">
      <c r="B562" s="247"/>
      <c r="C562" s="247"/>
      <c r="D562" s="247"/>
      <c r="E562" s="248"/>
      <c r="F562" s="248"/>
      <c r="G562" s="248"/>
    </row>
    <row r="563" spans="2:7" ht="12.75" x14ac:dyDescent="0.2">
      <c r="B563" s="247"/>
      <c r="C563" s="247"/>
      <c r="D563" s="247"/>
      <c r="E563" s="248"/>
      <c r="F563" s="248"/>
      <c r="G563" s="248"/>
    </row>
    <row r="564" spans="2:7" ht="12.75" x14ac:dyDescent="0.2">
      <c r="B564" s="247"/>
      <c r="C564" s="247"/>
      <c r="D564" s="247"/>
      <c r="E564" s="248"/>
      <c r="F564" s="248"/>
      <c r="G564" s="248"/>
    </row>
    <row r="565" spans="2:7" ht="12.75" x14ac:dyDescent="0.2">
      <c r="B565" s="247"/>
      <c r="C565" s="247"/>
      <c r="D565" s="247"/>
      <c r="E565" s="248"/>
      <c r="F565" s="248"/>
      <c r="G565" s="248"/>
    </row>
    <row r="566" spans="2:7" ht="12.75" x14ac:dyDescent="0.2">
      <c r="B566" s="247"/>
      <c r="C566" s="247"/>
      <c r="D566" s="247"/>
      <c r="E566" s="248"/>
      <c r="F566" s="248"/>
      <c r="G566" s="248"/>
    </row>
    <row r="567" spans="2:7" ht="12.75" x14ac:dyDescent="0.2">
      <c r="B567" s="247"/>
      <c r="C567" s="247"/>
      <c r="D567" s="247"/>
      <c r="E567" s="248"/>
      <c r="F567" s="248"/>
      <c r="G567" s="248"/>
    </row>
    <row r="568" spans="2:7" ht="12.75" x14ac:dyDescent="0.2">
      <c r="B568" s="247"/>
      <c r="C568" s="247"/>
      <c r="D568" s="247"/>
      <c r="E568" s="248"/>
      <c r="F568" s="248"/>
      <c r="G568" s="248"/>
    </row>
    <row r="569" spans="2:7" ht="12.75" x14ac:dyDescent="0.2">
      <c r="B569" s="247"/>
      <c r="C569" s="247"/>
      <c r="D569" s="247"/>
      <c r="E569" s="248"/>
      <c r="F569" s="248"/>
      <c r="G569" s="248"/>
    </row>
    <row r="570" spans="2:7" ht="12.75" x14ac:dyDescent="0.2">
      <c r="B570" s="247"/>
      <c r="C570" s="247"/>
      <c r="D570" s="247"/>
      <c r="E570" s="248"/>
      <c r="F570" s="248"/>
      <c r="G570" s="248"/>
    </row>
    <row r="571" spans="2:7" ht="12.75" x14ac:dyDescent="0.2">
      <c r="B571" s="247"/>
      <c r="C571" s="247"/>
      <c r="D571" s="247"/>
      <c r="E571" s="248"/>
      <c r="F571" s="248"/>
      <c r="G571" s="248"/>
    </row>
    <row r="572" spans="2:7" ht="12.75" x14ac:dyDescent="0.2">
      <c r="B572" s="247"/>
      <c r="C572" s="247"/>
      <c r="D572" s="247"/>
      <c r="E572" s="248"/>
      <c r="F572" s="248"/>
      <c r="G572" s="248"/>
    </row>
    <row r="573" spans="2:7" ht="12.75" x14ac:dyDescent="0.2">
      <c r="B573" s="247"/>
      <c r="C573" s="247"/>
      <c r="D573" s="247"/>
      <c r="E573" s="248"/>
      <c r="F573" s="248"/>
      <c r="G573" s="248"/>
    </row>
    <row r="574" spans="2:7" ht="12.75" x14ac:dyDescent="0.2">
      <c r="B574" s="247"/>
      <c r="C574" s="247"/>
      <c r="D574" s="247"/>
      <c r="E574" s="248"/>
      <c r="F574" s="248"/>
      <c r="G574" s="248"/>
    </row>
    <row r="575" spans="2:7" ht="12.75" x14ac:dyDescent="0.2">
      <c r="B575" s="247"/>
      <c r="C575" s="247"/>
      <c r="D575" s="247"/>
      <c r="E575" s="248"/>
      <c r="F575" s="248"/>
      <c r="G575" s="248"/>
    </row>
    <row r="576" spans="2:7" ht="12.75" x14ac:dyDescent="0.2">
      <c r="B576" s="247"/>
      <c r="C576" s="247"/>
      <c r="D576" s="247"/>
      <c r="E576" s="248"/>
      <c r="F576" s="248"/>
      <c r="G576" s="248"/>
    </row>
    <row r="577" spans="2:7" ht="12.75" x14ac:dyDescent="0.2">
      <c r="B577" s="247"/>
      <c r="C577" s="247"/>
      <c r="D577" s="247"/>
      <c r="E577" s="248"/>
      <c r="F577" s="248"/>
      <c r="G577" s="248"/>
    </row>
    <row r="578" spans="2:7" ht="12.75" x14ac:dyDescent="0.2">
      <c r="B578" s="247"/>
      <c r="C578" s="247"/>
      <c r="D578" s="247"/>
      <c r="E578" s="248"/>
      <c r="F578" s="248"/>
      <c r="G578" s="248"/>
    </row>
    <row r="579" spans="2:7" ht="12.75" x14ac:dyDescent="0.2">
      <c r="B579" s="247"/>
      <c r="C579" s="247"/>
      <c r="D579" s="247"/>
      <c r="E579" s="248"/>
      <c r="F579" s="248"/>
      <c r="G579" s="248"/>
    </row>
    <row r="580" spans="2:7" ht="12.75" x14ac:dyDescent="0.2">
      <c r="B580" s="247"/>
      <c r="C580" s="247"/>
      <c r="D580" s="247"/>
      <c r="E580" s="248"/>
      <c r="F580" s="248"/>
      <c r="G580" s="248"/>
    </row>
    <row r="581" spans="2:7" ht="12.75" x14ac:dyDescent="0.2">
      <c r="B581" s="247"/>
      <c r="C581" s="247"/>
      <c r="D581" s="247"/>
      <c r="E581" s="248"/>
      <c r="F581" s="248"/>
      <c r="G581" s="248"/>
    </row>
    <row r="582" spans="2:7" ht="12.75" x14ac:dyDescent="0.2">
      <c r="B582" s="247"/>
      <c r="C582" s="247"/>
      <c r="D582" s="247"/>
      <c r="E582" s="248"/>
      <c r="F582" s="248"/>
      <c r="G582" s="248"/>
    </row>
    <row r="583" spans="2:7" ht="12.75" x14ac:dyDescent="0.2">
      <c r="B583" s="247"/>
      <c r="C583" s="247"/>
      <c r="D583" s="247"/>
      <c r="E583" s="248"/>
      <c r="F583" s="248"/>
      <c r="G583" s="248"/>
    </row>
    <row r="584" spans="2:7" ht="12.75" x14ac:dyDescent="0.2">
      <c r="B584" s="247"/>
      <c r="C584" s="247"/>
      <c r="D584" s="247"/>
      <c r="E584" s="248"/>
      <c r="F584" s="248"/>
      <c r="G584" s="248"/>
    </row>
    <row r="585" spans="2:7" ht="12.75" x14ac:dyDescent="0.2">
      <c r="B585" s="247"/>
      <c r="C585" s="247"/>
      <c r="D585" s="247"/>
      <c r="E585" s="248"/>
      <c r="F585" s="248"/>
      <c r="G585" s="248"/>
    </row>
    <row r="586" spans="2:7" ht="12.75" x14ac:dyDescent="0.2">
      <c r="B586" s="247"/>
      <c r="C586" s="247"/>
      <c r="D586" s="247"/>
      <c r="E586" s="248"/>
      <c r="F586" s="248"/>
      <c r="G586" s="248"/>
    </row>
    <row r="587" spans="2:7" ht="12.75" x14ac:dyDescent="0.2">
      <c r="B587" s="247"/>
      <c r="C587" s="247"/>
      <c r="D587" s="247"/>
      <c r="E587" s="248"/>
      <c r="F587" s="248"/>
      <c r="G587" s="248"/>
    </row>
    <row r="588" spans="2:7" ht="12.75" x14ac:dyDescent="0.2">
      <c r="B588" s="247"/>
      <c r="C588" s="247"/>
      <c r="D588" s="247"/>
      <c r="E588" s="248"/>
      <c r="F588" s="248"/>
      <c r="G588" s="248"/>
    </row>
    <row r="589" spans="2:7" ht="12.75" x14ac:dyDescent="0.2">
      <c r="B589" s="247"/>
      <c r="C589" s="247"/>
      <c r="D589" s="247"/>
      <c r="E589" s="248"/>
      <c r="F589" s="248"/>
      <c r="G589" s="248"/>
    </row>
    <row r="590" spans="2:7" ht="12.75" x14ac:dyDescent="0.2">
      <c r="B590" s="247"/>
      <c r="C590" s="247"/>
      <c r="D590" s="247"/>
      <c r="E590" s="248"/>
      <c r="F590" s="248"/>
      <c r="G590" s="248"/>
    </row>
    <row r="591" spans="2:7" ht="12.75" x14ac:dyDescent="0.2">
      <c r="B591" s="247"/>
      <c r="C591" s="247"/>
      <c r="D591" s="247"/>
      <c r="E591" s="248"/>
      <c r="F591" s="248"/>
      <c r="G591" s="248"/>
    </row>
    <row r="592" spans="2:7" ht="12.75" x14ac:dyDescent="0.2">
      <c r="B592" s="247"/>
      <c r="C592" s="247"/>
      <c r="D592" s="247"/>
      <c r="E592" s="248"/>
      <c r="F592" s="248"/>
      <c r="G592" s="248"/>
    </row>
    <row r="593" spans="2:7" ht="12.75" x14ac:dyDescent="0.2">
      <c r="B593" s="247"/>
      <c r="C593" s="247"/>
      <c r="D593" s="247"/>
      <c r="E593" s="248"/>
      <c r="F593" s="248"/>
      <c r="G593" s="248"/>
    </row>
    <row r="594" spans="2:7" ht="12.75" x14ac:dyDescent="0.2">
      <c r="B594" s="247"/>
      <c r="C594" s="247"/>
      <c r="D594" s="247"/>
      <c r="E594" s="248"/>
      <c r="F594" s="248"/>
      <c r="G594" s="248"/>
    </row>
    <row r="595" spans="2:7" ht="12.75" x14ac:dyDescent="0.2">
      <c r="B595" s="247"/>
      <c r="C595" s="247"/>
      <c r="D595" s="247"/>
      <c r="E595" s="248"/>
      <c r="F595" s="248"/>
      <c r="G595" s="248"/>
    </row>
    <row r="596" spans="2:7" ht="12.75" x14ac:dyDescent="0.2">
      <c r="B596" s="247"/>
      <c r="C596" s="247"/>
      <c r="D596" s="247"/>
      <c r="E596" s="248"/>
      <c r="F596" s="248"/>
      <c r="G596" s="248"/>
    </row>
    <row r="597" spans="2:7" ht="12.75" x14ac:dyDescent="0.2">
      <c r="B597" s="247"/>
      <c r="C597" s="247"/>
      <c r="D597" s="247"/>
      <c r="E597" s="248"/>
      <c r="F597" s="248"/>
      <c r="G597" s="248"/>
    </row>
    <row r="598" spans="2:7" ht="12.75" x14ac:dyDescent="0.2">
      <c r="B598" s="247"/>
      <c r="C598" s="247"/>
      <c r="D598" s="247"/>
      <c r="E598" s="248"/>
      <c r="F598" s="248"/>
      <c r="G598" s="248"/>
    </row>
    <row r="599" spans="2:7" ht="12.75" x14ac:dyDescent="0.2">
      <c r="B599" s="247"/>
      <c r="C599" s="247"/>
      <c r="D599" s="247"/>
      <c r="E599" s="248"/>
      <c r="F599" s="248"/>
      <c r="G599" s="248"/>
    </row>
    <row r="600" spans="2:7" ht="12.75" x14ac:dyDescent="0.2">
      <c r="B600" s="247"/>
      <c r="C600" s="247"/>
      <c r="D600" s="247"/>
      <c r="E600" s="248"/>
      <c r="F600" s="248"/>
      <c r="G600" s="248"/>
    </row>
    <row r="601" spans="2:7" ht="12.75" x14ac:dyDescent="0.2">
      <c r="B601" s="247"/>
      <c r="C601" s="247"/>
      <c r="D601" s="247"/>
      <c r="E601" s="248"/>
      <c r="F601" s="248"/>
      <c r="G601" s="248"/>
    </row>
    <row r="602" spans="2:7" ht="12.75" x14ac:dyDescent="0.2">
      <c r="B602" s="247"/>
      <c r="C602" s="247"/>
      <c r="D602" s="247"/>
      <c r="E602" s="248"/>
      <c r="F602" s="248"/>
      <c r="G602" s="248"/>
    </row>
    <row r="603" spans="2:7" ht="12.75" x14ac:dyDescent="0.2">
      <c r="B603" s="247"/>
      <c r="C603" s="247"/>
      <c r="D603" s="247"/>
      <c r="E603" s="248"/>
      <c r="F603" s="248"/>
      <c r="G603" s="248"/>
    </row>
    <row r="604" spans="2:7" ht="12.75" x14ac:dyDescent="0.2">
      <c r="B604" s="247"/>
      <c r="C604" s="247"/>
      <c r="D604" s="247"/>
      <c r="E604" s="248"/>
      <c r="F604" s="248"/>
      <c r="G604" s="248"/>
    </row>
    <row r="605" spans="2:7" ht="12.75" x14ac:dyDescent="0.2">
      <c r="B605" s="247"/>
      <c r="C605" s="247"/>
      <c r="D605" s="247"/>
      <c r="E605" s="248"/>
      <c r="F605" s="248"/>
      <c r="G605" s="248"/>
    </row>
    <row r="606" spans="2:7" ht="12.75" x14ac:dyDescent="0.2">
      <c r="B606" s="247"/>
      <c r="C606" s="247"/>
      <c r="D606" s="247"/>
      <c r="E606" s="248"/>
      <c r="F606" s="248"/>
      <c r="G606" s="248"/>
    </row>
    <row r="607" spans="2:7" ht="12.75" x14ac:dyDescent="0.2">
      <c r="B607" s="247"/>
      <c r="C607" s="247"/>
      <c r="D607" s="247"/>
      <c r="E607" s="248"/>
      <c r="F607" s="248"/>
      <c r="G607" s="248"/>
    </row>
    <row r="608" spans="2:7" ht="12.75" x14ac:dyDescent="0.2">
      <c r="B608" s="247"/>
      <c r="C608" s="247"/>
      <c r="D608" s="247"/>
      <c r="E608" s="248"/>
      <c r="F608" s="248"/>
      <c r="G608" s="248"/>
    </row>
    <row r="609" spans="2:7" ht="12.75" x14ac:dyDescent="0.2">
      <c r="B609" s="247"/>
      <c r="C609" s="247"/>
      <c r="D609" s="247"/>
      <c r="E609" s="248"/>
      <c r="F609" s="248"/>
      <c r="G609" s="248"/>
    </row>
    <row r="610" spans="2:7" ht="12.75" x14ac:dyDescent="0.2">
      <c r="B610" s="247"/>
      <c r="C610" s="247"/>
      <c r="D610" s="247"/>
      <c r="E610" s="248"/>
      <c r="F610" s="248"/>
      <c r="G610" s="248"/>
    </row>
    <row r="611" spans="2:7" ht="12.75" x14ac:dyDescent="0.2">
      <c r="B611" s="247"/>
      <c r="C611" s="247"/>
      <c r="D611" s="247"/>
      <c r="E611" s="248"/>
      <c r="F611" s="248"/>
      <c r="G611" s="248"/>
    </row>
    <row r="612" spans="2:7" ht="12.75" x14ac:dyDescent="0.2">
      <c r="B612" s="247"/>
      <c r="C612" s="247"/>
      <c r="D612" s="247"/>
      <c r="E612" s="248"/>
      <c r="F612" s="248"/>
      <c r="G612" s="248"/>
    </row>
    <row r="613" spans="2:7" ht="12.75" x14ac:dyDescent="0.2">
      <c r="B613" s="247"/>
      <c r="C613" s="247"/>
      <c r="D613" s="247"/>
      <c r="E613" s="248"/>
      <c r="F613" s="248"/>
      <c r="G613" s="248"/>
    </row>
    <row r="614" spans="2:7" ht="12.75" x14ac:dyDescent="0.2">
      <c r="B614" s="247"/>
      <c r="C614" s="247"/>
      <c r="D614" s="247"/>
      <c r="E614" s="248"/>
      <c r="F614" s="248"/>
      <c r="G614" s="248"/>
    </row>
    <row r="615" spans="2:7" ht="12.75" x14ac:dyDescent="0.2">
      <c r="B615" s="247"/>
      <c r="C615" s="247"/>
      <c r="D615" s="247"/>
      <c r="E615" s="248"/>
      <c r="F615" s="248"/>
      <c r="G615" s="248"/>
    </row>
  </sheetData>
  <conditionalFormatting sqref="B12:B42 B45:B86 B88:B116 B118 B120:B140 B142:B165 B169:B176 B178:B183">
    <cfRule type="expression" dxfId="75" priority="26">
      <formula>COUNTIF(#REF!,B12)&gt;0</formula>
    </cfRule>
  </conditionalFormatting>
  <conditionalFormatting sqref="C12:G140 C142:G165 C169:G183">
    <cfRule type="containsText" dxfId="74" priority="25" operator="containsText" text="XXX">
      <formula>NOT(ISERROR(SEARCH("XXX",C12)))</formula>
    </cfRule>
  </conditionalFormatting>
  <conditionalFormatting sqref="L12:P1048576">
    <cfRule type="cellIs" dxfId="73" priority="24" operator="equal">
      <formula>1</formula>
    </cfRule>
  </conditionalFormatting>
  <conditionalFormatting sqref="N2:N1048576">
    <cfRule type="cellIs" dxfId="72" priority="23" operator="equal">
      <formula>1</formula>
    </cfRule>
  </conditionalFormatting>
  <conditionalFormatting sqref="AC12:BF165">
    <cfRule type="cellIs" dxfId="71" priority="21" operator="equal">
      <formula>"X"</formula>
    </cfRule>
  </conditionalFormatting>
  <conditionalFormatting sqref="C141:D141">
    <cfRule type="containsText" dxfId="70" priority="17" operator="containsText" text="XXX">
      <formula>NOT(ISERROR(SEARCH("XXX",C141)))</formula>
    </cfRule>
  </conditionalFormatting>
  <conditionalFormatting sqref="E141:G141">
    <cfRule type="containsText" dxfId="69" priority="19" operator="containsText" text="XXX">
      <formula>NOT(ISERROR(SEARCH("XXX",E141)))</formula>
    </cfRule>
  </conditionalFormatting>
  <conditionalFormatting sqref="B141">
    <cfRule type="expression" dxfId="68" priority="18">
      <formula>COUNTIF(#REF!,B141)&gt;0</formula>
    </cfRule>
  </conditionalFormatting>
  <conditionalFormatting sqref="Q3:T23 Q142:T143 Q162:T165 Q123:T140 Q62:T75 Q77:T121 Q25:T55 Q57:T60 Q145:T160">
    <cfRule type="cellIs" dxfId="67" priority="7" operator="lessThan">
      <formula>0.9</formula>
    </cfRule>
    <cfRule type="cellIs" dxfId="66" priority="8" operator="greaterThan">
      <formula>1.1</formula>
    </cfRule>
  </conditionalFormatting>
  <conditionalFormatting sqref="U3:U23 U25:U55 U57:U60 U62:U121 U123:U143 U145:U165">
    <cfRule type="cellIs" dxfId="65" priority="5" operator="lessThan">
      <formula>0.8</formula>
    </cfRule>
    <cfRule type="cellIs" dxfId="64" priority="6" operator="greaterThan">
      <formula>1.2</formula>
    </cfRule>
  </conditionalFormatting>
  <conditionalFormatting sqref="Q169:T183">
    <cfRule type="cellIs" dxfId="63" priority="3" operator="lessThan">
      <formula>0.9</formula>
    </cfRule>
    <cfRule type="cellIs" dxfId="62" priority="4" operator="greaterThan">
      <formula>1.1</formula>
    </cfRule>
  </conditionalFormatting>
  <conditionalFormatting sqref="U169:U183">
    <cfRule type="cellIs" dxfId="61" priority="1" operator="lessThan">
      <formula>0.8</formula>
    </cfRule>
    <cfRule type="cellIs" dxfId="60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615"/>
  <sheetViews>
    <sheetView zoomScaleNormal="100" workbookViewId="0">
      <pane xSplit="2" ySplit="2" topLeftCell="C63" activePane="bottomRight" state="frozen"/>
      <selection pane="topRight" activeCell="B1" sqref="B1"/>
      <selection pane="bottomLeft" activeCell="A3" sqref="A3"/>
      <selection pane="bottomRight" activeCell="W1" sqref="W1:W1048576"/>
    </sheetView>
  </sheetViews>
  <sheetFormatPr baseColWidth="10" defaultColWidth="12.5703125" defaultRowHeight="15.75" customHeight="1" x14ac:dyDescent="0.2"/>
  <cols>
    <col min="2" max="2" width="21.42578125" style="60" customWidth="1"/>
    <col min="3" max="4" width="9.42578125" customWidth="1"/>
    <col min="5" max="7" width="9.42578125" style="21" customWidth="1"/>
    <col min="8" max="16" width="7" customWidth="1"/>
    <col min="17" max="21" width="6.85546875" style="252" customWidth="1"/>
    <col min="23" max="23" width="47.140625" style="60" customWidth="1"/>
  </cols>
  <sheetData>
    <row r="1" spans="1:23" ht="13.5" thickBot="1" x14ac:dyDescent="0.25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229">
        <f>SUM(H12:H165)</f>
        <v>17</v>
      </c>
      <c r="I1" s="229">
        <f t="shared" ref="I1:P1" si="0">SUM(I12:I165)</f>
        <v>7</v>
      </c>
      <c r="J1" s="229">
        <f t="shared" si="0"/>
        <v>17</v>
      </c>
      <c r="K1" s="229">
        <f t="shared" si="0"/>
        <v>40</v>
      </c>
      <c r="L1" s="229">
        <f t="shared" si="0"/>
        <v>27</v>
      </c>
      <c r="M1" s="229">
        <f t="shared" si="0"/>
        <v>9</v>
      </c>
      <c r="N1" s="229">
        <f t="shared" si="0"/>
        <v>21</v>
      </c>
      <c r="O1" s="229">
        <f t="shared" si="0"/>
        <v>12</v>
      </c>
      <c r="P1" s="229">
        <f t="shared" si="0"/>
        <v>4</v>
      </c>
    </row>
    <row r="2" spans="1:23" s="51" customFormat="1" ht="60" customHeight="1" x14ac:dyDescent="0.2">
      <c r="B2" s="235"/>
      <c r="C2" s="149">
        <v>2007</v>
      </c>
      <c r="D2" s="170">
        <v>2010</v>
      </c>
      <c r="E2" s="171">
        <v>2013</v>
      </c>
      <c r="F2" s="171">
        <v>2016</v>
      </c>
      <c r="G2" s="171">
        <v>2019</v>
      </c>
      <c r="H2" s="157" t="s">
        <v>670</v>
      </c>
      <c r="I2" s="157" t="s">
        <v>671</v>
      </c>
      <c r="J2" s="157" t="s">
        <v>678</v>
      </c>
      <c r="K2" s="157" t="s">
        <v>672</v>
      </c>
      <c r="L2" s="157" t="s">
        <v>673</v>
      </c>
      <c r="M2" s="157" t="s">
        <v>677</v>
      </c>
      <c r="N2" s="157" t="s">
        <v>674</v>
      </c>
      <c r="O2" s="157" t="s">
        <v>675</v>
      </c>
      <c r="P2" s="157" t="s">
        <v>676</v>
      </c>
      <c r="Q2" s="268">
        <v>2010</v>
      </c>
      <c r="R2" s="269">
        <v>2013</v>
      </c>
      <c r="S2" s="269">
        <v>2016</v>
      </c>
      <c r="T2" s="270">
        <v>2019</v>
      </c>
      <c r="U2" s="271" t="s">
        <v>679</v>
      </c>
      <c r="W2" s="235"/>
    </row>
    <row r="3" spans="1:23" s="51" customFormat="1" ht="15" x14ac:dyDescent="0.2">
      <c r="A3" s="157" t="s">
        <v>670</v>
      </c>
      <c r="B3" s="236" t="s">
        <v>670</v>
      </c>
      <c r="C3" s="230">
        <f>AVERAGE(C14,C21,C53,C75,C76,C82,C86,C90,C107,C119,C128,C132,C144,C153,C154,C157,C163)</f>
        <v>0.28896689643999995</v>
      </c>
      <c r="D3" s="230">
        <f t="shared" ref="D3:G3" si="1">AVERAGE(D14,D21,D53,D75,D76,D82,D86,D90,D107,D119,D128,D132,D144,D153,D154,D157,D163)</f>
        <v>0.28337509641333336</v>
      </c>
      <c r="E3" s="230">
        <f t="shared" si="1"/>
        <v>0.30900551217999994</v>
      </c>
      <c r="F3" s="230">
        <f t="shared" si="1"/>
        <v>0.28565098288000002</v>
      </c>
      <c r="G3" s="230">
        <f t="shared" si="1"/>
        <v>0.27608071424000002</v>
      </c>
      <c r="H3" s="157"/>
      <c r="I3" s="157"/>
      <c r="J3" s="157"/>
      <c r="K3" s="157"/>
      <c r="L3" s="157"/>
      <c r="M3" s="157"/>
      <c r="N3" s="157"/>
      <c r="O3" s="157"/>
      <c r="P3" s="157"/>
      <c r="Q3" s="250">
        <f>D3/C3</f>
        <v>0.98064899441577502</v>
      </c>
      <c r="R3" s="250">
        <f t="shared" ref="R3:T18" si="2">E3/D3</f>
        <v>1.090446959140269</v>
      </c>
      <c r="S3" s="250">
        <f t="shared" si="2"/>
        <v>0.92442034727718514</v>
      </c>
      <c r="T3" s="250">
        <f t="shared" si="2"/>
        <v>0.96649663675752029</v>
      </c>
      <c r="U3" s="272">
        <f>G3/C3</f>
        <v>0.95540602623084347</v>
      </c>
      <c r="W3" s="235"/>
    </row>
    <row r="4" spans="1:23" s="51" customFormat="1" ht="15" x14ac:dyDescent="0.2">
      <c r="A4" s="157" t="s">
        <v>671</v>
      </c>
      <c r="B4" s="236" t="s">
        <v>671</v>
      </c>
      <c r="C4" s="230">
        <f>AVERAGE(C12,C22,C73,C98,C111,C120,C143)</f>
        <v>0.3923420889571429</v>
      </c>
      <c r="D4" s="230">
        <f t="shared" ref="D4:G4" si="3">AVERAGE(D12,D22,D73,D98,D111,D120,D143)</f>
        <v>0.46942810019999992</v>
      </c>
      <c r="E4" s="230">
        <f t="shared" si="3"/>
        <v>0.43019545409999999</v>
      </c>
      <c r="F4" s="230">
        <f t="shared" si="3"/>
        <v>0.4450084136428572</v>
      </c>
      <c r="G4" s="230">
        <f t="shared" si="3"/>
        <v>0.43663157965714283</v>
      </c>
      <c r="H4" s="157"/>
      <c r="I4" s="157"/>
      <c r="J4" s="157"/>
      <c r="K4" s="157"/>
      <c r="L4" s="157"/>
      <c r="M4" s="157"/>
      <c r="N4" s="157"/>
      <c r="O4" s="157"/>
      <c r="P4" s="157"/>
      <c r="Q4" s="250">
        <f t="shared" ref="Q4:T67" si="4">D4/C4</f>
        <v>1.1964765275317617</v>
      </c>
      <c r="R4" s="250">
        <f t="shared" si="2"/>
        <v>0.91642458965859763</v>
      </c>
      <c r="S4" s="250">
        <f t="shared" si="2"/>
        <v>1.034433091753252</v>
      </c>
      <c r="T4" s="250">
        <f t="shared" si="2"/>
        <v>0.98117600987104658</v>
      </c>
      <c r="U4" s="272">
        <f t="shared" ref="U4:U67" si="5">G4/C4</f>
        <v>1.112884882724978</v>
      </c>
      <c r="W4" s="235"/>
    </row>
    <row r="5" spans="1:23" s="51" customFormat="1" ht="15" x14ac:dyDescent="0.2">
      <c r="A5" s="157" t="s">
        <v>678</v>
      </c>
      <c r="B5" s="236" t="s">
        <v>678</v>
      </c>
      <c r="C5" s="230">
        <f>AVERAGE(C31,C35,C41,C58,C74,C81,C85,C88,C97,C105,C109,C122,C125,C137,C149,C150,C162)</f>
        <v>0.39630733216249997</v>
      </c>
      <c r="D5" s="230">
        <f t="shared" ref="D5:G5" si="6">AVERAGE(D31,D35,D41,D58,D74,D81,D85,D88,D97,D105,D109,D122,D125,D137,D149,D150,D162)</f>
        <v>0.40854103737499997</v>
      </c>
      <c r="E5" s="230">
        <f t="shared" si="6"/>
        <v>0.42884199948124996</v>
      </c>
      <c r="F5" s="230">
        <f t="shared" si="6"/>
        <v>0.4245872744000001</v>
      </c>
      <c r="G5" s="230">
        <f t="shared" si="6"/>
        <v>0.43425892388749998</v>
      </c>
      <c r="H5" s="157"/>
      <c r="I5" s="157"/>
      <c r="J5" s="157"/>
      <c r="K5" s="157"/>
      <c r="L5" s="157"/>
      <c r="M5" s="157"/>
      <c r="N5" s="157"/>
      <c r="O5" s="157"/>
      <c r="P5" s="157"/>
      <c r="Q5" s="250">
        <f t="shared" si="4"/>
        <v>1.0308692376336952</v>
      </c>
      <c r="R5" s="250">
        <f t="shared" si="2"/>
        <v>1.0496913657357161</v>
      </c>
      <c r="S5" s="250">
        <f t="shared" si="2"/>
        <v>0.99007857186004034</v>
      </c>
      <c r="T5" s="250">
        <f t="shared" si="2"/>
        <v>1.0227789433895946</v>
      </c>
      <c r="U5" s="272">
        <f t="shared" si="5"/>
        <v>1.0957630319830634</v>
      </c>
      <c r="W5" s="235"/>
    </row>
    <row r="6" spans="1:23" s="51" customFormat="1" ht="15" x14ac:dyDescent="0.2">
      <c r="A6" s="157" t="s">
        <v>672</v>
      </c>
      <c r="B6" s="236" t="s">
        <v>672</v>
      </c>
      <c r="C6" s="230">
        <f>AVERAGE(C15,C26,C29,C33,C34,C36,C38,C39,C43,C44,C46,C56,C57,C61,C62,C65,C68,C84,C91,C92,C95,C96,C99,C101,C102,C108,C110,C115,C116,C131,C133,C135,C136,C140,C141,C148,C151,C155,C164,C165)</f>
        <v>0.44578161885945949</v>
      </c>
      <c r="D6" s="230">
        <f t="shared" ref="D6:G6" si="7">AVERAGE(D15,D26,D29,D33,D34,D36,D38,D39,D43,D44,D46,D56,D57,D61,D62,D65,D68,D84,D91,D92,D95,D96,D99,D101,D102,D108,D110,D115,D116,D131,D133,D135,D136,D140,D141,D148,D151,D155,D164,D165)</f>
        <v>0.43578519150540534</v>
      </c>
      <c r="E6" s="230">
        <f t="shared" si="7"/>
        <v>0.43986946992162163</v>
      </c>
      <c r="F6" s="230">
        <f t="shared" si="7"/>
        <v>0.45297152657567552</v>
      </c>
      <c r="G6" s="230">
        <f t="shared" si="7"/>
        <v>0.44909602875675669</v>
      </c>
      <c r="H6" s="157"/>
      <c r="I6" s="157"/>
      <c r="J6" s="157"/>
      <c r="K6" s="157"/>
      <c r="L6" s="157"/>
      <c r="M6" s="157"/>
      <c r="N6" s="157"/>
      <c r="O6" s="157"/>
      <c r="P6" s="157"/>
      <c r="Q6" s="250">
        <f t="shared" si="4"/>
        <v>0.97757550573836982</v>
      </c>
      <c r="R6" s="250">
        <f t="shared" si="2"/>
        <v>1.0093722285562465</v>
      </c>
      <c r="S6" s="250">
        <f t="shared" si="2"/>
        <v>1.0297862378500342</v>
      </c>
      <c r="T6" s="250">
        <f t="shared" si="2"/>
        <v>0.99144427940489688</v>
      </c>
      <c r="U6" s="272">
        <f t="shared" si="5"/>
        <v>1.0074350528534066</v>
      </c>
      <c r="W6" s="235"/>
    </row>
    <row r="7" spans="1:23" s="51" customFormat="1" ht="15" x14ac:dyDescent="0.2">
      <c r="A7" s="157" t="s">
        <v>673</v>
      </c>
      <c r="B7" s="236" t="s">
        <v>673</v>
      </c>
      <c r="C7" s="230">
        <f>AVERAGE(C19,C25,C32,C47,C48,C49,C50,C55,C59,C60,C64,C66,C71,C77,C79,C89,C93,C94,C100,C112,C126,C127,C129,C138,C139,C142,C145)</f>
        <v>0.79112118155925926</v>
      </c>
      <c r="D7" s="230">
        <f t="shared" ref="D7:G7" si="8">AVERAGE(D19,D25,D32,D47,D48,D49,D50,D55,D59,D60,D64,D66,D71,D77,D79,D89,D93,D94,D100,D112,D126,D127,D129,D138,D139,D142,D145)</f>
        <v>0.79309532648518499</v>
      </c>
      <c r="E7" s="230">
        <f t="shared" si="8"/>
        <v>0.79018636052592595</v>
      </c>
      <c r="F7" s="230">
        <f t="shared" si="8"/>
        <v>0.78000164519999993</v>
      </c>
      <c r="G7" s="230">
        <f t="shared" si="8"/>
        <v>0.769815186188889</v>
      </c>
      <c r="H7" s="157"/>
      <c r="I7" s="157"/>
      <c r="J7" s="157"/>
      <c r="K7" s="157"/>
      <c r="L7" s="157"/>
      <c r="M7" s="157"/>
      <c r="N7" s="157"/>
      <c r="O7" s="157"/>
      <c r="P7" s="157"/>
      <c r="Q7" s="250">
        <f t="shared" si="4"/>
        <v>1.0024953761470965</v>
      </c>
      <c r="R7" s="250">
        <f t="shared" si="2"/>
        <v>0.996332135794885</v>
      </c>
      <c r="S7" s="250">
        <f t="shared" si="2"/>
        <v>0.98711099579199602</v>
      </c>
      <c r="T7" s="250">
        <f t="shared" si="2"/>
        <v>0.98694046471081609</v>
      </c>
      <c r="U7" s="272">
        <f t="shared" si="5"/>
        <v>0.97306860710216703</v>
      </c>
      <c r="W7" s="235"/>
    </row>
    <row r="8" spans="1:23" s="51" customFormat="1" ht="15" x14ac:dyDescent="0.2">
      <c r="A8" s="157" t="s">
        <v>677</v>
      </c>
      <c r="B8" s="236" t="s">
        <v>677</v>
      </c>
      <c r="C8" s="230">
        <f>AVERAGE(C18,C37,C72,C78,C113,C118,C146,C158,C159)</f>
        <v>0.81828057916666663</v>
      </c>
      <c r="D8" s="230">
        <f t="shared" ref="D8:G8" si="9">AVERAGE(D18,D37,D72,D78,D113,D118,D146,D158,D159)</f>
        <v>0.8208856568666667</v>
      </c>
      <c r="E8" s="230">
        <f t="shared" si="9"/>
        <v>0.82422077527777782</v>
      </c>
      <c r="F8" s="230">
        <f t="shared" si="9"/>
        <v>0.81716808676666675</v>
      </c>
      <c r="G8" s="230">
        <f t="shared" si="9"/>
        <v>0.80767064054444448</v>
      </c>
      <c r="H8" s="157"/>
      <c r="I8" s="157"/>
      <c r="J8" s="157"/>
      <c r="K8" s="157"/>
      <c r="L8" s="157"/>
      <c r="M8" s="157"/>
      <c r="N8" s="157"/>
      <c r="O8" s="157"/>
      <c r="P8" s="157"/>
      <c r="Q8" s="250">
        <f t="shared" si="4"/>
        <v>1.0031835995700313</v>
      </c>
      <c r="R8" s="250">
        <f t="shared" si="2"/>
        <v>1.0040628294369782</v>
      </c>
      <c r="S8" s="250">
        <f t="shared" si="2"/>
        <v>0.99144320463320745</v>
      </c>
      <c r="T8" s="250">
        <f t="shared" si="2"/>
        <v>0.98837760997275192</v>
      </c>
      <c r="U8" s="272">
        <f t="shared" si="5"/>
        <v>0.98703386235436841</v>
      </c>
      <c r="W8" s="235"/>
    </row>
    <row r="9" spans="1:23" s="51" customFormat="1" ht="15" x14ac:dyDescent="0.2">
      <c r="A9" s="157" t="s">
        <v>674</v>
      </c>
      <c r="B9" s="236" t="s">
        <v>674</v>
      </c>
      <c r="C9" s="230">
        <f>AVERAGE(C16,C23,C27,C30,C40,C42,C45,C51,C52,C54,C67,C69,C70,C80,C103,C114,C121,C123,C124,C152,C160)</f>
        <v>0.63226559532380966</v>
      </c>
      <c r="D9" s="230">
        <f t="shared" ref="D9:G9" si="10">AVERAGE(D16,D23,D27,D30,D40,D42,D45,D51,D52,D54,D67,D69,D70,D80,D103,D114,D121,D123,D124,D152,D160)</f>
        <v>0.62732738883333317</v>
      </c>
      <c r="E9" s="230">
        <f t="shared" si="10"/>
        <v>0.62062477392857163</v>
      </c>
      <c r="F9" s="230">
        <f t="shared" si="10"/>
        <v>0.61885646618095236</v>
      </c>
      <c r="G9" s="230">
        <f t="shared" si="10"/>
        <v>0.61019279369523827</v>
      </c>
      <c r="H9" s="157"/>
      <c r="I9" s="157"/>
      <c r="J9" s="157"/>
      <c r="K9" s="157"/>
      <c r="L9" s="157"/>
      <c r="M9" s="157"/>
      <c r="N9" s="157"/>
      <c r="O9" s="157"/>
      <c r="P9" s="157"/>
      <c r="Q9" s="250">
        <f t="shared" si="4"/>
        <v>0.99218966439578693</v>
      </c>
      <c r="R9" s="250">
        <f t="shared" si="2"/>
        <v>0.98931560294661025</v>
      </c>
      <c r="S9" s="250">
        <f t="shared" si="2"/>
        <v>0.99715076190654484</v>
      </c>
      <c r="T9" s="250">
        <f t="shared" si="2"/>
        <v>0.98600051391693655</v>
      </c>
      <c r="U9" s="272">
        <f t="shared" si="5"/>
        <v>0.9650893520194358</v>
      </c>
      <c r="W9" s="235"/>
    </row>
    <row r="10" spans="1:23" s="51" customFormat="1" ht="15" x14ac:dyDescent="0.2">
      <c r="A10" s="157" t="s">
        <v>675</v>
      </c>
      <c r="B10" s="236" t="s">
        <v>675</v>
      </c>
      <c r="C10" s="230">
        <f>AVERAGE(C13,C17,C20,C24,C28,C63,C104,C106,C117,C130,C134,C156)</f>
        <v>0.47973959827272733</v>
      </c>
      <c r="D10" s="230">
        <f t="shared" ref="D10:G10" si="11">AVERAGE(D13,D17,D20,D24,D28,D63,D104,D106,D117,D130,D134,D156)</f>
        <v>0.47036821362727271</v>
      </c>
      <c r="E10" s="230">
        <f t="shared" si="11"/>
        <v>0.46329238138181822</v>
      </c>
      <c r="F10" s="230">
        <f t="shared" si="11"/>
        <v>0.45034240926363633</v>
      </c>
      <c r="G10" s="230">
        <f t="shared" si="11"/>
        <v>0.48063294107272725</v>
      </c>
      <c r="H10" s="157"/>
      <c r="I10" s="157"/>
      <c r="J10" s="157"/>
      <c r="K10" s="157"/>
      <c r="L10" s="157"/>
      <c r="M10" s="157"/>
      <c r="N10" s="157"/>
      <c r="O10" s="157"/>
      <c r="P10" s="157"/>
      <c r="Q10" s="250">
        <f t="shared" si="4"/>
        <v>0.98046568455221184</v>
      </c>
      <c r="R10" s="250">
        <f t="shared" si="2"/>
        <v>0.98495682310059007</v>
      </c>
      <c r="S10" s="250">
        <f t="shared" si="2"/>
        <v>0.97204794933264982</v>
      </c>
      <c r="T10" s="250">
        <f t="shared" si="2"/>
        <v>1.0672611132907059</v>
      </c>
      <c r="U10" s="272">
        <f t="shared" si="5"/>
        <v>1.0018621410515545</v>
      </c>
      <c r="W10" s="235"/>
    </row>
    <row r="11" spans="1:23" s="51" customFormat="1" ht="15" x14ac:dyDescent="0.2">
      <c r="A11" s="157" t="s">
        <v>676</v>
      </c>
      <c r="B11" s="236" t="s">
        <v>676</v>
      </c>
      <c r="C11" s="230">
        <f>AVERAGE(C83,C87,C147,C161)</f>
        <v>0.27926424053333337</v>
      </c>
      <c r="D11" s="230">
        <f t="shared" ref="D11:G11" si="12">AVERAGE(D83,D87,D147,D161)</f>
        <v>0.28575935316666667</v>
      </c>
      <c r="E11" s="230">
        <f t="shared" si="12"/>
        <v>0.3001939249333333</v>
      </c>
      <c r="F11" s="230">
        <f t="shared" si="12"/>
        <v>0.29212932273333331</v>
      </c>
      <c r="G11" s="230">
        <f t="shared" si="12"/>
        <v>0.28338133663333331</v>
      </c>
      <c r="H11" s="157"/>
      <c r="I11" s="157"/>
      <c r="J11" s="157"/>
      <c r="K11" s="157"/>
      <c r="L11" s="157"/>
      <c r="M11" s="157"/>
      <c r="N11" s="157"/>
      <c r="O11" s="157"/>
      <c r="P11" s="157"/>
      <c r="Q11" s="250">
        <f t="shared" si="4"/>
        <v>1.0232579460260613</v>
      </c>
      <c r="R11" s="250">
        <f t="shared" si="2"/>
        <v>1.0505130334552786</v>
      </c>
      <c r="S11" s="250">
        <f t="shared" si="2"/>
        <v>0.97313535841276277</v>
      </c>
      <c r="T11" s="250">
        <f t="shared" si="2"/>
        <v>0.97005440597969184</v>
      </c>
      <c r="U11" s="272">
        <f t="shared" si="5"/>
        <v>1.0147426540975573</v>
      </c>
      <c r="W11" s="235"/>
    </row>
    <row r="12" spans="1:23" s="21" customFormat="1" ht="15.75" customHeight="1" x14ac:dyDescent="0.2">
      <c r="A12" s="117" t="s">
        <v>12</v>
      </c>
      <c r="B12" s="224" t="s">
        <v>12</v>
      </c>
      <c r="C12" s="228">
        <f>'Transformed 2007'!AB3</f>
        <v>0.35233594540000002</v>
      </c>
      <c r="D12" s="228">
        <f>'Transformed 2010'!AB3</f>
        <v>0.31000050400000001</v>
      </c>
      <c r="E12" s="228">
        <f>'Transformed 2013'!AB3</f>
        <v>0.32687045570000001</v>
      </c>
      <c r="F12" s="228">
        <f>'Transformed 2016'!AB3</f>
        <v>0.33000583839999997</v>
      </c>
      <c r="G12" s="228">
        <f>'Transformed 2019 new'!AB3</f>
        <v>0.33364340709999996</v>
      </c>
      <c r="I12" s="21">
        <v>1</v>
      </c>
      <c r="Q12" s="250">
        <f t="shared" si="4"/>
        <v>0.87984353582789454</v>
      </c>
      <c r="R12" s="250">
        <f t="shared" si="2"/>
        <v>1.0544191105573171</v>
      </c>
      <c r="S12" s="250">
        <f t="shared" si="2"/>
        <v>1.0095921263158687</v>
      </c>
      <c r="T12" s="250">
        <f t="shared" si="2"/>
        <v>1.0110227404388854</v>
      </c>
      <c r="U12" s="272">
        <f t="shared" si="5"/>
        <v>0.94694683144298886</v>
      </c>
      <c r="W12" s="239"/>
    </row>
    <row r="13" spans="1:23" s="21" customFormat="1" ht="15.75" customHeight="1" x14ac:dyDescent="0.2">
      <c r="A13" s="118" t="s">
        <v>13</v>
      </c>
      <c r="B13" s="225" t="s">
        <v>13</v>
      </c>
      <c r="C13" s="228">
        <f>'Transformed 2007'!AB4</f>
        <v>0.5399329544</v>
      </c>
      <c r="D13" s="228">
        <f>'Transformed 2010'!AB4</f>
        <v>0.53742191719999999</v>
      </c>
      <c r="E13" s="228">
        <f>'Transformed 2013'!AB4</f>
        <v>0.5136924947</v>
      </c>
      <c r="F13" s="228">
        <f>'Transformed 2016'!AB4</f>
        <v>0.52566248560000006</v>
      </c>
      <c r="G13" s="228">
        <f>'Transformed 2019 new'!AB4</f>
        <v>0.51549930150000001</v>
      </c>
      <c r="O13" s="21">
        <v>1</v>
      </c>
      <c r="Q13" s="250">
        <f t="shared" si="4"/>
        <v>0.99534935369375555</v>
      </c>
      <c r="R13" s="250">
        <f t="shared" si="2"/>
        <v>0.95584582291762177</v>
      </c>
      <c r="S13" s="250">
        <f t="shared" si="2"/>
        <v>1.0233018605946163</v>
      </c>
      <c r="T13" s="250">
        <f t="shared" si="2"/>
        <v>0.98066595129306289</v>
      </c>
      <c r="U13" s="272">
        <f t="shared" si="5"/>
        <v>0.95474687606880404</v>
      </c>
      <c r="W13" s="239"/>
    </row>
    <row r="14" spans="1:23" s="21" customFormat="1" ht="15.75" customHeight="1" x14ac:dyDescent="0.2">
      <c r="A14" s="118" t="s">
        <v>14</v>
      </c>
      <c r="B14" s="225" t="s">
        <v>14</v>
      </c>
      <c r="C14" s="228">
        <f>'Transformed 2007'!AB5</f>
        <v>0.32943978190000001</v>
      </c>
      <c r="D14" s="228">
        <f>'Transformed 2010'!AB5</f>
        <v>0.32248667619999999</v>
      </c>
      <c r="E14" s="228">
        <f>'Transformed 2013'!AB5</f>
        <v>0.33471347829999998</v>
      </c>
      <c r="F14" s="228">
        <f>'Transformed 2016'!AB5</f>
        <v>0.3253035057</v>
      </c>
      <c r="G14" s="228">
        <f>'Transformed 2019 new'!AB5</f>
        <v>0.30003022219999997</v>
      </c>
      <c r="H14" s="21">
        <v>1</v>
      </c>
      <c r="Q14" s="250">
        <f t="shared" si="4"/>
        <v>0.97889415279509073</v>
      </c>
      <c r="R14" s="250">
        <f t="shared" si="2"/>
        <v>1.0379141310396873</v>
      </c>
      <c r="S14" s="250">
        <f t="shared" si="2"/>
        <v>0.97188648438122971</v>
      </c>
      <c r="T14" s="250">
        <f t="shared" si="2"/>
        <v>0.92230860394321279</v>
      </c>
      <c r="U14" s="272">
        <f t="shared" si="5"/>
        <v>0.9107285722131544</v>
      </c>
      <c r="W14" s="239"/>
    </row>
    <row r="15" spans="1:23" s="21" customFormat="1" ht="15.75" customHeight="1" x14ac:dyDescent="0.2">
      <c r="A15" s="118" t="s">
        <v>15</v>
      </c>
      <c r="B15" s="225" t="s">
        <v>15</v>
      </c>
      <c r="C15" s="228">
        <f>'Transformed 2007'!AB6</f>
        <v>0.23100278469999999</v>
      </c>
      <c r="D15" s="228">
        <f>'Transformed 2010'!AB6</f>
        <v>0.30548265600000002</v>
      </c>
      <c r="E15" s="228">
        <f>'Transformed 2013'!AB6</f>
        <v>0.30219102190000002</v>
      </c>
      <c r="F15" s="228">
        <f>'Transformed 2016'!AB6</f>
        <v>0.29594641020000001</v>
      </c>
      <c r="G15" s="228">
        <f>'Transformed 2019 new'!AB6</f>
        <v>0.36222254799999998</v>
      </c>
      <c r="K15" s="21">
        <v>1</v>
      </c>
      <c r="Q15" s="250">
        <f t="shared" si="4"/>
        <v>1.3224197985176931</v>
      </c>
      <c r="R15" s="250">
        <f t="shared" si="2"/>
        <v>0.98922480855999895</v>
      </c>
      <c r="S15" s="250">
        <f t="shared" si="2"/>
        <v>0.97933554855224503</v>
      </c>
      <c r="T15" s="250">
        <f t="shared" si="2"/>
        <v>1.2239464156879305</v>
      </c>
      <c r="U15" s="272">
        <f t="shared" si="5"/>
        <v>1.5680440756175871</v>
      </c>
      <c r="W15" s="239"/>
    </row>
    <row r="16" spans="1:23" s="21" customFormat="1" ht="15.75" customHeight="1" x14ac:dyDescent="0.2">
      <c r="A16" s="118" t="s">
        <v>16</v>
      </c>
      <c r="B16" s="225" t="s">
        <v>16</v>
      </c>
      <c r="C16" s="228">
        <f>'Transformed 2007'!AB7</f>
        <v>0.69885631660000003</v>
      </c>
      <c r="D16" s="228">
        <f>'Transformed 2010'!AB7</f>
        <v>0.67894115649999998</v>
      </c>
      <c r="E16" s="228">
        <f>'Transformed 2013'!AB7</f>
        <v>0.67595474460000005</v>
      </c>
      <c r="F16" s="228">
        <f>'Transformed 2016'!AB7</f>
        <v>0.68428302379999995</v>
      </c>
      <c r="G16" s="228">
        <f>'Transformed 2019 new'!AB7</f>
        <v>0.70282569670000006</v>
      </c>
      <c r="N16" s="21">
        <v>1</v>
      </c>
      <c r="Q16" s="250">
        <f t="shared" si="4"/>
        <v>0.97150321228133252</v>
      </c>
      <c r="R16" s="250">
        <f t="shared" si="2"/>
        <v>0.99560136858487835</v>
      </c>
      <c r="S16" s="250">
        <f t="shared" si="2"/>
        <v>1.0123207644691188</v>
      </c>
      <c r="T16" s="250">
        <f t="shared" si="2"/>
        <v>1.0270979583813549</v>
      </c>
      <c r="U16" s="272">
        <f t="shared" si="5"/>
        <v>1.0056798228844972</v>
      </c>
      <c r="W16" s="239"/>
    </row>
    <row r="17" spans="1:23" s="21" customFormat="1" ht="15.75" customHeight="1" x14ac:dyDescent="0.2">
      <c r="A17" s="118" t="s">
        <v>17</v>
      </c>
      <c r="B17" s="225" t="s">
        <v>17</v>
      </c>
      <c r="C17" s="228">
        <f>'Transformed 2007'!AB8</f>
        <v>0.35965221619999999</v>
      </c>
      <c r="D17" s="228">
        <f>'Transformed 2010'!AB8</f>
        <v>0.34390609240000003</v>
      </c>
      <c r="E17" s="228">
        <f>'Transformed 2013'!AB8</f>
        <v>0.38101728489999998</v>
      </c>
      <c r="F17" s="228">
        <f>'Transformed 2016'!AB8</f>
        <v>0.37653148510000001</v>
      </c>
      <c r="G17" s="228">
        <f>'Transformed 2019 new'!AB8</f>
        <v>0.66639633960000011</v>
      </c>
      <c r="O17" s="21">
        <v>1</v>
      </c>
      <c r="Q17" s="250">
        <f t="shared" si="4"/>
        <v>0.95621847137112137</v>
      </c>
      <c r="R17" s="250">
        <f t="shared" si="2"/>
        <v>1.1079108318233444</v>
      </c>
      <c r="S17" s="250">
        <f t="shared" si="2"/>
        <v>0.98822678136196029</v>
      </c>
      <c r="T17" s="250">
        <f t="shared" si="2"/>
        <v>1.76982899430845</v>
      </c>
      <c r="U17" s="272">
        <f t="shared" si="5"/>
        <v>1.8528909584959208</v>
      </c>
      <c r="W17" s="239"/>
    </row>
    <row r="18" spans="1:23" s="21" customFormat="1" ht="15.75" customHeight="1" x14ac:dyDescent="0.2">
      <c r="A18" s="118" t="s">
        <v>18</v>
      </c>
      <c r="B18" s="225" t="s">
        <v>18</v>
      </c>
      <c r="C18" s="228">
        <f>'Transformed 2007'!AB9</f>
        <v>0.8312928839</v>
      </c>
      <c r="D18" s="228">
        <f>'Transformed 2010'!AB9</f>
        <v>0.84285193489999999</v>
      </c>
      <c r="E18" s="228">
        <f>'Transformed 2013'!AB9</f>
        <v>0.843629344</v>
      </c>
      <c r="F18" s="228">
        <f>'Transformed 2016'!AB9</f>
        <v>0.83127401449999994</v>
      </c>
      <c r="G18" s="228">
        <f>'Transformed 2019 new'!AB9</f>
        <v>0.80835405640000002</v>
      </c>
      <c r="M18" s="21">
        <v>1</v>
      </c>
      <c r="Q18" s="250">
        <f t="shared" si="4"/>
        <v>1.0139049079137679</v>
      </c>
      <c r="R18" s="250">
        <f t="shared" si="2"/>
        <v>1.0009223554788329</v>
      </c>
      <c r="S18" s="250">
        <f t="shared" si="2"/>
        <v>0.98535455222382584</v>
      </c>
      <c r="T18" s="250">
        <f t="shared" si="2"/>
        <v>0.97242791462236922</v>
      </c>
      <c r="U18" s="272">
        <f t="shared" si="5"/>
        <v>0.97240584161819987</v>
      </c>
      <c r="W18" s="239"/>
    </row>
    <row r="19" spans="1:23" s="21" customFormat="1" ht="15.75" customHeight="1" x14ac:dyDescent="0.2">
      <c r="A19" s="118" t="s">
        <v>19</v>
      </c>
      <c r="B19" s="225" t="s">
        <v>19</v>
      </c>
      <c r="C19" s="228">
        <f>'Transformed 2007'!AB10</f>
        <v>0.82879891589999999</v>
      </c>
      <c r="D19" s="228">
        <f>'Transformed 2010'!AB10</f>
        <v>0.83237064979999997</v>
      </c>
      <c r="E19" s="228">
        <f>'Transformed 2013'!AB10</f>
        <v>0.83759700059999997</v>
      </c>
      <c r="F19" s="228">
        <f>'Transformed 2016'!AB10</f>
        <v>0.81317877959999996</v>
      </c>
      <c r="G19" s="228">
        <f>'Transformed 2019 new'!AB10</f>
        <v>0.81144545980000005</v>
      </c>
      <c r="L19" s="21">
        <v>1</v>
      </c>
      <c r="Q19" s="250">
        <f t="shared" si="4"/>
        <v>1.0043095301302625</v>
      </c>
      <c r="R19" s="250">
        <f t="shared" si="4"/>
        <v>1.0062788744428408</v>
      </c>
      <c r="S19" s="250">
        <f t="shared" si="4"/>
        <v>0.97084729173754392</v>
      </c>
      <c r="T19" s="250">
        <f t="shared" si="4"/>
        <v>0.99786846405306773</v>
      </c>
      <c r="U19" s="272">
        <f t="shared" si="5"/>
        <v>0.97906192229854005</v>
      </c>
      <c r="W19" s="239"/>
    </row>
    <row r="20" spans="1:23" s="21" customFormat="1" ht="15.75" customHeight="1" x14ac:dyDescent="0.2">
      <c r="A20" s="118" t="s">
        <v>20</v>
      </c>
      <c r="B20" s="225" t="s">
        <v>20</v>
      </c>
      <c r="C20" s="228">
        <f>'Transformed 2007'!AB11</f>
        <v>0.24485754440000002</v>
      </c>
      <c r="D20" s="228">
        <f>'Transformed 2010'!AB11</f>
        <v>0.23666673230000002</v>
      </c>
      <c r="E20" s="228">
        <f>'Transformed 2013'!AB11</f>
        <v>0.22348407749999999</v>
      </c>
      <c r="F20" s="228">
        <f>'Transformed 2016'!AB11</f>
        <v>0.20166516299999998</v>
      </c>
      <c r="G20" s="228">
        <f>'Transformed 2019 new'!AB11</f>
        <v>0.2026412091</v>
      </c>
      <c r="O20" s="21">
        <v>1</v>
      </c>
      <c r="Q20" s="250">
        <f t="shared" si="4"/>
        <v>0.96654866355018465</v>
      </c>
      <c r="R20" s="250">
        <f t="shared" si="4"/>
        <v>0.94429865713745675</v>
      </c>
      <c r="S20" s="250">
        <f t="shared" si="4"/>
        <v>0.90236926610576984</v>
      </c>
      <c r="T20" s="250">
        <f t="shared" si="4"/>
        <v>1.0048399341040377</v>
      </c>
      <c r="U20" s="272">
        <f t="shared" si="5"/>
        <v>0.8275881782468778</v>
      </c>
      <c r="W20" s="239"/>
    </row>
    <row r="21" spans="1:23" s="21" customFormat="1" ht="15.75" customHeight="1" x14ac:dyDescent="0.2">
      <c r="A21" s="118" t="s">
        <v>21</v>
      </c>
      <c r="B21" s="225" t="s">
        <v>21</v>
      </c>
      <c r="C21" s="228">
        <f>'Transformed 2007'!AB12</f>
        <v>0.2902667437</v>
      </c>
      <c r="D21" s="228">
        <f>'Transformed 2010'!AB12</f>
        <v>0.27744758219999999</v>
      </c>
      <c r="E21" s="228">
        <f>'Transformed 2013'!AB12</f>
        <v>0.2113132901</v>
      </c>
      <c r="F21" s="228">
        <f>'Transformed 2016'!AB12</f>
        <v>0.185729435</v>
      </c>
      <c r="G21" s="228">
        <f>'Transformed 2019 new'!AB12</f>
        <v>0.1755127397</v>
      </c>
      <c r="H21" s="21">
        <v>1</v>
      </c>
      <c r="Q21" s="250">
        <f t="shared" si="4"/>
        <v>0.95583661656655705</v>
      </c>
      <c r="R21" s="250">
        <f t="shared" si="4"/>
        <v>0.76163320085331787</v>
      </c>
      <c r="S21" s="250">
        <f t="shared" si="4"/>
        <v>0.87892926617207601</v>
      </c>
      <c r="T21" s="250">
        <f t="shared" si="4"/>
        <v>0.94499151251927305</v>
      </c>
      <c r="U21" s="272">
        <f t="shared" si="5"/>
        <v>0.60466017382066362</v>
      </c>
      <c r="W21" s="239"/>
    </row>
    <row r="22" spans="1:23" s="21" customFormat="1" ht="15.75" customHeight="1" x14ac:dyDescent="0.2">
      <c r="A22" s="118" t="s">
        <v>22</v>
      </c>
      <c r="B22" s="225" t="s">
        <v>22</v>
      </c>
      <c r="C22" s="228">
        <f>'Transformed 2007'!AB13</f>
        <v>0.3051097814</v>
      </c>
      <c r="D22" s="228">
        <f>'Transformed 2010'!AB13</f>
        <v>0.44448795959999998</v>
      </c>
      <c r="E22" s="228">
        <f>'Transformed 2013'!AB13</f>
        <v>0.40434236089999998</v>
      </c>
      <c r="F22" s="228">
        <f>'Transformed 2016'!AB13</f>
        <v>0.33752467870000002</v>
      </c>
      <c r="G22" s="228">
        <f>'Transformed 2019 new'!AB13</f>
        <v>0.31227982929999998</v>
      </c>
      <c r="I22" s="21">
        <v>1</v>
      </c>
      <c r="Q22" s="250">
        <f t="shared" si="4"/>
        <v>1.4568132085456633</v>
      </c>
      <c r="R22" s="250">
        <f t="shared" si="4"/>
        <v>0.90968124595292188</v>
      </c>
      <c r="S22" s="250">
        <f t="shared" si="4"/>
        <v>0.83474973522122509</v>
      </c>
      <c r="T22" s="250">
        <f t="shared" si="4"/>
        <v>0.9252059153208223</v>
      </c>
      <c r="U22" s="272">
        <f t="shared" si="5"/>
        <v>1.0234998952413132</v>
      </c>
      <c r="W22" s="239"/>
    </row>
    <row r="23" spans="1:23" s="21" customFormat="1" ht="15.75" customHeight="1" x14ac:dyDescent="0.2">
      <c r="A23" s="118" t="s">
        <v>23</v>
      </c>
      <c r="B23" s="225" t="s">
        <v>23</v>
      </c>
      <c r="C23" s="228">
        <f>'Transformed 2007'!AB14</f>
        <v>0.74001820900000004</v>
      </c>
      <c r="D23" s="228">
        <f>'Transformed 2010'!AB14</f>
        <v>0.75994275090000007</v>
      </c>
      <c r="E23" s="228">
        <f>'Transformed 2013'!AB14</f>
        <v>0.75844297599999999</v>
      </c>
      <c r="F23" s="228">
        <f>'Transformed 2016'!AB14</f>
        <v>0.7479334822</v>
      </c>
      <c r="G23" s="228">
        <f>'Transformed 2019 new'!AB14</f>
        <v>0.75964561080000004</v>
      </c>
      <c r="N23" s="21">
        <v>1</v>
      </c>
      <c r="Q23" s="250">
        <f t="shared" si="4"/>
        <v>1.0269243940996053</v>
      </c>
      <c r="R23" s="250">
        <f t="shared" si="4"/>
        <v>0.99802646331157985</v>
      </c>
      <c r="S23" s="250">
        <f t="shared" si="4"/>
        <v>0.98614333030621937</v>
      </c>
      <c r="T23" s="250">
        <f t="shared" si="4"/>
        <v>1.0156593184805012</v>
      </c>
      <c r="U23" s="272">
        <f t="shared" si="5"/>
        <v>1.0265228633043002</v>
      </c>
      <c r="W23" s="239"/>
    </row>
    <row r="24" spans="1:23" s="21" customFormat="1" ht="15.75" customHeight="1" x14ac:dyDescent="0.2">
      <c r="A24" s="118" t="s">
        <v>24</v>
      </c>
      <c r="B24" s="266" t="s">
        <v>24</v>
      </c>
      <c r="C24" s="228"/>
      <c r="D24" s="228"/>
      <c r="E24" s="228"/>
      <c r="F24" s="228"/>
      <c r="G24" s="228"/>
      <c r="O24" s="21">
        <v>1</v>
      </c>
      <c r="Q24" s="239"/>
      <c r="R24" s="239"/>
      <c r="S24" s="239"/>
      <c r="T24" s="239"/>
      <c r="U24" s="273"/>
      <c r="W24" s="276" t="s">
        <v>681</v>
      </c>
    </row>
    <row r="25" spans="1:23" s="21" customFormat="1" ht="15.75" customHeight="1" x14ac:dyDescent="0.2">
      <c r="A25" s="118" t="s">
        <v>25</v>
      </c>
      <c r="B25" s="225" t="s">
        <v>25</v>
      </c>
      <c r="C25" s="228">
        <f>'Transformed 2007'!AB16</f>
        <v>0.83147856519999996</v>
      </c>
      <c r="D25" s="228">
        <f>'Transformed 2010'!AB16</f>
        <v>0.83463384679999997</v>
      </c>
      <c r="E25" s="228">
        <f>'Transformed 2013'!AB16</f>
        <v>0.83994248910000002</v>
      </c>
      <c r="F25" s="228">
        <f>'Transformed 2016'!AB16</f>
        <v>0.83804615550000006</v>
      </c>
      <c r="G25" s="228">
        <f>'Transformed 2019 new'!AB16</f>
        <v>0.83110585879999999</v>
      </c>
      <c r="L25" s="21">
        <v>1</v>
      </c>
      <c r="Q25" s="250">
        <f t="shared" si="4"/>
        <v>1.0037947840534422</v>
      </c>
      <c r="R25" s="250">
        <f t="shared" si="4"/>
        <v>1.0063604445474545</v>
      </c>
      <c r="S25" s="250">
        <f t="shared" si="4"/>
        <v>0.99774230542613473</v>
      </c>
      <c r="T25" s="250">
        <f t="shared" si="4"/>
        <v>0.99171847916197486</v>
      </c>
      <c r="U25" s="272">
        <f t="shared" si="5"/>
        <v>0.999551754650572</v>
      </c>
      <c r="W25" s="239"/>
    </row>
    <row r="26" spans="1:23" s="21" customFormat="1" ht="15.75" customHeight="1" x14ac:dyDescent="0.2">
      <c r="A26" s="118" t="s">
        <v>26</v>
      </c>
      <c r="B26" s="225" t="s">
        <v>26</v>
      </c>
      <c r="C26" s="228">
        <f>'Transformed 2007'!AB17</f>
        <v>0.62508502129999999</v>
      </c>
      <c r="D26" s="228">
        <f>'Transformed 2010'!AB17</f>
        <v>0.61587460920000003</v>
      </c>
      <c r="E26" s="228">
        <f>'Transformed 2013'!AB17</f>
        <v>0.58059522630000004</v>
      </c>
      <c r="F26" s="228">
        <f>'Transformed 2016'!AB17</f>
        <v>0.64989140209999996</v>
      </c>
      <c r="G26" s="228">
        <f>'Transformed 2019 new'!AB17</f>
        <v>0.50750346059999996</v>
      </c>
      <c r="K26" s="21">
        <v>1</v>
      </c>
      <c r="Q26" s="250">
        <f t="shared" si="4"/>
        <v>0.98526534505522956</v>
      </c>
      <c r="R26" s="250">
        <f t="shared" si="4"/>
        <v>0.9427166141078186</v>
      </c>
      <c r="S26" s="250">
        <f t="shared" si="4"/>
        <v>1.1193536781926516</v>
      </c>
      <c r="T26" s="250">
        <f t="shared" si="4"/>
        <v>0.78090502345484103</v>
      </c>
      <c r="U26" s="272">
        <f t="shared" si="5"/>
        <v>0.81189509155816331</v>
      </c>
      <c r="W26" s="239"/>
    </row>
    <row r="27" spans="1:23" s="21" customFormat="1" ht="15.75" customHeight="1" x14ac:dyDescent="0.2">
      <c r="A27" s="118" t="s">
        <v>27</v>
      </c>
      <c r="B27" s="225" t="s">
        <v>27</v>
      </c>
      <c r="C27" s="228">
        <f>'Transformed 2007'!AB18</f>
        <v>0.62609450529999999</v>
      </c>
      <c r="D27" s="228">
        <f>'Transformed 2010'!AB18</f>
        <v>0.59913781529999999</v>
      </c>
      <c r="E27" s="228">
        <f>'Transformed 2013'!AB18</f>
        <v>0.58818284590000003</v>
      </c>
      <c r="F27" s="228">
        <f>'Transformed 2016'!AB18</f>
        <v>0.5657694888</v>
      </c>
      <c r="G27" s="228">
        <f>'Transformed 2019 new'!AB18</f>
        <v>0.52240139019999998</v>
      </c>
      <c r="N27" s="21">
        <v>1</v>
      </c>
      <c r="Q27" s="250">
        <f t="shared" si="4"/>
        <v>0.956944694815548</v>
      </c>
      <c r="R27" s="250">
        <f t="shared" si="4"/>
        <v>0.98171544322483706</v>
      </c>
      <c r="S27" s="250">
        <f t="shared" si="4"/>
        <v>0.9618938953146372</v>
      </c>
      <c r="T27" s="250">
        <f t="shared" si="4"/>
        <v>0.92334669956843385</v>
      </c>
      <c r="U27" s="272">
        <f t="shared" si="5"/>
        <v>0.83438104915117517</v>
      </c>
      <c r="W27" s="239"/>
    </row>
    <row r="28" spans="1:23" s="21" customFormat="1" ht="15.75" customHeight="1" x14ac:dyDescent="0.2">
      <c r="A28" s="118" t="s">
        <v>28</v>
      </c>
      <c r="B28" s="225" t="s">
        <v>28</v>
      </c>
      <c r="C28" s="228">
        <f>'Transformed 2007'!AB19</f>
        <v>0.56667211369999992</v>
      </c>
      <c r="D28" s="228">
        <f>'Transformed 2010'!AB19</f>
        <v>0.54495579950000006</v>
      </c>
      <c r="E28" s="228">
        <f>'Transformed 2013'!AB19</f>
        <v>0.53855045459999995</v>
      </c>
      <c r="F28" s="228">
        <f>'Transformed 2016'!AB19</f>
        <v>0.52300631009999998</v>
      </c>
      <c r="G28" s="228">
        <f>'Transformed 2019 new'!AB19</f>
        <v>0.49394000280000006</v>
      </c>
      <c r="O28" s="21">
        <v>1</v>
      </c>
      <c r="Q28" s="250">
        <f t="shared" si="4"/>
        <v>0.96167746096026063</v>
      </c>
      <c r="R28" s="250">
        <f t="shared" si="4"/>
        <v>0.98824612031677239</v>
      </c>
      <c r="S28" s="250">
        <f t="shared" si="4"/>
        <v>0.97113706920636589</v>
      </c>
      <c r="T28" s="250">
        <f t="shared" si="4"/>
        <v>0.94442455714455453</v>
      </c>
      <c r="U28" s="272">
        <f t="shared" si="5"/>
        <v>0.87165044980755002</v>
      </c>
      <c r="W28" s="239"/>
    </row>
    <row r="29" spans="1:23" s="21" customFormat="1" ht="15.75" customHeight="1" x14ac:dyDescent="0.2">
      <c r="A29" s="118" t="s">
        <v>29</v>
      </c>
      <c r="B29" s="225" t="s">
        <v>29</v>
      </c>
      <c r="C29" s="228">
        <f>'Transformed 2007'!AB20</f>
        <v>0.66958354809999998</v>
      </c>
      <c r="D29" s="228">
        <f>'Transformed 2010'!AB20</f>
        <v>0.66152598019999997</v>
      </c>
      <c r="E29" s="228">
        <f>'Transformed 2013'!AB20</f>
        <v>0.66318510890000004</v>
      </c>
      <c r="F29" s="228">
        <f>'Transformed 2016'!AB20</f>
        <v>0.64392462620000002</v>
      </c>
      <c r="G29" s="228">
        <f>'Transformed 2019 new'!AB20</f>
        <v>0.64263823489999994</v>
      </c>
      <c r="K29" s="21">
        <v>1</v>
      </c>
      <c r="Q29" s="250">
        <f t="shared" si="4"/>
        <v>0.98796629946649073</v>
      </c>
      <c r="R29" s="250">
        <f t="shared" si="4"/>
        <v>1.0025080325635864</v>
      </c>
      <c r="S29" s="250">
        <f t="shared" si="4"/>
        <v>0.97095760679556475</v>
      </c>
      <c r="T29" s="250">
        <f t="shared" si="4"/>
        <v>0.99800226416624027</v>
      </c>
      <c r="U29" s="272">
        <f t="shared" si="5"/>
        <v>0.95975810146999629</v>
      </c>
      <c r="W29" s="239"/>
    </row>
    <row r="30" spans="1:23" s="21" customFormat="1" ht="15.75" customHeight="1" x14ac:dyDescent="0.2">
      <c r="A30" s="118" t="s">
        <v>30</v>
      </c>
      <c r="B30" s="225" t="s">
        <v>30</v>
      </c>
      <c r="C30" s="228">
        <f>'Transformed 2007'!AB21</f>
        <v>0.74540167950000003</v>
      </c>
      <c r="D30" s="228">
        <f>'Transformed 2010'!AB21</f>
        <v>0.75123551579999992</v>
      </c>
      <c r="E30" s="228">
        <f>'Transformed 2013'!AB21</f>
        <v>0.73766564869999995</v>
      </c>
      <c r="F30" s="228">
        <f>'Transformed 2016'!AB21</f>
        <v>0.70323063519999995</v>
      </c>
      <c r="G30" s="228">
        <f>'Transformed 2019 new'!AB21</f>
        <v>0.62523734620000004</v>
      </c>
      <c r="N30" s="21">
        <v>1</v>
      </c>
      <c r="Q30" s="250">
        <f t="shared" si="4"/>
        <v>1.0078264329963853</v>
      </c>
      <c r="R30" s="250">
        <f t="shared" si="4"/>
        <v>0.98193660068700395</v>
      </c>
      <c r="S30" s="250">
        <f t="shared" si="4"/>
        <v>0.95331894122942373</v>
      </c>
      <c r="T30" s="250">
        <f t="shared" si="4"/>
        <v>0.88909287352389232</v>
      </c>
      <c r="U30" s="272">
        <f t="shared" si="5"/>
        <v>0.83879251066270244</v>
      </c>
      <c r="W30" s="239"/>
    </row>
    <row r="31" spans="1:23" s="21" customFormat="1" ht="15.75" customHeight="1" x14ac:dyDescent="0.2">
      <c r="A31" s="118" t="s">
        <v>31</v>
      </c>
      <c r="B31" s="225" t="s">
        <v>31</v>
      </c>
      <c r="C31" s="228">
        <f>'Transformed 2007'!AB22</f>
        <v>0.30892163520000004</v>
      </c>
      <c r="D31" s="228">
        <f>'Transformed 2010'!AB22</f>
        <v>0.38893709180000002</v>
      </c>
      <c r="E31" s="228">
        <f>'Transformed 2013'!AB22</f>
        <v>0.41723990439999997</v>
      </c>
      <c r="F31" s="228">
        <f>'Transformed 2016'!AB22</f>
        <v>0.3329912304</v>
      </c>
      <c r="G31" s="228">
        <f>'Transformed 2019 new'!AB22</f>
        <v>0.32411986580000002</v>
      </c>
      <c r="J31" s="21">
        <v>1</v>
      </c>
      <c r="Q31" s="250">
        <f t="shared" si="4"/>
        <v>1.2590153860482995</v>
      </c>
      <c r="R31" s="250">
        <f t="shared" si="4"/>
        <v>1.0727696411494583</v>
      </c>
      <c r="S31" s="250">
        <f t="shared" si="4"/>
        <v>0.79808097664783195</v>
      </c>
      <c r="T31" s="250">
        <f t="shared" si="4"/>
        <v>0.97335856385964459</v>
      </c>
      <c r="U31" s="272">
        <f t="shared" si="5"/>
        <v>1.049197689213837</v>
      </c>
      <c r="W31" s="239"/>
    </row>
    <row r="32" spans="1:23" s="21" customFormat="1" ht="15.75" customHeight="1" x14ac:dyDescent="0.2">
      <c r="A32" s="118" t="s">
        <v>32</v>
      </c>
      <c r="B32" s="225" t="s">
        <v>32</v>
      </c>
      <c r="C32" s="228">
        <f>'Transformed 2007'!AB23</f>
        <v>0.68276613019999999</v>
      </c>
      <c r="D32" s="228">
        <f>'Transformed 2010'!AB23</f>
        <v>0.65337693760000004</v>
      </c>
      <c r="E32" s="228">
        <f>'Transformed 2013'!AB23</f>
        <v>0.62784287290000007</v>
      </c>
      <c r="F32" s="228">
        <f>'Transformed 2016'!AB23</f>
        <v>0.63286263440000001</v>
      </c>
      <c r="G32" s="228">
        <f>'Transformed 2019 new'!AB23</f>
        <v>0.60398805339999995</v>
      </c>
      <c r="L32" s="21">
        <v>1</v>
      </c>
      <c r="Q32" s="250">
        <f t="shared" si="4"/>
        <v>0.95695569639432598</v>
      </c>
      <c r="R32" s="250">
        <f t="shared" si="4"/>
        <v>0.96091985616481612</v>
      </c>
      <c r="S32" s="250">
        <f t="shared" si="4"/>
        <v>1.0079952512271322</v>
      </c>
      <c r="T32" s="250">
        <f t="shared" si="4"/>
        <v>0.95437464715012721</v>
      </c>
      <c r="U32" s="272">
        <f t="shared" si="5"/>
        <v>0.88461923737060022</v>
      </c>
      <c r="W32" s="239"/>
    </row>
    <row r="33" spans="1:23" s="21" customFormat="1" ht="15.75" customHeight="1" x14ac:dyDescent="0.2">
      <c r="A33" s="118" t="s">
        <v>33</v>
      </c>
      <c r="B33" s="225" t="s">
        <v>33</v>
      </c>
      <c r="C33" s="228">
        <f>'Transformed 2007'!AB24</f>
        <v>0.50935529540000002</v>
      </c>
      <c r="D33" s="228">
        <f>'Transformed 2010'!AB24</f>
        <v>0.52045340539999996</v>
      </c>
      <c r="E33" s="228">
        <f>'Transformed 2013'!AB24</f>
        <v>0.54898276359999998</v>
      </c>
      <c r="F33" s="228">
        <f>'Transformed 2016'!AB24</f>
        <v>0.61868718300000003</v>
      </c>
      <c r="G33" s="228">
        <f>'Transformed 2019 new'!AB24</f>
        <v>0.5909391799</v>
      </c>
      <c r="K33" s="21">
        <v>1</v>
      </c>
      <c r="Q33" s="250">
        <f t="shared" si="4"/>
        <v>1.0217885434788394</v>
      </c>
      <c r="R33" s="250">
        <f t="shared" si="4"/>
        <v>1.0548163541711741</v>
      </c>
      <c r="S33" s="250">
        <f t="shared" si="4"/>
        <v>1.126970141909206</v>
      </c>
      <c r="T33" s="250">
        <f t="shared" si="4"/>
        <v>0.95515018920312755</v>
      </c>
      <c r="U33" s="272">
        <f t="shared" si="5"/>
        <v>1.1601708772575567</v>
      </c>
      <c r="W33" s="239"/>
    </row>
    <row r="34" spans="1:23" s="21" customFormat="1" ht="15.75" customHeight="1" x14ac:dyDescent="0.2">
      <c r="A34" s="118" t="s">
        <v>34</v>
      </c>
      <c r="B34" s="225" t="s">
        <v>34</v>
      </c>
      <c r="C34" s="228">
        <f>'Transformed 2007'!AB25</f>
        <v>0.3920317807</v>
      </c>
      <c r="D34" s="228">
        <f>'Transformed 2010'!AB25</f>
        <v>0.33519465949999999</v>
      </c>
      <c r="E34" s="228">
        <f>'Transformed 2013'!AB25</f>
        <v>0.30537893459999998</v>
      </c>
      <c r="F34" s="228">
        <f>'Transformed 2016'!AB25</f>
        <v>0.18418350890000001</v>
      </c>
      <c r="G34" s="228">
        <f>'Transformed 2019 new'!AB25</f>
        <v>0.1663760104</v>
      </c>
      <c r="K34" s="21">
        <v>1</v>
      </c>
      <c r="Q34" s="250">
        <f t="shared" si="4"/>
        <v>0.85501909794529063</v>
      </c>
      <c r="R34" s="250">
        <f t="shared" si="4"/>
        <v>0.91104952285195939</v>
      </c>
      <c r="S34" s="250">
        <f t="shared" si="4"/>
        <v>0.60313102192609469</v>
      </c>
      <c r="T34" s="250">
        <f t="shared" si="4"/>
        <v>0.9033165422553201</v>
      </c>
      <c r="U34" s="272">
        <f t="shared" si="5"/>
        <v>0.42439419095799852</v>
      </c>
      <c r="W34" s="239"/>
    </row>
    <row r="35" spans="1:23" s="21" customFormat="1" ht="15.75" customHeight="1" x14ac:dyDescent="0.2">
      <c r="A35" s="118" t="s">
        <v>35</v>
      </c>
      <c r="B35" s="225" t="s">
        <v>35</v>
      </c>
      <c r="C35" s="228">
        <f>'Transformed 2007'!AB26</f>
        <v>0.32686298800000002</v>
      </c>
      <c r="D35" s="228">
        <f>'Transformed 2010'!AB26</f>
        <v>0.32119026519999999</v>
      </c>
      <c r="E35" s="228">
        <f>'Transformed 2013'!AB26</f>
        <v>0.3096595144</v>
      </c>
      <c r="F35" s="228">
        <f>'Transformed 2016'!AB26</f>
        <v>0.28436440280000003</v>
      </c>
      <c r="G35" s="228">
        <f>'Transformed 2019 new'!AB26</f>
        <v>0.23558885909999999</v>
      </c>
      <c r="J35" s="21">
        <v>1</v>
      </c>
      <c r="Q35" s="250">
        <f t="shared" si="4"/>
        <v>0.9826449521412316</v>
      </c>
      <c r="R35" s="250">
        <f t="shared" si="4"/>
        <v>0.96409993686197193</v>
      </c>
      <c r="S35" s="250">
        <f t="shared" si="4"/>
        <v>0.91831314581432422</v>
      </c>
      <c r="T35" s="250">
        <f t="shared" si="4"/>
        <v>0.82847521272096425</v>
      </c>
      <c r="U35" s="272">
        <f t="shared" si="5"/>
        <v>0.72075722167723677</v>
      </c>
      <c r="W35" s="239"/>
    </row>
    <row r="36" spans="1:23" s="21" customFormat="1" ht="15.75" customHeight="1" x14ac:dyDescent="0.2">
      <c r="A36" s="118" t="s">
        <v>36</v>
      </c>
      <c r="B36" s="225" t="s">
        <v>36</v>
      </c>
      <c r="C36" s="228">
        <f>'Transformed 2007'!AB27</f>
        <v>0.32111730270000005</v>
      </c>
      <c r="D36" s="228">
        <f>'Transformed 2010'!AB27</f>
        <v>0.32050779150000003</v>
      </c>
      <c r="E36" s="228">
        <f>'Transformed 2013'!AB27</f>
        <v>0.32620120720000001</v>
      </c>
      <c r="F36" s="228">
        <f>'Transformed 2016'!AB27</f>
        <v>0.31867996100000001</v>
      </c>
      <c r="G36" s="228">
        <f>'Transformed 2019 new'!AB27</f>
        <v>0.2844799247</v>
      </c>
      <c r="K36" s="21">
        <v>1</v>
      </c>
      <c r="Q36" s="250">
        <f t="shared" si="4"/>
        <v>0.99810190483391847</v>
      </c>
      <c r="R36" s="250">
        <f t="shared" si="4"/>
        <v>1.0177637357062503</v>
      </c>
      <c r="S36" s="250">
        <f t="shared" si="4"/>
        <v>0.9769429234656738</v>
      </c>
      <c r="T36" s="250">
        <f t="shared" si="4"/>
        <v>0.89268218750660633</v>
      </c>
      <c r="U36" s="272">
        <f t="shared" si="5"/>
        <v>0.8859065590924321</v>
      </c>
      <c r="W36" s="239"/>
    </row>
    <row r="37" spans="1:23" s="21" customFormat="1" ht="15.75" customHeight="1" x14ac:dyDescent="0.2">
      <c r="A37" s="118" t="s">
        <v>37</v>
      </c>
      <c r="B37" s="225" t="s">
        <v>37</v>
      </c>
      <c r="C37" s="228">
        <f>'Transformed 2007'!AB28</f>
        <v>0.80778758959999997</v>
      </c>
      <c r="D37" s="228">
        <f>'Transformed 2010'!AB28</f>
        <v>0.80435681679999993</v>
      </c>
      <c r="E37" s="228">
        <f>'Transformed 2013'!AB28</f>
        <v>0.80779575869999998</v>
      </c>
      <c r="F37" s="228">
        <f>'Transformed 2016'!AB28</f>
        <v>0.81725573109999994</v>
      </c>
      <c r="G37" s="228">
        <f>'Transformed 2019 new'!AB28</f>
        <v>0.82413785510000004</v>
      </c>
      <c r="M37" s="21">
        <v>1</v>
      </c>
      <c r="Q37" s="250">
        <f t="shared" si="4"/>
        <v>0.99575287755819708</v>
      </c>
      <c r="R37" s="250">
        <f t="shared" si="4"/>
        <v>1.0042753934922579</v>
      </c>
      <c r="S37" s="250">
        <f t="shared" si="4"/>
        <v>1.0117108468299265</v>
      </c>
      <c r="T37" s="250">
        <f t="shared" si="4"/>
        <v>1.008421016504512</v>
      </c>
      <c r="U37" s="272">
        <f t="shared" si="5"/>
        <v>1.0202407980891317</v>
      </c>
      <c r="W37" s="239"/>
    </row>
    <row r="38" spans="1:23" s="21" customFormat="1" ht="15.75" customHeight="1" x14ac:dyDescent="0.2">
      <c r="A38" s="118" t="s">
        <v>38</v>
      </c>
      <c r="B38" s="225" t="s">
        <v>38</v>
      </c>
      <c r="C38" s="228">
        <f>'Transformed 2007'!AB29</f>
        <v>0.32335950950000003</v>
      </c>
      <c r="D38" s="228">
        <f>'Transformed 2010'!AB29</f>
        <v>0.32106105260000001</v>
      </c>
      <c r="E38" s="228">
        <f>'Transformed 2013'!AB29</f>
        <v>0.2474622688</v>
      </c>
      <c r="F38" s="228">
        <f>'Transformed 2016'!AB29</f>
        <v>0.3463250732</v>
      </c>
      <c r="G38" s="228">
        <f>'Transformed 2019 new'!AB29</f>
        <v>0.33142846300000001</v>
      </c>
      <c r="K38" s="21">
        <v>1</v>
      </c>
      <c r="Q38" s="250">
        <f t="shared" si="4"/>
        <v>0.99289194586064888</v>
      </c>
      <c r="R38" s="250">
        <f t="shared" si="4"/>
        <v>0.77076389925222588</v>
      </c>
      <c r="S38" s="250">
        <f t="shared" si="4"/>
        <v>1.399506578838899</v>
      </c>
      <c r="T38" s="250">
        <f t="shared" si="4"/>
        <v>0.95698662513124677</v>
      </c>
      <c r="U38" s="272">
        <f t="shared" si="5"/>
        <v>1.0249535061222623</v>
      </c>
      <c r="W38" s="239"/>
    </row>
    <row r="39" spans="1:23" s="21" customFormat="1" ht="15.75" customHeight="1" x14ac:dyDescent="0.2">
      <c r="A39" s="118" t="s">
        <v>39</v>
      </c>
      <c r="B39" s="225" t="s">
        <v>39</v>
      </c>
      <c r="C39" s="228">
        <f>'Transformed 2007'!AB30</f>
        <v>0.25280388450000002</v>
      </c>
      <c r="D39" s="228">
        <f>'Transformed 2010'!AB30</f>
        <v>0.26527266690000001</v>
      </c>
      <c r="E39" s="228">
        <f>'Transformed 2013'!AB30</f>
        <v>0.26122787000000003</v>
      </c>
      <c r="F39" s="228">
        <f>'Transformed 2016'!AB30</f>
        <v>0.25908525040000002</v>
      </c>
      <c r="G39" s="228">
        <f>'Transformed 2019 new'!AB30</f>
        <v>0.249942204</v>
      </c>
      <c r="K39" s="21">
        <v>1</v>
      </c>
      <c r="Q39" s="250">
        <f t="shared" si="4"/>
        <v>1.0493219573135157</v>
      </c>
      <c r="R39" s="250">
        <f t="shared" si="4"/>
        <v>0.98475230430911775</v>
      </c>
      <c r="S39" s="250">
        <f t="shared" si="4"/>
        <v>0.99179789047776556</v>
      </c>
      <c r="T39" s="250">
        <f t="shared" si="4"/>
        <v>0.9647102782351209</v>
      </c>
      <c r="U39" s="272">
        <f t="shared" si="5"/>
        <v>0.98868023525168569</v>
      </c>
      <c r="W39" s="239"/>
    </row>
    <row r="40" spans="1:23" s="21" customFormat="1" ht="15.75" customHeight="1" x14ac:dyDescent="0.2">
      <c r="A40" s="118" t="s">
        <v>40</v>
      </c>
      <c r="B40" s="225" t="s">
        <v>40</v>
      </c>
      <c r="C40" s="228">
        <f>'Transformed 2007'!AB31</f>
        <v>0.80975727650000007</v>
      </c>
      <c r="D40" s="228">
        <f>'Transformed 2010'!AB31</f>
        <v>0.80998112820000001</v>
      </c>
      <c r="E40" s="228">
        <f>'Transformed 2013'!AB31</f>
        <v>0.81340939760000008</v>
      </c>
      <c r="F40" s="228">
        <f>'Transformed 2016'!AB31</f>
        <v>0.79810877610000008</v>
      </c>
      <c r="G40" s="228">
        <f>'Transformed 2019 new'!AB31</f>
        <v>0.76934633490000004</v>
      </c>
      <c r="N40" s="21">
        <v>1</v>
      </c>
      <c r="Q40" s="250">
        <f t="shared" si="4"/>
        <v>1.0002764429619793</v>
      </c>
      <c r="R40" s="250">
        <f t="shared" si="4"/>
        <v>1.0042325299697026</v>
      </c>
      <c r="S40" s="250">
        <f t="shared" si="4"/>
        <v>0.98118951963778001</v>
      </c>
      <c r="T40" s="250">
        <f t="shared" si="4"/>
        <v>0.963961753007467</v>
      </c>
      <c r="U40" s="272">
        <f t="shared" si="5"/>
        <v>0.9500949941757022</v>
      </c>
      <c r="W40" s="239"/>
    </row>
    <row r="41" spans="1:23" s="21" customFormat="1" ht="15.75" customHeight="1" x14ac:dyDescent="0.2">
      <c r="A41" s="118" t="s">
        <v>41</v>
      </c>
      <c r="B41" s="225" t="s">
        <v>41</v>
      </c>
      <c r="C41" s="228">
        <f>'Transformed 2007'!AB32</f>
        <v>0.13772629210000001</v>
      </c>
      <c r="D41" s="228">
        <f>'Transformed 2010'!AB32</f>
        <v>0.1417793007</v>
      </c>
      <c r="E41" s="228">
        <f>'Transformed 2013'!AB32</f>
        <v>0.14216698979999998</v>
      </c>
      <c r="F41" s="228">
        <f>'Transformed 2016'!AB32</f>
        <v>0.1423196464</v>
      </c>
      <c r="G41" s="228">
        <f>'Transformed 2019 new'!AB32</f>
        <v>0.13494038629999999</v>
      </c>
      <c r="J41" s="21">
        <v>1</v>
      </c>
      <c r="Q41" s="250">
        <f t="shared" si="4"/>
        <v>1.0294279947437863</v>
      </c>
      <c r="R41" s="250">
        <f t="shared" si="4"/>
        <v>1.0027344548751889</v>
      </c>
      <c r="S41" s="250">
        <f t="shared" si="4"/>
        <v>1.0010737837258479</v>
      </c>
      <c r="T41" s="250">
        <f t="shared" si="4"/>
        <v>0.94815009531951722</v>
      </c>
      <c r="U41" s="272">
        <f t="shared" si="5"/>
        <v>0.97977215709853549</v>
      </c>
      <c r="W41" s="239"/>
    </row>
    <row r="42" spans="1:23" s="21" customFormat="1" ht="15.75" customHeight="1" x14ac:dyDescent="0.2">
      <c r="A42" s="118" t="s">
        <v>42</v>
      </c>
      <c r="B42" s="225" t="s">
        <v>42</v>
      </c>
      <c r="C42" s="228">
        <f>'Transformed 2007'!AB33</f>
        <v>0.53254364889999994</v>
      </c>
      <c r="D42" s="228">
        <f>'Transformed 2010'!AB33</f>
        <v>0.55812531359999995</v>
      </c>
      <c r="E42" s="228">
        <f>'Transformed 2013'!AB33</f>
        <v>0.58448608940000002</v>
      </c>
      <c r="F42" s="228">
        <f>'Transformed 2016'!AB33</f>
        <v>0.60485593580000008</v>
      </c>
      <c r="G42" s="228">
        <f>'Transformed 2019 new'!AB33</f>
        <v>0.60917869530000002</v>
      </c>
      <c r="N42" s="21">
        <v>1</v>
      </c>
      <c r="Q42" s="250">
        <f t="shared" si="4"/>
        <v>1.0480367473217274</v>
      </c>
      <c r="R42" s="250">
        <f t="shared" si="4"/>
        <v>1.0472309267429007</v>
      </c>
      <c r="S42" s="250">
        <f t="shared" si="4"/>
        <v>1.0348508660332885</v>
      </c>
      <c r="T42" s="250">
        <f t="shared" si="4"/>
        <v>1.0071467588299063</v>
      </c>
      <c r="U42" s="272">
        <f t="shared" si="5"/>
        <v>1.1439037843344753</v>
      </c>
      <c r="W42" s="239"/>
    </row>
    <row r="43" spans="1:23" s="21" customFormat="1" ht="15.75" customHeight="1" x14ac:dyDescent="0.2">
      <c r="A43" s="118" t="s">
        <v>43</v>
      </c>
      <c r="B43" s="226" t="s">
        <v>43</v>
      </c>
      <c r="C43" s="228">
        <f>'Transformed 2007'!AB34</f>
        <v>0.32197482059999999</v>
      </c>
      <c r="D43" s="228">
        <f>'Transformed 2010'!AB34</f>
        <v>0.30255191949999999</v>
      </c>
      <c r="E43" s="228">
        <f>'Transformed 2013'!AB34</f>
        <v>0.2785413866</v>
      </c>
      <c r="F43" s="228">
        <f>'Transformed 2016'!AB34</f>
        <v>0.27475511650000001</v>
      </c>
      <c r="G43" s="228">
        <f>'Transformed 2019 new'!AB34</f>
        <v>0.3017320147</v>
      </c>
      <c r="K43" s="21">
        <v>1</v>
      </c>
      <c r="Q43" s="250">
        <f t="shared" si="4"/>
        <v>0.93967571419465212</v>
      </c>
      <c r="R43" s="250">
        <f t="shared" si="4"/>
        <v>0.92063995845843583</v>
      </c>
      <c r="S43" s="250">
        <f t="shared" si="4"/>
        <v>0.98640679524785568</v>
      </c>
      <c r="T43" s="250">
        <f t="shared" si="4"/>
        <v>1.0981852441681463</v>
      </c>
      <c r="U43" s="272">
        <f t="shared" si="5"/>
        <v>0.93712922686849387</v>
      </c>
      <c r="W43" s="239"/>
    </row>
    <row r="44" spans="1:23" s="21" customFormat="1" ht="15.75" customHeight="1" x14ac:dyDescent="0.2">
      <c r="A44" s="118" t="s">
        <v>44</v>
      </c>
      <c r="B44" s="226" t="s">
        <v>44</v>
      </c>
      <c r="C44" s="228">
        <f>'Transformed 2007'!AB35</f>
        <v>0.26529952530000001</v>
      </c>
      <c r="D44" s="228">
        <f>'Transformed 2010'!AB35</f>
        <v>0.28257538370000002</v>
      </c>
      <c r="E44" s="228">
        <f>'Transformed 2013'!AB35</f>
        <v>0.27380585670000002</v>
      </c>
      <c r="F44" s="228">
        <f>'Transformed 2016'!AB35</f>
        <v>0.2638646107</v>
      </c>
      <c r="G44" s="228">
        <f>'Transformed 2019 new'!AB35</f>
        <v>0.25133386369999999</v>
      </c>
      <c r="K44" s="21">
        <v>1</v>
      </c>
      <c r="Q44" s="250">
        <f t="shared" si="4"/>
        <v>1.0651183162897278</v>
      </c>
      <c r="R44" s="250">
        <f t="shared" si="4"/>
        <v>0.96896570789297665</v>
      </c>
      <c r="S44" s="250">
        <f t="shared" si="4"/>
        <v>0.96369235443019652</v>
      </c>
      <c r="T44" s="250">
        <f t="shared" si="4"/>
        <v>0.95251069490994833</v>
      </c>
      <c r="U44" s="272">
        <f t="shared" si="5"/>
        <v>0.94735888960145076</v>
      </c>
      <c r="W44" s="239"/>
    </row>
    <row r="45" spans="1:23" s="21" customFormat="1" ht="15.75" customHeight="1" x14ac:dyDescent="0.2">
      <c r="A45" s="118" t="s">
        <v>45</v>
      </c>
      <c r="B45" s="225" t="s">
        <v>45</v>
      </c>
      <c r="C45" s="228">
        <f>'Transformed 2007'!AB36</f>
        <v>0.80337862940000004</v>
      </c>
      <c r="D45" s="228">
        <f>'Transformed 2010'!AB36</f>
        <v>0.81558454750000009</v>
      </c>
      <c r="E45" s="228">
        <f>'Transformed 2013'!AB36</f>
        <v>0.81969309470000007</v>
      </c>
      <c r="F45" s="228">
        <f>'Transformed 2016'!AB36</f>
        <v>0.81859192040000006</v>
      </c>
      <c r="G45" s="228">
        <f>'Transformed 2019 new'!AB36</f>
        <v>0.81497656060000001</v>
      </c>
      <c r="N45" s="21">
        <v>1</v>
      </c>
      <c r="Q45" s="250">
        <f t="shared" si="4"/>
        <v>1.0151932322485551</v>
      </c>
      <c r="R45" s="250">
        <f t="shared" si="4"/>
        <v>1.0050375490960366</v>
      </c>
      <c r="S45" s="250">
        <f t="shared" si="4"/>
        <v>0.99865660171212856</v>
      </c>
      <c r="T45" s="250">
        <f t="shared" si="4"/>
        <v>0.99558344064984983</v>
      </c>
      <c r="U45" s="272">
        <f t="shared" si="5"/>
        <v>1.0144364447541527</v>
      </c>
      <c r="W45" s="239"/>
    </row>
    <row r="46" spans="1:23" s="21" customFormat="1" ht="15.75" customHeight="1" x14ac:dyDescent="0.2">
      <c r="A46" s="118" t="s">
        <v>46</v>
      </c>
      <c r="B46" s="225" t="s">
        <v>46</v>
      </c>
      <c r="C46" s="228">
        <f>'Transformed 2007'!AB37</f>
        <v>0.35638206289999996</v>
      </c>
      <c r="D46" s="228">
        <f>'Transformed 2010'!AB37</f>
        <v>0.37246376059999997</v>
      </c>
      <c r="E46" s="228">
        <f>'Transformed 2013'!AB37</f>
        <v>0.41558951119999998</v>
      </c>
      <c r="F46" s="228">
        <f>'Transformed 2016'!AB37</f>
        <v>0.49242865670000002</v>
      </c>
      <c r="G46" s="228">
        <f>'Transformed 2019 new'!AB37</f>
        <v>0.50491310970000003</v>
      </c>
      <c r="K46" s="21">
        <v>1</v>
      </c>
      <c r="Q46" s="250">
        <f t="shared" si="4"/>
        <v>1.0451248796562258</v>
      </c>
      <c r="R46" s="250">
        <f t="shared" si="4"/>
        <v>1.1157850914959591</v>
      </c>
      <c r="S46" s="250">
        <f t="shared" si="4"/>
        <v>1.1848919268393703</v>
      </c>
      <c r="T46" s="250">
        <f t="shared" si="4"/>
        <v>1.0253528157432272</v>
      </c>
      <c r="U46" s="272">
        <f t="shared" si="5"/>
        <v>1.4167747545747766</v>
      </c>
      <c r="W46" s="239"/>
    </row>
    <row r="47" spans="1:23" s="21" customFormat="1" ht="12.75" x14ac:dyDescent="0.2">
      <c r="A47" s="118" t="s">
        <v>47</v>
      </c>
      <c r="B47" s="225" t="s">
        <v>47</v>
      </c>
      <c r="C47" s="228">
        <f>'Transformed 2007'!AB38</f>
        <v>0.69755663560000003</v>
      </c>
      <c r="D47" s="228">
        <f>'Transformed 2010'!AB38</f>
        <v>0.71954835989999999</v>
      </c>
      <c r="E47" s="228">
        <f>'Transformed 2013'!AB38</f>
        <v>0.7240655694</v>
      </c>
      <c r="F47" s="228">
        <f>'Transformed 2016'!AB38</f>
        <v>0.68894482369999999</v>
      </c>
      <c r="G47" s="228">
        <f>'Transformed 2019 new'!AB38</f>
        <v>0.66880914949999992</v>
      </c>
      <c r="L47" s="21">
        <v>1</v>
      </c>
      <c r="Q47" s="250">
        <f t="shared" si="4"/>
        <v>1.0315267939227384</v>
      </c>
      <c r="R47" s="250">
        <f t="shared" si="4"/>
        <v>1.0062778400337509</v>
      </c>
      <c r="S47" s="250">
        <f t="shared" si="4"/>
        <v>0.95149507560606295</v>
      </c>
      <c r="T47" s="250">
        <f t="shared" si="4"/>
        <v>0.970773168608974</v>
      </c>
      <c r="U47" s="272">
        <f t="shared" si="5"/>
        <v>0.9587883124711829</v>
      </c>
      <c r="W47" s="239"/>
    </row>
    <row r="48" spans="1:23" s="21" customFormat="1" ht="12.75" x14ac:dyDescent="0.2">
      <c r="A48" s="118" t="s">
        <v>48</v>
      </c>
      <c r="B48" s="225" t="s">
        <v>48</v>
      </c>
      <c r="C48" s="228">
        <f>'Transformed 2007'!AB39</f>
        <v>0.78406425619999998</v>
      </c>
      <c r="D48" s="228">
        <f>'Transformed 2010'!AB39</f>
        <v>0.78198766759999994</v>
      </c>
      <c r="E48" s="228">
        <f>'Transformed 2013'!AB39</f>
        <v>0.78065756750000004</v>
      </c>
      <c r="F48" s="228">
        <f>'Transformed 2016'!AB39</f>
        <v>0.78558485789999999</v>
      </c>
      <c r="G48" s="228">
        <f>'Transformed 2019 new'!AB39</f>
        <v>0.78577599529999997</v>
      </c>
      <c r="L48" s="21">
        <v>1</v>
      </c>
      <c r="Q48" s="250">
        <f t="shared" si="4"/>
        <v>0.99735150712001042</v>
      </c>
      <c r="R48" s="250">
        <f t="shared" si="4"/>
        <v>0.99829907790735095</v>
      </c>
      <c r="S48" s="250">
        <f t="shared" si="4"/>
        <v>1.0063117179735788</v>
      </c>
      <c r="T48" s="250">
        <f t="shared" si="4"/>
        <v>1.0002433058606945</v>
      </c>
      <c r="U48" s="272">
        <f t="shared" si="5"/>
        <v>1.002183161758063</v>
      </c>
      <c r="W48" s="239"/>
    </row>
    <row r="49" spans="1:23" s="21" customFormat="1" ht="12.75" x14ac:dyDescent="0.2">
      <c r="A49" s="118" t="s">
        <v>243</v>
      </c>
      <c r="B49" s="225" t="s">
        <v>49</v>
      </c>
      <c r="C49" s="228">
        <f>'Transformed 2007'!AB40</f>
        <v>0.80666905980000003</v>
      </c>
      <c r="D49" s="228">
        <f>'Transformed 2010'!AB40</f>
        <v>0.80166248890000003</v>
      </c>
      <c r="E49" s="228">
        <f>'Transformed 2013'!AB40</f>
        <v>0.78802003529999998</v>
      </c>
      <c r="F49" s="228">
        <f>'Transformed 2016'!AB40</f>
        <v>0.7840004478</v>
      </c>
      <c r="G49" s="228">
        <f>'Transformed 2019 new'!AB40</f>
        <v>0.74380695009999998</v>
      </c>
      <c r="L49" s="21">
        <v>1</v>
      </c>
      <c r="Q49" s="250">
        <f t="shared" si="4"/>
        <v>0.99379352556147216</v>
      </c>
      <c r="R49" s="250">
        <f t="shared" si="4"/>
        <v>0.98298229767652034</v>
      </c>
      <c r="S49" s="250">
        <f t="shared" si="4"/>
        <v>0.99489913032671851</v>
      </c>
      <c r="T49" s="250">
        <f t="shared" si="4"/>
        <v>0.94873281282837552</v>
      </c>
      <c r="U49" s="272">
        <f t="shared" si="5"/>
        <v>0.92207199602326928</v>
      </c>
      <c r="W49" s="239"/>
    </row>
    <row r="50" spans="1:23" s="21" customFormat="1" ht="12.75" x14ac:dyDescent="0.2">
      <c r="A50" s="118" t="s">
        <v>50</v>
      </c>
      <c r="B50" s="225" t="s">
        <v>50</v>
      </c>
      <c r="C50" s="228">
        <f>'Transformed 2007'!AB41</f>
        <v>0.85927543350000002</v>
      </c>
      <c r="D50" s="228">
        <f>'Transformed 2010'!AB41</f>
        <v>0.86567858120000007</v>
      </c>
      <c r="E50" s="228">
        <f>'Transformed 2013'!AB41</f>
        <v>0.87806732180000002</v>
      </c>
      <c r="F50" s="228">
        <f>'Transformed 2016'!AB41</f>
        <v>0.8632206388</v>
      </c>
      <c r="G50" s="228">
        <f>'Transformed 2019 new'!AB41</f>
        <v>0.86530153080000005</v>
      </c>
      <c r="L50" s="21">
        <v>1</v>
      </c>
      <c r="Q50" s="250">
        <f t="shared" si="4"/>
        <v>1.0074517988649097</v>
      </c>
      <c r="R50" s="250">
        <f t="shared" si="4"/>
        <v>1.0143110166625895</v>
      </c>
      <c r="S50" s="250">
        <f t="shared" si="4"/>
        <v>0.98309163473984551</v>
      </c>
      <c r="T50" s="250">
        <f t="shared" si="4"/>
        <v>1.002410614281527</v>
      </c>
      <c r="U50" s="272">
        <f t="shared" si="5"/>
        <v>1.0070129984694833</v>
      </c>
      <c r="W50" s="239"/>
    </row>
    <row r="51" spans="1:23" s="21" customFormat="1" ht="12.75" x14ac:dyDescent="0.2">
      <c r="A51" s="118" t="s">
        <v>51</v>
      </c>
      <c r="B51" s="225" t="s">
        <v>51</v>
      </c>
      <c r="C51" s="228">
        <f>'Transformed 2007'!AB42</f>
        <v>0.58054768280000002</v>
      </c>
      <c r="D51" s="228">
        <f>'Transformed 2010'!AB42</f>
        <v>0.5650848155</v>
      </c>
      <c r="E51" s="228">
        <f>'Transformed 2013'!AB42</f>
        <v>0.56017953490000005</v>
      </c>
      <c r="F51" s="228">
        <f>'Transformed 2016'!AB42</f>
        <v>0.54121842060000003</v>
      </c>
      <c r="G51" s="228">
        <f>'Transformed 2019 new'!AB42</f>
        <v>0.5296788348</v>
      </c>
      <c r="N51" s="21">
        <v>1</v>
      </c>
      <c r="Q51" s="250">
        <f t="shared" si="4"/>
        <v>0.97336503484877912</v>
      </c>
      <c r="R51" s="250">
        <f t="shared" si="4"/>
        <v>0.99131939053138485</v>
      </c>
      <c r="S51" s="250">
        <f t="shared" si="4"/>
        <v>0.96615171901382502</v>
      </c>
      <c r="T51" s="250">
        <f t="shared" si="4"/>
        <v>0.97867850509003895</v>
      </c>
      <c r="U51" s="272">
        <f t="shared" si="5"/>
        <v>0.91237782957868685</v>
      </c>
      <c r="W51" s="239"/>
    </row>
    <row r="52" spans="1:23" s="21" customFormat="1" ht="12.75" x14ac:dyDescent="0.2">
      <c r="A52" s="118" t="s">
        <v>52</v>
      </c>
      <c r="B52" s="225" t="s">
        <v>52</v>
      </c>
      <c r="C52" s="228">
        <f>'Transformed 2007'!AB43</f>
        <v>0.57744996030000006</v>
      </c>
      <c r="D52" s="228">
        <f>'Transformed 2010'!AB43</f>
        <v>0.53107006320000005</v>
      </c>
      <c r="E52" s="228">
        <f>'Transformed 2013'!AB43</f>
        <v>0.5182474172</v>
      </c>
      <c r="F52" s="228">
        <f>'Transformed 2016'!AB43</f>
        <v>0.51209984149999999</v>
      </c>
      <c r="G52" s="228">
        <f>'Transformed 2019 new'!AB43</f>
        <v>0.58811996820000001</v>
      </c>
      <c r="N52" s="21">
        <v>1</v>
      </c>
      <c r="Q52" s="250">
        <f t="shared" si="4"/>
        <v>0.919681530368615</v>
      </c>
      <c r="R52" s="250">
        <f t="shared" si="4"/>
        <v>0.97585507659246262</v>
      </c>
      <c r="S52" s="250">
        <f t="shared" si="4"/>
        <v>0.98813775911665069</v>
      </c>
      <c r="T52" s="250">
        <f t="shared" si="4"/>
        <v>1.1484478621929042</v>
      </c>
      <c r="U52" s="272">
        <f t="shared" si="5"/>
        <v>1.0184778052360703</v>
      </c>
      <c r="W52" s="239"/>
    </row>
    <row r="53" spans="1:23" s="21" customFormat="1" ht="12.75" x14ac:dyDescent="0.2">
      <c r="A53" s="118" t="s">
        <v>188</v>
      </c>
      <c r="B53" s="225" t="s">
        <v>53</v>
      </c>
      <c r="C53" s="228">
        <f>'Transformed 2007'!AB44</f>
        <v>0.25070006280000001</v>
      </c>
      <c r="D53" s="228">
        <f>'Transformed 2010'!AB44</f>
        <v>0.24794832989999999</v>
      </c>
      <c r="E53" s="228">
        <f>'Transformed 2013'!AB44</f>
        <v>0.27576924130000002</v>
      </c>
      <c r="F53" s="228">
        <f>'Transformed 2016'!AB44</f>
        <v>0.23061609889999998</v>
      </c>
      <c r="G53" s="228">
        <f>'Transformed 2019 new'!AB44</f>
        <v>0.20449552729999998</v>
      </c>
      <c r="H53" s="21">
        <v>1</v>
      </c>
      <c r="Q53" s="250">
        <f t="shared" si="4"/>
        <v>0.98902380450460725</v>
      </c>
      <c r="R53" s="250">
        <f t="shared" si="4"/>
        <v>1.1122044718398405</v>
      </c>
      <c r="S53" s="250">
        <f t="shared" si="4"/>
        <v>0.83626476184528697</v>
      </c>
      <c r="T53" s="250">
        <f t="shared" si="4"/>
        <v>0.88673569744440761</v>
      </c>
      <c r="U53" s="272">
        <f t="shared" si="5"/>
        <v>0.81569795003657242</v>
      </c>
      <c r="W53" s="239"/>
    </row>
    <row r="54" spans="1:23" s="21" customFormat="1" ht="12.75" x14ac:dyDescent="0.2">
      <c r="A54" s="118" t="s">
        <v>54</v>
      </c>
      <c r="B54" s="225" t="s">
        <v>54</v>
      </c>
      <c r="C54" s="228">
        <f>'Transformed 2007'!AB45</f>
        <v>0.54864572550000001</v>
      </c>
      <c r="D54" s="228">
        <f>'Transformed 2010'!AB45</f>
        <v>0.57086052619999994</v>
      </c>
      <c r="E54" s="228">
        <f>'Transformed 2013'!AB45</f>
        <v>0.56913938669999997</v>
      </c>
      <c r="F54" s="228">
        <f>'Transformed 2016'!AB45</f>
        <v>0.61088107229999999</v>
      </c>
      <c r="G54" s="228">
        <f>'Transformed 2019 new'!AB45</f>
        <v>0.5891228583</v>
      </c>
      <c r="N54" s="21">
        <v>1</v>
      </c>
      <c r="Q54" s="250">
        <f t="shared" si="4"/>
        <v>1.0404902465607562</v>
      </c>
      <c r="R54" s="250">
        <f t="shared" si="4"/>
        <v>0.99698500873504614</v>
      </c>
      <c r="S54" s="250">
        <f t="shared" si="4"/>
        <v>1.0733417622737864</v>
      </c>
      <c r="T54" s="250">
        <f t="shared" si="4"/>
        <v>0.96438224232733361</v>
      </c>
      <c r="U54" s="272">
        <f t="shared" si="5"/>
        <v>1.0737764479311522</v>
      </c>
      <c r="W54" s="239"/>
    </row>
    <row r="55" spans="1:23" s="21" customFormat="1" ht="12.75" x14ac:dyDescent="0.2">
      <c r="A55" s="118" t="s">
        <v>55</v>
      </c>
      <c r="B55" s="225" t="s">
        <v>55</v>
      </c>
      <c r="C55" s="228">
        <f>'Transformed 2007'!AB46</f>
        <v>0.79417823170000001</v>
      </c>
      <c r="D55" s="228">
        <f>'Transformed 2010'!AB46</f>
        <v>0.80194953680000003</v>
      </c>
      <c r="E55" s="228">
        <f>'Transformed 2013'!AB46</f>
        <v>0.8049385791</v>
      </c>
      <c r="F55" s="228">
        <f>'Transformed 2016'!AB46</f>
        <v>0.82445364090000006</v>
      </c>
      <c r="G55" s="228">
        <f>'Transformed 2019 new'!AB46</f>
        <v>0.81836784550000008</v>
      </c>
      <c r="L55" s="21">
        <v>1</v>
      </c>
      <c r="Q55" s="250">
        <f t="shared" si="4"/>
        <v>1.0097853413626874</v>
      </c>
      <c r="R55" s="250">
        <f t="shared" si="4"/>
        <v>1.00372721993447</v>
      </c>
      <c r="S55" s="250">
        <f t="shared" si="4"/>
        <v>1.0242441626065679</v>
      </c>
      <c r="T55" s="250">
        <f t="shared" si="4"/>
        <v>0.99261838980617934</v>
      </c>
      <c r="U55" s="272">
        <f t="shared" si="5"/>
        <v>1.0304586714095907</v>
      </c>
      <c r="W55" s="239"/>
    </row>
    <row r="56" spans="1:23" s="21" customFormat="1" ht="12.75" x14ac:dyDescent="0.2">
      <c r="A56" s="118" t="s">
        <v>56</v>
      </c>
      <c r="B56" s="266" t="s">
        <v>56</v>
      </c>
      <c r="C56" s="228"/>
      <c r="D56" s="228"/>
      <c r="E56" s="228"/>
      <c r="F56" s="228"/>
      <c r="G56" s="228"/>
      <c r="K56" s="21">
        <v>1</v>
      </c>
      <c r="Q56" s="239"/>
      <c r="R56" s="239"/>
      <c r="S56" s="239"/>
      <c r="T56" s="239"/>
      <c r="U56" s="273"/>
      <c r="W56" s="276" t="s">
        <v>680</v>
      </c>
    </row>
    <row r="57" spans="1:23" s="21" customFormat="1" ht="12.75" x14ac:dyDescent="0.2">
      <c r="A57" s="118" t="s">
        <v>57</v>
      </c>
      <c r="B57" s="225" t="s">
        <v>57</v>
      </c>
      <c r="C57" s="228">
        <f>'Transformed 2007'!AB48</f>
        <v>0.26422604179999998</v>
      </c>
      <c r="D57" s="228">
        <f>'Transformed 2010'!AB48</f>
        <v>0.24277013829999999</v>
      </c>
      <c r="E57" s="228">
        <f>'Transformed 2013'!AB48</f>
        <v>0.24274556679999998</v>
      </c>
      <c r="F57" s="228">
        <f>'Transformed 2016'!AB48</f>
        <v>0.22972590920000002</v>
      </c>
      <c r="G57" s="228">
        <f>'Transformed 2019 new'!AB48</f>
        <v>0.32113915059999998</v>
      </c>
      <c r="K57" s="21">
        <v>1</v>
      </c>
      <c r="Q57" s="250">
        <f t="shared" si="4"/>
        <v>0.91879716566226821</v>
      </c>
      <c r="R57" s="250">
        <f t="shared" si="4"/>
        <v>0.9998987869753172</v>
      </c>
      <c r="S57" s="250">
        <f t="shared" si="4"/>
        <v>0.94636500360590747</v>
      </c>
      <c r="T57" s="250">
        <f t="shared" si="4"/>
        <v>1.3979230802408766</v>
      </c>
      <c r="U57" s="272">
        <f t="shared" si="5"/>
        <v>1.2153955318419336</v>
      </c>
      <c r="W57" s="239"/>
    </row>
    <row r="58" spans="1:23" s="21" customFormat="1" ht="12.75" x14ac:dyDescent="0.2">
      <c r="A58" s="118" t="s">
        <v>58</v>
      </c>
      <c r="B58" s="225" t="s">
        <v>58</v>
      </c>
      <c r="C58" s="228">
        <f>'Transformed 2007'!AB49</f>
        <v>0.26569443009999999</v>
      </c>
      <c r="D58" s="228">
        <f>'Transformed 2010'!AB49</f>
        <v>0.21985413500000001</v>
      </c>
      <c r="E58" s="228">
        <f>'Transformed 2013'!AB49</f>
        <v>0.24263147569999999</v>
      </c>
      <c r="F58" s="228">
        <f>'Transformed 2016'!AB49</f>
        <v>0.46068448780000004</v>
      </c>
      <c r="G58" s="228">
        <f>'Transformed 2019 new'!AB49</f>
        <v>0.45720229280000002</v>
      </c>
      <c r="J58" s="21">
        <v>1</v>
      </c>
      <c r="Q58" s="250">
        <f t="shared" si="4"/>
        <v>0.82746986798802302</v>
      </c>
      <c r="R58" s="250">
        <f t="shared" si="4"/>
        <v>1.1036020573367882</v>
      </c>
      <c r="S58" s="250">
        <f t="shared" si="4"/>
        <v>1.8987004322951495</v>
      </c>
      <c r="T58" s="250">
        <f t="shared" si="4"/>
        <v>0.99244125840522812</v>
      </c>
      <c r="U58" s="272">
        <f t="shared" si="5"/>
        <v>1.7207823763107184</v>
      </c>
      <c r="W58" s="239"/>
    </row>
    <row r="59" spans="1:23" s="21" customFormat="1" ht="12.75" x14ac:dyDescent="0.2">
      <c r="A59" s="118" t="s">
        <v>59</v>
      </c>
      <c r="B59" s="225" t="s">
        <v>59</v>
      </c>
      <c r="C59" s="228">
        <f>'Transformed 2007'!AB50</f>
        <v>0.83908692930000006</v>
      </c>
      <c r="D59" s="228">
        <f>'Transformed 2010'!AB50</f>
        <v>0.84183161540000007</v>
      </c>
      <c r="E59" s="228">
        <f>'Transformed 2013'!AB50</f>
        <v>0.85502703759999998</v>
      </c>
      <c r="F59" s="228">
        <f>'Transformed 2016'!AB50</f>
        <v>0.8392450776</v>
      </c>
      <c r="G59" s="228">
        <f>'Transformed 2019 new'!AB50</f>
        <v>0.8492321491</v>
      </c>
      <c r="L59" s="21">
        <v>1</v>
      </c>
      <c r="Q59" s="250">
        <f t="shared" si="4"/>
        <v>1.0032710390355977</v>
      </c>
      <c r="R59" s="250">
        <f t="shared" si="4"/>
        <v>1.0156746574476536</v>
      </c>
      <c r="S59" s="250">
        <f t="shared" si="4"/>
        <v>0.98154215094261954</v>
      </c>
      <c r="T59" s="250">
        <f t="shared" si="4"/>
        <v>1.0119000656263129</v>
      </c>
      <c r="U59" s="272">
        <f t="shared" si="5"/>
        <v>1.0120907851686636</v>
      </c>
      <c r="W59" s="239"/>
    </row>
    <row r="60" spans="1:23" s="21" customFormat="1" ht="12.75" x14ac:dyDescent="0.2">
      <c r="A60" s="118" t="s">
        <v>60</v>
      </c>
      <c r="B60" s="225" t="s">
        <v>60</v>
      </c>
      <c r="C60" s="228">
        <f>'Transformed 2007'!AB51</f>
        <v>0.82072060540000003</v>
      </c>
      <c r="D60" s="228">
        <f>'Transformed 2010'!AB51</f>
        <v>0.8208577843</v>
      </c>
      <c r="E60" s="228">
        <f>'Transformed 2013'!AB51</f>
        <v>0.82443139310000002</v>
      </c>
      <c r="F60" s="228">
        <f>'Transformed 2016'!AB51</f>
        <v>0.8134570807999999</v>
      </c>
      <c r="G60" s="228">
        <f>'Transformed 2019 new'!AB51</f>
        <v>0.80452204900000002</v>
      </c>
      <c r="L60" s="21">
        <v>1</v>
      </c>
      <c r="Q60" s="250">
        <f t="shared" si="4"/>
        <v>1.0001671444570752</v>
      </c>
      <c r="R60" s="250">
        <f t="shared" si="4"/>
        <v>1.0043535054041639</v>
      </c>
      <c r="S60" s="250">
        <f t="shared" si="4"/>
        <v>0.98668862880301678</v>
      </c>
      <c r="T60" s="250">
        <f t="shared" si="4"/>
        <v>0.9890159763669244</v>
      </c>
      <c r="U60" s="272">
        <f t="shared" si="5"/>
        <v>0.98026300754066575</v>
      </c>
      <c r="W60" s="239"/>
    </row>
    <row r="61" spans="1:23" s="21" customFormat="1" ht="12.75" x14ac:dyDescent="0.2">
      <c r="A61" s="118" t="s">
        <v>61</v>
      </c>
      <c r="B61" s="266" t="s">
        <v>61</v>
      </c>
      <c r="C61" s="228"/>
      <c r="D61" s="228"/>
      <c r="E61" s="228"/>
      <c r="F61" s="228"/>
      <c r="G61" s="228"/>
      <c r="K61" s="21">
        <v>1</v>
      </c>
      <c r="Q61" s="239"/>
      <c r="R61" s="239"/>
      <c r="S61" s="239"/>
      <c r="T61" s="239"/>
      <c r="U61" s="273"/>
      <c r="W61" s="276" t="s">
        <v>681</v>
      </c>
    </row>
    <row r="62" spans="1:23" s="21" customFormat="1" ht="12.75" x14ac:dyDescent="0.2">
      <c r="A62" s="118" t="s">
        <v>62</v>
      </c>
      <c r="B62" s="225" t="s">
        <v>62</v>
      </c>
      <c r="C62" s="228">
        <f>'Transformed 2007'!AB53</f>
        <v>0.2928791852</v>
      </c>
      <c r="D62" s="228">
        <f>'Transformed 2010'!AB53</f>
        <v>0.2783439815</v>
      </c>
      <c r="E62" s="228">
        <f>'Transformed 2013'!AB53</f>
        <v>0.2576835012</v>
      </c>
      <c r="F62" s="228">
        <f>'Transformed 2016'!AB53</f>
        <v>0.2546491132</v>
      </c>
      <c r="G62" s="228">
        <f>'Transformed 2019 new'!AB53</f>
        <v>0.49288969250000003</v>
      </c>
      <c r="K62" s="21">
        <v>1</v>
      </c>
      <c r="Q62" s="250">
        <f t="shared" si="4"/>
        <v>0.95037133249986927</v>
      </c>
      <c r="R62" s="250">
        <f t="shared" si="4"/>
        <v>0.92577356913319853</v>
      </c>
      <c r="S62" s="250">
        <f t="shared" si="4"/>
        <v>0.98822436055909968</v>
      </c>
      <c r="T62" s="250">
        <f t="shared" si="4"/>
        <v>1.9355641427774666</v>
      </c>
      <c r="U62" s="272">
        <f t="shared" si="5"/>
        <v>1.6829113074847493</v>
      </c>
      <c r="W62" s="239"/>
    </row>
    <row r="63" spans="1:23" s="21" customFormat="1" ht="12.75" x14ac:dyDescent="0.2">
      <c r="A63" s="118" t="s">
        <v>63</v>
      </c>
      <c r="B63" s="225" t="s">
        <v>63</v>
      </c>
      <c r="C63" s="228">
        <f>'Transformed 2007'!AB54</f>
        <v>0.51075547730000004</v>
      </c>
      <c r="D63" s="228">
        <f>'Transformed 2010'!AB54</f>
        <v>0.49486143729999998</v>
      </c>
      <c r="E63" s="228">
        <f>'Transformed 2013'!AB54</f>
        <v>0.58446648319999994</v>
      </c>
      <c r="F63" s="228">
        <f>'Transformed 2016'!AB54</f>
        <v>0.63189212189999999</v>
      </c>
      <c r="G63" s="228">
        <f>'Transformed 2019 new'!AB54</f>
        <v>0.59907765839999993</v>
      </c>
      <c r="O63" s="21">
        <v>1</v>
      </c>
      <c r="Q63" s="250">
        <f t="shared" si="4"/>
        <v>0.96888131267035937</v>
      </c>
      <c r="R63" s="250">
        <f t="shared" si="4"/>
        <v>1.1810709809778099</v>
      </c>
      <c r="S63" s="250">
        <f t="shared" si="4"/>
        <v>1.0811434702642673</v>
      </c>
      <c r="T63" s="250">
        <f t="shared" si="4"/>
        <v>0.94806951635774139</v>
      </c>
      <c r="U63" s="272">
        <f t="shared" si="5"/>
        <v>1.1729245892122317</v>
      </c>
      <c r="W63" s="239"/>
    </row>
    <row r="64" spans="1:23" s="21" customFormat="1" ht="12.75" x14ac:dyDescent="0.2">
      <c r="A64" s="118" t="s">
        <v>64</v>
      </c>
      <c r="B64" s="225" t="s">
        <v>64</v>
      </c>
      <c r="C64" s="228">
        <f>'Transformed 2007'!AB55</f>
        <v>0.83663167999999999</v>
      </c>
      <c r="D64" s="228">
        <f>'Transformed 2010'!AB55</f>
        <v>0.83504554220000005</v>
      </c>
      <c r="E64" s="228">
        <f>'Transformed 2013'!AB55</f>
        <v>0.84467775769999998</v>
      </c>
      <c r="F64" s="228">
        <f>'Transformed 2016'!AB55</f>
        <v>0.83181111149999998</v>
      </c>
      <c r="G64" s="228">
        <f>'Transformed 2019 new'!AB55</f>
        <v>0.8301102414</v>
      </c>
      <c r="L64" s="21">
        <v>1</v>
      </c>
      <c r="Q64" s="250">
        <f t="shared" si="4"/>
        <v>0.99810413849018964</v>
      </c>
      <c r="R64" s="250">
        <f t="shared" si="4"/>
        <v>1.0115349582905657</v>
      </c>
      <c r="S64" s="250">
        <f t="shared" si="4"/>
        <v>0.98476739077984599</v>
      </c>
      <c r="T64" s="250">
        <f t="shared" si="4"/>
        <v>0.99795522075085918</v>
      </c>
      <c r="U64" s="272">
        <f t="shared" si="5"/>
        <v>0.99220512591634114</v>
      </c>
      <c r="W64" s="239"/>
    </row>
    <row r="65" spans="1:23" s="21" customFormat="1" ht="12.75" x14ac:dyDescent="0.2">
      <c r="A65" s="118" t="s">
        <v>65</v>
      </c>
      <c r="B65" s="225" t="s">
        <v>65</v>
      </c>
      <c r="C65" s="228">
        <f>'Transformed 2007'!AB56</f>
        <v>0.6715611078999999</v>
      </c>
      <c r="D65" s="228">
        <f>'Transformed 2010'!AB56</f>
        <v>0.69375886819999999</v>
      </c>
      <c r="E65" s="228">
        <f>'Transformed 2013'!AB56</f>
        <v>0.67775362319999999</v>
      </c>
      <c r="F65" s="228">
        <f>'Transformed 2016'!AB56</f>
        <v>0.68110554840000004</v>
      </c>
      <c r="G65" s="228">
        <f>'Transformed 2019 new'!AB56</f>
        <v>0.67330320379999997</v>
      </c>
      <c r="K65" s="21">
        <v>1</v>
      </c>
      <c r="Q65" s="250">
        <f t="shared" si="4"/>
        <v>1.0330539693839826</v>
      </c>
      <c r="R65" s="250">
        <f t="shared" si="4"/>
        <v>0.97692967148437815</v>
      </c>
      <c r="S65" s="250">
        <f t="shared" si="4"/>
        <v>1.004945639662056</v>
      </c>
      <c r="T65" s="250">
        <f t="shared" si="4"/>
        <v>0.9885445881063093</v>
      </c>
      <c r="U65" s="272">
        <f t="shared" si="5"/>
        <v>1.0025940988534128</v>
      </c>
      <c r="W65" s="239"/>
    </row>
    <row r="66" spans="1:23" s="21" customFormat="1" ht="12.75" x14ac:dyDescent="0.2">
      <c r="A66" s="118" t="s">
        <v>66</v>
      </c>
      <c r="B66" s="225" t="s">
        <v>66</v>
      </c>
      <c r="C66" s="228">
        <f>'Transformed 2007'!AB57</f>
        <v>0.79756675529999999</v>
      </c>
      <c r="D66" s="228">
        <f>'Transformed 2010'!AB57</f>
        <v>0.79632408209999994</v>
      </c>
      <c r="E66" s="228">
        <f>'Transformed 2013'!AB57</f>
        <v>0.76650295639999999</v>
      </c>
      <c r="F66" s="228">
        <f>'Transformed 2016'!AB57</f>
        <v>0.75402133679999994</v>
      </c>
      <c r="G66" s="228">
        <f>'Transformed 2019 new'!AB57</f>
        <v>0.76499097589999998</v>
      </c>
      <c r="L66" s="21">
        <v>1</v>
      </c>
      <c r="Q66" s="250">
        <f t="shared" si="4"/>
        <v>0.99844191951113537</v>
      </c>
      <c r="R66" s="250">
        <f t="shared" si="4"/>
        <v>0.9625515209569474</v>
      </c>
      <c r="S66" s="250">
        <f t="shared" si="4"/>
        <v>0.98371614943454111</v>
      </c>
      <c r="T66" s="250">
        <f t="shared" si="4"/>
        <v>1.0145481812843045</v>
      </c>
      <c r="U66" s="272">
        <f t="shared" si="5"/>
        <v>0.95915604658352793</v>
      </c>
      <c r="W66" s="239"/>
    </row>
    <row r="67" spans="1:23" s="21" customFormat="1" ht="12.75" x14ac:dyDescent="0.2">
      <c r="A67" s="118" t="s">
        <v>67</v>
      </c>
      <c r="B67" s="225" t="s">
        <v>67</v>
      </c>
      <c r="C67" s="228">
        <f>'Transformed 2007'!AB58</f>
        <v>0.5294684328</v>
      </c>
      <c r="D67" s="228">
        <f>'Transformed 2010'!AB58</f>
        <v>0.52208171510000001</v>
      </c>
      <c r="E67" s="228">
        <f>'Transformed 2013'!AB58</f>
        <v>0.51213741840000004</v>
      </c>
      <c r="F67" s="228">
        <f>'Transformed 2016'!AB58</f>
        <v>0.54386780440000004</v>
      </c>
      <c r="G67" s="228">
        <f>'Transformed 2019 new'!AB58</f>
        <v>0.51258322940000001</v>
      </c>
      <c r="N67" s="21">
        <v>1</v>
      </c>
      <c r="Q67" s="250">
        <f t="shared" si="4"/>
        <v>0.98604880434337394</v>
      </c>
      <c r="R67" s="250">
        <f t="shared" si="4"/>
        <v>0.98095260490382197</v>
      </c>
      <c r="S67" s="250">
        <f t="shared" si="4"/>
        <v>1.0619567812465858</v>
      </c>
      <c r="T67" s="250">
        <f t="shared" si="4"/>
        <v>0.94247761175252232</v>
      </c>
      <c r="U67" s="272">
        <f t="shared" si="5"/>
        <v>0.9681091405002078</v>
      </c>
      <c r="W67" s="239"/>
    </row>
    <row r="68" spans="1:23" s="21" customFormat="1" ht="12.75" x14ac:dyDescent="0.2">
      <c r="A68" s="118" t="s">
        <v>68</v>
      </c>
      <c r="B68" s="225" t="s">
        <v>68</v>
      </c>
      <c r="C68" s="228">
        <f>'Transformed 2007'!AB59</f>
        <v>0.2592875214</v>
      </c>
      <c r="D68" s="228">
        <f>'Transformed 2010'!AB59</f>
        <v>0.28308801839999997</v>
      </c>
      <c r="E68" s="228">
        <f>'Transformed 2013'!AB59</f>
        <v>0.3171233919</v>
      </c>
      <c r="F68" s="228">
        <f>'Transformed 2016'!AB59</f>
        <v>0.36914834520000001</v>
      </c>
      <c r="G68" s="228">
        <f>'Transformed 2019 new'!AB59</f>
        <v>0.36264759869999996</v>
      </c>
      <c r="K68" s="21">
        <v>1</v>
      </c>
      <c r="Q68" s="250">
        <f t="shared" ref="Q68:T131" si="13">D68/C68</f>
        <v>1.0917919106615364</v>
      </c>
      <c r="R68" s="250">
        <f t="shared" si="13"/>
        <v>1.1202289439601376</v>
      </c>
      <c r="S68" s="250">
        <f t="shared" si="13"/>
        <v>1.1640527145862682</v>
      </c>
      <c r="T68" s="250">
        <f t="shared" si="13"/>
        <v>0.98238988042468933</v>
      </c>
      <c r="U68" s="272">
        <f t="shared" ref="U68:U131" si="14">G68/C68</f>
        <v>1.3986311286479056</v>
      </c>
      <c r="W68" s="239"/>
    </row>
    <row r="69" spans="1:23" s="21" customFormat="1" ht="12.75" x14ac:dyDescent="0.2">
      <c r="A69" s="118" t="s">
        <v>69</v>
      </c>
      <c r="B69" s="225" t="s">
        <v>69</v>
      </c>
      <c r="C69" s="228">
        <f>'Transformed 2007'!AB60</f>
        <v>0.42479508710000002</v>
      </c>
      <c r="D69" s="228">
        <f>'Transformed 2010'!AB60</f>
        <v>0.41157012989999997</v>
      </c>
      <c r="E69" s="228">
        <f>'Transformed 2013'!AB60</f>
        <v>0.39976495740000001</v>
      </c>
      <c r="F69" s="228">
        <f>'Transformed 2016'!AB60</f>
        <v>0.38031747339999999</v>
      </c>
      <c r="G69" s="228">
        <f>'Transformed 2019 new'!AB60</f>
        <v>0.38981972310000002</v>
      </c>
      <c r="N69" s="21">
        <v>1</v>
      </c>
      <c r="Q69" s="250">
        <f t="shared" si="13"/>
        <v>0.96886744314703721</v>
      </c>
      <c r="R69" s="250">
        <f t="shared" si="13"/>
        <v>0.97131674132214529</v>
      </c>
      <c r="S69" s="250">
        <f t="shared" si="13"/>
        <v>0.95135270453297616</v>
      </c>
      <c r="T69" s="250">
        <f t="shared" si="13"/>
        <v>1.0249850463483858</v>
      </c>
      <c r="U69" s="272">
        <f t="shared" si="14"/>
        <v>0.91766532838510317</v>
      </c>
      <c r="W69" s="239"/>
    </row>
    <row r="70" spans="1:23" s="21" customFormat="1" ht="12.75" x14ac:dyDescent="0.2">
      <c r="A70" s="118" t="s">
        <v>70</v>
      </c>
      <c r="B70" s="225" t="s">
        <v>70</v>
      </c>
      <c r="C70" s="228">
        <f>'Transformed 2007'!AB61</f>
        <v>0.50038929160000001</v>
      </c>
      <c r="D70" s="228">
        <f>'Transformed 2010'!AB61</f>
        <v>0.41469250300000005</v>
      </c>
      <c r="E70" s="228">
        <f>'Transformed 2013'!AB61</f>
        <v>0.42405789199999999</v>
      </c>
      <c r="F70" s="228">
        <f>'Transformed 2016'!AB61</f>
        <v>0.4328531913</v>
      </c>
      <c r="G70" s="228">
        <f>'Transformed 2019 new'!AB61</f>
        <v>0.39104222300000002</v>
      </c>
      <c r="N70" s="21">
        <v>1</v>
      </c>
      <c r="Q70" s="250">
        <f t="shared" si="13"/>
        <v>0.82873976314324482</v>
      </c>
      <c r="R70" s="250">
        <f t="shared" si="13"/>
        <v>1.0225839361267641</v>
      </c>
      <c r="S70" s="250">
        <f t="shared" si="13"/>
        <v>1.0207407985228583</v>
      </c>
      <c r="T70" s="250">
        <f t="shared" si="13"/>
        <v>0.9034061221209253</v>
      </c>
      <c r="U70" s="272">
        <f t="shared" si="14"/>
        <v>0.78147600191370681</v>
      </c>
      <c r="W70" s="239"/>
    </row>
    <row r="71" spans="1:23" s="21" customFormat="1" ht="12.75" x14ac:dyDescent="0.2">
      <c r="A71" s="118" t="s">
        <v>71</v>
      </c>
      <c r="B71" s="225" t="s">
        <v>71</v>
      </c>
      <c r="C71" s="228">
        <f>'Transformed 2007'!AB62</f>
        <v>0.78559105679999996</v>
      </c>
      <c r="D71" s="228">
        <f>'Transformed 2010'!AB62</f>
        <v>0.74898718480000004</v>
      </c>
      <c r="E71" s="228">
        <f>'Transformed 2013'!AB62</f>
        <v>0.69637875939999994</v>
      </c>
      <c r="F71" s="228">
        <f>'Transformed 2016'!AB62</f>
        <v>0.60136715539999996</v>
      </c>
      <c r="G71" s="228">
        <f>'Transformed 2019 new'!AB62</f>
        <v>0.52139476419999997</v>
      </c>
      <c r="L71" s="21">
        <v>1</v>
      </c>
      <c r="Q71" s="250">
        <f t="shared" si="13"/>
        <v>0.95340594615587793</v>
      </c>
      <c r="R71" s="250">
        <f t="shared" si="13"/>
        <v>0.92976058006379914</v>
      </c>
      <c r="S71" s="250">
        <f t="shared" si="13"/>
        <v>0.86356332280745896</v>
      </c>
      <c r="T71" s="250">
        <f t="shared" si="13"/>
        <v>0.86701569834354142</v>
      </c>
      <c r="U71" s="272">
        <f t="shared" si="14"/>
        <v>0.66369742843538948</v>
      </c>
      <c r="W71" s="239"/>
    </row>
    <row r="72" spans="1:23" s="21" customFormat="1" ht="12.75" x14ac:dyDescent="0.2">
      <c r="A72" s="118" t="s">
        <v>72</v>
      </c>
      <c r="B72" s="225" t="s">
        <v>72</v>
      </c>
      <c r="C72" s="228">
        <f>'Transformed 2007'!AB63</f>
        <v>0.83526337389999994</v>
      </c>
      <c r="D72" s="228">
        <f>'Transformed 2010'!AB63</f>
        <v>0.83886715560000003</v>
      </c>
      <c r="E72" s="228">
        <f>'Transformed 2013'!AB63</f>
        <v>0.82993224290000001</v>
      </c>
      <c r="F72" s="228">
        <f>'Transformed 2016'!AB63</f>
        <v>0.81948314330000005</v>
      </c>
      <c r="G72" s="228">
        <f>'Transformed 2019 new'!AB63</f>
        <v>0.81601717949999997</v>
      </c>
      <c r="M72" s="21">
        <v>1</v>
      </c>
      <c r="Q72" s="250">
        <f t="shared" si="13"/>
        <v>1.0043145453429538</v>
      </c>
      <c r="R72" s="250">
        <f t="shared" si="13"/>
        <v>0.98934883474653468</v>
      </c>
      <c r="S72" s="250">
        <f t="shared" si="13"/>
        <v>0.98740969556323288</v>
      </c>
      <c r="T72" s="250">
        <f t="shared" si="13"/>
        <v>0.99577054899989415</v>
      </c>
      <c r="U72" s="272">
        <f t="shared" si="14"/>
        <v>0.97695793326823865</v>
      </c>
      <c r="W72" s="239"/>
    </row>
    <row r="73" spans="1:23" s="21" customFormat="1" ht="12.75" x14ac:dyDescent="0.2">
      <c r="A73" s="118" t="s">
        <v>73</v>
      </c>
      <c r="B73" s="225" t="s">
        <v>73</v>
      </c>
      <c r="C73" s="228">
        <f>'Transformed 2007'!AB64</f>
        <v>0.66837246300000008</v>
      </c>
      <c r="D73" s="228">
        <f>'Transformed 2010'!AB64</f>
        <v>0.65584319160000004</v>
      </c>
      <c r="E73" s="228">
        <f>'Transformed 2013'!AB64</f>
        <v>0.64766106369999998</v>
      </c>
      <c r="F73" s="228">
        <f>'Transformed 2016'!AB64</f>
        <v>0.5796544226</v>
      </c>
      <c r="G73" s="228">
        <f>'Transformed 2019 new'!AB64</f>
        <v>0.51394454720000005</v>
      </c>
      <c r="I73" s="21">
        <v>1</v>
      </c>
      <c r="Q73" s="250">
        <f t="shared" si="13"/>
        <v>0.98125405803859389</v>
      </c>
      <c r="R73" s="250">
        <f t="shared" si="13"/>
        <v>0.98752426188943299</v>
      </c>
      <c r="S73" s="250">
        <f t="shared" si="13"/>
        <v>0.89499655774968589</v>
      </c>
      <c r="T73" s="250">
        <f t="shared" si="13"/>
        <v>0.8866395686152746</v>
      </c>
      <c r="U73" s="272">
        <f t="shared" si="14"/>
        <v>0.76894931441841874</v>
      </c>
      <c r="W73" s="239"/>
    </row>
    <row r="74" spans="1:23" s="21" customFormat="1" ht="12.75" x14ac:dyDescent="0.2">
      <c r="A74" s="118" t="s">
        <v>74</v>
      </c>
      <c r="B74" s="225" t="s">
        <v>74</v>
      </c>
      <c r="C74" s="228">
        <f>'Transformed 2007'!AB65</f>
        <v>0.61410194119999995</v>
      </c>
      <c r="D74" s="228">
        <f>'Transformed 2010'!AB65</f>
        <v>0.59978228869999994</v>
      </c>
      <c r="E74" s="228">
        <f>'Transformed 2013'!AB65</f>
        <v>0.60744097450000001</v>
      </c>
      <c r="F74" s="228">
        <f>'Transformed 2016'!AB65</f>
        <v>0.59885185750000003</v>
      </c>
      <c r="G74" s="228">
        <f>'Transformed 2019 new'!AB65</f>
        <v>0.58145532170000003</v>
      </c>
      <c r="J74" s="21">
        <v>1</v>
      </c>
      <c r="Q74" s="250">
        <f t="shared" si="13"/>
        <v>0.97668196183842315</v>
      </c>
      <c r="R74" s="250">
        <f t="shared" si="13"/>
        <v>1.0127691096324301</v>
      </c>
      <c r="S74" s="250">
        <f t="shared" si="13"/>
        <v>0.98586016195718462</v>
      </c>
      <c r="T74" s="250">
        <f t="shared" si="13"/>
        <v>0.97095018478756245</v>
      </c>
      <c r="U74" s="272">
        <f t="shared" si="14"/>
        <v>0.94683843624365349</v>
      </c>
      <c r="W74" s="239"/>
    </row>
    <row r="75" spans="1:23" s="21" customFormat="1" ht="12.75" x14ac:dyDescent="0.2">
      <c r="A75" s="118" t="s">
        <v>190</v>
      </c>
      <c r="B75" s="225" t="s">
        <v>75</v>
      </c>
      <c r="C75" s="228">
        <f>'Transformed 2007'!AB66</f>
        <v>0.19883898929999999</v>
      </c>
      <c r="D75" s="228">
        <f>'Transformed 2010'!AB66</f>
        <v>0.18097890999999999</v>
      </c>
      <c r="E75" s="228">
        <f>'Transformed 2013'!AB66</f>
        <v>0.20041195109999999</v>
      </c>
      <c r="F75" s="228">
        <f>'Transformed 2016'!AB66</f>
        <v>0.2295665684</v>
      </c>
      <c r="G75" s="228">
        <f>'Transformed 2019 new'!AB66</f>
        <v>0.22418496939999999</v>
      </c>
      <c r="H75" s="21">
        <v>1</v>
      </c>
      <c r="Q75" s="250">
        <f t="shared" si="13"/>
        <v>0.91017818304712139</v>
      </c>
      <c r="R75" s="250">
        <f t="shared" si="13"/>
        <v>1.1073773794968707</v>
      </c>
      <c r="S75" s="250">
        <f t="shared" si="13"/>
        <v>1.145473446767916</v>
      </c>
      <c r="T75" s="250">
        <f t="shared" si="13"/>
        <v>0.97655756655898152</v>
      </c>
      <c r="U75" s="272">
        <f t="shared" si="14"/>
        <v>1.1274698699144916</v>
      </c>
      <c r="W75" s="239"/>
    </row>
    <row r="76" spans="1:23" s="21" customFormat="1" ht="12.75" x14ac:dyDescent="0.2">
      <c r="A76" s="118" t="s">
        <v>76</v>
      </c>
      <c r="B76" s="266" t="s">
        <v>76</v>
      </c>
      <c r="C76" s="228"/>
      <c r="D76" s="228"/>
      <c r="E76" s="228"/>
      <c r="F76" s="228"/>
      <c r="G76" s="228"/>
      <c r="H76" s="21">
        <v>1</v>
      </c>
      <c r="Q76" s="239"/>
      <c r="R76" s="239"/>
      <c r="S76" s="239"/>
      <c r="T76" s="239"/>
      <c r="U76" s="273"/>
      <c r="W76" s="276" t="s">
        <v>681</v>
      </c>
    </row>
    <row r="77" spans="1:23" s="21" customFormat="1" ht="12.75" x14ac:dyDescent="0.2">
      <c r="A77" s="118" t="s">
        <v>77</v>
      </c>
      <c r="B77" s="225" t="s">
        <v>77</v>
      </c>
      <c r="C77" s="228">
        <f>'Transformed 2007'!AB68</f>
        <v>0.83549233060000005</v>
      </c>
      <c r="D77" s="228">
        <f>'Transformed 2010'!AB68</f>
        <v>0.83012477829999998</v>
      </c>
      <c r="E77" s="228">
        <f>'Transformed 2013'!AB68</f>
        <v>0.8294591603</v>
      </c>
      <c r="F77" s="228">
        <f>'Transformed 2016'!AB68</f>
        <v>0.81959844879999999</v>
      </c>
      <c r="G77" s="228">
        <f>'Transformed 2019 new'!AB68</f>
        <v>0.824098361</v>
      </c>
      <c r="L77" s="21">
        <v>1</v>
      </c>
      <c r="Q77" s="250">
        <f t="shared" si="13"/>
        <v>0.99357558160211301</v>
      </c>
      <c r="R77" s="250">
        <f t="shared" si="13"/>
        <v>0.99919817114559195</v>
      </c>
      <c r="S77" s="250">
        <f t="shared" si="13"/>
        <v>0.98811187823107094</v>
      </c>
      <c r="T77" s="250">
        <f t="shared" si="13"/>
        <v>1.0054903864283644</v>
      </c>
      <c r="U77" s="272">
        <f t="shared" si="14"/>
        <v>0.9863625682933348</v>
      </c>
      <c r="W77" s="239"/>
    </row>
    <row r="78" spans="1:23" s="21" customFormat="1" ht="12.75" x14ac:dyDescent="0.2">
      <c r="A78" s="118" t="s">
        <v>176</v>
      </c>
      <c r="B78" s="226" t="s">
        <v>176</v>
      </c>
      <c r="C78" s="228">
        <f>'Transformed 2007'!AB69</f>
        <v>0.70855877880000007</v>
      </c>
      <c r="D78" s="228">
        <f>'Transformed 2010'!AB69</f>
        <v>0.68944502519999995</v>
      </c>
      <c r="E78" s="228">
        <f>'Transformed 2013'!AB69</f>
        <v>0.68930472660000008</v>
      </c>
      <c r="F78" s="228">
        <f>'Transformed 2016'!AB69</f>
        <v>0.69757312230000001</v>
      </c>
      <c r="G78" s="228">
        <f>'Transformed 2019 new'!AB69</f>
        <v>0.67451954079999998</v>
      </c>
      <c r="M78" s="21">
        <v>1</v>
      </c>
      <c r="Q78" s="250">
        <f t="shared" si="13"/>
        <v>0.97302446293535338</v>
      </c>
      <c r="R78" s="250">
        <f t="shared" si="13"/>
        <v>0.99979650502234141</v>
      </c>
      <c r="S78" s="250">
        <f t="shared" si="13"/>
        <v>1.0119952691181793</v>
      </c>
      <c r="T78" s="250">
        <f t="shared" si="13"/>
        <v>0.9669517348604415</v>
      </c>
      <c r="U78" s="272">
        <f t="shared" si="14"/>
        <v>0.95195989518660939</v>
      </c>
      <c r="W78" s="239"/>
    </row>
    <row r="79" spans="1:23" s="21" customFormat="1" ht="12.75" x14ac:dyDescent="0.2">
      <c r="A79" s="118" t="s">
        <v>79</v>
      </c>
      <c r="B79" s="225" t="s">
        <v>79</v>
      </c>
      <c r="C79" s="228">
        <f>'Transformed 2007'!AB70</f>
        <v>0.79643600650000002</v>
      </c>
      <c r="D79" s="228">
        <f>'Transformed 2010'!AB70</f>
        <v>0.77812577719999998</v>
      </c>
      <c r="E79" s="228">
        <f>'Transformed 2013'!AB70</f>
        <v>0.78456333489999996</v>
      </c>
      <c r="F79" s="228">
        <f>'Transformed 2016'!AB70</f>
        <v>0.79397393469999999</v>
      </c>
      <c r="G79" s="228">
        <f>'Transformed 2019 new'!AB70</f>
        <v>0.77630910710000001</v>
      </c>
      <c r="L79" s="21">
        <v>1</v>
      </c>
      <c r="Q79" s="250">
        <f t="shared" si="13"/>
        <v>0.97700979218598394</v>
      </c>
      <c r="R79" s="250">
        <f t="shared" si="13"/>
        <v>1.0082731582587647</v>
      </c>
      <c r="S79" s="250">
        <f t="shared" si="13"/>
        <v>1.0119946974085903</v>
      </c>
      <c r="T79" s="250">
        <f t="shared" si="13"/>
        <v>0.9777513759230968</v>
      </c>
      <c r="U79" s="272">
        <f t="shared" si="14"/>
        <v>0.97472879272692703</v>
      </c>
      <c r="W79" s="239"/>
    </row>
    <row r="80" spans="1:23" s="21" customFormat="1" ht="12.75" x14ac:dyDescent="0.2">
      <c r="A80" s="118" t="s">
        <v>80</v>
      </c>
      <c r="B80" s="225" t="s">
        <v>80</v>
      </c>
      <c r="C80" s="228">
        <f>'Transformed 2007'!AB71</f>
        <v>0.70505701209999994</v>
      </c>
      <c r="D80" s="228">
        <f>'Transformed 2010'!AB71</f>
        <v>0.69423197940000003</v>
      </c>
      <c r="E80" s="228">
        <f>'Transformed 2013'!AB71</f>
        <v>0.71696244450000002</v>
      </c>
      <c r="F80" s="228">
        <f>'Transformed 2016'!AB71</f>
        <v>0.72924468639999995</v>
      </c>
      <c r="G80" s="228">
        <f>'Transformed 2019 new'!AB71</f>
        <v>0.72444640420000006</v>
      </c>
      <c r="N80" s="21">
        <v>1</v>
      </c>
      <c r="Q80" s="250">
        <f t="shared" si="13"/>
        <v>0.9846465852913685</v>
      </c>
      <c r="R80" s="250">
        <f t="shared" si="13"/>
        <v>1.0327418871133611</v>
      </c>
      <c r="S80" s="250">
        <f t="shared" si="13"/>
        <v>1.0171309417867282</v>
      </c>
      <c r="T80" s="250">
        <f t="shared" si="13"/>
        <v>0.99342020272552523</v>
      </c>
      <c r="U80" s="272">
        <f t="shared" si="14"/>
        <v>1.0275004599163537</v>
      </c>
      <c r="W80" s="239"/>
    </row>
    <row r="81" spans="1:23" s="21" customFormat="1" ht="12.75" x14ac:dyDescent="0.2">
      <c r="A81" s="118" t="s">
        <v>81</v>
      </c>
      <c r="B81" s="225" t="s">
        <v>81</v>
      </c>
      <c r="C81" s="228">
        <f>'Transformed 2007'!AB72</f>
        <v>0.77322121620000006</v>
      </c>
      <c r="D81" s="228">
        <f>'Transformed 2010'!AB72</f>
        <v>0.78516348790000001</v>
      </c>
      <c r="E81" s="228">
        <f>'Transformed 2013'!AB72</f>
        <v>0.77873170380000001</v>
      </c>
      <c r="F81" s="228">
        <f>'Transformed 2016'!AB72</f>
        <v>0.76390659809999995</v>
      </c>
      <c r="G81" s="228">
        <f>'Transformed 2019 new'!AB72</f>
        <v>0.76573515319999996</v>
      </c>
      <c r="J81" s="21">
        <v>1</v>
      </c>
      <c r="Q81" s="250">
        <f t="shared" si="13"/>
        <v>1.015444831892599</v>
      </c>
      <c r="R81" s="250">
        <f t="shared" si="13"/>
        <v>0.99180835049117932</v>
      </c>
      <c r="S81" s="250">
        <f t="shared" si="13"/>
        <v>0.98096249885851883</v>
      </c>
      <c r="T81" s="250">
        <f t="shared" si="13"/>
        <v>1.0023936893653596</v>
      </c>
      <c r="U81" s="272">
        <f t="shared" si="14"/>
        <v>0.99031834248316364</v>
      </c>
      <c r="W81" s="239"/>
    </row>
    <row r="82" spans="1:23" s="21" customFormat="1" ht="12.75" x14ac:dyDescent="0.2">
      <c r="A82" s="118" t="s">
        <v>82</v>
      </c>
      <c r="B82" s="225" t="s">
        <v>82</v>
      </c>
      <c r="C82" s="228">
        <f>'Transformed 2007'!AB73</f>
        <v>0.31063187739999998</v>
      </c>
      <c r="D82" s="228">
        <f>'Transformed 2010'!AB73</f>
        <v>0.30357190229999997</v>
      </c>
      <c r="E82" s="228">
        <f>'Transformed 2013'!AB73</f>
        <v>0.3106640162</v>
      </c>
      <c r="F82" s="228">
        <f>'Transformed 2016'!AB73</f>
        <v>0.30908243559999998</v>
      </c>
      <c r="G82" s="228">
        <f>'Transformed 2019 new'!AB73</f>
        <v>0.32292150520000001</v>
      </c>
      <c r="H82" s="21">
        <v>1</v>
      </c>
      <c r="Q82" s="250">
        <f t="shared" si="13"/>
        <v>0.97727221314472856</v>
      </c>
      <c r="R82" s="250">
        <f t="shared" si="13"/>
        <v>1.0233622210957829</v>
      </c>
      <c r="S82" s="250">
        <f t="shared" si="13"/>
        <v>0.99490903188806445</v>
      </c>
      <c r="T82" s="250">
        <f t="shared" si="13"/>
        <v>1.0447746879344186</v>
      </c>
      <c r="U82" s="272">
        <f t="shared" si="14"/>
        <v>1.0395633181721873</v>
      </c>
      <c r="W82" s="239"/>
    </row>
    <row r="83" spans="1:23" s="21" customFormat="1" ht="12.75" x14ac:dyDescent="0.2">
      <c r="A83" s="118" t="s">
        <v>83</v>
      </c>
      <c r="B83" s="225" t="s">
        <v>83</v>
      </c>
      <c r="C83" s="228">
        <f>'Transformed 2007'!AB74</f>
        <v>0.26560254910000003</v>
      </c>
      <c r="D83" s="228">
        <f>'Transformed 2010'!AB74</f>
        <v>0.26734722329999999</v>
      </c>
      <c r="E83" s="228">
        <f>'Transformed 2013'!AB74</f>
        <v>0.25261938909999998</v>
      </c>
      <c r="F83" s="228">
        <f>'Transformed 2016'!AB74</f>
        <v>0.25956464820000003</v>
      </c>
      <c r="G83" s="228">
        <f>'Transformed 2019 new'!AB74</f>
        <v>0.25466421220000002</v>
      </c>
      <c r="P83" s="21">
        <v>1</v>
      </c>
      <c r="Q83" s="250">
        <f t="shared" si="13"/>
        <v>1.0065687404202701</v>
      </c>
      <c r="R83" s="250">
        <f t="shared" si="13"/>
        <v>0.94491121314743043</v>
      </c>
      <c r="S83" s="250">
        <f t="shared" si="13"/>
        <v>1.0274929771809824</v>
      </c>
      <c r="T83" s="250">
        <f t="shared" si="13"/>
        <v>0.98112055692490097</v>
      </c>
      <c r="U83" s="272">
        <f t="shared" si="14"/>
        <v>0.9588168978909849</v>
      </c>
      <c r="W83" s="239"/>
    </row>
    <row r="84" spans="1:23" s="21" customFormat="1" ht="12.75" x14ac:dyDescent="0.2">
      <c r="A84" s="118" t="s">
        <v>84</v>
      </c>
      <c r="B84" s="225" t="s">
        <v>84</v>
      </c>
      <c r="C84" s="228">
        <f>'Transformed 2007'!AB75</f>
        <v>0.47795804710000001</v>
      </c>
      <c r="D84" s="228">
        <f>'Transformed 2010'!AB75</f>
        <v>0.44024582439999999</v>
      </c>
      <c r="E84" s="228">
        <f>'Transformed 2013'!AB75</f>
        <v>0.48469454849999999</v>
      </c>
      <c r="F84" s="228">
        <f>'Transformed 2016'!AB75</f>
        <v>0.49515466159999999</v>
      </c>
      <c r="G84" s="228">
        <f>'Transformed 2019 new'!AB75</f>
        <v>0.45606913500000001</v>
      </c>
      <c r="K84" s="21">
        <v>1</v>
      </c>
      <c r="Q84" s="250">
        <f t="shared" si="13"/>
        <v>0.92109721150461199</v>
      </c>
      <c r="R84" s="250">
        <f t="shared" si="13"/>
        <v>1.100963420063275</v>
      </c>
      <c r="S84" s="250">
        <f t="shared" si="13"/>
        <v>1.0215808350483233</v>
      </c>
      <c r="T84" s="250">
        <f t="shared" si="13"/>
        <v>0.92106400357071794</v>
      </c>
      <c r="U84" s="272">
        <f t="shared" si="14"/>
        <v>0.95420327739472011</v>
      </c>
      <c r="W84" s="239"/>
    </row>
    <row r="85" spans="1:23" s="21" customFormat="1" ht="12.75" x14ac:dyDescent="0.2">
      <c r="A85" s="118" t="s">
        <v>191</v>
      </c>
      <c r="B85" s="226" t="s">
        <v>85</v>
      </c>
      <c r="C85" s="228">
        <f>'Transformed 2007'!AB76</f>
        <v>0.74711685540000006</v>
      </c>
      <c r="D85" s="228">
        <f>'Transformed 2010'!AB76</f>
        <v>0.71666266919999999</v>
      </c>
      <c r="E85" s="228">
        <f>'Transformed 2013'!AB76</f>
        <v>0.68931534289999996</v>
      </c>
      <c r="F85" s="228">
        <f>'Transformed 2016'!AB76</f>
        <v>0.68484368159999998</v>
      </c>
      <c r="G85" s="228">
        <f>'Transformed 2019 new'!AB76</f>
        <v>0.7561632211</v>
      </c>
      <c r="J85" s="21">
        <v>1</v>
      </c>
      <c r="Q85" s="250">
        <f t="shared" si="13"/>
        <v>0.95923772033801169</v>
      </c>
      <c r="R85" s="250">
        <f t="shared" si="13"/>
        <v>0.96184072719941249</v>
      </c>
      <c r="S85" s="250">
        <f t="shared" si="13"/>
        <v>0.99351289457567071</v>
      </c>
      <c r="T85" s="250">
        <f t="shared" si="13"/>
        <v>1.1041398809920773</v>
      </c>
      <c r="U85" s="272">
        <f t="shared" si="14"/>
        <v>1.0121083678337797</v>
      </c>
      <c r="W85" s="239"/>
    </row>
    <row r="86" spans="1:23" s="21" customFormat="1" ht="12.75" x14ac:dyDescent="0.2">
      <c r="A86" s="118" t="s">
        <v>86</v>
      </c>
      <c r="B86" s="225" t="s">
        <v>86</v>
      </c>
      <c r="C86" s="228">
        <f>'Transformed 2007'!AB77</f>
        <v>0.36384451100000004</v>
      </c>
      <c r="D86" s="228">
        <f>'Transformed 2010'!AB77</f>
        <v>0.36667693609999996</v>
      </c>
      <c r="E86" s="228">
        <f>'Transformed 2013'!AB77</f>
        <v>0.34722136589999997</v>
      </c>
      <c r="F86" s="228">
        <f>'Transformed 2016'!AB77</f>
        <v>0.34766009880000004</v>
      </c>
      <c r="G86" s="228">
        <f>'Transformed 2019 new'!AB77</f>
        <v>0.35034259680000002</v>
      </c>
      <c r="H86" s="21">
        <v>1</v>
      </c>
      <c r="Q86" s="250">
        <f t="shared" si="13"/>
        <v>1.0077847130144006</v>
      </c>
      <c r="R86" s="250">
        <f t="shared" si="13"/>
        <v>0.94694084005683388</v>
      </c>
      <c r="S86" s="250">
        <f t="shared" si="13"/>
        <v>1.0012635538681869</v>
      </c>
      <c r="T86" s="250">
        <f t="shared" si="13"/>
        <v>1.007715863883313</v>
      </c>
      <c r="U86" s="272">
        <f t="shared" si="14"/>
        <v>0.96289097734938756</v>
      </c>
      <c r="W86" s="239"/>
    </row>
    <row r="87" spans="1:23" s="21" customFormat="1" ht="12.75" x14ac:dyDescent="0.2">
      <c r="A87" s="118" t="s">
        <v>177</v>
      </c>
      <c r="B87" s="64" t="s">
        <v>177</v>
      </c>
      <c r="C87" s="228">
        <f>'Transformed 2007'!AB78</f>
        <v>0.32500594120000004</v>
      </c>
      <c r="D87" s="228">
        <f>'Transformed 2010'!AB78</f>
        <v>0.35800590850000003</v>
      </c>
      <c r="E87" s="228">
        <f>'Transformed 2013'!AB78</f>
        <v>0.42987525419999995</v>
      </c>
      <c r="F87" s="228">
        <f>'Transformed 2016'!AB78</f>
        <v>0.44031168659999997</v>
      </c>
      <c r="G87" s="228">
        <f>'Transformed 2019 new'!AB78</f>
        <v>0.43121724399999994</v>
      </c>
      <c r="P87" s="21">
        <v>1</v>
      </c>
      <c r="Q87" s="250">
        <f t="shared" si="13"/>
        <v>1.1015365047732857</v>
      </c>
      <c r="R87" s="250">
        <f t="shared" si="13"/>
        <v>1.2007490490900652</v>
      </c>
      <c r="S87" s="250">
        <f t="shared" si="13"/>
        <v>1.0242778161758166</v>
      </c>
      <c r="T87" s="250">
        <f t="shared" si="13"/>
        <v>0.97934544351928166</v>
      </c>
      <c r="U87" s="272">
        <f t="shared" si="14"/>
        <v>1.3267980345462063</v>
      </c>
      <c r="W87" s="239"/>
    </row>
    <row r="88" spans="1:23" s="21" customFormat="1" ht="12.75" x14ac:dyDescent="0.2">
      <c r="A88" s="118" t="s">
        <v>192</v>
      </c>
      <c r="B88" s="225" t="s">
        <v>87</v>
      </c>
      <c r="C88" s="228">
        <f>'Transformed 2007'!AB79</f>
        <v>0.13549216459999999</v>
      </c>
      <c r="D88" s="228">
        <f>'Transformed 2010'!AB79</f>
        <v>0.14063810869999999</v>
      </c>
      <c r="E88" s="228">
        <f>'Transformed 2013'!AB79</f>
        <v>0.14239821000000003</v>
      </c>
      <c r="F88" s="228">
        <f>'Transformed 2016'!AB79</f>
        <v>0.1281889997</v>
      </c>
      <c r="G88" s="228">
        <f>'Transformed 2019 new'!AB79</f>
        <v>0.1423116579</v>
      </c>
      <c r="J88" s="21">
        <v>1</v>
      </c>
      <c r="Q88" s="250">
        <f t="shared" si="13"/>
        <v>1.0379796434368869</v>
      </c>
      <c r="R88" s="250">
        <f t="shared" si="13"/>
        <v>1.012515109284885</v>
      </c>
      <c r="S88" s="250">
        <f t="shared" si="13"/>
        <v>0.90021496548306312</v>
      </c>
      <c r="T88" s="250">
        <f t="shared" si="13"/>
        <v>1.110170593678484</v>
      </c>
      <c r="U88" s="272">
        <f t="shared" si="14"/>
        <v>1.0503312742853619</v>
      </c>
      <c r="W88" s="239"/>
    </row>
    <row r="89" spans="1:23" s="21" customFormat="1" ht="12.75" x14ac:dyDescent="0.2">
      <c r="A89" s="118" t="s">
        <v>88</v>
      </c>
      <c r="B89" s="225" t="s">
        <v>88</v>
      </c>
      <c r="C89" s="228">
        <f>'Transformed 2007'!AB80</f>
        <v>0.72759629770000001</v>
      </c>
      <c r="D89" s="228">
        <f>'Transformed 2010'!AB80</f>
        <v>0.72780904150000003</v>
      </c>
      <c r="E89" s="228">
        <f>'Transformed 2013'!AB80</f>
        <v>0.74812155599999997</v>
      </c>
      <c r="F89" s="228">
        <f>'Transformed 2016'!AB80</f>
        <v>0.75306048079999999</v>
      </c>
      <c r="G89" s="228">
        <f>'Transformed 2019 new'!AB80</f>
        <v>0.75741711540000001</v>
      </c>
      <c r="L89" s="21">
        <v>1</v>
      </c>
      <c r="Q89" s="250">
        <f t="shared" si="13"/>
        <v>1.0002923926367857</v>
      </c>
      <c r="R89" s="250">
        <f t="shared" si="13"/>
        <v>1.027909126352891</v>
      </c>
      <c r="S89" s="250">
        <f t="shared" si="13"/>
        <v>1.0066017678014882</v>
      </c>
      <c r="T89" s="250">
        <f t="shared" si="13"/>
        <v>1.0057852386509141</v>
      </c>
      <c r="U89" s="272">
        <f t="shared" si="14"/>
        <v>1.0409853895549859</v>
      </c>
      <c r="W89" s="239"/>
    </row>
    <row r="90" spans="1:23" s="21" customFormat="1" ht="12.75" x14ac:dyDescent="0.2">
      <c r="A90" s="118" t="s">
        <v>89</v>
      </c>
      <c r="B90" s="225" t="s">
        <v>89</v>
      </c>
      <c r="C90" s="228">
        <f>'Transformed 2007'!AB81</f>
        <v>0.44236302599999999</v>
      </c>
      <c r="D90" s="228">
        <f>'Transformed 2010'!AB81</f>
        <v>0.47687088840000003</v>
      </c>
      <c r="E90" s="228">
        <f>'Transformed 2013'!AB81</f>
        <v>0.47638728490000004</v>
      </c>
      <c r="F90" s="228">
        <f>'Transformed 2016'!AB81</f>
        <v>0.45835614040000006</v>
      </c>
      <c r="G90" s="228">
        <f>'Transformed 2019 new'!AB81</f>
        <v>0.43307399889999998</v>
      </c>
      <c r="H90" s="21">
        <v>1</v>
      </c>
      <c r="Q90" s="250">
        <f t="shared" si="13"/>
        <v>1.0780080168815918</v>
      </c>
      <c r="R90" s="250">
        <f t="shared" si="13"/>
        <v>0.99898588168880975</v>
      </c>
      <c r="S90" s="250">
        <f t="shared" si="13"/>
        <v>0.9621502397911712</v>
      </c>
      <c r="T90" s="250">
        <f t="shared" si="13"/>
        <v>0.94484170872471185</v>
      </c>
      <c r="U90" s="272">
        <f t="shared" si="14"/>
        <v>0.97900134831793106</v>
      </c>
      <c r="W90" s="239"/>
    </row>
    <row r="91" spans="1:23" s="21" customFormat="1" ht="12.75" x14ac:dyDescent="0.2">
      <c r="A91" s="118" t="s">
        <v>90</v>
      </c>
      <c r="B91" s="225" t="s">
        <v>90</v>
      </c>
      <c r="C91" s="228">
        <f>'Transformed 2007'!AB82</f>
        <v>0.5433176099</v>
      </c>
      <c r="D91" s="228">
        <f>'Transformed 2010'!AB82</f>
        <v>0.53410907389999995</v>
      </c>
      <c r="E91" s="228">
        <f>'Transformed 2013'!AB82</f>
        <v>0.58216082899999999</v>
      </c>
      <c r="F91" s="228">
        <f>'Transformed 2016'!AB82</f>
        <v>0.54908700039999991</v>
      </c>
      <c r="G91" s="228">
        <f>'Transformed 2019 new'!AB82</f>
        <v>0.57146169479999998</v>
      </c>
      <c r="K91" s="21">
        <v>1</v>
      </c>
      <c r="Q91" s="250">
        <f t="shared" si="13"/>
        <v>0.98305128375703688</v>
      </c>
      <c r="R91" s="250">
        <f t="shared" si="13"/>
        <v>1.0899661837780286</v>
      </c>
      <c r="S91" s="250">
        <f t="shared" si="13"/>
        <v>0.94318781520080586</v>
      </c>
      <c r="T91" s="250">
        <f t="shared" si="13"/>
        <v>1.0407489056992798</v>
      </c>
      <c r="U91" s="272">
        <f t="shared" si="14"/>
        <v>1.0518004283078179</v>
      </c>
      <c r="W91" s="239"/>
    </row>
    <row r="92" spans="1:23" s="21" customFormat="1" ht="12.75" x14ac:dyDescent="0.2">
      <c r="A92" s="118" t="s">
        <v>91</v>
      </c>
      <c r="B92" s="225" t="s">
        <v>91</v>
      </c>
      <c r="C92" s="228">
        <f>'Transformed 2007'!AB83</f>
        <v>0.56572814790000003</v>
      </c>
      <c r="D92" s="228">
        <f>'Transformed 2010'!AB83</f>
        <v>0.55797631059999997</v>
      </c>
      <c r="E92" s="228">
        <f>'Transformed 2013'!AB83</f>
        <v>0.52460816929999998</v>
      </c>
      <c r="F92" s="228">
        <f>'Transformed 2016'!AB83</f>
        <v>0.54740423959999995</v>
      </c>
      <c r="G92" s="228">
        <f>'Transformed 2019 new'!AB83</f>
        <v>0.55501024879999994</v>
      </c>
      <c r="K92" s="21">
        <v>1</v>
      </c>
      <c r="Q92" s="250">
        <f t="shared" si="13"/>
        <v>0.98629759305989084</v>
      </c>
      <c r="R92" s="250">
        <f t="shared" si="13"/>
        <v>0.94019792477548236</v>
      </c>
      <c r="S92" s="250">
        <f t="shared" si="13"/>
        <v>1.0434535175661055</v>
      </c>
      <c r="T92" s="250">
        <f t="shared" si="13"/>
        <v>1.0138946844941461</v>
      </c>
      <c r="U92" s="272">
        <f t="shared" si="14"/>
        <v>0.98105468299609055</v>
      </c>
      <c r="W92" s="239"/>
    </row>
    <row r="93" spans="1:23" s="21" customFormat="1" ht="12.75" x14ac:dyDescent="0.2">
      <c r="A93" s="118" t="s">
        <v>92</v>
      </c>
      <c r="B93" s="225" t="s">
        <v>92</v>
      </c>
      <c r="C93" s="228">
        <f>'Transformed 2007'!AB84</f>
        <v>0.75716453389999994</v>
      </c>
      <c r="D93" s="228">
        <f>'Transformed 2010'!AB84</f>
        <v>0.77256015089999996</v>
      </c>
      <c r="E93" s="228">
        <f>'Transformed 2013'!AB84</f>
        <v>0.76817850450000003</v>
      </c>
      <c r="F93" s="228">
        <f>'Transformed 2016'!AB84</f>
        <v>0.7700400395</v>
      </c>
      <c r="G93" s="228">
        <f>'Transformed 2019 new'!AB84</f>
        <v>0.76815903190000001</v>
      </c>
      <c r="L93" s="21">
        <v>1</v>
      </c>
      <c r="Q93" s="250">
        <f t="shared" si="13"/>
        <v>1.0203332516391126</v>
      </c>
      <c r="R93" s="250">
        <f t="shared" si="13"/>
        <v>0.9943284074451737</v>
      </c>
      <c r="S93" s="250">
        <f t="shared" si="13"/>
        <v>1.0024233104533582</v>
      </c>
      <c r="T93" s="250">
        <f t="shared" si="13"/>
        <v>0.99755726000790645</v>
      </c>
      <c r="U93" s="272">
        <f t="shared" si="14"/>
        <v>1.0145206193736647</v>
      </c>
      <c r="W93" s="239"/>
    </row>
    <row r="94" spans="1:23" s="21" customFormat="1" ht="12.75" x14ac:dyDescent="0.2">
      <c r="A94" s="118" t="s">
        <v>93</v>
      </c>
      <c r="B94" s="225" t="s">
        <v>93</v>
      </c>
      <c r="C94" s="228">
        <f>'Transformed 2007'!AB85</f>
        <v>0.84257152029999993</v>
      </c>
      <c r="D94" s="228">
        <f>'Transformed 2010'!AB85</f>
        <v>0.84786086130000005</v>
      </c>
      <c r="E94" s="228">
        <f>'Transformed 2013'!AB85</f>
        <v>0.85563075640000008</v>
      </c>
      <c r="F94" s="228">
        <f>'Transformed 2016'!AB85</f>
        <v>0.84266808319999997</v>
      </c>
      <c r="G94" s="228">
        <f>'Transformed 2019 new'!AB85</f>
        <v>0.84371242670000002</v>
      </c>
      <c r="L94" s="21">
        <v>1</v>
      </c>
      <c r="Q94" s="250">
        <f t="shared" si="13"/>
        <v>1.00627761664448</v>
      </c>
      <c r="R94" s="250">
        <f t="shared" si="13"/>
        <v>1.0091641157820244</v>
      </c>
      <c r="S94" s="250">
        <f t="shared" si="13"/>
        <v>0.9848501551597566</v>
      </c>
      <c r="T94" s="250">
        <f t="shared" si="13"/>
        <v>1.0012393296017978</v>
      </c>
      <c r="U94" s="272">
        <f t="shared" si="14"/>
        <v>1.0013540766243723</v>
      </c>
      <c r="W94" s="239"/>
    </row>
    <row r="95" spans="1:23" s="21" customFormat="1" ht="12.75" x14ac:dyDescent="0.2">
      <c r="A95" s="118" t="s">
        <v>94</v>
      </c>
      <c r="B95" s="225" t="s">
        <v>94</v>
      </c>
      <c r="C95" s="228">
        <f>'Transformed 2007'!AB86</f>
        <v>0.49208026309999997</v>
      </c>
      <c r="D95" s="228">
        <f>'Transformed 2010'!AB86</f>
        <v>0.28860811040000001</v>
      </c>
      <c r="E95" s="228">
        <f>'Transformed 2013'!AB86</f>
        <v>0.3049030807</v>
      </c>
      <c r="F95" s="228">
        <f>'Transformed 2016'!AB86</f>
        <v>0.4662767786</v>
      </c>
      <c r="G95" s="228">
        <f>'Transformed 2019 new'!AB86</f>
        <v>0.47679854509999997</v>
      </c>
      <c r="K95" s="21">
        <v>1</v>
      </c>
      <c r="Q95" s="250">
        <f t="shared" si="13"/>
        <v>0.58650616991185722</v>
      </c>
      <c r="R95" s="250">
        <f t="shared" si="13"/>
        <v>1.0564605418656314</v>
      </c>
      <c r="S95" s="250">
        <f t="shared" si="13"/>
        <v>1.5292622741938731</v>
      </c>
      <c r="T95" s="250">
        <f t="shared" si="13"/>
        <v>1.0225654953943699</v>
      </c>
      <c r="U95" s="272">
        <f t="shared" si="14"/>
        <v>0.96894466381616595</v>
      </c>
      <c r="W95" s="239"/>
    </row>
    <row r="96" spans="1:23" s="21" customFormat="1" ht="12.75" x14ac:dyDescent="0.2">
      <c r="A96" s="118" t="s">
        <v>95</v>
      </c>
      <c r="B96" s="225" t="s">
        <v>95</v>
      </c>
      <c r="C96" s="228">
        <f>'Transformed 2007'!AB87</f>
        <v>0.4562094713</v>
      </c>
      <c r="D96" s="228">
        <f>'Transformed 2010'!AB87</f>
        <v>0.49895248170000001</v>
      </c>
      <c r="E96" s="228">
        <f>'Transformed 2013'!AB87</f>
        <v>0.52096748800000003</v>
      </c>
      <c r="F96" s="228">
        <f>'Transformed 2016'!AB87</f>
        <v>0.51988243540000001</v>
      </c>
      <c r="G96" s="228">
        <f>'Transformed 2019 new'!AB87</f>
        <v>0.49113271609999998</v>
      </c>
      <c r="K96" s="21">
        <v>1</v>
      </c>
      <c r="Q96" s="250">
        <f t="shared" si="13"/>
        <v>1.0936916330960882</v>
      </c>
      <c r="R96" s="250">
        <f t="shared" si="13"/>
        <v>1.0441224507492013</v>
      </c>
      <c r="S96" s="250">
        <f t="shared" si="13"/>
        <v>0.99791723548015332</v>
      </c>
      <c r="T96" s="250">
        <f t="shared" si="13"/>
        <v>0.94469957563024831</v>
      </c>
      <c r="U96" s="272">
        <f t="shared" si="14"/>
        <v>1.0765508982101661</v>
      </c>
      <c r="W96" s="239"/>
    </row>
    <row r="97" spans="1:23" s="21" customFormat="1" ht="12.75" x14ac:dyDescent="0.2">
      <c r="A97" s="118" t="s">
        <v>96</v>
      </c>
      <c r="B97" s="225" t="s">
        <v>96</v>
      </c>
      <c r="C97" s="228">
        <f>'Transformed 2007'!AB88</f>
        <v>0.359436643</v>
      </c>
      <c r="D97" s="228">
        <f>'Transformed 2010'!AB88</f>
        <v>0.37104696879999999</v>
      </c>
      <c r="E97" s="228">
        <f>'Transformed 2013'!AB88</f>
        <v>0.38425510239999999</v>
      </c>
      <c r="F97" s="228">
        <f>'Transformed 2016'!AB88</f>
        <v>0.37296892370000001</v>
      </c>
      <c r="G97" s="228">
        <f>'Transformed 2019 new'!AB88</f>
        <v>0.49128187559999997</v>
      </c>
      <c r="J97" s="21">
        <v>1</v>
      </c>
      <c r="Q97" s="250">
        <f t="shared" si="13"/>
        <v>1.0323014529155838</v>
      </c>
      <c r="R97" s="250">
        <f t="shared" si="13"/>
        <v>1.0355969316841918</v>
      </c>
      <c r="S97" s="250">
        <f t="shared" si="13"/>
        <v>0.97062842203133237</v>
      </c>
      <c r="T97" s="250">
        <f t="shared" si="13"/>
        <v>1.3172193294987915</v>
      </c>
      <c r="U97" s="272">
        <f t="shared" si="14"/>
        <v>1.3668107722673115</v>
      </c>
      <c r="W97" s="239"/>
    </row>
    <row r="98" spans="1:23" s="21" customFormat="1" ht="12.75" x14ac:dyDescent="0.2">
      <c r="A98" s="118" t="s">
        <v>97</v>
      </c>
      <c r="B98" s="225" t="s">
        <v>97</v>
      </c>
      <c r="C98" s="228">
        <f>'Transformed 2007'!AB89</f>
        <v>0.32391791959999999</v>
      </c>
      <c r="D98" s="228">
        <f>'Transformed 2010'!AB89</f>
        <v>0.55886792239999994</v>
      </c>
      <c r="E98" s="228">
        <f>'Transformed 2013'!AB89</f>
        <v>0.44837919140000004</v>
      </c>
      <c r="F98" s="228">
        <f>'Transformed 2016'!AB89</f>
        <v>0.36408779999999996</v>
      </c>
      <c r="G98" s="228">
        <f>'Transformed 2019 new'!AB89</f>
        <v>0.46787716930000001</v>
      </c>
      <c r="I98" s="21">
        <v>1</v>
      </c>
      <c r="Q98" s="250">
        <f t="shared" si="13"/>
        <v>1.725338082839428</v>
      </c>
      <c r="R98" s="250">
        <f t="shared" si="13"/>
        <v>0.80229902885548054</v>
      </c>
      <c r="S98" s="250">
        <f t="shared" si="13"/>
        <v>0.81200869037474233</v>
      </c>
      <c r="T98" s="250">
        <f t="shared" si="13"/>
        <v>1.2850668693100951</v>
      </c>
      <c r="U98" s="272">
        <f t="shared" si="14"/>
        <v>1.4444312617152286</v>
      </c>
      <c r="W98" s="239"/>
    </row>
    <row r="99" spans="1:23" s="21" customFormat="1" ht="12.75" x14ac:dyDescent="0.2">
      <c r="A99" s="118" t="s">
        <v>98</v>
      </c>
      <c r="B99" s="225" t="s">
        <v>98</v>
      </c>
      <c r="C99" s="228">
        <f>'Transformed 2007'!AB90</f>
        <v>0.57979012529999996</v>
      </c>
      <c r="D99" s="228">
        <f>'Transformed 2010'!AB90</f>
        <v>0.57123877109999999</v>
      </c>
      <c r="E99" s="228">
        <f>'Transformed 2013'!AB90</f>
        <v>0.39264612200000004</v>
      </c>
      <c r="F99" s="228">
        <f>'Transformed 2016'!AB90</f>
        <v>0.50146670090000001</v>
      </c>
      <c r="G99" s="228">
        <f>'Transformed 2019 new'!AB90</f>
        <v>0.4573941795</v>
      </c>
      <c r="K99" s="21">
        <v>1</v>
      </c>
      <c r="Q99" s="250">
        <f t="shared" si="13"/>
        <v>0.98525094887468934</v>
      </c>
      <c r="R99" s="250">
        <f t="shared" si="13"/>
        <v>0.68735902019378892</v>
      </c>
      <c r="S99" s="250">
        <f t="shared" si="13"/>
        <v>1.2771467048896512</v>
      </c>
      <c r="T99" s="250">
        <f t="shared" si="13"/>
        <v>0.91211276577108413</v>
      </c>
      <c r="U99" s="272">
        <f t="shared" si="14"/>
        <v>0.78889611868317211</v>
      </c>
      <c r="W99" s="239"/>
    </row>
    <row r="100" spans="1:23" s="21" customFormat="1" ht="12.75" x14ac:dyDescent="0.2">
      <c r="A100" s="118" t="s">
        <v>99</v>
      </c>
      <c r="B100" s="225" t="s">
        <v>99</v>
      </c>
      <c r="C100" s="228">
        <f>'Transformed 2007'!AB91</f>
        <v>0.77056547980000001</v>
      </c>
      <c r="D100" s="228">
        <f>'Transformed 2010'!AB91</f>
        <v>0.7834078793999999</v>
      </c>
      <c r="E100" s="228">
        <f>'Transformed 2013'!AB91</f>
        <v>0.76881007960000003</v>
      </c>
      <c r="F100" s="228">
        <f>'Transformed 2016'!AB91</f>
        <v>0.76030904099999996</v>
      </c>
      <c r="G100" s="228">
        <f>'Transformed 2019 new'!AB91</f>
        <v>0.74957562490000007</v>
      </c>
      <c r="L100" s="21">
        <v>1</v>
      </c>
      <c r="Q100" s="250">
        <f t="shared" si="13"/>
        <v>1.016666201558021</v>
      </c>
      <c r="R100" s="250">
        <f t="shared" si="13"/>
        <v>0.98136628417475191</v>
      </c>
      <c r="S100" s="250">
        <f t="shared" si="13"/>
        <v>0.98894260256782396</v>
      </c>
      <c r="T100" s="250">
        <f t="shared" si="13"/>
        <v>0.98588282458685128</v>
      </c>
      <c r="U100" s="272">
        <f t="shared" si="14"/>
        <v>0.97276045261533406</v>
      </c>
      <c r="W100" s="239"/>
    </row>
    <row r="101" spans="1:23" s="21" customFormat="1" ht="12.75" x14ac:dyDescent="0.2">
      <c r="A101" s="118" t="s">
        <v>100</v>
      </c>
      <c r="B101" s="225" t="s">
        <v>100</v>
      </c>
      <c r="C101" s="228">
        <f>'Transformed 2007'!AB92</f>
        <v>0.41514697430000003</v>
      </c>
      <c r="D101" s="228">
        <f>'Transformed 2010'!AB92</f>
        <v>0.40593005319999997</v>
      </c>
      <c r="E101" s="228">
        <f>'Transformed 2013'!AB92</f>
        <v>0.39326382059999998</v>
      </c>
      <c r="F101" s="228">
        <f>'Transformed 2016'!AB92</f>
        <v>0.39337105939999994</v>
      </c>
      <c r="G101" s="228">
        <f>'Transformed 2019 new'!AB92</f>
        <v>0.37899613430000001</v>
      </c>
      <c r="K101" s="21">
        <v>1</v>
      </c>
      <c r="Q101" s="250">
        <f t="shared" si="13"/>
        <v>0.97779841436748716</v>
      </c>
      <c r="R101" s="250">
        <f t="shared" si="13"/>
        <v>0.96879700702091309</v>
      </c>
      <c r="S101" s="250">
        <f t="shared" si="13"/>
        <v>1.0002726892085734</v>
      </c>
      <c r="T101" s="250">
        <f t="shared" si="13"/>
        <v>0.96345708522145557</v>
      </c>
      <c r="U101" s="272">
        <f t="shared" si="14"/>
        <v>0.91292038184559643</v>
      </c>
      <c r="W101" s="239"/>
    </row>
    <row r="102" spans="1:23" s="21" customFormat="1" ht="12.75" x14ac:dyDescent="0.2">
      <c r="A102" s="118" t="s">
        <v>101</v>
      </c>
      <c r="B102" s="225" t="s">
        <v>101</v>
      </c>
      <c r="C102" s="228">
        <f>'Transformed 2007'!AB93</f>
        <v>0.72663150099999996</v>
      </c>
      <c r="D102" s="228">
        <f>'Transformed 2010'!AB93</f>
        <v>0.72136704919999994</v>
      </c>
      <c r="E102" s="228">
        <f>'Transformed 2013'!AB93</f>
        <v>0.73156734870000006</v>
      </c>
      <c r="F102" s="228">
        <f>'Transformed 2016'!AB93</f>
        <v>0.72814711860000003</v>
      </c>
      <c r="G102" s="228">
        <f>'Transformed 2019 new'!AB93</f>
        <v>0.71404077479999994</v>
      </c>
      <c r="K102" s="21">
        <v>1</v>
      </c>
      <c r="Q102" s="250">
        <f t="shared" si="13"/>
        <v>0.99275499095104602</v>
      </c>
      <c r="R102" s="250">
        <f t="shared" si="13"/>
        <v>1.0141402348656101</v>
      </c>
      <c r="S102" s="250">
        <f t="shared" si="13"/>
        <v>0.99532479120879602</v>
      </c>
      <c r="T102" s="250">
        <f t="shared" si="13"/>
        <v>0.98062706911877617</v>
      </c>
      <c r="U102" s="272">
        <f t="shared" si="14"/>
        <v>0.98267247403577673</v>
      </c>
      <c r="W102" s="239"/>
    </row>
    <row r="103" spans="1:23" s="21" customFormat="1" ht="12.75" x14ac:dyDescent="0.2">
      <c r="A103" s="118" t="s">
        <v>102</v>
      </c>
      <c r="B103" s="225" t="s">
        <v>102</v>
      </c>
      <c r="C103" s="228">
        <f>'Transformed 2007'!AB94</f>
        <v>0.58729186480000006</v>
      </c>
      <c r="D103" s="228">
        <f>'Transformed 2010'!AB94</f>
        <v>0.60171266540000001</v>
      </c>
      <c r="E103" s="228">
        <f>'Transformed 2013'!AB94</f>
        <v>0.57999890949999999</v>
      </c>
      <c r="F103" s="228">
        <f>'Transformed 2016'!AB94</f>
        <v>0.56624902399999999</v>
      </c>
      <c r="G103" s="228">
        <f>'Transformed 2019 new'!AB94</f>
        <v>0.59283544730000004</v>
      </c>
      <c r="N103" s="21">
        <v>1</v>
      </c>
      <c r="Q103" s="250">
        <f t="shared" si="13"/>
        <v>1.0245547426489738</v>
      </c>
      <c r="R103" s="250">
        <f t="shared" si="13"/>
        <v>0.96391341391232743</v>
      </c>
      <c r="S103" s="250">
        <f t="shared" si="13"/>
        <v>0.97629325628930341</v>
      </c>
      <c r="T103" s="250">
        <f t="shared" si="13"/>
        <v>1.0469518218542662</v>
      </c>
      <c r="U103" s="272">
        <f t="shared" si="14"/>
        <v>1.0094392291674052</v>
      </c>
      <c r="W103" s="239"/>
    </row>
    <row r="104" spans="1:23" s="21" customFormat="1" ht="12.75" x14ac:dyDescent="0.2">
      <c r="A104" s="118" t="s">
        <v>103</v>
      </c>
      <c r="B104" s="225" t="s">
        <v>103</v>
      </c>
      <c r="C104" s="228">
        <f>'Transformed 2007'!AB95</f>
        <v>0.4552842795</v>
      </c>
      <c r="D104" s="228">
        <f>'Transformed 2010'!AB95</f>
        <v>0.53558804400000004</v>
      </c>
      <c r="E104" s="228">
        <f>'Transformed 2013'!AB95</f>
        <v>0.57882544480000009</v>
      </c>
      <c r="F104" s="228">
        <f>'Transformed 2016'!AB95</f>
        <v>0.52745394900000009</v>
      </c>
      <c r="G104" s="228">
        <f>'Transformed 2019 new'!AB95</f>
        <v>0.54555774769999998</v>
      </c>
      <c r="O104" s="21">
        <v>1</v>
      </c>
      <c r="Q104" s="250">
        <f t="shared" si="13"/>
        <v>1.1763815886377427</v>
      </c>
      <c r="R104" s="250">
        <f t="shared" si="13"/>
        <v>1.080728838674375</v>
      </c>
      <c r="S104" s="250">
        <f t="shared" si="13"/>
        <v>0.91124872574019233</v>
      </c>
      <c r="T104" s="250">
        <f t="shared" si="13"/>
        <v>1.0343229939491834</v>
      </c>
      <c r="U104" s="272">
        <f t="shared" si="14"/>
        <v>1.19827934384016</v>
      </c>
      <c r="W104" s="239"/>
    </row>
    <row r="105" spans="1:23" s="21" customFormat="1" ht="12.75" x14ac:dyDescent="0.2">
      <c r="A105" s="118" t="s">
        <v>104</v>
      </c>
      <c r="B105" s="225" t="s">
        <v>104</v>
      </c>
      <c r="C105" s="228">
        <f>'Transformed 2007'!AB96</f>
        <v>0.63287470209999996</v>
      </c>
      <c r="D105" s="228">
        <f>'Transformed 2010'!AB96</f>
        <v>0.61050098909999995</v>
      </c>
      <c r="E105" s="228">
        <f>'Transformed 2013'!AB96</f>
        <v>0.61255483059999993</v>
      </c>
      <c r="F105" s="228">
        <f>'Transformed 2016'!AB96</f>
        <v>0.62295903669999997</v>
      </c>
      <c r="G105" s="228">
        <f>'Transformed 2019 new'!AB96</f>
        <v>0.61826388620000006</v>
      </c>
      <c r="J105" s="21">
        <v>1</v>
      </c>
      <c r="Q105" s="250">
        <f t="shared" si="13"/>
        <v>0.96464748405054002</v>
      </c>
      <c r="R105" s="250">
        <f t="shared" si="13"/>
        <v>1.0033641902907116</v>
      </c>
      <c r="S105" s="250">
        <f t="shared" si="13"/>
        <v>1.0169849384581771</v>
      </c>
      <c r="T105" s="250">
        <f t="shared" si="13"/>
        <v>0.99246314729637519</v>
      </c>
      <c r="U105" s="272">
        <f t="shared" si="14"/>
        <v>0.97691357254205546</v>
      </c>
      <c r="W105" s="239"/>
    </row>
    <row r="106" spans="1:23" s="21" customFormat="1" ht="12.75" x14ac:dyDescent="0.2">
      <c r="A106" s="118" t="s">
        <v>105</v>
      </c>
      <c r="B106" s="225" t="s">
        <v>105</v>
      </c>
      <c r="C106" s="228">
        <f>'Transformed 2007'!AB97</f>
        <v>0.52053408719999994</v>
      </c>
      <c r="D106" s="228">
        <f>'Transformed 2010'!AB97</f>
        <v>0.52630675780000002</v>
      </c>
      <c r="E106" s="228">
        <f>'Transformed 2013'!AB97</f>
        <v>0.51082188589999999</v>
      </c>
      <c r="F106" s="228">
        <f>'Transformed 2016'!AB97</f>
        <v>0.48984448110000001</v>
      </c>
      <c r="G106" s="228">
        <f>'Transformed 2019 new'!AB97</f>
        <v>0.48887160799999996</v>
      </c>
      <c r="O106" s="21">
        <v>1</v>
      </c>
      <c r="Q106" s="250">
        <f t="shared" si="13"/>
        <v>1.0110898992822004</v>
      </c>
      <c r="R106" s="250">
        <f t="shared" si="13"/>
        <v>0.97057823850727676</v>
      </c>
      <c r="S106" s="250">
        <f t="shared" si="13"/>
        <v>0.95893401324604444</v>
      </c>
      <c r="T106" s="250">
        <f t="shared" si="13"/>
        <v>0.99801391433906661</v>
      </c>
      <c r="U106" s="272">
        <f t="shared" si="14"/>
        <v>0.93917309167913421</v>
      </c>
      <c r="W106" s="239"/>
    </row>
    <row r="107" spans="1:23" s="21" customFormat="1" ht="12.75" x14ac:dyDescent="0.2">
      <c r="A107" s="118" t="s">
        <v>106</v>
      </c>
      <c r="B107" s="225" t="s">
        <v>106</v>
      </c>
      <c r="C107" s="228">
        <f>'Transformed 2007'!AB98</f>
        <v>0.31866586089999999</v>
      </c>
      <c r="D107" s="228">
        <f>'Transformed 2010'!AB98</f>
        <v>0.32031974120000001</v>
      </c>
      <c r="E107" s="228">
        <f>'Transformed 2013'!AB98</f>
        <v>0.3257258401</v>
      </c>
      <c r="F107" s="228">
        <f>'Transformed 2016'!AB98</f>
        <v>0.32760163209999998</v>
      </c>
      <c r="G107" s="228">
        <f>'Transformed 2019 new'!AB98</f>
        <v>0.32686405159999998</v>
      </c>
      <c r="H107" s="21">
        <v>1</v>
      </c>
      <c r="Q107" s="250">
        <f t="shared" si="13"/>
        <v>1.0051900140646663</v>
      </c>
      <c r="R107" s="250">
        <f t="shared" si="13"/>
        <v>1.0168771955164155</v>
      </c>
      <c r="S107" s="250">
        <f t="shared" si="13"/>
        <v>1.0057588062384737</v>
      </c>
      <c r="T107" s="250">
        <f t="shared" si="13"/>
        <v>0.99774854448901262</v>
      </c>
      <c r="U107" s="272">
        <f t="shared" si="14"/>
        <v>1.0257266049047302</v>
      </c>
      <c r="W107" s="239"/>
    </row>
    <row r="108" spans="1:23" s="21" customFormat="1" ht="12.75" x14ac:dyDescent="0.2">
      <c r="A108" s="118" t="s">
        <v>107</v>
      </c>
      <c r="B108" s="225" t="s">
        <v>107</v>
      </c>
      <c r="C108" s="228">
        <f>'Transformed 2007'!AB99</f>
        <v>0.49011384219999998</v>
      </c>
      <c r="D108" s="228">
        <f>'Transformed 2010'!AB99</f>
        <v>0.46325797800000001</v>
      </c>
      <c r="E108" s="228">
        <f>'Transformed 2013'!AB99</f>
        <v>0.45489490190000004</v>
      </c>
      <c r="F108" s="228">
        <f>'Transformed 2016'!AB99</f>
        <v>0.4314299184</v>
      </c>
      <c r="G108" s="228">
        <f>'Transformed 2019 new'!AB99</f>
        <v>0.40021895430000004</v>
      </c>
      <c r="K108" s="21">
        <v>1</v>
      </c>
      <c r="Q108" s="250">
        <f t="shared" si="13"/>
        <v>0.94520484449194364</v>
      </c>
      <c r="R108" s="250">
        <f t="shared" si="13"/>
        <v>0.98194725941665273</v>
      </c>
      <c r="S108" s="250">
        <f t="shared" si="13"/>
        <v>0.94841669273058071</v>
      </c>
      <c r="T108" s="250">
        <f t="shared" si="13"/>
        <v>0.92765693159216012</v>
      </c>
      <c r="U108" s="272">
        <f t="shared" si="14"/>
        <v>0.81658365840784253</v>
      </c>
      <c r="W108" s="239"/>
    </row>
    <row r="109" spans="1:23" s="21" customFormat="1" ht="12.75" x14ac:dyDescent="0.2">
      <c r="A109" s="118" t="s">
        <v>108</v>
      </c>
      <c r="B109" s="225" t="s">
        <v>108</v>
      </c>
      <c r="C109" s="228">
        <f>'Transformed 2007'!AB100</f>
        <v>8.7671143499999993E-2</v>
      </c>
      <c r="D109" s="228">
        <f>'Transformed 2010'!AB100</f>
        <v>0.11183627080000001</v>
      </c>
      <c r="E109" s="228">
        <f>'Transformed 2013'!AB100</f>
        <v>0.2932415276</v>
      </c>
      <c r="F109" s="228">
        <f>'Transformed 2016'!AB100</f>
        <v>0.37967742370000002</v>
      </c>
      <c r="G109" s="228">
        <f>'Transformed 2019 new'!AB100</f>
        <v>0.3898932202</v>
      </c>
      <c r="J109" s="21">
        <v>1</v>
      </c>
      <c r="Q109" s="250">
        <f t="shared" si="13"/>
        <v>1.2756337642613276</v>
      </c>
      <c r="R109" s="250">
        <f t="shared" si="13"/>
        <v>2.6220610317417696</v>
      </c>
      <c r="S109" s="250">
        <f t="shared" si="13"/>
        <v>1.2947600798816736</v>
      </c>
      <c r="T109" s="250">
        <f t="shared" si="13"/>
        <v>1.0269065155374419</v>
      </c>
      <c r="U109" s="272">
        <f t="shared" si="14"/>
        <v>4.4472240766427324</v>
      </c>
      <c r="W109" s="239"/>
    </row>
    <row r="110" spans="1:23" s="21" customFormat="1" ht="12.75" x14ac:dyDescent="0.2">
      <c r="A110" s="118" t="s">
        <v>109</v>
      </c>
      <c r="B110" s="225" t="s">
        <v>109</v>
      </c>
      <c r="C110" s="228">
        <f>'Transformed 2007'!AB101</f>
        <v>0.63496581630000004</v>
      </c>
      <c r="D110" s="228">
        <f>'Transformed 2010'!AB101</f>
        <v>0.61629298330000004</v>
      </c>
      <c r="E110" s="228">
        <f>'Transformed 2013'!AB101</f>
        <v>0.6279865322</v>
      </c>
      <c r="F110" s="228">
        <f>'Transformed 2016'!AB101</f>
        <v>0.67446976300000006</v>
      </c>
      <c r="G110" s="228">
        <f>'Transformed 2019 new'!AB101</f>
        <v>0.6522450394999999</v>
      </c>
      <c r="K110" s="21">
        <v>1</v>
      </c>
      <c r="Q110" s="250">
        <f t="shared" si="13"/>
        <v>0.97059238069096665</v>
      </c>
      <c r="R110" s="250">
        <f t="shared" si="13"/>
        <v>1.0189740094676816</v>
      </c>
      <c r="S110" s="250">
        <f t="shared" si="13"/>
        <v>1.0740194708271167</v>
      </c>
      <c r="T110" s="250">
        <f t="shared" si="13"/>
        <v>0.96704859918234742</v>
      </c>
      <c r="U110" s="272">
        <f t="shared" si="14"/>
        <v>1.0272128400560008</v>
      </c>
      <c r="W110" s="239"/>
    </row>
    <row r="111" spans="1:23" s="21" customFormat="1" ht="12.75" x14ac:dyDescent="0.2">
      <c r="A111" s="118" t="s">
        <v>110</v>
      </c>
      <c r="B111" s="225" t="s">
        <v>110</v>
      </c>
      <c r="C111" s="228">
        <f>'Transformed 2007'!AB102</f>
        <v>0.33594447780000003</v>
      </c>
      <c r="D111" s="228">
        <f>'Transformed 2010'!AB102</f>
        <v>0.48762509379999996</v>
      </c>
      <c r="E111" s="228">
        <f>'Transformed 2013'!AB102</f>
        <v>0.3468224405</v>
      </c>
      <c r="F111" s="228">
        <f>'Transformed 2016'!AB102</f>
        <v>0.55816017969999998</v>
      </c>
      <c r="G111" s="228">
        <f>'Transformed 2019 new'!AB102</f>
        <v>0.53511917469999992</v>
      </c>
      <c r="I111" s="21">
        <v>1</v>
      </c>
      <c r="Q111" s="250">
        <f t="shared" si="13"/>
        <v>1.4515050135466163</v>
      </c>
      <c r="R111" s="250">
        <f t="shared" si="13"/>
        <v>0.71124813901035544</v>
      </c>
      <c r="S111" s="250">
        <f t="shared" si="13"/>
        <v>1.6093542819643472</v>
      </c>
      <c r="T111" s="250">
        <f t="shared" si="13"/>
        <v>0.95871972627573654</v>
      </c>
      <c r="U111" s="272">
        <f t="shared" si="14"/>
        <v>1.592879806223741</v>
      </c>
      <c r="W111" s="239"/>
    </row>
    <row r="112" spans="1:23" s="21" customFormat="1" ht="12.75" x14ac:dyDescent="0.2">
      <c r="A112" s="118" t="s">
        <v>111</v>
      </c>
      <c r="B112" s="225" t="s">
        <v>111</v>
      </c>
      <c r="C112" s="228">
        <f>'Transformed 2007'!AB103</f>
        <v>0.84019328209999999</v>
      </c>
      <c r="D112" s="228">
        <f>'Transformed 2010'!AB103</f>
        <v>0.83583333540000004</v>
      </c>
      <c r="E112" s="228">
        <f>'Transformed 2013'!AB103</f>
        <v>0.84887108849999993</v>
      </c>
      <c r="F112" s="228">
        <f>'Transformed 2016'!AB103</f>
        <v>0.84509908099999997</v>
      </c>
      <c r="G112" s="228">
        <f>'Transformed 2019 new'!AB103</f>
        <v>0.83889634369999988</v>
      </c>
      <c r="L112" s="21">
        <v>1</v>
      </c>
      <c r="Q112" s="250">
        <f t="shared" si="13"/>
        <v>0.9948107812893926</v>
      </c>
      <c r="R112" s="250">
        <f t="shared" si="13"/>
        <v>1.015598508156845</v>
      </c>
      <c r="S112" s="250">
        <f t="shared" si="13"/>
        <v>0.99555644249038411</v>
      </c>
      <c r="T112" s="250">
        <f t="shared" si="13"/>
        <v>0.99266034310123674</v>
      </c>
      <c r="U112" s="272">
        <f t="shared" si="14"/>
        <v>0.99845638089754951</v>
      </c>
      <c r="W112" s="239"/>
    </row>
    <row r="113" spans="1:23" s="21" customFormat="1" ht="12.75" x14ac:dyDescent="0.2">
      <c r="A113" s="118" t="s">
        <v>112</v>
      </c>
      <c r="B113" s="225" t="s">
        <v>112</v>
      </c>
      <c r="C113" s="228">
        <f>'Transformed 2007'!AB104</f>
        <v>0.84279890580000005</v>
      </c>
      <c r="D113" s="228">
        <f>'Transformed 2010'!AB104</f>
        <v>0.85534410670000005</v>
      </c>
      <c r="E113" s="228">
        <f>'Transformed 2013'!AB104</f>
        <v>0.86168939779999998</v>
      </c>
      <c r="F113" s="228">
        <f>'Transformed 2016'!AB104</f>
        <v>0.8509175377</v>
      </c>
      <c r="G113" s="228">
        <f>'Transformed 2019 new'!AB104</f>
        <v>0.85772681090000003</v>
      </c>
      <c r="M113" s="21">
        <v>1</v>
      </c>
      <c r="Q113" s="250">
        <f t="shared" si="13"/>
        <v>1.0148851651487276</v>
      </c>
      <c r="R113" s="250">
        <f t="shared" si="13"/>
        <v>1.0074184074576495</v>
      </c>
      <c r="S113" s="250">
        <f t="shared" si="13"/>
        <v>0.98749913817263868</v>
      </c>
      <c r="T113" s="250">
        <f t="shared" si="13"/>
        <v>1.0080022715460835</v>
      </c>
      <c r="U113" s="272">
        <f t="shared" si="14"/>
        <v>1.0177122976753632</v>
      </c>
      <c r="W113" s="239"/>
    </row>
    <row r="114" spans="1:23" s="21" customFormat="1" ht="12.75" x14ac:dyDescent="0.2">
      <c r="A114" s="118" t="s">
        <v>113</v>
      </c>
      <c r="B114" s="225" t="s">
        <v>113</v>
      </c>
      <c r="C114" s="228">
        <f>'Transformed 2007'!AB105</f>
        <v>0.47853442010000002</v>
      </c>
      <c r="D114" s="228">
        <f>'Transformed 2010'!AB105</f>
        <v>0.44370783089999999</v>
      </c>
      <c r="E114" s="228">
        <f>'Transformed 2013'!AB105</f>
        <v>0.38324234010000002</v>
      </c>
      <c r="F114" s="228">
        <f>'Transformed 2016'!AB105</f>
        <v>0.3540771875</v>
      </c>
      <c r="G114" s="228">
        <f>'Transformed 2019 new'!AB105</f>
        <v>0.26462343030000002</v>
      </c>
      <c r="N114" s="21">
        <v>1</v>
      </c>
      <c r="Q114" s="250">
        <f t="shared" si="13"/>
        <v>0.9272223945923842</v>
      </c>
      <c r="R114" s="250">
        <f t="shared" si="13"/>
        <v>0.86372678914105694</v>
      </c>
      <c r="S114" s="250">
        <f t="shared" si="13"/>
        <v>0.9238989288281928</v>
      </c>
      <c r="T114" s="250">
        <f t="shared" si="13"/>
        <v>0.74736085701652277</v>
      </c>
      <c r="U114" s="272">
        <f t="shared" si="14"/>
        <v>0.55298724435475566</v>
      </c>
      <c r="W114" s="239"/>
    </row>
    <row r="115" spans="1:23" s="21" customFormat="1" ht="12.75" x14ac:dyDescent="0.2">
      <c r="A115" s="118" t="s">
        <v>114</v>
      </c>
      <c r="B115" s="225" t="s">
        <v>114</v>
      </c>
      <c r="C115" s="228">
        <f>'Transformed 2007'!AB106</f>
        <v>0.51395514190000002</v>
      </c>
      <c r="D115" s="228">
        <f>'Transformed 2010'!AB106</f>
        <v>0.32488184050000002</v>
      </c>
      <c r="E115" s="228">
        <f>'Transformed 2013'!AB106</f>
        <v>0.54751764609999998</v>
      </c>
      <c r="F115" s="228">
        <f>'Transformed 2016'!AB106</f>
        <v>0.50291471370000007</v>
      </c>
      <c r="G115" s="228">
        <f>'Transformed 2019 new'!AB106</f>
        <v>0.46553170669999999</v>
      </c>
      <c r="K115" s="21">
        <v>1</v>
      </c>
      <c r="Q115" s="250">
        <f t="shared" si="13"/>
        <v>0.63212100437203544</v>
      </c>
      <c r="R115" s="250">
        <f t="shared" si="13"/>
        <v>1.6852823945387614</v>
      </c>
      <c r="S115" s="250">
        <f t="shared" si="13"/>
        <v>0.91853608241175566</v>
      </c>
      <c r="T115" s="250">
        <f t="shared" si="13"/>
        <v>0.92566730306025624</v>
      </c>
      <c r="U115" s="272">
        <f t="shared" si="14"/>
        <v>0.90578275952063192</v>
      </c>
      <c r="W115" s="239"/>
    </row>
    <row r="116" spans="1:23" s="21" customFormat="1" ht="12.75" x14ac:dyDescent="0.2">
      <c r="A116" s="118" t="s">
        <v>115</v>
      </c>
      <c r="B116" s="225" t="s">
        <v>115</v>
      </c>
      <c r="C116" s="228">
        <f>'Transformed 2007'!AB107</f>
        <v>0.39204961279999995</v>
      </c>
      <c r="D116" s="228">
        <f>'Transformed 2010'!AB107</f>
        <v>0.39972383859999999</v>
      </c>
      <c r="E116" s="228">
        <f>'Transformed 2013'!AB107</f>
        <v>0.4542669251</v>
      </c>
      <c r="F116" s="228">
        <f>'Transformed 2016'!AB107</f>
        <v>0.50598746959999996</v>
      </c>
      <c r="G116" s="228">
        <f>'Transformed 2019 new'!AB107</f>
        <v>0.47965609370000001</v>
      </c>
      <c r="K116" s="21">
        <v>1</v>
      </c>
      <c r="Q116" s="250">
        <f t="shared" si="13"/>
        <v>1.019574629203664</v>
      </c>
      <c r="R116" s="250">
        <f t="shared" si="13"/>
        <v>1.1364519231353143</v>
      </c>
      <c r="S116" s="250">
        <f t="shared" si="13"/>
        <v>1.1138549642120972</v>
      </c>
      <c r="T116" s="250">
        <f t="shared" si="13"/>
        <v>0.94796041901825001</v>
      </c>
      <c r="U116" s="272">
        <f t="shared" si="14"/>
        <v>1.2234576391347991</v>
      </c>
      <c r="W116" s="239"/>
    </row>
    <row r="117" spans="1:23" s="21" customFormat="1" ht="12.75" x14ac:dyDescent="0.2">
      <c r="A117" s="118" t="s">
        <v>193</v>
      </c>
      <c r="B117" s="241"/>
      <c r="C117" s="228">
        <f>'Transformed 2007'!AB108</f>
        <v>0.57324502960000001</v>
      </c>
      <c r="D117" s="228">
        <f>'Transformed 2010'!AB108</f>
        <v>0.52956468769999998</v>
      </c>
      <c r="E117" s="228">
        <f>'Transformed 2013'!AB108</f>
        <v>0.47330212839999997</v>
      </c>
      <c r="F117" s="228">
        <f>'Transformed 2016'!AB108</f>
        <v>0.45532345480000003</v>
      </c>
      <c r="G117" s="228">
        <f>'Transformed 2019 new'!AB108</f>
        <v>0.55609031669999998</v>
      </c>
      <c r="O117" s="21">
        <v>1</v>
      </c>
      <c r="Q117" s="250">
        <f t="shared" si="13"/>
        <v>0.9238016212186273</v>
      </c>
      <c r="R117" s="250">
        <f t="shared" si="13"/>
        <v>0.89375696566106211</v>
      </c>
      <c r="S117" s="250">
        <f t="shared" si="13"/>
        <v>0.96201438252395588</v>
      </c>
      <c r="T117" s="250">
        <f t="shared" si="13"/>
        <v>1.2213083047616371</v>
      </c>
      <c r="U117" s="272">
        <f t="shared" si="14"/>
        <v>0.97007438003959623</v>
      </c>
      <c r="W117" s="239"/>
    </row>
    <row r="118" spans="1:23" s="21" customFormat="1" ht="12.75" x14ac:dyDescent="0.2">
      <c r="A118" s="118" t="s">
        <v>116</v>
      </c>
      <c r="B118" s="225" t="s">
        <v>116</v>
      </c>
      <c r="C118" s="228">
        <f>'Transformed 2007'!AB109</f>
        <v>0.85624586300000005</v>
      </c>
      <c r="D118" s="228">
        <f>'Transformed 2010'!AB109</f>
        <v>0.86132100770000009</v>
      </c>
      <c r="E118" s="228">
        <f>'Transformed 2013'!AB109</f>
        <v>0.87656272549999992</v>
      </c>
      <c r="F118" s="228">
        <f>'Transformed 2016'!AB109</f>
        <v>0.8668332324000001</v>
      </c>
      <c r="G118" s="228">
        <f>'Transformed 2019 new'!AB109</f>
        <v>0.86666749330000004</v>
      </c>
      <c r="M118" s="21">
        <v>1</v>
      </c>
      <c r="Q118" s="250">
        <f t="shared" si="13"/>
        <v>1.0059272049294561</v>
      </c>
      <c r="R118" s="250">
        <f t="shared" si="13"/>
        <v>1.0176957460270244</v>
      </c>
      <c r="S118" s="250">
        <f t="shared" si="13"/>
        <v>0.98890040288394643</v>
      </c>
      <c r="T118" s="250">
        <f t="shared" si="13"/>
        <v>0.99980879932401623</v>
      </c>
      <c r="U118" s="272">
        <f t="shared" si="14"/>
        <v>1.0121713058717574</v>
      </c>
      <c r="W118" s="239"/>
    </row>
    <row r="119" spans="1:23" s="21" customFormat="1" ht="12.75" x14ac:dyDescent="0.2">
      <c r="A119" s="118" t="s">
        <v>117</v>
      </c>
      <c r="B119" s="64" t="s">
        <v>117</v>
      </c>
      <c r="C119" s="228">
        <f>'Transformed 2007'!AB110</f>
        <v>0.23335224770000002</v>
      </c>
      <c r="D119" s="228">
        <f>'Transformed 2010'!AB110</f>
        <v>0.2348117146</v>
      </c>
      <c r="E119" s="228">
        <f>'Transformed 2013'!AB110</f>
        <v>0.2435319121</v>
      </c>
      <c r="F119" s="228">
        <f>'Transformed 2016'!AB110</f>
        <v>0.2398997138</v>
      </c>
      <c r="G119" s="228">
        <f>'Transformed 2019 new'!AB110</f>
        <v>0.23215596769999999</v>
      </c>
      <c r="H119" s="21">
        <v>1</v>
      </c>
      <c r="Q119" s="250">
        <f t="shared" si="13"/>
        <v>1.0062543511553241</v>
      </c>
      <c r="R119" s="250">
        <f t="shared" si="13"/>
        <v>1.0371369780884008</v>
      </c>
      <c r="S119" s="250">
        <f t="shared" si="13"/>
        <v>0.98508532919287994</v>
      </c>
      <c r="T119" s="250">
        <f t="shared" si="13"/>
        <v>0.96772090313348258</v>
      </c>
      <c r="U119" s="272">
        <f t="shared" si="14"/>
        <v>0.99487350127632812</v>
      </c>
      <c r="W119" s="239"/>
    </row>
    <row r="120" spans="1:23" s="21" customFormat="1" ht="12.75" x14ac:dyDescent="0.2">
      <c r="A120" s="118" t="s">
        <v>118</v>
      </c>
      <c r="B120" s="225" t="s">
        <v>118</v>
      </c>
      <c r="C120" s="228">
        <f>'Transformed 2007'!AB111</f>
        <v>0.34224848340000003</v>
      </c>
      <c r="D120" s="228">
        <f>'Transformed 2010'!AB111</f>
        <v>0.4126361382</v>
      </c>
      <c r="E120" s="228">
        <f>'Transformed 2013'!AB111</f>
        <v>0.40787561230000002</v>
      </c>
      <c r="F120" s="228">
        <f>'Transformed 2016'!AB111</f>
        <v>0.38870799180000004</v>
      </c>
      <c r="G120" s="228">
        <f>'Transformed 2019 new'!AB111</f>
        <v>0.3478474741</v>
      </c>
      <c r="I120" s="21">
        <v>1</v>
      </c>
      <c r="Q120" s="250">
        <f t="shared" si="13"/>
        <v>1.2056624301172871</v>
      </c>
      <c r="R120" s="250">
        <f t="shared" si="13"/>
        <v>0.98846313868492874</v>
      </c>
      <c r="S120" s="250">
        <f t="shared" si="13"/>
        <v>0.95300621090848192</v>
      </c>
      <c r="T120" s="250">
        <f t="shared" si="13"/>
        <v>0.89488119986731895</v>
      </c>
      <c r="U120" s="272">
        <f t="shared" si="14"/>
        <v>1.0163594317332771</v>
      </c>
      <c r="W120" s="239"/>
    </row>
    <row r="121" spans="1:23" s="21" customFormat="1" ht="12.75" x14ac:dyDescent="0.2">
      <c r="A121" s="118" t="s">
        <v>119</v>
      </c>
      <c r="B121" s="225" t="s">
        <v>119</v>
      </c>
      <c r="C121" s="228">
        <f>'Transformed 2007'!AB112</f>
        <v>0.68853532930000005</v>
      </c>
      <c r="D121" s="228">
        <f>'Transformed 2010'!AB112</f>
        <v>0.685930182</v>
      </c>
      <c r="E121" s="228">
        <f>'Transformed 2013'!AB112</f>
        <v>0.6803326932</v>
      </c>
      <c r="F121" s="228">
        <f>'Transformed 2016'!AB112</f>
        <v>0.68579905460000001</v>
      </c>
      <c r="G121" s="228">
        <f>'Transformed 2019 new'!AB112</f>
        <v>0.68557649870000004</v>
      </c>
      <c r="N121" s="21">
        <v>1</v>
      </c>
      <c r="Q121" s="250">
        <f t="shared" si="13"/>
        <v>0.99621639269745454</v>
      </c>
      <c r="R121" s="250">
        <f t="shared" si="13"/>
        <v>0.99183956480282132</v>
      </c>
      <c r="S121" s="250">
        <f t="shared" si="13"/>
        <v>1.0080348356835367</v>
      </c>
      <c r="T121" s="250">
        <f t="shared" si="13"/>
        <v>0.999675479430152</v>
      </c>
      <c r="U121" s="272">
        <f t="shared" si="14"/>
        <v>0.99570271782130904</v>
      </c>
      <c r="W121" s="239"/>
    </row>
    <row r="122" spans="1:23" s="21" customFormat="1" ht="12.75" x14ac:dyDescent="0.2">
      <c r="A122" s="118" t="s">
        <v>120</v>
      </c>
      <c r="B122" s="266" t="s">
        <v>120</v>
      </c>
      <c r="C122" s="228"/>
      <c r="D122" s="228"/>
      <c r="E122" s="228"/>
      <c r="F122" s="228"/>
      <c r="G122" s="228"/>
      <c r="J122" s="21">
        <v>1</v>
      </c>
      <c r="Q122" s="239"/>
      <c r="R122" s="239"/>
      <c r="S122" s="239"/>
      <c r="T122" s="239"/>
      <c r="U122" s="273"/>
      <c r="W122" s="276" t="s">
        <v>681</v>
      </c>
    </row>
    <row r="123" spans="1:23" s="21" customFormat="1" ht="12.75" x14ac:dyDescent="0.2">
      <c r="A123" s="118" t="s">
        <v>121</v>
      </c>
      <c r="B123" s="225" t="s">
        <v>121</v>
      </c>
      <c r="C123" s="228">
        <f>'Transformed 2007'!AB114</f>
        <v>0.54207872690000003</v>
      </c>
      <c r="D123" s="228">
        <f>'Transformed 2010'!AB114</f>
        <v>0.57179615179999999</v>
      </c>
      <c r="E123" s="228">
        <f>'Transformed 2013'!AB114</f>
        <v>0.54267802409999999</v>
      </c>
      <c r="F123" s="228">
        <f>'Transformed 2016'!AB114</f>
        <v>0.54217591619999994</v>
      </c>
      <c r="G123" s="228">
        <f>'Transformed 2019 new'!AB114</f>
        <v>0.55120007940000004</v>
      </c>
      <c r="N123" s="21">
        <v>1</v>
      </c>
      <c r="Q123" s="250">
        <f t="shared" si="13"/>
        <v>1.0548212343065846</v>
      </c>
      <c r="R123" s="250">
        <f t="shared" si="13"/>
        <v>0.94907603416298469</v>
      </c>
      <c r="S123" s="250">
        <f t="shared" si="13"/>
        <v>0.99907475910631771</v>
      </c>
      <c r="T123" s="250">
        <f t="shared" si="13"/>
        <v>1.0166443453690246</v>
      </c>
      <c r="U123" s="272">
        <f t="shared" si="14"/>
        <v>1.0168266195431843</v>
      </c>
      <c r="W123" s="239"/>
    </row>
    <row r="124" spans="1:23" s="21" customFormat="1" ht="12.75" x14ac:dyDescent="0.2">
      <c r="A124" s="118" t="s">
        <v>122</v>
      </c>
      <c r="B124" s="225" t="s">
        <v>122</v>
      </c>
      <c r="C124" s="228">
        <f>'Transformed 2007'!AB115</f>
        <v>0.66048357710000005</v>
      </c>
      <c r="D124" s="228">
        <f>'Transformed 2010'!AB115</f>
        <v>0.66569141060000003</v>
      </c>
      <c r="E124" s="228">
        <f>'Transformed 2013'!AB115</f>
        <v>0.66919539260000005</v>
      </c>
      <c r="F124" s="228">
        <f>'Transformed 2016'!AB115</f>
        <v>0.66876138149999997</v>
      </c>
      <c r="G124" s="228">
        <f>'Transformed 2019 new'!AB115</f>
        <v>0.67613721069999999</v>
      </c>
      <c r="N124" s="21">
        <v>1</v>
      </c>
      <c r="Q124" s="250">
        <f t="shared" si="13"/>
        <v>1.0078848796254194</v>
      </c>
      <c r="R124" s="250">
        <f t="shared" si="13"/>
        <v>1.0052636731437496</v>
      </c>
      <c r="S124" s="250">
        <f t="shared" si="13"/>
        <v>0.99935144338290516</v>
      </c>
      <c r="T124" s="250">
        <f t="shared" si="13"/>
        <v>1.0110290896036138</v>
      </c>
      <c r="U124" s="272">
        <f t="shared" si="14"/>
        <v>1.0237002616609041</v>
      </c>
      <c r="W124" s="239"/>
    </row>
    <row r="125" spans="1:23" s="21" customFormat="1" ht="12.75" x14ac:dyDescent="0.2">
      <c r="A125" s="118" t="s">
        <v>123</v>
      </c>
      <c r="B125" s="225" t="s">
        <v>123</v>
      </c>
      <c r="C125" s="228">
        <f>'Transformed 2007'!AB116</f>
        <v>0.4828359203</v>
      </c>
      <c r="D125" s="228">
        <f>'Transformed 2010'!AB116</f>
        <v>0.51565674640000003</v>
      </c>
      <c r="E125" s="228">
        <f>'Transformed 2013'!AB116</f>
        <v>0.53503393380000008</v>
      </c>
      <c r="F125" s="228">
        <f>'Transformed 2016'!AB116</f>
        <v>0.53190433390000003</v>
      </c>
      <c r="G125" s="228">
        <f>'Transformed 2019 new'!AB116</f>
        <v>0.48705678139999997</v>
      </c>
      <c r="J125" s="21">
        <v>1</v>
      </c>
      <c r="Q125" s="250">
        <f t="shared" si="13"/>
        <v>1.0679751127041408</v>
      </c>
      <c r="R125" s="250">
        <f t="shared" si="13"/>
        <v>1.0375776861939259</v>
      </c>
      <c r="S125" s="250">
        <f t="shared" si="13"/>
        <v>0.99415065157125171</v>
      </c>
      <c r="T125" s="250">
        <f t="shared" si="13"/>
        <v>0.9156849274545833</v>
      </c>
      <c r="U125" s="272">
        <f t="shared" si="14"/>
        <v>1.0087418125341161</v>
      </c>
      <c r="W125" s="239"/>
    </row>
    <row r="126" spans="1:23" s="21" customFormat="1" ht="12.75" x14ac:dyDescent="0.2">
      <c r="A126" s="118" t="s">
        <v>124</v>
      </c>
      <c r="B126" s="225" t="s">
        <v>124</v>
      </c>
      <c r="C126" s="228">
        <f>'Transformed 2007'!AB117</f>
        <v>0.77948347930000006</v>
      </c>
      <c r="D126" s="228">
        <f>'Transformed 2010'!AB117</f>
        <v>0.80236403420000002</v>
      </c>
      <c r="E126" s="228">
        <f>'Transformed 2013'!AB117</f>
        <v>0.79984826520000007</v>
      </c>
      <c r="F126" s="228">
        <f>'Transformed 2016'!AB117</f>
        <v>0.70673183819999996</v>
      </c>
      <c r="G126" s="228">
        <f>'Transformed 2019 new'!AB117</f>
        <v>0.668785615</v>
      </c>
      <c r="L126" s="21">
        <v>1</v>
      </c>
      <c r="Q126" s="250">
        <f t="shared" si="13"/>
        <v>1.0293534827967712</v>
      </c>
      <c r="R126" s="250">
        <f t="shared" si="13"/>
        <v>0.99686455412659625</v>
      </c>
      <c r="S126" s="250">
        <f t="shared" si="13"/>
        <v>0.88358238549568324</v>
      </c>
      <c r="T126" s="250">
        <f t="shared" si="13"/>
        <v>0.94630746607278016</v>
      </c>
      <c r="U126" s="272">
        <f t="shared" si="14"/>
        <v>0.85798561837460607</v>
      </c>
      <c r="W126" s="239"/>
    </row>
    <row r="127" spans="1:23" s="21" customFormat="1" ht="12.75" x14ac:dyDescent="0.2">
      <c r="A127" s="118" t="s">
        <v>125</v>
      </c>
      <c r="B127" s="225" t="s">
        <v>125</v>
      </c>
      <c r="C127" s="228">
        <f>'Transformed 2007'!AB118</f>
        <v>0.82448210570000002</v>
      </c>
      <c r="D127" s="228">
        <f>'Transformed 2010'!AB118</f>
        <v>0.8115996808999999</v>
      </c>
      <c r="E127" s="228">
        <f>'Transformed 2013'!AB118</f>
        <v>0.80556372980000002</v>
      </c>
      <c r="F127" s="228">
        <f>'Transformed 2016'!AB118</f>
        <v>0.81448610639999997</v>
      </c>
      <c r="G127" s="228">
        <f>'Transformed 2019 new'!AB118</f>
        <v>0.8218721833</v>
      </c>
      <c r="L127" s="21">
        <v>1</v>
      </c>
      <c r="Q127" s="250">
        <f t="shared" si="13"/>
        <v>0.98437513111450403</v>
      </c>
      <c r="R127" s="250">
        <f t="shared" si="13"/>
        <v>0.99256289616414528</v>
      </c>
      <c r="S127" s="250">
        <f t="shared" si="13"/>
        <v>1.0110759413190253</v>
      </c>
      <c r="T127" s="250">
        <f t="shared" si="13"/>
        <v>1.0090683890639291</v>
      </c>
      <c r="U127" s="272">
        <f t="shared" si="14"/>
        <v>0.99683447053373686</v>
      </c>
      <c r="W127" s="239"/>
    </row>
    <row r="128" spans="1:23" s="21" customFormat="1" ht="12.75" x14ac:dyDescent="0.2">
      <c r="A128" s="118" t="s">
        <v>126</v>
      </c>
      <c r="B128" s="225" t="s">
        <v>126</v>
      </c>
      <c r="C128" s="228">
        <f>'Transformed 2007'!AB119</f>
        <v>0.19751030540000003</v>
      </c>
      <c r="D128" s="228">
        <f>'Transformed 2010'!AB119</f>
        <v>0.20047329999999999</v>
      </c>
      <c r="E128" s="228">
        <f>'Transformed 2013'!AB119</f>
        <v>0.20390736249999999</v>
      </c>
      <c r="F128" s="228">
        <f>'Transformed 2016'!AB119</f>
        <v>0.18290009830000001</v>
      </c>
      <c r="G128" s="228">
        <f>'Transformed 2019 new'!AB119</f>
        <v>0.1689848213</v>
      </c>
      <c r="H128" s="21">
        <v>1</v>
      </c>
      <c r="Q128" s="250">
        <f t="shared" si="13"/>
        <v>1.0150017215253617</v>
      </c>
      <c r="R128" s="250">
        <f t="shared" si="13"/>
        <v>1.0171297748877282</v>
      </c>
      <c r="S128" s="250">
        <f t="shared" si="13"/>
        <v>0.89697643114774739</v>
      </c>
      <c r="T128" s="250">
        <f t="shared" si="13"/>
        <v>0.92391870136026055</v>
      </c>
      <c r="U128" s="272">
        <f t="shared" si="14"/>
        <v>0.85557470511612088</v>
      </c>
      <c r="W128" s="239"/>
    </row>
    <row r="129" spans="1:23" s="21" customFormat="1" ht="12.75" x14ac:dyDescent="0.2">
      <c r="A129" s="118" t="s">
        <v>127</v>
      </c>
      <c r="B129" s="225" t="s">
        <v>127</v>
      </c>
      <c r="C129" s="228">
        <f>'Transformed 2007'!AB120</f>
        <v>0.61472314309999998</v>
      </c>
      <c r="D129" s="228">
        <f>'Transformed 2010'!AB120</f>
        <v>0.64076085770000002</v>
      </c>
      <c r="E129" s="228">
        <f>'Transformed 2013'!AB120</f>
        <v>0.62682721110000006</v>
      </c>
      <c r="F129" s="228">
        <f>'Transformed 2016'!AB120</f>
        <v>0.6759761863</v>
      </c>
      <c r="G129" s="228">
        <f>'Transformed 2019 new'!AB120</f>
        <v>0.65983485720000001</v>
      </c>
      <c r="L129" s="21">
        <v>1</v>
      </c>
      <c r="Q129" s="250">
        <f t="shared" si="13"/>
        <v>1.042356815246444</v>
      </c>
      <c r="R129" s="250">
        <f t="shared" si="13"/>
        <v>0.97825452907655042</v>
      </c>
      <c r="S129" s="250">
        <f t="shared" si="13"/>
        <v>1.0784091282727657</v>
      </c>
      <c r="T129" s="250">
        <f t="shared" si="13"/>
        <v>0.97612145305243569</v>
      </c>
      <c r="U129" s="272">
        <f t="shared" si="14"/>
        <v>1.073385416843923</v>
      </c>
      <c r="W129" s="239"/>
    </row>
    <row r="130" spans="1:23" s="21" customFormat="1" ht="12.75" x14ac:dyDescent="0.2">
      <c r="A130" s="118" t="s">
        <v>194</v>
      </c>
      <c r="B130" s="225" t="s">
        <v>128</v>
      </c>
      <c r="C130" s="228">
        <f>'Transformed 2007'!AB121</f>
        <v>0.3289820175</v>
      </c>
      <c r="D130" s="228">
        <f>'Transformed 2010'!AB121</f>
        <v>0.3263914275</v>
      </c>
      <c r="E130" s="228">
        <f>'Transformed 2013'!AB121</f>
        <v>0.29863711879999999</v>
      </c>
      <c r="F130" s="228">
        <f>'Transformed 2016'!AB121</f>
        <v>0.27834138580000001</v>
      </c>
      <c r="G130" s="228">
        <f>'Transformed 2019 new'!AB121</f>
        <v>0.28125271460000001</v>
      </c>
      <c r="O130" s="21">
        <v>1</v>
      </c>
      <c r="Q130" s="250">
        <f t="shared" si="13"/>
        <v>0.99212543585304014</v>
      </c>
      <c r="R130" s="250">
        <f t="shared" si="13"/>
        <v>0.91496618366301907</v>
      </c>
      <c r="S130" s="250">
        <f t="shared" si="13"/>
        <v>0.93203881325418148</v>
      </c>
      <c r="T130" s="250">
        <f t="shared" si="13"/>
        <v>1.0104595613463385</v>
      </c>
      <c r="U130" s="272">
        <f t="shared" si="14"/>
        <v>0.85491820111413841</v>
      </c>
      <c r="W130" s="239"/>
    </row>
    <row r="131" spans="1:23" s="21" customFormat="1" ht="12.75" x14ac:dyDescent="0.2">
      <c r="A131" s="118" t="s">
        <v>129</v>
      </c>
      <c r="B131" s="225" t="s">
        <v>129</v>
      </c>
      <c r="C131" s="228">
        <f>'Transformed 2007'!AB122</f>
        <v>0.2376364956</v>
      </c>
      <c r="D131" s="228">
        <f>'Transformed 2010'!AB122</f>
        <v>0.24048182870000001</v>
      </c>
      <c r="E131" s="228">
        <f>'Transformed 2013'!AB122</f>
        <v>0.2536889806</v>
      </c>
      <c r="F131" s="228">
        <f>'Transformed 2016'!AB122</f>
        <v>0.2586001201</v>
      </c>
      <c r="G131" s="228">
        <f>'Transformed 2019 new'!AB122</f>
        <v>0.26817292589999997</v>
      </c>
      <c r="K131" s="21">
        <v>1</v>
      </c>
      <c r="Q131" s="250">
        <f t="shared" si="13"/>
        <v>1.0119734685230732</v>
      </c>
      <c r="R131" s="250">
        <f t="shared" si="13"/>
        <v>1.0549195420352357</v>
      </c>
      <c r="S131" s="250">
        <f t="shared" si="13"/>
        <v>1.0193588995800473</v>
      </c>
      <c r="T131" s="250">
        <f t="shared" si="13"/>
        <v>1.0370177933262297</v>
      </c>
      <c r="U131" s="272">
        <f t="shared" si="14"/>
        <v>1.128500591724767</v>
      </c>
      <c r="W131" s="239"/>
    </row>
    <row r="132" spans="1:23" s="21" customFormat="1" ht="12.75" x14ac:dyDescent="0.2">
      <c r="A132" s="118" t="s">
        <v>130</v>
      </c>
      <c r="B132" s="225" t="s">
        <v>130</v>
      </c>
      <c r="C132" s="228">
        <f>'Transformed 2007'!AB123</f>
        <v>0.101282021</v>
      </c>
      <c r="D132" s="228">
        <f>'Transformed 2010'!AB123</f>
        <v>9.3873128399999992E-2</v>
      </c>
      <c r="E132" s="228">
        <f>'Transformed 2013'!AB123</f>
        <v>8.3246406100000003E-2</v>
      </c>
      <c r="F132" s="228">
        <f>'Transformed 2016'!AB123</f>
        <v>9.4325896699999981E-2</v>
      </c>
      <c r="G132" s="228">
        <f>'Transformed 2019 new'!AB123</f>
        <v>0.10183606910000001</v>
      </c>
      <c r="H132" s="21">
        <v>1</v>
      </c>
      <c r="Q132" s="250">
        <f t="shared" ref="Q132:T165" si="15">D132/C132</f>
        <v>0.92684888663507214</v>
      </c>
      <c r="R132" s="250">
        <f t="shared" si="15"/>
        <v>0.8867969728811127</v>
      </c>
      <c r="S132" s="250">
        <f t="shared" si="15"/>
        <v>1.1330927197828902</v>
      </c>
      <c r="T132" s="250">
        <f t="shared" si="15"/>
        <v>1.079619411664708</v>
      </c>
      <c r="U132" s="272">
        <f t="shared" ref="U132:U165" si="16">G132/C132</f>
        <v>1.0054703499646793</v>
      </c>
      <c r="W132" s="239"/>
    </row>
    <row r="133" spans="1:23" s="21" customFormat="1" ht="12.75" x14ac:dyDescent="0.2">
      <c r="A133" s="118" t="s">
        <v>131</v>
      </c>
      <c r="B133" s="225" t="s">
        <v>131</v>
      </c>
      <c r="C133" s="228">
        <f>'Transformed 2007'!AB124</f>
        <v>0.58495998029999996</v>
      </c>
      <c r="D133" s="228">
        <f>'Transformed 2010'!AB124</f>
        <v>0.57802215030000004</v>
      </c>
      <c r="E133" s="228">
        <f>'Transformed 2013'!AB124</f>
        <v>0.62327562879999998</v>
      </c>
      <c r="F133" s="228">
        <f>'Transformed 2016'!AB124</f>
        <v>0.64910926690000004</v>
      </c>
      <c r="G133" s="228">
        <f>'Transformed 2019 new'!AB124</f>
        <v>0.64615715429999998</v>
      </c>
      <c r="K133" s="21">
        <v>1</v>
      </c>
      <c r="Q133" s="250">
        <f t="shared" si="15"/>
        <v>0.9881396501749713</v>
      </c>
      <c r="R133" s="250">
        <f t="shared" si="15"/>
        <v>1.0782902151353766</v>
      </c>
      <c r="S133" s="250">
        <f t="shared" si="15"/>
        <v>1.0414481762262033</v>
      </c>
      <c r="T133" s="250">
        <f t="shared" si="15"/>
        <v>0.99545205599344055</v>
      </c>
      <c r="U133" s="272">
        <f t="shared" si="16"/>
        <v>1.1046177107169191</v>
      </c>
      <c r="W133" s="239"/>
    </row>
    <row r="134" spans="1:23" s="21" customFormat="1" ht="12.75" x14ac:dyDescent="0.2">
      <c r="A134" s="118" t="s">
        <v>132</v>
      </c>
      <c r="B134" s="225" t="s">
        <v>132</v>
      </c>
      <c r="C134" s="228">
        <f>'Transformed 2007'!AB125</f>
        <v>0.60701014269999998</v>
      </c>
      <c r="D134" s="228">
        <f>'Transformed 2010'!AB125</f>
        <v>0.6010800127</v>
      </c>
      <c r="E134" s="228">
        <f>'Transformed 2013'!AB125</f>
        <v>0.53778537400000004</v>
      </c>
      <c r="F134" s="228">
        <f>'Transformed 2016'!AB125</f>
        <v>0.48400292410000001</v>
      </c>
      <c r="G134" s="228">
        <f>'Transformed 2019 new'!AB125</f>
        <v>0.43336883969999995</v>
      </c>
      <c r="O134" s="21">
        <v>1</v>
      </c>
      <c r="Q134" s="250">
        <f t="shared" si="15"/>
        <v>0.99023059157854831</v>
      </c>
      <c r="R134" s="250">
        <f t="shared" si="15"/>
        <v>0.89469848046404699</v>
      </c>
      <c r="S134" s="250">
        <f t="shared" si="15"/>
        <v>0.89999272479284642</v>
      </c>
      <c r="T134" s="250">
        <f t="shared" si="15"/>
        <v>0.89538475517652338</v>
      </c>
      <c r="U134" s="272">
        <f t="shared" si="16"/>
        <v>0.71394003034671194</v>
      </c>
      <c r="W134" s="239"/>
    </row>
    <row r="135" spans="1:23" s="21" customFormat="1" ht="12.75" x14ac:dyDescent="0.2">
      <c r="A135" s="118" t="s">
        <v>133</v>
      </c>
      <c r="B135" s="225" t="s">
        <v>133</v>
      </c>
      <c r="C135" s="228">
        <f>'Transformed 2007'!AB126</f>
        <v>0.48620754290000001</v>
      </c>
      <c r="D135" s="228">
        <f>'Transformed 2010'!AB126</f>
        <v>0.49227501900000004</v>
      </c>
      <c r="E135" s="228">
        <f>'Transformed 2013'!AB126</f>
        <v>0.49538240760000002</v>
      </c>
      <c r="F135" s="228">
        <f>'Transformed 2016'!AB126</f>
        <v>0.53636102409999997</v>
      </c>
      <c r="G135" s="228">
        <f>'Transformed 2019 new'!AB126</f>
        <v>0.5712915556</v>
      </c>
      <c r="K135" s="21">
        <v>1</v>
      </c>
      <c r="Q135" s="250">
        <f t="shared" si="15"/>
        <v>1.0124791895736753</v>
      </c>
      <c r="R135" s="250">
        <f t="shared" si="15"/>
        <v>1.0063123020264411</v>
      </c>
      <c r="S135" s="250">
        <f t="shared" si="15"/>
        <v>1.0827211783691124</v>
      </c>
      <c r="T135" s="250">
        <f t="shared" si="15"/>
        <v>1.0651250369256651</v>
      </c>
      <c r="U135" s="272">
        <f t="shared" si="16"/>
        <v>1.1749952544802447</v>
      </c>
      <c r="W135" s="239"/>
    </row>
    <row r="136" spans="1:23" s="21" customFormat="1" ht="12.75" x14ac:dyDescent="0.2">
      <c r="A136" s="118" t="s">
        <v>134</v>
      </c>
      <c r="B136" s="225" t="s">
        <v>134</v>
      </c>
      <c r="C136" s="228">
        <f>'Transformed 2007'!AB127</f>
        <v>0.51090618220000006</v>
      </c>
      <c r="D136" s="228">
        <f>'Transformed 2010'!AB127</f>
        <v>0.50465837420000004</v>
      </c>
      <c r="E136" s="228">
        <f>'Transformed 2013'!AB127</f>
        <v>0.47897226049999997</v>
      </c>
      <c r="F136" s="228">
        <f>'Transformed 2016'!AB127</f>
        <v>0.48986321070000005</v>
      </c>
      <c r="G136" s="228">
        <f>'Transformed 2019 new'!AB127</f>
        <v>0.516582608</v>
      </c>
      <c r="K136" s="21">
        <v>1</v>
      </c>
      <c r="Q136" s="250">
        <f t="shared" si="15"/>
        <v>0.98777112468458206</v>
      </c>
      <c r="R136" s="250">
        <f t="shared" si="15"/>
        <v>0.9491019766773543</v>
      </c>
      <c r="S136" s="250">
        <f t="shared" si="15"/>
        <v>1.0227381648127827</v>
      </c>
      <c r="T136" s="250">
        <f t="shared" si="15"/>
        <v>1.0545446090181354</v>
      </c>
      <c r="U136" s="272">
        <f t="shared" si="16"/>
        <v>1.0111105052116551</v>
      </c>
      <c r="W136" s="239"/>
    </row>
    <row r="137" spans="1:23" s="21" customFormat="1" ht="12.75" x14ac:dyDescent="0.2">
      <c r="A137" s="118" t="s">
        <v>135</v>
      </c>
      <c r="B137" s="225" t="s">
        <v>135</v>
      </c>
      <c r="C137" s="228">
        <f>'Transformed 2007'!AB128</f>
        <v>0.41142579810000002</v>
      </c>
      <c r="D137" s="228">
        <f>'Transformed 2010'!AB128</f>
        <v>0.42921052859999997</v>
      </c>
      <c r="E137" s="228">
        <f>'Transformed 2013'!AB128</f>
        <v>0.46250308400000001</v>
      </c>
      <c r="F137" s="228">
        <f>'Transformed 2016'!AB128</f>
        <v>0.4481562147</v>
      </c>
      <c r="G137" s="228">
        <f>'Transformed 2019 new'!AB128</f>
        <v>0.42866008510000003</v>
      </c>
      <c r="J137" s="21">
        <v>1</v>
      </c>
      <c r="Q137" s="250">
        <f t="shared" si="15"/>
        <v>1.0432270669027839</v>
      </c>
      <c r="R137" s="250">
        <f t="shared" si="15"/>
        <v>1.0775669588269277</v>
      </c>
      <c r="S137" s="250">
        <f t="shared" si="15"/>
        <v>0.96897994889910832</v>
      </c>
      <c r="T137" s="250">
        <f t="shared" si="15"/>
        <v>0.95649702277798188</v>
      </c>
      <c r="U137" s="272">
        <f t="shared" si="16"/>
        <v>1.0418891743774683</v>
      </c>
      <c r="W137" s="239"/>
    </row>
    <row r="138" spans="1:23" s="21" customFormat="1" ht="12.75" x14ac:dyDescent="0.2">
      <c r="A138" s="118" t="s">
        <v>178</v>
      </c>
      <c r="B138" s="226" t="s">
        <v>136</v>
      </c>
      <c r="C138" s="228">
        <f>'Transformed 2007'!AB129</f>
        <v>0.7630465287999999</v>
      </c>
      <c r="D138" s="228">
        <f>'Transformed 2010'!AB129</f>
        <v>0.77210441369999994</v>
      </c>
      <c r="E138" s="228">
        <f>'Transformed 2013'!AB129</f>
        <v>0.76958151389999996</v>
      </c>
      <c r="F138" s="228">
        <f>'Transformed 2016'!AB129</f>
        <v>0.76773399689999999</v>
      </c>
      <c r="G138" s="228">
        <f>'Transformed 2019 new'!AB129</f>
        <v>0.75848864650000003</v>
      </c>
      <c r="L138" s="21">
        <v>1</v>
      </c>
      <c r="Q138" s="250">
        <f t="shared" si="15"/>
        <v>1.0118706848902712</v>
      </c>
      <c r="R138" s="250">
        <f t="shared" si="15"/>
        <v>0.99673243701857628</v>
      </c>
      <c r="S138" s="250">
        <f t="shared" si="15"/>
        <v>0.99759932253227168</v>
      </c>
      <c r="T138" s="250">
        <f t="shared" si="15"/>
        <v>0.98795761235358681</v>
      </c>
      <c r="U138" s="272">
        <f t="shared" si="16"/>
        <v>0.99402673083754434</v>
      </c>
      <c r="W138" s="239"/>
    </row>
    <row r="139" spans="1:23" s="21" customFormat="1" ht="12.75" x14ac:dyDescent="0.2">
      <c r="A139" s="118" t="s">
        <v>137</v>
      </c>
      <c r="B139" s="225" t="s">
        <v>137</v>
      </c>
      <c r="C139" s="228">
        <f>'Transformed 2007'!AB130</f>
        <v>0.77520827339999998</v>
      </c>
      <c r="D139" s="228">
        <f>'Transformed 2010'!AB130</f>
        <v>0.79593131490000002</v>
      </c>
      <c r="E139" s="228">
        <f>'Transformed 2013'!AB130</f>
        <v>0.78721594240000003</v>
      </c>
      <c r="F139" s="228">
        <f>'Transformed 2016'!AB130</f>
        <v>0.78758926009999997</v>
      </c>
      <c r="G139" s="228">
        <f>'Transformed 2019 new'!AB130</f>
        <v>0.75694043919999998</v>
      </c>
      <c r="L139" s="21">
        <v>1</v>
      </c>
      <c r="Q139" s="250">
        <f t="shared" si="15"/>
        <v>1.0267322243725683</v>
      </c>
      <c r="R139" s="250">
        <f t="shared" si="15"/>
        <v>0.98905009472947425</v>
      </c>
      <c r="S139" s="250">
        <f t="shared" si="15"/>
        <v>1.0004742252791041</v>
      </c>
      <c r="T139" s="250">
        <f t="shared" si="15"/>
        <v>0.96108527318400905</v>
      </c>
      <c r="U139" s="272">
        <f t="shared" si="16"/>
        <v>0.97643493390507974</v>
      </c>
      <c r="W139" s="239"/>
    </row>
    <row r="140" spans="1:23" s="21" customFormat="1" ht="12.75" x14ac:dyDescent="0.2">
      <c r="A140" s="118" t="s">
        <v>138</v>
      </c>
      <c r="B140" s="225" t="s">
        <v>138</v>
      </c>
      <c r="C140" s="228">
        <f>'Transformed 2007'!AB131</f>
        <v>0.70742943950000003</v>
      </c>
      <c r="D140" s="228">
        <f>'Transformed 2010'!AB131</f>
        <v>0.7047108903</v>
      </c>
      <c r="E140" s="228">
        <f>'Transformed 2013'!AB131</f>
        <v>0.69955375360000005</v>
      </c>
      <c r="F140" s="228">
        <f>'Transformed 2016'!AB131</f>
        <v>0.6935028017</v>
      </c>
      <c r="G140" s="228">
        <f>'Transformed 2019 new'!AB131</f>
        <v>0.67953464009999998</v>
      </c>
      <c r="K140" s="21">
        <v>1</v>
      </c>
      <c r="Q140" s="250">
        <f t="shared" si="15"/>
        <v>0.99615714437623426</v>
      </c>
      <c r="R140" s="250">
        <f t="shared" si="15"/>
        <v>0.99268191144626061</v>
      </c>
      <c r="S140" s="250">
        <f t="shared" si="15"/>
        <v>0.9913502688408703</v>
      </c>
      <c r="T140" s="250">
        <f t="shared" si="15"/>
        <v>0.97985853616487262</v>
      </c>
      <c r="U140" s="272">
        <f t="shared" si="16"/>
        <v>0.96056878913646049</v>
      </c>
      <c r="W140" s="239"/>
    </row>
    <row r="141" spans="1:23" s="21" customFormat="1" ht="12.75" x14ac:dyDescent="0.2">
      <c r="A141" s="118" t="s">
        <v>139</v>
      </c>
      <c r="B141" s="266" t="s">
        <v>139</v>
      </c>
      <c r="C141" s="267"/>
      <c r="D141" s="267"/>
      <c r="E141" s="238"/>
      <c r="F141" s="238"/>
      <c r="G141" s="238"/>
      <c r="K141" s="21">
        <v>1</v>
      </c>
      <c r="Q141" s="239"/>
      <c r="R141" s="239"/>
      <c r="S141" s="239"/>
      <c r="T141" s="239"/>
      <c r="U141" s="273"/>
      <c r="W141" s="276" t="s">
        <v>682</v>
      </c>
    </row>
    <row r="142" spans="1:23" s="21" customFormat="1" ht="12.75" x14ac:dyDescent="0.2">
      <c r="A142" s="118" t="s">
        <v>140</v>
      </c>
      <c r="B142" s="225" t="s">
        <v>140</v>
      </c>
      <c r="C142" s="228">
        <f>'Transformed 2007'!AB133</f>
        <v>0.80501601889999996</v>
      </c>
      <c r="D142" s="228">
        <f>'Transformed 2010'!AB133</f>
        <v>0.8140843968</v>
      </c>
      <c r="E142" s="228">
        <f>'Transformed 2013'!AB133</f>
        <v>0.79144451570000007</v>
      </c>
      <c r="F142" s="228">
        <f>'Transformed 2016'!AB133</f>
        <v>0.78310215569999997</v>
      </c>
      <c r="G142" s="228">
        <f>'Transformed 2019 new'!AB133</f>
        <v>0.79672589250000003</v>
      </c>
      <c r="L142" s="21">
        <v>1</v>
      </c>
      <c r="Q142" s="250">
        <f t="shared" si="15"/>
        <v>1.0112648415523351</v>
      </c>
      <c r="R142" s="250">
        <f t="shared" si="15"/>
        <v>0.97218976166477</v>
      </c>
      <c r="S142" s="250">
        <f t="shared" si="15"/>
        <v>0.98945932426782734</v>
      </c>
      <c r="T142" s="250">
        <f t="shared" si="15"/>
        <v>1.0173971386757608</v>
      </c>
      <c r="U142" s="272">
        <f t="shared" si="16"/>
        <v>0.9897019112596942</v>
      </c>
      <c r="W142" s="239"/>
    </row>
    <row r="143" spans="1:23" s="21" customFormat="1" ht="12.75" x14ac:dyDescent="0.2">
      <c r="A143" s="118" t="s">
        <v>141</v>
      </c>
      <c r="B143" s="225" t="s">
        <v>141</v>
      </c>
      <c r="C143" s="228">
        <f>'Transformed 2007'!AB134</f>
        <v>0.41846555210000003</v>
      </c>
      <c r="D143" s="228">
        <f>'Transformed 2010'!AB134</f>
        <v>0.41653589179999995</v>
      </c>
      <c r="E143" s="228">
        <f>'Transformed 2013'!AB134</f>
        <v>0.42941705419999998</v>
      </c>
      <c r="F143" s="228">
        <f>'Transformed 2016'!AB134</f>
        <v>0.55691798430000006</v>
      </c>
      <c r="G143" s="228">
        <f>'Transformed 2019 new'!AB134</f>
        <v>0.54570945589999997</v>
      </c>
      <c r="I143" s="21">
        <v>1</v>
      </c>
      <c r="Q143" s="250">
        <f t="shared" si="15"/>
        <v>0.99538872365881392</v>
      </c>
      <c r="R143" s="250">
        <f t="shared" si="15"/>
        <v>1.0309244957123285</v>
      </c>
      <c r="S143" s="250">
        <f t="shared" si="15"/>
        <v>1.2969163167902895</v>
      </c>
      <c r="T143" s="250">
        <f t="shared" si="15"/>
        <v>0.97987400530063995</v>
      </c>
      <c r="U143" s="272">
        <f t="shared" si="16"/>
        <v>1.304072588917887</v>
      </c>
      <c r="W143" s="239"/>
    </row>
    <row r="144" spans="1:23" s="21" customFormat="1" ht="12.75" x14ac:dyDescent="0.2">
      <c r="A144" s="118" t="s">
        <v>142</v>
      </c>
      <c r="B144" s="266" t="s">
        <v>142</v>
      </c>
      <c r="C144" s="228"/>
      <c r="D144" s="228"/>
      <c r="E144" s="228"/>
      <c r="F144" s="228"/>
      <c r="G144" s="228"/>
      <c r="H144" s="21">
        <v>1</v>
      </c>
      <c r="Q144" s="239"/>
      <c r="R144" s="239"/>
      <c r="S144" s="239"/>
      <c r="T144" s="239"/>
      <c r="U144" s="273"/>
      <c r="W144" s="276" t="s">
        <v>681</v>
      </c>
    </row>
    <row r="145" spans="1:23" s="21" customFormat="1" ht="12.75" x14ac:dyDescent="0.2">
      <c r="A145" s="118" t="s">
        <v>143</v>
      </c>
      <c r="B145" s="225" t="s">
        <v>143</v>
      </c>
      <c r="C145" s="228">
        <f>'Transformed 2007'!AB136</f>
        <v>0.86390864710000004</v>
      </c>
      <c r="D145" s="228">
        <f>'Transformed 2010'!AB136</f>
        <v>0.86675301550000006</v>
      </c>
      <c r="E145" s="228">
        <f>'Transformed 2013'!AB136</f>
        <v>0.882766736</v>
      </c>
      <c r="F145" s="228">
        <f>'Transformed 2016'!AB136</f>
        <v>0.8694820271</v>
      </c>
      <c r="G145" s="228">
        <f>'Transformed 2019 new'!AB136</f>
        <v>0.8653433599</v>
      </c>
      <c r="L145" s="21">
        <v>1</v>
      </c>
      <c r="Q145" s="250">
        <f t="shared" si="15"/>
        <v>1.0032924411736681</v>
      </c>
      <c r="R145" s="250">
        <f t="shared" si="15"/>
        <v>1.0184755290303342</v>
      </c>
      <c r="S145" s="250">
        <f t="shared" si="15"/>
        <v>0.98495105404605998</v>
      </c>
      <c r="T145" s="250">
        <f t="shared" si="15"/>
        <v>0.99524007734374476</v>
      </c>
      <c r="U145" s="272">
        <f t="shared" si="16"/>
        <v>1.0016607228146357</v>
      </c>
      <c r="W145" s="239"/>
    </row>
    <row r="146" spans="1:23" s="21" customFormat="1" ht="12.75" x14ac:dyDescent="0.2">
      <c r="A146" s="118" t="s">
        <v>144</v>
      </c>
      <c r="B146" s="225" t="s">
        <v>144</v>
      </c>
      <c r="C146" s="228">
        <f>'Transformed 2007'!AB137</f>
        <v>0.84679793789999991</v>
      </c>
      <c r="D146" s="228">
        <f>'Transformed 2010'!AB137</f>
        <v>0.85783604099999988</v>
      </c>
      <c r="E146" s="228">
        <f>'Transformed 2013'!AB137</f>
        <v>0.86883778759999997</v>
      </c>
      <c r="F146" s="228">
        <f>'Transformed 2016'!AB137</f>
        <v>0.85127032609999997</v>
      </c>
      <c r="G146" s="228">
        <f>'Transformed 2019 new'!AB137</f>
        <v>0.85357471559999998</v>
      </c>
      <c r="M146" s="21">
        <v>1</v>
      </c>
      <c r="Q146" s="250">
        <f t="shared" si="15"/>
        <v>1.0130351086203324</v>
      </c>
      <c r="R146" s="250">
        <f t="shared" si="15"/>
        <v>1.012824999270461</v>
      </c>
      <c r="S146" s="250">
        <f t="shared" si="15"/>
        <v>0.97978050477232725</v>
      </c>
      <c r="T146" s="250">
        <f t="shared" si="15"/>
        <v>1.0027070008543082</v>
      </c>
      <c r="U146" s="272">
        <f t="shared" si="16"/>
        <v>1.0080028273531298</v>
      </c>
      <c r="W146" s="239"/>
    </row>
    <row r="147" spans="1:23" s="21" customFormat="1" ht="12.75" x14ac:dyDescent="0.2">
      <c r="A147" s="118" t="s">
        <v>145</v>
      </c>
      <c r="B147" s="225" t="s">
        <v>145</v>
      </c>
      <c r="C147" s="228">
        <f>'Transformed 2007'!AB138</f>
        <v>0.2471842313</v>
      </c>
      <c r="D147" s="228">
        <f>'Transformed 2010'!AB138</f>
        <v>0.23192492770000001</v>
      </c>
      <c r="E147" s="228">
        <f>'Transformed 2013'!AB138</f>
        <v>0.2180871315</v>
      </c>
      <c r="F147" s="228">
        <f>'Transformed 2016'!AB138</f>
        <v>0.17651163339999998</v>
      </c>
      <c r="G147" s="228">
        <f>'Transformed 2019 new'!AB138</f>
        <v>0.16426255369999998</v>
      </c>
      <c r="P147" s="21">
        <v>1</v>
      </c>
      <c r="Q147" s="250">
        <f t="shared" si="15"/>
        <v>0.93826748769633184</v>
      </c>
      <c r="R147" s="250">
        <f t="shared" si="15"/>
        <v>0.9403350198823841</v>
      </c>
      <c r="S147" s="250">
        <f t="shared" si="15"/>
        <v>0.809362900900918</v>
      </c>
      <c r="T147" s="250">
        <f t="shared" si="15"/>
        <v>0.93060468897116899</v>
      </c>
      <c r="U147" s="272">
        <f t="shared" si="16"/>
        <v>0.66453492132610803</v>
      </c>
      <c r="W147" s="239"/>
    </row>
    <row r="148" spans="1:23" s="21" customFormat="1" ht="12.75" x14ac:dyDescent="0.2">
      <c r="A148" s="118" t="s">
        <v>146</v>
      </c>
      <c r="B148" s="225" t="s">
        <v>146</v>
      </c>
      <c r="C148" s="228">
        <f>'Transformed 2007'!AB139</f>
        <v>0.48025134009999998</v>
      </c>
      <c r="D148" s="228">
        <f>'Transformed 2010'!AB139</f>
        <v>0.48026944620000001</v>
      </c>
      <c r="E148" s="228">
        <f>'Transformed 2013'!AB139</f>
        <v>0.47802376459999996</v>
      </c>
      <c r="F148" s="228">
        <f>'Transformed 2016'!AB139</f>
        <v>0.43694508160000001</v>
      </c>
      <c r="G148" s="228">
        <f>'Transformed 2019 new'!AB139</f>
        <v>0.39455972110000004</v>
      </c>
      <c r="K148" s="21">
        <v>1</v>
      </c>
      <c r="Q148" s="250">
        <f t="shared" si="15"/>
        <v>1.0000377013003154</v>
      </c>
      <c r="R148" s="250">
        <f t="shared" si="15"/>
        <v>0.99532412145355409</v>
      </c>
      <c r="S148" s="250">
        <f t="shared" si="15"/>
        <v>0.91406560501364675</v>
      </c>
      <c r="T148" s="250">
        <f t="shared" si="15"/>
        <v>0.90299613776451315</v>
      </c>
      <c r="U148" s="272">
        <f t="shared" si="16"/>
        <v>0.82156922460194104</v>
      </c>
      <c r="W148" s="239"/>
    </row>
    <row r="149" spans="1:23" s="21" customFormat="1" ht="12.75" x14ac:dyDescent="0.2">
      <c r="A149" s="118" t="s">
        <v>147</v>
      </c>
      <c r="B149" s="225" t="s">
        <v>147</v>
      </c>
      <c r="C149" s="228">
        <f>'Transformed 2007'!AB140</f>
        <v>0.29367225210000003</v>
      </c>
      <c r="D149" s="228">
        <f>'Transformed 2010'!AB140</f>
        <v>0.41644638249999999</v>
      </c>
      <c r="E149" s="228">
        <f>'Transformed 2013'!AB140</f>
        <v>0.42245016120000001</v>
      </c>
      <c r="F149" s="228">
        <f>'Transformed 2016'!AB140</f>
        <v>0.22896749929999999</v>
      </c>
      <c r="G149" s="228">
        <f>'Transformed 2019 new'!AB140</f>
        <v>0.27399470810000004</v>
      </c>
      <c r="J149" s="21">
        <v>1</v>
      </c>
      <c r="Q149" s="250">
        <f t="shared" si="15"/>
        <v>1.4180651373157087</v>
      </c>
      <c r="R149" s="250">
        <f t="shared" si="15"/>
        <v>1.0144166907248859</v>
      </c>
      <c r="S149" s="250">
        <f t="shared" si="15"/>
        <v>0.54199884466750203</v>
      </c>
      <c r="T149" s="250">
        <f t="shared" si="15"/>
        <v>1.196653275847696</v>
      </c>
      <c r="U149" s="272">
        <f t="shared" si="16"/>
        <v>0.9329948816774849</v>
      </c>
      <c r="W149" s="239"/>
    </row>
    <row r="150" spans="1:23" s="21" customFormat="1" ht="12.75" x14ac:dyDescent="0.2">
      <c r="A150" s="118" t="s">
        <v>148</v>
      </c>
      <c r="B150" s="225" t="s">
        <v>148</v>
      </c>
      <c r="C150" s="228">
        <f>'Transformed 2007'!AB141</f>
        <v>0.5793657498</v>
      </c>
      <c r="D150" s="228">
        <f>'Transformed 2010'!AB141</f>
        <v>0.57990378819999999</v>
      </c>
      <c r="E150" s="228">
        <f>'Transformed 2013'!AB141</f>
        <v>0.59081753840000006</v>
      </c>
      <c r="F150" s="228">
        <f>'Transformed 2016'!AB141</f>
        <v>0.58402508620000004</v>
      </c>
      <c r="G150" s="228">
        <f>'Transformed 2019 new'!AB141</f>
        <v>0.63462205360000001</v>
      </c>
      <c r="J150" s="21">
        <v>1</v>
      </c>
      <c r="Q150" s="250">
        <f t="shared" si="15"/>
        <v>1.0009286679445337</v>
      </c>
      <c r="R150" s="250">
        <f t="shared" si="15"/>
        <v>1.0188199325855001</v>
      </c>
      <c r="S150" s="250">
        <f t="shared" si="15"/>
        <v>0.98850329965086214</v>
      </c>
      <c r="T150" s="250">
        <f t="shared" si="15"/>
        <v>1.0866349213339663</v>
      </c>
      <c r="U150" s="272">
        <f t="shared" si="16"/>
        <v>1.0953737838646396</v>
      </c>
      <c r="W150" s="239"/>
    </row>
    <row r="151" spans="1:23" s="21" customFormat="1" ht="12.75" x14ac:dyDescent="0.2">
      <c r="A151" s="118" t="s">
        <v>149</v>
      </c>
      <c r="B151" s="225" t="s">
        <v>149</v>
      </c>
      <c r="C151" s="228">
        <f>'Transformed 2007'!AB142</f>
        <v>0.33486594530000002</v>
      </c>
      <c r="D151" s="228">
        <f>'Transformed 2010'!AB142</f>
        <v>0.3782900636</v>
      </c>
      <c r="E151" s="228">
        <f>'Transformed 2013'!AB142</f>
        <v>0.39462634330000002</v>
      </c>
      <c r="F151" s="228">
        <f>'Transformed 2016'!AB142</f>
        <v>0.44379689280000001</v>
      </c>
      <c r="G151" s="228">
        <f>'Transformed 2019 new'!AB142</f>
        <v>0.37191119099999997</v>
      </c>
      <c r="K151" s="21">
        <v>1</v>
      </c>
      <c r="Q151" s="250">
        <f t="shared" si="15"/>
        <v>1.1296761253554677</v>
      </c>
      <c r="R151" s="250">
        <f t="shared" si="15"/>
        <v>1.0431845329071974</v>
      </c>
      <c r="S151" s="250">
        <f t="shared" si="15"/>
        <v>1.124600271458867</v>
      </c>
      <c r="T151" s="250">
        <f t="shared" si="15"/>
        <v>0.83802116921896563</v>
      </c>
      <c r="U151" s="272">
        <f t="shared" si="16"/>
        <v>1.1106270918854164</v>
      </c>
      <c r="W151" s="239"/>
    </row>
    <row r="152" spans="1:23" s="21" customFormat="1" ht="12.75" x14ac:dyDescent="0.2">
      <c r="A152" s="118" t="s">
        <v>150</v>
      </c>
      <c r="B152" s="225" t="s">
        <v>150</v>
      </c>
      <c r="C152" s="228">
        <f>'Transformed 2007'!AB143</f>
        <v>0.69472751980000003</v>
      </c>
      <c r="D152" s="228">
        <f>'Transformed 2010'!AB143</f>
        <v>0.69908944110000004</v>
      </c>
      <c r="E152" s="228">
        <f>'Transformed 2013'!AB143</f>
        <v>0.68149780770000001</v>
      </c>
      <c r="F152" s="228">
        <f>'Transformed 2016'!AB143</f>
        <v>0.68864934830000002</v>
      </c>
      <c r="G152" s="228">
        <f>'Transformed 2019 new'!AB143</f>
        <v>0.6918711488</v>
      </c>
      <c r="N152" s="21">
        <v>1</v>
      </c>
      <c r="Q152" s="250">
        <f t="shared" si="15"/>
        <v>1.0062786073326355</v>
      </c>
      <c r="R152" s="250">
        <f t="shared" si="15"/>
        <v>0.97483636232250903</v>
      </c>
      <c r="S152" s="250">
        <f t="shared" si="15"/>
        <v>1.0104938570883095</v>
      </c>
      <c r="T152" s="250">
        <f t="shared" si="15"/>
        <v>1.004678433963458</v>
      </c>
      <c r="U152" s="272">
        <f t="shared" si="16"/>
        <v>0.99588850172392429</v>
      </c>
      <c r="W152" s="239"/>
    </row>
    <row r="153" spans="1:23" s="21" customFormat="1" ht="12.75" x14ac:dyDescent="0.2">
      <c r="A153" s="118" t="s">
        <v>151</v>
      </c>
      <c r="B153" s="225" t="s">
        <v>151</v>
      </c>
      <c r="C153" s="228">
        <f>'Transformed 2007'!AB144</f>
        <v>0.21929920479999998</v>
      </c>
      <c r="D153" s="228">
        <f>'Transformed 2010'!AB144</f>
        <v>0.21636834960000001</v>
      </c>
      <c r="E153" s="228">
        <f>'Transformed 2013'!AB144</f>
        <v>0.63717541759999996</v>
      </c>
      <c r="F153" s="228">
        <f>'Transformed 2016'!AB144</f>
        <v>0.64817271629999995</v>
      </c>
      <c r="G153" s="228">
        <f>'Transformed 2019 new'!AB144</f>
        <v>0.64877391399999995</v>
      </c>
      <c r="H153" s="21">
        <v>1</v>
      </c>
      <c r="Q153" s="250">
        <f t="shared" si="15"/>
        <v>0.9866353587434441</v>
      </c>
      <c r="R153" s="250">
        <f t="shared" si="15"/>
        <v>2.9448642501453914</v>
      </c>
      <c r="S153" s="250">
        <f t="shared" si="15"/>
        <v>1.0172594522579397</v>
      </c>
      <c r="T153" s="250">
        <f t="shared" si="15"/>
        <v>1.0009275270076652</v>
      </c>
      <c r="U153" s="272">
        <f t="shared" si="16"/>
        <v>2.9583961081467636</v>
      </c>
      <c r="W153" s="239"/>
    </row>
    <row r="154" spans="1:23" s="21" customFormat="1" ht="12.75" x14ac:dyDescent="0.2">
      <c r="A154" s="118" t="s">
        <v>152</v>
      </c>
      <c r="B154" s="225" t="s">
        <v>152</v>
      </c>
      <c r="C154" s="228">
        <f>'Transformed 2007'!AB145</f>
        <v>0.57686361539999997</v>
      </c>
      <c r="D154" s="228">
        <f>'Transformed 2010'!AB145</f>
        <v>0.52572667360000003</v>
      </c>
      <c r="E154" s="228">
        <f>'Transformed 2013'!AB145</f>
        <v>0.48038135630000001</v>
      </c>
      <c r="F154" s="228">
        <f>'Transformed 2016'!AB145</f>
        <v>0.36177966979999998</v>
      </c>
      <c r="G154" s="228">
        <f>'Transformed 2019 new'!AB145</f>
        <v>0.31966632080000001</v>
      </c>
      <c r="H154" s="21">
        <v>1</v>
      </c>
      <c r="Q154" s="250">
        <f t="shared" si="15"/>
        <v>0.91135349771619523</v>
      </c>
      <c r="R154" s="250">
        <f t="shared" si="15"/>
        <v>0.91374735280313912</v>
      </c>
      <c r="S154" s="250">
        <f t="shared" si="15"/>
        <v>0.75310930587836378</v>
      </c>
      <c r="T154" s="250">
        <f t="shared" si="15"/>
        <v>0.88359393156812494</v>
      </c>
      <c r="U154" s="272">
        <f t="shared" si="16"/>
        <v>0.55414540329145545</v>
      </c>
      <c r="W154" s="239"/>
    </row>
    <row r="155" spans="1:23" s="21" customFormat="1" ht="12.75" x14ac:dyDescent="0.2">
      <c r="A155" s="118" t="s">
        <v>153</v>
      </c>
      <c r="B155" s="225" t="s">
        <v>153</v>
      </c>
      <c r="C155" s="228">
        <f>'Transformed 2007'!AB146</f>
        <v>0.3810569218</v>
      </c>
      <c r="D155" s="228">
        <f>'Transformed 2010'!AB146</f>
        <v>0.37676393460000002</v>
      </c>
      <c r="E155" s="228">
        <f>'Transformed 2013'!AB146</f>
        <v>0.3700363699</v>
      </c>
      <c r="F155" s="228">
        <f>'Transformed 2016'!AB146</f>
        <v>0.34428591419999999</v>
      </c>
      <c r="G155" s="228">
        <f>'Transformed 2019 new'!AB146</f>
        <v>0.34382469059999998</v>
      </c>
      <c r="K155" s="21">
        <v>1</v>
      </c>
      <c r="Q155" s="250">
        <f t="shared" si="15"/>
        <v>0.98873400021256352</v>
      </c>
      <c r="R155" s="250">
        <f t="shared" si="15"/>
        <v>0.98214381982409626</v>
      </c>
      <c r="S155" s="250">
        <f t="shared" si="15"/>
        <v>0.93041101417420424</v>
      </c>
      <c r="T155" s="250">
        <f t="shared" si="15"/>
        <v>0.99866034716792951</v>
      </c>
      <c r="U155" s="272">
        <f t="shared" si="16"/>
        <v>0.90229220604594718</v>
      </c>
      <c r="W155" s="239"/>
    </row>
    <row r="156" spans="1:23" s="21" customFormat="1" ht="12.75" x14ac:dyDescent="0.2">
      <c r="A156" s="118" t="s">
        <v>154</v>
      </c>
      <c r="B156" s="225" t="s">
        <v>154</v>
      </c>
      <c r="C156" s="228">
        <f>'Transformed 2007'!AB147</f>
        <v>0.57020971850000002</v>
      </c>
      <c r="D156" s="228">
        <f>'Transformed 2010'!AB147</f>
        <v>0.4973074415</v>
      </c>
      <c r="E156" s="228">
        <f>'Transformed 2013'!AB147</f>
        <v>0.45563344839999997</v>
      </c>
      <c r="F156" s="228">
        <f>'Transformed 2016'!AB147</f>
        <v>0.46004274140000001</v>
      </c>
      <c r="G156" s="228">
        <f>'Transformed 2019 new'!AB147</f>
        <v>0.50426661370000003</v>
      </c>
      <c r="O156" s="21">
        <v>1</v>
      </c>
      <c r="Q156" s="250">
        <f t="shared" si="15"/>
        <v>0.87214830853501135</v>
      </c>
      <c r="R156" s="250">
        <f t="shared" si="15"/>
        <v>0.91620074500735171</v>
      </c>
      <c r="S156" s="250">
        <f t="shared" si="15"/>
        <v>1.0096772811905792</v>
      </c>
      <c r="T156" s="250">
        <f t="shared" si="15"/>
        <v>1.0961299208100059</v>
      </c>
      <c r="U156" s="272">
        <f t="shared" si="16"/>
        <v>0.88435289217190016</v>
      </c>
      <c r="W156" s="239"/>
    </row>
    <row r="157" spans="1:23" s="21" customFormat="1" ht="12.75" x14ac:dyDescent="0.2">
      <c r="A157" s="118" t="s">
        <v>155</v>
      </c>
      <c r="B157" s="225" t="s">
        <v>155</v>
      </c>
      <c r="C157" s="228">
        <f>'Transformed 2007'!AB148</f>
        <v>0.20340180659999998</v>
      </c>
      <c r="D157" s="228">
        <f>'Transformed 2010'!AB148</f>
        <v>0.20448347040000001</v>
      </c>
      <c r="E157" s="228">
        <f>'Transformed 2013'!AB148</f>
        <v>0.20289797849999996</v>
      </c>
      <c r="F157" s="228">
        <f>'Transformed 2016'!AB148</f>
        <v>0.20030451869999999</v>
      </c>
      <c r="G157" s="228">
        <f>'Transformed 2019 new'!AB148</f>
        <v>0.19253709079999998</v>
      </c>
      <c r="H157" s="21">
        <v>1</v>
      </c>
      <c r="Q157" s="250">
        <f t="shared" si="15"/>
        <v>1.0053178672209493</v>
      </c>
      <c r="R157" s="250">
        <f t="shared" si="15"/>
        <v>0.99224635665220962</v>
      </c>
      <c r="S157" s="250">
        <f t="shared" si="15"/>
        <v>0.98721791207988807</v>
      </c>
      <c r="T157" s="250">
        <f t="shared" si="15"/>
        <v>0.96122190377725103</v>
      </c>
      <c r="U157" s="272">
        <f t="shared" si="16"/>
        <v>0.94658495919180297</v>
      </c>
      <c r="W157" s="239"/>
    </row>
    <row r="158" spans="1:23" s="21" customFormat="1" ht="12.75" x14ac:dyDescent="0.2">
      <c r="A158" s="118" t="s">
        <v>156</v>
      </c>
      <c r="B158" s="225" t="s">
        <v>156</v>
      </c>
      <c r="C158" s="228">
        <f>'Transformed 2007'!AB149</f>
        <v>0.82254646919999996</v>
      </c>
      <c r="D158" s="228">
        <f>'Transformed 2010'!AB149</f>
        <v>0.81729161500000003</v>
      </c>
      <c r="E158" s="228">
        <f>'Transformed 2013'!AB149</f>
        <v>0.82164741420000009</v>
      </c>
      <c r="F158" s="228">
        <f>'Transformed 2016'!AB149</f>
        <v>0.81054257489999992</v>
      </c>
      <c r="G158" s="228">
        <f>'Transformed 2019 new'!AB149</f>
        <v>0.8172217464</v>
      </c>
      <c r="M158" s="21">
        <v>1</v>
      </c>
      <c r="Q158" s="250">
        <f t="shared" si="15"/>
        <v>0.99361148044910974</v>
      </c>
      <c r="R158" s="250">
        <f t="shared" si="15"/>
        <v>1.0053295532708972</v>
      </c>
      <c r="S158" s="250">
        <f t="shared" si="15"/>
        <v>0.98648466591863804</v>
      </c>
      <c r="T158" s="250">
        <f t="shared" si="15"/>
        <v>1.008240370964874</v>
      </c>
      <c r="U158" s="272">
        <f t="shared" si="16"/>
        <v>0.99352653862197149</v>
      </c>
      <c r="W158" s="239"/>
    </row>
    <row r="159" spans="1:23" s="21" customFormat="1" ht="12.75" x14ac:dyDescent="0.2">
      <c r="A159" s="118" t="s">
        <v>157</v>
      </c>
      <c r="B159" s="225" t="s">
        <v>157</v>
      </c>
      <c r="C159" s="228">
        <f>'Transformed 2007'!AB150</f>
        <v>0.81323341039999997</v>
      </c>
      <c r="D159" s="228">
        <f>'Transformed 2010'!AB150</f>
        <v>0.82065720890000005</v>
      </c>
      <c r="E159" s="228">
        <f>'Transformed 2013'!AB150</f>
        <v>0.8185875802</v>
      </c>
      <c r="F159" s="228">
        <f>'Transformed 2016'!AB150</f>
        <v>0.8093630986</v>
      </c>
      <c r="G159" s="228">
        <f>'Transformed 2019 new'!AB150</f>
        <v>0.75081636690000009</v>
      </c>
      <c r="M159" s="21">
        <v>1</v>
      </c>
      <c r="Q159" s="250">
        <f t="shared" si="15"/>
        <v>1.0091287426279605</v>
      </c>
      <c r="R159" s="250">
        <f t="shared" si="15"/>
        <v>0.99747808381190706</v>
      </c>
      <c r="S159" s="250">
        <f t="shared" si="15"/>
        <v>0.98873122214027942</v>
      </c>
      <c r="T159" s="250">
        <f t="shared" si="15"/>
        <v>0.92766320604278674</v>
      </c>
      <c r="U159" s="272">
        <f t="shared" si="16"/>
        <v>0.9232483039902416</v>
      </c>
      <c r="W159" s="239"/>
    </row>
    <row r="160" spans="1:23" s="21" customFormat="1" ht="12.75" x14ac:dyDescent="0.2">
      <c r="A160" s="118" t="s">
        <v>158</v>
      </c>
      <c r="B160" s="225" t="s">
        <v>158</v>
      </c>
      <c r="C160" s="228">
        <f>'Transformed 2007'!AB151</f>
        <v>0.80352260640000006</v>
      </c>
      <c r="D160" s="228">
        <f>'Transformed 2010'!AB151</f>
        <v>0.82340752360000002</v>
      </c>
      <c r="E160" s="228">
        <f>'Transformed 2013'!AB151</f>
        <v>0.81785123729999998</v>
      </c>
      <c r="F160" s="228">
        <f>'Transformed 2016'!AB151</f>
        <v>0.81701812549999997</v>
      </c>
      <c r="G160" s="228">
        <f>'Transformed 2019 new'!AB151</f>
        <v>0.82337997670000007</v>
      </c>
      <c r="N160" s="21">
        <v>1</v>
      </c>
      <c r="Q160" s="250">
        <f t="shared" si="15"/>
        <v>1.0247471782892206</v>
      </c>
      <c r="R160" s="250">
        <f t="shared" si="15"/>
        <v>0.99325208218197047</v>
      </c>
      <c r="S160" s="250">
        <f t="shared" si="15"/>
        <v>0.99898134066196387</v>
      </c>
      <c r="T160" s="250">
        <f t="shared" si="15"/>
        <v>1.0077866708233758</v>
      </c>
      <c r="U160" s="272">
        <f t="shared" si="16"/>
        <v>1.0247128956196596</v>
      </c>
      <c r="W160" s="239"/>
    </row>
    <row r="161" spans="1:30" s="21" customFormat="1" ht="12.75" x14ac:dyDescent="0.2">
      <c r="A161" s="118" t="s">
        <v>159</v>
      </c>
      <c r="B161" s="266" t="s">
        <v>159</v>
      </c>
      <c r="C161" s="228"/>
      <c r="D161" s="228"/>
      <c r="E161" s="228"/>
      <c r="F161" s="228"/>
      <c r="G161" s="228"/>
      <c r="P161" s="21">
        <v>1</v>
      </c>
      <c r="Q161" s="239"/>
      <c r="R161" s="239"/>
      <c r="S161" s="239"/>
      <c r="T161" s="239"/>
      <c r="U161" s="273"/>
      <c r="W161" s="276" t="s">
        <v>681</v>
      </c>
    </row>
    <row r="162" spans="1:30" s="21" customFormat="1" ht="12.75" x14ac:dyDescent="0.2">
      <c r="A162" s="118" t="s">
        <v>160</v>
      </c>
      <c r="B162" s="225" t="s">
        <v>160</v>
      </c>
      <c r="C162" s="228">
        <f>'Transformed 2007'!AB153</f>
        <v>0.18449758290000001</v>
      </c>
      <c r="D162" s="228">
        <f>'Transformed 2010'!AB153</f>
        <v>0.18804757639999997</v>
      </c>
      <c r="E162" s="228">
        <f>'Transformed 2013'!AB153</f>
        <v>0.23103169820000002</v>
      </c>
      <c r="F162" s="228">
        <f>'Transformed 2016'!AB153</f>
        <v>0.22858696789999999</v>
      </c>
      <c r="G162" s="228">
        <f>'Transformed 2019 new'!AB153</f>
        <v>0.22685341410000001</v>
      </c>
      <c r="J162" s="21">
        <v>1</v>
      </c>
      <c r="Q162" s="250">
        <f t="shared" si="15"/>
        <v>1.0192414092596762</v>
      </c>
      <c r="R162" s="250">
        <f t="shared" si="15"/>
        <v>1.2285810996498441</v>
      </c>
      <c r="S162" s="250">
        <f t="shared" si="15"/>
        <v>0.98941820399950631</v>
      </c>
      <c r="T162" s="250">
        <f t="shared" si="15"/>
        <v>0.99241621770512145</v>
      </c>
      <c r="U162" s="272">
        <f t="shared" si="16"/>
        <v>1.2295739084178539</v>
      </c>
      <c r="W162" s="239"/>
    </row>
    <row r="163" spans="1:30" s="21" customFormat="1" ht="12.75" x14ac:dyDescent="0.2">
      <c r="A163" s="118" t="s">
        <v>196</v>
      </c>
      <c r="B163" s="225" t="s">
        <v>161</v>
      </c>
      <c r="C163" s="228">
        <f>'Transformed 2007'!AB154</f>
        <v>0.29804339270000002</v>
      </c>
      <c r="D163" s="228">
        <f>'Transformed 2010'!AB154</f>
        <v>0.2785888433</v>
      </c>
      <c r="E163" s="228">
        <f>'Transformed 2013'!AB154</f>
        <v>0.30173578169999998</v>
      </c>
      <c r="F163" s="228">
        <f>'Transformed 2016'!AB154</f>
        <v>0.14346621469999998</v>
      </c>
      <c r="G163" s="228">
        <f>'Transformed 2019 new'!AB154</f>
        <v>0.13983091880000001</v>
      </c>
      <c r="H163" s="21">
        <v>1</v>
      </c>
      <c r="Q163" s="250">
        <f t="shared" si="15"/>
        <v>0.93472578196161427</v>
      </c>
      <c r="R163" s="250">
        <f t="shared" si="15"/>
        <v>1.0830863796475656</v>
      </c>
      <c r="S163" s="250">
        <f t="shared" si="15"/>
        <v>0.47546967711850924</v>
      </c>
      <c r="T163" s="250">
        <f t="shared" si="15"/>
        <v>0.97466096176300676</v>
      </c>
      <c r="U163" s="272">
        <f t="shared" si="16"/>
        <v>0.46916295487465776</v>
      </c>
      <c r="W163" s="239"/>
    </row>
    <row r="164" spans="1:30" s="21" customFormat="1" ht="12.75" x14ac:dyDescent="0.2">
      <c r="A164" s="118" t="s">
        <v>162</v>
      </c>
      <c r="B164" s="225" t="s">
        <v>162</v>
      </c>
      <c r="C164" s="228">
        <f>'Transformed 2007'!AB155</f>
        <v>0.49401855240000003</v>
      </c>
      <c r="D164" s="228">
        <f>'Transformed 2010'!AB155</f>
        <v>0.49741495050000001</v>
      </c>
      <c r="E164" s="228">
        <f>'Transformed 2013'!AB155</f>
        <v>0.49556596980000001</v>
      </c>
      <c r="F164" s="228">
        <f>'Transformed 2016'!AB155</f>
        <v>0.42435464170000003</v>
      </c>
      <c r="G164" s="228">
        <f>'Transformed 2019 new'!AB155</f>
        <v>0.3959350156</v>
      </c>
      <c r="K164" s="21">
        <v>1</v>
      </c>
      <c r="Q164" s="250">
        <f t="shared" si="15"/>
        <v>1.0068750416021826</v>
      </c>
      <c r="R164" s="250">
        <f t="shared" si="15"/>
        <v>0.99628282041353722</v>
      </c>
      <c r="S164" s="250">
        <f t="shared" si="15"/>
        <v>0.85630303039423916</v>
      </c>
      <c r="T164" s="250">
        <f t="shared" si="15"/>
        <v>0.93302859611444655</v>
      </c>
      <c r="U164" s="272">
        <f t="shared" si="16"/>
        <v>0.80145778670963119</v>
      </c>
      <c r="W164" s="239"/>
    </row>
    <row r="165" spans="1:30" s="21" customFormat="1" ht="13.5" thickBot="1" x14ac:dyDescent="0.25">
      <c r="A165" s="119" t="s">
        <v>163</v>
      </c>
      <c r="B165" s="227" t="s">
        <v>163</v>
      </c>
      <c r="C165" s="228">
        <f>'Transformed 2007'!AB156</f>
        <v>0.23269155259999999</v>
      </c>
      <c r="D165" s="228">
        <f>'Transformed 2010'!AB156</f>
        <v>0.2476562219</v>
      </c>
      <c r="E165" s="228">
        <f>'Transformed 2013'!AB156</f>
        <v>0.26810025739999999</v>
      </c>
      <c r="F165" s="228">
        <f>'Transformed 2016'!AB156</f>
        <v>0.2851349554</v>
      </c>
      <c r="G165" s="228">
        <f>'Transformed 2019 new'!AB156</f>
        <v>0.28653967999999996</v>
      </c>
      <c r="K165" s="21">
        <v>1</v>
      </c>
      <c r="Q165" s="250">
        <f t="shared" si="15"/>
        <v>1.0643111841955195</v>
      </c>
      <c r="R165" s="250">
        <f t="shared" si="15"/>
        <v>1.0825500580730614</v>
      </c>
      <c r="S165" s="250">
        <f t="shared" si="15"/>
        <v>1.0635385365355492</v>
      </c>
      <c r="T165" s="250">
        <f t="shared" si="15"/>
        <v>1.0049265253992776</v>
      </c>
      <c r="U165" s="274">
        <f t="shared" si="16"/>
        <v>1.2314141910109029</v>
      </c>
      <c r="W165" s="239"/>
    </row>
    <row r="166" spans="1:30" ht="15" x14ac:dyDescent="0.25">
      <c r="B166" s="247"/>
      <c r="C166" s="3"/>
      <c r="D166" s="3"/>
      <c r="E166" s="81"/>
      <c r="F166" s="81"/>
      <c r="G166" s="81"/>
    </row>
    <row r="167" spans="1:30" ht="15" x14ac:dyDescent="0.25">
      <c r="B167" s="247"/>
      <c r="C167" s="3"/>
      <c r="D167" s="3"/>
      <c r="E167" s="81"/>
      <c r="F167" s="81"/>
      <c r="G167" s="81"/>
    </row>
    <row r="168" spans="1:30" s="51" customFormat="1" ht="60" customHeight="1" x14ac:dyDescent="0.2">
      <c r="B168" s="235"/>
      <c r="C168" s="149">
        <v>2007</v>
      </c>
      <c r="D168" s="170">
        <v>2010</v>
      </c>
      <c r="E168" s="171">
        <v>2013</v>
      </c>
      <c r="F168" s="171">
        <v>2016</v>
      </c>
      <c r="G168" s="171">
        <v>2019</v>
      </c>
      <c r="H168" s="157" t="s">
        <v>670</v>
      </c>
      <c r="I168"/>
      <c r="J168"/>
      <c r="K168"/>
      <c r="L168"/>
      <c r="M168"/>
      <c r="N168"/>
      <c r="O168"/>
      <c r="P168"/>
      <c r="Q168" s="250"/>
      <c r="R168" s="250"/>
      <c r="S168" s="250"/>
      <c r="T168" s="250"/>
      <c r="U168" s="250"/>
      <c r="V168"/>
      <c r="W168" s="235"/>
      <c r="X168"/>
      <c r="Y168"/>
      <c r="Z168"/>
      <c r="AA168"/>
      <c r="AB168"/>
      <c r="AC168"/>
      <c r="AD168"/>
    </row>
    <row r="169" spans="1:30" s="21" customFormat="1" ht="15.75" customHeight="1" thickBot="1" x14ac:dyDescent="0.25">
      <c r="A169" s="118" t="s">
        <v>14</v>
      </c>
      <c r="B169" s="225" t="s">
        <v>14</v>
      </c>
      <c r="C169" s="228">
        <f t="shared" ref="C169:G169" si="17">C14</f>
        <v>0.32943978190000001</v>
      </c>
      <c r="D169" s="228">
        <f t="shared" si="17"/>
        <v>0.32248667619999999</v>
      </c>
      <c r="E169" s="228">
        <f t="shared" si="17"/>
        <v>0.33471347829999998</v>
      </c>
      <c r="F169" s="228">
        <f t="shared" si="17"/>
        <v>0.3253035057</v>
      </c>
      <c r="G169" s="228">
        <f t="shared" si="17"/>
        <v>0.30003022219999997</v>
      </c>
      <c r="H169" s="21">
        <v>1</v>
      </c>
      <c r="I169"/>
      <c r="J169"/>
      <c r="K169"/>
      <c r="L169"/>
      <c r="M169"/>
      <c r="N169"/>
      <c r="O169"/>
      <c r="P169"/>
      <c r="Q169" s="250">
        <f t="shared" ref="Q169" si="18">D169/C169</f>
        <v>0.97889415279509073</v>
      </c>
      <c r="R169" s="250">
        <f t="shared" ref="R169" si="19">E169/D169</f>
        <v>1.0379141310396873</v>
      </c>
      <c r="S169" s="250">
        <f t="shared" ref="S169" si="20">F169/E169</f>
        <v>0.97188648438122971</v>
      </c>
      <c r="T169" s="250">
        <f t="shared" ref="T169" si="21">G169/F169</f>
        <v>0.92230860394321279</v>
      </c>
      <c r="U169" s="274">
        <f t="shared" ref="U169" si="22">G169/C169</f>
        <v>0.9107285722131544</v>
      </c>
      <c r="V169"/>
      <c r="W169" s="239"/>
      <c r="X169"/>
      <c r="Y169"/>
      <c r="Z169"/>
      <c r="AA169"/>
      <c r="AB169"/>
      <c r="AC169"/>
      <c r="AD169"/>
    </row>
    <row r="170" spans="1:30" s="21" customFormat="1" ht="15.75" customHeight="1" thickBot="1" x14ac:dyDescent="0.25">
      <c r="A170" s="118" t="s">
        <v>21</v>
      </c>
      <c r="B170" s="225" t="s">
        <v>21</v>
      </c>
      <c r="C170" s="228">
        <f t="shared" ref="C170:G170" si="23">C21</f>
        <v>0.2902667437</v>
      </c>
      <c r="D170" s="228">
        <f t="shared" si="23"/>
        <v>0.27744758219999999</v>
      </c>
      <c r="E170" s="228">
        <f t="shared" si="23"/>
        <v>0.2113132901</v>
      </c>
      <c r="F170" s="228">
        <f t="shared" si="23"/>
        <v>0.185729435</v>
      </c>
      <c r="G170" s="228">
        <f t="shared" si="23"/>
        <v>0.1755127397</v>
      </c>
      <c r="H170" s="21">
        <v>1</v>
      </c>
      <c r="I170"/>
      <c r="J170"/>
      <c r="K170"/>
      <c r="L170"/>
      <c r="M170"/>
      <c r="N170"/>
      <c r="O170"/>
      <c r="P170"/>
      <c r="Q170" s="250">
        <f t="shared" ref="Q170:Q183" si="24">D170/C170</f>
        <v>0.95583661656655705</v>
      </c>
      <c r="R170" s="250">
        <f t="shared" ref="R170:R183" si="25">E170/D170</f>
        <v>0.76163320085331787</v>
      </c>
      <c r="S170" s="250">
        <f t="shared" ref="S170:S183" si="26">F170/E170</f>
        <v>0.87892926617207601</v>
      </c>
      <c r="T170" s="250">
        <f t="shared" ref="T170:T183" si="27">G170/F170</f>
        <v>0.94499151251927305</v>
      </c>
      <c r="U170" s="274">
        <f t="shared" ref="U170:U183" si="28">G170/C170</f>
        <v>0.60466017382066362</v>
      </c>
      <c r="V170"/>
      <c r="W170" s="239"/>
      <c r="X170"/>
      <c r="Y170"/>
      <c r="Z170"/>
      <c r="AA170"/>
      <c r="AB170"/>
      <c r="AC170"/>
      <c r="AD170"/>
    </row>
    <row r="171" spans="1:30" s="21" customFormat="1" ht="13.5" thickBot="1" x14ac:dyDescent="0.25">
      <c r="A171" s="118" t="s">
        <v>188</v>
      </c>
      <c r="B171" s="225" t="s">
        <v>53</v>
      </c>
      <c r="C171" s="228">
        <f t="shared" ref="C171:G171" si="29">C53</f>
        <v>0.25070006280000001</v>
      </c>
      <c r="D171" s="228">
        <f t="shared" si="29"/>
        <v>0.24794832989999999</v>
      </c>
      <c r="E171" s="228">
        <f t="shared" si="29"/>
        <v>0.27576924130000002</v>
      </c>
      <c r="F171" s="228">
        <f t="shared" si="29"/>
        <v>0.23061609889999998</v>
      </c>
      <c r="G171" s="228">
        <f t="shared" si="29"/>
        <v>0.20449552729999998</v>
      </c>
      <c r="H171" s="21">
        <v>1</v>
      </c>
      <c r="I171"/>
      <c r="J171"/>
      <c r="K171"/>
      <c r="L171"/>
      <c r="M171"/>
      <c r="N171"/>
      <c r="O171"/>
      <c r="P171"/>
      <c r="Q171" s="250">
        <f t="shared" si="24"/>
        <v>0.98902380450460725</v>
      </c>
      <c r="R171" s="250">
        <f t="shared" si="25"/>
        <v>1.1122044718398405</v>
      </c>
      <c r="S171" s="250">
        <f t="shared" si="26"/>
        <v>0.83626476184528697</v>
      </c>
      <c r="T171" s="250">
        <f t="shared" si="27"/>
        <v>0.88673569744440761</v>
      </c>
      <c r="U171" s="274">
        <f t="shared" si="28"/>
        <v>0.81569795003657242</v>
      </c>
      <c r="V171"/>
      <c r="W171" s="239"/>
      <c r="X171"/>
      <c r="Y171"/>
      <c r="Z171"/>
      <c r="AA171"/>
      <c r="AB171"/>
      <c r="AC171"/>
      <c r="AD171"/>
    </row>
    <row r="172" spans="1:30" s="21" customFormat="1" ht="13.5" thickBot="1" x14ac:dyDescent="0.25">
      <c r="A172" s="118" t="s">
        <v>190</v>
      </c>
      <c r="B172" s="225" t="s">
        <v>75</v>
      </c>
      <c r="C172" s="228">
        <f t="shared" ref="C172:G172" si="30">C75</f>
        <v>0.19883898929999999</v>
      </c>
      <c r="D172" s="228">
        <f t="shared" si="30"/>
        <v>0.18097890999999999</v>
      </c>
      <c r="E172" s="228">
        <f t="shared" si="30"/>
        <v>0.20041195109999999</v>
      </c>
      <c r="F172" s="228">
        <f t="shared" si="30"/>
        <v>0.2295665684</v>
      </c>
      <c r="G172" s="228">
        <f t="shared" si="30"/>
        <v>0.22418496939999999</v>
      </c>
      <c r="H172" s="21">
        <v>1</v>
      </c>
      <c r="I172"/>
      <c r="J172"/>
      <c r="K172"/>
      <c r="L172"/>
      <c r="M172"/>
      <c r="N172"/>
      <c r="O172"/>
      <c r="P172"/>
      <c r="Q172" s="250">
        <f t="shared" si="24"/>
        <v>0.91017818304712139</v>
      </c>
      <c r="R172" s="250">
        <f t="shared" si="25"/>
        <v>1.1073773794968707</v>
      </c>
      <c r="S172" s="250">
        <f t="shared" si="26"/>
        <v>1.145473446767916</v>
      </c>
      <c r="T172" s="250">
        <f t="shared" si="27"/>
        <v>0.97655756655898152</v>
      </c>
      <c r="U172" s="274">
        <f t="shared" si="28"/>
        <v>1.1274698699144916</v>
      </c>
      <c r="V172"/>
      <c r="W172" s="239"/>
      <c r="X172"/>
      <c r="Y172"/>
      <c r="Z172"/>
      <c r="AA172"/>
      <c r="AB172"/>
      <c r="AC172"/>
      <c r="AD172"/>
    </row>
    <row r="173" spans="1:30" s="21" customFormat="1" ht="13.5" thickBot="1" x14ac:dyDescent="0.25">
      <c r="A173" s="118" t="s">
        <v>82</v>
      </c>
      <c r="B173" s="225" t="s">
        <v>82</v>
      </c>
      <c r="C173" s="228">
        <f t="shared" ref="C173:G173" si="31">C82</f>
        <v>0.31063187739999998</v>
      </c>
      <c r="D173" s="228">
        <f t="shared" si="31"/>
        <v>0.30357190229999997</v>
      </c>
      <c r="E173" s="228">
        <f t="shared" si="31"/>
        <v>0.3106640162</v>
      </c>
      <c r="F173" s="228">
        <f t="shared" si="31"/>
        <v>0.30908243559999998</v>
      </c>
      <c r="G173" s="228">
        <f t="shared" si="31"/>
        <v>0.32292150520000001</v>
      </c>
      <c r="H173" s="21">
        <v>1</v>
      </c>
      <c r="I173"/>
      <c r="J173"/>
      <c r="K173"/>
      <c r="L173"/>
      <c r="M173"/>
      <c r="N173"/>
      <c r="O173"/>
      <c r="P173"/>
      <c r="Q173" s="250">
        <f t="shared" si="24"/>
        <v>0.97727221314472856</v>
      </c>
      <c r="R173" s="250">
        <f t="shared" si="25"/>
        <v>1.0233622210957829</v>
      </c>
      <c r="S173" s="250">
        <f t="shared" si="26"/>
        <v>0.99490903188806445</v>
      </c>
      <c r="T173" s="250">
        <f t="shared" si="27"/>
        <v>1.0447746879344186</v>
      </c>
      <c r="U173" s="274">
        <f t="shared" si="28"/>
        <v>1.0395633181721873</v>
      </c>
      <c r="V173"/>
      <c r="W173" s="239"/>
      <c r="X173"/>
      <c r="Y173"/>
      <c r="Z173"/>
      <c r="AA173"/>
      <c r="AB173"/>
      <c r="AC173"/>
      <c r="AD173"/>
    </row>
    <row r="174" spans="1:30" s="21" customFormat="1" ht="13.5" thickBot="1" x14ac:dyDescent="0.25">
      <c r="A174" s="118" t="s">
        <v>86</v>
      </c>
      <c r="B174" s="225" t="s">
        <v>86</v>
      </c>
      <c r="C174" s="228">
        <f t="shared" ref="C174:G174" si="32">C86</f>
        <v>0.36384451100000004</v>
      </c>
      <c r="D174" s="228">
        <f t="shared" si="32"/>
        <v>0.36667693609999996</v>
      </c>
      <c r="E174" s="228">
        <f t="shared" si="32"/>
        <v>0.34722136589999997</v>
      </c>
      <c r="F174" s="228">
        <f t="shared" si="32"/>
        <v>0.34766009880000004</v>
      </c>
      <c r="G174" s="228">
        <f t="shared" si="32"/>
        <v>0.35034259680000002</v>
      </c>
      <c r="H174" s="21">
        <v>1</v>
      </c>
      <c r="I174"/>
      <c r="J174"/>
      <c r="K174"/>
      <c r="L174"/>
      <c r="M174"/>
      <c r="N174"/>
      <c r="O174"/>
      <c r="P174"/>
      <c r="Q174" s="250">
        <f t="shared" si="24"/>
        <v>1.0077847130144006</v>
      </c>
      <c r="R174" s="250">
        <f t="shared" si="25"/>
        <v>0.94694084005683388</v>
      </c>
      <c r="S174" s="250">
        <f t="shared" si="26"/>
        <v>1.0012635538681869</v>
      </c>
      <c r="T174" s="250">
        <f t="shared" si="27"/>
        <v>1.007715863883313</v>
      </c>
      <c r="U174" s="274">
        <f t="shared" si="28"/>
        <v>0.96289097734938756</v>
      </c>
      <c r="V174"/>
      <c r="W174" s="239"/>
      <c r="X174"/>
      <c r="Y174"/>
      <c r="Z174"/>
      <c r="AA174"/>
      <c r="AB174"/>
      <c r="AC174"/>
      <c r="AD174"/>
    </row>
    <row r="175" spans="1:30" s="21" customFormat="1" ht="13.5" thickBot="1" x14ac:dyDescent="0.25">
      <c r="A175" s="118" t="s">
        <v>89</v>
      </c>
      <c r="B175" s="225" t="s">
        <v>89</v>
      </c>
      <c r="C175" s="228">
        <f t="shared" ref="C175:G175" si="33">C90</f>
        <v>0.44236302599999999</v>
      </c>
      <c r="D175" s="228">
        <f t="shared" si="33"/>
        <v>0.47687088840000003</v>
      </c>
      <c r="E175" s="228">
        <f t="shared" si="33"/>
        <v>0.47638728490000004</v>
      </c>
      <c r="F175" s="228">
        <f t="shared" si="33"/>
        <v>0.45835614040000006</v>
      </c>
      <c r="G175" s="228">
        <f t="shared" si="33"/>
        <v>0.43307399889999998</v>
      </c>
      <c r="H175" s="21">
        <v>1</v>
      </c>
      <c r="I175"/>
      <c r="J175"/>
      <c r="K175"/>
      <c r="L175"/>
      <c r="M175"/>
      <c r="N175"/>
      <c r="O175"/>
      <c r="P175"/>
      <c r="Q175" s="250">
        <f t="shared" si="24"/>
        <v>1.0780080168815918</v>
      </c>
      <c r="R175" s="250">
        <f t="shared" si="25"/>
        <v>0.99898588168880975</v>
      </c>
      <c r="S175" s="250">
        <f t="shared" si="26"/>
        <v>0.9621502397911712</v>
      </c>
      <c r="T175" s="250">
        <f t="shared" si="27"/>
        <v>0.94484170872471185</v>
      </c>
      <c r="U175" s="274">
        <f t="shared" si="28"/>
        <v>0.97900134831793106</v>
      </c>
      <c r="V175"/>
      <c r="W175" s="239"/>
      <c r="X175"/>
      <c r="Y175"/>
      <c r="Z175"/>
      <c r="AA175"/>
      <c r="AB175"/>
      <c r="AC175"/>
      <c r="AD175"/>
    </row>
    <row r="176" spans="1:30" s="21" customFormat="1" ht="13.5" thickBot="1" x14ac:dyDescent="0.25">
      <c r="A176" s="118" t="s">
        <v>106</v>
      </c>
      <c r="B176" s="225" t="s">
        <v>106</v>
      </c>
      <c r="C176" s="228">
        <f t="shared" ref="C176:G176" si="34">C107</f>
        <v>0.31866586089999999</v>
      </c>
      <c r="D176" s="228">
        <f t="shared" si="34"/>
        <v>0.32031974120000001</v>
      </c>
      <c r="E176" s="228">
        <f t="shared" si="34"/>
        <v>0.3257258401</v>
      </c>
      <c r="F176" s="228">
        <f t="shared" si="34"/>
        <v>0.32760163209999998</v>
      </c>
      <c r="G176" s="228">
        <f t="shared" si="34"/>
        <v>0.32686405159999998</v>
      </c>
      <c r="H176" s="21">
        <v>1</v>
      </c>
      <c r="I176"/>
      <c r="J176"/>
      <c r="K176"/>
      <c r="L176"/>
      <c r="M176"/>
      <c r="N176"/>
      <c r="O176"/>
      <c r="P176"/>
      <c r="Q176" s="250">
        <f t="shared" si="24"/>
        <v>1.0051900140646663</v>
      </c>
      <c r="R176" s="250">
        <f t="shared" si="25"/>
        <v>1.0168771955164155</v>
      </c>
      <c r="S176" s="250">
        <f t="shared" si="26"/>
        <v>1.0057588062384737</v>
      </c>
      <c r="T176" s="250">
        <f t="shared" si="27"/>
        <v>0.99774854448901262</v>
      </c>
      <c r="U176" s="274">
        <f t="shared" si="28"/>
        <v>1.0257266049047302</v>
      </c>
      <c r="V176"/>
      <c r="W176" s="239"/>
      <c r="X176"/>
      <c r="Y176"/>
      <c r="Z176"/>
      <c r="AA176"/>
      <c r="AB176"/>
      <c r="AC176"/>
      <c r="AD176"/>
    </row>
    <row r="177" spans="1:30" s="21" customFormat="1" ht="13.5" thickBot="1" x14ac:dyDescent="0.25">
      <c r="A177" s="118" t="s">
        <v>117</v>
      </c>
      <c r="B177" s="64" t="s">
        <v>117</v>
      </c>
      <c r="C177" s="228">
        <f t="shared" ref="C177:G177" si="35">C119</f>
        <v>0.23335224770000002</v>
      </c>
      <c r="D177" s="228">
        <f t="shared" si="35"/>
        <v>0.2348117146</v>
      </c>
      <c r="E177" s="228">
        <f t="shared" si="35"/>
        <v>0.2435319121</v>
      </c>
      <c r="F177" s="228">
        <f t="shared" si="35"/>
        <v>0.2398997138</v>
      </c>
      <c r="G177" s="228">
        <f t="shared" si="35"/>
        <v>0.23215596769999999</v>
      </c>
      <c r="H177" s="21">
        <v>1</v>
      </c>
      <c r="I177"/>
      <c r="J177"/>
      <c r="K177"/>
      <c r="L177"/>
      <c r="M177"/>
      <c r="N177"/>
      <c r="O177"/>
      <c r="P177"/>
      <c r="Q177" s="250">
        <f t="shared" si="24"/>
        <v>1.0062543511553241</v>
      </c>
      <c r="R177" s="250">
        <f t="shared" si="25"/>
        <v>1.0371369780884008</v>
      </c>
      <c r="S177" s="250">
        <f t="shared" si="26"/>
        <v>0.98508532919287994</v>
      </c>
      <c r="T177" s="250">
        <f t="shared" si="27"/>
        <v>0.96772090313348258</v>
      </c>
      <c r="U177" s="274">
        <f t="shared" si="28"/>
        <v>0.99487350127632812</v>
      </c>
      <c r="V177"/>
      <c r="W177" s="239"/>
      <c r="X177"/>
      <c r="Y177"/>
      <c r="Z177"/>
      <c r="AA177"/>
      <c r="AB177"/>
      <c r="AC177"/>
      <c r="AD177"/>
    </row>
    <row r="178" spans="1:30" s="21" customFormat="1" ht="13.5" thickBot="1" x14ac:dyDescent="0.25">
      <c r="A178" s="118" t="s">
        <v>126</v>
      </c>
      <c r="B178" s="225" t="s">
        <v>126</v>
      </c>
      <c r="C178" s="228">
        <f t="shared" ref="C178:G178" si="36">C128</f>
        <v>0.19751030540000003</v>
      </c>
      <c r="D178" s="228">
        <f t="shared" si="36"/>
        <v>0.20047329999999999</v>
      </c>
      <c r="E178" s="228">
        <f t="shared" si="36"/>
        <v>0.20390736249999999</v>
      </c>
      <c r="F178" s="228">
        <f t="shared" si="36"/>
        <v>0.18290009830000001</v>
      </c>
      <c r="G178" s="228">
        <f t="shared" si="36"/>
        <v>0.1689848213</v>
      </c>
      <c r="H178" s="21">
        <v>1</v>
      </c>
      <c r="I178"/>
      <c r="J178"/>
      <c r="K178"/>
      <c r="L178"/>
      <c r="M178"/>
      <c r="N178"/>
      <c r="O178"/>
      <c r="P178"/>
      <c r="Q178" s="250">
        <f t="shared" si="24"/>
        <v>1.0150017215253617</v>
      </c>
      <c r="R178" s="250">
        <f t="shared" si="25"/>
        <v>1.0171297748877282</v>
      </c>
      <c r="S178" s="250">
        <f t="shared" si="26"/>
        <v>0.89697643114774739</v>
      </c>
      <c r="T178" s="250">
        <f t="shared" si="27"/>
        <v>0.92391870136026055</v>
      </c>
      <c r="U178" s="274">
        <f t="shared" si="28"/>
        <v>0.85557470511612088</v>
      </c>
      <c r="V178"/>
      <c r="W178" s="239"/>
      <c r="X178"/>
      <c r="Y178"/>
      <c r="Z178"/>
      <c r="AA178"/>
      <c r="AB178"/>
      <c r="AC178"/>
      <c r="AD178"/>
    </row>
    <row r="179" spans="1:30" s="21" customFormat="1" ht="13.5" thickBot="1" x14ac:dyDescent="0.25">
      <c r="A179" s="118" t="s">
        <v>130</v>
      </c>
      <c r="B179" s="225" t="s">
        <v>130</v>
      </c>
      <c r="C179" s="228">
        <f t="shared" ref="C179:G179" si="37">C132</f>
        <v>0.101282021</v>
      </c>
      <c r="D179" s="228">
        <f t="shared" si="37"/>
        <v>9.3873128399999992E-2</v>
      </c>
      <c r="E179" s="228">
        <f t="shared" si="37"/>
        <v>8.3246406100000003E-2</v>
      </c>
      <c r="F179" s="228">
        <f t="shared" si="37"/>
        <v>9.4325896699999981E-2</v>
      </c>
      <c r="G179" s="228">
        <f t="shared" si="37"/>
        <v>0.10183606910000001</v>
      </c>
      <c r="H179" s="21">
        <v>1</v>
      </c>
      <c r="I179"/>
      <c r="J179"/>
      <c r="K179"/>
      <c r="L179"/>
      <c r="M179"/>
      <c r="N179"/>
      <c r="O179"/>
      <c r="P179"/>
      <c r="Q179" s="250">
        <f t="shared" si="24"/>
        <v>0.92684888663507214</v>
      </c>
      <c r="R179" s="250">
        <f t="shared" si="25"/>
        <v>0.8867969728811127</v>
      </c>
      <c r="S179" s="250">
        <f t="shared" si="26"/>
        <v>1.1330927197828902</v>
      </c>
      <c r="T179" s="250">
        <f t="shared" si="27"/>
        <v>1.079619411664708</v>
      </c>
      <c r="U179" s="274">
        <f t="shared" si="28"/>
        <v>1.0054703499646793</v>
      </c>
      <c r="V179"/>
      <c r="W179" s="239"/>
      <c r="X179"/>
      <c r="Y179"/>
      <c r="Z179"/>
      <c r="AA179"/>
      <c r="AB179"/>
      <c r="AC179"/>
      <c r="AD179"/>
    </row>
    <row r="180" spans="1:30" s="21" customFormat="1" ht="13.5" thickBot="1" x14ac:dyDescent="0.25">
      <c r="A180" s="118" t="s">
        <v>151</v>
      </c>
      <c r="B180" s="225" t="s">
        <v>151</v>
      </c>
      <c r="C180" s="228">
        <f t="shared" ref="C180:G180" si="38">C153</f>
        <v>0.21929920479999998</v>
      </c>
      <c r="D180" s="228">
        <f t="shared" si="38"/>
        <v>0.21636834960000001</v>
      </c>
      <c r="E180" s="228">
        <f t="shared" si="38"/>
        <v>0.63717541759999996</v>
      </c>
      <c r="F180" s="228">
        <f t="shared" si="38"/>
        <v>0.64817271629999995</v>
      </c>
      <c r="G180" s="228">
        <f t="shared" si="38"/>
        <v>0.64877391399999995</v>
      </c>
      <c r="H180" s="21">
        <v>1</v>
      </c>
      <c r="I180"/>
      <c r="J180"/>
      <c r="K180"/>
      <c r="L180"/>
      <c r="M180"/>
      <c r="N180"/>
      <c r="O180"/>
      <c r="P180"/>
      <c r="Q180" s="250">
        <f t="shared" si="24"/>
        <v>0.9866353587434441</v>
      </c>
      <c r="R180" s="250">
        <f t="shared" si="25"/>
        <v>2.9448642501453914</v>
      </c>
      <c r="S180" s="250">
        <f t="shared" si="26"/>
        <v>1.0172594522579397</v>
      </c>
      <c r="T180" s="250">
        <f t="shared" si="27"/>
        <v>1.0009275270076652</v>
      </c>
      <c r="U180" s="274">
        <f t="shared" si="28"/>
        <v>2.9583961081467636</v>
      </c>
      <c r="V180"/>
      <c r="W180" s="239"/>
      <c r="X180"/>
      <c r="Y180"/>
      <c r="Z180"/>
      <c r="AA180"/>
      <c r="AB180"/>
      <c r="AC180"/>
      <c r="AD180"/>
    </row>
    <row r="181" spans="1:30" s="21" customFormat="1" ht="13.5" thickBot="1" x14ac:dyDescent="0.25">
      <c r="A181" s="118" t="s">
        <v>152</v>
      </c>
      <c r="B181" s="225" t="s">
        <v>152</v>
      </c>
      <c r="C181" s="228">
        <f t="shared" ref="C181:G181" si="39">C154</f>
        <v>0.57686361539999997</v>
      </c>
      <c r="D181" s="228">
        <f t="shared" si="39"/>
        <v>0.52572667360000003</v>
      </c>
      <c r="E181" s="228">
        <f t="shared" si="39"/>
        <v>0.48038135630000001</v>
      </c>
      <c r="F181" s="228">
        <f t="shared" si="39"/>
        <v>0.36177966979999998</v>
      </c>
      <c r="G181" s="228">
        <f t="shared" si="39"/>
        <v>0.31966632080000001</v>
      </c>
      <c r="H181" s="21">
        <v>1</v>
      </c>
      <c r="I181"/>
      <c r="J181"/>
      <c r="K181"/>
      <c r="L181"/>
      <c r="M181"/>
      <c r="N181"/>
      <c r="O181"/>
      <c r="P181"/>
      <c r="Q181" s="250">
        <f t="shared" si="24"/>
        <v>0.91135349771619523</v>
      </c>
      <c r="R181" s="250">
        <f t="shared" si="25"/>
        <v>0.91374735280313912</v>
      </c>
      <c r="S181" s="250">
        <f t="shared" si="26"/>
        <v>0.75310930587836378</v>
      </c>
      <c r="T181" s="250">
        <f t="shared" si="27"/>
        <v>0.88359393156812494</v>
      </c>
      <c r="U181" s="274">
        <f t="shared" si="28"/>
        <v>0.55414540329145545</v>
      </c>
      <c r="V181"/>
      <c r="W181" s="239"/>
      <c r="X181"/>
      <c r="Y181"/>
      <c r="Z181"/>
      <c r="AA181"/>
      <c r="AB181"/>
      <c r="AC181"/>
      <c r="AD181"/>
    </row>
    <row r="182" spans="1:30" s="21" customFormat="1" ht="13.5" thickBot="1" x14ac:dyDescent="0.25">
      <c r="A182" s="118" t="s">
        <v>155</v>
      </c>
      <c r="B182" s="225" t="s">
        <v>155</v>
      </c>
      <c r="C182" s="228">
        <f t="shared" ref="C182:G182" si="40">C157</f>
        <v>0.20340180659999998</v>
      </c>
      <c r="D182" s="228">
        <f t="shared" si="40"/>
        <v>0.20448347040000001</v>
      </c>
      <c r="E182" s="228">
        <f t="shared" si="40"/>
        <v>0.20289797849999996</v>
      </c>
      <c r="F182" s="228">
        <f t="shared" si="40"/>
        <v>0.20030451869999999</v>
      </c>
      <c r="G182" s="228">
        <f t="shared" si="40"/>
        <v>0.19253709079999998</v>
      </c>
      <c r="H182" s="21">
        <v>1</v>
      </c>
      <c r="I182"/>
      <c r="J182"/>
      <c r="K182"/>
      <c r="L182"/>
      <c r="M182"/>
      <c r="N182"/>
      <c r="O182"/>
      <c r="P182"/>
      <c r="Q182" s="250">
        <f t="shared" si="24"/>
        <v>1.0053178672209493</v>
      </c>
      <c r="R182" s="250">
        <f t="shared" si="25"/>
        <v>0.99224635665220962</v>
      </c>
      <c r="S182" s="250">
        <f t="shared" si="26"/>
        <v>0.98721791207988807</v>
      </c>
      <c r="T182" s="250">
        <f t="shared" si="27"/>
        <v>0.96122190377725103</v>
      </c>
      <c r="U182" s="274">
        <f t="shared" si="28"/>
        <v>0.94658495919180297</v>
      </c>
      <c r="V182"/>
      <c r="W182" s="239"/>
      <c r="X182"/>
      <c r="Y182"/>
      <c r="Z182"/>
      <c r="AA182"/>
      <c r="AB182"/>
      <c r="AC182"/>
      <c r="AD182"/>
    </row>
    <row r="183" spans="1:30" s="21" customFormat="1" ht="13.5" thickBot="1" x14ac:dyDescent="0.25">
      <c r="A183" s="118" t="s">
        <v>196</v>
      </c>
      <c r="B183" s="225" t="s">
        <v>161</v>
      </c>
      <c r="C183" s="228">
        <f t="shared" ref="C183:G183" si="41">C163</f>
        <v>0.29804339270000002</v>
      </c>
      <c r="D183" s="228">
        <f t="shared" si="41"/>
        <v>0.2785888433</v>
      </c>
      <c r="E183" s="228">
        <f t="shared" si="41"/>
        <v>0.30173578169999998</v>
      </c>
      <c r="F183" s="228">
        <f t="shared" si="41"/>
        <v>0.14346621469999998</v>
      </c>
      <c r="G183" s="228">
        <f t="shared" si="41"/>
        <v>0.13983091880000001</v>
      </c>
      <c r="H183" s="21">
        <v>1</v>
      </c>
      <c r="I183"/>
      <c r="J183"/>
      <c r="K183"/>
      <c r="L183"/>
      <c r="M183"/>
      <c r="N183"/>
      <c r="O183"/>
      <c r="P183"/>
      <c r="Q183" s="250">
        <f t="shared" si="24"/>
        <v>0.93472578196161427</v>
      </c>
      <c r="R183" s="250">
        <f t="shared" si="25"/>
        <v>1.0830863796475656</v>
      </c>
      <c r="S183" s="250">
        <f t="shared" si="26"/>
        <v>0.47546967711850924</v>
      </c>
      <c r="T183" s="250">
        <f t="shared" si="27"/>
        <v>0.97466096176300676</v>
      </c>
      <c r="U183" s="274">
        <f t="shared" si="28"/>
        <v>0.46916295487465776</v>
      </c>
      <c r="V183"/>
      <c r="W183" s="239"/>
      <c r="X183"/>
      <c r="Y183"/>
      <c r="Z183"/>
      <c r="AA183"/>
      <c r="AB183"/>
      <c r="AC183"/>
      <c r="AD183"/>
    </row>
    <row r="184" spans="1:30" ht="15" x14ac:dyDescent="0.25">
      <c r="B184" s="247"/>
      <c r="C184" s="3"/>
      <c r="D184" s="3"/>
      <c r="E184" s="81"/>
      <c r="F184" s="81"/>
      <c r="G184" s="81"/>
    </row>
    <row r="185" spans="1:30" ht="15" x14ac:dyDescent="0.25">
      <c r="B185" s="247"/>
      <c r="C185" s="3"/>
      <c r="D185" s="3"/>
      <c r="E185" s="81"/>
      <c r="F185" s="81"/>
      <c r="G185" s="81"/>
    </row>
    <row r="186" spans="1:30" ht="15" x14ac:dyDescent="0.25">
      <c r="B186" s="247"/>
      <c r="C186" s="3"/>
      <c r="D186" s="3"/>
      <c r="E186" s="81"/>
      <c r="F186" s="81"/>
      <c r="G186" s="81"/>
    </row>
    <row r="187" spans="1:30" ht="15" x14ac:dyDescent="0.25">
      <c r="B187" s="247"/>
      <c r="C187" s="3"/>
      <c r="D187" s="3"/>
      <c r="E187" s="81"/>
      <c r="F187" s="81"/>
      <c r="G187" s="81"/>
    </row>
    <row r="188" spans="1:30" ht="15" x14ac:dyDescent="0.25">
      <c r="B188" s="247"/>
      <c r="C188" s="3"/>
      <c r="D188" s="3"/>
      <c r="E188" s="81"/>
      <c r="F188" s="81"/>
      <c r="G188" s="81"/>
    </row>
    <row r="189" spans="1:30" ht="15" x14ac:dyDescent="0.25">
      <c r="B189" s="247"/>
      <c r="C189" s="3"/>
      <c r="D189" s="3"/>
      <c r="E189" s="81"/>
      <c r="F189" s="81"/>
      <c r="G189" s="81"/>
    </row>
    <row r="190" spans="1:30" ht="15" x14ac:dyDescent="0.25">
      <c r="B190" s="247"/>
      <c r="C190" s="3"/>
      <c r="D190" s="3"/>
      <c r="E190" s="81"/>
      <c r="F190" s="81"/>
      <c r="G190" s="81"/>
    </row>
    <row r="191" spans="1:30" ht="15" x14ac:dyDescent="0.25">
      <c r="B191" s="247"/>
      <c r="C191" s="3"/>
      <c r="D191" s="3"/>
      <c r="E191" s="81"/>
      <c r="F191" s="81"/>
      <c r="G191" s="81"/>
    </row>
    <row r="192" spans="1:30" ht="15" x14ac:dyDescent="0.25">
      <c r="B192" s="247"/>
      <c r="C192" s="3"/>
      <c r="D192" s="3"/>
      <c r="E192" s="81"/>
      <c r="F192" s="81"/>
      <c r="G192" s="81"/>
    </row>
    <row r="193" spans="2:7" ht="15" x14ac:dyDescent="0.25">
      <c r="B193" s="247"/>
      <c r="C193" s="3"/>
      <c r="D193" s="3"/>
      <c r="E193" s="81"/>
      <c r="F193" s="81"/>
      <c r="G193" s="81"/>
    </row>
    <row r="194" spans="2:7" ht="15" x14ac:dyDescent="0.25">
      <c r="B194" s="247"/>
      <c r="C194" s="3"/>
      <c r="D194" s="3"/>
      <c r="E194" s="81"/>
      <c r="F194" s="81"/>
      <c r="G194" s="81"/>
    </row>
    <row r="195" spans="2:7" ht="15" x14ac:dyDescent="0.25">
      <c r="B195" s="247"/>
      <c r="C195" s="3"/>
      <c r="D195" s="3"/>
      <c r="E195" s="81"/>
      <c r="F195" s="81"/>
      <c r="G195" s="81"/>
    </row>
    <row r="196" spans="2:7" ht="15" x14ac:dyDescent="0.25">
      <c r="B196" s="247"/>
      <c r="C196" s="3"/>
      <c r="D196" s="3"/>
      <c r="E196" s="81"/>
      <c r="F196" s="81"/>
      <c r="G196" s="81"/>
    </row>
    <row r="197" spans="2:7" ht="15" x14ac:dyDescent="0.25">
      <c r="B197" s="247"/>
      <c r="C197" s="3"/>
      <c r="D197" s="3"/>
      <c r="E197" s="81"/>
      <c r="F197" s="81"/>
      <c r="G197" s="81"/>
    </row>
    <row r="198" spans="2:7" ht="15" x14ac:dyDescent="0.25">
      <c r="B198" s="247"/>
      <c r="C198" s="3"/>
      <c r="D198" s="3"/>
      <c r="E198" s="81"/>
      <c r="F198" s="81"/>
      <c r="G198" s="81"/>
    </row>
    <row r="199" spans="2:7" ht="15" x14ac:dyDescent="0.25">
      <c r="B199" s="247"/>
      <c r="C199" s="3"/>
      <c r="D199" s="3"/>
      <c r="E199" s="81"/>
      <c r="F199" s="81"/>
      <c r="G199" s="81"/>
    </row>
    <row r="200" spans="2:7" ht="15" x14ac:dyDescent="0.25">
      <c r="B200" s="247"/>
      <c r="C200" s="3"/>
      <c r="D200" s="3"/>
      <c r="E200" s="81"/>
      <c r="F200" s="81"/>
      <c r="G200" s="81"/>
    </row>
    <row r="201" spans="2:7" ht="15" x14ac:dyDescent="0.25">
      <c r="B201" s="247"/>
      <c r="C201" s="3"/>
      <c r="D201" s="3"/>
      <c r="E201" s="81"/>
      <c r="F201" s="81"/>
      <c r="G201" s="81"/>
    </row>
    <row r="202" spans="2:7" ht="15" x14ac:dyDescent="0.25">
      <c r="B202" s="247"/>
      <c r="C202" s="3"/>
      <c r="D202" s="3"/>
      <c r="E202" s="81"/>
      <c r="F202" s="81"/>
      <c r="G202" s="81"/>
    </row>
    <row r="203" spans="2:7" ht="15" x14ac:dyDescent="0.25">
      <c r="B203" s="247"/>
      <c r="C203" s="3"/>
      <c r="D203" s="3"/>
      <c r="E203" s="81"/>
      <c r="F203" s="81"/>
      <c r="G203" s="81"/>
    </row>
    <row r="204" spans="2:7" ht="15" x14ac:dyDescent="0.25">
      <c r="B204" s="247"/>
      <c r="C204" s="3"/>
      <c r="D204" s="3"/>
      <c r="E204" s="81"/>
      <c r="F204" s="81"/>
      <c r="G204" s="81"/>
    </row>
    <row r="205" spans="2:7" ht="15" x14ac:dyDescent="0.25">
      <c r="B205" s="247"/>
      <c r="C205" s="3"/>
      <c r="D205" s="3"/>
      <c r="E205" s="81"/>
      <c r="F205" s="81"/>
      <c r="G205" s="81"/>
    </row>
    <row r="206" spans="2:7" ht="15" x14ac:dyDescent="0.25">
      <c r="B206" s="247"/>
      <c r="C206" s="3"/>
      <c r="D206" s="3"/>
      <c r="E206" s="81"/>
      <c r="F206" s="81"/>
      <c r="G206" s="81"/>
    </row>
    <row r="207" spans="2:7" ht="15" x14ac:dyDescent="0.25">
      <c r="B207" s="247"/>
      <c r="C207" s="3"/>
      <c r="D207" s="3"/>
      <c r="E207" s="81"/>
      <c r="F207" s="81"/>
      <c r="G207" s="81"/>
    </row>
    <row r="208" spans="2:7" ht="15" x14ac:dyDescent="0.25">
      <c r="B208" s="247"/>
      <c r="C208" s="3"/>
      <c r="D208" s="3"/>
      <c r="E208" s="81"/>
      <c r="F208" s="81"/>
      <c r="G208" s="81"/>
    </row>
    <row r="209" spans="2:7" ht="15" x14ac:dyDescent="0.25">
      <c r="B209" s="247"/>
      <c r="C209" s="3"/>
      <c r="D209" s="3"/>
      <c r="E209" s="81"/>
      <c r="F209" s="81"/>
      <c r="G209" s="81"/>
    </row>
    <row r="210" spans="2:7" ht="15" x14ac:dyDescent="0.25">
      <c r="B210" s="247"/>
      <c r="C210" s="3"/>
      <c r="D210" s="3"/>
      <c r="E210" s="81"/>
      <c r="F210" s="81"/>
      <c r="G210" s="81"/>
    </row>
    <row r="211" spans="2:7" ht="15" x14ac:dyDescent="0.25">
      <c r="B211" s="247"/>
      <c r="C211" s="3"/>
      <c r="D211" s="3"/>
      <c r="E211" s="81"/>
      <c r="F211" s="81"/>
      <c r="G211" s="81"/>
    </row>
    <row r="212" spans="2:7" ht="15" x14ac:dyDescent="0.25">
      <c r="B212" s="247"/>
      <c r="C212" s="3"/>
      <c r="D212" s="3"/>
      <c r="E212" s="81"/>
      <c r="F212" s="81"/>
      <c r="G212" s="81"/>
    </row>
    <row r="213" spans="2:7" ht="15" x14ac:dyDescent="0.25">
      <c r="B213" s="247"/>
      <c r="C213" s="3"/>
      <c r="D213" s="3"/>
      <c r="E213" s="81"/>
      <c r="F213" s="81"/>
      <c r="G213" s="81"/>
    </row>
    <row r="214" spans="2:7" ht="15" x14ac:dyDescent="0.25">
      <c r="B214" s="247"/>
      <c r="C214" s="3"/>
      <c r="D214" s="3"/>
      <c r="E214" s="81"/>
      <c r="F214" s="81"/>
      <c r="G214" s="81"/>
    </row>
    <row r="215" spans="2:7" ht="15" x14ac:dyDescent="0.25">
      <c r="B215" s="247"/>
      <c r="C215" s="3"/>
      <c r="D215" s="3"/>
      <c r="E215" s="81"/>
      <c r="F215" s="81"/>
      <c r="G215" s="81"/>
    </row>
    <row r="216" spans="2:7" ht="15" x14ac:dyDescent="0.25">
      <c r="B216" s="247"/>
      <c r="C216" s="3"/>
      <c r="D216" s="3"/>
      <c r="E216" s="81"/>
      <c r="F216" s="81"/>
      <c r="G216" s="81"/>
    </row>
    <row r="217" spans="2:7" ht="15" x14ac:dyDescent="0.25">
      <c r="B217" s="247"/>
      <c r="C217" s="3"/>
      <c r="D217" s="3"/>
      <c r="E217" s="81"/>
      <c r="F217" s="81"/>
      <c r="G217" s="81"/>
    </row>
    <row r="218" spans="2:7" ht="15" x14ac:dyDescent="0.25">
      <c r="B218" s="247"/>
      <c r="C218" s="3"/>
      <c r="D218" s="3"/>
      <c r="E218" s="81"/>
      <c r="F218" s="81"/>
      <c r="G218" s="81"/>
    </row>
    <row r="219" spans="2:7" ht="15" x14ac:dyDescent="0.25">
      <c r="B219" s="247"/>
      <c r="C219" s="3"/>
      <c r="D219" s="3"/>
      <c r="E219" s="81"/>
      <c r="F219" s="81"/>
      <c r="G219" s="81"/>
    </row>
    <row r="220" spans="2:7" ht="15" x14ac:dyDescent="0.25">
      <c r="B220" s="247"/>
      <c r="C220" s="3"/>
      <c r="D220" s="3"/>
      <c r="E220" s="81"/>
      <c r="F220" s="81"/>
      <c r="G220" s="81"/>
    </row>
    <row r="221" spans="2:7" ht="15" x14ac:dyDescent="0.25">
      <c r="B221" s="247"/>
      <c r="C221" s="3"/>
      <c r="D221" s="3"/>
      <c r="E221" s="81"/>
      <c r="F221" s="81"/>
      <c r="G221" s="81"/>
    </row>
    <row r="222" spans="2:7" ht="15" x14ac:dyDescent="0.25">
      <c r="B222" s="247"/>
      <c r="C222" s="3"/>
      <c r="D222" s="3"/>
      <c r="E222" s="81"/>
      <c r="F222" s="81"/>
      <c r="G222" s="81"/>
    </row>
    <row r="223" spans="2:7" ht="15" x14ac:dyDescent="0.25">
      <c r="B223" s="247"/>
      <c r="C223" s="3"/>
      <c r="D223" s="3"/>
      <c r="E223" s="81"/>
      <c r="F223" s="81"/>
      <c r="G223" s="81"/>
    </row>
    <row r="224" spans="2:7" ht="15" x14ac:dyDescent="0.25">
      <c r="B224" s="247"/>
      <c r="C224" s="3"/>
      <c r="D224" s="3"/>
      <c r="E224" s="81"/>
      <c r="F224" s="81"/>
      <c r="G224" s="81"/>
    </row>
    <row r="225" spans="2:7" ht="15" x14ac:dyDescent="0.25">
      <c r="B225" s="247"/>
      <c r="C225" s="3"/>
      <c r="D225" s="3"/>
      <c r="E225" s="81"/>
      <c r="F225" s="81"/>
      <c r="G225" s="81"/>
    </row>
    <row r="226" spans="2:7" ht="15" x14ac:dyDescent="0.25">
      <c r="B226" s="247"/>
      <c r="C226" s="3"/>
      <c r="D226" s="3"/>
      <c r="E226" s="81"/>
      <c r="F226" s="81"/>
      <c r="G226" s="81"/>
    </row>
    <row r="227" spans="2:7" ht="15" x14ac:dyDescent="0.25">
      <c r="B227" s="247"/>
      <c r="C227" s="3"/>
      <c r="D227" s="3"/>
      <c r="E227" s="81"/>
      <c r="F227" s="81"/>
      <c r="G227" s="81"/>
    </row>
    <row r="228" spans="2:7" ht="15" x14ac:dyDescent="0.25">
      <c r="B228" s="247"/>
      <c r="C228" s="3"/>
      <c r="D228" s="3"/>
      <c r="E228" s="81"/>
      <c r="F228" s="81"/>
      <c r="G228" s="81"/>
    </row>
    <row r="229" spans="2:7" ht="15" x14ac:dyDescent="0.25">
      <c r="B229" s="247"/>
      <c r="C229" s="3"/>
      <c r="D229" s="3"/>
      <c r="E229" s="81"/>
      <c r="F229" s="81"/>
      <c r="G229" s="81"/>
    </row>
    <row r="230" spans="2:7" ht="15" x14ac:dyDescent="0.25">
      <c r="B230" s="247"/>
      <c r="C230" s="3"/>
      <c r="D230" s="3"/>
      <c r="E230" s="81"/>
      <c r="F230" s="81"/>
      <c r="G230" s="81"/>
    </row>
    <row r="231" spans="2:7" ht="15" x14ac:dyDescent="0.25">
      <c r="B231" s="247"/>
      <c r="C231" s="3"/>
      <c r="D231" s="3"/>
      <c r="E231" s="81"/>
      <c r="F231" s="81"/>
      <c r="G231" s="81"/>
    </row>
    <row r="232" spans="2:7" ht="15" x14ac:dyDescent="0.25">
      <c r="B232" s="247"/>
      <c r="C232" s="3"/>
      <c r="D232" s="3"/>
      <c r="E232" s="81"/>
      <c r="F232" s="81"/>
      <c r="G232" s="81"/>
    </row>
    <row r="233" spans="2:7" ht="15" x14ac:dyDescent="0.25">
      <c r="B233" s="247"/>
      <c r="C233" s="3"/>
      <c r="D233" s="3"/>
      <c r="E233" s="81"/>
      <c r="F233" s="81"/>
      <c r="G233" s="81"/>
    </row>
    <row r="234" spans="2:7" ht="15" x14ac:dyDescent="0.25">
      <c r="B234" s="247"/>
      <c r="C234" s="3"/>
      <c r="D234" s="3"/>
      <c r="E234" s="81"/>
      <c r="F234" s="81"/>
      <c r="G234" s="81"/>
    </row>
    <row r="235" spans="2:7" ht="15" x14ac:dyDescent="0.25">
      <c r="B235" s="247"/>
      <c r="C235" s="3"/>
      <c r="D235" s="3"/>
      <c r="E235" s="81"/>
      <c r="F235" s="81"/>
      <c r="G235" s="81"/>
    </row>
    <row r="236" spans="2:7" ht="15" x14ac:dyDescent="0.25">
      <c r="B236" s="247"/>
      <c r="C236" s="3"/>
      <c r="D236" s="3"/>
      <c r="E236" s="81"/>
      <c r="F236" s="81"/>
      <c r="G236" s="81"/>
    </row>
    <row r="237" spans="2:7" ht="15" x14ac:dyDescent="0.25">
      <c r="B237" s="247"/>
      <c r="C237" s="3"/>
      <c r="D237" s="3"/>
      <c r="E237" s="81"/>
      <c r="F237" s="81"/>
      <c r="G237" s="81"/>
    </row>
    <row r="238" spans="2:7" ht="15" x14ac:dyDescent="0.25">
      <c r="B238" s="247"/>
      <c r="C238" s="3"/>
      <c r="D238" s="3"/>
      <c r="E238" s="81"/>
      <c r="F238" s="81"/>
      <c r="G238" s="81"/>
    </row>
    <row r="239" spans="2:7" ht="15" x14ac:dyDescent="0.25">
      <c r="B239" s="247"/>
      <c r="C239" s="3"/>
      <c r="D239" s="3"/>
      <c r="E239" s="81"/>
      <c r="F239" s="81"/>
      <c r="G239" s="81"/>
    </row>
    <row r="240" spans="2:7" ht="15" x14ac:dyDescent="0.25">
      <c r="B240" s="247"/>
      <c r="C240" s="3"/>
      <c r="D240" s="3"/>
      <c r="E240" s="81"/>
      <c r="F240" s="81"/>
      <c r="G240" s="81"/>
    </row>
    <row r="241" spans="2:7" ht="15" x14ac:dyDescent="0.25">
      <c r="B241" s="247"/>
      <c r="C241" s="3"/>
      <c r="D241" s="3"/>
      <c r="E241" s="81"/>
      <c r="F241" s="81"/>
      <c r="G241" s="81"/>
    </row>
    <row r="242" spans="2:7" ht="15" x14ac:dyDescent="0.25">
      <c r="B242" s="247"/>
      <c r="C242" s="3"/>
      <c r="D242" s="3"/>
      <c r="E242" s="81"/>
      <c r="F242" s="81"/>
      <c r="G242" s="81"/>
    </row>
    <row r="243" spans="2:7" ht="15" x14ac:dyDescent="0.25">
      <c r="B243" s="247"/>
      <c r="C243" s="3"/>
      <c r="D243" s="3"/>
      <c r="E243" s="81"/>
      <c r="F243" s="81"/>
      <c r="G243" s="81"/>
    </row>
    <row r="244" spans="2:7" ht="15" x14ac:dyDescent="0.25">
      <c r="B244" s="247"/>
      <c r="C244" s="3"/>
      <c r="D244" s="3"/>
      <c r="E244" s="81"/>
      <c r="F244" s="81"/>
      <c r="G244" s="81"/>
    </row>
    <row r="245" spans="2:7" ht="15" x14ac:dyDescent="0.25">
      <c r="B245" s="247"/>
      <c r="C245" s="3"/>
      <c r="D245" s="3"/>
      <c r="E245" s="81"/>
      <c r="F245" s="81"/>
      <c r="G245" s="81"/>
    </row>
    <row r="246" spans="2:7" ht="15" x14ac:dyDescent="0.25">
      <c r="B246" s="247"/>
      <c r="C246" s="3"/>
      <c r="D246" s="3"/>
      <c r="E246" s="81"/>
      <c r="F246" s="81"/>
      <c r="G246" s="81"/>
    </row>
    <row r="247" spans="2:7" ht="15" x14ac:dyDescent="0.25">
      <c r="B247" s="247"/>
      <c r="C247" s="3"/>
      <c r="D247" s="3"/>
      <c r="E247" s="81"/>
      <c r="F247" s="81"/>
      <c r="G247" s="81"/>
    </row>
    <row r="248" spans="2:7" ht="15" x14ac:dyDescent="0.25">
      <c r="B248" s="247"/>
      <c r="C248" s="3"/>
      <c r="D248" s="3"/>
      <c r="E248" s="81"/>
      <c r="F248" s="81"/>
      <c r="G248" s="81"/>
    </row>
    <row r="249" spans="2:7" ht="15" x14ac:dyDescent="0.25">
      <c r="B249" s="247"/>
      <c r="C249" s="3"/>
      <c r="D249" s="3"/>
      <c r="E249" s="81"/>
      <c r="F249" s="81"/>
      <c r="G249" s="81"/>
    </row>
    <row r="250" spans="2:7" ht="15" x14ac:dyDescent="0.25">
      <c r="B250" s="247"/>
      <c r="C250" s="3"/>
      <c r="D250" s="3"/>
      <c r="E250" s="81"/>
      <c r="F250" s="81"/>
      <c r="G250" s="81"/>
    </row>
    <row r="251" spans="2:7" ht="15" x14ac:dyDescent="0.25">
      <c r="B251" s="247"/>
      <c r="C251" s="3"/>
      <c r="D251" s="3"/>
      <c r="E251" s="81"/>
      <c r="F251" s="81"/>
      <c r="G251" s="81"/>
    </row>
    <row r="252" spans="2:7" ht="15" x14ac:dyDescent="0.25">
      <c r="B252" s="247"/>
      <c r="C252" s="3"/>
      <c r="D252" s="3"/>
      <c r="E252" s="81"/>
      <c r="F252" s="81"/>
      <c r="G252" s="81"/>
    </row>
    <row r="253" spans="2:7" ht="15" x14ac:dyDescent="0.25">
      <c r="B253" s="247"/>
      <c r="C253" s="3"/>
      <c r="D253" s="3"/>
      <c r="E253" s="81"/>
      <c r="F253" s="81"/>
      <c r="G253" s="81"/>
    </row>
    <row r="254" spans="2:7" ht="15" x14ac:dyDescent="0.25">
      <c r="B254" s="247"/>
      <c r="C254" s="3"/>
      <c r="D254" s="3"/>
      <c r="E254" s="81"/>
      <c r="F254" s="81"/>
      <c r="G254" s="81"/>
    </row>
    <row r="255" spans="2:7" ht="15" x14ac:dyDescent="0.25">
      <c r="B255" s="247"/>
      <c r="C255" s="3"/>
      <c r="D255" s="3"/>
      <c r="E255" s="81"/>
      <c r="F255" s="81"/>
      <c r="G255" s="81"/>
    </row>
    <row r="256" spans="2:7" ht="15" x14ac:dyDescent="0.25">
      <c r="B256" s="247"/>
      <c r="C256" s="3"/>
      <c r="D256" s="3"/>
      <c r="E256" s="81"/>
      <c r="F256" s="81"/>
      <c r="G256" s="81"/>
    </row>
    <row r="257" spans="2:7" ht="15" x14ac:dyDescent="0.25">
      <c r="B257" s="247"/>
      <c r="C257" s="3"/>
      <c r="D257" s="3"/>
      <c r="E257" s="81"/>
      <c r="F257" s="81"/>
      <c r="G257" s="81"/>
    </row>
    <row r="258" spans="2:7" ht="15" x14ac:dyDescent="0.25">
      <c r="B258" s="247"/>
      <c r="C258" s="3"/>
      <c r="D258" s="3"/>
      <c r="E258" s="81"/>
      <c r="F258" s="81"/>
      <c r="G258" s="81"/>
    </row>
    <row r="259" spans="2:7" ht="15" x14ac:dyDescent="0.25">
      <c r="B259" s="247"/>
      <c r="C259" s="3"/>
      <c r="D259" s="3"/>
      <c r="E259" s="81"/>
      <c r="F259" s="81"/>
      <c r="G259" s="81"/>
    </row>
    <row r="260" spans="2:7" ht="15" x14ac:dyDescent="0.25">
      <c r="B260" s="247"/>
      <c r="C260" s="3"/>
      <c r="D260" s="3"/>
      <c r="E260" s="81"/>
      <c r="F260" s="81"/>
      <c r="G260" s="81"/>
    </row>
    <row r="261" spans="2:7" ht="15" x14ac:dyDescent="0.25">
      <c r="B261" s="247"/>
      <c r="C261" s="3"/>
      <c r="D261" s="3"/>
      <c r="E261" s="81"/>
      <c r="F261" s="81"/>
      <c r="G261" s="81"/>
    </row>
    <row r="262" spans="2:7" ht="15" x14ac:dyDescent="0.25">
      <c r="B262" s="247"/>
      <c r="C262" s="3"/>
      <c r="D262" s="3"/>
      <c r="E262" s="81"/>
      <c r="F262" s="81"/>
      <c r="G262" s="81"/>
    </row>
    <row r="263" spans="2:7" ht="15" x14ac:dyDescent="0.25">
      <c r="B263" s="247"/>
      <c r="C263" s="3"/>
      <c r="D263" s="3"/>
      <c r="E263" s="81"/>
      <c r="F263" s="81"/>
      <c r="G263" s="81"/>
    </row>
    <row r="264" spans="2:7" ht="15" x14ac:dyDescent="0.25">
      <c r="B264" s="247"/>
      <c r="C264" s="3"/>
      <c r="D264" s="3"/>
      <c r="E264" s="81"/>
      <c r="F264" s="81"/>
      <c r="G264" s="81"/>
    </row>
    <row r="265" spans="2:7" ht="15" x14ac:dyDescent="0.25">
      <c r="B265" s="247"/>
      <c r="C265" s="3"/>
      <c r="D265" s="3"/>
      <c r="E265" s="81"/>
      <c r="F265" s="81"/>
      <c r="G265" s="81"/>
    </row>
    <row r="266" spans="2:7" ht="15" x14ac:dyDescent="0.25">
      <c r="B266" s="247"/>
      <c r="C266" s="3"/>
      <c r="D266" s="3"/>
      <c r="E266" s="81"/>
      <c r="F266" s="81"/>
      <c r="G266" s="81"/>
    </row>
    <row r="267" spans="2:7" ht="15" x14ac:dyDescent="0.25">
      <c r="B267" s="247"/>
      <c r="C267" s="3"/>
      <c r="D267" s="3"/>
      <c r="E267" s="81"/>
      <c r="F267" s="81"/>
      <c r="G267" s="81"/>
    </row>
    <row r="268" spans="2:7" ht="15" x14ac:dyDescent="0.25">
      <c r="B268" s="247"/>
      <c r="C268" s="3"/>
      <c r="D268" s="3"/>
      <c r="E268" s="81"/>
      <c r="F268" s="81"/>
      <c r="G268" s="81"/>
    </row>
    <row r="269" spans="2:7" ht="15" x14ac:dyDescent="0.25">
      <c r="B269" s="247"/>
      <c r="C269" s="3"/>
      <c r="D269" s="3"/>
      <c r="E269" s="81"/>
      <c r="F269" s="81"/>
      <c r="G269" s="81"/>
    </row>
    <row r="270" spans="2:7" ht="15" x14ac:dyDescent="0.25">
      <c r="B270" s="247"/>
      <c r="C270" s="3"/>
      <c r="D270" s="3"/>
      <c r="E270" s="81"/>
      <c r="F270" s="81"/>
      <c r="G270" s="81"/>
    </row>
    <row r="271" spans="2:7" ht="15" x14ac:dyDescent="0.25">
      <c r="B271" s="247"/>
      <c r="C271" s="3"/>
      <c r="D271" s="3"/>
      <c r="E271" s="81"/>
      <c r="F271" s="81"/>
      <c r="G271" s="81"/>
    </row>
    <row r="272" spans="2:7" ht="15" x14ac:dyDescent="0.25">
      <c r="B272" s="247"/>
      <c r="C272" s="3"/>
      <c r="D272" s="3"/>
      <c r="E272" s="81"/>
      <c r="F272" s="81"/>
      <c r="G272" s="81"/>
    </row>
    <row r="273" spans="2:7" ht="15" x14ac:dyDescent="0.25">
      <c r="B273" s="247"/>
      <c r="C273" s="3"/>
      <c r="D273" s="3"/>
      <c r="E273" s="81"/>
      <c r="F273" s="81"/>
      <c r="G273" s="81"/>
    </row>
    <row r="274" spans="2:7" ht="15" x14ac:dyDescent="0.25">
      <c r="B274" s="247"/>
      <c r="C274" s="3"/>
      <c r="D274" s="3"/>
      <c r="E274" s="81"/>
      <c r="F274" s="81"/>
      <c r="G274" s="81"/>
    </row>
    <row r="275" spans="2:7" ht="15" x14ac:dyDescent="0.25">
      <c r="B275" s="247"/>
      <c r="C275" s="3"/>
      <c r="D275" s="3"/>
      <c r="E275" s="81"/>
      <c r="F275" s="81"/>
      <c r="G275" s="81"/>
    </row>
    <row r="276" spans="2:7" ht="15" x14ac:dyDescent="0.25">
      <c r="B276" s="247"/>
      <c r="C276" s="3"/>
      <c r="D276" s="3"/>
      <c r="E276" s="81"/>
      <c r="F276" s="81"/>
      <c r="G276" s="81"/>
    </row>
    <row r="277" spans="2:7" ht="15" x14ac:dyDescent="0.25">
      <c r="B277" s="247"/>
      <c r="C277" s="3"/>
      <c r="D277" s="3"/>
      <c r="E277" s="81"/>
      <c r="F277" s="81"/>
      <c r="G277" s="81"/>
    </row>
    <row r="278" spans="2:7" ht="15" x14ac:dyDescent="0.25">
      <c r="B278" s="247"/>
      <c r="C278" s="3"/>
      <c r="D278" s="3"/>
      <c r="E278" s="81"/>
      <c r="F278" s="81"/>
      <c r="G278" s="81"/>
    </row>
    <row r="279" spans="2:7" ht="15" x14ac:dyDescent="0.25">
      <c r="B279" s="247"/>
      <c r="C279" s="3"/>
      <c r="D279" s="3"/>
      <c r="E279" s="81"/>
      <c r="F279" s="81"/>
      <c r="G279" s="81"/>
    </row>
    <row r="280" spans="2:7" ht="15" x14ac:dyDescent="0.25">
      <c r="B280" s="247"/>
      <c r="C280" s="3"/>
      <c r="D280" s="3"/>
      <c r="E280" s="81"/>
      <c r="F280" s="81"/>
      <c r="G280" s="81"/>
    </row>
    <row r="281" spans="2:7" ht="15" x14ac:dyDescent="0.25">
      <c r="B281" s="247"/>
      <c r="C281" s="3"/>
      <c r="D281" s="3"/>
      <c r="E281" s="81"/>
      <c r="F281" s="81"/>
      <c r="G281" s="81"/>
    </row>
    <row r="282" spans="2:7" ht="15" x14ac:dyDescent="0.25">
      <c r="B282" s="247"/>
      <c r="C282" s="3"/>
      <c r="D282" s="3"/>
      <c r="E282" s="81"/>
      <c r="F282" s="81"/>
      <c r="G282" s="81"/>
    </row>
    <row r="283" spans="2:7" ht="15" x14ac:dyDescent="0.25">
      <c r="B283" s="247"/>
      <c r="C283" s="3"/>
      <c r="D283" s="3"/>
      <c r="E283" s="81"/>
      <c r="F283" s="81"/>
      <c r="G283" s="81"/>
    </row>
    <row r="284" spans="2:7" ht="15" x14ac:dyDescent="0.25">
      <c r="B284" s="247"/>
      <c r="C284" s="3"/>
      <c r="D284" s="3"/>
      <c r="E284" s="81"/>
      <c r="F284" s="81"/>
      <c r="G284" s="81"/>
    </row>
    <row r="285" spans="2:7" ht="15" x14ac:dyDescent="0.25">
      <c r="B285" s="247"/>
      <c r="C285" s="3"/>
      <c r="D285" s="3"/>
      <c r="E285" s="81"/>
      <c r="F285" s="81"/>
      <c r="G285" s="81"/>
    </row>
    <row r="286" spans="2:7" ht="15" x14ac:dyDescent="0.25">
      <c r="B286" s="247"/>
      <c r="C286" s="3"/>
      <c r="D286" s="3"/>
      <c r="E286" s="81"/>
      <c r="F286" s="81"/>
      <c r="G286" s="81"/>
    </row>
    <row r="287" spans="2:7" ht="15" x14ac:dyDescent="0.25">
      <c r="B287" s="247"/>
      <c r="C287" s="3"/>
      <c r="D287" s="3"/>
      <c r="E287" s="81"/>
      <c r="F287" s="81"/>
      <c r="G287" s="81"/>
    </row>
    <row r="288" spans="2:7" ht="15" x14ac:dyDescent="0.25">
      <c r="B288" s="247"/>
      <c r="C288" s="3"/>
      <c r="D288" s="3"/>
      <c r="E288" s="81"/>
      <c r="F288" s="81"/>
      <c r="G288" s="81"/>
    </row>
    <row r="289" spans="2:7" ht="15" x14ac:dyDescent="0.25">
      <c r="B289" s="247"/>
      <c r="C289" s="3"/>
      <c r="D289" s="3"/>
      <c r="E289" s="81"/>
      <c r="F289" s="81"/>
      <c r="G289" s="81"/>
    </row>
    <row r="290" spans="2:7" ht="15" x14ac:dyDescent="0.25">
      <c r="B290" s="247"/>
      <c r="C290" s="3"/>
      <c r="D290" s="3"/>
      <c r="E290" s="81"/>
      <c r="F290" s="81"/>
      <c r="G290" s="81"/>
    </row>
    <row r="291" spans="2:7" ht="15" x14ac:dyDescent="0.25">
      <c r="B291" s="247"/>
      <c r="C291" s="3"/>
      <c r="D291" s="3"/>
      <c r="E291" s="81"/>
      <c r="F291" s="81"/>
      <c r="G291" s="81"/>
    </row>
    <row r="292" spans="2:7" ht="15" x14ac:dyDescent="0.25">
      <c r="B292" s="247"/>
      <c r="C292" s="3"/>
      <c r="D292" s="3"/>
      <c r="E292" s="81"/>
      <c r="F292" s="81"/>
      <c r="G292" s="81"/>
    </row>
    <row r="293" spans="2:7" ht="15" x14ac:dyDescent="0.25">
      <c r="B293" s="247"/>
      <c r="C293" s="3"/>
      <c r="D293" s="3"/>
      <c r="E293" s="81"/>
      <c r="F293" s="81"/>
      <c r="G293" s="81"/>
    </row>
    <row r="294" spans="2:7" ht="15" x14ac:dyDescent="0.25">
      <c r="B294" s="247"/>
      <c r="C294" s="3"/>
      <c r="D294" s="3"/>
      <c r="E294" s="81"/>
      <c r="F294" s="81"/>
      <c r="G294" s="81"/>
    </row>
    <row r="295" spans="2:7" ht="15" x14ac:dyDescent="0.25">
      <c r="B295" s="247"/>
      <c r="C295" s="3"/>
      <c r="D295" s="3"/>
      <c r="E295" s="81"/>
      <c r="F295" s="81"/>
      <c r="G295" s="81"/>
    </row>
    <row r="296" spans="2:7" ht="15" x14ac:dyDescent="0.25">
      <c r="B296" s="247"/>
      <c r="C296" s="3"/>
      <c r="D296" s="3"/>
      <c r="E296" s="81"/>
      <c r="F296" s="81"/>
      <c r="G296" s="81"/>
    </row>
    <row r="297" spans="2:7" ht="15" x14ac:dyDescent="0.25">
      <c r="B297" s="247"/>
      <c r="C297" s="3"/>
      <c r="D297" s="3"/>
      <c r="E297" s="81"/>
      <c r="F297" s="81"/>
      <c r="G297" s="81"/>
    </row>
    <row r="298" spans="2:7" ht="15" x14ac:dyDescent="0.25">
      <c r="B298" s="247"/>
      <c r="C298" s="3"/>
      <c r="D298" s="3"/>
      <c r="E298" s="81"/>
      <c r="F298" s="81"/>
      <c r="G298" s="81"/>
    </row>
    <row r="299" spans="2:7" ht="15" x14ac:dyDescent="0.25">
      <c r="B299" s="247"/>
      <c r="C299" s="3"/>
      <c r="D299" s="3"/>
      <c r="E299" s="81"/>
      <c r="F299" s="81"/>
      <c r="G299" s="81"/>
    </row>
    <row r="300" spans="2:7" ht="15" x14ac:dyDescent="0.25">
      <c r="B300" s="247"/>
      <c r="C300" s="3"/>
      <c r="D300" s="3"/>
      <c r="E300" s="81"/>
      <c r="F300" s="81"/>
      <c r="G300" s="81"/>
    </row>
    <row r="301" spans="2:7" ht="15" x14ac:dyDescent="0.25">
      <c r="B301" s="247"/>
      <c r="C301" s="3"/>
      <c r="D301" s="3"/>
      <c r="E301" s="81"/>
      <c r="F301" s="81"/>
      <c r="G301" s="81"/>
    </row>
    <row r="302" spans="2:7" ht="15" x14ac:dyDescent="0.25">
      <c r="B302" s="247"/>
      <c r="C302" s="3"/>
      <c r="D302" s="3"/>
      <c r="E302" s="81"/>
      <c r="F302" s="81"/>
      <c r="G302" s="81"/>
    </row>
    <row r="303" spans="2:7" ht="15" x14ac:dyDescent="0.25">
      <c r="B303" s="247"/>
      <c r="C303" s="3"/>
      <c r="D303" s="3"/>
      <c r="E303" s="81"/>
      <c r="F303" s="81"/>
      <c r="G303" s="81"/>
    </row>
    <row r="304" spans="2:7" ht="15" x14ac:dyDescent="0.25">
      <c r="B304" s="247"/>
      <c r="C304" s="3"/>
      <c r="D304" s="3"/>
      <c r="E304" s="81"/>
      <c r="F304" s="81"/>
      <c r="G304" s="81"/>
    </row>
    <row r="305" spans="2:7" ht="15" x14ac:dyDescent="0.25">
      <c r="B305" s="247"/>
      <c r="C305" s="3"/>
      <c r="D305" s="3"/>
      <c r="E305" s="81"/>
      <c r="F305" s="81"/>
      <c r="G305" s="81"/>
    </row>
    <row r="306" spans="2:7" ht="15" x14ac:dyDescent="0.25">
      <c r="B306" s="247"/>
      <c r="C306" s="3"/>
      <c r="D306" s="3"/>
      <c r="E306" s="81"/>
      <c r="F306" s="81"/>
      <c r="G306" s="81"/>
    </row>
    <row r="307" spans="2:7" ht="15" x14ac:dyDescent="0.25">
      <c r="B307" s="247"/>
      <c r="C307" s="3"/>
      <c r="D307" s="3"/>
      <c r="E307" s="81"/>
      <c r="F307" s="81"/>
      <c r="G307" s="81"/>
    </row>
    <row r="308" spans="2:7" ht="15" x14ac:dyDescent="0.25">
      <c r="B308" s="247"/>
      <c r="C308" s="3"/>
      <c r="D308" s="3"/>
      <c r="E308" s="81"/>
      <c r="F308" s="81"/>
      <c r="G308" s="81"/>
    </row>
    <row r="309" spans="2:7" ht="15" x14ac:dyDescent="0.25">
      <c r="B309" s="247"/>
      <c r="C309" s="3"/>
      <c r="D309" s="3"/>
      <c r="E309" s="81"/>
      <c r="F309" s="81"/>
      <c r="G309" s="81"/>
    </row>
    <row r="310" spans="2:7" ht="15" x14ac:dyDescent="0.25">
      <c r="B310" s="247"/>
      <c r="C310" s="3"/>
      <c r="D310" s="3"/>
      <c r="E310" s="81"/>
      <c r="F310" s="81"/>
      <c r="G310" s="81"/>
    </row>
    <row r="311" spans="2:7" ht="15" x14ac:dyDescent="0.25">
      <c r="B311" s="247"/>
      <c r="C311" s="3"/>
      <c r="D311" s="3"/>
      <c r="E311" s="81"/>
      <c r="F311" s="81"/>
      <c r="G311" s="81"/>
    </row>
    <row r="312" spans="2:7" ht="15" x14ac:dyDescent="0.25">
      <c r="B312" s="247"/>
      <c r="C312" s="3"/>
      <c r="D312" s="3"/>
      <c r="E312" s="81"/>
      <c r="F312" s="81"/>
      <c r="G312" s="81"/>
    </row>
    <row r="313" spans="2:7" ht="15" x14ac:dyDescent="0.25">
      <c r="B313" s="247"/>
      <c r="C313" s="3"/>
      <c r="D313" s="3"/>
      <c r="E313" s="81"/>
      <c r="F313" s="81"/>
      <c r="G313" s="81"/>
    </row>
    <row r="314" spans="2:7" ht="15" x14ac:dyDescent="0.25">
      <c r="B314" s="247"/>
      <c r="C314" s="3"/>
      <c r="D314" s="3"/>
      <c r="E314" s="81"/>
      <c r="F314" s="81"/>
      <c r="G314" s="81"/>
    </row>
    <row r="315" spans="2:7" ht="15" x14ac:dyDescent="0.25">
      <c r="B315" s="247"/>
      <c r="C315" s="3"/>
      <c r="D315" s="3"/>
      <c r="E315" s="81"/>
      <c r="F315" s="81"/>
      <c r="G315" s="81"/>
    </row>
    <row r="316" spans="2:7" ht="15" x14ac:dyDescent="0.25">
      <c r="B316" s="247"/>
      <c r="C316" s="3"/>
      <c r="D316" s="3"/>
      <c r="E316" s="81"/>
      <c r="F316" s="81"/>
      <c r="G316" s="81"/>
    </row>
    <row r="317" spans="2:7" ht="15" x14ac:dyDescent="0.25">
      <c r="B317" s="247"/>
      <c r="C317" s="3"/>
      <c r="D317" s="3"/>
      <c r="E317" s="81"/>
      <c r="F317" s="81"/>
      <c r="G317" s="81"/>
    </row>
    <row r="318" spans="2:7" ht="15" x14ac:dyDescent="0.25">
      <c r="B318" s="247"/>
      <c r="C318" s="3"/>
      <c r="D318" s="3"/>
      <c r="E318" s="81"/>
      <c r="F318" s="81"/>
      <c r="G318" s="81"/>
    </row>
    <row r="319" spans="2:7" ht="15" x14ac:dyDescent="0.25">
      <c r="B319" s="247"/>
      <c r="C319" s="3"/>
      <c r="D319" s="3"/>
      <c r="E319" s="81"/>
      <c r="F319" s="81"/>
      <c r="G319" s="81"/>
    </row>
    <row r="320" spans="2:7" ht="15" x14ac:dyDescent="0.25">
      <c r="B320" s="247"/>
      <c r="C320" s="3"/>
      <c r="D320" s="3"/>
      <c r="E320" s="81"/>
      <c r="F320" s="81"/>
      <c r="G320" s="81"/>
    </row>
    <row r="321" spans="2:7" ht="15" x14ac:dyDescent="0.25">
      <c r="B321" s="247"/>
      <c r="C321" s="3"/>
      <c r="D321" s="3"/>
      <c r="E321" s="81"/>
      <c r="F321" s="81"/>
      <c r="G321" s="81"/>
    </row>
    <row r="322" spans="2:7" ht="15" x14ac:dyDescent="0.25">
      <c r="B322" s="247"/>
      <c r="C322" s="3"/>
      <c r="D322" s="3"/>
      <c r="E322" s="81"/>
      <c r="F322" s="81"/>
      <c r="G322" s="81"/>
    </row>
    <row r="323" spans="2:7" ht="15" x14ac:dyDescent="0.25">
      <c r="B323" s="247"/>
      <c r="C323" s="3"/>
      <c r="D323" s="3"/>
      <c r="E323" s="81"/>
      <c r="F323" s="81"/>
      <c r="G323" s="81"/>
    </row>
    <row r="324" spans="2:7" ht="15" x14ac:dyDescent="0.25">
      <c r="B324" s="247"/>
      <c r="C324" s="3"/>
      <c r="D324" s="3"/>
      <c r="E324" s="81"/>
      <c r="F324" s="81"/>
      <c r="G324" s="81"/>
    </row>
    <row r="325" spans="2:7" ht="15" x14ac:dyDescent="0.25">
      <c r="B325" s="247"/>
      <c r="C325" s="3"/>
      <c r="D325" s="3"/>
      <c r="E325" s="81"/>
      <c r="F325" s="81"/>
      <c r="G325" s="81"/>
    </row>
    <row r="326" spans="2:7" ht="15" x14ac:dyDescent="0.25">
      <c r="B326" s="247"/>
      <c r="C326" s="3"/>
      <c r="D326" s="3"/>
      <c r="E326" s="81"/>
      <c r="F326" s="81"/>
      <c r="G326" s="81"/>
    </row>
    <row r="327" spans="2:7" ht="15" x14ac:dyDescent="0.25">
      <c r="B327" s="247"/>
      <c r="C327" s="3"/>
      <c r="D327" s="3"/>
      <c r="E327" s="81"/>
      <c r="F327" s="81"/>
      <c r="G327" s="81"/>
    </row>
    <row r="328" spans="2:7" ht="15" x14ac:dyDescent="0.25">
      <c r="B328" s="247"/>
      <c r="C328" s="3"/>
      <c r="D328" s="3"/>
      <c r="E328" s="81"/>
      <c r="F328" s="81"/>
      <c r="G328" s="81"/>
    </row>
    <row r="329" spans="2:7" ht="15" x14ac:dyDescent="0.25">
      <c r="B329" s="247"/>
      <c r="C329" s="3"/>
      <c r="D329" s="3"/>
      <c r="E329" s="81"/>
      <c r="F329" s="81"/>
      <c r="G329" s="81"/>
    </row>
    <row r="330" spans="2:7" ht="15" x14ac:dyDescent="0.25">
      <c r="B330" s="247"/>
      <c r="C330" s="3"/>
      <c r="D330" s="3"/>
      <c r="E330" s="81"/>
      <c r="F330" s="81"/>
      <c r="G330" s="81"/>
    </row>
    <row r="331" spans="2:7" ht="15" x14ac:dyDescent="0.25">
      <c r="B331" s="247"/>
      <c r="C331" s="3"/>
      <c r="D331" s="3"/>
      <c r="E331" s="81"/>
      <c r="F331" s="81"/>
      <c r="G331" s="81"/>
    </row>
    <row r="332" spans="2:7" ht="15" x14ac:dyDescent="0.25">
      <c r="B332" s="247"/>
      <c r="C332" s="3"/>
      <c r="D332" s="3"/>
      <c r="E332" s="81"/>
      <c r="F332" s="81"/>
      <c r="G332" s="81"/>
    </row>
    <row r="333" spans="2:7" ht="15" x14ac:dyDescent="0.25">
      <c r="B333" s="247"/>
      <c r="C333" s="3"/>
      <c r="D333" s="3"/>
      <c r="E333" s="81"/>
      <c r="F333" s="81"/>
      <c r="G333" s="81"/>
    </row>
    <row r="334" spans="2:7" ht="15" x14ac:dyDescent="0.25">
      <c r="B334" s="247"/>
      <c r="C334" s="3"/>
      <c r="D334" s="3"/>
      <c r="E334" s="81"/>
      <c r="F334" s="81"/>
      <c r="G334" s="81"/>
    </row>
    <row r="335" spans="2:7" ht="15" x14ac:dyDescent="0.25">
      <c r="B335" s="247"/>
      <c r="C335" s="3"/>
      <c r="D335" s="3"/>
      <c r="E335" s="81"/>
      <c r="F335" s="81"/>
      <c r="G335" s="81"/>
    </row>
    <row r="336" spans="2:7" ht="15" x14ac:dyDescent="0.25">
      <c r="B336" s="247"/>
      <c r="C336" s="3"/>
      <c r="D336" s="3"/>
      <c r="E336" s="81"/>
      <c r="F336" s="81"/>
      <c r="G336" s="81"/>
    </row>
    <row r="337" spans="2:7" ht="15" x14ac:dyDescent="0.25">
      <c r="B337" s="247"/>
      <c r="C337" s="3"/>
      <c r="D337" s="3"/>
      <c r="E337" s="81"/>
      <c r="F337" s="81"/>
      <c r="G337" s="81"/>
    </row>
    <row r="338" spans="2:7" ht="15" x14ac:dyDescent="0.25">
      <c r="B338" s="247"/>
      <c r="C338" s="3"/>
      <c r="D338" s="3"/>
      <c r="E338" s="81"/>
      <c r="F338" s="81"/>
      <c r="G338" s="81"/>
    </row>
    <row r="339" spans="2:7" ht="15" x14ac:dyDescent="0.25">
      <c r="B339" s="247"/>
      <c r="C339" s="3"/>
      <c r="D339" s="3"/>
      <c r="E339" s="81"/>
      <c r="F339" s="81"/>
      <c r="G339" s="81"/>
    </row>
    <row r="340" spans="2:7" ht="15" x14ac:dyDescent="0.25">
      <c r="B340" s="247"/>
      <c r="C340" s="3"/>
      <c r="D340" s="3"/>
      <c r="E340" s="81"/>
      <c r="F340" s="81"/>
      <c r="G340" s="81"/>
    </row>
    <row r="341" spans="2:7" ht="15" x14ac:dyDescent="0.25">
      <c r="B341" s="247"/>
      <c r="C341" s="3"/>
      <c r="D341" s="3"/>
      <c r="E341" s="81"/>
      <c r="F341" s="81"/>
      <c r="G341" s="81"/>
    </row>
    <row r="342" spans="2:7" ht="15" x14ac:dyDescent="0.25">
      <c r="B342" s="247"/>
      <c r="C342" s="3"/>
      <c r="D342" s="3"/>
      <c r="E342" s="81"/>
      <c r="F342" s="81"/>
      <c r="G342" s="81"/>
    </row>
    <row r="343" spans="2:7" ht="15" x14ac:dyDescent="0.25">
      <c r="B343" s="247"/>
      <c r="C343" s="3"/>
      <c r="D343" s="3"/>
      <c r="E343" s="81"/>
      <c r="F343" s="81"/>
      <c r="G343" s="81"/>
    </row>
    <row r="344" spans="2:7" ht="15" x14ac:dyDescent="0.25">
      <c r="B344" s="247"/>
      <c r="C344" s="3"/>
      <c r="D344" s="3"/>
      <c r="E344" s="81"/>
      <c r="F344" s="81"/>
      <c r="G344" s="81"/>
    </row>
    <row r="345" spans="2:7" ht="15" x14ac:dyDescent="0.25">
      <c r="B345" s="247"/>
      <c r="C345" s="3"/>
      <c r="D345" s="3"/>
      <c r="E345" s="81"/>
      <c r="F345" s="81"/>
      <c r="G345" s="81"/>
    </row>
    <row r="346" spans="2:7" ht="15" x14ac:dyDescent="0.25">
      <c r="B346" s="247"/>
      <c r="C346" s="3"/>
      <c r="D346" s="3"/>
      <c r="E346" s="81"/>
      <c r="F346" s="81"/>
      <c r="G346" s="81"/>
    </row>
    <row r="347" spans="2:7" ht="15" x14ac:dyDescent="0.25">
      <c r="B347" s="247"/>
      <c r="C347" s="3"/>
      <c r="D347" s="3"/>
      <c r="E347" s="81"/>
      <c r="F347" s="81"/>
      <c r="G347" s="81"/>
    </row>
    <row r="348" spans="2:7" ht="15" x14ac:dyDescent="0.25">
      <c r="B348" s="247"/>
      <c r="C348" s="3"/>
      <c r="D348" s="3"/>
      <c r="E348" s="81"/>
      <c r="F348" s="81"/>
      <c r="G348" s="81"/>
    </row>
    <row r="349" spans="2:7" ht="15" x14ac:dyDescent="0.25">
      <c r="B349" s="247"/>
      <c r="C349" s="3"/>
      <c r="D349" s="3"/>
      <c r="E349" s="81"/>
      <c r="F349" s="81"/>
      <c r="G349" s="81"/>
    </row>
    <row r="350" spans="2:7" ht="15" x14ac:dyDescent="0.25">
      <c r="B350" s="247"/>
      <c r="C350" s="3"/>
      <c r="D350" s="3"/>
      <c r="E350" s="81"/>
      <c r="F350" s="81"/>
      <c r="G350" s="81"/>
    </row>
    <row r="351" spans="2:7" ht="15" x14ac:dyDescent="0.25">
      <c r="B351" s="247"/>
      <c r="C351" s="3"/>
      <c r="D351" s="3"/>
      <c r="E351" s="81"/>
      <c r="F351" s="81"/>
      <c r="G351" s="81"/>
    </row>
    <row r="352" spans="2:7" ht="15" x14ac:dyDescent="0.25">
      <c r="B352" s="247"/>
      <c r="C352" s="3"/>
      <c r="D352" s="3"/>
      <c r="E352" s="81"/>
      <c r="F352" s="81"/>
      <c r="G352" s="81"/>
    </row>
    <row r="353" spans="2:7" ht="15" x14ac:dyDescent="0.25">
      <c r="B353" s="247"/>
      <c r="C353" s="3"/>
      <c r="D353" s="3"/>
      <c r="E353" s="81"/>
      <c r="F353" s="81"/>
      <c r="G353" s="81"/>
    </row>
    <row r="354" spans="2:7" ht="15" x14ac:dyDescent="0.25">
      <c r="B354" s="247"/>
      <c r="C354" s="3"/>
      <c r="D354" s="3"/>
      <c r="E354" s="81"/>
      <c r="F354" s="81"/>
      <c r="G354" s="81"/>
    </row>
    <row r="355" spans="2:7" ht="15" x14ac:dyDescent="0.25">
      <c r="B355" s="247"/>
      <c r="C355" s="3"/>
      <c r="D355" s="3"/>
      <c r="E355" s="81"/>
      <c r="F355" s="81"/>
      <c r="G355" s="81"/>
    </row>
    <row r="356" spans="2:7" ht="15" x14ac:dyDescent="0.25">
      <c r="B356" s="247"/>
      <c r="C356" s="3"/>
      <c r="D356" s="3"/>
      <c r="E356" s="81"/>
      <c r="F356" s="81"/>
      <c r="G356" s="81"/>
    </row>
    <row r="357" spans="2:7" ht="15" x14ac:dyDescent="0.25">
      <c r="B357" s="247"/>
      <c r="C357" s="3"/>
      <c r="D357" s="3"/>
      <c r="E357" s="81"/>
      <c r="F357" s="81"/>
      <c r="G357" s="81"/>
    </row>
    <row r="358" spans="2:7" ht="15" x14ac:dyDescent="0.25">
      <c r="B358" s="247"/>
      <c r="C358" s="3"/>
      <c r="D358" s="3"/>
      <c r="E358" s="81"/>
      <c r="F358" s="81"/>
      <c r="G358" s="81"/>
    </row>
    <row r="359" spans="2:7" ht="15" x14ac:dyDescent="0.25">
      <c r="B359" s="247"/>
      <c r="C359" s="3"/>
      <c r="D359" s="3"/>
      <c r="E359" s="81"/>
      <c r="F359" s="81"/>
      <c r="G359" s="81"/>
    </row>
    <row r="360" spans="2:7" ht="15" x14ac:dyDescent="0.25">
      <c r="B360" s="247"/>
      <c r="C360" s="3"/>
      <c r="D360" s="3"/>
      <c r="E360" s="81"/>
      <c r="F360" s="81"/>
      <c r="G360" s="81"/>
    </row>
    <row r="361" spans="2:7" ht="15" x14ac:dyDescent="0.25">
      <c r="B361" s="247"/>
      <c r="C361" s="3"/>
      <c r="D361" s="3"/>
      <c r="E361" s="81"/>
      <c r="F361" s="81"/>
      <c r="G361" s="81"/>
    </row>
    <row r="362" spans="2:7" ht="15" x14ac:dyDescent="0.25">
      <c r="B362" s="247"/>
      <c r="C362" s="3"/>
      <c r="D362" s="3"/>
      <c r="E362" s="81"/>
      <c r="F362" s="81"/>
      <c r="G362" s="81"/>
    </row>
    <row r="363" spans="2:7" ht="15" x14ac:dyDescent="0.25">
      <c r="B363" s="247"/>
      <c r="C363" s="3"/>
      <c r="D363" s="3"/>
      <c r="E363" s="81"/>
      <c r="F363" s="81"/>
      <c r="G363" s="81"/>
    </row>
    <row r="364" spans="2:7" ht="15" x14ac:dyDescent="0.25">
      <c r="B364" s="247"/>
      <c r="C364" s="3"/>
      <c r="D364" s="3"/>
      <c r="E364" s="81"/>
      <c r="F364" s="81"/>
      <c r="G364" s="81"/>
    </row>
    <row r="365" spans="2:7" ht="15" x14ac:dyDescent="0.25">
      <c r="B365" s="247"/>
      <c r="C365" s="3"/>
      <c r="D365" s="3"/>
      <c r="E365" s="81"/>
      <c r="F365" s="81"/>
      <c r="G365" s="81"/>
    </row>
    <row r="366" spans="2:7" ht="15" x14ac:dyDescent="0.25">
      <c r="B366" s="247"/>
      <c r="C366" s="3"/>
      <c r="D366" s="3"/>
      <c r="E366" s="81"/>
      <c r="F366" s="81"/>
      <c r="G366" s="81"/>
    </row>
    <row r="367" spans="2:7" ht="15" x14ac:dyDescent="0.25">
      <c r="B367" s="247"/>
      <c r="C367" s="3"/>
      <c r="D367" s="3"/>
      <c r="E367" s="81"/>
      <c r="F367" s="81"/>
      <c r="G367" s="81"/>
    </row>
    <row r="368" spans="2:7" ht="15" x14ac:dyDescent="0.25">
      <c r="B368" s="247"/>
      <c r="C368" s="3"/>
      <c r="D368" s="3"/>
      <c r="E368" s="81"/>
      <c r="F368" s="81"/>
      <c r="G368" s="81"/>
    </row>
    <row r="369" spans="2:7" ht="15" x14ac:dyDescent="0.25">
      <c r="B369" s="247"/>
      <c r="C369" s="3"/>
      <c r="D369" s="3"/>
      <c r="E369" s="81"/>
      <c r="F369" s="81"/>
      <c r="G369" s="81"/>
    </row>
    <row r="370" spans="2:7" ht="15" x14ac:dyDescent="0.25">
      <c r="B370" s="247"/>
      <c r="C370" s="3"/>
      <c r="D370" s="3"/>
      <c r="E370" s="81"/>
      <c r="F370" s="81"/>
      <c r="G370" s="81"/>
    </row>
    <row r="371" spans="2:7" ht="15" x14ac:dyDescent="0.25">
      <c r="B371" s="247"/>
      <c r="C371" s="3"/>
      <c r="D371" s="3"/>
      <c r="E371" s="81"/>
      <c r="F371" s="81"/>
      <c r="G371" s="81"/>
    </row>
    <row r="372" spans="2:7" ht="15" x14ac:dyDescent="0.25">
      <c r="B372" s="247"/>
      <c r="C372" s="3"/>
      <c r="D372" s="3"/>
      <c r="E372" s="81"/>
      <c r="F372" s="81"/>
      <c r="G372" s="81"/>
    </row>
    <row r="373" spans="2:7" ht="15" x14ac:dyDescent="0.25">
      <c r="B373" s="247"/>
      <c r="C373" s="3"/>
      <c r="D373" s="3"/>
      <c r="E373" s="81"/>
      <c r="F373" s="81"/>
      <c r="G373" s="81"/>
    </row>
    <row r="374" spans="2:7" ht="15" x14ac:dyDescent="0.25">
      <c r="B374" s="247"/>
      <c r="C374" s="3"/>
      <c r="D374" s="3"/>
      <c r="E374" s="81"/>
      <c r="F374" s="81"/>
      <c r="G374" s="81"/>
    </row>
    <row r="375" spans="2:7" ht="15" x14ac:dyDescent="0.25">
      <c r="B375" s="247"/>
      <c r="C375" s="3"/>
      <c r="D375" s="3"/>
      <c r="E375" s="81"/>
      <c r="F375" s="81"/>
      <c r="G375" s="81"/>
    </row>
    <row r="376" spans="2:7" ht="15" x14ac:dyDescent="0.25">
      <c r="B376" s="247"/>
      <c r="C376" s="3"/>
      <c r="D376" s="3"/>
      <c r="E376" s="81"/>
      <c r="F376" s="81"/>
      <c r="G376" s="81"/>
    </row>
    <row r="377" spans="2:7" ht="15" x14ac:dyDescent="0.25">
      <c r="B377" s="247"/>
      <c r="C377" s="3"/>
      <c r="D377" s="3"/>
      <c r="E377" s="81"/>
      <c r="F377" s="81"/>
      <c r="G377" s="81"/>
    </row>
    <row r="378" spans="2:7" ht="15" x14ac:dyDescent="0.25">
      <c r="B378" s="247"/>
      <c r="C378" s="3"/>
      <c r="D378" s="3"/>
      <c r="E378" s="81"/>
      <c r="F378" s="81"/>
      <c r="G378" s="81"/>
    </row>
    <row r="379" spans="2:7" ht="15" x14ac:dyDescent="0.25">
      <c r="B379" s="247"/>
      <c r="C379" s="3"/>
      <c r="D379" s="3"/>
      <c r="E379" s="81"/>
      <c r="F379" s="81"/>
      <c r="G379" s="81"/>
    </row>
    <row r="380" spans="2:7" ht="15" x14ac:dyDescent="0.25">
      <c r="B380" s="247"/>
      <c r="C380" s="3"/>
      <c r="D380" s="3"/>
      <c r="E380" s="81"/>
      <c r="F380" s="81"/>
      <c r="G380" s="81"/>
    </row>
    <row r="381" spans="2:7" ht="15" x14ac:dyDescent="0.25">
      <c r="B381" s="247"/>
      <c r="C381" s="3"/>
      <c r="D381" s="3"/>
      <c r="E381" s="81"/>
      <c r="F381" s="81"/>
      <c r="G381" s="81"/>
    </row>
    <row r="382" spans="2:7" ht="15" x14ac:dyDescent="0.25">
      <c r="B382" s="247"/>
      <c r="C382" s="3"/>
      <c r="D382" s="3"/>
      <c r="E382" s="81"/>
      <c r="F382" s="81"/>
      <c r="G382" s="81"/>
    </row>
    <row r="383" spans="2:7" ht="15" x14ac:dyDescent="0.25">
      <c r="B383" s="247"/>
      <c r="C383" s="3"/>
      <c r="D383" s="3"/>
      <c r="E383" s="81"/>
      <c r="F383" s="81"/>
      <c r="G383" s="81"/>
    </row>
    <row r="384" spans="2:7" ht="15" x14ac:dyDescent="0.25">
      <c r="B384" s="247"/>
      <c r="C384" s="3"/>
      <c r="D384" s="3"/>
      <c r="E384" s="81"/>
      <c r="F384" s="81"/>
      <c r="G384" s="81"/>
    </row>
    <row r="385" spans="2:7" ht="15" x14ac:dyDescent="0.25">
      <c r="B385" s="247"/>
      <c r="C385" s="3"/>
      <c r="D385" s="3"/>
      <c r="E385" s="81"/>
      <c r="F385" s="81"/>
      <c r="G385" s="81"/>
    </row>
    <row r="386" spans="2:7" ht="15" x14ac:dyDescent="0.25">
      <c r="B386" s="247"/>
      <c r="C386" s="3"/>
      <c r="D386" s="3"/>
      <c r="E386" s="81"/>
      <c r="F386" s="81"/>
      <c r="G386" s="81"/>
    </row>
    <row r="387" spans="2:7" ht="15" x14ac:dyDescent="0.25">
      <c r="B387" s="247"/>
      <c r="C387" s="3"/>
      <c r="D387" s="3"/>
      <c r="E387" s="81"/>
      <c r="F387" s="81"/>
      <c r="G387" s="81"/>
    </row>
    <row r="388" spans="2:7" ht="15" x14ac:dyDescent="0.25">
      <c r="B388" s="247"/>
      <c r="C388" s="3"/>
      <c r="D388" s="3"/>
      <c r="E388" s="81"/>
      <c r="F388" s="81"/>
      <c r="G388" s="81"/>
    </row>
    <row r="389" spans="2:7" ht="15" x14ac:dyDescent="0.25">
      <c r="B389" s="247"/>
      <c r="C389" s="3"/>
      <c r="D389" s="3"/>
      <c r="E389" s="81"/>
      <c r="F389" s="81"/>
      <c r="G389" s="81"/>
    </row>
    <row r="390" spans="2:7" ht="15" x14ac:dyDescent="0.25">
      <c r="B390" s="247"/>
      <c r="C390" s="3"/>
      <c r="D390" s="3"/>
      <c r="E390" s="81"/>
      <c r="F390" s="81"/>
      <c r="G390" s="81"/>
    </row>
    <row r="391" spans="2:7" ht="15" x14ac:dyDescent="0.25">
      <c r="B391" s="247"/>
      <c r="C391" s="3"/>
      <c r="D391" s="3"/>
      <c r="E391" s="81"/>
      <c r="F391" s="81"/>
      <c r="G391" s="81"/>
    </row>
    <row r="392" spans="2:7" ht="15" x14ac:dyDescent="0.25">
      <c r="B392" s="247"/>
      <c r="C392" s="3"/>
      <c r="D392" s="3"/>
      <c r="E392" s="81"/>
      <c r="F392" s="81"/>
      <c r="G392" s="81"/>
    </row>
    <row r="393" spans="2:7" ht="15" x14ac:dyDescent="0.25">
      <c r="B393" s="247"/>
      <c r="C393" s="3"/>
      <c r="D393" s="3"/>
      <c r="E393" s="81"/>
      <c r="F393" s="81"/>
      <c r="G393" s="81"/>
    </row>
    <row r="394" spans="2:7" ht="15" x14ac:dyDescent="0.25">
      <c r="B394" s="247"/>
      <c r="C394" s="3"/>
      <c r="D394" s="3"/>
      <c r="E394" s="81"/>
      <c r="F394" s="81"/>
      <c r="G394" s="81"/>
    </row>
    <row r="395" spans="2:7" ht="15" x14ac:dyDescent="0.25">
      <c r="B395" s="247"/>
      <c r="C395" s="3"/>
      <c r="D395" s="3"/>
      <c r="E395" s="81"/>
      <c r="F395" s="81"/>
      <c r="G395" s="81"/>
    </row>
    <row r="396" spans="2:7" ht="15" x14ac:dyDescent="0.25">
      <c r="B396" s="247"/>
      <c r="C396" s="3"/>
      <c r="D396" s="3"/>
      <c r="E396" s="81"/>
      <c r="F396" s="81"/>
      <c r="G396" s="81"/>
    </row>
    <row r="397" spans="2:7" ht="15" x14ac:dyDescent="0.25">
      <c r="B397" s="247"/>
      <c r="C397" s="3"/>
      <c r="D397" s="3"/>
      <c r="E397" s="81"/>
      <c r="F397" s="81"/>
      <c r="G397" s="81"/>
    </row>
    <row r="398" spans="2:7" ht="15" x14ac:dyDescent="0.25">
      <c r="B398" s="247"/>
      <c r="C398" s="3"/>
      <c r="D398" s="3"/>
      <c r="E398" s="81"/>
      <c r="F398" s="81"/>
      <c r="G398" s="81"/>
    </row>
    <row r="399" spans="2:7" ht="15" x14ac:dyDescent="0.25">
      <c r="B399" s="247"/>
      <c r="C399" s="3"/>
      <c r="D399" s="3"/>
      <c r="E399" s="81"/>
      <c r="F399" s="81"/>
      <c r="G399" s="81"/>
    </row>
    <row r="400" spans="2:7" ht="15" x14ac:dyDescent="0.25">
      <c r="B400" s="247"/>
      <c r="C400" s="3"/>
      <c r="D400" s="3"/>
      <c r="E400" s="81"/>
      <c r="F400" s="81"/>
      <c r="G400" s="81"/>
    </row>
    <row r="401" spans="2:7" ht="15" x14ac:dyDescent="0.25">
      <c r="B401" s="247"/>
      <c r="C401" s="3"/>
      <c r="D401" s="3"/>
      <c r="E401" s="81"/>
      <c r="F401" s="81"/>
      <c r="G401" s="81"/>
    </row>
    <row r="402" spans="2:7" ht="15" x14ac:dyDescent="0.25">
      <c r="B402" s="247"/>
      <c r="C402" s="3"/>
      <c r="D402" s="3"/>
      <c r="E402" s="81"/>
      <c r="F402" s="81"/>
      <c r="G402" s="81"/>
    </row>
    <row r="403" spans="2:7" ht="15" x14ac:dyDescent="0.25">
      <c r="B403" s="247"/>
      <c r="C403" s="3"/>
      <c r="D403" s="3"/>
      <c r="E403" s="81"/>
      <c r="F403" s="81"/>
      <c r="G403" s="81"/>
    </row>
    <row r="404" spans="2:7" ht="15" x14ac:dyDescent="0.25">
      <c r="B404" s="247"/>
      <c r="C404" s="3"/>
      <c r="D404" s="3"/>
      <c r="E404" s="81"/>
      <c r="F404" s="81"/>
      <c r="G404" s="81"/>
    </row>
    <row r="405" spans="2:7" ht="15" x14ac:dyDescent="0.25">
      <c r="B405" s="247"/>
      <c r="C405" s="3"/>
      <c r="D405" s="3"/>
      <c r="E405" s="81"/>
      <c r="F405" s="81"/>
      <c r="G405" s="81"/>
    </row>
    <row r="406" spans="2:7" ht="15" x14ac:dyDescent="0.25">
      <c r="B406" s="247"/>
      <c r="C406" s="3"/>
      <c r="D406" s="3"/>
      <c r="E406" s="81"/>
      <c r="F406" s="81"/>
      <c r="G406" s="81"/>
    </row>
    <row r="407" spans="2:7" ht="15" x14ac:dyDescent="0.25">
      <c r="B407" s="247"/>
      <c r="C407" s="3"/>
      <c r="D407" s="3"/>
      <c r="E407" s="81"/>
      <c r="F407" s="81"/>
      <c r="G407" s="81"/>
    </row>
    <row r="408" spans="2:7" ht="15" x14ac:dyDescent="0.25">
      <c r="B408" s="247"/>
      <c r="C408" s="3"/>
      <c r="D408" s="3"/>
      <c r="E408" s="81"/>
      <c r="F408" s="81"/>
      <c r="G408" s="81"/>
    </row>
    <row r="409" spans="2:7" ht="15" x14ac:dyDescent="0.25">
      <c r="B409" s="247"/>
      <c r="C409" s="3"/>
      <c r="D409" s="3"/>
      <c r="E409" s="81"/>
      <c r="F409" s="81"/>
      <c r="G409" s="81"/>
    </row>
    <row r="410" spans="2:7" ht="15" x14ac:dyDescent="0.25">
      <c r="B410" s="247"/>
      <c r="C410" s="3"/>
      <c r="D410" s="3"/>
      <c r="E410" s="81"/>
      <c r="F410" s="81"/>
      <c r="G410" s="81"/>
    </row>
    <row r="411" spans="2:7" ht="15" x14ac:dyDescent="0.25">
      <c r="B411" s="247"/>
      <c r="C411" s="3"/>
      <c r="D411" s="3"/>
      <c r="E411" s="81"/>
      <c r="F411" s="81"/>
      <c r="G411" s="81"/>
    </row>
    <row r="412" spans="2:7" ht="15" x14ac:dyDescent="0.25">
      <c r="B412" s="247"/>
      <c r="C412" s="3"/>
      <c r="D412" s="3"/>
      <c r="E412" s="81"/>
      <c r="F412" s="81"/>
      <c r="G412" s="81"/>
    </row>
    <row r="413" spans="2:7" ht="15" x14ac:dyDescent="0.25">
      <c r="B413" s="247"/>
      <c r="C413" s="3"/>
      <c r="D413" s="3"/>
      <c r="E413" s="81"/>
      <c r="F413" s="81"/>
      <c r="G413" s="81"/>
    </row>
    <row r="414" spans="2:7" ht="15" x14ac:dyDescent="0.25">
      <c r="B414" s="247"/>
      <c r="C414" s="3"/>
      <c r="D414" s="3"/>
      <c r="E414" s="81"/>
      <c r="F414" s="81"/>
      <c r="G414" s="81"/>
    </row>
    <row r="415" spans="2:7" ht="15" x14ac:dyDescent="0.25">
      <c r="B415" s="247"/>
      <c r="C415" s="3"/>
      <c r="D415" s="3"/>
      <c r="E415" s="81"/>
      <c r="F415" s="81"/>
      <c r="G415" s="81"/>
    </row>
    <row r="416" spans="2:7" ht="15" x14ac:dyDescent="0.25">
      <c r="B416" s="247"/>
      <c r="C416" s="3"/>
      <c r="D416" s="3"/>
      <c r="E416" s="81"/>
      <c r="F416" s="81"/>
      <c r="G416" s="81"/>
    </row>
    <row r="417" spans="2:7" ht="15" x14ac:dyDescent="0.25">
      <c r="B417" s="247"/>
      <c r="C417" s="3"/>
      <c r="D417" s="3"/>
      <c r="E417" s="81"/>
      <c r="F417" s="81"/>
      <c r="G417" s="81"/>
    </row>
    <row r="418" spans="2:7" ht="15" x14ac:dyDescent="0.25">
      <c r="B418" s="247"/>
      <c r="C418" s="3"/>
      <c r="D418" s="3"/>
      <c r="E418" s="81"/>
      <c r="F418" s="81"/>
      <c r="G418" s="81"/>
    </row>
    <row r="419" spans="2:7" ht="15" x14ac:dyDescent="0.25">
      <c r="B419" s="247"/>
      <c r="C419" s="3"/>
      <c r="D419" s="3"/>
      <c r="E419" s="81"/>
      <c r="F419" s="81"/>
      <c r="G419" s="81"/>
    </row>
    <row r="420" spans="2:7" ht="15" x14ac:dyDescent="0.25">
      <c r="B420" s="247"/>
      <c r="C420" s="3"/>
      <c r="D420" s="3"/>
      <c r="E420" s="81"/>
      <c r="F420" s="81"/>
      <c r="G420" s="81"/>
    </row>
    <row r="421" spans="2:7" ht="15" x14ac:dyDescent="0.25">
      <c r="B421" s="247"/>
      <c r="C421" s="3"/>
      <c r="D421" s="3"/>
      <c r="E421" s="81"/>
      <c r="F421" s="81"/>
      <c r="G421" s="81"/>
    </row>
    <row r="422" spans="2:7" ht="15" x14ac:dyDescent="0.25">
      <c r="B422" s="247"/>
      <c r="C422" s="3"/>
      <c r="D422" s="3"/>
      <c r="E422" s="81"/>
      <c r="F422" s="81"/>
      <c r="G422" s="81"/>
    </row>
    <row r="423" spans="2:7" ht="15" x14ac:dyDescent="0.25">
      <c r="B423" s="247"/>
      <c r="C423" s="3"/>
      <c r="D423" s="3"/>
      <c r="E423" s="81"/>
      <c r="F423" s="81"/>
      <c r="G423" s="81"/>
    </row>
    <row r="424" spans="2:7" ht="15" x14ac:dyDescent="0.25">
      <c r="B424" s="247"/>
      <c r="C424" s="3"/>
      <c r="D424" s="3"/>
      <c r="E424" s="81"/>
      <c r="F424" s="81"/>
      <c r="G424" s="81"/>
    </row>
    <row r="425" spans="2:7" ht="15" x14ac:dyDescent="0.25">
      <c r="B425" s="247"/>
      <c r="C425" s="3"/>
      <c r="D425" s="3"/>
      <c r="E425" s="81"/>
      <c r="F425" s="81"/>
      <c r="G425" s="81"/>
    </row>
    <row r="426" spans="2:7" ht="15" x14ac:dyDescent="0.25">
      <c r="B426" s="247"/>
      <c r="C426" s="3"/>
      <c r="D426" s="3"/>
      <c r="E426" s="81"/>
      <c r="F426" s="81"/>
      <c r="G426" s="81"/>
    </row>
    <row r="427" spans="2:7" ht="15" x14ac:dyDescent="0.25">
      <c r="B427" s="247"/>
      <c r="C427" s="3"/>
      <c r="D427" s="3"/>
      <c r="E427" s="81"/>
      <c r="F427" s="81"/>
      <c r="G427" s="81"/>
    </row>
    <row r="428" spans="2:7" ht="15" x14ac:dyDescent="0.25">
      <c r="B428" s="247"/>
      <c r="C428" s="3"/>
      <c r="D428" s="3"/>
      <c r="E428" s="81"/>
      <c r="F428" s="81"/>
      <c r="G428" s="81"/>
    </row>
    <row r="429" spans="2:7" ht="15" x14ac:dyDescent="0.25">
      <c r="B429" s="247"/>
      <c r="C429" s="3"/>
      <c r="D429" s="3"/>
      <c r="E429" s="81"/>
      <c r="F429" s="81"/>
      <c r="G429" s="81"/>
    </row>
    <row r="430" spans="2:7" ht="15" x14ac:dyDescent="0.25">
      <c r="B430" s="247"/>
      <c r="C430" s="3"/>
      <c r="D430" s="3"/>
      <c r="E430" s="81"/>
      <c r="F430" s="81"/>
      <c r="G430" s="81"/>
    </row>
    <row r="431" spans="2:7" ht="15" x14ac:dyDescent="0.25">
      <c r="B431" s="247"/>
      <c r="C431" s="3"/>
      <c r="D431" s="3"/>
      <c r="E431" s="81"/>
      <c r="F431" s="81"/>
      <c r="G431" s="81"/>
    </row>
    <row r="432" spans="2:7" ht="15" x14ac:dyDescent="0.25">
      <c r="B432" s="247"/>
      <c r="C432" s="3"/>
      <c r="D432" s="3"/>
      <c r="E432" s="81"/>
      <c r="F432" s="81"/>
      <c r="G432" s="81"/>
    </row>
    <row r="433" spans="2:7" ht="15" x14ac:dyDescent="0.25">
      <c r="B433" s="247"/>
      <c r="C433" s="3"/>
      <c r="D433" s="3"/>
      <c r="E433" s="81"/>
      <c r="F433" s="81"/>
      <c r="G433" s="81"/>
    </row>
    <row r="434" spans="2:7" ht="15" x14ac:dyDescent="0.25">
      <c r="B434" s="247"/>
      <c r="C434" s="3"/>
      <c r="D434" s="3"/>
      <c r="E434" s="81"/>
      <c r="F434" s="81"/>
      <c r="G434" s="81"/>
    </row>
    <row r="435" spans="2:7" ht="15" x14ac:dyDescent="0.25">
      <c r="B435" s="247"/>
      <c r="C435" s="3"/>
      <c r="D435" s="3"/>
      <c r="E435" s="81"/>
      <c r="F435" s="81"/>
      <c r="G435" s="81"/>
    </row>
    <row r="436" spans="2:7" ht="15" x14ac:dyDescent="0.25">
      <c r="B436" s="247"/>
      <c r="C436" s="3"/>
      <c r="D436" s="3"/>
      <c r="E436" s="81"/>
      <c r="F436" s="81"/>
      <c r="G436" s="81"/>
    </row>
    <row r="437" spans="2:7" ht="15" x14ac:dyDescent="0.25">
      <c r="B437" s="247"/>
      <c r="C437" s="3"/>
      <c r="D437" s="3"/>
      <c r="E437" s="81"/>
      <c r="F437" s="81"/>
      <c r="G437" s="81"/>
    </row>
    <row r="438" spans="2:7" ht="15" x14ac:dyDescent="0.25">
      <c r="B438" s="247"/>
      <c r="C438" s="3"/>
      <c r="D438" s="3"/>
      <c r="E438" s="81"/>
      <c r="F438" s="81"/>
      <c r="G438" s="81"/>
    </row>
    <row r="439" spans="2:7" ht="15" x14ac:dyDescent="0.25">
      <c r="B439" s="247"/>
      <c r="C439" s="3"/>
      <c r="D439" s="3"/>
      <c r="E439" s="81"/>
      <c r="F439" s="81"/>
      <c r="G439" s="81"/>
    </row>
    <row r="440" spans="2:7" ht="15" x14ac:dyDescent="0.25">
      <c r="B440" s="247"/>
      <c r="C440" s="3"/>
      <c r="D440" s="3"/>
      <c r="E440" s="81"/>
      <c r="F440" s="81"/>
      <c r="G440" s="81"/>
    </row>
    <row r="441" spans="2:7" ht="15" x14ac:dyDescent="0.25">
      <c r="B441" s="247"/>
      <c r="C441" s="3"/>
      <c r="D441" s="3"/>
      <c r="E441" s="81"/>
      <c r="F441" s="81"/>
      <c r="G441" s="81"/>
    </row>
    <row r="442" spans="2:7" ht="15" x14ac:dyDescent="0.25">
      <c r="B442" s="247"/>
      <c r="C442" s="3"/>
      <c r="D442" s="3"/>
      <c r="E442" s="81"/>
      <c r="F442" s="81"/>
      <c r="G442" s="81"/>
    </row>
    <row r="443" spans="2:7" ht="15" x14ac:dyDescent="0.25">
      <c r="B443" s="247"/>
      <c r="C443" s="3"/>
      <c r="D443" s="3"/>
      <c r="E443" s="81"/>
      <c r="F443" s="81"/>
      <c r="G443" s="81"/>
    </row>
    <row r="444" spans="2:7" ht="15" x14ac:dyDescent="0.25">
      <c r="B444" s="247"/>
      <c r="C444" s="3"/>
      <c r="D444" s="3"/>
      <c r="E444" s="81"/>
      <c r="F444" s="81"/>
      <c r="G444" s="81"/>
    </row>
    <row r="445" spans="2:7" ht="15" x14ac:dyDescent="0.25">
      <c r="B445" s="247"/>
      <c r="C445" s="3"/>
      <c r="D445" s="3"/>
      <c r="E445" s="81"/>
      <c r="F445" s="81"/>
      <c r="G445" s="81"/>
    </row>
    <row r="446" spans="2:7" ht="15" x14ac:dyDescent="0.25">
      <c r="B446" s="247"/>
      <c r="C446" s="3"/>
      <c r="D446" s="3"/>
      <c r="E446" s="81"/>
      <c r="F446" s="81"/>
      <c r="G446" s="81"/>
    </row>
    <row r="447" spans="2:7" ht="15" x14ac:dyDescent="0.25">
      <c r="B447" s="247"/>
      <c r="C447" s="3"/>
      <c r="D447" s="3"/>
      <c r="E447" s="81"/>
      <c r="F447" s="81"/>
      <c r="G447" s="81"/>
    </row>
    <row r="448" spans="2:7" ht="15" x14ac:dyDescent="0.25">
      <c r="B448" s="247"/>
      <c r="C448" s="3"/>
      <c r="D448" s="3"/>
      <c r="E448" s="81"/>
      <c r="F448" s="81"/>
      <c r="G448" s="81"/>
    </row>
    <row r="449" spans="2:7" ht="15" x14ac:dyDescent="0.25">
      <c r="B449" s="247"/>
      <c r="C449" s="3"/>
      <c r="D449" s="3"/>
      <c r="E449" s="81"/>
      <c r="F449" s="81"/>
      <c r="G449" s="81"/>
    </row>
    <row r="450" spans="2:7" ht="15" x14ac:dyDescent="0.25">
      <c r="B450" s="247"/>
      <c r="C450" s="3"/>
      <c r="D450" s="3"/>
      <c r="E450" s="81"/>
      <c r="F450" s="81"/>
      <c r="G450" s="81"/>
    </row>
    <row r="451" spans="2:7" ht="15" x14ac:dyDescent="0.25">
      <c r="B451" s="247"/>
      <c r="C451" s="3"/>
      <c r="D451" s="3"/>
      <c r="E451" s="81"/>
      <c r="F451" s="81"/>
      <c r="G451" s="81"/>
    </row>
    <row r="452" spans="2:7" ht="15" x14ac:dyDescent="0.25">
      <c r="B452" s="247"/>
      <c r="C452" s="3"/>
      <c r="D452" s="3"/>
      <c r="E452" s="81"/>
      <c r="F452" s="81"/>
      <c r="G452" s="81"/>
    </row>
    <row r="453" spans="2:7" ht="15" x14ac:dyDescent="0.25">
      <c r="B453" s="247"/>
      <c r="C453" s="3"/>
      <c r="D453" s="3"/>
      <c r="E453" s="81"/>
      <c r="F453" s="81"/>
      <c r="G453" s="81"/>
    </row>
    <row r="454" spans="2:7" ht="15" x14ac:dyDescent="0.25">
      <c r="B454" s="247"/>
      <c r="C454" s="3"/>
      <c r="D454" s="3"/>
      <c r="E454" s="81"/>
      <c r="F454" s="81"/>
      <c r="G454" s="81"/>
    </row>
    <row r="455" spans="2:7" ht="15" x14ac:dyDescent="0.25">
      <c r="B455" s="247"/>
      <c r="C455" s="3"/>
      <c r="D455" s="3"/>
      <c r="E455" s="81"/>
      <c r="F455" s="81"/>
      <c r="G455" s="81"/>
    </row>
    <row r="456" spans="2:7" ht="15" x14ac:dyDescent="0.25">
      <c r="B456" s="247"/>
      <c r="C456" s="3"/>
      <c r="D456" s="3"/>
      <c r="E456" s="81"/>
      <c r="F456" s="81"/>
      <c r="G456" s="81"/>
    </row>
    <row r="457" spans="2:7" ht="15" x14ac:dyDescent="0.25">
      <c r="B457" s="247"/>
      <c r="C457" s="3"/>
      <c r="D457" s="3"/>
      <c r="E457" s="81"/>
      <c r="F457" s="81"/>
      <c r="G457" s="81"/>
    </row>
    <row r="458" spans="2:7" ht="15" x14ac:dyDescent="0.25">
      <c r="B458" s="247"/>
      <c r="C458" s="3"/>
      <c r="D458" s="3"/>
      <c r="E458" s="81"/>
      <c r="F458" s="81"/>
      <c r="G458" s="81"/>
    </row>
    <row r="459" spans="2:7" ht="15" x14ac:dyDescent="0.25">
      <c r="B459" s="247"/>
      <c r="C459" s="3"/>
      <c r="D459" s="3"/>
      <c r="E459" s="81"/>
      <c r="F459" s="81"/>
      <c r="G459" s="81"/>
    </row>
    <row r="460" spans="2:7" ht="15" x14ac:dyDescent="0.25">
      <c r="B460" s="247"/>
      <c r="C460" s="3"/>
      <c r="D460" s="3"/>
      <c r="E460" s="81"/>
      <c r="F460" s="81"/>
      <c r="G460" s="81"/>
    </row>
    <row r="461" spans="2:7" ht="15" x14ac:dyDescent="0.25">
      <c r="B461" s="247"/>
      <c r="C461" s="3"/>
      <c r="D461" s="3"/>
      <c r="E461" s="81"/>
      <c r="F461" s="81"/>
      <c r="G461" s="81"/>
    </row>
    <row r="462" spans="2:7" ht="15" x14ac:dyDescent="0.25">
      <c r="B462" s="247"/>
      <c r="C462" s="3"/>
      <c r="D462" s="3"/>
      <c r="E462" s="81"/>
      <c r="F462" s="81"/>
      <c r="G462" s="81"/>
    </row>
    <row r="463" spans="2:7" ht="15" x14ac:dyDescent="0.25">
      <c r="B463" s="247"/>
      <c r="C463" s="3"/>
      <c r="D463" s="3"/>
      <c r="E463" s="81"/>
      <c r="F463" s="81"/>
      <c r="G463" s="81"/>
    </row>
    <row r="464" spans="2:7" ht="15" x14ac:dyDescent="0.25">
      <c r="B464" s="247"/>
      <c r="C464" s="3"/>
      <c r="D464" s="3"/>
      <c r="E464" s="81"/>
      <c r="F464" s="81"/>
      <c r="G464" s="81"/>
    </row>
    <row r="465" spans="2:7" ht="15" x14ac:dyDescent="0.25">
      <c r="B465" s="247"/>
      <c r="C465" s="3"/>
      <c r="D465" s="3"/>
      <c r="E465" s="81"/>
      <c r="F465" s="81"/>
      <c r="G465" s="81"/>
    </row>
    <row r="466" spans="2:7" ht="15" x14ac:dyDescent="0.25">
      <c r="B466" s="247"/>
      <c r="C466" s="3"/>
      <c r="D466" s="3"/>
      <c r="E466" s="81"/>
      <c r="F466" s="81"/>
      <c r="G466" s="81"/>
    </row>
    <row r="467" spans="2:7" ht="15" x14ac:dyDescent="0.25">
      <c r="B467" s="247"/>
      <c r="C467" s="3"/>
      <c r="D467" s="3"/>
      <c r="E467" s="81"/>
      <c r="F467" s="81"/>
      <c r="G467" s="81"/>
    </row>
    <row r="468" spans="2:7" ht="15" x14ac:dyDescent="0.25">
      <c r="B468" s="247"/>
      <c r="C468" s="3"/>
      <c r="D468" s="3"/>
      <c r="E468" s="81"/>
      <c r="F468" s="81"/>
      <c r="G468" s="81"/>
    </row>
    <row r="469" spans="2:7" ht="15" x14ac:dyDescent="0.25">
      <c r="B469" s="247"/>
      <c r="C469" s="3"/>
      <c r="D469" s="3"/>
      <c r="E469" s="81"/>
      <c r="F469" s="81"/>
      <c r="G469" s="81"/>
    </row>
    <row r="470" spans="2:7" ht="15" x14ac:dyDescent="0.25">
      <c r="B470" s="247"/>
      <c r="C470" s="3"/>
      <c r="D470" s="3"/>
      <c r="E470" s="81"/>
      <c r="F470" s="81"/>
      <c r="G470" s="81"/>
    </row>
    <row r="471" spans="2:7" ht="15" x14ac:dyDescent="0.25">
      <c r="B471" s="247"/>
      <c r="C471" s="3"/>
      <c r="D471" s="3"/>
      <c r="E471" s="81"/>
      <c r="F471" s="81"/>
      <c r="G471" s="81"/>
    </row>
    <row r="472" spans="2:7" ht="15" x14ac:dyDescent="0.25">
      <c r="B472" s="247"/>
      <c r="C472" s="3"/>
      <c r="D472" s="3"/>
      <c r="E472" s="81"/>
      <c r="F472" s="81"/>
      <c r="G472" s="81"/>
    </row>
    <row r="473" spans="2:7" ht="15" x14ac:dyDescent="0.25">
      <c r="B473" s="247"/>
      <c r="C473" s="3"/>
      <c r="D473" s="3"/>
      <c r="E473" s="81"/>
      <c r="F473" s="81"/>
      <c r="G473" s="81"/>
    </row>
    <row r="474" spans="2:7" ht="15" x14ac:dyDescent="0.25">
      <c r="B474" s="247"/>
      <c r="C474" s="3"/>
      <c r="D474" s="3"/>
      <c r="E474" s="81"/>
      <c r="F474" s="81"/>
      <c r="G474" s="81"/>
    </row>
    <row r="475" spans="2:7" ht="15" x14ac:dyDescent="0.25">
      <c r="B475" s="247"/>
      <c r="C475" s="3"/>
      <c r="D475" s="3"/>
      <c r="E475" s="81"/>
      <c r="F475" s="81"/>
      <c r="G475" s="81"/>
    </row>
    <row r="476" spans="2:7" ht="15" x14ac:dyDescent="0.25">
      <c r="B476" s="247"/>
      <c r="C476" s="3"/>
      <c r="D476" s="3"/>
      <c r="E476" s="81"/>
      <c r="F476" s="81"/>
      <c r="G476" s="81"/>
    </row>
    <row r="477" spans="2:7" ht="15" x14ac:dyDescent="0.25">
      <c r="B477" s="247"/>
      <c r="C477" s="3"/>
      <c r="D477" s="3"/>
      <c r="E477" s="81"/>
      <c r="F477" s="81"/>
      <c r="G477" s="81"/>
    </row>
    <row r="478" spans="2:7" ht="15" x14ac:dyDescent="0.25">
      <c r="B478" s="247"/>
      <c r="C478" s="3"/>
      <c r="D478" s="3"/>
      <c r="E478" s="81"/>
      <c r="F478" s="81"/>
      <c r="G478" s="81"/>
    </row>
    <row r="479" spans="2:7" ht="15" x14ac:dyDescent="0.25">
      <c r="B479" s="247"/>
      <c r="C479" s="3"/>
      <c r="D479" s="3"/>
      <c r="E479" s="81"/>
      <c r="F479" s="81"/>
      <c r="G479" s="81"/>
    </row>
    <row r="480" spans="2:7" ht="15" x14ac:dyDescent="0.25">
      <c r="B480" s="247"/>
      <c r="C480" s="3"/>
      <c r="D480" s="3"/>
      <c r="E480" s="81"/>
      <c r="F480" s="81"/>
      <c r="G480" s="81"/>
    </row>
    <row r="481" spans="2:7" ht="15" x14ac:dyDescent="0.25">
      <c r="B481" s="247"/>
      <c r="C481" s="3"/>
      <c r="D481" s="3"/>
      <c r="E481" s="81"/>
      <c r="F481" s="81"/>
      <c r="G481" s="81"/>
    </row>
    <row r="482" spans="2:7" ht="15" x14ac:dyDescent="0.25">
      <c r="B482" s="247"/>
      <c r="C482" s="3"/>
      <c r="D482" s="3"/>
      <c r="E482" s="81"/>
      <c r="F482" s="81"/>
      <c r="G482" s="81"/>
    </row>
    <row r="483" spans="2:7" ht="15" x14ac:dyDescent="0.25">
      <c r="B483" s="247"/>
      <c r="C483" s="3"/>
      <c r="D483" s="3"/>
      <c r="E483" s="81"/>
      <c r="F483" s="81"/>
      <c r="G483" s="81"/>
    </row>
    <row r="484" spans="2:7" ht="15" x14ac:dyDescent="0.25">
      <c r="B484" s="247"/>
      <c r="C484" s="3"/>
      <c r="D484" s="3"/>
      <c r="E484" s="81"/>
      <c r="F484" s="81"/>
      <c r="G484" s="81"/>
    </row>
    <row r="485" spans="2:7" ht="15" x14ac:dyDescent="0.25">
      <c r="B485" s="247"/>
      <c r="C485" s="3"/>
      <c r="D485" s="3"/>
      <c r="E485" s="81"/>
      <c r="F485" s="81"/>
      <c r="G485" s="81"/>
    </row>
    <row r="486" spans="2:7" ht="15" x14ac:dyDescent="0.25">
      <c r="B486" s="247"/>
      <c r="C486" s="3"/>
      <c r="D486" s="3"/>
      <c r="E486" s="81"/>
      <c r="F486" s="81"/>
      <c r="G486" s="81"/>
    </row>
    <row r="487" spans="2:7" ht="15" x14ac:dyDescent="0.25">
      <c r="B487" s="247"/>
      <c r="C487" s="3"/>
      <c r="D487" s="3"/>
      <c r="E487" s="81"/>
      <c r="F487" s="81"/>
      <c r="G487" s="81"/>
    </row>
    <row r="488" spans="2:7" ht="15" x14ac:dyDescent="0.25">
      <c r="B488" s="247"/>
      <c r="C488" s="3"/>
      <c r="D488" s="3"/>
      <c r="E488" s="81"/>
      <c r="F488" s="81"/>
      <c r="G488" s="81"/>
    </row>
    <row r="489" spans="2:7" ht="15" x14ac:dyDescent="0.25">
      <c r="B489" s="247"/>
      <c r="C489" s="3"/>
      <c r="D489" s="3"/>
      <c r="E489" s="81"/>
      <c r="F489" s="81"/>
      <c r="G489" s="81"/>
    </row>
    <row r="490" spans="2:7" ht="15" x14ac:dyDescent="0.25">
      <c r="B490" s="247"/>
      <c r="C490" s="3"/>
      <c r="D490" s="3"/>
      <c r="E490" s="81"/>
      <c r="F490" s="81"/>
      <c r="G490" s="81"/>
    </row>
    <row r="491" spans="2:7" ht="15" x14ac:dyDescent="0.25">
      <c r="B491" s="247"/>
      <c r="C491" s="3"/>
      <c r="D491" s="3"/>
      <c r="E491" s="81"/>
      <c r="F491" s="81"/>
      <c r="G491" s="81"/>
    </row>
    <row r="492" spans="2:7" ht="15" x14ac:dyDescent="0.25">
      <c r="B492" s="247"/>
      <c r="C492" s="3"/>
      <c r="D492" s="3"/>
      <c r="E492" s="81"/>
      <c r="F492" s="81"/>
      <c r="G492" s="81"/>
    </row>
    <row r="493" spans="2:7" ht="15" x14ac:dyDescent="0.25">
      <c r="B493" s="247"/>
      <c r="C493" s="3"/>
      <c r="D493" s="3"/>
      <c r="E493" s="81"/>
      <c r="F493" s="81"/>
      <c r="G493" s="81"/>
    </row>
    <row r="494" spans="2:7" ht="15" x14ac:dyDescent="0.25">
      <c r="B494" s="247"/>
      <c r="C494" s="3"/>
      <c r="D494" s="3"/>
      <c r="E494" s="81"/>
      <c r="F494" s="81"/>
      <c r="G494" s="81"/>
    </row>
    <row r="495" spans="2:7" ht="15" x14ac:dyDescent="0.25">
      <c r="B495" s="247"/>
      <c r="C495" s="3"/>
      <c r="D495" s="3"/>
      <c r="E495" s="81"/>
      <c r="F495" s="81"/>
      <c r="G495" s="81"/>
    </row>
    <row r="496" spans="2:7" ht="15" x14ac:dyDescent="0.25">
      <c r="B496" s="247"/>
      <c r="C496" s="3"/>
      <c r="D496" s="3"/>
      <c r="E496" s="81"/>
      <c r="F496" s="81"/>
      <c r="G496" s="81"/>
    </row>
    <row r="497" spans="2:7" ht="15" x14ac:dyDescent="0.25">
      <c r="B497" s="247"/>
      <c r="C497" s="3"/>
      <c r="D497" s="3"/>
      <c r="E497" s="81"/>
      <c r="F497" s="81"/>
      <c r="G497" s="81"/>
    </row>
    <row r="498" spans="2:7" ht="15" x14ac:dyDescent="0.25">
      <c r="B498" s="247"/>
      <c r="C498" s="3"/>
      <c r="D498" s="3"/>
      <c r="E498" s="81"/>
      <c r="F498" s="81"/>
      <c r="G498" s="81"/>
    </row>
    <row r="499" spans="2:7" ht="15" x14ac:dyDescent="0.25">
      <c r="B499" s="247"/>
      <c r="C499" s="3"/>
      <c r="D499" s="3"/>
      <c r="E499" s="81"/>
      <c r="F499" s="81"/>
      <c r="G499" s="81"/>
    </row>
    <row r="500" spans="2:7" ht="15" x14ac:dyDescent="0.25">
      <c r="B500" s="247"/>
      <c r="C500" s="3"/>
      <c r="D500" s="3"/>
      <c r="E500" s="81"/>
      <c r="F500" s="81"/>
      <c r="G500" s="81"/>
    </row>
    <row r="501" spans="2:7" ht="15" x14ac:dyDescent="0.25">
      <c r="B501" s="247"/>
      <c r="C501" s="3"/>
      <c r="D501" s="3"/>
      <c r="E501" s="81"/>
      <c r="F501" s="81"/>
      <c r="G501" s="81"/>
    </row>
    <row r="502" spans="2:7" ht="15" x14ac:dyDescent="0.25">
      <c r="B502" s="247"/>
      <c r="C502" s="3"/>
      <c r="D502" s="3"/>
      <c r="E502" s="81"/>
      <c r="F502" s="81"/>
      <c r="G502" s="81"/>
    </row>
    <row r="503" spans="2:7" ht="15" x14ac:dyDescent="0.25">
      <c r="B503" s="247"/>
      <c r="C503" s="3"/>
      <c r="D503" s="3"/>
      <c r="E503" s="81"/>
      <c r="F503" s="81"/>
      <c r="G503" s="81"/>
    </row>
    <row r="504" spans="2:7" ht="15" x14ac:dyDescent="0.25">
      <c r="B504" s="247"/>
      <c r="C504" s="3"/>
      <c r="D504" s="3"/>
      <c r="E504" s="81"/>
      <c r="F504" s="81"/>
      <c r="G504" s="81"/>
    </row>
    <row r="505" spans="2:7" ht="15" x14ac:dyDescent="0.25">
      <c r="B505" s="247"/>
      <c r="C505" s="3"/>
      <c r="D505" s="3"/>
      <c r="E505" s="81"/>
      <c r="F505" s="81"/>
      <c r="G505" s="81"/>
    </row>
    <row r="506" spans="2:7" ht="15" x14ac:dyDescent="0.25">
      <c r="B506" s="247"/>
      <c r="C506" s="3"/>
      <c r="D506" s="3"/>
      <c r="E506" s="81"/>
      <c r="F506" s="81"/>
      <c r="G506" s="81"/>
    </row>
    <row r="507" spans="2:7" ht="15" x14ac:dyDescent="0.25">
      <c r="B507" s="247"/>
      <c r="C507" s="3"/>
      <c r="D507" s="3"/>
      <c r="E507" s="81"/>
      <c r="F507" s="81"/>
      <c r="G507" s="81"/>
    </row>
    <row r="508" spans="2:7" ht="15" x14ac:dyDescent="0.25">
      <c r="B508" s="247"/>
      <c r="C508" s="3"/>
      <c r="D508" s="3"/>
      <c r="E508" s="81"/>
      <c r="F508" s="81"/>
      <c r="G508" s="81"/>
    </row>
    <row r="509" spans="2:7" ht="15" x14ac:dyDescent="0.25">
      <c r="B509" s="247"/>
      <c r="C509" s="3"/>
      <c r="D509" s="3"/>
      <c r="E509" s="81"/>
      <c r="F509" s="81"/>
      <c r="G509" s="81"/>
    </row>
    <row r="510" spans="2:7" ht="15" x14ac:dyDescent="0.25">
      <c r="B510" s="247"/>
      <c r="C510" s="3"/>
      <c r="D510" s="3"/>
      <c r="E510" s="81"/>
      <c r="F510" s="81"/>
      <c r="G510" s="81"/>
    </row>
    <row r="511" spans="2:7" ht="15" x14ac:dyDescent="0.25">
      <c r="B511" s="247"/>
      <c r="C511" s="3"/>
      <c r="D511" s="3"/>
      <c r="E511" s="81"/>
      <c r="F511" s="81"/>
      <c r="G511" s="81"/>
    </row>
    <row r="512" spans="2:7" ht="15" x14ac:dyDescent="0.25">
      <c r="B512" s="247"/>
      <c r="C512" s="3"/>
      <c r="D512" s="3"/>
      <c r="E512" s="81"/>
      <c r="F512" s="81"/>
      <c r="G512" s="81"/>
    </row>
    <row r="513" spans="2:7" ht="15" x14ac:dyDescent="0.25">
      <c r="B513" s="247"/>
      <c r="C513" s="3"/>
      <c r="D513" s="3"/>
      <c r="E513" s="81"/>
      <c r="F513" s="81"/>
      <c r="G513" s="81"/>
    </row>
    <row r="514" spans="2:7" ht="15" x14ac:dyDescent="0.25">
      <c r="B514" s="247"/>
      <c r="C514" s="3"/>
      <c r="D514" s="3"/>
      <c r="E514" s="81"/>
      <c r="F514" s="81"/>
      <c r="G514" s="81"/>
    </row>
    <row r="515" spans="2:7" ht="15" x14ac:dyDescent="0.25">
      <c r="B515" s="247"/>
      <c r="C515" s="3"/>
      <c r="D515" s="3"/>
      <c r="E515" s="81"/>
      <c r="F515" s="81"/>
      <c r="G515" s="81"/>
    </row>
    <row r="516" spans="2:7" ht="15" x14ac:dyDescent="0.25">
      <c r="B516" s="247"/>
      <c r="C516" s="3"/>
      <c r="D516" s="3"/>
      <c r="E516" s="81"/>
      <c r="F516" s="81"/>
      <c r="G516" s="81"/>
    </row>
    <row r="517" spans="2:7" ht="15" x14ac:dyDescent="0.25">
      <c r="B517" s="247"/>
      <c r="C517" s="3"/>
      <c r="D517" s="3"/>
      <c r="E517" s="81"/>
      <c r="F517" s="81"/>
      <c r="G517" s="81"/>
    </row>
    <row r="518" spans="2:7" ht="15" x14ac:dyDescent="0.25">
      <c r="B518" s="247"/>
      <c r="C518" s="3"/>
      <c r="D518" s="3"/>
      <c r="E518" s="81"/>
      <c r="F518" s="81"/>
      <c r="G518" s="81"/>
    </row>
    <row r="519" spans="2:7" ht="15" x14ac:dyDescent="0.25">
      <c r="B519" s="247"/>
      <c r="C519" s="3"/>
      <c r="D519" s="3"/>
      <c r="E519" s="81"/>
      <c r="F519" s="81"/>
      <c r="G519" s="81"/>
    </row>
    <row r="520" spans="2:7" ht="15" x14ac:dyDescent="0.25">
      <c r="B520" s="247"/>
      <c r="C520" s="3"/>
      <c r="D520" s="3"/>
      <c r="E520" s="81"/>
      <c r="F520" s="81"/>
      <c r="G520" s="81"/>
    </row>
    <row r="521" spans="2:7" ht="15" x14ac:dyDescent="0.25">
      <c r="B521" s="247"/>
      <c r="C521" s="3"/>
      <c r="D521" s="3"/>
      <c r="E521" s="81"/>
      <c r="F521" s="81"/>
      <c r="G521" s="81"/>
    </row>
    <row r="522" spans="2:7" ht="15" x14ac:dyDescent="0.25">
      <c r="B522" s="247"/>
      <c r="C522" s="3"/>
      <c r="D522" s="3"/>
      <c r="E522" s="81"/>
      <c r="F522" s="81"/>
      <c r="G522" s="81"/>
    </row>
    <row r="523" spans="2:7" ht="15" x14ac:dyDescent="0.25">
      <c r="B523" s="247"/>
      <c r="C523" s="3"/>
      <c r="D523" s="3"/>
      <c r="E523" s="81"/>
      <c r="F523" s="81"/>
      <c r="G523" s="81"/>
    </row>
    <row r="524" spans="2:7" ht="15" x14ac:dyDescent="0.25">
      <c r="B524" s="247"/>
      <c r="C524" s="3"/>
      <c r="D524" s="3"/>
      <c r="E524" s="81"/>
      <c r="F524" s="81"/>
      <c r="G524" s="81"/>
    </row>
    <row r="525" spans="2:7" ht="15" x14ac:dyDescent="0.25">
      <c r="B525" s="247"/>
      <c r="C525" s="3"/>
      <c r="D525" s="3"/>
      <c r="E525" s="81"/>
      <c r="F525" s="81"/>
      <c r="G525" s="81"/>
    </row>
    <row r="526" spans="2:7" ht="15" x14ac:dyDescent="0.25">
      <c r="B526" s="247"/>
      <c r="C526" s="3"/>
      <c r="D526" s="3"/>
      <c r="E526" s="81"/>
      <c r="F526" s="81"/>
      <c r="G526" s="81"/>
    </row>
    <row r="527" spans="2:7" ht="15" x14ac:dyDescent="0.25">
      <c r="B527" s="247"/>
      <c r="C527" s="3"/>
      <c r="D527" s="3"/>
      <c r="E527" s="81"/>
      <c r="F527" s="81"/>
      <c r="G527" s="81"/>
    </row>
    <row r="528" spans="2:7" ht="15" x14ac:dyDescent="0.25">
      <c r="B528" s="247"/>
      <c r="C528" s="3"/>
      <c r="D528" s="3"/>
      <c r="E528" s="81"/>
      <c r="F528" s="81"/>
      <c r="G528" s="81"/>
    </row>
    <row r="529" spans="2:7" ht="15" x14ac:dyDescent="0.25">
      <c r="B529" s="247"/>
      <c r="C529" s="3"/>
      <c r="D529" s="3"/>
      <c r="E529" s="81"/>
      <c r="F529" s="81"/>
      <c r="G529" s="81"/>
    </row>
    <row r="530" spans="2:7" ht="15" x14ac:dyDescent="0.25">
      <c r="B530" s="247"/>
      <c r="C530" s="3"/>
      <c r="D530" s="3"/>
      <c r="E530" s="81"/>
      <c r="F530" s="81"/>
      <c r="G530" s="81"/>
    </row>
    <row r="531" spans="2:7" ht="15" x14ac:dyDescent="0.25">
      <c r="B531" s="247"/>
      <c r="C531" s="3"/>
      <c r="D531" s="3"/>
      <c r="E531" s="81"/>
      <c r="F531" s="81"/>
      <c r="G531" s="81"/>
    </row>
    <row r="532" spans="2:7" ht="15" x14ac:dyDescent="0.25">
      <c r="B532" s="247"/>
      <c r="C532" s="3"/>
      <c r="D532" s="3"/>
      <c r="E532" s="81"/>
      <c r="F532" s="81"/>
      <c r="G532" s="81"/>
    </row>
    <row r="533" spans="2:7" ht="15" x14ac:dyDescent="0.25">
      <c r="B533" s="247"/>
      <c r="C533" s="3"/>
      <c r="D533" s="3"/>
      <c r="E533" s="81"/>
      <c r="F533" s="81"/>
      <c r="G533" s="81"/>
    </row>
    <row r="534" spans="2:7" ht="15" x14ac:dyDescent="0.25">
      <c r="B534" s="247"/>
      <c r="C534" s="3"/>
      <c r="D534" s="3"/>
      <c r="E534" s="81"/>
      <c r="F534" s="81"/>
      <c r="G534" s="81"/>
    </row>
    <row r="535" spans="2:7" ht="15" x14ac:dyDescent="0.25">
      <c r="B535" s="247"/>
      <c r="C535" s="3"/>
      <c r="D535" s="3"/>
      <c r="E535" s="81"/>
      <c r="F535" s="81"/>
      <c r="G535" s="81"/>
    </row>
    <row r="536" spans="2:7" ht="15" x14ac:dyDescent="0.25">
      <c r="B536" s="247"/>
      <c r="C536" s="3"/>
      <c r="D536" s="3"/>
      <c r="E536" s="81"/>
      <c r="F536" s="81"/>
      <c r="G536" s="81"/>
    </row>
    <row r="537" spans="2:7" ht="15" x14ac:dyDescent="0.25">
      <c r="B537" s="247"/>
      <c r="C537" s="3"/>
      <c r="D537" s="3"/>
      <c r="E537" s="81"/>
      <c r="F537" s="81"/>
      <c r="G537" s="81"/>
    </row>
    <row r="538" spans="2:7" ht="15" x14ac:dyDescent="0.25">
      <c r="B538" s="247"/>
      <c r="C538" s="3"/>
      <c r="D538" s="3"/>
      <c r="E538" s="81"/>
      <c r="F538" s="81"/>
      <c r="G538" s="81"/>
    </row>
    <row r="539" spans="2:7" ht="15" x14ac:dyDescent="0.25">
      <c r="B539" s="247"/>
      <c r="C539" s="3"/>
      <c r="D539" s="3"/>
      <c r="E539" s="81"/>
      <c r="F539" s="81"/>
      <c r="G539" s="81"/>
    </row>
    <row r="540" spans="2:7" ht="15" x14ac:dyDescent="0.25">
      <c r="B540" s="247"/>
      <c r="C540" s="3"/>
      <c r="D540" s="3"/>
      <c r="E540" s="81"/>
      <c r="F540" s="81"/>
      <c r="G540" s="81"/>
    </row>
    <row r="541" spans="2:7" ht="15" x14ac:dyDescent="0.25">
      <c r="B541" s="247"/>
      <c r="C541" s="3"/>
      <c r="D541" s="3"/>
      <c r="E541" s="81"/>
      <c r="F541" s="81"/>
      <c r="G541" s="81"/>
    </row>
    <row r="542" spans="2:7" ht="15" x14ac:dyDescent="0.25">
      <c r="B542" s="247"/>
      <c r="C542" s="3"/>
      <c r="D542" s="3"/>
      <c r="E542" s="81"/>
      <c r="F542" s="81"/>
      <c r="G542" s="81"/>
    </row>
    <row r="543" spans="2:7" ht="15" x14ac:dyDescent="0.25">
      <c r="B543" s="247"/>
      <c r="C543" s="3"/>
      <c r="D543" s="3"/>
      <c r="E543" s="81"/>
      <c r="F543" s="81"/>
      <c r="G543" s="81"/>
    </row>
    <row r="544" spans="2:7" ht="15" x14ac:dyDescent="0.25">
      <c r="B544" s="247"/>
      <c r="C544" s="3"/>
      <c r="D544" s="3"/>
      <c r="E544" s="81"/>
      <c r="F544" s="81"/>
      <c r="G544" s="81"/>
    </row>
    <row r="545" spans="2:7" ht="15" x14ac:dyDescent="0.25">
      <c r="B545" s="247"/>
      <c r="C545" s="3"/>
      <c r="D545" s="3"/>
      <c r="E545" s="81"/>
      <c r="F545" s="81"/>
      <c r="G545" s="81"/>
    </row>
    <row r="546" spans="2:7" ht="15" x14ac:dyDescent="0.25">
      <c r="B546" s="247"/>
      <c r="C546" s="3"/>
      <c r="D546" s="3"/>
      <c r="E546" s="81"/>
      <c r="F546" s="81"/>
      <c r="G546" s="81"/>
    </row>
    <row r="547" spans="2:7" ht="15" x14ac:dyDescent="0.25">
      <c r="B547" s="247"/>
      <c r="C547" s="3"/>
      <c r="D547" s="3"/>
      <c r="E547" s="81"/>
      <c r="F547" s="81"/>
      <c r="G547" s="81"/>
    </row>
    <row r="548" spans="2:7" ht="15" x14ac:dyDescent="0.25">
      <c r="B548" s="247"/>
      <c r="C548" s="3"/>
      <c r="D548" s="3"/>
      <c r="E548" s="81"/>
      <c r="F548" s="81"/>
      <c r="G548" s="81"/>
    </row>
    <row r="549" spans="2:7" ht="15" x14ac:dyDescent="0.25">
      <c r="B549" s="247"/>
      <c r="C549" s="3"/>
      <c r="D549" s="3"/>
      <c r="E549" s="81"/>
      <c r="F549" s="81"/>
      <c r="G549" s="81"/>
    </row>
    <row r="550" spans="2:7" ht="15" x14ac:dyDescent="0.25">
      <c r="B550" s="247"/>
      <c r="C550" s="3"/>
      <c r="D550" s="3"/>
      <c r="E550" s="81"/>
      <c r="F550" s="81"/>
      <c r="G550" s="81"/>
    </row>
    <row r="551" spans="2:7" ht="15" x14ac:dyDescent="0.25">
      <c r="B551" s="247"/>
      <c r="C551" s="3"/>
      <c r="D551" s="3"/>
      <c r="E551" s="81"/>
      <c r="F551" s="81"/>
      <c r="G551" s="81"/>
    </row>
    <row r="552" spans="2:7" ht="15" x14ac:dyDescent="0.25">
      <c r="B552" s="247"/>
      <c r="C552" s="3"/>
      <c r="D552" s="3"/>
      <c r="E552" s="81"/>
      <c r="F552" s="81"/>
      <c r="G552" s="81"/>
    </row>
    <row r="553" spans="2:7" ht="15" x14ac:dyDescent="0.25">
      <c r="B553" s="247"/>
      <c r="C553" s="3"/>
      <c r="D553" s="3"/>
      <c r="E553" s="81"/>
      <c r="F553" s="81"/>
      <c r="G553" s="81"/>
    </row>
    <row r="554" spans="2:7" ht="15" x14ac:dyDescent="0.25">
      <c r="B554" s="247"/>
      <c r="C554" s="3"/>
      <c r="D554" s="3"/>
      <c r="E554" s="81"/>
      <c r="F554" s="81"/>
      <c r="G554" s="81"/>
    </row>
    <row r="555" spans="2:7" ht="15" x14ac:dyDescent="0.25">
      <c r="B555" s="247"/>
      <c r="C555" s="3"/>
      <c r="D555" s="3"/>
      <c r="E555" s="81"/>
      <c r="F555" s="81"/>
      <c r="G555" s="81"/>
    </row>
    <row r="556" spans="2:7" ht="15" x14ac:dyDescent="0.25">
      <c r="B556" s="247"/>
      <c r="C556" s="3"/>
      <c r="D556" s="3"/>
      <c r="E556" s="81"/>
      <c r="F556" s="81"/>
      <c r="G556" s="81"/>
    </row>
    <row r="557" spans="2:7" ht="15" x14ac:dyDescent="0.25">
      <c r="B557" s="247"/>
      <c r="C557" s="3"/>
      <c r="D557" s="3"/>
      <c r="E557" s="81"/>
      <c r="F557" s="81"/>
      <c r="G557" s="81"/>
    </row>
    <row r="558" spans="2:7" ht="15" x14ac:dyDescent="0.25">
      <c r="B558" s="247"/>
      <c r="C558" s="3"/>
      <c r="D558" s="3"/>
      <c r="E558" s="81"/>
      <c r="F558" s="81"/>
      <c r="G558" s="81"/>
    </row>
    <row r="559" spans="2:7" ht="15" x14ac:dyDescent="0.25">
      <c r="B559" s="247"/>
      <c r="C559" s="3"/>
      <c r="D559" s="3"/>
      <c r="E559" s="81"/>
      <c r="F559" s="81"/>
      <c r="G559" s="81"/>
    </row>
    <row r="560" spans="2:7" ht="15" x14ac:dyDescent="0.25">
      <c r="B560" s="247"/>
      <c r="C560" s="3"/>
      <c r="D560" s="3"/>
      <c r="E560" s="81"/>
      <c r="F560" s="81"/>
      <c r="G560" s="81"/>
    </row>
    <row r="561" spans="2:7" ht="15" x14ac:dyDescent="0.25">
      <c r="B561" s="247"/>
      <c r="C561" s="3"/>
      <c r="D561" s="3"/>
      <c r="E561" s="81"/>
      <c r="F561" s="81"/>
      <c r="G561" s="81"/>
    </row>
    <row r="562" spans="2:7" ht="15" x14ac:dyDescent="0.25">
      <c r="B562" s="247"/>
      <c r="C562" s="3"/>
      <c r="D562" s="3"/>
      <c r="E562" s="81"/>
      <c r="F562" s="81"/>
      <c r="G562" s="81"/>
    </row>
    <row r="563" spans="2:7" ht="15" x14ac:dyDescent="0.25">
      <c r="B563" s="247"/>
      <c r="C563" s="3"/>
      <c r="D563" s="3"/>
      <c r="E563" s="81"/>
      <c r="F563" s="81"/>
      <c r="G563" s="81"/>
    </row>
    <row r="564" spans="2:7" ht="15" x14ac:dyDescent="0.25">
      <c r="B564" s="247"/>
      <c r="C564" s="3"/>
      <c r="D564" s="3"/>
      <c r="E564" s="81"/>
      <c r="F564" s="81"/>
      <c r="G564" s="81"/>
    </row>
    <row r="565" spans="2:7" ht="15" x14ac:dyDescent="0.25">
      <c r="B565" s="247"/>
      <c r="C565" s="3"/>
      <c r="D565" s="3"/>
      <c r="E565" s="81"/>
      <c r="F565" s="81"/>
      <c r="G565" s="81"/>
    </row>
    <row r="566" spans="2:7" ht="15" x14ac:dyDescent="0.25">
      <c r="B566" s="247"/>
      <c r="C566" s="3"/>
      <c r="D566" s="3"/>
      <c r="E566" s="81"/>
      <c r="F566" s="81"/>
      <c r="G566" s="81"/>
    </row>
    <row r="567" spans="2:7" ht="15" x14ac:dyDescent="0.25">
      <c r="B567" s="247"/>
      <c r="C567" s="3"/>
      <c r="D567" s="3"/>
      <c r="E567" s="81"/>
      <c r="F567" s="81"/>
      <c r="G567" s="81"/>
    </row>
    <row r="568" spans="2:7" ht="15" x14ac:dyDescent="0.25">
      <c r="B568" s="247"/>
      <c r="C568" s="3"/>
      <c r="D568" s="3"/>
      <c r="E568" s="81"/>
      <c r="F568" s="81"/>
      <c r="G568" s="81"/>
    </row>
    <row r="569" spans="2:7" ht="15" x14ac:dyDescent="0.25">
      <c r="B569" s="247"/>
      <c r="C569" s="3"/>
      <c r="D569" s="3"/>
      <c r="E569" s="81"/>
      <c r="F569" s="81"/>
      <c r="G569" s="81"/>
    </row>
    <row r="570" spans="2:7" ht="15" x14ac:dyDescent="0.25">
      <c r="B570" s="247"/>
      <c r="C570" s="3"/>
      <c r="D570" s="3"/>
      <c r="E570" s="81"/>
      <c r="F570" s="81"/>
      <c r="G570" s="81"/>
    </row>
    <row r="571" spans="2:7" ht="15" x14ac:dyDescent="0.25">
      <c r="B571" s="247"/>
      <c r="C571" s="3"/>
      <c r="D571" s="3"/>
      <c r="E571" s="81"/>
      <c r="F571" s="81"/>
      <c r="G571" s="81"/>
    </row>
    <row r="572" spans="2:7" ht="15" x14ac:dyDescent="0.25">
      <c r="B572" s="247"/>
      <c r="C572" s="3"/>
      <c r="D572" s="3"/>
      <c r="E572" s="81"/>
      <c r="F572" s="81"/>
      <c r="G572" s="81"/>
    </row>
    <row r="573" spans="2:7" ht="15" x14ac:dyDescent="0.25">
      <c r="B573" s="247"/>
      <c r="C573" s="3"/>
      <c r="D573" s="3"/>
      <c r="E573" s="81"/>
      <c r="F573" s="81"/>
      <c r="G573" s="81"/>
    </row>
    <row r="574" spans="2:7" ht="15" x14ac:dyDescent="0.25">
      <c r="B574" s="247"/>
      <c r="C574" s="3"/>
      <c r="D574" s="3"/>
      <c r="E574" s="81"/>
      <c r="F574" s="81"/>
      <c r="G574" s="81"/>
    </row>
    <row r="575" spans="2:7" ht="15" x14ac:dyDescent="0.25">
      <c r="B575" s="247"/>
      <c r="C575" s="3"/>
      <c r="D575" s="3"/>
      <c r="E575" s="81"/>
      <c r="F575" s="81"/>
      <c r="G575" s="81"/>
    </row>
    <row r="576" spans="2:7" ht="15" x14ac:dyDescent="0.25">
      <c r="B576" s="247"/>
      <c r="C576" s="3"/>
      <c r="D576" s="3"/>
      <c r="E576" s="81"/>
      <c r="F576" s="81"/>
      <c r="G576" s="81"/>
    </row>
    <row r="577" spans="2:7" ht="15" x14ac:dyDescent="0.25">
      <c r="B577" s="247"/>
      <c r="C577" s="3"/>
      <c r="D577" s="3"/>
      <c r="E577" s="81"/>
      <c r="F577" s="81"/>
      <c r="G577" s="81"/>
    </row>
    <row r="578" spans="2:7" ht="15" x14ac:dyDescent="0.25">
      <c r="B578" s="247"/>
      <c r="C578" s="3"/>
      <c r="D578" s="3"/>
      <c r="E578" s="81"/>
      <c r="F578" s="81"/>
      <c r="G578" s="81"/>
    </row>
    <row r="579" spans="2:7" ht="15" x14ac:dyDescent="0.25">
      <c r="B579" s="247"/>
      <c r="C579" s="3"/>
      <c r="D579" s="3"/>
      <c r="E579" s="81"/>
      <c r="F579" s="81"/>
      <c r="G579" s="81"/>
    </row>
    <row r="580" spans="2:7" ht="15" x14ac:dyDescent="0.25">
      <c r="B580" s="247"/>
      <c r="C580" s="3"/>
      <c r="D580" s="3"/>
      <c r="E580" s="81"/>
      <c r="F580" s="81"/>
      <c r="G580" s="81"/>
    </row>
    <row r="581" spans="2:7" ht="15" x14ac:dyDescent="0.25">
      <c r="B581" s="247"/>
      <c r="C581" s="3"/>
      <c r="D581" s="3"/>
      <c r="E581" s="81"/>
      <c r="F581" s="81"/>
      <c r="G581" s="81"/>
    </row>
    <row r="582" spans="2:7" ht="15" x14ac:dyDescent="0.25">
      <c r="B582" s="247"/>
      <c r="C582" s="3"/>
      <c r="D582" s="3"/>
      <c r="E582" s="81"/>
      <c r="F582" s="81"/>
      <c r="G582" s="81"/>
    </row>
    <row r="583" spans="2:7" ht="15" x14ac:dyDescent="0.25">
      <c r="B583" s="247"/>
      <c r="C583" s="3"/>
      <c r="D583" s="3"/>
      <c r="E583" s="81"/>
      <c r="F583" s="81"/>
      <c r="G583" s="81"/>
    </row>
    <row r="584" spans="2:7" ht="15" x14ac:dyDescent="0.25">
      <c r="B584" s="247"/>
      <c r="C584" s="3"/>
      <c r="D584" s="3"/>
      <c r="E584" s="81"/>
      <c r="F584" s="81"/>
      <c r="G584" s="81"/>
    </row>
    <row r="585" spans="2:7" ht="15" x14ac:dyDescent="0.25">
      <c r="B585" s="247"/>
      <c r="C585" s="3"/>
      <c r="D585" s="3"/>
      <c r="E585" s="81"/>
      <c r="F585" s="81"/>
      <c r="G585" s="81"/>
    </row>
    <row r="586" spans="2:7" ht="15" x14ac:dyDescent="0.25">
      <c r="B586" s="247"/>
      <c r="C586" s="3"/>
      <c r="D586" s="3"/>
      <c r="E586" s="81"/>
      <c r="F586" s="81"/>
      <c r="G586" s="81"/>
    </row>
    <row r="587" spans="2:7" ht="15" x14ac:dyDescent="0.25">
      <c r="B587" s="247"/>
      <c r="C587" s="3"/>
      <c r="D587" s="3"/>
      <c r="E587" s="81"/>
      <c r="F587" s="81"/>
      <c r="G587" s="81"/>
    </row>
    <row r="588" spans="2:7" ht="15" x14ac:dyDescent="0.25">
      <c r="B588" s="247"/>
      <c r="C588" s="3"/>
      <c r="D588" s="3"/>
      <c r="E588" s="81"/>
      <c r="F588" s="81"/>
      <c r="G588" s="81"/>
    </row>
    <row r="589" spans="2:7" ht="15" x14ac:dyDescent="0.25">
      <c r="B589" s="247"/>
      <c r="C589" s="3"/>
      <c r="D589" s="3"/>
      <c r="E589" s="81"/>
      <c r="F589" s="81"/>
      <c r="G589" s="81"/>
    </row>
    <row r="590" spans="2:7" ht="15" x14ac:dyDescent="0.25">
      <c r="B590" s="247"/>
      <c r="C590" s="3"/>
      <c r="D590" s="3"/>
      <c r="E590" s="81"/>
      <c r="F590" s="81"/>
      <c r="G590" s="81"/>
    </row>
    <row r="591" spans="2:7" ht="15" x14ac:dyDescent="0.25">
      <c r="B591" s="247"/>
      <c r="C591" s="3"/>
      <c r="D591" s="3"/>
      <c r="E591" s="81"/>
      <c r="F591" s="81"/>
      <c r="G591" s="81"/>
    </row>
    <row r="592" spans="2:7" ht="15" x14ac:dyDescent="0.25">
      <c r="B592" s="247"/>
      <c r="C592" s="3"/>
      <c r="D592" s="3"/>
      <c r="E592" s="81"/>
      <c r="F592" s="81"/>
      <c r="G592" s="81"/>
    </row>
    <row r="593" spans="2:7" ht="15" x14ac:dyDescent="0.25">
      <c r="B593" s="247"/>
      <c r="C593" s="3"/>
      <c r="D593" s="3"/>
      <c r="E593" s="81"/>
      <c r="F593" s="81"/>
      <c r="G593" s="81"/>
    </row>
    <row r="594" spans="2:7" ht="15" x14ac:dyDescent="0.25">
      <c r="B594" s="247"/>
      <c r="C594" s="3"/>
      <c r="D594" s="3"/>
      <c r="E594" s="81"/>
      <c r="F594" s="81"/>
      <c r="G594" s="81"/>
    </row>
    <row r="595" spans="2:7" ht="15" x14ac:dyDescent="0.25">
      <c r="B595" s="247"/>
      <c r="C595" s="3"/>
      <c r="D595" s="3"/>
      <c r="E595" s="81"/>
      <c r="F595" s="81"/>
      <c r="G595" s="81"/>
    </row>
    <row r="596" spans="2:7" ht="15" x14ac:dyDescent="0.25">
      <c r="B596" s="247"/>
      <c r="C596" s="3"/>
      <c r="D596" s="3"/>
      <c r="E596" s="81"/>
      <c r="F596" s="81"/>
      <c r="G596" s="81"/>
    </row>
    <row r="597" spans="2:7" ht="15" x14ac:dyDescent="0.25">
      <c r="B597" s="247"/>
      <c r="C597" s="3"/>
      <c r="D597" s="3"/>
      <c r="E597" s="81"/>
      <c r="F597" s="81"/>
      <c r="G597" s="81"/>
    </row>
    <row r="598" spans="2:7" ht="15" x14ac:dyDescent="0.25">
      <c r="B598" s="247"/>
      <c r="C598" s="3"/>
      <c r="D598" s="3"/>
      <c r="E598" s="81"/>
      <c r="F598" s="81"/>
      <c r="G598" s="81"/>
    </row>
    <row r="599" spans="2:7" ht="15" x14ac:dyDescent="0.25">
      <c r="B599" s="247"/>
      <c r="C599" s="3"/>
      <c r="D599" s="3"/>
      <c r="E599" s="81"/>
      <c r="F599" s="81"/>
      <c r="G599" s="81"/>
    </row>
    <row r="600" spans="2:7" ht="15" x14ac:dyDescent="0.25">
      <c r="B600" s="247"/>
      <c r="C600" s="3"/>
      <c r="D600" s="3"/>
      <c r="E600" s="81"/>
      <c r="F600" s="81"/>
      <c r="G600" s="81"/>
    </row>
    <row r="601" spans="2:7" ht="15" x14ac:dyDescent="0.25">
      <c r="B601" s="247"/>
      <c r="C601" s="3"/>
      <c r="D601" s="3"/>
      <c r="E601" s="81"/>
      <c r="F601" s="81"/>
      <c r="G601" s="81"/>
    </row>
    <row r="602" spans="2:7" ht="15" x14ac:dyDescent="0.25">
      <c r="B602" s="247"/>
      <c r="C602" s="3"/>
      <c r="D602" s="3"/>
      <c r="E602" s="81"/>
      <c r="F602" s="81"/>
      <c r="G602" s="81"/>
    </row>
    <row r="603" spans="2:7" ht="15" x14ac:dyDescent="0.25">
      <c r="B603" s="247"/>
      <c r="C603" s="3"/>
      <c r="D603" s="3"/>
      <c r="E603" s="81"/>
      <c r="F603" s="81"/>
      <c r="G603" s="81"/>
    </row>
    <row r="604" spans="2:7" ht="15" x14ac:dyDescent="0.25">
      <c r="B604" s="247"/>
      <c r="C604" s="3"/>
      <c r="D604" s="3"/>
      <c r="E604" s="81"/>
      <c r="F604" s="81"/>
      <c r="G604" s="81"/>
    </row>
    <row r="605" spans="2:7" ht="15" x14ac:dyDescent="0.25">
      <c r="B605" s="247"/>
      <c r="C605" s="3"/>
      <c r="D605" s="3"/>
      <c r="E605" s="81"/>
      <c r="F605" s="81"/>
      <c r="G605" s="81"/>
    </row>
    <row r="606" spans="2:7" ht="15" x14ac:dyDescent="0.25">
      <c r="B606" s="247"/>
      <c r="C606" s="3"/>
      <c r="D606" s="3"/>
      <c r="E606" s="81"/>
      <c r="F606" s="81"/>
      <c r="G606" s="81"/>
    </row>
    <row r="607" spans="2:7" ht="15" x14ac:dyDescent="0.25">
      <c r="B607" s="247"/>
      <c r="C607" s="3"/>
      <c r="D607" s="3"/>
      <c r="E607" s="81"/>
      <c r="F607" s="81"/>
      <c r="G607" s="81"/>
    </row>
    <row r="608" spans="2:7" ht="15" x14ac:dyDescent="0.25">
      <c r="B608" s="247"/>
      <c r="C608" s="3"/>
      <c r="D608" s="3"/>
      <c r="E608" s="81"/>
      <c r="F608" s="81"/>
      <c r="G608" s="81"/>
    </row>
    <row r="609" spans="2:7" ht="15" x14ac:dyDescent="0.25">
      <c r="B609" s="247"/>
      <c r="C609" s="3"/>
      <c r="D609" s="3"/>
      <c r="E609" s="81"/>
      <c r="F609" s="81"/>
      <c r="G609" s="81"/>
    </row>
    <row r="610" spans="2:7" ht="15" x14ac:dyDescent="0.25">
      <c r="B610" s="247"/>
      <c r="C610" s="3"/>
      <c r="D610" s="3"/>
      <c r="E610" s="81"/>
      <c r="F610" s="81"/>
      <c r="G610" s="81"/>
    </row>
    <row r="611" spans="2:7" ht="15" x14ac:dyDescent="0.25">
      <c r="B611" s="247"/>
      <c r="C611" s="3"/>
      <c r="D611" s="3"/>
      <c r="E611" s="81"/>
      <c r="F611" s="81"/>
      <c r="G611" s="81"/>
    </row>
    <row r="612" spans="2:7" ht="15" x14ac:dyDescent="0.25">
      <c r="B612" s="247"/>
      <c r="C612" s="3"/>
      <c r="D612" s="3"/>
      <c r="E612" s="81"/>
      <c r="F612" s="81"/>
      <c r="G612" s="81"/>
    </row>
    <row r="613" spans="2:7" ht="15" x14ac:dyDescent="0.25">
      <c r="B613" s="247"/>
      <c r="C613" s="3"/>
      <c r="D613" s="3"/>
      <c r="E613" s="81"/>
      <c r="F613" s="81"/>
      <c r="G613" s="81"/>
    </row>
    <row r="614" spans="2:7" ht="15" x14ac:dyDescent="0.25">
      <c r="B614" s="247"/>
      <c r="C614" s="3"/>
      <c r="D614" s="3"/>
      <c r="E614" s="81"/>
      <c r="F614" s="81"/>
      <c r="G614" s="81"/>
    </row>
    <row r="615" spans="2:7" ht="15" x14ac:dyDescent="0.25">
      <c r="B615" s="247"/>
      <c r="C615" s="3"/>
      <c r="D615" s="3"/>
      <c r="E615" s="81"/>
      <c r="F615" s="81"/>
      <c r="G615" s="81"/>
    </row>
  </sheetData>
  <conditionalFormatting sqref="C12:G140 C142:G165 C169:G183">
    <cfRule type="containsText" dxfId="59" priority="28" operator="containsText" text="XXX">
      <formula>NOT(ISERROR(SEARCH("XXX",C12)))</formula>
    </cfRule>
  </conditionalFormatting>
  <conditionalFormatting sqref="L12:P1048576">
    <cfRule type="cellIs" dxfId="58" priority="24" operator="equal">
      <formula>1</formula>
    </cfRule>
  </conditionalFormatting>
  <conditionalFormatting sqref="N2:N1048576">
    <cfRule type="cellIs" dxfId="57" priority="20" operator="equal">
      <formula>1</formula>
    </cfRule>
  </conditionalFormatting>
  <conditionalFormatting sqref="B12:B42 B45:B86 B88:B116 B118 B120:B140 B142:B165 B169:B176 B178:B183">
    <cfRule type="expression" dxfId="56" priority="19">
      <formula>COUNTIF(#REF!,B12)&gt;0</formula>
    </cfRule>
  </conditionalFormatting>
  <conditionalFormatting sqref="E141:G141">
    <cfRule type="containsText" dxfId="55" priority="18" operator="containsText" text="XXX">
      <formula>NOT(ISERROR(SEARCH("XXX",E141)))</formula>
    </cfRule>
  </conditionalFormatting>
  <conditionalFormatting sqref="B141">
    <cfRule type="expression" dxfId="54" priority="17">
      <formula>COUNTIF(#REF!,B141)&gt;0</formula>
    </cfRule>
  </conditionalFormatting>
  <conditionalFormatting sqref="C141:D141">
    <cfRule type="containsText" dxfId="53" priority="16" operator="containsText" text="XXX">
      <formula>NOT(ISERROR(SEARCH("XXX",C141)))</formula>
    </cfRule>
  </conditionalFormatting>
  <conditionalFormatting sqref="Q3:T23 Q142:T143 Q162:T165 Q123:T140 Q62:T75 Q77:T121 Q25:T55 Q57:T60 Q145:T160">
    <cfRule type="cellIs" dxfId="52" priority="7" operator="lessThan">
      <formula>0.9</formula>
    </cfRule>
    <cfRule type="cellIs" dxfId="51" priority="8" operator="greaterThan">
      <formula>1.1</formula>
    </cfRule>
  </conditionalFormatting>
  <conditionalFormatting sqref="U3:U23 U25:U55 U57:U60 U62:U75 U123:U140 U145:U160 U142:U143 U162:U165 U77:U121">
    <cfRule type="cellIs" dxfId="50" priority="5" operator="lessThan">
      <formula>0.8</formula>
    </cfRule>
    <cfRule type="cellIs" dxfId="49" priority="6" operator="greaterThan">
      <formula>1.2</formula>
    </cfRule>
  </conditionalFormatting>
  <conditionalFormatting sqref="Q169:T183">
    <cfRule type="cellIs" dxfId="48" priority="3" operator="lessThan">
      <formula>0.9</formula>
    </cfRule>
    <cfRule type="cellIs" dxfId="47" priority="4" operator="greaterThan">
      <formula>1.1</formula>
    </cfRule>
  </conditionalFormatting>
  <conditionalFormatting sqref="U169:U183">
    <cfRule type="cellIs" dxfId="46" priority="1" operator="lessThan">
      <formula>0.8</formula>
    </cfRule>
    <cfRule type="cellIs" dxfId="45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238"/>
  <sheetViews>
    <sheetView zoomScaleNormal="100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customWidth="1"/>
    <col min="5" max="8" width="9.42578125" style="21" customWidth="1"/>
    <col min="9" max="10" width="9.42578125" customWidth="1"/>
    <col min="11" max="11" width="9.42578125" style="21" customWidth="1"/>
    <col min="12" max="19" width="9.42578125" customWidth="1"/>
    <col min="20" max="23" width="9.42578125" style="28" customWidth="1"/>
    <col min="24" max="24" width="9.42578125" customWidth="1"/>
    <col min="25" max="25" width="9.42578125" style="137" customWidth="1"/>
  </cols>
  <sheetData>
    <row r="1" spans="1:25" ht="12.75" x14ac:dyDescent="0.2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48" t="s">
        <v>201</v>
      </c>
      <c r="J1" s="148" t="s">
        <v>202</v>
      </c>
      <c r="K1" s="169" t="s">
        <v>251</v>
      </c>
      <c r="L1" s="148" t="s">
        <v>203</v>
      </c>
      <c r="M1" s="148" t="s">
        <v>204</v>
      </c>
      <c r="N1" s="148" t="s">
        <v>205</v>
      </c>
      <c r="O1" s="148" t="s">
        <v>206</v>
      </c>
      <c r="P1" s="148" t="s">
        <v>252</v>
      </c>
      <c r="Q1" s="148" t="s">
        <v>253</v>
      </c>
      <c r="R1" s="148" t="s">
        <v>254</v>
      </c>
      <c r="S1" s="148" t="s">
        <v>255</v>
      </c>
      <c r="T1" s="148" t="s">
        <v>256</v>
      </c>
      <c r="U1" s="148" t="s">
        <v>257</v>
      </c>
      <c r="V1" s="148" t="s">
        <v>258</v>
      </c>
      <c r="W1" s="148" t="s">
        <v>259</v>
      </c>
      <c r="X1" s="148" t="s">
        <v>207</v>
      </c>
      <c r="Y1" s="205" t="s">
        <v>208</v>
      </c>
    </row>
    <row r="2" spans="1:25" s="51" customFormat="1" ht="60" customHeight="1" x14ac:dyDescent="0.2">
      <c r="C2" s="149" t="s">
        <v>0</v>
      </c>
      <c r="D2" s="170" t="s">
        <v>1</v>
      </c>
      <c r="E2" s="171" t="s">
        <v>305</v>
      </c>
      <c r="F2" s="171" t="s">
        <v>2</v>
      </c>
      <c r="G2" s="171" t="s">
        <v>3</v>
      </c>
      <c r="H2" s="171" t="s">
        <v>311</v>
      </c>
      <c r="I2" s="170" t="s">
        <v>4</v>
      </c>
      <c r="J2" s="170" t="s">
        <v>5</v>
      </c>
      <c r="K2" s="171" t="s">
        <v>312</v>
      </c>
      <c r="L2" s="170" t="s">
        <v>6</v>
      </c>
      <c r="M2" s="149" t="s">
        <v>7</v>
      </c>
      <c r="N2" s="149" t="s">
        <v>8</v>
      </c>
      <c r="O2" s="149" t="s">
        <v>9</v>
      </c>
      <c r="P2" s="149" t="s">
        <v>274</v>
      </c>
      <c r="Q2" s="149" t="s">
        <v>275</v>
      </c>
      <c r="R2" s="149" t="s">
        <v>261</v>
      </c>
      <c r="S2" s="149" t="s">
        <v>263</v>
      </c>
      <c r="T2" s="149" t="s">
        <v>309</v>
      </c>
      <c r="U2" s="149" t="s">
        <v>316</v>
      </c>
      <c r="V2" s="149" t="s">
        <v>313</v>
      </c>
      <c r="W2" s="149" t="s">
        <v>314</v>
      </c>
      <c r="X2" s="149" t="s">
        <v>10</v>
      </c>
      <c r="Y2" s="206" t="s">
        <v>11</v>
      </c>
    </row>
    <row r="3" spans="1:25" ht="15.75" customHeight="1" x14ac:dyDescent="0.2">
      <c r="A3" s="117" t="s">
        <v>12</v>
      </c>
      <c r="B3" s="141" t="s">
        <v>12</v>
      </c>
      <c r="C3" s="130">
        <f>IF(ISNUMBER('1-1'!B3),'1-1'!B3, "XXX")</f>
        <v>10</v>
      </c>
      <c r="D3" s="130">
        <f>IF(UCDP!S3, UCDP!S3, "0.0")</f>
        <v>2.1719368370442593</v>
      </c>
      <c r="E3" s="130" t="str">
        <f>IF(ISNUMBER('1-3'!C3), '1-3'!C3, IF(ISNUMBER('1-3'!D3), '1-3'!D3, IF(ISNUMBER('1-3'!E3), '1-3'!E3, IF(ISNUMBER('1-3'!F3), '1-3'!F3, IF(ISNUMBER('1-3'!G3), '1-3'!G3, IF(ISNUMBER('1-3'!H3), '1-3'!H3, IF(ISNUMBER('1-3'!I3), '1-3'!I3, "XXX")))))))</f>
        <v>XXX</v>
      </c>
      <c r="F3" s="130">
        <f>IF(ISNUMBER('1-4'!AI3),'1-4'!AI3, IF(ISNUMBER('1-4'!AJ3),'1-4'!AJ3, IF(ISNUMBER('1-4'!AK3),'1-4'!AK3, IF(ISNUMBER('1-4'!AL3),'1-4'!AL3, IF(ISNUMBER('1-4'!AM3),'1-4'!AM3, IF(ISNUMBER('1-4'!AN3),'1-4'!AN3, IF(ISNUMBER('1-4'!AO3), '1-4'!AO3, "XXX")))))))</f>
        <v>5</v>
      </c>
      <c r="G3" s="130">
        <f>IF(ISNUMBER('1-5'!B2),'1-5'!B2, "XXX")</f>
        <v>8.1999999999999993</v>
      </c>
      <c r="H3" s="130" t="str">
        <f>IF(ISNUMBER('2-1-1'!B3), '2-1-1'!B3, IF(ISNUMBER('2-1-1'!C3), '2-1-1'!C3, IF(ISNUMBER('2-1-1'!D3), '2-1-1'!D3, IF(ISNUMBER('2-1-1'!E3), '2-1-1'!E3, IF(ISNUMBER('2-1-1'!F3), '2-1-1'!F3, IF(ISNUMBER('2-1-1'!G3), '2-1-1'!G3, IF(ISNUMBER('2-1-1'!H3), '2-1-1'!H3, "XXX")))))))</f>
        <v>XXX</v>
      </c>
      <c r="I3" s="130">
        <f>'2-1-2'!B2</f>
        <v>1.576E-2</v>
      </c>
      <c r="J3" s="130">
        <f>IF(ISNUMBER('2-2-1'!W3), '2-2-1'!W3, IF(ISNUMBER('2-2-1'!X3), '2-2-1'!X3, IF(ISNUMBER('2-2-1'!Y3), '2-2-1'!Y3, IF(ISNUMBER('2-2-1'!Z3), '2-2-1'!Z3, IF(ISNUMBER('2-2-1'!AA3), '2-2-1'!AA3, IF(ISNUMBER('2-2-1'!AB3), '2-2-1'!AB3, IF(ISNUMBER('2-2-1'!AC3), '2-2-1'!AC3, "XXX")))))))</f>
        <v>3.0908099999999998</v>
      </c>
      <c r="K3" s="130" t="str">
        <f>IF(ISNUMBER('2-2-2'!B3), '2-2-2'!B3, IF(ISNUMBER('2-2-2'!C3), '2-2-2'!C3, IF(ISNUMBER('2-2-2'!D3), '2-2-2'!D3, IF(ISNUMBER('2-2-2'!E3), '2-2-2'!E3, IF(ISNUMBER('2-2-2'!F3), '2-2-2'!F3, IF(ISNUMBER('2-2-2'!G3), '2-2-2'!G3, IF(ISNUMBER('2-2-2'!H3), '2-2-2'!H3, "XXX")))))))</f>
        <v>XXX</v>
      </c>
      <c r="L3" s="130">
        <f>IF(ISNUMBER('2-3-1'!J3), '2-3-1'!J3, IF(ISNUMBER('2-3-1'!K3), '2-3-1'!K3, IF(ISNUMBER('2-3-1'!L3), '2-3-1'!L3, IF(ISNUMBER('2-3-1'!M3), '2-3-1'!M3, IF(ISNUMBER('2-3-1'!N3), '2-3-1'!N3, IF(ISNUMBER('2-3-1'!O3), '2-3-1'!O3, IF(ISNUMBER('2-3-1'!P3), '2-3-1'!P3, "XXX")))))))</f>
        <v>0.55994754999999996</v>
      </c>
      <c r="M3" s="130">
        <f>'2-3-2'!J3</f>
        <v>78.169990540000001</v>
      </c>
      <c r="N3" s="130">
        <f>IF(ISNUMBER('2-4-1'!N3),'2-4-1'!N3,IF(ISNUMBER('2-4-1'!S3),'2-4-1'!S3,'2010'!N3))</f>
        <v>2.231341</v>
      </c>
      <c r="O3" s="130" t="str">
        <f>IF(ISNUMBER('2-4-2'!C3), '2-4-2'!C3, IF(ISNUMBER('2-4-2'!D3), '2-4-2'!D3, "XXX"))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"XXX")</f>
        <v>12.90104</v>
      </c>
      <c r="S3" s="130" t="str">
        <f>IF(ISNUMBER('2-6-2'!B3), '2-6-2'!B3, IF(ISNUMBER('2-6-2'!C3), '2-6-2'!C3, IF(ISNUMBER('2-6-2'!D3), '2-6-2'!D3, IF(ISNUMBER('2-6-2'!E3), '2-6-2'!E3, "XXX"))))</f>
        <v>XXX</v>
      </c>
      <c r="T3" s="130" t="str">
        <f>IF(ISNUMBER('2-7-1'!B3), '2-7-1'!B3, IF(ISNUMBER('2-7-1'!C3), '2-7-1'!C3, IF(ISNUMBER('2-7-1'!D3), '2-7-1'!D3, IF(ISNUMBER('2-7-1'!E3), '2-7-1'!E3, IF(ISNUMBER('2-7-1'!F3), '2-7-1'!F3, IF(ISNUMBER('2-7-1'!G3), '2-7-1'!G3, IF(ISNUMBER('2-7-1'!H3), '2-7-1'!H3, "XXX")))))))</f>
        <v>XXX</v>
      </c>
      <c r="U3" s="130" t="str">
        <f>IF(ISNUMBER('2-7-2'!B3), '2-7-2'!B3, IF(ISNUMBER('2-7-2'!C3), '2-7-2'!C3, IF(ISNUMBER('2-7-2'!D3), '2-7-2'!D3, IF(ISNUMBER('2-7-2'!E3), '2-7-2'!E3, IF(ISNUMBER('2-7-2'!F3), '2-7-2'!F3, IF(ISNUMBER('2-7-2'!G3), '2-7-2'!G3, IF(ISNUMBER('2-7-2'!H3), '2-7-2'!H3, "XXX")))))))</f>
        <v>XXX</v>
      </c>
      <c r="V3" s="130" t="str">
        <f>IF(ISNUMBER('2-8-1'!B3), '2-8-1'!B3, IF(ISNUMBER('2-8-1'!C3), '2-8-1'!C3, IF(ISNUMBER('2-8-1'!D3), '2-8-1'!D3, IF(ISNUMBER('2-8-1'!E3), '2-8-1'!E3, IF(ISNUMBER('2-8-1'!F3), '2-8-1'!F3, IF(ISNUMBER('2-8-1'!G3), '2-8-1'!G3, IF(ISNUMBER('2-8-1'!H3), '2-8-1'!H3, "XXX")))))))</f>
        <v>XXX</v>
      </c>
      <c r="W3" s="130" t="str">
        <f>IF(ISNUMBER('2-8-2'!B3), '2-8-2'!B3, IF(ISNUMBER('2-8-2'!C3), '2-8-2'!C3, IF(ISNUMBER('2-8-2'!D3), '2-8-2'!D3, IF(ISNUMBER('2-8-2'!E3), '2-8-2'!E3, IF(ISNUMBER('2-8-2'!F3), '2-8-2'!F3, IF(ISNUMBER('2-8-2'!G3), '2-8-2'!G3, IF(ISNUMBER('2-8-2'!H3), '2-8-2'!H3, "XXX")))))))</f>
        <v>XXX</v>
      </c>
      <c r="X3" s="130">
        <f>'3-1'!C2</f>
        <v>0.39500000000000002</v>
      </c>
      <c r="Y3" s="130">
        <f>'3-2'!K2</f>
        <v>-0.95164054600000003</v>
      </c>
    </row>
    <row r="4" spans="1:25" ht="15.75" customHeight="1" x14ac:dyDescent="0.2">
      <c r="A4" s="118" t="s">
        <v>13</v>
      </c>
      <c r="B4" s="142" t="s">
        <v>13</v>
      </c>
      <c r="C4" s="130">
        <f>IF(ISNUMBER('1-1'!B4),'1-1'!B4, "XXX")</f>
        <v>5.6</v>
      </c>
      <c r="D4" s="130" t="str">
        <f>IF(UCDP!S4, UCDP!S4, "0.0")</f>
        <v>0.0</v>
      </c>
      <c r="E4" s="130">
        <f>IF(ISNUMBER('1-3'!C4), '1-3'!C4, IF(ISNUMBER('1-3'!D4), '1-3'!D4, IF(ISNUMBER('1-3'!E4), '1-3'!E4, IF(ISNUMBER('1-3'!F4), '1-3'!F4, IF(ISNUMBER('1-3'!G4), '1-3'!G4, IF(ISNUMBER('1-3'!H4), '1-3'!H4, IF(ISNUMBER('1-3'!I4), '1-3'!I4, "XXX")))))))</f>
        <v>69.166666666666671</v>
      </c>
      <c r="F4" s="130">
        <f>IF(ISNUMBER('1-4'!AI4),'1-4'!AI4, IF(ISNUMBER('1-4'!AJ4),'1-4'!AJ4, IF(ISNUMBER('1-4'!AK4),'1-4'!AK4, IF(ISNUMBER('1-4'!AL4),'1-4'!AL4, IF(ISNUMBER('1-4'!AM4),'1-4'!AM4, IF(ISNUMBER('1-4'!AN4),'1-4'!AN4, IF(ISNUMBER('1-4'!AO4), '1-4'!AO4, "XXX")))))))</f>
        <v>2</v>
      </c>
      <c r="G4" s="130">
        <f>IF(ISNUMBER('1-5'!B3),'1-5'!B3, "XXX")</f>
        <v>5.4</v>
      </c>
      <c r="H4" s="130">
        <f>IF(ISNUMBER('2-1-1'!B4), '2-1-1'!B4, IF(ISNUMBER('2-1-1'!C4), '2-1-1'!C4, IF(ISNUMBER('2-1-1'!D4), '2-1-1'!D4, IF(ISNUMBER('2-1-1'!E4), '2-1-1'!E4, IF(ISNUMBER('2-1-1'!F4), '2-1-1'!F4, IF(ISNUMBER('2-1-1'!G4), '2-1-1'!G4, IF(ISNUMBER('2-1-1'!H4), '2-1-1'!H4, "XXX")))))))</f>
        <v>0.29285714285714282</v>
      </c>
      <c r="I4" s="130">
        <f>'2-1-2'!B3</f>
        <v>0.12508</v>
      </c>
      <c r="J4" s="130" t="str">
        <f>IF(ISNUMBER('2-2-1'!W4), '2-2-1'!W4, IF(ISNUMBER('2-2-1'!X4), '2-2-1'!X4, IF(ISNUMBER('2-2-1'!Y4), '2-2-1'!Y4, IF(ISNUMBER('2-2-1'!Z4), '2-2-1'!Z4, IF(ISNUMBER('2-2-1'!AA4), '2-2-1'!AA4, IF(ISNUMBER('2-2-1'!AB4), '2-2-1'!AB4, IF(ISNUMBER('2-2-1'!AC4), '2-2-1'!AC4, "XXX")))))))</f>
        <v>XXX</v>
      </c>
      <c r="K4" s="130">
        <f>IF(ISNUMBER('2-2-2'!B4), '2-2-2'!B4, IF(ISNUMBER('2-2-2'!C4), '2-2-2'!C4, IF(ISNUMBER('2-2-2'!D4), '2-2-2'!D4, IF(ISNUMBER('2-2-2'!E4), '2-2-2'!E4, IF(ISNUMBER('2-2-2'!F4), '2-2-2'!F4, IF(ISNUMBER('2-2-2'!G4), '2-2-2'!G4, IF(ISNUMBER('2-2-2'!H4), '2-2-2'!H4, "XXX")))))))</f>
        <v>0.47000000000000003</v>
      </c>
      <c r="L4" s="130">
        <f>IF(ISNUMBER('2-3-1'!J4), '2-3-1'!J4, IF(ISNUMBER('2-3-1'!K4), '2-3-1'!K4, IF(ISNUMBER('2-3-1'!L4), '2-3-1'!L4, IF(ISNUMBER('2-3-1'!M4), '2-3-1'!M4, IF(ISNUMBER('2-3-1'!N4), '2-3-1'!N4, IF(ISNUMBER('2-3-1'!O4), '2-3-1'!O4, IF(ISNUMBER('2-3-1'!P4), '2-3-1'!P4, "XXX")))))))</f>
        <v>2.4357140099999999</v>
      </c>
      <c r="M4" s="130">
        <f>'2-3-2'!J4</f>
        <v>55.977291110000003</v>
      </c>
      <c r="N4" s="130">
        <f>IF(ISNUMBER('2-4-1'!N4),'2-4-1'!N4,IF(ISNUMBER('2-4-1'!S4),'2-4-1'!S4,'2010'!N4))</f>
        <v>10.26631372367801</v>
      </c>
      <c r="O4" s="130" t="str">
        <f>IF(ISNUMBER('2-4-2'!C4), '2-4-2'!C4, IF(ISNUMBER('2-4-2'!D4), '2-4-2'!D4, "XXX"))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"XXX")</f>
        <v>40.4818</v>
      </c>
      <c r="S4" s="130">
        <f>IF(ISNUMBER('2-6-2'!B4), '2-6-2'!B4, IF(ISNUMBER('2-6-2'!C4), '2-6-2'!C4, IF(ISNUMBER('2-6-2'!D4), '2-6-2'!D4, IF(ISNUMBER('2-6-2'!E4), '2-6-2'!E4, "XXX"))))</f>
        <v>0.19</v>
      </c>
      <c r="T4" s="130">
        <f>IF(ISNUMBER('2-7-1'!B4), '2-7-1'!B4, IF(ISNUMBER('2-7-1'!C4), '2-7-1'!C4, IF(ISNUMBER('2-7-1'!D4), '2-7-1'!D4, IF(ISNUMBER('2-7-1'!E4), '2-7-1'!E4, IF(ISNUMBER('2-7-1'!F4), '2-7-1'!F4, IF(ISNUMBER('2-7-1'!G4), '2-7-1'!G4, IF(ISNUMBER('2-7-1'!H4), '2-7-1'!H4, "XXX")))))))</f>
        <v>0.40285714285714286</v>
      </c>
      <c r="U4" s="130">
        <f>IF(ISNUMBER('2-7-2'!B4), '2-7-2'!B4, IF(ISNUMBER('2-7-2'!C4), '2-7-2'!C4, IF(ISNUMBER('2-7-2'!D4), '2-7-2'!D4, IF(ISNUMBER('2-7-2'!E4), '2-7-2'!E4, IF(ISNUMBER('2-7-2'!F4), '2-7-2'!F4, IF(ISNUMBER('2-7-2'!G4), '2-7-2'!G4, IF(ISNUMBER('2-7-2'!H4), '2-7-2'!H4, "XXX")))))))</f>
        <v>0.33142857142857141</v>
      </c>
      <c r="V4" s="130">
        <f>IF(ISNUMBER('2-8-1'!B4), '2-8-1'!B4, IF(ISNUMBER('2-8-1'!C4), '2-8-1'!C4, IF(ISNUMBER('2-8-1'!D4), '2-8-1'!D4, IF(ISNUMBER('2-8-1'!E4), '2-8-1'!E4, IF(ISNUMBER('2-8-1'!F4), '2-8-1'!F4, IF(ISNUMBER('2-8-1'!G4), '2-8-1'!G4, IF(ISNUMBER('2-8-1'!H4), '2-8-1'!H4, "XXX")))))))</f>
        <v>0.49571428571428572</v>
      </c>
      <c r="W4" s="130">
        <f>IF(ISNUMBER('2-8-2'!B4), '2-8-2'!B4, IF(ISNUMBER('2-8-2'!C4), '2-8-2'!C4, IF(ISNUMBER('2-8-2'!D4), '2-8-2'!D4, IF(ISNUMBER('2-8-2'!E4), '2-8-2'!E4, IF(ISNUMBER('2-8-2'!F4), '2-8-2'!F4, IF(ISNUMBER('2-8-2'!G4), '2-8-2'!G4, IF(ISNUMBER('2-8-2'!H4), '2-8-2'!H4, "XXX")))))))</f>
        <v>0.41285714285714287</v>
      </c>
      <c r="X4" s="130">
        <f>'3-1'!C3</f>
        <v>0.54400000000000004</v>
      </c>
      <c r="Y4" s="130">
        <f>'3-2'!K3</f>
        <v>0.17932954400000001</v>
      </c>
    </row>
    <row r="5" spans="1:25" ht="15.75" customHeight="1" x14ac:dyDescent="0.2">
      <c r="A5" s="118" t="s">
        <v>14</v>
      </c>
      <c r="B5" s="142" t="s">
        <v>14</v>
      </c>
      <c r="C5" s="130">
        <f>IF(ISNUMBER('1-1'!B5),'1-1'!B5, "XXX")</f>
        <v>5.7</v>
      </c>
      <c r="D5" s="130">
        <f>IF(UCDP!S5, UCDP!S5, "0.0")</f>
        <v>0.11171861055794766</v>
      </c>
      <c r="E5" s="130">
        <f>IF(ISNUMBER('1-3'!C5), '1-3'!C5, IF(ISNUMBER('1-3'!D5), '1-3'!D5, IF(ISNUMBER('1-3'!E5), '1-3'!E5, IF(ISNUMBER('1-3'!F5), '1-3'!F5, IF(ISNUMBER('1-3'!G5), '1-3'!G5, IF(ISNUMBER('1-3'!H5), '1-3'!H5, IF(ISNUMBER('1-3'!I5), '1-3'!I5, "XXX")))))))</f>
        <v>76.833333333333343</v>
      </c>
      <c r="F5" s="130">
        <f>IF(ISNUMBER('1-4'!AI5),'1-4'!AI5, IF(ISNUMBER('1-4'!AJ5),'1-4'!AJ5, IF(ISNUMBER('1-4'!AK5),'1-4'!AK5, IF(ISNUMBER('1-4'!AL5),'1-4'!AL5, IF(ISNUMBER('1-4'!AM5),'1-4'!AM5, IF(ISNUMBER('1-4'!AN5),'1-4'!AN5, IF(ISNUMBER('1-4'!AO5), '1-4'!AO5, "XXX")))))))</f>
        <v>4</v>
      </c>
      <c r="G5" s="130">
        <f>IF(ISNUMBER('1-5'!B4),'1-5'!B4, "XXX")</f>
        <v>7.4</v>
      </c>
      <c r="H5" s="130">
        <f>IF(ISNUMBER('2-1-1'!B5), '2-1-1'!B5, IF(ISNUMBER('2-1-1'!C5), '2-1-1'!C5, IF(ISNUMBER('2-1-1'!D5), '2-1-1'!D5, IF(ISNUMBER('2-1-1'!E5), '2-1-1'!E5, IF(ISNUMBER('2-1-1'!F5), '2-1-1'!F5, IF(ISNUMBER('2-1-1'!G5), '2-1-1'!G5, IF(ISNUMBER('2-1-1'!H5), '2-1-1'!H5, "XXX")))))))</f>
        <v>0.42857142857142855</v>
      </c>
      <c r="I5" s="130">
        <f>'2-1-2'!B4</f>
        <v>0.12298000000000001</v>
      </c>
      <c r="J5" s="140">
        <f>'2-2-1'!T5</f>
        <v>3.5530599999999999</v>
      </c>
      <c r="K5" s="130">
        <f>IF(ISNUMBER('2-2-2'!B5), '2-2-2'!B5, IF(ISNUMBER('2-2-2'!C5), '2-2-2'!C5, IF(ISNUMBER('2-2-2'!D5), '2-2-2'!D5, IF(ISNUMBER('2-2-2'!E5), '2-2-2'!E5, IF(ISNUMBER('2-2-2'!F5), '2-2-2'!F5, IF(ISNUMBER('2-2-2'!G5), '2-2-2'!G5, IF(ISNUMBER('2-2-2'!H5), '2-2-2'!H5, "XXX")))))))</f>
        <v>0.42714285714285716</v>
      </c>
      <c r="L5" s="130">
        <f>IF(ISNUMBER('2-3-1'!J5), '2-3-1'!J5, IF(ISNUMBER('2-3-1'!K5), '2-3-1'!K5, IF(ISNUMBER('2-3-1'!L5), '2-3-1'!L5, IF(ISNUMBER('2-3-1'!M5), '2-3-1'!M5, IF(ISNUMBER('2-3-1'!N5), '2-3-1'!N5, IF(ISNUMBER('2-3-1'!O5), '2-3-1'!O5, IF(ISNUMBER('2-3-1'!P5), '2-3-1'!P5, "XXX")))))))</f>
        <v>2.6668763200000001</v>
      </c>
      <c r="M5" s="130">
        <f>'2-3-2'!J5</f>
        <v>28.088581090000002</v>
      </c>
      <c r="N5" s="130">
        <f>IF(ISNUMBER('2-4-1'!N5),'2-4-1'!N5,IF(ISNUMBER('2-4-1'!S5),'2-4-1'!S5,'2010'!N5))</f>
        <v>7.4470000000000001</v>
      </c>
      <c r="O5" s="130" t="str">
        <f>IF(ISNUMBER('2-4-2'!C5), '2-4-2'!C5, IF(ISNUMBER('2-4-2'!D5), '2-4-2'!D5, "XXX"))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"XXX")</f>
        <v>68.965509999999995</v>
      </c>
      <c r="S5" s="130">
        <f>IF(ISNUMBER('2-6-2'!B5), '2-6-2'!B5, IF(ISNUMBER('2-6-2'!C5), '2-6-2'!C5, IF(ISNUMBER('2-6-2'!D5), '2-6-2'!D5, IF(ISNUMBER('2-6-2'!E5), '2-6-2'!E5, "XXX"))))</f>
        <v>0.19</v>
      </c>
      <c r="T5" s="130">
        <f>IF(ISNUMBER('2-7-1'!B5), '2-7-1'!B5, IF(ISNUMBER('2-7-1'!C5), '2-7-1'!C5, IF(ISNUMBER('2-7-1'!D5), '2-7-1'!D5, IF(ISNUMBER('2-7-1'!E5), '2-7-1'!E5, IF(ISNUMBER('2-7-1'!F5), '2-7-1'!F5, IF(ISNUMBER('2-7-1'!G5), '2-7-1'!G5, IF(ISNUMBER('2-7-1'!H5), '2-7-1'!H5, "XXX")))))))</f>
        <v>0.55714285714285716</v>
      </c>
      <c r="U5" s="130">
        <f>IF(ISNUMBER('2-7-2'!B5), '2-7-2'!B5, IF(ISNUMBER('2-7-2'!C5), '2-7-2'!C5, IF(ISNUMBER('2-7-2'!D5), '2-7-2'!D5, IF(ISNUMBER('2-7-2'!E5), '2-7-2'!E5, IF(ISNUMBER('2-7-2'!F5), '2-7-2'!F5, IF(ISNUMBER('2-7-2'!G5), '2-7-2'!G5, IF(ISNUMBER('2-7-2'!H5), '2-7-2'!H5, "XXX")))))))</f>
        <v>0.49142857142857144</v>
      </c>
      <c r="V5" s="130">
        <f>IF(ISNUMBER('2-8-1'!B5), '2-8-1'!B5, IF(ISNUMBER('2-8-1'!C5), '2-8-1'!C5, IF(ISNUMBER('2-8-1'!D5), '2-8-1'!D5, IF(ISNUMBER('2-8-1'!E5), '2-8-1'!E5, IF(ISNUMBER('2-8-1'!F5), '2-8-1'!F5, IF(ISNUMBER('2-8-1'!G5), '2-8-1'!G5, IF(ISNUMBER('2-8-1'!H5), '2-8-1'!H5, "XXX")))))))</f>
        <v>0.57571428571428573</v>
      </c>
      <c r="W5" s="130">
        <f>IF(ISNUMBER('2-8-2'!B5), '2-8-2'!B5, IF(ISNUMBER('2-8-2'!C5), '2-8-2'!C5, IF(ISNUMBER('2-8-2'!D5), '2-8-2'!D5, IF(ISNUMBER('2-8-2'!E5), '2-8-2'!E5, IF(ISNUMBER('2-8-2'!F5), '2-8-2'!F5, IF(ISNUMBER('2-8-2'!G5), '2-8-2'!G5, IF(ISNUMBER('2-8-2'!H5), '2-8-2'!H5, "XXX")))))))</f>
        <v>0.51571428571428568</v>
      </c>
      <c r="X5" s="130">
        <f>'3-1'!C4</f>
        <v>0.33500000000000002</v>
      </c>
      <c r="Y5" s="130">
        <f>'3-2'!K4</f>
        <v>-0.88060218099999998</v>
      </c>
    </row>
    <row r="6" spans="1:25" ht="15.75" customHeight="1" x14ac:dyDescent="0.2">
      <c r="A6" s="118" t="s">
        <v>15</v>
      </c>
      <c r="B6" s="142" t="s">
        <v>15</v>
      </c>
      <c r="C6" s="130">
        <f>IF(ISNUMBER('1-1'!B6),'1-1'!B6, "XXX")</f>
        <v>7.6</v>
      </c>
      <c r="D6" s="130">
        <f>IF(UCDP!S6, UCDP!S6, "0.0")</f>
        <v>5.8932053171204474E-3</v>
      </c>
      <c r="E6" s="130">
        <f>IF(ISNUMBER('1-3'!C6), '1-3'!C6, IF(ISNUMBER('1-3'!D6), '1-3'!D6, IF(ISNUMBER('1-3'!E6), '1-3'!E6, IF(ISNUMBER('1-3'!F6), '1-3'!F6, IF(ISNUMBER('1-3'!G6), '1-3'!G6, IF(ISNUMBER('1-3'!H6), '1-3'!H6, IF(ISNUMBER('1-3'!I6), '1-3'!I6, "XXX")))))))</f>
        <v>86.000000000000014</v>
      </c>
      <c r="F6" s="130">
        <f>IF(ISNUMBER('1-4'!AI6),'1-4'!AI6, IF(ISNUMBER('1-4'!AJ6),'1-4'!AJ6, IF(ISNUMBER('1-4'!AK6),'1-4'!AK6, IF(ISNUMBER('1-4'!AL6),'1-4'!AL6, IF(ISNUMBER('1-4'!AM6),'1-4'!AM6, IF(ISNUMBER('1-4'!AN6),'1-4'!AN6, IF(ISNUMBER('1-4'!AO6), '1-4'!AO6, "XXX")))))))</f>
        <v>3</v>
      </c>
      <c r="G6" s="130">
        <f>IF(ISNUMBER('1-5'!B5),'1-5'!B5, "XXX")</f>
        <v>7.5</v>
      </c>
      <c r="H6" s="130">
        <f>IF(ISNUMBER('2-1-1'!B6), '2-1-1'!B6, IF(ISNUMBER('2-1-1'!C6), '2-1-1'!C6, IF(ISNUMBER('2-1-1'!D6), '2-1-1'!D6, IF(ISNUMBER('2-1-1'!E6), '2-1-1'!E6, IF(ISNUMBER('2-1-1'!F6), '2-1-1'!F6, IF(ISNUMBER('2-1-1'!G6), '2-1-1'!G6, IF(ISNUMBER('2-1-1'!H6), '2-1-1'!H6, "XXX")))))))</f>
        <v>0.26857142857142852</v>
      </c>
      <c r="I6" s="130">
        <f>'2-1-2'!B5</f>
        <v>2.2380000000000001E-2</v>
      </c>
      <c r="J6" s="130">
        <f>IF(ISNUMBER('2-2-1'!W6), '2-2-1'!W6, IF(ISNUMBER('2-2-1'!X6), '2-2-1'!X6, IF(ISNUMBER('2-2-1'!Y6), '2-2-1'!Y6, IF(ISNUMBER('2-2-1'!Z6), '2-2-1'!Z6, IF(ISNUMBER('2-2-1'!AA6), '2-2-1'!AA6, IF(ISNUMBER('2-2-1'!AB6), '2-2-1'!AB6, IF(ISNUMBER('2-2-1'!AC6), '2-2-1'!AC6, "XXX")))))))</f>
        <v>1.68503</v>
      </c>
      <c r="K6" s="130">
        <f>IF(ISNUMBER('2-2-2'!B6), '2-2-2'!B6, IF(ISNUMBER('2-2-2'!C6), '2-2-2'!C6, IF(ISNUMBER('2-2-2'!D6), '2-2-2'!D6, IF(ISNUMBER('2-2-2'!E6), '2-2-2'!E6, IF(ISNUMBER('2-2-2'!F6), '2-2-2'!F6, IF(ISNUMBER('2-2-2'!G6), '2-2-2'!G6, IF(ISNUMBER('2-2-2'!H6), '2-2-2'!H6, "XXX")))))))</f>
        <v>0.21285714285714286</v>
      </c>
      <c r="L6" s="130">
        <f>IF(ISNUMBER('2-3-1'!J6), '2-3-1'!J6, IF(ISNUMBER('2-3-1'!K6), '2-3-1'!K6, IF(ISNUMBER('2-3-1'!L6), '2-3-1'!L6, IF(ISNUMBER('2-3-1'!M6), '2-3-1'!M6, IF(ISNUMBER('2-3-1'!N6), '2-3-1'!N6, IF(ISNUMBER('2-3-1'!O6), '2-3-1'!O6, IF(ISNUMBER('2-3-1'!P6), '2-3-1'!P6, "XXX")))))))</f>
        <v>1.7219860600000001</v>
      </c>
      <c r="M6" s="130">
        <f>'2-3-2'!J6</f>
        <v>28.383970260000002</v>
      </c>
      <c r="N6" s="130">
        <f>IF(ISNUMBER('2-4-1'!N6),'2-4-1'!N6,IF(ISNUMBER('2-4-1'!S6),'2-4-1'!S6,'2010'!N6))</f>
        <v>6.5620519672081494</v>
      </c>
      <c r="O6" s="130">
        <f>IF(ISNUMBER('2-4-2'!C6), '2-4-2'!C6, IF(ISNUMBER('2-4-2'!D6), '2-4-2'!D6, "XXX"))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"XXX")</f>
        <v>33.7941</v>
      </c>
      <c r="S6" s="130">
        <f>IF(ISNUMBER('2-6-2'!B6), '2-6-2'!B6, IF(ISNUMBER('2-6-2'!C6), '2-6-2'!C6, IF(ISNUMBER('2-6-2'!D6), '2-6-2'!D6, IF(ISNUMBER('2-6-2'!E6), '2-6-2'!E6, "XXX"))))</f>
        <v>31.99</v>
      </c>
      <c r="T6" s="130">
        <f>IF(ISNUMBER('2-7-1'!B6), '2-7-1'!B6, IF(ISNUMBER('2-7-1'!C6), '2-7-1'!C6, IF(ISNUMBER('2-7-1'!D6), '2-7-1'!D6, IF(ISNUMBER('2-7-1'!E6), '2-7-1'!E6, IF(ISNUMBER('2-7-1'!F6), '2-7-1'!F6, IF(ISNUMBER('2-7-1'!G6), '2-7-1'!G6, IF(ISNUMBER('2-7-1'!H6), '2-7-1'!H6, "XXX")))))))</f>
        <v>0.39571428571428574</v>
      </c>
      <c r="U6" s="130">
        <f>IF(ISNUMBER('2-7-2'!B6), '2-7-2'!B6, IF(ISNUMBER('2-7-2'!C6), '2-7-2'!C6, IF(ISNUMBER('2-7-2'!D6), '2-7-2'!D6, IF(ISNUMBER('2-7-2'!E6), '2-7-2'!E6, IF(ISNUMBER('2-7-2'!F6), '2-7-2'!F6, IF(ISNUMBER('2-7-2'!G6), '2-7-2'!G6, IF(ISNUMBER('2-7-2'!H6), '2-7-2'!H6, "XXX")))))))</f>
        <v>0.38357142857142856</v>
      </c>
      <c r="V6" s="130">
        <f>IF(ISNUMBER('2-8-1'!B6), '2-8-1'!B6, IF(ISNUMBER('2-8-1'!C6), '2-8-1'!C6, IF(ISNUMBER('2-8-1'!D6), '2-8-1'!D6, IF(ISNUMBER('2-8-1'!E6), '2-8-1'!E6, IF(ISNUMBER('2-8-1'!F6), '2-8-1'!F6, IF(ISNUMBER('2-8-1'!G6), '2-8-1'!G6, IF(ISNUMBER('2-8-1'!H6), '2-8-1'!H6, "XXX")))))))</f>
        <v>0.49000000000000005</v>
      </c>
      <c r="W6" s="130">
        <f>IF(ISNUMBER('2-8-2'!B6), '2-8-2'!B6, IF(ISNUMBER('2-8-2'!C6), '2-8-2'!C6, IF(ISNUMBER('2-8-2'!D6), '2-8-2'!D6, IF(ISNUMBER('2-8-2'!E6), '2-8-2'!E6, IF(ISNUMBER('2-8-2'!F6), '2-8-2'!F6, IF(ISNUMBER('2-8-2'!G6), '2-8-2'!G6, IF(ISNUMBER('2-8-2'!H6), '2-8-2'!H6, "XXX")))))))</f>
        <v>0.39999999999999997</v>
      </c>
      <c r="X6" s="130">
        <f>'3-1'!C5</f>
        <v>0.17699999999999999</v>
      </c>
      <c r="Y6" s="130">
        <f>'3-2'!K5</f>
        <v>-1.074972153</v>
      </c>
    </row>
    <row r="7" spans="1:25" ht="15.75" customHeight="1" x14ac:dyDescent="0.2">
      <c r="A7" s="118" t="s">
        <v>16</v>
      </c>
      <c r="B7" s="142" t="s">
        <v>16</v>
      </c>
      <c r="C7" s="130">
        <f>IF(ISNUMBER('1-1'!B7),'1-1'!B7, "XXX")</f>
        <v>2.8</v>
      </c>
      <c r="D7" s="130" t="str">
        <f>IF(UCDP!S7, UCDP!S7, "0.0")</f>
        <v>0.0</v>
      </c>
      <c r="E7" s="130">
        <f>IF(ISNUMBER('1-3'!C7), '1-3'!C7, IF(ISNUMBER('1-3'!D7), '1-3'!D7, IF(ISNUMBER('1-3'!E7), '1-3'!E7, IF(ISNUMBER('1-3'!F7), '1-3'!F7, IF(ISNUMBER('1-3'!G7), '1-3'!G7, IF(ISNUMBER('1-3'!H7), '1-3'!H7, IF(ISNUMBER('1-3'!I7), '1-3'!I7, "XXX")))))))</f>
        <v>69</v>
      </c>
      <c r="F7" s="130">
        <f>IF(ISNUMBER('1-4'!AI7),'1-4'!AI7, IF(ISNUMBER('1-4'!AJ7),'1-4'!AJ7, IF(ISNUMBER('1-4'!AK7),'1-4'!AK7, IF(ISNUMBER('1-4'!AL7),'1-4'!AL7, IF(ISNUMBER('1-4'!AM7),'1-4'!AM7, IF(ISNUMBER('1-4'!AN7),'1-4'!AN7, IF(ISNUMBER('1-4'!AO7), '1-4'!AO7, "XXX")))))))</f>
        <v>2</v>
      </c>
      <c r="G7" s="130">
        <f>IF(ISNUMBER('1-5'!B6),'1-5'!B6, "XXX")</f>
        <v>3.7</v>
      </c>
      <c r="H7" s="130">
        <f>IF(ISNUMBER('2-1-1'!B7), '2-1-1'!B7, IF(ISNUMBER('2-1-1'!C7), '2-1-1'!C7, IF(ISNUMBER('2-1-1'!D7), '2-1-1'!D7, IF(ISNUMBER('2-1-1'!E7), '2-1-1'!E7, IF(ISNUMBER('2-1-1'!F7), '2-1-1'!F7, IF(ISNUMBER('2-1-1'!G7), '2-1-1'!G7, IF(ISNUMBER('2-1-1'!H7), '2-1-1'!H7, "XXX")))))))</f>
        <v>0.43285714285714283</v>
      </c>
      <c r="I7" s="130">
        <f>'2-1-2'!B6</f>
        <v>0.24843999999999999</v>
      </c>
      <c r="J7" s="130">
        <f>IF(ISNUMBER('2-2-1'!W7), '2-2-1'!W7, IF(ISNUMBER('2-2-1'!X7), '2-2-1'!X7, IF(ISNUMBER('2-2-1'!Y7), '2-2-1'!Y7, IF(ISNUMBER('2-2-1'!Z7), '2-2-1'!Z7, IF(ISNUMBER('2-2-1'!AA7), '2-2-1'!AA7, IF(ISNUMBER('2-2-1'!AB7), '2-2-1'!AB7, IF(ISNUMBER('2-2-1'!AC7), '2-2-1'!AC7, "XXX")))))))</f>
        <v>3.0987800000000001</v>
      </c>
      <c r="K7" s="130">
        <f>IF(ISNUMBER('2-2-2'!B7), '2-2-2'!B7, IF(ISNUMBER('2-2-2'!C7), '2-2-2'!C7, IF(ISNUMBER('2-2-2'!D7), '2-2-2'!D7, IF(ISNUMBER('2-2-2'!E7), '2-2-2'!E7, IF(ISNUMBER('2-2-2'!F7), '2-2-2'!F7, IF(ISNUMBER('2-2-2'!G7), '2-2-2'!G7, IF(ISNUMBER('2-2-2'!H7), '2-2-2'!H7, "XXX")))))))</f>
        <v>0.41714285714285715</v>
      </c>
      <c r="L7" s="130">
        <f>IF(ISNUMBER('2-3-1'!J7), '2-3-1'!J7, IF(ISNUMBER('2-3-1'!K7), '2-3-1'!K7, IF(ISNUMBER('2-3-1'!L7), '2-3-1'!L7, IF(ISNUMBER('2-3-1'!M7), '2-3-1'!M7, IF(ISNUMBER('2-3-1'!N7), '2-3-1'!N7, IF(ISNUMBER('2-3-1'!O7), '2-3-1'!O7, IF(ISNUMBER('2-3-1'!P7), '2-3-1'!P7, "XXX")))))))</f>
        <v>4.2549161900000003</v>
      </c>
      <c r="M7" s="130">
        <f>'2-3-2'!J7</f>
        <v>31.28629875</v>
      </c>
      <c r="N7" s="130" t="str">
        <f>IF(ISNUMBER('2-4-1'!N7),'2-4-1'!N7,IF(ISNUMBER('2-4-1'!S7),'2-4-1'!S7,'2010'!N7))</f>
        <v>XXX</v>
      </c>
      <c r="O7" s="130">
        <f>IF(ISNUMBER('2-4-2'!C7), '2-4-2'!C7, IF(ISNUMBER('2-4-2'!D7), '2-4-2'!D7, '2010'!O7))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"XXX")</f>
        <v>76.452579999999998</v>
      </c>
      <c r="S7" s="130">
        <f>IF(ISNUMBER('2-6-2'!B7), '2-6-2'!B7, IF(ISNUMBER('2-6-2'!C7), '2-6-2'!C7, IF(ISNUMBER('2-6-2'!D7), '2-6-2'!D7, IF(ISNUMBER('2-6-2'!E7), '2-6-2'!E7, "XXX"))))</f>
        <v>0.44</v>
      </c>
      <c r="T7" s="130">
        <f>IF(ISNUMBER('2-7-1'!B7), '2-7-1'!B7, IF(ISNUMBER('2-7-1'!C7), '2-7-1'!C7, IF(ISNUMBER('2-7-1'!D7), '2-7-1'!D7, IF(ISNUMBER('2-7-1'!E7), '2-7-1'!E7, IF(ISNUMBER('2-7-1'!F7), '2-7-1'!F7, IF(ISNUMBER('2-7-1'!G7), '2-7-1'!G7, IF(ISNUMBER('2-7-1'!H7), '2-7-1'!H7, "XXX")))))))</f>
        <v>0.41714285714285715</v>
      </c>
      <c r="U7" s="130">
        <f>IF(ISNUMBER('2-7-2'!B7), '2-7-2'!B7, IF(ISNUMBER('2-7-2'!C7), '2-7-2'!C7, IF(ISNUMBER('2-7-2'!D7), '2-7-2'!D7, IF(ISNUMBER('2-7-2'!E7), '2-7-2'!E7, IF(ISNUMBER('2-7-2'!F7), '2-7-2'!F7, IF(ISNUMBER('2-7-2'!G7), '2-7-2'!G7, IF(ISNUMBER('2-7-2'!H7), '2-7-2'!H7, "XXX")))))))</f>
        <v>0.28928571428571426</v>
      </c>
      <c r="V7" s="130">
        <f>IF(ISNUMBER('2-8-1'!B7), '2-8-1'!B7, IF(ISNUMBER('2-8-1'!C7), '2-8-1'!C7, IF(ISNUMBER('2-8-1'!D7), '2-8-1'!D7, IF(ISNUMBER('2-8-1'!E7), '2-8-1'!E7, IF(ISNUMBER('2-8-1'!F7), '2-8-1'!F7, IF(ISNUMBER('2-8-1'!G7), '2-8-1'!G7, IF(ISNUMBER('2-8-1'!H7), '2-8-1'!H7, "XXX")))))))</f>
        <v>0.47714285714285715</v>
      </c>
      <c r="W7" s="130">
        <f>IF(ISNUMBER('2-8-2'!B7), '2-8-2'!B7, IF(ISNUMBER('2-8-2'!C7), '2-8-2'!C7, IF(ISNUMBER('2-8-2'!D7), '2-8-2'!D7, IF(ISNUMBER('2-8-2'!E7), '2-8-2'!E7, IF(ISNUMBER('2-8-2'!F7), '2-8-2'!F7, IF(ISNUMBER('2-8-2'!G7), '2-8-2'!G7, IF(ISNUMBER('2-8-2'!H7), '2-8-2'!H7, "XXX")))))))</f>
        <v>0.36</v>
      </c>
      <c r="X7" s="130">
        <f>'3-1'!C6</f>
        <v>0.79700000000000004</v>
      </c>
      <c r="Y7" s="130">
        <f>'3-2'!K6</f>
        <v>0.50356316599999995</v>
      </c>
    </row>
    <row r="8" spans="1:25" ht="15.75" customHeight="1" x14ac:dyDescent="0.2">
      <c r="A8" s="118" t="s">
        <v>17</v>
      </c>
      <c r="B8" s="142" t="s">
        <v>17</v>
      </c>
      <c r="C8" s="130">
        <f>IF(ISNUMBER('1-1'!B8),'1-1'!B8, "XXX")</f>
        <v>5.5</v>
      </c>
      <c r="D8" s="130" t="str">
        <f>IF(UCDP!S8, UCDP!S8, "0.0")</f>
        <v>0.0</v>
      </c>
      <c r="E8" s="130">
        <f>IF(ISNUMBER('1-3'!C8), '1-3'!C8, IF(ISNUMBER('1-3'!D8), '1-3'!D8, IF(ISNUMBER('1-3'!E8), '1-3'!E8, IF(ISNUMBER('1-3'!F8), '1-3'!F8, IF(ISNUMBER('1-3'!G8), '1-3'!G8, IF(ISNUMBER('1-3'!H8), '1-3'!H8, IF(ISNUMBER('1-3'!I8), '1-3'!I8, "XXX")))))))</f>
        <v>83.666666666666671</v>
      </c>
      <c r="F8" s="130">
        <f>IF(ISNUMBER('1-4'!AI8),'1-4'!AI8, IF(ISNUMBER('1-4'!AJ8),'1-4'!AJ8, IF(ISNUMBER('1-4'!AK8),'1-4'!AK8, IF(ISNUMBER('1-4'!AL8),'1-4'!AL8, IF(ISNUMBER('1-4'!AM8),'1-4'!AM8, IF(ISNUMBER('1-4'!AN8),'1-4'!AN8, IF(ISNUMBER('1-4'!AO8), '1-4'!AO8, "XXX")))))))</f>
        <v>2</v>
      </c>
      <c r="G8" s="130">
        <f>IF(ISNUMBER('1-5'!B7),'1-5'!B7, "XXX")</f>
        <v>5.5</v>
      </c>
      <c r="H8" s="130">
        <f>IF(ISNUMBER('2-1-1'!B8), '2-1-1'!B8, IF(ISNUMBER('2-1-1'!C8), '2-1-1'!C8, IF(ISNUMBER('2-1-1'!D8), '2-1-1'!D8, IF(ISNUMBER('2-1-1'!E8), '2-1-1'!E8, IF(ISNUMBER('2-1-1'!F8), '2-1-1'!F8, IF(ISNUMBER('2-1-1'!G8), '2-1-1'!G8, IF(ISNUMBER('2-1-1'!H8), '2-1-1'!H8, "XXX")))))))</f>
        <v>0.40714285714285714</v>
      </c>
      <c r="I8" s="130">
        <f>'2-1-2'!B7</f>
        <v>8.9389999999999997E-2</v>
      </c>
      <c r="J8" s="130">
        <f>IF(ISNUMBER('2-2-1'!W8), '2-2-1'!W8, IF(ISNUMBER('2-2-1'!X8), '2-2-1'!X8, IF(ISNUMBER('2-2-1'!Y8), '2-2-1'!Y8, IF(ISNUMBER('2-2-1'!Z8), '2-2-1'!Z8, IF(ISNUMBER('2-2-1'!AA8), '2-2-1'!AA8, IF(ISNUMBER('2-2-1'!AB8), '2-2-1'!AB8, IF(ISNUMBER('2-2-1'!AC8), '2-2-1'!AC8, "XXX")))))))</f>
        <v>1.9221300000000001</v>
      </c>
      <c r="K8" s="130">
        <f>IF(ISNUMBER('2-2-2'!B8), '2-2-2'!B8, IF(ISNUMBER('2-2-2'!C8), '2-2-2'!C8, IF(ISNUMBER('2-2-2'!D8), '2-2-2'!D8, IF(ISNUMBER('2-2-2'!E8), '2-2-2'!E8, IF(ISNUMBER('2-2-2'!F8), '2-2-2'!F8, IF(ISNUMBER('2-2-2'!G8), '2-2-2'!G8, IF(ISNUMBER('2-2-2'!H8), '2-2-2'!H8, "XXX")))))))</f>
        <v>0.44571428571428573</v>
      </c>
      <c r="L8" s="130">
        <f>IF(ISNUMBER('2-3-1'!J8), '2-3-1'!J8, IF(ISNUMBER('2-3-1'!K8), '2-3-1'!K8, IF(ISNUMBER('2-3-1'!L8), '2-3-1'!L8, IF(ISNUMBER('2-3-1'!M8), '2-3-1'!M8, IF(ISNUMBER('2-3-1'!N8), '2-3-1'!N8, IF(ISNUMBER('2-3-1'!O8), '2-3-1'!O8, IF(ISNUMBER('2-3-1'!P8), '2-3-1'!P8, "XXX")))))))</f>
        <v>1.61389256</v>
      </c>
      <c r="M8" s="130">
        <f>'2-3-2'!J8</f>
        <v>58.229183200000001</v>
      </c>
      <c r="N8" s="130">
        <f>IF(ISNUMBER('2-4-1'!N8),'2-4-1'!N8,IF(ISNUMBER('2-4-1'!S8),'2-4-1'!S8,'2010'!N8))</f>
        <v>1.9662200000000001</v>
      </c>
      <c r="O8" s="130" t="str">
        <f>IF(ISNUMBER('2-4-2'!C8), '2-4-2'!C8, IF(ISNUMBER('2-4-2'!D8), '2-4-2'!D8, "XXX"))</f>
        <v>XXX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"XXX")</f>
        <v>57.1999</v>
      </c>
      <c r="S8" s="130">
        <f>IF(ISNUMBER('2-6-2'!B8), '2-6-2'!B8, IF(ISNUMBER('2-6-2'!C8), '2-6-2'!C8, IF(ISNUMBER('2-6-2'!D8), '2-6-2'!D8, IF(ISNUMBER('2-6-2'!E8), '2-6-2'!E8, "XXX"))))</f>
        <v>0.3</v>
      </c>
      <c r="T8" s="130">
        <f>IF(ISNUMBER('2-7-1'!B8), '2-7-1'!B8, IF(ISNUMBER('2-7-1'!C8), '2-7-1'!C8, IF(ISNUMBER('2-7-1'!D8), '2-7-1'!D8, IF(ISNUMBER('2-7-1'!E8), '2-7-1'!E8, IF(ISNUMBER('2-7-1'!F8), '2-7-1'!F8, IF(ISNUMBER('2-7-1'!G8), '2-7-1'!G8, IF(ISNUMBER('2-7-1'!H8), '2-7-1'!H8, "XXX")))))))</f>
        <v>0.55571428571428572</v>
      </c>
      <c r="U8" s="130">
        <f>IF(ISNUMBER('2-7-2'!B8), '2-7-2'!B8, IF(ISNUMBER('2-7-2'!C8), '2-7-2'!C8, IF(ISNUMBER('2-7-2'!D8), '2-7-2'!D8, IF(ISNUMBER('2-7-2'!E8), '2-7-2'!E8, IF(ISNUMBER('2-7-2'!F8), '2-7-2'!F8, IF(ISNUMBER('2-7-2'!G8), '2-7-2'!G8, IF(ISNUMBER('2-7-2'!H8), '2-7-2'!H8, "XXX")))))))</f>
        <v>0.33142857142857141</v>
      </c>
      <c r="V8" s="130">
        <f>IF(ISNUMBER('2-8-1'!B8), '2-8-1'!B8, IF(ISNUMBER('2-8-1'!C8), '2-8-1'!C8, IF(ISNUMBER('2-8-1'!D8), '2-8-1'!D8, IF(ISNUMBER('2-8-1'!E8), '2-8-1'!E8, IF(ISNUMBER('2-8-1'!F8), '2-8-1'!F8, IF(ISNUMBER('2-8-1'!G8), '2-8-1'!G8, IF(ISNUMBER('2-8-1'!H8), '2-8-1'!H8, "XXX")))))))</f>
        <v>0.52571428571428569</v>
      </c>
      <c r="W8" s="130">
        <f>IF(ISNUMBER('2-8-2'!B8), '2-8-2'!B8, IF(ISNUMBER('2-8-2'!C8), '2-8-2'!C8, IF(ISNUMBER('2-8-2'!D8), '2-8-2'!D8, IF(ISNUMBER('2-8-2'!E8), '2-8-2'!E8, IF(ISNUMBER('2-8-2'!F8), '2-8-2'!F8, IF(ISNUMBER('2-8-2'!G8), '2-8-2'!G8, IF(ISNUMBER('2-8-2'!H8), '2-8-2'!H8, "XXX")))))))</f>
        <v>0.44142857142857139</v>
      </c>
      <c r="X8" s="130">
        <f>'3-1'!C7</f>
        <v>0.35199999999999998</v>
      </c>
      <c r="Y8" s="130">
        <f>'3-2'!K7</f>
        <v>-0.66347783800000004</v>
      </c>
    </row>
    <row r="9" spans="1:25" ht="15.75" customHeight="1" x14ac:dyDescent="0.2">
      <c r="A9" s="118" t="s">
        <v>18</v>
      </c>
      <c r="B9" s="142" t="s">
        <v>18</v>
      </c>
      <c r="C9" s="130">
        <f>IF(ISNUMBER('1-1'!B9),'1-1'!B9, "XXX")</f>
        <v>1.1000000000000001</v>
      </c>
      <c r="D9" s="130" t="str">
        <f>IF(UCDP!S9, UCDP!S9, "0.0")</f>
        <v>0.0</v>
      </c>
      <c r="E9" s="130">
        <f>IF(ISNUMBER('1-3'!C9), '1-3'!C9, IF(ISNUMBER('1-3'!D9), '1-3'!D9, IF(ISNUMBER('1-3'!E9), '1-3'!E9, IF(ISNUMBER('1-3'!F9), '1-3'!F9, IF(ISNUMBER('1-3'!G9), '1-3'!G9, IF(ISNUMBER('1-3'!H9), '1-3'!H9, IF(ISNUMBER('1-3'!I9), '1-3'!I9, "XXX")))))))</f>
        <v>95.833333333333343</v>
      </c>
      <c r="F9" s="130">
        <f>IF(ISNUMBER('1-4'!AI9),'1-4'!AI9, IF(ISNUMBER('1-4'!AJ9),'1-4'!AJ9, IF(ISNUMBER('1-4'!AK9),'1-4'!AK9, IF(ISNUMBER('1-4'!AL9),'1-4'!AL9, IF(ISNUMBER('1-4'!AM9),'1-4'!AM9, IF(ISNUMBER('1-4'!AN9),'1-4'!AN9, IF(ISNUMBER('1-4'!AO9), '1-4'!AO9, "XXX")))))))</f>
        <v>1</v>
      </c>
      <c r="G9" s="130">
        <f>IF(ISNUMBER('1-5'!B8),'1-5'!B8, "XXX")</f>
        <v>2.5</v>
      </c>
      <c r="H9" s="130">
        <f>IF(ISNUMBER('2-1-1'!B9), '2-1-1'!B9, IF(ISNUMBER('2-1-1'!C9), '2-1-1'!C9, IF(ISNUMBER('2-1-1'!D9), '2-1-1'!D9, IF(ISNUMBER('2-1-1'!E9), '2-1-1'!E9, IF(ISNUMBER('2-1-1'!F9), '2-1-1'!F9, IF(ISNUMBER('2-1-1'!G9), '2-1-1'!G9, IF(ISNUMBER('2-1-1'!H9), '2-1-1'!H9, "XXX")))))))</f>
        <v>0.79</v>
      </c>
      <c r="I9" s="130">
        <f>'2-1-2'!B8</f>
        <v>0.68838999999999995</v>
      </c>
      <c r="J9" s="130">
        <f>IF(ISNUMBER('2-2-1'!W9), '2-2-1'!W9, IF(ISNUMBER('2-2-1'!X9), '2-2-1'!X9, IF(ISNUMBER('2-2-1'!Y9), '2-2-1'!Y9, IF(ISNUMBER('2-2-1'!Z9), '2-2-1'!Z9, IF(ISNUMBER('2-2-1'!AA9), '2-2-1'!AA9, IF(ISNUMBER('2-2-1'!AB9), '2-2-1'!AB9, IF(ISNUMBER('2-2-1'!AC9), '2-2-1'!AC9, "XXX")))))))</f>
        <v>3.5421499999999999</v>
      </c>
      <c r="K9" s="130">
        <f>IF(ISNUMBER('2-2-2'!B9), '2-2-2'!B9, IF(ISNUMBER('2-2-2'!C9), '2-2-2'!C9, IF(ISNUMBER('2-2-2'!D9), '2-2-2'!D9, IF(ISNUMBER('2-2-2'!E9), '2-2-2'!E9, IF(ISNUMBER('2-2-2'!F9), '2-2-2'!F9, IF(ISNUMBER('2-2-2'!G9), '2-2-2'!G9, IF(ISNUMBER('2-2-2'!H9), '2-2-2'!H9, "XXX")))))))</f>
        <v>0.77285714285714291</v>
      </c>
      <c r="L9" s="130">
        <f>IF(ISNUMBER('2-3-1'!J9), '2-3-1'!J9, IF(ISNUMBER('2-3-1'!K9), '2-3-1'!K9, IF(ISNUMBER('2-3-1'!L9), '2-3-1'!L9, IF(ISNUMBER('2-3-1'!M9), '2-3-1'!M9, IF(ISNUMBER('2-3-1'!N9), '2-3-1'!N9, IF(ISNUMBER('2-3-1'!O9), '2-3-1'!O9, IF(ISNUMBER('2-3-1'!P9), '2-3-1'!P9, "XXX")))))))</f>
        <v>5.8817467700000003</v>
      </c>
      <c r="M9" s="130">
        <f>'2-3-2'!J9</f>
        <v>19.002559659999999</v>
      </c>
      <c r="N9" s="130">
        <f>IF(ISNUMBER('2-4-1'!N9),'2-4-1'!N9,IF(ISNUMBER('2-4-1'!S9),'2-4-1'!S9,'2010'!N9))</f>
        <v>16.681000000000001</v>
      </c>
      <c r="O9" s="130">
        <f>IF(ISNUMBER('2-4-2'!C9), '2-4-2'!C9, IF(ISNUMBER('2-4-2'!D9), '2-4-2'!D9, "XXX"))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"XXX")</f>
        <v>83.164169999999999</v>
      </c>
      <c r="S9" s="130">
        <f>IF(ISNUMBER('2-6-2'!B9), '2-6-2'!B9, IF(ISNUMBER('2-6-2'!C9), '2-6-2'!C9, IF(ISNUMBER('2-6-2'!D9), '2-6-2'!D9, IF(ISNUMBER('2-6-2'!E9), '2-6-2'!E9, "XXX"))))</f>
        <v>0</v>
      </c>
      <c r="T9" s="130">
        <f>IF(ISNUMBER('2-7-1'!B9), '2-7-1'!B9, IF(ISNUMBER('2-7-1'!C9), '2-7-1'!C9, IF(ISNUMBER('2-7-1'!D9), '2-7-1'!D9, IF(ISNUMBER('2-7-1'!E9), '2-7-1'!E9, IF(ISNUMBER('2-7-1'!F9), '2-7-1'!F9, IF(ISNUMBER('2-7-1'!G9), '2-7-1'!G9, IF(ISNUMBER('2-7-1'!H9), '2-7-1'!H9, "XXX")))))))</f>
        <v>0.88571428571428579</v>
      </c>
      <c r="U9" s="130">
        <f>IF(ISNUMBER('2-7-2'!B9), '2-7-2'!B9, IF(ISNUMBER('2-7-2'!C9), '2-7-2'!C9, IF(ISNUMBER('2-7-2'!D9), '2-7-2'!D9, IF(ISNUMBER('2-7-2'!E9), '2-7-2'!E9, IF(ISNUMBER('2-7-2'!F9), '2-7-2'!F9, IF(ISNUMBER('2-7-2'!G9), '2-7-2'!G9, IF(ISNUMBER('2-7-2'!H9), '2-7-2'!H9, "XXX")))))))</f>
        <v>0.78499999999999992</v>
      </c>
      <c r="V9" s="130">
        <f>IF(ISNUMBER('2-8-1'!B9), '2-8-1'!B9, IF(ISNUMBER('2-8-1'!C9), '2-8-1'!C9, IF(ISNUMBER('2-8-1'!D9), '2-8-1'!D9, IF(ISNUMBER('2-8-1'!E9), '2-8-1'!E9, IF(ISNUMBER('2-8-1'!F9), '2-8-1'!F9, IF(ISNUMBER('2-8-1'!G9), '2-8-1'!G9, IF(ISNUMBER('2-8-1'!H9), '2-8-1'!H9, "XXX")))))))</f>
        <v>0.76999999999999991</v>
      </c>
      <c r="W9" s="130">
        <f>IF(ISNUMBER('2-8-2'!B9), '2-8-2'!B9, IF(ISNUMBER('2-8-2'!C9), '2-8-2'!C9, IF(ISNUMBER('2-8-2'!D9), '2-8-2'!D9, IF(ISNUMBER('2-8-2'!E9), '2-8-2'!E9, IF(ISNUMBER('2-8-2'!F9), '2-8-2'!F9, IF(ISNUMBER('2-8-2'!G9), '2-8-2'!G9, IF(ISNUMBER('2-8-2'!H9), '2-8-2'!H9, "XXX")))))))</f>
        <v>0.68142857142857138</v>
      </c>
      <c r="X9" s="130">
        <f>'3-1'!C8</f>
        <v>0.88400000000000001</v>
      </c>
      <c r="Y9" s="130">
        <f>'3-2'!K8</f>
        <v>1.3929288390000001</v>
      </c>
    </row>
    <row r="10" spans="1:25" ht="15.75" customHeight="1" x14ac:dyDescent="0.2">
      <c r="A10" s="118" t="s">
        <v>19</v>
      </c>
      <c r="B10" s="142" t="s">
        <v>19</v>
      </c>
      <c r="C10" s="130">
        <f>IF(ISNUMBER('1-1'!B10),'1-1'!B10, "XXX")</f>
        <v>2.2999999999999998</v>
      </c>
      <c r="D10" s="130" t="str">
        <f>IF(UCDP!S10, UCDP!S10, "0.0")</f>
        <v>0.0</v>
      </c>
      <c r="E10" s="130">
        <f>IF(ISNUMBER('1-3'!C10), '1-3'!C10, IF(ISNUMBER('1-3'!D10), '1-3'!D10, IF(ISNUMBER('1-3'!E10), '1-3'!E10, IF(ISNUMBER('1-3'!F10), '1-3'!F10, IF(ISNUMBER('1-3'!G10), '1-3'!G10, IF(ISNUMBER('1-3'!H10), '1-3'!H10, IF(ISNUMBER('1-3'!I10), '1-3'!I10, "XXX")))))))</f>
        <v>106.00000000000001</v>
      </c>
      <c r="F10" s="130">
        <f>IF(ISNUMBER('1-4'!AI10),'1-4'!AI10, IF(ISNUMBER('1-4'!AJ10),'1-4'!AJ10, IF(ISNUMBER('1-4'!AK10),'1-4'!AK10, IF(ISNUMBER('1-4'!AL10),'1-4'!AL10, IF(ISNUMBER('1-4'!AM10),'1-4'!AM10, IF(ISNUMBER('1-4'!AN10),'1-4'!AN10, IF(ISNUMBER('1-4'!AO10), '1-4'!AO10, "XXX")))))))</f>
        <v>2</v>
      </c>
      <c r="G10" s="130">
        <f>IF(ISNUMBER('1-5'!B9),'1-5'!B9, "XXX")</f>
        <v>1.5</v>
      </c>
      <c r="H10" s="130">
        <f>IF(ISNUMBER('2-1-1'!B10), '2-1-1'!B10, IF(ISNUMBER('2-1-1'!C10), '2-1-1'!C10, IF(ISNUMBER('2-1-1'!D10), '2-1-1'!D10, IF(ISNUMBER('2-1-1'!E10), '2-1-1'!E10, IF(ISNUMBER('2-1-1'!F10), '2-1-1'!F10, IF(ISNUMBER('2-1-1'!G10), '2-1-1'!G10, IF(ISNUMBER('2-1-1'!H10), '2-1-1'!H10, "XXX")))))))</f>
        <v>0.81285714285714283</v>
      </c>
      <c r="I10" s="130">
        <f>'2-1-2'!B9</f>
        <v>0.59894000000000003</v>
      </c>
      <c r="J10" s="130">
        <f>IF(ISNUMBER('2-2-1'!W10), '2-2-1'!W10, IF(ISNUMBER('2-2-1'!X10), '2-2-1'!X10, IF(ISNUMBER('2-2-1'!Y10), '2-2-1'!Y10, IF(ISNUMBER('2-2-1'!Z10), '2-2-1'!Z10, IF(ISNUMBER('2-2-1'!AA10), '2-2-1'!AA10, IF(ISNUMBER('2-2-1'!AB10), '2-2-1'!AB10, IF(ISNUMBER('2-2-1'!AC10), '2-2-1'!AC10, "XXX")))))))</f>
        <v>3.4049700000000001</v>
      </c>
      <c r="K10" s="130">
        <f>IF(ISNUMBER('2-2-2'!B10), '2-2-2'!B10, IF(ISNUMBER('2-2-2'!C10), '2-2-2'!C10, IF(ISNUMBER('2-2-2'!D10), '2-2-2'!D10, IF(ISNUMBER('2-2-2'!E10), '2-2-2'!E10, IF(ISNUMBER('2-2-2'!F10), '2-2-2'!F10, IF(ISNUMBER('2-2-2'!G10), '2-2-2'!G10, IF(ISNUMBER('2-2-2'!H10), '2-2-2'!H10, "XXX")))))))</f>
        <v>0.76999999999999991</v>
      </c>
      <c r="L10" s="130">
        <f>IF(ISNUMBER('2-3-1'!J10), '2-3-1'!J10, IF(ISNUMBER('2-3-1'!K10), '2-3-1'!K10, IF(ISNUMBER('2-3-1'!L10), '2-3-1'!L10, IF(ISNUMBER('2-3-1'!M10), '2-3-1'!M10, IF(ISNUMBER('2-3-1'!N10), '2-3-1'!N10, IF(ISNUMBER('2-3-1'!O10), '2-3-1'!O10, IF(ISNUMBER('2-3-1'!P10), '2-3-1'!P10, "XXX")))))))</f>
        <v>6.9392724000000001</v>
      </c>
      <c r="M10" s="130">
        <f>'2-3-2'!J10</f>
        <v>18.806138990000001</v>
      </c>
      <c r="N10" s="130">
        <f>IF(ISNUMBER('2-4-1'!N10),'2-4-1'!N10,IF(ISNUMBER('2-4-1'!S10),'2-4-1'!S10,'2010'!N10))</f>
        <v>25.936</v>
      </c>
      <c r="O10" s="130">
        <f>IF(ISNUMBER('2-4-2'!C10), '2-4-2'!C10, IF(ISNUMBER('2-4-2'!D10), '2-4-2'!D10, "XXX"))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"XXX")</f>
        <v>86.798929999999999</v>
      </c>
      <c r="S10" s="130">
        <f>IF(ISNUMBER('2-6-2'!B10), '2-6-2'!B10, IF(ISNUMBER('2-6-2'!C10), '2-6-2'!C10, IF(ISNUMBER('2-6-2'!D10), '2-6-2'!D10, IF(ISNUMBER('2-6-2'!E10), '2-6-2'!E10, "XXX"))))</f>
        <v>0</v>
      </c>
      <c r="T10" s="130">
        <f>IF(ISNUMBER('2-7-1'!B10), '2-7-1'!B10, IF(ISNUMBER('2-7-1'!C10), '2-7-1'!C10, IF(ISNUMBER('2-7-1'!D10), '2-7-1'!D10, IF(ISNUMBER('2-7-1'!E10), '2-7-1'!E10, IF(ISNUMBER('2-7-1'!F10), '2-7-1'!F10, IF(ISNUMBER('2-7-1'!G10), '2-7-1'!G10, IF(ISNUMBER('2-7-1'!H10), '2-7-1'!H10, "XXX")))))))</f>
        <v>0.90142857142857136</v>
      </c>
      <c r="U10" s="130">
        <f>IF(ISNUMBER('2-7-2'!B10), '2-7-2'!B10, IF(ISNUMBER('2-7-2'!C10), '2-7-2'!C10, IF(ISNUMBER('2-7-2'!D10), '2-7-2'!D10, IF(ISNUMBER('2-7-2'!E10), '2-7-2'!E10, IF(ISNUMBER('2-7-2'!F10), '2-7-2'!F10, IF(ISNUMBER('2-7-2'!G10), '2-7-2'!G10, IF(ISNUMBER('2-7-2'!H10), '2-7-2'!H10, "XXX")))))))</f>
        <v>0.75785714285714278</v>
      </c>
      <c r="V10" s="130">
        <f>IF(ISNUMBER('2-8-1'!B10), '2-8-1'!B10, IF(ISNUMBER('2-8-1'!C10), '2-8-1'!C10, IF(ISNUMBER('2-8-1'!D10), '2-8-1'!D10, IF(ISNUMBER('2-8-1'!E10), '2-8-1'!E10, IF(ISNUMBER('2-8-1'!F10), '2-8-1'!F10, IF(ISNUMBER('2-8-1'!G10), '2-8-1'!G10, IF(ISNUMBER('2-8-1'!H10), '2-8-1'!H10, "XXX")))))))</f>
        <v>0.74571428571428566</v>
      </c>
      <c r="W10" s="130">
        <f>IF(ISNUMBER('2-8-2'!B10), '2-8-2'!B10, IF(ISNUMBER('2-8-2'!C10), '2-8-2'!C10, IF(ISNUMBER('2-8-2'!D10), '2-8-2'!D10, IF(ISNUMBER('2-8-2'!E10), '2-8-2'!E10, IF(ISNUMBER('2-8-2'!F10), '2-8-2'!F10, IF(ISNUMBER('2-8-2'!G10), '2-8-2'!G10, IF(ISNUMBER('2-8-2'!H10), '2-8-2'!H10, "XXX")))))))</f>
        <v>0.69142857142857139</v>
      </c>
      <c r="X10" s="130">
        <f>'3-1'!C9</f>
        <v>0.879</v>
      </c>
      <c r="Y10" s="130">
        <f>'3-2'!K9</f>
        <v>1.3929891590000001</v>
      </c>
    </row>
    <row r="11" spans="1:25" ht="15.75" customHeight="1" x14ac:dyDescent="0.2">
      <c r="A11" s="118" t="s">
        <v>20</v>
      </c>
      <c r="B11" s="142" t="s">
        <v>20</v>
      </c>
      <c r="C11" s="130">
        <f>IF(ISNUMBER('1-1'!B11),'1-1'!B11, "XXX")</f>
        <v>6.5</v>
      </c>
      <c r="D11" s="130" t="str">
        <f>IF(UCDP!S11, UCDP!S11, "0.0")</f>
        <v>0.0</v>
      </c>
      <c r="E11" s="130">
        <f>IF(ISNUMBER('1-3'!C11), '1-3'!C11, IF(ISNUMBER('1-3'!D11), '1-3'!D11, IF(ISNUMBER('1-3'!E11), '1-3'!E11, IF(ISNUMBER('1-3'!F11), '1-3'!F11, IF(ISNUMBER('1-3'!G11), '1-3'!G11, IF(ISNUMBER('1-3'!H11), '1-3'!H11, IF(ISNUMBER('1-3'!I11), '1-3'!I11, "XXX")))))))</f>
        <v>84.500000000000014</v>
      </c>
      <c r="F11" s="130">
        <f>IF(ISNUMBER('1-4'!AI11),'1-4'!AI11, IF(ISNUMBER('1-4'!AJ11),'1-4'!AJ11, IF(ISNUMBER('1-4'!AK11),'1-4'!AK11, IF(ISNUMBER('1-4'!AL11),'1-4'!AL11, IF(ISNUMBER('1-4'!AM11),'1-4'!AM11, IF(ISNUMBER('1-4'!AN11),'1-4'!AN11, IF(ISNUMBER('1-4'!AO11), '1-4'!AO11, "XXX")))))))</f>
        <v>3</v>
      </c>
      <c r="G11" s="130">
        <f>IF(ISNUMBER('1-5'!B10),'1-5'!B10, "XXX")</f>
        <v>6.4</v>
      </c>
      <c r="H11" s="130">
        <f>IF(ISNUMBER('2-1-1'!B11), '2-1-1'!B11, IF(ISNUMBER('2-1-1'!C11), '2-1-1'!C11, IF(ISNUMBER('2-1-1'!D11), '2-1-1'!D11, IF(ISNUMBER('2-1-1'!E11), '2-1-1'!E11, IF(ISNUMBER('2-1-1'!F11), '2-1-1'!F11, IF(ISNUMBER('2-1-1'!G11), '2-1-1'!G11, IF(ISNUMBER('2-1-1'!H11), '2-1-1'!H11, "XXX")))))))</f>
        <v>0.51142857142857145</v>
      </c>
      <c r="I11" s="130">
        <f>'2-1-2'!B10</f>
        <v>0.1077</v>
      </c>
      <c r="J11" s="130" t="str">
        <f>IF(ISNUMBER('2-2-1'!W11), '2-2-1'!W11, IF(ISNUMBER('2-2-1'!X11), '2-2-1'!X11, IF(ISNUMBER('2-2-1'!Y11), '2-2-1'!Y11, IF(ISNUMBER('2-2-1'!Z11), '2-2-1'!Z11, IF(ISNUMBER('2-2-1'!AA11), '2-2-1'!AA11, IF(ISNUMBER('2-2-1'!AB11), '2-2-1'!AB11, IF(ISNUMBER('2-2-1'!AC11), '2-2-1'!AC11, "XXX")))))))</f>
        <v>XXX</v>
      </c>
      <c r="K11" s="130">
        <f>IF(ISNUMBER('2-2-2'!B11), '2-2-2'!B11, IF(ISNUMBER('2-2-2'!C11), '2-2-2'!C11, IF(ISNUMBER('2-2-2'!D11), '2-2-2'!D11, IF(ISNUMBER('2-2-2'!E11), '2-2-2'!E11, IF(ISNUMBER('2-2-2'!F11), '2-2-2'!F11, IF(ISNUMBER('2-2-2'!G11), '2-2-2'!G11, IF(ISNUMBER('2-2-2'!H11), '2-2-2'!H11, "XXX")))))))</f>
        <v>0.36285714285714288</v>
      </c>
      <c r="L11" s="130">
        <f>IF(ISNUMBER('2-3-1'!J11), '2-3-1'!J11, IF(ISNUMBER('2-3-1'!K11), '2-3-1'!K11, IF(ISNUMBER('2-3-1'!L11), '2-3-1'!L11, IF(ISNUMBER('2-3-1'!M11), '2-3-1'!M11, IF(ISNUMBER('2-3-1'!N11), '2-3-1'!N11, IF(ISNUMBER('2-3-1'!O11), '2-3-1'!O11, IF(ISNUMBER('2-3-1'!P11), '2-3-1'!P11, "XXX")))))))</f>
        <v>0.90689111</v>
      </c>
      <c r="M11" s="130">
        <f>'2-3-2'!J11</f>
        <v>52.713870999999997</v>
      </c>
      <c r="N11" s="130">
        <f>IF(ISNUMBER('2-4-1'!N11),'2-4-1'!N11,IF(ISNUMBER('2-4-1'!S11),'2-4-1'!S11,'2010'!N11))</f>
        <v>7.0826000000000011</v>
      </c>
      <c r="O11" s="130" t="str">
        <f>IF(ISNUMBER('2-4-2'!C11), '2-4-2'!C11, IF(ISNUMBER('2-4-2'!D11), '2-4-2'!D11, "XXX"))</f>
        <v>XXX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"XXX")</f>
        <v>33.486759999999997</v>
      </c>
      <c r="S11" s="130">
        <f>IF(ISNUMBER('2-6-2'!B11), '2-6-2'!B11, IF(ISNUMBER('2-6-2'!C11), '2-6-2'!C11, IF(ISNUMBER('2-6-2'!D11), '2-6-2'!D11, IF(ISNUMBER('2-6-2'!E11), '2-6-2'!E11, "XXX"))))</f>
        <v>0.1</v>
      </c>
      <c r="T11" s="130">
        <f>IF(ISNUMBER('2-7-1'!B11), '2-7-1'!B11, IF(ISNUMBER('2-7-1'!C11), '2-7-1'!C11, IF(ISNUMBER('2-7-1'!D11), '2-7-1'!D11, IF(ISNUMBER('2-7-1'!E11), '2-7-1'!E11, IF(ISNUMBER('2-7-1'!F11), '2-7-1'!F11, IF(ISNUMBER('2-7-1'!G11), '2-7-1'!G11, IF(ISNUMBER('2-7-1'!H11), '2-7-1'!H11, "XXX")))))))</f>
        <v>0.5</v>
      </c>
      <c r="U11" s="130">
        <f>IF(ISNUMBER('2-7-2'!B11), '2-7-2'!B11, IF(ISNUMBER('2-7-2'!C11), '2-7-2'!C11, IF(ISNUMBER('2-7-2'!D11), '2-7-2'!D11, IF(ISNUMBER('2-7-2'!E11), '2-7-2'!E11, IF(ISNUMBER('2-7-2'!F11), '2-7-2'!F11, IF(ISNUMBER('2-7-2'!G11), '2-7-2'!G11, IF(ISNUMBER('2-7-2'!H11), '2-7-2'!H11, "XXX")))))))</f>
        <v>0.39999999999999997</v>
      </c>
      <c r="V11" s="130">
        <f>IF(ISNUMBER('2-8-1'!B11), '2-8-1'!B11, IF(ISNUMBER('2-8-1'!C11), '2-8-1'!C11, IF(ISNUMBER('2-8-1'!D11), '2-8-1'!D11, IF(ISNUMBER('2-8-1'!E11), '2-8-1'!E11, IF(ISNUMBER('2-8-1'!F11), '2-8-1'!F11, IF(ISNUMBER('2-8-1'!G11), '2-8-1'!G11, IF(ISNUMBER('2-8-1'!H11), '2-8-1'!H11, "XXX")))))))</f>
        <v>0.51571428571428568</v>
      </c>
      <c r="W11" s="130">
        <f>IF(ISNUMBER('2-8-2'!B11), '2-8-2'!B11, IF(ISNUMBER('2-8-2'!C11), '2-8-2'!C11, IF(ISNUMBER('2-8-2'!D11), '2-8-2'!D11, IF(ISNUMBER('2-8-2'!E11), '2-8-2'!E11, IF(ISNUMBER('2-8-2'!F11), '2-8-2'!F11, IF(ISNUMBER('2-8-2'!G11), '2-8-2'!G11, IF(ISNUMBER('2-8-2'!H11), '2-8-2'!H11, "XXX")))))))</f>
        <v>0.49000000000000005</v>
      </c>
      <c r="X11" s="130">
        <f>'3-1'!C10</f>
        <v>0.214</v>
      </c>
      <c r="Y11" s="130">
        <f>'3-2'!K10</f>
        <v>-1.121424556</v>
      </c>
    </row>
    <row r="12" spans="1:25" ht="15.75" customHeight="1" x14ac:dyDescent="0.2">
      <c r="A12" s="118" t="s">
        <v>21</v>
      </c>
      <c r="B12" s="142" t="s">
        <v>21</v>
      </c>
      <c r="C12" s="130">
        <f>IF(ISNUMBER('1-1'!B12),'1-1'!B12, "XXX")</f>
        <v>5.3</v>
      </c>
      <c r="D12" s="130" t="str">
        <f>IF(UCDP!S12, UCDP!S12, "0.0")</f>
        <v>0.0</v>
      </c>
      <c r="E12" s="130">
        <f>IF(ISNUMBER('1-3'!C12), '1-3'!C12, IF(ISNUMBER('1-3'!D12), '1-3'!D12, IF(ISNUMBER('1-3'!E12), '1-3'!E12, IF(ISNUMBER('1-3'!F12), '1-3'!F12, IF(ISNUMBER('1-3'!G12), '1-3'!G12, IF(ISNUMBER('1-3'!H12), '1-3'!H12, IF(ISNUMBER('1-3'!I12), '1-3'!I12, "XXX")))))))</f>
        <v>90.666666666666686</v>
      </c>
      <c r="F12" s="130">
        <f>IF(ISNUMBER('1-4'!AI12),'1-4'!AI12, IF(ISNUMBER('1-4'!AJ12),'1-4'!AJ12, IF(ISNUMBER('1-4'!AK12),'1-4'!AK12, IF(ISNUMBER('1-4'!AL12),'1-4'!AL12, IF(ISNUMBER('1-4'!AM12),'1-4'!AM12, IF(ISNUMBER('1-4'!AN12),'1-4'!AN12, IF(ISNUMBER('1-4'!AO12), '1-4'!AO12, "XXX")))))))</f>
        <v>2</v>
      </c>
      <c r="G12" s="130">
        <f>IF(ISNUMBER('1-5'!B11),'1-5'!B11, "XXX")</f>
        <v>4.7</v>
      </c>
      <c r="H12" s="130">
        <f>IF(ISNUMBER('2-1-1'!B12), '2-1-1'!B12, IF(ISNUMBER('2-1-1'!C12), '2-1-1'!C12, IF(ISNUMBER('2-1-1'!D12), '2-1-1'!D12, IF(ISNUMBER('2-1-1'!E12), '2-1-1'!E12, IF(ISNUMBER('2-1-1'!F12), '2-1-1'!F12, IF(ISNUMBER('2-1-1'!G12), '2-1-1'!G12, IF(ISNUMBER('2-1-1'!H12), '2-1-1'!H12, "XXX")))))))</f>
        <v>0.63428571428571434</v>
      </c>
      <c r="I12" s="130">
        <f>'2-1-2'!B11</f>
        <v>0.33460000000000001</v>
      </c>
      <c r="J12" s="130" t="str">
        <f>IF(ISNUMBER('2-2-1'!W12), '2-2-1'!W12, IF(ISNUMBER('2-2-1'!X12), '2-2-1'!X12, IF(ISNUMBER('2-2-1'!Y12), '2-2-1'!Y12, IF(ISNUMBER('2-2-1'!Z12), '2-2-1'!Z12, IF(ISNUMBER('2-2-1'!AA12), '2-2-1'!AA12, IF(ISNUMBER('2-2-1'!AB12), '2-2-1'!AB12, IF(ISNUMBER('2-2-1'!AC12), '2-2-1'!AC12, "XXX")))))))</f>
        <v>XXX</v>
      </c>
      <c r="K12" s="130">
        <f>IF(ISNUMBER('2-2-2'!B12), '2-2-2'!B12, IF(ISNUMBER('2-2-2'!C12), '2-2-2'!C12, IF(ISNUMBER('2-2-2'!D12), '2-2-2'!D12, IF(ISNUMBER('2-2-2'!E12), '2-2-2'!E12, IF(ISNUMBER('2-2-2'!F12), '2-2-2'!F12, IF(ISNUMBER('2-2-2'!G12), '2-2-2'!G12, IF(ISNUMBER('2-2-2'!H12), '2-2-2'!H12, "XXX")))))))</f>
        <v>0.51857142857142857</v>
      </c>
      <c r="L12" s="130">
        <f>IF(ISNUMBER('2-3-1'!J12), '2-3-1'!J12, IF(ISNUMBER('2-3-1'!K12), '2-3-1'!K12, IF(ISNUMBER('2-3-1'!L12), '2-3-1'!L12, IF(ISNUMBER('2-3-1'!M12), '2-3-1'!M12, IF(ISNUMBER('2-3-1'!N12), '2-3-1'!N12, IF(ISNUMBER('2-3-1'!O12), '2-3-1'!O12, IF(ISNUMBER('2-3-1'!P12), '2-3-1'!P12, "XXX")))))))</f>
        <v>2.16460228</v>
      </c>
      <c r="M12" s="130">
        <f>'2-3-2'!J12</f>
        <v>30.159124370000001</v>
      </c>
      <c r="N12" s="130">
        <f>IF(ISNUMBER('2-4-1'!N12),'2-4-1'!N12,IF(ISNUMBER('2-4-1'!S12),'2-4-1'!S12,'2010'!N12))</f>
        <v>2.8699999999999997</v>
      </c>
      <c r="O12" s="130" t="str">
        <f>IF(ISNUMBER('2-4-2'!C12), '2-4-2'!C12, IF(ISNUMBER('2-4-2'!D12), '2-4-2'!D12, "XXX"))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"XXX")</f>
        <v>97.30789</v>
      </c>
      <c r="S12" s="130">
        <f>IF(ISNUMBER('2-6-2'!B12), '2-6-2'!B12, IF(ISNUMBER('2-6-2'!C12), '2-6-2'!C12, IF(ISNUMBER('2-6-2'!D12), '2-6-2'!D12, IF(ISNUMBER('2-6-2'!E12), '2-6-2'!E12, "XXX"))))</f>
        <v>0</v>
      </c>
      <c r="T12" s="130">
        <f>IF(ISNUMBER('2-7-1'!B12), '2-7-1'!B12, IF(ISNUMBER('2-7-1'!C12), '2-7-1'!C12, IF(ISNUMBER('2-7-1'!D12), '2-7-1'!D12, IF(ISNUMBER('2-7-1'!E12), '2-7-1'!E12, IF(ISNUMBER('2-7-1'!F12), '2-7-1'!F12, IF(ISNUMBER('2-7-1'!G12), '2-7-1'!G12, IF(ISNUMBER('2-7-1'!H12), '2-7-1'!H12, "XXX")))))))</f>
        <v>0.74857142857142855</v>
      </c>
      <c r="U12" s="130">
        <f>IF(ISNUMBER('2-7-2'!B12), '2-7-2'!B12, IF(ISNUMBER('2-7-2'!C12), '2-7-2'!C12, IF(ISNUMBER('2-7-2'!D12), '2-7-2'!D12, IF(ISNUMBER('2-7-2'!E12), '2-7-2'!E12, IF(ISNUMBER('2-7-2'!F12), '2-7-2'!F12, IF(ISNUMBER('2-7-2'!G12), '2-7-2'!G12, IF(ISNUMBER('2-7-2'!H12), '2-7-2'!H12, "XXX")))))))</f>
        <v>0.55571428571428572</v>
      </c>
      <c r="V12" s="130">
        <f>IF(ISNUMBER('2-8-1'!B12), '2-8-1'!B12, IF(ISNUMBER('2-8-1'!C12), '2-8-1'!C12, IF(ISNUMBER('2-8-1'!D12), '2-8-1'!D12, IF(ISNUMBER('2-8-1'!E12), '2-8-1'!E12, IF(ISNUMBER('2-8-1'!F12), '2-8-1'!F12, IF(ISNUMBER('2-8-1'!G12), '2-8-1'!G12, IF(ISNUMBER('2-8-1'!H12), '2-8-1'!H12, "XXX")))))))</f>
        <v>0.65428571428571425</v>
      </c>
      <c r="W12" s="130">
        <f>IF(ISNUMBER('2-8-2'!B12), '2-8-2'!B12, IF(ISNUMBER('2-8-2'!C12), '2-8-2'!C12, IF(ISNUMBER('2-8-2'!D12), '2-8-2'!D12, IF(ISNUMBER('2-8-2'!E12), '2-8-2'!E12, IF(ISNUMBER('2-8-2'!F12), '2-8-2'!F12, IF(ISNUMBER('2-8-2'!G12), '2-8-2'!G12, IF(ISNUMBER('2-8-2'!H12), '2-8-2'!H12, "XXX")))))))</f>
        <v>0.6071428571428571</v>
      </c>
      <c r="X12" s="130">
        <f>'3-1'!C11</f>
        <v>0.23200000000000001</v>
      </c>
      <c r="Y12" s="130">
        <f>'3-2'!K11</f>
        <v>-0.75733256299999996</v>
      </c>
    </row>
    <row r="13" spans="1:25" ht="15.75" customHeight="1" x14ac:dyDescent="0.2">
      <c r="A13" s="118" t="s">
        <v>22</v>
      </c>
      <c r="B13" s="142" t="s">
        <v>22</v>
      </c>
      <c r="C13" s="130">
        <f>IF(ISNUMBER('1-1'!B13),'1-1'!B13, "XXX")</f>
        <v>5.9</v>
      </c>
      <c r="D13" s="130">
        <f>IF(UCDP!S13, UCDP!S13, "0.0")</f>
        <v>1.2392664656172097E-3</v>
      </c>
      <c r="E13" s="130">
        <f>IF(ISNUMBER('1-3'!C13), '1-3'!C13, IF(ISNUMBER('1-3'!D13), '1-3'!D13, IF(ISNUMBER('1-3'!E13), '1-3'!E13, IF(ISNUMBER('1-3'!F13), '1-3'!F13, IF(ISNUMBER('1-3'!G13), '1-3'!G13, IF(ISNUMBER('1-3'!H13), '1-3'!H13, IF(ISNUMBER('1-3'!I13), '1-3'!I13, "XXX")))))))</f>
        <v>57</v>
      </c>
      <c r="F13" s="130">
        <f>IF(ISNUMBER('1-4'!AI13),'1-4'!AI13, IF(ISNUMBER('1-4'!AJ13),'1-4'!AJ13, IF(ISNUMBER('1-4'!AK13),'1-4'!AK13, IF(ISNUMBER('1-4'!AL13),'1-4'!AL13, IF(ISNUMBER('1-4'!AM13),'1-4'!AM13, IF(ISNUMBER('1-4'!AN13),'1-4'!AN13, IF(ISNUMBER('1-4'!AO13), '1-4'!AO13, "XXX")))))))</f>
        <v>4</v>
      </c>
      <c r="G13" s="130">
        <f>IF(ISNUMBER('1-5'!B12),'1-5'!B12, "XXX")</f>
        <v>7.8</v>
      </c>
      <c r="H13" s="130">
        <f>IF(ISNUMBER('2-1-1'!B13), '2-1-1'!B13, IF(ISNUMBER('2-1-1'!C13), '2-1-1'!C13, IF(ISNUMBER('2-1-1'!D13), '2-1-1'!D13, IF(ISNUMBER('2-1-1'!E13), '2-1-1'!E13, IF(ISNUMBER('2-1-1'!F13), '2-1-1'!F13, IF(ISNUMBER('2-1-1'!G13), '2-1-1'!G13, IF(ISNUMBER('2-1-1'!H13), '2-1-1'!H13, "XXX")))))))</f>
        <v>0.31285714285714283</v>
      </c>
      <c r="I13" s="130">
        <f>'2-1-2'!B12</f>
        <v>2.4580000000000001E-2</v>
      </c>
      <c r="J13" s="130">
        <f>IF(ISNUMBER('2-2-1'!W13), '2-2-1'!W13, IF(ISNUMBER('2-2-1'!X13), '2-2-1'!X13, IF(ISNUMBER('2-2-1'!Y13), '2-2-1'!Y13, IF(ISNUMBER('2-2-1'!Z13), '2-2-1'!Z13, IF(ISNUMBER('2-2-1'!AA13), '2-2-1'!AA13, IF(ISNUMBER('2-2-1'!AB13), '2-2-1'!AB13, IF(ISNUMBER('2-2-1'!AC13), '2-2-1'!AC13, "XXX")))))))</f>
        <v>1.81968</v>
      </c>
      <c r="K13" s="130">
        <f>IF(ISNUMBER('2-2-2'!B13), '2-2-2'!B13, IF(ISNUMBER('2-2-2'!C13), '2-2-2'!C13, IF(ISNUMBER('2-2-2'!D13), '2-2-2'!D13, IF(ISNUMBER('2-2-2'!E13), '2-2-2'!E13, IF(ISNUMBER('2-2-2'!F13), '2-2-2'!F13, IF(ISNUMBER('2-2-2'!G13), '2-2-2'!G13, IF(ISNUMBER('2-2-2'!H13), '2-2-2'!H13, "XXX")))))))</f>
        <v>0.30714285714285711</v>
      </c>
      <c r="L13" s="130">
        <f>IF(ISNUMBER('2-3-1'!J13), '2-3-1'!J13, IF(ISNUMBER('2-3-1'!K13), '2-3-1'!K13, IF(ISNUMBER('2-3-1'!L13), '2-3-1'!L13, IF(ISNUMBER('2-3-1'!M13), '2-3-1'!M13, IF(ISNUMBER('2-3-1'!N13), '2-3-1'!N13, IF(ISNUMBER('2-3-1'!O13), '2-3-1'!O13, IF(ISNUMBER('2-3-1'!P13), '2-3-1'!P13, "XXX")))))))</f>
        <v>0.58525318000000004</v>
      </c>
      <c r="M13" s="130">
        <f>'2-3-2'!J13</f>
        <v>65.816322330000006</v>
      </c>
      <c r="N13" s="130">
        <f>IF(ISNUMBER('2-4-1'!N13),'2-4-1'!N13,IF(ISNUMBER('2-4-1'!S13),'2-4-1'!S13,'2010'!N13))</f>
        <v>1.1659999999999999</v>
      </c>
      <c r="O13" s="130" t="str">
        <f>IF(ISNUMBER('2-4-2'!C13), '2-4-2'!C13, IF(ISNUMBER('2-4-2'!D13), '2-4-2'!D13, "XXX"))</f>
        <v>XXX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"XXX")</f>
        <v>38.831209999999999</v>
      </c>
      <c r="S13" s="130">
        <f>IF(ISNUMBER('2-6-2'!B13), '2-6-2'!B13, IF(ISNUMBER('2-6-2'!C13), '2-6-2'!C13, IF(ISNUMBER('2-6-2'!D13), '2-6-2'!D13, IF(ISNUMBER('2-6-2'!E13), '2-6-2'!E13, "XXX"))))</f>
        <v>16.16</v>
      </c>
      <c r="T13" s="130">
        <f>IF(ISNUMBER('2-7-1'!B13), '2-7-1'!B13, IF(ISNUMBER('2-7-1'!C13), '2-7-1'!C13, IF(ISNUMBER('2-7-1'!D13), '2-7-1'!D13, IF(ISNUMBER('2-7-1'!E13), '2-7-1'!E13, IF(ISNUMBER('2-7-1'!F13), '2-7-1'!F13, IF(ISNUMBER('2-7-1'!G13), '2-7-1'!G13, IF(ISNUMBER('2-7-1'!H13), '2-7-1'!H13, "XXX")))))))</f>
        <v>0.44428571428571428</v>
      </c>
      <c r="U13" s="130">
        <f>IF(ISNUMBER('2-7-2'!B13), '2-7-2'!B13, IF(ISNUMBER('2-7-2'!C13), '2-7-2'!C13, IF(ISNUMBER('2-7-2'!D13), '2-7-2'!D13, IF(ISNUMBER('2-7-2'!E13), '2-7-2'!E13, IF(ISNUMBER('2-7-2'!F13), '2-7-2'!F13, IF(ISNUMBER('2-7-2'!G13), '2-7-2'!G13, IF(ISNUMBER('2-7-2'!H13), '2-7-2'!H13, "XXX")))))))</f>
        <v>0.29285714285714282</v>
      </c>
      <c r="V13" s="130">
        <f>IF(ISNUMBER('2-8-1'!B13), '2-8-1'!B13, IF(ISNUMBER('2-8-1'!C13), '2-8-1'!C13, IF(ISNUMBER('2-8-1'!D13), '2-8-1'!D13, IF(ISNUMBER('2-8-1'!E13), '2-8-1'!E13, IF(ISNUMBER('2-8-1'!F13), '2-8-1'!F13, IF(ISNUMBER('2-8-1'!G13), '2-8-1'!G13, IF(ISNUMBER('2-8-1'!H13), '2-8-1'!H13, "XXX")))))))</f>
        <v>0.57571428571428573</v>
      </c>
      <c r="W13" s="130">
        <f>IF(ISNUMBER('2-8-2'!B13), '2-8-2'!B13, IF(ISNUMBER('2-8-2'!C13), '2-8-2'!C13, IF(ISNUMBER('2-8-2'!D13), '2-8-2'!D13, IF(ISNUMBER('2-8-2'!E13), '2-8-2'!E13, IF(ISNUMBER('2-8-2'!F13), '2-8-2'!F13, IF(ISNUMBER('2-8-2'!G13), '2-8-2'!G13, IF(ISNUMBER('2-8-2'!H13), '2-8-2'!H13, "XXX")))))))</f>
        <v>0.41857142857142859</v>
      </c>
      <c r="X13" s="130">
        <f>'3-1'!C12</f>
        <v>0.20699999999999999</v>
      </c>
      <c r="Y13" s="130">
        <f>'3-2'!K12</f>
        <v>-0.48390218600000001</v>
      </c>
    </row>
    <row r="14" spans="1:25" ht="15.75" customHeight="1" x14ac:dyDescent="0.2">
      <c r="A14" s="118" t="s">
        <v>23</v>
      </c>
      <c r="B14" s="142" t="s">
        <v>23</v>
      </c>
      <c r="C14" s="130">
        <f>IF(ISNUMBER('1-1'!B14),'1-1'!B14, "XXX")</f>
        <v>5.0999999999999996</v>
      </c>
      <c r="D14" s="130" t="str">
        <f>IF(UCDP!S14, UCDP!S14, "0.0")</f>
        <v>0.0</v>
      </c>
      <c r="E14" s="130">
        <f>IF(ISNUMBER('1-3'!C14), '1-3'!C14, IF(ISNUMBER('1-3'!D14), '1-3'!D14, IF(ISNUMBER('1-3'!E14), '1-3'!E14, IF(ISNUMBER('1-3'!F14), '1-3'!F14, IF(ISNUMBER('1-3'!G14), '1-3'!G14, IF(ISNUMBER('1-3'!H14), '1-3'!H14, IF(ISNUMBER('1-3'!I14), '1-3'!I14, "XXX")))))))</f>
        <v>92</v>
      </c>
      <c r="F14" s="130" t="str">
        <f>IF(ISNUMBER('1-4'!AI14),'1-4'!AI14, IF(ISNUMBER('1-4'!AJ14),'1-4'!AJ14, IF(ISNUMBER('1-4'!AK14),'1-4'!AK14, IF(ISNUMBER('1-4'!AL14),'1-4'!AL14, IF(ISNUMBER('1-4'!AM14),'1-4'!AM14, IF(ISNUMBER('1-4'!AN14),'1-4'!AN14, IF(ISNUMBER('1-4'!AO14), '1-4'!AO14, "XXX")))))))</f>
        <v>XXX</v>
      </c>
      <c r="G14" s="130">
        <f>IF(ISNUMBER('1-5'!B13),'1-5'!B13, "XXX")</f>
        <v>3</v>
      </c>
      <c r="H14" s="130">
        <f>IF(ISNUMBER('2-1-1'!B14), '2-1-1'!B14, IF(ISNUMBER('2-1-1'!C14), '2-1-1'!C14, IF(ISNUMBER('2-1-1'!D14), '2-1-1'!D14, IF(ISNUMBER('2-1-1'!E14), '2-1-1'!E14, IF(ISNUMBER('2-1-1'!F14), '2-1-1'!F14, IF(ISNUMBER('2-1-1'!G14), '2-1-1'!G14, IF(ISNUMBER('2-1-1'!H14), '2-1-1'!H14, "XXX")))))))</f>
        <v>0.68142857142857138</v>
      </c>
      <c r="I14" s="130">
        <f>'2-1-2'!B13</f>
        <v>0.44639000000000001</v>
      </c>
      <c r="J14" s="140">
        <f>'2-2-1'!V14</f>
        <v>3.37852</v>
      </c>
      <c r="K14" s="130">
        <f>IF(ISNUMBER('2-2-2'!B14), '2-2-2'!B14, IF(ISNUMBER('2-2-2'!C14), '2-2-2'!C14, IF(ISNUMBER('2-2-2'!D14), '2-2-2'!D14, IF(ISNUMBER('2-2-2'!E14), '2-2-2'!E14, IF(ISNUMBER('2-2-2'!F14), '2-2-2'!F14, IF(ISNUMBER('2-2-2'!G14), '2-2-2'!G14, IF(ISNUMBER('2-2-2'!H14), '2-2-2'!H14, "XXX")))))))</f>
        <v>0.80714285714285716</v>
      </c>
      <c r="L14" s="130">
        <f>IF(ISNUMBER('2-3-1'!J14), '2-3-1'!J14, IF(ISNUMBER('2-3-1'!K14), '2-3-1'!K14, IF(ISNUMBER('2-3-1'!L14), '2-3-1'!L14, IF(ISNUMBER('2-3-1'!M14), '2-3-1'!M14, IF(ISNUMBER('2-3-1'!N14), '2-3-1'!N14, IF(ISNUMBER('2-3-1'!O14), '2-3-1'!O14, IF(ISNUMBER('2-3-1'!P14), '2-3-1'!P14, "XXX")))))))</f>
        <v>3.2979130699999999</v>
      </c>
      <c r="M14" s="130">
        <f>'2-3-2'!J14</f>
        <v>36.842216489999998</v>
      </c>
      <c r="N14" s="130">
        <f>IF(ISNUMBER('2-4-1'!N14),'2-4-1'!N14,IF(ISNUMBER('2-4-1'!S14),'2-4-1'!S14,'2010'!N14))</f>
        <v>9.6829999999999998</v>
      </c>
      <c r="O14" s="130" t="str">
        <f>IF(ISNUMBER('2-4-2'!C14), '2-4-2'!C14, IF(ISNUMBER('2-4-2'!D14), '2-4-2'!D14, "XXX"))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"XXX")</f>
        <v>83.245840000000001</v>
      </c>
      <c r="S14" s="130">
        <f>IF(ISNUMBER('2-6-2'!B14), '2-6-2'!B14, IF(ISNUMBER('2-6-2'!C14), '2-6-2'!C14, IF(ISNUMBER('2-6-2'!D14), '2-6-2'!D14, IF(ISNUMBER('2-6-2'!E14), '2-6-2'!E14, "XXX"))))</f>
        <v>0</v>
      </c>
      <c r="T14" s="130">
        <f>IF(ISNUMBER('2-7-1'!B14), '2-7-1'!B14, IF(ISNUMBER('2-7-1'!C14), '2-7-1'!C14, IF(ISNUMBER('2-7-1'!D14), '2-7-1'!D14, IF(ISNUMBER('2-7-1'!E14), '2-7-1'!E14, IF(ISNUMBER('2-7-1'!F14), '2-7-1'!F14, IF(ISNUMBER('2-7-1'!G14), '2-7-1'!G14, IF(ISNUMBER('2-7-1'!H14), '2-7-1'!H14, "XXX")))))))</f>
        <v>0.73428571428571421</v>
      </c>
      <c r="U14" s="130">
        <f>IF(ISNUMBER('2-7-2'!B14), '2-7-2'!B14, IF(ISNUMBER('2-7-2'!C14), '2-7-2'!C14, IF(ISNUMBER('2-7-2'!D14), '2-7-2'!D14, IF(ISNUMBER('2-7-2'!E14), '2-7-2'!E14, IF(ISNUMBER('2-7-2'!F14), '2-7-2'!F14, IF(ISNUMBER('2-7-2'!G14), '2-7-2'!G14, IF(ISNUMBER('2-7-2'!H14), '2-7-2'!H14, "XXX")))))))</f>
        <v>0.69357142857142862</v>
      </c>
      <c r="V14" s="130">
        <f>IF(ISNUMBER('2-8-1'!B14), '2-8-1'!B14, IF(ISNUMBER('2-8-1'!C14), '2-8-1'!C14, IF(ISNUMBER('2-8-1'!D14), '2-8-1'!D14, IF(ISNUMBER('2-8-1'!E14), '2-8-1'!E14, IF(ISNUMBER('2-8-1'!F14), '2-8-1'!F14, IF(ISNUMBER('2-8-1'!G14), '2-8-1'!G14, IF(ISNUMBER('2-8-1'!H14), '2-8-1'!H14, "XXX")))))))</f>
        <v>0.57571428571428573</v>
      </c>
      <c r="W14" s="130">
        <f>IF(ISNUMBER('2-8-2'!B14), '2-8-2'!B14, IF(ISNUMBER('2-8-2'!C14), '2-8-2'!C14, IF(ISNUMBER('2-8-2'!D14), '2-8-2'!D14, IF(ISNUMBER('2-8-2'!E14), '2-8-2'!E14, IF(ISNUMBER('2-8-2'!F14), '2-8-2'!F14, IF(ISNUMBER('2-8-2'!G14), '2-8-2'!G14, IF(ISNUMBER('2-8-2'!H14), '2-8-2'!H14, "XXX")))))))</f>
        <v>0.65285714285714291</v>
      </c>
      <c r="X14" s="130">
        <f>'3-1'!C13</f>
        <v>0.76700000000000002</v>
      </c>
      <c r="Y14" s="130">
        <f>'3-2'!K13</f>
        <v>1.06518209</v>
      </c>
    </row>
    <row r="15" spans="1:25" ht="15.75" customHeight="1" x14ac:dyDescent="0.2">
      <c r="A15" s="118" t="s">
        <v>24</v>
      </c>
      <c r="B15" s="142" t="s">
        <v>24</v>
      </c>
      <c r="C15" s="130">
        <f>IF(ISNUMBER('1-1'!B15),'1-1'!B15, "XXX")</f>
        <v>7.1</v>
      </c>
      <c r="D15" s="130" t="str">
        <f>IF(UCDP!S15, UCDP!S15, "0.0")</f>
        <v>0.0</v>
      </c>
      <c r="E15" s="130" t="str">
        <f>IF(ISNUMBER('1-3'!C15), '1-3'!C15, IF(ISNUMBER('1-3'!D15), '1-3'!D15, IF(ISNUMBER('1-3'!E15), '1-3'!E15, IF(ISNUMBER('1-3'!F15), '1-3'!F15, IF(ISNUMBER('1-3'!G15), '1-3'!G15, IF(ISNUMBER('1-3'!H15), '1-3'!H15, IF(ISNUMBER('1-3'!I15), '1-3'!I15, "XXX")))))))</f>
        <v>XXX</v>
      </c>
      <c r="F15" s="130">
        <f>IF(ISNUMBER('1-4'!AI15),'1-4'!AI15, IF(ISNUMBER('1-4'!AJ15),'1-4'!AJ15, IF(ISNUMBER('1-4'!AK15),'1-4'!AK15, IF(ISNUMBER('1-4'!AL15),'1-4'!AL15, IF(ISNUMBER('1-4'!AM15),'1-4'!AM15, IF(ISNUMBER('1-4'!AN15),'1-4'!AN15, IF(ISNUMBER('1-4'!AO15), '1-4'!AO15, "XXX")))))))</f>
        <v>2</v>
      </c>
      <c r="G15" s="130">
        <f>IF(ISNUMBER('1-5'!B14),'1-5'!B14, "XXX")</f>
        <v>8.5</v>
      </c>
      <c r="H15" s="130" t="str">
        <f>IF(ISNUMBER('2-1-1'!B15), '2-1-1'!B15, IF(ISNUMBER('2-1-1'!C15), '2-1-1'!C15, IF(ISNUMBER('2-1-1'!D15), '2-1-1'!D15, IF(ISNUMBER('2-1-1'!E15), '2-1-1'!E15, IF(ISNUMBER('2-1-1'!F15), '2-1-1'!F15, IF(ISNUMBER('2-1-1'!G15), '2-1-1'!G15, IF(ISNUMBER('2-1-1'!H15), '2-1-1'!H15, "XXX")))))))</f>
        <v>XXX</v>
      </c>
      <c r="I15" s="130">
        <f>'2-1-2'!B14</f>
        <v>0.2823</v>
      </c>
      <c r="J15" s="130" t="str">
        <f>IF(ISNUMBER('2-2-1'!W15), '2-2-1'!W15, IF(ISNUMBER('2-2-1'!X15), '2-2-1'!X15, IF(ISNUMBER('2-2-1'!Y15), '2-2-1'!Y15, IF(ISNUMBER('2-2-1'!Z15), '2-2-1'!Z15, IF(ISNUMBER('2-2-1'!AA15), '2-2-1'!AA15, IF(ISNUMBER('2-2-1'!AB15), '2-2-1'!AB15, IF(ISNUMBER('2-2-1'!AC15), '2-2-1'!AC15, "XXX")))))))</f>
        <v>XXX</v>
      </c>
      <c r="K15" s="130" t="str">
        <f>IF(ISNUMBER('2-2-2'!B15), '2-2-2'!B15, IF(ISNUMBER('2-2-2'!C15), '2-2-2'!C15, IF(ISNUMBER('2-2-2'!D15), '2-2-2'!D15, IF(ISNUMBER('2-2-2'!E15), '2-2-2'!E15, IF(ISNUMBER('2-2-2'!F15), '2-2-2'!F15, IF(ISNUMBER('2-2-2'!G15), '2-2-2'!G15, IF(ISNUMBER('2-2-2'!H15), '2-2-2'!H15, "XXX")))))))</f>
        <v>XXX</v>
      </c>
      <c r="L15" s="130">
        <f>IF(ISNUMBER('2-3-1'!J15), '2-3-1'!J15, IF(ISNUMBER('2-3-1'!K15), '2-3-1'!K15, IF(ISNUMBER('2-3-1'!L15), '2-3-1'!L15, IF(ISNUMBER('2-3-1'!M15), '2-3-1'!M15, IF(ISNUMBER('2-3-1'!N15), '2-3-1'!N15, IF(ISNUMBER('2-3-1'!O15), '2-3-1'!O15, IF(ISNUMBER('2-3-1'!P15), '2-3-1'!P15, "XXX")))))))</f>
        <v>3.9947464500000001</v>
      </c>
      <c r="M15" s="130">
        <f>'2-3-2'!J15</f>
        <v>25.793939590000001</v>
      </c>
      <c r="N15" s="130">
        <f>IF(ISNUMBER('2-4-1'!N15),'2-4-1'!N15,IF(ISNUMBER('2-4-1'!S15),'2-4-1'!S15,'2010'!N15))</f>
        <v>18.486616123970538</v>
      </c>
      <c r="O15" s="130" t="str">
        <f>IF(ISNUMBER('2-4-2'!C15), '2-4-2'!C15, IF(ISNUMBER('2-4-2'!D15), '2-4-2'!D15, "XXX"))</f>
        <v>XXX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"XXX")</f>
        <v>96.067459999999997</v>
      </c>
      <c r="S15" s="130">
        <f>IF(ISNUMBER('2-6-2'!B15), '2-6-2'!B15, IF(ISNUMBER('2-6-2'!C15), '2-6-2'!C15, IF(ISNUMBER('2-6-2'!D15), '2-6-2'!D15, IF(ISNUMBER('2-6-2'!E15), '2-6-2'!E15, "XXX"))))</f>
        <v>0.1</v>
      </c>
      <c r="T15" s="130" t="str">
        <f>IF(ISNUMBER('2-7-1'!B15), '2-7-1'!B15, IF(ISNUMBER('2-7-1'!C15), '2-7-1'!C15, IF(ISNUMBER('2-7-1'!D15), '2-7-1'!D15, IF(ISNUMBER('2-7-1'!E15), '2-7-1'!E15, IF(ISNUMBER('2-7-1'!F15), '2-7-1'!F15, IF(ISNUMBER('2-7-1'!G15), '2-7-1'!G15, IF(ISNUMBER('2-7-1'!H15), '2-7-1'!H15, "XXX")))))))</f>
        <v>XXX</v>
      </c>
      <c r="U15" s="130" t="str">
        <f>IF(ISNUMBER('2-7-2'!B15), '2-7-2'!B15, IF(ISNUMBER('2-7-2'!C15), '2-7-2'!C15, IF(ISNUMBER('2-7-2'!D15), '2-7-2'!D15, IF(ISNUMBER('2-7-2'!E15), '2-7-2'!E15, IF(ISNUMBER('2-7-2'!F15), '2-7-2'!F15, IF(ISNUMBER('2-7-2'!G15), '2-7-2'!G15, IF(ISNUMBER('2-7-2'!H15), '2-7-2'!H15, "XXX")))))))</f>
        <v>XXX</v>
      </c>
      <c r="V15" s="130" t="str">
        <f>IF(ISNUMBER('2-8-1'!B15), '2-8-1'!B15, IF(ISNUMBER('2-8-1'!C15), '2-8-1'!C15, IF(ISNUMBER('2-8-1'!D15), '2-8-1'!D15, IF(ISNUMBER('2-8-1'!E15), '2-8-1'!E15, IF(ISNUMBER('2-8-1'!F15), '2-8-1'!F15, IF(ISNUMBER('2-8-1'!G15), '2-8-1'!G15, IF(ISNUMBER('2-8-1'!H15), '2-8-1'!H15, "XXX")))))))</f>
        <v>XXX</v>
      </c>
      <c r="W15" s="130" t="str">
        <f>IF(ISNUMBER('2-8-2'!B15), '2-8-2'!B15, IF(ISNUMBER('2-8-2'!C15), '2-8-2'!C15, IF(ISNUMBER('2-8-2'!D15), '2-8-2'!D15, IF(ISNUMBER('2-8-2'!E15), '2-8-2'!E15, IF(ISNUMBER('2-8-2'!F15), '2-8-2'!F15, IF(ISNUMBER('2-8-2'!G15), '2-8-2'!G15, IF(ISNUMBER('2-8-2'!H15), '2-8-2'!H15, "XXX")))))))</f>
        <v>XXX</v>
      </c>
      <c r="X15" s="130">
        <f>'3-1'!C14</f>
        <v>0.223</v>
      </c>
      <c r="Y15" s="130">
        <f>'3-2'!K14</f>
        <v>-1.57651031</v>
      </c>
    </row>
    <row r="16" spans="1:25" ht="15.75" customHeight="1" x14ac:dyDescent="0.2">
      <c r="A16" s="118" t="s">
        <v>25</v>
      </c>
      <c r="B16" s="142" t="s">
        <v>25</v>
      </c>
      <c r="C16" s="130">
        <f>IF(ISNUMBER('1-1'!B16),'1-1'!B16, "XXX")</f>
        <v>2</v>
      </c>
      <c r="D16" s="130" t="str">
        <f>IF(UCDP!S16, UCDP!S16, "0.0")</f>
        <v>0.0</v>
      </c>
      <c r="E16" s="130">
        <f>IF(ISNUMBER('1-3'!C16), '1-3'!C16, IF(ISNUMBER('1-3'!D16), '1-3'!D16, IF(ISNUMBER('1-3'!E16), '1-3'!E16, IF(ISNUMBER('1-3'!F16), '1-3'!F16, IF(ISNUMBER('1-3'!G16), '1-3'!G16, IF(ISNUMBER('1-3'!H16), '1-3'!H16, IF(ISNUMBER('1-3'!I16), '1-3'!I16, "XXX")))))))</f>
        <v>93.166666666666671</v>
      </c>
      <c r="F16" s="130">
        <f>IF(ISNUMBER('1-4'!AI16),'1-4'!AI16, IF(ISNUMBER('1-4'!AJ16),'1-4'!AJ16, IF(ISNUMBER('1-4'!AK16),'1-4'!AK16, IF(ISNUMBER('1-4'!AL16),'1-4'!AL16, IF(ISNUMBER('1-4'!AM16),'1-4'!AM16, IF(ISNUMBER('1-4'!AN16),'1-4'!AN16, IF(ISNUMBER('1-4'!AO16), '1-4'!AO16, "XXX")))))))</f>
        <v>2</v>
      </c>
      <c r="G16" s="130">
        <f>IF(ISNUMBER('1-5'!B15),'1-5'!B15, "XXX")</f>
        <v>1.5</v>
      </c>
      <c r="H16" s="130">
        <f>IF(ISNUMBER('2-1-1'!B16), '2-1-1'!B16, IF(ISNUMBER('2-1-1'!C16), '2-1-1'!C16, IF(ISNUMBER('2-1-1'!D16), '2-1-1'!D16, IF(ISNUMBER('2-1-1'!E16), '2-1-1'!E16, IF(ISNUMBER('2-1-1'!F16), '2-1-1'!F16, IF(ISNUMBER('2-1-1'!G16), '2-1-1'!G16, IF(ISNUMBER('2-1-1'!H16), '2-1-1'!H16, "XXX")))))))</f>
        <v>0.80714285714285716</v>
      </c>
      <c r="I16" s="130">
        <f>'2-1-2'!B15</f>
        <v>0.52224000000000004</v>
      </c>
      <c r="J16" s="130" t="str">
        <f>IF(ISNUMBER('2-2-1'!W16), '2-2-1'!W16, IF(ISNUMBER('2-2-1'!X16), '2-2-1'!X16, IF(ISNUMBER('2-2-1'!Y16), '2-2-1'!Y16, IF(ISNUMBER('2-2-1'!Z16), '2-2-1'!Z16, IF(ISNUMBER('2-2-1'!AA16), '2-2-1'!AA16, IF(ISNUMBER('2-2-1'!AB16), '2-2-1'!AB16, IF(ISNUMBER('2-2-1'!AC16), '2-2-1'!AC16, "XXX")))))))</f>
        <v>XXX</v>
      </c>
      <c r="K16" s="130">
        <f>IF(ISNUMBER('2-2-2'!B16), '2-2-2'!B16, IF(ISNUMBER('2-2-2'!C16), '2-2-2'!C16, IF(ISNUMBER('2-2-2'!D16), '2-2-2'!D16, IF(ISNUMBER('2-2-2'!E16), '2-2-2'!E16, IF(ISNUMBER('2-2-2'!F16), '2-2-2'!F16, IF(ISNUMBER('2-2-2'!G16), '2-2-2'!G16, IF(ISNUMBER('2-2-2'!H16), '2-2-2'!H16, "XXX")))))))</f>
        <v>0.88857142857142857</v>
      </c>
      <c r="L16" s="130">
        <f>IF(ISNUMBER('2-3-1'!J16), '2-3-1'!J16, IF(ISNUMBER('2-3-1'!K16), '2-3-1'!K16, IF(ISNUMBER('2-3-1'!L16), '2-3-1'!L16, IF(ISNUMBER('2-3-1'!M16), '2-3-1'!M16, IF(ISNUMBER('2-3-1'!N16), '2-3-1'!N16, IF(ISNUMBER('2-3-1'!O16), '2-3-1'!O16, IF(ISNUMBER('2-3-1'!P16), '2-3-1'!P16, "XXX")))))))</f>
        <v>6.7758202599999997</v>
      </c>
      <c r="M16" s="130">
        <f>'2-3-2'!J16</f>
        <v>20.842378620000002</v>
      </c>
      <c r="N16" s="130">
        <f>IF(ISNUMBER('2-4-1'!N16),'2-4-1'!N16,IF(ISNUMBER('2-4-1'!S16),'2-4-1'!S16,'2010'!N16))</f>
        <v>25.27</v>
      </c>
      <c r="O16" s="130">
        <f>IF(ISNUMBER('2-4-2'!C16), '2-4-2'!C16, IF(ISNUMBER('2-4-2'!D16), '2-4-2'!D16, "XXX"))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"XXX")</f>
        <v>84.920640000000006</v>
      </c>
      <c r="S16" s="130">
        <f>IF(ISNUMBER('2-6-2'!B16), '2-6-2'!B16, IF(ISNUMBER('2-6-2'!C16), '2-6-2'!C16, IF(ISNUMBER('2-6-2'!D16), '2-6-2'!D16, IF(ISNUMBER('2-6-2'!E16), '2-6-2'!E16, "XXX"))))</f>
        <v>0</v>
      </c>
      <c r="T16" s="130">
        <f>IF(ISNUMBER('2-7-1'!B16), '2-7-1'!B16, IF(ISNUMBER('2-7-1'!C16), '2-7-1'!C16, IF(ISNUMBER('2-7-1'!D16), '2-7-1'!D16, IF(ISNUMBER('2-7-1'!E16), '2-7-1'!E16, IF(ISNUMBER('2-7-1'!F16), '2-7-1'!F16, IF(ISNUMBER('2-7-1'!G16), '2-7-1'!G16, IF(ISNUMBER('2-7-1'!H16), '2-7-1'!H16, "XXX")))))))</f>
        <v>0.84714285714285709</v>
      </c>
      <c r="U16" s="130">
        <f>IF(ISNUMBER('2-7-2'!B16), '2-7-2'!B16, IF(ISNUMBER('2-7-2'!C16), '2-7-2'!C16, IF(ISNUMBER('2-7-2'!D16), '2-7-2'!D16, IF(ISNUMBER('2-7-2'!E16), '2-7-2'!E16, IF(ISNUMBER('2-7-2'!F16), '2-7-2'!F16, IF(ISNUMBER('2-7-2'!G16), '2-7-2'!G16, IF(ISNUMBER('2-7-2'!H16), '2-7-2'!H16, "XXX")))))))</f>
        <v>0.65142857142857147</v>
      </c>
      <c r="V16" s="130">
        <f>IF(ISNUMBER('2-8-1'!B16), '2-8-1'!B16, IF(ISNUMBER('2-8-1'!C16), '2-8-1'!C16, IF(ISNUMBER('2-8-1'!D16), '2-8-1'!D16, IF(ISNUMBER('2-8-1'!E16), '2-8-1'!E16, IF(ISNUMBER('2-8-1'!F16), '2-8-1'!F16, IF(ISNUMBER('2-8-1'!G16), '2-8-1'!G16, IF(ISNUMBER('2-8-1'!H16), '2-8-1'!H16, "XXX")))))))</f>
        <v>0.70285714285714285</v>
      </c>
      <c r="W16" s="130">
        <f>IF(ISNUMBER('2-8-2'!B16), '2-8-2'!B16, IF(ISNUMBER('2-8-2'!C16), '2-8-2'!C16, IF(ISNUMBER('2-8-2'!D16), '2-8-2'!D16, IF(ISNUMBER('2-8-2'!E16), '2-8-2'!E16, IF(ISNUMBER('2-8-2'!F16), '2-8-2'!F16, IF(ISNUMBER('2-8-2'!G16), '2-8-2'!G16, IF(ISNUMBER('2-8-2'!H16), '2-8-2'!H16, "XXX")))))))</f>
        <v>0.55571428571428572</v>
      </c>
      <c r="X16" s="130">
        <f>'3-1'!C15</f>
        <v>0.88600000000000001</v>
      </c>
      <c r="Y16" s="130">
        <f>'3-2'!K15</f>
        <v>1.3847856519999999</v>
      </c>
    </row>
    <row r="17" spans="1:25" ht="15.75" customHeight="1" x14ac:dyDescent="0.2">
      <c r="A17" s="118" t="s">
        <v>26</v>
      </c>
      <c r="B17" s="142" t="s">
        <v>26</v>
      </c>
      <c r="C17" s="130">
        <f>IF(ISNUMBER('1-1'!B17),'1-1'!B17, "XXX")</f>
        <v>6.6</v>
      </c>
      <c r="D17" s="130" t="str">
        <f>IF(UCDP!S17, UCDP!S17, "0.0")</f>
        <v>0.0</v>
      </c>
      <c r="E17" s="130">
        <f>IF(ISNUMBER('1-3'!C17), '1-3'!C17, IF(ISNUMBER('1-3'!D17), '1-3'!D17, IF(ISNUMBER('1-3'!E17), '1-3'!E17, IF(ISNUMBER('1-3'!F17), '1-3'!F17, IF(ISNUMBER('1-3'!G17), '1-3'!G17, IF(ISNUMBER('1-3'!H17), '1-3'!H17, IF(ISNUMBER('1-3'!I17), '1-3'!I17, "XXX")))))))</f>
        <v>70.500000000000014</v>
      </c>
      <c r="F17" s="130">
        <f>IF(ISNUMBER('1-4'!AI17),'1-4'!AI17, IF(ISNUMBER('1-4'!AJ17),'1-4'!AJ17, IF(ISNUMBER('1-4'!AK17),'1-4'!AK17, IF(ISNUMBER('1-4'!AL17),'1-4'!AL17, IF(ISNUMBER('1-4'!AM17),'1-4'!AM17, IF(ISNUMBER('1-4'!AN17),'1-4'!AN17, IF(ISNUMBER('1-4'!AO17), '1-4'!AO17, "XXX")))))))</f>
        <v>2</v>
      </c>
      <c r="G17" s="130">
        <f>IF(ISNUMBER('1-5'!B16),'1-5'!B16, "XXX")</f>
        <v>4.8</v>
      </c>
      <c r="H17" s="130">
        <f>IF(ISNUMBER('2-1-1'!B17), '2-1-1'!B17, IF(ISNUMBER('2-1-1'!C17), '2-1-1'!C17, IF(ISNUMBER('2-1-1'!D17), '2-1-1'!D17, IF(ISNUMBER('2-1-1'!E17), '2-1-1'!E17, IF(ISNUMBER('2-1-1'!F17), '2-1-1'!F17, IF(ISNUMBER('2-1-1'!G17), '2-1-1'!G17, IF(ISNUMBER('2-1-1'!H17), '2-1-1'!H17, "XXX")))))))</f>
        <v>0.33714285714285713</v>
      </c>
      <c r="I17" s="130">
        <f>'2-1-2'!B16</f>
        <v>3.6290000000000003E-2</v>
      </c>
      <c r="J17" s="130">
        <f>IF(ISNUMBER('2-2-1'!W17), '2-2-1'!W17, IF(ISNUMBER('2-2-1'!X17), '2-2-1'!X17, IF(ISNUMBER('2-2-1'!Y17), '2-2-1'!Y17, IF(ISNUMBER('2-2-1'!Z17), '2-2-1'!Z17, IF(ISNUMBER('2-2-1'!AA17), '2-2-1'!AA17, IF(ISNUMBER('2-2-1'!AB17), '2-2-1'!AB17, IF(ISNUMBER('2-2-1'!AC17), '2-2-1'!AC17, "XXX")))))))</f>
        <v>1.99607</v>
      </c>
      <c r="K17" s="130">
        <f>IF(ISNUMBER('2-2-2'!B17), '2-2-2'!B17, IF(ISNUMBER('2-2-2'!C17), '2-2-2'!C17, IF(ISNUMBER('2-2-2'!D17), '2-2-2'!D17, IF(ISNUMBER('2-2-2'!E17), '2-2-2'!E17, IF(ISNUMBER('2-2-2'!F17), '2-2-2'!F17, IF(ISNUMBER('2-2-2'!G17), '2-2-2'!G17, IF(ISNUMBER('2-2-2'!H17), '2-2-2'!H17, "XXX")))))))</f>
        <v>0.47714285714285715</v>
      </c>
      <c r="L17" s="130">
        <f>IF(ISNUMBER('2-3-1'!J17), '2-3-1'!J17, IF(ISNUMBER('2-3-1'!K17), '2-3-1'!K17, IF(ISNUMBER('2-3-1'!L17), '2-3-1'!L17, IF(ISNUMBER('2-3-1'!M17), '2-3-1'!M17, IF(ISNUMBER('2-3-1'!N17), '2-3-1'!N17, IF(ISNUMBER('2-3-1'!O17), '2-3-1'!O17, IF(ISNUMBER('2-3-1'!P17), '2-3-1'!P17, "XXX")))))))</f>
        <v>0.59594457999999995</v>
      </c>
      <c r="M17" s="130">
        <f>'2-3-2'!J17</f>
        <v>49.001235960000002</v>
      </c>
      <c r="N17" s="130">
        <f>IF(ISNUMBER('2-4-1'!N17),'2-4-1'!N17,IF(ISNUMBER('2-4-1'!S17),'2-4-1'!S17,'2010'!N17))</f>
        <v>3.2519999999999998</v>
      </c>
      <c r="O17" s="130" t="str">
        <f>IF(ISNUMBER('2-4-2'!C17), '2-4-2'!C17, IF(ISNUMBER('2-4-2'!D17), '2-4-2'!D17, "XXX"))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"XXX")</f>
        <v>10.146269999999999</v>
      </c>
      <c r="S17" s="130">
        <f>IF(ISNUMBER('2-6-2'!B17), '2-6-2'!B17, IF(ISNUMBER('2-6-2'!C17), '2-6-2'!C17, IF(ISNUMBER('2-6-2'!D17), '2-6-2'!D17, IF(ISNUMBER('2-6-2'!E17), '2-6-2'!E17, "XXX"))))</f>
        <v>47.62</v>
      </c>
      <c r="T17" s="130">
        <f>IF(ISNUMBER('2-7-1'!B17), '2-7-1'!B17, IF(ISNUMBER('2-7-1'!C17), '2-7-1'!C17, IF(ISNUMBER('2-7-1'!D17), '2-7-1'!D17, IF(ISNUMBER('2-7-1'!E17), '2-7-1'!E17, IF(ISNUMBER('2-7-1'!F17), '2-7-1'!F17, IF(ISNUMBER('2-7-1'!G17), '2-7-1'!G17, IF(ISNUMBER('2-7-1'!H17), '2-7-1'!H17, "XXX")))))))</f>
        <v>0.52142857142857146</v>
      </c>
      <c r="U17" s="130">
        <f>IF(ISNUMBER('2-7-2'!B17), '2-7-2'!B17, IF(ISNUMBER('2-7-2'!C17), '2-7-2'!C17, IF(ISNUMBER('2-7-2'!D17), '2-7-2'!D17, IF(ISNUMBER('2-7-2'!E17), '2-7-2'!E17, IF(ISNUMBER('2-7-2'!F17), '2-7-2'!F17, IF(ISNUMBER('2-7-2'!G17), '2-7-2'!G17, IF(ISNUMBER('2-7-2'!H17), '2-7-2'!H17, "XXX")))))))</f>
        <v>0.41357142857142859</v>
      </c>
      <c r="V17" s="130">
        <f>IF(ISNUMBER('2-8-1'!B17), '2-8-1'!B17, IF(ISNUMBER('2-8-1'!C17), '2-8-1'!C17, IF(ISNUMBER('2-8-1'!D17), '2-8-1'!D17, IF(ISNUMBER('2-8-1'!E17), '2-8-1'!E17, IF(ISNUMBER('2-8-1'!F17), '2-8-1'!F17, IF(ISNUMBER('2-8-1'!G17), '2-8-1'!G17, IF(ISNUMBER('2-8-1'!H17), '2-8-1'!H17, "XXX")))))))</f>
        <v>0.56571428571428573</v>
      </c>
      <c r="W17" s="130">
        <f>IF(ISNUMBER('2-8-2'!B17), '2-8-2'!B17, IF(ISNUMBER('2-8-2'!C17), '2-8-2'!C17, IF(ISNUMBER('2-8-2'!D17), '2-8-2'!D17, IF(ISNUMBER('2-8-2'!E17), '2-8-2'!E17, IF(ISNUMBER('2-8-2'!F17), '2-8-2'!F17, IF(ISNUMBER('2-8-2'!G17), '2-8-2'!G17, IF(ISNUMBER('2-8-2'!H17), '2-8-2'!H17, "XXX")))))))</f>
        <v>0.47714285714285715</v>
      </c>
      <c r="X17" s="130">
        <f>'3-1'!C16</f>
        <v>0.66500000000000004</v>
      </c>
      <c r="Y17" s="130">
        <f>'3-2'!K16</f>
        <v>0.42585021299999998</v>
      </c>
    </row>
    <row r="18" spans="1:25" ht="15.75" customHeight="1" x14ac:dyDescent="0.2">
      <c r="A18" s="118" t="s">
        <v>27</v>
      </c>
      <c r="B18" s="142" t="s">
        <v>27</v>
      </c>
      <c r="C18" s="130">
        <f>IF(ISNUMBER('1-1'!B18),'1-1'!B18, "XXX")</f>
        <v>5.9</v>
      </c>
      <c r="D18" s="130" t="str">
        <f>IF(UCDP!S18, UCDP!S18, "0.0")</f>
        <v>0.0</v>
      </c>
      <c r="E18" s="130">
        <f>IF(ISNUMBER('1-3'!C18), '1-3'!C18, IF(ISNUMBER('1-3'!D18), '1-3'!D18, IF(ISNUMBER('1-3'!E18), '1-3'!E18, IF(ISNUMBER('1-3'!F18), '1-3'!F18, IF(ISNUMBER('1-3'!G18), '1-3'!G18, IF(ISNUMBER('1-3'!H18), '1-3'!H18, IF(ISNUMBER('1-3'!I18), '1-3'!I18, "XXX")))))))</f>
        <v>68.166666666666671</v>
      </c>
      <c r="F18" s="130">
        <f>IF(ISNUMBER('1-4'!AI18),'1-4'!AI18, IF(ISNUMBER('1-4'!AJ18),'1-4'!AJ18, IF(ISNUMBER('1-4'!AK18),'1-4'!AK18, IF(ISNUMBER('1-4'!AL18),'1-4'!AL18, IF(ISNUMBER('1-4'!AM18),'1-4'!AM18, IF(ISNUMBER('1-4'!AN18),'1-4'!AN18, IF(ISNUMBER('1-4'!AO18), '1-4'!AO18, "XXX")))))))</f>
        <v>3</v>
      </c>
      <c r="G18" s="130">
        <f>IF(ISNUMBER('1-5'!B17),'1-5'!B17, "XXX")</f>
        <v>7</v>
      </c>
      <c r="H18" s="130">
        <f>IF(ISNUMBER('2-1-1'!B18), '2-1-1'!B18, IF(ISNUMBER('2-1-1'!C18), '2-1-1'!C18, IF(ISNUMBER('2-1-1'!D18), '2-1-1'!D18, IF(ISNUMBER('2-1-1'!E18), '2-1-1'!E18, IF(ISNUMBER('2-1-1'!F18), '2-1-1'!F18, IF(ISNUMBER('2-1-1'!G18), '2-1-1'!G18, IF(ISNUMBER('2-1-1'!H18), '2-1-1'!H18, "XXX")))))))</f>
        <v>0.31714285714285717</v>
      </c>
      <c r="I18" s="130">
        <f>'2-1-2'!B17</f>
        <v>7.2459999999999997E-2</v>
      </c>
      <c r="J18" s="130" t="str">
        <f>IF(ISNUMBER('2-2-1'!W18), '2-2-1'!W18, IF(ISNUMBER('2-2-1'!X18), '2-2-1'!X18, IF(ISNUMBER('2-2-1'!Y18), '2-2-1'!Y18, IF(ISNUMBER('2-2-1'!Z18), '2-2-1'!Z18, IF(ISNUMBER('2-2-1'!AA18), '2-2-1'!AA18, IF(ISNUMBER('2-2-1'!AB18), '2-2-1'!AB18, IF(ISNUMBER('2-2-1'!AC18), '2-2-1'!AC18, "XXX")))))))</f>
        <v>XXX</v>
      </c>
      <c r="K18" s="130">
        <f>IF(ISNUMBER('2-2-2'!B18), '2-2-2'!B18, IF(ISNUMBER('2-2-2'!C18), '2-2-2'!C18, IF(ISNUMBER('2-2-2'!D18), '2-2-2'!D18, IF(ISNUMBER('2-2-2'!E18), '2-2-2'!E18, IF(ISNUMBER('2-2-2'!F18), '2-2-2'!F18, IF(ISNUMBER('2-2-2'!G18), '2-2-2'!G18, IF(ISNUMBER('2-2-2'!H18), '2-2-2'!H18, "XXX")))))))</f>
        <v>0.31857142857142856</v>
      </c>
      <c r="L18" s="130">
        <f>IF(ISNUMBER('2-3-1'!J18), '2-3-1'!J18, IF(ISNUMBER('2-3-1'!K18), '2-3-1'!K18, IF(ISNUMBER('2-3-1'!L18), '2-3-1'!L18, IF(ISNUMBER('2-3-1'!M18), '2-3-1'!M18, IF(ISNUMBER('2-3-1'!N18), '2-3-1'!N18, IF(ISNUMBER('2-3-1'!O18), '2-3-1'!O18, IF(ISNUMBER('2-3-1'!P18), '2-3-1'!P18, "XXX")))))))</f>
        <v>2.7755427400000001</v>
      </c>
      <c r="M18" s="130">
        <f>'2-3-2'!J18</f>
        <v>30.76193619</v>
      </c>
      <c r="N18" s="130">
        <f>IF(ISNUMBER('2-4-1'!N18),'2-4-1'!N18,IF(ISNUMBER('2-4-1'!S18),'2-4-1'!S18,'2010'!N18))</f>
        <v>8.4641550950000006</v>
      </c>
      <c r="O18" s="130" t="str">
        <f>IF(ISNUMBER('2-4-2'!C18), '2-4-2'!C18, IF(ISNUMBER('2-4-2'!D18), '2-4-2'!D18, "XXX"))</f>
        <v>XXX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"XXX")</f>
        <v>39.829270000000001</v>
      </c>
      <c r="S18" s="130">
        <f>IF(ISNUMBER('2-6-2'!B18), '2-6-2'!B18, IF(ISNUMBER('2-6-2'!C18), '2-6-2'!C18, IF(ISNUMBER('2-6-2'!D18), '2-6-2'!D18, IF(ISNUMBER('2-6-2'!E18), '2-6-2'!E18, "XXX"))))</f>
        <v>8.15</v>
      </c>
      <c r="T18" s="130">
        <f>IF(ISNUMBER('2-7-1'!B18), '2-7-1'!B18, IF(ISNUMBER('2-7-1'!C18), '2-7-1'!C18, IF(ISNUMBER('2-7-1'!D18), '2-7-1'!D18, IF(ISNUMBER('2-7-1'!E18), '2-7-1'!E18, IF(ISNUMBER('2-7-1'!F18), '2-7-1'!F18, IF(ISNUMBER('2-7-1'!G18), '2-7-1'!G18, IF(ISNUMBER('2-7-1'!H18), '2-7-1'!H18, "XXX")))))))</f>
        <v>0.39142857142857146</v>
      </c>
      <c r="U18" s="130">
        <f>IF(ISNUMBER('2-7-2'!B18), '2-7-2'!B18, IF(ISNUMBER('2-7-2'!C18), '2-7-2'!C18, IF(ISNUMBER('2-7-2'!D18), '2-7-2'!D18, IF(ISNUMBER('2-7-2'!E18), '2-7-2'!E18, IF(ISNUMBER('2-7-2'!F18), '2-7-2'!F18, IF(ISNUMBER('2-7-2'!G18), '2-7-2'!G18, IF(ISNUMBER('2-7-2'!H18), '2-7-2'!H18, "XXX")))))))</f>
        <v>0.30928571428571427</v>
      </c>
      <c r="V18" s="130">
        <f>IF(ISNUMBER('2-8-1'!B18), '2-8-1'!B18, IF(ISNUMBER('2-8-1'!C18), '2-8-1'!C18, IF(ISNUMBER('2-8-1'!D18), '2-8-1'!D18, IF(ISNUMBER('2-8-1'!E18), '2-8-1'!E18, IF(ISNUMBER('2-8-1'!F18), '2-8-1'!F18, IF(ISNUMBER('2-8-1'!G18), '2-8-1'!G18, IF(ISNUMBER('2-8-1'!H18), '2-8-1'!H18, "XXX")))))))</f>
        <v>0.49285714285714288</v>
      </c>
      <c r="W18" s="130">
        <f>IF(ISNUMBER('2-8-2'!B18), '2-8-2'!B18, IF(ISNUMBER('2-8-2'!C18), '2-8-2'!C18, IF(ISNUMBER('2-8-2'!D18), '2-8-2'!D18, IF(ISNUMBER('2-8-2'!E18), '2-8-2'!E18, IF(ISNUMBER('2-8-2'!F18), '2-8-2'!F18, IF(ISNUMBER('2-8-2'!G18), '2-8-2'!G18, IF(ISNUMBER('2-8-2'!H18), '2-8-2'!H18, "XXX")))))))</f>
        <v>0.3828571428571429</v>
      </c>
      <c r="X18" s="130">
        <f>'3-1'!C17</f>
        <v>0.73</v>
      </c>
      <c r="Y18" s="130">
        <f>'3-2'!K17</f>
        <v>0.110945053</v>
      </c>
    </row>
    <row r="19" spans="1:25" ht="15.75" customHeight="1" x14ac:dyDescent="0.2">
      <c r="A19" s="118" t="s">
        <v>28</v>
      </c>
      <c r="B19" s="142" t="s">
        <v>28</v>
      </c>
      <c r="C19" s="130">
        <f>IF(ISNUMBER('1-1'!B19),'1-1'!B19, "XXX")</f>
        <v>8.8000000000000007</v>
      </c>
      <c r="D19" s="130" t="str">
        <f>IF(UCDP!S19, UCDP!S19, "0.0")</f>
        <v>0.0</v>
      </c>
      <c r="E19" s="130">
        <f>IF(ISNUMBER('1-3'!C19), '1-3'!C19, IF(ISNUMBER('1-3'!D19), '1-3'!D19, IF(ISNUMBER('1-3'!E19), '1-3'!E19, IF(ISNUMBER('1-3'!F19), '1-3'!F19, IF(ISNUMBER('1-3'!G19), '1-3'!G19, IF(ISNUMBER('1-3'!H19), '1-3'!H19, IF(ISNUMBER('1-3'!I19), '1-3'!I19, "XXX")))))))</f>
        <v>75.500000000000014</v>
      </c>
      <c r="F19" s="130">
        <f>IF(ISNUMBER('1-4'!AI19),'1-4'!AI19, IF(ISNUMBER('1-4'!AJ19),'1-4'!AJ19, IF(ISNUMBER('1-4'!AK19),'1-4'!AK19, IF(ISNUMBER('1-4'!AL19),'1-4'!AL19, IF(ISNUMBER('1-4'!AM19),'1-4'!AM19, IF(ISNUMBER('1-4'!AN19),'1-4'!AN19, IF(ISNUMBER('1-4'!AO19), '1-4'!AO19, "XXX")))))))</f>
        <v>2</v>
      </c>
      <c r="G19" s="130">
        <f>IF(ISNUMBER('1-5'!B18),'1-5'!B18, "XXX")</f>
        <v>5.3</v>
      </c>
      <c r="H19" s="130">
        <f>IF(ISNUMBER('2-1-1'!B19), '2-1-1'!B19, IF(ISNUMBER('2-1-1'!C19), '2-1-1'!C19, IF(ISNUMBER('2-1-1'!D19), '2-1-1'!D19, IF(ISNUMBER('2-1-1'!E19), '2-1-1'!E19, IF(ISNUMBER('2-1-1'!F19), '2-1-1'!F19, IF(ISNUMBER('2-1-1'!G19), '2-1-1'!G19, IF(ISNUMBER('2-1-1'!H19), '2-1-1'!H19, "XXX")))))))</f>
        <v>0.32285714285714279</v>
      </c>
      <c r="I19" s="130">
        <f>'2-1-2'!B18</f>
        <v>0.18873000000000001</v>
      </c>
      <c r="J19" s="130" t="str">
        <f>IF(ISNUMBER('2-2-1'!W19), '2-2-1'!W19, IF(ISNUMBER('2-2-1'!X19), '2-2-1'!X19, IF(ISNUMBER('2-2-1'!Y19), '2-2-1'!Y19, IF(ISNUMBER('2-2-1'!Z19), '2-2-1'!Z19, IF(ISNUMBER('2-2-1'!AA19), '2-2-1'!AA19, IF(ISNUMBER('2-2-1'!AB19), '2-2-1'!AB19, IF(ISNUMBER('2-2-1'!AC19), '2-2-1'!AC19, "XXX")))))))</f>
        <v>XXX</v>
      </c>
      <c r="K19" s="130">
        <f>IF(ISNUMBER('2-2-2'!B19), '2-2-2'!B19, IF(ISNUMBER('2-2-2'!C19), '2-2-2'!C19, IF(ISNUMBER('2-2-2'!D19), '2-2-2'!D19, IF(ISNUMBER('2-2-2'!E19), '2-2-2'!E19, IF(ISNUMBER('2-2-2'!F19), '2-2-2'!F19, IF(ISNUMBER('2-2-2'!G19), '2-2-2'!G19, IF(ISNUMBER('2-2-2'!H19), '2-2-2'!H19, "XXX")))))))</f>
        <v>0.52857142857142858</v>
      </c>
      <c r="L19" s="130">
        <f>IF(ISNUMBER('2-3-1'!J19), '2-3-1'!J19, IF(ISNUMBER('2-3-1'!K19), '2-3-1'!K19, IF(ISNUMBER('2-3-1'!L19), '2-3-1'!L19, IF(ISNUMBER('2-3-1'!M19), '2-3-1'!M19, IF(ISNUMBER('2-3-1'!N19), '2-3-1'!N19, IF(ISNUMBER('2-3-1'!O19), '2-3-1'!O19, IF(ISNUMBER('2-3-1'!P19), '2-3-1'!P19, "XXX")))))))</f>
        <v>5.2735509900000004</v>
      </c>
      <c r="M19" s="130">
        <f>'2-3-2'!J19</f>
        <v>44.270668030000003</v>
      </c>
      <c r="N19" s="130" t="str">
        <f>IF(ISNUMBER('2-4-1'!N19),'2-4-1'!N19,IF(ISNUMBER('2-4-1'!S19),'2-4-1'!S19,'2010'!N19))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"XXX")</f>
        <v>74.570970000000003</v>
      </c>
      <c r="S19" s="130">
        <f>IF(ISNUMBER('2-6-2'!B19), '2-6-2'!B19, IF(ISNUMBER('2-6-2'!C19), '2-6-2'!C19, IF(ISNUMBER('2-6-2'!D19), '2-6-2'!D19, IF(ISNUMBER('2-6-2'!E19), '2-6-2'!E19, "XXX"))))</f>
        <v>0.02</v>
      </c>
      <c r="T19" s="130">
        <f>IF(ISNUMBER('2-7-1'!B19), '2-7-1'!B19, IF(ISNUMBER('2-7-1'!C19), '2-7-1'!C19, IF(ISNUMBER('2-7-1'!D19), '2-7-1'!D19, IF(ISNUMBER('2-7-1'!E19), '2-7-1'!E19, IF(ISNUMBER('2-7-1'!F19), '2-7-1'!F19, IF(ISNUMBER('2-7-1'!G19), '2-7-1'!G19, IF(ISNUMBER('2-7-1'!H19), '2-7-1'!H19, "XXX")))))))</f>
        <v>0.41714285714285715</v>
      </c>
      <c r="U19" s="130">
        <f>IF(ISNUMBER('2-7-2'!B19), '2-7-2'!B19, IF(ISNUMBER('2-7-2'!C19), '2-7-2'!C19, IF(ISNUMBER('2-7-2'!D19), '2-7-2'!D19, IF(ISNUMBER('2-7-2'!E19), '2-7-2'!E19, IF(ISNUMBER('2-7-2'!F19), '2-7-2'!F19, IF(ISNUMBER('2-7-2'!G19), '2-7-2'!G19, IF(ISNUMBER('2-7-2'!H19), '2-7-2'!H19, "XXX")))))))</f>
        <v>0.37571428571428572</v>
      </c>
      <c r="V19" s="130">
        <f>IF(ISNUMBER('2-8-1'!B19), '2-8-1'!B19, IF(ISNUMBER('2-8-1'!C19), '2-8-1'!C19, IF(ISNUMBER('2-8-1'!D19), '2-8-1'!D19, IF(ISNUMBER('2-8-1'!E19), '2-8-1'!E19, IF(ISNUMBER('2-8-1'!F19), '2-8-1'!F19, IF(ISNUMBER('2-8-1'!G19), '2-8-1'!G19, IF(ISNUMBER('2-8-1'!H19), '2-8-1'!H19, "XXX")))))))</f>
        <v>0.50428571428571423</v>
      </c>
      <c r="W19" s="130">
        <f>IF(ISNUMBER('2-8-2'!B19), '2-8-2'!B19, IF(ISNUMBER('2-8-2'!C19), '2-8-2'!C19, IF(ISNUMBER('2-8-2'!D19), '2-8-2'!D19, IF(ISNUMBER('2-8-2'!E19), '2-8-2'!E19, IF(ISNUMBER('2-8-2'!F19), '2-8-2'!F19, IF(ISNUMBER('2-8-2'!G19), '2-8-2'!G19, IF(ISNUMBER('2-8-2'!H19), '2-8-2'!H19, "XXX")))))))</f>
        <v>0.35428571428571426</v>
      </c>
      <c r="X19" s="130">
        <f>'3-1'!C18</f>
        <v>0.59399999999999997</v>
      </c>
      <c r="Y19" s="130">
        <f>'3-2'!K18</f>
        <v>0.19672113699999999</v>
      </c>
    </row>
    <row r="20" spans="1:25" ht="15.75" customHeight="1" x14ac:dyDescent="0.2">
      <c r="A20" s="118" t="s">
        <v>29</v>
      </c>
      <c r="B20" s="142" t="s">
        <v>29</v>
      </c>
      <c r="C20" s="130">
        <f>IF(ISNUMBER('1-1'!B20),'1-1'!B20, "XXX")</f>
        <v>6</v>
      </c>
      <c r="D20" s="130" t="str">
        <f>IF(UCDP!S20, UCDP!S20, "0.0")</f>
        <v>0.0</v>
      </c>
      <c r="E20" s="130">
        <f>IF(ISNUMBER('1-3'!C20), '1-3'!C20, IF(ISNUMBER('1-3'!D20), '1-3'!D20, IF(ISNUMBER('1-3'!E20), '1-3'!E20, IF(ISNUMBER('1-3'!F20), '1-3'!F20, IF(ISNUMBER('1-3'!G20), '1-3'!G20, IF(ISNUMBER('1-3'!H20), '1-3'!H20, IF(ISNUMBER('1-3'!I20), '1-3'!I20, "XXX")))))))</f>
        <v>81.000000000000014</v>
      </c>
      <c r="F20" s="130" t="str">
        <f>IF(ISNUMBER('1-4'!AI20),'1-4'!AI20, IF(ISNUMBER('1-4'!AJ20),'1-4'!AJ20, IF(ISNUMBER('1-4'!AK20),'1-4'!AK20, IF(ISNUMBER('1-4'!AL20),'1-4'!AL20, IF(ISNUMBER('1-4'!AM20),'1-4'!AM20, IF(ISNUMBER('1-4'!AN20),'1-4'!AN20, IF(ISNUMBER('1-4'!AO20), '1-4'!AO20, "XXX")))))))</f>
        <v>XXX</v>
      </c>
      <c r="G20" s="130">
        <f>IF(ISNUMBER('1-5'!B19),'1-5'!B19, "XXX")</f>
        <v>4.8</v>
      </c>
      <c r="H20" s="130">
        <f>IF(ISNUMBER('2-1-1'!B20), '2-1-1'!B20, IF(ISNUMBER('2-1-1'!C20), '2-1-1'!C20, IF(ISNUMBER('2-1-1'!D20), '2-1-1'!D20, IF(ISNUMBER('2-1-1'!E20), '2-1-1'!E20, IF(ISNUMBER('2-1-1'!F20), '2-1-1'!F20, IF(ISNUMBER('2-1-1'!G20), '2-1-1'!G20, IF(ISNUMBER('2-1-1'!H20), '2-1-1'!H20, "XXX")))))))</f>
        <v>0.54999999999999993</v>
      </c>
      <c r="I20" s="130">
        <f>'2-1-2'!B19</f>
        <v>0.10816000000000001</v>
      </c>
      <c r="J20" s="140">
        <f xml:space="preserve"> AVERAGE('2-2-1'!V20, '2-2-1'!X20)</f>
        <v>6.8951750000000001</v>
      </c>
      <c r="K20" s="130">
        <f>IF(ISNUMBER('2-2-2'!B20), '2-2-2'!B20, IF(ISNUMBER('2-2-2'!C20), '2-2-2'!C20, IF(ISNUMBER('2-2-2'!D20), '2-2-2'!D20, IF(ISNUMBER('2-2-2'!E20), '2-2-2'!E20, IF(ISNUMBER('2-2-2'!F20), '2-2-2'!F20, IF(ISNUMBER('2-2-2'!G20), '2-2-2'!G20, IF(ISNUMBER('2-2-2'!H20), '2-2-2'!H20, "XXX")))))))</f>
        <v>0.53999999999999992</v>
      </c>
      <c r="L20" s="130">
        <f>IF(ISNUMBER('2-3-1'!J20), '2-3-1'!J20, IF(ISNUMBER('2-3-1'!K20), '2-3-1'!K20, IF(ISNUMBER('2-3-1'!L20), '2-3-1'!L20, IF(ISNUMBER('2-3-1'!M20), '2-3-1'!M20, IF(ISNUMBER('2-3-1'!N20), '2-3-1'!N20, IF(ISNUMBER('2-3-1'!O20), '2-3-1'!O20, IF(ISNUMBER('2-3-1'!P20), '2-3-1'!P20, "XXX")))))))</f>
        <v>3.0230944200000001</v>
      </c>
      <c r="M20" s="130">
        <f>'2-3-2'!J20</f>
        <v>6.7726225900000001</v>
      </c>
      <c r="N20" s="130">
        <f>IF(ISNUMBER('2-4-1'!N20),'2-4-1'!N20,IF(ISNUMBER('2-4-1'!S20),'2-4-1'!S20,'2010'!N20))</f>
        <v>7.67</v>
      </c>
      <c r="O20" s="130" t="str">
        <f>IF(ISNUMBER('2-4-2'!C20), '2-4-2'!C20, IF(ISNUMBER('2-4-2'!D20), '2-4-2'!D20, "XXX"))</f>
        <v>XXX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"XXX")</f>
        <v>69.173389999999998</v>
      </c>
      <c r="S20" s="130">
        <f>IF(ISNUMBER('2-6-2'!B20), '2-6-2'!B20, IF(ISNUMBER('2-6-2'!C20), '2-6-2'!C20, IF(ISNUMBER('2-6-2'!D20), '2-6-2'!D20, IF(ISNUMBER('2-6-2'!E20), '2-6-2'!E20, "XXX"))))</f>
        <v>11.5</v>
      </c>
      <c r="T20" s="130">
        <f>IF(ISNUMBER('2-7-1'!B20), '2-7-1'!B20, IF(ISNUMBER('2-7-1'!C20), '2-7-1'!C20, IF(ISNUMBER('2-7-1'!D20), '2-7-1'!D20, IF(ISNUMBER('2-7-1'!E20), '2-7-1'!E20, IF(ISNUMBER('2-7-1'!F20), '2-7-1'!F20, IF(ISNUMBER('2-7-1'!G20), '2-7-1'!G20, IF(ISNUMBER('2-7-1'!H20), '2-7-1'!H20, "XXX")))))))</f>
        <v>0.61285714285714288</v>
      </c>
      <c r="U20" s="130">
        <f>IF(ISNUMBER('2-7-2'!B20), '2-7-2'!B20, IF(ISNUMBER('2-7-2'!C20), '2-7-2'!C20, IF(ISNUMBER('2-7-2'!D20), '2-7-2'!D20, IF(ISNUMBER('2-7-2'!E20), '2-7-2'!E20, IF(ISNUMBER('2-7-2'!F20), '2-7-2'!F20, IF(ISNUMBER('2-7-2'!G20), '2-7-2'!G20, IF(ISNUMBER('2-7-2'!H20), '2-7-2'!H20, "XXX")))))))</f>
        <v>0.61285714285714288</v>
      </c>
      <c r="V20" s="130">
        <f>IF(ISNUMBER('2-8-1'!B20), '2-8-1'!B20, IF(ISNUMBER('2-8-1'!C20), '2-8-1'!C20, IF(ISNUMBER('2-8-1'!D20), '2-8-1'!D20, IF(ISNUMBER('2-8-1'!E20), '2-8-1'!E20, IF(ISNUMBER('2-8-1'!F20), '2-8-1'!F20, IF(ISNUMBER('2-8-1'!G20), '2-8-1'!G20, IF(ISNUMBER('2-8-1'!H20), '2-8-1'!H20, "XXX")))))))</f>
        <v>0.53</v>
      </c>
      <c r="W20" s="130">
        <f>IF(ISNUMBER('2-8-2'!B20), '2-8-2'!B20, IF(ISNUMBER('2-8-2'!C20), '2-8-2'!C20, IF(ISNUMBER('2-8-2'!D20), '2-8-2'!D20, IF(ISNUMBER('2-8-2'!E20), '2-8-2'!E20, IF(ISNUMBER('2-8-2'!F20), '2-8-2'!F20, IF(ISNUMBER('2-8-2'!G20), '2-8-2'!G20, IF(ISNUMBER('2-8-2'!H20), '2-8-2'!H20, "XXX")))))))</f>
        <v>0.59714285714285709</v>
      </c>
      <c r="X20" s="130">
        <f>'3-1'!C19</f>
        <v>0.72699999999999998</v>
      </c>
      <c r="Y20" s="130">
        <f>'3-2'!K19</f>
        <v>0.56083548100000002</v>
      </c>
    </row>
    <row r="21" spans="1:25" ht="15.75" customHeight="1" x14ac:dyDescent="0.2">
      <c r="A21" s="118" t="s">
        <v>30</v>
      </c>
      <c r="B21" s="142" t="s">
        <v>30</v>
      </c>
      <c r="C21" s="130">
        <f>IF(ISNUMBER('1-1'!B21),'1-1'!B21, "XXX")</f>
        <v>4.5999999999999996</v>
      </c>
      <c r="D21" s="130" t="str">
        <f>IF(UCDP!S21, UCDP!S21, "0.0")</f>
        <v>0.0</v>
      </c>
      <c r="E21" s="130">
        <f>IF(ISNUMBER('1-3'!C21), '1-3'!C21, IF(ISNUMBER('1-3'!D21), '1-3'!D21, IF(ISNUMBER('1-3'!E21), '1-3'!E21, IF(ISNUMBER('1-3'!F21), '1-3'!F21, IF(ISNUMBER('1-3'!G21), '1-3'!G21, IF(ISNUMBER('1-3'!H21), '1-3'!H21, IF(ISNUMBER('1-3'!I21), '1-3'!I21, "XXX")))))))</f>
        <v>62.000000000000007</v>
      </c>
      <c r="F21" s="130">
        <f>IF(ISNUMBER('1-4'!AI21),'1-4'!AI21, IF(ISNUMBER('1-4'!AJ21),'1-4'!AJ21, IF(ISNUMBER('1-4'!AK21),'1-4'!AK21, IF(ISNUMBER('1-4'!AL21),'1-4'!AL21, IF(ISNUMBER('1-4'!AM21),'1-4'!AM21, IF(ISNUMBER('1-4'!AN21),'1-4'!AN21, IF(ISNUMBER('1-4'!AO21), '1-4'!AO21, "XXX")))))))</f>
        <v>4</v>
      </c>
      <c r="G21" s="130">
        <f>IF(ISNUMBER('1-5'!B20),'1-5'!B20, "XXX")</f>
        <v>5.3</v>
      </c>
      <c r="H21" s="130">
        <f>IF(ISNUMBER('2-1-1'!B21), '2-1-1'!B21, IF(ISNUMBER('2-1-1'!C21), '2-1-1'!C21, IF(ISNUMBER('2-1-1'!D21), '2-1-1'!D21, IF(ISNUMBER('2-1-1'!E21), '2-1-1'!E21, IF(ISNUMBER('2-1-1'!F21), '2-1-1'!F21, IF(ISNUMBER('2-1-1'!G21), '2-1-1'!G21, IF(ISNUMBER('2-1-1'!H21), '2-1-1'!H21, "XXX")))))))</f>
        <v>0.4385714285714285</v>
      </c>
      <c r="I21" s="130">
        <f>'2-1-2'!B20</f>
        <v>0.21812000000000001</v>
      </c>
      <c r="J21" s="130">
        <f>IF(ISNUMBER('2-2-1'!W21), '2-2-1'!W21, IF(ISNUMBER('2-2-1'!X21), '2-2-1'!X21, IF(ISNUMBER('2-2-1'!Y21), '2-2-1'!Y21, IF(ISNUMBER('2-2-1'!Z21), '2-2-1'!Z21, IF(ISNUMBER('2-2-1'!AA21), '2-2-1'!AA21, IF(ISNUMBER('2-2-1'!AB21), '2-2-1'!AB21, IF(ISNUMBER('2-2-1'!AC21), '2-2-1'!AC21, "XXX")))))))</f>
        <v>3.6925300000000001</v>
      </c>
      <c r="K21" s="130">
        <f>IF(ISNUMBER('2-2-2'!B21), '2-2-2'!B21, IF(ISNUMBER('2-2-2'!C21), '2-2-2'!C21, IF(ISNUMBER('2-2-2'!D21), '2-2-2'!D21, IF(ISNUMBER('2-2-2'!E21), '2-2-2'!E21, IF(ISNUMBER('2-2-2'!F21), '2-2-2'!F21, IF(ISNUMBER('2-2-2'!G21), '2-2-2'!G21, IF(ISNUMBER('2-2-2'!H21), '2-2-2'!H21, "XXX")))))))</f>
        <v>0.31285714285714283</v>
      </c>
      <c r="L21" s="130">
        <f>IF(ISNUMBER('2-3-1'!J21), '2-3-1'!J21, IF(ISNUMBER('2-3-1'!K21), '2-3-1'!K21, IF(ISNUMBER('2-3-1'!L21), '2-3-1'!L21, IF(ISNUMBER('2-3-1'!M21), '2-3-1'!M21, IF(ISNUMBER('2-3-1'!N21), '2-3-1'!N21, IF(ISNUMBER('2-3-1'!O21), '2-3-1'!O21, IF(ISNUMBER('2-3-1'!P21), '2-3-1'!P21, "XXX")))))))</f>
        <v>3.4846310599999999</v>
      </c>
      <c r="M21" s="130">
        <f>'2-3-2'!J21</f>
        <v>33.094120029999999</v>
      </c>
      <c r="N21" s="130">
        <f>IF(ISNUMBER('2-4-1'!N21),'2-4-1'!N21,IF(ISNUMBER('2-4-1'!S21),'2-4-1'!S21,'2010'!N21))</f>
        <v>15.460708229000002</v>
      </c>
      <c r="O21" s="130" t="str">
        <f>IF(ISNUMBER('2-4-2'!C21), '2-4-2'!C21, IF(ISNUMBER('2-4-2'!D21), '2-4-2'!D21, "XXX"))</f>
        <v>XXX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"XXX")</f>
        <v>69.866150000000005</v>
      </c>
      <c r="S21" s="130">
        <f>IF(ISNUMBER('2-6-2'!B21), '2-6-2'!B21, IF(ISNUMBER('2-6-2'!C21), '2-6-2'!C21, IF(ISNUMBER('2-6-2'!D21), '2-6-2'!D21, IF(ISNUMBER('2-6-2'!E21), '2-6-2'!E21, "XXX"))))</f>
        <v>2.27</v>
      </c>
      <c r="T21" s="130">
        <f>IF(ISNUMBER('2-7-1'!B21), '2-7-1'!B21, IF(ISNUMBER('2-7-1'!C21), '2-7-1'!C21, IF(ISNUMBER('2-7-1'!D21), '2-7-1'!D21, IF(ISNUMBER('2-7-1'!E21), '2-7-1'!E21, IF(ISNUMBER('2-7-1'!F21), '2-7-1'!F21, IF(ISNUMBER('2-7-1'!G21), '2-7-1'!G21, IF(ISNUMBER('2-7-1'!H21), '2-7-1'!H21, "XXX")))))))</f>
        <v>0.58285714285714285</v>
      </c>
      <c r="U21" s="130">
        <f>IF(ISNUMBER('2-7-2'!B21), '2-7-2'!B21, IF(ISNUMBER('2-7-2'!C21), '2-7-2'!C21, IF(ISNUMBER('2-7-2'!D21), '2-7-2'!D21, IF(ISNUMBER('2-7-2'!E21), '2-7-2'!E21, IF(ISNUMBER('2-7-2'!F21), '2-7-2'!F21, IF(ISNUMBER('2-7-2'!G21), '2-7-2'!G21, IF(ISNUMBER('2-7-2'!H21), '2-7-2'!H21, "XXX")))))))</f>
        <v>0.33857142857142858</v>
      </c>
      <c r="V21" s="130">
        <f>IF(ISNUMBER('2-8-1'!B21), '2-8-1'!B21, IF(ISNUMBER('2-8-1'!C21), '2-8-1'!C21, IF(ISNUMBER('2-8-1'!D21), '2-8-1'!D21, IF(ISNUMBER('2-8-1'!E21), '2-8-1'!E21, IF(ISNUMBER('2-8-1'!F21), '2-8-1'!F21, IF(ISNUMBER('2-8-1'!G21), '2-8-1'!G21, IF(ISNUMBER('2-8-1'!H21), '2-8-1'!H21, "XXX")))))))</f>
        <v>0.51</v>
      </c>
      <c r="W21" s="130">
        <f>IF(ISNUMBER('2-8-2'!B21), '2-8-2'!B21, IF(ISNUMBER('2-8-2'!C21), '2-8-2'!C21, IF(ISNUMBER('2-8-2'!D21), '2-8-2'!D21, IF(ISNUMBER('2-8-2'!E21), '2-8-2'!E21, IF(ISNUMBER('2-8-2'!F21), '2-8-2'!F21, IF(ISNUMBER('2-8-2'!G21), '2-8-2'!G21, IF(ISNUMBER('2-8-2'!H21), '2-8-2'!H21, "XXX")))))))</f>
        <v>0.35571428571428576</v>
      </c>
      <c r="X21" s="130">
        <f>'3-1'!C20</f>
        <v>0.873</v>
      </c>
      <c r="Y21" s="130">
        <f>'3-2'!K20</f>
        <v>0.58901679500000004</v>
      </c>
    </row>
    <row r="22" spans="1:25" ht="15.75" customHeight="1" x14ac:dyDescent="0.2">
      <c r="A22" s="118" t="s">
        <v>31</v>
      </c>
      <c r="B22" s="142" t="s">
        <v>31</v>
      </c>
      <c r="C22" s="130">
        <f>IF(ISNUMBER('1-1'!B22),'1-1'!B22, "XXX")</f>
        <v>4.7</v>
      </c>
      <c r="D22" s="130" t="str">
        <f>IF(UCDP!S22, UCDP!S22, "0.0")</f>
        <v>0.0</v>
      </c>
      <c r="E22" s="130">
        <f>IF(ISNUMBER('1-3'!C22), '1-3'!C22, IF(ISNUMBER('1-3'!D22), '1-3'!D22, IF(ISNUMBER('1-3'!E22), '1-3'!E22, IF(ISNUMBER('1-3'!F22), '1-3'!F22, IF(ISNUMBER('1-3'!G22), '1-3'!G22, IF(ISNUMBER('1-3'!H22), '1-3'!H22, IF(ISNUMBER('1-3'!I22), '1-3'!I22, "XXX")))))))</f>
        <v>99.000000000000014</v>
      </c>
      <c r="F22" s="130" t="str">
        <f>IF(ISNUMBER('1-4'!AI22),'1-4'!AI22, IF(ISNUMBER('1-4'!AJ22),'1-4'!AJ22, IF(ISNUMBER('1-4'!AK22),'1-4'!AK22, IF(ISNUMBER('1-4'!AL22),'1-4'!AL22, IF(ISNUMBER('1-4'!AM22),'1-4'!AM22, IF(ISNUMBER('1-4'!AN22),'1-4'!AN22, IF(ISNUMBER('1-4'!AO22), '1-4'!AO22, "XXX")))))))</f>
        <v>XXX</v>
      </c>
      <c r="G22" s="130">
        <f>IF(ISNUMBER('1-5'!B21),'1-5'!B21, "XXX")</f>
        <v>6.6</v>
      </c>
      <c r="H22" s="130">
        <f>IF(ISNUMBER('2-1-1'!B22), '2-1-1'!B22, IF(ISNUMBER('2-1-1'!C22), '2-1-1'!C22, IF(ISNUMBER('2-1-1'!D22), '2-1-1'!D22, IF(ISNUMBER('2-1-1'!E22), '2-1-1'!E22, IF(ISNUMBER('2-1-1'!F22), '2-1-1'!F22, IF(ISNUMBER('2-1-1'!G22), '2-1-1'!G22, IF(ISNUMBER('2-1-1'!H22), '2-1-1'!H22, "XXX")))))))</f>
        <v>0.63571428571428568</v>
      </c>
      <c r="I22" s="130">
        <f>'2-1-2'!B21</f>
        <v>0.26524999999999999</v>
      </c>
      <c r="J22" s="130">
        <f>IF(ISNUMBER('2-2-1'!W22), '2-2-1'!W22, IF(ISNUMBER('2-2-1'!X22), '2-2-1'!X22, IF(ISNUMBER('2-2-1'!Y22), '2-2-1'!Y22, IF(ISNUMBER('2-2-1'!Z22), '2-2-1'!Z22, IF(ISNUMBER('2-2-1'!AA22), '2-2-1'!AA22, IF(ISNUMBER('2-2-1'!AB22), '2-2-1'!AB22, IF(ISNUMBER('2-2-1'!AC22), '2-2-1'!AC22, "XXX")))))))</f>
        <v>1.54156</v>
      </c>
      <c r="K22" s="130">
        <f>IF(ISNUMBER('2-2-2'!B22), '2-2-2'!B22, IF(ISNUMBER('2-2-2'!C22), '2-2-2'!C22, IF(ISNUMBER('2-2-2'!D22), '2-2-2'!D22, IF(ISNUMBER('2-2-2'!E22), '2-2-2'!E22, IF(ISNUMBER('2-2-2'!F22), '2-2-2'!F22, IF(ISNUMBER('2-2-2'!G22), '2-2-2'!G22, IF(ISNUMBER('2-2-2'!H22), '2-2-2'!H22, "XXX")))))))</f>
        <v>0.67</v>
      </c>
      <c r="L22" s="130">
        <f>IF(ISNUMBER('2-3-1'!J22), '2-3-1'!J22, IF(ISNUMBER('2-3-1'!K22), '2-3-1'!K22, IF(ISNUMBER('2-3-1'!L22), '2-3-1'!L22, IF(ISNUMBER('2-3-1'!M22), '2-3-1'!M22, IF(ISNUMBER('2-3-1'!N22), '2-3-1'!N22, IF(ISNUMBER('2-3-1'!O22), '2-3-1'!O22, IF(ISNUMBER('2-3-1'!P22), '2-3-1'!P22, "XXX")))))))</f>
        <v>1.71080506</v>
      </c>
      <c r="M22" s="130">
        <f>'2-3-2'!J22</f>
        <v>12.78499985</v>
      </c>
      <c r="N22" s="130">
        <f>IF(ISNUMBER('2-4-1'!N22),'2-4-1'!N22,IF(ISNUMBER('2-4-1'!S22),'2-4-1'!S22,'2010'!N22))</f>
        <v>2.5449999999999999</v>
      </c>
      <c r="O22" s="130" t="str">
        <f>IF(ISNUMBER('2-4-2'!C22), '2-4-2'!C22, IF(ISNUMBER('2-4-2'!D22), '2-4-2'!D22, "XXX"))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"XXX")</f>
        <v>91.896420000000006</v>
      </c>
      <c r="S22" s="130" t="str">
        <f>IF(ISNUMBER('2-6-2'!B22), '2-6-2'!B22, IF(ISNUMBER('2-6-2'!C22), '2-6-2'!C22, IF(ISNUMBER('2-6-2'!D22), '2-6-2'!D22, IF(ISNUMBER('2-6-2'!E22), '2-6-2'!E22, "XXX"))))</f>
        <v>XXX</v>
      </c>
      <c r="T22" s="130">
        <f>IF(ISNUMBER('2-7-1'!B22), '2-7-1'!B22, IF(ISNUMBER('2-7-1'!C22), '2-7-1'!C22, IF(ISNUMBER('2-7-1'!D22), '2-7-1'!D22, IF(ISNUMBER('2-7-1'!E22), '2-7-1'!E22, IF(ISNUMBER('2-7-1'!F22), '2-7-1'!F22, IF(ISNUMBER('2-7-1'!G22), '2-7-1'!G22, IF(ISNUMBER('2-7-1'!H22), '2-7-1'!H22, "XXX")))))))</f>
        <v>0.63285714285714278</v>
      </c>
      <c r="U22" s="130">
        <f>IF(ISNUMBER('2-7-2'!B22), '2-7-2'!B22, IF(ISNUMBER('2-7-2'!C22), '2-7-2'!C22, IF(ISNUMBER('2-7-2'!D22), '2-7-2'!D22, IF(ISNUMBER('2-7-2'!E22), '2-7-2'!E22, IF(ISNUMBER('2-7-2'!F22), '2-7-2'!F22, IF(ISNUMBER('2-7-2'!G22), '2-7-2'!G22, IF(ISNUMBER('2-7-2'!H22), '2-7-2'!H22, "XXX")))))))</f>
        <v>0.62428571428571433</v>
      </c>
      <c r="V22" s="130">
        <f>IF(ISNUMBER('2-8-1'!B22), '2-8-1'!B22, IF(ISNUMBER('2-8-1'!C22), '2-8-1'!C22, IF(ISNUMBER('2-8-1'!D22), '2-8-1'!D22, IF(ISNUMBER('2-8-1'!E22), '2-8-1'!E22, IF(ISNUMBER('2-8-1'!F22), '2-8-1'!F22, IF(ISNUMBER('2-8-1'!G22), '2-8-1'!G22, IF(ISNUMBER('2-8-1'!H22), '2-8-1'!H22, "XXX")))))))</f>
        <v>0.56714285714285717</v>
      </c>
      <c r="W22" s="130">
        <f>IF(ISNUMBER('2-8-2'!B22), '2-8-2'!B22, IF(ISNUMBER('2-8-2'!C22), '2-8-2'!C22, IF(ISNUMBER('2-8-2'!D22), '2-8-2'!D22, IF(ISNUMBER('2-8-2'!E22), '2-8-2'!E22, IF(ISNUMBER('2-8-2'!F22), '2-8-2'!F22, IF(ISNUMBER('2-8-2'!G22), '2-8-2'!G22, IF(ISNUMBER('2-8-2'!H22), '2-8-2'!H22, "XXX")))))))</f>
        <v>0.60285714285714287</v>
      </c>
      <c r="X22" s="130" t="str">
        <f>'3-1'!C21</f>
        <v>XXX</v>
      </c>
      <c r="Y22" s="130">
        <f>'3-2'!K21</f>
        <v>-0.955391824</v>
      </c>
    </row>
    <row r="23" spans="1:25" ht="15.75" customHeight="1" x14ac:dyDescent="0.2">
      <c r="A23" s="118" t="s">
        <v>32</v>
      </c>
      <c r="B23" s="142" t="s">
        <v>32</v>
      </c>
      <c r="C23" s="130">
        <f>IF(ISNUMBER('1-1'!B23),'1-1'!B23, "XXX")</f>
        <v>5.5</v>
      </c>
      <c r="D23" s="130" t="str">
        <f>IF(UCDP!S23, UCDP!S23, "0.0")</f>
        <v>0.0</v>
      </c>
      <c r="E23" s="130">
        <f>IF(ISNUMBER('1-3'!C23), '1-3'!C23, IF(ISNUMBER('1-3'!D23), '1-3'!D23, IF(ISNUMBER('1-3'!E23), '1-3'!E23, IF(ISNUMBER('1-3'!F23), '1-3'!F23, IF(ISNUMBER('1-3'!G23), '1-3'!G23, IF(ISNUMBER('1-3'!H23), '1-3'!H23, IF(ISNUMBER('1-3'!I23), '1-3'!I23, "XXX")))))))</f>
        <v>62.500000000000007</v>
      </c>
      <c r="F23" s="130">
        <f>IF(ISNUMBER('1-4'!AI23),'1-4'!AI23, IF(ISNUMBER('1-4'!AJ23),'1-4'!AJ23, IF(ISNUMBER('1-4'!AK23),'1-4'!AK23, IF(ISNUMBER('1-4'!AL23),'1-4'!AL23, IF(ISNUMBER('1-4'!AM23),'1-4'!AM23, IF(ISNUMBER('1-4'!AN23),'1-4'!AN23, IF(ISNUMBER('1-4'!AO23), '1-4'!AO23, "XXX")))))))</f>
        <v>2</v>
      </c>
      <c r="G23" s="130">
        <f>IF(ISNUMBER('1-5'!B22),'1-5'!B22, "XXX")</f>
        <v>4.7</v>
      </c>
      <c r="H23" s="130">
        <f>IF(ISNUMBER('2-1-1'!B23), '2-1-1'!B23, IF(ISNUMBER('2-1-1'!C23), '2-1-1'!C23, IF(ISNUMBER('2-1-1'!D23), '2-1-1'!D23, IF(ISNUMBER('2-1-1'!E23), '2-1-1'!E23, IF(ISNUMBER('2-1-1'!F23), '2-1-1'!F23, IF(ISNUMBER('2-1-1'!G23), '2-1-1'!G23, IF(ISNUMBER('2-1-1'!H23), '2-1-1'!H23, "XXX")))))))</f>
        <v>0.4157142857142857</v>
      </c>
      <c r="I23" s="130">
        <f>'2-1-2'!B22</f>
        <v>0.30707000000000001</v>
      </c>
      <c r="J23" s="130">
        <f>IF(ISNUMBER('2-2-1'!W23), '2-2-1'!W23, IF(ISNUMBER('2-2-1'!X23), '2-2-1'!X23, IF(ISNUMBER('2-2-1'!Y23), '2-2-1'!Y23, IF(ISNUMBER('2-2-1'!Z23), '2-2-1'!Z23, IF(ISNUMBER('2-2-1'!AA23), '2-2-1'!AA23, IF(ISNUMBER('2-2-1'!AB23), '2-2-1'!AB23, IF(ISNUMBER('2-2-1'!AC23), '2-2-1'!AC23, "XXX")))))))</f>
        <v>2.5140099999999999</v>
      </c>
      <c r="K23" s="130">
        <f>IF(ISNUMBER('2-2-2'!B23), '2-2-2'!B23, IF(ISNUMBER('2-2-2'!C23), '2-2-2'!C23, IF(ISNUMBER('2-2-2'!D23), '2-2-2'!D23, IF(ISNUMBER('2-2-2'!E23), '2-2-2'!E23, IF(ISNUMBER('2-2-2'!F23), '2-2-2'!F23, IF(ISNUMBER('2-2-2'!G23), '2-2-2'!G23, IF(ISNUMBER('2-2-2'!H23), '2-2-2'!H23, "XXX")))))))</f>
        <v>0.52571428571428569</v>
      </c>
      <c r="L23" s="130">
        <f>IF(ISNUMBER('2-3-1'!J23), '2-3-1'!J23, IF(ISNUMBER('2-3-1'!K23), '2-3-1'!K23, IF(ISNUMBER('2-3-1'!L23), '2-3-1'!L23, IF(ISNUMBER('2-3-1'!M23), '2-3-1'!M23, IF(ISNUMBER('2-3-1'!N23), '2-3-1'!N23, IF(ISNUMBER('2-3-1'!O23), '2-3-1'!O23, IF(ISNUMBER('2-3-1'!P23), '2-3-1'!P23, "XXX")))))))</f>
        <v>3.4342899299999998</v>
      </c>
      <c r="M23" s="130">
        <f>'2-3-2'!J23</f>
        <v>42.592700960000002</v>
      </c>
      <c r="N23" s="130">
        <f>IF(ISNUMBER('2-4-1'!N23),'2-4-1'!N23,IF(ISNUMBER('2-4-1'!S23),'2-4-1'!S23,'2010'!N23))</f>
        <v>14.7</v>
      </c>
      <c r="O23" s="130">
        <f>IF(ISNUMBER('2-4-2'!C23), '2-4-2'!C23, IF(ISNUMBER('2-4-2'!D23), '2-4-2'!D23, "XXX"))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"XXX")</f>
        <v>87.861789999999999</v>
      </c>
      <c r="S23" s="130">
        <f>IF(ISNUMBER('2-6-2'!B23), '2-6-2'!B23, IF(ISNUMBER('2-6-2'!C23), '2-6-2'!C23, IF(ISNUMBER('2-6-2'!D23), '2-6-2'!D23, IF(ISNUMBER('2-6-2'!E23), '2-6-2'!E23, "XXX"))))</f>
        <v>0</v>
      </c>
      <c r="T23" s="130">
        <f>IF(ISNUMBER('2-7-1'!B23), '2-7-1'!B23, IF(ISNUMBER('2-7-1'!C23), '2-7-1'!C23, IF(ISNUMBER('2-7-1'!D23), '2-7-1'!D23, IF(ISNUMBER('2-7-1'!E23), '2-7-1'!E23, IF(ISNUMBER('2-7-1'!F23), '2-7-1'!F23, IF(ISNUMBER('2-7-1'!G23), '2-7-1'!G23, IF(ISNUMBER('2-7-1'!H23), '2-7-1'!H23, "XXX")))))))</f>
        <v>0.49571428571428572</v>
      </c>
      <c r="U23" s="130">
        <f>IF(ISNUMBER('2-7-2'!B23), '2-7-2'!B23, IF(ISNUMBER('2-7-2'!C23), '2-7-2'!C23, IF(ISNUMBER('2-7-2'!D23), '2-7-2'!D23, IF(ISNUMBER('2-7-2'!E23), '2-7-2'!E23, IF(ISNUMBER('2-7-2'!F23), '2-7-2'!F23, IF(ISNUMBER('2-7-2'!G23), '2-7-2'!G23, IF(ISNUMBER('2-7-2'!H23), '2-7-2'!H23, "XXX")))))))</f>
        <v>0.34285714285714292</v>
      </c>
      <c r="V23" s="130">
        <f>IF(ISNUMBER('2-8-1'!B23), '2-8-1'!B23, IF(ISNUMBER('2-8-1'!C23), '2-8-1'!C23, IF(ISNUMBER('2-8-1'!D23), '2-8-1'!D23, IF(ISNUMBER('2-8-1'!E23), '2-8-1'!E23, IF(ISNUMBER('2-8-1'!F23), '2-8-1'!F23, IF(ISNUMBER('2-8-1'!G23), '2-8-1'!G23, IF(ISNUMBER('2-8-1'!H23), '2-8-1'!H23, "XXX")))))))</f>
        <v>0.56285714285714283</v>
      </c>
      <c r="W23" s="130">
        <f>IF(ISNUMBER('2-8-2'!B23), '2-8-2'!B23, IF(ISNUMBER('2-8-2'!C23), '2-8-2'!C23, IF(ISNUMBER('2-8-2'!D23), '2-8-2'!D23, IF(ISNUMBER('2-8-2'!E23), '2-8-2'!E23, IF(ISNUMBER('2-8-2'!F23), '2-8-2'!F23, IF(ISNUMBER('2-8-2'!G23), '2-8-2'!G23, IF(ISNUMBER('2-8-2'!H23), '2-8-2'!H23, "XXX")))))))</f>
        <v>0.41428571428571426</v>
      </c>
      <c r="X23" s="130">
        <f>'3-1'!C22</f>
        <v>0.71799999999999997</v>
      </c>
      <c r="Y23" s="130">
        <f>'3-2'!K22</f>
        <v>0.73766130200000002</v>
      </c>
    </row>
    <row r="24" spans="1:25" ht="15.75" customHeight="1" x14ac:dyDescent="0.2">
      <c r="A24" s="118" t="s">
        <v>33</v>
      </c>
      <c r="B24" s="142" t="s">
        <v>33</v>
      </c>
      <c r="C24" s="130">
        <f>IF(ISNUMBER('1-1'!B24),'1-1'!B24, "XXX")</f>
        <v>7</v>
      </c>
      <c r="D24" s="130" t="str">
        <f>IF(UCDP!S24, UCDP!S24, "0.0")</f>
        <v>0.0</v>
      </c>
      <c r="E24" s="130">
        <f>IF(ISNUMBER('1-3'!C24), '1-3'!C24, IF(ISNUMBER('1-3'!D24), '1-3'!D24, IF(ISNUMBER('1-3'!E24), '1-3'!E24, IF(ISNUMBER('1-3'!F24), '1-3'!F24, IF(ISNUMBER('1-3'!G24), '1-3'!G24, IF(ISNUMBER('1-3'!H24), '1-3'!H24, IF(ISNUMBER('1-3'!I24), '1-3'!I24, "XXX")))))))</f>
        <v>74.000000000000014</v>
      </c>
      <c r="F24" s="130">
        <f>IF(ISNUMBER('1-4'!AI24),'1-4'!AI24, IF(ISNUMBER('1-4'!AJ24),'1-4'!AJ24, IF(ISNUMBER('1-4'!AK24),'1-4'!AK24, IF(ISNUMBER('1-4'!AL24),'1-4'!AL24, IF(ISNUMBER('1-4'!AM24),'1-4'!AM24, IF(ISNUMBER('1-4'!AN24),'1-4'!AN24, IF(ISNUMBER('1-4'!AO24), '1-4'!AO24, "XXX")))))))</f>
        <v>3</v>
      </c>
      <c r="G24" s="130">
        <f>IF(ISNUMBER('1-5'!B23),'1-5'!B23, "XXX")</f>
        <v>6.6</v>
      </c>
      <c r="H24" s="130">
        <f>IF(ISNUMBER('2-1-1'!B24), '2-1-1'!B24, IF(ISNUMBER('2-1-1'!C24), '2-1-1'!C24, IF(ISNUMBER('2-1-1'!D24), '2-1-1'!D24, IF(ISNUMBER('2-1-1'!E24), '2-1-1'!E24, IF(ISNUMBER('2-1-1'!F24), '2-1-1'!F24, IF(ISNUMBER('2-1-1'!G24), '2-1-1'!G24, IF(ISNUMBER('2-1-1'!H24), '2-1-1'!H24, "XXX")))))))</f>
        <v>0.33857142857142858</v>
      </c>
      <c r="I24" s="130">
        <f>'2-1-2'!B23</f>
        <v>1.26E-2</v>
      </c>
      <c r="J24" s="130">
        <f>IF(ISNUMBER('2-2-1'!W24), '2-2-1'!W24, IF(ISNUMBER('2-2-1'!X24), '2-2-1'!X24, IF(ISNUMBER('2-2-1'!Y24), '2-2-1'!Y24, IF(ISNUMBER('2-2-1'!Z24), '2-2-1'!Z24, IF(ISNUMBER('2-2-1'!AA24), '2-2-1'!AA24, IF(ISNUMBER('2-2-1'!AB24), '2-2-1'!AB24, IF(ISNUMBER('2-2-1'!AC24), '2-2-1'!AC24, "XXX")))))))</f>
        <v>3.1187499999999999</v>
      </c>
      <c r="K24" s="130">
        <f>IF(ISNUMBER('2-2-2'!B24), '2-2-2'!B24, IF(ISNUMBER('2-2-2'!C24), '2-2-2'!C24, IF(ISNUMBER('2-2-2'!D24), '2-2-2'!D24, IF(ISNUMBER('2-2-2'!E24), '2-2-2'!E24, IF(ISNUMBER('2-2-2'!F24), '2-2-2'!F24, IF(ISNUMBER('2-2-2'!G24), '2-2-2'!G24, IF(ISNUMBER('2-2-2'!H24), '2-2-2'!H24, "XXX")))))))</f>
        <v>0.45571428571428568</v>
      </c>
      <c r="L24" s="130">
        <f>IF(ISNUMBER('2-3-1'!J24), '2-3-1'!J24, IF(ISNUMBER('2-3-1'!K24), '2-3-1'!K24, IF(ISNUMBER('2-3-1'!L24), '2-3-1'!L24, IF(ISNUMBER('2-3-1'!M24), '2-3-1'!M24, IF(ISNUMBER('2-3-1'!N24), '2-3-1'!N24, IF(ISNUMBER('2-3-1'!O24), '2-3-1'!O24, IF(ISNUMBER('2-3-1'!P24), '2-3-1'!P24, "XXX")))))))</f>
        <v>1.43212783</v>
      </c>
      <c r="M24" s="130">
        <f>'2-3-2'!J24</f>
        <v>27.393472670000001</v>
      </c>
      <c r="N24" s="130">
        <f>IF(ISNUMBER('2-4-1'!N24),'2-4-1'!N24,IF(ISNUMBER('2-4-1'!S24),'2-4-1'!S24,'2010'!N24))</f>
        <v>5.1929999999999996</v>
      </c>
      <c r="O24" s="130" t="str">
        <f>IF(ISNUMBER('2-4-2'!C24), '2-4-2'!C24, IF(ISNUMBER('2-4-2'!D24), '2-4-2'!D24, "XXX"))</f>
        <v>XXX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"XXX")</f>
        <v>11.302210000000001</v>
      </c>
      <c r="S24" s="130">
        <f>IF(ISNUMBER('2-6-2'!B24), '2-6-2'!B24, IF(ISNUMBER('2-6-2'!C24), '2-6-2'!C24, IF(ISNUMBER('2-6-2'!D24), '2-6-2'!D24, IF(ISNUMBER('2-6-2'!E24), '2-6-2'!E24, "XXX"))))</f>
        <v>50.03</v>
      </c>
      <c r="T24" s="130">
        <f>IF(ISNUMBER('2-7-1'!B24), '2-7-1'!B24, IF(ISNUMBER('2-7-1'!C24), '2-7-1'!C24, IF(ISNUMBER('2-7-1'!D24), '2-7-1'!D24, IF(ISNUMBER('2-7-1'!E24), '2-7-1'!E24, IF(ISNUMBER('2-7-1'!F24), '2-7-1'!F24, IF(ISNUMBER('2-7-1'!G24), '2-7-1'!G24, IF(ISNUMBER('2-7-1'!H24), '2-7-1'!H24, "XXX")))))))</f>
        <v>0.6071428571428571</v>
      </c>
      <c r="U24" s="130">
        <f>IF(ISNUMBER('2-7-2'!B24), '2-7-2'!B24, IF(ISNUMBER('2-7-2'!C24), '2-7-2'!C24, IF(ISNUMBER('2-7-2'!D24), '2-7-2'!D24, IF(ISNUMBER('2-7-2'!E24), '2-7-2'!E24, IF(ISNUMBER('2-7-2'!F24), '2-7-2'!F24, IF(ISNUMBER('2-7-2'!G24), '2-7-2'!G24, IF(ISNUMBER('2-7-2'!H24), '2-7-2'!H24, "XXX")))))))</f>
        <v>0.40499999999999997</v>
      </c>
      <c r="V24" s="130">
        <f>IF(ISNUMBER('2-8-1'!B24), '2-8-1'!B24, IF(ISNUMBER('2-8-1'!C24), '2-8-1'!C24, IF(ISNUMBER('2-8-1'!D24), '2-8-1'!D24, IF(ISNUMBER('2-8-1'!E24), '2-8-1'!E24, IF(ISNUMBER('2-8-1'!F24), '2-8-1'!F24, IF(ISNUMBER('2-8-1'!G24), '2-8-1'!G24, IF(ISNUMBER('2-8-1'!H24), '2-8-1'!H24, "XXX")))))))</f>
        <v>0.59714285714285709</v>
      </c>
      <c r="W24" s="130">
        <f>IF(ISNUMBER('2-8-2'!B24), '2-8-2'!B24, IF(ISNUMBER('2-8-2'!C24), '2-8-2'!C24, IF(ISNUMBER('2-8-2'!D24), '2-8-2'!D24, IF(ISNUMBER('2-8-2'!E24), '2-8-2'!E24, IF(ISNUMBER('2-8-2'!F24), '2-8-2'!F24, IF(ISNUMBER('2-8-2'!G24), '2-8-2'!G24, IF(ISNUMBER('2-8-2'!H24), '2-8-2'!H24, "XXX")))))))</f>
        <v>0.52714285714285714</v>
      </c>
      <c r="X24" s="130">
        <f>'3-1'!C23</f>
        <v>0.56399999999999995</v>
      </c>
      <c r="Y24" s="130">
        <f>'3-2'!K23</f>
        <v>-0.22644704600000001</v>
      </c>
    </row>
    <row r="25" spans="1:25" ht="15.75" customHeight="1" x14ac:dyDescent="0.2">
      <c r="A25" s="118" t="s">
        <v>34</v>
      </c>
      <c r="B25" s="142" t="s">
        <v>34</v>
      </c>
      <c r="C25" s="130">
        <f>IF(ISNUMBER('1-1'!B25),'1-1'!B25, "XXX")</f>
        <v>9</v>
      </c>
      <c r="D25" s="130">
        <f>IF(UCDP!S25, UCDP!S25, "0.0")</f>
        <v>0.12409198266006091</v>
      </c>
      <c r="E25" s="130">
        <f>IF(ISNUMBER('1-3'!C25), '1-3'!C25, IF(ISNUMBER('1-3'!D25), '1-3'!D25, IF(ISNUMBER('1-3'!E25), '1-3'!E25, IF(ISNUMBER('1-3'!F25), '1-3'!F25, IF(ISNUMBER('1-3'!G25), '1-3'!G25, IF(ISNUMBER('1-3'!H25), '1-3'!H25, IF(ISNUMBER('1-3'!I25), '1-3'!I25, "XXX")))))))</f>
        <v>64.333333333333343</v>
      </c>
      <c r="F25" s="130">
        <f>IF(ISNUMBER('1-4'!AI25),'1-4'!AI25, IF(ISNUMBER('1-4'!AJ25),'1-4'!AJ25, IF(ISNUMBER('1-4'!AK25),'1-4'!AK25, IF(ISNUMBER('1-4'!AL25),'1-4'!AL25, IF(ISNUMBER('1-4'!AM25),'1-4'!AM25, IF(ISNUMBER('1-4'!AN25),'1-4'!AN25, IF(ISNUMBER('1-4'!AO25), '1-4'!AO25, "XXX")))))))</f>
        <v>4</v>
      </c>
      <c r="G25" s="130">
        <f>IF(ISNUMBER('1-5'!B24),'1-5'!B24, "XXX")</f>
        <v>7.5</v>
      </c>
      <c r="H25" s="130">
        <f>IF(ISNUMBER('2-1-1'!B25), '2-1-1'!B25, IF(ISNUMBER('2-1-1'!C25), '2-1-1'!C25, IF(ISNUMBER('2-1-1'!D25), '2-1-1'!D25, IF(ISNUMBER('2-1-1'!E25), '2-1-1'!E25, IF(ISNUMBER('2-1-1'!F25), '2-1-1'!F25, IF(ISNUMBER('2-1-1'!G25), '2-1-1'!G25, IF(ISNUMBER('2-1-1'!H25), '2-1-1'!H25, "XXX")))))))</f>
        <v>0.27142857142857141</v>
      </c>
      <c r="I25" s="130">
        <f>'2-1-2'!B24</f>
        <v>6.2399999999999999E-3</v>
      </c>
      <c r="J25" s="140">
        <f>'2-2-1'!V25</f>
        <v>3.07524</v>
      </c>
      <c r="K25" s="130">
        <f>IF(ISNUMBER('2-2-2'!B25), '2-2-2'!B25, IF(ISNUMBER('2-2-2'!C25), '2-2-2'!C25, IF(ISNUMBER('2-2-2'!D25), '2-2-2'!D25, IF(ISNUMBER('2-2-2'!E25), '2-2-2'!E25, IF(ISNUMBER('2-2-2'!F25), '2-2-2'!F25, IF(ISNUMBER('2-2-2'!G25), '2-2-2'!G25, IF(ISNUMBER('2-2-2'!H25), '2-2-2'!H25, "XXX")))))))</f>
        <v>0.3671428571428571</v>
      </c>
      <c r="L25" s="130">
        <f>IF(ISNUMBER('2-3-1'!J25), '2-3-1'!J25, IF(ISNUMBER('2-3-1'!K25), '2-3-1'!K25, IF(ISNUMBER('2-3-1'!L25), '2-3-1'!L25, IF(ISNUMBER('2-3-1'!M25), '2-3-1'!M25, IF(ISNUMBER('2-3-1'!N25), '2-3-1'!N25, IF(ISNUMBER('2-3-1'!O25), '2-3-1'!O25, IF(ISNUMBER('2-3-1'!P25), '2-3-1'!P25, "XXX")))))))</f>
        <v>2.4638352399999999</v>
      </c>
      <c r="M25" s="130">
        <f>'2-3-2'!J25</f>
        <v>35.707035060000003</v>
      </c>
      <c r="N25" s="130">
        <f>IF(ISNUMBER('2-4-1'!N25),'2-4-1'!N25,IF(ISNUMBER('2-4-1'!S25),'2-4-1'!S25,'2010'!N25))</f>
        <v>4.2299999999999995</v>
      </c>
      <c r="O25" s="130" t="str">
        <f>IF(ISNUMBER('2-4-2'!C25), '2-4-2'!C25, IF(ISNUMBER('2-4-2'!D25), '2-4-2'!D25, "XXX"))</f>
        <v>XXX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"XXX")</f>
        <v>13.249180000000001</v>
      </c>
      <c r="S25" s="130">
        <f>IF(ISNUMBER('2-6-2'!B25), '2-6-2'!B25, IF(ISNUMBER('2-6-2'!C25), '2-6-2'!C25, IF(ISNUMBER('2-6-2'!D25), '2-6-2'!D25, IF(ISNUMBER('2-6-2'!E25), '2-6-2'!E25, "XXX"))))</f>
        <v>73.67</v>
      </c>
      <c r="T25" s="130">
        <f>IF(ISNUMBER('2-7-1'!B25), '2-7-1'!B25, IF(ISNUMBER('2-7-1'!C25), '2-7-1'!C25, IF(ISNUMBER('2-7-1'!D25), '2-7-1'!D25, IF(ISNUMBER('2-7-1'!E25), '2-7-1'!E25, IF(ISNUMBER('2-7-1'!F25), '2-7-1'!F25, IF(ISNUMBER('2-7-1'!G25), '2-7-1'!G25, IF(ISNUMBER('2-7-1'!H25), '2-7-1'!H25, "XXX")))))))</f>
        <v>0.40714285714285714</v>
      </c>
      <c r="U25" s="130">
        <f>IF(ISNUMBER('2-7-2'!B25), '2-7-2'!B25, IF(ISNUMBER('2-7-2'!C25), '2-7-2'!C25, IF(ISNUMBER('2-7-2'!D25), '2-7-2'!D25, IF(ISNUMBER('2-7-2'!E25), '2-7-2'!E25, IF(ISNUMBER('2-7-2'!F25), '2-7-2'!F25, IF(ISNUMBER('2-7-2'!G25), '2-7-2'!G25, IF(ISNUMBER('2-7-2'!H25), '2-7-2'!H25, "XXX")))))))</f>
        <v>0.32142857142857145</v>
      </c>
      <c r="V25" s="130">
        <f>IF(ISNUMBER('2-8-1'!B25), '2-8-1'!B25, IF(ISNUMBER('2-8-1'!C25), '2-8-1'!C25, IF(ISNUMBER('2-8-1'!D25), '2-8-1'!D25, IF(ISNUMBER('2-8-1'!E25), '2-8-1'!E25, IF(ISNUMBER('2-8-1'!F25), '2-8-1'!F25, IF(ISNUMBER('2-8-1'!G25), '2-8-1'!G25, IF(ISNUMBER('2-8-1'!H25), '2-8-1'!H25, "XXX")))))))</f>
        <v>0.47142857142857142</v>
      </c>
      <c r="W25" s="130">
        <f>IF(ISNUMBER('2-8-2'!B25), '2-8-2'!B25, IF(ISNUMBER('2-8-2'!C25), '2-8-2'!C25, IF(ISNUMBER('2-8-2'!D25), '2-8-2'!D25, IF(ISNUMBER('2-8-2'!E25), '2-8-2'!E25, IF(ISNUMBER('2-8-2'!F25), '2-8-2'!F25, IF(ISNUMBER('2-8-2'!G25), '2-8-2'!G25, IF(ISNUMBER('2-8-2'!H25), '2-8-2'!H25, "XXX")))))))</f>
        <v>0.44285714285714289</v>
      </c>
      <c r="X25" s="130">
        <f>'3-1'!C24</f>
        <v>0.40799999999999997</v>
      </c>
      <c r="Y25" s="130">
        <f>'3-2'!K24</f>
        <v>-0.61968219300000005</v>
      </c>
    </row>
    <row r="26" spans="1:25" ht="15.75" customHeight="1" x14ac:dyDescent="0.2">
      <c r="A26" s="118" t="s">
        <v>35</v>
      </c>
      <c r="B26" s="142" t="s">
        <v>35</v>
      </c>
      <c r="C26" s="130">
        <f>IF(ISNUMBER('1-1'!B26),'1-1'!B26, "XXX")</f>
        <v>6.4</v>
      </c>
      <c r="D26" s="130" t="str">
        <f>IF(UCDP!S26, UCDP!S26, "0.0")</f>
        <v>0.0</v>
      </c>
      <c r="E26" s="130">
        <f>IF(ISNUMBER('1-3'!C26), '1-3'!C26, IF(ISNUMBER('1-3'!D26), '1-3'!D26, IF(ISNUMBER('1-3'!E26), '1-3'!E26, IF(ISNUMBER('1-3'!F26), '1-3'!F26, IF(ISNUMBER('1-3'!G26), '1-3'!G26, IF(ISNUMBER('1-3'!H26), '1-3'!H26, IF(ISNUMBER('1-3'!I26), '1-3'!I26, "XXX")))))))</f>
        <v>67.166666666666671</v>
      </c>
      <c r="F26" s="130">
        <f>IF(ISNUMBER('1-4'!AI26),'1-4'!AI26, IF(ISNUMBER('1-4'!AJ26),'1-4'!AJ26, IF(ISNUMBER('1-4'!AK26),'1-4'!AK26, IF(ISNUMBER('1-4'!AL26),'1-4'!AL26, IF(ISNUMBER('1-4'!AM26),'1-4'!AM26, IF(ISNUMBER('1-4'!AN26),'1-4'!AN26, IF(ISNUMBER('1-4'!AO26), '1-4'!AO26, "XXX")))))))</f>
        <v>3</v>
      </c>
      <c r="G26" s="130">
        <f>IF(ISNUMBER('1-5'!B25),'1-5'!B25, "XXX")</f>
        <v>7.1</v>
      </c>
      <c r="H26" s="130">
        <f>IF(ISNUMBER('2-1-1'!B26), '2-1-1'!B26, IF(ISNUMBER('2-1-1'!C26), '2-1-1'!C26, IF(ISNUMBER('2-1-1'!D26), '2-1-1'!D26, IF(ISNUMBER('2-1-1'!E26), '2-1-1'!E26, IF(ISNUMBER('2-1-1'!F26), '2-1-1'!F26, IF(ISNUMBER('2-1-1'!G26), '2-1-1'!G26, IF(ISNUMBER('2-1-1'!H26), '2-1-1'!H26, "XXX")))))))</f>
        <v>0.38285714285714284</v>
      </c>
      <c r="I26" s="130">
        <f>'2-1-2'!B25</f>
        <v>2.0320000000000001E-2</v>
      </c>
      <c r="J26" s="130">
        <f>IF(ISNUMBER('2-2-1'!W26), '2-2-1'!W26, IF(ISNUMBER('2-2-1'!X26), '2-2-1'!X26, IF(ISNUMBER('2-2-1'!Y26), '2-2-1'!Y26, IF(ISNUMBER('2-2-1'!Z26), '2-2-1'!Z26, IF(ISNUMBER('2-2-1'!AA26), '2-2-1'!AA26, IF(ISNUMBER('2-2-1'!AB26), '2-2-1'!AB26, IF(ISNUMBER('2-2-1'!AC26), '2-2-1'!AC26, "XXX")))))))</f>
        <v>1.5336099999999999</v>
      </c>
      <c r="K26" s="130">
        <f>IF(ISNUMBER('2-2-2'!B26), '2-2-2'!B26, IF(ISNUMBER('2-2-2'!C26), '2-2-2'!C26, IF(ISNUMBER('2-2-2'!D26), '2-2-2'!D26, IF(ISNUMBER('2-2-2'!E26), '2-2-2'!E26, IF(ISNUMBER('2-2-2'!F26), '2-2-2'!F26, IF(ISNUMBER('2-2-2'!G26), '2-2-2'!G26, IF(ISNUMBER('2-2-2'!H26), '2-2-2'!H26, "XXX")))))))</f>
        <v>0.37142857142857144</v>
      </c>
      <c r="L26" s="130">
        <f>IF(ISNUMBER('2-3-1'!J26), '2-3-1'!J26, IF(ISNUMBER('2-3-1'!K26), '2-3-1'!K26, IF(ISNUMBER('2-3-1'!L26), '2-3-1'!L26, IF(ISNUMBER('2-3-1'!M26), '2-3-1'!M26, IF(ISNUMBER('2-3-1'!N26), '2-3-1'!N26, IF(ISNUMBER('2-3-1'!O26), '2-3-1'!O26, IF(ISNUMBER('2-3-1'!P26), '2-3-1'!P26, "XXX")))))))</f>
        <v>0.97199391999999996</v>
      </c>
      <c r="M26" s="130">
        <f>'2-3-2'!J26</f>
        <v>48.683559420000002</v>
      </c>
      <c r="N26" s="130">
        <f>IF(ISNUMBER('2-4-1'!N26),'2-4-1'!N26,IF(ISNUMBER('2-4-1'!S26),'2-4-1'!S26,'2010'!N26))</f>
        <v>0.57279000000000002</v>
      </c>
      <c r="O26" s="130" t="str">
        <f>IF(ISNUMBER('2-4-2'!C26), '2-4-2'!C26, IF(ISNUMBER('2-4-2'!D26), '2-4-2'!D26, "XXX"))</f>
        <v>XXX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"XXX")</f>
        <v>39.416890000000002</v>
      </c>
      <c r="S26" s="130">
        <f>IF(ISNUMBER('2-6-2'!B26), '2-6-2'!B26, IF(ISNUMBER('2-6-2'!C26), '2-6-2'!C26, IF(ISNUMBER('2-6-2'!D26), '2-6-2'!D26, IF(ISNUMBER('2-6-2'!E26), '2-6-2'!E26, "XXX"))))</f>
        <v>35.909999999999997</v>
      </c>
      <c r="T26" s="130" t="str">
        <f>IF(ISNUMBER('2-7-1'!B26), '2-7-1'!B26, IF(ISNUMBER('2-7-1'!C26), '2-7-1'!C26, IF(ISNUMBER('2-7-1'!D26), '2-7-1'!D26, IF(ISNUMBER('2-7-1'!E26), '2-7-1'!E26, IF(ISNUMBER('2-7-1'!F26), '2-7-1'!F26, IF(ISNUMBER('2-7-1'!G26), '2-7-1'!G26, IF(ISNUMBER('2-7-1'!H26), '2-7-1'!H26, "XXX")))))))</f>
        <v>XXX</v>
      </c>
      <c r="U26" s="130">
        <f>IF(ISNUMBER('2-7-2'!B26), '2-7-2'!B26, IF(ISNUMBER('2-7-2'!C26), '2-7-2'!C26, IF(ISNUMBER('2-7-2'!D26), '2-7-2'!D26, IF(ISNUMBER('2-7-2'!E26), '2-7-2'!E26, IF(ISNUMBER('2-7-2'!F26), '2-7-2'!F26, IF(ISNUMBER('2-7-2'!G26), '2-7-2'!G26, IF(ISNUMBER('2-7-2'!H26), '2-7-2'!H26, "XXX")))))))</f>
        <v>0.38499999999999995</v>
      </c>
      <c r="V26" s="130">
        <f>IF(ISNUMBER('2-8-1'!B26), '2-8-1'!B26, IF(ISNUMBER('2-8-1'!C26), '2-8-1'!C26, IF(ISNUMBER('2-8-1'!D26), '2-8-1'!D26, IF(ISNUMBER('2-8-1'!E26), '2-8-1'!E26, IF(ISNUMBER('2-8-1'!F26), '2-8-1'!F26, IF(ISNUMBER('2-8-1'!G26), '2-8-1'!G26, IF(ISNUMBER('2-8-1'!H26), '2-8-1'!H26, "XXX")))))))</f>
        <v>0.57285714285714284</v>
      </c>
      <c r="W26" s="130">
        <f>IF(ISNUMBER('2-8-2'!B26), '2-8-2'!B26, IF(ISNUMBER('2-8-2'!C26), '2-8-2'!C26, IF(ISNUMBER('2-8-2'!D26), '2-8-2'!D26, IF(ISNUMBER('2-8-2'!E26), '2-8-2'!E26, IF(ISNUMBER('2-8-2'!F26), '2-8-2'!F26, IF(ISNUMBER('2-8-2'!G26), '2-8-2'!G26, IF(ISNUMBER('2-8-2'!H26), '2-8-2'!H26, "XXX")))))))</f>
        <v>0.48</v>
      </c>
      <c r="X26" s="130">
        <f>'3-1'!C25</f>
        <v>0.31900000000000001</v>
      </c>
      <c r="Y26" s="130">
        <f>'3-2'!K25</f>
        <v>-0.82637011999999999</v>
      </c>
    </row>
    <row r="27" spans="1:25" ht="15.75" customHeight="1" x14ac:dyDescent="0.2">
      <c r="A27" s="118" t="s">
        <v>36</v>
      </c>
      <c r="B27" s="142" t="s">
        <v>36</v>
      </c>
      <c r="C27" s="130">
        <f>IF(ISNUMBER('1-1'!B27),'1-1'!B27, "XXX")</f>
        <v>7</v>
      </c>
      <c r="D27" s="130" t="str">
        <f>IF(UCDP!S27, UCDP!S27, "0.0")</f>
        <v>0.0</v>
      </c>
      <c r="E27" s="130">
        <f>IF(ISNUMBER('1-3'!C27), '1-3'!C27, IF(ISNUMBER('1-3'!D27), '1-3'!D27, IF(ISNUMBER('1-3'!E27), '1-3'!E27, IF(ISNUMBER('1-3'!F27), '1-3'!F27, IF(ISNUMBER('1-3'!G27), '1-3'!G27, IF(ISNUMBER('1-3'!H27), '1-3'!H27, IF(ISNUMBER('1-3'!I27), '1-3'!I27, "XXX")))))))</f>
        <v>73.166666666666671</v>
      </c>
      <c r="F27" s="130">
        <f>IF(ISNUMBER('1-4'!AI27),'1-4'!AI27, IF(ISNUMBER('1-4'!AJ27),'1-4'!AJ27, IF(ISNUMBER('1-4'!AK27),'1-4'!AK27, IF(ISNUMBER('1-4'!AL27),'1-4'!AL27, IF(ISNUMBER('1-4'!AM27),'1-4'!AM27, IF(ISNUMBER('1-4'!AN27),'1-4'!AN27, IF(ISNUMBER('1-4'!AO27), '1-4'!AO27, "XXX")))))))</f>
        <v>3</v>
      </c>
      <c r="G27" s="130">
        <f>IF(ISNUMBER('1-5'!B26),'1-5'!B26, "XXX")</f>
        <v>7.2</v>
      </c>
      <c r="H27" s="130">
        <f>IF(ISNUMBER('2-1-1'!B27), '2-1-1'!B27, IF(ISNUMBER('2-1-1'!C27), '2-1-1'!C27, IF(ISNUMBER('2-1-1'!D27), '2-1-1'!D27, IF(ISNUMBER('2-1-1'!E27), '2-1-1'!E27, IF(ISNUMBER('2-1-1'!F27), '2-1-1'!F27, IF(ISNUMBER('2-1-1'!G27), '2-1-1'!G27, IF(ISNUMBER('2-1-1'!H27), '2-1-1'!H27, "XXX")))))))</f>
        <v>0.29428571428571426</v>
      </c>
      <c r="I27" s="130">
        <f>'2-1-2'!B26</f>
        <v>6.3500000000000001E-2</v>
      </c>
      <c r="J27" s="130">
        <f>IF(ISNUMBER('2-2-1'!W27), '2-2-1'!W27, IF(ISNUMBER('2-2-1'!X27), '2-2-1'!X27, IF(ISNUMBER('2-2-1'!Y27), '2-2-1'!Y27, IF(ISNUMBER('2-2-1'!Z27), '2-2-1'!Z27, IF(ISNUMBER('2-2-1'!AA27), '2-2-1'!AA27, IF(ISNUMBER('2-2-1'!AB27), '2-2-1'!AB27, IF(ISNUMBER('2-2-1'!AC27), '2-2-1'!AC27, "XXX")))))))</f>
        <v>2.4536500000000001</v>
      </c>
      <c r="K27" s="130">
        <f>IF(ISNUMBER('2-2-2'!B27), '2-2-2'!B27, IF(ISNUMBER('2-2-2'!C27), '2-2-2'!C27, IF(ISNUMBER('2-2-2'!D27), '2-2-2'!D27, IF(ISNUMBER('2-2-2'!E27), '2-2-2'!E27, IF(ISNUMBER('2-2-2'!F27), '2-2-2'!F27, IF(ISNUMBER('2-2-2'!G27), '2-2-2'!G27, IF(ISNUMBER('2-2-2'!H27), '2-2-2'!H27, "XXX")))))))</f>
        <v>0.42857142857142855</v>
      </c>
      <c r="L27" s="130">
        <f>IF(ISNUMBER('2-3-1'!J27), '2-3-1'!J27, IF(ISNUMBER('2-3-1'!K27), '2-3-1'!K27, IF(ISNUMBER('2-3-1'!L27), '2-3-1'!L27, IF(ISNUMBER('2-3-1'!M27), '2-3-1'!M27, IF(ISNUMBER('2-3-1'!N27), '2-3-1'!N27, IF(ISNUMBER('2-3-1'!O27), '2-3-1'!O27, IF(ISNUMBER('2-3-1'!P27), '2-3-1'!P27, "XXX")))))))</f>
        <v>0.60788518000000002</v>
      </c>
      <c r="M27" s="130">
        <f>'2-3-2'!J27</f>
        <v>75.057998659999996</v>
      </c>
      <c r="N27" s="130">
        <f>IF(ISNUMBER('2-4-1'!N27),'2-4-1'!N27,IF(ISNUMBER('2-4-1'!S27),'2-4-1'!S27,'2010'!N27))</f>
        <v>1.9160000000000001</v>
      </c>
      <c r="O27" s="130" t="str">
        <f>IF(ISNUMBER('2-4-2'!C27), '2-4-2'!C27, IF(ISNUMBER('2-4-2'!D27), '2-4-2'!D27, "XXX"))</f>
        <v>XXX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"XXX")</f>
        <v>21.81795</v>
      </c>
      <c r="S27" s="130">
        <f>IF(ISNUMBER('2-6-2'!B27), '2-6-2'!B27, IF(ISNUMBER('2-6-2'!C27), '2-6-2'!C27, IF(ISNUMBER('2-6-2'!D27), '2-6-2'!D27, IF(ISNUMBER('2-6-2'!E27), '2-6-2'!E27, "XXX"))))</f>
        <v>29.17</v>
      </c>
      <c r="T27" s="130">
        <f>IF(ISNUMBER('2-7-1'!B27), '2-7-1'!B27, IF(ISNUMBER('2-7-1'!C27), '2-7-1'!C27, IF(ISNUMBER('2-7-1'!D27), '2-7-1'!D27, IF(ISNUMBER('2-7-1'!E27), '2-7-1'!E27, IF(ISNUMBER('2-7-1'!F27), '2-7-1'!F27, IF(ISNUMBER('2-7-1'!G27), '2-7-1'!G27, IF(ISNUMBER('2-7-1'!H27), '2-7-1'!H27, "XXX")))))))</f>
        <v>0.52428571428571424</v>
      </c>
      <c r="U27" s="130">
        <f>IF(ISNUMBER('2-7-2'!B27), '2-7-2'!B27, IF(ISNUMBER('2-7-2'!C27), '2-7-2'!C27, IF(ISNUMBER('2-7-2'!D27), '2-7-2'!D27, IF(ISNUMBER('2-7-2'!E27), '2-7-2'!E27, IF(ISNUMBER('2-7-2'!F27), '2-7-2'!F27, IF(ISNUMBER('2-7-2'!G27), '2-7-2'!G27, IF(ISNUMBER('2-7-2'!H27), '2-7-2'!H27, "XXX")))))))</f>
        <v>0.28428571428571431</v>
      </c>
      <c r="V27" s="130">
        <f>IF(ISNUMBER('2-8-1'!B27), '2-8-1'!B27, IF(ISNUMBER('2-8-1'!C27), '2-8-1'!C27, IF(ISNUMBER('2-8-1'!D27), '2-8-1'!D27, IF(ISNUMBER('2-8-1'!E27), '2-8-1'!E27, IF(ISNUMBER('2-8-1'!F27), '2-8-1'!F27, IF(ISNUMBER('2-8-1'!G27), '2-8-1'!G27, IF(ISNUMBER('2-8-1'!H27), '2-8-1'!H27, "XXX")))))))</f>
        <v>0.55142857142857138</v>
      </c>
      <c r="W27" s="130">
        <f>IF(ISNUMBER('2-8-2'!B27), '2-8-2'!B27, IF(ISNUMBER('2-8-2'!C27), '2-8-2'!C27, IF(ISNUMBER('2-8-2'!D27), '2-8-2'!D27, IF(ISNUMBER('2-8-2'!E27), '2-8-2'!E27, IF(ISNUMBER('2-8-2'!F27), '2-8-2'!F27, IF(ISNUMBER('2-8-2'!G27), '2-8-2'!G27, IF(ISNUMBER('2-8-2'!H27), '2-8-2'!H27, "XXX")))))))</f>
        <v>0.40285714285714286</v>
      </c>
      <c r="X27" s="130">
        <f>'3-1'!C26</f>
        <v>0.33100000000000002</v>
      </c>
      <c r="Y27" s="130">
        <f>'3-2'!K26</f>
        <v>-0.94382697299999996</v>
      </c>
    </row>
    <row r="28" spans="1:25" ht="15.75" customHeight="1" x14ac:dyDescent="0.2">
      <c r="A28" s="118" t="s">
        <v>37</v>
      </c>
      <c r="B28" s="142" t="s">
        <v>37</v>
      </c>
      <c r="C28" s="130">
        <f>IF(ISNUMBER('1-1'!B28),'1-1'!B28, "XXX")</f>
        <v>1.5</v>
      </c>
      <c r="D28" s="130" t="str">
        <f>IF(UCDP!S28, UCDP!S28, "0.0")</f>
        <v>0.0</v>
      </c>
      <c r="E28" s="130">
        <f>IF(ISNUMBER('1-3'!C28), '1-3'!C28, IF(ISNUMBER('1-3'!D28), '1-3'!D28, IF(ISNUMBER('1-3'!E28), '1-3'!E28, IF(ISNUMBER('1-3'!F28), '1-3'!F28, IF(ISNUMBER('1-3'!G28), '1-3'!G28, IF(ISNUMBER('1-3'!H28), '1-3'!H28, IF(ISNUMBER('1-3'!I28), '1-3'!I28, "XXX")))))))</f>
        <v>92</v>
      </c>
      <c r="F28" s="130">
        <f>IF(ISNUMBER('1-4'!AI28),'1-4'!AI28, IF(ISNUMBER('1-4'!AJ28),'1-4'!AJ28, IF(ISNUMBER('1-4'!AK28),'1-4'!AK28, IF(ISNUMBER('1-4'!AL28),'1-4'!AL28, IF(ISNUMBER('1-4'!AM28),'1-4'!AM28, IF(ISNUMBER('1-4'!AN28),'1-4'!AN28, IF(ISNUMBER('1-4'!AO28), '1-4'!AO28, "XXX")))))))</f>
        <v>2</v>
      </c>
      <c r="G28" s="130">
        <f>IF(ISNUMBER('1-5'!B27),'1-5'!B27, "XXX")</f>
        <v>2</v>
      </c>
      <c r="H28" s="130">
        <f>IF(ISNUMBER('2-1-1'!B28), '2-1-1'!B28, IF(ISNUMBER('2-1-1'!C28), '2-1-1'!C28, IF(ISNUMBER('2-1-1'!D28), '2-1-1'!D28, IF(ISNUMBER('2-1-1'!E28), '2-1-1'!E28, IF(ISNUMBER('2-1-1'!F28), '2-1-1'!F28, IF(ISNUMBER('2-1-1'!G28), '2-1-1'!G28, IF(ISNUMBER('2-1-1'!H28), '2-1-1'!H28, "XXX")))))))</f>
        <v>0.86428571428571421</v>
      </c>
      <c r="I28" s="130">
        <f>'2-1-2'!B27</f>
        <v>0.69657000000000002</v>
      </c>
      <c r="J28" s="130" t="str">
        <f>IF(ISNUMBER('2-2-1'!W28), '2-2-1'!W28, IF(ISNUMBER('2-2-1'!X28), '2-2-1'!X28, IF(ISNUMBER('2-2-1'!Y28), '2-2-1'!Y28, IF(ISNUMBER('2-2-1'!Z28), '2-2-1'!Z28, IF(ISNUMBER('2-2-1'!AA28), '2-2-1'!AA28, IF(ISNUMBER('2-2-1'!AB28), '2-2-1'!AB28, IF(ISNUMBER('2-2-1'!AC28), '2-2-1'!AC28, "XXX")))))))</f>
        <v>XXX</v>
      </c>
      <c r="K28" s="130">
        <f>IF(ISNUMBER('2-2-2'!B28), '2-2-2'!B28, IF(ISNUMBER('2-2-2'!C28), '2-2-2'!C28, IF(ISNUMBER('2-2-2'!D28), '2-2-2'!D28, IF(ISNUMBER('2-2-2'!E28), '2-2-2'!E28, IF(ISNUMBER('2-2-2'!F28), '2-2-2'!F28, IF(ISNUMBER('2-2-2'!G28), '2-2-2'!G28, IF(ISNUMBER('2-2-2'!H28), '2-2-2'!H28, "XXX")))))))</f>
        <v>0.79285714285714282</v>
      </c>
      <c r="L28" s="130">
        <f>IF(ISNUMBER('2-3-1'!J28), '2-3-1'!J28, IF(ISNUMBER('2-3-1'!K28), '2-3-1'!K28, IF(ISNUMBER('2-3-1'!L28), '2-3-1'!L28, IF(ISNUMBER('2-3-1'!M28), '2-3-1'!M28, IF(ISNUMBER('2-3-1'!N28), '2-3-1'!N28, IF(ISNUMBER('2-3-1'!O28), '2-3-1'!O28, IF(ISNUMBER('2-3-1'!P28), '2-3-1'!P28, "XXX")))))))</f>
        <v>6.5727105100000003</v>
      </c>
      <c r="M28" s="130">
        <f>'2-3-2'!J28</f>
        <v>15.59513855</v>
      </c>
      <c r="N28" s="130">
        <f>IF(ISNUMBER('2-4-1'!N28),'2-4-1'!N28,IF(ISNUMBER('2-4-1'!S28),'2-4-1'!S28,'2010'!N28))</f>
        <v>16.138000000000002</v>
      </c>
      <c r="O28" s="130">
        <f>IF(ISNUMBER('2-4-2'!C28), '2-4-2'!C28, IF(ISNUMBER('2-4-2'!D28), '2-4-2'!D28, "XXX"))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"XXX")</f>
        <v>84.565560000000005</v>
      </c>
      <c r="S28" s="130">
        <f>IF(ISNUMBER('2-6-2'!B28), '2-6-2'!B28, IF(ISNUMBER('2-6-2'!C28), '2-6-2'!C28, IF(ISNUMBER('2-6-2'!D28), '2-6-2'!D28, IF(ISNUMBER('2-6-2'!E28), '2-6-2'!E28, "XXX"))))</f>
        <v>0</v>
      </c>
      <c r="T28" s="130">
        <f>IF(ISNUMBER('2-7-1'!B28), '2-7-1'!B28, IF(ISNUMBER('2-7-1'!C28), '2-7-1'!C28, IF(ISNUMBER('2-7-1'!D28), '2-7-1'!D28, IF(ISNUMBER('2-7-1'!E28), '2-7-1'!E28, IF(ISNUMBER('2-7-1'!F28), '2-7-1'!F28, IF(ISNUMBER('2-7-1'!G28), '2-7-1'!G28, IF(ISNUMBER('2-7-1'!H28), '2-7-1'!H28, "XXX")))))))</f>
        <v>0.84857142857142864</v>
      </c>
      <c r="U28" s="130">
        <f>IF(ISNUMBER('2-7-2'!B28), '2-7-2'!B28, IF(ISNUMBER('2-7-2'!C28), '2-7-2'!C28, IF(ISNUMBER('2-7-2'!D28), '2-7-2'!D28, IF(ISNUMBER('2-7-2'!E28), '2-7-2'!E28, IF(ISNUMBER('2-7-2'!F28), '2-7-2'!F28, IF(ISNUMBER('2-7-2'!G28), '2-7-2'!G28, IF(ISNUMBER('2-7-2'!H28), '2-7-2'!H28, "XXX")))))))</f>
        <v>0.67142857142857149</v>
      </c>
      <c r="V28" s="130">
        <f>IF(ISNUMBER('2-8-1'!B28), '2-8-1'!B28, IF(ISNUMBER('2-8-1'!C28), '2-8-1'!C28, IF(ISNUMBER('2-8-1'!D28), '2-8-1'!D28, IF(ISNUMBER('2-8-1'!E28), '2-8-1'!E28, IF(ISNUMBER('2-8-1'!F28), '2-8-1'!F28, IF(ISNUMBER('2-8-1'!G28), '2-8-1'!G28, IF(ISNUMBER('2-8-1'!H28), '2-8-1'!H28, "XXX")))))))</f>
        <v>0.75</v>
      </c>
      <c r="W28" s="130">
        <f>IF(ISNUMBER('2-8-2'!B28), '2-8-2'!B28, IF(ISNUMBER('2-8-2'!C28), '2-8-2'!C28, IF(ISNUMBER('2-8-2'!D28), '2-8-2'!D28, IF(ISNUMBER('2-8-2'!E28), '2-8-2'!E28, IF(ISNUMBER('2-8-2'!F28), '2-8-2'!F28, IF(ISNUMBER('2-8-2'!G28), '2-8-2'!G28, IF(ISNUMBER('2-8-2'!H28), '2-8-2'!H28, "XXX")))))))</f>
        <v>0.6428571428571429</v>
      </c>
      <c r="X28" s="130">
        <f>'3-1'!C27</f>
        <v>0.83399999999999996</v>
      </c>
      <c r="Y28" s="130">
        <f>'3-2'!K27</f>
        <v>1.407875896</v>
      </c>
    </row>
    <row r="29" spans="1:25" ht="15.75" customHeight="1" x14ac:dyDescent="0.2">
      <c r="A29" s="118" t="s">
        <v>38</v>
      </c>
      <c r="B29" s="142" t="s">
        <v>38</v>
      </c>
      <c r="C29" s="130">
        <f>IF(ISNUMBER('1-1'!B29),'1-1'!B29, "XXX")</f>
        <v>9</v>
      </c>
      <c r="D29" s="130">
        <f>IF(UCDP!S29, UCDP!S29, "0.0")</f>
        <v>2.7557731878265278E-2</v>
      </c>
      <c r="E29" s="130" t="str">
        <f>IF(ISNUMBER('1-3'!C29), '1-3'!C29, IF(ISNUMBER('1-3'!D29), '1-3'!D29, IF(ISNUMBER('1-3'!E29), '1-3'!E29, IF(ISNUMBER('1-3'!F29), '1-3'!F29, IF(ISNUMBER('1-3'!G29), '1-3'!G29, IF(ISNUMBER('1-3'!H29), '1-3'!H29, IF(ISNUMBER('1-3'!I29), '1-3'!I29, "XXX")))))))</f>
        <v>XXX</v>
      </c>
      <c r="F29" s="130">
        <f>IF(ISNUMBER('1-4'!AI29),'1-4'!AI29, IF(ISNUMBER('1-4'!AJ29),'1-4'!AJ29, IF(ISNUMBER('1-4'!AK29),'1-4'!AK29, IF(ISNUMBER('1-4'!AL29),'1-4'!AL29, IF(ISNUMBER('1-4'!AM29),'1-4'!AM29, IF(ISNUMBER('1-4'!AN29),'1-4'!AN29, IF(ISNUMBER('1-4'!AO29), '1-4'!AO29, "XXX")))))))</f>
        <v>4</v>
      </c>
      <c r="G29" s="130">
        <f>IF(ISNUMBER('1-5'!B28),'1-5'!B28, "XXX")</f>
        <v>8.1999999999999993</v>
      </c>
      <c r="H29" s="130" t="str">
        <f>IF(ISNUMBER('2-1-1'!B29), '2-1-1'!B29, IF(ISNUMBER('2-1-1'!C29), '2-1-1'!C29, IF(ISNUMBER('2-1-1'!D29), '2-1-1'!D29, IF(ISNUMBER('2-1-1'!E29), '2-1-1'!E29, IF(ISNUMBER('2-1-1'!F29), '2-1-1'!F29, IF(ISNUMBER('2-1-1'!G29), '2-1-1'!G29, IF(ISNUMBER('2-1-1'!H29), '2-1-1'!H29, "XXX")))))))</f>
        <v>XXX</v>
      </c>
      <c r="I29" s="130">
        <f>'2-1-2'!B28</f>
        <v>4.5399999999999998E-3</v>
      </c>
      <c r="J29" s="130">
        <f>IF(ISNUMBER('2-2-1'!W29), '2-2-1'!W29, IF(ISNUMBER('2-2-1'!X29), '2-2-1'!X29, IF(ISNUMBER('2-2-1'!Y29), '2-2-1'!Y29, IF(ISNUMBER('2-2-1'!Z29), '2-2-1'!Z29, IF(ISNUMBER('2-2-1'!AA29), '2-2-1'!AA29, IF(ISNUMBER('2-2-1'!AB29), '2-2-1'!AB29, IF(ISNUMBER('2-2-1'!AC29), '2-2-1'!AC29, "XXX")))))))</f>
        <v>1.07789</v>
      </c>
      <c r="K29" s="130" t="str">
        <f>IF(ISNUMBER('2-2-2'!B29), '2-2-2'!B29, IF(ISNUMBER('2-2-2'!C29), '2-2-2'!C29, IF(ISNUMBER('2-2-2'!D29), '2-2-2'!D29, IF(ISNUMBER('2-2-2'!E29), '2-2-2'!E29, IF(ISNUMBER('2-2-2'!F29), '2-2-2'!F29, IF(ISNUMBER('2-2-2'!G29), '2-2-2'!G29, IF(ISNUMBER('2-2-2'!H29), '2-2-2'!H29, "XXX")))))))</f>
        <v>XXX</v>
      </c>
      <c r="L29" s="130">
        <f>IF(ISNUMBER('2-3-1'!J29), '2-3-1'!J29, IF(ISNUMBER('2-3-1'!K29), '2-3-1'!K29, IF(ISNUMBER('2-3-1'!L29), '2-3-1'!L29, IF(ISNUMBER('2-3-1'!M29), '2-3-1'!M29, IF(ISNUMBER('2-3-1'!N29), '2-3-1'!N29, IF(ISNUMBER('2-3-1'!O29), '2-3-1'!O29, IF(ISNUMBER('2-3-1'!P29), '2-3-1'!P29, "XXX")))))))</f>
        <v>1.27164984</v>
      </c>
      <c r="M29" s="130">
        <f>'2-3-2'!J29</f>
        <v>50.603569030000003</v>
      </c>
      <c r="N29" s="130">
        <f>IF(ISNUMBER('2-4-1'!N29),'2-4-1'!N29,IF(ISNUMBER('2-4-1'!S29),'2-4-1'!S29,'2010'!N29))</f>
        <v>0.73889688041594448</v>
      </c>
      <c r="O29" s="130" t="str">
        <f>IF(ISNUMBER('2-4-2'!C29), '2-4-2'!C29, IF(ISNUMBER('2-4-2'!D29), '2-4-2'!D29, "XXX"))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"XXX")</f>
        <v>5.9616239999999996</v>
      </c>
      <c r="S29" s="130">
        <f>IF(ISNUMBER('2-6-2'!B29), '2-6-2'!B29, IF(ISNUMBER('2-6-2'!C29), '2-6-2'!C29, IF(ISNUMBER('2-6-2'!D29), '2-6-2'!D29, IF(ISNUMBER('2-6-2'!E29), '2-6-2'!E29, "XXX"))))</f>
        <v>60.81</v>
      </c>
      <c r="T29" s="130" t="str">
        <f>IF(ISNUMBER('2-7-1'!B29), '2-7-1'!B29, IF(ISNUMBER('2-7-1'!C29), '2-7-1'!C29, IF(ISNUMBER('2-7-1'!D29), '2-7-1'!D29, IF(ISNUMBER('2-7-1'!E29), '2-7-1'!E29, IF(ISNUMBER('2-7-1'!F29), '2-7-1'!F29, IF(ISNUMBER('2-7-1'!G29), '2-7-1'!G29, IF(ISNUMBER('2-7-1'!H29), '2-7-1'!H29, "XXX")))))))</f>
        <v>XXX</v>
      </c>
      <c r="U29" s="130" t="str">
        <f>IF(ISNUMBER('2-7-2'!B29), '2-7-2'!B29, IF(ISNUMBER('2-7-2'!C29), '2-7-2'!C29, IF(ISNUMBER('2-7-2'!D29), '2-7-2'!D29, IF(ISNUMBER('2-7-2'!E29), '2-7-2'!E29, IF(ISNUMBER('2-7-2'!F29), '2-7-2'!F29, IF(ISNUMBER('2-7-2'!G29), '2-7-2'!G29, IF(ISNUMBER('2-7-2'!H29), '2-7-2'!H29, "XXX")))))))</f>
        <v>XXX</v>
      </c>
      <c r="V29" s="130" t="str">
        <f>IF(ISNUMBER('2-8-1'!B29), '2-8-1'!B29, IF(ISNUMBER('2-8-1'!C29), '2-8-1'!C29, IF(ISNUMBER('2-8-1'!D29), '2-8-1'!D29, IF(ISNUMBER('2-8-1'!E29), '2-8-1'!E29, IF(ISNUMBER('2-8-1'!F29), '2-8-1'!F29, IF(ISNUMBER('2-8-1'!G29), '2-8-1'!G29, IF(ISNUMBER('2-8-1'!H29), '2-8-1'!H29, "XXX")))))))</f>
        <v>XXX</v>
      </c>
      <c r="W29" s="130" t="str">
        <f>IF(ISNUMBER('2-8-2'!B29), '2-8-2'!B29, IF(ISNUMBER('2-8-2'!C29), '2-8-2'!C29, IF(ISNUMBER('2-8-2'!D29), '2-8-2'!D29, IF(ISNUMBER('2-8-2'!E29), '2-8-2'!E29, IF(ISNUMBER('2-8-2'!F29), '2-8-2'!F29, IF(ISNUMBER('2-8-2'!G29), '2-8-2'!G29, IF(ISNUMBER('2-8-2'!H29), '2-8-2'!H29, "XXX")))))))</f>
        <v>XXX</v>
      </c>
      <c r="X29" s="130">
        <f>'3-1'!C28</f>
        <v>0.34200000000000003</v>
      </c>
      <c r="Y29" s="130">
        <f>'3-2'!K28</f>
        <v>-0.97640490499999999</v>
      </c>
    </row>
    <row r="30" spans="1:25" ht="15.75" customHeight="1" x14ac:dyDescent="0.2">
      <c r="A30" s="118" t="s">
        <v>39</v>
      </c>
      <c r="B30" s="142" t="s">
        <v>39</v>
      </c>
      <c r="C30" s="130">
        <f>IF(ISNUMBER('1-1'!B30),'1-1'!B30, "XXX")</f>
        <v>9</v>
      </c>
      <c r="D30" s="130">
        <f>IF(UCDP!S30, UCDP!S30, "0.0")</f>
        <v>0.46689194206139728</v>
      </c>
      <c r="E30" s="130">
        <f>IF(ISNUMBER('1-3'!C30), '1-3'!C30, IF(ISNUMBER('1-3'!D30), '1-3'!D30, IF(ISNUMBER('1-3'!E30), '1-3'!E30, IF(ISNUMBER('1-3'!F30), '1-3'!F30, IF(ISNUMBER('1-3'!G30), '1-3'!G30, IF(ISNUMBER('1-3'!H30), '1-3'!H30, IF(ISNUMBER('1-3'!I30), '1-3'!I30, "XXX")))))))</f>
        <v>51.333333333333336</v>
      </c>
      <c r="F30" s="130">
        <f>IF(ISNUMBER('1-4'!AI30),'1-4'!AI30, IF(ISNUMBER('1-4'!AJ30),'1-4'!AJ30, IF(ISNUMBER('1-4'!AK30),'1-4'!AK30, IF(ISNUMBER('1-4'!AL30),'1-4'!AL30, IF(ISNUMBER('1-4'!AM30),'1-4'!AM30, IF(ISNUMBER('1-4'!AN30),'1-4'!AN30, IF(ISNUMBER('1-4'!AO30), '1-4'!AO30, "XXX")))))))</f>
        <v>4</v>
      </c>
      <c r="G30" s="130">
        <f>IF(ISNUMBER('1-5'!B29),'1-5'!B29, "XXX")</f>
        <v>9.1999999999999993</v>
      </c>
      <c r="H30" s="130">
        <f>IF(ISNUMBER('2-1-1'!B30), '2-1-1'!B30, IF(ISNUMBER('2-1-1'!C30), '2-1-1'!C30, IF(ISNUMBER('2-1-1'!D30), '2-1-1'!D30, IF(ISNUMBER('2-1-1'!E30), '2-1-1'!E30, IF(ISNUMBER('2-1-1'!F30), '2-1-1'!F30, IF(ISNUMBER('2-1-1'!G30), '2-1-1'!G30, IF(ISNUMBER('2-1-1'!H30), '2-1-1'!H30, "XXX")))))))</f>
        <v>0.23285714285714282</v>
      </c>
      <c r="I30" s="130">
        <f>'2-1-2'!B29</f>
        <v>7.4799999999999997E-3</v>
      </c>
      <c r="J30" s="140">
        <f>'2-2-1'!V30</f>
        <v>1.37734</v>
      </c>
      <c r="K30" s="130">
        <f>IF(ISNUMBER('2-2-2'!B30), '2-2-2'!B30, IF(ISNUMBER('2-2-2'!C30), '2-2-2'!C30, IF(ISNUMBER('2-2-2'!D30), '2-2-2'!D30, IF(ISNUMBER('2-2-2'!E30), '2-2-2'!E30, IF(ISNUMBER('2-2-2'!F30), '2-2-2'!F30, IF(ISNUMBER('2-2-2'!G30), '2-2-2'!G30, IF(ISNUMBER('2-2-2'!H30), '2-2-2'!H30, "XXX")))))))</f>
        <v>0.31428571428571433</v>
      </c>
      <c r="L30" s="130">
        <f>IF(ISNUMBER('2-3-1'!J30), '2-3-1'!J30, IF(ISNUMBER('2-3-1'!K30), '2-3-1'!K30, IF(ISNUMBER('2-3-1'!L30), '2-3-1'!L30, IF(ISNUMBER('2-3-1'!M30), '2-3-1'!M30, IF(ISNUMBER('2-3-1'!N30), '2-3-1'!N30, IF(ISNUMBER('2-3-1'!O30), '2-3-1'!O30, IF(ISNUMBER('2-3-1'!P30), '2-3-1'!P30, "XXX")))))))</f>
        <v>1.02279294</v>
      </c>
      <c r="M30" s="130">
        <f>'2-3-2'!J30</f>
        <v>64.918266299999999</v>
      </c>
      <c r="N30" s="130">
        <f>IF(ISNUMBER('2-4-1'!N30),'2-4-1'!N30,IF(ISNUMBER('2-4-1'!S30),'2-4-1'!S30,'2010'!N30))</f>
        <v>2.044</v>
      </c>
      <c r="O30" s="130" t="str">
        <f>IF(ISNUMBER('2-4-2'!C30), '2-4-2'!C30, IF(ISNUMBER('2-4-2'!D30), '2-4-2'!D30, "XXX"))</f>
        <v>XXX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"XXX")</f>
        <v>9.5066220000000001</v>
      </c>
      <c r="S30" s="130">
        <f>IF(ISNUMBER('2-6-2'!B30), '2-6-2'!B30, IF(ISNUMBER('2-6-2'!C30), '2-6-2'!C30, IF(ISNUMBER('2-6-2'!D30), '2-6-2'!D30, IF(ISNUMBER('2-6-2'!E30), '2-6-2'!E30, "XXX"))))</f>
        <v>35.22</v>
      </c>
      <c r="T30" s="130">
        <f>IF(ISNUMBER('2-7-1'!B30), '2-7-1'!B30, IF(ISNUMBER('2-7-1'!C30), '2-7-1'!C30, IF(ISNUMBER('2-7-1'!D30), '2-7-1'!D30, IF(ISNUMBER('2-7-1'!E30), '2-7-1'!E30, IF(ISNUMBER('2-7-1'!F30), '2-7-1'!F30, IF(ISNUMBER('2-7-1'!G30), '2-7-1'!G30, IF(ISNUMBER('2-7-1'!H30), '2-7-1'!H30, "XXX")))))))</f>
        <v>0.34714285714285714</v>
      </c>
      <c r="U30" s="130">
        <f>IF(ISNUMBER('2-7-2'!B30), '2-7-2'!B30, IF(ISNUMBER('2-7-2'!C30), '2-7-2'!C30, IF(ISNUMBER('2-7-2'!D30), '2-7-2'!D30, IF(ISNUMBER('2-7-2'!E30), '2-7-2'!E30, IF(ISNUMBER('2-7-2'!F30), '2-7-2'!F30, IF(ISNUMBER('2-7-2'!G30), '2-7-2'!G30, IF(ISNUMBER('2-7-2'!H30), '2-7-2'!H30, "XXX")))))))</f>
        <v>0.26571428571428568</v>
      </c>
      <c r="V30" s="130">
        <f>IF(ISNUMBER('2-8-1'!B30), '2-8-1'!B30, IF(ISNUMBER('2-8-1'!C30), '2-8-1'!C30, IF(ISNUMBER('2-8-1'!D30), '2-8-1'!D30, IF(ISNUMBER('2-8-1'!E30), '2-8-1'!E30, IF(ISNUMBER('2-8-1'!F30), '2-8-1'!F30, IF(ISNUMBER('2-8-1'!G30), '2-8-1'!G30, IF(ISNUMBER('2-8-1'!H30), '2-8-1'!H30, "XXX")))))))</f>
        <v>0.43285714285714283</v>
      </c>
      <c r="W30" s="130">
        <f>IF(ISNUMBER('2-8-2'!B30), '2-8-2'!B30, IF(ISNUMBER('2-8-2'!C30), '2-8-2'!C30, IF(ISNUMBER('2-8-2'!D30), '2-8-2'!D30, IF(ISNUMBER('2-8-2'!E30), '2-8-2'!E30, IF(ISNUMBER('2-8-2'!F30), '2-8-2'!F30, IF(ISNUMBER('2-8-2'!G30), '2-8-2'!G30, IF(ISNUMBER('2-8-2'!H30), '2-8-2'!H30, "XXX")))))))</f>
        <v>0.35285714285714287</v>
      </c>
      <c r="X30" s="130">
        <f>'3-1'!C29</f>
        <v>0.27200000000000002</v>
      </c>
      <c r="Y30" s="130">
        <f>'3-2'!K29</f>
        <v>-1.3319611549999999</v>
      </c>
    </row>
    <row r="31" spans="1:25" ht="15.75" customHeight="1" x14ac:dyDescent="0.2">
      <c r="A31" s="118" t="s">
        <v>40</v>
      </c>
      <c r="B31" s="142" t="s">
        <v>40</v>
      </c>
      <c r="C31" s="130">
        <f>IF(ISNUMBER('1-1'!B31),'1-1'!B31, "XXX")</f>
        <v>3</v>
      </c>
      <c r="D31" s="130" t="str">
        <f>IF(UCDP!S31, UCDP!S31, "0.0")</f>
        <v>0.0</v>
      </c>
      <c r="E31" s="130">
        <f>IF(ISNUMBER('1-3'!C31), '1-3'!C31, IF(ISNUMBER('1-3'!D31), '1-3'!D31, IF(ISNUMBER('1-3'!E31), '1-3'!E31, IF(ISNUMBER('1-3'!F31), '1-3'!F31, IF(ISNUMBER('1-3'!G31), '1-3'!G31, IF(ISNUMBER('1-3'!H31), '1-3'!H31, IF(ISNUMBER('1-3'!I31), '1-3'!I31, "XXX")))))))</f>
        <v>92.333333333333343</v>
      </c>
      <c r="F31" s="130">
        <f>IF(ISNUMBER('1-4'!AI31),'1-4'!AI31, IF(ISNUMBER('1-4'!AJ31),'1-4'!AJ31, IF(ISNUMBER('1-4'!AK31),'1-4'!AK31, IF(ISNUMBER('1-4'!AL31),'1-4'!AL31, IF(ISNUMBER('1-4'!AM31),'1-4'!AM31, IF(ISNUMBER('1-4'!AN31),'1-4'!AN31, IF(ISNUMBER('1-4'!AO31), '1-4'!AO31, "XXX")))))))</f>
        <v>2</v>
      </c>
      <c r="G31" s="130">
        <f>IF(ISNUMBER('1-5'!B30),'1-5'!B30, "XXX")</f>
        <v>3.7</v>
      </c>
      <c r="H31" s="130">
        <f>IF(ISNUMBER('2-1-1'!B31), '2-1-1'!B31, IF(ISNUMBER('2-1-1'!C31), '2-1-1'!C31, IF(ISNUMBER('2-1-1'!D31), '2-1-1'!D31, IF(ISNUMBER('2-1-1'!E31), '2-1-1'!E31, IF(ISNUMBER('2-1-1'!F31), '2-1-1'!F31, IF(ISNUMBER('2-1-1'!G31), '2-1-1'!G31, IF(ISNUMBER('2-1-1'!H31), '2-1-1'!H31, "XXX")))))))</f>
        <v>0.65142857142857136</v>
      </c>
      <c r="I31" s="130">
        <f>'2-1-2'!B30</f>
        <v>0.26821</v>
      </c>
      <c r="J31" s="130">
        <f>IF(ISNUMBER('2-2-1'!W31), '2-2-1'!W31, IF(ISNUMBER('2-2-1'!X31), '2-2-1'!X31, IF(ISNUMBER('2-2-1'!Y31), '2-2-1'!Y31, IF(ISNUMBER('2-2-1'!Z31), '2-2-1'!Z31, IF(ISNUMBER('2-2-1'!AA31), '2-2-1'!AA31, IF(ISNUMBER('2-2-1'!AB31), '2-2-1'!AB31, IF(ISNUMBER('2-2-1'!AC31), '2-2-1'!AC31, "XXX")))))))</f>
        <v>2.2509100000000002</v>
      </c>
      <c r="K31" s="130">
        <f>IF(ISNUMBER('2-2-2'!B31), '2-2-2'!B31, IF(ISNUMBER('2-2-2'!C31), '2-2-2'!C31, IF(ISNUMBER('2-2-2'!D31), '2-2-2'!D31, IF(ISNUMBER('2-2-2'!E31), '2-2-2'!E31, IF(ISNUMBER('2-2-2'!F31), '2-2-2'!F31, IF(ISNUMBER('2-2-2'!G31), '2-2-2'!G31, IF(ISNUMBER('2-2-2'!H31), '2-2-2'!H31, "XXX")))))))</f>
        <v>0.38</v>
      </c>
      <c r="L31" s="130">
        <f>IF(ISNUMBER('2-3-1'!J31), '2-3-1'!J31, IF(ISNUMBER('2-3-1'!K31), '2-3-1'!K31, IF(ISNUMBER('2-3-1'!L31), '2-3-1'!L31, IF(ISNUMBER('2-3-1'!M31), '2-3-1'!M31, IF(ISNUMBER('2-3-1'!N31), '2-3-1'!N31, IF(ISNUMBER('2-3-1'!O31), '2-3-1'!O31, IF(ISNUMBER('2-3-1'!P31), '2-3-1'!P31, "XXX")))))))</f>
        <v>2.6096429799999998</v>
      </c>
      <c r="M31" s="130">
        <f>'2-3-2'!J31</f>
        <v>39.187274930000001</v>
      </c>
      <c r="N31" s="130">
        <f>IF(ISNUMBER('2-4-1'!N31),'2-4-1'!N31,IF(ISNUMBER('2-4-1'!S31),'2-4-1'!S31,'2010'!N31))</f>
        <v>11.109</v>
      </c>
      <c r="O31" s="130">
        <f>IF(ISNUMBER('2-4-2'!C31), '2-4-2'!C31, IF(ISNUMBER('2-4-2'!D31), '2-4-2'!D31, "XXX"))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"XXX")</f>
        <v>74.576819999999998</v>
      </c>
      <c r="S31" s="130">
        <f>IF(ISNUMBER('2-6-2'!B31), '2-6-2'!B31, IF(ISNUMBER('2-6-2'!C31), '2-6-2'!C31, IF(ISNUMBER('2-6-2'!D31), '2-6-2'!D31, IF(ISNUMBER('2-6-2'!E31), '2-6-2'!E31, "XXX"))))</f>
        <v>0.28999999999999998</v>
      </c>
      <c r="T31" s="130">
        <f>IF(ISNUMBER('2-7-1'!B31), '2-7-1'!B31, IF(ISNUMBER('2-7-1'!C31), '2-7-1'!C31, IF(ISNUMBER('2-7-1'!D31), '2-7-1'!D31, IF(ISNUMBER('2-7-1'!E31), '2-7-1'!E31, IF(ISNUMBER('2-7-1'!F31), '2-7-1'!F31, IF(ISNUMBER('2-7-1'!G31), '2-7-1'!G31, IF(ISNUMBER('2-7-1'!H31), '2-7-1'!H31, "XXX")))))))</f>
        <v>0.70428571428571429</v>
      </c>
      <c r="U31" s="130">
        <f>IF(ISNUMBER('2-7-2'!B31), '2-7-2'!B31, IF(ISNUMBER('2-7-2'!C31), '2-7-2'!C31, IF(ISNUMBER('2-7-2'!D31), '2-7-2'!D31, IF(ISNUMBER('2-7-2'!E31), '2-7-2'!E31, IF(ISNUMBER('2-7-2'!F31), '2-7-2'!F31, IF(ISNUMBER('2-7-2'!G31), '2-7-2'!G31, IF(ISNUMBER('2-7-2'!H31), '2-7-2'!H31, "XXX")))))))</f>
        <v>0.58285714285714285</v>
      </c>
      <c r="V31" s="130">
        <f>IF(ISNUMBER('2-8-1'!B31), '2-8-1'!B31, IF(ISNUMBER('2-8-1'!C31), '2-8-1'!C31, IF(ISNUMBER('2-8-1'!D31), '2-8-1'!D31, IF(ISNUMBER('2-8-1'!E31), '2-8-1'!E31, IF(ISNUMBER('2-8-1'!F31), '2-8-1'!F31, IF(ISNUMBER('2-8-1'!G31), '2-8-1'!G31, IF(ISNUMBER('2-8-1'!H31), '2-8-1'!H31, "XXX")))))))</f>
        <v>0.71142857142857152</v>
      </c>
      <c r="W31" s="130">
        <f>IF(ISNUMBER('2-8-2'!B31), '2-8-2'!B31, IF(ISNUMBER('2-8-2'!C31), '2-8-2'!C31, IF(ISNUMBER('2-8-2'!D31), '2-8-2'!D31, IF(ISNUMBER('2-8-2'!E31), '2-8-2'!E31, IF(ISNUMBER('2-8-2'!F31), '2-8-2'!F31, IF(ISNUMBER('2-8-2'!G31), '2-8-2'!G31, IF(ISNUMBER('2-8-2'!H31), '2-8-2'!H31, "XXX")))))))</f>
        <v>0.63857142857142857</v>
      </c>
      <c r="X31" s="130">
        <f>'3-1'!C30</f>
        <v>0.89200000000000002</v>
      </c>
      <c r="Y31" s="130">
        <f>'3-2'!K30</f>
        <v>1.137572765</v>
      </c>
    </row>
    <row r="32" spans="1:25" ht="15.75" customHeight="1" x14ac:dyDescent="0.2">
      <c r="A32" s="118" t="s">
        <v>41</v>
      </c>
      <c r="B32" s="142" t="s">
        <v>41</v>
      </c>
      <c r="C32" s="130">
        <f>IF(ISNUMBER('1-1'!B32),'1-1'!B32, "XXX")</f>
        <v>3.1</v>
      </c>
      <c r="D32" s="130">
        <f>IF(UCDP!S32, UCDP!S32, "0.0")</f>
        <v>5.435377513390279E-5</v>
      </c>
      <c r="E32" s="130">
        <f>IF(ISNUMBER('1-3'!C32), '1-3'!C32, IF(ISNUMBER('1-3'!D32), '1-3'!D32, IF(ISNUMBER('1-3'!E32), '1-3'!E32, IF(ISNUMBER('1-3'!F32), '1-3'!F32, IF(ISNUMBER('1-3'!G32), '1-3'!G32, IF(ISNUMBER('1-3'!H32), '1-3'!H32, IF(ISNUMBER('1-3'!I32), '1-3'!I32, "XXX")))))))</f>
        <v>73.166666666666671</v>
      </c>
      <c r="F32" s="130">
        <f>IF(ISNUMBER('1-4'!AI32),'1-4'!AI32, IF(ISNUMBER('1-4'!AJ32),'1-4'!AJ32, IF(ISNUMBER('1-4'!AK32),'1-4'!AK32, IF(ISNUMBER('1-4'!AL32),'1-4'!AL32, IF(ISNUMBER('1-4'!AM32),'1-4'!AM32, IF(ISNUMBER('1-4'!AN32),'1-4'!AN32, IF(ISNUMBER('1-4'!AO32), '1-4'!AO32, "XXX")))))))</f>
        <v>4</v>
      </c>
      <c r="G32" s="130">
        <f>IF(ISNUMBER('1-5'!B31),'1-5'!B31, "XXX")</f>
        <v>9</v>
      </c>
      <c r="H32" s="130">
        <f>IF(ISNUMBER('2-1-1'!B32), '2-1-1'!B32, IF(ISNUMBER('2-1-1'!C32), '2-1-1'!C32, IF(ISNUMBER('2-1-1'!D32), '2-1-1'!D32, IF(ISNUMBER('2-1-1'!E32), '2-1-1'!E32, IF(ISNUMBER('2-1-1'!F32), '2-1-1'!F32, IF(ISNUMBER('2-1-1'!G32), '2-1-1'!G32, IF(ISNUMBER('2-1-1'!H32), '2-1-1'!H32, "XXX")))))))</f>
        <v>0.56714285714285717</v>
      </c>
      <c r="I32" s="130">
        <f>'2-1-2'!B31</f>
        <v>0.15998999999999999</v>
      </c>
      <c r="J32" s="130" t="str">
        <f>IF(ISNUMBER('2-2-1'!W32), '2-2-1'!W32, IF(ISNUMBER('2-2-1'!X32), '2-2-1'!X32, IF(ISNUMBER('2-2-1'!Y32), '2-2-1'!Y32, IF(ISNUMBER('2-2-1'!Z32), '2-2-1'!Z32, IF(ISNUMBER('2-2-1'!AA32), '2-2-1'!AA32, IF(ISNUMBER('2-2-1'!AB32), '2-2-1'!AB32, IF(ISNUMBER('2-2-1'!AC32), '2-2-1'!AC32, "XXX")))))))</f>
        <v>XXX</v>
      </c>
      <c r="K32" s="130">
        <f>IF(ISNUMBER('2-2-2'!B32), '2-2-2'!B32, IF(ISNUMBER('2-2-2'!C32), '2-2-2'!C32, IF(ISNUMBER('2-2-2'!D32), '2-2-2'!D32, IF(ISNUMBER('2-2-2'!E32), '2-2-2'!E32, IF(ISNUMBER('2-2-2'!F32), '2-2-2'!F32, IF(ISNUMBER('2-2-2'!G32), '2-2-2'!G32, IF(ISNUMBER('2-2-2'!H32), '2-2-2'!H32, "XXX")))))))</f>
        <v>0.59285714285714286</v>
      </c>
      <c r="L32" s="130">
        <f>IF(ISNUMBER('2-3-1'!J32), '2-3-1'!J32, IF(ISNUMBER('2-3-1'!K32), '2-3-1'!K32, IF(ISNUMBER('2-3-1'!L32), '2-3-1'!L32, IF(ISNUMBER('2-3-1'!M32), '2-3-1'!M32, IF(ISNUMBER('2-3-1'!N32), '2-3-1'!N32, IF(ISNUMBER('2-3-1'!O32), '2-3-1'!O32, IF(ISNUMBER('2-3-1'!P32), '2-3-1'!P32, "XXX")))))))</f>
        <v>1.4341754900000001</v>
      </c>
      <c r="M32" s="130">
        <f>'2-3-2'!J32</f>
        <v>51.291210169999999</v>
      </c>
      <c r="N32" s="130">
        <f>IF(ISNUMBER('2-4-1'!N32),'2-4-1'!N32,IF(ISNUMBER('2-4-1'!S32),'2-4-1'!S32,'2010'!N32))</f>
        <v>2.6941228518994569</v>
      </c>
      <c r="O32" s="130" t="str">
        <f>IF(ISNUMBER('2-4-2'!C32), '2-4-2'!C32, IF(ISNUMBER('2-4-2'!D32), '2-4-2'!D32, "XXX"))</f>
        <v>XXX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"XXX")</f>
        <v>47.596519999999998</v>
      </c>
      <c r="S32" s="130">
        <f>IF(ISNUMBER('2-6-2'!B32), '2-6-2'!B32, IF(ISNUMBER('2-6-2'!C32), '2-6-2'!C32, IF(ISNUMBER('2-6-2'!D32), '2-6-2'!D32, IF(ISNUMBER('2-6-2'!E32), '2-6-2'!E32, "XXX"))))</f>
        <v>13.05</v>
      </c>
      <c r="T32" s="130">
        <f>IF(ISNUMBER('2-7-1'!B32), '2-7-1'!B32, IF(ISNUMBER('2-7-1'!C32), '2-7-1'!C32, IF(ISNUMBER('2-7-1'!D32), '2-7-1'!D32, IF(ISNUMBER('2-7-1'!E32), '2-7-1'!E32, IF(ISNUMBER('2-7-1'!F32), '2-7-1'!F32, IF(ISNUMBER('2-7-1'!G32), '2-7-1'!G32, IF(ISNUMBER('2-7-1'!H32), '2-7-1'!H32, "XXX")))))))</f>
        <v>0.57428571428571418</v>
      </c>
      <c r="U32" s="130">
        <f>IF(ISNUMBER('2-7-2'!B32), '2-7-2'!B32, IF(ISNUMBER('2-7-2'!C32), '2-7-2'!C32, IF(ISNUMBER('2-7-2'!D32), '2-7-2'!D32, IF(ISNUMBER('2-7-2'!E32), '2-7-2'!E32, IF(ISNUMBER('2-7-2'!F32), '2-7-2'!F32, IF(ISNUMBER('2-7-2'!G32), '2-7-2'!G32, IF(ISNUMBER('2-7-2'!H32), '2-7-2'!H32, "XXX")))))))</f>
        <v>0.45714285714285718</v>
      </c>
      <c r="V32" s="130">
        <f>IF(ISNUMBER('2-8-1'!B32), '2-8-1'!B32, IF(ISNUMBER('2-8-1'!C32), '2-8-1'!C32, IF(ISNUMBER('2-8-1'!D32), '2-8-1'!D32, IF(ISNUMBER('2-8-1'!E32), '2-8-1'!E32, IF(ISNUMBER('2-8-1'!F32), '2-8-1'!F32, IF(ISNUMBER('2-8-1'!G32), '2-8-1'!G32, IF(ISNUMBER('2-8-1'!H32), '2-8-1'!H32, "XXX")))))))</f>
        <v>0.6</v>
      </c>
      <c r="W32" s="130">
        <f>IF(ISNUMBER('2-8-2'!B32), '2-8-2'!B32, IF(ISNUMBER('2-8-2'!C32), '2-8-2'!C32, IF(ISNUMBER('2-8-2'!D32), '2-8-2'!D32, IF(ISNUMBER('2-8-2'!E32), '2-8-2'!E32, IF(ISNUMBER('2-8-2'!F32), '2-8-2'!F32, IF(ISNUMBER('2-8-2'!G32), '2-8-2'!G32, IF(ISNUMBER('2-8-2'!H32), '2-8-2'!H32, "XXX")))))))</f>
        <v>0.52142857142857146</v>
      </c>
      <c r="X32" s="130">
        <f>'3-1'!C31</f>
        <v>9.4E-2</v>
      </c>
      <c r="Y32" s="130">
        <f>'3-2'!K31</f>
        <v>-1.5927370789999999</v>
      </c>
    </row>
    <row r="33" spans="1:25" ht="15.75" customHeight="1" x14ac:dyDescent="0.2">
      <c r="A33" s="118" t="s">
        <v>42</v>
      </c>
      <c r="B33" s="142" t="s">
        <v>42</v>
      </c>
      <c r="C33" s="130">
        <f>IF(ISNUMBER('1-1'!B33),'1-1'!B33, "XXX")</f>
        <v>7</v>
      </c>
      <c r="D33" s="130">
        <f>IF(UCDP!S33, UCDP!S33, "0.0")</f>
        <v>0.10520356157620629</v>
      </c>
      <c r="E33" s="130">
        <f>IF(ISNUMBER('1-3'!C33), '1-3'!C33, IF(ISNUMBER('1-3'!D33), '1-3'!D33, IF(ISNUMBER('1-3'!E33), '1-3'!E33, IF(ISNUMBER('1-3'!F33), '1-3'!F33, IF(ISNUMBER('1-3'!G33), '1-3'!G33, IF(ISNUMBER('1-3'!H33), '1-3'!H33, IF(ISNUMBER('1-3'!I33), '1-3'!I33, "XXX")))))))</f>
        <v>57</v>
      </c>
      <c r="F33" s="130">
        <f>IF(ISNUMBER('1-4'!AI33),'1-4'!AI33, IF(ISNUMBER('1-4'!AJ33),'1-4'!AJ33, IF(ISNUMBER('1-4'!AK33),'1-4'!AK33, IF(ISNUMBER('1-4'!AL33),'1-4'!AL33, IF(ISNUMBER('1-4'!AM33),'1-4'!AM33, IF(ISNUMBER('1-4'!AN33),'1-4'!AN33, IF(ISNUMBER('1-4'!AO33), '1-4'!AO33, "XXX")))))))</f>
        <v>4</v>
      </c>
      <c r="G33" s="130">
        <f>IF(ISNUMBER('1-5'!B32),'1-5'!B32, "XXX")</f>
        <v>7.4</v>
      </c>
      <c r="H33" s="130">
        <f>IF(ISNUMBER('2-1-1'!B33), '2-1-1'!B33, IF(ISNUMBER('2-1-1'!C33), '2-1-1'!C33, IF(ISNUMBER('2-1-1'!D33), '2-1-1'!D33, IF(ISNUMBER('2-1-1'!E33), '2-1-1'!E33, IF(ISNUMBER('2-1-1'!F33), '2-1-1'!F33, IF(ISNUMBER('2-1-1'!G33), '2-1-1'!G33, IF(ISNUMBER('2-1-1'!H33), '2-1-1'!H33, "XXX")))))))</f>
        <v>0.41</v>
      </c>
      <c r="I33" s="130">
        <f>'2-1-2'!B32</f>
        <v>0.17007</v>
      </c>
      <c r="J33" s="140">
        <f>AVERAGE('2-2-1'!V33, '2-2-1'!X33)</f>
        <v>2.9576449999999999</v>
      </c>
      <c r="K33" s="130">
        <f>IF(ISNUMBER('2-2-2'!B33), '2-2-2'!B33, IF(ISNUMBER('2-2-2'!C33), '2-2-2'!C33, IF(ISNUMBER('2-2-2'!D33), '2-2-2'!D33, IF(ISNUMBER('2-2-2'!E33), '2-2-2'!E33, IF(ISNUMBER('2-2-2'!F33), '2-2-2'!F33, IF(ISNUMBER('2-2-2'!G33), '2-2-2'!G33, IF(ISNUMBER('2-2-2'!H33), '2-2-2'!H33, "XXX")))))))</f>
        <v>0.49857142857142861</v>
      </c>
      <c r="L33" s="130">
        <f>IF(ISNUMBER('2-3-1'!J33), '2-3-1'!J33, IF(ISNUMBER('2-3-1'!K33), '2-3-1'!K33, IF(ISNUMBER('2-3-1'!L33), '2-3-1'!L33, IF(ISNUMBER('2-3-1'!M33), '2-3-1'!M33, IF(ISNUMBER('2-3-1'!N33), '2-3-1'!N33, IF(ISNUMBER('2-3-1'!O33), '2-3-1'!O33, IF(ISNUMBER('2-3-1'!P33), '2-3-1'!P33, "XXX")))))))</f>
        <v>4.5860624300000001</v>
      </c>
      <c r="M33" s="130">
        <f>'2-3-2'!J33</f>
        <v>19.248523710000001</v>
      </c>
      <c r="N33" s="130">
        <f>IF(ISNUMBER('2-4-1'!N33),'2-4-1'!N33,IF(ISNUMBER('2-4-1'!S33),'2-4-1'!S33,'2010'!N33))</f>
        <v>9.67</v>
      </c>
      <c r="O33" s="130" t="str">
        <f>IF(ISNUMBER('2-4-2'!C33), '2-4-2'!C33, IF(ISNUMBER('2-4-2'!D33), '2-4-2'!D33, "XXX"))</f>
        <v>XXX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"XXX")</f>
        <v>47.635840000000002</v>
      </c>
      <c r="S33" s="130">
        <f>IF(ISNUMBER('2-6-2'!B33), '2-6-2'!B33, IF(ISNUMBER('2-6-2'!C33), '2-6-2'!C33, IF(ISNUMBER('2-6-2'!D33), '2-6-2'!D33, IF(ISNUMBER('2-6-2'!E33), '2-6-2'!E33, "XXX"))))</f>
        <v>5.08</v>
      </c>
      <c r="T33" s="130">
        <f>IF(ISNUMBER('2-7-1'!B33), '2-7-1'!B33, IF(ISNUMBER('2-7-1'!C33), '2-7-1'!C33, IF(ISNUMBER('2-7-1'!D33), '2-7-1'!D33, IF(ISNUMBER('2-7-1'!E33), '2-7-1'!E33, IF(ISNUMBER('2-7-1'!F33), '2-7-1'!F33, IF(ISNUMBER('2-7-1'!G33), '2-7-1'!G33, IF(ISNUMBER('2-7-1'!H33), '2-7-1'!H33, "XXX")))))))</f>
        <v>0.6</v>
      </c>
      <c r="U33" s="130">
        <f>IF(ISNUMBER('2-7-2'!B33), '2-7-2'!B33, IF(ISNUMBER('2-7-2'!C33), '2-7-2'!C33, IF(ISNUMBER('2-7-2'!D33), '2-7-2'!D33, IF(ISNUMBER('2-7-2'!E33), '2-7-2'!E33, IF(ISNUMBER('2-7-2'!F33), '2-7-2'!F33, IF(ISNUMBER('2-7-2'!G33), '2-7-2'!G33, IF(ISNUMBER('2-7-2'!H33), '2-7-2'!H33, "XXX")))))))</f>
        <v>0.41857142857142854</v>
      </c>
      <c r="V33" s="130">
        <f>IF(ISNUMBER('2-8-1'!B33), '2-8-1'!B33, IF(ISNUMBER('2-8-1'!C33), '2-8-1'!C33, IF(ISNUMBER('2-8-1'!D33), '2-8-1'!D33, IF(ISNUMBER('2-8-1'!E33), '2-8-1'!E33, IF(ISNUMBER('2-8-1'!F33), '2-8-1'!F33, IF(ISNUMBER('2-8-1'!G33), '2-8-1'!G33, IF(ISNUMBER('2-8-1'!H33), '2-8-1'!H33, "XXX")))))))</f>
        <v>0.53142857142857147</v>
      </c>
      <c r="W33" s="130">
        <f>IF(ISNUMBER('2-8-2'!B33), '2-8-2'!B33, IF(ISNUMBER('2-8-2'!C33), '2-8-2'!C33, IF(ISNUMBER('2-8-2'!D33), '2-8-2'!D33, IF(ISNUMBER('2-8-2'!E33), '2-8-2'!E33, IF(ISNUMBER('2-8-2'!F33), '2-8-2'!F33, IF(ISNUMBER('2-8-2'!G33), '2-8-2'!G33, IF(ISNUMBER('2-8-2'!H33), '2-8-2'!H33, "XXX")))))))</f>
        <v>0.49714285714285716</v>
      </c>
      <c r="X33" s="130">
        <f>'3-1'!C32</f>
        <v>0.58299999999999996</v>
      </c>
      <c r="Y33" s="130">
        <f>'3-2'!K32</f>
        <v>-8.9563510999999998E-2</v>
      </c>
    </row>
    <row r="34" spans="1:25" ht="15.75" customHeight="1" x14ac:dyDescent="0.25">
      <c r="A34" s="118" t="s">
        <v>43</v>
      </c>
      <c r="B34" s="143" t="s">
        <v>43</v>
      </c>
      <c r="C34" s="130">
        <f>IF(ISNUMBER('1-1'!B34),'1-1'!B34, "XXX")</f>
        <v>9.6</v>
      </c>
      <c r="D34" s="130">
        <f>IF(UCDP!S34, UCDP!S34, "0.0")</f>
        <v>7.2413834744466749E-2</v>
      </c>
      <c r="E34" s="130" t="str">
        <f>IF(ISNUMBER('1-3'!C34), '1-3'!C34, IF(ISNUMBER('1-3'!D34), '1-3'!D34, IF(ISNUMBER('1-3'!E34), '1-3'!E34, IF(ISNUMBER('1-3'!F34), '1-3'!F34, IF(ISNUMBER('1-3'!G34), '1-3'!G34, IF(ISNUMBER('1-3'!H34), '1-3'!H34, IF(ISNUMBER('1-3'!I34), '1-3'!I34, "XXX")))))))</f>
        <v>XXX</v>
      </c>
      <c r="F34" s="130">
        <f>IF(ISNUMBER('1-4'!AI34),'1-4'!AI34, IF(ISNUMBER('1-4'!AJ34),'1-4'!AJ34, IF(ISNUMBER('1-4'!AK34),'1-4'!AK34, IF(ISNUMBER('1-4'!AL34),'1-4'!AL34, IF(ISNUMBER('1-4'!AM34),'1-4'!AM34, IF(ISNUMBER('1-4'!AN34),'1-4'!AN34, IF(ISNUMBER('1-4'!AO34), '1-4'!AO34, "XXX")))))))</f>
        <v>5</v>
      </c>
      <c r="G34" s="130">
        <f>IF(ISNUMBER('1-5'!B33),'1-5'!B33, "XXX")</f>
        <v>8.9</v>
      </c>
      <c r="H34" s="130" t="str">
        <f>IF(ISNUMBER('2-1-1'!B34), '2-1-1'!B34, IF(ISNUMBER('2-1-1'!C34), '2-1-1'!C34, IF(ISNUMBER('2-1-1'!D34), '2-1-1'!D34, IF(ISNUMBER('2-1-1'!E34), '2-1-1'!E34, IF(ISNUMBER('2-1-1'!F34), '2-1-1'!F34, IF(ISNUMBER('2-1-1'!G34), '2-1-1'!G34, IF(ISNUMBER('2-1-1'!H34), '2-1-1'!H34, "XXX")))))))</f>
        <v>XXX</v>
      </c>
      <c r="I34" s="130">
        <f>'2-1-2'!B33</f>
        <v>9.9600000000000001E-3</v>
      </c>
      <c r="J34" s="130">
        <f>IF(ISNUMBER('2-2-1'!W34), '2-2-1'!W34, IF(ISNUMBER('2-2-1'!X34), '2-2-1'!X34, IF(ISNUMBER('2-2-1'!Y34), '2-2-1'!Y34, IF(ISNUMBER('2-2-1'!Z34), '2-2-1'!Z34, IF(ISNUMBER('2-2-1'!AA34), '2-2-1'!AA34, IF(ISNUMBER('2-2-1'!AB34), '2-2-1'!AB34, IF(ISNUMBER('2-2-1'!AC34), '2-2-1'!AC34, "XXX")))))))</f>
        <v>1.02281</v>
      </c>
      <c r="K34" s="130" t="str">
        <f>IF(ISNUMBER('2-2-2'!B34), '2-2-2'!B34, IF(ISNUMBER('2-2-2'!C34), '2-2-2'!C34, IF(ISNUMBER('2-2-2'!D34), '2-2-2'!D34, IF(ISNUMBER('2-2-2'!E34), '2-2-2'!E34, IF(ISNUMBER('2-2-2'!F34), '2-2-2'!F34, IF(ISNUMBER('2-2-2'!G34), '2-2-2'!G34, IF(ISNUMBER('2-2-2'!H34), '2-2-2'!H34, "XXX")))))))</f>
        <v>XXX</v>
      </c>
      <c r="L34" s="130">
        <f>IF(ISNUMBER('2-3-1'!J34), '2-3-1'!J34, IF(ISNUMBER('2-3-1'!K34), '2-3-1'!K34, IF(ISNUMBER('2-3-1'!L34), '2-3-1'!L34, IF(ISNUMBER('2-3-1'!M34), '2-3-1'!M34, IF(ISNUMBER('2-3-1'!N34), '2-3-1'!N34, IF(ISNUMBER('2-3-1'!O34), '2-3-1'!O34, IF(ISNUMBER('2-3-1'!P34), '2-3-1'!P34, "XXX")))))))</f>
        <v>0.24325049000000001</v>
      </c>
      <c r="M34" s="130">
        <f>'2-3-2'!J34</f>
        <v>63.5724144</v>
      </c>
      <c r="N34" s="130">
        <f>IF(ISNUMBER('2-4-1'!N34),'2-4-1'!N34,IF(ISNUMBER('2-4-1'!S34),'2-4-1'!S34,'2010'!N34))</f>
        <v>1.732</v>
      </c>
      <c r="O34" s="130" t="str">
        <f>IF(ISNUMBER('2-4-2'!C34), '2-4-2'!C34, IF(ISNUMBER('2-4-2'!D34), '2-4-2'!D34, "XXX"))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"XXX")</f>
        <v>18.235399999999998</v>
      </c>
      <c r="S34" s="130">
        <f>IF(ISNUMBER('2-6-2'!B34), '2-6-2'!B34, IF(ISNUMBER('2-6-2'!C34), '2-6-2'!C34, IF(ISNUMBER('2-6-2'!D34), '2-6-2'!D34, IF(ISNUMBER('2-6-2'!E34), '2-6-2'!E34, "XXX"))))</f>
        <v>84.34</v>
      </c>
      <c r="T34" s="130" t="str">
        <f>IF(ISNUMBER('2-7-1'!B34), '2-7-1'!B34, IF(ISNUMBER('2-7-1'!C34), '2-7-1'!C34, IF(ISNUMBER('2-7-1'!D34), '2-7-1'!D34, IF(ISNUMBER('2-7-1'!E34), '2-7-1'!E34, IF(ISNUMBER('2-7-1'!F34), '2-7-1'!F34, IF(ISNUMBER('2-7-1'!G34), '2-7-1'!G34, IF(ISNUMBER('2-7-1'!H34), '2-7-1'!H34, "XXX")))))))</f>
        <v>XXX</v>
      </c>
      <c r="U34" s="130" t="str">
        <f>IF(ISNUMBER('2-7-2'!B34), '2-7-2'!B34, IF(ISNUMBER('2-7-2'!C34), '2-7-2'!C34, IF(ISNUMBER('2-7-2'!D34), '2-7-2'!D34, IF(ISNUMBER('2-7-2'!E34), '2-7-2'!E34, IF(ISNUMBER('2-7-2'!F34), '2-7-2'!F34, IF(ISNUMBER('2-7-2'!G34), '2-7-2'!G34, IF(ISNUMBER('2-7-2'!H34), '2-7-2'!H34, "XXX")))))))</f>
        <v>XXX</v>
      </c>
      <c r="V34" s="130" t="str">
        <f>IF(ISNUMBER('2-8-1'!B34), '2-8-1'!B34, IF(ISNUMBER('2-8-1'!C34), '2-8-1'!C34, IF(ISNUMBER('2-8-1'!D34), '2-8-1'!D34, IF(ISNUMBER('2-8-1'!E34), '2-8-1'!E34, IF(ISNUMBER('2-8-1'!F34), '2-8-1'!F34, IF(ISNUMBER('2-8-1'!G34), '2-8-1'!G34, IF(ISNUMBER('2-8-1'!H34), '2-8-1'!H34, "XXX")))))))</f>
        <v>XXX</v>
      </c>
      <c r="W34" s="130" t="str">
        <f>IF(ISNUMBER('2-8-2'!B34), '2-8-2'!B34, IF(ISNUMBER('2-8-2'!C34), '2-8-2'!C34, IF(ISNUMBER('2-8-2'!D34), '2-8-2'!D34, IF(ISNUMBER('2-8-2'!E34), '2-8-2'!E34, IF(ISNUMBER('2-8-2'!F34), '2-8-2'!F34, IF(ISNUMBER('2-8-2'!G34), '2-8-2'!G34, IF(ISNUMBER('2-8-2'!H34), '2-8-2'!H34, "XXX")))))))</f>
        <v>XXX</v>
      </c>
      <c r="X34" s="130">
        <f>'3-1'!C33</f>
        <v>0.36399999999999999</v>
      </c>
      <c r="Y34" s="130">
        <f>'3-2'!K33</f>
        <v>-1.1002517940000001</v>
      </c>
    </row>
    <row r="35" spans="1:25" ht="15.75" customHeight="1" x14ac:dyDescent="0.25">
      <c r="A35" s="118" t="s">
        <v>44</v>
      </c>
      <c r="B35" s="143" t="s">
        <v>44</v>
      </c>
      <c r="C35" s="130">
        <f>IF(ISNUMBER('1-1'!B35),'1-1'!B35, "XXX")</f>
        <v>7.4</v>
      </c>
      <c r="D35" s="130" t="str">
        <f>IF(UCDP!S35, UCDP!S35, "0.0")</f>
        <v>0.0</v>
      </c>
      <c r="E35" s="130" t="str">
        <f>IF(ISNUMBER('1-3'!C35), '1-3'!C35, IF(ISNUMBER('1-3'!D35), '1-3'!D35, IF(ISNUMBER('1-3'!E35), '1-3'!E35, IF(ISNUMBER('1-3'!F35), '1-3'!F35, IF(ISNUMBER('1-3'!G35), '1-3'!G35, IF(ISNUMBER('1-3'!H35), '1-3'!H35, IF(ISNUMBER('1-3'!I35), '1-3'!I35, "XXX")))))))</f>
        <v>XXX</v>
      </c>
      <c r="F35" s="130">
        <f>IF(ISNUMBER('1-4'!AI35),'1-4'!AI35, IF(ISNUMBER('1-4'!AJ35),'1-4'!AJ35, IF(ISNUMBER('1-4'!AK35),'1-4'!AK35, IF(ISNUMBER('1-4'!AL35),'1-4'!AL35, IF(ISNUMBER('1-4'!AM35),'1-4'!AM35, IF(ISNUMBER('1-4'!AN35),'1-4'!AN35, IF(ISNUMBER('1-4'!AO35), '1-4'!AO35, "XXX")))))))</f>
        <v>2</v>
      </c>
      <c r="G35" s="130">
        <f>IF(ISNUMBER('1-5'!B34),'1-5'!B34, "XXX")</f>
        <v>7.9</v>
      </c>
      <c r="H35" s="130" t="str">
        <f>IF(ISNUMBER('2-1-1'!B35), '2-1-1'!B35, IF(ISNUMBER('2-1-1'!C35), '2-1-1'!C35, IF(ISNUMBER('2-1-1'!D35), '2-1-1'!D35, IF(ISNUMBER('2-1-1'!E35), '2-1-1'!E35, IF(ISNUMBER('2-1-1'!F35), '2-1-1'!F35, IF(ISNUMBER('2-1-1'!G35), '2-1-1'!G35, IF(ISNUMBER('2-1-1'!H35), '2-1-1'!H35, "XXX")))))))</f>
        <v>XXX</v>
      </c>
      <c r="I35" s="130">
        <f>'2-1-2'!B34</f>
        <v>2.128E-2</v>
      </c>
      <c r="J35" s="140">
        <f>'2-2-1'!V35</f>
        <v>1.2564900000000001</v>
      </c>
      <c r="K35" s="130" t="str">
        <f>IF(ISNUMBER('2-2-2'!B35), '2-2-2'!B35, IF(ISNUMBER('2-2-2'!C35), '2-2-2'!C35, IF(ISNUMBER('2-2-2'!D35), '2-2-2'!D35, IF(ISNUMBER('2-2-2'!E35), '2-2-2'!E35, IF(ISNUMBER('2-2-2'!F35), '2-2-2'!F35, IF(ISNUMBER('2-2-2'!G35), '2-2-2'!G35, IF(ISNUMBER('2-2-2'!H35), '2-2-2'!H35, "XXX")))))))</f>
        <v>XXX</v>
      </c>
      <c r="L35" s="130">
        <f>IF(ISNUMBER('2-3-1'!J35), '2-3-1'!J35, IF(ISNUMBER('2-3-1'!K35), '2-3-1'!K35, IF(ISNUMBER('2-3-1'!L35), '2-3-1'!L35, IF(ISNUMBER('2-3-1'!M35), '2-3-1'!M35, IF(ISNUMBER('2-3-1'!N35), '2-3-1'!N35, IF(ISNUMBER('2-3-1'!O35), '2-3-1'!O35, IF(ISNUMBER('2-3-1'!P35), '2-3-1'!P35, "XXX")))))))</f>
        <v>0.58651834999999997</v>
      </c>
      <c r="M35" s="130">
        <f>'2-3-2'!J35</f>
        <v>49.156761170000003</v>
      </c>
      <c r="N35" s="130">
        <f>IF(ISNUMBER('2-4-1'!N35),'2-4-1'!N35,IF(ISNUMBER('2-4-1'!S35),'2-4-1'!S35,'2010'!N35))</f>
        <v>1.346805583112721</v>
      </c>
      <c r="O35" s="130" t="str">
        <f>IF(ISNUMBER('2-4-2'!C35), '2-4-2'!C35, IF(ISNUMBER('2-4-2'!D35), '2-4-2'!D35, "XXX"))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"XXX")</f>
        <v>24.096820000000001</v>
      </c>
      <c r="S35" s="130">
        <f>IF(ISNUMBER('2-6-2'!B35), '2-6-2'!B35, IF(ISNUMBER('2-6-2'!C35), '2-6-2'!C35, IF(ISNUMBER('2-6-2'!D35), '2-6-2'!D35, IF(ISNUMBER('2-6-2'!E35), '2-6-2'!E35, "XXX"))))</f>
        <v>39.479999999999997</v>
      </c>
      <c r="T35" s="130" t="str">
        <f>IF(ISNUMBER('2-7-1'!B35), '2-7-1'!B35, IF(ISNUMBER('2-7-1'!C35), '2-7-1'!C35, IF(ISNUMBER('2-7-1'!D35), '2-7-1'!D35, IF(ISNUMBER('2-7-1'!E35), '2-7-1'!E35, IF(ISNUMBER('2-7-1'!F35), '2-7-1'!F35, IF(ISNUMBER('2-7-1'!G35), '2-7-1'!G35, IF(ISNUMBER('2-7-1'!H35), '2-7-1'!H35, "XXX")))))))</f>
        <v>XXX</v>
      </c>
      <c r="U35" s="130" t="str">
        <f>IF(ISNUMBER('2-7-2'!B35), '2-7-2'!B35, IF(ISNUMBER('2-7-2'!C35), '2-7-2'!C35, IF(ISNUMBER('2-7-2'!D35), '2-7-2'!D35, IF(ISNUMBER('2-7-2'!E35), '2-7-2'!E35, IF(ISNUMBER('2-7-2'!F35), '2-7-2'!F35, IF(ISNUMBER('2-7-2'!G35), '2-7-2'!G35, IF(ISNUMBER('2-7-2'!H35), '2-7-2'!H35, "XXX")))))))</f>
        <v>XXX</v>
      </c>
      <c r="V35" s="130" t="str">
        <f>IF(ISNUMBER('2-8-1'!B35), '2-8-1'!B35, IF(ISNUMBER('2-8-1'!C35), '2-8-1'!C35, IF(ISNUMBER('2-8-1'!D35), '2-8-1'!D35, IF(ISNUMBER('2-8-1'!E35), '2-8-1'!E35, IF(ISNUMBER('2-8-1'!F35), '2-8-1'!F35, IF(ISNUMBER('2-8-1'!G35), '2-8-1'!G35, IF(ISNUMBER('2-8-1'!H35), '2-8-1'!H35, "XXX")))))))</f>
        <v>XXX</v>
      </c>
      <c r="W35" s="130" t="str">
        <f>IF(ISNUMBER('2-8-2'!B35), '2-8-2'!B35, IF(ISNUMBER('2-8-2'!C35), '2-8-2'!C35, IF(ISNUMBER('2-8-2'!D35), '2-8-2'!D35, IF(ISNUMBER('2-8-2'!E35), '2-8-2'!E35, IF(ISNUMBER('2-8-2'!F35), '2-8-2'!F35, IF(ISNUMBER('2-8-2'!G35), '2-8-2'!G35, IF(ISNUMBER('2-8-2'!H35), '2-8-2'!H35, "XXX")))))))</f>
        <v>XXX</v>
      </c>
      <c r="X35" s="130">
        <f>'3-1'!C34</f>
        <v>0.255</v>
      </c>
      <c r="Y35" s="130">
        <f>'3-2'!K34</f>
        <v>-1.1220047470000001</v>
      </c>
    </row>
    <row r="36" spans="1:25" ht="15.75" customHeight="1" x14ac:dyDescent="0.2">
      <c r="A36" s="118" t="s">
        <v>45</v>
      </c>
      <c r="B36" s="142" t="s">
        <v>45</v>
      </c>
      <c r="C36" s="130">
        <f>IF(ISNUMBER('1-1'!B36),'1-1'!B36, "XXX")</f>
        <v>4.5</v>
      </c>
      <c r="D36" s="130" t="str">
        <f>IF(UCDP!S36, UCDP!S36, "0.0")</f>
        <v>0.0</v>
      </c>
      <c r="E36" s="130">
        <f>IF(ISNUMBER('1-3'!C36), '1-3'!C36, IF(ISNUMBER('1-3'!D36), '1-3'!D36, IF(ISNUMBER('1-3'!E36), '1-3'!E36, IF(ISNUMBER('1-3'!F36), '1-3'!F36, IF(ISNUMBER('1-3'!G36), '1-3'!G36, IF(ISNUMBER('1-3'!H36), '1-3'!H36, IF(ISNUMBER('1-3'!I36), '1-3'!I36, "XXX")))))))</f>
        <v>75.666666666666671</v>
      </c>
      <c r="F36" s="130" t="str">
        <f>IF(ISNUMBER('1-4'!AI36),'1-4'!AI36, IF(ISNUMBER('1-4'!AJ36),'1-4'!AJ36, IF(ISNUMBER('1-4'!AK36),'1-4'!AK36, IF(ISNUMBER('1-4'!AL36),'1-4'!AL36, IF(ISNUMBER('1-4'!AM36),'1-4'!AM36, IF(ISNUMBER('1-4'!AN36),'1-4'!AN36, IF(ISNUMBER('1-4'!AO36), '1-4'!AO36, "XXX")))))))</f>
        <v>XXX</v>
      </c>
      <c r="G36" s="130">
        <f>IF(ISNUMBER('1-5'!B35),'1-5'!B35, "XXX")</f>
        <v>3.5</v>
      </c>
      <c r="H36" s="130">
        <f>IF(ISNUMBER('2-1-1'!B36), '2-1-1'!B36, IF(ISNUMBER('2-1-1'!C36), '2-1-1'!C36, IF(ISNUMBER('2-1-1'!D36), '2-1-1'!D36, IF(ISNUMBER('2-1-1'!E36), '2-1-1'!E36, IF(ISNUMBER('2-1-1'!F36), '2-1-1'!F36, IF(ISNUMBER('2-1-1'!G36), '2-1-1'!G36, IF(ISNUMBER('2-1-1'!H36), '2-1-1'!H36, "XXX")))))))</f>
        <v>0.38285714285714284</v>
      </c>
      <c r="I36" s="130">
        <f>'2-1-2'!B35</f>
        <v>0.22827</v>
      </c>
      <c r="J36" s="130">
        <f>IF(ISNUMBER('2-2-1'!W36), '2-2-1'!W36, IF(ISNUMBER('2-2-1'!X36), '2-2-1'!X36, IF(ISNUMBER('2-2-1'!Y36), '2-2-1'!Y36, IF(ISNUMBER('2-2-1'!Z36), '2-2-1'!Z36, IF(ISNUMBER('2-2-1'!AA36), '2-2-1'!AA36, IF(ISNUMBER('2-2-1'!AB36), '2-2-1'!AB36, IF(ISNUMBER('2-2-1'!AC36), '2-2-1'!AC36, "XXX")))))))</f>
        <v>3.2246199999999998</v>
      </c>
      <c r="K36" s="130">
        <f>IF(ISNUMBER('2-2-2'!B36), '2-2-2'!B36, IF(ISNUMBER('2-2-2'!C36), '2-2-2'!C36, IF(ISNUMBER('2-2-2'!D36), '2-2-2'!D36, IF(ISNUMBER('2-2-2'!E36), '2-2-2'!E36, IF(ISNUMBER('2-2-2'!F36), '2-2-2'!F36, IF(ISNUMBER('2-2-2'!G36), '2-2-2'!G36, IF(ISNUMBER('2-2-2'!H36), '2-2-2'!H36, "XXX")))))))</f>
        <v>0.55571428571428572</v>
      </c>
      <c r="L36" s="130">
        <f>IF(ISNUMBER('2-3-1'!J36), '2-3-1'!J36, IF(ISNUMBER('2-3-1'!K36), '2-3-1'!K36, IF(ISNUMBER('2-3-1'!L36), '2-3-1'!L36, IF(ISNUMBER('2-3-1'!M36), '2-3-1'!M36, IF(ISNUMBER('2-3-1'!N36), '2-3-1'!N36, IF(ISNUMBER('2-3-1'!O36), '2-3-1'!O36, IF(ISNUMBER('2-3-1'!P36), '2-3-1'!P36, "XXX")))))))</f>
        <v>4.6324000400000003</v>
      </c>
      <c r="M36" s="130">
        <f>'2-3-2'!J36</f>
        <v>30.91247177</v>
      </c>
      <c r="N36" s="130">
        <f>IF(ISNUMBER('2-4-1'!N36),'2-4-1'!N36,IF(ISNUMBER('2-4-1'!S36),'2-4-1'!S36,'2010'!N36))</f>
        <v>9.8856530070000002</v>
      </c>
      <c r="O36" s="130" t="str">
        <f>IF(ISNUMBER('2-4-2'!C36), '2-4-2'!C36, IF(ISNUMBER('2-4-2'!D36), '2-4-2'!D36, "XXX"))</f>
        <v>XXX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"XXX")</f>
        <v>74.498589999999993</v>
      </c>
      <c r="S36" s="130">
        <f>IF(ISNUMBER('2-6-2'!B36), '2-6-2'!B36, IF(ISNUMBER('2-6-2'!C36), '2-6-2'!C36, IF(ISNUMBER('2-6-2'!D36), '2-6-2'!D36, IF(ISNUMBER('2-6-2'!E36), '2-6-2'!E36, "XXX"))))</f>
        <v>0.48</v>
      </c>
      <c r="T36" s="130">
        <f>IF(ISNUMBER('2-7-1'!B36), '2-7-1'!B36, IF(ISNUMBER('2-7-1'!C36), '2-7-1'!C36, IF(ISNUMBER('2-7-1'!D36), '2-7-1'!D36, IF(ISNUMBER('2-7-1'!E36), '2-7-1'!E36, IF(ISNUMBER('2-7-1'!F36), '2-7-1'!F36, IF(ISNUMBER('2-7-1'!G36), '2-7-1'!G36, IF(ISNUMBER('2-7-1'!H36), '2-7-1'!H36, "XXX")))))))</f>
        <v>0.61571428571428566</v>
      </c>
      <c r="U36" s="130">
        <f>IF(ISNUMBER('2-7-2'!B36), '2-7-2'!B36, IF(ISNUMBER('2-7-2'!C36), '2-7-2'!C36, IF(ISNUMBER('2-7-2'!D36), '2-7-2'!D36, IF(ISNUMBER('2-7-2'!E36), '2-7-2'!E36, IF(ISNUMBER('2-7-2'!F36), '2-7-2'!F36, IF(ISNUMBER('2-7-2'!G36), '2-7-2'!G36, IF(ISNUMBER('2-7-2'!H36), '2-7-2'!H36, "XXX")))))))</f>
        <v>0.5357142857142857</v>
      </c>
      <c r="V36" s="130">
        <f>IF(ISNUMBER('2-8-1'!B36), '2-8-1'!B36, IF(ISNUMBER('2-8-1'!C36), '2-8-1'!C36, IF(ISNUMBER('2-8-1'!D36), '2-8-1'!D36, IF(ISNUMBER('2-8-1'!E36), '2-8-1'!E36, IF(ISNUMBER('2-8-1'!F36), '2-8-1'!F36, IF(ISNUMBER('2-8-1'!G36), '2-8-1'!G36, IF(ISNUMBER('2-8-1'!H36), '2-8-1'!H36, "XXX")))))))</f>
        <v>0.58714285714285719</v>
      </c>
      <c r="W36" s="130">
        <f>IF(ISNUMBER('2-8-2'!B36), '2-8-2'!B36, IF(ISNUMBER('2-8-2'!C36), '2-8-2'!C36, IF(ISNUMBER('2-8-2'!D36), '2-8-2'!D36, IF(ISNUMBER('2-8-2'!E36), '2-8-2'!E36, IF(ISNUMBER('2-8-2'!F36), '2-8-2'!F36, IF(ISNUMBER('2-8-2'!G36), '2-8-2'!G36, IF(ISNUMBER('2-8-2'!H36), '2-8-2'!H36, "XXX")))))))</f>
        <v>0.52</v>
      </c>
      <c r="X36" s="130">
        <f>'3-1'!C35</f>
        <v>0.91200000000000003</v>
      </c>
      <c r="Y36" s="130">
        <f>'3-2'!K35</f>
        <v>0.97378629400000005</v>
      </c>
    </row>
    <row r="37" spans="1:25" ht="15.75" customHeight="1" x14ac:dyDescent="0.2">
      <c r="A37" s="118" t="s">
        <v>46</v>
      </c>
      <c r="B37" s="142" t="s">
        <v>46</v>
      </c>
      <c r="C37" s="130">
        <f>IF(ISNUMBER('1-1'!B37),'1-1'!B37, "XXX")</f>
        <v>9.8000000000000007</v>
      </c>
      <c r="D37" s="130" t="str">
        <f>IF(UCDP!S37, UCDP!S37, "0.0")</f>
        <v>0.0</v>
      </c>
      <c r="E37" s="130">
        <f>IF(ISNUMBER('1-3'!C37), '1-3'!C37, IF(ISNUMBER('1-3'!D37), '1-3'!D37, IF(ISNUMBER('1-3'!E37), '1-3'!E37, IF(ISNUMBER('1-3'!F37), '1-3'!F37, IF(ISNUMBER('1-3'!G37), '1-3'!G37, IF(ISNUMBER('1-3'!H37), '1-3'!H37, IF(ISNUMBER('1-3'!I37), '1-3'!I37, "XXX")))))))</f>
        <v>50.666666666666671</v>
      </c>
      <c r="F37" s="130">
        <f>IF(ISNUMBER('1-4'!AI37),'1-4'!AI37, IF(ISNUMBER('1-4'!AJ37),'1-4'!AJ37, IF(ISNUMBER('1-4'!AK37),'1-4'!AK37, IF(ISNUMBER('1-4'!AL37),'1-4'!AL37, IF(ISNUMBER('1-4'!AM37),'1-4'!AM37, IF(ISNUMBER('1-4'!AN37),'1-4'!AN37, IF(ISNUMBER('1-4'!AO37), '1-4'!AO37, "XXX")))))))</f>
        <v>4</v>
      </c>
      <c r="G37" s="130">
        <f>IF(ISNUMBER('1-5'!B36),'1-5'!B36, "XXX")</f>
        <v>9.1999999999999993</v>
      </c>
      <c r="H37" s="130">
        <f>IF(ISNUMBER('2-1-1'!B37), '2-1-1'!B37, IF(ISNUMBER('2-1-1'!C37), '2-1-1'!C37, IF(ISNUMBER('2-1-1'!D37), '2-1-1'!D37, IF(ISNUMBER('2-1-1'!E37), '2-1-1'!E37, IF(ISNUMBER('2-1-1'!F37), '2-1-1'!F37, IF(ISNUMBER('2-1-1'!G37), '2-1-1'!G37, IF(ISNUMBER('2-1-1'!H37), '2-1-1'!H37, "XXX")))))))</f>
        <v>0.4757142857142857</v>
      </c>
      <c r="I37" s="130">
        <f>'2-1-2'!B36</f>
        <v>3.909E-2</v>
      </c>
      <c r="J37" s="130">
        <f>IF(ISNUMBER('2-2-1'!W37), '2-2-1'!W37, IF(ISNUMBER('2-2-1'!X37), '2-2-1'!X37, IF(ISNUMBER('2-2-1'!Y37), '2-2-1'!Y37, IF(ISNUMBER('2-2-1'!Z37), '2-2-1'!Z37, IF(ISNUMBER('2-2-1'!AA37), '2-2-1'!AA37, IF(ISNUMBER('2-2-1'!AB37), '2-2-1'!AB37, IF(ISNUMBER('2-2-1'!AC37), '2-2-1'!AC37, "XXX")))))))</f>
        <v>3.0535299999999999</v>
      </c>
      <c r="K37" s="130">
        <f>IF(ISNUMBER('2-2-2'!B37), '2-2-2'!B37, IF(ISNUMBER('2-2-2'!C37), '2-2-2'!C37, IF(ISNUMBER('2-2-2'!D37), '2-2-2'!D37, IF(ISNUMBER('2-2-2'!E37), '2-2-2'!E37, IF(ISNUMBER('2-2-2'!F37), '2-2-2'!F37, IF(ISNUMBER('2-2-2'!G37), '2-2-2'!G37, IF(ISNUMBER('2-2-2'!H37), '2-2-2'!H37, "XXX")))))))</f>
        <v>0.43571428571428567</v>
      </c>
      <c r="L37" s="130">
        <f>IF(ISNUMBER('2-3-1'!J37), '2-3-1'!J37, IF(ISNUMBER('2-3-1'!K37), '2-3-1'!K37, IF(ISNUMBER('2-3-1'!L37), '2-3-1'!L37, IF(ISNUMBER('2-3-1'!M37), '2-3-1'!M37, IF(ISNUMBER('2-3-1'!N37), '2-3-1'!N37, IF(ISNUMBER('2-3-1'!O37), '2-3-1'!O37, IF(ISNUMBER('2-3-1'!P37), '2-3-1'!P37, "XXX")))))))</f>
        <v>0.58830028999999995</v>
      </c>
      <c r="M37" s="130">
        <f>'2-3-2'!J37</f>
        <v>63.337661740000001</v>
      </c>
      <c r="N37" s="130">
        <f>IF(ISNUMBER('2-4-1'!N37),'2-4-1'!N37,IF(ISNUMBER('2-4-1'!S37),'2-4-1'!S37,'2010'!N37))</f>
        <v>1.7530000000000001</v>
      </c>
      <c r="O37" s="130" t="str">
        <f>IF(ISNUMBER('2-4-2'!C37), '2-4-2'!C37, IF(ISNUMBER('2-4-2'!D37), '2-4-2'!D37, "XXX"))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"XXX")</f>
        <v>23.428149999999999</v>
      </c>
      <c r="S37" s="130">
        <f>IF(ISNUMBER('2-6-2'!B37), '2-6-2'!B37, IF(ISNUMBER('2-6-2'!C37), '2-6-2'!C37, IF(ISNUMBER('2-6-2'!D37), '2-6-2'!D37, IF(ISNUMBER('2-6-2'!E37), '2-6-2'!E37, "XXX"))))</f>
        <v>31.64</v>
      </c>
      <c r="T37" s="130">
        <f>IF(ISNUMBER('2-7-1'!B37), '2-7-1'!B37, IF(ISNUMBER('2-7-1'!C37), '2-7-1'!C37, IF(ISNUMBER('2-7-1'!D37), '2-7-1'!D37, IF(ISNUMBER('2-7-1'!E37), '2-7-1'!E37, IF(ISNUMBER('2-7-1'!F37), '2-7-1'!F37, IF(ISNUMBER('2-7-1'!G37), '2-7-1'!G37, IF(ISNUMBER('2-7-1'!H37), '2-7-1'!H37, "XXX")))))))</f>
        <v>0.44</v>
      </c>
      <c r="U37" s="130">
        <f>IF(ISNUMBER('2-7-2'!B37), '2-7-2'!B37, IF(ISNUMBER('2-7-2'!C37), '2-7-2'!C37, IF(ISNUMBER('2-7-2'!D37), '2-7-2'!D37, IF(ISNUMBER('2-7-2'!E37), '2-7-2'!E37, IF(ISNUMBER('2-7-2'!F37), '2-7-2'!F37, IF(ISNUMBER('2-7-2'!G37), '2-7-2'!G37, IF(ISNUMBER('2-7-2'!H37), '2-7-2'!H37, "XXX")))))))</f>
        <v>0.26285714285714284</v>
      </c>
      <c r="V37" s="130">
        <f>IF(ISNUMBER('2-8-1'!B37), '2-8-1'!B37, IF(ISNUMBER('2-8-1'!C37), '2-8-1'!C37, IF(ISNUMBER('2-8-1'!D37), '2-8-1'!D37, IF(ISNUMBER('2-8-1'!E37), '2-8-1'!E37, IF(ISNUMBER('2-8-1'!F37), '2-8-1'!F37, IF(ISNUMBER('2-8-1'!G37), '2-8-1'!G37, IF(ISNUMBER('2-8-1'!H37), '2-8-1'!H37, "XXX")))))))</f>
        <v>0.54571428571428571</v>
      </c>
      <c r="W37" s="130">
        <f>IF(ISNUMBER('2-8-2'!B37), '2-8-2'!B37, IF(ISNUMBER('2-8-2'!C37), '2-8-2'!C37, IF(ISNUMBER('2-8-2'!D37), '2-8-2'!D37, IF(ISNUMBER('2-8-2'!E37), '2-8-2'!E37, IF(ISNUMBER('2-8-2'!F37), '2-8-2'!F37, IF(ISNUMBER('2-8-2'!G37), '2-8-2'!G37, IF(ISNUMBER('2-8-2'!H37), '2-8-2'!H37, "XXX")))))))</f>
        <v>0.39428571428571424</v>
      </c>
      <c r="X37" s="130">
        <f>'3-1'!C36</f>
        <v>0.43099999999999999</v>
      </c>
      <c r="Y37" s="130">
        <f>'3-2'!K36</f>
        <v>-1.091179371</v>
      </c>
    </row>
    <row r="38" spans="1:25" ht="12.75" x14ac:dyDescent="0.2">
      <c r="A38" s="118" t="s">
        <v>47</v>
      </c>
      <c r="B38" s="142" t="s">
        <v>47</v>
      </c>
      <c r="C38" s="130">
        <f>IF(ISNUMBER('1-1'!B38),'1-1'!B38, "XXX")</f>
        <v>5.7</v>
      </c>
      <c r="D38" s="130" t="str">
        <f>IF(UCDP!S38, UCDP!S38, "0.0")</f>
        <v>0.0</v>
      </c>
      <c r="E38" s="130">
        <f>IF(ISNUMBER('1-3'!C38), '1-3'!C38, IF(ISNUMBER('1-3'!D38), '1-3'!D38, IF(ISNUMBER('1-3'!E38), '1-3'!E38, IF(ISNUMBER('1-3'!F38), '1-3'!F38, IF(ISNUMBER('1-3'!G38), '1-3'!G38, IF(ISNUMBER('1-3'!H38), '1-3'!H38, IF(ISNUMBER('1-3'!I38), '1-3'!I38, "XXX")))))))</f>
        <v>83.333333333333343</v>
      </c>
      <c r="F38" s="130">
        <f>IF(ISNUMBER('1-4'!AI38),'1-4'!AI38, IF(ISNUMBER('1-4'!AJ38),'1-4'!AJ38, IF(ISNUMBER('1-4'!AK38),'1-4'!AK38, IF(ISNUMBER('1-4'!AL38),'1-4'!AL38, IF(ISNUMBER('1-4'!AM38),'1-4'!AM38, IF(ISNUMBER('1-4'!AN38),'1-4'!AN38, IF(ISNUMBER('1-4'!AO38), '1-4'!AO38, "XXX")))))))</f>
        <v>1</v>
      </c>
      <c r="G38" s="130">
        <f>IF(ISNUMBER('1-5'!B37),'1-5'!B37, "XXX")</f>
        <v>4.5</v>
      </c>
      <c r="H38" s="130">
        <f>IF(ISNUMBER('2-1-1'!B38), '2-1-1'!B38, IF(ISNUMBER('2-1-1'!C38), '2-1-1'!C38, IF(ISNUMBER('2-1-1'!D38), '2-1-1'!D38, IF(ISNUMBER('2-1-1'!E38), '2-1-1'!E38, IF(ISNUMBER('2-1-1'!F38), '2-1-1'!F38, IF(ISNUMBER('2-1-1'!G38), '2-1-1'!G38, IF(ISNUMBER('2-1-1'!H38), '2-1-1'!H38, "XXX")))))))</f>
        <v>0.56428571428571428</v>
      </c>
      <c r="I38" s="130">
        <f>'2-1-2'!B37</f>
        <v>0.36831999999999998</v>
      </c>
      <c r="J38" s="130" t="str">
        <f>IF(ISNUMBER('2-2-1'!W38), '2-2-1'!W38, IF(ISNUMBER('2-2-1'!X38), '2-2-1'!X38, IF(ISNUMBER('2-2-1'!Y38), '2-2-1'!Y38, IF(ISNUMBER('2-2-1'!Z38), '2-2-1'!Z38, IF(ISNUMBER('2-2-1'!AA38), '2-2-1'!AA38, IF(ISNUMBER('2-2-1'!AB38), '2-2-1'!AB38, IF(ISNUMBER('2-2-1'!AC38), '2-2-1'!AC38, "XXX")))))))</f>
        <v>XXX</v>
      </c>
      <c r="K38" s="130">
        <f>IF(ISNUMBER('2-2-2'!B38), '2-2-2'!B38, IF(ISNUMBER('2-2-2'!C38), '2-2-2'!C38, IF(ISNUMBER('2-2-2'!D38), '2-2-2'!D38, IF(ISNUMBER('2-2-2'!E38), '2-2-2'!E38, IF(ISNUMBER('2-2-2'!F38), '2-2-2'!F38, IF(ISNUMBER('2-2-2'!G38), '2-2-2'!G38, IF(ISNUMBER('2-2-2'!H38), '2-2-2'!H38, "XXX")))))))</f>
        <v>0.6785714285714286</v>
      </c>
      <c r="L38" s="130">
        <f>IF(ISNUMBER('2-3-1'!J38), '2-3-1'!J38, IF(ISNUMBER('2-3-1'!K38), '2-3-1'!K38, IF(ISNUMBER('2-3-1'!L38), '2-3-1'!L38, IF(ISNUMBER('2-3-1'!M38), '2-3-1'!M38, IF(ISNUMBER('2-3-1'!N38), '2-3-1'!N38, IF(ISNUMBER('2-3-1'!O38), '2-3-1'!O38, IF(ISNUMBER('2-3-1'!P38), '2-3-1'!P38, "XXX")))))))</f>
        <v>6.4608392700000001</v>
      </c>
      <c r="M38" s="130">
        <f>'2-3-2'!J38</f>
        <v>12.394235610000001</v>
      </c>
      <c r="N38" s="130">
        <f>IF(ISNUMBER('2-4-1'!N38),'2-4-1'!N38,IF(ISNUMBER('2-4-1'!S38),'2-4-1'!S38,'2010'!N38))</f>
        <v>19.169999999999998</v>
      </c>
      <c r="O38" s="130" t="str">
        <f>IF(ISNUMBER('2-4-2'!C38), '2-4-2'!C38, IF(ISNUMBER('2-4-2'!D38), '2-4-2'!D38, "XXX"))</f>
        <v>XXX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"XXX")</f>
        <v>81.922409999999999</v>
      </c>
      <c r="S38" s="130">
        <f>IF(ISNUMBER('2-6-2'!B38), '2-6-2'!B38, IF(ISNUMBER('2-6-2'!C38), '2-6-2'!C38, IF(ISNUMBER('2-6-2'!D38), '2-6-2'!D38, IF(ISNUMBER('2-6-2'!E38), '2-6-2'!E38, "XXX"))))</f>
        <v>0</v>
      </c>
      <c r="T38" s="130">
        <f>IF(ISNUMBER('2-7-1'!B38), '2-7-1'!B38, IF(ISNUMBER('2-7-1'!C38), '2-7-1'!C38, IF(ISNUMBER('2-7-1'!D38), '2-7-1'!D38, IF(ISNUMBER('2-7-1'!E38), '2-7-1'!E38, IF(ISNUMBER('2-7-1'!F38), '2-7-1'!F38, IF(ISNUMBER('2-7-1'!G38), '2-7-1'!G38, IF(ISNUMBER('2-7-1'!H38), '2-7-1'!H38, "XXX")))))))</f>
        <v>0.58142857142857152</v>
      </c>
      <c r="U38" s="130">
        <f>IF(ISNUMBER('2-7-2'!B38), '2-7-2'!B38, IF(ISNUMBER('2-7-2'!C38), '2-7-2'!C38, IF(ISNUMBER('2-7-2'!D38), '2-7-2'!D38, IF(ISNUMBER('2-7-2'!E38), '2-7-2'!E38, IF(ISNUMBER('2-7-2'!F38), '2-7-2'!F38, IF(ISNUMBER('2-7-2'!G38), '2-7-2'!G38, IF(ISNUMBER('2-7-2'!H38), '2-7-2'!H38, "XXX")))))))</f>
        <v>0.45500000000000002</v>
      </c>
      <c r="V38" s="130">
        <f>IF(ISNUMBER('2-8-1'!B38), '2-8-1'!B38, IF(ISNUMBER('2-8-1'!C38), '2-8-1'!C38, IF(ISNUMBER('2-8-1'!D38), '2-8-1'!D38, IF(ISNUMBER('2-8-1'!E38), '2-8-1'!E38, IF(ISNUMBER('2-8-1'!F38), '2-8-1'!F38, IF(ISNUMBER('2-8-1'!G38), '2-8-1'!G38, IF(ISNUMBER('2-8-1'!H38), '2-8-1'!H38, "XXX")))))))</f>
        <v>0.57999999999999996</v>
      </c>
      <c r="W38" s="130">
        <f>IF(ISNUMBER('2-8-2'!B38), '2-8-2'!B38, IF(ISNUMBER('2-8-2'!C38), '2-8-2'!C38, IF(ISNUMBER('2-8-2'!D38), '2-8-2'!D38, IF(ISNUMBER('2-8-2'!E38), '2-8-2'!E38, IF(ISNUMBER('2-8-2'!F38), '2-8-2'!F38, IF(ISNUMBER('2-8-2'!G38), '2-8-2'!G38, IF(ISNUMBER('2-8-2'!H38), '2-8-2'!H38, "XXX")))))))</f>
        <v>0.47285714285714286</v>
      </c>
      <c r="X38" s="130">
        <f>'3-1'!C37</f>
        <v>0.78100000000000003</v>
      </c>
      <c r="Y38" s="130">
        <f>'3-2'!K37</f>
        <v>0.57056635600000005</v>
      </c>
    </row>
    <row r="39" spans="1:25" ht="12.75" x14ac:dyDescent="0.2">
      <c r="A39" s="118" t="s">
        <v>48</v>
      </c>
      <c r="B39" s="142" t="s">
        <v>48</v>
      </c>
      <c r="C39" s="130">
        <f>IF(ISNUMBER('1-1'!B39),'1-1'!B39, "XXX")</f>
        <v>9.1999999999999993</v>
      </c>
      <c r="D39" s="130" t="str">
        <f>IF(UCDP!S39, UCDP!S39, "0.0")</f>
        <v>0.0</v>
      </c>
      <c r="E39" s="130">
        <f>IF(ISNUMBER('1-3'!C39), '1-3'!C39, IF(ISNUMBER('1-3'!D39), '1-3'!D39, IF(ISNUMBER('1-3'!E39), '1-3'!E39, IF(ISNUMBER('1-3'!F39), '1-3'!F39, IF(ISNUMBER('1-3'!G39), '1-3'!G39, IF(ISNUMBER('1-3'!H39), '1-3'!H39, IF(ISNUMBER('1-3'!I39), '1-3'!I39, "XXX")))))))</f>
        <v>92.666666666666671</v>
      </c>
      <c r="F39" s="130">
        <f>IF(ISNUMBER('1-4'!AI39),'1-4'!AI39, IF(ISNUMBER('1-4'!AJ39),'1-4'!AJ39, IF(ISNUMBER('1-4'!AK39),'1-4'!AK39, IF(ISNUMBER('1-4'!AL39),'1-4'!AL39, IF(ISNUMBER('1-4'!AM39),'1-4'!AM39, IF(ISNUMBER('1-4'!AN39),'1-4'!AN39, IF(ISNUMBER('1-4'!AO39), '1-4'!AO39, "XXX")))))))</f>
        <v>2</v>
      </c>
      <c r="G39" s="130">
        <f>IF(ISNUMBER('1-5'!B38),'1-5'!B38, "XXX")</f>
        <v>3.5</v>
      </c>
      <c r="H39" s="130">
        <f>IF(ISNUMBER('2-1-1'!B39), '2-1-1'!B39, IF(ISNUMBER('2-1-1'!C39), '2-1-1'!C39, IF(ISNUMBER('2-1-1'!D39), '2-1-1'!D39, IF(ISNUMBER('2-1-1'!E39), '2-1-1'!E39, IF(ISNUMBER('2-1-1'!F39), '2-1-1'!F39, IF(ISNUMBER('2-1-1'!G39), '2-1-1'!G39, IF(ISNUMBER('2-1-1'!H39), '2-1-1'!H39, "XXX")))))))</f>
        <v>0.7014285714285714</v>
      </c>
      <c r="I39" s="130">
        <f>'2-1-2'!B38</f>
        <v>0.42743999999999999</v>
      </c>
      <c r="J39" s="130">
        <f>IF(ISNUMBER('2-2-1'!W39), '2-2-1'!W39, IF(ISNUMBER('2-2-1'!X39), '2-2-1'!X39, IF(ISNUMBER('2-2-1'!Y39), '2-2-1'!Y39, IF(ISNUMBER('2-2-1'!Z39), '2-2-1'!Z39, IF(ISNUMBER('2-2-1'!AA39), '2-2-1'!AA39, IF(ISNUMBER('2-2-1'!AB39), '2-2-1'!AB39, IF(ISNUMBER('2-2-1'!AC39), '2-2-1'!AC39, "XXX")))))))</f>
        <v>4.5343799999999996</v>
      </c>
      <c r="K39" s="130">
        <f>IF(ISNUMBER('2-2-2'!B39), '2-2-2'!B39, IF(ISNUMBER('2-2-2'!C39), '2-2-2'!C39, IF(ISNUMBER('2-2-2'!D39), '2-2-2'!D39, IF(ISNUMBER('2-2-2'!E39), '2-2-2'!E39, IF(ISNUMBER('2-2-2'!F39), '2-2-2'!F39, IF(ISNUMBER('2-2-2'!G39), '2-2-2'!G39, IF(ISNUMBER('2-2-2'!H39), '2-2-2'!H39, "XXX")))))))</f>
        <v>0.70428571428571429</v>
      </c>
      <c r="L39" s="130">
        <f>IF(ISNUMBER('2-3-1'!J39), '2-3-1'!J39, IF(ISNUMBER('2-3-1'!K39), '2-3-1'!K39, IF(ISNUMBER('2-3-1'!L39), '2-3-1'!L39, IF(ISNUMBER('2-3-1'!M39), '2-3-1'!M39, IF(ISNUMBER('2-3-1'!N39), '2-3-1'!N39, IF(ISNUMBER('2-3-1'!O39), '2-3-1'!O39, IF(ISNUMBER('2-3-1'!P39), '2-3-1'!P39, "XXX")))))))</f>
        <v>2.3124260900000002</v>
      </c>
      <c r="M39" s="130">
        <f>'2-3-2'!J39</f>
        <v>48.797615049999997</v>
      </c>
      <c r="N39" s="130">
        <f>IF(ISNUMBER('2-4-1'!N39),'2-4-1'!N39,IF(ISNUMBER('2-4-1'!S39),'2-4-1'!S39,'2010'!N39))</f>
        <v>16.600000000000001</v>
      </c>
      <c r="O39" s="130">
        <f>IF(ISNUMBER('2-4-2'!C39), '2-4-2'!C39, IF(ISNUMBER('2-4-2'!D39), '2-4-2'!D39, "XXX"))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"XXX")</f>
        <v>82.441760000000002</v>
      </c>
      <c r="S39" s="130">
        <f>IF(ISNUMBER('2-6-2'!B39), '2-6-2'!B39, IF(ISNUMBER('2-6-2'!C39), '2-6-2'!C39, IF(ISNUMBER('2-6-2'!D39), '2-6-2'!D39, IF(ISNUMBER('2-6-2'!E39), '2-6-2'!E39, "XXX"))))</f>
        <v>0</v>
      </c>
      <c r="T39" s="130">
        <f>IF(ISNUMBER('2-7-1'!B39), '2-7-1'!B39, IF(ISNUMBER('2-7-1'!C39), '2-7-1'!C39, IF(ISNUMBER('2-7-1'!D39), '2-7-1'!D39, IF(ISNUMBER('2-7-1'!E39), '2-7-1'!E39, IF(ISNUMBER('2-7-1'!F39), '2-7-1'!F39, IF(ISNUMBER('2-7-1'!G39), '2-7-1'!G39, IF(ISNUMBER('2-7-1'!H39), '2-7-1'!H39, "XXX")))))))</f>
        <v>0.72714285714285709</v>
      </c>
      <c r="U39" s="130">
        <f>IF(ISNUMBER('2-7-2'!B39), '2-7-2'!B39, IF(ISNUMBER('2-7-2'!C39), '2-7-2'!C39, IF(ISNUMBER('2-7-2'!D39), '2-7-2'!D39, IF(ISNUMBER('2-7-2'!E39), '2-7-2'!E39, IF(ISNUMBER('2-7-2'!F39), '2-7-2'!F39, IF(ISNUMBER('2-7-2'!G39), '2-7-2'!G39, IF(ISNUMBER('2-7-2'!H39), '2-7-2'!H39, "XXX")))))))</f>
        <v>0.60357142857142854</v>
      </c>
      <c r="V39" s="130">
        <f>IF(ISNUMBER('2-8-1'!B39), '2-8-1'!B39, IF(ISNUMBER('2-8-1'!C39), '2-8-1'!C39, IF(ISNUMBER('2-8-1'!D39), '2-8-1'!D39, IF(ISNUMBER('2-8-1'!E39), '2-8-1'!E39, IF(ISNUMBER('2-8-1'!F39), '2-8-1'!F39, IF(ISNUMBER('2-8-1'!G39), '2-8-1'!G39, IF(ISNUMBER('2-8-1'!H39), '2-8-1'!H39, "XXX")))))))</f>
        <v>0.65428571428571425</v>
      </c>
      <c r="W39" s="130">
        <f>IF(ISNUMBER('2-8-2'!B39), '2-8-2'!B39, IF(ISNUMBER('2-8-2'!C39), '2-8-2'!C39, IF(ISNUMBER('2-8-2'!D39), '2-8-2'!D39, IF(ISNUMBER('2-8-2'!E39), '2-8-2'!E39, IF(ISNUMBER('2-8-2'!F39), '2-8-2'!F39, IF(ISNUMBER('2-8-2'!G39), '2-8-2'!G39, IF(ISNUMBER('2-8-2'!H39), '2-8-2'!H39, "XXX")))))))</f>
        <v>0.61142857142857143</v>
      </c>
      <c r="X39" s="130">
        <f>'3-1'!C38</f>
        <v>0.84799999999999998</v>
      </c>
      <c r="Y39" s="130">
        <f>'3-2'!K38</f>
        <v>1.100642562</v>
      </c>
    </row>
    <row r="40" spans="1:25" ht="12.75" x14ac:dyDescent="0.2">
      <c r="A40" s="118" t="s">
        <v>243</v>
      </c>
      <c r="B40" s="142" t="s">
        <v>49</v>
      </c>
      <c r="C40" s="130">
        <f>IF(ISNUMBER('1-1'!B40),'1-1'!B40, "XXX")</f>
        <v>3.4</v>
      </c>
      <c r="D40" s="130" t="str">
        <f>IF(UCDP!S40, UCDP!S40, "0.0")</f>
        <v>0.0</v>
      </c>
      <c r="E40" s="130">
        <f>IF(ISNUMBER('1-3'!C40), '1-3'!C40, IF(ISNUMBER('1-3'!D40), '1-3'!D40, IF(ISNUMBER('1-3'!E40), '1-3'!E40, IF(ISNUMBER('1-3'!F40), '1-3'!F40, IF(ISNUMBER('1-3'!G40), '1-3'!G40, IF(ISNUMBER('1-3'!H40), '1-3'!H40, IF(ISNUMBER('1-3'!I40), '1-3'!I40, "XXX")))))))</f>
        <v>85.833333333333343</v>
      </c>
      <c r="F40" s="130">
        <f>IF(ISNUMBER('1-4'!AI40),'1-4'!AI40, IF(ISNUMBER('1-4'!AJ40),'1-4'!AJ40, IF(ISNUMBER('1-4'!AK40),'1-4'!AK40, IF(ISNUMBER('1-4'!AL40),'1-4'!AL40, IF(ISNUMBER('1-4'!AM40),'1-4'!AM40, IF(ISNUMBER('1-4'!AN40),'1-4'!AN40, IF(ISNUMBER('1-4'!AO40), '1-4'!AO40, "XXX")))))))</f>
        <v>2</v>
      </c>
      <c r="G40" s="130">
        <f>IF(ISNUMBER('1-5'!B39),'1-5'!B39, "XXX")</f>
        <v>3.5</v>
      </c>
      <c r="H40" s="130">
        <f>IF(ISNUMBER('2-1-1'!B40), '2-1-1'!B40, IF(ISNUMBER('2-1-1'!C40), '2-1-1'!C40, IF(ISNUMBER('2-1-1'!D40), '2-1-1'!D40, IF(ISNUMBER('2-1-1'!E40), '2-1-1'!E40, IF(ISNUMBER('2-1-1'!F40), '2-1-1'!F40, IF(ISNUMBER('2-1-1'!G40), '2-1-1'!G40, IF(ISNUMBER('2-1-1'!H40), '2-1-1'!H40, "XXX")))))))</f>
        <v>0.60285714285714276</v>
      </c>
      <c r="I40" s="130">
        <f>'2-1-2'!B39</f>
        <v>0.42792000000000002</v>
      </c>
      <c r="J40" s="130">
        <f>IF(ISNUMBER('2-2-1'!W40), '2-2-1'!W40, IF(ISNUMBER('2-2-1'!X40), '2-2-1'!X40, IF(ISNUMBER('2-2-1'!Y40), '2-2-1'!Y40, IF(ISNUMBER('2-2-1'!Z40), '2-2-1'!Z40, IF(ISNUMBER('2-2-1'!AA40), '2-2-1'!AA40, IF(ISNUMBER('2-2-1'!AB40), '2-2-1'!AB40, IF(ISNUMBER('2-2-1'!AC40), '2-2-1'!AC40, "XXX")))))))</f>
        <v>2.5628899999999999</v>
      </c>
      <c r="K40" s="130">
        <f>IF(ISNUMBER('2-2-2'!B40), '2-2-2'!B40, IF(ISNUMBER('2-2-2'!C40), '2-2-2'!C40, IF(ISNUMBER('2-2-2'!D40), '2-2-2'!D40, IF(ISNUMBER('2-2-2'!E40), '2-2-2'!E40, IF(ISNUMBER('2-2-2'!F40), '2-2-2'!F40, IF(ISNUMBER('2-2-2'!G40), '2-2-2'!G40, IF(ISNUMBER('2-2-2'!H40), '2-2-2'!H40, "XXX")))))))</f>
        <v>0.77428571428571424</v>
      </c>
      <c r="L40" s="130">
        <f>IF(ISNUMBER('2-3-1'!J40), '2-3-1'!J40, IF(ISNUMBER('2-3-1'!K40), '2-3-1'!K40, IF(ISNUMBER('2-3-1'!L40), '2-3-1'!L40, IF(ISNUMBER('2-3-1'!M40), '2-3-1'!M40, IF(ISNUMBER('2-3-1'!N40), '2-3-1'!N40, IF(ISNUMBER('2-3-1'!O40), '2-3-1'!O40, IF(ISNUMBER('2-3-1'!P40), '2-3-1'!P40, "XXX")))))))</f>
        <v>5.0156331099999996</v>
      </c>
      <c r="M40" s="130">
        <f>'2-3-2'!J40</f>
        <v>13.63102531</v>
      </c>
      <c r="N40" s="130">
        <f>IF(ISNUMBER('2-4-1'!N40),'2-4-1'!N40,IF(ISNUMBER('2-4-1'!S40),'2-4-1'!S40,'2010'!N40))</f>
        <v>18.111999999999998</v>
      </c>
      <c r="O40" s="130">
        <f>IF(ISNUMBER('2-4-2'!C40), '2-4-2'!C40, IF(ISNUMBER('2-4-2'!D40), '2-4-2'!D40, "XXX"))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"XXX")</f>
        <v>82.137150000000005</v>
      </c>
      <c r="S40" s="130">
        <f>IF(ISNUMBER('2-6-2'!B40), '2-6-2'!B40, IF(ISNUMBER('2-6-2'!C40), '2-6-2'!C40, IF(ISNUMBER('2-6-2'!D40), '2-6-2'!D40, IF(ISNUMBER('2-6-2'!E40), '2-6-2'!E40, "XXX"))))</f>
        <v>0</v>
      </c>
      <c r="T40" s="130">
        <f>IF(ISNUMBER('2-7-1'!B40), '2-7-1'!B40, IF(ISNUMBER('2-7-1'!C40), '2-7-1'!C40, IF(ISNUMBER('2-7-1'!D40), '2-7-1'!D40, IF(ISNUMBER('2-7-1'!E40), '2-7-1'!E40, IF(ISNUMBER('2-7-1'!F40), '2-7-1'!F40, IF(ISNUMBER('2-7-1'!G40), '2-7-1'!G40, IF(ISNUMBER('2-7-1'!H40), '2-7-1'!H40, "XXX")))))))</f>
        <v>0.62142857142857133</v>
      </c>
      <c r="U40" s="130">
        <f>IF(ISNUMBER('2-7-2'!B40), '2-7-2'!B40, IF(ISNUMBER('2-7-2'!C40), '2-7-2'!C40, IF(ISNUMBER('2-7-2'!D40), '2-7-2'!D40, IF(ISNUMBER('2-7-2'!E40), '2-7-2'!E40, IF(ISNUMBER('2-7-2'!F40), '2-7-2'!F40, IF(ISNUMBER('2-7-2'!G40), '2-7-2'!G40, IF(ISNUMBER('2-7-2'!H40), '2-7-2'!H40, "XXX")))))))</f>
        <v>0.42071428571428576</v>
      </c>
      <c r="V40" s="130">
        <f>IF(ISNUMBER('2-8-1'!B40), '2-8-1'!B40, IF(ISNUMBER('2-8-1'!C40), '2-8-1'!C40, IF(ISNUMBER('2-8-1'!D40), '2-8-1'!D40, IF(ISNUMBER('2-8-1'!E40), '2-8-1'!E40, IF(ISNUMBER('2-8-1'!F40), '2-8-1'!F40, IF(ISNUMBER('2-8-1'!G40), '2-8-1'!G40, IF(ISNUMBER('2-8-1'!H40), '2-8-1'!H40, "XXX")))))))</f>
        <v>0.65857142857142859</v>
      </c>
      <c r="W40" s="130">
        <f>IF(ISNUMBER('2-8-2'!B40), '2-8-2'!B40, IF(ISNUMBER('2-8-2'!C40), '2-8-2'!C40, IF(ISNUMBER('2-8-2'!D40), '2-8-2'!D40, IF(ISNUMBER('2-8-2'!E40), '2-8-2'!E40, IF(ISNUMBER('2-8-2'!F40), '2-8-2'!F40, IF(ISNUMBER('2-8-2'!G40), '2-8-2'!G40, IF(ISNUMBER('2-8-2'!H40), '2-8-2'!H40, "XXX")))))))</f>
        <v>0.42857142857142855</v>
      </c>
      <c r="X40" s="130">
        <f>'3-1'!C39</f>
        <v>0.90700000000000003</v>
      </c>
      <c r="Y40" s="130">
        <f>'3-2'!K39</f>
        <v>1.031690598</v>
      </c>
    </row>
    <row r="41" spans="1:25" ht="12.75" x14ac:dyDescent="0.2">
      <c r="A41" s="118" t="s">
        <v>50</v>
      </c>
      <c r="B41" s="142" t="s">
        <v>50</v>
      </c>
      <c r="C41" s="130">
        <f>IF(ISNUMBER('1-1'!B41),'1-1'!B41, "XXX")</f>
        <v>2</v>
      </c>
      <c r="D41" s="130" t="str">
        <f>IF(UCDP!S41, UCDP!S41, "0.0")</f>
        <v>0.0</v>
      </c>
      <c r="E41" s="130">
        <f>IF(ISNUMBER('1-3'!C41), '1-3'!C41, IF(ISNUMBER('1-3'!D41), '1-3'!D41, IF(ISNUMBER('1-3'!E41), '1-3'!E41, IF(ISNUMBER('1-3'!F41), '1-3'!F41, IF(ISNUMBER('1-3'!G41), '1-3'!G41, IF(ISNUMBER('1-3'!H41), '1-3'!H41, IF(ISNUMBER('1-3'!I41), '1-3'!I41, "XXX")))))))</f>
        <v>105.83333333333333</v>
      </c>
      <c r="F41" s="130">
        <f>IF(ISNUMBER('1-4'!AI41),'1-4'!AI41, IF(ISNUMBER('1-4'!AJ41),'1-4'!AJ41, IF(ISNUMBER('1-4'!AK41),'1-4'!AK41, IF(ISNUMBER('1-4'!AL41),'1-4'!AL41, IF(ISNUMBER('1-4'!AM41),'1-4'!AM41, IF(ISNUMBER('1-4'!AN41),'1-4'!AN41, IF(ISNUMBER('1-4'!AO41), '1-4'!AO41, "XXX")))))))</f>
        <v>1</v>
      </c>
      <c r="G41" s="130">
        <f>IF(ISNUMBER('1-5'!B40),'1-5'!B40, "XXX")</f>
        <v>1.5</v>
      </c>
      <c r="H41" s="130">
        <f>IF(ISNUMBER('2-1-1'!B41), '2-1-1'!B41, IF(ISNUMBER('2-1-1'!C41), '2-1-1'!C41, IF(ISNUMBER('2-1-1'!D41), '2-1-1'!D41, IF(ISNUMBER('2-1-1'!E41), '2-1-1'!E41, IF(ISNUMBER('2-1-1'!F41), '2-1-1'!F41, IF(ISNUMBER('2-1-1'!G41), '2-1-1'!G41, IF(ISNUMBER('2-1-1'!H41), '2-1-1'!H41, "XXX")))))))</f>
        <v>0.87142857142857133</v>
      </c>
      <c r="I41" s="130">
        <f>'2-1-2'!B40</f>
        <v>0.74414000000000002</v>
      </c>
      <c r="J41" s="130">
        <f>IF(ISNUMBER('2-2-1'!W41), '2-2-1'!W41, IF(ISNUMBER('2-2-1'!X41), '2-2-1'!X41, IF(ISNUMBER('2-2-1'!Y41), '2-2-1'!Y41, IF(ISNUMBER('2-2-1'!Z41), '2-2-1'!Z41, IF(ISNUMBER('2-2-1'!AA41), '2-2-1'!AA41, IF(ISNUMBER('2-2-1'!AB41), '2-2-1'!AB41, IF(ISNUMBER('2-2-1'!AC41), '2-2-1'!AC41, "XXX")))))))</f>
        <v>4.6902200000000001</v>
      </c>
      <c r="K41" s="130">
        <f>IF(ISNUMBER('2-2-2'!B41), '2-2-2'!B41, IF(ISNUMBER('2-2-2'!C41), '2-2-2'!C41, IF(ISNUMBER('2-2-2'!D41), '2-2-2'!D41, IF(ISNUMBER('2-2-2'!E41), '2-2-2'!E41, IF(ISNUMBER('2-2-2'!F41), '2-2-2'!F41, IF(ISNUMBER('2-2-2'!G41), '2-2-2'!G41, IF(ISNUMBER('2-2-2'!H41), '2-2-2'!H41, "XXX")))))))</f>
        <v>0.78857142857142848</v>
      </c>
      <c r="L41" s="130">
        <f>IF(ISNUMBER('2-3-1'!J41), '2-3-1'!J41, IF(ISNUMBER('2-3-1'!K41), '2-3-1'!K41, IF(ISNUMBER('2-3-1'!L41), '2-3-1'!L41, IF(ISNUMBER('2-3-1'!M41), '2-3-1'!M41, IF(ISNUMBER('2-3-1'!N41), '2-3-1'!N41, IF(ISNUMBER('2-3-1'!O41), '2-3-1'!O41, IF(ISNUMBER('2-3-1'!P41), '2-3-1'!P41, "XXX")))))))</f>
        <v>7.8059272799999997</v>
      </c>
      <c r="M41" s="130">
        <f>'2-3-2'!J41</f>
        <v>14.561825750000001</v>
      </c>
      <c r="N41" s="130">
        <f>IF(ISNUMBER('2-4-1'!N41),'2-4-1'!N41,IF(ISNUMBER('2-4-1'!S41),'2-4-1'!S41,'2010'!N41))</f>
        <v>25.186</v>
      </c>
      <c r="O41" s="130">
        <f>IF(ISNUMBER('2-4-2'!C41), '2-4-2'!C41, IF(ISNUMBER('2-4-2'!D41), '2-4-2'!D41, "XXX"))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"XXX")</f>
        <v>90.872150000000005</v>
      </c>
      <c r="S41" s="130">
        <f>IF(ISNUMBER('2-6-2'!B41), '2-6-2'!B41, IF(ISNUMBER('2-6-2'!C41), '2-6-2'!C41, IF(ISNUMBER('2-6-2'!D41), '2-6-2'!D41, IF(ISNUMBER('2-6-2'!E41), '2-6-2'!E41, "XXX"))))</f>
        <v>0</v>
      </c>
      <c r="T41" s="130">
        <f>IF(ISNUMBER('2-7-1'!B41), '2-7-1'!B41, IF(ISNUMBER('2-7-1'!C41), '2-7-1'!C41, IF(ISNUMBER('2-7-1'!D41), '2-7-1'!D41, IF(ISNUMBER('2-7-1'!E41), '2-7-1'!E41, IF(ISNUMBER('2-7-1'!F41), '2-7-1'!F41, IF(ISNUMBER('2-7-1'!G41), '2-7-1'!G41, IF(ISNUMBER('2-7-1'!H41), '2-7-1'!H41, "XXX")))))))</f>
        <v>0.9285714285714286</v>
      </c>
      <c r="U41" s="130">
        <f>IF(ISNUMBER('2-7-2'!B41), '2-7-2'!B41, IF(ISNUMBER('2-7-2'!C41), '2-7-2'!C41, IF(ISNUMBER('2-7-2'!D41), '2-7-2'!D41, IF(ISNUMBER('2-7-2'!E41), '2-7-2'!E41, IF(ISNUMBER('2-7-2'!F41), '2-7-2'!F41, IF(ISNUMBER('2-7-2'!G41), '2-7-2'!G41, IF(ISNUMBER('2-7-2'!H41), '2-7-2'!H41, "XXX")))))))</f>
        <v>0.88142857142857145</v>
      </c>
      <c r="V41" s="130">
        <f>IF(ISNUMBER('2-8-1'!B41), '2-8-1'!B41, IF(ISNUMBER('2-8-1'!C41), '2-8-1'!C41, IF(ISNUMBER('2-8-1'!D41), '2-8-1'!D41, IF(ISNUMBER('2-8-1'!E41), '2-8-1'!E41, IF(ISNUMBER('2-8-1'!F41), '2-8-1'!F41, IF(ISNUMBER('2-8-1'!G41), '2-8-1'!G41, IF(ISNUMBER('2-8-1'!H41), '2-8-1'!H41, "XXX")))))))</f>
        <v>0.77285714285714291</v>
      </c>
      <c r="W41" s="130">
        <f>IF(ISNUMBER('2-8-2'!B41), '2-8-2'!B41, IF(ISNUMBER('2-8-2'!C41), '2-8-2'!C41, IF(ISNUMBER('2-8-2'!D41), '2-8-2'!D41, IF(ISNUMBER('2-8-2'!E41), '2-8-2'!E41, IF(ISNUMBER('2-8-2'!F41), '2-8-2'!F41, IF(ISNUMBER('2-8-2'!G41), '2-8-2'!G41, IF(ISNUMBER('2-8-2'!H41), '2-8-2'!H41, "XXX")))))))</f>
        <v>0.76571428571428579</v>
      </c>
      <c r="X41" s="130">
        <f>'3-1'!C40</f>
        <v>0.91900000000000004</v>
      </c>
      <c r="Y41" s="130">
        <f>'3-2'!K40</f>
        <v>1.497754335</v>
      </c>
    </row>
    <row r="42" spans="1:25" ht="12.75" x14ac:dyDescent="0.2">
      <c r="A42" s="118" t="s">
        <v>51</v>
      </c>
      <c r="B42" s="142" t="s">
        <v>51</v>
      </c>
      <c r="C42" s="130">
        <f>IF(ISNUMBER('1-1'!B42),'1-1'!B42, "XXX")</f>
        <v>5.6</v>
      </c>
      <c r="D42" s="130" t="str">
        <f>IF(UCDP!S42, UCDP!S42, "0.0")</f>
        <v>0.0</v>
      </c>
      <c r="E42" s="130">
        <f>IF(ISNUMBER('1-3'!C42), '1-3'!C42, IF(ISNUMBER('1-3'!D42), '1-3'!D42, IF(ISNUMBER('1-3'!E42), '1-3'!E42, IF(ISNUMBER('1-3'!F42), '1-3'!F42, IF(ISNUMBER('1-3'!G42), '1-3'!G42, IF(ISNUMBER('1-3'!H42), '1-3'!H42, IF(ISNUMBER('1-3'!I42), '1-3'!I42, "XXX")))))))</f>
        <v>68</v>
      </c>
      <c r="F42" s="130">
        <f>IF(ISNUMBER('1-4'!AI42),'1-4'!AI42, IF(ISNUMBER('1-4'!AJ42),'1-4'!AJ42, IF(ISNUMBER('1-4'!AK42),'1-4'!AK42, IF(ISNUMBER('1-4'!AL42),'1-4'!AL42, IF(ISNUMBER('1-4'!AM42),'1-4'!AM42, IF(ISNUMBER('1-4'!AN42),'1-4'!AN42, IF(ISNUMBER('1-4'!AO42), '1-4'!AO42, "XXX")))))))</f>
        <v>3</v>
      </c>
      <c r="G42" s="130">
        <f>IF(ISNUMBER('1-5'!B41),'1-5'!B41, "XXX")</f>
        <v>7</v>
      </c>
      <c r="H42" s="130">
        <f>IF(ISNUMBER('2-1-1'!B42), '2-1-1'!B42, IF(ISNUMBER('2-1-1'!C42), '2-1-1'!C42, IF(ISNUMBER('2-1-1'!D42), '2-1-1'!D42, IF(ISNUMBER('2-1-1'!E42), '2-1-1'!E42, IF(ISNUMBER('2-1-1'!F42), '2-1-1'!F42, IF(ISNUMBER('2-1-1'!G42), '2-1-1'!G42, IF(ISNUMBER('2-1-1'!H42), '2-1-1'!H42, "XXX")))))))</f>
        <v>0.43428571428571427</v>
      </c>
      <c r="I42" s="130">
        <f>'2-1-2'!B41</f>
        <v>0.1472</v>
      </c>
      <c r="J42" s="140">
        <f>AVERAGE('2-2-1'!V42, '2-2-1'!X42)</f>
        <v>1.4446400000000001</v>
      </c>
      <c r="K42" s="130">
        <f>IF(ISNUMBER('2-2-2'!B42), '2-2-2'!B42, IF(ISNUMBER('2-2-2'!C42), '2-2-2'!C42, IF(ISNUMBER('2-2-2'!D42), '2-2-2'!D42, IF(ISNUMBER('2-2-2'!E42), '2-2-2'!E42, IF(ISNUMBER('2-2-2'!F42), '2-2-2'!F42, IF(ISNUMBER('2-2-2'!G42), '2-2-2'!G42, IF(ISNUMBER('2-2-2'!H42), '2-2-2'!H42, "XXX")))))))</f>
        <v>0.2742857142857143</v>
      </c>
      <c r="L42" s="130">
        <f>IF(ISNUMBER('2-3-1'!J42), '2-3-1'!J42, IF(ISNUMBER('2-3-1'!K42), '2-3-1'!K42, IF(ISNUMBER('2-3-1'!L42), '2-3-1'!L42, IF(ISNUMBER('2-3-1'!M42), '2-3-1'!M42, IF(ISNUMBER('2-3-1'!N42), '2-3-1'!N42, IF(ISNUMBER('2-3-1'!O42), '2-3-1'!O42, IF(ISNUMBER('2-3-1'!P42), '2-3-1'!P42, "XXX")))))))</f>
        <v>1.6847881099999999</v>
      </c>
      <c r="M42" s="130">
        <f>'2-3-2'!J42</f>
        <v>47.689678190000002</v>
      </c>
      <c r="N42" s="130">
        <f>IF(ISNUMBER('2-4-1'!N42),'2-4-1'!N42,IF(ISNUMBER('2-4-1'!S42),'2-4-1'!S42,'2010'!N42))</f>
        <v>5.03</v>
      </c>
      <c r="O42" s="130" t="str">
        <f>IF(ISNUMBER('2-4-2'!C42), '2-4-2'!C42, IF(ISNUMBER('2-4-2'!D42), '2-4-2'!D42, "XXX"))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"XXX")</f>
        <v>55.186869999999999</v>
      </c>
      <c r="S42" s="130">
        <f>IF(ISNUMBER('2-6-2'!B42), '2-6-2'!B42, IF(ISNUMBER('2-6-2'!C42), '2-6-2'!C42, IF(ISNUMBER('2-6-2'!D42), '2-6-2'!D42, IF(ISNUMBER('2-6-2'!E42), '2-6-2'!E42, "XXX"))))</f>
        <v>1.78</v>
      </c>
      <c r="T42" s="130">
        <f>IF(ISNUMBER('2-7-1'!B42), '2-7-1'!B42, IF(ISNUMBER('2-7-1'!C42), '2-7-1'!C42, IF(ISNUMBER('2-7-1'!D42), '2-7-1'!D42, IF(ISNUMBER('2-7-1'!E42), '2-7-1'!E42, IF(ISNUMBER('2-7-1'!F42), '2-7-1'!F42, IF(ISNUMBER('2-7-1'!G42), '2-7-1'!G42, IF(ISNUMBER('2-7-1'!H42), '2-7-1'!H42, "XXX")))))))</f>
        <v>0.55571428571428572</v>
      </c>
      <c r="U42" s="130">
        <f>IF(ISNUMBER('2-7-2'!B42), '2-7-2'!B42, IF(ISNUMBER('2-7-2'!C42), '2-7-2'!C42, IF(ISNUMBER('2-7-2'!D42), '2-7-2'!D42, IF(ISNUMBER('2-7-2'!E42), '2-7-2'!E42, IF(ISNUMBER('2-7-2'!F42), '2-7-2'!F42, IF(ISNUMBER('2-7-2'!G42), '2-7-2'!G42, IF(ISNUMBER('2-7-2'!H42), '2-7-2'!H42, "XXX")))))))</f>
        <v>0.33428571428571424</v>
      </c>
      <c r="V42" s="130">
        <f>IF(ISNUMBER('2-8-1'!B42), '2-8-1'!B42, IF(ISNUMBER('2-8-1'!C42), '2-8-1'!C42, IF(ISNUMBER('2-8-1'!D42), '2-8-1'!D42, IF(ISNUMBER('2-8-1'!E42), '2-8-1'!E42, IF(ISNUMBER('2-8-1'!F42), '2-8-1'!F42, IF(ISNUMBER('2-8-1'!G42), '2-8-1'!G42, IF(ISNUMBER('2-8-1'!H42), '2-8-1'!H42, "XXX")))))))</f>
        <v>0.49714285714285716</v>
      </c>
      <c r="W42" s="130">
        <f>IF(ISNUMBER('2-8-2'!B42), '2-8-2'!B42, IF(ISNUMBER('2-8-2'!C42), '2-8-2'!C42, IF(ISNUMBER('2-8-2'!D42), '2-8-2'!D42, IF(ISNUMBER('2-8-2'!E42), '2-8-2'!E42, IF(ISNUMBER('2-8-2'!F42), '2-8-2'!F42, IF(ISNUMBER('2-8-2'!G42), '2-8-2'!G42, IF(ISNUMBER('2-8-2'!H42), '2-8-2'!H42, "XXX")))))))</f>
        <v>0.42</v>
      </c>
      <c r="X42" s="130">
        <f>'3-1'!C41</f>
        <v>0.60899999999999999</v>
      </c>
      <c r="Y42" s="130">
        <f>'3-2'!K41</f>
        <v>0.26047682799999999</v>
      </c>
    </row>
    <row r="43" spans="1:25" ht="12.75" x14ac:dyDescent="0.2">
      <c r="A43" s="118" t="s">
        <v>52</v>
      </c>
      <c r="B43" s="142" t="s">
        <v>52</v>
      </c>
      <c r="C43" s="130">
        <f>IF(ISNUMBER('1-1'!B43),'1-1'!B43, "XXX")</f>
        <v>5.5</v>
      </c>
      <c r="D43" s="130" t="str">
        <f>IF(UCDP!S43, UCDP!S43, "0.0")</f>
        <v>0.0</v>
      </c>
      <c r="E43" s="130">
        <f>IF(ISNUMBER('1-3'!C43), '1-3'!C43, IF(ISNUMBER('1-3'!D43), '1-3'!D43, IF(ISNUMBER('1-3'!E43), '1-3'!E43, IF(ISNUMBER('1-3'!F43), '1-3'!F43, IF(ISNUMBER('1-3'!G43), '1-3'!G43, IF(ISNUMBER('1-3'!H43), '1-3'!H43, IF(ISNUMBER('1-3'!I43), '1-3'!I43, "XXX")))))))</f>
        <v>66</v>
      </c>
      <c r="F43" s="130">
        <f>IF(ISNUMBER('1-4'!AI43),'1-4'!AI43, IF(ISNUMBER('1-4'!AJ43),'1-4'!AJ43, IF(ISNUMBER('1-4'!AK43),'1-4'!AK43, IF(ISNUMBER('1-4'!AL43),'1-4'!AL43, IF(ISNUMBER('1-4'!AM43),'1-4'!AM43, IF(ISNUMBER('1-4'!AN43),'1-4'!AN43, IF(ISNUMBER('1-4'!AO43), '1-4'!AO43, "XXX")))))))</f>
        <v>3</v>
      </c>
      <c r="G43" s="130">
        <f>IF(ISNUMBER('1-5'!B42),'1-5'!B42, "XXX")</f>
        <v>6.6</v>
      </c>
      <c r="H43" s="130">
        <f>IF(ISNUMBER('2-1-1'!B43), '2-1-1'!B43, IF(ISNUMBER('2-1-1'!C43), '2-1-1'!C43, IF(ISNUMBER('2-1-1'!D43), '2-1-1'!D43, IF(ISNUMBER('2-1-1'!E43), '2-1-1'!E43, IF(ISNUMBER('2-1-1'!F43), '2-1-1'!F43, IF(ISNUMBER('2-1-1'!G43), '2-1-1'!G43, IF(ISNUMBER('2-1-1'!H43), '2-1-1'!H43, "XXX")))))))</f>
        <v>0.37714285714285711</v>
      </c>
      <c r="I43" s="130">
        <f>'2-1-2'!B42</f>
        <v>0.15185000000000001</v>
      </c>
      <c r="J43" s="130">
        <f>IF(ISNUMBER('2-2-1'!W43), '2-2-1'!W43, IF(ISNUMBER('2-2-1'!X43), '2-2-1'!X43, IF(ISNUMBER('2-2-1'!Y43), '2-2-1'!Y43, IF(ISNUMBER('2-2-1'!Z43), '2-2-1'!Z43, IF(ISNUMBER('2-2-1'!AA43), '2-2-1'!AA43, IF(ISNUMBER('2-2-1'!AB43), '2-2-1'!AB43, IF(ISNUMBER('2-2-1'!AC43), '2-2-1'!AC43, "XXX")))))))</f>
        <v>2.04474</v>
      </c>
      <c r="K43" s="130">
        <f>IF(ISNUMBER('2-2-2'!B43), '2-2-2'!B43, IF(ISNUMBER('2-2-2'!C43), '2-2-2'!C43, IF(ISNUMBER('2-2-2'!D43), '2-2-2'!D43, IF(ISNUMBER('2-2-2'!E43), '2-2-2'!E43, IF(ISNUMBER('2-2-2'!F43), '2-2-2'!F43, IF(ISNUMBER('2-2-2'!G43), '2-2-2'!G43, IF(ISNUMBER('2-2-2'!H43), '2-2-2'!H43, "XXX")))))))</f>
        <v>0.30714285714285711</v>
      </c>
      <c r="L43" s="130">
        <f>IF(ISNUMBER('2-3-1'!J43), '2-3-1'!J43, IF(ISNUMBER('2-3-1'!K43), '2-3-1'!K43, IF(ISNUMBER('2-3-1'!L43), '2-3-1'!L43, IF(ISNUMBER('2-3-1'!M43), '2-3-1'!M43, IF(ISNUMBER('2-3-1'!N43), '2-3-1'!N43, IF(ISNUMBER('2-3-1'!O43), '2-3-1'!O43, IF(ISNUMBER('2-3-1'!P43), '2-3-1'!P43, "XXX")))))))</f>
        <v>2.0455772900000002</v>
      </c>
      <c r="M43" s="130">
        <f>'2-3-2'!J43</f>
        <v>55.387092590000002</v>
      </c>
      <c r="N43" s="130">
        <f>IF(ISNUMBER('2-4-1'!N43),'2-4-1'!N43,IF(ISNUMBER('2-4-1'!S43),'2-4-1'!S43,'2010'!N43))</f>
        <v>2.12</v>
      </c>
      <c r="O43" s="130" t="str">
        <f>IF(ISNUMBER('2-4-2'!C43), '2-4-2'!C43, IF(ISNUMBER('2-4-2'!D43), '2-4-2'!D43, "XXX"))</f>
        <v>XXX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"XXX")</f>
        <v>54.826099999999997</v>
      </c>
      <c r="S43" s="130">
        <f>IF(ISNUMBER('2-6-2'!B43), '2-6-2'!B43, IF(ISNUMBER('2-6-2'!C43), '2-6-2'!C43, IF(ISNUMBER('2-6-2'!D43), '2-6-2'!D43, IF(ISNUMBER('2-6-2'!E43), '2-6-2'!E43, "XXX"))))</f>
        <v>5.51</v>
      </c>
      <c r="T43" s="130">
        <f>IF(ISNUMBER('2-7-1'!B43), '2-7-1'!B43, IF(ISNUMBER('2-7-1'!C43), '2-7-1'!C43, IF(ISNUMBER('2-7-1'!D43), '2-7-1'!D43, IF(ISNUMBER('2-7-1'!E43), '2-7-1'!E43, IF(ISNUMBER('2-7-1'!F43), '2-7-1'!F43, IF(ISNUMBER('2-7-1'!G43), '2-7-1'!G43, IF(ISNUMBER('2-7-1'!H43), '2-7-1'!H43, "XXX")))))))</f>
        <v>0.44571428571428573</v>
      </c>
      <c r="U43" s="130">
        <f>IF(ISNUMBER('2-7-2'!B43), '2-7-2'!B43, IF(ISNUMBER('2-7-2'!C43), '2-7-2'!C43, IF(ISNUMBER('2-7-2'!D43), '2-7-2'!D43, IF(ISNUMBER('2-7-2'!E43), '2-7-2'!E43, IF(ISNUMBER('2-7-2'!F43), '2-7-2'!F43, IF(ISNUMBER('2-7-2'!G43), '2-7-2'!G43, IF(ISNUMBER('2-7-2'!H43), '2-7-2'!H43, "XXX")))))))</f>
        <v>0.26999999999999996</v>
      </c>
      <c r="V43" s="130">
        <f>IF(ISNUMBER('2-8-1'!B43), '2-8-1'!B43, IF(ISNUMBER('2-8-1'!C43), '2-8-1'!C43, IF(ISNUMBER('2-8-1'!D43), '2-8-1'!D43, IF(ISNUMBER('2-8-1'!E43), '2-8-1'!E43, IF(ISNUMBER('2-8-1'!F43), '2-8-1'!F43, IF(ISNUMBER('2-8-1'!G43), '2-8-1'!G43, IF(ISNUMBER('2-8-1'!H43), '2-8-1'!H43, "XXX")))))))</f>
        <v>0.50142857142857145</v>
      </c>
      <c r="W43" s="130">
        <f>IF(ISNUMBER('2-8-2'!B43), '2-8-2'!B43, IF(ISNUMBER('2-8-2'!C43), '2-8-2'!C43, IF(ISNUMBER('2-8-2'!D43), '2-8-2'!D43, IF(ISNUMBER('2-8-2'!E43), '2-8-2'!E43, IF(ISNUMBER('2-8-2'!F43), '2-8-2'!F43, IF(ISNUMBER('2-8-2'!G43), '2-8-2'!G43, IF(ISNUMBER('2-8-2'!H43), '2-8-2'!H43, "XXX")))))))</f>
        <v>0.34428571428571431</v>
      </c>
      <c r="X43" s="130">
        <f>'3-1'!C42</f>
        <v>0.67200000000000004</v>
      </c>
      <c r="Y43" s="130">
        <f>'3-2'!K42</f>
        <v>-8.5500397000000006E-2</v>
      </c>
    </row>
    <row r="44" spans="1:25" ht="12.75" x14ac:dyDescent="0.2">
      <c r="A44" s="118" t="s">
        <v>188</v>
      </c>
      <c r="B44" s="142" t="s">
        <v>53</v>
      </c>
      <c r="C44" s="130">
        <f>IF(ISNUMBER('1-1'!B44),'1-1'!B44, "XXX")</f>
        <v>7.6</v>
      </c>
      <c r="D44" s="130" t="str">
        <f>IF(UCDP!S44, UCDP!S44, "0.0")</f>
        <v>0.0</v>
      </c>
      <c r="E44" s="130">
        <f>IF(ISNUMBER('1-3'!C44), '1-3'!C44, IF(ISNUMBER('1-3'!D44), '1-3'!D44, IF(ISNUMBER('1-3'!E44), '1-3'!E44, IF(ISNUMBER('1-3'!F44), '1-3'!F44, IF(ISNUMBER('1-3'!G44), '1-3'!G44, IF(ISNUMBER('1-3'!H44), '1-3'!H44, IF(ISNUMBER('1-3'!I44), '1-3'!I44, "XXX")))))))</f>
        <v>83.833333333333343</v>
      </c>
      <c r="F44" s="130">
        <f>IF(ISNUMBER('1-4'!AI44),'1-4'!AI44, IF(ISNUMBER('1-4'!AJ44),'1-4'!AJ44, IF(ISNUMBER('1-4'!AK44),'1-4'!AK44, IF(ISNUMBER('1-4'!AL44),'1-4'!AL44, IF(ISNUMBER('1-4'!AM44),'1-4'!AM44, IF(ISNUMBER('1-4'!AN44),'1-4'!AN44, IF(ISNUMBER('1-4'!AO44), '1-4'!AO44, "XXX")))))))</f>
        <v>4</v>
      </c>
      <c r="G44" s="130">
        <f>IF(ISNUMBER('1-5'!B43),'1-5'!B43, "XXX")</f>
        <v>8.5</v>
      </c>
      <c r="H44" s="130">
        <f>IF(ISNUMBER('2-1-1'!B44), '2-1-1'!B44, IF(ISNUMBER('2-1-1'!C44), '2-1-1'!C44, IF(ISNUMBER('2-1-1'!D44), '2-1-1'!D44, IF(ISNUMBER('2-1-1'!E44), '2-1-1'!E44, IF(ISNUMBER('2-1-1'!F44), '2-1-1'!F44, IF(ISNUMBER('2-1-1'!G44), '2-1-1'!G44, IF(ISNUMBER('2-1-1'!H44), '2-1-1'!H44, "XXX")))))))</f>
        <v>0.50571428571428567</v>
      </c>
      <c r="I44" s="130">
        <f>'2-1-2'!B43</f>
        <v>8.8609999999999994E-2</v>
      </c>
      <c r="J44" s="130" t="str">
        <f>IF(ISNUMBER('2-2-1'!W44), '2-2-1'!W44, IF(ISNUMBER('2-2-1'!X44), '2-2-1'!X44, IF(ISNUMBER('2-2-1'!Y44), '2-2-1'!Y44, IF(ISNUMBER('2-2-1'!Z44), '2-2-1'!Z44, IF(ISNUMBER('2-2-1'!AA44), '2-2-1'!AA44, IF(ISNUMBER('2-2-1'!AB44), '2-2-1'!AB44, IF(ISNUMBER('2-2-1'!AC44), '2-2-1'!AC44, "XXX")))))))</f>
        <v>XXX</v>
      </c>
      <c r="K44" s="130">
        <f>IF(ISNUMBER('2-2-2'!B44), '2-2-2'!B44, IF(ISNUMBER('2-2-2'!C44), '2-2-2'!C44, IF(ISNUMBER('2-2-2'!D44), '2-2-2'!D44, IF(ISNUMBER('2-2-2'!E44), '2-2-2'!E44, IF(ISNUMBER('2-2-2'!F44), '2-2-2'!F44, IF(ISNUMBER('2-2-2'!G44), '2-2-2'!G44, IF(ISNUMBER('2-2-2'!H44), '2-2-2'!H44, "XXX")))))))</f>
        <v>0.30571428571428572</v>
      </c>
      <c r="L44" s="130">
        <f>IF(ISNUMBER('2-3-1'!J44), '2-3-1'!J44, IF(ISNUMBER('2-3-1'!K44), '2-3-1'!K44, IF(ISNUMBER('2-3-1'!L44), '2-3-1'!L44, IF(ISNUMBER('2-3-1'!M44), '2-3-1'!M44, IF(ISNUMBER('2-3-1'!N44), '2-3-1'!N44, IF(ISNUMBER('2-3-1'!O44), '2-3-1'!O44, IF(ISNUMBER('2-3-1'!P44), '2-3-1'!P44, "XXX")))))))</f>
        <v>1.56855941</v>
      </c>
      <c r="M44" s="130">
        <f>'2-3-2'!J44</f>
        <v>60.327495570000004</v>
      </c>
      <c r="N44" s="130">
        <f>IF(ISNUMBER('2-4-1'!N44),'2-4-1'!N44,IF(ISNUMBER('2-4-1'!S44),'2-4-1'!S44,'2010'!N44))</f>
        <v>8.3827888692830097</v>
      </c>
      <c r="O44" s="130" t="str">
        <f>IF(ISNUMBER('2-4-2'!C44), '2-4-2'!C44, IF(ISNUMBER('2-4-2'!D44), '2-4-2'!D44, "XXX"))</f>
        <v>XXX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"XXX")</f>
        <v>61.140880000000003</v>
      </c>
      <c r="S44" s="130">
        <f>IF(ISNUMBER('2-6-2'!B44), '2-6-2'!B44, IF(ISNUMBER('2-6-2'!C44), '2-6-2'!C44, IF(ISNUMBER('2-6-2'!D44), '2-6-2'!D44, IF(ISNUMBER('2-6-2'!E44), '2-6-2'!E44, "XXX"))))</f>
        <v>1.76</v>
      </c>
      <c r="T44" s="130">
        <f>IF(ISNUMBER('2-7-1'!B44), '2-7-1'!B44, IF(ISNUMBER('2-7-1'!C44), '2-7-1'!C44, IF(ISNUMBER('2-7-1'!D44), '2-7-1'!D44, IF(ISNUMBER('2-7-1'!E44), '2-7-1'!E44, IF(ISNUMBER('2-7-1'!F44), '2-7-1'!F44, IF(ISNUMBER('2-7-1'!G44), '2-7-1'!G44, IF(ISNUMBER('2-7-1'!H44), '2-7-1'!H44, "XXX")))))))</f>
        <v>0.64857142857142858</v>
      </c>
      <c r="U44" s="130">
        <f>IF(ISNUMBER('2-7-2'!B44), '2-7-2'!B44, IF(ISNUMBER('2-7-2'!C44), '2-7-2'!C44, IF(ISNUMBER('2-7-2'!D44), '2-7-2'!D44, IF(ISNUMBER('2-7-2'!E44), '2-7-2'!E44, IF(ISNUMBER('2-7-2'!F44), '2-7-2'!F44, IF(ISNUMBER('2-7-2'!G44), '2-7-2'!G44, IF(ISNUMBER('2-7-2'!H44), '2-7-2'!H44, "XXX")))))))</f>
        <v>0.53</v>
      </c>
      <c r="V44" s="130">
        <f>IF(ISNUMBER('2-8-1'!B44), '2-8-1'!B44, IF(ISNUMBER('2-8-1'!C44), '2-8-1'!C44, IF(ISNUMBER('2-8-1'!D44), '2-8-1'!D44, IF(ISNUMBER('2-8-1'!E44), '2-8-1'!E44, IF(ISNUMBER('2-8-1'!F44), '2-8-1'!F44, IF(ISNUMBER('2-8-1'!G44), '2-8-1'!G44, IF(ISNUMBER('2-8-1'!H44), '2-8-1'!H44, "XXX")))))))</f>
        <v>0.60571428571428576</v>
      </c>
      <c r="W44" s="130">
        <f>IF(ISNUMBER('2-8-2'!B44), '2-8-2'!B44, IF(ISNUMBER('2-8-2'!C44), '2-8-2'!C44, IF(ISNUMBER('2-8-2'!D44), '2-8-2'!D44, IF(ISNUMBER('2-8-2'!E44), '2-8-2'!E44, IF(ISNUMBER('2-8-2'!F44), '2-8-2'!F44, IF(ISNUMBER('2-8-2'!G44), '2-8-2'!G44, IF(ISNUMBER('2-8-2'!H44), '2-8-2'!H44, "XXX")))))))</f>
        <v>0.51571428571428568</v>
      </c>
      <c r="X44" s="130">
        <f>'3-1'!C43</f>
        <v>0.21299999999999999</v>
      </c>
      <c r="Y44" s="130">
        <f>'3-2'!K43</f>
        <v>-1.057999372</v>
      </c>
    </row>
    <row r="45" spans="1:25" ht="12.75" x14ac:dyDescent="0.2">
      <c r="A45" s="118" t="s">
        <v>54</v>
      </c>
      <c r="B45" s="142" t="s">
        <v>54</v>
      </c>
      <c r="C45" s="130">
        <f>IF(ISNUMBER('1-1'!B45),'1-1'!B45, "XXX")</f>
        <v>5.5</v>
      </c>
      <c r="D45" s="130" t="str">
        <f>IF(UCDP!S45, UCDP!S45, "0.0")</f>
        <v>0.0</v>
      </c>
      <c r="E45" s="130">
        <f>IF(ISNUMBER('1-3'!C45), '1-3'!C45, IF(ISNUMBER('1-3'!D45), '1-3'!D45, IF(ISNUMBER('1-3'!E45), '1-3'!E45, IF(ISNUMBER('1-3'!F45), '1-3'!F45, IF(ISNUMBER('1-3'!G45), '1-3'!G45, IF(ISNUMBER('1-3'!H45), '1-3'!H45, IF(ISNUMBER('1-3'!I45), '1-3'!I45, "XXX")))))))</f>
        <v>50.333333333333336</v>
      </c>
      <c r="F45" s="130">
        <f>IF(ISNUMBER('1-4'!AI45),'1-4'!AI45, IF(ISNUMBER('1-4'!AJ45),'1-4'!AJ45, IF(ISNUMBER('1-4'!AK45),'1-4'!AK45, IF(ISNUMBER('1-4'!AL45),'1-4'!AL45, IF(ISNUMBER('1-4'!AM45),'1-4'!AM45, IF(ISNUMBER('1-4'!AN45),'1-4'!AN45, IF(ISNUMBER('1-4'!AO45), '1-4'!AO45, "XXX")))))))</f>
        <v>3</v>
      </c>
      <c r="G45" s="130">
        <f>IF(ISNUMBER('1-5'!B44),'1-5'!B44, "XXX")</f>
        <v>6.9</v>
      </c>
      <c r="H45" s="130">
        <f>IF(ISNUMBER('2-1-1'!B45), '2-1-1'!B45, IF(ISNUMBER('2-1-1'!C45), '2-1-1'!C45, IF(ISNUMBER('2-1-1'!D45), '2-1-1'!D45, IF(ISNUMBER('2-1-1'!E45), '2-1-1'!E45, IF(ISNUMBER('2-1-1'!F45), '2-1-1'!F45, IF(ISNUMBER('2-1-1'!G45), '2-1-1'!G45, IF(ISNUMBER('2-1-1'!H45), '2-1-1'!H45, "XXX")))))))</f>
        <v>0.56857142857142851</v>
      </c>
      <c r="I45" s="130">
        <f>'2-1-2'!B44</f>
        <v>0.13883999999999999</v>
      </c>
      <c r="J45" s="130">
        <f>IF(ISNUMBER('2-2-1'!W45), '2-2-1'!W45, IF(ISNUMBER('2-2-1'!X45), '2-2-1'!X45, IF(ISNUMBER('2-2-1'!Y45), '2-2-1'!Y45, IF(ISNUMBER('2-2-1'!Z45), '2-2-1'!Z45, IF(ISNUMBER('2-2-1'!AA45), '2-2-1'!AA45, IF(ISNUMBER('2-2-1'!AB45), '2-2-1'!AB45, IF(ISNUMBER('2-2-1'!AC45), '2-2-1'!AC45, "XXX")))))))</f>
        <v>2.4956</v>
      </c>
      <c r="K45" s="130">
        <f>IF(ISNUMBER('2-2-2'!B45), '2-2-2'!B45, IF(ISNUMBER('2-2-2'!C45), '2-2-2'!C45, IF(ISNUMBER('2-2-2'!D45), '2-2-2'!D45, IF(ISNUMBER('2-2-2'!E45), '2-2-2'!E45, IF(ISNUMBER('2-2-2'!F45), '2-2-2'!F45, IF(ISNUMBER('2-2-2'!G45), '2-2-2'!G45, IF(ISNUMBER('2-2-2'!H45), '2-2-2'!H45, "XXX")))))))</f>
        <v>0.42285714285714288</v>
      </c>
      <c r="L45" s="130">
        <f>IF(ISNUMBER('2-3-1'!J45), '2-3-1'!J45, IF(ISNUMBER('2-3-1'!K45), '2-3-1'!K45, IF(ISNUMBER('2-3-1'!L45), '2-3-1'!L45, IF(ISNUMBER('2-3-1'!M45), '2-3-1'!M45, IF(ISNUMBER('2-3-1'!N45), '2-3-1'!N45, IF(ISNUMBER('2-3-1'!O45), '2-3-1'!O45, IF(ISNUMBER('2-3-1'!P45), '2-3-1'!P45, "XXX")))))))</f>
        <v>4.1511297200000001</v>
      </c>
      <c r="M45" s="130">
        <f>'2-3-2'!J45</f>
        <v>35.394744869999997</v>
      </c>
      <c r="N45" s="130">
        <f>IF(ISNUMBER('2-4-1'!N45),'2-4-1'!N45,IF(ISNUMBER('2-4-1'!S45),'2-4-1'!S45,'2010'!N45))</f>
        <v>5.2373540339999991</v>
      </c>
      <c r="O45" s="130" t="str">
        <f>IF(ISNUMBER('2-4-2'!C45), '2-4-2'!C45, IF(ISNUMBER('2-4-2'!D45), '2-4-2'!D45, "XXX"))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"XXX")</f>
        <v>58.095359999999999</v>
      </c>
      <c r="S45" s="130">
        <f>IF(ISNUMBER('2-6-2'!B45), '2-6-2'!B45, IF(ISNUMBER('2-6-2'!C45), '2-6-2'!C45, IF(ISNUMBER('2-6-2'!D45), '2-6-2'!D45, IF(ISNUMBER('2-6-2'!E45), '2-6-2'!E45, "XXX"))))</f>
        <v>3.77</v>
      </c>
      <c r="T45" s="130">
        <f>IF(ISNUMBER('2-7-1'!B45), '2-7-1'!B45, IF(ISNUMBER('2-7-1'!C45), '2-7-1'!C45, IF(ISNUMBER('2-7-1'!D45), '2-7-1'!D45, IF(ISNUMBER('2-7-1'!E45), '2-7-1'!E45, IF(ISNUMBER('2-7-1'!F45), '2-7-1'!F45, IF(ISNUMBER('2-7-1'!G45), '2-7-1'!G45, IF(ISNUMBER('2-7-1'!H45), '2-7-1'!H45, "XXX")))))))</f>
        <v>0.57571428571428573</v>
      </c>
      <c r="U45" s="130">
        <f>IF(ISNUMBER('2-7-2'!B45), '2-7-2'!B45, IF(ISNUMBER('2-7-2'!C45), '2-7-2'!C45, IF(ISNUMBER('2-7-2'!D45), '2-7-2'!D45, IF(ISNUMBER('2-7-2'!E45), '2-7-2'!E45, IF(ISNUMBER('2-7-2'!F45), '2-7-2'!F45, IF(ISNUMBER('2-7-2'!G45), '2-7-2'!G45, IF(ISNUMBER('2-7-2'!H45), '2-7-2'!H45, "XXX")))))))</f>
        <v>0.44857142857142851</v>
      </c>
      <c r="V45" s="130">
        <f>IF(ISNUMBER('2-8-1'!B45), '2-8-1'!B45, IF(ISNUMBER('2-8-1'!C45), '2-8-1'!C45, IF(ISNUMBER('2-8-1'!D45), '2-8-1'!D45, IF(ISNUMBER('2-8-1'!E45), '2-8-1'!E45, IF(ISNUMBER('2-8-1'!F45), '2-8-1'!F45, IF(ISNUMBER('2-8-1'!G45), '2-8-1'!G45, IF(ISNUMBER('2-8-1'!H45), '2-8-1'!H45, "XXX")))))))</f>
        <v>0.62</v>
      </c>
      <c r="W45" s="130">
        <f>IF(ISNUMBER('2-8-2'!B45), '2-8-2'!B45, IF(ISNUMBER('2-8-2'!C45), '2-8-2'!C45, IF(ISNUMBER('2-8-2'!D45), '2-8-2'!D45, IF(ISNUMBER('2-8-2'!E45), '2-8-2'!E45, IF(ISNUMBER('2-8-2'!F45), '2-8-2'!F45, IF(ISNUMBER('2-8-2'!G45), '2-8-2'!G45, IF(ISNUMBER('2-8-2'!H45), '2-8-2'!H45, "XXX")))))))</f>
        <v>0.52428571428571424</v>
      </c>
      <c r="X45" s="130">
        <f>'3-1'!C44</f>
        <v>0.56499999999999995</v>
      </c>
      <c r="Y45" s="130">
        <f>'3-2'!K44</f>
        <v>0.16145725499999999</v>
      </c>
    </row>
    <row r="46" spans="1:25" ht="12.75" x14ac:dyDescent="0.2">
      <c r="A46" s="118" t="s">
        <v>55</v>
      </c>
      <c r="B46" s="142" t="s">
        <v>55</v>
      </c>
      <c r="C46" s="130">
        <f>IF(ISNUMBER('1-1'!B46),'1-1'!B46, "XXX")</f>
        <v>3.3</v>
      </c>
      <c r="D46" s="130" t="str">
        <f>IF(UCDP!S46, UCDP!S46, "0.0")</f>
        <v>0.0</v>
      </c>
      <c r="E46" s="130">
        <f>IF(ISNUMBER('1-3'!C46), '1-3'!C46, IF(ISNUMBER('1-3'!D46), '1-3'!D46, IF(ISNUMBER('1-3'!E46), '1-3'!E46, IF(ISNUMBER('1-3'!F46), '1-3'!F46, IF(ISNUMBER('1-3'!G46), '1-3'!G46, IF(ISNUMBER('1-3'!H46), '1-3'!H46, IF(ISNUMBER('1-3'!I46), '1-3'!I46, "XXX")))))))</f>
        <v>91.333333333333343</v>
      </c>
      <c r="F46" s="130">
        <f>IF(ISNUMBER('1-4'!AI46),'1-4'!AI46, IF(ISNUMBER('1-4'!AJ46),'1-4'!AJ46, IF(ISNUMBER('1-4'!AK46),'1-4'!AK46, IF(ISNUMBER('1-4'!AL46),'1-4'!AL46, IF(ISNUMBER('1-4'!AM46),'1-4'!AM46, IF(ISNUMBER('1-4'!AN46),'1-4'!AN46, IF(ISNUMBER('1-4'!AO46), '1-4'!AO46, "XXX")))))))</f>
        <v>2</v>
      </c>
      <c r="G46" s="130">
        <f>IF(ISNUMBER('1-5'!B45),'1-5'!B45, "XXX")</f>
        <v>3.7</v>
      </c>
      <c r="H46" s="130">
        <f>IF(ISNUMBER('2-1-1'!B46), '2-1-1'!B46, IF(ISNUMBER('2-1-1'!C46), '2-1-1'!C46, IF(ISNUMBER('2-1-1'!D46), '2-1-1'!D46, IF(ISNUMBER('2-1-1'!E46), '2-1-1'!E46, IF(ISNUMBER('2-1-1'!F46), '2-1-1'!F46, IF(ISNUMBER('2-1-1'!G46), '2-1-1'!G46, IF(ISNUMBER('2-1-1'!H46), '2-1-1'!H46, "XXX")))))))</f>
        <v>0.62571428571428567</v>
      </c>
      <c r="I46" s="130">
        <f>'2-1-2'!B45</f>
        <v>0.59577000000000002</v>
      </c>
      <c r="J46" s="140">
        <f>AVERAGE('2-2-1'!V46, '2-2-1'!X46)</f>
        <v>3.16709</v>
      </c>
      <c r="K46" s="130">
        <f>IF(ISNUMBER('2-2-2'!B46), '2-2-2'!B46, IF(ISNUMBER('2-2-2'!C46), '2-2-2'!C46, IF(ISNUMBER('2-2-2'!D46), '2-2-2'!D46, IF(ISNUMBER('2-2-2'!E46), '2-2-2'!E46, IF(ISNUMBER('2-2-2'!F46), '2-2-2'!F46, IF(ISNUMBER('2-2-2'!G46), '2-2-2'!G46, IF(ISNUMBER('2-2-2'!H46), '2-2-2'!H46, "XXX")))))))</f>
        <v>0.74571428571428566</v>
      </c>
      <c r="L46" s="130">
        <f>IF(ISNUMBER('2-3-1'!J46), '2-3-1'!J46, IF(ISNUMBER('2-3-1'!K46), '2-3-1'!K46, IF(ISNUMBER('2-3-1'!L46), '2-3-1'!L46, IF(ISNUMBER('2-3-1'!M46), '2-3-1'!M46, IF(ISNUMBER('2-3-1'!N46), '2-3-1'!N46, IF(ISNUMBER('2-3-1'!O46), '2-3-1'!O46, IF(ISNUMBER('2-3-1'!P46), '2-3-1'!P46, "XXX")))))))</f>
        <v>3.7411403700000001</v>
      </c>
      <c r="M46" s="130">
        <f>'2-3-2'!J46</f>
        <v>22.650514600000001</v>
      </c>
      <c r="N46" s="130">
        <f>IF(ISNUMBER('2-4-1'!N46),'2-4-1'!N46,IF(ISNUMBER('2-4-1'!S46),'2-4-1'!S46,'2010'!N46))</f>
        <v>12.97</v>
      </c>
      <c r="O46" s="130">
        <f>IF(ISNUMBER('2-4-2'!C46), '2-4-2'!C46, IF(ISNUMBER('2-4-2'!D46), '2-4-2'!D46, "XXX"))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"XXX")</f>
        <v>90.861940000000004</v>
      </c>
      <c r="S46" s="130">
        <f>IF(ISNUMBER('2-6-2'!B46), '2-6-2'!B46, IF(ISNUMBER('2-6-2'!C46), '2-6-2'!C46, IF(ISNUMBER('2-6-2'!D46), '2-6-2'!D46, IF(ISNUMBER('2-6-2'!E46), '2-6-2'!E46, "XXX"))))</f>
        <v>0</v>
      </c>
      <c r="T46" s="130">
        <f>IF(ISNUMBER('2-7-1'!B46), '2-7-1'!B46, IF(ISNUMBER('2-7-1'!C46), '2-7-1'!C46, IF(ISNUMBER('2-7-1'!D46), '2-7-1'!D46, IF(ISNUMBER('2-7-1'!E46), '2-7-1'!E46, IF(ISNUMBER('2-7-1'!F46), '2-7-1'!F46, IF(ISNUMBER('2-7-1'!G46), '2-7-1'!G46, IF(ISNUMBER('2-7-1'!H46), '2-7-1'!H46, "XXX")))))))</f>
        <v>0.76</v>
      </c>
      <c r="U46" s="130">
        <f>IF(ISNUMBER('2-7-2'!B46), '2-7-2'!B46, IF(ISNUMBER('2-7-2'!C46), '2-7-2'!C46, IF(ISNUMBER('2-7-2'!D46), '2-7-2'!D46, IF(ISNUMBER('2-7-2'!E46), '2-7-2'!E46, IF(ISNUMBER('2-7-2'!F46), '2-7-2'!F46, IF(ISNUMBER('2-7-2'!G46), '2-7-2'!G46, IF(ISNUMBER('2-7-2'!H46), '2-7-2'!H46, "XXX")))))))</f>
        <v>0.58642857142857141</v>
      </c>
      <c r="V46" s="130">
        <f>IF(ISNUMBER('2-8-1'!B46), '2-8-1'!B46, IF(ISNUMBER('2-8-1'!C46), '2-8-1'!C46, IF(ISNUMBER('2-8-1'!D46), '2-8-1'!D46, IF(ISNUMBER('2-8-1'!E46), '2-8-1'!E46, IF(ISNUMBER('2-8-1'!F46), '2-8-1'!F46, IF(ISNUMBER('2-8-1'!G46), '2-8-1'!G46, IF(ISNUMBER('2-8-1'!H46), '2-8-1'!H46, "XXX")))))))</f>
        <v>0.70857142857142852</v>
      </c>
      <c r="W46" s="130">
        <f>IF(ISNUMBER('2-8-2'!B46), '2-8-2'!B46, IF(ISNUMBER('2-8-2'!C46), '2-8-2'!C46, IF(ISNUMBER('2-8-2'!D46), '2-8-2'!D46, IF(ISNUMBER('2-8-2'!E46), '2-8-2'!E46, IF(ISNUMBER('2-8-2'!F46), '2-8-2'!F46, IF(ISNUMBER('2-8-2'!G46), '2-8-2'!G46, IF(ISNUMBER('2-8-2'!H46), '2-8-2'!H46, "XXX")))))))</f>
        <v>0.6428571428571429</v>
      </c>
      <c r="X46" s="130">
        <f>'3-1'!C45</f>
        <v>0.86699999999999999</v>
      </c>
      <c r="Y46" s="130">
        <f>'3-2'!K45</f>
        <v>1.106782317</v>
      </c>
    </row>
    <row r="47" spans="1:25" ht="12.75" x14ac:dyDescent="0.2">
      <c r="A47" s="118" t="s">
        <v>56</v>
      </c>
      <c r="B47" s="142" t="s">
        <v>56</v>
      </c>
      <c r="C47" s="130" t="str">
        <f>IF(ISNUMBER('1-1'!B47),'1-1'!B47, "XXX")</f>
        <v>XXX</v>
      </c>
      <c r="D47" s="130" t="str">
        <f>IF(UCDP!S47, UCDP!S47, "0.0")</f>
        <v>0.0</v>
      </c>
      <c r="E47" s="130">
        <f>IF(ISNUMBER('1-3'!C47), '1-3'!C47, IF(ISNUMBER('1-3'!D47), '1-3'!D47, IF(ISNUMBER('1-3'!E47), '1-3'!E47, IF(ISNUMBER('1-3'!F47), '1-3'!F47, IF(ISNUMBER('1-3'!G47), '1-3'!G47, IF(ISNUMBER('1-3'!H47), '1-3'!H47, IF(ISNUMBER('1-3'!I47), '1-3'!I47, "XXX")))))))</f>
        <v>87.333333333333343</v>
      </c>
      <c r="F47" s="130">
        <f>IF(ISNUMBER('1-4'!AI47),'1-4'!AI47, IF(ISNUMBER('1-4'!AJ47),'1-4'!AJ47, IF(ISNUMBER('1-4'!AK47),'1-4'!AK47, IF(ISNUMBER('1-4'!AL47),'1-4'!AL47, IF(ISNUMBER('1-4'!AM47),'1-4'!AM47, IF(ISNUMBER('1-4'!AN47),'1-4'!AN47, IF(ISNUMBER('1-4'!AO47), '1-4'!AO47, "XXX")))))))</f>
        <v>3</v>
      </c>
      <c r="G47" s="130" t="str">
        <f>IF(ISNUMBER('1-5'!B46),'1-5'!B46, "XXX")</f>
        <v>XXX</v>
      </c>
      <c r="H47" s="130">
        <f>IF(ISNUMBER('2-1-1'!B47), '2-1-1'!B47, IF(ISNUMBER('2-1-1'!C47), '2-1-1'!C47, IF(ISNUMBER('2-1-1'!D47), '2-1-1'!D47, IF(ISNUMBER('2-1-1'!E47), '2-1-1'!E47, IF(ISNUMBER('2-1-1'!F47), '2-1-1'!F47, IF(ISNUMBER('2-1-1'!G47), '2-1-1'!G47, IF(ISNUMBER('2-1-1'!H47), '2-1-1'!H47, "XXX")))))))</f>
        <v>0.46571428571428564</v>
      </c>
      <c r="I47" s="130">
        <f>'2-1-2'!B46</f>
        <v>5.8409999999999997E-2</v>
      </c>
      <c r="J47" s="130">
        <f>IF(ISNUMBER('2-2-1'!W47), '2-2-1'!W47, IF(ISNUMBER('2-2-1'!X47), '2-2-1'!X47, IF(ISNUMBER('2-2-1'!Y47), '2-2-1'!Y47, IF(ISNUMBER('2-2-1'!Z47), '2-2-1'!Z47, IF(ISNUMBER('2-2-1'!AA47), '2-2-1'!AA47, IF(ISNUMBER('2-2-1'!AB47), '2-2-1'!AB47, IF(ISNUMBER('2-2-1'!AC47), '2-2-1'!AC47, "XXX")))))))</f>
        <v>4.6218199999999996</v>
      </c>
      <c r="K47" s="130">
        <f>IF(ISNUMBER('2-2-2'!B47), '2-2-2'!B47, IF(ISNUMBER('2-2-2'!C47), '2-2-2'!C47, IF(ISNUMBER('2-2-2'!D47), '2-2-2'!D47, IF(ISNUMBER('2-2-2'!E47), '2-2-2'!E47, IF(ISNUMBER('2-2-2'!F47), '2-2-2'!F47, IF(ISNUMBER('2-2-2'!G47), '2-2-2'!G47, IF(ISNUMBER('2-2-2'!H47), '2-2-2'!H47, "XXX")))))))</f>
        <v>0.57999999999999996</v>
      </c>
      <c r="L47" s="130">
        <f>IF(ISNUMBER('2-3-1'!J47), '2-3-1'!J47, IF(ISNUMBER('2-3-1'!K47), '2-3-1'!K47, IF(ISNUMBER('2-3-1'!L47), '2-3-1'!L47, IF(ISNUMBER('2-3-1'!M47), '2-3-1'!M47, IF(ISNUMBER('2-3-1'!N47), '2-3-1'!N47, IF(ISNUMBER('2-3-1'!O47), '2-3-1'!O47, IF(ISNUMBER('2-3-1'!P47), '2-3-1'!P47, "XXX")))))))</f>
        <v>3.7541050899999999</v>
      </c>
      <c r="M47" s="130">
        <f>'2-3-2'!J47</f>
        <v>12.13582325</v>
      </c>
      <c r="N47" s="130" t="str">
        <f>IF(ISNUMBER('2-4-1'!N47),'2-4-1'!N47,IF(ISNUMBER('2-4-1'!S47),'2-4-1'!S47,'2010'!N47))</f>
        <v>XXX</v>
      </c>
      <c r="O47" s="130" t="str">
        <f>IF(ISNUMBER('2-4-2'!C47), '2-4-2'!C47, IF(ISNUMBER('2-4-2'!D47), '2-4-2'!D47, "XXX"))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"XXX")</f>
        <v>66.829080000000005</v>
      </c>
      <c r="S47" s="130">
        <f>IF(ISNUMBER('2-6-2'!B47), '2-6-2'!B47, IF(ISNUMBER('2-6-2'!C47), '2-6-2'!C47, IF(ISNUMBER('2-6-2'!D47), '2-6-2'!D47, IF(ISNUMBER('2-6-2'!E47), '2-6-2'!E47, "XXX"))))</f>
        <v>31.99</v>
      </c>
      <c r="T47" s="130">
        <f>IF(ISNUMBER('2-7-1'!B47), '2-7-1'!B47, IF(ISNUMBER('2-7-1'!C47), '2-7-1'!C47, IF(ISNUMBER('2-7-1'!D47), '2-7-1'!D47, IF(ISNUMBER('2-7-1'!E47), '2-7-1'!E47, IF(ISNUMBER('2-7-1'!F47), '2-7-1'!F47, IF(ISNUMBER('2-7-1'!G47), '2-7-1'!G47, IF(ISNUMBER('2-7-1'!H47), '2-7-1'!H47, "XXX")))))))</f>
        <v>0.61714285714285722</v>
      </c>
      <c r="U47" s="130">
        <f>IF(ISNUMBER('2-7-2'!B47), '2-7-2'!B47, IF(ISNUMBER('2-7-2'!C47), '2-7-2'!C47, IF(ISNUMBER('2-7-2'!D47), '2-7-2'!D47, IF(ISNUMBER('2-7-2'!E47), '2-7-2'!E47, IF(ISNUMBER('2-7-2'!F47), '2-7-2'!F47, IF(ISNUMBER('2-7-2'!G47), '2-7-2'!G47, IF(ISNUMBER('2-7-2'!H47), '2-7-2'!H47, "XXX")))))))</f>
        <v>0.46357142857142858</v>
      </c>
      <c r="V47" s="130">
        <f>IF(ISNUMBER('2-8-1'!B47), '2-8-1'!B47, IF(ISNUMBER('2-8-1'!C47), '2-8-1'!C47, IF(ISNUMBER('2-8-1'!D47), '2-8-1'!D47, IF(ISNUMBER('2-8-1'!E47), '2-8-1'!E47, IF(ISNUMBER('2-8-1'!F47), '2-8-1'!F47, IF(ISNUMBER('2-8-1'!G47), '2-8-1'!G47, IF(ISNUMBER('2-8-1'!H47), '2-8-1'!H47, "XXX")))))))</f>
        <v>0.52428571428571424</v>
      </c>
      <c r="W47" s="130">
        <f>IF(ISNUMBER('2-8-2'!B47), '2-8-2'!B47, IF(ISNUMBER('2-8-2'!C47), '2-8-2'!C47, IF(ISNUMBER('2-8-2'!D47), '2-8-2'!D47, IF(ISNUMBER('2-8-2'!E47), '2-8-2'!E47, IF(ISNUMBER('2-8-2'!F47), '2-8-2'!F47, IF(ISNUMBER('2-8-2'!G47), '2-8-2'!G47, IF(ISNUMBER('2-8-2'!H47), '2-8-2'!H47, "XXX")))))))</f>
        <v>0.50714285714285712</v>
      </c>
      <c r="X47" s="130">
        <f>'3-1'!C46</f>
        <v>0.13300000000000001</v>
      </c>
      <c r="Y47" s="130">
        <f>'3-2'!K46</f>
        <v>-1.2357002500000001</v>
      </c>
    </row>
    <row r="48" spans="1:25" ht="12.75" x14ac:dyDescent="0.2">
      <c r="A48" s="118" t="s">
        <v>57</v>
      </c>
      <c r="B48" s="142" t="s">
        <v>57</v>
      </c>
      <c r="C48" s="130">
        <f>IF(ISNUMBER('1-1'!B48),'1-1'!B48, "XXX")</f>
        <v>6.7</v>
      </c>
      <c r="D48" s="130">
        <f>IF(UCDP!S48, UCDP!S48, "0.0")</f>
        <v>1.8082431268269451E-2</v>
      </c>
      <c r="E48" s="130">
        <f>IF(ISNUMBER('1-3'!C48), '1-3'!C48, IF(ISNUMBER('1-3'!D48), '1-3'!D48, IF(ISNUMBER('1-3'!E48), '1-3'!E48, IF(ISNUMBER('1-3'!F48), '1-3'!F48, IF(ISNUMBER('1-3'!G48), '1-3'!G48, IF(ISNUMBER('1-3'!H48), '1-3'!H48, IF(ISNUMBER('1-3'!I48), '1-3'!I48, "XXX")))))))</f>
        <v>83.000000000000014</v>
      </c>
      <c r="F48" s="130">
        <f>IF(ISNUMBER('1-4'!AI48),'1-4'!AI48, IF(ISNUMBER('1-4'!AJ48),'1-4'!AJ48, IF(ISNUMBER('1-4'!AK48),'1-4'!AK48, IF(ISNUMBER('1-4'!AL48),'1-4'!AL48, IF(ISNUMBER('1-4'!AM48),'1-4'!AM48, IF(ISNUMBER('1-4'!AN48),'1-4'!AN48, IF(ISNUMBER('1-4'!AO48), '1-4'!AO48, "XXX")))))))</f>
        <v>4</v>
      </c>
      <c r="G48" s="130">
        <f>IF(ISNUMBER('1-5'!B47),'1-5'!B47, "XXX")</f>
        <v>8.5</v>
      </c>
      <c r="H48" s="130">
        <f>IF(ISNUMBER('2-1-1'!B48), '2-1-1'!B48, IF(ISNUMBER('2-1-1'!C48), '2-1-1'!C48, IF(ISNUMBER('2-1-1'!D48), '2-1-1'!D48, IF(ISNUMBER('2-1-1'!E48), '2-1-1'!E48, IF(ISNUMBER('2-1-1'!F48), '2-1-1'!F48, IF(ISNUMBER('2-1-1'!G48), '2-1-1'!G48, IF(ISNUMBER('2-1-1'!H48), '2-1-1'!H48, "XXX")))))))</f>
        <v>0.36285714285714282</v>
      </c>
      <c r="I48" s="130">
        <f>'2-1-2'!B47</f>
        <v>4.0200000000000001E-3</v>
      </c>
      <c r="J48" s="130">
        <f>IF(ISNUMBER('2-2-1'!W48), '2-2-1'!W48, IF(ISNUMBER('2-2-1'!X48), '2-2-1'!X48, IF(ISNUMBER('2-2-1'!Y48), '2-2-1'!Y48, IF(ISNUMBER('2-2-1'!Z48), '2-2-1'!Z48, IF(ISNUMBER('2-2-1'!AA48), '2-2-1'!AA48, IF(ISNUMBER('2-2-1'!AB48), '2-2-1'!AB48, IF(ISNUMBER('2-2-1'!AC48), '2-2-1'!AC48, "XXX")))))))</f>
        <v>2.5772699999999999</v>
      </c>
      <c r="K48" s="130">
        <f>IF(ISNUMBER('2-2-2'!B48), '2-2-2'!B48, IF(ISNUMBER('2-2-2'!C48), '2-2-2'!C48, IF(ISNUMBER('2-2-2'!D48), '2-2-2'!D48, IF(ISNUMBER('2-2-2'!E48), '2-2-2'!E48, IF(ISNUMBER('2-2-2'!F48), '2-2-2'!F48, IF(ISNUMBER('2-2-2'!G48), '2-2-2'!G48, IF(ISNUMBER('2-2-2'!H48), '2-2-2'!H48, "XXX")))))))</f>
        <v>0.36857142857142861</v>
      </c>
      <c r="L48" s="130">
        <f>IF(ISNUMBER('2-3-1'!J48), '2-3-1'!J48, IF(ISNUMBER('2-3-1'!K48), '2-3-1'!K48, IF(ISNUMBER('2-3-1'!L48), '2-3-1'!L48, IF(ISNUMBER('2-3-1'!M48), '2-3-1'!M48, IF(ISNUMBER('2-3-1'!N48), '2-3-1'!N48, IF(ISNUMBER('2-3-1'!O48), '2-3-1'!O48, IF(ISNUMBER('2-3-1'!P48), '2-3-1'!P48, "XXX")))))))</f>
        <v>1.3330678899999999</v>
      </c>
      <c r="M48" s="130">
        <f>'2-3-2'!J48</f>
        <v>36.996234889999997</v>
      </c>
      <c r="N48" s="130">
        <f>IF(ISNUMBER('2-4-1'!N48),'2-4-1'!N48,IF(ISNUMBER('2-4-1'!S48),'2-4-1'!S48,'2010'!N48))</f>
        <v>4.55</v>
      </c>
      <c r="O48" s="130" t="str">
        <f>IF(ISNUMBER('2-4-2'!C48), '2-4-2'!C48, IF(ISNUMBER('2-4-2'!D48), '2-4-2'!D48, "XXX"))</f>
        <v>XXX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"XXX")</f>
        <v>11.816649999999999</v>
      </c>
      <c r="S48" s="130">
        <f>IF(ISNUMBER('2-6-2'!B48), '2-6-2'!B48, IF(ISNUMBER('2-6-2'!C48), '2-6-2'!C48, IF(ISNUMBER('2-6-2'!D48), '2-6-2'!D48, IF(ISNUMBER('2-6-2'!E48), '2-6-2'!E48, "XXX"))))</f>
        <v>35.159999999999997</v>
      </c>
      <c r="T48" s="130">
        <f>IF(ISNUMBER('2-7-1'!B48), '2-7-1'!B48, IF(ISNUMBER('2-7-1'!C48), '2-7-1'!C48, IF(ISNUMBER('2-7-1'!D48), '2-7-1'!D48, IF(ISNUMBER('2-7-1'!E48), '2-7-1'!E48, IF(ISNUMBER('2-7-1'!F48), '2-7-1'!F48, IF(ISNUMBER('2-7-1'!G48), '2-7-1'!G48, IF(ISNUMBER('2-7-1'!H48), '2-7-1'!H48, "XXX")))))))</f>
        <v>0.53428571428571436</v>
      </c>
      <c r="U48" s="130">
        <f>IF(ISNUMBER('2-7-2'!B48), '2-7-2'!B48, IF(ISNUMBER('2-7-2'!C48), '2-7-2'!C48, IF(ISNUMBER('2-7-2'!D48), '2-7-2'!D48, IF(ISNUMBER('2-7-2'!E48), '2-7-2'!E48, IF(ISNUMBER('2-7-2'!F48), '2-7-2'!F48, IF(ISNUMBER('2-7-2'!G48), '2-7-2'!G48, IF(ISNUMBER('2-7-2'!H48), '2-7-2'!H48, "XXX")))))))</f>
        <v>0.42571428571428571</v>
      </c>
      <c r="V48" s="130">
        <f>IF(ISNUMBER('2-8-1'!B48), '2-8-1'!B48, IF(ISNUMBER('2-8-1'!C48), '2-8-1'!C48, IF(ISNUMBER('2-8-1'!D48), '2-8-1'!D48, IF(ISNUMBER('2-8-1'!E48), '2-8-1'!E48, IF(ISNUMBER('2-8-1'!F48), '2-8-1'!F48, IF(ISNUMBER('2-8-1'!G48), '2-8-1'!G48, IF(ISNUMBER('2-8-1'!H48), '2-8-1'!H48, "XXX")))))))</f>
        <v>0.57285714285714284</v>
      </c>
      <c r="W48" s="130">
        <f>IF(ISNUMBER('2-8-2'!B48), '2-8-2'!B48, IF(ISNUMBER('2-8-2'!C48), '2-8-2'!C48, IF(ISNUMBER('2-8-2'!D48), '2-8-2'!D48, IF(ISNUMBER('2-8-2'!E48), '2-8-2'!E48, IF(ISNUMBER('2-8-2'!F48), '2-8-2'!F48, IF(ISNUMBER('2-8-2'!G48), '2-8-2'!G48, IF(ISNUMBER('2-8-2'!H48), '2-8-2'!H48, "XXX")))))))</f>
        <v>0.49714285714285716</v>
      </c>
      <c r="X48" s="130">
        <f>'3-1'!C47</f>
        <v>0.247</v>
      </c>
      <c r="Y48" s="130">
        <f>'3-2'!K47</f>
        <v>-1.0927395820000001</v>
      </c>
    </row>
    <row r="49" spans="1:25" ht="12.75" x14ac:dyDescent="0.2">
      <c r="A49" s="118" t="s">
        <v>58</v>
      </c>
      <c r="B49" s="142" t="s">
        <v>58</v>
      </c>
      <c r="C49" s="130">
        <f>IF(ISNUMBER('1-1'!B49),'1-1'!B49, "XXX")</f>
        <v>5.3</v>
      </c>
      <c r="D49" s="130" t="str">
        <f>IF(UCDP!S49, UCDP!S49, "0.0")</f>
        <v>0.0</v>
      </c>
      <c r="E49" s="130" t="str">
        <f>IF(ISNUMBER('1-3'!C49), '1-3'!C49, IF(ISNUMBER('1-3'!D49), '1-3'!D49, IF(ISNUMBER('1-3'!E49), '1-3'!E49, IF(ISNUMBER('1-3'!F49), '1-3'!F49, IF(ISNUMBER('1-3'!G49), '1-3'!G49, IF(ISNUMBER('1-3'!H49), '1-3'!H49, IF(ISNUMBER('1-3'!I49), '1-3'!I49, "XXX")))))))</f>
        <v>XXX</v>
      </c>
      <c r="F49" s="130">
        <f>IF(ISNUMBER('1-4'!AI49),'1-4'!AI49, IF(ISNUMBER('1-4'!AJ49),'1-4'!AJ49, IF(ISNUMBER('1-4'!AK49),'1-4'!AK49, IF(ISNUMBER('1-4'!AL49),'1-4'!AL49, IF(ISNUMBER('1-4'!AM49),'1-4'!AM49, IF(ISNUMBER('1-4'!AN49),'1-4'!AN49, IF(ISNUMBER('1-4'!AO49), '1-4'!AO49, "XXX")))))))</f>
        <v>3</v>
      </c>
      <c r="G49" s="130">
        <f>IF(ISNUMBER('1-5'!B48),'1-5'!B48, "XXX")</f>
        <v>5.9</v>
      </c>
      <c r="H49" s="130" t="str">
        <f>IF(ISNUMBER('2-1-1'!B49), '2-1-1'!B49, IF(ISNUMBER('2-1-1'!C49), '2-1-1'!C49, IF(ISNUMBER('2-1-1'!D49), '2-1-1'!D49, IF(ISNUMBER('2-1-1'!E49), '2-1-1'!E49, IF(ISNUMBER('2-1-1'!F49), '2-1-1'!F49, IF(ISNUMBER('2-1-1'!G49), '2-1-1'!G49, IF(ISNUMBER('2-1-1'!H49), '2-1-1'!H49, "XXX")))))))</f>
        <v>XXX</v>
      </c>
      <c r="I49" s="130">
        <f>'2-1-2'!B48</f>
        <v>9.8220000000000002E-2</v>
      </c>
      <c r="J49" s="140">
        <f>'2-2-1'!U49</f>
        <v>4.4192400000000003</v>
      </c>
      <c r="K49" s="130" t="str">
        <f>IF(ISNUMBER('2-2-2'!B49), '2-2-2'!B49, IF(ISNUMBER('2-2-2'!C49), '2-2-2'!C49, IF(ISNUMBER('2-2-2'!D49), '2-2-2'!D49, IF(ISNUMBER('2-2-2'!E49), '2-2-2'!E49, IF(ISNUMBER('2-2-2'!F49), '2-2-2'!F49, IF(ISNUMBER('2-2-2'!G49), '2-2-2'!G49, IF(ISNUMBER('2-2-2'!H49), '2-2-2'!H49, "XXX")))))))</f>
        <v>XXX</v>
      </c>
      <c r="L49" s="130">
        <f>IF(ISNUMBER('2-3-1'!J49), '2-3-1'!J49, IF(ISNUMBER('2-3-1'!K49), '2-3-1'!K49, IF(ISNUMBER('2-3-1'!L49), '2-3-1'!L49, IF(ISNUMBER('2-3-1'!M49), '2-3-1'!M49, IF(ISNUMBER('2-3-1'!N49), '2-3-1'!N49, IF(ISNUMBER('2-3-1'!O49), '2-3-1'!O49, IF(ISNUMBER('2-3-1'!P49), '2-3-1'!P49, "XXX")))))))</f>
        <v>2.4681818500000001</v>
      </c>
      <c r="M49" s="130">
        <f>'2-3-2'!J49</f>
        <v>15.587112429999999</v>
      </c>
      <c r="N49" s="130">
        <f>IF(ISNUMBER('2-4-1'!N49),'2-4-1'!N49,IF(ISNUMBER('2-4-1'!S49),'2-4-1'!S49,'2010'!N49))</f>
        <v>2.3330000000000002</v>
      </c>
      <c r="O49" s="130" t="str">
        <f>IF(ISNUMBER('2-4-2'!C49), '2-4-2'!C49, IF(ISNUMBER('2-4-2'!D49), '2-4-2'!D49, "XXX"))</f>
        <v>XXX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"XXX")</f>
        <v>57.253709999999998</v>
      </c>
      <c r="S49" s="130">
        <f>IF(ISNUMBER('2-6-2'!B49), '2-6-2'!B49, IF(ISNUMBER('2-6-2'!C49), '2-6-2'!C49, IF(ISNUMBER('2-6-2'!D49), '2-6-2'!D49, IF(ISNUMBER('2-6-2'!E49), '2-6-2'!E49, "XXX"))))</f>
        <v>0.52</v>
      </c>
      <c r="T49" s="130" t="str">
        <f>IF(ISNUMBER('2-7-1'!B49), '2-7-1'!B49, IF(ISNUMBER('2-7-1'!C49), '2-7-1'!C49, IF(ISNUMBER('2-7-1'!D49), '2-7-1'!D49, IF(ISNUMBER('2-7-1'!E49), '2-7-1'!E49, IF(ISNUMBER('2-7-1'!F49), '2-7-1'!F49, IF(ISNUMBER('2-7-1'!G49), '2-7-1'!G49, IF(ISNUMBER('2-7-1'!H49), '2-7-1'!H49, "XXX")))))))</f>
        <v>XXX</v>
      </c>
      <c r="U49" s="130" t="str">
        <f>IF(ISNUMBER('2-7-2'!B49), '2-7-2'!B49, IF(ISNUMBER('2-7-2'!C49), '2-7-2'!C49, IF(ISNUMBER('2-7-2'!D49), '2-7-2'!D49, IF(ISNUMBER('2-7-2'!E49), '2-7-2'!E49, IF(ISNUMBER('2-7-2'!F49), '2-7-2'!F49, IF(ISNUMBER('2-7-2'!G49), '2-7-2'!G49, IF(ISNUMBER('2-7-2'!H49), '2-7-2'!H49, "XXX")))))))</f>
        <v>XXX</v>
      </c>
      <c r="V49" s="130" t="str">
        <f>IF(ISNUMBER('2-8-1'!B49), '2-8-1'!B49, IF(ISNUMBER('2-8-1'!C49), '2-8-1'!C49, IF(ISNUMBER('2-8-1'!D49), '2-8-1'!D49, IF(ISNUMBER('2-8-1'!E49), '2-8-1'!E49, IF(ISNUMBER('2-8-1'!F49), '2-8-1'!F49, IF(ISNUMBER('2-8-1'!G49), '2-8-1'!G49, IF(ISNUMBER('2-8-1'!H49), '2-8-1'!H49, "XXX")))))))</f>
        <v>XXX</v>
      </c>
      <c r="W49" s="130" t="str">
        <f>IF(ISNUMBER('2-8-2'!B49), '2-8-2'!B49, IF(ISNUMBER('2-8-2'!C49), '2-8-2'!C49, IF(ISNUMBER('2-8-2'!D49), '2-8-2'!D49, IF(ISNUMBER('2-8-2'!E49), '2-8-2'!E49, IF(ISNUMBER('2-8-2'!F49), '2-8-2'!F49, IF(ISNUMBER('2-8-2'!G49), '2-8-2'!G49, IF(ISNUMBER('2-8-2'!H49), '2-8-2'!H49, "XXX")))))))</f>
        <v>XXX</v>
      </c>
      <c r="X49" s="130">
        <f>'3-1'!C48</f>
        <v>0.14299999999999999</v>
      </c>
      <c r="Y49" s="130">
        <f>'3-2'!K48</f>
        <v>-0.55805569899999996</v>
      </c>
    </row>
    <row r="50" spans="1:25" ht="12.75" x14ac:dyDescent="0.2">
      <c r="A50" s="118" t="s">
        <v>59</v>
      </c>
      <c r="B50" s="142" t="s">
        <v>59</v>
      </c>
      <c r="C50" s="130">
        <f>IF(ISNUMBER('1-1'!B50),'1-1'!B50, "XXX")</f>
        <v>2</v>
      </c>
      <c r="D50" s="130" t="str">
        <f>IF(UCDP!S50, UCDP!S50, "0.0")</f>
        <v>0.0</v>
      </c>
      <c r="E50" s="130">
        <f>IF(ISNUMBER('1-3'!C50), '1-3'!C50, IF(ISNUMBER('1-3'!D50), '1-3'!D50, IF(ISNUMBER('1-3'!E50), '1-3'!E50, IF(ISNUMBER('1-3'!F50), '1-3'!F50, IF(ISNUMBER('1-3'!G50), '1-3'!G50, IF(ISNUMBER('1-3'!H50), '1-3'!H50, IF(ISNUMBER('1-3'!I50), '1-3'!I50, "XXX")))))))</f>
        <v>111.00000000000001</v>
      </c>
      <c r="F50" s="130">
        <f>IF(ISNUMBER('1-4'!AI50),'1-4'!AI50, IF(ISNUMBER('1-4'!AJ50),'1-4'!AJ50, IF(ISNUMBER('1-4'!AK50),'1-4'!AK50, IF(ISNUMBER('1-4'!AL50),'1-4'!AL50, IF(ISNUMBER('1-4'!AM50),'1-4'!AM50, IF(ISNUMBER('1-4'!AN50),'1-4'!AN50, IF(ISNUMBER('1-4'!AO50), '1-4'!AO50, "XXX")))))))</f>
        <v>1</v>
      </c>
      <c r="G50" s="130">
        <f>IF(ISNUMBER('1-5'!B49),'1-5'!B49, "XXX")</f>
        <v>1.5</v>
      </c>
      <c r="H50" s="130">
        <f>IF(ISNUMBER('2-1-1'!B50), '2-1-1'!B50, IF(ISNUMBER('2-1-1'!C50), '2-1-1'!C50, IF(ISNUMBER('2-1-1'!D50), '2-1-1'!D50, IF(ISNUMBER('2-1-1'!E50), '2-1-1'!E50, IF(ISNUMBER('2-1-1'!F50), '2-1-1'!F50, IF(ISNUMBER('2-1-1'!G50), '2-1-1'!G50, IF(ISNUMBER('2-1-1'!H50), '2-1-1'!H50, "XXX")))))))</f>
        <v>0.83428571428571419</v>
      </c>
      <c r="I50" s="130">
        <f>'2-1-2'!B49</f>
        <v>0.62456</v>
      </c>
      <c r="J50" s="130">
        <f>IF(ISNUMBER('2-2-1'!W50), '2-2-1'!W50, IF(ISNUMBER('2-2-1'!X50), '2-2-1'!X50, IF(ISNUMBER('2-2-1'!Y50), '2-2-1'!Y50, IF(ISNUMBER('2-2-1'!Z50), '2-2-1'!Z50, IF(ISNUMBER('2-2-1'!AA50), '2-2-1'!AA50, IF(ISNUMBER('2-2-1'!AB50), '2-2-1'!AB50, IF(ISNUMBER('2-2-1'!AC50), '2-2-1'!AC50, "XXX")))))))</f>
        <v>3.7238499999999997</v>
      </c>
      <c r="K50" s="130">
        <f>IF(ISNUMBER('2-2-2'!B50), '2-2-2'!B50, IF(ISNUMBER('2-2-2'!C50), '2-2-2'!C50, IF(ISNUMBER('2-2-2'!D50), '2-2-2'!D50, IF(ISNUMBER('2-2-2'!E50), '2-2-2'!E50, IF(ISNUMBER('2-2-2'!F50), '2-2-2'!F50, IF(ISNUMBER('2-2-2'!G50), '2-2-2'!G50, IF(ISNUMBER('2-2-2'!H50), '2-2-2'!H50, "XXX")))))))</f>
        <v>0.92714285714285716</v>
      </c>
      <c r="L50" s="130">
        <f>IF(ISNUMBER('2-3-1'!J50), '2-3-1'!J50, IF(ISNUMBER('2-3-1'!K50), '2-3-1'!K50, IF(ISNUMBER('2-3-1'!L50), '2-3-1'!L50, IF(ISNUMBER('2-3-1'!M50), '2-3-1'!M50, IF(ISNUMBER('2-3-1'!N50), '2-3-1'!N50, IF(ISNUMBER('2-3-1'!O50), '2-3-1'!O50, IF(ISNUMBER('2-3-1'!P50), '2-3-1'!P50, "XXX")))))))</f>
        <v>6.3554468200000001</v>
      </c>
      <c r="M50" s="130">
        <f>'2-3-2'!J50</f>
        <v>18.998277659999999</v>
      </c>
      <c r="N50" s="130">
        <f>IF(ISNUMBER('2-4-1'!N50),'2-4-1'!N50,IF(ISNUMBER('2-4-1'!S50),'2-4-1'!S50,'2010'!N50))</f>
        <v>23.927</v>
      </c>
      <c r="O50" s="130">
        <f>IF(ISNUMBER('2-4-2'!C50), '2-4-2'!C50, IF(ISNUMBER('2-4-2'!D50), '2-4-2'!D50, "XXX"))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"XXX")</f>
        <v>86.56165</v>
      </c>
      <c r="S50" s="130">
        <f>IF(ISNUMBER('2-6-2'!B50), '2-6-2'!B50, IF(ISNUMBER('2-6-2'!C50), '2-6-2'!C50, IF(ISNUMBER('2-6-2'!D50), '2-6-2'!D50, IF(ISNUMBER('2-6-2'!E50), '2-6-2'!E50, "XXX"))))</f>
        <v>0</v>
      </c>
      <c r="T50" s="130">
        <f>IF(ISNUMBER('2-7-1'!B50), '2-7-1'!B50, IF(ISNUMBER('2-7-1'!C50), '2-7-1'!C50, IF(ISNUMBER('2-7-1'!D50), '2-7-1'!D50, IF(ISNUMBER('2-7-1'!E50), '2-7-1'!E50, IF(ISNUMBER('2-7-1'!F50), '2-7-1'!F50, IF(ISNUMBER('2-7-1'!G50), '2-7-1'!G50, IF(ISNUMBER('2-7-1'!H50), '2-7-1'!H50, "XXX")))))))</f>
        <v>0.91142857142857137</v>
      </c>
      <c r="U50" s="130">
        <f>IF(ISNUMBER('2-7-2'!B50), '2-7-2'!B50, IF(ISNUMBER('2-7-2'!C50), '2-7-2'!C50, IF(ISNUMBER('2-7-2'!D50), '2-7-2'!D50, IF(ISNUMBER('2-7-2'!E50), '2-7-2'!E50, IF(ISNUMBER('2-7-2'!F50), '2-7-2'!F50, IF(ISNUMBER('2-7-2'!G50), '2-7-2'!G50, IF(ISNUMBER('2-7-2'!H50), '2-7-2'!H50, "XXX")))))))</f>
        <v>0.86785714285714277</v>
      </c>
      <c r="V50" s="130">
        <f>IF(ISNUMBER('2-8-1'!B50), '2-8-1'!B50, IF(ISNUMBER('2-8-1'!C50), '2-8-1'!C50, IF(ISNUMBER('2-8-1'!D50), '2-8-1'!D50, IF(ISNUMBER('2-8-1'!E50), '2-8-1'!E50, IF(ISNUMBER('2-8-1'!F50), '2-8-1'!F50, IF(ISNUMBER('2-8-1'!G50), '2-8-1'!G50, IF(ISNUMBER('2-8-1'!H50), '2-8-1'!H50, "XXX")))))))</f>
        <v>0.75142857142857145</v>
      </c>
      <c r="W50" s="130">
        <f>IF(ISNUMBER('2-8-2'!B50), '2-8-2'!B50, IF(ISNUMBER('2-8-2'!C50), '2-8-2'!C50, IF(ISNUMBER('2-8-2'!D50), '2-8-2'!D50, IF(ISNUMBER('2-8-2'!E50), '2-8-2'!E50, IF(ISNUMBER('2-8-2'!F50), '2-8-2'!F50, IF(ISNUMBER('2-8-2'!G50), '2-8-2'!G50, IF(ISNUMBER('2-8-2'!H50), '2-8-2'!H50, "XXX")))))))</f>
        <v>0.77142857142857146</v>
      </c>
      <c r="X50" s="130">
        <f>'3-1'!C49</f>
        <v>0.88200000000000001</v>
      </c>
      <c r="Y50" s="130">
        <f>'3-2'!K49</f>
        <v>1.480869293</v>
      </c>
    </row>
    <row r="51" spans="1:25" ht="12.75" x14ac:dyDescent="0.2">
      <c r="A51" s="118" t="s">
        <v>60</v>
      </c>
      <c r="B51" s="142" t="s">
        <v>60</v>
      </c>
      <c r="C51" s="130">
        <f>IF(ISNUMBER('1-1'!B51),'1-1'!B51, "XXX")</f>
        <v>2</v>
      </c>
      <c r="D51" s="130" t="str">
        <f>IF(UCDP!S51, UCDP!S51, "0.0")</f>
        <v>0.0</v>
      </c>
      <c r="E51" s="130">
        <f>IF(ISNUMBER('1-3'!C51), '1-3'!C51, IF(ISNUMBER('1-3'!D51), '1-3'!D51, IF(ISNUMBER('1-3'!E51), '1-3'!E51, IF(ISNUMBER('1-3'!F51), '1-3'!F51, IF(ISNUMBER('1-3'!G51), '1-3'!G51, IF(ISNUMBER('1-3'!H51), '1-3'!H51, IF(ISNUMBER('1-3'!I51), '1-3'!I51, "XXX")))))))</f>
        <v>92</v>
      </c>
      <c r="F51" s="130">
        <f>IF(ISNUMBER('1-4'!AI51),'1-4'!AI51, IF(ISNUMBER('1-4'!AJ51),'1-4'!AJ51, IF(ISNUMBER('1-4'!AK51),'1-4'!AK51, IF(ISNUMBER('1-4'!AL51),'1-4'!AL51, IF(ISNUMBER('1-4'!AM51),'1-4'!AM51, IF(ISNUMBER('1-4'!AN51),'1-4'!AN51, IF(ISNUMBER('1-4'!AO51), '1-4'!AO51, "XXX")))))))</f>
        <v>2</v>
      </c>
      <c r="G51" s="130">
        <f>IF(ISNUMBER('1-5'!B50),'1-5'!B50, "XXX")</f>
        <v>3.2</v>
      </c>
      <c r="H51" s="130">
        <f>IF(ISNUMBER('2-1-1'!B51), '2-1-1'!B51, IF(ISNUMBER('2-1-1'!C51), '2-1-1'!C51, IF(ISNUMBER('2-1-1'!D51), '2-1-1'!D51, IF(ISNUMBER('2-1-1'!E51), '2-1-1'!E51, IF(ISNUMBER('2-1-1'!F51), '2-1-1'!F51, IF(ISNUMBER('2-1-1'!G51), '2-1-1'!G51, IF(ISNUMBER('2-1-1'!H51), '2-1-1'!H51, "XXX")))))))</f>
        <v>0.92285714285714282</v>
      </c>
      <c r="I51" s="130">
        <f>'2-1-2'!B50</f>
        <v>0.59921000000000002</v>
      </c>
      <c r="J51" s="130" t="str">
        <f>IF(ISNUMBER('2-2-1'!W51), '2-2-1'!W51, IF(ISNUMBER('2-2-1'!X51), '2-2-1'!X51, IF(ISNUMBER('2-2-1'!Y51), '2-2-1'!Y51, IF(ISNUMBER('2-2-1'!Z51), '2-2-1'!Z51, IF(ISNUMBER('2-2-1'!AA51), '2-2-1'!AA51, IF(ISNUMBER('2-2-1'!AB51), '2-2-1'!AB51, IF(ISNUMBER('2-2-1'!AC51), '2-2-1'!AC51, "XXX")))))))</f>
        <v>XXX</v>
      </c>
      <c r="K51" s="130">
        <f>IF(ISNUMBER('2-2-2'!B51), '2-2-2'!B51, IF(ISNUMBER('2-2-2'!C51), '2-2-2'!C51, IF(ISNUMBER('2-2-2'!D51), '2-2-2'!D51, IF(ISNUMBER('2-2-2'!E51), '2-2-2'!E51, IF(ISNUMBER('2-2-2'!F51), '2-2-2'!F51, IF(ISNUMBER('2-2-2'!G51), '2-2-2'!G51, IF(ISNUMBER('2-2-2'!H51), '2-2-2'!H51, "XXX")))))))</f>
        <v>0.76999999999999991</v>
      </c>
      <c r="L51" s="130">
        <f>IF(ISNUMBER('2-3-1'!J51), '2-3-1'!J51, IF(ISNUMBER('2-3-1'!K51), '2-3-1'!K51, IF(ISNUMBER('2-3-1'!L51), '2-3-1'!L51, IF(ISNUMBER('2-3-1'!M51), '2-3-1'!M51, IF(ISNUMBER('2-3-1'!N51), '2-3-1'!N51, IF(ISNUMBER('2-3-1'!O51), '2-3-1'!O51, IF(ISNUMBER('2-3-1'!P51), '2-3-1'!P51, "XXX")))))))</f>
        <v>7.3340840299999996</v>
      </c>
      <c r="M51" s="130">
        <f>'2-3-2'!J51</f>
        <v>9.5284071000000008</v>
      </c>
      <c r="N51" s="130">
        <f>IF(ISNUMBER('2-4-1'!N51),'2-4-1'!N51,IF(ISNUMBER('2-4-1'!S51),'2-4-1'!S51,'2010'!N51))</f>
        <v>28.693999999999999</v>
      </c>
      <c r="O51" s="130">
        <f>IF(ISNUMBER('2-4-2'!C51), '2-4-2'!C51, IF(ISNUMBER('2-4-2'!D51), '2-4-2'!D51, "XXX"))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"XXX")</f>
        <v>88.727549999999994</v>
      </c>
      <c r="S51" s="130">
        <f>IF(ISNUMBER('2-6-2'!B51), '2-6-2'!B51, IF(ISNUMBER('2-6-2'!C51), '2-6-2'!C51, IF(ISNUMBER('2-6-2'!D51), '2-6-2'!D51, IF(ISNUMBER('2-6-2'!E51), '2-6-2'!E51, "XXX"))))</f>
        <v>0</v>
      </c>
      <c r="T51" s="130">
        <f>IF(ISNUMBER('2-7-1'!B51), '2-7-1'!B51, IF(ISNUMBER('2-7-1'!C51), '2-7-1'!C51, IF(ISNUMBER('2-7-1'!D51), '2-7-1'!D51, IF(ISNUMBER('2-7-1'!E51), '2-7-1'!E51, IF(ISNUMBER('2-7-1'!F51), '2-7-1'!F51, IF(ISNUMBER('2-7-1'!G51), '2-7-1'!G51, IF(ISNUMBER('2-7-1'!H51), '2-7-1'!H51, "XXX")))))))</f>
        <v>0.85857142857142854</v>
      </c>
      <c r="U51" s="130">
        <f>IF(ISNUMBER('2-7-2'!B51), '2-7-2'!B51, IF(ISNUMBER('2-7-2'!C51), '2-7-2'!C51, IF(ISNUMBER('2-7-2'!D51), '2-7-2'!D51, IF(ISNUMBER('2-7-2'!E51), '2-7-2'!E51, IF(ISNUMBER('2-7-2'!F51), '2-7-2'!F51, IF(ISNUMBER('2-7-2'!G51), '2-7-2'!G51, IF(ISNUMBER('2-7-2'!H51), '2-7-2'!H51, "XXX")))))))</f>
        <v>0.65142857142857147</v>
      </c>
      <c r="V51" s="130">
        <f>IF(ISNUMBER('2-8-1'!B51), '2-8-1'!B51, IF(ISNUMBER('2-8-1'!C51), '2-8-1'!C51, IF(ISNUMBER('2-8-1'!D51), '2-8-1'!D51, IF(ISNUMBER('2-8-1'!E51), '2-8-1'!E51, IF(ISNUMBER('2-8-1'!F51), '2-8-1'!F51, IF(ISNUMBER('2-8-1'!G51), '2-8-1'!G51, IF(ISNUMBER('2-8-1'!H51), '2-8-1'!H51, "XXX")))))))</f>
        <v>0.70285714285714285</v>
      </c>
      <c r="W51" s="130">
        <f>IF(ISNUMBER('2-8-2'!B51), '2-8-2'!B51, IF(ISNUMBER('2-8-2'!C51), '2-8-2'!C51, IF(ISNUMBER('2-8-2'!D51), '2-8-2'!D51, IF(ISNUMBER('2-8-2'!E51), '2-8-2'!E51, IF(ISNUMBER('2-8-2'!F51), '2-8-2'!F51, IF(ISNUMBER('2-8-2'!G51), '2-8-2'!G51, IF(ISNUMBER('2-8-2'!H51), '2-8-2'!H51, "XXX")))))))</f>
        <v>0.59285714285714286</v>
      </c>
      <c r="X51" s="130">
        <f>'3-1'!C50</f>
        <v>0.88400000000000001</v>
      </c>
      <c r="Y51" s="130">
        <f>'3-2'!K50</f>
        <v>1.2872060540000001</v>
      </c>
    </row>
    <row r="52" spans="1:25" ht="12.75" x14ac:dyDescent="0.2">
      <c r="A52" s="118" t="s">
        <v>61</v>
      </c>
      <c r="B52" s="142" t="s">
        <v>61</v>
      </c>
      <c r="C52" s="130">
        <f>IF(ISNUMBER('1-1'!B52),'1-1'!B52, "XXX")</f>
        <v>5.8</v>
      </c>
      <c r="D52" s="130" t="str">
        <f>IF(UCDP!S52, UCDP!S52, "0.0")</f>
        <v>0.0</v>
      </c>
      <c r="E52" s="130">
        <f>IF(ISNUMBER('1-3'!C52), '1-3'!C52, IF(ISNUMBER('1-3'!D52), '1-3'!D52, IF(ISNUMBER('1-3'!E52), '1-3'!E52, IF(ISNUMBER('1-3'!F52), '1-3'!F52, IF(ISNUMBER('1-3'!G52), '1-3'!G52, IF(ISNUMBER('1-3'!H52), '1-3'!H52, IF(ISNUMBER('1-3'!I52), '1-3'!I52, "XXX")))))))</f>
        <v>87</v>
      </c>
      <c r="F52" s="130" t="str">
        <f>IF(ISNUMBER('1-4'!AI52),'1-4'!AI52, IF(ISNUMBER('1-4'!AJ52),'1-4'!AJ52, IF(ISNUMBER('1-4'!AK52),'1-4'!AK52, IF(ISNUMBER('1-4'!AL52),'1-4'!AL52, IF(ISNUMBER('1-4'!AM52),'1-4'!AM52, IF(ISNUMBER('1-4'!AN52),'1-4'!AN52, IF(ISNUMBER('1-4'!AO52), '1-4'!AO52, "XXX")))))))</f>
        <v>XXX</v>
      </c>
      <c r="G52" s="130">
        <f>IF(ISNUMBER('1-5'!B51),'1-5'!B51, "XXX")</f>
        <v>6.7</v>
      </c>
      <c r="H52" s="130">
        <f>IF(ISNUMBER('2-1-1'!B52), '2-1-1'!B52, IF(ISNUMBER('2-1-1'!C52), '2-1-1'!C52, IF(ISNUMBER('2-1-1'!D52), '2-1-1'!D52, IF(ISNUMBER('2-1-1'!E52), '2-1-1'!E52, IF(ISNUMBER('2-1-1'!F52), '2-1-1'!F52, IF(ISNUMBER('2-1-1'!G52), '2-1-1'!G52, IF(ISNUMBER('2-1-1'!H52), '2-1-1'!H52, "XXX")))))))</f>
        <v>0.38714285714285712</v>
      </c>
      <c r="I52" s="130">
        <f>'2-1-2'!B51</f>
        <v>9.7339999999999996E-2</v>
      </c>
      <c r="J52" s="130">
        <f>IF(ISNUMBER('2-2-1'!W52), '2-2-1'!W52, IF(ISNUMBER('2-2-1'!X52), '2-2-1'!X52, IF(ISNUMBER('2-2-1'!Y52), '2-2-1'!Y52, IF(ISNUMBER('2-2-1'!Z52), '2-2-1'!Z52, IF(ISNUMBER('2-2-1'!AA52), '2-2-1'!AA52, IF(ISNUMBER('2-2-1'!AB52), '2-2-1'!AB52, IF(ISNUMBER('2-2-1'!AC52), '2-2-1'!AC52, "XXX")))))))</f>
        <v>1.7814399999999999</v>
      </c>
      <c r="K52" s="130">
        <f>IF(ISNUMBER('2-2-2'!B52), '2-2-2'!B52, IF(ISNUMBER('2-2-2'!C52), '2-2-2'!C52, IF(ISNUMBER('2-2-2'!D52), '2-2-2'!D52, IF(ISNUMBER('2-2-2'!E52), '2-2-2'!E52, IF(ISNUMBER('2-2-2'!F52), '2-2-2'!F52, IF(ISNUMBER('2-2-2'!G52), '2-2-2'!G52, IF(ISNUMBER('2-2-2'!H52), '2-2-2'!H52, "XXX")))))))</f>
        <v>0.36857142857142861</v>
      </c>
      <c r="L52" s="130">
        <f>IF(ISNUMBER('2-3-1'!J52), '2-3-1'!J52, IF(ISNUMBER('2-3-1'!K52), '2-3-1'!K52, IF(ISNUMBER('2-3-1'!L52), '2-3-1'!L52, IF(ISNUMBER('2-3-1'!M52), '2-3-1'!M52, IF(ISNUMBER('2-3-1'!N52), '2-3-1'!N52, IF(ISNUMBER('2-3-1'!O52), '2-3-1'!O52, IF(ISNUMBER('2-3-1'!P52), '2-3-1'!P52, "XXX")))))))</f>
        <v>1.2334698399999999</v>
      </c>
      <c r="M52" s="130">
        <f>'2-3-2'!J52</f>
        <v>50.515850069999999</v>
      </c>
      <c r="N52" s="130" t="str">
        <f>IF(ISNUMBER('2-4-1'!N52),'2-4-1'!N52,IF(ISNUMBER('2-4-1'!S52),'2-4-1'!S52,'2010'!N52))</f>
        <v>XXX</v>
      </c>
      <c r="O52" s="130" t="str">
        <f>IF(ISNUMBER('2-4-2'!C52), '2-4-2'!C52, IF(ISNUMBER('2-4-2'!D52), '2-4-2'!D52, "XXX"))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"XXX")</f>
        <v>66.555480000000003</v>
      </c>
      <c r="S52" s="130">
        <f>IF(ISNUMBER('2-6-2'!B52), '2-6-2'!B52, IF(ISNUMBER('2-6-2'!C52), '2-6-2'!C52, IF(ISNUMBER('2-6-2'!D52), '2-6-2'!D52, IF(ISNUMBER('2-6-2'!E52), '2-6-2'!E52, "XXX"))))</f>
        <v>4.7</v>
      </c>
      <c r="T52" s="130">
        <f>IF(ISNUMBER('2-7-1'!B52), '2-7-1'!B52, IF(ISNUMBER('2-7-1'!C52), '2-7-1'!C52, IF(ISNUMBER('2-7-1'!D52), '2-7-1'!D52, IF(ISNUMBER('2-7-1'!E52), '2-7-1'!E52, IF(ISNUMBER('2-7-1'!F52), '2-7-1'!F52, IF(ISNUMBER('2-7-1'!G52), '2-7-1'!G52, IF(ISNUMBER('2-7-1'!H52), '2-7-1'!H52, "XXX")))))))</f>
        <v>0.61142857142857143</v>
      </c>
      <c r="U52" s="130">
        <f>IF(ISNUMBER('2-7-2'!B52), '2-7-2'!B52, IF(ISNUMBER('2-7-2'!C52), '2-7-2'!C52, IF(ISNUMBER('2-7-2'!D52), '2-7-2'!D52, IF(ISNUMBER('2-7-2'!E52), '2-7-2'!E52, IF(ISNUMBER('2-7-2'!F52), '2-7-2'!F52, IF(ISNUMBER('2-7-2'!G52), '2-7-2'!G52, IF(ISNUMBER('2-7-2'!H52), '2-7-2'!H52, "XXX")))))))</f>
        <v>0.43214285714285711</v>
      </c>
      <c r="V52" s="130">
        <f>IF(ISNUMBER('2-8-1'!B52), '2-8-1'!B52, IF(ISNUMBER('2-8-1'!C52), '2-8-1'!C52, IF(ISNUMBER('2-8-1'!D52), '2-8-1'!D52, IF(ISNUMBER('2-8-1'!E52), '2-8-1'!E52, IF(ISNUMBER('2-8-1'!F52), '2-8-1'!F52, IF(ISNUMBER('2-8-1'!G52), '2-8-1'!G52, IF(ISNUMBER('2-8-1'!H52), '2-8-1'!H52, "XXX")))))))</f>
        <v>0.52142857142857146</v>
      </c>
      <c r="W52" s="130">
        <f>IF(ISNUMBER('2-8-2'!B52), '2-8-2'!B52, IF(ISNUMBER('2-8-2'!C52), '2-8-2'!C52, IF(ISNUMBER('2-8-2'!D52), '2-8-2'!D52, IF(ISNUMBER('2-8-2'!E52), '2-8-2'!E52, IF(ISNUMBER('2-8-2'!F52), '2-8-2'!F52, IF(ISNUMBER('2-8-2'!G52), '2-8-2'!G52, IF(ISNUMBER('2-8-2'!H52), '2-8-2'!H52, "XXX")))))))</f>
        <v>0.55285714285714282</v>
      </c>
      <c r="X52" s="130">
        <f>'3-1'!C51</f>
        <v>0.35899999999999999</v>
      </c>
      <c r="Y52" s="130">
        <f>'3-2'!K51</f>
        <v>-0.766946197</v>
      </c>
    </row>
    <row r="53" spans="1:25" ht="12.75" x14ac:dyDescent="0.2">
      <c r="A53" s="118" t="s">
        <v>62</v>
      </c>
      <c r="B53" s="142" t="s">
        <v>62</v>
      </c>
      <c r="C53" s="130">
        <f>IF(ISNUMBER('1-1'!B53),'1-1'!B53, "XXX")</f>
        <v>6.2</v>
      </c>
      <c r="D53" s="130" t="str">
        <f>IF(UCDP!S53, UCDP!S53, "0.0")</f>
        <v>0.0</v>
      </c>
      <c r="E53" s="130">
        <f>IF(ISNUMBER('1-3'!C53), '1-3'!C53, IF(ISNUMBER('1-3'!D53), '1-3'!D53, IF(ISNUMBER('1-3'!E53), '1-3'!E53, IF(ISNUMBER('1-3'!F53), '1-3'!F53, IF(ISNUMBER('1-3'!G53), '1-3'!G53, IF(ISNUMBER('1-3'!H53), '1-3'!H53, IF(ISNUMBER('1-3'!I53), '1-3'!I53, "XXX")))))))</f>
        <v>89</v>
      </c>
      <c r="F53" s="130">
        <f>IF(ISNUMBER('1-4'!AI53),'1-4'!AI53, IF(ISNUMBER('1-4'!AJ53),'1-4'!AJ53, IF(ISNUMBER('1-4'!AK53),'1-4'!AK53, IF(ISNUMBER('1-4'!AL53),'1-4'!AL53, IF(ISNUMBER('1-4'!AM53),'1-4'!AM53, IF(ISNUMBER('1-4'!AN53),'1-4'!AN53, IF(ISNUMBER('1-4'!AO53), '1-4'!AO53, "XXX")))))))</f>
        <v>3</v>
      </c>
      <c r="G53" s="130">
        <f>IF(ISNUMBER('1-5'!B52),'1-5'!B52, "XXX")</f>
        <v>6.8</v>
      </c>
      <c r="H53" s="130">
        <f>IF(ISNUMBER('2-1-1'!B53), '2-1-1'!B53, IF(ISNUMBER('2-1-1'!C53), '2-1-1'!C53, IF(ISNUMBER('2-1-1'!D53), '2-1-1'!D53, IF(ISNUMBER('2-1-1'!E53), '2-1-1'!E53, IF(ISNUMBER('2-1-1'!F53), '2-1-1'!F53, IF(ISNUMBER('2-1-1'!G53), '2-1-1'!G53, IF(ISNUMBER('2-1-1'!H53), '2-1-1'!H53, "XXX")))))))</f>
        <v>0.44857142857142857</v>
      </c>
      <c r="I53" s="130">
        <f>'2-1-2'!B52</f>
        <v>5.3039999999999997E-2</v>
      </c>
      <c r="J53" s="130">
        <f>IF(ISNUMBER('2-2-1'!W53), '2-2-1'!W53, IF(ISNUMBER('2-2-1'!X53), '2-2-1'!X53, IF(ISNUMBER('2-2-1'!Y53), '2-2-1'!Y53, IF(ISNUMBER('2-2-1'!Z53), '2-2-1'!Z53, IF(ISNUMBER('2-2-1'!AA53), '2-2-1'!AA53, IF(ISNUMBER('2-2-1'!AB53), '2-2-1'!AB53, IF(ISNUMBER('2-2-1'!AC53), '2-2-1'!AC53, "XXX")))))))</f>
        <v>0.64118000000000008</v>
      </c>
      <c r="K53" s="130">
        <f>IF(ISNUMBER('2-2-2'!B53), '2-2-2'!B53, IF(ISNUMBER('2-2-2'!C53), '2-2-2'!C53, IF(ISNUMBER('2-2-2'!D53), '2-2-2'!D53, IF(ISNUMBER('2-2-2'!E53), '2-2-2'!E53, IF(ISNUMBER('2-2-2'!F53), '2-2-2'!F53, IF(ISNUMBER('2-2-2'!G53), '2-2-2'!G53, IF(ISNUMBER('2-2-2'!H53), '2-2-2'!H53, "XXX")))))))</f>
        <v>0.49857142857142861</v>
      </c>
      <c r="L53" s="130">
        <f>IF(ISNUMBER('2-3-1'!J53), '2-3-1'!J53, IF(ISNUMBER('2-3-1'!K53), '2-3-1'!K53, IF(ISNUMBER('2-3-1'!L53), '2-3-1'!L53, IF(ISNUMBER('2-3-1'!M53), '2-3-1'!M53, IF(ISNUMBER('2-3-1'!N53), '2-3-1'!N53, IF(ISNUMBER('2-3-1'!O53), '2-3-1'!O53, IF(ISNUMBER('2-3-1'!P53), '2-3-1'!P53, "XXX")))))))</f>
        <v>0.68640298</v>
      </c>
      <c r="M53" s="130">
        <f>'2-3-2'!J53</f>
        <v>13.153462409999999</v>
      </c>
      <c r="N53" s="130">
        <f>IF(ISNUMBER('2-4-1'!N53),'2-4-1'!N53,IF(ISNUMBER('2-4-1'!S53),'2-4-1'!S53,'2010'!N53))</f>
        <v>2.9590000000000001</v>
      </c>
      <c r="O53" s="130" t="str">
        <f>IF(ISNUMBER('2-4-2'!C53), '2-4-2'!C53, IF(ISNUMBER('2-4-2'!D53), '2-4-2'!D53, "XXX"))</f>
        <v>XXX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"XXX")</f>
        <v>25.551929999999999</v>
      </c>
      <c r="S53" s="130">
        <f>IF(ISNUMBER('2-6-2'!B53), '2-6-2'!B53, IF(ISNUMBER('2-6-2'!C53), '2-6-2'!C53, IF(ISNUMBER('2-6-2'!D53), '2-6-2'!D53, IF(ISNUMBER('2-6-2'!E53), '2-6-2'!E53, "XXX"))))</f>
        <v>22</v>
      </c>
      <c r="T53" s="130">
        <f>IF(ISNUMBER('2-7-1'!B53), '2-7-1'!B53, IF(ISNUMBER('2-7-1'!C53), '2-7-1'!C53, IF(ISNUMBER('2-7-1'!D53), '2-7-1'!D53, IF(ISNUMBER('2-7-1'!E53), '2-7-1'!E53, IF(ISNUMBER('2-7-1'!F53), '2-7-1'!F53, IF(ISNUMBER('2-7-1'!G53), '2-7-1'!G53, IF(ISNUMBER('2-7-1'!H53), '2-7-1'!H53, "XXX")))))))</f>
        <v>0.56857142857142862</v>
      </c>
      <c r="U53" s="130">
        <f>IF(ISNUMBER('2-7-2'!B53), '2-7-2'!B53, IF(ISNUMBER('2-7-2'!C53), '2-7-2'!C53, IF(ISNUMBER('2-7-2'!D53), '2-7-2'!D53, IF(ISNUMBER('2-7-2'!E53), '2-7-2'!E53, IF(ISNUMBER('2-7-2'!F53), '2-7-2'!F53, IF(ISNUMBER('2-7-2'!G53), '2-7-2'!G53, IF(ISNUMBER('2-7-2'!H53), '2-7-2'!H53, "XXX")))))))</f>
        <v>0.54285714285714282</v>
      </c>
      <c r="V53" s="130">
        <f>IF(ISNUMBER('2-8-1'!B53), '2-8-1'!B53, IF(ISNUMBER('2-8-1'!C53), '2-8-1'!C53, IF(ISNUMBER('2-8-1'!D53), '2-8-1'!D53, IF(ISNUMBER('2-8-1'!E53), '2-8-1'!E53, IF(ISNUMBER('2-8-1'!F53), '2-8-1'!F53, IF(ISNUMBER('2-8-1'!G53), '2-8-1'!G53, IF(ISNUMBER('2-8-1'!H53), '2-8-1'!H53, "XXX")))))))</f>
        <v>0.57000000000000006</v>
      </c>
      <c r="W53" s="130">
        <f>IF(ISNUMBER('2-8-2'!B53), '2-8-2'!B53, IF(ISNUMBER('2-8-2'!C53), '2-8-2'!C53, IF(ISNUMBER('2-8-2'!D53), '2-8-2'!D53, IF(ISNUMBER('2-8-2'!E53), '2-8-2'!E53, IF(ISNUMBER('2-8-2'!F53), '2-8-2'!F53, IF(ISNUMBER('2-8-2'!G53), '2-8-2'!G53, IF(ISNUMBER('2-8-2'!H53), '2-8-2'!H53, "XXX")))))))</f>
        <v>0.60142857142857142</v>
      </c>
      <c r="X53" s="130">
        <f>'3-1'!C52</f>
        <v>0.24399999999999999</v>
      </c>
      <c r="Y53" s="130">
        <f>'3-2'!K52</f>
        <v>-0.79120814799999994</v>
      </c>
    </row>
    <row r="54" spans="1:25" ht="12.75" x14ac:dyDescent="0.2">
      <c r="A54" s="118" t="s">
        <v>63</v>
      </c>
      <c r="B54" s="142" t="s">
        <v>63</v>
      </c>
      <c r="C54" s="130">
        <f>IF(ISNUMBER('1-1'!B54),'1-1'!B54, "XXX")</f>
        <v>8.1999999999999993</v>
      </c>
      <c r="D54" s="130">
        <f>IF(UCDP!S54, UCDP!S54, "0.0")</f>
        <v>0.32272741564198981</v>
      </c>
      <c r="E54" s="130">
        <f>IF(ISNUMBER('1-3'!C54), '1-3'!C54, IF(ISNUMBER('1-3'!D54), '1-3'!D54, IF(ISNUMBER('1-3'!E54), '1-3'!E54, IF(ISNUMBER('1-3'!F54), '1-3'!F54, IF(ISNUMBER('1-3'!G54), '1-3'!G54, IF(ISNUMBER('1-3'!H54), '1-3'!H54, IF(ISNUMBER('1-3'!I54), '1-3'!I54, "XXX")))))))</f>
        <v>86.666666666666671</v>
      </c>
      <c r="F54" s="130">
        <f>IF(ISNUMBER('1-4'!AI54),'1-4'!AI54, IF(ISNUMBER('1-4'!AJ54),'1-4'!AJ54, IF(ISNUMBER('1-4'!AK54),'1-4'!AK54, IF(ISNUMBER('1-4'!AL54),'1-4'!AL54, IF(ISNUMBER('1-4'!AM54),'1-4'!AM54, IF(ISNUMBER('1-4'!AN54),'1-4'!AN54, IF(ISNUMBER('1-4'!AO54), '1-4'!AO54, "XXX")))))))</f>
        <v>3</v>
      </c>
      <c r="G54" s="130">
        <f>IF(ISNUMBER('1-5'!B53),'1-5'!B53, "XXX")</f>
        <v>5.4</v>
      </c>
      <c r="H54" s="130">
        <f>IF(ISNUMBER('2-1-1'!B54), '2-1-1'!B54, IF(ISNUMBER('2-1-1'!C54), '2-1-1'!C54, IF(ISNUMBER('2-1-1'!D54), '2-1-1'!D54, IF(ISNUMBER('2-1-1'!E54), '2-1-1'!E54, IF(ISNUMBER('2-1-1'!F54), '2-1-1'!F54, IF(ISNUMBER('2-1-1'!G54), '2-1-1'!G54, IF(ISNUMBER('2-1-1'!H54), '2-1-1'!H54, "XXX")))))))</f>
        <v>0.41714285714285709</v>
      </c>
      <c r="I54" s="130">
        <f>'2-1-2'!B53</f>
        <v>0.10717</v>
      </c>
      <c r="J54" s="130">
        <f>IF(ISNUMBER('2-2-1'!W54), '2-2-1'!W54, IF(ISNUMBER('2-2-1'!X54), '2-2-1'!X54, IF(ISNUMBER('2-2-1'!Y54), '2-2-1'!Y54, IF(ISNUMBER('2-2-1'!Z54), '2-2-1'!Z54, IF(ISNUMBER('2-2-1'!AA54), '2-2-1'!AA54, IF(ISNUMBER('2-2-1'!AB54), '2-2-1'!AB54, IF(ISNUMBER('2-2-1'!AC54), '2-2-1'!AC54, "XXX")))))))</f>
        <v>2.1303700000000001</v>
      </c>
      <c r="K54" s="130">
        <f>IF(ISNUMBER('2-2-2'!B54), '2-2-2'!B54, IF(ISNUMBER('2-2-2'!C54), '2-2-2'!C54, IF(ISNUMBER('2-2-2'!D54), '2-2-2'!D54, IF(ISNUMBER('2-2-2'!E54), '2-2-2'!E54, IF(ISNUMBER('2-2-2'!F54), '2-2-2'!F54, IF(ISNUMBER('2-2-2'!G54), '2-2-2'!G54, IF(ISNUMBER('2-2-2'!H54), '2-2-2'!H54, "XXX")))))))</f>
        <v>0.43714285714285717</v>
      </c>
      <c r="L54" s="130">
        <f>IF(ISNUMBER('2-3-1'!J54), '2-3-1'!J54, IF(ISNUMBER('2-3-1'!K54), '2-3-1'!K54, IF(ISNUMBER('2-3-1'!L54), '2-3-1'!L54, IF(ISNUMBER('2-3-1'!M54), '2-3-1'!M54, IF(ISNUMBER('2-3-1'!N54), '2-3-1'!N54, IF(ISNUMBER('2-3-1'!O54), '2-3-1'!O54, IF(ISNUMBER('2-3-1'!P54), '2-3-1'!P54, "XXX")))))))</f>
        <v>1.09324026</v>
      </c>
      <c r="M54" s="130">
        <f>'2-3-2'!J54</f>
        <v>75.673599240000001</v>
      </c>
      <c r="N54" s="130">
        <f>IF(ISNUMBER('2-4-1'!N54),'2-4-1'!N54,IF(ISNUMBER('2-4-1'!S54),'2-4-1'!S54,'2010'!N54))</f>
        <v>7.1577671467067701</v>
      </c>
      <c r="O54" s="130" t="str">
        <f>IF(ISNUMBER('2-4-2'!C54), '2-4-2'!C54, IF(ISNUMBER('2-4-2'!D54), '2-4-2'!D54, "XXX"))</f>
        <v>XXX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"XXX")</f>
        <v>42.590420000000002</v>
      </c>
      <c r="S54" s="130">
        <f>IF(ISNUMBER('2-6-2'!B54), '2-6-2'!B54, IF(ISNUMBER('2-6-2'!C54), '2-6-2'!C54, IF(ISNUMBER('2-6-2'!D54), '2-6-2'!D54, IF(ISNUMBER('2-6-2'!E54), '2-6-2'!E54, "XXX"))))</f>
        <v>10.09</v>
      </c>
      <c r="T54" s="130">
        <f>IF(ISNUMBER('2-7-1'!B54), '2-7-1'!B54, IF(ISNUMBER('2-7-1'!C54), '2-7-1'!C54, IF(ISNUMBER('2-7-1'!D54), '2-7-1'!D54, IF(ISNUMBER('2-7-1'!E54), '2-7-1'!E54, IF(ISNUMBER('2-7-1'!F54), '2-7-1'!F54, IF(ISNUMBER('2-7-1'!G54), '2-7-1'!G54, IF(ISNUMBER('2-7-1'!H54), '2-7-1'!H54, "XXX")))))))</f>
        <v>0.44714285714285712</v>
      </c>
      <c r="U54" s="130">
        <f>IF(ISNUMBER('2-7-2'!B54), '2-7-2'!B54, IF(ISNUMBER('2-7-2'!C54), '2-7-2'!C54, IF(ISNUMBER('2-7-2'!D54), '2-7-2'!D54, IF(ISNUMBER('2-7-2'!E54), '2-7-2'!E54, IF(ISNUMBER('2-7-2'!F54), '2-7-2'!F54, IF(ISNUMBER('2-7-2'!G54), '2-7-2'!G54, IF(ISNUMBER('2-7-2'!H54), '2-7-2'!H54, "XXX")))))))</f>
        <v>0.43428571428571427</v>
      </c>
      <c r="V54" s="130">
        <f>IF(ISNUMBER('2-8-1'!B54), '2-8-1'!B54, IF(ISNUMBER('2-8-1'!C54), '2-8-1'!C54, IF(ISNUMBER('2-8-1'!D54), '2-8-1'!D54, IF(ISNUMBER('2-8-1'!E54), '2-8-1'!E54, IF(ISNUMBER('2-8-1'!F54), '2-8-1'!F54, IF(ISNUMBER('2-8-1'!G54), '2-8-1'!G54, IF(ISNUMBER('2-8-1'!H54), '2-8-1'!H54, "XXX")))))))</f>
        <v>0.5842857142857143</v>
      </c>
      <c r="W54" s="130">
        <f>IF(ISNUMBER('2-8-2'!B54), '2-8-2'!B54, IF(ISNUMBER('2-8-2'!C54), '2-8-2'!C54, IF(ISNUMBER('2-8-2'!D54), '2-8-2'!D54, IF(ISNUMBER('2-8-2'!E54), '2-8-2'!E54, IF(ISNUMBER('2-8-2'!F54), '2-8-2'!F54, IF(ISNUMBER('2-8-2'!G54), '2-8-2'!G54, IF(ISNUMBER('2-8-2'!H54), '2-8-2'!H54, "XXX")))))))</f>
        <v>0.49857142857142861</v>
      </c>
      <c r="X54" s="130">
        <f>'3-1'!C53</f>
        <v>0.55200000000000005</v>
      </c>
      <c r="Y54" s="130">
        <f>'3-2'!K53</f>
        <v>-0.15244522699999999</v>
      </c>
    </row>
    <row r="55" spans="1:25" ht="12.75" x14ac:dyDescent="0.2">
      <c r="A55" s="118" t="s">
        <v>64</v>
      </c>
      <c r="B55" s="142" t="s">
        <v>64</v>
      </c>
      <c r="C55" s="130">
        <f>IF(ISNUMBER('1-1'!B55),'1-1'!B55, "XXX")</f>
        <v>2.1</v>
      </c>
      <c r="D55" s="130" t="str">
        <f>IF(UCDP!S55, UCDP!S55, "0.0")</f>
        <v>0.0</v>
      </c>
      <c r="E55" s="130">
        <f>IF(ISNUMBER('1-3'!C55), '1-3'!C55, IF(ISNUMBER('1-3'!D55), '1-3'!D55, IF(ISNUMBER('1-3'!E55), '1-3'!E55, IF(ISNUMBER('1-3'!F55), '1-3'!F55, IF(ISNUMBER('1-3'!G55), '1-3'!G55, IF(ISNUMBER('1-3'!H55), '1-3'!H55, IF(ISNUMBER('1-3'!I55), '1-3'!I55, "XXX")))))))</f>
        <v>104.66666666666667</v>
      </c>
      <c r="F55" s="130">
        <f>IF(ISNUMBER('1-4'!AI55),'1-4'!AI55, IF(ISNUMBER('1-4'!AJ55),'1-4'!AJ55, IF(ISNUMBER('1-4'!AK55),'1-4'!AK55, IF(ISNUMBER('1-4'!AL55),'1-4'!AL55, IF(ISNUMBER('1-4'!AM55),'1-4'!AM55, IF(ISNUMBER('1-4'!AN55),'1-4'!AN55, IF(ISNUMBER('1-4'!AO55), '1-4'!AO55, "XXX")))))))</f>
        <v>1</v>
      </c>
      <c r="G55" s="130">
        <f>IF(ISNUMBER('1-5'!B54),'1-5'!B54, "XXX")</f>
        <v>2.9</v>
      </c>
      <c r="H55" s="130">
        <f>IF(ISNUMBER('2-1-1'!B55), '2-1-1'!B55, IF(ISNUMBER('2-1-1'!C55), '2-1-1'!C55, IF(ISNUMBER('2-1-1'!D55), '2-1-1'!D55, IF(ISNUMBER('2-1-1'!E55), '2-1-1'!E55, IF(ISNUMBER('2-1-1'!F55), '2-1-1'!F55, IF(ISNUMBER('2-1-1'!G55), '2-1-1'!G55, IF(ISNUMBER('2-1-1'!H55), '2-1-1'!H55, "XXX")))))))</f>
        <v>0.95</v>
      </c>
      <c r="I55" s="130">
        <f>'2-1-2'!B54</f>
        <v>0.61643999999999999</v>
      </c>
      <c r="J55" s="130">
        <f>IF(ISNUMBER('2-2-1'!W55), '2-2-1'!W55, IF(ISNUMBER('2-2-1'!X55), '2-2-1'!X55, IF(ISNUMBER('2-2-1'!Y55), '2-2-1'!Y55, IF(ISNUMBER('2-2-1'!Z55), '2-2-1'!Z55, IF(ISNUMBER('2-2-1'!AA55), '2-2-1'!AA55, IF(ISNUMBER('2-2-1'!AB55), '2-2-1'!AB55, IF(ISNUMBER('2-2-1'!AC55), '2-2-1'!AC55, "XXX")))))))</f>
        <v>2.6559399999999997</v>
      </c>
      <c r="K55" s="130">
        <f>IF(ISNUMBER('2-2-2'!B55), '2-2-2'!B55, IF(ISNUMBER('2-2-2'!C55), '2-2-2'!C55, IF(ISNUMBER('2-2-2'!D55), '2-2-2'!D55, IF(ISNUMBER('2-2-2'!E55), '2-2-2'!E55, IF(ISNUMBER('2-2-2'!F55), '2-2-2'!F55, IF(ISNUMBER('2-2-2'!G55), '2-2-2'!G55, IF(ISNUMBER('2-2-2'!H55), '2-2-2'!H55, "XXX")))))))</f>
        <v>0.70000000000000007</v>
      </c>
      <c r="L55" s="130">
        <f>IF(ISNUMBER('2-3-1'!J55), '2-3-1'!J55, IF(ISNUMBER('2-3-1'!K55), '2-3-1'!K55, IF(ISNUMBER('2-3-1'!L55), '2-3-1'!L55, IF(ISNUMBER('2-3-1'!M55), '2-3-1'!M55, IF(ISNUMBER('2-3-1'!N55), '2-3-1'!N55, IF(ISNUMBER('2-3-1'!O55), '2-3-1'!O55, IF(ISNUMBER('2-3-1'!P55), '2-3-1'!P55, "XXX")))))))</f>
        <v>7.5554399500000002</v>
      </c>
      <c r="M55" s="130">
        <f>'2-3-2'!J55</f>
        <v>14.412234310000001</v>
      </c>
      <c r="N55" s="130">
        <f>IF(ISNUMBER('2-4-1'!N55),'2-4-1'!N55,IF(ISNUMBER('2-4-1'!S55),'2-4-1'!S55,'2010'!N55))</f>
        <v>26.279</v>
      </c>
      <c r="O55" s="130">
        <f>IF(ISNUMBER('2-4-2'!C55), '2-4-2'!C55, IF(ISNUMBER('2-4-2'!D55), '2-4-2'!D55, "XXX"))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"XXX")</f>
        <v>88.803979999999996</v>
      </c>
      <c r="S55" s="130">
        <f>IF(ISNUMBER('2-6-2'!B55), '2-6-2'!B55, IF(ISNUMBER('2-6-2'!C55), '2-6-2'!C55, IF(ISNUMBER('2-6-2'!D55), '2-6-2'!D55, IF(ISNUMBER('2-6-2'!E55), '2-6-2'!E55, "XXX"))))</f>
        <v>0</v>
      </c>
      <c r="T55" s="130">
        <f>IF(ISNUMBER('2-7-1'!B55), '2-7-1'!B55, IF(ISNUMBER('2-7-1'!C55), '2-7-1'!C55, IF(ISNUMBER('2-7-1'!D55), '2-7-1'!D55, IF(ISNUMBER('2-7-1'!E55), '2-7-1'!E55, IF(ISNUMBER('2-7-1'!F55), '2-7-1'!F55, IF(ISNUMBER('2-7-1'!G55), '2-7-1'!G55, IF(ISNUMBER('2-7-1'!H55), '2-7-1'!H55, "XXX")))))))</f>
        <v>0.94428571428571428</v>
      </c>
      <c r="U55" s="130">
        <f>IF(ISNUMBER('2-7-2'!B55), '2-7-2'!B55, IF(ISNUMBER('2-7-2'!C55), '2-7-2'!C55, IF(ISNUMBER('2-7-2'!D55), '2-7-2'!D55, IF(ISNUMBER('2-7-2'!E55), '2-7-2'!E55, IF(ISNUMBER('2-7-2'!F55), '2-7-2'!F55, IF(ISNUMBER('2-7-2'!G55), '2-7-2'!G55, IF(ISNUMBER('2-7-2'!H55), '2-7-2'!H55, "XXX")))))))</f>
        <v>0.78785714285714292</v>
      </c>
      <c r="V55" s="130">
        <f>IF(ISNUMBER('2-8-1'!B55), '2-8-1'!B55, IF(ISNUMBER('2-8-1'!C55), '2-8-1'!C55, IF(ISNUMBER('2-8-1'!D55), '2-8-1'!D55, IF(ISNUMBER('2-8-1'!E55), '2-8-1'!E55, IF(ISNUMBER('2-8-1'!F55), '2-8-1'!F55, IF(ISNUMBER('2-8-1'!G55), '2-8-1'!G55, IF(ISNUMBER('2-8-1'!H55), '2-8-1'!H55, "XXX")))))))</f>
        <v>0.74</v>
      </c>
      <c r="W55" s="130">
        <f>IF(ISNUMBER('2-8-2'!B55), '2-8-2'!B55, IF(ISNUMBER('2-8-2'!C55), '2-8-2'!C55, IF(ISNUMBER('2-8-2'!D55), '2-8-2'!D55, IF(ISNUMBER('2-8-2'!E55), '2-8-2'!E55, IF(ISNUMBER('2-8-2'!F55), '2-8-2'!F55, IF(ISNUMBER('2-8-2'!G55), '2-8-2'!G55, IF(ISNUMBER('2-8-2'!H55), '2-8-2'!H55, "XXX")))))))</f>
        <v>0.68142857142857138</v>
      </c>
      <c r="X55" s="130">
        <f>'3-1'!C54</f>
        <v>0.90100000000000002</v>
      </c>
      <c r="Y55" s="130">
        <f>'3-2'!K54</f>
        <v>1.3613168</v>
      </c>
    </row>
    <row r="56" spans="1:25" ht="12.75" x14ac:dyDescent="0.2">
      <c r="A56" s="118" t="s">
        <v>65</v>
      </c>
      <c r="B56" s="142" t="s">
        <v>65</v>
      </c>
      <c r="C56" s="130">
        <f>IF(ISNUMBER('1-1'!B56),'1-1'!B56, "XXX")</f>
        <v>4.7</v>
      </c>
      <c r="D56" s="130" t="str">
        <f>IF(UCDP!S56, UCDP!S56, "0.0")</f>
        <v>0.0</v>
      </c>
      <c r="E56" s="130">
        <f>IF(ISNUMBER('1-3'!C56), '1-3'!C56, IF(ISNUMBER('1-3'!D56), '1-3'!D56, IF(ISNUMBER('1-3'!E56), '1-3'!E56, IF(ISNUMBER('1-3'!F56), '1-3'!F56, IF(ISNUMBER('1-3'!G56), '1-3'!G56, IF(ISNUMBER('1-3'!H56), '1-3'!H56, IF(ISNUMBER('1-3'!I56), '1-3'!I56, "XXX")))))))</f>
        <v>86.666666666666671</v>
      </c>
      <c r="F56" s="130">
        <f>IF(ISNUMBER('1-4'!AI56),'1-4'!AI56, IF(ISNUMBER('1-4'!AJ56),'1-4'!AJ56, IF(ISNUMBER('1-4'!AK56),'1-4'!AK56, IF(ISNUMBER('1-4'!AL56),'1-4'!AL56, IF(ISNUMBER('1-4'!AM56),'1-4'!AM56, IF(ISNUMBER('1-4'!AN56),'1-4'!AN56, IF(ISNUMBER('1-4'!AO56), '1-4'!AO56, "XXX")))))))</f>
        <v>2</v>
      </c>
      <c r="G56" s="130">
        <f>IF(ISNUMBER('1-5'!B55),'1-5'!B55, "XXX")</f>
        <v>4.5</v>
      </c>
      <c r="H56" s="130">
        <f>IF(ISNUMBER('2-1-1'!B56), '2-1-1'!B56, IF(ISNUMBER('2-1-1'!C56), '2-1-1'!C56, IF(ISNUMBER('2-1-1'!D56), '2-1-1'!D56, IF(ISNUMBER('2-1-1'!E56), '2-1-1'!E56, IF(ISNUMBER('2-1-1'!F56), '2-1-1'!F56, IF(ISNUMBER('2-1-1'!G56), '2-1-1'!G56, IF(ISNUMBER('2-1-1'!H56), '2-1-1'!H56, "XXX")))))))</f>
        <v>0.42571428571428571</v>
      </c>
      <c r="I56" s="130">
        <f>'2-1-2'!B55</f>
        <v>4.0919999999999998E-2</v>
      </c>
      <c r="J56" s="130">
        <f>IF(ISNUMBER('2-2-1'!W56), '2-2-1'!W56, IF(ISNUMBER('2-2-1'!X56), '2-2-1'!X56, IF(ISNUMBER('2-2-1'!Y56), '2-2-1'!Y56, IF(ISNUMBER('2-2-1'!Z56), '2-2-1'!Z56, IF(ISNUMBER('2-2-1'!AA56), '2-2-1'!AA56, IF(ISNUMBER('2-2-1'!AB56), '2-2-1'!AB56, IF(ISNUMBER('2-2-1'!AC56), '2-2-1'!AC56, "XXX")))))))</f>
        <v>3.90021</v>
      </c>
      <c r="K56" s="130">
        <f>IF(ISNUMBER('2-2-2'!B56), '2-2-2'!B56, IF(ISNUMBER('2-2-2'!C56), '2-2-2'!C56, IF(ISNUMBER('2-2-2'!D56), '2-2-2'!D56, IF(ISNUMBER('2-2-2'!E56), '2-2-2'!E56, IF(ISNUMBER('2-2-2'!F56), '2-2-2'!F56, IF(ISNUMBER('2-2-2'!G56), '2-2-2'!G56, IF(ISNUMBER('2-2-2'!H56), '2-2-2'!H56, "XXX")))))))</f>
        <v>0.46285714285714291</v>
      </c>
      <c r="L56" s="130">
        <f>IF(ISNUMBER('2-3-1'!J56), '2-3-1'!J56, IF(ISNUMBER('2-3-1'!K56), '2-3-1'!K56, IF(ISNUMBER('2-3-1'!L56), '2-3-1'!L56, IF(ISNUMBER('2-3-1'!M56), '2-3-1'!M56, IF(ISNUMBER('2-3-1'!N56), '2-3-1'!N56, IF(ISNUMBER('2-3-1'!O56), '2-3-1'!O56, IF(ISNUMBER('2-3-1'!P56), '2-3-1'!P56, "XXX")))))))</f>
        <v>1.6479333599999999</v>
      </c>
      <c r="M56" s="130">
        <f>'2-3-2'!J56</f>
        <v>38.469032290000001</v>
      </c>
      <c r="N56" s="130">
        <f>IF(ISNUMBER('2-4-1'!N56),'2-4-1'!N56,IF(ISNUMBER('2-4-1'!S56),'2-4-1'!S56,'2010'!N56))</f>
        <v>6.5570000000000004</v>
      </c>
      <c r="O56" s="130" t="str">
        <f>IF(ISNUMBER('2-4-2'!C56), '2-4-2'!C56, IF(ISNUMBER('2-4-2'!D56), '2-4-2'!D56, "XXX"))</f>
        <v>XXX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"XXX")</f>
        <v>23.755880000000001</v>
      </c>
      <c r="S56" s="130">
        <f>IF(ISNUMBER('2-6-2'!B56), '2-6-2'!B56, IF(ISNUMBER('2-6-2'!C56), '2-6-2'!C56, IF(ISNUMBER('2-6-2'!D56), '2-6-2'!D56, IF(ISNUMBER('2-6-2'!E56), '2-6-2'!E56, "XXX"))))</f>
        <v>14.74</v>
      </c>
      <c r="T56" s="130">
        <f>IF(ISNUMBER('2-7-1'!B56), '2-7-1'!B56, IF(ISNUMBER('2-7-1'!C56), '2-7-1'!C56, IF(ISNUMBER('2-7-1'!D56), '2-7-1'!D56, IF(ISNUMBER('2-7-1'!E56), '2-7-1'!E56, IF(ISNUMBER('2-7-1'!F56), '2-7-1'!F56, IF(ISNUMBER('2-7-1'!G56), '2-7-1'!G56, IF(ISNUMBER('2-7-1'!H56), '2-7-1'!H56, "XXX")))))))</f>
        <v>0.57714285714285718</v>
      </c>
      <c r="U56" s="130">
        <f>IF(ISNUMBER('2-7-2'!B56), '2-7-2'!B56, IF(ISNUMBER('2-7-2'!C56), '2-7-2'!C56, IF(ISNUMBER('2-7-2'!D56), '2-7-2'!D56, IF(ISNUMBER('2-7-2'!E56), '2-7-2'!E56, IF(ISNUMBER('2-7-2'!F56), '2-7-2'!F56, IF(ISNUMBER('2-7-2'!G56), '2-7-2'!G56, IF(ISNUMBER('2-7-2'!H56), '2-7-2'!H56, "XXX")))))))</f>
        <v>0.44142857142857139</v>
      </c>
      <c r="V56" s="130">
        <f>IF(ISNUMBER('2-8-1'!B56), '2-8-1'!B56, IF(ISNUMBER('2-8-1'!C56), '2-8-1'!C56, IF(ISNUMBER('2-8-1'!D56), '2-8-1'!D56, IF(ISNUMBER('2-8-1'!E56), '2-8-1'!E56, IF(ISNUMBER('2-8-1'!F56), '2-8-1'!F56, IF(ISNUMBER('2-8-1'!G56), '2-8-1'!G56, IF(ISNUMBER('2-8-1'!H56), '2-8-1'!H56, "XXX")))))))</f>
        <v>0.59428571428571431</v>
      </c>
      <c r="W56" s="130">
        <f>IF(ISNUMBER('2-8-2'!B56), '2-8-2'!B56, IF(ISNUMBER('2-8-2'!C56), '2-8-2'!C56, IF(ISNUMBER('2-8-2'!D56), '2-8-2'!D56, IF(ISNUMBER('2-8-2'!E56), '2-8-2'!E56, IF(ISNUMBER('2-8-2'!F56), '2-8-2'!F56, IF(ISNUMBER('2-8-2'!G56), '2-8-2'!G56, IF(ISNUMBER('2-8-2'!H56), '2-8-2'!H56, "XXX")))))))</f>
        <v>0.52857142857142858</v>
      </c>
      <c r="X56" s="130">
        <f>'3-1'!C55</f>
        <v>0.73299999999999998</v>
      </c>
      <c r="Y56" s="130">
        <f>'3-2'!K55</f>
        <v>0.55061107899999995</v>
      </c>
    </row>
    <row r="57" spans="1:25" ht="12.75" x14ac:dyDescent="0.2">
      <c r="A57" s="118" t="s">
        <v>66</v>
      </c>
      <c r="B57" s="142" t="s">
        <v>66</v>
      </c>
      <c r="C57" s="130">
        <f>IF(ISNUMBER('1-1'!B57),'1-1'!B57, "XXX")</f>
        <v>3.7</v>
      </c>
      <c r="D57" s="130" t="str">
        <f>IF(UCDP!S57, UCDP!S57, "0.0")</f>
        <v>0.0</v>
      </c>
      <c r="E57" s="130">
        <f>IF(ISNUMBER('1-3'!C57), '1-3'!C57, IF(ISNUMBER('1-3'!D57), '1-3'!D57, IF(ISNUMBER('1-3'!E57), '1-3'!E57, IF(ISNUMBER('1-3'!F57), '1-3'!F57, IF(ISNUMBER('1-3'!G57), '1-3'!G57, IF(ISNUMBER('1-3'!H57), '1-3'!H57, IF(ISNUMBER('1-3'!I57), '1-3'!I57, "XXX")))))))</f>
        <v>94.333333333333343</v>
      </c>
      <c r="F57" s="130">
        <f>IF(ISNUMBER('1-4'!AI57),'1-4'!AI57, IF(ISNUMBER('1-4'!AJ57),'1-4'!AJ57, IF(ISNUMBER('1-4'!AK57),'1-4'!AK57, IF(ISNUMBER('1-4'!AL57),'1-4'!AL57, IF(ISNUMBER('1-4'!AM57),'1-4'!AM57, IF(ISNUMBER('1-4'!AN57),'1-4'!AN57, IF(ISNUMBER('1-4'!AO57), '1-4'!AO57, "XXX")))))))</f>
        <v>3</v>
      </c>
      <c r="G57" s="130">
        <f>IF(ISNUMBER('1-5'!B56),'1-5'!B56, "XXX")</f>
        <v>3.9</v>
      </c>
      <c r="H57" s="130">
        <f>IF(ISNUMBER('2-1-1'!B57), '2-1-1'!B57, IF(ISNUMBER('2-1-1'!C57), '2-1-1'!C57, IF(ISNUMBER('2-1-1'!D57), '2-1-1'!D57, IF(ISNUMBER('2-1-1'!E57), '2-1-1'!E57, IF(ISNUMBER('2-1-1'!F57), '2-1-1'!F57, IF(ISNUMBER('2-1-1'!G57), '2-1-1'!G57, IF(ISNUMBER('2-1-1'!H57), '2-1-1'!H57, "XXX")))))))</f>
        <v>0.62571428571428567</v>
      </c>
      <c r="I57" s="130">
        <f>'2-1-2'!B56</f>
        <v>0.33561000000000002</v>
      </c>
      <c r="J57" s="130" t="str">
        <f>IF(ISNUMBER('2-2-1'!W57), '2-2-1'!W57, IF(ISNUMBER('2-2-1'!X57), '2-2-1'!X57, IF(ISNUMBER('2-2-1'!Y57), '2-2-1'!Y57, IF(ISNUMBER('2-2-1'!Z57), '2-2-1'!Z57, IF(ISNUMBER('2-2-1'!AA57), '2-2-1'!AA57, IF(ISNUMBER('2-2-1'!AB57), '2-2-1'!AB57, IF(ISNUMBER('2-2-1'!AC57), '2-2-1'!AC57, "XXX")))))))</f>
        <v>XXX</v>
      </c>
      <c r="K57" s="130">
        <f>IF(ISNUMBER('2-2-2'!B57), '2-2-2'!B57, IF(ISNUMBER('2-2-2'!C57), '2-2-2'!C57, IF(ISNUMBER('2-2-2'!D57), '2-2-2'!D57, IF(ISNUMBER('2-2-2'!E57), '2-2-2'!E57, IF(ISNUMBER('2-2-2'!F57), '2-2-2'!F57, IF(ISNUMBER('2-2-2'!G57), '2-2-2'!G57, IF(ISNUMBER('2-2-2'!H57), '2-2-2'!H57, "XXX")))))))</f>
        <v>0.53428571428571436</v>
      </c>
      <c r="L57" s="130">
        <f>IF(ISNUMBER('2-3-1'!J57), '2-3-1'!J57, IF(ISNUMBER('2-3-1'!K57), '2-3-1'!K57, IF(ISNUMBER('2-3-1'!L57), '2-3-1'!L57, IF(ISNUMBER('2-3-1'!M57), '2-3-1'!M57, IF(ISNUMBER('2-3-1'!N57), '2-3-1'!N57, IF(ISNUMBER('2-3-1'!O57), '2-3-1'!O57, IF(ISNUMBER('2-3-1'!P57), '2-3-1'!P57, "XXX")))))))</f>
        <v>5.3189892800000003</v>
      </c>
      <c r="M57" s="130">
        <f>'2-3-2'!J57</f>
        <v>34.223377229999997</v>
      </c>
      <c r="N57" s="130">
        <f>IF(ISNUMBER('2-4-1'!N57),'2-4-1'!N57,IF(ISNUMBER('2-4-1'!S57),'2-4-1'!S57,'2010'!N57))</f>
        <v>20.422000000000001</v>
      </c>
      <c r="O57" s="130" t="str">
        <f>IF(ISNUMBER('2-4-2'!C57), '2-4-2'!C57, IF(ISNUMBER('2-4-2'!D57), '2-4-2'!D57, "XXX"))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"XXX")</f>
        <v>63.010509999999996</v>
      </c>
      <c r="S57" s="130">
        <f>IF(ISNUMBER('2-6-2'!B57), '2-6-2'!B57, IF(ISNUMBER('2-6-2'!C57), '2-6-2'!C57, IF(ISNUMBER('2-6-2'!D57), '2-6-2'!D57, IF(ISNUMBER('2-6-2'!E57), '2-6-2'!E57, "XXX"))))</f>
        <v>0</v>
      </c>
      <c r="T57" s="130">
        <f>IF(ISNUMBER('2-7-1'!B57), '2-7-1'!B57, IF(ISNUMBER('2-7-1'!C57), '2-7-1'!C57, IF(ISNUMBER('2-7-1'!D57), '2-7-1'!D57, IF(ISNUMBER('2-7-1'!E57), '2-7-1'!E57, IF(ISNUMBER('2-7-1'!F57), '2-7-1'!F57, IF(ISNUMBER('2-7-1'!G57), '2-7-1'!G57, IF(ISNUMBER('2-7-1'!H57), '2-7-1'!H57, "XXX")))))))</f>
        <v>0.69000000000000006</v>
      </c>
      <c r="U57" s="130">
        <f>IF(ISNUMBER('2-7-2'!B57), '2-7-2'!B57, IF(ISNUMBER('2-7-2'!C57), '2-7-2'!C57, IF(ISNUMBER('2-7-2'!D57), '2-7-2'!D57, IF(ISNUMBER('2-7-2'!E57), '2-7-2'!E57, IF(ISNUMBER('2-7-2'!F57), '2-7-2'!F57, IF(ISNUMBER('2-7-2'!G57), '2-7-2'!G57, IF(ISNUMBER('2-7-2'!H57), '2-7-2'!H57, "XXX")))))))</f>
        <v>0.52500000000000002</v>
      </c>
      <c r="V57" s="130">
        <f>IF(ISNUMBER('2-8-1'!B57), '2-8-1'!B57, IF(ISNUMBER('2-8-1'!C57), '2-8-1'!C57, IF(ISNUMBER('2-8-1'!D57), '2-8-1'!D57, IF(ISNUMBER('2-8-1'!E57), '2-8-1'!E57, IF(ISNUMBER('2-8-1'!F57), '2-8-1'!F57, IF(ISNUMBER('2-8-1'!G57), '2-8-1'!G57, IF(ISNUMBER('2-8-1'!H57), '2-8-1'!H57, "XXX")))))))</f>
        <v>0.5842857142857143</v>
      </c>
      <c r="W57" s="130">
        <f>IF(ISNUMBER('2-8-2'!B57), '2-8-2'!B57, IF(ISNUMBER('2-8-2'!C57), '2-8-2'!C57, IF(ISNUMBER('2-8-2'!D57), '2-8-2'!D57, IF(ISNUMBER('2-8-2'!E57), '2-8-2'!E57, IF(ISNUMBER('2-8-2'!F57), '2-8-2'!F57, IF(ISNUMBER('2-8-2'!G57), '2-8-2'!G57, IF(ISNUMBER('2-8-2'!H57), '2-8-2'!H57, "XXX")))))))</f>
        <v>0.50285714285714289</v>
      </c>
      <c r="X57" s="130">
        <f>'3-1'!C56</f>
        <v>0.89100000000000001</v>
      </c>
      <c r="Y57" s="130">
        <f>'3-2'!K56</f>
        <v>1.020667553</v>
      </c>
    </row>
    <row r="58" spans="1:25" ht="12.75" x14ac:dyDescent="0.2">
      <c r="A58" s="118" t="s">
        <v>67</v>
      </c>
      <c r="B58" s="142" t="s">
        <v>67</v>
      </c>
      <c r="C58" s="130">
        <f>IF(ISNUMBER('1-1'!B58),'1-1'!B58, "XXX")</f>
        <v>5.3</v>
      </c>
      <c r="D58" s="130" t="str">
        <f>IF(UCDP!S58, UCDP!S58, "0.0")</f>
        <v>0.0</v>
      </c>
      <c r="E58" s="130">
        <f>IF(ISNUMBER('1-3'!C58), '1-3'!C58, IF(ISNUMBER('1-3'!D58), '1-3'!D58, IF(ISNUMBER('1-3'!E58), '1-3'!E58, IF(ISNUMBER('1-3'!F58), '1-3'!F58, IF(ISNUMBER('1-3'!G58), '1-3'!G58, IF(ISNUMBER('1-3'!H58), '1-3'!H58, IF(ISNUMBER('1-3'!I58), '1-3'!I58, "XXX")))))))</f>
        <v>51.166666666666664</v>
      </c>
      <c r="F58" s="130">
        <f>IF(ISNUMBER('1-4'!AI58),'1-4'!AI58, IF(ISNUMBER('1-4'!AJ58),'1-4'!AJ58, IF(ISNUMBER('1-4'!AK58),'1-4'!AK58, IF(ISNUMBER('1-4'!AL58),'1-4'!AL58, IF(ISNUMBER('1-4'!AM58),'1-4'!AM58, IF(ISNUMBER('1-4'!AN58),'1-4'!AN58, IF(ISNUMBER('1-4'!AO58), '1-4'!AO58, "XXX")))))))</f>
        <v>4</v>
      </c>
      <c r="G58" s="130">
        <f>IF(ISNUMBER('1-5'!B57),'1-5'!B57, "XXX")</f>
        <v>7.1</v>
      </c>
      <c r="H58" s="130">
        <f>IF(ISNUMBER('2-1-1'!B58), '2-1-1'!B58, IF(ISNUMBER('2-1-1'!C58), '2-1-1'!C58, IF(ISNUMBER('2-1-1'!D58), '2-1-1'!D58, IF(ISNUMBER('2-1-1'!E58), '2-1-1'!E58, IF(ISNUMBER('2-1-1'!F58), '2-1-1'!F58, IF(ISNUMBER('2-1-1'!G58), '2-1-1'!G58, IF(ISNUMBER('2-1-1'!H58), '2-1-1'!H58, "XXX")))))))</f>
        <v>0.47142857142857136</v>
      </c>
      <c r="I58" s="130">
        <f>'2-1-2'!B57</f>
        <v>0.12366000000000001</v>
      </c>
      <c r="J58" s="130">
        <f>IF(ISNUMBER('2-2-1'!W58), '2-2-1'!W58, IF(ISNUMBER('2-2-1'!X58), '2-2-1'!X58, IF(ISNUMBER('2-2-1'!Y58), '2-2-1'!Y58, IF(ISNUMBER('2-2-1'!Z58), '2-2-1'!Z58, IF(ISNUMBER('2-2-1'!AA58), '2-2-1'!AA58, IF(ISNUMBER('2-2-1'!AB58), '2-2-1'!AB58, IF(ISNUMBER('2-2-1'!AC58), '2-2-1'!AC58, "XXX")))))))</f>
        <v>2.3053500000000002</v>
      </c>
      <c r="K58" s="130">
        <f>IF(ISNUMBER('2-2-2'!B58), '2-2-2'!B58, IF(ISNUMBER('2-2-2'!C58), '2-2-2'!C58, IF(ISNUMBER('2-2-2'!D58), '2-2-2'!D58, IF(ISNUMBER('2-2-2'!E58), '2-2-2'!E58, IF(ISNUMBER('2-2-2'!F58), '2-2-2'!F58, IF(ISNUMBER('2-2-2'!G58), '2-2-2'!G58, IF(ISNUMBER('2-2-2'!H58), '2-2-2'!H58, "XXX")))))))</f>
        <v>0.34857142857142859</v>
      </c>
      <c r="L58" s="130">
        <f>IF(ISNUMBER('2-3-1'!J58), '2-3-1'!J58, IF(ISNUMBER('2-3-1'!K58), '2-3-1'!K58, IF(ISNUMBER('2-3-1'!L58), '2-3-1'!L58, IF(ISNUMBER('2-3-1'!M58), '2-3-1'!M58, IF(ISNUMBER('2-3-1'!N58), '2-3-1'!N58, IF(ISNUMBER('2-3-1'!O58), '2-3-1'!O58, IF(ISNUMBER('2-3-1'!P58), '2-3-1'!P58, "XXX")))))))</f>
        <v>1.97886395</v>
      </c>
      <c r="M58" s="130">
        <f>'2-3-2'!J58</f>
        <v>61.623710629999998</v>
      </c>
      <c r="N58" s="130">
        <f>IF(ISNUMBER('2-4-1'!N58),'2-4-1'!N58,IF(ISNUMBER('2-4-1'!S58),'2-4-1'!S58,'2010'!N58))</f>
        <v>4.6500000000000004</v>
      </c>
      <c r="O58" s="130" t="str">
        <f>IF(ISNUMBER('2-4-2'!C58), '2-4-2'!C58, IF(ISNUMBER('2-4-2'!D58), '2-4-2'!D58, "XXX"))</f>
        <v>XXX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"XXX")</f>
        <v>56.477539999999998</v>
      </c>
      <c r="S58" s="130">
        <f>IF(ISNUMBER('2-6-2'!B58), '2-6-2'!B58, IF(ISNUMBER('2-6-2'!C58), '2-6-2'!C58, IF(ISNUMBER('2-6-2'!D58), '2-6-2'!D58, IF(ISNUMBER('2-6-2'!E58), '2-6-2'!E58, "XXX"))))</f>
        <v>6.54</v>
      </c>
      <c r="T58" s="130">
        <f>IF(ISNUMBER('2-7-1'!B58), '2-7-1'!B58, IF(ISNUMBER('2-7-1'!C58), '2-7-1'!C58, IF(ISNUMBER('2-7-1'!D58), '2-7-1'!D58, IF(ISNUMBER('2-7-1'!E58), '2-7-1'!E58, IF(ISNUMBER('2-7-1'!F58), '2-7-1'!F58, IF(ISNUMBER('2-7-1'!G58), '2-7-1'!G58, IF(ISNUMBER('2-7-1'!H58), '2-7-1'!H58, "XXX")))))))</f>
        <v>0.53714285714285714</v>
      </c>
      <c r="U58" s="130">
        <f>IF(ISNUMBER('2-7-2'!B58), '2-7-2'!B58, IF(ISNUMBER('2-7-2'!C58), '2-7-2'!C58, IF(ISNUMBER('2-7-2'!D58), '2-7-2'!D58, IF(ISNUMBER('2-7-2'!E58), '2-7-2'!E58, IF(ISNUMBER('2-7-2'!F58), '2-7-2'!F58, IF(ISNUMBER('2-7-2'!G58), '2-7-2'!G58, IF(ISNUMBER('2-7-2'!H58), '2-7-2'!H58, "XXX")))))))</f>
        <v>0.42785714285714288</v>
      </c>
      <c r="V58" s="130">
        <f>IF(ISNUMBER('2-8-1'!B58), '2-8-1'!B58, IF(ISNUMBER('2-8-1'!C58), '2-8-1'!C58, IF(ISNUMBER('2-8-1'!D58), '2-8-1'!D58, IF(ISNUMBER('2-8-1'!E58), '2-8-1'!E58, IF(ISNUMBER('2-8-1'!F58), '2-8-1'!F58, IF(ISNUMBER('2-8-1'!G58), '2-8-1'!G58, IF(ISNUMBER('2-8-1'!H58), '2-8-1'!H58, "XXX")))))))</f>
        <v>0.60428571428571431</v>
      </c>
      <c r="W58" s="130">
        <f>IF(ISNUMBER('2-8-2'!B58), '2-8-2'!B58, IF(ISNUMBER('2-8-2'!C58), '2-8-2'!C58, IF(ISNUMBER('2-8-2'!D58), '2-8-2'!D58, IF(ISNUMBER('2-8-2'!E58), '2-8-2'!E58, IF(ISNUMBER('2-8-2'!F58), '2-8-2'!F58, IF(ISNUMBER('2-8-2'!G58), '2-8-2'!G58, IF(ISNUMBER('2-8-2'!H58), '2-8-2'!H58, "XXX")))))))</f>
        <v>0.49571428571428572</v>
      </c>
      <c r="X58" s="130">
        <f>'3-1'!C57</f>
        <v>0.57799999999999996</v>
      </c>
      <c r="Y58" s="130">
        <f>'3-2'!K57</f>
        <v>-9.5315672000000004E-2</v>
      </c>
    </row>
    <row r="59" spans="1:25" ht="12.75" x14ac:dyDescent="0.2">
      <c r="A59" s="118" t="s">
        <v>68</v>
      </c>
      <c r="B59" s="142" t="s">
        <v>68</v>
      </c>
      <c r="C59" s="130">
        <f>IF(ISNUMBER('1-1'!B59),'1-1'!B59, "XXX")</f>
        <v>8.5</v>
      </c>
      <c r="D59" s="130" t="str">
        <f>IF(UCDP!S59, UCDP!S59, "0.0")</f>
        <v>0.0</v>
      </c>
      <c r="E59" s="130">
        <f>IF(ISNUMBER('1-3'!C59), '1-3'!C59, IF(ISNUMBER('1-3'!D59), '1-3'!D59, IF(ISNUMBER('1-3'!E59), '1-3'!E59, IF(ISNUMBER('1-3'!F59), '1-3'!F59, IF(ISNUMBER('1-3'!G59), '1-3'!G59, IF(ISNUMBER('1-3'!H59), '1-3'!H59, IF(ISNUMBER('1-3'!I59), '1-3'!I59, "XXX")))))))</f>
        <v>63.666666666666671</v>
      </c>
      <c r="F59" s="130">
        <f>IF(ISNUMBER('1-4'!AI59),'1-4'!AI59, IF(ISNUMBER('1-4'!AJ59),'1-4'!AJ59, IF(ISNUMBER('1-4'!AK59),'1-4'!AK59, IF(ISNUMBER('1-4'!AL59),'1-4'!AL59, IF(ISNUMBER('1-4'!AM59),'1-4'!AM59, IF(ISNUMBER('1-4'!AN59),'1-4'!AN59, IF(ISNUMBER('1-4'!AO59), '1-4'!AO59, "XXX")))))))</f>
        <v>4</v>
      </c>
      <c r="G59" s="130">
        <f>IF(ISNUMBER('1-5'!B58),'1-5'!B58, "XXX")</f>
        <v>8.6</v>
      </c>
      <c r="H59" s="130">
        <f>IF(ISNUMBER('2-1-1'!B59), '2-1-1'!B59, IF(ISNUMBER('2-1-1'!C59), '2-1-1'!C59, IF(ISNUMBER('2-1-1'!D59), '2-1-1'!D59, IF(ISNUMBER('2-1-1'!E59), '2-1-1'!E59, IF(ISNUMBER('2-1-1'!F59), '2-1-1'!F59, IF(ISNUMBER('2-1-1'!G59), '2-1-1'!G59, IF(ISNUMBER('2-1-1'!H59), '2-1-1'!H59, "XXX")))))))</f>
        <v>0.26571428571428574</v>
      </c>
      <c r="I59" s="130">
        <f>'2-1-2'!B58</f>
        <v>5.5700000000000003E-3</v>
      </c>
      <c r="J59" s="130">
        <f>IF(ISNUMBER('2-2-1'!W59), '2-2-1'!W59, IF(ISNUMBER('2-2-1'!X59), '2-2-1'!X59, IF(ISNUMBER('2-2-1'!Y59), '2-2-1'!Y59, IF(ISNUMBER('2-2-1'!Z59), '2-2-1'!Z59, IF(ISNUMBER('2-2-1'!AA59), '2-2-1'!AA59, IF(ISNUMBER('2-2-1'!AB59), '2-2-1'!AB59, IF(ISNUMBER('2-2-1'!AC59), '2-2-1'!AC59, "XXX")))))))</f>
        <v>0.8662700000000001</v>
      </c>
      <c r="K59" s="130">
        <f>IF(ISNUMBER('2-2-2'!B59), '2-2-2'!B59, IF(ISNUMBER('2-2-2'!C59), '2-2-2'!C59, IF(ISNUMBER('2-2-2'!D59), '2-2-2'!D59, IF(ISNUMBER('2-2-2'!E59), '2-2-2'!E59, IF(ISNUMBER('2-2-2'!F59), '2-2-2'!F59, IF(ISNUMBER('2-2-2'!G59), '2-2-2'!G59, IF(ISNUMBER('2-2-2'!H59), '2-2-2'!H59, "XXX")))))))</f>
        <v>0.35714285714285715</v>
      </c>
      <c r="L59" s="130">
        <f>IF(ISNUMBER('2-3-1'!J59), '2-3-1'!J59, IF(ISNUMBER('2-3-1'!K59), '2-3-1'!K59, IF(ISNUMBER('2-3-1'!L59), '2-3-1'!L59, IF(ISNUMBER('2-3-1'!M59), '2-3-1'!M59, IF(ISNUMBER('2-3-1'!N59), '2-3-1'!N59, IF(ISNUMBER('2-3-1'!O59), '2-3-1'!O59, IF(ISNUMBER('2-3-1'!P59), '2-3-1'!P59, "XXX")))))))</f>
        <v>0.24066733000000001</v>
      </c>
      <c r="M59" s="130">
        <f>'2-3-2'!J59</f>
        <v>71.55970001</v>
      </c>
      <c r="N59" s="130">
        <f>IF(ISNUMBER('2-4-1'!N59),'2-4-1'!N59,IF(ISNUMBER('2-4-1'!S59),'2-4-1'!S59,'2010'!N59))</f>
        <v>1.0489999999999999</v>
      </c>
      <c r="O59" s="130" t="str">
        <f>IF(ISNUMBER('2-4-2'!C59), '2-4-2'!C59, IF(ISNUMBER('2-4-2'!D59), '2-4-2'!D59, "XXX"))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"XXX")</f>
        <v>7.1724019999999999</v>
      </c>
      <c r="S59" s="130">
        <f>IF(ISNUMBER('2-6-2'!B59), '2-6-2'!B59, IF(ISNUMBER('2-6-2'!C59), '2-6-2'!C59, IF(ISNUMBER('2-6-2'!D59), '2-6-2'!D59, IF(ISNUMBER('2-6-2'!E59), '2-6-2'!E59, "XXX"))))</f>
        <v>56.07</v>
      </c>
      <c r="T59" s="130">
        <f>IF(ISNUMBER('2-7-1'!B59), '2-7-1'!B59, IF(ISNUMBER('2-7-1'!C59), '2-7-1'!C59, IF(ISNUMBER('2-7-1'!D59), '2-7-1'!D59, IF(ISNUMBER('2-7-1'!E59), '2-7-1'!E59, IF(ISNUMBER('2-7-1'!F59), '2-7-1'!F59, IF(ISNUMBER('2-7-1'!G59), '2-7-1'!G59, IF(ISNUMBER('2-7-1'!H59), '2-7-1'!H59, "XXX")))))))</f>
        <v>0.41000000000000003</v>
      </c>
      <c r="U59" s="130">
        <f>IF(ISNUMBER('2-7-2'!B59), '2-7-2'!B59, IF(ISNUMBER('2-7-2'!C59), '2-7-2'!C59, IF(ISNUMBER('2-7-2'!D59), '2-7-2'!D59, IF(ISNUMBER('2-7-2'!E59), '2-7-2'!E59, IF(ISNUMBER('2-7-2'!F59), '2-7-2'!F59, IF(ISNUMBER('2-7-2'!G59), '2-7-2'!G59, IF(ISNUMBER('2-7-2'!H59), '2-7-2'!H59, "XXX")))))))</f>
        <v>0.39428571428571424</v>
      </c>
      <c r="V59" s="130">
        <f>IF(ISNUMBER('2-8-1'!B59), '2-8-1'!B59, IF(ISNUMBER('2-8-1'!C59), '2-8-1'!C59, IF(ISNUMBER('2-8-1'!D59), '2-8-1'!D59, IF(ISNUMBER('2-8-1'!E59), '2-8-1'!E59, IF(ISNUMBER('2-8-1'!F59), '2-8-1'!F59, IF(ISNUMBER('2-8-1'!G59), '2-8-1'!G59, IF(ISNUMBER('2-8-1'!H59), '2-8-1'!H59, "XXX")))))))</f>
        <v>0.54285714285714282</v>
      </c>
      <c r="W59" s="130">
        <f>IF(ISNUMBER('2-8-2'!B59), '2-8-2'!B59, IF(ISNUMBER('2-8-2'!C59), '2-8-2'!C59, IF(ISNUMBER('2-8-2'!D59), '2-8-2'!D59, IF(ISNUMBER('2-8-2'!E59), '2-8-2'!E59, IF(ISNUMBER('2-8-2'!F59), '2-8-2'!F59, IF(ISNUMBER('2-8-2'!G59), '2-8-2'!G59, IF(ISNUMBER('2-8-2'!H59), '2-8-2'!H59, "XXX")))))))</f>
        <v>0.47857142857142859</v>
      </c>
      <c r="X59" s="130">
        <f>'3-1'!C58</f>
        <v>0.26900000000000002</v>
      </c>
      <c r="Y59" s="130">
        <f>'3-2'!K58</f>
        <v>-1.252124786</v>
      </c>
    </row>
    <row r="60" spans="1:25" ht="12.75" x14ac:dyDescent="0.2">
      <c r="A60" s="118" t="s">
        <v>69</v>
      </c>
      <c r="B60" s="142" t="s">
        <v>69</v>
      </c>
      <c r="C60" s="130">
        <f>IF(ISNUMBER('1-1'!B60),'1-1'!B60, "XXX")</f>
        <v>9.6</v>
      </c>
      <c r="D60" s="130" t="str">
        <f>IF(UCDP!S60, UCDP!S60, "0.0")</f>
        <v>0.0</v>
      </c>
      <c r="E60" s="130">
        <f>IF(ISNUMBER('1-3'!C60), '1-3'!C60, IF(ISNUMBER('1-3'!D60), '1-3'!D60, IF(ISNUMBER('1-3'!E60), '1-3'!E60, IF(ISNUMBER('1-3'!F60), '1-3'!F60, IF(ISNUMBER('1-3'!G60), '1-3'!G60, IF(ISNUMBER('1-3'!H60), '1-3'!H60, IF(ISNUMBER('1-3'!I60), '1-3'!I60, "XXX")))))))</f>
        <v>54.000000000000007</v>
      </c>
      <c r="F60" s="130">
        <f>IF(ISNUMBER('1-4'!AI60),'1-4'!AI60, IF(ISNUMBER('1-4'!AJ60),'1-4'!AJ60, IF(ISNUMBER('1-4'!AK60),'1-4'!AK60, IF(ISNUMBER('1-4'!AL60),'1-4'!AL60, IF(ISNUMBER('1-4'!AM60),'1-4'!AM60, IF(ISNUMBER('1-4'!AN60),'1-4'!AN60, IF(ISNUMBER('1-4'!AO60), '1-4'!AO60, "XXX")))))))</f>
        <v>4</v>
      </c>
      <c r="G60" s="130">
        <f>IF(ISNUMBER('1-5'!B59),'1-5'!B59, "XXX")</f>
        <v>9.1</v>
      </c>
      <c r="H60" s="130">
        <f>IF(ISNUMBER('2-1-1'!B60), '2-1-1'!B60, IF(ISNUMBER('2-1-1'!C60), '2-1-1'!C60, IF(ISNUMBER('2-1-1'!D60), '2-1-1'!D60, IF(ISNUMBER('2-1-1'!E60), '2-1-1'!E60, IF(ISNUMBER('2-1-1'!F60), '2-1-1'!F60, IF(ISNUMBER('2-1-1'!G60), '2-1-1'!G60, IF(ISNUMBER('2-1-1'!H60), '2-1-1'!H60, "XXX")))))))</f>
        <v>0.23142857142857143</v>
      </c>
      <c r="I60" s="130">
        <f>'2-1-2'!B59</f>
        <v>2.7969999999999998E-2</v>
      </c>
      <c r="J60" s="130" t="str">
        <f>IF(ISNUMBER('2-2-1'!W60), '2-2-1'!W60, IF(ISNUMBER('2-2-1'!X60), '2-2-1'!X60, IF(ISNUMBER('2-2-1'!Y60), '2-2-1'!Y60, IF(ISNUMBER('2-2-1'!Z60), '2-2-1'!Z60, IF(ISNUMBER('2-2-1'!AA60), '2-2-1'!AA60, IF(ISNUMBER('2-2-1'!AB60), '2-2-1'!AB60, IF(ISNUMBER('2-2-1'!AC60), '2-2-1'!AC60, "XXX")))))))</f>
        <v>XXX</v>
      </c>
      <c r="K60" s="130">
        <f>IF(ISNUMBER('2-2-2'!B60), '2-2-2'!B60, IF(ISNUMBER('2-2-2'!C60), '2-2-2'!C60, IF(ISNUMBER('2-2-2'!D60), '2-2-2'!D60, IF(ISNUMBER('2-2-2'!E60), '2-2-2'!E60, IF(ISNUMBER('2-2-2'!F60), '2-2-2'!F60, IF(ISNUMBER('2-2-2'!G60), '2-2-2'!G60, IF(ISNUMBER('2-2-2'!H60), '2-2-2'!H60, "XXX")))))))</f>
        <v>0.29428571428571432</v>
      </c>
      <c r="L60" s="130">
        <f>IF(ISNUMBER('2-3-1'!J60), '2-3-1'!J60, IF(ISNUMBER('2-3-1'!K60), '2-3-1'!K60, IF(ISNUMBER('2-3-1'!L60), '2-3-1'!L60, IF(ISNUMBER('2-3-1'!M60), '2-3-1'!M60, IF(ISNUMBER('2-3-1'!N60), '2-3-1'!N60, IF(ISNUMBER('2-3-1'!O60), '2-3-1'!O60, IF(ISNUMBER('2-3-1'!P60), '2-3-1'!P60, "XXX")))))))</f>
        <v>0.81008243999999996</v>
      </c>
      <c r="M60" s="130">
        <f>'2-3-2'!J60</f>
        <v>40.120021819999998</v>
      </c>
      <c r="N60" s="130">
        <f>IF(ISNUMBER('2-4-1'!N60),'2-4-1'!N60,IF(ISNUMBER('2-4-1'!S60),'2-4-1'!S60,'2010'!N60))</f>
        <v>3.27</v>
      </c>
      <c r="O60" s="130" t="str">
        <f>IF(ISNUMBER('2-4-2'!C60), '2-4-2'!C60, IF(ISNUMBER('2-4-2'!D60), '2-4-2'!D60, "XXX"))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"XXX")</f>
        <v>25.585730000000002</v>
      </c>
      <c r="S60" s="130">
        <f>IF(ISNUMBER('2-6-2'!B60), '2-6-2'!B60, IF(ISNUMBER('2-6-2'!C60), '2-6-2'!C60, IF(ISNUMBER('2-6-2'!D60), '2-6-2'!D60, IF(ISNUMBER('2-6-2'!E60), '2-6-2'!E60, "XXX"))))</f>
        <v>23.27</v>
      </c>
      <c r="T60" s="130">
        <f>IF(ISNUMBER('2-7-1'!B60), '2-7-1'!B60, IF(ISNUMBER('2-7-1'!C60), '2-7-1'!C60, IF(ISNUMBER('2-7-1'!D60), '2-7-1'!D60, IF(ISNUMBER('2-7-1'!E60), '2-7-1'!E60, IF(ISNUMBER('2-7-1'!F60), '2-7-1'!F60, IF(ISNUMBER('2-7-1'!G60), '2-7-1'!G60, IF(ISNUMBER('2-7-1'!H60), '2-7-1'!H60, "XXX")))))))</f>
        <v>0.28142857142857142</v>
      </c>
      <c r="U60" s="130">
        <f>IF(ISNUMBER('2-7-2'!B60), '2-7-2'!B60, IF(ISNUMBER('2-7-2'!C60), '2-7-2'!C60, IF(ISNUMBER('2-7-2'!D60), '2-7-2'!D60, IF(ISNUMBER('2-7-2'!E60), '2-7-2'!E60, IF(ISNUMBER('2-7-2'!F60), '2-7-2'!F60, IF(ISNUMBER('2-7-2'!G60), '2-7-2'!G60, IF(ISNUMBER('2-7-2'!H60), '2-7-2'!H60, "XXX")))))))</f>
        <v>0.28642857142857142</v>
      </c>
      <c r="V60" s="130">
        <f>IF(ISNUMBER('2-8-1'!B60), '2-8-1'!B60, IF(ISNUMBER('2-8-1'!C60), '2-8-1'!C60, IF(ISNUMBER('2-8-1'!D60), '2-8-1'!D60, IF(ISNUMBER('2-8-1'!E60), '2-8-1'!E60, IF(ISNUMBER('2-8-1'!F60), '2-8-1'!F60, IF(ISNUMBER('2-8-1'!G60), '2-8-1'!G60, IF(ISNUMBER('2-8-1'!H60), '2-8-1'!H60, "XXX")))))))</f>
        <v>0.41714285714285715</v>
      </c>
      <c r="W60" s="130">
        <f>IF(ISNUMBER('2-8-2'!B60), '2-8-2'!B60, IF(ISNUMBER('2-8-2'!C60), '2-8-2'!C60, IF(ISNUMBER('2-8-2'!D60), '2-8-2'!D60, IF(ISNUMBER('2-8-2'!E60), '2-8-2'!E60, IF(ISNUMBER('2-8-2'!F60), '2-8-2'!F60, IF(ISNUMBER('2-8-2'!G60), '2-8-2'!G60, IF(ISNUMBER('2-8-2'!H60), '2-8-2'!H60, "XXX")))))))</f>
        <v>0.31571428571428573</v>
      </c>
      <c r="X60" s="130">
        <f>'3-1'!C59</f>
        <v>0.45400000000000001</v>
      </c>
      <c r="Y60" s="130">
        <f>'3-2'!K59</f>
        <v>-0.522049129</v>
      </c>
    </row>
    <row r="61" spans="1:25" ht="12.75" x14ac:dyDescent="0.2">
      <c r="A61" s="118" t="s">
        <v>70</v>
      </c>
      <c r="B61" s="142" t="s">
        <v>70</v>
      </c>
      <c r="C61" s="130">
        <f>IF(ISNUMBER('1-1'!B61),'1-1'!B61, "XXX")</f>
        <v>5.4</v>
      </c>
      <c r="D61" s="130" t="str">
        <f>IF(UCDP!S61, UCDP!S61, "0.0")</f>
        <v>0.0</v>
      </c>
      <c r="E61" s="130">
        <f>IF(ISNUMBER('1-3'!C61), '1-3'!C61, IF(ISNUMBER('1-3'!D61), '1-3'!D61, IF(ISNUMBER('1-3'!E61), '1-3'!E61, IF(ISNUMBER('1-3'!F61), '1-3'!F61, IF(ISNUMBER('1-3'!G61), '1-3'!G61, IF(ISNUMBER('1-3'!H61), '1-3'!H61, IF(ISNUMBER('1-3'!I61), '1-3'!I61, "XXX")))))))</f>
        <v>65</v>
      </c>
      <c r="F61" s="130">
        <f>IF(ISNUMBER('1-4'!AI61),'1-4'!AI61, IF(ISNUMBER('1-4'!AJ61),'1-4'!AJ61, IF(ISNUMBER('1-4'!AK61),'1-4'!AK61, IF(ISNUMBER('1-4'!AL61),'1-4'!AL61, IF(ISNUMBER('1-4'!AM61),'1-4'!AM61, IF(ISNUMBER('1-4'!AN61),'1-4'!AN61, IF(ISNUMBER('1-4'!AO61), '1-4'!AO61, "XXX")))))))</f>
        <v>3</v>
      </c>
      <c r="G61" s="130">
        <f>IF(ISNUMBER('1-5'!B60),'1-5'!B60, "XXX")</f>
        <v>5.8</v>
      </c>
      <c r="H61" s="130">
        <f>IF(ISNUMBER('2-1-1'!B61), '2-1-1'!B61, IF(ISNUMBER('2-1-1'!C61), '2-1-1'!C61, IF(ISNUMBER('2-1-1'!D61), '2-1-1'!D61, IF(ISNUMBER('2-1-1'!E61), '2-1-1'!E61, IF(ISNUMBER('2-1-1'!F61), '2-1-1'!F61, IF(ISNUMBER('2-1-1'!G61), '2-1-1'!G61, IF(ISNUMBER('2-1-1'!H61), '2-1-1'!H61, "XXX")))))))</f>
        <v>0.45428571428571429</v>
      </c>
      <c r="I61" s="130">
        <f>'2-1-2'!B60</f>
        <v>7.3590000000000003E-2</v>
      </c>
      <c r="J61" s="130" t="str">
        <f>IF(ISNUMBER('2-2-1'!W61), '2-2-1'!W61, IF(ISNUMBER('2-2-1'!X61), '2-2-1'!X61, IF(ISNUMBER('2-2-1'!Y61), '2-2-1'!Y61, IF(ISNUMBER('2-2-1'!Z61), '2-2-1'!Z61, IF(ISNUMBER('2-2-1'!AA61), '2-2-1'!AA61, IF(ISNUMBER('2-2-1'!AB61), '2-2-1'!AB61, IF(ISNUMBER('2-2-1'!AC61), '2-2-1'!AC61, "XXX")))))))</f>
        <v>XXX</v>
      </c>
      <c r="K61" s="130">
        <f>IF(ISNUMBER('2-2-2'!B61), '2-2-2'!B61, IF(ISNUMBER('2-2-2'!C61), '2-2-2'!C61, IF(ISNUMBER('2-2-2'!D61), '2-2-2'!D61, IF(ISNUMBER('2-2-2'!E61), '2-2-2'!E61, IF(ISNUMBER('2-2-2'!F61), '2-2-2'!F61, IF(ISNUMBER('2-2-2'!G61), '2-2-2'!G61, IF(ISNUMBER('2-2-2'!H61), '2-2-2'!H61, "XXX")))))))</f>
        <v>0.37571428571428572</v>
      </c>
      <c r="L61" s="130">
        <f>IF(ISNUMBER('2-3-1'!J61), '2-3-1'!J61, IF(ISNUMBER('2-3-1'!K61), '2-3-1'!K61, IF(ISNUMBER('2-3-1'!L61), '2-3-1'!L61, IF(ISNUMBER('2-3-1'!M61), '2-3-1'!M61, IF(ISNUMBER('2-3-1'!N61), '2-3-1'!N61, IF(ISNUMBER('2-3-1'!O61), '2-3-1'!O61, IF(ISNUMBER('2-3-1'!P61), '2-3-1'!P61, "XXX")))))))</f>
        <v>3.33394718</v>
      </c>
      <c r="M61" s="130">
        <f>'2-3-2'!J61</f>
        <v>49.799365999999999</v>
      </c>
      <c r="N61" s="130">
        <f>IF(ISNUMBER('2-4-1'!N61),'2-4-1'!N61,IF(ISNUMBER('2-4-1'!S61),'2-4-1'!S61,'2010'!N61))</f>
        <v>3.29</v>
      </c>
      <c r="O61" s="130">
        <f>IF(ISNUMBER('2-4-2'!C61), '2-4-2'!C61, IF(ISNUMBER('2-4-2'!D61), '2-4-2'!D61, "XXX"))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"XXX")</f>
        <v>44.490670000000001</v>
      </c>
      <c r="S61" s="130">
        <f>IF(ISNUMBER('2-6-2'!B61), '2-6-2'!B61, IF(ISNUMBER('2-6-2'!C61), '2-6-2'!C61, IF(ISNUMBER('2-6-2'!D61), '2-6-2'!D61, IF(ISNUMBER('2-6-2'!E61), '2-6-2'!E61, "XXX"))))</f>
        <v>12.21</v>
      </c>
      <c r="T61" s="130">
        <f>IF(ISNUMBER('2-7-1'!B61), '2-7-1'!B61, IF(ISNUMBER('2-7-1'!C61), '2-7-1'!C61, IF(ISNUMBER('2-7-1'!D61), '2-7-1'!D61, IF(ISNUMBER('2-7-1'!E61), '2-7-1'!E61, IF(ISNUMBER('2-7-1'!F61), '2-7-1'!F61, IF(ISNUMBER('2-7-1'!G61), '2-7-1'!G61, IF(ISNUMBER('2-7-1'!H61), '2-7-1'!H61, "XXX")))))))</f>
        <v>0.5485714285714286</v>
      </c>
      <c r="U61" s="130">
        <f>IF(ISNUMBER('2-7-2'!B61), '2-7-2'!B61, IF(ISNUMBER('2-7-2'!C61), '2-7-2'!C61, IF(ISNUMBER('2-7-2'!D61), '2-7-2'!D61, IF(ISNUMBER('2-7-2'!E61), '2-7-2'!E61, IF(ISNUMBER('2-7-2'!F61), '2-7-2'!F61, IF(ISNUMBER('2-7-2'!G61), '2-7-2'!G61, IF(ISNUMBER('2-7-2'!H61), '2-7-2'!H61, "XXX")))))))</f>
        <v>0.39999999999999997</v>
      </c>
      <c r="V61" s="130">
        <f>IF(ISNUMBER('2-8-1'!B61), '2-8-1'!B61, IF(ISNUMBER('2-8-1'!C61), '2-8-1'!C61, IF(ISNUMBER('2-8-1'!D61), '2-8-1'!D61, IF(ISNUMBER('2-8-1'!E61), '2-8-1'!E61, IF(ISNUMBER('2-8-1'!F61), '2-8-1'!F61, IF(ISNUMBER('2-8-1'!G61), '2-8-1'!G61, IF(ISNUMBER('2-8-1'!H61), '2-8-1'!H61, "XXX")))))))</f>
        <v>0.54285714285714282</v>
      </c>
      <c r="W61" s="130">
        <f>IF(ISNUMBER('2-8-2'!B61), '2-8-2'!B61, IF(ISNUMBER('2-8-2'!C61), '2-8-2'!C61, IF(ISNUMBER('2-8-2'!D61), '2-8-2'!D61, IF(ISNUMBER('2-8-2'!E61), '2-8-2'!E61, IF(ISNUMBER('2-8-2'!F61), '2-8-2'!F61, IF(ISNUMBER('2-8-2'!G61), '2-8-2'!G61, IF(ISNUMBER('2-8-2'!H61), '2-8-2'!H61, "XXX")))))))</f>
        <v>0.49571428571428572</v>
      </c>
      <c r="X61" s="130">
        <f>'3-1'!C60</f>
        <v>0.52400000000000002</v>
      </c>
      <c r="Y61" s="130">
        <f>'3-2'!K60</f>
        <v>-0.116107084</v>
      </c>
    </row>
    <row r="62" spans="1:25" ht="12.75" x14ac:dyDescent="0.2">
      <c r="A62" s="118" t="s">
        <v>71</v>
      </c>
      <c r="B62" s="142" t="s">
        <v>71</v>
      </c>
      <c r="C62" s="130">
        <f>IF(ISNUMBER('1-1'!B62),'1-1'!B62, "XXX")</f>
        <v>4.0999999999999996</v>
      </c>
      <c r="D62" s="130" t="str">
        <f>IF(UCDP!S62, UCDP!S62, "0.0")</f>
        <v>0.0</v>
      </c>
      <c r="E62" s="130">
        <f>IF(ISNUMBER('1-3'!C62), '1-3'!C62, IF(ISNUMBER('1-3'!D62), '1-3'!D62, IF(ISNUMBER('1-3'!E62), '1-3'!E62, IF(ISNUMBER('1-3'!F62), '1-3'!F62, IF(ISNUMBER('1-3'!G62), '1-3'!G62, IF(ISNUMBER('1-3'!H62), '1-3'!H62, IF(ISNUMBER('1-3'!I62), '1-3'!I62, "XXX")))))))</f>
        <v>91.166666666666671</v>
      </c>
      <c r="F62" s="130">
        <f>IF(ISNUMBER('1-4'!AI62),'1-4'!AI62, IF(ISNUMBER('1-4'!AJ62),'1-4'!AJ62, IF(ISNUMBER('1-4'!AK62),'1-4'!AK62, IF(ISNUMBER('1-4'!AL62),'1-4'!AL62, IF(ISNUMBER('1-4'!AM62),'1-4'!AM62, IF(ISNUMBER('1-4'!AN62),'1-4'!AN62, IF(ISNUMBER('1-4'!AO62), '1-4'!AO62, "XXX")))))))</f>
        <v>2</v>
      </c>
      <c r="G62" s="130">
        <f>IF(ISNUMBER('1-5'!B61),'1-5'!B61, "XXX")</f>
        <v>4</v>
      </c>
      <c r="H62" s="130">
        <f>IF(ISNUMBER('2-1-1'!B62), '2-1-1'!B62, IF(ISNUMBER('2-1-1'!C62), '2-1-1'!C62, IF(ISNUMBER('2-1-1'!D62), '2-1-1'!D62, IF(ISNUMBER('2-1-1'!E62), '2-1-1'!E62, IF(ISNUMBER('2-1-1'!F62), '2-1-1'!F62, IF(ISNUMBER('2-1-1'!G62), '2-1-1'!G62, IF(ISNUMBER('2-1-1'!H62), '2-1-1'!H62, "XXX")))))))</f>
        <v>0.56142857142857139</v>
      </c>
      <c r="I62" s="130">
        <f>'2-1-2'!B61</f>
        <v>0.37162000000000001</v>
      </c>
      <c r="J62" s="130">
        <f>IF(ISNUMBER('2-2-1'!W62), '2-2-1'!W62, IF(ISNUMBER('2-2-1'!X62), '2-2-1'!X62, IF(ISNUMBER('2-2-1'!Y62), '2-2-1'!Y62, IF(ISNUMBER('2-2-1'!Z62), '2-2-1'!Z62, IF(ISNUMBER('2-2-1'!AA62), '2-2-1'!AA62, IF(ISNUMBER('2-2-1'!AB62), '2-2-1'!AB62, IF(ISNUMBER('2-2-1'!AC62), '2-2-1'!AC62, "XXX")))))))</f>
        <v>3.1706599999999998</v>
      </c>
      <c r="K62" s="130">
        <f>IF(ISNUMBER('2-2-2'!B62), '2-2-2'!B62, IF(ISNUMBER('2-2-2'!C62), '2-2-2'!C62, IF(ISNUMBER('2-2-2'!D62), '2-2-2'!D62, IF(ISNUMBER('2-2-2'!E62), '2-2-2'!E62, IF(ISNUMBER('2-2-2'!F62), '2-2-2'!F62, IF(ISNUMBER('2-2-2'!G62), '2-2-2'!G62, IF(ISNUMBER('2-2-2'!H62), '2-2-2'!H62, "XXX")))))))</f>
        <v>0.64714285714285713</v>
      </c>
      <c r="L62" s="130">
        <f>IF(ISNUMBER('2-3-1'!J62), '2-3-1'!J62, IF(ISNUMBER('2-3-1'!K62), '2-3-1'!K62, IF(ISNUMBER('2-3-1'!L62), '2-3-1'!L62, IF(ISNUMBER('2-3-1'!M62), '2-3-1'!M62, IF(ISNUMBER('2-3-1'!N62), '2-3-1'!N62, IF(ISNUMBER('2-3-1'!O62), '2-3-1'!O62, IF(ISNUMBER('2-3-1'!P62), '2-3-1'!P62, "XXX")))))))</f>
        <v>4.8911442799999998</v>
      </c>
      <c r="M62" s="130">
        <f>'2-3-2'!J62</f>
        <v>27.014354709999999</v>
      </c>
      <c r="N62" s="130">
        <f>IF(ISNUMBER('2-4-1'!N62),'2-4-1'!N62,IF(ISNUMBER('2-4-1'!S62),'2-4-1'!S62,'2010'!N62))</f>
        <v>21.856999999999999</v>
      </c>
      <c r="O62" s="130">
        <f>IF(ISNUMBER('2-4-2'!C62), '2-4-2'!C62, IF(ISNUMBER('2-4-2'!D62), '2-4-2'!D62, "XXX"))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"XXX")</f>
        <v>88.724149999999995</v>
      </c>
      <c r="S62" s="130">
        <f>IF(ISNUMBER('2-6-2'!B62), '2-6-2'!B62, IF(ISNUMBER('2-6-2'!C62), '2-6-2'!C62, IF(ISNUMBER('2-6-2'!D62), '2-6-2'!D62, IF(ISNUMBER('2-6-2'!E62), '2-6-2'!E62, "XXX"))))</f>
        <v>0</v>
      </c>
      <c r="T62" s="130">
        <f>IF(ISNUMBER('2-7-1'!B62), '2-7-1'!B62, IF(ISNUMBER('2-7-1'!C62), '2-7-1'!C62, IF(ISNUMBER('2-7-1'!D62), '2-7-1'!D62, IF(ISNUMBER('2-7-1'!E62), '2-7-1'!E62, IF(ISNUMBER('2-7-1'!F62), '2-7-1'!F62, IF(ISNUMBER('2-7-1'!G62), '2-7-1'!G62, IF(ISNUMBER('2-7-1'!H62), '2-7-1'!H62, "XXX")))))))</f>
        <v>0.73000000000000009</v>
      </c>
      <c r="U62" s="130">
        <f>IF(ISNUMBER('2-7-2'!B62), '2-7-2'!B62, IF(ISNUMBER('2-7-2'!C62), '2-7-2'!C62, IF(ISNUMBER('2-7-2'!D62), '2-7-2'!D62, IF(ISNUMBER('2-7-2'!E62), '2-7-2'!E62, IF(ISNUMBER('2-7-2'!F62), '2-7-2'!F62, IF(ISNUMBER('2-7-2'!G62), '2-7-2'!G62, IF(ISNUMBER('2-7-2'!H62), '2-7-2'!H62, "XXX")))))))</f>
        <v>0.46857142857142853</v>
      </c>
      <c r="V62" s="130">
        <f>IF(ISNUMBER('2-8-1'!B62), '2-8-1'!B62, IF(ISNUMBER('2-8-1'!C62), '2-8-1'!C62, IF(ISNUMBER('2-8-1'!D62), '2-8-1'!D62, IF(ISNUMBER('2-8-1'!E62), '2-8-1'!E62, IF(ISNUMBER('2-8-1'!F62), '2-8-1'!F62, IF(ISNUMBER('2-8-1'!G62), '2-8-1'!G62, IF(ISNUMBER('2-8-1'!H62), '2-8-1'!H62, "XXX")))))))</f>
        <v>0.61285714285714288</v>
      </c>
      <c r="W62" s="130">
        <f>IF(ISNUMBER('2-8-2'!B62), '2-8-2'!B62, IF(ISNUMBER('2-8-2'!C62), '2-8-2'!C62, IF(ISNUMBER('2-8-2'!D62), '2-8-2'!D62, IF(ISNUMBER('2-8-2'!E62), '2-8-2'!E62, IF(ISNUMBER('2-8-2'!F62), '2-8-2'!F62, IF(ISNUMBER('2-8-2'!G62), '2-8-2'!G62, IF(ISNUMBER('2-8-2'!H62), '2-8-2'!H62, "XXX")))))))</f>
        <v>0.45142857142857146</v>
      </c>
      <c r="X62" s="130">
        <f>'3-1'!C61</f>
        <v>0.85599999999999998</v>
      </c>
      <c r="Y62" s="130">
        <f>'3-2'!K61</f>
        <v>1.0759105680000001</v>
      </c>
    </row>
    <row r="63" spans="1:25" ht="12.75" x14ac:dyDescent="0.2">
      <c r="A63" s="118" t="s">
        <v>72</v>
      </c>
      <c r="B63" s="142" t="s">
        <v>72</v>
      </c>
      <c r="C63" s="130">
        <f>IF(ISNUMBER('1-1'!B63),'1-1'!B63, "XXX")</f>
        <v>2.5</v>
      </c>
      <c r="D63" s="130" t="str">
        <f>IF(UCDP!S63, UCDP!S63, "0.0")</f>
        <v>0.0</v>
      </c>
      <c r="E63" s="130">
        <f>IF(ISNUMBER('1-3'!C63), '1-3'!C63, IF(ISNUMBER('1-3'!D63), '1-3'!D63, IF(ISNUMBER('1-3'!E63), '1-3'!E63, IF(ISNUMBER('1-3'!F63), '1-3'!F63, IF(ISNUMBER('1-3'!G63), '1-3'!G63, IF(ISNUMBER('1-3'!H63), '1-3'!H63, IF(ISNUMBER('1-3'!I63), '1-3'!I63, "XXX")))))))</f>
        <v>107.83333333333334</v>
      </c>
      <c r="F63" s="130" t="str">
        <f>IF(ISNUMBER('1-4'!AI63),'1-4'!AI63, IF(ISNUMBER('1-4'!AJ63),'1-4'!AJ63, IF(ISNUMBER('1-4'!AK63),'1-4'!AK63, IF(ISNUMBER('1-4'!AL63),'1-4'!AL63, IF(ISNUMBER('1-4'!AM63),'1-4'!AM63, IF(ISNUMBER('1-4'!AN63),'1-4'!AN63, IF(ISNUMBER('1-4'!AO63), '1-4'!AO63, "XXX")))))))</f>
        <v>XXX</v>
      </c>
      <c r="G63" s="130">
        <f>IF(ISNUMBER('1-5'!B62),'1-5'!B62, "XXX")</f>
        <v>2.1</v>
      </c>
      <c r="H63" s="130">
        <f>IF(ISNUMBER('2-1-1'!B63), '2-1-1'!B63, IF(ISNUMBER('2-1-1'!C63), '2-1-1'!C63, IF(ISNUMBER('2-1-1'!D63), '2-1-1'!D63, IF(ISNUMBER('2-1-1'!E63), '2-1-1'!E63, IF(ISNUMBER('2-1-1'!F63), '2-1-1'!F63, IF(ISNUMBER('2-1-1'!G63), '2-1-1'!G63, IF(ISNUMBER('2-1-1'!H63), '2-1-1'!H63, "XXX")))))))</f>
        <v>0.76428571428571423</v>
      </c>
      <c r="I63" s="130">
        <f>'2-1-2'!B62</f>
        <v>0.72099000000000002</v>
      </c>
      <c r="J63" s="130">
        <f>IF(ISNUMBER('2-2-1'!W63), '2-2-1'!W63, IF(ISNUMBER('2-2-1'!X63), '2-2-1'!X63, IF(ISNUMBER('2-2-1'!Y63), '2-2-1'!Y63, IF(ISNUMBER('2-2-1'!Z63), '2-2-1'!Z63, IF(ISNUMBER('2-2-1'!AA63), '2-2-1'!AA63, IF(ISNUMBER('2-2-1'!AB63), '2-2-1'!AB63, IF(ISNUMBER('2-2-1'!AC63), '2-2-1'!AC63, "XXX")))))))</f>
        <v>4.9822299999999995</v>
      </c>
      <c r="K63" s="130">
        <f>IF(ISNUMBER('2-2-2'!B63), '2-2-2'!B63, IF(ISNUMBER('2-2-2'!C63), '2-2-2'!C63, IF(ISNUMBER('2-2-2'!D63), '2-2-2'!D63, IF(ISNUMBER('2-2-2'!E63), '2-2-2'!E63, IF(ISNUMBER('2-2-2'!F63), '2-2-2'!F63, IF(ISNUMBER('2-2-2'!G63), '2-2-2'!G63, IF(ISNUMBER('2-2-2'!H63), '2-2-2'!H63, "XXX")))))))</f>
        <v>0.77571428571428569</v>
      </c>
      <c r="L63" s="130">
        <f>IF(ISNUMBER('2-3-1'!J63), '2-3-1'!J63, IF(ISNUMBER('2-3-1'!K63), '2-3-1'!K63, IF(ISNUMBER('2-3-1'!L63), '2-3-1'!L63, IF(ISNUMBER('2-3-1'!M63), '2-3-1'!M63, IF(ISNUMBER('2-3-1'!N63), '2-3-1'!N63, IF(ISNUMBER('2-3-1'!O63), '2-3-1'!O63, IF(ISNUMBER('2-3-1'!P63), '2-3-1'!P63, "XXX")))))))</f>
        <v>6.8514108699999996</v>
      </c>
      <c r="M63" s="130">
        <f>'2-3-2'!J63</f>
        <v>16.470361709999999</v>
      </c>
      <c r="N63" s="130">
        <f>IF(ISNUMBER('2-4-1'!N63),'2-4-1'!N63,IF(ISNUMBER('2-4-1'!S63),'2-4-1'!S63,'2010'!N63))</f>
        <v>15.893000000000001</v>
      </c>
      <c r="O63" s="130">
        <f>IF(ISNUMBER('2-4-2'!C63), '2-4-2'!C63, IF(ISNUMBER('2-4-2'!D63), '2-4-2'!D63, "XXX"))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"XXX")</f>
        <v>87.549319999999994</v>
      </c>
      <c r="S63" s="130">
        <f>IF(ISNUMBER('2-6-2'!B63), '2-6-2'!B63, IF(ISNUMBER('2-6-2'!C63), '2-6-2'!C63, IF(ISNUMBER('2-6-2'!D63), '2-6-2'!D63, IF(ISNUMBER('2-6-2'!E63), '2-6-2'!E63, "XXX"))))</f>
        <v>0</v>
      </c>
      <c r="T63" s="130">
        <f>IF(ISNUMBER('2-7-1'!B63), '2-7-1'!B63, IF(ISNUMBER('2-7-1'!C63), '2-7-1'!C63, IF(ISNUMBER('2-7-1'!D63), '2-7-1'!D63, IF(ISNUMBER('2-7-1'!E63), '2-7-1'!E63, IF(ISNUMBER('2-7-1'!F63), '2-7-1'!F63, IF(ISNUMBER('2-7-1'!G63), '2-7-1'!G63, IF(ISNUMBER('2-7-1'!H63), '2-7-1'!H63, "XXX")))))))</f>
        <v>0.88285714285714278</v>
      </c>
      <c r="U63" s="130">
        <f>IF(ISNUMBER('2-7-2'!B63), '2-7-2'!B63, IF(ISNUMBER('2-7-2'!C63), '2-7-2'!C63, IF(ISNUMBER('2-7-2'!D63), '2-7-2'!D63, IF(ISNUMBER('2-7-2'!E63), '2-7-2'!E63, IF(ISNUMBER('2-7-2'!F63), '2-7-2'!F63, IF(ISNUMBER('2-7-2'!G63), '2-7-2'!G63, IF(ISNUMBER('2-7-2'!H63), '2-7-2'!H63, "XXX")))))))</f>
        <v>0.82071428571428573</v>
      </c>
      <c r="V63" s="130">
        <f>IF(ISNUMBER('2-8-1'!B63), '2-8-1'!B63, IF(ISNUMBER('2-8-1'!C63), '2-8-1'!C63, IF(ISNUMBER('2-8-1'!D63), '2-8-1'!D63, IF(ISNUMBER('2-8-1'!E63), '2-8-1'!E63, IF(ISNUMBER('2-8-1'!F63), '2-8-1'!F63, IF(ISNUMBER('2-8-1'!G63), '2-8-1'!G63, IF(ISNUMBER('2-8-1'!H63), '2-8-1'!H63, "XXX")))))))</f>
        <v>0.69571428571428573</v>
      </c>
      <c r="W63" s="130">
        <f>IF(ISNUMBER('2-8-2'!B63), '2-8-2'!B63, IF(ISNUMBER('2-8-2'!C63), '2-8-2'!C63, IF(ISNUMBER('2-8-2'!D63), '2-8-2'!D63, IF(ISNUMBER('2-8-2'!E63), '2-8-2'!E63, IF(ISNUMBER('2-8-2'!F63), '2-8-2'!F63, IF(ISNUMBER('2-8-2'!G63), '2-8-2'!G63, IF(ISNUMBER('2-8-2'!H63), '2-8-2'!H63, "XXX")))))))</f>
        <v>0.76</v>
      </c>
      <c r="X63" s="130">
        <f>'3-1'!C62</f>
        <v>0.88</v>
      </c>
      <c r="Y63" s="130">
        <f>'3-2'!K62</f>
        <v>1.4526337389999999</v>
      </c>
    </row>
    <row r="64" spans="1:25" ht="12.75" x14ac:dyDescent="0.2">
      <c r="A64" s="118" t="s">
        <v>73</v>
      </c>
      <c r="B64" s="142" t="s">
        <v>73</v>
      </c>
      <c r="C64" s="130">
        <f>IF(ISNUMBER('1-1'!B64),'1-1'!B64, "XXX")</f>
        <v>4.2</v>
      </c>
      <c r="D64" s="130">
        <f>IF(UCDP!S64, UCDP!S64, "0.0")</f>
        <v>9.8966752644433931E-3</v>
      </c>
      <c r="E64" s="130">
        <f>IF(ISNUMBER('1-3'!C64), '1-3'!C64, IF(ISNUMBER('1-3'!D64), '1-3'!D64, IF(ISNUMBER('1-3'!E64), '1-3'!E64, IF(ISNUMBER('1-3'!F64), '1-3'!F64, IF(ISNUMBER('1-3'!G64), '1-3'!G64, IF(ISNUMBER('1-3'!H64), '1-3'!H64, IF(ISNUMBER('1-3'!I64), '1-3'!I64, "XXX")))))))</f>
        <v>81.333333333333343</v>
      </c>
      <c r="F64" s="130">
        <f>IF(ISNUMBER('1-4'!AI64),'1-4'!AI64, IF(ISNUMBER('1-4'!AJ64),'1-4'!AJ64, IF(ISNUMBER('1-4'!AK64),'1-4'!AK64, IF(ISNUMBER('1-4'!AL64),'1-4'!AL64, IF(ISNUMBER('1-4'!AM64),'1-4'!AM64, IF(ISNUMBER('1-4'!AN64),'1-4'!AN64, IF(ISNUMBER('1-4'!AO64), '1-4'!AO64, "XXX")))))))</f>
        <v>4</v>
      </c>
      <c r="G64" s="130">
        <f>IF(ISNUMBER('1-5'!B63),'1-5'!B63, "XXX")</f>
        <v>5.4</v>
      </c>
      <c r="H64" s="130">
        <f>IF(ISNUMBER('2-1-1'!B64), '2-1-1'!B64, IF(ISNUMBER('2-1-1'!C64), '2-1-1'!C64, IF(ISNUMBER('2-1-1'!D64), '2-1-1'!D64, IF(ISNUMBER('2-1-1'!E64), '2-1-1'!E64, IF(ISNUMBER('2-1-1'!F64), '2-1-1'!F64, IF(ISNUMBER('2-1-1'!G64), '2-1-1'!G64, IF(ISNUMBER('2-1-1'!H64), '2-1-1'!H64, "XXX")))))))</f>
        <v>0.49285714285714288</v>
      </c>
      <c r="I64" s="130">
        <f>'2-1-2'!B63</f>
        <v>4.3499999999999997E-2</v>
      </c>
      <c r="J64" s="130">
        <f>IF(ISNUMBER('2-2-1'!W64), '2-2-1'!W64, IF(ISNUMBER('2-2-1'!X64), '2-2-1'!X64, IF(ISNUMBER('2-2-1'!Y64), '2-2-1'!Y64, IF(ISNUMBER('2-2-1'!Z64), '2-2-1'!Z64, IF(ISNUMBER('2-2-1'!AA64), '2-2-1'!AA64, IF(ISNUMBER('2-2-1'!AB64), '2-2-1'!AB64, IF(ISNUMBER('2-2-1'!AC64), '2-2-1'!AC64, "XXX")))))))</f>
        <v>2.4477799999999998</v>
      </c>
      <c r="K64" s="130">
        <f>IF(ISNUMBER('2-2-2'!B64), '2-2-2'!B64, IF(ISNUMBER('2-2-2'!C64), '2-2-2'!C64, IF(ISNUMBER('2-2-2'!D64), '2-2-2'!D64, IF(ISNUMBER('2-2-2'!E64), '2-2-2'!E64, IF(ISNUMBER('2-2-2'!F64), '2-2-2'!F64, IF(ISNUMBER('2-2-2'!G64), '2-2-2'!G64, IF(ISNUMBER('2-2-2'!H64), '2-2-2'!H64, "XXX")))))))</f>
        <v>0.43428571428571427</v>
      </c>
      <c r="L64" s="130">
        <f>IF(ISNUMBER('2-3-1'!J64), '2-3-1'!J64, IF(ISNUMBER('2-3-1'!K64), '2-3-1'!K64, IF(ISNUMBER('2-3-1'!L64), '2-3-1'!L64, IF(ISNUMBER('2-3-1'!M64), '2-3-1'!M64, IF(ISNUMBER('2-3-1'!N64), '2-3-1'!N64, IF(ISNUMBER('2-3-1'!O64), '2-3-1'!O64, IF(ISNUMBER('2-3-1'!P64), '2-3-1'!P64, "XXX")))))))</f>
        <v>0.73512703000000001</v>
      </c>
      <c r="M64" s="130">
        <f>'2-3-2'!J64</f>
        <v>70.816726680000002</v>
      </c>
      <c r="N64" s="130">
        <f>IF(ISNUMBER('2-4-1'!N64),'2-4-1'!N64,IF(ISNUMBER('2-4-1'!S64),'2-4-1'!S64,'2010'!N64))</f>
        <v>1.5369999999999999</v>
      </c>
      <c r="O64" s="130" t="str">
        <f>IF(ISNUMBER('2-4-2'!C64), '2-4-2'!C64, IF(ISNUMBER('2-4-2'!D64), '2-4-2'!D64, "XXX"))</f>
        <v>XXX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"XXX")</f>
        <v>20.127520000000001</v>
      </c>
      <c r="S64" s="130">
        <f>IF(ISNUMBER('2-6-2'!B64), '2-6-2'!B64, IF(ISNUMBER('2-6-2'!C64), '2-6-2'!C64, IF(ISNUMBER('2-6-2'!D64), '2-6-2'!D64, IF(ISNUMBER('2-6-2'!E64), '2-6-2'!E64, "XXX"))))</f>
        <v>26.7</v>
      </c>
      <c r="T64" s="130">
        <f>IF(ISNUMBER('2-7-1'!B64), '2-7-1'!B64, IF(ISNUMBER('2-7-1'!C64), '2-7-1'!C64, IF(ISNUMBER('2-7-1'!D64), '2-7-1'!D64, IF(ISNUMBER('2-7-1'!E64), '2-7-1'!E64, IF(ISNUMBER('2-7-1'!F64), '2-7-1'!F64, IF(ISNUMBER('2-7-1'!G64), '2-7-1'!G64, IF(ISNUMBER('2-7-1'!H64), '2-7-1'!H64, "XXX")))))))</f>
        <v>0.69285714285714284</v>
      </c>
      <c r="U64" s="130">
        <f>IF(ISNUMBER('2-7-2'!B64), '2-7-2'!B64, IF(ISNUMBER('2-7-2'!C64), '2-7-2'!C64, IF(ISNUMBER('2-7-2'!D64), '2-7-2'!D64, IF(ISNUMBER('2-7-2'!E64), '2-7-2'!E64, IF(ISNUMBER('2-7-2'!F64), '2-7-2'!F64, IF(ISNUMBER('2-7-2'!G64), '2-7-2'!G64, IF(ISNUMBER('2-7-2'!H64), '2-7-2'!H64, "XXX")))))))</f>
        <v>0.51571428571428579</v>
      </c>
      <c r="V64" s="130">
        <f>IF(ISNUMBER('2-8-1'!B64), '2-8-1'!B64, IF(ISNUMBER('2-8-1'!C64), '2-8-1'!C64, IF(ISNUMBER('2-8-1'!D64), '2-8-1'!D64, IF(ISNUMBER('2-8-1'!E64), '2-8-1'!E64, IF(ISNUMBER('2-8-1'!F64), '2-8-1'!F64, IF(ISNUMBER('2-8-1'!G64), '2-8-1'!G64, IF(ISNUMBER('2-8-1'!H64), '2-8-1'!H64, "XXX")))))))</f>
        <v>0.66428571428571437</v>
      </c>
      <c r="W64" s="130">
        <f>IF(ISNUMBER('2-8-2'!B64), '2-8-2'!B64, IF(ISNUMBER('2-8-2'!C64), '2-8-2'!C64, IF(ISNUMBER('2-8-2'!D64), '2-8-2'!D64, IF(ISNUMBER('2-8-2'!E64), '2-8-2'!E64, IF(ISNUMBER('2-8-2'!F64), '2-8-2'!F64, IF(ISNUMBER('2-8-2'!G64), '2-8-2'!G64, IF(ISNUMBER('2-8-2'!H64), '2-8-2'!H64, "XXX")))))))</f>
        <v>0.56285714285714283</v>
      </c>
      <c r="X64" s="130">
        <f>'3-1'!C63</f>
        <v>0.73499999999999999</v>
      </c>
      <c r="Y64" s="130">
        <f>'3-2'!K63</f>
        <v>0.50872463000000001</v>
      </c>
    </row>
    <row r="65" spans="1:25" ht="12.75" x14ac:dyDescent="0.2">
      <c r="A65" s="118" t="s">
        <v>74</v>
      </c>
      <c r="B65" s="142" t="s">
        <v>74</v>
      </c>
      <c r="C65" s="130">
        <f>IF(ISNUMBER('1-1'!B65),'1-1'!B65, "XXX")</f>
        <v>6.9</v>
      </c>
      <c r="D65" s="130">
        <f>IF(UCDP!S65, UCDP!S65, "0.0")</f>
        <v>9.309231264485907E-4</v>
      </c>
      <c r="E65" s="130">
        <f>IF(ISNUMBER('1-3'!C65), '1-3'!C65, IF(ISNUMBER('1-3'!D65), '1-3'!D65, IF(ISNUMBER('1-3'!E65), '1-3'!E65, IF(ISNUMBER('1-3'!F65), '1-3'!F65, IF(ISNUMBER('1-3'!G65), '1-3'!G65, IF(ISNUMBER('1-3'!H65), '1-3'!H65, IF(ISNUMBER('1-3'!I65), '1-3'!I65, "XXX")))))))</f>
        <v>87.5</v>
      </c>
      <c r="F65" s="130">
        <f>IF(ISNUMBER('1-4'!AI65),'1-4'!AI65, IF(ISNUMBER('1-4'!AJ65),'1-4'!AJ65, IF(ISNUMBER('1-4'!AK65),'1-4'!AK65, IF(ISNUMBER('1-4'!AL65),'1-4'!AL65, IF(ISNUMBER('1-4'!AM65),'1-4'!AM65, IF(ISNUMBER('1-4'!AN65),'1-4'!AN65, IF(ISNUMBER('1-4'!AO65), '1-4'!AO65, "XXX")))))))</f>
        <v>3</v>
      </c>
      <c r="G65" s="130">
        <f>IF(ISNUMBER('1-5'!B64),'1-5'!B64, "XXX")</f>
        <v>7</v>
      </c>
      <c r="H65" s="130">
        <f>IF(ISNUMBER('2-1-1'!B65), '2-1-1'!B65, IF(ISNUMBER('2-1-1'!C65), '2-1-1'!C65, IF(ISNUMBER('2-1-1'!D65), '2-1-1'!D65, IF(ISNUMBER('2-1-1'!E65), '2-1-1'!E65, IF(ISNUMBER('2-1-1'!F65), '2-1-1'!F65, IF(ISNUMBER('2-1-1'!G65), '2-1-1'!G65, IF(ISNUMBER('2-1-1'!H65), '2-1-1'!H65, "XXX")))))))</f>
        <v>0.39142857142857146</v>
      </c>
      <c r="I65" s="130">
        <f>'2-1-2'!B64</f>
        <v>7.0150000000000004E-2</v>
      </c>
      <c r="J65" s="130">
        <f>IF(ISNUMBER('2-2-1'!W65), '2-2-1'!W65, IF(ISNUMBER('2-2-1'!X65), '2-2-1'!X65, IF(ISNUMBER('2-2-1'!Y65), '2-2-1'!Y65, IF(ISNUMBER('2-2-1'!Z65), '2-2-1'!Z65, IF(ISNUMBER('2-2-1'!AA65), '2-2-1'!AA65, IF(ISNUMBER('2-2-1'!AB65), '2-2-1'!AB65, IF(ISNUMBER('2-2-1'!AC65), '2-2-1'!AC65, "XXX")))))))</f>
        <v>2.2372000000000001</v>
      </c>
      <c r="K65" s="130">
        <f>IF(ISNUMBER('2-2-2'!B65), '2-2-2'!B65, IF(ISNUMBER('2-2-2'!C65), '2-2-2'!C65, IF(ISNUMBER('2-2-2'!D65), '2-2-2'!D65, IF(ISNUMBER('2-2-2'!E65), '2-2-2'!E65, IF(ISNUMBER('2-2-2'!F65), '2-2-2'!F65, IF(ISNUMBER('2-2-2'!G65), '2-2-2'!G65, IF(ISNUMBER('2-2-2'!H65), '2-2-2'!H65, "XXX")))))))</f>
        <v>0.60142857142857142</v>
      </c>
      <c r="L65" s="130">
        <f>IF(ISNUMBER('2-3-1'!J65), '2-3-1'!J65, IF(ISNUMBER('2-3-1'!K65), '2-3-1'!K65, IF(ISNUMBER('2-3-1'!L65), '2-3-1'!L65, IF(ISNUMBER('2-3-1'!M65), '2-3-1'!M65, IF(ISNUMBER('2-3-1'!N65), '2-3-1'!N65, IF(ISNUMBER('2-3-1'!O65), '2-3-1'!O65, IF(ISNUMBER('2-3-1'!P65), '2-3-1'!P65, "XXX")))))))</f>
        <v>1.0186986899999999</v>
      </c>
      <c r="M65" s="130">
        <f>'2-3-2'!J65</f>
        <v>49.545619960000003</v>
      </c>
      <c r="N65" s="130">
        <f>IF(ISNUMBER('2-4-1'!N65),'2-4-1'!N65,IF(ISNUMBER('2-4-1'!S65),'2-4-1'!S65,'2010'!N65))</f>
        <v>2.0350000000000001</v>
      </c>
      <c r="O65" s="130" t="str">
        <f>IF(ISNUMBER('2-4-2'!C65), '2-4-2'!C65, IF(ISNUMBER('2-4-2'!D65), '2-4-2'!D65, "XXX"))</f>
        <v>XXX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"XXX")</f>
        <v>46.346260000000001</v>
      </c>
      <c r="S65" s="130">
        <f>IF(ISNUMBER('2-6-2'!B65), '2-6-2'!B65, IF(ISNUMBER('2-6-2'!C65), '2-6-2'!C65, IF(ISNUMBER('2-6-2'!D65), '2-6-2'!D65, IF(ISNUMBER('2-6-2'!E65), '2-6-2'!E65, "XXX"))))</f>
        <v>12.34</v>
      </c>
      <c r="T65" s="130">
        <f>IF(ISNUMBER('2-7-1'!B65), '2-7-1'!B65, IF(ISNUMBER('2-7-1'!C65), '2-7-1'!C65, IF(ISNUMBER('2-7-1'!D65), '2-7-1'!D65, IF(ISNUMBER('2-7-1'!E65), '2-7-1'!E65, IF(ISNUMBER('2-7-1'!F65), '2-7-1'!F65, IF(ISNUMBER('2-7-1'!G65), '2-7-1'!G65, IF(ISNUMBER('2-7-1'!H65), '2-7-1'!H65, "XXX")))))))</f>
        <v>0.47000000000000003</v>
      </c>
      <c r="U65" s="130">
        <f>IF(ISNUMBER('2-7-2'!B65), '2-7-2'!B65, IF(ISNUMBER('2-7-2'!C65), '2-7-2'!C65, IF(ISNUMBER('2-7-2'!D65), '2-7-2'!D65, IF(ISNUMBER('2-7-2'!E65), '2-7-2'!E65, IF(ISNUMBER('2-7-2'!F65), '2-7-2'!F65, IF(ISNUMBER('2-7-2'!G65), '2-7-2'!G65, IF(ISNUMBER('2-7-2'!H65), '2-7-2'!H65, "XXX")))))))</f>
        <v>0.44642857142857145</v>
      </c>
      <c r="V65" s="130">
        <f>IF(ISNUMBER('2-8-1'!B65), '2-8-1'!B65, IF(ISNUMBER('2-8-1'!C65), '2-8-1'!C65, IF(ISNUMBER('2-8-1'!D65), '2-8-1'!D65, IF(ISNUMBER('2-8-1'!E65), '2-8-1'!E65, IF(ISNUMBER('2-8-1'!F65), '2-8-1'!F65, IF(ISNUMBER('2-8-1'!G65), '2-8-1'!G65, IF(ISNUMBER('2-8-1'!H65), '2-8-1'!H65, "XXX")))))))</f>
        <v>0.70571428571428574</v>
      </c>
      <c r="W65" s="130">
        <f>IF(ISNUMBER('2-8-2'!B65), '2-8-2'!B65, IF(ISNUMBER('2-8-2'!C65), '2-8-2'!C65, IF(ISNUMBER('2-8-2'!D65), '2-8-2'!D65, IF(ISNUMBER('2-8-2'!E65), '2-8-2'!E65, IF(ISNUMBER('2-8-2'!F65), '2-8-2'!F65, IF(ISNUMBER('2-8-2'!G65), '2-8-2'!G65, IF(ISNUMBER('2-8-2'!H65), '2-8-2'!H65, "XXX")))))))</f>
        <v>0.53428571428571436</v>
      </c>
      <c r="X65" s="130">
        <f>'3-1'!C64</f>
        <v>0.71799999999999997</v>
      </c>
      <c r="Y65" s="130">
        <f>'3-2'!K64</f>
        <v>5.1019412E-2</v>
      </c>
    </row>
    <row r="66" spans="1:25" ht="12.75" x14ac:dyDescent="0.2">
      <c r="A66" s="118" t="s">
        <v>190</v>
      </c>
      <c r="B66" s="142" t="s">
        <v>75</v>
      </c>
      <c r="C66" s="130">
        <f>IF(ISNUMBER('1-1'!B66),'1-1'!B66, "XXX")</f>
        <v>6</v>
      </c>
      <c r="D66" s="130">
        <f>IF(UCDP!S66, UCDP!S66, "0.0")</f>
        <v>4.3007686193165459E-3</v>
      </c>
      <c r="E66" s="130">
        <f>IF(ISNUMBER('1-3'!C66), '1-3'!C66, IF(ISNUMBER('1-3'!D66), '1-3'!D66, IF(ISNUMBER('1-3'!E66), '1-3'!E66, IF(ISNUMBER('1-3'!F66), '1-3'!F66, IF(ISNUMBER('1-3'!G66), '1-3'!G66, IF(ISNUMBER('1-3'!H66), '1-3'!H66, IF(ISNUMBER('1-3'!I66), '1-3'!I66, "XXX")))))))</f>
        <v>75.500000000000014</v>
      </c>
      <c r="F66" s="130">
        <f>IF(ISNUMBER('1-4'!AI66),'1-4'!AI66, IF(ISNUMBER('1-4'!AJ66),'1-4'!AJ66, IF(ISNUMBER('1-4'!AK66),'1-4'!AK66, IF(ISNUMBER('1-4'!AL66),'1-4'!AL66, IF(ISNUMBER('1-4'!AM66),'1-4'!AM66, IF(ISNUMBER('1-4'!AN66),'1-4'!AN66, IF(ISNUMBER('1-4'!AO66), '1-4'!AO66, "XXX")))))))</f>
        <v>4</v>
      </c>
      <c r="G66" s="130">
        <f>IF(ISNUMBER('1-5'!B65),'1-5'!B65, "XXX")</f>
        <v>8.6999999999999993</v>
      </c>
      <c r="H66" s="130">
        <f>IF(ISNUMBER('2-1-1'!B66), '2-1-1'!B66, IF(ISNUMBER('2-1-1'!C66), '2-1-1'!C66, IF(ISNUMBER('2-1-1'!D66), '2-1-1'!D66, IF(ISNUMBER('2-1-1'!E66), '2-1-1'!E66, IF(ISNUMBER('2-1-1'!F66), '2-1-1'!F66, IF(ISNUMBER('2-1-1'!G66), '2-1-1'!G66, IF(ISNUMBER('2-1-1'!H66), '2-1-1'!H66, "XXX")))))))</f>
        <v>0.5357142857142857</v>
      </c>
      <c r="I66" s="130">
        <f>'2-1-2'!B65</f>
        <v>0.17466000000000001</v>
      </c>
      <c r="J66" s="130">
        <f>IF(ISNUMBER('2-2-1'!W66), '2-2-1'!W66, IF(ISNUMBER('2-2-1'!X66), '2-2-1'!X66, IF(ISNUMBER('2-2-1'!Y66), '2-2-1'!Y66, IF(ISNUMBER('2-2-1'!Z66), '2-2-1'!Z66, IF(ISNUMBER('2-2-1'!AA66), '2-2-1'!AA66, IF(ISNUMBER('2-2-1'!AB66), '2-2-1'!AB66, IF(ISNUMBER('2-2-1'!AC66), '2-2-1'!AC66, "XXX")))))))</f>
        <v>3.2278599999999997</v>
      </c>
      <c r="K66" s="130">
        <f>IF(ISNUMBER('2-2-2'!B66), '2-2-2'!B66, IF(ISNUMBER('2-2-2'!C66), '2-2-2'!C66, IF(ISNUMBER('2-2-2'!D66), '2-2-2'!D66, IF(ISNUMBER('2-2-2'!E66), '2-2-2'!E66, IF(ISNUMBER('2-2-2'!F66), '2-2-2'!F66, IF(ISNUMBER('2-2-2'!G66), '2-2-2'!G66, IF(ISNUMBER('2-2-2'!H66), '2-2-2'!H66, "XXX")))))))</f>
        <v>0.54285714285714282</v>
      </c>
      <c r="L66" s="130">
        <f>IF(ISNUMBER('2-3-1'!J66), '2-3-1'!J66, IF(ISNUMBER('2-3-1'!K66), '2-3-1'!K66, IF(ISNUMBER('2-3-1'!L66), '2-3-1'!L66, IF(ISNUMBER('2-3-1'!M66), '2-3-1'!M66, IF(ISNUMBER('2-3-1'!N66), '2-3-1'!N66, IF(ISNUMBER('2-3-1'!O66), '2-3-1'!O66, IF(ISNUMBER('2-3-1'!P66), '2-3-1'!P66, "XXX")))))))</f>
        <v>2.01693583</v>
      </c>
      <c r="M66" s="130">
        <f>'2-3-2'!J66</f>
        <v>53.214859009999998</v>
      </c>
      <c r="N66" s="130">
        <f>IF(ISNUMBER('2-4-1'!N66),'2-4-1'!N66,IF(ISNUMBER('2-4-1'!S66),'2-4-1'!S66,'2010'!N66))</f>
        <v>9.2510136498517213</v>
      </c>
      <c r="O66" s="130" t="str">
        <f>IF(ISNUMBER('2-4-2'!C66), '2-4-2'!C66, IF(ISNUMBER('2-4-2'!D66), '2-4-2'!D66, "XXX"))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"XXX")</f>
        <v>55.823860000000003</v>
      </c>
      <c r="S66" s="130">
        <f>IF(ISNUMBER('2-6-2'!B66), '2-6-2'!B66, IF(ISNUMBER('2-6-2'!C66), '2-6-2'!C66, IF(ISNUMBER('2-6-2'!D66), '2-6-2'!D66, IF(ISNUMBER('2-6-2'!E66), '2-6-2'!E66, "XXX"))))</f>
        <v>0.25</v>
      </c>
      <c r="T66" s="130">
        <f>IF(ISNUMBER('2-7-1'!B66), '2-7-1'!B66, IF(ISNUMBER('2-7-1'!C66), '2-7-1'!C66, IF(ISNUMBER('2-7-1'!D66), '2-7-1'!D66, IF(ISNUMBER('2-7-1'!E66), '2-7-1'!E66, IF(ISNUMBER('2-7-1'!F66), '2-7-1'!F66, IF(ISNUMBER('2-7-1'!G66), '2-7-1'!G66, IF(ISNUMBER('2-7-1'!H66), '2-7-1'!H66, "XXX")))))))</f>
        <v>0.53285714285714281</v>
      </c>
      <c r="U66" s="130">
        <f>IF(ISNUMBER('2-7-2'!B66), '2-7-2'!B66, IF(ISNUMBER('2-7-2'!C66), '2-7-2'!C66, IF(ISNUMBER('2-7-2'!D66), '2-7-2'!D66, IF(ISNUMBER('2-7-2'!E66), '2-7-2'!E66, IF(ISNUMBER('2-7-2'!F66), '2-7-2'!F66, IF(ISNUMBER('2-7-2'!G66), '2-7-2'!G66, IF(ISNUMBER('2-7-2'!H66), '2-7-2'!H66, "XXX")))))))</f>
        <v>0.52500000000000002</v>
      </c>
      <c r="V66" s="130">
        <f>IF(ISNUMBER('2-8-1'!B66), '2-8-1'!B66, IF(ISNUMBER('2-8-1'!C66), '2-8-1'!C66, IF(ISNUMBER('2-8-1'!D66), '2-8-1'!D66, IF(ISNUMBER('2-8-1'!E66), '2-8-1'!E66, IF(ISNUMBER('2-8-1'!F66), '2-8-1'!F66, IF(ISNUMBER('2-8-1'!G66), '2-8-1'!G66, IF(ISNUMBER('2-8-1'!H66), '2-8-1'!H66, "XXX")))))))</f>
        <v>0.59285714285714286</v>
      </c>
      <c r="W66" s="130">
        <f>IF(ISNUMBER('2-8-2'!B66), '2-8-2'!B66, IF(ISNUMBER('2-8-2'!C66), '2-8-2'!C66, IF(ISNUMBER('2-8-2'!D66), '2-8-2'!D66, IF(ISNUMBER('2-8-2'!E66), '2-8-2'!E66, IF(ISNUMBER('2-8-2'!F66), '2-8-2'!F66, IF(ISNUMBER('2-8-2'!G66), '2-8-2'!G66, IF(ISNUMBER('2-8-2'!H66), '2-8-2'!H66, "XXX")))))))</f>
        <v>0.45142857142857146</v>
      </c>
      <c r="X66" s="130">
        <f>'3-1'!C65</f>
        <v>0.184</v>
      </c>
      <c r="Y66" s="130">
        <f>'3-2'!K65</f>
        <v>-1.431610107</v>
      </c>
    </row>
    <row r="67" spans="1:25" ht="12.75" x14ac:dyDescent="0.2">
      <c r="A67" s="118" t="s">
        <v>76</v>
      </c>
      <c r="B67" s="142" t="s">
        <v>76</v>
      </c>
      <c r="C67" s="130">
        <f>IF(ISNUMBER('1-1'!B67),'1-1'!B67, "XXX")</f>
        <v>10</v>
      </c>
      <c r="D67" s="130">
        <f>IF(UCDP!S67, UCDP!S67, "0.0")</f>
        <v>0.84979420142455953</v>
      </c>
      <c r="E67" s="130" t="str">
        <f>IF(ISNUMBER('1-3'!C67), '1-3'!C67, IF(ISNUMBER('1-3'!D67), '1-3'!D67, IF(ISNUMBER('1-3'!E67), '1-3'!E67, IF(ISNUMBER('1-3'!F67), '1-3'!F67, IF(ISNUMBER('1-3'!G67), '1-3'!G67, IF(ISNUMBER('1-3'!H67), '1-3'!H67, IF(ISNUMBER('1-3'!I67), '1-3'!I67, "XXX")))))))</f>
        <v>XXX</v>
      </c>
      <c r="F67" s="130">
        <f>IF(ISNUMBER('1-4'!AI67),'1-4'!AI67, IF(ISNUMBER('1-4'!AJ67),'1-4'!AJ67, IF(ISNUMBER('1-4'!AK67),'1-4'!AK67, IF(ISNUMBER('1-4'!AL67),'1-4'!AL67, IF(ISNUMBER('1-4'!AM67),'1-4'!AM67, IF(ISNUMBER('1-4'!AN67),'1-4'!AN67, IF(ISNUMBER('1-4'!AO67), '1-4'!AO67, "XXX")))))))</f>
        <v>5</v>
      </c>
      <c r="G67" s="130">
        <f>IF(ISNUMBER('1-5'!B66),'1-5'!B66, "XXX")</f>
        <v>9.6999999999999993</v>
      </c>
      <c r="H67" s="130" t="str">
        <f>IF(ISNUMBER('2-1-1'!B67), '2-1-1'!B67, IF(ISNUMBER('2-1-1'!C67), '2-1-1'!C67, IF(ISNUMBER('2-1-1'!D67), '2-1-1'!D67, IF(ISNUMBER('2-1-1'!E67), '2-1-1'!E67, IF(ISNUMBER('2-1-1'!F67), '2-1-1'!F67, IF(ISNUMBER('2-1-1'!G67), '2-1-1'!G67, IF(ISNUMBER('2-1-1'!H67), '2-1-1'!H67, "XXX")))))))</f>
        <v>XXX</v>
      </c>
      <c r="I67" s="130">
        <f>'2-1-2'!B66</f>
        <v>1.274E-2</v>
      </c>
      <c r="J67" s="130" t="str">
        <f>IF(ISNUMBER('2-2-1'!W67), '2-2-1'!W67, IF(ISNUMBER('2-2-1'!X67), '2-2-1'!X67, IF(ISNUMBER('2-2-1'!Y67), '2-2-1'!Y67, IF(ISNUMBER('2-2-1'!Z67), '2-2-1'!Z67, IF(ISNUMBER('2-2-1'!AA67), '2-2-1'!AA67, IF(ISNUMBER('2-2-1'!AB67), '2-2-1'!AB67, IF(ISNUMBER('2-2-1'!AC67), '2-2-1'!AC67, "XXX")))))))</f>
        <v>XXX</v>
      </c>
      <c r="K67" s="130" t="str">
        <f>IF(ISNUMBER('2-2-2'!B67), '2-2-2'!B67, IF(ISNUMBER('2-2-2'!C67), '2-2-2'!C67, IF(ISNUMBER('2-2-2'!D67), '2-2-2'!D67, IF(ISNUMBER('2-2-2'!E67), '2-2-2'!E67, IF(ISNUMBER('2-2-2'!F67), '2-2-2'!F67, IF(ISNUMBER('2-2-2'!G67), '2-2-2'!G67, IF(ISNUMBER('2-2-2'!H67), '2-2-2'!H67, "XXX")))))))</f>
        <v>XXX</v>
      </c>
      <c r="L67" s="130">
        <f>IF(ISNUMBER('2-3-1'!J67), '2-3-1'!J67, IF(ISNUMBER('2-3-1'!K67), '2-3-1'!K67, IF(ISNUMBER('2-3-1'!L67), '2-3-1'!L67, IF(ISNUMBER('2-3-1'!M67), '2-3-1'!M67, IF(ISNUMBER('2-3-1'!N67), '2-3-1'!N67, IF(ISNUMBER('2-3-1'!O67), '2-3-1'!O67, IF(ISNUMBER('2-3-1'!P67), '2-3-1'!P67, "XXX")))))))</f>
        <v>2.0376632200000002</v>
      </c>
      <c r="M67" s="130">
        <f>'2-3-2'!J67</f>
        <v>30.579614639999999</v>
      </c>
      <c r="N67" s="130">
        <f>IF(ISNUMBER('2-4-1'!N67),'2-4-1'!N67,IF(ISNUMBER('2-4-1'!S67),'2-4-1'!S67,'2010'!N67))</f>
        <v>7.6</v>
      </c>
      <c r="O67" s="130" t="str">
        <f>IF(ISNUMBER('2-4-2'!C67), '2-4-2'!C67, IF(ISNUMBER('2-4-2'!D67), '2-4-2'!D67, "XXX"))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"XXX")</f>
        <v>73.134550000000004</v>
      </c>
      <c r="S67" s="130">
        <f>IF(ISNUMBER('2-6-2'!B67), '2-6-2'!B67, IF(ISNUMBER('2-6-2'!C67), '2-6-2'!C67, IF(ISNUMBER('2-6-2'!D67), '2-6-2'!D67, IF(ISNUMBER('2-6-2'!E67), '2-6-2'!E67, "XXX"))))</f>
        <v>0.54</v>
      </c>
      <c r="T67" s="130" t="str">
        <f>IF(ISNUMBER('2-7-1'!B67), '2-7-1'!B67, IF(ISNUMBER('2-7-1'!C67), '2-7-1'!C67, IF(ISNUMBER('2-7-1'!D67), '2-7-1'!D67, IF(ISNUMBER('2-7-1'!E67), '2-7-1'!E67, IF(ISNUMBER('2-7-1'!F67), '2-7-1'!F67, IF(ISNUMBER('2-7-1'!G67), '2-7-1'!G67, IF(ISNUMBER('2-7-1'!H67), '2-7-1'!H67, "XXX")))))))</f>
        <v>XXX</v>
      </c>
      <c r="U67" s="130" t="str">
        <f>IF(ISNUMBER('2-7-2'!B67), '2-7-2'!B67, IF(ISNUMBER('2-7-2'!C67), '2-7-2'!C67, IF(ISNUMBER('2-7-2'!D67), '2-7-2'!D67, IF(ISNUMBER('2-7-2'!E67), '2-7-2'!E67, IF(ISNUMBER('2-7-2'!F67), '2-7-2'!F67, IF(ISNUMBER('2-7-2'!G67), '2-7-2'!G67, IF(ISNUMBER('2-7-2'!H67), '2-7-2'!H67, "XXX")))))))</f>
        <v>XXX</v>
      </c>
      <c r="V67" s="130" t="str">
        <f>IF(ISNUMBER('2-8-1'!B67), '2-8-1'!B67, IF(ISNUMBER('2-8-1'!C67), '2-8-1'!C67, IF(ISNUMBER('2-8-1'!D67), '2-8-1'!D67, IF(ISNUMBER('2-8-1'!E67), '2-8-1'!E67, IF(ISNUMBER('2-8-1'!F67), '2-8-1'!F67, IF(ISNUMBER('2-8-1'!G67), '2-8-1'!G67, IF(ISNUMBER('2-8-1'!H67), '2-8-1'!H67, "XXX")))))))</f>
        <v>XXX</v>
      </c>
      <c r="W67" s="130" t="str">
        <f>IF(ISNUMBER('2-8-2'!B67), '2-8-2'!B67, IF(ISNUMBER('2-8-2'!C67), '2-8-2'!C67, IF(ISNUMBER('2-8-2'!D67), '2-8-2'!D67, IF(ISNUMBER('2-8-2'!E67), '2-8-2'!E67, IF(ISNUMBER('2-8-2'!F67), '2-8-2'!F67, IF(ISNUMBER('2-8-2'!G67), '2-8-2'!G67, IF(ISNUMBER('2-8-2'!H67), '2-8-2'!H67, "XXX")))))))</f>
        <v>XXX</v>
      </c>
      <c r="X67" s="130">
        <f>'3-1'!C66</f>
        <v>0.44400000000000001</v>
      </c>
      <c r="Y67" s="130">
        <f>'3-2'!K66</f>
        <v>-1.0178354979999999</v>
      </c>
    </row>
    <row r="68" spans="1:25" ht="12.75" x14ac:dyDescent="0.2">
      <c r="A68" s="118" t="s">
        <v>77</v>
      </c>
      <c r="B68" s="142" t="s">
        <v>77</v>
      </c>
      <c r="C68" s="130">
        <f>IF(ISNUMBER('1-1'!B68),'1-1'!B68, "XXX")</f>
        <v>1.5</v>
      </c>
      <c r="D68" s="130" t="str">
        <f>IF(UCDP!S68, UCDP!S68, "0.0")</f>
        <v>0.0</v>
      </c>
      <c r="E68" s="130">
        <f>IF(ISNUMBER('1-3'!C68), '1-3'!C68, IF(ISNUMBER('1-3'!D68), '1-3'!D68, IF(ISNUMBER('1-3'!E68), '1-3'!E68, IF(ISNUMBER('1-3'!F68), '1-3'!F68, IF(ISNUMBER('1-3'!G68), '1-3'!G68, IF(ISNUMBER('1-3'!H68), '1-3'!H68, IF(ISNUMBER('1-3'!I68), '1-3'!I68, "XXX")))))))</f>
        <v>94.166666666666686</v>
      </c>
      <c r="F68" s="130">
        <f>IF(ISNUMBER('1-4'!AI68),'1-4'!AI68, IF(ISNUMBER('1-4'!AJ68),'1-4'!AJ68, IF(ISNUMBER('1-4'!AK68),'1-4'!AK68, IF(ISNUMBER('1-4'!AL68),'1-4'!AL68, IF(ISNUMBER('1-4'!AM68),'1-4'!AM68, IF(ISNUMBER('1-4'!AN68),'1-4'!AN68, IF(ISNUMBER('1-4'!AO68), '1-4'!AO68, "XXX")))))))</f>
        <v>1</v>
      </c>
      <c r="G68" s="130">
        <f>IF(ISNUMBER('1-5'!B67),'1-5'!B67, "XXX")</f>
        <v>1.5</v>
      </c>
      <c r="H68" s="130">
        <f>IF(ISNUMBER('2-1-1'!B68), '2-1-1'!B68, IF(ISNUMBER('2-1-1'!C68), '2-1-1'!C68, IF(ISNUMBER('2-1-1'!D68), '2-1-1'!D68, IF(ISNUMBER('2-1-1'!E68), '2-1-1'!E68, IF(ISNUMBER('2-1-1'!F68), '2-1-1'!F68, IF(ISNUMBER('2-1-1'!G68), '2-1-1'!G68, IF(ISNUMBER('2-1-1'!H68), '2-1-1'!H68, "XXX")))))))</f>
        <v>0.57571428571428573</v>
      </c>
      <c r="I68" s="130">
        <f>'2-1-2'!B67</f>
        <v>0.52170000000000005</v>
      </c>
      <c r="J68" s="130">
        <f>IF(ISNUMBER('2-2-1'!W68), '2-2-1'!W68, IF(ISNUMBER('2-2-1'!X68), '2-2-1'!X68, IF(ISNUMBER('2-2-1'!Y68), '2-2-1'!Y68, IF(ISNUMBER('2-2-1'!Z68), '2-2-1'!Z68, IF(ISNUMBER('2-2-1'!AA68), '2-2-1'!AA68, IF(ISNUMBER('2-2-1'!AB68), '2-2-1'!AB68, IF(ISNUMBER('2-2-1'!AC68), '2-2-1'!AC68, "XXX")))))))</f>
        <v>3.121</v>
      </c>
      <c r="K68" s="130">
        <f>IF(ISNUMBER('2-2-2'!B68), '2-2-2'!B68, IF(ISNUMBER('2-2-2'!C68), '2-2-2'!C68, IF(ISNUMBER('2-2-2'!D68), '2-2-2'!D68, IF(ISNUMBER('2-2-2'!E68), '2-2-2'!E68, IF(ISNUMBER('2-2-2'!F68), '2-2-2'!F68, IF(ISNUMBER('2-2-2'!G68), '2-2-2'!G68, IF(ISNUMBER('2-2-2'!H68), '2-2-2'!H68, "XXX")))))))</f>
        <v>0.8214285714285714</v>
      </c>
      <c r="L68" s="130">
        <f>IF(ISNUMBER('2-3-1'!J68), '2-3-1'!J68, IF(ISNUMBER('2-3-1'!K68), '2-3-1'!K68, IF(ISNUMBER('2-3-1'!L68), '2-3-1'!L68, IF(ISNUMBER('2-3-1'!M68), '2-3-1'!M68, IF(ISNUMBER('2-3-1'!N68), '2-3-1'!N68, IF(ISNUMBER('2-3-1'!O68), '2-3-1'!O68, IF(ISNUMBER('2-3-1'!P68), '2-3-1'!P68, "XXX")))))))</f>
        <v>6.1844477700000002</v>
      </c>
      <c r="M68" s="130">
        <f>'2-3-2'!J68</f>
        <v>11.57123661</v>
      </c>
      <c r="N68" s="130">
        <f>IF(ISNUMBER('2-4-1'!N68),'2-4-1'!N68,IF(ISNUMBER('2-4-1'!S68),'2-4-1'!S68,'2010'!N68))</f>
        <v>14.879</v>
      </c>
      <c r="O68" s="130">
        <f>IF(ISNUMBER('2-4-2'!C68), '2-4-2'!C68, IF(ISNUMBER('2-4-2'!D68), '2-4-2'!D68, "XXX"))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"XXX")</f>
        <v>82.980860000000007</v>
      </c>
      <c r="S68" s="130">
        <f>IF(ISNUMBER('2-6-2'!B68), '2-6-2'!B68, IF(ISNUMBER('2-6-2'!C68), '2-6-2'!C68, IF(ISNUMBER('2-6-2'!D68), '2-6-2'!D68, IF(ISNUMBER('2-6-2'!E68), '2-6-2'!E68, "XXX"))))</f>
        <v>0</v>
      </c>
      <c r="T68" s="130">
        <f>IF(ISNUMBER('2-7-1'!B68), '2-7-1'!B68, IF(ISNUMBER('2-7-1'!C68), '2-7-1'!C68, IF(ISNUMBER('2-7-1'!D68), '2-7-1'!D68, IF(ISNUMBER('2-7-1'!E68), '2-7-1'!E68, IF(ISNUMBER('2-7-1'!F68), '2-7-1'!F68, IF(ISNUMBER('2-7-1'!G68), '2-7-1'!G68, IF(ISNUMBER('2-7-1'!H68), '2-7-1'!H68, "XXX")))))))</f>
        <v>0.86428571428571421</v>
      </c>
      <c r="U68" s="130">
        <f>IF(ISNUMBER('2-7-2'!B68), '2-7-2'!B68, IF(ISNUMBER('2-7-2'!C68), '2-7-2'!C68, IF(ISNUMBER('2-7-2'!D68), '2-7-2'!D68, IF(ISNUMBER('2-7-2'!E68), '2-7-2'!E68, IF(ISNUMBER('2-7-2'!F68), '2-7-2'!F68, IF(ISNUMBER('2-7-2'!G68), '2-7-2'!G68, IF(ISNUMBER('2-7-2'!H68), '2-7-2'!H68, "XXX")))))))</f>
        <v>0.67499999999999993</v>
      </c>
      <c r="V68" s="130">
        <f>IF(ISNUMBER('2-8-1'!B68), '2-8-1'!B68, IF(ISNUMBER('2-8-1'!C68), '2-8-1'!C68, IF(ISNUMBER('2-8-1'!D68), '2-8-1'!D68, IF(ISNUMBER('2-8-1'!E68), '2-8-1'!E68, IF(ISNUMBER('2-8-1'!F68), '2-8-1'!F68, IF(ISNUMBER('2-8-1'!G68), '2-8-1'!G68, IF(ISNUMBER('2-8-1'!H68), '2-8-1'!H68, "XXX")))))))</f>
        <v>0.77428571428571424</v>
      </c>
      <c r="W68" s="130">
        <f>IF(ISNUMBER('2-8-2'!B68), '2-8-2'!B68, IF(ISNUMBER('2-8-2'!C68), '2-8-2'!C68, IF(ISNUMBER('2-8-2'!D68), '2-8-2'!D68, IF(ISNUMBER('2-8-2'!E68), '2-8-2'!E68, IF(ISNUMBER('2-8-2'!F68), '2-8-2'!F68, IF(ISNUMBER('2-8-2'!G68), '2-8-2'!G68, IF(ISNUMBER('2-8-2'!H68), '2-8-2'!H68, "XXX")))))))</f>
        <v>0.62428571428571433</v>
      </c>
      <c r="X68" s="130">
        <f>'3-1'!C67</f>
        <v>0.88700000000000001</v>
      </c>
      <c r="Y68" s="130">
        <f>'3-2'!K67</f>
        <v>1.4199233060000001</v>
      </c>
    </row>
    <row r="69" spans="1:25" ht="12.75" x14ac:dyDescent="0.2">
      <c r="A69" s="118" t="s">
        <v>176</v>
      </c>
      <c r="B69" s="144" t="s">
        <v>176</v>
      </c>
      <c r="C69" s="130">
        <f>IF(ISNUMBER('1-1'!B69),'1-1'!B69, "XXX")</f>
        <v>7.4</v>
      </c>
      <c r="D69" s="130">
        <f>IF(UCDP!S69, UCDP!S69, "0.0")</f>
        <v>0.76784192599997025</v>
      </c>
      <c r="E69" s="130">
        <f>IF(ISNUMBER('1-3'!C69), '1-3'!C69, IF(ISNUMBER('1-3'!D69), '1-3'!D69, IF(ISNUMBER('1-3'!E69), '1-3'!E69, IF(ISNUMBER('1-3'!F69), '1-3'!F69, IF(ISNUMBER('1-3'!G69), '1-3'!G69, IF(ISNUMBER('1-3'!H69), '1-3'!H69, IF(ISNUMBER('1-3'!I69), '1-3'!I69, "XXX")))))))</f>
        <v>80.333333333333343</v>
      </c>
      <c r="F69" s="130">
        <f>IF(ISNUMBER('1-4'!AI69),'1-4'!AI69, IF(ISNUMBER('1-4'!AJ69),'1-4'!AJ69, IF(ISNUMBER('1-4'!AK69),'1-4'!AK69, IF(ISNUMBER('1-4'!AL69),'1-4'!AL69, IF(ISNUMBER('1-4'!AM69),'1-4'!AM69, IF(ISNUMBER('1-4'!AN69),'1-4'!AN69, IF(ISNUMBER('1-4'!AO69), '1-4'!AO69, "XXX")))))))</f>
        <v>4</v>
      </c>
      <c r="G69" s="130">
        <f>IF(ISNUMBER('1-5'!B68),'1-5'!B68, "XXX")</f>
        <v>7.4</v>
      </c>
      <c r="H69" s="130">
        <f>IF(ISNUMBER('2-1-1'!B69), '2-1-1'!B69, IF(ISNUMBER('2-1-1'!C69), '2-1-1'!C69, IF(ISNUMBER('2-1-1'!D69), '2-1-1'!D69, IF(ISNUMBER('2-1-1'!E69), '2-1-1'!E69, IF(ISNUMBER('2-1-1'!F69), '2-1-1'!F69, IF(ISNUMBER('2-1-1'!G69), '2-1-1'!G69, IF(ISNUMBER('2-1-1'!H69), '2-1-1'!H69, "XXX")))))))</f>
        <v>0.68714285714285706</v>
      </c>
      <c r="I69" s="130">
        <f>'2-1-2'!B68</f>
        <v>0.60853999999999997</v>
      </c>
      <c r="J69" s="130">
        <f>IF(ISNUMBER('2-2-1'!W69), '2-2-1'!W69, IF(ISNUMBER('2-2-1'!X69), '2-2-1'!X69, IF(ISNUMBER('2-2-1'!Y69), '2-2-1'!Y69, IF(ISNUMBER('2-2-1'!Z69), '2-2-1'!Z69, IF(ISNUMBER('2-2-1'!AA69), '2-2-1'!AA69, IF(ISNUMBER('2-2-1'!AB69), '2-2-1'!AB69, IF(ISNUMBER('2-2-1'!AC69), '2-2-1'!AC69, "XXX")))))))</f>
        <v>3.8100399999999999</v>
      </c>
      <c r="K69" s="130">
        <f>IF(ISNUMBER('2-2-2'!B69), '2-2-2'!B69, IF(ISNUMBER('2-2-2'!C69), '2-2-2'!C69, IF(ISNUMBER('2-2-2'!D69), '2-2-2'!D69, IF(ISNUMBER('2-2-2'!E69), '2-2-2'!E69, IF(ISNUMBER('2-2-2'!F69), '2-2-2'!F69, IF(ISNUMBER('2-2-2'!G69), '2-2-2'!G69, IF(ISNUMBER('2-2-2'!H69), '2-2-2'!H69, "XXX")))))))</f>
        <v>0.68714285714285706</v>
      </c>
      <c r="L69" s="130">
        <f>IF(ISNUMBER('2-3-1'!J69), '2-3-1'!J69, IF(ISNUMBER('2-3-1'!K69), '2-3-1'!K69, IF(ISNUMBER('2-3-1'!L69), '2-3-1'!L69, IF(ISNUMBER('2-3-1'!M69), '2-3-1'!M69, IF(ISNUMBER('2-3-1'!N69), '2-3-1'!N69, IF(ISNUMBER('2-3-1'!O69), '2-3-1'!O69, IF(ISNUMBER('2-3-1'!P69), '2-3-1'!P69, "XXX")))))))</f>
        <v>4.1699032799999998</v>
      </c>
      <c r="M69" s="130">
        <f>'2-3-2'!J69</f>
        <v>26.663244250000002</v>
      </c>
      <c r="N69" s="130">
        <f>IF(ISNUMBER('2-4-1'!N69),'2-4-1'!N69,IF(ISNUMBER('2-4-1'!S69),'2-4-1'!S69,'2010'!N69))</f>
        <v>16.3</v>
      </c>
      <c r="O69" s="130">
        <f>IF(ISNUMBER('2-4-2'!C69), '2-4-2'!C69, IF(ISNUMBER('2-4-2'!D69), '2-4-2'!D69, "XXX"))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"XXX")</f>
        <v>88.366399999999999</v>
      </c>
      <c r="S69" s="130">
        <f>IF(ISNUMBER('2-6-2'!B69), '2-6-2'!B69, IF(ISNUMBER('2-6-2'!C69), '2-6-2'!C69, IF(ISNUMBER('2-6-2'!D69), '2-6-2'!D69, IF(ISNUMBER('2-6-2'!E69), '2-6-2'!E69, "XXX"))))</f>
        <v>0</v>
      </c>
      <c r="T69" s="130">
        <f>IF(ISNUMBER('2-7-1'!B69), '2-7-1'!B69, IF(ISNUMBER('2-7-1'!C69), '2-7-1'!C69, IF(ISNUMBER('2-7-1'!D69), '2-7-1'!D69, IF(ISNUMBER('2-7-1'!E69), '2-7-1'!E69, IF(ISNUMBER('2-7-1'!F69), '2-7-1'!F69, IF(ISNUMBER('2-7-1'!G69), '2-7-1'!G69, IF(ISNUMBER('2-7-1'!H69), '2-7-1'!H69, "XXX")))))))</f>
        <v>0.78</v>
      </c>
      <c r="U69" s="130">
        <f>IF(ISNUMBER('2-7-2'!B69), '2-7-2'!B69, IF(ISNUMBER('2-7-2'!C69), '2-7-2'!C69, IF(ISNUMBER('2-7-2'!D69), '2-7-2'!D69, IF(ISNUMBER('2-7-2'!E69), '2-7-2'!E69, IF(ISNUMBER('2-7-2'!F69), '2-7-2'!F69, IF(ISNUMBER('2-7-2'!G69), '2-7-2'!G69, IF(ISNUMBER('2-7-2'!H69), '2-7-2'!H69, "XXX")))))))</f>
        <v>0.63571428571428579</v>
      </c>
      <c r="V69" s="130">
        <f>IF(ISNUMBER('2-8-1'!B69), '2-8-1'!B69, IF(ISNUMBER('2-8-1'!C69), '2-8-1'!C69, IF(ISNUMBER('2-8-1'!D69), '2-8-1'!D69, IF(ISNUMBER('2-8-1'!E69), '2-8-1'!E69, IF(ISNUMBER('2-8-1'!F69), '2-8-1'!F69, IF(ISNUMBER('2-8-1'!G69), '2-8-1'!G69, IF(ISNUMBER('2-8-1'!H69), '2-8-1'!H69, "XXX")))))))</f>
        <v>0.70857142857142852</v>
      </c>
      <c r="W69" s="130">
        <f>IF(ISNUMBER('2-8-2'!B69), '2-8-2'!B69, IF(ISNUMBER('2-8-2'!C69), '2-8-2'!C69, IF(ISNUMBER('2-8-2'!D69), '2-8-2'!D69, IF(ISNUMBER('2-8-2'!E69), '2-8-2'!E69, IF(ISNUMBER('2-8-2'!F69), '2-8-2'!F69, IF(ISNUMBER('2-8-2'!G69), '2-8-2'!G69, IF(ISNUMBER('2-8-2'!H69), '2-8-2'!H69, "XXX")))))))</f>
        <v>0.62571428571428567</v>
      </c>
      <c r="X69" s="130">
        <f>'3-1'!C68</f>
        <v>0.76</v>
      </c>
      <c r="Y69" s="130">
        <f>'3-2'!K68</f>
        <v>0.78558778799999995</v>
      </c>
    </row>
    <row r="70" spans="1:25" ht="12.75" x14ac:dyDescent="0.2">
      <c r="A70" s="118" t="s">
        <v>79</v>
      </c>
      <c r="B70" s="142" t="s">
        <v>79</v>
      </c>
      <c r="C70" s="130">
        <f>IF(ISNUMBER('1-1'!B70),'1-1'!B70, "XXX")</f>
        <v>2</v>
      </c>
      <c r="D70" s="130" t="str">
        <f>IF(UCDP!S70, UCDP!S70, "0.0")</f>
        <v>0.0</v>
      </c>
      <c r="E70" s="130">
        <f>IF(ISNUMBER('1-3'!C70), '1-3'!C70, IF(ISNUMBER('1-3'!D70), '1-3'!D70, IF(ISNUMBER('1-3'!E70), '1-3'!E70, IF(ISNUMBER('1-3'!F70), '1-3'!F70, IF(ISNUMBER('1-3'!G70), '1-3'!G70, IF(ISNUMBER('1-3'!H70), '1-3'!H70, IF(ISNUMBER('1-3'!I70), '1-3'!I70, "XXX")))))))</f>
        <v>75.166666666666671</v>
      </c>
      <c r="F70" s="130">
        <f>IF(ISNUMBER('1-4'!AI70),'1-4'!AI70, IF(ISNUMBER('1-4'!AJ70),'1-4'!AJ70, IF(ISNUMBER('1-4'!AK70),'1-4'!AK70, IF(ISNUMBER('1-4'!AL70),'1-4'!AL70, IF(ISNUMBER('1-4'!AM70),'1-4'!AM70, IF(ISNUMBER('1-4'!AN70),'1-4'!AN70, IF(ISNUMBER('1-4'!AO70), '1-4'!AO70, "XXX")))))))</f>
        <v>2</v>
      </c>
      <c r="G70" s="130">
        <f>IF(ISNUMBER('1-5'!B69),'1-5'!B69, "XXX")</f>
        <v>1.8</v>
      </c>
      <c r="H70" s="130">
        <f>IF(ISNUMBER('2-1-1'!B70), '2-1-1'!B70, IF(ISNUMBER('2-1-1'!C70), '2-1-1'!C70, IF(ISNUMBER('2-1-1'!D70), '2-1-1'!D70, IF(ISNUMBER('2-1-1'!E70), '2-1-1'!E70, IF(ISNUMBER('2-1-1'!F70), '2-1-1'!F70, IF(ISNUMBER('2-1-1'!G70), '2-1-1'!G70, IF(ISNUMBER('2-1-1'!H70), '2-1-1'!H70, "XXX")))))))</f>
        <v>0.55857142857142861</v>
      </c>
      <c r="I70" s="130">
        <f>'2-1-2'!B69</f>
        <v>0.53891</v>
      </c>
      <c r="J70" s="130">
        <f>IF(ISNUMBER('2-2-1'!W70), '2-2-1'!W70, IF(ISNUMBER('2-2-1'!X70), '2-2-1'!X70, IF(ISNUMBER('2-2-1'!Y70), '2-2-1'!Y70, IF(ISNUMBER('2-2-1'!Z70), '2-2-1'!Z70, IF(ISNUMBER('2-2-1'!AA70), '2-2-1'!AA70, IF(ISNUMBER('2-2-1'!AB70), '2-2-1'!AB70, IF(ISNUMBER('2-2-1'!AC70), '2-2-1'!AC70, "XXX")))))))</f>
        <v>3.2262300000000002</v>
      </c>
      <c r="K70" s="130">
        <f>IF(ISNUMBER('2-2-2'!B70), '2-2-2'!B70, IF(ISNUMBER('2-2-2'!C70), '2-2-2'!C70, IF(ISNUMBER('2-2-2'!D70), '2-2-2'!D70, IF(ISNUMBER('2-2-2'!E70), '2-2-2'!E70, IF(ISNUMBER('2-2-2'!F70), '2-2-2'!F70, IF(ISNUMBER('2-2-2'!G70), '2-2-2'!G70, IF(ISNUMBER('2-2-2'!H70), '2-2-2'!H70, "XXX")))))))</f>
        <v>0.62285714285714289</v>
      </c>
      <c r="L70" s="130">
        <f>IF(ISNUMBER('2-3-1'!J70), '2-3-1'!J70, IF(ISNUMBER('2-3-1'!K70), '2-3-1'!K70, IF(ISNUMBER('2-3-1'!L70), '2-3-1'!L70, IF(ISNUMBER('2-3-1'!M70), '2-3-1'!M70, IF(ISNUMBER('2-3-1'!N70), '2-3-1'!N70, IF(ISNUMBER('2-3-1'!O70), '2-3-1'!O70, IF(ISNUMBER('2-3-1'!P70), '2-3-1'!P70, "XXX")))))))</f>
        <v>6.3045263299999998</v>
      </c>
      <c r="M70" s="130">
        <f>'2-3-2'!J70</f>
        <v>21.51615524</v>
      </c>
      <c r="N70" s="130">
        <f>IF(ISNUMBER('2-4-1'!N70),'2-4-1'!N70,IF(ISNUMBER('2-4-1'!S70),'2-4-1'!S70,'2010'!N70))</f>
        <v>24.094999999999999</v>
      </c>
      <c r="O70" s="130">
        <f>IF(ISNUMBER('2-4-2'!C70), '2-4-2'!C70, IF(ISNUMBER('2-4-2'!D70), '2-4-2'!D70, "XXX"))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"XXX")</f>
        <v>75.178439999999995</v>
      </c>
      <c r="S70" s="130">
        <f>IF(ISNUMBER('2-6-2'!B70), '2-6-2'!B70, IF(ISNUMBER('2-6-2'!C70), '2-6-2'!C70, IF(ISNUMBER('2-6-2'!D70), '2-6-2'!D70, IF(ISNUMBER('2-6-2'!E70), '2-6-2'!E70, "XXX"))))</f>
        <v>0</v>
      </c>
      <c r="T70" s="130">
        <f>IF(ISNUMBER('2-7-1'!B70), '2-7-1'!B70, IF(ISNUMBER('2-7-1'!C70), '2-7-1'!C70, IF(ISNUMBER('2-7-1'!D70), '2-7-1'!D70, IF(ISNUMBER('2-7-1'!E70), '2-7-1'!E70, IF(ISNUMBER('2-7-1'!F70), '2-7-1'!F70, IF(ISNUMBER('2-7-1'!G70), '2-7-1'!G70, IF(ISNUMBER('2-7-1'!H70), '2-7-1'!H70, "XXX")))))))</f>
        <v>0.68428571428571427</v>
      </c>
      <c r="U70" s="130">
        <f>IF(ISNUMBER('2-7-2'!B70), '2-7-2'!B70, IF(ISNUMBER('2-7-2'!C70), '2-7-2'!C70, IF(ISNUMBER('2-7-2'!D70), '2-7-2'!D70, IF(ISNUMBER('2-7-2'!E70), '2-7-2'!E70, IF(ISNUMBER('2-7-2'!F70), '2-7-2'!F70, IF(ISNUMBER('2-7-2'!G70), '2-7-2'!G70, IF(ISNUMBER('2-7-2'!H70), '2-7-2'!H70, "XXX")))))))</f>
        <v>0.44071428571428573</v>
      </c>
      <c r="V70" s="130">
        <f>IF(ISNUMBER('2-8-1'!B70), '2-8-1'!B70, IF(ISNUMBER('2-8-1'!C70), '2-8-1'!C70, IF(ISNUMBER('2-8-1'!D70), '2-8-1'!D70, IF(ISNUMBER('2-8-1'!E70), '2-8-1'!E70, IF(ISNUMBER('2-8-1'!F70), '2-8-1'!F70, IF(ISNUMBER('2-8-1'!G70), '2-8-1'!G70, IF(ISNUMBER('2-8-1'!H70), '2-8-1'!H70, "XXX")))))))</f>
        <v>0.58857142857142863</v>
      </c>
      <c r="W70" s="130">
        <f>IF(ISNUMBER('2-8-2'!B70), '2-8-2'!B70, IF(ISNUMBER('2-8-2'!C70), '2-8-2'!C70, IF(ISNUMBER('2-8-2'!D70), '2-8-2'!D70, IF(ISNUMBER('2-8-2'!E70), '2-8-2'!E70, IF(ISNUMBER('2-8-2'!F70), '2-8-2'!F70, IF(ISNUMBER('2-8-2'!G70), '2-8-2'!G70, IF(ISNUMBER('2-8-2'!H70), '2-8-2'!H70, "XXX")))))))</f>
        <v>0.38571428571428573</v>
      </c>
      <c r="X70" s="130">
        <f>'3-1'!C69</f>
        <v>0.86399999999999999</v>
      </c>
      <c r="Y70" s="130">
        <f>'3-2'!K69</f>
        <v>1.1443600650000001</v>
      </c>
    </row>
    <row r="71" spans="1:25" ht="12.75" x14ac:dyDescent="0.2">
      <c r="A71" s="118" t="s">
        <v>80</v>
      </c>
      <c r="B71" s="142" t="s">
        <v>80</v>
      </c>
      <c r="C71" s="130">
        <f>IF(ISNUMBER('1-1'!B71),'1-1'!B71, "XXX")</f>
        <v>6</v>
      </c>
      <c r="D71" s="130" t="str">
        <f>IF(UCDP!S71, UCDP!S71, "0.0")</f>
        <v>0.0</v>
      </c>
      <c r="E71" s="130">
        <f>IF(ISNUMBER('1-3'!C71), '1-3'!C71, IF(ISNUMBER('1-3'!D71), '1-3'!D71, IF(ISNUMBER('1-3'!E71), '1-3'!E71, IF(ISNUMBER('1-3'!F71), '1-3'!F71, IF(ISNUMBER('1-3'!G71), '1-3'!G71, IF(ISNUMBER('1-3'!H71), '1-3'!H71, IF(ISNUMBER('1-3'!I71), '1-3'!I71, "XXX")))))))</f>
        <v>54.166666666666671</v>
      </c>
      <c r="F71" s="130">
        <f>IF(ISNUMBER('1-4'!AI71),'1-4'!AI71, IF(ISNUMBER('1-4'!AJ71),'1-4'!AJ71, IF(ISNUMBER('1-4'!AK71),'1-4'!AK71, IF(ISNUMBER('1-4'!AL71),'1-4'!AL71, IF(ISNUMBER('1-4'!AM71),'1-4'!AM71, IF(ISNUMBER('1-4'!AN71),'1-4'!AN71, IF(ISNUMBER('1-4'!AO71), '1-4'!AO71, "XXX")))))))</f>
        <v>3</v>
      </c>
      <c r="G71" s="130">
        <f>IF(ISNUMBER('1-5'!B70),'1-5'!B70, "XXX")</f>
        <v>5.4</v>
      </c>
      <c r="H71" s="130">
        <f>IF(ISNUMBER('2-1-1'!B71), '2-1-1'!B71, IF(ISNUMBER('2-1-1'!C71), '2-1-1'!C71, IF(ISNUMBER('2-1-1'!D71), '2-1-1'!D71, IF(ISNUMBER('2-1-1'!E71), '2-1-1'!E71, IF(ISNUMBER('2-1-1'!F71), '2-1-1'!F71, IF(ISNUMBER('2-1-1'!G71), '2-1-1'!G71, IF(ISNUMBER('2-1-1'!H71), '2-1-1'!H71, "XXX")))))))</f>
        <v>0.50571428571428567</v>
      </c>
      <c r="I71" s="130">
        <f>'2-1-2'!B70</f>
        <v>0.29450999999999999</v>
      </c>
      <c r="J71" s="140">
        <f>AVERAGE('2-2-1'!V71, '2-2-1'!X71)</f>
        <v>3.6446100000000001</v>
      </c>
      <c r="K71" s="130">
        <f>IF(ISNUMBER('2-2-2'!B71), '2-2-2'!B71, IF(ISNUMBER('2-2-2'!C71), '2-2-2'!C71, IF(ISNUMBER('2-2-2'!D71), '2-2-2'!D71, IF(ISNUMBER('2-2-2'!E71), '2-2-2'!E71, IF(ISNUMBER('2-2-2'!F71), '2-2-2'!F71, IF(ISNUMBER('2-2-2'!G71), '2-2-2'!G71, IF(ISNUMBER('2-2-2'!H71), '2-2-2'!H71, "XXX")))))))</f>
        <v>0.38857142857142862</v>
      </c>
      <c r="L71" s="130">
        <f>IF(ISNUMBER('2-3-1'!J71), '2-3-1'!J71, IF(ISNUMBER('2-3-1'!K71), '2-3-1'!K71, IF(ISNUMBER('2-3-1'!L71), '2-3-1'!L71, IF(ISNUMBER('2-3-1'!M71), '2-3-1'!M71, IF(ISNUMBER('2-3-1'!N71), '2-3-1'!N71, IF(ISNUMBER('2-3-1'!O71), '2-3-1'!O71, IF(ISNUMBER('2-3-1'!P71), '2-3-1'!P71, "XXX")))))))</f>
        <v>2.6642618200000001</v>
      </c>
      <c r="M71" s="130">
        <f>'2-3-2'!J71</f>
        <v>31.155290600000001</v>
      </c>
      <c r="N71" s="130">
        <f>IF(ISNUMBER('2-4-1'!N71),'2-4-1'!N71,IF(ISNUMBER('2-4-1'!S71),'2-4-1'!S71,'2010'!N71))</f>
        <v>4.4400000000000004</v>
      </c>
      <c r="O71" s="130" t="str">
        <f>IF(ISNUMBER('2-4-2'!C71), '2-4-2'!C71, IF(ISNUMBER('2-4-2'!D71), '2-4-2'!D71, "XXX"))</f>
        <v>XXX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"XXX")</f>
        <v>59.55621</v>
      </c>
      <c r="S71" s="130">
        <f>IF(ISNUMBER('2-6-2'!B71), '2-6-2'!B71, IF(ISNUMBER('2-6-2'!C71), '2-6-2'!C71, IF(ISNUMBER('2-6-2'!D71), '2-6-2'!D71, IF(ISNUMBER('2-6-2'!E71), '2-6-2'!E71, "XXX"))))</f>
        <v>0.59</v>
      </c>
      <c r="T71" s="130">
        <f>IF(ISNUMBER('2-7-1'!B71), '2-7-1'!B71, IF(ISNUMBER('2-7-1'!C71), '2-7-1'!C71, IF(ISNUMBER('2-7-1'!D71), '2-7-1'!D71, IF(ISNUMBER('2-7-1'!E71), '2-7-1'!E71, IF(ISNUMBER('2-7-1'!F71), '2-7-1'!F71, IF(ISNUMBER('2-7-1'!G71), '2-7-1'!G71, IF(ISNUMBER('2-7-1'!H71), '2-7-1'!H71, "XXX")))))))</f>
        <v>0.63714285714285712</v>
      </c>
      <c r="U71" s="130">
        <f>IF(ISNUMBER('2-7-2'!B71), '2-7-2'!B71, IF(ISNUMBER('2-7-2'!C71), '2-7-2'!C71, IF(ISNUMBER('2-7-2'!D71), '2-7-2'!D71, IF(ISNUMBER('2-7-2'!E71), '2-7-2'!E71, IF(ISNUMBER('2-7-2'!F71), '2-7-2'!F71, IF(ISNUMBER('2-7-2'!G71), '2-7-2'!G71, IF(ISNUMBER('2-7-2'!H71), '2-7-2'!H71, "XXX")))))))</f>
        <v>0.40857142857142864</v>
      </c>
      <c r="V71" s="130">
        <f>IF(ISNUMBER('2-8-1'!B71), '2-8-1'!B71, IF(ISNUMBER('2-8-1'!C71), '2-8-1'!C71, IF(ISNUMBER('2-8-1'!D71), '2-8-1'!D71, IF(ISNUMBER('2-8-1'!E71), '2-8-1'!E71, IF(ISNUMBER('2-8-1'!F71), '2-8-1'!F71, IF(ISNUMBER('2-8-1'!G71), '2-8-1'!G71, IF(ISNUMBER('2-8-1'!H71), '2-8-1'!H71, "XXX")))))))</f>
        <v>0.62857142857142867</v>
      </c>
      <c r="W71" s="130">
        <f>IF(ISNUMBER('2-8-2'!B71), '2-8-2'!B71, IF(ISNUMBER('2-8-2'!C71), '2-8-2'!C71, IF(ISNUMBER('2-8-2'!D71), '2-8-2'!D71, IF(ISNUMBER('2-8-2'!E71), '2-8-2'!E71, IF(ISNUMBER('2-8-2'!F71), '2-8-2'!F71, IF(ISNUMBER('2-8-2'!G71), '2-8-2'!G71, IF(ISNUMBER('2-8-2'!H71), '2-8-2'!H71, "XXX")))))))</f>
        <v>0.46714285714285714</v>
      </c>
      <c r="X71" s="130">
        <f>'3-1'!C70</f>
        <v>0.77300000000000002</v>
      </c>
      <c r="Y71" s="130">
        <f>'3-2'!K70</f>
        <v>0.68557012100000003</v>
      </c>
    </row>
    <row r="72" spans="1:25" ht="12.75" x14ac:dyDescent="0.2">
      <c r="A72" s="118" t="s">
        <v>81</v>
      </c>
      <c r="B72" s="142" t="s">
        <v>81</v>
      </c>
      <c r="C72" s="130">
        <f>IF(ISNUMBER('1-1'!B72),'1-1'!B72, "XXX")</f>
        <v>3.6</v>
      </c>
      <c r="D72" s="130" t="str">
        <f>IF(UCDP!S72, UCDP!S72, "0.0")</f>
        <v>0.0</v>
      </c>
      <c r="E72" s="130">
        <f>IF(ISNUMBER('1-3'!C72), '1-3'!C72, IF(ISNUMBER('1-3'!D72), '1-3'!D72, IF(ISNUMBER('1-3'!E72), '1-3'!E72, IF(ISNUMBER('1-3'!F72), '1-3'!F72, IF(ISNUMBER('1-3'!G72), '1-3'!G72, IF(ISNUMBER('1-3'!H72), '1-3'!H72, IF(ISNUMBER('1-3'!I72), '1-3'!I72, "XXX")))))))</f>
        <v>87.666666666666671</v>
      </c>
      <c r="F72" s="130">
        <f>IF(ISNUMBER('1-4'!AI72),'1-4'!AI72, IF(ISNUMBER('1-4'!AJ72),'1-4'!AJ72, IF(ISNUMBER('1-4'!AK72),'1-4'!AK72, IF(ISNUMBER('1-4'!AL72),'1-4'!AL72, IF(ISNUMBER('1-4'!AM72),'1-4'!AM72, IF(ISNUMBER('1-4'!AN72),'1-4'!AN72, IF(ISNUMBER('1-4'!AO72), '1-4'!AO72, "XXX")))))))</f>
        <v>1</v>
      </c>
      <c r="G72" s="130">
        <f>IF(ISNUMBER('1-5'!B71),'1-5'!B71, "XXX")</f>
        <v>3.5</v>
      </c>
      <c r="H72" s="130">
        <f>IF(ISNUMBER('2-1-1'!B72), '2-1-1'!B72, IF(ISNUMBER('2-1-1'!C72), '2-1-1'!C72, IF(ISNUMBER('2-1-1'!D72), '2-1-1'!D72, IF(ISNUMBER('2-1-1'!E72), '2-1-1'!E72, IF(ISNUMBER('2-1-1'!F72), '2-1-1'!F72, IF(ISNUMBER('2-1-1'!G72), '2-1-1'!G72, IF(ISNUMBER('2-1-1'!H72), '2-1-1'!H72, "XXX")))))))</f>
        <v>0.85428571428571431</v>
      </c>
      <c r="I72" s="130">
        <f>'2-1-2'!B71</f>
        <v>0.62319000000000002</v>
      </c>
      <c r="J72" s="130">
        <f>IF(ISNUMBER('2-2-1'!W72), '2-2-1'!W72, IF(ISNUMBER('2-2-1'!X72), '2-2-1'!X72, IF(ISNUMBER('2-2-1'!Y72), '2-2-1'!Y72, IF(ISNUMBER('2-2-1'!Z72), '2-2-1'!Z72, IF(ISNUMBER('2-2-1'!AA72), '2-2-1'!AA72, IF(ISNUMBER('2-2-1'!AB72), '2-2-1'!AB72, IF(ISNUMBER('2-2-1'!AC72), '2-2-1'!AC72, "XXX")))))))</f>
        <v>2.4557199999999999</v>
      </c>
      <c r="K72" s="130">
        <f>IF(ISNUMBER('2-2-2'!B72), '2-2-2'!B72, IF(ISNUMBER('2-2-2'!C72), '2-2-2'!C72, IF(ISNUMBER('2-2-2'!D72), '2-2-2'!D72, IF(ISNUMBER('2-2-2'!E72), '2-2-2'!E72, IF(ISNUMBER('2-2-2'!F72), '2-2-2'!F72, IF(ISNUMBER('2-2-2'!G72), '2-2-2'!G72, IF(ISNUMBER('2-2-2'!H72), '2-2-2'!H72, "XXX")))))))</f>
        <v>0.71285714285714286</v>
      </c>
      <c r="L72" s="130">
        <f>IF(ISNUMBER('2-3-1'!J72), '2-3-1'!J72, IF(ISNUMBER('2-3-1'!K72), '2-3-1'!K72, IF(ISNUMBER('2-3-1'!L72), '2-3-1'!L72, IF(ISNUMBER('2-3-1'!M72), '2-3-1'!M72, IF(ISNUMBER('2-3-1'!N72), '2-3-1'!N72, IF(ISNUMBER('2-3-1'!O72), '2-3-1'!O72, IF(ISNUMBER('2-3-1'!P72), '2-3-1'!P72, "XXX")))))))</f>
        <v>6.3206715600000001</v>
      </c>
      <c r="M72" s="130">
        <f>'2-3-2'!J72</f>
        <v>15.515057560000001</v>
      </c>
      <c r="N72" s="130">
        <f>IF(ISNUMBER('2-4-1'!N72),'2-4-1'!N72,IF(ISNUMBER('2-4-1'!S72),'2-4-1'!S72,'2010'!N72))</f>
        <v>18.152000000000001</v>
      </c>
      <c r="O72" s="130" t="str">
        <f>IF(ISNUMBER('2-4-2'!C72), '2-4-2'!C72, IF(ISNUMBER('2-4-2'!D72), '2-4-2'!D72, "XXX"))</f>
        <v>XXX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"XXX")</f>
        <v>88.473010000000002</v>
      </c>
      <c r="S72" s="130">
        <f>IF(ISNUMBER('2-6-2'!B72), '2-6-2'!B72, IF(ISNUMBER('2-6-2'!C72), '2-6-2'!C72, IF(ISNUMBER('2-6-2'!D72), '2-6-2'!D72, IF(ISNUMBER('2-6-2'!E72), '2-6-2'!E72, "XXX"))))</f>
        <v>0</v>
      </c>
      <c r="T72" s="130">
        <f>IF(ISNUMBER('2-7-1'!B72), '2-7-1'!B72, IF(ISNUMBER('2-7-1'!C72), '2-7-1'!C72, IF(ISNUMBER('2-7-1'!D72), '2-7-1'!D72, IF(ISNUMBER('2-7-1'!E72), '2-7-1'!E72, IF(ISNUMBER('2-7-1'!F72), '2-7-1'!F72, IF(ISNUMBER('2-7-1'!G72), '2-7-1'!G72, IF(ISNUMBER('2-7-1'!H72), '2-7-1'!H72, "XXX")))))))</f>
        <v>0.8571428571428571</v>
      </c>
      <c r="U72" s="130">
        <f>IF(ISNUMBER('2-7-2'!B72), '2-7-2'!B72, IF(ISNUMBER('2-7-2'!C72), '2-7-2'!C72, IF(ISNUMBER('2-7-2'!D72), '2-7-2'!D72, IF(ISNUMBER('2-7-2'!E72), '2-7-2'!E72, IF(ISNUMBER('2-7-2'!F72), '2-7-2'!F72, IF(ISNUMBER('2-7-2'!G72), '2-7-2'!G72, IF(ISNUMBER('2-7-2'!H72), '2-7-2'!H72, "XXX")))))))</f>
        <v>0.65785714285714292</v>
      </c>
      <c r="V72" s="130">
        <f>IF(ISNUMBER('2-8-1'!B72), '2-8-1'!B72, IF(ISNUMBER('2-8-1'!C72), '2-8-1'!C72, IF(ISNUMBER('2-8-1'!D72), '2-8-1'!D72, IF(ISNUMBER('2-8-1'!E72), '2-8-1'!E72, IF(ISNUMBER('2-8-1'!F72), '2-8-1'!F72, IF(ISNUMBER('2-8-1'!G72), '2-8-1'!G72, IF(ISNUMBER('2-8-1'!H72), '2-8-1'!H72, "XXX")))))))</f>
        <v>0.71</v>
      </c>
      <c r="W72" s="130">
        <f>IF(ISNUMBER('2-8-2'!B72), '2-8-2'!B72, IF(ISNUMBER('2-8-2'!C72), '2-8-2'!C72, IF(ISNUMBER('2-8-2'!D72), '2-8-2'!D72, IF(ISNUMBER('2-8-2'!E72), '2-8-2'!E72, IF(ISNUMBER('2-8-2'!F72), '2-8-2'!F72, IF(ISNUMBER('2-8-2'!G72), '2-8-2'!G72, IF(ISNUMBER('2-8-2'!H72), '2-8-2'!H72, "XXX")))))))</f>
        <v>0.63857142857142857</v>
      </c>
      <c r="X72" s="130">
        <f>'3-1'!C71</f>
        <v>0.84499999999999997</v>
      </c>
      <c r="Y72" s="130">
        <f>'3-2'!K71</f>
        <v>1.0072121620000001</v>
      </c>
    </row>
    <row r="73" spans="1:25" ht="12.75" x14ac:dyDescent="0.2">
      <c r="A73" s="118" t="s">
        <v>82</v>
      </c>
      <c r="B73" s="142" t="s">
        <v>82</v>
      </c>
      <c r="C73" s="130">
        <f>IF(ISNUMBER('1-1'!B73),'1-1'!B73, "XXX")</f>
        <v>6.9</v>
      </c>
      <c r="D73" s="130" t="str">
        <f>IF(UCDP!S73, UCDP!S73, "0.0")</f>
        <v>0.0</v>
      </c>
      <c r="E73" s="130">
        <f>IF(ISNUMBER('1-3'!C73), '1-3'!C73, IF(ISNUMBER('1-3'!D73), '1-3'!D73, IF(ISNUMBER('1-3'!E73), '1-3'!E73, IF(ISNUMBER('1-3'!F73), '1-3'!F73, IF(ISNUMBER('1-3'!G73), '1-3'!G73, IF(ISNUMBER('1-3'!H73), '1-3'!H73, IF(ISNUMBER('1-3'!I73), '1-3'!I73, "XXX")))))))</f>
        <v>99.333333333333343</v>
      </c>
      <c r="F73" s="130">
        <f>IF(ISNUMBER('1-4'!AI73),'1-4'!AI73, IF(ISNUMBER('1-4'!AJ73),'1-4'!AJ73, IF(ISNUMBER('1-4'!AK73),'1-4'!AK73, IF(ISNUMBER('1-4'!AL73),'1-4'!AL73, IF(ISNUMBER('1-4'!AM73),'1-4'!AM73, IF(ISNUMBER('1-4'!AN73),'1-4'!AN73, IF(ISNUMBER('1-4'!AO73), '1-4'!AO73, "XXX")))))))</f>
        <v>3</v>
      </c>
      <c r="G73" s="130">
        <f>IF(ISNUMBER('1-5'!B72),'1-5'!B72, "XXX")</f>
        <v>6.2</v>
      </c>
      <c r="H73" s="130">
        <f>IF(ISNUMBER('2-1-1'!B73), '2-1-1'!B73, IF(ISNUMBER('2-1-1'!C73), '2-1-1'!C73, IF(ISNUMBER('2-1-1'!D73), '2-1-1'!D73, IF(ISNUMBER('2-1-1'!E73), '2-1-1'!E73, IF(ISNUMBER('2-1-1'!F73), '2-1-1'!F73, IF(ISNUMBER('2-1-1'!G73), '2-1-1'!G73, IF(ISNUMBER('2-1-1'!H73), '2-1-1'!H73, "XXX")))))))</f>
        <v>0.60285714285714276</v>
      </c>
      <c r="I73" s="130">
        <f>'2-1-2'!B72</f>
        <v>0.16933000000000001</v>
      </c>
      <c r="J73" s="130">
        <f>IF(ISNUMBER('2-2-1'!W73), '2-2-1'!W73, IF(ISNUMBER('2-2-1'!X73), '2-2-1'!X73, IF(ISNUMBER('2-2-1'!Y73), '2-2-1'!Y73, IF(ISNUMBER('2-2-1'!Z73), '2-2-1'!Z73, IF(ISNUMBER('2-2-1'!AA73), '2-2-1'!AA73, IF(ISNUMBER('2-2-1'!AB73), '2-2-1'!AB73, IF(ISNUMBER('2-2-1'!AC73), '2-2-1'!AC73, "XXX")))))))</f>
        <v>3.7252799999999997</v>
      </c>
      <c r="K73" s="130">
        <f>IF(ISNUMBER('2-2-2'!B73), '2-2-2'!B73, IF(ISNUMBER('2-2-2'!C73), '2-2-2'!C73, IF(ISNUMBER('2-2-2'!D73), '2-2-2'!D73, IF(ISNUMBER('2-2-2'!E73), '2-2-2'!E73, IF(ISNUMBER('2-2-2'!F73), '2-2-2'!F73, IF(ISNUMBER('2-2-2'!G73), '2-2-2'!G73, IF(ISNUMBER('2-2-2'!H73), '2-2-2'!H73, "XXX")))))))</f>
        <v>0.55000000000000004</v>
      </c>
      <c r="L73" s="130">
        <f>IF(ISNUMBER('2-3-1'!J73), '2-3-1'!J73, IF(ISNUMBER('2-3-1'!K73), '2-3-1'!K73, IF(ISNUMBER('2-3-1'!L73), '2-3-1'!L73, IF(ISNUMBER('2-3-1'!M73), '2-3-1'!M73, IF(ISNUMBER('2-3-1'!N73), '2-3-1'!N73, IF(ISNUMBER('2-3-1'!O73), '2-3-1'!O73, IF(ISNUMBER('2-3-1'!P73), '2-3-1'!P73, "XXX")))))))</f>
        <v>4.5643487</v>
      </c>
      <c r="M73" s="130">
        <f>'2-3-2'!J73</f>
        <v>36.047668459999997</v>
      </c>
      <c r="N73" s="130">
        <f>IF(ISNUMBER('2-4-1'!N73),'2-4-1'!N73,IF(ISNUMBER('2-4-1'!S73),'2-4-1'!S73,'2010'!N73))</f>
        <v>16.222308101573631</v>
      </c>
      <c r="O73" s="130" t="str">
        <f>IF(ISNUMBER('2-4-2'!C73), '2-4-2'!C73, IF(ISNUMBER('2-4-2'!D73), '2-4-2'!D73, "XXX"))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"XXX")</f>
        <v>85.574089999999998</v>
      </c>
      <c r="S73" s="130">
        <f>IF(ISNUMBER('2-6-2'!B73), '2-6-2'!B73, IF(ISNUMBER('2-6-2'!C73), '2-6-2'!C73, IF(ISNUMBER('2-6-2'!D73), '2-6-2'!D73, IF(ISNUMBER('2-6-2'!E73), '2-6-2'!E73, "XXX"))))</f>
        <v>0.18</v>
      </c>
      <c r="T73" s="130">
        <f>IF(ISNUMBER('2-7-1'!B73), '2-7-1'!B73, IF(ISNUMBER('2-7-1'!C73), '2-7-1'!C73, IF(ISNUMBER('2-7-1'!D73), '2-7-1'!D73, IF(ISNUMBER('2-7-1'!E73), '2-7-1'!E73, IF(ISNUMBER('2-7-1'!F73), '2-7-1'!F73, IF(ISNUMBER('2-7-1'!G73), '2-7-1'!G73, IF(ISNUMBER('2-7-1'!H73), '2-7-1'!H73, "XXX")))))))</f>
        <v>0.73857142857142855</v>
      </c>
      <c r="U73" s="130">
        <f>IF(ISNUMBER('2-7-2'!B73), '2-7-2'!B73, IF(ISNUMBER('2-7-2'!C73), '2-7-2'!C73, IF(ISNUMBER('2-7-2'!D73), '2-7-2'!D73, IF(ISNUMBER('2-7-2'!E73), '2-7-2'!E73, IF(ISNUMBER('2-7-2'!F73), '2-7-2'!F73, IF(ISNUMBER('2-7-2'!G73), '2-7-2'!G73, IF(ISNUMBER('2-7-2'!H73), '2-7-2'!H73, "XXX")))))))</f>
        <v>0.59</v>
      </c>
      <c r="V73" s="130">
        <f>IF(ISNUMBER('2-8-1'!B73), '2-8-1'!B73, IF(ISNUMBER('2-8-1'!C73), '2-8-1'!C73, IF(ISNUMBER('2-8-1'!D73), '2-8-1'!D73, IF(ISNUMBER('2-8-1'!E73), '2-8-1'!E73, IF(ISNUMBER('2-8-1'!F73), '2-8-1'!F73, IF(ISNUMBER('2-8-1'!G73), '2-8-1'!G73, IF(ISNUMBER('2-8-1'!H73), '2-8-1'!H73, "XXX")))))))</f>
        <v>0.66142857142857137</v>
      </c>
      <c r="W73" s="130">
        <f>IF(ISNUMBER('2-8-2'!B73), '2-8-2'!B73, IF(ISNUMBER('2-8-2'!C73), '2-8-2'!C73, IF(ISNUMBER('2-8-2'!D73), '2-8-2'!D73, IF(ISNUMBER('2-8-2'!E73), '2-8-2'!E73, IF(ISNUMBER('2-8-2'!F73), '2-8-2'!F73, IF(ISNUMBER('2-8-2'!G73), '2-8-2'!G73, IF(ISNUMBER('2-8-2'!H73), '2-8-2'!H73, "XXX")))))))</f>
        <v>0.59</v>
      </c>
      <c r="X73" s="130">
        <f>'3-1'!C72</f>
        <v>0.23799999999999999</v>
      </c>
      <c r="Y73" s="130">
        <f>'3-2'!K72</f>
        <v>-0.58368122600000005</v>
      </c>
    </row>
    <row r="74" spans="1:25" ht="12.75" x14ac:dyDescent="0.2">
      <c r="A74" s="118" t="s">
        <v>83</v>
      </c>
      <c r="B74" s="142" t="s">
        <v>83</v>
      </c>
      <c r="C74" s="130">
        <f>IF(ISNUMBER('1-1'!B74),'1-1'!B74, "XXX")</f>
        <v>6.6</v>
      </c>
      <c r="D74" s="130" t="str">
        <f>IF(UCDP!S74, UCDP!S74, "0.0")</f>
        <v>0.0</v>
      </c>
      <c r="E74" s="130">
        <f>IF(ISNUMBER('1-3'!C74), '1-3'!C74, IF(ISNUMBER('1-3'!D74), '1-3'!D74, IF(ISNUMBER('1-3'!E74), '1-3'!E74, IF(ISNUMBER('1-3'!F74), '1-3'!F74, IF(ISNUMBER('1-3'!G74), '1-3'!G74, IF(ISNUMBER('1-3'!H74), '1-3'!H74, IF(ISNUMBER('1-3'!I74), '1-3'!I74, "XXX")))))))</f>
        <v>74.666666666666686</v>
      </c>
      <c r="F74" s="130">
        <f>IF(ISNUMBER('1-4'!AI74),'1-4'!AI74, IF(ISNUMBER('1-4'!AJ74),'1-4'!AJ74, IF(ISNUMBER('1-4'!AK74),'1-4'!AK74, IF(ISNUMBER('1-4'!AL74),'1-4'!AL74, IF(ISNUMBER('1-4'!AM74),'1-4'!AM74, IF(ISNUMBER('1-4'!AN74),'1-4'!AN74, IF(ISNUMBER('1-4'!AO74), '1-4'!AO74, "XXX")))))))</f>
        <v>2</v>
      </c>
      <c r="G74" s="130">
        <f>IF(ISNUMBER('1-5'!B73),'1-5'!B73, "XXX")</f>
        <v>7</v>
      </c>
      <c r="H74" s="130">
        <f>IF(ISNUMBER('2-1-1'!B74), '2-1-1'!B74, IF(ISNUMBER('2-1-1'!C74), '2-1-1'!C74, IF(ISNUMBER('2-1-1'!D74), '2-1-1'!D74, IF(ISNUMBER('2-1-1'!E74), '2-1-1'!E74, IF(ISNUMBER('2-1-1'!F74), '2-1-1'!F74, IF(ISNUMBER('2-1-1'!G74), '2-1-1'!G74, IF(ISNUMBER('2-1-1'!H74), '2-1-1'!H74, "XXX")))))))</f>
        <v>0.46</v>
      </c>
      <c r="I74" s="130">
        <f>'2-1-2'!B73</f>
        <v>0.13062000000000001</v>
      </c>
      <c r="J74" s="130" t="str">
        <f>IF(ISNUMBER('2-2-1'!W74), '2-2-1'!W74, IF(ISNUMBER('2-2-1'!X74), '2-2-1'!X74, IF(ISNUMBER('2-2-1'!Y74), '2-2-1'!Y74, IF(ISNUMBER('2-2-1'!Z74), '2-2-1'!Z74, IF(ISNUMBER('2-2-1'!AA74), '2-2-1'!AA74, IF(ISNUMBER('2-2-1'!AB74), '2-2-1'!AB74, IF(ISNUMBER('2-2-1'!AC74), '2-2-1'!AC74, "XXX")))))))</f>
        <v>XXX</v>
      </c>
      <c r="K74" s="130">
        <f>IF(ISNUMBER('2-2-2'!B74), '2-2-2'!B74, IF(ISNUMBER('2-2-2'!C74), '2-2-2'!C74, IF(ISNUMBER('2-2-2'!D74), '2-2-2'!D74, IF(ISNUMBER('2-2-2'!E74), '2-2-2'!E74, IF(ISNUMBER('2-2-2'!F74), '2-2-2'!F74, IF(ISNUMBER('2-2-2'!G74), '2-2-2'!G74, IF(ISNUMBER('2-2-2'!H74), '2-2-2'!H74, "XXX")))))))</f>
        <v>0.49857142857142861</v>
      </c>
      <c r="L74" s="130">
        <f>IF(ISNUMBER('2-3-1'!J74), '2-3-1'!J74, IF(ISNUMBER('2-3-1'!K74), '2-3-1'!K74, IF(ISNUMBER('2-3-1'!L74), '2-3-1'!L74, IF(ISNUMBER('2-3-1'!M74), '2-3-1'!M74, IF(ISNUMBER('2-3-1'!N74), '2-3-1'!N74, IF(ISNUMBER('2-3-1'!O74), '2-3-1'!O74, IF(ISNUMBER('2-3-1'!P74), '2-3-1'!P74, "XXX")))))))</f>
        <v>1.79149234</v>
      </c>
      <c r="M74" s="130">
        <f>'2-3-2'!J74</f>
        <v>32.774242399999999</v>
      </c>
      <c r="N74" s="130">
        <f>IF(ISNUMBER('2-4-1'!N74),'2-4-1'!N74,IF(ISNUMBER('2-4-1'!S74),'2-4-1'!S74,'2010'!N74))</f>
        <v>6.99</v>
      </c>
      <c r="O74" s="130" t="str">
        <f>IF(ISNUMBER('2-4-2'!C74), '2-4-2'!C74, IF(ISNUMBER('2-4-2'!D74), '2-4-2'!D74, "XXX"))</f>
        <v>XXX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"XXX")</f>
        <v>69.580430000000007</v>
      </c>
      <c r="S74" s="130">
        <f>IF(ISNUMBER('2-6-2'!B74), '2-6-2'!B74, IF(ISNUMBER('2-6-2'!C74), '2-6-2'!C74, IF(ISNUMBER('2-6-2'!D74), '2-6-2'!D74, IF(ISNUMBER('2-6-2'!E74), '2-6-2'!E74, "XXX"))))</f>
        <v>0.03</v>
      </c>
      <c r="T74" s="130">
        <f>IF(ISNUMBER('2-7-1'!B74), '2-7-1'!B74, IF(ISNUMBER('2-7-1'!C74), '2-7-1'!C74, IF(ISNUMBER('2-7-1'!D74), '2-7-1'!D74, IF(ISNUMBER('2-7-1'!E74), '2-7-1'!E74, IF(ISNUMBER('2-7-1'!F74), '2-7-1'!F74, IF(ISNUMBER('2-7-1'!G74), '2-7-1'!G74, IF(ISNUMBER('2-7-1'!H74), '2-7-1'!H74, "XXX")))))))</f>
        <v>0.53428571428571436</v>
      </c>
      <c r="U74" s="130">
        <f>IF(ISNUMBER('2-7-2'!B74), '2-7-2'!B74, IF(ISNUMBER('2-7-2'!C74), '2-7-2'!C74, IF(ISNUMBER('2-7-2'!D74), '2-7-2'!D74, IF(ISNUMBER('2-7-2'!E74), '2-7-2'!E74, IF(ISNUMBER('2-7-2'!F74), '2-7-2'!F74, IF(ISNUMBER('2-7-2'!G74), '2-7-2'!G74, IF(ISNUMBER('2-7-2'!H74), '2-7-2'!H74, "XXX")))))))</f>
        <v>0.435</v>
      </c>
      <c r="V74" s="130">
        <f>IF(ISNUMBER('2-8-1'!B74), '2-8-1'!B74, IF(ISNUMBER('2-8-1'!C74), '2-8-1'!C74, IF(ISNUMBER('2-8-1'!D74), '2-8-1'!D74, IF(ISNUMBER('2-8-1'!E74), '2-8-1'!E74, IF(ISNUMBER('2-8-1'!F74), '2-8-1'!F74, IF(ISNUMBER('2-8-1'!G74), '2-8-1'!G74, IF(ISNUMBER('2-8-1'!H74), '2-8-1'!H74, "XXX")))))))</f>
        <v>0.59571428571428575</v>
      </c>
      <c r="W74" s="130">
        <f>IF(ISNUMBER('2-8-2'!B74), '2-8-2'!B74, IF(ISNUMBER('2-8-2'!C74), '2-8-2'!C74, IF(ISNUMBER('2-8-2'!D74), '2-8-2'!D74, IF(ISNUMBER('2-8-2'!E74), '2-8-2'!E74, IF(ISNUMBER('2-8-2'!F74), '2-8-2'!F74, IF(ISNUMBER('2-8-2'!G74), '2-8-2'!G74, IF(ISNUMBER('2-8-2'!H74), '2-8-2'!H74, "XXX")))))))</f>
        <v>0.50714285714285712</v>
      </c>
      <c r="X74" s="130">
        <f>'3-1'!C73</f>
        <v>0.24199999999999999</v>
      </c>
      <c r="Y74" s="130">
        <f>'3-2'!K73</f>
        <v>-1.0539745089999999</v>
      </c>
    </row>
    <row r="75" spans="1:25" ht="12.75" x14ac:dyDescent="0.2">
      <c r="A75" s="118" t="s">
        <v>84</v>
      </c>
      <c r="B75" s="142" t="s">
        <v>84</v>
      </c>
      <c r="C75" s="130">
        <f>IF(ISNUMBER('1-1'!B75),'1-1'!B75, "XXX")</f>
        <v>7.2</v>
      </c>
      <c r="D75" s="130" t="str">
        <f>IF(UCDP!S75, UCDP!S75, "0.0")</f>
        <v>0.0</v>
      </c>
      <c r="E75" s="130">
        <f>IF(ISNUMBER('1-3'!C75), '1-3'!C75, IF(ISNUMBER('1-3'!D75), '1-3'!D75, IF(ISNUMBER('1-3'!E75), '1-3'!E75, IF(ISNUMBER('1-3'!F75), '1-3'!F75, IF(ISNUMBER('1-3'!G75), '1-3'!G75, IF(ISNUMBER('1-3'!H75), '1-3'!H75, IF(ISNUMBER('1-3'!I75), '1-3'!I75, "XXX")))))))</f>
        <v>57</v>
      </c>
      <c r="F75" s="130">
        <f>IF(ISNUMBER('1-4'!AI75),'1-4'!AI75, IF(ISNUMBER('1-4'!AJ75),'1-4'!AJ75, IF(ISNUMBER('1-4'!AK75),'1-4'!AK75, IF(ISNUMBER('1-4'!AL75),'1-4'!AL75, IF(ISNUMBER('1-4'!AM75),'1-4'!AM75, IF(ISNUMBER('1-4'!AN75),'1-4'!AN75, IF(ISNUMBER('1-4'!AO75), '1-4'!AO75, "XXX")))))))</f>
        <v>4</v>
      </c>
      <c r="G75" s="130">
        <f>IF(ISNUMBER('1-5'!B74),'1-5'!B74, "XXX")</f>
        <v>7</v>
      </c>
      <c r="H75" s="130">
        <f>IF(ISNUMBER('2-1-1'!B75), '2-1-1'!B75, IF(ISNUMBER('2-1-1'!C75), '2-1-1'!C75, IF(ISNUMBER('2-1-1'!D75), '2-1-1'!D75, IF(ISNUMBER('2-1-1'!E75), '2-1-1'!E75, IF(ISNUMBER('2-1-1'!F75), '2-1-1'!F75, IF(ISNUMBER('2-1-1'!G75), '2-1-1'!G75, IF(ISNUMBER('2-1-1'!H75), '2-1-1'!H75, "XXX")))))))</f>
        <v>0.38714285714285712</v>
      </c>
      <c r="I75" s="130">
        <f>'2-1-2'!B74</f>
        <v>4.6469999999999997E-2</v>
      </c>
      <c r="J75" s="130">
        <f>IF(ISNUMBER('2-2-1'!W75), '2-2-1'!W75, IF(ISNUMBER('2-2-1'!X75), '2-2-1'!X75, IF(ISNUMBER('2-2-1'!Y75), '2-2-1'!Y75, IF(ISNUMBER('2-2-1'!Z75), '2-2-1'!Z75, IF(ISNUMBER('2-2-1'!AA75), '2-2-1'!AA75, IF(ISNUMBER('2-2-1'!AB75), '2-2-1'!AB75, IF(ISNUMBER('2-2-1'!AC75), '2-2-1'!AC75, "XXX")))))))</f>
        <v>5.3428300000000002</v>
      </c>
      <c r="K75" s="130">
        <f>IF(ISNUMBER('2-2-2'!B75), '2-2-2'!B75, IF(ISNUMBER('2-2-2'!C75), '2-2-2'!C75, IF(ISNUMBER('2-2-2'!D75), '2-2-2'!D75, IF(ISNUMBER('2-2-2'!E75), '2-2-2'!E75, IF(ISNUMBER('2-2-2'!F75), '2-2-2'!F75, IF(ISNUMBER('2-2-2'!G75), '2-2-2'!G75, IF(ISNUMBER('2-2-2'!H75), '2-2-2'!H75, "XXX")))))))</f>
        <v>0.46857142857142853</v>
      </c>
      <c r="L75" s="130">
        <f>IF(ISNUMBER('2-3-1'!J75), '2-3-1'!J75, IF(ISNUMBER('2-3-1'!K75), '2-3-1'!K75, IF(ISNUMBER('2-3-1'!L75), '2-3-1'!L75, IF(ISNUMBER('2-3-1'!M75), '2-3-1'!M75, IF(ISNUMBER('2-3-1'!N75), '2-3-1'!N75, IF(ISNUMBER('2-3-1'!O75), '2-3-1'!O75, IF(ISNUMBER('2-3-1'!P75), '2-3-1'!P75, "XXX")))))))</f>
        <v>1.5563849199999999</v>
      </c>
      <c r="M75" s="130">
        <f>'2-3-2'!J75</f>
        <v>35.769126890000003</v>
      </c>
      <c r="N75" s="130">
        <f>IF(ISNUMBER('2-4-1'!N75),'2-4-1'!N75,IF(ISNUMBER('2-4-1'!S75),'2-4-1'!S75,'2010'!N75))</f>
        <v>2.0948794081104571</v>
      </c>
      <c r="O75" s="130" t="str">
        <f>IF(ISNUMBER('2-4-2'!C75), '2-4-2'!C75, IF(ISNUMBER('2-4-2'!D75), '2-4-2'!D75, "XXX"))</f>
        <v>XXX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"XXX")</f>
        <v>34.034640000000003</v>
      </c>
      <c r="S75" s="130">
        <f>IF(ISNUMBER('2-6-2'!B75), '2-6-2'!B75, IF(ISNUMBER('2-6-2'!C75), '2-6-2'!C75, IF(ISNUMBER('2-6-2'!D75), '2-6-2'!D75, IF(ISNUMBER('2-6-2'!E75), '2-6-2'!E75, "XXX"))))</f>
        <v>36.119999999999997</v>
      </c>
      <c r="T75" s="130">
        <f>IF(ISNUMBER('2-7-1'!B75), '2-7-1'!B75, IF(ISNUMBER('2-7-1'!C75), '2-7-1'!C75, IF(ISNUMBER('2-7-1'!D75), '2-7-1'!D75, IF(ISNUMBER('2-7-1'!E75), '2-7-1'!E75, IF(ISNUMBER('2-7-1'!F75), '2-7-1'!F75, IF(ISNUMBER('2-7-1'!G75), '2-7-1'!G75, IF(ISNUMBER('2-7-1'!H75), '2-7-1'!H75, "XXX")))))))</f>
        <v>0.53285714285714281</v>
      </c>
      <c r="U75" s="130">
        <f>IF(ISNUMBER('2-7-2'!B75), '2-7-2'!B75, IF(ISNUMBER('2-7-2'!C75), '2-7-2'!C75, IF(ISNUMBER('2-7-2'!D75), '2-7-2'!D75, IF(ISNUMBER('2-7-2'!E75), '2-7-2'!E75, IF(ISNUMBER('2-7-2'!F75), '2-7-2'!F75, IF(ISNUMBER('2-7-2'!G75), '2-7-2'!G75, IF(ISNUMBER('2-7-2'!H75), '2-7-2'!H75, "XXX")))))))</f>
        <v>0.34785714285714286</v>
      </c>
      <c r="V75" s="130">
        <f>IF(ISNUMBER('2-8-1'!B75), '2-8-1'!B75, IF(ISNUMBER('2-8-1'!C75), '2-8-1'!C75, IF(ISNUMBER('2-8-1'!D75), '2-8-1'!D75, IF(ISNUMBER('2-8-1'!E75), '2-8-1'!E75, IF(ISNUMBER('2-8-1'!F75), '2-8-1'!F75, IF(ISNUMBER('2-8-1'!G75), '2-8-1'!G75, IF(ISNUMBER('2-8-1'!H75), '2-8-1'!H75, "XXX")))))))</f>
        <v>0.54571428571428571</v>
      </c>
      <c r="W75" s="130">
        <f>IF(ISNUMBER('2-8-2'!B75), '2-8-2'!B75, IF(ISNUMBER('2-8-2'!C75), '2-8-2'!C75, IF(ISNUMBER('2-8-2'!D75), '2-8-2'!D75, IF(ISNUMBER('2-8-2'!E75), '2-8-2'!E75, IF(ISNUMBER('2-8-2'!F75), '2-8-2'!F75, IF(ISNUMBER('2-8-2'!G75), '2-8-2'!G75, IF(ISNUMBER('2-8-2'!H75), '2-8-2'!H75, "XXX")))))))</f>
        <v>0.46714285714285714</v>
      </c>
      <c r="X75" s="130">
        <f>'3-1'!C74</f>
        <v>0.49</v>
      </c>
      <c r="Y75" s="130">
        <f>'3-2'!K74</f>
        <v>-0.17041952899999999</v>
      </c>
    </row>
    <row r="76" spans="1:25" ht="12.75" x14ac:dyDescent="0.2">
      <c r="A76" s="118" t="s">
        <v>191</v>
      </c>
      <c r="B76" s="144" t="s">
        <v>85</v>
      </c>
      <c r="C76" s="130">
        <f>IF(ISNUMBER('1-1'!B76),'1-1'!B76, "XXX")</f>
        <v>6.5</v>
      </c>
      <c r="D76" s="130" t="str">
        <f>IF(UCDP!S76, UCDP!S76, "0.0")</f>
        <v>0.0</v>
      </c>
      <c r="E76" s="130">
        <f>IF(ISNUMBER('1-3'!C76), '1-3'!C76, IF(ISNUMBER('1-3'!D76), '1-3'!D76, IF(ISNUMBER('1-3'!E76), '1-3'!E76, IF(ISNUMBER('1-3'!F76), '1-3'!F76, IF(ISNUMBER('1-3'!G76), '1-3'!G76, IF(ISNUMBER('1-3'!H76), '1-3'!H76, IF(ISNUMBER('1-3'!I76), '1-3'!I76, "XXX")))))))</f>
        <v>89.833333333333329</v>
      </c>
      <c r="F76" s="130">
        <f>IF(ISNUMBER('1-4'!AI76),'1-4'!AI76, IF(ISNUMBER('1-4'!AJ76),'1-4'!AJ76, IF(ISNUMBER('1-4'!AK76),'1-4'!AK76, IF(ISNUMBER('1-4'!AL76),'1-4'!AL76, IF(ISNUMBER('1-4'!AM76),'1-4'!AM76, IF(ISNUMBER('1-4'!AN76),'1-4'!AN76, IF(ISNUMBER('1-4'!AO76), '1-4'!AO76, "XXX")))))))</f>
        <v>2</v>
      </c>
      <c r="G76" s="130">
        <f>IF(ISNUMBER('1-5'!B75),'1-5'!B75, "XXX")</f>
        <v>2.7</v>
      </c>
      <c r="H76" s="130">
        <f>IF(ISNUMBER('2-1-1'!B76), '2-1-1'!B76, IF(ISNUMBER('2-1-1'!C76), '2-1-1'!C76, IF(ISNUMBER('2-1-1'!D76), '2-1-1'!D76, IF(ISNUMBER('2-1-1'!E76), '2-1-1'!E76, IF(ISNUMBER('2-1-1'!F76), '2-1-1'!F76, IF(ISNUMBER('2-1-1'!G76), '2-1-1'!G76, IF(ISNUMBER('2-1-1'!H76), '2-1-1'!H76, "XXX")))))))</f>
        <v>0.79285714285714282</v>
      </c>
      <c r="I76" s="130">
        <f>'2-1-2'!B75</f>
        <v>0.68864000000000003</v>
      </c>
      <c r="J76" s="130" t="str">
        <f>IF(ISNUMBER('2-2-1'!W76), '2-2-1'!W76, IF(ISNUMBER('2-2-1'!X76), '2-2-1'!X76, IF(ISNUMBER('2-2-1'!Y76), '2-2-1'!Y76, IF(ISNUMBER('2-2-1'!Z76), '2-2-1'!Z76, IF(ISNUMBER('2-2-1'!AA76), '2-2-1'!AA76, IF(ISNUMBER('2-2-1'!AB76), '2-2-1'!AB76, IF(ISNUMBER('2-2-1'!AC76), '2-2-1'!AC76, "XXX")))))))</f>
        <v>XXX</v>
      </c>
      <c r="K76" s="130">
        <f>IF(ISNUMBER('2-2-2'!B76), '2-2-2'!B76, IF(ISNUMBER('2-2-2'!C76), '2-2-2'!C76, IF(ISNUMBER('2-2-2'!D76), '2-2-2'!D76, IF(ISNUMBER('2-2-2'!E76), '2-2-2'!E76, IF(ISNUMBER('2-2-2'!F76), '2-2-2'!F76, IF(ISNUMBER('2-2-2'!G76), '2-2-2'!G76, IF(ISNUMBER('2-2-2'!H76), '2-2-2'!H76, "XXX")))))))</f>
        <v>0.72571428571428576</v>
      </c>
      <c r="L76" s="130">
        <f>IF(ISNUMBER('2-3-1'!J76), '2-3-1'!J76, IF(ISNUMBER('2-3-1'!K76), '2-3-1'!K76, IF(ISNUMBER('2-3-1'!L76), '2-3-1'!L76, IF(ISNUMBER('2-3-1'!M76), '2-3-1'!M76, IF(ISNUMBER('2-3-1'!N76), '2-3-1'!N76, IF(ISNUMBER('2-3-1'!O76), '2-3-1'!O76, IF(ISNUMBER('2-3-1'!P76), '2-3-1'!P76, "XXX")))))))</f>
        <v>3.0149321599999999</v>
      </c>
      <c r="M76" s="130">
        <f>'2-3-2'!J76</f>
        <v>35.770145419999999</v>
      </c>
      <c r="N76" s="130">
        <f>IF(ISNUMBER('2-4-1'!N76),'2-4-1'!N76,IF(ISNUMBER('2-4-1'!S76),'2-4-1'!S76,'2010'!N76))</f>
        <v>6.1150000000000002</v>
      </c>
      <c r="O76" s="130">
        <f>IF(ISNUMBER('2-4-2'!C76), '2-4-2'!C76, IF(ISNUMBER('2-4-2'!D76), '2-4-2'!D76, "XXX"))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"XXX")</f>
        <v>72.590620000000001</v>
      </c>
      <c r="S76" s="130">
        <f>IF(ISNUMBER('2-6-2'!B76), '2-6-2'!B76, IF(ISNUMBER('2-6-2'!C76), '2-6-2'!C76, IF(ISNUMBER('2-6-2'!D76), '2-6-2'!D76, IF(ISNUMBER('2-6-2'!E76), '2-6-2'!E76, "XXX"))))</f>
        <v>0</v>
      </c>
      <c r="T76" s="130">
        <f>IF(ISNUMBER('2-7-1'!B76), '2-7-1'!B76, IF(ISNUMBER('2-7-1'!C76), '2-7-1'!C76, IF(ISNUMBER('2-7-1'!D76), '2-7-1'!D76, IF(ISNUMBER('2-7-1'!E76), '2-7-1'!E76, IF(ISNUMBER('2-7-1'!F76), '2-7-1'!F76, IF(ISNUMBER('2-7-1'!G76), '2-7-1'!G76, IF(ISNUMBER('2-7-1'!H76), '2-7-1'!H76, "XXX")))))))</f>
        <v>0.79999999999999993</v>
      </c>
      <c r="U76" s="130">
        <f>IF(ISNUMBER('2-7-2'!B76), '2-7-2'!B76, IF(ISNUMBER('2-7-2'!C76), '2-7-2'!C76, IF(ISNUMBER('2-7-2'!D76), '2-7-2'!D76, IF(ISNUMBER('2-7-2'!E76), '2-7-2'!E76, IF(ISNUMBER('2-7-2'!F76), '2-7-2'!F76, IF(ISNUMBER('2-7-2'!G76), '2-7-2'!G76, IF(ISNUMBER('2-7-2'!H76), '2-7-2'!H76, "XXX")))))))</f>
        <v>0.67214285714285715</v>
      </c>
      <c r="V76" s="130">
        <f>IF(ISNUMBER('2-8-1'!B76), '2-8-1'!B76, IF(ISNUMBER('2-8-1'!C76), '2-8-1'!C76, IF(ISNUMBER('2-8-1'!D76), '2-8-1'!D76, IF(ISNUMBER('2-8-1'!E76), '2-8-1'!E76, IF(ISNUMBER('2-8-1'!F76), '2-8-1'!F76, IF(ISNUMBER('2-8-1'!G76), '2-8-1'!G76, IF(ISNUMBER('2-8-1'!H76), '2-8-1'!H76, "XXX")))))))</f>
        <v>0.7142857142857143</v>
      </c>
      <c r="W76" s="130">
        <f>IF(ISNUMBER('2-8-2'!B76), '2-8-2'!B76, IF(ISNUMBER('2-8-2'!C76), '2-8-2'!C76, IF(ISNUMBER('2-8-2'!D76), '2-8-2'!D76, IF(ISNUMBER('2-8-2'!E76), '2-8-2'!E76, IF(ISNUMBER('2-8-2'!F76), '2-8-2'!F76, IF(ISNUMBER('2-8-2'!G76), '2-8-2'!G76, IF(ISNUMBER('2-8-2'!H76), '2-8-2'!H76, "XXX")))))))</f>
        <v>0.65714285714285714</v>
      </c>
      <c r="X76" s="130">
        <f>'3-1'!C75</f>
        <v>0.84499999999999997</v>
      </c>
      <c r="Y76" s="130">
        <f>'3-2'!K75</f>
        <v>0.74616855400000004</v>
      </c>
    </row>
    <row r="77" spans="1:25" ht="12.75" x14ac:dyDescent="0.2">
      <c r="A77" s="118" t="s">
        <v>86</v>
      </c>
      <c r="B77" s="142" t="s">
        <v>86</v>
      </c>
      <c r="C77" s="130">
        <f>IF(ISNUMBER('1-1'!B77),'1-1'!B77, "XXX")</f>
        <v>4</v>
      </c>
      <c r="D77" s="130" t="str">
        <f>IF(UCDP!S77, UCDP!S77, "0.0")</f>
        <v>0.0</v>
      </c>
      <c r="E77" s="130">
        <f>IF(ISNUMBER('1-3'!C77), '1-3'!C77, IF(ISNUMBER('1-3'!D77), '1-3'!D77, IF(ISNUMBER('1-3'!E77), '1-3'!E77, IF(ISNUMBER('1-3'!F77), '1-3'!F77, IF(ISNUMBER('1-3'!G77), '1-3'!G77, IF(ISNUMBER('1-3'!H77), '1-3'!H77, IF(ISNUMBER('1-3'!I77), '1-3'!I77, "XXX")))))))</f>
        <v>95.500000000000014</v>
      </c>
      <c r="F77" s="130">
        <f>IF(ISNUMBER('1-4'!AI77),'1-4'!AI77, IF(ISNUMBER('1-4'!AJ77),'1-4'!AJ77, IF(ISNUMBER('1-4'!AK77),'1-4'!AK77, IF(ISNUMBER('1-4'!AL77),'1-4'!AL77, IF(ISNUMBER('1-4'!AM77),'1-4'!AM77, IF(ISNUMBER('1-4'!AN77),'1-4'!AN77, IF(ISNUMBER('1-4'!AO77), '1-4'!AO77, "XXX")))))))</f>
        <v>2</v>
      </c>
      <c r="G77" s="130">
        <f>IF(ISNUMBER('1-5'!B76),'1-5'!B76, "XXX")</f>
        <v>6.5</v>
      </c>
      <c r="H77" s="130">
        <f>IF(ISNUMBER('2-1-1'!B77), '2-1-1'!B77, IF(ISNUMBER('2-1-1'!C77), '2-1-1'!C77, IF(ISNUMBER('2-1-1'!D77), '2-1-1'!D77, IF(ISNUMBER('2-1-1'!E77), '2-1-1'!E77, IF(ISNUMBER('2-1-1'!F77), '2-1-1'!F77, IF(ISNUMBER('2-1-1'!G77), '2-1-1'!G77, IF(ISNUMBER('2-1-1'!H77), '2-1-1'!H77, "XXX")))))))</f>
        <v>0.61142857142857143</v>
      </c>
      <c r="I77" s="130">
        <f>'2-1-2'!B76</f>
        <v>0.27768999999999999</v>
      </c>
      <c r="J77" s="130">
        <f>IF(ISNUMBER('2-2-1'!W77), '2-2-1'!W77, IF(ISNUMBER('2-2-1'!X77), '2-2-1'!X77, IF(ISNUMBER('2-2-1'!Y77), '2-2-1'!Y77, IF(ISNUMBER('2-2-1'!Z77), '2-2-1'!Z77, IF(ISNUMBER('2-2-1'!AA77), '2-2-1'!AA77, IF(ISNUMBER('2-2-1'!AB77), '2-2-1'!AB77, IF(ISNUMBER('2-2-1'!AC77), '2-2-1'!AC77, "XXX")))))))</f>
        <v>2.1291500000000001</v>
      </c>
      <c r="K77" s="130">
        <f>IF(ISNUMBER('2-2-2'!B77), '2-2-2'!B77, IF(ISNUMBER('2-2-2'!C77), '2-2-2'!C77, IF(ISNUMBER('2-2-2'!D77), '2-2-2'!D77, IF(ISNUMBER('2-2-2'!E77), '2-2-2'!E77, IF(ISNUMBER('2-2-2'!F77), '2-2-2'!F77, IF(ISNUMBER('2-2-2'!G77), '2-2-2'!G77, IF(ISNUMBER('2-2-2'!H77), '2-2-2'!H77, "XXX")))))))</f>
        <v>0.48714285714285716</v>
      </c>
      <c r="L77" s="130">
        <f>IF(ISNUMBER('2-3-1'!J77), '2-3-1'!J77, IF(ISNUMBER('2-3-1'!K77), '2-3-1'!K77, IF(ISNUMBER('2-3-1'!L77), '2-3-1'!L77, IF(ISNUMBER('2-3-1'!M77), '2-3-1'!M77, IF(ISNUMBER('2-3-1'!N77), '2-3-1'!N77, IF(ISNUMBER('2-3-1'!O77), '2-3-1'!O77, IF(ISNUMBER('2-3-1'!P77), '2-3-1'!P77, "XXX")))))))</f>
        <v>1.47248399</v>
      </c>
      <c r="M77" s="130">
        <f>'2-3-2'!J77</f>
        <v>21.346076969999999</v>
      </c>
      <c r="N77" s="130">
        <f>IF(ISNUMBER('2-4-1'!N77),'2-4-1'!N77,IF(ISNUMBER('2-4-1'!S77),'2-4-1'!S77,'2010'!N77))</f>
        <v>6.5436760710819506</v>
      </c>
      <c r="O77" s="130" t="str">
        <f>IF(ISNUMBER('2-4-2'!C77), '2-4-2'!C77, IF(ISNUMBER('2-4-2'!D77), '2-4-2'!D77, "XXX"))</f>
        <v>XXX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"XXX")</f>
        <v>98.309970000000007</v>
      </c>
      <c r="S77" s="130">
        <f>IF(ISNUMBER('2-6-2'!B77), '2-6-2'!B77, IF(ISNUMBER('2-6-2'!C77), '2-6-2'!C77, IF(ISNUMBER('2-6-2'!D77), '2-6-2'!D77, IF(ISNUMBER('2-6-2'!E77), '2-6-2'!E77, "XXX"))))</f>
        <v>0</v>
      </c>
      <c r="T77" s="130">
        <f>IF(ISNUMBER('2-7-1'!B77), '2-7-1'!B77, IF(ISNUMBER('2-7-1'!C77), '2-7-1'!C77, IF(ISNUMBER('2-7-1'!D77), '2-7-1'!D77, IF(ISNUMBER('2-7-1'!E77), '2-7-1'!E77, IF(ISNUMBER('2-7-1'!F77), '2-7-1'!F77, IF(ISNUMBER('2-7-1'!G77), '2-7-1'!G77, IF(ISNUMBER('2-7-1'!H77), '2-7-1'!H77, "XXX")))))))</f>
        <v>0.68714285714285706</v>
      </c>
      <c r="U77" s="130">
        <f>IF(ISNUMBER('2-7-2'!B77), '2-7-2'!B77, IF(ISNUMBER('2-7-2'!C77), '2-7-2'!C77, IF(ISNUMBER('2-7-2'!D77), '2-7-2'!D77, IF(ISNUMBER('2-7-2'!E77), '2-7-2'!E77, IF(ISNUMBER('2-7-2'!F77), '2-7-2'!F77, IF(ISNUMBER('2-7-2'!G77), '2-7-2'!G77, IF(ISNUMBER('2-7-2'!H77), '2-7-2'!H77, "XXX")))))))</f>
        <v>0.56857142857142862</v>
      </c>
      <c r="V77" s="130">
        <f>IF(ISNUMBER('2-8-1'!B77), '2-8-1'!B77, IF(ISNUMBER('2-8-1'!C77), '2-8-1'!C77, IF(ISNUMBER('2-8-1'!D77), '2-8-1'!D77, IF(ISNUMBER('2-8-1'!E77), '2-8-1'!E77, IF(ISNUMBER('2-8-1'!F77), '2-8-1'!F77, IF(ISNUMBER('2-8-1'!G77), '2-8-1'!G77, IF(ISNUMBER('2-8-1'!H77), '2-8-1'!H77, "XXX")))))))</f>
        <v>0.62857142857142867</v>
      </c>
      <c r="W77" s="130">
        <f>IF(ISNUMBER('2-8-2'!B77), '2-8-2'!B77, IF(ISNUMBER('2-8-2'!C77), '2-8-2'!C77, IF(ISNUMBER('2-8-2'!D77), '2-8-2'!D77, IF(ISNUMBER('2-8-2'!E77), '2-8-2'!E77, IF(ISNUMBER('2-8-2'!F77), '2-8-2'!F77, IF(ISNUMBER('2-8-2'!G77), '2-8-2'!G77, IF(ISNUMBER('2-8-2'!H77), '2-8-2'!H77, "XXX")))))))</f>
        <v>0.56285714285714283</v>
      </c>
      <c r="X77" s="130">
        <f>'3-1'!C76</f>
        <v>0.31900000000000001</v>
      </c>
      <c r="Y77" s="130">
        <f>'3-2'!K76</f>
        <v>-0.45655488999999999</v>
      </c>
    </row>
    <row r="78" spans="1:25" ht="12.75" x14ac:dyDescent="0.2">
      <c r="A78" s="118" t="s">
        <v>177</v>
      </c>
      <c r="B78" s="19" t="s">
        <v>177</v>
      </c>
      <c r="C78" s="130">
        <f>IF(ISNUMBER('1-1'!B78),'1-1'!B78, "XXX")</f>
        <v>7</v>
      </c>
      <c r="D78" s="130" t="str">
        <f>IF(UCDP!S78, UCDP!S78, "0.0")</f>
        <v>0.0</v>
      </c>
      <c r="E78" s="130">
        <f>IF(ISNUMBER('1-3'!C78), '1-3'!C78, IF(ISNUMBER('1-3'!D78), '1-3'!D78, IF(ISNUMBER('1-3'!E78), '1-3'!E78, IF(ISNUMBER('1-3'!F78), '1-3'!F78, IF(ISNUMBER('1-3'!G78), '1-3'!G78, IF(ISNUMBER('1-3'!H78), '1-3'!H78, IF(ISNUMBER('1-3'!I78), '1-3'!I78, "XXX")))))))</f>
        <v>61.5</v>
      </c>
      <c r="F78" s="130">
        <f>IF(ISNUMBER('1-4'!AI78),'1-4'!AI78, IF(ISNUMBER('1-4'!AJ78),'1-4'!AJ78, IF(ISNUMBER('1-4'!AK78),'1-4'!AK78, IF(ISNUMBER('1-4'!AL78),'1-4'!AL78, IF(ISNUMBER('1-4'!AM78),'1-4'!AM78, IF(ISNUMBER('1-4'!AN78),'1-4'!AN78, IF(ISNUMBER('1-4'!AO78), '1-4'!AO78, "XXX")))))))</f>
        <v>3</v>
      </c>
      <c r="G78" s="130">
        <f>IF(ISNUMBER('1-5'!B77),'1-5'!B77, "XXX")</f>
        <v>7.9</v>
      </c>
      <c r="H78" s="130">
        <f>IF(ISNUMBER('2-1-1'!B78), '2-1-1'!B78, IF(ISNUMBER('2-1-1'!C78), '2-1-1'!C78, IF(ISNUMBER('2-1-1'!D78), '2-1-1'!D78, IF(ISNUMBER('2-1-1'!E78), '2-1-1'!E78, IF(ISNUMBER('2-1-1'!F78), '2-1-1'!F78, IF(ISNUMBER('2-1-1'!G78), '2-1-1'!G78, IF(ISNUMBER('2-1-1'!H78), '2-1-1'!H78, "XXX")))))))</f>
        <v>0.33999999999999997</v>
      </c>
      <c r="I78" s="130">
        <f>'2-1-2'!B77</f>
        <v>4.7460000000000002E-2</v>
      </c>
      <c r="J78" s="130" t="str">
        <f>IF(ISNUMBER('2-2-1'!W78), '2-2-1'!W78, IF(ISNUMBER('2-2-1'!X78), '2-2-1'!X78, IF(ISNUMBER('2-2-1'!Y78), '2-2-1'!Y78, IF(ISNUMBER('2-2-1'!Z78), '2-2-1'!Z78, IF(ISNUMBER('2-2-1'!AA78), '2-2-1'!AA78, IF(ISNUMBER('2-2-1'!AB78), '2-2-1'!AB78, IF(ISNUMBER('2-2-1'!AC78), '2-2-1'!AC78, "XXX")))))))</f>
        <v>XXX</v>
      </c>
      <c r="K78" s="130">
        <f>IF(ISNUMBER('2-2-2'!B78), '2-2-2'!B78, IF(ISNUMBER('2-2-2'!C78), '2-2-2'!C78, IF(ISNUMBER('2-2-2'!D78), '2-2-2'!D78, IF(ISNUMBER('2-2-2'!E78), '2-2-2'!E78, IF(ISNUMBER('2-2-2'!F78), '2-2-2'!F78, IF(ISNUMBER('2-2-2'!G78), '2-2-2'!G78, IF(ISNUMBER('2-2-2'!H78), '2-2-2'!H78, "XXX")))))))</f>
        <v>0.5</v>
      </c>
      <c r="L78" s="130">
        <f>IF(ISNUMBER('2-3-1'!J78), '2-3-1'!J78, IF(ISNUMBER('2-3-1'!K78), '2-3-1'!K78, IF(ISNUMBER('2-3-1'!L78), '2-3-1'!L78, IF(ISNUMBER('2-3-1'!M78), '2-3-1'!M78, IF(ISNUMBER('2-3-1'!N78), '2-3-1'!N78, IF(ISNUMBER('2-3-1'!O78), '2-3-1'!O78, IF(ISNUMBER('2-3-1'!P78), '2-3-1'!P78, "XXX")))))))</f>
        <v>3.0853147500000002</v>
      </c>
      <c r="M78" s="130">
        <f>'2-3-2'!J78</f>
        <v>42.911514279999999</v>
      </c>
      <c r="N78" s="130">
        <f>IF(ISNUMBER('2-4-1'!N78),'2-4-1'!N78,IF(ISNUMBER('2-4-1'!S78),'2-4-1'!S78,'2010'!N78))</f>
        <v>5.0960000000000001</v>
      </c>
      <c r="O78" s="130" t="str">
        <f>IF(ISNUMBER('2-4-2'!C78), '2-4-2'!C78, IF(ISNUMBER('2-4-2'!D78), '2-4-2'!D78, "XXX"))</f>
        <v>XXX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"XXX")</f>
        <v>56.249369999999999</v>
      </c>
      <c r="S78" s="130">
        <f>IF(ISNUMBER('2-6-2'!B78), '2-6-2'!B78, IF(ISNUMBER('2-6-2'!C78), '2-6-2'!C78, IF(ISNUMBER('2-6-2'!D78), '2-6-2'!D78, IF(ISNUMBER('2-6-2'!E78), '2-6-2'!E78, "XXX"))))</f>
        <v>1.28</v>
      </c>
      <c r="T78" s="130">
        <f>IF(ISNUMBER('2-7-1'!B78), '2-7-1'!B78, IF(ISNUMBER('2-7-1'!C78), '2-7-1'!C78, IF(ISNUMBER('2-7-1'!D78), '2-7-1'!D78, IF(ISNUMBER('2-7-1'!E78), '2-7-1'!E78, IF(ISNUMBER('2-7-1'!F78), '2-7-1'!F78, IF(ISNUMBER('2-7-1'!G78), '2-7-1'!G78, IF(ISNUMBER('2-7-1'!H78), '2-7-1'!H78, "XXX")))))))</f>
        <v>0.43571428571428567</v>
      </c>
      <c r="U78" s="130">
        <f>IF(ISNUMBER('2-7-2'!B78), '2-7-2'!B78, IF(ISNUMBER('2-7-2'!C78), '2-7-2'!C78, IF(ISNUMBER('2-7-2'!D78), '2-7-2'!D78, IF(ISNUMBER('2-7-2'!E78), '2-7-2'!E78, IF(ISNUMBER('2-7-2'!F78), '2-7-2'!F78, IF(ISNUMBER('2-7-2'!G78), '2-7-2'!G78, IF(ISNUMBER('2-7-2'!H78), '2-7-2'!H78, "XXX")))))))</f>
        <v>0.32142857142857145</v>
      </c>
      <c r="V78" s="130">
        <f>IF(ISNUMBER('2-8-1'!B78), '2-8-1'!B78, IF(ISNUMBER('2-8-1'!C78), '2-8-1'!C78, IF(ISNUMBER('2-8-1'!D78), '2-8-1'!D78, IF(ISNUMBER('2-8-1'!E78), '2-8-1'!E78, IF(ISNUMBER('2-8-1'!F78), '2-8-1'!F78, IF(ISNUMBER('2-8-1'!G78), '2-8-1'!G78, IF(ISNUMBER('2-8-1'!H78), '2-8-1'!H78, "XXX")))))))</f>
        <v>0.48714285714285716</v>
      </c>
      <c r="W78" s="130">
        <f>IF(ISNUMBER('2-8-2'!B78), '2-8-2'!B78, IF(ISNUMBER('2-8-2'!C78), '2-8-2'!C78, IF(ISNUMBER('2-8-2'!D78), '2-8-2'!D78, IF(ISNUMBER('2-8-2'!E78), '2-8-2'!E78, IF(ISNUMBER('2-8-2'!F78), '2-8-2'!F78, IF(ISNUMBER('2-8-2'!G78), '2-8-2'!G78, IF(ISNUMBER('2-8-2'!H78), '2-8-2'!H78, "XXX")))))))</f>
        <v>0.36142857142857138</v>
      </c>
      <c r="X78" s="130">
        <f>'3-1'!C77</f>
        <v>0.32200000000000001</v>
      </c>
      <c r="Y78" s="130">
        <f>'3-2'!K77</f>
        <v>-0.85994058799999995</v>
      </c>
    </row>
    <row r="79" spans="1:25" ht="12.75" x14ac:dyDescent="0.2">
      <c r="A79" s="118" t="s">
        <v>192</v>
      </c>
      <c r="B79" s="142" t="s">
        <v>87</v>
      </c>
      <c r="C79" s="130">
        <f>IF(ISNUMBER('1-1'!B79),'1-1'!B79, "XXX")</f>
        <v>6.6</v>
      </c>
      <c r="D79" s="130" t="str">
        <f>IF(UCDP!S79, UCDP!S79, "0.0")</f>
        <v>0.0</v>
      </c>
      <c r="E79" s="130">
        <f>IF(ISNUMBER('1-3'!C79), '1-3'!C79, IF(ISNUMBER('1-3'!D79), '1-3'!D79, IF(ISNUMBER('1-3'!E79), '1-3'!E79, IF(ISNUMBER('1-3'!F79), '1-3'!F79, IF(ISNUMBER('1-3'!G79), '1-3'!G79, IF(ISNUMBER('1-3'!H79), '1-3'!H79, IF(ISNUMBER('1-3'!I79), '1-3'!I79, "XXX")))))))</f>
        <v>81.166666666666671</v>
      </c>
      <c r="F79" s="130">
        <f>IF(ISNUMBER('1-4'!AI79),'1-4'!AI79, IF(ISNUMBER('1-4'!AJ79),'1-4'!AJ79, IF(ISNUMBER('1-4'!AK79),'1-4'!AK79, IF(ISNUMBER('1-4'!AL79),'1-4'!AL79, IF(ISNUMBER('1-4'!AM79),'1-4'!AM79, IF(ISNUMBER('1-4'!AN79),'1-4'!AN79, IF(ISNUMBER('1-4'!AO79), '1-4'!AO79, "XXX")))))))</f>
        <v>3</v>
      </c>
      <c r="G79" s="130">
        <f>IF(ISNUMBER('1-5'!B78),'1-5'!B78, "XXX")</f>
        <v>8.5</v>
      </c>
      <c r="H79" s="130">
        <f>IF(ISNUMBER('2-1-1'!B79), '2-1-1'!B79, IF(ISNUMBER('2-1-1'!C79), '2-1-1'!C79, IF(ISNUMBER('2-1-1'!D79), '2-1-1'!D79, IF(ISNUMBER('2-1-1'!E79), '2-1-1'!E79, IF(ISNUMBER('2-1-1'!F79), '2-1-1'!F79, IF(ISNUMBER('2-1-1'!G79), '2-1-1'!G79, IF(ISNUMBER('2-1-1'!H79), '2-1-1'!H79, "XXX")))))))</f>
        <v>0.5228571428571428</v>
      </c>
      <c r="I79" s="130">
        <f>'2-1-2'!B78</f>
        <v>2.0920000000000001E-2</v>
      </c>
      <c r="J79" s="130">
        <f>IF(ISNUMBER('2-2-1'!W79), '2-2-1'!W79, IF(ISNUMBER('2-2-1'!X79), '2-2-1'!X79, IF(ISNUMBER('2-2-1'!Y79), '2-2-1'!Y79, IF(ISNUMBER('2-2-1'!Z79), '2-2-1'!Z79, IF(ISNUMBER('2-2-1'!AA79), '2-2-1'!AA79, IF(ISNUMBER('2-2-1'!AB79), '2-2-1'!AB79, IF(ISNUMBER('2-2-1'!AC79), '2-2-1'!AC79, "XXX")))))))</f>
        <v>1.1656200000000001</v>
      </c>
      <c r="K79" s="130">
        <f>IF(ISNUMBER('2-2-2'!B79), '2-2-2'!B79, IF(ISNUMBER('2-2-2'!C79), '2-2-2'!C79, IF(ISNUMBER('2-2-2'!D79), '2-2-2'!D79, IF(ISNUMBER('2-2-2'!E79), '2-2-2'!E79, IF(ISNUMBER('2-2-2'!F79), '2-2-2'!F79, IF(ISNUMBER('2-2-2'!G79), '2-2-2'!G79, IF(ISNUMBER('2-2-2'!H79), '2-2-2'!H79, "XXX")))))))</f>
        <v>0.5357142857142857</v>
      </c>
      <c r="L79" s="130">
        <f>IF(ISNUMBER('2-3-1'!J79), '2-3-1'!J79, IF(ISNUMBER('2-3-1'!K79), '2-3-1'!K79, IF(ISNUMBER('2-3-1'!L79), '2-3-1'!L79, IF(ISNUMBER('2-3-1'!M79), '2-3-1'!M79, IF(ISNUMBER('2-3-1'!N79), '2-3-1'!N79, IF(ISNUMBER('2-3-1'!O79), '2-3-1'!O79, IF(ISNUMBER('2-3-1'!P79), '2-3-1'!P79, "XXX")))))))</f>
        <v>0.57034885999999996</v>
      </c>
      <c r="M79" s="130">
        <f>'2-3-2'!J79</f>
        <v>34.90810776</v>
      </c>
      <c r="N79" s="130">
        <f>IF(ISNUMBER('2-4-1'!N79),'2-4-1'!N79,IF(ISNUMBER('2-4-1'!S79),'2-4-1'!S79,'2010'!N79))</f>
        <v>0.73780000000000001</v>
      </c>
      <c r="O79" s="130" t="str">
        <f>IF(ISNUMBER('2-4-2'!C79), '2-4-2'!C79, IF(ISNUMBER('2-4-2'!D79), '2-4-2'!D79, "XXX"))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"XXX")</f>
        <v>17.43676</v>
      </c>
      <c r="S79" s="130">
        <f>IF(ISNUMBER('2-6-2'!B79), '2-6-2'!B79, IF(ISNUMBER('2-6-2'!C79), '2-6-2'!C79, IF(ISNUMBER('2-6-2'!D79), '2-6-2'!D79, IF(ISNUMBER('2-6-2'!E79), '2-6-2'!E79, "XXX"))))</f>
        <v>18.04</v>
      </c>
      <c r="T79" s="130">
        <f>IF(ISNUMBER('2-7-1'!B79), '2-7-1'!B79, IF(ISNUMBER('2-7-1'!C79), '2-7-1'!C79, IF(ISNUMBER('2-7-1'!D79), '2-7-1'!D79, IF(ISNUMBER('2-7-1'!E79), '2-7-1'!E79, IF(ISNUMBER('2-7-1'!F79), '2-7-1'!F79, IF(ISNUMBER('2-7-1'!G79), '2-7-1'!G79, IF(ISNUMBER('2-7-1'!H79), '2-7-1'!H79, "XXX")))))))</f>
        <v>0.55285714285714282</v>
      </c>
      <c r="U79" s="130">
        <f>IF(ISNUMBER('2-7-2'!B79), '2-7-2'!B79, IF(ISNUMBER('2-7-2'!C79), '2-7-2'!C79, IF(ISNUMBER('2-7-2'!D79), '2-7-2'!D79, IF(ISNUMBER('2-7-2'!E79), '2-7-2'!E79, IF(ISNUMBER('2-7-2'!F79), '2-7-2'!F79, IF(ISNUMBER('2-7-2'!G79), '2-7-2'!G79, IF(ISNUMBER('2-7-2'!H79), '2-7-2'!H79, "XXX")))))))</f>
        <v>0.54428571428571426</v>
      </c>
      <c r="V79" s="130">
        <f>IF(ISNUMBER('2-8-1'!B79), '2-8-1'!B79, IF(ISNUMBER('2-8-1'!C79), '2-8-1'!C79, IF(ISNUMBER('2-8-1'!D79), '2-8-1'!D79, IF(ISNUMBER('2-8-1'!E79), '2-8-1'!E79, IF(ISNUMBER('2-8-1'!F79), '2-8-1'!F79, IF(ISNUMBER('2-8-1'!G79), '2-8-1'!G79, IF(ISNUMBER('2-8-1'!H79), '2-8-1'!H79, "XXX")))))))</f>
        <v>0.63</v>
      </c>
      <c r="W79" s="130">
        <f>IF(ISNUMBER('2-8-2'!B79), '2-8-2'!B79, IF(ISNUMBER('2-8-2'!C79), '2-8-2'!C79, IF(ISNUMBER('2-8-2'!D79), '2-8-2'!D79, IF(ISNUMBER('2-8-2'!E79), '2-8-2'!E79, IF(ISNUMBER('2-8-2'!F79), '2-8-2'!F79, IF(ISNUMBER('2-8-2'!G79), '2-8-2'!G79, IF(ISNUMBER('2-8-2'!H79), '2-8-2'!H79, "XXX")))))))</f>
        <v>0.55714285714285716</v>
      </c>
      <c r="X79" s="130">
        <f>'3-1'!C78</f>
        <v>8.8999999999999996E-2</v>
      </c>
      <c r="Y79" s="130">
        <f>'3-2'!K78</f>
        <v>-1.5900783540000001</v>
      </c>
    </row>
    <row r="80" spans="1:25" ht="12.75" x14ac:dyDescent="0.2">
      <c r="A80" s="118" t="s">
        <v>88</v>
      </c>
      <c r="B80" s="142" t="s">
        <v>88</v>
      </c>
      <c r="C80" s="130">
        <f>IF(ISNUMBER('1-1'!B80),'1-1'!B80, "XXX")</f>
        <v>4.3</v>
      </c>
      <c r="D80" s="130" t="str">
        <f>IF(UCDP!S80, UCDP!S80, "0.0")</f>
        <v>0.0</v>
      </c>
      <c r="E80" s="130">
        <f>IF(ISNUMBER('1-3'!C80), '1-3'!C80, IF(ISNUMBER('1-3'!D80), '1-3'!D80, IF(ISNUMBER('1-3'!E80), '1-3'!E80, IF(ISNUMBER('1-3'!F80), '1-3'!F80, IF(ISNUMBER('1-3'!G80), '1-3'!G80, IF(ISNUMBER('1-3'!H80), '1-3'!H80, IF(ISNUMBER('1-3'!I80), '1-3'!I80, "XXX")))))))</f>
        <v>88.166666666666671</v>
      </c>
      <c r="F80" s="130">
        <f>IF(ISNUMBER('1-4'!AI80),'1-4'!AI80, IF(ISNUMBER('1-4'!AJ80),'1-4'!AJ80, IF(ISNUMBER('1-4'!AK80),'1-4'!AK80, IF(ISNUMBER('1-4'!AL80),'1-4'!AL80, IF(ISNUMBER('1-4'!AM80),'1-4'!AM80, IF(ISNUMBER('1-4'!AN80),'1-4'!AN80, IF(ISNUMBER('1-4'!AO80), '1-4'!AO80, "XXX")))))))</f>
        <v>1</v>
      </c>
      <c r="G80" s="130">
        <f>IF(ISNUMBER('1-5'!B79),'1-5'!B79, "XXX")</f>
        <v>3.8</v>
      </c>
      <c r="H80" s="130">
        <f>IF(ISNUMBER('2-1-1'!B80), '2-1-1'!B80, IF(ISNUMBER('2-1-1'!C80), '2-1-1'!C80, IF(ISNUMBER('2-1-1'!D80), '2-1-1'!D80, IF(ISNUMBER('2-1-1'!E80), '2-1-1'!E80, IF(ISNUMBER('2-1-1'!F80), '2-1-1'!F80, IF(ISNUMBER('2-1-1'!G80), '2-1-1'!G80, IF(ISNUMBER('2-1-1'!H80), '2-1-1'!H80, "XXX")))))))</f>
        <v>0.55857142857142861</v>
      </c>
      <c r="I80" s="130">
        <f>'2-1-2'!B79</f>
        <v>0.37406</v>
      </c>
      <c r="J80" s="130">
        <f>IF(ISNUMBER('2-2-1'!W80), '2-2-1'!W80, IF(ISNUMBER('2-2-1'!X80), '2-2-1'!X80, IF(ISNUMBER('2-2-1'!Y80), '2-2-1'!Y80, IF(ISNUMBER('2-2-1'!Z80), '2-2-1'!Z80, IF(ISNUMBER('2-2-1'!AA80), '2-2-1'!AA80, IF(ISNUMBER('2-2-1'!AB80), '2-2-1'!AB80, IF(ISNUMBER('2-2-1'!AC80), '2-2-1'!AC80, "XXX")))))))</f>
        <v>3.2233600000000004</v>
      </c>
      <c r="K80" s="130">
        <f>IF(ISNUMBER('2-2-2'!B80), '2-2-2'!B80, IF(ISNUMBER('2-2-2'!C80), '2-2-2'!C80, IF(ISNUMBER('2-2-2'!D80), '2-2-2'!D80, IF(ISNUMBER('2-2-2'!E80), '2-2-2'!E80, IF(ISNUMBER('2-2-2'!F80), '2-2-2'!F80, IF(ISNUMBER('2-2-2'!G80), '2-2-2'!G80, IF(ISNUMBER('2-2-2'!H80), '2-2-2'!H80, "XXX")))))))</f>
        <v>0.65428571428571425</v>
      </c>
      <c r="L80" s="130">
        <f>IF(ISNUMBER('2-3-1'!J80), '2-3-1'!J80, IF(ISNUMBER('2-3-1'!K80), '2-3-1'!K80, IF(ISNUMBER('2-3-1'!L80), '2-3-1'!L80, IF(ISNUMBER('2-3-1'!M80), '2-3-1'!M80, IF(ISNUMBER('2-3-1'!N80), '2-3-1'!N80, IF(ISNUMBER('2-3-1'!O80), '2-3-1'!O80, IF(ISNUMBER('2-3-1'!P80), '2-3-1'!P80, "XXX")))))))</f>
        <v>3.3608086099999999</v>
      </c>
      <c r="M80" s="130">
        <f>'2-3-2'!J80</f>
        <v>36.827705379999998</v>
      </c>
      <c r="N80" s="130">
        <f>IF(ISNUMBER('2-4-1'!N80),'2-4-1'!N80,IF(ISNUMBER('2-4-1'!S80),'2-4-1'!S80,'2010'!N80))</f>
        <v>12.205</v>
      </c>
      <c r="O80" s="130">
        <f>IF(ISNUMBER('2-4-2'!C80), '2-4-2'!C80, IF(ISNUMBER('2-4-2'!D80), '2-4-2'!D80, "XXX"))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"XXX")</f>
        <v>88.447209999999998</v>
      </c>
      <c r="S80" s="130">
        <f>IF(ISNUMBER('2-6-2'!B80), '2-6-2'!B80, IF(ISNUMBER('2-6-2'!C80), '2-6-2'!C80, IF(ISNUMBER('2-6-2'!D80), '2-6-2'!D80, IF(ISNUMBER('2-6-2'!E80), '2-6-2'!E80, "XXX"))))</f>
        <v>0</v>
      </c>
      <c r="T80" s="130">
        <f>IF(ISNUMBER('2-7-1'!B80), '2-7-1'!B80, IF(ISNUMBER('2-7-1'!C80), '2-7-1'!C80, IF(ISNUMBER('2-7-1'!D80), '2-7-1'!D80, IF(ISNUMBER('2-7-1'!E80), '2-7-1'!E80, IF(ISNUMBER('2-7-1'!F80), '2-7-1'!F80, IF(ISNUMBER('2-7-1'!G80), '2-7-1'!G80, IF(ISNUMBER('2-7-1'!H80), '2-7-1'!H80, "XXX")))))))</f>
        <v>0.64142857142857146</v>
      </c>
      <c r="U80" s="130">
        <f>IF(ISNUMBER('2-7-2'!B80), '2-7-2'!B80, IF(ISNUMBER('2-7-2'!C80), '2-7-2'!C80, IF(ISNUMBER('2-7-2'!D80), '2-7-2'!D80, IF(ISNUMBER('2-7-2'!E80), '2-7-2'!E80, IF(ISNUMBER('2-7-2'!F80), '2-7-2'!F80, IF(ISNUMBER('2-7-2'!G80), '2-7-2'!G80, IF(ISNUMBER('2-7-2'!H80), '2-7-2'!H80, "XXX")))))))</f>
        <v>0.45</v>
      </c>
      <c r="V80" s="130">
        <f>IF(ISNUMBER('2-8-1'!B80), '2-8-1'!B80, IF(ISNUMBER('2-8-1'!C80), '2-8-1'!C80, IF(ISNUMBER('2-8-1'!D80), '2-8-1'!D80, IF(ISNUMBER('2-8-1'!E80), '2-8-1'!E80, IF(ISNUMBER('2-8-1'!F80), '2-8-1'!F80, IF(ISNUMBER('2-8-1'!G80), '2-8-1'!G80, IF(ISNUMBER('2-8-1'!H80), '2-8-1'!H80, "XXX")))))))</f>
        <v>0.63857142857142857</v>
      </c>
      <c r="W80" s="130">
        <f>IF(ISNUMBER('2-8-2'!B80), '2-8-2'!B80, IF(ISNUMBER('2-8-2'!C80), '2-8-2'!C80, IF(ISNUMBER('2-8-2'!D80), '2-8-2'!D80, IF(ISNUMBER('2-8-2'!E80), '2-8-2'!E80, IF(ISNUMBER('2-8-2'!F80), '2-8-2'!F80, IF(ISNUMBER('2-8-2'!G80), '2-8-2'!G80, IF(ISNUMBER('2-8-2'!H80), '2-8-2'!H80, "XXX")))))))</f>
        <v>0.50714285714285712</v>
      </c>
      <c r="X80" s="130">
        <f>'3-1'!C79</f>
        <v>0.78100000000000003</v>
      </c>
      <c r="Y80" s="130">
        <f>'3-2'!K79</f>
        <v>0.87096297700000003</v>
      </c>
    </row>
    <row r="81" spans="1:25" ht="12.75" x14ac:dyDescent="0.2">
      <c r="A81" s="118" t="s">
        <v>89</v>
      </c>
      <c r="B81" s="142" t="s">
        <v>89</v>
      </c>
      <c r="C81" s="130">
        <f>IF(ISNUMBER('1-1'!B81),'1-1'!B81, "XXX")</f>
        <v>9</v>
      </c>
      <c r="D81" s="130" t="str">
        <f>IF(UCDP!S81, UCDP!S81, "0.0")</f>
        <v>0.0</v>
      </c>
      <c r="E81" s="130">
        <f>IF(ISNUMBER('1-3'!C81), '1-3'!C81, IF(ISNUMBER('1-3'!D81), '1-3'!D81, IF(ISNUMBER('1-3'!E81), '1-3'!E81, IF(ISNUMBER('1-3'!F81), '1-3'!F81, IF(ISNUMBER('1-3'!G81), '1-3'!G81, IF(ISNUMBER('1-3'!H81), '1-3'!H81, IF(ISNUMBER('1-3'!I81), '1-3'!I81, "XXX")))))))</f>
        <v>74.166666666666671</v>
      </c>
      <c r="F81" s="130">
        <f>IF(ISNUMBER('1-4'!AI81),'1-4'!AI81, IF(ISNUMBER('1-4'!AJ81),'1-4'!AJ81, IF(ISNUMBER('1-4'!AK81),'1-4'!AK81, IF(ISNUMBER('1-4'!AL81),'1-4'!AL81, IF(ISNUMBER('1-4'!AM81),'1-4'!AM81, IF(ISNUMBER('1-4'!AN81),'1-4'!AN81, IF(ISNUMBER('1-4'!AO81), '1-4'!AO81, "XXX")))))))</f>
        <v>4</v>
      </c>
      <c r="G81" s="130">
        <f>IF(ISNUMBER('1-5'!B80),'1-5'!B80, "XXX")</f>
        <v>7</v>
      </c>
      <c r="H81" s="130">
        <f>IF(ISNUMBER('2-1-1'!B81), '2-1-1'!B81, IF(ISNUMBER('2-1-1'!C81), '2-1-1'!C81, IF(ISNUMBER('2-1-1'!D81), '2-1-1'!D81, IF(ISNUMBER('2-1-1'!E81), '2-1-1'!E81, IF(ISNUMBER('2-1-1'!F81), '2-1-1'!F81, IF(ISNUMBER('2-1-1'!G81), '2-1-1'!G81, IF(ISNUMBER('2-1-1'!H81), '2-1-1'!H81, "XXX")))))))</f>
        <v>0.35285714285714287</v>
      </c>
      <c r="I81" s="130">
        <f>'2-1-2'!B80</f>
        <v>0.19298000000000001</v>
      </c>
      <c r="J81" s="130" t="str">
        <f>IF(ISNUMBER('2-2-1'!W81), '2-2-1'!W81, IF(ISNUMBER('2-2-1'!X81), '2-2-1'!X81, IF(ISNUMBER('2-2-1'!Y81), '2-2-1'!Y81, IF(ISNUMBER('2-2-1'!Z81), '2-2-1'!Z81, IF(ISNUMBER('2-2-1'!AA81), '2-2-1'!AA81, IF(ISNUMBER('2-2-1'!AB81), '2-2-1'!AB81, IF(ISNUMBER('2-2-1'!AC81), '2-2-1'!AC81, "XXX")))))))</f>
        <v>XXX</v>
      </c>
      <c r="K81" s="130">
        <f>IF(ISNUMBER('2-2-2'!B81), '2-2-2'!B81, IF(ISNUMBER('2-2-2'!C81), '2-2-2'!C81, IF(ISNUMBER('2-2-2'!D81), '2-2-2'!D81, IF(ISNUMBER('2-2-2'!E81), '2-2-2'!E81, IF(ISNUMBER('2-2-2'!F81), '2-2-2'!F81, IF(ISNUMBER('2-2-2'!G81), '2-2-2'!G81, IF(ISNUMBER('2-2-2'!H81), '2-2-2'!H81, "XXX")))))))</f>
        <v>0.77857142857142858</v>
      </c>
      <c r="L81" s="130">
        <f>IF(ISNUMBER('2-3-1'!J81), '2-3-1'!J81, IF(ISNUMBER('2-3-1'!K81), '2-3-1'!K81, IF(ISNUMBER('2-3-1'!L81), '2-3-1'!L81, IF(ISNUMBER('2-3-1'!M81), '2-3-1'!M81, IF(ISNUMBER('2-3-1'!N81), '2-3-1'!N81, IF(ISNUMBER('2-3-1'!O81), '2-3-1'!O81, IF(ISNUMBER('2-3-1'!P81), '2-3-1'!P81, "XXX")))))))</f>
        <v>3.5130760699999999</v>
      </c>
      <c r="M81" s="130">
        <f>'2-3-2'!J81</f>
        <v>44.079566960000001</v>
      </c>
      <c r="N81" s="130">
        <f>IF(ISNUMBER('2-4-1'!N81),'2-4-1'!N81,IF(ISNUMBER('2-4-1'!S81),'2-4-1'!S81,'2010'!N81))</f>
        <v>1.322816485399982</v>
      </c>
      <c r="O81" s="130" t="str">
        <f>IF(ISNUMBER('2-4-2'!C81), '2-4-2'!C81, IF(ISNUMBER('2-4-2'!D81), '2-4-2'!D81, "XXX"))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"XXX")</f>
        <v>63.664200000000001</v>
      </c>
      <c r="S81" s="130">
        <f>IF(ISNUMBER('2-6-2'!B81), '2-6-2'!B81, IF(ISNUMBER('2-6-2'!C81), '2-6-2'!C81, IF(ISNUMBER('2-6-2'!D81), '2-6-2'!D81, IF(ISNUMBER('2-6-2'!E81), '2-6-2'!E81, "XXX"))))</f>
        <v>0.1</v>
      </c>
      <c r="T81" s="130">
        <f>IF(ISNUMBER('2-7-1'!B81), '2-7-1'!B81, IF(ISNUMBER('2-7-1'!C81), '2-7-1'!C81, IF(ISNUMBER('2-7-1'!D81), '2-7-1'!D81, IF(ISNUMBER('2-7-1'!E81), '2-7-1'!E81, IF(ISNUMBER('2-7-1'!F81), '2-7-1'!F81, IF(ISNUMBER('2-7-1'!G81), '2-7-1'!G81, IF(ISNUMBER('2-7-1'!H81), '2-7-1'!H81, "XXX")))))))</f>
        <v>0.56857142857142862</v>
      </c>
      <c r="U81" s="130">
        <f>IF(ISNUMBER('2-7-2'!B81), '2-7-2'!B81, IF(ISNUMBER('2-7-2'!C81), '2-7-2'!C81, IF(ISNUMBER('2-7-2'!D81), '2-7-2'!D81, IF(ISNUMBER('2-7-2'!E81), '2-7-2'!E81, IF(ISNUMBER('2-7-2'!F81), '2-7-2'!F81, IF(ISNUMBER('2-7-2'!G81), '2-7-2'!G81, IF(ISNUMBER('2-7-2'!H81), '2-7-2'!H81, "XXX")))))))</f>
        <v>0.33499999999999996</v>
      </c>
      <c r="V81" s="130">
        <f>IF(ISNUMBER('2-8-1'!B81), '2-8-1'!B81, IF(ISNUMBER('2-8-1'!C81), '2-8-1'!C81, IF(ISNUMBER('2-8-1'!D81), '2-8-1'!D81, IF(ISNUMBER('2-8-1'!E81), '2-8-1'!E81, IF(ISNUMBER('2-8-1'!F81), '2-8-1'!F81, IF(ISNUMBER('2-8-1'!G81), '2-8-1'!G81, IF(ISNUMBER('2-8-1'!H81), '2-8-1'!H81, "XXX")))))))</f>
        <v>0.60428571428571431</v>
      </c>
      <c r="W81" s="130">
        <f>IF(ISNUMBER('2-8-2'!B81), '2-8-2'!B81, IF(ISNUMBER('2-8-2'!C81), '2-8-2'!C81, IF(ISNUMBER('2-8-2'!D81), '2-8-2'!D81, IF(ISNUMBER('2-8-2'!E81), '2-8-2'!E81, IF(ISNUMBER('2-8-2'!F81), '2-8-2'!F81, IF(ISNUMBER('2-8-2'!G81), '2-8-2'!G81, IF(ISNUMBER('2-8-2'!H81), '2-8-2'!H81, "XXX")))))))</f>
        <v>0.41428571428571426</v>
      </c>
      <c r="X81" s="130">
        <f>'3-1'!C80</f>
        <v>0.46100000000000002</v>
      </c>
      <c r="Y81" s="130">
        <f>'3-2'!K80</f>
        <v>-0.38136974000000001</v>
      </c>
    </row>
    <row r="82" spans="1:25" ht="12.75" x14ac:dyDescent="0.2">
      <c r="A82" s="118" t="s">
        <v>90</v>
      </c>
      <c r="B82" s="142" t="s">
        <v>90</v>
      </c>
      <c r="C82" s="130">
        <f>IF(ISNUMBER('1-1'!B82),'1-1'!B82, "XXX")</f>
        <v>6.2</v>
      </c>
      <c r="D82" s="130" t="str">
        <f>IF(UCDP!S82, UCDP!S82, "0.0")</f>
        <v>0.0</v>
      </c>
      <c r="E82" s="130">
        <f>IF(ISNUMBER('1-3'!C82), '1-3'!C82, IF(ISNUMBER('1-3'!D82), '1-3'!D82, IF(ISNUMBER('1-3'!E82), '1-3'!E82, IF(ISNUMBER('1-3'!F82), '1-3'!F82, IF(ISNUMBER('1-3'!G82), '1-3'!G82, IF(ISNUMBER('1-3'!H82), '1-3'!H82, IF(ISNUMBER('1-3'!I82), '1-3'!I82, "XXX")))))))</f>
        <v>65.166666666666671</v>
      </c>
      <c r="F82" s="130" t="str">
        <f>IF(ISNUMBER('1-4'!AI82),'1-4'!AI82, IF(ISNUMBER('1-4'!AJ82),'1-4'!AJ82, IF(ISNUMBER('1-4'!AK82),'1-4'!AK82, IF(ISNUMBER('1-4'!AL82),'1-4'!AL82, IF(ISNUMBER('1-4'!AM82),'1-4'!AM82, IF(ISNUMBER('1-4'!AN82),'1-4'!AN82, IF(ISNUMBER('1-4'!AO82), '1-4'!AO82, "XXX")))))))</f>
        <v>XXX</v>
      </c>
      <c r="G82" s="130">
        <f>IF(ISNUMBER('1-5'!B81),'1-5'!B81, "XXX")</f>
        <v>6.7</v>
      </c>
      <c r="H82" s="130">
        <f>IF(ISNUMBER('2-1-1'!B82), '2-1-1'!B82, IF(ISNUMBER('2-1-1'!C82), '2-1-1'!C82, IF(ISNUMBER('2-1-1'!D82), '2-1-1'!D82, IF(ISNUMBER('2-1-1'!E82), '2-1-1'!E82, IF(ISNUMBER('2-1-1'!F82), '2-1-1'!F82, IF(ISNUMBER('2-1-1'!G82), '2-1-1'!G82, IF(ISNUMBER('2-1-1'!H82), '2-1-1'!H82, "XXX")))))))</f>
        <v>0.28142857142857142</v>
      </c>
      <c r="I82" s="130">
        <f>'2-1-2'!B81</f>
        <v>2.9940000000000001E-2</v>
      </c>
      <c r="J82" s="130">
        <f>IF(ISNUMBER('2-2-1'!W82), '2-2-1'!W82, IF(ISNUMBER('2-2-1'!X82), '2-2-1'!X82, IF(ISNUMBER('2-2-1'!Y82), '2-2-1'!Y82, IF(ISNUMBER('2-2-1'!Z82), '2-2-1'!Z82, IF(ISNUMBER('2-2-1'!AA82), '2-2-1'!AA82, IF(ISNUMBER('2-2-1'!AB82), '2-2-1'!AB82, IF(ISNUMBER('2-2-1'!AC82), '2-2-1'!AC82, "XXX")))))))</f>
        <v>6.5352399999999999</v>
      </c>
      <c r="K82" s="130">
        <f>IF(ISNUMBER('2-2-2'!B82), '2-2-2'!B82, IF(ISNUMBER('2-2-2'!C82), '2-2-2'!C82, IF(ISNUMBER('2-2-2'!D82), '2-2-2'!D82, IF(ISNUMBER('2-2-2'!E82), '2-2-2'!E82, IF(ISNUMBER('2-2-2'!F82), '2-2-2'!F82, IF(ISNUMBER('2-2-2'!G82), '2-2-2'!G82, IF(ISNUMBER('2-2-2'!H82), '2-2-2'!H82, "XXX")))))))</f>
        <v>0.36428571428571427</v>
      </c>
      <c r="L82" s="130">
        <f>IF(ISNUMBER('2-3-1'!J82), '2-3-1'!J82, IF(ISNUMBER('2-3-1'!K82), '2-3-1'!K82, IF(ISNUMBER('2-3-1'!L82), '2-3-1'!L82, IF(ISNUMBER('2-3-1'!M82), '2-3-1'!M82, IF(ISNUMBER('2-3-1'!N82), '2-3-1'!N82, IF(ISNUMBER('2-3-1'!O82), '2-3-1'!O82, IF(ISNUMBER('2-3-1'!P82), '2-3-1'!P82, "XXX")))))))</f>
        <v>4.6394338599999996</v>
      </c>
      <c r="M82" s="130">
        <f>'2-3-2'!J82</f>
        <v>24.659500120000001</v>
      </c>
      <c r="N82" s="130">
        <f>IF(ISNUMBER('2-4-1'!N82),'2-4-1'!N82,IF(ISNUMBER('2-4-1'!S82),'2-4-1'!S82,'2010'!N82))</f>
        <v>9.1188426590148275</v>
      </c>
      <c r="O82" s="130" t="str">
        <f>IF(ISNUMBER('2-4-2'!C82), '2-4-2'!C82, IF(ISNUMBER('2-4-2'!D82), '2-4-2'!D82, "XXX"))</f>
        <v>XXX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"XXX")</f>
        <v>41.008620000000001</v>
      </c>
      <c r="S82" s="130">
        <f>IF(ISNUMBER('2-6-2'!B82), '2-6-2'!B82, IF(ISNUMBER('2-6-2'!C82), '2-6-2'!C82, IF(ISNUMBER('2-6-2'!D82), '2-6-2'!D82, IF(ISNUMBER('2-6-2'!E82), '2-6-2'!E82, "XXX"))))</f>
        <v>31.1</v>
      </c>
      <c r="T82" s="130">
        <f>IF(ISNUMBER('2-7-1'!B82), '2-7-1'!B82, IF(ISNUMBER('2-7-1'!C82), '2-7-1'!C82, IF(ISNUMBER('2-7-1'!D82), '2-7-1'!D82, IF(ISNUMBER('2-7-1'!E82), '2-7-1'!E82, IF(ISNUMBER('2-7-1'!F82), '2-7-1'!F82, IF(ISNUMBER('2-7-1'!G82), '2-7-1'!G82, IF(ISNUMBER('2-7-1'!H82), '2-7-1'!H82, "XXX")))))))</f>
        <v>0.4042857142857143</v>
      </c>
      <c r="U82" s="130">
        <f>IF(ISNUMBER('2-7-2'!B82), '2-7-2'!B82, IF(ISNUMBER('2-7-2'!C82), '2-7-2'!C82, IF(ISNUMBER('2-7-2'!D82), '2-7-2'!D82, IF(ISNUMBER('2-7-2'!E82), '2-7-2'!E82, IF(ISNUMBER('2-7-2'!F82), '2-7-2'!F82, IF(ISNUMBER('2-7-2'!G82), '2-7-2'!G82, IF(ISNUMBER('2-7-2'!H82), '2-7-2'!H82, "XXX")))))))</f>
        <v>0.39</v>
      </c>
      <c r="V82" s="130">
        <f>IF(ISNUMBER('2-8-1'!B82), '2-8-1'!B82, IF(ISNUMBER('2-8-1'!C82), '2-8-1'!C82, IF(ISNUMBER('2-8-1'!D82), '2-8-1'!D82, IF(ISNUMBER('2-8-1'!E82), '2-8-1'!E82, IF(ISNUMBER('2-8-1'!F82), '2-8-1'!F82, IF(ISNUMBER('2-8-1'!G82), '2-8-1'!G82, IF(ISNUMBER('2-8-1'!H82), '2-8-1'!H82, "XXX")))))))</f>
        <v>0.50142857142857145</v>
      </c>
      <c r="W82" s="130">
        <f>IF(ISNUMBER('2-8-2'!B82), '2-8-2'!B82, IF(ISNUMBER('2-8-2'!C82), '2-8-2'!C82, IF(ISNUMBER('2-8-2'!D82), '2-8-2'!D82, IF(ISNUMBER('2-8-2'!E82), '2-8-2'!E82, IF(ISNUMBER('2-8-2'!F82), '2-8-2'!F82, IF(ISNUMBER('2-8-2'!G82), '2-8-2'!G82, IF(ISNUMBER('2-8-2'!H82), '2-8-2'!H82, "XXX")))))))</f>
        <v>0.41714285714285715</v>
      </c>
      <c r="X82" s="130">
        <f>'3-1'!C81</f>
        <v>0.56999999999999995</v>
      </c>
      <c r="Y82" s="130">
        <f>'3-2'!K81</f>
        <v>8.3176099000000003E-2</v>
      </c>
    </row>
    <row r="83" spans="1:25" ht="12.75" x14ac:dyDescent="0.2">
      <c r="A83" s="118" t="s">
        <v>91</v>
      </c>
      <c r="B83" s="142" t="s">
        <v>91</v>
      </c>
      <c r="C83" s="130">
        <f>IF(ISNUMBER('1-1'!B83),'1-1'!B83, "XXX")</f>
        <v>9</v>
      </c>
      <c r="D83" s="130" t="str">
        <f>IF(UCDP!S83, UCDP!S83, "0.0")</f>
        <v>0.0</v>
      </c>
      <c r="E83" s="130">
        <f>IF(ISNUMBER('1-3'!C83), '1-3'!C83, IF(ISNUMBER('1-3'!D83), '1-3'!D83, IF(ISNUMBER('1-3'!E83), '1-3'!E83, IF(ISNUMBER('1-3'!F83), '1-3'!F83, IF(ISNUMBER('1-3'!G83), '1-3'!G83, IF(ISNUMBER('1-3'!H83), '1-3'!H83, IF(ISNUMBER('1-3'!I83), '1-3'!I83, "XXX")))))))</f>
        <v>77.833333333333343</v>
      </c>
      <c r="F83" s="130">
        <f>IF(ISNUMBER('1-4'!AI83),'1-4'!AI83, IF(ISNUMBER('1-4'!AJ83),'1-4'!AJ83, IF(ISNUMBER('1-4'!AK83),'1-4'!AK83, IF(ISNUMBER('1-4'!AL83),'1-4'!AL83, IF(ISNUMBER('1-4'!AM83),'1-4'!AM83, IF(ISNUMBER('1-4'!AN83),'1-4'!AN83, IF(ISNUMBER('1-4'!AO83), '1-4'!AO83, "XXX")))))))</f>
        <v>3</v>
      </c>
      <c r="G83" s="130">
        <f>IF(ISNUMBER('1-5'!B82),'1-5'!B82, "XXX")</f>
        <v>6.7</v>
      </c>
      <c r="H83" s="130">
        <f>IF(ISNUMBER('2-1-1'!B83), '2-1-1'!B83, IF(ISNUMBER('2-1-1'!C83), '2-1-1'!C83, IF(ISNUMBER('2-1-1'!D83), '2-1-1'!D83, IF(ISNUMBER('2-1-1'!E83), '2-1-1'!E83, IF(ISNUMBER('2-1-1'!F83), '2-1-1'!F83, IF(ISNUMBER('2-1-1'!G83), '2-1-1'!G83, IF(ISNUMBER('2-1-1'!H83), '2-1-1'!H83, "XXX")))))))</f>
        <v>0.39571428571428569</v>
      </c>
      <c r="I83" s="130">
        <f>'2-1-2'!B82</f>
        <v>6.3400000000000001E-3</v>
      </c>
      <c r="J83" s="130">
        <f>IF(ISNUMBER('2-2-1'!W83), '2-2-1'!W83, IF(ISNUMBER('2-2-1'!X83), '2-2-1'!X83, IF(ISNUMBER('2-2-1'!Y83), '2-2-1'!Y83, IF(ISNUMBER('2-2-1'!Z83), '2-2-1'!Z83, IF(ISNUMBER('2-2-1'!AA83), '2-2-1'!AA83, IF(ISNUMBER('2-2-1'!AB83), '2-2-1'!AB83, IF(ISNUMBER('2-2-1'!AC83), '2-2-1'!AC83, "XXX")))))))</f>
        <v>0.75615999999999994</v>
      </c>
      <c r="K83" s="130">
        <f>IF(ISNUMBER('2-2-2'!B83), '2-2-2'!B83, IF(ISNUMBER('2-2-2'!C83), '2-2-2'!C83, IF(ISNUMBER('2-2-2'!D83), '2-2-2'!D83, IF(ISNUMBER('2-2-2'!E83), '2-2-2'!E83, IF(ISNUMBER('2-2-2'!F83), '2-2-2'!F83, IF(ISNUMBER('2-2-2'!G83), '2-2-2'!G83, IF(ISNUMBER('2-2-2'!H83), '2-2-2'!H83, "XXX")))))))</f>
        <v>0.51428571428571435</v>
      </c>
      <c r="L83" s="130">
        <f>IF(ISNUMBER('2-3-1'!J83), '2-3-1'!J83, IF(ISNUMBER('2-3-1'!K83), '2-3-1'!K83, IF(ISNUMBER('2-3-1'!L83), '2-3-1'!L83, IF(ISNUMBER('2-3-1'!M83), '2-3-1'!M83, IF(ISNUMBER('2-3-1'!N83), '2-3-1'!N83, IF(ISNUMBER('2-3-1'!O83), '2-3-1'!O83, IF(ISNUMBER('2-3-1'!P83), '2-3-1'!P83, "XXX")))))))</f>
        <v>0.82155900999999998</v>
      </c>
      <c r="M83" s="130">
        <f>'2-3-2'!J83</f>
        <v>69.344154360000005</v>
      </c>
      <c r="N83" s="130">
        <f>IF(ISNUMBER('2-4-1'!N83),'2-4-1'!N83,IF(ISNUMBER('2-4-1'!S83),'2-4-1'!S83,'2010'!N83))</f>
        <v>3.3492430400000002</v>
      </c>
      <c r="O83" s="130" t="str">
        <f>IF(ISNUMBER('2-4-2'!C83), '2-4-2'!C83, IF(ISNUMBER('2-4-2'!D83), '2-4-2'!D83, "XXX"))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"XXX")</f>
        <v>20.886230000000001</v>
      </c>
      <c r="S83" s="130">
        <f>IF(ISNUMBER('2-6-2'!B83), '2-6-2'!B83, IF(ISNUMBER('2-6-2'!C83), '2-6-2'!C83, IF(ISNUMBER('2-6-2'!D83), '2-6-2'!D83, IF(ISNUMBER('2-6-2'!E83), '2-6-2'!E83, "XXX"))))</f>
        <v>62.5</v>
      </c>
      <c r="T83" s="130">
        <f>IF(ISNUMBER('2-7-1'!B83), '2-7-1'!B83, IF(ISNUMBER('2-7-1'!C83), '2-7-1'!C83, IF(ISNUMBER('2-7-1'!D83), '2-7-1'!D83, IF(ISNUMBER('2-7-1'!E83), '2-7-1'!E83, IF(ISNUMBER('2-7-1'!F83), '2-7-1'!F83, IF(ISNUMBER('2-7-1'!G83), '2-7-1'!G83, IF(ISNUMBER('2-7-1'!H83), '2-7-1'!H83, "XXX")))))))</f>
        <v>0.63428571428571434</v>
      </c>
      <c r="U83" s="130">
        <f>IF(ISNUMBER('2-7-2'!B83), '2-7-2'!B83, IF(ISNUMBER('2-7-2'!C83), '2-7-2'!C83, IF(ISNUMBER('2-7-2'!D83), '2-7-2'!D83, IF(ISNUMBER('2-7-2'!E83), '2-7-2'!E83, IF(ISNUMBER('2-7-2'!F83), '2-7-2'!F83, IF(ISNUMBER('2-7-2'!G83), '2-7-2'!G83, IF(ISNUMBER('2-7-2'!H83), '2-7-2'!H83, "XXX")))))))</f>
        <v>0.59142857142857141</v>
      </c>
      <c r="V83" s="130">
        <f>IF(ISNUMBER('2-8-1'!B83), '2-8-1'!B83, IF(ISNUMBER('2-8-1'!C83), '2-8-1'!C83, IF(ISNUMBER('2-8-1'!D83), '2-8-1'!D83, IF(ISNUMBER('2-8-1'!E83), '2-8-1'!E83, IF(ISNUMBER('2-8-1'!F83), '2-8-1'!F83, IF(ISNUMBER('2-8-1'!G83), '2-8-1'!G83, IF(ISNUMBER('2-8-1'!H83), '2-8-1'!H83, "XXX")))))))</f>
        <v>0.65285714285714291</v>
      </c>
      <c r="W83" s="130">
        <f>IF(ISNUMBER('2-8-2'!B83), '2-8-2'!B83, IF(ISNUMBER('2-8-2'!C83), '2-8-2'!C83, IF(ISNUMBER('2-8-2'!D83), '2-8-2'!D83, IF(ISNUMBER('2-8-2'!E83), '2-8-2'!E83, IF(ISNUMBER('2-8-2'!F83), '2-8-2'!F83, IF(ISNUMBER('2-8-2'!G83), '2-8-2'!G83, IF(ISNUMBER('2-8-2'!H83), '2-8-2'!H83, "XXX")))))))</f>
        <v>0.60428571428571431</v>
      </c>
      <c r="X83" s="130">
        <f>'3-1'!C82</f>
        <v>0.64500000000000002</v>
      </c>
      <c r="Y83" s="130">
        <f>'3-2'!K82</f>
        <v>-6.7718521000000004E-2</v>
      </c>
    </row>
    <row r="84" spans="1:25" ht="12.75" x14ac:dyDescent="0.2">
      <c r="A84" s="118" t="s">
        <v>92</v>
      </c>
      <c r="B84" s="142" t="s">
        <v>92</v>
      </c>
      <c r="C84" s="130">
        <f>IF(ISNUMBER('1-1'!B84),'1-1'!B84, "XXX")</f>
        <v>4</v>
      </c>
      <c r="D84" s="130" t="str">
        <f>IF(UCDP!S84, UCDP!S84, "0.0")</f>
        <v>0.0</v>
      </c>
      <c r="E84" s="130">
        <f>IF(ISNUMBER('1-3'!C84), '1-3'!C84, IF(ISNUMBER('1-3'!D84), '1-3'!D84, IF(ISNUMBER('1-3'!E84), '1-3'!E84, IF(ISNUMBER('1-3'!F84), '1-3'!F84, IF(ISNUMBER('1-3'!G84), '1-3'!G84, IF(ISNUMBER('1-3'!H84), '1-3'!H84, IF(ISNUMBER('1-3'!I84), '1-3'!I84, "XXX")))))))</f>
        <v>84.166666666666671</v>
      </c>
      <c r="F84" s="130">
        <f>IF(ISNUMBER('1-4'!AI84),'1-4'!AI84, IF(ISNUMBER('1-4'!AJ84),'1-4'!AJ84, IF(ISNUMBER('1-4'!AK84),'1-4'!AK84, IF(ISNUMBER('1-4'!AL84),'1-4'!AL84, IF(ISNUMBER('1-4'!AM84),'1-4'!AM84, IF(ISNUMBER('1-4'!AN84),'1-4'!AN84, IF(ISNUMBER('1-4'!AO84), '1-4'!AO84, "XXX")))))))</f>
        <v>1</v>
      </c>
      <c r="G84" s="130">
        <f>IF(ISNUMBER('1-5'!B83),'1-5'!B83, "XXX")</f>
        <v>3.7</v>
      </c>
      <c r="H84" s="130">
        <f>IF(ISNUMBER('2-1-1'!B84), '2-1-1'!B84, IF(ISNUMBER('2-1-1'!C84), '2-1-1'!C84, IF(ISNUMBER('2-1-1'!D84), '2-1-1'!D84, IF(ISNUMBER('2-1-1'!E84), '2-1-1'!E84, IF(ISNUMBER('2-1-1'!F84), '2-1-1'!F84, IF(ISNUMBER('2-1-1'!G84), '2-1-1'!G84, IF(ISNUMBER('2-1-1'!H84), '2-1-1'!H84, "XXX")))))))</f>
        <v>0.57857142857142851</v>
      </c>
      <c r="I84" s="130">
        <f>'2-1-2'!B83</f>
        <v>0.40925</v>
      </c>
      <c r="J84" s="130">
        <f>IF(ISNUMBER('2-2-1'!W84), '2-2-1'!W84, IF(ISNUMBER('2-2-1'!X84), '2-2-1'!X84, IF(ISNUMBER('2-2-1'!Y84), '2-2-1'!Y84, IF(ISNUMBER('2-2-1'!Z84), '2-2-1'!Z84, IF(ISNUMBER('2-2-1'!AA84), '2-2-1'!AA84, IF(ISNUMBER('2-2-1'!AB84), '2-2-1'!AB84, IF(ISNUMBER('2-2-1'!AC84), '2-2-1'!AC84, "XXX")))))))</f>
        <v>3.1727699999999999</v>
      </c>
      <c r="K84" s="130">
        <f>IF(ISNUMBER('2-2-2'!B84), '2-2-2'!B84, IF(ISNUMBER('2-2-2'!C84), '2-2-2'!C84, IF(ISNUMBER('2-2-2'!D84), '2-2-2'!D84, IF(ISNUMBER('2-2-2'!E84), '2-2-2'!E84, IF(ISNUMBER('2-2-2'!F84), '2-2-2'!F84, IF(ISNUMBER('2-2-2'!G84), '2-2-2'!G84, IF(ISNUMBER('2-2-2'!H84), '2-2-2'!H84, "XXX")))))))</f>
        <v>0.63714285714285712</v>
      </c>
      <c r="L84" s="130">
        <f>IF(ISNUMBER('2-3-1'!J84), '2-3-1'!J84, IF(ISNUMBER('2-3-1'!K84), '2-3-1'!K84, IF(ISNUMBER('2-3-1'!L84), '2-3-1'!L84, IF(ISNUMBER('2-3-1'!M84), '2-3-1'!M84, IF(ISNUMBER('2-3-1'!N84), '2-3-1'!N84, IF(ISNUMBER('2-3-1'!O84), '2-3-1'!O84, IF(ISNUMBER('2-3-1'!P84), '2-3-1'!P84, "XXX")))))))</f>
        <v>3.7947390099999998</v>
      </c>
      <c r="M84" s="130">
        <f>'2-3-2'!J84</f>
        <v>28.403993610000001</v>
      </c>
      <c r="N84" s="130">
        <f>IF(ISNUMBER('2-4-1'!N84),'2-4-1'!N84,IF(ISNUMBER('2-4-1'!S84),'2-4-1'!S84,'2010'!N84))</f>
        <v>13.2</v>
      </c>
      <c r="O84" s="130">
        <f>IF(ISNUMBER('2-4-2'!C84), '2-4-2'!C84, IF(ISNUMBER('2-4-2'!D84), '2-4-2'!D84, "XXX"))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"XXX")</f>
        <v>88.227530000000002</v>
      </c>
      <c r="S84" s="130">
        <f>IF(ISNUMBER('2-6-2'!B84), '2-6-2'!B84, IF(ISNUMBER('2-6-2'!C84), '2-6-2'!C84, IF(ISNUMBER('2-6-2'!D84), '2-6-2'!D84, IF(ISNUMBER('2-6-2'!E84), '2-6-2'!E84, "XXX"))))</f>
        <v>0</v>
      </c>
      <c r="T84" s="130">
        <f>IF(ISNUMBER('2-7-1'!B84), '2-7-1'!B84, IF(ISNUMBER('2-7-1'!C84), '2-7-1'!C84, IF(ISNUMBER('2-7-1'!D84), '2-7-1'!D84, IF(ISNUMBER('2-7-1'!E84), '2-7-1'!E84, IF(ISNUMBER('2-7-1'!F84), '2-7-1'!F84, IF(ISNUMBER('2-7-1'!G84), '2-7-1'!G84, IF(ISNUMBER('2-7-1'!H84), '2-7-1'!H84, "XXX")))))))</f>
        <v>0.66285714285714281</v>
      </c>
      <c r="U84" s="130">
        <f>IF(ISNUMBER('2-7-2'!B84), '2-7-2'!B84, IF(ISNUMBER('2-7-2'!C84), '2-7-2'!C84, IF(ISNUMBER('2-7-2'!D84), '2-7-2'!D84, IF(ISNUMBER('2-7-2'!E84), '2-7-2'!E84, IF(ISNUMBER('2-7-2'!F84), '2-7-2'!F84, IF(ISNUMBER('2-7-2'!G84), '2-7-2'!G84, IF(ISNUMBER('2-7-2'!H84), '2-7-2'!H84, "XXX")))))))</f>
        <v>0.45428571428571424</v>
      </c>
      <c r="V84" s="130">
        <f>IF(ISNUMBER('2-8-1'!B84), '2-8-1'!B84, IF(ISNUMBER('2-8-1'!C84), '2-8-1'!C84, IF(ISNUMBER('2-8-1'!D84), '2-8-1'!D84, IF(ISNUMBER('2-8-1'!E84), '2-8-1'!E84, IF(ISNUMBER('2-8-1'!F84), '2-8-1'!F84, IF(ISNUMBER('2-8-1'!G84), '2-8-1'!G84, IF(ISNUMBER('2-8-1'!H84), '2-8-1'!H84, "XXX")))))))</f>
        <v>0.63714285714285712</v>
      </c>
      <c r="W84" s="130">
        <f>IF(ISNUMBER('2-8-2'!B84), '2-8-2'!B84, IF(ISNUMBER('2-8-2'!C84), '2-8-2'!C84, IF(ISNUMBER('2-8-2'!D84), '2-8-2'!D84, IF(ISNUMBER('2-8-2'!E84), '2-8-2'!E84, IF(ISNUMBER('2-8-2'!F84), '2-8-2'!F84, IF(ISNUMBER('2-8-2'!G84), '2-8-2'!G84, IF(ISNUMBER('2-8-2'!H84), '2-8-2'!H84, "XXX")))))))</f>
        <v>0.51857142857142857</v>
      </c>
      <c r="X84" s="130">
        <f>'3-1'!C83</f>
        <v>0.82899999999999996</v>
      </c>
      <c r="Y84" s="130">
        <f>'3-2'!K83</f>
        <v>0.92664533900000001</v>
      </c>
    </row>
    <row r="85" spans="1:25" ht="12.75" x14ac:dyDescent="0.2">
      <c r="A85" s="118" t="s">
        <v>93</v>
      </c>
      <c r="B85" s="142" t="s">
        <v>93</v>
      </c>
      <c r="C85" s="130">
        <f>IF(ISNUMBER('1-1'!B85),'1-1'!B85, "XXX")</f>
        <v>2.2999999999999998</v>
      </c>
      <c r="D85" s="130" t="str">
        <f>IF(UCDP!S85, UCDP!S85, "0.0")</f>
        <v>0.0</v>
      </c>
      <c r="E85" s="130">
        <f>IF(ISNUMBER('1-3'!C85), '1-3'!C85, IF(ISNUMBER('1-3'!D85), '1-3'!D85, IF(ISNUMBER('1-3'!E85), '1-3'!E85, IF(ISNUMBER('1-3'!F85), '1-3'!F85, IF(ISNUMBER('1-3'!G85), '1-3'!G85, IF(ISNUMBER('1-3'!H85), '1-3'!H85, IF(ISNUMBER('1-3'!I85), '1-3'!I85, "XXX")))))))</f>
        <v>99.166666666666671</v>
      </c>
      <c r="F85" s="130" t="str">
        <f>IF(ISNUMBER('1-4'!AI85),'1-4'!AI85, IF(ISNUMBER('1-4'!AJ85),'1-4'!AJ85, IF(ISNUMBER('1-4'!AK85),'1-4'!AK85, IF(ISNUMBER('1-4'!AL85),'1-4'!AL85, IF(ISNUMBER('1-4'!AM85),'1-4'!AM85, IF(ISNUMBER('1-4'!AN85),'1-4'!AN85, IF(ISNUMBER('1-4'!AO85), '1-4'!AO85, "XXX")))))))</f>
        <v>XXX</v>
      </c>
      <c r="G85" s="130">
        <f>IF(ISNUMBER('1-5'!B84),'1-5'!B84, "XXX")</f>
        <v>1.6</v>
      </c>
      <c r="H85" s="130">
        <f>IF(ISNUMBER('2-1-1'!B85), '2-1-1'!B85, IF(ISNUMBER('2-1-1'!C85), '2-1-1'!C85, IF(ISNUMBER('2-1-1'!D85), '2-1-1'!D85, IF(ISNUMBER('2-1-1'!E85), '2-1-1'!E85, IF(ISNUMBER('2-1-1'!F85), '2-1-1'!F85, IF(ISNUMBER('2-1-1'!G85), '2-1-1'!G85, IF(ISNUMBER('2-1-1'!H85), '2-1-1'!H85, "XXX")))))))</f>
        <v>0.76714285714285713</v>
      </c>
      <c r="I85" s="130">
        <f>'2-1-2'!B84</f>
        <v>0.73362000000000005</v>
      </c>
      <c r="J85" s="130">
        <f>IF(ISNUMBER('2-2-1'!W85), '2-2-1'!W85, IF(ISNUMBER('2-2-1'!X85), '2-2-1'!X85, IF(ISNUMBER('2-2-1'!Y85), '2-2-1'!Y85, IF(ISNUMBER('2-2-1'!Z85), '2-2-1'!Z85, IF(ISNUMBER('2-2-1'!AA85), '2-2-1'!AA85, IF(ISNUMBER('2-2-1'!AB85), '2-2-1'!AB85, IF(ISNUMBER('2-2-1'!AC85), '2-2-1'!AC85, "XXX")))))))</f>
        <v>2.9081999999999999</v>
      </c>
      <c r="K85" s="130">
        <f>IF(ISNUMBER('2-2-2'!B85), '2-2-2'!B85, IF(ISNUMBER('2-2-2'!C85), '2-2-2'!C85, IF(ISNUMBER('2-2-2'!D85), '2-2-2'!D85, IF(ISNUMBER('2-2-2'!E85), '2-2-2'!E85, IF(ISNUMBER('2-2-2'!F85), '2-2-2'!F85, IF(ISNUMBER('2-2-2'!G85), '2-2-2'!G85, IF(ISNUMBER('2-2-2'!H85), '2-2-2'!H85, "XXX")))))))</f>
        <v>0.68285714285714294</v>
      </c>
      <c r="L85" s="130">
        <f>IF(ISNUMBER('2-3-1'!J85), '2-3-1'!J85, IF(ISNUMBER('2-3-1'!K85), '2-3-1'!K85, IF(ISNUMBER('2-3-1'!L85), '2-3-1'!L85, IF(ISNUMBER('2-3-1'!M85), '2-3-1'!M85, IF(ISNUMBER('2-3-1'!N85), '2-3-1'!N85, IF(ISNUMBER('2-3-1'!O85), '2-3-1'!O85, IF(ISNUMBER('2-3-1'!P85), '2-3-1'!P85, "XXX")))))))</f>
        <v>5.3225007099999999</v>
      </c>
      <c r="M85" s="130">
        <f>'2-3-2'!J85</f>
        <v>10.30741978</v>
      </c>
      <c r="N85" s="130">
        <f>IF(ISNUMBER('2-4-1'!N85),'2-4-1'!N85,IF(ISNUMBER('2-4-1'!S85),'2-4-1'!S85,'2010'!N85))</f>
        <v>22.391999999999999</v>
      </c>
      <c r="O85" s="130">
        <f>IF(ISNUMBER('2-4-2'!C85), '2-4-2'!C85, IF(ISNUMBER('2-4-2'!D85), '2-4-2'!D85, "XXX"))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"XXX")</f>
        <v>91.167429999999996</v>
      </c>
      <c r="S85" s="130">
        <f>IF(ISNUMBER('2-6-2'!B85), '2-6-2'!B85, IF(ISNUMBER('2-6-2'!C85), '2-6-2'!C85, IF(ISNUMBER('2-6-2'!D85), '2-6-2'!D85, IF(ISNUMBER('2-6-2'!E85), '2-6-2'!E85, "XXX"))))</f>
        <v>0</v>
      </c>
      <c r="T85" s="130">
        <f>IF(ISNUMBER('2-7-1'!B85), '2-7-1'!B85, IF(ISNUMBER('2-7-1'!C85), '2-7-1'!C85, IF(ISNUMBER('2-7-1'!D85), '2-7-1'!D85, IF(ISNUMBER('2-7-1'!E85), '2-7-1'!E85, IF(ISNUMBER('2-7-1'!F85), '2-7-1'!F85, IF(ISNUMBER('2-7-1'!G85), '2-7-1'!G85, IF(ISNUMBER('2-7-1'!H85), '2-7-1'!H85, "XXX")))))))</f>
        <v>0.83857142857142863</v>
      </c>
      <c r="U85" s="130">
        <f>IF(ISNUMBER('2-7-2'!B85), '2-7-2'!B85, IF(ISNUMBER('2-7-2'!C85), '2-7-2'!C85, IF(ISNUMBER('2-7-2'!D85), '2-7-2'!D85, IF(ISNUMBER('2-7-2'!E85), '2-7-2'!E85, IF(ISNUMBER('2-7-2'!F85), '2-7-2'!F85, IF(ISNUMBER('2-7-2'!G85), '2-7-2'!G85, IF(ISNUMBER('2-7-2'!H85), '2-7-2'!H85, "XXX")))))))</f>
        <v>0.7678571428571429</v>
      </c>
      <c r="V85" s="130">
        <f>IF(ISNUMBER('2-8-1'!B85), '2-8-1'!B85, IF(ISNUMBER('2-8-1'!C85), '2-8-1'!C85, IF(ISNUMBER('2-8-1'!D85), '2-8-1'!D85, IF(ISNUMBER('2-8-1'!E85), '2-8-1'!E85, IF(ISNUMBER('2-8-1'!F85), '2-8-1'!F85, IF(ISNUMBER('2-8-1'!G85), '2-8-1'!G85, IF(ISNUMBER('2-8-1'!H85), '2-8-1'!H85, "XXX")))))))</f>
        <v>0.71</v>
      </c>
      <c r="W85" s="130">
        <f>IF(ISNUMBER('2-8-2'!B85), '2-8-2'!B85, IF(ISNUMBER('2-8-2'!C85), '2-8-2'!C85, IF(ISNUMBER('2-8-2'!D85), '2-8-2'!D85, IF(ISNUMBER('2-8-2'!E85), '2-8-2'!E85, IF(ISNUMBER('2-8-2'!F85), '2-8-2'!F85, IF(ISNUMBER('2-8-2'!G85), '2-8-2'!G85, IF(ISNUMBER('2-8-2'!H85), '2-8-2'!H85, "XXX")))))))</f>
        <v>0.67285714285714282</v>
      </c>
      <c r="X85" s="130">
        <f>'3-1'!C84</f>
        <v>0.874</v>
      </c>
      <c r="Y85" s="130">
        <f>'3-2'!K84</f>
        <v>1.5557152030000001</v>
      </c>
    </row>
    <row r="86" spans="1:25" ht="12.75" x14ac:dyDescent="0.2">
      <c r="A86" s="118" t="s">
        <v>94</v>
      </c>
      <c r="B86" s="142" t="s">
        <v>94</v>
      </c>
      <c r="C86" s="130">
        <f>IF(ISNUMBER('1-1'!B86),'1-1'!B86, "XXX")</f>
        <v>7.5</v>
      </c>
      <c r="D86" s="130" t="str">
        <f>IF(UCDP!S86, UCDP!S86, "0.0")</f>
        <v>0.0</v>
      </c>
      <c r="E86" s="130">
        <f>IF(ISNUMBER('1-3'!C86), '1-3'!C86, IF(ISNUMBER('1-3'!D86), '1-3'!D86, IF(ISNUMBER('1-3'!E86), '1-3'!E86, IF(ISNUMBER('1-3'!F86), '1-3'!F86, IF(ISNUMBER('1-3'!G86), '1-3'!G86, IF(ISNUMBER('1-3'!H86), '1-3'!H86, IF(ISNUMBER('1-3'!I86), '1-3'!I86, "XXX")))))))</f>
        <v>67.666666666666671</v>
      </c>
      <c r="F86" s="130">
        <f>IF(ISNUMBER('1-4'!AI86),'1-4'!AI86, IF(ISNUMBER('1-4'!AJ86),'1-4'!AJ86, IF(ISNUMBER('1-4'!AK86),'1-4'!AK86, IF(ISNUMBER('1-4'!AL86),'1-4'!AL86, IF(ISNUMBER('1-4'!AM86),'1-4'!AM86, IF(ISNUMBER('1-4'!AN86),'1-4'!AN86, IF(ISNUMBER('1-4'!AO86), '1-4'!AO86, "XXX")))))))</f>
        <v>4</v>
      </c>
      <c r="G86" s="130">
        <f>IF(ISNUMBER('1-5'!B85),'1-5'!B85, "XXX")</f>
        <v>5.7</v>
      </c>
      <c r="H86" s="130">
        <f>IF(ISNUMBER('2-1-1'!B86), '2-1-1'!B86, IF(ISNUMBER('2-1-1'!C86), '2-1-1'!C86, IF(ISNUMBER('2-1-1'!D86), '2-1-1'!D86, IF(ISNUMBER('2-1-1'!E86), '2-1-1'!E86, IF(ISNUMBER('2-1-1'!F86), '2-1-1'!F86, IF(ISNUMBER('2-1-1'!G86), '2-1-1'!G86, IF(ISNUMBER('2-1-1'!H86), '2-1-1'!H86, "XXX")))))))</f>
        <v>0.32571428571428568</v>
      </c>
      <c r="I86" s="130">
        <f>'2-1-2'!B85</f>
        <v>1.052E-2</v>
      </c>
      <c r="J86" s="130">
        <f>IF(ISNUMBER('2-2-1'!W86), '2-2-1'!W86, IF(ISNUMBER('2-2-1'!X86), '2-2-1'!X86, IF(ISNUMBER('2-2-1'!Y86), '2-2-1'!Y86, IF(ISNUMBER('2-2-1'!Z86), '2-2-1'!Z86, IF(ISNUMBER('2-2-1'!AA86), '2-2-1'!AA86, IF(ISNUMBER('2-2-1'!AB86), '2-2-1'!AB86, IF(ISNUMBER('2-2-1'!AC86), '2-2-1'!AC86, "XXX")))))))</f>
        <v>2.1720100000000002</v>
      </c>
      <c r="K86" s="130">
        <f>IF(ISNUMBER('2-2-2'!B86), '2-2-2'!B86, IF(ISNUMBER('2-2-2'!C86), '2-2-2'!C86, IF(ISNUMBER('2-2-2'!D86), '2-2-2'!D86, IF(ISNUMBER('2-2-2'!E86), '2-2-2'!E86, IF(ISNUMBER('2-2-2'!F86), '2-2-2'!F86, IF(ISNUMBER('2-2-2'!G86), '2-2-2'!G86, IF(ISNUMBER('2-2-2'!H86), '2-2-2'!H86, "XXX")))))))</f>
        <v>0.3671428571428571</v>
      </c>
      <c r="L86" s="130">
        <f>IF(ISNUMBER('2-3-1'!J86), '2-3-1'!J86, IF(ISNUMBER('2-3-1'!K86), '2-3-1'!K86, IF(ISNUMBER('2-3-1'!L86), '2-3-1'!L86, IF(ISNUMBER('2-3-1'!M86), '2-3-1'!M86, IF(ISNUMBER('2-3-1'!N86), '2-3-1'!N86, IF(ISNUMBER('2-3-1'!O86), '2-3-1'!O86, IF(ISNUMBER('2-3-1'!P86), '2-3-1'!P86, "XXX")))))))</f>
        <v>1.88316441</v>
      </c>
      <c r="M86" s="130">
        <f>'2-3-2'!J86</f>
        <v>33.485897059999999</v>
      </c>
      <c r="N86" s="130">
        <f>IF(ISNUMBER('2-4-1'!N86),'2-4-1'!N86,IF(ISNUMBER('2-4-1'!S86),'2-4-1'!S86,'2010'!N86))</f>
        <v>1.2730544268792121</v>
      </c>
      <c r="O86" s="130" t="str">
        <f>IF(ISNUMBER('2-4-2'!C86), '2-4-2'!C86, IF(ISNUMBER('2-4-2'!D86), '2-4-2'!D86, "XXX"))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"XXX")</f>
        <v>10.810560000000001</v>
      </c>
      <c r="S86" s="130">
        <f>IF(ISNUMBER('2-6-2'!B86), '2-6-2'!B86, IF(ISNUMBER('2-6-2'!C86), '2-6-2'!C86, IF(ISNUMBER('2-6-2'!D86), '2-6-2'!D86, IF(ISNUMBER('2-6-2'!E86), '2-6-2'!E86, "XXX"))))</f>
        <v>76.180000000000007</v>
      </c>
      <c r="T86" s="130">
        <f>IF(ISNUMBER('2-7-1'!B86), '2-7-1'!B86, IF(ISNUMBER('2-7-1'!C86), '2-7-1'!C86, IF(ISNUMBER('2-7-1'!D86), '2-7-1'!D86, IF(ISNUMBER('2-7-1'!E86), '2-7-1'!E86, IF(ISNUMBER('2-7-1'!F86), '2-7-1'!F86, IF(ISNUMBER('2-7-1'!G86), '2-7-1'!G86, IF(ISNUMBER('2-7-1'!H86), '2-7-1'!H86, "XXX")))))))</f>
        <v>0.49571428571428572</v>
      </c>
      <c r="U86" s="130">
        <f>IF(ISNUMBER('2-7-2'!B86), '2-7-2'!B86, IF(ISNUMBER('2-7-2'!C86), '2-7-2'!C86, IF(ISNUMBER('2-7-2'!D86), '2-7-2'!D86, IF(ISNUMBER('2-7-2'!E86), '2-7-2'!E86, IF(ISNUMBER('2-7-2'!F86), '2-7-2'!F86, IF(ISNUMBER('2-7-2'!G86), '2-7-2'!G86, IF(ISNUMBER('2-7-2'!H86), '2-7-2'!H86, "XXX")))))))</f>
        <v>0.40142857142857136</v>
      </c>
      <c r="V86" s="130">
        <f>IF(ISNUMBER('2-8-1'!B86), '2-8-1'!B86, IF(ISNUMBER('2-8-1'!C86), '2-8-1'!C86, IF(ISNUMBER('2-8-1'!D86), '2-8-1'!D86, IF(ISNUMBER('2-8-1'!E86), '2-8-1'!E86, IF(ISNUMBER('2-8-1'!F86), '2-8-1'!F86, IF(ISNUMBER('2-8-1'!G86), '2-8-1'!G86, IF(ISNUMBER('2-8-1'!H86), '2-8-1'!H86, "XXX")))))))</f>
        <v>0.56428571428571428</v>
      </c>
      <c r="W86" s="130">
        <f>IF(ISNUMBER('2-8-2'!B86), '2-8-2'!B86, IF(ISNUMBER('2-8-2'!C86), '2-8-2'!C86, IF(ISNUMBER('2-8-2'!D86), '2-8-2'!D86, IF(ISNUMBER('2-8-2'!E86), '2-8-2'!E86, IF(ISNUMBER('2-8-2'!F86), '2-8-2'!F86, IF(ISNUMBER('2-8-2'!G86), '2-8-2'!G86, IF(ISNUMBER('2-8-2'!H86), '2-8-2'!H86, "XXX")))))))</f>
        <v>0.48142857142857143</v>
      </c>
      <c r="X86" s="130">
        <f>'3-1'!C85</f>
        <v>0.497</v>
      </c>
      <c r="Y86" s="130">
        <f>'3-2'!K85</f>
        <v>-6.4197369000000004E-2</v>
      </c>
    </row>
    <row r="87" spans="1:25" ht="12.75" x14ac:dyDescent="0.2">
      <c r="A87" s="118" t="s">
        <v>95</v>
      </c>
      <c r="B87" s="142" t="s">
        <v>95</v>
      </c>
      <c r="C87" s="130">
        <f>IF(ISNUMBER('1-1'!B87),'1-1'!B87, "XXX")</f>
        <v>7.4</v>
      </c>
      <c r="D87" s="130" t="str">
        <f>IF(UCDP!S87, UCDP!S87, "0.0")</f>
        <v>0.0</v>
      </c>
      <c r="E87" s="130">
        <f>IF(ISNUMBER('1-3'!C87), '1-3'!C87, IF(ISNUMBER('1-3'!D87), '1-3'!D87, IF(ISNUMBER('1-3'!E87), '1-3'!E87, IF(ISNUMBER('1-3'!F87), '1-3'!F87, IF(ISNUMBER('1-3'!G87), '1-3'!G87, IF(ISNUMBER('1-3'!H87), '1-3'!H87, IF(ISNUMBER('1-3'!I87), '1-3'!I87, "XXX")))))))</f>
        <v>86.833333333333343</v>
      </c>
      <c r="F87" s="130">
        <f>IF(ISNUMBER('1-4'!AI87),'1-4'!AI87, IF(ISNUMBER('1-4'!AJ87),'1-4'!AJ87, IF(ISNUMBER('1-4'!AK87),'1-4'!AK87, IF(ISNUMBER('1-4'!AL87),'1-4'!AL87, IF(ISNUMBER('1-4'!AM87),'1-4'!AM87, IF(ISNUMBER('1-4'!AN87),'1-4'!AN87, IF(ISNUMBER('1-4'!AO87), '1-4'!AO87, "XXX")))))))</f>
        <v>2</v>
      </c>
      <c r="G87" s="130">
        <f>IF(ISNUMBER('1-5'!B86),'1-5'!B86, "XXX")</f>
        <v>8</v>
      </c>
      <c r="H87" s="130">
        <f>IF(ISNUMBER('2-1-1'!B87), '2-1-1'!B87, IF(ISNUMBER('2-1-1'!C87), '2-1-1'!C87, IF(ISNUMBER('2-1-1'!D87), '2-1-1'!D87, IF(ISNUMBER('2-1-1'!E87), '2-1-1'!E87, IF(ISNUMBER('2-1-1'!F87), '2-1-1'!F87, IF(ISNUMBER('2-1-1'!G87), '2-1-1'!G87, IF(ISNUMBER('2-1-1'!H87), '2-1-1'!H87, "XXX")))))))</f>
        <v>0.32428571428571429</v>
      </c>
      <c r="I87" s="130">
        <f>'2-1-2'!B86</f>
        <v>6.8500000000000002E-3</v>
      </c>
      <c r="J87" s="140">
        <f>'2-2-1'!T87</f>
        <v>2.44489</v>
      </c>
      <c r="K87" s="130">
        <f>IF(ISNUMBER('2-2-2'!B87), '2-2-2'!B87, IF(ISNUMBER('2-2-2'!C87), '2-2-2'!C87, IF(ISNUMBER('2-2-2'!D87), '2-2-2'!D87, IF(ISNUMBER('2-2-2'!E87), '2-2-2'!E87, IF(ISNUMBER('2-2-2'!F87), '2-2-2'!F87, IF(ISNUMBER('2-2-2'!G87), '2-2-2'!G87, IF(ISNUMBER('2-2-2'!H87), '2-2-2'!H87, "XXX")))))))</f>
        <v>0.35285714285714287</v>
      </c>
      <c r="L87" s="130">
        <f>IF(ISNUMBER('2-3-1'!J87), '2-3-1'!J87, IF(ISNUMBER('2-3-1'!K87), '2-3-1'!K87, IF(ISNUMBER('2-3-1'!L87), '2-3-1'!L87, IF(ISNUMBER('2-3-1'!M87), '2-3-1'!M87, IF(ISNUMBER('2-3-1'!N87), '2-3-1'!N87, IF(ISNUMBER('2-3-1'!O87), '2-3-1'!O87, IF(ISNUMBER('2-3-1'!P87), '2-3-1'!P87, "XXX")))))))</f>
        <v>1.03428984</v>
      </c>
      <c r="M87" s="130">
        <f>'2-3-2'!J87</f>
        <v>11.715225220000001</v>
      </c>
      <c r="N87" s="130">
        <f>IF(ISNUMBER('2-4-1'!N87),'2-4-1'!N87,IF(ISNUMBER('2-4-1'!S87),'2-4-1'!S87,'2010'!N87))</f>
        <v>0.99465048534524914</v>
      </c>
      <c r="O87" s="130" t="str">
        <f>IF(ISNUMBER('2-4-2'!C87), '2-4-2'!C87, IF(ISNUMBER('2-4-2'!D87), '2-4-2'!D87, "XXX"))</f>
        <v>XXX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"XXX")</f>
        <v>38.71772</v>
      </c>
      <c r="S87" s="130">
        <f>IF(ISNUMBER('2-6-2'!B87), '2-6-2'!B87, IF(ISNUMBER('2-6-2'!C87), '2-6-2'!C87, IF(ISNUMBER('2-6-2'!D87), '2-6-2'!D87, IF(ISNUMBER('2-6-2'!E87), '2-6-2'!E87, "XXX"))))</f>
        <v>67.8</v>
      </c>
      <c r="T87" s="130">
        <f>IF(ISNUMBER('2-7-1'!B87), '2-7-1'!B87, IF(ISNUMBER('2-7-1'!C87), '2-7-1'!C87, IF(ISNUMBER('2-7-1'!D87), '2-7-1'!D87, IF(ISNUMBER('2-7-1'!E87), '2-7-1'!E87, IF(ISNUMBER('2-7-1'!F87), '2-7-1'!F87, IF(ISNUMBER('2-7-1'!G87), '2-7-1'!G87, IF(ISNUMBER('2-7-1'!H87), '2-7-1'!H87, "XXX")))))))</f>
        <v>0.55428571428571427</v>
      </c>
      <c r="U87" s="130">
        <f>IF(ISNUMBER('2-7-2'!B87), '2-7-2'!B87, IF(ISNUMBER('2-7-2'!C87), '2-7-2'!C87, IF(ISNUMBER('2-7-2'!D87), '2-7-2'!D87, IF(ISNUMBER('2-7-2'!E87), '2-7-2'!E87, IF(ISNUMBER('2-7-2'!F87), '2-7-2'!F87, IF(ISNUMBER('2-7-2'!G87), '2-7-2'!G87, IF(ISNUMBER('2-7-2'!H87), '2-7-2'!H87, "XXX")))))))</f>
        <v>0.54714285714285715</v>
      </c>
      <c r="V87" s="130">
        <f>IF(ISNUMBER('2-8-1'!B87), '2-8-1'!B87, IF(ISNUMBER('2-8-1'!C87), '2-8-1'!C87, IF(ISNUMBER('2-8-1'!D87), '2-8-1'!D87, IF(ISNUMBER('2-8-1'!E87), '2-8-1'!E87, IF(ISNUMBER('2-8-1'!F87), '2-8-1'!F87, IF(ISNUMBER('2-8-1'!G87), '2-8-1'!G87, IF(ISNUMBER('2-8-1'!H87), '2-8-1'!H87, "XXX")))))))</f>
        <v>0.61285714285714288</v>
      </c>
      <c r="W87" s="130">
        <f>IF(ISNUMBER('2-8-2'!B87), '2-8-2'!B87, IF(ISNUMBER('2-8-2'!C87), '2-8-2'!C87, IF(ISNUMBER('2-8-2'!D87), '2-8-2'!D87, IF(ISNUMBER('2-8-2'!E87), '2-8-2'!E87, IF(ISNUMBER('2-8-2'!F87), '2-8-2'!F87, IF(ISNUMBER('2-8-2'!G87), '2-8-2'!G87, IF(ISNUMBER('2-8-2'!H87), '2-8-2'!H87, "XXX")))))))</f>
        <v>0.58857142857142863</v>
      </c>
      <c r="X87" s="130">
        <f>'3-1'!C86</f>
        <v>0.44900000000000001</v>
      </c>
      <c r="Y87" s="130">
        <f>'3-2'!K86</f>
        <v>-0.182905287</v>
      </c>
    </row>
    <row r="88" spans="1:25" ht="12.75" x14ac:dyDescent="0.2">
      <c r="A88" s="118" t="s">
        <v>96</v>
      </c>
      <c r="B88" s="142" t="s">
        <v>96</v>
      </c>
      <c r="C88" s="130">
        <f>IF(ISNUMBER('1-1'!B88),'1-1'!B88, "XXX")</f>
        <v>5.8</v>
      </c>
      <c r="D88" s="130" t="str">
        <f>IF(UCDP!S88, UCDP!S88, "0.0")</f>
        <v>0.0</v>
      </c>
      <c r="E88" s="130">
        <f>IF(ISNUMBER('1-3'!C88), '1-3'!C88, IF(ISNUMBER('1-3'!D88), '1-3'!D88, IF(ISNUMBER('1-3'!E88), '1-3'!E88, IF(ISNUMBER('1-3'!F88), '1-3'!F88, IF(ISNUMBER('1-3'!G88), '1-3'!G88, IF(ISNUMBER('1-3'!H88), '1-3'!H88, IF(ISNUMBER('1-3'!I88), '1-3'!I88, "XXX")))))))</f>
        <v>90.666666666666686</v>
      </c>
      <c r="F88" s="130">
        <f>IF(ISNUMBER('1-4'!AI88),'1-4'!AI88, IF(ISNUMBER('1-4'!AJ88),'1-4'!AJ88, IF(ISNUMBER('1-4'!AK88),'1-4'!AK88, IF(ISNUMBER('1-4'!AL88),'1-4'!AL88, IF(ISNUMBER('1-4'!AM88),'1-4'!AM88, IF(ISNUMBER('1-4'!AN88),'1-4'!AN88, IF(ISNUMBER('1-4'!AO88), '1-4'!AO88, "XXX")))))))</f>
        <v>3</v>
      </c>
      <c r="G88" s="130">
        <f>IF(ISNUMBER('1-5'!B87),'1-5'!B87, "XXX")</f>
        <v>6.5</v>
      </c>
      <c r="H88" s="130">
        <f>IF(ISNUMBER('2-1-1'!B88), '2-1-1'!B88, IF(ISNUMBER('2-1-1'!C88), '2-1-1'!C88, IF(ISNUMBER('2-1-1'!D88), '2-1-1'!D88, IF(ISNUMBER('2-1-1'!E88), '2-1-1'!E88, IF(ISNUMBER('2-1-1'!F88), '2-1-1'!F88, IF(ISNUMBER('2-1-1'!G88), '2-1-1'!G88, IF(ISNUMBER('2-1-1'!H88), '2-1-1'!H88, "XXX")))))))</f>
        <v>0.75571428571428567</v>
      </c>
      <c r="I88" s="130">
        <f>'2-1-2'!B87</f>
        <v>0.30221999999999999</v>
      </c>
      <c r="J88" s="130">
        <f>IF(ISNUMBER('2-2-1'!W88), '2-2-1'!W88, IF(ISNUMBER('2-2-1'!X88), '2-2-1'!X88, IF(ISNUMBER('2-2-1'!Y88), '2-2-1'!Y88, IF(ISNUMBER('2-2-1'!Z88), '2-2-1'!Z88, IF(ISNUMBER('2-2-1'!AA88), '2-2-1'!AA88, IF(ISNUMBER('2-2-1'!AB88), '2-2-1'!AB88, IF(ISNUMBER('2-2-1'!AC88), '2-2-1'!AC88, "XXX")))))))</f>
        <v>2.5689000000000002</v>
      </c>
      <c r="K88" s="130">
        <f>IF(ISNUMBER('2-2-2'!B88), '2-2-2'!B88, IF(ISNUMBER('2-2-2'!C88), '2-2-2'!C88, IF(ISNUMBER('2-2-2'!D88), '2-2-2'!D88, IF(ISNUMBER('2-2-2'!E88), '2-2-2'!E88, IF(ISNUMBER('2-2-2'!F88), '2-2-2'!F88, IF(ISNUMBER('2-2-2'!G88), '2-2-2'!G88, IF(ISNUMBER('2-2-2'!H88), '2-2-2'!H88, "XXX")))))))</f>
        <v>0.75142857142857145</v>
      </c>
      <c r="L88" s="130">
        <f>IF(ISNUMBER('2-3-1'!J88), '2-3-1'!J88, IF(ISNUMBER('2-3-1'!K88), '2-3-1'!K88, IF(ISNUMBER('2-3-1'!L88), '2-3-1'!L88, IF(ISNUMBER('2-3-1'!M88), '2-3-1'!M88, IF(ISNUMBER('2-3-1'!N88), '2-3-1'!N88, IF(ISNUMBER('2-3-1'!O88), '2-3-1'!O88, IF(ISNUMBER('2-3-1'!P88), '2-3-1'!P88, "XXX")))))))</f>
        <v>1.6247776700000001</v>
      </c>
      <c r="M88" s="130">
        <f>'2-3-2'!J88</f>
        <v>35.123050689999999</v>
      </c>
      <c r="N88" s="130">
        <f>IF(ISNUMBER('2-4-1'!N88),'2-4-1'!N88,IF(ISNUMBER('2-4-1'!S88),'2-4-1'!S88,'2010'!N88))</f>
        <v>2.496</v>
      </c>
      <c r="O88" s="130" t="str">
        <f>IF(ISNUMBER('2-4-2'!C88), '2-4-2'!C88, IF(ISNUMBER('2-4-2'!D88), '2-4-2'!D88, "XXX"))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"XXX")</f>
        <v>74.367840000000001</v>
      </c>
      <c r="S88" s="130">
        <f>IF(ISNUMBER('2-6-2'!B88), '2-6-2'!B88, IF(ISNUMBER('2-6-2'!C88), '2-6-2'!C88, IF(ISNUMBER('2-6-2'!D88), '2-6-2'!D88, IF(ISNUMBER('2-6-2'!E88), '2-6-2'!E88, "XXX"))))</f>
        <v>7.0000000000000007E-2</v>
      </c>
      <c r="T88" s="130">
        <f>IF(ISNUMBER('2-7-1'!B88), '2-7-1'!B88, IF(ISNUMBER('2-7-1'!C88), '2-7-1'!C88, IF(ISNUMBER('2-7-1'!D88), '2-7-1'!D88, IF(ISNUMBER('2-7-1'!E88), '2-7-1'!E88, IF(ISNUMBER('2-7-1'!F88), '2-7-1'!F88, IF(ISNUMBER('2-7-1'!G88), '2-7-1'!G88, IF(ISNUMBER('2-7-1'!H88), '2-7-1'!H88, "XXX")))))))</f>
        <v>0.78714285714285714</v>
      </c>
      <c r="U88" s="130">
        <f>IF(ISNUMBER('2-7-2'!B88), '2-7-2'!B88, IF(ISNUMBER('2-7-2'!C88), '2-7-2'!C88, IF(ISNUMBER('2-7-2'!D88), '2-7-2'!D88, IF(ISNUMBER('2-7-2'!E88), '2-7-2'!E88, IF(ISNUMBER('2-7-2'!F88), '2-7-2'!F88, IF(ISNUMBER('2-7-2'!G88), '2-7-2'!G88, IF(ISNUMBER('2-7-2'!H88), '2-7-2'!H88, "XXX")))))))</f>
        <v>0.67785714285714282</v>
      </c>
      <c r="V88" s="130">
        <f>IF(ISNUMBER('2-8-1'!B88), '2-8-1'!B88, IF(ISNUMBER('2-8-1'!C88), '2-8-1'!C88, IF(ISNUMBER('2-8-1'!D88), '2-8-1'!D88, IF(ISNUMBER('2-8-1'!E88), '2-8-1'!E88, IF(ISNUMBER('2-8-1'!F88), '2-8-1'!F88, IF(ISNUMBER('2-8-1'!G88), '2-8-1'!G88, IF(ISNUMBER('2-8-1'!H88), '2-8-1'!H88, "XXX")))))))</f>
        <v>0.75142857142857145</v>
      </c>
      <c r="W88" s="130">
        <f>IF(ISNUMBER('2-8-2'!B88), '2-8-2'!B88, IF(ISNUMBER('2-8-2'!C88), '2-8-2'!C88, IF(ISNUMBER('2-8-2'!D88), '2-8-2'!D88, IF(ISNUMBER('2-8-2'!E88), '2-8-2'!E88, IF(ISNUMBER('2-8-2'!F88), '2-8-2'!F88, IF(ISNUMBER('2-8-2'!G88), '2-8-2'!G88, IF(ISNUMBER('2-8-2'!H88), '2-8-2'!H88, "XXX")))))))</f>
        <v>0.72428571428571431</v>
      </c>
      <c r="X88" s="130">
        <f>'3-1'!C87</f>
        <v>0.30599999999999999</v>
      </c>
      <c r="Y88" s="130">
        <f>'3-2'!K87</f>
        <v>-0.43563357000000003</v>
      </c>
    </row>
    <row r="89" spans="1:25" ht="12.75" x14ac:dyDescent="0.2">
      <c r="A89" s="118" t="s">
        <v>97</v>
      </c>
      <c r="B89" s="142" t="s">
        <v>97</v>
      </c>
      <c r="C89" s="130">
        <f>IF(ISNUMBER('1-1'!B89),'1-1'!B89, "XXX")</f>
        <v>6</v>
      </c>
      <c r="D89" s="130" t="str">
        <f>IF(UCDP!S89, UCDP!S89, "0.0")</f>
        <v>0.0</v>
      </c>
      <c r="E89" s="130" t="str">
        <f>IF(ISNUMBER('1-3'!C89), '1-3'!C89, IF(ISNUMBER('1-3'!D89), '1-3'!D89, IF(ISNUMBER('1-3'!E89), '1-3'!E89, IF(ISNUMBER('1-3'!F89), '1-3'!F89, IF(ISNUMBER('1-3'!G89), '1-3'!G89, IF(ISNUMBER('1-3'!H89), '1-3'!H89, IF(ISNUMBER('1-3'!I89), '1-3'!I89, "XXX")))))))</f>
        <v>XXX</v>
      </c>
      <c r="F89" s="130">
        <f>IF(ISNUMBER('1-4'!AI89),'1-4'!AI89, IF(ISNUMBER('1-4'!AJ89),'1-4'!AJ89, IF(ISNUMBER('1-4'!AK89),'1-4'!AK89, IF(ISNUMBER('1-4'!AL89),'1-4'!AL89, IF(ISNUMBER('1-4'!AM89),'1-4'!AM89, IF(ISNUMBER('1-4'!AN89),'1-4'!AN89, IF(ISNUMBER('1-4'!AO89), '1-4'!AO89, "XXX")))))))</f>
        <v>1</v>
      </c>
      <c r="G89" s="130">
        <f>IF(ISNUMBER('1-5'!B88),'1-5'!B88, "XXX")</f>
        <v>7.7</v>
      </c>
      <c r="H89" s="130" t="str">
        <f>IF(ISNUMBER('2-1-1'!B89), '2-1-1'!B89, IF(ISNUMBER('2-1-1'!C89), '2-1-1'!C89, IF(ISNUMBER('2-1-1'!D89), '2-1-1'!D89, IF(ISNUMBER('2-1-1'!E89), '2-1-1'!E89, IF(ISNUMBER('2-1-1'!F89), '2-1-1'!F89, IF(ISNUMBER('2-1-1'!G89), '2-1-1'!G89, IF(ISNUMBER('2-1-1'!H89), '2-1-1'!H89, "XXX")))))))</f>
        <v>XXX</v>
      </c>
      <c r="I89" s="130">
        <f>'2-1-2'!B88</f>
        <v>0.19592999999999999</v>
      </c>
      <c r="J89" s="130">
        <f>IF(ISNUMBER('2-2-1'!W89), '2-2-1'!W89, IF(ISNUMBER('2-2-1'!X89), '2-2-1'!X89, IF(ISNUMBER('2-2-1'!Y89), '2-2-1'!Y89, IF(ISNUMBER('2-2-1'!Z89), '2-2-1'!Z89, IF(ISNUMBER('2-2-1'!AA89), '2-2-1'!AA89, IF(ISNUMBER('2-2-1'!AB89), '2-2-1'!AB89, IF(ISNUMBER('2-2-1'!AC89), '2-2-1'!AC89, "XXX")))))))</f>
        <v>4.1924200000000003</v>
      </c>
      <c r="K89" s="130" t="str">
        <f>IF(ISNUMBER('2-2-2'!B89), '2-2-2'!B89, IF(ISNUMBER('2-2-2'!C89), '2-2-2'!C89, IF(ISNUMBER('2-2-2'!D89), '2-2-2'!D89, IF(ISNUMBER('2-2-2'!E89), '2-2-2'!E89, IF(ISNUMBER('2-2-2'!F89), '2-2-2'!F89, IF(ISNUMBER('2-2-2'!G89), '2-2-2'!G89, IF(ISNUMBER('2-2-2'!H89), '2-2-2'!H89, "XXX")))))))</f>
        <v>XXX</v>
      </c>
      <c r="L89" s="130">
        <f>IF(ISNUMBER('2-3-1'!J89), '2-3-1'!J89, IF(ISNUMBER('2-3-1'!K89), '2-3-1'!K89, IF(ISNUMBER('2-3-1'!L89), '2-3-1'!L89, IF(ISNUMBER('2-3-1'!M89), '2-3-1'!M89, IF(ISNUMBER('2-3-1'!N89), '2-3-1'!N89, IF(ISNUMBER('2-3-1'!O89), '2-3-1'!O89, IF(ISNUMBER('2-3-1'!P89), '2-3-1'!P89, "XXX")))))))</f>
        <v>3.9146642699999998</v>
      </c>
      <c r="M89" s="130">
        <f>'2-3-2'!J89</f>
        <v>47.224990839999997</v>
      </c>
      <c r="N89" s="130">
        <f>IF(ISNUMBER('2-4-1'!N89),'2-4-1'!N89,IF(ISNUMBER('2-4-1'!S89),'2-4-1'!S89,'2010'!N89))</f>
        <v>7.1308357612104203</v>
      </c>
      <c r="O89" s="130">
        <f>IF(ISNUMBER('2-4-2'!C89), '2-4-2'!C89, IF(ISNUMBER('2-4-2'!D89), '2-4-2'!D89, "XXX"))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"XXX")</f>
        <v>72.357399999999998</v>
      </c>
      <c r="S89" s="130">
        <f>IF(ISNUMBER('2-6-2'!B89), '2-6-2'!B89, IF(ISNUMBER('2-6-2'!C89), '2-6-2'!C89, IF(ISNUMBER('2-6-2'!D89), '2-6-2'!D89, IF(ISNUMBER('2-6-2'!E89), '2-6-2'!E89, "XXX"))))</f>
        <v>0.53</v>
      </c>
      <c r="T89" s="130" t="str">
        <f>IF(ISNUMBER('2-7-1'!B89), '2-7-1'!B89, IF(ISNUMBER('2-7-1'!C89), '2-7-1'!C89, IF(ISNUMBER('2-7-1'!D89), '2-7-1'!D89, IF(ISNUMBER('2-7-1'!E89), '2-7-1'!E89, IF(ISNUMBER('2-7-1'!F89), '2-7-1'!F89, IF(ISNUMBER('2-7-1'!G89), '2-7-1'!G89, IF(ISNUMBER('2-7-1'!H89), '2-7-1'!H89, "XXX")))))))</f>
        <v>XXX</v>
      </c>
      <c r="U89" s="130" t="str">
        <f>IF(ISNUMBER('2-7-2'!B89), '2-7-2'!B89, IF(ISNUMBER('2-7-2'!C89), '2-7-2'!C89, IF(ISNUMBER('2-7-2'!D89), '2-7-2'!D89, IF(ISNUMBER('2-7-2'!E89), '2-7-2'!E89, IF(ISNUMBER('2-7-2'!F89), '2-7-2'!F89, IF(ISNUMBER('2-7-2'!G89), '2-7-2'!G89, IF(ISNUMBER('2-7-2'!H89), '2-7-2'!H89, "XXX")))))))</f>
        <v>XXX</v>
      </c>
      <c r="V89" s="130" t="str">
        <f>IF(ISNUMBER('2-8-1'!B89), '2-8-1'!B89, IF(ISNUMBER('2-8-1'!C89), '2-8-1'!C89, IF(ISNUMBER('2-8-1'!D89), '2-8-1'!D89, IF(ISNUMBER('2-8-1'!E89), '2-8-1'!E89, IF(ISNUMBER('2-8-1'!F89), '2-8-1'!F89, IF(ISNUMBER('2-8-1'!G89), '2-8-1'!G89, IF(ISNUMBER('2-8-1'!H89), '2-8-1'!H89, "XXX")))))))</f>
        <v>XXX</v>
      </c>
      <c r="W89" s="130" t="str">
        <f>IF(ISNUMBER('2-8-2'!B89), '2-8-2'!B89, IF(ISNUMBER('2-8-2'!C89), '2-8-2'!C89, IF(ISNUMBER('2-8-2'!D89), '2-8-2'!D89, IF(ISNUMBER('2-8-2'!E89), '2-8-2'!E89, IF(ISNUMBER('2-8-2'!F89), '2-8-2'!F89, IF(ISNUMBER('2-8-2'!G89), '2-8-2'!G89, IF(ISNUMBER('2-8-2'!H89), '2-8-2'!H89, "XXX")))))))</f>
        <v>XXX</v>
      </c>
      <c r="X89" s="130">
        <f>'3-1'!C88</f>
        <v>0.313</v>
      </c>
      <c r="Y89" s="130">
        <f>'3-2'!K88</f>
        <v>-0.82582080400000002</v>
      </c>
    </row>
    <row r="90" spans="1:25" ht="12.75" x14ac:dyDescent="0.2">
      <c r="A90" s="118" t="s">
        <v>98</v>
      </c>
      <c r="B90" s="142" t="s">
        <v>98</v>
      </c>
      <c r="C90" s="130">
        <f>IF(ISNUMBER('1-1'!B90),'1-1'!B90, "XXX")</f>
        <v>6.9</v>
      </c>
      <c r="D90" s="130">
        <f>IF(UCDP!S90, UCDP!S90, "0.0")</f>
        <v>3.4854599133150234E-2</v>
      </c>
      <c r="E90" s="130">
        <f>IF(ISNUMBER('1-3'!C90), '1-3'!C90, IF(ISNUMBER('1-3'!D90), '1-3'!D90, IF(ISNUMBER('1-3'!E90), '1-3'!E90, IF(ISNUMBER('1-3'!F90), '1-3'!F90, IF(ISNUMBER('1-3'!G90), '1-3'!G90, IF(ISNUMBER('1-3'!H90), '1-3'!H90, IF(ISNUMBER('1-3'!I90), '1-3'!I90, "XXX")))))))</f>
        <v>80.833333333333329</v>
      </c>
      <c r="F90" s="130">
        <f>IF(ISNUMBER('1-4'!AI90),'1-4'!AI90, IF(ISNUMBER('1-4'!AJ90),'1-4'!AJ90, IF(ISNUMBER('1-4'!AK90),'1-4'!AK90, IF(ISNUMBER('1-4'!AL90),'1-4'!AL90, IF(ISNUMBER('1-4'!AM90),'1-4'!AM90, IF(ISNUMBER('1-4'!AN90),'1-4'!AN90, IF(ISNUMBER('1-4'!AO90), '1-4'!AO90, "XXX")))))))</f>
        <v>2</v>
      </c>
      <c r="G90" s="130">
        <f>IF(ISNUMBER('1-5'!B89),'1-5'!B89, "XXX")</f>
        <v>4.5999999999999996</v>
      </c>
      <c r="H90" s="130">
        <f>IF(ISNUMBER('2-1-1'!B90), '2-1-1'!B90, IF(ISNUMBER('2-1-1'!C90), '2-1-1'!C90, IF(ISNUMBER('2-1-1'!D90), '2-1-1'!D90, IF(ISNUMBER('2-1-1'!E90), '2-1-1'!E90, IF(ISNUMBER('2-1-1'!F90), '2-1-1'!F90, IF(ISNUMBER('2-1-1'!G90), '2-1-1'!G90, IF(ISNUMBER('2-1-1'!H90), '2-1-1'!H90, "XXX")))))))</f>
        <v>0.3671428571428571</v>
      </c>
      <c r="I90" s="130">
        <f>'2-1-2'!B89</f>
        <v>1.7090000000000001E-2</v>
      </c>
      <c r="J90" s="130">
        <f>IF(ISNUMBER('2-2-1'!W90), '2-2-1'!W90, IF(ISNUMBER('2-2-1'!X90), '2-2-1'!X90, IF(ISNUMBER('2-2-1'!Y90), '2-2-1'!Y90, IF(ISNUMBER('2-2-1'!Z90), '2-2-1'!Z90, IF(ISNUMBER('2-2-1'!AA90), '2-2-1'!AA90, IF(ISNUMBER('2-2-1'!AB90), '2-2-1'!AB90, IF(ISNUMBER('2-2-1'!AC90), '2-2-1'!AC90, "XXX")))))))</f>
        <v>2.8092999999999999</v>
      </c>
      <c r="K90" s="130">
        <f>IF(ISNUMBER('2-2-2'!B90), '2-2-2'!B90, IF(ISNUMBER('2-2-2'!C90), '2-2-2'!C90, IF(ISNUMBER('2-2-2'!D90), '2-2-2'!D90, IF(ISNUMBER('2-2-2'!E90), '2-2-2'!E90, IF(ISNUMBER('2-2-2'!F90), '2-2-2'!F90, IF(ISNUMBER('2-2-2'!G90), '2-2-2'!G90, IF(ISNUMBER('2-2-2'!H90), '2-2-2'!H90, "XXX")))))))</f>
        <v>0.37142857142857144</v>
      </c>
      <c r="L90" s="130">
        <f>IF(ISNUMBER('2-3-1'!J90), '2-3-1'!J90, IF(ISNUMBER('2-3-1'!K90), '2-3-1'!K90, IF(ISNUMBER('2-3-1'!L90), '2-3-1'!L90, IF(ISNUMBER('2-3-1'!M90), '2-3-1'!M90, IF(ISNUMBER('2-3-1'!N90), '2-3-1'!N90, IF(ISNUMBER('2-3-1'!O90), '2-3-1'!O90, IF(ISNUMBER('2-3-1'!P90), '2-3-1'!P90, "XXX")))))))</f>
        <v>0.99664675999999996</v>
      </c>
      <c r="M90" s="130">
        <f>'2-3-2'!J90</f>
        <v>61.347431180000001</v>
      </c>
      <c r="N90" s="130">
        <f>IF(ISNUMBER('2-4-1'!N90),'2-4-1'!N90,IF(ISNUMBER('2-4-1'!S90),'2-4-1'!S90,'2010'!N90))</f>
        <v>4.8840000000000003</v>
      </c>
      <c r="O90" s="130" t="str">
        <f>IF(ISNUMBER('2-4-2'!C90), '2-4-2'!C90, IF(ISNUMBER('2-4-2'!D90), '2-4-2'!D90, "XXX"))</f>
        <v>XXX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"XXX")</f>
        <v>17.110800000000001</v>
      </c>
      <c r="S90" s="130">
        <f>IF(ISNUMBER('2-6-2'!B90), '2-6-2'!B90, IF(ISNUMBER('2-6-2'!C90), '2-6-2'!C90, IF(ISNUMBER('2-6-2'!D90), '2-6-2'!D90, IF(ISNUMBER('2-6-2'!E90), '2-6-2'!E90, "XXX"))))</f>
        <v>50.07</v>
      </c>
      <c r="T90" s="130">
        <f>IF(ISNUMBER('2-7-1'!B90), '2-7-1'!B90, IF(ISNUMBER('2-7-1'!C90), '2-7-1'!C90, IF(ISNUMBER('2-7-1'!D90), '2-7-1'!D90, IF(ISNUMBER('2-7-1'!E90), '2-7-1'!E90, IF(ISNUMBER('2-7-1'!F90), '2-7-1'!F90, IF(ISNUMBER('2-7-1'!G90), '2-7-1'!G90, IF(ISNUMBER('2-7-1'!H90), '2-7-1'!H90, "XXX")))))))</f>
        <v>0.55000000000000004</v>
      </c>
      <c r="U90" s="130">
        <f>IF(ISNUMBER('2-7-2'!B90), '2-7-2'!B90, IF(ISNUMBER('2-7-2'!C90), '2-7-2'!C90, IF(ISNUMBER('2-7-2'!D90), '2-7-2'!D90, IF(ISNUMBER('2-7-2'!E90), '2-7-2'!E90, IF(ISNUMBER('2-7-2'!F90), '2-7-2'!F90, IF(ISNUMBER('2-7-2'!G90), '2-7-2'!G90, IF(ISNUMBER('2-7-2'!H90), '2-7-2'!H90, "XXX")))))))</f>
        <v>0.42499999999999993</v>
      </c>
      <c r="V90" s="130">
        <f>IF(ISNUMBER('2-8-1'!B90), '2-8-1'!B90, IF(ISNUMBER('2-8-1'!C90), '2-8-1'!C90, IF(ISNUMBER('2-8-1'!D90), '2-8-1'!D90, IF(ISNUMBER('2-8-1'!E90), '2-8-1'!E90, IF(ISNUMBER('2-8-1'!F90), '2-8-1'!F90, IF(ISNUMBER('2-8-1'!G90), '2-8-1'!G90, IF(ISNUMBER('2-8-1'!H90), '2-8-1'!H90, "XXX")))))))</f>
        <v>0.58285714285714285</v>
      </c>
      <c r="W90" s="130">
        <f>IF(ISNUMBER('2-8-2'!B90), '2-8-2'!B90, IF(ISNUMBER('2-8-2'!C90), '2-8-2'!C90, IF(ISNUMBER('2-8-2'!D90), '2-8-2'!D90, IF(ISNUMBER('2-8-2'!E90), '2-8-2'!E90, IF(ISNUMBER('2-8-2'!F90), '2-8-2'!F90, IF(ISNUMBER('2-8-2'!G90), '2-8-2'!G90, IF(ISNUMBER('2-8-2'!H90), '2-8-2'!H90, "XXX")))))))</f>
        <v>0.56857142857142862</v>
      </c>
      <c r="X90" s="130">
        <f>'3-1'!C89</f>
        <v>0.60199999999999998</v>
      </c>
      <c r="Y90" s="130">
        <f>'3-2'!K89</f>
        <v>0.28790125300000002</v>
      </c>
    </row>
    <row r="91" spans="1:25" ht="12.75" x14ac:dyDescent="0.2">
      <c r="A91" s="118" t="s">
        <v>99</v>
      </c>
      <c r="B91" s="142" t="s">
        <v>99</v>
      </c>
      <c r="C91" s="130">
        <f>IF(ISNUMBER('1-1'!B91),'1-1'!B91, "XXX")</f>
        <v>4.5</v>
      </c>
      <c r="D91" s="130" t="str">
        <f>IF(UCDP!S91, UCDP!S91, "0.0")</f>
        <v>0.0</v>
      </c>
      <c r="E91" s="130">
        <f>IF(ISNUMBER('1-3'!C91), '1-3'!C91, IF(ISNUMBER('1-3'!D91), '1-3'!D91, IF(ISNUMBER('1-3'!E91), '1-3'!E91, IF(ISNUMBER('1-3'!F91), '1-3'!F91, IF(ISNUMBER('1-3'!G91), '1-3'!G91, IF(ISNUMBER('1-3'!H91), '1-3'!H91, IF(ISNUMBER('1-3'!I91), '1-3'!I91, "XXX")))))))</f>
        <v>99.666666666666686</v>
      </c>
      <c r="F91" s="130">
        <f>IF(ISNUMBER('1-4'!AI91),'1-4'!AI91, IF(ISNUMBER('1-4'!AJ91),'1-4'!AJ91, IF(ISNUMBER('1-4'!AK91),'1-4'!AK91, IF(ISNUMBER('1-4'!AL91),'1-4'!AL91, IF(ISNUMBER('1-4'!AM91),'1-4'!AM91, IF(ISNUMBER('1-4'!AN91),'1-4'!AN91, IF(ISNUMBER('1-4'!AO91), '1-4'!AO91, "XXX")))))))</f>
        <v>2</v>
      </c>
      <c r="G91" s="130">
        <f>IF(ISNUMBER('1-5'!B90),'1-5'!B90, "XXX")</f>
        <v>3.5</v>
      </c>
      <c r="H91" s="130">
        <f>IF(ISNUMBER('2-1-1'!B91), '2-1-1'!B91, IF(ISNUMBER('2-1-1'!C91), '2-1-1'!C91, IF(ISNUMBER('2-1-1'!D91), '2-1-1'!D91, IF(ISNUMBER('2-1-1'!E91), '2-1-1'!E91, IF(ISNUMBER('2-1-1'!F91), '2-1-1'!F91, IF(ISNUMBER('2-1-1'!G91), '2-1-1'!G91, IF(ISNUMBER('2-1-1'!H91), '2-1-1'!H91, "XXX")))))))</f>
        <v>0.58714285714285719</v>
      </c>
      <c r="I91" s="130">
        <f>'2-1-2'!B90</f>
        <v>0.39113999999999999</v>
      </c>
      <c r="J91" s="130">
        <f>IF(ISNUMBER('2-2-1'!W91), '2-2-1'!W91, IF(ISNUMBER('2-2-1'!X91), '2-2-1'!X91, IF(ISNUMBER('2-2-1'!Y91), '2-2-1'!Y91, IF(ISNUMBER('2-2-1'!Z91), '2-2-1'!Z91, IF(ISNUMBER('2-2-1'!AA91), '2-2-1'!AA91, IF(ISNUMBER('2-2-1'!AB91), '2-2-1'!AB91, IF(ISNUMBER('2-2-1'!AC91), '2-2-1'!AC91, "XXX")))))))</f>
        <v>3.9366300000000001</v>
      </c>
      <c r="K91" s="130">
        <f>IF(ISNUMBER('2-2-2'!B91), '2-2-2'!B91, IF(ISNUMBER('2-2-2'!C91), '2-2-2'!C91, IF(ISNUMBER('2-2-2'!D91), '2-2-2'!D91, IF(ISNUMBER('2-2-2'!E91), '2-2-2'!E91, IF(ISNUMBER('2-2-2'!F91), '2-2-2'!F91, IF(ISNUMBER('2-2-2'!G91), '2-2-2'!G91, IF(ISNUMBER('2-2-2'!H91), '2-2-2'!H91, "XXX")))))))</f>
        <v>0.70857142857142852</v>
      </c>
      <c r="L91" s="130">
        <f>IF(ISNUMBER('2-3-1'!J91), '2-3-1'!J91, IF(ISNUMBER('2-3-1'!K91), '2-3-1'!K91, IF(ISNUMBER('2-3-1'!L91), '2-3-1'!L91, IF(ISNUMBER('2-3-1'!M91), '2-3-1'!M91, IF(ISNUMBER('2-3-1'!N91), '2-3-1'!N91, IF(ISNUMBER('2-3-1'!O91), '2-3-1'!O91, IF(ISNUMBER('2-3-1'!P91), '2-3-1'!P91, "XXX")))))))</f>
        <v>5.4574027100000002</v>
      </c>
      <c r="M91" s="130">
        <f>'2-3-2'!J91</f>
        <v>31.078226090000001</v>
      </c>
      <c r="N91" s="130">
        <f>IF(ISNUMBER('2-4-1'!N91),'2-4-1'!N91,IF(ISNUMBER('2-4-1'!S91),'2-4-1'!S91,'2010'!N91))</f>
        <v>17.7</v>
      </c>
      <c r="O91" s="130">
        <f>IF(ISNUMBER('2-4-2'!C91), '2-4-2'!C91, IF(ISNUMBER('2-4-2'!D91), '2-4-2'!D91, "XXX"))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"XXX")</f>
        <v>86.178650000000005</v>
      </c>
      <c r="S91" s="130">
        <f>IF(ISNUMBER('2-6-2'!B91), '2-6-2'!B91, IF(ISNUMBER('2-6-2'!C91), '2-6-2'!C91, IF(ISNUMBER('2-6-2'!D91), '2-6-2'!D91, IF(ISNUMBER('2-6-2'!E91), '2-6-2'!E91, "XXX"))))</f>
        <v>0</v>
      </c>
      <c r="T91" s="130">
        <f>IF(ISNUMBER('2-7-1'!B91), '2-7-1'!B91, IF(ISNUMBER('2-7-1'!C91), '2-7-1'!C91, IF(ISNUMBER('2-7-1'!D91), '2-7-1'!D91, IF(ISNUMBER('2-7-1'!E91), '2-7-1'!E91, IF(ISNUMBER('2-7-1'!F91), '2-7-1'!F91, IF(ISNUMBER('2-7-1'!G91), '2-7-1'!G91, IF(ISNUMBER('2-7-1'!H91), '2-7-1'!H91, "XXX")))))))</f>
        <v>0.7142857142857143</v>
      </c>
      <c r="U91" s="130">
        <f>IF(ISNUMBER('2-7-2'!B91), '2-7-2'!B91, IF(ISNUMBER('2-7-2'!C91), '2-7-2'!C91, IF(ISNUMBER('2-7-2'!D91), '2-7-2'!D91, IF(ISNUMBER('2-7-2'!E91), '2-7-2'!E91, IF(ISNUMBER('2-7-2'!F91), '2-7-2'!F91, IF(ISNUMBER('2-7-2'!G91), '2-7-2'!G91, IF(ISNUMBER('2-7-2'!H91), '2-7-2'!H91, "XXX")))))))</f>
        <v>0.62785714285714278</v>
      </c>
      <c r="V91" s="130">
        <f>IF(ISNUMBER('2-8-1'!B91), '2-8-1'!B91, IF(ISNUMBER('2-8-1'!C91), '2-8-1'!C91, IF(ISNUMBER('2-8-1'!D91), '2-8-1'!D91, IF(ISNUMBER('2-8-1'!E91), '2-8-1'!E91, IF(ISNUMBER('2-8-1'!F91), '2-8-1'!F91, IF(ISNUMBER('2-8-1'!G91), '2-8-1'!G91, IF(ISNUMBER('2-8-1'!H91), '2-8-1'!H91, "XXX")))))))</f>
        <v>0.63142857142857145</v>
      </c>
      <c r="W91" s="130">
        <f>IF(ISNUMBER('2-8-2'!B91), '2-8-2'!B91, IF(ISNUMBER('2-8-2'!C91), '2-8-2'!C91, IF(ISNUMBER('2-8-2'!D91), '2-8-2'!D91, IF(ISNUMBER('2-8-2'!E91), '2-8-2'!E91, IF(ISNUMBER('2-8-2'!F91), '2-8-2'!F91, IF(ISNUMBER('2-8-2'!G91), '2-8-2'!G91, IF(ISNUMBER('2-8-2'!H91), '2-8-2'!H91, "XXX")))))))</f>
        <v>0.55142857142857138</v>
      </c>
      <c r="X91" s="130">
        <f>'3-1'!C90</f>
        <v>0.78700000000000003</v>
      </c>
      <c r="Y91" s="130">
        <f>'3-2'!K90</f>
        <v>1.270654798</v>
      </c>
    </row>
    <row r="92" spans="1:25" ht="12.75" x14ac:dyDescent="0.2">
      <c r="A92" s="118" t="s">
        <v>100</v>
      </c>
      <c r="B92" s="142" t="s">
        <v>100</v>
      </c>
      <c r="C92" s="130">
        <f>IF(ISNUMBER('1-1'!B92),'1-1'!B92, "XXX")</f>
        <v>6.7</v>
      </c>
      <c r="D92" s="130" t="str">
        <f>IF(UCDP!S92, UCDP!S92, "0.0")</f>
        <v>0.0</v>
      </c>
      <c r="E92" s="130">
        <f>IF(ISNUMBER('1-3'!C92), '1-3'!C92, IF(ISNUMBER('1-3'!D92), '1-3'!D92, IF(ISNUMBER('1-3'!E92), '1-3'!E92, IF(ISNUMBER('1-3'!F92), '1-3'!F92, IF(ISNUMBER('1-3'!G92), '1-3'!G92, IF(ISNUMBER('1-3'!H92), '1-3'!H92, IF(ISNUMBER('1-3'!I92), '1-3'!I92, "XXX")))))))</f>
        <v>83.000000000000014</v>
      </c>
      <c r="F92" s="130">
        <f>IF(ISNUMBER('1-4'!AI92),'1-4'!AI92, IF(ISNUMBER('1-4'!AJ92),'1-4'!AJ92, IF(ISNUMBER('1-4'!AK92),'1-4'!AK92, IF(ISNUMBER('1-4'!AL92),'1-4'!AL92, IF(ISNUMBER('1-4'!AM92),'1-4'!AM92, IF(ISNUMBER('1-4'!AN92),'1-4'!AN92, IF(ISNUMBER('1-4'!AO92), '1-4'!AO92, "XXX")))))))</f>
        <v>3</v>
      </c>
      <c r="G92" s="130">
        <f>IF(ISNUMBER('1-5'!B91),'1-5'!B91, "XXX")</f>
        <v>7.1</v>
      </c>
      <c r="H92" s="130">
        <f>IF(ISNUMBER('2-1-1'!B92), '2-1-1'!B92, IF(ISNUMBER('2-1-1'!C92), '2-1-1'!C92, IF(ISNUMBER('2-1-1'!D92), '2-1-1'!D92, IF(ISNUMBER('2-1-1'!E92), '2-1-1'!E92, IF(ISNUMBER('2-1-1'!F92), '2-1-1'!F92, IF(ISNUMBER('2-1-1'!G92), '2-1-1'!G92, IF(ISNUMBER('2-1-1'!H92), '2-1-1'!H92, "XXX")))))))</f>
        <v>0.30285714285714288</v>
      </c>
      <c r="I92" s="130">
        <f>'2-1-2'!B91</f>
        <v>5.8970000000000002E-2</v>
      </c>
      <c r="J92" s="140">
        <f>'2-2-1'!V92</f>
        <v>1.39253</v>
      </c>
      <c r="K92" s="130">
        <f>IF(ISNUMBER('2-2-2'!B92), '2-2-2'!B92, IF(ISNUMBER('2-2-2'!C92), '2-2-2'!C92, IF(ISNUMBER('2-2-2'!D92), '2-2-2'!D92, IF(ISNUMBER('2-2-2'!E92), '2-2-2'!E92, IF(ISNUMBER('2-2-2'!F92), '2-2-2'!F92, IF(ISNUMBER('2-2-2'!G92), '2-2-2'!G92, IF(ISNUMBER('2-2-2'!H92), '2-2-2'!H92, "XXX")))))))</f>
        <v>0.32857142857142857</v>
      </c>
      <c r="L92" s="130">
        <f>IF(ISNUMBER('2-3-1'!J92), '2-3-1'!J92, IF(ISNUMBER('2-3-1'!K92), '2-3-1'!K92, IF(ISNUMBER('2-3-1'!L92), '2-3-1'!L92, IF(ISNUMBER('2-3-1'!M92), '2-3-1'!M92, IF(ISNUMBER('2-3-1'!N92), '2-3-1'!N92, IF(ISNUMBER('2-3-1'!O92), '2-3-1'!O92, IF(ISNUMBER('2-3-1'!P92), '2-3-1'!P92, "XXX")))))))</f>
        <v>0.76387835000000004</v>
      </c>
      <c r="M92" s="130">
        <f>'2-3-2'!J92</f>
        <v>65.298759459999999</v>
      </c>
      <c r="N92" s="130">
        <f>IF(ISNUMBER('2-4-1'!N92),'2-4-1'!N92,IF(ISNUMBER('2-4-1'!S92),'2-4-1'!S92,'2010'!N92))</f>
        <v>3.9619999999999997</v>
      </c>
      <c r="O92" s="130" t="str">
        <f>IF(ISNUMBER('2-4-2'!C92), '2-4-2'!C92, IF(ISNUMBER('2-4-2'!D92), '2-4-2'!D92, "XXX"))</f>
        <v>XXX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"XXX")</f>
        <v>43.061019999999999</v>
      </c>
      <c r="S92" s="130">
        <f>IF(ISNUMBER('2-6-2'!B92), '2-6-2'!B92, IF(ISNUMBER('2-6-2'!C92), '2-6-2'!C92, IF(ISNUMBER('2-6-2'!D92), '2-6-2'!D92, IF(ISNUMBER('2-6-2'!E92), '2-6-2'!E92, "XXX"))))</f>
        <v>7.11</v>
      </c>
      <c r="T92" s="130">
        <f>IF(ISNUMBER('2-7-1'!B92), '2-7-1'!B92, IF(ISNUMBER('2-7-1'!C92), '2-7-1'!C92, IF(ISNUMBER('2-7-1'!D92), '2-7-1'!D92, IF(ISNUMBER('2-7-1'!E92), '2-7-1'!E92, IF(ISNUMBER('2-7-1'!F92), '2-7-1'!F92, IF(ISNUMBER('2-7-1'!G92), '2-7-1'!G92, IF(ISNUMBER('2-7-1'!H92), '2-7-1'!H92, "XXX")))))))</f>
        <v>0.53428571428571436</v>
      </c>
      <c r="U92" s="130">
        <f>IF(ISNUMBER('2-7-2'!B92), '2-7-2'!B92, IF(ISNUMBER('2-7-2'!C92), '2-7-2'!C92, IF(ISNUMBER('2-7-2'!D92), '2-7-2'!D92, IF(ISNUMBER('2-7-2'!E92), '2-7-2'!E92, IF(ISNUMBER('2-7-2'!F92), '2-7-2'!F92, IF(ISNUMBER('2-7-2'!G92), '2-7-2'!G92, IF(ISNUMBER('2-7-2'!H92), '2-7-2'!H92, "XXX")))))))</f>
        <v>0.43642857142857139</v>
      </c>
      <c r="V92" s="130">
        <f>IF(ISNUMBER('2-8-1'!B92), '2-8-1'!B92, IF(ISNUMBER('2-8-1'!C92), '2-8-1'!C92, IF(ISNUMBER('2-8-1'!D92), '2-8-1'!D92, IF(ISNUMBER('2-8-1'!E92), '2-8-1'!E92, IF(ISNUMBER('2-8-1'!F92), '2-8-1'!F92, IF(ISNUMBER('2-8-1'!G92), '2-8-1'!G92, IF(ISNUMBER('2-8-1'!H92), '2-8-1'!H92, "XXX")))))))</f>
        <v>0.47000000000000003</v>
      </c>
      <c r="W92" s="130">
        <f>IF(ISNUMBER('2-8-2'!B92), '2-8-2'!B92, IF(ISNUMBER('2-8-2'!C92), '2-8-2'!C92, IF(ISNUMBER('2-8-2'!D92), '2-8-2'!D92, IF(ISNUMBER('2-8-2'!E92), '2-8-2'!E92, IF(ISNUMBER('2-8-2'!F92), '2-8-2'!F92, IF(ISNUMBER('2-8-2'!G92), '2-8-2'!G92, IF(ISNUMBER('2-8-2'!H92), '2-8-2'!H92, "XXX")))))))</f>
        <v>0.53</v>
      </c>
      <c r="X92" s="130">
        <f>'3-1'!C91</f>
        <v>0.44500000000000001</v>
      </c>
      <c r="Y92" s="130">
        <f>'3-2'!K91</f>
        <v>-0.57353025700000004</v>
      </c>
    </row>
    <row r="93" spans="1:25" ht="12.75" x14ac:dyDescent="0.2">
      <c r="A93" s="118" t="s">
        <v>101</v>
      </c>
      <c r="B93" s="142" t="s">
        <v>101</v>
      </c>
      <c r="C93" s="130">
        <f>IF(ISNUMBER('1-1'!B93),'1-1'!B93, "XXX")</f>
        <v>2.8</v>
      </c>
      <c r="D93" s="130" t="str">
        <f>IF(UCDP!S93, UCDP!S93, "0.0")</f>
        <v>0.0</v>
      </c>
      <c r="E93" s="130">
        <f>IF(ISNUMBER('1-3'!C93), '1-3'!C93, IF(ISNUMBER('1-3'!D93), '1-3'!D93, IF(ISNUMBER('1-3'!E93), '1-3'!E93, IF(ISNUMBER('1-3'!F93), '1-3'!F93, IF(ISNUMBER('1-3'!G93), '1-3'!G93, IF(ISNUMBER('1-3'!H93), '1-3'!H93, IF(ISNUMBER('1-3'!I93), '1-3'!I93, "XXX")))))))</f>
        <v>91.166666666666671</v>
      </c>
      <c r="F93" s="130" t="str">
        <f>IF(ISNUMBER('1-4'!AI93),'1-4'!AI93, IF(ISNUMBER('1-4'!AJ93),'1-4'!AJ93, IF(ISNUMBER('1-4'!AK93),'1-4'!AK93, IF(ISNUMBER('1-4'!AL93),'1-4'!AL93, IF(ISNUMBER('1-4'!AM93),'1-4'!AM93, IF(ISNUMBER('1-4'!AN93),'1-4'!AN93, IF(ISNUMBER('1-4'!AO93), '1-4'!AO93, "XXX")))))))</f>
        <v>XXX</v>
      </c>
      <c r="G93" s="130">
        <f>IF(ISNUMBER('1-5'!B92),'1-5'!B92, "XXX")</f>
        <v>3.9</v>
      </c>
      <c r="H93" s="130">
        <f>IF(ISNUMBER('2-1-1'!B93), '2-1-1'!B93, IF(ISNUMBER('2-1-1'!C93), '2-1-1'!C93, IF(ISNUMBER('2-1-1'!D93), '2-1-1'!D93, IF(ISNUMBER('2-1-1'!E93), '2-1-1'!E93, IF(ISNUMBER('2-1-1'!F93), '2-1-1'!F93, IF(ISNUMBER('2-1-1'!G93), '2-1-1'!G93, IF(ISNUMBER('2-1-1'!H93), '2-1-1'!H93, "XXX")))))))</f>
        <v>0.58857142857142852</v>
      </c>
      <c r="I93" s="130">
        <f>'2-1-2'!B92</f>
        <v>0.24229999999999999</v>
      </c>
      <c r="J93" s="130">
        <f>IF(ISNUMBER('2-2-1'!W93), '2-2-1'!W93, IF(ISNUMBER('2-2-1'!X93), '2-2-1'!X93, IF(ISNUMBER('2-2-1'!Y93), '2-2-1'!Y93, IF(ISNUMBER('2-2-1'!Z93), '2-2-1'!Z93, IF(ISNUMBER('2-2-1'!AA93), '2-2-1'!AA93, IF(ISNUMBER('2-2-1'!AB93), '2-2-1'!AB93, IF(ISNUMBER('2-2-1'!AC93), '2-2-1'!AC93, "XXX")))))))</f>
        <v>2.6745399999999999</v>
      </c>
      <c r="K93" s="130">
        <f>IF(ISNUMBER('2-2-2'!B93), '2-2-2'!B93, IF(ISNUMBER('2-2-2'!C93), '2-2-2'!C93, IF(ISNUMBER('2-2-2'!D93), '2-2-2'!D93, IF(ISNUMBER('2-2-2'!E93), '2-2-2'!E93, IF(ISNUMBER('2-2-2'!F93), '2-2-2'!F93, IF(ISNUMBER('2-2-2'!G93), '2-2-2'!G93, IF(ISNUMBER('2-2-2'!H93), '2-2-2'!H93, "XXX")))))))</f>
        <v>0.56571428571428573</v>
      </c>
      <c r="L93" s="130">
        <f>IF(ISNUMBER('2-3-1'!J93), '2-3-1'!J93, IF(ISNUMBER('2-3-1'!K93), '2-3-1'!K93, IF(ISNUMBER('2-3-1'!L93), '2-3-1'!L93, IF(ISNUMBER('2-3-1'!M93), '2-3-1'!M93, IF(ISNUMBER('2-3-1'!N93), '2-3-1'!N93, IF(ISNUMBER('2-3-1'!O93), '2-3-1'!O93, IF(ISNUMBER('2-3-1'!P93), '2-3-1'!P93, "XXX")))))))</f>
        <v>1.4929529399999999</v>
      </c>
      <c r="M93" s="130">
        <f>'2-3-2'!J93</f>
        <v>55.80852127</v>
      </c>
      <c r="N93" s="130">
        <f>IF(ISNUMBER('2-4-1'!N93),'2-4-1'!N93,IF(ISNUMBER('2-4-1'!S93),'2-4-1'!S93,'2010'!N93))</f>
        <v>7.4729615348443499</v>
      </c>
      <c r="O93" s="130" t="str">
        <f>IF(ISNUMBER('2-4-2'!C93), '2-4-2'!C93, IF(ISNUMBER('2-4-2'!D93), '2-4-2'!D93, "XXX"))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"XXX")</f>
        <v>79.205529999999996</v>
      </c>
      <c r="S93" s="130">
        <f>IF(ISNUMBER('2-6-2'!B93), '2-6-2'!B93, IF(ISNUMBER('2-6-2'!C93), '2-6-2'!C93, IF(ISNUMBER('2-6-2'!D93), '2-6-2'!D93, IF(ISNUMBER('2-6-2'!E93), '2-6-2'!E93, "XXX"))))</f>
        <v>0.15</v>
      </c>
      <c r="T93" s="130">
        <f>IF(ISNUMBER('2-7-1'!B93), '2-7-1'!B93, IF(ISNUMBER('2-7-1'!C93), '2-7-1'!C93, IF(ISNUMBER('2-7-1'!D93), '2-7-1'!D93, IF(ISNUMBER('2-7-1'!E93), '2-7-1'!E93, IF(ISNUMBER('2-7-1'!F93), '2-7-1'!F93, IF(ISNUMBER('2-7-1'!G93), '2-7-1'!G93, IF(ISNUMBER('2-7-1'!H93), '2-7-1'!H93, "XXX")))))))</f>
        <v>0.73428571428571421</v>
      </c>
      <c r="U93" s="130">
        <f>IF(ISNUMBER('2-7-2'!B93), '2-7-2'!B93, IF(ISNUMBER('2-7-2'!C93), '2-7-2'!C93, IF(ISNUMBER('2-7-2'!D93), '2-7-2'!D93, IF(ISNUMBER('2-7-2'!E93), '2-7-2'!E93, IF(ISNUMBER('2-7-2'!F93), '2-7-2'!F93, IF(ISNUMBER('2-7-2'!G93), '2-7-2'!G93, IF(ISNUMBER('2-7-2'!H93), '2-7-2'!H93, "XXX")))))))</f>
        <v>0.51142857142857145</v>
      </c>
      <c r="V93" s="130">
        <f>IF(ISNUMBER('2-8-1'!B93), '2-8-1'!B93, IF(ISNUMBER('2-8-1'!C93), '2-8-1'!C93, IF(ISNUMBER('2-8-1'!D93), '2-8-1'!D93, IF(ISNUMBER('2-8-1'!E93), '2-8-1'!E93, IF(ISNUMBER('2-8-1'!F93), '2-8-1'!F93, IF(ISNUMBER('2-8-1'!G93), '2-8-1'!G93, IF(ISNUMBER('2-8-1'!H93), '2-8-1'!H93, "XXX")))))))</f>
        <v>0.61285714285714288</v>
      </c>
      <c r="W93" s="130">
        <f>IF(ISNUMBER('2-8-2'!B93), '2-8-2'!B93, IF(ISNUMBER('2-8-2'!C93), '2-8-2'!C93, IF(ISNUMBER('2-8-2'!D93), '2-8-2'!D93, IF(ISNUMBER('2-8-2'!E93), '2-8-2'!E93, IF(ISNUMBER('2-8-2'!F93), '2-8-2'!F93, IF(ISNUMBER('2-8-2'!G93), '2-8-2'!G93, IF(ISNUMBER('2-8-2'!H93), '2-8-2'!H93, "XXX")))))))</f>
        <v>0.57285714285714284</v>
      </c>
      <c r="X93" s="130">
        <f>'3-1'!C92</f>
        <v>0.76800000000000002</v>
      </c>
      <c r="Y93" s="130">
        <f>'3-2'!K92</f>
        <v>0.92631501000000005</v>
      </c>
    </row>
    <row r="94" spans="1:25" ht="12.75" x14ac:dyDescent="0.2">
      <c r="A94" s="118" t="s">
        <v>102</v>
      </c>
      <c r="B94" s="142" t="s">
        <v>102</v>
      </c>
      <c r="C94" s="130">
        <f>IF(ISNUMBER('1-1'!B94),'1-1'!B94, "XXX")</f>
        <v>6.2</v>
      </c>
      <c r="D94" s="130" t="str">
        <f>IF(UCDP!S94, UCDP!S94, "0.0")</f>
        <v>0.0</v>
      </c>
      <c r="E94" s="130">
        <f>IF(ISNUMBER('1-3'!C94), '1-3'!C94, IF(ISNUMBER('1-3'!D94), '1-3'!D94, IF(ISNUMBER('1-3'!E94), '1-3'!E94, IF(ISNUMBER('1-3'!F94), '1-3'!F94, IF(ISNUMBER('1-3'!G94), '1-3'!G94, IF(ISNUMBER('1-3'!H94), '1-3'!H94, IF(ISNUMBER('1-3'!I94), '1-3'!I94, "XXX")))))))</f>
        <v>60.5</v>
      </c>
      <c r="F94" s="130">
        <f>IF(ISNUMBER('1-4'!AI94),'1-4'!AI94, IF(ISNUMBER('1-4'!AJ94),'1-4'!AJ94, IF(ISNUMBER('1-4'!AK94),'1-4'!AK94, IF(ISNUMBER('1-4'!AL94),'1-4'!AL94, IF(ISNUMBER('1-4'!AM94),'1-4'!AM94, IF(ISNUMBER('1-4'!AN94),'1-4'!AN94, IF(ISNUMBER('1-4'!AO94), '1-4'!AO94, "XXX")))))))</f>
        <v>3</v>
      </c>
      <c r="G94" s="130">
        <f>IF(ISNUMBER('1-5'!B93),'1-5'!B93, "XXX")</f>
        <v>5.0999999999999996</v>
      </c>
      <c r="H94" s="130">
        <f>IF(ISNUMBER('2-1-1'!B94), '2-1-1'!B94, IF(ISNUMBER('2-1-1'!C94), '2-1-1'!C94, IF(ISNUMBER('2-1-1'!D94), '2-1-1'!D94, IF(ISNUMBER('2-1-1'!E94), '2-1-1'!E94, IF(ISNUMBER('2-1-1'!F94), '2-1-1'!F94, IF(ISNUMBER('2-1-1'!G94), '2-1-1'!G94, IF(ISNUMBER('2-1-1'!H94), '2-1-1'!H94, "XXX")))))))</f>
        <v>0.50714285714285712</v>
      </c>
      <c r="I94" s="130">
        <f>'2-1-2'!B93</f>
        <v>0.19569</v>
      </c>
      <c r="J94" s="130">
        <f>IF(ISNUMBER('2-2-1'!W94), '2-2-1'!W94, IF(ISNUMBER('2-2-1'!X94), '2-2-1'!X94, IF(ISNUMBER('2-2-1'!Y94), '2-2-1'!Y94, IF(ISNUMBER('2-2-1'!Z94), '2-2-1'!Z94, IF(ISNUMBER('2-2-1'!AA94), '2-2-1'!AA94, IF(ISNUMBER('2-2-1'!AB94), '2-2-1'!AB94, IF(ISNUMBER('2-2-1'!AC94), '2-2-1'!AC94, "XXX")))))))</f>
        <v>3.22472</v>
      </c>
      <c r="K94" s="130">
        <f>IF(ISNUMBER('2-2-2'!B94), '2-2-2'!B94, IF(ISNUMBER('2-2-2'!C94), '2-2-2'!C94, IF(ISNUMBER('2-2-2'!D94), '2-2-2'!D94, IF(ISNUMBER('2-2-2'!E94), '2-2-2'!E94, IF(ISNUMBER('2-2-2'!F94), '2-2-2'!F94, IF(ISNUMBER('2-2-2'!G94), '2-2-2'!G94, IF(ISNUMBER('2-2-2'!H94), '2-2-2'!H94, "XXX")))))))</f>
        <v>0.38857142857142862</v>
      </c>
      <c r="L94" s="130">
        <f>IF(ISNUMBER('2-3-1'!J94), '2-3-1'!J94, IF(ISNUMBER('2-3-1'!K94), '2-3-1'!K94, IF(ISNUMBER('2-3-1'!L94), '2-3-1'!L94, IF(ISNUMBER('2-3-1'!M94), '2-3-1'!M94, IF(ISNUMBER('2-3-1'!N94), '2-3-1'!N94, IF(ISNUMBER('2-3-1'!O94), '2-3-1'!O94, IF(ISNUMBER('2-3-1'!P94), '2-3-1'!P94, "XXX")))))))</f>
        <v>2.52675962</v>
      </c>
      <c r="M94" s="130">
        <f>'2-3-2'!J94</f>
        <v>52.49715424</v>
      </c>
      <c r="N94" s="130">
        <f>IF(ISNUMBER('2-4-1'!N94),'2-4-1'!N94,IF(ISNUMBER('2-4-1'!S94),'2-4-1'!S94,'2010'!N94))</f>
        <v>7.5824959569999999</v>
      </c>
      <c r="O94" s="130" t="str">
        <f>IF(ISNUMBER('2-4-2'!C94), '2-4-2'!C94, IF(ISNUMBER('2-4-2'!D94), '2-4-2'!D94, "XXX"))</f>
        <v>XXX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"XXX")</f>
        <v>67.083219999999997</v>
      </c>
      <c r="S94" s="130">
        <f>IF(ISNUMBER('2-6-2'!B94), '2-6-2'!B94, IF(ISNUMBER('2-6-2'!C94), '2-6-2'!C94, IF(ISNUMBER('2-6-2'!D94), '2-6-2'!D94, IF(ISNUMBER('2-6-2'!E94), '2-6-2'!E94, "XXX"))))</f>
        <v>3.07</v>
      </c>
      <c r="T94" s="130">
        <f>IF(ISNUMBER('2-7-1'!B94), '2-7-1'!B94, IF(ISNUMBER('2-7-1'!C94), '2-7-1'!C94, IF(ISNUMBER('2-7-1'!D94), '2-7-1'!D94, IF(ISNUMBER('2-7-1'!E94), '2-7-1'!E94, IF(ISNUMBER('2-7-1'!F94), '2-7-1'!F94, IF(ISNUMBER('2-7-1'!G94), '2-7-1'!G94, IF(ISNUMBER('2-7-1'!H94), '2-7-1'!H94, "XXX")))))))</f>
        <v>0.57714285714285718</v>
      </c>
      <c r="U94" s="130">
        <f>IF(ISNUMBER('2-7-2'!B94), '2-7-2'!B94, IF(ISNUMBER('2-7-2'!C94), '2-7-2'!C94, IF(ISNUMBER('2-7-2'!D94), '2-7-2'!D94, IF(ISNUMBER('2-7-2'!E94), '2-7-2'!E94, IF(ISNUMBER('2-7-2'!F94), '2-7-2'!F94, IF(ISNUMBER('2-7-2'!G94), '2-7-2'!G94, IF(ISNUMBER('2-7-2'!H94), '2-7-2'!H94, "XXX")))))))</f>
        <v>0.41642857142857143</v>
      </c>
      <c r="V94" s="130">
        <f>IF(ISNUMBER('2-8-1'!B94), '2-8-1'!B94, IF(ISNUMBER('2-8-1'!C94), '2-8-1'!C94, IF(ISNUMBER('2-8-1'!D94), '2-8-1'!D94, IF(ISNUMBER('2-8-1'!E94), '2-8-1'!E94, IF(ISNUMBER('2-8-1'!F94), '2-8-1'!F94, IF(ISNUMBER('2-8-1'!G94), '2-8-1'!G94, IF(ISNUMBER('2-8-1'!H94), '2-8-1'!H94, "XXX")))))))</f>
        <v>0.59571428571428575</v>
      </c>
      <c r="W94" s="130">
        <f>IF(ISNUMBER('2-8-2'!B94), '2-8-2'!B94, IF(ISNUMBER('2-8-2'!C94), '2-8-2'!C94, IF(ISNUMBER('2-8-2'!D94), '2-8-2'!D94, IF(ISNUMBER('2-8-2'!E94), '2-8-2'!E94, IF(ISNUMBER('2-8-2'!F94), '2-8-2'!F94, IF(ISNUMBER('2-8-2'!G94), '2-8-2'!G94, IF(ISNUMBER('2-8-2'!H94), '2-8-2'!H94, "XXX")))))))</f>
        <v>0.46285714285714291</v>
      </c>
      <c r="X94" s="130">
        <f>'3-1'!C93</f>
        <v>0.63700000000000001</v>
      </c>
      <c r="Y94" s="130">
        <f>'3-2'!K93</f>
        <v>0.18791864799999999</v>
      </c>
    </row>
    <row r="95" spans="1:25" ht="12.75" x14ac:dyDescent="0.2">
      <c r="A95" s="118" t="s">
        <v>103</v>
      </c>
      <c r="B95" s="142" t="s">
        <v>103</v>
      </c>
      <c r="C95" s="130">
        <f>IF(ISNUMBER('1-1'!B95),'1-1'!B95, "XXX")</f>
        <v>7.7</v>
      </c>
      <c r="D95" s="130" t="str">
        <f>IF(UCDP!S95, UCDP!S95, "0.0")</f>
        <v>0.0</v>
      </c>
      <c r="E95" s="130">
        <f>IF(ISNUMBER('1-3'!C95), '1-3'!C95, IF(ISNUMBER('1-3'!D95), '1-3'!D95, IF(ISNUMBER('1-3'!E95), '1-3'!E95, IF(ISNUMBER('1-3'!F95), '1-3'!F95, IF(ISNUMBER('1-3'!G95), '1-3'!G95, IF(ISNUMBER('1-3'!H95), '1-3'!H95, IF(ISNUMBER('1-3'!I95), '1-3'!I95, "XXX")))))))</f>
        <v>82.500000000000014</v>
      </c>
      <c r="F95" s="130">
        <f>IF(ISNUMBER('1-4'!AI95),'1-4'!AI95, IF(ISNUMBER('1-4'!AJ95),'1-4'!AJ95, IF(ISNUMBER('1-4'!AK95),'1-4'!AK95, IF(ISNUMBER('1-4'!AL95),'1-4'!AL95, IF(ISNUMBER('1-4'!AM95),'1-4'!AM95, IF(ISNUMBER('1-4'!AN95),'1-4'!AN95, IF(ISNUMBER('1-4'!AO95), '1-4'!AO95, "XXX")))))))</f>
        <v>3</v>
      </c>
      <c r="G95" s="130">
        <f>IF(ISNUMBER('1-5'!B94),'1-5'!B94, "XXX")</f>
        <v>6.8</v>
      </c>
      <c r="H95" s="130">
        <f>IF(ISNUMBER('2-1-1'!B95), '2-1-1'!B95, IF(ISNUMBER('2-1-1'!C95), '2-1-1'!C95, IF(ISNUMBER('2-1-1'!D95), '2-1-1'!D95, IF(ISNUMBER('2-1-1'!E95), '2-1-1'!E95, IF(ISNUMBER('2-1-1'!F95), '2-1-1'!F95, IF(ISNUMBER('2-1-1'!G95), '2-1-1'!G95, IF(ISNUMBER('2-1-1'!H95), '2-1-1'!H95, "XXX")))))))</f>
        <v>0.45428571428571429</v>
      </c>
      <c r="I95" s="130">
        <f>'2-1-2'!B94</f>
        <v>0.15321000000000001</v>
      </c>
      <c r="J95" s="130">
        <f>IF(ISNUMBER('2-2-1'!W95), '2-2-1'!W95, IF(ISNUMBER('2-2-1'!X95), '2-2-1'!X95, IF(ISNUMBER('2-2-1'!Y95), '2-2-1'!Y95, IF(ISNUMBER('2-2-1'!Z95), '2-2-1'!Z95, IF(ISNUMBER('2-2-1'!AA95), '2-2-1'!AA95, IF(ISNUMBER('2-2-1'!AB95), '2-2-1'!AB95, IF(ISNUMBER('2-2-1'!AC95), '2-2-1'!AC95, "XXX")))))))</f>
        <v>5.3608500000000001</v>
      </c>
      <c r="K95" s="130">
        <f>IF(ISNUMBER('2-2-2'!B95), '2-2-2'!B95, IF(ISNUMBER('2-2-2'!C95), '2-2-2'!C95, IF(ISNUMBER('2-2-2'!D95), '2-2-2'!D95, IF(ISNUMBER('2-2-2'!E95), '2-2-2'!E95, IF(ISNUMBER('2-2-2'!F95), '2-2-2'!F95, IF(ISNUMBER('2-2-2'!G95), '2-2-2'!G95, IF(ISNUMBER('2-2-2'!H95), '2-2-2'!H95, "XXX")))))))</f>
        <v>0.53</v>
      </c>
      <c r="L95" s="130">
        <f>IF(ISNUMBER('2-3-1'!J95), '2-3-1'!J95, IF(ISNUMBER('2-3-1'!K95), '2-3-1'!K95, IF(ISNUMBER('2-3-1'!L95), '2-3-1'!L95, IF(ISNUMBER('2-3-1'!M95), '2-3-1'!M95, IF(ISNUMBER('2-3-1'!N95), '2-3-1'!N95, IF(ISNUMBER('2-3-1'!O95), '2-3-1'!O95, IF(ISNUMBER('2-3-1'!P95), '2-3-1'!P95, "XXX")))))))</f>
        <v>5.6299099899999998</v>
      </c>
      <c r="M95" s="130">
        <f>'2-3-2'!J95</f>
        <v>45.099479680000002</v>
      </c>
      <c r="N95" s="130">
        <f>IF(ISNUMBER('2-4-1'!N95),'2-4-1'!N95,IF(ISNUMBER('2-4-1'!S95),'2-4-1'!S95,'2010'!N95))</f>
        <v>15.522469814181061</v>
      </c>
      <c r="O95" s="130" t="str">
        <f>IF(ISNUMBER('2-4-2'!C95), '2-4-2'!C95, IF(ISNUMBER('2-4-2'!D95), '2-4-2'!D95, "XXX"))</f>
        <v>XXX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"XXX")</f>
        <v>68.782330000000002</v>
      </c>
      <c r="S95" s="130">
        <f>IF(ISNUMBER('2-6-2'!B95), '2-6-2'!B95, IF(ISNUMBER('2-6-2'!C95), '2-6-2'!C95, IF(ISNUMBER('2-6-2'!D95), '2-6-2'!D95, IF(ISNUMBER('2-6-2'!E95), '2-6-2'!E95, "XXX"))))</f>
        <v>0.16</v>
      </c>
      <c r="T95" s="130">
        <f>IF(ISNUMBER('2-7-1'!B95), '2-7-1'!B95, IF(ISNUMBER('2-7-1'!C95), '2-7-1'!C95, IF(ISNUMBER('2-7-1'!D95), '2-7-1'!D95, IF(ISNUMBER('2-7-1'!E95), '2-7-1'!E95, IF(ISNUMBER('2-7-1'!F95), '2-7-1'!F95, IF(ISNUMBER('2-7-1'!G95), '2-7-1'!G95, IF(ISNUMBER('2-7-1'!H95), '2-7-1'!H95, "XXX")))))))</f>
        <v>0.43857142857142856</v>
      </c>
      <c r="U95" s="130">
        <f>IF(ISNUMBER('2-7-2'!B95), '2-7-2'!B95, IF(ISNUMBER('2-7-2'!C95), '2-7-2'!C95, IF(ISNUMBER('2-7-2'!D95), '2-7-2'!D95, IF(ISNUMBER('2-7-2'!E95), '2-7-2'!E95, IF(ISNUMBER('2-7-2'!F95), '2-7-2'!F95, IF(ISNUMBER('2-7-2'!G95), '2-7-2'!G95, IF(ISNUMBER('2-7-2'!H95), '2-7-2'!H95, "XXX")))))))</f>
        <v>0.38642857142857145</v>
      </c>
      <c r="V95" s="130">
        <f>IF(ISNUMBER('2-8-1'!B95), '2-8-1'!B95, IF(ISNUMBER('2-8-1'!C95), '2-8-1'!C95, IF(ISNUMBER('2-8-1'!D95), '2-8-1'!D95, IF(ISNUMBER('2-8-1'!E95), '2-8-1'!E95, IF(ISNUMBER('2-8-1'!F95), '2-8-1'!F95, IF(ISNUMBER('2-8-1'!G95), '2-8-1'!G95, IF(ISNUMBER('2-8-1'!H95), '2-8-1'!H95, "XXX")))))))</f>
        <v>0.5485714285714286</v>
      </c>
      <c r="W95" s="130">
        <f>IF(ISNUMBER('2-8-2'!B95), '2-8-2'!B95, IF(ISNUMBER('2-8-2'!C95), '2-8-2'!C95, IF(ISNUMBER('2-8-2'!D95), '2-8-2'!D95, IF(ISNUMBER('2-8-2'!E95), '2-8-2'!E95, IF(ISNUMBER('2-8-2'!F95), '2-8-2'!F95, IF(ISNUMBER('2-8-2'!G95), '2-8-2'!G95, IF(ISNUMBER('2-8-2'!H95), '2-8-2'!H95, "XXX")))))))</f>
        <v>0.46142857142857141</v>
      </c>
      <c r="X95" s="130">
        <f>'3-1'!C94</f>
        <v>0.45300000000000001</v>
      </c>
      <c r="Y95" s="130">
        <f>'3-2'!K94</f>
        <v>-0.21215720499999999</v>
      </c>
    </row>
    <row r="96" spans="1:25" ht="12.75" x14ac:dyDescent="0.2">
      <c r="A96" s="118" t="s">
        <v>104</v>
      </c>
      <c r="B96" s="142" t="s">
        <v>104</v>
      </c>
      <c r="C96" s="130">
        <f>IF(ISNUMBER('1-1'!B96),'1-1'!B96, "XXX")</f>
        <v>6.9</v>
      </c>
      <c r="D96" s="130" t="str">
        <f>IF(UCDP!S96, UCDP!S96, "0.0")</f>
        <v>0.0</v>
      </c>
      <c r="E96" s="130">
        <f>IF(ISNUMBER('1-3'!C96), '1-3'!C96, IF(ISNUMBER('1-3'!D96), '1-3'!D96, IF(ISNUMBER('1-3'!E96), '1-3'!E96, IF(ISNUMBER('1-3'!F96), '1-3'!F96, IF(ISNUMBER('1-3'!G96), '1-3'!G96, IF(ISNUMBER('1-3'!H96), '1-3'!H96, IF(ISNUMBER('1-3'!I96), '1-3'!I96, "XXX")))))))</f>
        <v>74.833333333333343</v>
      </c>
      <c r="F96" s="130">
        <f>IF(ISNUMBER('1-4'!AI96),'1-4'!AI96, IF(ISNUMBER('1-4'!AJ96),'1-4'!AJ96, IF(ISNUMBER('1-4'!AK96),'1-4'!AK96, IF(ISNUMBER('1-4'!AL96),'1-4'!AL96, IF(ISNUMBER('1-4'!AM96),'1-4'!AM96, IF(ISNUMBER('1-4'!AN96),'1-4'!AN96, IF(ISNUMBER('1-4'!AO96), '1-4'!AO96, "XXX")))))))</f>
        <v>3</v>
      </c>
      <c r="G96" s="130">
        <f>IF(ISNUMBER('1-5'!B95),'1-5'!B95, "XXX")</f>
        <v>6.7</v>
      </c>
      <c r="H96" s="130">
        <f>IF(ISNUMBER('2-1-1'!B96), '2-1-1'!B96, IF(ISNUMBER('2-1-1'!C96), '2-1-1'!C96, IF(ISNUMBER('2-1-1'!D96), '2-1-1'!D96, IF(ISNUMBER('2-1-1'!E96), '2-1-1'!E96, IF(ISNUMBER('2-1-1'!F96), '2-1-1'!F96, IF(ISNUMBER('2-1-1'!G96), '2-1-1'!G96, IF(ISNUMBER('2-1-1'!H96), '2-1-1'!H96, "XXX")))))))</f>
        <v>0.28999999999999998</v>
      </c>
      <c r="I96" s="130">
        <f>'2-1-2'!B95</f>
        <v>9.1139999999999999E-2</v>
      </c>
      <c r="J96" s="140">
        <f>'2-2-1'!U96</f>
        <v>2.5043199999999999</v>
      </c>
      <c r="K96" s="130">
        <f>IF(ISNUMBER('2-2-2'!B96), '2-2-2'!B96, IF(ISNUMBER('2-2-2'!C96), '2-2-2'!C96, IF(ISNUMBER('2-2-2'!D96), '2-2-2'!D96, IF(ISNUMBER('2-2-2'!E96), '2-2-2'!E96, IF(ISNUMBER('2-2-2'!F96), '2-2-2'!F96, IF(ISNUMBER('2-2-2'!G96), '2-2-2'!G96, IF(ISNUMBER('2-2-2'!H96), '2-2-2'!H96, "XXX")))))))</f>
        <v>0.38571428571428573</v>
      </c>
      <c r="L96" s="130">
        <f>IF(ISNUMBER('2-3-1'!J96), '2-3-1'!J96, IF(ISNUMBER('2-3-1'!K96), '2-3-1'!K96, IF(ISNUMBER('2-3-1'!L96), '2-3-1'!L96, IF(ISNUMBER('2-3-1'!M96), '2-3-1'!M96, IF(ISNUMBER('2-3-1'!N96), '2-3-1'!N96, IF(ISNUMBER('2-3-1'!O96), '2-3-1'!O96, IF(ISNUMBER('2-3-1'!P96), '2-3-1'!P96, "XXX")))))))</f>
        <v>2.8818528699999999</v>
      </c>
      <c r="M96" s="130">
        <f>'2-3-2'!J96</f>
        <v>23.281064990000001</v>
      </c>
      <c r="N96" s="130">
        <f>IF(ISNUMBER('2-4-1'!N96),'2-4-1'!N96,IF(ISNUMBER('2-4-1'!S96),'2-4-1'!S96,'2010'!N96))</f>
        <v>8.74</v>
      </c>
      <c r="O96" s="130" t="str">
        <f>IF(ISNUMBER('2-4-2'!C96), '2-4-2'!C96, IF(ISNUMBER('2-4-2'!D96), '2-4-2'!D96, "XXX"))</f>
        <v>XXX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"XXX")</f>
        <v>49.286369999999998</v>
      </c>
      <c r="S96" s="130">
        <f>IF(ISNUMBER('2-6-2'!B96), '2-6-2'!B96, IF(ISNUMBER('2-6-2'!C96), '2-6-2'!C96, IF(ISNUMBER('2-6-2'!D96), '2-6-2'!D96, IF(ISNUMBER('2-6-2'!E96), '2-6-2'!E96, "XXX"))))</f>
        <v>0.55000000000000004</v>
      </c>
      <c r="T96" s="130">
        <f>IF(ISNUMBER('2-7-1'!B96), '2-7-1'!B96, IF(ISNUMBER('2-7-1'!C96), '2-7-1'!C96, IF(ISNUMBER('2-7-1'!D96), '2-7-1'!D96, IF(ISNUMBER('2-7-1'!E96), '2-7-1'!E96, IF(ISNUMBER('2-7-1'!F96), '2-7-1'!F96, IF(ISNUMBER('2-7-1'!G96), '2-7-1'!G96, IF(ISNUMBER('2-7-1'!H96), '2-7-1'!H96, "XXX")))))))</f>
        <v>0.50142857142857145</v>
      </c>
      <c r="U96" s="130">
        <f>IF(ISNUMBER('2-7-2'!B96), '2-7-2'!B96, IF(ISNUMBER('2-7-2'!C96), '2-7-2'!C96, IF(ISNUMBER('2-7-2'!D96), '2-7-2'!D96, IF(ISNUMBER('2-7-2'!E96), '2-7-2'!E96, IF(ISNUMBER('2-7-2'!F96), '2-7-2'!F96, IF(ISNUMBER('2-7-2'!G96), '2-7-2'!G96, IF(ISNUMBER('2-7-2'!H96), '2-7-2'!H96, "XXX")))))))</f>
        <v>0.31</v>
      </c>
      <c r="V96" s="130">
        <f>IF(ISNUMBER('2-8-1'!B96), '2-8-1'!B96, IF(ISNUMBER('2-8-1'!C96), '2-8-1'!C96, IF(ISNUMBER('2-8-1'!D96), '2-8-1'!D96, IF(ISNUMBER('2-8-1'!E96), '2-8-1'!E96, IF(ISNUMBER('2-8-1'!F96), '2-8-1'!F96, IF(ISNUMBER('2-8-1'!G96), '2-8-1'!G96, IF(ISNUMBER('2-8-1'!H96), '2-8-1'!H96, "XXX")))))))</f>
        <v>0.56285714285714283</v>
      </c>
      <c r="W96" s="130">
        <f>IF(ISNUMBER('2-8-2'!B96), '2-8-2'!B96, IF(ISNUMBER('2-8-2'!C96), '2-8-2'!C96, IF(ISNUMBER('2-8-2'!D96), '2-8-2'!D96, IF(ISNUMBER('2-8-2'!E96), '2-8-2'!E96, IF(ISNUMBER('2-8-2'!F96), '2-8-2'!F96, IF(ISNUMBER('2-8-2'!G96), '2-8-2'!G96, IF(ISNUMBER('2-8-2'!H96), '2-8-2'!H96, "XXX")))))))</f>
        <v>0.37428571428571428</v>
      </c>
      <c r="X96" s="130">
        <f>'3-1'!C95</f>
        <v>0.69099999999999995</v>
      </c>
      <c r="Y96" s="130">
        <f>'3-2'!K95</f>
        <v>0.37374702100000001</v>
      </c>
    </row>
    <row r="97" spans="1:25" ht="12.75" x14ac:dyDescent="0.2">
      <c r="A97" s="118" t="s">
        <v>105</v>
      </c>
      <c r="B97" s="142" t="s">
        <v>105</v>
      </c>
      <c r="C97" s="130">
        <f>IF(ISNUMBER('1-1'!B97),'1-1'!B97, "XXX")</f>
        <v>5</v>
      </c>
      <c r="D97" s="130" t="str">
        <f>IF(UCDP!S97, UCDP!S97, "0.0")</f>
        <v>0.0</v>
      </c>
      <c r="E97" s="130">
        <f>IF(ISNUMBER('1-3'!C97), '1-3'!C97, IF(ISNUMBER('1-3'!D97), '1-3'!D97, IF(ISNUMBER('1-3'!E97), '1-3'!E97, IF(ISNUMBER('1-3'!F97), '1-3'!F97, IF(ISNUMBER('1-3'!G97), '1-3'!G97, IF(ISNUMBER('1-3'!H97), '1-3'!H97, IF(ISNUMBER('1-3'!I97), '1-3'!I97, "XXX")))))))</f>
        <v>86.666666666666671</v>
      </c>
      <c r="F97" s="130">
        <f>IF(ISNUMBER('1-4'!AI97),'1-4'!AI97, IF(ISNUMBER('1-4'!AJ97),'1-4'!AJ97, IF(ISNUMBER('1-4'!AK97),'1-4'!AK97, IF(ISNUMBER('1-4'!AL97),'1-4'!AL97, IF(ISNUMBER('1-4'!AM97),'1-4'!AM97, IF(ISNUMBER('1-4'!AN97),'1-4'!AN97, IF(ISNUMBER('1-4'!AO97), '1-4'!AO97, "XXX")))))))</f>
        <v>2</v>
      </c>
      <c r="G97" s="130">
        <f>IF(ISNUMBER('1-5'!B96),'1-5'!B96, "XXX")</f>
        <v>5.6</v>
      </c>
      <c r="H97" s="130">
        <f>IF(ISNUMBER('2-1-1'!B97), '2-1-1'!B97, IF(ISNUMBER('2-1-1'!C97), '2-1-1'!C97, IF(ISNUMBER('2-1-1'!D97), '2-1-1'!D97, IF(ISNUMBER('2-1-1'!E97), '2-1-1'!E97, IF(ISNUMBER('2-1-1'!F97), '2-1-1'!F97, IF(ISNUMBER('2-1-1'!G97), '2-1-1'!G97, IF(ISNUMBER('2-1-1'!H97), '2-1-1'!H97, "XXX")))))))</f>
        <v>0.39857142857142858</v>
      </c>
      <c r="I97" s="130">
        <f>'2-1-2'!B96</f>
        <v>2.402E-2</v>
      </c>
      <c r="J97" s="130" t="str">
        <f>IF(ISNUMBER('2-2-1'!W97), '2-2-1'!W97, IF(ISNUMBER('2-2-1'!X97), '2-2-1'!X97, IF(ISNUMBER('2-2-1'!Y97), '2-2-1'!Y97, IF(ISNUMBER('2-2-1'!Z97), '2-2-1'!Z97, IF(ISNUMBER('2-2-1'!AA97), '2-2-1'!AA97, IF(ISNUMBER('2-2-1'!AB97), '2-2-1'!AB97, IF(ISNUMBER('2-2-1'!AC97), '2-2-1'!AC97, "XXX")))))))</f>
        <v>XXX</v>
      </c>
      <c r="K97" s="130">
        <f>IF(ISNUMBER('2-2-2'!B97), '2-2-2'!B97, IF(ISNUMBER('2-2-2'!C97), '2-2-2'!C97, IF(ISNUMBER('2-2-2'!D97), '2-2-2'!D97, IF(ISNUMBER('2-2-2'!E97), '2-2-2'!E97, IF(ISNUMBER('2-2-2'!F97), '2-2-2'!F97, IF(ISNUMBER('2-2-2'!G97), '2-2-2'!G97, IF(ISNUMBER('2-2-2'!H97), '2-2-2'!H97, "XXX")))))))</f>
        <v>0.64</v>
      </c>
      <c r="L97" s="130">
        <f>IF(ISNUMBER('2-3-1'!J97), '2-3-1'!J97, IF(ISNUMBER('2-3-1'!K97), '2-3-1'!K97, IF(ISNUMBER('2-3-1'!L97), '2-3-1'!L97, IF(ISNUMBER('2-3-1'!M97), '2-3-1'!M97, IF(ISNUMBER('2-3-1'!N97), '2-3-1'!N97, IF(ISNUMBER('2-3-1'!O97), '2-3-1'!O97, IF(ISNUMBER('2-3-1'!P97), '2-3-1'!P97, "XXX")))))))</f>
        <v>4.8575801800000002</v>
      </c>
      <c r="M97" s="130">
        <v>38.799999999999997</v>
      </c>
      <c r="N97" s="130" t="str">
        <f>IF(ISNUMBER('2-4-1'!N97),'2-4-1'!N97,IF(ISNUMBER('2-4-1'!S97),'2-4-1'!S97,'2010'!N97))</f>
        <v>XXX</v>
      </c>
      <c r="O97" s="130">
        <f>IF(ISNUMBER('2-4-2'!C97), '2-4-2'!C97, IF(ISNUMBER('2-4-2'!D97), '2-4-2'!D97,'2010'!O97))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"XXX")</f>
        <v>83.986990000000006</v>
      </c>
      <c r="S97" s="130">
        <f>IF(ISNUMBER('2-6-2'!B97), '2-6-2'!B97, IF(ISNUMBER('2-6-2'!C97), '2-6-2'!C97, IF(ISNUMBER('2-6-2'!D97), '2-6-2'!D97, IF(ISNUMBER('2-6-2'!E97), '2-6-2'!E97, "XXX"))))</f>
        <v>0.1</v>
      </c>
      <c r="T97" s="130">
        <f>IF(ISNUMBER('2-7-1'!B97), '2-7-1'!B97, IF(ISNUMBER('2-7-1'!C97), '2-7-1'!C97, IF(ISNUMBER('2-7-1'!D97), '2-7-1'!D97, IF(ISNUMBER('2-7-1'!E97), '2-7-1'!E97, IF(ISNUMBER('2-7-1'!F97), '2-7-1'!F97, IF(ISNUMBER('2-7-1'!G97), '2-7-1'!G97, IF(ISNUMBER('2-7-1'!H97), '2-7-1'!H97, "XXX")))))))</f>
        <v>0.55714285714285716</v>
      </c>
      <c r="U97" s="130">
        <f>IF(ISNUMBER('2-7-2'!B97), '2-7-2'!B97, IF(ISNUMBER('2-7-2'!C97), '2-7-2'!C97, IF(ISNUMBER('2-7-2'!D97), '2-7-2'!D97, IF(ISNUMBER('2-7-2'!E97), '2-7-2'!E97, IF(ISNUMBER('2-7-2'!F97), '2-7-2'!F97, IF(ISNUMBER('2-7-2'!G97), '2-7-2'!G97, IF(ISNUMBER('2-7-2'!H97), '2-7-2'!H97, "XXX")))))))</f>
        <v>0.41785714285714282</v>
      </c>
      <c r="V97" s="130">
        <f>IF(ISNUMBER('2-8-1'!B97), '2-8-1'!B97, IF(ISNUMBER('2-8-1'!C97), '2-8-1'!C97, IF(ISNUMBER('2-8-1'!D97), '2-8-1'!D97, IF(ISNUMBER('2-8-1'!E97), '2-8-1'!E97, IF(ISNUMBER('2-8-1'!F97), '2-8-1'!F97, IF(ISNUMBER('2-8-1'!G97), '2-8-1'!G97, IF(ISNUMBER('2-8-1'!H97), '2-8-1'!H97, "XXX")))))))</f>
        <v>0.56571428571428573</v>
      </c>
      <c r="W97" s="130">
        <f>IF(ISNUMBER('2-8-2'!B97), '2-8-2'!B97, IF(ISNUMBER('2-8-2'!C97), '2-8-2'!C97, IF(ISNUMBER('2-8-2'!D97), '2-8-2'!D97, IF(ISNUMBER('2-8-2'!E97), '2-8-2'!E97, IF(ISNUMBER('2-8-2'!F97), '2-8-2'!F97, IF(ISNUMBER('2-8-2'!G97), '2-8-2'!G97, IF(ISNUMBER('2-8-2'!H97), '2-8-2'!H97, "XXX")))))))</f>
        <v>0.46142857142857141</v>
      </c>
      <c r="X97" s="130">
        <f>'3-1'!C96</f>
        <v>0.47699999999999998</v>
      </c>
      <c r="Y97" s="130">
        <f>'3-2'!K96</f>
        <v>0.320340872</v>
      </c>
    </row>
    <row r="98" spans="1:25" ht="12.75" x14ac:dyDescent="0.2">
      <c r="A98" s="118" t="s">
        <v>106</v>
      </c>
      <c r="B98" s="142" t="s">
        <v>106</v>
      </c>
      <c r="C98" s="130">
        <f>IF(ISNUMBER('1-1'!B98),'1-1'!B98, "XXX")</f>
        <v>4</v>
      </c>
      <c r="D98" s="130" t="str">
        <f>IF(UCDP!S98, UCDP!S98, "0.0")</f>
        <v>0.0</v>
      </c>
      <c r="E98" s="130">
        <f>IF(ISNUMBER('1-3'!C98), '1-3'!C98, IF(ISNUMBER('1-3'!D98), '1-3'!D98, IF(ISNUMBER('1-3'!E98), '1-3'!E98, IF(ISNUMBER('1-3'!F98), '1-3'!F98, IF(ISNUMBER('1-3'!G98), '1-3'!G98, IF(ISNUMBER('1-3'!H98), '1-3'!H98, IF(ISNUMBER('1-3'!I98), '1-3'!I98, "XXX")))))))</f>
        <v>84.333333333333329</v>
      </c>
      <c r="F98" s="130">
        <f>IF(ISNUMBER('1-4'!AI98),'1-4'!AI98, IF(ISNUMBER('1-4'!AJ98),'1-4'!AJ98, IF(ISNUMBER('1-4'!AK98),'1-4'!AK98, IF(ISNUMBER('1-4'!AL98),'1-4'!AL98, IF(ISNUMBER('1-4'!AM98),'1-4'!AM98, IF(ISNUMBER('1-4'!AN98),'1-4'!AN98, IF(ISNUMBER('1-4'!AO98), '1-4'!AO98, "XXX")))))))</f>
        <v>3</v>
      </c>
      <c r="G98" s="130">
        <f>IF(ISNUMBER('1-5'!B97),'1-5'!B97, "XXX")</f>
        <v>6.6</v>
      </c>
      <c r="H98" s="130">
        <f>IF(ISNUMBER('2-1-1'!B98), '2-1-1'!B98, IF(ISNUMBER('2-1-1'!C98), '2-1-1'!C98, IF(ISNUMBER('2-1-1'!D98), '2-1-1'!D98, IF(ISNUMBER('2-1-1'!E98), '2-1-1'!E98, IF(ISNUMBER('2-1-1'!F98), '2-1-1'!F98, IF(ISNUMBER('2-1-1'!G98), '2-1-1'!G98, IF(ISNUMBER('2-1-1'!H98), '2-1-1'!H98, "XXX")))))))</f>
        <v>0.49</v>
      </c>
      <c r="I98" s="130">
        <f>'2-1-2'!B97</f>
        <v>0.13491</v>
      </c>
      <c r="J98" s="130">
        <f>IF(ISNUMBER('2-2-1'!W98), '2-2-1'!W98, IF(ISNUMBER('2-2-1'!X98), '2-2-1'!X98, IF(ISNUMBER('2-2-1'!Y98), '2-2-1'!Y98, IF(ISNUMBER('2-2-1'!Z98), '2-2-1'!Z98, IF(ISNUMBER('2-2-1'!AA98), '2-2-1'!AA98, IF(ISNUMBER('2-2-1'!AB98), '2-2-1'!AB98, IF(ISNUMBER('2-2-1'!AC98), '2-2-1'!AC98, "XXX")))))))</f>
        <v>4.3631000000000002</v>
      </c>
      <c r="K98" s="130">
        <f>IF(ISNUMBER('2-2-2'!B98), '2-2-2'!B98, IF(ISNUMBER('2-2-2'!C98), '2-2-2'!C98, IF(ISNUMBER('2-2-2'!D98), '2-2-2'!D98, IF(ISNUMBER('2-2-2'!E98), '2-2-2'!E98, IF(ISNUMBER('2-2-2'!F98), '2-2-2'!F98, IF(ISNUMBER('2-2-2'!G98), '2-2-2'!G98, IF(ISNUMBER('2-2-2'!H98), '2-2-2'!H98, "XXX")))))))</f>
        <v>0.47000000000000003</v>
      </c>
      <c r="L98" s="130">
        <f>IF(ISNUMBER('2-3-1'!J98), '2-3-1'!J98, IF(ISNUMBER('2-3-1'!K98), '2-3-1'!K98, IF(ISNUMBER('2-3-1'!L98), '2-3-1'!L98, IF(ISNUMBER('2-3-1'!M98), '2-3-1'!M98, IF(ISNUMBER('2-3-1'!N98), '2-3-1'!N98, IF(ISNUMBER('2-3-1'!O98), '2-3-1'!O98, IF(ISNUMBER('2-3-1'!P98), '2-3-1'!P98, "XXX")))))))</f>
        <v>2.2034432900000001</v>
      </c>
      <c r="M98" s="130">
        <f>'2-3-2'!J98</f>
        <v>54.86222076</v>
      </c>
      <c r="N98" s="130">
        <f>IF(ISNUMBER('2-4-1'!N98),'2-4-1'!N98,IF(ISNUMBER('2-4-1'!S98),'2-4-1'!S98,'2010'!N98))</f>
        <v>4.7849921671018274</v>
      </c>
      <c r="O98" s="130" t="str">
        <f>IF(ISNUMBER('2-4-2'!C98), '2-4-2'!C98, IF(ISNUMBER('2-4-2'!D98), '2-4-2'!D98, "XXX"))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"XXX")</f>
        <v>46.943429999999999</v>
      </c>
      <c r="S98" s="130">
        <f>IF(ISNUMBER('2-6-2'!B98), '2-6-2'!B98, IF(ISNUMBER('2-6-2'!C98), '2-6-2'!C98, IF(ISNUMBER('2-6-2'!D98), '2-6-2'!D98, IF(ISNUMBER('2-6-2'!E98), '2-6-2'!E98, "XXX"))))</f>
        <v>1.39</v>
      </c>
      <c r="T98" s="130">
        <f>IF(ISNUMBER('2-7-1'!B98), '2-7-1'!B98, IF(ISNUMBER('2-7-1'!C98), '2-7-1'!C98, IF(ISNUMBER('2-7-1'!D98), '2-7-1'!D98, IF(ISNUMBER('2-7-1'!E98), '2-7-1'!E98, IF(ISNUMBER('2-7-1'!F98), '2-7-1'!F98, IF(ISNUMBER('2-7-1'!G98), '2-7-1'!G98, IF(ISNUMBER('2-7-1'!H98), '2-7-1'!H98, "XXX")))))))</f>
        <v>0.62857142857142867</v>
      </c>
      <c r="U98" s="130">
        <f>IF(ISNUMBER('2-7-2'!B98), '2-7-2'!B98, IF(ISNUMBER('2-7-2'!C98), '2-7-2'!C98, IF(ISNUMBER('2-7-2'!D98), '2-7-2'!D98, IF(ISNUMBER('2-7-2'!E98), '2-7-2'!E98, IF(ISNUMBER('2-7-2'!F98), '2-7-2'!F98, IF(ISNUMBER('2-7-2'!G98), '2-7-2'!G98, IF(ISNUMBER('2-7-2'!H98), '2-7-2'!H98, "XXX")))))))</f>
        <v>0.50857142857142856</v>
      </c>
      <c r="V98" s="130">
        <f>IF(ISNUMBER('2-8-1'!B98), '2-8-1'!B98, IF(ISNUMBER('2-8-1'!C98), '2-8-1'!C98, IF(ISNUMBER('2-8-1'!D98), '2-8-1'!D98, IF(ISNUMBER('2-8-1'!E98), '2-8-1'!E98, IF(ISNUMBER('2-8-1'!F98), '2-8-1'!F98, IF(ISNUMBER('2-8-1'!G98), '2-8-1'!G98, IF(ISNUMBER('2-8-1'!H98), '2-8-1'!H98, "XXX")))))))</f>
        <v>0.61857142857142855</v>
      </c>
      <c r="W98" s="130">
        <f>IF(ISNUMBER('2-8-2'!B98), '2-8-2'!B98, IF(ISNUMBER('2-8-2'!C98), '2-8-2'!C98, IF(ISNUMBER('2-8-2'!D98), '2-8-2'!D98, IF(ISNUMBER('2-8-2'!E98), '2-8-2'!E98, IF(ISNUMBER('2-8-2'!F98), '2-8-2'!F98, IF(ISNUMBER('2-8-2'!G98), '2-8-2'!G98, IF(ISNUMBER('2-8-2'!H98), '2-8-2'!H98, "XXX")))))))</f>
        <v>0.55428571428571427</v>
      </c>
      <c r="X98" s="130">
        <f>'3-1'!C97</f>
        <v>0.26</v>
      </c>
      <c r="Y98" s="130">
        <f>'3-2'!K97</f>
        <v>-0.61334139099999996</v>
      </c>
    </row>
    <row r="99" spans="1:25" ht="12.75" x14ac:dyDescent="0.2">
      <c r="A99" s="118" t="s">
        <v>107</v>
      </c>
      <c r="B99" s="142" t="s">
        <v>107</v>
      </c>
      <c r="C99" s="130">
        <f>IF(ISNUMBER('1-1'!B99),'1-1'!B99, "XXX")</f>
        <v>5.9</v>
      </c>
      <c r="D99" s="130" t="str">
        <f>IF(UCDP!S99, UCDP!S99, "0.0")</f>
        <v>0.0</v>
      </c>
      <c r="E99" s="130">
        <f>IF(ISNUMBER('1-3'!C99), '1-3'!C99, IF(ISNUMBER('1-3'!D99), '1-3'!D99, IF(ISNUMBER('1-3'!E99), '1-3'!E99, IF(ISNUMBER('1-3'!F99), '1-3'!F99, IF(ISNUMBER('1-3'!G99), '1-3'!G99, IF(ISNUMBER('1-3'!H99), '1-3'!H99, IF(ISNUMBER('1-3'!I99), '1-3'!I99, "XXX")))))))</f>
        <v>63</v>
      </c>
      <c r="F99" s="130">
        <f>IF(ISNUMBER('1-4'!AI99),'1-4'!AI99, IF(ISNUMBER('1-4'!AJ99),'1-4'!AJ99, IF(ISNUMBER('1-4'!AK99),'1-4'!AK99, IF(ISNUMBER('1-4'!AL99),'1-4'!AL99, IF(ISNUMBER('1-4'!AM99),'1-4'!AM99, IF(ISNUMBER('1-4'!AN99),'1-4'!AN99, IF(ISNUMBER('1-4'!AO99), '1-4'!AO99, "XXX")))))))</f>
        <v>3</v>
      </c>
      <c r="G99" s="130">
        <f>IF(ISNUMBER('1-5'!B98),'1-5'!B98, "XXX")</f>
        <v>7</v>
      </c>
      <c r="H99" s="130">
        <f>IF(ISNUMBER('2-1-1'!B99), '2-1-1'!B99, IF(ISNUMBER('2-1-1'!C99), '2-1-1'!C99, IF(ISNUMBER('2-1-1'!D99), '2-1-1'!D99, IF(ISNUMBER('2-1-1'!E99), '2-1-1'!E99, IF(ISNUMBER('2-1-1'!F99), '2-1-1'!F99, IF(ISNUMBER('2-1-1'!G99), '2-1-1'!G99, IF(ISNUMBER('2-1-1'!H99), '2-1-1'!H99, "XXX")))))))</f>
        <v>0.31142857142857144</v>
      </c>
      <c r="I99" s="130">
        <f>'2-1-2'!B98</f>
        <v>2.0580000000000001E-2</v>
      </c>
      <c r="J99" s="130">
        <f>IF(ISNUMBER('2-2-1'!W99), '2-2-1'!W99, IF(ISNUMBER('2-2-1'!X99), '2-2-1'!X99, IF(ISNUMBER('2-2-1'!Y99), '2-2-1'!Y99, IF(ISNUMBER('2-2-1'!Z99), '2-2-1'!Z99, IF(ISNUMBER('2-2-1'!AA99), '2-2-1'!AA99, IF(ISNUMBER('2-2-1'!AB99), '2-2-1'!AB99, IF(ISNUMBER('2-2-1'!AC99), '2-2-1'!AC99, "XXX")))))))</f>
        <v>3.3754</v>
      </c>
      <c r="K99" s="130">
        <f>IF(ISNUMBER('2-2-2'!B99), '2-2-2'!B99, IF(ISNUMBER('2-2-2'!C99), '2-2-2'!C99, IF(ISNUMBER('2-2-2'!D99), '2-2-2'!D99, IF(ISNUMBER('2-2-2'!E99), '2-2-2'!E99, IF(ISNUMBER('2-2-2'!F99), '2-2-2'!F99, IF(ISNUMBER('2-2-2'!G99), '2-2-2'!G99, IF(ISNUMBER('2-2-2'!H99), '2-2-2'!H99, "XXX")))))))</f>
        <v>0.34142857142857147</v>
      </c>
      <c r="L99" s="130">
        <f>IF(ISNUMBER('2-3-1'!J99), '2-3-1'!J99, IF(ISNUMBER('2-3-1'!K99), '2-3-1'!K99, IF(ISNUMBER('2-3-1'!L99), '2-3-1'!L99, IF(ISNUMBER('2-3-1'!M99), '2-3-1'!M99, IF(ISNUMBER('2-3-1'!N99), '2-3-1'!N99, IF(ISNUMBER('2-3-1'!O99), '2-3-1'!O99, IF(ISNUMBER('2-3-1'!P99), '2-3-1'!P99, "XXX")))))))</f>
        <v>1.21582115</v>
      </c>
      <c r="M99" s="130">
        <f>'2-3-2'!J99</f>
        <v>12.01949883</v>
      </c>
      <c r="N99" s="130">
        <f>IF(ISNUMBER('2-4-1'!N99),'2-4-1'!N99,IF(ISNUMBER('2-4-1'!S99),'2-4-1'!S99,'2010'!N99))</f>
        <v>4.7060000000000004</v>
      </c>
      <c r="O99" s="130" t="str">
        <f>IF(ISNUMBER('2-4-2'!C99), '2-4-2'!C99, IF(ISNUMBER('2-4-2'!D99), '2-4-2'!D99, "XXX"))</f>
        <v>XXX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"XXX")</f>
        <v>12.83526</v>
      </c>
      <c r="S99" s="130">
        <f>IF(ISNUMBER('2-6-2'!B99), '2-6-2'!B99, IF(ISNUMBER('2-6-2'!C99), '2-6-2'!C99, IF(ISNUMBER('2-6-2'!D99), '2-6-2'!D99, IF(ISNUMBER('2-6-2'!E99), '2-6-2'!E99, "XXX"))))</f>
        <v>65.92</v>
      </c>
      <c r="T99" s="130">
        <f>IF(ISNUMBER('2-7-1'!B99), '2-7-1'!B99, IF(ISNUMBER('2-7-1'!C99), '2-7-1'!C99, IF(ISNUMBER('2-7-1'!D99), '2-7-1'!D99, IF(ISNUMBER('2-7-1'!E99), '2-7-1'!E99, IF(ISNUMBER('2-7-1'!F99), '2-7-1'!F99, IF(ISNUMBER('2-7-1'!G99), '2-7-1'!G99, IF(ISNUMBER('2-7-1'!H99), '2-7-1'!H99, "XXX")))))))</f>
        <v>0.48857142857142855</v>
      </c>
      <c r="U99" s="130">
        <f>IF(ISNUMBER('2-7-2'!B99), '2-7-2'!B99, IF(ISNUMBER('2-7-2'!C99), '2-7-2'!C99, IF(ISNUMBER('2-7-2'!D99), '2-7-2'!D99, IF(ISNUMBER('2-7-2'!E99), '2-7-2'!E99, IF(ISNUMBER('2-7-2'!F99), '2-7-2'!F99, IF(ISNUMBER('2-7-2'!G99), '2-7-2'!G99, IF(ISNUMBER('2-7-2'!H99), '2-7-2'!H99, "XXX")))))))</f>
        <v>0.36071428571428571</v>
      </c>
      <c r="V99" s="130">
        <f>IF(ISNUMBER('2-8-1'!B99), '2-8-1'!B99, IF(ISNUMBER('2-8-1'!C99), '2-8-1'!C99, IF(ISNUMBER('2-8-1'!D99), '2-8-1'!D99, IF(ISNUMBER('2-8-1'!E99), '2-8-1'!E99, IF(ISNUMBER('2-8-1'!F99), '2-8-1'!F99, IF(ISNUMBER('2-8-1'!G99), '2-8-1'!G99, IF(ISNUMBER('2-8-1'!H99), '2-8-1'!H99, "XXX")))))))</f>
        <v>0.4757142857142857</v>
      </c>
      <c r="W99" s="130">
        <f>IF(ISNUMBER('2-8-2'!B99), '2-8-2'!B99, IF(ISNUMBER('2-8-2'!C99), '2-8-2'!C99, IF(ISNUMBER('2-8-2'!D99), '2-8-2'!D99, IF(ISNUMBER('2-8-2'!E99), '2-8-2'!E99, IF(ISNUMBER('2-8-2'!F99), '2-8-2'!F99, IF(ISNUMBER('2-8-2'!G99), '2-8-2'!G99, IF(ISNUMBER('2-8-2'!H99), '2-8-2'!H99, "XXX")))))))</f>
        <v>0.45571428571428568</v>
      </c>
      <c r="X99" s="130">
        <f>'3-1'!C98</f>
        <v>0.48199999999999998</v>
      </c>
      <c r="Y99" s="130">
        <f>'3-2'!K98</f>
        <v>-8.8615780000000002E-3</v>
      </c>
    </row>
    <row r="100" spans="1:25" ht="12.75" x14ac:dyDescent="0.2">
      <c r="A100" s="118" t="s">
        <v>108</v>
      </c>
      <c r="B100" s="142" t="s">
        <v>108</v>
      </c>
      <c r="C100" s="130">
        <f>IF(ISNUMBER('1-1'!B100),'1-1'!B100, "XXX")</f>
        <v>4</v>
      </c>
      <c r="D100" s="130">
        <f>IF(UCDP!S100, UCDP!S100, "0.0")</f>
        <v>4.8461700996270396E-2</v>
      </c>
      <c r="E100" s="130">
        <f>IF(ISNUMBER('1-3'!C100), '1-3'!C100, IF(ISNUMBER('1-3'!D100), '1-3'!D100, IF(ISNUMBER('1-3'!E100), '1-3'!E100, IF(ISNUMBER('1-3'!F100), '1-3'!F100, IF(ISNUMBER('1-3'!G100), '1-3'!G100, IF(ISNUMBER('1-3'!H100), '1-3'!H100, IF(ISNUMBER('1-3'!I100), '1-3'!I100, "XXX")))))))</f>
        <v>48.166666666666671</v>
      </c>
      <c r="F100" s="130">
        <f>IF(ISNUMBER('1-4'!AI100),'1-4'!AI100, IF(ISNUMBER('1-4'!AJ100),'1-4'!AJ100, IF(ISNUMBER('1-4'!AK100),'1-4'!AK100, IF(ISNUMBER('1-4'!AL100),'1-4'!AL100, IF(ISNUMBER('1-4'!AM100),'1-4'!AM100, IF(ISNUMBER('1-4'!AN100),'1-4'!AN100, IF(ISNUMBER('1-4'!AO100), '1-4'!AO100, "XXX")))))))</f>
        <v>5</v>
      </c>
      <c r="G100" s="130">
        <f>IF(ISNUMBER('1-5'!B99),'1-5'!B99, "XXX")</f>
        <v>9.8000000000000007</v>
      </c>
      <c r="H100" s="130">
        <f>IF(ISNUMBER('2-1-1'!B100), '2-1-1'!B100, IF(ISNUMBER('2-1-1'!C100), '2-1-1'!C100, IF(ISNUMBER('2-1-1'!D100), '2-1-1'!D100, IF(ISNUMBER('2-1-1'!E100), '2-1-1'!E100, IF(ISNUMBER('2-1-1'!F100), '2-1-1'!F100, IF(ISNUMBER('2-1-1'!G100), '2-1-1'!G100, IF(ISNUMBER('2-1-1'!H100), '2-1-1'!H100, "XXX")))))))</f>
        <v>0.28714285714285709</v>
      </c>
      <c r="I100" s="130">
        <f>'2-1-2'!B99</f>
        <v>3.8800000000000002E-3</v>
      </c>
      <c r="J100" s="130">
        <f>IF(ISNUMBER('2-2-1'!W100), '2-2-1'!W100, IF(ISNUMBER('2-2-1'!X100), '2-2-1'!X100, IF(ISNUMBER('2-2-1'!Y100), '2-2-1'!Y100, IF(ISNUMBER('2-2-1'!Z100), '2-2-1'!Z100, IF(ISNUMBER('2-2-1'!AA100), '2-2-1'!AA100, IF(ISNUMBER('2-2-1'!AB100), '2-2-1'!AB100, IF(ISNUMBER('2-2-1'!AC100), '2-2-1'!AC100, "XXX")))))))</f>
        <v>0.58296000000000003</v>
      </c>
      <c r="K100" s="130">
        <f>IF(ISNUMBER('2-2-2'!B100), '2-2-2'!B100, IF(ISNUMBER('2-2-2'!C100), '2-2-2'!C100, IF(ISNUMBER('2-2-2'!D100), '2-2-2'!D100, IF(ISNUMBER('2-2-2'!E100), '2-2-2'!E100, IF(ISNUMBER('2-2-2'!F100), '2-2-2'!F100, IF(ISNUMBER('2-2-2'!G100), '2-2-2'!G100, IF(ISNUMBER('2-2-2'!H100), '2-2-2'!H100, "XXX")))))))</f>
        <v>0.30714285714285711</v>
      </c>
      <c r="L100" s="130">
        <f>IF(ISNUMBER('2-3-1'!J100), '2-3-1'!J100, IF(ISNUMBER('2-3-1'!K100), '2-3-1'!K100, IF(ISNUMBER('2-3-1'!L100), '2-3-1'!L100, IF(ISNUMBER('2-3-1'!M100), '2-3-1'!M100, IF(ISNUMBER('2-3-1'!N100), '2-3-1'!N100, IF(ISNUMBER('2-3-1'!O100), '2-3-1'!O100, IF(ISNUMBER('2-3-1'!P100), '2-3-1'!P100, "XXX")))))))</f>
        <v>0.20322418</v>
      </c>
      <c r="M100" s="130">
        <f>'2-3-2'!J100</f>
        <v>82.16391754</v>
      </c>
      <c r="N100" s="130">
        <f>IF(ISNUMBER('2-4-1'!N100),'2-4-1'!N100,IF(ISNUMBER('2-4-1'!S100),'2-4-1'!S100,'2010'!N100))</f>
        <v>0.40099999999999997</v>
      </c>
      <c r="O100" s="130" t="str">
        <f>IF(ISNUMBER('2-4-2'!C100), '2-4-2'!C100, IF(ISNUMBER('2-4-2'!D100), '2-4-2'!D100, "XXX"))</f>
        <v>XXX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"XXX")</f>
        <v>33.78134</v>
      </c>
      <c r="S100" s="130">
        <f>IF(ISNUMBER('2-6-2'!B100), '2-6-2'!B100, IF(ISNUMBER('2-6-2'!C100), '2-6-2'!C100, IF(ISNUMBER('2-6-2'!D100), '2-6-2'!D100, IF(ISNUMBER('2-6-2'!E100), '2-6-2'!E100, "XXX"))))</f>
        <v>12.14</v>
      </c>
      <c r="T100" s="130">
        <f>IF(ISNUMBER('2-7-1'!B100), '2-7-1'!B100, IF(ISNUMBER('2-7-1'!C100), '2-7-1'!C100, IF(ISNUMBER('2-7-1'!D100), '2-7-1'!D100, IF(ISNUMBER('2-7-1'!E100), '2-7-1'!E100, IF(ISNUMBER('2-7-1'!F100), '2-7-1'!F100, IF(ISNUMBER('2-7-1'!G100), '2-7-1'!G100, IF(ISNUMBER('2-7-1'!H100), '2-7-1'!H100, "XXX")))))))</f>
        <v>0.3671428571428571</v>
      </c>
      <c r="U100" s="130">
        <f>IF(ISNUMBER('2-7-2'!B100), '2-7-2'!B100, IF(ISNUMBER('2-7-2'!C100), '2-7-2'!C100, IF(ISNUMBER('2-7-2'!D100), '2-7-2'!D100, IF(ISNUMBER('2-7-2'!E100), '2-7-2'!E100, IF(ISNUMBER('2-7-2'!F100), '2-7-2'!F100, IF(ISNUMBER('2-7-2'!G100), '2-7-2'!G100, IF(ISNUMBER('2-7-2'!H100), '2-7-2'!H100, "XXX")))))))</f>
        <v>0.36428571428571427</v>
      </c>
      <c r="V100" s="130">
        <f>IF(ISNUMBER('2-8-1'!B100), '2-8-1'!B100, IF(ISNUMBER('2-8-1'!C100), '2-8-1'!C100, IF(ISNUMBER('2-8-1'!D100), '2-8-1'!D100, IF(ISNUMBER('2-8-1'!E100), '2-8-1'!E100, IF(ISNUMBER('2-8-1'!F100), '2-8-1'!F100, IF(ISNUMBER('2-8-1'!G100), '2-8-1'!G100, IF(ISNUMBER('2-8-1'!H100), '2-8-1'!H100, "XXX")))))))</f>
        <v>0.51</v>
      </c>
      <c r="W100" s="130">
        <f>IF(ISNUMBER('2-8-2'!B100), '2-8-2'!B100, IF(ISNUMBER('2-8-2'!C100), '2-8-2'!C100, IF(ISNUMBER('2-8-2'!D100), '2-8-2'!D100, IF(ISNUMBER('2-8-2'!E100), '2-8-2'!E100, IF(ISNUMBER('2-8-2'!F100), '2-8-2'!F100, IF(ISNUMBER('2-8-2'!G100), '2-8-2'!G100, IF(ISNUMBER('2-8-2'!H100), '2-8-2'!H100, "XXX")))))))</f>
        <v>0.38142857142857139</v>
      </c>
      <c r="X100" s="130">
        <f>'3-1'!C99</f>
        <v>8.8999999999999996E-2</v>
      </c>
      <c r="Y100" s="130">
        <f>'3-2'!K99</f>
        <v>-2.068288565</v>
      </c>
    </row>
    <row r="101" spans="1:25" ht="12.75" x14ac:dyDescent="0.2">
      <c r="A101" s="118" t="s">
        <v>109</v>
      </c>
      <c r="B101" s="142" t="s">
        <v>109</v>
      </c>
      <c r="C101" s="130">
        <f>IF(ISNUMBER('1-1'!B101),'1-1'!B101, "XXX")</f>
        <v>6</v>
      </c>
      <c r="D101" s="130" t="str">
        <f>IF(UCDP!S101, UCDP!S101, "0.0")</f>
        <v>0.0</v>
      </c>
      <c r="E101" s="130">
        <f>IF(ISNUMBER('1-3'!C101), '1-3'!C101, IF(ISNUMBER('1-3'!D101), '1-3'!D101, IF(ISNUMBER('1-3'!E101), '1-3'!E101, IF(ISNUMBER('1-3'!F101), '1-3'!F101, IF(ISNUMBER('1-3'!G101), '1-3'!G101, IF(ISNUMBER('1-3'!H101), '1-3'!H101, IF(ISNUMBER('1-3'!I101), '1-3'!I101, "XXX")))))))</f>
        <v>73.500000000000014</v>
      </c>
      <c r="F101" s="130">
        <f>IF(ISNUMBER('1-4'!AI101),'1-4'!AI101, IF(ISNUMBER('1-4'!AJ101),'1-4'!AJ101, IF(ISNUMBER('1-4'!AK101),'1-4'!AK101, IF(ISNUMBER('1-4'!AL101),'1-4'!AL101, IF(ISNUMBER('1-4'!AM101),'1-4'!AM101, IF(ISNUMBER('1-4'!AN101),'1-4'!AN101, IF(ISNUMBER('1-4'!AO101), '1-4'!AO101, "XXX")))))))</f>
        <v>2</v>
      </c>
      <c r="G101" s="130">
        <f>IF(ISNUMBER('1-5'!B100),'1-5'!B100, "XXX")</f>
        <v>5.7</v>
      </c>
      <c r="H101" s="130">
        <f>IF(ISNUMBER('2-1-1'!B101), '2-1-1'!B101, IF(ISNUMBER('2-1-1'!C101), '2-1-1'!C101, IF(ISNUMBER('2-1-1'!D101), '2-1-1'!D101, IF(ISNUMBER('2-1-1'!E101), '2-1-1'!E101, IF(ISNUMBER('2-1-1'!F101), '2-1-1'!F101, IF(ISNUMBER('2-1-1'!G101), '2-1-1'!G101, IF(ISNUMBER('2-1-1'!H101), '2-1-1'!H101, "XXX")))))))</f>
        <v>0.61428571428571421</v>
      </c>
      <c r="I101" s="130">
        <f>'2-1-2'!B100</f>
        <v>8.1869999999999998E-2</v>
      </c>
      <c r="J101" s="130">
        <f>IF(ISNUMBER('2-2-1'!W101), '2-2-1'!W101, IF(ISNUMBER('2-2-1'!X101), '2-2-1'!X101, IF(ISNUMBER('2-2-1'!Y101), '2-2-1'!Y101, IF(ISNUMBER('2-2-1'!Z101), '2-2-1'!Z101, IF(ISNUMBER('2-2-1'!AA101), '2-2-1'!AA101, IF(ISNUMBER('2-2-1'!AB101), '2-2-1'!AB101, IF(ISNUMBER('2-2-1'!AC101), '2-2-1'!AC101, "XXX")))))))</f>
        <v>5.1592199999999995</v>
      </c>
      <c r="K101" s="130">
        <f>IF(ISNUMBER('2-2-2'!B101), '2-2-2'!B101, IF(ISNUMBER('2-2-2'!C101), '2-2-2'!C101, IF(ISNUMBER('2-2-2'!D101), '2-2-2'!D101, IF(ISNUMBER('2-2-2'!E101), '2-2-2'!E101, IF(ISNUMBER('2-2-2'!F101), '2-2-2'!F101, IF(ISNUMBER('2-2-2'!G101), '2-2-2'!G101, IF(ISNUMBER('2-2-2'!H101), '2-2-2'!H101, "XXX")))))))</f>
        <v>0.38142857142857139</v>
      </c>
      <c r="L101" s="130">
        <f>IF(ISNUMBER('2-3-1'!J101), '2-3-1'!J101, IF(ISNUMBER('2-3-1'!K101), '2-3-1'!K101, IF(ISNUMBER('2-3-1'!L101), '2-3-1'!L101, IF(ISNUMBER('2-3-1'!M101), '2-3-1'!M101, IF(ISNUMBER('2-3-1'!N101), '2-3-1'!N101, IF(ISNUMBER('2-3-1'!O101), '2-3-1'!O101, IF(ISNUMBER('2-3-1'!P101), '2-3-1'!P101, "XXX")))))))</f>
        <v>4.6889548300000001</v>
      </c>
      <c r="M101" s="130">
        <f>'2-3-2'!J101</f>
        <v>5.8008117700000001</v>
      </c>
      <c r="N101" s="130">
        <f>IF(ISNUMBER('2-4-1'!N101),'2-4-1'!N101,IF(ISNUMBER('2-4-1'!S101),'2-4-1'!S101,'2010'!N101))</f>
        <v>5.5124371968122006</v>
      </c>
      <c r="O101" s="130" t="str">
        <f>IF(ISNUMBER('2-4-2'!C101), '2-4-2'!C101, IF(ISNUMBER('2-4-2'!D101), '2-4-2'!D101, "XXX"))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"XXX")</f>
        <v>63.88409</v>
      </c>
      <c r="S101" s="130">
        <f>IF(ISNUMBER('2-6-2'!B101), '2-6-2'!B101, IF(ISNUMBER('2-6-2'!C101), '2-6-2'!C101, IF(ISNUMBER('2-6-2'!D101), '2-6-2'!D101, IF(ISNUMBER('2-6-2'!E101), '2-6-2'!E101, "XXX"))))</f>
        <v>15.33</v>
      </c>
      <c r="T101" s="130">
        <f>IF(ISNUMBER('2-7-1'!B101), '2-7-1'!B101, IF(ISNUMBER('2-7-1'!C101), '2-7-1'!C101, IF(ISNUMBER('2-7-1'!D101), '2-7-1'!D101, IF(ISNUMBER('2-7-1'!E101), '2-7-1'!E101, IF(ISNUMBER('2-7-1'!F101), '2-7-1'!F101, IF(ISNUMBER('2-7-1'!G101), '2-7-1'!G101, IF(ISNUMBER('2-7-1'!H101), '2-7-1'!H101, "XXX")))))))</f>
        <v>0.71142857142857152</v>
      </c>
      <c r="U101" s="130">
        <f>IF(ISNUMBER('2-7-2'!B101), '2-7-2'!B101, IF(ISNUMBER('2-7-2'!C101), '2-7-2'!C101, IF(ISNUMBER('2-7-2'!D101), '2-7-2'!D101, IF(ISNUMBER('2-7-2'!E101), '2-7-2'!E101, IF(ISNUMBER('2-7-2'!F101), '2-7-2'!F101, IF(ISNUMBER('2-7-2'!G101), '2-7-2'!G101, IF(ISNUMBER('2-7-2'!H101), '2-7-2'!H101, "XXX")))))))</f>
        <v>0.51071428571428579</v>
      </c>
      <c r="V101" s="130">
        <f>IF(ISNUMBER('2-8-1'!B101), '2-8-1'!B101, IF(ISNUMBER('2-8-1'!C101), '2-8-1'!C101, IF(ISNUMBER('2-8-1'!D101), '2-8-1'!D101, IF(ISNUMBER('2-8-1'!E101), '2-8-1'!E101, IF(ISNUMBER('2-8-1'!F101), '2-8-1'!F101, IF(ISNUMBER('2-8-1'!G101), '2-8-1'!G101, IF(ISNUMBER('2-8-1'!H101), '2-8-1'!H101, "XXX")))))))</f>
        <v>0.55428571428571427</v>
      </c>
      <c r="W101" s="130">
        <f>IF(ISNUMBER('2-8-2'!B101), '2-8-2'!B101, IF(ISNUMBER('2-8-2'!C101), '2-8-2'!C101, IF(ISNUMBER('2-8-2'!D101), '2-8-2'!D101, IF(ISNUMBER('2-8-2'!E101), '2-8-2'!E101, IF(ISNUMBER('2-8-2'!F101), '2-8-2'!F101, IF(ISNUMBER('2-8-2'!G101), '2-8-2'!G101, IF(ISNUMBER('2-8-2'!H101), '2-8-2'!H101, "XXX")))))))</f>
        <v>0.52</v>
      </c>
      <c r="X101" s="130">
        <f>'3-1'!C100</f>
        <v>0.66900000000000004</v>
      </c>
      <c r="Y101" s="130">
        <f>'3-2'!K100</f>
        <v>0.50465816299999999</v>
      </c>
    </row>
    <row r="102" spans="1:25" ht="12.75" x14ac:dyDescent="0.2">
      <c r="A102" s="118" t="s">
        <v>110</v>
      </c>
      <c r="B102" s="142" t="s">
        <v>110</v>
      </c>
      <c r="C102" s="130">
        <f>IF(ISNUMBER('1-1'!B102),'1-1'!B102, "XXX")</f>
        <v>7.2</v>
      </c>
      <c r="D102" s="130">
        <f>IF(UCDP!S102, UCDP!S102, "0.0")</f>
        <v>7.6466857926280565E-2</v>
      </c>
      <c r="E102" s="130">
        <f>IF(ISNUMBER('1-3'!C102), '1-3'!C102, IF(ISNUMBER('1-3'!D102), '1-3'!D102, IF(ISNUMBER('1-3'!E102), '1-3'!E102, IF(ISNUMBER('1-3'!F102), '1-3'!F102, IF(ISNUMBER('1-3'!G102), '1-3'!G102, IF(ISNUMBER('1-3'!H102), '1-3'!H102, IF(ISNUMBER('1-3'!I102), '1-3'!I102, "XXX")))))))</f>
        <v>49.333333333333336</v>
      </c>
      <c r="F102" s="130">
        <f>IF(ISNUMBER('1-4'!AI102),'1-4'!AI102, IF(ISNUMBER('1-4'!AJ102),'1-4'!AJ102, IF(ISNUMBER('1-4'!AK102),'1-4'!AK102, IF(ISNUMBER('1-4'!AL102),'1-4'!AL102, IF(ISNUMBER('1-4'!AM102),'1-4'!AM102, IF(ISNUMBER('1-4'!AN102),'1-4'!AN102, IF(ISNUMBER('1-4'!AO102), '1-4'!AO102, "XXX")))))))</f>
        <v>3</v>
      </c>
      <c r="G102" s="130">
        <f>IF(ISNUMBER('1-5'!B101),'1-5'!B101, "XXX")</f>
        <v>8.8000000000000007</v>
      </c>
      <c r="H102" s="130">
        <f>IF(ISNUMBER('2-1-1'!B102), '2-1-1'!B102, IF(ISNUMBER('2-1-1'!C102), '2-1-1'!C102, IF(ISNUMBER('2-1-1'!D102), '2-1-1'!D102, IF(ISNUMBER('2-1-1'!E102), '2-1-1'!E102, IF(ISNUMBER('2-1-1'!F102), '2-1-1'!F102, IF(ISNUMBER('2-1-1'!G102), '2-1-1'!G102, IF(ISNUMBER('2-1-1'!H102), '2-1-1'!H102, "XXX")))))))</f>
        <v>0.27999999999999997</v>
      </c>
      <c r="I102" s="130">
        <f>'2-1-2'!B101</f>
        <v>1.1900000000000001E-2</v>
      </c>
      <c r="J102" s="130">
        <f>IF(ISNUMBER('2-2-1'!W102), '2-2-1'!W102, IF(ISNUMBER('2-2-1'!X102), '2-2-1'!X102, IF(ISNUMBER('2-2-1'!Y102), '2-2-1'!Y102, IF(ISNUMBER('2-2-1'!Z102), '2-2-1'!Z102, IF(ISNUMBER('2-2-1'!AA102), '2-2-1'!AA102, IF(ISNUMBER('2-2-1'!AB102), '2-2-1'!AB102, IF(ISNUMBER('2-2-1'!AC102), '2-2-1'!AC102, "XXX")))))))</f>
        <v>3.2930799999999998</v>
      </c>
      <c r="K102" s="130">
        <f>IF(ISNUMBER('2-2-2'!B102), '2-2-2'!B102, IF(ISNUMBER('2-2-2'!C102), '2-2-2'!C102, IF(ISNUMBER('2-2-2'!D102), '2-2-2'!D102, IF(ISNUMBER('2-2-2'!E102), '2-2-2'!E102, IF(ISNUMBER('2-2-2'!F102), '2-2-2'!F102, IF(ISNUMBER('2-2-2'!G102), '2-2-2'!G102, IF(ISNUMBER('2-2-2'!H102), '2-2-2'!H102, "XXX")))))))</f>
        <v>0.33</v>
      </c>
      <c r="L102" s="130">
        <f>IF(ISNUMBER('2-3-1'!J102), '2-3-1'!J102, IF(ISNUMBER('2-3-1'!K102), '2-3-1'!K102, IF(ISNUMBER('2-3-1'!L102), '2-3-1'!L102, IF(ISNUMBER('2-3-1'!M102), '2-3-1'!M102, IF(ISNUMBER('2-3-1'!N102), '2-3-1'!N102, IF(ISNUMBER('2-3-1'!O102), '2-3-1'!O102, IF(ISNUMBER('2-3-1'!P102), '2-3-1'!P102, "XXX")))))))</f>
        <v>0.67676955000000005</v>
      </c>
      <c r="M102" s="130">
        <f>'2-3-2'!J102</f>
        <v>60.961532589999997</v>
      </c>
      <c r="N102" s="130">
        <f>IF(ISNUMBER('2-4-1'!N102),'2-4-1'!N102,IF(ISNUMBER('2-4-1'!S102),'2-4-1'!S102,'2010'!N102))</f>
        <v>1.5110000000000001</v>
      </c>
      <c r="O102" s="130" t="str">
        <f>IF(ISNUMBER('2-4-2'!C102), '2-4-2'!C102, IF(ISNUMBER('2-4-2'!D102), '2-4-2'!D102, "XXX"))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"XXX")</f>
        <v>19.133500000000002</v>
      </c>
      <c r="S102" s="130">
        <f>IF(ISNUMBER('2-6-2'!B102), '2-6-2'!B102, IF(ISNUMBER('2-6-2'!C102), '2-6-2'!C102, IF(ISNUMBER('2-6-2'!D102), '2-6-2'!D102, IF(ISNUMBER('2-6-2'!E102), '2-6-2'!E102, "XXX"))))</f>
        <v>12.97</v>
      </c>
      <c r="T102" s="130">
        <f>IF(ISNUMBER('2-7-1'!B102), '2-7-1'!B102, IF(ISNUMBER('2-7-1'!C102), '2-7-1'!C102, IF(ISNUMBER('2-7-1'!D102), '2-7-1'!D102, IF(ISNUMBER('2-7-1'!E102), '2-7-1'!E102, IF(ISNUMBER('2-7-1'!F102), '2-7-1'!F102, IF(ISNUMBER('2-7-1'!G102), '2-7-1'!G102, IF(ISNUMBER('2-7-1'!H102), '2-7-1'!H102, "XXX")))))))</f>
        <v>0.48428571428571432</v>
      </c>
      <c r="U102" s="130">
        <f>IF(ISNUMBER('2-7-2'!B102), '2-7-2'!B102, IF(ISNUMBER('2-7-2'!C102), '2-7-2'!C102, IF(ISNUMBER('2-7-2'!D102), '2-7-2'!D102, IF(ISNUMBER('2-7-2'!E102), '2-7-2'!E102, IF(ISNUMBER('2-7-2'!F102), '2-7-2'!F102, IF(ISNUMBER('2-7-2'!G102), '2-7-2'!G102, IF(ISNUMBER('2-7-2'!H102), '2-7-2'!H102, "XXX")))))))</f>
        <v>0.38857142857142851</v>
      </c>
      <c r="V102" s="130">
        <f>IF(ISNUMBER('2-8-1'!B102), '2-8-1'!B102, IF(ISNUMBER('2-8-1'!C102), '2-8-1'!C102, IF(ISNUMBER('2-8-1'!D102), '2-8-1'!D102, IF(ISNUMBER('2-8-1'!E102), '2-8-1'!E102, IF(ISNUMBER('2-8-1'!F102), '2-8-1'!F102, IF(ISNUMBER('2-8-1'!G102), '2-8-1'!G102, IF(ISNUMBER('2-8-1'!H102), '2-8-1'!H102, "XXX")))))))</f>
        <v>0.57428571428571418</v>
      </c>
      <c r="W102" s="130">
        <f>IF(ISNUMBER('2-8-2'!B102), '2-8-2'!B102, IF(ISNUMBER('2-8-2'!C102), '2-8-2'!C102, IF(ISNUMBER('2-8-2'!D102), '2-8-2'!D102, IF(ISNUMBER('2-8-2'!E102), '2-8-2'!E102, IF(ISNUMBER('2-8-2'!F102), '2-8-2'!F102, IF(ISNUMBER('2-8-2'!G102), '2-8-2'!G102, IF(ISNUMBER('2-8-2'!H102), '2-8-2'!H102, "XXX")))))))</f>
        <v>0.43714285714285717</v>
      </c>
      <c r="X102" s="130">
        <f>'3-1'!C101</f>
        <v>0.27100000000000002</v>
      </c>
      <c r="Y102" s="130">
        <f>'3-2'!K101</f>
        <v>-0.49555522200000002</v>
      </c>
    </row>
    <row r="103" spans="1:25" ht="12.75" x14ac:dyDescent="0.2">
      <c r="A103" s="118" t="s">
        <v>111</v>
      </c>
      <c r="B103" s="142" t="s">
        <v>111</v>
      </c>
      <c r="C103" s="130">
        <f>IF(ISNUMBER('1-1'!B103),'1-1'!B103, "XXX")</f>
        <v>2</v>
      </c>
      <c r="D103" s="130" t="str">
        <f>IF(UCDP!S103, UCDP!S103, "0.0")</f>
        <v>0.0</v>
      </c>
      <c r="E103" s="130">
        <f>IF(ISNUMBER('1-3'!C103), '1-3'!C103, IF(ISNUMBER('1-3'!D103), '1-3'!D103, IF(ISNUMBER('1-3'!E103), '1-3'!E103, IF(ISNUMBER('1-3'!F103), '1-3'!F103, IF(ISNUMBER('1-3'!G103), '1-3'!G103, IF(ISNUMBER('1-3'!H103), '1-3'!H103, IF(ISNUMBER('1-3'!I103), '1-3'!I103, "XXX")))))))</f>
        <v>90.166666666666671</v>
      </c>
      <c r="F103" s="130">
        <f>IF(ISNUMBER('1-4'!AI103),'1-4'!AI103, IF(ISNUMBER('1-4'!AJ103),'1-4'!AJ103, IF(ISNUMBER('1-4'!AK103),'1-4'!AK103, IF(ISNUMBER('1-4'!AL103),'1-4'!AL103, IF(ISNUMBER('1-4'!AM103),'1-4'!AM103, IF(ISNUMBER('1-4'!AN103),'1-4'!AN103, IF(ISNUMBER('1-4'!AO103), '1-4'!AO103, "XXX")))))))</f>
        <v>1</v>
      </c>
      <c r="G103" s="130">
        <f>IF(ISNUMBER('1-5'!B102),'1-5'!B102, "XXX")</f>
        <v>1.4</v>
      </c>
      <c r="H103" s="130">
        <f>IF(ISNUMBER('2-1-1'!B103), '2-1-1'!B103, IF(ISNUMBER('2-1-1'!C103), '2-1-1'!C103, IF(ISNUMBER('2-1-1'!D103), '2-1-1'!D103, IF(ISNUMBER('2-1-1'!E103), '2-1-1'!E103, IF(ISNUMBER('2-1-1'!F103), '2-1-1'!F103, IF(ISNUMBER('2-1-1'!G103), '2-1-1'!G103, IF(ISNUMBER('2-1-1'!H103), '2-1-1'!H103, "XXX")))))))</f>
        <v>0.83428571428571419</v>
      </c>
      <c r="I103" s="130">
        <f>'2-1-2'!B102</f>
        <v>0.81401999999999997</v>
      </c>
      <c r="J103" s="130" t="str">
        <f>IF(ISNUMBER('2-2-1'!W103), '2-2-1'!W103, IF(ISNUMBER('2-2-1'!X103), '2-2-1'!X103, IF(ISNUMBER('2-2-1'!Y103), '2-2-1'!Y103, IF(ISNUMBER('2-2-1'!Z103), '2-2-1'!Z103, IF(ISNUMBER('2-2-1'!AA103), '2-2-1'!AA103, IF(ISNUMBER('2-2-1'!AB103), '2-2-1'!AB103, IF(ISNUMBER('2-2-1'!AC103), '2-2-1'!AC103, "XXX")))))))</f>
        <v>XXX</v>
      </c>
      <c r="K103" s="130">
        <f>IF(ISNUMBER('2-2-2'!B103), '2-2-2'!B103, IF(ISNUMBER('2-2-2'!C103), '2-2-2'!C103, IF(ISNUMBER('2-2-2'!D103), '2-2-2'!D103, IF(ISNUMBER('2-2-2'!E103), '2-2-2'!E103, IF(ISNUMBER('2-2-2'!F103), '2-2-2'!F103, IF(ISNUMBER('2-2-2'!G103), '2-2-2'!G103, IF(ISNUMBER('2-2-2'!H103), '2-2-2'!H103, "XXX")))))))</f>
        <v>0.7985714285714286</v>
      </c>
      <c r="L103" s="130">
        <f>IF(ISNUMBER('2-3-1'!J103), '2-3-1'!J103, IF(ISNUMBER('2-3-1'!K103), '2-3-1'!K103, IF(ISNUMBER('2-3-1'!L103), '2-3-1'!L103, IF(ISNUMBER('2-3-1'!M103), '2-3-1'!M103, IF(ISNUMBER('2-3-1'!N103), '2-3-1'!N103, IF(ISNUMBER('2-3-1'!O103), '2-3-1'!O103, IF(ISNUMBER('2-3-1'!P103), '2-3-1'!P103, "XXX")))))))</f>
        <v>6.2696838399999999</v>
      </c>
      <c r="M103" s="130">
        <f>'2-3-2'!J103</f>
        <v>7.8892707800000004</v>
      </c>
      <c r="N103" s="130">
        <f>IF(ISNUMBER('2-4-1'!N103),'2-4-1'!N103,IF(ISNUMBER('2-4-1'!S103),'2-4-1'!S103,'2010'!N103))</f>
        <v>20.489000000000001</v>
      </c>
      <c r="O103" s="130">
        <f>IF(ISNUMBER('2-4-2'!C103), '2-4-2'!C103, IF(ISNUMBER('2-4-2'!D103), '2-4-2'!D103, "XXX"))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"XXX")</f>
        <v>83.947559999999996</v>
      </c>
      <c r="S103" s="130">
        <f>IF(ISNUMBER('2-6-2'!B103), '2-6-2'!B103, IF(ISNUMBER('2-6-2'!C103), '2-6-2'!C103, IF(ISNUMBER('2-6-2'!D103), '2-6-2'!D103, IF(ISNUMBER('2-6-2'!E103), '2-6-2'!E103, "XXX"))))</f>
        <v>0</v>
      </c>
      <c r="T103" s="130">
        <f>IF(ISNUMBER('2-7-1'!B103), '2-7-1'!B103, IF(ISNUMBER('2-7-1'!C103), '2-7-1'!C103, IF(ISNUMBER('2-7-1'!D103), '2-7-1'!D103, IF(ISNUMBER('2-7-1'!E103), '2-7-1'!E103, IF(ISNUMBER('2-7-1'!F103), '2-7-1'!F103, IF(ISNUMBER('2-7-1'!G103), '2-7-1'!G103, IF(ISNUMBER('2-7-1'!H103), '2-7-1'!H103, "XXX")))))))</f>
        <v>0.89714285714285713</v>
      </c>
      <c r="U103" s="130">
        <f>IF(ISNUMBER('2-7-2'!B103), '2-7-2'!B103, IF(ISNUMBER('2-7-2'!C103), '2-7-2'!C103, IF(ISNUMBER('2-7-2'!D103), '2-7-2'!D103, IF(ISNUMBER('2-7-2'!E103), '2-7-2'!E103, IF(ISNUMBER('2-7-2'!F103), '2-7-2'!F103, IF(ISNUMBER('2-7-2'!G103), '2-7-2'!G103, IF(ISNUMBER('2-7-2'!H103), '2-7-2'!H103, "XXX")))))))</f>
        <v>0.8342857142857143</v>
      </c>
      <c r="V103" s="130">
        <f>IF(ISNUMBER('2-8-1'!B103), '2-8-1'!B103, IF(ISNUMBER('2-8-1'!C103), '2-8-1'!C103, IF(ISNUMBER('2-8-1'!D103), '2-8-1'!D103, IF(ISNUMBER('2-8-1'!E103), '2-8-1'!E103, IF(ISNUMBER('2-8-1'!F103), '2-8-1'!F103, IF(ISNUMBER('2-8-1'!G103), '2-8-1'!G103, IF(ISNUMBER('2-8-1'!H103), '2-8-1'!H103, "XXX")))))))</f>
        <v>0.76999999999999991</v>
      </c>
      <c r="W103" s="130">
        <f>IF(ISNUMBER('2-8-2'!B103), '2-8-2'!B103, IF(ISNUMBER('2-8-2'!C103), '2-8-2'!C103, IF(ISNUMBER('2-8-2'!D103), '2-8-2'!D103, IF(ISNUMBER('2-8-2'!E103), '2-8-2'!E103, IF(ISNUMBER('2-8-2'!F103), '2-8-2'!F103, IF(ISNUMBER('2-8-2'!G103), '2-8-2'!G103, IF(ISNUMBER('2-8-2'!H103), '2-8-2'!H103, "XXX")))))))</f>
        <v>0.70000000000000007</v>
      </c>
      <c r="X103" s="130">
        <f>'3-1'!C102</f>
        <v>0.872</v>
      </c>
      <c r="Y103" s="130">
        <f>'3-2'!K102</f>
        <v>1.5419328210000001</v>
      </c>
    </row>
    <row r="104" spans="1:25" ht="12.75" x14ac:dyDescent="0.2">
      <c r="A104" s="118" t="s">
        <v>112</v>
      </c>
      <c r="B104" s="142" t="s">
        <v>112</v>
      </c>
      <c r="C104" s="130">
        <f>IF(ISNUMBER('1-1'!B104),'1-1'!B104, "XXX")</f>
        <v>1.1000000000000001</v>
      </c>
      <c r="D104" s="130" t="str">
        <f>IF(UCDP!S104, UCDP!S104, "0.0")</f>
        <v>0.0</v>
      </c>
      <c r="E104" s="130">
        <f>IF(ISNUMBER('1-3'!C104), '1-3'!C104, IF(ISNUMBER('1-3'!D104), '1-3'!D104, IF(ISNUMBER('1-3'!E104), '1-3'!E104, IF(ISNUMBER('1-3'!F104), '1-3'!F104, IF(ISNUMBER('1-3'!G104), '1-3'!G104, IF(ISNUMBER('1-3'!H104), '1-3'!H104, IF(ISNUMBER('1-3'!I104), '1-3'!I104, "XXX")))))))</f>
        <v>100.66666666666667</v>
      </c>
      <c r="F104" s="130">
        <f>IF(ISNUMBER('1-4'!AI104),'1-4'!AI104, IF(ISNUMBER('1-4'!AJ104),'1-4'!AJ104, IF(ISNUMBER('1-4'!AK104),'1-4'!AK104, IF(ISNUMBER('1-4'!AL104),'1-4'!AL104, IF(ISNUMBER('1-4'!AM104),'1-4'!AM104, IF(ISNUMBER('1-4'!AN104),'1-4'!AN104, IF(ISNUMBER('1-4'!AO104), '1-4'!AO104, "XXX")))))))</f>
        <v>1</v>
      </c>
      <c r="G104" s="130">
        <f>IF(ISNUMBER('1-5'!B103),'1-5'!B103, "XXX")</f>
        <v>1.5</v>
      </c>
      <c r="H104" s="130">
        <f>IF(ISNUMBER('2-1-1'!B104), '2-1-1'!B104, IF(ISNUMBER('2-1-1'!C104), '2-1-1'!C104, IF(ISNUMBER('2-1-1'!D104), '2-1-1'!D104, IF(ISNUMBER('2-1-1'!E104), '2-1-1'!E104, IF(ISNUMBER('2-1-1'!F104), '2-1-1'!F104, IF(ISNUMBER('2-1-1'!G104), '2-1-1'!G104, IF(ISNUMBER('2-1-1'!H104), '2-1-1'!H104, "XXX")))))))</f>
        <v>0.64571428571428557</v>
      </c>
      <c r="I104" s="130">
        <f>'2-1-2'!B103</f>
        <v>0.58509</v>
      </c>
      <c r="J104" s="130" t="str">
        <f>IF(ISNUMBER('2-2-1'!W104), '2-2-1'!W104, IF(ISNUMBER('2-2-1'!X104), '2-2-1'!X104, IF(ISNUMBER('2-2-1'!Y104), '2-2-1'!Y104, IF(ISNUMBER('2-2-1'!Z104), '2-2-1'!Z104, IF(ISNUMBER('2-2-1'!AA104), '2-2-1'!AA104, IF(ISNUMBER('2-2-1'!AB104), '2-2-1'!AB104, IF(ISNUMBER('2-2-1'!AC104), '2-2-1'!AC104, "XXX")))))))</f>
        <v>XXX</v>
      </c>
      <c r="K104" s="130">
        <f>IF(ISNUMBER('2-2-2'!B104), '2-2-2'!B104, IF(ISNUMBER('2-2-2'!C104), '2-2-2'!C104, IF(ISNUMBER('2-2-2'!D104), '2-2-2'!D104, IF(ISNUMBER('2-2-2'!E104), '2-2-2'!E104, IF(ISNUMBER('2-2-2'!F104), '2-2-2'!F104, IF(ISNUMBER('2-2-2'!G104), '2-2-2'!G104, IF(ISNUMBER('2-2-2'!H104), '2-2-2'!H104, "XXX")))))))</f>
        <v>0.75714285714285712</v>
      </c>
      <c r="L104" s="130">
        <f>IF(ISNUMBER('2-3-1'!J104), '2-3-1'!J104, IF(ISNUMBER('2-3-1'!K104), '2-3-1'!K104, IF(ISNUMBER('2-3-1'!L104), '2-3-1'!L104, IF(ISNUMBER('2-3-1'!M104), '2-3-1'!M104, IF(ISNUMBER('2-3-1'!N104), '2-3-1'!N104, IF(ISNUMBER('2-3-1'!O104), '2-3-1'!O104, IF(ISNUMBER('2-3-1'!P104), '2-3-1'!P104, "XXX")))))))</f>
        <v>6.6046605100000004</v>
      </c>
      <c r="M104" s="130">
        <f>'2-3-2'!J104</f>
        <v>11.453699110000001</v>
      </c>
      <c r="N104" s="130">
        <f>IF(ISNUMBER('2-4-1'!N104),'2-4-1'!N104,IF(ISNUMBER('2-4-1'!S104),'2-4-1'!S104,'2010'!N104))</f>
        <v>17.809000000000001</v>
      </c>
      <c r="O104" s="130">
        <f>IF(ISNUMBER('2-4-2'!C104), '2-4-2'!C104, IF(ISNUMBER('2-4-2'!D104), '2-4-2'!D104, "XXX"))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"XXX")</f>
        <v>84.59093</v>
      </c>
      <c r="S104" s="130">
        <f>IF(ISNUMBER('2-6-2'!B104), '2-6-2'!B104, IF(ISNUMBER('2-6-2'!C104), '2-6-2'!C104, IF(ISNUMBER('2-6-2'!D104), '2-6-2'!D104, IF(ISNUMBER('2-6-2'!E104), '2-6-2'!E104, "XXX"))))</f>
        <v>0</v>
      </c>
      <c r="T104" s="130">
        <f>IF(ISNUMBER('2-7-1'!B104), '2-7-1'!B104, IF(ISNUMBER('2-7-1'!C104), '2-7-1'!C104, IF(ISNUMBER('2-7-1'!D104), '2-7-1'!D104, IF(ISNUMBER('2-7-1'!E104), '2-7-1'!E104, IF(ISNUMBER('2-7-1'!F104), '2-7-1'!F104, IF(ISNUMBER('2-7-1'!G104), '2-7-1'!G104, IF(ISNUMBER('2-7-1'!H104), '2-7-1'!H104, "XXX")))))))</f>
        <v>0.85285714285714287</v>
      </c>
      <c r="U104" s="130">
        <f>IF(ISNUMBER('2-7-2'!B104), '2-7-2'!B104, IF(ISNUMBER('2-7-2'!C104), '2-7-2'!C104, IF(ISNUMBER('2-7-2'!D104), '2-7-2'!D104, IF(ISNUMBER('2-7-2'!E104), '2-7-2'!E104, IF(ISNUMBER('2-7-2'!F104), '2-7-2'!F104, IF(ISNUMBER('2-7-2'!G104), '2-7-2'!G104, IF(ISNUMBER('2-7-2'!H104), '2-7-2'!H104, "XXX")))))))</f>
        <v>0.85071428571428576</v>
      </c>
      <c r="V104" s="130">
        <f>IF(ISNUMBER('2-8-1'!B104), '2-8-1'!B104, IF(ISNUMBER('2-8-1'!C104), '2-8-1'!C104, IF(ISNUMBER('2-8-1'!D104), '2-8-1'!D104, IF(ISNUMBER('2-8-1'!E104), '2-8-1'!E104, IF(ISNUMBER('2-8-1'!F104), '2-8-1'!F104, IF(ISNUMBER('2-8-1'!G104), '2-8-1'!G104, IF(ISNUMBER('2-8-1'!H104), '2-8-1'!H104, "XXX")))))))</f>
        <v>0.77428571428571424</v>
      </c>
      <c r="W104" s="130">
        <f>IF(ISNUMBER('2-8-2'!B104), '2-8-2'!B104, IF(ISNUMBER('2-8-2'!C104), '2-8-2'!C104, IF(ISNUMBER('2-8-2'!D104), '2-8-2'!D104, IF(ISNUMBER('2-8-2'!E104), '2-8-2'!E104, IF(ISNUMBER('2-8-2'!F104), '2-8-2'!F104, IF(ISNUMBER('2-8-2'!G104), '2-8-2'!G104, IF(ISNUMBER('2-8-2'!H104), '2-8-2'!H104, "XXX")))))))</f>
        <v>0.65857142857142859</v>
      </c>
      <c r="X104" s="130">
        <f>'3-1'!C103</f>
        <v>0.88600000000000001</v>
      </c>
      <c r="Y104" s="130">
        <f>'3-2'!K103</f>
        <v>1.4979890579999999</v>
      </c>
    </row>
    <row r="105" spans="1:25" ht="12.75" x14ac:dyDescent="0.2">
      <c r="A105" s="118" t="s">
        <v>113</v>
      </c>
      <c r="B105" s="142" t="s">
        <v>113</v>
      </c>
      <c r="C105" s="130">
        <f>IF(ISNUMBER('1-1'!B105),'1-1'!B105, "XXX")</f>
        <v>5.7</v>
      </c>
      <c r="D105" s="130" t="str">
        <f>IF(UCDP!S105, UCDP!S105, "0.0")</f>
        <v>0.0</v>
      </c>
      <c r="E105" s="130">
        <f>IF(ISNUMBER('1-3'!C105), '1-3'!C105, IF(ISNUMBER('1-3'!D105), '1-3'!D105, IF(ISNUMBER('1-3'!E105), '1-3'!E105, IF(ISNUMBER('1-3'!F105), '1-3'!F105, IF(ISNUMBER('1-3'!G105), '1-3'!G105, IF(ISNUMBER('1-3'!H105), '1-3'!H105, IF(ISNUMBER('1-3'!I105), '1-3'!I105, "XXX")))))))</f>
        <v>80.5</v>
      </c>
      <c r="F105" s="130">
        <f>IF(ISNUMBER('1-4'!AI105),'1-4'!AI105, IF(ISNUMBER('1-4'!AJ105),'1-4'!AJ105, IF(ISNUMBER('1-4'!AK105),'1-4'!AK105, IF(ISNUMBER('1-4'!AL105),'1-4'!AL105, IF(ISNUMBER('1-4'!AM105),'1-4'!AM105, IF(ISNUMBER('1-4'!AN105),'1-4'!AN105, IF(ISNUMBER('1-4'!AO105), '1-4'!AO105, "XXX")))))))</f>
        <v>1</v>
      </c>
      <c r="G105" s="130">
        <f>IF(ISNUMBER('1-5'!B104),'1-5'!B104, "XXX")</f>
        <v>5.4</v>
      </c>
      <c r="H105" s="130">
        <f>IF(ISNUMBER('2-1-1'!B105), '2-1-1'!B105, IF(ISNUMBER('2-1-1'!C105), '2-1-1'!C105, IF(ISNUMBER('2-1-1'!D105), '2-1-1'!D105, IF(ISNUMBER('2-1-1'!E105), '2-1-1'!E105, IF(ISNUMBER('2-1-1'!F105), '2-1-1'!F105, IF(ISNUMBER('2-1-1'!G105), '2-1-1'!G105, IF(ISNUMBER('2-1-1'!H105), '2-1-1'!H105, "XXX")))))))</f>
        <v>0.32428571428571429</v>
      </c>
      <c r="I105" s="130">
        <f>'2-1-2'!B104</f>
        <v>6.8500000000000005E-2</v>
      </c>
      <c r="J105" s="130">
        <f>IF(ISNUMBER('2-2-1'!W105), '2-2-1'!W105, IF(ISNUMBER('2-2-1'!X105), '2-2-1'!X105, IF(ISNUMBER('2-2-1'!Y105), '2-2-1'!Y105, IF(ISNUMBER('2-2-1'!Z105), '2-2-1'!Z105, IF(ISNUMBER('2-2-1'!AA105), '2-2-1'!AA105, IF(ISNUMBER('2-2-1'!AB105), '2-2-1'!AB105, IF(ISNUMBER('2-2-1'!AC105), '2-2-1'!AC105, "XXX")))))))</f>
        <v>1.6325799999999999</v>
      </c>
      <c r="K105" s="130">
        <f>IF(ISNUMBER('2-2-2'!B105), '2-2-2'!B105, IF(ISNUMBER('2-2-2'!C105), '2-2-2'!C105, IF(ISNUMBER('2-2-2'!D105), '2-2-2'!D105, IF(ISNUMBER('2-2-2'!E105), '2-2-2'!E105, IF(ISNUMBER('2-2-2'!F105), '2-2-2'!F105, IF(ISNUMBER('2-2-2'!G105), '2-2-2'!G105, IF(ISNUMBER('2-2-2'!H105), '2-2-2'!H105, "XXX")))))))</f>
        <v>0.3</v>
      </c>
      <c r="L105" s="130">
        <f>IF(ISNUMBER('2-3-1'!J105), '2-3-1'!J105, IF(ISNUMBER('2-3-1'!K105), '2-3-1'!K105, IF(ISNUMBER('2-3-1'!L105), '2-3-1'!L105, IF(ISNUMBER('2-3-1'!M105), '2-3-1'!M105, IF(ISNUMBER('2-3-1'!N105), '2-3-1'!N105, IF(ISNUMBER('2-3-1'!O105), '2-3-1'!O105, IF(ISNUMBER('2-3-1'!P105), '2-3-1'!P105, "XXX")))))))</f>
        <v>3.15306854</v>
      </c>
      <c r="M105" s="130">
        <f>'2-3-2'!J105</f>
        <v>41.94468689</v>
      </c>
      <c r="N105" s="130">
        <f>IF(ISNUMBER('2-4-1'!N105),'2-4-1'!N105,IF(ISNUMBER('2-4-1'!S105),'2-4-1'!S105,'2010'!N105))</f>
        <v>6.31</v>
      </c>
      <c r="O105" s="130" t="str">
        <f>IF(ISNUMBER('2-4-2'!C105), '2-4-2'!C105, IF(ISNUMBER('2-4-2'!D105), '2-4-2'!D105, "XXX"))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"XXX")</f>
        <v>53.366639999999997</v>
      </c>
      <c r="S105" s="130">
        <f>IF(ISNUMBER('2-6-2'!B105), '2-6-2'!B105, IF(ISNUMBER('2-6-2'!C105), '2-6-2'!C105, IF(ISNUMBER('2-6-2'!D105), '2-6-2'!D105, IF(ISNUMBER('2-6-2'!E105), '2-6-2'!E105, "XXX"))))</f>
        <v>4.8600000000000003</v>
      </c>
      <c r="T105" s="130">
        <f>IF(ISNUMBER('2-7-1'!B105), '2-7-1'!B105, IF(ISNUMBER('2-7-1'!C105), '2-7-1'!C105, IF(ISNUMBER('2-7-1'!D105), '2-7-1'!D105, IF(ISNUMBER('2-7-1'!E105), '2-7-1'!E105, IF(ISNUMBER('2-7-1'!F105), '2-7-1'!F105, IF(ISNUMBER('2-7-1'!G105), '2-7-1'!G105, IF(ISNUMBER('2-7-1'!H105), '2-7-1'!H105, "XXX")))))))</f>
        <v>0.4757142857142857</v>
      </c>
      <c r="U105" s="130">
        <f>IF(ISNUMBER('2-7-2'!B105), '2-7-2'!B105, IF(ISNUMBER('2-7-2'!C105), '2-7-2'!C105, IF(ISNUMBER('2-7-2'!D105), '2-7-2'!D105, IF(ISNUMBER('2-7-2'!E105), '2-7-2'!E105, IF(ISNUMBER('2-7-2'!F105), '2-7-2'!F105, IF(ISNUMBER('2-7-2'!G105), '2-7-2'!G105, IF(ISNUMBER('2-7-2'!H105), '2-7-2'!H105, "XXX")))))))</f>
        <v>0.29785714285714288</v>
      </c>
      <c r="V105" s="130">
        <f>IF(ISNUMBER('2-8-1'!B105), '2-8-1'!B105, IF(ISNUMBER('2-8-1'!C105), '2-8-1'!C105, IF(ISNUMBER('2-8-1'!D105), '2-8-1'!D105, IF(ISNUMBER('2-8-1'!E105), '2-8-1'!E105, IF(ISNUMBER('2-8-1'!F105), '2-8-1'!F105, IF(ISNUMBER('2-8-1'!G105), '2-8-1'!G105, IF(ISNUMBER('2-8-1'!H105), '2-8-1'!H105, "XXX")))))))</f>
        <v>0.51714285714285713</v>
      </c>
      <c r="W105" s="130">
        <f>IF(ISNUMBER('2-8-2'!B105), '2-8-2'!B105, IF(ISNUMBER('2-8-2'!C105), '2-8-2'!C105, IF(ISNUMBER('2-8-2'!D105), '2-8-2'!D105, IF(ISNUMBER('2-8-2'!E105), '2-8-2'!E105, IF(ISNUMBER('2-8-2'!F105), '2-8-2'!F105, IF(ISNUMBER('2-8-2'!G105), '2-8-2'!G105, IF(ISNUMBER('2-8-2'!H105), '2-8-2'!H105, "XXX")))))))</f>
        <v>0.40142857142857141</v>
      </c>
      <c r="X105" s="130">
        <f>'3-1'!C104</f>
        <v>0.48499999999999999</v>
      </c>
      <c r="Y105" s="130">
        <f>'3-2'!K104</f>
        <v>-0.139655799</v>
      </c>
    </row>
    <row r="106" spans="1:25" ht="12.75" x14ac:dyDescent="0.2">
      <c r="A106" s="118" t="s">
        <v>114</v>
      </c>
      <c r="B106" s="142" t="s">
        <v>114</v>
      </c>
      <c r="C106" s="130">
        <f>IF(ISNUMBER('1-1'!B106),'1-1'!B106, "XXX")</f>
        <v>8</v>
      </c>
      <c r="D106" s="130">
        <f>IF(UCDP!S106, UCDP!S106, "0.0")</f>
        <v>2.7830176201413599E-2</v>
      </c>
      <c r="E106" s="130" t="str">
        <f>IF(ISNUMBER('1-3'!C106), '1-3'!C106, IF(ISNUMBER('1-3'!D106), '1-3'!D106, IF(ISNUMBER('1-3'!E106), '1-3'!E106, IF(ISNUMBER('1-3'!F106), '1-3'!F106, IF(ISNUMBER('1-3'!G106), '1-3'!G106, IF(ISNUMBER('1-3'!H106), '1-3'!H106, IF(ISNUMBER('1-3'!I106), '1-3'!I106, "XXX")))))))</f>
        <v>XXX</v>
      </c>
      <c r="F106" s="130">
        <f>IF(ISNUMBER('1-4'!AI106),'1-4'!AI106, IF(ISNUMBER('1-4'!AJ106),'1-4'!AJ106, IF(ISNUMBER('1-4'!AK106),'1-4'!AK106, IF(ISNUMBER('1-4'!AL106),'1-4'!AL106, IF(ISNUMBER('1-4'!AM106),'1-4'!AM106, IF(ISNUMBER('1-4'!AN106),'1-4'!AN106, IF(ISNUMBER('1-4'!AO106), '1-4'!AO106, "XXX")))))))</f>
        <v>3</v>
      </c>
      <c r="G106" s="130">
        <f>IF(ISNUMBER('1-5'!B105),'1-5'!B105, "XXX")</f>
        <v>7.1</v>
      </c>
      <c r="H106" s="130">
        <f>IF(ISNUMBER('2-1-1'!B106), '2-1-1'!B106, IF(ISNUMBER('2-1-1'!C106), '2-1-1'!C106, IF(ISNUMBER('2-1-1'!D106), '2-1-1'!D106, IF(ISNUMBER('2-1-1'!E106), '2-1-1'!E106, IF(ISNUMBER('2-1-1'!F106), '2-1-1'!F106, IF(ISNUMBER('2-1-1'!G106), '2-1-1'!G106, IF(ISNUMBER('2-1-1'!H106), '2-1-1'!H106, "XXX")))))))</f>
        <v>0.31428571428571428</v>
      </c>
      <c r="I106" s="130">
        <f>'2-1-2'!B105</f>
        <v>3.5599999999999998E-3</v>
      </c>
      <c r="J106" s="130">
        <f>IF(ISNUMBER('2-2-1'!W106), '2-2-1'!W106, IF(ISNUMBER('2-2-1'!X106), '2-2-1'!X106, IF(ISNUMBER('2-2-1'!Y106), '2-2-1'!Y106, IF(ISNUMBER('2-2-1'!Z106), '2-2-1'!Z106, IF(ISNUMBER('2-2-1'!AA106), '2-2-1'!AA106, IF(ISNUMBER('2-2-1'!AB106), '2-2-1'!AB106, IF(ISNUMBER('2-2-1'!AC106), '2-2-1'!AC106, "XXX")))))))</f>
        <v>2.3335900000000001</v>
      </c>
      <c r="K106" s="130" t="str">
        <f>IF(ISNUMBER('2-2-2'!B106), '2-2-2'!B106, IF(ISNUMBER('2-2-2'!C106), '2-2-2'!C106, IF(ISNUMBER('2-2-2'!D106), '2-2-2'!D106, IF(ISNUMBER('2-2-2'!E106), '2-2-2'!E106, IF(ISNUMBER('2-2-2'!F106), '2-2-2'!F106, IF(ISNUMBER('2-2-2'!G106), '2-2-2'!G106, IF(ISNUMBER('2-2-2'!H106), '2-2-2'!H106, "XXX")))))))</f>
        <v>XXX</v>
      </c>
      <c r="L106" s="130">
        <f>IF(ISNUMBER('2-3-1'!J106), '2-3-1'!J106, IF(ISNUMBER('2-3-1'!K106), '2-3-1'!K106, IF(ISNUMBER('2-3-1'!L106), '2-3-1'!L106, IF(ISNUMBER('2-3-1'!M106), '2-3-1'!M106, IF(ISNUMBER('2-3-1'!N106), '2-3-1'!N106, IF(ISNUMBER('2-3-1'!O106), '2-3-1'!O106, IF(ISNUMBER('2-3-1'!P106), '2-3-1'!P106, "XXX")))))))</f>
        <v>1.50168777</v>
      </c>
      <c r="M106" s="130">
        <f>'2-3-2'!J106</f>
        <v>53.406681059999997</v>
      </c>
      <c r="N106" s="130">
        <f>IF(ISNUMBER('2-4-1'!N106),'2-4-1'!N106,IF(ISNUMBER('2-4-1'!S106),'2-4-1'!S106,'2010'!N106))</f>
        <v>3.4790000000000001</v>
      </c>
      <c r="O106" s="130" t="str">
        <f>IF(ISNUMBER('2-4-2'!C106), '2-4-2'!C106, IF(ISNUMBER('2-4-2'!D106), '2-4-2'!D106, "XXX"))</f>
        <v>XXX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"XXX")</f>
        <v>8.0595960000000009</v>
      </c>
      <c r="S106" s="130">
        <f>IF(ISNUMBER('2-6-2'!B106), '2-6-2'!B106, IF(ISNUMBER('2-6-2'!C106), '2-6-2'!C106, IF(ISNUMBER('2-6-2'!D106), '2-6-2'!D106, IF(ISNUMBER('2-6-2'!E106), '2-6-2'!E106, "XXX"))))</f>
        <v>51.31</v>
      </c>
      <c r="T106" s="130" t="str">
        <f>IF(ISNUMBER('2-7-1'!B106), '2-7-1'!B106, IF(ISNUMBER('2-7-1'!C106), '2-7-1'!C106, IF(ISNUMBER('2-7-1'!D106), '2-7-1'!D106, IF(ISNUMBER('2-7-1'!E106), '2-7-1'!E106, IF(ISNUMBER('2-7-1'!F106), '2-7-1'!F106, IF(ISNUMBER('2-7-1'!G106), '2-7-1'!G106, IF(ISNUMBER('2-7-1'!H106), '2-7-1'!H106, "XXX")))))))</f>
        <v>XXX</v>
      </c>
      <c r="U106" s="130" t="str">
        <f>IF(ISNUMBER('2-7-2'!B106), '2-7-2'!B106, IF(ISNUMBER('2-7-2'!C106), '2-7-2'!C106, IF(ISNUMBER('2-7-2'!D106), '2-7-2'!D106, IF(ISNUMBER('2-7-2'!E106), '2-7-2'!E106, IF(ISNUMBER('2-7-2'!F106), '2-7-2'!F106, IF(ISNUMBER('2-7-2'!G106), '2-7-2'!G106, IF(ISNUMBER('2-7-2'!H106), '2-7-2'!H106, "XXX")))))))</f>
        <v>XXX</v>
      </c>
      <c r="V106" s="130" t="str">
        <f>IF(ISNUMBER('2-8-1'!B106), '2-8-1'!B106, IF(ISNUMBER('2-8-1'!C106), '2-8-1'!C106, IF(ISNUMBER('2-8-1'!D106), '2-8-1'!D106, IF(ISNUMBER('2-8-1'!E106), '2-8-1'!E106, IF(ISNUMBER('2-8-1'!F106), '2-8-1'!F106, IF(ISNUMBER('2-8-1'!G106), '2-8-1'!G106, IF(ISNUMBER('2-8-1'!H106), '2-8-1'!H106, "XXX")))))))</f>
        <v>XXX</v>
      </c>
      <c r="W106" s="130" t="str">
        <f>IF(ISNUMBER('2-8-2'!B106), '2-8-2'!B106, IF(ISNUMBER('2-8-2'!C106), '2-8-2'!C106, IF(ISNUMBER('2-8-2'!D106), '2-8-2'!D106, IF(ISNUMBER('2-8-2'!E106), '2-8-2'!E106, IF(ISNUMBER('2-8-2'!F106), '2-8-2'!F106, IF(ISNUMBER('2-8-2'!G106), '2-8-2'!G106, IF(ISNUMBER('2-8-2'!H106), '2-8-2'!H106, "XXX")))))))</f>
        <v>XXX</v>
      </c>
      <c r="X106" s="130">
        <f>'3-1'!C105</f>
        <v>0.58499999999999996</v>
      </c>
      <c r="Y106" s="130">
        <f>'3-2'!K105</f>
        <v>-0.28544858099999998</v>
      </c>
    </row>
    <row r="107" spans="1:25" ht="12.75" x14ac:dyDescent="0.2">
      <c r="A107" s="118" t="s">
        <v>115</v>
      </c>
      <c r="B107" s="142" t="s">
        <v>115</v>
      </c>
      <c r="C107" s="130">
        <f>IF(ISNUMBER('1-1'!B107),'1-1'!B107, "XXX")</f>
        <v>5.7</v>
      </c>
      <c r="D107" s="130">
        <f>IF(UCDP!S107, UCDP!S107, "0.0")</f>
        <v>2.5862769539389441E-3</v>
      </c>
      <c r="E107" s="130">
        <f>IF(ISNUMBER('1-3'!C107), '1-3'!C107, IF(ISNUMBER('1-3'!D107), '1-3'!D107, IF(ISNUMBER('1-3'!E107), '1-3'!E107, IF(ISNUMBER('1-3'!F107), '1-3'!F107, IF(ISNUMBER('1-3'!G107), '1-3'!G107, IF(ISNUMBER('1-3'!H107), '1-3'!H107, IF(ISNUMBER('1-3'!I107), '1-3'!I107, "XXX")))))))</f>
        <v>54.500000000000007</v>
      </c>
      <c r="F107" s="130">
        <f>IF(ISNUMBER('1-4'!AI107),'1-4'!AI107, IF(ISNUMBER('1-4'!AJ107),'1-4'!AJ107, IF(ISNUMBER('1-4'!AK107),'1-4'!AK107, IF(ISNUMBER('1-4'!AL107),'1-4'!AL107, IF(ISNUMBER('1-4'!AM107),'1-4'!AM107, IF(ISNUMBER('1-4'!AN107),'1-4'!AN107, IF(ISNUMBER('1-4'!AO107), '1-4'!AO107, "XXX")))))))</f>
        <v>4</v>
      </c>
      <c r="G107" s="130">
        <f>IF(ISNUMBER('1-5'!B106),'1-5'!B106, "XXX")</f>
        <v>7.1</v>
      </c>
      <c r="H107" s="130" t="str">
        <f>IF(ISNUMBER('2-1-1'!B107), '2-1-1'!B107, IF(ISNUMBER('2-1-1'!C107), '2-1-1'!C107, IF(ISNUMBER('2-1-1'!D107), '2-1-1'!D107, IF(ISNUMBER('2-1-1'!E107), '2-1-1'!E107, IF(ISNUMBER('2-1-1'!F107), '2-1-1'!F107, IF(ISNUMBER('2-1-1'!G107), '2-1-1'!G107, IF(ISNUMBER('2-1-1'!H107), '2-1-1'!H107, "XXX")))))))</f>
        <v>XXX</v>
      </c>
      <c r="I107" s="130">
        <f>'2-1-2'!B106</f>
        <v>4.9189999999999998E-2</v>
      </c>
      <c r="J107" s="130" t="str">
        <f>IF(ISNUMBER('2-2-1'!W107), '2-2-1'!W107, IF(ISNUMBER('2-2-1'!X107), '2-2-1'!X107, IF(ISNUMBER('2-2-1'!Y107), '2-2-1'!Y107, IF(ISNUMBER('2-2-1'!Z107), '2-2-1'!Z107, IF(ISNUMBER('2-2-1'!AA107), '2-2-1'!AA107, IF(ISNUMBER('2-2-1'!AB107), '2-2-1'!AB107, IF(ISNUMBER('2-2-1'!AC107), '2-2-1'!AC107, "XXX")))))))</f>
        <v>XXX</v>
      </c>
      <c r="K107" s="130">
        <f>IF(ISNUMBER('2-2-2'!B107), '2-2-2'!B107, IF(ISNUMBER('2-2-2'!C107), '2-2-2'!C107, IF(ISNUMBER('2-2-2'!D107), '2-2-2'!D107, IF(ISNUMBER('2-2-2'!E107), '2-2-2'!E107, IF(ISNUMBER('2-2-2'!F107), '2-2-2'!F107, IF(ISNUMBER('2-2-2'!G107), '2-2-2'!G107, IF(ISNUMBER('2-2-2'!H107), '2-2-2'!H107, "XXX")))))))</f>
        <v>0.35857142857142854</v>
      </c>
      <c r="L107" s="130">
        <f>IF(ISNUMBER('2-3-1'!J107), '2-3-1'!J107, IF(ISNUMBER('2-3-1'!K107), '2-3-1'!K107, IF(ISNUMBER('2-3-1'!L107), '2-3-1'!L107, IF(ISNUMBER('2-3-1'!M107), '2-3-1'!M107, IF(ISNUMBER('2-3-1'!N107), '2-3-1'!N107, IF(ISNUMBER('2-3-1'!O107), '2-3-1'!O107, IF(ISNUMBER('2-3-1'!P107), '2-3-1'!P107, "XXX")))))))</f>
        <v>0.77861225999999994</v>
      </c>
      <c r="M107" s="130">
        <f>'2-3-2'!J107</f>
        <v>70.937545779999994</v>
      </c>
      <c r="N107" s="130">
        <f>IF(ISNUMBER('2-4-1'!N107),'2-4-1'!N107,IF(ISNUMBER('2-4-1'!S107),'2-4-1'!S107,'2010'!N107))</f>
        <v>0.74319395176821601</v>
      </c>
      <c r="O107" s="130" t="str">
        <f>IF(ISNUMBER('2-4-2'!C107), '2-4-2'!C107, IF(ISNUMBER('2-4-2'!D107), '2-4-2'!D107, "XXX"))</f>
        <v>XXX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"XXX")</f>
        <v>18.067530000000001</v>
      </c>
      <c r="S107" s="130">
        <f>IF(ISNUMBER('2-6-2'!B107), '2-6-2'!B107, IF(ISNUMBER('2-6-2'!C107), '2-6-2'!C107, IF(ISNUMBER('2-6-2'!D107), '2-6-2'!D107, IF(ISNUMBER('2-6-2'!E107), '2-6-2'!E107, "XXX"))))</f>
        <v>49.04</v>
      </c>
      <c r="T107" s="130">
        <f>IF(ISNUMBER('2-7-1'!B107), '2-7-1'!B107, IF(ISNUMBER('2-7-1'!C107), '2-7-1'!C107, IF(ISNUMBER('2-7-1'!D107), '2-7-1'!D107, IF(ISNUMBER('2-7-1'!E107), '2-7-1'!E107, IF(ISNUMBER('2-7-1'!F107), '2-7-1'!F107, IF(ISNUMBER('2-7-1'!G107), '2-7-1'!G107, IF(ISNUMBER('2-7-1'!H107), '2-7-1'!H107, "XXX")))))))</f>
        <v>0.50285714285714289</v>
      </c>
      <c r="U107" s="130">
        <f>IF(ISNUMBER('2-7-2'!B107), '2-7-2'!B107, IF(ISNUMBER('2-7-2'!C107), '2-7-2'!C107, IF(ISNUMBER('2-7-2'!D107), '2-7-2'!D107, IF(ISNUMBER('2-7-2'!E107), '2-7-2'!E107, IF(ISNUMBER('2-7-2'!F107), '2-7-2'!F107, IF(ISNUMBER('2-7-2'!G107), '2-7-2'!G107, IF(ISNUMBER('2-7-2'!H107), '2-7-2'!H107, "XXX")))))))</f>
        <v>0.36928571428571427</v>
      </c>
      <c r="V107" s="130">
        <f>IF(ISNUMBER('2-8-1'!B107), '2-8-1'!B107, IF(ISNUMBER('2-8-1'!C107), '2-8-1'!C107, IF(ISNUMBER('2-8-1'!D107), '2-8-1'!D107, IF(ISNUMBER('2-8-1'!E107), '2-8-1'!E107, IF(ISNUMBER('2-8-1'!F107), '2-8-1'!F107, IF(ISNUMBER('2-8-1'!G107), '2-8-1'!G107, IF(ISNUMBER('2-8-1'!H107), '2-8-1'!H107, "XXX")))))))</f>
        <v>0.61857142857142855</v>
      </c>
      <c r="W107" s="130">
        <f>IF(ISNUMBER('2-8-2'!B107), '2-8-2'!B107, IF(ISNUMBER('2-8-2'!C107), '2-8-2'!C107, IF(ISNUMBER('2-8-2'!D107), '2-8-2'!D107, IF(ISNUMBER('2-8-2'!E107), '2-8-2'!E107, IF(ISNUMBER('2-8-2'!F107), '2-8-2'!F107, IF(ISNUMBER('2-8-2'!G107), '2-8-2'!G107, IF(ISNUMBER('2-8-2'!H107), '2-8-2'!H107, "XXX")))))))</f>
        <v>0.47857142857142859</v>
      </c>
      <c r="X107" s="130">
        <f>'3-1'!C106</f>
        <v>0.41699999999999998</v>
      </c>
      <c r="Y107" s="130">
        <f>'3-2'!K106</f>
        <v>-0.66450387200000005</v>
      </c>
    </row>
    <row r="108" spans="1:25" s="21" customFormat="1" ht="12.75" x14ac:dyDescent="0.2">
      <c r="A108" s="118" t="s">
        <v>193</v>
      </c>
      <c r="B108" s="145"/>
      <c r="C108" s="130">
        <f>IF(ISNUMBER('1-1'!B108),'1-1'!B108, "XXX")</f>
        <v>6.4</v>
      </c>
      <c r="D108" s="130" t="str">
        <f>IF(UCDP!S108, UCDP!S108, "0.0")</f>
        <v>0.0</v>
      </c>
      <c r="E108" s="130">
        <f>IF(ISNUMBER('1-3'!C108), '1-3'!C108, IF(ISNUMBER('1-3'!D108), '1-3'!D108, IF(ISNUMBER('1-3'!E108), '1-3'!E108, IF(ISNUMBER('1-3'!F108), '1-3'!F108, IF(ISNUMBER('1-3'!G108), '1-3'!G108, IF(ISNUMBER('1-3'!H108), '1-3'!H108, IF(ISNUMBER('1-3'!I108), '1-3'!I108, "XXX")))))))</f>
        <v>65.666666666666671</v>
      </c>
      <c r="F108" s="130">
        <f>IF(ISNUMBER('1-4'!AI108),'1-4'!AI108, IF(ISNUMBER('1-4'!AJ108),'1-4'!AJ108, IF(ISNUMBER('1-4'!AK108),'1-4'!AK108, IF(ISNUMBER('1-4'!AL108),'1-4'!AL108, IF(ISNUMBER('1-4'!AM108),'1-4'!AM108, IF(ISNUMBER('1-4'!AN108),'1-4'!AN108, IF(ISNUMBER('1-4'!AO108), '1-4'!AO108, "XXX")))))))</f>
        <v>3</v>
      </c>
      <c r="G108" s="130">
        <f>IF(ISNUMBER('1-5'!B107),'1-5'!B107, "XXX")</f>
        <v>5.3</v>
      </c>
      <c r="H108" s="130">
        <f>IF(ISNUMBER('2-1-1'!B108), '2-1-1'!B108, IF(ISNUMBER('2-1-1'!C108), '2-1-1'!C108, IF(ISNUMBER('2-1-1'!D108), '2-1-1'!D108, IF(ISNUMBER('2-1-1'!E108), '2-1-1'!E108, IF(ISNUMBER('2-1-1'!F108), '2-1-1'!F108, IF(ISNUMBER('2-1-1'!G108), '2-1-1'!G108, IF(ISNUMBER('2-1-1'!H108), '2-1-1'!H108, "XXX")))))))</f>
        <v>0.41428571428571426</v>
      </c>
      <c r="I108" s="130">
        <f>'2-1-2'!B107</f>
        <v>0.23135</v>
      </c>
      <c r="J108" s="130" t="str">
        <f>IF(ISNUMBER('2-2-1'!W108), '2-2-1'!W108, IF(ISNUMBER('2-2-1'!X108), '2-2-1'!X108, IF(ISNUMBER('2-2-1'!Y108), '2-2-1'!Y108, IF(ISNUMBER('2-2-1'!Z108), '2-2-1'!Z108, IF(ISNUMBER('2-2-1'!AA108), '2-2-1'!AA108, IF(ISNUMBER('2-2-1'!AB108), '2-2-1'!AB108, IF(ISNUMBER('2-2-1'!AC108), '2-2-1'!AC108, "XXX")))))))</f>
        <v>XXX</v>
      </c>
      <c r="K108" s="130">
        <f>IF(ISNUMBER('2-2-2'!B108), '2-2-2'!B108, IF(ISNUMBER('2-2-2'!C108), '2-2-2'!C108, IF(ISNUMBER('2-2-2'!D108), '2-2-2'!D108, IF(ISNUMBER('2-2-2'!E108), '2-2-2'!E108, IF(ISNUMBER('2-2-2'!F108), '2-2-2'!F108, IF(ISNUMBER('2-2-2'!G108), '2-2-2'!G108, IF(ISNUMBER('2-2-2'!H108), '2-2-2'!H108, "XXX")))))))</f>
        <v>0.56857142857142862</v>
      </c>
      <c r="L108" s="130">
        <f>IF(ISNUMBER('2-3-1'!J108), '2-3-1'!J108, IF(ISNUMBER('2-3-1'!K108), '2-3-1'!K108, IF(ISNUMBER('2-3-1'!L108), '2-3-1'!L108, IF(ISNUMBER('2-3-1'!M108), '2-3-1'!M108, IF(ISNUMBER('2-3-1'!N108), '2-3-1'!N108, IF(ISNUMBER('2-3-1'!O108), '2-3-1'!O108, IF(ISNUMBER('2-3-1'!P108), '2-3-1'!P108, "XXX")))))))</f>
        <v>4.0400762600000002</v>
      </c>
      <c r="M108" s="130">
        <f>'2-3-2'!J108</f>
        <v>37.285804749999997</v>
      </c>
      <c r="N108" s="130">
        <f>IF(ISNUMBER('2-4-1'!N108),'2-4-1'!N108,IF(ISNUMBER('2-4-1'!S108),'2-4-1'!S108,'2010'!N108))</f>
        <v>11.2</v>
      </c>
      <c r="O108" s="130" t="str">
        <f>IF(ISNUMBER('2-4-2'!C108), '2-4-2'!C108, IF(ISNUMBER('2-4-2'!D108), '2-4-2'!D108, "XXX"))</f>
        <v>XXX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"XXX")</f>
        <v>71.90401</v>
      </c>
      <c r="S108" s="130">
        <f>IF(ISNUMBER('2-6-2'!B108), '2-6-2'!B108, IF(ISNUMBER('2-6-2'!C108), '2-6-2'!C108, IF(ISNUMBER('2-6-2'!D108), '2-6-2'!D108, IF(ISNUMBER('2-6-2'!E108), '2-6-2'!E108, "XXX"))))</f>
        <v>6.48</v>
      </c>
      <c r="T108" s="130">
        <f>IF(ISNUMBER('2-7-1'!B108), '2-7-1'!B108, IF(ISNUMBER('2-7-1'!C108), '2-7-1'!C108, IF(ISNUMBER('2-7-1'!D108), '2-7-1'!D108, IF(ISNUMBER('2-7-1'!E108), '2-7-1'!E108, IF(ISNUMBER('2-7-1'!F108), '2-7-1'!F108, IF(ISNUMBER('2-7-1'!G108), '2-7-1'!G108, IF(ISNUMBER('2-7-1'!H108), '2-7-1'!H108, "XXX")))))))</f>
        <v>0.47714285714285715</v>
      </c>
      <c r="U108" s="130">
        <f>IF(ISNUMBER('2-7-2'!B108), '2-7-2'!B108, IF(ISNUMBER('2-7-2'!C108), '2-7-2'!C108, IF(ISNUMBER('2-7-2'!D108), '2-7-2'!D108, IF(ISNUMBER('2-7-2'!E108), '2-7-2'!E108, IF(ISNUMBER('2-7-2'!F108), '2-7-2'!F108, IF(ISNUMBER('2-7-2'!G108), '2-7-2'!G108, IF(ISNUMBER('2-7-2'!H108), '2-7-2'!H108, "XXX")))))))</f>
        <v>0.39999999999999997</v>
      </c>
      <c r="V108" s="130">
        <f>IF(ISNUMBER('2-8-1'!B108), '2-8-1'!B108, IF(ISNUMBER('2-8-1'!C108), '2-8-1'!C108, IF(ISNUMBER('2-8-1'!D108), '2-8-1'!D108, IF(ISNUMBER('2-8-1'!E108), '2-8-1'!E108, IF(ISNUMBER('2-8-1'!F108), '2-8-1'!F108, IF(ISNUMBER('2-8-1'!G108), '2-8-1'!G108, IF(ISNUMBER('2-8-1'!H108), '2-8-1'!H108, "XXX")))))))</f>
        <v>0.56571428571428573</v>
      </c>
      <c r="W108" s="130">
        <f>IF(ISNUMBER('2-8-2'!B108), '2-8-2'!B108, IF(ISNUMBER('2-8-2'!C108), '2-8-2'!C108, IF(ISNUMBER('2-8-2'!D108), '2-8-2'!D108, IF(ISNUMBER('2-8-2'!E108), '2-8-2'!E108, IF(ISNUMBER('2-8-2'!F108), '2-8-2'!F108, IF(ISNUMBER('2-8-2'!G108), '2-8-2'!G108, IF(ISNUMBER('2-8-2'!H108), '2-8-2'!H108, "XXX")))))))</f>
        <v>0.44428571428571428</v>
      </c>
      <c r="X108" s="130">
        <f>'3-1'!C107</f>
        <v>0.57899999999999996</v>
      </c>
      <c r="Y108" s="130">
        <f>'3-2'!K107</f>
        <v>0.33745029599999998</v>
      </c>
    </row>
    <row r="109" spans="1:25" ht="12.75" x14ac:dyDescent="0.2">
      <c r="A109" s="118" t="s">
        <v>116</v>
      </c>
      <c r="B109" s="142" t="s">
        <v>116</v>
      </c>
      <c r="C109" s="130">
        <f>IF(ISNUMBER('1-1'!B109),'1-1'!B109, "XXX")</f>
        <v>1.5</v>
      </c>
      <c r="D109" s="130" t="str">
        <f>IF(UCDP!S109, UCDP!S109, "0.0")</f>
        <v>0.0</v>
      </c>
      <c r="E109" s="130">
        <f>IF(ISNUMBER('1-3'!C109), '1-3'!C109, IF(ISNUMBER('1-3'!D109), '1-3'!D109, IF(ISNUMBER('1-3'!E109), '1-3'!E109, IF(ISNUMBER('1-3'!F109), '1-3'!F109, IF(ISNUMBER('1-3'!G109), '1-3'!G109, IF(ISNUMBER('1-3'!H109), '1-3'!H109, IF(ISNUMBER('1-3'!I109), '1-3'!I109, "XXX")))))))</f>
        <v>105</v>
      </c>
      <c r="F109" s="130">
        <f>IF(ISNUMBER('1-4'!AI109),'1-4'!AI109, IF(ISNUMBER('1-4'!AJ109),'1-4'!AJ109, IF(ISNUMBER('1-4'!AK109),'1-4'!AK109, IF(ISNUMBER('1-4'!AL109),'1-4'!AL109, IF(ISNUMBER('1-4'!AM109),'1-4'!AM109, IF(ISNUMBER('1-4'!AN109),'1-4'!AN109, IF(ISNUMBER('1-4'!AO109), '1-4'!AO109, "XXX")))))))</f>
        <v>1</v>
      </c>
      <c r="G109" s="130">
        <f>IF(ISNUMBER('1-5'!B108),'1-5'!B108, "XXX")</f>
        <v>1.5</v>
      </c>
      <c r="H109" s="130">
        <f>IF(ISNUMBER('2-1-1'!B109), '2-1-1'!B109, IF(ISNUMBER('2-1-1'!C109), '2-1-1'!C109, IF(ISNUMBER('2-1-1'!D109), '2-1-1'!D109, IF(ISNUMBER('2-1-1'!E109), '2-1-1'!E109, IF(ISNUMBER('2-1-1'!F109), '2-1-1'!F109, IF(ISNUMBER('2-1-1'!G109), '2-1-1'!G109, IF(ISNUMBER('2-1-1'!H109), '2-1-1'!H109, "XXX")))))))</f>
        <v>0.72285714285714275</v>
      </c>
      <c r="I109" s="130">
        <f>'2-1-2'!B108</f>
        <v>0.73748999999999998</v>
      </c>
      <c r="J109" s="130">
        <f>IF(ISNUMBER('2-2-1'!W109), '2-2-1'!W109, IF(ISNUMBER('2-2-1'!X109), '2-2-1'!X109, IF(ISNUMBER('2-2-1'!Y109), '2-2-1'!Y109, IF(ISNUMBER('2-2-1'!Z109), '2-2-1'!Z109, IF(ISNUMBER('2-2-1'!AA109), '2-2-1'!AA109, IF(ISNUMBER('2-2-1'!AB109), '2-2-1'!AB109, IF(ISNUMBER('2-2-1'!AC109), '2-2-1'!AC109, "XXX")))))))</f>
        <v>3.8797700000000002</v>
      </c>
      <c r="K109" s="130">
        <f>IF(ISNUMBER('2-2-2'!B109), '2-2-2'!B109, IF(ISNUMBER('2-2-2'!C109), '2-2-2'!C109, IF(ISNUMBER('2-2-2'!D109), '2-2-2'!D109, IF(ISNUMBER('2-2-2'!E109), '2-2-2'!E109, IF(ISNUMBER('2-2-2'!F109), '2-2-2'!F109, IF(ISNUMBER('2-2-2'!G109), '2-2-2'!G109, IF(ISNUMBER('2-2-2'!H109), '2-2-2'!H109, "XXX")))))))</f>
        <v>0.73285714285714287</v>
      </c>
      <c r="L109" s="130">
        <f>IF(ISNUMBER('2-3-1'!J109), '2-3-1'!J109, IF(ISNUMBER('2-3-1'!K109), '2-3-1'!K109, IF(ISNUMBER('2-3-1'!L109), '2-3-1'!L109, IF(ISNUMBER('2-3-1'!M109), '2-3-1'!M109, IF(ISNUMBER('2-3-1'!N109), '2-3-1'!N109, IF(ISNUMBER('2-3-1'!O109), '2-3-1'!O109, IF(ISNUMBER('2-3-1'!P109), '2-3-1'!P109, "XXX")))))))</f>
        <v>6.73865318</v>
      </c>
      <c r="M109" s="130">
        <f>'2-3-2'!J109</f>
        <v>16.072174069999999</v>
      </c>
      <c r="N109" s="130">
        <f>IF(ISNUMBER('2-4-1'!N109),'2-4-1'!N109,IF(ISNUMBER('2-4-1'!S109),'2-4-1'!S109,'2010'!N109))</f>
        <v>20.748999999999999</v>
      </c>
      <c r="O109" s="130">
        <f>IF(ISNUMBER('2-4-2'!C109), '2-4-2'!C109, IF(ISNUMBER('2-4-2'!D109), '2-4-2'!D109, "XXX"))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"XXX")</f>
        <v>93.016270000000006</v>
      </c>
      <c r="S109" s="130">
        <f>IF(ISNUMBER('2-6-2'!B109), '2-6-2'!B109, IF(ISNUMBER('2-6-2'!C109), '2-6-2'!C109, IF(ISNUMBER('2-6-2'!D109), '2-6-2'!D109, IF(ISNUMBER('2-6-2'!E109), '2-6-2'!E109, "XXX"))))</f>
        <v>0</v>
      </c>
      <c r="T109" s="130">
        <f>IF(ISNUMBER('2-7-1'!B109), '2-7-1'!B109, IF(ISNUMBER('2-7-1'!C109), '2-7-1'!C109, IF(ISNUMBER('2-7-1'!D109), '2-7-1'!D109, IF(ISNUMBER('2-7-1'!E109), '2-7-1'!E109, IF(ISNUMBER('2-7-1'!F109), '2-7-1'!F109, IF(ISNUMBER('2-7-1'!G109), '2-7-1'!G109, IF(ISNUMBER('2-7-1'!H109), '2-7-1'!H109, "XXX")))))))</f>
        <v>0.87</v>
      </c>
      <c r="U109" s="130">
        <f>IF(ISNUMBER('2-7-2'!B109), '2-7-2'!B109, IF(ISNUMBER('2-7-2'!C109), '2-7-2'!C109, IF(ISNUMBER('2-7-2'!D109), '2-7-2'!D109, IF(ISNUMBER('2-7-2'!E109), '2-7-2'!E109, IF(ISNUMBER('2-7-2'!F109), '2-7-2'!F109, IF(ISNUMBER('2-7-2'!G109), '2-7-2'!G109, IF(ISNUMBER('2-7-2'!H109), '2-7-2'!H109, "XXX")))))))</f>
        <v>0.82285714285714284</v>
      </c>
      <c r="V109" s="130">
        <f>IF(ISNUMBER('2-8-1'!B109), '2-8-1'!B109, IF(ISNUMBER('2-8-1'!C109), '2-8-1'!C109, IF(ISNUMBER('2-8-1'!D109), '2-8-1'!D109, IF(ISNUMBER('2-8-1'!E109), '2-8-1'!E109, IF(ISNUMBER('2-8-1'!F109), '2-8-1'!F109, IF(ISNUMBER('2-8-1'!G109), '2-8-1'!G109, IF(ISNUMBER('2-8-1'!H109), '2-8-1'!H109, "XXX")))))))</f>
        <v>0.71285714285714286</v>
      </c>
      <c r="W109" s="130">
        <f>IF(ISNUMBER('2-8-2'!B109), '2-8-2'!B109, IF(ISNUMBER('2-8-2'!C109), '2-8-2'!C109, IF(ISNUMBER('2-8-2'!D109), '2-8-2'!D109, IF(ISNUMBER('2-8-2'!E109), '2-8-2'!E109, IF(ISNUMBER('2-8-2'!F109), '2-8-2'!F109, IF(ISNUMBER('2-8-2'!G109), '2-8-2'!G109, IF(ISNUMBER('2-8-2'!H109), '2-8-2'!H109, "XXX")))))))</f>
        <v>0.7014285714285714</v>
      </c>
      <c r="X109" s="130">
        <f>'3-1'!C108</f>
        <v>0.89900000000000002</v>
      </c>
      <c r="Y109" s="130">
        <f>'3-2'!K108</f>
        <v>1.56745863</v>
      </c>
    </row>
    <row r="110" spans="1:25" ht="12.75" x14ac:dyDescent="0.2">
      <c r="A110" s="118" t="s">
        <v>117</v>
      </c>
      <c r="B110" s="19" t="s">
        <v>117</v>
      </c>
      <c r="C110" s="130">
        <f>IF(ISNUMBER('1-1'!B110),'1-1'!B110, "XXX")</f>
        <v>2</v>
      </c>
      <c r="D110" s="130" t="str">
        <f>IF(UCDP!S110, UCDP!S110, "0.0")</f>
        <v>0.0</v>
      </c>
      <c r="E110" s="130">
        <f>IF(ISNUMBER('1-3'!C110), '1-3'!C110, IF(ISNUMBER('1-3'!D110), '1-3'!D110, IF(ISNUMBER('1-3'!E110), '1-3'!E110, IF(ISNUMBER('1-3'!F110), '1-3'!F110, IF(ISNUMBER('1-3'!G110), '1-3'!G110, IF(ISNUMBER('1-3'!H110), '1-3'!H110, IF(ISNUMBER('1-3'!I110), '1-3'!I110, "XXX")))))))</f>
        <v>87.166666666666686</v>
      </c>
      <c r="F110" s="130">
        <f>IF(ISNUMBER('1-4'!AI110),'1-4'!AI110, IF(ISNUMBER('1-4'!AJ110),'1-4'!AJ110, IF(ISNUMBER('1-4'!AK110),'1-4'!AK110, IF(ISNUMBER('1-4'!AL110),'1-4'!AL110, IF(ISNUMBER('1-4'!AM110),'1-4'!AM110, IF(ISNUMBER('1-4'!AN110),'1-4'!AN110, IF(ISNUMBER('1-4'!AO110), '1-4'!AO110, "XXX")))))))</f>
        <v>1</v>
      </c>
      <c r="G110" s="130">
        <f>IF(ISNUMBER('1-5'!B109),'1-5'!B109, "XXX")</f>
        <v>6.6</v>
      </c>
      <c r="H110" s="130">
        <f>IF(ISNUMBER('2-1-1'!B110), '2-1-1'!B110, IF(ISNUMBER('2-1-1'!C110), '2-1-1'!C110, IF(ISNUMBER('2-1-1'!D110), '2-1-1'!D110, IF(ISNUMBER('2-1-1'!E110), '2-1-1'!E110, IF(ISNUMBER('2-1-1'!F110), '2-1-1'!F110, IF(ISNUMBER('2-1-1'!G110), '2-1-1'!G110, IF(ISNUMBER('2-1-1'!H110), '2-1-1'!H110, "XXX")))))))</f>
        <v>0.59285714285714286</v>
      </c>
      <c r="I110" s="130">
        <f>'2-1-2'!B109</f>
        <v>0.15587000000000001</v>
      </c>
      <c r="J110" s="140">
        <f>'2-2-1'!V110</f>
        <v>3.24858</v>
      </c>
      <c r="K110" s="130">
        <f>IF(ISNUMBER('2-2-2'!B110), '2-2-2'!B110, IF(ISNUMBER('2-2-2'!C110), '2-2-2'!C110, IF(ISNUMBER('2-2-2'!D110), '2-2-2'!D110, IF(ISNUMBER('2-2-2'!E110), '2-2-2'!E110, IF(ISNUMBER('2-2-2'!F110), '2-2-2'!F110, IF(ISNUMBER('2-2-2'!G110), '2-2-2'!G110, IF(ISNUMBER('2-2-2'!H110), '2-2-2'!H110, "XXX")))))))</f>
        <v>0.6428571428571429</v>
      </c>
      <c r="L110" s="130">
        <f>IF(ISNUMBER('2-3-1'!J110), '2-3-1'!J110, IF(ISNUMBER('2-3-1'!K110), '2-3-1'!K110, IF(ISNUMBER('2-3-1'!L110), '2-3-1'!L110, IF(ISNUMBER('2-3-1'!M110), '2-3-1'!M110, IF(ISNUMBER('2-3-1'!N110), '2-3-1'!N110, IF(ISNUMBER('2-3-1'!O110), '2-3-1'!O110, IF(ISNUMBER('2-3-1'!P110), '2-3-1'!P110, "XXX")))))))</f>
        <v>1.9682685099999999</v>
      </c>
      <c r="M110" s="130">
        <f>'2-3-2'!J110</f>
        <v>11.269731520000001</v>
      </c>
      <c r="N110" s="130">
        <f>IF(ISNUMBER('2-4-1'!N110),'2-4-1'!N110,IF(ISNUMBER('2-4-1'!S110),'2-4-1'!S110,'2010'!N110))</f>
        <v>3.9790257729608305</v>
      </c>
      <c r="O110" s="130" t="str">
        <f>IF(ISNUMBER('2-4-2'!C110), '2-4-2'!C110, IF(ISNUMBER('2-4-2'!D110), '2-4-2'!D110, "XXX"))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"XXX")</f>
        <v>96.514309999999995</v>
      </c>
      <c r="S110" s="130">
        <f>IF(ISNUMBER('2-6-2'!B110), '2-6-2'!B110, IF(ISNUMBER('2-6-2'!C110), '2-6-2'!C110, IF(ISNUMBER('2-6-2'!D110), '2-6-2'!D110, IF(ISNUMBER('2-6-2'!E110), '2-6-2'!E110, "XXX"))))</f>
        <v>0</v>
      </c>
      <c r="T110" s="130">
        <f>IF(ISNUMBER('2-7-1'!B110), '2-7-1'!B110, IF(ISNUMBER('2-7-1'!C110), '2-7-1'!C110, IF(ISNUMBER('2-7-1'!D110), '2-7-1'!D110, IF(ISNUMBER('2-7-1'!E110), '2-7-1'!E110, IF(ISNUMBER('2-7-1'!F110), '2-7-1'!F110, IF(ISNUMBER('2-7-1'!G110), '2-7-1'!G110, IF(ISNUMBER('2-7-1'!H110), '2-7-1'!H110, "XXX")))))))</f>
        <v>0.68285714285714294</v>
      </c>
      <c r="U110" s="130">
        <f>IF(ISNUMBER('2-7-2'!B110), '2-7-2'!B110, IF(ISNUMBER('2-7-2'!C110), '2-7-2'!C110, IF(ISNUMBER('2-7-2'!D110), '2-7-2'!D110, IF(ISNUMBER('2-7-2'!E110), '2-7-2'!E110, IF(ISNUMBER('2-7-2'!F110), '2-7-2'!F110, IF(ISNUMBER('2-7-2'!G110), '2-7-2'!G110, IF(ISNUMBER('2-7-2'!H110), '2-7-2'!H110, "XXX")))))))</f>
        <v>0.68285714285714294</v>
      </c>
      <c r="V110" s="130">
        <f>IF(ISNUMBER('2-8-1'!B110), '2-8-1'!B110, IF(ISNUMBER('2-8-1'!C110), '2-8-1'!C110, IF(ISNUMBER('2-8-1'!D110), '2-8-1'!D110, IF(ISNUMBER('2-8-1'!E110), '2-8-1'!E110, IF(ISNUMBER('2-8-1'!F110), '2-8-1'!F110, IF(ISNUMBER('2-8-1'!G110), '2-8-1'!G110, IF(ISNUMBER('2-8-1'!H110), '2-8-1'!H110, "XXX")))))))</f>
        <v>0.65571428571428569</v>
      </c>
      <c r="W110" s="130">
        <f>IF(ISNUMBER('2-8-2'!B110), '2-8-2'!B110, IF(ISNUMBER('2-8-2'!C110), '2-8-2'!C110, IF(ISNUMBER('2-8-2'!D110), '2-8-2'!D110, IF(ISNUMBER('2-8-2'!E110), '2-8-2'!E110, IF(ISNUMBER('2-8-2'!F110), '2-8-2'!F110, IF(ISNUMBER('2-8-2'!G110), '2-8-2'!G110, IF(ISNUMBER('2-8-2'!H110), '2-8-2'!H110, "XXX")))))))</f>
        <v>0.67</v>
      </c>
      <c r="X110" s="130">
        <f>'3-1'!C109</f>
        <v>0.158</v>
      </c>
      <c r="Y110" s="130">
        <f>'3-2'!K109</f>
        <v>-0.956477523</v>
      </c>
    </row>
    <row r="111" spans="1:25" ht="12.75" x14ac:dyDescent="0.2">
      <c r="A111" s="118" t="s">
        <v>118</v>
      </c>
      <c r="B111" s="142" t="s">
        <v>118</v>
      </c>
      <c r="C111" s="130">
        <f>IF(ISNUMBER('1-1'!B111),'1-1'!B111, "XXX")</f>
        <v>8.5</v>
      </c>
      <c r="D111" s="130">
        <f>IF(UCDP!S111, UCDP!S111, "0.0")</f>
        <v>8.4879352413840911E-2</v>
      </c>
      <c r="E111" s="130">
        <f>IF(ISNUMBER('1-3'!C111), '1-3'!C111, IF(ISNUMBER('1-3'!D111), '1-3'!D111, IF(ISNUMBER('1-3'!E111), '1-3'!E111, IF(ISNUMBER('1-3'!F111), '1-3'!F111, IF(ISNUMBER('1-3'!G111), '1-3'!G111, IF(ISNUMBER('1-3'!H111), '1-3'!H111, IF(ISNUMBER('1-3'!I111), '1-3'!I111, "XXX")))))))</f>
        <v>64.333333333333343</v>
      </c>
      <c r="F111" s="130">
        <f>IF(ISNUMBER('1-4'!AI111),'1-4'!AI111, IF(ISNUMBER('1-4'!AJ111),'1-4'!AJ111, IF(ISNUMBER('1-4'!AK111),'1-4'!AK111, IF(ISNUMBER('1-4'!AL111),'1-4'!AL111, IF(ISNUMBER('1-4'!AM111),'1-4'!AM111, IF(ISNUMBER('1-4'!AN111),'1-4'!AN111, IF(ISNUMBER('1-4'!AO111), '1-4'!AO111, "XXX")))))))</f>
        <v>4</v>
      </c>
      <c r="G111" s="130">
        <f>IF(ISNUMBER('1-5'!B110),'1-5'!B110, "XXX")</f>
        <v>8.6999999999999993</v>
      </c>
      <c r="H111" s="130">
        <f>IF(ISNUMBER('2-1-1'!B111), '2-1-1'!B111, IF(ISNUMBER('2-1-1'!C111), '2-1-1'!C111, IF(ISNUMBER('2-1-1'!D111), '2-1-1'!D111, IF(ISNUMBER('2-1-1'!E111), '2-1-1'!E111, IF(ISNUMBER('2-1-1'!F111), '2-1-1'!F111, IF(ISNUMBER('2-1-1'!G111), '2-1-1'!G111, IF(ISNUMBER('2-1-1'!H111), '2-1-1'!H111, "XXX")))))))</f>
        <v>0.46</v>
      </c>
      <c r="I111" s="130">
        <f>'2-1-2'!B110</f>
        <v>5.3960000000000001E-2</v>
      </c>
      <c r="J111" s="130" t="str">
        <f>IF(ISNUMBER('2-2-1'!W111), '2-2-1'!W111, IF(ISNUMBER('2-2-1'!X111), '2-2-1'!X111, IF(ISNUMBER('2-2-1'!Y111), '2-2-1'!Y111, IF(ISNUMBER('2-2-1'!Z111), '2-2-1'!Z111, IF(ISNUMBER('2-2-1'!AA111), '2-2-1'!AA111, IF(ISNUMBER('2-2-1'!AB111), '2-2-1'!AB111, IF(ISNUMBER('2-2-1'!AC111), '2-2-1'!AC111, "XXX")))))))</f>
        <v>XXX</v>
      </c>
      <c r="K111" s="130">
        <f>IF(ISNUMBER('2-2-2'!B111), '2-2-2'!B111, IF(ISNUMBER('2-2-2'!C111), '2-2-2'!C111, IF(ISNUMBER('2-2-2'!D111), '2-2-2'!D111, IF(ISNUMBER('2-2-2'!E111), '2-2-2'!E111, IF(ISNUMBER('2-2-2'!F111), '2-2-2'!F111, IF(ISNUMBER('2-2-2'!G111), '2-2-2'!G111, IF(ISNUMBER('2-2-2'!H111), '2-2-2'!H111, "XXX")))))))</f>
        <v>0.36</v>
      </c>
      <c r="L111" s="130">
        <f>IF(ISNUMBER('2-3-1'!J111), '2-3-1'!J111, IF(ISNUMBER('2-3-1'!K111), '2-3-1'!K111, IF(ISNUMBER('2-3-1'!L111), '2-3-1'!L111, IF(ISNUMBER('2-3-1'!M111), '2-3-1'!M111, IF(ISNUMBER('2-3-1'!N111), '2-3-1'!N111, IF(ISNUMBER('2-3-1'!O111), '2-3-1'!O111, IF(ISNUMBER('2-3-1'!P111), '2-3-1'!P111, "XXX")))))))</f>
        <v>0.66952825000000005</v>
      </c>
      <c r="M111" s="130">
        <f>'2-3-2'!J111</f>
        <v>72.434936519999994</v>
      </c>
      <c r="N111" s="130">
        <f>IF(ISNUMBER('2-4-1'!N111),'2-4-1'!N111,IF(ISNUMBER('2-4-1'!S111),'2-4-1'!S111,'2010'!N111))</f>
        <v>0.1574976383816066</v>
      </c>
      <c r="O111" s="130" t="str">
        <f>IF(ISNUMBER('2-4-2'!C111), '2-4-2'!C111, IF(ISNUMBER('2-4-2'!D111), '2-4-2'!D111, "XXX"))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"XXX")</f>
        <v>39.773949999999999</v>
      </c>
      <c r="S111" s="130">
        <f>IF(ISNUMBER('2-6-2'!B111), '2-6-2'!B111, IF(ISNUMBER('2-6-2'!C111), '2-6-2'!C111, IF(ISNUMBER('2-6-2'!D111), '2-6-2'!D111, IF(ISNUMBER('2-6-2'!E111), '2-6-2'!E111, "XXX"))))</f>
        <v>8.52</v>
      </c>
      <c r="T111" s="130">
        <f>IF(ISNUMBER('2-7-1'!B111), '2-7-1'!B111, IF(ISNUMBER('2-7-1'!C111), '2-7-1'!C111, IF(ISNUMBER('2-7-1'!D111), '2-7-1'!D111, IF(ISNUMBER('2-7-1'!E111), '2-7-1'!E111, IF(ISNUMBER('2-7-1'!F111), '2-7-1'!F111, IF(ISNUMBER('2-7-1'!G111), '2-7-1'!G111, IF(ISNUMBER('2-7-1'!H111), '2-7-1'!H111, "XXX")))))))</f>
        <v>0.55000000000000004</v>
      </c>
      <c r="U111" s="130">
        <f>IF(ISNUMBER('2-7-2'!B111), '2-7-2'!B111, IF(ISNUMBER('2-7-2'!C111), '2-7-2'!C111, IF(ISNUMBER('2-7-2'!D111), '2-7-2'!D111, IF(ISNUMBER('2-7-2'!E111), '2-7-2'!E111, IF(ISNUMBER('2-7-2'!F111), '2-7-2'!F111, IF(ISNUMBER('2-7-2'!G111), '2-7-2'!G111, IF(ISNUMBER('2-7-2'!H111), '2-7-2'!H111, "XXX")))))))</f>
        <v>0.43571428571428567</v>
      </c>
      <c r="V111" s="130">
        <f>IF(ISNUMBER('2-8-1'!B111), '2-8-1'!B111, IF(ISNUMBER('2-8-1'!C111), '2-8-1'!C111, IF(ISNUMBER('2-8-1'!D111), '2-8-1'!D111, IF(ISNUMBER('2-8-1'!E111), '2-8-1'!E111, IF(ISNUMBER('2-8-1'!F111), '2-8-1'!F111, IF(ISNUMBER('2-8-1'!G111), '2-8-1'!G111, IF(ISNUMBER('2-8-1'!H111), '2-8-1'!H111, "XXX")))))))</f>
        <v>0.59142857142857141</v>
      </c>
      <c r="W111" s="130">
        <f>IF(ISNUMBER('2-8-2'!B111), '2-8-2'!B111, IF(ISNUMBER('2-8-2'!C111), '2-8-2'!C111, IF(ISNUMBER('2-8-2'!D111), '2-8-2'!D111, IF(ISNUMBER('2-8-2'!E111), '2-8-2'!E111, IF(ISNUMBER('2-8-2'!F111), '2-8-2'!F111, IF(ISNUMBER('2-8-2'!G111), '2-8-2'!G111, IF(ISNUMBER('2-8-2'!H111), '2-8-2'!H111, "XXX")))))))</f>
        <v>0.46142857142857141</v>
      </c>
      <c r="X111" s="130">
        <f>'3-1'!C110</f>
        <v>0.35399999999999998</v>
      </c>
      <c r="Y111" s="130">
        <f>'3-2'!K110</f>
        <v>-0.84751516599999999</v>
      </c>
    </row>
    <row r="112" spans="1:25" ht="12.75" x14ac:dyDescent="0.2">
      <c r="A112" s="118" t="s">
        <v>119</v>
      </c>
      <c r="B112" s="142" t="s">
        <v>119</v>
      </c>
      <c r="C112" s="130">
        <f>IF(ISNUMBER('1-1'!B112),'1-1'!B112, "XXX")</f>
        <v>4</v>
      </c>
      <c r="D112" s="130" t="str">
        <f>IF(UCDP!S112, UCDP!S112, "0.0")</f>
        <v>0.0</v>
      </c>
      <c r="E112" s="130">
        <f>IF(ISNUMBER('1-3'!C112), '1-3'!C112, IF(ISNUMBER('1-3'!D112), '1-3'!D112, IF(ISNUMBER('1-3'!E112), '1-3'!E112, IF(ISNUMBER('1-3'!F112), '1-3'!F112, IF(ISNUMBER('1-3'!G112), '1-3'!G112, IF(ISNUMBER('1-3'!H112), '1-3'!H112, IF(ISNUMBER('1-3'!I112), '1-3'!I112, "XXX")))))))</f>
        <v>77.833333333333343</v>
      </c>
      <c r="F112" s="130">
        <f>IF(ISNUMBER('1-4'!AI112),'1-4'!AI112, IF(ISNUMBER('1-4'!AJ112),'1-4'!AJ112, IF(ISNUMBER('1-4'!AK112),'1-4'!AK112, IF(ISNUMBER('1-4'!AL112),'1-4'!AL112, IF(ISNUMBER('1-4'!AM112),'1-4'!AM112, IF(ISNUMBER('1-4'!AN112),'1-4'!AN112, IF(ISNUMBER('1-4'!AO112), '1-4'!AO112, "XXX")))))))</f>
        <v>2</v>
      </c>
      <c r="G112" s="130">
        <f>IF(ISNUMBER('1-5'!B111),'1-5'!B111, "XXX")</f>
        <v>4.7</v>
      </c>
      <c r="H112" s="130">
        <f>IF(ISNUMBER('2-1-1'!B112), '2-1-1'!B112, IF(ISNUMBER('2-1-1'!C112), '2-1-1'!C112, IF(ISNUMBER('2-1-1'!D112), '2-1-1'!D112, IF(ISNUMBER('2-1-1'!E112), '2-1-1'!E112, IF(ISNUMBER('2-1-1'!F112), '2-1-1'!F112, IF(ISNUMBER('2-1-1'!G112), '2-1-1'!G112, IF(ISNUMBER('2-1-1'!H112), '2-1-1'!H112, "XXX")))))))</f>
        <v>0.56999999999999995</v>
      </c>
      <c r="I112" s="130">
        <f>'2-1-2'!B111</f>
        <v>0.12463</v>
      </c>
      <c r="J112" s="130">
        <f>IF(ISNUMBER('2-2-1'!W112), '2-2-1'!W112, IF(ISNUMBER('2-2-1'!X112), '2-2-1'!X112, IF(ISNUMBER('2-2-1'!Y112), '2-2-1'!Y112, IF(ISNUMBER('2-2-1'!Z112), '2-2-1'!Z112, IF(ISNUMBER('2-2-1'!AA112), '2-2-1'!AA112, IF(ISNUMBER('2-2-1'!AB112), '2-2-1'!AB112, IF(ISNUMBER('2-2-1'!AC112), '2-2-1'!AC112, "XXX")))))))</f>
        <v>2.6333299999999999</v>
      </c>
      <c r="K112" s="130">
        <f>IF(ISNUMBER('2-2-2'!B112), '2-2-2'!B112, IF(ISNUMBER('2-2-2'!C112), '2-2-2'!C112, IF(ISNUMBER('2-2-2'!D112), '2-2-2'!D112, IF(ISNUMBER('2-2-2'!E112), '2-2-2'!E112, IF(ISNUMBER('2-2-2'!F112), '2-2-2'!F112, IF(ISNUMBER('2-2-2'!G112), '2-2-2'!G112, IF(ISNUMBER('2-2-2'!H112), '2-2-2'!H112, "XXX")))))))</f>
        <v>0.38428571428571429</v>
      </c>
      <c r="L112" s="130">
        <f>IF(ISNUMBER('2-3-1'!J112), '2-3-1'!J112, IF(ISNUMBER('2-3-1'!K112), '2-3-1'!K112, IF(ISNUMBER('2-3-1'!L112), '2-3-1'!L112, IF(ISNUMBER('2-3-1'!M112), '2-3-1'!M112, IF(ISNUMBER('2-3-1'!N112), '2-3-1'!N112, IF(ISNUMBER('2-3-1'!O112), '2-3-1'!O112, IF(ISNUMBER('2-3-1'!P112), '2-3-1'!P112, "XXX")))))))</f>
        <v>4.6905641600000001</v>
      </c>
      <c r="M112" s="130">
        <f>'2-3-2'!J112</f>
        <v>28.10987854</v>
      </c>
      <c r="N112" s="130">
        <f>IF(ISNUMBER('2-4-1'!N112),'2-4-1'!N112,IF(ISNUMBER('2-4-1'!S112),'2-4-1'!S112,'2010'!N112))</f>
        <v>3.72</v>
      </c>
      <c r="O112" s="130" t="str">
        <f>IF(ISNUMBER('2-4-2'!C112), '2-4-2'!C112, IF(ISNUMBER('2-4-2'!D112), '2-4-2'!D112, "XXX"))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"XXX")</f>
        <v>67.722480000000004</v>
      </c>
      <c r="S112" s="130">
        <f>IF(ISNUMBER('2-6-2'!B112), '2-6-2'!B112, IF(ISNUMBER('2-6-2'!C112), '2-6-2'!C112, IF(ISNUMBER('2-6-2'!D112), '2-6-2'!D112, IF(ISNUMBER('2-6-2'!E112), '2-6-2'!E112, "XXX"))))</f>
        <v>2.4</v>
      </c>
      <c r="T112" s="130">
        <f>IF(ISNUMBER('2-7-1'!B112), '2-7-1'!B112, IF(ISNUMBER('2-7-1'!C112), '2-7-1'!C112, IF(ISNUMBER('2-7-1'!D112), '2-7-1'!D112, IF(ISNUMBER('2-7-1'!E112), '2-7-1'!E112, IF(ISNUMBER('2-7-1'!F112), '2-7-1'!F112, IF(ISNUMBER('2-7-1'!G112), '2-7-1'!G112, IF(ISNUMBER('2-7-1'!H112), '2-7-1'!H112, "XXX")))))))</f>
        <v>0.68285714285714294</v>
      </c>
      <c r="U112" s="130">
        <f>IF(ISNUMBER('2-7-2'!B112), '2-7-2'!B112, IF(ISNUMBER('2-7-2'!C112), '2-7-2'!C112, IF(ISNUMBER('2-7-2'!D112), '2-7-2'!D112, IF(ISNUMBER('2-7-2'!E112), '2-7-2'!E112, IF(ISNUMBER('2-7-2'!F112), '2-7-2'!F112, IF(ISNUMBER('2-7-2'!G112), '2-7-2'!G112, IF(ISNUMBER('2-7-2'!H112), '2-7-2'!H112, "XXX")))))))</f>
        <v>0.38714285714285712</v>
      </c>
      <c r="V112" s="130">
        <f>IF(ISNUMBER('2-8-1'!B112), '2-8-1'!B112, IF(ISNUMBER('2-8-1'!C112), '2-8-1'!C112, IF(ISNUMBER('2-8-1'!D112), '2-8-1'!D112, IF(ISNUMBER('2-8-1'!E112), '2-8-1'!E112, IF(ISNUMBER('2-8-1'!F112), '2-8-1'!F112, IF(ISNUMBER('2-8-1'!G112), '2-8-1'!G112, IF(ISNUMBER('2-8-1'!H112), '2-8-1'!H112, "XXX")))))))</f>
        <v>0.61</v>
      </c>
      <c r="W112" s="130">
        <f>IF(ISNUMBER('2-8-2'!B112), '2-8-2'!B112, IF(ISNUMBER('2-8-2'!C112), '2-8-2'!C112, IF(ISNUMBER('2-8-2'!D112), '2-8-2'!D112, IF(ISNUMBER('2-8-2'!E112), '2-8-2'!E112, IF(ISNUMBER('2-8-2'!F112), '2-8-2'!F112, IF(ISNUMBER('2-8-2'!G112), '2-8-2'!G112, IF(ISNUMBER('2-8-2'!H112), '2-8-2'!H112, "XXX")))))))</f>
        <v>0.47000000000000003</v>
      </c>
      <c r="X112" s="130">
        <f>'3-1'!C111</f>
        <v>0.74299999999999999</v>
      </c>
      <c r="Y112" s="130">
        <f>'3-2'!K111</f>
        <v>0.67035329300000002</v>
      </c>
    </row>
    <row r="113" spans="1:25" ht="12.75" x14ac:dyDescent="0.2">
      <c r="A113" s="118" t="s">
        <v>120</v>
      </c>
      <c r="B113" s="142" t="s">
        <v>120</v>
      </c>
      <c r="C113" s="130">
        <f>IF(ISNUMBER('1-1'!B113),'1-1'!B113, "XXX")</f>
        <v>6.5</v>
      </c>
      <c r="D113" s="130" t="str">
        <f>IF(UCDP!S113, UCDP!S113, "0.0")</f>
        <v>0.0</v>
      </c>
      <c r="E113" s="130" t="str">
        <f>IF(ISNUMBER('1-3'!C113), '1-3'!C113, IF(ISNUMBER('1-3'!D113), '1-3'!D113, IF(ISNUMBER('1-3'!E113), '1-3'!E113, IF(ISNUMBER('1-3'!F113), '1-3'!F113, IF(ISNUMBER('1-3'!G113), '1-3'!G113, IF(ISNUMBER('1-3'!H113), '1-3'!H113, IF(ISNUMBER('1-3'!I113), '1-3'!I113, "XXX")))))))</f>
        <v>XXX</v>
      </c>
      <c r="F113" s="130">
        <f>IF(ISNUMBER('1-4'!AI113),'1-4'!AI113, IF(ISNUMBER('1-4'!AJ113),'1-4'!AJ113, IF(ISNUMBER('1-4'!AK113),'1-4'!AK113, IF(ISNUMBER('1-4'!AL113),'1-4'!AL113, IF(ISNUMBER('1-4'!AM113),'1-4'!AM113, IF(ISNUMBER('1-4'!AN113),'1-4'!AN113, IF(ISNUMBER('1-4'!AO113), '1-4'!AO113, "XXX")))))))</f>
        <v>2</v>
      </c>
      <c r="G113" s="130">
        <f>IF(ISNUMBER('1-5'!B112),'1-5'!B112, "XXX")</f>
        <v>6.1</v>
      </c>
      <c r="H113" s="130" t="str">
        <f>IF(ISNUMBER('2-1-1'!B113), '2-1-1'!B113, IF(ISNUMBER('2-1-1'!C113), '2-1-1'!C113, IF(ISNUMBER('2-1-1'!D113), '2-1-1'!D113, IF(ISNUMBER('2-1-1'!E113), '2-1-1'!E113, IF(ISNUMBER('2-1-1'!F113), '2-1-1'!F113, IF(ISNUMBER('2-1-1'!G113), '2-1-1'!G113, IF(ISNUMBER('2-1-1'!H113), '2-1-1'!H113, "XXX")))))))</f>
        <v>XXX</v>
      </c>
      <c r="I113" s="130">
        <f>'2-1-2'!B112</f>
        <v>2.2100000000000002E-2</v>
      </c>
      <c r="J113" s="130" t="str">
        <f>IF(ISNUMBER('2-2-1'!W113), '2-2-1'!W113, IF(ISNUMBER('2-2-1'!X113), '2-2-1'!X113, IF(ISNUMBER('2-2-1'!Y113), '2-2-1'!Y113, IF(ISNUMBER('2-2-1'!Z113), '2-2-1'!Z113, IF(ISNUMBER('2-2-1'!AA113), '2-2-1'!AA113, IF(ISNUMBER('2-2-1'!AB113), '2-2-1'!AB113, IF(ISNUMBER('2-2-1'!AC113), '2-2-1'!AC113, "XXX")))))))</f>
        <v>XXX</v>
      </c>
      <c r="K113" s="130" t="str">
        <f>IF(ISNUMBER('2-2-2'!B113), '2-2-2'!B113, IF(ISNUMBER('2-2-2'!C113), '2-2-2'!C113, IF(ISNUMBER('2-2-2'!D113), '2-2-2'!D113, IF(ISNUMBER('2-2-2'!E113), '2-2-2'!E113, IF(ISNUMBER('2-2-2'!F113), '2-2-2'!F113, IF(ISNUMBER('2-2-2'!G113), '2-2-2'!G113, IF(ISNUMBER('2-2-2'!H113), '2-2-2'!H113, "XXX")))))))</f>
        <v>XXX</v>
      </c>
      <c r="L113" s="130">
        <f>IF(ISNUMBER('2-3-1'!J113), '2-3-1'!J113, IF(ISNUMBER('2-3-1'!K113), '2-3-1'!K113, IF(ISNUMBER('2-3-1'!L113), '2-3-1'!L113, IF(ISNUMBER('2-3-1'!M113), '2-3-1'!M113, IF(ISNUMBER('2-3-1'!N113), '2-3-1'!N113, IF(ISNUMBER('2-3-1'!O113), '2-3-1'!O113, IF(ISNUMBER('2-3-1'!P113), '2-3-1'!P113, "XXX")))))))</f>
        <v>1.63440728</v>
      </c>
      <c r="M113" s="130">
        <f>'2-3-2'!J113</f>
        <v>7.7815046299999997</v>
      </c>
      <c r="N113" s="130">
        <f>IF(ISNUMBER('2-4-1'!N113),'2-4-1'!N113,IF(ISNUMBER('2-4-1'!S113),'2-4-1'!S113,'2010'!N113))</f>
        <v>3.4630000000000001</v>
      </c>
      <c r="O113" s="130" t="str">
        <f>IF(ISNUMBER('2-4-2'!C113), '2-4-2'!C113, IF(ISNUMBER('2-4-2'!D113), '2-4-2'!D113, "XXX"))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"XXX")</f>
        <v>19.620439999999999</v>
      </c>
      <c r="S113" s="130">
        <f>IF(ISNUMBER('2-6-2'!B113), '2-6-2'!B113, IF(ISNUMBER('2-6-2'!C113), '2-6-2'!C113, IF(ISNUMBER('2-6-2'!D113), '2-6-2'!D113, IF(ISNUMBER('2-6-2'!E113), '2-6-2'!E113, "XXX"))))</f>
        <v>33.68</v>
      </c>
      <c r="T113" s="130" t="str">
        <f>IF(ISNUMBER('2-7-1'!B113), '2-7-1'!B113, IF(ISNUMBER('2-7-1'!C113), '2-7-1'!C113, IF(ISNUMBER('2-7-1'!D113), '2-7-1'!D113, IF(ISNUMBER('2-7-1'!E113), '2-7-1'!E113, IF(ISNUMBER('2-7-1'!F113), '2-7-1'!F113, IF(ISNUMBER('2-7-1'!G113), '2-7-1'!G113, IF(ISNUMBER('2-7-1'!H113), '2-7-1'!H113, "XXX")))))))</f>
        <v>XXX</v>
      </c>
      <c r="U113" s="130" t="str">
        <f>IF(ISNUMBER('2-7-2'!B113), '2-7-2'!B113, IF(ISNUMBER('2-7-2'!C113), '2-7-2'!C113, IF(ISNUMBER('2-7-2'!D113), '2-7-2'!D113, IF(ISNUMBER('2-7-2'!E113), '2-7-2'!E113, IF(ISNUMBER('2-7-2'!F113), '2-7-2'!F113, IF(ISNUMBER('2-7-2'!G113), '2-7-2'!G113, IF(ISNUMBER('2-7-2'!H113), '2-7-2'!H113, "XXX")))))))</f>
        <v>XXX</v>
      </c>
      <c r="V113" s="130" t="str">
        <f>IF(ISNUMBER('2-8-1'!B113), '2-8-1'!B113, IF(ISNUMBER('2-8-1'!C113), '2-8-1'!C113, IF(ISNUMBER('2-8-1'!D113), '2-8-1'!D113, IF(ISNUMBER('2-8-1'!E113), '2-8-1'!E113, IF(ISNUMBER('2-8-1'!F113), '2-8-1'!F113, IF(ISNUMBER('2-8-1'!G113), '2-8-1'!G113, IF(ISNUMBER('2-8-1'!H113), '2-8-1'!H113, "XXX")))))))</f>
        <v>XXX</v>
      </c>
      <c r="W113" s="130" t="str">
        <f>IF(ISNUMBER('2-8-2'!B113), '2-8-2'!B113, IF(ISNUMBER('2-8-2'!C113), '2-8-2'!C113, IF(ISNUMBER('2-8-2'!D113), '2-8-2'!D113, IF(ISNUMBER('2-8-2'!E113), '2-8-2'!E113, IF(ISNUMBER('2-8-2'!F113), '2-8-2'!F113, IF(ISNUMBER('2-8-2'!G113), '2-8-2'!G113, IF(ISNUMBER('2-8-2'!H113), '2-8-2'!H113, "XXX")))))))</f>
        <v>XXX</v>
      </c>
      <c r="X113" s="130">
        <f>'3-1'!C112</f>
        <v>0.47099999999999997</v>
      </c>
      <c r="Y113" s="130">
        <f>'3-2'!K112</f>
        <v>0.13407741500000001</v>
      </c>
    </row>
    <row r="114" spans="1:25" ht="12.75" x14ac:dyDescent="0.2">
      <c r="A114" s="118" t="s">
        <v>121</v>
      </c>
      <c r="B114" s="142" t="s">
        <v>121</v>
      </c>
      <c r="C114" s="130">
        <f>IF(ISNUMBER('1-1'!B114),'1-1'!B114, "XXX")</f>
        <v>4.2</v>
      </c>
      <c r="D114" s="130" t="str">
        <f>IF(UCDP!S114, UCDP!S114, "0.0")</f>
        <v>0.0</v>
      </c>
      <c r="E114" s="130">
        <f>IF(ISNUMBER('1-3'!C114), '1-3'!C114, IF(ISNUMBER('1-3'!D114), '1-3'!D114, IF(ISNUMBER('1-3'!E114), '1-3'!E114, IF(ISNUMBER('1-3'!F114), '1-3'!F114, IF(ISNUMBER('1-3'!G114), '1-3'!G114, IF(ISNUMBER('1-3'!H114), '1-3'!H114, IF(ISNUMBER('1-3'!I114), '1-3'!I114, "XXX")))))))</f>
        <v>61.5</v>
      </c>
      <c r="F114" s="130">
        <f>IF(ISNUMBER('1-4'!AI114),'1-4'!AI114, IF(ISNUMBER('1-4'!AJ114),'1-4'!AJ114, IF(ISNUMBER('1-4'!AK114),'1-4'!AK114, IF(ISNUMBER('1-4'!AL114),'1-4'!AL114, IF(ISNUMBER('1-4'!AM114),'1-4'!AM114, IF(ISNUMBER('1-4'!AN114),'1-4'!AN114, IF(ISNUMBER('1-4'!AO114), '1-4'!AO114, "XXX")))))))</f>
        <v>3</v>
      </c>
      <c r="G114" s="130">
        <f>IF(ISNUMBER('1-5'!B113),'1-5'!B113, "XXX")</f>
        <v>7.9</v>
      </c>
      <c r="H114" s="130">
        <f>IF(ISNUMBER('2-1-1'!B114), '2-1-1'!B114, IF(ISNUMBER('2-1-1'!C114), '2-1-1'!C114, IF(ISNUMBER('2-1-1'!D114), '2-1-1'!D114, IF(ISNUMBER('2-1-1'!E114), '2-1-1'!E114, IF(ISNUMBER('2-1-1'!F114), '2-1-1'!F114, IF(ISNUMBER('2-1-1'!G114), '2-1-1'!G114, IF(ISNUMBER('2-1-1'!H114), '2-1-1'!H114, "XXX")))))))</f>
        <v>0.28857142857142853</v>
      </c>
      <c r="I114" s="130">
        <f>'2-1-2'!B113</f>
        <v>0.10553999999999999</v>
      </c>
      <c r="J114" s="130">
        <f>IF(ISNUMBER('2-2-1'!W114), '2-2-1'!W114, IF(ISNUMBER('2-2-1'!X114), '2-2-1'!X114, IF(ISNUMBER('2-2-1'!Y114), '2-2-1'!Y114, IF(ISNUMBER('2-2-1'!Z114), '2-2-1'!Z114, IF(ISNUMBER('2-2-1'!AA114), '2-2-1'!AA114, IF(ISNUMBER('2-2-1'!AB114), '2-2-1'!AB114, IF(ISNUMBER('2-2-1'!AC114), '2-2-1'!AC114, "XXX")))))))</f>
        <v>2.0424500000000001</v>
      </c>
      <c r="K114" s="130">
        <f>IF(ISNUMBER('2-2-2'!B114), '2-2-2'!B114, IF(ISNUMBER('2-2-2'!C114), '2-2-2'!C114, IF(ISNUMBER('2-2-2'!D114), '2-2-2'!D114, IF(ISNUMBER('2-2-2'!E114), '2-2-2'!E114, IF(ISNUMBER('2-2-2'!F114), '2-2-2'!F114, IF(ISNUMBER('2-2-2'!G114), '2-2-2'!G114, IF(ISNUMBER('2-2-2'!H114), '2-2-2'!H114, "XXX")))))))</f>
        <v>0.3</v>
      </c>
      <c r="L114" s="130">
        <f>IF(ISNUMBER('2-3-1'!J114), '2-3-1'!J114, IF(ISNUMBER('2-3-1'!K114), '2-3-1'!K114, IF(ISNUMBER('2-3-1'!L114), '2-3-1'!L114, IF(ISNUMBER('2-3-1'!M114), '2-3-1'!M114, IF(ISNUMBER('2-3-1'!N114), '2-3-1'!N114, IF(ISNUMBER('2-3-1'!O114), '2-3-1'!O114, IF(ISNUMBER('2-3-1'!P114), '2-3-1'!P114, "XXX")))))))</f>
        <v>1.7357535399999999</v>
      </c>
      <c r="M114" s="130">
        <f>'2-3-2'!J114</f>
        <v>57.958084110000001</v>
      </c>
      <c r="N114" s="130">
        <f>IF(ISNUMBER('2-4-1'!N114),'2-4-1'!N114,IF(ISNUMBER('2-4-1'!S114),'2-4-1'!S114,'2010'!N114))</f>
        <v>4.18</v>
      </c>
      <c r="O114" s="130" t="str">
        <f>IF(ISNUMBER('2-4-2'!C114), '2-4-2'!C114, IF(ISNUMBER('2-4-2'!D114), '2-4-2'!D114, "XXX"))</f>
        <v>XXX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"XXX")</f>
        <v>55.442680000000003</v>
      </c>
      <c r="S114" s="130">
        <f>IF(ISNUMBER('2-6-2'!B114), '2-6-2'!B114, IF(ISNUMBER('2-6-2'!C114), '2-6-2'!C114, IF(ISNUMBER('2-6-2'!D114), '2-6-2'!D114, IF(ISNUMBER('2-6-2'!E114), '2-6-2'!E114, "XXX"))))</f>
        <v>2.5</v>
      </c>
      <c r="T114" s="130">
        <f>IF(ISNUMBER('2-7-1'!B114), '2-7-1'!B114, IF(ISNUMBER('2-7-1'!C114), '2-7-1'!C114, IF(ISNUMBER('2-7-1'!D114), '2-7-1'!D114, IF(ISNUMBER('2-7-1'!E114), '2-7-1'!E114, IF(ISNUMBER('2-7-1'!F114), '2-7-1'!F114, IF(ISNUMBER('2-7-1'!G114), '2-7-1'!G114, IF(ISNUMBER('2-7-1'!H114), '2-7-1'!H114, "XXX")))))))</f>
        <v>0.39857142857142858</v>
      </c>
      <c r="U114" s="130">
        <f>IF(ISNUMBER('2-7-2'!B114), '2-7-2'!B114, IF(ISNUMBER('2-7-2'!C114), '2-7-2'!C114, IF(ISNUMBER('2-7-2'!D114), '2-7-2'!D114, IF(ISNUMBER('2-7-2'!E114), '2-7-2'!E114, IF(ISNUMBER('2-7-2'!F114), '2-7-2'!F114, IF(ISNUMBER('2-7-2'!G114), '2-7-2'!G114, IF(ISNUMBER('2-7-2'!H114), '2-7-2'!H114, "XXX")))))))</f>
        <v>0.23214285714285715</v>
      </c>
      <c r="V114" s="130">
        <f>IF(ISNUMBER('2-8-1'!B114), '2-8-1'!B114, IF(ISNUMBER('2-8-1'!C114), '2-8-1'!C114, IF(ISNUMBER('2-8-1'!D114), '2-8-1'!D114, IF(ISNUMBER('2-8-1'!E114), '2-8-1'!E114, IF(ISNUMBER('2-8-1'!F114), '2-8-1'!F114, IF(ISNUMBER('2-8-1'!G114), '2-8-1'!G114, IF(ISNUMBER('2-8-1'!H114), '2-8-1'!H114, "XXX")))))))</f>
        <v>0.50285714285714289</v>
      </c>
      <c r="W114" s="130">
        <f>IF(ISNUMBER('2-8-2'!B114), '2-8-2'!B114, IF(ISNUMBER('2-8-2'!C114), '2-8-2'!C114, IF(ISNUMBER('2-8-2'!D114), '2-8-2'!D114, IF(ISNUMBER('2-8-2'!E114), '2-8-2'!E114, IF(ISNUMBER('2-8-2'!F114), '2-8-2'!F114, IF(ISNUMBER('2-8-2'!G114), '2-8-2'!G114, IF(ISNUMBER('2-8-2'!H114), '2-8-2'!H114, "XXX")))))))</f>
        <v>0.34714285714285714</v>
      </c>
      <c r="X114" s="130">
        <f>'3-1'!C113</f>
        <v>0.60199999999999998</v>
      </c>
      <c r="Y114" s="130">
        <f>'3-2'!K113</f>
        <v>-8.9212731000000003E-2</v>
      </c>
    </row>
    <row r="115" spans="1:25" ht="12.75" x14ac:dyDescent="0.2">
      <c r="A115" s="118" t="s">
        <v>122</v>
      </c>
      <c r="B115" s="142" t="s">
        <v>122</v>
      </c>
      <c r="C115" s="130">
        <f>IF(ISNUMBER('1-1'!B115),'1-1'!B115, "XXX")</f>
        <v>5</v>
      </c>
      <c r="D115" s="130">
        <f>IF(UCDP!S115, UCDP!S115, "0.0")</f>
        <v>8.9762289250264402E-3</v>
      </c>
      <c r="E115" s="130">
        <f>IF(ISNUMBER('1-3'!C115), '1-3'!C115, IF(ISNUMBER('1-3'!D115), '1-3'!D115, IF(ISNUMBER('1-3'!E115), '1-3'!E115, IF(ISNUMBER('1-3'!F115), '1-3'!F115, IF(ISNUMBER('1-3'!G115), '1-3'!G115, IF(ISNUMBER('1-3'!H115), '1-3'!H115, IF(ISNUMBER('1-3'!I115), '1-3'!I115, "XXX")))))))</f>
        <v>61.166666666666671</v>
      </c>
      <c r="F115" s="130">
        <f>IF(ISNUMBER('1-4'!AI115),'1-4'!AI115, IF(ISNUMBER('1-4'!AJ115),'1-4'!AJ115, IF(ISNUMBER('1-4'!AK115),'1-4'!AK115, IF(ISNUMBER('1-4'!AL115),'1-4'!AL115, IF(ISNUMBER('1-4'!AM115),'1-4'!AM115, IF(ISNUMBER('1-4'!AN115),'1-4'!AN115, IF(ISNUMBER('1-4'!AO115), '1-4'!AO115, "XXX")))))))</f>
        <v>1</v>
      </c>
      <c r="G115" s="130">
        <f>IF(ISNUMBER('1-5'!B114),'1-5'!B114, "XXX")</f>
        <v>5.2</v>
      </c>
      <c r="H115" s="130">
        <f>IF(ISNUMBER('2-1-1'!B115), '2-1-1'!B115, IF(ISNUMBER('2-1-1'!C115), '2-1-1'!C115, IF(ISNUMBER('2-1-1'!D115), '2-1-1'!D115, IF(ISNUMBER('2-1-1'!E115), '2-1-1'!E115, IF(ISNUMBER('2-1-1'!F115), '2-1-1'!F115, IF(ISNUMBER('2-1-1'!G115), '2-1-1'!G115, IF(ISNUMBER('2-1-1'!H115), '2-1-1'!H115, "XXX")))))))</f>
        <v>0.36571428571428571</v>
      </c>
      <c r="I115" s="130">
        <f>'2-1-2'!B114</f>
        <v>0.13733999999999999</v>
      </c>
      <c r="J115" s="130">
        <f>IF(ISNUMBER('2-2-1'!W115), '2-2-1'!W115, IF(ISNUMBER('2-2-1'!X115), '2-2-1'!X115, IF(ISNUMBER('2-2-1'!Y115), '2-2-1'!Y115, IF(ISNUMBER('2-2-1'!Z115), '2-2-1'!Z115, IF(ISNUMBER('2-2-1'!AA115), '2-2-1'!AA115, IF(ISNUMBER('2-2-1'!AB115), '2-2-1'!AB115, IF(ISNUMBER('2-2-1'!AC115), '2-2-1'!AC115, "XXX")))))))</f>
        <v>2.0147400000000002</v>
      </c>
      <c r="K115" s="130">
        <f>IF(ISNUMBER('2-2-2'!B115), '2-2-2'!B115, IF(ISNUMBER('2-2-2'!C115), '2-2-2'!C115, IF(ISNUMBER('2-2-2'!D115), '2-2-2'!D115, IF(ISNUMBER('2-2-2'!E115), '2-2-2'!E115, IF(ISNUMBER('2-2-2'!F115), '2-2-2'!F115, IF(ISNUMBER('2-2-2'!G115), '2-2-2'!G115, IF(ISNUMBER('2-2-2'!H115), '2-2-2'!H115, "XXX")))))))</f>
        <v>0.25285714285714284</v>
      </c>
      <c r="L115" s="130">
        <f>IF(ISNUMBER('2-3-1'!J115), '2-3-1'!J115, IF(ISNUMBER('2-3-1'!K115), '2-3-1'!K115, IF(ISNUMBER('2-3-1'!L115), '2-3-1'!L115, IF(ISNUMBER('2-3-1'!M115), '2-3-1'!M115, IF(ISNUMBER('2-3-1'!N115), '2-3-1'!N115, IF(ISNUMBER('2-3-1'!O115), '2-3-1'!O115, IF(ISNUMBER('2-3-1'!P115), '2-3-1'!P115, "XXX")))))))</f>
        <v>2.1542613500000001</v>
      </c>
      <c r="M115" s="130">
        <f>'2-3-2'!J115</f>
        <v>42.542049409999997</v>
      </c>
      <c r="N115" s="130">
        <f>IF(ISNUMBER('2-4-1'!N115),'2-4-1'!N115,IF(ISNUMBER('2-4-1'!S115),'2-4-1'!S115,'2010'!N115))</f>
        <v>5.8670353110000004</v>
      </c>
      <c r="O115" s="130" t="str">
        <f>IF(ISNUMBER('2-4-2'!C115), '2-4-2'!C115, IF(ISNUMBER('2-4-2'!D115), '2-4-2'!D115, "XXX"))</f>
        <v>XXX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"XXX")</f>
        <v>45.432749999999999</v>
      </c>
      <c r="S115" s="130">
        <f>IF(ISNUMBER('2-6-2'!B115), '2-6-2'!B115, IF(ISNUMBER('2-6-2'!C115), '2-6-2'!C115, IF(ISNUMBER('2-6-2'!D115), '2-6-2'!D115, IF(ISNUMBER('2-6-2'!E115), '2-6-2'!E115, "XXX"))))</f>
        <v>6.53</v>
      </c>
      <c r="T115" s="130">
        <f>IF(ISNUMBER('2-7-1'!B115), '2-7-1'!B115, IF(ISNUMBER('2-7-1'!C115), '2-7-1'!C115, IF(ISNUMBER('2-7-1'!D115), '2-7-1'!D115, IF(ISNUMBER('2-7-1'!E115), '2-7-1'!E115, IF(ISNUMBER('2-7-1'!F115), '2-7-1'!F115, IF(ISNUMBER('2-7-1'!G115), '2-7-1'!G115, IF(ISNUMBER('2-7-1'!H115), '2-7-1'!H115, "XXX")))))))</f>
        <v>0.46857142857142853</v>
      </c>
      <c r="U115" s="130">
        <f>IF(ISNUMBER('2-7-2'!B115), '2-7-2'!B115, IF(ISNUMBER('2-7-2'!C115), '2-7-2'!C115, IF(ISNUMBER('2-7-2'!D115), '2-7-2'!D115, IF(ISNUMBER('2-7-2'!E115), '2-7-2'!E115, IF(ISNUMBER('2-7-2'!F115), '2-7-2'!F115, IF(ISNUMBER('2-7-2'!G115), '2-7-2'!G115, IF(ISNUMBER('2-7-2'!H115), '2-7-2'!H115, "XXX")))))))</f>
        <v>0.3507142857142857</v>
      </c>
      <c r="V115" s="130">
        <f>IF(ISNUMBER('2-8-1'!B115), '2-8-1'!B115, IF(ISNUMBER('2-8-1'!C115), '2-8-1'!C115, IF(ISNUMBER('2-8-1'!D115), '2-8-1'!D115, IF(ISNUMBER('2-8-1'!E115), '2-8-1'!E115, IF(ISNUMBER('2-8-1'!F115), '2-8-1'!F115, IF(ISNUMBER('2-8-1'!G115), '2-8-1'!G115, IF(ISNUMBER('2-8-1'!H115), '2-8-1'!H115, "XXX")))))))</f>
        <v>0.58142857142857152</v>
      </c>
      <c r="W115" s="130">
        <f>IF(ISNUMBER('2-8-2'!B115), '2-8-2'!B115, IF(ISNUMBER('2-8-2'!C115), '2-8-2'!C115, IF(ISNUMBER('2-8-2'!D115), '2-8-2'!D115, IF(ISNUMBER('2-8-2'!E115), '2-8-2'!E115, IF(ISNUMBER('2-8-2'!F115), '2-8-2'!F115, IF(ISNUMBER('2-8-2'!G115), '2-8-2'!G115, IF(ISNUMBER('2-8-2'!H115), '2-8-2'!H115, "XXX")))))))</f>
        <v>0.41285714285714287</v>
      </c>
      <c r="X115" s="130">
        <f>'3-1'!C114</f>
        <v>0.78600000000000003</v>
      </c>
      <c r="Y115" s="130">
        <f>'3-2'!K114</f>
        <v>0.174835771</v>
      </c>
    </row>
    <row r="116" spans="1:25" ht="12.75" x14ac:dyDescent="0.2">
      <c r="A116" s="118" t="s">
        <v>123</v>
      </c>
      <c r="B116" s="142" t="s">
        <v>123</v>
      </c>
      <c r="C116" s="130">
        <f>IF(ISNUMBER('1-1'!B116),'1-1'!B116, "XXX")</f>
        <v>6.9</v>
      </c>
      <c r="D116" s="130">
        <f>IF(UCDP!S116, UCDP!S116, "0.0")</f>
        <v>5.3406772675841194E-2</v>
      </c>
      <c r="E116" s="130">
        <f>IF(ISNUMBER('1-3'!C116), '1-3'!C116, IF(ISNUMBER('1-3'!D116), '1-3'!D116, IF(ISNUMBER('1-3'!E116), '1-3'!E116, IF(ISNUMBER('1-3'!F116), '1-3'!F116, IF(ISNUMBER('1-3'!G116), '1-3'!G116, IF(ISNUMBER('1-3'!H116), '1-3'!H116, IF(ISNUMBER('1-3'!I116), '1-3'!I116, "XXX")))))))</f>
        <v>65.166666666666671</v>
      </c>
      <c r="F116" s="130">
        <f>IF(ISNUMBER('1-4'!AI116),'1-4'!AI116, IF(ISNUMBER('1-4'!AJ116),'1-4'!AJ116, IF(ISNUMBER('1-4'!AK116),'1-4'!AK116, IF(ISNUMBER('1-4'!AL116),'1-4'!AL116, IF(ISNUMBER('1-4'!AM116),'1-4'!AM116, IF(ISNUMBER('1-4'!AN116),'1-4'!AN116, IF(ISNUMBER('1-4'!AO116), '1-4'!AO116, "XXX")))))))</f>
        <v>4</v>
      </c>
      <c r="G116" s="130">
        <f>IF(ISNUMBER('1-5'!B115),'1-5'!B115, "XXX")</f>
        <v>6.8</v>
      </c>
      <c r="H116" s="130">
        <f>IF(ISNUMBER('2-1-1'!B116), '2-1-1'!B116, IF(ISNUMBER('2-1-1'!C116), '2-1-1'!C116, IF(ISNUMBER('2-1-1'!D116), '2-1-1'!D116, IF(ISNUMBER('2-1-1'!E116), '2-1-1'!E116, IF(ISNUMBER('2-1-1'!F116), '2-1-1'!F116, IF(ISNUMBER('2-1-1'!G116), '2-1-1'!G116, IF(ISNUMBER('2-1-1'!H116), '2-1-1'!H116, "XXX")))))))</f>
        <v>0.38571428571428573</v>
      </c>
      <c r="I116" s="130">
        <f>'2-1-2'!B115</f>
        <v>0.10058</v>
      </c>
      <c r="J116" s="140">
        <f>AVERAGE('2-2-1'!V116, '2-2-1'!X116)</f>
        <v>1.85206</v>
      </c>
      <c r="K116" s="130">
        <f>IF(ISNUMBER('2-2-2'!B116), '2-2-2'!B116, IF(ISNUMBER('2-2-2'!C116), '2-2-2'!C116, IF(ISNUMBER('2-2-2'!D116), '2-2-2'!D116, IF(ISNUMBER('2-2-2'!E116), '2-2-2'!E116, IF(ISNUMBER('2-2-2'!F116), '2-2-2'!F116, IF(ISNUMBER('2-2-2'!G116), '2-2-2'!G116, IF(ISNUMBER('2-2-2'!H116), '2-2-2'!H116, "XXX")))))))</f>
        <v>0.44714285714285712</v>
      </c>
      <c r="L116" s="130">
        <f>IF(ISNUMBER('2-3-1'!J116), '2-3-1'!J116, IF(ISNUMBER('2-3-1'!K116), '2-3-1'!K116, IF(ISNUMBER('2-3-1'!L116), '2-3-1'!L116, IF(ISNUMBER('2-3-1'!M116), '2-3-1'!M116, IF(ISNUMBER('2-3-1'!N116), '2-3-1'!N116, IF(ISNUMBER('2-3-1'!O116), '2-3-1'!O116, IF(ISNUMBER('2-3-1'!P116), '2-3-1'!P116, "XXX")))))))</f>
        <v>1.1753731999999999</v>
      </c>
      <c r="M116" s="130">
        <f>'2-3-2'!J116</f>
        <v>55.9674263</v>
      </c>
      <c r="N116" s="130">
        <f>IF(ISNUMBER('2-4-1'!N116),'2-4-1'!N116,IF(ISNUMBER('2-4-1'!S116),'2-4-1'!S116,'2010'!N116))</f>
        <v>0.93346836334815697</v>
      </c>
      <c r="O116" s="130" t="str">
        <f>IF(ISNUMBER('2-4-2'!C116), '2-4-2'!C116, IF(ISNUMBER('2-4-2'!D116), '2-4-2'!D116, "XXX"))</f>
        <v>XXX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"XXX")</f>
        <v>58.030529999999999</v>
      </c>
      <c r="S116" s="130">
        <f>IF(ISNUMBER('2-6-2'!B116), '2-6-2'!B116, IF(ISNUMBER('2-6-2'!C116), '2-6-2'!C116, IF(ISNUMBER('2-6-2'!D116), '2-6-2'!D116, IF(ISNUMBER('2-6-2'!E116), '2-6-2'!E116, "XXX"))))</f>
        <v>8.89</v>
      </c>
      <c r="T116" s="130">
        <f>IF(ISNUMBER('2-7-1'!B116), '2-7-1'!B116, IF(ISNUMBER('2-7-1'!C116), '2-7-1'!C116, IF(ISNUMBER('2-7-1'!D116), '2-7-1'!D116, IF(ISNUMBER('2-7-1'!E116), '2-7-1'!E116, IF(ISNUMBER('2-7-1'!F116), '2-7-1'!F116, IF(ISNUMBER('2-7-1'!G116), '2-7-1'!G116, IF(ISNUMBER('2-7-1'!H116), '2-7-1'!H116, "XXX")))))))</f>
        <v>0.55999999999999994</v>
      </c>
      <c r="U116" s="130">
        <f>IF(ISNUMBER('2-7-2'!B116), '2-7-2'!B116, IF(ISNUMBER('2-7-2'!C116), '2-7-2'!C116, IF(ISNUMBER('2-7-2'!D116), '2-7-2'!D116, IF(ISNUMBER('2-7-2'!E116), '2-7-2'!E116, IF(ISNUMBER('2-7-2'!F116), '2-7-2'!F116, IF(ISNUMBER('2-7-2'!G116), '2-7-2'!G116, IF(ISNUMBER('2-7-2'!H116), '2-7-2'!H116, "XXX")))))))</f>
        <v>0.35714285714285715</v>
      </c>
      <c r="V116" s="130">
        <f>IF(ISNUMBER('2-8-1'!B116), '2-8-1'!B116, IF(ISNUMBER('2-8-1'!C116), '2-8-1'!C116, IF(ISNUMBER('2-8-1'!D116), '2-8-1'!D116, IF(ISNUMBER('2-8-1'!E116), '2-8-1'!E116, IF(ISNUMBER('2-8-1'!F116), '2-8-1'!F116, IF(ISNUMBER('2-8-1'!G116), '2-8-1'!G116, IF(ISNUMBER('2-8-1'!H116), '2-8-1'!H116, "XXX")))))))</f>
        <v>0.57285714285714284</v>
      </c>
      <c r="W116" s="130">
        <f>IF(ISNUMBER('2-8-2'!B116), '2-8-2'!B116, IF(ISNUMBER('2-8-2'!C116), '2-8-2'!C116, IF(ISNUMBER('2-8-2'!D116), '2-8-2'!D116, IF(ISNUMBER('2-8-2'!E116), '2-8-2'!E116, IF(ISNUMBER('2-8-2'!F116), '2-8-2'!F116, IF(ISNUMBER('2-8-2'!G116), '2-8-2'!G116, IF(ISNUMBER('2-8-2'!H116), '2-8-2'!H116, "XXX")))))))</f>
        <v>0.43571428571428567</v>
      </c>
      <c r="X116" s="130">
        <f>'3-1'!C115</f>
        <v>0.47299999999999998</v>
      </c>
      <c r="Y116" s="130">
        <f>'3-2'!K115</f>
        <v>-3.6640797000000003E-2</v>
      </c>
    </row>
    <row r="117" spans="1:25" ht="12.75" x14ac:dyDescent="0.2">
      <c r="A117" s="118" t="s">
        <v>124</v>
      </c>
      <c r="B117" s="142" t="s">
        <v>124</v>
      </c>
      <c r="C117" s="130">
        <f>IF(ISNUMBER('1-1'!B117),'1-1'!B117, "XXX")</f>
        <v>4</v>
      </c>
      <c r="D117" s="130" t="str">
        <f>IF(UCDP!S117, UCDP!S117, "0.0")</f>
        <v>0.0</v>
      </c>
      <c r="E117" s="130">
        <f>IF(ISNUMBER('1-3'!C117), '1-3'!C117, IF(ISNUMBER('1-3'!D117), '1-3'!D117, IF(ISNUMBER('1-3'!E117), '1-3'!E117, IF(ISNUMBER('1-3'!F117), '1-3'!F117, IF(ISNUMBER('1-3'!G117), '1-3'!G117, IF(ISNUMBER('1-3'!H117), '1-3'!H117, IF(ISNUMBER('1-3'!I117), '1-3'!I117, "XXX")))))))</f>
        <v>71.5</v>
      </c>
      <c r="F117" s="130">
        <f>IF(ISNUMBER('1-4'!AI117),'1-4'!AI117, IF(ISNUMBER('1-4'!AJ117),'1-4'!AJ117, IF(ISNUMBER('1-4'!AK117),'1-4'!AK117, IF(ISNUMBER('1-4'!AL117),'1-4'!AL117, IF(ISNUMBER('1-4'!AM117),'1-4'!AM117, IF(ISNUMBER('1-4'!AN117),'1-4'!AN117, IF(ISNUMBER('1-4'!AO117), '1-4'!AO117, "XXX")))))))</f>
        <v>2</v>
      </c>
      <c r="G117" s="130">
        <f>IF(ISNUMBER('1-5'!B116),'1-5'!B116, "XXX")</f>
        <v>3.5</v>
      </c>
      <c r="H117" s="130">
        <f>IF(ISNUMBER('2-1-1'!B117), '2-1-1'!B117, IF(ISNUMBER('2-1-1'!C117), '2-1-1'!C117, IF(ISNUMBER('2-1-1'!D117), '2-1-1'!D117, IF(ISNUMBER('2-1-1'!E117), '2-1-1'!E117, IF(ISNUMBER('2-1-1'!F117), '2-1-1'!F117, IF(ISNUMBER('2-1-1'!G117), '2-1-1'!G117, IF(ISNUMBER('2-1-1'!H117), '2-1-1'!H117, "XXX")))))))</f>
        <v>0.43285714285714283</v>
      </c>
      <c r="I117" s="130">
        <f>'2-1-2'!B116</f>
        <v>0.34814000000000001</v>
      </c>
      <c r="J117" s="130">
        <f>IF(ISNUMBER('2-2-1'!W117), '2-2-1'!W117, IF(ISNUMBER('2-2-1'!X117), '2-2-1'!X117, IF(ISNUMBER('2-2-1'!Y117), '2-2-1'!Y117, IF(ISNUMBER('2-2-1'!Z117), '2-2-1'!Z117, IF(ISNUMBER('2-2-1'!AA117), '2-2-1'!AA117, IF(ISNUMBER('2-2-1'!AB117), '2-2-1'!AB117, IF(ISNUMBER('2-2-1'!AC117), '2-2-1'!AC117, "XXX")))))))</f>
        <v>3.6832199999999999</v>
      </c>
      <c r="K117" s="130">
        <f>IF(ISNUMBER('2-2-2'!B117), '2-2-2'!B117, IF(ISNUMBER('2-2-2'!C117), '2-2-2'!C117, IF(ISNUMBER('2-2-2'!D117), '2-2-2'!D117, IF(ISNUMBER('2-2-2'!E117), '2-2-2'!E117, IF(ISNUMBER('2-2-2'!F117), '2-2-2'!F117, IF(ISNUMBER('2-2-2'!G117), '2-2-2'!G117, IF(ISNUMBER('2-2-2'!H117), '2-2-2'!H117, "XXX")))))))</f>
        <v>0.59428571428571431</v>
      </c>
      <c r="L117" s="130">
        <f>IF(ISNUMBER('2-3-1'!J117), '2-3-1'!J117, IF(ISNUMBER('2-3-1'!K117), '2-3-1'!K117, IF(ISNUMBER('2-3-1'!L117), '2-3-1'!L117, IF(ISNUMBER('2-3-1'!M117), '2-3-1'!M117, IF(ISNUMBER('2-3-1'!N117), '2-3-1'!N117, IF(ISNUMBER('2-3-1'!O117), '2-3-1'!O117, IF(ISNUMBER('2-3-1'!P117), '2-3-1'!P117, "XXX")))))))</f>
        <v>4.09294081</v>
      </c>
      <c r="M117" s="130">
        <f>'2-3-2'!J117</f>
        <v>26.67068291</v>
      </c>
      <c r="N117" s="130">
        <f>IF(ISNUMBER('2-4-1'!N117),'2-4-1'!N117,IF(ISNUMBER('2-4-1'!S117),'2-4-1'!S117,'2010'!N117))</f>
        <v>20.878</v>
      </c>
      <c r="O117" s="130">
        <f>IF(ISNUMBER('2-4-2'!C117), '2-4-2'!C117, IF(ISNUMBER('2-4-2'!D117), '2-4-2'!D117, "XXX"))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"XXX")</f>
        <v>78.170209999999997</v>
      </c>
      <c r="S117" s="130">
        <f>IF(ISNUMBER('2-6-2'!B117), '2-6-2'!B117, IF(ISNUMBER('2-6-2'!C117), '2-6-2'!C117, IF(ISNUMBER('2-6-2'!D117), '2-6-2'!D117, IF(ISNUMBER('2-6-2'!E117), '2-6-2'!E117, "XXX"))))</f>
        <v>0</v>
      </c>
      <c r="T117" s="130">
        <f>IF(ISNUMBER('2-7-1'!B117), '2-7-1'!B117, IF(ISNUMBER('2-7-1'!C117), '2-7-1'!C117, IF(ISNUMBER('2-7-1'!D117), '2-7-1'!D117, IF(ISNUMBER('2-7-1'!E117), '2-7-1'!E117, IF(ISNUMBER('2-7-1'!F117), '2-7-1'!F117, IF(ISNUMBER('2-7-1'!G117), '2-7-1'!G117, IF(ISNUMBER('2-7-1'!H117), '2-7-1'!H117, "XXX")))))))</f>
        <v>0.54714285714285715</v>
      </c>
      <c r="U117" s="130">
        <f>IF(ISNUMBER('2-7-2'!B117), '2-7-2'!B117, IF(ISNUMBER('2-7-2'!C117), '2-7-2'!C117, IF(ISNUMBER('2-7-2'!D117), '2-7-2'!D117, IF(ISNUMBER('2-7-2'!E117), '2-7-2'!E117, IF(ISNUMBER('2-7-2'!F117), '2-7-2'!F117, IF(ISNUMBER('2-7-2'!G117), '2-7-2'!G117, IF(ISNUMBER('2-7-2'!H117), '2-7-2'!H117, "XXX")))))))</f>
        <v>0.44142857142857139</v>
      </c>
      <c r="V117" s="130">
        <f>IF(ISNUMBER('2-8-1'!B117), '2-8-1'!B117, IF(ISNUMBER('2-8-1'!C117), '2-8-1'!C117, IF(ISNUMBER('2-8-1'!D117), '2-8-1'!D117, IF(ISNUMBER('2-8-1'!E117), '2-8-1'!E117, IF(ISNUMBER('2-8-1'!F117), '2-8-1'!F117, IF(ISNUMBER('2-8-1'!G117), '2-8-1'!G117, IF(ISNUMBER('2-8-1'!H117), '2-8-1'!H117, "XXX")))))))</f>
        <v>0.60142857142857142</v>
      </c>
      <c r="W117" s="130">
        <f>IF(ISNUMBER('2-8-2'!B117), '2-8-2'!B117, IF(ISNUMBER('2-8-2'!C117), '2-8-2'!C117, IF(ISNUMBER('2-8-2'!D117), '2-8-2'!D117, IF(ISNUMBER('2-8-2'!E117), '2-8-2'!E117, IF(ISNUMBER('2-8-2'!F117), '2-8-2'!F117, IF(ISNUMBER('2-8-2'!G117), '2-8-2'!G117, IF(ISNUMBER('2-8-2'!H117), '2-8-2'!H117, "XXX")))))))</f>
        <v>0.42571428571428571</v>
      </c>
      <c r="X117" s="130">
        <f>'3-1'!C116</f>
        <v>0.875</v>
      </c>
      <c r="Y117" s="130">
        <f>'3-2'!K116</f>
        <v>0.91983479300000004</v>
      </c>
    </row>
    <row r="118" spans="1:25" ht="12.75" x14ac:dyDescent="0.2">
      <c r="A118" s="118" t="s">
        <v>125</v>
      </c>
      <c r="B118" s="142" t="s">
        <v>125</v>
      </c>
      <c r="C118" s="130">
        <f>IF(ISNUMBER('1-1'!B118),'1-1'!B118, "XXX")</f>
        <v>3.5</v>
      </c>
      <c r="D118" s="130" t="str">
        <f>IF(UCDP!S118, UCDP!S118, "0.0")</f>
        <v>0.0</v>
      </c>
      <c r="E118" s="130">
        <f>IF(ISNUMBER('1-3'!C118), '1-3'!C118, IF(ISNUMBER('1-3'!D118), '1-3'!D118, IF(ISNUMBER('1-3'!E118), '1-3'!E118, IF(ISNUMBER('1-3'!F118), '1-3'!F118, IF(ISNUMBER('1-3'!G118), '1-3'!G118, IF(ISNUMBER('1-3'!H118), '1-3'!H118, IF(ISNUMBER('1-3'!I118), '1-3'!I118, "XXX")))))))</f>
        <v>99.000000000000014</v>
      </c>
      <c r="F118" s="130">
        <f>IF(ISNUMBER('1-4'!AI118),'1-4'!AI118, IF(ISNUMBER('1-4'!AJ118),'1-4'!AJ118, IF(ISNUMBER('1-4'!AK118),'1-4'!AK118, IF(ISNUMBER('1-4'!AL118),'1-4'!AL118, IF(ISNUMBER('1-4'!AM118),'1-4'!AM118, IF(ISNUMBER('1-4'!AN118),'1-4'!AN118, IF(ISNUMBER('1-4'!AO118), '1-4'!AO118, "XXX")))))))</f>
        <v>2</v>
      </c>
      <c r="G118" s="130">
        <f>IF(ISNUMBER('1-5'!B117),'1-5'!B117, "XXX")</f>
        <v>3.3</v>
      </c>
      <c r="H118" s="130">
        <f>IF(ISNUMBER('2-1-1'!B118), '2-1-1'!B118, IF(ISNUMBER('2-1-1'!C118), '2-1-1'!C118, IF(ISNUMBER('2-1-1'!D118), '2-1-1'!D118, IF(ISNUMBER('2-1-1'!E118), '2-1-1'!E118, IF(ISNUMBER('2-1-1'!F118), '2-1-1'!F118, IF(ISNUMBER('2-1-1'!G118), '2-1-1'!G118, IF(ISNUMBER('2-1-1'!H118), '2-1-1'!H118, "XXX")))))))</f>
        <v>0.71142857142857141</v>
      </c>
      <c r="I118" s="130">
        <f>'2-1-2'!B117</f>
        <v>0.42153000000000002</v>
      </c>
      <c r="J118" s="130">
        <f>IF(ISNUMBER('2-2-1'!W118), '2-2-1'!W118, IF(ISNUMBER('2-2-1'!X118), '2-2-1'!X118, IF(ISNUMBER('2-2-1'!Y118), '2-2-1'!Y118, IF(ISNUMBER('2-2-1'!Z118), '2-2-1'!Z118, IF(ISNUMBER('2-2-1'!AA118), '2-2-1'!AA118, IF(ISNUMBER('2-2-1'!AB118), '2-2-1'!AB118, IF(ISNUMBER('2-2-1'!AC118), '2-2-1'!AC118, "XXX")))))))</f>
        <v>3.46414</v>
      </c>
      <c r="K118" s="130">
        <f>IF(ISNUMBER('2-2-2'!B118), '2-2-2'!B118, IF(ISNUMBER('2-2-2'!C118), '2-2-2'!C118, IF(ISNUMBER('2-2-2'!D118), '2-2-2'!D118, IF(ISNUMBER('2-2-2'!E118), '2-2-2'!E118, IF(ISNUMBER('2-2-2'!F118), '2-2-2'!F118, IF(ISNUMBER('2-2-2'!G118), '2-2-2'!G118, IF(ISNUMBER('2-2-2'!H118), '2-2-2'!H118, "XXX")))))))</f>
        <v>0.57999999999999996</v>
      </c>
      <c r="L118" s="130">
        <f>IF(ISNUMBER('2-3-1'!J118), '2-3-1'!J118, IF(ISNUMBER('2-3-1'!K118), '2-3-1'!K118, IF(ISNUMBER('2-3-1'!L118), '2-3-1'!L118, IF(ISNUMBER('2-3-1'!M118), '2-3-1'!M118, IF(ISNUMBER('2-3-1'!N118), '2-3-1'!N118, IF(ISNUMBER('2-3-1'!O118), '2-3-1'!O118, IF(ISNUMBER('2-3-1'!P118), '2-3-1'!P118, "XXX")))))))</f>
        <v>5.8018589</v>
      </c>
      <c r="M118" s="130">
        <f>'2-3-2'!J118</f>
        <v>25.906208039999999</v>
      </c>
      <c r="N118" s="130">
        <f>IF(ISNUMBER('2-4-1'!N118),'2-4-1'!N118,IF(ISNUMBER('2-4-1'!S118),'2-4-1'!S118,'2010'!N118))</f>
        <v>22.329000000000001</v>
      </c>
      <c r="O118" s="130" t="str">
        <f>IF(ISNUMBER('2-4-2'!C118), '2-4-2'!C118, IF(ISNUMBER('2-4-2'!D118), '2-4-2'!D118, "XXX"))</f>
        <v>XXX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"XXX")</f>
        <v>78.058920000000001</v>
      </c>
      <c r="S118" s="130">
        <f>IF(ISNUMBER('2-6-2'!B118), '2-6-2'!B118, IF(ISNUMBER('2-6-2'!C118), '2-6-2'!C118, IF(ISNUMBER('2-6-2'!D118), '2-6-2'!D118, IF(ISNUMBER('2-6-2'!E118), '2-6-2'!E118, "XXX"))))</f>
        <v>0</v>
      </c>
      <c r="T118" s="130">
        <f>IF(ISNUMBER('2-7-1'!B118), '2-7-1'!B118, IF(ISNUMBER('2-7-1'!C118), '2-7-1'!C118, IF(ISNUMBER('2-7-1'!D118), '2-7-1'!D118, IF(ISNUMBER('2-7-1'!E118), '2-7-1'!E118, IF(ISNUMBER('2-7-1'!F118), '2-7-1'!F118, IF(ISNUMBER('2-7-1'!G118), '2-7-1'!G118, IF(ISNUMBER('2-7-1'!H118), '2-7-1'!H118, "XXX")))))))</f>
        <v>0.76571428571428579</v>
      </c>
      <c r="U118" s="130">
        <f>IF(ISNUMBER('2-7-2'!B118), '2-7-2'!B118, IF(ISNUMBER('2-7-2'!C118), '2-7-2'!C118, IF(ISNUMBER('2-7-2'!D118), '2-7-2'!D118, IF(ISNUMBER('2-7-2'!E118), '2-7-2'!E118, IF(ISNUMBER('2-7-2'!F118), '2-7-2'!F118, IF(ISNUMBER('2-7-2'!G118), '2-7-2'!G118, IF(ISNUMBER('2-7-2'!H118), '2-7-2'!H118, "XXX")))))))</f>
        <v>0.65214285714285725</v>
      </c>
      <c r="V118" s="130">
        <f>IF(ISNUMBER('2-8-1'!B118), '2-8-1'!B118, IF(ISNUMBER('2-8-1'!C118), '2-8-1'!C118, IF(ISNUMBER('2-8-1'!D118), '2-8-1'!D118, IF(ISNUMBER('2-8-1'!E118), '2-8-1'!E118, IF(ISNUMBER('2-8-1'!F118), '2-8-1'!F118, IF(ISNUMBER('2-8-1'!G118), '2-8-1'!G118, IF(ISNUMBER('2-8-1'!H118), '2-8-1'!H118, "XXX")))))))</f>
        <v>0.65571428571428569</v>
      </c>
      <c r="W118" s="130">
        <f>IF(ISNUMBER('2-8-2'!B118), '2-8-2'!B118, IF(ISNUMBER('2-8-2'!C118), '2-8-2'!C118, IF(ISNUMBER('2-8-2'!D118), '2-8-2'!D118, IF(ISNUMBER('2-8-2'!E118), '2-8-2'!E118, IF(ISNUMBER('2-8-2'!F118), '2-8-2'!F118, IF(ISNUMBER('2-8-2'!G118), '2-8-2'!G118, IF(ISNUMBER('2-8-2'!H118), '2-8-2'!H118, "XXX")))))))</f>
        <v>0.53285714285714281</v>
      </c>
      <c r="X118" s="130">
        <f>'3-1'!C117</f>
        <v>0.89700000000000002</v>
      </c>
      <c r="Y118" s="130">
        <f>'3-2'!K117</f>
        <v>1.2598210569999999</v>
      </c>
    </row>
    <row r="119" spans="1:25" ht="12.75" x14ac:dyDescent="0.2">
      <c r="A119" s="118" t="s">
        <v>126</v>
      </c>
      <c r="B119" s="142" t="s">
        <v>126</v>
      </c>
      <c r="C119" s="130">
        <f>IF(ISNUMBER('1-1'!B119),'1-1'!B119, "XXX")</f>
        <v>4.5999999999999996</v>
      </c>
      <c r="D119" s="130" t="str">
        <f>IF(UCDP!S119, UCDP!S119, "0.0")</f>
        <v>0.0</v>
      </c>
      <c r="E119" s="130">
        <f>IF(ISNUMBER('1-3'!C119), '1-3'!C119, IF(ISNUMBER('1-3'!D119), '1-3'!D119, IF(ISNUMBER('1-3'!E119), '1-3'!E119, IF(ISNUMBER('1-3'!F119), '1-3'!F119, IF(ISNUMBER('1-3'!G119), '1-3'!G119, IF(ISNUMBER('1-3'!H119), '1-3'!H119, IF(ISNUMBER('1-3'!I119), '1-3'!I119, "XXX")))))))</f>
        <v>99.666666666666686</v>
      </c>
      <c r="F119" s="130">
        <f>IF(ISNUMBER('1-4'!AI119),'1-4'!AI119, IF(ISNUMBER('1-4'!AJ119),'1-4'!AJ119, IF(ISNUMBER('1-4'!AK119),'1-4'!AK119, IF(ISNUMBER('1-4'!AL119),'1-4'!AL119, IF(ISNUMBER('1-4'!AM119),'1-4'!AM119, IF(ISNUMBER('1-4'!AN119),'1-4'!AN119, IF(ISNUMBER('1-4'!AO119), '1-4'!AO119, "XXX")))))))</f>
        <v>2</v>
      </c>
      <c r="G119" s="130">
        <f>IF(ISNUMBER('1-5'!B118),'1-5'!B118, "XXX")</f>
        <v>4.7</v>
      </c>
      <c r="H119" s="130">
        <f>IF(ISNUMBER('2-1-1'!B119), '2-1-1'!B119, IF(ISNUMBER('2-1-1'!C119), '2-1-1'!C119, IF(ISNUMBER('2-1-1'!D119), '2-1-1'!D119, IF(ISNUMBER('2-1-1'!E119), '2-1-1'!E119, IF(ISNUMBER('2-1-1'!F119), '2-1-1'!F119, IF(ISNUMBER('2-1-1'!G119), '2-1-1'!G119, IF(ISNUMBER('2-1-1'!H119), '2-1-1'!H119, "XXX")))))))</f>
        <v>0.61428571428571421</v>
      </c>
      <c r="I119" s="130">
        <f>'2-1-2'!B118</f>
        <v>0.35493999999999998</v>
      </c>
      <c r="J119" s="130">
        <f>IF(ISNUMBER('2-2-1'!W119), '2-2-1'!W119, IF(ISNUMBER('2-2-1'!X119), '2-2-1'!X119, IF(ISNUMBER('2-2-1'!Y119), '2-2-1'!Y119, IF(ISNUMBER('2-2-1'!Z119), '2-2-1'!Z119, IF(ISNUMBER('2-2-1'!AA119), '2-2-1'!AA119, IF(ISNUMBER('2-2-1'!AB119), '2-2-1'!AB119, IF(ISNUMBER('2-2-1'!AC119), '2-2-1'!AC119, "XXX")))))))</f>
        <v>1.1051500000000001</v>
      </c>
      <c r="K119" s="130">
        <f>IF(ISNUMBER('2-2-2'!B119), '2-2-2'!B119, IF(ISNUMBER('2-2-2'!C119), '2-2-2'!C119, IF(ISNUMBER('2-2-2'!D119), '2-2-2'!D119, IF(ISNUMBER('2-2-2'!E119), '2-2-2'!E119, IF(ISNUMBER('2-2-2'!F119), '2-2-2'!F119, IF(ISNUMBER('2-2-2'!G119), '2-2-2'!G119, IF(ISNUMBER('2-2-2'!H119), '2-2-2'!H119, "XXX")))))))</f>
        <v>0.68142857142857138</v>
      </c>
      <c r="L119" s="130">
        <f>IF(ISNUMBER('2-3-1'!J119), '2-3-1'!J119, IF(ISNUMBER('2-3-1'!K119), '2-3-1'!K119, IF(ISNUMBER('2-3-1'!L119), '2-3-1'!L119, IF(ISNUMBER('2-3-1'!M119), '2-3-1'!M119, IF(ISNUMBER('2-3-1'!N119), '2-3-1'!N119, IF(ISNUMBER('2-3-1'!O119), '2-3-1'!O119, IF(ISNUMBER('2-3-1'!P119), '2-3-1'!P119, "XXX")))))))</f>
        <v>1.54760242</v>
      </c>
      <c r="M119" s="130">
        <f>'2-3-2'!J119</f>
        <v>18.724452970000002</v>
      </c>
      <c r="N119" s="130">
        <f>IF(ISNUMBER('2-4-1'!N119),'2-4-1'!N119,IF(ISNUMBER('2-4-1'!S119),'2-4-1'!S119,'2010'!N119))</f>
        <v>2.2770000000000001</v>
      </c>
      <c r="O119" s="130" t="str">
        <f>IF(ISNUMBER('2-4-2'!C119), '2-4-2'!C119, IF(ISNUMBER('2-4-2'!D119), '2-4-2'!D119, "XXX"))</f>
        <v>XXX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"XXX")</f>
        <v>99.50667</v>
      </c>
      <c r="S119" s="130">
        <f>IF(ISNUMBER('2-6-2'!B119), '2-6-2'!B119, IF(ISNUMBER('2-6-2'!C119), '2-6-2'!C119, IF(ISNUMBER('2-6-2'!D119), '2-6-2'!D119, IF(ISNUMBER('2-6-2'!E119), '2-6-2'!E119, "XXX"))))</f>
        <v>0</v>
      </c>
      <c r="T119" s="130">
        <f>IF(ISNUMBER('2-7-1'!B119), '2-7-1'!B119, IF(ISNUMBER('2-7-1'!C119), '2-7-1'!C119, IF(ISNUMBER('2-7-1'!D119), '2-7-1'!D119, IF(ISNUMBER('2-7-1'!E119), '2-7-1'!E119, IF(ISNUMBER('2-7-1'!F119), '2-7-1'!F119, IF(ISNUMBER('2-7-1'!G119), '2-7-1'!G119, IF(ISNUMBER('2-7-1'!H119), '2-7-1'!H119, "XXX")))))))</f>
        <v>0.75571428571428567</v>
      </c>
      <c r="U119" s="130">
        <f>IF(ISNUMBER('2-7-2'!B119), '2-7-2'!B119, IF(ISNUMBER('2-7-2'!C119), '2-7-2'!C119, IF(ISNUMBER('2-7-2'!D119), '2-7-2'!D119, IF(ISNUMBER('2-7-2'!E119), '2-7-2'!E119, IF(ISNUMBER('2-7-2'!F119), '2-7-2'!F119, IF(ISNUMBER('2-7-2'!G119), '2-7-2'!G119, IF(ISNUMBER('2-7-2'!H119), '2-7-2'!H119, "XXX")))))))</f>
        <v>0.74928571428571422</v>
      </c>
      <c r="V119" s="130">
        <f>IF(ISNUMBER('2-8-1'!B119), '2-8-1'!B119, IF(ISNUMBER('2-8-1'!C119), '2-8-1'!C119, IF(ISNUMBER('2-8-1'!D119), '2-8-1'!D119, IF(ISNUMBER('2-8-1'!E119), '2-8-1'!E119, IF(ISNUMBER('2-8-1'!F119), '2-8-1'!F119, IF(ISNUMBER('2-8-1'!G119), '2-8-1'!G119, IF(ISNUMBER('2-8-1'!H119), '2-8-1'!H119, "XXX")))))))</f>
        <v>0.6657142857142857</v>
      </c>
      <c r="W119" s="130">
        <f>IF(ISNUMBER('2-8-2'!B119), '2-8-2'!B119, IF(ISNUMBER('2-8-2'!C119), '2-8-2'!C119, IF(ISNUMBER('2-8-2'!D119), '2-8-2'!D119, IF(ISNUMBER('2-8-2'!E119), '2-8-2'!E119, IF(ISNUMBER('2-8-2'!F119), '2-8-2'!F119, IF(ISNUMBER('2-8-2'!G119), '2-8-2'!G119, IF(ISNUMBER('2-8-2'!H119), '2-8-2'!H119, "XXX")))))))</f>
        <v>0.68714285714285706</v>
      </c>
      <c r="X119" s="130">
        <f>'3-1'!C118</f>
        <v>8.2000000000000003E-2</v>
      </c>
      <c r="Y119" s="130">
        <f>'3-2'!K118</f>
        <v>-0.93489694599999995</v>
      </c>
    </row>
    <row r="120" spans="1:25" ht="12.75" x14ac:dyDescent="0.2">
      <c r="A120" s="118" t="s">
        <v>127</v>
      </c>
      <c r="B120" s="142" t="s">
        <v>127</v>
      </c>
      <c r="C120" s="130">
        <f>IF(ISNUMBER('1-1'!B120),'1-1'!B120, "XXX")</f>
        <v>5.4</v>
      </c>
      <c r="D120" s="130" t="str">
        <f>IF(UCDP!S120, UCDP!S120, "0.0")</f>
        <v>0.0</v>
      </c>
      <c r="E120" s="130">
        <f>IF(ISNUMBER('1-3'!C120), '1-3'!C120, IF(ISNUMBER('1-3'!D120), '1-3'!D120, IF(ISNUMBER('1-3'!E120), '1-3'!E120, IF(ISNUMBER('1-3'!F120), '1-3'!F120, IF(ISNUMBER('1-3'!G120), '1-3'!G120, IF(ISNUMBER('1-3'!H120), '1-3'!H120, IF(ISNUMBER('1-3'!I120), '1-3'!I120, "XXX")))))))</f>
        <v>74.5</v>
      </c>
      <c r="F120" s="130">
        <f>IF(ISNUMBER('1-4'!AI120),'1-4'!AI120, IF(ISNUMBER('1-4'!AJ120),'1-4'!AJ120, IF(ISNUMBER('1-4'!AK120),'1-4'!AK120, IF(ISNUMBER('1-4'!AL120),'1-4'!AL120, IF(ISNUMBER('1-4'!AM120),'1-4'!AM120, IF(ISNUMBER('1-4'!AN120),'1-4'!AN120, IF(ISNUMBER('1-4'!AO120), '1-4'!AO120, "XXX")))))))</f>
        <v>2</v>
      </c>
      <c r="G120" s="130">
        <f>IF(ISNUMBER('1-5'!B119),'1-5'!B119, "XXX")</f>
        <v>4.8</v>
      </c>
      <c r="H120" s="130">
        <f>IF(ISNUMBER('2-1-1'!B120), '2-1-1'!B120, IF(ISNUMBER('2-1-1'!C120), '2-1-1'!C120, IF(ISNUMBER('2-1-1'!D120), '2-1-1'!D120, IF(ISNUMBER('2-1-1'!E120), '2-1-1'!E120, IF(ISNUMBER('2-1-1'!F120), '2-1-1'!F120, IF(ISNUMBER('2-1-1'!G120), '2-1-1'!G120, IF(ISNUMBER('2-1-1'!H120), '2-1-1'!H120, "XXX")))))))</f>
        <v>0.3671428571428571</v>
      </c>
      <c r="I120" s="130">
        <f>'2-1-2'!B119</f>
        <v>0.29920000000000002</v>
      </c>
      <c r="J120" s="130">
        <f>IF(ISNUMBER('2-2-1'!W120), '2-2-1'!W120, IF(ISNUMBER('2-2-1'!X120), '2-2-1'!X120, IF(ISNUMBER('2-2-1'!Y120), '2-2-1'!Y120, IF(ISNUMBER('2-2-1'!Z120), '2-2-1'!Z120, IF(ISNUMBER('2-2-1'!AA120), '2-2-1'!AA120, IF(ISNUMBER('2-2-1'!AB120), '2-2-1'!AB120, IF(ISNUMBER('2-2-1'!AC120), '2-2-1'!AC120, "XXX")))))))</f>
        <v>2.44401</v>
      </c>
      <c r="K120" s="130">
        <f>IF(ISNUMBER('2-2-2'!B120), '2-2-2'!B120, IF(ISNUMBER('2-2-2'!C120), '2-2-2'!C120, IF(ISNUMBER('2-2-2'!D120), '2-2-2'!D120, IF(ISNUMBER('2-2-2'!E120), '2-2-2'!E120, IF(ISNUMBER('2-2-2'!F120), '2-2-2'!F120, IF(ISNUMBER('2-2-2'!G120), '2-2-2'!G120, IF(ISNUMBER('2-2-2'!H120), '2-2-2'!H120, "XXX")))))))</f>
        <v>0.62571428571428567</v>
      </c>
      <c r="L120" s="130">
        <f>IF(ISNUMBER('2-3-1'!J120), '2-3-1'!J120, IF(ISNUMBER('2-3-1'!K120), '2-3-1'!K120, IF(ISNUMBER('2-3-1'!L120), '2-3-1'!L120, IF(ISNUMBER('2-3-1'!M120), '2-3-1'!M120, IF(ISNUMBER('2-3-1'!N120), '2-3-1'!N120, IF(ISNUMBER('2-3-1'!O120), '2-3-1'!O120, IF(ISNUMBER('2-3-1'!P120), '2-3-1'!P120, "XXX")))))))</f>
        <v>4.0906643899999997</v>
      </c>
      <c r="M120" s="130">
        <f>'2-3-2'!J120</f>
        <v>17.59607506</v>
      </c>
      <c r="N120" s="130">
        <f>IF(ISNUMBER('2-4-1'!N120),'2-4-1'!N120,IF(ISNUMBER('2-4-1'!S120),'2-4-1'!S120,'2010'!N120))</f>
        <v>13.4</v>
      </c>
      <c r="O120" s="130">
        <f>IF(ISNUMBER('2-4-2'!C120), '2-4-2'!C120, IF(ISNUMBER('2-4-2'!D120), '2-4-2'!D120, "XXX"))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"XXX")</f>
        <v>67.182239999999993</v>
      </c>
      <c r="S120" s="130" t="str">
        <f>IF(ISNUMBER('2-6-2'!B120), '2-6-2'!B120, IF(ISNUMBER('2-6-2'!C120), '2-6-2'!C120, IF(ISNUMBER('2-6-2'!D120), '2-6-2'!D120, IF(ISNUMBER('2-6-2'!E120), '2-6-2'!E120, "XXX"))))</f>
        <v>XXX</v>
      </c>
      <c r="T120" s="130">
        <f>IF(ISNUMBER('2-7-1'!B120), '2-7-1'!B120, IF(ISNUMBER('2-7-1'!C120), '2-7-1'!C120, IF(ISNUMBER('2-7-1'!D120), '2-7-1'!D120, IF(ISNUMBER('2-7-1'!E120), '2-7-1'!E120, IF(ISNUMBER('2-7-1'!F120), '2-7-1'!F120, IF(ISNUMBER('2-7-1'!G120), '2-7-1'!G120, IF(ISNUMBER('2-7-1'!H120), '2-7-1'!H120, "XXX")))))))</f>
        <v>0.55000000000000004</v>
      </c>
      <c r="U120" s="130">
        <f>IF(ISNUMBER('2-7-2'!B120), '2-7-2'!B120, IF(ISNUMBER('2-7-2'!C120), '2-7-2'!C120, IF(ISNUMBER('2-7-2'!D120), '2-7-2'!D120, IF(ISNUMBER('2-7-2'!E120), '2-7-2'!E120, IF(ISNUMBER('2-7-2'!F120), '2-7-2'!F120, IF(ISNUMBER('2-7-2'!G120), '2-7-2'!G120, IF(ISNUMBER('2-7-2'!H120), '2-7-2'!H120, "XXX")))))))</f>
        <v>0.36928571428571427</v>
      </c>
      <c r="V120" s="130">
        <f>IF(ISNUMBER('2-8-1'!B120), '2-8-1'!B120, IF(ISNUMBER('2-8-1'!C120), '2-8-1'!C120, IF(ISNUMBER('2-8-1'!D120), '2-8-1'!D120, IF(ISNUMBER('2-8-1'!E120), '2-8-1'!E120, IF(ISNUMBER('2-8-1'!F120), '2-8-1'!F120, IF(ISNUMBER('2-8-1'!G120), '2-8-1'!G120, IF(ISNUMBER('2-8-1'!H120), '2-8-1'!H120, "XXX")))))))</f>
        <v>0.60285714285714287</v>
      </c>
      <c r="W120" s="130">
        <f>IF(ISNUMBER('2-8-2'!B120), '2-8-2'!B120, IF(ISNUMBER('2-8-2'!C120), '2-8-2'!C120, IF(ISNUMBER('2-8-2'!D120), '2-8-2'!D120, IF(ISNUMBER('2-8-2'!E120), '2-8-2'!E120, IF(ISNUMBER('2-8-2'!F120), '2-8-2'!F120, IF(ISNUMBER('2-8-2'!G120), '2-8-2'!G120, IF(ISNUMBER('2-8-2'!H120), '2-8-2'!H120, "XXX")))))))</f>
        <v>0.42285714285714288</v>
      </c>
      <c r="X120" s="130">
        <f>'3-1'!C119</f>
        <v>0.61899999999999999</v>
      </c>
      <c r="Y120" s="130">
        <f>'3-2'!K119</f>
        <v>0.55223143100000005</v>
      </c>
    </row>
    <row r="121" spans="1:25" ht="12.75" x14ac:dyDescent="0.2">
      <c r="A121" s="118" t="s">
        <v>194</v>
      </c>
      <c r="B121" s="142" t="s">
        <v>128</v>
      </c>
      <c r="C121" s="130">
        <f>IF(ISNUMBER('1-1'!B121),'1-1'!B121, "XXX")</f>
        <v>3.9</v>
      </c>
      <c r="D121" s="130">
        <f>IF(UCDP!S121, UCDP!S121, "0.0")</f>
        <v>2.3837903934211709E-2</v>
      </c>
      <c r="E121" s="130">
        <f>IF(ISNUMBER('1-3'!C121), '1-3'!C121, IF(ISNUMBER('1-3'!D121), '1-3'!D121, IF(ISNUMBER('1-3'!E121), '1-3'!E121, IF(ISNUMBER('1-3'!F121), '1-3'!F121, IF(ISNUMBER('1-3'!G121), '1-3'!G121, IF(ISNUMBER('1-3'!H121), '1-3'!H121, IF(ISNUMBER('1-3'!I121), '1-3'!I121, "XXX")))))))</f>
        <v>65</v>
      </c>
      <c r="F121" s="130">
        <f>IF(ISNUMBER('1-4'!AI121),'1-4'!AI121, IF(ISNUMBER('1-4'!AJ121),'1-4'!AJ121, IF(ISNUMBER('1-4'!AK121),'1-4'!AK121, IF(ISNUMBER('1-4'!AL121),'1-4'!AL121, IF(ISNUMBER('1-4'!AM121),'1-4'!AM121, IF(ISNUMBER('1-4'!AN121),'1-4'!AN121, IF(ISNUMBER('1-4'!AO121), '1-4'!AO121, "XXX")))))))</f>
        <v>4</v>
      </c>
      <c r="G121" s="130">
        <f>IF(ISNUMBER('1-5'!B120),'1-5'!B120, "XXX")</f>
        <v>8.5</v>
      </c>
      <c r="H121" s="130">
        <f>IF(ISNUMBER('2-1-1'!B121), '2-1-1'!B121, IF(ISNUMBER('2-1-1'!C121), '2-1-1'!C121, IF(ISNUMBER('2-1-1'!D121), '2-1-1'!D121, IF(ISNUMBER('2-1-1'!E121), '2-1-1'!E121, IF(ISNUMBER('2-1-1'!F121), '2-1-1'!F121, IF(ISNUMBER('2-1-1'!G121), '2-1-1'!G121, IF(ISNUMBER('2-1-1'!H121), '2-1-1'!H121, "XXX")))))))</f>
        <v>0.49714285714285711</v>
      </c>
      <c r="I121" s="130">
        <f>'2-1-2'!B120</f>
        <v>0.24815000000000001</v>
      </c>
      <c r="J121" s="130" t="str">
        <f>IF(ISNUMBER('2-2-1'!W121), '2-2-1'!W121, IF(ISNUMBER('2-2-1'!X121), '2-2-1'!X121, IF(ISNUMBER('2-2-1'!Y121), '2-2-1'!Y121, IF(ISNUMBER('2-2-1'!Z121), '2-2-1'!Z121, IF(ISNUMBER('2-2-1'!AA121), '2-2-1'!AA121, IF(ISNUMBER('2-2-1'!AB121), '2-2-1'!AB121, IF(ISNUMBER('2-2-1'!AC121), '2-2-1'!AC121, "XXX")))))))</f>
        <v>XXX</v>
      </c>
      <c r="K121" s="130">
        <f>IF(ISNUMBER('2-2-2'!B121), '2-2-2'!B121, IF(ISNUMBER('2-2-2'!C121), '2-2-2'!C121, IF(ISNUMBER('2-2-2'!D121), '2-2-2'!D121, IF(ISNUMBER('2-2-2'!E121), '2-2-2'!E121, IF(ISNUMBER('2-2-2'!F121), '2-2-2'!F121, IF(ISNUMBER('2-2-2'!G121), '2-2-2'!G121, IF(ISNUMBER('2-2-2'!H121), '2-2-2'!H121, "XXX")))))))</f>
        <v>0.59571428571428575</v>
      </c>
      <c r="L121" s="130">
        <f>IF(ISNUMBER('2-3-1'!J121), '2-3-1'!J121, IF(ISNUMBER('2-3-1'!K121), '2-3-1'!K121, IF(ISNUMBER('2-3-1'!L121), '2-3-1'!L121, IF(ISNUMBER('2-3-1'!M121), '2-3-1'!M121, IF(ISNUMBER('2-3-1'!N121), '2-3-1'!N121, IF(ISNUMBER('2-3-1'!O121), '2-3-1'!O121, IF(ISNUMBER('2-3-1'!P121), '2-3-1'!P121, "XXX")))))))</f>
        <v>2.9462883500000001</v>
      </c>
      <c r="M121" s="130">
        <f>'2-3-2'!J121</f>
        <v>31.448047639999999</v>
      </c>
      <c r="N121" s="130">
        <f>IF(ISNUMBER('2-4-1'!N121),'2-4-1'!N121,IF(ISNUMBER('2-4-1'!S121),'2-4-1'!S121,'2010'!N121))</f>
        <v>11.78837450686512</v>
      </c>
      <c r="O121" s="130" t="str">
        <f>IF(ISNUMBER('2-4-2'!C121), '2-4-2'!C121, IF(ISNUMBER('2-4-2'!D121), '2-4-2'!D121, "XXX"))</f>
        <v>XXX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"XXX")</f>
        <v>92.758830000000003</v>
      </c>
      <c r="S121" s="130">
        <f>IF(ISNUMBER('2-6-2'!B121), '2-6-2'!B121, IF(ISNUMBER('2-6-2'!C121), '2-6-2'!C121, IF(ISNUMBER('2-6-2'!D121), '2-6-2'!D121, IF(ISNUMBER('2-6-2'!E121), '2-6-2'!E121, "XXX"))))</f>
        <v>0.03</v>
      </c>
      <c r="T121" s="130">
        <f>IF(ISNUMBER('2-7-1'!B121), '2-7-1'!B121, IF(ISNUMBER('2-7-1'!C121), '2-7-1'!C121, IF(ISNUMBER('2-7-1'!D121), '2-7-1'!D121, IF(ISNUMBER('2-7-1'!E121), '2-7-1'!E121, IF(ISNUMBER('2-7-1'!F121), '2-7-1'!F121, IF(ISNUMBER('2-7-1'!G121), '2-7-1'!G121, IF(ISNUMBER('2-7-1'!H121), '2-7-1'!H121, "XXX")))))))</f>
        <v>0.42285714285714288</v>
      </c>
      <c r="U121" s="130">
        <f>IF(ISNUMBER('2-7-2'!B121), '2-7-2'!B121, IF(ISNUMBER('2-7-2'!C121), '2-7-2'!C121, IF(ISNUMBER('2-7-2'!D121), '2-7-2'!D121, IF(ISNUMBER('2-7-2'!E121), '2-7-2'!E121, IF(ISNUMBER('2-7-2'!F121), '2-7-2'!F121, IF(ISNUMBER('2-7-2'!G121), '2-7-2'!G121, IF(ISNUMBER('2-7-2'!H121), '2-7-2'!H121, "XXX")))))))</f>
        <v>0.35500000000000004</v>
      </c>
      <c r="V121" s="130">
        <f>IF(ISNUMBER('2-8-1'!B121), '2-8-1'!B121, IF(ISNUMBER('2-8-1'!C121), '2-8-1'!C121, IF(ISNUMBER('2-8-1'!D121), '2-8-1'!D121, IF(ISNUMBER('2-8-1'!E121), '2-8-1'!E121, IF(ISNUMBER('2-8-1'!F121), '2-8-1'!F121, IF(ISNUMBER('2-8-1'!G121), '2-8-1'!G121, IF(ISNUMBER('2-8-1'!H121), '2-8-1'!H121, "XXX")))))))</f>
        <v>0.55571428571428572</v>
      </c>
      <c r="W121" s="130">
        <f>IF(ISNUMBER('2-8-2'!B121), '2-8-2'!B121, IF(ISNUMBER('2-8-2'!C121), '2-8-2'!C121, IF(ISNUMBER('2-8-2'!D121), '2-8-2'!D121, IF(ISNUMBER('2-8-2'!E121), '2-8-2'!E121, IF(ISNUMBER('2-8-2'!F121), '2-8-2'!F121, IF(ISNUMBER('2-8-2'!G121), '2-8-2'!G121, IF(ISNUMBER('2-8-2'!H121), '2-8-2'!H121, "XXX")))))))</f>
        <v>0.39999999999999997</v>
      </c>
      <c r="X121" s="130">
        <f>'3-1'!C120</f>
        <v>0.32100000000000001</v>
      </c>
      <c r="Y121" s="130">
        <f>'3-2'!K120</f>
        <v>-0.81517982499999997</v>
      </c>
    </row>
    <row r="122" spans="1:25" ht="12.75" x14ac:dyDescent="0.2">
      <c r="A122" s="118" t="s">
        <v>129</v>
      </c>
      <c r="B122" s="142" t="s">
        <v>129</v>
      </c>
      <c r="C122" s="130">
        <f>IF(ISNUMBER('1-1'!B122),'1-1'!B122, "XXX")</f>
        <v>6.6</v>
      </c>
      <c r="D122" s="130">
        <f>IF(UCDP!S122, UCDP!S122, "0.0")</f>
        <v>0.18160571110135601</v>
      </c>
      <c r="E122" s="130">
        <f>IF(ISNUMBER('1-3'!C122), '1-3'!C122, IF(ISNUMBER('1-3'!D122), '1-3'!D122, IF(ISNUMBER('1-3'!E122), '1-3'!E122, IF(ISNUMBER('1-3'!F122), '1-3'!F122, IF(ISNUMBER('1-3'!G122), '1-3'!G122, IF(ISNUMBER('1-3'!H122), '1-3'!H122, IF(ISNUMBER('1-3'!I122), '1-3'!I122, "XXX")))))))</f>
        <v>107.33333333333334</v>
      </c>
      <c r="F122" s="130">
        <f>IF(ISNUMBER('1-4'!AI122),'1-4'!AI122, IF(ISNUMBER('1-4'!AJ122),'1-4'!AJ122, IF(ISNUMBER('1-4'!AK122),'1-4'!AK122, IF(ISNUMBER('1-4'!AL122),'1-4'!AL122, IF(ISNUMBER('1-4'!AM122),'1-4'!AM122, IF(ISNUMBER('1-4'!AN122),'1-4'!AN122, IF(ISNUMBER('1-4'!AO122), '1-4'!AO122, "XXX")))))))</f>
        <v>3</v>
      </c>
      <c r="G122" s="130">
        <f>IF(ISNUMBER('1-5'!B121),'1-5'!B121, "XXX")</f>
        <v>7.4</v>
      </c>
      <c r="H122" s="130">
        <f>IF(ISNUMBER('2-1-1'!B122), '2-1-1'!B122, IF(ISNUMBER('2-1-1'!C122), '2-1-1'!C122, IF(ISNUMBER('2-1-1'!D122), '2-1-1'!D122, IF(ISNUMBER('2-1-1'!E122), '2-1-1'!E122, IF(ISNUMBER('2-1-1'!F122), '2-1-1'!F122, IF(ISNUMBER('2-1-1'!G122), '2-1-1'!G122, IF(ISNUMBER('2-1-1'!H122), '2-1-1'!H122, "XXX")))))))</f>
        <v>0.42714285714285716</v>
      </c>
      <c r="I122" s="130">
        <f>'2-1-2'!B121</f>
        <v>6.3899999999999998E-3</v>
      </c>
      <c r="J122" s="130">
        <f>IF(ISNUMBER('2-2-1'!W122), '2-2-1'!W122, IF(ISNUMBER('2-2-1'!X122), '2-2-1'!X122, IF(ISNUMBER('2-2-1'!Y122), '2-2-1'!Y122, IF(ISNUMBER('2-2-1'!Z122), '2-2-1'!Z122, IF(ISNUMBER('2-2-1'!AA122), '2-2-1'!AA122, IF(ISNUMBER('2-2-1'!AB122), '2-2-1'!AB122, IF(ISNUMBER('2-2-1'!AC122), '2-2-1'!AC122, "XXX")))))))</f>
        <v>2.6227900000000002</v>
      </c>
      <c r="K122" s="130">
        <f>IF(ISNUMBER('2-2-2'!B122), '2-2-2'!B122, IF(ISNUMBER('2-2-2'!C122), '2-2-2'!C122, IF(ISNUMBER('2-2-2'!D122), '2-2-2'!D122, IF(ISNUMBER('2-2-2'!E122), '2-2-2'!E122, IF(ISNUMBER('2-2-2'!F122), '2-2-2'!F122, IF(ISNUMBER('2-2-2'!G122), '2-2-2'!G122, IF(ISNUMBER('2-2-2'!H122), '2-2-2'!H122, "XXX")))))))</f>
        <v>0.58714285714285719</v>
      </c>
      <c r="L122" s="130">
        <f>IF(ISNUMBER('2-3-1'!J122), '2-3-1'!J122, IF(ISNUMBER('2-3-1'!K122), '2-3-1'!K122, IF(ISNUMBER('2-3-1'!L122), '2-3-1'!L122, IF(ISNUMBER('2-3-1'!M122), '2-3-1'!M122, IF(ISNUMBER('2-3-1'!N122), '2-3-1'!N122, IF(ISNUMBER('2-3-1'!O122), '2-3-1'!O122, IF(ISNUMBER('2-3-1'!P122), '2-3-1'!P122, "XXX")))))))</f>
        <v>1.7408056300000001</v>
      </c>
      <c r="M122" s="130">
        <f>'2-3-2'!J122</f>
        <v>12.49653721</v>
      </c>
      <c r="N122" s="130">
        <f>IF(ISNUMBER('2-4-1'!N122),'2-4-1'!N122,IF(ISNUMBER('2-4-1'!S122),'2-4-1'!S122,'2010'!N122))</f>
        <v>4.7080000000000002</v>
      </c>
      <c r="O122" s="130" t="str">
        <f>IF(ISNUMBER('2-4-2'!C122), '2-4-2'!C122, IF(ISNUMBER('2-4-2'!D122), '2-4-2'!D122, "XXX"))</f>
        <v>XXX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"XXX")</f>
        <v>28.784089999999999</v>
      </c>
      <c r="S122" s="130">
        <f>IF(ISNUMBER('2-6-2'!B122), '2-6-2'!B122, IF(ISNUMBER('2-6-2'!C122), '2-6-2'!C122, IF(ISNUMBER('2-6-2'!D122), '2-6-2'!D122, IF(ISNUMBER('2-6-2'!E122), '2-6-2'!E122, "XXX"))))</f>
        <v>61.02</v>
      </c>
      <c r="T122" s="130">
        <f>IF(ISNUMBER('2-7-1'!B122), '2-7-1'!B122, IF(ISNUMBER('2-7-1'!C122), '2-7-1'!C122, IF(ISNUMBER('2-7-1'!D122), '2-7-1'!D122, IF(ISNUMBER('2-7-1'!E122), '2-7-1'!E122, IF(ISNUMBER('2-7-1'!F122), '2-7-1'!F122, IF(ISNUMBER('2-7-1'!G122), '2-7-1'!G122, IF(ISNUMBER('2-7-1'!H122), '2-7-1'!H122, "XXX")))))))</f>
        <v>0.67999999999999994</v>
      </c>
      <c r="U122" s="130">
        <f>IF(ISNUMBER('2-7-2'!B122), '2-7-2'!B122, IF(ISNUMBER('2-7-2'!C122), '2-7-2'!C122, IF(ISNUMBER('2-7-2'!D122), '2-7-2'!D122, IF(ISNUMBER('2-7-2'!E122), '2-7-2'!E122, IF(ISNUMBER('2-7-2'!F122), '2-7-2'!F122, IF(ISNUMBER('2-7-2'!G122), '2-7-2'!G122, IF(ISNUMBER('2-7-2'!H122), '2-7-2'!H122, "XXX")))))))</f>
        <v>0.76142857142857145</v>
      </c>
      <c r="V122" s="130">
        <f>IF(ISNUMBER('2-8-1'!B122), '2-8-1'!B122, IF(ISNUMBER('2-8-1'!C122), '2-8-1'!C122, IF(ISNUMBER('2-8-1'!D122), '2-8-1'!D122, IF(ISNUMBER('2-8-1'!E122), '2-8-1'!E122, IF(ISNUMBER('2-8-1'!F122), '2-8-1'!F122, IF(ISNUMBER('2-8-1'!G122), '2-8-1'!G122, IF(ISNUMBER('2-8-1'!H122), '2-8-1'!H122, "XXX")))))))</f>
        <v>0.67999999999999994</v>
      </c>
      <c r="W122" s="130">
        <f>IF(ISNUMBER('2-8-2'!B122), '2-8-2'!B122, IF(ISNUMBER('2-8-2'!C122), '2-8-2'!C122, IF(ISNUMBER('2-8-2'!D122), '2-8-2'!D122, IF(ISNUMBER('2-8-2'!E122), '2-8-2'!E122, IF(ISNUMBER('2-8-2'!F122), '2-8-2'!F122, IF(ISNUMBER('2-8-2'!G122), '2-8-2'!G122, IF(ISNUMBER('2-8-2'!H122), '2-8-2'!H122, "XXX")))))))</f>
        <v>0.7014285714285714</v>
      </c>
      <c r="X122" s="130">
        <f>'3-1'!C121</f>
        <v>0.20200000000000001</v>
      </c>
      <c r="Y122" s="130">
        <f>'3-2'!K121</f>
        <v>-1.133635044</v>
      </c>
    </row>
    <row r="123" spans="1:25" ht="12.75" x14ac:dyDescent="0.2">
      <c r="A123" s="118" t="s">
        <v>130</v>
      </c>
      <c r="B123" s="142" t="s">
        <v>130</v>
      </c>
      <c r="C123" s="130">
        <f>IF(ISNUMBER('1-1'!B123),'1-1'!B123, "XXX")</f>
        <v>6.5</v>
      </c>
      <c r="D123" s="130" t="str">
        <f>IF(UCDP!S123, UCDP!S123, "0.0")</f>
        <v>0.0</v>
      </c>
      <c r="E123" s="130">
        <f>IF(ISNUMBER('1-3'!C123), '1-3'!C123, IF(ISNUMBER('1-3'!D123), '1-3'!D123, IF(ISNUMBER('1-3'!E123), '1-3'!E123, IF(ISNUMBER('1-3'!F123), '1-3'!F123, IF(ISNUMBER('1-3'!G123), '1-3'!G123, IF(ISNUMBER('1-3'!H123), '1-3'!H123, IF(ISNUMBER('1-3'!I123), '1-3'!I123, "XXX")))))))</f>
        <v>86.666666666666671</v>
      </c>
      <c r="F123" s="130">
        <f>IF(ISNUMBER('1-4'!AI123),'1-4'!AI123, IF(ISNUMBER('1-4'!AJ123),'1-4'!AJ123, IF(ISNUMBER('1-4'!AK123),'1-4'!AK123, IF(ISNUMBER('1-4'!AL123),'1-4'!AL123, IF(ISNUMBER('1-4'!AM123),'1-4'!AM123, IF(ISNUMBER('1-4'!AN123),'1-4'!AN123, IF(ISNUMBER('1-4'!AO123), '1-4'!AO123, "XXX")))))))</f>
        <v>4</v>
      </c>
      <c r="G123" s="130">
        <f>IF(ISNUMBER('1-5'!B122),'1-5'!B122, "XXX")</f>
        <v>8.8000000000000007</v>
      </c>
      <c r="H123" s="130">
        <f>IF(ISNUMBER('2-1-1'!B123), '2-1-1'!B123, IF(ISNUMBER('2-1-1'!C123), '2-1-1'!C123, IF(ISNUMBER('2-1-1'!D123), '2-1-1'!D123, IF(ISNUMBER('2-1-1'!E123), '2-1-1'!E123, IF(ISNUMBER('2-1-1'!F123), '2-1-1'!F123, IF(ISNUMBER('2-1-1'!G123), '2-1-1'!G123, IF(ISNUMBER('2-1-1'!H123), '2-1-1'!H123, "XXX")))))))</f>
        <v>0.5914285714285713</v>
      </c>
      <c r="I123" s="130">
        <f>'2-1-2'!B122</f>
        <v>0.21099999999999999</v>
      </c>
      <c r="J123" s="130">
        <f>IF(ISNUMBER('2-2-1'!W123), '2-2-1'!W123, IF(ISNUMBER('2-2-1'!X123), '2-2-1'!X123, IF(ISNUMBER('2-2-1'!Y123), '2-2-1'!Y123, IF(ISNUMBER('2-2-1'!Z123), '2-2-1'!Z123, IF(ISNUMBER('2-2-1'!AA123), '2-2-1'!AA123, IF(ISNUMBER('2-2-1'!AB123), '2-2-1'!AB123, IF(ISNUMBER('2-2-1'!AC123), '2-2-1'!AC123, "XXX")))))))</f>
        <v>4.2009100000000004</v>
      </c>
      <c r="K123" s="130">
        <f>IF(ISNUMBER('2-2-2'!B123), '2-2-2'!B123, IF(ISNUMBER('2-2-2'!C123), '2-2-2'!C123, IF(ISNUMBER('2-2-2'!D123), '2-2-2'!D123, IF(ISNUMBER('2-2-2'!E123), '2-2-2'!E123, IF(ISNUMBER('2-2-2'!F123), '2-2-2'!F123, IF(ISNUMBER('2-2-2'!G123), '2-2-2'!G123, IF(ISNUMBER('2-2-2'!H123), '2-2-2'!H123, "XXX")))))))</f>
        <v>0.49857142857142861</v>
      </c>
      <c r="L123" s="130">
        <f>IF(ISNUMBER('2-3-1'!J123), '2-3-1'!J123, IF(ISNUMBER('2-3-1'!K123), '2-3-1'!K123, IF(ISNUMBER('2-3-1'!L123), '2-3-1'!L123, IF(ISNUMBER('2-3-1'!M123), '2-3-1'!M123, IF(ISNUMBER('2-3-1'!N123), '2-3-1'!N123, IF(ISNUMBER('2-3-1'!O123), '2-3-1'!O123, IF(ISNUMBER('2-3-1'!P123), '2-3-1'!P123, "XXX")))))))</f>
        <v>2.50739336</v>
      </c>
      <c r="M123" s="130">
        <f>'2-3-2'!J123</f>
        <v>16.738698960000001</v>
      </c>
      <c r="N123" s="130">
        <f>IF(ISNUMBER('2-4-1'!N123),'2-4-1'!N123,IF(ISNUMBER('2-4-1'!S123),'2-4-1'!S123,'2010'!N123))</f>
        <v>3.6430000000000002</v>
      </c>
      <c r="O123" s="130" t="str">
        <f>IF(ISNUMBER('2-4-2'!C123), '2-4-2'!C123, IF(ISNUMBER('2-4-2'!D123), '2-4-2'!D123, "XXX"))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"XXX")</f>
        <v>94.685749999999999</v>
      </c>
      <c r="S123" s="130">
        <f>IF(ISNUMBER('2-6-2'!B123), '2-6-2'!B123, IF(ISNUMBER('2-6-2'!C123), '2-6-2'!C123, IF(ISNUMBER('2-6-2'!D123), '2-6-2'!D123, IF(ISNUMBER('2-6-2'!E123), '2-6-2'!E123, "XXX"))))</f>
        <v>0</v>
      </c>
      <c r="T123" s="130">
        <f>IF(ISNUMBER('2-7-1'!B123), '2-7-1'!B123, IF(ISNUMBER('2-7-1'!C123), '2-7-1'!C123, IF(ISNUMBER('2-7-1'!D123), '2-7-1'!D123, IF(ISNUMBER('2-7-1'!E123), '2-7-1'!E123, IF(ISNUMBER('2-7-1'!F123), '2-7-1'!F123, IF(ISNUMBER('2-7-1'!G123), '2-7-1'!G123, IF(ISNUMBER('2-7-1'!H123), '2-7-1'!H123, "XXX")))))))</f>
        <v>0.67571428571428582</v>
      </c>
      <c r="U123" s="130">
        <f>IF(ISNUMBER('2-7-2'!B123), '2-7-2'!B123, IF(ISNUMBER('2-7-2'!C123), '2-7-2'!C123, IF(ISNUMBER('2-7-2'!D123), '2-7-2'!D123, IF(ISNUMBER('2-7-2'!E123), '2-7-2'!E123, IF(ISNUMBER('2-7-2'!F123), '2-7-2'!F123, IF(ISNUMBER('2-7-2'!G123), '2-7-2'!G123, IF(ISNUMBER('2-7-2'!H123), '2-7-2'!H123, "XXX")))))))</f>
        <v>0.59785714285714298</v>
      </c>
      <c r="V123" s="130">
        <f>IF(ISNUMBER('2-8-1'!B123), '2-8-1'!B123, IF(ISNUMBER('2-8-1'!C123), '2-8-1'!C123, IF(ISNUMBER('2-8-1'!D123), '2-8-1'!D123, IF(ISNUMBER('2-8-1'!E123), '2-8-1'!E123, IF(ISNUMBER('2-8-1'!F123), '2-8-1'!F123, IF(ISNUMBER('2-8-1'!G123), '2-8-1'!G123, IF(ISNUMBER('2-8-1'!H123), '2-8-1'!H123, "XXX")))))))</f>
        <v>0.67428571428571427</v>
      </c>
      <c r="W123" s="130">
        <f>IF(ISNUMBER('2-8-2'!B123), '2-8-2'!B123, IF(ISNUMBER('2-8-2'!C123), '2-8-2'!C123, IF(ISNUMBER('2-8-2'!D123), '2-8-2'!D123, IF(ISNUMBER('2-8-2'!E123), '2-8-2'!E123, IF(ISNUMBER('2-8-2'!F123), '2-8-2'!F123, IF(ISNUMBER('2-8-2'!G123), '2-8-2'!G123, IF(ISNUMBER('2-8-2'!H123), '2-8-2'!H123, "XXX")))))))</f>
        <v>0.59857142857142864</v>
      </c>
      <c r="X123" s="130">
        <f>'3-1'!C122</f>
        <v>1.7999999999999999E-2</v>
      </c>
      <c r="Y123" s="130">
        <f>'3-2'!K122</f>
        <v>-1.57717979</v>
      </c>
    </row>
    <row r="124" spans="1:25" ht="12.75" x14ac:dyDescent="0.2">
      <c r="A124" s="118" t="s">
        <v>131</v>
      </c>
      <c r="B124" s="142" t="s">
        <v>131</v>
      </c>
      <c r="C124" s="130">
        <f>IF(ISNUMBER('1-1'!B124),'1-1'!B124, "XXX")</f>
        <v>5.5</v>
      </c>
      <c r="D124" s="130" t="str">
        <f>IF(UCDP!S124, UCDP!S124, "0.0")</f>
        <v>0.0</v>
      </c>
      <c r="E124" s="130">
        <f>IF(ISNUMBER('1-3'!C124), '1-3'!C124, IF(ISNUMBER('1-3'!D124), '1-3'!D124, IF(ISNUMBER('1-3'!E124), '1-3'!E124, IF(ISNUMBER('1-3'!F124), '1-3'!F124, IF(ISNUMBER('1-3'!G124), '1-3'!G124, IF(ISNUMBER('1-3'!H124), '1-3'!H124, IF(ISNUMBER('1-3'!I124), '1-3'!I124, "XXX")))))))</f>
        <v>82.333333333333343</v>
      </c>
      <c r="F124" s="130">
        <f>IF(ISNUMBER('1-4'!AI124),'1-4'!AI124, IF(ISNUMBER('1-4'!AJ124),'1-4'!AJ124, IF(ISNUMBER('1-4'!AK124),'1-4'!AK124, IF(ISNUMBER('1-4'!AL124),'1-4'!AL124, IF(ISNUMBER('1-4'!AM124),'1-4'!AM124, IF(ISNUMBER('1-4'!AN124),'1-4'!AN124, IF(ISNUMBER('1-4'!AO124), '1-4'!AO124, "XXX")))))))</f>
        <v>3</v>
      </c>
      <c r="G124" s="130">
        <f>IF(ISNUMBER('1-5'!B123),'1-5'!B123, "XXX")</f>
        <v>5.6</v>
      </c>
      <c r="H124" s="130">
        <f>IF(ISNUMBER('2-1-1'!B124), '2-1-1'!B124, IF(ISNUMBER('2-1-1'!C124), '2-1-1'!C124, IF(ISNUMBER('2-1-1'!D124), '2-1-1'!D124, IF(ISNUMBER('2-1-1'!E124), '2-1-1'!E124, IF(ISNUMBER('2-1-1'!F124), '2-1-1'!F124, IF(ISNUMBER('2-1-1'!G124), '2-1-1'!G124, IF(ISNUMBER('2-1-1'!H124), '2-1-1'!H124, "XXX")))))))</f>
        <v>0.37428571428571428</v>
      </c>
      <c r="I124" s="130">
        <f>'2-1-2'!B123</f>
        <v>5.5849999999999997E-2</v>
      </c>
      <c r="J124" s="130">
        <f>IF(ISNUMBER('2-2-1'!W124), '2-2-1'!W124, IF(ISNUMBER('2-2-1'!X124), '2-2-1'!X124, IF(ISNUMBER('2-2-1'!Y124), '2-2-1'!Y124, IF(ISNUMBER('2-2-1'!Z124), '2-2-1'!Z124, IF(ISNUMBER('2-2-1'!AA124), '2-2-1'!AA124, IF(ISNUMBER('2-2-1'!AB124), '2-2-1'!AB124, IF(ISNUMBER('2-2-1'!AC124), '2-2-1'!AC124, "XXX")))))))</f>
        <v>2.6613899999999999</v>
      </c>
      <c r="K124" s="130">
        <f>IF(ISNUMBER('2-2-2'!B124), '2-2-2'!B124, IF(ISNUMBER('2-2-2'!C124), '2-2-2'!C124, IF(ISNUMBER('2-2-2'!D124), '2-2-2'!D124, IF(ISNUMBER('2-2-2'!E124), '2-2-2'!E124, IF(ISNUMBER('2-2-2'!F124), '2-2-2'!F124, IF(ISNUMBER('2-2-2'!G124), '2-2-2'!G124, IF(ISNUMBER('2-2-2'!H124), '2-2-2'!H124, "XXX")))))))</f>
        <v>0.48571428571428571</v>
      </c>
      <c r="L124" s="130">
        <f>IF(ISNUMBER('2-3-1'!J124), '2-3-1'!J124, IF(ISNUMBER('2-3-1'!K124), '2-3-1'!K124, IF(ISNUMBER('2-3-1'!L124), '2-3-1'!L124, IF(ISNUMBER('2-3-1'!M124), '2-3-1'!M124, IF(ISNUMBER('2-3-1'!N124), '2-3-1'!N124, IF(ISNUMBER('2-3-1'!O124), '2-3-1'!O124, IF(ISNUMBER('2-3-1'!P124), '2-3-1'!P124, "XXX")))))))</f>
        <v>1.3188059299999999</v>
      </c>
      <c r="M124" s="130">
        <f>'2-3-2'!J124</f>
        <v>44.272644040000003</v>
      </c>
      <c r="N124" s="130">
        <f>IF(ISNUMBER('2-4-1'!N124),'2-4-1'!N124,IF(ISNUMBER('2-4-1'!S124),'2-4-1'!S124,'2010'!N124))</f>
        <v>4.7850000000000001</v>
      </c>
      <c r="O124" s="130" t="str">
        <f>IF(ISNUMBER('2-4-2'!C124), '2-4-2'!C124, IF(ISNUMBER('2-4-2'!D124), '2-4-2'!D124, "XXX"))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"XXX")</f>
        <v>31.369479999999999</v>
      </c>
      <c r="S124" s="130">
        <f>IF(ISNUMBER('2-6-2'!B124), '2-6-2'!B124, IF(ISNUMBER('2-6-2'!C124), '2-6-2'!C124, IF(ISNUMBER('2-6-2'!D124), '2-6-2'!D124, IF(ISNUMBER('2-6-2'!E124), '2-6-2'!E124, "XXX"))))</f>
        <v>38.799999999999997</v>
      </c>
      <c r="T124" s="130">
        <f>IF(ISNUMBER('2-7-1'!B124), '2-7-1'!B124, IF(ISNUMBER('2-7-1'!C124), '2-7-1'!C124, IF(ISNUMBER('2-7-1'!D124), '2-7-1'!D124, IF(ISNUMBER('2-7-1'!E124), '2-7-1'!E124, IF(ISNUMBER('2-7-1'!F124), '2-7-1'!F124, IF(ISNUMBER('2-7-1'!G124), '2-7-1'!G124, IF(ISNUMBER('2-7-1'!H124), '2-7-1'!H124, "XXX")))))))</f>
        <v>0.52142857142857146</v>
      </c>
      <c r="U124" s="130">
        <f>IF(ISNUMBER('2-7-2'!B124), '2-7-2'!B124, IF(ISNUMBER('2-7-2'!C124), '2-7-2'!C124, IF(ISNUMBER('2-7-2'!D124), '2-7-2'!D124, IF(ISNUMBER('2-7-2'!E124), '2-7-2'!E124, IF(ISNUMBER('2-7-2'!F124), '2-7-2'!F124, IF(ISNUMBER('2-7-2'!G124), '2-7-2'!G124, IF(ISNUMBER('2-7-2'!H124), '2-7-2'!H124, "XXX")))))))</f>
        <v>0.30499999999999999</v>
      </c>
      <c r="V124" s="130">
        <f>IF(ISNUMBER('2-8-1'!B124), '2-8-1'!B124, IF(ISNUMBER('2-8-1'!C124), '2-8-1'!C124, IF(ISNUMBER('2-8-1'!D124), '2-8-1'!D124, IF(ISNUMBER('2-8-1'!E124), '2-8-1'!E124, IF(ISNUMBER('2-8-1'!F124), '2-8-1'!F124, IF(ISNUMBER('2-8-1'!G124), '2-8-1'!G124, IF(ISNUMBER('2-8-1'!H124), '2-8-1'!H124, "XXX")))))))</f>
        <v>0.57999999999999996</v>
      </c>
      <c r="W124" s="130">
        <f>IF(ISNUMBER('2-8-2'!B124), '2-8-2'!B124, IF(ISNUMBER('2-8-2'!C124), '2-8-2'!C124, IF(ISNUMBER('2-8-2'!D124), '2-8-2'!D124, IF(ISNUMBER('2-8-2'!E124), '2-8-2'!E124, IF(ISNUMBER('2-8-2'!F124), '2-8-2'!F124, IF(ISNUMBER('2-8-2'!G124), '2-8-2'!G124, IF(ISNUMBER('2-8-2'!H124), '2-8-2'!H124, "XXX")))))))</f>
        <v>0.41428571428571426</v>
      </c>
      <c r="X124" s="130">
        <f>'3-1'!C123</f>
        <v>0.69099999999999995</v>
      </c>
      <c r="Y124" s="130">
        <f>'3-2'!K123</f>
        <v>-0.105400197</v>
      </c>
    </row>
    <row r="125" spans="1:25" ht="12.75" x14ac:dyDescent="0.2">
      <c r="A125" s="118" t="s">
        <v>132</v>
      </c>
      <c r="B125" s="142" t="s">
        <v>132</v>
      </c>
      <c r="C125" s="130">
        <f>IF(ISNUMBER('1-1'!B125),'1-1'!B125, "XXX")</f>
        <v>6.8</v>
      </c>
      <c r="D125" s="130" t="str">
        <f>IF(UCDP!S125, UCDP!S125, "0.0")</f>
        <v>0.0</v>
      </c>
      <c r="E125" s="130">
        <f>IF(ISNUMBER('1-3'!C125), '1-3'!C125, IF(ISNUMBER('1-3'!D125), '1-3'!D125, IF(ISNUMBER('1-3'!E125), '1-3'!E125, IF(ISNUMBER('1-3'!F125), '1-3'!F125, IF(ISNUMBER('1-3'!G125), '1-3'!G125, IF(ISNUMBER('1-3'!H125), '1-3'!H125, IF(ISNUMBER('1-3'!I125), '1-3'!I125, "XXX")))))))</f>
        <v>78.833333333333343</v>
      </c>
      <c r="F125" s="130">
        <f>IF(ISNUMBER('1-4'!AI125),'1-4'!AI125, IF(ISNUMBER('1-4'!AJ125),'1-4'!AJ125, IF(ISNUMBER('1-4'!AK125),'1-4'!AK125, IF(ISNUMBER('1-4'!AL125),'1-4'!AL125, IF(ISNUMBER('1-4'!AM125),'1-4'!AM125, IF(ISNUMBER('1-4'!AN125),'1-4'!AN125, IF(ISNUMBER('1-4'!AO125), '1-4'!AO125, "XXX")))))))</f>
        <v>2</v>
      </c>
      <c r="G125" s="130">
        <f>IF(ISNUMBER('1-5'!B124),'1-5'!B124, "XXX")</f>
        <v>6.1</v>
      </c>
      <c r="H125" s="130">
        <f>IF(ISNUMBER('2-1-1'!B125), '2-1-1'!B125, IF(ISNUMBER('2-1-1'!C125), '2-1-1'!C125, IF(ISNUMBER('2-1-1'!D125), '2-1-1'!D125, IF(ISNUMBER('2-1-1'!E125), '2-1-1'!E125, IF(ISNUMBER('2-1-1'!F125), '2-1-1'!F125, IF(ISNUMBER('2-1-1'!G125), '2-1-1'!G125, IF(ISNUMBER('2-1-1'!H125), '2-1-1'!H125, "XXX")))))))</f>
        <v>0.38857142857142857</v>
      </c>
      <c r="I125" s="130">
        <f>'2-1-2'!B124</f>
        <v>0.21002000000000001</v>
      </c>
      <c r="J125" s="130">
        <f>IF(ISNUMBER('2-2-1'!W125), '2-2-1'!W125, IF(ISNUMBER('2-2-1'!X125), '2-2-1'!X125, IF(ISNUMBER('2-2-1'!Y125), '2-2-1'!Y125, IF(ISNUMBER('2-2-1'!Z125), '2-2-1'!Z125, IF(ISNUMBER('2-2-1'!AA125), '2-2-1'!AA125, IF(ISNUMBER('2-2-1'!AB125), '2-2-1'!AB125, IF(ISNUMBER('2-2-1'!AC125), '2-2-1'!AC125, "XXX")))))))</f>
        <v>3.0462500000000001</v>
      </c>
      <c r="K125" s="130">
        <f>IF(ISNUMBER('2-2-2'!B125), '2-2-2'!B125, IF(ISNUMBER('2-2-2'!C125), '2-2-2'!C125, IF(ISNUMBER('2-2-2'!D125), '2-2-2'!D125, IF(ISNUMBER('2-2-2'!E125), '2-2-2'!E125, IF(ISNUMBER('2-2-2'!F125), '2-2-2'!F125, IF(ISNUMBER('2-2-2'!G125), '2-2-2'!G125, IF(ISNUMBER('2-2-2'!H125), '2-2-2'!H125, "XXX")))))))</f>
        <v>0.60857142857142854</v>
      </c>
      <c r="L125" s="130">
        <f>IF(ISNUMBER('2-3-1'!J125), '2-3-1'!J125, IF(ISNUMBER('2-3-1'!K125), '2-3-1'!K125, IF(ISNUMBER('2-3-1'!L125), '2-3-1'!L125, IF(ISNUMBER('2-3-1'!M125), '2-3-1'!M125, IF(ISNUMBER('2-3-1'!N125), '2-3-1'!N125, IF(ISNUMBER('2-3-1'!O125), '2-3-1'!O125, IF(ISNUMBER('2-3-1'!P125), '2-3-1'!P125, "XXX")))))))</f>
        <v>5.7174930599999998</v>
      </c>
      <c r="M125" s="130">
        <f>'2-3-2'!J125</f>
        <v>34.712882999999998</v>
      </c>
      <c r="N125" s="130">
        <f>IF(ISNUMBER('2-4-1'!N125),'2-4-1'!N125,IF(ISNUMBER('2-4-1'!S125),'2-4-1'!S125,'2010'!N125))</f>
        <v>23.13</v>
      </c>
      <c r="O125" s="130" t="str">
        <f>IF(ISNUMBER('2-4-2'!C125), '2-4-2'!C125, IF(ISNUMBER('2-4-2'!D125), '2-4-2'!D125, "XXX"))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"XXX")</f>
        <v>67.558229999999995</v>
      </c>
      <c r="S125" s="130">
        <f>IF(ISNUMBER('2-6-2'!B125), '2-6-2'!B125, IF(ISNUMBER('2-6-2'!C125), '2-6-2'!C125, IF(ISNUMBER('2-6-2'!D125), '2-6-2'!D125, IF(ISNUMBER('2-6-2'!E125), '2-6-2'!E125, "XXX"))))</f>
        <v>0.03</v>
      </c>
      <c r="T125" s="130">
        <f>IF(ISNUMBER('2-7-1'!B125), '2-7-1'!B125, IF(ISNUMBER('2-7-1'!C125), '2-7-1'!C125, IF(ISNUMBER('2-7-1'!D125), '2-7-1'!D125, IF(ISNUMBER('2-7-1'!E125), '2-7-1'!E125, IF(ISNUMBER('2-7-1'!F125), '2-7-1'!F125, IF(ISNUMBER('2-7-1'!G125), '2-7-1'!G125, IF(ISNUMBER('2-7-1'!H125), '2-7-1'!H125, "XXX")))))))</f>
        <v>0.45428571428571429</v>
      </c>
      <c r="U125" s="130">
        <f>IF(ISNUMBER('2-7-2'!B125), '2-7-2'!B125, IF(ISNUMBER('2-7-2'!C125), '2-7-2'!C125, IF(ISNUMBER('2-7-2'!D125), '2-7-2'!D125, IF(ISNUMBER('2-7-2'!E125), '2-7-2'!E125, IF(ISNUMBER('2-7-2'!F125), '2-7-2'!F125, IF(ISNUMBER('2-7-2'!G125), '2-7-2'!G125, IF(ISNUMBER('2-7-2'!H125), '2-7-2'!H125, "XXX")))))))</f>
        <v>0.3671428571428571</v>
      </c>
      <c r="V125" s="130">
        <f>IF(ISNUMBER('2-8-1'!B125), '2-8-1'!B125, IF(ISNUMBER('2-8-1'!C125), '2-8-1'!C125, IF(ISNUMBER('2-8-1'!D125), '2-8-1'!D125, IF(ISNUMBER('2-8-1'!E125), '2-8-1'!E125, IF(ISNUMBER('2-8-1'!F125), '2-8-1'!F125, IF(ISNUMBER('2-8-1'!G125), '2-8-1'!G125, IF(ISNUMBER('2-8-1'!H125), '2-8-1'!H125, "XXX")))))))</f>
        <v>0.52714285714285714</v>
      </c>
      <c r="W125" s="130">
        <f>IF(ISNUMBER('2-8-2'!B125), '2-8-2'!B125, IF(ISNUMBER('2-8-2'!C125), '2-8-2'!C125, IF(ISNUMBER('2-8-2'!D125), '2-8-2'!D125, IF(ISNUMBER('2-8-2'!E125), '2-8-2'!E125, IF(ISNUMBER('2-8-2'!F125), '2-8-2'!F125, IF(ISNUMBER('2-8-2'!G125), '2-8-2'!G125, IF(ISNUMBER('2-8-2'!H125), '2-8-2'!H125, "XXX")))))))</f>
        <v>0.43571428571428567</v>
      </c>
      <c r="X125" s="130">
        <f>'3-1'!C124</f>
        <v>0.64100000000000001</v>
      </c>
      <c r="Y125" s="130">
        <f>'3-2'!K124</f>
        <v>0.36510142699999998</v>
      </c>
    </row>
    <row r="126" spans="1:25" ht="12.75" x14ac:dyDescent="0.2">
      <c r="A126" s="118" t="s">
        <v>133</v>
      </c>
      <c r="B126" s="142" t="s">
        <v>133</v>
      </c>
      <c r="C126" s="130">
        <f>IF(ISNUMBER('1-1'!B126),'1-1'!B126, "XXX")</f>
        <v>6.7</v>
      </c>
      <c r="D126" s="130" t="str">
        <f>IF(UCDP!S126, UCDP!S126, "0.0")</f>
        <v>0.0</v>
      </c>
      <c r="E126" s="130">
        <f>IF(ISNUMBER('1-3'!C126), '1-3'!C126, IF(ISNUMBER('1-3'!D126), '1-3'!D126, IF(ISNUMBER('1-3'!E126), '1-3'!E126, IF(ISNUMBER('1-3'!F126), '1-3'!F126, IF(ISNUMBER('1-3'!G126), '1-3'!G126, IF(ISNUMBER('1-3'!H126), '1-3'!H126, IF(ISNUMBER('1-3'!I126), '1-3'!I126, "XXX")))))))</f>
        <v>77.333333333333329</v>
      </c>
      <c r="F126" s="130" t="str">
        <f>IF(ISNUMBER('1-4'!AI126),'1-4'!AI126, IF(ISNUMBER('1-4'!AJ126),'1-4'!AJ126, IF(ISNUMBER('1-4'!AK126),'1-4'!AK126, IF(ISNUMBER('1-4'!AL126),'1-4'!AL126, IF(ISNUMBER('1-4'!AM126),'1-4'!AM126, IF(ISNUMBER('1-4'!AN126),'1-4'!AN126, IF(ISNUMBER('1-4'!AO126), '1-4'!AO126, "XXX")))))))</f>
        <v>XXX</v>
      </c>
      <c r="G126" s="130">
        <f>IF(ISNUMBER('1-5'!B125),'1-5'!B125, "XXX")</f>
        <v>6.7</v>
      </c>
      <c r="H126" s="130">
        <f>IF(ISNUMBER('2-1-1'!B126), '2-1-1'!B126, IF(ISNUMBER('2-1-1'!C126), '2-1-1'!C126, IF(ISNUMBER('2-1-1'!D126), '2-1-1'!D126, IF(ISNUMBER('2-1-1'!E126), '2-1-1'!E126, IF(ISNUMBER('2-1-1'!F126), '2-1-1'!F126, IF(ISNUMBER('2-1-1'!G126), '2-1-1'!G126, IF(ISNUMBER('2-1-1'!H126), '2-1-1'!H126, "XXX")))))))</f>
        <v>0.67285714285714282</v>
      </c>
      <c r="I126" s="130">
        <f>'2-1-2'!B125</f>
        <v>0.30108000000000001</v>
      </c>
      <c r="J126" s="140">
        <f>'2-2-1'!T126</f>
        <v>3.3177700000000003</v>
      </c>
      <c r="K126" s="130">
        <f>IF(ISNUMBER('2-2-2'!B126), '2-2-2'!B126, IF(ISNUMBER('2-2-2'!C126), '2-2-2'!C126, IF(ISNUMBER('2-2-2'!D126), '2-2-2'!D126, IF(ISNUMBER('2-2-2'!E126), '2-2-2'!E126, IF(ISNUMBER('2-2-2'!F126), '2-2-2'!F126, IF(ISNUMBER('2-2-2'!G126), '2-2-2'!G126, IF(ISNUMBER('2-2-2'!H126), '2-2-2'!H126, "XXX")))))))</f>
        <v>0.64571428571428569</v>
      </c>
      <c r="L126" s="130">
        <f>IF(ISNUMBER('2-3-1'!J126), '2-3-1'!J126, IF(ISNUMBER('2-3-1'!K126), '2-3-1'!K126, IF(ISNUMBER('2-3-1'!L126), '2-3-1'!L126, IF(ISNUMBER('2-3-1'!M126), '2-3-1'!M126, IF(ISNUMBER('2-3-1'!N126), '2-3-1'!N126, IF(ISNUMBER('2-3-1'!O126), '2-3-1'!O126, IF(ISNUMBER('2-3-1'!P126), '2-3-1'!P126, "XXX")))))))</f>
        <v>3.0430080899999998</v>
      </c>
      <c r="M126" s="130">
        <f>'2-3-2'!J126</f>
        <v>25.110795970000002</v>
      </c>
      <c r="N126" s="130">
        <f>IF(ISNUMBER('2-4-1'!N126),'2-4-1'!N126,IF(ISNUMBER('2-4-1'!S126),'2-4-1'!S126,'2010'!N126))</f>
        <v>9.7740000000000009</v>
      </c>
      <c r="O126" s="130" t="str">
        <f>IF(ISNUMBER('2-4-2'!C126), '2-4-2'!C126, IF(ISNUMBER('2-4-2'!D126), '2-4-2'!D126, "XXX"))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"XXX")</f>
        <v>XXX</v>
      </c>
      <c r="S126" s="130" t="str">
        <f>IF(ISNUMBER('2-6-2'!B126), '2-6-2'!B126, IF(ISNUMBER('2-6-2'!C126), '2-6-2'!C126, IF(ISNUMBER('2-6-2'!D126), '2-6-2'!D126, IF(ISNUMBER('2-6-2'!E126), '2-6-2'!E126, "XXX"))))</f>
        <v>XXX</v>
      </c>
      <c r="T126" s="130">
        <f>IF(ISNUMBER('2-7-1'!B126), '2-7-1'!B126, IF(ISNUMBER('2-7-1'!C126), '2-7-1'!C126, IF(ISNUMBER('2-7-1'!D126), '2-7-1'!D126, IF(ISNUMBER('2-7-1'!E126), '2-7-1'!E126, IF(ISNUMBER('2-7-1'!F126), '2-7-1'!F126, IF(ISNUMBER('2-7-1'!G126), '2-7-1'!G126, IF(ISNUMBER('2-7-1'!H126), '2-7-1'!H126, "XXX")))))))</f>
        <v>0.63571428571428579</v>
      </c>
      <c r="U126" s="130">
        <f>IF(ISNUMBER('2-7-2'!B126), '2-7-2'!B126, IF(ISNUMBER('2-7-2'!C126), '2-7-2'!C126, IF(ISNUMBER('2-7-2'!D126), '2-7-2'!D126, IF(ISNUMBER('2-7-2'!E126), '2-7-2'!E126, IF(ISNUMBER('2-7-2'!F126), '2-7-2'!F126, IF(ISNUMBER('2-7-2'!G126), '2-7-2'!G126, IF(ISNUMBER('2-7-2'!H126), '2-7-2'!H126, "XXX")))))))</f>
        <v>0.55000000000000004</v>
      </c>
      <c r="V126" s="130">
        <f>IF(ISNUMBER('2-8-1'!B126), '2-8-1'!B126, IF(ISNUMBER('2-8-1'!C126), '2-8-1'!C126, IF(ISNUMBER('2-8-1'!D126), '2-8-1'!D126, IF(ISNUMBER('2-8-1'!E126), '2-8-1'!E126, IF(ISNUMBER('2-8-1'!F126), '2-8-1'!F126, IF(ISNUMBER('2-8-1'!G126), '2-8-1'!G126, IF(ISNUMBER('2-8-1'!H126), '2-8-1'!H126, "XXX")))))))</f>
        <v>0.58714285714285719</v>
      </c>
      <c r="W126" s="130">
        <f>IF(ISNUMBER('2-8-2'!B126), '2-8-2'!B126, IF(ISNUMBER('2-8-2'!C126), '2-8-2'!C126, IF(ISNUMBER('2-8-2'!D126), '2-8-2'!D126, IF(ISNUMBER('2-8-2'!E126), '2-8-2'!E126, IF(ISNUMBER('2-8-2'!F126), '2-8-2'!F126, IF(ISNUMBER('2-8-2'!G126), '2-8-2'!G126, IF(ISNUMBER('2-8-2'!H126), '2-8-2'!H126, "XXX")))))))</f>
        <v>0.61</v>
      </c>
      <c r="X126" s="130">
        <f>'3-1'!C125</f>
        <v>0.44600000000000001</v>
      </c>
      <c r="Y126" s="130">
        <f>'3-2'!K125</f>
        <v>0.13207542899999999</v>
      </c>
    </row>
    <row r="127" spans="1:25" ht="12.75" x14ac:dyDescent="0.2">
      <c r="A127" s="118" t="s">
        <v>134</v>
      </c>
      <c r="B127" s="142" t="s">
        <v>134</v>
      </c>
      <c r="C127" s="130">
        <f>IF(ISNUMBER('1-1'!B127),'1-1'!B127, "XXX")</f>
        <v>7</v>
      </c>
      <c r="D127" s="130" t="str">
        <f>IF(UCDP!S127, UCDP!S127, "0.0")</f>
        <v>0.0</v>
      </c>
      <c r="E127" s="130">
        <f>IF(ISNUMBER('1-3'!C127), '1-3'!C127, IF(ISNUMBER('1-3'!D127), '1-3'!D127, IF(ISNUMBER('1-3'!E127), '1-3'!E127, IF(ISNUMBER('1-3'!F127), '1-3'!F127, IF(ISNUMBER('1-3'!G127), '1-3'!G127, IF(ISNUMBER('1-3'!H127), '1-3'!H127, IF(ISNUMBER('1-3'!I127), '1-3'!I127, "XXX")))))))</f>
        <v>80</v>
      </c>
      <c r="F127" s="130">
        <f>IF(ISNUMBER('1-4'!AI127),'1-4'!AI127, IF(ISNUMBER('1-4'!AJ127),'1-4'!AJ127, IF(ISNUMBER('1-4'!AK127),'1-4'!AK127, IF(ISNUMBER('1-4'!AL127),'1-4'!AL127, IF(ISNUMBER('1-4'!AM127),'1-4'!AM127, IF(ISNUMBER('1-4'!AN127),'1-4'!AN127, IF(ISNUMBER('1-4'!AO127), '1-4'!AO127, "XXX")))))))</f>
        <v>2</v>
      </c>
      <c r="G127" s="130">
        <f>IF(ISNUMBER('1-5'!B126),'1-5'!B126, "XXX")</f>
        <v>7</v>
      </c>
      <c r="H127" s="130">
        <f>IF(ISNUMBER('2-1-1'!B127), '2-1-1'!B127, IF(ISNUMBER('2-1-1'!C127), '2-1-1'!C127, IF(ISNUMBER('2-1-1'!D127), '2-1-1'!D127, IF(ISNUMBER('2-1-1'!E127), '2-1-1'!E127, IF(ISNUMBER('2-1-1'!F127), '2-1-1'!F127, IF(ISNUMBER('2-1-1'!G127), '2-1-1'!G127, IF(ISNUMBER('2-1-1'!H127), '2-1-1'!H127, "XXX")))))))</f>
        <v>0.29857142857142854</v>
      </c>
      <c r="I127" s="130">
        <f>'2-1-2'!B126</f>
        <v>3.7699999999999999E-3</v>
      </c>
      <c r="J127" s="130">
        <f>IF(ISNUMBER('2-2-1'!W127), '2-2-1'!W127, IF(ISNUMBER('2-2-1'!X127), '2-2-1'!X127, IF(ISNUMBER('2-2-1'!Y127), '2-2-1'!Y127, IF(ISNUMBER('2-2-1'!Z127), '2-2-1'!Z127, IF(ISNUMBER('2-2-1'!AA127), '2-2-1'!AA127, IF(ISNUMBER('2-2-1'!AB127), '2-2-1'!AB127, IF(ISNUMBER('2-2-1'!AC127), '2-2-1'!AC127, "XXX")))))))</f>
        <v>1.9648699999999999</v>
      </c>
      <c r="K127" s="130">
        <f>IF(ISNUMBER('2-2-2'!B127), '2-2-2'!B127, IF(ISNUMBER('2-2-2'!C127), '2-2-2'!C127, IF(ISNUMBER('2-2-2'!D127), '2-2-2'!D127, IF(ISNUMBER('2-2-2'!E127), '2-2-2'!E127, IF(ISNUMBER('2-2-2'!F127), '2-2-2'!F127, IF(ISNUMBER('2-2-2'!G127), '2-2-2'!G127, IF(ISNUMBER('2-2-2'!H127), '2-2-2'!H127, "XXX")))))))</f>
        <v>0.41285714285714287</v>
      </c>
      <c r="L127" s="130">
        <f>IF(ISNUMBER('2-3-1'!J127), '2-3-1'!J127, IF(ISNUMBER('2-3-1'!K127), '2-3-1'!K127, IF(ISNUMBER('2-3-1'!L127), '2-3-1'!L127, IF(ISNUMBER('2-3-1'!M127), '2-3-1'!M127, IF(ISNUMBER('2-3-1'!N127), '2-3-1'!N127, IF(ISNUMBER('2-3-1'!O127), '2-3-1'!O127, IF(ISNUMBER('2-3-1'!P127), '2-3-1'!P127, "XXX")))))))</f>
        <v>1.0738451499999999</v>
      </c>
      <c r="M127" s="130">
        <f>'2-3-2'!J127</f>
        <v>72.926094059999997</v>
      </c>
      <c r="N127" s="130">
        <f>IF(ISNUMBER('2-4-1'!N127),'2-4-1'!N127,IF(ISNUMBER('2-4-1'!S127),'2-4-1'!S127,'2010'!N127))</f>
        <v>4.157</v>
      </c>
      <c r="O127" s="130" t="str">
        <f>IF(ISNUMBER('2-4-2'!C127), '2-4-2'!C127, IF(ISNUMBER('2-4-2'!D127), '2-4-2'!D127, "XXX"))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"XXX")</f>
        <v>11.275460000000001</v>
      </c>
      <c r="S127" s="130">
        <f>IF(ISNUMBER('2-6-2'!B127), '2-6-2'!B127, IF(ISNUMBER('2-6-2'!C127), '2-6-2'!C127, IF(ISNUMBER('2-6-2'!D127), '2-6-2'!D127, IF(ISNUMBER('2-6-2'!E127), '2-6-2'!E127, "XXX"))))</f>
        <v>59.29</v>
      </c>
      <c r="T127" s="130">
        <f>IF(ISNUMBER('2-7-1'!B127), '2-7-1'!B127, IF(ISNUMBER('2-7-1'!C127), '2-7-1'!C127, IF(ISNUMBER('2-7-1'!D127), '2-7-1'!D127, IF(ISNUMBER('2-7-1'!E127), '2-7-1'!E127, IF(ISNUMBER('2-7-1'!F127), '2-7-1'!F127, IF(ISNUMBER('2-7-1'!G127), '2-7-1'!G127, IF(ISNUMBER('2-7-1'!H127), '2-7-1'!H127, "XXX")))))))</f>
        <v>0.48428571428571432</v>
      </c>
      <c r="U127" s="130">
        <f>IF(ISNUMBER('2-7-2'!B127), '2-7-2'!B127, IF(ISNUMBER('2-7-2'!C127), '2-7-2'!C127, IF(ISNUMBER('2-7-2'!D127), '2-7-2'!D127, IF(ISNUMBER('2-7-2'!E127), '2-7-2'!E127, IF(ISNUMBER('2-7-2'!F127), '2-7-2'!F127, IF(ISNUMBER('2-7-2'!G127), '2-7-2'!G127, IF(ISNUMBER('2-7-2'!H127), '2-7-2'!H127, "XXX")))))))</f>
        <v>0.40357142857142858</v>
      </c>
      <c r="V127" s="130">
        <f>IF(ISNUMBER('2-8-1'!B127), '2-8-1'!B127, IF(ISNUMBER('2-8-1'!C127), '2-8-1'!C127, IF(ISNUMBER('2-8-1'!D127), '2-8-1'!D127, IF(ISNUMBER('2-8-1'!E127), '2-8-1'!E127, IF(ISNUMBER('2-8-1'!F127), '2-8-1'!F127, IF(ISNUMBER('2-8-1'!G127), '2-8-1'!G127, IF(ISNUMBER('2-8-1'!H127), '2-8-1'!H127, "XXX")))))))</f>
        <v>0.59285714285714286</v>
      </c>
      <c r="W127" s="130">
        <f>IF(ISNUMBER('2-8-2'!B127), '2-8-2'!B127, IF(ISNUMBER('2-8-2'!C127), '2-8-2'!C127, IF(ISNUMBER('2-8-2'!D127), '2-8-2'!D127, IF(ISNUMBER('2-8-2'!E127), '2-8-2'!E127, IF(ISNUMBER('2-8-2'!F127), '2-8-2'!F127, IF(ISNUMBER('2-8-2'!G127), '2-8-2'!G127, IF(ISNUMBER('2-8-2'!H127), '2-8-2'!H127, "XXX")))))))</f>
        <v>0.50142857142857145</v>
      </c>
      <c r="X127" s="130">
        <f>'3-1'!C126</f>
        <v>0.55000000000000004</v>
      </c>
      <c r="Y127" s="130">
        <f>'3-2'!K126</f>
        <v>-0.140938178</v>
      </c>
    </row>
    <row r="128" spans="1:25" ht="12.75" x14ac:dyDescent="0.2">
      <c r="A128" s="118" t="s">
        <v>135</v>
      </c>
      <c r="B128" s="142" t="s">
        <v>135</v>
      </c>
      <c r="C128" s="130">
        <f>IF(ISNUMBER('1-1'!B128),'1-1'!B128, "XXX")</f>
        <v>3</v>
      </c>
      <c r="D128" s="130" t="str">
        <f>IF(UCDP!S128, UCDP!S128, "0.0")</f>
        <v>0.0</v>
      </c>
      <c r="E128" s="130">
        <f>IF(ISNUMBER('1-3'!C128), '1-3'!C128, IF(ISNUMBER('1-3'!D128), '1-3'!D128, IF(ISNUMBER('1-3'!E128), '1-3'!E128, IF(ISNUMBER('1-3'!F128), '1-3'!F128, IF(ISNUMBER('1-3'!G128), '1-3'!G128, IF(ISNUMBER('1-3'!H128), '1-3'!H128, IF(ISNUMBER('1-3'!I128), '1-3'!I128, "XXX")))))))</f>
        <v>102.16666666666667</v>
      </c>
      <c r="F128" s="130">
        <f>IF(ISNUMBER('1-4'!AI128),'1-4'!AI128, IF(ISNUMBER('1-4'!AJ128),'1-4'!AJ128, IF(ISNUMBER('1-4'!AK128),'1-4'!AK128, IF(ISNUMBER('1-4'!AL128),'1-4'!AL128, IF(ISNUMBER('1-4'!AM128),'1-4'!AM128, IF(ISNUMBER('1-4'!AN128),'1-4'!AN128, IF(ISNUMBER('1-4'!AO128), '1-4'!AO128, "XXX")))))))</f>
        <v>2</v>
      </c>
      <c r="G128" s="130">
        <f>IF(ISNUMBER('1-5'!B127),'1-5'!B127, "XXX")</f>
        <v>4</v>
      </c>
      <c r="H128" s="130">
        <f>IF(ISNUMBER('2-1-1'!B128), '2-1-1'!B128, IF(ISNUMBER('2-1-1'!C128), '2-1-1'!C128, IF(ISNUMBER('2-1-1'!D128), '2-1-1'!D128, IF(ISNUMBER('2-1-1'!E128), '2-1-1'!E128, IF(ISNUMBER('2-1-1'!F128), '2-1-1'!F128, IF(ISNUMBER('2-1-1'!G128), '2-1-1'!G128, IF(ISNUMBER('2-1-1'!H128), '2-1-1'!H128, "XXX")))))))</f>
        <v>0.90857142857142859</v>
      </c>
      <c r="I128" s="130">
        <f>'2-1-2'!B127</f>
        <v>0.58533999999999997</v>
      </c>
      <c r="J128" s="130">
        <f>IF(ISNUMBER('2-2-1'!W128), '2-2-1'!W128, IF(ISNUMBER('2-2-1'!X128), '2-2-1'!X128, IF(ISNUMBER('2-2-1'!Y128), '2-2-1'!Y128, IF(ISNUMBER('2-2-1'!Z128), '2-2-1'!Z128, IF(ISNUMBER('2-2-1'!AA128), '2-2-1'!AA128, IF(ISNUMBER('2-2-1'!AB128), '2-2-1'!AB128, IF(ISNUMBER('2-2-1'!AC128), '2-2-1'!AC128, "XXX")))))))</f>
        <v>1.32894</v>
      </c>
      <c r="K128" s="130">
        <f>IF(ISNUMBER('2-2-2'!B128), '2-2-2'!B128, IF(ISNUMBER('2-2-2'!C128), '2-2-2'!C128, IF(ISNUMBER('2-2-2'!D128), '2-2-2'!D128, IF(ISNUMBER('2-2-2'!E128), '2-2-2'!E128, IF(ISNUMBER('2-2-2'!F128), '2-2-2'!F128, IF(ISNUMBER('2-2-2'!G128), '2-2-2'!G128, IF(ISNUMBER('2-2-2'!H128), '2-2-2'!H128, "XXX")))))))</f>
        <v>0.87857142857142867</v>
      </c>
      <c r="L128" s="130">
        <f>IF(ISNUMBER('2-3-1'!J128), '2-3-1'!J128, IF(ISNUMBER('2-3-1'!K128), '2-3-1'!K128, IF(ISNUMBER('2-3-1'!L128), '2-3-1'!L128, IF(ISNUMBER('2-3-1'!M128), '2-3-1'!M128, IF(ISNUMBER('2-3-1'!N128), '2-3-1'!N128, IF(ISNUMBER('2-3-1'!O128), '2-3-1'!O128, IF(ISNUMBER('2-3-1'!P128), '2-3-1'!P128, "XXX")))))))</f>
        <v>0.95031679000000002</v>
      </c>
      <c r="M128" s="130">
        <f>'2-3-2'!J128</f>
        <v>48.46814346</v>
      </c>
      <c r="N128" s="130">
        <f>IF(ISNUMBER('2-4-1'!N128),'2-4-1'!N128,IF(ISNUMBER('2-4-1'!S128),'2-4-1'!S128,'2010'!N128))</f>
        <v>1.1392249875043621</v>
      </c>
      <c r="O128" s="130" t="str">
        <f>IF(ISNUMBER('2-4-2'!C128), '2-4-2'!C128, IF(ISNUMBER('2-4-2'!D128), '2-4-2'!D128, "XXX"))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"XXX")</f>
        <v>85.084149999999994</v>
      </c>
      <c r="S128" s="130">
        <f>IF(ISNUMBER('2-6-2'!B128), '2-6-2'!B128, IF(ISNUMBER('2-6-2'!C128), '2-6-2'!C128, IF(ISNUMBER('2-6-2'!D128), '2-6-2'!D128, IF(ISNUMBER('2-6-2'!E128), '2-6-2'!E128, "XXX"))))</f>
        <v>0</v>
      </c>
      <c r="T128" s="130">
        <f>IF(ISNUMBER('2-7-1'!B128), '2-7-1'!B128, IF(ISNUMBER('2-7-1'!C128), '2-7-1'!C128, IF(ISNUMBER('2-7-1'!D128), '2-7-1'!D128, IF(ISNUMBER('2-7-1'!E128), '2-7-1'!E128, IF(ISNUMBER('2-7-1'!F128), '2-7-1'!F128, IF(ISNUMBER('2-7-1'!G128), '2-7-1'!G128, IF(ISNUMBER('2-7-1'!H128), '2-7-1'!H128, "XXX")))))))</f>
        <v>0.90428571428571425</v>
      </c>
      <c r="U128" s="130">
        <f>IF(ISNUMBER('2-7-2'!B128), '2-7-2'!B128, IF(ISNUMBER('2-7-2'!C128), '2-7-2'!C128, IF(ISNUMBER('2-7-2'!D128), '2-7-2'!D128, IF(ISNUMBER('2-7-2'!E128), '2-7-2'!E128, IF(ISNUMBER('2-7-2'!F128), '2-7-2'!F128, IF(ISNUMBER('2-7-2'!G128), '2-7-2'!G128, IF(ISNUMBER('2-7-2'!H128), '2-7-2'!H128, "XXX")))))))</f>
        <v>0.84857142857142853</v>
      </c>
      <c r="V128" s="130">
        <f>IF(ISNUMBER('2-8-1'!B128), '2-8-1'!B128, IF(ISNUMBER('2-8-1'!C128), '2-8-1'!C128, IF(ISNUMBER('2-8-1'!D128), '2-8-1'!D128, IF(ISNUMBER('2-8-1'!E128), '2-8-1'!E128, IF(ISNUMBER('2-8-1'!F128), '2-8-1'!F128, IF(ISNUMBER('2-8-1'!G128), '2-8-1'!G128, IF(ISNUMBER('2-8-1'!H128), '2-8-1'!H128, "XXX")))))))</f>
        <v>0.7857142857142857</v>
      </c>
      <c r="W128" s="130">
        <f>IF(ISNUMBER('2-8-2'!B128), '2-8-2'!B128, IF(ISNUMBER('2-8-2'!C128), '2-8-2'!C128, IF(ISNUMBER('2-8-2'!D128), '2-8-2'!D128, IF(ISNUMBER('2-8-2'!E128), '2-8-2'!E128, IF(ISNUMBER('2-8-2'!F128), '2-8-2'!F128, IF(ISNUMBER('2-8-2'!G128), '2-8-2'!G128, IF(ISNUMBER('2-8-2'!H128), '2-8-2'!H128, "XXX")))))))</f>
        <v>0.83285714285714285</v>
      </c>
      <c r="X128" s="130">
        <f>'3-1'!C127</f>
        <v>0.379</v>
      </c>
      <c r="Y128" s="130">
        <f>'3-2'!K127</f>
        <v>-0.28074201900000001</v>
      </c>
    </row>
    <row r="129" spans="1:25" ht="12.75" x14ac:dyDescent="0.2">
      <c r="A129" s="118" t="s">
        <v>178</v>
      </c>
      <c r="B129" s="144" t="s">
        <v>136</v>
      </c>
      <c r="C129" s="130">
        <f>IF(ISNUMBER('1-1'!B129),'1-1'!B129, "XXX")</f>
        <v>3.9</v>
      </c>
      <c r="D129" s="130" t="str">
        <f>IF(UCDP!S129, UCDP!S129, "0.0")</f>
        <v>0.0</v>
      </c>
      <c r="E129" s="130">
        <f>IF(ISNUMBER('1-3'!C129), '1-3'!C129, IF(ISNUMBER('1-3'!D129), '1-3'!D129, IF(ISNUMBER('1-3'!E129), '1-3'!E129, IF(ISNUMBER('1-3'!F129), '1-3'!F129, IF(ISNUMBER('1-3'!G129), '1-3'!G129, IF(ISNUMBER('1-3'!H129), '1-3'!H129, IF(ISNUMBER('1-3'!I129), '1-3'!I129, "XXX")))))))</f>
        <v>86.833333333333343</v>
      </c>
      <c r="F129" s="130">
        <f>IF(ISNUMBER('1-4'!AI129),'1-4'!AI129, IF(ISNUMBER('1-4'!AJ129),'1-4'!AJ129, IF(ISNUMBER('1-4'!AK129),'1-4'!AK129, IF(ISNUMBER('1-4'!AL129),'1-4'!AL129, IF(ISNUMBER('1-4'!AM129),'1-4'!AM129, IF(ISNUMBER('1-4'!AN129),'1-4'!AN129, IF(ISNUMBER('1-4'!AO129), '1-4'!AO129, "XXX")))))))</f>
        <v>2</v>
      </c>
      <c r="G129" s="130">
        <f>IF(ISNUMBER('1-5'!B128),'1-5'!B128, "XXX")</f>
        <v>3.9</v>
      </c>
      <c r="H129" s="130">
        <f>IF(ISNUMBER('2-1-1'!B129), '2-1-1'!B129, IF(ISNUMBER('2-1-1'!C129), '2-1-1'!C129, IF(ISNUMBER('2-1-1'!D129), '2-1-1'!D129, IF(ISNUMBER('2-1-1'!E129), '2-1-1'!E129, IF(ISNUMBER('2-1-1'!F129), '2-1-1'!F129, IF(ISNUMBER('2-1-1'!G129), '2-1-1'!G129, IF(ISNUMBER('2-1-1'!H129), '2-1-1'!H129, "XXX")))))))</f>
        <v>0.53999999999999992</v>
      </c>
      <c r="I129" s="130">
        <f>'2-1-2'!B128</f>
        <v>0.37414999999999998</v>
      </c>
      <c r="J129" s="130">
        <f>IF(ISNUMBER('2-2-1'!W129), '2-2-1'!W129, IF(ISNUMBER('2-2-1'!X129), '2-2-1'!X129, IF(ISNUMBER('2-2-1'!Y129), '2-2-1'!Y129, IF(ISNUMBER('2-2-1'!Z129), '2-2-1'!Z129, IF(ISNUMBER('2-2-1'!AA129), '2-2-1'!AA129, IF(ISNUMBER('2-2-1'!AB129), '2-2-1'!AB129, IF(ISNUMBER('2-2-1'!AC129), '2-2-1'!AC129, "XXX")))))))</f>
        <v>2.3734899999999999</v>
      </c>
      <c r="K129" s="130">
        <f>IF(ISNUMBER('2-2-2'!B129), '2-2-2'!B129, IF(ISNUMBER('2-2-2'!C129), '2-2-2'!C129, IF(ISNUMBER('2-2-2'!D129), '2-2-2'!D129, IF(ISNUMBER('2-2-2'!E129), '2-2-2'!E129, IF(ISNUMBER('2-2-2'!F129), '2-2-2'!F129, IF(ISNUMBER('2-2-2'!G129), '2-2-2'!G129, IF(ISNUMBER('2-2-2'!H129), '2-2-2'!H129, "XXX")))))))</f>
        <v>0.69142857142857139</v>
      </c>
      <c r="L129" s="130">
        <f>IF(ISNUMBER('2-3-1'!J129), '2-3-1'!J129, IF(ISNUMBER('2-3-1'!K129), '2-3-1'!K129, IF(ISNUMBER('2-3-1'!L129), '2-3-1'!L129, IF(ISNUMBER('2-3-1'!M129), '2-3-1'!M129, IF(ISNUMBER('2-3-1'!N129), '2-3-1'!N129, IF(ISNUMBER('2-3-1'!O129), '2-3-1'!O129, IF(ISNUMBER('2-3-1'!P129), '2-3-1'!P129, "XXX")))))))</f>
        <v>4.9322633700000003</v>
      </c>
      <c r="M129" s="130">
        <f>'2-3-2'!J129</f>
        <v>27.370327</v>
      </c>
      <c r="N129" s="130">
        <f>IF(ISNUMBER('2-4-1'!N129),'2-4-1'!N129,IF(ISNUMBER('2-4-1'!S129),'2-4-1'!S129,'2010'!N129))</f>
        <v>15.834</v>
      </c>
      <c r="O129" s="130">
        <f>IF(ISNUMBER('2-4-2'!C129), '2-4-2'!C129, IF(ISNUMBER('2-4-2'!D129), '2-4-2'!D129, "XXX"))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"XXX")</f>
        <v>84.387919999999994</v>
      </c>
      <c r="S129" s="130">
        <f>IF(ISNUMBER('2-6-2'!B129), '2-6-2'!B129, IF(ISNUMBER('2-6-2'!C129), '2-6-2'!C129, IF(ISNUMBER('2-6-2'!D129), '2-6-2'!D129, IF(ISNUMBER('2-6-2'!E129), '2-6-2'!E129, "XXX"))))</f>
        <v>0</v>
      </c>
      <c r="T129" s="130">
        <f>IF(ISNUMBER('2-7-1'!B129), '2-7-1'!B129, IF(ISNUMBER('2-7-1'!C129), '2-7-1'!C129, IF(ISNUMBER('2-7-1'!D129), '2-7-1'!D129, IF(ISNUMBER('2-7-1'!E129), '2-7-1'!E129, IF(ISNUMBER('2-7-1'!F129), '2-7-1'!F129, IF(ISNUMBER('2-7-1'!G129), '2-7-1'!G129, IF(ISNUMBER('2-7-1'!H129), '2-7-1'!H129, "XXX")))))))</f>
        <v>0.66285714285714281</v>
      </c>
      <c r="U129" s="130">
        <f>IF(ISNUMBER('2-7-2'!B129), '2-7-2'!B129, IF(ISNUMBER('2-7-2'!C129), '2-7-2'!C129, IF(ISNUMBER('2-7-2'!D129), '2-7-2'!D129, IF(ISNUMBER('2-7-2'!E129), '2-7-2'!E129, IF(ISNUMBER('2-7-2'!F129), '2-7-2'!F129, IF(ISNUMBER('2-7-2'!G129), '2-7-2'!G129, IF(ISNUMBER('2-7-2'!H129), '2-7-2'!H129, "XXX")))))))</f>
        <v>0.42785714285714288</v>
      </c>
      <c r="V129" s="130">
        <f>IF(ISNUMBER('2-8-1'!B129), '2-8-1'!B129, IF(ISNUMBER('2-8-1'!C129), '2-8-1'!C129, IF(ISNUMBER('2-8-1'!D129), '2-8-1'!D129, IF(ISNUMBER('2-8-1'!E129), '2-8-1'!E129, IF(ISNUMBER('2-8-1'!F129), '2-8-1'!F129, IF(ISNUMBER('2-8-1'!G129), '2-8-1'!G129, IF(ISNUMBER('2-8-1'!H129), '2-8-1'!H129, "XXX")))))))</f>
        <v>0.68142857142857138</v>
      </c>
      <c r="W129" s="130">
        <f>IF(ISNUMBER('2-8-2'!B129), '2-8-2'!B129, IF(ISNUMBER('2-8-2'!C129), '2-8-2'!C129, IF(ISNUMBER('2-8-2'!D129), '2-8-2'!D129, IF(ISNUMBER('2-8-2'!E129), '2-8-2'!E129, IF(ISNUMBER('2-8-2'!F129), '2-8-2'!F129, IF(ISNUMBER('2-8-2'!G129), '2-8-2'!G129, IF(ISNUMBER('2-8-2'!H129), '2-8-2'!H129, "XXX")))))))</f>
        <v>0.49285714285714288</v>
      </c>
      <c r="X129" s="130">
        <f>'3-1'!C128</f>
        <v>0.82899999999999996</v>
      </c>
      <c r="Y129" s="130">
        <f>'3-2'!K128</f>
        <v>0.98546528799999999</v>
      </c>
    </row>
    <row r="130" spans="1:25" ht="12.75" x14ac:dyDescent="0.2">
      <c r="A130" s="118" t="s">
        <v>137</v>
      </c>
      <c r="B130" s="142" t="s">
        <v>137</v>
      </c>
      <c r="C130" s="130">
        <f>IF(ISNUMBER('1-1'!B130),'1-1'!B130, "XXX")</f>
        <v>2</v>
      </c>
      <c r="D130" s="130" t="str">
        <f>IF(UCDP!S130, UCDP!S130, "0.0")</f>
        <v>0.0</v>
      </c>
      <c r="E130" s="130">
        <f>IF(ISNUMBER('1-3'!C130), '1-3'!C130, IF(ISNUMBER('1-3'!D130), '1-3'!D130, IF(ISNUMBER('1-3'!E130), '1-3'!E130, IF(ISNUMBER('1-3'!F130), '1-3'!F130, IF(ISNUMBER('1-3'!G130), '1-3'!G130, IF(ISNUMBER('1-3'!H130), '1-3'!H130, IF(ISNUMBER('1-3'!I130), '1-3'!I130, "XXX")))))))</f>
        <v>92.666666666666671</v>
      </c>
      <c r="F130" s="130">
        <f>IF(ISNUMBER('1-4'!AI130),'1-4'!AI130, IF(ISNUMBER('1-4'!AJ130),'1-4'!AJ130, IF(ISNUMBER('1-4'!AK130),'1-4'!AK130, IF(ISNUMBER('1-4'!AL130),'1-4'!AL130, IF(ISNUMBER('1-4'!AM130),'1-4'!AM130, IF(ISNUMBER('1-4'!AN130),'1-4'!AN130, IF(ISNUMBER('1-4'!AO130), '1-4'!AO130, "XXX")))))))</f>
        <v>1</v>
      </c>
      <c r="G130" s="130">
        <f>IF(ISNUMBER('1-5'!B129),'1-5'!B129, "XXX")</f>
        <v>3.5</v>
      </c>
      <c r="H130" s="130">
        <f>IF(ISNUMBER('2-1-1'!B130), '2-1-1'!B130, IF(ISNUMBER('2-1-1'!C130), '2-1-1'!C130, IF(ISNUMBER('2-1-1'!D130), '2-1-1'!D130, IF(ISNUMBER('2-1-1'!E130), '2-1-1'!E130, IF(ISNUMBER('2-1-1'!F130), '2-1-1'!F130, IF(ISNUMBER('2-1-1'!G130), '2-1-1'!G130, IF(ISNUMBER('2-1-1'!H130), '2-1-1'!H130, "XXX")))))))</f>
        <v>0.6171428571428571</v>
      </c>
      <c r="I130" s="130">
        <f>'2-1-2'!B129</f>
        <v>0.52886</v>
      </c>
      <c r="J130" s="140">
        <f>'2-2-1'!T130</f>
        <v>3.8986799999999997</v>
      </c>
      <c r="K130" s="130">
        <f>IF(ISNUMBER('2-2-2'!B130), '2-2-2'!B130, IF(ISNUMBER('2-2-2'!C130), '2-2-2'!C130, IF(ISNUMBER('2-2-2'!D130), '2-2-2'!D130, IF(ISNUMBER('2-2-2'!E130), '2-2-2'!E130, IF(ISNUMBER('2-2-2'!F130), '2-2-2'!F130, IF(ISNUMBER('2-2-2'!G130), '2-2-2'!G130, IF(ISNUMBER('2-2-2'!H130), '2-2-2'!H130, "XXX")))))))</f>
        <v>0.68285714285714294</v>
      </c>
      <c r="L130" s="130">
        <f>IF(ISNUMBER('2-3-1'!J130), '2-3-1'!J130, IF(ISNUMBER('2-3-1'!K130), '2-3-1'!K130, IF(ISNUMBER('2-3-1'!L130), '2-3-1'!L130, IF(ISNUMBER('2-3-1'!M130), '2-3-1'!M130, IF(ISNUMBER('2-3-1'!N130), '2-3-1'!N130, IF(ISNUMBER('2-3-1'!O130), '2-3-1'!O130, IF(ISNUMBER('2-3-1'!P130), '2-3-1'!P130, "XXX")))))))</f>
        <v>5.2759380299999998</v>
      </c>
      <c r="M130" s="130">
        <f>'2-3-2'!J130</f>
        <v>13.631237029999999</v>
      </c>
      <c r="N130" s="130">
        <f>IF(ISNUMBER('2-4-1'!N130),'2-4-1'!N130,IF(ISNUMBER('2-4-1'!S130),'2-4-1'!S130,'2010'!N130))</f>
        <v>21.440999999999999</v>
      </c>
      <c r="O130" s="130">
        <f>IF(ISNUMBER('2-4-2'!C130), '2-4-2'!C130, IF(ISNUMBER('2-4-2'!D130), '2-4-2'!D130, "XXX"))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"XXX")</f>
        <v>83.122600000000006</v>
      </c>
      <c r="S130" s="130">
        <f>IF(ISNUMBER('2-6-2'!B130), '2-6-2'!B130, IF(ISNUMBER('2-6-2'!C130), '2-6-2'!C130, IF(ISNUMBER('2-6-2'!D130), '2-6-2'!D130, IF(ISNUMBER('2-6-2'!E130), '2-6-2'!E130, "XXX"))))</f>
        <v>0</v>
      </c>
      <c r="T130" s="130">
        <f>IF(ISNUMBER('2-7-1'!B130), '2-7-1'!B130, IF(ISNUMBER('2-7-1'!C130), '2-7-1'!C130, IF(ISNUMBER('2-7-1'!D130), '2-7-1'!D130, IF(ISNUMBER('2-7-1'!E130), '2-7-1'!E130, IF(ISNUMBER('2-7-1'!F130), '2-7-1'!F130, IF(ISNUMBER('2-7-1'!G130), '2-7-1'!G130, IF(ISNUMBER('2-7-1'!H130), '2-7-1'!H130, "XXX")))))))</f>
        <v>0.68142857142857138</v>
      </c>
      <c r="U130" s="130">
        <f>IF(ISNUMBER('2-7-2'!B130), '2-7-2'!B130, IF(ISNUMBER('2-7-2'!C130), '2-7-2'!C130, IF(ISNUMBER('2-7-2'!D130), '2-7-2'!D130, IF(ISNUMBER('2-7-2'!E130), '2-7-2'!E130, IF(ISNUMBER('2-7-2'!F130), '2-7-2'!F130, IF(ISNUMBER('2-7-2'!G130), '2-7-2'!G130, IF(ISNUMBER('2-7-2'!H130), '2-7-2'!H130, "XXX")))))))</f>
        <v>0.56642857142857139</v>
      </c>
      <c r="V130" s="130">
        <f>IF(ISNUMBER('2-8-1'!B130), '2-8-1'!B130, IF(ISNUMBER('2-8-1'!C130), '2-8-1'!C130, IF(ISNUMBER('2-8-1'!D130), '2-8-1'!D130, IF(ISNUMBER('2-8-1'!E130), '2-8-1'!E130, IF(ISNUMBER('2-8-1'!F130), '2-8-1'!F130, IF(ISNUMBER('2-8-1'!G130), '2-8-1'!G130, IF(ISNUMBER('2-8-1'!H130), '2-8-1'!H130, "XXX")))))))</f>
        <v>0.62571428571428567</v>
      </c>
      <c r="W130" s="130">
        <f>IF(ISNUMBER('2-8-2'!B130), '2-8-2'!B130, IF(ISNUMBER('2-8-2'!C130), '2-8-2'!C130, IF(ISNUMBER('2-8-2'!D130), '2-8-2'!D130, IF(ISNUMBER('2-8-2'!E130), '2-8-2'!E130, IF(ISNUMBER('2-8-2'!F130), '2-8-2'!F130, IF(ISNUMBER('2-8-2'!G130), '2-8-2'!G130, IF(ISNUMBER('2-8-2'!H130), '2-8-2'!H130, "XXX")))))))</f>
        <v>0.53714285714285714</v>
      </c>
      <c r="X130" s="130">
        <f>'3-1'!C129</f>
        <v>0.83099999999999996</v>
      </c>
      <c r="Y130" s="130">
        <f>'3-2'!K129</f>
        <v>1.097082734</v>
      </c>
    </row>
    <row r="131" spans="1:25" ht="12.75" x14ac:dyDescent="0.2">
      <c r="A131" s="118" t="s">
        <v>138</v>
      </c>
      <c r="B131" s="142" t="s">
        <v>138</v>
      </c>
      <c r="C131" s="130">
        <f>IF(ISNUMBER('1-1'!B131),'1-1'!B131, "XXX")</f>
        <v>2</v>
      </c>
      <c r="D131" s="130" t="str">
        <f>IF(UCDP!S131, UCDP!S131, "0.0")</f>
        <v>0.0</v>
      </c>
      <c r="E131" s="130">
        <f>IF(ISNUMBER('1-3'!C131), '1-3'!C131, IF(ISNUMBER('1-3'!D131), '1-3'!D131, IF(ISNUMBER('1-3'!E131), '1-3'!E131, IF(ISNUMBER('1-3'!F131), '1-3'!F131, IF(ISNUMBER('1-3'!G131), '1-3'!G131, IF(ISNUMBER('1-3'!H131), '1-3'!H131, IF(ISNUMBER('1-3'!I131), '1-3'!I131, "XXX")))))))</f>
        <v>63</v>
      </c>
      <c r="F131" s="130">
        <f>IF(ISNUMBER('1-4'!AI131),'1-4'!AI131, IF(ISNUMBER('1-4'!AJ131),'1-4'!AJ131, IF(ISNUMBER('1-4'!AK131),'1-4'!AK131, IF(ISNUMBER('1-4'!AL131),'1-4'!AL131, IF(ISNUMBER('1-4'!AM131),'1-4'!AM131, IF(ISNUMBER('1-4'!AN131),'1-4'!AN131, IF(ISNUMBER('1-4'!AO131), '1-4'!AO131, "XXX")))))))</f>
        <v>3</v>
      </c>
      <c r="G131" s="130">
        <f>IF(ISNUMBER('1-5'!B130),'1-5'!B130, "XXX")</f>
        <v>4.0999999999999996</v>
      </c>
      <c r="H131" s="130">
        <f>IF(ISNUMBER('2-1-1'!B131), '2-1-1'!B131, IF(ISNUMBER('2-1-1'!C131), '2-1-1'!C131, IF(ISNUMBER('2-1-1'!D131), '2-1-1'!D131, IF(ISNUMBER('2-1-1'!E131), '2-1-1'!E131, IF(ISNUMBER('2-1-1'!F131), '2-1-1'!F131, IF(ISNUMBER('2-1-1'!G131), '2-1-1'!G131, IF(ISNUMBER('2-1-1'!H131), '2-1-1'!H131, "XXX")))))))</f>
        <v>0.60285714285714276</v>
      </c>
      <c r="I131" s="130">
        <f>'2-1-2'!B130</f>
        <v>0.17519000000000001</v>
      </c>
      <c r="J131" s="130">
        <f>IF(ISNUMBER('2-2-1'!W131), '2-2-1'!W131, IF(ISNUMBER('2-2-1'!X131), '2-2-1'!X131, IF(ISNUMBER('2-2-1'!Y131), '2-2-1'!Y131, IF(ISNUMBER('2-2-1'!Z131), '2-2-1'!Z131, IF(ISNUMBER('2-2-1'!AA131), '2-2-1'!AA131, IF(ISNUMBER('2-2-1'!AB131), '2-2-1'!AB131, IF(ISNUMBER('2-2-1'!AC131), '2-2-1'!AC131, "XXX")))))))</f>
        <v>3.8653399999999998</v>
      </c>
      <c r="K131" s="130">
        <f>IF(ISNUMBER('2-2-2'!B131), '2-2-2'!B131, IF(ISNUMBER('2-2-2'!C131), '2-2-2'!C131, IF(ISNUMBER('2-2-2'!D131), '2-2-2'!D131, IF(ISNUMBER('2-2-2'!E131), '2-2-2'!E131, IF(ISNUMBER('2-2-2'!F131), '2-2-2'!F131, IF(ISNUMBER('2-2-2'!G131), '2-2-2'!G131, IF(ISNUMBER('2-2-2'!H131), '2-2-2'!H131, "XXX")))))))</f>
        <v>0.38428571428571429</v>
      </c>
      <c r="L131" s="130">
        <f>IF(ISNUMBER('2-3-1'!J131), '2-3-1'!J131, IF(ISNUMBER('2-3-1'!K131), '2-3-1'!K131, IF(ISNUMBER('2-3-1'!L131), '2-3-1'!L131, IF(ISNUMBER('2-3-1'!M131), '2-3-1'!M131, IF(ISNUMBER('2-3-1'!N131), '2-3-1'!N131, IF(ISNUMBER('2-3-1'!O131), '2-3-1'!O131, IF(ISNUMBER('2-3-1'!P131), '2-3-1'!P131, "XXX")))))))</f>
        <v>3.6711339999999999</v>
      </c>
      <c r="M131" s="130">
        <f>'2-3-2'!J131</f>
        <v>9.7028923000000002</v>
      </c>
      <c r="N131" s="130">
        <f>IF(ISNUMBER('2-4-1'!N131),'2-4-1'!N131,IF(ISNUMBER('2-4-1'!S131),'2-4-1'!S131,'2010'!N131))</f>
        <v>8.551206829448029</v>
      </c>
      <c r="O131" s="130" t="str">
        <f>IF(ISNUMBER('2-4-2'!C131), '2-4-2'!C131, IF(ISNUMBER('2-4-2'!D131), '2-4-2'!D131, "XXX"))</f>
        <v>XXX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"XXX")</f>
        <v>85.135040000000004</v>
      </c>
      <c r="S131" s="130">
        <f>IF(ISNUMBER('2-6-2'!B131), '2-6-2'!B131, IF(ISNUMBER('2-6-2'!C131), '2-6-2'!C131, IF(ISNUMBER('2-6-2'!D131), '2-6-2'!D131, IF(ISNUMBER('2-6-2'!E131), '2-6-2'!E131, "XXX"))))</f>
        <v>6.12</v>
      </c>
      <c r="T131" s="130">
        <f>IF(ISNUMBER('2-7-1'!B131), '2-7-1'!B131, IF(ISNUMBER('2-7-1'!C131), '2-7-1'!C131, IF(ISNUMBER('2-7-1'!D131), '2-7-1'!D131, IF(ISNUMBER('2-7-1'!E131), '2-7-1'!E131, IF(ISNUMBER('2-7-1'!F131), '2-7-1'!F131, IF(ISNUMBER('2-7-1'!G131), '2-7-1'!G131, IF(ISNUMBER('2-7-1'!H131), '2-7-1'!H131, "XXX")))))))</f>
        <v>0.7985714285714286</v>
      </c>
      <c r="U131" s="130">
        <f>IF(ISNUMBER('2-7-2'!B131), '2-7-2'!B131, IF(ISNUMBER('2-7-2'!C131), '2-7-2'!C131, IF(ISNUMBER('2-7-2'!D131), '2-7-2'!D131, IF(ISNUMBER('2-7-2'!E131), '2-7-2'!E131, IF(ISNUMBER('2-7-2'!F131), '2-7-2'!F131, IF(ISNUMBER('2-7-2'!G131), '2-7-2'!G131, IF(ISNUMBER('2-7-2'!H131), '2-7-2'!H131, "XXX")))))))</f>
        <v>0.56428571428571428</v>
      </c>
      <c r="V131" s="130">
        <f>IF(ISNUMBER('2-8-1'!B131), '2-8-1'!B131, IF(ISNUMBER('2-8-1'!C131), '2-8-1'!C131, IF(ISNUMBER('2-8-1'!D131), '2-8-1'!D131, IF(ISNUMBER('2-8-1'!E131), '2-8-1'!E131, IF(ISNUMBER('2-8-1'!F131), '2-8-1'!F131, IF(ISNUMBER('2-8-1'!G131), '2-8-1'!G131, IF(ISNUMBER('2-8-1'!H131), '2-8-1'!H131, "XXX")))))))</f>
        <v>0.70000000000000007</v>
      </c>
      <c r="W131" s="130">
        <f>IF(ISNUMBER('2-8-2'!B131), '2-8-2'!B131, IF(ISNUMBER('2-8-2'!C131), '2-8-2'!C131, IF(ISNUMBER('2-8-2'!D131), '2-8-2'!D131, IF(ISNUMBER('2-8-2'!E131), '2-8-2'!E131, IF(ISNUMBER('2-8-2'!F131), '2-8-2'!F131, IF(ISNUMBER('2-8-2'!G131), '2-8-2'!G131, IF(ISNUMBER('2-8-2'!H131), '2-8-2'!H131, "XXX")))))))</f>
        <v>0.61142857142857143</v>
      </c>
      <c r="X131" s="130">
        <f>'3-1'!C130</f>
        <v>0.78900000000000003</v>
      </c>
      <c r="Y131" s="130">
        <f>'3-2'!K130</f>
        <v>0.62929439499999995</v>
      </c>
    </row>
    <row r="132" spans="1:25" ht="12.75" x14ac:dyDescent="0.2">
      <c r="A132" s="118" t="s">
        <v>139</v>
      </c>
      <c r="B132" s="142" t="s">
        <v>139</v>
      </c>
      <c r="C132" s="153" t="s">
        <v>502</v>
      </c>
      <c r="D132" s="153" t="s">
        <v>502</v>
      </c>
      <c r="E132" s="153" t="s">
        <v>502</v>
      </c>
      <c r="F132" s="153" t="s">
        <v>502</v>
      </c>
      <c r="G132" s="153" t="s">
        <v>502</v>
      </c>
      <c r="H132" s="153" t="s">
        <v>502</v>
      </c>
      <c r="I132" s="153" t="s">
        <v>502</v>
      </c>
      <c r="J132" s="153" t="s">
        <v>502</v>
      </c>
      <c r="K132" s="153" t="s">
        <v>502</v>
      </c>
      <c r="L132" s="153" t="s">
        <v>502</v>
      </c>
      <c r="M132" s="153" t="s">
        <v>502</v>
      </c>
      <c r="N132" s="153" t="s">
        <v>502</v>
      </c>
      <c r="O132" s="153" t="s">
        <v>502</v>
      </c>
      <c r="P132" s="153" t="s">
        <v>502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53" t="s">
        <v>502</v>
      </c>
      <c r="S132" s="153" t="s">
        <v>502</v>
      </c>
      <c r="T132" s="153" t="s">
        <v>502</v>
      </c>
      <c r="U132" s="153" t="s">
        <v>502</v>
      </c>
      <c r="V132" s="153" t="s">
        <v>502</v>
      </c>
      <c r="W132" s="153" t="s">
        <v>502</v>
      </c>
      <c r="X132" s="153" t="s">
        <v>502</v>
      </c>
      <c r="Y132" s="153" t="s">
        <v>502</v>
      </c>
    </row>
    <row r="133" spans="1:25" ht="12.75" x14ac:dyDescent="0.2">
      <c r="A133" s="118" t="s">
        <v>140</v>
      </c>
      <c r="B133" s="142" t="s">
        <v>140</v>
      </c>
      <c r="C133" s="130">
        <f>IF(ISNUMBER('1-1'!B133),'1-1'!B133, "XXX")</f>
        <v>2</v>
      </c>
      <c r="D133" s="130" t="str">
        <f>IF(UCDP!S133, UCDP!S133, "0.0")</f>
        <v>0.0</v>
      </c>
      <c r="E133" s="130">
        <f>IF(ISNUMBER('1-3'!C133), '1-3'!C133, IF(ISNUMBER('1-3'!D133), '1-3'!D133, IF(ISNUMBER('1-3'!E133), '1-3'!E133, IF(ISNUMBER('1-3'!F133), '1-3'!F133, IF(ISNUMBER('1-3'!G133), '1-3'!G133, IF(ISNUMBER('1-3'!H133), '1-3'!H133, IF(ISNUMBER('1-3'!I133), '1-3'!I133, "XXX")))))))</f>
        <v>86.166666666666671</v>
      </c>
      <c r="F133" s="130">
        <f>IF(ISNUMBER('1-4'!AI133),'1-4'!AI133, IF(ISNUMBER('1-4'!AJ133),'1-4'!AJ133, IF(ISNUMBER('1-4'!AK133),'1-4'!AK133, IF(ISNUMBER('1-4'!AL133),'1-4'!AL133, IF(ISNUMBER('1-4'!AM133),'1-4'!AM133, IF(ISNUMBER('1-4'!AN133),'1-4'!AN133, IF(ISNUMBER('1-4'!AO133), '1-4'!AO133, "XXX")))))))</f>
        <v>3</v>
      </c>
      <c r="G133" s="130">
        <f>IF(ISNUMBER('1-5'!B132),'1-5'!B132, "XXX")</f>
        <v>2.8</v>
      </c>
      <c r="H133" s="130">
        <f>IF(ISNUMBER('2-1-1'!B133), '2-1-1'!B133, IF(ISNUMBER('2-1-1'!C133), '2-1-1'!C133, IF(ISNUMBER('2-1-1'!D133), '2-1-1'!D133, IF(ISNUMBER('2-1-1'!E133), '2-1-1'!E133, IF(ISNUMBER('2-1-1'!F133), '2-1-1'!F133, IF(ISNUMBER('2-1-1'!G133), '2-1-1'!G133, IF(ISNUMBER('2-1-1'!H133), '2-1-1'!H133, "XXX")))))))</f>
        <v>0.77999999999999992</v>
      </c>
      <c r="I133" s="130">
        <f>'2-1-2'!B132</f>
        <v>0.48336000000000001</v>
      </c>
      <c r="J133" s="130">
        <f>IF(ISNUMBER('2-2-1'!W133), '2-2-1'!W133, IF(ISNUMBER('2-2-1'!X133), '2-2-1'!X133, IF(ISNUMBER('2-2-1'!Y133), '2-2-1'!Y133, IF(ISNUMBER('2-2-1'!Z133), '2-2-1'!Z133, IF(ISNUMBER('2-2-1'!AA133), '2-2-1'!AA133, IF(ISNUMBER('2-2-1'!AB133), '2-2-1'!AB133, IF(ISNUMBER('2-2-1'!AC133), '2-2-1'!AC133, "XXX")))))))</f>
        <v>2.7164099999999998</v>
      </c>
      <c r="K133" s="130">
        <f>IF(ISNUMBER('2-2-2'!B133), '2-2-2'!B133, IF(ISNUMBER('2-2-2'!C133), '2-2-2'!C133, IF(ISNUMBER('2-2-2'!D133), '2-2-2'!D133, IF(ISNUMBER('2-2-2'!E133), '2-2-2'!E133, IF(ISNUMBER('2-2-2'!F133), '2-2-2'!F133, IF(ISNUMBER('2-2-2'!G133), '2-2-2'!G133, IF(ISNUMBER('2-2-2'!H133), '2-2-2'!H133, "XXX")))))))</f>
        <v>0.55857142857142861</v>
      </c>
      <c r="L133" s="130">
        <f>IF(ISNUMBER('2-3-1'!J133), '2-3-1'!J133, IF(ISNUMBER('2-3-1'!K133), '2-3-1'!K133, IF(ISNUMBER('2-3-1'!L133), '2-3-1'!L133, IF(ISNUMBER('2-3-1'!M133), '2-3-1'!M133, IF(ISNUMBER('2-3-1'!N133), '2-3-1'!N133, IF(ISNUMBER('2-3-1'!O133), '2-3-1'!O133, IF(ISNUMBER('2-3-1'!P133), '2-3-1'!P133, "XXX")))))))</f>
        <v>5.7251300799999996</v>
      </c>
      <c r="M133" s="130">
        <f>'2-3-2'!J133</f>
        <v>20.733867650000001</v>
      </c>
      <c r="N133" s="130">
        <f>IF(ISNUMBER('2-4-1'!N133),'2-4-1'!N133,IF(ISNUMBER('2-4-1'!S133),'2-4-1'!S133,'2010'!N133))</f>
        <v>20.407</v>
      </c>
      <c r="O133" s="130">
        <f>IF(ISNUMBER('2-4-2'!C133), '2-4-2'!C133, IF(ISNUMBER('2-4-2'!D133), '2-4-2'!D133, "XXX"))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"XXX")</f>
        <v>82.140500000000003</v>
      </c>
      <c r="S133" s="130">
        <f>IF(ISNUMBER('2-6-2'!B133), '2-6-2'!B133, IF(ISNUMBER('2-6-2'!C133), '2-6-2'!C133, IF(ISNUMBER('2-6-2'!D133), '2-6-2'!D133, IF(ISNUMBER('2-6-2'!E133), '2-6-2'!E133, "XXX"))))</f>
        <v>0</v>
      </c>
      <c r="T133" s="130">
        <f>IF(ISNUMBER('2-7-1'!B133), '2-7-1'!B133, IF(ISNUMBER('2-7-1'!C133), '2-7-1'!C133, IF(ISNUMBER('2-7-1'!D133), '2-7-1'!D133, IF(ISNUMBER('2-7-1'!E133), '2-7-1'!E133, IF(ISNUMBER('2-7-1'!F133), '2-7-1'!F133, IF(ISNUMBER('2-7-1'!G133), '2-7-1'!G133, IF(ISNUMBER('2-7-1'!H133), '2-7-1'!H133, "XXX")))))))</f>
        <v>0.76142857142857145</v>
      </c>
      <c r="U133" s="130">
        <f>IF(ISNUMBER('2-7-2'!B133), '2-7-2'!B133, IF(ISNUMBER('2-7-2'!C133), '2-7-2'!C133, IF(ISNUMBER('2-7-2'!D133), '2-7-2'!D133, IF(ISNUMBER('2-7-2'!E133), '2-7-2'!E133, IF(ISNUMBER('2-7-2'!F133), '2-7-2'!F133, IF(ISNUMBER('2-7-2'!G133), '2-7-2'!G133, IF(ISNUMBER('2-7-2'!H133), '2-7-2'!H133, "XXX")))))))</f>
        <v>0.51571428571428579</v>
      </c>
      <c r="V133" s="130">
        <f>IF(ISNUMBER('2-8-1'!B133), '2-8-1'!B133, IF(ISNUMBER('2-8-1'!C133), '2-8-1'!C133, IF(ISNUMBER('2-8-1'!D133), '2-8-1'!D133, IF(ISNUMBER('2-8-1'!E133), '2-8-1'!E133, IF(ISNUMBER('2-8-1'!F133), '2-8-1'!F133, IF(ISNUMBER('2-8-1'!G133), '2-8-1'!G133, IF(ISNUMBER('2-8-1'!H133), '2-8-1'!H133, "XXX")))))))</f>
        <v>0.63142857142857145</v>
      </c>
      <c r="W133" s="130">
        <f>IF(ISNUMBER('2-8-2'!B133), '2-8-2'!B133, IF(ISNUMBER('2-8-2'!C133), '2-8-2'!C133, IF(ISNUMBER('2-8-2'!D133), '2-8-2'!D133, IF(ISNUMBER('2-8-2'!E133), '2-8-2'!E133, IF(ISNUMBER('2-8-2'!F133), '2-8-2'!F133, IF(ISNUMBER('2-8-2'!G133), '2-8-2'!G133, IF(ISNUMBER('2-8-2'!H133), '2-8-2'!H133, "XXX")))))))</f>
        <v>0.54714285714285715</v>
      </c>
      <c r="X133" s="130">
        <f>'3-1'!C132</f>
        <v>0.879</v>
      </c>
      <c r="Y133" s="130">
        <f>'3-2'!K132</f>
        <v>1.1551601890000001</v>
      </c>
    </row>
    <row r="134" spans="1:25" ht="12.75" x14ac:dyDescent="0.2">
      <c r="A134" s="118" t="s">
        <v>141</v>
      </c>
      <c r="B134" s="142" t="s">
        <v>141</v>
      </c>
      <c r="C134" s="130">
        <f>IF(ISNUMBER('1-1'!B134),'1-1'!B134, "XXX")</f>
        <v>6.1</v>
      </c>
      <c r="D134" s="130">
        <f>IF(UCDP!S134, UCDP!S134, "0.0")</f>
        <v>2.0393068347282477</v>
      </c>
      <c r="E134" s="130">
        <f>IF(ISNUMBER('1-3'!C134), '1-3'!C134, IF(ISNUMBER('1-3'!D134), '1-3'!D134, IF(ISNUMBER('1-3'!E134), '1-3'!E134, IF(ISNUMBER('1-3'!F134), '1-3'!F134, IF(ISNUMBER('1-3'!G134), '1-3'!G134, IF(ISNUMBER('1-3'!H134), '1-3'!H134, IF(ISNUMBER('1-3'!I134), '1-3'!I134, "XXX")))))))</f>
        <v>64</v>
      </c>
      <c r="F134" s="130">
        <f>IF(ISNUMBER('1-4'!AI134),'1-4'!AI134, IF(ISNUMBER('1-4'!AJ134),'1-4'!AJ134, IF(ISNUMBER('1-4'!AK134),'1-4'!AK134, IF(ISNUMBER('1-4'!AL134),'1-4'!AL134, IF(ISNUMBER('1-4'!AM134),'1-4'!AM134, IF(ISNUMBER('1-4'!AN134),'1-4'!AN134, IF(ISNUMBER('1-4'!AO134), '1-4'!AO134, "XXX")))))))</f>
        <v>5</v>
      </c>
      <c r="G134" s="130">
        <f>IF(ISNUMBER('1-5'!B133),'1-5'!B133, "XXX")</f>
        <v>7.5</v>
      </c>
      <c r="H134" s="130">
        <f>IF(ISNUMBER('2-1-1'!B134), '2-1-1'!B134, IF(ISNUMBER('2-1-1'!C134), '2-1-1'!C134, IF(ISNUMBER('2-1-1'!D134), '2-1-1'!D134, IF(ISNUMBER('2-1-1'!E134), '2-1-1'!E134, IF(ISNUMBER('2-1-1'!F134), '2-1-1'!F134, IF(ISNUMBER('2-1-1'!G134), '2-1-1'!G134, IF(ISNUMBER('2-1-1'!H134), '2-1-1'!H134, "XXX")))))))</f>
        <v>0.45857142857142852</v>
      </c>
      <c r="I134" s="130">
        <f>'2-1-2'!B133</f>
        <v>6.5619999999999998E-2</v>
      </c>
      <c r="J134" s="130">
        <f>IF(ISNUMBER('2-2-1'!W134), '2-2-1'!W134, IF(ISNUMBER('2-2-1'!X134), '2-2-1'!X134, IF(ISNUMBER('2-2-1'!Y134), '2-2-1'!Y134, IF(ISNUMBER('2-2-1'!Z134), '2-2-1'!Z134, IF(ISNUMBER('2-2-1'!AA134), '2-2-1'!AA134, IF(ISNUMBER('2-2-1'!AB134), '2-2-1'!AB134, IF(ISNUMBER('2-2-1'!AC134), '2-2-1'!AC134, "XXX")))))))</f>
        <v>1.57257</v>
      </c>
      <c r="K134" s="130">
        <f>IF(ISNUMBER('2-2-2'!B134), '2-2-2'!B134, IF(ISNUMBER('2-2-2'!C134), '2-2-2'!C134, IF(ISNUMBER('2-2-2'!D134), '2-2-2'!D134, IF(ISNUMBER('2-2-2'!E134), '2-2-2'!E134, IF(ISNUMBER('2-2-2'!F134), '2-2-2'!F134, IF(ISNUMBER('2-2-2'!G134), '2-2-2'!G134, IF(ISNUMBER('2-2-2'!H134), '2-2-2'!H134, "XXX")))))))</f>
        <v>0.57999999999999996</v>
      </c>
      <c r="L134" s="130">
        <f>IF(ISNUMBER('2-3-1'!J134), '2-3-1'!J134, IF(ISNUMBER('2-3-1'!K134), '2-3-1'!K134, IF(ISNUMBER('2-3-1'!L134), '2-3-1'!L134, IF(ISNUMBER('2-3-1'!M134), '2-3-1'!M134, IF(ISNUMBER('2-3-1'!N134), '2-3-1'!N134, IF(ISNUMBER('2-3-1'!O134), '2-3-1'!O134, IF(ISNUMBER('2-3-1'!P134), '2-3-1'!P134, "XXX")))))))</f>
        <v>1.91621375</v>
      </c>
      <c r="M134" s="130">
        <f>'2-3-2'!J134</f>
        <v>44.851795199999998</v>
      </c>
      <c r="N134" s="130">
        <f>IF(ISNUMBER('2-4-1'!N134),'2-4-1'!N134,IF(ISNUMBER('2-4-1'!S134),'2-4-1'!S134,'2010'!N134))</f>
        <v>5.6278951818791798</v>
      </c>
      <c r="O134" s="130" t="str">
        <f>IF(ISNUMBER('2-4-2'!C134), '2-4-2'!C134, IF(ISNUMBER('2-4-2'!D134), '2-4-2'!D134, "XXX"))</f>
        <v>XXX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"XXX")</f>
        <v>55.713549999999998</v>
      </c>
      <c r="S134" s="130">
        <f>IF(ISNUMBER('2-6-2'!B134), '2-6-2'!B134, IF(ISNUMBER('2-6-2'!C134), '2-6-2'!C134, IF(ISNUMBER('2-6-2'!D134), '2-6-2'!D134, IF(ISNUMBER('2-6-2'!E134), '2-6-2'!E134, "XXX"))))</f>
        <v>2.0499999999999998</v>
      </c>
      <c r="T134" s="130">
        <f>IF(ISNUMBER('2-7-1'!B134), '2-7-1'!B134, IF(ISNUMBER('2-7-1'!C134), '2-7-1'!C134, IF(ISNUMBER('2-7-1'!D134), '2-7-1'!D134, IF(ISNUMBER('2-7-1'!E134), '2-7-1'!E134, IF(ISNUMBER('2-7-1'!F134), '2-7-1'!F134, IF(ISNUMBER('2-7-1'!G134), '2-7-1'!G134, IF(ISNUMBER('2-7-1'!H134), '2-7-1'!H134, "XXX")))))))</f>
        <v>0.62857142857142867</v>
      </c>
      <c r="U134" s="130">
        <f>IF(ISNUMBER('2-7-2'!B134), '2-7-2'!B134, IF(ISNUMBER('2-7-2'!C134), '2-7-2'!C134, IF(ISNUMBER('2-7-2'!D134), '2-7-2'!D134, IF(ISNUMBER('2-7-2'!E134), '2-7-2'!E134, IF(ISNUMBER('2-7-2'!F134), '2-7-2'!F134, IF(ISNUMBER('2-7-2'!G134), '2-7-2'!G134, IF(ISNUMBER('2-7-2'!H134), '2-7-2'!H134, "XXX")))))))</f>
        <v>0.46214285714285719</v>
      </c>
      <c r="V134" s="130">
        <f>IF(ISNUMBER('2-8-1'!B134), '2-8-1'!B134, IF(ISNUMBER('2-8-1'!C134), '2-8-1'!C134, IF(ISNUMBER('2-8-1'!D134), '2-8-1'!D134, IF(ISNUMBER('2-8-1'!E134), '2-8-1'!E134, IF(ISNUMBER('2-8-1'!F134), '2-8-1'!F134, IF(ISNUMBER('2-8-1'!G134), '2-8-1'!G134, IF(ISNUMBER('2-8-1'!H134), '2-8-1'!H134, "XXX")))))))</f>
        <v>0.60571428571428576</v>
      </c>
      <c r="W134" s="130">
        <f>IF(ISNUMBER('2-8-2'!B134), '2-8-2'!B134, IF(ISNUMBER('2-8-2'!C134), '2-8-2'!C134, IF(ISNUMBER('2-8-2'!D134), '2-8-2'!D134, IF(ISNUMBER('2-8-2'!E134), '2-8-2'!E134, IF(ISNUMBER('2-8-2'!F134), '2-8-2'!F134, IF(ISNUMBER('2-8-2'!G134), '2-8-2'!G134, IF(ISNUMBER('2-8-2'!H134), '2-8-2'!H134, "XXX")))))))</f>
        <v>0.51</v>
      </c>
      <c r="X134" s="130">
        <f>'3-1'!C133</f>
        <v>0.40699999999999997</v>
      </c>
      <c r="Y134" s="130">
        <f>'3-2'!K133</f>
        <v>-0.35034447899999999</v>
      </c>
    </row>
    <row r="135" spans="1:25" ht="12.75" x14ac:dyDescent="0.2">
      <c r="A135" s="118" t="s">
        <v>142</v>
      </c>
      <c r="B135" s="142" t="s">
        <v>142</v>
      </c>
      <c r="C135" s="130">
        <f>IF(ISNUMBER('1-1'!B135),'1-1'!B135, "XXX")</f>
        <v>9.8000000000000007</v>
      </c>
      <c r="D135" s="130">
        <f>IF(UCDP!S135, UCDP!S135, "0.0")</f>
        <v>0.14735801245512789</v>
      </c>
      <c r="E135" s="130" t="str">
        <f>IF(ISNUMBER('1-3'!C135), '1-3'!C135, IF(ISNUMBER('1-3'!D135), '1-3'!D135, IF(ISNUMBER('1-3'!E135), '1-3'!E135, IF(ISNUMBER('1-3'!F135), '1-3'!F135, IF(ISNUMBER('1-3'!G135), '1-3'!G135, IF(ISNUMBER('1-3'!H135), '1-3'!H135, IF(ISNUMBER('1-3'!I135), '1-3'!I135, "XXX")))))))</f>
        <v>XXX</v>
      </c>
      <c r="F135" s="130">
        <f>IF(ISNUMBER('1-4'!AI135),'1-4'!AI135, IF(ISNUMBER('1-4'!AJ135),'1-4'!AJ135, IF(ISNUMBER('1-4'!AK135),'1-4'!AK135, IF(ISNUMBER('1-4'!AL135),'1-4'!AL135, IF(ISNUMBER('1-4'!AM135),'1-4'!AM135, IF(ISNUMBER('1-4'!AN135),'1-4'!AN135, IF(ISNUMBER('1-4'!AO135), '1-4'!AO135, "XXX")))))))</f>
        <v>5</v>
      </c>
      <c r="G135" s="130">
        <f>IF(ISNUMBER('1-5'!B134),'1-5'!B134, "XXX")</f>
        <v>10</v>
      </c>
      <c r="H135" s="130" t="str">
        <f>IF(ISNUMBER('2-1-1'!B135), '2-1-1'!B135, IF(ISNUMBER('2-1-1'!C135), '2-1-1'!C135, IF(ISNUMBER('2-1-1'!D135), '2-1-1'!D135, IF(ISNUMBER('2-1-1'!E135), '2-1-1'!E135, IF(ISNUMBER('2-1-1'!F135), '2-1-1'!F135, IF(ISNUMBER('2-1-1'!G135), '2-1-1'!G135, IF(ISNUMBER('2-1-1'!H135), '2-1-1'!H135, "XXX")))))))</f>
        <v>XXX</v>
      </c>
      <c r="I135" s="130">
        <f>'2-1-2'!B134</f>
        <v>6.6379999999999995E-2</v>
      </c>
      <c r="J135" s="130" t="str">
        <f>IF(ISNUMBER('2-2-1'!W135), '2-2-1'!W135, IF(ISNUMBER('2-2-1'!X135), '2-2-1'!X135, IF(ISNUMBER('2-2-1'!Y135), '2-2-1'!Y135, IF(ISNUMBER('2-2-1'!Z135), '2-2-1'!Z135, IF(ISNUMBER('2-2-1'!AA135), '2-2-1'!AA135, IF(ISNUMBER('2-2-1'!AB135), '2-2-1'!AB135, IF(ISNUMBER('2-2-1'!AC135), '2-2-1'!AC135, "XXX")))))))</f>
        <v>XXX</v>
      </c>
      <c r="K135" s="130" t="str">
        <f>IF(ISNUMBER('2-2-2'!B135), '2-2-2'!B135, IF(ISNUMBER('2-2-2'!C135), '2-2-2'!C135, IF(ISNUMBER('2-2-2'!D135), '2-2-2'!D135, IF(ISNUMBER('2-2-2'!E135), '2-2-2'!E135, IF(ISNUMBER('2-2-2'!F135), '2-2-2'!F135, IF(ISNUMBER('2-2-2'!G135), '2-2-2'!G135, IF(ISNUMBER('2-2-2'!H135), '2-2-2'!H135, "XXX")))))))</f>
        <v>XXX</v>
      </c>
      <c r="L135" s="130">
        <f>IF(ISNUMBER('2-3-1'!J135), '2-3-1'!J135, IF(ISNUMBER('2-3-1'!K135), '2-3-1'!K135, IF(ISNUMBER('2-3-1'!L135), '2-3-1'!L135, IF(ISNUMBER('2-3-1'!M135), '2-3-1'!M135, IF(ISNUMBER('2-3-1'!N135), '2-3-1'!N135, IF(ISNUMBER('2-3-1'!O135), '2-3-1'!O135, IF(ISNUMBER('2-3-1'!P135), '2-3-1'!P135, "XXX")))))))</f>
        <v>2.0494506399999999</v>
      </c>
      <c r="M135" s="130">
        <f>'2-3-2'!J135</f>
        <v>58.001770020000002</v>
      </c>
      <c r="N135" s="130">
        <f>IF(ISNUMBER('2-4-1'!N135),'2-4-1'!N135,IF(ISNUMBER('2-4-1'!S135),'2-4-1'!S135,'2010'!N135))</f>
        <v>1.7210000000000001</v>
      </c>
      <c r="O135" s="130" t="str">
        <f>IF(ISNUMBER('2-4-2'!C135), '2-4-2'!C135, IF(ISNUMBER('2-4-2'!D135), '2-4-2'!D135, "XXX"))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"XXX")</f>
        <v>44.08202</v>
      </c>
      <c r="S135" s="130">
        <f>IF(ISNUMBER('2-6-2'!B135), '2-6-2'!B135, IF(ISNUMBER('2-6-2'!C135), '2-6-2'!C135, IF(ISNUMBER('2-6-2'!D135), '2-6-2'!D135, IF(ISNUMBER('2-6-2'!E135), '2-6-2'!E135, "XXX"))))</f>
        <v>13.9</v>
      </c>
      <c r="T135" s="130" t="str">
        <f>IF(ISNUMBER('2-7-1'!B135), '2-7-1'!B135, IF(ISNUMBER('2-7-1'!C135), '2-7-1'!C135, IF(ISNUMBER('2-7-1'!D135), '2-7-1'!D135, IF(ISNUMBER('2-7-1'!E135), '2-7-1'!E135, IF(ISNUMBER('2-7-1'!F135), '2-7-1'!F135, IF(ISNUMBER('2-7-1'!G135), '2-7-1'!G135, IF(ISNUMBER('2-7-1'!H135), '2-7-1'!H135, "XXX")))))))</f>
        <v>XXX</v>
      </c>
      <c r="U135" s="130" t="str">
        <f>IF(ISNUMBER('2-7-2'!B135), '2-7-2'!B135, IF(ISNUMBER('2-7-2'!C135), '2-7-2'!C135, IF(ISNUMBER('2-7-2'!D135), '2-7-2'!D135, IF(ISNUMBER('2-7-2'!E135), '2-7-2'!E135, IF(ISNUMBER('2-7-2'!F135), '2-7-2'!F135, IF(ISNUMBER('2-7-2'!G135), '2-7-2'!G135, IF(ISNUMBER('2-7-2'!H135), '2-7-2'!H135, "XXX")))))))</f>
        <v>XXX</v>
      </c>
      <c r="V135" s="130" t="str">
        <f>IF(ISNUMBER('2-8-1'!B135), '2-8-1'!B135, IF(ISNUMBER('2-8-1'!C135), '2-8-1'!C135, IF(ISNUMBER('2-8-1'!D135), '2-8-1'!D135, IF(ISNUMBER('2-8-1'!E135), '2-8-1'!E135, IF(ISNUMBER('2-8-1'!F135), '2-8-1'!F135, IF(ISNUMBER('2-8-1'!G135), '2-8-1'!G135, IF(ISNUMBER('2-8-1'!H135), '2-8-1'!H135, "XXX")))))))</f>
        <v>XXX</v>
      </c>
      <c r="W135" s="130" t="str">
        <f>IF(ISNUMBER('2-8-2'!B135), '2-8-2'!B135, IF(ISNUMBER('2-8-2'!C135), '2-8-2'!C135, IF(ISNUMBER('2-8-2'!D135), '2-8-2'!D135, IF(ISNUMBER('2-8-2'!E135), '2-8-2'!E135, IF(ISNUMBER('2-8-2'!F135), '2-8-2'!F135, IF(ISNUMBER('2-8-2'!G135), '2-8-2'!G135, IF(ISNUMBER('2-8-2'!H135), '2-8-2'!H135, "XXX")))))))</f>
        <v>XXX</v>
      </c>
      <c r="X135" s="130">
        <f>'3-1'!C134</f>
        <v>0.21299999999999999</v>
      </c>
      <c r="Y135" s="130">
        <f>'3-2'!K134</f>
        <v>-1.523152828</v>
      </c>
    </row>
    <row r="136" spans="1:25" ht="12.75" x14ac:dyDescent="0.2">
      <c r="A136" s="118" t="s">
        <v>143</v>
      </c>
      <c r="B136" s="142" t="s">
        <v>143</v>
      </c>
      <c r="C136" s="130">
        <f>IF(ISNUMBER('1-1'!B136),'1-1'!B136, "XXX")</f>
        <v>1.5</v>
      </c>
      <c r="D136" s="130" t="str">
        <f>IF(UCDP!S136, UCDP!S136, "0.0")</f>
        <v>0.0</v>
      </c>
      <c r="E136" s="130">
        <f>IF(ISNUMBER('1-3'!C136), '1-3'!C136, IF(ISNUMBER('1-3'!D136), '1-3'!D136, IF(ISNUMBER('1-3'!E136), '1-3'!E136, IF(ISNUMBER('1-3'!F136), '1-3'!F136, IF(ISNUMBER('1-3'!G136), '1-3'!G136, IF(ISNUMBER('1-3'!H136), '1-3'!H136, IF(ISNUMBER('1-3'!I136), '1-3'!I136, "XXX")))))))</f>
        <v>99.833333333333343</v>
      </c>
      <c r="F136" s="130">
        <f>IF(ISNUMBER('1-4'!AI136),'1-4'!AI136, IF(ISNUMBER('1-4'!AJ136),'1-4'!AJ136, IF(ISNUMBER('1-4'!AK136),'1-4'!AK136, IF(ISNUMBER('1-4'!AL136),'1-4'!AL136, IF(ISNUMBER('1-4'!AM136),'1-4'!AM136, IF(ISNUMBER('1-4'!AN136),'1-4'!AN136, IF(ISNUMBER('1-4'!AO136), '1-4'!AO136, "XXX")))))))</f>
        <v>1</v>
      </c>
      <c r="G136" s="130">
        <f>IF(ISNUMBER('1-5'!B135),'1-5'!B135, "XXX")</f>
        <v>1.4</v>
      </c>
      <c r="H136" s="130">
        <f>IF(ISNUMBER('2-1-1'!B136), '2-1-1'!B136, IF(ISNUMBER('2-1-1'!C136), '2-1-1'!C136, IF(ISNUMBER('2-1-1'!D136), '2-1-1'!D136, IF(ISNUMBER('2-1-1'!E136), '2-1-1'!E136, IF(ISNUMBER('2-1-1'!F136), '2-1-1'!F136, IF(ISNUMBER('2-1-1'!G136), '2-1-1'!G136, IF(ISNUMBER('2-1-1'!H136), '2-1-1'!H136, "XXX")))))))</f>
        <v>0.81571428571428561</v>
      </c>
      <c r="I136" s="130">
        <f>'2-1-2'!B135</f>
        <v>0.78415000000000001</v>
      </c>
      <c r="J136" s="130">
        <f>IF(ISNUMBER('2-2-1'!W136), '2-2-1'!W136, IF(ISNUMBER('2-2-1'!X136), '2-2-1'!X136, IF(ISNUMBER('2-2-1'!Y136), '2-2-1'!Y136, IF(ISNUMBER('2-2-1'!Z136), '2-2-1'!Z136, IF(ISNUMBER('2-2-1'!AA136), '2-2-1'!AA136, IF(ISNUMBER('2-2-1'!AB136), '2-2-1'!AB136, IF(ISNUMBER('2-2-1'!AC136), '2-2-1'!AC136, "XXX")))))))</f>
        <v>4.0415900000000002</v>
      </c>
      <c r="K136" s="130">
        <f>IF(ISNUMBER('2-2-2'!B136), '2-2-2'!B136, IF(ISNUMBER('2-2-2'!C136), '2-2-2'!C136, IF(ISNUMBER('2-2-2'!D136), '2-2-2'!D136, IF(ISNUMBER('2-2-2'!E136), '2-2-2'!E136, IF(ISNUMBER('2-2-2'!F136), '2-2-2'!F136, IF(ISNUMBER('2-2-2'!G136), '2-2-2'!G136, IF(ISNUMBER('2-2-2'!H136), '2-2-2'!H136, "XXX")))))))</f>
        <v>0.73714285714285721</v>
      </c>
      <c r="L136" s="130">
        <f>IF(ISNUMBER('2-3-1'!J136), '2-3-1'!J136, IF(ISNUMBER('2-3-1'!K136), '2-3-1'!K136, IF(ISNUMBER('2-3-1'!L136), '2-3-1'!L136, IF(ISNUMBER('2-3-1'!M136), '2-3-1'!M136, IF(ISNUMBER('2-3-1'!N136), '2-3-1'!N136, IF(ISNUMBER('2-3-1'!O136), '2-3-1'!O136, IF(ISNUMBER('2-3-1'!P136), '2-3-1'!P136, "XXX")))))))</f>
        <v>6.5980315200000001</v>
      </c>
      <c r="M136" s="130">
        <f>'2-3-2'!J136</f>
        <v>16.336839680000001</v>
      </c>
      <c r="N136" s="130">
        <f>IF(ISNUMBER('2-4-1'!N136),'2-4-1'!N136,IF(ISNUMBER('2-4-1'!S136),'2-4-1'!S136,'2010'!N136))</f>
        <v>27.350999999999999</v>
      </c>
      <c r="O136" s="130">
        <f>IF(ISNUMBER('2-4-2'!C136), '2-4-2'!C136, IF(ISNUMBER('2-4-2'!D136), '2-4-2'!D136, "XXX"))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"XXX")</f>
        <v>89.408330000000007</v>
      </c>
      <c r="S136" s="130">
        <f>IF(ISNUMBER('2-6-2'!B136), '2-6-2'!B136, IF(ISNUMBER('2-6-2'!C136), '2-6-2'!C136, IF(ISNUMBER('2-6-2'!D136), '2-6-2'!D136, IF(ISNUMBER('2-6-2'!E136), '2-6-2'!E136, "XXX"))))</f>
        <v>0</v>
      </c>
      <c r="T136" s="130">
        <f>IF(ISNUMBER('2-7-1'!B136), '2-7-1'!B136, IF(ISNUMBER('2-7-1'!C136), '2-7-1'!C136, IF(ISNUMBER('2-7-1'!D136), '2-7-1'!D136, IF(ISNUMBER('2-7-1'!E136), '2-7-1'!E136, IF(ISNUMBER('2-7-1'!F136), '2-7-1'!F136, IF(ISNUMBER('2-7-1'!G136), '2-7-1'!G136, IF(ISNUMBER('2-7-1'!H136), '2-7-1'!H136, "XXX")))))))</f>
        <v>0.89</v>
      </c>
      <c r="U136" s="130">
        <f>IF(ISNUMBER('2-7-2'!B136), '2-7-2'!B136, IF(ISNUMBER('2-7-2'!C136), '2-7-2'!C136, IF(ISNUMBER('2-7-2'!D136), '2-7-2'!D136, IF(ISNUMBER('2-7-2'!E136), '2-7-2'!E136, IF(ISNUMBER('2-7-2'!F136), '2-7-2'!F136, IF(ISNUMBER('2-7-2'!G136), '2-7-2'!G136, IF(ISNUMBER('2-7-2'!H136), '2-7-2'!H136, "XXX")))))))</f>
        <v>0.81928571428571428</v>
      </c>
      <c r="V136" s="130">
        <f>IF(ISNUMBER('2-8-1'!B136), '2-8-1'!B136, IF(ISNUMBER('2-8-1'!C136), '2-8-1'!C136, IF(ISNUMBER('2-8-1'!D136), '2-8-1'!D136, IF(ISNUMBER('2-8-1'!E136), '2-8-1'!E136, IF(ISNUMBER('2-8-1'!F136), '2-8-1'!F136, IF(ISNUMBER('2-8-1'!G136), '2-8-1'!G136, IF(ISNUMBER('2-8-1'!H136), '2-8-1'!H136, "XXX")))))))</f>
        <v>0.74</v>
      </c>
      <c r="W136" s="130">
        <f>IF(ISNUMBER('2-8-2'!B136), '2-8-2'!B136, IF(ISNUMBER('2-8-2'!C136), '2-8-2'!C136, IF(ISNUMBER('2-8-2'!D136), '2-8-2'!D136, IF(ISNUMBER('2-8-2'!E136), '2-8-2'!E136, IF(ISNUMBER('2-8-2'!F136), '2-8-2'!F136, IF(ISNUMBER('2-8-2'!G136), '2-8-2'!G136, IF(ISNUMBER('2-8-2'!H136), '2-8-2'!H136, "XXX")))))))</f>
        <v>0.68428571428571427</v>
      </c>
      <c r="X136" s="130">
        <f>'3-1'!C135</f>
        <v>0.92200000000000004</v>
      </c>
      <c r="Y136" s="130">
        <f>'3-2'!K135</f>
        <v>1.5290864710000001</v>
      </c>
    </row>
    <row r="137" spans="1:25" ht="12.75" x14ac:dyDescent="0.2">
      <c r="A137" s="118" t="s">
        <v>144</v>
      </c>
      <c r="B137" s="142" t="s">
        <v>144</v>
      </c>
      <c r="C137" s="130">
        <f>IF(ISNUMBER('1-1'!B137),'1-1'!B137, "XXX")</f>
        <v>0.9</v>
      </c>
      <c r="D137" s="130" t="str">
        <f>IF(UCDP!S137, UCDP!S137, "0.0")</f>
        <v>0.0</v>
      </c>
      <c r="E137" s="130">
        <f>IF(ISNUMBER('1-3'!C137), '1-3'!C137, IF(ISNUMBER('1-3'!D137), '1-3'!D137, IF(ISNUMBER('1-3'!E137), '1-3'!E137, IF(ISNUMBER('1-3'!F137), '1-3'!F137, IF(ISNUMBER('1-3'!G137), '1-3'!G137, IF(ISNUMBER('1-3'!H137), '1-3'!H137, IF(ISNUMBER('1-3'!I137), '1-3'!I137, "XXX")))))))</f>
        <v>103.83333333333334</v>
      </c>
      <c r="F137" s="130">
        <f>IF(ISNUMBER('1-4'!AI137),'1-4'!AI137, IF(ISNUMBER('1-4'!AJ137),'1-4'!AJ137, IF(ISNUMBER('1-4'!AK137),'1-4'!AK137, IF(ISNUMBER('1-4'!AL137),'1-4'!AL137, IF(ISNUMBER('1-4'!AM137),'1-4'!AM137, IF(ISNUMBER('1-4'!AN137),'1-4'!AN137, IF(ISNUMBER('1-4'!AO137), '1-4'!AO137, "XXX")))))))</f>
        <v>2</v>
      </c>
      <c r="G137" s="130">
        <f>IF(ISNUMBER('1-5'!B136),'1-5'!B136, "XXX")</f>
        <v>1.7</v>
      </c>
      <c r="H137" s="130">
        <f>IF(ISNUMBER('2-1-1'!B137), '2-1-1'!B137, IF(ISNUMBER('2-1-1'!C137), '2-1-1'!C137, IF(ISNUMBER('2-1-1'!D137), '2-1-1'!D137, IF(ISNUMBER('2-1-1'!E137), '2-1-1'!E137, IF(ISNUMBER('2-1-1'!F137), '2-1-1'!F137, IF(ISNUMBER('2-1-1'!G137), '2-1-1'!G137, IF(ISNUMBER('2-1-1'!H137), '2-1-1'!H137, "XXX")))))))</f>
        <v>0.9028571428571428</v>
      </c>
      <c r="I137" s="130">
        <f>'2-1-2'!B136</f>
        <v>0.79001999999999994</v>
      </c>
      <c r="J137" s="130">
        <f>IF(ISNUMBER('2-2-1'!W137), '2-2-1'!W137, IF(ISNUMBER('2-2-1'!X137), '2-2-1'!X137, IF(ISNUMBER('2-2-1'!Y137), '2-2-1'!Y137, IF(ISNUMBER('2-2-1'!Z137), '2-2-1'!Z137, IF(ISNUMBER('2-2-1'!AA137), '2-2-1'!AA137, IF(ISNUMBER('2-2-1'!AB137), '2-2-1'!AB137, IF(ISNUMBER('2-2-1'!AC137), '2-2-1'!AC137, "XXX")))))))</f>
        <v>3.31135</v>
      </c>
      <c r="K137" s="130">
        <f>IF(ISNUMBER('2-2-2'!B137), '2-2-2'!B137, IF(ISNUMBER('2-2-2'!C137), '2-2-2'!C137, IF(ISNUMBER('2-2-2'!D137), '2-2-2'!D137, IF(ISNUMBER('2-2-2'!E137), '2-2-2'!E137, IF(ISNUMBER('2-2-2'!F137), '2-2-2'!F137, IF(ISNUMBER('2-2-2'!G137), '2-2-2'!G137, IF(ISNUMBER('2-2-2'!H137), '2-2-2'!H137, "XXX")))))))</f>
        <v>0.84285714285714286</v>
      </c>
      <c r="L137" s="130">
        <f>IF(ISNUMBER('2-3-1'!J137), '2-3-1'!J137, IF(ISNUMBER('2-3-1'!K137), '2-3-1'!K137, IF(ISNUMBER('2-3-1'!L137), '2-3-1'!L137, IF(ISNUMBER('2-3-1'!M137), '2-3-1'!M137, IF(ISNUMBER('2-3-1'!N137), '2-3-1'!N137, IF(ISNUMBER('2-3-1'!O137), '2-3-1'!O137, IF(ISNUMBER('2-3-1'!P137), '2-3-1'!P137, "XXX")))))))</f>
        <v>2.8756170299999999</v>
      </c>
      <c r="M137" s="130">
        <f>'2-3-2'!J137</f>
        <v>27.33333206</v>
      </c>
      <c r="N137" s="130">
        <f>IF(ISNUMBER('2-4-1'!N137),'2-4-1'!N137,IF(ISNUMBER('2-4-1'!S137),'2-4-1'!S137,'2010'!N137))</f>
        <v>18.425999999999998</v>
      </c>
      <c r="O137" s="130">
        <f>IF(ISNUMBER('2-4-2'!C137), '2-4-2'!C137, IF(ISNUMBER('2-4-2'!D137), '2-4-2'!D137, "XXX"))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"XXX")</f>
        <v>84.668940000000006</v>
      </c>
      <c r="S137" s="130">
        <f>IF(ISNUMBER('2-6-2'!B137), '2-6-2'!B137, IF(ISNUMBER('2-6-2'!C137), '2-6-2'!C137, IF(ISNUMBER('2-6-2'!D137), '2-6-2'!D137, IF(ISNUMBER('2-6-2'!E137), '2-6-2'!E137, "XXX"))))</f>
        <v>0</v>
      </c>
      <c r="T137" s="130">
        <f>IF(ISNUMBER('2-7-1'!B137), '2-7-1'!B137, IF(ISNUMBER('2-7-1'!C137), '2-7-1'!C137, IF(ISNUMBER('2-7-1'!D137), '2-7-1'!D137, IF(ISNUMBER('2-7-1'!E137), '2-7-1'!E137, IF(ISNUMBER('2-7-1'!F137), '2-7-1'!F137, IF(ISNUMBER('2-7-1'!G137), '2-7-1'!G137, IF(ISNUMBER('2-7-1'!H137), '2-7-1'!H137, "XXX")))))))</f>
        <v>0.92714285714285716</v>
      </c>
      <c r="U137" s="130">
        <f>IF(ISNUMBER('2-7-2'!B137), '2-7-2'!B137, IF(ISNUMBER('2-7-2'!C137), '2-7-2'!C137, IF(ISNUMBER('2-7-2'!D137), '2-7-2'!D137, IF(ISNUMBER('2-7-2'!E137), '2-7-2'!E137, IF(ISNUMBER('2-7-2'!F137), '2-7-2'!F137, IF(ISNUMBER('2-7-2'!G137), '2-7-2'!G137, IF(ISNUMBER('2-7-2'!H137), '2-7-2'!H137, "XXX")))))))</f>
        <v>0.82571428571428573</v>
      </c>
      <c r="V137" s="130">
        <f>IF(ISNUMBER('2-8-1'!B137), '2-8-1'!B137, IF(ISNUMBER('2-8-1'!C137), '2-8-1'!C137, IF(ISNUMBER('2-8-1'!D137), '2-8-1'!D137, IF(ISNUMBER('2-8-1'!E137), '2-8-1'!E137, IF(ISNUMBER('2-8-1'!F137), '2-8-1'!F137, IF(ISNUMBER('2-8-1'!G137), '2-8-1'!G137, IF(ISNUMBER('2-8-1'!H137), '2-8-1'!H137, "XXX")))))))</f>
        <v>0.75</v>
      </c>
      <c r="W137" s="130">
        <f>IF(ISNUMBER('2-8-2'!B137), '2-8-2'!B137, IF(ISNUMBER('2-8-2'!C137), '2-8-2'!C137, IF(ISNUMBER('2-8-2'!D137), '2-8-2'!D137, IF(ISNUMBER('2-8-2'!E137), '2-8-2'!E137, IF(ISNUMBER('2-8-2'!F137), '2-8-2'!F137, IF(ISNUMBER('2-8-2'!G137), '2-8-2'!G137, IF(ISNUMBER('2-8-2'!H137), '2-8-2'!H137, "XXX")))))))</f>
        <v>0.74571428571428566</v>
      </c>
      <c r="X137" s="130">
        <f>'3-1'!C136</f>
        <v>0.88900000000000001</v>
      </c>
      <c r="Y137" s="130">
        <f>'3-2'!K136</f>
        <v>1.5229793789999999</v>
      </c>
    </row>
    <row r="138" spans="1:25" ht="12.75" x14ac:dyDescent="0.2">
      <c r="A138" s="118" t="s">
        <v>145</v>
      </c>
      <c r="B138" s="142" t="s">
        <v>145</v>
      </c>
      <c r="C138" s="130">
        <f>IF(ISNUMBER('1-1'!B138),'1-1'!B138, "XXX")</f>
        <v>6.1</v>
      </c>
      <c r="D138" s="130" t="str">
        <f>IF(UCDP!S138, UCDP!S138, "0.0")</f>
        <v>0.0</v>
      </c>
      <c r="E138" s="130">
        <f>IF(ISNUMBER('1-3'!C138), '1-3'!C138, IF(ISNUMBER('1-3'!D138), '1-3'!D138, IF(ISNUMBER('1-3'!E138), '1-3'!E138, IF(ISNUMBER('1-3'!F138), '1-3'!F138, IF(ISNUMBER('1-3'!G138), '1-3'!G138, IF(ISNUMBER('1-3'!H138), '1-3'!H138, IF(ISNUMBER('1-3'!I138), '1-3'!I138, "XXX")))))))</f>
        <v>74.166666666666671</v>
      </c>
      <c r="F138" s="130">
        <f>IF(ISNUMBER('1-4'!AI138),'1-4'!AI138, IF(ISNUMBER('1-4'!AJ138),'1-4'!AJ138, IF(ISNUMBER('1-4'!AK138),'1-4'!AK138, IF(ISNUMBER('1-4'!AL138),'1-4'!AL138, IF(ISNUMBER('1-4'!AM138),'1-4'!AM138, IF(ISNUMBER('1-4'!AN138),'1-4'!AN138, IF(ISNUMBER('1-4'!AO138), '1-4'!AO138, "XXX")))))))</f>
        <v>3</v>
      </c>
      <c r="G138" s="130">
        <f>IF(ISNUMBER('1-5'!B137),'1-5'!B137, "XXX")</f>
        <v>8.6</v>
      </c>
      <c r="H138" s="130">
        <f>IF(ISNUMBER('2-1-1'!B138), '2-1-1'!B138, IF(ISNUMBER('2-1-1'!C138), '2-1-1'!C138, IF(ISNUMBER('2-1-1'!D138), '2-1-1'!D138, IF(ISNUMBER('2-1-1'!E138), '2-1-1'!E138, IF(ISNUMBER('2-1-1'!F138), '2-1-1'!F138, IF(ISNUMBER('2-1-1'!G138), '2-1-1'!G138, IF(ISNUMBER('2-1-1'!H138), '2-1-1'!H138, "XXX")))))))</f>
        <v>0.34428571428571431</v>
      </c>
      <c r="I138" s="130">
        <f>'2-1-2'!B137</f>
        <v>1.7229999999999999E-2</v>
      </c>
      <c r="J138" s="130" t="str">
        <f>IF(ISNUMBER('2-2-1'!W138), '2-2-1'!W138, IF(ISNUMBER('2-2-1'!X138), '2-2-1'!X138, IF(ISNUMBER('2-2-1'!Y138), '2-2-1'!Y138, IF(ISNUMBER('2-2-1'!Z138), '2-2-1'!Z138, IF(ISNUMBER('2-2-1'!AA138), '2-2-1'!AA138, IF(ISNUMBER('2-2-1'!AB138), '2-2-1'!AB138, IF(ISNUMBER('2-2-1'!AC138), '2-2-1'!AC138, "XXX")))))))</f>
        <v>XXX</v>
      </c>
      <c r="K138" s="130">
        <f>IF(ISNUMBER('2-2-2'!B138), '2-2-2'!B138, IF(ISNUMBER('2-2-2'!C138), '2-2-2'!C138, IF(ISNUMBER('2-2-2'!D138), '2-2-2'!D138, IF(ISNUMBER('2-2-2'!E138), '2-2-2'!E138, IF(ISNUMBER('2-2-2'!F138), '2-2-2'!F138, IF(ISNUMBER('2-2-2'!G138), '2-2-2'!G138, IF(ISNUMBER('2-2-2'!H138), '2-2-2'!H138, "XXX")))))))</f>
        <v>0.33999999999999997</v>
      </c>
      <c r="L138" s="130">
        <f>IF(ISNUMBER('2-3-1'!J138), '2-3-1'!J138, IF(ISNUMBER('2-3-1'!K138), '2-3-1'!K138, IF(ISNUMBER('2-3-1'!L138), '2-3-1'!L138, IF(ISNUMBER('2-3-1'!M138), '2-3-1'!M138, IF(ISNUMBER('2-3-1'!N138), '2-3-1'!N138, IF(ISNUMBER('2-3-1'!O138), '2-3-1'!O138, IF(ISNUMBER('2-3-1'!P138), '2-3-1'!P138, "XXX")))))))</f>
        <v>1.0774648200000001</v>
      </c>
      <c r="M138" s="130">
        <f>'2-3-2'!J138</f>
        <v>70.613883970000003</v>
      </c>
      <c r="N138" s="130">
        <f>IF(ISNUMBER('2-4-1'!N138),'2-4-1'!N138,IF(ISNUMBER('2-4-1'!S138),'2-4-1'!S138,'2010'!N138))</f>
        <v>4</v>
      </c>
      <c r="O138" s="130" t="str">
        <f>IF(ISNUMBER('2-4-2'!C138), '2-4-2'!C138, IF(ISNUMBER('2-4-2'!D138), '2-4-2'!D138, "XXX"))</f>
        <v>XXX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"XXX")</f>
        <v>67.657979999999995</v>
      </c>
      <c r="S138" s="130">
        <f>IF(ISNUMBER('2-6-2'!B138), '2-6-2'!B138, IF(ISNUMBER('2-6-2'!C138), '2-6-2'!C138, IF(ISNUMBER('2-6-2'!D138), '2-6-2'!D138, IF(ISNUMBER('2-6-2'!E138), '2-6-2'!E138, "XXX"))))</f>
        <v>3.84</v>
      </c>
      <c r="T138" s="130">
        <f>IF(ISNUMBER('2-7-1'!B138), '2-7-1'!B138, IF(ISNUMBER('2-7-1'!C138), '2-7-1'!C138, IF(ISNUMBER('2-7-1'!D138), '2-7-1'!D138, IF(ISNUMBER('2-7-1'!E138), '2-7-1'!E138, IF(ISNUMBER('2-7-1'!F138), '2-7-1'!F138, IF(ISNUMBER('2-7-1'!G138), '2-7-1'!G138, IF(ISNUMBER('2-7-1'!H138), '2-7-1'!H138, "XXX")))))))</f>
        <v>0.54142857142857148</v>
      </c>
      <c r="U138" s="130">
        <f>IF(ISNUMBER('2-7-2'!B138), '2-7-2'!B138, IF(ISNUMBER('2-7-2'!C138), '2-7-2'!C138, IF(ISNUMBER('2-7-2'!D138), '2-7-2'!D138, IF(ISNUMBER('2-7-2'!E138), '2-7-2'!E138, IF(ISNUMBER('2-7-2'!F138), '2-7-2'!F138, IF(ISNUMBER('2-7-2'!G138), '2-7-2'!G138, IF(ISNUMBER('2-7-2'!H138), '2-7-2'!H138, "XXX")))))))</f>
        <v>0.46571428571428569</v>
      </c>
      <c r="V138" s="130">
        <f>IF(ISNUMBER('2-8-1'!B138), '2-8-1'!B138, IF(ISNUMBER('2-8-1'!C138), '2-8-1'!C138, IF(ISNUMBER('2-8-1'!D138), '2-8-1'!D138, IF(ISNUMBER('2-8-1'!E138), '2-8-1'!E138, IF(ISNUMBER('2-8-1'!F138), '2-8-1'!F138, IF(ISNUMBER('2-8-1'!G138), '2-8-1'!G138, IF(ISNUMBER('2-8-1'!H138), '2-8-1'!H138, "XXX")))))))</f>
        <v>0.46857142857142853</v>
      </c>
      <c r="W138" s="130">
        <f>IF(ISNUMBER('2-8-2'!B138), '2-8-2'!B138, IF(ISNUMBER('2-8-2'!C138), '2-8-2'!C138, IF(ISNUMBER('2-8-2'!D138), '2-8-2'!D138, IF(ISNUMBER('2-8-2'!E138), '2-8-2'!E138, IF(ISNUMBER('2-8-2'!F138), '2-8-2'!F138, IF(ISNUMBER('2-8-2'!G138), '2-8-2'!G138, IF(ISNUMBER('2-8-2'!H138), '2-8-2'!H138, "XXX")))))))</f>
        <v>0.46285714285714291</v>
      </c>
      <c r="X138" s="130">
        <f>'3-1'!C137</f>
        <v>0.23</v>
      </c>
      <c r="Y138" s="130">
        <f>'3-2'!K137</f>
        <v>-1.1781576869999999</v>
      </c>
    </row>
    <row r="139" spans="1:25" ht="12.75" x14ac:dyDescent="0.2">
      <c r="A139" s="118" t="s">
        <v>146</v>
      </c>
      <c r="B139" s="142" t="s">
        <v>146</v>
      </c>
      <c r="C139" s="130">
        <f>IF(ISNUMBER('1-1'!B139),'1-1'!B139, "XXX")</f>
        <v>7</v>
      </c>
      <c r="D139" s="130" t="str">
        <f>IF(UCDP!S139, UCDP!S139, "0.0")</f>
        <v>0.0</v>
      </c>
      <c r="E139" s="130">
        <f>IF(ISNUMBER('1-3'!C139), '1-3'!C139, IF(ISNUMBER('1-3'!D139), '1-3'!D139, IF(ISNUMBER('1-3'!E139), '1-3'!E139, IF(ISNUMBER('1-3'!F139), '1-3'!F139, IF(ISNUMBER('1-3'!G139), '1-3'!G139, IF(ISNUMBER('1-3'!H139), '1-3'!H139, IF(ISNUMBER('1-3'!I139), '1-3'!I139, "XXX")))))))</f>
        <v>77.000000000000014</v>
      </c>
      <c r="F139" s="130">
        <f>IF(ISNUMBER('1-4'!AI139),'1-4'!AI139, IF(ISNUMBER('1-4'!AJ139),'1-4'!AJ139, IF(ISNUMBER('1-4'!AK139),'1-4'!AK139, IF(ISNUMBER('1-4'!AL139),'1-4'!AL139, IF(ISNUMBER('1-4'!AM139),'1-4'!AM139, IF(ISNUMBER('1-4'!AN139),'1-4'!AN139, IF(ISNUMBER('1-4'!AO139), '1-4'!AO139, "XXX")))))))</f>
        <v>2</v>
      </c>
      <c r="G139" s="130">
        <f>IF(ISNUMBER('1-5'!B138),'1-5'!B138, "XXX")</f>
        <v>6</v>
      </c>
      <c r="H139" s="130">
        <f>IF(ISNUMBER('2-1-1'!B139), '2-1-1'!B139, IF(ISNUMBER('2-1-1'!C139), '2-1-1'!C139, IF(ISNUMBER('2-1-1'!D139), '2-1-1'!D139, IF(ISNUMBER('2-1-1'!E139), '2-1-1'!E139, IF(ISNUMBER('2-1-1'!F139), '2-1-1'!F139, IF(ISNUMBER('2-1-1'!G139), '2-1-1'!G139, IF(ISNUMBER('2-1-1'!H139), '2-1-1'!H139, "XXX")))))))</f>
        <v>0.36142857142857138</v>
      </c>
      <c r="I139" s="130">
        <f>'2-1-2'!B138</f>
        <v>2.4049999999999998E-2</v>
      </c>
      <c r="J139" s="130">
        <f>IF(ISNUMBER('2-2-1'!W139), '2-2-1'!W139, IF(ISNUMBER('2-2-1'!X139), '2-2-1'!X139, IF(ISNUMBER('2-2-1'!Y139), '2-2-1'!Y139, IF(ISNUMBER('2-2-1'!Z139), '2-2-1'!Z139, IF(ISNUMBER('2-2-1'!AA139), '2-2-1'!AA139, IF(ISNUMBER('2-2-1'!AB139), '2-2-1'!AB139, IF(ISNUMBER('2-2-1'!AC139), '2-2-1'!AC139, "XXX")))))))</f>
        <v>2.02054</v>
      </c>
      <c r="K139" s="130">
        <f>IF(ISNUMBER('2-2-2'!B139), '2-2-2'!B139, IF(ISNUMBER('2-2-2'!C139), '2-2-2'!C139, IF(ISNUMBER('2-2-2'!D139), '2-2-2'!D139, IF(ISNUMBER('2-2-2'!E139), '2-2-2'!E139, IF(ISNUMBER('2-2-2'!F139), '2-2-2'!F139, IF(ISNUMBER('2-2-2'!G139), '2-2-2'!G139, IF(ISNUMBER('2-2-2'!H139), '2-2-2'!H139, "XXX")))))))</f>
        <v>0.38</v>
      </c>
      <c r="L139" s="130">
        <f>IF(ISNUMBER('2-3-1'!J139), '2-3-1'!J139, IF(ISNUMBER('2-3-1'!K139), '2-3-1'!K139, IF(ISNUMBER('2-3-1'!L139), '2-3-1'!L139, IF(ISNUMBER('2-3-1'!M139), '2-3-1'!M139, IF(ISNUMBER('2-3-1'!N139), '2-3-1'!N139, IF(ISNUMBER('2-3-1'!O139), '2-3-1'!O139, IF(ISNUMBER('2-3-1'!P139), '2-3-1'!P139, "XXX")))))))</f>
        <v>1.9410563700000001</v>
      </c>
      <c r="M139" s="130">
        <f>'2-3-2'!J139</f>
        <v>28.474226000000002</v>
      </c>
      <c r="N139" s="130">
        <f>IF(ISNUMBER('2-4-1'!N139),'2-4-1'!N139,IF(ISNUMBER('2-4-1'!S139),'2-4-1'!S139,'2010'!N139))</f>
        <v>3.29</v>
      </c>
      <c r="O139" s="130" t="str">
        <f>IF(ISNUMBER('2-4-2'!C139), '2-4-2'!C139, IF(ISNUMBER('2-4-2'!D139), '2-4-2'!D139, "XXX"))</f>
        <v>XXX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"XXX")</f>
        <v>13.1351</v>
      </c>
      <c r="S139" s="130">
        <f>IF(ISNUMBER('2-6-2'!B139), '2-6-2'!B139, IF(ISNUMBER('2-6-2'!C139), '2-6-2'!C139, IF(ISNUMBER('2-6-2'!D139), '2-6-2'!D139, IF(ISNUMBER('2-6-2'!E139), '2-6-2'!E139, "XXX"))))</f>
        <v>56.34</v>
      </c>
      <c r="T139" s="130">
        <f>IF(ISNUMBER('2-7-1'!B139), '2-7-1'!B139, IF(ISNUMBER('2-7-1'!C139), '2-7-1'!C139, IF(ISNUMBER('2-7-1'!D139), '2-7-1'!D139, IF(ISNUMBER('2-7-1'!E139), '2-7-1'!E139, IF(ISNUMBER('2-7-1'!F139), '2-7-1'!F139, IF(ISNUMBER('2-7-1'!G139), '2-7-1'!G139, IF(ISNUMBER('2-7-1'!H139), '2-7-1'!H139, "XXX")))))))</f>
        <v>0.52857142857142858</v>
      </c>
      <c r="U139" s="130">
        <f>IF(ISNUMBER('2-7-2'!B139), '2-7-2'!B139, IF(ISNUMBER('2-7-2'!C139), '2-7-2'!C139, IF(ISNUMBER('2-7-2'!D139), '2-7-2'!D139, IF(ISNUMBER('2-7-2'!E139), '2-7-2'!E139, IF(ISNUMBER('2-7-2'!F139), '2-7-2'!F139, IF(ISNUMBER('2-7-2'!G139), '2-7-2'!G139, IF(ISNUMBER('2-7-2'!H139), '2-7-2'!H139, "XXX")))))))</f>
        <v>0.50642857142857145</v>
      </c>
      <c r="V139" s="130">
        <f>IF(ISNUMBER('2-8-1'!B139), '2-8-1'!B139, IF(ISNUMBER('2-8-1'!C139), '2-8-1'!C139, IF(ISNUMBER('2-8-1'!D139), '2-8-1'!D139, IF(ISNUMBER('2-8-1'!E139), '2-8-1'!E139, IF(ISNUMBER('2-8-1'!F139), '2-8-1'!F139, IF(ISNUMBER('2-8-1'!G139), '2-8-1'!G139, IF(ISNUMBER('2-8-1'!H139), '2-8-1'!H139, "XXX")))))))</f>
        <v>0.5842857142857143</v>
      </c>
      <c r="W139" s="130">
        <f>IF(ISNUMBER('2-8-2'!B139), '2-8-2'!B139, IF(ISNUMBER('2-8-2'!C139), '2-8-2'!C139, IF(ISNUMBER('2-8-2'!D139), '2-8-2'!D139, IF(ISNUMBER('2-8-2'!E139), '2-8-2'!E139, IF(ISNUMBER('2-8-2'!F139), '2-8-2'!F139, IF(ISNUMBER('2-8-2'!G139), '2-8-2'!G139, IF(ISNUMBER('2-8-2'!H139), '2-8-2'!H139, "XXX")))))))</f>
        <v>0.57000000000000006</v>
      </c>
      <c r="X139" s="130">
        <f>'3-1'!C138</f>
        <v>0.47399999999999998</v>
      </c>
      <c r="Y139" s="130">
        <f>'3-2'!K138</f>
        <v>-6.7486598999999994E-2</v>
      </c>
    </row>
    <row r="140" spans="1:25" ht="12.75" x14ac:dyDescent="0.2">
      <c r="A140" s="118" t="s">
        <v>147</v>
      </c>
      <c r="B140" s="142" t="s">
        <v>147</v>
      </c>
      <c r="C140" s="130">
        <f>IF(ISNUMBER('1-1'!B140),'1-1'!B140, "XXX")</f>
        <v>5.5</v>
      </c>
      <c r="D140" s="130">
        <f>IF(UCDP!S140, UCDP!S140, "0.0")</f>
        <v>2.7196132385492514E-2</v>
      </c>
      <c r="E140" s="130">
        <f>IF(ISNUMBER('1-3'!C140), '1-3'!C140, IF(ISNUMBER('1-3'!D140), '1-3'!D140, IF(ISNUMBER('1-3'!E140), '1-3'!E140, IF(ISNUMBER('1-3'!F140), '1-3'!F140, IF(ISNUMBER('1-3'!G140), '1-3'!G140, IF(ISNUMBER('1-3'!H140), '1-3'!H140, IF(ISNUMBER('1-3'!I140), '1-3'!I140, "XXX")))))))</f>
        <v>81.5</v>
      </c>
      <c r="F140" s="130">
        <f>IF(ISNUMBER('1-4'!AI140),'1-4'!AI140, IF(ISNUMBER('1-4'!AJ140),'1-4'!AJ140, IF(ISNUMBER('1-4'!AK140),'1-4'!AK140, IF(ISNUMBER('1-4'!AL140),'1-4'!AL140, IF(ISNUMBER('1-4'!AM140),'1-4'!AM140, IF(ISNUMBER('1-4'!AN140),'1-4'!AN140, IF(ISNUMBER('1-4'!AO140), '1-4'!AO140, "XXX")))))))</f>
        <v>4</v>
      </c>
      <c r="G140" s="130">
        <f>IF(ISNUMBER('1-5'!B139),'1-5'!B139, "XXX")</f>
        <v>6.3</v>
      </c>
      <c r="H140" s="130">
        <f>IF(ISNUMBER('2-1-1'!B140), '2-1-1'!B140, IF(ISNUMBER('2-1-1'!C140), '2-1-1'!C140, IF(ISNUMBER('2-1-1'!D140), '2-1-1'!D140, IF(ISNUMBER('2-1-1'!E140), '2-1-1'!E140, IF(ISNUMBER('2-1-1'!F140), '2-1-1'!F140, IF(ISNUMBER('2-1-1'!G140), '2-1-1'!G140, IF(ISNUMBER('2-1-1'!H140), '2-1-1'!H140, "XXX")))))))</f>
        <v>0.69285714285714273</v>
      </c>
      <c r="I140" s="130">
        <f>'2-1-2'!B139</f>
        <v>0.15099000000000001</v>
      </c>
      <c r="J140" s="140">
        <f>AVERAGE('2-2-1'!U140, '2-2-1'!Y140)</f>
        <v>2.149575</v>
      </c>
      <c r="K140" s="130">
        <f>IF(ISNUMBER('2-2-2'!B140), '2-2-2'!B140, IF(ISNUMBER('2-2-2'!C140), '2-2-2'!C140, IF(ISNUMBER('2-2-2'!D140), '2-2-2'!D140, IF(ISNUMBER('2-2-2'!E140), '2-2-2'!E140, IF(ISNUMBER('2-2-2'!F140), '2-2-2'!F140, IF(ISNUMBER('2-2-2'!G140), '2-2-2'!G140, IF(ISNUMBER('2-2-2'!H140), '2-2-2'!H140, "XXX")))))))</f>
        <v>0.55999999999999994</v>
      </c>
      <c r="L140" s="130">
        <f>IF(ISNUMBER('2-3-1'!J140), '2-3-1'!J140, IF(ISNUMBER('2-3-1'!K140), '2-3-1'!K140, IF(ISNUMBER('2-3-1'!L140), '2-3-1'!L140, IF(ISNUMBER('2-3-1'!M140), '2-3-1'!M140, IF(ISNUMBER('2-3-1'!N140), '2-3-1'!N140, IF(ISNUMBER('2-3-1'!O140), '2-3-1'!O140, IF(ISNUMBER('2-3-1'!P140), '2-3-1'!P140, "XXX")))))))</f>
        <v>2.41405702</v>
      </c>
      <c r="M140" s="130">
        <f>'2-3-2'!J140</f>
        <v>14.813794140000001</v>
      </c>
      <c r="N140" s="130">
        <f>IF(ISNUMBER('2-4-1'!N140),'2-4-1'!N140,IF(ISNUMBER('2-4-1'!S140),'2-4-1'!S140,'2010'!N140))</f>
        <v>3.6689999999999996</v>
      </c>
      <c r="O140" s="130" t="str">
        <f>IF(ISNUMBER('2-4-2'!C140), '2-4-2'!C140, IF(ISNUMBER('2-4-2'!D140), '2-4-2'!D140, "XXX"))</f>
        <v>XXX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"XXX")</f>
        <v>44.680210000000002</v>
      </c>
      <c r="S140" s="130">
        <f>IF(ISNUMBER('2-6-2'!B140), '2-6-2'!B140, IF(ISNUMBER('2-6-2'!C140), '2-6-2'!C140, IF(ISNUMBER('2-6-2'!D140), '2-6-2'!D140, IF(ISNUMBER('2-6-2'!E140), '2-6-2'!E140, "XXX"))))</f>
        <v>0.11</v>
      </c>
      <c r="T140" s="130">
        <f>IF(ISNUMBER('2-7-1'!B140), '2-7-1'!B140, IF(ISNUMBER('2-7-1'!C140), '2-7-1'!C140, IF(ISNUMBER('2-7-1'!D140), '2-7-1'!D140, IF(ISNUMBER('2-7-1'!E140), '2-7-1'!E140, IF(ISNUMBER('2-7-1'!F140), '2-7-1'!F140, IF(ISNUMBER('2-7-1'!G140), '2-7-1'!G140, IF(ISNUMBER('2-7-1'!H140), '2-7-1'!H140, "XXX")))))))</f>
        <v>0.68285714285714294</v>
      </c>
      <c r="U140" s="130">
        <f>IF(ISNUMBER('2-7-2'!B140), '2-7-2'!B140, IF(ISNUMBER('2-7-2'!C140), '2-7-2'!C140, IF(ISNUMBER('2-7-2'!D140), '2-7-2'!D140, IF(ISNUMBER('2-7-2'!E140), '2-7-2'!E140, IF(ISNUMBER('2-7-2'!F140), '2-7-2'!F140, IF(ISNUMBER('2-7-2'!G140), '2-7-2'!G140, IF(ISNUMBER('2-7-2'!H140), '2-7-2'!H140, "XXX")))))))</f>
        <v>0.52571428571428569</v>
      </c>
      <c r="V140" s="130">
        <f>IF(ISNUMBER('2-8-1'!B140), '2-8-1'!B140, IF(ISNUMBER('2-8-1'!C140), '2-8-1'!C140, IF(ISNUMBER('2-8-1'!D140), '2-8-1'!D140, IF(ISNUMBER('2-8-1'!E140), '2-8-1'!E140, IF(ISNUMBER('2-8-1'!F140), '2-8-1'!F140, IF(ISNUMBER('2-8-1'!G140), '2-8-1'!G140, IF(ISNUMBER('2-8-1'!H140), '2-8-1'!H140, "XXX")))))))</f>
        <v>0.66714285714285715</v>
      </c>
      <c r="W140" s="130">
        <f>IF(ISNUMBER('2-8-2'!B140), '2-8-2'!B140, IF(ISNUMBER('2-8-2'!C140), '2-8-2'!C140, IF(ISNUMBER('2-8-2'!D140), '2-8-2'!D140, IF(ISNUMBER('2-8-2'!E140), '2-8-2'!E140, IF(ISNUMBER('2-8-2'!F140), '2-8-2'!F140, IF(ISNUMBER('2-8-2'!G140), '2-8-2'!G140, IF(ISNUMBER('2-8-2'!H140), '2-8-2'!H140, "XXX")))))))</f>
        <v>0.61285714285714288</v>
      </c>
      <c r="X140" s="130">
        <f>'3-1'!C139</f>
        <v>0.182</v>
      </c>
      <c r="Y140" s="130">
        <f>'3-2'!K139</f>
        <v>-0.473277479</v>
      </c>
    </row>
    <row r="141" spans="1:25" ht="12.75" x14ac:dyDescent="0.2">
      <c r="A141" s="118" t="s">
        <v>148</v>
      </c>
      <c r="B141" s="142" t="s">
        <v>148</v>
      </c>
      <c r="C141" s="130">
        <f>IF(ISNUMBER('1-1'!B141),'1-1'!B141, "XXX")</f>
        <v>8.8000000000000007</v>
      </c>
      <c r="D141" s="130" t="str">
        <f>IF(UCDP!S141, UCDP!S141, "0.0")</f>
        <v>0.0</v>
      </c>
      <c r="E141" s="130">
        <f>IF(ISNUMBER('1-3'!C141), '1-3'!C141, IF(ISNUMBER('1-3'!D141), '1-3'!D141, IF(ISNUMBER('1-3'!E141), '1-3'!E141, IF(ISNUMBER('1-3'!F141), '1-3'!F141, IF(ISNUMBER('1-3'!G141), '1-3'!G141, IF(ISNUMBER('1-3'!H141), '1-3'!H141, IF(ISNUMBER('1-3'!I141), '1-3'!I141, "XXX")))))))</f>
        <v>57.333333333333336</v>
      </c>
      <c r="F141" s="130">
        <f>IF(ISNUMBER('1-4'!AI141),'1-4'!AI141, IF(ISNUMBER('1-4'!AJ141),'1-4'!AJ141, IF(ISNUMBER('1-4'!AK141),'1-4'!AK141, IF(ISNUMBER('1-4'!AL141),'1-4'!AL141, IF(ISNUMBER('1-4'!AM141),'1-4'!AM141, IF(ISNUMBER('1-4'!AN141),'1-4'!AN141, IF(ISNUMBER('1-4'!AO141), '1-4'!AO141, "XXX")))))))</f>
        <v>3</v>
      </c>
      <c r="G141" s="130">
        <f>IF(ISNUMBER('1-5'!B140),'1-5'!B140, "XXX")</f>
        <v>6.9</v>
      </c>
      <c r="H141" s="130">
        <f>IF(ISNUMBER('2-1-1'!B141), '2-1-1'!B141, IF(ISNUMBER('2-1-1'!C141), '2-1-1'!C141, IF(ISNUMBER('2-1-1'!D141), '2-1-1'!D141, IF(ISNUMBER('2-1-1'!E141), '2-1-1'!E141, IF(ISNUMBER('2-1-1'!F141), '2-1-1'!F141, IF(ISNUMBER('2-1-1'!G141), '2-1-1'!G141, IF(ISNUMBER('2-1-1'!H141), '2-1-1'!H141, "XXX")))))))</f>
        <v>0.25142857142857139</v>
      </c>
      <c r="I141" s="130">
        <f>'2-1-2'!B140</f>
        <v>6.6400000000000001E-3</v>
      </c>
      <c r="J141" s="130">
        <f>IF(ISNUMBER('2-2-1'!W141), '2-2-1'!W141, IF(ISNUMBER('2-2-1'!X141), '2-2-1'!X141, IF(ISNUMBER('2-2-1'!Y141), '2-2-1'!Y141, IF(ISNUMBER('2-2-1'!Z141), '2-2-1'!Z141, IF(ISNUMBER('2-2-1'!AA141), '2-2-1'!AA141, IF(ISNUMBER('2-2-1'!AB141), '2-2-1'!AB141, IF(ISNUMBER('2-2-1'!AC141), '2-2-1'!AC141, "XXX")))))))</f>
        <v>8.0816300000000005</v>
      </c>
      <c r="K141" s="130">
        <f>IF(ISNUMBER('2-2-2'!B141), '2-2-2'!B141, IF(ISNUMBER('2-2-2'!C141), '2-2-2'!C141, IF(ISNUMBER('2-2-2'!D141), '2-2-2'!D141, IF(ISNUMBER('2-2-2'!E141), '2-2-2'!E141, IF(ISNUMBER('2-2-2'!F141), '2-2-2'!F141, IF(ISNUMBER('2-2-2'!G141), '2-2-2'!G141, IF(ISNUMBER('2-2-2'!H141), '2-2-2'!H141, "XXX")))))))</f>
        <v>0.26</v>
      </c>
      <c r="L141" s="130">
        <f>IF(ISNUMBER('2-3-1'!J141), '2-3-1'!J141, IF(ISNUMBER('2-3-1'!K141), '2-3-1'!K141, IF(ISNUMBER('2-3-1'!L141), '2-3-1'!L141, IF(ISNUMBER('2-3-1'!M141), '2-3-1'!M141, IF(ISNUMBER('2-3-1'!N141), '2-3-1'!N141, IF(ISNUMBER('2-3-1'!O141), '2-3-1'!O141, IF(ISNUMBER('2-3-1'!P141), '2-3-1'!P141, "XXX")))))))</f>
        <v>0.96646350999999997</v>
      </c>
      <c r="M141" s="130">
        <f>'2-3-2'!J141</f>
        <v>18.259912490000001</v>
      </c>
      <c r="N141" s="130">
        <f>IF(ISNUMBER('2-4-1'!N141),'2-4-1'!N141,IF(ISNUMBER('2-4-1'!S141),'2-4-1'!S141,'2010'!N141))</f>
        <v>0.73</v>
      </c>
      <c r="O141" s="130" t="str">
        <f>IF(ISNUMBER('2-4-2'!C141), '2-4-2'!C141, IF(ISNUMBER('2-4-2'!D141), '2-4-2'!D141, "XXX"))</f>
        <v>XXX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"XXX")</f>
        <v>30.23845</v>
      </c>
      <c r="S141" s="130">
        <f>IF(ISNUMBER('2-6-2'!B141), '2-6-2'!B141, IF(ISNUMBER('2-6-2'!C141), '2-6-2'!C141, IF(ISNUMBER('2-6-2'!D141), '2-6-2'!D141, IF(ISNUMBER('2-6-2'!E141), '2-6-2'!E141, "XXX"))))</f>
        <v>26.48</v>
      </c>
      <c r="T141" s="130">
        <f>IF(ISNUMBER('2-7-1'!B141), '2-7-1'!B141, IF(ISNUMBER('2-7-1'!C141), '2-7-1'!C141, IF(ISNUMBER('2-7-1'!D141), '2-7-1'!D141, IF(ISNUMBER('2-7-1'!E141), '2-7-1'!E141, IF(ISNUMBER('2-7-1'!F141), '2-7-1'!F141, IF(ISNUMBER('2-7-1'!G141), '2-7-1'!G141, IF(ISNUMBER('2-7-1'!H141), '2-7-1'!H141, "XXX")))))))</f>
        <v>0.36</v>
      </c>
      <c r="U141" s="130">
        <f>IF(ISNUMBER('2-7-2'!B141), '2-7-2'!B141, IF(ISNUMBER('2-7-2'!C141), '2-7-2'!C141, IF(ISNUMBER('2-7-2'!D141), '2-7-2'!D141, IF(ISNUMBER('2-7-2'!E141), '2-7-2'!E141, IF(ISNUMBER('2-7-2'!F141), '2-7-2'!F141, IF(ISNUMBER('2-7-2'!G141), '2-7-2'!G141, IF(ISNUMBER('2-7-2'!H141), '2-7-2'!H141, "XXX")))))))</f>
        <v>0.35642857142857143</v>
      </c>
      <c r="V141" s="130">
        <f>IF(ISNUMBER('2-8-1'!B141), '2-8-1'!B141, IF(ISNUMBER('2-8-1'!C141), '2-8-1'!C141, IF(ISNUMBER('2-8-1'!D141), '2-8-1'!D141, IF(ISNUMBER('2-8-1'!E141), '2-8-1'!E141, IF(ISNUMBER('2-8-1'!F141), '2-8-1'!F141, IF(ISNUMBER('2-8-1'!G141), '2-8-1'!G141, IF(ISNUMBER('2-8-1'!H141), '2-8-1'!H141, "XXX")))))))</f>
        <v>0.43571428571428567</v>
      </c>
      <c r="W141" s="130">
        <f>IF(ISNUMBER('2-8-2'!B141), '2-8-2'!B141, IF(ISNUMBER('2-8-2'!C141), '2-8-2'!C141, IF(ISNUMBER('2-8-2'!D141), '2-8-2'!D141, IF(ISNUMBER('2-8-2'!E141), '2-8-2'!E141, IF(ISNUMBER('2-8-2'!F141), '2-8-2'!F141, IF(ISNUMBER('2-8-2'!G141), '2-8-2'!G141, IF(ISNUMBER('2-8-2'!H141), '2-8-2'!H141, "XXX")))))))</f>
        <v>0.40142857142857141</v>
      </c>
      <c r="X141" s="130">
        <f>'3-1'!C140</f>
        <v>0.61599999999999999</v>
      </c>
      <c r="Y141" s="130">
        <f>'3-2'!K140</f>
        <v>0.213657498</v>
      </c>
    </row>
    <row r="142" spans="1:25" ht="12.75" x14ac:dyDescent="0.2">
      <c r="A142" s="118" t="s">
        <v>149</v>
      </c>
      <c r="B142" s="142" t="s">
        <v>149</v>
      </c>
      <c r="C142" s="130">
        <f>IF(ISNUMBER('1-1'!B142),'1-1'!B142, "XXX")</f>
        <v>6.6</v>
      </c>
      <c r="D142" s="130" t="str">
        <f>IF(UCDP!S142, UCDP!S142, "0.0")</f>
        <v>0.0</v>
      </c>
      <c r="E142" s="130" t="str">
        <f>IF(ISNUMBER('1-3'!C142), '1-3'!C142, IF(ISNUMBER('1-3'!D142), '1-3'!D142, IF(ISNUMBER('1-3'!E142), '1-3'!E142, IF(ISNUMBER('1-3'!F142), '1-3'!F142, IF(ISNUMBER('1-3'!G142), '1-3'!G142, IF(ISNUMBER('1-3'!H142), '1-3'!H142, IF(ISNUMBER('1-3'!I142), '1-3'!I142, "XXX")))))))</f>
        <v>XXX</v>
      </c>
      <c r="F142" s="130">
        <f>IF(ISNUMBER('1-4'!AI142),'1-4'!AI142, IF(ISNUMBER('1-4'!AJ142),'1-4'!AJ142, IF(ISNUMBER('1-4'!AK142),'1-4'!AK142, IF(ISNUMBER('1-4'!AL142),'1-4'!AL142, IF(ISNUMBER('1-4'!AM142),'1-4'!AM142, IF(ISNUMBER('1-4'!AN142),'1-4'!AN142, IF(ISNUMBER('1-4'!AO142), '1-4'!AO142, "XXX")))))))</f>
        <v>3</v>
      </c>
      <c r="G142" s="130">
        <f>IF(ISNUMBER('1-5'!B141),'1-5'!B141, "XXX")</f>
        <v>7.8</v>
      </c>
      <c r="H142" s="130" t="str">
        <f>IF(ISNUMBER('2-1-1'!B142), '2-1-1'!B142, IF(ISNUMBER('2-1-1'!C142), '2-1-1'!C142, IF(ISNUMBER('2-1-1'!D142), '2-1-1'!D142, IF(ISNUMBER('2-1-1'!E142), '2-1-1'!E142, IF(ISNUMBER('2-1-1'!F142), '2-1-1'!F142, IF(ISNUMBER('2-1-1'!G142), '2-1-1'!G142, IF(ISNUMBER('2-1-1'!H142), '2-1-1'!H142, "XXX")))))))</f>
        <v>XXX</v>
      </c>
      <c r="I142" s="130">
        <f>'2-1-2'!B141</f>
        <v>3.6360000000000003E-2</v>
      </c>
      <c r="J142" s="130">
        <f>IF(ISNUMBER('2-2-1'!W142), '2-2-1'!W142, IF(ISNUMBER('2-2-1'!X142), '2-2-1'!X142, IF(ISNUMBER('2-2-1'!Y142), '2-2-1'!Y142, IF(ISNUMBER('2-2-1'!Z142), '2-2-1'!Z142, IF(ISNUMBER('2-2-1'!AA142), '2-2-1'!AA142, IF(ISNUMBER('2-2-1'!AB142), '2-2-1'!AB142, IF(ISNUMBER('2-2-1'!AC142), '2-2-1'!AC142, "XXX")))))))</f>
        <v>2.5972599999999999</v>
      </c>
      <c r="K142" s="130" t="str">
        <f>IF(ISNUMBER('2-2-2'!B142), '2-2-2'!B142, IF(ISNUMBER('2-2-2'!C142), '2-2-2'!C142, IF(ISNUMBER('2-2-2'!D142), '2-2-2'!D142, IF(ISNUMBER('2-2-2'!E142), '2-2-2'!E142, IF(ISNUMBER('2-2-2'!F142), '2-2-2'!F142, IF(ISNUMBER('2-2-2'!G142), '2-2-2'!G142, IF(ISNUMBER('2-2-2'!H142), '2-2-2'!H142, "XXX")))))))</f>
        <v>XXX</v>
      </c>
      <c r="L142" s="130">
        <f>IF(ISNUMBER('2-3-1'!J142), '2-3-1'!J142, IF(ISNUMBER('2-3-1'!K142), '2-3-1'!K142, IF(ISNUMBER('2-3-1'!L142), '2-3-1'!L142, IF(ISNUMBER('2-3-1'!M142), '2-3-1'!M142, IF(ISNUMBER('2-3-1'!N142), '2-3-1'!N142, IF(ISNUMBER('2-3-1'!O142), '2-3-1'!O142, IF(ISNUMBER('2-3-1'!P142), '2-3-1'!P142, "XXX")))))))</f>
        <v>0.62281971999999997</v>
      </c>
      <c r="M142" s="130">
        <f>'2-3-2'!J142</f>
        <v>66.704002380000006</v>
      </c>
      <c r="N142" s="130">
        <f>IF(ISNUMBER('2-4-1'!N142),'2-4-1'!N142,IF(ISNUMBER('2-4-1'!S142),'2-4-1'!S142,'2010'!N142))</f>
        <v>4.24</v>
      </c>
      <c r="O142" s="130" t="str">
        <f>IF(ISNUMBER('2-4-2'!C142), '2-4-2'!C142, IF(ISNUMBER('2-4-2'!D142), '2-4-2'!D142, "XXX"))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"XXX")</f>
        <v>17.362539999999999</v>
      </c>
      <c r="S142" s="130">
        <f>IF(ISNUMBER('2-6-2'!B142), '2-6-2'!B142, IF(ISNUMBER('2-6-2'!C142), '2-6-2'!C142, IF(ISNUMBER('2-6-2'!D142), '2-6-2'!D142, IF(ISNUMBER('2-6-2'!E142), '2-6-2'!E142, "XXX"))))</f>
        <v>49.23</v>
      </c>
      <c r="T142" s="130" t="str">
        <f>IF(ISNUMBER('2-7-1'!B142), '2-7-1'!B142, IF(ISNUMBER('2-7-1'!C142), '2-7-1'!C142, IF(ISNUMBER('2-7-1'!D142), '2-7-1'!D142, IF(ISNUMBER('2-7-1'!E142), '2-7-1'!E142, IF(ISNUMBER('2-7-1'!F142), '2-7-1'!F142, IF(ISNUMBER('2-7-1'!G142), '2-7-1'!G142, IF(ISNUMBER('2-7-1'!H142), '2-7-1'!H142, "XXX")))))))</f>
        <v>XXX</v>
      </c>
      <c r="U142" s="130" t="str">
        <f>IF(ISNUMBER('2-7-2'!B142), '2-7-2'!B142, IF(ISNUMBER('2-7-2'!C142), '2-7-2'!C142, IF(ISNUMBER('2-7-2'!D142), '2-7-2'!D142, IF(ISNUMBER('2-7-2'!E142), '2-7-2'!E142, IF(ISNUMBER('2-7-2'!F142), '2-7-2'!F142, IF(ISNUMBER('2-7-2'!G142), '2-7-2'!G142, IF(ISNUMBER('2-7-2'!H142), '2-7-2'!H142, "XXX")))))))</f>
        <v>XXX</v>
      </c>
      <c r="V142" s="130" t="str">
        <f>IF(ISNUMBER('2-8-1'!B142), '2-8-1'!B142, IF(ISNUMBER('2-8-1'!C142), '2-8-1'!C142, IF(ISNUMBER('2-8-1'!D142), '2-8-1'!D142, IF(ISNUMBER('2-8-1'!E142), '2-8-1'!E142, IF(ISNUMBER('2-8-1'!F142), '2-8-1'!F142, IF(ISNUMBER('2-8-1'!G142), '2-8-1'!G142, IF(ISNUMBER('2-8-1'!H142), '2-8-1'!H142, "XXX")))))))</f>
        <v>XXX</v>
      </c>
      <c r="W142" s="130" t="str">
        <f>IF(ISNUMBER('2-8-2'!B142), '2-8-2'!B142, IF(ISNUMBER('2-8-2'!C142), '2-8-2'!C142, IF(ISNUMBER('2-8-2'!D142), '2-8-2'!D142, IF(ISNUMBER('2-8-2'!E142), '2-8-2'!E142, IF(ISNUMBER('2-8-2'!F142), '2-8-2'!F142, IF(ISNUMBER('2-8-2'!G142), '2-8-2'!G142, IF(ISNUMBER('2-8-2'!H142), '2-8-2'!H142, "XXX")))))))</f>
        <v>XXX</v>
      </c>
      <c r="X142" s="130">
        <f>'3-1'!C141</f>
        <v>0.36199999999999999</v>
      </c>
      <c r="Y142" s="130">
        <f>'3-2'!K141</f>
        <v>-0.96134054700000005</v>
      </c>
    </row>
    <row r="143" spans="1:25" ht="12.75" x14ac:dyDescent="0.2">
      <c r="A143" s="118" t="s">
        <v>150</v>
      </c>
      <c r="B143" s="142" t="s">
        <v>150</v>
      </c>
      <c r="C143" s="130">
        <f>IF(ISNUMBER('1-1'!B143),'1-1'!B143, "XXX")</f>
        <v>5.4</v>
      </c>
      <c r="D143" s="130" t="str">
        <f>IF(UCDP!S143, UCDP!S143, "0.0")</f>
        <v>0.0</v>
      </c>
      <c r="E143" s="130">
        <f>IF(ISNUMBER('1-3'!C143), '1-3'!C143, IF(ISNUMBER('1-3'!D143), '1-3'!D143, IF(ISNUMBER('1-3'!E143), '1-3'!E143, IF(ISNUMBER('1-3'!F143), '1-3'!F143, IF(ISNUMBER('1-3'!G143), '1-3'!G143, IF(ISNUMBER('1-3'!H143), '1-3'!H143, IF(ISNUMBER('1-3'!I143), '1-3'!I143, "XXX")))))))</f>
        <v>53.333333333333343</v>
      </c>
      <c r="F143" s="130">
        <f>IF(ISNUMBER('1-4'!AI143),'1-4'!AI143, IF(ISNUMBER('1-4'!AJ143),'1-4'!AJ143, IF(ISNUMBER('1-4'!AK143),'1-4'!AK143, IF(ISNUMBER('1-4'!AL143),'1-4'!AL143, IF(ISNUMBER('1-4'!AM143),'1-4'!AM143, IF(ISNUMBER('1-4'!AN143),'1-4'!AN143, IF(ISNUMBER('1-4'!AO143), '1-4'!AO143, "XXX")))))))</f>
        <v>2</v>
      </c>
      <c r="G143" s="130">
        <f>IF(ISNUMBER('1-5'!B142),'1-5'!B142, "XXX")</f>
        <v>5.4</v>
      </c>
      <c r="H143" s="130">
        <f>IF(ISNUMBER('2-1-1'!B143), '2-1-1'!B143, IF(ISNUMBER('2-1-1'!C143), '2-1-1'!C143, IF(ISNUMBER('2-1-1'!D143), '2-1-1'!D143, IF(ISNUMBER('2-1-1'!E143), '2-1-1'!E143, IF(ISNUMBER('2-1-1'!F143), '2-1-1'!F143, IF(ISNUMBER('2-1-1'!G143), '2-1-1'!G143, IF(ISNUMBER('2-1-1'!H143), '2-1-1'!H143, "XXX")))))))</f>
        <v>0.47428571428571425</v>
      </c>
      <c r="I143" s="130">
        <f>'2-1-2'!B142</f>
        <v>0.27805000000000002</v>
      </c>
      <c r="J143" s="130">
        <f>IF(ISNUMBER('2-2-1'!W143), '2-2-1'!W143, IF(ISNUMBER('2-2-1'!X143), '2-2-1'!X143, IF(ISNUMBER('2-2-1'!Y143), '2-2-1'!Y143, IF(ISNUMBER('2-2-1'!Z143), '2-2-1'!Z143, IF(ISNUMBER('2-2-1'!AA143), '2-2-1'!AA143, IF(ISNUMBER('2-2-1'!AB143), '2-2-1'!AB143, IF(ISNUMBER('2-2-1'!AC143), '2-2-1'!AC143, "XXX")))))))</f>
        <v>1.56253</v>
      </c>
      <c r="K143" s="130">
        <f>IF(ISNUMBER('2-2-2'!B143), '2-2-2'!B143, IF(ISNUMBER('2-2-2'!C143), '2-2-2'!C143, IF(ISNUMBER('2-2-2'!D143), '2-2-2'!D143, IF(ISNUMBER('2-2-2'!E143), '2-2-2'!E143, IF(ISNUMBER('2-2-2'!F143), '2-2-2'!F143, IF(ISNUMBER('2-2-2'!G143), '2-2-2'!G143, IF(ISNUMBER('2-2-2'!H143), '2-2-2'!H143, "XXX")))))))</f>
        <v>0.55000000000000004</v>
      </c>
      <c r="L143" s="130">
        <f>IF(ISNUMBER('2-3-1'!J143), '2-3-1'!J143, IF(ISNUMBER('2-3-1'!K143), '2-3-1'!K143, IF(ISNUMBER('2-3-1'!L143), '2-3-1'!L143, IF(ISNUMBER('2-3-1'!M143), '2-3-1'!M143, IF(ISNUMBER('2-3-1'!N143), '2-3-1'!N143, IF(ISNUMBER('2-3-1'!O143), '2-3-1'!O143, IF(ISNUMBER('2-3-1'!P143), '2-3-1'!P143, "XXX")))))))</f>
        <v>1.91819596</v>
      </c>
      <c r="M143" s="130">
        <f>'2-3-2'!J143</f>
        <v>49.283123019999998</v>
      </c>
      <c r="N143" s="130">
        <f>IF(ISNUMBER('2-4-1'!N143),'2-4-1'!N143,IF(ISNUMBER('2-4-1'!S143),'2-4-1'!S143,'2010'!N143))</f>
        <v>5.77</v>
      </c>
      <c r="O143" s="130" t="str">
        <f>IF(ISNUMBER('2-4-2'!C143), '2-4-2'!C143, IF(ISNUMBER('2-4-2'!D143), '2-4-2'!D143, "XXX"))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"XXX")</f>
        <v>78.502219999999994</v>
      </c>
      <c r="S143" s="130">
        <f>IF(ISNUMBER('2-6-2'!B143), '2-6-2'!B143, IF(ISNUMBER('2-6-2'!C143), '2-6-2'!C143, IF(ISNUMBER('2-6-2'!D143), '2-6-2'!D143, IF(ISNUMBER('2-6-2'!E143), '2-6-2'!E143, "XXX"))))</f>
        <v>7.0000000000000007E-2</v>
      </c>
      <c r="T143" s="130">
        <f>IF(ISNUMBER('2-7-1'!B143), '2-7-1'!B143, IF(ISNUMBER('2-7-1'!C143), '2-7-1'!C143, IF(ISNUMBER('2-7-1'!D143), '2-7-1'!D143, IF(ISNUMBER('2-7-1'!E143), '2-7-1'!E143, IF(ISNUMBER('2-7-1'!F143), '2-7-1'!F143, IF(ISNUMBER('2-7-1'!G143), '2-7-1'!G143, IF(ISNUMBER('2-7-1'!H143), '2-7-1'!H143, "XXX")))))))</f>
        <v>0.59428571428571431</v>
      </c>
      <c r="U143" s="130">
        <f>IF(ISNUMBER('2-7-2'!B143), '2-7-2'!B143, IF(ISNUMBER('2-7-2'!C143), '2-7-2'!C143, IF(ISNUMBER('2-7-2'!D143), '2-7-2'!D143, IF(ISNUMBER('2-7-2'!E143), '2-7-2'!E143, IF(ISNUMBER('2-7-2'!F143), '2-7-2'!F143, IF(ISNUMBER('2-7-2'!G143), '2-7-2'!G143, IF(ISNUMBER('2-7-2'!H143), '2-7-2'!H143, "XXX")))))))</f>
        <v>0.38428571428571429</v>
      </c>
      <c r="V143" s="130">
        <f>IF(ISNUMBER('2-8-1'!B143), '2-8-1'!B143, IF(ISNUMBER('2-8-1'!C143), '2-8-1'!C143, IF(ISNUMBER('2-8-1'!D143), '2-8-1'!D143, IF(ISNUMBER('2-8-1'!E143), '2-8-1'!E143, IF(ISNUMBER('2-8-1'!F143), '2-8-1'!F143, IF(ISNUMBER('2-8-1'!G143), '2-8-1'!G143, IF(ISNUMBER('2-8-1'!H143), '2-8-1'!H143, "XXX")))))))</f>
        <v>0.57714285714285718</v>
      </c>
      <c r="W143" s="130">
        <f>IF(ISNUMBER('2-8-2'!B143), '2-8-2'!B143, IF(ISNUMBER('2-8-2'!C143), '2-8-2'!C143, IF(ISNUMBER('2-8-2'!D143), '2-8-2'!D143, IF(ISNUMBER('2-8-2'!E143), '2-8-2'!E143, IF(ISNUMBER('2-8-2'!F143), '2-8-2'!F143, IF(ISNUMBER('2-8-2'!G143), '2-8-2'!G143, IF(ISNUMBER('2-8-2'!H143), '2-8-2'!H143, "XXX")))))))</f>
        <v>0.47285714285714286</v>
      </c>
      <c r="X143" s="130">
        <f>'3-1'!C142</f>
        <v>0.77</v>
      </c>
      <c r="Y143" s="130">
        <f>'3-2'!K142</f>
        <v>0.59727519799999995</v>
      </c>
    </row>
    <row r="144" spans="1:25" ht="12.75" x14ac:dyDescent="0.2">
      <c r="A144" s="118" t="s">
        <v>151</v>
      </c>
      <c r="B144" s="142" t="s">
        <v>151</v>
      </c>
      <c r="C144" s="130">
        <f>IF(ISNUMBER('1-1'!B144),'1-1'!B144, "XXX")</f>
        <v>3</v>
      </c>
      <c r="D144" s="130" t="str">
        <f>IF(UCDP!S144, UCDP!S144, "0.0")</f>
        <v>0.0</v>
      </c>
      <c r="E144" s="130">
        <f>IF(ISNUMBER('1-3'!C144), '1-3'!C144, IF(ISNUMBER('1-3'!D144), '1-3'!D144, IF(ISNUMBER('1-3'!E144), '1-3'!E144, IF(ISNUMBER('1-3'!F144), '1-3'!F144, IF(ISNUMBER('1-3'!G144), '1-3'!G144, IF(ISNUMBER('1-3'!H144), '1-3'!H144, IF(ISNUMBER('1-3'!I144), '1-3'!I144, "XXX")))))))</f>
        <v>94.333333333333343</v>
      </c>
      <c r="F144" s="130">
        <f>IF(ISNUMBER('1-4'!AI144),'1-4'!AI144, IF(ISNUMBER('1-4'!AJ144),'1-4'!AJ144, IF(ISNUMBER('1-4'!AK144),'1-4'!AK144, IF(ISNUMBER('1-4'!AL144),'1-4'!AL144, IF(ISNUMBER('1-4'!AM144),'1-4'!AM144, IF(ISNUMBER('1-4'!AN144),'1-4'!AN144, IF(ISNUMBER('1-4'!AO144), '1-4'!AO144, "XXX")))))))</f>
        <v>3</v>
      </c>
      <c r="G144" s="130">
        <f>IF(ISNUMBER('1-5'!B143),'1-5'!B143, "XXX")</f>
        <v>7.3</v>
      </c>
      <c r="H144" s="130">
        <f>IF(ISNUMBER('2-1-1'!B144), '2-1-1'!B144, IF(ISNUMBER('2-1-1'!C144), '2-1-1'!C144, IF(ISNUMBER('2-1-1'!D144), '2-1-1'!D144, IF(ISNUMBER('2-1-1'!E144), '2-1-1'!E144, IF(ISNUMBER('2-1-1'!F144), '2-1-1'!F144, IF(ISNUMBER('2-1-1'!G144), '2-1-1'!G144, IF(ISNUMBER('2-1-1'!H144), '2-1-1'!H144, "XXX")))))))</f>
        <v>0.64857142857142858</v>
      </c>
      <c r="I144" s="130">
        <f>'2-1-2'!B143</f>
        <v>0.16359000000000001</v>
      </c>
      <c r="J144" s="140">
        <f>'2-2-1'!V144</f>
        <v>4.8941999999999997</v>
      </c>
      <c r="K144" s="130">
        <f>IF(ISNUMBER('2-2-2'!B144), '2-2-2'!B144, IF(ISNUMBER('2-2-2'!C144), '2-2-2'!C144, IF(ISNUMBER('2-2-2'!D144), '2-2-2'!D144, IF(ISNUMBER('2-2-2'!E144), '2-2-2'!E144, IF(ISNUMBER('2-2-2'!F144), '2-2-2'!F144, IF(ISNUMBER('2-2-2'!G144), '2-2-2'!G144, IF(ISNUMBER('2-2-2'!H144), '2-2-2'!H144, "XXX")))))))</f>
        <v>0.76571428571428579</v>
      </c>
      <c r="L144" s="130">
        <f>IF(ISNUMBER('2-3-1'!J144), '2-3-1'!J144, IF(ISNUMBER('2-3-1'!K144), '2-3-1'!K144, IF(ISNUMBER('2-3-1'!L144), '2-3-1'!L144, IF(ISNUMBER('2-3-1'!M144), '2-3-1'!M144, IF(ISNUMBER('2-3-1'!N144), '2-3-1'!N144, IF(ISNUMBER('2-3-1'!O144), '2-3-1'!O144, IF(ISNUMBER('2-3-1'!P144), '2-3-1'!P144, "XXX")))))))</f>
        <v>2.8978636299999998</v>
      </c>
      <c r="M144" s="130">
        <f>'2-3-2'!J144</f>
        <v>42.868133540000002</v>
      </c>
      <c r="N144" s="130">
        <f>IF(ISNUMBER('2-4-1'!N144),'2-4-1'!N144,IF(ISNUMBER('2-4-1'!S144),'2-4-1'!S144,'2010'!N144))</f>
        <v>8.0830000000000002</v>
      </c>
      <c r="O144" s="130" t="str">
        <f>IF(ISNUMBER('2-4-2'!C144), '2-4-2'!C144, IF(ISNUMBER('2-4-2'!D144), '2-4-2'!D144, "XXX"))</f>
        <v>XXX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"XXX")</f>
        <v>72.130340000000004</v>
      </c>
      <c r="S144" s="130">
        <f>IF(ISNUMBER('2-6-2'!B144), '2-6-2'!B144, IF(ISNUMBER('2-6-2'!C144), '2-6-2'!C144, IF(ISNUMBER('2-6-2'!D144), '2-6-2'!D144, IF(ISNUMBER('2-6-2'!E144), '2-6-2'!E144, "XXX"))))</f>
        <v>0.65</v>
      </c>
      <c r="T144" s="130">
        <f>IF(ISNUMBER('2-7-1'!B144), '2-7-1'!B144, IF(ISNUMBER('2-7-1'!C144), '2-7-1'!C144, IF(ISNUMBER('2-7-1'!D144), '2-7-1'!D144, IF(ISNUMBER('2-7-1'!E144), '2-7-1'!E144, IF(ISNUMBER('2-7-1'!F144), '2-7-1'!F144, IF(ISNUMBER('2-7-1'!G144), '2-7-1'!G144, IF(ISNUMBER('2-7-1'!H144), '2-7-1'!H144, "XXX")))))))</f>
        <v>0.74285714285714288</v>
      </c>
      <c r="U144" s="130">
        <f>IF(ISNUMBER('2-7-2'!B144), '2-7-2'!B144, IF(ISNUMBER('2-7-2'!C144), '2-7-2'!C144, IF(ISNUMBER('2-7-2'!D144), '2-7-2'!D144, IF(ISNUMBER('2-7-2'!E144), '2-7-2'!E144, IF(ISNUMBER('2-7-2'!F144), '2-7-2'!F144, IF(ISNUMBER('2-7-2'!G144), '2-7-2'!G144, IF(ISNUMBER('2-7-2'!H144), '2-7-2'!H144, "XXX")))))))</f>
        <v>0.71928571428571431</v>
      </c>
      <c r="V144" s="130">
        <f>IF(ISNUMBER('2-8-1'!B144), '2-8-1'!B144, IF(ISNUMBER('2-8-1'!C144), '2-8-1'!C144, IF(ISNUMBER('2-8-1'!D144), '2-8-1'!D144, IF(ISNUMBER('2-8-1'!E144), '2-8-1'!E144, IF(ISNUMBER('2-8-1'!F144), '2-8-1'!F144, IF(ISNUMBER('2-8-1'!G144), '2-8-1'!G144, IF(ISNUMBER('2-8-1'!H144), '2-8-1'!H144, "XXX")))))))</f>
        <v>0.71</v>
      </c>
      <c r="W144" s="130">
        <f>IF(ISNUMBER('2-8-2'!B144), '2-8-2'!B144, IF(ISNUMBER('2-8-2'!C144), '2-8-2'!C144, IF(ISNUMBER('2-8-2'!D144), '2-8-2'!D144, IF(ISNUMBER('2-8-2'!E144), '2-8-2'!E144, IF(ISNUMBER('2-8-2'!F144), '2-8-2'!F144, IF(ISNUMBER('2-8-2'!G144), '2-8-2'!G144, IF(ISNUMBER('2-8-2'!H144), '2-8-2'!H144, "XXX")))))))</f>
        <v>0.72285714285714275</v>
      </c>
      <c r="X144" s="130">
        <f>'3-1'!C143</f>
        <v>0.191</v>
      </c>
      <c r="Y144" s="130">
        <f>'3-2'!K143</f>
        <v>-1.262007952</v>
      </c>
    </row>
    <row r="145" spans="1:25" ht="12.75" x14ac:dyDescent="0.2">
      <c r="A145" s="118" t="s">
        <v>152</v>
      </c>
      <c r="B145" s="142" t="s">
        <v>152</v>
      </c>
      <c r="C145" s="130">
        <f>IF(ISNUMBER('1-1'!B145),'1-1'!B145, "XXX")</f>
        <v>6</v>
      </c>
      <c r="D145" s="130">
        <f>IF(UCDP!S145, UCDP!S145, "0.0")</f>
        <v>5.757876866471421E-2</v>
      </c>
      <c r="E145" s="130">
        <f>IF(ISNUMBER('1-3'!C145), '1-3'!C145, IF(ISNUMBER('1-3'!D145), '1-3'!D145, IF(ISNUMBER('1-3'!E145), '1-3'!E145, IF(ISNUMBER('1-3'!F145), '1-3'!F145, IF(ISNUMBER('1-3'!G145), '1-3'!G145, IF(ISNUMBER('1-3'!H145), '1-3'!H145, IF(ISNUMBER('1-3'!I145), '1-3'!I145, "XXX")))))))</f>
        <v>79.666666666666671</v>
      </c>
      <c r="F145" s="130">
        <f>IF(ISNUMBER('1-4'!AI145),'1-4'!AI145, IF(ISNUMBER('1-4'!AJ145),'1-4'!AJ145, IF(ISNUMBER('1-4'!AK145),'1-4'!AK145, IF(ISNUMBER('1-4'!AL145),'1-4'!AL145, IF(ISNUMBER('1-4'!AM145),'1-4'!AM145, IF(ISNUMBER('1-4'!AN145),'1-4'!AN145, IF(ISNUMBER('1-4'!AO145), '1-4'!AO145, "XXX")))))))</f>
        <v>4</v>
      </c>
      <c r="G145" s="130">
        <f>IF(ISNUMBER('1-5'!B144),'1-5'!B144, "XXX")</f>
        <v>5.0999999999999996</v>
      </c>
      <c r="H145" s="130">
        <f>IF(ISNUMBER('2-1-1'!B145), '2-1-1'!B145, IF(ISNUMBER('2-1-1'!C145), '2-1-1'!C145, IF(ISNUMBER('2-1-1'!D145), '2-1-1'!D145, IF(ISNUMBER('2-1-1'!E145), '2-1-1'!E145, IF(ISNUMBER('2-1-1'!F145), '2-1-1'!F145, IF(ISNUMBER('2-1-1'!G145), '2-1-1'!G145, IF(ISNUMBER('2-1-1'!H145), '2-1-1'!H145, "XXX")))))))</f>
        <v>0.52571428571428569</v>
      </c>
      <c r="I145" s="130">
        <f>'2-1-2'!B144</f>
        <v>0.21911</v>
      </c>
      <c r="J145" s="130" t="str">
        <f>IF(ISNUMBER('2-2-1'!W145), '2-2-1'!W145, IF(ISNUMBER('2-2-1'!X145), '2-2-1'!X145, IF(ISNUMBER('2-2-1'!Y145), '2-2-1'!Y145, IF(ISNUMBER('2-2-1'!Z145), '2-2-1'!Z145, IF(ISNUMBER('2-2-1'!AA145), '2-2-1'!AA145, IF(ISNUMBER('2-2-1'!AB145), '2-2-1'!AB145, IF(ISNUMBER('2-2-1'!AC145), '2-2-1'!AC145, "XXX")))))))</f>
        <v>XXX</v>
      </c>
      <c r="K145" s="130">
        <f>IF(ISNUMBER('2-2-2'!B145), '2-2-2'!B145, IF(ISNUMBER('2-2-2'!C145), '2-2-2'!C145, IF(ISNUMBER('2-2-2'!D145), '2-2-2'!D145, IF(ISNUMBER('2-2-2'!E145), '2-2-2'!E145, IF(ISNUMBER('2-2-2'!F145), '2-2-2'!F145, IF(ISNUMBER('2-2-2'!G145), '2-2-2'!G145, IF(ISNUMBER('2-2-2'!H145), '2-2-2'!H145, "XXX")))))))</f>
        <v>0.45857142857142857</v>
      </c>
      <c r="L145" s="130">
        <f>IF(ISNUMBER('2-3-1'!J145), '2-3-1'!J145, IF(ISNUMBER('2-3-1'!K145), '2-3-1'!K145, IF(ISNUMBER('2-3-1'!L145), '2-3-1'!L145, IF(ISNUMBER('2-3-1'!M145), '2-3-1'!M145, IF(ISNUMBER('2-3-1'!N145), '2-3-1'!N145, IF(ISNUMBER('2-3-1'!O145), '2-3-1'!O145, IF(ISNUMBER('2-3-1'!P145), '2-3-1'!P145, "XXX")))))))</f>
        <v>3.6026225099999998</v>
      </c>
      <c r="M145" s="130">
        <f>'2-3-2'!J145</f>
        <v>23.884288789999999</v>
      </c>
      <c r="N145" s="130">
        <f>IF(ISNUMBER('2-4-1'!N145),'2-4-1'!N145,IF(ISNUMBER('2-4-1'!S145),'2-4-1'!S145,'2010'!N145))</f>
        <v>10.269</v>
      </c>
      <c r="O145" s="130">
        <f>IF(ISNUMBER('2-4-2'!C145), '2-4-2'!C145, IF(ISNUMBER('2-4-2'!D145), '2-4-2'!D145, "XXX"))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"XXX")</f>
        <v>64.073740000000001</v>
      </c>
      <c r="S145" s="130">
        <f>IF(ISNUMBER('2-6-2'!B145), '2-6-2'!B145, IF(ISNUMBER('2-6-2'!C145), '2-6-2'!C145, IF(ISNUMBER('2-6-2'!D145), '2-6-2'!D145, IF(ISNUMBER('2-6-2'!E145), '2-6-2'!E145, "XXX"))))</f>
        <v>0.24</v>
      </c>
      <c r="T145" s="130">
        <f>IF(ISNUMBER('2-7-1'!B145), '2-7-1'!B145, IF(ISNUMBER('2-7-1'!C145), '2-7-1'!C145, IF(ISNUMBER('2-7-1'!D145), '2-7-1'!D145, IF(ISNUMBER('2-7-1'!E145), '2-7-1'!E145, IF(ISNUMBER('2-7-1'!F145), '2-7-1'!F145, IF(ISNUMBER('2-7-1'!G145), '2-7-1'!G145, IF(ISNUMBER('2-7-1'!H145), '2-7-1'!H145, "XXX")))))))</f>
        <v>0.62142857142857133</v>
      </c>
      <c r="U145" s="130">
        <f>IF(ISNUMBER('2-7-2'!B145), '2-7-2'!B145, IF(ISNUMBER('2-7-2'!C145), '2-7-2'!C145, IF(ISNUMBER('2-7-2'!D145), '2-7-2'!D145, IF(ISNUMBER('2-7-2'!E145), '2-7-2'!E145, IF(ISNUMBER('2-7-2'!F145), '2-7-2'!F145, IF(ISNUMBER('2-7-2'!G145), '2-7-2'!G145, IF(ISNUMBER('2-7-2'!H145), '2-7-2'!H145, "XXX")))))))</f>
        <v>0.51285714285714279</v>
      </c>
      <c r="V145" s="130">
        <f>IF(ISNUMBER('2-8-1'!B145), '2-8-1'!B145, IF(ISNUMBER('2-8-1'!C145), '2-8-1'!C145, IF(ISNUMBER('2-8-1'!D145), '2-8-1'!D145, IF(ISNUMBER('2-8-1'!E145), '2-8-1'!E145, IF(ISNUMBER('2-8-1'!F145), '2-8-1'!F145, IF(ISNUMBER('2-8-1'!G145), '2-8-1'!G145, IF(ISNUMBER('2-8-1'!H145), '2-8-1'!H145, "XXX")))))))</f>
        <v>0.65285714285714291</v>
      </c>
      <c r="W145" s="130">
        <f>IF(ISNUMBER('2-8-2'!B145), '2-8-2'!B145, IF(ISNUMBER('2-8-2'!C145), '2-8-2'!C145, IF(ISNUMBER('2-8-2'!D145), '2-8-2'!D145, IF(ISNUMBER('2-8-2'!E145), '2-8-2'!E145, IF(ISNUMBER('2-8-2'!F145), '2-8-2'!F145, IF(ISNUMBER('2-8-2'!G145), '2-8-2'!G145, IF(ISNUMBER('2-8-2'!H145), '2-8-2'!H145, "XXX")))))))</f>
        <v>0.50285714285714289</v>
      </c>
      <c r="X145" s="130">
        <f>'3-1'!C144</f>
        <v>0.65</v>
      </c>
      <c r="Y145" s="130">
        <f>'3-2'!K144</f>
        <v>1.8636153999999999E-2</v>
      </c>
    </row>
    <row r="146" spans="1:25" ht="12.75" x14ac:dyDescent="0.2">
      <c r="A146" s="118" t="s">
        <v>153</v>
      </c>
      <c r="B146" s="142" t="s">
        <v>153</v>
      </c>
      <c r="C146" s="130">
        <f>IF(ISNUMBER('1-1'!B146),'1-1'!B146, "XXX")</f>
        <v>7.4</v>
      </c>
      <c r="D146" s="130">
        <f>IF(UCDP!S146, UCDP!S146, "0.0")</f>
        <v>6.3566181261344057E-2</v>
      </c>
      <c r="E146" s="130">
        <f>IF(ISNUMBER('1-3'!C146), '1-3'!C146, IF(ISNUMBER('1-3'!D146), '1-3'!D146, IF(ISNUMBER('1-3'!E146), '1-3'!E146, IF(ISNUMBER('1-3'!F146), '1-3'!F146, IF(ISNUMBER('1-3'!G146), '1-3'!G146, IF(ISNUMBER('1-3'!H146), '1-3'!H146, IF(ISNUMBER('1-3'!I146), '1-3'!I146, "XXX")))))))</f>
        <v>63</v>
      </c>
      <c r="F146" s="130">
        <f>IF(ISNUMBER('1-4'!AI146),'1-4'!AI146, IF(ISNUMBER('1-4'!AJ146),'1-4'!AJ146, IF(ISNUMBER('1-4'!AK146),'1-4'!AK146, IF(ISNUMBER('1-4'!AL146),'1-4'!AL146, IF(ISNUMBER('1-4'!AM146),'1-4'!AM146, IF(ISNUMBER('1-4'!AN146),'1-4'!AN146, IF(ISNUMBER('1-4'!AO146), '1-4'!AO146, "XXX")))))))</f>
        <v>4</v>
      </c>
      <c r="G146" s="130">
        <f>IF(ISNUMBER('1-5'!B145),'1-5'!B145, "XXX")</f>
        <v>8.1999999999999993</v>
      </c>
      <c r="H146" s="130">
        <f>IF(ISNUMBER('2-1-1'!B146), '2-1-1'!B146, IF(ISNUMBER('2-1-1'!C146), '2-1-1'!C146, IF(ISNUMBER('2-1-1'!D146), '2-1-1'!D146, IF(ISNUMBER('2-1-1'!E146), '2-1-1'!E146, IF(ISNUMBER('2-1-1'!F146), '2-1-1'!F146, IF(ISNUMBER('2-1-1'!G146), '2-1-1'!G146, IF(ISNUMBER('2-1-1'!H146), '2-1-1'!H146, "XXX")))))))</f>
        <v>0.3457142857142857</v>
      </c>
      <c r="I146" s="130">
        <f>'2-1-2'!B145</f>
        <v>1.8350000000000002E-2</v>
      </c>
      <c r="J146" s="140">
        <f>'2-2-1'!U146</f>
        <v>3.88876</v>
      </c>
      <c r="K146" s="130">
        <f>IF(ISNUMBER('2-2-2'!B146), '2-2-2'!B146, IF(ISNUMBER('2-2-2'!C146), '2-2-2'!C146, IF(ISNUMBER('2-2-2'!D146), '2-2-2'!D146, IF(ISNUMBER('2-2-2'!E146), '2-2-2'!E146, IF(ISNUMBER('2-2-2'!F146), '2-2-2'!F146, IF(ISNUMBER('2-2-2'!G146), '2-2-2'!G146, IF(ISNUMBER('2-2-2'!H146), '2-2-2'!H146, "XXX")))))))</f>
        <v>0.37714285714285717</v>
      </c>
      <c r="L146" s="130">
        <f>IF(ISNUMBER('2-3-1'!J146), '2-3-1'!J146, IF(ISNUMBER('2-3-1'!K146), '2-3-1'!K146, IF(ISNUMBER('2-3-1'!L146), '2-3-1'!L146, IF(ISNUMBER('2-3-1'!M146), '2-3-1'!M146, IF(ISNUMBER('2-3-1'!N146), '2-3-1'!N146, IF(ISNUMBER('2-3-1'!O146), '2-3-1'!O146, IF(ISNUMBER('2-3-1'!P146), '2-3-1'!P146, "XXX")))))))</f>
        <v>0.91254807000000004</v>
      </c>
      <c r="M146" s="130">
        <f>'2-3-2'!J146</f>
        <v>54.48326874</v>
      </c>
      <c r="N146" s="130">
        <f>IF(ISNUMBER('2-4-1'!N146),'2-4-1'!N146,IF(ISNUMBER('2-4-1'!S146),'2-4-1'!S146,'2010'!N146))</f>
        <v>4.1719999999999997</v>
      </c>
      <c r="O146" s="130" t="str">
        <f>IF(ISNUMBER('2-4-2'!C146), '2-4-2'!C146, IF(ISNUMBER('2-4-2'!D146), '2-4-2'!D146, "XXX"))</f>
        <v>XXX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"XXX")</f>
        <v>20.705500000000001</v>
      </c>
      <c r="S146" s="130">
        <f>IF(ISNUMBER('2-6-2'!B146), '2-6-2'!B146, IF(ISNUMBER('2-6-2'!C146), '2-6-2'!C146, IF(ISNUMBER('2-6-2'!D146), '2-6-2'!D146, IF(ISNUMBER('2-6-2'!E146), '2-6-2'!E146, "XXX"))))</f>
        <v>39.96</v>
      </c>
      <c r="T146" s="130">
        <f>IF(ISNUMBER('2-7-1'!B146), '2-7-1'!B146, IF(ISNUMBER('2-7-1'!C146), '2-7-1'!C146, IF(ISNUMBER('2-7-1'!D146), '2-7-1'!D146, IF(ISNUMBER('2-7-1'!E146), '2-7-1'!E146, IF(ISNUMBER('2-7-1'!F146), '2-7-1'!F146, IF(ISNUMBER('2-7-1'!G146), '2-7-1'!G146, IF(ISNUMBER('2-7-1'!H146), '2-7-1'!H146, "XXX")))))))</f>
        <v>0.47000000000000003</v>
      </c>
      <c r="U146" s="130">
        <f>IF(ISNUMBER('2-7-2'!B146), '2-7-2'!B146, IF(ISNUMBER('2-7-2'!C146), '2-7-2'!C146, IF(ISNUMBER('2-7-2'!D146), '2-7-2'!D146, IF(ISNUMBER('2-7-2'!E146), '2-7-2'!E146, IF(ISNUMBER('2-7-2'!F146), '2-7-2'!F146, IF(ISNUMBER('2-7-2'!G146), '2-7-2'!G146, IF(ISNUMBER('2-7-2'!H146), '2-7-2'!H146, "XXX")))))))</f>
        <v>0.33714285714285719</v>
      </c>
      <c r="V146" s="130">
        <f>IF(ISNUMBER('2-8-1'!B146), '2-8-1'!B146, IF(ISNUMBER('2-8-1'!C146), '2-8-1'!C146, IF(ISNUMBER('2-8-1'!D146), '2-8-1'!D146, IF(ISNUMBER('2-8-1'!E146), '2-8-1'!E146, IF(ISNUMBER('2-8-1'!F146), '2-8-1'!F146, IF(ISNUMBER('2-8-1'!G146), '2-8-1'!G146, IF(ISNUMBER('2-8-1'!H146), '2-8-1'!H146, "XXX")))))))</f>
        <v>0.53857142857142859</v>
      </c>
      <c r="W146" s="130">
        <f>IF(ISNUMBER('2-8-2'!B146), '2-8-2'!B146, IF(ISNUMBER('2-8-2'!C146), '2-8-2'!C146, IF(ISNUMBER('2-8-2'!D146), '2-8-2'!D146, IF(ISNUMBER('2-8-2'!E146), '2-8-2'!E146, IF(ISNUMBER('2-8-2'!F146), '2-8-2'!F146, IF(ISNUMBER('2-8-2'!G146), '2-8-2'!G146, IF(ISNUMBER('2-8-2'!H146), '2-8-2'!H146, "XXX")))))))</f>
        <v>0.48</v>
      </c>
      <c r="X146" s="130">
        <f>'3-1'!C145</f>
        <v>0.34200000000000003</v>
      </c>
      <c r="Y146" s="130">
        <f>'3-2'!K145</f>
        <v>-0.39943078199999998</v>
      </c>
    </row>
    <row r="147" spans="1:25" ht="12.75" x14ac:dyDescent="0.2">
      <c r="A147" s="118" t="s">
        <v>154</v>
      </c>
      <c r="B147" s="142" t="s">
        <v>154</v>
      </c>
      <c r="C147" s="130">
        <f>IF(ISNUMBER('1-1'!B147),'1-1'!B147, "XXX")</f>
        <v>6</v>
      </c>
      <c r="D147" s="130" t="str">
        <f>IF(UCDP!S147, UCDP!S147, "0.0")</f>
        <v>0.0</v>
      </c>
      <c r="E147" s="130">
        <f>IF(ISNUMBER('1-3'!C147), '1-3'!C147, IF(ISNUMBER('1-3'!D147), '1-3'!D147, IF(ISNUMBER('1-3'!E147), '1-3'!E147, IF(ISNUMBER('1-3'!F147), '1-3'!F147, IF(ISNUMBER('1-3'!G147), '1-3'!G147, IF(ISNUMBER('1-3'!H147), '1-3'!H147, IF(ISNUMBER('1-3'!I147), '1-3'!I147, "XXX")))))))</f>
        <v>71.666666666666671</v>
      </c>
      <c r="F147" s="130">
        <f>IF(ISNUMBER('1-4'!AI147),'1-4'!AI147, IF(ISNUMBER('1-4'!AJ147),'1-4'!AJ147, IF(ISNUMBER('1-4'!AK147),'1-4'!AK147, IF(ISNUMBER('1-4'!AL147),'1-4'!AL147, IF(ISNUMBER('1-4'!AM147),'1-4'!AM147, IF(ISNUMBER('1-4'!AN147),'1-4'!AN147, IF(ISNUMBER('1-4'!AO147), '1-4'!AO147, "XXX")))))))</f>
        <v>3</v>
      </c>
      <c r="G147" s="130">
        <f>IF(ISNUMBER('1-5'!B146),'1-5'!B146, "XXX")</f>
        <v>5.9</v>
      </c>
      <c r="H147" s="130">
        <f>IF(ISNUMBER('2-1-1'!B147), '2-1-1'!B147, IF(ISNUMBER('2-1-1'!C147), '2-1-1'!C147, IF(ISNUMBER('2-1-1'!D147), '2-1-1'!D147, IF(ISNUMBER('2-1-1'!E147), '2-1-1'!E147, IF(ISNUMBER('2-1-1'!F147), '2-1-1'!F147, IF(ISNUMBER('2-1-1'!G147), '2-1-1'!G147, IF(ISNUMBER('2-1-1'!H147), '2-1-1'!H147, "XXX")))))))</f>
        <v>0.44142857142857139</v>
      </c>
      <c r="I147" s="130">
        <f>'2-1-2'!B146</f>
        <v>0.23357</v>
      </c>
      <c r="J147" s="130">
        <f>IF(ISNUMBER('2-2-1'!W147), '2-2-1'!W147, IF(ISNUMBER('2-2-1'!X147), '2-2-1'!X147, IF(ISNUMBER('2-2-1'!Y147), '2-2-1'!Y147, IF(ISNUMBER('2-2-1'!Z147), '2-2-1'!Z147, IF(ISNUMBER('2-2-1'!AA147), '2-2-1'!AA147, IF(ISNUMBER('2-2-1'!AB147), '2-2-1'!AB147, IF(ISNUMBER('2-2-1'!AC147), '2-2-1'!AC147, "XXX")))))))</f>
        <v>2.72296</v>
      </c>
      <c r="K147" s="130">
        <f>IF(ISNUMBER('2-2-2'!B147), '2-2-2'!B147, IF(ISNUMBER('2-2-2'!C147), '2-2-2'!C147, IF(ISNUMBER('2-2-2'!D147), '2-2-2'!D147, IF(ISNUMBER('2-2-2'!E147), '2-2-2'!E147, IF(ISNUMBER('2-2-2'!F147), '2-2-2'!F147, IF(ISNUMBER('2-2-2'!G147), '2-2-2'!G147, IF(ISNUMBER('2-2-2'!H147), '2-2-2'!H147, "XXX")))))))</f>
        <v>0.58857142857142863</v>
      </c>
      <c r="L147" s="130">
        <f>IF(ISNUMBER('2-3-1'!J147), '2-3-1'!J147, IF(ISNUMBER('2-3-1'!K147), '2-3-1'!K147, IF(ISNUMBER('2-3-1'!L147), '2-3-1'!L147, IF(ISNUMBER('2-3-1'!M147), '2-3-1'!M147, IF(ISNUMBER('2-3-1'!N147), '2-3-1'!N147, IF(ISNUMBER('2-3-1'!O147), '2-3-1'!O147, IF(ISNUMBER('2-3-1'!P147), '2-3-1'!P147, "XXX")))))))</f>
        <v>3.56190658</v>
      </c>
      <c r="M147" s="130">
        <f>'2-3-2'!J147</f>
        <v>36.46120071</v>
      </c>
      <c r="N147" s="130">
        <f>IF(ISNUMBER('2-4-1'!N147),'2-4-1'!N147,IF(ISNUMBER('2-4-1'!S147),'2-4-1'!S147,'2010'!N147))</f>
        <v>23.111747663040457</v>
      </c>
      <c r="O147" s="130" t="str">
        <f>IF(ISNUMBER('2-4-2'!C147), '2-4-2'!C147, IF(ISNUMBER('2-4-2'!D147), '2-4-2'!D147, "XXX"))</f>
        <v>XXX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"XXX")</f>
        <v>80.876890000000003</v>
      </c>
      <c r="S147" s="130">
        <f>IF(ISNUMBER('2-6-2'!B147), '2-6-2'!B147, IF(ISNUMBER('2-6-2'!C147), '2-6-2'!C147, IF(ISNUMBER('2-6-2'!D147), '2-6-2'!D147, IF(ISNUMBER('2-6-2'!E147), '2-6-2'!E147, "XXX"))))</f>
        <v>0</v>
      </c>
      <c r="T147" s="130">
        <f>IF(ISNUMBER('2-7-1'!B147), '2-7-1'!B147, IF(ISNUMBER('2-7-1'!C147), '2-7-1'!C147, IF(ISNUMBER('2-7-1'!D147), '2-7-1'!D147, IF(ISNUMBER('2-7-1'!E147), '2-7-1'!E147, IF(ISNUMBER('2-7-1'!F147), '2-7-1'!F147, IF(ISNUMBER('2-7-1'!G147), '2-7-1'!G147, IF(ISNUMBER('2-7-1'!H147), '2-7-1'!H147, "XXX")))))))</f>
        <v>0.44142857142857139</v>
      </c>
      <c r="U147" s="130">
        <f>IF(ISNUMBER('2-7-2'!B147), '2-7-2'!B147, IF(ISNUMBER('2-7-2'!C147), '2-7-2'!C147, IF(ISNUMBER('2-7-2'!D147), '2-7-2'!D147, IF(ISNUMBER('2-7-2'!E147), '2-7-2'!E147, IF(ISNUMBER('2-7-2'!F147), '2-7-2'!F147, IF(ISNUMBER('2-7-2'!G147), '2-7-2'!G147, IF(ISNUMBER('2-7-2'!H147), '2-7-2'!H147, "XXX")))))))</f>
        <v>0.36285714285714288</v>
      </c>
      <c r="V147" s="130">
        <f>IF(ISNUMBER('2-8-1'!B147), '2-8-1'!B147, IF(ISNUMBER('2-8-1'!C147), '2-8-1'!C147, IF(ISNUMBER('2-8-1'!D147), '2-8-1'!D147, IF(ISNUMBER('2-8-1'!E147), '2-8-1'!E147, IF(ISNUMBER('2-8-1'!F147), '2-8-1'!F147, IF(ISNUMBER('2-8-1'!G147), '2-8-1'!G147, IF(ISNUMBER('2-8-1'!H147), '2-8-1'!H147, "XXX")))))))</f>
        <v>0.51571428571428568</v>
      </c>
      <c r="W147" s="130">
        <f>IF(ISNUMBER('2-8-2'!B147), '2-8-2'!B147, IF(ISNUMBER('2-8-2'!C147), '2-8-2'!C147, IF(ISNUMBER('2-8-2'!D147), '2-8-2'!D147, IF(ISNUMBER('2-8-2'!E147), '2-8-2'!E147, IF(ISNUMBER('2-8-2'!F147), '2-8-2'!F147, IF(ISNUMBER('2-8-2'!G147), '2-8-2'!G147, IF(ISNUMBER('2-8-2'!H147), '2-8-2'!H147, "XXX")))))))</f>
        <v>0.39571428571428574</v>
      </c>
      <c r="X147" s="130">
        <f>'3-1'!C146</f>
        <v>0.61399999999999999</v>
      </c>
      <c r="Y147" s="130">
        <f>'3-2'!K146</f>
        <v>0.13209718500000001</v>
      </c>
    </row>
    <row r="148" spans="1:25" ht="12.75" x14ac:dyDescent="0.2">
      <c r="A148" s="118" t="s">
        <v>155</v>
      </c>
      <c r="B148" s="142" t="s">
        <v>155</v>
      </c>
      <c r="C148" s="130">
        <f>IF(ISNUMBER('1-1'!B148),'1-1'!B148, "XXX")</f>
        <v>4</v>
      </c>
      <c r="D148" s="130" t="str">
        <f>IF(UCDP!S148, UCDP!S148, "0.0")</f>
        <v>0.0</v>
      </c>
      <c r="E148" s="130">
        <f>IF(ISNUMBER('1-3'!C148), '1-3'!C148, IF(ISNUMBER('1-3'!D148), '1-3'!D148, IF(ISNUMBER('1-3'!E148), '1-3'!E148, IF(ISNUMBER('1-3'!F148), '1-3'!F148, IF(ISNUMBER('1-3'!G148), '1-3'!G148, IF(ISNUMBER('1-3'!H148), '1-3'!H148, IF(ISNUMBER('1-3'!I148), '1-3'!I148, "XXX")))))))</f>
        <v>99.666666666666686</v>
      </c>
      <c r="F148" s="130">
        <f>IF(ISNUMBER('1-4'!AI148),'1-4'!AI148, IF(ISNUMBER('1-4'!AJ148),'1-4'!AJ148, IF(ISNUMBER('1-4'!AK148),'1-4'!AK148, IF(ISNUMBER('1-4'!AL148),'1-4'!AL148, IF(ISNUMBER('1-4'!AM148),'1-4'!AM148, IF(ISNUMBER('1-4'!AN148),'1-4'!AN148, IF(ISNUMBER('1-4'!AO148), '1-4'!AO148, "XXX")))))))</f>
        <v>2</v>
      </c>
      <c r="G148" s="130">
        <f>IF(ISNUMBER('1-5'!B147),'1-5'!B147, "XXX")</f>
        <v>6.1</v>
      </c>
      <c r="H148" s="130">
        <f>IF(ISNUMBER('2-1-1'!B148), '2-1-1'!B148, IF(ISNUMBER('2-1-1'!C148), '2-1-1'!C148, IF(ISNUMBER('2-1-1'!D148), '2-1-1'!D148, IF(ISNUMBER('2-1-1'!E148), '2-1-1'!E148, IF(ISNUMBER('2-1-1'!F148), '2-1-1'!F148, IF(ISNUMBER('2-1-1'!G148), '2-1-1'!G148, IF(ISNUMBER('2-1-1'!H148), '2-1-1'!H148, "XXX")))))))</f>
        <v>0.79</v>
      </c>
      <c r="I148" s="130">
        <f>'2-1-2'!B147</f>
        <v>0.38134000000000001</v>
      </c>
      <c r="J148" s="130" t="str">
        <f>IF(ISNUMBER('2-2-1'!W148), '2-2-1'!W148, IF(ISNUMBER('2-2-1'!X148), '2-2-1'!X148, IF(ISNUMBER('2-2-1'!Y148), '2-2-1'!Y148, IF(ISNUMBER('2-2-1'!Z148), '2-2-1'!Z148, IF(ISNUMBER('2-2-1'!AA148), '2-2-1'!AA148, IF(ISNUMBER('2-2-1'!AB148), '2-2-1'!AB148, IF(ISNUMBER('2-2-1'!AC148), '2-2-1'!AC148, "XXX")))))))</f>
        <v>XXX</v>
      </c>
      <c r="K148" s="130">
        <f>IF(ISNUMBER('2-2-2'!B148), '2-2-2'!B148, IF(ISNUMBER('2-2-2'!C148), '2-2-2'!C148, IF(ISNUMBER('2-2-2'!D148), '2-2-2'!D148, IF(ISNUMBER('2-2-2'!E148), '2-2-2'!E148, IF(ISNUMBER('2-2-2'!F148), '2-2-2'!F148, IF(ISNUMBER('2-2-2'!G148), '2-2-2'!G148, IF(ISNUMBER('2-2-2'!H148), '2-2-2'!H148, "XXX")))))))</f>
        <v>0.58714285714285719</v>
      </c>
      <c r="L148" s="130">
        <f>IF(ISNUMBER('2-3-1'!J148), '2-3-1'!J148, IF(ISNUMBER('2-3-1'!K148), '2-3-1'!K148, IF(ISNUMBER('2-3-1'!L148), '2-3-1'!L148, IF(ISNUMBER('2-3-1'!M148), '2-3-1'!M148, IF(ISNUMBER('2-3-1'!N148), '2-3-1'!N148, IF(ISNUMBER('2-3-1'!O148), '2-3-1'!O148, IF(ISNUMBER('2-3-1'!P148), '2-3-1'!P148, "XXX")))))))</f>
        <v>1.50538909</v>
      </c>
      <c r="M148" s="130">
        <f>'2-3-2'!J148</f>
        <v>28.87625122</v>
      </c>
      <c r="N148" s="130">
        <f>IF(ISNUMBER('2-4-1'!N148),'2-4-1'!N148,IF(ISNUMBER('2-4-1'!S148),'2-4-1'!S148,'2010'!N148))</f>
        <v>3.8808749414948602</v>
      </c>
      <c r="O148" s="130" t="str">
        <f>IF(ISNUMBER('2-4-2'!C148), '2-4-2'!C148, IF(ISNUMBER('2-4-2'!D148), '2-4-2'!D148, "XXX"))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"XXX")</f>
        <v>96.711780000000005</v>
      </c>
      <c r="S148" s="130">
        <f>IF(ISNUMBER('2-6-2'!B148), '2-6-2'!B148, IF(ISNUMBER('2-6-2'!C148), '2-6-2'!C148, IF(ISNUMBER('2-6-2'!D148), '2-6-2'!D148, IF(ISNUMBER('2-6-2'!E148), '2-6-2'!E148, "XXX"))))</f>
        <v>0</v>
      </c>
      <c r="T148" s="130">
        <f>IF(ISNUMBER('2-7-1'!B148), '2-7-1'!B148, IF(ISNUMBER('2-7-1'!C148), '2-7-1'!C148, IF(ISNUMBER('2-7-1'!D148), '2-7-1'!D148, IF(ISNUMBER('2-7-1'!E148), '2-7-1'!E148, IF(ISNUMBER('2-7-1'!F148), '2-7-1'!F148, IF(ISNUMBER('2-7-1'!G148), '2-7-1'!G148, IF(ISNUMBER('2-7-1'!H148), '2-7-1'!H148, "XXX")))))))</f>
        <v>0.72428571428571431</v>
      </c>
      <c r="U148" s="130">
        <f>IF(ISNUMBER('2-7-2'!B148), '2-7-2'!B148, IF(ISNUMBER('2-7-2'!C148), '2-7-2'!C148, IF(ISNUMBER('2-7-2'!D148), '2-7-2'!D148, IF(ISNUMBER('2-7-2'!E148), '2-7-2'!E148, IF(ISNUMBER('2-7-2'!F148), '2-7-2'!F148, IF(ISNUMBER('2-7-2'!G148), '2-7-2'!G148, IF(ISNUMBER('2-7-2'!H148), '2-7-2'!H148, "XXX")))))))</f>
        <v>0.72857142857142854</v>
      </c>
      <c r="V148" s="130">
        <f>IF(ISNUMBER('2-8-1'!B148), '2-8-1'!B148, IF(ISNUMBER('2-8-1'!C148), '2-8-1'!C148, IF(ISNUMBER('2-8-1'!D148), '2-8-1'!D148, IF(ISNUMBER('2-8-1'!E148), '2-8-1'!E148, IF(ISNUMBER('2-8-1'!F148), '2-8-1'!F148, IF(ISNUMBER('2-8-1'!G148), '2-8-1'!G148, IF(ISNUMBER('2-8-1'!H148), '2-8-1'!H148, "XXX")))))))</f>
        <v>0.69714285714285718</v>
      </c>
      <c r="W148" s="130">
        <f>IF(ISNUMBER('2-8-2'!B148), '2-8-2'!B148, IF(ISNUMBER('2-8-2'!C148), '2-8-2'!C148, IF(ISNUMBER('2-8-2'!D148), '2-8-2'!D148, IF(ISNUMBER('2-8-2'!E148), '2-8-2'!E148, IF(ISNUMBER('2-8-2'!F148), '2-8-2'!F148, IF(ISNUMBER('2-8-2'!G148), '2-8-2'!G148, IF(ISNUMBER('2-8-2'!H148), '2-8-2'!H148, "XXX")))))))</f>
        <v>0.71142857142857152</v>
      </c>
      <c r="X148" s="130">
        <f>'3-1'!C147</f>
        <v>6.8000000000000005E-2</v>
      </c>
      <c r="Y148" s="130">
        <f>'3-2'!K147</f>
        <v>-0.80598193399999996</v>
      </c>
    </row>
    <row r="149" spans="1:25" ht="12.75" x14ac:dyDescent="0.2">
      <c r="A149" s="118" t="s">
        <v>156</v>
      </c>
      <c r="B149" s="142" t="s">
        <v>156</v>
      </c>
      <c r="C149" s="130">
        <f>IF(ISNUMBER('1-1'!B149),'1-1'!B149, "XXX")</f>
        <v>2.1</v>
      </c>
      <c r="D149" s="130" t="str">
        <f>IF(UCDP!S149, UCDP!S149, "0.0")</f>
        <v>0.0</v>
      </c>
      <c r="E149" s="130">
        <f>IF(ISNUMBER('1-3'!C149), '1-3'!C149, IF(ISNUMBER('1-3'!D149), '1-3'!D149, IF(ISNUMBER('1-3'!E149), '1-3'!E149, IF(ISNUMBER('1-3'!F149), '1-3'!F149, IF(ISNUMBER('1-3'!G149), '1-3'!G149, IF(ISNUMBER('1-3'!H149), '1-3'!H149, IF(ISNUMBER('1-3'!I149), '1-3'!I149, "XXX")))))))</f>
        <v>82.666666666666671</v>
      </c>
      <c r="F149" s="130">
        <f>IF(ISNUMBER('1-4'!AI149),'1-4'!AI149, IF(ISNUMBER('1-4'!AJ149),'1-4'!AJ149, IF(ISNUMBER('1-4'!AK149),'1-4'!AK149, IF(ISNUMBER('1-4'!AL149),'1-4'!AL149, IF(ISNUMBER('1-4'!AM149),'1-4'!AM149, IF(ISNUMBER('1-4'!AN149),'1-4'!AN149, IF(ISNUMBER('1-4'!AO149), '1-4'!AO149, "XXX")))))))</f>
        <v>2</v>
      </c>
      <c r="G149" s="130">
        <f>IF(ISNUMBER('1-5'!B148),'1-5'!B148, "XXX")</f>
        <v>2.6</v>
      </c>
      <c r="H149" s="130">
        <f>IF(ISNUMBER('2-1-1'!B149), '2-1-1'!B149, IF(ISNUMBER('2-1-1'!C149), '2-1-1'!C149, IF(ISNUMBER('2-1-1'!D149), '2-1-1'!D149, IF(ISNUMBER('2-1-1'!E149), '2-1-1'!E149, IF(ISNUMBER('2-1-1'!F149), '2-1-1'!F149, IF(ISNUMBER('2-1-1'!G149), '2-1-1'!G149, IF(ISNUMBER('2-1-1'!H149), '2-1-1'!H149, "XXX")))))))</f>
        <v>0.81571428571428561</v>
      </c>
      <c r="I149" s="130">
        <f>'2-1-2'!B148</f>
        <v>0.70221999999999996</v>
      </c>
      <c r="J149" s="130">
        <f>IF(ISNUMBER('2-2-1'!W149), '2-2-1'!W149, IF(ISNUMBER('2-2-1'!X149), '2-2-1'!X149, IF(ISNUMBER('2-2-1'!Y149), '2-2-1'!Y149, IF(ISNUMBER('2-2-1'!Z149), '2-2-1'!Z149, IF(ISNUMBER('2-2-1'!AA149), '2-2-1'!AA149, IF(ISNUMBER('2-2-1'!AB149), '2-2-1'!AB149, IF(ISNUMBER('2-2-1'!AC149), '2-2-1'!AC149, "XXX")))))))</f>
        <v>3.6273</v>
      </c>
      <c r="K149" s="130">
        <f>IF(ISNUMBER('2-2-2'!B149), '2-2-2'!B149, IF(ISNUMBER('2-2-2'!C149), '2-2-2'!C149, IF(ISNUMBER('2-2-2'!D149), '2-2-2'!D149, IF(ISNUMBER('2-2-2'!E149), '2-2-2'!E149, IF(ISNUMBER('2-2-2'!F149), '2-2-2'!F149, IF(ISNUMBER('2-2-2'!G149), '2-2-2'!G149, IF(ISNUMBER('2-2-2'!H149), '2-2-2'!H149, "XXX")))))))</f>
        <v>0.6657142857142857</v>
      </c>
      <c r="L149" s="130">
        <f>IF(ISNUMBER('2-3-1'!J149), '2-3-1'!J149, IF(ISNUMBER('2-3-1'!K149), '2-3-1'!K149, IF(ISNUMBER('2-3-1'!L149), '2-3-1'!L149, IF(ISNUMBER('2-3-1'!M149), '2-3-1'!M149, IF(ISNUMBER('2-3-1'!N149), '2-3-1'!N149, IF(ISNUMBER('2-3-1'!O149), '2-3-1'!O149, IF(ISNUMBER('2-3-1'!P149), '2-3-1'!P149, "XXX")))))))</f>
        <v>7.0624342000000002</v>
      </c>
      <c r="M149" s="130">
        <f>'2-3-2'!J149</f>
        <v>14.99859238</v>
      </c>
      <c r="N149" s="130">
        <f>IF(ISNUMBER('2-4-1'!N149),'2-4-1'!N149,IF(ISNUMBER('2-4-1'!S149),'2-4-1'!S149,'2010'!N149))</f>
        <v>19.408000000000001</v>
      </c>
      <c r="O149" s="130">
        <f>IF(ISNUMBER('2-4-2'!C149), '2-4-2'!C149, IF(ISNUMBER('2-4-2'!D149), '2-4-2'!D149, "XXX"))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"XXX")</f>
        <v>85.406809999999993</v>
      </c>
      <c r="S149" s="130">
        <f>IF(ISNUMBER('2-6-2'!B149), '2-6-2'!B149, IF(ISNUMBER('2-6-2'!C149), '2-6-2'!C149, IF(ISNUMBER('2-6-2'!D149), '2-6-2'!D149, IF(ISNUMBER('2-6-2'!E149), '2-6-2'!E149, "XXX"))))</f>
        <v>0</v>
      </c>
      <c r="T149" s="130">
        <f>IF(ISNUMBER('2-7-1'!B149), '2-7-1'!B149, IF(ISNUMBER('2-7-1'!C149), '2-7-1'!C149, IF(ISNUMBER('2-7-1'!D149), '2-7-1'!D149, IF(ISNUMBER('2-7-1'!E149), '2-7-1'!E149, IF(ISNUMBER('2-7-1'!F149), '2-7-1'!F149, IF(ISNUMBER('2-7-1'!G149), '2-7-1'!G149, IF(ISNUMBER('2-7-1'!H149), '2-7-1'!H149, "XXX")))))))</f>
        <v>0.86</v>
      </c>
      <c r="U149" s="130">
        <f>IF(ISNUMBER('2-7-2'!B149), '2-7-2'!B149, IF(ISNUMBER('2-7-2'!C149), '2-7-2'!C149, IF(ISNUMBER('2-7-2'!D149), '2-7-2'!D149, IF(ISNUMBER('2-7-2'!E149), '2-7-2'!E149, IF(ISNUMBER('2-7-2'!F149), '2-7-2'!F149, IF(ISNUMBER('2-7-2'!G149), '2-7-2'!G149, IF(ISNUMBER('2-7-2'!H149), '2-7-2'!H149, "XXX")))))))</f>
        <v>0.71857142857142864</v>
      </c>
      <c r="V149" s="130">
        <f>IF(ISNUMBER('2-8-1'!B149), '2-8-1'!B149, IF(ISNUMBER('2-8-1'!C149), '2-8-1'!C149, IF(ISNUMBER('2-8-1'!D149), '2-8-1'!D149, IF(ISNUMBER('2-8-1'!E149), '2-8-1'!E149, IF(ISNUMBER('2-8-1'!F149), '2-8-1'!F149, IF(ISNUMBER('2-8-1'!G149), '2-8-1'!G149, IF(ISNUMBER('2-8-1'!H149), '2-8-1'!H149, "XXX")))))))</f>
        <v>0.76142857142857145</v>
      </c>
      <c r="W149" s="130">
        <f>IF(ISNUMBER('2-8-2'!B149), '2-8-2'!B149, IF(ISNUMBER('2-8-2'!C149), '2-8-2'!C149, IF(ISNUMBER('2-8-2'!D149), '2-8-2'!D149, IF(ISNUMBER('2-8-2'!E149), '2-8-2'!E149, IF(ISNUMBER('2-8-2'!F149), '2-8-2'!F149, IF(ISNUMBER('2-8-2'!G149), '2-8-2'!G149, IF(ISNUMBER('2-8-2'!H149), '2-8-2'!H149, "XXX")))))))</f>
        <v>0.63571428571428579</v>
      </c>
      <c r="X149" s="130">
        <f>'3-1'!C148</f>
        <v>0.873</v>
      </c>
      <c r="Y149" s="130">
        <f>'3-2'!K148</f>
        <v>1.3604646920000001</v>
      </c>
    </row>
    <row r="150" spans="1:25" ht="12.75" x14ac:dyDescent="0.2">
      <c r="A150" s="118" t="s">
        <v>157</v>
      </c>
      <c r="B150" s="142" t="s">
        <v>157</v>
      </c>
      <c r="C150" s="130">
        <f>IF(ISNUMBER('1-1'!B150),'1-1'!B150, "XXX")</f>
        <v>1</v>
      </c>
      <c r="D150" s="130" t="str">
        <f>IF(UCDP!S150, UCDP!S150, "0.0")</f>
        <v>0.0</v>
      </c>
      <c r="E150" s="130">
        <f>IF(ISNUMBER('1-3'!C150), '1-3'!C150, IF(ISNUMBER('1-3'!D150), '1-3'!D150, IF(ISNUMBER('1-3'!E150), '1-3'!E150, IF(ISNUMBER('1-3'!F150), '1-3'!F150, IF(ISNUMBER('1-3'!G150), '1-3'!G150, IF(ISNUMBER('1-3'!H150), '1-3'!H150, IF(ISNUMBER('1-3'!I150), '1-3'!I150, "XXX")))))))</f>
        <v>79.000000000000014</v>
      </c>
      <c r="F150" s="130">
        <f>IF(ISNUMBER('1-4'!AI150),'1-4'!AI150, IF(ISNUMBER('1-4'!AJ150),'1-4'!AJ150, IF(ISNUMBER('1-4'!AK150),'1-4'!AK150, IF(ISNUMBER('1-4'!AL150),'1-4'!AL150, IF(ISNUMBER('1-4'!AM150),'1-4'!AM150, IF(ISNUMBER('1-4'!AN150),'1-4'!AN150, IF(ISNUMBER('1-4'!AO150), '1-4'!AO150, "XXX")))))))</f>
        <v>3</v>
      </c>
      <c r="G150" s="130">
        <f>IF(ISNUMBER('1-5'!B149),'1-5'!B149, "XXX")</f>
        <v>4.5999999999999996</v>
      </c>
      <c r="H150" s="130">
        <f>IF(ISNUMBER('2-1-1'!B150), '2-1-1'!B150, IF(ISNUMBER('2-1-1'!C150), '2-1-1'!C150, IF(ISNUMBER('2-1-1'!D150), '2-1-1'!D150, IF(ISNUMBER('2-1-1'!E150), '2-1-1'!E150, IF(ISNUMBER('2-1-1'!F150), '2-1-1'!F150, IF(ISNUMBER('2-1-1'!G150), '2-1-1'!G150, IF(ISNUMBER('2-1-1'!H150), '2-1-1'!H150, "XXX")))))))</f>
        <v>0.87142857142857133</v>
      </c>
      <c r="I150" s="130">
        <f>'2-1-2'!B149</f>
        <v>0.66634000000000004</v>
      </c>
      <c r="J150" s="130" t="str">
        <f>IF(ISNUMBER('2-2-1'!W150), '2-2-1'!W150, IF(ISNUMBER('2-2-1'!X150), '2-2-1'!X150, IF(ISNUMBER('2-2-1'!Y150), '2-2-1'!Y150, IF(ISNUMBER('2-2-1'!Z150), '2-2-1'!Z150, IF(ISNUMBER('2-2-1'!AA150), '2-2-1'!AA150, IF(ISNUMBER('2-2-1'!AB150), '2-2-1'!AB150, IF(ISNUMBER('2-2-1'!AC150), '2-2-1'!AC150, "XXX")))))))</f>
        <v>XXX</v>
      </c>
      <c r="K150" s="130">
        <f>IF(ISNUMBER('2-2-2'!B150), '2-2-2'!B150, IF(ISNUMBER('2-2-2'!C150), '2-2-2'!C150, IF(ISNUMBER('2-2-2'!D150), '2-2-2'!D150, IF(ISNUMBER('2-2-2'!E150), '2-2-2'!E150, IF(ISNUMBER('2-2-2'!F150), '2-2-2'!F150, IF(ISNUMBER('2-2-2'!G150), '2-2-2'!G150, IF(ISNUMBER('2-2-2'!H150), '2-2-2'!H150, "XXX")))))))</f>
        <v>0.69285714285714284</v>
      </c>
      <c r="L150" s="130">
        <f>IF(ISNUMBER('2-3-1'!J150), '2-3-1'!J150, IF(ISNUMBER('2-3-1'!K150), '2-3-1'!K150, IF(ISNUMBER('2-3-1'!L150), '2-3-1'!L150, IF(ISNUMBER('2-3-1'!M150), '2-3-1'!M150, IF(ISNUMBER('2-3-1'!N150), '2-3-1'!N150, IF(ISNUMBER('2-3-1'!O150), '2-3-1'!O150, IF(ISNUMBER('2-3-1'!P150), '2-3-1'!P150, "XXX")))))))</f>
        <v>6.9233551000000002</v>
      </c>
      <c r="M150" s="130">
        <f>'2-3-2'!J150</f>
        <v>13.592079160000001</v>
      </c>
      <c r="N150" s="130">
        <f>IF(ISNUMBER('2-4-1'!N150),'2-4-1'!N150,IF(ISNUMBER('2-4-1'!S150),'2-4-1'!S150,'2010'!N150))</f>
        <v>15.648999999999999</v>
      </c>
      <c r="O150" s="130">
        <f>IF(ISNUMBER('2-4-2'!C150), '2-4-2'!C150, IF(ISNUMBER('2-4-2'!D150), '2-4-2'!D150, "XXX"))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"XXX")</f>
        <v>93.405299999999997</v>
      </c>
      <c r="S150" s="130">
        <f>IF(ISNUMBER('2-6-2'!B150), '2-6-2'!B150, IF(ISNUMBER('2-6-2'!C150), '2-6-2'!C150, IF(ISNUMBER('2-6-2'!D150), '2-6-2'!D150, IF(ISNUMBER('2-6-2'!E150), '2-6-2'!E150, "XXX"))))</f>
        <v>0</v>
      </c>
      <c r="T150" s="130">
        <f>IF(ISNUMBER('2-7-1'!B150), '2-7-1'!B150, IF(ISNUMBER('2-7-1'!C150), '2-7-1'!C150, IF(ISNUMBER('2-7-1'!D150), '2-7-1'!D150, IF(ISNUMBER('2-7-1'!E150), '2-7-1'!E150, IF(ISNUMBER('2-7-1'!F150), '2-7-1'!F150, IF(ISNUMBER('2-7-1'!G150), '2-7-1'!G150, IF(ISNUMBER('2-7-1'!H150), '2-7-1'!H150, "XXX")))))))</f>
        <v>0.7857142857142857</v>
      </c>
      <c r="U150" s="130">
        <f>IF(ISNUMBER('2-7-2'!B150), '2-7-2'!B150, IF(ISNUMBER('2-7-2'!C150), '2-7-2'!C150, IF(ISNUMBER('2-7-2'!D150), '2-7-2'!D150, IF(ISNUMBER('2-7-2'!E150), '2-7-2'!E150, IF(ISNUMBER('2-7-2'!F150), '2-7-2'!F150, IF(ISNUMBER('2-7-2'!G150), '2-7-2'!G150, IF(ISNUMBER('2-7-2'!H150), '2-7-2'!H150, "XXX")))))))</f>
        <v>0.59785714285714298</v>
      </c>
      <c r="V150" s="130">
        <f>IF(ISNUMBER('2-8-1'!B150), '2-8-1'!B150, IF(ISNUMBER('2-8-1'!C150), '2-8-1'!C150, IF(ISNUMBER('2-8-1'!D150), '2-8-1'!D150, IF(ISNUMBER('2-8-1'!E150), '2-8-1'!E150, IF(ISNUMBER('2-8-1'!F150), '2-8-1'!F150, IF(ISNUMBER('2-8-1'!G150), '2-8-1'!G150, IF(ISNUMBER('2-8-1'!H150), '2-8-1'!H150, "XXX")))))))</f>
        <v>0.75857142857142856</v>
      </c>
      <c r="W150" s="130">
        <f>IF(ISNUMBER('2-8-2'!B150), '2-8-2'!B150, IF(ISNUMBER('2-8-2'!C150), '2-8-2'!C150, IF(ISNUMBER('2-8-2'!D150), '2-8-2'!D150, IF(ISNUMBER('2-8-2'!E150), '2-8-2'!E150, IF(ISNUMBER('2-8-2'!F150), '2-8-2'!F150, IF(ISNUMBER('2-8-2'!G150), '2-8-2'!G150, IF(ISNUMBER('2-8-2'!H150), '2-8-2'!H150, "XXX")))))))</f>
        <v>0.6</v>
      </c>
      <c r="X150" s="130">
        <f>'3-1'!C149</f>
        <v>0.89800000000000002</v>
      </c>
      <c r="Y150" s="130">
        <f>'3-2'!K149</f>
        <v>1.1423341039999999</v>
      </c>
    </row>
    <row r="151" spans="1:25" ht="12.75" x14ac:dyDescent="0.2">
      <c r="A151" s="118" t="s">
        <v>158</v>
      </c>
      <c r="B151" s="142" t="s">
        <v>158</v>
      </c>
      <c r="C151" s="130">
        <f>IF(ISNUMBER('1-1'!B151),'1-1'!B151, "XXX")</f>
        <v>3.5</v>
      </c>
      <c r="D151" s="130" t="str">
        <f>IF(UCDP!S151, UCDP!S151, "0.0")</f>
        <v>0.0</v>
      </c>
      <c r="E151" s="130">
        <f>IF(ISNUMBER('1-3'!C151), '1-3'!C151, IF(ISNUMBER('1-3'!D151), '1-3'!D151, IF(ISNUMBER('1-3'!E151), '1-3'!E151, IF(ISNUMBER('1-3'!F151), '1-3'!F151, IF(ISNUMBER('1-3'!G151), '1-3'!G151, IF(ISNUMBER('1-3'!H151), '1-3'!H151, IF(ISNUMBER('1-3'!I151), '1-3'!I151, "XXX")))))))</f>
        <v>85.5</v>
      </c>
      <c r="F151" s="130">
        <f>IF(ISNUMBER('1-4'!AI151),'1-4'!AI151, IF(ISNUMBER('1-4'!AJ151),'1-4'!AJ151, IF(ISNUMBER('1-4'!AK151),'1-4'!AK151, IF(ISNUMBER('1-4'!AL151),'1-4'!AL151, IF(ISNUMBER('1-4'!AM151),'1-4'!AM151, IF(ISNUMBER('1-4'!AN151),'1-4'!AN151, IF(ISNUMBER('1-4'!AO151), '1-4'!AO151, "XXX")))))))</f>
        <v>1</v>
      </c>
      <c r="G151" s="130">
        <f>IF(ISNUMBER('1-5'!B150),'1-5'!B150, "XXX")</f>
        <v>2.5</v>
      </c>
      <c r="H151" s="130">
        <f>IF(ISNUMBER('2-1-1'!B151), '2-1-1'!B151, IF(ISNUMBER('2-1-1'!C151), '2-1-1'!C151, IF(ISNUMBER('2-1-1'!D151), '2-1-1'!D151, IF(ISNUMBER('2-1-1'!E151), '2-1-1'!E151, IF(ISNUMBER('2-1-1'!F151), '2-1-1'!F151, IF(ISNUMBER('2-1-1'!G151), '2-1-1'!G151, IF(ISNUMBER('2-1-1'!H151), '2-1-1'!H151, "XXX")))))))</f>
        <v>0.5</v>
      </c>
      <c r="I151" s="130">
        <f>'2-1-2'!B150</f>
        <v>0.24531</v>
      </c>
      <c r="J151" s="130">
        <f>IF(ISNUMBER('2-2-1'!W151), '2-2-1'!W151, IF(ISNUMBER('2-2-1'!X151), '2-2-1'!X151, IF(ISNUMBER('2-2-1'!Y151), '2-2-1'!Y151, IF(ISNUMBER('2-2-1'!Z151), '2-2-1'!Z151, IF(ISNUMBER('2-2-1'!AA151), '2-2-1'!AA151, IF(ISNUMBER('2-2-1'!AB151), '2-2-1'!AB151, IF(ISNUMBER('2-2-1'!AC151), '2-2-1'!AC151, "XXX")))))))</f>
        <v>1.9965299999999999</v>
      </c>
      <c r="K151" s="130">
        <f>IF(ISNUMBER('2-2-2'!B151), '2-2-2'!B151, IF(ISNUMBER('2-2-2'!C151), '2-2-2'!C151, IF(ISNUMBER('2-2-2'!D151), '2-2-2'!D151, IF(ISNUMBER('2-2-2'!E151), '2-2-2'!E151, IF(ISNUMBER('2-2-2'!F151), '2-2-2'!F151, IF(ISNUMBER('2-2-2'!G151), '2-2-2'!G151, IF(ISNUMBER('2-2-2'!H151), '2-2-2'!H151, "XXX")))))))</f>
        <v>0.52285714285714291</v>
      </c>
      <c r="L151" s="130">
        <f>IF(ISNUMBER('2-3-1'!J151), '2-3-1'!J151, IF(ISNUMBER('2-3-1'!K151), '2-3-1'!K151, IF(ISNUMBER('2-3-1'!L151), '2-3-1'!L151, IF(ISNUMBER('2-3-1'!M151), '2-3-1'!M151, IF(ISNUMBER('2-3-1'!N151), '2-3-1'!N151, IF(ISNUMBER('2-3-1'!O151), '2-3-1'!O151, IF(ISNUMBER('2-3-1'!P151), '2-3-1'!P151, "XXX")))))))</f>
        <v>3.6367788299999999</v>
      </c>
      <c r="M151" s="130">
        <f>'2-3-2'!J151</f>
        <v>23.363105770000001</v>
      </c>
      <c r="N151" s="130">
        <f>IF(ISNUMBER('2-4-1'!N151),'2-4-1'!N151,IF(ISNUMBER('2-4-1'!S151),'2-4-1'!S151,'2010'!N151))</f>
        <v>16.350000000000001</v>
      </c>
      <c r="O151" s="130" t="str">
        <f>IF(ISNUMBER('2-4-2'!C151), '2-4-2'!C151, IF(ISNUMBER('2-4-2'!D151), '2-4-2'!D151, "XXX"))</f>
        <v>XXX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"XXX")</f>
        <v>72.682689999999994</v>
      </c>
      <c r="S151" s="130">
        <f>IF(ISNUMBER('2-6-2'!B151), '2-6-2'!B151, IF(ISNUMBER('2-6-2'!C151), '2-6-2'!C151, IF(ISNUMBER('2-6-2'!D151), '2-6-2'!D151, IF(ISNUMBER('2-6-2'!E151), '2-6-2'!E151, "XXX"))))</f>
        <v>0.05</v>
      </c>
      <c r="T151" s="130">
        <f>IF(ISNUMBER('2-7-1'!B151), '2-7-1'!B151, IF(ISNUMBER('2-7-1'!C151), '2-7-1'!C151, IF(ISNUMBER('2-7-1'!D151), '2-7-1'!D151, IF(ISNUMBER('2-7-1'!E151), '2-7-1'!E151, IF(ISNUMBER('2-7-1'!F151), '2-7-1'!F151, IF(ISNUMBER('2-7-1'!G151), '2-7-1'!G151, IF(ISNUMBER('2-7-1'!H151), '2-7-1'!H151, "XXX")))))))</f>
        <v>0.63571428571428579</v>
      </c>
      <c r="U151" s="130">
        <f>IF(ISNUMBER('2-7-2'!B151), '2-7-2'!B151, IF(ISNUMBER('2-7-2'!C151), '2-7-2'!C151, IF(ISNUMBER('2-7-2'!D151), '2-7-2'!D151, IF(ISNUMBER('2-7-2'!E151), '2-7-2'!E151, IF(ISNUMBER('2-7-2'!F151), '2-7-2'!F151, IF(ISNUMBER('2-7-2'!G151), '2-7-2'!G151, IF(ISNUMBER('2-7-2'!H151), '2-7-2'!H151, "XXX")))))))</f>
        <v>0.62642857142857145</v>
      </c>
      <c r="V151" s="130">
        <f>IF(ISNUMBER('2-8-1'!B151), '2-8-1'!B151, IF(ISNUMBER('2-8-1'!C151), '2-8-1'!C151, IF(ISNUMBER('2-8-1'!D151), '2-8-1'!D151, IF(ISNUMBER('2-8-1'!E151), '2-8-1'!E151, IF(ISNUMBER('2-8-1'!F151), '2-8-1'!F151, IF(ISNUMBER('2-8-1'!G151), '2-8-1'!G151, IF(ISNUMBER('2-8-1'!H151), '2-8-1'!H151, "XXX")))))))</f>
        <v>0.58142857142857152</v>
      </c>
      <c r="W151" s="130">
        <f>IF(ISNUMBER('2-8-2'!B151), '2-8-2'!B151, IF(ISNUMBER('2-8-2'!C151), '2-8-2'!C151, IF(ISNUMBER('2-8-2'!D151), '2-8-2'!D151, IF(ISNUMBER('2-8-2'!E151), '2-8-2'!E151, IF(ISNUMBER('2-8-2'!F151), '2-8-2'!F151, IF(ISNUMBER('2-8-2'!G151), '2-8-2'!G151, IF(ISNUMBER('2-8-2'!H151), '2-8-2'!H151, "XXX")))))))</f>
        <v>0.50857142857142856</v>
      </c>
      <c r="X151" s="130">
        <f>'3-1'!C150</f>
        <v>0.89100000000000001</v>
      </c>
      <c r="Y151" s="130">
        <f>'3-2'!K150</f>
        <v>1.0802260640000001</v>
      </c>
    </row>
    <row r="152" spans="1:25" ht="12.75" x14ac:dyDescent="0.2">
      <c r="A152" s="118" t="s">
        <v>159</v>
      </c>
      <c r="B152" s="142" t="s">
        <v>159</v>
      </c>
      <c r="C152" s="130">
        <f>IF(ISNUMBER('1-1'!B152),'1-1'!B152, "XXX")</f>
        <v>7</v>
      </c>
      <c r="D152" s="130" t="str">
        <f>IF(UCDP!S152, UCDP!S152, "0.0")</f>
        <v>0.0</v>
      </c>
      <c r="E152" s="130" t="str">
        <f>IF(ISNUMBER('1-3'!C152), '1-3'!C152, IF(ISNUMBER('1-3'!D152), '1-3'!D152, IF(ISNUMBER('1-3'!E152), '1-3'!E152, IF(ISNUMBER('1-3'!F152), '1-3'!F152, IF(ISNUMBER('1-3'!G152), '1-3'!G152, IF(ISNUMBER('1-3'!H152), '1-3'!H152, IF(ISNUMBER('1-3'!I152), '1-3'!I152, "XXX")))))))</f>
        <v>XXX</v>
      </c>
      <c r="F152" s="130">
        <f>IF(ISNUMBER('1-4'!AI152),'1-4'!AI152, IF(ISNUMBER('1-4'!AJ152),'1-4'!AJ152, IF(ISNUMBER('1-4'!AK152),'1-4'!AK152, IF(ISNUMBER('1-4'!AL152),'1-4'!AL152, IF(ISNUMBER('1-4'!AM152),'1-4'!AM152, IF(ISNUMBER('1-4'!AN152),'1-4'!AN152, IF(ISNUMBER('1-4'!AO152), '1-4'!AO152, "XXX")))))))</f>
        <v>3</v>
      </c>
      <c r="G152" s="130">
        <f>IF(ISNUMBER('1-5'!B151),'1-5'!B151, "XXX")</f>
        <v>9</v>
      </c>
      <c r="H152" s="130" t="str">
        <f>IF(ISNUMBER('2-1-1'!B152), '2-1-1'!B152, IF(ISNUMBER('2-1-1'!C152), '2-1-1'!C152, IF(ISNUMBER('2-1-1'!D152), '2-1-1'!D152, IF(ISNUMBER('2-1-1'!E152), '2-1-1'!E152, IF(ISNUMBER('2-1-1'!F152), '2-1-1'!F152, IF(ISNUMBER('2-1-1'!G152), '2-1-1'!G152, IF(ISNUMBER('2-1-1'!H152), '2-1-1'!H152, "XXX")))))))</f>
        <v>XXX</v>
      </c>
      <c r="I152" s="130">
        <f>'2-1-2'!B151</f>
        <v>3.8109999999999998E-2</v>
      </c>
      <c r="J152" s="130" t="str">
        <f>IF(ISNUMBER('2-2-1'!W152), '2-2-1'!W152, IF(ISNUMBER('2-2-1'!X152), '2-2-1'!X152, IF(ISNUMBER('2-2-1'!Y152), '2-2-1'!Y152, IF(ISNUMBER('2-2-1'!Z152), '2-2-1'!Z152, IF(ISNUMBER('2-2-1'!AA152), '2-2-1'!AA152, IF(ISNUMBER('2-2-1'!AB152), '2-2-1'!AB152, IF(ISNUMBER('2-2-1'!AC152), '2-2-1'!AC152, "XXX")))))))</f>
        <v>XXX</v>
      </c>
      <c r="K152" s="130" t="str">
        <f>IF(ISNUMBER('2-2-2'!B152), '2-2-2'!B152, IF(ISNUMBER('2-2-2'!C152), '2-2-2'!C152, IF(ISNUMBER('2-2-2'!D152), '2-2-2'!D152, IF(ISNUMBER('2-2-2'!E152), '2-2-2'!E152, IF(ISNUMBER('2-2-2'!F152), '2-2-2'!F152, IF(ISNUMBER('2-2-2'!G152), '2-2-2'!G152, IF(ISNUMBER('2-2-2'!H152), '2-2-2'!H152, "XXX")))))))</f>
        <v>XXX</v>
      </c>
      <c r="L152" s="130">
        <f>IF(ISNUMBER('2-3-1'!J152), '2-3-1'!J152, IF(ISNUMBER('2-3-1'!K152), '2-3-1'!K152, IF(ISNUMBER('2-3-1'!L152), '2-3-1'!L152, IF(ISNUMBER('2-3-1'!M152), '2-3-1'!M152, IF(ISNUMBER('2-3-1'!N152), '2-3-1'!N152, IF(ISNUMBER('2-3-1'!O152), '2-3-1'!O152, IF(ISNUMBER('2-3-1'!P152), '2-3-1'!P152, "XXX")))))))</f>
        <v>1.9048333200000001</v>
      </c>
      <c r="M152" s="130">
        <f>'2-3-2'!J152</f>
        <v>58.126705170000001</v>
      </c>
      <c r="N152" s="130">
        <f>IF(ISNUMBER('2-4-1'!N152),'2-4-1'!N152,IF(ISNUMBER('2-4-1'!S152),'2-4-1'!S152,'2010'!N152))</f>
        <v>13.138999999999999</v>
      </c>
      <c r="O152" s="130" t="str">
        <f>IF(ISNUMBER('2-4-2'!C152), '2-4-2'!C152, IF(ISNUMBER('2-4-2'!D152), '2-4-2'!D152, "XXX"))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"XXX")</f>
        <v>51.412790000000001</v>
      </c>
      <c r="S152" s="130">
        <f>IF(ISNUMBER('2-6-2'!B152), '2-6-2'!B152, IF(ISNUMBER('2-6-2'!C152), '2-6-2'!C152, IF(ISNUMBER('2-6-2'!D152), '2-6-2'!D152, IF(ISNUMBER('2-6-2'!E152), '2-6-2'!E152, "XXX"))))</f>
        <v>24.74</v>
      </c>
      <c r="T152" s="130" t="str">
        <f>IF(ISNUMBER('2-7-1'!B152), '2-7-1'!B152, IF(ISNUMBER('2-7-1'!C152), '2-7-1'!C152, IF(ISNUMBER('2-7-1'!D152), '2-7-1'!D152, IF(ISNUMBER('2-7-1'!E152), '2-7-1'!E152, IF(ISNUMBER('2-7-1'!F152), '2-7-1'!F152, IF(ISNUMBER('2-7-1'!G152), '2-7-1'!G152, IF(ISNUMBER('2-7-1'!H152), '2-7-1'!H152, "XXX")))))))</f>
        <v>XXX</v>
      </c>
      <c r="U152" s="130" t="str">
        <f>IF(ISNUMBER('2-7-2'!B152), '2-7-2'!B152, IF(ISNUMBER('2-7-2'!C152), '2-7-2'!C152, IF(ISNUMBER('2-7-2'!D152), '2-7-2'!D152, IF(ISNUMBER('2-7-2'!E152), '2-7-2'!E152, IF(ISNUMBER('2-7-2'!F152), '2-7-2'!F152, IF(ISNUMBER('2-7-2'!G152), '2-7-2'!G152, IF(ISNUMBER('2-7-2'!H152), '2-7-2'!H152, "XXX")))))))</f>
        <v>XXX</v>
      </c>
      <c r="V152" s="130" t="str">
        <f>IF(ISNUMBER('2-8-1'!B152), '2-8-1'!B152, IF(ISNUMBER('2-8-1'!C152), '2-8-1'!C152, IF(ISNUMBER('2-8-1'!D152), '2-8-1'!D152, IF(ISNUMBER('2-8-1'!E152), '2-8-1'!E152, IF(ISNUMBER('2-8-1'!F152), '2-8-1'!F152, IF(ISNUMBER('2-8-1'!G152), '2-8-1'!G152, IF(ISNUMBER('2-8-1'!H152), '2-8-1'!H152, "XXX")))))))</f>
        <v>XXX</v>
      </c>
      <c r="W152" s="130" t="str">
        <f>IF(ISNUMBER('2-8-2'!B152), '2-8-2'!B152, IF(ISNUMBER('2-8-2'!C152), '2-8-2'!C152, IF(ISNUMBER('2-8-2'!D152), '2-8-2'!D152, IF(ISNUMBER('2-8-2'!E152), '2-8-2'!E152, IF(ISNUMBER('2-8-2'!F152), '2-8-2'!F152, IF(ISNUMBER('2-8-2'!G152), '2-8-2'!G152, IF(ISNUMBER('2-8-2'!H152), '2-8-2'!H152, "XXX")))))))</f>
        <v>XXX</v>
      </c>
      <c r="X152" s="130">
        <f>'3-1'!C151</f>
        <v>0.16</v>
      </c>
      <c r="Y152" s="130">
        <f>'3-2'!K151</f>
        <v>-1.975684762</v>
      </c>
    </row>
    <row r="153" spans="1:25" ht="12.75" x14ac:dyDescent="0.2">
      <c r="A153" s="118" t="s">
        <v>160</v>
      </c>
      <c r="B153" s="142" t="s">
        <v>160</v>
      </c>
      <c r="C153" s="130">
        <f>IF(ISNUMBER('1-1'!B153),'1-1'!B153, "XXX")</f>
        <v>5.9</v>
      </c>
      <c r="D153" s="130" t="str">
        <f>IF(UCDP!S153, UCDP!S153, "0.0")</f>
        <v>0.0</v>
      </c>
      <c r="E153" s="130">
        <f>IF(ISNUMBER('1-3'!C153), '1-3'!C153, IF(ISNUMBER('1-3'!D153), '1-3'!D153, IF(ISNUMBER('1-3'!E153), '1-3'!E153, IF(ISNUMBER('1-3'!F153), '1-3'!F153, IF(ISNUMBER('1-3'!G153), '1-3'!G153, IF(ISNUMBER('1-3'!H153), '1-3'!H153, IF(ISNUMBER('1-3'!I153), '1-3'!I153, "XXX")))))))</f>
        <v>80.5</v>
      </c>
      <c r="F153" s="130">
        <f>IF(ISNUMBER('1-4'!AI153),'1-4'!AI153, IF(ISNUMBER('1-4'!AJ153),'1-4'!AJ153, IF(ISNUMBER('1-4'!AK153),'1-4'!AK153, IF(ISNUMBER('1-4'!AL153),'1-4'!AL153, IF(ISNUMBER('1-4'!AM153),'1-4'!AM153, IF(ISNUMBER('1-4'!AN153),'1-4'!AN153, IF(ISNUMBER('1-4'!AO153), '1-4'!AO153, "XXX")))))))</f>
        <v>2</v>
      </c>
      <c r="G153" s="130">
        <f>IF(ISNUMBER('1-5'!B152),'1-5'!B152, "XXX")</f>
        <v>6.9</v>
      </c>
      <c r="H153" s="130">
        <f>IF(ISNUMBER('2-1-1'!B153), '2-1-1'!B153, IF(ISNUMBER('2-1-1'!C153), '2-1-1'!C153, IF(ISNUMBER('2-1-1'!D153), '2-1-1'!D153, IF(ISNUMBER('2-1-1'!E153), '2-1-1'!E153, IF(ISNUMBER('2-1-1'!F153), '2-1-1'!F153, IF(ISNUMBER('2-1-1'!G153), '2-1-1'!G153, IF(ISNUMBER('2-1-1'!H153), '2-1-1'!H153, "XXX")))))))</f>
        <v>0.39999999999999997</v>
      </c>
      <c r="I153" s="130">
        <f>'2-1-2'!B152</f>
        <v>0.10807</v>
      </c>
      <c r="J153" s="130">
        <f>IF(ISNUMBER('2-2-1'!W153), '2-2-1'!W153, IF(ISNUMBER('2-2-1'!X153), '2-2-1'!X153, IF(ISNUMBER('2-2-1'!Y153), '2-2-1'!Y153, IF(ISNUMBER('2-2-1'!Z153), '2-2-1'!Z153, IF(ISNUMBER('2-2-1'!AA153), '2-2-1'!AA153, IF(ISNUMBER('2-2-1'!AB153), '2-2-1'!AB153, IF(ISNUMBER('2-2-1'!AC153), '2-2-1'!AC153, "XXX")))))))</f>
        <v>3.1840000000000002</v>
      </c>
      <c r="K153" s="130">
        <f>IF(ISNUMBER('2-2-2'!B153), '2-2-2'!B153, IF(ISNUMBER('2-2-2'!C153), '2-2-2'!C153, IF(ISNUMBER('2-2-2'!D153), '2-2-2'!D153, IF(ISNUMBER('2-2-2'!E153), '2-2-2'!E153, IF(ISNUMBER('2-2-2'!F153), '2-2-2'!F153, IF(ISNUMBER('2-2-2'!G153), '2-2-2'!G153, IF(ISNUMBER('2-2-2'!H153), '2-2-2'!H153, "XXX")))))))</f>
        <v>0.41857142857142859</v>
      </c>
      <c r="L153" s="130">
        <f>IF(ISNUMBER('2-3-1'!J153), '2-3-1'!J153, IF(ISNUMBER('2-3-1'!K153), '2-3-1'!K153, IF(ISNUMBER('2-3-1'!L153), '2-3-1'!L153, IF(ISNUMBER('2-3-1'!M153), '2-3-1'!M153, IF(ISNUMBER('2-3-1'!N153), '2-3-1'!N153, IF(ISNUMBER('2-3-1'!O153), '2-3-1'!O153, IF(ISNUMBER('2-3-1'!P153), '2-3-1'!P153, "XXX")))))))</f>
        <v>1.5193737700000001</v>
      </c>
      <c r="M153" s="130">
        <f>'2-3-2'!J153</f>
        <v>37.302635189999997</v>
      </c>
      <c r="N153" s="130">
        <f>IF(ISNUMBER('2-4-1'!N153),'2-4-1'!N153,IF(ISNUMBER('2-4-1'!S153),'2-4-1'!S153,'2010'!N153))</f>
        <v>4.2060000000000004</v>
      </c>
      <c r="O153" s="130" t="str">
        <f>IF(ISNUMBER('2-4-2'!C153), '2-4-2'!C153, IF(ISNUMBER('2-4-2'!D153), '2-4-2'!D153, "XXX"))</f>
        <v>XXX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"XXX")</f>
        <v>34.859940000000002</v>
      </c>
      <c r="S153" s="130">
        <f>IF(ISNUMBER('2-6-2'!B153), '2-6-2'!B153, IF(ISNUMBER('2-6-2'!C153), '2-6-2'!C153, IF(ISNUMBER('2-6-2'!D153), '2-6-2'!D153, IF(ISNUMBER('2-6-2'!E153), '2-6-2'!E153, "XXX"))))</f>
        <v>4.72</v>
      </c>
      <c r="T153" s="130">
        <f>IF(ISNUMBER('2-7-1'!B153), '2-7-1'!B153, IF(ISNUMBER('2-7-1'!C153), '2-7-1'!C153, IF(ISNUMBER('2-7-1'!D153), '2-7-1'!D153, IF(ISNUMBER('2-7-1'!E153), '2-7-1'!E153, IF(ISNUMBER('2-7-1'!F153), '2-7-1'!F153, IF(ISNUMBER('2-7-1'!G153), '2-7-1'!G153, IF(ISNUMBER('2-7-1'!H153), '2-7-1'!H153, "XXX")))))))</f>
        <v>0.53714285714285714</v>
      </c>
      <c r="U153" s="130">
        <f>IF(ISNUMBER('2-7-2'!B153), '2-7-2'!B153, IF(ISNUMBER('2-7-2'!C153), '2-7-2'!C153, IF(ISNUMBER('2-7-2'!D153), '2-7-2'!D153, IF(ISNUMBER('2-7-2'!E153), '2-7-2'!E153, IF(ISNUMBER('2-7-2'!F153), '2-7-2'!F153, IF(ISNUMBER('2-7-2'!G153), '2-7-2'!G153, IF(ISNUMBER('2-7-2'!H153), '2-7-2'!H153, "XXX")))))))</f>
        <v>0.45428571428571424</v>
      </c>
      <c r="V153" s="130">
        <f>IF(ISNUMBER('2-8-1'!B153), '2-8-1'!B153, IF(ISNUMBER('2-8-1'!C153), '2-8-1'!C153, IF(ISNUMBER('2-8-1'!D153), '2-8-1'!D153, IF(ISNUMBER('2-8-1'!E153), '2-8-1'!E153, IF(ISNUMBER('2-8-1'!F153), '2-8-1'!F153, IF(ISNUMBER('2-8-1'!G153), '2-8-1'!G153, IF(ISNUMBER('2-8-1'!H153), '2-8-1'!H153, "XXX")))))))</f>
        <v>0.60571428571428576</v>
      </c>
      <c r="W153" s="130">
        <f>IF(ISNUMBER('2-8-2'!B153), '2-8-2'!B153, IF(ISNUMBER('2-8-2'!C153), '2-8-2'!C153, IF(ISNUMBER('2-8-2'!D153), '2-8-2'!D153, IF(ISNUMBER('2-8-2'!E153), '2-8-2'!E153, IF(ISNUMBER('2-8-2'!F153), '2-8-2'!F153, IF(ISNUMBER('2-8-2'!G153), '2-8-2'!G153, IF(ISNUMBER('2-8-2'!H153), '2-8-2'!H153, "XXX")))))))</f>
        <v>0.47142857142857142</v>
      </c>
      <c r="X153" s="130">
        <f>'3-1'!C152</f>
        <v>0.15</v>
      </c>
      <c r="Y153" s="130">
        <f>'3-2'!K152</f>
        <v>-1.405024171</v>
      </c>
    </row>
    <row r="154" spans="1:25" ht="12.75" x14ac:dyDescent="0.2">
      <c r="A154" s="118" t="s">
        <v>196</v>
      </c>
      <c r="B154" s="142" t="s">
        <v>161</v>
      </c>
      <c r="C154" s="130">
        <f>IF(ISNUMBER('1-1'!B154),'1-1'!B154, "XXX")</f>
        <v>7.2</v>
      </c>
      <c r="D154" s="130">
        <f>IF(UCDP!S154, UCDP!S154, "0.0")</f>
        <v>3.9118438521774136E-3</v>
      </c>
      <c r="E154" s="130">
        <f>IF(ISNUMBER('1-3'!C154), '1-3'!C154, IF(ISNUMBER('1-3'!D154), '1-3'!D154, IF(ISNUMBER('1-3'!E154), '1-3'!E154, IF(ISNUMBER('1-3'!F154), '1-3'!F154, IF(ISNUMBER('1-3'!G154), '1-3'!G154, IF(ISNUMBER('1-3'!H154), '1-3'!H154, IF(ISNUMBER('1-3'!I154), '1-3'!I154, "XXX")))))))</f>
        <v>61.333333333333343</v>
      </c>
      <c r="F154" s="130">
        <f>IF(ISNUMBER('1-4'!AI154),'1-4'!AI154, IF(ISNUMBER('1-4'!AJ154),'1-4'!AJ154, IF(ISNUMBER('1-4'!AK154),'1-4'!AK154, IF(ISNUMBER('1-4'!AL154),'1-4'!AL154, IF(ISNUMBER('1-4'!AM154),'1-4'!AM154, IF(ISNUMBER('1-4'!AN154),'1-4'!AN154, IF(ISNUMBER('1-4'!AO154), '1-4'!AO154, "XXX")))))))</f>
        <v>4</v>
      </c>
      <c r="G154" s="130">
        <f>IF(ISNUMBER('1-5'!B153),'1-5'!B153, "XXX")</f>
        <v>7.2</v>
      </c>
      <c r="H154" s="130">
        <f>IF(ISNUMBER('2-1-1'!B154), '2-1-1'!B154, IF(ISNUMBER('2-1-1'!C154), '2-1-1'!C154, IF(ISNUMBER('2-1-1'!D154), '2-1-1'!D154, IF(ISNUMBER('2-1-1'!E154), '2-1-1'!E154, IF(ISNUMBER('2-1-1'!F154), '2-1-1'!F154, IF(ISNUMBER('2-1-1'!G154), '2-1-1'!G154, IF(ISNUMBER('2-1-1'!H154), '2-1-1'!H154, "XXX")))))))</f>
        <v>0.32285714285714279</v>
      </c>
      <c r="I154" s="130">
        <f>'2-1-2'!B153</f>
        <v>2.86E-2</v>
      </c>
      <c r="J154" s="130">
        <f>IF(ISNUMBER('2-2-1'!W154), '2-2-1'!W154, IF(ISNUMBER('2-2-1'!X154), '2-2-1'!X154, IF(ISNUMBER('2-2-1'!Y154), '2-2-1'!Y154, IF(ISNUMBER('2-2-1'!Z154), '2-2-1'!Z154, IF(ISNUMBER('2-2-1'!AA154), '2-2-1'!AA154, IF(ISNUMBER('2-2-1'!AB154), '2-2-1'!AB154, IF(ISNUMBER('2-2-1'!AC154), '2-2-1'!AC154, "XXX")))))))</f>
        <v>3.57369</v>
      </c>
      <c r="K154" s="130">
        <f>IF(ISNUMBER('2-2-2'!B154), '2-2-2'!B154, IF(ISNUMBER('2-2-2'!C154), '2-2-2'!C154, IF(ISNUMBER('2-2-2'!D154), '2-2-2'!D154, IF(ISNUMBER('2-2-2'!E154), '2-2-2'!E154, IF(ISNUMBER('2-2-2'!F154), '2-2-2'!F154, IF(ISNUMBER('2-2-2'!G154), '2-2-2'!G154, IF(ISNUMBER('2-2-2'!H154), '2-2-2'!H154, "XXX")))))))</f>
        <v>0.24428571428571427</v>
      </c>
      <c r="L154" s="130">
        <f>IF(ISNUMBER('2-3-1'!J154), '2-3-1'!J154, IF(ISNUMBER('2-3-1'!K154), '2-3-1'!K154, IF(ISNUMBER('2-3-1'!L154), '2-3-1'!L154, IF(ISNUMBER('2-3-1'!M154), '2-3-1'!M154, IF(ISNUMBER('2-3-1'!N154), '2-3-1'!N154, IF(ISNUMBER('2-3-1'!O154), '2-3-1'!O154, IF(ISNUMBER('2-3-1'!P154), '2-3-1'!P154, "XXX")))))))</f>
        <v>1.56394875</v>
      </c>
      <c r="M154" s="130">
        <f>'2-3-2'!J154</f>
        <v>69.155792239999997</v>
      </c>
      <c r="N154" s="130">
        <f>IF(ISNUMBER('2-4-1'!N154),'2-4-1'!N154,IF(ISNUMBER('2-4-1'!S154),'2-4-1'!S154,'2010'!N154))</f>
        <v>1.3983874771065565</v>
      </c>
      <c r="O154" s="130" t="str">
        <f>IF(ISNUMBER('2-4-2'!C154), '2-4-2'!C154, IF(ISNUMBER('2-4-2'!D154), '2-4-2'!D154, "XXX"))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"XXX")</f>
        <v>50.384650000000001</v>
      </c>
      <c r="S154" s="130">
        <f>IF(ISNUMBER('2-6-2'!B154), '2-6-2'!B154, IF(ISNUMBER('2-6-2'!C154), '2-6-2'!C154, IF(ISNUMBER('2-6-2'!D154), '2-6-2'!D154, IF(ISNUMBER('2-6-2'!E154), '2-6-2'!E154, "XXX"))))</f>
        <v>5.18</v>
      </c>
      <c r="T154" s="130">
        <f>IF(ISNUMBER('2-7-1'!B154), '2-7-1'!B154, IF(ISNUMBER('2-7-1'!C154), '2-7-1'!C154, IF(ISNUMBER('2-7-1'!D154), '2-7-1'!D154, IF(ISNUMBER('2-7-1'!E154), '2-7-1'!E154, IF(ISNUMBER('2-7-1'!F154), '2-7-1'!F154, IF(ISNUMBER('2-7-1'!G154), '2-7-1'!G154, IF(ISNUMBER('2-7-1'!H154), '2-7-1'!H154, "XXX")))))))</f>
        <v>0.39714285714285713</v>
      </c>
      <c r="U154" s="130">
        <f>IF(ISNUMBER('2-7-2'!B154), '2-7-2'!B154, IF(ISNUMBER('2-7-2'!C154), '2-7-2'!C154, IF(ISNUMBER('2-7-2'!D154), '2-7-2'!D154, IF(ISNUMBER('2-7-2'!E154), '2-7-2'!E154, IF(ISNUMBER('2-7-2'!F154), '2-7-2'!F154, IF(ISNUMBER('2-7-2'!G154), '2-7-2'!G154, IF(ISNUMBER('2-7-2'!H154), '2-7-2'!H154, "XXX")))))))</f>
        <v>0.26999999999999996</v>
      </c>
      <c r="V154" s="130">
        <f>IF(ISNUMBER('2-8-1'!B154), '2-8-1'!B154, IF(ISNUMBER('2-8-1'!C154), '2-8-1'!C154, IF(ISNUMBER('2-8-1'!D154), '2-8-1'!D154, IF(ISNUMBER('2-8-1'!E154), '2-8-1'!E154, IF(ISNUMBER('2-8-1'!F154), '2-8-1'!F154, IF(ISNUMBER('2-8-1'!G154), '2-8-1'!G154, IF(ISNUMBER('2-8-1'!H154), '2-8-1'!H154, "XXX")))))))</f>
        <v>0.49857142857142861</v>
      </c>
      <c r="W154" s="130">
        <f>IF(ISNUMBER('2-8-2'!B154), '2-8-2'!B154, IF(ISNUMBER('2-8-2'!C154), '2-8-2'!C154, IF(ISNUMBER('2-8-2'!D154), '2-8-2'!D154, IF(ISNUMBER('2-8-2'!E154), '2-8-2'!E154, IF(ISNUMBER('2-8-2'!F154), '2-8-2'!F154, IF(ISNUMBER('2-8-2'!G154), '2-8-2'!G154, IF(ISNUMBER('2-8-2'!H154), '2-8-2'!H154, "XXX")))))))</f>
        <v>0.30571428571428572</v>
      </c>
      <c r="X154" s="130">
        <f>'3-1'!C153</f>
        <v>0.29699999999999999</v>
      </c>
      <c r="Y154" s="130">
        <f>'3-2'!K153</f>
        <v>-1.0045660729999999</v>
      </c>
    </row>
    <row r="155" spans="1:25" ht="12.75" x14ac:dyDescent="0.2">
      <c r="A155" s="118" t="s">
        <v>162</v>
      </c>
      <c r="B155" s="142" t="s">
        <v>162</v>
      </c>
      <c r="C155" s="130">
        <f>IF(ISNUMBER('1-1'!B155),'1-1'!B155, "XXX")</f>
        <v>6.1</v>
      </c>
      <c r="D155" s="130" t="str">
        <f>IF(UCDP!S155, UCDP!S155, "0.0")</f>
        <v>0.0</v>
      </c>
      <c r="E155" s="130">
        <f>IF(ISNUMBER('1-3'!C155), '1-3'!C155, IF(ISNUMBER('1-3'!D155), '1-3'!D155, IF(ISNUMBER('1-3'!E155), '1-3'!E155, IF(ISNUMBER('1-3'!F155), '1-3'!F155, IF(ISNUMBER('1-3'!G155), '1-3'!G155, IF(ISNUMBER('1-3'!H155), '1-3'!H155, IF(ISNUMBER('1-3'!I155), '1-3'!I155, "XXX")))))))</f>
        <v>79.833333333333343</v>
      </c>
      <c r="F155" s="130">
        <f>IF(ISNUMBER('1-4'!AI155),'1-4'!AI155, IF(ISNUMBER('1-4'!AJ155),'1-4'!AJ155, IF(ISNUMBER('1-4'!AK155),'1-4'!AK155, IF(ISNUMBER('1-4'!AL155),'1-4'!AL155, IF(ISNUMBER('1-4'!AM155),'1-4'!AM155, IF(ISNUMBER('1-4'!AN155),'1-4'!AN155, IF(ISNUMBER('1-4'!AO155), '1-4'!AO155, "XXX")))))))</f>
        <v>2</v>
      </c>
      <c r="G155" s="130">
        <f>IF(ISNUMBER('1-5'!B154),'1-5'!B154, "XXX")</f>
        <v>5.8</v>
      </c>
      <c r="H155" s="130">
        <f>IF(ISNUMBER('2-1-1'!B155), '2-1-1'!B155, IF(ISNUMBER('2-1-1'!C155), '2-1-1'!C155, IF(ISNUMBER('2-1-1'!D155), '2-1-1'!D155, IF(ISNUMBER('2-1-1'!E155), '2-1-1'!E155, IF(ISNUMBER('2-1-1'!F155), '2-1-1'!F155, IF(ISNUMBER('2-1-1'!G155), '2-1-1'!G155, IF(ISNUMBER('2-1-1'!H155), '2-1-1'!H155, "XXX")))))))</f>
        <v>0.33</v>
      </c>
      <c r="I155" s="130">
        <f>'2-1-2'!B154</f>
        <v>3.1640000000000001E-2</v>
      </c>
      <c r="J155" s="130">
        <f>IF(ISNUMBER('2-2-1'!W155), '2-2-1'!W155, IF(ISNUMBER('2-2-1'!X155), '2-2-1'!X155, IF(ISNUMBER('2-2-1'!Y155), '2-2-1'!Y155, IF(ISNUMBER('2-2-1'!Z155), '2-2-1'!Z155, IF(ISNUMBER('2-2-1'!AA155), '2-2-1'!AA155, IF(ISNUMBER('2-2-1'!AB155), '2-2-1'!AB155, IF(ISNUMBER('2-2-1'!AC155), '2-2-1'!AC155, "XXX")))))))</f>
        <v>1.2885900000000001</v>
      </c>
      <c r="K155" s="130">
        <f>IF(ISNUMBER('2-2-2'!B155), '2-2-2'!B155, IF(ISNUMBER('2-2-2'!C155), '2-2-2'!C155, IF(ISNUMBER('2-2-2'!D155), '2-2-2'!D155, IF(ISNUMBER('2-2-2'!E155), '2-2-2'!E155, IF(ISNUMBER('2-2-2'!F155), '2-2-2'!F155, IF(ISNUMBER('2-2-2'!G155), '2-2-2'!G155, IF(ISNUMBER('2-2-2'!H155), '2-2-2'!H155, "XXX")))))))</f>
        <v>0.4042857142857143</v>
      </c>
      <c r="L155" s="130">
        <f>IF(ISNUMBER('2-3-1'!J155), '2-3-1'!J155, IF(ISNUMBER('2-3-1'!K155), '2-3-1'!K155, IF(ISNUMBER('2-3-1'!L155), '2-3-1'!L155, IF(ISNUMBER('2-3-1'!M155), '2-3-1'!M155, IF(ISNUMBER('2-3-1'!N155), '2-3-1'!N155, IF(ISNUMBER('2-3-1'!O155), '2-3-1'!O155, IF(ISNUMBER('2-3-1'!P155), '2-3-1'!P155, "XXX")))))))</f>
        <v>0.97808874000000001</v>
      </c>
      <c r="M155" s="130">
        <f>'2-3-2'!J155</f>
        <v>33.165054320000003</v>
      </c>
      <c r="N155" s="130">
        <f>IF(ISNUMBER('2-4-1'!N155),'2-4-1'!N155,IF(ISNUMBER('2-4-1'!S155),'2-4-1'!S155,'2010'!N155))</f>
        <v>5.4399999999999995</v>
      </c>
      <c r="O155" s="130" t="str">
        <f>IF(ISNUMBER('2-4-2'!C155), '2-4-2'!C155, IF(ISNUMBER('2-4-2'!D155), '2-4-2'!D155, "XXX"))</f>
        <v>XXX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"XXX")</f>
        <v>21.07863</v>
      </c>
      <c r="S155" s="130">
        <f>IF(ISNUMBER('2-6-2'!B155), '2-6-2'!B155, IF(ISNUMBER('2-6-2'!C155), '2-6-2'!C155, IF(ISNUMBER('2-6-2'!D155), '2-6-2'!D155, IF(ISNUMBER('2-6-2'!E155), '2-6-2'!E155, "XXX"))))</f>
        <v>62.19</v>
      </c>
      <c r="T155" s="130">
        <f>IF(ISNUMBER('2-7-1'!B155), '2-7-1'!B155, IF(ISNUMBER('2-7-1'!C155), '2-7-1'!C155, IF(ISNUMBER('2-7-1'!D155), '2-7-1'!D155, IF(ISNUMBER('2-7-1'!E155), '2-7-1'!E155, IF(ISNUMBER('2-7-1'!F155), '2-7-1'!F155, IF(ISNUMBER('2-7-1'!G155), '2-7-1'!G155, IF(ISNUMBER('2-7-1'!H155), '2-7-1'!H155, "XXX")))))))</f>
        <v>0.56285714285714283</v>
      </c>
      <c r="U155" s="130">
        <f>IF(ISNUMBER('2-7-2'!B155), '2-7-2'!B155, IF(ISNUMBER('2-7-2'!C155), '2-7-2'!C155, IF(ISNUMBER('2-7-2'!D155), '2-7-2'!D155, IF(ISNUMBER('2-7-2'!E155), '2-7-2'!E155, IF(ISNUMBER('2-7-2'!F155), '2-7-2'!F155, IF(ISNUMBER('2-7-2'!G155), '2-7-2'!G155, IF(ISNUMBER('2-7-2'!H155), '2-7-2'!H155, "XXX")))))))</f>
        <v>0.35357142857142854</v>
      </c>
      <c r="V155" s="130">
        <f>IF(ISNUMBER('2-8-1'!B155), '2-8-1'!B155, IF(ISNUMBER('2-8-1'!C155), '2-8-1'!C155, IF(ISNUMBER('2-8-1'!D155), '2-8-1'!D155, IF(ISNUMBER('2-8-1'!E155), '2-8-1'!E155, IF(ISNUMBER('2-8-1'!F155), '2-8-1'!F155, IF(ISNUMBER('2-8-1'!G155), '2-8-1'!G155, IF(ISNUMBER('2-8-1'!H155), '2-8-1'!H155, "XXX")))))))</f>
        <v>0.5714285714285714</v>
      </c>
      <c r="W155" s="130">
        <f>IF(ISNUMBER('2-8-2'!B155), '2-8-2'!B155, IF(ISNUMBER('2-8-2'!C155), '2-8-2'!C155, IF(ISNUMBER('2-8-2'!D155), '2-8-2'!D155, IF(ISNUMBER('2-8-2'!E155), '2-8-2'!E155, IF(ISNUMBER('2-8-2'!F155), '2-8-2'!F155, IF(ISNUMBER('2-8-2'!G155), '2-8-2'!G155, IF(ISNUMBER('2-8-2'!H155), '2-8-2'!H155, "XXX")))))))</f>
        <v>0.53714285714285714</v>
      </c>
      <c r="X155" s="130">
        <f>'3-1'!C154</f>
        <v>0.51400000000000001</v>
      </c>
      <c r="Y155" s="130">
        <f>'3-2'!K154</f>
        <v>-0.12981447600000001</v>
      </c>
    </row>
    <row r="156" spans="1:25" ht="12.75" x14ac:dyDescent="0.2">
      <c r="A156" s="119" t="s">
        <v>163</v>
      </c>
      <c r="B156" s="146" t="s">
        <v>163</v>
      </c>
      <c r="C156" s="130">
        <f>IF(ISNUMBER('1-1'!B156),'1-1'!B156, "XXX")</f>
        <v>7</v>
      </c>
      <c r="D156" s="130" t="str">
        <f>IF(UCDP!S156, UCDP!S156, "0.0")</f>
        <v>0.0</v>
      </c>
      <c r="E156" s="130">
        <f>IF(ISNUMBER('1-3'!C156), '1-3'!C156, IF(ISNUMBER('1-3'!D156), '1-3'!D156, IF(ISNUMBER('1-3'!E156), '1-3'!E156, IF(ISNUMBER('1-3'!F156), '1-3'!F156, IF(ISNUMBER('1-3'!G156), '1-3'!G156, IF(ISNUMBER('1-3'!H156), '1-3'!H156, IF(ISNUMBER('1-3'!I156), '1-3'!I156, "XXX")))))))</f>
        <v>72.5</v>
      </c>
      <c r="F156" s="130">
        <f>IF(ISNUMBER('1-4'!AI156),'1-4'!AI156, IF(ISNUMBER('1-4'!AJ156),'1-4'!AJ156, IF(ISNUMBER('1-4'!AK156),'1-4'!AK156, IF(ISNUMBER('1-4'!AL156),'1-4'!AL156, IF(ISNUMBER('1-4'!AM156),'1-4'!AM156, IF(ISNUMBER('1-4'!AN156),'1-4'!AN156, IF(ISNUMBER('1-4'!AO156), '1-4'!AO156, "XXX")))))))</f>
        <v>4</v>
      </c>
      <c r="G156" s="130">
        <f>IF(ISNUMBER('1-5'!B155),'1-5'!B155, "XXX")</f>
        <v>9.6999999999999993</v>
      </c>
      <c r="H156" s="130">
        <f>IF(ISNUMBER('2-1-1'!B156), '2-1-1'!B156, IF(ISNUMBER('2-1-1'!C156), '2-1-1'!C156, IF(ISNUMBER('2-1-1'!D156), '2-1-1'!D156, IF(ISNUMBER('2-1-1'!E156), '2-1-1'!E156, IF(ISNUMBER('2-1-1'!F156), '2-1-1'!F156, IF(ISNUMBER('2-1-1'!G156), '2-1-1'!G156, IF(ISNUMBER('2-1-1'!H156), '2-1-1'!H156, "XXX")))))))</f>
        <v>0.40571428571428569</v>
      </c>
      <c r="I156" s="130">
        <f>'2-1-2'!B155</f>
        <v>4.9149999999999999E-2</v>
      </c>
      <c r="J156" s="130">
        <f>IF(ISNUMBER('2-2-1'!W156), '2-2-1'!W156, IF(ISNUMBER('2-2-1'!X156), '2-2-1'!X156, IF(ISNUMBER('2-2-1'!Y156), '2-2-1'!Y156, IF(ISNUMBER('2-2-1'!Z156), '2-2-1'!Z156, IF(ISNUMBER('2-2-1'!AA156), '2-2-1'!AA156, IF(ISNUMBER('2-2-1'!AB156), '2-2-1'!AB156, IF(ISNUMBER('2-2-1'!AC156), '2-2-1'!AC156, "XXX")))))))</f>
        <v>1.1917800000000001</v>
      </c>
      <c r="K156" s="130">
        <f>IF(ISNUMBER('2-2-2'!B156), '2-2-2'!B156, IF(ISNUMBER('2-2-2'!C156), '2-2-2'!C156, IF(ISNUMBER('2-2-2'!D156), '2-2-2'!D156, IF(ISNUMBER('2-2-2'!E156), '2-2-2'!E156, IF(ISNUMBER('2-2-2'!F156), '2-2-2'!F156, IF(ISNUMBER('2-2-2'!G156), '2-2-2'!G156, IF(ISNUMBER('2-2-2'!H156), '2-2-2'!H156, "XXX")))))))</f>
        <v>0.49142857142857144</v>
      </c>
      <c r="L156" s="130">
        <f>IF(ISNUMBER('2-3-1'!J156), '2-3-1'!J156, IF(ISNUMBER('2-3-1'!K156), '2-3-1'!K156, IF(ISNUMBER('2-3-1'!L156), '2-3-1'!L156, IF(ISNUMBER('2-3-1'!M156), '2-3-1'!M156, IF(ISNUMBER('2-3-1'!N156), '2-3-1'!N156, IF(ISNUMBER('2-3-1'!O156), '2-3-1'!O156, IF(ISNUMBER('2-3-1'!P156), '2-3-1'!P156, "XXX")))))))</f>
        <v>2.7533571700000001</v>
      </c>
      <c r="M156" s="130">
        <v>34.43</v>
      </c>
      <c r="N156" s="130">
        <f>IF(ISNUMBER('2-4-1'!N156),'2-4-1'!N156,IF(ISNUMBER('2-4-1'!S156),'2-4-1'!S156,'2010'!N156))</f>
        <v>3.9299999999999997</v>
      </c>
      <c r="O156" s="130" t="str">
        <f>IF(ISNUMBER('2-4-2'!C156), '2-4-2'!C156, IF(ISNUMBER('2-4-2'!D156), '2-4-2'!D156, "XXX"))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"XXX")</f>
        <v>33.904490000000003</v>
      </c>
      <c r="S156" s="130">
        <f>IF(ISNUMBER('2-6-2'!B156), '2-6-2'!B156, IF(ISNUMBER('2-6-2'!C156), '2-6-2'!C156, IF(ISNUMBER('2-6-2'!D156), '2-6-2'!D156, IF(ISNUMBER('2-6-2'!E156), '2-6-2'!E156, "XXX"))))</f>
        <v>23.54</v>
      </c>
      <c r="T156" s="130">
        <f>IF(ISNUMBER('2-7-1'!B156), '2-7-1'!B156, IF(ISNUMBER('2-7-1'!C156), '2-7-1'!C156, IF(ISNUMBER('2-7-1'!D156), '2-7-1'!D156, IF(ISNUMBER('2-7-1'!E156), '2-7-1'!E156, IF(ISNUMBER('2-7-1'!F156), '2-7-1'!F156, IF(ISNUMBER('2-7-1'!G156), '2-7-1'!G156, IF(ISNUMBER('2-7-1'!H156), '2-7-1'!H156, "XXX")))))))</f>
        <v>0.34285714285714286</v>
      </c>
      <c r="U156" s="130">
        <f>IF(ISNUMBER('2-7-2'!B156), '2-7-2'!B156, IF(ISNUMBER('2-7-2'!C156), '2-7-2'!C156, IF(ISNUMBER('2-7-2'!D156), '2-7-2'!D156, IF(ISNUMBER('2-7-2'!E156), '2-7-2'!E156, IF(ISNUMBER('2-7-2'!F156), '2-7-2'!F156, IF(ISNUMBER('2-7-2'!G156), '2-7-2'!G156, IF(ISNUMBER('2-7-2'!H156), '2-7-2'!H156, "XXX")))))))</f>
        <v>0.26428571428571429</v>
      </c>
      <c r="V156" s="130">
        <f>IF(ISNUMBER('2-8-1'!B156), '2-8-1'!B156, IF(ISNUMBER('2-8-1'!C156), '2-8-1'!C156, IF(ISNUMBER('2-8-1'!D156), '2-8-1'!D156, IF(ISNUMBER('2-8-1'!E156), '2-8-1'!E156, IF(ISNUMBER('2-8-1'!F156), '2-8-1'!F156, IF(ISNUMBER('2-8-1'!G156), '2-8-1'!G156, IF(ISNUMBER('2-8-1'!H156), '2-8-1'!H156, "XXX")))))))</f>
        <v>0.46</v>
      </c>
      <c r="W156" s="130">
        <f>IF(ISNUMBER('2-8-2'!B156), '2-8-2'!B156, IF(ISNUMBER('2-8-2'!C156), '2-8-2'!C156, IF(ISNUMBER('2-8-2'!D156), '2-8-2'!D156, IF(ISNUMBER('2-8-2'!E156), '2-8-2'!E156, IF(ISNUMBER('2-8-2'!F156), '2-8-2'!F156, IF(ISNUMBER('2-8-2'!G156), '2-8-2'!G156, IF(ISNUMBER('2-8-2'!H156), '2-8-2'!H156, "XXX")))))))</f>
        <v>0.34714285714285714</v>
      </c>
      <c r="X156" s="130">
        <f>'3-1'!C155</f>
        <v>0.255</v>
      </c>
      <c r="Y156" s="130">
        <f>'3-2'!K155</f>
        <v>-1.4480844740000001</v>
      </c>
    </row>
    <row r="157" spans="1:25" ht="15" x14ac:dyDescent="0.25">
      <c r="B157" s="3"/>
      <c r="C157" s="3"/>
      <c r="D157" s="3"/>
      <c r="E157" s="81"/>
      <c r="F157" s="81"/>
      <c r="G157" s="81"/>
      <c r="H157" s="81"/>
      <c r="I157" s="3"/>
      <c r="J157" s="3"/>
      <c r="K157" s="81"/>
      <c r="L157" s="3"/>
      <c r="M157" s="3"/>
      <c r="N157" s="3"/>
      <c r="O157" s="3"/>
      <c r="P157" s="3"/>
      <c r="Q157" s="3"/>
      <c r="R157" s="3"/>
      <c r="S157" s="81"/>
      <c r="T157" s="81"/>
      <c r="U157" s="81"/>
      <c r="V157" s="81"/>
      <c r="W157" s="81"/>
      <c r="X157" s="81"/>
      <c r="Y157" s="162"/>
    </row>
    <row r="158" spans="1:25" ht="15" x14ac:dyDescent="0.25">
      <c r="B158" s="3"/>
      <c r="C158" s="3"/>
      <c r="D158" s="3"/>
      <c r="E158" s="81"/>
      <c r="F158" s="81"/>
      <c r="G158" s="81"/>
      <c r="H158" s="81"/>
      <c r="I158" s="3"/>
      <c r="J158" s="3"/>
      <c r="K158" s="81"/>
      <c r="L158" s="3"/>
      <c r="M158" s="3"/>
      <c r="N158" s="3"/>
      <c r="O158" s="3"/>
      <c r="P158" s="3"/>
      <c r="Q158" s="3"/>
      <c r="R158" s="3"/>
      <c r="S158" s="81"/>
      <c r="T158" s="81"/>
      <c r="U158" s="81"/>
      <c r="V158" s="81"/>
      <c r="W158" s="81"/>
      <c r="X158" s="81"/>
      <c r="Y158" s="162"/>
    </row>
    <row r="159" spans="1:25" ht="15" x14ac:dyDescent="0.25">
      <c r="B159" s="3"/>
      <c r="C159" s="3"/>
      <c r="D159" s="3"/>
      <c r="E159" s="81"/>
      <c r="F159" s="81"/>
      <c r="G159" s="81"/>
      <c r="H159" s="81"/>
      <c r="I159" s="3"/>
      <c r="J159" s="3"/>
      <c r="K159" s="81"/>
      <c r="L159" s="3"/>
      <c r="M159" s="3"/>
      <c r="N159" s="3"/>
      <c r="O159" s="3"/>
      <c r="P159" s="3"/>
      <c r="Q159" s="3"/>
      <c r="R159" s="3"/>
      <c r="S159" s="81"/>
      <c r="T159" s="81"/>
      <c r="U159" s="81"/>
      <c r="V159" s="81"/>
      <c r="W159" s="81"/>
      <c r="X159" s="81"/>
      <c r="Y159" s="162"/>
    </row>
    <row r="160" spans="1:25" ht="15" x14ac:dyDescent="0.25">
      <c r="B160" s="3"/>
      <c r="C160" s="3"/>
      <c r="D160" s="3"/>
      <c r="E160" s="81"/>
      <c r="F160" s="81"/>
      <c r="G160" s="81"/>
      <c r="H160" s="81"/>
      <c r="I160" s="13" t="s">
        <v>204</v>
      </c>
      <c r="J160" s="3"/>
      <c r="K160" s="81"/>
      <c r="L160" s="3"/>
      <c r="M160" s="3"/>
      <c r="N160" s="3"/>
      <c r="O160" s="3"/>
      <c r="P160" s="3"/>
      <c r="Q160" s="3"/>
      <c r="R160" s="3"/>
      <c r="S160" s="81"/>
      <c r="T160" s="81"/>
      <c r="U160" s="81"/>
      <c r="V160" s="81"/>
      <c r="W160" s="81"/>
      <c r="X160" s="81"/>
      <c r="Y160" s="162"/>
    </row>
    <row r="161" spans="2:25" ht="15" x14ac:dyDescent="0.25">
      <c r="B161" s="3"/>
      <c r="C161" s="3"/>
      <c r="D161" s="3"/>
      <c r="E161" s="81"/>
      <c r="F161" s="81"/>
      <c r="G161" s="81"/>
      <c r="H161" s="81"/>
      <c r="I161" s="1" t="s">
        <v>7</v>
      </c>
      <c r="J161" s="3"/>
      <c r="K161" s="81"/>
      <c r="L161" s="3"/>
      <c r="M161" s="3"/>
      <c r="N161" s="3"/>
      <c r="O161" s="3"/>
      <c r="P161" s="3"/>
      <c r="Q161" s="3"/>
      <c r="R161" s="3"/>
      <c r="S161" s="81"/>
      <c r="T161" s="81"/>
      <c r="U161" s="81"/>
      <c r="V161" s="81"/>
      <c r="W161" s="81"/>
      <c r="X161" s="81"/>
      <c r="Y161" s="162"/>
    </row>
    <row r="162" spans="2:25" ht="15" x14ac:dyDescent="0.25">
      <c r="B162" s="3"/>
      <c r="C162" s="3"/>
      <c r="D162" s="3"/>
      <c r="E162" s="81"/>
      <c r="F162" s="81"/>
      <c r="G162" s="81"/>
      <c r="H162" s="81"/>
      <c r="I162" s="3"/>
      <c r="J162" s="3"/>
      <c r="K162" s="81"/>
      <c r="L162" s="3"/>
      <c r="M162" s="3"/>
      <c r="N162" s="3"/>
      <c r="O162" s="3"/>
      <c r="P162" s="3"/>
      <c r="Q162" s="3"/>
      <c r="R162" s="3"/>
      <c r="S162" s="81"/>
      <c r="T162" s="81"/>
      <c r="U162" s="81"/>
      <c r="V162" s="81"/>
      <c r="W162" s="81"/>
      <c r="X162" s="81"/>
      <c r="Y162" s="162"/>
    </row>
    <row r="163" spans="2:25" ht="15" x14ac:dyDescent="0.25">
      <c r="B163" s="3"/>
      <c r="C163" s="3"/>
      <c r="D163" s="3"/>
      <c r="E163" s="81"/>
      <c r="F163" s="81"/>
      <c r="G163" s="81"/>
      <c r="H163" s="81"/>
      <c r="I163" s="3"/>
      <c r="J163" s="3"/>
      <c r="K163" s="81"/>
      <c r="L163" s="3"/>
      <c r="M163" s="3"/>
      <c r="N163" s="3"/>
      <c r="O163" s="3"/>
      <c r="P163" s="3"/>
      <c r="Q163" s="3"/>
      <c r="R163" s="3"/>
      <c r="S163" s="81"/>
      <c r="T163" s="81"/>
      <c r="U163" s="81"/>
      <c r="V163" s="81"/>
      <c r="W163" s="81"/>
      <c r="X163" s="81"/>
      <c r="Y163" s="162"/>
    </row>
    <row r="164" spans="2:25" ht="15" x14ac:dyDescent="0.25">
      <c r="B164" s="3"/>
      <c r="C164" s="3"/>
      <c r="D164" s="3"/>
      <c r="E164" s="81"/>
      <c r="F164" s="81"/>
      <c r="G164" s="81"/>
      <c r="H164" s="81"/>
      <c r="I164" s="3"/>
      <c r="J164" s="3"/>
      <c r="K164" s="81"/>
      <c r="L164" s="3"/>
      <c r="M164" s="3"/>
      <c r="N164" s="3"/>
      <c r="O164" s="3"/>
      <c r="P164" s="3"/>
      <c r="Q164" s="3"/>
      <c r="R164" s="3"/>
      <c r="S164" s="81"/>
      <c r="T164" s="81"/>
      <c r="U164" s="81"/>
      <c r="V164" s="81"/>
      <c r="W164" s="81"/>
      <c r="X164" s="81"/>
      <c r="Y164" s="162"/>
    </row>
    <row r="165" spans="2:25" ht="15" x14ac:dyDescent="0.25">
      <c r="B165" s="3"/>
      <c r="C165" s="3"/>
      <c r="D165" s="3"/>
      <c r="E165" s="81"/>
      <c r="F165" s="81"/>
      <c r="G165" s="81"/>
      <c r="H165" s="81"/>
      <c r="I165" s="3"/>
      <c r="J165" s="3"/>
      <c r="K165" s="81"/>
      <c r="L165" s="3"/>
      <c r="M165" s="3"/>
      <c r="N165" s="3"/>
      <c r="O165" s="3"/>
      <c r="P165" s="3"/>
      <c r="Q165" s="3"/>
      <c r="R165" s="3"/>
      <c r="S165" s="81"/>
      <c r="T165" s="81"/>
      <c r="U165" s="81"/>
      <c r="V165" s="81"/>
      <c r="W165" s="81"/>
      <c r="X165" s="81"/>
      <c r="Y165" s="162"/>
    </row>
    <row r="166" spans="2:25" ht="15" x14ac:dyDescent="0.25">
      <c r="B166" s="3"/>
      <c r="C166" s="3"/>
      <c r="D166" s="3"/>
      <c r="E166" s="81"/>
      <c r="F166" s="81"/>
      <c r="G166" s="81"/>
      <c r="H166" s="81"/>
      <c r="I166" s="3"/>
      <c r="J166" s="3"/>
      <c r="K166" s="81"/>
      <c r="L166" s="3"/>
      <c r="M166" s="3"/>
      <c r="N166" s="3"/>
      <c r="O166" s="3"/>
      <c r="P166" s="3"/>
      <c r="Q166" s="3"/>
      <c r="R166" s="3"/>
      <c r="S166" s="81"/>
      <c r="T166" s="81"/>
      <c r="U166" s="81"/>
      <c r="V166" s="81"/>
      <c r="W166" s="81"/>
      <c r="X166" s="81"/>
      <c r="Y166" s="162"/>
    </row>
    <row r="167" spans="2:25" ht="15" x14ac:dyDescent="0.25">
      <c r="B167" s="3"/>
      <c r="C167" s="3"/>
      <c r="D167" s="3"/>
      <c r="E167" s="81"/>
      <c r="F167" s="81"/>
      <c r="G167" s="81"/>
      <c r="H167" s="81"/>
      <c r="I167" s="3"/>
      <c r="J167" s="3"/>
      <c r="K167" s="81"/>
      <c r="L167" s="3"/>
      <c r="M167" s="3"/>
      <c r="N167" s="3"/>
      <c r="O167" s="3"/>
      <c r="P167" s="3"/>
      <c r="Q167" s="3"/>
      <c r="R167" s="3"/>
      <c r="S167" s="81"/>
      <c r="T167" s="81"/>
      <c r="U167" s="81"/>
      <c r="V167" s="81"/>
      <c r="W167" s="81"/>
      <c r="X167" s="81"/>
      <c r="Y167" s="162"/>
    </row>
    <row r="168" spans="2:25" ht="15" x14ac:dyDescent="0.25">
      <c r="B168" s="3"/>
      <c r="C168" s="3"/>
      <c r="D168" s="3"/>
      <c r="E168" s="81"/>
      <c r="F168" s="81"/>
      <c r="G168" s="81"/>
      <c r="H168" s="81"/>
      <c r="I168" s="3"/>
      <c r="J168" s="3"/>
      <c r="K168" s="81"/>
      <c r="L168" s="3"/>
      <c r="M168" s="3"/>
      <c r="N168" s="3"/>
      <c r="O168" s="3"/>
      <c r="P168" s="3"/>
      <c r="Q168" s="3"/>
      <c r="R168" s="3"/>
      <c r="S168" s="81"/>
      <c r="T168" s="81"/>
      <c r="U168" s="81"/>
      <c r="V168" s="81"/>
      <c r="W168" s="81"/>
      <c r="X168" s="81"/>
      <c r="Y168" s="162"/>
    </row>
    <row r="169" spans="2:25" ht="15" x14ac:dyDescent="0.25">
      <c r="B169" s="3"/>
      <c r="C169" s="3"/>
      <c r="D169" s="3"/>
      <c r="E169" s="81"/>
      <c r="F169" s="81"/>
      <c r="G169" s="81"/>
      <c r="H169" s="81"/>
      <c r="I169" s="3"/>
      <c r="J169" s="3"/>
      <c r="K169" s="81"/>
      <c r="L169" s="3"/>
      <c r="M169" s="3"/>
      <c r="N169" s="3"/>
      <c r="O169" s="3"/>
      <c r="P169" s="3"/>
      <c r="Q169" s="3"/>
      <c r="R169" s="3"/>
      <c r="S169" s="81"/>
      <c r="T169" s="81"/>
      <c r="U169" s="81"/>
      <c r="V169" s="81"/>
      <c r="W169" s="81"/>
      <c r="X169" s="81"/>
      <c r="Y169" s="162"/>
    </row>
    <row r="170" spans="2:25" ht="15" x14ac:dyDescent="0.25">
      <c r="B170" s="3"/>
      <c r="C170" s="3"/>
      <c r="D170" s="3"/>
      <c r="E170" s="81"/>
      <c r="F170" s="81"/>
      <c r="G170" s="81"/>
      <c r="H170" s="81"/>
      <c r="I170" s="3"/>
      <c r="J170" s="3"/>
      <c r="K170" s="81"/>
      <c r="L170" s="3"/>
      <c r="M170" s="3"/>
      <c r="N170" s="3"/>
      <c r="O170" s="3"/>
      <c r="P170" s="3"/>
      <c r="Q170" s="3"/>
      <c r="R170" s="3"/>
      <c r="S170" s="81"/>
      <c r="T170" s="81"/>
      <c r="U170" s="81"/>
      <c r="V170" s="81"/>
      <c r="W170" s="81"/>
      <c r="X170" s="81"/>
      <c r="Y170" s="162"/>
    </row>
    <row r="171" spans="2:25" ht="15" x14ac:dyDescent="0.25">
      <c r="B171" s="3"/>
      <c r="C171" s="3"/>
      <c r="D171" s="3"/>
      <c r="E171" s="81"/>
      <c r="F171" s="81"/>
      <c r="G171" s="81"/>
      <c r="H171" s="81"/>
      <c r="I171" s="3"/>
      <c r="J171" s="3"/>
      <c r="K171" s="81"/>
      <c r="L171" s="3"/>
      <c r="M171" s="3"/>
      <c r="N171" s="3"/>
      <c r="O171" s="3"/>
      <c r="P171" s="3"/>
      <c r="Q171" s="3"/>
      <c r="R171" s="3"/>
      <c r="S171" s="81"/>
      <c r="T171" s="81"/>
      <c r="U171" s="81"/>
      <c r="V171" s="81"/>
      <c r="W171" s="81"/>
      <c r="X171" s="81"/>
      <c r="Y171" s="162"/>
    </row>
    <row r="172" spans="2:25" ht="15" x14ac:dyDescent="0.25">
      <c r="B172" s="3"/>
      <c r="C172" s="3"/>
      <c r="D172" s="3"/>
      <c r="E172" s="81"/>
      <c r="F172" s="81"/>
      <c r="G172" s="81"/>
      <c r="H172" s="81"/>
      <c r="I172" s="3"/>
      <c r="J172" s="3"/>
      <c r="K172" s="81"/>
      <c r="L172" s="3"/>
      <c r="M172" s="3"/>
      <c r="N172" s="3"/>
      <c r="O172" s="3"/>
      <c r="P172" s="3"/>
      <c r="Q172" s="3"/>
      <c r="R172" s="3"/>
      <c r="S172" s="81"/>
      <c r="T172" s="81"/>
      <c r="U172" s="81"/>
      <c r="V172" s="81"/>
      <c r="W172" s="81"/>
      <c r="X172" s="81"/>
      <c r="Y172" s="162"/>
    </row>
    <row r="173" spans="2:25" ht="15" x14ac:dyDescent="0.25">
      <c r="B173" s="3"/>
      <c r="C173" s="3"/>
      <c r="D173" s="3"/>
      <c r="E173" s="81"/>
      <c r="F173" s="81"/>
      <c r="G173" s="81"/>
      <c r="H173" s="81"/>
      <c r="I173" s="3"/>
      <c r="J173" s="3"/>
      <c r="K173" s="81"/>
      <c r="L173" s="3"/>
      <c r="M173" s="3"/>
      <c r="N173" s="3"/>
      <c r="O173" s="3"/>
      <c r="P173" s="3"/>
      <c r="Q173" s="3"/>
      <c r="R173" s="3"/>
      <c r="S173" s="81"/>
      <c r="T173" s="81"/>
      <c r="U173" s="81"/>
      <c r="V173" s="81"/>
      <c r="W173" s="81"/>
      <c r="X173" s="81"/>
      <c r="Y173" s="162"/>
    </row>
    <row r="174" spans="2:25" ht="15" x14ac:dyDescent="0.25">
      <c r="B174" s="3"/>
      <c r="C174" s="3"/>
      <c r="D174" s="3"/>
      <c r="E174" s="81"/>
      <c r="F174" s="81"/>
      <c r="G174" s="81"/>
      <c r="H174" s="81"/>
      <c r="I174" s="3"/>
      <c r="J174" s="3"/>
      <c r="K174" s="81"/>
      <c r="L174" s="3"/>
      <c r="M174" s="3"/>
      <c r="N174" s="3"/>
      <c r="O174" s="3"/>
      <c r="P174" s="3"/>
      <c r="Q174" s="3"/>
      <c r="R174" s="3"/>
      <c r="S174" s="81"/>
      <c r="T174" s="81"/>
      <c r="U174" s="81"/>
      <c r="V174" s="81"/>
      <c r="W174" s="81"/>
      <c r="X174" s="81"/>
      <c r="Y174" s="162"/>
    </row>
    <row r="175" spans="2:25" ht="15" x14ac:dyDescent="0.25">
      <c r="B175" s="3"/>
      <c r="C175" s="3"/>
      <c r="D175" s="3"/>
      <c r="E175" s="81"/>
      <c r="F175" s="81"/>
      <c r="G175" s="81"/>
      <c r="H175" s="81"/>
      <c r="I175" s="3"/>
      <c r="J175" s="3"/>
      <c r="K175" s="81"/>
      <c r="L175" s="3"/>
      <c r="M175" s="3"/>
      <c r="N175" s="3"/>
      <c r="O175" s="3"/>
      <c r="P175" s="3"/>
      <c r="Q175" s="3"/>
      <c r="R175" s="3"/>
      <c r="S175" s="81"/>
      <c r="T175" s="81"/>
      <c r="U175" s="81"/>
      <c r="V175" s="81"/>
      <c r="W175" s="81"/>
      <c r="X175" s="81"/>
      <c r="Y175" s="162"/>
    </row>
    <row r="176" spans="2:25" ht="15" x14ac:dyDescent="0.25">
      <c r="B176" s="3"/>
      <c r="C176" s="3"/>
      <c r="D176" s="3"/>
      <c r="E176" s="81"/>
      <c r="F176" s="81"/>
      <c r="G176" s="81"/>
      <c r="H176" s="81"/>
      <c r="I176" s="3"/>
      <c r="J176" s="3"/>
      <c r="K176" s="81"/>
      <c r="L176" s="3"/>
      <c r="M176" s="3"/>
      <c r="N176" s="3"/>
      <c r="O176" s="3"/>
      <c r="P176" s="3"/>
      <c r="Q176" s="3"/>
      <c r="R176" s="3"/>
      <c r="S176" s="81"/>
      <c r="T176" s="81"/>
      <c r="U176" s="81"/>
      <c r="V176" s="81"/>
      <c r="W176" s="81"/>
      <c r="X176" s="81"/>
      <c r="Y176" s="162"/>
    </row>
    <row r="177" spans="2:25" ht="15" x14ac:dyDescent="0.25">
      <c r="B177" s="3"/>
      <c r="C177" s="3"/>
      <c r="D177" s="3"/>
      <c r="E177" s="81"/>
      <c r="F177" s="81"/>
      <c r="G177" s="81"/>
      <c r="H177" s="81"/>
      <c r="I177" s="3"/>
      <c r="J177" s="3"/>
      <c r="K177" s="81"/>
      <c r="L177" s="3"/>
      <c r="M177" s="3"/>
      <c r="N177" s="3"/>
      <c r="O177" s="3"/>
      <c r="P177" s="3"/>
      <c r="Q177" s="3"/>
      <c r="R177" s="3"/>
      <c r="S177" s="81"/>
      <c r="T177" s="81"/>
      <c r="U177" s="81"/>
      <c r="V177" s="81"/>
      <c r="W177" s="81"/>
      <c r="X177" s="81"/>
      <c r="Y177" s="162"/>
    </row>
    <row r="178" spans="2:25" ht="15" x14ac:dyDescent="0.25">
      <c r="B178" s="3"/>
      <c r="C178" s="3"/>
      <c r="D178" s="3"/>
      <c r="E178" s="81"/>
      <c r="F178" s="81"/>
      <c r="G178" s="81"/>
      <c r="H178" s="81"/>
      <c r="I178" s="3"/>
      <c r="J178" s="3"/>
      <c r="K178" s="81"/>
      <c r="L178" s="3"/>
      <c r="M178" s="3"/>
      <c r="N178" s="3"/>
      <c r="O178" s="3"/>
      <c r="P178" s="3"/>
      <c r="Q178" s="3"/>
      <c r="R178" s="3"/>
      <c r="S178" s="81"/>
      <c r="T178" s="81"/>
      <c r="U178" s="81"/>
      <c r="V178" s="81"/>
      <c r="W178" s="81"/>
      <c r="X178" s="81"/>
      <c r="Y178" s="162"/>
    </row>
    <row r="179" spans="2:25" ht="15" x14ac:dyDescent="0.25">
      <c r="B179" s="3"/>
      <c r="C179" s="3"/>
      <c r="D179" s="3"/>
      <c r="E179" s="81"/>
      <c r="F179" s="81"/>
      <c r="G179" s="81"/>
      <c r="H179" s="81"/>
      <c r="I179" s="3"/>
      <c r="J179" s="3"/>
      <c r="K179" s="81"/>
      <c r="L179" s="3"/>
      <c r="M179" s="3"/>
      <c r="N179" s="3"/>
      <c r="O179" s="3"/>
      <c r="P179" s="3"/>
      <c r="Q179" s="3"/>
      <c r="R179" s="3"/>
      <c r="S179" s="81"/>
      <c r="T179" s="81"/>
      <c r="U179" s="81"/>
      <c r="V179" s="81"/>
      <c r="W179" s="81"/>
      <c r="X179" s="81"/>
      <c r="Y179" s="162"/>
    </row>
    <row r="180" spans="2:25" ht="15" x14ac:dyDescent="0.25">
      <c r="B180" s="3"/>
      <c r="C180" s="3"/>
      <c r="D180" s="3"/>
      <c r="E180" s="81"/>
      <c r="F180" s="81"/>
      <c r="G180" s="81"/>
      <c r="H180" s="81"/>
      <c r="I180" s="3"/>
      <c r="J180" s="3"/>
      <c r="K180" s="81"/>
      <c r="L180" s="3"/>
      <c r="M180" s="3"/>
      <c r="N180" s="3"/>
      <c r="O180" s="3"/>
      <c r="P180" s="3"/>
      <c r="Q180" s="3"/>
      <c r="R180" s="3"/>
      <c r="S180" s="81"/>
      <c r="T180" s="81"/>
      <c r="U180" s="81"/>
      <c r="V180" s="81"/>
      <c r="W180" s="81"/>
      <c r="X180" s="81"/>
      <c r="Y180" s="162"/>
    </row>
    <row r="181" spans="2:25" ht="15" x14ac:dyDescent="0.25">
      <c r="B181" s="3"/>
      <c r="C181" s="3"/>
      <c r="D181" s="3"/>
      <c r="E181" s="81"/>
      <c r="F181" s="81"/>
      <c r="G181" s="81"/>
      <c r="H181" s="81"/>
      <c r="I181" s="3"/>
      <c r="J181" s="3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162"/>
    </row>
    <row r="182" spans="2:25" ht="15" x14ac:dyDescent="0.25">
      <c r="B182" s="3"/>
      <c r="C182" s="3"/>
      <c r="D182" s="3"/>
      <c r="E182" s="81"/>
      <c r="F182" s="81"/>
      <c r="G182" s="81"/>
      <c r="H182" s="81"/>
      <c r="I182" s="3"/>
      <c r="J182" s="3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162"/>
    </row>
    <row r="183" spans="2:25" ht="15" x14ac:dyDescent="0.25">
      <c r="B183" s="3"/>
      <c r="C183" s="3"/>
      <c r="D183" s="3"/>
      <c r="E183" s="81"/>
      <c r="F183" s="81"/>
      <c r="G183" s="81"/>
      <c r="H183" s="81"/>
      <c r="I183" s="3"/>
      <c r="J183" s="3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162"/>
    </row>
    <row r="184" spans="2:25" ht="15" x14ac:dyDescent="0.25">
      <c r="B184" s="3"/>
      <c r="C184" s="3"/>
      <c r="D184" s="3"/>
      <c r="E184" s="81"/>
      <c r="F184" s="81"/>
      <c r="G184" s="81"/>
      <c r="H184" s="81"/>
      <c r="I184" s="3"/>
      <c r="J184" s="3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162"/>
    </row>
    <row r="185" spans="2:25" ht="15" x14ac:dyDescent="0.25">
      <c r="B185" s="3"/>
      <c r="C185" s="3"/>
      <c r="D185" s="3"/>
      <c r="E185" s="81"/>
      <c r="F185" s="81"/>
      <c r="G185" s="81"/>
      <c r="H185" s="81"/>
      <c r="I185" s="3"/>
      <c r="J185" s="3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162"/>
    </row>
    <row r="186" spans="2:25" ht="15" x14ac:dyDescent="0.25">
      <c r="B186" s="3"/>
      <c r="C186" s="3"/>
      <c r="D186" s="3"/>
      <c r="E186" s="81"/>
      <c r="F186" s="81"/>
      <c r="G186" s="81"/>
      <c r="H186" s="81"/>
      <c r="I186" s="3"/>
      <c r="J186" s="3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162"/>
    </row>
    <row r="187" spans="2:25" ht="15" x14ac:dyDescent="0.25">
      <c r="B187" s="3"/>
      <c r="C187" s="3"/>
      <c r="D187" s="3"/>
      <c r="E187" s="81"/>
      <c r="F187" s="81"/>
      <c r="G187" s="81"/>
      <c r="H187" s="81"/>
      <c r="I187" s="3"/>
      <c r="J187" s="3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162"/>
    </row>
    <row r="188" spans="2:25" ht="15" x14ac:dyDescent="0.25">
      <c r="B188" s="3"/>
      <c r="C188" s="3"/>
      <c r="D188" s="3"/>
      <c r="E188" s="81"/>
      <c r="F188" s="81"/>
      <c r="G188" s="81"/>
      <c r="H188" s="81"/>
      <c r="I188" s="3"/>
      <c r="J188" s="3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162"/>
    </row>
    <row r="189" spans="2:25" ht="15" x14ac:dyDescent="0.25">
      <c r="B189" s="3"/>
      <c r="C189" s="3"/>
      <c r="D189" s="3"/>
      <c r="E189" s="81"/>
      <c r="F189" s="81"/>
      <c r="G189" s="81"/>
      <c r="H189" s="81"/>
      <c r="I189" s="3"/>
      <c r="J189" s="3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162"/>
    </row>
    <row r="190" spans="2:25" ht="15" x14ac:dyDescent="0.25">
      <c r="B190" s="3"/>
      <c r="C190" s="3"/>
      <c r="D190" s="3"/>
      <c r="E190" s="81"/>
      <c r="F190" s="81"/>
      <c r="G190" s="81"/>
      <c r="H190" s="81"/>
      <c r="I190" s="3"/>
      <c r="J190" s="3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162"/>
    </row>
    <row r="191" spans="2:25" ht="15" x14ac:dyDescent="0.25">
      <c r="B191" s="3"/>
      <c r="C191" s="3"/>
      <c r="D191" s="3"/>
      <c r="E191" s="81"/>
      <c r="F191" s="81"/>
      <c r="G191" s="81"/>
      <c r="H191" s="81"/>
      <c r="I191" s="3"/>
      <c r="J191" s="3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162"/>
    </row>
    <row r="192" spans="2:25" ht="15" x14ac:dyDescent="0.25">
      <c r="B192" s="3"/>
      <c r="C192" s="3"/>
      <c r="D192" s="3"/>
      <c r="E192" s="81"/>
      <c r="F192" s="81"/>
      <c r="G192" s="81"/>
      <c r="H192" s="81"/>
      <c r="I192" s="3"/>
      <c r="J192" s="3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162"/>
    </row>
    <row r="193" spans="2:25" ht="15" x14ac:dyDescent="0.25">
      <c r="B193" s="3"/>
      <c r="C193" s="3"/>
      <c r="D193" s="3"/>
      <c r="E193" s="81"/>
      <c r="F193" s="81"/>
      <c r="G193" s="81"/>
      <c r="H193" s="81"/>
      <c r="I193" s="3"/>
      <c r="J193" s="3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162"/>
    </row>
    <row r="194" spans="2:25" ht="15" x14ac:dyDescent="0.25">
      <c r="B194" s="3"/>
      <c r="C194" s="3"/>
      <c r="D194" s="3"/>
      <c r="E194" s="81"/>
      <c r="F194" s="81"/>
      <c r="G194" s="81"/>
      <c r="H194" s="81"/>
      <c r="I194" s="3"/>
      <c r="J194" s="3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162"/>
    </row>
    <row r="195" spans="2:25" ht="15" x14ac:dyDescent="0.25">
      <c r="B195" s="3"/>
      <c r="C195" s="3"/>
      <c r="D195" s="3"/>
      <c r="E195" s="81"/>
      <c r="F195" s="81"/>
      <c r="G195" s="81"/>
      <c r="H195" s="81"/>
      <c r="I195" s="3"/>
      <c r="J195" s="3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162"/>
    </row>
    <row r="196" spans="2:25" ht="15" x14ac:dyDescent="0.25">
      <c r="B196" s="3"/>
      <c r="C196" s="3"/>
      <c r="D196" s="3"/>
      <c r="E196" s="81"/>
      <c r="F196" s="81"/>
      <c r="G196" s="81"/>
      <c r="H196" s="81"/>
      <c r="I196" s="3"/>
      <c r="J196" s="3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162"/>
    </row>
    <row r="197" spans="2:25" ht="15" x14ac:dyDescent="0.25">
      <c r="B197" s="3"/>
      <c r="C197" s="3"/>
      <c r="D197" s="3"/>
      <c r="E197" s="81"/>
      <c r="F197" s="81"/>
      <c r="G197" s="81"/>
      <c r="H197" s="81"/>
      <c r="I197" s="3"/>
      <c r="J197" s="3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162"/>
    </row>
    <row r="198" spans="2:25" ht="15" x14ac:dyDescent="0.25">
      <c r="B198" s="3"/>
      <c r="C198" s="3"/>
      <c r="D198" s="3"/>
      <c r="E198" s="81"/>
      <c r="F198" s="81"/>
      <c r="G198" s="81"/>
      <c r="H198" s="81"/>
      <c r="I198" s="3"/>
      <c r="J198" s="3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162"/>
    </row>
    <row r="199" spans="2:25" ht="15" x14ac:dyDescent="0.25">
      <c r="B199" s="3"/>
      <c r="C199" s="3"/>
      <c r="D199" s="3"/>
      <c r="E199" s="81"/>
      <c r="F199" s="81"/>
      <c r="G199" s="81"/>
      <c r="H199" s="81"/>
      <c r="I199" s="3"/>
      <c r="J199" s="3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162"/>
    </row>
    <row r="200" spans="2:25" ht="15" x14ac:dyDescent="0.25">
      <c r="B200" s="3"/>
      <c r="C200" s="3"/>
      <c r="D200" s="3"/>
      <c r="E200" s="81"/>
      <c r="F200" s="81"/>
      <c r="G200" s="81"/>
      <c r="H200" s="81"/>
      <c r="I200" s="3"/>
      <c r="J200" s="3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162"/>
    </row>
    <row r="201" spans="2:25" ht="15" x14ac:dyDescent="0.25">
      <c r="B201" s="3"/>
      <c r="C201" s="3"/>
      <c r="D201" s="3"/>
      <c r="E201" s="81"/>
      <c r="F201" s="81"/>
      <c r="G201" s="81"/>
      <c r="H201" s="81"/>
      <c r="I201" s="3"/>
      <c r="J201" s="3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162"/>
    </row>
    <row r="202" spans="2:25" ht="15" x14ac:dyDescent="0.25">
      <c r="B202" s="3"/>
      <c r="C202" s="3"/>
      <c r="D202" s="3"/>
      <c r="E202" s="81"/>
      <c r="F202" s="81"/>
      <c r="G202" s="81"/>
      <c r="H202" s="81"/>
      <c r="I202" s="3"/>
      <c r="J202" s="3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162"/>
    </row>
    <row r="203" spans="2:25" ht="15" x14ac:dyDescent="0.25">
      <c r="B203" s="3"/>
      <c r="C203" s="3"/>
      <c r="D203" s="3"/>
      <c r="E203" s="81"/>
      <c r="F203" s="81"/>
      <c r="G203" s="81"/>
      <c r="H203" s="81"/>
      <c r="I203" s="3"/>
      <c r="J203" s="3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162"/>
    </row>
    <row r="204" spans="2:25" ht="15" x14ac:dyDescent="0.25">
      <c r="B204" s="3"/>
      <c r="C204" s="3"/>
      <c r="D204" s="3"/>
      <c r="E204" s="81"/>
      <c r="F204" s="81"/>
      <c r="G204" s="81"/>
      <c r="H204" s="81"/>
      <c r="I204" s="3"/>
      <c r="J204" s="3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162"/>
    </row>
    <row r="205" spans="2:25" ht="15" x14ac:dyDescent="0.25">
      <c r="B205" s="3"/>
      <c r="C205" s="3"/>
      <c r="D205" s="3"/>
      <c r="E205" s="81"/>
      <c r="F205" s="81"/>
      <c r="G205" s="81"/>
      <c r="H205" s="81"/>
      <c r="I205" s="3"/>
      <c r="J205" s="3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162"/>
    </row>
    <row r="206" spans="2:25" ht="15" x14ac:dyDescent="0.25">
      <c r="B206" s="3"/>
      <c r="C206" s="3"/>
      <c r="D206" s="3"/>
      <c r="E206" s="81"/>
      <c r="F206" s="81"/>
      <c r="G206" s="81"/>
      <c r="H206" s="81"/>
      <c r="I206" s="3"/>
      <c r="J206" s="3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162"/>
    </row>
    <row r="207" spans="2:25" ht="15" x14ac:dyDescent="0.25">
      <c r="B207" s="3"/>
      <c r="C207" s="3"/>
      <c r="D207" s="3"/>
      <c r="E207" s="81"/>
      <c r="F207" s="81"/>
      <c r="G207" s="81"/>
      <c r="H207" s="81"/>
      <c r="I207" s="3"/>
      <c r="J207" s="3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162"/>
    </row>
    <row r="208" spans="2:25" ht="15" x14ac:dyDescent="0.25">
      <c r="B208" s="3"/>
      <c r="C208" s="3"/>
      <c r="D208" s="3"/>
      <c r="E208" s="81"/>
      <c r="F208" s="81"/>
      <c r="G208" s="81"/>
      <c r="H208" s="81"/>
      <c r="I208" s="3"/>
      <c r="J208" s="3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162"/>
    </row>
    <row r="209" spans="2:25" ht="15" x14ac:dyDescent="0.25">
      <c r="B209" s="3"/>
      <c r="C209" s="3"/>
      <c r="D209" s="3"/>
      <c r="E209" s="81"/>
      <c r="F209" s="81"/>
      <c r="G209" s="81"/>
      <c r="H209" s="81"/>
      <c r="I209" s="3"/>
      <c r="J209" s="3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162"/>
    </row>
    <row r="210" spans="2:25" ht="15" x14ac:dyDescent="0.25">
      <c r="B210" s="3"/>
      <c r="C210" s="3"/>
      <c r="D210" s="3"/>
      <c r="E210" s="81"/>
      <c r="F210" s="81"/>
      <c r="G210" s="81"/>
      <c r="H210" s="81"/>
      <c r="I210" s="3"/>
      <c r="J210" s="3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162"/>
    </row>
    <row r="211" spans="2:25" ht="15" x14ac:dyDescent="0.25">
      <c r="B211" s="3"/>
      <c r="C211" s="3"/>
      <c r="D211" s="3"/>
      <c r="E211" s="81"/>
      <c r="F211" s="81"/>
      <c r="G211" s="81"/>
      <c r="H211" s="81"/>
      <c r="I211" s="3"/>
      <c r="J211" s="3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162"/>
    </row>
    <row r="212" spans="2:25" ht="15" x14ac:dyDescent="0.25">
      <c r="B212" s="3"/>
      <c r="C212" s="3"/>
      <c r="D212" s="3"/>
      <c r="E212" s="81"/>
      <c r="F212" s="81"/>
      <c r="G212" s="81"/>
      <c r="H212" s="81"/>
      <c r="I212" s="3"/>
      <c r="J212" s="3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162"/>
    </row>
    <row r="213" spans="2:25" ht="15" x14ac:dyDescent="0.25">
      <c r="B213" s="3"/>
      <c r="C213" s="3"/>
      <c r="D213" s="3"/>
      <c r="E213" s="81"/>
      <c r="F213" s="81"/>
      <c r="G213" s="81"/>
      <c r="H213" s="81"/>
      <c r="I213" s="3"/>
      <c r="J213" s="3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162"/>
    </row>
    <row r="214" spans="2:25" ht="15" x14ac:dyDescent="0.25">
      <c r="B214" s="3"/>
      <c r="C214" s="3"/>
      <c r="D214" s="3"/>
      <c r="E214" s="81"/>
      <c r="F214" s="81"/>
      <c r="G214" s="81"/>
      <c r="H214" s="81"/>
      <c r="I214" s="3"/>
      <c r="J214" s="3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162"/>
    </row>
    <row r="215" spans="2:25" ht="15" x14ac:dyDescent="0.25">
      <c r="B215" s="3"/>
      <c r="C215" s="3"/>
      <c r="D215" s="3"/>
      <c r="E215" s="81"/>
      <c r="F215" s="81"/>
      <c r="G215" s="81"/>
      <c r="H215" s="81"/>
      <c r="I215" s="3"/>
      <c r="J215" s="3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162"/>
    </row>
    <row r="216" spans="2:25" ht="15" x14ac:dyDescent="0.25">
      <c r="B216" s="3"/>
      <c r="C216" s="3"/>
      <c r="D216" s="3"/>
      <c r="E216" s="81"/>
      <c r="F216" s="81"/>
      <c r="G216" s="81"/>
      <c r="H216" s="81"/>
      <c r="I216" s="3"/>
      <c r="J216" s="3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162"/>
    </row>
    <row r="217" spans="2:25" ht="15" x14ac:dyDescent="0.25">
      <c r="B217" s="3"/>
      <c r="C217" s="3"/>
      <c r="D217" s="3"/>
      <c r="E217" s="81"/>
      <c r="F217" s="81"/>
      <c r="G217" s="81"/>
      <c r="H217" s="81"/>
      <c r="I217" s="3"/>
      <c r="J217" s="3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162"/>
    </row>
    <row r="218" spans="2:25" ht="15" x14ac:dyDescent="0.25">
      <c r="B218" s="3"/>
      <c r="C218" s="3"/>
      <c r="D218" s="3"/>
      <c r="E218" s="81"/>
      <c r="F218" s="81"/>
      <c r="G218" s="81"/>
      <c r="H218" s="81"/>
      <c r="I218" s="3"/>
      <c r="J218" s="3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162"/>
    </row>
    <row r="219" spans="2:25" ht="15" x14ac:dyDescent="0.25">
      <c r="B219" s="3"/>
      <c r="C219" s="3"/>
      <c r="D219" s="3"/>
      <c r="E219" s="81"/>
      <c r="F219" s="81"/>
      <c r="G219" s="81"/>
      <c r="H219" s="81"/>
      <c r="I219" s="3"/>
      <c r="J219" s="3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162"/>
    </row>
    <row r="220" spans="2:25" ht="15" x14ac:dyDescent="0.25">
      <c r="B220" s="3"/>
      <c r="C220" s="3"/>
      <c r="D220" s="3"/>
      <c r="E220" s="81"/>
      <c r="F220" s="81"/>
      <c r="G220" s="81"/>
      <c r="H220" s="81"/>
      <c r="I220" s="3"/>
      <c r="J220" s="3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162"/>
    </row>
    <row r="221" spans="2:25" ht="15" x14ac:dyDescent="0.25">
      <c r="B221" s="3"/>
      <c r="C221" s="3"/>
      <c r="D221" s="3"/>
      <c r="E221" s="81"/>
      <c r="F221" s="81"/>
      <c r="G221" s="81"/>
      <c r="H221" s="81"/>
      <c r="I221" s="3"/>
      <c r="J221" s="3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162"/>
    </row>
    <row r="222" spans="2:25" ht="15" x14ac:dyDescent="0.25">
      <c r="B222" s="3"/>
      <c r="C222" s="3"/>
      <c r="D222" s="3"/>
      <c r="E222" s="81"/>
      <c r="F222" s="81"/>
      <c r="G222" s="81"/>
      <c r="H222" s="81"/>
      <c r="I222" s="3"/>
      <c r="J222" s="3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162"/>
    </row>
    <row r="223" spans="2:25" ht="15" x14ac:dyDescent="0.25">
      <c r="B223" s="3"/>
      <c r="C223" s="3"/>
      <c r="D223" s="3"/>
      <c r="E223" s="81"/>
      <c r="F223" s="81"/>
      <c r="G223" s="81"/>
      <c r="H223" s="81"/>
      <c r="I223" s="3"/>
      <c r="J223" s="3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162"/>
    </row>
    <row r="224" spans="2:25" ht="15" x14ac:dyDescent="0.25">
      <c r="B224" s="3"/>
      <c r="C224" s="3"/>
      <c r="D224" s="3"/>
      <c r="E224" s="81"/>
      <c r="F224" s="81"/>
      <c r="G224" s="81"/>
      <c r="H224" s="81"/>
      <c r="I224" s="3"/>
      <c r="J224" s="3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162"/>
    </row>
    <row r="225" spans="2:25" ht="15" x14ac:dyDescent="0.25">
      <c r="B225" s="3"/>
      <c r="C225" s="3"/>
      <c r="D225" s="3"/>
      <c r="E225" s="81"/>
      <c r="F225" s="81"/>
      <c r="G225" s="81"/>
      <c r="H225" s="81"/>
      <c r="I225" s="3"/>
      <c r="J225" s="3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162"/>
    </row>
    <row r="226" spans="2:25" ht="15" x14ac:dyDescent="0.25">
      <c r="B226" s="3"/>
      <c r="C226" s="3"/>
      <c r="D226" s="3"/>
      <c r="E226" s="81"/>
      <c r="F226" s="81"/>
      <c r="G226" s="81"/>
      <c r="H226" s="81"/>
      <c r="I226" s="3"/>
      <c r="J226" s="3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162"/>
    </row>
    <row r="227" spans="2:25" ht="15" x14ac:dyDescent="0.25">
      <c r="B227" s="3"/>
      <c r="C227" s="3"/>
      <c r="D227" s="3"/>
      <c r="E227" s="81"/>
      <c r="F227" s="81"/>
      <c r="G227" s="81"/>
      <c r="H227" s="81"/>
      <c r="I227" s="3"/>
      <c r="J227" s="3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162"/>
    </row>
    <row r="228" spans="2:25" ht="15" x14ac:dyDescent="0.25">
      <c r="B228" s="3"/>
      <c r="C228" s="3"/>
      <c r="D228" s="3"/>
      <c r="E228" s="81"/>
      <c r="F228" s="81"/>
      <c r="G228" s="81"/>
      <c r="H228" s="81"/>
      <c r="I228" s="3"/>
      <c r="J228" s="3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162"/>
    </row>
    <row r="229" spans="2:25" ht="15" x14ac:dyDescent="0.25">
      <c r="B229" s="3"/>
      <c r="C229" s="3"/>
      <c r="D229" s="3"/>
      <c r="E229" s="81"/>
      <c r="F229" s="81"/>
      <c r="G229" s="81"/>
      <c r="H229" s="81"/>
      <c r="I229" s="3"/>
      <c r="J229" s="3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162"/>
    </row>
    <row r="230" spans="2:25" ht="15" x14ac:dyDescent="0.25">
      <c r="B230" s="3"/>
      <c r="C230" s="3"/>
      <c r="D230" s="3"/>
      <c r="E230" s="81"/>
      <c r="F230" s="81"/>
      <c r="G230" s="81"/>
      <c r="H230" s="81"/>
      <c r="I230" s="3"/>
      <c r="J230" s="3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162"/>
    </row>
    <row r="231" spans="2:25" ht="15" x14ac:dyDescent="0.25">
      <c r="B231" s="3"/>
      <c r="C231" s="3"/>
      <c r="D231" s="3"/>
      <c r="E231" s="81"/>
      <c r="F231" s="81"/>
      <c r="G231" s="81"/>
      <c r="H231" s="81"/>
      <c r="I231" s="3"/>
      <c r="J231" s="3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162"/>
    </row>
    <row r="232" spans="2:25" ht="15" x14ac:dyDescent="0.25">
      <c r="B232" s="3"/>
      <c r="C232" s="3"/>
      <c r="D232" s="3"/>
      <c r="E232" s="81"/>
      <c r="F232" s="81"/>
      <c r="G232" s="81"/>
      <c r="H232" s="81"/>
      <c r="I232" s="3"/>
      <c r="J232" s="3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162"/>
    </row>
    <row r="233" spans="2:25" ht="15" x14ac:dyDescent="0.25">
      <c r="B233" s="3"/>
      <c r="C233" s="3"/>
      <c r="D233" s="3"/>
      <c r="E233" s="81"/>
      <c r="F233" s="81"/>
      <c r="G233" s="81"/>
      <c r="H233" s="81"/>
      <c r="I233" s="3"/>
      <c r="J233" s="3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162"/>
    </row>
    <row r="234" spans="2:25" ht="15" x14ac:dyDescent="0.25">
      <c r="B234" s="3"/>
      <c r="C234" s="3"/>
      <c r="D234" s="3"/>
      <c r="E234" s="81"/>
      <c r="F234" s="81"/>
      <c r="G234" s="81"/>
      <c r="H234" s="81"/>
      <c r="I234" s="3"/>
      <c r="J234" s="3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162"/>
    </row>
    <row r="235" spans="2:25" ht="15" x14ac:dyDescent="0.25">
      <c r="B235" s="3"/>
      <c r="C235" s="3"/>
      <c r="D235" s="3"/>
      <c r="E235" s="81"/>
      <c r="F235" s="81"/>
      <c r="G235" s="81"/>
      <c r="H235" s="81"/>
      <c r="I235" s="3"/>
      <c r="J235" s="3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162"/>
    </row>
    <row r="236" spans="2:25" ht="15" x14ac:dyDescent="0.25">
      <c r="B236" s="3"/>
      <c r="C236" s="3"/>
      <c r="D236" s="3"/>
      <c r="E236" s="81"/>
      <c r="F236" s="81"/>
      <c r="G236" s="81"/>
      <c r="H236" s="81"/>
      <c r="I236" s="3"/>
      <c r="J236" s="3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162"/>
    </row>
    <row r="237" spans="2:25" ht="15" x14ac:dyDescent="0.25">
      <c r="B237" s="3"/>
      <c r="C237" s="3"/>
      <c r="D237" s="3"/>
      <c r="E237" s="81"/>
      <c r="F237" s="81"/>
      <c r="G237" s="81"/>
      <c r="H237" s="81"/>
      <c r="I237" s="3"/>
      <c r="J237" s="3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162"/>
    </row>
    <row r="238" spans="2:25" ht="15" x14ac:dyDescent="0.25">
      <c r="B238" s="3"/>
      <c r="C238" s="3"/>
      <c r="D238" s="3"/>
      <c r="E238" s="81"/>
      <c r="F238" s="81"/>
      <c r="G238" s="81"/>
      <c r="H238" s="81"/>
      <c r="I238" s="3"/>
      <c r="J238" s="3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162"/>
    </row>
    <row r="239" spans="2:25" ht="15" x14ac:dyDescent="0.25">
      <c r="B239" s="3"/>
      <c r="C239" s="3"/>
      <c r="D239" s="3"/>
      <c r="E239" s="81"/>
      <c r="F239" s="81"/>
      <c r="G239" s="81"/>
      <c r="H239" s="81"/>
      <c r="I239" s="3"/>
      <c r="J239" s="3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162"/>
    </row>
    <row r="240" spans="2:25" ht="15" x14ac:dyDescent="0.25">
      <c r="B240" s="3"/>
      <c r="C240" s="3"/>
      <c r="D240" s="3"/>
      <c r="E240" s="81"/>
      <c r="F240" s="81"/>
      <c r="G240" s="81"/>
      <c r="H240" s="81"/>
      <c r="I240" s="3"/>
      <c r="J240" s="3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162"/>
    </row>
    <row r="241" spans="2:25" ht="15" x14ac:dyDescent="0.25">
      <c r="B241" s="3"/>
      <c r="C241" s="3"/>
      <c r="D241" s="3"/>
      <c r="E241" s="81"/>
      <c r="F241" s="81"/>
      <c r="G241" s="81"/>
      <c r="H241" s="81"/>
      <c r="I241" s="3"/>
      <c r="J241" s="3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162"/>
    </row>
    <row r="242" spans="2:25" ht="15" x14ac:dyDescent="0.25">
      <c r="B242" s="3"/>
      <c r="C242" s="3"/>
      <c r="D242" s="3"/>
      <c r="E242" s="81"/>
      <c r="F242" s="81"/>
      <c r="G242" s="81"/>
      <c r="H242" s="81"/>
      <c r="I242" s="3"/>
      <c r="J242" s="3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162"/>
    </row>
    <row r="243" spans="2:25" ht="15" x14ac:dyDescent="0.25">
      <c r="B243" s="3"/>
      <c r="C243" s="3"/>
      <c r="D243" s="3"/>
      <c r="E243" s="81"/>
      <c r="F243" s="81"/>
      <c r="G243" s="81"/>
      <c r="H243" s="81"/>
      <c r="I243" s="3"/>
      <c r="J243" s="3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162"/>
    </row>
    <row r="244" spans="2:25" ht="15" x14ac:dyDescent="0.25">
      <c r="B244" s="3"/>
      <c r="C244" s="3"/>
      <c r="D244" s="3"/>
      <c r="E244" s="81"/>
      <c r="F244" s="81"/>
      <c r="G244" s="81"/>
      <c r="H244" s="81"/>
      <c r="I244" s="3"/>
      <c r="J244" s="3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162"/>
    </row>
    <row r="245" spans="2:25" ht="15" x14ac:dyDescent="0.25">
      <c r="B245" s="3"/>
      <c r="C245" s="3"/>
      <c r="D245" s="3"/>
      <c r="E245" s="81"/>
      <c r="F245" s="81"/>
      <c r="G245" s="81"/>
      <c r="H245" s="81"/>
      <c r="I245" s="3"/>
      <c r="J245" s="3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162"/>
    </row>
    <row r="246" spans="2:25" ht="15" x14ac:dyDescent="0.25">
      <c r="B246" s="3"/>
      <c r="C246" s="3"/>
      <c r="D246" s="3"/>
      <c r="E246" s="81"/>
      <c r="F246" s="81"/>
      <c r="G246" s="81"/>
      <c r="H246" s="81"/>
      <c r="I246" s="3"/>
      <c r="J246" s="3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162"/>
    </row>
    <row r="247" spans="2:25" ht="15" x14ac:dyDescent="0.25">
      <c r="B247" s="3"/>
      <c r="C247" s="3"/>
      <c r="D247" s="3"/>
      <c r="E247" s="81"/>
      <c r="F247" s="81"/>
      <c r="G247" s="81"/>
      <c r="H247" s="81"/>
      <c r="I247" s="3"/>
      <c r="J247" s="3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162"/>
    </row>
    <row r="248" spans="2:25" ht="15" x14ac:dyDescent="0.25">
      <c r="B248" s="3"/>
      <c r="C248" s="3"/>
      <c r="D248" s="3"/>
      <c r="E248" s="81"/>
      <c r="F248" s="81"/>
      <c r="G248" s="81"/>
      <c r="H248" s="81"/>
      <c r="I248" s="3"/>
      <c r="J248" s="3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162"/>
    </row>
    <row r="249" spans="2:25" ht="15" x14ac:dyDescent="0.25">
      <c r="B249" s="3"/>
      <c r="C249" s="3"/>
      <c r="D249" s="3"/>
      <c r="E249" s="81"/>
      <c r="F249" s="81"/>
      <c r="G249" s="81"/>
      <c r="H249" s="81"/>
      <c r="I249" s="3"/>
      <c r="J249" s="3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162"/>
    </row>
    <row r="250" spans="2:25" ht="15" x14ac:dyDescent="0.25">
      <c r="B250" s="3"/>
      <c r="C250" s="3"/>
      <c r="D250" s="3"/>
      <c r="E250" s="81"/>
      <c r="F250" s="81"/>
      <c r="G250" s="81"/>
      <c r="H250" s="81"/>
      <c r="I250" s="3"/>
      <c r="J250" s="3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162"/>
    </row>
    <row r="251" spans="2:25" ht="15" x14ac:dyDescent="0.25">
      <c r="B251" s="3"/>
      <c r="C251" s="3"/>
      <c r="D251" s="3"/>
      <c r="E251" s="81"/>
      <c r="F251" s="81"/>
      <c r="G251" s="81"/>
      <c r="H251" s="81"/>
      <c r="I251" s="3"/>
      <c r="J251" s="3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162"/>
    </row>
    <row r="252" spans="2:25" ht="15" x14ac:dyDescent="0.25">
      <c r="B252" s="3"/>
      <c r="C252" s="3"/>
      <c r="D252" s="3"/>
      <c r="E252" s="81"/>
      <c r="F252" s="81"/>
      <c r="G252" s="81"/>
      <c r="H252" s="81"/>
      <c r="I252" s="3"/>
      <c r="J252" s="3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162"/>
    </row>
    <row r="253" spans="2:25" ht="15" x14ac:dyDescent="0.25">
      <c r="B253" s="3"/>
      <c r="C253" s="3"/>
      <c r="D253" s="3"/>
      <c r="E253" s="81"/>
      <c r="F253" s="81"/>
      <c r="G253" s="81"/>
      <c r="H253" s="81"/>
      <c r="I253" s="3"/>
      <c r="J253" s="3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162"/>
    </row>
    <row r="254" spans="2:25" ht="15" x14ac:dyDescent="0.25">
      <c r="B254" s="3"/>
      <c r="C254" s="3"/>
      <c r="D254" s="3"/>
      <c r="E254" s="81"/>
      <c r="F254" s="81"/>
      <c r="G254" s="81"/>
      <c r="H254" s="81"/>
      <c r="I254" s="3"/>
      <c r="J254" s="3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162"/>
    </row>
    <row r="255" spans="2:25" ht="15" x14ac:dyDescent="0.25">
      <c r="B255" s="3"/>
      <c r="C255" s="3"/>
      <c r="D255" s="3"/>
      <c r="E255" s="81"/>
      <c r="F255" s="81"/>
      <c r="G255" s="81"/>
      <c r="H255" s="81"/>
      <c r="I255" s="3"/>
      <c r="J255" s="3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162"/>
    </row>
    <row r="256" spans="2:25" ht="15" x14ac:dyDescent="0.25">
      <c r="B256" s="3"/>
      <c r="C256" s="3"/>
      <c r="D256" s="3"/>
      <c r="E256" s="81"/>
      <c r="F256" s="81"/>
      <c r="G256" s="81"/>
      <c r="H256" s="81"/>
      <c r="I256" s="3"/>
      <c r="J256" s="3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162"/>
    </row>
    <row r="257" spans="2:25" ht="15" x14ac:dyDescent="0.25">
      <c r="B257" s="3"/>
      <c r="C257" s="3"/>
      <c r="D257" s="3"/>
      <c r="E257" s="81"/>
      <c r="F257" s="81"/>
      <c r="G257" s="81"/>
      <c r="H257" s="81"/>
      <c r="I257" s="3"/>
      <c r="J257" s="3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162"/>
    </row>
    <row r="258" spans="2:25" ht="15" x14ac:dyDescent="0.25">
      <c r="B258" s="3"/>
      <c r="C258" s="3"/>
      <c r="D258" s="3"/>
      <c r="E258" s="81"/>
      <c r="F258" s="81"/>
      <c r="G258" s="81"/>
      <c r="H258" s="81"/>
      <c r="I258" s="3"/>
      <c r="J258" s="3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162"/>
    </row>
    <row r="259" spans="2:25" ht="15" x14ac:dyDescent="0.25">
      <c r="B259" s="3"/>
      <c r="C259" s="3"/>
      <c r="D259" s="3"/>
      <c r="E259" s="81"/>
      <c r="F259" s="81"/>
      <c r="G259" s="81"/>
      <c r="H259" s="81"/>
      <c r="I259" s="3"/>
      <c r="J259" s="3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162"/>
    </row>
    <row r="260" spans="2:25" ht="15" x14ac:dyDescent="0.25">
      <c r="B260" s="3"/>
      <c r="C260" s="3"/>
      <c r="D260" s="3"/>
      <c r="E260" s="81"/>
      <c r="F260" s="81"/>
      <c r="G260" s="81"/>
      <c r="H260" s="81"/>
      <c r="I260" s="3"/>
      <c r="J260" s="3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162"/>
    </row>
    <row r="261" spans="2:25" ht="15" x14ac:dyDescent="0.25">
      <c r="B261" s="3"/>
      <c r="C261" s="3"/>
      <c r="D261" s="3"/>
      <c r="E261" s="81"/>
      <c r="F261" s="81"/>
      <c r="G261" s="81"/>
      <c r="H261" s="81"/>
      <c r="I261" s="3"/>
      <c r="J261" s="3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162"/>
    </row>
    <row r="262" spans="2:25" ht="15" x14ac:dyDescent="0.25">
      <c r="B262" s="3"/>
      <c r="C262" s="3"/>
      <c r="D262" s="3"/>
      <c r="E262" s="81"/>
      <c r="F262" s="81"/>
      <c r="G262" s="81"/>
      <c r="H262" s="81"/>
      <c r="I262" s="3"/>
      <c r="J262" s="3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162"/>
    </row>
    <row r="263" spans="2:25" ht="15" x14ac:dyDescent="0.25">
      <c r="B263" s="3"/>
      <c r="C263" s="3"/>
      <c r="D263" s="3"/>
      <c r="E263" s="81"/>
      <c r="F263" s="81"/>
      <c r="G263" s="81"/>
      <c r="H263" s="81"/>
      <c r="I263" s="3"/>
      <c r="J263" s="3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162"/>
    </row>
    <row r="264" spans="2:25" ht="15" x14ac:dyDescent="0.25">
      <c r="B264" s="3"/>
      <c r="C264" s="3"/>
      <c r="D264" s="3"/>
      <c r="E264" s="81"/>
      <c r="F264" s="81"/>
      <c r="G264" s="81"/>
      <c r="H264" s="81"/>
      <c r="I264" s="3"/>
      <c r="J264" s="3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162"/>
    </row>
    <row r="265" spans="2:25" ht="15" x14ac:dyDescent="0.25">
      <c r="B265" s="3"/>
      <c r="C265" s="3"/>
      <c r="D265" s="3"/>
      <c r="E265" s="81"/>
      <c r="F265" s="81"/>
      <c r="G265" s="81"/>
      <c r="H265" s="81"/>
      <c r="I265" s="3"/>
      <c r="J265" s="3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162"/>
    </row>
    <row r="266" spans="2:25" ht="15" x14ac:dyDescent="0.25">
      <c r="B266" s="3"/>
      <c r="C266" s="3"/>
      <c r="D266" s="3"/>
      <c r="E266" s="81"/>
      <c r="F266" s="81"/>
      <c r="G266" s="81"/>
      <c r="H266" s="81"/>
      <c r="I266" s="3"/>
      <c r="J266" s="3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162"/>
    </row>
    <row r="267" spans="2:25" ht="15" x14ac:dyDescent="0.25">
      <c r="B267" s="3"/>
      <c r="C267" s="3"/>
      <c r="D267" s="3"/>
      <c r="E267" s="81"/>
      <c r="F267" s="81"/>
      <c r="G267" s="81"/>
      <c r="H267" s="81"/>
      <c r="I267" s="3"/>
      <c r="J267" s="3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162"/>
    </row>
    <row r="268" spans="2:25" ht="15" x14ac:dyDescent="0.25">
      <c r="B268" s="3"/>
      <c r="C268" s="3"/>
      <c r="D268" s="3"/>
      <c r="E268" s="81"/>
      <c r="F268" s="81"/>
      <c r="G268" s="81"/>
      <c r="H268" s="81"/>
      <c r="I268" s="3"/>
      <c r="J268" s="3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162"/>
    </row>
    <row r="269" spans="2:25" ht="15" x14ac:dyDescent="0.25">
      <c r="B269" s="3"/>
      <c r="C269" s="3"/>
      <c r="D269" s="3"/>
      <c r="E269" s="81"/>
      <c r="F269" s="81"/>
      <c r="G269" s="81"/>
      <c r="H269" s="81"/>
      <c r="I269" s="3"/>
      <c r="J269" s="3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162"/>
    </row>
    <row r="270" spans="2:25" ht="15" x14ac:dyDescent="0.25">
      <c r="B270" s="3"/>
      <c r="C270" s="3"/>
      <c r="D270" s="3"/>
      <c r="E270" s="81"/>
      <c r="F270" s="81"/>
      <c r="G270" s="81"/>
      <c r="H270" s="81"/>
      <c r="I270" s="3"/>
      <c r="J270" s="3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162"/>
    </row>
    <row r="271" spans="2:25" ht="15" x14ac:dyDescent="0.25">
      <c r="B271" s="3"/>
      <c r="C271" s="3"/>
      <c r="D271" s="3"/>
      <c r="E271" s="81"/>
      <c r="F271" s="81"/>
      <c r="G271" s="81"/>
      <c r="H271" s="81"/>
      <c r="I271" s="3"/>
      <c r="J271" s="3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162"/>
    </row>
    <row r="272" spans="2:25" ht="15" x14ac:dyDescent="0.25">
      <c r="B272" s="3"/>
      <c r="C272" s="3"/>
      <c r="D272" s="3"/>
      <c r="E272" s="81"/>
      <c r="F272" s="81"/>
      <c r="G272" s="81"/>
      <c r="H272" s="81"/>
      <c r="I272" s="3"/>
      <c r="J272" s="3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162"/>
    </row>
    <row r="273" spans="2:25" ht="15" x14ac:dyDescent="0.25">
      <c r="B273" s="3"/>
      <c r="C273" s="3"/>
      <c r="D273" s="3"/>
      <c r="E273" s="81"/>
      <c r="F273" s="81"/>
      <c r="G273" s="81"/>
      <c r="H273" s="81"/>
      <c r="I273" s="3"/>
      <c r="J273" s="3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162"/>
    </row>
    <row r="274" spans="2:25" ht="15" x14ac:dyDescent="0.25">
      <c r="B274" s="3"/>
      <c r="C274" s="3"/>
      <c r="D274" s="3"/>
      <c r="E274" s="81"/>
      <c r="F274" s="81"/>
      <c r="G274" s="81"/>
      <c r="H274" s="81"/>
      <c r="I274" s="3"/>
      <c r="J274" s="3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162"/>
    </row>
    <row r="275" spans="2:25" ht="15" x14ac:dyDescent="0.25">
      <c r="B275" s="3"/>
      <c r="C275" s="3"/>
      <c r="D275" s="3"/>
      <c r="E275" s="81"/>
      <c r="F275" s="81"/>
      <c r="G275" s="81"/>
      <c r="H275" s="81"/>
      <c r="I275" s="3"/>
      <c r="J275" s="3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162"/>
    </row>
    <row r="276" spans="2:25" ht="15" x14ac:dyDescent="0.25">
      <c r="B276" s="3"/>
      <c r="C276" s="3"/>
      <c r="D276" s="3"/>
      <c r="E276" s="81"/>
      <c r="F276" s="81"/>
      <c r="G276" s="81"/>
      <c r="H276" s="81"/>
      <c r="I276" s="3"/>
      <c r="J276" s="3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162"/>
    </row>
    <row r="277" spans="2:25" ht="15" x14ac:dyDescent="0.25">
      <c r="B277" s="3"/>
      <c r="C277" s="3"/>
      <c r="D277" s="3"/>
      <c r="E277" s="81"/>
      <c r="F277" s="81"/>
      <c r="G277" s="81"/>
      <c r="H277" s="81"/>
      <c r="I277" s="3"/>
      <c r="J277" s="3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162"/>
    </row>
    <row r="278" spans="2:25" ht="15" x14ac:dyDescent="0.25">
      <c r="B278" s="3"/>
      <c r="C278" s="3"/>
      <c r="D278" s="3"/>
      <c r="E278" s="81"/>
      <c r="F278" s="81"/>
      <c r="G278" s="81"/>
      <c r="H278" s="81"/>
      <c r="I278" s="3"/>
      <c r="J278" s="3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162"/>
    </row>
    <row r="279" spans="2:25" ht="15" x14ac:dyDescent="0.25">
      <c r="B279" s="3"/>
      <c r="C279" s="3"/>
      <c r="D279" s="3"/>
      <c r="E279" s="81"/>
      <c r="F279" s="81"/>
      <c r="G279" s="81"/>
      <c r="H279" s="81"/>
      <c r="I279" s="3"/>
      <c r="J279" s="3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162"/>
    </row>
    <row r="280" spans="2:25" ht="15" x14ac:dyDescent="0.25">
      <c r="B280" s="3"/>
      <c r="C280" s="3"/>
      <c r="D280" s="3"/>
      <c r="E280" s="81"/>
      <c r="F280" s="81"/>
      <c r="G280" s="81"/>
      <c r="H280" s="81"/>
      <c r="I280" s="3"/>
      <c r="J280" s="3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162"/>
    </row>
    <row r="281" spans="2:25" ht="15" x14ac:dyDescent="0.25">
      <c r="B281" s="3"/>
      <c r="C281" s="3"/>
      <c r="D281" s="3"/>
      <c r="E281" s="81"/>
      <c r="F281" s="81"/>
      <c r="G281" s="81"/>
      <c r="H281" s="81"/>
      <c r="I281" s="3"/>
      <c r="J281" s="3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162"/>
    </row>
    <row r="282" spans="2:25" ht="15" x14ac:dyDescent="0.25">
      <c r="B282" s="3"/>
      <c r="C282" s="3"/>
      <c r="D282" s="3"/>
      <c r="E282" s="81"/>
      <c r="F282" s="81"/>
      <c r="G282" s="81"/>
      <c r="H282" s="81"/>
      <c r="I282" s="3"/>
      <c r="J282" s="3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162"/>
    </row>
    <row r="283" spans="2:25" ht="15" x14ac:dyDescent="0.25">
      <c r="B283" s="3"/>
      <c r="C283" s="3"/>
      <c r="D283" s="3"/>
      <c r="E283" s="81"/>
      <c r="F283" s="81"/>
      <c r="G283" s="81"/>
      <c r="H283" s="81"/>
      <c r="I283" s="3"/>
      <c r="J283" s="3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162"/>
    </row>
    <row r="284" spans="2:25" ht="15" x14ac:dyDescent="0.25">
      <c r="B284" s="3"/>
      <c r="C284" s="3"/>
      <c r="D284" s="3"/>
      <c r="E284" s="81"/>
      <c r="F284" s="81"/>
      <c r="G284" s="81"/>
      <c r="H284" s="81"/>
      <c r="I284" s="3"/>
      <c r="J284" s="3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162"/>
    </row>
    <row r="285" spans="2:25" ht="15" x14ac:dyDescent="0.25">
      <c r="B285" s="3"/>
      <c r="C285" s="3"/>
      <c r="D285" s="3"/>
      <c r="E285" s="81"/>
      <c r="F285" s="81"/>
      <c r="G285" s="81"/>
      <c r="H285" s="81"/>
      <c r="I285" s="3"/>
      <c r="J285" s="3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162"/>
    </row>
    <row r="286" spans="2:25" ht="15" x14ac:dyDescent="0.25">
      <c r="B286" s="3"/>
      <c r="C286" s="3"/>
      <c r="D286" s="3"/>
      <c r="E286" s="81"/>
      <c r="F286" s="81"/>
      <c r="G286" s="81"/>
      <c r="H286" s="81"/>
      <c r="I286" s="3"/>
      <c r="J286" s="3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162"/>
    </row>
    <row r="287" spans="2:25" ht="15" x14ac:dyDescent="0.25">
      <c r="B287" s="3"/>
      <c r="C287" s="3"/>
      <c r="D287" s="3"/>
      <c r="E287" s="81"/>
      <c r="F287" s="81"/>
      <c r="G287" s="81"/>
      <c r="H287" s="81"/>
      <c r="I287" s="3"/>
      <c r="J287" s="3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162"/>
    </row>
    <row r="288" spans="2:25" ht="15" x14ac:dyDescent="0.25">
      <c r="B288" s="3"/>
      <c r="C288" s="3"/>
      <c r="D288" s="3"/>
      <c r="E288" s="81"/>
      <c r="F288" s="81"/>
      <c r="G288" s="81"/>
      <c r="H288" s="81"/>
      <c r="I288" s="3"/>
      <c r="J288" s="3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162"/>
    </row>
    <row r="289" spans="2:25" ht="15" x14ac:dyDescent="0.25">
      <c r="B289" s="3"/>
      <c r="C289" s="3"/>
      <c r="D289" s="3"/>
      <c r="E289" s="81"/>
      <c r="F289" s="81"/>
      <c r="G289" s="81"/>
      <c r="H289" s="81"/>
      <c r="I289" s="3"/>
      <c r="J289" s="3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162"/>
    </row>
    <row r="290" spans="2:25" ht="15" x14ac:dyDescent="0.25">
      <c r="B290" s="3"/>
      <c r="C290" s="3"/>
      <c r="D290" s="3"/>
      <c r="E290" s="81"/>
      <c r="F290" s="81"/>
      <c r="G290" s="81"/>
      <c r="H290" s="81"/>
      <c r="I290" s="3"/>
      <c r="J290" s="3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162"/>
    </row>
    <row r="291" spans="2:25" ht="15" x14ac:dyDescent="0.25">
      <c r="B291" s="3"/>
      <c r="C291" s="3"/>
      <c r="D291" s="3"/>
      <c r="E291" s="81"/>
      <c r="F291" s="81"/>
      <c r="G291" s="81"/>
      <c r="H291" s="81"/>
      <c r="I291" s="3"/>
      <c r="J291" s="3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162"/>
    </row>
    <row r="292" spans="2:25" ht="15" x14ac:dyDescent="0.25">
      <c r="B292" s="3"/>
      <c r="C292" s="3"/>
      <c r="D292" s="3"/>
      <c r="E292" s="81"/>
      <c r="F292" s="81"/>
      <c r="G292" s="81"/>
      <c r="H292" s="81"/>
      <c r="I292" s="3"/>
      <c r="J292" s="3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162"/>
    </row>
    <row r="293" spans="2:25" ht="15" x14ac:dyDescent="0.25">
      <c r="B293" s="3"/>
      <c r="C293" s="3"/>
      <c r="D293" s="3"/>
      <c r="E293" s="81"/>
      <c r="F293" s="81"/>
      <c r="G293" s="81"/>
      <c r="H293" s="81"/>
      <c r="I293" s="3"/>
      <c r="J293" s="3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162"/>
    </row>
    <row r="294" spans="2:25" ht="15" x14ac:dyDescent="0.25">
      <c r="B294" s="3"/>
      <c r="C294" s="3"/>
      <c r="D294" s="3"/>
      <c r="E294" s="81"/>
      <c r="F294" s="81"/>
      <c r="G294" s="81"/>
      <c r="H294" s="81"/>
      <c r="I294" s="3"/>
      <c r="J294" s="3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162"/>
    </row>
    <row r="295" spans="2:25" ht="15" x14ac:dyDescent="0.25">
      <c r="B295" s="3"/>
      <c r="C295" s="3"/>
      <c r="D295" s="3"/>
      <c r="E295" s="81"/>
      <c r="F295" s="81"/>
      <c r="G295" s="81"/>
      <c r="H295" s="81"/>
      <c r="I295" s="3"/>
      <c r="J295" s="3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162"/>
    </row>
    <row r="296" spans="2:25" ht="15" x14ac:dyDescent="0.25">
      <c r="B296" s="3"/>
      <c r="C296" s="3"/>
      <c r="D296" s="3"/>
      <c r="E296" s="81"/>
      <c r="F296" s="81"/>
      <c r="G296" s="81"/>
      <c r="H296" s="81"/>
      <c r="I296" s="3"/>
      <c r="J296" s="3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162"/>
    </row>
    <row r="297" spans="2:25" ht="15" x14ac:dyDescent="0.25">
      <c r="B297" s="3"/>
      <c r="C297" s="3"/>
      <c r="D297" s="3"/>
      <c r="E297" s="81"/>
      <c r="F297" s="81"/>
      <c r="G297" s="81"/>
      <c r="H297" s="81"/>
      <c r="I297" s="3"/>
      <c r="J297" s="3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162"/>
    </row>
    <row r="298" spans="2:25" ht="15" x14ac:dyDescent="0.25">
      <c r="B298" s="3"/>
      <c r="C298" s="3"/>
      <c r="D298" s="3"/>
      <c r="E298" s="81"/>
      <c r="F298" s="81"/>
      <c r="G298" s="81"/>
      <c r="H298" s="81"/>
      <c r="I298" s="3"/>
      <c r="J298" s="3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162"/>
    </row>
    <row r="299" spans="2:25" ht="15" x14ac:dyDescent="0.25">
      <c r="B299" s="3"/>
      <c r="C299" s="3"/>
      <c r="D299" s="3"/>
      <c r="E299" s="81"/>
      <c r="F299" s="81"/>
      <c r="G299" s="81"/>
      <c r="H299" s="81"/>
      <c r="I299" s="3"/>
      <c r="J299" s="3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162"/>
    </row>
    <row r="300" spans="2:25" ht="15" x14ac:dyDescent="0.25">
      <c r="B300" s="3"/>
      <c r="C300" s="3"/>
      <c r="D300" s="3"/>
      <c r="E300" s="81"/>
      <c r="F300" s="81"/>
      <c r="G300" s="81"/>
      <c r="H300" s="81"/>
      <c r="I300" s="3"/>
      <c r="J300" s="3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162"/>
    </row>
    <row r="301" spans="2:25" ht="15" x14ac:dyDescent="0.25">
      <c r="B301" s="3"/>
      <c r="C301" s="3"/>
      <c r="D301" s="3"/>
      <c r="E301" s="81"/>
      <c r="F301" s="81"/>
      <c r="G301" s="81"/>
      <c r="H301" s="81"/>
      <c r="I301" s="3"/>
      <c r="J301" s="3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162"/>
    </row>
    <row r="302" spans="2:25" ht="15" x14ac:dyDescent="0.25">
      <c r="B302" s="3"/>
      <c r="C302" s="3"/>
      <c r="D302" s="3"/>
      <c r="E302" s="81"/>
      <c r="F302" s="81"/>
      <c r="G302" s="81"/>
      <c r="H302" s="81"/>
      <c r="I302" s="3"/>
      <c r="J302" s="3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162"/>
    </row>
    <row r="303" spans="2:25" ht="15" x14ac:dyDescent="0.25">
      <c r="B303" s="3"/>
      <c r="C303" s="3"/>
      <c r="D303" s="3"/>
      <c r="E303" s="81"/>
      <c r="F303" s="81"/>
      <c r="G303" s="81"/>
      <c r="H303" s="81"/>
      <c r="I303" s="3"/>
      <c r="J303" s="3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162"/>
    </row>
    <row r="304" spans="2:25" ht="15" x14ac:dyDescent="0.25">
      <c r="B304" s="3"/>
      <c r="C304" s="3"/>
      <c r="D304" s="3"/>
      <c r="E304" s="81"/>
      <c r="F304" s="81"/>
      <c r="G304" s="81"/>
      <c r="H304" s="81"/>
      <c r="I304" s="3"/>
      <c r="J304" s="3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162"/>
    </row>
    <row r="305" spans="2:25" ht="15" x14ac:dyDescent="0.25">
      <c r="B305" s="3"/>
      <c r="C305" s="3"/>
      <c r="D305" s="3"/>
      <c r="E305" s="81"/>
      <c r="F305" s="81"/>
      <c r="G305" s="81"/>
      <c r="H305" s="81"/>
      <c r="I305" s="3"/>
      <c r="J305" s="3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162"/>
    </row>
    <row r="306" spans="2:25" ht="15" x14ac:dyDescent="0.25">
      <c r="B306" s="3"/>
      <c r="C306" s="3"/>
      <c r="D306" s="3"/>
      <c r="E306" s="81"/>
      <c r="F306" s="81"/>
      <c r="G306" s="81"/>
      <c r="H306" s="81"/>
      <c r="I306" s="3"/>
      <c r="J306" s="3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162"/>
    </row>
    <row r="307" spans="2:25" ht="15" x14ac:dyDescent="0.25">
      <c r="B307" s="3"/>
      <c r="C307" s="3"/>
      <c r="D307" s="3"/>
      <c r="E307" s="81"/>
      <c r="F307" s="81"/>
      <c r="G307" s="81"/>
      <c r="H307" s="81"/>
      <c r="I307" s="3"/>
      <c r="J307" s="3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162"/>
    </row>
    <row r="308" spans="2:25" ht="15" x14ac:dyDescent="0.25">
      <c r="B308" s="3"/>
      <c r="C308" s="3"/>
      <c r="D308" s="3"/>
      <c r="E308" s="81"/>
      <c r="F308" s="81"/>
      <c r="G308" s="81"/>
      <c r="H308" s="81"/>
      <c r="I308" s="3"/>
      <c r="J308" s="3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162"/>
    </row>
    <row r="309" spans="2:25" ht="15" x14ac:dyDescent="0.25">
      <c r="B309" s="3"/>
      <c r="C309" s="3"/>
      <c r="D309" s="3"/>
      <c r="E309" s="81"/>
      <c r="F309" s="81"/>
      <c r="G309" s="81"/>
      <c r="H309" s="81"/>
      <c r="I309" s="3"/>
      <c r="J309" s="3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162"/>
    </row>
    <row r="310" spans="2:25" ht="15" x14ac:dyDescent="0.25">
      <c r="B310" s="3"/>
      <c r="C310" s="3"/>
      <c r="D310" s="3"/>
      <c r="E310" s="81"/>
      <c r="F310" s="81"/>
      <c r="G310" s="81"/>
      <c r="H310" s="81"/>
      <c r="I310" s="3"/>
      <c r="J310" s="3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162"/>
    </row>
    <row r="311" spans="2:25" ht="15" x14ac:dyDescent="0.25">
      <c r="B311" s="3"/>
      <c r="C311" s="3"/>
      <c r="D311" s="3"/>
      <c r="E311" s="81"/>
      <c r="F311" s="81"/>
      <c r="G311" s="81"/>
      <c r="H311" s="81"/>
      <c r="I311" s="3"/>
      <c r="J311" s="3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162"/>
    </row>
    <row r="312" spans="2:25" ht="15" x14ac:dyDescent="0.25">
      <c r="B312" s="3"/>
      <c r="C312" s="3"/>
      <c r="D312" s="3"/>
      <c r="E312" s="81"/>
      <c r="F312" s="81"/>
      <c r="G312" s="81"/>
      <c r="H312" s="81"/>
      <c r="I312" s="3"/>
      <c r="J312" s="3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162"/>
    </row>
    <row r="313" spans="2:25" ht="15" x14ac:dyDescent="0.25">
      <c r="B313" s="3"/>
      <c r="C313" s="3"/>
      <c r="D313" s="3"/>
      <c r="E313" s="81"/>
      <c r="F313" s="81"/>
      <c r="G313" s="81"/>
      <c r="H313" s="81"/>
      <c r="I313" s="3"/>
      <c r="J313" s="3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162"/>
    </row>
    <row r="314" spans="2:25" ht="15" x14ac:dyDescent="0.25">
      <c r="B314" s="3"/>
      <c r="C314" s="3"/>
      <c r="D314" s="3"/>
      <c r="E314" s="81"/>
      <c r="F314" s="81"/>
      <c r="G314" s="81"/>
      <c r="H314" s="81"/>
      <c r="I314" s="3"/>
      <c r="J314" s="3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162"/>
    </row>
    <row r="315" spans="2:25" ht="15" x14ac:dyDescent="0.25">
      <c r="B315" s="3"/>
      <c r="C315" s="3"/>
      <c r="D315" s="3"/>
      <c r="E315" s="81"/>
      <c r="F315" s="81"/>
      <c r="G315" s="81"/>
      <c r="H315" s="81"/>
      <c r="I315" s="3"/>
      <c r="J315" s="3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162"/>
    </row>
    <row r="316" spans="2:25" ht="15" x14ac:dyDescent="0.25">
      <c r="B316" s="3"/>
      <c r="C316" s="3"/>
      <c r="D316" s="3"/>
      <c r="E316" s="81"/>
      <c r="F316" s="81"/>
      <c r="G316" s="81"/>
      <c r="H316" s="81"/>
      <c r="I316" s="3"/>
      <c r="J316" s="3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162"/>
    </row>
    <row r="317" spans="2:25" ht="15" x14ac:dyDescent="0.25">
      <c r="B317" s="3"/>
      <c r="C317" s="3"/>
      <c r="D317" s="3"/>
      <c r="E317" s="81"/>
      <c r="F317" s="81"/>
      <c r="G317" s="81"/>
      <c r="H317" s="81"/>
      <c r="I317" s="3"/>
      <c r="J317" s="3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162"/>
    </row>
    <row r="318" spans="2:25" ht="15" x14ac:dyDescent="0.25">
      <c r="B318" s="3"/>
      <c r="C318" s="3"/>
      <c r="D318" s="3"/>
      <c r="E318" s="81"/>
      <c r="F318" s="81"/>
      <c r="G318" s="81"/>
      <c r="H318" s="81"/>
      <c r="I318" s="3"/>
      <c r="J318" s="3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162"/>
    </row>
    <row r="319" spans="2:25" ht="15" x14ac:dyDescent="0.25">
      <c r="B319" s="3"/>
      <c r="C319" s="3"/>
      <c r="D319" s="3"/>
      <c r="E319" s="81"/>
      <c r="F319" s="81"/>
      <c r="G319" s="81"/>
      <c r="H319" s="81"/>
      <c r="I319" s="3"/>
      <c r="J319" s="3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162"/>
    </row>
    <row r="320" spans="2:25" ht="15" x14ac:dyDescent="0.25">
      <c r="B320" s="3"/>
      <c r="C320" s="3"/>
      <c r="D320" s="3"/>
      <c r="E320" s="81"/>
      <c r="F320" s="81"/>
      <c r="G320" s="81"/>
      <c r="H320" s="81"/>
      <c r="I320" s="3"/>
      <c r="J320" s="3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162"/>
    </row>
    <row r="321" spans="2:25" ht="15" x14ac:dyDescent="0.25">
      <c r="B321" s="3"/>
      <c r="C321" s="3"/>
      <c r="D321" s="3"/>
      <c r="E321" s="81"/>
      <c r="F321" s="81"/>
      <c r="G321" s="81"/>
      <c r="H321" s="81"/>
      <c r="I321" s="3"/>
      <c r="J321" s="3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162"/>
    </row>
    <row r="322" spans="2:25" ht="15" x14ac:dyDescent="0.25">
      <c r="B322" s="3"/>
      <c r="C322" s="3"/>
      <c r="D322" s="3"/>
      <c r="E322" s="81"/>
      <c r="F322" s="81"/>
      <c r="G322" s="81"/>
      <c r="H322" s="81"/>
      <c r="I322" s="3"/>
      <c r="J322" s="3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162"/>
    </row>
    <row r="323" spans="2:25" ht="15" x14ac:dyDescent="0.25">
      <c r="B323" s="3"/>
      <c r="C323" s="3"/>
      <c r="D323" s="3"/>
      <c r="E323" s="81"/>
      <c r="F323" s="81"/>
      <c r="G323" s="81"/>
      <c r="H323" s="81"/>
      <c r="I323" s="3"/>
      <c r="J323" s="3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162"/>
    </row>
    <row r="324" spans="2:25" ht="15" x14ac:dyDescent="0.25">
      <c r="B324" s="3"/>
      <c r="C324" s="3"/>
      <c r="D324" s="3"/>
      <c r="E324" s="81"/>
      <c r="F324" s="81"/>
      <c r="G324" s="81"/>
      <c r="H324" s="81"/>
      <c r="I324" s="3"/>
      <c r="J324" s="3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162"/>
    </row>
    <row r="325" spans="2:25" ht="15" x14ac:dyDescent="0.25">
      <c r="B325" s="3"/>
      <c r="C325" s="3"/>
      <c r="D325" s="3"/>
      <c r="E325" s="81"/>
      <c r="F325" s="81"/>
      <c r="G325" s="81"/>
      <c r="H325" s="81"/>
      <c r="I325" s="3"/>
      <c r="J325" s="3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162"/>
    </row>
    <row r="326" spans="2:25" ht="15" x14ac:dyDescent="0.25">
      <c r="B326" s="3"/>
      <c r="C326" s="3"/>
      <c r="D326" s="3"/>
      <c r="E326" s="81"/>
      <c r="F326" s="81"/>
      <c r="G326" s="81"/>
      <c r="H326" s="81"/>
      <c r="I326" s="3"/>
      <c r="J326" s="3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162"/>
    </row>
    <row r="327" spans="2:25" ht="15" x14ac:dyDescent="0.25">
      <c r="B327" s="3"/>
      <c r="C327" s="3"/>
      <c r="D327" s="3"/>
      <c r="E327" s="81"/>
      <c r="F327" s="81"/>
      <c r="G327" s="81"/>
      <c r="H327" s="81"/>
      <c r="I327" s="3"/>
      <c r="J327" s="3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162"/>
    </row>
    <row r="328" spans="2:25" ht="15" x14ac:dyDescent="0.25">
      <c r="B328" s="3"/>
      <c r="C328" s="3"/>
      <c r="D328" s="3"/>
      <c r="E328" s="81"/>
      <c r="F328" s="81"/>
      <c r="G328" s="81"/>
      <c r="H328" s="81"/>
      <c r="I328" s="3"/>
      <c r="J328" s="3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162"/>
    </row>
    <row r="329" spans="2:25" ht="15" x14ac:dyDescent="0.25">
      <c r="B329" s="3"/>
      <c r="C329" s="3"/>
      <c r="D329" s="3"/>
      <c r="E329" s="81"/>
      <c r="F329" s="81"/>
      <c r="G329" s="81"/>
      <c r="H329" s="81"/>
      <c r="I329" s="3"/>
      <c r="J329" s="3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162"/>
    </row>
    <row r="330" spans="2:25" ht="15" x14ac:dyDescent="0.25">
      <c r="B330" s="3"/>
      <c r="C330" s="3"/>
      <c r="D330" s="3"/>
      <c r="E330" s="81"/>
      <c r="F330" s="81"/>
      <c r="G330" s="81"/>
      <c r="H330" s="81"/>
      <c r="I330" s="3"/>
      <c r="J330" s="3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162"/>
    </row>
    <row r="331" spans="2:25" ht="15" x14ac:dyDescent="0.25">
      <c r="B331" s="3"/>
      <c r="C331" s="3"/>
      <c r="D331" s="3"/>
      <c r="E331" s="81"/>
      <c r="F331" s="81"/>
      <c r="G331" s="81"/>
      <c r="H331" s="81"/>
      <c r="I331" s="3"/>
      <c r="J331" s="3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162"/>
    </row>
    <row r="332" spans="2:25" ht="15" x14ac:dyDescent="0.25">
      <c r="B332" s="3"/>
      <c r="C332" s="3"/>
      <c r="D332" s="3"/>
      <c r="E332" s="81"/>
      <c r="F332" s="81"/>
      <c r="G332" s="81"/>
      <c r="H332" s="81"/>
      <c r="I332" s="3"/>
      <c r="J332" s="3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162"/>
    </row>
    <row r="333" spans="2:25" ht="15" x14ac:dyDescent="0.25">
      <c r="B333" s="3"/>
      <c r="C333" s="3"/>
      <c r="D333" s="3"/>
      <c r="E333" s="81"/>
      <c r="F333" s="81"/>
      <c r="G333" s="81"/>
      <c r="H333" s="81"/>
      <c r="I333" s="3"/>
      <c r="J333" s="3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162"/>
    </row>
    <row r="334" spans="2:25" ht="15" x14ac:dyDescent="0.25">
      <c r="B334" s="3"/>
      <c r="C334" s="3"/>
      <c r="D334" s="3"/>
      <c r="E334" s="81"/>
      <c r="F334" s="81"/>
      <c r="G334" s="81"/>
      <c r="H334" s="81"/>
      <c r="I334" s="3"/>
      <c r="J334" s="3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162"/>
    </row>
    <row r="335" spans="2:25" ht="15" x14ac:dyDescent="0.25">
      <c r="B335" s="3"/>
      <c r="C335" s="3"/>
      <c r="D335" s="3"/>
      <c r="E335" s="81"/>
      <c r="F335" s="81"/>
      <c r="G335" s="81"/>
      <c r="H335" s="81"/>
      <c r="I335" s="3"/>
      <c r="J335" s="3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162"/>
    </row>
    <row r="336" spans="2:25" ht="15" x14ac:dyDescent="0.25">
      <c r="B336" s="3"/>
      <c r="C336" s="3"/>
      <c r="D336" s="3"/>
      <c r="E336" s="81"/>
      <c r="F336" s="81"/>
      <c r="G336" s="81"/>
      <c r="H336" s="81"/>
      <c r="I336" s="3"/>
      <c r="J336" s="3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162"/>
    </row>
    <row r="337" spans="2:25" ht="15" x14ac:dyDescent="0.25">
      <c r="B337" s="3"/>
      <c r="C337" s="3"/>
      <c r="D337" s="3"/>
      <c r="E337" s="81"/>
      <c r="F337" s="81"/>
      <c r="G337" s="81"/>
      <c r="H337" s="81"/>
      <c r="I337" s="3"/>
      <c r="J337" s="3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162"/>
    </row>
    <row r="338" spans="2:25" ht="15" x14ac:dyDescent="0.25">
      <c r="B338" s="3"/>
      <c r="C338" s="3"/>
      <c r="D338" s="3"/>
      <c r="E338" s="81"/>
      <c r="F338" s="81"/>
      <c r="G338" s="81"/>
      <c r="H338" s="81"/>
      <c r="I338" s="3"/>
      <c r="J338" s="3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162"/>
    </row>
    <row r="339" spans="2:25" ht="15" x14ac:dyDescent="0.25">
      <c r="B339" s="3"/>
      <c r="C339" s="3"/>
      <c r="D339" s="3"/>
      <c r="E339" s="81"/>
      <c r="F339" s="81"/>
      <c r="G339" s="81"/>
      <c r="H339" s="81"/>
      <c r="I339" s="3"/>
      <c r="J339" s="3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162"/>
    </row>
    <row r="340" spans="2:25" ht="15" x14ac:dyDescent="0.25">
      <c r="B340" s="3"/>
      <c r="C340" s="3"/>
      <c r="D340" s="3"/>
      <c r="E340" s="81"/>
      <c r="F340" s="81"/>
      <c r="G340" s="81"/>
      <c r="H340" s="81"/>
      <c r="I340" s="3"/>
      <c r="J340" s="3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162"/>
    </row>
    <row r="341" spans="2:25" ht="15" x14ac:dyDescent="0.25">
      <c r="B341" s="3"/>
      <c r="C341" s="3"/>
      <c r="D341" s="3"/>
      <c r="E341" s="81"/>
      <c r="F341" s="81"/>
      <c r="G341" s="81"/>
      <c r="H341" s="81"/>
      <c r="I341" s="3"/>
      <c r="J341" s="3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162"/>
    </row>
    <row r="342" spans="2:25" ht="15" x14ac:dyDescent="0.25">
      <c r="B342" s="3"/>
      <c r="C342" s="3"/>
      <c r="D342" s="3"/>
      <c r="E342" s="81"/>
      <c r="F342" s="81"/>
      <c r="G342" s="81"/>
      <c r="H342" s="81"/>
      <c r="I342" s="3"/>
      <c r="J342" s="3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162"/>
    </row>
    <row r="343" spans="2:25" ht="15" x14ac:dyDescent="0.25">
      <c r="B343" s="3"/>
      <c r="C343" s="3"/>
      <c r="D343" s="3"/>
      <c r="E343" s="81"/>
      <c r="F343" s="81"/>
      <c r="G343" s="81"/>
      <c r="H343" s="81"/>
      <c r="I343" s="3"/>
      <c r="J343" s="3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162"/>
    </row>
    <row r="344" spans="2:25" ht="15" x14ac:dyDescent="0.25">
      <c r="B344" s="3"/>
      <c r="C344" s="3"/>
      <c r="D344" s="3"/>
      <c r="E344" s="81"/>
      <c r="F344" s="81"/>
      <c r="G344" s="81"/>
      <c r="H344" s="81"/>
      <c r="I344" s="3"/>
      <c r="J344" s="3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162"/>
    </row>
    <row r="345" spans="2:25" ht="15" x14ac:dyDescent="0.25">
      <c r="B345" s="3"/>
      <c r="C345" s="3"/>
      <c r="D345" s="3"/>
      <c r="E345" s="81"/>
      <c r="F345" s="81"/>
      <c r="G345" s="81"/>
      <c r="H345" s="81"/>
      <c r="I345" s="3"/>
      <c r="J345" s="3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162"/>
    </row>
    <row r="346" spans="2:25" ht="15" x14ac:dyDescent="0.25">
      <c r="B346" s="3"/>
      <c r="C346" s="3"/>
      <c r="D346" s="3"/>
      <c r="E346" s="81"/>
      <c r="F346" s="81"/>
      <c r="G346" s="81"/>
      <c r="H346" s="81"/>
      <c r="I346" s="3"/>
      <c r="J346" s="3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162"/>
    </row>
    <row r="347" spans="2:25" ht="15" x14ac:dyDescent="0.25">
      <c r="B347" s="3"/>
      <c r="C347" s="3"/>
      <c r="D347" s="3"/>
      <c r="E347" s="81"/>
      <c r="F347" s="81"/>
      <c r="G347" s="81"/>
      <c r="H347" s="81"/>
      <c r="I347" s="3"/>
      <c r="J347" s="3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162"/>
    </row>
    <row r="348" spans="2:25" ht="15" x14ac:dyDescent="0.25">
      <c r="B348" s="3"/>
      <c r="C348" s="3"/>
      <c r="D348" s="3"/>
      <c r="E348" s="81"/>
      <c r="F348" s="81"/>
      <c r="G348" s="81"/>
      <c r="H348" s="81"/>
      <c r="I348" s="3"/>
      <c r="J348" s="3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162"/>
    </row>
    <row r="349" spans="2:25" ht="15" x14ac:dyDescent="0.25">
      <c r="B349" s="3"/>
      <c r="C349" s="3"/>
      <c r="D349" s="3"/>
      <c r="E349" s="81"/>
      <c r="F349" s="81"/>
      <c r="G349" s="81"/>
      <c r="H349" s="81"/>
      <c r="I349" s="3"/>
      <c r="J349" s="3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162"/>
    </row>
    <row r="350" spans="2:25" ht="15" x14ac:dyDescent="0.25">
      <c r="B350" s="3"/>
      <c r="C350" s="3"/>
      <c r="D350" s="3"/>
      <c r="E350" s="81"/>
      <c r="F350" s="81"/>
      <c r="G350" s="81"/>
      <c r="H350" s="81"/>
      <c r="I350" s="3"/>
      <c r="J350" s="3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162"/>
    </row>
    <row r="351" spans="2:25" ht="15" x14ac:dyDescent="0.25">
      <c r="B351" s="3"/>
      <c r="C351" s="3"/>
      <c r="D351" s="3"/>
      <c r="E351" s="81"/>
      <c r="F351" s="81"/>
      <c r="G351" s="81"/>
      <c r="H351" s="81"/>
      <c r="I351" s="3"/>
      <c r="J351" s="3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162"/>
    </row>
    <row r="352" spans="2:25" ht="15" x14ac:dyDescent="0.25">
      <c r="B352" s="3"/>
      <c r="C352" s="3"/>
      <c r="D352" s="3"/>
      <c r="E352" s="81"/>
      <c r="F352" s="81"/>
      <c r="G352" s="81"/>
      <c r="H352" s="81"/>
      <c r="I352" s="3"/>
      <c r="J352" s="3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162"/>
    </row>
    <row r="353" spans="2:25" ht="15" x14ac:dyDescent="0.25">
      <c r="B353" s="3"/>
      <c r="C353" s="3"/>
      <c r="D353" s="3"/>
      <c r="E353" s="81"/>
      <c r="F353" s="81"/>
      <c r="G353" s="81"/>
      <c r="H353" s="81"/>
      <c r="I353" s="3"/>
      <c r="J353" s="3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162"/>
    </row>
    <row r="354" spans="2:25" ht="15" x14ac:dyDescent="0.25">
      <c r="B354" s="3"/>
      <c r="C354" s="3"/>
      <c r="D354" s="3"/>
      <c r="E354" s="81"/>
      <c r="F354" s="81"/>
      <c r="G354" s="81"/>
      <c r="H354" s="81"/>
      <c r="I354" s="3"/>
      <c r="J354" s="3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162"/>
    </row>
    <row r="355" spans="2:25" ht="15" x14ac:dyDescent="0.25">
      <c r="B355" s="3"/>
      <c r="C355" s="3"/>
      <c r="D355" s="3"/>
      <c r="E355" s="81"/>
      <c r="F355" s="81"/>
      <c r="G355" s="81"/>
      <c r="H355" s="81"/>
      <c r="I355" s="3"/>
      <c r="J355" s="3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162"/>
    </row>
    <row r="356" spans="2:25" ht="15" x14ac:dyDescent="0.25">
      <c r="B356" s="3"/>
      <c r="C356" s="3"/>
      <c r="D356" s="3"/>
      <c r="E356" s="81"/>
      <c r="F356" s="81"/>
      <c r="G356" s="81"/>
      <c r="H356" s="81"/>
      <c r="I356" s="3"/>
      <c r="J356" s="3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162"/>
    </row>
    <row r="357" spans="2:25" ht="15" x14ac:dyDescent="0.25">
      <c r="B357" s="3"/>
      <c r="C357" s="3"/>
      <c r="D357" s="3"/>
      <c r="E357" s="81"/>
      <c r="F357" s="81"/>
      <c r="G357" s="81"/>
      <c r="H357" s="81"/>
      <c r="I357" s="3"/>
      <c r="J357" s="3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162"/>
    </row>
    <row r="358" spans="2:25" ht="15" x14ac:dyDescent="0.25">
      <c r="B358" s="3"/>
      <c r="C358" s="3"/>
      <c r="D358" s="3"/>
      <c r="E358" s="81"/>
      <c r="F358" s="81"/>
      <c r="G358" s="81"/>
      <c r="H358" s="81"/>
      <c r="I358" s="3"/>
      <c r="J358" s="3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162"/>
    </row>
    <row r="359" spans="2:25" ht="15" x14ac:dyDescent="0.25">
      <c r="B359" s="3"/>
      <c r="C359" s="3"/>
      <c r="D359" s="3"/>
      <c r="E359" s="81"/>
      <c r="F359" s="81"/>
      <c r="G359" s="81"/>
      <c r="H359" s="81"/>
      <c r="I359" s="3"/>
      <c r="J359" s="3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162"/>
    </row>
    <row r="360" spans="2:25" ht="15" x14ac:dyDescent="0.25">
      <c r="B360" s="3"/>
      <c r="C360" s="3"/>
      <c r="D360" s="3"/>
      <c r="E360" s="81"/>
      <c r="F360" s="81"/>
      <c r="G360" s="81"/>
      <c r="H360" s="81"/>
      <c r="I360" s="3"/>
      <c r="J360" s="3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162"/>
    </row>
    <row r="361" spans="2:25" ht="15" x14ac:dyDescent="0.25">
      <c r="B361" s="3"/>
      <c r="C361" s="3"/>
      <c r="D361" s="3"/>
      <c r="E361" s="81"/>
      <c r="F361" s="81"/>
      <c r="G361" s="81"/>
      <c r="H361" s="81"/>
      <c r="I361" s="3"/>
      <c r="J361" s="3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162"/>
    </row>
    <row r="362" spans="2:25" ht="15" x14ac:dyDescent="0.25">
      <c r="B362" s="3"/>
      <c r="C362" s="3"/>
      <c r="D362" s="3"/>
      <c r="E362" s="81"/>
      <c r="F362" s="81"/>
      <c r="G362" s="81"/>
      <c r="H362" s="81"/>
      <c r="I362" s="3"/>
      <c r="J362" s="3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162"/>
    </row>
    <row r="363" spans="2:25" ht="15" x14ac:dyDescent="0.25">
      <c r="B363" s="3"/>
      <c r="C363" s="3"/>
      <c r="D363" s="3"/>
      <c r="E363" s="81"/>
      <c r="F363" s="81"/>
      <c r="G363" s="81"/>
      <c r="H363" s="81"/>
      <c r="I363" s="3"/>
      <c r="J363" s="3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162"/>
    </row>
    <row r="364" spans="2:25" ht="15" x14ac:dyDescent="0.25">
      <c r="B364" s="3"/>
      <c r="C364" s="3"/>
      <c r="D364" s="3"/>
      <c r="E364" s="81"/>
      <c r="F364" s="81"/>
      <c r="G364" s="81"/>
      <c r="H364" s="81"/>
      <c r="I364" s="3"/>
      <c r="J364" s="3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162"/>
    </row>
    <row r="365" spans="2:25" ht="15" x14ac:dyDescent="0.25">
      <c r="B365" s="3"/>
      <c r="C365" s="3"/>
      <c r="D365" s="3"/>
      <c r="E365" s="81"/>
      <c r="F365" s="81"/>
      <c r="G365" s="81"/>
      <c r="H365" s="81"/>
      <c r="I365" s="3"/>
      <c r="J365" s="3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162"/>
    </row>
    <row r="366" spans="2:25" ht="15" x14ac:dyDescent="0.25">
      <c r="B366" s="3"/>
      <c r="C366" s="3"/>
      <c r="D366" s="3"/>
      <c r="E366" s="81"/>
      <c r="F366" s="81"/>
      <c r="G366" s="81"/>
      <c r="H366" s="81"/>
      <c r="I366" s="3"/>
      <c r="J366" s="3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162"/>
    </row>
    <row r="367" spans="2:25" ht="15" x14ac:dyDescent="0.25">
      <c r="B367" s="3"/>
      <c r="C367" s="3"/>
      <c r="D367" s="3"/>
      <c r="E367" s="81"/>
      <c r="F367" s="81"/>
      <c r="G367" s="81"/>
      <c r="H367" s="81"/>
      <c r="I367" s="3"/>
      <c r="J367" s="3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162"/>
    </row>
    <row r="368" spans="2:25" ht="15" x14ac:dyDescent="0.25">
      <c r="B368" s="3"/>
      <c r="C368" s="3"/>
      <c r="D368" s="3"/>
      <c r="E368" s="81"/>
      <c r="F368" s="81"/>
      <c r="G368" s="81"/>
      <c r="H368" s="81"/>
      <c r="I368" s="3"/>
      <c r="J368" s="3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162"/>
    </row>
    <row r="369" spans="2:25" ht="15" x14ac:dyDescent="0.25">
      <c r="B369" s="3"/>
      <c r="C369" s="3"/>
      <c r="D369" s="3"/>
      <c r="E369" s="81"/>
      <c r="F369" s="81"/>
      <c r="G369" s="81"/>
      <c r="H369" s="81"/>
      <c r="I369" s="3"/>
      <c r="J369" s="3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162"/>
    </row>
    <row r="370" spans="2:25" ht="15" x14ac:dyDescent="0.25">
      <c r="B370" s="3"/>
      <c r="C370" s="3"/>
      <c r="D370" s="3"/>
      <c r="E370" s="81"/>
      <c r="F370" s="81"/>
      <c r="G370" s="81"/>
      <c r="H370" s="81"/>
      <c r="I370" s="3"/>
      <c r="J370" s="3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162"/>
    </row>
    <row r="371" spans="2:25" ht="15" x14ac:dyDescent="0.25">
      <c r="B371" s="3"/>
      <c r="C371" s="3"/>
      <c r="D371" s="3"/>
      <c r="E371" s="81"/>
      <c r="F371" s="81"/>
      <c r="G371" s="81"/>
      <c r="H371" s="81"/>
      <c r="I371" s="3"/>
      <c r="J371" s="3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162"/>
    </row>
    <row r="372" spans="2:25" ht="15" x14ac:dyDescent="0.25">
      <c r="B372" s="3"/>
      <c r="C372" s="3"/>
      <c r="D372" s="3"/>
      <c r="E372" s="81"/>
      <c r="F372" s="81"/>
      <c r="G372" s="81"/>
      <c r="H372" s="81"/>
      <c r="I372" s="3"/>
      <c r="J372" s="3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162"/>
    </row>
    <row r="373" spans="2:25" ht="15" x14ac:dyDescent="0.25">
      <c r="B373" s="3"/>
      <c r="C373" s="3"/>
      <c r="D373" s="3"/>
      <c r="E373" s="81"/>
      <c r="F373" s="81"/>
      <c r="G373" s="81"/>
      <c r="H373" s="81"/>
      <c r="I373" s="3"/>
      <c r="J373" s="3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162"/>
    </row>
    <row r="374" spans="2:25" ht="15" x14ac:dyDescent="0.25">
      <c r="B374" s="3"/>
      <c r="C374" s="3"/>
      <c r="D374" s="3"/>
      <c r="E374" s="81"/>
      <c r="F374" s="81"/>
      <c r="G374" s="81"/>
      <c r="H374" s="81"/>
      <c r="I374" s="3"/>
      <c r="J374" s="3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162"/>
    </row>
    <row r="375" spans="2:25" ht="15" x14ac:dyDescent="0.25">
      <c r="B375" s="3"/>
      <c r="C375" s="3"/>
      <c r="D375" s="3"/>
      <c r="E375" s="81"/>
      <c r="F375" s="81"/>
      <c r="G375" s="81"/>
      <c r="H375" s="81"/>
      <c r="I375" s="3"/>
      <c r="J375" s="3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162"/>
    </row>
    <row r="376" spans="2:25" ht="15" x14ac:dyDescent="0.25">
      <c r="B376" s="3"/>
      <c r="C376" s="3"/>
      <c r="D376" s="3"/>
      <c r="E376" s="81"/>
      <c r="F376" s="81"/>
      <c r="G376" s="81"/>
      <c r="H376" s="81"/>
      <c r="I376" s="3"/>
      <c r="J376" s="3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162"/>
    </row>
    <row r="377" spans="2:25" ht="15" x14ac:dyDescent="0.25">
      <c r="B377" s="3"/>
      <c r="C377" s="3"/>
      <c r="D377" s="3"/>
      <c r="E377" s="81"/>
      <c r="F377" s="81"/>
      <c r="G377" s="81"/>
      <c r="H377" s="81"/>
      <c r="I377" s="3"/>
      <c r="J377" s="3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162"/>
    </row>
    <row r="378" spans="2:25" ht="15" x14ac:dyDescent="0.25">
      <c r="B378" s="3"/>
      <c r="C378" s="3"/>
      <c r="D378" s="3"/>
      <c r="E378" s="81"/>
      <c r="F378" s="81"/>
      <c r="G378" s="81"/>
      <c r="H378" s="81"/>
      <c r="I378" s="3"/>
      <c r="J378" s="3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162"/>
    </row>
    <row r="379" spans="2:25" ht="15" x14ac:dyDescent="0.25">
      <c r="B379" s="3"/>
      <c r="C379" s="3"/>
      <c r="D379" s="3"/>
      <c r="E379" s="81"/>
      <c r="F379" s="81"/>
      <c r="G379" s="81"/>
      <c r="H379" s="81"/>
      <c r="I379" s="3"/>
      <c r="J379" s="3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162"/>
    </row>
    <row r="380" spans="2:25" ht="15" x14ac:dyDescent="0.25">
      <c r="B380" s="3"/>
      <c r="C380" s="3"/>
      <c r="D380" s="3"/>
      <c r="E380" s="81"/>
      <c r="F380" s="81"/>
      <c r="G380" s="81"/>
      <c r="H380" s="81"/>
      <c r="I380" s="3"/>
      <c r="J380" s="3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162"/>
    </row>
    <row r="381" spans="2:25" ht="15" x14ac:dyDescent="0.25">
      <c r="B381" s="3"/>
      <c r="C381" s="3"/>
      <c r="D381" s="3"/>
      <c r="E381" s="81"/>
      <c r="F381" s="81"/>
      <c r="G381" s="81"/>
      <c r="H381" s="81"/>
      <c r="I381" s="3"/>
      <c r="J381" s="3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162"/>
    </row>
    <row r="382" spans="2:25" ht="15" x14ac:dyDescent="0.25">
      <c r="B382" s="3"/>
      <c r="C382" s="3"/>
      <c r="D382" s="3"/>
      <c r="E382" s="81"/>
      <c r="F382" s="81"/>
      <c r="G382" s="81"/>
      <c r="H382" s="81"/>
      <c r="I382" s="3"/>
      <c r="J382" s="3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162"/>
    </row>
    <row r="383" spans="2:25" ht="15" x14ac:dyDescent="0.25">
      <c r="B383" s="3"/>
      <c r="C383" s="3"/>
      <c r="D383" s="3"/>
      <c r="E383" s="81"/>
      <c r="F383" s="81"/>
      <c r="G383" s="81"/>
      <c r="H383" s="81"/>
      <c r="I383" s="3"/>
      <c r="J383" s="3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162"/>
    </row>
    <row r="384" spans="2:25" ht="15" x14ac:dyDescent="0.25">
      <c r="B384" s="3"/>
      <c r="C384" s="3"/>
      <c r="D384" s="3"/>
      <c r="E384" s="81"/>
      <c r="F384" s="81"/>
      <c r="G384" s="81"/>
      <c r="H384" s="81"/>
      <c r="I384" s="3"/>
      <c r="J384" s="3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162"/>
    </row>
    <row r="385" spans="2:25" ht="15" x14ac:dyDescent="0.25">
      <c r="B385" s="3"/>
      <c r="C385" s="3"/>
      <c r="D385" s="3"/>
      <c r="E385" s="81"/>
      <c r="F385" s="81"/>
      <c r="G385" s="81"/>
      <c r="H385" s="81"/>
      <c r="I385" s="3"/>
      <c r="J385" s="3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162"/>
    </row>
    <row r="386" spans="2:25" ht="15" x14ac:dyDescent="0.25">
      <c r="B386" s="3"/>
      <c r="C386" s="3"/>
      <c r="D386" s="3"/>
      <c r="E386" s="81"/>
      <c r="F386" s="81"/>
      <c r="G386" s="81"/>
      <c r="H386" s="81"/>
      <c r="I386" s="3"/>
      <c r="J386" s="3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162"/>
    </row>
    <row r="387" spans="2:25" ht="15" x14ac:dyDescent="0.25">
      <c r="B387" s="3"/>
      <c r="C387" s="3"/>
      <c r="D387" s="3"/>
      <c r="E387" s="81"/>
      <c r="F387" s="81"/>
      <c r="G387" s="81"/>
      <c r="H387" s="81"/>
      <c r="I387" s="3"/>
      <c r="J387" s="3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162"/>
    </row>
    <row r="388" spans="2:25" ht="15" x14ac:dyDescent="0.25">
      <c r="B388" s="3"/>
      <c r="C388" s="3"/>
      <c r="D388" s="3"/>
      <c r="E388" s="81"/>
      <c r="F388" s="81"/>
      <c r="G388" s="81"/>
      <c r="H388" s="81"/>
      <c r="I388" s="3"/>
      <c r="J388" s="3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162"/>
    </row>
    <row r="389" spans="2:25" ht="15" x14ac:dyDescent="0.25">
      <c r="B389" s="3"/>
      <c r="C389" s="3"/>
      <c r="D389" s="3"/>
      <c r="E389" s="81"/>
      <c r="F389" s="81"/>
      <c r="G389" s="81"/>
      <c r="H389" s="81"/>
      <c r="I389" s="3"/>
      <c r="J389" s="3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162"/>
    </row>
    <row r="390" spans="2:25" ht="15" x14ac:dyDescent="0.25">
      <c r="B390" s="3"/>
      <c r="C390" s="3"/>
      <c r="D390" s="3"/>
      <c r="E390" s="81"/>
      <c r="F390" s="81"/>
      <c r="G390" s="81"/>
      <c r="H390" s="81"/>
      <c r="I390" s="3"/>
      <c r="J390" s="3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162"/>
    </row>
    <row r="391" spans="2:25" ht="15" x14ac:dyDescent="0.25">
      <c r="B391" s="3"/>
      <c r="C391" s="3"/>
      <c r="D391" s="3"/>
      <c r="E391" s="81"/>
      <c r="F391" s="81"/>
      <c r="G391" s="81"/>
      <c r="H391" s="81"/>
      <c r="I391" s="3"/>
      <c r="J391" s="3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162"/>
    </row>
    <row r="392" spans="2:25" ht="15" x14ac:dyDescent="0.25">
      <c r="B392" s="3"/>
      <c r="C392" s="3"/>
      <c r="D392" s="3"/>
      <c r="E392" s="81"/>
      <c r="F392" s="81"/>
      <c r="G392" s="81"/>
      <c r="H392" s="81"/>
      <c r="I392" s="3"/>
      <c r="J392" s="3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162"/>
    </row>
    <row r="393" spans="2:25" ht="15" x14ac:dyDescent="0.25">
      <c r="B393" s="3"/>
      <c r="C393" s="3"/>
      <c r="D393" s="3"/>
      <c r="E393" s="81"/>
      <c r="F393" s="81"/>
      <c r="G393" s="81"/>
      <c r="H393" s="81"/>
      <c r="I393" s="3"/>
      <c r="J393" s="3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162"/>
    </row>
    <row r="394" spans="2:25" ht="15" x14ac:dyDescent="0.25">
      <c r="B394" s="3"/>
      <c r="C394" s="3"/>
      <c r="D394" s="3"/>
      <c r="E394" s="81"/>
      <c r="F394" s="81"/>
      <c r="G394" s="81"/>
      <c r="H394" s="81"/>
      <c r="I394" s="3"/>
      <c r="J394" s="3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162"/>
    </row>
    <row r="395" spans="2:25" ht="15" x14ac:dyDescent="0.25">
      <c r="B395" s="3"/>
      <c r="C395" s="3"/>
      <c r="D395" s="3"/>
      <c r="E395" s="81"/>
      <c r="F395" s="81"/>
      <c r="G395" s="81"/>
      <c r="H395" s="81"/>
      <c r="I395" s="3"/>
      <c r="J395" s="3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162"/>
    </row>
    <row r="396" spans="2:25" ht="15" x14ac:dyDescent="0.25">
      <c r="B396" s="3"/>
      <c r="C396" s="3"/>
      <c r="D396" s="3"/>
      <c r="E396" s="81"/>
      <c r="F396" s="81"/>
      <c r="G396" s="81"/>
      <c r="H396" s="81"/>
      <c r="I396" s="3"/>
      <c r="J396" s="3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162"/>
    </row>
    <row r="397" spans="2:25" ht="15" x14ac:dyDescent="0.25">
      <c r="B397" s="3"/>
      <c r="C397" s="3"/>
      <c r="D397" s="3"/>
      <c r="E397" s="81"/>
      <c r="F397" s="81"/>
      <c r="G397" s="81"/>
      <c r="H397" s="81"/>
      <c r="I397" s="3"/>
      <c r="J397" s="3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162"/>
    </row>
    <row r="398" spans="2:25" ht="15" x14ac:dyDescent="0.25">
      <c r="B398" s="3"/>
      <c r="C398" s="3"/>
      <c r="D398" s="3"/>
      <c r="E398" s="81"/>
      <c r="F398" s="81"/>
      <c r="G398" s="81"/>
      <c r="H398" s="81"/>
      <c r="I398" s="3"/>
      <c r="J398" s="3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162"/>
    </row>
    <row r="399" spans="2:25" ht="15" x14ac:dyDescent="0.25">
      <c r="B399" s="3"/>
      <c r="C399" s="3"/>
      <c r="D399" s="3"/>
      <c r="E399" s="81"/>
      <c r="F399" s="81"/>
      <c r="G399" s="81"/>
      <c r="H399" s="81"/>
      <c r="I399" s="3"/>
      <c r="J399" s="3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162"/>
    </row>
    <row r="400" spans="2:25" ht="15" x14ac:dyDescent="0.25">
      <c r="B400" s="3"/>
      <c r="C400" s="3"/>
      <c r="D400" s="3"/>
      <c r="E400" s="81"/>
      <c r="F400" s="81"/>
      <c r="G400" s="81"/>
      <c r="H400" s="81"/>
      <c r="I400" s="3"/>
      <c r="J400" s="3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162"/>
    </row>
    <row r="401" spans="2:25" ht="15" x14ac:dyDescent="0.25">
      <c r="B401" s="3"/>
      <c r="C401" s="3"/>
      <c r="D401" s="3"/>
      <c r="E401" s="81"/>
      <c r="F401" s="81"/>
      <c r="G401" s="81"/>
      <c r="H401" s="81"/>
      <c r="I401" s="3"/>
      <c r="J401" s="3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162"/>
    </row>
    <row r="402" spans="2:25" ht="15" x14ac:dyDescent="0.25">
      <c r="B402" s="3"/>
      <c r="C402" s="3"/>
      <c r="D402" s="3"/>
      <c r="E402" s="81"/>
      <c r="F402" s="81"/>
      <c r="G402" s="81"/>
      <c r="H402" s="81"/>
      <c r="I402" s="3"/>
      <c r="J402" s="3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162"/>
    </row>
    <row r="403" spans="2:25" ht="15" x14ac:dyDescent="0.25">
      <c r="B403" s="3"/>
      <c r="C403" s="3"/>
      <c r="D403" s="3"/>
      <c r="E403" s="81"/>
      <c r="F403" s="81"/>
      <c r="G403" s="81"/>
      <c r="H403" s="81"/>
      <c r="I403" s="3"/>
      <c r="J403" s="3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162"/>
    </row>
    <row r="404" spans="2:25" ht="15" x14ac:dyDescent="0.25">
      <c r="B404" s="3"/>
      <c r="C404" s="3"/>
      <c r="D404" s="3"/>
      <c r="E404" s="81"/>
      <c r="F404" s="81"/>
      <c r="G404" s="81"/>
      <c r="H404" s="81"/>
      <c r="I404" s="3"/>
      <c r="J404" s="3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162"/>
    </row>
    <row r="405" spans="2:25" ht="15" x14ac:dyDescent="0.25">
      <c r="B405" s="3"/>
      <c r="C405" s="3"/>
      <c r="D405" s="3"/>
      <c r="E405" s="81"/>
      <c r="F405" s="81"/>
      <c r="G405" s="81"/>
      <c r="H405" s="81"/>
      <c r="I405" s="3"/>
      <c r="J405" s="3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162"/>
    </row>
    <row r="406" spans="2:25" ht="15" x14ac:dyDescent="0.25">
      <c r="B406" s="3"/>
      <c r="C406" s="3"/>
      <c r="D406" s="3"/>
      <c r="E406" s="81"/>
      <c r="F406" s="81"/>
      <c r="G406" s="81"/>
      <c r="H406" s="81"/>
      <c r="I406" s="3"/>
      <c r="J406" s="3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162"/>
    </row>
    <row r="407" spans="2:25" ht="15" x14ac:dyDescent="0.25">
      <c r="B407" s="3"/>
      <c r="C407" s="3"/>
      <c r="D407" s="3"/>
      <c r="E407" s="81"/>
      <c r="F407" s="81"/>
      <c r="G407" s="81"/>
      <c r="H407" s="81"/>
      <c r="I407" s="3"/>
      <c r="J407" s="3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162"/>
    </row>
    <row r="408" spans="2:25" ht="15" x14ac:dyDescent="0.25">
      <c r="B408" s="3"/>
      <c r="C408" s="3"/>
      <c r="D408" s="3"/>
      <c r="E408" s="81"/>
      <c r="F408" s="81"/>
      <c r="G408" s="81"/>
      <c r="H408" s="81"/>
      <c r="I408" s="3"/>
      <c r="J408" s="3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162"/>
    </row>
    <row r="409" spans="2:25" ht="15" x14ac:dyDescent="0.25">
      <c r="B409" s="3"/>
      <c r="C409" s="3"/>
      <c r="D409" s="3"/>
      <c r="E409" s="81"/>
      <c r="F409" s="81"/>
      <c r="G409" s="81"/>
      <c r="H409" s="81"/>
      <c r="I409" s="3"/>
      <c r="J409" s="3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162"/>
    </row>
    <row r="410" spans="2:25" ht="15" x14ac:dyDescent="0.25">
      <c r="B410" s="3"/>
      <c r="C410" s="3"/>
      <c r="D410" s="3"/>
      <c r="E410" s="81"/>
      <c r="F410" s="81"/>
      <c r="G410" s="81"/>
      <c r="H410" s="81"/>
      <c r="I410" s="3"/>
      <c r="J410" s="3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162"/>
    </row>
    <row r="411" spans="2:25" ht="15" x14ac:dyDescent="0.25">
      <c r="B411" s="3"/>
      <c r="C411" s="3"/>
      <c r="D411" s="3"/>
      <c r="E411" s="81"/>
      <c r="F411" s="81"/>
      <c r="G411" s="81"/>
      <c r="H411" s="81"/>
      <c r="I411" s="3"/>
      <c r="J411" s="3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162"/>
    </row>
    <row r="412" spans="2:25" ht="15" x14ac:dyDescent="0.25">
      <c r="B412" s="3"/>
      <c r="C412" s="3"/>
      <c r="D412" s="3"/>
      <c r="E412" s="81"/>
      <c r="F412" s="81"/>
      <c r="G412" s="81"/>
      <c r="H412" s="81"/>
      <c r="I412" s="3"/>
      <c r="J412" s="3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162"/>
    </row>
    <row r="413" spans="2:25" ht="15" x14ac:dyDescent="0.25">
      <c r="B413" s="3"/>
      <c r="C413" s="3"/>
      <c r="D413" s="3"/>
      <c r="E413" s="81"/>
      <c r="F413" s="81"/>
      <c r="G413" s="81"/>
      <c r="H413" s="81"/>
      <c r="I413" s="3"/>
      <c r="J413" s="3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162"/>
    </row>
    <row r="414" spans="2:25" ht="15" x14ac:dyDescent="0.25">
      <c r="B414" s="3"/>
      <c r="C414" s="3"/>
      <c r="D414" s="3"/>
      <c r="E414" s="81"/>
      <c r="F414" s="81"/>
      <c r="G414" s="81"/>
      <c r="H414" s="81"/>
      <c r="I414" s="3"/>
      <c r="J414" s="3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162"/>
    </row>
    <row r="415" spans="2:25" ht="15" x14ac:dyDescent="0.25">
      <c r="B415" s="3"/>
      <c r="C415" s="3"/>
      <c r="D415" s="3"/>
      <c r="E415" s="81"/>
      <c r="F415" s="81"/>
      <c r="G415" s="81"/>
      <c r="H415" s="81"/>
      <c r="I415" s="3"/>
      <c r="J415" s="3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162"/>
    </row>
    <row r="416" spans="2:25" ht="15" x14ac:dyDescent="0.25">
      <c r="B416" s="3"/>
      <c r="C416" s="3"/>
      <c r="D416" s="3"/>
      <c r="E416" s="81"/>
      <c r="F416" s="81"/>
      <c r="G416" s="81"/>
      <c r="H416" s="81"/>
      <c r="I416" s="3"/>
      <c r="J416" s="3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162"/>
    </row>
    <row r="417" spans="2:25" ht="15" x14ac:dyDescent="0.25">
      <c r="B417" s="3"/>
      <c r="C417" s="3"/>
      <c r="D417" s="3"/>
      <c r="E417" s="81"/>
      <c r="F417" s="81"/>
      <c r="G417" s="81"/>
      <c r="H417" s="81"/>
      <c r="I417" s="3"/>
      <c r="J417" s="3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162"/>
    </row>
    <row r="418" spans="2:25" ht="15" x14ac:dyDescent="0.25">
      <c r="B418" s="3"/>
      <c r="C418" s="3"/>
      <c r="D418" s="3"/>
      <c r="E418" s="81"/>
      <c r="F418" s="81"/>
      <c r="G418" s="81"/>
      <c r="H418" s="81"/>
      <c r="I418" s="3"/>
      <c r="J418" s="3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162"/>
    </row>
    <row r="419" spans="2:25" ht="15" x14ac:dyDescent="0.25">
      <c r="B419" s="3"/>
      <c r="C419" s="3"/>
      <c r="D419" s="3"/>
      <c r="E419" s="81"/>
      <c r="F419" s="81"/>
      <c r="G419" s="81"/>
      <c r="H419" s="81"/>
      <c r="I419" s="3"/>
      <c r="J419" s="3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162"/>
    </row>
    <row r="420" spans="2:25" ht="15" x14ac:dyDescent="0.25">
      <c r="B420" s="3"/>
      <c r="C420" s="3"/>
      <c r="D420" s="3"/>
      <c r="E420" s="81"/>
      <c r="F420" s="81"/>
      <c r="G420" s="81"/>
      <c r="H420" s="81"/>
      <c r="I420" s="3"/>
      <c r="J420" s="3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162"/>
    </row>
    <row r="421" spans="2:25" ht="15" x14ac:dyDescent="0.25">
      <c r="B421" s="3"/>
      <c r="C421" s="3"/>
      <c r="D421" s="3"/>
      <c r="E421" s="81"/>
      <c r="F421" s="81"/>
      <c r="G421" s="81"/>
      <c r="H421" s="81"/>
      <c r="I421" s="3"/>
      <c r="J421" s="3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162"/>
    </row>
    <row r="422" spans="2:25" ht="15" x14ac:dyDescent="0.25">
      <c r="B422" s="3"/>
      <c r="C422" s="3"/>
      <c r="D422" s="3"/>
      <c r="E422" s="81"/>
      <c r="F422" s="81"/>
      <c r="G422" s="81"/>
      <c r="H422" s="81"/>
      <c r="I422" s="3"/>
      <c r="J422" s="3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162"/>
    </row>
    <row r="423" spans="2:25" ht="15" x14ac:dyDescent="0.25">
      <c r="B423" s="3"/>
      <c r="C423" s="3"/>
      <c r="D423" s="3"/>
      <c r="E423" s="81"/>
      <c r="F423" s="81"/>
      <c r="G423" s="81"/>
      <c r="H423" s="81"/>
      <c r="I423" s="3"/>
      <c r="J423" s="3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162"/>
    </row>
    <row r="424" spans="2:25" ht="15" x14ac:dyDescent="0.25">
      <c r="B424" s="3"/>
      <c r="C424" s="3"/>
      <c r="D424" s="3"/>
      <c r="E424" s="81"/>
      <c r="F424" s="81"/>
      <c r="G424" s="81"/>
      <c r="H424" s="81"/>
      <c r="I424" s="3"/>
      <c r="J424" s="3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162"/>
    </row>
    <row r="425" spans="2:25" ht="15" x14ac:dyDescent="0.25">
      <c r="B425" s="3"/>
      <c r="C425" s="3"/>
      <c r="D425" s="3"/>
      <c r="E425" s="81"/>
      <c r="F425" s="81"/>
      <c r="G425" s="81"/>
      <c r="H425" s="81"/>
      <c r="I425" s="3"/>
      <c r="J425" s="3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162"/>
    </row>
    <row r="426" spans="2:25" ht="15" x14ac:dyDescent="0.25">
      <c r="B426" s="3"/>
      <c r="C426" s="3"/>
      <c r="D426" s="3"/>
      <c r="E426" s="81"/>
      <c r="F426" s="81"/>
      <c r="G426" s="81"/>
      <c r="H426" s="81"/>
      <c r="I426" s="3"/>
      <c r="J426" s="3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162"/>
    </row>
    <row r="427" spans="2:25" ht="15" x14ac:dyDescent="0.25">
      <c r="B427" s="3"/>
      <c r="C427" s="3"/>
      <c r="D427" s="3"/>
      <c r="E427" s="81"/>
      <c r="F427" s="81"/>
      <c r="G427" s="81"/>
      <c r="H427" s="81"/>
      <c r="I427" s="3"/>
      <c r="J427" s="3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162"/>
    </row>
    <row r="428" spans="2:25" ht="15" x14ac:dyDescent="0.25">
      <c r="B428" s="3"/>
      <c r="C428" s="3"/>
      <c r="D428" s="3"/>
      <c r="E428" s="81"/>
      <c r="F428" s="81"/>
      <c r="G428" s="81"/>
      <c r="H428" s="81"/>
      <c r="I428" s="3"/>
      <c r="J428" s="3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162"/>
    </row>
    <row r="429" spans="2:25" ht="15" x14ac:dyDescent="0.25">
      <c r="B429" s="3"/>
      <c r="C429" s="3"/>
      <c r="D429" s="3"/>
      <c r="E429" s="81"/>
      <c r="F429" s="81"/>
      <c r="G429" s="81"/>
      <c r="H429" s="81"/>
      <c r="I429" s="3"/>
      <c r="J429" s="3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162"/>
    </row>
    <row r="430" spans="2:25" ht="15" x14ac:dyDescent="0.25">
      <c r="B430" s="3"/>
      <c r="C430" s="3"/>
      <c r="D430" s="3"/>
      <c r="E430" s="81"/>
      <c r="F430" s="81"/>
      <c r="G430" s="81"/>
      <c r="H430" s="81"/>
      <c r="I430" s="3"/>
      <c r="J430" s="3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162"/>
    </row>
    <row r="431" spans="2:25" ht="15" x14ac:dyDescent="0.25">
      <c r="B431" s="3"/>
      <c r="C431" s="3"/>
      <c r="D431" s="3"/>
      <c r="E431" s="81"/>
      <c r="F431" s="81"/>
      <c r="G431" s="81"/>
      <c r="H431" s="81"/>
      <c r="I431" s="3"/>
      <c r="J431" s="3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162"/>
    </row>
    <row r="432" spans="2:25" ht="15" x14ac:dyDescent="0.25">
      <c r="B432" s="3"/>
      <c r="C432" s="3"/>
      <c r="D432" s="3"/>
      <c r="E432" s="81"/>
      <c r="F432" s="81"/>
      <c r="G432" s="81"/>
      <c r="H432" s="81"/>
      <c r="I432" s="3"/>
      <c r="J432" s="3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162"/>
    </row>
    <row r="433" spans="2:25" ht="15" x14ac:dyDescent="0.25">
      <c r="B433" s="3"/>
      <c r="C433" s="3"/>
      <c r="D433" s="3"/>
      <c r="E433" s="81"/>
      <c r="F433" s="81"/>
      <c r="G433" s="81"/>
      <c r="H433" s="81"/>
      <c r="I433" s="3"/>
      <c r="J433" s="3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162"/>
    </row>
    <row r="434" spans="2:25" ht="15" x14ac:dyDescent="0.25">
      <c r="B434" s="3"/>
      <c r="C434" s="3"/>
      <c r="D434" s="3"/>
      <c r="E434" s="81"/>
      <c r="F434" s="81"/>
      <c r="G434" s="81"/>
      <c r="H434" s="81"/>
      <c r="I434" s="3"/>
      <c r="J434" s="3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162"/>
    </row>
    <row r="435" spans="2:25" ht="15" x14ac:dyDescent="0.25">
      <c r="B435" s="3"/>
      <c r="C435" s="3"/>
      <c r="D435" s="3"/>
      <c r="E435" s="81"/>
      <c r="F435" s="81"/>
      <c r="G435" s="81"/>
      <c r="H435" s="81"/>
      <c r="I435" s="3"/>
      <c r="J435" s="3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162"/>
    </row>
    <row r="436" spans="2:25" ht="15" x14ac:dyDescent="0.25">
      <c r="B436" s="3"/>
      <c r="C436" s="3"/>
      <c r="D436" s="3"/>
      <c r="E436" s="81"/>
      <c r="F436" s="81"/>
      <c r="G436" s="81"/>
      <c r="H436" s="81"/>
      <c r="I436" s="3"/>
      <c r="J436" s="3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162"/>
    </row>
    <row r="437" spans="2:25" ht="15" x14ac:dyDescent="0.25">
      <c r="B437" s="3"/>
      <c r="C437" s="3"/>
      <c r="D437" s="3"/>
      <c r="E437" s="81"/>
      <c r="F437" s="81"/>
      <c r="G437" s="81"/>
      <c r="H437" s="81"/>
      <c r="I437" s="3"/>
      <c r="J437" s="3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162"/>
    </row>
    <row r="438" spans="2:25" ht="15" x14ac:dyDescent="0.25">
      <c r="B438" s="3"/>
      <c r="C438" s="3"/>
      <c r="D438" s="3"/>
      <c r="E438" s="81"/>
      <c r="F438" s="81"/>
      <c r="G438" s="81"/>
      <c r="H438" s="81"/>
      <c r="I438" s="3"/>
      <c r="J438" s="3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162"/>
    </row>
    <row r="439" spans="2:25" ht="15" x14ac:dyDescent="0.25">
      <c r="B439" s="3"/>
      <c r="C439" s="3"/>
      <c r="D439" s="3"/>
      <c r="E439" s="81"/>
      <c r="F439" s="81"/>
      <c r="G439" s="81"/>
      <c r="H439" s="81"/>
      <c r="I439" s="3"/>
      <c r="J439" s="3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162"/>
    </row>
    <row r="440" spans="2:25" ht="15" x14ac:dyDescent="0.25">
      <c r="B440" s="3"/>
      <c r="C440" s="3"/>
      <c r="D440" s="3"/>
      <c r="E440" s="81"/>
      <c r="F440" s="81"/>
      <c r="G440" s="81"/>
      <c r="H440" s="81"/>
      <c r="I440" s="3"/>
      <c r="J440" s="3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162"/>
    </row>
    <row r="441" spans="2:25" ht="15" x14ac:dyDescent="0.25">
      <c r="B441" s="3"/>
      <c r="C441" s="3"/>
      <c r="D441" s="3"/>
      <c r="E441" s="81"/>
      <c r="F441" s="81"/>
      <c r="G441" s="81"/>
      <c r="H441" s="81"/>
      <c r="I441" s="3"/>
      <c r="J441" s="3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162"/>
    </row>
    <row r="442" spans="2:25" ht="15" x14ac:dyDescent="0.25">
      <c r="B442" s="3"/>
      <c r="C442" s="3"/>
      <c r="D442" s="3"/>
      <c r="E442" s="81"/>
      <c r="F442" s="81"/>
      <c r="G442" s="81"/>
      <c r="H442" s="81"/>
      <c r="I442" s="3"/>
      <c r="J442" s="3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162"/>
    </row>
    <row r="443" spans="2:25" ht="15" x14ac:dyDescent="0.25">
      <c r="B443" s="3"/>
      <c r="C443" s="3"/>
      <c r="D443" s="3"/>
      <c r="E443" s="81"/>
      <c r="F443" s="81"/>
      <c r="G443" s="81"/>
      <c r="H443" s="81"/>
      <c r="I443" s="3"/>
      <c r="J443" s="3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162"/>
    </row>
    <row r="444" spans="2:25" ht="15" x14ac:dyDescent="0.25">
      <c r="B444" s="3"/>
      <c r="C444" s="3"/>
      <c r="D444" s="3"/>
      <c r="E444" s="81"/>
      <c r="F444" s="81"/>
      <c r="G444" s="81"/>
      <c r="H444" s="81"/>
      <c r="I444" s="3"/>
      <c r="J444" s="3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162"/>
    </row>
    <row r="445" spans="2:25" ht="15" x14ac:dyDescent="0.25">
      <c r="B445" s="3"/>
      <c r="C445" s="3"/>
      <c r="D445" s="3"/>
      <c r="E445" s="81"/>
      <c r="F445" s="81"/>
      <c r="G445" s="81"/>
      <c r="H445" s="81"/>
      <c r="I445" s="3"/>
      <c r="J445" s="3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162"/>
    </row>
    <row r="446" spans="2:25" ht="15" x14ac:dyDescent="0.25">
      <c r="B446" s="3"/>
      <c r="C446" s="3"/>
      <c r="D446" s="3"/>
      <c r="E446" s="81"/>
      <c r="F446" s="81"/>
      <c r="G446" s="81"/>
      <c r="H446" s="81"/>
      <c r="I446" s="3"/>
      <c r="J446" s="3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162"/>
    </row>
    <row r="447" spans="2:25" ht="15" x14ac:dyDescent="0.25">
      <c r="B447" s="3"/>
      <c r="C447" s="3"/>
      <c r="D447" s="3"/>
      <c r="E447" s="81"/>
      <c r="F447" s="81"/>
      <c r="G447" s="81"/>
      <c r="H447" s="81"/>
      <c r="I447" s="3"/>
      <c r="J447" s="3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162"/>
    </row>
    <row r="448" spans="2:25" ht="15" x14ac:dyDescent="0.25">
      <c r="B448" s="3"/>
      <c r="C448" s="3"/>
      <c r="D448" s="3"/>
      <c r="E448" s="81"/>
      <c r="F448" s="81"/>
      <c r="G448" s="81"/>
      <c r="H448" s="81"/>
      <c r="I448" s="3"/>
      <c r="J448" s="3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162"/>
    </row>
    <row r="449" spans="2:25" ht="15" x14ac:dyDescent="0.25">
      <c r="B449" s="3"/>
      <c r="C449" s="3"/>
      <c r="D449" s="3"/>
      <c r="E449" s="81"/>
      <c r="F449" s="81"/>
      <c r="G449" s="81"/>
      <c r="H449" s="81"/>
      <c r="I449" s="3"/>
      <c r="J449" s="3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162"/>
    </row>
    <row r="450" spans="2:25" ht="15" x14ac:dyDescent="0.25">
      <c r="B450" s="3"/>
      <c r="C450" s="3"/>
      <c r="D450" s="3"/>
      <c r="E450" s="81"/>
      <c r="F450" s="81"/>
      <c r="G450" s="81"/>
      <c r="H450" s="81"/>
      <c r="I450" s="3"/>
      <c r="J450" s="3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162"/>
    </row>
    <row r="451" spans="2:25" ht="15" x14ac:dyDescent="0.25">
      <c r="B451" s="3"/>
      <c r="C451" s="3"/>
      <c r="D451" s="3"/>
      <c r="E451" s="81"/>
      <c r="F451" s="81"/>
      <c r="G451" s="81"/>
      <c r="H451" s="81"/>
      <c r="I451" s="3"/>
      <c r="J451" s="3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162"/>
    </row>
    <row r="452" spans="2:25" ht="15" x14ac:dyDescent="0.25">
      <c r="B452" s="3"/>
      <c r="C452" s="3"/>
      <c r="D452" s="3"/>
      <c r="E452" s="81"/>
      <c r="F452" s="81"/>
      <c r="G452" s="81"/>
      <c r="H452" s="81"/>
      <c r="I452" s="3"/>
      <c r="J452" s="3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162"/>
    </row>
    <row r="453" spans="2:25" ht="15" x14ac:dyDescent="0.25">
      <c r="B453" s="3"/>
      <c r="C453" s="3"/>
      <c r="D453" s="3"/>
      <c r="E453" s="81"/>
      <c r="F453" s="81"/>
      <c r="G453" s="81"/>
      <c r="H453" s="81"/>
      <c r="I453" s="3"/>
      <c r="J453" s="3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162"/>
    </row>
    <row r="454" spans="2:25" ht="15" x14ac:dyDescent="0.25">
      <c r="B454" s="3"/>
      <c r="C454" s="3"/>
      <c r="D454" s="3"/>
      <c r="E454" s="81"/>
      <c r="F454" s="81"/>
      <c r="G454" s="81"/>
      <c r="H454" s="81"/>
      <c r="I454" s="3"/>
      <c r="J454" s="3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162"/>
    </row>
    <row r="455" spans="2:25" ht="15" x14ac:dyDescent="0.25">
      <c r="B455" s="3"/>
      <c r="C455" s="3"/>
      <c r="D455" s="3"/>
      <c r="E455" s="81"/>
      <c r="F455" s="81"/>
      <c r="G455" s="81"/>
      <c r="H455" s="81"/>
      <c r="I455" s="3"/>
      <c r="J455" s="3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162"/>
    </row>
    <row r="456" spans="2:25" ht="15" x14ac:dyDescent="0.25">
      <c r="B456" s="3"/>
      <c r="C456" s="3"/>
      <c r="D456" s="3"/>
      <c r="E456" s="81"/>
      <c r="F456" s="81"/>
      <c r="G456" s="81"/>
      <c r="H456" s="81"/>
      <c r="I456" s="3"/>
      <c r="J456" s="3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162"/>
    </row>
    <row r="457" spans="2:25" ht="15" x14ac:dyDescent="0.25">
      <c r="B457" s="3"/>
      <c r="C457" s="3"/>
      <c r="D457" s="3"/>
      <c r="E457" s="81"/>
      <c r="F457" s="81"/>
      <c r="G457" s="81"/>
      <c r="H457" s="81"/>
      <c r="I457" s="3"/>
      <c r="J457" s="3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162"/>
    </row>
    <row r="458" spans="2:25" ht="15" x14ac:dyDescent="0.25">
      <c r="B458" s="3"/>
      <c r="C458" s="3"/>
      <c r="D458" s="3"/>
      <c r="E458" s="81"/>
      <c r="F458" s="81"/>
      <c r="G458" s="81"/>
      <c r="H458" s="81"/>
      <c r="I458" s="3"/>
      <c r="J458" s="3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162"/>
    </row>
    <row r="459" spans="2:25" ht="15" x14ac:dyDescent="0.25">
      <c r="B459" s="3"/>
      <c r="C459" s="3"/>
      <c r="D459" s="3"/>
      <c r="E459" s="81"/>
      <c r="F459" s="81"/>
      <c r="G459" s="81"/>
      <c r="H459" s="81"/>
      <c r="I459" s="3"/>
      <c r="J459" s="3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162"/>
    </row>
    <row r="460" spans="2:25" ht="15" x14ac:dyDescent="0.25">
      <c r="B460" s="3"/>
      <c r="C460" s="3"/>
      <c r="D460" s="3"/>
      <c r="E460" s="81"/>
      <c r="F460" s="81"/>
      <c r="G460" s="81"/>
      <c r="H460" s="81"/>
      <c r="I460" s="3"/>
      <c r="J460" s="3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162"/>
    </row>
    <row r="461" spans="2:25" ht="15" x14ac:dyDescent="0.25">
      <c r="B461" s="3"/>
      <c r="C461" s="3"/>
      <c r="D461" s="3"/>
      <c r="E461" s="81"/>
      <c r="F461" s="81"/>
      <c r="G461" s="81"/>
      <c r="H461" s="81"/>
      <c r="I461" s="3"/>
      <c r="J461" s="3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162"/>
    </row>
    <row r="462" spans="2:25" ht="15" x14ac:dyDescent="0.25">
      <c r="B462" s="3"/>
      <c r="C462" s="3"/>
      <c r="D462" s="3"/>
      <c r="E462" s="81"/>
      <c r="F462" s="81"/>
      <c r="G462" s="81"/>
      <c r="H462" s="81"/>
      <c r="I462" s="3"/>
      <c r="J462" s="3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162"/>
    </row>
    <row r="463" spans="2:25" ht="15" x14ac:dyDescent="0.25">
      <c r="B463" s="3"/>
      <c r="C463" s="3"/>
      <c r="D463" s="3"/>
      <c r="E463" s="81"/>
      <c r="F463" s="81"/>
      <c r="G463" s="81"/>
      <c r="H463" s="81"/>
      <c r="I463" s="3"/>
      <c r="J463" s="3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162"/>
    </row>
    <row r="464" spans="2:25" ht="15" x14ac:dyDescent="0.25">
      <c r="B464" s="3"/>
      <c r="C464" s="3"/>
      <c r="D464" s="3"/>
      <c r="E464" s="81"/>
      <c r="F464" s="81"/>
      <c r="G464" s="81"/>
      <c r="H464" s="81"/>
      <c r="I464" s="3"/>
      <c r="J464" s="3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162"/>
    </row>
    <row r="465" spans="2:25" ht="15" x14ac:dyDescent="0.25">
      <c r="B465" s="3"/>
      <c r="C465" s="3"/>
      <c r="D465" s="3"/>
      <c r="E465" s="81"/>
      <c r="F465" s="81"/>
      <c r="G465" s="81"/>
      <c r="H465" s="81"/>
      <c r="I465" s="3"/>
      <c r="J465" s="3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162"/>
    </row>
    <row r="466" spans="2:25" ht="15" x14ac:dyDescent="0.25">
      <c r="B466" s="3"/>
      <c r="C466" s="3"/>
      <c r="D466" s="3"/>
      <c r="E466" s="81"/>
      <c r="F466" s="81"/>
      <c r="G466" s="81"/>
      <c r="H466" s="81"/>
      <c r="I466" s="3"/>
      <c r="J466" s="3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162"/>
    </row>
    <row r="467" spans="2:25" ht="15" x14ac:dyDescent="0.25">
      <c r="B467" s="3"/>
      <c r="C467" s="3"/>
      <c r="D467" s="3"/>
      <c r="E467" s="81"/>
      <c r="F467" s="81"/>
      <c r="G467" s="81"/>
      <c r="H467" s="81"/>
      <c r="I467" s="3"/>
      <c r="J467" s="3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162"/>
    </row>
    <row r="468" spans="2:25" ht="15" x14ac:dyDescent="0.25">
      <c r="B468" s="3"/>
      <c r="C468" s="3"/>
      <c r="D468" s="3"/>
      <c r="E468" s="81"/>
      <c r="F468" s="81"/>
      <c r="G468" s="81"/>
      <c r="H468" s="81"/>
      <c r="I468" s="3"/>
      <c r="J468" s="3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162"/>
    </row>
    <row r="469" spans="2:25" ht="15" x14ac:dyDescent="0.25">
      <c r="B469" s="3"/>
      <c r="C469" s="3"/>
      <c r="D469" s="3"/>
      <c r="E469" s="81"/>
      <c r="F469" s="81"/>
      <c r="G469" s="81"/>
      <c r="H469" s="81"/>
      <c r="I469" s="3"/>
      <c r="J469" s="3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162"/>
    </row>
    <row r="470" spans="2:25" ht="15" x14ac:dyDescent="0.25">
      <c r="B470" s="3"/>
      <c r="C470" s="3"/>
      <c r="D470" s="3"/>
      <c r="E470" s="81"/>
      <c r="F470" s="81"/>
      <c r="G470" s="81"/>
      <c r="H470" s="81"/>
      <c r="I470" s="3"/>
      <c r="J470" s="3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162"/>
    </row>
    <row r="471" spans="2:25" ht="15" x14ac:dyDescent="0.25">
      <c r="B471" s="3"/>
      <c r="C471" s="3"/>
      <c r="D471" s="3"/>
      <c r="E471" s="81"/>
      <c r="F471" s="81"/>
      <c r="G471" s="81"/>
      <c r="H471" s="81"/>
      <c r="I471" s="3"/>
      <c r="J471" s="3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162"/>
    </row>
    <row r="472" spans="2:25" ht="15" x14ac:dyDescent="0.25">
      <c r="B472" s="3"/>
      <c r="C472" s="3"/>
      <c r="D472" s="3"/>
      <c r="E472" s="81"/>
      <c r="F472" s="81"/>
      <c r="G472" s="81"/>
      <c r="H472" s="81"/>
      <c r="I472" s="3"/>
      <c r="J472" s="3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162"/>
    </row>
    <row r="473" spans="2:25" ht="15" x14ac:dyDescent="0.25">
      <c r="B473" s="3"/>
      <c r="C473" s="3"/>
      <c r="D473" s="3"/>
      <c r="E473" s="81"/>
      <c r="F473" s="81"/>
      <c r="G473" s="81"/>
      <c r="H473" s="81"/>
      <c r="I473" s="3"/>
      <c r="J473" s="3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162"/>
    </row>
    <row r="474" spans="2:25" ht="15" x14ac:dyDescent="0.25">
      <c r="B474" s="3"/>
      <c r="C474" s="3"/>
      <c r="D474" s="3"/>
      <c r="E474" s="81"/>
      <c r="F474" s="81"/>
      <c r="G474" s="81"/>
      <c r="H474" s="81"/>
      <c r="I474" s="3"/>
      <c r="J474" s="3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162"/>
    </row>
    <row r="475" spans="2:25" ht="15" x14ac:dyDescent="0.25">
      <c r="B475" s="3"/>
      <c r="C475" s="3"/>
      <c r="D475" s="3"/>
      <c r="E475" s="81"/>
      <c r="F475" s="81"/>
      <c r="G475" s="81"/>
      <c r="H475" s="81"/>
      <c r="I475" s="3"/>
      <c r="J475" s="3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162"/>
    </row>
    <row r="476" spans="2:25" ht="15" x14ac:dyDescent="0.25">
      <c r="B476" s="3"/>
      <c r="C476" s="3"/>
      <c r="D476" s="3"/>
      <c r="E476" s="81"/>
      <c r="F476" s="81"/>
      <c r="G476" s="81"/>
      <c r="H476" s="81"/>
      <c r="I476" s="3"/>
      <c r="J476" s="3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162"/>
    </row>
    <row r="477" spans="2:25" ht="15" x14ac:dyDescent="0.25">
      <c r="B477" s="3"/>
      <c r="C477" s="3"/>
      <c r="D477" s="3"/>
      <c r="E477" s="81"/>
      <c r="F477" s="81"/>
      <c r="G477" s="81"/>
      <c r="H477" s="81"/>
      <c r="I477" s="3"/>
      <c r="J477" s="3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162"/>
    </row>
    <row r="478" spans="2:25" ht="15" x14ac:dyDescent="0.25">
      <c r="B478" s="3"/>
      <c r="C478" s="3"/>
      <c r="D478" s="3"/>
      <c r="E478" s="81"/>
      <c r="F478" s="81"/>
      <c r="G478" s="81"/>
      <c r="H478" s="81"/>
      <c r="I478" s="3"/>
      <c r="J478" s="3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162"/>
    </row>
    <row r="479" spans="2:25" ht="15" x14ac:dyDescent="0.25">
      <c r="B479" s="3"/>
      <c r="C479" s="3"/>
      <c r="D479" s="3"/>
      <c r="E479" s="81"/>
      <c r="F479" s="81"/>
      <c r="G479" s="81"/>
      <c r="H479" s="81"/>
      <c r="I479" s="3"/>
      <c r="J479" s="3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162"/>
    </row>
    <row r="480" spans="2:25" ht="15" x14ac:dyDescent="0.25">
      <c r="B480" s="3"/>
      <c r="C480" s="3"/>
      <c r="D480" s="3"/>
      <c r="E480" s="81"/>
      <c r="F480" s="81"/>
      <c r="G480" s="81"/>
      <c r="H480" s="81"/>
      <c r="I480" s="3"/>
      <c r="J480" s="3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162"/>
    </row>
    <row r="481" spans="2:25" ht="15" x14ac:dyDescent="0.25">
      <c r="B481" s="3"/>
      <c r="C481" s="3"/>
      <c r="D481" s="3"/>
      <c r="E481" s="81"/>
      <c r="F481" s="81"/>
      <c r="G481" s="81"/>
      <c r="H481" s="81"/>
      <c r="I481" s="3"/>
      <c r="J481" s="3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162"/>
    </row>
    <row r="482" spans="2:25" ht="15" x14ac:dyDescent="0.25">
      <c r="B482" s="3"/>
      <c r="C482" s="3"/>
      <c r="D482" s="3"/>
      <c r="E482" s="81"/>
      <c r="F482" s="81"/>
      <c r="G482" s="81"/>
      <c r="H482" s="81"/>
      <c r="I482" s="3"/>
      <c r="J482" s="3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162"/>
    </row>
    <row r="483" spans="2:25" ht="15" x14ac:dyDescent="0.25">
      <c r="B483" s="3"/>
      <c r="C483" s="3"/>
      <c r="D483" s="3"/>
      <c r="E483" s="81"/>
      <c r="F483" s="81"/>
      <c r="G483" s="81"/>
      <c r="H483" s="81"/>
      <c r="I483" s="3"/>
      <c r="J483" s="3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162"/>
    </row>
    <row r="484" spans="2:25" ht="15" x14ac:dyDescent="0.25">
      <c r="B484" s="3"/>
      <c r="C484" s="3"/>
      <c r="D484" s="3"/>
      <c r="E484" s="81"/>
      <c r="F484" s="81"/>
      <c r="G484" s="81"/>
      <c r="H484" s="81"/>
      <c r="I484" s="3"/>
      <c r="J484" s="3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162"/>
    </row>
    <row r="485" spans="2:25" ht="15" x14ac:dyDescent="0.25">
      <c r="B485" s="3"/>
      <c r="C485" s="3"/>
      <c r="D485" s="3"/>
      <c r="E485" s="81"/>
      <c r="F485" s="81"/>
      <c r="G485" s="81"/>
      <c r="H485" s="81"/>
      <c r="I485" s="3"/>
      <c r="J485" s="3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162"/>
    </row>
    <row r="486" spans="2:25" ht="15" x14ac:dyDescent="0.25">
      <c r="B486" s="3"/>
      <c r="C486" s="3"/>
      <c r="D486" s="3"/>
      <c r="E486" s="81"/>
      <c r="F486" s="81"/>
      <c r="G486" s="81"/>
      <c r="H486" s="81"/>
      <c r="I486" s="3"/>
      <c r="J486" s="3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162"/>
    </row>
    <row r="487" spans="2:25" ht="15" x14ac:dyDescent="0.25">
      <c r="B487" s="3"/>
      <c r="C487" s="3"/>
      <c r="D487" s="3"/>
      <c r="E487" s="81"/>
      <c r="F487" s="81"/>
      <c r="G487" s="81"/>
      <c r="H487" s="81"/>
      <c r="I487" s="3"/>
      <c r="J487" s="3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162"/>
    </row>
    <row r="488" spans="2:25" ht="15" x14ac:dyDescent="0.25">
      <c r="B488" s="3"/>
      <c r="C488" s="3"/>
      <c r="D488" s="3"/>
      <c r="E488" s="81"/>
      <c r="F488" s="81"/>
      <c r="G488" s="81"/>
      <c r="H488" s="81"/>
      <c r="I488" s="3"/>
      <c r="J488" s="3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162"/>
    </row>
    <row r="489" spans="2:25" ht="15" x14ac:dyDescent="0.25">
      <c r="B489" s="3"/>
      <c r="C489" s="3"/>
      <c r="D489" s="3"/>
      <c r="E489" s="81"/>
      <c r="F489" s="81"/>
      <c r="G489" s="81"/>
      <c r="H489" s="81"/>
      <c r="I489" s="3"/>
      <c r="J489" s="3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162"/>
    </row>
    <row r="490" spans="2:25" ht="15" x14ac:dyDescent="0.25">
      <c r="B490" s="3"/>
      <c r="C490" s="3"/>
      <c r="D490" s="3"/>
      <c r="E490" s="81"/>
      <c r="F490" s="81"/>
      <c r="G490" s="81"/>
      <c r="H490" s="81"/>
      <c r="I490" s="3"/>
      <c r="J490" s="3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162"/>
    </row>
    <row r="491" spans="2:25" ht="15" x14ac:dyDescent="0.25">
      <c r="B491" s="3"/>
      <c r="C491" s="3"/>
      <c r="D491" s="3"/>
      <c r="E491" s="81"/>
      <c r="F491" s="81"/>
      <c r="G491" s="81"/>
      <c r="H491" s="81"/>
      <c r="I491" s="3"/>
      <c r="J491" s="3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162"/>
    </row>
    <row r="492" spans="2:25" ht="15" x14ac:dyDescent="0.25">
      <c r="B492" s="3"/>
      <c r="C492" s="3"/>
      <c r="D492" s="3"/>
      <c r="E492" s="81"/>
      <c r="F492" s="81"/>
      <c r="G492" s="81"/>
      <c r="H492" s="81"/>
      <c r="I492" s="3"/>
      <c r="J492" s="3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162"/>
    </row>
    <row r="493" spans="2:25" ht="15" x14ac:dyDescent="0.25">
      <c r="B493" s="3"/>
      <c r="C493" s="3"/>
      <c r="D493" s="3"/>
      <c r="E493" s="81"/>
      <c r="F493" s="81"/>
      <c r="G493" s="81"/>
      <c r="H493" s="81"/>
      <c r="I493" s="3"/>
      <c r="J493" s="3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162"/>
    </row>
    <row r="494" spans="2:25" ht="15" x14ac:dyDescent="0.25">
      <c r="B494" s="3"/>
      <c r="C494" s="3"/>
      <c r="D494" s="3"/>
      <c r="E494" s="81"/>
      <c r="F494" s="81"/>
      <c r="G494" s="81"/>
      <c r="H494" s="81"/>
      <c r="I494" s="3"/>
      <c r="J494" s="3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162"/>
    </row>
    <row r="495" spans="2:25" ht="15" x14ac:dyDescent="0.25">
      <c r="B495" s="3"/>
      <c r="C495" s="3"/>
      <c r="D495" s="3"/>
      <c r="E495" s="81"/>
      <c r="F495" s="81"/>
      <c r="G495" s="81"/>
      <c r="H495" s="81"/>
      <c r="I495" s="3"/>
      <c r="J495" s="3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162"/>
    </row>
    <row r="496" spans="2:25" ht="15" x14ac:dyDescent="0.25">
      <c r="B496" s="3"/>
      <c r="C496" s="3"/>
      <c r="D496" s="3"/>
      <c r="E496" s="81"/>
      <c r="F496" s="81"/>
      <c r="G496" s="81"/>
      <c r="H496" s="81"/>
      <c r="I496" s="3"/>
      <c r="J496" s="3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162"/>
    </row>
    <row r="497" spans="2:25" ht="15" x14ac:dyDescent="0.25">
      <c r="B497" s="3"/>
      <c r="C497" s="3"/>
      <c r="D497" s="3"/>
      <c r="E497" s="81"/>
      <c r="F497" s="81"/>
      <c r="G497" s="81"/>
      <c r="H497" s="81"/>
      <c r="I497" s="3"/>
      <c r="J497" s="3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162"/>
    </row>
    <row r="498" spans="2:25" ht="15" x14ac:dyDescent="0.25">
      <c r="B498" s="3"/>
      <c r="C498" s="3"/>
      <c r="D498" s="3"/>
      <c r="E498" s="81"/>
      <c r="F498" s="81"/>
      <c r="G498" s="81"/>
      <c r="H498" s="81"/>
      <c r="I498" s="3"/>
      <c r="J498" s="3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162"/>
    </row>
    <row r="499" spans="2:25" ht="15" x14ac:dyDescent="0.25">
      <c r="B499" s="3"/>
      <c r="C499" s="3"/>
      <c r="D499" s="3"/>
      <c r="E499" s="81"/>
      <c r="F499" s="81"/>
      <c r="G499" s="81"/>
      <c r="H499" s="81"/>
      <c r="I499" s="3"/>
      <c r="J499" s="3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162"/>
    </row>
    <row r="500" spans="2:25" ht="15" x14ac:dyDescent="0.25">
      <c r="B500" s="3"/>
      <c r="C500" s="3"/>
      <c r="D500" s="3"/>
      <c r="E500" s="81"/>
      <c r="F500" s="81"/>
      <c r="G500" s="81"/>
      <c r="H500" s="81"/>
      <c r="I500" s="3"/>
      <c r="J500" s="3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162"/>
    </row>
    <row r="501" spans="2:25" ht="15" x14ac:dyDescent="0.25">
      <c r="B501" s="3"/>
      <c r="C501" s="3"/>
      <c r="D501" s="3"/>
      <c r="E501" s="81"/>
      <c r="F501" s="81"/>
      <c r="G501" s="81"/>
      <c r="H501" s="81"/>
      <c r="I501" s="3"/>
      <c r="J501" s="3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162"/>
    </row>
    <row r="502" spans="2:25" ht="15" x14ac:dyDescent="0.25">
      <c r="B502" s="3"/>
      <c r="C502" s="3"/>
      <c r="D502" s="3"/>
      <c r="E502" s="81"/>
      <c r="F502" s="81"/>
      <c r="G502" s="81"/>
      <c r="H502" s="81"/>
      <c r="I502" s="3"/>
      <c r="J502" s="3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162"/>
    </row>
    <row r="503" spans="2:25" ht="15" x14ac:dyDescent="0.25">
      <c r="B503" s="3"/>
      <c r="C503" s="3"/>
      <c r="D503" s="3"/>
      <c r="E503" s="81"/>
      <c r="F503" s="81"/>
      <c r="G503" s="81"/>
      <c r="H503" s="81"/>
      <c r="I503" s="3"/>
      <c r="J503" s="3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162"/>
    </row>
    <row r="504" spans="2:25" ht="15" x14ac:dyDescent="0.25">
      <c r="B504" s="3"/>
      <c r="C504" s="3"/>
      <c r="D504" s="3"/>
      <c r="E504" s="81"/>
      <c r="F504" s="81"/>
      <c r="G504" s="81"/>
      <c r="H504" s="81"/>
      <c r="I504" s="3"/>
      <c r="J504" s="3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162"/>
    </row>
    <row r="505" spans="2:25" ht="15" x14ac:dyDescent="0.25">
      <c r="B505" s="3"/>
      <c r="C505" s="3"/>
      <c r="D505" s="3"/>
      <c r="E505" s="81"/>
      <c r="F505" s="81"/>
      <c r="G505" s="81"/>
      <c r="H505" s="81"/>
      <c r="I505" s="3"/>
      <c r="J505" s="3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162"/>
    </row>
    <row r="506" spans="2:25" ht="15" x14ac:dyDescent="0.25">
      <c r="B506" s="3"/>
      <c r="C506" s="3"/>
      <c r="D506" s="3"/>
      <c r="E506" s="81"/>
      <c r="F506" s="81"/>
      <c r="G506" s="81"/>
      <c r="H506" s="81"/>
      <c r="I506" s="3"/>
      <c r="J506" s="3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162"/>
    </row>
    <row r="507" spans="2:25" ht="15" x14ac:dyDescent="0.25">
      <c r="B507" s="3"/>
      <c r="C507" s="3"/>
      <c r="D507" s="3"/>
      <c r="E507" s="81"/>
      <c r="F507" s="81"/>
      <c r="G507" s="81"/>
      <c r="H507" s="81"/>
      <c r="I507" s="3"/>
      <c r="J507" s="3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162"/>
    </row>
    <row r="508" spans="2:25" ht="15" x14ac:dyDescent="0.25">
      <c r="B508" s="3"/>
      <c r="C508" s="3"/>
      <c r="D508" s="3"/>
      <c r="E508" s="81"/>
      <c r="F508" s="81"/>
      <c r="G508" s="81"/>
      <c r="H508" s="81"/>
      <c r="I508" s="3"/>
      <c r="J508" s="3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162"/>
    </row>
    <row r="509" spans="2:25" ht="15" x14ac:dyDescent="0.25">
      <c r="B509" s="3"/>
      <c r="C509" s="3"/>
      <c r="D509" s="3"/>
      <c r="E509" s="81"/>
      <c r="F509" s="81"/>
      <c r="G509" s="81"/>
      <c r="H509" s="81"/>
      <c r="I509" s="3"/>
      <c r="J509" s="3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162"/>
    </row>
    <row r="510" spans="2:25" ht="15" x14ac:dyDescent="0.25">
      <c r="B510" s="3"/>
      <c r="C510" s="3"/>
      <c r="D510" s="3"/>
      <c r="E510" s="81"/>
      <c r="F510" s="81"/>
      <c r="G510" s="81"/>
      <c r="H510" s="81"/>
      <c r="I510" s="3"/>
      <c r="J510" s="3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162"/>
    </row>
    <row r="511" spans="2:25" ht="15" x14ac:dyDescent="0.25">
      <c r="B511" s="3"/>
      <c r="C511" s="3"/>
      <c r="D511" s="3"/>
      <c r="E511" s="81"/>
      <c r="F511" s="81"/>
      <c r="G511" s="81"/>
      <c r="H511" s="81"/>
      <c r="I511" s="3"/>
      <c r="J511" s="3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162"/>
    </row>
    <row r="512" spans="2:25" ht="15" x14ac:dyDescent="0.25">
      <c r="B512" s="3"/>
      <c r="C512" s="3"/>
      <c r="D512" s="3"/>
      <c r="E512" s="81"/>
      <c r="F512" s="81"/>
      <c r="G512" s="81"/>
      <c r="H512" s="81"/>
      <c r="I512" s="3"/>
      <c r="J512" s="3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162"/>
    </row>
    <row r="513" spans="2:25" ht="15" x14ac:dyDescent="0.25">
      <c r="B513" s="3"/>
      <c r="C513" s="3"/>
      <c r="D513" s="3"/>
      <c r="E513" s="81"/>
      <c r="F513" s="81"/>
      <c r="G513" s="81"/>
      <c r="H513" s="81"/>
      <c r="I513" s="3"/>
      <c r="J513" s="3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162"/>
    </row>
    <row r="514" spans="2:25" ht="15" x14ac:dyDescent="0.25">
      <c r="B514" s="3"/>
      <c r="C514" s="3"/>
      <c r="D514" s="3"/>
      <c r="E514" s="81"/>
      <c r="F514" s="81"/>
      <c r="G514" s="81"/>
      <c r="H514" s="81"/>
      <c r="I514" s="3"/>
      <c r="J514" s="3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162"/>
    </row>
    <row r="515" spans="2:25" ht="15" x14ac:dyDescent="0.25">
      <c r="B515" s="3"/>
      <c r="C515" s="3"/>
      <c r="D515" s="3"/>
      <c r="E515" s="81"/>
      <c r="F515" s="81"/>
      <c r="G515" s="81"/>
      <c r="H515" s="81"/>
      <c r="I515" s="3"/>
      <c r="J515" s="3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162"/>
    </row>
    <row r="516" spans="2:25" ht="15" x14ac:dyDescent="0.25">
      <c r="B516" s="3"/>
      <c r="C516" s="3"/>
      <c r="D516" s="3"/>
      <c r="E516" s="81"/>
      <c r="F516" s="81"/>
      <c r="G516" s="81"/>
      <c r="H516" s="81"/>
      <c r="I516" s="3"/>
      <c r="J516" s="3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162"/>
    </row>
    <row r="517" spans="2:25" ht="15" x14ac:dyDescent="0.25">
      <c r="B517" s="3"/>
      <c r="C517" s="3"/>
      <c r="D517" s="3"/>
      <c r="E517" s="81"/>
      <c r="F517" s="81"/>
      <c r="G517" s="81"/>
      <c r="H517" s="81"/>
      <c r="I517" s="3"/>
      <c r="J517" s="3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162"/>
    </row>
    <row r="518" spans="2:25" ht="15" x14ac:dyDescent="0.25">
      <c r="B518" s="3"/>
      <c r="C518" s="3"/>
      <c r="D518" s="3"/>
      <c r="E518" s="81"/>
      <c r="F518" s="81"/>
      <c r="G518" s="81"/>
      <c r="H518" s="81"/>
      <c r="I518" s="3"/>
      <c r="J518" s="3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162"/>
    </row>
    <row r="519" spans="2:25" ht="15" x14ac:dyDescent="0.25">
      <c r="B519" s="3"/>
      <c r="C519" s="3"/>
      <c r="D519" s="3"/>
      <c r="E519" s="81"/>
      <c r="F519" s="81"/>
      <c r="G519" s="81"/>
      <c r="H519" s="81"/>
      <c r="I519" s="3"/>
      <c r="J519" s="3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162"/>
    </row>
    <row r="520" spans="2:25" ht="15" x14ac:dyDescent="0.25">
      <c r="B520" s="3"/>
      <c r="C520" s="3"/>
      <c r="D520" s="3"/>
      <c r="E520" s="81"/>
      <c r="F520" s="81"/>
      <c r="G520" s="81"/>
      <c r="H520" s="81"/>
      <c r="I520" s="3"/>
      <c r="J520" s="3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162"/>
    </row>
    <row r="521" spans="2:25" ht="15" x14ac:dyDescent="0.25">
      <c r="B521" s="3"/>
      <c r="C521" s="3"/>
      <c r="D521" s="3"/>
      <c r="E521" s="81"/>
      <c r="F521" s="81"/>
      <c r="G521" s="81"/>
      <c r="H521" s="81"/>
      <c r="I521" s="3"/>
      <c r="J521" s="3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162"/>
    </row>
    <row r="522" spans="2:25" ht="15" x14ac:dyDescent="0.25">
      <c r="B522" s="3"/>
      <c r="C522" s="3"/>
      <c r="D522" s="3"/>
      <c r="E522" s="81"/>
      <c r="F522" s="81"/>
      <c r="G522" s="81"/>
      <c r="H522" s="81"/>
      <c r="I522" s="3"/>
      <c r="J522" s="3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162"/>
    </row>
    <row r="523" spans="2:25" ht="15" x14ac:dyDescent="0.25">
      <c r="B523" s="3"/>
      <c r="C523" s="3"/>
      <c r="D523" s="3"/>
      <c r="E523" s="81"/>
      <c r="F523" s="81"/>
      <c r="G523" s="81"/>
      <c r="H523" s="81"/>
      <c r="I523" s="3"/>
      <c r="J523" s="3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162"/>
    </row>
    <row r="524" spans="2:25" ht="15" x14ac:dyDescent="0.25">
      <c r="B524" s="3"/>
      <c r="C524" s="3"/>
      <c r="D524" s="3"/>
      <c r="E524" s="81"/>
      <c r="F524" s="81"/>
      <c r="G524" s="81"/>
      <c r="H524" s="81"/>
      <c r="I524" s="3"/>
      <c r="J524" s="3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162"/>
    </row>
    <row r="525" spans="2:25" ht="15" x14ac:dyDescent="0.25">
      <c r="B525" s="3"/>
      <c r="C525" s="3"/>
      <c r="D525" s="3"/>
      <c r="E525" s="81"/>
      <c r="F525" s="81"/>
      <c r="G525" s="81"/>
      <c r="H525" s="81"/>
      <c r="I525" s="3"/>
      <c r="J525" s="3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162"/>
    </row>
    <row r="526" spans="2:25" ht="15" x14ac:dyDescent="0.25">
      <c r="B526" s="3"/>
      <c r="C526" s="3"/>
      <c r="D526" s="3"/>
      <c r="E526" s="81"/>
      <c r="F526" s="81"/>
      <c r="G526" s="81"/>
      <c r="H526" s="81"/>
      <c r="I526" s="3"/>
      <c r="J526" s="3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162"/>
    </row>
    <row r="527" spans="2:25" ht="15" x14ac:dyDescent="0.25">
      <c r="B527" s="3"/>
      <c r="C527" s="3"/>
      <c r="D527" s="3"/>
      <c r="E527" s="81"/>
      <c r="F527" s="81"/>
      <c r="G527" s="81"/>
      <c r="H527" s="81"/>
      <c r="I527" s="3"/>
      <c r="J527" s="3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162"/>
    </row>
    <row r="528" spans="2:25" ht="15" x14ac:dyDescent="0.25">
      <c r="B528" s="3"/>
      <c r="C528" s="3"/>
      <c r="D528" s="3"/>
      <c r="E528" s="81"/>
      <c r="F528" s="81"/>
      <c r="G528" s="81"/>
      <c r="H528" s="81"/>
      <c r="I528" s="3"/>
      <c r="J528" s="3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162"/>
    </row>
    <row r="529" spans="2:25" ht="15" x14ac:dyDescent="0.25">
      <c r="B529" s="3"/>
      <c r="C529" s="3"/>
      <c r="D529" s="3"/>
      <c r="E529" s="81"/>
      <c r="F529" s="81"/>
      <c r="G529" s="81"/>
      <c r="H529" s="81"/>
      <c r="I529" s="3"/>
      <c r="J529" s="3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162"/>
    </row>
    <row r="530" spans="2:25" ht="15" x14ac:dyDescent="0.25">
      <c r="B530" s="3"/>
      <c r="C530" s="3"/>
      <c r="D530" s="3"/>
      <c r="E530" s="81"/>
      <c r="F530" s="81"/>
      <c r="G530" s="81"/>
      <c r="H530" s="81"/>
      <c r="I530" s="3"/>
      <c r="J530" s="3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162"/>
    </row>
    <row r="531" spans="2:25" ht="15" x14ac:dyDescent="0.25">
      <c r="B531" s="3"/>
      <c r="C531" s="3"/>
      <c r="D531" s="3"/>
      <c r="E531" s="81"/>
      <c r="F531" s="81"/>
      <c r="G531" s="81"/>
      <c r="H531" s="81"/>
      <c r="I531" s="3"/>
      <c r="J531" s="3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162"/>
    </row>
    <row r="532" spans="2:25" ht="15" x14ac:dyDescent="0.25">
      <c r="B532" s="3"/>
      <c r="C532" s="3"/>
      <c r="D532" s="3"/>
      <c r="E532" s="81"/>
      <c r="F532" s="81"/>
      <c r="G532" s="81"/>
      <c r="H532" s="81"/>
      <c r="I532" s="3"/>
      <c r="J532" s="3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162"/>
    </row>
    <row r="533" spans="2:25" ht="15" x14ac:dyDescent="0.25">
      <c r="B533" s="3"/>
      <c r="C533" s="3"/>
      <c r="D533" s="3"/>
      <c r="E533" s="81"/>
      <c r="F533" s="81"/>
      <c r="G533" s="81"/>
      <c r="H533" s="81"/>
      <c r="I533" s="3"/>
      <c r="J533" s="3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162"/>
    </row>
    <row r="534" spans="2:25" ht="15" x14ac:dyDescent="0.25">
      <c r="B534" s="3"/>
      <c r="C534" s="3"/>
      <c r="D534" s="3"/>
      <c r="E534" s="81"/>
      <c r="F534" s="81"/>
      <c r="G534" s="81"/>
      <c r="H534" s="81"/>
      <c r="I534" s="3"/>
      <c r="J534" s="3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162"/>
    </row>
    <row r="535" spans="2:25" ht="15" x14ac:dyDescent="0.25">
      <c r="B535" s="3"/>
      <c r="C535" s="3"/>
      <c r="D535" s="3"/>
      <c r="E535" s="81"/>
      <c r="F535" s="81"/>
      <c r="G535" s="81"/>
      <c r="H535" s="81"/>
      <c r="I535" s="3"/>
      <c r="J535" s="3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162"/>
    </row>
    <row r="536" spans="2:25" ht="15" x14ac:dyDescent="0.25">
      <c r="B536" s="3"/>
      <c r="C536" s="3"/>
      <c r="D536" s="3"/>
      <c r="E536" s="81"/>
      <c r="F536" s="81"/>
      <c r="G536" s="81"/>
      <c r="H536" s="81"/>
      <c r="I536" s="3"/>
      <c r="J536" s="3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162"/>
    </row>
    <row r="537" spans="2:25" ht="15" x14ac:dyDescent="0.25">
      <c r="B537" s="3"/>
      <c r="C537" s="3"/>
      <c r="D537" s="3"/>
      <c r="E537" s="81"/>
      <c r="F537" s="81"/>
      <c r="G537" s="81"/>
      <c r="H537" s="81"/>
      <c r="I537" s="3"/>
      <c r="J537" s="3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162"/>
    </row>
    <row r="538" spans="2:25" ht="15" x14ac:dyDescent="0.25">
      <c r="B538" s="3"/>
      <c r="C538" s="3"/>
      <c r="D538" s="3"/>
      <c r="E538" s="81"/>
      <c r="F538" s="81"/>
      <c r="G538" s="81"/>
      <c r="H538" s="81"/>
      <c r="I538" s="3"/>
      <c r="J538" s="3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162"/>
    </row>
    <row r="539" spans="2:25" ht="15" x14ac:dyDescent="0.25">
      <c r="B539" s="3"/>
      <c r="C539" s="3"/>
      <c r="D539" s="3"/>
      <c r="E539" s="81"/>
      <c r="F539" s="81"/>
      <c r="G539" s="81"/>
      <c r="H539" s="81"/>
      <c r="I539" s="3"/>
      <c r="J539" s="3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162"/>
    </row>
    <row r="540" spans="2:25" ht="15" x14ac:dyDescent="0.25">
      <c r="B540" s="3"/>
      <c r="C540" s="3"/>
      <c r="D540" s="3"/>
      <c r="E540" s="81"/>
      <c r="F540" s="81"/>
      <c r="G540" s="81"/>
      <c r="H540" s="81"/>
      <c r="I540" s="3"/>
      <c r="J540" s="3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162"/>
    </row>
    <row r="541" spans="2:25" ht="15" x14ac:dyDescent="0.25">
      <c r="B541" s="3"/>
      <c r="C541" s="3"/>
      <c r="D541" s="3"/>
      <c r="E541" s="81"/>
      <c r="F541" s="81"/>
      <c r="G541" s="81"/>
      <c r="H541" s="81"/>
      <c r="I541" s="3"/>
      <c r="J541" s="3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162"/>
    </row>
    <row r="542" spans="2:25" ht="15" x14ac:dyDescent="0.25">
      <c r="B542" s="3"/>
      <c r="C542" s="3"/>
      <c r="D542" s="3"/>
      <c r="E542" s="81"/>
      <c r="F542" s="81"/>
      <c r="G542" s="81"/>
      <c r="H542" s="81"/>
      <c r="I542" s="3"/>
      <c r="J542" s="3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162"/>
    </row>
    <row r="543" spans="2:25" ht="15" x14ac:dyDescent="0.25">
      <c r="B543" s="3"/>
      <c r="C543" s="3"/>
      <c r="D543" s="3"/>
      <c r="E543" s="81"/>
      <c r="F543" s="81"/>
      <c r="G543" s="81"/>
      <c r="H543" s="81"/>
      <c r="I543" s="3"/>
      <c r="J543" s="3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162"/>
    </row>
    <row r="544" spans="2:25" ht="15" x14ac:dyDescent="0.25">
      <c r="B544" s="3"/>
      <c r="C544" s="3"/>
      <c r="D544" s="3"/>
      <c r="E544" s="81"/>
      <c r="F544" s="81"/>
      <c r="G544" s="81"/>
      <c r="H544" s="81"/>
      <c r="I544" s="3"/>
      <c r="J544" s="3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162"/>
    </row>
    <row r="545" spans="2:25" ht="15" x14ac:dyDescent="0.25">
      <c r="B545" s="3"/>
      <c r="C545" s="3"/>
      <c r="D545" s="3"/>
      <c r="E545" s="81"/>
      <c r="F545" s="81"/>
      <c r="G545" s="81"/>
      <c r="H545" s="81"/>
      <c r="I545" s="3"/>
      <c r="J545" s="3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162"/>
    </row>
    <row r="546" spans="2:25" ht="15" x14ac:dyDescent="0.25">
      <c r="B546" s="3"/>
      <c r="C546" s="3"/>
      <c r="D546" s="3"/>
      <c r="E546" s="81"/>
      <c r="F546" s="81"/>
      <c r="G546" s="81"/>
      <c r="H546" s="81"/>
      <c r="I546" s="3"/>
      <c r="J546" s="3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162"/>
    </row>
    <row r="547" spans="2:25" ht="15" x14ac:dyDescent="0.25">
      <c r="B547" s="3"/>
      <c r="C547" s="3"/>
      <c r="D547" s="3"/>
      <c r="E547" s="81"/>
      <c r="F547" s="81"/>
      <c r="G547" s="81"/>
      <c r="H547" s="81"/>
      <c r="I547" s="3"/>
      <c r="J547" s="3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162"/>
    </row>
    <row r="548" spans="2:25" ht="15" x14ac:dyDescent="0.25">
      <c r="B548" s="3"/>
      <c r="C548" s="3"/>
      <c r="D548" s="3"/>
      <c r="E548" s="81"/>
      <c r="F548" s="81"/>
      <c r="G548" s="81"/>
      <c r="H548" s="81"/>
      <c r="I548" s="3"/>
      <c r="J548" s="3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162"/>
    </row>
    <row r="549" spans="2:25" ht="15" x14ac:dyDescent="0.25">
      <c r="B549" s="3"/>
      <c r="C549" s="3"/>
      <c r="D549" s="3"/>
      <c r="E549" s="81"/>
      <c r="F549" s="81"/>
      <c r="G549" s="81"/>
      <c r="H549" s="81"/>
      <c r="I549" s="3"/>
      <c r="J549" s="3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162"/>
    </row>
    <row r="550" spans="2:25" ht="15" x14ac:dyDescent="0.25">
      <c r="B550" s="3"/>
      <c r="C550" s="3"/>
      <c r="D550" s="3"/>
      <c r="E550" s="81"/>
      <c r="F550" s="81"/>
      <c r="G550" s="81"/>
      <c r="H550" s="81"/>
      <c r="I550" s="3"/>
      <c r="J550" s="3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162"/>
    </row>
    <row r="551" spans="2:25" ht="15" x14ac:dyDescent="0.25">
      <c r="B551" s="3"/>
      <c r="C551" s="3"/>
      <c r="D551" s="3"/>
      <c r="E551" s="81"/>
      <c r="F551" s="81"/>
      <c r="G551" s="81"/>
      <c r="H551" s="81"/>
      <c r="I551" s="3"/>
      <c r="J551" s="3"/>
      <c r="K551" s="81"/>
      <c r="L551" s="3"/>
      <c r="M551" s="3"/>
      <c r="N551" s="3"/>
      <c r="O551" s="3"/>
      <c r="P551" s="3"/>
      <c r="Q551" s="3"/>
      <c r="R551" s="3"/>
      <c r="S551" s="81"/>
      <c r="T551" s="81"/>
      <c r="U551" s="81"/>
      <c r="V551" s="81"/>
      <c r="W551" s="81"/>
      <c r="X551" s="81"/>
      <c r="Y551" s="162"/>
    </row>
    <row r="552" spans="2:25" ht="15" x14ac:dyDescent="0.25">
      <c r="B552" s="3"/>
      <c r="C552" s="3"/>
      <c r="D552" s="3"/>
      <c r="E552" s="81"/>
      <c r="F552" s="81"/>
      <c r="G552" s="81"/>
      <c r="H552" s="81"/>
      <c r="I552" s="3"/>
      <c r="J552" s="3"/>
      <c r="K552" s="81"/>
      <c r="L552" s="3"/>
      <c r="M552" s="3"/>
      <c r="N552" s="3"/>
      <c r="O552" s="3"/>
      <c r="P552" s="3"/>
      <c r="Q552" s="3"/>
      <c r="R552" s="3"/>
      <c r="S552" s="81"/>
      <c r="T552" s="81"/>
      <c r="U552" s="81"/>
      <c r="V552" s="81"/>
      <c r="W552" s="81"/>
      <c r="X552" s="81"/>
      <c r="Y552" s="162"/>
    </row>
    <row r="553" spans="2:25" ht="15" x14ac:dyDescent="0.25">
      <c r="B553" s="3"/>
      <c r="C553" s="3"/>
      <c r="D553" s="3"/>
      <c r="E553" s="81"/>
      <c r="F553" s="81"/>
      <c r="G553" s="81"/>
      <c r="H553" s="81"/>
      <c r="I553" s="3"/>
      <c r="J553" s="3"/>
      <c r="K553" s="81"/>
      <c r="L553" s="3"/>
      <c r="M553" s="3"/>
      <c r="N553" s="3"/>
      <c r="O553" s="3"/>
      <c r="P553" s="3"/>
      <c r="Q553" s="3"/>
      <c r="R553" s="3"/>
      <c r="S553" s="81"/>
      <c r="T553" s="81"/>
      <c r="U553" s="81"/>
      <c r="V553" s="81"/>
      <c r="W553" s="81"/>
      <c r="X553" s="81"/>
      <c r="Y553" s="162"/>
    </row>
    <row r="554" spans="2:25" ht="15" x14ac:dyDescent="0.25">
      <c r="B554" s="3"/>
      <c r="C554" s="3"/>
      <c r="D554" s="3"/>
      <c r="E554" s="81"/>
      <c r="F554" s="81"/>
      <c r="G554" s="81"/>
      <c r="H554" s="81"/>
      <c r="I554" s="3"/>
      <c r="J554" s="3"/>
      <c r="K554" s="81"/>
      <c r="L554" s="3"/>
      <c r="M554" s="3"/>
      <c r="N554" s="3"/>
      <c r="O554" s="3"/>
      <c r="P554" s="3"/>
      <c r="Q554" s="3"/>
      <c r="R554" s="3"/>
      <c r="S554" s="81"/>
      <c r="T554" s="81"/>
      <c r="U554" s="81"/>
      <c r="V554" s="81"/>
      <c r="W554" s="81"/>
      <c r="X554" s="81"/>
      <c r="Y554" s="162"/>
    </row>
    <row r="555" spans="2:25" ht="15" x14ac:dyDescent="0.25">
      <c r="B555" s="3"/>
      <c r="C555" s="3"/>
      <c r="D555" s="3"/>
      <c r="E555" s="81"/>
      <c r="F555" s="81"/>
      <c r="G555" s="81"/>
      <c r="H555" s="81"/>
      <c r="I555" s="3"/>
      <c r="J555" s="3"/>
      <c r="K555" s="81"/>
      <c r="L555" s="3"/>
      <c r="M555" s="3"/>
      <c r="N555" s="3"/>
      <c r="O555" s="3"/>
      <c r="P555" s="3"/>
      <c r="Q555" s="3"/>
      <c r="R555" s="3"/>
      <c r="S555" s="81"/>
      <c r="T555" s="81"/>
      <c r="U555" s="81"/>
      <c r="V555" s="81"/>
      <c r="W555" s="81"/>
      <c r="X555" s="81"/>
      <c r="Y555" s="162"/>
    </row>
    <row r="556" spans="2:25" ht="15" x14ac:dyDescent="0.25">
      <c r="B556" s="3"/>
      <c r="C556" s="3"/>
      <c r="D556" s="3"/>
      <c r="E556" s="81"/>
      <c r="F556" s="81"/>
      <c r="G556" s="81"/>
      <c r="H556" s="81"/>
      <c r="I556" s="3"/>
      <c r="J556" s="3"/>
      <c r="K556" s="81"/>
      <c r="L556" s="3"/>
      <c r="M556" s="3"/>
      <c r="N556" s="3"/>
      <c r="O556" s="3"/>
      <c r="P556" s="3"/>
      <c r="Q556" s="3"/>
      <c r="R556" s="3"/>
      <c r="S556" s="81"/>
      <c r="T556" s="81"/>
      <c r="U556" s="81"/>
      <c r="V556" s="81"/>
      <c r="W556" s="81"/>
      <c r="X556" s="81"/>
      <c r="Y556" s="162"/>
    </row>
    <row r="557" spans="2:25" ht="15" x14ac:dyDescent="0.25">
      <c r="B557" s="3"/>
      <c r="C557" s="3"/>
      <c r="D557" s="3"/>
      <c r="E557" s="81"/>
      <c r="F557" s="81"/>
      <c r="G557" s="81"/>
      <c r="H557" s="81"/>
      <c r="I557" s="3"/>
      <c r="J557" s="3"/>
      <c r="K557" s="81"/>
      <c r="L557" s="3"/>
      <c r="M557" s="3"/>
      <c r="N557" s="3"/>
      <c r="O557" s="3"/>
      <c r="P557" s="3"/>
      <c r="Q557" s="3"/>
      <c r="R557" s="3"/>
      <c r="S557" s="81"/>
      <c r="T557" s="81"/>
      <c r="U557" s="81"/>
      <c r="V557" s="81"/>
      <c r="W557" s="81"/>
      <c r="X557" s="81"/>
      <c r="Y557" s="162"/>
    </row>
    <row r="558" spans="2:25" ht="15" x14ac:dyDescent="0.25">
      <c r="B558" s="3"/>
      <c r="C558" s="3"/>
      <c r="D558" s="3"/>
      <c r="E558" s="81"/>
      <c r="F558" s="81"/>
      <c r="G558" s="81"/>
      <c r="H558" s="81"/>
      <c r="I558" s="3"/>
      <c r="J558" s="3"/>
      <c r="K558" s="81"/>
      <c r="L558" s="3"/>
      <c r="M558" s="3"/>
      <c r="N558" s="3"/>
      <c r="O558" s="3"/>
      <c r="P558" s="3"/>
      <c r="Q558" s="3"/>
      <c r="R558" s="3"/>
      <c r="S558" s="81"/>
      <c r="T558" s="81"/>
      <c r="U558" s="81"/>
      <c r="V558" s="81"/>
      <c r="W558" s="81"/>
      <c r="X558" s="81"/>
      <c r="Y558" s="162"/>
    </row>
    <row r="559" spans="2:25" ht="15" x14ac:dyDescent="0.25">
      <c r="B559" s="3"/>
      <c r="C559" s="3"/>
      <c r="D559" s="3"/>
      <c r="E559" s="81"/>
      <c r="F559" s="81"/>
      <c r="G559" s="81"/>
      <c r="H559" s="81"/>
      <c r="I559" s="3"/>
      <c r="J559" s="3"/>
      <c r="K559" s="81"/>
      <c r="L559" s="3"/>
      <c r="M559" s="3"/>
      <c r="N559" s="3"/>
      <c r="O559" s="3"/>
      <c r="P559" s="3"/>
      <c r="Q559" s="3"/>
      <c r="R559" s="3"/>
      <c r="S559" s="81"/>
      <c r="T559" s="81"/>
      <c r="U559" s="81"/>
      <c r="V559" s="81"/>
      <c r="W559" s="81"/>
      <c r="X559" s="81"/>
      <c r="Y559" s="162"/>
    </row>
    <row r="560" spans="2:25" ht="15" x14ac:dyDescent="0.25">
      <c r="B560" s="3"/>
      <c r="C560" s="3"/>
      <c r="D560" s="3"/>
      <c r="E560" s="81"/>
      <c r="F560" s="81"/>
      <c r="G560" s="81"/>
      <c r="H560" s="81"/>
      <c r="I560" s="3"/>
      <c r="J560" s="3"/>
      <c r="K560" s="81"/>
      <c r="L560" s="3"/>
      <c r="M560" s="3"/>
      <c r="N560" s="3"/>
      <c r="O560" s="3"/>
      <c r="P560" s="3"/>
      <c r="Q560" s="3"/>
      <c r="R560" s="3"/>
      <c r="S560" s="81"/>
      <c r="T560" s="81"/>
      <c r="U560" s="81"/>
      <c r="V560" s="81"/>
      <c r="W560" s="81"/>
      <c r="X560" s="81"/>
      <c r="Y560" s="162"/>
    </row>
    <row r="561" spans="2:25" ht="15" x14ac:dyDescent="0.25">
      <c r="B561" s="3"/>
      <c r="C561" s="3"/>
      <c r="D561" s="3"/>
      <c r="E561" s="81"/>
      <c r="F561" s="81"/>
      <c r="G561" s="81"/>
      <c r="H561" s="81"/>
      <c r="I561" s="3"/>
      <c r="J561" s="3"/>
      <c r="K561" s="81"/>
      <c r="L561" s="3"/>
      <c r="M561" s="3"/>
      <c r="N561" s="3"/>
      <c r="O561" s="3"/>
      <c r="P561" s="3"/>
      <c r="Q561" s="3"/>
      <c r="R561" s="3"/>
      <c r="S561" s="81"/>
      <c r="T561" s="81"/>
      <c r="U561" s="81"/>
      <c r="V561" s="81"/>
      <c r="W561" s="81"/>
      <c r="X561" s="81"/>
      <c r="Y561" s="162"/>
    </row>
    <row r="562" spans="2:25" ht="15" x14ac:dyDescent="0.25">
      <c r="B562" s="3"/>
      <c r="C562" s="3"/>
      <c r="D562" s="3"/>
      <c r="E562" s="81"/>
      <c r="F562" s="81"/>
      <c r="G562" s="81"/>
      <c r="H562" s="81"/>
      <c r="I562" s="3"/>
      <c r="J562" s="3"/>
      <c r="K562" s="81"/>
      <c r="L562" s="3"/>
      <c r="M562" s="3"/>
      <c r="N562" s="3"/>
      <c r="O562" s="3"/>
      <c r="P562" s="3"/>
      <c r="Q562" s="3"/>
      <c r="R562" s="3"/>
      <c r="S562" s="81"/>
      <c r="T562" s="81"/>
      <c r="U562" s="81"/>
      <c r="V562" s="81"/>
      <c r="W562" s="81"/>
      <c r="X562" s="81"/>
      <c r="Y562" s="162"/>
    </row>
    <row r="563" spans="2:25" ht="15" x14ac:dyDescent="0.25">
      <c r="B563" s="3"/>
      <c r="C563" s="3"/>
      <c r="D563" s="3"/>
      <c r="E563" s="81"/>
      <c r="F563" s="81"/>
      <c r="G563" s="81"/>
      <c r="H563" s="81"/>
      <c r="I563" s="3"/>
      <c r="J563" s="3"/>
      <c r="K563" s="81"/>
      <c r="L563" s="3"/>
      <c r="M563" s="3"/>
      <c r="N563" s="3"/>
      <c r="O563" s="3"/>
      <c r="P563" s="3"/>
      <c r="Q563" s="3"/>
      <c r="R563" s="3"/>
      <c r="S563" s="81"/>
      <c r="T563" s="81"/>
      <c r="U563" s="81"/>
      <c r="V563" s="81"/>
      <c r="W563" s="81"/>
      <c r="X563" s="81"/>
      <c r="Y563" s="162"/>
    </row>
    <row r="564" spans="2:25" ht="15" x14ac:dyDescent="0.25">
      <c r="B564" s="3"/>
      <c r="C564" s="3"/>
      <c r="D564" s="3"/>
      <c r="E564" s="81"/>
      <c r="F564" s="81"/>
      <c r="G564" s="81"/>
      <c r="H564" s="81"/>
      <c r="I564" s="3"/>
      <c r="J564" s="3"/>
      <c r="K564" s="81"/>
      <c r="L564" s="3"/>
      <c r="M564" s="3"/>
      <c r="N564" s="3"/>
      <c r="O564" s="3"/>
      <c r="P564" s="3"/>
      <c r="Q564" s="3"/>
      <c r="R564" s="3"/>
      <c r="S564" s="81"/>
      <c r="T564" s="81"/>
      <c r="U564" s="81"/>
      <c r="V564" s="81"/>
      <c r="W564" s="81"/>
      <c r="X564" s="81"/>
      <c r="Y564" s="162"/>
    </row>
    <row r="565" spans="2:25" ht="15" x14ac:dyDescent="0.25">
      <c r="B565" s="3"/>
      <c r="C565" s="3"/>
      <c r="D565" s="3"/>
      <c r="E565" s="81"/>
      <c r="F565" s="81"/>
      <c r="G565" s="81"/>
      <c r="H565" s="81"/>
      <c r="I565" s="3"/>
      <c r="J565" s="3"/>
      <c r="K565" s="81"/>
      <c r="L565" s="3"/>
      <c r="M565" s="3"/>
      <c r="N565" s="3"/>
      <c r="O565" s="3"/>
      <c r="P565" s="3"/>
      <c r="Q565" s="3"/>
      <c r="R565" s="3"/>
      <c r="S565" s="81"/>
      <c r="T565" s="81"/>
      <c r="U565" s="81"/>
      <c r="V565" s="81"/>
      <c r="W565" s="81"/>
      <c r="X565" s="81"/>
      <c r="Y565" s="162"/>
    </row>
    <row r="566" spans="2:25" ht="15" x14ac:dyDescent="0.25">
      <c r="B566" s="3"/>
      <c r="C566" s="3"/>
      <c r="D566" s="3"/>
      <c r="E566" s="81"/>
      <c r="F566" s="81"/>
      <c r="G566" s="81"/>
      <c r="H566" s="81"/>
      <c r="I566" s="3"/>
      <c r="J566" s="3"/>
      <c r="K566" s="81"/>
      <c r="L566" s="3"/>
      <c r="M566" s="3"/>
      <c r="N566" s="3"/>
      <c r="O566" s="3"/>
      <c r="P566" s="3"/>
      <c r="Q566" s="3"/>
      <c r="R566" s="3"/>
      <c r="S566" s="81"/>
      <c r="T566" s="81"/>
      <c r="U566" s="81"/>
      <c r="V566" s="81"/>
      <c r="W566" s="81"/>
      <c r="X566" s="81"/>
      <c r="Y566" s="162"/>
    </row>
    <row r="567" spans="2:25" ht="15" x14ac:dyDescent="0.25">
      <c r="B567" s="3"/>
      <c r="C567" s="3"/>
      <c r="D567" s="3"/>
      <c r="E567" s="81"/>
      <c r="F567" s="81"/>
      <c r="G567" s="81"/>
      <c r="H567" s="81"/>
      <c r="I567" s="3"/>
      <c r="J567" s="3"/>
      <c r="K567" s="81"/>
      <c r="L567" s="3"/>
      <c r="M567" s="3"/>
      <c r="N567" s="3"/>
      <c r="O567" s="3"/>
      <c r="P567" s="3"/>
      <c r="Q567" s="3"/>
      <c r="R567" s="3"/>
      <c r="S567" s="81"/>
      <c r="T567" s="81"/>
      <c r="U567" s="81"/>
      <c r="V567" s="81"/>
      <c r="W567" s="81"/>
      <c r="X567" s="81"/>
      <c r="Y567" s="162"/>
    </row>
    <row r="568" spans="2:25" ht="15" x14ac:dyDescent="0.25">
      <c r="B568" s="3"/>
      <c r="C568" s="3"/>
      <c r="D568" s="3"/>
      <c r="E568" s="81"/>
      <c r="F568" s="81"/>
      <c r="G568" s="81"/>
      <c r="H568" s="81"/>
      <c r="I568" s="3"/>
      <c r="J568" s="3"/>
      <c r="K568" s="81"/>
      <c r="L568" s="3"/>
      <c r="M568" s="3"/>
      <c r="N568" s="3"/>
      <c r="O568" s="3"/>
      <c r="P568" s="3"/>
      <c r="Q568" s="3"/>
      <c r="R568" s="3"/>
      <c r="S568" s="81"/>
      <c r="T568" s="81"/>
      <c r="U568" s="81"/>
      <c r="V568" s="81"/>
      <c r="W568" s="81"/>
      <c r="X568" s="81"/>
      <c r="Y568" s="162"/>
    </row>
    <row r="569" spans="2:25" ht="15" x14ac:dyDescent="0.25">
      <c r="B569" s="3"/>
      <c r="C569" s="3"/>
      <c r="D569" s="3"/>
      <c r="E569" s="81"/>
      <c r="F569" s="81"/>
      <c r="G569" s="81"/>
      <c r="H569" s="81"/>
      <c r="I569" s="3"/>
      <c r="J569" s="3"/>
      <c r="K569" s="81"/>
      <c r="L569" s="3"/>
      <c r="M569" s="3"/>
      <c r="N569" s="3"/>
      <c r="O569" s="3"/>
      <c r="P569" s="3"/>
      <c r="Q569" s="3"/>
      <c r="R569" s="3"/>
      <c r="S569" s="81"/>
      <c r="T569" s="81"/>
      <c r="U569" s="81"/>
      <c r="V569" s="81"/>
      <c r="W569" s="81"/>
      <c r="X569" s="81"/>
      <c r="Y569" s="162"/>
    </row>
    <row r="570" spans="2:25" ht="15" x14ac:dyDescent="0.25">
      <c r="B570" s="3"/>
      <c r="C570" s="3"/>
      <c r="D570" s="3"/>
      <c r="E570" s="81"/>
      <c r="F570" s="81"/>
      <c r="G570" s="81"/>
      <c r="H570" s="81"/>
      <c r="I570" s="3"/>
      <c r="J570" s="3"/>
      <c r="K570" s="81"/>
      <c r="L570" s="3"/>
      <c r="M570" s="3"/>
      <c r="N570" s="3"/>
      <c r="O570" s="3"/>
      <c r="P570" s="3"/>
      <c r="Q570" s="3"/>
      <c r="R570" s="3"/>
      <c r="S570" s="81"/>
      <c r="T570" s="81"/>
      <c r="U570" s="81"/>
      <c r="V570" s="81"/>
      <c r="W570" s="81"/>
      <c r="X570" s="81"/>
      <c r="Y570" s="162"/>
    </row>
    <row r="571" spans="2:25" ht="15" x14ac:dyDescent="0.25">
      <c r="B571" s="3"/>
      <c r="C571" s="3"/>
      <c r="D571" s="3"/>
      <c r="E571" s="81"/>
      <c r="F571" s="81"/>
      <c r="G571" s="81"/>
      <c r="H571" s="81"/>
      <c r="I571" s="3"/>
      <c r="J571" s="3"/>
      <c r="K571" s="81"/>
      <c r="L571" s="3"/>
      <c r="M571" s="3"/>
      <c r="N571" s="3"/>
      <c r="O571" s="3"/>
      <c r="P571" s="3"/>
      <c r="Q571" s="3"/>
      <c r="R571" s="3"/>
      <c r="S571" s="81"/>
      <c r="T571" s="81"/>
      <c r="U571" s="81"/>
      <c r="V571" s="81"/>
      <c r="W571" s="81"/>
      <c r="X571" s="81"/>
      <c r="Y571" s="162"/>
    </row>
    <row r="572" spans="2:25" ht="15" x14ac:dyDescent="0.25">
      <c r="B572" s="3"/>
      <c r="C572" s="3"/>
      <c r="D572" s="3"/>
      <c r="E572" s="81"/>
      <c r="F572" s="81"/>
      <c r="G572" s="81"/>
      <c r="H572" s="81"/>
      <c r="I572" s="3"/>
      <c r="J572" s="3"/>
      <c r="K572" s="81"/>
      <c r="L572" s="3"/>
      <c r="M572" s="3"/>
      <c r="N572" s="3"/>
      <c r="O572" s="3"/>
      <c r="P572" s="3"/>
      <c r="Q572" s="3"/>
      <c r="R572" s="3"/>
      <c r="S572" s="81"/>
      <c r="T572" s="81"/>
      <c r="U572" s="81"/>
      <c r="V572" s="81"/>
      <c r="W572" s="81"/>
      <c r="X572" s="81"/>
      <c r="Y572" s="162"/>
    </row>
    <row r="573" spans="2:25" ht="15" x14ac:dyDescent="0.25">
      <c r="B573" s="3"/>
      <c r="C573" s="3"/>
      <c r="D573" s="3"/>
      <c r="E573" s="81"/>
      <c r="F573" s="81"/>
      <c r="G573" s="81"/>
      <c r="H573" s="81"/>
      <c r="I573" s="3"/>
      <c r="J573" s="3"/>
      <c r="K573" s="81"/>
      <c r="L573" s="3"/>
      <c r="M573" s="3"/>
      <c r="N573" s="3"/>
      <c r="O573" s="3"/>
      <c r="P573" s="3"/>
      <c r="Q573" s="3"/>
      <c r="R573" s="3"/>
      <c r="S573" s="81"/>
      <c r="T573" s="81"/>
      <c r="U573" s="81"/>
      <c r="V573" s="81"/>
      <c r="W573" s="81"/>
      <c r="X573" s="81"/>
      <c r="Y573" s="162"/>
    </row>
    <row r="574" spans="2:25" ht="15" x14ac:dyDescent="0.25">
      <c r="B574" s="3"/>
      <c r="C574" s="3"/>
      <c r="D574" s="3"/>
      <c r="E574" s="81"/>
      <c r="F574" s="81"/>
      <c r="G574" s="81"/>
      <c r="H574" s="81"/>
      <c r="I574" s="3"/>
      <c r="J574" s="3"/>
      <c r="K574" s="81"/>
      <c r="L574" s="3"/>
      <c r="M574" s="3"/>
      <c r="N574" s="3"/>
      <c r="O574" s="3"/>
      <c r="P574" s="3"/>
      <c r="Q574" s="3"/>
      <c r="R574" s="3"/>
      <c r="S574" s="81"/>
      <c r="T574" s="81"/>
      <c r="U574" s="81"/>
      <c r="V574" s="81"/>
      <c r="W574" s="81"/>
      <c r="X574" s="81"/>
      <c r="Y574" s="162"/>
    </row>
    <row r="575" spans="2:25" ht="15" x14ac:dyDescent="0.25">
      <c r="B575" s="3"/>
      <c r="C575" s="3"/>
      <c r="D575" s="3"/>
      <c r="E575" s="81"/>
      <c r="F575" s="81"/>
      <c r="G575" s="81"/>
      <c r="H575" s="81"/>
      <c r="I575" s="3"/>
      <c r="J575" s="3"/>
      <c r="K575" s="81"/>
      <c r="L575" s="3"/>
      <c r="M575" s="3"/>
      <c r="N575" s="3"/>
      <c r="O575" s="3"/>
      <c r="P575" s="3"/>
      <c r="Q575" s="3"/>
      <c r="R575" s="3"/>
      <c r="S575" s="81"/>
      <c r="T575" s="81"/>
      <c r="U575" s="81"/>
      <c r="V575" s="81"/>
      <c r="W575" s="81"/>
      <c r="X575" s="81"/>
      <c r="Y575" s="162"/>
    </row>
    <row r="576" spans="2:25" ht="15" x14ac:dyDescent="0.25">
      <c r="B576" s="3"/>
      <c r="C576" s="3"/>
      <c r="D576" s="3"/>
      <c r="E576" s="81"/>
      <c r="F576" s="81"/>
      <c r="G576" s="81"/>
      <c r="H576" s="81"/>
      <c r="I576" s="3"/>
      <c r="J576" s="3"/>
      <c r="K576" s="81"/>
      <c r="L576" s="3"/>
      <c r="M576" s="3"/>
      <c r="N576" s="3"/>
      <c r="O576" s="3"/>
      <c r="P576" s="3"/>
      <c r="Q576" s="3"/>
      <c r="R576" s="3"/>
      <c r="S576" s="81"/>
      <c r="T576" s="81"/>
      <c r="U576" s="81"/>
      <c r="V576" s="81"/>
      <c r="W576" s="81"/>
      <c r="X576" s="81"/>
      <c r="Y576" s="162"/>
    </row>
    <row r="577" spans="2:25" ht="15" x14ac:dyDescent="0.25">
      <c r="B577" s="3"/>
      <c r="C577" s="3"/>
      <c r="D577" s="3"/>
      <c r="E577" s="81"/>
      <c r="F577" s="81"/>
      <c r="G577" s="81"/>
      <c r="H577" s="81"/>
      <c r="I577" s="3"/>
      <c r="J577" s="3"/>
      <c r="K577" s="81"/>
      <c r="L577" s="3"/>
      <c r="M577" s="3"/>
      <c r="N577" s="3"/>
      <c r="O577" s="3"/>
      <c r="P577" s="3"/>
      <c r="Q577" s="3"/>
      <c r="R577" s="3"/>
      <c r="S577" s="81"/>
      <c r="T577" s="81"/>
      <c r="U577" s="81"/>
      <c r="V577" s="81"/>
      <c r="W577" s="81"/>
      <c r="X577" s="81"/>
      <c r="Y577" s="162"/>
    </row>
    <row r="578" spans="2:25" ht="15" x14ac:dyDescent="0.25">
      <c r="B578" s="3"/>
      <c r="C578" s="3"/>
      <c r="D578" s="3"/>
      <c r="E578" s="81"/>
      <c r="F578" s="81"/>
      <c r="G578" s="81"/>
      <c r="H578" s="81"/>
      <c r="I578" s="3"/>
      <c r="J578" s="3"/>
      <c r="K578" s="81"/>
      <c r="L578" s="3"/>
      <c r="M578" s="3"/>
      <c r="N578" s="3"/>
      <c r="O578" s="3"/>
      <c r="P578" s="3"/>
      <c r="Q578" s="3"/>
      <c r="R578" s="3"/>
      <c r="S578" s="81"/>
      <c r="T578" s="81"/>
      <c r="U578" s="81"/>
      <c r="V578" s="81"/>
      <c r="W578" s="81"/>
      <c r="X578" s="81"/>
      <c r="Y578" s="162"/>
    </row>
    <row r="579" spans="2:25" ht="15" x14ac:dyDescent="0.25">
      <c r="B579" s="3"/>
      <c r="C579" s="3"/>
      <c r="D579" s="3"/>
      <c r="E579" s="81"/>
      <c r="F579" s="81"/>
      <c r="G579" s="81"/>
      <c r="H579" s="81"/>
      <c r="I579" s="3"/>
      <c r="J579" s="3"/>
      <c r="K579" s="81"/>
      <c r="L579" s="3"/>
      <c r="M579" s="3"/>
      <c r="N579" s="3"/>
      <c r="O579" s="3"/>
      <c r="P579" s="3"/>
      <c r="Q579" s="3"/>
      <c r="R579" s="3"/>
      <c r="S579" s="81"/>
      <c r="T579" s="81"/>
      <c r="U579" s="81"/>
      <c r="V579" s="81"/>
      <c r="W579" s="81"/>
      <c r="X579" s="81"/>
      <c r="Y579" s="162"/>
    </row>
    <row r="580" spans="2:25" ht="15" x14ac:dyDescent="0.25">
      <c r="B580" s="3"/>
      <c r="C580" s="3"/>
      <c r="D580" s="3"/>
      <c r="E580" s="81"/>
      <c r="F580" s="81"/>
      <c r="G580" s="81"/>
      <c r="H580" s="81"/>
      <c r="I580" s="3"/>
      <c r="J580" s="3"/>
      <c r="K580" s="81"/>
      <c r="L580" s="3"/>
      <c r="M580" s="3"/>
      <c r="N580" s="3"/>
      <c r="O580" s="3"/>
      <c r="P580" s="3"/>
      <c r="Q580" s="3"/>
      <c r="R580" s="3"/>
      <c r="S580" s="81"/>
      <c r="T580" s="81"/>
      <c r="U580" s="81"/>
      <c r="V580" s="81"/>
      <c r="W580" s="81"/>
      <c r="X580" s="81"/>
      <c r="Y580" s="162"/>
    </row>
    <row r="581" spans="2:25" ht="15" x14ac:dyDescent="0.25">
      <c r="B581" s="3"/>
      <c r="C581" s="3"/>
      <c r="D581" s="3"/>
      <c r="E581" s="81"/>
      <c r="F581" s="81"/>
      <c r="G581" s="81"/>
      <c r="H581" s="81"/>
      <c r="I581" s="3"/>
      <c r="J581" s="3"/>
      <c r="K581" s="81"/>
      <c r="L581" s="3"/>
      <c r="M581" s="3"/>
      <c r="N581" s="3"/>
      <c r="O581" s="3"/>
      <c r="P581" s="3"/>
      <c r="Q581" s="3"/>
      <c r="R581" s="3"/>
      <c r="S581" s="81"/>
      <c r="T581" s="81"/>
      <c r="U581" s="81"/>
      <c r="V581" s="81"/>
      <c r="W581" s="81"/>
      <c r="X581" s="81"/>
      <c r="Y581" s="162"/>
    </row>
    <row r="582" spans="2:25" ht="15" x14ac:dyDescent="0.25">
      <c r="B582" s="3"/>
      <c r="C582" s="3"/>
      <c r="D582" s="3"/>
      <c r="E582" s="81"/>
      <c r="F582" s="81"/>
      <c r="G582" s="81"/>
      <c r="H582" s="81"/>
      <c r="I582" s="3"/>
      <c r="J582" s="3"/>
      <c r="K582" s="81"/>
      <c r="L582" s="3"/>
      <c r="M582" s="3"/>
      <c r="N582" s="3"/>
      <c r="O582" s="3"/>
      <c r="P582" s="3"/>
      <c r="Q582" s="3"/>
      <c r="R582" s="3"/>
      <c r="S582" s="81"/>
      <c r="T582" s="81"/>
      <c r="U582" s="81"/>
      <c r="V582" s="81"/>
      <c r="W582" s="81"/>
      <c r="X582" s="81"/>
      <c r="Y582" s="162"/>
    </row>
    <row r="583" spans="2:25" ht="15" x14ac:dyDescent="0.25">
      <c r="B583" s="3"/>
      <c r="C583" s="3"/>
      <c r="D583" s="3"/>
      <c r="E583" s="81"/>
      <c r="F583" s="81"/>
      <c r="G583" s="81"/>
      <c r="H583" s="81"/>
      <c r="I583" s="3"/>
      <c r="J583" s="3"/>
      <c r="K583" s="81"/>
      <c r="L583" s="3"/>
      <c r="M583" s="3"/>
      <c r="N583" s="3"/>
      <c r="O583" s="3"/>
      <c r="P583" s="3"/>
      <c r="Q583" s="3"/>
      <c r="R583" s="3"/>
      <c r="S583" s="81"/>
      <c r="T583" s="81"/>
      <c r="U583" s="81"/>
      <c r="V583" s="81"/>
      <c r="W583" s="81"/>
      <c r="X583" s="81"/>
      <c r="Y583" s="162"/>
    </row>
    <row r="584" spans="2:25" ht="15" x14ac:dyDescent="0.25">
      <c r="B584" s="3"/>
      <c r="C584" s="3"/>
      <c r="D584" s="3"/>
      <c r="E584" s="81"/>
      <c r="F584" s="81"/>
      <c r="G584" s="81"/>
      <c r="H584" s="81"/>
      <c r="I584" s="3"/>
      <c r="J584" s="3"/>
      <c r="K584" s="81"/>
      <c r="L584" s="3"/>
      <c r="M584" s="3"/>
      <c r="N584" s="3"/>
      <c r="O584" s="3"/>
      <c r="P584" s="3"/>
      <c r="Q584" s="3"/>
      <c r="R584" s="3"/>
      <c r="S584" s="81"/>
      <c r="T584" s="81"/>
      <c r="U584" s="81"/>
      <c r="V584" s="81"/>
      <c r="W584" s="81"/>
      <c r="X584" s="81"/>
      <c r="Y584" s="162"/>
    </row>
    <row r="585" spans="2:25" ht="15" x14ac:dyDescent="0.25">
      <c r="B585" s="3"/>
      <c r="C585" s="3"/>
      <c r="D585" s="3"/>
      <c r="E585" s="81"/>
      <c r="F585" s="81"/>
      <c r="G585" s="81"/>
      <c r="H585" s="81"/>
      <c r="I585" s="3"/>
      <c r="J585" s="3"/>
      <c r="K585" s="81"/>
      <c r="L585" s="3"/>
      <c r="M585" s="3"/>
      <c r="N585" s="3"/>
      <c r="O585" s="3"/>
      <c r="P585" s="3"/>
      <c r="Q585" s="3"/>
      <c r="R585" s="3"/>
      <c r="S585" s="81"/>
      <c r="T585" s="81"/>
      <c r="U585" s="81"/>
      <c r="V585" s="81"/>
      <c r="W585" s="81"/>
      <c r="X585" s="81"/>
      <c r="Y585" s="162"/>
    </row>
    <row r="586" spans="2:25" ht="15" x14ac:dyDescent="0.25">
      <c r="B586" s="3"/>
      <c r="C586" s="3"/>
      <c r="D586" s="3"/>
      <c r="E586" s="81"/>
      <c r="F586" s="81"/>
      <c r="G586" s="81"/>
      <c r="H586" s="81"/>
      <c r="I586" s="3"/>
      <c r="J586" s="3"/>
      <c r="K586" s="81"/>
      <c r="L586" s="3"/>
      <c r="M586" s="3"/>
      <c r="N586" s="3"/>
      <c r="O586" s="3"/>
      <c r="P586" s="3"/>
      <c r="Q586" s="3"/>
      <c r="R586" s="3"/>
      <c r="S586" s="81"/>
      <c r="T586" s="81"/>
      <c r="U586" s="81"/>
      <c r="V586" s="81"/>
      <c r="W586" s="81"/>
      <c r="X586" s="81"/>
      <c r="Y586" s="162"/>
    </row>
    <row r="587" spans="2:25" ht="15" x14ac:dyDescent="0.25">
      <c r="B587" s="3"/>
      <c r="C587" s="3"/>
      <c r="D587" s="3"/>
      <c r="E587" s="81"/>
      <c r="F587" s="81"/>
      <c r="G587" s="81"/>
      <c r="H587" s="81"/>
      <c r="I587" s="3"/>
      <c r="J587" s="3"/>
      <c r="K587" s="81"/>
      <c r="L587" s="3"/>
      <c r="M587" s="3"/>
      <c r="N587" s="3"/>
      <c r="O587" s="3"/>
      <c r="P587" s="3"/>
      <c r="Q587" s="3"/>
      <c r="R587" s="3"/>
      <c r="S587" s="81"/>
      <c r="T587" s="81"/>
      <c r="U587" s="81"/>
      <c r="V587" s="81"/>
      <c r="W587" s="81"/>
      <c r="X587" s="81"/>
      <c r="Y587" s="162"/>
    </row>
    <row r="588" spans="2:25" ht="15" x14ac:dyDescent="0.25">
      <c r="B588" s="3"/>
      <c r="C588" s="3"/>
      <c r="D588" s="3"/>
      <c r="E588" s="81"/>
      <c r="F588" s="81"/>
      <c r="G588" s="81"/>
      <c r="H588" s="81"/>
      <c r="I588" s="3"/>
      <c r="J588" s="3"/>
      <c r="K588" s="81"/>
      <c r="L588" s="3"/>
      <c r="M588" s="3"/>
      <c r="N588" s="3"/>
      <c r="O588" s="3"/>
      <c r="P588" s="3"/>
      <c r="Q588" s="3"/>
      <c r="R588" s="3"/>
      <c r="S588" s="81"/>
      <c r="T588" s="81"/>
      <c r="U588" s="81"/>
      <c r="V588" s="81"/>
      <c r="W588" s="81"/>
      <c r="X588" s="81"/>
      <c r="Y588" s="162"/>
    </row>
    <row r="589" spans="2:25" ht="15" x14ac:dyDescent="0.25">
      <c r="B589" s="3"/>
      <c r="C589" s="3"/>
      <c r="D589" s="3"/>
      <c r="E589" s="81"/>
      <c r="F589" s="81"/>
      <c r="G589" s="81"/>
      <c r="H589" s="81"/>
      <c r="I589" s="3"/>
      <c r="J589" s="3"/>
      <c r="K589" s="81"/>
      <c r="L589" s="3"/>
      <c r="M589" s="3"/>
      <c r="N589" s="3"/>
      <c r="O589" s="3"/>
      <c r="P589" s="3"/>
      <c r="Q589" s="3"/>
      <c r="R589" s="3"/>
      <c r="S589" s="81"/>
      <c r="T589" s="81"/>
      <c r="U589" s="81"/>
      <c r="V589" s="81"/>
      <c r="W589" s="81"/>
      <c r="X589" s="81"/>
      <c r="Y589" s="162"/>
    </row>
    <row r="590" spans="2:25" ht="15" x14ac:dyDescent="0.25">
      <c r="B590" s="3"/>
      <c r="C590" s="3"/>
      <c r="D590" s="3"/>
      <c r="E590" s="81"/>
      <c r="F590" s="81"/>
      <c r="G590" s="81"/>
      <c r="H590" s="81"/>
      <c r="I590" s="3"/>
      <c r="J590" s="3"/>
      <c r="K590" s="81"/>
      <c r="L590" s="3"/>
      <c r="M590" s="3"/>
      <c r="N590" s="3"/>
      <c r="O590" s="3"/>
      <c r="P590" s="3"/>
      <c r="Q590" s="3"/>
      <c r="R590" s="3"/>
      <c r="S590" s="81"/>
      <c r="T590" s="81"/>
      <c r="U590" s="81"/>
      <c r="V590" s="81"/>
      <c r="W590" s="81"/>
      <c r="X590" s="81"/>
      <c r="Y590" s="162"/>
    </row>
    <row r="591" spans="2:25" ht="15" x14ac:dyDescent="0.25">
      <c r="B591" s="3"/>
      <c r="C591" s="3"/>
      <c r="D591" s="3"/>
      <c r="E591" s="81"/>
      <c r="F591" s="81"/>
      <c r="G591" s="81"/>
      <c r="H591" s="81"/>
      <c r="I591" s="3"/>
      <c r="J591" s="3"/>
      <c r="K591" s="81"/>
      <c r="L591" s="3"/>
      <c r="M591" s="3"/>
      <c r="N591" s="3"/>
      <c r="O591" s="3"/>
      <c r="P591" s="3"/>
      <c r="Q591" s="3"/>
      <c r="R591" s="3"/>
      <c r="S591" s="81"/>
      <c r="T591" s="81"/>
      <c r="U591" s="81"/>
      <c r="V591" s="81"/>
      <c r="W591" s="81"/>
      <c r="X591" s="81"/>
      <c r="Y591" s="162"/>
    </row>
    <row r="592" spans="2:25" ht="15" x14ac:dyDescent="0.25">
      <c r="B592" s="3"/>
      <c r="C592" s="3"/>
      <c r="D592" s="3"/>
      <c r="E592" s="81"/>
      <c r="F592" s="81"/>
      <c r="G592" s="81"/>
      <c r="H592" s="81"/>
      <c r="I592" s="3"/>
      <c r="J592" s="3"/>
      <c r="K592" s="81"/>
      <c r="L592" s="3"/>
      <c r="M592" s="3"/>
      <c r="N592" s="3"/>
      <c r="O592" s="3"/>
      <c r="P592" s="3"/>
      <c r="Q592" s="3"/>
      <c r="R592" s="3"/>
      <c r="S592" s="81"/>
      <c r="T592" s="81"/>
      <c r="U592" s="81"/>
      <c r="V592" s="81"/>
      <c r="W592" s="81"/>
      <c r="X592" s="81"/>
      <c r="Y592" s="162"/>
    </row>
    <row r="593" spans="2:25" ht="15" x14ac:dyDescent="0.25">
      <c r="B593" s="3"/>
      <c r="C593" s="3"/>
      <c r="D593" s="3"/>
      <c r="E593" s="81"/>
      <c r="F593" s="81"/>
      <c r="G593" s="81"/>
      <c r="H593" s="81"/>
      <c r="I593" s="3"/>
      <c r="J593" s="3"/>
      <c r="K593" s="81"/>
      <c r="L593" s="3"/>
      <c r="M593" s="3"/>
      <c r="N593" s="3"/>
      <c r="O593" s="3"/>
      <c r="P593" s="3"/>
      <c r="Q593" s="3"/>
      <c r="R593" s="3"/>
      <c r="S593" s="81"/>
      <c r="T593" s="81"/>
      <c r="U593" s="81"/>
      <c r="V593" s="81"/>
      <c r="W593" s="81"/>
      <c r="X593" s="81"/>
      <c r="Y593" s="162"/>
    </row>
    <row r="594" spans="2:25" ht="15" x14ac:dyDescent="0.25">
      <c r="B594" s="3"/>
      <c r="C594" s="3"/>
      <c r="D594" s="3"/>
      <c r="E594" s="81"/>
      <c r="F594" s="81"/>
      <c r="G594" s="81"/>
      <c r="H594" s="81"/>
      <c r="I594" s="3"/>
      <c r="J594" s="3"/>
      <c r="K594" s="81"/>
      <c r="L594" s="3"/>
      <c r="M594" s="3"/>
      <c r="N594" s="3"/>
      <c r="O594" s="3"/>
      <c r="P594" s="3"/>
      <c r="Q594" s="3"/>
      <c r="R594" s="3"/>
      <c r="S594" s="81"/>
      <c r="T594" s="81"/>
      <c r="U594" s="81"/>
      <c r="V594" s="81"/>
      <c r="W594" s="81"/>
      <c r="X594" s="81"/>
      <c r="Y594" s="162"/>
    </row>
    <row r="595" spans="2:25" ht="15" x14ac:dyDescent="0.25">
      <c r="B595" s="3"/>
      <c r="C595" s="3"/>
      <c r="D595" s="3"/>
      <c r="E595" s="81"/>
      <c r="F595" s="81"/>
      <c r="G595" s="81"/>
      <c r="H595" s="81"/>
      <c r="I595" s="3"/>
      <c r="J595" s="3"/>
      <c r="K595" s="81"/>
      <c r="L595" s="3"/>
      <c r="M595" s="3"/>
      <c r="N595" s="3"/>
      <c r="O595" s="3"/>
      <c r="P595" s="3"/>
      <c r="Q595" s="3"/>
      <c r="R595" s="3"/>
      <c r="S595" s="81"/>
      <c r="T595" s="81"/>
      <c r="U595" s="81"/>
      <c r="V595" s="81"/>
      <c r="W595" s="81"/>
      <c r="X595" s="81"/>
      <c r="Y595" s="162"/>
    </row>
    <row r="596" spans="2:25" ht="15" x14ac:dyDescent="0.25">
      <c r="B596" s="3"/>
      <c r="C596" s="3"/>
      <c r="D596" s="3"/>
      <c r="E596" s="81"/>
      <c r="F596" s="81"/>
      <c r="G596" s="81"/>
      <c r="H596" s="81"/>
      <c r="I596" s="3"/>
      <c r="J596" s="3"/>
      <c r="K596" s="81"/>
      <c r="L596" s="3"/>
      <c r="M596" s="3"/>
      <c r="N596" s="3"/>
      <c r="O596" s="3"/>
      <c r="P596" s="3"/>
      <c r="Q596" s="3"/>
      <c r="R596" s="3"/>
      <c r="S596" s="81"/>
      <c r="T596" s="81"/>
      <c r="U596" s="81"/>
      <c r="V596" s="81"/>
      <c r="W596" s="81"/>
      <c r="X596" s="81"/>
      <c r="Y596" s="162"/>
    </row>
    <row r="597" spans="2:25" ht="15" x14ac:dyDescent="0.25">
      <c r="B597" s="3"/>
      <c r="C597" s="3"/>
      <c r="D597" s="3"/>
      <c r="E597" s="81"/>
      <c r="F597" s="81"/>
      <c r="G597" s="81"/>
      <c r="H597" s="81"/>
      <c r="I597" s="3"/>
      <c r="J597" s="3"/>
      <c r="K597" s="81"/>
      <c r="L597" s="3"/>
      <c r="M597" s="3"/>
      <c r="N597" s="3"/>
      <c r="O597" s="3"/>
      <c r="P597" s="3"/>
      <c r="Q597" s="3"/>
      <c r="R597" s="3"/>
      <c r="S597" s="81"/>
      <c r="T597" s="81"/>
      <c r="U597" s="81"/>
      <c r="V597" s="81"/>
      <c r="W597" s="81"/>
      <c r="X597" s="81"/>
      <c r="Y597" s="162"/>
    </row>
    <row r="598" spans="2:25" ht="15" x14ac:dyDescent="0.25">
      <c r="B598" s="3"/>
      <c r="C598" s="3"/>
      <c r="D598" s="3"/>
      <c r="E598" s="81"/>
      <c r="F598" s="81"/>
      <c r="G598" s="81"/>
      <c r="H598" s="81"/>
      <c r="I598" s="3"/>
      <c r="J598" s="3"/>
      <c r="K598" s="81"/>
      <c r="L598" s="3"/>
      <c r="M598" s="3"/>
      <c r="N598" s="3"/>
      <c r="O598" s="3"/>
      <c r="P598" s="3"/>
      <c r="Q598" s="3"/>
      <c r="R598" s="3"/>
      <c r="S598" s="81"/>
      <c r="T598" s="81"/>
      <c r="U598" s="81"/>
      <c r="V598" s="81"/>
      <c r="W598" s="81"/>
      <c r="X598" s="81"/>
      <c r="Y598" s="162"/>
    </row>
    <row r="599" spans="2:25" ht="15" x14ac:dyDescent="0.25">
      <c r="B599" s="3"/>
      <c r="C599" s="3"/>
      <c r="D599" s="3"/>
      <c r="E599" s="81"/>
      <c r="F599" s="81"/>
      <c r="G599" s="81"/>
      <c r="H599" s="81"/>
      <c r="I599" s="3"/>
      <c r="J599" s="3"/>
      <c r="K599" s="81"/>
      <c r="L599" s="3"/>
      <c r="M599" s="3"/>
      <c r="N599" s="3"/>
      <c r="O599" s="3"/>
      <c r="P599" s="3"/>
      <c r="Q599" s="3"/>
      <c r="R599" s="3"/>
      <c r="S599" s="81"/>
      <c r="T599" s="81"/>
      <c r="U599" s="81"/>
      <c r="V599" s="81"/>
      <c r="W599" s="81"/>
      <c r="X599" s="81"/>
      <c r="Y599" s="162"/>
    </row>
    <row r="600" spans="2:25" ht="15" x14ac:dyDescent="0.25">
      <c r="B600" s="3"/>
      <c r="C600" s="3"/>
      <c r="D600" s="3"/>
      <c r="E600" s="81"/>
      <c r="F600" s="81"/>
      <c r="G600" s="81"/>
      <c r="H600" s="81"/>
      <c r="I600" s="3"/>
      <c r="J600" s="3"/>
      <c r="K600" s="81"/>
      <c r="L600" s="3"/>
      <c r="M600" s="3"/>
      <c r="N600" s="3"/>
      <c r="O600" s="3"/>
      <c r="P600" s="3"/>
      <c r="Q600" s="3"/>
      <c r="R600" s="3"/>
      <c r="S600" s="81"/>
      <c r="T600" s="81"/>
      <c r="U600" s="81"/>
      <c r="V600" s="81"/>
      <c r="W600" s="81"/>
      <c r="X600" s="81"/>
      <c r="Y600" s="162"/>
    </row>
    <row r="601" spans="2:25" ht="15" x14ac:dyDescent="0.25">
      <c r="B601" s="3"/>
      <c r="C601" s="3"/>
      <c r="D601" s="3"/>
      <c r="E601" s="81"/>
      <c r="F601" s="81"/>
      <c r="G601" s="81"/>
      <c r="H601" s="81"/>
      <c r="I601" s="3"/>
      <c r="J601" s="3"/>
      <c r="K601" s="81"/>
      <c r="L601" s="3"/>
      <c r="M601" s="3"/>
      <c r="N601" s="3"/>
      <c r="O601" s="3"/>
      <c r="P601" s="3"/>
      <c r="Q601" s="3"/>
      <c r="R601" s="3"/>
      <c r="S601" s="81"/>
      <c r="T601" s="81"/>
      <c r="U601" s="81"/>
      <c r="V601" s="81"/>
      <c r="W601" s="81"/>
      <c r="X601" s="81"/>
      <c r="Y601" s="162"/>
    </row>
    <row r="602" spans="2:25" ht="15" x14ac:dyDescent="0.25">
      <c r="B602" s="3"/>
      <c r="C602" s="3"/>
      <c r="D602" s="3"/>
      <c r="E602" s="81"/>
      <c r="F602" s="81"/>
      <c r="G602" s="81"/>
      <c r="H602" s="81"/>
      <c r="I602" s="3"/>
      <c r="J602" s="3"/>
      <c r="K602" s="81"/>
      <c r="L602" s="3"/>
      <c r="M602" s="3"/>
      <c r="N602" s="3"/>
      <c r="O602" s="3"/>
      <c r="P602" s="3"/>
      <c r="Q602" s="3"/>
      <c r="R602" s="3"/>
      <c r="S602" s="81"/>
      <c r="T602" s="81"/>
      <c r="U602" s="81"/>
      <c r="V602" s="81"/>
      <c r="W602" s="81"/>
      <c r="X602" s="81"/>
      <c r="Y602" s="162"/>
    </row>
    <row r="603" spans="2:25" ht="15" x14ac:dyDescent="0.25">
      <c r="B603" s="3"/>
      <c r="C603" s="3"/>
      <c r="D603" s="3"/>
      <c r="E603" s="81"/>
      <c r="F603" s="81"/>
      <c r="G603" s="81"/>
      <c r="H603" s="81"/>
      <c r="I603" s="3"/>
      <c r="J603" s="3"/>
      <c r="K603" s="81"/>
      <c r="L603" s="3"/>
      <c r="M603" s="3"/>
      <c r="N603" s="3"/>
      <c r="O603" s="3"/>
      <c r="P603" s="3"/>
      <c r="Q603" s="3"/>
      <c r="R603" s="3"/>
      <c r="S603" s="81"/>
      <c r="T603" s="81"/>
      <c r="U603" s="81"/>
      <c r="V603" s="81"/>
      <c r="W603" s="81"/>
      <c r="X603" s="81"/>
      <c r="Y603" s="162"/>
    </row>
    <row r="604" spans="2:25" ht="15" x14ac:dyDescent="0.25">
      <c r="B604" s="3"/>
      <c r="C604" s="3"/>
      <c r="D604" s="3"/>
      <c r="E604" s="81"/>
      <c r="F604" s="81"/>
      <c r="G604" s="81"/>
      <c r="H604" s="81"/>
      <c r="I604" s="3"/>
      <c r="J604" s="3"/>
      <c r="K604" s="81"/>
      <c r="L604" s="3"/>
      <c r="M604" s="3"/>
      <c r="N604" s="3"/>
      <c r="O604" s="3"/>
      <c r="P604" s="3"/>
      <c r="Q604" s="3"/>
      <c r="R604" s="3"/>
      <c r="S604" s="81"/>
      <c r="T604" s="81"/>
      <c r="U604" s="81"/>
      <c r="V604" s="81"/>
      <c r="W604" s="81"/>
      <c r="X604" s="81"/>
      <c r="Y604" s="162"/>
    </row>
    <row r="605" spans="2:25" ht="15" x14ac:dyDescent="0.25">
      <c r="B605" s="3"/>
      <c r="C605" s="3"/>
      <c r="D605" s="3"/>
      <c r="E605" s="81"/>
      <c r="F605" s="81"/>
      <c r="G605" s="81"/>
      <c r="H605" s="81"/>
      <c r="I605" s="3"/>
      <c r="J605" s="3"/>
      <c r="K605" s="81"/>
      <c r="L605" s="3"/>
      <c r="M605" s="3"/>
      <c r="N605" s="3"/>
      <c r="O605" s="3"/>
      <c r="P605" s="3"/>
      <c r="Q605" s="3"/>
      <c r="R605" s="3"/>
      <c r="S605" s="81"/>
      <c r="T605" s="81"/>
      <c r="U605" s="81"/>
      <c r="V605" s="81"/>
      <c r="W605" s="81"/>
      <c r="X605" s="81"/>
      <c r="Y605" s="162"/>
    </row>
    <row r="606" spans="2:25" ht="15" x14ac:dyDescent="0.25">
      <c r="B606" s="3"/>
      <c r="C606" s="3"/>
      <c r="D606" s="3"/>
      <c r="E606" s="81"/>
      <c r="F606" s="81"/>
      <c r="G606" s="81"/>
      <c r="H606" s="81"/>
      <c r="I606" s="3"/>
      <c r="J606" s="3"/>
      <c r="K606" s="81"/>
      <c r="L606" s="3"/>
      <c r="M606" s="3"/>
      <c r="N606" s="3"/>
      <c r="O606" s="3"/>
      <c r="P606" s="3"/>
      <c r="Q606" s="3"/>
      <c r="R606" s="3"/>
      <c r="S606" s="81"/>
      <c r="T606" s="81"/>
      <c r="U606" s="81"/>
      <c r="V606" s="81"/>
      <c r="W606" s="81"/>
      <c r="X606" s="81"/>
      <c r="Y606" s="162"/>
    </row>
    <row r="607" spans="2:25" ht="15" x14ac:dyDescent="0.25">
      <c r="B607" s="3"/>
      <c r="C607" s="3"/>
      <c r="D607" s="3"/>
      <c r="E607" s="81"/>
      <c r="F607" s="81"/>
      <c r="G607" s="81"/>
      <c r="H607" s="81"/>
      <c r="I607" s="3"/>
      <c r="J607" s="3"/>
      <c r="K607" s="81"/>
      <c r="L607" s="3"/>
      <c r="M607" s="3"/>
      <c r="N607" s="3"/>
      <c r="O607" s="3"/>
      <c r="P607" s="3"/>
      <c r="Q607" s="3"/>
      <c r="R607" s="3"/>
      <c r="S607" s="81"/>
      <c r="T607" s="81"/>
      <c r="U607" s="81"/>
      <c r="V607" s="81"/>
      <c r="W607" s="81"/>
      <c r="X607" s="81"/>
      <c r="Y607" s="162"/>
    </row>
    <row r="608" spans="2:25" ht="15" x14ac:dyDescent="0.25">
      <c r="B608" s="3"/>
      <c r="C608" s="3"/>
      <c r="D608" s="3"/>
      <c r="E608" s="81"/>
      <c r="F608" s="81"/>
      <c r="G608" s="81"/>
      <c r="H608" s="81"/>
      <c r="I608" s="3"/>
      <c r="J608" s="3"/>
      <c r="K608" s="81"/>
      <c r="L608" s="3"/>
      <c r="M608" s="3"/>
      <c r="N608" s="3"/>
      <c r="O608" s="3"/>
      <c r="P608" s="3"/>
      <c r="Q608" s="3"/>
      <c r="R608" s="3"/>
      <c r="S608" s="81"/>
      <c r="T608" s="81"/>
      <c r="U608" s="81"/>
      <c r="V608" s="81"/>
      <c r="W608" s="81"/>
      <c r="X608" s="81"/>
      <c r="Y608" s="162"/>
    </row>
    <row r="609" spans="2:25" ht="15" x14ac:dyDescent="0.25">
      <c r="B609" s="3"/>
      <c r="C609" s="3"/>
      <c r="D609" s="3"/>
      <c r="E609" s="81"/>
      <c r="F609" s="81"/>
      <c r="G609" s="81"/>
      <c r="H609" s="81"/>
      <c r="I609" s="3"/>
      <c r="J609" s="3"/>
      <c r="K609" s="81"/>
      <c r="L609" s="3"/>
      <c r="M609" s="3"/>
      <c r="N609" s="3"/>
      <c r="O609" s="3"/>
      <c r="P609" s="3"/>
      <c r="Q609" s="3"/>
      <c r="R609" s="3"/>
      <c r="S609" s="81"/>
      <c r="T609" s="81"/>
      <c r="U609" s="81"/>
      <c r="V609" s="81"/>
      <c r="W609" s="81"/>
      <c r="X609" s="81"/>
      <c r="Y609" s="162"/>
    </row>
    <row r="610" spans="2:25" ht="15" x14ac:dyDescent="0.25">
      <c r="B610" s="3"/>
      <c r="C610" s="3"/>
      <c r="D610" s="3"/>
      <c r="E610" s="81"/>
      <c r="F610" s="81"/>
      <c r="G610" s="81"/>
      <c r="H610" s="81"/>
      <c r="I610" s="3"/>
      <c r="J610" s="3"/>
      <c r="K610" s="81"/>
      <c r="L610" s="3"/>
      <c r="M610" s="3"/>
      <c r="N610" s="3"/>
      <c r="O610" s="3"/>
      <c r="P610" s="3"/>
      <c r="Q610" s="3"/>
      <c r="R610" s="3"/>
      <c r="S610" s="81"/>
      <c r="T610" s="81"/>
      <c r="U610" s="81"/>
      <c r="V610" s="81"/>
      <c r="W610" s="81"/>
      <c r="X610" s="81"/>
      <c r="Y610" s="162"/>
    </row>
    <row r="611" spans="2:25" ht="15" x14ac:dyDescent="0.25">
      <c r="B611" s="3"/>
      <c r="C611" s="3"/>
      <c r="D611" s="3"/>
      <c r="E611" s="81"/>
      <c r="F611" s="81"/>
      <c r="G611" s="81"/>
      <c r="H611" s="81"/>
      <c r="I611" s="3"/>
      <c r="J611" s="3"/>
      <c r="K611" s="81"/>
      <c r="L611" s="3"/>
      <c r="M611" s="3"/>
      <c r="N611" s="3"/>
      <c r="O611" s="3"/>
      <c r="P611" s="3"/>
      <c r="Q611" s="3"/>
      <c r="R611" s="3"/>
      <c r="S611" s="81"/>
      <c r="T611" s="81"/>
      <c r="U611" s="81"/>
      <c r="V611" s="81"/>
      <c r="W611" s="81"/>
      <c r="X611" s="81"/>
      <c r="Y611" s="162"/>
    </row>
    <row r="612" spans="2:25" ht="15" x14ac:dyDescent="0.25">
      <c r="B612" s="3"/>
      <c r="C612" s="3"/>
      <c r="D612" s="3"/>
      <c r="E612" s="81"/>
      <c r="F612" s="81"/>
      <c r="G612" s="81"/>
      <c r="H612" s="81"/>
      <c r="I612" s="3"/>
      <c r="J612" s="3"/>
      <c r="K612" s="81"/>
      <c r="L612" s="3"/>
      <c r="M612" s="3"/>
      <c r="N612" s="3"/>
      <c r="O612" s="3"/>
      <c r="P612" s="3"/>
      <c r="Q612" s="3"/>
      <c r="R612" s="3"/>
      <c r="S612" s="81"/>
      <c r="T612" s="81"/>
      <c r="U612" s="81"/>
      <c r="V612" s="81"/>
      <c r="W612" s="81"/>
      <c r="X612" s="81"/>
      <c r="Y612" s="162"/>
    </row>
    <row r="613" spans="2:25" ht="15" x14ac:dyDescent="0.25">
      <c r="B613" s="3"/>
      <c r="C613" s="3"/>
      <c r="D613" s="3"/>
      <c r="E613" s="81"/>
      <c r="F613" s="81"/>
      <c r="G613" s="81"/>
      <c r="H613" s="81"/>
      <c r="I613" s="3"/>
      <c r="J613" s="3"/>
      <c r="K613" s="81"/>
      <c r="L613" s="3"/>
      <c r="M613" s="3"/>
      <c r="N613" s="3"/>
      <c r="O613" s="3"/>
      <c r="P613" s="3"/>
      <c r="Q613" s="3"/>
      <c r="R613" s="3"/>
      <c r="S613" s="81"/>
      <c r="T613" s="81"/>
      <c r="U613" s="81"/>
      <c r="V613" s="81"/>
      <c r="W613" s="81"/>
      <c r="X613" s="81"/>
      <c r="Y613" s="162"/>
    </row>
    <row r="614" spans="2:25" ht="15" x14ac:dyDescent="0.25">
      <c r="B614" s="3"/>
      <c r="C614" s="3"/>
      <c r="D614" s="3"/>
      <c r="E614" s="81"/>
      <c r="F614" s="81"/>
      <c r="G614" s="81"/>
      <c r="H614" s="81"/>
      <c r="I614" s="3"/>
      <c r="J614" s="3"/>
      <c r="K614" s="81"/>
      <c r="L614" s="3"/>
      <c r="M614" s="3"/>
      <c r="N614" s="3"/>
      <c r="O614" s="3"/>
      <c r="P614" s="3"/>
      <c r="Q614" s="3"/>
      <c r="R614" s="3"/>
      <c r="S614" s="81"/>
      <c r="T614" s="81"/>
      <c r="U614" s="81"/>
      <c r="V614" s="81"/>
      <c r="W614" s="81"/>
      <c r="X614" s="81"/>
      <c r="Y614" s="162"/>
    </row>
    <row r="615" spans="2:25" ht="15" x14ac:dyDescent="0.25">
      <c r="B615" s="3"/>
      <c r="C615" s="3"/>
      <c r="D615" s="3"/>
      <c r="E615" s="81"/>
      <c r="F615" s="81"/>
      <c r="G615" s="81"/>
      <c r="H615" s="81"/>
      <c r="I615" s="3"/>
      <c r="J615" s="3"/>
      <c r="K615" s="81"/>
      <c r="L615" s="3"/>
      <c r="M615" s="3"/>
      <c r="N615" s="3"/>
      <c r="O615" s="3"/>
      <c r="P615" s="3"/>
      <c r="Q615" s="3"/>
      <c r="R615" s="3"/>
      <c r="S615" s="81"/>
      <c r="T615" s="81"/>
      <c r="U615" s="81"/>
      <c r="V615" s="81"/>
      <c r="W615" s="81"/>
      <c r="X615" s="81"/>
      <c r="Y615" s="162"/>
    </row>
    <row r="616" spans="2:25" ht="15" x14ac:dyDescent="0.25">
      <c r="B616" s="3"/>
      <c r="C616" s="3"/>
      <c r="D616" s="3"/>
      <c r="E616" s="81"/>
      <c r="F616" s="81"/>
      <c r="G616" s="81"/>
      <c r="H616" s="81"/>
      <c r="I616" s="3"/>
      <c r="J616" s="3"/>
      <c r="K616" s="81"/>
      <c r="L616" s="3"/>
      <c r="M616" s="3"/>
      <c r="N616" s="3"/>
      <c r="O616" s="3"/>
      <c r="P616" s="3"/>
      <c r="Q616" s="3"/>
      <c r="R616" s="3"/>
      <c r="S616" s="81"/>
      <c r="T616" s="81"/>
      <c r="U616" s="81"/>
      <c r="V616" s="81"/>
      <c r="W616" s="81"/>
      <c r="X616" s="81"/>
      <c r="Y616" s="162"/>
    </row>
    <row r="617" spans="2:25" ht="15" x14ac:dyDescent="0.25">
      <c r="B617" s="3"/>
      <c r="C617" s="3"/>
      <c r="D617" s="3"/>
      <c r="E617" s="81"/>
      <c r="F617" s="81"/>
      <c r="G617" s="81"/>
      <c r="H617" s="81"/>
      <c r="I617" s="3"/>
      <c r="J617" s="3"/>
      <c r="K617" s="81"/>
      <c r="L617" s="3"/>
      <c r="M617" s="3"/>
      <c r="N617" s="3"/>
      <c r="O617" s="3"/>
      <c r="P617" s="3"/>
      <c r="Q617" s="3"/>
      <c r="R617" s="3"/>
      <c r="S617" s="81"/>
      <c r="T617" s="81"/>
      <c r="U617" s="81"/>
      <c r="V617" s="81"/>
      <c r="W617" s="81"/>
      <c r="X617" s="81"/>
      <c r="Y617" s="162"/>
    </row>
    <row r="618" spans="2:25" ht="15" x14ac:dyDescent="0.25">
      <c r="B618" s="3"/>
      <c r="C618" s="3"/>
      <c r="D618" s="3"/>
      <c r="E618" s="81"/>
      <c r="F618" s="81"/>
      <c r="G618" s="81"/>
      <c r="H618" s="81"/>
      <c r="I618" s="3"/>
      <c r="J618" s="3"/>
      <c r="K618" s="81"/>
      <c r="L618" s="3"/>
      <c r="M618" s="3"/>
      <c r="N618" s="3"/>
      <c r="O618" s="3"/>
      <c r="P618" s="3"/>
      <c r="Q618" s="3"/>
      <c r="R618" s="3"/>
      <c r="S618" s="81"/>
      <c r="T618" s="81"/>
      <c r="U618" s="81"/>
      <c r="V618" s="81"/>
      <c r="W618" s="81"/>
      <c r="X618" s="81"/>
      <c r="Y618" s="162"/>
    </row>
    <row r="619" spans="2:25" ht="15" x14ac:dyDescent="0.25">
      <c r="B619" s="3"/>
      <c r="C619" s="3"/>
      <c r="D619" s="3"/>
      <c r="E619" s="81"/>
      <c r="F619" s="81"/>
      <c r="G619" s="81"/>
      <c r="H619" s="81"/>
      <c r="I619" s="3"/>
      <c r="J619" s="3"/>
      <c r="K619" s="81"/>
      <c r="L619" s="3"/>
      <c r="M619" s="3"/>
      <c r="N619" s="3"/>
      <c r="O619" s="3"/>
      <c r="P619" s="3"/>
      <c r="Q619" s="3"/>
      <c r="R619" s="3"/>
      <c r="S619" s="81"/>
      <c r="T619" s="81"/>
      <c r="U619" s="81"/>
      <c r="V619" s="81"/>
      <c r="W619" s="81"/>
      <c r="X619" s="81"/>
      <c r="Y619" s="162"/>
    </row>
    <row r="620" spans="2:25" ht="15" x14ac:dyDescent="0.25">
      <c r="B620" s="3"/>
      <c r="C620" s="3"/>
      <c r="D620" s="3"/>
      <c r="E620" s="81"/>
      <c r="F620" s="81"/>
      <c r="G620" s="81"/>
      <c r="H620" s="81"/>
      <c r="I620" s="3"/>
      <c r="J620" s="3"/>
      <c r="K620" s="81"/>
      <c r="L620" s="3"/>
      <c r="M620" s="3"/>
      <c r="N620" s="3"/>
      <c r="O620" s="3"/>
      <c r="P620" s="3"/>
      <c r="Q620" s="3"/>
      <c r="R620" s="3"/>
      <c r="S620" s="81"/>
      <c r="T620" s="81"/>
      <c r="U620" s="81"/>
      <c r="V620" s="81"/>
      <c r="W620" s="81"/>
      <c r="X620" s="81"/>
      <c r="Y620" s="162"/>
    </row>
    <row r="621" spans="2:25" ht="15" x14ac:dyDescent="0.25">
      <c r="B621" s="3"/>
      <c r="C621" s="3"/>
      <c r="D621" s="3"/>
      <c r="E621" s="81"/>
      <c r="F621" s="81"/>
      <c r="G621" s="81"/>
      <c r="H621" s="81"/>
      <c r="I621" s="3"/>
      <c r="J621" s="3"/>
      <c r="K621" s="81"/>
      <c r="L621" s="3"/>
      <c r="M621" s="3"/>
      <c r="N621" s="3"/>
      <c r="O621" s="3"/>
      <c r="P621" s="3"/>
      <c r="Q621" s="3"/>
      <c r="R621" s="3"/>
      <c r="S621" s="81"/>
      <c r="T621" s="81"/>
      <c r="U621" s="81"/>
      <c r="V621" s="81"/>
      <c r="W621" s="81"/>
      <c r="X621" s="81"/>
      <c r="Y621" s="162"/>
    </row>
    <row r="622" spans="2:25" ht="15" x14ac:dyDescent="0.25">
      <c r="B622" s="3"/>
      <c r="C622" s="3"/>
      <c r="D622" s="3"/>
      <c r="E622" s="81"/>
      <c r="F622" s="81"/>
      <c r="G622" s="81"/>
      <c r="H622" s="81"/>
      <c r="I622" s="3"/>
      <c r="J622" s="3"/>
      <c r="K622" s="81"/>
      <c r="L622" s="3"/>
      <c r="M622" s="3"/>
      <c r="N622" s="3"/>
      <c r="O622" s="3"/>
      <c r="P622" s="3"/>
      <c r="Q622" s="3"/>
      <c r="R622" s="3"/>
      <c r="S622" s="81"/>
      <c r="T622" s="81"/>
      <c r="U622" s="81"/>
      <c r="V622" s="81"/>
      <c r="W622" s="81"/>
      <c r="X622" s="81"/>
      <c r="Y622" s="162"/>
    </row>
    <row r="623" spans="2:25" ht="15" x14ac:dyDescent="0.25">
      <c r="B623" s="3"/>
      <c r="C623" s="3"/>
      <c r="D623" s="3"/>
      <c r="E623" s="81"/>
      <c r="F623" s="81"/>
      <c r="G623" s="81"/>
      <c r="H623" s="81"/>
      <c r="I623" s="3"/>
      <c r="J623" s="3"/>
      <c r="K623" s="81"/>
      <c r="L623" s="3"/>
      <c r="M623" s="3"/>
      <c r="N623" s="3"/>
      <c r="O623" s="3"/>
      <c r="P623" s="3"/>
      <c r="Q623" s="3"/>
      <c r="R623" s="3"/>
      <c r="S623" s="81"/>
      <c r="T623" s="81"/>
      <c r="U623" s="81"/>
      <c r="V623" s="81"/>
      <c r="W623" s="81"/>
      <c r="X623" s="81"/>
      <c r="Y623" s="162"/>
    </row>
    <row r="624" spans="2:25" ht="15" x14ac:dyDescent="0.25">
      <c r="B624" s="3"/>
      <c r="C624" s="3"/>
      <c r="D624" s="3"/>
      <c r="E624" s="81"/>
      <c r="F624" s="81"/>
      <c r="G624" s="81"/>
      <c r="H624" s="81"/>
      <c r="I624" s="3"/>
      <c r="J624" s="3"/>
      <c r="K624" s="81"/>
      <c r="L624" s="3"/>
      <c r="M624" s="3"/>
      <c r="N624" s="3"/>
      <c r="O624" s="3"/>
      <c r="P624" s="3"/>
      <c r="Q624" s="3"/>
      <c r="R624" s="3"/>
      <c r="S624" s="81"/>
      <c r="T624" s="81"/>
      <c r="U624" s="81"/>
      <c r="V624" s="81"/>
      <c r="W624" s="81"/>
      <c r="X624" s="81"/>
      <c r="Y624" s="162"/>
    </row>
    <row r="625" spans="2:25" ht="15" x14ac:dyDescent="0.25">
      <c r="B625" s="3"/>
      <c r="C625" s="3"/>
      <c r="D625" s="3"/>
      <c r="E625" s="81"/>
      <c r="F625" s="81"/>
      <c r="G625" s="81"/>
      <c r="H625" s="81"/>
      <c r="I625" s="3"/>
      <c r="J625" s="3"/>
      <c r="K625" s="81"/>
      <c r="L625" s="3"/>
      <c r="M625" s="3"/>
      <c r="N625" s="3"/>
      <c r="O625" s="3"/>
      <c r="P625" s="3"/>
      <c r="Q625" s="3"/>
      <c r="R625" s="3"/>
      <c r="S625" s="81"/>
      <c r="T625" s="81"/>
      <c r="U625" s="81"/>
      <c r="V625" s="81"/>
      <c r="W625" s="81"/>
      <c r="X625" s="81"/>
      <c r="Y625" s="162"/>
    </row>
    <row r="626" spans="2:25" ht="15" x14ac:dyDescent="0.25">
      <c r="B626" s="3"/>
      <c r="C626" s="3"/>
      <c r="D626" s="3"/>
      <c r="E626" s="81"/>
      <c r="F626" s="81"/>
      <c r="G626" s="81"/>
      <c r="H626" s="81"/>
      <c r="I626" s="3"/>
      <c r="J626" s="3"/>
      <c r="K626" s="81"/>
      <c r="L626" s="3"/>
      <c r="M626" s="3"/>
      <c r="N626" s="3"/>
      <c r="O626" s="3"/>
      <c r="P626" s="3"/>
      <c r="Q626" s="3"/>
      <c r="R626" s="3"/>
      <c r="S626" s="81"/>
      <c r="T626" s="81"/>
      <c r="U626" s="81"/>
      <c r="V626" s="81"/>
      <c r="W626" s="81"/>
      <c r="X626" s="81"/>
      <c r="Y626" s="162"/>
    </row>
    <row r="627" spans="2:25" ht="15" x14ac:dyDescent="0.25">
      <c r="B627" s="3"/>
      <c r="C627" s="3"/>
      <c r="D627" s="3"/>
      <c r="E627" s="81"/>
      <c r="F627" s="81"/>
      <c r="G627" s="81"/>
      <c r="H627" s="81"/>
      <c r="I627" s="3"/>
      <c r="J627" s="3"/>
      <c r="K627" s="81"/>
      <c r="L627" s="3"/>
      <c r="M627" s="3"/>
      <c r="N627" s="3"/>
      <c r="O627" s="3"/>
      <c r="P627" s="3"/>
      <c r="Q627" s="3"/>
      <c r="R627" s="3"/>
      <c r="S627" s="81"/>
      <c r="T627" s="81"/>
      <c r="U627" s="81"/>
      <c r="V627" s="81"/>
      <c r="W627" s="81"/>
      <c r="X627" s="81"/>
      <c r="Y627" s="162"/>
    </row>
    <row r="628" spans="2:25" ht="15" x14ac:dyDescent="0.25">
      <c r="B628" s="3"/>
      <c r="C628" s="3"/>
      <c r="D628" s="3"/>
      <c r="E628" s="81"/>
      <c r="F628" s="81"/>
      <c r="G628" s="81"/>
      <c r="H628" s="81"/>
      <c r="I628" s="3"/>
      <c r="J628" s="3"/>
      <c r="K628" s="81"/>
      <c r="L628" s="3"/>
      <c r="M628" s="3"/>
      <c r="N628" s="3"/>
      <c r="O628" s="3"/>
      <c r="P628" s="3"/>
      <c r="Q628" s="3"/>
      <c r="R628" s="3"/>
      <c r="S628" s="81"/>
      <c r="T628" s="81"/>
      <c r="U628" s="81"/>
      <c r="V628" s="81"/>
      <c r="W628" s="81"/>
      <c r="X628" s="81"/>
      <c r="Y628" s="162"/>
    </row>
    <row r="629" spans="2:25" ht="15" x14ac:dyDescent="0.25">
      <c r="B629" s="3"/>
      <c r="C629" s="3"/>
      <c r="D629" s="3"/>
      <c r="E629" s="81"/>
      <c r="F629" s="81"/>
      <c r="G629" s="81"/>
      <c r="H629" s="81"/>
      <c r="I629" s="3"/>
      <c r="J629" s="3"/>
      <c r="K629" s="81"/>
      <c r="L629" s="3"/>
      <c r="M629" s="3"/>
      <c r="N629" s="3"/>
      <c r="O629" s="3"/>
      <c r="P629" s="3"/>
      <c r="Q629" s="3"/>
      <c r="R629" s="3"/>
      <c r="S629" s="81"/>
      <c r="T629" s="81"/>
      <c r="U629" s="81"/>
      <c r="V629" s="81"/>
      <c r="W629" s="81"/>
      <c r="X629" s="81"/>
      <c r="Y629" s="162"/>
    </row>
    <row r="630" spans="2:25" ht="15" x14ac:dyDescent="0.25">
      <c r="B630" s="3"/>
      <c r="C630" s="3"/>
      <c r="D630" s="3"/>
      <c r="E630" s="81"/>
      <c r="F630" s="81"/>
      <c r="G630" s="81"/>
      <c r="H630" s="81"/>
      <c r="I630" s="3"/>
      <c r="J630" s="3"/>
      <c r="K630" s="81"/>
      <c r="L630" s="3"/>
      <c r="M630" s="3"/>
      <c r="N630" s="3"/>
      <c r="O630" s="3"/>
      <c r="P630" s="3"/>
      <c r="Q630" s="3"/>
      <c r="R630" s="3"/>
      <c r="S630" s="81"/>
      <c r="T630" s="81"/>
      <c r="U630" s="81"/>
      <c r="V630" s="81"/>
      <c r="W630" s="81"/>
      <c r="X630" s="81"/>
      <c r="Y630" s="162"/>
    </row>
    <row r="631" spans="2:25" ht="15" x14ac:dyDescent="0.25">
      <c r="B631" s="3"/>
      <c r="C631" s="3"/>
      <c r="D631" s="3"/>
      <c r="E631" s="81"/>
      <c r="F631" s="81"/>
      <c r="G631" s="81"/>
      <c r="H631" s="81"/>
      <c r="I631" s="3"/>
      <c r="J631" s="3"/>
      <c r="K631" s="81"/>
      <c r="L631" s="3"/>
      <c r="M631" s="3"/>
      <c r="N631" s="3"/>
      <c r="O631" s="3"/>
      <c r="P631" s="3"/>
      <c r="Q631" s="3"/>
      <c r="R631" s="3"/>
      <c r="S631" s="81"/>
      <c r="T631" s="81"/>
      <c r="U631" s="81"/>
      <c r="V631" s="81"/>
      <c r="W631" s="81"/>
      <c r="X631" s="81"/>
      <c r="Y631" s="162"/>
    </row>
    <row r="632" spans="2:25" ht="15" x14ac:dyDescent="0.25">
      <c r="B632" s="3"/>
      <c r="C632" s="3"/>
      <c r="D632" s="3"/>
      <c r="E632" s="81"/>
      <c r="F632" s="81"/>
      <c r="G632" s="81"/>
      <c r="H632" s="81"/>
      <c r="I632" s="3"/>
      <c r="J632" s="3"/>
      <c r="K632" s="81"/>
      <c r="L632" s="3"/>
      <c r="M632" s="3"/>
      <c r="N632" s="3"/>
      <c r="O632" s="3"/>
      <c r="P632" s="3"/>
      <c r="Q632" s="3"/>
      <c r="R632" s="3"/>
      <c r="S632" s="81"/>
      <c r="T632" s="81"/>
      <c r="U632" s="81"/>
      <c r="V632" s="81"/>
      <c r="W632" s="81"/>
      <c r="X632" s="81"/>
      <c r="Y632" s="162"/>
    </row>
    <row r="633" spans="2:25" ht="15" x14ac:dyDescent="0.25">
      <c r="B633" s="3"/>
      <c r="C633" s="3"/>
      <c r="D633" s="3"/>
      <c r="E633" s="81"/>
      <c r="F633" s="81"/>
      <c r="G633" s="81"/>
      <c r="H633" s="81"/>
      <c r="I633" s="3"/>
      <c r="J633" s="3"/>
      <c r="K633" s="81"/>
      <c r="L633" s="3"/>
      <c r="M633" s="3"/>
      <c r="N633" s="3"/>
      <c r="O633" s="3"/>
      <c r="P633" s="3"/>
      <c r="Q633" s="3"/>
      <c r="R633" s="3"/>
      <c r="S633" s="81"/>
      <c r="T633" s="81"/>
      <c r="U633" s="81"/>
      <c r="V633" s="81"/>
      <c r="W633" s="81"/>
      <c r="X633" s="81"/>
      <c r="Y633" s="162"/>
    </row>
    <row r="634" spans="2:25" ht="15" x14ac:dyDescent="0.25">
      <c r="B634" s="3"/>
      <c r="C634" s="3"/>
      <c r="D634" s="3"/>
      <c r="E634" s="81"/>
      <c r="F634" s="81"/>
      <c r="G634" s="81"/>
      <c r="H634" s="81"/>
      <c r="I634" s="3"/>
      <c r="J634" s="3"/>
      <c r="K634" s="81"/>
      <c r="L634" s="3"/>
      <c r="M634" s="3"/>
      <c r="N634" s="3"/>
      <c r="O634" s="3"/>
      <c r="P634" s="3"/>
      <c r="Q634" s="3"/>
      <c r="R634" s="3"/>
      <c r="S634" s="81"/>
      <c r="T634" s="81"/>
      <c r="U634" s="81"/>
      <c r="V634" s="81"/>
      <c r="W634" s="81"/>
      <c r="X634" s="81"/>
      <c r="Y634" s="162"/>
    </row>
    <row r="635" spans="2:25" ht="15" x14ac:dyDescent="0.25">
      <c r="B635" s="3"/>
      <c r="C635" s="3"/>
      <c r="D635" s="3"/>
      <c r="E635" s="81"/>
      <c r="F635" s="81"/>
      <c r="G635" s="81"/>
      <c r="H635" s="81"/>
      <c r="I635" s="3"/>
      <c r="J635" s="3"/>
      <c r="K635" s="81"/>
      <c r="L635" s="3"/>
      <c r="M635" s="3"/>
      <c r="N635" s="3"/>
      <c r="O635" s="3"/>
      <c r="P635" s="3"/>
      <c r="Q635" s="3"/>
      <c r="R635" s="3"/>
      <c r="S635" s="81"/>
      <c r="T635" s="81"/>
      <c r="U635" s="81"/>
      <c r="V635" s="81"/>
      <c r="W635" s="81"/>
      <c r="X635" s="81"/>
      <c r="Y635" s="162"/>
    </row>
    <row r="636" spans="2:25" ht="15" x14ac:dyDescent="0.25">
      <c r="B636" s="3"/>
      <c r="C636" s="3"/>
      <c r="D636" s="3"/>
      <c r="E636" s="81"/>
      <c r="F636" s="81"/>
      <c r="G636" s="81"/>
      <c r="H636" s="81"/>
      <c r="I636" s="3"/>
      <c r="J636" s="3"/>
      <c r="K636" s="81"/>
      <c r="L636" s="3"/>
      <c r="M636" s="3"/>
      <c r="N636" s="3"/>
      <c r="O636" s="3"/>
      <c r="P636" s="3"/>
      <c r="Q636" s="3"/>
      <c r="R636" s="3"/>
      <c r="S636" s="81"/>
      <c r="T636" s="81"/>
      <c r="U636" s="81"/>
      <c r="V636" s="81"/>
      <c r="W636" s="81"/>
      <c r="X636" s="81"/>
      <c r="Y636" s="162"/>
    </row>
    <row r="637" spans="2:25" ht="15" x14ac:dyDescent="0.25">
      <c r="B637" s="3"/>
      <c r="C637" s="3"/>
      <c r="D637" s="3"/>
      <c r="E637" s="81"/>
      <c r="F637" s="81"/>
      <c r="G637" s="81"/>
      <c r="H637" s="81"/>
      <c r="I637" s="3"/>
      <c r="J637" s="3"/>
      <c r="K637" s="81"/>
      <c r="L637" s="3"/>
      <c r="M637" s="3"/>
      <c r="N637" s="3"/>
      <c r="O637" s="3"/>
      <c r="P637" s="3"/>
      <c r="Q637" s="3"/>
      <c r="R637" s="3"/>
      <c r="S637" s="81"/>
      <c r="T637" s="81"/>
      <c r="U637" s="81"/>
      <c r="V637" s="81"/>
      <c r="W637" s="81"/>
      <c r="X637" s="81"/>
      <c r="Y637" s="162"/>
    </row>
    <row r="638" spans="2:25" ht="15" x14ac:dyDescent="0.25">
      <c r="B638" s="3"/>
      <c r="C638" s="3"/>
      <c r="D638" s="3"/>
      <c r="E638" s="81"/>
      <c r="F638" s="81"/>
      <c r="G638" s="81"/>
      <c r="H638" s="81"/>
      <c r="I638" s="3"/>
      <c r="J638" s="3"/>
      <c r="K638" s="81"/>
      <c r="L638" s="3"/>
      <c r="M638" s="3"/>
      <c r="N638" s="3"/>
      <c r="O638" s="3"/>
      <c r="P638" s="3"/>
      <c r="Q638" s="3"/>
      <c r="R638" s="3"/>
      <c r="S638" s="81"/>
      <c r="T638" s="81"/>
      <c r="U638" s="81"/>
      <c r="V638" s="81"/>
      <c r="W638" s="81"/>
      <c r="X638" s="81"/>
      <c r="Y638" s="162"/>
    </row>
    <row r="639" spans="2:25" ht="15" x14ac:dyDescent="0.25">
      <c r="B639" s="3"/>
      <c r="C639" s="3"/>
      <c r="D639" s="3"/>
      <c r="E639" s="81"/>
      <c r="F639" s="81"/>
      <c r="G639" s="81"/>
      <c r="H639" s="81"/>
      <c r="I639" s="3"/>
      <c r="J639" s="3"/>
      <c r="K639" s="81"/>
      <c r="L639" s="3"/>
      <c r="M639" s="3"/>
      <c r="N639" s="3"/>
      <c r="O639" s="3"/>
      <c r="P639" s="3"/>
      <c r="Q639" s="3"/>
      <c r="R639" s="3"/>
      <c r="S639" s="81"/>
      <c r="T639" s="81"/>
      <c r="U639" s="81"/>
      <c r="V639" s="81"/>
      <c r="W639" s="81"/>
      <c r="X639" s="81"/>
      <c r="Y639" s="162"/>
    </row>
    <row r="640" spans="2:25" ht="15" x14ac:dyDescent="0.25">
      <c r="B640" s="3"/>
      <c r="C640" s="3"/>
      <c r="D640" s="3"/>
      <c r="E640" s="81"/>
      <c r="F640" s="81"/>
      <c r="G640" s="81"/>
      <c r="H640" s="81"/>
      <c r="I640" s="3"/>
      <c r="J640" s="3"/>
      <c r="K640" s="81"/>
      <c r="L640" s="3"/>
      <c r="M640" s="3"/>
      <c r="N640" s="3"/>
      <c r="O640" s="3"/>
      <c r="P640" s="3"/>
      <c r="Q640" s="3"/>
      <c r="R640" s="3"/>
      <c r="S640" s="81"/>
      <c r="T640" s="81"/>
      <c r="U640" s="81"/>
      <c r="V640" s="81"/>
      <c r="W640" s="81"/>
      <c r="X640" s="81"/>
      <c r="Y640" s="162"/>
    </row>
    <row r="641" spans="2:25" ht="15" x14ac:dyDescent="0.25">
      <c r="B641" s="3"/>
      <c r="C641" s="3"/>
      <c r="D641" s="3"/>
      <c r="E641" s="81"/>
      <c r="F641" s="81"/>
      <c r="G641" s="81"/>
      <c r="H641" s="81"/>
      <c r="I641" s="3"/>
      <c r="J641" s="3"/>
      <c r="K641" s="81"/>
      <c r="L641" s="3"/>
      <c r="M641" s="3"/>
      <c r="N641" s="3"/>
      <c r="O641" s="3"/>
      <c r="P641" s="3"/>
      <c r="Q641" s="3"/>
      <c r="R641" s="3"/>
      <c r="S641" s="81"/>
      <c r="T641" s="81"/>
      <c r="U641" s="81"/>
      <c r="V641" s="81"/>
      <c r="W641" s="81"/>
      <c r="X641" s="81"/>
      <c r="Y641" s="162"/>
    </row>
    <row r="642" spans="2:25" ht="15" x14ac:dyDescent="0.25">
      <c r="B642" s="3"/>
      <c r="C642" s="3"/>
      <c r="D642" s="3"/>
      <c r="E642" s="81"/>
      <c r="F642" s="81"/>
      <c r="G642" s="81"/>
      <c r="H642" s="81"/>
      <c r="I642" s="3"/>
      <c r="J642" s="3"/>
      <c r="K642" s="81"/>
      <c r="L642" s="3"/>
      <c r="M642" s="3"/>
      <c r="N642" s="3"/>
      <c r="O642" s="3"/>
      <c r="P642" s="3"/>
      <c r="Q642" s="3"/>
      <c r="R642" s="3"/>
      <c r="S642" s="81"/>
      <c r="T642" s="81"/>
      <c r="U642" s="81"/>
      <c r="V642" s="81"/>
      <c r="W642" s="81"/>
      <c r="X642" s="81"/>
      <c r="Y642" s="162"/>
    </row>
    <row r="643" spans="2:25" ht="15" x14ac:dyDescent="0.25">
      <c r="B643" s="3"/>
      <c r="C643" s="3"/>
      <c r="D643" s="3"/>
      <c r="E643" s="81"/>
      <c r="F643" s="81"/>
      <c r="G643" s="81"/>
      <c r="H643" s="81"/>
      <c r="I643" s="3"/>
      <c r="J643" s="3"/>
      <c r="K643" s="81"/>
      <c r="L643" s="3"/>
      <c r="M643" s="3"/>
      <c r="N643" s="3"/>
      <c r="O643" s="3"/>
      <c r="P643" s="3"/>
      <c r="Q643" s="3"/>
      <c r="R643" s="3"/>
      <c r="S643" s="81"/>
      <c r="T643" s="81"/>
      <c r="U643" s="81"/>
      <c r="V643" s="81"/>
      <c r="W643" s="81"/>
      <c r="X643" s="81"/>
      <c r="Y643" s="162"/>
    </row>
    <row r="644" spans="2:25" ht="15" x14ac:dyDescent="0.25">
      <c r="B644" s="3"/>
      <c r="C644" s="3"/>
      <c r="D644" s="3"/>
      <c r="E644" s="81"/>
      <c r="F644" s="81"/>
      <c r="G644" s="81"/>
      <c r="H644" s="81"/>
      <c r="I644" s="3"/>
      <c r="J644" s="3"/>
      <c r="K644" s="81"/>
      <c r="L644" s="3"/>
      <c r="M644" s="3"/>
      <c r="N644" s="3"/>
      <c r="O644" s="3"/>
      <c r="P644" s="3"/>
      <c r="Q644" s="3"/>
      <c r="R644" s="3"/>
      <c r="S644" s="81"/>
      <c r="T644" s="81"/>
      <c r="U644" s="81"/>
      <c r="V644" s="81"/>
      <c r="W644" s="81"/>
      <c r="X644" s="81"/>
      <c r="Y644" s="162"/>
    </row>
    <row r="645" spans="2:25" ht="15" x14ac:dyDescent="0.25">
      <c r="B645" s="3"/>
      <c r="C645" s="3"/>
      <c r="D645" s="3"/>
      <c r="E645" s="81"/>
      <c r="F645" s="81"/>
      <c r="G645" s="81"/>
      <c r="H645" s="81"/>
      <c r="I645" s="3"/>
      <c r="J645" s="3"/>
      <c r="K645" s="81"/>
      <c r="L645" s="3"/>
      <c r="M645" s="3"/>
      <c r="N645" s="3"/>
      <c r="O645" s="3"/>
      <c r="P645" s="3"/>
      <c r="Q645" s="3"/>
      <c r="R645" s="3"/>
      <c r="S645" s="81"/>
      <c r="T645" s="81"/>
      <c r="U645" s="81"/>
      <c r="V645" s="81"/>
      <c r="W645" s="81"/>
      <c r="X645" s="81"/>
      <c r="Y645" s="162"/>
    </row>
    <row r="646" spans="2:25" ht="15" x14ac:dyDescent="0.25">
      <c r="B646" s="3"/>
      <c r="C646" s="3"/>
      <c r="D646" s="3"/>
      <c r="E646" s="81"/>
      <c r="F646" s="81"/>
      <c r="G646" s="81"/>
      <c r="H646" s="81"/>
      <c r="I646" s="3"/>
      <c r="J646" s="3"/>
      <c r="K646" s="81"/>
      <c r="L646" s="3"/>
      <c r="M646" s="3"/>
      <c r="N646" s="3"/>
      <c r="O646" s="3"/>
      <c r="P646" s="3"/>
      <c r="Q646" s="3"/>
      <c r="R646" s="3"/>
      <c r="S646" s="81"/>
      <c r="T646" s="81"/>
      <c r="U646" s="81"/>
      <c r="V646" s="81"/>
      <c r="W646" s="81"/>
      <c r="X646" s="81"/>
      <c r="Y646" s="162"/>
    </row>
    <row r="647" spans="2:25" ht="15" x14ac:dyDescent="0.25">
      <c r="B647" s="3"/>
      <c r="C647" s="3"/>
      <c r="D647" s="3"/>
      <c r="E647" s="81"/>
      <c r="F647" s="81"/>
      <c r="G647" s="81"/>
      <c r="H647" s="81"/>
      <c r="I647" s="3"/>
      <c r="J647" s="3"/>
      <c r="K647" s="81"/>
      <c r="L647" s="3"/>
      <c r="M647" s="3"/>
      <c r="N647" s="3"/>
      <c r="O647" s="3"/>
      <c r="P647" s="3"/>
      <c r="Q647" s="3"/>
      <c r="R647" s="3"/>
      <c r="S647" s="81"/>
      <c r="T647" s="81"/>
      <c r="U647" s="81"/>
      <c r="V647" s="81"/>
      <c r="W647" s="81"/>
      <c r="X647" s="81"/>
      <c r="Y647" s="162"/>
    </row>
    <row r="648" spans="2:25" ht="15" x14ac:dyDescent="0.25">
      <c r="B648" s="3"/>
      <c r="C648" s="3"/>
      <c r="D648" s="3"/>
      <c r="E648" s="81"/>
      <c r="F648" s="81"/>
      <c r="G648" s="81"/>
      <c r="H648" s="81"/>
      <c r="I648" s="3"/>
      <c r="J648" s="3"/>
      <c r="K648" s="81"/>
      <c r="L648" s="3"/>
      <c r="M648" s="3"/>
      <c r="N648" s="3"/>
      <c r="O648" s="3"/>
      <c r="P648" s="3"/>
      <c r="Q648" s="3"/>
      <c r="R648" s="3"/>
      <c r="S648" s="81"/>
      <c r="T648" s="81"/>
      <c r="U648" s="81"/>
      <c r="V648" s="81"/>
      <c r="W648" s="81"/>
      <c r="X648" s="81"/>
      <c r="Y648" s="162"/>
    </row>
    <row r="649" spans="2:25" ht="15" x14ac:dyDescent="0.25">
      <c r="B649" s="3"/>
      <c r="C649" s="3"/>
      <c r="D649" s="3"/>
      <c r="E649" s="81"/>
      <c r="F649" s="81"/>
      <c r="G649" s="81"/>
      <c r="H649" s="81"/>
      <c r="I649" s="3"/>
      <c r="J649" s="3"/>
      <c r="K649" s="81"/>
      <c r="L649" s="3"/>
      <c r="M649" s="3"/>
      <c r="N649" s="3"/>
      <c r="O649" s="3"/>
      <c r="P649" s="3"/>
      <c r="Q649" s="3"/>
      <c r="R649" s="3"/>
      <c r="S649" s="81"/>
      <c r="T649" s="81"/>
      <c r="U649" s="81"/>
      <c r="V649" s="81"/>
      <c r="W649" s="81"/>
      <c r="X649" s="81"/>
      <c r="Y649" s="162"/>
    </row>
    <row r="650" spans="2:25" ht="15" x14ac:dyDescent="0.25">
      <c r="B650" s="3"/>
      <c r="C650" s="3"/>
      <c r="D650" s="3"/>
      <c r="E650" s="81"/>
      <c r="F650" s="81"/>
      <c r="G650" s="81"/>
      <c r="H650" s="81"/>
      <c r="I650" s="3"/>
      <c r="J650" s="3"/>
      <c r="K650" s="81"/>
      <c r="L650" s="3"/>
      <c r="M650" s="3"/>
      <c r="N650" s="3"/>
      <c r="O650" s="3"/>
      <c r="P650" s="3"/>
      <c r="Q650" s="3"/>
      <c r="R650" s="3"/>
      <c r="S650" s="81"/>
      <c r="T650" s="81"/>
      <c r="U650" s="81"/>
      <c r="V650" s="81"/>
      <c r="W650" s="81"/>
      <c r="X650" s="81"/>
      <c r="Y650" s="162"/>
    </row>
    <row r="651" spans="2:25" ht="15" x14ac:dyDescent="0.25">
      <c r="B651" s="3"/>
      <c r="C651" s="3"/>
      <c r="D651" s="3"/>
      <c r="E651" s="81"/>
      <c r="F651" s="81"/>
      <c r="G651" s="81"/>
      <c r="H651" s="81"/>
      <c r="I651" s="3"/>
      <c r="J651" s="3"/>
      <c r="K651" s="81"/>
      <c r="L651" s="3"/>
      <c r="M651" s="3"/>
      <c r="N651" s="3"/>
      <c r="O651" s="3"/>
      <c r="P651" s="3"/>
      <c r="Q651" s="3"/>
      <c r="R651" s="3"/>
      <c r="S651" s="81"/>
      <c r="T651" s="81"/>
      <c r="U651" s="81"/>
      <c r="V651" s="81"/>
      <c r="W651" s="81"/>
      <c r="X651" s="81"/>
      <c r="Y651" s="162"/>
    </row>
    <row r="652" spans="2:25" ht="15" x14ac:dyDescent="0.25">
      <c r="B652" s="3"/>
      <c r="C652" s="3"/>
      <c r="D652" s="3"/>
      <c r="E652" s="81"/>
      <c r="F652" s="81"/>
      <c r="G652" s="81"/>
      <c r="H652" s="81"/>
      <c r="I652" s="3"/>
      <c r="J652" s="3"/>
      <c r="K652" s="81"/>
      <c r="L652" s="3"/>
      <c r="M652" s="3"/>
      <c r="N652" s="3"/>
      <c r="O652" s="3"/>
      <c r="P652" s="3"/>
      <c r="Q652" s="3"/>
      <c r="R652" s="3"/>
      <c r="S652" s="81"/>
      <c r="T652" s="81"/>
      <c r="U652" s="81"/>
      <c r="V652" s="81"/>
      <c r="W652" s="81"/>
      <c r="X652" s="81"/>
      <c r="Y652" s="162"/>
    </row>
    <row r="653" spans="2:25" ht="15" x14ac:dyDescent="0.25">
      <c r="B653" s="3"/>
      <c r="C653" s="3"/>
      <c r="D653" s="3"/>
      <c r="E653" s="81"/>
      <c r="F653" s="81"/>
      <c r="G653" s="81"/>
      <c r="H653" s="81"/>
      <c r="I653" s="3"/>
      <c r="J653" s="3"/>
      <c r="K653" s="81"/>
      <c r="L653" s="3"/>
      <c r="M653" s="3"/>
      <c r="N653" s="3"/>
      <c r="O653" s="3"/>
      <c r="P653" s="3"/>
      <c r="Q653" s="3"/>
      <c r="R653" s="3"/>
      <c r="S653" s="81"/>
      <c r="T653" s="81"/>
      <c r="U653" s="81"/>
      <c r="V653" s="81"/>
      <c r="W653" s="81"/>
      <c r="X653" s="81"/>
      <c r="Y653" s="162"/>
    </row>
    <row r="654" spans="2:25" ht="15" x14ac:dyDescent="0.25">
      <c r="B654" s="3"/>
      <c r="C654" s="3"/>
      <c r="D654" s="3"/>
      <c r="E654" s="81"/>
      <c r="F654" s="81"/>
      <c r="G654" s="81"/>
      <c r="H654" s="81"/>
      <c r="I654" s="3"/>
      <c r="J654" s="3"/>
      <c r="K654" s="81"/>
      <c r="L654" s="3"/>
      <c r="M654" s="3"/>
      <c r="N654" s="3"/>
      <c r="O654" s="3"/>
      <c r="P654" s="3"/>
      <c r="Q654" s="3"/>
      <c r="R654" s="3"/>
      <c r="S654" s="81"/>
      <c r="T654" s="81"/>
      <c r="U654" s="81"/>
      <c r="V654" s="81"/>
      <c r="W654" s="81"/>
      <c r="X654" s="81"/>
      <c r="Y654" s="162"/>
    </row>
    <row r="655" spans="2:25" ht="15" x14ac:dyDescent="0.25">
      <c r="B655" s="3"/>
      <c r="C655" s="3"/>
      <c r="D655" s="3"/>
      <c r="E655" s="81"/>
      <c r="F655" s="81"/>
      <c r="G655" s="81"/>
      <c r="H655" s="81"/>
      <c r="I655" s="3"/>
      <c r="J655" s="3"/>
      <c r="K655" s="81"/>
      <c r="L655" s="3"/>
      <c r="M655" s="3"/>
      <c r="N655" s="3"/>
      <c r="O655" s="3"/>
      <c r="P655" s="3"/>
      <c r="Q655" s="3"/>
      <c r="R655" s="3"/>
      <c r="S655" s="81"/>
      <c r="T655" s="81"/>
      <c r="U655" s="81"/>
      <c r="V655" s="81"/>
      <c r="W655" s="81"/>
      <c r="X655" s="81"/>
      <c r="Y655" s="162"/>
    </row>
    <row r="656" spans="2:25" ht="15" x14ac:dyDescent="0.25">
      <c r="B656" s="3"/>
      <c r="C656" s="3"/>
      <c r="D656" s="3"/>
      <c r="E656" s="81"/>
      <c r="F656" s="81"/>
      <c r="G656" s="81"/>
      <c r="H656" s="81"/>
      <c r="I656" s="3"/>
      <c r="J656" s="3"/>
      <c r="K656" s="81"/>
      <c r="L656" s="3"/>
      <c r="M656" s="3"/>
      <c r="N656" s="3"/>
      <c r="O656" s="3"/>
      <c r="P656" s="3"/>
      <c r="Q656" s="3"/>
      <c r="R656" s="3"/>
      <c r="S656" s="81"/>
      <c r="T656" s="81"/>
      <c r="U656" s="81"/>
      <c r="V656" s="81"/>
      <c r="W656" s="81"/>
      <c r="X656" s="81"/>
      <c r="Y656" s="162"/>
    </row>
    <row r="657" spans="2:25" ht="15" x14ac:dyDescent="0.25">
      <c r="B657" s="3"/>
      <c r="C657" s="3"/>
      <c r="D657" s="3"/>
      <c r="E657" s="81"/>
      <c r="F657" s="81"/>
      <c r="G657" s="81"/>
      <c r="H657" s="81"/>
      <c r="I657" s="3"/>
      <c r="J657" s="3"/>
      <c r="K657" s="81"/>
      <c r="L657" s="3"/>
      <c r="M657" s="3"/>
      <c r="N657" s="3"/>
      <c r="O657" s="3"/>
      <c r="P657" s="3"/>
      <c r="Q657" s="3"/>
      <c r="R657" s="3"/>
      <c r="S657" s="81"/>
      <c r="T657" s="81"/>
      <c r="U657" s="81"/>
      <c r="V657" s="81"/>
      <c r="W657" s="81"/>
      <c r="X657" s="81"/>
      <c r="Y657" s="162"/>
    </row>
    <row r="658" spans="2:25" ht="15" x14ac:dyDescent="0.25">
      <c r="B658" s="3"/>
      <c r="C658" s="3"/>
      <c r="D658" s="3"/>
      <c r="E658" s="81"/>
      <c r="F658" s="81"/>
      <c r="G658" s="81"/>
      <c r="H658" s="81"/>
      <c r="I658" s="3"/>
      <c r="J658" s="3"/>
      <c r="K658" s="81"/>
      <c r="L658" s="3"/>
      <c r="M658" s="3"/>
      <c r="N658" s="3"/>
      <c r="O658" s="3"/>
      <c r="P658" s="3"/>
      <c r="Q658" s="3"/>
      <c r="R658" s="3"/>
      <c r="S658" s="81"/>
      <c r="T658" s="81"/>
      <c r="U658" s="81"/>
      <c r="V658" s="81"/>
      <c r="W658" s="81"/>
      <c r="X658" s="81"/>
      <c r="Y658" s="162"/>
    </row>
    <row r="659" spans="2:25" ht="15" x14ac:dyDescent="0.25">
      <c r="B659" s="3"/>
      <c r="C659" s="3"/>
      <c r="D659" s="3"/>
      <c r="E659" s="81"/>
      <c r="F659" s="81"/>
      <c r="G659" s="81"/>
      <c r="H659" s="81"/>
      <c r="I659" s="3"/>
      <c r="J659" s="3"/>
      <c r="K659" s="81"/>
      <c r="L659" s="3"/>
      <c r="M659" s="3"/>
      <c r="N659" s="3"/>
      <c r="O659" s="3"/>
      <c r="P659" s="3"/>
      <c r="Q659" s="3"/>
      <c r="R659" s="3"/>
      <c r="S659" s="81"/>
      <c r="T659" s="81"/>
      <c r="U659" s="81"/>
      <c r="V659" s="81"/>
      <c r="W659" s="81"/>
      <c r="X659" s="81"/>
      <c r="Y659" s="162"/>
    </row>
    <row r="660" spans="2:25" ht="15" x14ac:dyDescent="0.25">
      <c r="B660" s="3"/>
      <c r="C660" s="3"/>
      <c r="D660" s="3"/>
      <c r="E660" s="81"/>
      <c r="F660" s="81"/>
      <c r="G660" s="81"/>
      <c r="H660" s="81"/>
      <c r="I660" s="3"/>
      <c r="J660" s="3"/>
      <c r="K660" s="81"/>
      <c r="L660" s="3"/>
      <c r="M660" s="3"/>
      <c r="N660" s="3"/>
      <c r="O660" s="3"/>
      <c r="P660" s="3"/>
      <c r="Q660" s="3"/>
      <c r="R660" s="3"/>
      <c r="S660" s="81"/>
      <c r="T660" s="81"/>
      <c r="U660" s="81"/>
      <c r="V660" s="81"/>
      <c r="W660" s="81"/>
      <c r="X660" s="81"/>
      <c r="Y660" s="162"/>
    </row>
    <row r="661" spans="2:25" ht="15" x14ac:dyDescent="0.25">
      <c r="B661" s="3"/>
      <c r="C661" s="3"/>
      <c r="D661" s="3"/>
      <c r="E661" s="81"/>
      <c r="F661" s="81"/>
      <c r="G661" s="81"/>
      <c r="H661" s="81"/>
      <c r="I661" s="3"/>
      <c r="J661" s="3"/>
      <c r="K661" s="81"/>
      <c r="L661" s="3"/>
      <c r="M661" s="3"/>
      <c r="N661" s="3"/>
      <c r="O661" s="3"/>
      <c r="P661" s="3"/>
      <c r="Q661" s="3"/>
      <c r="R661" s="3"/>
      <c r="S661" s="81"/>
      <c r="T661" s="81"/>
      <c r="U661" s="81"/>
      <c r="V661" s="81"/>
      <c r="W661" s="81"/>
      <c r="X661" s="81"/>
      <c r="Y661" s="162"/>
    </row>
    <row r="662" spans="2:25" ht="15" x14ac:dyDescent="0.25">
      <c r="B662" s="3"/>
      <c r="C662" s="3"/>
      <c r="D662" s="3"/>
      <c r="E662" s="81"/>
      <c r="F662" s="81"/>
      <c r="G662" s="81"/>
      <c r="H662" s="81"/>
      <c r="I662" s="3"/>
      <c r="J662" s="3"/>
      <c r="K662" s="81"/>
      <c r="L662" s="3"/>
      <c r="M662" s="3"/>
      <c r="N662" s="3"/>
      <c r="O662" s="3"/>
      <c r="P662" s="3"/>
      <c r="Q662" s="3"/>
      <c r="R662" s="3"/>
      <c r="S662" s="81"/>
      <c r="T662" s="81"/>
      <c r="U662" s="81"/>
      <c r="V662" s="81"/>
      <c r="W662" s="81"/>
      <c r="X662" s="81"/>
      <c r="Y662" s="162"/>
    </row>
    <row r="663" spans="2:25" ht="15" x14ac:dyDescent="0.25">
      <c r="B663" s="3"/>
      <c r="C663" s="3"/>
      <c r="D663" s="3"/>
      <c r="E663" s="81"/>
      <c r="F663" s="81"/>
      <c r="G663" s="81"/>
      <c r="H663" s="81"/>
      <c r="I663" s="3"/>
      <c r="J663" s="3"/>
      <c r="K663" s="81"/>
      <c r="L663" s="3"/>
      <c r="M663" s="3"/>
      <c r="N663" s="3"/>
      <c r="O663" s="3"/>
      <c r="P663" s="3"/>
      <c r="Q663" s="3"/>
      <c r="R663" s="3"/>
      <c r="S663" s="81"/>
      <c r="T663" s="81"/>
      <c r="U663" s="81"/>
      <c r="V663" s="81"/>
      <c r="W663" s="81"/>
      <c r="X663" s="81"/>
      <c r="Y663" s="162"/>
    </row>
    <row r="664" spans="2:25" ht="15" x14ac:dyDescent="0.25">
      <c r="B664" s="3"/>
      <c r="C664" s="3"/>
      <c r="D664" s="3"/>
      <c r="E664" s="81"/>
      <c r="F664" s="81"/>
      <c r="G664" s="81"/>
      <c r="H664" s="81"/>
      <c r="I664" s="3"/>
      <c r="J664" s="3"/>
      <c r="K664" s="81"/>
      <c r="L664" s="3"/>
      <c r="M664" s="3"/>
      <c r="N664" s="3"/>
      <c r="O664" s="3"/>
      <c r="P664" s="3"/>
      <c r="Q664" s="3"/>
      <c r="R664" s="3"/>
      <c r="S664" s="81"/>
      <c r="T664" s="81"/>
      <c r="U664" s="81"/>
      <c r="V664" s="81"/>
      <c r="W664" s="81"/>
      <c r="X664" s="81"/>
      <c r="Y664" s="162"/>
    </row>
    <row r="665" spans="2:25" ht="15" x14ac:dyDescent="0.25">
      <c r="B665" s="3"/>
      <c r="C665" s="3"/>
      <c r="D665" s="3"/>
      <c r="E665" s="81"/>
      <c r="F665" s="81"/>
      <c r="G665" s="81"/>
      <c r="H665" s="81"/>
      <c r="I665" s="3"/>
      <c r="J665" s="3"/>
      <c r="K665" s="81"/>
      <c r="L665" s="3"/>
      <c r="M665" s="3"/>
      <c r="N665" s="3"/>
      <c r="O665" s="3"/>
      <c r="P665" s="3"/>
      <c r="Q665" s="3"/>
      <c r="R665" s="3"/>
      <c r="S665" s="81"/>
      <c r="T665" s="81"/>
      <c r="U665" s="81"/>
      <c r="V665" s="81"/>
      <c r="W665" s="81"/>
      <c r="X665" s="81"/>
      <c r="Y665" s="162"/>
    </row>
    <row r="666" spans="2:25" ht="15" x14ac:dyDescent="0.25">
      <c r="B666" s="3"/>
      <c r="C666" s="3"/>
      <c r="D666" s="3"/>
      <c r="E666" s="81"/>
      <c r="F666" s="81"/>
      <c r="G666" s="81"/>
      <c r="H666" s="81"/>
      <c r="I666" s="3"/>
      <c r="J666" s="3"/>
      <c r="K666" s="81"/>
      <c r="L666" s="3"/>
      <c r="M666" s="3"/>
      <c r="N666" s="3"/>
      <c r="O666" s="3"/>
      <c r="P666" s="3"/>
      <c r="Q666" s="3"/>
      <c r="R666" s="3"/>
      <c r="S666" s="81"/>
      <c r="T666" s="81"/>
      <c r="U666" s="81"/>
      <c r="V666" s="81"/>
      <c r="W666" s="81"/>
      <c r="X666" s="81"/>
      <c r="Y666" s="162"/>
    </row>
    <row r="667" spans="2:25" ht="15" x14ac:dyDescent="0.25">
      <c r="B667" s="3"/>
      <c r="C667" s="3"/>
      <c r="D667" s="3"/>
      <c r="E667" s="81"/>
      <c r="F667" s="81"/>
      <c r="G667" s="81"/>
      <c r="H667" s="81"/>
      <c r="I667" s="3"/>
      <c r="J667" s="3"/>
      <c r="K667" s="81"/>
      <c r="L667" s="3"/>
      <c r="M667" s="3"/>
      <c r="N667" s="3"/>
      <c r="O667" s="3"/>
      <c r="P667" s="3"/>
      <c r="Q667" s="3"/>
      <c r="R667" s="3"/>
      <c r="S667" s="81"/>
      <c r="T667" s="81"/>
      <c r="U667" s="81"/>
      <c r="V667" s="81"/>
      <c r="W667" s="81"/>
      <c r="X667" s="81"/>
      <c r="Y667" s="162"/>
    </row>
    <row r="668" spans="2:25" ht="15" x14ac:dyDescent="0.25">
      <c r="B668" s="3"/>
      <c r="C668" s="3"/>
      <c r="D668" s="3"/>
      <c r="E668" s="81"/>
      <c r="F668" s="81"/>
      <c r="G668" s="81"/>
      <c r="H668" s="81"/>
      <c r="I668" s="3"/>
      <c r="J668" s="3"/>
      <c r="K668" s="81"/>
      <c r="L668" s="3"/>
      <c r="M668" s="3"/>
      <c r="N668" s="3"/>
      <c r="O668" s="3"/>
      <c r="P668" s="3"/>
      <c r="Q668" s="3"/>
      <c r="R668" s="3"/>
      <c r="S668" s="81"/>
      <c r="T668" s="81"/>
      <c r="U668" s="81"/>
      <c r="V668" s="81"/>
      <c r="W668" s="81"/>
      <c r="X668" s="81"/>
      <c r="Y668" s="162"/>
    </row>
    <row r="669" spans="2:25" ht="15" x14ac:dyDescent="0.25">
      <c r="B669" s="3"/>
      <c r="C669" s="3"/>
      <c r="D669" s="3"/>
      <c r="E669" s="81"/>
      <c r="F669" s="81"/>
      <c r="G669" s="81"/>
      <c r="H669" s="81"/>
      <c r="I669" s="3"/>
      <c r="J669" s="3"/>
      <c r="K669" s="81"/>
      <c r="L669" s="3"/>
      <c r="M669" s="3"/>
      <c r="N669" s="3"/>
      <c r="O669" s="3"/>
      <c r="P669" s="3"/>
      <c r="Q669" s="3"/>
      <c r="R669" s="3"/>
      <c r="S669" s="81"/>
      <c r="T669" s="81"/>
      <c r="U669" s="81"/>
      <c r="V669" s="81"/>
      <c r="W669" s="81"/>
      <c r="X669" s="81"/>
      <c r="Y669" s="162"/>
    </row>
    <row r="670" spans="2:25" ht="15" x14ac:dyDescent="0.25">
      <c r="B670" s="3"/>
      <c r="C670" s="3"/>
      <c r="D670" s="3"/>
      <c r="E670" s="81"/>
      <c r="F670" s="81"/>
      <c r="G670" s="81"/>
      <c r="H670" s="81"/>
      <c r="I670" s="3"/>
      <c r="J670" s="3"/>
      <c r="K670" s="81"/>
      <c r="L670" s="3"/>
      <c r="M670" s="3"/>
      <c r="N670" s="3"/>
      <c r="O670" s="3"/>
      <c r="P670" s="3"/>
      <c r="Q670" s="3"/>
      <c r="R670" s="3"/>
      <c r="S670" s="81"/>
      <c r="T670" s="81"/>
      <c r="U670" s="81"/>
      <c r="V670" s="81"/>
      <c r="W670" s="81"/>
      <c r="X670" s="81"/>
      <c r="Y670" s="162"/>
    </row>
    <row r="671" spans="2:25" ht="15" x14ac:dyDescent="0.25">
      <c r="B671" s="3"/>
      <c r="C671" s="3"/>
      <c r="D671" s="3"/>
      <c r="E671" s="81"/>
      <c r="F671" s="81"/>
      <c r="G671" s="81"/>
      <c r="H671" s="81"/>
      <c r="I671" s="3"/>
      <c r="J671" s="3"/>
      <c r="K671" s="81"/>
      <c r="L671" s="3"/>
      <c r="M671" s="3"/>
      <c r="N671" s="3"/>
      <c r="O671" s="3"/>
      <c r="P671" s="3"/>
      <c r="Q671" s="3"/>
      <c r="R671" s="3"/>
      <c r="S671" s="81"/>
      <c r="T671" s="81"/>
      <c r="U671" s="81"/>
      <c r="V671" s="81"/>
      <c r="W671" s="81"/>
      <c r="X671" s="81"/>
      <c r="Y671" s="162"/>
    </row>
    <row r="672" spans="2:25" ht="15" x14ac:dyDescent="0.25">
      <c r="B672" s="3"/>
      <c r="C672" s="3"/>
      <c r="D672" s="3"/>
      <c r="E672" s="81"/>
      <c r="F672" s="81"/>
      <c r="G672" s="81"/>
      <c r="H672" s="81"/>
      <c r="I672" s="3"/>
      <c r="J672" s="3"/>
      <c r="K672" s="81"/>
      <c r="L672" s="3"/>
      <c r="M672" s="3"/>
      <c r="N672" s="3"/>
      <c r="O672" s="3"/>
      <c r="P672" s="3"/>
      <c r="Q672" s="3"/>
      <c r="R672" s="3"/>
      <c r="S672" s="81"/>
      <c r="T672" s="81"/>
      <c r="U672" s="81"/>
      <c r="V672" s="81"/>
      <c r="W672" s="81"/>
      <c r="X672" s="81"/>
      <c r="Y672" s="162"/>
    </row>
    <row r="673" spans="2:25" ht="15" x14ac:dyDescent="0.25">
      <c r="B673" s="3"/>
      <c r="C673" s="3"/>
      <c r="D673" s="3"/>
      <c r="E673" s="81"/>
      <c r="F673" s="81"/>
      <c r="G673" s="81"/>
      <c r="H673" s="81"/>
      <c r="I673" s="3"/>
      <c r="J673" s="3"/>
      <c r="K673" s="81"/>
      <c r="L673" s="3"/>
      <c r="M673" s="3"/>
      <c r="N673" s="3"/>
      <c r="O673" s="3"/>
      <c r="P673" s="3"/>
      <c r="Q673" s="3"/>
      <c r="R673" s="3"/>
      <c r="S673" s="81"/>
      <c r="T673" s="81"/>
      <c r="U673" s="81"/>
      <c r="V673" s="81"/>
      <c r="W673" s="81"/>
      <c r="X673" s="81"/>
      <c r="Y673" s="162"/>
    </row>
    <row r="674" spans="2:25" ht="15" x14ac:dyDescent="0.25">
      <c r="B674" s="3"/>
      <c r="C674" s="3"/>
      <c r="D674" s="3"/>
      <c r="E674" s="81"/>
      <c r="F674" s="81"/>
      <c r="G674" s="81"/>
      <c r="H674" s="81"/>
      <c r="I674" s="3"/>
      <c r="J674" s="3"/>
      <c r="K674" s="81"/>
      <c r="L674" s="3"/>
      <c r="M674" s="3"/>
      <c r="N674" s="3"/>
      <c r="O674" s="3"/>
      <c r="P674" s="3"/>
      <c r="Q674" s="3"/>
      <c r="R674" s="3"/>
      <c r="S674" s="81"/>
      <c r="T674" s="81"/>
      <c r="U674" s="81"/>
      <c r="V674" s="81"/>
      <c r="W674" s="81"/>
      <c r="X674" s="81"/>
      <c r="Y674" s="162"/>
    </row>
    <row r="675" spans="2:25" ht="15" x14ac:dyDescent="0.25">
      <c r="B675" s="3"/>
      <c r="C675" s="3"/>
      <c r="D675" s="3"/>
      <c r="E675" s="81"/>
      <c r="F675" s="81"/>
      <c r="G675" s="81"/>
      <c r="H675" s="81"/>
      <c r="I675" s="3"/>
      <c r="J675" s="3"/>
      <c r="K675" s="81"/>
      <c r="L675" s="3"/>
      <c r="M675" s="3"/>
      <c r="N675" s="3"/>
      <c r="O675" s="3"/>
      <c r="P675" s="3"/>
      <c r="Q675" s="3"/>
      <c r="R675" s="3"/>
      <c r="S675" s="81"/>
      <c r="T675" s="81"/>
      <c r="U675" s="81"/>
      <c r="V675" s="81"/>
      <c r="W675" s="81"/>
      <c r="X675" s="81"/>
      <c r="Y675" s="162"/>
    </row>
    <row r="676" spans="2:25" ht="15" x14ac:dyDescent="0.25">
      <c r="B676" s="3"/>
      <c r="C676" s="3"/>
      <c r="D676" s="3"/>
      <c r="E676" s="81"/>
      <c r="F676" s="81"/>
      <c r="G676" s="81"/>
      <c r="H676" s="81"/>
      <c r="I676" s="3"/>
      <c r="J676" s="3"/>
      <c r="K676" s="81"/>
      <c r="L676" s="3"/>
      <c r="M676" s="3"/>
      <c r="N676" s="3"/>
      <c r="O676" s="3"/>
      <c r="P676" s="3"/>
      <c r="Q676" s="3"/>
      <c r="R676" s="3"/>
      <c r="S676" s="81"/>
      <c r="T676" s="81"/>
      <c r="U676" s="81"/>
      <c r="V676" s="81"/>
      <c r="W676" s="81"/>
      <c r="X676" s="81"/>
      <c r="Y676" s="162"/>
    </row>
    <row r="677" spans="2:25" ht="15" x14ac:dyDescent="0.25">
      <c r="B677" s="3"/>
      <c r="C677" s="3"/>
      <c r="D677" s="3"/>
      <c r="E677" s="81"/>
      <c r="F677" s="81"/>
      <c r="G677" s="81"/>
      <c r="H677" s="81"/>
      <c r="I677" s="3"/>
      <c r="J677" s="3"/>
      <c r="K677" s="81"/>
      <c r="L677" s="3"/>
      <c r="M677" s="3"/>
      <c r="N677" s="3"/>
      <c r="O677" s="3"/>
      <c r="P677" s="3"/>
      <c r="Q677" s="3"/>
      <c r="R677" s="3"/>
      <c r="S677" s="81"/>
      <c r="T677" s="81"/>
      <c r="U677" s="81"/>
      <c r="V677" s="81"/>
      <c r="W677" s="81"/>
      <c r="X677" s="81"/>
      <c r="Y677" s="162"/>
    </row>
    <row r="678" spans="2:25" ht="15" x14ac:dyDescent="0.25">
      <c r="B678" s="3"/>
      <c r="C678" s="3"/>
      <c r="D678" s="3"/>
      <c r="E678" s="81"/>
      <c r="F678" s="81"/>
      <c r="G678" s="81"/>
      <c r="H678" s="81"/>
      <c r="I678" s="3"/>
      <c r="J678" s="3"/>
      <c r="K678" s="81"/>
      <c r="L678" s="3"/>
      <c r="M678" s="3"/>
      <c r="N678" s="3"/>
      <c r="O678" s="3"/>
      <c r="P678" s="3"/>
      <c r="Q678" s="3"/>
      <c r="R678" s="3"/>
      <c r="S678" s="81"/>
      <c r="T678" s="81"/>
      <c r="U678" s="81"/>
      <c r="V678" s="81"/>
      <c r="W678" s="81"/>
      <c r="X678" s="81"/>
      <c r="Y678" s="162"/>
    </row>
    <row r="679" spans="2:25" ht="15" x14ac:dyDescent="0.25">
      <c r="B679" s="3"/>
      <c r="C679" s="3"/>
      <c r="D679" s="3"/>
      <c r="E679" s="81"/>
      <c r="F679" s="81"/>
      <c r="G679" s="81"/>
      <c r="H679" s="81"/>
      <c r="I679" s="3"/>
      <c r="J679" s="3"/>
      <c r="K679" s="81"/>
      <c r="L679" s="3"/>
      <c r="M679" s="3"/>
      <c r="N679" s="3"/>
      <c r="O679" s="3"/>
      <c r="P679" s="3"/>
      <c r="Q679" s="3"/>
      <c r="R679" s="3"/>
      <c r="S679" s="81"/>
      <c r="T679" s="81"/>
      <c r="U679" s="81"/>
      <c r="V679" s="81"/>
      <c r="W679" s="81"/>
      <c r="X679" s="81"/>
      <c r="Y679" s="162"/>
    </row>
    <row r="680" spans="2:25" ht="15" x14ac:dyDescent="0.25">
      <c r="B680" s="3"/>
      <c r="C680" s="3"/>
      <c r="D680" s="3"/>
      <c r="E680" s="81"/>
      <c r="F680" s="81"/>
      <c r="G680" s="81"/>
      <c r="H680" s="81"/>
      <c r="I680" s="3"/>
      <c r="J680" s="3"/>
      <c r="K680" s="81"/>
      <c r="L680" s="3"/>
      <c r="M680" s="3"/>
      <c r="N680" s="3"/>
      <c r="O680" s="3"/>
      <c r="P680" s="3"/>
      <c r="Q680" s="3"/>
      <c r="R680" s="3"/>
      <c r="S680" s="81"/>
      <c r="T680" s="81"/>
      <c r="U680" s="81"/>
      <c r="V680" s="81"/>
      <c r="W680" s="81"/>
      <c r="X680" s="81"/>
      <c r="Y680" s="162"/>
    </row>
    <row r="681" spans="2:25" ht="15" x14ac:dyDescent="0.25">
      <c r="B681" s="3"/>
      <c r="C681" s="3"/>
      <c r="D681" s="3"/>
      <c r="E681" s="81"/>
      <c r="F681" s="81"/>
      <c r="G681" s="81"/>
      <c r="H681" s="81"/>
      <c r="I681" s="3"/>
      <c r="J681" s="3"/>
      <c r="K681" s="81"/>
      <c r="L681" s="3"/>
      <c r="M681" s="3"/>
      <c r="N681" s="3"/>
      <c r="O681" s="3"/>
      <c r="P681" s="3"/>
      <c r="Q681" s="3"/>
      <c r="R681" s="3"/>
      <c r="S681" s="81"/>
      <c r="T681" s="81"/>
      <c r="U681" s="81"/>
      <c r="V681" s="81"/>
      <c r="W681" s="81"/>
      <c r="X681" s="81"/>
      <c r="Y681" s="162"/>
    </row>
    <row r="682" spans="2:25" ht="15" x14ac:dyDescent="0.25">
      <c r="B682" s="3"/>
      <c r="C682" s="3"/>
      <c r="D682" s="3"/>
      <c r="E682" s="81"/>
      <c r="F682" s="81"/>
      <c r="G682" s="81"/>
      <c r="H682" s="81"/>
      <c r="I682" s="3"/>
      <c r="J682" s="3"/>
      <c r="K682" s="81"/>
      <c r="L682" s="3"/>
      <c r="M682" s="3"/>
      <c r="N682" s="3"/>
      <c r="O682" s="3"/>
      <c r="P682" s="3"/>
      <c r="Q682" s="3"/>
      <c r="R682" s="3"/>
      <c r="S682" s="81"/>
      <c r="T682" s="81"/>
      <c r="U682" s="81"/>
      <c r="V682" s="81"/>
      <c r="W682" s="81"/>
      <c r="X682" s="81"/>
      <c r="Y682" s="162"/>
    </row>
    <row r="683" spans="2:25" ht="15" x14ac:dyDescent="0.25">
      <c r="B683" s="3"/>
      <c r="C683" s="3"/>
      <c r="D683" s="3"/>
      <c r="E683" s="81"/>
      <c r="F683" s="81"/>
      <c r="G683" s="81"/>
      <c r="H683" s="81"/>
      <c r="I683" s="3"/>
      <c r="J683" s="3"/>
      <c r="K683" s="81"/>
      <c r="L683" s="3"/>
      <c r="M683" s="3"/>
      <c r="N683" s="3"/>
      <c r="O683" s="3"/>
      <c r="P683" s="3"/>
      <c r="Q683" s="3"/>
      <c r="R683" s="3"/>
      <c r="S683" s="81"/>
      <c r="T683" s="81"/>
      <c r="U683" s="81"/>
      <c r="V683" s="81"/>
      <c r="W683" s="81"/>
      <c r="X683" s="81"/>
      <c r="Y683" s="162"/>
    </row>
    <row r="684" spans="2:25" ht="15" x14ac:dyDescent="0.25">
      <c r="B684" s="3"/>
      <c r="C684" s="3"/>
      <c r="D684" s="3"/>
      <c r="E684" s="81"/>
      <c r="F684" s="81"/>
      <c r="G684" s="81"/>
      <c r="H684" s="81"/>
      <c r="I684" s="3"/>
      <c r="J684" s="3"/>
      <c r="K684" s="81"/>
      <c r="L684" s="3"/>
      <c r="M684" s="3"/>
      <c r="N684" s="3"/>
      <c r="O684" s="3"/>
      <c r="P684" s="3"/>
      <c r="Q684" s="3"/>
      <c r="R684" s="3"/>
      <c r="S684" s="81"/>
      <c r="T684" s="81"/>
      <c r="U684" s="81"/>
      <c r="V684" s="81"/>
      <c r="W684" s="81"/>
      <c r="X684" s="81"/>
      <c r="Y684" s="162"/>
    </row>
    <row r="685" spans="2:25" ht="15" x14ac:dyDescent="0.25">
      <c r="B685" s="3"/>
      <c r="C685" s="3"/>
      <c r="D685" s="3"/>
      <c r="E685" s="81"/>
      <c r="F685" s="81"/>
      <c r="G685" s="81"/>
      <c r="H685" s="81"/>
      <c r="I685" s="3"/>
      <c r="J685" s="3"/>
      <c r="K685" s="81"/>
      <c r="L685" s="3"/>
      <c r="M685" s="3"/>
      <c r="N685" s="3"/>
      <c r="O685" s="3"/>
      <c r="P685" s="3"/>
      <c r="Q685" s="3"/>
      <c r="R685" s="3"/>
      <c r="S685" s="81"/>
      <c r="T685" s="81"/>
      <c r="U685" s="81"/>
      <c r="V685" s="81"/>
      <c r="W685" s="81"/>
      <c r="X685" s="81"/>
      <c r="Y685" s="162"/>
    </row>
    <row r="686" spans="2:25" ht="15" x14ac:dyDescent="0.25">
      <c r="B686" s="3"/>
      <c r="C686" s="3"/>
      <c r="D686" s="3"/>
      <c r="E686" s="81"/>
      <c r="F686" s="81"/>
      <c r="G686" s="81"/>
      <c r="H686" s="81"/>
      <c r="I686" s="3"/>
      <c r="J686" s="3"/>
      <c r="K686" s="81"/>
      <c r="L686" s="3"/>
      <c r="M686" s="3"/>
      <c r="N686" s="3"/>
      <c r="O686" s="3"/>
      <c r="P686" s="3"/>
      <c r="Q686" s="3"/>
      <c r="R686" s="3"/>
      <c r="S686" s="81"/>
      <c r="T686" s="81"/>
      <c r="U686" s="81"/>
      <c r="V686" s="81"/>
      <c r="W686" s="81"/>
      <c r="X686" s="81"/>
      <c r="Y686" s="162"/>
    </row>
    <row r="687" spans="2:25" ht="15" x14ac:dyDescent="0.25">
      <c r="B687" s="3"/>
      <c r="C687" s="3"/>
      <c r="D687" s="3"/>
      <c r="E687" s="81"/>
      <c r="F687" s="81"/>
      <c r="G687" s="81"/>
      <c r="H687" s="81"/>
      <c r="I687" s="3"/>
      <c r="J687" s="3"/>
      <c r="K687" s="81"/>
      <c r="L687" s="3"/>
      <c r="M687" s="3"/>
      <c r="N687" s="3"/>
      <c r="O687" s="3"/>
      <c r="P687" s="3"/>
      <c r="Q687" s="3"/>
      <c r="R687" s="3"/>
      <c r="S687" s="81"/>
      <c r="T687" s="81"/>
      <c r="U687" s="81"/>
      <c r="V687" s="81"/>
      <c r="W687" s="81"/>
      <c r="X687" s="81"/>
      <c r="Y687" s="162"/>
    </row>
    <row r="688" spans="2:25" ht="15" x14ac:dyDescent="0.25">
      <c r="B688" s="3"/>
      <c r="C688" s="3"/>
      <c r="D688" s="3"/>
      <c r="E688" s="81"/>
      <c r="F688" s="81"/>
      <c r="G688" s="81"/>
      <c r="H688" s="81"/>
      <c r="I688" s="3"/>
      <c r="J688" s="3"/>
      <c r="K688" s="81"/>
      <c r="L688" s="3"/>
      <c r="M688" s="3"/>
      <c r="N688" s="3"/>
      <c r="O688" s="3"/>
      <c r="P688" s="3"/>
      <c r="Q688" s="3"/>
      <c r="R688" s="3"/>
      <c r="S688" s="81"/>
      <c r="T688" s="81"/>
      <c r="U688" s="81"/>
      <c r="V688" s="81"/>
      <c r="W688" s="81"/>
      <c r="X688" s="81"/>
      <c r="Y688" s="162"/>
    </row>
    <row r="689" spans="2:25" ht="15" x14ac:dyDescent="0.25">
      <c r="B689" s="3"/>
      <c r="C689" s="3"/>
      <c r="D689" s="3"/>
      <c r="E689" s="81"/>
      <c r="F689" s="81"/>
      <c r="G689" s="81"/>
      <c r="H689" s="81"/>
      <c r="I689" s="3"/>
      <c r="J689" s="3"/>
      <c r="K689" s="81"/>
      <c r="L689" s="3"/>
      <c r="M689" s="3"/>
      <c r="N689" s="3"/>
      <c r="O689" s="3"/>
      <c r="P689" s="3"/>
      <c r="Q689" s="3"/>
      <c r="R689" s="3"/>
      <c r="S689" s="81"/>
      <c r="T689" s="81"/>
      <c r="U689" s="81"/>
      <c r="V689" s="81"/>
      <c r="W689" s="81"/>
      <c r="X689" s="81"/>
      <c r="Y689" s="162"/>
    </row>
    <row r="690" spans="2:25" ht="15" x14ac:dyDescent="0.25">
      <c r="B690" s="3"/>
      <c r="C690" s="3"/>
      <c r="D690" s="3"/>
      <c r="E690" s="81"/>
      <c r="F690" s="81"/>
      <c r="G690" s="81"/>
      <c r="H690" s="81"/>
      <c r="I690" s="3"/>
      <c r="J690" s="3"/>
      <c r="K690" s="81"/>
      <c r="L690" s="3"/>
      <c r="M690" s="3"/>
      <c r="N690" s="3"/>
      <c r="O690" s="3"/>
      <c r="P690" s="3"/>
      <c r="Q690" s="3"/>
      <c r="R690" s="3"/>
      <c r="S690" s="81"/>
      <c r="T690" s="81"/>
      <c r="U690" s="81"/>
      <c r="V690" s="81"/>
      <c r="W690" s="81"/>
      <c r="X690" s="81"/>
      <c r="Y690" s="162"/>
    </row>
    <row r="691" spans="2:25" ht="15" x14ac:dyDescent="0.25">
      <c r="B691" s="3"/>
      <c r="C691" s="3"/>
      <c r="D691" s="3"/>
      <c r="E691" s="81"/>
      <c r="F691" s="81"/>
      <c r="G691" s="81"/>
      <c r="H691" s="81"/>
      <c r="I691" s="3"/>
      <c r="J691" s="3"/>
      <c r="K691" s="81"/>
      <c r="L691" s="3"/>
      <c r="M691" s="3"/>
      <c r="N691" s="3"/>
      <c r="O691" s="3"/>
      <c r="P691" s="3"/>
      <c r="Q691" s="3"/>
      <c r="R691" s="3"/>
      <c r="S691" s="81"/>
      <c r="T691" s="81"/>
      <c r="U691" s="81"/>
      <c r="V691" s="81"/>
      <c r="W691" s="81"/>
      <c r="X691" s="81"/>
      <c r="Y691" s="162"/>
    </row>
    <row r="692" spans="2:25" ht="15" x14ac:dyDescent="0.25">
      <c r="B692" s="3"/>
      <c r="C692" s="3"/>
      <c r="D692" s="3"/>
      <c r="E692" s="81"/>
      <c r="F692" s="81"/>
      <c r="G692" s="81"/>
      <c r="H692" s="81"/>
      <c r="I692" s="3"/>
      <c r="J692" s="3"/>
      <c r="K692" s="81"/>
      <c r="L692" s="3"/>
      <c r="M692" s="3"/>
      <c r="N692" s="3"/>
      <c r="O692" s="3"/>
      <c r="P692" s="3"/>
      <c r="Q692" s="3"/>
      <c r="R692" s="3"/>
      <c r="S692" s="81"/>
      <c r="T692" s="81"/>
      <c r="U692" s="81"/>
      <c r="V692" s="81"/>
      <c r="W692" s="81"/>
      <c r="X692" s="81"/>
      <c r="Y692" s="162"/>
    </row>
    <row r="693" spans="2:25" ht="15" x14ac:dyDescent="0.25">
      <c r="B693" s="3"/>
      <c r="C693" s="3"/>
      <c r="D693" s="3"/>
      <c r="E693" s="81"/>
      <c r="F693" s="81"/>
      <c r="G693" s="81"/>
      <c r="H693" s="81"/>
      <c r="I693" s="3"/>
      <c r="J693" s="3"/>
      <c r="K693" s="81"/>
      <c r="L693" s="3"/>
      <c r="M693" s="3"/>
      <c r="N693" s="3"/>
      <c r="O693" s="3"/>
      <c r="P693" s="3"/>
      <c r="Q693" s="3"/>
      <c r="R693" s="3"/>
      <c r="S693" s="81"/>
      <c r="T693" s="81"/>
      <c r="U693" s="81"/>
      <c r="V693" s="81"/>
      <c r="W693" s="81"/>
      <c r="X693" s="81"/>
      <c r="Y693" s="162"/>
    </row>
    <row r="694" spans="2:25" ht="15" x14ac:dyDescent="0.25">
      <c r="B694" s="3"/>
      <c r="C694" s="3"/>
      <c r="D694" s="3"/>
      <c r="E694" s="81"/>
      <c r="F694" s="81"/>
      <c r="G694" s="81"/>
      <c r="H694" s="81"/>
      <c r="I694" s="3"/>
      <c r="J694" s="3"/>
      <c r="K694" s="81"/>
      <c r="L694" s="3"/>
      <c r="M694" s="3"/>
      <c r="N694" s="3"/>
      <c r="O694" s="3"/>
      <c r="P694" s="3"/>
      <c r="Q694" s="3"/>
      <c r="R694" s="3"/>
      <c r="S694" s="81"/>
      <c r="T694" s="81"/>
      <c r="U694" s="81"/>
      <c r="V694" s="81"/>
      <c r="W694" s="81"/>
      <c r="X694" s="81"/>
      <c r="Y694" s="162"/>
    </row>
    <row r="695" spans="2:25" ht="15" x14ac:dyDescent="0.25">
      <c r="B695" s="3"/>
      <c r="C695" s="3"/>
      <c r="D695" s="3"/>
      <c r="E695" s="81"/>
      <c r="F695" s="81"/>
      <c r="G695" s="81"/>
      <c r="H695" s="81"/>
      <c r="I695" s="3"/>
      <c r="J695" s="3"/>
      <c r="K695" s="81"/>
      <c r="L695" s="3"/>
      <c r="M695" s="3"/>
      <c r="N695" s="3"/>
      <c r="O695" s="3"/>
      <c r="P695" s="3"/>
      <c r="Q695" s="3"/>
      <c r="R695" s="3"/>
      <c r="S695" s="81"/>
      <c r="T695" s="81"/>
      <c r="U695" s="81"/>
      <c r="V695" s="81"/>
      <c r="W695" s="81"/>
      <c r="X695" s="81"/>
      <c r="Y695" s="162"/>
    </row>
    <row r="696" spans="2:25" ht="15" x14ac:dyDescent="0.25">
      <c r="B696" s="3"/>
      <c r="C696" s="3"/>
      <c r="D696" s="3"/>
      <c r="E696" s="81"/>
      <c r="F696" s="81"/>
      <c r="G696" s="81"/>
      <c r="H696" s="81"/>
      <c r="I696" s="3"/>
      <c r="J696" s="3"/>
      <c r="K696" s="81"/>
      <c r="L696" s="3"/>
      <c r="M696" s="3"/>
      <c r="N696" s="3"/>
      <c r="O696" s="3"/>
      <c r="P696" s="3"/>
      <c r="Q696" s="3"/>
      <c r="R696" s="3"/>
      <c r="S696" s="81"/>
      <c r="T696" s="81"/>
      <c r="U696" s="81"/>
      <c r="V696" s="81"/>
      <c r="W696" s="81"/>
      <c r="X696" s="81"/>
      <c r="Y696" s="162"/>
    </row>
    <row r="697" spans="2:25" ht="15" x14ac:dyDescent="0.25">
      <c r="B697" s="3"/>
      <c r="C697" s="3"/>
      <c r="D697" s="3"/>
      <c r="E697" s="81"/>
      <c r="F697" s="81"/>
      <c r="G697" s="81"/>
      <c r="H697" s="81"/>
      <c r="I697" s="3"/>
      <c r="J697" s="3"/>
      <c r="K697" s="81"/>
      <c r="L697" s="3"/>
      <c r="M697" s="3"/>
      <c r="N697" s="3"/>
      <c r="O697" s="3"/>
      <c r="P697" s="3"/>
      <c r="Q697" s="3"/>
      <c r="R697" s="3"/>
      <c r="S697" s="81"/>
      <c r="T697" s="81"/>
      <c r="U697" s="81"/>
      <c r="V697" s="81"/>
      <c r="W697" s="81"/>
      <c r="X697" s="81"/>
      <c r="Y697" s="162"/>
    </row>
    <row r="698" spans="2:25" ht="15" x14ac:dyDescent="0.25">
      <c r="B698" s="3"/>
      <c r="C698" s="3"/>
      <c r="D698" s="3"/>
      <c r="E698" s="81"/>
      <c r="F698" s="81"/>
      <c r="G698" s="81"/>
      <c r="H698" s="81"/>
      <c r="I698" s="3"/>
      <c r="J698" s="3"/>
      <c r="K698" s="81"/>
      <c r="L698" s="3"/>
      <c r="M698" s="3"/>
      <c r="N698" s="3"/>
      <c r="O698" s="3"/>
      <c r="P698" s="3"/>
      <c r="Q698" s="3"/>
      <c r="R698" s="3"/>
      <c r="S698" s="81"/>
      <c r="T698" s="81"/>
      <c r="U698" s="81"/>
      <c r="V698" s="81"/>
      <c r="W698" s="81"/>
      <c r="X698" s="81"/>
      <c r="Y698" s="162"/>
    </row>
    <row r="699" spans="2:25" ht="15" x14ac:dyDescent="0.25">
      <c r="B699" s="3"/>
      <c r="C699" s="3"/>
      <c r="D699" s="3"/>
      <c r="E699" s="81"/>
      <c r="F699" s="81"/>
      <c r="G699" s="81"/>
      <c r="H699" s="81"/>
      <c r="I699" s="3"/>
      <c r="J699" s="3"/>
      <c r="K699" s="81"/>
      <c r="L699" s="3"/>
      <c r="M699" s="3"/>
      <c r="N699" s="3"/>
      <c r="O699" s="3"/>
      <c r="P699" s="3"/>
      <c r="Q699" s="3"/>
      <c r="R699" s="3"/>
      <c r="S699" s="81"/>
      <c r="T699" s="81"/>
      <c r="U699" s="81"/>
      <c r="V699" s="81"/>
      <c r="W699" s="81"/>
      <c r="X699" s="81"/>
      <c r="Y699" s="162"/>
    </row>
    <row r="700" spans="2:25" ht="15" x14ac:dyDescent="0.25">
      <c r="B700" s="3"/>
      <c r="C700" s="3"/>
      <c r="D700" s="3"/>
      <c r="E700" s="81"/>
      <c r="F700" s="81"/>
      <c r="G700" s="81"/>
      <c r="H700" s="81"/>
      <c r="I700" s="3"/>
      <c r="J700" s="3"/>
      <c r="K700" s="81"/>
      <c r="L700" s="3"/>
      <c r="M700" s="3"/>
      <c r="N700" s="3"/>
      <c r="O700" s="3"/>
      <c r="P700" s="3"/>
      <c r="Q700" s="3"/>
      <c r="R700" s="3"/>
      <c r="S700" s="81"/>
      <c r="T700" s="81"/>
      <c r="U700" s="81"/>
      <c r="V700" s="81"/>
      <c r="W700" s="81"/>
      <c r="X700" s="81"/>
      <c r="Y700" s="162"/>
    </row>
    <row r="701" spans="2:25" ht="15" x14ac:dyDescent="0.25">
      <c r="B701" s="3"/>
      <c r="C701" s="3"/>
      <c r="D701" s="3"/>
      <c r="E701" s="81"/>
      <c r="F701" s="81"/>
      <c r="G701" s="81"/>
      <c r="H701" s="81"/>
      <c r="I701" s="3"/>
      <c r="J701" s="3"/>
      <c r="K701" s="81"/>
      <c r="L701" s="3"/>
      <c r="M701" s="3"/>
      <c r="N701" s="3"/>
      <c r="O701" s="3"/>
      <c r="P701" s="3"/>
      <c r="Q701" s="3"/>
      <c r="R701" s="3"/>
      <c r="S701" s="81"/>
      <c r="T701" s="81"/>
      <c r="U701" s="81"/>
      <c r="V701" s="81"/>
      <c r="W701" s="81"/>
      <c r="X701" s="81"/>
      <c r="Y701" s="162"/>
    </row>
    <row r="702" spans="2:25" ht="15" x14ac:dyDescent="0.25">
      <c r="B702" s="3"/>
      <c r="C702" s="3"/>
      <c r="D702" s="3"/>
      <c r="E702" s="81"/>
      <c r="F702" s="81"/>
      <c r="G702" s="81"/>
      <c r="H702" s="81"/>
      <c r="I702" s="3"/>
      <c r="J702" s="3"/>
      <c r="K702" s="81"/>
      <c r="L702" s="3"/>
      <c r="M702" s="3"/>
      <c r="N702" s="3"/>
      <c r="O702" s="3"/>
      <c r="P702" s="3"/>
      <c r="Q702" s="3"/>
      <c r="R702" s="3"/>
      <c r="S702" s="81"/>
      <c r="T702" s="81"/>
      <c r="U702" s="81"/>
      <c r="V702" s="81"/>
      <c r="W702" s="81"/>
      <c r="X702" s="81"/>
      <c r="Y702" s="162"/>
    </row>
    <row r="703" spans="2:25" ht="15" x14ac:dyDescent="0.25">
      <c r="B703" s="3"/>
      <c r="C703" s="3"/>
      <c r="D703" s="3"/>
      <c r="E703" s="81"/>
      <c r="F703" s="81"/>
      <c r="G703" s="81"/>
      <c r="H703" s="81"/>
      <c r="I703" s="3"/>
      <c r="J703" s="3"/>
      <c r="K703" s="81"/>
      <c r="L703" s="3"/>
      <c r="M703" s="3"/>
      <c r="N703" s="3"/>
      <c r="O703" s="3"/>
      <c r="P703" s="3"/>
      <c r="Q703" s="3"/>
      <c r="R703" s="3"/>
      <c r="S703" s="81"/>
      <c r="T703" s="81"/>
      <c r="U703" s="81"/>
      <c r="V703" s="81"/>
      <c r="W703" s="81"/>
      <c r="X703" s="81"/>
      <c r="Y703" s="162"/>
    </row>
    <row r="704" spans="2:25" ht="15" x14ac:dyDescent="0.25">
      <c r="B704" s="3"/>
      <c r="C704" s="3"/>
      <c r="D704" s="3"/>
      <c r="E704" s="81"/>
      <c r="F704" s="81"/>
      <c r="G704" s="81"/>
      <c r="H704" s="81"/>
      <c r="I704" s="3"/>
      <c r="J704" s="3"/>
      <c r="K704" s="81"/>
      <c r="L704" s="3"/>
      <c r="M704" s="3"/>
      <c r="N704" s="3"/>
      <c r="O704" s="3"/>
      <c r="P704" s="3"/>
      <c r="Q704" s="3"/>
      <c r="R704" s="3"/>
      <c r="S704" s="81"/>
      <c r="T704" s="81"/>
      <c r="U704" s="81"/>
      <c r="V704" s="81"/>
      <c r="W704" s="81"/>
      <c r="X704" s="81"/>
      <c r="Y704" s="162"/>
    </row>
    <row r="705" spans="2:25" ht="15" x14ac:dyDescent="0.25">
      <c r="B705" s="3"/>
      <c r="C705" s="3"/>
      <c r="D705" s="3"/>
      <c r="E705" s="81"/>
      <c r="F705" s="81"/>
      <c r="G705" s="81"/>
      <c r="H705" s="81"/>
      <c r="I705" s="3"/>
      <c r="J705" s="3"/>
      <c r="K705" s="81"/>
      <c r="L705" s="3"/>
      <c r="M705" s="3"/>
      <c r="N705" s="3"/>
      <c r="O705" s="3"/>
      <c r="P705" s="3"/>
      <c r="Q705" s="3"/>
      <c r="R705" s="3"/>
      <c r="S705" s="81"/>
      <c r="T705" s="81"/>
      <c r="U705" s="81"/>
      <c r="V705" s="81"/>
      <c r="W705" s="81"/>
      <c r="X705" s="81"/>
      <c r="Y705" s="162"/>
    </row>
    <row r="706" spans="2:25" ht="15" x14ac:dyDescent="0.25">
      <c r="B706" s="3"/>
      <c r="C706" s="3"/>
      <c r="D706" s="3"/>
      <c r="E706" s="81"/>
      <c r="F706" s="81"/>
      <c r="G706" s="81"/>
      <c r="H706" s="81"/>
      <c r="I706" s="3"/>
      <c r="J706" s="3"/>
      <c r="K706" s="81"/>
      <c r="L706" s="3"/>
      <c r="M706" s="3"/>
      <c r="N706" s="3"/>
      <c r="O706" s="3"/>
      <c r="P706" s="3"/>
      <c r="Q706" s="3"/>
      <c r="R706" s="3"/>
      <c r="S706" s="81"/>
      <c r="T706" s="81"/>
      <c r="U706" s="81"/>
      <c r="V706" s="81"/>
      <c r="W706" s="81"/>
      <c r="X706" s="81"/>
      <c r="Y706" s="162"/>
    </row>
    <row r="707" spans="2:25" ht="15" x14ac:dyDescent="0.25">
      <c r="B707" s="3"/>
      <c r="C707" s="3"/>
      <c r="D707" s="3"/>
      <c r="E707" s="81"/>
      <c r="F707" s="81"/>
      <c r="G707" s="81"/>
      <c r="H707" s="81"/>
      <c r="I707" s="3"/>
      <c r="J707" s="3"/>
      <c r="K707" s="81"/>
      <c r="L707" s="3"/>
      <c r="M707" s="3"/>
      <c r="N707" s="3"/>
      <c r="O707" s="3"/>
      <c r="P707" s="3"/>
      <c r="Q707" s="3"/>
      <c r="R707" s="3"/>
      <c r="S707" s="81"/>
      <c r="T707" s="81"/>
      <c r="U707" s="81"/>
      <c r="V707" s="81"/>
      <c r="W707" s="81"/>
      <c r="X707" s="81"/>
      <c r="Y707" s="162"/>
    </row>
    <row r="708" spans="2:25" ht="15" x14ac:dyDescent="0.25">
      <c r="B708" s="3"/>
      <c r="C708" s="3"/>
      <c r="D708" s="3"/>
      <c r="E708" s="81"/>
      <c r="F708" s="81"/>
      <c r="G708" s="81"/>
      <c r="H708" s="81"/>
      <c r="I708" s="3"/>
      <c r="J708" s="3"/>
      <c r="K708" s="81"/>
      <c r="L708" s="3"/>
      <c r="M708" s="3"/>
      <c r="N708" s="3"/>
      <c r="O708" s="3"/>
      <c r="P708" s="3"/>
      <c r="Q708" s="3"/>
      <c r="R708" s="3"/>
      <c r="S708" s="81"/>
      <c r="T708" s="81"/>
      <c r="U708" s="81"/>
      <c r="V708" s="81"/>
      <c r="W708" s="81"/>
      <c r="X708" s="81"/>
      <c r="Y708" s="162"/>
    </row>
    <row r="709" spans="2:25" ht="15" x14ac:dyDescent="0.25">
      <c r="B709" s="3"/>
      <c r="C709" s="3"/>
      <c r="D709" s="3"/>
      <c r="E709" s="81"/>
      <c r="F709" s="81"/>
      <c r="G709" s="81"/>
      <c r="H709" s="81"/>
      <c r="I709" s="3"/>
      <c r="J709" s="3"/>
      <c r="K709" s="81"/>
      <c r="L709" s="3"/>
      <c r="M709" s="3"/>
      <c r="N709" s="3"/>
      <c r="O709" s="3"/>
      <c r="P709" s="3"/>
      <c r="Q709" s="3"/>
      <c r="R709" s="3"/>
      <c r="S709" s="81"/>
      <c r="T709" s="81"/>
      <c r="U709" s="81"/>
      <c r="V709" s="81"/>
      <c r="W709" s="81"/>
      <c r="X709" s="81"/>
      <c r="Y709" s="162"/>
    </row>
    <row r="710" spans="2:25" ht="15" x14ac:dyDescent="0.25">
      <c r="B710" s="3"/>
      <c r="C710" s="3"/>
      <c r="D710" s="3"/>
      <c r="E710" s="81"/>
      <c r="F710" s="81"/>
      <c r="G710" s="81"/>
      <c r="H710" s="81"/>
      <c r="I710" s="3"/>
      <c r="J710" s="3"/>
      <c r="K710" s="81"/>
      <c r="L710" s="3"/>
      <c r="M710" s="3"/>
      <c r="N710" s="3"/>
      <c r="O710" s="3"/>
      <c r="P710" s="3"/>
      <c r="Q710" s="3"/>
      <c r="R710" s="3"/>
      <c r="S710" s="81"/>
      <c r="T710" s="81"/>
      <c r="U710" s="81"/>
      <c r="V710" s="81"/>
      <c r="W710" s="81"/>
      <c r="X710" s="81"/>
      <c r="Y710" s="162"/>
    </row>
    <row r="711" spans="2:25" ht="15" x14ac:dyDescent="0.25">
      <c r="B711" s="3"/>
      <c r="C711" s="3"/>
      <c r="D711" s="3"/>
      <c r="E711" s="81"/>
      <c r="F711" s="81"/>
      <c r="G711" s="81"/>
      <c r="H711" s="81"/>
      <c r="I711" s="3"/>
      <c r="J711" s="3"/>
      <c r="K711" s="81"/>
      <c r="L711" s="3"/>
      <c r="M711" s="3"/>
      <c r="N711" s="3"/>
      <c r="O711" s="3"/>
      <c r="P711" s="3"/>
      <c r="Q711" s="3"/>
      <c r="R711" s="3"/>
      <c r="S711" s="81"/>
      <c r="T711" s="81"/>
      <c r="U711" s="81"/>
      <c r="V711" s="81"/>
      <c r="W711" s="81"/>
      <c r="X711" s="81"/>
      <c r="Y711" s="162"/>
    </row>
    <row r="712" spans="2:25" ht="15" x14ac:dyDescent="0.25">
      <c r="B712" s="3"/>
      <c r="C712" s="3"/>
      <c r="D712" s="3"/>
      <c r="E712" s="81"/>
      <c r="F712" s="81"/>
      <c r="G712" s="81"/>
      <c r="H712" s="81"/>
      <c r="I712" s="3"/>
      <c r="J712" s="3"/>
      <c r="K712" s="81"/>
      <c r="L712" s="3"/>
      <c r="M712" s="3"/>
      <c r="N712" s="3"/>
      <c r="O712" s="3"/>
      <c r="P712" s="3"/>
      <c r="Q712" s="3"/>
      <c r="R712" s="3"/>
      <c r="S712" s="81"/>
      <c r="T712" s="81"/>
      <c r="U712" s="81"/>
      <c r="V712" s="81"/>
      <c r="W712" s="81"/>
      <c r="X712" s="81"/>
      <c r="Y712" s="162"/>
    </row>
    <row r="713" spans="2:25" ht="15" x14ac:dyDescent="0.25">
      <c r="B713" s="3"/>
      <c r="C713" s="3"/>
      <c r="D713" s="3"/>
      <c r="E713" s="81"/>
      <c r="F713" s="81"/>
      <c r="G713" s="81"/>
      <c r="H713" s="81"/>
      <c r="I713" s="3"/>
      <c r="J713" s="3"/>
      <c r="K713" s="81"/>
      <c r="L713" s="3"/>
      <c r="M713" s="3"/>
      <c r="N713" s="3"/>
      <c r="O713" s="3"/>
      <c r="P713" s="3"/>
      <c r="Q713" s="3"/>
      <c r="R713" s="3"/>
      <c r="S713" s="81"/>
      <c r="T713" s="81"/>
      <c r="U713" s="81"/>
      <c r="V713" s="81"/>
      <c r="W713" s="81"/>
      <c r="X713" s="81"/>
      <c r="Y713" s="162"/>
    </row>
    <row r="714" spans="2:25" ht="15" x14ac:dyDescent="0.25">
      <c r="B714" s="3"/>
      <c r="C714" s="3"/>
      <c r="D714" s="3"/>
      <c r="E714" s="81"/>
      <c r="F714" s="81"/>
      <c r="G714" s="81"/>
      <c r="H714" s="81"/>
      <c r="I714" s="3"/>
      <c r="J714" s="3"/>
      <c r="K714" s="81"/>
      <c r="L714" s="3"/>
      <c r="M714" s="3"/>
      <c r="N714" s="3"/>
      <c r="O714" s="3"/>
      <c r="P714" s="3"/>
      <c r="Q714" s="3"/>
      <c r="R714" s="3"/>
      <c r="S714" s="81"/>
      <c r="T714" s="81"/>
      <c r="U714" s="81"/>
      <c r="V714" s="81"/>
      <c r="W714" s="81"/>
      <c r="X714" s="81"/>
      <c r="Y714" s="162"/>
    </row>
    <row r="715" spans="2:25" ht="15" x14ac:dyDescent="0.25">
      <c r="B715" s="3"/>
      <c r="C715" s="3"/>
      <c r="D715" s="3"/>
      <c r="E715" s="81"/>
      <c r="F715" s="81"/>
      <c r="G715" s="81"/>
      <c r="H715" s="81"/>
      <c r="I715" s="3"/>
      <c r="J715" s="3"/>
      <c r="K715" s="81"/>
      <c r="L715" s="3"/>
      <c r="M715" s="3"/>
      <c r="N715" s="3"/>
      <c r="O715" s="3"/>
      <c r="P715" s="3"/>
      <c r="Q715" s="3"/>
      <c r="R715" s="3"/>
      <c r="S715" s="81"/>
      <c r="T715" s="81"/>
      <c r="U715" s="81"/>
      <c r="V715" s="81"/>
      <c r="W715" s="81"/>
      <c r="X715" s="81"/>
      <c r="Y715" s="162"/>
    </row>
    <row r="716" spans="2:25" ht="15" x14ac:dyDescent="0.25">
      <c r="B716" s="3"/>
      <c r="C716" s="3"/>
      <c r="D716" s="3"/>
      <c r="E716" s="81"/>
      <c r="F716" s="81"/>
      <c r="G716" s="81"/>
      <c r="H716" s="81"/>
      <c r="I716" s="3"/>
      <c r="J716" s="3"/>
      <c r="K716" s="81"/>
      <c r="L716" s="3"/>
      <c r="M716" s="3"/>
      <c r="N716" s="3"/>
      <c r="O716" s="3"/>
      <c r="P716" s="3"/>
      <c r="Q716" s="3"/>
      <c r="R716" s="3"/>
      <c r="S716" s="81"/>
      <c r="T716" s="81"/>
      <c r="U716" s="81"/>
      <c r="V716" s="81"/>
      <c r="W716" s="81"/>
      <c r="X716" s="81"/>
      <c r="Y716" s="162"/>
    </row>
    <row r="717" spans="2:25" ht="15" x14ac:dyDescent="0.25">
      <c r="B717" s="3"/>
      <c r="C717" s="3"/>
      <c r="D717" s="3"/>
      <c r="E717" s="81"/>
      <c r="F717" s="81"/>
      <c r="G717" s="81"/>
      <c r="H717" s="81"/>
      <c r="I717" s="3"/>
      <c r="J717" s="3"/>
      <c r="K717" s="81"/>
      <c r="L717" s="3"/>
      <c r="M717" s="3"/>
      <c r="N717" s="3"/>
      <c r="O717" s="3"/>
      <c r="P717" s="3"/>
      <c r="Q717" s="3"/>
      <c r="R717" s="3"/>
      <c r="S717" s="81"/>
      <c r="T717" s="81"/>
      <c r="U717" s="81"/>
      <c r="V717" s="81"/>
      <c r="W717" s="81"/>
      <c r="X717" s="81"/>
      <c r="Y717" s="162"/>
    </row>
    <row r="718" spans="2:25" ht="15" x14ac:dyDescent="0.25">
      <c r="B718" s="3"/>
      <c r="C718" s="3"/>
      <c r="D718" s="3"/>
      <c r="E718" s="81"/>
      <c r="F718" s="81"/>
      <c r="G718" s="81"/>
      <c r="H718" s="81"/>
      <c r="I718" s="3"/>
      <c r="J718" s="3"/>
      <c r="K718" s="81"/>
      <c r="L718" s="3"/>
      <c r="M718" s="3"/>
      <c r="N718" s="3"/>
      <c r="O718" s="3"/>
      <c r="P718" s="3"/>
      <c r="Q718" s="3"/>
      <c r="R718" s="3"/>
      <c r="S718" s="81"/>
      <c r="T718" s="81"/>
      <c r="U718" s="81"/>
      <c r="V718" s="81"/>
      <c r="W718" s="81"/>
      <c r="X718" s="81"/>
      <c r="Y718" s="162"/>
    </row>
    <row r="719" spans="2:25" ht="15" x14ac:dyDescent="0.25">
      <c r="B719" s="3"/>
      <c r="C719" s="3"/>
      <c r="D719" s="3"/>
      <c r="E719" s="81"/>
      <c r="F719" s="81"/>
      <c r="G719" s="81"/>
      <c r="H719" s="81"/>
      <c r="I719" s="3"/>
      <c r="J719" s="3"/>
      <c r="K719" s="81"/>
      <c r="L719" s="3"/>
      <c r="M719" s="3"/>
      <c r="N719" s="3"/>
      <c r="O719" s="3"/>
      <c r="P719" s="3"/>
      <c r="Q719" s="3"/>
      <c r="R719" s="3"/>
      <c r="S719" s="81"/>
      <c r="T719" s="81"/>
      <c r="U719" s="81"/>
      <c r="V719" s="81"/>
      <c r="W719" s="81"/>
      <c r="X719" s="81"/>
      <c r="Y719" s="162"/>
    </row>
    <row r="720" spans="2:25" ht="15" x14ac:dyDescent="0.25">
      <c r="B720" s="3"/>
      <c r="C720" s="3"/>
      <c r="D720" s="3"/>
      <c r="E720" s="81"/>
      <c r="F720" s="81"/>
      <c r="G720" s="81"/>
      <c r="H720" s="81"/>
      <c r="I720" s="3"/>
      <c r="J720" s="3"/>
      <c r="K720" s="81"/>
      <c r="L720" s="3"/>
      <c r="M720" s="3"/>
      <c r="N720" s="3"/>
      <c r="O720" s="3"/>
      <c r="P720" s="3"/>
      <c r="Q720" s="3"/>
      <c r="R720" s="3"/>
      <c r="S720" s="81"/>
      <c r="T720" s="81"/>
      <c r="U720" s="81"/>
      <c r="V720" s="81"/>
      <c r="W720" s="81"/>
      <c r="X720" s="81"/>
      <c r="Y720" s="162"/>
    </row>
    <row r="721" spans="2:25" ht="15" x14ac:dyDescent="0.25">
      <c r="B721" s="3"/>
      <c r="C721" s="3"/>
      <c r="D721" s="3"/>
      <c r="E721" s="81"/>
      <c r="F721" s="81"/>
      <c r="G721" s="81"/>
      <c r="H721" s="81"/>
      <c r="I721" s="3"/>
      <c r="J721" s="3"/>
      <c r="K721" s="81"/>
      <c r="L721" s="3"/>
      <c r="M721" s="3"/>
      <c r="N721" s="3"/>
      <c r="O721" s="3"/>
      <c r="P721" s="3"/>
      <c r="Q721" s="3"/>
      <c r="R721" s="3"/>
      <c r="S721" s="81"/>
      <c r="T721" s="81"/>
      <c r="U721" s="81"/>
      <c r="V721" s="81"/>
      <c r="W721" s="81"/>
      <c r="X721" s="81"/>
      <c r="Y721" s="162"/>
    </row>
    <row r="722" spans="2:25" ht="15" x14ac:dyDescent="0.25">
      <c r="B722" s="3"/>
      <c r="C722" s="3"/>
      <c r="D722" s="3"/>
      <c r="E722" s="81"/>
      <c r="F722" s="81"/>
      <c r="G722" s="81"/>
      <c r="H722" s="81"/>
      <c r="I722" s="3"/>
      <c r="J722" s="3"/>
      <c r="K722" s="81"/>
      <c r="L722" s="3"/>
      <c r="M722" s="3"/>
      <c r="N722" s="3"/>
      <c r="O722" s="3"/>
      <c r="P722" s="3"/>
      <c r="Q722" s="3"/>
      <c r="R722" s="3"/>
      <c r="S722" s="81"/>
      <c r="T722" s="81"/>
      <c r="U722" s="81"/>
      <c r="V722" s="81"/>
      <c r="W722" s="81"/>
      <c r="X722" s="81"/>
      <c r="Y722" s="162"/>
    </row>
    <row r="723" spans="2:25" ht="15" x14ac:dyDescent="0.25">
      <c r="B723" s="3"/>
      <c r="C723" s="3"/>
      <c r="D723" s="3"/>
      <c r="E723" s="81"/>
      <c r="F723" s="81"/>
      <c r="G723" s="81"/>
      <c r="H723" s="81"/>
      <c r="I723" s="3"/>
      <c r="J723" s="3"/>
      <c r="K723" s="81"/>
      <c r="L723" s="3"/>
      <c r="M723" s="3"/>
      <c r="N723" s="3"/>
      <c r="O723" s="3"/>
      <c r="P723" s="3"/>
      <c r="Q723" s="3"/>
      <c r="R723" s="3"/>
      <c r="S723" s="81"/>
      <c r="T723" s="81"/>
      <c r="U723" s="81"/>
      <c r="V723" s="81"/>
      <c r="W723" s="81"/>
      <c r="X723" s="81"/>
      <c r="Y723" s="162"/>
    </row>
    <row r="724" spans="2:25" ht="15" x14ac:dyDescent="0.25">
      <c r="B724" s="3"/>
      <c r="C724" s="3"/>
      <c r="D724" s="3"/>
      <c r="E724" s="81"/>
      <c r="F724" s="81"/>
      <c r="G724" s="81"/>
      <c r="H724" s="81"/>
      <c r="I724" s="3"/>
      <c r="J724" s="3"/>
      <c r="K724" s="81"/>
      <c r="L724" s="3"/>
      <c r="M724" s="3"/>
      <c r="N724" s="3"/>
      <c r="O724" s="3"/>
      <c r="P724" s="3"/>
      <c r="Q724" s="3"/>
      <c r="R724" s="3"/>
      <c r="S724" s="81"/>
      <c r="T724" s="81"/>
      <c r="U724" s="81"/>
      <c r="V724" s="81"/>
      <c r="W724" s="81"/>
      <c r="X724" s="81"/>
      <c r="Y724" s="162"/>
    </row>
    <row r="725" spans="2:25" ht="15" x14ac:dyDescent="0.25">
      <c r="B725" s="3"/>
      <c r="C725" s="3"/>
      <c r="D725" s="3"/>
      <c r="E725" s="81"/>
      <c r="F725" s="81"/>
      <c r="G725" s="81"/>
      <c r="H725" s="81"/>
      <c r="I725" s="3"/>
      <c r="J725" s="3"/>
      <c r="K725" s="81"/>
      <c r="L725" s="3"/>
      <c r="M725" s="3"/>
      <c r="N725" s="3"/>
      <c r="O725" s="3"/>
      <c r="P725" s="3"/>
      <c r="Q725" s="3"/>
      <c r="R725" s="3"/>
      <c r="S725" s="81"/>
      <c r="T725" s="81"/>
      <c r="U725" s="81"/>
      <c r="V725" s="81"/>
      <c r="W725" s="81"/>
      <c r="X725" s="81"/>
      <c r="Y725" s="162"/>
    </row>
    <row r="726" spans="2:25" ht="15" x14ac:dyDescent="0.25">
      <c r="B726" s="3"/>
      <c r="C726" s="3"/>
      <c r="D726" s="3"/>
      <c r="E726" s="81"/>
      <c r="F726" s="81"/>
      <c r="G726" s="81"/>
      <c r="H726" s="81"/>
      <c r="I726" s="3"/>
      <c r="J726" s="3"/>
      <c r="K726" s="81"/>
      <c r="L726" s="3"/>
      <c r="M726" s="3"/>
      <c r="N726" s="3"/>
      <c r="O726" s="3"/>
      <c r="P726" s="3"/>
      <c r="Q726" s="3"/>
      <c r="R726" s="3"/>
      <c r="S726" s="81"/>
      <c r="T726" s="81"/>
      <c r="U726" s="81"/>
      <c r="V726" s="81"/>
      <c r="W726" s="81"/>
      <c r="X726" s="81"/>
      <c r="Y726" s="162"/>
    </row>
    <row r="727" spans="2:25" ht="15" x14ac:dyDescent="0.25">
      <c r="B727" s="3"/>
      <c r="C727" s="3"/>
      <c r="D727" s="3"/>
      <c r="E727" s="81"/>
      <c r="F727" s="81"/>
      <c r="G727" s="81"/>
      <c r="H727" s="81"/>
      <c r="I727" s="3"/>
      <c r="J727" s="3"/>
      <c r="K727" s="81"/>
      <c r="L727" s="3"/>
      <c r="M727" s="3"/>
      <c r="N727" s="3"/>
      <c r="O727" s="3"/>
      <c r="P727" s="3"/>
      <c r="Q727" s="3"/>
      <c r="R727" s="3"/>
      <c r="S727" s="81"/>
      <c r="T727" s="81"/>
      <c r="U727" s="81"/>
      <c r="V727" s="81"/>
      <c r="W727" s="81"/>
      <c r="X727" s="81"/>
      <c r="Y727" s="162"/>
    </row>
    <row r="728" spans="2:25" ht="15" x14ac:dyDescent="0.25">
      <c r="B728" s="3"/>
      <c r="C728" s="3"/>
      <c r="D728" s="3"/>
      <c r="E728" s="81"/>
      <c r="F728" s="81"/>
      <c r="G728" s="81"/>
      <c r="H728" s="81"/>
      <c r="I728" s="3"/>
      <c r="J728" s="3"/>
      <c r="K728" s="81"/>
      <c r="L728" s="3"/>
      <c r="M728" s="3"/>
      <c r="N728" s="3"/>
      <c r="O728" s="3"/>
      <c r="P728" s="3"/>
      <c r="Q728" s="3"/>
      <c r="R728" s="3"/>
      <c r="S728" s="81"/>
      <c r="T728" s="81"/>
      <c r="U728" s="81"/>
      <c r="V728" s="81"/>
      <c r="W728" s="81"/>
      <c r="X728" s="81"/>
      <c r="Y728" s="162"/>
    </row>
    <row r="729" spans="2:25" ht="15" x14ac:dyDescent="0.25">
      <c r="B729" s="3"/>
      <c r="C729" s="3"/>
      <c r="D729" s="3"/>
      <c r="E729" s="81"/>
      <c r="F729" s="81"/>
      <c r="G729" s="81"/>
      <c r="H729" s="81"/>
      <c r="I729" s="3"/>
      <c r="J729" s="3"/>
      <c r="K729" s="81"/>
      <c r="L729" s="3"/>
      <c r="M729" s="3"/>
      <c r="N729" s="3"/>
      <c r="O729" s="3"/>
      <c r="P729" s="3"/>
      <c r="Q729" s="3"/>
      <c r="R729" s="3"/>
      <c r="S729" s="81"/>
      <c r="T729" s="81"/>
      <c r="U729" s="81"/>
      <c r="V729" s="81"/>
      <c r="W729" s="81"/>
      <c r="X729" s="81"/>
      <c r="Y729" s="162"/>
    </row>
    <row r="730" spans="2:25" ht="15" x14ac:dyDescent="0.25">
      <c r="B730" s="3"/>
      <c r="C730" s="3"/>
      <c r="D730" s="3"/>
      <c r="E730" s="81"/>
      <c r="F730" s="81"/>
      <c r="G730" s="81"/>
      <c r="H730" s="81"/>
      <c r="I730" s="3"/>
      <c r="J730" s="3"/>
      <c r="K730" s="81"/>
      <c r="L730" s="3"/>
      <c r="M730" s="3"/>
      <c r="N730" s="3"/>
      <c r="O730" s="3"/>
      <c r="P730" s="3"/>
      <c r="Q730" s="3"/>
      <c r="R730" s="3"/>
      <c r="S730" s="81"/>
      <c r="T730" s="81"/>
      <c r="U730" s="81"/>
      <c r="V730" s="81"/>
      <c r="W730" s="81"/>
      <c r="X730" s="81"/>
      <c r="Y730" s="162"/>
    </row>
    <row r="731" spans="2:25" ht="15" x14ac:dyDescent="0.25">
      <c r="B731" s="3"/>
      <c r="C731" s="3"/>
      <c r="D731" s="3"/>
      <c r="E731" s="81"/>
      <c r="F731" s="81"/>
      <c r="G731" s="81"/>
      <c r="H731" s="81"/>
      <c r="I731" s="3"/>
      <c r="J731" s="3"/>
      <c r="K731" s="81"/>
      <c r="L731" s="3"/>
      <c r="M731" s="3"/>
      <c r="N731" s="3"/>
      <c r="O731" s="3"/>
      <c r="P731" s="3"/>
      <c r="Q731" s="3"/>
      <c r="R731" s="3"/>
      <c r="S731" s="81"/>
      <c r="T731" s="81"/>
      <c r="U731" s="81"/>
      <c r="V731" s="81"/>
      <c r="W731" s="81"/>
      <c r="X731" s="81"/>
      <c r="Y731" s="162"/>
    </row>
    <row r="732" spans="2:25" ht="15" x14ac:dyDescent="0.25">
      <c r="B732" s="3"/>
      <c r="C732" s="3"/>
      <c r="D732" s="3"/>
      <c r="E732" s="81"/>
      <c r="F732" s="81"/>
      <c r="G732" s="81"/>
      <c r="H732" s="81"/>
      <c r="I732" s="3"/>
      <c r="J732" s="3"/>
      <c r="K732" s="81"/>
      <c r="L732" s="3"/>
      <c r="M732" s="3"/>
      <c r="N732" s="3"/>
      <c r="O732" s="3"/>
      <c r="P732" s="3"/>
      <c r="Q732" s="3"/>
      <c r="R732" s="3"/>
      <c r="S732" s="81"/>
      <c r="T732" s="81"/>
      <c r="U732" s="81"/>
      <c r="V732" s="81"/>
      <c r="W732" s="81"/>
      <c r="X732" s="81"/>
      <c r="Y732" s="162"/>
    </row>
    <row r="733" spans="2:25" ht="15" x14ac:dyDescent="0.25">
      <c r="B733" s="3"/>
      <c r="C733" s="3"/>
      <c r="D733" s="3"/>
      <c r="E733" s="81"/>
      <c r="F733" s="81"/>
      <c r="G733" s="81"/>
      <c r="H733" s="81"/>
      <c r="I733" s="3"/>
      <c r="J733" s="3"/>
      <c r="K733" s="81"/>
      <c r="L733" s="3"/>
      <c r="M733" s="3"/>
      <c r="N733" s="3"/>
      <c r="O733" s="3"/>
      <c r="P733" s="3"/>
      <c r="Q733" s="3"/>
      <c r="R733" s="3"/>
      <c r="S733" s="81"/>
      <c r="T733" s="81"/>
      <c r="U733" s="81"/>
      <c r="V733" s="81"/>
      <c r="W733" s="81"/>
      <c r="X733" s="81"/>
      <c r="Y733" s="162"/>
    </row>
    <row r="734" spans="2:25" ht="15" x14ac:dyDescent="0.25">
      <c r="B734" s="3"/>
      <c r="C734" s="3"/>
      <c r="D734" s="3"/>
      <c r="E734" s="81"/>
      <c r="F734" s="81"/>
      <c r="G734" s="81"/>
      <c r="H734" s="81"/>
      <c r="I734" s="3"/>
      <c r="J734" s="3"/>
      <c r="K734" s="81"/>
      <c r="L734" s="3"/>
      <c r="M734" s="3"/>
      <c r="N734" s="3"/>
      <c r="O734" s="3"/>
      <c r="P734" s="3"/>
      <c r="Q734" s="3"/>
      <c r="R734" s="3"/>
      <c r="S734" s="81"/>
      <c r="T734" s="81"/>
      <c r="U734" s="81"/>
      <c r="V734" s="81"/>
      <c r="W734" s="81"/>
      <c r="X734" s="81"/>
      <c r="Y734" s="162"/>
    </row>
    <row r="735" spans="2:25" ht="15" x14ac:dyDescent="0.25">
      <c r="B735" s="3"/>
      <c r="C735" s="3"/>
      <c r="D735" s="3"/>
      <c r="E735" s="81"/>
      <c r="F735" s="81"/>
      <c r="G735" s="81"/>
      <c r="H735" s="81"/>
      <c r="I735" s="3"/>
      <c r="J735" s="3"/>
      <c r="K735" s="81"/>
      <c r="L735" s="3"/>
      <c r="M735" s="3"/>
      <c r="N735" s="3"/>
      <c r="O735" s="3"/>
      <c r="P735" s="3"/>
      <c r="Q735" s="3"/>
      <c r="R735" s="3"/>
      <c r="S735" s="81"/>
      <c r="T735" s="81"/>
      <c r="U735" s="81"/>
      <c r="V735" s="81"/>
      <c r="W735" s="81"/>
      <c r="X735" s="81"/>
      <c r="Y735" s="162"/>
    </row>
    <row r="736" spans="2:25" ht="15" x14ac:dyDescent="0.25">
      <c r="B736" s="3"/>
      <c r="C736" s="3"/>
      <c r="D736" s="3"/>
      <c r="E736" s="81"/>
      <c r="F736" s="81"/>
      <c r="G736" s="81"/>
      <c r="H736" s="81"/>
      <c r="I736" s="3"/>
      <c r="J736" s="3"/>
      <c r="K736" s="81"/>
      <c r="L736" s="3"/>
      <c r="M736" s="3"/>
      <c r="N736" s="3"/>
      <c r="O736" s="3"/>
      <c r="P736" s="3"/>
      <c r="Q736" s="3"/>
      <c r="R736" s="3"/>
      <c r="S736" s="81"/>
      <c r="T736" s="81"/>
      <c r="U736" s="81"/>
      <c r="V736" s="81"/>
      <c r="W736" s="81"/>
      <c r="X736" s="81"/>
      <c r="Y736" s="162"/>
    </row>
    <row r="737" spans="2:25" ht="15" x14ac:dyDescent="0.25">
      <c r="B737" s="3"/>
      <c r="C737" s="3"/>
      <c r="D737" s="3"/>
      <c r="E737" s="81"/>
      <c r="F737" s="81"/>
      <c r="G737" s="81"/>
      <c r="H737" s="81"/>
      <c r="I737" s="3"/>
      <c r="J737" s="3"/>
      <c r="K737" s="81"/>
      <c r="L737" s="3"/>
      <c r="M737" s="3"/>
      <c r="N737" s="3"/>
      <c r="O737" s="3"/>
      <c r="P737" s="3"/>
      <c r="Q737" s="3"/>
      <c r="R737" s="3"/>
      <c r="S737" s="81"/>
      <c r="T737" s="81"/>
      <c r="U737" s="81"/>
      <c r="V737" s="81"/>
      <c r="W737" s="81"/>
      <c r="X737" s="81"/>
      <c r="Y737" s="162"/>
    </row>
    <row r="738" spans="2:25" ht="15" x14ac:dyDescent="0.25">
      <c r="B738" s="3"/>
      <c r="C738" s="3"/>
      <c r="D738" s="3"/>
      <c r="E738" s="81"/>
      <c r="F738" s="81"/>
      <c r="G738" s="81"/>
      <c r="H738" s="81"/>
      <c r="I738" s="3"/>
      <c r="J738" s="3"/>
      <c r="K738" s="81"/>
      <c r="L738" s="3"/>
      <c r="M738" s="3"/>
      <c r="N738" s="3"/>
      <c r="O738" s="3"/>
      <c r="P738" s="3"/>
      <c r="Q738" s="3"/>
      <c r="R738" s="3"/>
      <c r="S738" s="81"/>
      <c r="T738" s="81"/>
      <c r="U738" s="81"/>
      <c r="V738" s="81"/>
      <c r="W738" s="81"/>
      <c r="X738" s="81"/>
      <c r="Y738" s="162"/>
    </row>
    <row r="739" spans="2:25" ht="15" x14ac:dyDescent="0.25">
      <c r="B739" s="3"/>
      <c r="C739" s="3"/>
      <c r="D739" s="3"/>
      <c r="E739" s="81"/>
      <c r="F739" s="81"/>
      <c r="G739" s="81"/>
      <c r="H739" s="81"/>
      <c r="I739" s="3"/>
      <c r="J739" s="3"/>
      <c r="K739" s="81"/>
      <c r="L739" s="3"/>
      <c r="M739" s="3"/>
      <c r="N739" s="3"/>
      <c r="O739" s="3"/>
      <c r="P739" s="3"/>
      <c r="Q739" s="3"/>
      <c r="R739" s="3"/>
      <c r="S739" s="81"/>
      <c r="T739" s="81"/>
      <c r="U739" s="81"/>
      <c r="V739" s="81"/>
      <c r="W739" s="81"/>
      <c r="X739" s="81"/>
      <c r="Y739" s="162"/>
    </row>
    <row r="740" spans="2:25" ht="15" x14ac:dyDescent="0.25">
      <c r="B740" s="3"/>
      <c r="C740" s="3"/>
      <c r="D740" s="3"/>
      <c r="E740" s="81"/>
      <c r="F740" s="81"/>
      <c r="G740" s="81"/>
      <c r="H740" s="81"/>
      <c r="I740" s="3"/>
      <c r="J740" s="3"/>
      <c r="K740" s="81"/>
      <c r="L740" s="3"/>
      <c r="M740" s="3"/>
      <c r="N740" s="3"/>
      <c r="O740" s="3"/>
      <c r="P740" s="3"/>
      <c r="Q740" s="3"/>
      <c r="R740" s="3"/>
      <c r="S740" s="81"/>
      <c r="T740" s="81"/>
      <c r="U740" s="81"/>
      <c r="V740" s="81"/>
      <c r="W740" s="81"/>
      <c r="X740" s="81"/>
      <c r="Y740" s="162"/>
    </row>
    <row r="741" spans="2:25" ht="15" x14ac:dyDescent="0.25">
      <c r="B741" s="3"/>
      <c r="C741" s="3"/>
      <c r="D741" s="3"/>
      <c r="E741" s="81"/>
      <c r="F741" s="81"/>
      <c r="G741" s="81"/>
      <c r="H741" s="81"/>
      <c r="I741" s="3"/>
      <c r="J741" s="3"/>
      <c r="K741" s="81"/>
      <c r="L741" s="3"/>
      <c r="M741" s="3"/>
      <c r="N741" s="3"/>
      <c r="O741" s="3"/>
      <c r="P741" s="3"/>
      <c r="Q741" s="3"/>
      <c r="R741" s="3"/>
      <c r="S741" s="81"/>
      <c r="T741" s="81"/>
      <c r="U741" s="81"/>
      <c r="V741" s="81"/>
      <c r="W741" s="81"/>
      <c r="X741" s="81"/>
      <c r="Y741" s="162"/>
    </row>
    <row r="742" spans="2:25" ht="15" x14ac:dyDescent="0.25">
      <c r="B742" s="3"/>
      <c r="C742" s="3"/>
      <c r="D742" s="3"/>
      <c r="E742" s="81"/>
      <c r="F742" s="81"/>
      <c r="G742" s="81"/>
      <c r="H742" s="81"/>
      <c r="I742" s="3"/>
      <c r="J742" s="3"/>
      <c r="K742" s="81"/>
      <c r="L742" s="3"/>
      <c r="M742" s="3"/>
      <c r="N742" s="3"/>
      <c r="O742" s="3"/>
      <c r="P742" s="3"/>
      <c r="Q742" s="3"/>
      <c r="R742" s="3"/>
      <c r="S742" s="81"/>
      <c r="T742" s="81"/>
      <c r="U742" s="81"/>
      <c r="V742" s="81"/>
      <c r="W742" s="81"/>
      <c r="X742" s="81"/>
      <c r="Y742" s="162"/>
    </row>
    <row r="743" spans="2:25" ht="15" x14ac:dyDescent="0.25">
      <c r="B743" s="3"/>
      <c r="C743" s="3"/>
      <c r="D743" s="3"/>
      <c r="E743" s="81"/>
      <c r="F743" s="81"/>
      <c r="G743" s="81"/>
      <c r="H743" s="81"/>
      <c r="I743" s="3"/>
      <c r="J743" s="3"/>
      <c r="K743" s="81"/>
      <c r="L743" s="3"/>
      <c r="M743" s="3"/>
      <c r="N743" s="3"/>
      <c r="O743" s="3"/>
      <c r="P743" s="3"/>
      <c r="Q743" s="3"/>
      <c r="R743" s="3"/>
      <c r="S743" s="81"/>
      <c r="T743" s="81"/>
      <c r="U743" s="81"/>
      <c r="V743" s="81"/>
      <c r="W743" s="81"/>
      <c r="X743" s="81"/>
      <c r="Y743" s="162"/>
    </row>
    <row r="744" spans="2:25" ht="15" x14ac:dyDescent="0.25">
      <c r="B744" s="3"/>
      <c r="C744" s="3"/>
      <c r="D744" s="3"/>
      <c r="E744" s="81"/>
      <c r="F744" s="81"/>
      <c r="G744" s="81"/>
      <c r="H744" s="81"/>
      <c r="I744" s="3"/>
      <c r="J744" s="3"/>
      <c r="K744" s="81"/>
      <c r="L744" s="3"/>
      <c r="M744" s="3"/>
      <c r="N744" s="3"/>
      <c r="O744" s="3"/>
      <c r="P744" s="3"/>
      <c r="Q744" s="3"/>
      <c r="R744" s="3"/>
      <c r="S744" s="81"/>
      <c r="T744" s="81"/>
      <c r="U744" s="81"/>
      <c r="V744" s="81"/>
      <c r="W744" s="81"/>
      <c r="X744" s="81"/>
      <c r="Y744" s="162"/>
    </row>
    <row r="745" spans="2:25" ht="15" x14ac:dyDescent="0.25">
      <c r="B745" s="3"/>
      <c r="C745" s="3"/>
      <c r="D745" s="3"/>
      <c r="E745" s="81"/>
      <c r="F745" s="81"/>
      <c r="G745" s="81"/>
      <c r="H745" s="81"/>
      <c r="I745" s="3"/>
      <c r="J745" s="3"/>
      <c r="K745" s="81"/>
      <c r="L745" s="3"/>
      <c r="M745" s="3"/>
      <c r="N745" s="3"/>
      <c r="O745" s="3"/>
      <c r="P745" s="3"/>
      <c r="Q745" s="3"/>
      <c r="R745" s="3"/>
      <c r="S745" s="81"/>
      <c r="T745" s="81"/>
      <c r="U745" s="81"/>
      <c r="V745" s="81"/>
      <c r="W745" s="81"/>
      <c r="X745" s="81"/>
      <c r="Y745" s="162"/>
    </row>
    <row r="746" spans="2:25" ht="15" x14ac:dyDescent="0.25">
      <c r="B746" s="3"/>
      <c r="C746" s="3"/>
      <c r="D746" s="3"/>
      <c r="E746" s="81"/>
      <c r="F746" s="81"/>
      <c r="G746" s="81"/>
      <c r="H746" s="81"/>
      <c r="I746" s="3"/>
      <c r="J746" s="3"/>
      <c r="K746" s="81"/>
      <c r="L746" s="3"/>
      <c r="M746" s="3"/>
      <c r="N746" s="3"/>
      <c r="O746" s="3"/>
      <c r="P746" s="3"/>
      <c r="Q746" s="3"/>
      <c r="R746" s="3"/>
      <c r="S746" s="81"/>
      <c r="T746" s="81"/>
      <c r="U746" s="81"/>
      <c r="V746" s="81"/>
      <c r="W746" s="81"/>
      <c r="X746" s="81"/>
      <c r="Y746" s="162"/>
    </row>
    <row r="747" spans="2:25" ht="15" x14ac:dyDescent="0.25">
      <c r="B747" s="3"/>
      <c r="C747" s="3"/>
      <c r="D747" s="3"/>
      <c r="E747" s="81"/>
      <c r="F747" s="81"/>
      <c r="G747" s="81"/>
      <c r="H747" s="81"/>
      <c r="I747" s="3"/>
      <c r="J747" s="3"/>
      <c r="K747" s="81"/>
      <c r="L747" s="3"/>
      <c r="M747" s="3"/>
      <c r="N747" s="3"/>
      <c r="O747" s="3"/>
      <c r="P747" s="3"/>
      <c r="Q747" s="3"/>
      <c r="R747" s="3"/>
      <c r="S747" s="81"/>
      <c r="T747" s="81"/>
      <c r="U747" s="81"/>
      <c r="V747" s="81"/>
      <c r="W747" s="81"/>
      <c r="X747" s="81"/>
      <c r="Y747" s="162"/>
    </row>
    <row r="748" spans="2:25" ht="15" x14ac:dyDescent="0.25">
      <c r="B748" s="3"/>
      <c r="C748" s="3"/>
      <c r="D748" s="3"/>
      <c r="E748" s="81"/>
      <c r="F748" s="81"/>
      <c r="G748" s="81"/>
      <c r="H748" s="81"/>
      <c r="I748" s="3"/>
      <c r="J748" s="3"/>
      <c r="K748" s="81"/>
      <c r="L748" s="3"/>
      <c r="M748" s="3"/>
      <c r="N748" s="3"/>
      <c r="O748" s="3"/>
      <c r="P748" s="3"/>
      <c r="Q748" s="3"/>
      <c r="R748" s="3"/>
      <c r="S748" s="81"/>
      <c r="T748" s="81"/>
      <c r="U748" s="81"/>
      <c r="V748" s="81"/>
      <c r="W748" s="81"/>
      <c r="X748" s="81"/>
      <c r="Y748" s="162"/>
    </row>
    <row r="749" spans="2:25" ht="15" x14ac:dyDescent="0.25">
      <c r="B749" s="3"/>
      <c r="C749" s="3"/>
      <c r="D749" s="3"/>
      <c r="E749" s="81"/>
      <c r="F749" s="81"/>
      <c r="G749" s="81"/>
      <c r="H749" s="81"/>
      <c r="I749" s="3"/>
      <c r="J749" s="3"/>
      <c r="K749" s="81"/>
      <c r="L749" s="3"/>
      <c r="M749" s="3"/>
      <c r="N749" s="3"/>
      <c r="O749" s="3"/>
      <c r="P749" s="3"/>
      <c r="Q749" s="3"/>
      <c r="R749" s="3"/>
      <c r="S749" s="81"/>
      <c r="T749" s="81"/>
      <c r="U749" s="81"/>
      <c r="V749" s="81"/>
      <c r="W749" s="81"/>
      <c r="X749" s="81"/>
      <c r="Y749" s="162"/>
    </row>
    <row r="750" spans="2:25" ht="15" x14ac:dyDescent="0.25">
      <c r="B750" s="3"/>
      <c r="C750" s="3"/>
      <c r="D750" s="3"/>
      <c r="E750" s="81"/>
      <c r="F750" s="81"/>
      <c r="G750" s="81"/>
      <c r="H750" s="81"/>
      <c r="I750" s="3"/>
      <c r="J750" s="3"/>
      <c r="K750" s="81"/>
      <c r="L750" s="3"/>
      <c r="M750" s="3"/>
      <c r="N750" s="3"/>
      <c r="O750" s="3"/>
      <c r="P750" s="3"/>
      <c r="Q750" s="3"/>
      <c r="R750" s="3"/>
      <c r="S750" s="81"/>
      <c r="T750" s="81"/>
      <c r="U750" s="81"/>
      <c r="V750" s="81"/>
      <c r="W750" s="81"/>
      <c r="X750" s="81"/>
      <c r="Y750" s="162"/>
    </row>
    <row r="751" spans="2:25" ht="15" x14ac:dyDescent="0.25">
      <c r="B751" s="3"/>
      <c r="C751" s="3"/>
      <c r="D751" s="3"/>
      <c r="E751" s="81"/>
      <c r="F751" s="81"/>
      <c r="G751" s="81"/>
      <c r="H751" s="81"/>
      <c r="I751" s="3"/>
      <c r="J751" s="3"/>
      <c r="K751" s="81"/>
      <c r="L751" s="3"/>
      <c r="M751" s="3"/>
      <c r="N751" s="3"/>
      <c r="O751" s="3"/>
      <c r="P751" s="3"/>
      <c r="Q751" s="3"/>
      <c r="R751" s="3"/>
      <c r="S751" s="81"/>
      <c r="T751" s="81"/>
      <c r="U751" s="81"/>
      <c r="V751" s="81"/>
      <c r="W751" s="81"/>
      <c r="X751" s="81"/>
      <c r="Y751" s="162"/>
    </row>
    <row r="752" spans="2:25" ht="15" x14ac:dyDescent="0.25">
      <c r="B752" s="3"/>
      <c r="C752" s="3"/>
      <c r="D752" s="3"/>
      <c r="E752" s="81"/>
      <c r="F752" s="81"/>
      <c r="G752" s="81"/>
      <c r="H752" s="81"/>
      <c r="I752" s="3"/>
      <c r="J752" s="3"/>
      <c r="K752" s="81"/>
      <c r="L752" s="3"/>
      <c r="M752" s="3"/>
      <c r="N752" s="3"/>
      <c r="O752" s="3"/>
      <c r="P752" s="3"/>
      <c r="Q752" s="3"/>
      <c r="R752" s="3"/>
      <c r="S752" s="81"/>
      <c r="T752" s="81"/>
      <c r="U752" s="81"/>
      <c r="V752" s="81"/>
      <c r="W752" s="81"/>
      <c r="X752" s="81"/>
      <c r="Y752" s="162"/>
    </row>
    <row r="753" spans="2:25" ht="15" x14ac:dyDescent="0.25">
      <c r="B753" s="3"/>
      <c r="C753" s="3"/>
      <c r="D753" s="3"/>
      <c r="E753" s="81"/>
      <c r="F753" s="81"/>
      <c r="G753" s="81"/>
      <c r="H753" s="81"/>
      <c r="I753" s="3"/>
      <c r="J753" s="3"/>
      <c r="K753" s="81"/>
      <c r="L753" s="3"/>
      <c r="M753" s="3"/>
      <c r="N753" s="3"/>
      <c r="O753" s="3"/>
      <c r="P753" s="3"/>
      <c r="Q753" s="3"/>
      <c r="R753" s="3"/>
      <c r="S753" s="81"/>
      <c r="T753" s="81"/>
      <c r="U753" s="81"/>
      <c r="V753" s="81"/>
      <c r="W753" s="81"/>
      <c r="X753" s="81"/>
      <c r="Y753" s="162"/>
    </row>
    <row r="754" spans="2:25" ht="15" x14ac:dyDescent="0.25">
      <c r="B754" s="3"/>
      <c r="C754" s="3"/>
      <c r="D754" s="3"/>
      <c r="E754" s="81"/>
      <c r="F754" s="81"/>
      <c r="G754" s="81"/>
      <c r="H754" s="81"/>
      <c r="I754" s="3"/>
      <c r="J754" s="3"/>
      <c r="K754" s="81"/>
      <c r="L754" s="3"/>
      <c r="M754" s="3"/>
      <c r="N754" s="3"/>
      <c r="O754" s="3"/>
      <c r="P754" s="3"/>
      <c r="Q754" s="3"/>
      <c r="R754" s="3"/>
      <c r="S754" s="81"/>
      <c r="T754" s="81"/>
      <c r="U754" s="81"/>
      <c r="V754" s="81"/>
      <c r="W754" s="81"/>
      <c r="X754" s="81"/>
      <c r="Y754" s="162"/>
    </row>
    <row r="755" spans="2:25" ht="15" x14ac:dyDescent="0.25">
      <c r="B755" s="3"/>
      <c r="C755" s="3"/>
      <c r="D755" s="3"/>
      <c r="E755" s="81"/>
      <c r="F755" s="81"/>
      <c r="G755" s="81"/>
      <c r="H755" s="81"/>
      <c r="I755" s="3"/>
      <c r="J755" s="3"/>
      <c r="K755" s="81"/>
      <c r="L755" s="3"/>
      <c r="M755" s="3"/>
      <c r="N755" s="3"/>
      <c r="O755" s="3"/>
      <c r="P755" s="3"/>
      <c r="Q755" s="3"/>
      <c r="R755" s="3"/>
      <c r="S755" s="81"/>
      <c r="T755" s="81"/>
      <c r="U755" s="81"/>
      <c r="V755" s="81"/>
      <c r="W755" s="81"/>
      <c r="X755" s="81"/>
      <c r="Y755" s="162"/>
    </row>
    <row r="756" spans="2:25" ht="15" x14ac:dyDescent="0.25">
      <c r="B756" s="3"/>
      <c r="C756" s="3"/>
      <c r="D756" s="3"/>
      <c r="E756" s="81"/>
      <c r="F756" s="81"/>
      <c r="G756" s="81"/>
      <c r="H756" s="81"/>
      <c r="I756" s="3"/>
      <c r="J756" s="3"/>
      <c r="K756" s="81"/>
      <c r="L756" s="3"/>
      <c r="M756" s="3"/>
      <c r="N756" s="3"/>
      <c r="O756" s="3"/>
      <c r="P756" s="3"/>
      <c r="Q756" s="3"/>
      <c r="R756" s="3"/>
      <c r="S756" s="81"/>
      <c r="T756" s="81"/>
      <c r="U756" s="81"/>
      <c r="V756" s="81"/>
      <c r="W756" s="81"/>
      <c r="X756" s="81"/>
      <c r="Y756" s="162"/>
    </row>
    <row r="757" spans="2:25" ht="15" x14ac:dyDescent="0.25">
      <c r="B757" s="3"/>
      <c r="C757" s="3"/>
      <c r="D757" s="3"/>
      <c r="E757" s="81"/>
      <c r="F757" s="81"/>
      <c r="G757" s="81"/>
      <c r="H757" s="81"/>
      <c r="I757" s="3"/>
      <c r="J757" s="3"/>
      <c r="K757" s="81"/>
      <c r="L757" s="3"/>
      <c r="M757" s="3"/>
      <c r="N757" s="3"/>
      <c r="O757" s="3"/>
      <c r="P757" s="3"/>
      <c r="Q757" s="3"/>
      <c r="R757" s="3"/>
      <c r="S757" s="81"/>
      <c r="T757" s="81"/>
      <c r="U757" s="81"/>
      <c r="V757" s="81"/>
      <c r="W757" s="81"/>
      <c r="X757" s="81"/>
      <c r="Y757" s="162"/>
    </row>
    <row r="758" spans="2:25" ht="15" x14ac:dyDescent="0.25">
      <c r="B758" s="3"/>
      <c r="C758" s="3"/>
      <c r="D758" s="3"/>
      <c r="E758" s="81"/>
      <c r="F758" s="81"/>
      <c r="G758" s="81"/>
      <c r="H758" s="81"/>
      <c r="I758" s="3"/>
      <c r="J758" s="3"/>
      <c r="K758" s="81"/>
      <c r="L758" s="3"/>
      <c r="M758" s="3"/>
      <c r="N758" s="3"/>
      <c r="O758" s="3"/>
      <c r="P758" s="3"/>
      <c r="Q758" s="3"/>
      <c r="R758" s="3"/>
      <c r="S758" s="81"/>
      <c r="T758" s="81"/>
      <c r="U758" s="81"/>
      <c r="V758" s="81"/>
      <c r="W758" s="81"/>
      <c r="X758" s="81"/>
      <c r="Y758" s="162"/>
    </row>
    <row r="759" spans="2:25" ht="15" x14ac:dyDescent="0.25">
      <c r="B759" s="3"/>
      <c r="C759" s="3"/>
      <c r="D759" s="3"/>
      <c r="E759" s="81"/>
      <c r="F759" s="81"/>
      <c r="G759" s="81"/>
      <c r="H759" s="81"/>
      <c r="I759" s="3"/>
      <c r="J759" s="3"/>
      <c r="K759" s="81"/>
      <c r="L759" s="3"/>
      <c r="M759" s="3"/>
      <c r="N759" s="3"/>
      <c r="O759" s="3"/>
      <c r="P759" s="3"/>
      <c r="Q759" s="3"/>
      <c r="R759" s="3"/>
      <c r="S759" s="81"/>
      <c r="T759" s="81"/>
      <c r="U759" s="81"/>
      <c r="V759" s="81"/>
      <c r="W759" s="81"/>
      <c r="X759" s="81"/>
      <c r="Y759" s="162"/>
    </row>
    <row r="760" spans="2:25" ht="15" x14ac:dyDescent="0.25">
      <c r="B760" s="3"/>
      <c r="C760" s="3"/>
      <c r="D760" s="3"/>
      <c r="E760" s="81"/>
      <c r="F760" s="81"/>
      <c r="G760" s="81"/>
      <c r="H760" s="81"/>
      <c r="I760" s="3"/>
      <c r="J760" s="3"/>
      <c r="K760" s="81"/>
      <c r="L760" s="3"/>
      <c r="M760" s="3"/>
      <c r="N760" s="3"/>
      <c r="O760" s="3"/>
      <c r="P760" s="3"/>
      <c r="Q760" s="3"/>
      <c r="R760" s="3"/>
      <c r="S760" s="81"/>
      <c r="T760" s="81"/>
      <c r="U760" s="81"/>
      <c r="V760" s="81"/>
      <c r="W760" s="81"/>
      <c r="X760" s="81"/>
      <c r="Y760" s="162"/>
    </row>
    <row r="761" spans="2:25" ht="15" x14ac:dyDescent="0.25">
      <c r="B761" s="3"/>
      <c r="C761" s="3"/>
      <c r="D761" s="3"/>
      <c r="E761" s="81"/>
      <c r="F761" s="81"/>
      <c r="G761" s="81"/>
      <c r="H761" s="81"/>
      <c r="I761" s="3"/>
      <c r="J761" s="3"/>
      <c r="K761" s="81"/>
      <c r="L761" s="3"/>
      <c r="M761" s="3"/>
      <c r="N761" s="3"/>
      <c r="O761" s="3"/>
      <c r="P761" s="3"/>
      <c r="Q761" s="3"/>
      <c r="R761" s="3"/>
      <c r="S761" s="81"/>
      <c r="T761" s="81"/>
      <c r="U761" s="81"/>
      <c r="V761" s="81"/>
      <c r="W761" s="81"/>
      <c r="X761" s="81"/>
      <c r="Y761" s="162"/>
    </row>
    <row r="762" spans="2:25" ht="15" x14ac:dyDescent="0.25">
      <c r="B762" s="3"/>
      <c r="C762" s="3"/>
      <c r="D762" s="3"/>
      <c r="E762" s="81"/>
      <c r="F762" s="81"/>
      <c r="G762" s="81"/>
      <c r="H762" s="81"/>
      <c r="I762" s="3"/>
      <c r="J762" s="3"/>
      <c r="K762" s="81"/>
      <c r="L762" s="3"/>
      <c r="M762" s="3"/>
      <c r="N762" s="3"/>
      <c r="O762" s="3"/>
      <c r="P762" s="3"/>
      <c r="Q762" s="3"/>
      <c r="R762" s="3"/>
      <c r="S762" s="81"/>
      <c r="T762" s="81"/>
      <c r="U762" s="81"/>
      <c r="V762" s="81"/>
      <c r="W762" s="81"/>
      <c r="X762" s="81"/>
      <c r="Y762" s="162"/>
    </row>
    <row r="763" spans="2:25" ht="15" x14ac:dyDescent="0.25">
      <c r="B763" s="3"/>
      <c r="C763" s="3"/>
      <c r="D763" s="3"/>
      <c r="E763" s="81"/>
      <c r="F763" s="81"/>
      <c r="G763" s="81"/>
      <c r="H763" s="81"/>
      <c r="I763" s="3"/>
      <c r="J763" s="3"/>
      <c r="K763" s="81"/>
      <c r="L763" s="3"/>
      <c r="M763" s="3"/>
      <c r="N763" s="3"/>
      <c r="O763" s="3"/>
      <c r="P763" s="3"/>
      <c r="Q763" s="3"/>
      <c r="R763" s="3"/>
      <c r="S763" s="81"/>
      <c r="T763" s="81"/>
      <c r="U763" s="81"/>
      <c r="V763" s="81"/>
      <c r="W763" s="81"/>
      <c r="X763" s="81"/>
      <c r="Y763" s="162"/>
    </row>
    <row r="764" spans="2:25" ht="15" x14ac:dyDescent="0.25">
      <c r="B764" s="3"/>
      <c r="C764" s="3"/>
      <c r="D764" s="3"/>
      <c r="E764" s="81"/>
      <c r="F764" s="81"/>
      <c r="G764" s="81"/>
      <c r="H764" s="81"/>
      <c r="I764" s="3"/>
      <c r="J764" s="3"/>
      <c r="K764" s="81"/>
      <c r="L764" s="3"/>
      <c r="M764" s="3"/>
      <c r="N764" s="3"/>
      <c r="O764" s="3"/>
      <c r="P764" s="3"/>
      <c r="Q764" s="3"/>
      <c r="R764" s="3"/>
      <c r="S764" s="81"/>
      <c r="T764" s="81"/>
      <c r="U764" s="81"/>
      <c r="V764" s="81"/>
      <c r="W764" s="81"/>
      <c r="X764" s="81"/>
      <c r="Y764" s="162"/>
    </row>
    <row r="765" spans="2:25" ht="15" x14ac:dyDescent="0.25">
      <c r="B765" s="3"/>
      <c r="C765" s="3"/>
      <c r="D765" s="3"/>
      <c r="E765" s="81"/>
      <c r="F765" s="81"/>
      <c r="G765" s="81"/>
      <c r="H765" s="81"/>
      <c r="I765" s="3"/>
      <c r="J765" s="3"/>
      <c r="K765" s="81"/>
      <c r="L765" s="3"/>
      <c r="M765" s="3"/>
      <c r="N765" s="3"/>
      <c r="O765" s="3"/>
      <c r="P765" s="3"/>
      <c r="Q765" s="3"/>
      <c r="R765" s="3"/>
      <c r="S765" s="81"/>
      <c r="T765" s="81"/>
      <c r="U765" s="81"/>
      <c r="V765" s="81"/>
      <c r="W765" s="81"/>
      <c r="X765" s="81"/>
      <c r="Y765" s="162"/>
    </row>
    <row r="766" spans="2:25" ht="15" x14ac:dyDescent="0.25">
      <c r="B766" s="3"/>
      <c r="C766" s="3"/>
      <c r="D766" s="3"/>
      <c r="E766" s="81"/>
      <c r="F766" s="81"/>
      <c r="G766" s="81"/>
      <c r="H766" s="81"/>
      <c r="I766" s="3"/>
      <c r="J766" s="3"/>
      <c r="K766" s="81"/>
      <c r="L766" s="3"/>
      <c r="M766" s="3"/>
      <c r="N766" s="3"/>
      <c r="O766" s="3"/>
      <c r="P766" s="3"/>
      <c r="Q766" s="3"/>
      <c r="R766" s="3"/>
      <c r="S766" s="81"/>
      <c r="T766" s="81"/>
      <c r="U766" s="81"/>
      <c r="V766" s="81"/>
      <c r="W766" s="81"/>
      <c r="X766" s="81"/>
      <c r="Y766" s="162"/>
    </row>
    <row r="767" spans="2:25" ht="15" x14ac:dyDescent="0.25">
      <c r="B767" s="3"/>
      <c r="C767" s="3"/>
      <c r="D767" s="3"/>
      <c r="E767" s="81"/>
      <c r="F767" s="81"/>
      <c r="G767" s="81"/>
      <c r="H767" s="81"/>
      <c r="I767" s="3"/>
      <c r="J767" s="3"/>
      <c r="K767" s="81"/>
      <c r="L767" s="3"/>
      <c r="M767" s="3"/>
      <c r="N767" s="3"/>
      <c r="O767" s="3"/>
      <c r="P767" s="3"/>
      <c r="Q767" s="3"/>
      <c r="R767" s="3"/>
      <c r="S767" s="81"/>
      <c r="T767" s="81"/>
      <c r="U767" s="81"/>
      <c r="V767" s="81"/>
      <c r="W767" s="81"/>
      <c r="X767" s="81"/>
      <c r="Y767" s="162"/>
    </row>
    <row r="768" spans="2:25" ht="15" x14ac:dyDescent="0.25">
      <c r="B768" s="3"/>
      <c r="C768" s="3"/>
      <c r="D768" s="3"/>
      <c r="E768" s="81"/>
      <c r="F768" s="81"/>
      <c r="G768" s="81"/>
      <c r="H768" s="81"/>
      <c r="I768" s="3"/>
      <c r="J768" s="3"/>
      <c r="K768" s="81"/>
      <c r="L768" s="3"/>
      <c r="M768" s="3"/>
      <c r="N768" s="3"/>
      <c r="O768" s="3"/>
      <c r="P768" s="3"/>
      <c r="Q768" s="3"/>
      <c r="R768" s="3"/>
      <c r="S768" s="81"/>
      <c r="T768" s="81"/>
      <c r="U768" s="81"/>
      <c r="V768" s="81"/>
      <c r="W768" s="81"/>
      <c r="X768" s="81"/>
      <c r="Y768" s="162"/>
    </row>
    <row r="769" spans="2:25" ht="15" x14ac:dyDescent="0.25">
      <c r="B769" s="3"/>
      <c r="C769" s="3"/>
      <c r="D769" s="3"/>
      <c r="E769" s="81"/>
      <c r="F769" s="81"/>
      <c r="G769" s="81"/>
      <c r="H769" s="81"/>
      <c r="I769" s="3"/>
      <c r="J769" s="3"/>
      <c r="K769" s="81"/>
      <c r="L769" s="3"/>
      <c r="M769" s="3"/>
      <c r="N769" s="3"/>
      <c r="O769" s="3"/>
      <c r="P769" s="3"/>
      <c r="Q769" s="3"/>
      <c r="R769" s="3"/>
      <c r="S769" s="81"/>
      <c r="T769" s="81"/>
      <c r="U769" s="81"/>
      <c r="V769" s="81"/>
      <c r="W769" s="81"/>
      <c r="X769" s="81"/>
      <c r="Y769" s="162"/>
    </row>
    <row r="770" spans="2:25" ht="15" x14ac:dyDescent="0.25">
      <c r="B770" s="3"/>
      <c r="C770" s="3"/>
      <c r="D770" s="3"/>
      <c r="E770" s="81"/>
      <c r="F770" s="81"/>
      <c r="G770" s="81"/>
      <c r="H770" s="81"/>
      <c r="I770" s="3"/>
      <c r="J770" s="3"/>
      <c r="K770" s="81"/>
      <c r="L770" s="3"/>
      <c r="M770" s="3"/>
      <c r="N770" s="3"/>
      <c r="O770" s="3"/>
      <c r="P770" s="3"/>
      <c r="Q770" s="3"/>
      <c r="R770" s="3"/>
      <c r="S770" s="81"/>
      <c r="T770" s="81"/>
      <c r="U770" s="81"/>
      <c r="V770" s="81"/>
      <c r="W770" s="81"/>
      <c r="X770" s="81"/>
      <c r="Y770" s="162"/>
    </row>
    <row r="771" spans="2:25" ht="15" x14ac:dyDescent="0.25">
      <c r="B771" s="3"/>
      <c r="C771" s="3"/>
      <c r="D771" s="3"/>
      <c r="E771" s="81"/>
      <c r="F771" s="81"/>
      <c r="G771" s="81"/>
      <c r="H771" s="81"/>
      <c r="I771" s="3"/>
      <c r="J771" s="3"/>
      <c r="K771" s="81"/>
      <c r="L771" s="3"/>
      <c r="M771" s="3"/>
      <c r="N771" s="3"/>
      <c r="O771" s="3"/>
      <c r="P771" s="3"/>
      <c r="Q771" s="3"/>
      <c r="R771" s="3"/>
      <c r="S771" s="81"/>
      <c r="T771" s="81"/>
      <c r="U771" s="81"/>
      <c r="V771" s="81"/>
      <c r="W771" s="81"/>
      <c r="X771" s="81"/>
      <c r="Y771" s="162"/>
    </row>
    <row r="772" spans="2:25" ht="15" x14ac:dyDescent="0.25">
      <c r="B772" s="3"/>
      <c r="C772" s="3"/>
      <c r="D772" s="3"/>
      <c r="E772" s="81"/>
      <c r="F772" s="81"/>
      <c r="G772" s="81"/>
      <c r="H772" s="81"/>
      <c r="I772" s="3"/>
      <c r="J772" s="3"/>
      <c r="K772" s="81"/>
      <c r="L772" s="3"/>
      <c r="M772" s="3"/>
      <c r="N772" s="3"/>
      <c r="O772" s="3"/>
      <c r="P772" s="3"/>
      <c r="Q772" s="3"/>
      <c r="R772" s="3"/>
      <c r="S772" s="81"/>
      <c r="T772" s="81"/>
      <c r="U772" s="81"/>
      <c r="V772" s="81"/>
      <c r="W772" s="81"/>
      <c r="X772" s="81"/>
      <c r="Y772" s="162"/>
    </row>
    <row r="773" spans="2:25" ht="15" x14ac:dyDescent="0.25">
      <c r="B773" s="3"/>
      <c r="C773" s="3"/>
      <c r="D773" s="3"/>
      <c r="E773" s="81"/>
      <c r="F773" s="81"/>
      <c r="G773" s="81"/>
      <c r="H773" s="81"/>
      <c r="I773" s="3"/>
      <c r="J773" s="3"/>
      <c r="K773" s="81"/>
      <c r="L773" s="3"/>
      <c r="M773" s="3"/>
      <c r="N773" s="3"/>
      <c r="O773" s="3"/>
      <c r="P773" s="3"/>
      <c r="Q773" s="3"/>
      <c r="R773" s="3"/>
      <c r="S773" s="81"/>
      <c r="T773" s="81"/>
      <c r="U773" s="81"/>
      <c r="V773" s="81"/>
      <c r="W773" s="81"/>
      <c r="X773" s="81"/>
      <c r="Y773" s="162"/>
    </row>
    <row r="774" spans="2:25" ht="15" x14ac:dyDescent="0.25">
      <c r="B774" s="3"/>
      <c r="C774" s="3"/>
      <c r="D774" s="3"/>
      <c r="E774" s="81"/>
      <c r="F774" s="81"/>
      <c r="G774" s="81"/>
      <c r="H774" s="81"/>
      <c r="I774" s="3"/>
      <c r="J774" s="3"/>
      <c r="K774" s="81"/>
      <c r="L774" s="3"/>
      <c r="M774" s="3"/>
      <c r="N774" s="3"/>
      <c r="O774" s="3"/>
      <c r="P774" s="3"/>
      <c r="Q774" s="3"/>
      <c r="R774" s="3"/>
      <c r="S774" s="81"/>
      <c r="T774" s="81"/>
      <c r="U774" s="81"/>
      <c r="V774" s="81"/>
      <c r="W774" s="81"/>
      <c r="X774" s="81"/>
      <c r="Y774" s="162"/>
    </row>
    <row r="775" spans="2:25" ht="15" x14ac:dyDescent="0.25">
      <c r="B775" s="3"/>
      <c r="C775" s="3"/>
      <c r="D775" s="3"/>
      <c r="E775" s="81"/>
      <c r="F775" s="81"/>
      <c r="G775" s="81"/>
      <c r="H775" s="81"/>
      <c r="I775" s="3"/>
      <c r="J775" s="3"/>
      <c r="K775" s="81"/>
      <c r="L775" s="3"/>
      <c r="M775" s="3"/>
      <c r="N775" s="3"/>
      <c r="O775" s="3"/>
      <c r="P775" s="3"/>
      <c r="Q775" s="3"/>
      <c r="R775" s="3"/>
      <c r="S775" s="81"/>
      <c r="T775" s="81"/>
      <c r="U775" s="81"/>
      <c r="V775" s="81"/>
      <c r="W775" s="81"/>
      <c r="X775" s="81"/>
      <c r="Y775" s="162"/>
    </row>
    <row r="776" spans="2:25" ht="15" x14ac:dyDescent="0.25">
      <c r="B776" s="3"/>
      <c r="C776" s="3"/>
      <c r="D776" s="3"/>
      <c r="E776" s="81"/>
      <c r="F776" s="81"/>
      <c r="G776" s="81"/>
      <c r="H776" s="81"/>
      <c r="I776" s="3"/>
      <c r="J776" s="3"/>
      <c r="K776" s="81"/>
      <c r="L776" s="3"/>
      <c r="M776" s="3"/>
      <c r="N776" s="3"/>
      <c r="O776" s="3"/>
      <c r="P776" s="3"/>
      <c r="Q776" s="3"/>
      <c r="R776" s="3"/>
      <c r="S776" s="81"/>
      <c r="T776" s="81"/>
      <c r="U776" s="81"/>
      <c r="V776" s="81"/>
      <c r="W776" s="81"/>
      <c r="X776" s="81"/>
      <c r="Y776" s="162"/>
    </row>
    <row r="777" spans="2:25" ht="15" x14ac:dyDescent="0.25">
      <c r="B777" s="3"/>
      <c r="C777" s="3"/>
      <c r="D777" s="3"/>
      <c r="E777" s="81"/>
      <c r="F777" s="81"/>
      <c r="G777" s="81"/>
      <c r="H777" s="81"/>
      <c r="I777" s="3"/>
      <c r="J777" s="3"/>
      <c r="K777" s="81"/>
      <c r="L777" s="3"/>
      <c r="M777" s="3"/>
      <c r="N777" s="3"/>
      <c r="O777" s="3"/>
      <c r="P777" s="3"/>
      <c r="Q777" s="3"/>
      <c r="R777" s="3"/>
      <c r="S777" s="81"/>
      <c r="T777" s="81"/>
      <c r="U777" s="81"/>
      <c r="V777" s="81"/>
      <c r="W777" s="81"/>
      <c r="X777" s="81"/>
      <c r="Y777" s="162"/>
    </row>
    <row r="778" spans="2:25" ht="15" x14ac:dyDescent="0.25">
      <c r="B778" s="3"/>
      <c r="C778" s="3"/>
      <c r="D778" s="3"/>
      <c r="E778" s="81"/>
      <c r="F778" s="81"/>
      <c r="G778" s="81"/>
      <c r="H778" s="81"/>
      <c r="I778" s="3"/>
      <c r="J778" s="3"/>
      <c r="K778" s="81"/>
      <c r="L778" s="3"/>
      <c r="M778" s="3"/>
      <c r="N778" s="3"/>
      <c r="O778" s="3"/>
      <c r="P778" s="3"/>
      <c r="Q778" s="3"/>
      <c r="R778" s="3"/>
      <c r="S778" s="81"/>
      <c r="T778" s="81"/>
      <c r="U778" s="81"/>
      <c r="V778" s="81"/>
      <c r="W778" s="81"/>
      <c r="X778" s="81"/>
      <c r="Y778" s="162"/>
    </row>
    <row r="779" spans="2:25" ht="15" x14ac:dyDescent="0.25">
      <c r="B779" s="3"/>
      <c r="C779" s="3"/>
      <c r="D779" s="3"/>
      <c r="E779" s="81"/>
      <c r="F779" s="81"/>
      <c r="G779" s="81"/>
      <c r="H779" s="81"/>
      <c r="I779" s="3"/>
      <c r="J779" s="3"/>
      <c r="K779" s="81"/>
      <c r="L779" s="3"/>
      <c r="M779" s="3"/>
      <c r="N779" s="3"/>
      <c r="O779" s="3"/>
      <c r="P779" s="3"/>
      <c r="Q779" s="3"/>
      <c r="R779" s="3"/>
      <c r="S779" s="81"/>
      <c r="T779" s="81"/>
      <c r="U779" s="81"/>
      <c r="V779" s="81"/>
      <c r="W779" s="81"/>
      <c r="X779" s="81"/>
      <c r="Y779" s="162"/>
    </row>
    <row r="780" spans="2:25" ht="15" x14ac:dyDescent="0.25">
      <c r="B780" s="3"/>
      <c r="C780" s="3"/>
      <c r="D780" s="3"/>
      <c r="E780" s="81"/>
      <c r="F780" s="81"/>
      <c r="G780" s="81"/>
      <c r="H780" s="81"/>
      <c r="I780" s="3"/>
      <c r="J780" s="3"/>
      <c r="K780" s="81"/>
      <c r="L780" s="3"/>
      <c r="M780" s="3"/>
      <c r="N780" s="3"/>
      <c r="O780" s="3"/>
      <c r="P780" s="3"/>
      <c r="Q780" s="3"/>
      <c r="R780" s="3"/>
      <c r="S780" s="81"/>
      <c r="T780" s="81"/>
      <c r="U780" s="81"/>
      <c r="V780" s="81"/>
      <c r="W780" s="81"/>
      <c r="X780" s="81"/>
      <c r="Y780" s="162"/>
    </row>
    <row r="781" spans="2:25" ht="15" x14ac:dyDescent="0.25">
      <c r="B781" s="3"/>
      <c r="C781" s="3"/>
      <c r="D781" s="3"/>
      <c r="E781" s="81"/>
      <c r="F781" s="81"/>
      <c r="G781" s="81"/>
      <c r="H781" s="81"/>
      <c r="I781" s="3"/>
      <c r="J781" s="3"/>
      <c r="K781" s="81"/>
      <c r="L781" s="3"/>
      <c r="M781" s="3"/>
      <c r="N781" s="3"/>
      <c r="O781" s="3"/>
      <c r="P781" s="3"/>
      <c r="Q781" s="3"/>
      <c r="R781" s="3"/>
      <c r="S781" s="81"/>
      <c r="T781" s="81"/>
      <c r="U781" s="81"/>
      <c r="V781" s="81"/>
      <c r="W781" s="81"/>
      <c r="X781" s="81"/>
      <c r="Y781" s="162"/>
    </row>
    <row r="782" spans="2:25" ht="15" x14ac:dyDescent="0.25">
      <c r="B782" s="3"/>
      <c r="C782" s="3"/>
      <c r="D782" s="3"/>
      <c r="E782" s="81"/>
      <c r="F782" s="81"/>
      <c r="G782" s="81"/>
      <c r="H782" s="81"/>
      <c r="I782" s="3"/>
      <c r="J782" s="3"/>
      <c r="K782" s="81"/>
      <c r="L782" s="3"/>
      <c r="M782" s="3"/>
      <c r="N782" s="3"/>
      <c r="O782" s="3"/>
      <c r="P782" s="3"/>
      <c r="Q782" s="3"/>
      <c r="R782" s="3"/>
      <c r="S782" s="81"/>
      <c r="T782" s="81"/>
      <c r="U782" s="81"/>
      <c r="V782" s="81"/>
      <c r="W782" s="81"/>
      <c r="X782" s="81"/>
      <c r="Y782" s="162"/>
    </row>
    <row r="783" spans="2:25" ht="15" x14ac:dyDescent="0.25">
      <c r="B783" s="3"/>
      <c r="C783" s="3"/>
      <c r="D783" s="3"/>
      <c r="E783" s="81"/>
      <c r="F783" s="81"/>
      <c r="G783" s="81"/>
      <c r="H783" s="81"/>
      <c r="I783" s="3"/>
      <c r="J783" s="3"/>
      <c r="K783" s="81"/>
      <c r="L783" s="3"/>
      <c r="M783" s="3"/>
      <c r="N783" s="3"/>
      <c r="O783" s="3"/>
      <c r="P783" s="3"/>
      <c r="Q783" s="3"/>
      <c r="R783" s="3"/>
      <c r="S783" s="81"/>
      <c r="T783" s="81"/>
      <c r="U783" s="81"/>
      <c r="V783" s="81"/>
      <c r="W783" s="81"/>
      <c r="X783" s="81"/>
      <c r="Y783" s="162"/>
    </row>
    <row r="784" spans="2:25" ht="15" x14ac:dyDescent="0.25">
      <c r="B784" s="3"/>
      <c r="C784" s="3"/>
      <c r="D784" s="3"/>
      <c r="E784" s="81"/>
      <c r="F784" s="81"/>
      <c r="G784" s="81"/>
      <c r="H784" s="81"/>
      <c r="I784" s="3"/>
      <c r="J784" s="3"/>
      <c r="K784" s="81"/>
      <c r="L784" s="3"/>
      <c r="M784" s="3"/>
      <c r="N784" s="3"/>
      <c r="O784" s="3"/>
      <c r="P784" s="3"/>
      <c r="Q784" s="3"/>
      <c r="R784" s="3"/>
      <c r="S784" s="81"/>
      <c r="T784" s="81"/>
      <c r="U784" s="81"/>
      <c r="V784" s="81"/>
      <c r="W784" s="81"/>
      <c r="X784" s="81"/>
      <c r="Y784" s="162"/>
    </row>
    <row r="785" spans="2:25" ht="15" x14ac:dyDescent="0.25">
      <c r="B785" s="3"/>
      <c r="C785" s="3"/>
      <c r="D785" s="3"/>
      <c r="E785" s="81"/>
      <c r="F785" s="81"/>
      <c r="G785" s="81"/>
      <c r="H785" s="81"/>
      <c r="I785" s="3"/>
      <c r="J785" s="3"/>
      <c r="K785" s="81"/>
      <c r="L785" s="3"/>
      <c r="M785" s="3"/>
      <c r="N785" s="3"/>
      <c r="O785" s="3"/>
      <c r="P785" s="3"/>
      <c r="Q785" s="3"/>
      <c r="R785" s="3"/>
      <c r="S785" s="81"/>
      <c r="T785" s="81"/>
      <c r="U785" s="81"/>
      <c r="V785" s="81"/>
      <c r="W785" s="81"/>
      <c r="X785" s="81"/>
      <c r="Y785" s="162"/>
    </row>
    <row r="786" spans="2:25" ht="15" x14ac:dyDescent="0.25">
      <c r="B786" s="3"/>
      <c r="C786" s="3"/>
      <c r="D786" s="3"/>
      <c r="E786" s="81"/>
      <c r="F786" s="81"/>
      <c r="G786" s="81"/>
      <c r="H786" s="81"/>
      <c r="I786" s="3"/>
      <c r="J786" s="3"/>
      <c r="K786" s="81"/>
      <c r="L786" s="3"/>
      <c r="M786" s="3"/>
      <c r="N786" s="3"/>
      <c r="O786" s="3"/>
      <c r="P786" s="3"/>
      <c r="Q786" s="3"/>
      <c r="R786" s="3"/>
      <c r="S786" s="81"/>
      <c r="T786" s="81"/>
      <c r="U786" s="81"/>
      <c r="V786" s="81"/>
      <c r="W786" s="81"/>
      <c r="X786" s="81"/>
      <c r="Y786" s="162"/>
    </row>
    <row r="787" spans="2:25" ht="15" x14ac:dyDescent="0.25">
      <c r="B787" s="3"/>
      <c r="C787" s="3"/>
      <c r="D787" s="3"/>
      <c r="E787" s="81"/>
      <c r="F787" s="81"/>
      <c r="G787" s="81"/>
      <c r="H787" s="81"/>
      <c r="I787" s="3"/>
      <c r="J787" s="3"/>
      <c r="K787" s="81"/>
      <c r="L787" s="3"/>
      <c r="M787" s="3"/>
      <c r="N787" s="3"/>
      <c r="O787" s="3"/>
      <c r="P787" s="3"/>
      <c r="Q787" s="3"/>
      <c r="R787" s="3"/>
      <c r="S787" s="81"/>
      <c r="T787" s="81"/>
      <c r="U787" s="81"/>
      <c r="V787" s="81"/>
      <c r="W787" s="81"/>
      <c r="X787" s="81"/>
      <c r="Y787" s="162"/>
    </row>
    <row r="788" spans="2:25" ht="15" x14ac:dyDescent="0.25">
      <c r="B788" s="3"/>
      <c r="C788" s="3"/>
      <c r="D788" s="3"/>
      <c r="E788" s="81"/>
      <c r="F788" s="81"/>
      <c r="G788" s="81"/>
      <c r="H788" s="81"/>
      <c r="I788" s="3"/>
      <c r="J788" s="3"/>
      <c r="K788" s="81"/>
      <c r="L788" s="3"/>
      <c r="M788" s="3"/>
      <c r="N788" s="3"/>
      <c r="O788" s="3"/>
      <c r="P788" s="3"/>
      <c r="Q788" s="3"/>
      <c r="R788" s="3"/>
      <c r="S788" s="81"/>
      <c r="T788" s="81"/>
      <c r="U788" s="81"/>
      <c r="V788" s="81"/>
      <c r="W788" s="81"/>
      <c r="X788" s="81"/>
      <c r="Y788" s="162"/>
    </row>
    <row r="789" spans="2:25" ht="15" x14ac:dyDescent="0.25">
      <c r="B789" s="3"/>
      <c r="C789" s="3"/>
      <c r="D789" s="3"/>
      <c r="E789" s="81"/>
      <c r="F789" s="81"/>
      <c r="G789" s="81"/>
      <c r="H789" s="81"/>
      <c r="I789" s="3"/>
      <c r="J789" s="3"/>
      <c r="K789" s="81"/>
      <c r="L789" s="3"/>
      <c r="M789" s="3"/>
      <c r="N789" s="3"/>
      <c r="O789" s="3"/>
      <c r="P789" s="3"/>
      <c r="Q789" s="3"/>
      <c r="R789" s="3"/>
      <c r="S789" s="81"/>
      <c r="T789" s="81"/>
      <c r="U789" s="81"/>
      <c r="V789" s="81"/>
      <c r="W789" s="81"/>
      <c r="X789" s="81"/>
      <c r="Y789" s="162"/>
    </row>
    <row r="790" spans="2:25" ht="15" x14ac:dyDescent="0.25">
      <c r="B790" s="3"/>
      <c r="C790" s="3"/>
      <c r="D790" s="3"/>
      <c r="E790" s="81"/>
      <c r="F790" s="81"/>
      <c r="G790" s="81"/>
      <c r="H790" s="81"/>
      <c r="I790" s="3"/>
      <c r="J790" s="3"/>
      <c r="K790" s="81"/>
      <c r="L790" s="3"/>
      <c r="M790" s="3"/>
      <c r="N790" s="3"/>
      <c r="O790" s="3"/>
      <c r="P790" s="3"/>
      <c r="Q790" s="3"/>
      <c r="R790" s="3"/>
      <c r="S790" s="81"/>
      <c r="T790" s="81"/>
      <c r="U790" s="81"/>
      <c r="V790" s="81"/>
      <c r="W790" s="81"/>
      <c r="X790" s="81"/>
      <c r="Y790" s="162"/>
    </row>
    <row r="791" spans="2:25" ht="15" x14ac:dyDescent="0.25">
      <c r="B791" s="3"/>
      <c r="C791" s="3"/>
      <c r="D791" s="3"/>
      <c r="E791" s="81"/>
      <c r="F791" s="81"/>
      <c r="G791" s="81"/>
      <c r="H791" s="81"/>
      <c r="I791" s="3"/>
      <c r="J791" s="3"/>
      <c r="K791" s="81"/>
      <c r="L791" s="3"/>
      <c r="M791" s="3"/>
      <c r="N791" s="3"/>
      <c r="O791" s="3"/>
      <c r="P791" s="3"/>
      <c r="Q791" s="3"/>
      <c r="R791" s="3"/>
      <c r="S791" s="81"/>
      <c r="T791" s="81"/>
      <c r="U791" s="81"/>
      <c r="V791" s="81"/>
      <c r="W791" s="81"/>
      <c r="X791" s="81"/>
      <c r="Y791" s="162"/>
    </row>
    <row r="792" spans="2:25" ht="15" x14ac:dyDescent="0.25">
      <c r="B792" s="3"/>
      <c r="C792" s="3"/>
      <c r="D792" s="3"/>
      <c r="E792" s="81"/>
      <c r="F792" s="81"/>
      <c r="G792" s="81"/>
      <c r="H792" s="81"/>
      <c r="I792" s="3"/>
      <c r="J792" s="3"/>
      <c r="K792" s="81"/>
      <c r="L792" s="3"/>
      <c r="M792" s="3"/>
      <c r="N792" s="3"/>
      <c r="O792" s="3"/>
      <c r="P792" s="3"/>
      <c r="Q792" s="3"/>
      <c r="R792" s="3"/>
      <c r="S792" s="81"/>
      <c r="T792" s="81"/>
      <c r="U792" s="81"/>
      <c r="V792" s="81"/>
      <c r="W792" s="81"/>
      <c r="X792" s="81"/>
      <c r="Y792" s="162"/>
    </row>
    <row r="793" spans="2:25" ht="15" x14ac:dyDescent="0.25">
      <c r="B793" s="3"/>
      <c r="C793" s="3"/>
      <c r="D793" s="3"/>
      <c r="E793" s="81"/>
      <c r="F793" s="81"/>
      <c r="G793" s="81"/>
      <c r="H793" s="81"/>
      <c r="I793" s="3"/>
      <c r="J793" s="3"/>
      <c r="K793" s="81"/>
      <c r="L793" s="3"/>
      <c r="M793" s="3"/>
      <c r="N793" s="3"/>
      <c r="O793" s="3"/>
      <c r="P793" s="3"/>
      <c r="Q793" s="3"/>
      <c r="R793" s="3"/>
      <c r="S793" s="81"/>
      <c r="T793" s="81"/>
      <c r="U793" s="81"/>
      <c r="V793" s="81"/>
      <c r="W793" s="81"/>
      <c r="X793" s="81"/>
      <c r="Y793" s="162"/>
    </row>
    <row r="794" spans="2:25" ht="15" x14ac:dyDescent="0.25">
      <c r="B794" s="3"/>
      <c r="C794" s="3"/>
      <c r="D794" s="3"/>
      <c r="E794" s="81"/>
      <c r="F794" s="81"/>
      <c r="G794" s="81"/>
      <c r="H794" s="81"/>
      <c r="I794" s="3"/>
      <c r="J794" s="3"/>
      <c r="K794" s="81"/>
      <c r="L794" s="3"/>
      <c r="M794" s="3"/>
      <c r="N794" s="3"/>
      <c r="O794" s="3"/>
      <c r="P794" s="3"/>
      <c r="Q794" s="3"/>
      <c r="R794" s="3"/>
      <c r="S794" s="81"/>
      <c r="T794" s="81"/>
      <c r="U794" s="81"/>
      <c r="V794" s="81"/>
      <c r="W794" s="81"/>
      <c r="X794" s="81"/>
      <c r="Y794" s="162"/>
    </row>
    <row r="795" spans="2:25" ht="15" x14ac:dyDescent="0.25">
      <c r="B795" s="3"/>
      <c r="C795" s="3"/>
      <c r="D795" s="3"/>
      <c r="E795" s="81"/>
      <c r="F795" s="81"/>
      <c r="G795" s="81"/>
      <c r="H795" s="81"/>
      <c r="I795" s="3"/>
      <c r="J795" s="3"/>
      <c r="K795" s="81"/>
      <c r="L795" s="3"/>
      <c r="M795" s="3"/>
      <c r="N795" s="3"/>
      <c r="O795" s="3"/>
      <c r="P795" s="3"/>
      <c r="Q795" s="3"/>
      <c r="R795" s="3"/>
      <c r="S795" s="81"/>
      <c r="T795" s="81"/>
      <c r="U795" s="81"/>
      <c r="V795" s="81"/>
      <c r="W795" s="81"/>
      <c r="X795" s="81"/>
      <c r="Y795" s="162"/>
    </row>
    <row r="796" spans="2:25" ht="15" x14ac:dyDescent="0.25">
      <c r="B796" s="3"/>
      <c r="C796" s="3"/>
      <c r="D796" s="3"/>
      <c r="E796" s="81"/>
      <c r="F796" s="81"/>
      <c r="G796" s="81"/>
      <c r="H796" s="81"/>
      <c r="I796" s="3"/>
      <c r="J796" s="3"/>
      <c r="K796" s="81"/>
      <c r="L796" s="3"/>
      <c r="M796" s="3"/>
      <c r="N796" s="3"/>
      <c r="O796" s="3"/>
      <c r="P796" s="3"/>
      <c r="Q796" s="3"/>
      <c r="R796" s="3"/>
      <c r="S796" s="81"/>
      <c r="T796" s="81"/>
      <c r="U796" s="81"/>
      <c r="V796" s="81"/>
      <c r="W796" s="81"/>
      <c r="X796" s="81"/>
      <c r="Y796" s="162"/>
    </row>
    <row r="797" spans="2:25" ht="15" x14ac:dyDescent="0.25">
      <c r="B797" s="3"/>
      <c r="C797" s="3"/>
      <c r="D797" s="3"/>
      <c r="E797" s="81"/>
      <c r="F797" s="81"/>
      <c r="G797" s="81"/>
      <c r="H797" s="81"/>
      <c r="I797" s="3"/>
      <c r="J797" s="3"/>
      <c r="K797" s="81"/>
      <c r="L797" s="3"/>
      <c r="M797" s="3"/>
      <c r="N797" s="3"/>
      <c r="O797" s="3"/>
      <c r="P797" s="3"/>
      <c r="Q797" s="3"/>
      <c r="R797" s="3"/>
      <c r="S797" s="81"/>
      <c r="T797" s="81"/>
      <c r="U797" s="81"/>
      <c r="V797" s="81"/>
      <c r="W797" s="81"/>
      <c r="X797" s="81"/>
      <c r="Y797" s="162"/>
    </row>
    <row r="798" spans="2:25" ht="15" x14ac:dyDescent="0.25">
      <c r="B798" s="3"/>
      <c r="C798" s="3"/>
      <c r="D798" s="3"/>
      <c r="E798" s="81"/>
      <c r="F798" s="81"/>
      <c r="G798" s="81"/>
      <c r="H798" s="81"/>
      <c r="I798" s="3"/>
      <c r="J798" s="3"/>
      <c r="K798" s="81"/>
      <c r="L798" s="3"/>
      <c r="M798" s="3"/>
      <c r="N798" s="3"/>
      <c r="O798" s="3"/>
      <c r="P798" s="3"/>
      <c r="Q798" s="3"/>
      <c r="R798" s="3"/>
      <c r="S798" s="81"/>
      <c r="T798" s="81"/>
      <c r="U798" s="81"/>
      <c r="V798" s="81"/>
      <c r="W798" s="81"/>
      <c r="X798" s="81"/>
      <c r="Y798" s="162"/>
    </row>
    <row r="799" spans="2:25" ht="15" x14ac:dyDescent="0.25">
      <c r="B799" s="3"/>
      <c r="C799" s="3"/>
      <c r="D799" s="3"/>
      <c r="E799" s="81"/>
      <c r="F799" s="81"/>
      <c r="G799" s="81"/>
      <c r="H799" s="81"/>
      <c r="I799" s="3"/>
      <c r="J799" s="3"/>
      <c r="K799" s="81"/>
      <c r="L799" s="3"/>
      <c r="M799" s="3"/>
      <c r="N799" s="3"/>
      <c r="O799" s="3"/>
      <c r="P799" s="3"/>
      <c r="Q799" s="3"/>
      <c r="R799" s="3"/>
      <c r="S799" s="81"/>
      <c r="T799" s="81"/>
      <c r="U799" s="81"/>
      <c r="V799" s="81"/>
      <c r="W799" s="81"/>
      <c r="X799" s="81"/>
      <c r="Y799" s="162"/>
    </row>
    <row r="800" spans="2:25" ht="15" x14ac:dyDescent="0.25">
      <c r="B800" s="3"/>
      <c r="C800" s="3"/>
      <c r="D800" s="3"/>
      <c r="E800" s="81"/>
      <c r="F800" s="81"/>
      <c r="G800" s="81"/>
      <c r="H800" s="81"/>
      <c r="I800" s="3"/>
      <c r="J800" s="3"/>
      <c r="K800" s="81"/>
      <c r="L800" s="3"/>
      <c r="M800" s="3"/>
      <c r="N800" s="3"/>
      <c r="O800" s="3"/>
      <c r="P800" s="3"/>
      <c r="Q800" s="3"/>
      <c r="R800" s="3"/>
      <c r="S800" s="81"/>
      <c r="T800" s="81"/>
      <c r="U800" s="81"/>
      <c r="V800" s="81"/>
      <c r="W800" s="81"/>
      <c r="X800" s="81"/>
      <c r="Y800" s="162"/>
    </row>
    <row r="801" spans="2:25" ht="15" x14ac:dyDescent="0.25">
      <c r="B801" s="3"/>
      <c r="C801" s="3"/>
      <c r="D801" s="3"/>
      <c r="E801" s="81"/>
      <c r="F801" s="81"/>
      <c r="G801" s="81"/>
      <c r="H801" s="81"/>
      <c r="I801" s="3"/>
      <c r="J801" s="3"/>
      <c r="K801" s="81"/>
      <c r="L801" s="3"/>
      <c r="M801" s="3"/>
      <c r="N801" s="3"/>
      <c r="O801" s="3"/>
      <c r="P801" s="3"/>
      <c r="Q801" s="3"/>
      <c r="R801" s="3"/>
      <c r="S801" s="81"/>
      <c r="T801" s="81"/>
      <c r="U801" s="81"/>
      <c r="V801" s="81"/>
      <c r="W801" s="81"/>
      <c r="X801" s="81"/>
      <c r="Y801" s="162"/>
    </row>
    <row r="802" spans="2:25" ht="15" x14ac:dyDescent="0.25">
      <c r="B802" s="3"/>
      <c r="C802" s="3"/>
      <c r="D802" s="3"/>
      <c r="E802" s="81"/>
      <c r="F802" s="81"/>
      <c r="G802" s="81"/>
      <c r="H802" s="81"/>
      <c r="I802" s="3"/>
      <c r="J802" s="3"/>
      <c r="K802" s="81"/>
      <c r="L802" s="3"/>
      <c r="M802" s="3"/>
      <c r="N802" s="3"/>
      <c r="O802" s="3"/>
      <c r="P802" s="3"/>
      <c r="Q802" s="3"/>
      <c r="R802" s="3"/>
      <c r="S802" s="81"/>
      <c r="T802" s="81"/>
      <c r="U802" s="81"/>
      <c r="V802" s="81"/>
      <c r="W802" s="81"/>
      <c r="X802" s="81"/>
      <c r="Y802" s="162"/>
    </row>
    <row r="803" spans="2:25" ht="15" x14ac:dyDescent="0.25">
      <c r="B803" s="3"/>
      <c r="C803" s="3"/>
      <c r="D803" s="3"/>
      <c r="E803" s="81"/>
      <c r="F803" s="81"/>
      <c r="G803" s="81"/>
      <c r="H803" s="81"/>
      <c r="I803" s="3"/>
      <c r="J803" s="3"/>
      <c r="K803" s="81"/>
      <c r="L803" s="3"/>
      <c r="M803" s="3"/>
      <c r="N803" s="3"/>
      <c r="O803" s="3"/>
      <c r="P803" s="3"/>
      <c r="Q803" s="3"/>
      <c r="R803" s="3"/>
      <c r="S803" s="81"/>
      <c r="T803" s="81"/>
      <c r="U803" s="81"/>
      <c r="V803" s="81"/>
      <c r="W803" s="81"/>
      <c r="X803" s="81"/>
      <c r="Y803" s="162"/>
    </row>
    <row r="804" spans="2:25" ht="15" x14ac:dyDescent="0.25">
      <c r="B804" s="3"/>
      <c r="C804" s="3"/>
      <c r="D804" s="3"/>
      <c r="E804" s="81"/>
      <c r="F804" s="81"/>
      <c r="G804" s="81"/>
      <c r="H804" s="81"/>
      <c r="I804" s="3"/>
      <c r="J804" s="3"/>
      <c r="K804" s="81"/>
      <c r="L804" s="3"/>
      <c r="M804" s="3"/>
      <c r="N804" s="3"/>
      <c r="O804" s="3"/>
      <c r="P804" s="3"/>
      <c r="Q804" s="3"/>
      <c r="R804" s="3"/>
      <c r="S804" s="81"/>
      <c r="T804" s="81"/>
      <c r="U804" s="81"/>
      <c r="V804" s="81"/>
      <c r="W804" s="81"/>
      <c r="X804" s="81"/>
      <c r="Y804" s="162"/>
    </row>
    <row r="805" spans="2:25" ht="15" x14ac:dyDescent="0.25">
      <c r="B805" s="3"/>
      <c r="C805" s="3"/>
      <c r="D805" s="3"/>
      <c r="E805" s="81"/>
      <c r="F805" s="81"/>
      <c r="G805" s="81"/>
      <c r="H805" s="81"/>
      <c r="I805" s="3"/>
      <c r="J805" s="3"/>
      <c r="K805" s="81"/>
      <c r="L805" s="3"/>
      <c r="M805" s="3"/>
      <c r="N805" s="3"/>
      <c r="O805" s="3"/>
      <c r="P805" s="3"/>
      <c r="Q805" s="3"/>
      <c r="R805" s="3"/>
      <c r="S805" s="81"/>
      <c r="T805" s="81"/>
      <c r="U805" s="81"/>
      <c r="V805" s="81"/>
      <c r="W805" s="81"/>
      <c r="X805" s="81"/>
      <c r="Y805" s="162"/>
    </row>
    <row r="806" spans="2:25" ht="15" x14ac:dyDescent="0.25">
      <c r="B806" s="3"/>
      <c r="C806" s="3"/>
      <c r="D806" s="3"/>
      <c r="E806" s="81"/>
      <c r="F806" s="81"/>
      <c r="G806" s="81"/>
      <c r="H806" s="81"/>
      <c r="I806" s="3"/>
      <c r="J806" s="3"/>
      <c r="K806" s="81"/>
      <c r="L806" s="3"/>
      <c r="M806" s="3"/>
      <c r="N806" s="3"/>
      <c r="O806" s="3"/>
      <c r="P806" s="3"/>
      <c r="Q806" s="3"/>
      <c r="R806" s="3"/>
      <c r="S806" s="81"/>
      <c r="T806" s="81"/>
      <c r="U806" s="81"/>
      <c r="V806" s="81"/>
      <c r="W806" s="81"/>
      <c r="X806" s="81"/>
      <c r="Y806" s="162"/>
    </row>
    <row r="807" spans="2:25" ht="15" x14ac:dyDescent="0.25">
      <c r="B807" s="3"/>
      <c r="C807" s="3"/>
      <c r="D807" s="3"/>
      <c r="E807" s="81"/>
      <c r="F807" s="81"/>
      <c r="G807" s="81"/>
      <c r="H807" s="81"/>
      <c r="I807" s="3"/>
      <c r="J807" s="3"/>
      <c r="K807" s="81"/>
      <c r="L807" s="3"/>
      <c r="M807" s="3"/>
      <c r="N807" s="3"/>
      <c r="O807" s="3"/>
      <c r="P807" s="3"/>
      <c r="Q807" s="3"/>
      <c r="R807" s="3"/>
      <c r="S807" s="81"/>
      <c r="T807" s="81"/>
      <c r="U807" s="81"/>
      <c r="V807" s="81"/>
      <c r="W807" s="81"/>
      <c r="X807" s="81"/>
      <c r="Y807" s="162"/>
    </row>
    <row r="808" spans="2:25" ht="15" x14ac:dyDescent="0.25">
      <c r="B808" s="3"/>
      <c r="C808" s="3"/>
      <c r="D808" s="3"/>
      <c r="E808" s="81"/>
      <c r="F808" s="81"/>
      <c r="G808" s="81"/>
      <c r="H808" s="81"/>
      <c r="I808" s="3"/>
      <c r="J808" s="3"/>
      <c r="K808" s="81"/>
      <c r="L808" s="3"/>
      <c r="M808" s="3"/>
      <c r="N808" s="3"/>
      <c r="O808" s="3"/>
      <c r="P808" s="3"/>
      <c r="Q808" s="3"/>
      <c r="R808" s="3"/>
      <c r="S808" s="81"/>
      <c r="T808" s="81"/>
      <c r="U808" s="81"/>
      <c r="V808" s="81"/>
      <c r="W808" s="81"/>
      <c r="X808" s="81"/>
      <c r="Y808" s="162"/>
    </row>
    <row r="809" spans="2:25" ht="15" x14ac:dyDescent="0.25">
      <c r="B809" s="3"/>
      <c r="C809" s="3"/>
      <c r="D809" s="3"/>
      <c r="E809" s="81"/>
      <c r="F809" s="81"/>
      <c r="G809" s="81"/>
      <c r="H809" s="81"/>
      <c r="I809" s="3"/>
      <c r="J809" s="3"/>
      <c r="K809" s="81"/>
      <c r="L809" s="3"/>
      <c r="M809" s="3"/>
      <c r="N809" s="3"/>
      <c r="O809" s="3"/>
      <c r="P809" s="3"/>
      <c r="Q809" s="3"/>
      <c r="R809" s="3"/>
      <c r="S809" s="81"/>
      <c r="T809" s="81"/>
      <c r="U809" s="81"/>
      <c r="V809" s="81"/>
      <c r="W809" s="81"/>
      <c r="X809" s="81"/>
      <c r="Y809" s="162"/>
    </row>
    <row r="810" spans="2:25" ht="15" x14ac:dyDescent="0.25">
      <c r="B810" s="3"/>
      <c r="C810" s="3"/>
      <c r="D810" s="3"/>
      <c r="E810" s="81"/>
      <c r="F810" s="81"/>
      <c r="G810" s="81"/>
      <c r="H810" s="81"/>
      <c r="I810" s="3"/>
      <c r="J810" s="3"/>
      <c r="K810" s="81"/>
      <c r="L810" s="3"/>
      <c r="M810" s="3"/>
      <c r="N810" s="3"/>
      <c r="O810" s="3"/>
      <c r="P810" s="3"/>
      <c r="Q810" s="3"/>
      <c r="R810" s="3"/>
      <c r="S810" s="81"/>
      <c r="T810" s="81"/>
      <c r="U810" s="81"/>
      <c r="V810" s="81"/>
      <c r="W810" s="81"/>
      <c r="X810" s="81"/>
      <c r="Y810" s="162"/>
    </row>
    <row r="811" spans="2:25" ht="15" x14ac:dyDescent="0.25">
      <c r="B811" s="3"/>
      <c r="C811" s="3"/>
      <c r="D811" s="3"/>
      <c r="E811" s="81"/>
      <c r="F811" s="81"/>
      <c r="G811" s="81"/>
      <c r="H811" s="81"/>
      <c r="I811" s="3"/>
      <c r="J811" s="3"/>
      <c r="K811" s="81"/>
      <c r="L811" s="3"/>
      <c r="M811" s="3"/>
      <c r="N811" s="3"/>
      <c r="O811" s="3"/>
      <c r="P811" s="3"/>
      <c r="Q811" s="3"/>
      <c r="R811" s="3"/>
      <c r="S811" s="81"/>
      <c r="T811" s="81"/>
      <c r="U811" s="81"/>
      <c r="V811" s="81"/>
      <c r="W811" s="81"/>
      <c r="X811" s="81"/>
      <c r="Y811" s="162"/>
    </row>
    <row r="812" spans="2:25" ht="15" x14ac:dyDescent="0.25">
      <c r="B812" s="3"/>
      <c r="C812" s="3"/>
      <c r="D812" s="3"/>
      <c r="E812" s="81"/>
      <c r="F812" s="81"/>
      <c r="G812" s="81"/>
      <c r="H812" s="81"/>
      <c r="I812" s="3"/>
      <c r="J812" s="3"/>
      <c r="K812" s="81"/>
      <c r="L812" s="3"/>
      <c r="M812" s="3"/>
      <c r="N812" s="3"/>
      <c r="O812" s="3"/>
      <c r="P812" s="3"/>
      <c r="Q812" s="3"/>
      <c r="R812" s="3"/>
      <c r="S812" s="81"/>
      <c r="T812" s="81"/>
      <c r="U812" s="81"/>
      <c r="V812" s="81"/>
      <c r="W812" s="81"/>
      <c r="X812" s="81"/>
      <c r="Y812" s="162"/>
    </row>
    <row r="813" spans="2:25" ht="15" x14ac:dyDescent="0.25">
      <c r="B813" s="3"/>
      <c r="C813" s="3"/>
      <c r="D813" s="3"/>
      <c r="E813" s="81"/>
      <c r="F813" s="81"/>
      <c r="G813" s="81"/>
      <c r="H813" s="81"/>
      <c r="I813" s="3"/>
      <c r="J813" s="3"/>
      <c r="K813" s="81"/>
      <c r="L813" s="3"/>
      <c r="M813" s="3"/>
      <c r="N813" s="3"/>
      <c r="O813" s="3"/>
      <c r="P813" s="3"/>
      <c r="Q813" s="3"/>
      <c r="R813" s="3"/>
      <c r="S813" s="81"/>
      <c r="T813" s="81"/>
      <c r="U813" s="81"/>
      <c r="V813" s="81"/>
      <c r="W813" s="81"/>
      <c r="X813" s="81"/>
      <c r="Y813" s="162"/>
    </row>
    <row r="814" spans="2:25" ht="15" x14ac:dyDescent="0.25">
      <c r="B814" s="3"/>
      <c r="C814" s="3"/>
      <c r="D814" s="3"/>
      <c r="E814" s="81"/>
      <c r="F814" s="81"/>
      <c r="G814" s="81"/>
      <c r="H814" s="81"/>
      <c r="I814" s="3"/>
      <c r="J814" s="3"/>
      <c r="K814" s="81"/>
      <c r="L814" s="3"/>
      <c r="M814" s="3"/>
      <c r="N814" s="3"/>
      <c r="O814" s="3"/>
      <c r="P814" s="3"/>
      <c r="Q814" s="3"/>
      <c r="R814" s="3"/>
      <c r="S814" s="81"/>
      <c r="T814" s="81"/>
      <c r="U814" s="81"/>
      <c r="V814" s="81"/>
      <c r="W814" s="81"/>
      <c r="X814" s="81"/>
      <c r="Y814" s="162"/>
    </row>
    <row r="815" spans="2:25" ht="15" x14ac:dyDescent="0.25">
      <c r="B815" s="3"/>
      <c r="C815" s="3"/>
      <c r="D815" s="3"/>
      <c r="E815" s="81"/>
      <c r="F815" s="81"/>
      <c r="G815" s="81"/>
      <c r="H815" s="81"/>
      <c r="I815" s="3"/>
      <c r="J815" s="3"/>
      <c r="K815" s="81"/>
      <c r="L815" s="3"/>
      <c r="M815" s="3"/>
      <c r="N815" s="3"/>
      <c r="O815" s="3"/>
      <c r="P815" s="3"/>
      <c r="Q815" s="3"/>
      <c r="R815" s="3"/>
      <c r="S815" s="81"/>
      <c r="T815" s="81"/>
      <c r="U815" s="81"/>
      <c r="V815" s="81"/>
      <c r="W815" s="81"/>
      <c r="X815" s="81"/>
      <c r="Y815" s="162"/>
    </row>
    <row r="816" spans="2:25" ht="15" x14ac:dyDescent="0.25">
      <c r="B816" s="3"/>
      <c r="C816" s="3"/>
      <c r="D816" s="3"/>
      <c r="E816" s="81"/>
      <c r="F816" s="81"/>
      <c r="G816" s="81"/>
      <c r="H816" s="81"/>
      <c r="I816" s="3"/>
      <c r="J816" s="3"/>
      <c r="K816" s="81"/>
      <c r="L816" s="3"/>
      <c r="M816" s="3"/>
      <c r="N816" s="3"/>
      <c r="O816" s="3"/>
      <c r="P816" s="3"/>
      <c r="Q816" s="3"/>
      <c r="R816" s="3"/>
      <c r="S816" s="81"/>
      <c r="T816" s="81"/>
      <c r="U816" s="81"/>
      <c r="V816" s="81"/>
      <c r="W816" s="81"/>
      <c r="X816" s="81"/>
      <c r="Y816" s="162"/>
    </row>
    <row r="817" spans="2:25" ht="15" x14ac:dyDescent="0.25">
      <c r="B817" s="3"/>
      <c r="C817" s="3"/>
      <c r="D817" s="3"/>
      <c r="E817" s="81"/>
      <c r="F817" s="81"/>
      <c r="G817" s="81"/>
      <c r="H817" s="81"/>
      <c r="I817" s="3"/>
      <c r="J817" s="3"/>
      <c r="K817" s="81"/>
      <c r="L817" s="3"/>
      <c r="M817" s="3"/>
      <c r="N817" s="3"/>
      <c r="O817" s="3"/>
      <c r="P817" s="3"/>
      <c r="Q817" s="3"/>
      <c r="R817" s="3"/>
      <c r="S817" s="81"/>
      <c r="T817" s="81"/>
      <c r="U817" s="81"/>
      <c r="V817" s="81"/>
      <c r="W817" s="81"/>
      <c r="X817" s="81"/>
      <c r="Y817" s="162"/>
    </row>
    <row r="818" spans="2:25" ht="15" x14ac:dyDescent="0.25">
      <c r="B818" s="3"/>
      <c r="C818" s="3"/>
      <c r="D818" s="3"/>
      <c r="E818" s="81"/>
      <c r="F818" s="81"/>
      <c r="G818" s="81"/>
      <c r="H818" s="81"/>
      <c r="I818" s="3"/>
      <c r="J818" s="3"/>
      <c r="K818" s="81"/>
      <c r="L818" s="3"/>
      <c r="M818" s="3"/>
      <c r="N818" s="3"/>
      <c r="O818" s="3"/>
      <c r="P818" s="3"/>
      <c r="Q818" s="3"/>
      <c r="R818" s="3"/>
      <c r="S818" s="81"/>
      <c r="T818" s="81"/>
      <c r="U818" s="81"/>
      <c r="V818" s="81"/>
      <c r="W818" s="81"/>
      <c r="X818" s="81"/>
      <c r="Y818" s="162"/>
    </row>
    <row r="819" spans="2:25" ht="15" x14ac:dyDescent="0.25">
      <c r="B819" s="3"/>
      <c r="C819" s="3"/>
      <c r="D819" s="3"/>
      <c r="E819" s="81"/>
      <c r="F819" s="81"/>
      <c r="G819" s="81"/>
      <c r="H819" s="81"/>
      <c r="I819" s="3"/>
      <c r="J819" s="3"/>
      <c r="K819" s="81"/>
      <c r="L819" s="3"/>
      <c r="M819" s="3"/>
      <c r="N819" s="3"/>
      <c r="O819" s="3"/>
      <c r="P819" s="3"/>
      <c r="Q819" s="3"/>
      <c r="R819" s="3"/>
      <c r="S819" s="81"/>
      <c r="T819" s="81"/>
      <c r="U819" s="81"/>
      <c r="V819" s="81"/>
      <c r="W819" s="81"/>
      <c r="X819" s="81"/>
      <c r="Y819" s="162"/>
    </row>
    <row r="820" spans="2:25" ht="15" x14ac:dyDescent="0.25">
      <c r="B820" s="3"/>
      <c r="C820" s="3"/>
      <c r="D820" s="3"/>
      <c r="E820" s="81"/>
      <c r="F820" s="81"/>
      <c r="G820" s="81"/>
      <c r="H820" s="81"/>
      <c r="I820" s="3"/>
      <c r="J820" s="3"/>
      <c r="K820" s="81"/>
      <c r="L820" s="3"/>
      <c r="M820" s="3"/>
      <c r="N820" s="3"/>
      <c r="O820" s="3"/>
      <c r="P820" s="3"/>
      <c r="Q820" s="3"/>
      <c r="R820" s="3"/>
      <c r="S820" s="81"/>
      <c r="T820" s="81"/>
      <c r="U820" s="81"/>
      <c r="V820" s="81"/>
      <c r="W820" s="81"/>
      <c r="X820" s="81"/>
      <c r="Y820" s="162"/>
    </row>
    <row r="821" spans="2:25" ht="15" x14ac:dyDescent="0.25">
      <c r="B821" s="3"/>
      <c r="C821" s="3"/>
      <c r="D821" s="3"/>
      <c r="E821" s="81"/>
      <c r="F821" s="81"/>
      <c r="G821" s="81"/>
      <c r="H821" s="81"/>
      <c r="I821" s="3"/>
      <c r="J821" s="3"/>
      <c r="K821" s="81"/>
      <c r="L821" s="3"/>
      <c r="M821" s="3"/>
      <c r="N821" s="3"/>
      <c r="O821" s="3"/>
      <c r="P821" s="3"/>
      <c r="Q821" s="3"/>
      <c r="R821" s="3"/>
      <c r="S821" s="81"/>
      <c r="T821" s="81"/>
      <c r="U821" s="81"/>
      <c r="V821" s="81"/>
      <c r="W821" s="81"/>
      <c r="X821" s="81"/>
      <c r="Y821" s="162"/>
    </row>
    <row r="822" spans="2:25" ht="15" x14ac:dyDescent="0.25">
      <c r="B822" s="3"/>
      <c r="C822" s="3"/>
      <c r="D822" s="3"/>
      <c r="E822" s="81"/>
      <c r="F822" s="81"/>
      <c r="G822" s="81"/>
      <c r="H822" s="81"/>
      <c r="I822" s="3"/>
      <c r="J822" s="3"/>
      <c r="K822" s="81"/>
      <c r="L822" s="3"/>
      <c r="M822" s="3"/>
      <c r="N822" s="3"/>
      <c r="O822" s="3"/>
      <c r="P822" s="3"/>
      <c r="Q822" s="3"/>
      <c r="R822" s="3"/>
      <c r="S822" s="81"/>
      <c r="T822" s="81"/>
      <c r="U822" s="81"/>
      <c r="V822" s="81"/>
      <c r="W822" s="81"/>
      <c r="X822" s="81"/>
      <c r="Y822" s="162"/>
    </row>
    <row r="823" spans="2:25" ht="15" x14ac:dyDescent="0.25">
      <c r="B823" s="3"/>
      <c r="C823" s="3"/>
      <c r="D823" s="3"/>
      <c r="E823" s="81"/>
      <c r="F823" s="81"/>
      <c r="G823" s="81"/>
      <c r="H823" s="81"/>
      <c r="I823" s="3"/>
      <c r="J823" s="3"/>
      <c r="K823" s="81"/>
      <c r="L823" s="3"/>
      <c r="M823" s="3"/>
      <c r="N823" s="3"/>
      <c r="O823" s="3"/>
      <c r="P823" s="3"/>
      <c r="Q823" s="3"/>
      <c r="R823" s="3"/>
      <c r="S823" s="81"/>
      <c r="T823" s="81"/>
      <c r="U823" s="81"/>
      <c r="V823" s="81"/>
      <c r="W823" s="81"/>
      <c r="X823" s="81"/>
      <c r="Y823" s="162"/>
    </row>
    <row r="824" spans="2:25" ht="15" x14ac:dyDescent="0.25">
      <c r="B824" s="3"/>
      <c r="C824" s="3"/>
      <c r="D824" s="3"/>
      <c r="E824" s="81"/>
      <c r="F824" s="81"/>
      <c r="G824" s="81"/>
      <c r="H824" s="81"/>
      <c r="I824" s="3"/>
      <c r="J824" s="3"/>
      <c r="K824" s="81"/>
      <c r="L824" s="3"/>
      <c r="M824" s="3"/>
      <c r="N824" s="3"/>
      <c r="O824" s="3"/>
      <c r="P824" s="3"/>
      <c r="Q824" s="3"/>
      <c r="R824" s="3"/>
      <c r="S824" s="81"/>
      <c r="T824" s="81"/>
      <c r="U824" s="81"/>
      <c r="V824" s="81"/>
      <c r="W824" s="81"/>
      <c r="X824" s="81"/>
      <c r="Y824" s="162"/>
    </row>
    <row r="825" spans="2:25" ht="15" x14ac:dyDescent="0.25">
      <c r="B825" s="3"/>
      <c r="C825" s="3"/>
      <c r="D825" s="3"/>
      <c r="E825" s="81"/>
      <c r="F825" s="81"/>
      <c r="G825" s="81"/>
      <c r="H825" s="81"/>
      <c r="I825" s="3"/>
      <c r="J825" s="3"/>
      <c r="K825" s="81"/>
      <c r="L825" s="3"/>
      <c r="M825" s="3"/>
      <c r="N825" s="3"/>
      <c r="O825" s="3"/>
      <c r="P825" s="3"/>
      <c r="Q825" s="3"/>
      <c r="R825" s="3"/>
      <c r="S825" s="81"/>
      <c r="T825" s="81"/>
      <c r="U825" s="81"/>
      <c r="V825" s="81"/>
      <c r="W825" s="81"/>
      <c r="X825" s="81"/>
      <c r="Y825" s="162"/>
    </row>
    <row r="826" spans="2:25" ht="15" x14ac:dyDescent="0.25">
      <c r="B826" s="3"/>
      <c r="C826" s="3"/>
      <c r="D826" s="3"/>
      <c r="E826" s="81"/>
      <c r="F826" s="81"/>
      <c r="G826" s="81"/>
      <c r="H826" s="81"/>
      <c r="I826" s="3"/>
      <c r="J826" s="3"/>
      <c r="K826" s="81"/>
      <c r="L826" s="3"/>
      <c r="M826" s="3"/>
      <c r="N826" s="3"/>
      <c r="O826" s="3"/>
      <c r="P826" s="3"/>
      <c r="Q826" s="3"/>
      <c r="R826" s="3"/>
      <c r="S826" s="81"/>
      <c r="T826" s="81"/>
      <c r="U826" s="81"/>
      <c r="V826" s="81"/>
      <c r="W826" s="81"/>
      <c r="X826" s="81"/>
      <c r="Y826" s="162"/>
    </row>
    <row r="827" spans="2:25" ht="15" x14ac:dyDescent="0.25">
      <c r="B827" s="3"/>
      <c r="C827" s="3"/>
      <c r="D827" s="3"/>
      <c r="E827" s="81"/>
      <c r="F827" s="81"/>
      <c r="G827" s="81"/>
      <c r="H827" s="81"/>
      <c r="I827" s="3"/>
      <c r="J827" s="3"/>
      <c r="K827" s="81"/>
      <c r="L827" s="3"/>
      <c r="M827" s="3"/>
      <c r="N827" s="3"/>
      <c r="O827" s="3"/>
      <c r="P827" s="3"/>
      <c r="Q827" s="3"/>
      <c r="R827" s="3"/>
      <c r="S827" s="81"/>
      <c r="T827" s="81"/>
      <c r="U827" s="81"/>
      <c r="V827" s="81"/>
      <c r="W827" s="81"/>
      <c r="X827" s="81"/>
      <c r="Y827" s="162"/>
    </row>
    <row r="828" spans="2:25" ht="15" x14ac:dyDescent="0.25">
      <c r="B828" s="3"/>
      <c r="C828" s="3"/>
      <c r="D828" s="3"/>
      <c r="E828" s="81"/>
      <c r="F828" s="81"/>
      <c r="G828" s="81"/>
      <c r="H828" s="81"/>
      <c r="I828" s="3"/>
      <c r="J828" s="3"/>
      <c r="K828" s="81"/>
      <c r="L828" s="3"/>
      <c r="M828" s="3"/>
      <c r="N828" s="3"/>
      <c r="O828" s="3"/>
      <c r="P828" s="3"/>
      <c r="Q828" s="3"/>
      <c r="R828" s="3"/>
      <c r="S828" s="81"/>
      <c r="T828" s="81"/>
      <c r="U828" s="81"/>
      <c r="V828" s="81"/>
      <c r="W828" s="81"/>
      <c r="X828" s="81"/>
      <c r="Y828" s="162"/>
    </row>
    <row r="829" spans="2:25" ht="15" x14ac:dyDescent="0.25">
      <c r="B829" s="3"/>
      <c r="C829" s="3"/>
      <c r="D829" s="3"/>
      <c r="E829" s="81"/>
      <c r="F829" s="81"/>
      <c r="G829" s="81"/>
      <c r="H829" s="81"/>
      <c r="I829" s="3"/>
      <c r="J829" s="3"/>
      <c r="K829" s="81"/>
      <c r="L829" s="3"/>
      <c r="M829" s="3"/>
      <c r="N829" s="3"/>
      <c r="O829" s="3"/>
      <c r="P829" s="3"/>
      <c r="Q829" s="3"/>
      <c r="R829" s="3"/>
      <c r="S829" s="81"/>
      <c r="T829" s="81"/>
      <c r="U829" s="81"/>
      <c r="V829" s="81"/>
      <c r="W829" s="81"/>
      <c r="X829" s="81"/>
      <c r="Y829" s="162"/>
    </row>
    <row r="830" spans="2:25" ht="15" x14ac:dyDescent="0.25">
      <c r="B830" s="3"/>
      <c r="C830" s="3"/>
      <c r="D830" s="3"/>
      <c r="E830" s="81"/>
      <c r="F830" s="81"/>
      <c r="G830" s="81"/>
      <c r="H830" s="81"/>
      <c r="I830" s="3"/>
      <c r="J830" s="3"/>
      <c r="K830" s="81"/>
      <c r="L830" s="3"/>
      <c r="M830" s="3"/>
      <c r="N830" s="3"/>
      <c r="O830" s="3"/>
      <c r="P830" s="3"/>
      <c r="Q830" s="3"/>
      <c r="R830" s="3"/>
      <c r="S830" s="81"/>
      <c r="T830" s="81"/>
      <c r="U830" s="81"/>
      <c r="V830" s="81"/>
      <c r="W830" s="81"/>
      <c r="X830" s="81"/>
      <c r="Y830" s="162"/>
    </row>
    <row r="831" spans="2:25" ht="15" x14ac:dyDescent="0.25">
      <c r="B831" s="3"/>
      <c r="C831" s="3"/>
      <c r="D831" s="3"/>
      <c r="E831" s="81"/>
      <c r="F831" s="81"/>
      <c r="G831" s="81"/>
      <c r="H831" s="81"/>
      <c r="I831" s="3"/>
      <c r="J831" s="3"/>
      <c r="K831" s="81"/>
      <c r="L831" s="3"/>
      <c r="M831" s="3"/>
      <c r="N831" s="3"/>
      <c r="O831" s="3"/>
      <c r="P831" s="3"/>
      <c r="Q831" s="3"/>
      <c r="R831" s="3"/>
      <c r="S831" s="81"/>
      <c r="T831" s="81"/>
      <c r="U831" s="81"/>
      <c r="V831" s="81"/>
      <c r="W831" s="81"/>
      <c r="X831" s="81"/>
      <c r="Y831" s="162"/>
    </row>
    <row r="832" spans="2:25" ht="15" x14ac:dyDescent="0.25">
      <c r="B832" s="3"/>
      <c r="C832" s="3"/>
      <c r="D832" s="3"/>
      <c r="E832" s="81"/>
      <c r="F832" s="81"/>
      <c r="G832" s="81"/>
      <c r="H832" s="81"/>
      <c r="I832" s="3"/>
      <c r="J832" s="3"/>
      <c r="K832" s="81"/>
      <c r="L832" s="3"/>
      <c r="M832" s="3"/>
      <c r="N832" s="3"/>
      <c r="O832" s="3"/>
      <c r="P832" s="3"/>
      <c r="Q832" s="3"/>
      <c r="R832" s="3"/>
      <c r="S832" s="81"/>
      <c r="T832" s="81"/>
      <c r="U832" s="81"/>
      <c r="V832" s="81"/>
      <c r="W832" s="81"/>
      <c r="X832" s="81"/>
      <c r="Y832" s="162"/>
    </row>
    <row r="833" spans="2:25" ht="15" x14ac:dyDescent="0.25">
      <c r="B833" s="3"/>
      <c r="C833" s="3"/>
      <c r="D833" s="3"/>
      <c r="E833" s="81"/>
      <c r="F833" s="81"/>
      <c r="G833" s="81"/>
      <c r="H833" s="81"/>
      <c r="I833" s="3"/>
      <c r="J833" s="3"/>
      <c r="K833" s="81"/>
      <c r="L833" s="3"/>
      <c r="M833" s="3"/>
      <c r="N833" s="3"/>
      <c r="O833" s="3"/>
      <c r="P833" s="3"/>
      <c r="Q833" s="3"/>
      <c r="R833" s="3"/>
      <c r="S833" s="81"/>
      <c r="T833" s="81"/>
      <c r="U833" s="81"/>
      <c r="V833" s="81"/>
      <c r="W833" s="81"/>
      <c r="X833" s="81"/>
      <c r="Y833" s="162"/>
    </row>
    <row r="834" spans="2:25" ht="15" x14ac:dyDescent="0.25">
      <c r="B834" s="3"/>
      <c r="C834" s="3"/>
      <c r="D834" s="3"/>
      <c r="E834" s="81"/>
      <c r="F834" s="81"/>
      <c r="G834" s="81"/>
      <c r="H834" s="81"/>
      <c r="I834" s="3"/>
      <c r="J834" s="3"/>
      <c r="K834" s="81"/>
      <c r="L834" s="3"/>
      <c r="M834" s="3"/>
      <c r="N834" s="3"/>
      <c r="O834" s="3"/>
      <c r="P834" s="3"/>
      <c r="Q834" s="3"/>
      <c r="R834" s="3"/>
      <c r="S834" s="81"/>
      <c r="T834" s="81"/>
      <c r="U834" s="81"/>
      <c r="V834" s="81"/>
      <c r="W834" s="81"/>
      <c r="X834" s="81"/>
      <c r="Y834" s="162"/>
    </row>
    <row r="835" spans="2:25" ht="15" x14ac:dyDescent="0.25">
      <c r="B835" s="3"/>
      <c r="C835" s="3"/>
      <c r="D835" s="3"/>
      <c r="E835" s="81"/>
      <c r="F835" s="81"/>
      <c r="G835" s="81"/>
      <c r="H835" s="81"/>
      <c r="I835" s="3"/>
      <c r="J835" s="3"/>
      <c r="K835" s="81"/>
      <c r="L835" s="3"/>
      <c r="M835" s="3"/>
      <c r="N835" s="3"/>
      <c r="O835" s="3"/>
      <c r="P835" s="3"/>
      <c r="Q835" s="3"/>
      <c r="R835" s="3"/>
      <c r="S835" s="81"/>
      <c r="T835" s="81"/>
      <c r="U835" s="81"/>
      <c r="V835" s="81"/>
      <c r="W835" s="81"/>
      <c r="X835" s="81"/>
      <c r="Y835" s="162"/>
    </row>
    <row r="836" spans="2:25" ht="15" x14ac:dyDescent="0.25">
      <c r="B836" s="3"/>
      <c r="C836" s="3"/>
      <c r="D836" s="3"/>
      <c r="E836" s="81"/>
      <c r="F836" s="81"/>
      <c r="G836" s="81"/>
      <c r="H836" s="81"/>
      <c r="I836" s="3"/>
      <c r="J836" s="3"/>
      <c r="K836" s="81"/>
      <c r="L836" s="3"/>
      <c r="M836" s="3"/>
      <c r="N836" s="3"/>
      <c r="O836" s="3"/>
      <c r="P836" s="3"/>
      <c r="Q836" s="3"/>
      <c r="R836" s="3"/>
      <c r="S836" s="81"/>
      <c r="T836" s="81"/>
      <c r="U836" s="81"/>
      <c r="V836" s="81"/>
      <c r="W836" s="81"/>
      <c r="X836" s="81"/>
      <c r="Y836" s="162"/>
    </row>
    <row r="837" spans="2:25" ht="15" x14ac:dyDescent="0.25">
      <c r="B837" s="3"/>
      <c r="C837" s="3"/>
      <c r="D837" s="3"/>
      <c r="E837" s="81"/>
      <c r="F837" s="81"/>
      <c r="G837" s="81"/>
      <c r="H837" s="81"/>
      <c r="I837" s="3"/>
      <c r="J837" s="3"/>
      <c r="K837" s="81"/>
      <c r="L837" s="3"/>
      <c r="M837" s="3"/>
      <c r="N837" s="3"/>
      <c r="O837" s="3"/>
      <c r="P837" s="3"/>
      <c r="Q837" s="3"/>
      <c r="R837" s="3"/>
      <c r="S837" s="81"/>
      <c r="T837" s="81"/>
      <c r="U837" s="81"/>
      <c r="V837" s="81"/>
      <c r="W837" s="81"/>
      <c r="X837" s="81"/>
      <c r="Y837" s="162"/>
    </row>
    <row r="838" spans="2:25" ht="15" x14ac:dyDescent="0.25">
      <c r="B838" s="3"/>
      <c r="C838" s="3"/>
      <c r="D838" s="3"/>
      <c r="E838" s="81"/>
      <c r="F838" s="81"/>
      <c r="G838" s="81"/>
      <c r="H838" s="81"/>
      <c r="I838" s="3"/>
      <c r="J838" s="3"/>
      <c r="K838" s="81"/>
      <c r="L838" s="3"/>
      <c r="M838" s="3"/>
      <c r="N838" s="3"/>
      <c r="O838" s="3"/>
      <c r="P838" s="3"/>
      <c r="Q838" s="3"/>
      <c r="R838" s="3"/>
      <c r="S838" s="81"/>
      <c r="T838" s="81"/>
      <c r="U838" s="81"/>
      <c r="V838" s="81"/>
      <c r="W838" s="81"/>
      <c r="X838" s="81"/>
      <c r="Y838" s="162"/>
    </row>
    <row r="839" spans="2:25" ht="15" x14ac:dyDescent="0.25">
      <c r="B839" s="3"/>
      <c r="C839" s="3"/>
      <c r="D839" s="3"/>
      <c r="E839" s="81"/>
      <c r="F839" s="81"/>
      <c r="G839" s="81"/>
      <c r="H839" s="81"/>
      <c r="I839" s="3"/>
      <c r="J839" s="3"/>
      <c r="K839" s="81"/>
      <c r="L839" s="3"/>
      <c r="M839" s="3"/>
      <c r="N839" s="3"/>
      <c r="O839" s="3"/>
      <c r="P839" s="3"/>
      <c r="Q839" s="3"/>
      <c r="R839" s="3"/>
      <c r="S839" s="81"/>
      <c r="T839" s="81"/>
      <c r="U839" s="81"/>
      <c r="V839" s="81"/>
      <c r="W839" s="81"/>
      <c r="X839" s="81"/>
      <c r="Y839" s="162"/>
    </row>
    <row r="840" spans="2:25" ht="15" x14ac:dyDescent="0.25">
      <c r="B840" s="3"/>
      <c r="C840" s="3"/>
      <c r="D840" s="3"/>
      <c r="E840" s="81"/>
      <c r="F840" s="81"/>
      <c r="G840" s="81"/>
      <c r="H840" s="81"/>
      <c r="I840" s="3"/>
      <c r="J840" s="3"/>
      <c r="K840" s="81"/>
      <c r="L840" s="3"/>
      <c r="M840" s="3"/>
      <c r="N840" s="3"/>
      <c r="O840" s="3"/>
      <c r="P840" s="3"/>
      <c r="Q840" s="3"/>
      <c r="R840" s="3"/>
      <c r="S840" s="81"/>
      <c r="T840" s="81"/>
      <c r="U840" s="81"/>
      <c r="V840" s="81"/>
      <c r="W840" s="81"/>
      <c r="X840" s="81"/>
      <c r="Y840" s="162"/>
    </row>
    <row r="841" spans="2:25" ht="15" x14ac:dyDescent="0.25">
      <c r="B841" s="3"/>
      <c r="C841" s="3"/>
      <c r="D841" s="3"/>
      <c r="E841" s="81"/>
      <c r="F841" s="81"/>
      <c r="G841" s="81"/>
      <c r="H841" s="81"/>
      <c r="I841" s="3"/>
      <c r="J841" s="3"/>
      <c r="K841" s="81"/>
      <c r="L841" s="3"/>
      <c r="M841" s="3"/>
      <c r="N841" s="3"/>
      <c r="O841" s="3"/>
      <c r="P841" s="3"/>
      <c r="Q841" s="3"/>
      <c r="R841" s="3"/>
      <c r="S841" s="81"/>
      <c r="T841" s="81"/>
      <c r="U841" s="81"/>
      <c r="V841" s="81"/>
      <c r="W841" s="81"/>
      <c r="X841" s="81"/>
      <c r="Y841" s="162"/>
    </row>
    <row r="842" spans="2:25" ht="15" x14ac:dyDescent="0.25">
      <c r="B842" s="3"/>
      <c r="C842" s="3"/>
      <c r="D842" s="3"/>
      <c r="E842" s="81"/>
      <c r="F842" s="81"/>
      <c r="G842" s="81"/>
      <c r="H842" s="81"/>
      <c r="I842" s="3"/>
      <c r="J842" s="3"/>
      <c r="K842" s="81"/>
      <c r="L842" s="3"/>
      <c r="M842" s="3"/>
      <c r="N842" s="3"/>
      <c r="O842" s="3"/>
      <c r="P842" s="3"/>
      <c r="Q842" s="3"/>
      <c r="R842" s="3"/>
      <c r="S842" s="81"/>
      <c r="T842" s="81"/>
      <c r="U842" s="81"/>
      <c r="V842" s="81"/>
      <c r="W842" s="81"/>
      <c r="X842" s="81"/>
      <c r="Y842" s="162"/>
    </row>
    <row r="843" spans="2:25" ht="15" x14ac:dyDescent="0.25">
      <c r="B843" s="3"/>
      <c r="C843" s="3"/>
      <c r="D843" s="3"/>
      <c r="E843" s="81"/>
      <c r="F843" s="81"/>
      <c r="G843" s="81"/>
      <c r="H843" s="81"/>
      <c r="I843" s="3"/>
      <c r="J843" s="3"/>
      <c r="K843" s="81"/>
      <c r="L843" s="3"/>
      <c r="M843" s="3"/>
      <c r="N843" s="3"/>
      <c r="O843" s="3"/>
      <c r="P843" s="3"/>
      <c r="Q843" s="3"/>
      <c r="R843" s="3"/>
      <c r="S843" s="81"/>
      <c r="T843" s="81"/>
      <c r="U843" s="81"/>
      <c r="V843" s="81"/>
      <c r="W843" s="81"/>
      <c r="X843" s="81"/>
      <c r="Y843" s="162"/>
    </row>
    <row r="844" spans="2:25" ht="15" x14ac:dyDescent="0.25">
      <c r="B844" s="3"/>
      <c r="C844" s="3"/>
      <c r="D844" s="3"/>
      <c r="E844" s="81"/>
      <c r="F844" s="81"/>
      <c r="G844" s="81"/>
      <c r="H844" s="81"/>
      <c r="I844" s="3"/>
      <c r="J844" s="3"/>
      <c r="K844" s="81"/>
      <c r="L844" s="3"/>
      <c r="M844" s="3"/>
      <c r="N844" s="3"/>
      <c r="O844" s="3"/>
      <c r="P844" s="3"/>
      <c r="Q844" s="3"/>
      <c r="R844" s="3"/>
      <c r="S844" s="81"/>
      <c r="T844" s="81"/>
      <c r="U844" s="81"/>
      <c r="V844" s="81"/>
      <c r="W844" s="81"/>
      <c r="X844" s="81"/>
      <c r="Y844" s="162"/>
    </row>
    <row r="845" spans="2:25" ht="15" x14ac:dyDescent="0.25">
      <c r="B845" s="3"/>
      <c r="C845" s="3"/>
      <c r="D845" s="3"/>
      <c r="E845" s="81"/>
      <c r="F845" s="81"/>
      <c r="G845" s="81"/>
      <c r="H845" s="81"/>
      <c r="I845" s="3"/>
      <c r="J845" s="3"/>
      <c r="K845" s="81"/>
      <c r="L845" s="3"/>
      <c r="M845" s="3"/>
      <c r="N845" s="3"/>
      <c r="O845" s="3"/>
      <c r="P845" s="3"/>
      <c r="Q845" s="3"/>
      <c r="R845" s="3"/>
      <c r="S845" s="81"/>
      <c r="T845" s="81"/>
      <c r="U845" s="81"/>
      <c r="V845" s="81"/>
      <c r="W845" s="81"/>
      <c r="X845" s="81"/>
      <c r="Y845" s="162"/>
    </row>
    <row r="846" spans="2:25" ht="15" x14ac:dyDescent="0.25">
      <c r="B846" s="3"/>
      <c r="C846" s="3"/>
      <c r="D846" s="3"/>
      <c r="E846" s="81"/>
      <c r="F846" s="81"/>
      <c r="G846" s="81"/>
      <c r="H846" s="81"/>
      <c r="I846" s="3"/>
      <c r="J846" s="3"/>
      <c r="K846" s="81"/>
      <c r="L846" s="3"/>
      <c r="M846" s="3"/>
      <c r="N846" s="3"/>
      <c r="O846" s="3"/>
      <c r="P846" s="3"/>
      <c r="Q846" s="3"/>
      <c r="R846" s="3"/>
      <c r="S846" s="81"/>
      <c r="T846" s="81"/>
      <c r="U846" s="81"/>
      <c r="V846" s="81"/>
      <c r="W846" s="81"/>
      <c r="X846" s="81"/>
      <c r="Y846" s="162"/>
    </row>
    <row r="847" spans="2:25" ht="15" x14ac:dyDescent="0.25">
      <c r="B847" s="3"/>
      <c r="C847" s="3"/>
      <c r="D847" s="3"/>
      <c r="E847" s="81"/>
      <c r="F847" s="81"/>
      <c r="G847" s="81"/>
      <c r="H847" s="81"/>
      <c r="I847" s="3"/>
      <c r="J847" s="3"/>
      <c r="K847" s="81"/>
      <c r="L847" s="3"/>
      <c r="M847" s="3"/>
      <c r="N847" s="3"/>
      <c r="O847" s="3"/>
      <c r="P847" s="3"/>
      <c r="Q847" s="3"/>
      <c r="R847" s="3"/>
      <c r="S847" s="81"/>
      <c r="T847" s="81"/>
      <c r="U847" s="81"/>
      <c r="V847" s="81"/>
      <c r="W847" s="81"/>
      <c r="X847" s="81"/>
      <c r="Y847" s="162"/>
    </row>
    <row r="848" spans="2:25" ht="15" x14ac:dyDescent="0.25">
      <c r="B848" s="3"/>
      <c r="C848" s="3"/>
      <c r="D848" s="3"/>
      <c r="E848" s="81"/>
      <c r="F848" s="81"/>
      <c r="G848" s="81"/>
      <c r="H848" s="81"/>
      <c r="I848" s="3"/>
      <c r="J848" s="3"/>
      <c r="K848" s="81"/>
      <c r="L848" s="3"/>
      <c r="M848" s="3"/>
      <c r="N848" s="3"/>
      <c r="O848" s="3"/>
      <c r="P848" s="3"/>
      <c r="Q848" s="3"/>
      <c r="R848" s="3"/>
      <c r="S848" s="81"/>
      <c r="T848" s="81"/>
      <c r="U848" s="81"/>
      <c r="V848" s="81"/>
      <c r="W848" s="81"/>
      <c r="X848" s="81"/>
      <c r="Y848" s="162"/>
    </row>
    <row r="849" spans="2:25" ht="15" x14ac:dyDescent="0.25">
      <c r="B849" s="3"/>
      <c r="C849" s="3"/>
      <c r="D849" s="3"/>
      <c r="E849" s="81"/>
      <c r="F849" s="81"/>
      <c r="G849" s="81"/>
      <c r="H849" s="81"/>
      <c r="I849" s="3"/>
      <c r="J849" s="3"/>
      <c r="K849" s="81"/>
      <c r="L849" s="3"/>
      <c r="M849" s="3"/>
      <c r="N849" s="3"/>
      <c r="O849" s="3"/>
      <c r="P849" s="3"/>
      <c r="Q849" s="3"/>
      <c r="R849" s="3"/>
      <c r="S849" s="81"/>
      <c r="T849" s="81"/>
      <c r="U849" s="81"/>
      <c r="V849" s="81"/>
      <c r="W849" s="81"/>
      <c r="X849" s="81"/>
      <c r="Y849" s="162"/>
    </row>
    <row r="850" spans="2:25" ht="15" x14ac:dyDescent="0.25">
      <c r="B850" s="3"/>
      <c r="C850" s="3"/>
      <c r="D850" s="3"/>
      <c r="E850" s="81"/>
      <c r="F850" s="81"/>
      <c r="G850" s="81"/>
      <c r="H850" s="81"/>
      <c r="I850" s="3"/>
      <c r="J850" s="3"/>
      <c r="K850" s="81"/>
      <c r="L850" s="3"/>
      <c r="M850" s="3"/>
      <c r="N850" s="3"/>
      <c r="O850" s="3"/>
      <c r="P850" s="3"/>
      <c r="Q850" s="3"/>
      <c r="R850" s="3"/>
      <c r="S850" s="81"/>
      <c r="T850" s="81"/>
      <c r="U850" s="81"/>
      <c r="V850" s="81"/>
      <c r="W850" s="81"/>
      <c r="X850" s="81"/>
      <c r="Y850" s="162"/>
    </row>
    <row r="851" spans="2:25" ht="15" x14ac:dyDescent="0.25">
      <c r="B851" s="3"/>
      <c r="C851" s="3"/>
      <c r="D851" s="3"/>
      <c r="E851" s="81"/>
      <c r="F851" s="81"/>
      <c r="G851" s="81"/>
      <c r="H851" s="81"/>
      <c r="I851" s="3"/>
      <c r="J851" s="3"/>
      <c r="K851" s="81"/>
      <c r="L851" s="3"/>
      <c r="M851" s="3"/>
      <c r="N851" s="3"/>
      <c r="O851" s="3"/>
      <c r="P851" s="3"/>
      <c r="Q851" s="3"/>
      <c r="R851" s="3"/>
      <c r="S851" s="81"/>
      <c r="T851" s="81"/>
      <c r="U851" s="81"/>
      <c r="V851" s="81"/>
      <c r="W851" s="81"/>
      <c r="X851" s="81"/>
      <c r="Y851" s="162"/>
    </row>
    <row r="852" spans="2:25" ht="15" x14ac:dyDescent="0.25">
      <c r="B852" s="3"/>
      <c r="C852" s="3"/>
      <c r="D852" s="3"/>
      <c r="E852" s="81"/>
      <c r="F852" s="81"/>
      <c r="G852" s="81"/>
      <c r="H852" s="81"/>
      <c r="I852" s="3"/>
      <c r="J852" s="3"/>
      <c r="K852" s="81"/>
      <c r="L852" s="3"/>
      <c r="M852" s="3"/>
      <c r="N852" s="3"/>
      <c r="O852" s="3"/>
      <c r="P852" s="3"/>
      <c r="Q852" s="3"/>
      <c r="R852" s="3"/>
      <c r="S852" s="81"/>
      <c r="T852" s="81"/>
      <c r="U852" s="81"/>
      <c r="V852" s="81"/>
      <c r="W852" s="81"/>
      <c r="X852" s="81"/>
      <c r="Y852" s="162"/>
    </row>
    <row r="853" spans="2:25" ht="15" x14ac:dyDescent="0.25">
      <c r="B853" s="3"/>
      <c r="C853" s="3"/>
      <c r="D853" s="3"/>
      <c r="E853" s="81"/>
      <c r="F853" s="81"/>
      <c r="G853" s="81"/>
      <c r="H853" s="81"/>
      <c r="I853" s="3"/>
      <c r="J853" s="3"/>
      <c r="K853" s="81"/>
      <c r="L853" s="3"/>
      <c r="M853" s="3"/>
      <c r="N853" s="3"/>
      <c r="O853" s="3"/>
      <c r="P853" s="3"/>
      <c r="Q853" s="3"/>
      <c r="R853" s="3"/>
      <c r="S853" s="81"/>
      <c r="T853" s="81"/>
      <c r="U853" s="81"/>
      <c r="V853" s="81"/>
      <c r="W853" s="81"/>
      <c r="X853" s="81"/>
      <c r="Y853" s="162"/>
    </row>
    <row r="854" spans="2:25" ht="15" x14ac:dyDescent="0.25">
      <c r="B854" s="3"/>
      <c r="C854" s="3"/>
      <c r="D854" s="3"/>
      <c r="E854" s="81"/>
      <c r="F854" s="81"/>
      <c r="G854" s="81"/>
      <c r="H854" s="81"/>
      <c r="I854" s="3"/>
      <c r="J854" s="3"/>
      <c r="K854" s="81"/>
      <c r="L854" s="3"/>
      <c r="M854" s="3"/>
      <c r="N854" s="3"/>
      <c r="O854" s="3"/>
      <c r="P854" s="3"/>
      <c r="Q854" s="3"/>
      <c r="R854" s="3"/>
      <c r="S854" s="81"/>
      <c r="T854" s="81"/>
      <c r="U854" s="81"/>
      <c r="V854" s="81"/>
      <c r="W854" s="81"/>
      <c r="X854" s="81"/>
      <c r="Y854" s="162"/>
    </row>
    <row r="855" spans="2:25" ht="15" x14ac:dyDescent="0.25">
      <c r="B855" s="3"/>
      <c r="C855" s="3"/>
      <c r="D855" s="3"/>
      <c r="E855" s="81"/>
      <c r="F855" s="81"/>
      <c r="G855" s="81"/>
      <c r="H855" s="81"/>
      <c r="I855" s="3"/>
      <c r="J855" s="3"/>
      <c r="K855" s="81"/>
      <c r="L855" s="3"/>
      <c r="M855" s="3"/>
      <c r="N855" s="3"/>
      <c r="O855" s="3"/>
      <c r="P855" s="3"/>
      <c r="Q855" s="3"/>
      <c r="R855" s="3"/>
      <c r="S855" s="81"/>
      <c r="T855" s="81"/>
      <c r="U855" s="81"/>
      <c r="V855" s="81"/>
      <c r="W855" s="81"/>
      <c r="X855" s="81"/>
      <c r="Y855" s="162"/>
    </row>
    <row r="856" spans="2:25" ht="15" x14ac:dyDescent="0.25">
      <c r="B856" s="3"/>
      <c r="C856" s="3"/>
      <c r="D856" s="3"/>
      <c r="E856" s="81"/>
      <c r="F856" s="81"/>
      <c r="G856" s="81"/>
      <c r="H856" s="81"/>
      <c r="I856" s="3"/>
      <c r="J856" s="3"/>
      <c r="K856" s="81"/>
      <c r="L856" s="3"/>
      <c r="M856" s="3"/>
      <c r="N856" s="3"/>
      <c r="O856" s="3"/>
      <c r="P856" s="3"/>
      <c r="Q856" s="3"/>
      <c r="R856" s="3"/>
      <c r="S856" s="81"/>
      <c r="T856" s="81"/>
      <c r="U856" s="81"/>
      <c r="V856" s="81"/>
      <c r="W856" s="81"/>
      <c r="X856" s="81"/>
      <c r="Y856" s="162"/>
    </row>
    <row r="857" spans="2:25" ht="15" x14ac:dyDescent="0.25">
      <c r="B857" s="3"/>
      <c r="C857" s="3"/>
      <c r="D857" s="3"/>
      <c r="E857" s="81"/>
      <c r="F857" s="81"/>
      <c r="G857" s="81"/>
      <c r="H857" s="81"/>
      <c r="I857" s="3"/>
      <c r="J857" s="3"/>
      <c r="K857" s="81"/>
      <c r="L857" s="3"/>
      <c r="M857" s="3"/>
      <c r="N857" s="3"/>
      <c r="O857" s="3"/>
      <c r="P857" s="3"/>
      <c r="Q857" s="3"/>
      <c r="R857" s="3"/>
      <c r="S857" s="81"/>
      <c r="T857" s="81"/>
      <c r="U857" s="81"/>
      <c r="V857" s="81"/>
      <c r="W857" s="81"/>
      <c r="X857" s="81"/>
      <c r="Y857" s="162"/>
    </row>
    <row r="858" spans="2:25" ht="15" x14ac:dyDescent="0.25">
      <c r="B858" s="3"/>
      <c r="C858" s="3"/>
      <c r="D858" s="3"/>
      <c r="E858" s="81"/>
      <c r="F858" s="81"/>
      <c r="G858" s="81"/>
      <c r="H858" s="81"/>
      <c r="I858" s="3"/>
      <c r="J858" s="3"/>
      <c r="K858" s="81"/>
      <c r="L858" s="3"/>
      <c r="M858" s="3"/>
      <c r="N858" s="3"/>
      <c r="O858" s="3"/>
      <c r="P858" s="3"/>
      <c r="Q858" s="3"/>
      <c r="R858" s="3"/>
      <c r="S858" s="81"/>
      <c r="T858" s="81"/>
      <c r="U858" s="81"/>
      <c r="V858" s="81"/>
      <c r="W858" s="81"/>
      <c r="X858" s="81"/>
      <c r="Y858" s="162"/>
    </row>
    <row r="859" spans="2:25" ht="15" x14ac:dyDescent="0.25">
      <c r="B859" s="3"/>
      <c r="C859" s="3"/>
      <c r="D859" s="3"/>
      <c r="E859" s="81"/>
      <c r="F859" s="81"/>
      <c r="G859" s="81"/>
      <c r="H859" s="81"/>
      <c r="I859" s="3"/>
      <c r="J859" s="3"/>
      <c r="K859" s="81"/>
      <c r="L859" s="3"/>
      <c r="M859" s="3"/>
      <c r="N859" s="3"/>
      <c r="O859" s="3"/>
      <c r="P859" s="3"/>
      <c r="Q859" s="3"/>
      <c r="R859" s="3"/>
      <c r="S859" s="81"/>
      <c r="T859" s="81"/>
      <c r="U859" s="81"/>
      <c r="V859" s="81"/>
      <c r="W859" s="81"/>
      <c r="X859" s="81"/>
      <c r="Y859" s="162"/>
    </row>
    <row r="860" spans="2:25" ht="15" x14ac:dyDescent="0.25">
      <c r="B860" s="3"/>
      <c r="C860" s="3"/>
      <c r="D860" s="3"/>
      <c r="E860" s="81"/>
      <c r="F860" s="81"/>
      <c r="G860" s="81"/>
      <c r="H860" s="81"/>
      <c r="I860" s="3"/>
      <c r="J860" s="3"/>
      <c r="K860" s="81"/>
      <c r="L860" s="3"/>
      <c r="M860" s="3"/>
      <c r="N860" s="3"/>
      <c r="O860" s="3"/>
      <c r="P860" s="3"/>
      <c r="Q860" s="3"/>
      <c r="R860" s="3"/>
      <c r="S860" s="81"/>
      <c r="T860" s="81"/>
      <c r="U860" s="81"/>
      <c r="V860" s="81"/>
      <c r="W860" s="81"/>
      <c r="X860" s="81"/>
      <c r="Y860" s="162"/>
    </row>
    <row r="861" spans="2:25" ht="15" x14ac:dyDescent="0.25">
      <c r="B861" s="3"/>
      <c r="C861" s="3"/>
      <c r="D861" s="3"/>
      <c r="E861" s="81"/>
      <c r="F861" s="81"/>
      <c r="G861" s="81"/>
      <c r="H861" s="81"/>
      <c r="I861" s="3"/>
      <c r="J861" s="3"/>
      <c r="K861" s="81"/>
      <c r="L861" s="3"/>
      <c r="M861" s="3"/>
      <c r="N861" s="3"/>
      <c r="O861" s="3"/>
      <c r="P861" s="3"/>
      <c r="Q861" s="3"/>
      <c r="R861" s="3"/>
      <c r="S861" s="81"/>
      <c r="T861" s="81"/>
      <c r="U861" s="81"/>
      <c r="V861" s="81"/>
      <c r="W861" s="81"/>
      <c r="X861" s="81"/>
      <c r="Y861" s="162"/>
    </row>
    <row r="862" spans="2:25" ht="15" x14ac:dyDescent="0.25">
      <c r="B862" s="3"/>
      <c r="C862" s="3"/>
      <c r="D862" s="3"/>
      <c r="E862" s="81"/>
      <c r="F862" s="81"/>
      <c r="G862" s="81"/>
      <c r="H862" s="81"/>
      <c r="I862" s="3"/>
      <c r="J862" s="3"/>
      <c r="K862" s="81"/>
      <c r="L862" s="3"/>
      <c r="M862" s="3"/>
      <c r="N862" s="3"/>
      <c r="O862" s="3"/>
      <c r="P862" s="3"/>
      <c r="Q862" s="3"/>
      <c r="R862" s="3"/>
      <c r="S862" s="81"/>
      <c r="T862" s="81"/>
      <c r="U862" s="81"/>
      <c r="V862" s="81"/>
      <c r="W862" s="81"/>
      <c r="X862" s="81"/>
      <c r="Y862" s="162"/>
    </row>
    <row r="863" spans="2:25" ht="15" x14ac:dyDescent="0.25">
      <c r="B863" s="3"/>
      <c r="C863" s="3"/>
      <c r="D863" s="3"/>
      <c r="E863" s="81"/>
      <c r="F863" s="81"/>
      <c r="G863" s="81"/>
      <c r="H863" s="81"/>
      <c r="I863" s="3"/>
      <c r="J863" s="3"/>
      <c r="K863" s="81"/>
      <c r="L863" s="3"/>
      <c r="M863" s="3"/>
      <c r="N863" s="3"/>
      <c r="O863" s="3"/>
      <c r="P863" s="3"/>
      <c r="Q863" s="3"/>
      <c r="R863" s="3"/>
      <c r="S863" s="81"/>
      <c r="T863" s="81"/>
      <c r="U863" s="81"/>
      <c r="V863" s="81"/>
      <c r="W863" s="81"/>
      <c r="X863" s="81"/>
      <c r="Y863" s="162"/>
    </row>
    <row r="864" spans="2:25" ht="15" x14ac:dyDescent="0.25">
      <c r="B864" s="3"/>
      <c r="C864" s="3"/>
      <c r="D864" s="3"/>
      <c r="E864" s="81"/>
      <c r="F864" s="81"/>
      <c r="G864" s="81"/>
      <c r="H864" s="81"/>
      <c r="I864" s="3"/>
      <c r="J864" s="3"/>
      <c r="K864" s="81"/>
      <c r="L864" s="3"/>
      <c r="M864" s="3"/>
      <c r="N864" s="3"/>
      <c r="O864" s="3"/>
      <c r="P864" s="3"/>
      <c r="Q864" s="3"/>
      <c r="R864" s="3"/>
      <c r="S864" s="81"/>
      <c r="T864" s="81"/>
      <c r="U864" s="81"/>
      <c r="V864" s="81"/>
      <c r="W864" s="81"/>
      <c r="X864" s="81"/>
      <c r="Y864" s="162"/>
    </row>
    <row r="865" spans="2:25" ht="15" x14ac:dyDescent="0.25">
      <c r="B865" s="3"/>
      <c r="C865" s="3"/>
      <c r="D865" s="3"/>
      <c r="E865" s="81"/>
      <c r="F865" s="81"/>
      <c r="G865" s="81"/>
      <c r="H865" s="81"/>
      <c r="I865" s="3"/>
      <c r="J865" s="3"/>
      <c r="K865" s="81"/>
      <c r="L865" s="3"/>
      <c r="M865" s="3"/>
      <c r="N865" s="3"/>
      <c r="O865" s="3"/>
      <c r="P865" s="3"/>
      <c r="Q865" s="3"/>
      <c r="R865" s="3"/>
      <c r="S865" s="81"/>
      <c r="T865" s="81"/>
      <c r="U865" s="81"/>
      <c r="V865" s="81"/>
      <c r="W865" s="81"/>
      <c r="X865" s="81"/>
      <c r="Y865" s="162"/>
    </row>
    <row r="866" spans="2:25" ht="15" x14ac:dyDescent="0.25">
      <c r="B866" s="3"/>
      <c r="C866" s="3"/>
      <c r="D866" s="3"/>
      <c r="E866" s="81"/>
      <c r="F866" s="81"/>
      <c r="G866" s="81"/>
      <c r="H866" s="81"/>
      <c r="I866" s="3"/>
      <c r="J866" s="3"/>
      <c r="K866" s="81"/>
      <c r="L866" s="3"/>
      <c r="M866" s="3"/>
      <c r="N866" s="3"/>
      <c r="O866" s="3"/>
      <c r="P866" s="3"/>
      <c r="Q866" s="3"/>
      <c r="R866" s="3"/>
      <c r="S866" s="81"/>
      <c r="T866" s="81"/>
      <c r="U866" s="81"/>
      <c r="V866" s="81"/>
      <c r="W866" s="81"/>
      <c r="X866" s="81"/>
      <c r="Y866" s="162"/>
    </row>
    <row r="867" spans="2:25" ht="15" x14ac:dyDescent="0.25">
      <c r="B867" s="3"/>
      <c r="C867" s="3"/>
      <c r="D867" s="3"/>
      <c r="E867" s="81"/>
      <c r="F867" s="81"/>
      <c r="G867" s="81"/>
      <c r="H867" s="81"/>
      <c r="I867" s="3"/>
      <c r="J867" s="3"/>
      <c r="K867" s="81"/>
      <c r="L867" s="3"/>
      <c r="M867" s="3"/>
      <c r="N867" s="3"/>
      <c r="O867" s="3"/>
      <c r="P867" s="3"/>
      <c r="Q867" s="3"/>
      <c r="R867" s="3"/>
      <c r="S867" s="81"/>
      <c r="T867" s="81"/>
      <c r="U867" s="81"/>
      <c r="V867" s="81"/>
      <c r="W867" s="81"/>
      <c r="X867" s="81"/>
      <c r="Y867" s="162"/>
    </row>
    <row r="868" spans="2:25" ht="15" x14ac:dyDescent="0.25">
      <c r="B868" s="3"/>
      <c r="C868" s="3"/>
      <c r="D868" s="3"/>
      <c r="E868" s="81"/>
      <c r="F868" s="81"/>
      <c r="G868" s="81"/>
      <c r="H868" s="81"/>
      <c r="I868" s="3"/>
      <c r="J868" s="3"/>
      <c r="K868" s="81"/>
      <c r="L868" s="3"/>
      <c r="M868" s="3"/>
      <c r="N868" s="3"/>
      <c r="O868" s="3"/>
      <c r="P868" s="3"/>
      <c r="Q868" s="3"/>
      <c r="R868" s="3"/>
      <c r="S868" s="81"/>
      <c r="T868" s="81"/>
      <c r="U868" s="81"/>
      <c r="V868" s="81"/>
      <c r="W868" s="81"/>
      <c r="X868" s="81"/>
      <c r="Y868" s="162"/>
    </row>
    <row r="869" spans="2:25" ht="15" x14ac:dyDescent="0.25">
      <c r="B869" s="3"/>
      <c r="C869" s="3"/>
      <c r="D869" s="3"/>
      <c r="E869" s="81"/>
      <c r="F869" s="81"/>
      <c r="G869" s="81"/>
      <c r="H869" s="81"/>
      <c r="I869" s="3"/>
      <c r="J869" s="3"/>
      <c r="K869" s="81"/>
      <c r="L869" s="3"/>
      <c r="M869" s="3"/>
      <c r="N869" s="3"/>
      <c r="O869" s="3"/>
      <c r="P869" s="3"/>
      <c r="Q869" s="3"/>
      <c r="R869" s="3"/>
      <c r="S869" s="81"/>
      <c r="T869" s="81"/>
      <c r="U869" s="81"/>
      <c r="V869" s="81"/>
      <c r="W869" s="81"/>
      <c r="X869" s="81"/>
      <c r="Y869" s="162"/>
    </row>
    <row r="870" spans="2:25" ht="15" x14ac:dyDescent="0.25">
      <c r="B870" s="3"/>
      <c r="C870" s="3"/>
      <c r="D870" s="3"/>
      <c r="E870" s="81"/>
      <c r="F870" s="81"/>
      <c r="G870" s="81"/>
      <c r="H870" s="81"/>
      <c r="I870" s="3"/>
      <c r="J870" s="3"/>
      <c r="K870" s="81"/>
      <c r="L870" s="3"/>
      <c r="M870" s="3"/>
      <c r="N870" s="3"/>
      <c r="O870" s="3"/>
      <c r="P870" s="3"/>
      <c r="Q870" s="3"/>
      <c r="R870" s="3"/>
      <c r="S870" s="81"/>
      <c r="T870" s="81"/>
      <c r="U870" s="81"/>
      <c r="V870" s="81"/>
      <c r="W870" s="81"/>
      <c r="X870" s="81"/>
      <c r="Y870" s="162"/>
    </row>
    <row r="871" spans="2:25" ht="15" x14ac:dyDescent="0.25">
      <c r="B871" s="3"/>
      <c r="C871" s="3"/>
      <c r="D871" s="3"/>
      <c r="E871" s="81"/>
      <c r="F871" s="81"/>
      <c r="G871" s="81"/>
      <c r="H871" s="81"/>
      <c r="I871" s="3"/>
      <c r="J871" s="3"/>
      <c r="K871" s="81"/>
      <c r="L871" s="3"/>
      <c r="M871" s="3"/>
      <c r="N871" s="3"/>
      <c r="O871" s="3"/>
      <c r="P871" s="3"/>
      <c r="Q871" s="3"/>
      <c r="R871" s="3"/>
      <c r="S871" s="81"/>
      <c r="T871" s="81"/>
      <c r="U871" s="81"/>
      <c r="V871" s="81"/>
      <c r="W871" s="81"/>
      <c r="X871" s="81"/>
      <c r="Y871" s="162"/>
    </row>
    <row r="872" spans="2:25" ht="15" x14ac:dyDescent="0.25">
      <c r="B872" s="3"/>
      <c r="C872" s="3"/>
      <c r="D872" s="3"/>
      <c r="E872" s="81"/>
      <c r="F872" s="81"/>
      <c r="G872" s="81"/>
      <c r="H872" s="81"/>
      <c r="I872" s="3"/>
      <c r="J872" s="3"/>
      <c r="K872" s="81"/>
      <c r="L872" s="3"/>
      <c r="M872" s="3"/>
      <c r="N872" s="3"/>
      <c r="O872" s="3"/>
      <c r="P872" s="3"/>
      <c r="Q872" s="3"/>
      <c r="R872" s="3"/>
      <c r="S872" s="81"/>
      <c r="T872" s="81"/>
      <c r="U872" s="81"/>
      <c r="V872" s="81"/>
      <c r="W872" s="81"/>
      <c r="X872" s="81"/>
      <c r="Y872" s="162"/>
    </row>
    <row r="873" spans="2:25" ht="15" x14ac:dyDescent="0.25">
      <c r="B873" s="3"/>
      <c r="C873" s="3"/>
      <c r="D873" s="3"/>
      <c r="E873" s="81"/>
      <c r="F873" s="81"/>
      <c r="G873" s="81"/>
      <c r="H873" s="81"/>
      <c r="I873" s="3"/>
      <c r="J873" s="3"/>
      <c r="K873" s="81"/>
      <c r="L873" s="3"/>
      <c r="M873" s="3"/>
      <c r="N873" s="3"/>
      <c r="O873" s="3"/>
      <c r="P873" s="3"/>
      <c r="Q873" s="3"/>
      <c r="R873" s="3"/>
      <c r="S873" s="81"/>
      <c r="T873" s="81"/>
      <c r="U873" s="81"/>
      <c r="V873" s="81"/>
      <c r="W873" s="81"/>
      <c r="X873" s="81"/>
      <c r="Y873" s="162"/>
    </row>
    <row r="874" spans="2:25" ht="15" x14ac:dyDescent="0.25">
      <c r="B874" s="3"/>
      <c r="C874" s="3"/>
      <c r="D874" s="3"/>
      <c r="E874" s="81"/>
      <c r="F874" s="81"/>
      <c r="G874" s="81"/>
      <c r="H874" s="81"/>
      <c r="I874" s="3"/>
      <c r="J874" s="3"/>
      <c r="K874" s="81"/>
      <c r="L874" s="3"/>
      <c r="M874" s="3"/>
      <c r="N874" s="3"/>
      <c r="O874" s="3"/>
      <c r="P874" s="3"/>
      <c r="Q874" s="3"/>
      <c r="R874" s="3"/>
      <c r="S874" s="81"/>
      <c r="T874" s="81"/>
      <c r="U874" s="81"/>
      <c r="V874" s="81"/>
      <c r="W874" s="81"/>
      <c r="X874" s="81"/>
      <c r="Y874" s="162"/>
    </row>
    <row r="875" spans="2:25" ht="15" x14ac:dyDescent="0.25">
      <c r="B875" s="3"/>
      <c r="C875" s="3"/>
      <c r="D875" s="3"/>
      <c r="E875" s="81"/>
      <c r="F875" s="81"/>
      <c r="G875" s="81"/>
      <c r="H875" s="81"/>
      <c r="I875" s="3"/>
      <c r="J875" s="3"/>
      <c r="K875" s="81"/>
      <c r="L875" s="3"/>
      <c r="M875" s="3"/>
      <c r="N875" s="3"/>
      <c r="O875" s="3"/>
      <c r="P875" s="3"/>
      <c r="Q875" s="3"/>
      <c r="R875" s="3"/>
      <c r="S875" s="81"/>
      <c r="T875" s="81"/>
      <c r="U875" s="81"/>
      <c r="V875" s="81"/>
      <c r="W875" s="81"/>
      <c r="X875" s="81"/>
      <c r="Y875" s="162"/>
    </row>
    <row r="876" spans="2:25" ht="15" x14ac:dyDescent="0.25">
      <c r="B876" s="3"/>
      <c r="C876" s="3"/>
      <c r="D876" s="3"/>
      <c r="E876" s="81"/>
      <c r="F876" s="81"/>
      <c r="G876" s="81"/>
      <c r="H876" s="81"/>
      <c r="I876" s="3"/>
      <c r="J876" s="3"/>
      <c r="K876" s="81"/>
      <c r="L876" s="3"/>
      <c r="M876" s="3"/>
      <c r="N876" s="3"/>
      <c r="O876" s="3"/>
      <c r="P876" s="3"/>
      <c r="Q876" s="3"/>
      <c r="R876" s="3"/>
      <c r="S876" s="81"/>
      <c r="T876" s="81"/>
      <c r="U876" s="81"/>
      <c r="V876" s="81"/>
      <c r="W876" s="81"/>
      <c r="X876" s="81"/>
      <c r="Y876" s="162"/>
    </row>
    <row r="877" spans="2:25" ht="15" x14ac:dyDescent="0.25">
      <c r="B877" s="3"/>
      <c r="C877" s="3"/>
      <c r="D877" s="3"/>
      <c r="E877" s="81"/>
      <c r="F877" s="81"/>
      <c r="G877" s="81"/>
      <c r="H877" s="81"/>
      <c r="I877" s="3"/>
      <c r="J877" s="3"/>
      <c r="K877" s="81"/>
      <c r="L877" s="3"/>
      <c r="M877" s="3"/>
      <c r="N877" s="3"/>
      <c r="O877" s="3"/>
      <c r="P877" s="3"/>
      <c r="Q877" s="3"/>
      <c r="R877" s="3"/>
      <c r="S877" s="81"/>
      <c r="T877" s="81"/>
      <c r="U877" s="81"/>
      <c r="V877" s="81"/>
      <c r="W877" s="81"/>
      <c r="X877" s="81"/>
      <c r="Y877" s="162"/>
    </row>
    <row r="878" spans="2:25" ht="15" x14ac:dyDescent="0.25">
      <c r="B878" s="3"/>
      <c r="C878" s="3"/>
      <c r="D878" s="3"/>
      <c r="E878" s="81"/>
      <c r="F878" s="81"/>
      <c r="G878" s="81"/>
      <c r="H878" s="81"/>
      <c r="I878" s="3"/>
      <c r="J878" s="3"/>
      <c r="K878" s="81"/>
      <c r="L878" s="3"/>
      <c r="M878" s="3"/>
      <c r="N878" s="3"/>
      <c r="O878" s="3"/>
      <c r="P878" s="3"/>
      <c r="Q878" s="3"/>
      <c r="R878" s="3"/>
      <c r="S878" s="81"/>
      <c r="T878" s="81"/>
      <c r="U878" s="81"/>
      <c r="V878" s="81"/>
      <c r="W878" s="81"/>
      <c r="X878" s="81"/>
      <c r="Y878" s="162"/>
    </row>
    <row r="879" spans="2:25" ht="15" x14ac:dyDescent="0.25">
      <c r="B879" s="3"/>
      <c r="C879" s="3"/>
      <c r="D879" s="3"/>
      <c r="E879" s="81"/>
      <c r="F879" s="81"/>
      <c r="G879" s="81"/>
      <c r="H879" s="81"/>
      <c r="I879" s="3"/>
      <c r="J879" s="3"/>
      <c r="K879" s="81"/>
      <c r="L879" s="3"/>
      <c r="M879" s="3"/>
      <c r="N879" s="3"/>
      <c r="O879" s="3"/>
      <c r="P879" s="3"/>
      <c r="Q879" s="3"/>
      <c r="R879" s="3"/>
      <c r="S879" s="81"/>
      <c r="T879" s="81"/>
      <c r="U879" s="81"/>
      <c r="V879" s="81"/>
      <c r="W879" s="81"/>
      <c r="X879" s="81"/>
      <c r="Y879" s="162"/>
    </row>
    <row r="880" spans="2:25" ht="15" x14ac:dyDescent="0.25">
      <c r="B880" s="3"/>
      <c r="C880" s="3"/>
      <c r="D880" s="3"/>
      <c r="E880" s="81"/>
      <c r="F880" s="81"/>
      <c r="G880" s="81"/>
      <c r="H880" s="81"/>
      <c r="I880" s="3"/>
      <c r="J880" s="3"/>
      <c r="K880" s="81"/>
      <c r="L880" s="3"/>
      <c r="M880" s="3"/>
      <c r="N880" s="3"/>
      <c r="O880" s="3"/>
      <c r="P880" s="3"/>
      <c r="Q880" s="3"/>
      <c r="R880" s="3"/>
      <c r="S880" s="81"/>
      <c r="T880" s="81"/>
      <c r="U880" s="81"/>
      <c r="V880" s="81"/>
      <c r="W880" s="81"/>
      <c r="X880" s="81"/>
      <c r="Y880" s="162"/>
    </row>
    <row r="881" spans="2:25" ht="15" x14ac:dyDescent="0.25">
      <c r="B881" s="3"/>
      <c r="C881" s="3"/>
      <c r="D881" s="3"/>
      <c r="E881" s="81"/>
      <c r="F881" s="81"/>
      <c r="G881" s="81"/>
      <c r="H881" s="81"/>
      <c r="I881" s="3"/>
      <c r="J881" s="3"/>
      <c r="K881" s="81"/>
      <c r="L881" s="3"/>
      <c r="M881" s="3"/>
      <c r="N881" s="3"/>
      <c r="O881" s="3"/>
      <c r="P881" s="3"/>
      <c r="Q881" s="3"/>
      <c r="R881" s="3"/>
      <c r="S881" s="81"/>
      <c r="T881" s="81"/>
      <c r="U881" s="81"/>
      <c r="V881" s="81"/>
      <c r="W881" s="81"/>
      <c r="X881" s="81"/>
      <c r="Y881" s="162"/>
    </row>
    <row r="882" spans="2:25" ht="15" x14ac:dyDescent="0.25">
      <c r="B882" s="3"/>
      <c r="C882" s="3"/>
      <c r="D882" s="3"/>
      <c r="E882" s="81"/>
      <c r="F882" s="81"/>
      <c r="G882" s="81"/>
      <c r="H882" s="81"/>
      <c r="I882" s="3"/>
      <c r="J882" s="3"/>
      <c r="K882" s="81"/>
      <c r="L882" s="3"/>
      <c r="M882" s="3"/>
      <c r="N882" s="3"/>
      <c r="O882" s="3"/>
      <c r="P882" s="3"/>
      <c r="Q882" s="3"/>
      <c r="R882" s="3"/>
      <c r="S882" s="81"/>
      <c r="T882" s="81"/>
      <c r="U882" s="81"/>
      <c r="V882" s="81"/>
      <c r="W882" s="81"/>
      <c r="X882" s="81"/>
      <c r="Y882" s="162"/>
    </row>
    <row r="883" spans="2:25" ht="15" x14ac:dyDescent="0.25">
      <c r="B883" s="3"/>
      <c r="C883" s="3"/>
      <c r="D883" s="3"/>
      <c r="E883" s="81"/>
      <c r="F883" s="81"/>
      <c r="G883" s="81"/>
      <c r="H883" s="81"/>
      <c r="I883" s="3"/>
      <c r="J883" s="3"/>
      <c r="K883" s="81"/>
      <c r="L883" s="3"/>
      <c r="M883" s="3"/>
      <c r="N883" s="3"/>
      <c r="O883" s="3"/>
      <c r="P883" s="3"/>
      <c r="Q883" s="3"/>
      <c r="R883" s="3"/>
      <c r="S883" s="81"/>
      <c r="T883" s="81"/>
      <c r="U883" s="81"/>
      <c r="V883" s="81"/>
      <c r="W883" s="81"/>
      <c r="X883" s="81"/>
      <c r="Y883" s="162"/>
    </row>
    <row r="884" spans="2:25" ht="15" x14ac:dyDescent="0.25">
      <c r="B884" s="3"/>
      <c r="C884" s="3"/>
      <c r="D884" s="3"/>
      <c r="E884" s="81"/>
      <c r="F884" s="81"/>
      <c r="G884" s="81"/>
      <c r="H884" s="81"/>
      <c r="I884" s="3"/>
      <c r="J884" s="3"/>
      <c r="K884" s="81"/>
      <c r="L884" s="3"/>
      <c r="M884" s="3"/>
      <c r="N884" s="3"/>
      <c r="O884" s="3"/>
      <c r="P884" s="3"/>
      <c r="Q884" s="3"/>
      <c r="R884" s="3"/>
      <c r="S884" s="81"/>
      <c r="T884" s="81"/>
      <c r="U884" s="81"/>
      <c r="V884" s="81"/>
      <c r="W884" s="81"/>
      <c r="X884" s="81"/>
      <c r="Y884" s="162"/>
    </row>
    <row r="885" spans="2:25" ht="15" x14ac:dyDescent="0.25">
      <c r="B885" s="3"/>
      <c r="C885" s="3"/>
      <c r="D885" s="3"/>
      <c r="E885" s="81"/>
      <c r="F885" s="81"/>
      <c r="G885" s="81"/>
      <c r="H885" s="81"/>
      <c r="I885" s="3"/>
      <c r="J885" s="3"/>
      <c r="K885" s="81"/>
      <c r="L885" s="3"/>
      <c r="M885" s="3"/>
      <c r="N885" s="3"/>
      <c r="O885" s="3"/>
      <c r="P885" s="3"/>
      <c r="Q885" s="3"/>
      <c r="R885" s="3"/>
      <c r="S885" s="81"/>
      <c r="T885" s="81"/>
      <c r="U885" s="81"/>
      <c r="V885" s="81"/>
      <c r="W885" s="81"/>
      <c r="X885" s="81"/>
      <c r="Y885" s="162"/>
    </row>
    <row r="886" spans="2:25" ht="15" x14ac:dyDescent="0.25">
      <c r="B886" s="3"/>
      <c r="C886" s="3"/>
      <c r="D886" s="3"/>
      <c r="E886" s="81"/>
      <c r="F886" s="81"/>
      <c r="G886" s="81"/>
      <c r="H886" s="81"/>
      <c r="I886" s="3"/>
      <c r="J886" s="3"/>
      <c r="K886" s="81"/>
      <c r="L886" s="3"/>
      <c r="M886" s="3"/>
      <c r="N886" s="3"/>
      <c r="O886" s="3"/>
      <c r="P886" s="3"/>
      <c r="Q886" s="3"/>
      <c r="R886" s="3"/>
      <c r="S886" s="81"/>
      <c r="T886" s="81"/>
      <c r="U886" s="81"/>
      <c r="V886" s="81"/>
      <c r="W886" s="81"/>
      <c r="X886" s="81"/>
      <c r="Y886" s="162"/>
    </row>
    <row r="887" spans="2:25" ht="15" x14ac:dyDescent="0.25">
      <c r="B887" s="3"/>
      <c r="C887" s="3"/>
      <c r="D887" s="3"/>
      <c r="E887" s="81"/>
      <c r="F887" s="81"/>
      <c r="G887" s="81"/>
      <c r="H887" s="81"/>
      <c r="I887" s="3"/>
      <c r="J887" s="3"/>
      <c r="K887" s="81"/>
      <c r="L887" s="3"/>
      <c r="M887" s="3"/>
      <c r="N887" s="3"/>
      <c r="O887" s="3"/>
      <c r="P887" s="3"/>
      <c r="Q887" s="3"/>
      <c r="R887" s="3"/>
      <c r="S887" s="81"/>
      <c r="T887" s="81"/>
      <c r="U887" s="81"/>
      <c r="V887" s="81"/>
      <c r="W887" s="81"/>
      <c r="X887" s="81"/>
      <c r="Y887" s="162"/>
    </row>
    <row r="888" spans="2:25" ht="15" x14ac:dyDescent="0.25">
      <c r="B888" s="3"/>
      <c r="C888" s="3"/>
      <c r="D888" s="3"/>
      <c r="E888" s="81"/>
      <c r="F888" s="81"/>
      <c r="G888" s="81"/>
      <c r="H888" s="81"/>
      <c r="I888" s="3"/>
      <c r="J888" s="3"/>
      <c r="K888" s="81"/>
      <c r="L888" s="3"/>
      <c r="M888" s="3"/>
      <c r="N888" s="3"/>
      <c r="O888" s="3"/>
      <c r="P888" s="3"/>
      <c r="Q888" s="3"/>
      <c r="R888" s="3"/>
      <c r="S888" s="81"/>
      <c r="T888" s="81"/>
      <c r="U888" s="81"/>
      <c r="V888" s="81"/>
      <c r="W888" s="81"/>
      <c r="X888" s="81"/>
      <c r="Y888" s="162"/>
    </row>
    <row r="889" spans="2:25" ht="15" x14ac:dyDescent="0.25">
      <c r="B889" s="3"/>
      <c r="C889" s="3"/>
      <c r="D889" s="3"/>
      <c r="E889" s="81"/>
      <c r="F889" s="81"/>
      <c r="G889" s="81"/>
      <c r="H889" s="81"/>
      <c r="I889" s="3"/>
      <c r="J889" s="3"/>
      <c r="K889" s="81"/>
      <c r="L889" s="3"/>
      <c r="M889" s="3"/>
      <c r="N889" s="3"/>
      <c r="O889" s="3"/>
      <c r="P889" s="3"/>
      <c r="Q889" s="3"/>
      <c r="R889" s="3"/>
      <c r="S889" s="81"/>
      <c r="T889" s="81"/>
      <c r="U889" s="81"/>
      <c r="V889" s="81"/>
      <c r="W889" s="81"/>
      <c r="X889" s="81"/>
      <c r="Y889" s="162"/>
    </row>
    <row r="890" spans="2:25" ht="15" x14ac:dyDescent="0.25">
      <c r="B890" s="3"/>
      <c r="C890" s="3"/>
      <c r="D890" s="3"/>
      <c r="E890" s="81"/>
      <c r="F890" s="81"/>
      <c r="G890" s="81"/>
      <c r="H890" s="81"/>
      <c r="I890" s="3"/>
      <c r="J890" s="3"/>
      <c r="K890" s="81"/>
      <c r="L890" s="3"/>
      <c r="M890" s="3"/>
      <c r="N890" s="3"/>
      <c r="O890" s="3"/>
      <c r="P890" s="3"/>
      <c r="Q890" s="3"/>
      <c r="R890" s="3"/>
      <c r="S890" s="81"/>
      <c r="T890" s="81"/>
      <c r="U890" s="81"/>
      <c r="V890" s="81"/>
      <c r="W890" s="81"/>
      <c r="X890" s="81"/>
      <c r="Y890" s="162"/>
    </row>
    <row r="891" spans="2:25" ht="15" x14ac:dyDescent="0.25">
      <c r="B891" s="3"/>
      <c r="C891" s="3"/>
      <c r="D891" s="3"/>
      <c r="E891" s="81"/>
      <c r="F891" s="81"/>
      <c r="G891" s="81"/>
      <c r="H891" s="81"/>
      <c r="I891" s="3"/>
      <c r="J891" s="3"/>
      <c r="K891" s="81"/>
      <c r="L891" s="3"/>
      <c r="M891" s="3"/>
      <c r="N891" s="3"/>
      <c r="O891" s="3"/>
      <c r="P891" s="3"/>
      <c r="Q891" s="3"/>
      <c r="R891" s="3"/>
      <c r="S891" s="81"/>
      <c r="T891" s="81"/>
      <c r="U891" s="81"/>
      <c r="V891" s="81"/>
      <c r="W891" s="81"/>
      <c r="X891" s="81"/>
      <c r="Y891" s="162"/>
    </row>
    <row r="892" spans="2:25" ht="15" x14ac:dyDescent="0.25">
      <c r="B892" s="3"/>
      <c r="C892" s="3"/>
      <c r="D892" s="3"/>
      <c r="E892" s="81"/>
      <c r="F892" s="81"/>
      <c r="G892" s="81"/>
      <c r="H892" s="81"/>
      <c r="I892" s="3"/>
      <c r="J892" s="3"/>
      <c r="K892" s="81"/>
      <c r="L892" s="3"/>
      <c r="M892" s="3"/>
      <c r="N892" s="3"/>
      <c r="O892" s="3"/>
      <c r="P892" s="3"/>
      <c r="Q892" s="3"/>
      <c r="R892" s="3"/>
      <c r="S892" s="81"/>
      <c r="T892" s="81"/>
      <c r="U892" s="81"/>
      <c r="V892" s="81"/>
      <c r="W892" s="81"/>
      <c r="X892" s="81"/>
      <c r="Y892" s="162"/>
    </row>
    <row r="893" spans="2:25" ht="15" x14ac:dyDescent="0.25">
      <c r="B893" s="3"/>
      <c r="C893" s="3"/>
      <c r="D893" s="3"/>
      <c r="E893" s="81"/>
      <c r="F893" s="81"/>
      <c r="G893" s="81"/>
      <c r="H893" s="81"/>
      <c r="I893" s="3"/>
      <c r="J893" s="3"/>
      <c r="K893" s="81"/>
      <c r="L893" s="3"/>
      <c r="M893" s="3"/>
      <c r="N893" s="3"/>
      <c r="O893" s="3"/>
      <c r="P893" s="3"/>
      <c r="Q893" s="3"/>
      <c r="R893" s="3"/>
      <c r="S893" s="81"/>
      <c r="T893" s="81"/>
      <c r="U893" s="81"/>
      <c r="V893" s="81"/>
      <c r="W893" s="81"/>
      <c r="X893" s="81"/>
      <c r="Y893" s="162"/>
    </row>
    <row r="894" spans="2:25" ht="15" x14ac:dyDescent="0.25">
      <c r="B894" s="3"/>
      <c r="C894" s="3"/>
      <c r="D894" s="3"/>
      <c r="E894" s="81"/>
      <c r="F894" s="81"/>
      <c r="G894" s="81"/>
      <c r="H894" s="81"/>
      <c r="I894" s="3"/>
      <c r="J894" s="3"/>
      <c r="K894" s="81"/>
      <c r="L894" s="3"/>
      <c r="M894" s="3"/>
      <c r="N894" s="3"/>
      <c r="O894" s="3"/>
      <c r="P894" s="3"/>
      <c r="Q894" s="3"/>
      <c r="R894" s="3"/>
      <c r="S894" s="81"/>
      <c r="T894" s="81"/>
      <c r="U894" s="81"/>
      <c r="V894" s="81"/>
      <c r="W894" s="81"/>
      <c r="X894" s="81"/>
      <c r="Y894" s="162"/>
    </row>
    <row r="895" spans="2:25" ht="15" x14ac:dyDescent="0.25">
      <c r="B895" s="3"/>
      <c r="C895" s="3"/>
      <c r="D895" s="3"/>
      <c r="E895" s="81"/>
      <c r="F895" s="81"/>
      <c r="G895" s="81"/>
      <c r="H895" s="81"/>
      <c r="I895" s="3"/>
      <c r="J895" s="3"/>
      <c r="K895" s="81"/>
      <c r="L895" s="3"/>
      <c r="M895" s="3"/>
      <c r="N895" s="3"/>
      <c r="O895" s="3"/>
      <c r="P895" s="3"/>
      <c r="Q895" s="3"/>
      <c r="R895" s="3"/>
      <c r="S895" s="81"/>
      <c r="T895" s="81"/>
      <c r="U895" s="81"/>
      <c r="V895" s="81"/>
      <c r="W895" s="81"/>
      <c r="X895" s="81"/>
      <c r="Y895" s="162"/>
    </row>
    <row r="896" spans="2:25" ht="15" x14ac:dyDescent="0.25">
      <c r="B896" s="3"/>
      <c r="C896" s="3"/>
      <c r="D896" s="3"/>
      <c r="E896" s="81"/>
      <c r="F896" s="81"/>
      <c r="G896" s="81"/>
      <c r="H896" s="81"/>
      <c r="I896" s="3"/>
      <c r="J896" s="3"/>
      <c r="K896" s="81"/>
      <c r="L896" s="3"/>
      <c r="M896" s="3"/>
      <c r="N896" s="3"/>
      <c r="O896" s="3"/>
      <c r="P896" s="3"/>
      <c r="Q896" s="3"/>
      <c r="R896" s="3"/>
      <c r="S896" s="81"/>
      <c r="T896" s="81"/>
      <c r="U896" s="81"/>
      <c r="V896" s="81"/>
      <c r="W896" s="81"/>
      <c r="X896" s="81"/>
      <c r="Y896" s="162"/>
    </row>
    <row r="897" spans="2:25" ht="15" x14ac:dyDescent="0.25">
      <c r="B897" s="3"/>
      <c r="C897" s="3"/>
      <c r="D897" s="3"/>
      <c r="E897" s="81"/>
      <c r="F897" s="81"/>
      <c r="G897" s="81"/>
      <c r="H897" s="81"/>
      <c r="I897" s="3"/>
      <c r="J897" s="3"/>
      <c r="K897" s="81"/>
      <c r="L897" s="3"/>
      <c r="M897" s="3"/>
      <c r="N897" s="3"/>
      <c r="O897" s="3"/>
      <c r="P897" s="3"/>
      <c r="Q897" s="3"/>
      <c r="R897" s="3"/>
      <c r="S897" s="81"/>
      <c r="T897" s="81"/>
      <c r="U897" s="81"/>
      <c r="V897" s="81"/>
      <c r="W897" s="81"/>
      <c r="X897" s="81"/>
      <c r="Y897" s="162"/>
    </row>
    <row r="898" spans="2:25" ht="15" x14ac:dyDescent="0.25">
      <c r="B898" s="3"/>
      <c r="C898" s="3"/>
      <c r="D898" s="3"/>
      <c r="E898" s="81"/>
      <c r="F898" s="81"/>
      <c r="G898" s="81"/>
      <c r="H898" s="81"/>
      <c r="I898" s="3"/>
      <c r="J898" s="3"/>
      <c r="K898" s="81"/>
      <c r="L898" s="3"/>
      <c r="M898" s="3"/>
      <c r="N898" s="3"/>
      <c r="O898" s="3"/>
      <c r="P898" s="3"/>
      <c r="Q898" s="3"/>
      <c r="R898" s="3"/>
      <c r="S898" s="81"/>
      <c r="T898" s="81"/>
      <c r="U898" s="81"/>
      <c r="V898" s="81"/>
      <c r="W898" s="81"/>
      <c r="X898" s="81"/>
      <c r="Y898" s="162"/>
    </row>
    <row r="899" spans="2:25" ht="15" x14ac:dyDescent="0.25">
      <c r="B899" s="3"/>
      <c r="C899" s="3"/>
      <c r="D899" s="3"/>
      <c r="E899" s="81"/>
      <c r="F899" s="81"/>
      <c r="G899" s="81"/>
      <c r="H899" s="81"/>
      <c r="I899" s="3"/>
      <c r="J899" s="3"/>
      <c r="K899" s="81"/>
      <c r="L899" s="3"/>
      <c r="M899" s="3"/>
      <c r="N899" s="3"/>
      <c r="O899" s="3"/>
      <c r="P899" s="3"/>
      <c r="Q899" s="3"/>
      <c r="R899" s="3"/>
      <c r="S899" s="81"/>
      <c r="T899" s="81"/>
      <c r="U899" s="81"/>
      <c r="V899" s="81"/>
      <c r="W899" s="81"/>
      <c r="X899" s="81"/>
      <c r="Y899" s="162"/>
    </row>
    <row r="900" spans="2:25" ht="15" x14ac:dyDescent="0.25">
      <c r="B900" s="3"/>
      <c r="C900" s="3"/>
      <c r="D900" s="3"/>
      <c r="E900" s="81"/>
      <c r="F900" s="81"/>
      <c r="G900" s="81"/>
      <c r="H900" s="81"/>
      <c r="I900" s="3"/>
      <c r="J900" s="3"/>
      <c r="K900" s="81"/>
      <c r="L900" s="3"/>
      <c r="M900" s="3"/>
      <c r="N900" s="3"/>
      <c r="O900" s="3"/>
      <c r="P900" s="3"/>
      <c r="Q900" s="3"/>
      <c r="R900" s="3"/>
      <c r="S900" s="81"/>
      <c r="T900" s="81"/>
      <c r="U900" s="81"/>
      <c r="V900" s="81"/>
      <c r="W900" s="81"/>
      <c r="X900" s="81"/>
      <c r="Y900" s="162"/>
    </row>
    <row r="901" spans="2:25" ht="15" x14ac:dyDescent="0.25">
      <c r="B901" s="3"/>
      <c r="C901" s="3"/>
      <c r="D901" s="3"/>
      <c r="E901" s="81"/>
      <c r="F901" s="81"/>
      <c r="G901" s="81"/>
      <c r="H901" s="81"/>
      <c r="I901" s="3"/>
      <c r="J901" s="3"/>
      <c r="K901" s="81"/>
      <c r="L901" s="3"/>
      <c r="M901" s="3"/>
      <c r="N901" s="3"/>
      <c r="O901" s="3"/>
      <c r="P901" s="3"/>
      <c r="Q901" s="3"/>
      <c r="R901" s="3"/>
      <c r="S901" s="81"/>
      <c r="T901" s="81"/>
      <c r="U901" s="81"/>
      <c r="V901" s="81"/>
      <c r="W901" s="81"/>
      <c r="X901" s="81"/>
      <c r="Y901" s="162"/>
    </row>
    <row r="902" spans="2:25" ht="15" x14ac:dyDescent="0.25">
      <c r="B902" s="3"/>
      <c r="C902" s="3"/>
      <c r="D902" s="3"/>
      <c r="E902" s="81"/>
      <c r="F902" s="81"/>
      <c r="G902" s="81"/>
      <c r="H902" s="81"/>
      <c r="I902" s="3"/>
      <c r="J902" s="3"/>
      <c r="K902" s="81"/>
      <c r="L902" s="3"/>
      <c r="M902" s="3"/>
      <c r="N902" s="3"/>
      <c r="O902" s="3"/>
      <c r="P902" s="3"/>
      <c r="Q902" s="3"/>
      <c r="R902" s="3"/>
      <c r="S902" s="81"/>
      <c r="T902" s="81"/>
      <c r="U902" s="81"/>
      <c r="V902" s="81"/>
      <c r="W902" s="81"/>
      <c r="X902" s="81"/>
      <c r="Y902" s="162"/>
    </row>
    <row r="903" spans="2:25" ht="15" x14ac:dyDescent="0.25">
      <c r="B903" s="3"/>
      <c r="C903" s="3"/>
      <c r="D903" s="3"/>
      <c r="E903" s="81"/>
      <c r="F903" s="81"/>
      <c r="G903" s="81"/>
      <c r="H903" s="81"/>
      <c r="I903" s="3"/>
      <c r="J903" s="3"/>
      <c r="K903" s="81"/>
      <c r="L903" s="3"/>
      <c r="M903" s="3"/>
      <c r="N903" s="3"/>
      <c r="O903" s="3"/>
      <c r="P903" s="3"/>
      <c r="Q903" s="3"/>
      <c r="R903" s="3"/>
      <c r="S903" s="81"/>
      <c r="T903" s="81"/>
      <c r="U903" s="81"/>
      <c r="V903" s="81"/>
      <c r="W903" s="81"/>
      <c r="X903" s="81"/>
      <c r="Y903" s="162"/>
    </row>
    <row r="904" spans="2:25" ht="15" x14ac:dyDescent="0.25">
      <c r="B904" s="3"/>
      <c r="C904" s="3"/>
      <c r="D904" s="3"/>
      <c r="E904" s="81"/>
      <c r="F904" s="81"/>
      <c r="G904" s="81"/>
      <c r="H904" s="81"/>
      <c r="I904" s="3"/>
      <c r="J904" s="3"/>
      <c r="K904" s="81"/>
      <c r="L904" s="3"/>
      <c r="M904" s="3"/>
      <c r="N904" s="3"/>
      <c r="O904" s="3"/>
      <c r="P904" s="3"/>
      <c r="Q904" s="3"/>
      <c r="R904" s="3"/>
      <c r="S904" s="81"/>
      <c r="T904" s="81"/>
      <c r="U904" s="81"/>
      <c r="V904" s="81"/>
      <c r="W904" s="81"/>
      <c r="X904" s="81"/>
      <c r="Y904" s="162"/>
    </row>
    <row r="905" spans="2:25" ht="15" x14ac:dyDescent="0.25">
      <c r="B905" s="3"/>
      <c r="C905" s="3"/>
      <c r="D905" s="3"/>
      <c r="E905" s="81"/>
      <c r="F905" s="81"/>
      <c r="G905" s="81"/>
      <c r="H905" s="81"/>
      <c r="I905" s="3"/>
      <c r="J905" s="3"/>
      <c r="K905" s="81"/>
      <c r="L905" s="3"/>
      <c r="M905" s="3"/>
      <c r="N905" s="3"/>
      <c r="O905" s="3"/>
      <c r="P905" s="3"/>
      <c r="Q905" s="3"/>
      <c r="R905" s="3"/>
      <c r="S905" s="81"/>
      <c r="T905" s="81"/>
      <c r="U905" s="81"/>
      <c r="V905" s="81"/>
      <c r="W905" s="81"/>
      <c r="X905" s="81"/>
      <c r="Y905" s="162"/>
    </row>
    <row r="906" spans="2:25" ht="15" x14ac:dyDescent="0.25">
      <c r="B906" s="3"/>
      <c r="C906" s="3"/>
      <c r="D906" s="3"/>
      <c r="E906" s="81"/>
      <c r="F906" s="81"/>
      <c r="G906" s="81"/>
      <c r="H906" s="81"/>
      <c r="I906" s="3"/>
      <c r="J906" s="3"/>
      <c r="K906" s="81"/>
      <c r="L906" s="3"/>
      <c r="M906" s="3"/>
      <c r="N906" s="3"/>
      <c r="O906" s="3"/>
      <c r="P906" s="3"/>
      <c r="Q906" s="3"/>
      <c r="R906" s="3"/>
      <c r="S906" s="81"/>
      <c r="T906" s="81"/>
      <c r="U906" s="81"/>
      <c r="V906" s="81"/>
      <c r="W906" s="81"/>
      <c r="X906" s="81"/>
      <c r="Y906" s="162"/>
    </row>
    <row r="907" spans="2:25" ht="15" x14ac:dyDescent="0.25">
      <c r="B907" s="3"/>
      <c r="C907" s="3"/>
      <c r="D907" s="3"/>
      <c r="E907" s="81"/>
      <c r="F907" s="81"/>
      <c r="G907" s="81"/>
      <c r="H907" s="81"/>
      <c r="I907" s="3"/>
      <c r="J907" s="3"/>
      <c r="K907" s="81"/>
      <c r="L907" s="3"/>
      <c r="M907" s="3"/>
      <c r="N907" s="3"/>
      <c r="O907" s="3"/>
      <c r="P907" s="3"/>
      <c r="Q907" s="3"/>
      <c r="R907" s="3"/>
      <c r="S907" s="81"/>
      <c r="T907" s="81"/>
      <c r="U907" s="81"/>
      <c r="V907" s="81"/>
      <c r="W907" s="81"/>
      <c r="X907" s="81"/>
      <c r="Y907" s="162"/>
    </row>
    <row r="908" spans="2:25" ht="15" x14ac:dyDescent="0.25">
      <c r="B908" s="3"/>
      <c r="C908" s="3"/>
      <c r="D908" s="3"/>
      <c r="E908" s="81"/>
      <c r="F908" s="81"/>
      <c r="G908" s="81"/>
      <c r="H908" s="81"/>
      <c r="I908" s="3"/>
      <c r="J908" s="3"/>
      <c r="K908" s="81"/>
      <c r="L908" s="3"/>
      <c r="M908" s="3"/>
      <c r="N908" s="3"/>
      <c r="O908" s="3"/>
      <c r="P908" s="3"/>
      <c r="Q908" s="3"/>
      <c r="R908" s="3"/>
      <c r="S908" s="81"/>
      <c r="T908" s="81"/>
      <c r="U908" s="81"/>
      <c r="V908" s="81"/>
      <c r="W908" s="81"/>
      <c r="X908" s="81"/>
      <c r="Y908" s="162"/>
    </row>
    <row r="909" spans="2:25" ht="15" x14ac:dyDescent="0.25">
      <c r="B909" s="3"/>
      <c r="C909" s="3"/>
      <c r="D909" s="3"/>
      <c r="E909" s="81"/>
      <c r="F909" s="81"/>
      <c r="G909" s="81"/>
      <c r="H909" s="81"/>
      <c r="I909" s="3"/>
      <c r="J909" s="3"/>
      <c r="K909" s="81"/>
      <c r="L909" s="3"/>
      <c r="M909" s="3"/>
      <c r="N909" s="3"/>
      <c r="O909" s="3"/>
      <c r="P909" s="3"/>
      <c r="Q909" s="3"/>
      <c r="R909" s="3"/>
      <c r="S909" s="81"/>
      <c r="T909" s="81"/>
      <c r="U909" s="81"/>
      <c r="V909" s="81"/>
      <c r="W909" s="81"/>
      <c r="X909" s="81"/>
      <c r="Y909" s="162"/>
    </row>
    <row r="910" spans="2:25" ht="15" x14ac:dyDescent="0.25">
      <c r="B910" s="3"/>
      <c r="C910" s="3"/>
      <c r="D910" s="3"/>
      <c r="E910" s="81"/>
      <c r="F910" s="81"/>
      <c r="G910" s="81"/>
      <c r="H910" s="81"/>
      <c r="I910" s="3"/>
      <c r="J910" s="3"/>
      <c r="K910" s="81"/>
      <c r="L910" s="3"/>
      <c r="M910" s="3"/>
      <c r="N910" s="3"/>
      <c r="O910" s="3"/>
      <c r="P910" s="3"/>
      <c r="Q910" s="3"/>
      <c r="R910" s="3"/>
      <c r="S910" s="81"/>
      <c r="T910" s="81"/>
      <c r="U910" s="81"/>
      <c r="V910" s="81"/>
      <c r="W910" s="81"/>
      <c r="X910" s="81"/>
      <c r="Y910" s="162"/>
    </row>
    <row r="911" spans="2:25" ht="15" x14ac:dyDescent="0.25">
      <c r="B911" s="3"/>
      <c r="C911" s="3"/>
      <c r="D911" s="3"/>
      <c r="E911" s="81"/>
      <c r="F911" s="81"/>
      <c r="G911" s="81"/>
      <c r="H911" s="81"/>
      <c r="I911" s="3"/>
      <c r="J911" s="3"/>
      <c r="K911" s="81"/>
      <c r="L911" s="3"/>
      <c r="M911" s="3"/>
      <c r="N911" s="3"/>
      <c r="O911" s="3"/>
      <c r="P911" s="3"/>
      <c r="Q911" s="3"/>
      <c r="R911" s="3"/>
      <c r="S911" s="81"/>
      <c r="T911" s="81"/>
      <c r="U911" s="81"/>
      <c r="V911" s="81"/>
      <c r="W911" s="81"/>
      <c r="X911" s="81"/>
      <c r="Y911" s="162"/>
    </row>
    <row r="912" spans="2:25" ht="15" x14ac:dyDescent="0.25">
      <c r="B912" s="3"/>
      <c r="C912" s="3"/>
      <c r="D912" s="3"/>
      <c r="E912" s="81"/>
      <c r="F912" s="81"/>
      <c r="G912" s="81"/>
      <c r="H912" s="81"/>
      <c r="I912" s="3"/>
      <c r="J912" s="3"/>
      <c r="K912" s="81"/>
      <c r="L912" s="3"/>
      <c r="M912" s="3"/>
      <c r="N912" s="3"/>
      <c r="O912" s="3"/>
      <c r="P912" s="3"/>
      <c r="Q912" s="3"/>
      <c r="R912" s="3"/>
      <c r="S912" s="81"/>
      <c r="T912" s="81"/>
      <c r="U912" s="81"/>
      <c r="V912" s="81"/>
      <c r="W912" s="81"/>
      <c r="X912" s="81"/>
      <c r="Y912" s="162"/>
    </row>
    <row r="913" spans="2:25" ht="15" x14ac:dyDescent="0.25">
      <c r="B913" s="3"/>
      <c r="C913" s="3"/>
      <c r="D913" s="3"/>
      <c r="E913" s="81"/>
      <c r="F913" s="81"/>
      <c r="G913" s="81"/>
      <c r="H913" s="81"/>
      <c r="I913" s="3"/>
      <c r="J913" s="3"/>
      <c r="K913" s="81"/>
      <c r="L913" s="3"/>
      <c r="M913" s="3"/>
      <c r="N913" s="3"/>
      <c r="O913" s="3"/>
      <c r="P913" s="3"/>
      <c r="Q913" s="3"/>
      <c r="R913" s="3"/>
      <c r="S913" s="81"/>
      <c r="T913" s="81"/>
      <c r="U913" s="81"/>
      <c r="V913" s="81"/>
      <c r="W913" s="81"/>
      <c r="X913" s="81"/>
      <c r="Y913" s="162"/>
    </row>
    <row r="914" spans="2:25" ht="15" x14ac:dyDescent="0.25">
      <c r="B914" s="3"/>
      <c r="C914" s="3"/>
      <c r="D914" s="3"/>
      <c r="E914" s="81"/>
      <c r="F914" s="81"/>
      <c r="G914" s="81"/>
      <c r="H914" s="81"/>
      <c r="I914" s="3"/>
      <c r="J914" s="3"/>
      <c r="K914" s="81"/>
      <c r="L914" s="3"/>
      <c r="M914" s="3"/>
      <c r="N914" s="3"/>
      <c r="O914" s="3"/>
      <c r="P914" s="3"/>
      <c r="Q914" s="3"/>
      <c r="R914" s="3"/>
      <c r="S914" s="81"/>
      <c r="T914" s="81"/>
      <c r="U914" s="81"/>
      <c r="V914" s="81"/>
      <c r="W914" s="81"/>
      <c r="X914" s="81"/>
      <c r="Y914" s="162"/>
    </row>
    <row r="915" spans="2:25" ht="15" x14ac:dyDescent="0.25">
      <c r="B915" s="3"/>
      <c r="C915" s="3"/>
      <c r="D915" s="3"/>
      <c r="E915" s="81"/>
      <c r="F915" s="81"/>
      <c r="G915" s="81"/>
      <c r="H915" s="81"/>
      <c r="I915" s="3"/>
      <c r="J915" s="3"/>
      <c r="K915" s="81"/>
      <c r="L915" s="3"/>
      <c r="M915" s="3"/>
      <c r="N915" s="3"/>
      <c r="O915" s="3"/>
      <c r="P915" s="3"/>
      <c r="Q915" s="3"/>
      <c r="R915" s="3"/>
      <c r="S915" s="81"/>
      <c r="T915" s="81"/>
      <c r="U915" s="81"/>
      <c r="V915" s="81"/>
      <c r="W915" s="81"/>
      <c r="X915" s="81"/>
      <c r="Y915" s="162"/>
    </row>
    <row r="916" spans="2:25" ht="15" x14ac:dyDescent="0.25">
      <c r="B916" s="3"/>
      <c r="C916" s="3"/>
      <c r="D916" s="3"/>
      <c r="E916" s="81"/>
      <c r="F916" s="81"/>
      <c r="G916" s="81"/>
      <c r="H916" s="81"/>
      <c r="I916" s="3"/>
      <c r="J916" s="3"/>
      <c r="K916" s="81"/>
      <c r="L916" s="3"/>
      <c r="M916" s="3"/>
      <c r="N916" s="3"/>
      <c r="O916" s="3"/>
      <c r="P916" s="3"/>
      <c r="Q916" s="3"/>
      <c r="R916" s="3"/>
      <c r="S916" s="81"/>
      <c r="T916" s="81"/>
      <c r="U916" s="81"/>
      <c r="V916" s="81"/>
      <c r="W916" s="81"/>
      <c r="X916" s="81"/>
      <c r="Y916" s="162"/>
    </row>
    <row r="917" spans="2:25" ht="15" x14ac:dyDescent="0.25">
      <c r="B917" s="3"/>
      <c r="C917" s="3"/>
      <c r="D917" s="3"/>
      <c r="E917" s="81"/>
      <c r="F917" s="81"/>
      <c r="G917" s="81"/>
      <c r="H917" s="81"/>
      <c r="I917" s="3"/>
      <c r="J917" s="3"/>
      <c r="K917" s="81"/>
      <c r="L917" s="3"/>
      <c r="M917" s="3"/>
      <c r="N917" s="3"/>
      <c r="O917" s="3"/>
      <c r="P917" s="3"/>
      <c r="Q917" s="3"/>
      <c r="R917" s="3"/>
      <c r="S917" s="81"/>
      <c r="T917" s="81"/>
      <c r="U917" s="81"/>
      <c r="V917" s="81"/>
      <c r="W917" s="81"/>
      <c r="X917" s="81"/>
      <c r="Y917" s="162"/>
    </row>
    <row r="918" spans="2:25" ht="15" x14ac:dyDescent="0.25">
      <c r="B918" s="3"/>
      <c r="C918" s="3"/>
      <c r="D918" s="3"/>
      <c r="E918" s="81"/>
      <c r="F918" s="81"/>
      <c r="G918" s="81"/>
      <c r="H918" s="81"/>
      <c r="I918" s="3"/>
      <c r="J918" s="3"/>
      <c r="K918" s="81"/>
      <c r="L918" s="3"/>
      <c r="M918" s="3"/>
      <c r="N918" s="3"/>
      <c r="O918" s="3"/>
      <c r="P918" s="3"/>
      <c r="Q918" s="3"/>
      <c r="R918" s="3"/>
      <c r="S918" s="81"/>
      <c r="T918" s="81"/>
      <c r="U918" s="81"/>
      <c r="V918" s="81"/>
      <c r="W918" s="81"/>
      <c r="X918" s="81"/>
      <c r="Y918" s="162"/>
    </row>
    <row r="919" spans="2:25" ht="15" x14ac:dyDescent="0.25">
      <c r="B919" s="3"/>
      <c r="C919" s="3"/>
      <c r="D919" s="3"/>
      <c r="E919" s="81"/>
      <c r="F919" s="81"/>
      <c r="G919" s="81"/>
      <c r="H919" s="81"/>
      <c r="I919" s="3"/>
      <c r="J919" s="3"/>
      <c r="K919" s="81"/>
      <c r="L919" s="3"/>
      <c r="M919" s="3"/>
      <c r="N919" s="3"/>
      <c r="O919" s="3"/>
      <c r="P919" s="3"/>
      <c r="Q919" s="3"/>
      <c r="R919" s="3"/>
      <c r="S919" s="81"/>
      <c r="T919" s="81"/>
      <c r="U919" s="81"/>
      <c r="V919" s="81"/>
      <c r="W919" s="81"/>
      <c r="X919" s="81"/>
      <c r="Y919" s="162"/>
    </row>
    <row r="920" spans="2:25" ht="15" x14ac:dyDescent="0.25">
      <c r="B920" s="3"/>
      <c r="C920" s="3"/>
      <c r="D920" s="3"/>
      <c r="E920" s="81"/>
      <c r="F920" s="81"/>
      <c r="G920" s="81"/>
      <c r="H920" s="81"/>
      <c r="I920" s="3"/>
      <c r="J920" s="3"/>
      <c r="K920" s="81"/>
      <c r="L920" s="3"/>
      <c r="M920" s="3"/>
      <c r="N920" s="3"/>
      <c r="O920" s="3"/>
      <c r="P920" s="3"/>
      <c r="Q920" s="3"/>
      <c r="R920" s="3"/>
      <c r="S920" s="81"/>
      <c r="T920" s="81"/>
      <c r="U920" s="81"/>
      <c r="V920" s="81"/>
      <c r="W920" s="81"/>
      <c r="X920" s="81"/>
      <c r="Y920" s="162"/>
    </row>
    <row r="921" spans="2:25" ht="15" x14ac:dyDescent="0.25">
      <c r="B921" s="3"/>
      <c r="C921" s="3"/>
      <c r="D921" s="3"/>
      <c r="E921" s="81"/>
      <c r="F921" s="81"/>
      <c r="G921" s="81"/>
      <c r="H921" s="81"/>
      <c r="I921" s="3"/>
      <c r="J921" s="3"/>
      <c r="K921" s="81"/>
      <c r="L921" s="3"/>
      <c r="M921" s="3"/>
      <c r="N921" s="3"/>
      <c r="O921" s="3"/>
      <c r="P921" s="3"/>
      <c r="Q921" s="3"/>
      <c r="R921" s="3"/>
      <c r="S921" s="81"/>
      <c r="T921" s="81"/>
      <c r="U921" s="81"/>
      <c r="V921" s="81"/>
      <c r="W921" s="81"/>
      <c r="X921" s="81"/>
      <c r="Y921" s="162"/>
    </row>
    <row r="922" spans="2:25" ht="15" x14ac:dyDescent="0.25">
      <c r="B922" s="3"/>
      <c r="C922" s="3"/>
      <c r="D922" s="3"/>
      <c r="E922" s="81"/>
      <c r="F922" s="81"/>
      <c r="G922" s="81"/>
      <c r="H922" s="81"/>
      <c r="I922" s="3"/>
      <c r="J922" s="3"/>
      <c r="K922" s="81"/>
      <c r="L922" s="3"/>
      <c r="M922" s="3"/>
      <c r="N922" s="3"/>
      <c r="O922" s="3"/>
      <c r="P922" s="3"/>
      <c r="Q922" s="3"/>
      <c r="R922" s="3"/>
      <c r="S922" s="81"/>
      <c r="T922" s="81"/>
      <c r="U922" s="81"/>
      <c r="V922" s="81"/>
      <c r="W922" s="81"/>
      <c r="X922" s="81"/>
      <c r="Y922" s="162"/>
    </row>
    <row r="923" spans="2:25" ht="15" x14ac:dyDescent="0.25">
      <c r="B923" s="3"/>
      <c r="C923" s="3"/>
      <c r="D923" s="3"/>
      <c r="E923" s="81"/>
      <c r="F923" s="81"/>
      <c r="G923" s="81"/>
      <c r="H923" s="81"/>
      <c r="I923" s="3"/>
      <c r="J923" s="3"/>
      <c r="K923" s="81"/>
      <c r="L923" s="3"/>
      <c r="M923" s="3"/>
      <c r="N923" s="3"/>
      <c r="O923" s="3"/>
      <c r="P923" s="3"/>
      <c r="Q923" s="3"/>
      <c r="R923" s="3"/>
      <c r="S923" s="81"/>
      <c r="T923" s="81"/>
      <c r="U923" s="81"/>
      <c r="V923" s="81"/>
      <c r="W923" s="81"/>
      <c r="X923" s="81"/>
      <c r="Y923" s="162"/>
    </row>
    <row r="924" spans="2:25" ht="15" x14ac:dyDescent="0.25">
      <c r="B924" s="3"/>
      <c r="C924" s="3"/>
      <c r="D924" s="3"/>
      <c r="E924" s="81"/>
      <c r="F924" s="81"/>
      <c r="G924" s="81"/>
      <c r="H924" s="81"/>
      <c r="I924" s="3"/>
      <c r="J924" s="3"/>
      <c r="K924" s="81"/>
      <c r="L924" s="3"/>
      <c r="M924" s="3"/>
      <c r="N924" s="3"/>
      <c r="O924" s="3"/>
      <c r="P924" s="3"/>
      <c r="Q924" s="3"/>
      <c r="R924" s="3"/>
      <c r="S924" s="81"/>
      <c r="T924" s="81"/>
      <c r="U924" s="81"/>
      <c r="V924" s="81"/>
      <c r="W924" s="81"/>
      <c r="X924" s="81"/>
      <c r="Y924" s="162"/>
    </row>
    <row r="925" spans="2:25" ht="15" x14ac:dyDescent="0.25">
      <c r="B925" s="3"/>
      <c r="C925" s="3"/>
      <c r="D925" s="3"/>
      <c r="E925" s="81"/>
      <c r="F925" s="81"/>
      <c r="G925" s="81"/>
      <c r="H925" s="81"/>
      <c r="I925" s="3"/>
      <c r="J925" s="3"/>
      <c r="K925" s="81"/>
      <c r="L925" s="3"/>
      <c r="M925" s="3"/>
      <c r="N925" s="3"/>
      <c r="O925" s="3"/>
      <c r="P925" s="3"/>
      <c r="Q925" s="3"/>
      <c r="R925" s="3"/>
      <c r="S925" s="81"/>
      <c r="T925" s="81"/>
      <c r="U925" s="81"/>
      <c r="V925" s="81"/>
      <c r="W925" s="81"/>
      <c r="X925" s="81"/>
      <c r="Y925" s="162"/>
    </row>
    <row r="926" spans="2:25" ht="15" x14ac:dyDescent="0.25">
      <c r="B926" s="3"/>
      <c r="C926" s="3"/>
      <c r="D926" s="3"/>
      <c r="E926" s="81"/>
      <c r="F926" s="81"/>
      <c r="G926" s="81"/>
      <c r="H926" s="81"/>
      <c r="I926" s="3"/>
      <c r="J926" s="3"/>
      <c r="K926" s="81"/>
      <c r="L926" s="3"/>
      <c r="M926" s="3"/>
      <c r="N926" s="3"/>
      <c r="O926" s="3"/>
      <c r="P926" s="3"/>
      <c r="Q926" s="3"/>
      <c r="R926" s="3"/>
      <c r="S926" s="81"/>
      <c r="T926" s="81"/>
      <c r="U926" s="81"/>
      <c r="V926" s="81"/>
      <c r="W926" s="81"/>
      <c r="X926" s="81"/>
      <c r="Y926" s="162"/>
    </row>
    <row r="927" spans="2:25" ht="15" x14ac:dyDescent="0.25">
      <c r="B927" s="3"/>
      <c r="C927" s="3"/>
      <c r="D927" s="3"/>
      <c r="E927" s="81"/>
      <c r="F927" s="81"/>
      <c r="G927" s="81"/>
      <c r="H927" s="81"/>
      <c r="I927" s="3"/>
      <c r="J927" s="3"/>
      <c r="K927" s="81"/>
      <c r="L927" s="3"/>
      <c r="M927" s="3"/>
      <c r="N927" s="3"/>
      <c r="O927" s="3"/>
      <c r="P927" s="3"/>
      <c r="Q927" s="3"/>
      <c r="R927" s="3"/>
      <c r="S927" s="81"/>
      <c r="T927" s="81"/>
      <c r="U927" s="81"/>
      <c r="V927" s="81"/>
      <c r="W927" s="81"/>
      <c r="X927" s="81"/>
      <c r="Y927" s="162"/>
    </row>
    <row r="928" spans="2:25" ht="15" x14ac:dyDescent="0.25">
      <c r="B928" s="3"/>
      <c r="C928" s="3"/>
      <c r="D928" s="3"/>
      <c r="E928" s="81"/>
      <c r="F928" s="81"/>
      <c r="G928" s="81"/>
      <c r="H928" s="81"/>
      <c r="I928" s="3"/>
      <c r="J928" s="3"/>
      <c r="K928" s="81"/>
      <c r="L928" s="3"/>
      <c r="M928" s="3"/>
      <c r="N928" s="3"/>
      <c r="O928" s="3"/>
      <c r="P928" s="3"/>
      <c r="Q928" s="3"/>
      <c r="R928" s="3"/>
      <c r="S928" s="81"/>
      <c r="T928" s="81"/>
      <c r="U928" s="81"/>
      <c r="V928" s="81"/>
      <c r="W928" s="81"/>
      <c r="X928" s="81"/>
      <c r="Y928" s="162"/>
    </row>
    <row r="929" spans="2:25" ht="15" x14ac:dyDescent="0.25">
      <c r="B929" s="3"/>
      <c r="C929" s="3"/>
      <c r="D929" s="3"/>
      <c r="E929" s="81"/>
      <c r="F929" s="81"/>
      <c r="G929" s="81"/>
      <c r="H929" s="81"/>
      <c r="I929" s="3"/>
      <c r="J929" s="3"/>
      <c r="K929" s="81"/>
      <c r="L929" s="3"/>
      <c r="M929" s="3"/>
      <c r="N929" s="3"/>
      <c r="O929" s="3"/>
      <c r="P929" s="3"/>
      <c r="Q929" s="3"/>
      <c r="R929" s="3"/>
      <c r="S929" s="81"/>
      <c r="T929" s="81"/>
      <c r="U929" s="81"/>
      <c r="V929" s="81"/>
      <c r="W929" s="81"/>
      <c r="X929" s="81"/>
      <c r="Y929" s="162"/>
    </row>
    <row r="930" spans="2:25" ht="15" x14ac:dyDescent="0.25">
      <c r="B930" s="3"/>
      <c r="C930" s="3"/>
      <c r="D930" s="3"/>
      <c r="E930" s="81"/>
      <c r="F930" s="81"/>
      <c r="G930" s="81"/>
      <c r="H930" s="81"/>
      <c r="I930" s="3"/>
      <c r="J930" s="3"/>
      <c r="K930" s="81"/>
      <c r="L930" s="3"/>
      <c r="M930" s="3"/>
      <c r="N930" s="3"/>
      <c r="O930" s="3"/>
      <c r="P930" s="3"/>
      <c r="Q930" s="3"/>
      <c r="R930" s="3"/>
      <c r="S930" s="81"/>
      <c r="T930" s="81"/>
      <c r="U930" s="81"/>
      <c r="V930" s="81"/>
      <c r="W930" s="81"/>
      <c r="X930" s="81"/>
      <c r="Y930" s="162"/>
    </row>
    <row r="931" spans="2:25" ht="15" x14ac:dyDescent="0.25">
      <c r="B931" s="3"/>
      <c r="C931" s="3"/>
      <c r="D931" s="3"/>
      <c r="E931" s="81"/>
      <c r="F931" s="81"/>
      <c r="G931" s="81"/>
      <c r="H931" s="81"/>
      <c r="I931" s="3"/>
      <c r="J931" s="3"/>
      <c r="K931" s="81"/>
      <c r="L931" s="3"/>
      <c r="M931" s="3"/>
      <c r="N931" s="3"/>
      <c r="O931" s="3"/>
      <c r="P931" s="3"/>
      <c r="Q931" s="3"/>
      <c r="R931" s="3"/>
      <c r="S931" s="81"/>
      <c r="T931" s="81"/>
      <c r="U931" s="81"/>
      <c r="V931" s="81"/>
      <c r="W931" s="81"/>
      <c r="X931" s="81"/>
      <c r="Y931" s="162"/>
    </row>
    <row r="932" spans="2:25" ht="15" x14ac:dyDescent="0.25">
      <c r="B932" s="3"/>
      <c r="C932" s="3"/>
      <c r="D932" s="3"/>
      <c r="E932" s="81"/>
      <c r="F932" s="81"/>
      <c r="G932" s="81"/>
      <c r="H932" s="81"/>
      <c r="I932" s="3"/>
      <c r="J932" s="3"/>
      <c r="K932" s="81"/>
      <c r="L932" s="3"/>
      <c r="M932" s="3"/>
      <c r="N932" s="3"/>
      <c r="O932" s="3"/>
      <c r="P932" s="3"/>
      <c r="Q932" s="3"/>
      <c r="R932" s="3"/>
      <c r="S932" s="81"/>
      <c r="T932" s="81"/>
      <c r="U932" s="81"/>
      <c r="V932" s="81"/>
      <c r="W932" s="81"/>
      <c r="X932" s="81"/>
      <c r="Y932" s="162"/>
    </row>
    <row r="933" spans="2:25" ht="15" x14ac:dyDescent="0.25">
      <c r="B933" s="3"/>
      <c r="C933" s="3"/>
      <c r="D933" s="3"/>
      <c r="E933" s="81"/>
      <c r="F933" s="81"/>
      <c r="G933" s="81"/>
      <c r="H933" s="81"/>
      <c r="I933" s="3"/>
      <c r="J933" s="3"/>
      <c r="K933" s="81"/>
      <c r="L933" s="3"/>
      <c r="M933" s="3"/>
      <c r="N933" s="3"/>
      <c r="O933" s="3"/>
      <c r="P933" s="3"/>
      <c r="Q933" s="3"/>
      <c r="R933" s="3"/>
      <c r="S933" s="81"/>
      <c r="T933" s="81"/>
      <c r="U933" s="81"/>
      <c r="V933" s="81"/>
      <c r="W933" s="81"/>
      <c r="X933" s="81"/>
      <c r="Y933" s="162"/>
    </row>
    <row r="934" spans="2:25" ht="15" x14ac:dyDescent="0.25">
      <c r="B934" s="3"/>
      <c r="C934" s="3"/>
      <c r="D934" s="3"/>
      <c r="E934" s="81"/>
      <c r="F934" s="81"/>
      <c r="G934" s="81"/>
      <c r="H934" s="81"/>
      <c r="I934" s="3"/>
      <c r="J934" s="3"/>
      <c r="K934" s="81"/>
      <c r="L934" s="3"/>
      <c r="M934" s="3"/>
      <c r="N934" s="3"/>
      <c r="O934" s="3"/>
      <c r="P934" s="3"/>
      <c r="Q934" s="3"/>
      <c r="R934" s="3"/>
      <c r="S934" s="81"/>
      <c r="T934" s="81"/>
      <c r="U934" s="81"/>
      <c r="V934" s="81"/>
      <c r="W934" s="81"/>
      <c r="X934" s="81"/>
      <c r="Y934" s="162"/>
    </row>
    <row r="935" spans="2:25" ht="15" x14ac:dyDescent="0.25">
      <c r="B935" s="3"/>
      <c r="C935" s="3"/>
      <c r="D935" s="3"/>
      <c r="E935" s="81"/>
      <c r="F935" s="81"/>
      <c r="G935" s="81"/>
      <c r="H935" s="81"/>
      <c r="I935" s="3"/>
      <c r="J935" s="3"/>
      <c r="K935" s="81"/>
      <c r="L935" s="3"/>
      <c r="M935" s="3"/>
      <c r="N935" s="3"/>
      <c r="O935" s="3"/>
      <c r="P935" s="3"/>
      <c r="Q935" s="3"/>
      <c r="R935" s="3"/>
      <c r="S935" s="81"/>
      <c r="T935" s="81"/>
      <c r="U935" s="81"/>
      <c r="V935" s="81"/>
      <c r="W935" s="81"/>
      <c r="X935" s="81"/>
      <c r="Y935" s="162"/>
    </row>
    <row r="936" spans="2:25" ht="15" x14ac:dyDescent="0.25">
      <c r="B936" s="3"/>
      <c r="C936" s="3"/>
      <c r="D936" s="3"/>
      <c r="E936" s="81"/>
      <c r="F936" s="81"/>
      <c r="G936" s="81"/>
      <c r="H936" s="81"/>
      <c r="I936" s="3"/>
      <c r="J936" s="3"/>
      <c r="K936" s="81"/>
      <c r="L936" s="3"/>
      <c r="M936" s="3"/>
      <c r="N936" s="3"/>
      <c r="O936" s="3"/>
      <c r="P936" s="3"/>
      <c r="Q936" s="3"/>
      <c r="R936" s="3"/>
      <c r="S936" s="81"/>
      <c r="T936" s="81"/>
      <c r="U936" s="81"/>
      <c r="V936" s="81"/>
      <c r="W936" s="81"/>
      <c r="X936" s="81"/>
      <c r="Y936" s="162"/>
    </row>
    <row r="937" spans="2:25" ht="15" x14ac:dyDescent="0.25">
      <c r="B937" s="3"/>
      <c r="C937" s="3"/>
      <c r="D937" s="3"/>
      <c r="E937" s="81"/>
      <c r="F937" s="81"/>
      <c r="G937" s="81"/>
      <c r="H937" s="81"/>
      <c r="I937" s="3"/>
      <c r="J937" s="3"/>
      <c r="K937" s="81"/>
      <c r="L937" s="3"/>
      <c r="M937" s="3"/>
      <c r="N937" s="3"/>
      <c r="O937" s="3"/>
      <c r="P937" s="3"/>
      <c r="Q937" s="3"/>
      <c r="R937" s="3"/>
      <c r="S937" s="81"/>
      <c r="T937" s="81"/>
      <c r="U937" s="81"/>
      <c r="V937" s="81"/>
      <c r="W937" s="81"/>
      <c r="X937" s="81"/>
      <c r="Y937" s="162"/>
    </row>
    <row r="938" spans="2:25" ht="15" x14ac:dyDescent="0.25">
      <c r="B938" s="3"/>
      <c r="C938" s="3"/>
      <c r="D938" s="3"/>
      <c r="E938" s="81"/>
      <c r="F938" s="81"/>
      <c r="G938" s="81"/>
      <c r="H938" s="81"/>
      <c r="I938" s="3"/>
      <c r="J938" s="3"/>
      <c r="K938" s="81"/>
      <c r="L938" s="3"/>
      <c r="M938" s="3"/>
      <c r="N938" s="3"/>
      <c r="O938" s="3"/>
      <c r="P938" s="3"/>
      <c r="Q938" s="3"/>
      <c r="R938" s="3"/>
      <c r="S938" s="81"/>
      <c r="T938" s="81"/>
      <c r="U938" s="81"/>
      <c r="V938" s="81"/>
      <c r="W938" s="81"/>
      <c r="X938" s="81"/>
      <c r="Y938" s="162"/>
    </row>
    <row r="939" spans="2:25" ht="15" x14ac:dyDescent="0.25">
      <c r="B939" s="3"/>
      <c r="C939" s="3"/>
      <c r="D939" s="3"/>
      <c r="E939" s="81"/>
      <c r="F939" s="81"/>
      <c r="G939" s="81"/>
      <c r="H939" s="81"/>
      <c r="I939" s="3"/>
      <c r="J939" s="3"/>
      <c r="K939" s="81"/>
      <c r="L939" s="3"/>
      <c r="M939" s="3"/>
      <c r="N939" s="3"/>
      <c r="O939" s="3"/>
      <c r="P939" s="3"/>
      <c r="Q939" s="3"/>
      <c r="R939" s="3"/>
      <c r="S939" s="81"/>
      <c r="T939" s="81"/>
      <c r="U939" s="81"/>
      <c r="V939" s="81"/>
      <c r="W939" s="81"/>
      <c r="X939" s="81"/>
      <c r="Y939" s="162"/>
    </row>
    <row r="940" spans="2:25" ht="15" x14ac:dyDescent="0.25">
      <c r="B940" s="3"/>
      <c r="C940" s="3"/>
      <c r="D940" s="3"/>
      <c r="E940" s="81"/>
      <c r="F940" s="81"/>
      <c r="G940" s="81"/>
      <c r="H940" s="81"/>
      <c r="I940" s="3"/>
      <c r="J940" s="3"/>
      <c r="K940" s="81"/>
      <c r="L940" s="3"/>
      <c r="M940" s="3"/>
      <c r="N940" s="3"/>
      <c r="O940" s="3"/>
      <c r="P940" s="3"/>
      <c r="Q940" s="3"/>
      <c r="R940" s="3"/>
      <c r="S940" s="81"/>
      <c r="T940" s="81"/>
      <c r="U940" s="81"/>
      <c r="V940" s="81"/>
      <c r="W940" s="81"/>
      <c r="X940" s="81"/>
      <c r="Y940" s="162"/>
    </row>
    <row r="941" spans="2:25" ht="15" x14ac:dyDescent="0.25">
      <c r="B941" s="3"/>
      <c r="C941" s="3"/>
      <c r="D941" s="3"/>
      <c r="E941" s="81"/>
      <c r="F941" s="81"/>
      <c r="G941" s="81"/>
      <c r="H941" s="81"/>
      <c r="I941" s="3"/>
      <c r="J941" s="3"/>
      <c r="K941" s="81"/>
      <c r="L941" s="3"/>
      <c r="M941" s="3"/>
      <c r="N941" s="3"/>
      <c r="O941" s="3"/>
      <c r="P941" s="3"/>
      <c r="Q941" s="3"/>
      <c r="R941" s="3"/>
      <c r="S941" s="81"/>
      <c r="T941" s="81"/>
      <c r="U941" s="81"/>
      <c r="V941" s="81"/>
      <c r="W941" s="81"/>
      <c r="X941" s="81"/>
      <c r="Y941" s="162"/>
    </row>
    <row r="942" spans="2:25" ht="15" x14ac:dyDescent="0.25">
      <c r="B942" s="3"/>
      <c r="C942" s="3"/>
      <c r="D942" s="3"/>
      <c r="E942" s="81"/>
      <c r="F942" s="81"/>
      <c r="G942" s="81"/>
      <c r="H942" s="81"/>
      <c r="I942" s="3"/>
      <c r="J942" s="3"/>
      <c r="K942" s="81"/>
      <c r="L942" s="3"/>
      <c r="M942" s="3"/>
      <c r="N942" s="3"/>
      <c r="O942" s="3"/>
      <c r="P942" s="3"/>
      <c r="Q942" s="3"/>
      <c r="R942" s="3"/>
      <c r="S942" s="81"/>
      <c r="T942" s="81"/>
      <c r="U942" s="81"/>
      <c r="V942" s="81"/>
      <c r="W942" s="81"/>
      <c r="X942" s="81"/>
      <c r="Y942" s="162"/>
    </row>
    <row r="943" spans="2:25" ht="15" x14ac:dyDescent="0.25">
      <c r="B943" s="3"/>
      <c r="C943" s="3"/>
      <c r="D943" s="3"/>
      <c r="E943" s="81"/>
      <c r="F943" s="81"/>
      <c r="G943" s="81"/>
      <c r="H943" s="81"/>
      <c r="I943" s="3"/>
      <c r="J943" s="3"/>
      <c r="K943" s="81"/>
      <c r="L943" s="3"/>
      <c r="M943" s="3"/>
      <c r="N943" s="3"/>
      <c r="O943" s="3"/>
      <c r="P943" s="3"/>
      <c r="Q943" s="3"/>
      <c r="R943" s="3"/>
      <c r="S943" s="81"/>
      <c r="T943" s="81"/>
      <c r="U943" s="81"/>
      <c r="V943" s="81"/>
      <c r="W943" s="81"/>
      <c r="X943" s="81"/>
      <c r="Y943" s="162"/>
    </row>
    <row r="944" spans="2:25" ht="15" x14ac:dyDescent="0.25">
      <c r="B944" s="3"/>
      <c r="C944" s="3"/>
      <c r="D944" s="3"/>
      <c r="E944" s="81"/>
      <c r="F944" s="81"/>
      <c r="G944" s="81"/>
      <c r="H944" s="81"/>
      <c r="I944" s="3"/>
      <c r="J944" s="3"/>
      <c r="K944" s="81"/>
      <c r="L944" s="3"/>
      <c r="M944" s="3"/>
      <c r="N944" s="3"/>
      <c r="O944" s="3"/>
      <c r="P944" s="3"/>
      <c r="Q944" s="3"/>
      <c r="R944" s="3"/>
      <c r="S944" s="81"/>
      <c r="T944" s="81"/>
      <c r="U944" s="81"/>
      <c r="V944" s="81"/>
      <c r="W944" s="81"/>
      <c r="X944" s="81"/>
      <c r="Y944" s="162"/>
    </row>
    <row r="945" spans="2:25" ht="15" x14ac:dyDescent="0.25">
      <c r="B945" s="3"/>
      <c r="C945" s="3"/>
      <c r="D945" s="3"/>
      <c r="E945" s="81"/>
      <c r="F945" s="81"/>
      <c r="G945" s="81"/>
      <c r="H945" s="81"/>
      <c r="I945" s="3"/>
      <c r="J945" s="3"/>
      <c r="K945" s="81"/>
      <c r="L945" s="3"/>
      <c r="M945" s="3"/>
      <c r="N945" s="3"/>
      <c r="O945" s="3"/>
      <c r="P945" s="3"/>
      <c r="Q945" s="3"/>
      <c r="R945" s="3"/>
      <c r="S945" s="81"/>
      <c r="T945" s="81"/>
      <c r="U945" s="81"/>
      <c r="V945" s="81"/>
      <c r="W945" s="81"/>
      <c r="X945" s="81"/>
      <c r="Y945" s="162"/>
    </row>
    <row r="946" spans="2:25" ht="15" x14ac:dyDescent="0.25">
      <c r="B946" s="3"/>
      <c r="C946" s="3"/>
      <c r="D946" s="3"/>
      <c r="E946" s="81"/>
      <c r="F946" s="81"/>
      <c r="G946" s="81"/>
      <c r="H946" s="81"/>
      <c r="I946" s="3"/>
      <c r="J946" s="3"/>
      <c r="K946" s="81"/>
      <c r="L946" s="3"/>
      <c r="M946" s="3"/>
      <c r="N946" s="3"/>
      <c r="O946" s="3"/>
      <c r="P946" s="3"/>
      <c r="Q946" s="3"/>
      <c r="R946" s="3"/>
      <c r="S946" s="81"/>
      <c r="T946" s="81"/>
      <c r="U946" s="81"/>
      <c r="V946" s="81"/>
      <c r="W946" s="81"/>
      <c r="X946" s="81"/>
      <c r="Y946" s="162"/>
    </row>
    <row r="947" spans="2:25" ht="15" x14ac:dyDescent="0.25">
      <c r="B947" s="3"/>
      <c r="C947" s="3"/>
      <c r="D947" s="3"/>
      <c r="E947" s="81"/>
      <c r="F947" s="81"/>
      <c r="G947" s="81"/>
      <c r="H947" s="81"/>
      <c r="I947" s="3"/>
      <c r="J947" s="3"/>
      <c r="K947" s="81"/>
      <c r="L947" s="3"/>
      <c r="M947" s="3"/>
      <c r="N947" s="3"/>
      <c r="O947" s="3"/>
      <c r="P947" s="3"/>
      <c r="Q947" s="3"/>
      <c r="R947" s="3"/>
      <c r="S947" s="81"/>
      <c r="T947" s="81"/>
      <c r="U947" s="81"/>
      <c r="V947" s="81"/>
      <c r="W947" s="81"/>
      <c r="X947" s="81"/>
      <c r="Y947" s="162"/>
    </row>
    <row r="948" spans="2:25" ht="15" x14ac:dyDescent="0.25">
      <c r="B948" s="3"/>
      <c r="C948" s="3"/>
      <c r="D948" s="3"/>
      <c r="E948" s="81"/>
      <c r="F948" s="81"/>
      <c r="G948" s="81"/>
      <c r="H948" s="81"/>
      <c r="I948" s="3"/>
      <c r="J948" s="3"/>
      <c r="K948" s="81"/>
      <c r="L948" s="3"/>
      <c r="M948" s="3"/>
      <c r="N948" s="3"/>
      <c r="O948" s="3"/>
      <c r="P948" s="3"/>
      <c r="Q948" s="3"/>
      <c r="R948" s="3"/>
      <c r="S948" s="81"/>
      <c r="T948" s="81"/>
      <c r="U948" s="81"/>
      <c r="V948" s="81"/>
      <c r="W948" s="81"/>
      <c r="X948" s="81"/>
      <c r="Y948" s="162"/>
    </row>
    <row r="949" spans="2:25" ht="15" x14ac:dyDescent="0.25">
      <c r="B949" s="3"/>
      <c r="C949" s="3"/>
      <c r="D949" s="3"/>
      <c r="E949" s="81"/>
      <c r="F949" s="81"/>
      <c r="G949" s="81"/>
      <c r="H949" s="81"/>
      <c r="I949" s="3"/>
      <c r="J949" s="3"/>
      <c r="K949" s="81"/>
      <c r="L949" s="3"/>
      <c r="M949" s="3"/>
      <c r="N949" s="3"/>
      <c r="O949" s="3"/>
      <c r="P949" s="3"/>
      <c r="Q949" s="3"/>
      <c r="R949" s="3"/>
      <c r="S949" s="81"/>
      <c r="T949" s="81"/>
      <c r="U949" s="81"/>
      <c r="V949" s="81"/>
      <c r="W949" s="81"/>
      <c r="X949" s="81"/>
      <c r="Y949" s="162"/>
    </row>
    <row r="950" spans="2:25" ht="15" x14ac:dyDescent="0.25">
      <c r="B950" s="3"/>
      <c r="C950" s="3"/>
      <c r="D950" s="3"/>
      <c r="E950" s="81"/>
      <c r="F950" s="81"/>
      <c r="G950" s="81"/>
      <c r="H950" s="81"/>
      <c r="I950" s="3"/>
      <c r="J950" s="3"/>
      <c r="K950" s="81"/>
      <c r="L950" s="3"/>
      <c r="M950" s="3"/>
      <c r="N950" s="3"/>
      <c r="O950" s="3"/>
      <c r="P950" s="3"/>
      <c r="Q950" s="3"/>
      <c r="R950" s="3"/>
      <c r="S950" s="81"/>
      <c r="T950" s="81"/>
      <c r="U950" s="81"/>
      <c r="V950" s="81"/>
      <c r="W950" s="81"/>
      <c r="X950" s="81"/>
      <c r="Y950" s="162"/>
    </row>
    <row r="951" spans="2:25" ht="15" x14ac:dyDescent="0.25">
      <c r="B951" s="3"/>
      <c r="C951" s="3"/>
      <c r="D951" s="3"/>
      <c r="E951" s="81"/>
      <c r="F951" s="81"/>
      <c r="G951" s="81"/>
      <c r="H951" s="81"/>
      <c r="I951" s="3"/>
      <c r="J951" s="3"/>
      <c r="K951" s="81"/>
      <c r="L951" s="3"/>
      <c r="M951" s="3"/>
      <c r="N951" s="3"/>
      <c r="O951" s="3"/>
      <c r="P951" s="3"/>
      <c r="Q951" s="3"/>
      <c r="R951" s="3"/>
      <c r="S951" s="81"/>
      <c r="T951" s="81"/>
      <c r="U951" s="81"/>
      <c r="V951" s="81"/>
      <c r="W951" s="81"/>
      <c r="X951" s="81"/>
      <c r="Y951" s="162"/>
    </row>
    <row r="952" spans="2:25" ht="15" x14ac:dyDescent="0.25">
      <c r="B952" s="3"/>
      <c r="C952" s="3"/>
      <c r="D952" s="3"/>
      <c r="E952" s="81"/>
      <c r="F952" s="81"/>
      <c r="G952" s="81"/>
      <c r="H952" s="81"/>
      <c r="I952" s="3"/>
      <c r="J952" s="3"/>
      <c r="K952" s="81"/>
      <c r="L952" s="3"/>
      <c r="M952" s="3"/>
      <c r="N952" s="3"/>
      <c r="O952" s="3"/>
      <c r="P952" s="3"/>
      <c r="Q952" s="3"/>
      <c r="R952" s="3"/>
      <c r="S952" s="81"/>
      <c r="T952" s="81"/>
      <c r="U952" s="81"/>
      <c r="V952" s="81"/>
      <c r="W952" s="81"/>
      <c r="X952" s="81"/>
      <c r="Y952" s="162"/>
    </row>
    <row r="953" spans="2:25" ht="15" x14ac:dyDescent="0.25">
      <c r="B953" s="3"/>
      <c r="C953" s="3"/>
      <c r="D953" s="3"/>
      <c r="E953" s="81"/>
      <c r="F953" s="81"/>
      <c r="G953" s="81"/>
      <c r="H953" s="81"/>
      <c r="I953" s="3"/>
      <c r="J953" s="3"/>
      <c r="K953" s="81"/>
      <c r="L953" s="3"/>
      <c r="M953" s="3"/>
      <c r="N953" s="3"/>
      <c r="O953" s="3"/>
      <c r="P953" s="3"/>
      <c r="Q953" s="3"/>
      <c r="R953" s="3"/>
      <c r="S953" s="81"/>
      <c r="T953" s="81"/>
      <c r="U953" s="81"/>
      <c r="V953" s="81"/>
      <c r="W953" s="81"/>
      <c r="X953" s="81"/>
      <c r="Y953" s="162"/>
    </row>
    <row r="954" spans="2:25" ht="15" x14ac:dyDescent="0.25">
      <c r="B954" s="3"/>
      <c r="C954" s="3"/>
      <c r="D954" s="3"/>
      <c r="E954" s="81"/>
      <c r="F954" s="81"/>
      <c r="G954" s="81"/>
      <c r="H954" s="81"/>
      <c r="I954" s="3"/>
      <c r="J954" s="3"/>
      <c r="K954" s="81"/>
      <c r="L954" s="3"/>
      <c r="M954" s="3"/>
      <c r="N954" s="3"/>
      <c r="O954" s="3"/>
      <c r="P954" s="3"/>
      <c r="Q954" s="3"/>
      <c r="R954" s="3"/>
      <c r="S954" s="81"/>
      <c r="T954" s="81"/>
      <c r="U954" s="81"/>
      <c r="V954" s="81"/>
      <c r="W954" s="81"/>
      <c r="X954" s="81"/>
      <c r="Y954" s="162"/>
    </row>
    <row r="955" spans="2:25" ht="15" x14ac:dyDescent="0.25">
      <c r="B955" s="3"/>
      <c r="C955" s="3"/>
      <c r="D955" s="3"/>
      <c r="E955" s="81"/>
      <c r="F955" s="81"/>
      <c r="G955" s="81"/>
      <c r="H955" s="81"/>
      <c r="I955" s="3"/>
      <c r="J955" s="3"/>
      <c r="K955" s="81"/>
      <c r="L955" s="3"/>
      <c r="M955" s="3"/>
      <c r="N955" s="3"/>
      <c r="O955" s="3"/>
      <c r="P955" s="3"/>
      <c r="Q955" s="3"/>
      <c r="R955" s="3"/>
      <c r="S955" s="81"/>
      <c r="T955" s="81"/>
      <c r="U955" s="81"/>
      <c r="V955" s="81"/>
      <c r="W955" s="81"/>
      <c r="X955" s="81"/>
      <c r="Y955" s="162"/>
    </row>
    <row r="956" spans="2:25" ht="15" x14ac:dyDescent="0.25">
      <c r="B956" s="3"/>
      <c r="C956" s="3"/>
      <c r="D956" s="3"/>
      <c r="E956" s="81"/>
      <c r="F956" s="81"/>
      <c r="G956" s="81"/>
      <c r="H956" s="81"/>
      <c r="I956" s="3"/>
      <c r="J956" s="3"/>
      <c r="K956" s="81"/>
      <c r="L956" s="3"/>
      <c r="M956" s="3"/>
      <c r="N956" s="3"/>
      <c r="O956" s="3"/>
      <c r="P956" s="3"/>
      <c r="Q956" s="3"/>
      <c r="R956" s="3"/>
      <c r="S956" s="81"/>
      <c r="T956" s="81"/>
      <c r="U956" s="81"/>
      <c r="V956" s="81"/>
      <c r="W956" s="81"/>
      <c r="X956" s="81"/>
      <c r="Y956" s="162"/>
    </row>
    <row r="957" spans="2:25" ht="15" x14ac:dyDescent="0.25">
      <c r="B957" s="3"/>
      <c r="C957" s="3"/>
      <c r="D957" s="3"/>
      <c r="E957" s="81"/>
      <c r="F957" s="81"/>
      <c r="G957" s="81"/>
      <c r="H957" s="81"/>
      <c r="I957" s="3"/>
      <c r="J957" s="3"/>
      <c r="K957" s="81"/>
      <c r="L957" s="3"/>
      <c r="M957" s="3"/>
      <c r="N957" s="3"/>
      <c r="O957" s="3"/>
      <c r="P957" s="3"/>
      <c r="Q957" s="3"/>
      <c r="R957" s="3"/>
      <c r="S957" s="81"/>
      <c r="T957" s="81"/>
      <c r="U957" s="81"/>
      <c r="V957" s="81"/>
      <c r="W957" s="81"/>
      <c r="X957" s="81"/>
      <c r="Y957" s="162"/>
    </row>
    <row r="958" spans="2:25" ht="15" x14ac:dyDescent="0.25">
      <c r="B958" s="3"/>
      <c r="C958" s="3"/>
      <c r="D958" s="3"/>
      <c r="E958" s="81"/>
      <c r="F958" s="81"/>
      <c r="G958" s="81"/>
      <c r="H958" s="81"/>
      <c r="I958" s="3"/>
      <c r="J958" s="3"/>
      <c r="K958" s="81"/>
      <c r="L958" s="3"/>
      <c r="M958" s="3"/>
      <c r="N958" s="3"/>
      <c r="O958" s="3"/>
      <c r="P958" s="3"/>
      <c r="Q958" s="3"/>
      <c r="R958" s="3"/>
      <c r="S958" s="81"/>
      <c r="T958" s="81"/>
      <c r="U958" s="81"/>
      <c r="V958" s="81"/>
      <c r="W958" s="81"/>
      <c r="X958" s="81"/>
      <c r="Y958" s="162"/>
    </row>
    <row r="959" spans="2:25" ht="15" x14ac:dyDescent="0.25">
      <c r="B959" s="3"/>
      <c r="C959" s="3"/>
      <c r="D959" s="3"/>
      <c r="E959" s="81"/>
      <c r="F959" s="81"/>
      <c r="G959" s="81"/>
      <c r="H959" s="81"/>
      <c r="I959" s="3"/>
      <c r="J959" s="3"/>
      <c r="K959" s="81"/>
      <c r="L959" s="3"/>
      <c r="M959" s="3"/>
      <c r="N959" s="3"/>
      <c r="O959" s="3"/>
      <c r="P959" s="3"/>
      <c r="Q959" s="3"/>
      <c r="R959" s="3"/>
      <c r="S959" s="81"/>
      <c r="T959" s="81"/>
      <c r="U959" s="81"/>
      <c r="V959" s="81"/>
      <c r="W959" s="81"/>
      <c r="X959" s="81"/>
      <c r="Y959" s="162"/>
    </row>
    <row r="960" spans="2:25" ht="15" x14ac:dyDescent="0.25">
      <c r="B960" s="3"/>
      <c r="C960" s="3"/>
      <c r="D960" s="3"/>
      <c r="E960" s="81"/>
      <c r="F960" s="81"/>
      <c r="G960" s="81"/>
      <c r="H960" s="81"/>
      <c r="I960" s="3"/>
      <c r="J960" s="3"/>
      <c r="K960" s="81"/>
      <c r="L960" s="3"/>
      <c r="M960" s="3"/>
      <c r="N960" s="3"/>
      <c r="O960" s="3"/>
      <c r="P960" s="3"/>
      <c r="Q960" s="3"/>
      <c r="R960" s="3"/>
      <c r="S960" s="81"/>
      <c r="T960" s="81"/>
      <c r="U960" s="81"/>
      <c r="V960" s="81"/>
      <c r="W960" s="81"/>
      <c r="X960" s="81"/>
      <c r="Y960" s="162"/>
    </row>
    <row r="961" spans="2:25" ht="15" x14ac:dyDescent="0.25">
      <c r="B961" s="3"/>
      <c r="C961" s="3"/>
      <c r="D961" s="3"/>
      <c r="E961" s="81"/>
      <c r="F961" s="81"/>
      <c r="G961" s="81"/>
      <c r="H961" s="81"/>
      <c r="I961" s="3"/>
      <c r="J961" s="3"/>
      <c r="K961" s="81"/>
      <c r="L961" s="3"/>
      <c r="M961" s="3"/>
      <c r="N961" s="3"/>
      <c r="O961" s="3"/>
      <c r="P961" s="3"/>
      <c r="Q961" s="3"/>
      <c r="R961" s="3"/>
      <c r="S961" s="81"/>
      <c r="T961" s="81"/>
      <c r="U961" s="81"/>
      <c r="V961" s="81"/>
      <c r="W961" s="81"/>
      <c r="X961" s="81"/>
      <c r="Y961" s="162"/>
    </row>
    <row r="962" spans="2:25" ht="15" x14ac:dyDescent="0.25">
      <c r="B962" s="3"/>
      <c r="C962" s="3"/>
      <c r="D962" s="3"/>
      <c r="E962" s="81"/>
      <c r="F962" s="81"/>
      <c r="G962" s="81"/>
      <c r="H962" s="81"/>
      <c r="I962" s="3"/>
      <c r="J962" s="3"/>
      <c r="K962" s="81"/>
      <c r="L962" s="3"/>
      <c r="M962" s="3"/>
      <c r="N962" s="3"/>
      <c r="O962" s="3"/>
      <c r="P962" s="3"/>
      <c r="Q962" s="3"/>
      <c r="R962" s="3"/>
      <c r="S962" s="81"/>
      <c r="T962" s="81"/>
      <c r="U962" s="81"/>
      <c r="V962" s="81"/>
      <c r="W962" s="81"/>
      <c r="X962" s="81"/>
      <c r="Y962" s="162"/>
    </row>
    <row r="963" spans="2:25" ht="15" x14ac:dyDescent="0.25">
      <c r="B963" s="3"/>
      <c r="C963" s="3"/>
      <c r="D963" s="3"/>
      <c r="E963" s="81"/>
      <c r="F963" s="81"/>
      <c r="G963" s="81"/>
      <c r="H963" s="81"/>
      <c r="I963" s="3"/>
      <c r="J963" s="3"/>
      <c r="K963" s="81"/>
      <c r="L963" s="3"/>
      <c r="M963" s="3"/>
      <c r="N963" s="3"/>
      <c r="O963" s="3"/>
      <c r="P963" s="3"/>
      <c r="Q963" s="3"/>
      <c r="R963" s="3"/>
      <c r="S963" s="81"/>
      <c r="T963" s="81"/>
      <c r="U963" s="81"/>
      <c r="V963" s="81"/>
      <c r="W963" s="81"/>
      <c r="X963" s="81"/>
      <c r="Y963" s="162"/>
    </row>
    <row r="964" spans="2:25" ht="15" x14ac:dyDescent="0.25">
      <c r="B964" s="3"/>
      <c r="C964" s="3"/>
      <c r="D964" s="3"/>
      <c r="E964" s="81"/>
      <c r="F964" s="81"/>
      <c r="G964" s="81"/>
      <c r="H964" s="81"/>
      <c r="I964" s="3"/>
      <c r="J964" s="3"/>
      <c r="K964" s="81"/>
      <c r="L964" s="3"/>
      <c r="M964" s="3"/>
      <c r="N964" s="3"/>
      <c r="O964" s="3"/>
      <c r="P964" s="3"/>
      <c r="Q964" s="3"/>
      <c r="R964" s="3"/>
      <c r="S964" s="81"/>
      <c r="T964" s="81"/>
      <c r="U964" s="81"/>
      <c r="V964" s="81"/>
      <c r="W964" s="81"/>
      <c r="X964" s="81"/>
      <c r="Y964" s="162"/>
    </row>
    <row r="965" spans="2:25" ht="15" x14ac:dyDescent="0.25">
      <c r="B965" s="3"/>
      <c r="C965" s="3"/>
      <c r="D965" s="3"/>
      <c r="E965" s="81"/>
      <c r="F965" s="81"/>
      <c r="G965" s="81"/>
      <c r="H965" s="81"/>
      <c r="I965" s="3"/>
      <c r="J965" s="3"/>
      <c r="K965" s="81"/>
      <c r="L965" s="3"/>
      <c r="M965" s="3"/>
      <c r="N965" s="3"/>
      <c r="O965" s="3"/>
      <c r="P965" s="3"/>
      <c r="Q965" s="3"/>
      <c r="R965" s="3"/>
      <c r="S965" s="81"/>
      <c r="T965" s="81"/>
      <c r="U965" s="81"/>
      <c r="V965" s="81"/>
      <c r="W965" s="81"/>
      <c r="X965" s="81"/>
      <c r="Y965" s="162"/>
    </row>
    <row r="966" spans="2:25" ht="15" x14ac:dyDescent="0.25">
      <c r="B966" s="3"/>
      <c r="C966" s="3"/>
      <c r="D966" s="3"/>
      <c r="E966" s="81"/>
      <c r="F966" s="81"/>
      <c r="G966" s="81"/>
      <c r="H966" s="81"/>
      <c r="I966" s="3"/>
      <c r="J966" s="3"/>
      <c r="K966" s="81"/>
      <c r="L966" s="3"/>
      <c r="M966" s="3"/>
      <c r="N966" s="3"/>
      <c r="O966" s="3"/>
      <c r="P966" s="3"/>
      <c r="Q966" s="3"/>
      <c r="R966" s="3"/>
      <c r="S966" s="81"/>
      <c r="T966" s="81"/>
      <c r="U966" s="81"/>
      <c r="V966" s="81"/>
      <c r="W966" s="81"/>
      <c r="X966" s="81"/>
      <c r="Y966" s="162"/>
    </row>
    <row r="967" spans="2:25" ht="15" x14ac:dyDescent="0.25">
      <c r="B967" s="3"/>
      <c r="C967" s="3"/>
      <c r="D967" s="3"/>
      <c r="E967" s="81"/>
      <c r="F967" s="81"/>
      <c r="G967" s="81"/>
      <c r="H967" s="81"/>
      <c r="I967" s="3"/>
      <c r="J967" s="3"/>
      <c r="K967" s="81"/>
      <c r="L967" s="3"/>
      <c r="M967" s="3"/>
      <c r="N967" s="3"/>
      <c r="O967" s="3"/>
      <c r="P967" s="3"/>
      <c r="Q967" s="3"/>
      <c r="R967" s="3"/>
      <c r="S967" s="81"/>
      <c r="T967" s="81"/>
      <c r="U967" s="81"/>
      <c r="V967" s="81"/>
      <c r="W967" s="81"/>
      <c r="X967" s="81"/>
      <c r="Y967" s="162"/>
    </row>
    <row r="968" spans="2:25" ht="15" x14ac:dyDescent="0.25">
      <c r="B968" s="3"/>
      <c r="C968" s="3"/>
      <c r="D968" s="3"/>
      <c r="E968" s="81"/>
      <c r="F968" s="81"/>
      <c r="G968" s="81"/>
      <c r="H968" s="81"/>
      <c r="I968" s="3"/>
      <c r="J968" s="3"/>
      <c r="K968" s="81"/>
      <c r="L968" s="3"/>
      <c r="M968" s="3"/>
      <c r="N968" s="3"/>
      <c r="O968" s="3"/>
      <c r="P968" s="3"/>
      <c r="Q968" s="3"/>
      <c r="R968" s="3"/>
      <c r="S968" s="81"/>
      <c r="T968" s="81"/>
      <c r="U968" s="81"/>
      <c r="V968" s="81"/>
      <c r="W968" s="81"/>
      <c r="X968" s="81"/>
      <c r="Y968" s="162"/>
    </row>
    <row r="969" spans="2:25" ht="15" x14ac:dyDescent="0.25">
      <c r="B969" s="3"/>
      <c r="C969" s="3"/>
      <c r="D969" s="3"/>
      <c r="E969" s="81"/>
      <c r="F969" s="81"/>
      <c r="G969" s="81"/>
      <c r="H969" s="81"/>
      <c r="I969" s="3"/>
      <c r="J969" s="3"/>
      <c r="K969" s="81"/>
      <c r="L969" s="3"/>
      <c r="M969" s="3"/>
      <c r="N969" s="3"/>
      <c r="O969" s="3"/>
      <c r="P969" s="3"/>
      <c r="Q969" s="3"/>
      <c r="R969" s="3"/>
      <c r="S969" s="81"/>
      <c r="T969" s="81"/>
      <c r="U969" s="81"/>
      <c r="V969" s="81"/>
      <c r="W969" s="81"/>
      <c r="X969" s="81"/>
      <c r="Y969" s="162"/>
    </row>
    <row r="970" spans="2:25" ht="15" x14ac:dyDescent="0.25">
      <c r="B970" s="3"/>
      <c r="C970" s="3"/>
      <c r="D970" s="3"/>
      <c r="E970" s="81"/>
      <c r="F970" s="81"/>
      <c r="G970" s="81"/>
      <c r="H970" s="81"/>
      <c r="I970" s="3"/>
      <c r="J970" s="3"/>
      <c r="K970" s="81"/>
      <c r="L970" s="3"/>
      <c r="M970" s="3"/>
      <c r="N970" s="3"/>
      <c r="O970" s="3"/>
      <c r="P970" s="3"/>
      <c r="Q970" s="3"/>
      <c r="R970" s="3"/>
      <c r="S970" s="81"/>
      <c r="T970" s="81"/>
      <c r="U970" s="81"/>
      <c r="V970" s="81"/>
      <c r="W970" s="81"/>
      <c r="X970" s="81"/>
      <c r="Y970" s="162"/>
    </row>
    <row r="971" spans="2:25" ht="15" x14ac:dyDescent="0.25">
      <c r="B971" s="3"/>
      <c r="C971" s="3"/>
      <c r="D971" s="3"/>
      <c r="E971" s="81"/>
      <c r="F971" s="81"/>
      <c r="G971" s="81"/>
      <c r="H971" s="81"/>
      <c r="I971" s="3"/>
      <c r="J971" s="3"/>
      <c r="K971" s="81"/>
      <c r="L971" s="3"/>
      <c r="M971" s="3"/>
      <c r="N971" s="3"/>
      <c r="O971" s="3"/>
      <c r="P971" s="3"/>
      <c r="Q971" s="3"/>
      <c r="R971" s="3"/>
      <c r="S971" s="81"/>
      <c r="T971" s="81"/>
      <c r="U971" s="81"/>
      <c r="V971" s="81"/>
      <c r="W971" s="81"/>
      <c r="X971" s="81"/>
      <c r="Y971" s="162"/>
    </row>
    <row r="972" spans="2:25" ht="15" x14ac:dyDescent="0.25">
      <c r="B972" s="3"/>
      <c r="C972" s="3"/>
      <c r="D972" s="3"/>
      <c r="E972" s="81"/>
      <c r="F972" s="81"/>
      <c r="G972" s="81"/>
      <c r="H972" s="81"/>
      <c r="I972" s="3"/>
      <c r="J972" s="3"/>
      <c r="K972" s="81"/>
      <c r="L972" s="3"/>
      <c r="M972" s="3"/>
      <c r="N972" s="3"/>
      <c r="O972" s="3"/>
      <c r="P972" s="3"/>
      <c r="Q972" s="3"/>
      <c r="R972" s="3"/>
      <c r="S972" s="81"/>
      <c r="T972" s="81"/>
      <c r="U972" s="81"/>
      <c r="V972" s="81"/>
      <c r="W972" s="81"/>
      <c r="X972" s="81"/>
      <c r="Y972" s="162"/>
    </row>
    <row r="973" spans="2:25" ht="15" x14ac:dyDescent="0.25">
      <c r="B973" s="3"/>
      <c r="C973" s="3"/>
      <c r="D973" s="3"/>
      <c r="E973" s="81"/>
      <c r="F973" s="81"/>
      <c r="G973" s="81"/>
      <c r="H973" s="81"/>
      <c r="I973" s="3"/>
      <c r="J973" s="3"/>
      <c r="K973" s="81"/>
      <c r="L973" s="3"/>
      <c r="M973" s="3"/>
      <c r="N973" s="3"/>
      <c r="O973" s="3"/>
      <c r="P973" s="3"/>
      <c r="Q973" s="3"/>
      <c r="R973" s="3"/>
      <c r="S973" s="81"/>
      <c r="T973" s="81"/>
      <c r="U973" s="81"/>
      <c r="V973" s="81"/>
      <c r="W973" s="81"/>
      <c r="X973" s="81"/>
      <c r="Y973" s="162"/>
    </row>
    <row r="974" spans="2:25" ht="15" x14ac:dyDescent="0.25">
      <c r="B974" s="3"/>
      <c r="C974" s="3"/>
      <c r="D974" s="3"/>
      <c r="E974" s="81"/>
      <c r="F974" s="81"/>
      <c r="G974" s="81"/>
      <c r="H974" s="81"/>
      <c r="I974" s="3"/>
      <c r="J974" s="3"/>
      <c r="K974" s="81"/>
      <c r="L974" s="3"/>
      <c r="M974" s="3"/>
      <c r="N974" s="3"/>
      <c r="O974" s="3"/>
      <c r="P974" s="3"/>
      <c r="Q974" s="3"/>
      <c r="R974" s="3"/>
      <c r="S974" s="81"/>
      <c r="T974" s="81"/>
      <c r="U974" s="81"/>
      <c r="V974" s="81"/>
      <c r="W974" s="81"/>
      <c r="X974" s="81"/>
      <c r="Y974" s="162"/>
    </row>
    <row r="975" spans="2:25" ht="15.75" customHeight="1" x14ac:dyDescent="0.2">
      <c r="S975" s="21"/>
      <c r="T975" s="21"/>
      <c r="U975" s="21"/>
      <c r="V975" s="21"/>
      <c r="W975" s="21"/>
      <c r="X975" s="21"/>
      <c r="Y975" s="163"/>
    </row>
    <row r="976" spans="2:25" ht="15.75" customHeight="1" x14ac:dyDescent="0.2">
      <c r="S976" s="21"/>
      <c r="T976" s="21"/>
      <c r="U976" s="21"/>
      <c r="V976" s="21"/>
      <c r="W976" s="21"/>
      <c r="X976" s="21"/>
      <c r="Y976" s="163"/>
    </row>
    <row r="977" spans="19:25" ht="15.75" customHeight="1" x14ac:dyDescent="0.2">
      <c r="S977" s="21"/>
      <c r="T977" s="21"/>
      <c r="U977" s="21"/>
      <c r="V977" s="21"/>
      <c r="W977" s="21"/>
      <c r="X977" s="21"/>
      <c r="Y977" s="163"/>
    </row>
    <row r="978" spans="19:25" ht="15.75" customHeight="1" x14ac:dyDescent="0.2">
      <c r="S978" s="21"/>
      <c r="T978" s="21"/>
      <c r="U978" s="21"/>
      <c r="V978" s="21"/>
      <c r="W978" s="21"/>
      <c r="X978" s="21"/>
      <c r="Y978" s="163"/>
    </row>
    <row r="979" spans="19:25" ht="15.75" customHeight="1" x14ac:dyDescent="0.2">
      <c r="S979" s="21"/>
      <c r="T979" s="21"/>
      <c r="U979" s="21"/>
      <c r="V979" s="21"/>
      <c r="W979" s="21"/>
      <c r="X979" s="21"/>
      <c r="Y979" s="163"/>
    </row>
    <row r="980" spans="19:25" ht="15.75" customHeight="1" x14ac:dyDescent="0.2">
      <c r="S980" s="21"/>
      <c r="T980" s="21"/>
      <c r="U980" s="21"/>
      <c r="V980" s="21"/>
      <c r="W980" s="21"/>
      <c r="X980" s="21"/>
      <c r="Y980" s="163"/>
    </row>
    <row r="981" spans="19:25" ht="15.75" customHeight="1" x14ac:dyDescent="0.2">
      <c r="S981" s="21"/>
      <c r="T981" s="21"/>
      <c r="U981" s="21"/>
      <c r="V981" s="21"/>
      <c r="W981" s="21"/>
      <c r="X981" s="21"/>
      <c r="Y981" s="163"/>
    </row>
    <row r="982" spans="19:25" ht="15.75" customHeight="1" x14ac:dyDescent="0.2">
      <c r="S982" s="21"/>
      <c r="T982" s="21"/>
      <c r="U982" s="21"/>
      <c r="V982" s="21"/>
      <c r="W982" s="21"/>
      <c r="X982" s="21"/>
      <c r="Y982" s="163"/>
    </row>
    <row r="983" spans="19:25" ht="15.75" customHeight="1" x14ac:dyDescent="0.2">
      <c r="S983" s="21"/>
      <c r="T983" s="21"/>
      <c r="U983" s="21"/>
      <c r="V983" s="21"/>
      <c r="W983" s="21"/>
      <c r="X983" s="21"/>
      <c r="Y983" s="163"/>
    </row>
    <row r="984" spans="19:25" ht="15.75" customHeight="1" x14ac:dyDescent="0.2">
      <c r="S984" s="21"/>
      <c r="T984" s="21"/>
      <c r="U984" s="21"/>
      <c r="V984" s="21"/>
      <c r="W984" s="21"/>
      <c r="X984" s="21"/>
      <c r="Y984" s="163"/>
    </row>
    <row r="985" spans="19:25" ht="15.75" customHeight="1" x14ac:dyDescent="0.2">
      <c r="S985" s="21"/>
      <c r="T985" s="21"/>
      <c r="U985" s="21"/>
      <c r="V985" s="21"/>
      <c r="W985" s="21"/>
      <c r="X985" s="21"/>
      <c r="Y985" s="163"/>
    </row>
    <row r="986" spans="19:25" ht="15.75" customHeight="1" x14ac:dyDescent="0.2">
      <c r="S986" s="21"/>
      <c r="T986" s="21"/>
      <c r="U986" s="21"/>
      <c r="V986" s="21"/>
      <c r="W986" s="21"/>
      <c r="X986" s="21"/>
      <c r="Y986" s="163"/>
    </row>
    <row r="987" spans="19:25" ht="15.75" customHeight="1" x14ac:dyDescent="0.2">
      <c r="S987" s="21"/>
      <c r="T987" s="21"/>
      <c r="U987" s="21"/>
      <c r="V987" s="21"/>
      <c r="W987" s="21"/>
      <c r="X987" s="21"/>
      <c r="Y987" s="163"/>
    </row>
    <row r="988" spans="19:25" ht="15.75" customHeight="1" x14ac:dyDescent="0.2">
      <c r="S988" s="21"/>
      <c r="T988" s="21"/>
      <c r="U988" s="21"/>
      <c r="V988" s="21"/>
      <c r="W988" s="21"/>
      <c r="X988" s="21"/>
      <c r="Y988" s="163"/>
    </row>
    <row r="989" spans="19:25" ht="15.75" customHeight="1" x14ac:dyDescent="0.2">
      <c r="S989" s="21"/>
      <c r="T989" s="21"/>
      <c r="U989" s="21"/>
      <c r="V989" s="21"/>
      <c r="W989" s="21"/>
      <c r="X989" s="21"/>
      <c r="Y989" s="163"/>
    </row>
    <row r="990" spans="19:25" ht="15.75" customHeight="1" x14ac:dyDescent="0.2">
      <c r="S990" s="21"/>
      <c r="T990" s="21"/>
      <c r="U990" s="21"/>
      <c r="V990" s="21"/>
      <c r="W990" s="21"/>
      <c r="X990" s="21"/>
      <c r="Y990" s="163"/>
    </row>
    <row r="991" spans="19:25" ht="15.75" customHeight="1" x14ac:dyDescent="0.2">
      <c r="S991" s="21"/>
      <c r="T991" s="21"/>
      <c r="U991" s="21"/>
      <c r="V991" s="21"/>
      <c r="W991" s="21"/>
      <c r="X991" s="21"/>
      <c r="Y991" s="163"/>
    </row>
    <row r="992" spans="19:25" ht="15.75" customHeight="1" x14ac:dyDescent="0.2">
      <c r="S992" s="21"/>
      <c r="T992" s="21"/>
      <c r="U992" s="21"/>
      <c r="V992" s="21"/>
      <c r="W992" s="21"/>
      <c r="X992" s="21"/>
      <c r="Y992" s="163"/>
    </row>
    <row r="993" spans="19:25" ht="15.75" customHeight="1" x14ac:dyDescent="0.2">
      <c r="S993" s="21"/>
      <c r="T993" s="21"/>
      <c r="U993" s="21"/>
      <c r="V993" s="21"/>
      <c r="W993" s="21"/>
      <c r="X993" s="21"/>
      <c r="Y993" s="163"/>
    </row>
    <row r="994" spans="19:25" ht="15.75" customHeight="1" x14ac:dyDescent="0.2">
      <c r="S994" s="21"/>
      <c r="T994" s="21"/>
      <c r="U994" s="21"/>
      <c r="V994" s="21"/>
      <c r="W994" s="21"/>
      <c r="X994" s="21"/>
      <c r="Y994" s="163"/>
    </row>
    <row r="995" spans="19:25" ht="15.75" customHeight="1" x14ac:dyDescent="0.2">
      <c r="S995" s="21"/>
      <c r="T995" s="21"/>
      <c r="U995" s="21"/>
      <c r="V995" s="21"/>
      <c r="W995" s="21"/>
      <c r="X995" s="21"/>
      <c r="Y995" s="163"/>
    </row>
    <row r="996" spans="19:25" ht="15.75" customHeight="1" x14ac:dyDescent="0.2">
      <c r="S996" s="21"/>
      <c r="T996" s="21"/>
      <c r="U996" s="21"/>
      <c r="V996" s="21"/>
      <c r="W996" s="21"/>
      <c r="X996" s="21"/>
      <c r="Y996" s="163"/>
    </row>
    <row r="997" spans="19:25" ht="15.75" customHeight="1" x14ac:dyDescent="0.2">
      <c r="S997" s="21"/>
      <c r="T997" s="21"/>
      <c r="U997" s="21"/>
      <c r="V997" s="21"/>
      <c r="W997" s="21"/>
      <c r="X997" s="21"/>
      <c r="Y997" s="163"/>
    </row>
    <row r="998" spans="19:25" ht="15.75" customHeight="1" x14ac:dyDescent="0.2">
      <c r="S998" s="21"/>
      <c r="T998" s="21"/>
      <c r="U998" s="21"/>
      <c r="V998" s="21"/>
      <c r="W998" s="21"/>
      <c r="X998" s="21"/>
      <c r="Y998" s="163"/>
    </row>
    <row r="999" spans="19:25" ht="15.75" customHeight="1" x14ac:dyDescent="0.2">
      <c r="S999" s="21"/>
      <c r="T999" s="21"/>
      <c r="U999" s="21"/>
      <c r="V999" s="21"/>
      <c r="W999" s="21"/>
      <c r="X999" s="21"/>
      <c r="Y999" s="163"/>
    </row>
    <row r="1000" spans="19:25" ht="15.75" customHeight="1" x14ac:dyDescent="0.2">
      <c r="S1000" s="21"/>
      <c r="T1000" s="21"/>
      <c r="U1000" s="21"/>
      <c r="V1000" s="21"/>
      <c r="W1000" s="21"/>
      <c r="X1000" s="21"/>
      <c r="Y1000" s="163"/>
    </row>
    <row r="1001" spans="19:25" ht="15.75" customHeight="1" x14ac:dyDescent="0.2">
      <c r="S1001" s="21"/>
      <c r="T1001" s="21"/>
      <c r="U1001" s="21"/>
      <c r="V1001" s="21"/>
      <c r="W1001" s="21"/>
      <c r="X1001" s="21"/>
      <c r="Y1001" s="163"/>
    </row>
    <row r="1002" spans="19:25" ht="15.75" customHeight="1" x14ac:dyDescent="0.2">
      <c r="S1002" s="21"/>
      <c r="T1002" s="21"/>
      <c r="U1002" s="21"/>
      <c r="V1002" s="21"/>
      <c r="W1002" s="21"/>
      <c r="X1002" s="21"/>
      <c r="Y1002" s="163"/>
    </row>
    <row r="1003" spans="19:25" ht="15.75" customHeight="1" x14ac:dyDescent="0.2">
      <c r="S1003" s="21"/>
      <c r="T1003" s="21"/>
      <c r="U1003" s="21"/>
      <c r="V1003" s="21"/>
      <c r="W1003" s="21"/>
      <c r="X1003" s="21"/>
      <c r="Y1003" s="163"/>
    </row>
    <row r="1004" spans="19:25" ht="15.75" customHeight="1" x14ac:dyDescent="0.2">
      <c r="S1004" s="21"/>
      <c r="T1004" s="21"/>
      <c r="U1004" s="21"/>
      <c r="V1004" s="21"/>
      <c r="W1004" s="21"/>
      <c r="X1004" s="21"/>
      <c r="Y1004" s="163"/>
    </row>
    <row r="1005" spans="19:25" ht="15.75" customHeight="1" x14ac:dyDescent="0.2">
      <c r="S1005" s="21"/>
      <c r="T1005" s="21"/>
      <c r="U1005" s="21"/>
      <c r="V1005" s="21"/>
      <c r="W1005" s="21"/>
      <c r="X1005" s="21"/>
      <c r="Y1005" s="163"/>
    </row>
    <row r="1006" spans="19:25" ht="15.75" customHeight="1" x14ac:dyDescent="0.2">
      <c r="S1006" s="21"/>
      <c r="T1006" s="21"/>
      <c r="U1006" s="21"/>
      <c r="V1006" s="21"/>
      <c r="W1006" s="21"/>
      <c r="X1006" s="21"/>
      <c r="Y1006" s="163"/>
    </row>
    <row r="1007" spans="19:25" ht="15.75" customHeight="1" x14ac:dyDescent="0.2">
      <c r="S1007" s="21"/>
      <c r="T1007" s="21"/>
      <c r="U1007" s="21"/>
      <c r="V1007" s="21"/>
      <c r="W1007" s="21"/>
      <c r="X1007" s="21"/>
      <c r="Y1007" s="163"/>
    </row>
    <row r="1008" spans="19:25" ht="15.75" customHeight="1" x14ac:dyDescent="0.2">
      <c r="S1008" s="21"/>
      <c r="T1008" s="21"/>
      <c r="U1008" s="21"/>
      <c r="V1008" s="21"/>
      <c r="W1008" s="21"/>
      <c r="X1008" s="21"/>
      <c r="Y1008" s="163"/>
    </row>
    <row r="1009" spans="19:25" ht="15.75" customHeight="1" x14ac:dyDescent="0.2">
      <c r="S1009" s="21"/>
      <c r="T1009" s="21"/>
      <c r="U1009" s="21"/>
      <c r="V1009" s="21"/>
      <c r="W1009" s="21"/>
      <c r="X1009" s="21"/>
      <c r="Y1009" s="163"/>
    </row>
    <row r="1010" spans="19:25" ht="15.75" customHeight="1" x14ac:dyDescent="0.2">
      <c r="S1010" s="21"/>
      <c r="T1010" s="21"/>
      <c r="U1010" s="21"/>
      <c r="V1010" s="21"/>
      <c r="W1010" s="21"/>
      <c r="X1010" s="21"/>
      <c r="Y1010" s="163"/>
    </row>
    <row r="1011" spans="19:25" ht="15.75" customHeight="1" x14ac:dyDescent="0.2">
      <c r="S1011" s="21"/>
      <c r="T1011" s="21"/>
      <c r="U1011" s="21"/>
      <c r="V1011" s="21"/>
      <c r="W1011" s="21"/>
      <c r="X1011" s="21"/>
      <c r="Y1011" s="163"/>
    </row>
    <row r="1012" spans="19:25" ht="15.75" customHeight="1" x14ac:dyDescent="0.2">
      <c r="S1012" s="21"/>
      <c r="T1012" s="21"/>
      <c r="U1012" s="21"/>
      <c r="V1012" s="21"/>
      <c r="W1012" s="21"/>
      <c r="X1012" s="21"/>
      <c r="Y1012" s="163"/>
    </row>
    <row r="1013" spans="19:25" ht="15.75" customHeight="1" x14ac:dyDescent="0.2">
      <c r="S1013" s="21"/>
      <c r="T1013" s="21"/>
      <c r="U1013" s="21"/>
      <c r="V1013" s="21"/>
      <c r="W1013" s="21"/>
      <c r="X1013" s="21"/>
      <c r="Y1013" s="163"/>
    </row>
    <row r="1014" spans="19:25" ht="15.75" customHeight="1" x14ac:dyDescent="0.2">
      <c r="S1014" s="21"/>
      <c r="T1014" s="21"/>
      <c r="U1014" s="21"/>
      <c r="V1014" s="21"/>
      <c r="W1014" s="21"/>
      <c r="X1014" s="21"/>
      <c r="Y1014" s="163"/>
    </row>
    <row r="1015" spans="19:25" ht="15.75" customHeight="1" x14ac:dyDescent="0.2">
      <c r="S1015" s="21"/>
      <c r="T1015" s="21"/>
      <c r="U1015" s="21"/>
      <c r="V1015" s="21"/>
      <c r="W1015" s="21"/>
      <c r="X1015" s="21"/>
      <c r="Y1015" s="163"/>
    </row>
    <row r="1016" spans="19:25" ht="15.75" customHeight="1" x14ac:dyDescent="0.2">
      <c r="S1016" s="21"/>
      <c r="T1016" s="21"/>
      <c r="U1016" s="21"/>
      <c r="V1016" s="21"/>
      <c r="W1016" s="21"/>
      <c r="X1016" s="21"/>
      <c r="Y1016" s="163"/>
    </row>
    <row r="1017" spans="19:25" ht="15.75" customHeight="1" x14ac:dyDescent="0.2">
      <c r="S1017" s="21"/>
      <c r="T1017" s="21"/>
      <c r="U1017" s="21"/>
      <c r="V1017" s="21"/>
      <c r="W1017" s="21"/>
      <c r="X1017" s="21"/>
      <c r="Y1017" s="163"/>
    </row>
    <row r="1018" spans="19:25" ht="15.75" customHeight="1" x14ac:dyDescent="0.2">
      <c r="S1018" s="21"/>
      <c r="T1018" s="21"/>
      <c r="U1018" s="21"/>
      <c r="V1018" s="21"/>
      <c r="W1018" s="21"/>
      <c r="X1018" s="21"/>
      <c r="Y1018" s="163"/>
    </row>
    <row r="1019" spans="19:25" ht="15.75" customHeight="1" x14ac:dyDescent="0.2">
      <c r="S1019" s="21"/>
      <c r="T1019" s="21"/>
      <c r="U1019" s="21"/>
      <c r="V1019" s="21"/>
      <c r="W1019" s="21"/>
      <c r="X1019" s="21"/>
      <c r="Y1019" s="163"/>
    </row>
    <row r="1020" spans="19:25" ht="15.75" customHeight="1" x14ac:dyDescent="0.2">
      <c r="S1020" s="21"/>
      <c r="T1020" s="21"/>
      <c r="U1020" s="21"/>
      <c r="V1020" s="21"/>
      <c r="W1020" s="21"/>
      <c r="X1020" s="21"/>
      <c r="Y1020" s="163"/>
    </row>
    <row r="1021" spans="19:25" ht="15.75" customHeight="1" x14ac:dyDescent="0.2">
      <c r="S1021" s="21"/>
      <c r="T1021" s="21"/>
      <c r="U1021" s="21"/>
      <c r="V1021" s="21"/>
      <c r="W1021" s="21"/>
      <c r="X1021" s="21"/>
      <c r="Y1021" s="163"/>
    </row>
    <row r="1022" spans="19:25" ht="15.75" customHeight="1" x14ac:dyDescent="0.2">
      <c r="S1022" s="21"/>
      <c r="T1022" s="21"/>
      <c r="U1022" s="21"/>
      <c r="V1022" s="21"/>
      <c r="W1022" s="21"/>
      <c r="X1022" s="21"/>
      <c r="Y1022" s="163"/>
    </row>
    <row r="1023" spans="19:25" ht="15.75" customHeight="1" x14ac:dyDescent="0.2">
      <c r="S1023" s="21"/>
      <c r="T1023" s="21"/>
      <c r="U1023" s="21"/>
      <c r="V1023" s="21"/>
      <c r="W1023" s="21"/>
      <c r="X1023" s="21"/>
      <c r="Y1023" s="163"/>
    </row>
    <row r="1024" spans="19:25" ht="15.75" customHeight="1" x14ac:dyDescent="0.2">
      <c r="S1024" s="21"/>
      <c r="T1024" s="21"/>
      <c r="U1024" s="21"/>
      <c r="V1024" s="21"/>
      <c r="W1024" s="21"/>
      <c r="X1024" s="21"/>
      <c r="Y1024" s="163"/>
    </row>
    <row r="1025" spans="19:25" ht="15.75" customHeight="1" x14ac:dyDescent="0.2">
      <c r="S1025" s="21"/>
      <c r="T1025" s="21"/>
      <c r="U1025" s="21"/>
      <c r="V1025" s="21"/>
      <c r="W1025" s="21"/>
      <c r="X1025" s="21"/>
      <c r="Y1025" s="163"/>
    </row>
    <row r="1026" spans="19:25" ht="15.75" customHeight="1" x14ac:dyDescent="0.2">
      <c r="S1026" s="21"/>
      <c r="T1026" s="21"/>
      <c r="U1026" s="21"/>
      <c r="V1026" s="21"/>
      <c r="W1026" s="21"/>
      <c r="X1026" s="21"/>
      <c r="Y1026" s="163"/>
    </row>
    <row r="1027" spans="19:25" ht="15.75" customHeight="1" x14ac:dyDescent="0.2">
      <c r="S1027" s="21"/>
      <c r="T1027" s="21"/>
      <c r="U1027" s="21"/>
      <c r="V1027" s="21"/>
      <c r="W1027" s="21"/>
      <c r="X1027" s="21"/>
      <c r="Y1027" s="163"/>
    </row>
    <row r="1028" spans="19:25" ht="15.75" customHeight="1" x14ac:dyDescent="0.2">
      <c r="S1028" s="21"/>
      <c r="T1028" s="21"/>
      <c r="U1028" s="21"/>
      <c r="V1028" s="21"/>
      <c r="W1028" s="21"/>
      <c r="X1028" s="21"/>
      <c r="Y1028" s="163"/>
    </row>
    <row r="1029" spans="19:25" ht="15.75" customHeight="1" x14ac:dyDescent="0.2">
      <c r="S1029" s="21"/>
      <c r="T1029" s="21"/>
      <c r="U1029" s="21"/>
      <c r="V1029" s="21"/>
      <c r="W1029" s="21"/>
      <c r="X1029" s="21"/>
      <c r="Y1029" s="163"/>
    </row>
    <row r="1030" spans="19:25" ht="15.75" customHeight="1" x14ac:dyDescent="0.2">
      <c r="S1030" s="21"/>
      <c r="T1030" s="21"/>
      <c r="U1030" s="21"/>
      <c r="V1030" s="21"/>
      <c r="W1030" s="21"/>
      <c r="X1030" s="21"/>
      <c r="Y1030" s="163"/>
    </row>
    <row r="1031" spans="19:25" ht="15.75" customHeight="1" x14ac:dyDescent="0.2">
      <c r="S1031" s="21"/>
      <c r="T1031" s="21"/>
      <c r="U1031" s="21"/>
      <c r="V1031" s="21"/>
      <c r="W1031" s="21"/>
      <c r="X1031" s="21"/>
      <c r="Y1031" s="163"/>
    </row>
    <row r="1032" spans="19:25" ht="15.75" customHeight="1" x14ac:dyDescent="0.2">
      <c r="S1032" s="21"/>
      <c r="T1032" s="21"/>
      <c r="U1032" s="21"/>
      <c r="V1032" s="21"/>
      <c r="W1032" s="21"/>
      <c r="X1032" s="21"/>
      <c r="Y1032" s="163"/>
    </row>
    <row r="1033" spans="19:25" ht="15.75" customHeight="1" x14ac:dyDescent="0.2">
      <c r="S1033" s="21"/>
      <c r="T1033" s="21"/>
      <c r="U1033" s="21"/>
      <c r="V1033" s="21"/>
      <c r="W1033" s="21"/>
      <c r="X1033" s="21"/>
      <c r="Y1033" s="163"/>
    </row>
    <row r="1034" spans="19:25" ht="15.75" customHeight="1" x14ac:dyDescent="0.2">
      <c r="S1034" s="21"/>
      <c r="T1034" s="21"/>
      <c r="U1034" s="21"/>
      <c r="V1034" s="21"/>
      <c r="W1034" s="21"/>
      <c r="X1034" s="21"/>
      <c r="Y1034" s="163"/>
    </row>
    <row r="1035" spans="19:25" ht="15.75" customHeight="1" x14ac:dyDescent="0.2">
      <c r="S1035" s="21"/>
      <c r="T1035" s="21"/>
      <c r="U1035" s="21"/>
      <c r="V1035" s="21"/>
      <c r="W1035" s="21"/>
      <c r="X1035" s="21"/>
      <c r="Y1035" s="163"/>
    </row>
    <row r="1036" spans="19:25" ht="15.75" customHeight="1" x14ac:dyDescent="0.2">
      <c r="S1036" s="21"/>
      <c r="T1036" s="21"/>
      <c r="U1036" s="21"/>
      <c r="V1036" s="21"/>
      <c r="W1036" s="21"/>
      <c r="X1036" s="21"/>
      <c r="Y1036" s="163"/>
    </row>
    <row r="1037" spans="19:25" ht="15.75" customHeight="1" x14ac:dyDescent="0.2">
      <c r="S1037" s="21"/>
      <c r="T1037" s="21"/>
      <c r="U1037" s="21"/>
      <c r="V1037" s="21"/>
      <c r="W1037" s="21"/>
      <c r="X1037" s="21"/>
      <c r="Y1037" s="163"/>
    </row>
    <row r="1038" spans="19:25" ht="15.75" customHeight="1" x14ac:dyDescent="0.2">
      <c r="S1038" s="21"/>
      <c r="T1038" s="21"/>
      <c r="U1038" s="21"/>
      <c r="V1038" s="21"/>
      <c r="W1038" s="21"/>
      <c r="X1038" s="21"/>
      <c r="Y1038" s="163"/>
    </row>
    <row r="1039" spans="19:25" ht="15.75" customHeight="1" x14ac:dyDescent="0.2">
      <c r="S1039" s="21"/>
      <c r="T1039" s="21"/>
      <c r="U1039" s="21"/>
      <c r="V1039" s="21"/>
      <c r="W1039" s="21"/>
      <c r="X1039" s="21"/>
      <c r="Y1039" s="163"/>
    </row>
    <row r="1040" spans="19:25" ht="15.75" customHeight="1" x14ac:dyDescent="0.2">
      <c r="S1040" s="21"/>
      <c r="T1040" s="21"/>
      <c r="U1040" s="21"/>
      <c r="V1040" s="21"/>
      <c r="W1040" s="21"/>
      <c r="X1040" s="21"/>
      <c r="Y1040" s="163"/>
    </row>
    <row r="1041" spans="19:25" ht="15.75" customHeight="1" x14ac:dyDescent="0.2">
      <c r="S1041" s="21"/>
      <c r="T1041" s="21"/>
      <c r="U1041" s="21"/>
      <c r="V1041" s="21"/>
      <c r="W1041" s="21"/>
      <c r="X1041" s="21"/>
      <c r="Y1041" s="163"/>
    </row>
    <row r="1042" spans="19:25" ht="15.75" customHeight="1" x14ac:dyDescent="0.2">
      <c r="S1042" s="21"/>
      <c r="T1042" s="21"/>
      <c r="U1042" s="21"/>
      <c r="V1042" s="21"/>
      <c r="W1042" s="21"/>
      <c r="X1042" s="21"/>
      <c r="Y1042" s="163"/>
    </row>
    <row r="1043" spans="19:25" ht="15.75" customHeight="1" x14ac:dyDescent="0.2">
      <c r="S1043" s="21"/>
      <c r="T1043" s="21"/>
      <c r="U1043" s="21"/>
      <c r="V1043" s="21"/>
      <c r="W1043" s="21"/>
      <c r="X1043" s="21"/>
      <c r="Y1043" s="163"/>
    </row>
    <row r="1044" spans="19:25" ht="15.75" customHeight="1" x14ac:dyDescent="0.2">
      <c r="S1044" s="21"/>
      <c r="T1044" s="21"/>
      <c r="U1044" s="21"/>
      <c r="V1044" s="21"/>
      <c r="W1044" s="21"/>
      <c r="X1044" s="21"/>
      <c r="Y1044" s="163"/>
    </row>
    <row r="1045" spans="19:25" ht="15.75" customHeight="1" x14ac:dyDescent="0.2">
      <c r="S1045" s="21"/>
      <c r="T1045" s="21"/>
      <c r="U1045" s="21"/>
      <c r="V1045" s="21"/>
      <c r="W1045" s="21"/>
      <c r="X1045" s="21"/>
      <c r="Y1045" s="163"/>
    </row>
    <row r="1046" spans="19:25" ht="15.75" customHeight="1" x14ac:dyDescent="0.2">
      <c r="S1046" s="21"/>
      <c r="T1046" s="21"/>
      <c r="U1046" s="21"/>
      <c r="V1046" s="21"/>
      <c r="W1046" s="21"/>
      <c r="X1046" s="21"/>
      <c r="Y1046" s="163"/>
    </row>
    <row r="1047" spans="19:25" ht="15.75" customHeight="1" x14ac:dyDescent="0.2">
      <c r="S1047" s="21"/>
      <c r="T1047" s="21"/>
      <c r="U1047" s="21"/>
      <c r="V1047" s="21"/>
      <c r="W1047" s="21"/>
      <c r="X1047" s="21"/>
      <c r="Y1047" s="163"/>
    </row>
    <row r="1048" spans="19:25" ht="15.75" customHeight="1" x14ac:dyDescent="0.2">
      <c r="S1048" s="21"/>
      <c r="T1048" s="21"/>
      <c r="U1048" s="21"/>
      <c r="V1048" s="21"/>
      <c r="W1048" s="21"/>
      <c r="X1048" s="21"/>
      <c r="Y1048" s="163"/>
    </row>
    <row r="1049" spans="19:25" ht="15.75" customHeight="1" x14ac:dyDescent="0.2">
      <c r="S1049" s="21"/>
      <c r="T1049" s="21"/>
      <c r="U1049" s="21"/>
      <c r="V1049" s="21"/>
      <c r="W1049" s="21"/>
      <c r="X1049" s="21"/>
      <c r="Y1049" s="163"/>
    </row>
    <row r="1050" spans="19:25" ht="15.75" customHeight="1" x14ac:dyDescent="0.2">
      <c r="S1050" s="21"/>
      <c r="T1050" s="21"/>
      <c r="U1050" s="21"/>
      <c r="V1050" s="21"/>
      <c r="W1050" s="21"/>
      <c r="X1050" s="21"/>
      <c r="Y1050" s="163"/>
    </row>
    <row r="1051" spans="19:25" ht="15.75" customHeight="1" x14ac:dyDescent="0.2">
      <c r="S1051" s="21"/>
      <c r="T1051" s="21"/>
      <c r="U1051" s="21"/>
      <c r="V1051" s="21"/>
      <c r="W1051" s="21"/>
      <c r="X1051" s="21"/>
      <c r="Y1051" s="163"/>
    </row>
    <row r="1052" spans="19:25" ht="15.75" customHeight="1" x14ac:dyDescent="0.2">
      <c r="S1052" s="21"/>
      <c r="T1052" s="21"/>
      <c r="U1052" s="21"/>
      <c r="V1052" s="21"/>
      <c r="W1052" s="21"/>
      <c r="X1052" s="21"/>
      <c r="Y1052" s="163"/>
    </row>
    <row r="1053" spans="19:25" ht="15.75" customHeight="1" x14ac:dyDescent="0.2">
      <c r="S1053" s="21"/>
      <c r="T1053" s="21"/>
      <c r="U1053" s="21"/>
      <c r="V1053" s="21"/>
      <c r="W1053" s="21"/>
      <c r="X1053" s="21"/>
      <c r="Y1053" s="163"/>
    </row>
    <row r="1054" spans="19:25" ht="15.75" customHeight="1" x14ac:dyDescent="0.2">
      <c r="S1054" s="21"/>
      <c r="T1054" s="21"/>
      <c r="U1054" s="21"/>
      <c r="V1054" s="21"/>
      <c r="W1054" s="21"/>
      <c r="X1054" s="21"/>
      <c r="Y1054" s="163"/>
    </row>
    <row r="1055" spans="19:25" ht="15.75" customHeight="1" x14ac:dyDescent="0.2">
      <c r="S1055" s="21"/>
      <c r="T1055" s="21"/>
      <c r="U1055" s="21"/>
      <c r="V1055" s="21"/>
      <c r="W1055" s="21"/>
      <c r="X1055" s="21"/>
      <c r="Y1055" s="163"/>
    </row>
    <row r="1056" spans="19:25" ht="15.75" customHeight="1" x14ac:dyDescent="0.2">
      <c r="S1056" s="21"/>
      <c r="T1056" s="21"/>
      <c r="U1056" s="21"/>
      <c r="V1056" s="21"/>
      <c r="W1056" s="21"/>
      <c r="X1056" s="21"/>
      <c r="Y1056" s="163"/>
    </row>
    <row r="1057" spans="19:25" ht="15.75" customHeight="1" x14ac:dyDescent="0.2">
      <c r="S1057" s="21"/>
      <c r="T1057" s="21"/>
      <c r="U1057" s="21"/>
      <c r="V1057" s="21"/>
      <c r="W1057" s="21"/>
      <c r="X1057" s="21"/>
      <c r="Y1057" s="163"/>
    </row>
    <row r="1058" spans="19:25" ht="15.75" customHeight="1" x14ac:dyDescent="0.2">
      <c r="S1058" s="21"/>
      <c r="T1058" s="21"/>
      <c r="U1058" s="21"/>
      <c r="V1058" s="21"/>
      <c r="W1058" s="21"/>
      <c r="X1058" s="21"/>
      <c r="Y1058" s="163"/>
    </row>
    <row r="1059" spans="19:25" ht="15.75" customHeight="1" x14ac:dyDescent="0.2">
      <c r="S1059" s="21"/>
      <c r="T1059" s="21"/>
      <c r="U1059" s="21"/>
      <c r="V1059" s="21"/>
      <c r="W1059" s="21"/>
      <c r="X1059" s="21"/>
      <c r="Y1059" s="163"/>
    </row>
    <row r="1060" spans="19:25" ht="15.75" customHeight="1" x14ac:dyDescent="0.2">
      <c r="S1060" s="21"/>
      <c r="T1060" s="21"/>
      <c r="U1060" s="21"/>
      <c r="V1060" s="21"/>
      <c r="W1060" s="21"/>
      <c r="X1060" s="21"/>
      <c r="Y1060" s="163"/>
    </row>
    <row r="1061" spans="19:25" ht="15.75" customHeight="1" x14ac:dyDescent="0.2">
      <c r="S1061" s="21"/>
      <c r="T1061" s="21"/>
      <c r="U1061" s="21"/>
      <c r="V1061" s="21"/>
      <c r="W1061" s="21"/>
      <c r="X1061" s="21"/>
      <c r="Y1061" s="163"/>
    </row>
    <row r="1062" spans="19:25" ht="15.75" customHeight="1" x14ac:dyDescent="0.2">
      <c r="S1062" s="21"/>
      <c r="T1062" s="21"/>
      <c r="U1062" s="21"/>
      <c r="V1062" s="21"/>
      <c r="W1062" s="21"/>
      <c r="X1062" s="21"/>
      <c r="Y1062" s="163"/>
    </row>
    <row r="1063" spans="19:25" ht="15.75" customHeight="1" x14ac:dyDescent="0.2">
      <c r="S1063" s="21"/>
      <c r="T1063" s="21"/>
      <c r="U1063" s="21"/>
      <c r="V1063" s="21"/>
      <c r="W1063" s="21"/>
      <c r="X1063" s="21"/>
      <c r="Y1063" s="163"/>
    </row>
    <row r="1064" spans="19:25" ht="15.75" customHeight="1" x14ac:dyDescent="0.2">
      <c r="S1064" s="21"/>
      <c r="T1064" s="21"/>
      <c r="U1064" s="21"/>
      <c r="V1064" s="21"/>
      <c r="W1064" s="21"/>
      <c r="X1064" s="21"/>
      <c r="Y1064" s="163"/>
    </row>
    <row r="1065" spans="19:25" ht="15.75" customHeight="1" x14ac:dyDescent="0.2">
      <c r="S1065" s="21"/>
      <c r="T1065" s="21"/>
      <c r="U1065" s="21"/>
      <c r="V1065" s="21"/>
      <c r="W1065" s="21"/>
      <c r="X1065" s="21"/>
      <c r="Y1065" s="163"/>
    </row>
    <row r="1066" spans="19:25" ht="15.75" customHeight="1" x14ac:dyDescent="0.2">
      <c r="S1066" s="21"/>
      <c r="T1066" s="21"/>
      <c r="U1066" s="21"/>
      <c r="V1066" s="21"/>
      <c r="W1066" s="21"/>
      <c r="X1066" s="21"/>
      <c r="Y1066" s="163"/>
    </row>
    <row r="1067" spans="19:25" ht="15.75" customHeight="1" x14ac:dyDescent="0.2">
      <c r="S1067" s="21"/>
      <c r="T1067" s="21"/>
      <c r="U1067" s="21"/>
      <c r="V1067" s="21"/>
      <c r="W1067" s="21"/>
      <c r="X1067" s="21"/>
      <c r="Y1067" s="163"/>
    </row>
    <row r="1068" spans="19:25" ht="15.75" customHeight="1" x14ac:dyDescent="0.2">
      <c r="S1068" s="21"/>
      <c r="T1068" s="21"/>
      <c r="U1068" s="21"/>
      <c r="V1068" s="21"/>
      <c r="W1068" s="21"/>
      <c r="X1068" s="21"/>
      <c r="Y1068" s="163"/>
    </row>
    <row r="1069" spans="19:25" ht="15.75" customHeight="1" x14ac:dyDescent="0.2">
      <c r="S1069" s="21"/>
      <c r="T1069" s="21"/>
      <c r="U1069" s="21"/>
      <c r="V1069" s="21"/>
      <c r="W1069" s="21"/>
      <c r="X1069" s="21"/>
      <c r="Y1069" s="163"/>
    </row>
    <row r="1070" spans="19:25" ht="15.75" customHeight="1" x14ac:dyDescent="0.2">
      <c r="S1070" s="21"/>
      <c r="T1070" s="21"/>
      <c r="U1070" s="21"/>
      <c r="V1070" s="21"/>
      <c r="W1070" s="21"/>
      <c r="X1070" s="21"/>
      <c r="Y1070" s="163"/>
    </row>
    <row r="1071" spans="19:25" ht="15.75" customHeight="1" x14ac:dyDescent="0.2">
      <c r="S1071" s="21"/>
      <c r="T1071" s="21"/>
      <c r="U1071" s="21"/>
      <c r="V1071" s="21"/>
      <c r="W1071" s="21"/>
      <c r="X1071" s="21"/>
      <c r="Y1071" s="163"/>
    </row>
    <row r="1072" spans="19:25" ht="15.75" customHeight="1" x14ac:dyDescent="0.2">
      <c r="S1072" s="21"/>
      <c r="T1072" s="21"/>
      <c r="U1072" s="21"/>
      <c r="V1072" s="21"/>
      <c r="W1072" s="21"/>
      <c r="X1072" s="21"/>
      <c r="Y1072" s="163"/>
    </row>
    <row r="1073" spans="19:25" ht="15.75" customHeight="1" x14ac:dyDescent="0.2">
      <c r="S1073" s="21"/>
      <c r="T1073" s="21"/>
      <c r="U1073" s="21"/>
      <c r="V1073" s="21"/>
      <c r="W1073" s="21"/>
      <c r="X1073" s="21"/>
      <c r="Y1073" s="163"/>
    </row>
    <row r="1074" spans="19:25" ht="15.75" customHeight="1" x14ac:dyDescent="0.2">
      <c r="S1074" s="21"/>
      <c r="T1074" s="21"/>
      <c r="U1074" s="21"/>
      <c r="V1074" s="21"/>
      <c r="W1074" s="21"/>
      <c r="X1074" s="21"/>
      <c r="Y1074" s="163"/>
    </row>
    <row r="1075" spans="19:25" ht="15.75" customHeight="1" x14ac:dyDescent="0.2">
      <c r="S1075" s="21"/>
      <c r="T1075" s="21"/>
      <c r="U1075" s="21"/>
      <c r="V1075" s="21"/>
      <c r="W1075" s="21"/>
      <c r="X1075" s="21"/>
      <c r="Y1075" s="163"/>
    </row>
    <row r="1076" spans="19:25" ht="15.75" customHeight="1" x14ac:dyDescent="0.2">
      <c r="S1076" s="21"/>
      <c r="T1076" s="21"/>
      <c r="U1076" s="21"/>
      <c r="V1076" s="21"/>
      <c r="W1076" s="21"/>
      <c r="X1076" s="21"/>
      <c r="Y1076" s="163"/>
    </row>
    <row r="1077" spans="19:25" ht="15.75" customHeight="1" x14ac:dyDescent="0.2">
      <c r="S1077" s="21"/>
      <c r="T1077" s="21"/>
      <c r="U1077" s="21"/>
      <c r="V1077" s="21"/>
      <c r="W1077" s="21"/>
      <c r="X1077" s="21"/>
      <c r="Y1077" s="163"/>
    </row>
    <row r="1078" spans="19:25" ht="15.75" customHeight="1" x14ac:dyDescent="0.2">
      <c r="S1078" s="21"/>
      <c r="T1078" s="21"/>
      <c r="U1078" s="21"/>
      <c r="V1078" s="21"/>
      <c r="W1078" s="21"/>
      <c r="X1078" s="21"/>
      <c r="Y1078" s="163"/>
    </row>
    <row r="1079" spans="19:25" ht="15.75" customHeight="1" x14ac:dyDescent="0.2">
      <c r="S1079" s="21"/>
      <c r="T1079" s="21"/>
      <c r="U1079" s="21"/>
      <c r="V1079" s="21"/>
      <c r="W1079" s="21"/>
      <c r="X1079" s="21"/>
      <c r="Y1079" s="163"/>
    </row>
    <row r="1080" spans="19:25" ht="15.75" customHeight="1" x14ac:dyDescent="0.2">
      <c r="S1080" s="21"/>
      <c r="T1080" s="21"/>
      <c r="U1080" s="21"/>
      <c r="V1080" s="21"/>
      <c r="W1080" s="21"/>
      <c r="X1080" s="21"/>
      <c r="Y1080" s="163"/>
    </row>
    <row r="1081" spans="19:25" ht="15.75" customHeight="1" x14ac:dyDescent="0.2">
      <c r="S1081" s="21"/>
      <c r="T1081" s="21"/>
      <c r="U1081" s="21"/>
      <c r="V1081" s="21"/>
      <c r="W1081" s="21"/>
      <c r="X1081" s="21"/>
      <c r="Y1081" s="163"/>
    </row>
    <row r="1082" spans="19:25" ht="15.75" customHeight="1" x14ac:dyDescent="0.2">
      <c r="S1082" s="21"/>
      <c r="T1082" s="21"/>
      <c r="U1082" s="21"/>
      <c r="V1082" s="21"/>
      <c r="W1082" s="21"/>
      <c r="X1082" s="21"/>
      <c r="Y1082" s="163"/>
    </row>
    <row r="1083" spans="19:25" ht="15.75" customHeight="1" x14ac:dyDescent="0.2">
      <c r="S1083" s="21"/>
      <c r="T1083" s="21"/>
      <c r="U1083" s="21"/>
      <c r="V1083" s="21"/>
      <c r="W1083" s="21"/>
      <c r="X1083" s="21"/>
      <c r="Y1083" s="163"/>
    </row>
    <row r="1084" spans="19:25" ht="15.75" customHeight="1" x14ac:dyDescent="0.2">
      <c r="S1084" s="21"/>
      <c r="T1084" s="21"/>
      <c r="U1084" s="21"/>
      <c r="V1084" s="21"/>
      <c r="W1084" s="21"/>
      <c r="X1084" s="21"/>
      <c r="Y1084" s="163"/>
    </row>
    <row r="1085" spans="19:25" ht="15.75" customHeight="1" x14ac:dyDescent="0.2">
      <c r="S1085" s="21"/>
      <c r="T1085" s="21"/>
      <c r="U1085" s="21"/>
      <c r="V1085" s="21"/>
      <c r="W1085" s="21"/>
      <c r="X1085" s="21"/>
      <c r="Y1085" s="163"/>
    </row>
    <row r="1086" spans="19:25" ht="15.75" customHeight="1" x14ac:dyDescent="0.2">
      <c r="S1086" s="21"/>
      <c r="T1086" s="21"/>
      <c r="U1086" s="21"/>
      <c r="V1086" s="21"/>
      <c r="W1086" s="21"/>
      <c r="X1086" s="21"/>
      <c r="Y1086" s="163"/>
    </row>
    <row r="1087" spans="19:25" ht="15.75" customHeight="1" x14ac:dyDescent="0.2">
      <c r="S1087" s="21"/>
      <c r="T1087" s="21"/>
      <c r="U1087" s="21"/>
      <c r="V1087" s="21"/>
      <c r="W1087" s="21"/>
      <c r="X1087" s="21"/>
      <c r="Y1087" s="163"/>
    </row>
    <row r="1088" spans="19:25" ht="15.75" customHeight="1" x14ac:dyDescent="0.2">
      <c r="S1088" s="21"/>
      <c r="T1088" s="21"/>
      <c r="U1088" s="21"/>
      <c r="V1088" s="21"/>
      <c r="W1088" s="21"/>
      <c r="X1088" s="21"/>
      <c r="Y1088" s="163"/>
    </row>
    <row r="1089" spans="19:25" ht="15.75" customHeight="1" x14ac:dyDescent="0.2">
      <c r="S1089" s="21"/>
      <c r="T1089" s="21"/>
      <c r="U1089" s="21"/>
      <c r="V1089" s="21"/>
      <c r="W1089" s="21"/>
      <c r="X1089" s="21"/>
      <c r="Y1089" s="163"/>
    </row>
    <row r="1090" spans="19:25" ht="15.75" customHeight="1" x14ac:dyDescent="0.2">
      <c r="S1090" s="21"/>
      <c r="T1090" s="21"/>
      <c r="U1090" s="21"/>
      <c r="V1090" s="21"/>
      <c r="W1090" s="21"/>
      <c r="X1090" s="21"/>
      <c r="Y1090" s="163"/>
    </row>
    <row r="1091" spans="19:25" ht="15.75" customHeight="1" x14ac:dyDescent="0.2">
      <c r="S1091" s="21"/>
      <c r="T1091" s="21"/>
      <c r="U1091" s="21"/>
      <c r="V1091" s="21"/>
      <c r="W1091" s="21"/>
      <c r="X1091" s="21"/>
      <c r="Y1091" s="163"/>
    </row>
    <row r="1092" spans="19:25" ht="15.75" customHeight="1" x14ac:dyDescent="0.2">
      <c r="S1092" s="21"/>
      <c r="T1092" s="21"/>
      <c r="U1092" s="21"/>
      <c r="V1092" s="21"/>
      <c r="W1092" s="21"/>
      <c r="X1092" s="21"/>
      <c r="Y1092" s="163"/>
    </row>
    <row r="1093" spans="19:25" ht="15.75" customHeight="1" x14ac:dyDescent="0.2">
      <c r="S1093" s="21"/>
      <c r="T1093" s="21"/>
      <c r="U1093" s="21"/>
      <c r="V1093" s="21"/>
      <c r="W1093" s="21"/>
      <c r="X1093" s="21"/>
      <c r="Y1093" s="163"/>
    </row>
    <row r="1094" spans="19:25" ht="15.75" customHeight="1" x14ac:dyDescent="0.2">
      <c r="S1094" s="21"/>
      <c r="T1094" s="21"/>
      <c r="U1094" s="21"/>
      <c r="V1094" s="21"/>
      <c r="W1094" s="21"/>
      <c r="X1094" s="21"/>
      <c r="Y1094" s="163"/>
    </row>
    <row r="1095" spans="19:25" ht="15.75" customHeight="1" x14ac:dyDescent="0.2">
      <c r="S1095" s="21"/>
      <c r="T1095" s="21"/>
      <c r="U1095" s="21"/>
      <c r="V1095" s="21"/>
      <c r="W1095" s="21"/>
      <c r="X1095" s="21"/>
      <c r="Y1095" s="163"/>
    </row>
    <row r="1096" spans="19:25" ht="15.75" customHeight="1" x14ac:dyDescent="0.2">
      <c r="S1096" s="21"/>
      <c r="T1096" s="21"/>
      <c r="U1096" s="21"/>
      <c r="V1096" s="21"/>
      <c r="W1096" s="21"/>
      <c r="X1096" s="21"/>
      <c r="Y1096" s="163"/>
    </row>
    <row r="1097" spans="19:25" ht="15.75" customHeight="1" x14ac:dyDescent="0.2">
      <c r="S1097" s="21"/>
      <c r="T1097" s="21"/>
      <c r="U1097" s="21"/>
      <c r="V1097" s="21"/>
      <c r="W1097" s="21"/>
      <c r="X1097" s="21"/>
      <c r="Y1097" s="163"/>
    </row>
    <row r="1098" spans="19:25" ht="15.75" customHeight="1" x14ac:dyDescent="0.2">
      <c r="S1098" s="21"/>
      <c r="T1098" s="21"/>
      <c r="U1098" s="21"/>
      <c r="V1098" s="21"/>
      <c r="W1098" s="21"/>
      <c r="X1098" s="21"/>
      <c r="Y1098" s="163"/>
    </row>
    <row r="1099" spans="19:25" ht="15.75" customHeight="1" x14ac:dyDescent="0.2">
      <c r="S1099" s="21"/>
      <c r="T1099" s="21"/>
      <c r="U1099" s="21"/>
      <c r="V1099" s="21"/>
      <c r="W1099" s="21"/>
      <c r="X1099" s="21"/>
      <c r="Y1099" s="163"/>
    </row>
    <row r="1100" spans="19:25" ht="15.75" customHeight="1" x14ac:dyDescent="0.2">
      <c r="S1100" s="21"/>
      <c r="T1100" s="21"/>
      <c r="U1100" s="21"/>
      <c r="V1100" s="21"/>
      <c r="W1100" s="21"/>
      <c r="X1100" s="21"/>
      <c r="Y1100" s="163"/>
    </row>
    <row r="1101" spans="19:25" ht="15.75" customHeight="1" x14ac:dyDescent="0.2">
      <c r="S1101" s="21"/>
      <c r="T1101" s="21"/>
      <c r="U1101" s="21"/>
      <c r="V1101" s="21"/>
      <c r="W1101" s="21"/>
      <c r="X1101" s="21"/>
      <c r="Y1101" s="163"/>
    </row>
    <row r="1102" spans="19:25" ht="15.75" customHeight="1" x14ac:dyDescent="0.2">
      <c r="S1102" s="21"/>
      <c r="T1102" s="21"/>
      <c r="U1102" s="21"/>
      <c r="V1102" s="21"/>
      <c r="W1102" s="21"/>
      <c r="X1102" s="21"/>
      <c r="Y1102" s="163"/>
    </row>
    <row r="1103" spans="19:25" ht="15.75" customHeight="1" x14ac:dyDescent="0.2">
      <c r="S1103" s="21"/>
      <c r="T1103" s="21"/>
      <c r="U1103" s="21"/>
      <c r="V1103" s="21"/>
      <c r="W1103" s="21"/>
      <c r="X1103" s="21"/>
      <c r="Y1103" s="163"/>
    </row>
    <row r="1104" spans="19:25" ht="15.75" customHeight="1" x14ac:dyDescent="0.2">
      <c r="S1104" s="21"/>
      <c r="T1104" s="21"/>
      <c r="U1104" s="21"/>
      <c r="V1104" s="21"/>
      <c r="W1104" s="21"/>
      <c r="X1104" s="21"/>
      <c r="Y1104" s="163"/>
    </row>
    <row r="1105" spans="19:25" ht="15.75" customHeight="1" x14ac:dyDescent="0.2">
      <c r="S1105" s="21"/>
      <c r="T1105" s="21"/>
      <c r="U1105" s="21"/>
      <c r="V1105" s="21"/>
      <c r="W1105" s="21"/>
      <c r="X1105" s="21"/>
      <c r="Y1105" s="163"/>
    </row>
    <row r="1106" spans="19:25" ht="15.75" customHeight="1" x14ac:dyDescent="0.2">
      <c r="S1106" s="21"/>
      <c r="T1106" s="21"/>
      <c r="U1106" s="21"/>
      <c r="V1106" s="21"/>
      <c r="W1106" s="21"/>
      <c r="X1106" s="21"/>
      <c r="Y1106" s="163"/>
    </row>
    <row r="1107" spans="19:25" ht="15.75" customHeight="1" x14ac:dyDescent="0.2">
      <c r="S1107" s="21"/>
      <c r="T1107" s="21"/>
      <c r="U1107" s="21"/>
      <c r="V1107" s="21"/>
      <c r="W1107" s="21"/>
      <c r="X1107" s="21"/>
      <c r="Y1107" s="163"/>
    </row>
    <row r="1108" spans="19:25" ht="15.75" customHeight="1" x14ac:dyDescent="0.2">
      <c r="S1108" s="21"/>
      <c r="T1108" s="21"/>
      <c r="U1108" s="21"/>
      <c r="V1108" s="21"/>
      <c r="W1108" s="21"/>
      <c r="X1108" s="21"/>
      <c r="Y1108" s="163"/>
    </row>
    <row r="1109" spans="19:25" ht="15.75" customHeight="1" x14ac:dyDescent="0.2">
      <c r="S1109" s="21"/>
      <c r="T1109" s="21"/>
      <c r="U1109" s="21"/>
      <c r="V1109" s="21"/>
      <c r="W1109" s="21"/>
      <c r="X1109" s="21"/>
      <c r="Y1109" s="163"/>
    </row>
    <row r="1110" spans="19:25" ht="15.75" customHeight="1" x14ac:dyDescent="0.2">
      <c r="S1110" s="21"/>
      <c r="T1110" s="21"/>
      <c r="U1110" s="21"/>
      <c r="V1110" s="21"/>
      <c r="W1110" s="21"/>
      <c r="X1110" s="21"/>
      <c r="Y1110" s="163"/>
    </row>
    <row r="1111" spans="19:25" ht="15.75" customHeight="1" x14ac:dyDescent="0.2">
      <c r="S1111" s="21"/>
      <c r="T1111" s="21"/>
      <c r="U1111" s="21"/>
      <c r="V1111" s="21"/>
      <c r="W1111" s="21"/>
      <c r="X1111" s="21"/>
      <c r="Y1111" s="163"/>
    </row>
    <row r="1112" spans="19:25" ht="15.75" customHeight="1" x14ac:dyDescent="0.2">
      <c r="S1112" s="21"/>
      <c r="T1112" s="21"/>
      <c r="U1112" s="21"/>
      <c r="V1112" s="21"/>
      <c r="W1112" s="21"/>
      <c r="X1112" s="21"/>
      <c r="Y1112" s="163"/>
    </row>
    <row r="1113" spans="19:25" ht="15.75" customHeight="1" x14ac:dyDescent="0.2">
      <c r="S1113" s="21"/>
      <c r="T1113" s="21"/>
      <c r="U1113" s="21"/>
      <c r="V1113" s="21"/>
      <c r="W1113" s="21"/>
      <c r="X1113" s="21"/>
      <c r="Y1113" s="163"/>
    </row>
    <row r="1114" spans="19:25" ht="15.75" customHeight="1" x14ac:dyDescent="0.2">
      <c r="S1114" s="21"/>
      <c r="T1114" s="21"/>
      <c r="U1114" s="21"/>
      <c r="V1114" s="21"/>
      <c r="W1114" s="21"/>
      <c r="X1114" s="21"/>
      <c r="Y1114" s="163"/>
    </row>
    <row r="1115" spans="19:25" ht="15.75" customHeight="1" x14ac:dyDescent="0.2">
      <c r="S1115" s="21"/>
      <c r="T1115" s="21"/>
      <c r="U1115" s="21"/>
      <c r="V1115" s="21"/>
      <c r="W1115" s="21"/>
      <c r="X1115" s="21"/>
      <c r="Y1115" s="163"/>
    </row>
    <row r="1116" spans="19:25" ht="15.75" customHeight="1" x14ac:dyDescent="0.2">
      <c r="S1116" s="21"/>
      <c r="T1116" s="21"/>
      <c r="U1116" s="21"/>
      <c r="V1116" s="21"/>
      <c r="W1116" s="21"/>
      <c r="X1116" s="21"/>
      <c r="Y1116" s="163"/>
    </row>
    <row r="1117" spans="19:25" ht="15.75" customHeight="1" x14ac:dyDescent="0.2">
      <c r="S1117" s="21"/>
      <c r="T1117" s="21"/>
      <c r="U1117" s="21"/>
      <c r="V1117" s="21"/>
      <c r="W1117" s="21"/>
      <c r="X1117" s="21"/>
      <c r="Y1117" s="163"/>
    </row>
    <row r="1118" spans="19:25" ht="15.75" customHeight="1" x14ac:dyDescent="0.2">
      <c r="S1118" s="21"/>
      <c r="T1118" s="21"/>
      <c r="U1118" s="21"/>
      <c r="V1118" s="21"/>
      <c r="W1118" s="21"/>
      <c r="X1118" s="21"/>
      <c r="Y1118" s="163"/>
    </row>
    <row r="1119" spans="19:25" ht="15.75" customHeight="1" x14ac:dyDescent="0.2">
      <c r="S1119" s="21"/>
      <c r="T1119" s="21"/>
      <c r="U1119" s="21"/>
      <c r="V1119" s="21"/>
      <c r="W1119" s="21"/>
      <c r="X1119" s="21"/>
      <c r="Y1119" s="163"/>
    </row>
    <row r="1120" spans="19:25" ht="15.75" customHeight="1" x14ac:dyDescent="0.2">
      <c r="S1120" s="21"/>
      <c r="T1120" s="21"/>
      <c r="U1120" s="21"/>
      <c r="V1120" s="21"/>
      <c r="W1120" s="21"/>
      <c r="X1120" s="21"/>
      <c r="Y1120" s="163"/>
    </row>
    <row r="1121" spans="19:25" ht="15.75" customHeight="1" x14ac:dyDescent="0.2">
      <c r="S1121" s="21"/>
      <c r="T1121" s="21"/>
      <c r="U1121" s="21"/>
      <c r="V1121" s="21"/>
      <c r="W1121" s="21"/>
      <c r="X1121" s="21"/>
      <c r="Y1121" s="163"/>
    </row>
    <row r="1122" spans="19:25" ht="15.75" customHeight="1" x14ac:dyDescent="0.2">
      <c r="S1122" s="21"/>
      <c r="T1122" s="21"/>
      <c r="U1122" s="21"/>
      <c r="V1122" s="21"/>
      <c r="W1122" s="21"/>
      <c r="X1122" s="21"/>
      <c r="Y1122" s="163"/>
    </row>
    <row r="1123" spans="19:25" ht="15.75" customHeight="1" x14ac:dyDescent="0.2">
      <c r="S1123" s="21"/>
      <c r="T1123" s="21"/>
      <c r="U1123" s="21"/>
      <c r="V1123" s="21"/>
      <c r="W1123" s="21"/>
      <c r="X1123" s="21"/>
      <c r="Y1123" s="163"/>
    </row>
    <row r="1124" spans="19:25" ht="15.75" customHeight="1" x14ac:dyDescent="0.2">
      <c r="S1124" s="21"/>
      <c r="T1124" s="21"/>
      <c r="U1124" s="21"/>
      <c r="V1124" s="21"/>
      <c r="W1124" s="21"/>
      <c r="X1124" s="21"/>
      <c r="Y1124" s="163"/>
    </row>
    <row r="1125" spans="19:25" ht="15.75" customHeight="1" x14ac:dyDescent="0.2">
      <c r="S1125" s="21"/>
      <c r="T1125" s="21"/>
      <c r="U1125" s="21"/>
      <c r="V1125" s="21"/>
      <c r="W1125" s="21"/>
      <c r="X1125" s="21"/>
      <c r="Y1125" s="163"/>
    </row>
    <row r="1126" spans="19:25" ht="15.75" customHeight="1" x14ac:dyDescent="0.2">
      <c r="S1126" s="21"/>
      <c r="T1126" s="21"/>
      <c r="U1126" s="21"/>
      <c r="V1126" s="21"/>
      <c r="W1126" s="21"/>
      <c r="X1126" s="21"/>
      <c r="Y1126" s="163"/>
    </row>
    <row r="1127" spans="19:25" ht="15.75" customHeight="1" x14ac:dyDescent="0.2">
      <c r="S1127" s="21"/>
      <c r="T1127" s="21"/>
      <c r="U1127" s="21"/>
      <c r="V1127" s="21"/>
      <c r="W1127" s="21"/>
      <c r="X1127" s="21"/>
      <c r="Y1127" s="163"/>
    </row>
    <row r="1128" spans="19:25" ht="15.75" customHeight="1" x14ac:dyDescent="0.2">
      <c r="S1128" s="21"/>
      <c r="T1128" s="21"/>
      <c r="U1128" s="21"/>
      <c r="V1128" s="21"/>
      <c r="W1128" s="21"/>
      <c r="X1128" s="21"/>
      <c r="Y1128" s="163"/>
    </row>
    <row r="1129" spans="19:25" ht="15.75" customHeight="1" x14ac:dyDescent="0.2">
      <c r="S1129" s="21"/>
      <c r="T1129" s="21"/>
      <c r="U1129" s="21"/>
      <c r="V1129" s="21"/>
      <c r="W1129" s="21"/>
      <c r="X1129" s="21"/>
      <c r="Y1129" s="163"/>
    </row>
    <row r="1130" spans="19:25" ht="15.75" customHeight="1" x14ac:dyDescent="0.2">
      <c r="S1130" s="21"/>
      <c r="T1130" s="21"/>
      <c r="U1130" s="21"/>
      <c r="V1130" s="21"/>
      <c r="W1130" s="21"/>
      <c r="X1130" s="21"/>
      <c r="Y1130" s="163"/>
    </row>
    <row r="1131" spans="19:25" ht="15.75" customHeight="1" x14ac:dyDescent="0.2">
      <c r="S1131" s="21"/>
      <c r="T1131" s="21"/>
      <c r="U1131" s="21"/>
      <c r="V1131" s="21"/>
      <c r="W1131" s="21"/>
      <c r="X1131" s="21"/>
      <c r="Y1131" s="163"/>
    </row>
    <row r="1132" spans="19:25" ht="15.75" customHeight="1" x14ac:dyDescent="0.2">
      <c r="S1132" s="21"/>
      <c r="T1132" s="21"/>
      <c r="U1132" s="21"/>
      <c r="V1132" s="21"/>
      <c r="W1132" s="21"/>
      <c r="X1132" s="21"/>
      <c r="Y1132" s="163"/>
    </row>
    <row r="1133" spans="19:25" ht="15.75" customHeight="1" x14ac:dyDescent="0.2">
      <c r="S1133" s="21"/>
      <c r="T1133" s="21"/>
      <c r="U1133" s="21"/>
      <c r="V1133" s="21"/>
      <c r="W1133" s="21"/>
      <c r="X1133" s="21"/>
      <c r="Y1133" s="163"/>
    </row>
    <row r="1134" spans="19:25" ht="15.75" customHeight="1" x14ac:dyDescent="0.2">
      <c r="S1134" s="21"/>
      <c r="T1134" s="21"/>
      <c r="U1134" s="21"/>
      <c r="V1134" s="21"/>
      <c r="W1134" s="21"/>
      <c r="X1134" s="21"/>
      <c r="Y1134" s="163"/>
    </row>
    <row r="1135" spans="19:25" ht="15.75" customHeight="1" x14ac:dyDescent="0.2">
      <c r="S1135" s="21"/>
      <c r="T1135" s="21"/>
      <c r="U1135" s="21"/>
      <c r="V1135" s="21"/>
      <c r="W1135" s="21"/>
      <c r="X1135" s="21"/>
      <c r="Y1135" s="163"/>
    </row>
    <row r="1136" spans="19:25" ht="15.75" customHeight="1" x14ac:dyDescent="0.2">
      <c r="S1136" s="21"/>
      <c r="T1136" s="21"/>
      <c r="U1136" s="21"/>
      <c r="V1136" s="21"/>
      <c r="W1136" s="21"/>
      <c r="X1136" s="21"/>
      <c r="Y1136" s="163"/>
    </row>
    <row r="1137" spans="19:25" ht="15.75" customHeight="1" x14ac:dyDescent="0.2">
      <c r="S1137" s="21"/>
      <c r="T1137" s="21"/>
      <c r="U1137" s="21"/>
      <c r="V1137" s="21"/>
      <c r="W1137" s="21"/>
      <c r="X1137" s="21"/>
      <c r="Y1137" s="163"/>
    </row>
    <row r="1138" spans="19:25" ht="15.75" customHeight="1" x14ac:dyDescent="0.2">
      <c r="S1138" s="21"/>
      <c r="T1138" s="21"/>
      <c r="U1138" s="21"/>
      <c r="V1138" s="21"/>
      <c r="W1138" s="21"/>
      <c r="X1138" s="21"/>
      <c r="Y1138" s="163"/>
    </row>
    <row r="1139" spans="19:25" ht="15.75" customHeight="1" x14ac:dyDescent="0.2">
      <c r="S1139" s="21"/>
      <c r="T1139" s="21"/>
      <c r="U1139" s="21"/>
      <c r="V1139" s="21"/>
      <c r="W1139" s="21"/>
      <c r="X1139" s="21"/>
      <c r="Y1139" s="163"/>
    </row>
    <row r="1140" spans="19:25" ht="15.75" customHeight="1" x14ac:dyDescent="0.2">
      <c r="S1140" s="21"/>
      <c r="T1140" s="21"/>
      <c r="U1140" s="21"/>
      <c r="V1140" s="21"/>
      <c r="W1140" s="21"/>
      <c r="X1140" s="21"/>
      <c r="Y1140" s="163"/>
    </row>
    <row r="1141" spans="19:25" ht="15.75" customHeight="1" x14ac:dyDescent="0.2">
      <c r="S1141" s="21"/>
      <c r="T1141" s="21"/>
      <c r="U1141" s="21"/>
      <c r="V1141" s="21"/>
      <c r="W1141" s="21"/>
      <c r="X1141" s="21"/>
      <c r="Y1141" s="163"/>
    </row>
    <row r="1142" spans="19:25" ht="15.75" customHeight="1" x14ac:dyDescent="0.2">
      <c r="S1142" s="21"/>
      <c r="T1142" s="21"/>
      <c r="U1142" s="21"/>
      <c r="V1142" s="21"/>
      <c r="W1142" s="21"/>
      <c r="X1142" s="21"/>
      <c r="Y1142" s="163"/>
    </row>
    <row r="1143" spans="19:25" ht="15.75" customHeight="1" x14ac:dyDescent="0.2">
      <c r="S1143" s="21"/>
      <c r="T1143" s="21"/>
      <c r="U1143" s="21"/>
      <c r="V1143" s="21"/>
      <c r="W1143" s="21"/>
      <c r="X1143" s="21"/>
      <c r="Y1143" s="163"/>
    </row>
    <row r="1144" spans="19:25" ht="15.75" customHeight="1" x14ac:dyDescent="0.2">
      <c r="S1144" s="21"/>
      <c r="T1144" s="21"/>
      <c r="U1144" s="21"/>
      <c r="V1144" s="21"/>
      <c r="W1144" s="21"/>
      <c r="X1144" s="21"/>
      <c r="Y1144" s="163"/>
    </row>
    <row r="1145" spans="19:25" ht="15.75" customHeight="1" x14ac:dyDescent="0.2">
      <c r="S1145" s="21"/>
      <c r="T1145" s="21"/>
      <c r="U1145" s="21"/>
      <c r="V1145" s="21"/>
      <c r="W1145" s="21"/>
      <c r="X1145" s="21"/>
      <c r="Y1145" s="163"/>
    </row>
    <row r="1146" spans="19:25" ht="15.75" customHeight="1" x14ac:dyDescent="0.2">
      <c r="S1146" s="21"/>
      <c r="T1146" s="21"/>
      <c r="U1146" s="21"/>
      <c r="V1146" s="21"/>
      <c r="W1146" s="21"/>
      <c r="X1146" s="21"/>
      <c r="Y1146" s="163"/>
    </row>
    <row r="1147" spans="19:25" ht="15.75" customHeight="1" x14ac:dyDescent="0.2">
      <c r="S1147" s="21"/>
      <c r="T1147" s="21"/>
      <c r="U1147" s="21"/>
      <c r="V1147" s="21"/>
      <c r="W1147" s="21"/>
      <c r="X1147" s="21"/>
      <c r="Y1147" s="163"/>
    </row>
    <row r="1148" spans="19:25" ht="15.75" customHeight="1" x14ac:dyDescent="0.2">
      <c r="S1148" s="21"/>
      <c r="T1148" s="21"/>
      <c r="U1148" s="21"/>
      <c r="V1148" s="21"/>
      <c r="W1148" s="21"/>
      <c r="X1148" s="21"/>
      <c r="Y1148" s="163"/>
    </row>
    <row r="1149" spans="19:25" ht="15.75" customHeight="1" x14ac:dyDescent="0.2">
      <c r="S1149" s="21"/>
      <c r="T1149" s="21"/>
      <c r="U1149" s="21"/>
      <c r="V1149" s="21"/>
      <c r="W1149" s="21"/>
      <c r="X1149" s="21"/>
      <c r="Y1149" s="163"/>
    </row>
    <row r="1150" spans="19:25" ht="15.75" customHeight="1" x14ac:dyDescent="0.2">
      <c r="S1150" s="21"/>
      <c r="T1150" s="21"/>
      <c r="U1150" s="21"/>
      <c r="V1150" s="21"/>
      <c r="W1150" s="21"/>
      <c r="X1150" s="21"/>
      <c r="Y1150" s="163"/>
    </row>
    <row r="1151" spans="19:25" ht="15.75" customHeight="1" x14ac:dyDescent="0.2">
      <c r="S1151" s="21"/>
      <c r="T1151" s="21"/>
      <c r="U1151" s="21"/>
      <c r="V1151" s="21"/>
      <c r="W1151" s="21"/>
      <c r="X1151" s="21"/>
      <c r="Y1151" s="163"/>
    </row>
    <row r="1152" spans="19:25" ht="15.75" customHeight="1" x14ac:dyDescent="0.2">
      <c r="S1152" s="21"/>
      <c r="T1152" s="21"/>
      <c r="U1152" s="21"/>
      <c r="V1152" s="21"/>
      <c r="W1152" s="21"/>
      <c r="X1152" s="21"/>
      <c r="Y1152" s="163"/>
    </row>
    <row r="1153" spans="19:25" ht="15.75" customHeight="1" x14ac:dyDescent="0.2">
      <c r="S1153" s="21"/>
      <c r="T1153" s="21"/>
      <c r="U1153" s="21"/>
      <c r="V1153" s="21"/>
      <c r="W1153" s="21"/>
      <c r="X1153" s="21"/>
      <c r="Y1153" s="163"/>
    </row>
    <row r="1154" spans="19:25" ht="15.75" customHeight="1" x14ac:dyDescent="0.2">
      <c r="S1154" s="21"/>
      <c r="T1154" s="21"/>
      <c r="U1154" s="21"/>
      <c r="V1154" s="21"/>
      <c r="W1154" s="21"/>
      <c r="X1154" s="21"/>
      <c r="Y1154" s="163"/>
    </row>
    <row r="1155" spans="19:25" ht="15.75" customHeight="1" x14ac:dyDescent="0.2">
      <c r="S1155" s="21"/>
      <c r="T1155" s="21"/>
      <c r="U1155" s="21"/>
      <c r="V1155" s="21"/>
      <c r="W1155" s="21"/>
      <c r="X1155" s="21"/>
      <c r="Y1155" s="163"/>
    </row>
    <row r="1156" spans="19:25" ht="15.75" customHeight="1" x14ac:dyDescent="0.2">
      <c r="S1156" s="21"/>
      <c r="T1156" s="21"/>
      <c r="U1156" s="21"/>
      <c r="V1156" s="21"/>
      <c r="W1156" s="21"/>
      <c r="X1156" s="21"/>
      <c r="Y1156" s="163"/>
    </row>
    <row r="1157" spans="19:25" ht="15.75" customHeight="1" x14ac:dyDescent="0.2">
      <c r="S1157" s="21"/>
      <c r="T1157" s="21"/>
      <c r="U1157" s="21"/>
      <c r="V1157" s="21"/>
      <c r="W1157" s="21"/>
      <c r="X1157" s="21"/>
      <c r="Y1157" s="163"/>
    </row>
    <row r="1158" spans="19:25" ht="15.75" customHeight="1" x14ac:dyDescent="0.2">
      <c r="S1158" s="21"/>
      <c r="T1158" s="21"/>
      <c r="U1158" s="21"/>
      <c r="V1158" s="21"/>
      <c r="W1158" s="21"/>
      <c r="X1158" s="21"/>
      <c r="Y1158" s="163"/>
    </row>
    <row r="1159" spans="19:25" ht="15.75" customHeight="1" x14ac:dyDescent="0.2">
      <c r="S1159" s="21"/>
      <c r="T1159" s="21"/>
      <c r="U1159" s="21"/>
      <c r="V1159" s="21"/>
      <c r="W1159" s="21"/>
      <c r="X1159" s="21"/>
      <c r="Y1159" s="163"/>
    </row>
    <row r="1160" spans="19:25" ht="15.75" customHeight="1" x14ac:dyDescent="0.2">
      <c r="S1160" s="21"/>
      <c r="T1160" s="21"/>
      <c r="U1160" s="21"/>
      <c r="V1160" s="21"/>
      <c r="W1160" s="21"/>
      <c r="X1160" s="21"/>
      <c r="Y1160" s="163"/>
    </row>
    <row r="1161" spans="19:25" ht="15.75" customHeight="1" x14ac:dyDescent="0.2">
      <c r="S1161" s="21"/>
      <c r="T1161" s="21"/>
      <c r="U1161" s="21"/>
      <c r="V1161" s="21"/>
      <c r="W1161" s="21"/>
      <c r="X1161" s="21"/>
      <c r="Y1161" s="163"/>
    </row>
    <row r="1162" spans="19:25" ht="15.75" customHeight="1" x14ac:dyDescent="0.2">
      <c r="S1162" s="21"/>
      <c r="T1162" s="21"/>
      <c r="U1162" s="21"/>
      <c r="V1162" s="21"/>
      <c r="W1162" s="21"/>
      <c r="X1162" s="21"/>
      <c r="Y1162" s="163"/>
    </row>
    <row r="1163" spans="19:25" ht="15.75" customHeight="1" x14ac:dyDescent="0.2">
      <c r="S1163" s="21"/>
      <c r="T1163" s="21"/>
      <c r="U1163" s="21"/>
      <c r="V1163" s="21"/>
      <c r="W1163" s="21"/>
      <c r="X1163" s="21"/>
      <c r="Y1163" s="163"/>
    </row>
    <row r="1164" spans="19:25" ht="15.75" customHeight="1" x14ac:dyDescent="0.2">
      <c r="S1164" s="21"/>
      <c r="T1164" s="21"/>
      <c r="U1164" s="21"/>
      <c r="V1164" s="21"/>
      <c r="W1164" s="21"/>
      <c r="X1164" s="21"/>
      <c r="Y1164" s="163"/>
    </row>
    <row r="1165" spans="19:25" ht="15.75" customHeight="1" x14ac:dyDescent="0.2">
      <c r="S1165" s="21"/>
      <c r="T1165" s="21"/>
      <c r="U1165" s="21"/>
      <c r="V1165" s="21"/>
      <c r="W1165" s="21"/>
      <c r="X1165" s="21"/>
      <c r="Y1165" s="163"/>
    </row>
    <row r="1166" spans="19:25" ht="15.75" customHeight="1" x14ac:dyDescent="0.2">
      <c r="S1166" s="21"/>
      <c r="T1166" s="21"/>
      <c r="U1166" s="21"/>
      <c r="V1166" s="21"/>
      <c r="W1166" s="21"/>
      <c r="X1166" s="21"/>
      <c r="Y1166" s="163"/>
    </row>
    <row r="1167" spans="19:25" ht="15.75" customHeight="1" x14ac:dyDescent="0.2">
      <c r="S1167" s="21"/>
      <c r="T1167" s="21"/>
      <c r="U1167" s="21"/>
      <c r="V1167" s="21"/>
      <c r="W1167" s="21"/>
      <c r="X1167" s="21"/>
      <c r="Y1167" s="163"/>
    </row>
    <row r="1168" spans="19:25" ht="15.75" customHeight="1" x14ac:dyDescent="0.2">
      <c r="S1168" s="21"/>
      <c r="T1168" s="21"/>
      <c r="U1168" s="21"/>
      <c r="V1168" s="21"/>
      <c r="W1168" s="21"/>
      <c r="X1168" s="21"/>
      <c r="Y1168" s="163"/>
    </row>
    <row r="1169" spans="19:25" ht="15.75" customHeight="1" x14ac:dyDescent="0.2">
      <c r="S1169" s="21"/>
      <c r="T1169" s="21"/>
      <c r="U1169" s="21"/>
      <c r="V1169" s="21"/>
      <c r="W1169" s="21"/>
      <c r="X1169" s="21"/>
      <c r="Y1169" s="163"/>
    </row>
    <row r="1170" spans="19:25" ht="15.75" customHeight="1" x14ac:dyDescent="0.2">
      <c r="S1170" s="21"/>
      <c r="T1170" s="21"/>
      <c r="U1170" s="21"/>
      <c r="V1170" s="21"/>
      <c r="W1170" s="21"/>
      <c r="X1170" s="21"/>
      <c r="Y1170" s="163"/>
    </row>
    <row r="1171" spans="19:25" ht="15.75" customHeight="1" x14ac:dyDescent="0.2">
      <c r="S1171" s="21"/>
      <c r="T1171" s="21"/>
      <c r="U1171" s="21"/>
      <c r="V1171" s="21"/>
      <c r="W1171" s="21"/>
      <c r="X1171" s="21"/>
      <c r="Y1171" s="163"/>
    </row>
    <row r="1172" spans="19:25" ht="15.75" customHeight="1" x14ac:dyDescent="0.2">
      <c r="S1172" s="21"/>
      <c r="T1172" s="21"/>
      <c r="U1172" s="21"/>
      <c r="V1172" s="21"/>
      <c r="W1172" s="21"/>
      <c r="X1172" s="21"/>
      <c r="Y1172" s="163"/>
    </row>
    <row r="1173" spans="19:25" ht="15.75" customHeight="1" x14ac:dyDescent="0.2">
      <c r="S1173" s="21"/>
      <c r="T1173" s="21"/>
      <c r="U1173" s="21"/>
      <c r="V1173" s="21"/>
      <c r="W1173" s="21"/>
      <c r="X1173" s="21"/>
      <c r="Y1173" s="163"/>
    </row>
    <row r="1174" spans="19:25" ht="15.75" customHeight="1" x14ac:dyDescent="0.2">
      <c r="S1174" s="21"/>
      <c r="T1174" s="21"/>
      <c r="U1174" s="21"/>
      <c r="V1174" s="21"/>
      <c r="W1174" s="21"/>
      <c r="X1174" s="21"/>
      <c r="Y1174" s="163"/>
    </row>
    <row r="1175" spans="19:25" ht="15.75" customHeight="1" x14ac:dyDescent="0.2">
      <c r="S1175" s="21"/>
      <c r="T1175" s="21"/>
      <c r="U1175" s="21"/>
      <c r="V1175" s="21"/>
      <c r="W1175" s="21"/>
      <c r="X1175" s="21"/>
      <c r="Y1175" s="163"/>
    </row>
    <row r="1176" spans="19:25" ht="15.75" customHeight="1" x14ac:dyDescent="0.2">
      <c r="S1176" s="21"/>
      <c r="T1176" s="21"/>
      <c r="U1176" s="21"/>
      <c r="V1176" s="21"/>
      <c r="W1176" s="21"/>
      <c r="X1176" s="21"/>
      <c r="Y1176" s="163"/>
    </row>
    <row r="1177" spans="19:25" ht="15.75" customHeight="1" x14ac:dyDescent="0.2">
      <c r="S1177" s="21"/>
      <c r="T1177" s="21"/>
      <c r="U1177" s="21"/>
      <c r="V1177" s="21"/>
      <c r="W1177" s="21"/>
      <c r="X1177" s="21"/>
      <c r="Y1177" s="163"/>
    </row>
    <row r="1178" spans="19:25" ht="15.75" customHeight="1" x14ac:dyDescent="0.2">
      <c r="S1178" s="21"/>
      <c r="T1178" s="21"/>
      <c r="U1178" s="21"/>
      <c r="V1178" s="21"/>
      <c r="W1178" s="21"/>
      <c r="X1178" s="21"/>
      <c r="Y1178" s="163"/>
    </row>
    <row r="1179" spans="19:25" ht="15.75" customHeight="1" x14ac:dyDescent="0.2">
      <c r="S1179" s="21"/>
      <c r="T1179" s="21"/>
      <c r="U1179" s="21"/>
      <c r="V1179" s="21"/>
      <c r="W1179" s="21"/>
      <c r="X1179" s="21"/>
      <c r="Y1179" s="163"/>
    </row>
    <row r="1180" spans="19:25" ht="15.75" customHeight="1" x14ac:dyDescent="0.2">
      <c r="S1180" s="21"/>
      <c r="T1180" s="21"/>
      <c r="U1180" s="21"/>
      <c r="V1180" s="21"/>
      <c r="W1180" s="21"/>
      <c r="X1180" s="21"/>
      <c r="Y1180" s="163"/>
    </row>
    <row r="1181" spans="19:25" ht="15.75" customHeight="1" x14ac:dyDescent="0.2">
      <c r="S1181" s="21"/>
      <c r="T1181" s="21"/>
      <c r="U1181" s="21"/>
      <c r="V1181" s="21"/>
      <c r="W1181" s="21"/>
      <c r="X1181" s="21"/>
      <c r="Y1181" s="163"/>
    </row>
    <row r="1182" spans="19:25" ht="15.75" customHeight="1" x14ac:dyDescent="0.2">
      <c r="S1182" s="21"/>
      <c r="T1182" s="21"/>
      <c r="U1182" s="21"/>
      <c r="V1182" s="21"/>
      <c r="W1182" s="21"/>
      <c r="X1182" s="21"/>
      <c r="Y1182" s="163"/>
    </row>
    <row r="1183" spans="19:25" ht="15.75" customHeight="1" x14ac:dyDescent="0.2">
      <c r="S1183" s="21"/>
      <c r="T1183" s="21"/>
      <c r="U1183" s="21"/>
      <c r="V1183" s="21"/>
      <c r="W1183" s="21"/>
      <c r="X1183" s="21"/>
      <c r="Y1183" s="163"/>
    </row>
    <row r="1184" spans="19:25" ht="15.75" customHeight="1" x14ac:dyDescent="0.2">
      <c r="S1184" s="21"/>
      <c r="T1184" s="21"/>
      <c r="U1184" s="21"/>
      <c r="V1184" s="21"/>
      <c r="W1184" s="21"/>
      <c r="X1184" s="21"/>
      <c r="Y1184" s="163"/>
    </row>
    <row r="1185" spans="19:25" ht="15.75" customHeight="1" x14ac:dyDescent="0.2">
      <c r="S1185" s="21"/>
      <c r="T1185" s="21"/>
      <c r="U1185" s="21"/>
      <c r="V1185" s="21"/>
      <c r="W1185" s="21"/>
      <c r="X1185" s="21"/>
      <c r="Y1185" s="163"/>
    </row>
    <row r="1186" spans="19:25" ht="15.75" customHeight="1" x14ac:dyDescent="0.2">
      <c r="S1186" s="21"/>
      <c r="T1186" s="21"/>
      <c r="U1186" s="21"/>
      <c r="V1186" s="21"/>
      <c r="W1186" s="21"/>
      <c r="X1186" s="21"/>
      <c r="Y1186" s="163"/>
    </row>
    <row r="1187" spans="19:25" ht="15.75" customHeight="1" x14ac:dyDescent="0.2">
      <c r="S1187" s="21"/>
      <c r="T1187" s="21"/>
      <c r="U1187" s="21"/>
      <c r="V1187" s="21"/>
      <c r="W1187" s="21"/>
      <c r="X1187" s="21"/>
      <c r="Y1187" s="163"/>
    </row>
    <row r="1188" spans="19:25" ht="15.75" customHeight="1" x14ac:dyDescent="0.2">
      <c r="S1188" s="21"/>
      <c r="T1188" s="21"/>
      <c r="U1188" s="21"/>
      <c r="V1188" s="21"/>
      <c r="W1188" s="21"/>
      <c r="X1188" s="21"/>
      <c r="Y1188" s="163"/>
    </row>
    <row r="1189" spans="19:25" ht="15.75" customHeight="1" x14ac:dyDescent="0.2">
      <c r="S1189" s="21"/>
      <c r="T1189" s="21"/>
      <c r="U1189" s="21"/>
      <c r="V1189" s="21"/>
      <c r="W1189" s="21"/>
      <c r="X1189" s="21"/>
      <c r="Y1189" s="163"/>
    </row>
    <row r="1190" spans="19:25" ht="15.75" customHeight="1" x14ac:dyDescent="0.2">
      <c r="S1190" s="21"/>
      <c r="T1190" s="21"/>
      <c r="U1190" s="21"/>
      <c r="V1190" s="21"/>
      <c r="W1190" s="21"/>
      <c r="X1190" s="21"/>
      <c r="Y1190" s="163"/>
    </row>
    <row r="1191" spans="19:25" ht="15.75" customHeight="1" x14ac:dyDescent="0.2">
      <c r="S1191" s="21"/>
      <c r="T1191" s="21"/>
      <c r="U1191" s="21"/>
      <c r="V1191" s="21"/>
      <c r="W1191" s="21"/>
      <c r="X1191" s="21"/>
      <c r="Y1191" s="163"/>
    </row>
    <row r="1192" spans="19:25" ht="15.75" customHeight="1" x14ac:dyDescent="0.2">
      <c r="S1192" s="21"/>
      <c r="T1192" s="21"/>
      <c r="U1192" s="21"/>
      <c r="V1192" s="21"/>
      <c r="W1192" s="21"/>
      <c r="X1192" s="21"/>
      <c r="Y1192" s="163"/>
    </row>
    <row r="1193" spans="19:25" ht="15.75" customHeight="1" x14ac:dyDescent="0.2">
      <c r="S1193" s="21"/>
      <c r="T1193" s="21"/>
      <c r="U1193" s="21"/>
      <c r="V1193" s="21"/>
      <c r="W1193" s="21"/>
      <c r="X1193" s="21"/>
      <c r="Y1193" s="163"/>
    </row>
    <row r="1194" spans="19:25" ht="15.75" customHeight="1" x14ac:dyDescent="0.2">
      <c r="S1194" s="21"/>
      <c r="T1194" s="21"/>
      <c r="U1194" s="21"/>
      <c r="V1194" s="21"/>
      <c r="W1194" s="21"/>
      <c r="X1194" s="21"/>
      <c r="Y1194" s="163"/>
    </row>
    <row r="1195" spans="19:25" ht="15.75" customHeight="1" x14ac:dyDescent="0.2">
      <c r="S1195" s="21"/>
      <c r="T1195" s="21"/>
      <c r="U1195" s="21"/>
      <c r="V1195" s="21"/>
      <c r="W1195" s="21"/>
      <c r="X1195" s="21"/>
      <c r="Y1195" s="163"/>
    </row>
    <row r="1196" spans="19:25" ht="15.75" customHeight="1" x14ac:dyDescent="0.2">
      <c r="S1196" s="21"/>
      <c r="T1196" s="21"/>
      <c r="U1196" s="21"/>
      <c r="V1196" s="21"/>
      <c r="W1196" s="21"/>
      <c r="X1196" s="21"/>
      <c r="Y1196" s="163"/>
    </row>
    <row r="1197" spans="19:25" ht="15.75" customHeight="1" x14ac:dyDescent="0.2">
      <c r="S1197" s="21"/>
      <c r="T1197" s="21"/>
      <c r="U1197" s="21"/>
      <c r="V1197" s="21"/>
      <c r="W1197" s="21"/>
      <c r="X1197" s="21"/>
      <c r="Y1197" s="163"/>
    </row>
    <row r="1198" spans="19:25" ht="15.75" customHeight="1" x14ac:dyDescent="0.2">
      <c r="S1198" s="21"/>
      <c r="T1198" s="21"/>
      <c r="U1198" s="21"/>
      <c r="V1198" s="21"/>
      <c r="W1198" s="21"/>
      <c r="X1198" s="21"/>
      <c r="Y1198" s="163"/>
    </row>
    <row r="1199" spans="19:25" ht="15.75" customHeight="1" x14ac:dyDescent="0.2">
      <c r="S1199" s="21"/>
      <c r="T1199" s="21"/>
      <c r="U1199" s="21"/>
      <c r="V1199" s="21"/>
      <c r="W1199" s="21"/>
      <c r="X1199" s="21"/>
      <c r="Y1199" s="163"/>
    </row>
    <row r="1200" spans="19:25" ht="15.75" customHeight="1" x14ac:dyDescent="0.2">
      <c r="S1200" s="21"/>
      <c r="T1200" s="21"/>
      <c r="U1200" s="21"/>
      <c r="V1200" s="21"/>
      <c r="W1200" s="21"/>
      <c r="X1200" s="21"/>
      <c r="Y1200" s="163"/>
    </row>
    <row r="1201" spans="19:25" ht="15.75" customHeight="1" x14ac:dyDescent="0.2">
      <c r="S1201" s="21"/>
      <c r="T1201" s="21"/>
      <c r="U1201" s="21"/>
      <c r="V1201" s="21"/>
      <c r="W1201" s="21"/>
      <c r="X1201" s="21"/>
      <c r="Y1201" s="163"/>
    </row>
    <row r="1202" spans="19:25" ht="15.75" customHeight="1" x14ac:dyDescent="0.2">
      <c r="S1202" s="21"/>
      <c r="T1202" s="21"/>
      <c r="U1202" s="21"/>
      <c r="V1202" s="21"/>
      <c r="W1202" s="21"/>
      <c r="X1202" s="21"/>
      <c r="Y1202" s="163"/>
    </row>
    <row r="1203" spans="19:25" ht="15.75" customHeight="1" x14ac:dyDescent="0.2">
      <c r="S1203" s="21"/>
      <c r="T1203" s="21"/>
      <c r="U1203" s="21"/>
      <c r="V1203" s="21"/>
      <c r="W1203" s="21"/>
      <c r="X1203" s="21"/>
      <c r="Y1203" s="163"/>
    </row>
    <row r="1204" spans="19:25" ht="15.75" customHeight="1" x14ac:dyDescent="0.2">
      <c r="S1204" s="21"/>
      <c r="T1204" s="21"/>
      <c r="U1204" s="21"/>
      <c r="V1204" s="21"/>
      <c r="W1204" s="21"/>
      <c r="X1204" s="21"/>
      <c r="Y1204" s="163"/>
    </row>
    <row r="1205" spans="19:25" ht="15.75" customHeight="1" x14ac:dyDescent="0.2">
      <c r="S1205" s="21"/>
      <c r="T1205" s="21"/>
      <c r="U1205" s="21"/>
      <c r="V1205" s="21"/>
      <c r="W1205" s="21"/>
      <c r="X1205" s="21"/>
      <c r="Y1205" s="163"/>
    </row>
    <row r="1206" spans="19:25" ht="15.75" customHeight="1" x14ac:dyDescent="0.2">
      <c r="S1206" s="21"/>
      <c r="T1206" s="21"/>
      <c r="U1206" s="21"/>
      <c r="V1206" s="21"/>
      <c r="W1206" s="21"/>
      <c r="X1206" s="21"/>
      <c r="Y1206" s="163"/>
    </row>
    <row r="1207" spans="19:25" ht="15.75" customHeight="1" x14ac:dyDescent="0.2">
      <c r="S1207" s="21"/>
      <c r="T1207" s="21"/>
      <c r="U1207" s="21"/>
      <c r="V1207" s="21"/>
      <c r="W1207" s="21"/>
      <c r="X1207" s="21"/>
      <c r="Y1207" s="163"/>
    </row>
    <row r="1208" spans="19:25" ht="15.75" customHeight="1" x14ac:dyDescent="0.2">
      <c r="S1208" s="21"/>
      <c r="T1208" s="21"/>
      <c r="U1208" s="21"/>
      <c r="V1208" s="21"/>
      <c r="W1208" s="21"/>
      <c r="X1208" s="21"/>
      <c r="Y1208" s="163"/>
    </row>
    <row r="1209" spans="19:25" ht="15.75" customHeight="1" x14ac:dyDescent="0.2">
      <c r="S1209" s="21"/>
      <c r="T1209" s="21"/>
      <c r="U1209" s="21"/>
      <c r="V1209" s="21"/>
      <c r="W1209" s="21"/>
      <c r="X1209" s="21"/>
      <c r="Y1209" s="163"/>
    </row>
    <row r="1210" spans="19:25" ht="15.75" customHeight="1" x14ac:dyDescent="0.2">
      <c r="S1210" s="21"/>
      <c r="T1210" s="21"/>
      <c r="U1210" s="21"/>
      <c r="V1210" s="21"/>
      <c r="W1210" s="21"/>
      <c r="X1210" s="21"/>
      <c r="Y1210" s="163"/>
    </row>
    <row r="1211" spans="19:25" ht="15.75" customHeight="1" x14ac:dyDescent="0.2">
      <c r="S1211" s="21"/>
      <c r="T1211" s="21"/>
      <c r="U1211" s="21"/>
      <c r="V1211" s="21"/>
      <c r="W1211" s="21"/>
      <c r="X1211" s="21"/>
      <c r="Y1211" s="163"/>
    </row>
    <row r="1212" spans="19:25" ht="15.75" customHeight="1" x14ac:dyDescent="0.2">
      <c r="S1212" s="21"/>
      <c r="T1212" s="21"/>
      <c r="U1212" s="21"/>
      <c r="V1212" s="21"/>
      <c r="W1212" s="21"/>
      <c r="X1212" s="21"/>
      <c r="Y1212" s="163"/>
    </row>
    <row r="1213" spans="19:25" ht="15.75" customHeight="1" x14ac:dyDescent="0.2">
      <c r="S1213" s="21"/>
      <c r="T1213" s="21"/>
      <c r="U1213" s="21"/>
      <c r="V1213" s="21"/>
      <c r="W1213" s="21"/>
      <c r="X1213" s="21"/>
      <c r="Y1213" s="163"/>
    </row>
    <row r="1214" spans="19:25" ht="15.75" customHeight="1" x14ac:dyDescent="0.2">
      <c r="S1214" s="21"/>
      <c r="T1214" s="21"/>
      <c r="U1214" s="21"/>
      <c r="V1214" s="21"/>
      <c r="W1214" s="21"/>
      <c r="X1214" s="21"/>
      <c r="Y1214" s="163"/>
    </row>
    <row r="1215" spans="19:25" ht="15.75" customHeight="1" x14ac:dyDescent="0.2">
      <c r="S1215" s="21"/>
      <c r="T1215" s="21"/>
      <c r="U1215" s="21"/>
      <c r="V1215" s="21"/>
      <c r="W1215" s="21"/>
      <c r="X1215" s="21"/>
      <c r="Y1215" s="163"/>
    </row>
    <row r="1216" spans="19:25" ht="15.75" customHeight="1" x14ac:dyDescent="0.2">
      <c r="S1216" s="21"/>
      <c r="T1216" s="21"/>
      <c r="U1216" s="21"/>
      <c r="V1216" s="21"/>
      <c r="W1216" s="21"/>
      <c r="X1216" s="21"/>
      <c r="Y1216" s="163"/>
    </row>
    <row r="1217" spans="19:25" ht="15.75" customHeight="1" x14ac:dyDescent="0.2">
      <c r="S1217" s="21"/>
      <c r="T1217" s="21"/>
      <c r="U1217" s="21"/>
      <c r="V1217" s="21"/>
      <c r="W1217" s="21"/>
      <c r="X1217" s="21"/>
      <c r="Y1217" s="163"/>
    </row>
    <row r="1218" spans="19:25" ht="15.75" customHeight="1" x14ac:dyDescent="0.2">
      <c r="S1218" s="21"/>
      <c r="T1218" s="21"/>
      <c r="U1218" s="21"/>
      <c r="V1218" s="21"/>
      <c r="W1218" s="21"/>
      <c r="X1218" s="21"/>
      <c r="Y1218" s="163"/>
    </row>
    <row r="1219" spans="19:25" ht="15.75" customHeight="1" x14ac:dyDescent="0.2">
      <c r="S1219" s="21"/>
      <c r="T1219" s="21"/>
      <c r="U1219" s="21"/>
      <c r="V1219" s="21"/>
      <c r="W1219" s="21"/>
      <c r="X1219" s="21"/>
      <c r="Y1219" s="163"/>
    </row>
    <row r="1220" spans="19:25" ht="15.75" customHeight="1" x14ac:dyDescent="0.2">
      <c r="S1220" s="21"/>
      <c r="T1220" s="21"/>
      <c r="U1220" s="21"/>
      <c r="V1220" s="21"/>
      <c r="W1220" s="21"/>
      <c r="X1220" s="21"/>
      <c r="Y1220" s="163"/>
    </row>
    <row r="1221" spans="19:25" ht="15.75" customHeight="1" x14ac:dyDescent="0.2">
      <c r="S1221" s="21"/>
      <c r="T1221" s="21"/>
      <c r="U1221" s="21"/>
      <c r="V1221" s="21"/>
      <c r="W1221" s="21"/>
      <c r="X1221" s="21"/>
      <c r="Y1221" s="163"/>
    </row>
    <row r="1222" spans="19:25" ht="15.75" customHeight="1" x14ac:dyDescent="0.2">
      <c r="S1222" s="21"/>
      <c r="T1222" s="21"/>
      <c r="U1222" s="21"/>
      <c r="V1222" s="21"/>
      <c r="W1222" s="21"/>
      <c r="X1222" s="21"/>
      <c r="Y1222" s="163"/>
    </row>
    <row r="1223" spans="19:25" ht="15.75" customHeight="1" x14ac:dyDescent="0.2">
      <c r="S1223" s="21"/>
      <c r="T1223" s="21"/>
      <c r="U1223" s="21"/>
      <c r="V1223" s="21"/>
      <c r="W1223" s="21"/>
      <c r="X1223" s="21"/>
      <c r="Y1223" s="163"/>
    </row>
    <row r="1224" spans="19:25" ht="15.75" customHeight="1" x14ac:dyDescent="0.2">
      <c r="S1224" s="21"/>
      <c r="T1224" s="21"/>
      <c r="U1224" s="21"/>
      <c r="V1224" s="21"/>
      <c r="W1224" s="21"/>
      <c r="X1224" s="21"/>
      <c r="Y1224" s="163"/>
    </row>
    <row r="1225" spans="19:25" ht="15.75" customHeight="1" x14ac:dyDescent="0.2">
      <c r="S1225" s="21"/>
      <c r="T1225" s="21"/>
      <c r="U1225" s="21"/>
      <c r="V1225" s="21"/>
      <c r="W1225" s="21"/>
      <c r="X1225" s="21"/>
      <c r="Y1225" s="163"/>
    </row>
    <row r="1226" spans="19:25" ht="15.75" customHeight="1" x14ac:dyDescent="0.2">
      <c r="S1226" s="21"/>
      <c r="T1226" s="21"/>
      <c r="U1226" s="21"/>
      <c r="V1226" s="21"/>
      <c r="W1226" s="21"/>
      <c r="X1226" s="21"/>
      <c r="Y1226" s="163"/>
    </row>
    <row r="1227" spans="19:25" ht="15.75" customHeight="1" x14ac:dyDescent="0.2">
      <c r="S1227" s="21"/>
      <c r="T1227" s="21"/>
      <c r="U1227" s="21"/>
      <c r="V1227" s="21"/>
      <c r="W1227" s="21"/>
      <c r="X1227" s="21"/>
      <c r="Y1227" s="163"/>
    </row>
    <row r="1228" spans="19:25" ht="15.75" customHeight="1" x14ac:dyDescent="0.2">
      <c r="S1228" s="21"/>
      <c r="T1228" s="21"/>
      <c r="U1228" s="21"/>
      <c r="V1228" s="21"/>
      <c r="W1228" s="21"/>
      <c r="X1228" s="21"/>
      <c r="Y1228" s="163"/>
    </row>
    <row r="1229" spans="19:25" ht="15.75" customHeight="1" x14ac:dyDescent="0.2">
      <c r="S1229" s="21"/>
      <c r="T1229" s="21"/>
      <c r="U1229" s="21"/>
      <c r="V1229" s="21"/>
      <c r="W1229" s="21"/>
      <c r="X1229" s="21"/>
      <c r="Y1229" s="163"/>
    </row>
    <row r="1230" spans="19:25" ht="15.75" customHeight="1" x14ac:dyDescent="0.2">
      <c r="S1230" s="21"/>
      <c r="T1230" s="21"/>
      <c r="U1230" s="21"/>
      <c r="V1230" s="21"/>
      <c r="W1230" s="21"/>
      <c r="X1230" s="21"/>
      <c r="Y1230" s="163"/>
    </row>
    <row r="1231" spans="19:25" ht="15.75" customHeight="1" x14ac:dyDescent="0.2">
      <c r="S1231" s="21"/>
      <c r="T1231" s="21"/>
      <c r="U1231" s="21"/>
      <c r="V1231" s="21"/>
      <c r="W1231" s="21"/>
      <c r="X1231" s="21"/>
      <c r="Y1231" s="163"/>
    </row>
    <row r="1232" spans="19:25" ht="15.75" customHeight="1" x14ac:dyDescent="0.2">
      <c r="S1232" s="21"/>
      <c r="T1232" s="21"/>
      <c r="U1232" s="21"/>
      <c r="V1232" s="21"/>
      <c r="W1232" s="21"/>
      <c r="X1232" s="21"/>
      <c r="Y1232" s="163"/>
    </row>
    <row r="1233" spans="19:25" ht="15.75" customHeight="1" x14ac:dyDescent="0.2">
      <c r="S1233" s="21"/>
      <c r="T1233" s="21"/>
      <c r="U1233" s="21"/>
      <c r="V1233" s="21"/>
      <c r="W1233" s="21"/>
      <c r="X1233" s="21"/>
      <c r="Y1233" s="163"/>
    </row>
    <row r="1234" spans="19:25" ht="15.75" customHeight="1" x14ac:dyDescent="0.2">
      <c r="S1234" s="21"/>
      <c r="T1234" s="21"/>
      <c r="U1234" s="21"/>
      <c r="V1234" s="21"/>
      <c r="W1234" s="21"/>
      <c r="X1234" s="21"/>
      <c r="Y1234" s="163"/>
    </row>
    <row r="1235" spans="19:25" ht="15.75" customHeight="1" x14ac:dyDescent="0.2">
      <c r="S1235" s="21"/>
      <c r="T1235" s="21"/>
      <c r="U1235" s="21"/>
      <c r="V1235" s="21"/>
      <c r="W1235" s="21"/>
      <c r="X1235" s="21"/>
      <c r="Y1235" s="163"/>
    </row>
    <row r="1236" spans="19:25" ht="15.75" customHeight="1" x14ac:dyDescent="0.2">
      <c r="S1236" s="21"/>
      <c r="T1236" s="21"/>
      <c r="U1236" s="21"/>
      <c r="V1236" s="21"/>
      <c r="W1236" s="21"/>
      <c r="X1236" s="21"/>
      <c r="Y1236" s="163"/>
    </row>
    <row r="1237" spans="19:25" ht="15.75" customHeight="1" x14ac:dyDescent="0.2">
      <c r="S1237" s="21"/>
      <c r="T1237" s="21"/>
      <c r="U1237" s="21"/>
      <c r="V1237" s="21"/>
      <c r="W1237" s="21"/>
      <c r="X1237" s="21"/>
      <c r="Y1237" s="163"/>
    </row>
    <row r="1238" spans="19:25" ht="15.75" customHeight="1" x14ac:dyDescent="0.2">
      <c r="S1238" s="21"/>
      <c r="T1238" s="21"/>
      <c r="U1238" s="21"/>
      <c r="V1238" s="21"/>
      <c r="W1238" s="21"/>
      <c r="X1238" s="21"/>
      <c r="Y1238" s="163"/>
    </row>
  </sheetData>
  <conditionalFormatting sqref="B3:B33 B36:B77 B79:B107 B109 B111:B156">
    <cfRule type="expression" dxfId="44" priority="2">
      <formula>COUNTIF(#REF!,B3)&gt;0</formula>
    </cfRule>
  </conditionalFormatting>
  <conditionalFormatting sqref="C3:Y156">
    <cfRule type="containsText" dxfId="43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74"/>
  <sheetViews>
    <sheetView tabSelected="1" zoomScale="90" zoomScaleNormal="90" workbookViewId="0">
      <pane xSplit="2" ySplit="2" topLeftCell="D128" activePane="bottomRight" state="frozen"/>
      <selection pane="topRight" activeCell="B1" sqref="B1"/>
      <selection pane="bottomLeft" activeCell="A3" sqref="A3"/>
      <selection pane="bottomRight" activeCell="Q79" sqref="Q79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style="63" customWidth="1"/>
    <col min="5" max="5" width="9.42578125" style="134" customWidth="1"/>
    <col min="6" max="7" width="9.42578125" style="63" customWidth="1"/>
    <col min="8" max="8" width="9.42578125" customWidth="1"/>
    <col min="9" max="9" width="9.42578125" style="21" customWidth="1"/>
    <col min="10" max="11" width="9.42578125" customWidth="1"/>
    <col min="12" max="12" width="9.42578125" style="21" customWidth="1"/>
    <col min="13" max="20" width="9.42578125" customWidth="1"/>
    <col min="21" max="24" width="9.42578125" style="21" customWidth="1"/>
    <col min="25" max="26" width="9.42578125" customWidth="1"/>
    <col min="27" max="27" width="9.42578125" style="21" customWidth="1"/>
    <col min="28" max="29" width="9.42578125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6" width="6.5703125" customWidth="1"/>
  </cols>
  <sheetData>
    <row r="1" spans="1:45" ht="12.75" x14ac:dyDescent="0.2">
      <c r="C1" s="11" t="s">
        <v>197</v>
      </c>
      <c r="D1" s="11" t="s">
        <v>198</v>
      </c>
      <c r="E1" s="131" t="s">
        <v>249</v>
      </c>
      <c r="F1" s="7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2">
      <c r="C2" s="49" t="s">
        <v>0</v>
      </c>
      <c r="D2" s="50" t="s">
        <v>1</v>
      </c>
      <c r="E2" s="135" t="s">
        <v>305</v>
      </c>
      <c r="F2" s="50" t="s">
        <v>2</v>
      </c>
      <c r="G2" s="50" t="s">
        <v>3</v>
      </c>
      <c r="H2" s="50" t="s">
        <v>164</v>
      </c>
      <c r="I2" s="135" t="s">
        <v>311</v>
      </c>
      <c r="J2" s="50" t="s">
        <v>4</v>
      </c>
      <c r="K2" s="50" t="s">
        <v>5</v>
      </c>
      <c r="L2" s="135" t="s">
        <v>312</v>
      </c>
      <c r="M2" s="50" t="s">
        <v>6</v>
      </c>
      <c r="N2" s="50" t="s">
        <v>7</v>
      </c>
      <c r="O2" s="50" t="s">
        <v>8</v>
      </c>
      <c r="P2" s="50" t="s">
        <v>9</v>
      </c>
      <c r="Q2" s="50" t="s">
        <v>274</v>
      </c>
      <c r="R2" s="115" t="s">
        <v>275</v>
      </c>
      <c r="S2" s="115" t="s">
        <v>261</v>
      </c>
      <c r="T2" s="115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15" t="s">
        <v>165</v>
      </c>
      <c r="Z2" s="156" t="s">
        <v>10</v>
      </c>
      <c r="AA2" s="138" t="s">
        <v>11</v>
      </c>
      <c r="AB2" s="156" t="s">
        <v>166</v>
      </c>
      <c r="AC2" s="52"/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5">
      <c r="A3" s="19" t="s">
        <v>12</v>
      </c>
      <c r="B3" s="3" t="s">
        <v>12</v>
      </c>
      <c r="C3" s="14">
        <f>IF(ISNUMBER('2007'!C3),(1-PRODUCT('2007'!C3,0.1)),"XXX")</f>
        <v>0</v>
      </c>
      <c r="D3" s="14">
        <f>IFERROR(IF((LOG(100*'2007'!D3+1)/LOG(100+1))&gt;1,0,(1-(LOG(100*'2007'!D3+1)/LOG(100+1)))), 1)</f>
        <v>0</v>
      </c>
      <c r="E3" s="15" t="str">
        <f>IF(ISNUMBER('2007'!E3),IF(('2007'!E3/100)&gt;1,1,'2007'!E3/100),"XXX")</f>
        <v>XXX</v>
      </c>
      <c r="F3" s="14">
        <f>IF(ISNUMBER('2007'!F3),(1-(('2007'!F3-1)/4)),"XXX")</f>
        <v>0</v>
      </c>
      <c r="G3" s="14">
        <f>IF(ISNUMBER('2007'!G3),(1-('2007'!G3/10)),"XXX")</f>
        <v>0.18000000000000005</v>
      </c>
      <c r="H3" s="213">
        <f>AVERAGE(C3:G3)</f>
        <v>4.5000000000000012E-2</v>
      </c>
      <c r="I3" s="15" t="str">
        <f>'2007'!H3</f>
        <v>XXX</v>
      </c>
      <c r="J3" s="14">
        <f>IF(ISNUMBER('2007'!I3),'2007'!I3,"XXX")</f>
        <v>1.576E-2</v>
      </c>
      <c r="K3" s="14">
        <f>IF(ISNUMBER('2007'!J3),IF(('2007'!J3/5)&gt;1,1,'2007'!J3/5),"XXX")</f>
        <v>0.61816199999999999</v>
      </c>
      <c r="L3" s="15" t="str">
        <f>IF(ISNUMBER('2007'!K3),'2007'!K3,"XXX")</f>
        <v>XXX</v>
      </c>
      <c r="M3" s="14">
        <f>IF(ISNUMBER('2007'!L3),IF(('2007'!L3/5)&gt;1,1,'2007'!L3/5),"XXX")</f>
        <v>0.11198950999999999</v>
      </c>
      <c r="N3" s="14">
        <f>IF(ISNUMBER('2007'!M3),(1-('2007'!M3/100)),"XXX")</f>
        <v>0.21830009459999999</v>
      </c>
      <c r="O3" s="15">
        <f>IF(ISNUMBER('2007'!N3),IF(('2007'!N3/10)&gt;1,1,'2007'!N3/10),"XXX")</f>
        <v>0.2231341</v>
      </c>
      <c r="P3" s="214" t="str">
        <f>IF(ISNUMBER('2007'!O3),'2007'!O3/100,"XXX")</f>
        <v>XXX</v>
      </c>
      <c r="Q3" s="214">
        <f>'2007'!P3</f>
        <v>0.30326135158538819</v>
      </c>
      <c r="R3" s="215">
        <f>IF(ISNUMBER('2007'!Q3),('2007'!Q3/100),"XXX")</f>
        <v>5.9000000000000004E-2</v>
      </c>
      <c r="S3" s="215">
        <f>IF(ISNUMBER('2007'!R3),('2007'!R3/100),"XXX")</f>
        <v>0.1290104</v>
      </c>
      <c r="T3" s="116" t="str">
        <f>IF(ISNUMBER('2007'!S3),(1-('2007'!S3/100)),"XXX")</f>
        <v>XXX</v>
      </c>
      <c r="U3" s="132" t="str">
        <f>IF(ISNUMBER('2007'!T3),'2007'!T3,"XXX")</f>
        <v>XXX</v>
      </c>
      <c r="V3" s="132" t="str">
        <f>IF(ISNUMBER('2007'!U3),'2007'!U3,"XXX")</f>
        <v>XXX</v>
      </c>
      <c r="W3" s="132" t="str">
        <f>IF(ISNUMBER('2007'!V3),'2007'!V3,"XXX")</f>
        <v>XXX</v>
      </c>
      <c r="X3" s="132" t="str">
        <f>IF(ISNUMBER('2007'!W3),'2007'!W3,"XXX")</f>
        <v>XXX</v>
      </c>
      <c r="Y3" s="129">
        <f>AVERAGE(AE3,AG3,AI3,AK3,AM3,AO3,AQ3,AS3)</f>
        <v>0.22205699634878237</v>
      </c>
      <c r="Z3" s="116">
        <f>'2007'!X3</f>
        <v>0.39500000000000002</v>
      </c>
      <c r="AA3" s="132">
        <f>('2007'!Y3+2.5)/5</f>
        <v>0.30967189079999996</v>
      </c>
      <c r="AB3" s="216">
        <f>AVERAGE(Z3:AA3)</f>
        <v>0.35233594540000002</v>
      </c>
      <c r="AC3" s="2"/>
      <c r="AE3">
        <f>IF(ISNUMBER(AVERAGE(I3:J3)),AVERAGE(I3:J3),"XXX")</f>
        <v>1.576E-2</v>
      </c>
      <c r="AF3">
        <f t="shared" ref="AF3:AS3" si="0">IF(ISNUMBER(AVERAGE(J3:K3)),AVERAGE(J3:K3),"XXX")</f>
        <v>0.31696099999999999</v>
      </c>
      <c r="AG3">
        <f t="shared" si="0"/>
        <v>0.61816199999999999</v>
      </c>
      <c r="AH3">
        <f t="shared" si="0"/>
        <v>0.11198950999999999</v>
      </c>
      <c r="AI3">
        <f t="shared" si="0"/>
        <v>0.1651448023</v>
      </c>
      <c r="AJ3">
        <f t="shared" si="0"/>
        <v>0.2207170973</v>
      </c>
      <c r="AK3">
        <f t="shared" si="0"/>
        <v>0.2231341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5">
      <c r="A4" s="19" t="s">
        <v>13</v>
      </c>
      <c r="B4" s="3" t="s">
        <v>13</v>
      </c>
      <c r="C4" s="14">
        <f>IF(ISNUMBER('2007'!C4),(1-PRODUCT('2007'!C4,0.1)),"XXX")</f>
        <v>0.44000000000000006</v>
      </c>
      <c r="D4" s="14">
        <f>IFERROR(IF((LOG(100*'2007'!D4+1)/LOG(100+1))&gt;1,0,(1-(LOG(100*'2007'!D4+1)/LOG(100+1)))), 1)</f>
        <v>1</v>
      </c>
      <c r="E4" s="15">
        <f>IF(ISNUMBER('2007'!E4),IF(('2007'!E4/100)&gt;1,1,'2007'!E4/100),"XXX")</f>
        <v>0.69166666666666676</v>
      </c>
      <c r="F4" s="14">
        <f>IF(ISNUMBER('2007'!F4),(1-(('2007'!F4-1)/4)),"XXX")</f>
        <v>0.75</v>
      </c>
      <c r="G4" s="14">
        <f>IF(ISNUMBER('2007'!G4),(1-('2007'!G4/10)),"XXX")</f>
        <v>0.45999999999999996</v>
      </c>
      <c r="H4" s="213">
        <f t="shared" ref="H4:H67" si="1">AVERAGE(C4:G4)</f>
        <v>0.66833333333333333</v>
      </c>
      <c r="I4" s="15">
        <f>'2007'!H4</f>
        <v>0.29285714285714282</v>
      </c>
      <c r="J4" s="14">
        <f>IF(ISNUMBER('2007'!I4),'2007'!I4,"XXX")</f>
        <v>0.12508</v>
      </c>
      <c r="K4" s="14" t="str">
        <f>IF(ISNUMBER('2007'!J4),IF(('2007'!J4/5)&gt;1,1,'2007'!J4/5),"XXX")</f>
        <v>XXX</v>
      </c>
      <c r="L4" s="15">
        <f>IF(ISNUMBER('2007'!K4),'2007'!K4,"XXX")</f>
        <v>0.47000000000000003</v>
      </c>
      <c r="M4" s="14">
        <f>IF(ISNUMBER('2007'!L4),IF(('2007'!L4/5)&gt;1,1,'2007'!L4/5),"XXX")</f>
        <v>0.48714280199999999</v>
      </c>
      <c r="N4" s="14">
        <f>IF(ISNUMBER('2007'!M4),(1-('2007'!M4/100)),"XXX")</f>
        <v>0.44022708889999995</v>
      </c>
      <c r="O4" s="15">
        <f>IF(ISNUMBER('2007'!N4),IF(('2007'!N4/10)&gt;1,1,'2007'!N4/10),"XXX")</f>
        <v>1</v>
      </c>
      <c r="P4" s="214" t="str">
        <f>IF(ISNUMBER('2007'!O4),'2007'!O4/100,"XXX")</f>
        <v>XXX</v>
      </c>
      <c r="Q4" s="214">
        <f>'2007'!P4</f>
        <v>0.40841059684753417</v>
      </c>
      <c r="R4" s="215" t="str">
        <f>IF(ISNUMBER('2007'!Q4),('2007'!Q4/100),"XXX")</f>
        <v>XXX</v>
      </c>
      <c r="S4" s="215">
        <f>IF(ISNUMBER('2007'!R4),('2007'!R4/100),"XXX")</f>
        <v>0.40481800000000001</v>
      </c>
      <c r="T4" s="116">
        <f>IF(ISNUMBER('2007'!S4),(1-('2007'!S4/100)),"XXX")</f>
        <v>0.99809999999999999</v>
      </c>
      <c r="U4" s="132">
        <f>IF(ISNUMBER('2007'!T4),'2007'!T4,"XXX")</f>
        <v>0.40285714285714286</v>
      </c>
      <c r="V4" s="132">
        <f>IF(ISNUMBER('2007'!U4),'2007'!U4,"XXX")</f>
        <v>0.33142857142857141</v>
      </c>
      <c r="W4" s="132">
        <f>IF(ISNUMBER('2007'!V4),'2007'!V4,"XXX")</f>
        <v>0.49571428571428572</v>
      </c>
      <c r="X4" s="132">
        <f>IF(ISNUMBER('2007'!W4),'2007'!W4,"XXX")</f>
        <v>0.41285714285714287</v>
      </c>
      <c r="Y4" s="129">
        <f t="shared" ref="Y4:Y67" si="2">AVERAGE(AE4,AG4,AI4,AK4,AM4,AO4,AQ4,AS4)</f>
        <v>0.50924396064433453</v>
      </c>
      <c r="Z4" s="116">
        <f>'2007'!X4</f>
        <v>0.54400000000000004</v>
      </c>
      <c r="AA4" s="132">
        <f>('2007'!Y4+2.5)/5</f>
        <v>0.53586590879999996</v>
      </c>
      <c r="AB4" s="216">
        <f t="shared" ref="AB4:AB67" si="3">AVERAGE(Z4:AA4)</f>
        <v>0.5399329544</v>
      </c>
      <c r="AC4" s="2"/>
      <c r="AE4">
        <f t="shared" ref="AE4:AE67" si="4">IF(ISNUMBER(AVERAGE(I4:J4)),AVERAGE(I4:J4),"XXX")</f>
        <v>0.20896857142857139</v>
      </c>
      <c r="AF4">
        <f t="shared" ref="AF4:AF67" si="5">IF(ISNUMBER(AVERAGE(J4:K4)),AVERAGE(J4:K4),"XXX")</f>
        <v>0.12508</v>
      </c>
      <c r="AG4">
        <f t="shared" ref="AG4:AG67" si="6">IF(ISNUMBER(AVERAGE(K4:L4)),AVERAGE(K4:L4),"XXX")</f>
        <v>0.47000000000000003</v>
      </c>
      <c r="AH4">
        <f t="shared" ref="AH4:AH67" si="7">IF(ISNUMBER(AVERAGE(L4:M4)),AVERAGE(L4:M4),"XXX")</f>
        <v>0.47857140100000001</v>
      </c>
      <c r="AI4">
        <f t="shared" ref="AI4:AI67" si="8">IF(ISNUMBER(AVERAGE(M4:N4)),AVERAGE(M4:N4),"XXX")</f>
        <v>0.46368494544999994</v>
      </c>
      <c r="AJ4">
        <f t="shared" ref="AJ4:AJ67" si="9">IF(ISNUMBER(AVERAGE(N4:O4)),AVERAGE(N4:O4),"XXX")</f>
        <v>0.72011354444999998</v>
      </c>
      <c r="AK4">
        <f t="shared" ref="AK4:AK67" si="10">IF(ISNUMBER(AVERAGE(O4:P4)),AVERAGE(O4:P4),"XXX")</f>
        <v>1</v>
      </c>
      <c r="AL4">
        <f t="shared" ref="AL4:AL67" si="11">IF(ISNUMBER(AVERAGE(P4:Q4)),AVERAGE(P4:Q4),"XXX")</f>
        <v>0.40841059684753417</v>
      </c>
      <c r="AM4">
        <f t="shared" ref="AM4:AM67" si="12">IF(ISNUMBER(AVERAGE(Q4:R4)),AVERAGE(Q4:R4),"XXX")</f>
        <v>0.40841059684753417</v>
      </c>
      <c r="AN4">
        <f t="shared" ref="AN4:AN67" si="13">IF(ISNUMBER(AVERAGE(R4:S4)),AVERAGE(R4:S4),"XXX")</f>
        <v>0.40481800000000001</v>
      </c>
      <c r="AO4">
        <f t="shared" ref="AO4:AO67" si="14">IF(ISNUMBER(AVERAGE(S4:T4)),AVERAGE(S4:T4),"XXX")</f>
        <v>0.70145900000000005</v>
      </c>
      <c r="AP4">
        <f t="shared" ref="AP4:AP67" si="15">IF(ISNUMBER(AVERAGE(T4:U4)),AVERAGE(T4:U4),"XXX")</f>
        <v>0.70047857142857139</v>
      </c>
      <c r="AQ4">
        <f t="shared" ref="AQ4:AQ67" si="16">IF(ISNUMBER(AVERAGE(U4:V4)),AVERAGE(U4:V4),"XXX")</f>
        <v>0.3671428571428571</v>
      </c>
      <c r="AR4">
        <f t="shared" ref="AR4:AR67" si="17">IF(ISNUMBER(AVERAGE(V4:W4)),AVERAGE(V4:W4),"XXX")</f>
        <v>0.41357142857142859</v>
      </c>
      <c r="AS4">
        <f t="shared" ref="AS4:AS67" si="18">IF(ISNUMBER(AVERAGE(W4:X4)),AVERAGE(W4:X4),"XXX")</f>
        <v>0.45428571428571429</v>
      </c>
    </row>
    <row r="5" spans="1:45" ht="15.75" customHeight="1" x14ac:dyDescent="0.25">
      <c r="A5" s="19" t="s">
        <v>14</v>
      </c>
      <c r="B5" s="3" t="s">
        <v>14</v>
      </c>
      <c r="C5" s="14">
        <f>IF(ISNUMBER('2007'!C5),(1-PRODUCT('2007'!C5,0.1)),"XXX")</f>
        <v>0.42999999999999994</v>
      </c>
      <c r="D5" s="14">
        <f>IFERROR(IF((LOG(100*'2007'!D5+1)/LOG(100+1))&gt;1,0,(1-(LOG(100*'2007'!D5+1)/LOG(100+1)))), 1)</f>
        <v>0.45849153715876112</v>
      </c>
      <c r="E5" s="15">
        <f>IF(ISNUMBER('2007'!E5),IF(('2007'!E5/100)&gt;1,1,'2007'!E5/100),"XXX")</f>
        <v>0.76833333333333342</v>
      </c>
      <c r="F5" s="14">
        <f>IF(ISNUMBER('2007'!F5),(1-(('2007'!F5-1)/4)),"XXX")</f>
        <v>0.25</v>
      </c>
      <c r="G5" s="14">
        <f>IF(ISNUMBER('2007'!G5),(1-('2007'!G5/10)),"XXX")</f>
        <v>0.26</v>
      </c>
      <c r="H5" s="213">
        <f t="shared" si="1"/>
        <v>0.4333649740984189</v>
      </c>
      <c r="I5" s="15">
        <f>'2007'!H5</f>
        <v>0.42857142857142855</v>
      </c>
      <c r="J5" s="14">
        <f>IF(ISNUMBER('2007'!I5),'2007'!I5,"XXX")</f>
        <v>0.12298000000000001</v>
      </c>
      <c r="K5" s="14">
        <f>IF(ISNUMBER('2007'!J5),IF(('2007'!J5/5)&gt;1,1,'2007'!J5/5),"XXX")</f>
        <v>0.71061200000000002</v>
      </c>
      <c r="L5" s="15">
        <f>IF(ISNUMBER('2007'!K5),'2007'!K5,"XXX")</f>
        <v>0.42714285714285716</v>
      </c>
      <c r="M5" s="14">
        <f>IF(ISNUMBER('2007'!L5),IF(('2007'!L5/5)&gt;1,1,'2007'!L5/5),"XXX")</f>
        <v>0.53337526400000002</v>
      </c>
      <c r="N5" s="14">
        <f>IF(ISNUMBER('2007'!M5),(1-('2007'!M5/100)),"XXX")</f>
        <v>0.71911418909999991</v>
      </c>
      <c r="O5" s="15">
        <f>IF(ISNUMBER('2007'!N5),IF(('2007'!N5/10)&gt;1,1,'2007'!N5/10),"XXX")</f>
        <v>0.74470000000000003</v>
      </c>
      <c r="P5" s="214" t="str">
        <f>IF(ISNUMBER('2007'!O5),'2007'!O5/100,"XXX")</f>
        <v>XXX</v>
      </c>
      <c r="Q5" s="214">
        <f>'2007'!P5</f>
        <v>0.23637578487396241</v>
      </c>
      <c r="R5" s="215" t="str">
        <f>IF(ISNUMBER('2007'!Q5),('2007'!Q5/100),"XXX")</f>
        <v>XXX</v>
      </c>
      <c r="S5" s="215">
        <f>IF(ISNUMBER('2007'!R5),('2007'!R5/100),"XXX")</f>
        <v>0.68965509999999997</v>
      </c>
      <c r="T5" s="116">
        <f>IF(ISNUMBER('2007'!S5),(1-('2007'!S5/100)),"XXX")</f>
        <v>0.99809999999999999</v>
      </c>
      <c r="U5" s="132">
        <f>IF(ISNUMBER('2007'!T5),'2007'!T5,"XXX")</f>
        <v>0.55714285714285716</v>
      </c>
      <c r="V5" s="132">
        <f>IF(ISNUMBER('2007'!U5),'2007'!U5,"XXX")</f>
        <v>0.49142857142857144</v>
      </c>
      <c r="W5" s="132">
        <f>IF(ISNUMBER('2007'!V5),'2007'!V5,"XXX")</f>
        <v>0.57571428571428573</v>
      </c>
      <c r="X5" s="132">
        <f>IF(ISNUMBER('2007'!W5),'2007'!W5,"XXX")</f>
        <v>0.51571428571428568</v>
      </c>
      <c r="Y5" s="129">
        <f t="shared" si="2"/>
        <v>0.54573140053513813</v>
      </c>
      <c r="Z5" s="116">
        <f>'2007'!X5</f>
        <v>0.33500000000000002</v>
      </c>
      <c r="AA5" s="132">
        <f>('2007'!Y5+2.5)/5</f>
        <v>0.32387956379999999</v>
      </c>
      <c r="AB5" s="216">
        <f t="shared" si="3"/>
        <v>0.32943978190000001</v>
      </c>
      <c r="AC5" s="2"/>
      <c r="AE5">
        <f t="shared" si="4"/>
        <v>0.27577571428571429</v>
      </c>
      <c r="AF5">
        <f t="shared" si="5"/>
        <v>0.416796</v>
      </c>
      <c r="AG5">
        <f t="shared" si="6"/>
        <v>0.56887742857142864</v>
      </c>
      <c r="AH5">
        <f t="shared" si="7"/>
        <v>0.48025906057142859</v>
      </c>
      <c r="AI5">
        <f t="shared" si="8"/>
        <v>0.62624472654999996</v>
      </c>
      <c r="AJ5">
        <f t="shared" si="9"/>
        <v>0.73190709454999991</v>
      </c>
      <c r="AK5">
        <f t="shared" si="10"/>
        <v>0.74470000000000003</v>
      </c>
      <c r="AL5">
        <f t="shared" si="11"/>
        <v>0.23637578487396241</v>
      </c>
      <c r="AM5">
        <f t="shared" si="12"/>
        <v>0.23637578487396241</v>
      </c>
      <c r="AN5">
        <f t="shared" si="13"/>
        <v>0.68965509999999997</v>
      </c>
      <c r="AO5">
        <f t="shared" si="14"/>
        <v>0.84387754999999998</v>
      </c>
      <c r="AP5">
        <f t="shared" si="15"/>
        <v>0.77762142857142857</v>
      </c>
      <c r="AQ5">
        <f t="shared" si="16"/>
        <v>0.52428571428571424</v>
      </c>
      <c r="AR5">
        <f t="shared" si="17"/>
        <v>0.53357142857142859</v>
      </c>
      <c r="AS5">
        <f t="shared" si="18"/>
        <v>0.54571428571428571</v>
      </c>
    </row>
    <row r="6" spans="1:45" ht="15.75" customHeight="1" x14ac:dyDescent="0.25">
      <c r="A6" s="19" t="s">
        <v>15</v>
      </c>
      <c r="B6" s="3" t="s">
        <v>15</v>
      </c>
      <c r="C6" s="14">
        <f>IF(ISNUMBER('2007'!C6),(1-PRODUCT('2007'!C6,0.1)),"XXX")</f>
        <v>0.24</v>
      </c>
      <c r="D6" s="14">
        <f>IFERROR(IF((LOG(100*'2007'!D6+1)/LOG(100+1))&gt;1,0,(1-(LOG(100*'2007'!D6+1)/LOG(100+1)))), 1)</f>
        <v>0.89961116190564383</v>
      </c>
      <c r="E6" s="15">
        <f>IF(ISNUMBER('2007'!E6),IF(('2007'!E6/100)&gt;1,1,'2007'!E6/100),"XXX")</f>
        <v>0.8600000000000001</v>
      </c>
      <c r="F6" s="14">
        <f>IF(ISNUMBER('2007'!F6),(1-(('2007'!F6-1)/4)),"XXX")</f>
        <v>0.5</v>
      </c>
      <c r="G6" s="14">
        <f>IF(ISNUMBER('2007'!G6),(1-('2007'!G6/10)),"XXX")</f>
        <v>0.25</v>
      </c>
      <c r="H6" s="213">
        <f t="shared" si="1"/>
        <v>0.54992223238112881</v>
      </c>
      <c r="I6" s="15">
        <f>'2007'!H6</f>
        <v>0.26857142857142852</v>
      </c>
      <c r="J6" s="14">
        <f>IF(ISNUMBER('2007'!I6),'2007'!I6,"XXX")</f>
        <v>2.2380000000000001E-2</v>
      </c>
      <c r="K6" s="14">
        <f>IF(ISNUMBER('2007'!J6),IF(('2007'!J6/5)&gt;1,1,'2007'!J6/5),"XXX")</f>
        <v>0.33700600000000003</v>
      </c>
      <c r="L6" s="15">
        <f>IF(ISNUMBER('2007'!K6),'2007'!K6,"XXX")</f>
        <v>0.21285714285714286</v>
      </c>
      <c r="M6" s="14">
        <f>IF(ISNUMBER('2007'!L6),IF(('2007'!L6/5)&gt;1,1,'2007'!L6/5),"XXX")</f>
        <v>0.34439721200000001</v>
      </c>
      <c r="N6" s="14">
        <f>IF(ISNUMBER('2007'!M6),(1-('2007'!M6/100)),"XXX")</f>
        <v>0.71616029739999998</v>
      </c>
      <c r="O6" s="15">
        <f>IF(ISNUMBER('2007'!N6),IF(('2007'!N6/10)&gt;1,1,'2007'!N6/10),"XXX")</f>
        <v>0.6562051967208149</v>
      </c>
      <c r="P6" s="214">
        <f>IF(ISNUMBER('2007'!O6),'2007'!O6/100,"XXX")</f>
        <v>0.14499999999999999</v>
      </c>
      <c r="Q6" s="214">
        <f>'2007'!P6</f>
        <v>9.8767530918121335E-2</v>
      </c>
      <c r="R6" s="215">
        <f>IF(ISNUMBER('2007'!Q6),('2007'!Q6/100),"XXX")</f>
        <v>5.5E-2</v>
      </c>
      <c r="S6" s="215">
        <f>IF(ISNUMBER('2007'!R6),('2007'!R6/100),"XXX")</f>
        <v>0.33794099999999999</v>
      </c>
      <c r="T6" s="116">
        <f>IF(ISNUMBER('2007'!S6),(1-('2007'!S6/100)),"XXX")</f>
        <v>0.68010000000000004</v>
      </c>
      <c r="U6" s="132">
        <f>IF(ISNUMBER('2007'!T6),'2007'!T6,"XXX")</f>
        <v>0.39571428571428574</v>
      </c>
      <c r="V6" s="132">
        <f>IF(ISNUMBER('2007'!U6),'2007'!U6,"XXX")</f>
        <v>0.38357142857142856</v>
      </c>
      <c r="W6" s="132">
        <f>IF(ISNUMBER('2007'!V6),'2007'!V6,"XXX")</f>
        <v>0.49000000000000005</v>
      </c>
      <c r="X6" s="132">
        <f>IF(ISNUMBER('2007'!W6),'2007'!W6,"XXX")</f>
        <v>0.39999999999999997</v>
      </c>
      <c r="Y6" s="129">
        <f t="shared" si="2"/>
        <v>0.34647947017207631</v>
      </c>
      <c r="Z6" s="116">
        <f>'2007'!X6</f>
        <v>0.17699999999999999</v>
      </c>
      <c r="AA6" s="132">
        <f>('2007'!Y6+2.5)/5</f>
        <v>0.28500556939999999</v>
      </c>
      <c r="AB6" s="216">
        <f t="shared" si="3"/>
        <v>0.23100278469999999</v>
      </c>
      <c r="AC6" s="2"/>
      <c r="AE6">
        <f t="shared" si="4"/>
        <v>0.14547571428571426</v>
      </c>
      <c r="AF6">
        <f t="shared" si="5"/>
        <v>0.17969300000000002</v>
      </c>
      <c r="AG6">
        <f t="shared" si="6"/>
        <v>0.27493157142857144</v>
      </c>
      <c r="AH6">
        <f t="shared" si="7"/>
        <v>0.27862717742857146</v>
      </c>
      <c r="AI6">
        <f t="shared" si="8"/>
        <v>0.53027875469999997</v>
      </c>
      <c r="AJ6">
        <f t="shared" si="9"/>
        <v>0.68618274706040738</v>
      </c>
      <c r="AK6">
        <f t="shared" si="10"/>
        <v>0.40060259836040746</v>
      </c>
      <c r="AL6">
        <f t="shared" si="11"/>
        <v>0.12188376545906066</v>
      </c>
      <c r="AM6">
        <f t="shared" si="12"/>
        <v>7.6883765459060671E-2</v>
      </c>
      <c r="AN6">
        <f t="shared" si="13"/>
        <v>0.19647049999999999</v>
      </c>
      <c r="AO6">
        <f t="shared" si="14"/>
        <v>0.50902049999999999</v>
      </c>
      <c r="AP6">
        <f t="shared" si="15"/>
        <v>0.53790714285714292</v>
      </c>
      <c r="AQ6">
        <f t="shared" si="16"/>
        <v>0.38964285714285718</v>
      </c>
      <c r="AR6">
        <f t="shared" si="17"/>
        <v>0.43678571428571433</v>
      </c>
      <c r="AS6">
        <f t="shared" si="18"/>
        <v>0.44500000000000001</v>
      </c>
    </row>
    <row r="7" spans="1:45" ht="15.75" customHeight="1" x14ac:dyDescent="0.25">
      <c r="A7" s="19" t="s">
        <v>16</v>
      </c>
      <c r="B7" s="3" t="s">
        <v>16</v>
      </c>
      <c r="C7" s="14">
        <f>IF(ISNUMBER('2007'!C7),(1-PRODUCT('2007'!C7,0.1)),"XXX")</f>
        <v>0.72</v>
      </c>
      <c r="D7" s="14">
        <f>IFERROR(IF((LOG(100*'2007'!D7+1)/LOG(100+1))&gt;1,0,(1-(LOG(100*'2007'!D7+1)/LOG(100+1)))), 1)</f>
        <v>1</v>
      </c>
      <c r="E7" s="15">
        <f>IF(ISNUMBER('2007'!E7),IF(('2007'!E7/100)&gt;1,1,'2007'!E7/100),"XXX")</f>
        <v>0.69</v>
      </c>
      <c r="F7" s="14">
        <f>IF(ISNUMBER('2007'!F7),(1-(('2007'!F7-1)/4)),"XXX")</f>
        <v>0.75</v>
      </c>
      <c r="G7" s="14">
        <f>IF(ISNUMBER('2007'!G7),(1-('2007'!G7/10)),"XXX")</f>
        <v>0.63</v>
      </c>
      <c r="H7" s="213">
        <f t="shared" si="1"/>
        <v>0.75800000000000001</v>
      </c>
      <c r="I7" s="15">
        <f>'2007'!H7</f>
        <v>0.43285714285714283</v>
      </c>
      <c r="J7" s="14">
        <f>IF(ISNUMBER('2007'!I7),'2007'!I7,"XXX")</f>
        <v>0.24843999999999999</v>
      </c>
      <c r="K7" s="14">
        <f>IF(ISNUMBER('2007'!J7),IF(('2007'!J7/5)&gt;1,1,'2007'!J7/5),"XXX")</f>
        <v>0.61975599999999997</v>
      </c>
      <c r="L7" s="15">
        <f>IF(ISNUMBER('2007'!K7),'2007'!K7,"XXX")</f>
        <v>0.41714285714285715</v>
      </c>
      <c r="M7" s="14">
        <f>IF(ISNUMBER('2007'!L7),IF(('2007'!L7/5)&gt;1,1,'2007'!L7/5),"XXX")</f>
        <v>0.85098323800000009</v>
      </c>
      <c r="N7" s="14">
        <f>IF(ISNUMBER('2007'!M7),(1-('2007'!M7/100)),"XXX")</f>
        <v>0.68713701250000003</v>
      </c>
      <c r="O7" s="15" t="str">
        <f>IF(ISNUMBER('2007'!N7),IF(('2007'!N7/10)&gt;1,1,'2007'!N7/10),"XXX")</f>
        <v>XXX</v>
      </c>
      <c r="P7" s="214">
        <f>IF(ISNUMBER('2007'!O7),'2007'!O7/100,"XXX")</f>
        <v>0.89300000000000002</v>
      </c>
      <c r="Q7" s="214">
        <f>'2007'!P7</f>
        <v>0.6628923892974854</v>
      </c>
      <c r="R7" s="215">
        <f>IF(ISNUMBER('2007'!Q7),('2007'!Q7/100),"XXX")</f>
        <v>0.45299999999999996</v>
      </c>
      <c r="S7" s="215">
        <f>IF(ISNUMBER('2007'!R7),('2007'!R7/100),"XXX")</f>
        <v>0.76452579999999992</v>
      </c>
      <c r="T7" s="116">
        <f>IF(ISNUMBER('2007'!S7),(1-('2007'!S7/100)),"XXX")</f>
        <v>0.99560000000000004</v>
      </c>
      <c r="U7" s="132">
        <f>IF(ISNUMBER('2007'!T7),'2007'!T7,"XXX")</f>
        <v>0.41714285714285715</v>
      </c>
      <c r="V7" s="132">
        <f>IF(ISNUMBER('2007'!U7),'2007'!U7,"XXX")</f>
        <v>0.28928571428571426</v>
      </c>
      <c r="W7" s="132">
        <f>IF(ISNUMBER('2007'!V7),'2007'!V7,"XXX")</f>
        <v>0.47714285714285715</v>
      </c>
      <c r="X7" s="132">
        <f>IF(ISNUMBER('2007'!W7),'2007'!W7,"XXX")</f>
        <v>0.36</v>
      </c>
      <c r="Y7" s="129">
        <f t="shared" si="2"/>
        <v>0.59136911677305704</v>
      </c>
      <c r="Z7" s="116">
        <f>'2007'!X7</f>
        <v>0.79700000000000004</v>
      </c>
      <c r="AA7" s="132">
        <f>('2007'!Y7+2.5)/5</f>
        <v>0.60071263320000001</v>
      </c>
      <c r="AB7" s="216">
        <f t="shared" si="3"/>
        <v>0.69885631660000003</v>
      </c>
      <c r="AC7" s="2"/>
      <c r="AE7">
        <f t="shared" si="4"/>
        <v>0.34064857142857141</v>
      </c>
      <c r="AF7">
        <f t="shared" si="5"/>
        <v>0.43409799999999998</v>
      </c>
      <c r="AG7">
        <f t="shared" si="6"/>
        <v>0.51844942857142851</v>
      </c>
      <c r="AH7">
        <f t="shared" si="7"/>
        <v>0.63406304757142862</v>
      </c>
      <c r="AI7">
        <f t="shared" si="8"/>
        <v>0.76906012525</v>
      </c>
      <c r="AJ7">
        <f t="shared" si="9"/>
        <v>0.68713701250000003</v>
      </c>
      <c r="AK7">
        <f t="shared" si="10"/>
        <v>0.89300000000000002</v>
      </c>
      <c r="AL7">
        <f t="shared" si="11"/>
        <v>0.77794619464874271</v>
      </c>
      <c r="AM7">
        <f t="shared" si="12"/>
        <v>0.55794619464874273</v>
      </c>
      <c r="AN7">
        <f t="shared" si="13"/>
        <v>0.60876289999999988</v>
      </c>
      <c r="AO7">
        <f t="shared" si="14"/>
        <v>0.88006289999999998</v>
      </c>
      <c r="AP7">
        <f t="shared" si="15"/>
        <v>0.70637142857142865</v>
      </c>
      <c r="AQ7">
        <f t="shared" si="16"/>
        <v>0.3532142857142857</v>
      </c>
      <c r="AR7">
        <f t="shared" si="17"/>
        <v>0.38321428571428573</v>
      </c>
      <c r="AS7">
        <f t="shared" si="18"/>
        <v>0.41857142857142859</v>
      </c>
    </row>
    <row r="8" spans="1:45" ht="15.75" customHeight="1" x14ac:dyDescent="0.25">
      <c r="A8" s="19" t="s">
        <v>17</v>
      </c>
      <c r="B8" s="3" t="s">
        <v>17</v>
      </c>
      <c r="C8" s="14">
        <f>IF(ISNUMBER('2007'!C8),(1-PRODUCT('2007'!C8,0.1)),"XXX")</f>
        <v>0.44999999999999996</v>
      </c>
      <c r="D8" s="14">
        <f>IFERROR(IF((LOG(100*'2007'!D8+1)/LOG(100+1))&gt;1,0,(1-(LOG(100*'2007'!D8+1)/LOG(100+1)))), 1)</f>
        <v>1</v>
      </c>
      <c r="E8" s="15">
        <f>IF(ISNUMBER('2007'!E8),IF(('2007'!E8/100)&gt;1,1,'2007'!E8/100),"XXX")</f>
        <v>0.83666666666666667</v>
      </c>
      <c r="F8" s="14">
        <f>IF(ISNUMBER('2007'!F8),(1-(('2007'!F8-1)/4)),"XXX")</f>
        <v>0.75</v>
      </c>
      <c r="G8" s="14">
        <f>IF(ISNUMBER('2007'!G8),(1-('2007'!G8/10)),"XXX")</f>
        <v>0.44999999999999996</v>
      </c>
      <c r="H8" s="213">
        <f t="shared" si="1"/>
        <v>0.69733333333333325</v>
      </c>
      <c r="I8" s="15">
        <f>'2007'!H8</f>
        <v>0.40714285714285714</v>
      </c>
      <c r="J8" s="14">
        <f>IF(ISNUMBER('2007'!I8),'2007'!I8,"XXX")</f>
        <v>8.9389999999999997E-2</v>
      </c>
      <c r="K8" s="14">
        <f>IF(ISNUMBER('2007'!J8),IF(('2007'!J8/5)&gt;1,1,'2007'!J8/5),"XXX")</f>
        <v>0.38442600000000005</v>
      </c>
      <c r="L8" s="15">
        <f>IF(ISNUMBER('2007'!K8),'2007'!K8,"XXX")</f>
        <v>0.44571428571428573</v>
      </c>
      <c r="M8" s="14">
        <f>IF(ISNUMBER('2007'!L8),IF(('2007'!L8/5)&gt;1,1,'2007'!L8/5),"XXX")</f>
        <v>0.32277851200000002</v>
      </c>
      <c r="N8" s="14">
        <f>IF(ISNUMBER('2007'!M8),(1-('2007'!M8/100)),"XXX")</f>
        <v>0.41770816799999999</v>
      </c>
      <c r="O8" s="15">
        <f>IF(ISNUMBER('2007'!N8),IF(('2007'!N8/10)&gt;1,1,'2007'!N8/10),"XXX")</f>
        <v>0.19662200000000002</v>
      </c>
      <c r="P8" s="214" t="str">
        <f>IF(ISNUMBER('2007'!O8),'2007'!O8/100,"XXX")</f>
        <v>XXX</v>
      </c>
      <c r="Q8" s="214">
        <f>'2007'!P8</f>
        <v>0.30552608966827394</v>
      </c>
      <c r="R8" s="215">
        <f>IF(ISNUMBER('2007'!Q8),('2007'!Q8/100),"XXX")</f>
        <v>0.16200000000000001</v>
      </c>
      <c r="S8" s="215">
        <f>IF(ISNUMBER('2007'!R8),('2007'!R8/100),"XXX")</f>
        <v>0.57199900000000004</v>
      </c>
      <c r="T8" s="116">
        <f>IF(ISNUMBER('2007'!S8),(1-('2007'!S8/100)),"XXX")</f>
        <v>0.997</v>
      </c>
      <c r="U8" s="132">
        <f>IF(ISNUMBER('2007'!T8),'2007'!T8,"XXX")</f>
        <v>0.55571428571428572</v>
      </c>
      <c r="V8" s="132">
        <f>IF(ISNUMBER('2007'!U8),'2007'!U8,"XXX")</f>
        <v>0.33142857142857141</v>
      </c>
      <c r="W8" s="132">
        <f>IF(ISNUMBER('2007'!V8),'2007'!V8,"XXX")</f>
        <v>0.52571428571428569</v>
      </c>
      <c r="X8" s="132">
        <f>IF(ISNUMBER('2007'!W8),'2007'!W8,"XXX")</f>
        <v>0.44142857142857139</v>
      </c>
      <c r="Y8" s="129">
        <f t="shared" si="2"/>
        <v>0.39695091417569572</v>
      </c>
      <c r="Z8" s="116">
        <f>'2007'!X8</f>
        <v>0.35199999999999998</v>
      </c>
      <c r="AA8" s="132">
        <f>('2007'!Y8+2.5)/5</f>
        <v>0.36730443239999999</v>
      </c>
      <c r="AB8" s="216">
        <f t="shared" si="3"/>
        <v>0.35965221619999999</v>
      </c>
      <c r="AC8" s="2"/>
      <c r="AE8">
        <f t="shared" si="4"/>
        <v>0.24826642857142855</v>
      </c>
      <c r="AF8">
        <f t="shared" si="5"/>
        <v>0.23690800000000001</v>
      </c>
      <c r="AG8">
        <f t="shared" si="6"/>
        <v>0.41507014285714289</v>
      </c>
      <c r="AH8">
        <f t="shared" si="7"/>
        <v>0.38424639885714285</v>
      </c>
      <c r="AI8">
        <f t="shared" si="8"/>
        <v>0.37024334000000003</v>
      </c>
      <c r="AJ8">
        <f t="shared" si="9"/>
        <v>0.30716508399999998</v>
      </c>
      <c r="AK8">
        <f t="shared" si="10"/>
        <v>0.19662200000000002</v>
      </c>
      <c r="AL8">
        <f t="shared" si="11"/>
        <v>0.30552608966827394</v>
      </c>
      <c r="AM8">
        <f t="shared" si="12"/>
        <v>0.23376304483413696</v>
      </c>
      <c r="AN8">
        <f t="shared" si="13"/>
        <v>0.36699950000000003</v>
      </c>
      <c r="AO8">
        <f t="shared" si="14"/>
        <v>0.78449950000000002</v>
      </c>
      <c r="AP8">
        <f t="shared" si="15"/>
        <v>0.77635714285714286</v>
      </c>
      <c r="AQ8">
        <f t="shared" si="16"/>
        <v>0.44357142857142856</v>
      </c>
      <c r="AR8">
        <f t="shared" si="17"/>
        <v>0.42857142857142855</v>
      </c>
      <c r="AS8">
        <f t="shared" si="18"/>
        <v>0.48357142857142854</v>
      </c>
    </row>
    <row r="9" spans="1:45" ht="15.75" customHeight="1" x14ac:dyDescent="0.25">
      <c r="A9" s="19" t="s">
        <v>18</v>
      </c>
      <c r="B9" s="3" t="s">
        <v>18</v>
      </c>
      <c r="C9" s="14">
        <f>IF(ISNUMBER('2007'!C9),(1-PRODUCT('2007'!C9,0.1)),"XXX")</f>
        <v>0.89</v>
      </c>
      <c r="D9" s="14">
        <f>IFERROR(IF((LOG(100*'2007'!D9+1)/LOG(100+1))&gt;1,0,(1-(LOG(100*'2007'!D9+1)/LOG(100+1)))), 1)</f>
        <v>1</v>
      </c>
      <c r="E9" s="15">
        <f>IF(ISNUMBER('2007'!E9),IF(('2007'!E9/100)&gt;1,1,'2007'!E9/100),"XXX")</f>
        <v>0.95833333333333348</v>
      </c>
      <c r="F9" s="14">
        <v>1</v>
      </c>
      <c r="G9" s="14">
        <f>IF(ISNUMBER('2007'!G9),(1-('2007'!G9/10)),"XXX")</f>
        <v>0.75</v>
      </c>
      <c r="H9" s="213">
        <f t="shared" si="1"/>
        <v>0.91966666666666674</v>
      </c>
      <c r="I9" s="15">
        <f>'2007'!H9</f>
        <v>0.79</v>
      </c>
      <c r="J9" s="14">
        <f>IF(ISNUMBER('2007'!I9),'2007'!I9,"XXX")</f>
        <v>0.68838999999999995</v>
      </c>
      <c r="K9" s="14">
        <f>IF(ISNUMBER('2007'!J9),IF(('2007'!J9/5)&gt;1,1,'2007'!J9/5),"XXX")</f>
        <v>0.70843</v>
      </c>
      <c r="L9" s="15">
        <f>IF(ISNUMBER('2007'!K9),'2007'!K9,"XXX")</f>
        <v>0.77285714285714291</v>
      </c>
      <c r="M9" s="14">
        <f>IF(ISNUMBER('2007'!L9),IF(('2007'!L9/5)&gt;1,1,'2007'!L9/5),"XXX")</f>
        <v>1</v>
      </c>
      <c r="N9" s="14">
        <f>IF(ISNUMBER('2007'!M9),(1-('2007'!M9/100)),"XXX")</f>
        <v>0.80997440340000004</v>
      </c>
      <c r="O9" s="15">
        <f>IF(ISNUMBER('2007'!N9),IF(('2007'!N9/10)&gt;1,1,'2007'!N9/10),"XXX")</f>
        <v>1</v>
      </c>
      <c r="P9" s="214">
        <f>IF(ISNUMBER('2007'!O9),'2007'!O9/100,"XXX")</f>
        <v>0.70099999999999996</v>
      </c>
      <c r="Q9" s="214" t="str">
        <f>'2007'!P9</f>
        <v>XXX</v>
      </c>
      <c r="R9" s="215">
        <f>IF(ISNUMBER('2007'!Q9),('2007'!Q9/100),"XXX")</f>
        <v>0.53</v>
      </c>
      <c r="S9" s="215">
        <f>IF(ISNUMBER('2007'!R9),('2007'!R9/100),"XXX")</f>
        <v>0.83164170000000004</v>
      </c>
      <c r="T9" s="116">
        <f>IF(ISNUMBER('2007'!S9),(1-('2007'!S9/100)),"XXX")</f>
        <v>1</v>
      </c>
      <c r="U9" s="132">
        <f>IF(ISNUMBER('2007'!T9),'2007'!T9,"XXX")</f>
        <v>0.88571428571428579</v>
      </c>
      <c r="V9" s="132">
        <f>IF(ISNUMBER('2007'!U9),'2007'!U9,"XXX")</f>
        <v>0.78499999999999992</v>
      </c>
      <c r="W9" s="132">
        <f>IF(ISNUMBER('2007'!V9),'2007'!V9,"XXX")</f>
        <v>0.76999999999999991</v>
      </c>
      <c r="X9" s="132">
        <f>IF(ISNUMBER('2007'!W9),'2007'!W9,"XXX")</f>
        <v>0.68142857142857138</v>
      </c>
      <c r="Y9" s="129">
        <f t="shared" si="2"/>
        <v>0.78027725646250012</v>
      </c>
      <c r="Z9" s="116">
        <f>'2007'!X9</f>
        <v>0.88400000000000001</v>
      </c>
      <c r="AA9" s="132">
        <f>('2007'!Y9+2.5)/5</f>
        <v>0.77858576779999999</v>
      </c>
      <c r="AB9" s="216">
        <f t="shared" si="3"/>
        <v>0.8312928839</v>
      </c>
      <c r="AC9" s="2"/>
      <c r="AE9">
        <f t="shared" si="4"/>
        <v>0.73919500000000005</v>
      </c>
      <c r="AF9">
        <f t="shared" si="5"/>
        <v>0.69840999999999998</v>
      </c>
      <c r="AG9">
        <f t="shared" si="6"/>
        <v>0.74064357142857151</v>
      </c>
      <c r="AH9">
        <f t="shared" si="7"/>
        <v>0.88642857142857145</v>
      </c>
      <c r="AI9">
        <f t="shared" si="8"/>
        <v>0.90498720170000002</v>
      </c>
      <c r="AJ9">
        <f t="shared" si="9"/>
        <v>0.90498720170000002</v>
      </c>
      <c r="AK9">
        <f t="shared" si="10"/>
        <v>0.85050000000000003</v>
      </c>
      <c r="AL9">
        <f t="shared" si="11"/>
        <v>0.70099999999999996</v>
      </c>
      <c r="AM9">
        <f t="shared" si="12"/>
        <v>0.53</v>
      </c>
      <c r="AN9">
        <f t="shared" si="13"/>
        <v>0.68082085000000003</v>
      </c>
      <c r="AO9">
        <f t="shared" si="14"/>
        <v>0.91582085000000002</v>
      </c>
      <c r="AP9">
        <f t="shared" si="15"/>
        <v>0.94285714285714284</v>
      </c>
      <c r="AQ9">
        <f t="shared" si="16"/>
        <v>0.83535714285714291</v>
      </c>
      <c r="AR9">
        <f t="shared" si="17"/>
        <v>0.77749999999999986</v>
      </c>
      <c r="AS9">
        <f t="shared" si="18"/>
        <v>0.72571428571428565</v>
      </c>
    </row>
    <row r="10" spans="1:45" ht="15.75" customHeight="1" x14ac:dyDescent="0.25">
      <c r="A10" s="19" t="s">
        <v>19</v>
      </c>
      <c r="B10" s="3" t="s">
        <v>19</v>
      </c>
      <c r="C10" s="14">
        <f>IF(ISNUMBER('2007'!C10),(1-PRODUCT('2007'!C10,0.1)),"XXX")</f>
        <v>0.77</v>
      </c>
      <c r="D10" s="14">
        <f>IFERROR(IF((LOG(100*'2007'!D10+1)/LOG(100+1))&gt;1,0,(1-(LOG(100*'2007'!D10+1)/LOG(100+1)))), 1)</f>
        <v>1</v>
      </c>
      <c r="E10" s="15">
        <f>IF(ISNUMBER('2007'!E10),IF(('2007'!E10/100)&gt;1,1,'2007'!E10/100),"XXX")</f>
        <v>1</v>
      </c>
      <c r="F10" s="14">
        <f>IF(ISNUMBER('2007'!F10),(1-(('2007'!F10-1)/4)),"XXX")</f>
        <v>0.75</v>
      </c>
      <c r="G10" s="14">
        <f>IF(ISNUMBER('2007'!G10),(1-('2007'!G10/10)),"XXX")</f>
        <v>0.85</v>
      </c>
      <c r="H10" s="213">
        <f t="shared" si="1"/>
        <v>0.874</v>
      </c>
      <c r="I10" s="15">
        <f>'2007'!H10</f>
        <v>0.81285714285714283</v>
      </c>
      <c r="J10" s="14">
        <f>IF(ISNUMBER('2007'!I10),'2007'!I10,"XXX")</f>
        <v>0.59894000000000003</v>
      </c>
      <c r="K10" s="14">
        <f>IF(ISNUMBER('2007'!J10),IF(('2007'!J10/5)&gt;1,1,'2007'!J10/5),"XXX")</f>
        <v>0.68099399999999999</v>
      </c>
      <c r="L10" s="15">
        <f>IF(ISNUMBER('2007'!K10),'2007'!K10,"XXX")</f>
        <v>0.76999999999999991</v>
      </c>
      <c r="M10" s="14">
        <f>IF(ISNUMBER('2007'!L10),IF(('2007'!L10/5)&gt;1,1,'2007'!L10/5),"XXX")</f>
        <v>1</v>
      </c>
      <c r="N10" s="14">
        <f>IF(ISNUMBER('2007'!M10),(1-('2007'!M10/100)),"XXX")</f>
        <v>0.81193861010000001</v>
      </c>
      <c r="O10" s="15">
        <f>IF(ISNUMBER('2007'!N10),IF(('2007'!N10/10)&gt;1,1,'2007'!N10/10),"XXX")</f>
        <v>1</v>
      </c>
      <c r="P10" s="214">
        <f>IF(ISNUMBER('2007'!O10),'2007'!O10/100,"XXX")</f>
        <v>1</v>
      </c>
      <c r="Q10" s="214">
        <f>'2007'!P10</f>
        <v>1</v>
      </c>
      <c r="R10" s="215">
        <f>IF(ISNUMBER('2007'!Q10),('2007'!Q10/100),"XXX")</f>
        <v>0.93</v>
      </c>
      <c r="S10" s="215">
        <f>IF(ISNUMBER('2007'!R10),('2007'!R10/100),"XXX")</f>
        <v>0.86798929999999996</v>
      </c>
      <c r="T10" s="116">
        <f>IF(ISNUMBER('2007'!S10),(1-('2007'!S10/100)),"XXX")</f>
        <v>1</v>
      </c>
      <c r="U10" s="132">
        <f>IF(ISNUMBER('2007'!T10),'2007'!T10,"XXX")</f>
        <v>0.90142857142857136</v>
      </c>
      <c r="V10" s="132">
        <f>IF(ISNUMBER('2007'!U10),'2007'!U10,"XXX")</f>
        <v>0.75785714285714278</v>
      </c>
      <c r="W10" s="132">
        <f>IF(ISNUMBER('2007'!V10),'2007'!V10,"XXX")</f>
        <v>0.74571428571428566</v>
      </c>
      <c r="X10" s="132">
        <f>IF(ISNUMBER('2007'!W10),'2007'!W10,"XXX")</f>
        <v>0.69142857142857139</v>
      </c>
      <c r="Y10" s="129">
        <f t="shared" si="2"/>
        <v>0.84807172652410712</v>
      </c>
      <c r="Z10" s="116">
        <f>'2007'!X10</f>
        <v>0.879</v>
      </c>
      <c r="AA10" s="132">
        <f>('2007'!Y10+2.5)/5</f>
        <v>0.77859783179999997</v>
      </c>
      <c r="AB10" s="216">
        <f t="shared" si="3"/>
        <v>0.82879891589999999</v>
      </c>
      <c r="AC10" s="2"/>
      <c r="AE10">
        <f t="shared" si="4"/>
        <v>0.70589857142857149</v>
      </c>
      <c r="AF10">
        <f t="shared" si="5"/>
        <v>0.63996699999999995</v>
      </c>
      <c r="AG10">
        <f t="shared" si="6"/>
        <v>0.72549699999999995</v>
      </c>
      <c r="AH10">
        <f t="shared" si="7"/>
        <v>0.88500000000000001</v>
      </c>
      <c r="AI10">
        <f t="shared" si="8"/>
        <v>0.90596930504999995</v>
      </c>
      <c r="AJ10">
        <f t="shared" si="9"/>
        <v>0.90596930504999995</v>
      </c>
      <c r="AK10">
        <f t="shared" si="10"/>
        <v>1</v>
      </c>
      <c r="AL10">
        <f t="shared" si="11"/>
        <v>1</v>
      </c>
      <c r="AM10">
        <f t="shared" si="12"/>
        <v>0.96500000000000008</v>
      </c>
      <c r="AN10">
        <f t="shared" si="13"/>
        <v>0.89899465000000001</v>
      </c>
      <c r="AO10">
        <f t="shared" si="14"/>
        <v>0.93399465000000004</v>
      </c>
      <c r="AP10">
        <f t="shared" si="15"/>
        <v>0.95071428571428562</v>
      </c>
      <c r="AQ10">
        <f t="shared" si="16"/>
        <v>0.82964285714285713</v>
      </c>
      <c r="AR10">
        <f t="shared" si="17"/>
        <v>0.75178571428571428</v>
      </c>
      <c r="AS10">
        <f t="shared" si="18"/>
        <v>0.71857142857142853</v>
      </c>
    </row>
    <row r="11" spans="1:45" ht="15.75" customHeight="1" x14ac:dyDescent="0.25">
      <c r="A11" s="19" t="s">
        <v>20</v>
      </c>
      <c r="B11" s="3" t="s">
        <v>20</v>
      </c>
      <c r="C11" s="14">
        <f>IF(ISNUMBER('2007'!C11),(1-PRODUCT('2007'!C11,0.1)),"XXX")</f>
        <v>0.35</v>
      </c>
      <c r="D11" s="14">
        <f>IFERROR(IF((LOG(100*'2007'!D11+1)/LOG(100+1))&gt;1,0,(1-(LOG(100*'2007'!D11+1)/LOG(100+1)))), 1)</f>
        <v>1</v>
      </c>
      <c r="E11" s="15">
        <f>IF(ISNUMBER('2007'!E11),IF(('2007'!E11/100)&gt;1,1,'2007'!E11/100),"XXX")</f>
        <v>0.8450000000000002</v>
      </c>
      <c r="F11" s="14">
        <f>IF(ISNUMBER('2007'!F11),(1-(('2007'!F11-1)/4)),"XXX")</f>
        <v>0.5</v>
      </c>
      <c r="G11" s="14">
        <f>IF(ISNUMBER('2007'!G11),(1-('2007'!G11/10)),"XXX")</f>
        <v>0.36</v>
      </c>
      <c r="H11" s="213">
        <f t="shared" si="1"/>
        <v>0.61099999999999999</v>
      </c>
      <c r="I11" s="15">
        <f>'2007'!H11</f>
        <v>0.51142857142857145</v>
      </c>
      <c r="J11" s="14">
        <f>IF(ISNUMBER('2007'!I11),'2007'!I11,"XXX")</f>
        <v>0.1077</v>
      </c>
      <c r="K11" s="14" t="str">
        <f>IF(ISNUMBER('2007'!J11),IF(('2007'!J11/5)&gt;1,1,'2007'!J11/5),"XXX")</f>
        <v>XXX</v>
      </c>
      <c r="L11" s="15">
        <f>IF(ISNUMBER('2007'!K11),'2007'!K11,"XXX")</f>
        <v>0.36285714285714288</v>
      </c>
      <c r="M11" s="14">
        <f>IF(ISNUMBER('2007'!L11),IF(('2007'!L11/5)&gt;1,1,'2007'!L11/5),"XXX")</f>
        <v>0.18137822200000001</v>
      </c>
      <c r="N11" s="14">
        <f>IF(ISNUMBER('2007'!M11),(1-('2007'!M11/100)),"XXX")</f>
        <v>0.47286128999999999</v>
      </c>
      <c r="O11" s="15">
        <f>IF(ISNUMBER('2007'!N11),IF(('2007'!N11/10)&gt;1,1,'2007'!N11/10),"XXX")</f>
        <v>0.70826000000000011</v>
      </c>
      <c r="P11" s="214" t="str">
        <f>IF(ISNUMBER('2007'!O11),'2007'!O11/100,"XXX")</f>
        <v>XXX</v>
      </c>
      <c r="Q11" s="214">
        <f>'2007'!P11</f>
        <v>0.16821967363357543</v>
      </c>
      <c r="R11" s="215">
        <f>IF(ISNUMBER('2007'!Q11),('2007'!Q11/100),"XXX")</f>
        <v>0.126</v>
      </c>
      <c r="S11" s="215">
        <f>IF(ISNUMBER('2007'!R11),('2007'!R11/100),"XXX")</f>
        <v>0.33486759999999999</v>
      </c>
      <c r="T11" s="116">
        <f>IF(ISNUMBER('2007'!S11),(1-('2007'!S11/100)),"XXX")</f>
        <v>0.999</v>
      </c>
      <c r="U11" s="132">
        <f>IF(ISNUMBER('2007'!T11),'2007'!T11,"XXX")</f>
        <v>0.5</v>
      </c>
      <c r="V11" s="132">
        <f>IF(ISNUMBER('2007'!U11),'2007'!U11,"XXX")</f>
        <v>0.39999999999999997</v>
      </c>
      <c r="W11" s="132">
        <f>IF(ISNUMBER('2007'!V11),'2007'!V11,"XXX")</f>
        <v>0.51571428571428568</v>
      </c>
      <c r="X11" s="132">
        <f>IF(ISNUMBER('2007'!W11),'2007'!W11,"XXX")</f>
        <v>0.49000000000000005</v>
      </c>
      <c r="Y11" s="129">
        <f t="shared" si="2"/>
        <v>0.43433774553066995</v>
      </c>
      <c r="Z11" s="116">
        <f>'2007'!X11</f>
        <v>0.214</v>
      </c>
      <c r="AA11" s="132">
        <f>('2007'!Y11+2.5)/5</f>
        <v>0.27571508880000001</v>
      </c>
      <c r="AB11" s="216">
        <f t="shared" si="3"/>
        <v>0.24485754440000002</v>
      </c>
      <c r="AC11" s="2"/>
      <c r="AE11">
        <f t="shared" si="4"/>
        <v>0.30956428571428574</v>
      </c>
      <c r="AF11">
        <f t="shared" si="5"/>
        <v>0.1077</v>
      </c>
      <c r="AG11">
        <f t="shared" si="6"/>
        <v>0.36285714285714288</v>
      </c>
      <c r="AH11">
        <f t="shared" si="7"/>
        <v>0.27211768242857143</v>
      </c>
      <c r="AI11">
        <f t="shared" si="8"/>
        <v>0.32711975599999998</v>
      </c>
      <c r="AJ11">
        <f t="shared" si="9"/>
        <v>0.59056064500000005</v>
      </c>
      <c r="AK11">
        <f t="shared" si="10"/>
        <v>0.70826000000000011</v>
      </c>
      <c r="AL11">
        <f t="shared" si="11"/>
        <v>0.16821967363357543</v>
      </c>
      <c r="AM11">
        <f t="shared" si="12"/>
        <v>0.14710983681678771</v>
      </c>
      <c r="AN11">
        <f t="shared" si="13"/>
        <v>0.23043379999999999</v>
      </c>
      <c r="AO11">
        <f t="shared" si="14"/>
        <v>0.66693380000000002</v>
      </c>
      <c r="AP11">
        <f t="shared" si="15"/>
        <v>0.74950000000000006</v>
      </c>
      <c r="AQ11">
        <f t="shared" si="16"/>
        <v>0.44999999999999996</v>
      </c>
      <c r="AR11">
        <f t="shared" si="17"/>
        <v>0.45785714285714285</v>
      </c>
      <c r="AS11">
        <f t="shared" si="18"/>
        <v>0.50285714285714289</v>
      </c>
    </row>
    <row r="12" spans="1:45" ht="15.75" customHeight="1" x14ac:dyDescent="0.25">
      <c r="A12" s="19" t="s">
        <v>21</v>
      </c>
      <c r="B12" s="231" t="s">
        <v>21</v>
      </c>
      <c r="C12" s="14">
        <f>IF(ISNUMBER('2007'!C12),(1-PRODUCT('2007'!C12,0.1)),"XXX")</f>
        <v>0.47</v>
      </c>
      <c r="D12" s="14">
        <f>IFERROR(IF((LOG(100*'2007'!D12+1)/LOG(100+1))&gt;1,0,(1-(LOG(100*'2007'!D12+1)/LOG(100+1)))), 1)</f>
        <v>1</v>
      </c>
      <c r="E12" s="15">
        <f>IF(ISNUMBER('2007'!E12),IF(('2007'!E12/100)&gt;1,1,'2007'!E12/100),"XXX")</f>
        <v>0.90666666666666684</v>
      </c>
      <c r="F12" s="14">
        <f>IF(ISNUMBER('2007'!F12),(1-(('2007'!F12-1)/4)),"XXX")</f>
        <v>0.75</v>
      </c>
      <c r="G12" s="14">
        <f>IF(ISNUMBER('2007'!G12),(1-('2007'!G12/10)),"XXX")</f>
        <v>0.53</v>
      </c>
      <c r="H12" s="213">
        <f t="shared" si="1"/>
        <v>0.73133333333333339</v>
      </c>
      <c r="I12" s="15">
        <f>'2007'!H12</f>
        <v>0.63428571428571434</v>
      </c>
      <c r="J12" s="14">
        <f>IF(ISNUMBER('2007'!I12),'2007'!I12,"XXX")</f>
        <v>0.33460000000000001</v>
      </c>
      <c r="K12" s="14" t="str">
        <f>IF(ISNUMBER('2007'!J12),IF(('2007'!J12/5)&gt;1,1,'2007'!J12/5),"XXX")</f>
        <v>XXX</v>
      </c>
      <c r="L12" s="15">
        <f>IF(ISNUMBER('2007'!K12),'2007'!K12,"XXX")</f>
        <v>0.51857142857142857</v>
      </c>
      <c r="M12" s="14">
        <f>IF(ISNUMBER('2007'!L12),IF(('2007'!L12/5)&gt;1,1,'2007'!L12/5),"XXX")</f>
        <v>0.43292045600000001</v>
      </c>
      <c r="N12" s="14">
        <f>IF(ISNUMBER('2007'!M12),(1-('2007'!M12/100)),"XXX")</f>
        <v>0.69840875629999999</v>
      </c>
      <c r="O12" s="15">
        <f>IF(ISNUMBER('2007'!N12),IF(('2007'!N12/10)&gt;1,1,'2007'!N12/10),"XXX")</f>
        <v>0.28699999999999998</v>
      </c>
      <c r="P12" s="214" t="str">
        <f>IF(ISNUMBER('2007'!O12),'2007'!O12/100,"XXX")</f>
        <v>XXX</v>
      </c>
      <c r="Q12" s="214" t="str">
        <f>'2007'!P12</f>
        <v>XXX</v>
      </c>
      <c r="R12" s="215">
        <f>IF(ISNUMBER('2007'!Q12),('2007'!Q12/100),"XXX")</f>
        <v>0.36899999999999999</v>
      </c>
      <c r="S12" s="215">
        <f>IF(ISNUMBER('2007'!R12),('2007'!R12/100),"XXX")</f>
        <v>0.97307889999999997</v>
      </c>
      <c r="T12" s="116">
        <f>IF(ISNUMBER('2007'!S12),(1-('2007'!S12/100)),"XXX")</f>
        <v>1</v>
      </c>
      <c r="U12" s="132">
        <f>IF(ISNUMBER('2007'!T12),'2007'!T12,"XXX")</f>
        <v>0.74857142857142855</v>
      </c>
      <c r="V12" s="132">
        <f>IF(ISNUMBER('2007'!U12),'2007'!U12,"XXX")</f>
        <v>0.55571428571428572</v>
      </c>
      <c r="W12" s="132">
        <f>IF(ISNUMBER('2007'!V12),'2007'!V12,"XXX")</f>
        <v>0.65428571428571425</v>
      </c>
      <c r="X12" s="132">
        <f>IF(ISNUMBER('2007'!W12),'2007'!W12,"XXX")</f>
        <v>0.6071428571428571</v>
      </c>
      <c r="Y12" s="129">
        <f t="shared" si="2"/>
        <v>0.56175943559017849</v>
      </c>
      <c r="Z12" s="116">
        <f>'2007'!X12</f>
        <v>0.23200000000000001</v>
      </c>
      <c r="AA12" s="132">
        <f>('2007'!Y12+2.5)/5</f>
        <v>0.34853348740000001</v>
      </c>
      <c r="AB12" s="216">
        <f t="shared" si="3"/>
        <v>0.2902667437</v>
      </c>
      <c r="AC12" s="2"/>
      <c r="AE12">
        <f t="shared" si="4"/>
        <v>0.48444285714285718</v>
      </c>
      <c r="AF12">
        <f t="shared" si="5"/>
        <v>0.33460000000000001</v>
      </c>
      <c r="AG12">
        <f t="shared" si="6"/>
        <v>0.51857142857142857</v>
      </c>
      <c r="AH12">
        <f t="shared" si="7"/>
        <v>0.47574594228571432</v>
      </c>
      <c r="AI12">
        <f t="shared" si="8"/>
        <v>0.56566460615000003</v>
      </c>
      <c r="AJ12">
        <f t="shared" si="9"/>
        <v>0.49270437815000001</v>
      </c>
      <c r="AK12">
        <f t="shared" si="10"/>
        <v>0.28699999999999998</v>
      </c>
      <c r="AL12" t="str">
        <f t="shared" si="11"/>
        <v>XXX</v>
      </c>
      <c r="AM12">
        <f t="shared" si="12"/>
        <v>0.36899999999999999</v>
      </c>
      <c r="AN12">
        <f t="shared" si="13"/>
        <v>0.67103944999999998</v>
      </c>
      <c r="AO12">
        <f t="shared" si="14"/>
        <v>0.98653944999999998</v>
      </c>
      <c r="AP12">
        <f t="shared" si="15"/>
        <v>0.87428571428571433</v>
      </c>
      <c r="AQ12">
        <f t="shared" si="16"/>
        <v>0.65214285714285714</v>
      </c>
      <c r="AR12">
        <f t="shared" si="17"/>
        <v>0.60499999999999998</v>
      </c>
      <c r="AS12">
        <f t="shared" si="18"/>
        <v>0.63071428571428567</v>
      </c>
    </row>
    <row r="13" spans="1:45" ht="15.75" customHeight="1" x14ac:dyDescent="0.25">
      <c r="A13" s="19" t="s">
        <v>22</v>
      </c>
      <c r="B13" s="3" t="s">
        <v>22</v>
      </c>
      <c r="C13" s="14">
        <f>IF(ISNUMBER('2007'!C13),(1-PRODUCT('2007'!C13,0.1)),"XXX")</f>
        <v>0.40999999999999992</v>
      </c>
      <c r="D13" s="14">
        <f>IFERROR(IF((LOG(100*'2007'!D13+1)/LOG(100+1))&gt;1,0,(1-(LOG(100*'2007'!D13+1)/LOG(100+1)))), 1)</f>
        <v>0.97468571235583246</v>
      </c>
      <c r="E13" s="15">
        <f>IF(ISNUMBER('2007'!E13),IF(('2007'!E13/100)&gt;1,1,'2007'!E13/100),"XXX")</f>
        <v>0.56999999999999995</v>
      </c>
      <c r="F13" s="14">
        <f>IF(ISNUMBER('2007'!F13),(1-(('2007'!F13-1)/4)),"XXX")</f>
        <v>0.25</v>
      </c>
      <c r="G13" s="14">
        <f>IF(ISNUMBER('2007'!G13),(1-('2007'!G13/10)),"XXX")</f>
        <v>0.21999999999999997</v>
      </c>
      <c r="H13" s="213">
        <f t="shared" si="1"/>
        <v>0.48493714247116648</v>
      </c>
      <c r="I13" s="15">
        <f>'2007'!H13</f>
        <v>0.31285714285714283</v>
      </c>
      <c r="J13" s="14">
        <f>IF(ISNUMBER('2007'!I13),'2007'!I13,"XXX")</f>
        <v>2.4580000000000001E-2</v>
      </c>
      <c r="K13" s="14">
        <f>IF(ISNUMBER('2007'!J13),IF(('2007'!J13/5)&gt;1,1,'2007'!J13/5),"XXX")</f>
        <v>0.36393599999999998</v>
      </c>
      <c r="L13" s="15">
        <f>IF(ISNUMBER('2007'!K13),'2007'!K13,"XXX")</f>
        <v>0.30714285714285711</v>
      </c>
      <c r="M13" s="14">
        <f>IF(ISNUMBER('2007'!L13),IF(('2007'!L13/5)&gt;1,1,'2007'!L13/5),"XXX")</f>
        <v>0.11705063600000001</v>
      </c>
      <c r="N13" s="14">
        <f>IF(ISNUMBER('2007'!M13),(1-('2007'!M13/100)),"XXX")</f>
        <v>0.3418367766999999</v>
      </c>
      <c r="O13" s="15">
        <f>IF(ISNUMBER('2007'!N13),IF(('2007'!N13/10)&gt;1,1,'2007'!N13/10),"XXX")</f>
        <v>0.1166</v>
      </c>
      <c r="P13" s="214" t="str">
        <f>IF(ISNUMBER('2007'!O13),'2007'!O13/100,"XXX")</f>
        <v>XXX</v>
      </c>
      <c r="Q13" s="214">
        <f>'2007'!P13</f>
        <v>0.15263291597366332</v>
      </c>
      <c r="R13" s="215">
        <f>IF(ISNUMBER('2007'!Q13),('2007'!Q13/100),"XXX")</f>
        <v>4.2999999999999997E-2</v>
      </c>
      <c r="S13" s="215">
        <f>IF(ISNUMBER('2007'!R13),('2007'!R13/100),"XXX")</f>
        <v>0.38831209999999999</v>
      </c>
      <c r="T13" s="116">
        <f>IF(ISNUMBER('2007'!S13),(1-('2007'!S13/100)),"XXX")</f>
        <v>0.83840000000000003</v>
      </c>
      <c r="U13" s="132">
        <f>IF(ISNUMBER('2007'!T13),'2007'!T13,"XXX")</f>
        <v>0.44428571428571428</v>
      </c>
      <c r="V13" s="132">
        <f>IF(ISNUMBER('2007'!U13),'2007'!U13,"XXX")</f>
        <v>0.29285714285714282</v>
      </c>
      <c r="W13" s="132">
        <f>IF(ISNUMBER('2007'!V13),'2007'!V13,"XXX")</f>
        <v>0.57571428571428573</v>
      </c>
      <c r="X13" s="132">
        <f>IF(ISNUMBER('2007'!W13),'2007'!W13,"XXX")</f>
        <v>0.41857142857142859</v>
      </c>
      <c r="Y13" s="129">
        <f t="shared" si="2"/>
        <v>0.30339856250638969</v>
      </c>
      <c r="Z13" s="116">
        <f>'2007'!X13</f>
        <v>0.20699999999999999</v>
      </c>
      <c r="AA13" s="132">
        <f>('2007'!Y13+2.5)/5</f>
        <v>0.40321956280000004</v>
      </c>
      <c r="AB13" s="216">
        <f t="shared" si="3"/>
        <v>0.3051097814</v>
      </c>
      <c r="AC13" s="2"/>
      <c r="AE13">
        <f t="shared" si="4"/>
        <v>0.16871857142857141</v>
      </c>
      <c r="AF13">
        <f t="shared" si="5"/>
        <v>0.19425799999999999</v>
      </c>
      <c r="AG13">
        <f t="shared" si="6"/>
        <v>0.33553942857142854</v>
      </c>
      <c r="AH13">
        <f t="shared" si="7"/>
        <v>0.21209674657142857</v>
      </c>
      <c r="AI13">
        <f t="shared" si="8"/>
        <v>0.22944370634999994</v>
      </c>
      <c r="AJ13">
        <f t="shared" si="9"/>
        <v>0.22921838834999994</v>
      </c>
      <c r="AK13">
        <f t="shared" si="10"/>
        <v>0.1166</v>
      </c>
      <c r="AL13">
        <f t="shared" si="11"/>
        <v>0.15263291597366332</v>
      </c>
      <c r="AM13">
        <f t="shared" si="12"/>
        <v>9.7816457986831667E-2</v>
      </c>
      <c r="AN13">
        <f t="shared" si="13"/>
        <v>0.21565604999999999</v>
      </c>
      <c r="AO13">
        <f t="shared" si="14"/>
        <v>0.61335605000000004</v>
      </c>
      <c r="AP13">
        <f t="shared" si="15"/>
        <v>0.64134285714285721</v>
      </c>
      <c r="AQ13">
        <f t="shared" si="16"/>
        <v>0.36857142857142855</v>
      </c>
      <c r="AR13">
        <f t="shared" si="17"/>
        <v>0.43428571428571427</v>
      </c>
      <c r="AS13">
        <f t="shared" si="18"/>
        <v>0.49714285714285716</v>
      </c>
    </row>
    <row r="14" spans="1:45" ht="15.75" customHeight="1" x14ac:dyDescent="0.25">
      <c r="A14" s="19" t="s">
        <v>23</v>
      </c>
      <c r="B14" s="3" t="s">
        <v>23</v>
      </c>
      <c r="C14" s="14">
        <f>IF(ISNUMBER('2007'!C14),(1-PRODUCT('2007'!C14,0.1)),"XXX")</f>
        <v>0.49</v>
      </c>
      <c r="D14" s="14">
        <f>IFERROR(IF((LOG(100*'2007'!D14+1)/LOG(100+1))&gt;1,0,(1-(LOG(100*'2007'!D14+1)/LOG(100+1)))), 1)</f>
        <v>1</v>
      </c>
      <c r="E14" s="15">
        <f>IF(ISNUMBER('2007'!E14),IF(('2007'!E14/100)&gt;1,1,'2007'!E14/100),"XXX")</f>
        <v>0.92</v>
      </c>
      <c r="F14" s="14" t="str">
        <f>IF(ISNUMBER('2007'!F14),(1-(('2007'!F14-1)/4)),"XXX")</f>
        <v>XXX</v>
      </c>
      <c r="G14" s="14">
        <f>IF(ISNUMBER('2007'!G14),(1-('2007'!G14/10)),"XXX")</f>
        <v>0.7</v>
      </c>
      <c r="H14" s="213">
        <f t="shared" si="1"/>
        <v>0.77750000000000008</v>
      </c>
      <c r="I14" s="15">
        <f>'2007'!H14</f>
        <v>0.68142857142857138</v>
      </c>
      <c r="J14" s="14">
        <f>IF(ISNUMBER('2007'!I14),'2007'!I14,"XXX")</f>
        <v>0.44639000000000001</v>
      </c>
      <c r="K14" s="14">
        <f>IF(ISNUMBER('2007'!J14),IF(('2007'!J14/5)&gt;1,1,'2007'!J14/5),"XXX")</f>
        <v>0.67570399999999997</v>
      </c>
      <c r="L14" s="15">
        <f>IF(ISNUMBER('2007'!K14),'2007'!K14,"XXX")</f>
        <v>0.80714285714285716</v>
      </c>
      <c r="M14" s="14">
        <f>IF(ISNUMBER('2007'!L14),IF(('2007'!L14/5)&gt;1,1,'2007'!L14/5),"XXX")</f>
        <v>0.65958261399999996</v>
      </c>
      <c r="N14" s="14">
        <f>IF(ISNUMBER('2007'!M14),(1-('2007'!M14/100)),"XXX")</f>
        <v>0.6315778351000001</v>
      </c>
      <c r="O14" s="15">
        <f>IF(ISNUMBER('2007'!N14),IF(('2007'!N14/10)&gt;1,1,'2007'!N14/10),"XXX")</f>
        <v>0.96829999999999994</v>
      </c>
      <c r="P14" s="214" t="str">
        <f>IF(ISNUMBER('2007'!O14),'2007'!O14/100,"XXX")</f>
        <v>XXX</v>
      </c>
      <c r="Q14" s="214" t="str">
        <f>'2007'!P14</f>
        <v>XXX</v>
      </c>
      <c r="R14" s="215">
        <f>IF(ISNUMBER('2007'!Q14),('2007'!Q14/100),"XXX")</f>
        <v>9.6000000000000002E-2</v>
      </c>
      <c r="S14" s="215">
        <f>IF(ISNUMBER('2007'!R14),('2007'!R14/100),"XXX")</f>
        <v>0.83245840000000004</v>
      </c>
      <c r="T14" s="116">
        <f>IF(ISNUMBER('2007'!S14),(1-('2007'!S14/100)),"XXX")</f>
        <v>1</v>
      </c>
      <c r="U14" s="132">
        <f>IF(ISNUMBER('2007'!T14),'2007'!T14,"XXX")</f>
        <v>0.73428571428571421</v>
      </c>
      <c r="V14" s="132">
        <f>IF(ISNUMBER('2007'!U14),'2007'!U14,"XXX")</f>
        <v>0.69357142857142862</v>
      </c>
      <c r="W14" s="132">
        <f>IF(ISNUMBER('2007'!V14),'2007'!V14,"XXX")</f>
        <v>0.57571428571428573</v>
      </c>
      <c r="X14" s="132">
        <f>IF(ISNUMBER('2007'!W14),'2007'!W14,"XXX")</f>
        <v>0.65285714285714291</v>
      </c>
      <c r="Y14" s="129">
        <f t="shared" si="2"/>
        <v>0.65745705306875002</v>
      </c>
      <c r="Z14" s="116">
        <f>'2007'!X14</f>
        <v>0.76700000000000002</v>
      </c>
      <c r="AA14" s="132">
        <f>('2007'!Y14+2.5)/5</f>
        <v>0.71303641799999995</v>
      </c>
      <c r="AB14" s="216">
        <f t="shared" si="3"/>
        <v>0.74001820900000004</v>
      </c>
      <c r="AC14" s="2"/>
      <c r="AE14">
        <f t="shared" si="4"/>
        <v>0.56390928571428567</v>
      </c>
      <c r="AF14">
        <f t="shared" si="5"/>
        <v>0.56104699999999996</v>
      </c>
      <c r="AG14">
        <f t="shared" si="6"/>
        <v>0.74142342857142851</v>
      </c>
      <c r="AH14">
        <f t="shared" si="7"/>
        <v>0.7333627355714285</v>
      </c>
      <c r="AI14">
        <f t="shared" si="8"/>
        <v>0.64558022454999997</v>
      </c>
      <c r="AJ14">
        <f t="shared" si="9"/>
        <v>0.79993891755000002</v>
      </c>
      <c r="AK14">
        <f t="shared" si="10"/>
        <v>0.96829999999999994</v>
      </c>
      <c r="AL14" t="str">
        <f t="shared" si="11"/>
        <v>XXX</v>
      </c>
      <c r="AM14">
        <f t="shared" si="12"/>
        <v>9.6000000000000002E-2</v>
      </c>
      <c r="AN14">
        <f t="shared" si="13"/>
        <v>0.46422920000000001</v>
      </c>
      <c r="AO14">
        <f t="shared" si="14"/>
        <v>0.91622920000000008</v>
      </c>
      <c r="AP14">
        <f t="shared" si="15"/>
        <v>0.8671428571428571</v>
      </c>
      <c r="AQ14">
        <f t="shared" si="16"/>
        <v>0.71392857142857147</v>
      </c>
      <c r="AR14">
        <f t="shared" si="17"/>
        <v>0.63464285714285718</v>
      </c>
      <c r="AS14">
        <f t="shared" si="18"/>
        <v>0.61428571428571432</v>
      </c>
    </row>
    <row r="15" spans="1:45" ht="15.75" customHeight="1" x14ac:dyDescent="0.25">
      <c r="A15" s="19" t="s">
        <v>24</v>
      </c>
      <c r="B15" s="231" t="s">
        <v>24</v>
      </c>
      <c r="C15" s="14">
        <f>IF(ISNUMBER('2007'!C15),(1-PRODUCT('2007'!C15,0.1)),"XXX")</f>
        <v>0.29000000000000004</v>
      </c>
      <c r="D15" s="14">
        <f>IFERROR(IF((LOG(100*'2007'!D15+1)/LOG(100+1))&gt;1,0,(1-(LOG(100*'2007'!D15+1)/LOG(100+1)))), 1)</f>
        <v>1</v>
      </c>
      <c r="E15" s="15" t="str">
        <f>IF(ISNUMBER('2007'!E15),IF(('2007'!E15/100)&gt;1,1,'2007'!E15/100),"XXX")</f>
        <v>XXX</v>
      </c>
      <c r="F15" s="14">
        <f>IF(ISNUMBER('2007'!F15),(1-(('2007'!F15-1)/4)),"XXX")</f>
        <v>0.75</v>
      </c>
      <c r="G15" s="14">
        <f>IF(ISNUMBER('2007'!G15),(1-('2007'!G15/10)),"XXX")</f>
        <v>0.15000000000000002</v>
      </c>
      <c r="H15" s="213">
        <f t="shared" si="1"/>
        <v>0.54749999999999999</v>
      </c>
      <c r="I15" s="15" t="str">
        <f>'2007'!H15</f>
        <v>XXX</v>
      </c>
      <c r="J15" s="14">
        <f>IF(ISNUMBER('2007'!I15),'2007'!I15,"XXX")</f>
        <v>0.2823</v>
      </c>
      <c r="K15" s="14" t="str">
        <f>IF(ISNUMBER('2007'!J15),IF(('2007'!J15/5)&gt;1,1,'2007'!J15/5),"XXX")</f>
        <v>XXX</v>
      </c>
      <c r="L15" s="15" t="str">
        <f>IF(ISNUMBER('2007'!K15),'2007'!K15,"XXX")</f>
        <v>XXX</v>
      </c>
      <c r="M15" s="14">
        <f>IF(ISNUMBER('2007'!L15),IF(('2007'!L15/5)&gt;1,1,'2007'!L15/5),"XXX")</f>
        <v>0.79894929000000003</v>
      </c>
      <c r="N15" s="14">
        <f>IF(ISNUMBER('2007'!M15),(1-('2007'!M15/100)),"XXX")</f>
        <v>0.74206060409999997</v>
      </c>
      <c r="O15" s="15">
        <f>IF(ISNUMBER('2007'!N15),IF(('2007'!N15/10)&gt;1,1,'2007'!N15/10),"XXX")</f>
        <v>1</v>
      </c>
      <c r="P15" s="214" t="str">
        <f>IF(ISNUMBER('2007'!O15),'2007'!O15/100,"XXX")</f>
        <v>XXX</v>
      </c>
      <c r="Q15" s="214">
        <f>'2007'!P15</f>
        <v>0.47649135589599612</v>
      </c>
      <c r="R15" s="215" t="str">
        <f>IF(ISNUMBER('2007'!Q15),('2007'!Q15/100),"XXX")</f>
        <v>XXX</v>
      </c>
      <c r="S15" s="215">
        <f>IF(ISNUMBER('2007'!R15),('2007'!R15/100),"XXX")</f>
        <v>0.96067459999999993</v>
      </c>
      <c r="T15" s="116">
        <f>IF(ISNUMBER('2007'!S15),(1-('2007'!S15/100)),"XXX")</f>
        <v>0.999</v>
      </c>
      <c r="U15" s="132" t="str">
        <f>IF(ISNUMBER('2007'!T15),'2007'!T15,"XXX")</f>
        <v>XXX</v>
      </c>
      <c r="V15" s="132" t="str">
        <f>IF(ISNUMBER('2007'!U15),'2007'!U15,"XXX")</f>
        <v>XXX</v>
      </c>
      <c r="W15" s="132" t="str">
        <f>IF(ISNUMBER('2007'!V15),'2007'!V15,"XXX")</f>
        <v>XXX</v>
      </c>
      <c r="X15" s="132" t="str">
        <f>IF(ISNUMBER('2007'!W15),'2007'!W15,"XXX")</f>
        <v>XXX</v>
      </c>
      <c r="Y15" s="129">
        <f t="shared" si="2"/>
        <v>0.70182672058919926</v>
      </c>
      <c r="Z15" s="116">
        <f>'2007'!X15</f>
        <v>0.223</v>
      </c>
      <c r="AA15" s="132">
        <f>('2007'!Y15+2.5)/5</f>
        <v>0.18469793800000001</v>
      </c>
      <c r="AB15" s="216">
        <f t="shared" si="3"/>
        <v>0.20384896899999999</v>
      </c>
      <c r="AC15" s="2"/>
      <c r="AE15">
        <f t="shared" si="4"/>
        <v>0.2823</v>
      </c>
      <c r="AF15">
        <f t="shared" si="5"/>
        <v>0.2823</v>
      </c>
      <c r="AG15" t="str">
        <f t="shared" si="6"/>
        <v>XXX</v>
      </c>
      <c r="AH15">
        <f t="shared" si="7"/>
        <v>0.79894929000000003</v>
      </c>
      <c r="AI15">
        <f t="shared" si="8"/>
        <v>0.77050494705000006</v>
      </c>
      <c r="AJ15">
        <f t="shared" si="9"/>
        <v>0.87103030204999998</v>
      </c>
      <c r="AK15">
        <f t="shared" si="10"/>
        <v>1</v>
      </c>
      <c r="AL15">
        <f t="shared" si="11"/>
        <v>0.47649135589599612</v>
      </c>
      <c r="AM15">
        <f t="shared" si="12"/>
        <v>0.47649135589599612</v>
      </c>
      <c r="AN15">
        <f t="shared" si="13"/>
        <v>0.96067459999999993</v>
      </c>
      <c r="AO15">
        <f t="shared" si="14"/>
        <v>0.97983730000000002</v>
      </c>
      <c r="AP15">
        <f t="shared" si="15"/>
        <v>0.999</v>
      </c>
      <c r="AQ15" t="str">
        <f t="shared" si="16"/>
        <v>XXX</v>
      </c>
      <c r="AR15" t="str">
        <f t="shared" si="17"/>
        <v>XXX</v>
      </c>
      <c r="AS15" t="str">
        <f t="shared" si="18"/>
        <v>XXX</v>
      </c>
    </row>
    <row r="16" spans="1:45" ht="15.75" customHeight="1" x14ac:dyDescent="0.25">
      <c r="A16" s="19" t="s">
        <v>25</v>
      </c>
      <c r="B16" s="3" t="s">
        <v>25</v>
      </c>
      <c r="C16" s="14">
        <f>IF(ISNUMBER('2007'!C16),(1-PRODUCT('2007'!C16,0.1)),"XXX")</f>
        <v>0.8</v>
      </c>
      <c r="D16" s="14">
        <f>IFERROR(IF((LOG(100*'2007'!D16+1)/LOG(100+1))&gt;1,0,(1-(LOG(100*'2007'!D16+1)/LOG(100+1)))), 1)</f>
        <v>1</v>
      </c>
      <c r="E16" s="15">
        <f>IF(ISNUMBER('2007'!E16),IF(('2007'!E16/100)&gt;1,1,'2007'!E16/100),"XXX")</f>
        <v>0.93166666666666675</v>
      </c>
      <c r="F16" s="14">
        <f>IF(ISNUMBER('2007'!F16),(1-(('2007'!F16-1)/4)),"XXX")</f>
        <v>0.75</v>
      </c>
      <c r="G16" s="14">
        <f>IF(ISNUMBER('2007'!G16),(1-('2007'!G16/10)),"XXX")</f>
        <v>0.85</v>
      </c>
      <c r="H16" s="213">
        <f t="shared" si="1"/>
        <v>0.8663333333333334</v>
      </c>
      <c r="I16" s="15">
        <f>'2007'!H16</f>
        <v>0.80714285714285716</v>
      </c>
      <c r="J16" s="14">
        <f>IF(ISNUMBER('2007'!I16),'2007'!I16,"XXX")</f>
        <v>0.52224000000000004</v>
      </c>
      <c r="K16" s="14" t="str">
        <f>IF(ISNUMBER('2007'!J16),IF(('2007'!J16/5)&gt;1,1,'2007'!J16/5),"XXX")</f>
        <v>XXX</v>
      </c>
      <c r="L16" s="15">
        <f>IF(ISNUMBER('2007'!K16),'2007'!K16,"XXX")</f>
        <v>0.88857142857142857</v>
      </c>
      <c r="M16" s="14">
        <f>IF(ISNUMBER('2007'!L16),IF(('2007'!L16/5)&gt;1,1,'2007'!L16/5),"XXX")</f>
        <v>1</v>
      </c>
      <c r="N16" s="14">
        <f>IF(ISNUMBER('2007'!M16),(1-('2007'!M16/100)),"XXX")</f>
        <v>0.79157621379999998</v>
      </c>
      <c r="O16" s="15">
        <f>IF(ISNUMBER('2007'!N16),IF(('2007'!N16/10)&gt;1,1,'2007'!N16/10),"XXX")</f>
        <v>1</v>
      </c>
      <c r="P16" s="214">
        <f>IF(ISNUMBER('2007'!O16),'2007'!O16/100,"XXX")</f>
        <v>1</v>
      </c>
      <c r="Q16" s="214" t="str">
        <f>'2007'!P16</f>
        <v>XXX</v>
      </c>
      <c r="R16" s="215">
        <f>IF(ISNUMBER('2007'!Q16),('2007'!Q16/100),"XXX")</f>
        <v>1</v>
      </c>
      <c r="S16" s="215">
        <f>IF(ISNUMBER('2007'!R16),('2007'!R16/100),"XXX")</f>
        <v>0.84920640000000003</v>
      </c>
      <c r="T16" s="116">
        <f>IF(ISNUMBER('2007'!S16),(1-('2007'!S16/100)),"XXX")</f>
        <v>1</v>
      </c>
      <c r="U16" s="132">
        <f>IF(ISNUMBER('2007'!T16),'2007'!T16,"XXX")</f>
        <v>0.84714285714285709</v>
      </c>
      <c r="V16" s="132">
        <f>IF(ISNUMBER('2007'!U16),'2007'!U16,"XXX")</f>
        <v>0.65142857142857147</v>
      </c>
      <c r="W16" s="132">
        <f>IF(ISNUMBER('2007'!V16),'2007'!V16,"XXX")</f>
        <v>0.70285714285714285</v>
      </c>
      <c r="X16" s="132">
        <f>IF(ISNUMBER('2007'!W16),'2007'!W16,"XXX")</f>
        <v>0.55571428571428572</v>
      </c>
      <c r="Y16" s="129">
        <f t="shared" si="2"/>
        <v>0.84402819907678583</v>
      </c>
      <c r="Z16" s="116">
        <f>'2007'!X16</f>
        <v>0.88600000000000001</v>
      </c>
      <c r="AA16" s="132">
        <f>('2007'!Y16+2.5)/5</f>
        <v>0.77695713039999992</v>
      </c>
      <c r="AB16" s="216">
        <f t="shared" si="3"/>
        <v>0.83147856519999996</v>
      </c>
      <c r="AC16" s="2"/>
      <c r="AE16">
        <f t="shared" si="4"/>
        <v>0.6646914285714286</v>
      </c>
      <c r="AF16">
        <f t="shared" si="5"/>
        <v>0.52224000000000004</v>
      </c>
      <c r="AG16">
        <f t="shared" si="6"/>
        <v>0.88857142857142857</v>
      </c>
      <c r="AH16">
        <f t="shared" si="7"/>
        <v>0.94428571428571428</v>
      </c>
      <c r="AI16">
        <f t="shared" si="8"/>
        <v>0.89578810689999999</v>
      </c>
      <c r="AJ16">
        <f t="shared" si="9"/>
        <v>0.89578810689999999</v>
      </c>
      <c r="AK16">
        <f t="shared" si="10"/>
        <v>1</v>
      </c>
      <c r="AL16">
        <f t="shared" si="11"/>
        <v>1</v>
      </c>
      <c r="AM16">
        <f t="shared" si="12"/>
        <v>1</v>
      </c>
      <c r="AN16">
        <f t="shared" si="13"/>
        <v>0.92460319999999996</v>
      </c>
      <c r="AO16">
        <f t="shared" si="14"/>
        <v>0.92460319999999996</v>
      </c>
      <c r="AP16">
        <f t="shared" si="15"/>
        <v>0.92357142857142849</v>
      </c>
      <c r="AQ16">
        <f t="shared" si="16"/>
        <v>0.74928571428571433</v>
      </c>
      <c r="AR16">
        <f t="shared" si="17"/>
        <v>0.67714285714285716</v>
      </c>
      <c r="AS16">
        <f t="shared" si="18"/>
        <v>0.62928571428571423</v>
      </c>
    </row>
    <row r="17" spans="1:45" ht="15.75" customHeight="1" x14ac:dyDescent="0.25">
      <c r="A17" s="19" t="s">
        <v>26</v>
      </c>
      <c r="B17" s="3" t="s">
        <v>26</v>
      </c>
      <c r="C17" s="14">
        <f>IF(ISNUMBER('2007'!C17),(1-PRODUCT('2007'!C17,0.1)),"XXX")</f>
        <v>0.33999999999999997</v>
      </c>
      <c r="D17" s="14">
        <f>IFERROR(IF((LOG(100*'2007'!D17+1)/LOG(100+1))&gt;1,0,(1-(LOG(100*'2007'!D17+1)/LOG(100+1)))), 1)</f>
        <v>1</v>
      </c>
      <c r="E17" s="15">
        <f>IF(ISNUMBER('2007'!E17),IF(('2007'!E17/100)&gt;1,1,'2007'!E17/100),"XXX")</f>
        <v>0.70500000000000018</v>
      </c>
      <c r="F17" s="14">
        <f>IF(ISNUMBER('2007'!F17),(1-(('2007'!F17-1)/4)),"XXX")</f>
        <v>0.75</v>
      </c>
      <c r="G17" s="14">
        <f>IF(ISNUMBER('2007'!G17),(1-('2007'!G17/10)),"XXX")</f>
        <v>0.52</v>
      </c>
      <c r="H17" s="213">
        <f t="shared" si="1"/>
        <v>0.66300000000000003</v>
      </c>
      <c r="I17" s="15">
        <f>'2007'!H17</f>
        <v>0.33714285714285713</v>
      </c>
      <c r="J17" s="14">
        <f>IF(ISNUMBER('2007'!I17),'2007'!I17,"XXX")</f>
        <v>3.6290000000000003E-2</v>
      </c>
      <c r="K17" s="14">
        <f>IF(ISNUMBER('2007'!J17),IF(('2007'!J17/5)&gt;1,1,'2007'!J17/5),"XXX")</f>
        <v>0.39921400000000001</v>
      </c>
      <c r="L17" s="15">
        <f>IF(ISNUMBER('2007'!K17),'2007'!K17,"XXX")</f>
        <v>0.47714285714285715</v>
      </c>
      <c r="M17" s="14">
        <f>IF(ISNUMBER('2007'!L17),IF(('2007'!L17/5)&gt;1,1,'2007'!L17/5),"XXX")</f>
        <v>0.11918891599999999</v>
      </c>
      <c r="N17" s="14">
        <f>IF(ISNUMBER('2007'!M17),(1-('2007'!M17/100)),"XXX")</f>
        <v>0.5099876404</v>
      </c>
      <c r="O17" s="15">
        <f>IF(ISNUMBER('2007'!N17),IF(('2007'!N17/10)&gt;1,1,'2007'!N17/10),"XXX")</f>
        <v>0.32519999999999999</v>
      </c>
      <c r="P17" s="214" t="str">
        <f>IF(ISNUMBER('2007'!O17),'2007'!O17/100,"XXX")</f>
        <v>XXX</v>
      </c>
      <c r="Q17" s="214">
        <f>'2007'!P17</f>
        <v>8.0426269769668574E-2</v>
      </c>
      <c r="R17" s="215" t="str">
        <f>IF(ISNUMBER('2007'!Q17),('2007'!Q17/100),"XXX")</f>
        <v>XXX</v>
      </c>
      <c r="S17" s="215">
        <f>IF(ISNUMBER('2007'!R17),('2007'!R17/100),"XXX")</f>
        <v>0.10146269999999999</v>
      </c>
      <c r="T17" s="116">
        <f>IF(ISNUMBER('2007'!S17),(1-('2007'!S17/100)),"XXX")</f>
        <v>0.52380000000000004</v>
      </c>
      <c r="U17" s="132">
        <f>IF(ISNUMBER('2007'!T17),'2007'!T17,"XXX")</f>
        <v>0.52142857142857146</v>
      </c>
      <c r="V17" s="132">
        <f>IF(ISNUMBER('2007'!U17),'2007'!U17,"XXX")</f>
        <v>0.41357142857142859</v>
      </c>
      <c r="W17" s="132">
        <f>IF(ISNUMBER('2007'!V17),'2007'!V17,"XXX")</f>
        <v>0.56571428571428573</v>
      </c>
      <c r="X17" s="132">
        <f>IF(ISNUMBER('2007'!W17),'2007'!W17,"XXX")</f>
        <v>0.47714285714285715</v>
      </c>
      <c r="Y17" s="129">
        <f t="shared" si="2"/>
        <v>0.33083366581763712</v>
      </c>
      <c r="Z17" s="116">
        <f>'2007'!X17</f>
        <v>0.66500000000000004</v>
      </c>
      <c r="AA17" s="132">
        <f>('2007'!Y17+2.5)/5</f>
        <v>0.58517004259999994</v>
      </c>
      <c r="AB17" s="216">
        <f t="shared" si="3"/>
        <v>0.62508502129999999</v>
      </c>
      <c r="AC17" s="2"/>
      <c r="AE17">
        <f t="shared" si="4"/>
        <v>0.18671642857142856</v>
      </c>
      <c r="AF17">
        <f t="shared" si="5"/>
        <v>0.217752</v>
      </c>
      <c r="AG17">
        <f t="shared" si="6"/>
        <v>0.43817842857142858</v>
      </c>
      <c r="AH17">
        <f t="shared" si="7"/>
        <v>0.29816588657142856</v>
      </c>
      <c r="AI17">
        <f t="shared" si="8"/>
        <v>0.31458827820000002</v>
      </c>
      <c r="AJ17">
        <f t="shared" si="9"/>
        <v>0.41759382020000002</v>
      </c>
      <c r="AK17">
        <f t="shared" si="10"/>
        <v>0.32519999999999999</v>
      </c>
      <c r="AL17">
        <f t="shared" si="11"/>
        <v>8.0426269769668574E-2</v>
      </c>
      <c r="AM17">
        <f t="shared" si="12"/>
        <v>8.0426269769668574E-2</v>
      </c>
      <c r="AN17">
        <f t="shared" si="13"/>
        <v>0.10146269999999999</v>
      </c>
      <c r="AO17">
        <f t="shared" si="14"/>
        <v>0.31263135000000003</v>
      </c>
      <c r="AP17">
        <f t="shared" si="15"/>
        <v>0.5226142857142857</v>
      </c>
      <c r="AQ17">
        <f t="shared" si="16"/>
        <v>0.46750000000000003</v>
      </c>
      <c r="AR17">
        <f t="shared" si="17"/>
        <v>0.48964285714285716</v>
      </c>
      <c r="AS17">
        <f t="shared" si="18"/>
        <v>0.52142857142857146</v>
      </c>
    </row>
    <row r="18" spans="1:45" ht="15.75" customHeight="1" x14ac:dyDescent="0.25">
      <c r="A18" s="19" t="s">
        <v>27</v>
      </c>
      <c r="B18" s="3" t="s">
        <v>27</v>
      </c>
      <c r="C18" s="14">
        <f>IF(ISNUMBER('2007'!C18),(1-PRODUCT('2007'!C18,0.1)),"XXX")</f>
        <v>0.40999999999999992</v>
      </c>
      <c r="D18" s="14">
        <f>IFERROR(IF((LOG(100*'2007'!D18+1)/LOG(100+1))&gt;1,0,(1-(LOG(100*'2007'!D18+1)/LOG(100+1)))), 1)</f>
        <v>1</v>
      </c>
      <c r="E18" s="15">
        <f>IF(ISNUMBER('2007'!E18),IF(('2007'!E18/100)&gt;1,1,'2007'!E18/100),"XXX")</f>
        <v>0.68166666666666675</v>
      </c>
      <c r="F18" s="14">
        <f>IF(ISNUMBER('2007'!F18),(1-(('2007'!F18-1)/4)),"XXX")</f>
        <v>0.5</v>
      </c>
      <c r="G18" s="14">
        <f>IF(ISNUMBER('2007'!G18),(1-('2007'!G18/10)),"XXX")</f>
        <v>0.30000000000000004</v>
      </c>
      <c r="H18" s="213">
        <f t="shared" si="1"/>
        <v>0.57833333333333337</v>
      </c>
      <c r="I18" s="15">
        <f>'2007'!H18</f>
        <v>0.31714285714285717</v>
      </c>
      <c r="J18" s="14">
        <f>IF(ISNUMBER('2007'!I18),'2007'!I18,"XXX")</f>
        <v>7.2459999999999997E-2</v>
      </c>
      <c r="K18" s="14" t="str">
        <f>IF(ISNUMBER('2007'!J18),IF(('2007'!J18/5)&gt;1,1,'2007'!J18/5),"XXX")</f>
        <v>XXX</v>
      </c>
      <c r="L18" s="15">
        <f>IF(ISNUMBER('2007'!K18),'2007'!K18,"XXX")</f>
        <v>0.31857142857142856</v>
      </c>
      <c r="M18" s="14">
        <f>IF(ISNUMBER('2007'!L18),IF(('2007'!L18/5)&gt;1,1,'2007'!L18/5),"XXX")</f>
        <v>0.55510854799999998</v>
      </c>
      <c r="N18" s="14">
        <f>IF(ISNUMBER('2007'!M18),(1-('2007'!M18/100)),"XXX")</f>
        <v>0.69238063809999995</v>
      </c>
      <c r="O18" s="15">
        <f>IF(ISNUMBER('2007'!N18),IF(('2007'!N18/10)&gt;1,1,'2007'!N18/10),"XXX")</f>
        <v>0.84641550950000011</v>
      </c>
      <c r="P18" s="214" t="str">
        <f>IF(ISNUMBER('2007'!O18),'2007'!O18/100,"XXX")</f>
        <v>XXX</v>
      </c>
      <c r="Q18" s="214">
        <f>'2007'!P18</f>
        <v>0.43673019409179686</v>
      </c>
      <c r="R18" s="215">
        <f>IF(ISNUMBER('2007'!Q18),('2007'!Q18/100),"XXX")</f>
        <v>0.34399999999999997</v>
      </c>
      <c r="S18" s="215">
        <f>IF(ISNUMBER('2007'!R18),('2007'!R18/100),"XXX")</f>
        <v>0.3982927</v>
      </c>
      <c r="T18" s="116">
        <f>IF(ISNUMBER('2007'!S18),(1-('2007'!S18/100)),"XXX")</f>
        <v>0.91849999999999998</v>
      </c>
      <c r="U18" s="132">
        <f>IF(ISNUMBER('2007'!T18),'2007'!T18,"XXX")</f>
        <v>0.39142857142857146</v>
      </c>
      <c r="V18" s="132">
        <f>IF(ISNUMBER('2007'!U18),'2007'!U18,"XXX")</f>
        <v>0.30928571428571427</v>
      </c>
      <c r="W18" s="132">
        <f>IF(ISNUMBER('2007'!V18),'2007'!V18,"XXX")</f>
        <v>0.49285714285714288</v>
      </c>
      <c r="X18" s="132">
        <f>IF(ISNUMBER('2007'!W18),'2007'!W18,"XXX")</f>
        <v>0.3828571428571429</v>
      </c>
      <c r="Y18" s="129">
        <f t="shared" si="2"/>
        <v>0.47756358655663012</v>
      </c>
      <c r="Z18" s="116">
        <f>'2007'!X18</f>
        <v>0.73</v>
      </c>
      <c r="AA18" s="132">
        <f>('2007'!Y18+2.5)/5</f>
        <v>0.5221890106</v>
      </c>
      <c r="AB18" s="216">
        <f t="shared" si="3"/>
        <v>0.62609450529999999</v>
      </c>
      <c r="AC18" s="2"/>
      <c r="AE18">
        <f t="shared" si="4"/>
        <v>0.19480142857142857</v>
      </c>
      <c r="AF18">
        <f t="shared" si="5"/>
        <v>7.2459999999999997E-2</v>
      </c>
      <c r="AG18">
        <f t="shared" si="6"/>
        <v>0.31857142857142856</v>
      </c>
      <c r="AH18">
        <f t="shared" si="7"/>
        <v>0.43683998828571424</v>
      </c>
      <c r="AI18">
        <f t="shared" si="8"/>
        <v>0.62374459304999996</v>
      </c>
      <c r="AJ18">
        <f t="shared" si="9"/>
        <v>0.76939807380000003</v>
      </c>
      <c r="AK18">
        <f t="shared" si="10"/>
        <v>0.84641550950000011</v>
      </c>
      <c r="AL18">
        <f t="shared" si="11"/>
        <v>0.43673019409179686</v>
      </c>
      <c r="AM18">
        <f t="shared" si="12"/>
        <v>0.39036509704589839</v>
      </c>
      <c r="AN18">
        <f t="shared" si="13"/>
        <v>0.37114634999999996</v>
      </c>
      <c r="AO18">
        <f t="shared" si="14"/>
        <v>0.65839634999999996</v>
      </c>
      <c r="AP18">
        <f t="shared" si="15"/>
        <v>0.65496428571428567</v>
      </c>
      <c r="AQ18">
        <f t="shared" si="16"/>
        <v>0.35035714285714287</v>
      </c>
      <c r="AR18">
        <f t="shared" si="17"/>
        <v>0.40107142857142858</v>
      </c>
      <c r="AS18">
        <f t="shared" si="18"/>
        <v>0.43785714285714289</v>
      </c>
    </row>
    <row r="19" spans="1:45" ht="15.75" customHeight="1" x14ac:dyDescent="0.25">
      <c r="A19" s="19" t="s">
        <v>28</v>
      </c>
      <c r="B19" s="3" t="s">
        <v>28</v>
      </c>
      <c r="C19" s="14">
        <f>IF(ISNUMBER('2007'!C19),(1-PRODUCT('2007'!C19,0.1)),"XXX")</f>
        <v>0.11999999999999988</v>
      </c>
      <c r="D19" s="14">
        <f>IFERROR(IF((LOG(100*'2007'!D19+1)/LOG(100+1))&gt;1,0,(1-(LOG(100*'2007'!D19+1)/LOG(100+1)))), 1)</f>
        <v>1</v>
      </c>
      <c r="E19" s="15">
        <f>IF(ISNUMBER('2007'!E19),IF(('2007'!E19/100)&gt;1,1,'2007'!E19/100),"XXX")</f>
        <v>0.75500000000000012</v>
      </c>
      <c r="F19" s="14">
        <f>IF(ISNUMBER('2007'!F19),(1-(('2007'!F19-1)/4)),"XXX")</f>
        <v>0.75</v>
      </c>
      <c r="G19" s="14">
        <f>IF(ISNUMBER('2007'!G19),(1-('2007'!G19/10)),"XXX")</f>
        <v>0.47</v>
      </c>
      <c r="H19" s="213">
        <f t="shared" si="1"/>
        <v>0.61899999999999999</v>
      </c>
      <c r="I19" s="15">
        <f>'2007'!H19</f>
        <v>0.32285714285714279</v>
      </c>
      <c r="J19" s="14">
        <f>IF(ISNUMBER('2007'!I19),'2007'!I19,"XXX")</f>
        <v>0.18873000000000001</v>
      </c>
      <c r="K19" s="14" t="str">
        <f>IF(ISNUMBER('2007'!J19),IF(('2007'!J19/5)&gt;1,1,'2007'!J19/5),"XXX")</f>
        <v>XXX</v>
      </c>
      <c r="L19" s="15">
        <f>IF(ISNUMBER('2007'!K19),'2007'!K19,"XXX")</f>
        <v>0.52857142857142858</v>
      </c>
      <c r="M19" s="14">
        <f>IF(ISNUMBER('2007'!L19),IF(('2007'!L19/5)&gt;1,1,'2007'!L19/5),"XXX")</f>
        <v>1</v>
      </c>
      <c r="N19" s="14">
        <f>IF(ISNUMBER('2007'!M19),(1-('2007'!M19/100)),"XXX")</f>
        <v>0.55729331969999996</v>
      </c>
      <c r="O19" s="15" t="str">
        <f>IF(ISNUMBER('2007'!N19),IF(('2007'!N19/10)&gt;1,1,'2007'!N19/10),"XXX")</f>
        <v>XXX</v>
      </c>
      <c r="P19" s="214">
        <f>IF(ISNUMBER('2007'!O19),'2007'!O19/100,"XXX")</f>
        <v>0.69499999999999995</v>
      </c>
      <c r="Q19" s="214">
        <f>'2007'!P19</f>
        <v>0.55816793441772461</v>
      </c>
      <c r="R19" s="215" t="str">
        <f>IF(ISNUMBER('2007'!Q19),('2007'!Q19/100),"XXX")</f>
        <v>XXX</v>
      </c>
      <c r="S19" s="215">
        <f>IF(ISNUMBER('2007'!R19),('2007'!R19/100),"XXX")</f>
        <v>0.74570970000000003</v>
      </c>
      <c r="T19" s="116">
        <f>IF(ISNUMBER('2007'!S19),(1-('2007'!S19/100)),"XXX")</f>
        <v>0.99980000000000002</v>
      </c>
      <c r="U19" s="132">
        <f>IF(ISNUMBER('2007'!T19),'2007'!T19,"XXX")</f>
        <v>0.41714285714285715</v>
      </c>
      <c r="V19" s="132">
        <f>IF(ISNUMBER('2007'!U19),'2007'!U19,"XXX")</f>
        <v>0.37571428571428572</v>
      </c>
      <c r="W19" s="132">
        <f>IF(ISNUMBER('2007'!V19),'2007'!V19,"XXX")</f>
        <v>0.50428571428571423</v>
      </c>
      <c r="X19" s="132">
        <f>IF(ISNUMBER('2007'!W19),'2007'!W19,"XXX")</f>
        <v>0.35428571428571426</v>
      </c>
      <c r="Y19" s="129">
        <f t="shared" si="2"/>
        <v>0.56433109124775127</v>
      </c>
      <c r="Z19" s="116">
        <f>'2007'!X19</f>
        <v>0.59399999999999997</v>
      </c>
      <c r="AA19" s="132">
        <f>('2007'!Y19+2.5)/5</f>
        <v>0.53934422739999999</v>
      </c>
      <c r="AB19" s="216">
        <f t="shared" si="3"/>
        <v>0.56667211369999992</v>
      </c>
      <c r="AC19" s="2"/>
      <c r="AE19">
        <f t="shared" si="4"/>
        <v>0.2557935714285714</v>
      </c>
      <c r="AF19">
        <f t="shared" si="5"/>
        <v>0.18873000000000001</v>
      </c>
      <c r="AG19">
        <f t="shared" si="6"/>
        <v>0.52857142857142858</v>
      </c>
      <c r="AH19">
        <f t="shared" si="7"/>
        <v>0.76428571428571423</v>
      </c>
      <c r="AI19">
        <f t="shared" si="8"/>
        <v>0.77864665984999992</v>
      </c>
      <c r="AJ19">
        <f t="shared" si="9"/>
        <v>0.55729331969999996</v>
      </c>
      <c r="AK19">
        <f t="shared" si="10"/>
        <v>0.69499999999999995</v>
      </c>
      <c r="AL19">
        <f t="shared" si="11"/>
        <v>0.62658396720886222</v>
      </c>
      <c r="AM19">
        <f t="shared" si="12"/>
        <v>0.55816793441772461</v>
      </c>
      <c r="AN19">
        <f t="shared" si="13"/>
        <v>0.74570970000000003</v>
      </c>
      <c r="AO19">
        <f t="shared" si="14"/>
        <v>0.87275484999999997</v>
      </c>
      <c r="AP19">
        <f t="shared" si="15"/>
        <v>0.70847142857142864</v>
      </c>
      <c r="AQ19">
        <f t="shared" si="16"/>
        <v>0.39642857142857146</v>
      </c>
      <c r="AR19">
        <f t="shared" si="17"/>
        <v>0.43999999999999995</v>
      </c>
      <c r="AS19">
        <f t="shared" si="18"/>
        <v>0.42928571428571427</v>
      </c>
    </row>
    <row r="20" spans="1:45" ht="15.75" customHeight="1" x14ac:dyDescent="0.25">
      <c r="A20" s="19" t="s">
        <v>29</v>
      </c>
      <c r="B20" s="3" t="s">
        <v>29</v>
      </c>
      <c r="C20" s="14">
        <f>IF(ISNUMBER('2007'!C20),(1-PRODUCT('2007'!C20,0.1)),"XXX")</f>
        <v>0.39999999999999991</v>
      </c>
      <c r="D20" s="14">
        <f>IFERROR(IF((LOG(100*'2007'!D20+1)/LOG(100+1))&gt;1,0,(1-(LOG(100*'2007'!D20+1)/LOG(100+1)))), 1)</f>
        <v>1</v>
      </c>
      <c r="E20" s="15">
        <f>IF(ISNUMBER('2007'!E20),IF(('2007'!E20/100)&gt;1,1,'2007'!E20/100),"XXX")</f>
        <v>0.81000000000000016</v>
      </c>
      <c r="F20" s="14">
        <v>0.75</v>
      </c>
      <c r="G20" s="14">
        <f>IF(ISNUMBER('2007'!G20),(1-('2007'!G20/10)),"XXX")</f>
        <v>0.52</v>
      </c>
      <c r="H20" s="213">
        <f t="shared" si="1"/>
        <v>0.69599999999999995</v>
      </c>
      <c r="I20" s="15">
        <f>'2007'!H20</f>
        <v>0.54999999999999993</v>
      </c>
      <c r="J20" s="14">
        <f>IF(ISNUMBER('2007'!I20),'2007'!I20,"XXX")</f>
        <v>0.10816000000000001</v>
      </c>
      <c r="K20" s="14">
        <f>IF(ISNUMBER('2007'!J20),IF(('2007'!J20/5)&gt;1,1,'2007'!J20/5),"XXX")</f>
        <v>1</v>
      </c>
      <c r="L20" s="15">
        <f>IF(ISNUMBER('2007'!K20),'2007'!K20,"XXX")</f>
        <v>0.53999999999999992</v>
      </c>
      <c r="M20" s="14">
        <f>IF(ISNUMBER('2007'!L20),IF(('2007'!L20/5)&gt;1,1,'2007'!L20/5),"XXX")</f>
        <v>0.60461888399999997</v>
      </c>
      <c r="N20" s="14">
        <f>IF(ISNUMBER('2007'!M20),(1-('2007'!M20/100)),"XXX")</f>
        <v>0.93227377410000001</v>
      </c>
      <c r="O20" s="15">
        <f>IF(ISNUMBER('2007'!N20),IF(('2007'!N20/10)&gt;1,1,'2007'!N20/10),"XXX")</f>
        <v>0.76700000000000002</v>
      </c>
      <c r="P20" s="214" t="str">
        <f>IF(ISNUMBER('2007'!O20),'2007'!O20/100,"XXX")</f>
        <v>XXX</v>
      </c>
      <c r="Q20" s="214">
        <f>'2007'!P20</f>
        <v>0.6190918445587158</v>
      </c>
      <c r="R20" s="215">
        <f>IF(ISNUMBER('2007'!Q20),('2007'!Q20/100),"XXX")</f>
        <v>8.4000000000000005E-2</v>
      </c>
      <c r="S20" s="215">
        <f>IF(ISNUMBER('2007'!R20),('2007'!R20/100),"XXX")</f>
        <v>0.69173390000000001</v>
      </c>
      <c r="T20" s="116">
        <f>IF(ISNUMBER('2007'!S20),(1-('2007'!S20/100)),"XXX")</f>
        <v>0.88500000000000001</v>
      </c>
      <c r="U20" s="132">
        <f>IF(ISNUMBER('2007'!T20),'2007'!T20,"XXX")</f>
        <v>0.61285714285714288</v>
      </c>
      <c r="V20" s="132">
        <f>IF(ISNUMBER('2007'!U20),'2007'!U20,"XXX")</f>
        <v>0.61285714285714288</v>
      </c>
      <c r="W20" s="132">
        <f>IF(ISNUMBER('2007'!V20),'2007'!V20,"XXX")</f>
        <v>0.53</v>
      </c>
      <c r="X20" s="132">
        <f>IF(ISNUMBER('2007'!W20),'2007'!W20,"XXX")</f>
        <v>0.59714285714285709</v>
      </c>
      <c r="Y20" s="129">
        <f t="shared" si="2"/>
        <v>0.61885847159474117</v>
      </c>
      <c r="Z20" s="116">
        <f>'2007'!X20</f>
        <v>0.72699999999999998</v>
      </c>
      <c r="AA20" s="132">
        <f>('2007'!Y20+2.5)/5</f>
        <v>0.61216709619999998</v>
      </c>
      <c r="AB20" s="216">
        <f t="shared" si="3"/>
        <v>0.66958354809999998</v>
      </c>
      <c r="AC20" s="2"/>
      <c r="AE20">
        <f t="shared" si="4"/>
        <v>0.32907999999999998</v>
      </c>
      <c r="AF20">
        <f t="shared" si="5"/>
        <v>0.55408000000000002</v>
      </c>
      <c r="AG20">
        <f t="shared" si="6"/>
        <v>0.77</v>
      </c>
      <c r="AH20">
        <f t="shared" si="7"/>
        <v>0.57230944199999989</v>
      </c>
      <c r="AI20">
        <f t="shared" si="8"/>
        <v>0.76844632904999999</v>
      </c>
      <c r="AJ20">
        <f t="shared" si="9"/>
        <v>0.84963688704999996</v>
      </c>
      <c r="AK20">
        <f t="shared" si="10"/>
        <v>0.76700000000000002</v>
      </c>
      <c r="AL20">
        <f t="shared" si="11"/>
        <v>0.6190918445587158</v>
      </c>
      <c r="AM20">
        <f t="shared" si="12"/>
        <v>0.35154592227935788</v>
      </c>
      <c r="AN20">
        <f t="shared" si="13"/>
        <v>0.38786694999999999</v>
      </c>
      <c r="AO20">
        <f t="shared" si="14"/>
        <v>0.78836695000000001</v>
      </c>
      <c r="AP20">
        <f t="shared" si="15"/>
        <v>0.74892857142857139</v>
      </c>
      <c r="AQ20">
        <f t="shared" si="16"/>
        <v>0.61285714285714288</v>
      </c>
      <c r="AR20">
        <f t="shared" si="17"/>
        <v>0.5714285714285714</v>
      </c>
      <c r="AS20">
        <f t="shared" si="18"/>
        <v>0.56357142857142861</v>
      </c>
    </row>
    <row r="21" spans="1:45" ht="15.75" customHeight="1" x14ac:dyDescent="0.25">
      <c r="A21" s="19" t="s">
        <v>30</v>
      </c>
      <c r="B21" s="3" t="s">
        <v>30</v>
      </c>
      <c r="C21" s="14">
        <f>IF(ISNUMBER('2007'!C21),(1-PRODUCT('2007'!C21,0.1)),"XXX")</f>
        <v>0.54</v>
      </c>
      <c r="D21" s="14">
        <f>IFERROR(IF((LOG(100*'2007'!D21+1)/LOG(100+1))&gt;1,0,(1-(LOG(100*'2007'!D21+1)/LOG(100+1)))), 1)</f>
        <v>1</v>
      </c>
      <c r="E21" s="15">
        <f>IF(ISNUMBER('2007'!E21),IF(('2007'!E21/100)&gt;1,1,'2007'!E21/100),"XXX")</f>
        <v>0.62000000000000011</v>
      </c>
      <c r="F21" s="14">
        <f>IF(ISNUMBER('2007'!F21),(1-(('2007'!F21-1)/4)),"XXX")</f>
        <v>0.25</v>
      </c>
      <c r="G21" s="14">
        <f>IF(ISNUMBER('2007'!G21),(1-('2007'!G21/10)),"XXX")</f>
        <v>0.47</v>
      </c>
      <c r="H21" s="213">
        <f t="shared" si="1"/>
        <v>0.57599999999999996</v>
      </c>
      <c r="I21" s="15">
        <f>'2007'!H21</f>
        <v>0.4385714285714285</v>
      </c>
      <c r="J21" s="14">
        <f>IF(ISNUMBER('2007'!I21),'2007'!I21,"XXX")</f>
        <v>0.21812000000000001</v>
      </c>
      <c r="K21" s="14">
        <f>IF(ISNUMBER('2007'!J21),IF(('2007'!J21/5)&gt;1,1,'2007'!J21/5),"XXX")</f>
        <v>0.738506</v>
      </c>
      <c r="L21" s="15">
        <f>IF(ISNUMBER('2007'!K21),'2007'!K21,"XXX")</f>
        <v>0.31285714285714283</v>
      </c>
      <c r="M21" s="14">
        <f>IF(ISNUMBER('2007'!L21),IF(('2007'!L21/5)&gt;1,1,'2007'!L21/5),"XXX")</f>
        <v>0.69692621199999993</v>
      </c>
      <c r="N21" s="14">
        <f>IF(ISNUMBER('2007'!M21),(1-('2007'!M21/100)),"XXX")</f>
        <v>0.66905879969999993</v>
      </c>
      <c r="O21" s="15">
        <f>IF(ISNUMBER('2007'!N21),IF(('2007'!N21/10)&gt;1,1,'2007'!N21/10),"XXX")</f>
        <v>1</v>
      </c>
      <c r="P21" s="214" t="str">
        <f>IF(ISNUMBER('2007'!O21),'2007'!O21/100,"XXX")</f>
        <v>XXX</v>
      </c>
      <c r="Q21" s="214">
        <f>'2007'!P21</f>
        <v>0.25544664859771726</v>
      </c>
      <c r="R21" s="215">
        <f>IF(ISNUMBER('2007'!Q21),('2007'!Q21/100),"XXX")</f>
        <v>0.37</v>
      </c>
      <c r="S21" s="215">
        <f>IF(ISNUMBER('2007'!R21),('2007'!R21/100),"XXX")</f>
        <v>0.69866150000000005</v>
      </c>
      <c r="T21" s="116">
        <f>IF(ISNUMBER('2007'!S21),(1-('2007'!S21/100)),"XXX")</f>
        <v>0.97729999999999995</v>
      </c>
      <c r="U21" s="132">
        <f>IF(ISNUMBER('2007'!T21),'2007'!T21,"XXX")</f>
        <v>0.58285714285714285</v>
      </c>
      <c r="V21" s="132">
        <f>IF(ISNUMBER('2007'!U21),'2007'!U21,"XXX")</f>
        <v>0.33857142857142858</v>
      </c>
      <c r="W21" s="132">
        <f>IF(ISNUMBER('2007'!V21),'2007'!V21,"XXX")</f>
        <v>0.51</v>
      </c>
      <c r="X21" s="132">
        <f>IF(ISNUMBER('2007'!W21),'2007'!W21,"XXX")</f>
        <v>0.35571428571428576</v>
      </c>
      <c r="Y21" s="129">
        <f t="shared" si="2"/>
        <v>0.57266191180432158</v>
      </c>
      <c r="Z21" s="116">
        <f>'2007'!X21</f>
        <v>0.873</v>
      </c>
      <c r="AA21" s="132">
        <f>('2007'!Y21+2.5)/5</f>
        <v>0.61780335900000005</v>
      </c>
      <c r="AB21" s="216">
        <f t="shared" si="3"/>
        <v>0.74540167950000003</v>
      </c>
      <c r="AC21" s="2"/>
      <c r="AE21">
        <f t="shared" si="4"/>
        <v>0.32834571428571424</v>
      </c>
      <c r="AF21">
        <f t="shared" si="5"/>
        <v>0.47831299999999999</v>
      </c>
      <c r="AG21">
        <f t="shared" si="6"/>
        <v>0.52568157142857141</v>
      </c>
      <c r="AH21">
        <f t="shared" si="7"/>
        <v>0.50489167742857144</v>
      </c>
      <c r="AI21">
        <f t="shared" si="8"/>
        <v>0.68299250584999993</v>
      </c>
      <c r="AJ21">
        <f t="shared" si="9"/>
        <v>0.83452939984999996</v>
      </c>
      <c r="AK21">
        <f t="shared" si="10"/>
        <v>1</v>
      </c>
      <c r="AL21">
        <f t="shared" si="11"/>
        <v>0.25544664859771726</v>
      </c>
      <c r="AM21">
        <f t="shared" si="12"/>
        <v>0.31272332429885863</v>
      </c>
      <c r="AN21">
        <f t="shared" si="13"/>
        <v>0.53433075000000008</v>
      </c>
      <c r="AO21">
        <f t="shared" si="14"/>
        <v>0.83798075000000005</v>
      </c>
      <c r="AP21">
        <f t="shared" si="15"/>
        <v>0.7800785714285714</v>
      </c>
      <c r="AQ21">
        <f t="shared" si="16"/>
        <v>0.46071428571428574</v>
      </c>
      <c r="AR21">
        <f t="shared" si="17"/>
        <v>0.42428571428571427</v>
      </c>
      <c r="AS21">
        <f t="shared" si="18"/>
        <v>0.43285714285714288</v>
      </c>
    </row>
    <row r="22" spans="1:45" ht="15.75" customHeight="1" x14ac:dyDescent="0.25">
      <c r="A22" s="19" t="s">
        <v>31</v>
      </c>
      <c r="B22" s="3" t="s">
        <v>31</v>
      </c>
      <c r="C22" s="14">
        <f>IF(ISNUMBER('2007'!C22),(1-PRODUCT('2007'!C22,0.1)),"XXX")</f>
        <v>0.53</v>
      </c>
      <c r="D22" s="14">
        <f>IFERROR(IF((LOG(100*'2007'!D22+1)/LOG(100+1))&gt;1,0,(1-(LOG(100*'2007'!D22+1)/LOG(100+1)))), 1)</f>
        <v>1</v>
      </c>
      <c r="E22" s="15">
        <f>IF(ISNUMBER('2007'!E22),IF(('2007'!E22/100)&gt;1,1,'2007'!E22/100),"XXX")</f>
        <v>0.9900000000000001</v>
      </c>
      <c r="F22" s="14">
        <v>0.75</v>
      </c>
      <c r="G22" s="14">
        <f>IF(ISNUMBER('2007'!G22),(1-('2007'!G22/10)),"XXX")</f>
        <v>0.34000000000000008</v>
      </c>
      <c r="H22" s="213">
        <f t="shared" si="1"/>
        <v>0.72200000000000009</v>
      </c>
      <c r="I22" s="15">
        <f>'2007'!H22</f>
        <v>0.63571428571428568</v>
      </c>
      <c r="J22" s="14">
        <f>IF(ISNUMBER('2007'!I22),'2007'!I22,"XXX")</f>
        <v>0.26524999999999999</v>
      </c>
      <c r="K22" s="14">
        <f>IF(ISNUMBER('2007'!J22),IF(('2007'!J22/5)&gt;1,1,'2007'!J22/5),"XXX")</f>
        <v>0.30831200000000003</v>
      </c>
      <c r="L22" s="15">
        <f>IF(ISNUMBER('2007'!K22),'2007'!K22,"XXX")</f>
        <v>0.67</v>
      </c>
      <c r="M22" s="14">
        <f>IF(ISNUMBER('2007'!L22),IF(('2007'!L22/5)&gt;1,1,'2007'!L22/5),"XXX")</f>
        <v>0.34216101199999999</v>
      </c>
      <c r="N22" s="14">
        <f>IF(ISNUMBER('2007'!M22),(1-('2007'!M22/100)),"XXX")</f>
        <v>0.87215000149999999</v>
      </c>
      <c r="O22" s="15">
        <f>IF(ISNUMBER('2007'!N22),IF(('2007'!N22/10)&gt;1,1,'2007'!N22/10),"XXX")</f>
        <v>0.2545</v>
      </c>
      <c r="P22" s="214" t="str">
        <f>IF(ISNUMBER('2007'!O22),'2007'!O22/100,"XXX")</f>
        <v>XXX</v>
      </c>
      <c r="Q22" s="214" t="str">
        <f>'2007'!P22</f>
        <v>XXX</v>
      </c>
      <c r="R22" s="215">
        <f>IF(ISNUMBER('2007'!Q22),('2007'!Q22/100),"XXX")</f>
        <v>0.14699999999999999</v>
      </c>
      <c r="S22" s="215">
        <f>IF(ISNUMBER('2007'!R22),('2007'!R22/100),"XXX")</f>
        <v>0.91896420000000001</v>
      </c>
      <c r="T22" s="116" t="str">
        <f>IF(ISNUMBER('2007'!S22),(1-('2007'!S22/100)),"XXX")</f>
        <v>XXX</v>
      </c>
      <c r="U22" s="132">
        <f>IF(ISNUMBER('2007'!T22),'2007'!T22,"XXX")</f>
        <v>0.63285714285714278</v>
      </c>
      <c r="V22" s="132">
        <f>IF(ISNUMBER('2007'!U22),'2007'!U22,"XXX")</f>
        <v>0.62428571428571433</v>
      </c>
      <c r="W22" s="132">
        <f>IF(ISNUMBER('2007'!V22),'2007'!V22,"XXX")</f>
        <v>0.56714285714285717</v>
      </c>
      <c r="X22" s="132">
        <f>IF(ISNUMBER('2007'!W22),'2007'!W22,"XXX")</f>
        <v>0.60285714285714287</v>
      </c>
      <c r="Y22" s="129">
        <f t="shared" si="2"/>
        <v>0.51010365977232142</v>
      </c>
      <c r="Z22" s="116" t="s">
        <v>264</v>
      </c>
      <c r="AA22" s="132">
        <f>('2007'!Y22+2.5)/5</f>
        <v>0.30892163520000004</v>
      </c>
      <c r="AB22" s="216">
        <f t="shared" si="3"/>
        <v>0.30892163520000004</v>
      </c>
      <c r="AC22" s="2"/>
      <c r="AE22">
        <f t="shared" si="4"/>
        <v>0.45048214285714283</v>
      </c>
      <c r="AF22">
        <f t="shared" si="5"/>
        <v>0.28678100000000001</v>
      </c>
      <c r="AG22">
        <f t="shared" si="6"/>
        <v>0.48915600000000004</v>
      </c>
      <c r="AH22">
        <f t="shared" si="7"/>
        <v>0.50608050599999999</v>
      </c>
      <c r="AI22">
        <f t="shared" si="8"/>
        <v>0.60715550674999996</v>
      </c>
      <c r="AJ22">
        <f t="shared" si="9"/>
        <v>0.56332500075000003</v>
      </c>
      <c r="AK22">
        <f t="shared" si="10"/>
        <v>0.2545</v>
      </c>
      <c r="AL22" t="str">
        <f t="shared" si="11"/>
        <v>XXX</v>
      </c>
      <c r="AM22">
        <f t="shared" si="12"/>
        <v>0.14699999999999999</v>
      </c>
      <c r="AN22">
        <f t="shared" si="13"/>
        <v>0.53298210000000001</v>
      </c>
      <c r="AO22">
        <f t="shared" si="14"/>
        <v>0.91896420000000001</v>
      </c>
      <c r="AP22">
        <f t="shared" si="15"/>
        <v>0.63285714285714278</v>
      </c>
      <c r="AQ22">
        <f t="shared" si="16"/>
        <v>0.62857142857142856</v>
      </c>
      <c r="AR22">
        <f t="shared" si="17"/>
        <v>0.59571428571428575</v>
      </c>
      <c r="AS22">
        <f t="shared" si="18"/>
        <v>0.58499999999999996</v>
      </c>
    </row>
    <row r="23" spans="1:45" ht="15.75" customHeight="1" x14ac:dyDescent="0.25">
      <c r="A23" s="19" t="s">
        <v>32</v>
      </c>
      <c r="B23" s="3" t="s">
        <v>32</v>
      </c>
      <c r="C23" s="14">
        <f>IF(ISNUMBER('2007'!C23),(1-PRODUCT('2007'!C23,0.1)),"XXX")</f>
        <v>0.44999999999999996</v>
      </c>
      <c r="D23" s="14">
        <f>IFERROR(IF((LOG(100*'2007'!D23+1)/LOG(100+1))&gt;1,0,(1-(LOG(100*'2007'!D23+1)/LOG(100+1)))), 1)</f>
        <v>1</v>
      </c>
      <c r="E23" s="15">
        <f>IF(ISNUMBER('2007'!E23),IF(('2007'!E23/100)&gt;1,1,'2007'!E23/100),"XXX")</f>
        <v>0.62500000000000011</v>
      </c>
      <c r="F23" s="14">
        <f>IF(ISNUMBER('2007'!F23),(1-(('2007'!F23-1)/4)),"XXX")</f>
        <v>0.75</v>
      </c>
      <c r="G23" s="14">
        <f>IF(ISNUMBER('2007'!G23),(1-('2007'!G23/10)),"XXX")</f>
        <v>0.53</v>
      </c>
      <c r="H23" s="213">
        <f t="shared" si="1"/>
        <v>0.67100000000000004</v>
      </c>
      <c r="I23" s="15">
        <f>'2007'!H23</f>
        <v>0.4157142857142857</v>
      </c>
      <c r="J23" s="14">
        <f>IF(ISNUMBER('2007'!I23),'2007'!I23,"XXX")</f>
        <v>0.30707000000000001</v>
      </c>
      <c r="K23" s="14">
        <f>IF(ISNUMBER('2007'!J23),IF(('2007'!J23/5)&gt;1,1,'2007'!J23/5),"XXX")</f>
        <v>0.50280199999999997</v>
      </c>
      <c r="L23" s="15">
        <f>IF(ISNUMBER('2007'!K23),'2007'!K23,"XXX")</f>
        <v>0.52571428571428569</v>
      </c>
      <c r="M23" s="14">
        <f>IF(ISNUMBER('2007'!L23),IF(('2007'!L23/5)&gt;1,1,'2007'!L23/5),"XXX")</f>
        <v>0.68685798599999992</v>
      </c>
      <c r="N23" s="14">
        <f>IF(ISNUMBER('2007'!M23),(1-('2007'!M23/100)),"XXX")</f>
        <v>0.57407299039999993</v>
      </c>
      <c r="O23" s="15">
        <f>IF(ISNUMBER('2007'!N23),IF(('2007'!N23/10)&gt;1,1,'2007'!N23/10),"XXX")</f>
        <v>1</v>
      </c>
      <c r="P23" s="214">
        <f>IF(ISNUMBER('2007'!O23),'2007'!O23/100,"XXX")</f>
        <v>1</v>
      </c>
      <c r="Q23" s="214">
        <f>'2007'!P23</f>
        <v>0.21473228931427002</v>
      </c>
      <c r="R23" s="215">
        <f>IF(ISNUMBER('2007'!Q23),('2007'!Q23/100),"XXX")</f>
        <v>0.28800000000000003</v>
      </c>
      <c r="S23" s="215">
        <f>IF(ISNUMBER('2007'!R23),('2007'!R23/100),"XXX")</f>
        <v>0.87861789999999995</v>
      </c>
      <c r="T23" s="116">
        <f>IF(ISNUMBER('2007'!S23),(1-('2007'!S23/100)),"XXX")</f>
        <v>1</v>
      </c>
      <c r="U23" s="132">
        <f>IF(ISNUMBER('2007'!T23),'2007'!T23,"XXX")</f>
        <v>0.49571428571428572</v>
      </c>
      <c r="V23" s="132">
        <f>IF(ISNUMBER('2007'!U23),'2007'!U23,"XXX")</f>
        <v>0.34285714285714292</v>
      </c>
      <c r="W23" s="132">
        <f>IF(ISNUMBER('2007'!V23),'2007'!V23,"XXX")</f>
        <v>0.56285714285714283</v>
      </c>
      <c r="X23" s="132">
        <f>IF(ISNUMBER('2007'!W23),'2007'!W23,"XXX")</f>
        <v>0.41428571428571426</v>
      </c>
      <c r="Y23" s="129">
        <f t="shared" si="2"/>
        <v>0.57558100142857049</v>
      </c>
      <c r="Z23" s="116">
        <f>'2007'!X23</f>
        <v>0.71799999999999997</v>
      </c>
      <c r="AA23" s="132">
        <f>('2007'!Y23+2.5)/5</f>
        <v>0.6475322604</v>
      </c>
      <c r="AB23" s="216">
        <f t="shared" si="3"/>
        <v>0.68276613019999999</v>
      </c>
      <c r="AC23" s="2"/>
      <c r="AE23">
        <f t="shared" si="4"/>
        <v>0.36139214285714283</v>
      </c>
      <c r="AF23">
        <f t="shared" si="5"/>
        <v>0.40493599999999996</v>
      </c>
      <c r="AG23">
        <f t="shared" si="6"/>
        <v>0.51425814285714289</v>
      </c>
      <c r="AH23">
        <f t="shared" si="7"/>
        <v>0.60628613585714275</v>
      </c>
      <c r="AI23">
        <f t="shared" si="8"/>
        <v>0.63046548819999992</v>
      </c>
      <c r="AJ23">
        <f t="shared" si="9"/>
        <v>0.78703649519999996</v>
      </c>
      <c r="AK23">
        <f t="shared" si="10"/>
        <v>1</v>
      </c>
      <c r="AL23">
        <f t="shared" si="11"/>
        <v>0.60736614465713501</v>
      </c>
      <c r="AM23">
        <f t="shared" si="12"/>
        <v>0.25136614465713503</v>
      </c>
      <c r="AN23">
        <f t="shared" si="13"/>
        <v>0.58330894999999994</v>
      </c>
      <c r="AO23">
        <f t="shared" si="14"/>
        <v>0.93930895000000003</v>
      </c>
      <c r="AP23">
        <f t="shared" si="15"/>
        <v>0.74785714285714289</v>
      </c>
      <c r="AQ23">
        <f t="shared" si="16"/>
        <v>0.41928571428571432</v>
      </c>
      <c r="AR23">
        <f t="shared" si="17"/>
        <v>0.45285714285714285</v>
      </c>
      <c r="AS23">
        <f t="shared" si="18"/>
        <v>0.48857142857142855</v>
      </c>
    </row>
    <row r="24" spans="1:45" ht="15.75" customHeight="1" x14ac:dyDescent="0.25">
      <c r="A24" s="19" t="s">
        <v>33</v>
      </c>
      <c r="B24" s="3" t="s">
        <v>33</v>
      </c>
      <c r="C24" s="14">
        <f>IF(ISNUMBER('2007'!C24),(1-PRODUCT('2007'!C24,0.1)),"XXX")</f>
        <v>0.29999999999999993</v>
      </c>
      <c r="D24" s="14">
        <f>IFERROR(IF((LOG(100*'2007'!D24+1)/LOG(100+1))&gt;1,0,(1-(LOG(100*'2007'!D24+1)/LOG(100+1)))), 1)</f>
        <v>1</v>
      </c>
      <c r="E24" s="15">
        <f>IF(ISNUMBER('2007'!E24),IF(('2007'!E24/100)&gt;1,1,'2007'!E24/100),"XXX")</f>
        <v>0.7400000000000001</v>
      </c>
      <c r="F24" s="14">
        <v>0.75</v>
      </c>
      <c r="G24" s="14">
        <f>IF(ISNUMBER('2007'!G24),(1-('2007'!G24/10)),"XXX")</f>
        <v>0.34000000000000008</v>
      </c>
      <c r="H24" s="213">
        <f t="shared" si="1"/>
        <v>0.626</v>
      </c>
      <c r="I24" s="15">
        <f>'2007'!H24</f>
        <v>0.33857142857142858</v>
      </c>
      <c r="J24" s="14">
        <f>IF(ISNUMBER('2007'!I24),'2007'!I24,"XXX")</f>
        <v>1.26E-2</v>
      </c>
      <c r="K24" s="14">
        <f>IF(ISNUMBER('2007'!J24),IF(('2007'!J24/5)&gt;1,1,'2007'!J24/5),"XXX")</f>
        <v>0.62375000000000003</v>
      </c>
      <c r="L24" s="15">
        <f>IF(ISNUMBER('2007'!K24),'2007'!K24,"XXX")</f>
        <v>0.45571428571428568</v>
      </c>
      <c r="M24" s="14">
        <f>IF(ISNUMBER('2007'!L24),IF(('2007'!L24/5)&gt;1,1,'2007'!L24/5),"XXX")</f>
        <v>0.28642556600000002</v>
      </c>
      <c r="N24" s="14">
        <f>IF(ISNUMBER('2007'!M24),(1-('2007'!M24/100)),"XXX")</f>
        <v>0.72606527329999992</v>
      </c>
      <c r="O24" s="15">
        <f>IF(ISNUMBER('2007'!N24),IF(('2007'!N24/10)&gt;1,1,'2007'!N24/10),"XXX")</f>
        <v>0.51929999999999998</v>
      </c>
      <c r="P24" s="214" t="str">
        <f>IF(ISNUMBER('2007'!O24),'2007'!O24/100,"XXX")</f>
        <v>XXX</v>
      </c>
      <c r="Q24" s="214">
        <f>'2007'!P24</f>
        <v>0.36973667144775391</v>
      </c>
      <c r="R24" s="215">
        <f>IF(ISNUMBER('2007'!Q24),('2007'!Q24/100),"XXX")</f>
        <v>3.6000000000000004E-2</v>
      </c>
      <c r="S24" s="215">
        <f>IF(ISNUMBER('2007'!R24),('2007'!R24/100),"XXX")</f>
        <v>0.1130221</v>
      </c>
      <c r="T24" s="116">
        <f>IF(ISNUMBER('2007'!S24),(1-('2007'!S24/100)),"XXX")</f>
        <v>0.49970000000000003</v>
      </c>
      <c r="U24" s="132">
        <f>IF(ISNUMBER('2007'!T24),'2007'!T24,"XXX")</f>
        <v>0.6071428571428571</v>
      </c>
      <c r="V24" s="132">
        <f>IF(ISNUMBER('2007'!U24),'2007'!U24,"XXX")</f>
        <v>0.40499999999999997</v>
      </c>
      <c r="W24" s="132">
        <f>IF(ISNUMBER('2007'!V24),'2007'!V24,"XXX")</f>
        <v>0.59714285714285709</v>
      </c>
      <c r="X24" s="132">
        <f>IF(ISNUMBER('2007'!W24),'2007'!W24,"XXX")</f>
        <v>0.52714285714285714</v>
      </c>
      <c r="Y24" s="129">
        <f t="shared" si="2"/>
        <v>0.41478836852887746</v>
      </c>
      <c r="Z24" s="116">
        <f>'2007'!X24</f>
        <v>0.56399999999999995</v>
      </c>
      <c r="AA24" s="132">
        <f>('2007'!Y24+2.5)/5</f>
        <v>0.45471059079999998</v>
      </c>
      <c r="AB24" s="216">
        <f t="shared" si="3"/>
        <v>0.50935529540000002</v>
      </c>
      <c r="AC24" s="2"/>
      <c r="AE24">
        <f t="shared" si="4"/>
        <v>0.17558571428571429</v>
      </c>
      <c r="AF24">
        <f t="shared" si="5"/>
        <v>0.31817499999999999</v>
      </c>
      <c r="AG24">
        <f t="shared" si="6"/>
        <v>0.53973214285714288</v>
      </c>
      <c r="AH24">
        <f t="shared" si="7"/>
        <v>0.37106992585714282</v>
      </c>
      <c r="AI24">
        <f t="shared" si="8"/>
        <v>0.50624541964999992</v>
      </c>
      <c r="AJ24">
        <f t="shared" si="9"/>
        <v>0.62268263665000001</v>
      </c>
      <c r="AK24">
        <f t="shared" si="10"/>
        <v>0.51929999999999998</v>
      </c>
      <c r="AL24">
        <f t="shared" si="11"/>
        <v>0.36973667144775391</v>
      </c>
      <c r="AM24">
        <f t="shared" si="12"/>
        <v>0.20286833572387697</v>
      </c>
      <c r="AN24">
        <f t="shared" si="13"/>
        <v>7.4511049999999995E-2</v>
      </c>
      <c r="AO24">
        <f t="shared" si="14"/>
        <v>0.30636105000000002</v>
      </c>
      <c r="AP24">
        <f t="shared" si="15"/>
        <v>0.55342142857142851</v>
      </c>
      <c r="AQ24">
        <f t="shared" si="16"/>
        <v>0.50607142857142851</v>
      </c>
      <c r="AR24">
        <f t="shared" si="17"/>
        <v>0.5010714285714285</v>
      </c>
      <c r="AS24">
        <f t="shared" si="18"/>
        <v>0.56214285714285706</v>
      </c>
    </row>
    <row r="25" spans="1:45" ht="15.75" customHeight="1" x14ac:dyDescent="0.25">
      <c r="A25" s="19" t="s">
        <v>34</v>
      </c>
      <c r="B25" s="3" t="s">
        <v>34</v>
      </c>
      <c r="C25" s="14">
        <f>IF(ISNUMBER('2007'!C25),(1-PRODUCT('2007'!C25,0.1)),"XXX")</f>
        <v>9.9999999999999978E-2</v>
      </c>
      <c r="D25" s="14">
        <f>IFERROR(IF((LOG(100*'2007'!D25+1)/LOG(100+1))&gt;1,0,(1-(LOG(100*'2007'!D25+1)/LOG(100+1)))), 1)</f>
        <v>0.43751395012223393</v>
      </c>
      <c r="E25" s="15">
        <f>IF(ISNUMBER('2007'!E25),IF(('2007'!E25/100)&gt;1,1,'2007'!E25/100),"XXX")</f>
        <v>0.64333333333333342</v>
      </c>
      <c r="F25" s="14">
        <f>IF(ISNUMBER('2007'!F25),(1-(('2007'!F25-1)/4)),"XXX")</f>
        <v>0.25</v>
      </c>
      <c r="G25" s="14">
        <f>IF(ISNUMBER('2007'!G25),(1-('2007'!G25/10)),"XXX")</f>
        <v>0.25</v>
      </c>
      <c r="H25" s="213">
        <f t="shared" si="1"/>
        <v>0.33616945669111348</v>
      </c>
      <c r="I25" s="15">
        <f>'2007'!H25</f>
        <v>0.27142857142857141</v>
      </c>
      <c r="J25" s="14">
        <f>IF(ISNUMBER('2007'!I25),'2007'!I25,"XXX")</f>
        <v>6.2399999999999999E-3</v>
      </c>
      <c r="K25" s="14">
        <f>IF(ISNUMBER('2007'!J25),IF(('2007'!J25/5)&gt;1,1,'2007'!J25/5),"XXX")</f>
        <v>0.61504800000000004</v>
      </c>
      <c r="L25" s="15">
        <f>IF(ISNUMBER('2007'!K25),'2007'!K25,"XXX")</f>
        <v>0.3671428571428571</v>
      </c>
      <c r="M25" s="14">
        <f>IF(ISNUMBER('2007'!L25),IF(('2007'!L25/5)&gt;1,1,'2007'!L25/5),"XXX")</f>
        <v>0.49276704799999999</v>
      </c>
      <c r="N25" s="14">
        <f>IF(ISNUMBER('2007'!M25),(1-('2007'!M25/100)),"XXX")</f>
        <v>0.64292964939999997</v>
      </c>
      <c r="O25" s="15">
        <f>IF(ISNUMBER('2007'!N25),IF(('2007'!N25/10)&gt;1,1,'2007'!N25/10),"XXX")</f>
        <v>0.42299999999999993</v>
      </c>
      <c r="P25" s="214" t="str">
        <f>IF(ISNUMBER('2007'!O25),'2007'!O25/100,"XXX")</f>
        <v>XXX</v>
      </c>
      <c r="Q25" s="214">
        <f>'2007'!P25</f>
        <v>0.4891377925872803</v>
      </c>
      <c r="R25" s="215" t="str">
        <f>IF(ISNUMBER('2007'!Q25),('2007'!Q25/100),"XXX")</f>
        <v>XXX</v>
      </c>
      <c r="S25" s="215">
        <f>IF(ISNUMBER('2007'!R25),('2007'!R25/100),"XXX")</f>
        <v>0.13249180000000002</v>
      </c>
      <c r="T25" s="116">
        <f>IF(ISNUMBER('2007'!S25),(1-('2007'!S25/100)),"XXX")</f>
        <v>0.26329999999999998</v>
      </c>
      <c r="U25" s="132">
        <f>IF(ISNUMBER('2007'!T25),'2007'!T25,"XXX")</f>
        <v>0.40714285714285714</v>
      </c>
      <c r="V25" s="132">
        <f>IF(ISNUMBER('2007'!U25),'2007'!U25,"XXX")</f>
        <v>0.32142857142857145</v>
      </c>
      <c r="W25" s="132">
        <f>IF(ISNUMBER('2007'!V25),'2007'!V25,"XXX")</f>
        <v>0.47142857142857142</v>
      </c>
      <c r="X25" s="132">
        <f>IF(ISNUMBER('2007'!W25),'2007'!W25,"XXX")</f>
        <v>0.44285714285714289</v>
      </c>
      <c r="Y25" s="129">
        <f t="shared" si="2"/>
        <v>0.39115504087519576</v>
      </c>
      <c r="Z25" s="116">
        <f>'2007'!X25</f>
        <v>0.40799999999999997</v>
      </c>
      <c r="AA25" s="132">
        <f>('2007'!Y25+2.5)/5</f>
        <v>0.37606356139999997</v>
      </c>
      <c r="AB25" s="216">
        <f t="shared" si="3"/>
        <v>0.3920317807</v>
      </c>
      <c r="AC25" s="2"/>
      <c r="AE25">
        <f t="shared" si="4"/>
        <v>0.13883428571428572</v>
      </c>
      <c r="AF25">
        <f t="shared" si="5"/>
        <v>0.31064400000000003</v>
      </c>
      <c r="AG25">
        <f t="shared" si="6"/>
        <v>0.49109542857142857</v>
      </c>
      <c r="AH25">
        <f t="shared" si="7"/>
        <v>0.42995495257142857</v>
      </c>
      <c r="AI25">
        <f t="shared" si="8"/>
        <v>0.56784834870000001</v>
      </c>
      <c r="AJ25">
        <f t="shared" si="9"/>
        <v>0.53296482469999995</v>
      </c>
      <c r="AK25">
        <f t="shared" si="10"/>
        <v>0.42299999999999993</v>
      </c>
      <c r="AL25">
        <f t="shared" si="11"/>
        <v>0.4891377925872803</v>
      </c>
      <c r="AM25">
        <f t="shared" si="12"/>
        <v>0.4891377925872803</v>
      </c>
      <c r="AN25">
        <f t="shared" si="13"/>
        <v>0.13249180000000002</v>
      </c>
      <c r="AO25">
        <f t="shared" si="14"/>
        <v>0.19789590000000001</v>
      </c>
      <c r="AP25">
        <f t="shared" si="15"/>
        <v>0.33522142857142856</v>
      </c>
      <c r="AQ25">
        <f t="shared" si="16"/>
        <v>0.36428571428571432</v>
      </c>
      <c r="AR25">
        <f t="shared" si="17"/>
        <v>0.39642857142857146</v>
      </c>
      <c r="AS25">
        <f t="shared" si="18"/>
        <v>0.45714285714285718</v>
      </c>
    </row>
    <row r="26" spans="1:45" ht="15.75" customHeight="1" x14ac:dyDescent="0.25">
      <c r="A26" s="19" t="s">
        <v>35</v>
      </c>
      <c r="B26" s="3" t="s">
        <v>35</v>
      </c>
      <c r="C26" s="14">
        <f>IF(ISNUMBER('2007'!C26),(1-PRODUCT('2007'!C26,0.1)),"XXX")</f>
        <v>0.35999999999999988</v>
      </c>
      <c r="D26" s="14">
        <f>IFERROR(IF((LOG(100*'2007'!D26+1)/LOG(100+1))&gt;1,0,(1-(LOG(100*'2007'!D26+1)/LOG(100+1)))), 1)</f>
        <v>1</v>
      </c>
      <c r="E26" s="15">
        <f>IF(ISNUMBER('2007'!E26),IF(('2007'!E26/100)&gt;1,1,'2007'!E26/100),"XXX")</f>
        <v>0.67166666666666675</v>
      </c>
      <c r="F26" s="14">
        <f>IF(ISNUMBER('2007'!F26),(1-(('2007'!F26-1)/4)),"XXX")</f>
        <v>0.5</v>
      </c>
      <c r="G26" s="14">
        <f>IF(ISNUMBER('2007'!G26),(1-('2007'!G26/10)),"XXX")</f>
        <v>0.29000000000000004</v>
      </c>
      <c r="H26" s="213">
        <f t="shared" si="1"/>
        <v>0.56433333333333335</v>
      </c>
      <c r="I26" s="15">
        <f>'2007'!H26</f>
        <v>0.38285714285714284</v>
      </c>
      <c r="J26" s="14">
        <f>IF(ISNUMBER('2007'!I26),'2007'!I26,"XXX")</f>
        <v>2.0320000000000001E-2</v>
      </c>
      <c r="K26" s="14">
        <f>IF(ISNUMBER('2007'!J26),IF(('2007'!J26/5)&gt;1,1,'2007'!J26/5),"XXX")</f>
        <v>0.30672199999999999</v>
      </c>
      <c r="L26" s="15">
        <f>IF(ISNUMBER('2007'!K26),'2007'!K26,"XXX")</f>
        <v>0.37142857142857144</v>
      </c>
      <c r="M26" s="14">
        <f>IF(ISNUMBER('2007'!L26),IF(('2007'!L26/5)&gt;1,1,'2007'!L26/5),"XXX")</f>
        <v>0.19439878399999999</v>
      </c>
      <c r="N26" s="14">
        <f>IF(ISNUMBER('2007'!M26),(1-('2007'!M26/100)),"XXX")</f>
        <v>0.5131644058</v>
      </c>
      <c r="O26" s="15">
        <f>IF(ISNUMBER('2007'!N26),IF(('2007'!N26/10)&gt;1,1,'2007'!N26/10),"XXX")</f>
        <v>5.7279000000000004E-2</v>
      </c>
      <c r="P26" s="214" t="str">
        <f>IF(ISNUMBER('2007'!O26),'2007'!O26/100,"XXX")</f>
        <v>XXX</v>
      </c>
      <c r="Q26" s="214">
        <f>'2007'!P26</f>
        <v>0.17919692993164063</v>
      </c>
      <c r="R26" s="215">
        <f>IF(ISNUMBER('2007'!Q26),('2007'!Q26/100),"XXX")</f>
        <v>4.2999999999999997E-2</v>
      </c>
      <c r="S26" s="215">
        <f>IF(ISNUMBER('2007'!R26),('2007'!R26/100),"XXX")</f>
        <v>0.39416890000000004</v>
      </c>
      <c r="T26" s="116">
        <f>IF(ISNUMBER('2007'!S26),(1-('2007'!S26/100)),"XXX")</f>
        <v>0.64090000000000003</v>
      </c>
      <c r="U26" s="132" t="str">
        <f>IF(ISNUMBER('2007'!T26),'2007'!T26,"XXX")</f>
        <v>XXX</v>
      </c>
      <c r="V26" s="132">
        <f>IF(ISNUMBER('2007'!U26),'2007'!U26,"XXX")</f>
        <v>0.38499999999999995</v>
      </c>
      <c r="W26" s="132">
        <f>IF(ISNUMBER('2007'!V26),'2007'!V26,"XXX")</f>
        <v>0.57285714285714284</v>
      </c>
      <c r="X26" s="132">
        <f>IF(ISNUMBER('2007'!W26),'2007'!W26,"XXX")</f>
        <v>0.48</v>
      </c>
      <c r="Y26" s="129">
        <f t="shared" si="2"/>
        <v>0.31147324230465612</v>
      </c>
      <c r="Z26" s="116">
        <f>'2007'!X26</f>
        <v>0.31900000000000001</v>
      </c>
      <c r="AA26" s="132">
        <f>('2007'!Y26+2.5)/5</f>
        <v>0.33472597599999998</v>
      </c>
      <c r="AB26" s="216">
        <f t="shared" si="3"/>
        <v>0.32686298800000002</v>
      </c>
      <c r="AC26" s="2"/>
      <c r="AE26">
        <f t="shared" si="4"/>
        <v>0.20158857142857142</v>
      </c>
      <c r="AF26">
        <f t="shared" si="5"/>
        <v>0.163521</v>
      </c>
      <c r="AG26">
        <f t="shared" si="6"/>
        <v>0.33907528571428569</v>
      </c>
      <c r="AH26">
        <f t="shared" si="7"/>
        <v>0.28291367771428572</v>
      </c>
      <c r="AI26">
        <f t="shared" si="8"/>
        <v>0.3537815949</v>
      </c>
      <c r="AJ26">
        <f t="shared" si="9"/>
        <v>0.28522170289999998</v>
      </c>
      <c r="AK26">
        <f t="shared" si="10"/>
        <v>5.7279000000000004E-2</v>
      </c>
      <c r="AL26">
        <f t="shared" si="11"/>
        <v>0.17919692993164063</v>
      </c>
      <c r="AM26">
        <f t="shared" si="12"/>
        <v>0.11109846496582032</v>
      </c>
      <c r="AN26">
        <f t="shared" si="13"/>
        <v>0.21858445000000001</v>
      </c>
      <c r="AO26">
        <f t="shared" si="14"/>
        <v>0.51753445000000009</v>
      </c>
      <c r="AP26">
        <f t="shared" si="15"/>
        <v>0.64090000000000003</v>
      </c>
      <c r="AQ26">
        <f t="shared" si="16"/>
        <v>0.38499999999999995</v>
      </c>
      <c r="AR26">
        <f t="shared" si="17"/>
        <v>0.47892857142857137</v>
      </c>
      <c r="AS26">
        <f t="shared" si="18"/>
        <v>0.52642857142857147</v>
      </c>
    </row>
    <row r="27" spans="1:45" ht="15.75" customHeight="1" x14ac:dyDescent="0.25">
      <c r="A27" s="19" t="s">
        <v>36</v>
      </c>
      <c r="B27" s="3" t="s">
        <v>36</v>
      </c>
      <c r="C27" s="14">
        <f>IF(ISNUMBER('2007'!C27),(1-PRODUCT('2007'!C27,0.1)),"XXX")</f>
        <v>0.29999999999999993</v>
      </c>
      <c r="D27" s="14">
        <f>IFERROR(IF((LOG(100*'2007'!D27+1)/LOG(100+1))&gt;1,0,(1-(LOG(100*'2007'!D27+1)/LOG(100+1)))), 1)</f>
        <v>1</v>
      </c>
      <c r="E27" s="15">
        <f>IF(ISNUMBER('2007'!E27),IF(('2007'!E27/100)&gt;1,1,'2007'!E27/100),"XXX")</f>
        <v>0.73166666666666669</v>
      </c>
      <c r="F27" s="14">
        <f>IF(ISNUMBER('2007'!F27),(1-(('2007'!F27-1)/4)),"XXX")</f>
        <v>0.5</v>
      </c>
      <c r="G27" s="14">
        <f>IF(ISNUMBER('2007'!G27),(1-('2007'!G27/10)),"XXX")</f>
        <v>0.28000000000000003</v>
      </c>
      <c r="H27" s="213">
        <f t="shared" si="1"/>
        <v>0.56233333333333335</v>
      </c>
      <c r="I27" s="15">
        <f>'2007'!H27</f>
        <v>0.29428571428571426</v>
      </c>
      <c r="J27" s="14">
        <f>IF(ISNUMBER('2007'!I27),'2007'!I27,"XXX")</f>
        <v>6.3500000000000001E-2</v>
      </c>
      <c r="K27" s="14">
        <f>IF(ISNUMBER('2007'!J27),IF(('2007'!J27/5)&gt;1,1,'2007'!J27/5),"XXX")</f>
        <v>0.49073</v>
      </c>
      <c r="L27" s="15">
        <f>IF(ISNUMBER('2007'!K27),'2007'!K27,"XXX")</f>
        <v>0.42857142857142855</v>
      </c>
      <c r="M27" s="14">
        <f>IF(ISNUMBER('2007'!L27),IF(('2007'!L27/5)&gt;1,1,'2007'!L27/5),"XXX")</f>
        <v>0.121577036</v>
      </c>
      <c r="N27" s="14">
        <f>IF(ISNUMBER('2007'!M27),(1-('2007'!M27/100)),"XXX")</f>
        <v>0.24942001340000008</v>
      </c>
      <c r="O27" s="15">
        <f>IF(ISNUMBER('2007'!N27),IF(('2007'!N27/10)&gt;1,1,'2007'!N27/10),"XXX")</f>
        <v>0.19160000000000002</v>
      </c>
      <c r="P27" s="214" t="str">
        <f>IF(ISNUMBER('2007'!O27),'2007'!O27/100,"XXX")</f>
        <v>XXX</v>
      </c>
      <c r="Q27" s="214">
        <f>'2007'!P27</f>
        <v>6.1492912471294405E-3</v>
      </c>
      <c r="R27" s="215">
        <f>IF(ISNUMBER('2007'!Q27),('2007'!Q27/100),"XXX")</f>
        <v>2E-3</v>
      </c>
      <c r="S27" s="215">
        <f>IF(ISNUMBER('2007'!R27),('2007'!R27/100),"XXX")</f>
        <v>0.2181795</v>
      </c>
      <c r="T27" s="116">
        <f>IF(ISNUMBER('2007'!S27),(1-('2007'!S27/100)),"XXX")</f>
        <v>0.70829999999999993</v>
      </c>
      <c r="U27" s="132">
        <f>IF(ISNUMBER('2007'!T27),'2007'!T27,"XXX")</f>
        <v>0.52428571428571424</v>
      </c>
      <c r="V27" s="132">
        <f>IF(ISNUMBER('2007'!U27),'2007'!U27,"XXX")</f>
        <v>0.28428571428571431</v>
      </c>
      <c r="W27" s="132">
        <f>IF(ISNUMBER('2007'!V27),'2007'!V27,"XXX")</f>
        <v>0.55142857142857138</v>
      </c>
      <c r="X27" s="132">
        <f>IF(ISNUMBER('2007'!W27),'2007'!W27,"XXX")</f>
        <v>0.40285714285714286</v>
      </c>
      <c r="Y27" s="129">
        <f t="shared" si="2"/>
        <v>0.29554813289758841</v>
      </c>
      <c r="Z27" s="116">
        <f>'2007'!X27</f>
        <v>0.33100000000000002</v>
      </c>
      <c r="AA27" s="132">
        <f>('2007'!Y27+2.5)/5</f>
        <v>0.31123460540000003</v>
      </c>
      <c r="AB27" s="216">
        <f t="shared" si="3"/>
        <v>0.32111730270000005</v>
      </c>
      <c r="AC27" s="2"/>
      <c r="AE27">
        <f t="shared" si="4"/>
        <v>0.17889285714285713</v>
      </c>
      <c r="AF27">
        <f t="shared" si="5"/>
        <v>0.277115</v>
      </c>
      <c r="AG27">
        <f t="shared" si="6"/>
        <v>0.45965071428571425</v>
      </c>
      <c r="AH27">
        <f t="shared" si="7"/>
        <v>0.27507423228571426</v>
      </c>
      <c r="AI27">
        <f t="shared" si="8"/>
        <v>0.18549852470000006</v>
      </c>
      <c r="AJ27">
        <f t="shared" si="9"/>
        <v>0.22051000670000004</v>
      </c>
      <c r="AK27">
        <f t="shared" si="10"/>
        <v>0.19160000000000002</v>
      </c>
      <c r="AL27">
        <f t="shared" si="11"/>
        <v>6.1492912471294405E-3</v>
      </c>
      <c r="AM27">
        <f t="shared" si="12"/>
        <v>4.0746456235647207E-3</v>
      </c>
      <c r="AN27">
        <f t="shared" si="13"/>
        <v>0.11008975</v>
      </c>
      <c r="AO27">
        <f t="shared" si="14"/>
        <v>0.46323974999999995</v>
      </c>
      <c r="AP27">
        <f t="shared" si="15"/>
        <v>0.61629285714285709</v>
      </c>
      <c r="AQ27">
        <f t="shared" si="16"/>
        <v>0.40428571428571425</v>
      </c>
      <c r="AR27">
        <f t="shared" si="17"/>
        <v>0.41785714285714282</v>
      </c>
      <c r="AS27">
        <f t="shared" si="18"/>
        <v>0.47714285714285709</v>
      </c>
    </row>
    <row r="28" spans="1:45" ht="15.75" customHeight="1" x14ac:dyDescent="0.25">
      <c r="A28" s="19" t="s">
        <v>37</v>
      </c>
      <c r="B28" s="5" t="s">
        <v>37</v>
      </c>
      <c r="C28" s="14">
        <f>IF(ISNUMBER('2007'!C28),(1-PRODUCT('2007'!C28,0.1)),"XXX")</f>
        <v>0.85</v>
      </c>
      <c r="D28" s="14">
        <f>IFERROR(IF((LOG(100*'2007'!D28+1)/LOG(100+1))&gt;1,0,(1-(LOG(100*'2007'!D28+1)/LOG(100+1)))), 1)</f>
        <v>1</v>
      </c>
      <c r="E28" s="15">
        <f>IF(ISNUMBER('2007'!E28),IF(('2007'!E28/100)&gt;1,1,'2007'!E28/100),"XXX")</f>
        <v>0.92</v>
      </c>
      <c r="F28" s="14">
        <f>IF(ISNUMBER('2007'!F28),(1-(('2007'!F28-1)/4)),"XXX")</f>
        <v>0.75</v>
      </c>
      <c r="G28" s="14">
        <f>IF(ISNUMBER('2007'!G28),(1-('2007'!G28/10)),"XXX")</f>
        <v>0.8</v>
      </c>
      <c r="H28" s="213">
        <f t="shared" si="1"/>
        <v>0.8640000000000001</v>
      </c>
      <c r="I28" s="15">
        <f>'2007'!H28</f>
        <v>0.86428571428571421</v>
      </c>
      <c r="J28" s="14">
        <f>IF(ISNUMBER('2007'!I28),'2007'!I28,"XXX")</f>
        <v>0.69657000000000002</v>
      </c>
      <c r="K28" s="14" t="str">
        <f>IF(ISNUMBER('2007'!J28),IF(('2007'!J28/5)&gt;1,1,'2007'!J28/5),"XXX")</f>
        <v>XXX</v>
      </c>
      <c r="L28" s="15">
        <f>IF(ISNUMBER('2007'!K28),'2007'!K28,"XXX")</f>
        <v>0.79285714285714282</v>
      </c>
      <c r="M28" s="14">
        <f>IF(ISNUMBER('2007'!L28),IF(('2007'!L28/5)&gt;1,1,'2007'!L28/5),"XXX")</f>
        <v>1</v>
      </c>
      <c r="N28" s="14">
        <f>IF(ISNUMBER('2007'!M28),(1-('2007'!M28/100)),"XXX")</f>
        <v>0.84404861450000002</v>
      </c>
      <c r="O28" s="15">
        <f>IF(ISNUMBER('2007'!N28),IF(('2007'!N28/10)&gt;1,1,'2007'!N28/10),"XXX")</f>
        <v>1</v>
      </c>
      <c r="P28" s="214">
        <f>IF(ISNUMBER('2007'!O28),'2007'!O28/100,"XXX")</f>
        <v>0.92099999999999993</v>
      </c>
      <c r="Q28" s="214" t="str">
        <f>'2007'!P28</f>
        <v>XXX</v>
      </c>
      <c r="R28" s="215">
        <f>IF(ISNUMBER('2007'!Q28),('2007'!Q28/100),"XXX")</f>
        <v>0.99</v>
      </c>
      <c r="S28" s="215">
        <f>IF(ISNUMBER('2007'!R28),('2007'!R28/100),"XXX")</f>
        <v>0.84565560000000006</v>
      </c>
      <c r="T28" s="116">
        <f>IF(ISNUMBER('2007'!S28),(1-('2007'!S28/100)),"XXX")</f>
        <v>1</v>
      </c>
      <c r="U28" s="132">
        <f>IF(ISNUMBER('2007'!T28),'2007'!T28,"XXX")</f>
        <v>0.84857142857142864</v>
      </c>
      <c r="V28" s="132">
        <f>IF(ISNUMBER('2007'!U28),'2007'!U28,"XXX")</f>
        <v>0.67142857142857149</v>
      </c>
      <c r="W28" s="132">
        <f>IF(ISNUMBER('2007'!V28),'2007'!V28,"XXX")</f>
        <v>0.75</v>
      </c>
      <c r="X28" s="132">
        <f>IF(ISNUMBER('2007'!W28),'2007'!W28,"XXX")</f>
        <v>0.6428571428571429</v>
      </c>
      <c r="Y28" s="129">
        <f t="shared" si="2"/>
        <v>0.85313320983482144</v>
      </c>
      <c r="Z28" s="116">
        <f>'2007'!X28</f>
        <v>0.83399999999999996</v>
      </c>
      <c r="AA28" s="132">
        <f>('2007'!Y28+2.5)/5</f>
        <v>0.78157517920000008</v>
      </c>
      <c r="AB28" s="216">
        <f t="shared" si="3"/>
        <v>0.80778758959999997</v>
      </c>
      <c r="AC28" s="2"/>
      <c r="AE28">
        <f t="shared" si="4"/>
        <v>0.78042785714285712</v>
      </c>
      <c r="AF28">
        <f t="shared" si="5"/>
        <v>0.69657000000000002</v>
      </c>
      <c r="AG28">
        <f t="shared" si="6"/>
        <v>0.79285714285714282</v>
      </c>
      <c r="AH28">
        <f t="shared" si="7"/>
        <v>0.89642857142857135</v>
      </c>
      <c r="AI28">
        <f t="shared" si="8"/>
        <v>0.92202430725000006</v>
      </c>
      <c r="AJ28">
        <f t="shared" si="9"/>
        <v>0.92202430725000006</v>
      </c>
      <c r="AK28">
        <f t="shared" si="10"/>
        <v>0.96049999999999991</v>
      </c>
      <c r="AL28">
        <f t="shared" si="11"/>
        <v>0.92099999999999993</v>
      </c>
      <c r="AM28">
        <f t="shared" si="12"/>
        <v>0.99</v>
      </c>
      <c r="AN28">
        <f t="shared" si="13"/>
        <v>0.91782779999999997</v>
      </c>
      <c r="AO28">
        <f t="shared" si="14"/>
        <v>0.92282780000000009</v>
      </c>
      <c r="AP28">
        <f t="shared" si="15"/>
        <v>0.92428571428571438</v>
      </c>
      <c r="AQ28">
        <f t="shared" si="16"/>
        <v>0.76</v>
      </c>
      <c r="AR28">
        <f t="shared" si="17"/>
        <v>0.71071428571428574</v>
      </c>
      <c r="AS28">
        <f t="shared" si="18"/>
        <v>0.6964285714285714</v>
      </c>
    </row>
    <row r="29" spans="1:45" ht="15.75" customHeight="1" x14ac:dyDescent="0.25">
      <c r="A29" s="19" t="s">
        <v>38</v>
      </c>
      <c r="B29" s="3" t="s">
        <v>38</v>
      </c>
      <c r="C29" s="14">
        <f>IF(ISNUMBER('2007'!C29),(1-PRODUCT('2007'!C29,0.1)),"XXX")</f>
        <v>9.9999999999999978E-2</v>
      </c>
      <c r="D29" s="14">
        <f>IFERROR(IF((LOG(100*'2007'!D29+1)/LOG(100+1))&gt;1,0,(1-(LOG(100*'2007'!D29+1)/LOG(100+1)))), 1)</f>
        <v>0.71326985545315247</v>
      </c>
      <c r="E29" s="15" t="str">
        <f>IF(ISNUMBER('2007'!E29),IF(('2007'!E29/100)&gt;1,1,'2007'!E29/100),"XXX")</f>
        <v>XXX</v>
      </c>
      <c r="F29" s="14">
        <f>IF(ISNUMBER('2007'!F29),(1-(('2007'!F29-1)/4)),"XXX")</f>
        <v>0.25</v>
      </c>
      <c r="G29" s="14">
        <f>IF(ISNUMBER('2007'!G29),(1-('2007'!G29/10)),"XXX")</f>
        <v>0.18000000000000005</v>
      </c>
      <c r="H29" s="213">
        <f t="shared" si="1"/>
        <v>0.31081746386328812</v>
      </c>
      <c r="I29" s="15" t="str">
        <f>'2007'!H29</f>
        <v>XXX</v>
      </c>
      <c r="J29" s="14">
        <f>IF(ISNUMBER('2007'!I29),'2007'!I29,"XXX")</f>
        <v>4.5399999999999998E-3</v>
      </c>
      <c r="K29" s="14">
        <f>IF(ISNUMBER('2007'!J29),IF(('2007'!J29/5)&gt;1,1,'2007'!J29/5),"XXX")</f>
        <v>0.21557799999999999</v>
      </c>
      <c r="L29" s="15" t="str">
        <f>IF(ISNUMBER('2007'!K29),'2007'!K29,"XXX")</f>
        <v>XXX</v>
      </c>
      <c r="M29" s="14">
        <f>IF(ISNUMBER('2007'!L29),IF(('2007'!L29/5)&gt;1,1,'2007'!L29/5),"XXX")</f>
        <v>0.25432996800000002</v>
      </c>
      <c r="N29" s="14">
        <f>IF(ISNUMBER('2007'!M29),(1-('2007'!M29/100)),"XXX")</f>
        <v>0.49396430969999994</v>
      </c>
      <c r="O29" s="15">
        <f>IF(ISNUMBER('2007'!N29),IF(('2007'!N29/10)&gt;1,1,'2007'!N29/10),"XXX")</f>
        <v>7.3889688041594445E-2</v>
      </c>
      <c r="P29" s="214" t="str">
        <f>IF(ISNUMBER('2007'!O29),'2007'!O29/100,"XXX")</f>
        <v>XXX</v>
      </c>
      <c r="Q29" s="214">
        <f>'2007'!P29</f>
        <v>0.51651091575622554</v>
      </c>
      <c r="R29" s="215" t="str">
        <f>IF(ISNUMBER('2007'!Q29),('2007'!Q29/100),"XXX")</f>
        <v>XXX</v>
      </c>
      <c r="S29" s="215">
        <f>IF(ISNUMBER('2007'!R29),('2007'!R29/100),"XXX")</f>
        <v>5.9616239999999994E-2</v>
      </c>
      <c r="T29" s="116">
        <f>IF(ISNUMBER('2007'!S29),(1-('2007'!S29/100)),"XXX")</f>
        <v>0.39190000000000003</v>
      </c>
      <c r="U29" s="132" t="str">
        <f>IF(ISNUMBER('2007'!T29),'2007'!T29,"XXX")</f>
        <v>XXX</v>
      </c>
      <c r="V29" s="132" t="str">
        <f>IF(ISNUMBER('2007'!U29),'2007'!U29,"XXX")</f>
        <v>XXX</v>
      </c>
      <c r="W29" s="132" t="str">
        <f>IF(ISNUMBER('2007'!V29),'2007'!V29,"XXX")</f>
        <v>XXX</v>
      </c>
      <c r="X29" s="132" t="str">
        <f>IF(ISNUMBER('2007'!W29),'2007'!W29,"XXX")</f>
        <v>XXX</v>
      </c>
      <c r="Y29" s="129">
        <f t="shared" si="2"/>
        <v>0.23507064377463668</v>
      </c>
      <c r="Z29" s="116">
        <f>'2007'!X29</f>
        <v>0.34200000000000003</v>
      </c>
      <c r="AA29" s="132">
        <f>('2007'!Y29+2.5)/5</f>
        <v>0.30471901900000004</v>
      </c>
      <c r="AB29" s="216">
        <f t="shared" si="3"/>
        <v>0.32335950950000003</v>
      </c>
      <c r="AC29" s="2"/>
      <c r="AE29">
        <f t="shared" si="4"/>
        <v>4.5399999999999998E-3</v>
      </c>
      <c r="AF29">
        <f t="shared" si="5"/>
        <v>0.11005899999999999</v>
      </c>
      <c r="AG29">
        <f t="shared" si="6"/>
        <v>0.21557799999999999</v>
      </c>
      <c r="AH29">
        <f t="shared" si="7"/>
        <v>0.25432996800000002</v>
      </c>
      <c r="AI29">
        <f t="shared" si="8"/>
        <v>0.37414713884999995</v>
      </c>
      <c r="AJ29">
        <f t="shared" si="9"/>
        <v>0.2839269988707972</v>
      </c>
      <c r="AK29">
        <f t="shared" si="10"/>
        <v>7.3889688041594445E-2</v>
      </c>
      <c r="AL29">
        <f t="shared" si="11"/>
        <v>0.51651091575622554</v>
      </c>
      <c r="AM29">
        <f t="shared" si="12"/>
        <v>0.51651091575622554</v>
      </c>
      <c r="AN29">
        <f t="shared" si="13"/>
        <v>5.9616239999999994E-2</v>
      </c>
      <c r="AO29">
        <f t="shared" si="14"/>
        <v>0.22575812000000001</v>
      </c>
      <c r="AP29">
        <f t="shared" si="15"/>
        <v>0.39190000000000003</v>
      </c>
      <c r="AQ29" t="str">
        <f t="shared" si="16"/>
        <v>XXX</v>
      </c>
      <c r="AR29" t="str">
        <f t="shared" si="17"/>
        <v>XXX</v>
      </c>
      <c r="AS29" t="str">
        <f t="shared" si="18"/>
        <v>XXX</v>
      </c>
    </row>
    <row r="30" spans="1:45" ht="15.75" customHeight="1" x14ac:dyDescent="0.25">
      <c r="A30" s="19" t="s">
        <v>39</v>
      </c>
      <c r="B30" s="3" t="s">
        <v>39</v>
      </c>
      <c r="C30" s="14">
        <f>IF(ISNUMBER('2007'!C30),(1-PRODUCT('2007'!C30,0.1)),"XXX")</f>
        <v>9.9999999999999978E-2</v>
      </c>
      <c r="D30" s="14">
        <f>IFERROR(IF((LOG(100*'2007'!D30+1)/LOG(100+1))&gt;1,0,(1-(LOG(100*'2007'!D30+1)/LOG(100+1)))), 1)</f>
        <v>0.16259936840886025</v>
      </c>
      <c r="E30" s="15">
        <f>IF(ISNUMBER('2007'!E30),IF(('2007'!E30/100)&gt;1,1,'2007'!E30/100),"XXX")</f>
        <v>0.51333333333333331</v>
      </c>
      <c r="F30" s="14">
        <f>IF(ISNUMBER('2007'!F30),(1-(('2007'!F30-1)/4)),"XXX")</f>
        <v>0.25</v>
      </c>
      <c r="G30" s="14">
        <f>IF(ISNUMBER('2007'!G30),(1-('2007'!G30/10)),"XXX")</f>
        <v>8.0000000000000071E-2</v>
      </c>
      <c r="H30" s="213">
        <f t="shared" si="1"/>
        <v>0.22118654034843871</v>
      </c>
      <c r="I30" s="15">
        <f>'2007'!H30</f>
        <v>0.23285714285714282</v>
      </c>
      <c r="J30" s="14">
        <f>IF(ISNUMBER('2007'!I30),'2007'!I30,"XXX")</f>
        <v>7.4799999999999997E-3</v>
      </c>
      <c r="K30" s="14">
        <f>IF(ISNUMBER('2007'!J30),IF(('2007'!J30/5)&gt;1,1,'2007'!J30/5),"XXX")</f>
        <v>0.27546799999999999</v>
      </c>
      <c r="L30" s="15">
        <f>IF(ISNUMBER('2007'!K30),'2007'!K30,"XXX")</f>
        <v>0.31428571428571433</v>
      </c>
      <c r="M30" s="14">
        <f>IF(ISNUMBER('2007'!L30),IF(('2007'!L30/5)&gt;1,1,'2007'!L30/5),"XXX")</f>
        <v>0.20455858799999999</v>
      </c>
      <c r="N30" s="14">
        <f>IF(ISNUMBER('2007'!M30),(1-('2007'!M30/100)),"XXX")</f>
        <v>0.35081733700000006</v>
      </c>
      <c r="O30" s="15">
        <f>IF(ISNUMBER('2007'!N30),IF(('2007'!N30/10)&gt;1,1,'2007'!N30/10),"XXX")</f>
        <v>0.2044</v>
      </c>
      <c r="P30" s="214" t="str">
        <f>IF(ISNUMBER('2007'!O30),'2007'!O30/100,"XXX")</f>
        <v>XXX</v>
      </c>
      <c r="Q30" s="214">
        <f>'2007'!P30</f>
        <v>0.14949174000000001</v>
      </c>
      <c r="R30" s="215" t="str">
        <f>IF(ISNUMBER('2007'!Q30),('2007'!Q30/100),"XXX")</f>
        <v>XXX</v>
      </c>
      <c r="S30" s="215">
        <f>IF(ISNUMBER('2007'!R30),('2007'!R30/100),"XXX")</f>
        <v>9.5066220000000007E-2</v>
      </c>
      <c r="T30" s="116">
        <f>IF(ISNUMBER('2007'!S30),(1-('2007'!S30/100)),"XXX")</f>
        <v>0.64779999999999993</v>
      </c>
      <c r="U30" s="132">
        <f>IF(ISNUMBER('2007'!T30),'2007'!T30,"XXX")</f>
        <v>0.34714285714285714</v>
      </c>
      <c r="V30" s="132">
        <f>IF(ISNUMBER('2007'!U30),'2007'!U30,"XXX")</f>
        <v>0.26571428571428568</v>
      </c>
      <c r="W30" s="132">
        <f>IF(ISNUMBER('2007'!V30),'2007'!V30,"XXX")</f>
        <v>0.43285714285714283</v>
      </c>
      <c r="X30" s="132">
        <f>IF(ISNUMBER('2007'!W30),'2007'!W30,"XXX")</f>
        <v>0.35285714285714287</v>
      </c>
      <c r="Y30" s="129">
        <f t="shared" si="2"/>
        <v>0.26466799441964284</v>
      </c>
      <c r="Z30" s="116">
        <f>'2007'!X30</f>
        <v>0.27200000000000002</v>
      </c>
      <c r="AA30" s="132">
        <f>('2007'!Y30+2.5)/5</f>
        <v>0.23360776900000002</v>
      </c>
      <c r="AB30" s="216">
        <f t="shared" si="3"/>
        <v>0.25280388450000002</v>
      </c>
      <c r="AC30" s="2"/>
      <c r="AE30">
        <f t="shared" si="4"/>
        <v>0.1201685714285714</v>
      </c>
      <c r="AF30">
        <f t="shared" si="5"/>
        <v>0.14147399999999999</v>
      </c>
      <c r="AG30">
        <f t="shared" si="6"/>
        <v>0.29487685714285716</v>
      </c>
      <c r="AH30">
        <f t="shared" si="7"/>
        <v>0.25942215114285716</v>
      </c>
      <c r="AI30">
        <f t="shared" si="8"/>
        <v>0.27768796250000005</v>
      </c>
      <c r="AJ30">
        <f t="shared" si="9"/>
        <v>0.27760866850000004</v>
      </c>
      <c r="AK30">
        <f t="shared" si="10"/>
        <v>0.2044</v>
      </c>
      <c r="AL30">
        <f t="shared" si="11"/>
        <v>0.14949174000000001</v>
      </c>
      <c r="AM30">
        <f t="shared" si="12"/>
        <v>0.14949174000000001</v>
      </c>
      <c r="AN30">
        <f t="shared" si="13"/>
        <v>9.5066220000000007E-2</v>
      </c>
      <c r="AO30">
        <f t="shared" si="14"/>
        <v>0.37143310999999996</v>
      </c>
      <c r="AP30">
        <f t="shared" si="15"/>
        <v>0.49747142857142856</v>
      </c>
      <c r="AQ30">
        <f t="shared" si="16"/>
        <v>0.30642857142857138</v>
      </c>
      <c r="AR30">
        <f t="shared" si="17"/>
        <v>0.34928571428571425</v>
      </c>
      <c r="AS30">
        <f t="shared" si="18"/>
        <v>0.39285714285714285</v>
      </c>
    </row>
    <row r="31" spans="1:45" ht="15.75" customHeight="1" x14ac:dyDescent="0.25">
      <c r="A31" s="19" t="s">
        <v>40</v>
      </c>
      <c r="B31" s="3" t="s">
        <v>40</v>
      </c>
      <c r="C31" s="14">
        <f>IF(ISNUMBER('2007'!C31),(1-PRODUCT('2007'!C31,0.1)),"XXX")</f>
        <v>0.7</v>
      </c>
      <c r="D31" s="14">
        <f>IFERROR(IF((LOG(100*'2007'!D31+1)/LOG(100+1))&gt;1,0,(1-(LOG(100*'2007'!D31+1)/LOG(100+1)))), 1)</f>
        <v>1</v>
      </c>
      <c r="E31" s="15">
        <f>IF(ISNUMBER('2007'!E31),IF(('2007'!E31/100)&gt;1,1,'2007'!E31/100),"XXX")</f>
        <v>0.92333333333333345</v>
      </c>
      <c r="F31" s="14">
        <f>IF(ISNUMBER('2007'!F31),(1-(('2007'!F31-1)/4)),"XXX")</f>
        <v>0.75</v>
      </c>
      <c r="G31" s="14">
        <f>IF(ISNUMBER('2007'!G31),(1-('2007'!G31/10)),"XXX")</f>
        <v>0.63</v>
      </c>
      <c r="H31" s="213">
        <f t="shared" si="1"/>
        <v>0.80066666666666675</v>
      </c>
      <c r="I31" s="15">
        <f>'2007'!H31</f>
        <v>0.65142857142857136</v>
      </c>
      <c r="J31" s="14">
        <f>IF(ISNUMBER('2007'!I31),'2007'!I31,"XXX")</f>
        <v>0.26821</v>
      </c>
      <c r="K31" s="14">
        <f>IF(ISNUMBER('2007'!J31),IF(('2007'!J31/5)&gt;1,1,'2007'!J31/5),"XXX")</f>
        <v>0.45018200000000003</v>
      </c>
      <c r="L31" s="15">
        <f>IF(ISNUMBER('2007'!K31),'2007'!K31,"XXX")</f>
        <v>0.38</v>
      </c>
      <c r="M31" s="14">
        <f>IF(ISNUMBER('2007'!L31),IF(('2007'!L31/5)&gt;1,1,'2007'!L31/5),"XXX")</f>
        <v>0.52192859599999997</v>
      </c>
      <c r="N31" s="14">
        <f>IF(ISNUMBER('2007'!M31),(1-('2007'!M31/100)),"XXX")</f>
        <v>0.60812725069999995</v>
      </c>
      <c r="O31" s="15">
        <f>IF(ISNUMBER('2007'!N31),IF(('2007'!N31/10)&gt;1,1,'2007'!N31/10),"XXX")</f>
        <v>1</v>
      </c>
      <c r="P31" s="214">
        <f>IF(ISNUMBER('2007'!O31),'2007'!O31/100,"XXX")</f>
        <v>0.40600000000000003</v>
      </c>
      <c r="Q31" s="214">
        <f>'2007'!P31</f>
        <v>0.72847476005554201</v>
      </c>
      <c r="R31" s="215">
        <f>IF(ISNUMBER('2007'!Q31),('2007'!Q31/100),"XXX")</f>
        <v>0.188</v>
      </c>
      <c r="S31" s="215">
        <f>IF(ISNUMBER('2007'!R31),('2007'!R31/100),"XXX")</f>
        <v>0.74576819999999999</v>
      </c>
      <c r="T31" s="116">
        <f>IF(ISNUMBER('2007'!S31),(1-('2007'!S31/100)),"XXX")</f>
        <v>0.99709999999999999</v>
      </c>
      <c r="U31" s="132">
        <f>IF(ISNUMBER('2007'!T31),'2007'!T31,"XXX")</f>
        <v>0.70428571428571429</v>
      </c>
      <c r="V31" s="132">
        <f>IF(ISNUMBER('2007'!U31),'2007'!U31,"XXX")</f>
        <v>0.58285714285714285</v>
      </c>
      <c r="W31" s="132">
        <f>IF(ISNUMBER('2007'!V31),'2007'!V31,"XXX")</f>
        <v>0.71142857142857152</v>
      </c>
      <c r="X31" s="132">
        <f>IF(ISNUMBER('2007'!W31),'2007'!W31,"XXX")</f>
        <v>0.63857142857142857</v>
      </c>
      <c r="Y31" s="129">
        <f t="shared" si="2"/>
        <v>0.59889763970793564</v>
      </c>
      <c r="Z31" s="116">
        <f>'2007'!X31</f>
        <v>0.89200000000000002</v>
      </c>
      <c r="AA31" s="132">
        <f>('2007'!Y31+2.5)/5</f>
        <v>0.72751455300000001</v>
      </c>
      <c r="AB31" s="216">
        <f t="shared" si="3"/>
        <v>0.80975727650000007</v>
      </c>
      <c r="AC31" s="2"/>
      <c r="AE31">
        <f t="shared" si="4"/>
        <v>0.45981928571428565</v>
      </c>
      <c r="AF31">
        <f t="shared" si="5"/>
        <v>0.35919600000000002</v>
      </c>
      <c r="AG31">
        <f t="shared" si="6"/>
        <v>0.41509099999999999</v>
      </c>
      <c r="AH31">
        <f t="shared" si="7"/>
        <v>0.45096429799999999</v>
      </c>
      <c r="AI31">
        <f t="shared" si="8"/>
        <v>0.56502792334999996</v>
      </c>
      <c r="AJ31">
        <f t="shared" si="9"/>
        <v>0.80406362534999998</v>
      </c>
      <c r="AK31">
        <f t="shared" si="10"/>
        <v>0.70300000000000007</v>
      </c>
      <c r="AL31">
        <f t="shared" si="11"/>
        <v>0.56723738002777102</v>
      </c>
      <c r="AM31">
        <f t="shared" si="12"/>
        <v>0.45823738002777104</v>
      </c>
      <c r="AN31">
        <f t="shared" si="13"/>
        <v>0.46688410000000002</v>
      </c>
      <c r="AO31">
        <f t="shared" si="14"/>
        <v>0.87143409999999999</v>
      </c>
      <c r="AP31">
        <f t="shared" si="15"/>
        <v>0.85069285714285714</v>
      </c>
      <c r="AQ31">
        <f t="shared" si="16"/>
        <v>0.64357142857142857</v>
      </c>
      <c r="AR31">
        <f t="shared" si="17"/>
        <v>0.64714285714285724</v>
      </c>
      <c r="AS31">
        <f t="shared" si="18"/>
        <v>0.67500000000000004</v>
      </c>
    </row>
    <row r="32" spans="1:45" ht="15.75" customHeight="1" x14ac:dyDescent="0.25">
      <c r="A32" s="19" t="s">
        <v>41</v>
      </c>
      <c r="B32" s="3" t="s">
        <v>41</v>
      </c>
      <c r="C32" s="14">
        <f>IF(ISNUMBER('2007'!C32),(1-PRODUCT('2007'!C32,0.1)),"XXX")</f>
        <v>0.69</v>
      </c>
      <c r="D32" s="14">
        <f>IFERROR(IF((LOG(100*'2007'!D32+1)/LOG(100+1))&gt;1,0,(1-(LOG(100*'2007'!D32+1)/LOG(100+1)))), 1)</f>
        <v>0.99882545664010791</v>
      </c>
      <c r="E32" s="15">
        <f>IF(ISNUMBER('2007'!E32),IF(('2007'!E32/100)&gt;1,1,'2007'!E32/100),"XXX")</f>
        <v>0.73166666666666669</v>
      </c>
      <c r="F32" s="14">
        <f>IF(ISNUMBER('2007'!F32),(1-(('2007'!F32-1)/4)),"XXX")</f>
        <v>0.25</v>
      </c>
      <c r="G32" s="14">
        <f>IF(ISNUMBER('2007'!G32),(1-('2007'!G32/10)),"XXX")</f>
        <v>9.9999999999999978E-2</v>
      </c>
      <c r="H32" s="213">
        <f t="shared" si="1"/>
        <v>0.55409842466135495</v>
      </c>
      <c r="I32" s="15">
        <f>'2007'!H32</f>
        <v>0.56714285714285717</v>
      </c>
      <c r="J32" s="14">
        <f>IF(ISNUMBER('2007'!I32),'2007'!I32,"XXX")</f>
        <v>0.15998999999999999</v>
      </c>
      <c r="K32" s="14" t="str">
        <f>IF(ISNUMBER('2007'!J32),IF(('2007'!J32/5)&gt;1,1,'2007'!J32/5),"XXX")</f>
        <v>XXX</v>
      </c>
      <c r="L32" s="15">
        <f>IF(ISNUMBER('2007'!K32),'2007'!K32,"XXX")</f>
        <v>0.59285714285714286</v>
      </c>
      <c r="M32" s="14">
        <f>IF(ISNUMBER('2007'!L32),IF(('2007'!L32/5)&gt;1,1,'2007'!L32/5),"XXX")</f>
        <v>0.28683509800000001</v>
      </c>
      <c r="N32" s="14">
        <f>IF(ISNUMBER('2007'!M32),(1-('2007'!M32/100)),"XXX")</f>
        <v>0.48708789829999999</v>
      </c>
      <c r="O32" s="15">
        <f>IF(ISNUMBER('2007'!N32),IF(('2007'!N32/10)&gt;1,1,'2007'!N32/10),"XXX")</f>
        <v>0.2694122851899457</v>
      </c>
      <c r="P32" s="214" t="str">
        <f>IF(ISNUMBER('2007'!O32),'2007'!O32/100,"XXX")</f>
        <v>XXX</v>
      </c>
      <c r="Q32" s="214">
        <f>'2007'!P32</f>
        <v>0.24880714416503907</v>
      </c>
      <c r="R32" s="215">
        <f>IF(ISNUMBER('2007'!Q32),('2007'!Q32/100),"XXX")</f>
        <v>0.31</v>
      </c>
      <c r="S32" s="215">
        <f>IF(ISNUMBER('2007'!R32),('2007'!R32/100),"XXX")</f>
        <v>0.47596519999999998</v>
      </c>
      <c r="T32" s="116">
        <f>IF(ISNUMBER('2007'!S32),(1-('2007'!S32/100)),"XXX")</f>
        <v>0.86949999999999994</v>
      </c>
      <c r="U32" s="132">
        <f>IF(ISNUMBER('2007'!T32),'2007'!T32,"XXX")</f>
        <v>0.57428571428571418</v>
      </c>
      <c r="V32" s="132">
        <f>IF(ISNUMBER('2007'!U32),'2007'!U32,"XXX")</f>
        <v>0.45714285714285718</v>
      </c>
      <c r="W32" s="132">
        <f>IF(ISNUMBER('2007'!V32),'2007'!V32,"XXX")</f>
        <v>0.6</v>
      </c>
      <c r="X32" s="132">
        <f>IF(ISNUMBER('2007'!W32),'2007'!W32,"XXX")</f>
        <v>0.52142857142857146</v>
      </c>
      <c r="Y32" s="129">
        <f t="shared" si="2"/>
        <v>0.45517026228495094</v>
      </c>
      <c r="Z32" s="116">
        <f>'2007'!X32</f>
        <v>9.4E-2</v>
      </c>
      <c r="AA32" s="132">
        <f>('2007'!Y32+2.5)/5</f>
        <v>0.18145258420000002</v>
      </c>
      <c r="AB32" s="216">
        <f t="shared" si="3"/>
        <v>0.13772629210000001</v>
      </c>
      <c r="AC32" s="2"/>
      <c r="AE32">
        <f t="shared" si="4"/>
        <v>0.36356642857142857</v>
      </c>
      <c r="AF32">
        <f t="shared" si="5"/>
        <v>0.15998999999999999</v>
      </c>
      <c r="AG32">
        <f t="shared" si="6"/>
        <v>0.59285714285714286</v>
      </c>
      <c r="AH32">
        <f t="shared" si="7"/>
        <v>0.43984612042857141</v>
      </c>
      <c r="AI32">
        <f t="shared" si="8"/>
        <v>0.38696149815000003</v>
      </c>
      <c r="AJ32">
        <f t="shared" si="9"/>
        <v>0.37825009174497282</v>
      </c>
      <c r="AK32">
        <f t="shared" si="10"/>
        <v>0.2694122851899457</v>
      </c>
      <c r="AL32">
        <f t="shared" si="11"/>
        <v>0.24880714416503907</v>
      </c>
      <c r="AM32">
        <f t="shared" si="12"/>
        <v>0.27940357208251954</v>
      </c>
      <c r="AN32">
        <f t="shared" si="13"/>
        <v>0.39298259999999996</v>
      </c>
      <c r="AO32">
        <f t="shared" si="14"/>
        <v>0.67273260000000001</v>
      </c>
      <c r="AP32">
        <f t="shared" si="15"/>
        <v>0.72189285714285711</v>
      </c>
      <c r="AQ32">
        <f t="shared" si="16"/>
        <v>0.51571428571428568</v>
      </c>
      <c r="AR32">
        <f t="shared" si="17"/>
        <v>0.52857142857142858</v>
      </c>
      <c r="AS32">
        <f t="shared" si="18"/>
        <v>0.56071428571428572</v>
      </c>
    </row>
    <row r="33" spans="1:45" ht="15.75" customHeight="1" x14ac:dyDescent="0.25">
      <c r="A33" s="19" t="s">
        <v>42</v>
      </c>
      <c r="B33" s="3" t="s">
        <v>42</v>
      </c>
      <c r="C33" s="14">
        <f>IF(ISNUMBER('2007'!C33),(1-PRODUCT('2007'!C33,0.1)),"XXX")</f>
        <v>0.29999999999999993</v>
      </c>
      <c r="D33" s="14">
        <f>IFERROR(IF((LOG(100*'2007'!D33+1)/LOG(100+1))&gt;1,0,(1-(LOG(100*'2007'!D33+1)/LOG(100+1)))), 1)</f>
        <v>0.47041132244953843</v>
      </c>
      <c r="E33" s="15">
        <f>IF(ISNUMBER('2007'!E33),IF(('2007'!E33/100)&gt;1,1,'2007'!E33/100),"XXX")</f>
        <v>0.56999999999999995</v>
      </c>
      <c r="F33" s="14">
        <f>IF(ISNUMBER('2007'!F33),(1-(('2007'!F33-1)/4)),"XXX")</f>
        <v>0.25</v>
      </c>
      <c r="G33" s="14">
        <f>IF(ISNUMBER('2007'!G33),(1-('2007'!G33/10)),"XXX")</f>
        <v>0.26</v>
      </c>
      <c r="H33" s="213">
        <f t="shared" si="1"/>
        <v>0.37008226448990766</v>
      </c>
      <c r="I33" s="15">
        <f>'2007'!H33</f>
        <v>0.41</v>
      </c>
      <c r="J33" s="14">
        <f>IF(ISNUMBER('2007'!I33),'2007'!I33,"XXX")</f>
        <v>0.17007</v>
      </c>
      <c r="K33" s="14">
        <f>IF(ISNUMBER('2007'!J33),IF(('2007'!J33/5)&gt;1,1,'2007'!J33/5),"XXX")</f>
        <v>0.59152899999999997</v>
      </c>
      <c r="L33" s="15">
        <f>IF(ISNUMBER('2007'!K33),'2007'!K33,"XXX")</f>
        <v>0.49857142857142861</v>
      </c>
      <c r="M33" s="14">
        <f>IF(ISNUMBER('2007'!L33),IF(('2007'!L33/5)&gt;1,1,'2007'!L33/5),"XXX")</f>
        <v>0.91721248600000005</v>
      </c>
      <c r="N33" s="14">
        <f>IF(ISNUMBER('2007'!M33),(1-('2007'!M33/100)),"XXX")</f>
        <v>0.80751476290000002</v>
      </c>
      <c r="O33" s="15">
        <f>IF(ISNUMBER('2007'!N33),IF(('2007'!N33/10)&gt;1,1,'2007'!N33/10),"XXX")</f>
        <v>0.96699999999999997</v>
      </c>
      <c r="P33" s="214" t="str">
        <f>IF(ISNUMBER('2007'!O33),'2007'!O33/100,"XXX")</f>
        <v>XXX</v>
      </c>
      <c r="Q33" s="214">
        <f>'2007'!P33</f>
        <v>0.68907794952392576</v>
      </c>
      <c r="R33" s="215">
        <f>IF(ISNUMBER('2007'!Q33),('2007'!Q33/100),"XXX")</f>
        <v>0.14099999999999999</v>
      </c>
      <c r="S33" s="215">
        <f>IF(ISNUMBER('2007'!R33),('2007'!R33/100),"XXX")</f>
        <v>0.47635840000000002</v>
      </c>
      <c r="T33" s="116">
        <f>IF(ISNUMBER('2007'!S33),(1-('2007'!S33/100)),"XXX")</f>
        <v>0.94920000000000004</v>
      </c>
      <c r="U33" s="132">
        <f>IF(ISNUMBER('2007'!T33),'2007'!T33,"XXX")</f>
        <v>0.6</v>
      </c>
      <c r="V33" s="132">
        <f>IF(ISNUMBER('2007'!U33),'2007'!U33,"XXX")</f>
        <v>0.41857142857142854</v>
      </c>
      <c r="W33" s="132">
        <f>IF(ISNUMBER('2007'!V33),'2007'!V33,"XXX")</f>
        <v>0.53142857142857147</v>
      </c>
      <c r="X33" s="132">
        <f>IF(ISNUMBER('2007'!W33),'2007'!W33,"XXX")</f>
        <v>0.49714285714285716</v>
      </c>
      <c r="Y33" s="129">
        <f t="shared" si="2"/>
        <v>0.60197980525863815</v>
      </c>
      <c r="Z33" s="116">
        <f>'2007'!X33</f>
        <v>0.58299999999999996</v>
      </c>
      <c r="AA33" s="132">
        <f>('2007'!Y33+2.5)/5</f>
        <v>0.48208729779999998</v>
      </c>
      <c r="AB33" s="216">
        <f t="shared" si="3"/>
        <v>0.53254364889999994</v>
      </c>
      <c r="AC33" s="2"/>
      <c r="AE33">
        <f t="shared" si="4"/>
        <v>0.29003499999999999</v>
      </c>
      <c r="AF33">
        <f t="shared" si="5"/>
        <v>0.38079949999999996</v>
      </c>
      <c r="AG33">
        <f t="shared" si="6"/>
        <v>0.54505021428571432</v>
      </c>
      <c r="AH33">
        <f t="shared" si="7"/>
        <v>0.7078919572857143</v>
      </c>
      <c r="AI33">
        <f t="shared" si="8"/>
        <v>0.86236362445000003</v>
      </c>
      <c r="AJ33">
        <f t="shared" si="9"/>
        <v>0.88725738144999999</v>
      </c>
      <c r="AK33">
        <f t="shared" si="10"/>
        <v>0.96699999999999997</v>
      </c>
      <c r="AL33">
        <f t="shared" si="11"/>
        <v>0.68907794952392576</v>
      </c>
      <c r="AM33">
        <f t="shared" si="12"/>
        <v>0.41503897476196289</v>
      </c>
      <c r="AN33">
        <f t="shared" si="13"/>
        <v>0.30867919999999999</v>
      </c>
      <c r="AO33">
        <f t="shared" si="14"/>
        <v>0.71277920000000006</v>
      </c>
      <c r="AP33">
        <f t="shared" si="15"/>
        <v>0.77459999999999996</v>
      </c>
      <c r="AQ33">
        <f t="shared" si="16"/>
        <v>0.50928571428571423</v>
      </c>
      <c r="AR33">
        <f t="shared" si="17"/>
        <v>0.47499999999999998</v>
      </c>
      <c r="AS33">
        <f t="shared" si="18"/>
        <v>0.51428571428571435</v>
      </c>
    </row>
    <row r="34" spans="1:45" ht="15.75" customHeight="1" x14ac:dyDescent="0.25">
      <c r="A34" s="19" t="s">
        <v>43</v>
      </c>
      <c r="B34" s="3" t="s">
        <v>43</v>
      </c>
      <c r="C34" s="14">
        <f>IF(ISNUMBER('2007'!C34),(1-PRODUCT('2007'!C34,0.1)),"XXX")</f>
        <v>4.0000000000000036E-2</v>
      </c>
      <c r="D34" s="14">
        <f>IFERROR(IF((LOG(100*'2007'!D34+1)/LOG(100+1))&gt;1,0,(1-(LOG(100*'2007'!D34+1)/LOG(100+1)))), 1)</f>
        <v>0.5429873998921958</v>
      </c>
      <c r="E34" s="15" t="str">
        <f>IF(ISNUMBER('2007'!E34),IF(('2007'!E34/100)&gt;1,1,'2007'!E34/100),"XXX")</f>
        <v>XXX</v>
      </c>
      <c r="F34" s="14">
        <f>IF(ISNUMBER('2007'!F34),(1-(('2007'!F34-1)/4)),"XXX")</f>
        <v>0</v>
      </c>
      <c r="G34" s="14">
        <f>IF(ISNUMBER('2007'!G34),(1-('2007'!G34/10)),"XXX")</f>
        <v>0.10999999999999999</v>
      </c>
      <c r="H34" s="213">
        <f t="shared" si="1"/>
        <v>0.17324684997304896</v>
      </c>
      <c r="I34" s="15" t="str">
        <f>'2007'!H34</f>
        <v>XXX</v>
      </c>
      <c r="J34" s="14">
        <f>IF(ISNUMBER('2007'!I34),'2007'!I34,"XXX")</f>
        <v>9.9600000000000001E-3</v>
      </c>
      <c r="K34" s="14">
        <f>IF(ISNUMBER('2007'!J34),IF(('2007'!J34/5)&gt;1,1,'2007'!J34/5),"XXX")</f>
        <v>0.20456199999999999</v>
      </c>
      <c r="L34" s="15" t="str">
        <f>IF(ISNUMBER('2007'!K34),'2007'!K34,"XXX")</f>
        <v>XXX</v>
      </c>
      <c r="M34" s="14">
        <f>IF(ISNUMBER('2007'!L34),IF(('2007'!L34/5)&gt;1,1,'2007'!L34/5),"XXX")</f>
        <v>4.8650098000000003E-2</v>
      </c>
      <c r="N34" s="14">
        <f>IF(ISNUMBER('2007'!M34),(1-('2007'!M34/100)),"XXX")</f>
        <v>0.36427585600000001</v>
      </c>
      <c r="O34" s="15">
        <f>IF(ISNUMBER('2007'!N34),IF(('2007'!N34/10)&gt;1,1,'2007'!N34/10),"XXX")</f>
        <v>0.17319999999999999</v>
      </c>
      <c r="P34" s="214" t="str">
        <f>IF(ISNUMBER('2007'!O34),'2007'!O34/100,"XXX")</f>
        <v>XXX</v>
      </c>
      <c r="Q34" s="214">
        <f>'2007'!P34</f>
        <v>0.13607640266418458</v>
      </c>
      <c r="R34" s="215">
        <f>IF(ISNUMBER('2007'!Q34),('2007'!Q34/100),"XXX")</f>
        <v>5.5999999999999994E-2</v>
      </c>
      <c r="S34" s="215">
        <f>IF(ISNUMBER('2007'!R34),('2007'!R34/100),"XXX")</f>
        <v>0.18235399999999999</v>
      </c>
      <c r="T34" s="116">
        <f>IF(ISNUMBER('2007'!S34),(1-('2007'!S34/100)),"XXX")</f>
        <v>0.15659999999999996</v>
      </c>
      <c r="U34" s="132" t="str">
        <f>IF(ISNUMBER('2007'!T34),'2007'!T34,"XXX")</f>
        <v>XXX</v>
      </c>
      <c r="V34" s="132" t="str">
        <f>IF(ISNUMBER('2007'!U34),'2007'!U34,"XXX")</f>
        <v>XXX</v>
      </c>
      <c r="W34" s="132" t="str">
        <f>IF(ISNUMBER('2007'!V34),'2007'!V34,"XXX")</f>
        <v>XXX</v>
      </c>
      <c r="X34" s="132" t="str">
        <f>IF(ISNUMBER('2007'!W34),'2007'!W34,"XXX")</f>
        <v>XXX</v>
      </c>
      <c r="Y34" s="129">
        <f t="shared" si="2"/>
        <v>0.14328336305534869</v>
      </c>
      <c r="Z34" s="116">
        <f>'2007'!X34</f>
        <v>0.36399999999999999</v>
      </c>
      <c r="AA34" s="132">
        <f>('2007'!Y34+2.5)/5</f>
        <v>0.27994964119999999</v>
      </c>
      <c r="AB34" s="216">
        <f t="shared" si="3"/>
        <v>0.32197482059999999</v>
      </c>
      <c r="AC34" s="2"/>
      <c r="AE34">
        <f t="shared" si="4"/>
        <v>9.9600000000000001E-3</v>
      </c>
      <c r="AF34">
        <f t="shared" si="5"/>
        <v>0.107261</v>
      </c>
      <c r="AG34">
        <f t="shared" si="6"/>
        <v>0.20456199999999999</v>
      </c>
      <c r="AH34">
        <f t="shared" si="7"/>
        <v>4.8650098000000003E-2</v>
      </c>
      <c r="AI34">
        <f t="shared" si="8"/>
        <v>0.20646297699999999</v>
      </c>
      <c r="AJ34">
        <f t="shared" si="9"/>
        <v>0.26873792800000001</v>
      </c>
      <c r="AK34">
        <f t="shared" si="10"/>
        <v>0.17319999999999999</v>
      </c>
      <c r="AL34">
        <f t="shared" si="11"/>
        <v>0.13607640266418458</v>
      </c>
      <c r="AM34">
        <f t="shared" si="12"/>
        <v>9.6038201332092288E-2</v>
      </c>
      <c r="AN34">
        <f t="shared" si="13"/>
        <v>0.11917699999999999</v>
      </c>
      <c r="AO34">
        <f t="shared" si="14"/>
        <v>0.16947699999999999</v>
      </c>
      <c r="AP34">
        <f t="shared" si="15"/>
        <v>0.15659999999999996</v>
      </c>
      <c r="AQ34" t="str">
        <f t="shared" si="16"/>
        <v>XXX</v>
      </c>
      <c r="AR34" t="str">
        <f t="shared" si="17"/>
        <v>XXX</v>
      </c>
      <c r="AS34" t="str">
        <f t="shared" si="18"/>
        <v>XXX</v>
      </c>
    </row>
    <row r="35" spans="1:45" ht="15.75" customHeight="1" x14ac:dyDescent="0.25">
      <c r="A35" s="19" t="s">
        <v>44</v>
      </c>
      <c r="B35" s="3" t="s">
        <v>44</v>
      </c>
      <c r="C35" s="14">
        <f>IF(ISNUMBER('2007'!C35),(1-PRODUCT('2007'!C35,0.1)),"XXX")</f>
        <v>0.2599999999999999</v>
      </c>
      <c r="D35" s="14">
        <f>IFERROR(IF((LOG(100*'2007'!D35+1)/LOG(100+1))&gt;1,0,(1-(LOG(100*'2007'!D35+1)/LOG(100+1)))), 1)</f>
        <v>1</v>
      </c>
      <c r="E35" s="15" t="str">
        <f>IF(ISNUMBER('2007'!E35),IF(('2007'!E35/100)&gt;1,1,'2007'!E35/100),"XXX")</f>
        <v>XXX</v>
      </c>
      <c r="F35" s="14">
        <f>IF(ISNUMBER('2007'!F35),(1-(('2007'!F35-1)/4)),"XXX")</f>
        <v>0.75</v>
      </c>
      <c r="G35" s="14">
        <f>IF(ISNUMBER('2007'!G35),(1-('2007'!G35/10)),"XXX")</f>
        <v>0.20999999999999996</v>
      </c>
      <c r="H35" s="213">
        <f t="shared" si="1"/>
        <v>0.55499999999999994</v>
      </c>
      <c r="I35" s="15" t="str">
        <f>'2007'!H35</f>
        <v>XXX</v>
      </c>
      <c r="J35" s="14">
        <f>IF(ISNUMBER('2007'!I35),'2007'!I35,"XXX")</f>
        <v>2.128E-2</v>
      </c>
      <c r="K35" s="14">
        <f>IF(ISNUMBER('2007'!J35),IF(('2007'!J35/5)&gt;1,1,'2007'!J35/5),"XXX")</f>
        <v>0.25129800000000002</v>
      </c>
      <c r="L35" s="15" t="str">
        <f>IF(ISNUMBER('2007'!K35),'2007'!K35,"XXX")</f>
        <v>XXX</v>
      </c>
      <c r="M35" s="14">
        <f>IF(ISNUMBER('2007'!L35),IF(('2007'!L35/5)&gt;1,1,'2007'!L35/5),"XXX")</f>
        <v>0.11730367</v>
      </c>
      <c r="N35" s="14">
        <f>IF(ISNUMBER('2007'!M35),(1-('2007'!M35/100)),"XXX")</f>
        <v>0.50843238829999993</v>
      </c>
      <c r="O35" s="15">
        <f>IF(ISNUMBER('2007'!N35),IF(('2007'!N35/10)&gt;1,1,'2007'!N35/10),"XXX")</f>
        <v>0.1346805583112721</v>
      </c>
      <c r="P35" s="214" t="str">
        <f>IF(ISNUMBER('2007'!O35),'2007'!O35/100,"XXX")</f>
        <v>XXX</v>
      </c>
      <c r="Q35" s="214">
        <f>'2007'!P35</f>
        <v>7.6034680008888241E-3</v>
      </c>
      <c r="R35" s="215" t="str">
        <f>IF(ISNUMBER('2007'!Q35),('2007'!Q35/100),"XXX")</f>
        <v>XXX</v>
      </c>
      <c r="S35" s="215">
        <f>IF(ISNUMBER('2007'!R35),('2007'!R35/100),"XXX")</f>
        <v>0.24096820000000002</v>
      </c>
      <c r="T35" s="116">
        <f>IF(ISNUMBER('2007'!S35),(1-('2007'!S35/100)),"XXX")</f>
        <v>0.60519999999999996</v>
      </c>
      <c r="U35" s="132" t="str">
        <f>IF(ISNUMBER('2007'!T35),'2007'!T35,"XXX")</f>
        <v>XXX</v>
      </c>
      <c r="V35" s="132" t="str">
        <f>IF(ISNUMBER('2007'!U35),'2007'!U35,"XXX")</f>
        <v>XXX</v>
      </c>
      <c r="W35" s="132" t="str">
        <f>IF(ISNUMBER('2007'!V35),'2007'!V35,"XXX")</f>
        <v>XXX</v>
      </c>
      <c r="X35" s="132" t="str">
        <f>IF(ISNUMBER('2007'!W35),'2007'!W35,"XXX")</f>
        <v>XXX</v>
      </c>
      <c r="Y35" s="129">
        <f t="shared" si="2"/>
        <v>0.19180235924369349</v>
      </c>
      <c r="Z35" s="116">
        <f>'2007'!X35</f>
        <v>0.255</v>
      </c>
      <c r="AA35" s="132">
        <f>('2007'!Y35+2.5)/5</f>
        <v>0.27559905060000001</v>
      </c>
      <c r="AB35" s="216">
        <f t="shared" si="3"/>
        <v>0.26529952530000001</v>
      </c>
      <c r="AC35" s="2"/>
      <c r="AE35">
        <f t="shared" si="4"/>
        <v>2.128E-2</v>
      </c>
      <c r="AF35">
        <f t="shared" si="5"/>
        <v>0.13628900000000002</v>
      </c>
      <c r="AG35">
        <f t="shared" si="6"/>
        <v>0.25129800000000002</v>
      </c>
      <c r="AH35">
        <f t="shared" si="7"/>
        <v>0.11730367</v>
      </c>
      <c r="AI35">
        <f t="shared" si="8"/>
        <v>0.31286802914999995</v>
      </c>
      <c r="AJ35">
        <f t="shared" si="9"/>
        <v>0.32155647330563603</v>
      </c>
      <c r="AK35">
        <f t="shared" si="10"/>
        <v>0.1346805583112721</v>
      </c>
      <c r="AL35">
        <f t="shared" si="11"/>
        <v>7.6034680008888241E-3</v>
      </c>
      <c r="AM35">
        <f t="shared" si="12"/>
        <v>7.6034680008888241E-3</v>
      </c>
      <c r="AN35">
        <f t="shared" si="13"/>
        <v>0.24096820000000002</v>
      </c>
      <c r="AO35">
        <f t="shared" si="14"/>
        <v>0.42308409999999996</v>
      </c>
      <c r="AP35">
        <f t="shared" si="15"/>
        <v>0.60519999999999996</v>
      </c>
      <c r="AQ35" t="str">
        <f t="shared" si="16"/>
        <v>XXX</v>
      </c>
      <c r="AR35" t="str">
        <f t="shared" si="17"/>
        <v>XXX</v>
      </c>
      <c r="AS35" t="str">
        <f t="shared" si="18"/>
        <v>XXX</v>
      </c>
    </row>
    <row r="36" spans="1:45" ht="15.75" customHeight="1" x14ac:dyDescent="0.25">
      <c r="A36" s="19" t="s">
        <v>45</v>
      </c>
      <c r="B36" s="3" t="s">
        <v>45</v>
      </c>
      <c r="C36" s="14">
        <f>IF(ISNUMBER('2007'!C36),(1-PRODUCT('2007'!C36,0.1)),"XXX")</f>
        <v>0.55000000000000004</v>
      </c>
      <c r="D36" s="14">
        <f>IFERROR(IF((LOG(100*'2007'!D36+1)/LOG(100+1))&gt;1,0,(1-(LOG(100*'2007'!D36+1)/LOG(100+1)))), 1)</f>
        <v>1</v>
      </c>
      <c r="E36" s="15">
        <f>IF(ISNUMBER('2007'!E36),IF(('2007'!E36/100)&gt;1,1,'2007'!E36/100),"XXX")</f>
        <v>0.75666666666666671</v>
      </c>
      <c r="F36" s="14">
        <v>0.75</v>
      </c>
      <c r="G36" s="14">
        <f>IF(ISNUMBER('2007'!G36),(1-('2007'!G36/10)),"XXX")</f>
        <v>0.65</v>
      </c>
      <c r="H36" s="213">
        <f t="shared" si="1"/>
        <v>0.74133333333333329</v>
      </c>
      <c r="I36" s="15">
        <f>'2007'!H36</f>
        <v>0.38285714285714284</v>
      </c>
      <c r="J36" s="14">
        <f>IF(ISNUMBER('2007'!I36),'2007'!I36,"XXX")</f>
        <v>0.22827</v>
      </c>
      <c r="K36" s="14">
        <f>IF(ISNUMBER('2007'!J36),IF(('2007'!J36/5)&gt;1,1,'2007'!J36/5),"XXX")</f>
        <v>0.64492399999999994</v>
      </c>
      <c r="L36" s="15">
        <f>IF(ISNUMBER('2007'!K36),'2007'!K36,"XXX")</f>
        <v>0.55571428571428572</v>
      </c>
      <c r="M36" s="14">
        <f>IF(ISNUMBER('2007'!L36),IF(('2007'!L36/5)&gt;1,1,'2007'!L36/5),"XXX")</f>
        <v>0.92648000800000008</v>
      </c>
      <c r="N36" s="14">
        <f>IF(ISNUMBER('2007'!M36),(1-('2007'!M36/100)),"XXX")</f>
        <v>0.69087528229999995</v>
      </c>
      <c r="O36" s="15">
        <f>IF(ISNUMBER('2007'!N36),IF(('2007'!N36/10)&gt;1,1,'2007'!N36/10),"XXX")</f>
        <v>0.98856530070000004</v>
      </c>
      <c r="P36" s="214" t="str">
        <f>IF(ISNUMBER('2007'!O36),'2007'!O36/100,"XXX")</f>
        <v>XXX</v>
      </c>
      <c r="Q36" s="214">
        <f>'2007'!P36</f>
        <v>0.27320694923400879</v>
      </c>
      <c r="R36" s="215">
        <f>IF(ISNUMBER('2007'!Q36),('2007'!Q36/100),"XXX")</f>
        <v>0.66500000000000004</v>
      </c>
      <c r="S36" s="215">
        <f>IF(ISNUMBER('2007'!R36),('2007'!R36/100),"XXX")</f>
        <v>0.74498589999999998</v>
      </c>
      <c r="T36" s="116">
        <f>IF(ISNUMBER('2007'!S36),(1-('2007'!S36/100)),"XXX")</f>
        <v>0.99519999999999997</v>
      </c>
      <c r="U36" s="132">
        <f>IF(ISNUMBER('2007'!T36),'2007'!T36,"XXX")</f>
        <v>0.61571428571428566</v>
      </c>
      <c r="V36" s="132">
        <f>IF(ISNUMBER('2007'!U36),'2007'!U36,"XXX")</f>
        <v>0.5357142857142857</v>
      </c>
      <c r="W36" s="132">
        <f>IF(ISNUMBER('2007'!V36),'2007'!V36,"XXX")</f>
        <v>0.58714285714285719</v>
      </c>
      <c r="X36" s="132">
        <f>IF(ISNUMBER('2007'!W36),'2007'!W36,"XXX")</f>
        <v>0.52</v>
      </c>
      <c r="Y36" s="129">
        <f t="shared" si="2"/>
        <v>0.64645097487980407</v>
      </c>
      <c r="Z36" s="116">
        <f>'2007'!X36</f>
        <v>0.91200000000000003</v>
      </c>
      <c r="AA36" s="132">
        <f>('2007'!Y36+2.5)/5</f>
        <v>0.69475725879999994</v>
      </c>
      <c r="AB36" s="216">
        <f t="shared" si="3"/>
        <v>0.80337862940000004</v>
      </c>
      <c r="AC36" s="2"/>
      <c r="AE36">
        <f t="shared" si="4"/>
        <v>0.30556357142857143</v>
      </c>
      <c r="AF36">
        <f t="shared" si="5"/>
        <v>0.43659699999999996</v>
      </c>
      <c r="AG36">
        <f t="shared" si="6"/>
        <v>0.60031914285714283</v>
      </c>
      <c r="AH36">
        <f t="shared" si="7"/>
        <v>0.7410971468571429</v>
      </c>
      <c r="AI36">
        <f t="shared" si="8"/>
        <v>0.80867764514999996</v>
      </c>
      <c r="AJ36">
        <f t="shared" si="9"/>
        <v>0.83972029149999994</v>
      </c>
      <c r="AK36">
        <f t="shared" si="10"/>
        <v>0.98856530070000004</v>
      </c>
      <c r="AL36">
        <f t="shared" si="11"/>
        <v>0.27320694923400879</v>
      </c>
      <c r="AM36">
        <f t="shared" si="12"/>
        <v>0.46910347461700441</v>
      </c>
      <c r="AN36">
        <f t="shared" si="13"/>
        <v>0.70499295000000006</v>
      </c>
      <c r="AO36">
        <f t="shared" si="14"/>
        <v>0.87009294999999998</v>
      </c>
      <c r="AP36">
        <f t="shared" si="15"/>
        <v>0.80545714285714287</v>
      </c>
      <c r="AQ36">
        <f t="shared" si="16"/>
        <v>0.57571428571428562</v>
      </c>
      <c r="AR36">
        <f t="shared" si="17"/>
        <v>0.56142857142857139</v>
      </c>
      <c r="AS36">
        <f t="shared" si="18"/>
        <v>0.5535714285714286</v>
      </c>
    </row>
    <row r="37" spans="1:45" ht="15.75" customHeight="1" x14ac:dyDescent="0.25">
      <c r="A37" s="19" t="s">
        <v>46</v>
      </c>
      <c r="B37" s="3" t="s">
        <v>46</v>
      </c>
      <c r="C37" s="14">
        <f>IF(ISNUMBER('2007'!C37),(1-PRODUCT('2007'!C37,0.1)),"XXX")</f>
        <v>1.9999999999999907E-2</v>
      </c>
      <c r="D37" s="14">
        <f>IFERROR(IF((LOG(100*'2007'!D37+1)/LOG(100+1))&gt;1,0,(1-(LOG(100*'2007'!D37+1)/LOG(100+1)))), 1)</f>
        <v>1</v>
      </c>
      <c r="E37" s="15">
        <f>IF(ISNUMBER('2007'!E37),IF(('2007'!E37/100)&gt;1,1,'2007'!E37/100),"XXX")</f>
        <v>0.50666666666666671</v>
      </c>
      <c r="F37" s="14">
        <f>IF(ISNUMBER('2007'!F37),(1-(('2007'!F37-1)/4)),"XXX")</f>
        <v>0.25</v>
      </c>
      <c r="G37" s="14">
        <f>IF(ISNUMBER('2007'!G37),(1-('2007'!G37/10)),"XXX")</f>
        <v>8.0000000000000071E-2</v>
      </c>
      <c r="H37" s="213">
        <f t="shared" si="1"/>
        <v>0.3713333333333334</v>
      </c>
      <c r="I37" s="15">
        <f>'2007'!H37</f>
        <v>0.4757142857142857</v>
      </c>
      <c r="J37" s="14">
        <f>IF(ISNUMBER('2007'!I37),'2007'!I37,"XXX")</f>
        <v>3.909E-2</v>
      </c>
      <c r="K37" s="14">
        <f>IF(ISNUMBER('2007'!J37),IF(('2007'!J37/5)&gt;1,1,'2007'!J37/5),"XXX")</f>
        <v>0.61070599999999997</v>
      </c>
      <c r="L37" s="15">
        <f>IF(ISNUMBER('2007'!K37),'2007'!K37,"XXX")</f>
        <v>0.43571428571428567</v>
      </c>
      <c r="M37" s="14">
        <f>IF(ISNUMBER('2007'!L37),IF(('2007'!L37/5)&gt;1,1,'2007'!L37/5),"XXX")</f>
        <v>0.11766005799999998</v>
      </c>
      <c r="N37" s="14">
        <f>IF(ISNUMBER('2007'!M37),(1-('2007'!M37/100)),"XXX")</f>
        <v>0.36662338259999994</v>
      </c>
      <c r="O37" s="15">
        <f>IF(ISNUMBER('2007'!N37),IF(('2007'!N37/10)&gt;1,1,'2007'!N37/10),"XXX")</f>
        <v>0.17530000000000001</v>
      </c>
      <c r="P37" s="214" t="str">
        <f>IF(ISNUMBER('2007'!O37),'2007'!O37/100,"XXX")</f>
        <v>XXX</v>
      </c>
      <c r="Q37" s="214">
        <f>'2007'!P37</f>
        <v>2E-3</v>
      </c>
      <c r="R37" s="215" t="str">
        <f>IF(ISNUMBER('2007'!Q37),('2007'!Q37/100),"XXX")</f>
        <v>XXX</v>
      </c>
      <c r="S37" s="215">
        <f>IF(ISNUMBER('2007'!R37),('2007'!R37/100),"XXX")</f>
        <v>0.23428149999999998</v>
      </c>
      <c r="T37" s="116">
        <f>IF(ISNUMBER('2007'!S37),(1-('2007'!S37/100)),"XXX")</f>
        <v>0.68359999999999999</v>
      </c>
      <c r="U37" s="132">
        <f>IF(ISNUMBER('2007'!T37),'2007'!T37,"XXX")</f>
        <v>0.44</v>
      </c>
      <c r="V37" s="132">
        <f>IF(ISNUMBER('2007'!U37),'2007'!U37,"XXX")</f>
        <v>0.26285714285714284</v>
      </c>
      <c r="W37" s="132">
        <f>IF(ISNUMBER('2007'!V37),'2007'!V37,"XXX")</f>
        <v>0.54571428571428571</v>
      </c>
      <c r="X37" s="132">
        <f>IF(ISNUMBER('2007'!W37),'2007'!W37,"XXX")</f>
        <v>0.39428571428571424</v>
      </c>
      <c r="Y37" s="129">
        <f t="shared" si="2"/>
        <v>0.31005291593035711</v>
      </c>
      <c r="Z37" s="116">
        <f>'2007'!X37</f>
        <v>0.43099999999999999</v>
      </c>
      <c r="AA37" s="132">
        <f>('2007'!Y37+2.5)/5</f>
        <v>0.28176412579999999</v>
      </c>
      <c r="AB37" s="216">
        <f t="shared" si="3"/>
        <v>0.35638206289999996</v>
      </c>
      <c r="AC37" s="2"/>
      <c r="AE37">
        <f t="shared" si="4"/>
        <v>0.25740214285714286</v>
      </c>
      <c r="AF37">
        <f t="shared" si="5"/>
        <v>0.32489799999999996</v>
      </c>
      <c r="AG37">
        <f t="shared" si="6"/>
        <v>0.52321014285714285</v>
      </c>
      <c r="AH37">
        <f t="shared" si="7"/>
        <v>0.27668717185714281</v>
      </c>
      <c r="AI37">
        <f t="shared" si="8"/>
        <v>0.24214172029999997</v>
      </c>
      <c r="AJ37">
        <f t="shared" si="9"/>
        <v>0.27096169129999997</v>
      </c>
      <c r="AK37">
        <f t="shared" si="10"/>
        <v>0.17530000000000001</v>
      </c>
      <c r="AL37">
        <f t="shared" si="11"/>
        <v>2E-3</v>
      </c>
      <c r="AM37">
        <f t="shared" si="12"/>
        <v>2E-3</v>
      </c>
      <c r="AN37">
        <f t="shared" si="13"/>
        <v>0.23428149999999998</v>
      </c>
      <c r="AO37">
        <f t="shared" si="14"/>
        <v>0.45894075000000001</v>
      </c>
      <c r="AP37">
        <f t="shared" si="15"/>
        <v>0.56179999999999997</v>
      </c>
      <c r="AQ37">
        <f t="shared" si="16"/>
        <v>0.35142857142857142</v>
      </c>
      <c r="AR37">
        <f t="shared" si="17"/>
        <v>0.40428571428571425</v>
      </c>
      <c r="AS37">
        <f t="shared" si="18"/>
        <v>0.47</v>
      </c>
    </row>
    <row r="38" spans="1:45" ht="15" x14ac:dyDescent="0.25">
      <c r="A38" s="19" t="s">
        <v>47</v>
      </c>
      <c r="B38" s="3" t="s">
        <v>47</v>
      </c>
      <c r="C38" s="14">
        <f>IF(ISNUMBER('2007'!C38),(1-PRODUCT('2007'!C38,0.1)),"XXX")</f>
        <v>0.42999999999999994</v>
      </c>
      <c r="D38" s="14">
        <f>IFERROR(IF((LOG(100*'2007'!D38+1)/LOG(100+1))&gt;1,0,(1-(LOG(100*'2007'!D38+1)/LOG(100+1)))), 1)</f>
        <v>1</v>
      </c>
      <c r="E38" s="15">
        <f>IF(ISNUMBER('2007'!E38),IF(('2007'!E38/100)&gt;1,1,'2007'!E38/100),"XXX")</f>
        <v>0.83333333333333348</v>
      </c>
      <c r="F38" s="14">
        <f>IF(ISNUMBER('2007'!F38),(1-(('2007'!F38-1)/4)),"XXX")</f>
        <v>1</v>
      </c>
      <c r="G38" s="14">
        <f>IF(ISNUMBER('2007'!G38),(1-('2007'!G38/10)),"XXX")</f>
        <v>0.55000000000000004</v>
      </c>
      <c r="H38" s="213">
        <f t="shared" si="1"/>
        <v>0.76266666666666671</v>
      </c>
      <c r="I38" s="15">
        <f>'2007'!H38</f>
        <v>0.56428571428571428</v>
      </c>
      <c r="J38" s="14">
        <f>IF(ISNUMBER('2007'!I38),'2007'!I38,"XXX")</f>
        <v>0.36831999999999998</v>
      </c>
      <c r="K38" s="14" t="str">
        <f>IF(ISNUMBER('2007'!J38),IF(('2007'!J38/5)&gt;1,1,'2007'!J38/5),"XXX")</f>
        <v>XXX</v>
      </c>
      <c r="L38" s="15">
        <f>IF(ISNUMBER('2007'!K38),'2007'!K38,"XXX")</f>
        <v>0.6785714285714286</v>
      </c>
      <c r="M38" s="14">
        <f>IF(ISNUMBER('2007'!L38),IF(('2007'!L38/5)&gt;1,1,'2007'!L38/5),"XXX")</f>
        <v>1</v>
      </c>
      <c r="N38" s="14">
        <f>IF(ISNUMBER('2007'!M38),(1-('2007'!M38/100)),"XXX")</f>
        <v>0.87605764389999996</v>
      </c>
      <c r="O38" s="15">
        <f>IF(ISNUMBER('2007'!N38),IF(('2007'!N38/10)&gt;1,1,'2007'!N38/10),"XXX")</f>
        <v>1</v>
      </c>
      <c r="P38" s="214" t="str">
        <f>IF(ISNUMBER('2007'!O38),'2007'!O38/100,"XXX")</f>
        <v>XXX</v>
      </c>
      <c r="Q38" s="214">
        <f>'2007'!P38</f>
        <v>0.64542903900146487</v>
      </c>
      <c r="R38" s="215" t="str">
        <f>IF(ISNUMBER('2007'!Q38),('2007'!Q38/100),"XXX")</f>
        <v>XXX</v>
      </c>
      <c r="S38" s="215">
        <f>IF(ISNUMBER('2007'!R38),('2007'!R38/100),"XXX")</f>
        <v>0.81922410000000001</v>
      </c>
      <c r="T38" s="116">
        <f>IF(ISNUMBER('2007'!S38),(1-('2007'!S38/100)),"XXX")</f>
        <v>1</v>
      </c>
      <c r="U38" s="132">
        <f>IF(ISNUMBER('2007'!T38),'2007'!T38,"XXX")</f>
        <v>0.58142857142857152</v>
      </c>
      <c r="V38" s="132">
        <f>IF(ISNUMBER('2007'!U38),'2007'!U38,"XXX")</f>
        <v>0.45500000000000002</v>
      </c>
      <c r="W38" s="132">
        <f>IF(ISNUMBER('2007'!V38),'2007'!V38,"XXX")</f>
        <v>0.57999999999999996</v>
      </c>
      <c r="X38" s="132">
        <f>IF(ISNUMBER('2007'!W38),'2007'!W38,"XXX")</f>
        <v>0.47285714285714286</v>
      </c>
      <c r="Y38" s="129">
        <f t="shared" si="2"/>
        <v>0.7103233817260759</v>
      </c>
      <c r="Z38" s="116">
        <f>'2007'!X38</f>
        <v>0.78100000000000003</v>
      </c>
      <c r="AA38" s="132">
        <f>('2007'!Y38+2.5)/5</f>
        <v>0.61411327120000003</v>
      </c>
      <c r="AB38" s="216">
        <f t="shared" si="3"/>
        <v>0.69755663560000003</v>
      </c>
      <c r="AC38" s="2"/>
      <c r="AE38">
        <f t="shared" si="4"/>
        <v>0.46630285714285713</v>
      </c>
      <c r="AF38">
        <f t="shared" si="5"/>
        <v>0.36831999999999998</v>
      </c>
      <c r="AG38">
        <f t="shared" si="6"/>
        <v>0.6785714285714286</v>
      </c>
      <c r="AH38">
        <f t="shared" si="7"/>
        <v>0.8392857142857143</v>
      </c>
      <c r="AI38">
        <f t="shared" si="8"/>
        <v>0.93802882194999992</v>
      </c>
      <c r="AJ38">
        <f t="shared" si="9"/>
        <v>0.93802882194999992</v>
      </c>
      <c r="AK38">
        <f t="shared" si="10"/>
        <v>1</v>
      </c>
      <c r="AL38">
        <f t="shared" si="11"/>
        <v>0.64542903900146487</v>
      </c>
      <c r="AM38">
        <f t="shared" si="12"/>
        <v>0.64542903900146487</v>
      </c>
      <c r="AN38">
        <f t="shared" si="13"/>
        <v>0.81922410000000001</v>
      </c>
      <c r="AO38">
        <f t="shared" si="14"/>
        <v>0.90961205000000001</v>
      </c>
      <c r="AP38">
        <f t="shared" si="15"/>
        <v>0.7907142857142857</v>
      </c>
      <c r="AQ38">
        <f t="shared" si="16"/>
        <v>0.51821428571428574</v>
      </c>
      <c r="AR38">
        <f t="shared" si="17"/>
        <v>0.51749999999999996</v>
      </c>
      <c r="AS38">
        <f t="shared" si="18"/>
        <v>0.52642857142857147</v>
      </c>
    </row>
    <row r="39" spans="1:45" ht="15" x14ac:dyDescent="0.25">
      <c r="A39" s="19" t="s">
        <v>48</v>
      </c>
      <c r="B39" s="3" t="s">
        <v>48</v>
      </c>
      <c r="C39" s="14">
        <f>IF(ISNUMBER('2007'!C39),(1-PRODUCT('2007'!C39,0.1)),"XXX")</f>
        <v>8.0000000000000071E-2</v>
      </c>
      <c r="D39" s="14">
        <f>IFERROR(IF((LOG(100*'2007'!D39+1)/LOG(100+1))&gt;1,0,(1-(LOG(100*'2007'!D39+1)/LOG(100+1)))), 1)</f>
        <v>1</v>
      </c>
      <c r="E39" s="15">
        <f>IF(ISNUMBER('2007'!E39),IF(('2007'!E39/100)&gt;1,1,'2007'!E39/100),"XXX")</f>
        <v>0.92666666666666675</v>
      </c>
      <c r="F39" s="14">
        <f>IF(ISNUMBER('2007'!F39),(1-(('2007'!F39-1)/4)),"XXX")</f>
        <v>0.75</v>
      </c>
      <c r="G39" s="14">
        <f>IF(ISNUMBER('2007'!G39),(1-('2007'!G39/10)),"XXX")</f>
        <v>0.65</v>
      </c>
      <c r="H39" s="213">
        <f t="shared" si="1"/>
        <v>0.68133333333333335</v>
      </c>
      <c r="I39" s="15">
        <f>'2007'!H39</f>
        <v>0.7014285714285714</v>
      </c>
      <c r="J39" s="14">
        <f>IF(ISNUMBER('2007'!I39),'2007'!I39,"XXX")</f>
        <v>0.42743999999999999</v>
      </c>
      <c r="K39" s="14">
        <f>IF(ISNUMBER('2007'!J39),IF(('2007'!J39/5)&gt;1,1,'2007'!J39/5),"XXX")</f>
        <v>0.9068759999999999</v>
      </c>
      <c r="L39" s="15">
        <f>IF(ISNUMBER('2007'!K39),'2007'!K39,"XXX")</f>
        <v>0.70428571428571429</v>
      </c>
      <c r="M39" s="14">
        <f>IF(ISNUMBER('2007'!L39),IF(('2007'!L39/5)&gt;1,1,'2007'!L39/5),"XXX")</f>
        <v>0.46248521800000003</v>
      </c>
      <c r="N39" s="14">
        <f>IF(ISNUMBER('2007'!M39),(1-('2007'!M39/100)),"XXX")</f>
        <v>0.51202384950000002</v>
      </c>
      <c r="O39" s="15">
        <f>IF(ISNUMBER('2007'!N39),IF(('2007'!N39/10)&gt;1,1,'2007'!N39/10),"XXX")</f>
        <v>1</v>
      </c>
      <c r="P39" s="214">
        <f>IF(ISNUMBER('2007'!O39),'2007'!O39/100,"XXX")</f>
        <v>0.91400000000000003</v>
      </c>
      <c r="Q39" s="214" t="str">
        <f>'2007'!P39</f>
        <v>XXX</v>
      </c>
      <c r="R39" s="215">
        <f>IF(ISNUMBER('2007'!Q39),('2007'!Q39/100),"XXX")</f>
        <v>0.24100000000000002</v>
      </c>
      <c r="S39" s="215">
        <f>IF(ISNUMBER('2007'!R39),('2007'!R39/100),"XXX")</f>
        <v>0.82441759999999997</v>
      </c>
      <c r="T39" s="116">
        <f>IF(ISNUMBER('2007'!S39),(1-('2007'!S39/100)),"XXX")</f>
        <v>1</v>
      </c>
      <c r="U39" s="132">
        <f>IF(ISNUMBER('2007'!T39),'2007'!T39,"XXX")</f>
        <v>0.72714285714285709</v>
      </c>
      <c r="V39" s="132">
        <f>IF(ISNUMBER('2007'!U39),'2007'!U39,"XXX")</f>
        <v>0.60357142857142854</v>
      </c>
      <c r="W39" s="132">
        <f>IF(ISNUMBER('2007'!V39),'2007'!V39,"XXX")</f>
        <v>0.65428571428571425</v>
      </c>
      <c r="X39" s="132">
        <f>IF(ISNUMBER('2007'!W39),'2007'!W39,"XXX")</f>
        <v>0.61142857142857143</v>
      </c>
      <c r="Y39" s="129">
        <f t="shared" si="2"/>
        <v>0.65821159529017859</v>
      </c>
      <c r="Z39" s="116">
        <f>'2007'!X39</f>
        <v>0.84799999999999998</v>
      </c>
      <c r="AA39" s="132">
        <f>('2007'!Y39+2.5)/5</f>
        <v>0.72012851239999998</v>
      </c>
      <c r="AB39" s="216">
        <f t="shared" si="3"/>
        <v>0.78406425619999998</v>
      </c>
      <c r="AC39" s="2"/>
      <c r="AE39">
        <f t="shared" si="4"/>
        <v>0.56443428571428567</v>
      </c>
      <c r="AF39">
        <f t="shared" si="5"/>
        <v>0.66715799999999992</v>
      </c>
      <c r="AG39">
        <f t="shared" si="6"/>
        <v>0.8055808571428571</v>
      </c>
      <c r="AH39">
        <f t="shared" si="7"/>
        <v>0.58338546614285713</v>
      </c>
      <c r="AI39">
        <f t="shared" si="8"/>
        <v>0.48725453375000005</v>
      </c>
      <c r="AJ39">
        <f t="shared" si="9"/>
        <v>0.75601192475000001</v>
      </c>
      <c r="AK39">
        <f t="shared" si="10"/>
        <v>0.95700000000000007</v>
      </c>
      <c r="AL39">
        <f t="shared" si="11"/>
        <v>0.91400000000000003</v>
      </c>
      <c r="AM39">
        <f t="shared" si="12"/>
        <v>0.24100000000000002</v>
      </c>
      <c r="AN39">
        <f t="shared" si="13"/>
        <v>0.53270879999999998</v>
      </c>
      <c r="AO39">
        <f t="shared" si="14"/>
        <v>0.91220879999999993</v>
      </c>
      <c r="AP39">
        <f t="shared" si="15"/>
        <v>0.86357142857142855</v>
      </c>
      <c r="AQ39">
        <f t="shared" si="16"/>
        <v>0.66535714285714276</v>
      </c>
      <c r="AR39">
        <f t="shared" si="17"/>
        <v>0.62892857142857139</v>
      </c>
      <c r="AS39">
        <f t="shared" si="18"/>
        <v>0.63285714285714278</v>
      </c>
    </row>
    <row r="40" spans="1:45" ht="15" x14ac:dyDescent="0.25">
      <c r="A40" s="19" t="s">
        <v>243</v>
      </c>
      <c r="B40" s="3" t="s">
        <v>49</v>
      </c>
      <c r="C40" s="14">
        <f>IF(ISNUMBER('2007'!C40),(1-PRODUCT('2007'!C40,0.1)),"XXX")</f>
        <v>0.65999999999999992</v>
      </c>
      <c r="D40" s="14">
        <f>IFERROR(IF((LOG(100*'2007'!D40+1)/LOG(100+1))&gt;1,0,(1-(LOG(100*'2007'!D40+1)/LOG(100+1)))), 1)</f>
        <v>1</v>
      </c>
      <c r="E40" s="15">
        <f>IF(ISNUMBER('2007'!E40),IF(('2007'!E40/100)&gt;1,1,'2007'!E40/100),"XXX")</f>
        <v>0.85833333333333339</v>
      </c>
      <c r="F40" s="14">
        <f>IF(ISNUMBER('2007'!F40),(1-(('2007'!F40-1)/4)),"XXX")</f>
        <v>0.75</v>
      </c>
      <c r="G40" s="14">
        <f>IF(ISNUMBER('2007'!G40),(1-('2007'!G40/10)),"XXX")</f>
        <v>0.65</v>
      </c>
      <c r="H40" s="213">
        <f t="shared" si="1"/>
        <v>0.78366666666666673</v>
      </c>
      <c r="I40" s="15">
        <f>'2007'!H40</f>
        <v>0.60285714285714276</v>
      </c>
      <c r="J40" s="14">
        <f>IF(ISNUMBER('2007'!I40),'2007'!I40,"XXX")</f>
        <v>0.42792000000000002</v>
      </c>
      <c r="K40" s="14">
        <f>IF(ISNUMBER('2007'!J40),IF(('2007'!J40/5)&gt;1,1,'2007'!J40/5),"XXX")</f>
        <v>0.51257799999999998</v>
      </c>
      <c r="L40" s="15">
        <f>IF(ISNUMBER('2007'!K40),'2007'!K40,"XXX")</f>
        <v>0.77428571428571424</v>
      </c>
      <c r="M40" s="14">
        <f>IF(ISNUMBER('2007'!L40),IF(('2007'!L40/5)&gt;1,1,'2007'!L40/5),"XXX")</f>
        <v>1</v>
      </c>
      <c r="N40" s="14">
        <f>IF(ISNUMBER('2007'!M40),(1-('2007'!M40/100)),"XXX")</f>
        <v>0.8636897469</v>
      </c>
      <c r="O40" s="15">
        <f>IF(ISNUMBER('2007'!N40),IF(('2007'!N40/10)&gt;1,1,'2007'!N40/10),"XXX")</f>
        <v>1</v>
      </c>
      <c r="P40" s="214">
        <f>IF(ISNUMBER('2007'!O40),'2007'!O40/100,"XXX")</f>
        <v>1</v>
      </c>
      <c r="Q40" s="214">
        <f>'2007'!P40</f>
        <v>0.15703710317611694</v>
      </c>
      <c r="R40" s="215">
        <f>IF(ISNUMBER('2007'!Q40),('2007'!Q40/100),"XXX")</f>
        <v>0.32</v>
      </c>
      <c r="S40" s="215">
        <f>IF(ISNUMBER('2007'!R40),('2007'!R40/100),"XXX")</f>
        <v>0.82137150000000003</v>
      </c>
      <c r="T40" s="116">
        <f>IF(ISNUMBER('2007'!S40),(1-('2007'!S40/100)),"XXX")</f>
        <v>1</v>
      </c>
      <c r="U40" s="132">
        <f>IF(ISNUMBER('2007'!T40),'2007'!T40,"XXX")</f>
        <v>0.62142857142857133</v>
      </c>
      <c r="V40" s="132">
        <f>IF(ISNUMBER('2007'!U40),'2007'!U40,"XXX")</f>
        <v>0.42071428571428576</v>
      </c>
      <c r="W40" s="132">
        <f>IF(ISNUMBER('2007'!V40),'2007'!V40,"XXX")</f>
        <v>0.65857142857142859</v>
      </c>
      <c r="X40" s="132">
        <f>IF(ISNUMBER('2007'!W40),'2007'!W40,"XXX")</f>
        <v>0.42857142857142855</v>
      </c>
      <c r="Y40" s="129">
        <f t="shared" si="2"/>
        <v>0.66306405759404297</v>
      </c>
      <c r="Z40" s="116">
        <f>'2007'!X40</f>
        <v>0.90700000000000003</v>
      </c>
      <c r="AA40" s="132">
        <f>('2007'!Y40+2.5)/5</f>
        <v>0.70633811960000004</v>
      </c>
      <c r="AB40" s="216">
        <f t="shared" si="3"/>
        <v>0.80666905980000003</v>
      </c>
      <c r="AC40" s="2"/>
      <c r="AE40">
        <f t="shared" si="4"/>
        <v>0.51538857142857142</v>
      </c>
      <c r="AF40">
        <f t="shared" si="5"/>
        <v>0.47024900000000003</v>
      </c>
      <c r="AG40">
        <f t="shared" si="6"/>
        <v>0.64343185714285711</v>
      </c>
      <c r="AH40">
        <f t="shared" si="7"/>
        <v>0.88714285714285712</v>
      </c>
      <c r="AI40">
        <f t="shared" si="8"/>
        <v>0.93184487345</v>
      </c>
      <c r="AJ40">
        <f t="shared" si="9"/>
        <v>0.93184487345</v>
      </c>
      <c r="AK40">
        <f t="shared" si="10"/>
        <v>1</v>
      </c>
      <c r="AL40">
        <f t="shared" si="11"/>
        <v>0.57851855158805843</v>
      </c>
      <c r="AM40">
        <f t="shared" si="12"/>
        <v>0.23851855158805846</v>
      </c>
      <c r="AN40">
        <f t="shared" si="13"/>
        <v>0.57068574999999999</v>
      </c>
      <c r="AO40">
        <f t="shared" si="14"/>
        <v>0.91068575000000007</v>
      </c>
      <c r="AP40">
        <f t="shared" si="15"/>
        <v>0.81071428571428572</v>
      </c>
      <c r="AQ40">
        <f t="shared" si="16"/>
        <v>0.52107142857142852</v>
      </c>
      <c r="AR40">
        <f t="shared" si="17"/>
        <v>0.5396428571428572</v>
      </c>
      <c r="AS40">
        <f t="shared" si="18"/>
        <v>0.54357142857142859</v>
      </c>
    </row>
    <row r="41" spans="1:45" ht="15" x14ac:dyDescent="0.25">
      <c r="A41" s="19" t="s">
        <v>50</v>
      </c>
      <c r="B41" s="3" t="s">
        <v>50</v>
      </c>
      <c r="C41" s="14">
        <f>IF(ISNUMBER('2007'!C41),(1-PRODUCT('2007'!C41,0.1)),"XXX")</f>
        <v>0.8</v>
      </c>
      <c r="D41" s="14">
        <f>IFERROR(IF((LOG(100*'2007'!D41+1)/LOG(100+1))&gt;1,0,(1-(LOG(100*'2007'!D41+1)/LOG(100+1)))), 1)</f>
        <v>1</v>
      </c>
      <c r="E41" s="15">
        <f>IF(ISNUMBER('2007'!E41),IF(('2007'!E41/100)&gt;1,1,'2007'!E41/100),"XXX")</f>
        <v>1</v>
      </c>
      <c r="F41" s="14">
        <f>IF(ISNUMBER('2007'!F41),(1-(('2007'!F41-1)/4)),"XXX")</f>
        <v>1</v>
      </c>
      <c r="G41" s="14">
        <f>IF(ISNUMBER('2007'!G41),(1-('2007'!G41/10)),"XXX")</f>
        <v>0.85</v>
      </c>
      <c r="H41" s="213">
        <f t="shared" si="1"/>
        <v>0.92999999999999994</v>
      </c>
      <c r="I41" s="15">
        <f>'2007'!H41</f>
        <v>0.87142857142857133</v>
      </c>
      <c r="J41" s="14">
        <f>IF(ISNUMBER('2007'!I41),'2007'!I41,"XXX")</f>
        <v>0.74414000000000002</v>
      </c>
      <c r="K41" s="14">
        <f>IF(ISNUMBER('2007'!J41),IF(('2007'!J41/5)&gt;1,1,'2007'!J41/5),"XXX")</f>
        <v>0.93804399999999999</v>
      </c>
      <c r="L41" s="15">
        <f>IF(ISNUMBER('2007'!K41),'2007'!K41,"XXX")</f>
        <v>0.78857142857142848</v>
      </c>
      <c r="M41" s="14">
        <f>IF(ISNUMBER('2007'!L41),IF(('2007'!L41/5)&gt;1,1,'2007'!L41/5),"XXX")</f>
        <v>1</v>
      </c>
      <c r="N41" s="14">
        <f>IF(ISNUMBER('2007'!M41),(1-('2007'!M41/100)),"XXX")</f>
        <v>0.85438174249999999</v>
      </c>
      <c r="O41" s="15">
        <f>IF(ISNUMBER('2007'!N41),IF(('2007'!N41/10)&gt;1,1,'2007'!N41/10),"XXX")</f>
        <v>1</v>
      </c>
      <c r="P41" s="214">
        <f>IF(ISNUMBER('2007'!O41),'2007'!O41/100,"XXX")</f>
        <v>0.96799999999999997</v>
      </c>
      <c r="Q41" s="214">
        <f>'2007'!P41</f>
        <v>1</v>
      </c>
      <c r="R41" s="215">
        <f>IF(ISNUMBER('2007'!Q41),('2007'!Q41/100),"XXX")</f>
        <v>0.63700000000000001</v>
      </c>
      <c r="S41" s="215">
        <f>IF(ISNUMBER('2007'!R41),('2007'!R41/100),"XXX")</f>
        <v>0.90872150000000007</v>
      </c>
      <c r="T41" s="116">
        <f>IF(ISNUMBER('2007'!S41),(1-('2007'!S41/100)),"XXX")</f>
        <v>1</v>
      </c>
      <c r="U41" s="132">
        <f>IF(ISNUMBER('2007'!T41),'2007'!T41,"XXX")</f>
        <v>0.9285714285714286</v>
      </c>
      <c r="V41" s="132">
        <f>IF(ISNUMBER('2007'!U41),'2007'!U41,"XXX")</f>
        <v>0.88142857142857145</v>
      </c>
      <c r="W41" s="132">
        <f>IF(ISNUMBER('2007'!V41),'2007'!V41,"XXX")</f>
        <v>0.77285714285714291</v>
      </c>
      <c r="X41" s="132">
        <f>IF(ISNUMBER('2007'!W41),'2007'!W41,"XXX")</f>
        <v>0.76571428571428579</v>
      </c>
      <c r="Y41" s="129">
        <f t="shared" si="2"/>
        <v>0.87867866694196428</v>
      </c>
      <c r="Z41" s="116">
        <f>'2007'!X41</f>
        <v>0.91900000000000004</v>
      </c>
      <c r="AA41" s="132">
        <f>('2007'!Y41+2.5)/5</f>
        <v>0.799550867</v>
      </c>
      <c r="AB41" s="216">
        <f t="shared" si="3"/>
        <v>0.85927543350000002</v>
      </c>
      <c r="AC41" s="2"/>
      <c r="AE41">
        <f t="shared" si="4"/>
        <v>0.80778428571428562</v>
      </c>
      <c r="AF41">
        <f t="shared" si="5"/>
        <v>0.84109199999999995</v>
      </c>
      <c r="AG41">
        <f t="shared" si="6"/>
        <v>0.86330771428571418</v>
      </c>
      <c r="AH41">
        <f t="shared" si="7"/>
        <v>0.89428571428571424</v>
      </c>
      <c r="AI41">
        <f t="shared" si="8"/>
        <v>0.92719087124999999</v>
      </c>
      <c r="AJ41">
        <f t="shared" si="9"/>
        <v>0.92719087124999999</v>
      </c>
      <c r="AK41">
        <f t="shared" si="10"/>
        <v>0.98399999999999999</v>
      </c>
      <c r="AL41">
        <f t="shared" si="11"/>
        <v>0.98399999999999999</v>
      </c>
      <c r="AM41">
        <f t="shared" si="12"/>
        <v>0.81850000000000001</v>
      </c>
      <c r="AN41">
        <f t="shared" si="13"/>
        <v>0.77286074999999999</v>
      </c>
      <c r="AO41">
        <f t="shared" si="14"/>
        <v>0.95436074999999998</v>
      </c>
      <c r="AP41">
        <f t="shared" si="15"/>
        <v>0.9642857142857143</v>
      </c>
      <c r="AQ41">
        <f t="shared" si="16"/>
        <v>0.90500000000000003</v>
      </c>
      <c r="AR41">
        <f t="shared" si="17"/>
        <v>0.82714285714285718</v>
      </c>
      <c r="AS41">
        <f t="shared" si="18"/>
        <v>0.76928571428571435</v>
      </c>
    </row>
    <row r="42" spans="1:45" ht="15" x14ac:dyDescent="0.25">
      <c r="A42" s="19" t="s">
        <v>51</v>
      </c>
      <c r="B42" s="3" t="s">
        <v>51</v>
      </c>
      <c r="C42" s="14">
        <f>IF(ISNUMBER('2007'!C42),(1-PRODUCT('2007'!C42,0.1)),"XXX")</f>
        <v>0.44000000000000006</v>
      </c>
      <c r="D42" s="14">
        <f>IFERROR(IF((LOG(100*'2007'!D42+1)/LOG(100+1))&gt;1,0,(1-(LOG(100*'2007'!D42+1)/LOG(100+1)))), 1)</f>
        <v>1</v>
      </c>
      <c r="E42" s="15">
        <f>IF(ISNUMBER('2007'!E42),IF(('2007'!E42/100)&gt;1,1,'2007'!E42/100),"XXX")</f>
        <v>0.68</v>
      </c>
      <c r="F42" s="14">
        <f>IF(ISNUMBER('2007'!F42),(1-(('2007'!F42-1)/4)),"XXX")</f>
        <v>0.5</v>
      </c>
      <c r="G42" s="14">
        <f>IF(ISNUMBER('2007'!G42),(1-('2007'!G42/10)),"XXX")</f>
        <v>0.30000000000000004</v>
      </c>
      <c r="H42" s="213">
        <f t="shared" si="1"/>
        <v>0.58399999999999996</v>
      </c>
      <c r="I42" s="15">
        <f>'2007'!H42</f>
        <v>0.43428571428571427</v>
      </c>
      <c r="J42" s="14">
        <f>IF(ISNUMBER('2007'!I42),'2007'!I42,"XXX")</f>
        <v>0.1472</v>
      </c>
      <c r="K42" s="14">
        <f>IF(ISNUMBER('2007'!J42),IF(('2007'!J42/5)&gt;1,1,'2007'!J42/5),"XXX")</f>
        <v>0.28892800000000002</v>
      </c>
      <c r="L42" s="15">
        <f>IF(ISNUMBER('2007'!K42),'2007'!K42,"XXX")</f>
        <v>0.2742857142857143</v>
      </c>
      <c r="M42" s="14">
        <f>IF(ISNUMBER('2007'!L42),IF(('2007'!L42/5)&gt;1,1,'2007'!L42/5),"XXX")</f>
        <v>0.33695762200000001</v>
      </c>
      <c r="N42" s="14">
        <f>IF(ISNUMBER('2007'!M42),(1-('2007'!M42/100)),"XXX")</f>
        <v>0.52310321809999993</v>
      </c>
      <c r="O42" s="15">
        <f>IF(ISNUMBER('2007'!N42),IF(('2007'!N42/10)&gt;1,1,'2007'!N42/10),"XXX")</f>
        <v>0.503</v>
      </c>
      <c r="P42" s="214" t="str">
        <f>IF(ISNUMBER('2007'!O42),'2007'!O42/100,"XXX")</f>
        <v>XXX</v>
      </c>
      <c r="Q42" s="214">
        <f>'2007'!P42</f>
        <v>0.31864085197448733</v>
      </c>
      <c r="R42" s="215">
        <f>IF(ISNUMBER('2007'!Q42),('2007'!Q42/100),"XXX")</f>
        <v>0.41499999999999998</v>
      </c>
      <c r="S42" s="215">
        <f>IF(ISNUMBER('2007'!R42),('2007'!R42/100),"XXX")</f>
        <v>0.55186869999999999</v>
      </c>
      <c r="T42" s="116">
        <f>IF(ISNUMBER('2007'!S42),(1-('2007'!S42/100)),"XXX")</f>
        <v>0.98219999999999996</v>
      </c>
      <c r="U42" s="132">
        <f>IF(ISNUMBER('2007'!T42),'2007'!T42,"XXX")</f>
        <v>0.55571428571428572</v>
      </c>
      <c r="V42" s="132">
        <f>IF(ISNUMBER('2007'!U42),'2007'!U42,"XXX")</f>
        <v>0.33428571428571424</v>
      </c>
      <c r="W42" s="132">
        <f>IF(ISNUMBER('2007'!V42),'2007'!V42,"XXX")</f>
        <v>0.49714285714285716</v>
      </c>
      <c r="X42" s="132">
        <f>IF(ISNUMBER('2007'!W42),'2007'!W42,"XXX")</f>
        <v>0.42</v>
      </c>
      <c r="Y42" s="129">
        <f t="shared" si="2"/>
        <v>0.44285079236179831</v>
      </c>
      <c r="Z42" s="116">
        <f>'2007'!X42</f>
        <v>0.60899999999999999</v>
      </c>
      <c r="AA42" s="132">
        <f>('2007'!Y42+2.5)/5</f>
        <v>0.55209536559999994</v>
      </c>
      <c r="AB42" s="216">
        <f t="shared" si="3"/>
        <v>0.58054768280000002</v>
      </c>
      <c r="AC42" s="2"/>
      <c r="AE42">
        <f t="shared" si="4"/>
        <v>0.29074285714285714</v>
      </c>
      <c r="AF42">
        <f t="shared" si="5"/>
        <v>0.21806400000000001</v>
      </c>
      <c r="AG42">
        <f t="shared" si="6"/>
        <v>0.28160685714285716</v>
      </c>
      <c r="AH42">
        <f t="shared" si="7"/>
        <v>0.30562166814285718</v>
      </c>
      <c r="AI42">
        <f t="shared" si="8"/>
        <v>0.43003042004999997</v>
      </c>
      <c r="AJ42">
        <f t="shared" si="9"/>
        <v>0.51305160904999991</v>
      </c>
      <c r="AK42">
        <f t="shared" si="10"/>
        <v>0.503</v>
      </c>
      <c r="AL42">
        <f t="shared" si="11"/>
        <v>0.31864085197448733</v>
      </c>
      <c r="AM42">
        <f t="shared" si="12"/>
        <v>0.36682042598724363</v>
      </c>
      <c r="AN42">
        <f t="shared" si="13"/>
        <v>0.48343435000000001</v>
      </c>
      <c r="AO42">
        <f t="shared" si="14"/>
        <v>0.76703434999999998</v>
      </c>
      <c r="AP42">
        <f t="shared" si="15"/>
        <v>0.76895714285714289</v>
      </c>
      <c r="AQ42">
        <f t="shared" si="16"/>
        <v>0.44499999999999995</v>
      </c>
      <c r="AR42">
        <f t="shared" si="17"/>
        <v>0.4157142857142857</v>
      </c>
      <c r="AS42">
        <f t="shared" si="18"/>
        <v>0.45857142857142857</v>
      </c>
    </row>
    <row r="43" spans="1:45" ht="15" x14ac:dyDescent="0.25">
      <c r="A43" s="19" t="s">
        <v>52</v>
      </c>
      <c r="B43" s="3" t="s">
        <v>52</v>
      </c>
      <c r="C43" s="14">
        <f>IF(ISNUMBER('2007'!C43),(1-PRODUCT('2007'!C43,0.1)),"XXX")</f>
        <v>0.44999999999999996</v>
      </c>
      <c r="D43" s="14">
        <f>IFERROR(IF((LOG(100*'2007'!D43+1)/LOG(100+1))&gt;1,0,(1-(LOG(100*'2007'!D43+1)/LOG(100+1)))), 1)</f>
        <v>1</v>
      </c>
      <c r="E43" s="15">
        <f>IF(ISNUMBER('2007'!E43),IF(('2007'!E43/100)&gt;1,1,'2007'!E43/100),"XXX")</f>
        <v>0.66</v>
      </c>
      <c r="F43" s="14">
        <f>IF(ISNUMBER('2007'!F43),(1-(('2007'!F43-1)/4)),"XXX")</f>
        <v>0.5</v>
      </c>
      <c r="G43" s="14">
        <f>IF(ISNUMBER('2007'!G43),(1-('2007'!G43/10)),"XXX")</f>
        <v>0.34000000000000008</v>
      </c>
      <c r="H43" s="213">
        <f t="shared" si="1"/>
        <v>0.59000000000000008</v>
      </c>
      <c r="I43" s="15">
        <f>'2007'!H43</f>
        <v>0.37714285714285711</v>
      </c>
      <c r="J43" s="14">
        <f>IF(ISNUMBER('2007'!I43),'2007'!I43,"XXX")</f>
        <v>0.15185000000000001</v>
      </c>
      <c r="K43" s="14">
        <f>IF(ISNUMBER('2007'!J43),IF(('2007'!J43/5)&gt;1,1,'2007'!J43/5),"XXX")</f>
        <v>0.40894799999999998</v>
      </c>
      <c r="L43" s="15">
        <f>IF(ISNUMBER('2007'!K43),'2007'!K43,"XXX")</f>
        <v>0.30714285714285711</v>
      </c>
      <c r="M43" s="14">
        <f>IF(ISNUMBER('2007'!L43),IF(('2007'!L43/5)&gt;1,1,'2007'!L43/5),"XXX")</f>
        <v>0.40911545800000004</v>
      </c>
      <c r="N43" s="14">
        <f>IF(ISNUMBER('2007'!M43),(1-('2007'!M43/100)),"XXX")</f>
        <v>0.44612907410000002</v>
      </c>
      <c r="O43" s="15">
        <f>IF(ISNUMBER('2007'!N43),IF(('2007'!N43/10)&gt;1,1,'2007'!N43/10),"XXX")</f>
        <v>0.21200000000000002</v>
      </c>
      <c r="P43" s="214" t="str">
        <f>IF(ISNUMBER('2007'!O43),'2007'!O43/100,"XXX")</f>
        <v>XXX</v>
      </c>
      <c r="Q43" s="214">
        <f>'2007'!P43</f>
        <v>0.29986422061920165</v>
      </c>
      <c r="R43" s="215">
        <f>IF(ISNUMBER('2007'!Q43),('2007'!Q43/100),"XXX")</f>
        <v>0.113</v>
      </c>
      <c r="S43" s="215">
        <f>IF(ISNUMBER('2007'!R43),('2007'!R43/100),"XXX")</f>
        <v>0.548261</v>
      </c>
      <c r="T43" s="116">
        <f>IF(ISNUMBER('2007'!S43),(1-('2007'!S43/100)),"XXX")</f>
        <v>0.94489999999999996</v>
      </c>
      <c r="U43" s="132">
        <f>IF(ISNUMBER('2007'!T43),'2007'!T43,"XXX")</f>
        <v>0.44571428571428573</v>
      </c>
      <c r="V43" s="132">
        <f>IF(ISNUMBER('2007'!U43),'2007'!U43,"XXX")</f>
        <v>0.26999999999999996</v>
      </c>
      <c r="W43" s="132">
        <f>IF(ISNUMBER('2007'!V43),'2007'!V43,"XXX")</f>
        <v>0.50142857142857145</v>
      </c>
      <c r="X43" s="132">
        <f>IF(ISNUMBER('2007'!W43),'2007'!W43,"XXX")</f>
        <v>0.34428571428571431</v>
      </c>
      <c r="Y43" s="129">
        <f t="shared" si="2"/>
        <v>0.37448637740209295</v>
      </c>
      <c r="Z43" s="116">
        <f>'2007'!X43</f>
        <v>0.67200000000000004</v>
      </c>
      <c r="AA43" s="132">
        <f>('2007'!Y43+2.5)/5</f>
        <v>0.48289992059999998</v>
      </c>
      <c r="AB43" s="216">
        <f t="shared" si="3"/>
        <v>0.57744996030000006</v>
      </c>
      <c r="AC43" s="2"/>
      <c r="AE43">
        <f t="shared" si="4"/>
        <v>0.26449642857142858</v>
      </c>
      <c r="AF43">
        <f t="shared" si="5"/>
        <v>0.28039900000000001</v>
      </c>
      <c r="AG43">
        <f t="shared" si="6"/>
        <v>0.35804542857142851</v>
      </c>
      <c r="AH43">
        <f t="shared" si="7"/>
        <v>0.3581291575714286</v>
      </c>
      <c r="AI43">
        <f t="shared" si="8"/>
        <v>0.42762226605000003</v>
      </c>
      <c r="AJ43">
        <f t="shared" si="9"/>
        <v>0.32906453705000005</v>
      </c>
      <c r="AK43">
        <f t="shared" si="10"/>
        <v>0.21200000000000002</v>
      </c>
      <c r="AL43">
        <f t="shared" si="11"/>
        <v>0.29986422061920165</v>
      </c>
      <c r="AM43">
        <f t="shared" si="12"/>
        <v>0.20643211030960082</v>
      </c>
      <c r="AN43">
        <f t="shared" si="13"/>
        <v>0.33063049999999999</v>
      </c>
      <c r="AO43">
        <f t="shared" si="14"/>
        <v>0.74658049999999998</v>
      </c>
      <c r="AP43">
        <f t="shared" si="15"/>
        <v>0.6953071428571429</v>
      </c>
      <c r="AQ43">
        <f t="shared" si="16"/>
        <v>0.35785714285714287</v>
      </c>
      <c r="AR43">
        <f t="shared" si="17"/>
        <v>0.38571428571428568</v>
      </c>
      <c r="AS43">
        <f t="shared" si="18"/>
        <v>0.42285714285714288</v>
      </c>
    </row>
    <row r="44" spans="1:45" ht="15" x14ac:dyDescent="0.25">
      <c r="A44" s="19" t="s">
        <v>188</v>
      </c>
      <c r="B44" s="3" t="s">
        <v>53</v>
      </c>
      <c r="C44" s="14">
        <f>IF(ISNUMBER('2007'!C44),(1-PRODUCT('2007'!C44,0.1)),"XXX")</f>
        <v>0.24</v>
      </c>
      <c r="D44" s="14">
        <f>IFERROR(IF((LOG(100*'2007'!D44+1)/LOG(100+1))&gt;1,0,(1-(LOG(100*'2007'!D44+1)/LOG(100+1)))), 1)</f>
        <v>1</v>
      </c>
      <c r="E44" s="15">
        <f>IF(ISNUMBER('2007'!E44),IF(('2007'!E44/100)&gt;1,1,'2007'!E44/100),"XXX")</f>
        <v>0.83833333333333337</v>
      </c>
      <c r="F44" s="14">
        <f>IF(ISNUMBER('2007'!F44),(1-(('2007'!F44-1)/4)),"XXX")</f>
        <v>0.25</v>
      </c>
      <c r="G44" s="14">
        <f>IF(ISNUMBER('2007'!G44),(1-('2007'!G44/10)),"XXX")</f>
        <v>0.15000000000000002</v>
      </c>
      <c r="H44" s="213">
        <f t="shared" si="1"/>
        <v>0.49566666666666659</v>
      </c>
      <c r="I44" s="15">
        <f>'2007'!H44</f>
        <v>0.50571428571428567</v>
      </c>
      <c r="J44" s="14">
        <f>IF(ISNUMBER('2007'!I44),'2007'!I44,"XXX")</f>
        <v>8.8609999999999994E-2</v>
      </c>
      <c r="K44" s="14" t="str">
        <f>IF(ISNUMBER('2007'!J44),IF(('2007'!J44/5)&gt;1,1,'2007'!J44/5),"XXX")</f>
        <v>XXX</v>
      </c>
      <c r="L44" s="15">
        <f>IF(ISNUMBER('2007'!K44),'2007'!K44,"XXX")</f>
        <v>0.30571428571428572</v>
      </c>
      <c r="M44" s="14">
        <f>IF(ISNUMBER('2007'!L44),IF(('2007'!L44/5)&gt;1,1,'2007'!L44/5),"XXX")</f>
        <v>0.313711882</v>
      </c>
      <c r="N44" s="14">
        <f>IF(ISNUMBER('2007'!M44),(1-('2007'!M44/100)),"XXX")</f>
        <v>0.3967250443</v>
      </c>
      <c r="O44" s="15">
        <f>IF(ISNUMBER('2007'!N44),IF(('2007'!N44/10)&gt;1,1,'2007'!N44/10),"XXX")</f>
        <v>0.83827888692830099</v>
      </c>
      <c r="P44" s="214" t="str">
        <f>IF(ISNUMBER('2007'!O44),'2007'!O44/100,"XXX")</f>
        <v>XXX</v>
      </c>
      <c r="Q44" s="214">
        <f>'2007'!P44</f>
        <v>0.61390299797058101</v>
      </c>
      <c r="R44" s="215">
        <f>IF(ISNUMBER('2007'!Q44),('2007'!Q44/100),"XXX")</f>
        <v>0.19899999999999998</v>
      </c>
      <c r="S44" s="215">
        <f>IF(ISNUMBER('2007'!R44),('2007'!R44/100),"XXX")</f>
        <v>0.61140879999999997</v>
      </c>
      <c r="T44" s="116">
        <f>IF(ISNUMBER('2007'!S44),(1-('2007'!S44/100)),"XXX")</f>
        <v>0.98240000000000005</v>
      </c>
      <c r="U44" s="132">
        <f>IF(ISNUMBER('2007'!T44),'2007'!T44,"XXX")</f>
        <v>0.64857142857142858</v>
      </c>
      <c r="V44" s="132">
        <f>IF(ISNUMBER('2007'!U44),'2007'!U44,"XXX")</f>
        <v>0.53</v>
      </c>
      <c r="W44" s="132">
        <f>IF(ISNUMBER('2007'!V44),'2007'!V44,"XXX")</f>
        <v>0.60571428571428576</v>
      </c>
      <c r="X44" s="132">
        <f>IF(ISNUMBER('2007'!W44),'2007'!W44,"XXX")</f>
        <v>0.51571428571428568</v>
      </c>
      <c r="Y44" s="129">
        <f t="shared" si="2"/>
        <v>0.5187162097043776</v>
      </c>
      <c r="Z44" s="116">
        <f>'2007'!X44</f>
        <v>0.21299999999999999</v>
      </c>
      <c r="AA44" s="132">
        <f>('2007'!Y44+2.5)/5</f>
        <v>0.2884001256</v>
      </c>
      <c r="AB44" s="216">
        <f t="shared" si="3"/>
        <v>0.25070006280000001</v>
      </c>
      <c r="AC44" s="2"/>
      <c r="AE44">
        <f t="shared" si="4"/>
        <v>0.29716214285714282</v>
      </c>
      <c r="AF44">
        <f t="shared" si="5"/>
        <v>8.8609999999999994E-2</v>
      </c>
      <c r="AG44">
        <f t="shared" si="6"/>
        <v>0.30571428571428572</v>
      </c>
      <c r="AH44">
        <f t="shared" si="7"/>
        <v>0.30971308385714286</v>
      </c>
      <c r="AI44">
        <f t="shared" si="8"/>
        <v>0.35521846315</v>
      </c>
      <c r="AJ44">
        <f t="shared" si="9"/>
        <v>0.61750196561415049</v>
      </c>
      <c r="AK44">
        <f t="shared" si="10"/>
        <v>0.83827888692830099</v>
      </c>
      <c r="AL44">
        <f t="shared" si="11"/>
        <v>0.61390299797058101</v>
      </c>
      <c r="AM44">
        <f t="shared" si="12"/>
        <v>0.40645149898529048</v>
      </c>
      <c r="AN44">
        <f t="shared" si="13"/>
        <v>0.40520439999999996</v>
      </c>
      <c r="AO44">
        <f t="shared" si="14"/>
        <v>0.79690440000000007</v>
      </c>
      <c r="AP44">
        <f t="shared" si="15"/>
        <v>0.81548571428571437</v>
      </c>
      <c r="AQ44">
        <f t="shared" si="16"/>
        <v>0.5892857142857143</v>
      </c>
      <c r="AR44">
        <f t="shared" si="17"/>
        <v>0.56785714285714284</v>
      </c>
      <c r="AS44">
        <f t="shared" si="18"/>
        <v>0.56071428571428572</v>
      </c>
    </row>
    <row r="45" spans="1:45" ht="15" x14ac:dyDescent="0.25">
      <c r="A45" s="19" t="s">
        <v>54</v>
      </c>
      <c r="B45" s="3" t="s">
        <v>54</v>
      </c>
      <c r="C45" s="14">
        <f>IF(ISNUMBER('2007'!C45),(1-PRODUCT('2007'!C45,0.1)),"XXX")</f>
        <v>0.44999999999999996</v>
      </c>
      <c r="D45" s="14">
        <f>IFERROR(IF((LOG(100*'2007'!D45+1)/LOG(100+1))&gt;1,0,(1-(LOG(100*'2007'!D45+1)/LOG(100+1)))), 1)</f>
        <v>1</v>
      </c>
      <c r="E45" s="15">
        <f>IF(ISNUMBER('2007'!E45),IF(('2007'!E45/100)&gt;1,1,'2007'!E45/100),"XXX")</f>
        <v>0.50333333333333341</v>
      </c>
      <c r="F45" s="14">
        <f>IF(ISNUMBER('2007'!F45),(1-(('2007'!F45-1)/4)),"XXX")</f>
        <v>0.5</v>
      </c>
      <c r="G45" s="14">
        <f>IF(ISNUMBER('2007'!G45),(1-('2007'!G45/10)),"XXX")</f>
        <v>0.30999999999999994</v>
      </c>
      <c r="H45" s="213">
        <f t="shared" si="1"/>
        <v>0.55266666666666664</v>
      </c>
      <c r="I45" s="15">
        <f>'2007'!H45</f>
        <v>0.56857142857142851</v>
      </c>
      <c r="J45" s="14">
        <f>IF(ISNUMBER('2007'!I45),'2007'!I45,"XXX")</f>
        <v>0.13883999999999999</v>
      </c>
      <c r="K45" s="14">
        <f>IF(ISNUMBER('2007'!J45),IF(('2007'!J45/5)&gt;1,1,'2007'!J45/5),"XXX")</f>
        <v>0.49912000000000001</v>
      </c>
      <c r="L45" s="15">
        <f>IF(ISNUMBER('2007'!K45),'2007'!K45,"XXX")</f>
        <v>0.42285714285714288</v>
      </c>
      <c r="M45" s="14">
        <f>IF(ISNUMBER('2007'!L45),IF(('2007'!L45/5)&gt;1,1,'2007'!L45/5),"XXX")</f>
        <v>0.83022594400000005</v>
      </c>
      <c r="N45" s="14">
        <f>IF(ISNUMBER('2007'!M45),(1-('2007'!M45/100)),"XXX")</f>
        <v>0.64605255130000006</v>
      </c>
      <c r="O45" s="15">
        <f>IF(ISNUMBER('2007'!N45),IF(('2007'!N45/10)&gt;1,1,'2007'!N45/10),"XXX")</f>
        <v>0.52373540339999991</v>
      </c>
      <c r="P45" s="214" t="str">
        <f>IF(ISNUMBER('2007'!O45),'2007'!O45/100,"XXX")</f>
        <v>XXX</v>
      </c>
      <c r="Q45" s="214">
        <f>'2007'!P45</f>
        <v>0.28195548057556152</v>
      </c>
      <c r="R45" s="215">
        <f>IF(ISNUMBER('2007'!Q45),('2007'!Q45/100),"XXX")</f>
        <v>6.9000000000000006E-2</v>
      </c>
      <c r="S45" s="215">
        <f>IF(ISNUMBER('2007'!R45),('2007'!R45/100),"XXX")</f>
        <v>0.58095359999999996</v>
      </c>
      <c r="T45" s="116">
        <f>IF(ISNUMBER('2007'!S45),(1-('2007'!S45/100)),"XXX")</f>
        <v>0.96230000000000004</v>
      </c>
      <c r="U45" s="132">
        <f>IF(ISNUMBER('2007'!T45),'2007'!T45,"XXX")</f>
        <v>0.57571428571428573</v>
      </c>
      <c r="V45" s="132">
        <f>IF(ISNUMBER('2007'!U45),'2007'!U45,"XXX")</f>
        <v>0.44857142857142851</v>
      </c>
      <c r="W45" s="132">
        <f>IF(ISNUMBER('2007'!V45),'2007'!V45,"XXX")</f>
        <v>0.62</v>
      </c>
      <c r="X45" s="132">
        <f>IF(ISNUMBER('2007'!W45),'2007'!W45,"XXX")</f>
        <v>0.52428571428571424</v>
      </c>
      <c r="Y45" s="129">
        <f t="shared" si="2"/>
        <v>0.51349489891722255</v>
      </c>
      <c r="Z45" s="116">
        <f>'2007'!X45</f>
        <v>0.56499999999999995</v>
      </c>
      <c r="AA45" s="132">
        <f>('2007'!Y45+2.5)/5</f>
        <v>0.53229145100000008</v>
      </c>
      <c r="AB45" s="216">
        <f t="shared" si="3"/>
        <v>0.54864572550000001</v>
      </c>
      <c r="AC45" s="2"/>
      <c r="AE45">
        <f t="shared" si="4"/>
        <v>0.35370571428571423</v>
      </c>
      <c r="AF45">
        <f t="shared" si="5"/>
        <v>0.31897999999999999</v>
      </c>
      <c r="AG45">
        <f t="shared" si="6"/>
        <v>0.46098857142857141</v>
      </c>
      <c r="AH45">
        <f t="shared" si="7"/>
        <v>0.62654154342857149</v>
      </c>
      <c r="AI45">
        <f t="shared" si="8"/>
        <v>0.73813924765000005</v>
      </c>
      <c r="AJ45">
        <f t="shared" si="9"/>
        <v>0.58489397734999993</v>
      </c>
      <c r="AK45">
        <f t="shared" si="10"/>
        <v>0.52373540339999991</v>
      </c>
      <c r="AL45">
        <f t="shared" si="11"/>
        <v>0.28195548057556152</v>
      </c>
      <c r="AM45">
        <f t="shared" si="12"/>
        <v>0.17547774028778076</v>
      </c>
      <c r="AN45">
        <f t="shared" si="13"/>
        <v>0.32497679999999995</v>
      </c>
      <c r="AO45">
        <f t="shared" si="14"/>
        <v>0.77162679999999995</v>
      </c>
      <c r="AP45">
        <f t="shared" si="15"/>
        <v>0.76900714285714289</v>
      </c>
      <c r="AQ45">
        <f t="shared" si="16"/>
        <v>0.51214285714285712</v>
      </c>
      <c r="AR45">
        <f t="shared" si="17"/>
        <v>0.53428571428571425</v>
      </c>
      <c r="AS45">
        <f t="shared" si="18"/>
        <v>0.57214285714285706</v>
      </c>
    </row>
    <row r="46" spans="1:45" ht="15" x14ac:dyDescent="0.25">
      <c r="A46" s="19" t="s">
        <v>55</v>
      </c>
      <c r="B46" s="3" t="s">
        <v>55</v>
      </c>
      <c r="C46" s="14">
        <f>IF(ISNUMBER('2007'!C46),(1-PRODUCT('2007'!C46,0.1)),"XXX")</f>
        <v>0.66999999999999993</v>
      </c>
      <c r="D46" s="14">
        <f>IFERROR(IF((LOG(100*'2007'!D46+1)/LOG(100+1))&gt;1,0,(1-(LOG(100*'2007'!D46+1)/LOG(100+1)))), 1)</f>
        <v>1</v>
      </c>
      <c r="E46" s="15">
        <f>IF(ISNUMBER('2007'!E46),IF(('2007'!E46/100)&gt;1,1,'2007'!E46/100),"XXX")</f>
        <v>0.91333333333333344</v>
      </c>
      <c r="F46" s="14">
        <f>IF(ISNUMBER('2007'!F46),(1-(('2007'!F46-1)/4)),"XXX")</f>
        <v>0.75</v>
      </c>
      <c r="G46" s="14">
        <f>IF(ISNUMBER('2007'!G46),(1-('2007'!G46/10)),"XXX")</f>
        <v>0.63</v>
      </c>
      <c r="H46" s="213">
        <f t="shared" si="1"/>
        <v>0.79266666666666663</v>
      </c>
      <c r="I46" s="15">
        <f>'2007'!H46</f>
        <v>0.62571428571428567</v>
      </c>
      <c r="J46" s="14">
        <f>IF(ISNUMBER('2007'!I46),'2007'!I46,"XXX")</f>
        <v>0.59577000000000002</v>
      </c>
      <c r="K46" s="14">
        <f>IF(ISNUMBER('2007'!J46),IF(('2007'!J46/5)&gt;1,1,'2007'!J46/5),"XXX")</f>
        <v>0.63341800000000004</v>
      </c>
      <c r="L46" s="15">
        <f>IF(ISNUMBER('2007'!K46),'2007'!K46,"XXX")</f>
        <v>0.74571428571428566</v>
      </c>
      <c r="M46" s="14">
        <f>IF(ISNUMBER('2007'!L46),IF(('2007'!L46/5)&gt;1,1,'2007'!L46/5),"XXX")</f>
        <v>0.74822807400000002</v>
      </c>
      <c r="N46" s="14">
        <f>IF(ISNUMBER('2007'!M46),(1-('2007'!M46/100)),"XXX")</f>
        <v>0.77349485399999995</v>
      </c>
      <c r="O46" s="15">
        <f>IF(ISNUMBER('2007'!N46),IF(('2007'!N46/10)&gt;1,1,'2007'!N46/10),"XXX")</f>
        <v>1</v>
      </c>
      <c r="P46" s="214">
        <f>IF(ISNUMBER('2007'!O46),'2007'!O46/100,"XXX")</f>
        <v>1</v>
      </c>
      <c r="Q46" s="214">
        <f>'2007'!P46</f>
        <v>0.62287850379943843</v>
      </c>
      <c r="R46" s="215">
        <f>IF(ISNUMBER('2007'!Q46),('2007'!Q46/100),"XXX")</f>
        <v>0.91700000000000004</v>
      </c>
      <c r="S46" s="215">
        <f>IF(ISNUMBER('2007'!R46),('2007'!R46/100),"XXX")</f>
        <v>0.90861940000000008</v>
      </c>
      <c r="T46" s="116">
        <f>IF(ISNUMBER('2007'!S46),(1-('2007'!S46/100)),"XXX")</f>
        <v>1</v>
      </c>
      <c r="U46" s="132">
        <f>IF(ISNUMBER('2007'!T46),'2007'!T46,"XXX")</f>
        <v>0.76</v>
      </c>
      <c r="V46" s="132">
        <f>IF(ISNUMBER('2007'!U46),'2007'!U46,"XXX")</f>
        <v>0.58642857142857141</v>
      </c>
      <c r="W46" s="132">
        <f>IF(ISNUMBER('2007'!V46),'2007'!V46,"XXX")</f>
        <v>0.70857142857142852</v>
      </c>
      <c r="X46" s="132">
        <f>IF(ISNUMBER('2007'!W46),'2007'!W46,"XXX")</f>
        <v>0.6428571428571429</v>
      </c>
      <c r="Y46" s="129">
        <f t="shared" si="2"/>
        <v>0.76679340913032212</v>
      </c>
      <c r="Z46" s="116">
        <f>'2007'!X46</f>
        <v>0.86699999999999999</v>
      </c>
      <c r="AA46" s="132">
        <f>('2007'!Y46+2.5)/5</f>
        <v>0.72135646340000004</v>
      </c>
      <c r="AB46" s="216">
        <f t="shared" si="3"/>
        <v>0.79417823170000001</v>
      </c>
      <c r="AC46" s="2"/>
      <c r="AE46">
        <f t="shared" si="4"/>
        <v>0.6107421428571429</v>
      </c>
      <c r="AF46">
        <f t="shared" si="5"/>
        <v>0.61459400000000008</v>
      </c>
      <c r="AG46">
        <f t="shared" si="6"/>
        <v>0.68956614285714291</v>
      </c>
      <c r="AH46">
        <f t="shared" si="7"/>
        <v>0.74697117985714279</v>
      </c>
      <c r="AI46">
        <f t="shared" si="8"/>
        <v>0.76086146399999999</v>
      </c>
      <c r="AJ46">
        <f t="shared" si="9"/>
        <v>0.88674742699999998</v>
      </c>
      <c r="AK46">
        <f t="shared" si="10"/>
        <v>1</v>
      </c>
      <c r="AL46">
        <f t="shared" si="11"/>
        <v>0.81143925189971922</v>
      </c>
      <c r="AM46">
        <f t="shared" si="12"/>
        <v>0.76993925189971923</v>
      </c>
      <c r="AN46">
        <f t="shared" si="13"/>
        <v>0.91280970000000006</v>
      </c>
      <c r="AO46">
        <f t="shared" si="14"/>
        <v>0.95430970000000004</v>
      </c>
      <c r="AP46">
        <f t="shared" si="15"/>
        <v>0.88</v>
      </c>
      <c r="AQ46">
        <f t="shared" si="16"/>
        <v>0.67321428571428577</v>
      </c>
      <c r="AR46">
        <f t="shared" si="17"/>
        <v>0.64749999999999996</v>
      </c>
      <c r="AS46">
        <f t="shared" si="18"/>
        <v>0.67571428571428571</v>
      </c>
    </row>
    <row r="47" spans="1:45" ht="15" x14ac:dyDescent="0.25">
      <c r="A47" s="19" t="s">
        <v>56</v>
      </c>
      <c r="B47" s="27" t="s">
        <v>56</v>
      </c>
      <c r="C47" s="14" t="str">
        <f>IF(ISNUMBER('2007'!C47),(1-PRODUCT('2007'!C47,0.1)),"XXX")</f>
        <v>XXX</v>
      </c>
      <c r="D47" s="14">
        <f>IFERROR(IF((LOG(100*'2007'!D47+1)/LOG(100+1))&gt;1,0,(1-(LOG(100*'2007'!D47+1)/LOG(100+1)))), 1)</f>
        <v>1</v>
      </c>
      <c r="E47" s="15">
        <f>IF(ISNUMBER('2007'!E47),IF(('2007'!E47/100)&gt;1,1,'2007'!E47/100),"XXX")</f>
        <v>0.87333333333333341</v>
      </c>
      <c r="F47" s="14">
        <f>IF(ISNUMBER('2007'!F47),(1-(('2007'!F47-1)/4)),"XXX")</f>
        <v>0.5</v>
      </c>
      <c r="G47" s="14" t="str">
        <f>IF(ISNUMBER('2007'!G47),(1-('2007'!G47/10)),"XXX")</f>
        <v>XXX</v>
      </c>
      <c r="H47" s="213">
        <f t="shared" si="1"/>
        <v>0.79111111111111121</v>
      </c>
      <c r="I47" s="15">
        <f>'2007'!H47</f>
        <v>0.46571428571428564</v>
      </c>
      <c r="J47" s="14">
        <f>IF(ISNUMBER('2007'!I47),'2007'!I47,"XXX")</f>
        <v>5.8409999999999997E-2</v>
      </c>
      <c r="K47" s="14">
        <f>IF(ISNUMBER('2007'!J47),IF(('2007'!J47/5)&gt;1,1,'2007'!J47/5),"XXX")</f>
        <v>0.92436399999999996</v>
      </c>
      <c r="L47" s="15">
        <f>IF(ISNUMBER('2007'!K47),'2007'!K47,"XXX")</f>
        <v>0.57999999999999996</v>
      </c>
      <c r="M47" s="14">
        <f>IF(ISNUMBER('2007'!L47),IF(('2007'!L47/5)&gt;1,1,'2007'!L47/5),"XXX")</f>
        <v>0.75082101800000001</v>
      </c>
      <c r="N47" s="14">
        <f>IF(ISNUMBER('2007'!M47),(1-('2007'!M47/100)),"XXX")</f>
        <v>0.8786417675</v>
      </c>
      <c r="O47" s="15" t="str">
        <f>IF(ISNUMBER('2007'!N47),IF(('2007'!N47/10)&gt;1,1,'2007'!N47/10),"XXX")</f>
        <v>XXX</v>
      </c>
      <c r="P47" s="214" t="str">
        <f>IF(ISNUMBER('2007'!O47),'2007'!O47/100,"XXX")</f>
        <v>XXX</v>
      </c>
      <c r="Q47" s="214">
        <f>'2007'!P47</f>
        <v>0.30091000000000001</v>
      </c>
      <c r="R47" s="215">
        <f>IF(ISNUMBER('2007'!Q47),('2007'!Q47/100),"XXX")</f>
        <v>0.20199999999999999</v>
      </c>
      <c r="S47" s="215">
        <f>IF(ISNUMBER('2007'!R47),('2007'!R47/100),"XXX")</f>
        <v>0.66829080000000007</v>
      </c>
      <c r="T47" s="116">
        <f>IF(ISNUMBER('2007'!S47),(1-('2007'!S47/100)),"XXX")</f>
        <v>0.68010000000000004</v>
      </c>
      <c r="U47" s="132">
        <f>IF(ISNUMBER('2007'!T47),'2007'!T47,"XXX")</f>
        <v>0.61714285714285722</v>
      </c>
      <c r="V47" s="132">
        <f>IF(ISNUMBER('2007'!U47),'2007'!U47,"XXX")</f>
        <v>0.46357142857142858</v>
      </c>
      <c r="W47" s="132">
        <f>IF(ISNUMBER('2007'!V47),'2007'!V47,"XXX")</f>
        <v>0.52428571428571424</v>
      </c>
      <c r="X47" s="132">
        <f>IF(ISNUMBER('2007'!W47),'2007'!W47,"XXX")</f>
        <v>0.50714285714285712</v>
      </c>
      <c r="Y47" s="129">
        <f t="shared" si="2"/>
        <v>0.54438533773979592</v>
      </c>
      <c r="Z47" s="116">
        <f>'2007'!X47</f>
        <v>0.13300000000000001</v>
      </c>
      <c r="AA47" s="132">
        <f>('2007'!Y47+2.5)/5</f>
        <v>0.25285995</v>
      </c>
      <c r="AB47" s="216">
        <f t="shared" si="3"/>
        <v>0.192929975</v>
      </c>
      <c r="AC47" s="2"/>
      <c r="AE47">
        <f t="shared" si="4"/>
        <v>0.2620621428571428</v>
      </c>
      <c r="AF47">
        <f t="shared" si="5"/>
        <v>0.49138699999999996</v>
      </c>
      <c r="AG47">
        <f t="shared" si="6"/>
        <v>0.75218199999999991</v>
      </c>
      <c r="AH47">
        <f t="shared" si="7"/>
        <v>0.66541050899999998</v>
      </c>
      <c r="AI47">
        <f t="shared" si="8"/>
        <v>0.81473139274999995</v>
      </c>
      <c r="AJ47">
        <f t="shared" si="9"/>
        <v>0.8786417675</v>
      </c>
      <c r="AK47" t="str">
        <f t="shared" si="10"/>
        <v>XXX</v>
      </c>
      <c r="AL47">
        <f t="shared" si="11"/>
        <v>0.30091000000000001</v>
      </c>
      <c r="AM47">
        <f t="shared" si="12"/>
        <v>0.25145499999999998</v>
      </c>
      <c r="AN47">
        <f t="shared" si="13"/>
        <v>0.43514540000000002</v>
      </c>
      <c r="AO47">
        <f t="shared" si="14"/>
        <v>0.67419540000000011</v>
      </c>
      <c r="AP47">
        <f t="shared" si="15"/>
        <v>0.64862142857142868</v>
      </c>
      <c r="AQ47">
        <f t="shared" si="16"/>
        <v>0.54035714285714287</v>
      </c>
      <c r="AR47">
        <f t="shared" si="17"/>
        <v>0.49392857142857138</v>
      </c>
      <c r="AS47">
        <f t="shared" si="18"/>
        <v>0.51571428571428568</v>
      </c>
    </row>
    <row r="48" spans="1:45" ht="15" x14ac:dyDescent="0.25">
      <c r="A48" s="19" t="s">
        <v>57</v>
      </c>
      <c r="B48" s="3" t="s">
        <v>57</v>
      </c>
      <c r="C48" s="14">
        <f>IF(ISNUMBER('2007'!C48),(1-PRODUCT('2007'!C48,0.1)),"XXX")</f>
        <v>0.32999999999999996</v>
      </c>
      <c r="D48" s="14">
        <f>IFERROR(IF((LOG(100*'2007'!D48+1)/LOG(100+1))&gt;1,0,(1-(LOG(100*'2007'!D48+1)/LOG(100+1)))), 1)</f>
        <v>0.77626606666601949</v>
      </c>
      <c r="E48" s="15">
        <f>IF(ISNUMBER('2007'!E48),IF(('2007'!E48/100)&gt;1,1,'2007'!E48/100),"XXX")</f>
        <v>0.83000000000000018</v>
      </c>
      <c r="F48" s="14">
        <f>IF(ISNUMBER('2007'!F48),(1-(('2007'!F48-1)/4)),"XXX")</f>
        <v>0.25</v>
      </c>
      <c r="G48" s="14">
        <f>IF(ISNUMBER('2007'!G48),(1-('2007'!G48/10)),"XXX")</f>
        <v>0.15000000000000002</v>
      </c>
      <c r="H48" s="213">
        <f t="shared" si="1"/>
        <v>0.46725321333320391</v>
      </c>
      <c r="I48" s="15">
        <f>'2007'!H48</f>
        <v>0.36285714285714282</v>
      </c>
      <c r="J48" s="14">
        <f>IF(ISNUMBER('2007'!I48),'2007'!I48,"XXX")</f>
        <v>4.0200000000000001E-3</v>
      </c>
      <c r="K48" s="14">
        <f>IF(ISNUMBER('2007'!J48),IF(('2007'!J48/5)&gt;1,1,'2007'!J48/5),"XXX")</f>
        <v>0.51545399999999997</v>
      </c>
      <c r="L48" s="15">
        <f>IF(ISNUMBER('2007'!K48),'2007'!K48,"XXX")</f>
        <v>0.36857142857142861</v>
      </c>
      <c r="M48" s="14">
        <f>IF(ISNUMBER('2007'!L48),IF(('2007'!L48/5)&gt;1,1,'2007'!L48/5),"XXX")</f>
        <v>0.26661357799999996</v>
      </c>
      <c r="N48" s="14">
        <f>IF(ISNUMBER('2007'!M48),(1-('2007'!M48/100)),"XXX")</f>
        <v>0.6300376511000001</v>
      </c>
      <c r="O48" s="15">
        <f>IF(ISNUMBER('2007'!N48),IF(('2007'!N48/10)&gt;1,1,'2007'!N48/10),"XXX")</f>
        <v>0.45499999999999996</v>
      </c>
      <c r="P48" s="214" t="str">
        <f>IF(ISNUMBER('2007'!O48),'2007'!O48/100,"XXX")</f>
        <v>XXX</v>
      </c>
      <c r="Q48" s="214">
        <f>'2007'!P48</f>
        <v>0.20459775924682616</v>
      </c>
      <c r="R48" s="215">
        <f>IF(ISNUMBER('2007'!Q48),('2007'!Q48/100),"XXX")</f>
        <v>0.08</v>
      </c>
      <c r="S48" s="215">
        <f>IF(ISNUMBER('2007'!R48),('2007'!R48/100),"XXX")</f>
        <v>0.11816649999999999</v>
      </c>
      <c r="T48" s="116">
        <f>IF(ISNUMBER('2007'!S48),(1-('2007'!S48/100)),"XXX")</f>
        <v>0.64840000000000009</v>
      </c>
      <c r="U48" s="132">
        <f>IF(ISNUMBER('2007'!T48),'2007'!T48,"XXX")</f>
        <v>0.53428571428571436</v>
      </c>
      <c r="V48" s="132">
        <f>IF(ISNUMBER('2007'!U48),'2007'!U48,"XXX")</f>
        <v>0.42571428571428571</v>
      </c>
      <c r="W48" s="132">
        <f>IF(ISNUMBER('2007'!V48),'2007'!V48,"XXX")</f>
        <v>0.57285714285714284</v>
      </c>
      <c r="X48" s="132">
        <f>IF(ISNUMBER('2007'!W48),'2007'!W48,"XXX")</f>
        <v>0.49714285714285716</v>
      </c>
      <c r="Y48" s="129">
        <f t="shared" si="2"/>
        <v>0.38366987873596237</v>
      </c>
      <c r="Z48" s="116">
        <f>'2007'!X48</f>
        <v>0.247</v>
      </c>
      <c r="AA48" s="132">
        <f>('2007'!Y48+2.5)/5</f>
        <v>0.28145208359999996</v>
      </c>
      <c r="AB48" s="216">
        <f t="shared" si="3"/>
        <v>0.26422604179999998</v>
      </c>
      <c r="AC48" s="2"/>
      <c r="AE48">
        <f t="shared" si="4"/>
        <v>0.18343857142857142</v>
      </c>
      <c r="AF48">
        <f t="shared" si="5"/>
        <v>0.259737</v>
      </c>
      <c r="AG48">
        <f t="shared" si="6"/>
        <v>0.44201271428571431</v>
      </c>
      <c r="AH48">
        <f t="shared" si="7"/>
        <v>0.31759250328571431</v>
      </c>
      <c r="AI48">
        <f t="shared" si="8"/>
        <v>0.44832561455000003</v>
      </c>
      <c r="AJ48">
        <f t="shared" si="9"/>
        <v>0.54251882554999997</v>
      </c>
      <c r="AK48">
        <f t="shared" si="10"/>
        <v>0.45499999999999996</v>
      </c>
      <c r="AL48">
        <f t="shared" si="11"/>
        <v>0.20459775924682616</v>
      </c>
      <c r="AM48">
        <f t="shared" si="12"/>
        <v>0.14229887962341309</v>
      </c>
      <c r="AN48">
        <f t="shared" si="13"/>
        <v>9.9083249999999998E-2</v>
      </c>
      <c r="AO48">
        <f t="shared" si="14"/>
        <v>0.38328325000000002</v>
      </c>
      <c r="AP48">
        <f t="shared" si="15"/>
        <v>0.59134285714285717</v>
      </c>
      <c r="AQ48">
        <f t="shared" si="16"/>
        <v>0.48000000000000004</v>
      </c>
      <c r="AR48">
        <f t="shared" si="17"/>
        <v>0.49928571428571428</v>
      </c>
      <c r="AS48">
        <f t="shared" si="18"/>
        <v>0.53500000000000003</v>
      </c>
    </row>
    <row r="49" spans="1:45" ht="15" x14ac:dyDescent="0.25">
      <c r="A49" s="19" t="s">
        <v>58</v>
      </c>
      <c r="B49" s="3" t="s">
        <v>58</v>
      </c>
      <c r="C49" s="14">
        <f>IF(ISNUMBER('2007'!C49),(1-PRODUCT('2007'!C49,0.1)),"XXX")</f>
        <v>0.47</v>
      </c>
      <c r="D49" s="14">
        <f>IFERROR(IF((LOG(100*'2007'!D49+1)/LOG(100+1))&gt;1,0,(1-(LOG(100*'2007'!D49+1)/LOG(100+1)))), 1)</f>
        <v>1</v>
      </c>
      <c r="E49" s="15" t="str">
        <f>IF(ISNUMBER('2007'!E49),IF(('2007'!E49/100)&gt;1,1,'2007'!E49/100),"XXX")</f>
        <v>XXX</v>
      </c>
      <c r="F49" s="14">
        <f>IF(ISNUMBER('2007'!F49),(1-(('2007'!F49-1)/4)),"XXX")</f>
        <v>0.5</v>
      </c>
      <c r="G49" s="14">
        <f>IF(ISNUMBER('2007'!G49),(1-('2007'!G49/10)),"XXX")</f>
        <v>0.40999999999999992</v>
      </c>
      <c r="H49" s="213">
        <f t="shared" si="1"/>
        <v>0.59499999999999997</v>
      </c>
      <c r="I49" s="15" t="str">
        <f>'2007'!H49</f>
        <v>XXX</v>
      </c>
      <c r="J49" s="14">
        <f>IF(ISNUMBER('2007'!I49),'2007'!I49,"XXX")</f>
        <v>9.8220000000000002E-2</v>
      </c>
      <c r="K49" s="14">
        <f>IF(ISNUMBER('2007'!J49),IF(('2007'!J49/5)&gt;1,1,'2007'!J49/5),"XXX")</f>
        <v>0.88384800000000008</v>
      </c>
      <c r="L49" s="15" t="str">
        <f>IF(ISNUMBER('2007'!K49),'2007'!K49,"XXX")</f>
        <v>XXX</v>
      </c>
      <c r="M49" s="14">
        <f>IF(ISNUMBER('2007'!L49),IF(('2007'!L49/5)&gt;1,1,'2007'!L49/5),"XXX")</f>
        <v>0.49363637000000005</v>
      </c>
      <c r="N49" s="14">
        <f>IF(ISNUMBER('2007'!M49),(1-('2007'!M49/100)),"XXX")</f>
        <v>0.84412887570000006</v>
      </c>
      <c r="O49" s="15">
        <f>IF(ISNUMBER('2007'!N49),IF(('2007'!N49/10)&gt;1,1,'2007'!N49/10),"XXX")</f>
        <v>0.23330000000000001</v>
      </c>
      <c r="P49" s="214" t="str">
        <f>IF(ISNUMBER('2007'!O49),'2007'!O49/100,"XXX")</f>
        <v>XXX</v>
      </c>
      <c r="Q49" s="214">
        <f>'2007'!P49</f>
        <v>0.14481496810913086</v>
      </c>
      <c r="R49" s="215">
        <f>IF(ISNUMBER('2007'!Q49),('2007'!Q49/100),"XXX")</f>
        <v>0.25</v>
      </c>
      <c r="S49" s="215">
        <f>IF(ISNUMBER('2007'!R49),('2007'!R49/100),"XXX")</f>
        <v>0.57253710000000002</v>
      </c>
      <c r="T49" s="116">
        <f>IF(ISNUMBER('2007'!S49),(1-('2007'!S49/100)),"XXX")</f>
        <v>0.99480000000000002</v>
      </c>
      <c r="U49" s="132" t="str">
        <f>IF(ISNUMBER('2007'!T49),'2007'!T49,"XXX")</f>
        <v>XXX</v>
      </c>
      <c r="V49" s="132" t="str">
        <f>IF(ISNUMBER('2007'!U49),'2007'!U49,"XXX")</f>
        <v>XXX</v>
      </c>
      <c r="W49" s="132" t="str">
        <f>IF(ISNUMBER('2007'!V49),'2007'!V49,"XXX")</f>
        <v>XXX</v>
      </c>
      <c r="X49" s="132" t="str">
        <f>IF(ISNUMBER('2007'!W49),'2007'!W49,"XXX")</f>
        <v>XXX</v>
      </c>
      <c r="Y49" s="129">
        <f t="shared" si="2"/>
        <v>0.47755444281742748</v>
      </c>
      <c r="Z49" s="116">
        <f>'2007'!X49</f>
        <v>0.14299999999999999</v>
      </c>
      <c r="AA49" s="132">
        <f>('2007'!Y49+2.5)/5</f>
        <v>0.38838886019999996</v>
      </c>
      <c r="AB49" s="216">
        <f t="shared" si="3"/>
        <v>0.26569443009999999</v>
      </c>
      <c r="AC49" s="2"/>
      <c r="AE49">
        <f t="shared" si="4"/>
        <v>9.8220000000000002E-2</v>
      </c>
      <c r="AF49">
        <f t="shared" si="5"/>
        <v>0.49103400000000003</v>
      </c>
      <c r="AG49">
        <f t="shared" si="6"/>
        <v>0.88384800000000008</v>
      </c>
      <c r="AH49">
        <f t="shared" si="7"/>
        <v>0.49363637000000005</v>
      </c>
      <c r="AI49">
        <f t="shared" si="8"/>
        <v>0.66888262285</v>
      </c>
      <c r="AJ49">
        <f t="shared" si="9"/>
        <v>0.53871443785000006</v>
      </c>
      <c r="AK49">
        <f t="shared" si="10"/>
        <v>0.23330000000000001</v>
      </c>
      <c r="AL49">
        <f t="shared" si="11"/>
        <v>0.14481496810913086</v>
      </c>
      <c r="AM49">
        <f t="shared" si="12"/>
        <v>0.19740748405456543</v>
      </c>
      <c r="AN49">
        <f t="shared" si="13"/>
        <v>0.41126855000000001</v>
      </c>
      <c r="AO49">
        <f t="shared" si="14"/>
        <v>0.78366855000000002</v>
      </c>
      <c r="AP49">
        <f t="shared" si="15"/>
        <v>0.99480000000000002</v>
      </c>
      <c r="AQ49" t="str">
        <f t="shared" si="16"/>
        <v>XXX</v>
      </c>
      <c r="AR49" t="str">
        <f t="shared" si="17"/>
        <v>XXX</v>
      </c>
      <c r="AS49" t="str">
        <f t="shared" si="18"/>
        <v>XXX</v>
      </c>
    </row>
    <row r="50" spans="1:45" ht="15" x14ac:dyDescent="0.25">
      <c r="A50" s="19" t="s">
        <v>59</v>
      </c>
      <c r="B50" s="3" t="s">
        <v>59</v>
      </c>
      <c r="C50" s="14">
        <f>IF(ISNUMBER('2007'!C50),(1-PRODUCT('2007'!C50,0.1)),"XXX")</f>
        <v>0.8</v>
      </c>
      <c r="D50" s="14">
        <f>IFERROR(IF((LOG(100*'2007'!D50+1)/LOG(100+1))&gt;1,0,(1-(LOG(100*'2007'!D50+1)/LOG(100+1)))), 1)</f>
        <v>1</v>
      </c>
      <c r="E50" s="15">
        <f>IF(ISNUMBER('2007'!E50),IF(('2007'!E50/100)&gt;1,1,'2007'!E50/100),"XXX")</f>
        <v>1</v>
      </c>
      <c r="F50" s="14">
        <f>IF(ISNUMBER('2007'!F50),(1-(('2007'!F50-1)/4)),"XXX")</f>
        <v>1</v>
      </c>
      <c r="G50" s="14">
        <f>IF(ISNUMBER('2007'!G50),(1-('2007'!G50/10)),"XXX")</f>
        <v>0.85</v>
      </c>
      <c r="H50" s="213">
        <f t="shared" si="1"/>
        <v>0.92999999999999994</v>
      </c>
      <c r="I50" s="15">
        <f>'2007'!H50</f>
        <v>0.83428571428571419</v>
      </c>
      <c r="J50" s="14">
        <f>IF(ISNUMBER('2007'!I50),'2007'!I50,"XXX")</f>
        <v>0.62456</v>
      </c>
      <c r="K50" s="14">
        <f>IF(ISNUMBER('2007'!J50),IF(('2007'!J50/5)&gt;1,1,'2007'!J50/5),"XXX")</f>
        <v>0.74476999999999993</v>
      </c>
      <c r="L50" s="15">
        <f>IF(ISNUMBER('2007'!K50),'2007'!K50,"XXX")</f>
        <v>0.92714285714285716</v>
      </c>
      <c r="M50" s="14">
        <f>IF(ISNUMBER('2007'!L50),IF(('2007'!L50/5)&gt;1,1,'2007'!L50/5),"XXX")</f>
        <v>1</v>
      </c>
      <c r="N50" s="14">
        <f>IF(ISNUMBER('2007'!M50),(1-('2007'!M50/100)),"XXX")</f>
        <v>0.81001722340000004</v>
      </c>
      <c r="O50" s="15">
        <f>IF(ISNUMBER('2007'!N50),IF(('2007'!N50/10)&gt;1,1,'2007'!N50/10),"XXX")</f>
        <v>1</v>
      </c>
      <c r="P50" s="214">
        <f>IF(ISNUMBER('2007'!O50),'2007'!O50/100,"XXX")</f>
        <v>1</v>
      </c>
      <c r="Q50" s="214" t="str">
        <f>'2007'!P50</f>
        <v>XXX</v>
      </c>
      <c r="R50" s="215">
        <f>IF(ISNUMBER('2007'!Q50),('2007'!Q50/100),"XXX")</f>
        <v>1</v>
      </c>
      <c r="S50" s="215">
        <f>IF(ISNUMBER('2007'!R50),('2007'!R50/100),"XXX")</f>
        <v>0.86561650000000001</v>
      </c>
      <c r="T50" s="116">
        <f>IF(ISNUMBER('2007'!S50),(1-('2007'!S50/100)),"XXX")</f>
        <v>1</v>
      </c>
      <c r="U50" s="132">
        <f>IF(ISNUMBER('2007'!T50),'2007'!T50,"XXX")</f>
        <v>0.91142857142857137</v>
      </c>
      <c r="V50" s="132">
        <f>IF(ISNUMBER('2007'!U50),'2007'!U50,"XXX")</f>
        <v>0.86785714285714277</v>
      </c>
      <c r="W50" s="132">
        <f>IF(ISNUMBER('2007'!V50),'2007'!V50,"XXX")</f>
        <v>0.75142857142857145</v>
      </c>
      <c r="X50" s="132">
        <f>IF(ISNUMBER('2007'!W50),'2007'!W50,"XXX")</f>
        <v>0.77142857142857146</v>
      </c>
      <c r="Y50" s="129">
        <f t="shared" si="2"/>
        <v>0.88178344699821432</v>
      </c>
      <c r="Z50" s="116">
        <f>'2007'!X50</f>
        <v>0.88200000000000001</v>
      </c>
      <c r="AA50" s="132">
        <f>('2007'!Y50+2.5)/5</f>
        <v>0.79617385860000001</v>
      </c>
      <c r="AB50" s="216">
        <f t="shared" si="3"/>
        <v>0.83908692930000006</v>
      </c>
      <c r="AC50" s="2"/>
      <c r="AE50">
        <f t="shared" si="4"/>
        <v>0.72942285714285715</v>
      </c>
      <c r="AF50">
        <f t="shared" si="5"/>
        <v>0.68466499999999997</v>
      </c>
      <c r="AG50">
        <f t="shared" si="6"/>
        <v>0.83595642857142849</v>
      </c>
      <c r="AH50">
        <f t="shared" si="7"/>
        <v>0.96357142857142852</v>
      </c>
      <c r="AI50">
        <f t="shared" si="8"/>
        <v>0.90500861170000002</v>
      </c>
      <c r="AJ50">
        <f t="shared" si="9"/>
        <v>0.90500861170000002</v>
      </c>
      <c r="AK50">
        <f t="shared" si="10"/>
        <v>1</v>
      </c>
      <c r="AL50">
        <f t="shared" si="11"/>
        <v>1</v>
      </c>
      <c r="AM50">
        <f t="shared" si="12"/>
        <v>1</v>
      </c>
      <c r="AN50">
        <f t="shared" si="13"/>
        <v>0.93280825000000001</v>
      </c>
      <c r="AO50">
        <f t="shared" si="14"/>
        <v>0.93280825000000001</v>
      </c>
      <c r="AP50">
        <f t="shared" si="15"/>
        <v>0.95571428571428574</v>
      </c>
      <c r="AQ50">
        <f t="shared" si="16"/>
        <v>0.88964285714285707</v>
      </c>
      <c r="AR50">
        <f t="shared" si="17"/>
        <v>0.80964285714285711</v>
      </c>
      <c r="AS50">
        <f t="shared" si="18"/>
        <v>0.76142857142857145</v>
      </c>
    </row>
    <row r="51" spans="1:45" ht="15" x14ac:dyDescent="0.25">
      <c r="A51" s="19" t="s">
        <v>60</v>
      </c>
      <c r="B51" s="3" t="s">
        <v>60</v>
      </c>
      <c r="C51" s="14">
        <f>IF(ISNUMBER('2007'!C51),(1-PRODUCT('2007'!C51,0.1)),"XXX")</f>
        <v>0.8</v>
      </c>
      <c r="D51" s="14">
        <f>IFERROR(IF((LOG(100*'2007'!D51+1)/LOG(100+1))&gt;1,0,(1-(LOG(100*'2007'!D51+1)/LOG(100+1)))), 1)</f>
        <v>1</v>
      </c>
      <c r="E51" s="15">
        <f>IF(ISNUMBER('2007'!E51),IF(('2007'!E51/100)&gt;1,1,'2007'!E51/100),"XXX")</f>
        <v>0.92</v>
      </c>
      <c r="F51" s="14">
        <f>IF(ISNUMBER('2007'!F51),(1-(('2007'!F51-1)/4)),"XXX")</f>
        <v>0.75</v>
      </c>
      <c r="G51" s="14">
        <f>IF(ISNUMBER('2007'!G51),(1-('2007'!G51/10)),"XXX")</f>
        <v>0.67999999999999994</v>
      </c>
      <c r="H51" s="213">
        <f t="shared" si="1"/>
        <v>0.83000000000000007</v>
      </c>
      <c r="I51" s="15">
        <f>'2007'!H51</f>
        <v>0.92285714285714282</v>
      </c>
      <c r="J51" s="14">
        <f>IF(ISNUMBER('2007'!I51),'2007'!I51,"XXX")</f>
        <v>0.59921000000000002</v>
      </c>
      <c r="K51" s="14" t="str">
        <f>IF(ISNUMBER('2007'!J51),IF(('2007'!J51/5)&gt;1,1,'2007'!J51/5),"XXX")</f>
        <v>XXX</v>
      </c>
      <c r="L51" s="15">
        <f>IF(ISNUMBER('2007'!K51),'2007'!K51,"XXX")</f>
        <v>0.76999999999999991</v>
      </c>
      <c r="M51" s="14">
        <f>IF(ISNUMBER('2007'!L51),IF(('2007'!L51/5)&gt;1,1,'2007'!L51/5),"XXX")</f>
        <v>1</v>
      </c>
      <c r="N51" s="14">
        <f>IF(ISNUMBER('2007'!M51),(1-('2007'!M51/100)),"XXX")</f>
        <v>0.90471592899999997</v>
      </c>
      <c r="O51" s="15">
        <f>IF(ISNUMBER('2007'!N51),IF(('2007'!N51/10)&gt;1,1,'2007'!N51/10),"XXX")</f>
        <v>1</v>
      </c>
      <c r="P51" s="214">
        <f>IF(ISNUMBER('2007'!O51),'2007'!O51/100,"XXX")</f>
        <v>1</v>
      </c>
      <c r="Q51" s="214">
        <f>'2007'!P51</f>
        <v>1</v>
      </c>
      <c r="R51" s="215">
        <f>IF(ISNUMBER('2007'!Q51),('2007'!Q51/100),"XXX")</f>
        <v>1</v>
      </c>
      <c r="S51" s="215">
        <f>IF(ISNUMBER('2007'!R51),('2007'!R51/100),"XXX")</f>
        <v>0.88727549999999988</v>
      </c>
      <c r="T51" s="116">
        <f>IF(ISNUMBER('2007'!S51),(1-('2007'!S51/100)),"XXX")</f>
        <v>1</v>
      </c>
      <c r="U51" s="132">
        <f>IF(ISNUMBER('2007'!T51),'2007'!T51,"XXX")</f>
        <v>0.85857142857142854</v>
      </c>
      <c r="V51" s="132">
        <f>IF(ISNUMBER('2007'!U51),'2007'!U51,"XXX")</f>
        <v>0.65142857142857147</v>
      </c>
      <c r="W51" s="132">
        <f>IF(ISNUMBER('2007'!V51),'2007'!V51,"XXX")</f>
        <v>0.70285714285714285</v>
      </c>
      <c r="X51" s="132">
        <f>IF(ISNUMBER('2007'!W51),'2007'!W51,"XXX")</f>
        <v>0.59285714285714286</v>
      </c>
      <c r="Y51" s="129">
        <f t="shared" si="2"/>
        <v>0.85373580359821433</v>
      </c>
      <c r="Z51" s="116">
        <f>'2007'!X51</f>
        <v>0.88400000000000001</v>
      </c>
      <c r="AA51" s="132">
        <f>('2007'!Y51+2.5)/5</f>
        <v>0.75744121080000004</v>
      </c>
      <c r="AB51" s="216">
        <f t="shared" si="3"/>
        <v>0.82072060540000003</v>
      </c>
      <c r="AC51" s="2"/>
      <c r="AE51">
        <f t="shared" si="4"/>
        <v>0.76103357142857142</v>
      </c>
      <c r="AF51">
        <f t="shared" si="5"/>
        <v>0.59921000000000002</v>
      </c>
      <c r="AG51">
        <f t="shared" si="6"/>
        <v>0.76999999999999991</v>
      </c>
      <c r="AH51">
        <f t="shared" si="7"/>
        <v>0.88500000000000001</v>
      </c>
      <c r="AI51">
        <f t="shared" si="8"/>
        <v>0.95235796449999999</v>
      </c>
      <c r="AJ51">
        <f t="shared" si="9"/>
        <v>0.95235796449999999</v>
      </c>
      <c r="AK51">
        <f t="shared" si="10"/>
        <v>1</v>
      </c>
      <c r="AL51">
        <f t="shared" si="11"/>
        <v>1</v>
      </c>
      <c r="AM51">
        <f t="shared" si="12"/>
        <v>1</v>
      </c>
      <c r="AN51">
        <f t="shared" si="13"/>
        <v>0.94363774999999994</v>
      </c>
      <c r="AO51">
        <f t="shared" si="14"/>
        <v>0.94363774999999994</v>
      </c>
      <c r="AP51">
        <f t="shared" si="15"/>
        <v>0.92928571428571427</v>
      </c>
      <c r="AQ51">
        <f t="shared" si="16"/>
        <v>0.755</v>
      </c>
      <c r="AR51">
        <f t="shared" si="17"/>
        <v>0.67714285714285716</v>
      </c>
      <c r="AS51">
        <f t="shared" si="18"/>
        <v>0.64785714285714291</v>
      </c>
    </row>
    <row r="52" spans="1:45" ht="15" x14ac:dyDescent="0.25">
      <c r="A52" s="19" t="s">
        <v>61</v>
      </c>
      <c r="B52" s="3" t="s">
        <v>61</v>
      </c>
      <c r="C52" s="14">
        <f>IF(ISNUMBER('2007'!C52),(1-PRODUCT('2007'!C52,0.1)),"XXX")</f>
        <v>0.42000000000000004</v>
      </c>
      <c r="D52" s="14">
        <f>IFERROR(IF((LOG(100*'2007'!D52+1)/LOG(100+1))&gt;1,0,(1-(LOG(100*'2007'!D52+1)/LOG(100+1)))), 1)</f>
        <v>1</v>
      </c>
      <c r="E52" s="15">
        <f>IF(ISNUMBER('2007'!E52),IF(('2007'!E52/100)&gt;1,1,'2007'!E52/100),"XXX")</f>
        <v>0.87</v>
      </c>
      <c r="F52" s="14">
        <v>0.5</v>
      </c>
      <c r="G52" s="14">
        <f>IF(ISNUMBER('2007'!G52),(1-('2007'!G52/10)),"XXX")</f>
        <v>0.32999999999999996</v>
      </c>
      <c r="H52" s="213">
        <f t="shared" si="1"/>
        <v>0.624</v>
      </c>
      <c r="I52" s="15">
        <f>'2007'!H52</f>
        <v>0.38714285714285712</v>
      </c>
      <c r="J52" s="14">
        <f>IF(ISNUMBER('2007'!I52),'2007'!I52,"XXX")</f>
        <v>9.7339999999999996E-2</v>
      </c>
      <c r="K52" s="14">
        <f>IF(ISNUMBER('2007'!J52),IF(('2007'!J52/5)&gt;1,1,'2007'!J52/5),"XXX")</f>
        <v>0.35628799999999999</v>
      </c>
      <c r="L52" s="15">
        <f>IF(ISNUMBER('2007'!K52),'2007'!K52,"XXX")</f>
        <v>0.36857142857142861</v>
      </c>
      <c r="M52" s="14">
        <f>IF(ISNUMBER('2007'!L52),IF(('2007'!L52/5)&gt;1,1,'2007'!L52/5),"XXX")</f>
        <v>0.24669396799999999</v>
      </c>
      <c r="N52" s="14">
        <f>IF(ISNUMBER('2007'!M52),(1-('2007'!M52/100)),"XXX")</f>
        <v>0.49484149929999999</v>
      </c>
      <c r="O52" s="15" t="str">
        <f>IF(ISNUMBER('2007'!N52),IF(('2007'!N52/10)&gt;1,1,'2007'!N52/10),"XXX")</f>
        <v>XXX</v>
      </c>
      <c r="P52" s="214" t="str">
        <f>IF(ISNUMBER('2007'!O52),'2007'!O52/100,"XXX")</f>
        <v>XXX</v>
      </c>
      <c r="Q52" s="214">
        <f>'2007'!P52</f>
        <v>3.960685729980469E-2</v>
      </c>
      <c r="R52" s="215" t="str">
        <f>IF(ISNUMBER('2007'!Q52),('2007'!Q52/100),"XXX")</f>
        <v>XXX</v>
      </c>
      <c r="S52" s="215">
        <f>IF(ISNUMBER('2007'!R52),('2007'!R52/100),"XXX")</f>
        <v>0.6655548</v>
      </c>
      <c r="T52" s="116">
        <f>IF(ISNUMBER('2007'!S52),(1-('2007'!S52/100)),"XXX")</f>
        <v>0.95299999999999996</v>
      </c>
      <c r="U52" s="132">
        <f>IF(ISNUMBER('2007'!T52),'2007'!T52,"XXX")</f>
        <v>0.61142857142857143</v>
      </c>
      <c r="V52" s="132">
        <f>IF(ISNUMBER('2007'!U52),'2007'!U52,"XXX")</f>
        <v>0.43214285714285711</v>
      </c>
      <c r="W52" s="132">
        <f>IF(ISNUMBER('2007'!V52),'2007'!V52,"XXX")</f>
        <v>0.52142857142857146</v>
      </c>
      <c r="X52" s="132">
        <f>IF(ISNUMBER('2007'!W52),'2007'!W52,"XXX")</f>
        <v>0.55285714285714282</v>
      </c>
      <c r="Y52" s="129">
        <f t="shared" si="2"/>
        <v>0.41189310074793134</v>
      </c>
      <c r="Z52" s="116">
        <f>'2007'!X52</f>
        <v>0.35899999999999999</v>
      </c>
      <c r="AA52" s="132">
        <f>('2007'!Y52+2.5)/5</f>
        <v>0.34661076060000001</v>
      </c>
      <c r="AB52" s="216">
        <f t="shared" si="3"/>
        <v>0.35280538029999997</v>
      </c>
      <c r="AC52" s="2"/>
      <c r="AE52">
        <f t="shared" si="4"/>
        <v>0.24224142857142855</v>
      </c>
      <c r="AF52">
        <f t="shared" si="5"/>
        <v>0.22681399999999999</v>
      </c>
      <c r="AG52">
        <f t="shared" si="6"/>
        <v>0.3624297142857143</v>
      </c>
      <c r="AH52">
        <f t="shared" si="7"/>
        <v>0.30763269828571427</v>
      </c>
      <c r="AI52">
        <f t="shared" si="8"/>
        <v>0.37076773364999999</v>
      </c>
      <c r="AJ52">
        <f t="shared" si="9"/>
        <v>0.49484149929999999</v>
      </c>
      <c r="AK52" t="str">
        <f t="shared" si="10"/>
        <v>XXX</v>
      </c>
      <c r="AL52">
        <f t="shared" si="11"/>
        <v>3.960685729980469E-2</v>
      </c>
      <c r="AM52">
        <f t="shared" si="12"/>
        <v>3.960685729980469E-2</v>
      </c>
      <c r="AN52">
        <f t="shared" si="13"/>
        <v>0.6655548</v>
      </c>
      <c r="AO52">
        <f t="shared" si="14"/>
        <v>0.80927740000000004</v>
      </c>
      <c r="AP52">
        <f t="shared" si="15"/>
        <v>0.78221428571428575</v>
      </c>
      <c r="AQ52">
        <f t="shared" si="16"/>
        <v>0.5217857142857143</v>
      </c>
      <c r="AR52">
        <f t="shared" si="17"/>
        <v>0.47678571428571426</v>
      </c>
      <c r="AS52">
        <f t="shared" si="18"/>
        <v>0.53714285714285714</v>
      </c>
    </row>
    <row r="53" spans="1:45" ht="15" x14ac:dyDescent="0.25">
      <c r="A53" s="19" t="s">
        <v>189</v>
      </c>
      <c r="B53" s="3" t="s">
        <v>62</v>
      </c>
      <c r="C53" s="14">
        <f>IF(ISNUMBER('2007'!C53),(1-PRODUCT('2007'!C53,0.1)),"XXX")</f>
        <v>0.37999999999999989</v>
      </c>
      <c r="D53" s="14">
        <f>IFERROR(IF((LOG(100*'2007'!D53+1)/LOG(100+1))&gt;1,0,(1-(LOG(100*'2007'!D53+1)/LOG(100+1)))), 1)</f>
        <v>1</v>
      </c>
      <c r="E53" s="15">
        <f>IF(ISNUMBER('2007'!E53),IF(('2007'!E53/100)&gt;1,1,'2007'!E53/100),"XXX")</f>
        <v>0.89</v>
      </c>
      <c r="F53" s="14">
        <f>IF(ISNUMBER('2007'!F53),(1-(('2007'!F53-1)/4)),"XXX")</f>
        <v>0.5</v>
      </c>
      <c r="G53" s="14">
        <f>IF(ISNUMBER('2007'!G53),(1-('2007'!G53/10)),"XXX")</f>
        <v>0.32000000000000006</v>
      </c>
      <c r="H53" s="213">
        <f t="shared" si="1"/>
        <v>0.61799999999999999</v>
      </c>
      <c r="I53" s="15">
        <f>'2007'!H53</f>
        <v>0.44857142857142857</v>
      </c>
      <c r="J53" s="14">
        <f>IF(ISNUMBER('2007'!I53),'2007'!I53,"XXX")</f>
        <v>5.3039999999999997E-2</v>
      </c>
      <c r="K53" s="14">
        <f>IF(ISNUMBER('2007'!J53),IF(('2007'!J53/5)&gt;1,1,'2007'!J53/5),"XXX")</f>
        <v>0.12823600000000002</v>
      </c>
      <c r="L53" s="15">
        <f>IF(ISNUMBER('2007'!K53),'2007'!K53,"XXX")</f>
        <v>0.49857142857142861</v>
      </c>
      <c r="M53" s="14">
        <f>IF(ISNUMBER('2007'!L53),IF(('2007'!L53/5)&gt;1,1,'2007'!L53/5),"XXX")</f>
        <v>0.137280596</v>
      </c>
      <c r="N53" s="14">
        <f>IF(ISNUMBER('2007'!M53),(1-('2007'!M53/100)),"XXX")</f>
        <v>0.86846537590000006</v>
      </c>
      <c r="O53" s="15">
        <f>IF(ISNUMBER('2007'!N53),IF(('2007'!N53/10)&gt;1,1,'2007'!N53/10),"XXX")</f>
        <v>0.2959</v>
      </c>
      <c r="P53" s="214" t="str">
        <f>IF(ISNUMBER('2007'!O53),'2007'!O53/100,"XXX")</f>
        <v>XXX</v>
      </c>
      <c r="Q53" s="214" t="str">
        <f>'2007'!P53</f>
        <v>XXX</v>
      </c>
      <c r="R53" s="215">
        <f>IF(ISNUMBER('2007'!Q53),('2007'!Q53/100),"XXX")</f>
        <v>5.0000000000000001E-3</v>
      </c>
      <c r="S53" s="215">
        <f>IF(ISNUMBER('2007'!R53),('2007'!R53/100),"XXX")</f>
        <v>0.2555193</v>
      </c>
      <c r="T53" s="116">
        <f>IF(ISNUMBER('2007'!S53),(1-('2007'!S53/100)),"XXX")</f>
        <v>0.78</v>
      </c>
      <c r="U53" s="132">
        <f>IF(ISNUMBER('2007'!T53),'2007'!T53,"XXX")</f>
        <v>0.56857142857142862</v>
      </c>
      <c r="V53" s="132">
        <f>IF(ISNUMBER('2007'!U53),'2007'!U53,"XXX")</f>
        <v>0.54285714285714282</v>
      </c>
      <c r="W53" s="132">
        <f>IF(ISNUMBER('2007'!V53),'2007'!V53,"XXX")</f>
        <v>0.57000000000000006</v>
      </c>
      <c r="X53" s="132">
        <f>IF(ISNUMBER('2007'!W53),'2007'!W53,"XXX")</f>
        <v>0.60142857142857142</v>
      </c>
      <c r="Y53" s="129">
        <f t="shared" si="2"/>
        <v>0.37839632949375002</v>
      </c>
      <c r="Z53" s="116">
        <f>'2007'!X53</f>
        <v>0.24399999999999999</v>
      </c>
      <c r="AA53" s="132">
        <f>('2007'!Y53+2.5)/5</f>
        <v>0.34175837040000001</v>
      </c>
      <c r="AB53" s="216">
        <f t="shared" si="3"/>
        <v>0.2928791852</v>
      </c>
      <c r="AC53" s="2"/>
      <c r="AE53">
        <f t="shared" si="4"/>
        <v>0.2508057142857143</v>
      </c>
      <c r="AF53">
        <f t="shared" si="5"/>
        <v>9.063800000000001E-2</v>
      </c>
      <c r="AG53">
        <f t="shared" si="6"/>
        <v>0.31340371428571434</v>
      </c>
      <c r="AH53">
        <f t="shared" si="7"/>
        <v>0.31792601228571432</v>
      </c>
      <c r="AI53">
        <f t="shared" si="8"/>
        <v>0.50287298595000007</v>
      </c>
      <c r="AJ53">
        <f t="shared" si="9"/>
        <v>0.58218268795000006</v>
      </c>
      <c r="AK53">
        <f t="shared" si="10"/>
        <v>0.2959</v>
      </c>
      <c r="AL53" t="str">
        <f t="shared" si="11"/>
        <v>XXX</v>
      </c>
      <c r="AM53">
        <f t="shared" si="12"/>
        <v>5.0000000000000001E-3</v>
      </c>
      <c r="AN53">
        <f t="shared" si="13"/>
        <v>0.13025965</v>
      </c>
      <c r="AO53">
        <f t="shared" si="14"/>
        <v>0.51775965000000002</v>
      </c>
      <c r="AP53">
        <f t="shared" si="15"/>
        <v>0.67428571428571438</v>
      </c>
      <c r="AQ53">
        <f t="shared" si="16"/>
        <v>0.55571428571428572</v>
      </c>
      <c r="AR53">
        <f t="shared" si="17"/>
        <v>0.55642857142857149</v>
      </c>
      <c r="AS53">
        <f t="shared" si="18"/>
        <v>0.58571428571428574</v>
      </c>
    </row>
    <row r="54" spans="1:45" ht="15" x14ac:dyDescent="0.25">
      <c r="A54" s="19" t="s">
        <v>63</v>
      </c>
      <c r="B54" s="3" t="s">
        <v>63</v>
      </c>
      <c r="C54" s="14">
        <f>IF(ISNUMBER('2007'!C54),(1-PRODUCT('2007'!C54,0.1)),"XXX")</f>
        <v>0.18000000000000005</v>
      </c>
      <c r="D54" s="14">
        <f>IFERROR(IF((LOG(100*'2007'!D54+1)/LOG(100+1))&gt;1,0,(1-(LOG(100*'2007'!D54+1)/LOG(100+1)))), 1)</f>
        <v>0.2405965397136004</v>
      </c>
      <c r="E54" s="15">
        <f>IF(ISNUMBER('2007'!E54),IF(('2007'!E54/100)&gt;1,1,'2007'!E54/100),"XXX")</f>
        <v>0.8666666666666667</v>
      </c>
      <c r="F54" s="14">
        <f>IF(ISNUMBER('2007'!F54),(1-(('2007'!F54-1)/4)),"XXX")</f>
        <v>0.5</v>
      </c>
      <c r="G54" s="14">
        <f>IF(ISNUMBER('2007'!G54),(1-('2007'!G54/10)),"XXX")</f>
        <v>0.45999999999999996</v>
      </c>
      <c r="H54" s="213">
        <f t="shared" si="1"/>
        <v>0.44945264127605339</v>
      </c>
      <c r="I54" s="15">
        <f>'2007'!H54</f>
        <v>0.41714285714285709</v>
      </c>
      <c r="J54" s="14">
        <f>IF(ISNUMBER('2007'!I54),'2007'!I54,"XXX")</f>
        <v>0.10717</v>
      </c>
      <c r="K54" s="14">
        <f>IF(ISNUMBER('2007'!J54),IF(('2007'!J54/5)&gt;1,1,'2007'!J54/5),"XXX")</f>
        <v>0.42607400000000001</v>
      </c>
      <c r="L54" s="15">
        <f>IF(ISNUMBER('2007'!K54),'2007'!K54,"XXX")</f>
        <v>0.43714285714285717</v>
      </c>
      <c r="M54" s="14">
        <f>IF(ISNUMBER('2007'!L54),IF(('2007'!L54/5)&gt;1,1,'2007'!L54/5),"XXX")</f>
        <v>0.21864805199999998</v>
      </c>
      <c r="N54" s="14">
        <f>IF(ISNUMBER('2007'!M54),(1-('2007'!M54/100)),"XXX")</f>
        <v>0.2432640076</v>
      </c>
      <c r="O54" s="15">
        <f>IF(ISNUMBER('2007'!N54),IF(('2007'!N54/10)&gt;1,1,'2007'!N54/10),"XXX")</f>
        <v>0.71577671467067705</v>
      </c>
      <c r="P54" s="214" t="str">
        <f>IF(ISNUMBER('2007'!O54),'2007'!O54/100,"XXX")</f>
        <v>XXX</v>
      </c>
      <c r="Q54" s="214">
        <f>'2007'!P54</f>
        <v>1</v>
      </c>
      <c r="R54" s="215">
        <f>IF(ISNUMBER('2007'!Q54),('2007'!Q54/100),"XXX")</f>
        <v>0.12</v>
      </c>
      <c r="S54" s="215">
        <f>IF(ISNUMBER('2007'!R54),('2007'!R54/100),"XXX")</f>
        <v>0.42590420000000001</v>
      </c>
      <c r="T54" s="116">
        <f>IF(ISNUMBER('2007'!S54),(1-('2007'!S54/100)),"XXX")</f>
        <v>0.89910000000000001</v>
      </c>
      <c r="U54" s="132">
        <f>IF(ISNUMBER('2007'!T54),'2007'!T54,"XXX")</f>
        <v>0.44714285714285712</v>
      </c>
      <c r="V54" s="132">
        <f>IF(ISNUMBER('2007'!U54),'2007'!U54,"XXX")</f>
        <v>0.43428571428571427</v>
      </c>
      <c r="W54" s="132">
        <f>IF(ISNUMBER('2007'!V54),'2007'!V54,"XXX")</f>
        <v>0.5842857142857143</v>
      </c>
      <c r="X54" s="132">
        <f>IF(ISNUMBER('2007'!W54),'2007'!W54,"XXX")</f>
        <v>0.49857142857142861</v>
      </c>
      <c r="Y54" s="129">
        <f t="shared" si="2"/>
        <v>0.48064281984454899</v>
      </c>
      <c r="Z54" s="116">
        <f>'2007'!X54</f>
        <v>0.55200000000000005</v>
      </c>
      <c r="AA54" s="132">
        <f>('2007'!Y54+2.5)/5</f>
        <v>0.46951095460000003</v>
      </c>
      <c r="AB54" s="216">
        <f t="shared" si="3"/>
        <v>0.51075547730000004</v>
      </c>
      <c r="AC54" s="2"/>
      <c r="AE54">
        <f t="shared" si="4"/>
        <v>0.26215642857142857</v>
      </c>
      <c r="AF54">
        <f t="shared" si="5"/>
        <v>0.26662200000000003</v>
      </c>
      <c r="AG54">
        <f t="shared" si="6"/>
        <v>0.43160842857142856</v>
      </c>
      <c r="AH54">
        <f t="shared" si="7"/>
        <v>0.32789545457142855</v>
      </c>
      <c r="AI54">
        <f t="shared" si="8"/>
        <v>0.23095602979999999</v>
      </c>
      <c r="AJ54">
        <f t="shared" si="9"/>
        <v>0.47952036113533852</v>
      </c>
      <c r="AK54">
        <f t="shared" si="10"/>
        <v>0.71577671467067705</v>
      </c>
      <c r="AL54">
        <f t="shared" si="11"/>
        <v>1</v>
      </c>
      <c r="AM54">
        <f t="shared" si="12"/>
        <v>0.56000000000000005</v>
      </c>
      <c r="AN54">
        <f t="shared" si="13"/>
        <v>0.27295210000000003</v>
      </c>
      <c r="AO54">
        <f t="shared" si="14"/>
        <v>0.66250209999999998</v>
      </c>
      <c r="AP54">
        <f t="shared" si="15"/>
        <v>0.67312142857142854</v>
      </c>
      <c r="AQ54">
        <f t="shared" si="16"/>
        <v>0.44071428571428573</v>
      </c>
      <c r="AR54">
        <f t="shared" si="17"/>
        <v>0.50928571428571434</v>
      </c>
      <c r="AS54">
        <f t="shared" si="18"/>
        <v>0.54142857142857148</v>
      </c>
    </row>
    <row r="55" spans="1:45" ht="15" x14ac:dyDescent="0.25">
      <c r="A55" s="19" t="s">
        <v>64</v>
      </c>
      <c r="B55" s="3" t="s">
        <v>64</v>
      </c>
      <c r="C55" s="14">
        <f>IF(ISNUMBER('2007'!C55),(1-PRODUCT('2007'!C55,0.1)),"XXX")</f>
        <v>0.79</v>
      </c>
      <c r="D55" s="14">
        <f>IFERROR(IF((LOG(100*'2007'!D55+1)/LOG(100+1))&gt;1,0,(1-(LOG(100*'2007'!D55+1)/LOG(100+1)))), 1)</f>
        <v>1</v>
      </c>
      <c r="E55" s="15">
        <f>IF(ISNUMBER('2007'!E55),IF(('2007'!E55/100)&gt;1,1,'2007'!E55/100),"XXX")</f>
        <v>1</v>
      </c>
      <c r="F55" s="14">
        <f>IF(ISNUMBER('2007'!F55),(1-(('2007'!F55-1)/4)),"XXX")</f>
        <v>1</v>
      </c>
      <c r="G55" s="14">
        <f>IF(ISNUMBER('2007'!G55),(1-('2007'!G55/10)),"XXX")</f>
        <v>0.71</v>
      </c>
      <c r="H55" s="213">
        <f t="shared" si="1"/>
        <v>0.9</v>
      </c>
      <c r="I55" s="15">
        <f>'2007'!H55</f>
        <v>0.95</v>
      </c>
      <c r="J55" s="14">
        <f>IF(ISNUMBER('2007'!I55),'2007'!I55,"XXX")</f>
        <v>0.61643999999999999</v>
      </c>
      <c r="K55" s="14">
        <f>IF(ISNUMBER('2007'!J55),IF(('2007'!J55/5)&gt;1,1,'2007'!J55/5),"XXX")</f>
        <v>0.53118799999999999</v>
      </c>
      <c r="L55" s="15">
        <f>IF(ISNUMBER('2007'!K55),'2007'!K55,"XXX")</f>
        <v>0.70000000000000007</v>
      </c>
      <c r="M55" s="14">
        <f>IF(ISNUMBER('2007'!L55),IF(('2007'!L55/5)&gt;1,1,'2007'!L55/5),"XXX")</f>
        <v>1</v>
      </c>
      <c r="N55" s="14">
        <f>IF(ISNUMBER('2007'!M55),(1-('2007'!M55/100)),"XXX")</f>
        <v>0.85587765689999995</v>
      </c>
      <c r="O55" s="15">
        <f>IF(ISNUMBER('2007'!N55),IF(('2007'!N55/10)&gt;1,1,'2007'!N55/10),"XXX")</f>
        <v>1</v>
      </c>
      <c r="P55" s="214">
        <f>IF(ISNUMBER('2007'!O55),'2007'!O55/100,"XXX")</f>
        <v>0.71099999999999997</v>
      </c>
      <c r="Q55" s="214">
        <f>'2007'!P55</f>
        <v>1</v>
      </c>
      <c r="R55" s="215">
        <f>IF(ISNUMBER('2007'!Q55),('2007'!Q55/100),"XXX")</f>
        <v>0.96</v>
      </c>
      <c r="S55" s="215">
        <f>IF(ISNUMBER('2007'!R55),('2007'!R55/100),"XXX")</f>
        <v>0.88803979999999993</v>
      </c>
      <c r="T55" s="116">
        <f>IF(ISNUMBER('2007'!S55),(1-('2007'!S55/100)),"XXX")</f>
        <v>1</v>
      </c>
      <c r="U55" s="132">
        <f>IF(ISNUMBER('2007'!T55),'2007'!T55,"XXX")</f>
        <v>0.94428571428571428</v>
      </c>
      <c r="V55" s="132">
        <f>IF(ISNUMBER('2007'!U55),'2007'!U55,"XXX")</f>
        <v>0.78785714285714292</v>
      </c>
      <c r="W55" s="132">
        <f>IF(ISNUMBER('2007'!V55),'2007'!V55,"XXX")</f>
        <v>0.74</v>
      </c>
      <c r="X55" s="132">
        <f>IF(ISNUMBER('2007'!W55),'2007'!W55,"XXX")</f>
        <v>0.68142857142857138</v>
      </c>
      <c r="Y55" s="129">
        <f t="shared" si="2"/>
        <v>0.83538230534196434</v>
      </c>
      <c r="Z55" s="116">
        <f>'2007'!X55</f>
        <v>0.90100000000000002</v>
      </c>
      <c r="AA55" s="132">
        <f>('2007'!Y55+2.5)/5</f>
        <v>0.77226335999999995</v>
      </c>
      <c r="AB55" s="216">
        <f t="shared" si="3"/>
        <v>0.83663167999999999</v>
      </c>
      <c r="AC55" s="2"/>
      <c r="AE55">
        <f t="shared" si="4"/>
        <v>0.78322000000000003</v>
      </c>
      <c r="AF55">
        <f t="shared" si="5"/>
        <v>0.57381400000000005</v>
      </c>
      <c r="AG55">
        <f t="shared" si="6"/>
        <v>0.61559399999999997</v>
      </c>
      <c r="AH55">
        <f t="shared" si="7"/>
        <v>0.85000000000000009</v>
      </c>
      <c r="AI55">
        <f t="shared" si="8"/>
        <v>0.92793882844999998</v>
      </c>
      <c r="AJ55">
        <f t="shared" si="9"/>
        <v>0.92793882844999998</v>
      </c>
      <c r="AK55">
        <f t="shared" si="10"/>
        <v>0.85549999999999993</v>
      </c>
      <c r="AL55">
        <f t="shared" si="11"/>
        <v>0.85549999999999993</v>
      </c>
      <c r="AM55">
        <f t="shared" si="12"/>
        <v>0.98</v>
      </c>
      <c r="AN55">
        <f t="shared" si="13"/>
        <v>0.92401990000000001</v>
      </c>
      <c r="AO55">
        <f t="shared" si="14"/>
        <v>0.94401990000000002</v>
      </c>
      <c r="AP55">
        <f t="shared" si="15"/>
        <v>0.9721428571428572</v>
      </c>
      <c r="AQ55">
        <f t="shared" si="16"/>
        <v>0.8660714285714286</v>
      </c>
      <c r="AR55">
        <f t="shared" si="17"/>
        <v>0.76392857142857151</v>
      </c>
      <c r="AS55">
        <f t="shared" si="18"/>
        <v>0.71071428571428563</v>
      </c>
    </row>
    <row r="56" spans="1:45" ht="15" x14ac:dyDescent="0.25">
      <c r="A56" s="19" t="s">
        <v>65</v>
      </c>
      <c r="B56" s="3" t="s">
        <v>65</v>
      </c>
      <c r="C56" s="14">
        <f>IF(ISNUMBER('2007'!C56),(1-PRODUCT('2007'!C56,0.1)),"XXX")</f>
        <v>0.53</v>
      </c>
      <c r="D56" s="14">
        <f>IFERROR(IF((LOG(100*'2007'!D56+1)/LOG(100+1))&gt;1,0,(1-(LOG(100*'2007'!D56+1)/LOG(100+1)))), 1)</f>
        <v>1</v>
      </c>
      <c r="E56" s="15">
        <f>IF(ISNUMBER('2007'!E56),IF(('2007'!E56/100)&gt;1,1,'2007'!E56/100),"XXX")</f>
        <v>0.8666666666666667</v>
      </c>
      <c r="F56" s="14">
        <f>IF(ISNUMBER('2007'!F56),(1-(('2007'!F56-1)/4)),"XXX")</f>
        <v>0.75</v>
      </c>
      <c r="G56" s="14">
        <f>IF(ISNUMBER('2007'!G56),(1-('2007'!G56/10)),"XXX")</f>
        <v>0.55000000000000004</v>
      </c>
      <c r="H56" s="213">
        <f t="shared" si="1"/>
        <v>0.73933333333333329</v>
      </c>
      <c r="I56" s="15">
        <f>'2007'!H56</f>
        <v>0.42571428571428571</v>
      </c>
      <c r="J56" s="14">
        <f>IF(ISNUMBER('2007'!I56),'2007'!I56,"XXX")</f>
        <v>4.0919999999999998E-2</v>
      </c>
      <c r="K56" s="14">
        <f>IF(ISNUMBER('2007'!J56),IF(('2007'!J56/5)&gt;1,1,'2007'!J56/5),"XXX")</f>
        <v>0.78004200000000001</v>
      </c>
      <c r="L56" s="15">
        <f>IF(ISNUMBER('2007'!K56),'2007'!K56,"XXX")</f>
        <v>0.46285714285714291</v>
      </c>
      <c r="M56" s="14">
        <f>IF(ISNUMBER('2007'!L56),IF(('2007'!L56/5)&gt;1,1,'2007'!L56/5),"XXX")</f>
        <v>0.32958667199999997</v>
      </c>
      <c r="N56" s="14">
        <f>IF(ISNUMBER('2007'!M56),(1-('2007'!M56/100)),"XXX")</f>
        <v>0.61530967709999995</v>
      </c>
      <c r="O56" s="15">
        <f>IF(ISNUMBER('2007'!N56),IF(('2007'!N56/10)&gt;1,1,'2007'!N56/10),"XXX")</f>
        <v>0.65570000000000006</v>
      </c>
      <c r="P56" s="214" t="str">
        <f>IF(ISNUMBER('2007'!O56),'2007'!O56/100,"XXX")</f>
        <v>XXX</v>
      </c>
      <c r="Q56" s="214">
        <f>'2007'!P56</f>
        <v>8.870990872383118E-2</v>
      </c>
      <c r="R56" s="215">
        <f>IF(ISNUMBER('2007'!Q56),('2007'!Q56/100),"XXX")</f>
        <v>3.3000000000000002E-2</v>
      </c>
      <c r="S56" s="215">
        <f>IF(ISNUMBER('2007'!R56),('2007'!R56/100),"XXX")</f>
        <v>0.23755880000000001</v>
      </c>
      <c r="T56" s="116">
        <f>IF(ISNUMBER('2007'!S56),(1-('2007'!S56/100)),"XXX")</f>
        <v>0.85260000000000002</v>
      </c>
      <c r="U56" s="132">
        <f>IF(ISNUMBER('2007'!T56),'2007'!T56,"XXX")</f>
        <v>0.57714285714285718</v>
      </c>
      <c r="V56" s="132">
        <f>IF(ISNUMBER('2007'!U56),'2007'!U56,"XXX")</f>
        <v>0.44142857142857139</v>
      </c>
      <c r="W56" s="132">
        <f>IF(ISNUMBER('2007'!V56),'2007'!V56,"XXX")</f>
        <v>0.59428571428571431</v>
      </c>
      <c r="X56" s="132">
        <f>IF(ISNUMBER('2007'!W56),'2007'!W56,"XXX")</f>
        <v>0.52857142857142858</v>
      </c>
      <c r="Y56" s="129">
        <f t="shared" si="2"/>
        <v>0.45744544111398949</v>
      </c>
      <c r="Z56" s="116">
        <f>'2007'!X56</f>
        <v>0.73299999999999998</v>
      </c>
      <c r="AA56" s="132">
        <f>('2007'!Y56+2.5)/5</f>
        <v>0.61012221579999992</v>
      </c>
      <c r="AB56" s="216">
        <f t="shared" si="3"/>
        <v>0.6715611078999999</v>
      </c>
      <c r="AC56" s="2"/>
      <c r="AE56">
        <f t="shared" si="4"/>
        <v>0.23331714285714286</v>
      </c>
      <c r="AF56">
        <f t="shared" si="5"/>
        <v>0.41048099999999998</v>
      </c>
      <c r="AG56">
        <f t="shared" si="6"/>
        <v>0.62144957142857149</v>
      </c>
      <c r="AH56">
        <f t="shared" si="7"/>
        <v>0.39622190742857144</v>
      </c>
      <c r="AI56">
        <f t="shared" si="8"/>
        <v>0.47244817454999999</v>
      </c>
      <c r="AJ56">
        <f t="shared" si="9"/>
        <v>0.63550483854999995</v>
      </c>
      <c r="AK56">
        <f t="shared" si="10"/>
        <v>0.65570000000000006</v>
      </c>
      <c r="AL56">
        <f t="shared" si="11"/>
        <v>8.870990872383118E-2</v>
      </c>
      <c r="AM56">
        <f t="shared" si="12"/>
        <v>6.0854954361915591E-2</v>
      </c>
      <c r="AN56">
        <f t="shared" si="13"/>
        <v>0.13527939999999999</v>
      </c>
      <c r="AO56">
        <f t="shared" si="14"/>
        <v>0.54507939999999999</v>
      </c>
      <c r="AP56">
        <f t="shared" si="15"/>
        <v>0.7148714285714286</v>
      </c>
      <c r="AQ56">
        <f t="shared" si="16"/>
        <v>0.50928571428571434</v>
      </c>
      <c r="AR56">
        <f t="shared" si="17"/>
        <v>0.51785714285714279</v>
      </c>
      <c r="AS56">
        <f t="shared" si="18"/>
        <v>0.56142857142857139</v>
      </c>
    </row>
    <row r="57" spans="1:45" ht="15" x14ac:dyDescent="0.25">
      <c r="A57" s="19" t="s">
        <v>66</v>
      </c>
      <c r="B57" s="3" t="s">
        <v>66</v>
      </c>
      <c r="C57" s="14">
        <f>IF(ISNUMBER('2007'!C57),(1-PRODUCT('2007'!C57,0.1)),"XXX")</f>
        <v>0.62999999999999989</v>
      </c>
      <c r="D57" s="14">
        <f>IFERROR(IF((LOG(100*'2007'!D57+1)/LOG(100+1))&gt;1,0,(1-(LOG(100*'2007'!D57+1)/LOG(100+1)))), 1)</f>
        <v>1</v>
      </c>
      <c r="E57" s="15">
        <f>IF(ISNUMBER('2007'!E57),IF(('2007'!E57/100)&gt;1,1,'2007'!E57/100),"XXX")</f>
        <v>0.94333333333333347</v>
      </c>
      <c r="F57" s="14">
        <f>IF(ISNUMBER('2007'!F57),(1-(('2007'!F57-1)/4)),"XXX")</f>
        <v>0.5</v>
      </c>
      <c r="G57" s="14">
        <f>IF(ISNUMBER('2007'!G57),(1-('2007'!G57/10)),"XXX")</f>
        <v>0.61</v>
      </c>
      <c r="H57" s="213">
        <f t="shared" si="1"/>
        <v>0.73666666666666658</v>
      </c>
      <c r="I57" s="15">
        <f>'2007'!H57</f>
        <v>0.62571428571428567</v>
      </c>
      <c r="J57" s="14">
        <f>IF(ISNUMBER('2007'!I57),'2007'!I57,"XXX")</f>
        <v>0.33561000000000002</v>
      </c>
      <c r="K57" s="14" t="str">
        <f>IF(ISNUMBER('2007'!J57),IF(('2007'!J57/5)&gt;1,1,'2007'!J57/5),"XXX")</f>
        <v>XXX</v>
      </c>
      <c r="L57" s="15">
        <f>IF(ISNUMBER('2007'!K57),'2007'!K57,"XXX")</f>
        <v>0.53428571428571436</v>
      </c>
      <c r="M57" s="14">
        <f>IF(ISNUMBER('2007'!L57),IF(('2007'!L57/5)&gt;1,1,'2007'!L57/5),"XXX")</f>
        <v>1</v>
      </c>
      <c r="N57" s="14">
        <f>IF(ISNUMBER('2007'!M57),(1-('2007'!M57/100)),"XXX")</f>
        <v>0.65776622770000004</v>
      </c>
      <c r="O57" s="15">
        <f>IF(ISNUMBER('2007'!N57),IF(('2007'!N57/10)&gt;1,1,'2007'!N57/10),"XXX")</f>
        <v>1</v>
      </c>
      <c r="P57" s="214" t="str">
        <f>IF(ISNUMBER('2007'!O57),'2007'!O57/100,"XXX")</f>
        <v>XXX</v>
      </c>
      <c r="Q57" s="214">
        <f>'2007'!P57</f>
        <v>1</v>
      </c>
      <c r="R57" s="215" t="str">
        <f>IF(ISNUMBER('2007'!Q57),('2007'!Q57/100),"XXX")</f>
        <v>XXX</v>
      </c>
      <c r="S57" s="215">
        <f>IF(ISNUMBER('2007'!R57),('2007'!R57/100),"XXX")</f>
        <v>0.63010509999999997</v>
      </c>
      <c r="T57" s="116">
        <f>IF(ISNUMBER('2007'!S57),(1-('2007'!S57/100)),"XXX")</f>
        <v>1</v>
      </c>
      <c r="U57" s="132">
        <f>IF(ISNUMBER('2007'!T57),'2007'!T57,"XXX")</f>
        <v>0.69000000000000006</v>
      </c>
      <c r="V57" s="132">
        <f>IF(ISNUMBER('2007'!U57),'2007'!U57,"XXX")</f>
        <v>0.52500000000000002</v>
      </c>
      <c r="W57" s="132">
        <f>IF(ISNUMBER('2007'!V57),'2007'!V57,"XXX")</f>
        <v>0.5842857142857143</v>
      </c>
      <c r="X57" s="132">
        <f>IF(ISNUMBER('2007'!W57),'2007'!W57,"XXX")</f>
        <v>0.50285714285714289</v>
      </c>
      <c r="Y57" s="129">
        <f t="shared" si="2"/>
        <v>0.72624436869553577</v>
      </c>
      <c r="Z57" s="116">
        <f>'2007'!X57</f>
        <v>0.89100000000000001</v>
      </c>
      <c r="AA57" s="132">
        <f>('2007'!Y57+2.5)/5</f>
        <v>0.70413351059999996</v>
      </c>
      <c r="AB57" s="216">
        <f t="shared" si="3"/>
        <v>0.79756675529999999</v>
      </c>
      <c r="AC57" s="2"/>
      <c r="AE57">
        <f t="shared" si="4"/>
        <v>0.48066214285714282</v>
      </c>
      <c r="AF57">
        <f t="shared" si="5"/>
        <v>0.33561000000000002</v>
      </c>
      <c r="AG57">
        <f t="shared" si="6"/>
        <v>0.53428571428571436</v>
      </c>
      <c r="AH57">
        <f t="shared" si="7"/>
        <v>0.76714285714285713</v>
      </c>
      <c r="AI57">
        <f t="shared" si="8"/>
        <v>0.82888311385000002</v>
      </c>
      <c r="AJ57">
        <f t="shared" si="9"/>
        <v>0.82888311385000002</v>
      </c>
      <c r="AK57">
        <f t="shared" si="10"/>
        <v>1</v>
      </c>
      <c r="AL57">
        <f t="shared" si="11"/>
        <v>1</v>
      </c>
      <c r="AM57">
        <f t="shared" si="12"/>
        <v>1</v>
      </c>
      <c r="AN57">
        <f t="shared" si="13"/>
        <v>0.63010509999999997</v>
      </c>
      <c r="AO57">
        <f t="shared" si="14"/>
        <v>0.81505254999999999</v>
      </c>
      <c r="AP57">
        <f t="shared" si="15"/>
        <v>0.84499999999999997</v>
      </c>
      <c r="AQ57">
        <f t="shared" si="16"/>
        <v>0.60750000000000004</v>
      </c>
      <c r="AR57">
        <f t="shared" si="17"/>
        <v>0.55464285714285722</v>
      </c>
      <c r="AS57">
        <f t="shared" si="18"/>
        <v>0.54357142857142859</v>
      </c>
    </row>
    <row r="58" spans="1:45" ht="15" x14ac:dyDescent="0.25">
      <c r="A58" s="19" t="s">
        <v>67</v>
      </c>
      <c r="B58" s="3" t="s">
        <v>67</v>
      </c>
      <c r="C58" s="14">
        <f>IF(ISNUMBER('2007'!C58),(1-PRODUCT('2007'!C58,0.1)),"XXX")</f>
        <v>0.47</v>
      </c>
      <c r="D58" s="14">
        <f>IFERROR(IF((LOG(100*'2007'!D58+1)/LOG(100+1))&gt;1,0,(1-(LOG(100*'2007'!D58+1)/LOG(100+1)))), 1)</f>
        <v>1</v>
      </c>
      <c r="E58" s="15">
        <f>IF(ISNUMBER('2007'!E58),IF(('2007'!E58/100)&gt;1,1,'2007'!E58/100),"XXX")</f>
        <v>0.5116666666666666</v>
      </c>
      <c r="F58" s="14">
        <f>IF(ISNUMBER('2007'!F58),(1-(('2007'!F58-1)/4)),"XXX")</f>
        <v>0.25</v>
      </c>
      <c r="G58" s="14">
        <f>IF(ISNUMBER('2007'!G58),(1-('2007'!G58/10)),"XXX")</f>
        <v>0.29000000000000004</v>
      </c>
      <c r="H58" s="213">
        <f t="shared" si="1"/>
        <v>0.5043333333333333</v>
      </c>
      <c r="I58" s="15">
        <f>'2007'!H58</f>
        <v>0.47142857142857136</v>
      </c>
      <c r="J58" s="14">
        <f>IF(ISNUMBER('2007'!I58),'2007'!I58,"XXX")</f>
        <v>0.12366000000000001</v>
      </c>
      <c r="K58" s="14">
        <f>IF(ISNUMBER('2007'!J58),IF(('2007'!J58/5)&gt;1,1,'2007'!J58/5),"XXX")</f>
        <v>0.46107000000000004</v>
      </c>
      <c r="L58" s="15">
        <f>IF(ISNUMBER('2007'!K58),'2007'!K58,"XXX")</f>
        <v>0.34857142857142859</v>
      </c>
      <c r="M58" s="14">
        <f>IF(ISNUMBER('2007'!L58),IF(('2007'!L58/5)&gt;1,1,'2007'!L58/5),"XXX")</f>
        <v>0.39577278999999999</v>
      </c>
      <c r="N58" s="14">
        <f>IF(ISNUMBER('2007'!M58),(1-('2007'!M58/100)),"XXX")</f>
        <v>0.38376289370000005</v>
      </c>
      <c r="O58" s="15">
        <f>IF(ISNUMBER('2007'!N58),IF(('2007'!N58/10)&gt;1,1,'2007'!N58/10),"XXX")</f>
        <v>0.46500000000000002</v>
      </c>
      <c r="P58" s="214" t="str">
        <f>IF(ISNUMBER('2007'!O58),'2007'!O58/100,"XXX")</f>
        <v>XXX</v>
      </c>
      <c r="Q58" s="214">
        <f>'2007'!P58</f>
        <v>0.25503761768341066</v>
      </c>
      <c r="R58" s="215">
        <f>IF(ISNUMBER('2007'!Q58),('2007'!Q58/100),"XXX")</f>
        <v>0.02</v>
      </c>
      <c r="S58" s="215">
        <f>IF(ISNUMBER('2007'!R58),('2007'!R58/100),"XXX")</f>
        <v>0.56477539999999993</v>
      </c>
      <c r="T58" s="116">
        <f>IF(ISNUMBER('2007'!S58),(1-('2007'!S58/100)),"XXX")</f>
        <v>0.93459999999999999</v>
      </c>
      <c r="U58" s="132">
        <f>IF(ISNUMBER('2007'!T58),'2007'!T58,"XXX")</f>
        <v>0.53714285714285714</v>
      </c>
      <c r="V58" s="132">
        <f>IF(ISNUMBER('2007'!U58),'2007'!U58,"XXX")</f>
        <v>0.42785714285714288</v>
      </c>
      <c r="W58" s="132">
        <f>IF(ISNUMBER('2007'!V58),'2007'!V58,"XXX")</f>
        <v>0.60428571428571431</v>
      </c>
      <c r="X58" s="132">
        <f>IF(ISNUMBER('2007'!W58),'2007'!W58,"XXX")</f>
        <v>0.49571428571428572</v>
      </c>
      <c r="Y58" s="129">
        <f t="shared" si="2"/>
        <v>0.43460491883646313</v>
      </c>
      <c r="Z58" s="116">
        <f>'2007'!X58</f>
        <v>0.57799999999999996</v>
      </c>
      <c r="AA58" s="132">
        <f>('2007'!Y58+2.5)/5</f>
        <v>0.48093686560000004</v>
      </c>
      <c r="AB58" s="216">
        <f t="shared" si="3"/>
        <v>0.5294684328</v>
      </c>
      <c r="AC58" s="2"/>
      <c r="AE58">
        <f t="shared" si="4"/>
        <v>0.29754428571428571</v>
      </c>
      <c r="AF58">
        <f t="shared" si="5"/>
        <v>0.29236500000000004</v>
      </c>
      <c r="AG58">
        <f t="shared" si="6"/>
        <v>0.40482071428571431</v>
      </c>
      <c r="AH58">
        <f t="shared" si="7"/>
        <v>0.37217210928571431</v>
      </c>
      <c r="AI58">
        <f t="shared" si="8"/>
        <v>0.38976784185000002</v>
      </c>
      <c r="AJ58">
        <f t="shared" si="9"/>
        <v>0.42438144685000001</v>
      </c>
      <c r="AK58">
        <f t="shared" si="10"/>
        <v>0.46500000000000002</v>
      </c>
      <c r="AL58">
        <f t="shared" si="11"/>
        <v>0.25503761768341066</v>
      </c>
      <c r="AM58">
        <f t="shared" si="12"/>
        <v>0.13751880884170534</v>
      </c>
      <c r="AN58">
        <f t="shared" si="13"/>
        <v>0.29238769999999997</v>
      </c>
      <c r="AO58">
        <f t="shared" si="14"/>
        <v>0.74968769999999996</v>
      </c>
      <c r="AP58">
        <f t="shared" si="15"/>
        <v>0.73587142857142851</v>
      </c>
      <c r="AQ58">
        <f t="shared" si="16"/>
        <v>0.48250000000000004</v>
      </c>
      <c r="AR58">
        <f t="shared" si="17"/>
        <v>0.51607142857142863</v>
      </c>
      <c r="AS58">
        <f t="shared" si="18"/>
        <v>0.55000000000000004</v>
      </c>
    </row>
    <row r="59" spans="1:45" ht="15" x14ac:dyDescent="0.25">
      <c r="A59" s="19" t="s">
        <v>68</v>
      </c>
      <c r="B59" s="3" t="s">
        <v>68</v>
      </c>
      <c r="C59" s="14">
        <f>IF(ISNUMBER('2007'!C59),(1-PRODUCT('2007'!C59,0.1)),"XXX")</f>
        <v>0.14999999999999991</v>
      </c>
      <c r="D59" s="14">
        <f>IFERROR(IF((LOG(100*'2007'!D59+1)/LOG(100+1))&gt;1,0,(1-(LOG(100*'2007'!D59+1)/LOG(100+1)))), 1)</f>
        <v>1</v>
      </c>
      <c r="E59" s="15">
        <f>IF(ISNUMBER('2007'!E59),IF(('2007'!E59/100)&gt;1,1,'2007'!E59/100),"XXX")</f>
        <v>0.63666666666666671</v>
      </c>
      <c r="F59" s="14">
        <f>IF(ISNUMBER('2007'!F59),(1-(('2007'!F59-1)/4)),"XXX")</f>
        <v>0.25</v>
      </c>
      <c r="G59" s="14">
        <f>IF(ISNUMBER('2007'!G59),(1-('2007'!G59/10)),"XXX")</f>
        <v>0.14000000000000001</v>
      </c>
      <c r="H59" s="213">
        <f t="shared" si="1"/>
        <v>0.43533333333333335</v>
      </c>
      <c r="I59" s="15">
        <f>'2007'!H59</f>
        <v>0.26571428571428574</v>
      </c>
      <c r="J59" s="14">
        <f>IF(ISNUMBER('2007'!I59),'2007'!I59,"XXX")</f>
        <v>5.5700000000000003E-3</v>
      </c>
      <c r="K59" s="14">
        <f>IF(ISNUMBER('2007'!J59),IF(('2007'!J59/5)&gt;1,1,'2007'!J59/5),"XXX")</f>
        <v>0.17325400000000002</v>
      </c>
      <c r="L59" s="15">
        <f>IF(ISNUMBER('2007'!K59),'2007'!K59,"XXX")</f>
        <v>0.35714285714285715</v>
      </c>
      <c r="M59" s="14">
        <f>IF(ISNUMBER('2007'!L59),IF(('2007'!L59/5)&gt;1,1,'2007'!L59/5),"XXX")</f>
        <v>4.8133466E-2</v>
      </c>
      <c r="N59" s="14">
        <f>IF(ISNUMBER('2007'!M59),(1-('2007'!M59/100)),"XXX")</f>
        <v>0.28440299989999995</v>
      </c>
      <c r="O59" s="15">
        <f>IF(ISNUMBER('2007'!N59),IF(('2007'!N59/10)&gt;1,1,'2007'!N59/10),"XXX")</f>
        <v>0.10489999999999999</v>
      </c>
      <c r="P59" s="214" t="str">
        <f>IF(ISNUMBER('2007'!O59),'2007'!O59/100,"XXX")</f>
        <v>XXX</v>
      </c>
      <c r="Q59" s="214">
        <f>'2007'!P59</f>
        <v>0.23412568569183351</v>
      </c>
      <c r="R59" s="215" t="str">
        <f>IF(ISNUMBER('2007'!Q59),('2007'!Q59/100),"XXX")</f>
        <v>XXX</v>
      </c>
      <c r="S59" s="215">
        <f>IF(ISNUMBER('2007'!R59),('2007'!R59/100),"XXX")</f>
        <v>7.1724019999999999E-2</v>
      </c>
      <c r="T59" s="116">
        <f>IF(ISNUMBER('2007'!S59),(1-('2007'!S59/100)),"XXX")</f>
        <v>0.43930000000000002</v>
      </c>
      <c r="U59" s="132">
        <f>IF(ISNUMBER('2007'!T59),'2007'!T59,"XXX")</f>
        <v>0.41000000000000003</v>
      </c>
      <c r="V59" s="132">
        <f>IF(ISNUMBER('2007'!U59),'2007'!U59,"XXX")</f>
        <v>0.39428571428571424</v>
      </c>
      <c r="W59" s="132">
        <f>IF(ISNUMBER('2007'!V59),'2007'!V59,"XXX")</f>
        <v>0.54285714285714282</v>
      </c>
      <c r="X59" s="132">
        <f>IF(ISNUMBER('2007'!W59),'2007'!W59,"XXX")</f>
        <v>0.47857142857142859</v>
      </c>
      <c r="Y59" s="129">
        <f t="shared" si="2"/>
        <v>0.25931295536594345</v>
      </c>
      <c r="Z59" s="116">
        <f>'2007'!X59</f>
        <v>0.26900000000000002</v>
      </c>
      <c r="AA59" s="132">
        <f>('2007'!Y59+2.5)/5</f>
        <v>0.24957504280000001</v>
      </c>
      <c r="AB59" s="216">
        <f t="shared" si="3"/>
        <v>0.2592875214</v>
      </c>
      <c r="AC59" s="2"/>
      <c r="AE59">
        <f t="shared" si="4"/>
        <v>0.13564214285714288</v>
      </c>
      <c r="AF59">
        <f t="shared" si="5"/>
        <v>8.9412000000000005E-2</v>
      </c>
      <c r="AG59">
        <f t="shared" si="6"/>
        <v>0.26519842857142861</v>
      </c>
      <c r="AH59">
        <f t="shared" si="7"/>
        <v>0.20263816157142858</v>
      </c>
      <c r="AI59">
        <f t="shared" si="8"/>
        <v>0.16626823294999998</v>
      </c>
      <c r="AJ59">
        <f t="shared" si="9"/>
        <v>0.19465149994999997</v>
      </c>
      <c r="AK59">
        <f t="shared" si="10"/>
        <v>0.10489999999999999</v>
      </c>
      <c r="AL59">
        <f t="shared" si="11"/>
        <v>0.23412568569183351</v>
      </c>
      <c r="AM59">
        <f t="shared" si="12"/>
        <v>0.23412568569183351</v>
      </c>
      <c r="AN59">
        <f t="shared" si="13"/>
        <v>7.1724019999999999E-2</v>
      </c>
      <c r="AO59">
        <f t="shared" si="14"/>
        <v>0.25551201000000001</v>
      </c>
      <c r="AP59">
        <f t="shared" si="15"/>
        <v>0.42465000000000003</v>
      </c>
      <c r="AQ59">
        <f t="shared" si="16"/>
        <v>0.40214285714285714</v>
      </c>
      <c r="AR59">
        <f t="shared" si="17"/>
        <v>0.46857142857142853</v>
      </c>
      <c r="AS59">
        <f t="shared" si="18"/>
        <v>0.51071428571428568</v>
      </c>
    </row>
    <row r="60" spans="1:45" ht="15" x14ac:dyDescent="0.25">
      <c r="A60" s="19" t="s">
        <v>69</v>
      </c>
      <c r="B60" s="3" t="s">
        <v>69</v>
      </c>
      <c r="C60" s="14">
        <f>IF(ISNUMBER('2007'!C60),(1-PRODUCT('2007'!C60,0.1)),"XXX")</f>
        <v>4.0000000000000036E-2</v>
      </c>
      <c r="D60" s="14">
        <f>IFERROR(IF((LOG(100*'2007'!D60+1)/LOG(100+1))&gt;1,0,(1-(LOG(100*'2007'!D60+1)/LOG(100+1)))), 1)</f>
        <v>1</v>
      </c>
      <c r="E60" s="15">
        <f>IF(ISNUMBER('2007'!E60),IF(('2007'!E60/100)&gt;1,1,'2007'!E60/100),"XXX")</f>
        <v>0.54</v>
      </c>
      <c r="F60" s="14">
        <f>IF(ISNUMBER('2007'!F60),(1-(('2007'!F60-1)/4)),"XXX")</f>
        <v>0.25</v>
      </c>
      <c r="G60" s="14">
        <f>IF(ISNUMBER('2007'!G60),(1-('2007'!G60/10)),"XXX")</f>
        <v>9.000000000000008E-2</v>
      </c>
      <c r="H60" s="213">
        <f t="shared" si="1"/>
        <v>0.38400000000000001</v>
      </c>
      <c r="I60" s="15">
        <f>'2007'!H60</f>
        <v>0.23142857142857143</v>
      </c>
      <c r="J60" s="14">
        <f>IF(ISNUMBER('2007'!I60),'2007'!I60,"XXX")</f>
        <v>2.7969999999999998E-2</v>
      </c>
      <c r="K60" s="14" t="str">
        <f>IF(ISNUMBER('2007'!J60),IF(('2007'!J60/5)&gt;1,1,'2007'!J60/5),"XXX")</f>
        <v>XXX</v>
      </c>
      <c r="L60" s="15">
        <f>IF(ISNUMBER('2007'!K60),'2007'!K60,"XXX")</f>
        <v>0.29428571428571432</v>
      </c>
      <c r="M60" s="14">
        <f>IF(ISNUMBER('2007'!L60),IF(('2007'!L60/5)&gt;1,1,'2007'!L60/5),"XXX")</f>
        <v>0.16201648799999999</v>
      </c>
      <c r="N60" s="14">
        <f>IF(ISNUMBER('2007'!M60),(1-('2007'!M60/100)),"XXX")</f>
        <v>0.59879978180000004</v>
      </c>
      <c r="O60" s="15">
        <f>IF(ISNUMBER('2007'!N60),IF(('2007'!N60/10)&gt;1,1,'2007'!N60/10),"XXX")</f>
        <v>0.32700000000000001</v>
      </c>
      <c r="P60" s="214" t="str">
        <f>IF(ISNUMBER('2007'!O60),'2007'!O60/100,"XXX")</f>
        <v>XXX</v>
      </c>
      <c r="Q60" s="214" t="str">
        <f>'2007'!P60</f>
        <v>XXX</v>
      </c>
      <c r="R60" s="215">
        <f>IF(ISNUMBER('2007'!Q60),('2007'!Q60/100),"XXX")</f>
        <v>3.2000000000000001E-2</v>
      </c>
      <c r="S60" s="215">
        <f>IF(ISNUMBER('2007'!R60),('2007'!R60/100),"XXX")</f>
        <v>0.25585730000000001</v>
      </c>
      <c r="T60" s="116">
        <f>IF(ISNUMBER('2007'!S60),(1-('2007'!S60/100)),"XXX")</f>
        <v>0.76729999999999998</v>
      </c>
      <c r="U60" s="132">
        <f>IF(ISNUMBER('2007'!T60),'2007'!T60,"XXX")</f>
        <v>0.28142857142857142</v>
      </c>
      <c r="V60" s="132">
        <f>IF(ISNUMBER('2007'!U60),'2007'!U60,"XXX")</f>
        <v>0.28642857142857142</v>
      </c>
      <c r="W60" s="132">
        <f>IF(ISNUMBER('2007'!V60),'2007'!V60,"XXX")</f>
        <v>0.41714285714285715</v>
      </c>
      <c r="X60" s="132">
        <f>IF(ISNUMBER('2007'!W60),'2007'!W60,"XXX")</f>
        <v>0.31571428571428573</v>
      </c>
      <c r="Y60" s="129">
        <f t="shared" si="2"/>
        <v>0.29066611596964292</v>
      </c>
      <c r="Z60" s="116">
        <f>'2007'!X60</f>
        <v>0.45400000000000001</v>
      </c>
      <c r="AA60" s="132">
        <f>('2007'!Y60+2.5)/5</f>
        <v>0.39559017419999998</v>
      </c>
      <c r="AB60" s="216">
        <f t="shared" si="3"/>
        <v>0.42479508710000002</v>
      </c>
      <c r="AC60" s="2"/>
      <c r="AE60">
        <f t="shared" si="4"/>
        <v>0.12969928571428571</v>
      </c>
      <c r="AF60">
        <f t="shared" si="5"/>
        <v>2.7969999999999998E-2</v>
      </c>
      <c r="AG60">
        <f t="shared" si="6"/>
        <v>0.29428571428571432</v>
      </c>
      <c r="AH60">
        <f t="shared" si="7"/>
        <v>0.22815110114285714</v>
      </c>
      <c r="AI60">
        <f t="shared" si="8"/>
        <v>0.38040813490000003</v>
      </c>
      <c r="AJ60">
        <f t="shared" si="9"/>
        <v>0.46289989090000006</v>
      </c>
      <c r="AK60">
        <f t="shared" si="10"/>
        <v>0.32700000000000001</v>
      </c>
      <c r="AL60" t="str">
        <f t="shared" si="11"/>
        <v>XXX</v>
      </c>
      <c r="AM60">
        <f t="shared" si="12"/>
        <v>3.2000000000000001E-2</v>
      </c>
      <c r="AN60">
        <f t="shared" si="13"/>
        <v>0.14392864999999999</v>
      </c>
      <c r="AO60">
        <f t="shared" si="14"/>
        <v>0.51157865000000002</v>
      </c>
      <c r="AP60">
        <f t="shared" si="15"/>
        <v>0.52436428571428573</v>
      </c>
      <c r="AQ60">
        <f t="shared" si="16"/>
        <v>0.28392857142857142</v>
      </c>
      <c r="AR60">
        <f t="shared" si="17"/>
        <v>0.35178571428571426</v>
      </c>
      <c r="AS60">
        <f t="shared" si="18"/>
        <v>0.36642857142857144</v>
      </c>
    </row>
    <row r="61" spans="1:45" ht="15" x14ac:dyDescent="0.25">
      <c r="A61" s="19" t="s">
        <v>70</v>
      </c>
      <c r="B61" s="3" t="s">
        <v>70</v>
      </c>
      <c r="C61" s="14">
        <f>IF(ISNUMBER('2007'!C61),(1-PRODUCT('2007'!C61,0.1)),"XXX")</f>
        <v>0.45999999999999996</v>
      </c>
      <c r="D61" s="14">
        <f>IFERROR(IF((LOG(100*'2007'!D61+1)/LOG(100+1))&gt;1,0,(1-(LOG(100*'2007'!D61+1)/LOG(100+1)))), 1)</f>
        <v>1</v>
      </c>
      <c r="E61" s="15">
        <f>IF(ISNUMBER('2007'!E61),IF(('2007'!E61/100)&gt;1,1,'2007'!E61/100),"XXX")</f>
        <v>0.65</v>
      </c>
      <c r="F61" s="14">
        <f>IF(ISNUMBER('2007'!F61),(1-(('2007'!F61-1)/4)),"XXX")</f>
        <v>0.5</v>
      </c>
      <c r="G61" s="14">
        <f>IF(ISNUMBER('2007'!G61),(1-('2007'!G61/10)),"XXX")</f>
        <v>0.42000000000000004</v>
      </c>
      <c r="H61" s="213">
        <f t="shared" si="1"/>
        <v>0.60599999999999998</v>
      </c>
      <c r="I61" s="15">
        <f>'2007'!H61</f>
        <v>0.45428571428571429</v>
      </c>
      <c r="J61" s="14">
        <f>IF(ISNUMBER('2007'!I61),'2007'!I61,"XXX")</f>
        <v>7.3590000000000003E-2</v>
      </c>
      <c r="K61" s="14" t="str">
        <f>IF(ISNUMBER('2007'!J61),IF(('2007'!J61/5)&gt;1,1,'2007'!J61/5),"XXX")</f>
        <v>XXX</v>
      </c>
      <c r="L61" s="15">
        <f>IF(ISNUMBER('2007'!K61),'2007'!K61,"XXX")</f>
        <v>0.37571428571428572</v>
      </c>
      <c r="M61" s="14">
        <f>IF(ISNUMBER('2007'!L61),IF(('2007'!L61/5)&gt;1,1,'2007'!L61/5),"XXX")</f>
        <v>0.66678943599999996</v>
      </c>
      <c r="N61" s="14">
        <f>IF(ISNUMBER('2007'!M61),(1-('2007'!M61/100)),"XXX")</f>
        <v>0.50200634</v>
      </c>
      <c r="O61" s="15">
        <f>IF(ISNUMBER('2007'!N61),IF(('2007'!N61/10)&gt;1,1,'2007'!N61/10),"XXX")</f>
        <v>0.32900000000000001</v>
      </c>
      <c r="P61" s="214">
        <f>IF(ISNUMBER('2007'!O61),'2007'!O61/100,"XXX")</f>
        <v>7.4999999999999997E-2</v>
      </c>
      <c r="Q61" s="214">
        <f>'2007'!P61</f>
        <v>8.5620498657226568E-2</v>
      </c>
      <c r="R61" s="215">
        <f>IF(ISNUMBER('2007'!Q61),('2007'!Q61/100),"XXX")</f>
        <v>0.182</v>
      </c>
      <c r="S61" s="215">
        <f>IF(ISNUMBER('2007'!R61),('2007'!R61/100),"XXX")</f>
        <v>0.44490669999999999</v>
      </c>
      <c r="T61" s="116">
        <f>IF(ISNUMBER('2007'!S61),(1-('2007'!S61/100)),"XXX")</f>
        <v>0.87790000000000001</v>
      </c>
      <c r="U61" s="132">
        <f>IF(ISNUMBER('2007'!T61),'2007'!T61,"XXX")</f>
        <v>0.5485714285714286</v>
      </c>
      <c r="V61" s="132">
        <f>IF(ISNUMBER('2007'!U61),'2007'!U61,"XXX")</f>
        <v>0.39999999999999997</v>
      </c>
      <c r="W61" s="132">
        <f>IF(ISNUMBER('2007'!V61),'2007'!V61,"XXX")</f>
        <v>0.54285714285714282</v>
      </c>
      <c r="X61" s="132">
        <f>IF(ISNUMBER('2007'!W61),'2007'!W61,"XXX")</f>
        <v>0.49571428571428572</v>
      </c>
      <c r="Y61" s="129">
        <f t="shared" si="2"/>
        <v>0.4018543823446481</v>
      </c>
      <c r="Z61" s="116">
        <f>'2007'!X61</f>
        <v>0.52400000000000002</v>
      </c>
      <c r="AA61" s="132">
        <f>('2007'!Y61+2.5)/5</f>
        <v>0.47677858320000005</v>
      </c>
      <c r="AB61" s="216">
        <f t="shared" si="3"/>
        <v>0.50038929160000001</v>
      </c>
      <c r="AC61" s="2"/>
      <c r="AE61">
        <f t="shared" si="4"/>
        <v>0.26393785714285717</v>
      </c>
      <c r="AF61">
        <f t="shared" si="5"/>
        <v>7.3590000000000003E-2</v>
      </c>
      <c r="AG61">
        <f t="shared" si="6"/>
        <v>0.37571428571428572</v>
      </c>
      <c r="AH61">
        <f t="shared" si="7"/>
        <v>0.52125186085714281</v>
      </c>
      <c r="AI61">
        <f t="shared" si="8"/>
        <v>0.58439788800000003</v>
      </c>
      <c r="AJ61">
        <f t="shared" si="9"/>
        <v>0.41550317000000003</v>
      </c>
      <c r="AK61">
        <f t="shared" si="10"/>
        <v>0.20200000000000001</v>
      </c>
      <c r="AL61">
        <f t="shared" si="11"/>
        <v>8.0310249328613276E-2</v>
      </c>
      <c r="AM61">
        <f t="shared" si="12"/>
        <v>0.1338102493286133</v>
      </c>
      <c r="AN61">
        <f t="shared" si="13"/>
        <v>0.31345334999999996</v>
      </c>
      <c r="AO61">
        <f t="shared" si="14"/>
        <v>0.66140335000000006</v>
      </c>
      <c r="AP61">
        <f t="shared" si="15"/>
        <v>0.71323571428571431</v>
      </c>
      <c r="AQ61">
        <f t="shared" si="16"/>
        <v>0.47428571428571431</v>
      </c>
      <c r="AR61">
        <f t="shared" si="17"/>
        <v>0.47142857142857142</v>
      </c>
      <c r="AS61">
        <f t="shared" si="18"/>
        <v>0.51928571428571424</v>
      </c>
    </row>
    <row r="62" spans="1:45" ht="15" x14ac:dyDescent="0.25">
      <c r="A62" s="19" t="s">
        <v>71</v>
      </c>
      <c r="B62" s="3" t="s">
        <v>71</v>
      </c>
      <c r="C62" s="14">
        <f>IF(ISNUMBER('2007'!C62),(1-PRODUCT('2007'!C62,0.1)),"XXX")</f>
        <v>0.59000000000000008</v>
      </c>
      <c r="D62" s="14">
        <f>IFERROR(IF((LOG(100*'2007'!D62+1)/LOG(100+1))&gt;1,0,(1-(LOG(100*'2007'!D62+1)/LOG(100+1)))), 1)</f>
        <v>1</v>
      </c>
      <c r="E62" s="15">
        <f>IF(ISNUMBER('2007'!E62),IF(('2007'!E62/100)&gt;1,1,'2007'!E62/100),"XXX")</f>
        <v>0.91166666666666674</v>
      </c>
      <c r="F62" s="14">
        <f>IF(ISNUMBER('2007'!F62),(1-(('2007'!F62-1)/4)),"XXX")</f>
        <v>0.75</v>
      </c>
      <c r="G62" s="14">
        <f>IF(ISNUMBER('2007'!G62),(1-('2007'!G62/10)),"XXX")</f>
        <v>0.6</v>
      </c>
      <c r="H62" s="213">
        <f t="shared" si="1"/>
        <v>0.77033333333333343</v>
      </c>
      <c r="I62" s="15">
        <f>'2007'!H62</f>
        <v>0.56142857142857139</v>
      </c>
      <c r="J62" s="14">
        <f>IF(ISNUMBER('2007'!I62),'2007'!I62,"XXX")</f>
        <v>0.37162000000000001</v>
      </c>
      <c r="K62" s="14">
        <f>IF(ISNUMBER('2007'!J62),IF(('2007'!J62/5)&gt;1,1,'2007'!J62/5),"XXX")</f>
        <v>0.63413199999999992</v>
      </c>
      <c r="L62" s="15">
        <f>IF(ISNUMBER('2007'!K62),'2007'!K62,"XXX")</f>
        <v>0.64714285714285713</v>
      </c>
      <c r="M62" s="14">
        <f>IF(ISNUMBER('2007'!L62),IF(('2007'!L62/5)&gt;1,1,'2007'!L62/5),"XXX")</f>
        <v>0.97822885599999998</v>
      </c>
      <c r="N62" s="14">
        <f>IF(ISNUMBER('2007'!M62),(1-('2007'!M62/100)),"XXX")</f>
        <v>0.72985645290000001</v>
      </c>
      <c r="O62" s="15">
        <f>IF(ISNUMBER('2007'!N62),IF(('2007'!N62/10)&gt;1,1,'2007'!N62/10),"XXX")</f>
        <v>1</v>
      </c>
      <c r="P62" s="214">
        <f>IF(ISNUMBER('2007'!O62),'2007'!O62/100,"XXX")</f>
        <v>1</v>
      </c>
      <c r="Q62" s="214">
        <f>'2007'!P62</f>
        <v>0.36997637748718259</v>
      </c>
      <c r="R62" s="215">
        <f>IF(ISNUMBER('2007'!Q62),('2007'!Q62/100),"XXX")</f>
        <v>0.56000000000000005</v>
      </c>
      <c r="S62" s="215">
        <f>IF(ISNUMBER('2007'!R62),('2007'!R62/100),"XXX")</f>
        <v>0.88724149999999991</v>
      </c>
      <c r="T62" s="116">
        <f>IF(ISNUMBER('2007'!S62),(1-('2007'!S62/100)),"XXX")</f>
        <v>1</v>
      </c>
      <c r="U62" s="132">
        <f>IF(ISNUMBER('2007'!T62),'2007'!T62,"XXX")</f>
        <v>0.73000000000000009</v>
      </c>
      <c r="V62" s="132">
        <f>IF(ISNUMBER('2007'!U62),'2007'!U62,"XXX")</f>
        <v>0.46857142857142853</v>
      </c>
      <c r="W62" s="132">
        <f>IF(ISNUMBER('2007'!V62),'2007'!V62,"XXX")</f>
        <v>0.61285714285714288</v>
      </c>
      <c r="X62" s="132">
        <f>IF(ISNUMBER('2007'!W62),'2007'!W62,"XXX")</f>
        <v>0.45142857142857146</v>
      </c>
      <c r="Y62" s="129">
        <f t="shared" si="2"/>
        <v>0.68765523486348468</v>
      </c>
      <c r="Z62" s="116">
        <f>'2007'!X62</f>
        <v>0.85599999999999998</v>
      </c>
      <c r="AA62" s="132">
        <f>('2007'!Y62+2.5)/5</f>
        <v>0.71518211360000006</v>
      </c>
      <c r="AB62" s="216">
        <f t="shared" si="3"/>
        <v>0.78559105679999996</v>
      </c>
      <c r="AC62" s="2"/>
      <c r="AE62">
        <f t="shared" si="4"/>
        <v>0.46652428571428572</v>
      </c>
      <c r="AF62">
        <f t="shared" si="5"/>
        <v>0.50287599999999999</v>
      </c>
      <c r="AG62">
        <f t="shared" si="6"/>
        <v>0.64063742857142847</v>
      </c>
      <c r="AH62">
        <f t="shared" si="7"/>
        <v>0.81268585657142856</v>
      </c>
      <c r="AI62">
        <f t="shared" si="8"/>
        <v>0.85404265444999994</v>
      </c>
      <c r="AJ62">
        <f t="shared" si="9"/>
        <v>0.86492822645</v>
      </c>
      <c r="AK62">
        <f t="shared" si="10"/>
        <v>1</v>
      </c>
      <c r="AL62">
        <f t="shared" si="11"/>
        <v>0.68498818874359135</v>
      </c>
      <c r="AM62">
        <f t="shared" si="12"/>
        <v>0.46498818874359132</v>
      </c>
      <c r="AN62">
        <f t="shared" si="13"/>
        <v>0.72362075000000003</v>
      </c>
      <c r="AO62">
        <f t="shared" si="14"/>
        <v>0.94362075000000001</v>
      </c>
      <c r="AP62">
        <f t="shared" si="15"/>
        <v>0.86499999999999999</v>
      </c>
      <c r="AQ62">
        <f t="shared" si="16"/>
        <v>0.59928571428571431</v>
      </c>
      <c r="AR62">
        <f t="shared" si="17"/>
        <v>0.5407142857142857</v>
      </c>
      <c r="AS62">
        <f t="shared" si="18"/>
        <v>0.53214285714285714</v>
      </c>
    </row>
    <row r="63" spans="1:45" ht="15" x14ac:dyDescent="0.25">
      <c r="A63" s="19" t="s">
        <v>72</v>
      </c>
      <c r="B63" s="3" t="s">
        <v>72</v>
      </c>
      <c r="C63" s="14">
        <f>IF(ISNUMBER('2007'!C63),(1-PRODUCT('2007'!C63,0.1)),"XXX")</f>
        <v>0.75</v>
      </c>
      <c r="D63" s="14">
        <f>IFERROR(IF((LOG(100*'2007'!D63+1)/LOG(100+1))&gt;1,0,(1-(LOG(100*'2007'!D63+1)/LOG(100+1)))), 1)</f>
        <v>1</v>
      </c>
      <c r="E63" s="15">
        <f>IF(ISNUMBER('2007'!E63),IF(('2007'!E63/100)&gt;1,1,'2007'!E63/100),"XXX")</f>
        <v>1</v>
      </c>
      <c r="F63" s="14">
        <v>1</v>
      </c>
      <c r="G63" s="14">
        <f>IF(ISNUMBER('2007'!G63),(1-('2007'!G63/10)),"XXX")</f>
        <v>0.79</v>
      </c>
      <c r="H63" s="213">
        <f t="shared" si="1"/>
        <v>0.90800000000000003</v>
      </c>
      <c r="I63" s="15">
        <f>'2007'!H63</f>
        <v>0.76428571428571423</v>
      </c>
      <c r="J63" s="14">
        <f>IF(ISNUMBER('2007'!I63),'2007'!I63,"XXX")</f>
        <v>0.72099000000000002</v>
      </c>
      <c r="K63" s="14">
        <f>IF(ISNUMBER('2007'!J63),IF(('2007'!J63/5)&gt;1,1,'2007'!J63/5),"XXX")</f>
        <v>0.99644599999999994</v>
      </c>
      <c r="L63" s="15">
        <f>IF(ISNUMBER('2007'!K63),'2007'!K63,"XXX")</f>
        <v>0.77571428571428569</v>
      </c>
      <c r="M63" s="14">
        <f>IF(ISNUMBER('2007'!L63),IF(('2007'!L63/5)&gt;1,1,'2007'!L63/5),"XXX")</f>
        <v>1</v>
      </c>
      <c r="N63" s="14">
        <f>IF(ISNUMBER('2007'!M63),(1-('2007'!M63/100)),"XXX")</f>
        <v>0.83529638289999997</v>
      </c>
      <c r="O63" s="15">
        <f>IF(ISNUMBER('2007'!N63),IF(('2007'!N63/10)&gt;1,1,'2007'!N63/10),"XXX")</f>
        <v>1</v>
      </c>
      <c r="P63" s="214">
        <f>IF(ISNUMBER('2007'!O63),'2007'!O63/100,"XXX")</f>
        <v>0.66700000000000004</v>
      </c>
      <c r="Q63" s="214">
        <f>'2007'!P63</f>
        <v>1</v>
      </c>
      <c r="R63" s="215" t="str">
        <f>IF(ISNUMBER('2007'!Q63),('2007'!Q63/100),"XXX")</f>
        <v>XXX</v>
      </c>
      <c r="S63" s="215">
        <f>IF(ISNUMBER('2007'!R63),('2007'!R63/100),"XXX")</f>
        <v>0.87549319999999997</v>
      </c>
      <c r="T63" s="116">
        <f>IF(ISNUMBER('2007'!S63),(1-('2007'!S63/100)),"XXX")</f>
        <v>1</v>
      </c>
      <c r="U63" s="132">
        <f>IF(ISNUMBER('2007'!T63),'2007'!T63,"XXX")</f>
        <v>0.88285714285714278</v>
      </c>
      <c r="V63" s="132">
        <f>IF(ISNUMBER('2007'!U63),'2007'!U63,"XXX")</f>
        <v>0.82071428571428573</v>
      </c>
      <c r="W63" s="132">
        <f>IF(ISNUMBER('2007'!V63),'2007'!V63,"XXX")</f>
        <v>0.69571428571428573</v>
      </c>
      <c r="X63" s="132">
        <f>IF(ISNUMBER('2007'!W63),'2007'!W63,"XXX")</f>
        <v>0.76</v>
      </c>
      <c r="Y63" s="129">
        <f t="shared" si="2"/>
        <v>0.86215695607410714</v>
      </c>
      <c r="Z63" s="116">
        <f>'2007'!X63</f>
        <v>0.88</v>
      </c>
      <c r="AA63" s="132">
        <f>('2007'!Y63+2.5)/5</f>
        <v>0.79052674779999998</v>
      </c>
      <c r="AB63" s="216">
        <f t="shared" si="3"/>
        <v>0.83526337389999994</v>
      </c>
      <c r="AC63" s="2"/>
      <c r="AE63">
        <f t="shared" si="4"/>
        <v>0.74263785714285713</v>
      </c>
      <c r="AF63">
        <f t="shared" si="5"/>
        <v>0.85871799999999998</v>
      </c>
      <c r="AG63">
        <f t="shared" si="6"/>
        <v>0.88608014285714276</v>
      </c>
      <c r="AH63">
        <f t="shared" si="7"/>
        <v>0.8878571428571429</v>
      </c>
      <c r="AI63">
        <f t="shared" si="8"/>
        <v>0.91764819144999998</v>
      </c>
      <c r="AJ63">
        <f t="shared" si="9"/>
        <v>0.91764819144999998</v>
      </c>
      <c r="AK63">
        <f t="shared" si="10"/>
        <v>0.83350000000000002</v>
      </c>
      <c r="AL63">
        <f t="shared" si="11"/>
        <v>0.83350000000000002</v>
      </c>
      <c r="AM63">
        <f t="shared" si="12"/>
        <v>1</v>
      </c>
      <c r="AN63">
        <f t="shared" si="13"/>
        <v>0.87549319999999997</v>
      </c>
      <c r="AO63">
        <f t="shared" si="14"/>
        <v>0.93774659999999999</v>
      </c>
      <c r="AP63">
        <f t="shared" si="15"/>
        <v>0.94142857142857139</v>
      </c>
      <c r="AQ63">
        <f t="shared" si="16"/>
        <v>0.85178571428571426</v>
      </c>
      <c r="AR63">
        <f t="shared" si="17"/>
        <v>0.75821428571428573</v>
      </c>
      <c r="AS63">
        <f t="shared" si="18"/>
        <v>0.72785714285714287</v>
      </c>
    </row>
    <row r="64" spans="1:45" ht="15" x14ac:dyDescent="0.25">
      <c r="A64" s="19" t="s">
        <v>73</v>
      </c>
      <c r="B64" s="3" t="s">
        <v>73</v>
      </c>
      <c r="C64" s="14">
        <f>IF(ISNUMBER('2007'!C64),(1-PRODUCT('2007'!C64,0.1)),"XXX")</f>
        <v>0.57999999999999996</v>
      </c>
      <c r="D64" s="14">
        <f>IFERROR(IF((LOG(100*'2007'!D64+1)/LOG(100+1))&gt;1,0,(1-(LOG(100*'2007'!D64+1)/LOG(100+1)))), 1)</f>
        <v>0.85093183371284065</v>
      </c>
      <c r="E64" s="15">
        <f>IF(ISNUMBER('2007'!E64),IF(('2007'!E64/100)&gt;1,1,'2007'!E64/100),"XXX")</f>
        <v>0.81333333333333346</v>
      </c>
      <c r="F64" s="14">
        <f>IF(ISNUMBER('2007'!F64),(1-(('2007'!F64-1)/4)),"XXX")</f>
        <v>0.25</v>
      </c>
      <c r="G64" s="14">
        <f>IF(ISNUMBER('2007'!G64),(1-('2007'!G64/10)),"XXX")</f>
        <v>0.45999999999999996</v>
      </c>
      <c r="H64" s="213">
        <f t="shared" si="1"/>
        <v>0.59085303340923478</v>
      </c>
      <c r="I64" s="15">
        <f>'2007'!H64</f>
        <v>0.49285714285714288</v>
      </c>
      <c r="J64" s="14">
        <f>IF(ISNUMBER('2007'!I64),'2007'!I64,"XXX")</f>
        <v>4.3499999999999997E-2</v>
      </c>
      <c r="K64" s="14">
        <f>IF(ISNUMBER('2007'!J64),IF(('2007'!J64/5)&gt;1,1,'2007'!J64/5),"XXX")</f>
        <v>0.48955599999999999</v>
      </c>
      <c r="L64" s="15">
        <f>IF(ISNUMBER('2007'!K64),'2007'!K64,"XXX")</f>
        <v>0.43428571428571427</v>
      </c>
      <c r="M64" s="14">
        <f>IF(ISNUMBER('2007'!L64),IF(('2007'!L64/5)&gt;1,1,'2007'!L64/5),"XXX")</f>
        <v>0.147025406</v>
      </c>
      <c r="N64" s="14">
        <f>IF(ISNUMBER('2007'!M64),(1-('2007'!M64/100)),"XXX")</f>
        <v>0.29183273320000003</v>
      </c>
      <c r="O64" s="15">
        <f>IF(ISNUMBER('2007'!N64),IF(('2007'!N64/10)&gt;1,1,'2007'!N64/10),"XXX")</f>
        <v>0.1537</v>
      </c>
      <c r="P64" s="214" t="str">
        <f>IF(ISNUMBER('2007'!O64),'2007'!O64/100,"XXX")</f>
        <v>XXX</v>
      </c>
      <c r="Q64" s="214">
        <f>'2007'!P64</f>
        <v>0.29923396110534667</v>
      </c>
      <c r="R64" s="215">
        <f>IF(ISNUMBER('2007'!Q64),('2007'!Q64/100),"XXX")</f>
        <v>0.10400000000000001</v>
      </c>
      <c r="S64" s="215">
        <f>IF(ISNUMBER('2007'!R64),('2007'!R64/100),"XXX")</f>
        <v>0.20127520000000002</v>
      </c>
      <c r="T64" s="116">
        <f>IF(ISNUMBER('2007'!S64),(1-('2007'!S64/100)),"XXX")</f>
        <v>0.73299999999999998</v>
      </c>
      <c r="U64" s="132">
        <f>IF(ISNUMBER('2007'!T64),'2007'!T64,"XXX")</f>
        <v>0.69285714285714284</v>
      </c>
      <c r="V64" s="132">
        <f>IF(ISNUMBER('2007'!U64),'2007'!U64,"XXX")</f>
        <v>0.51571428571428579</v>
      </c>
      <c r="W64" s="132">
        <f>IF(ISNUMBER('2007'!V64),'2007'!V64,"XXX")</f>
        <v>0.66428571428571437</v>
      </c>
      <c r="X64" s="132">
        <f>IF(ISNUMBER('2007'!W64),'2007'!W64,"XXX")</f>
        <v>0.56285714285714283</v>
      </c>
      <c r="Y64" s="129">
        <f t="shared" si="2"/>
        <v>0.37373002769765562</v>
      </c>
      <c r="Z64" s="116">
        <f>'2007'!X64</f>
        <v>0.73499999999999999</v>
      </c>
      <c r="AA64" s="132">
        <f>('2007'!Y64+2.5)/5</f>
        <v>0.60174492600000007</v>
      </c>
      <c r="AB64" s="216">
        <f t="shared" si="3"/>
        <v>0.66837246300000008</v>
      </c>
      <c r="AC64" s="2"/>
      <c r="AE64">
        <f t="shared" si="4"/>
        <v>0.26817857142857143</v>
      </c>
      <c r="AF64">
        <f t="shared" si="5"/>
        <v>0.26652799999999999</v>
      </c>
      <c r="AG64">
        <f t="shared" si="6"/>
        <v>0.46192085714285713</v>
      </c>
      <c r="AH64">
        <f t="shared" si="7"/>
        <v>0.29065556014285715</v>
      </c>
      <c r="AI64">
        <f t="shared" si="8"/>
        <v>0.21942906960000003</v>
      </c>
      <c r="AJ64">
        <f t="shared" si="9"/>
        <v>0.22276636660000002</v>
      </c>
      <c r="AK64">
        <f t="shared" si="10"/>
        <v>0.1537</v>
      </c>
      <c r="AL64">
        <f t="shared" si="11"/>
        <v>0.29923396110534667</v>
      </c>
      <c r="AM64">
        <f t="shared" si="12"/>
        <v>0.20161698055267335</v>
      </c>
      <c r="AN64">
        <f t="shared" si="13"/>
        <v>0.15263760000000001</v>
      </c>
      <c r="AO64">
        <f t="shared" si="14"/>
        <v>0.46713759999999999</v>
      </c>
      <c r="AP64">
        <f t="shared" si="15"/>
        <v>0.71292857142857136</v>
      </c>
      <c r="AQ64">
        <f t="shared" si="16"/>
        <v>0.60428571428571431</v>
      </c>
      <c r="AR64">
        <f t="shared" si="17"/>
        <v>0.59000000000000008</v>
      </c>
      <c r="AS64">
        <f t="shared" si="18"/>
        <v>0.61357142857142866</v>
      </c>
    </row>
    <row r="65" spans="1:45" ht="15" x14ac:dyDescent="0.25">
      <c r="A65" s="19" t="s">
        <v>74</v>
      </c>
      <c r="B65" s="3" t="s">
        <v>74</v>
      </c>
      <c r="C65" s="14">
        <f>IF(ISNUMBER('2007'!C65),(1-PRODUCT('2007'!C65,0.1)),"XXX")</f>
        <v>0.30999999999999994</v>
      </c>
      <c r="D65" s="14">
        <f>IFERROR(IF((LOG(100*'2007'!D65+1)/LOG(100+1))&gt;1,0,(1-(LOG(100*'2007'!D65+1)/LOG(100+1)))), 1)</f>
        <v>0.98071325259010245</v>
      </c>
      <c r="E65" s="15">
        <f>IF(ISNUMBER('2007'!E65),IF(('2007'!E65/100)&gt;1,1,'2007'!E65/100),"XXX")</f>
        <v>0.875</v>
      </c>
      <c r="F65" s="14">
        <f>IF(ISNUMBER('2007'!F65),(1-(('2007'!F65-1)/4)),"XXX")</f>
        <v>0.5</v>
      </c>
      <c r="G65" s="14">
        <f>IF(ISNUMBER('2007'!G65),(1-('2007'!G65/10)),"XXX")</f>
        <v>0.30000000000000004</v>
      </c>
      <c r="H65" s="213">
        <f t="shared" si="1"/>
        <v>0.59314265051802051</v>
      </c>
      <c r="I65" s="15">
        <f>'2007'!H65</f>
        <v>0.39142857142857146</v>
      </c>
      <c r="J65" s="14">
        <f>IF(ISNUMBER('2007'!I65),'2007'!I65,"XXX")</f>
        <v>7.0150000000000004E-2</v>
      </c>
      <c r="K65" s="14">
        <f>IF(ISNUMBER('2007'!J65),IF(('2007'!J65/5)&gt;1,1,'2007'!J65/5),"XXX")</f>
        <v>0.44744</v>
      </c>
      <c r="L65" s="15">
        <f>IF(ISNUMBER('2007'!K65),'2007'!K65,"XXX")</f>
        <v>0.60142857142857142</v>
      </c>
      <c r="M65" s="14">
        <f>IF(ISNUMBER('2007'!L65),IF(('2007'!L65/5)&gt;1,1,'2007'!L65/5),"XXX")</f>
        <v>0.20373973799999998</v>
      </c>
      <c r="N65" s="14">
        <f>IF(ISNUMBER('2007'!M65),(1-('2007'!M65/100)),"XXX")</f>
        <v>0.50454380040000002</v>
      </c>
      <c r="O65" s="15">
        <f>IF(ISNUMBER('2007'!N65),IF(('2007'!N65/10)&gt;1,1,'2007'!N65/10),"XXX")</f>
        <v>0.20350000000000001</v>
      </c>
      <c r="P65" s="214" t="str">
        <f>IF(ISNUMBER('2007'!O65),'2007'!O65/100,"XXX")</f>
        <v>XXX</v>
      </c>
      <c r="Q65" s="214">
        <f>'2007'!P65</f>
        <v>0.1104079008102417</v>
      </c>
      <c r="R65" s="215">
        <f>IF(ISNUMBER('2007'!Q65),('2007'!Q65/100),"XXX")</f>
        <v>0.16500000000000001</v>
      </c>
      <c r="S65" s="215">
        <f>IF(ISNUMBER('2007'!R65),('2007'!R65/100),"XXX")</f>
        <v>0.4634626</v>
      </c>
      <c r="T65" s="116">
        <f>IF(ISNUMBER('2007'!S65),(1-('2007'!S65/100)),"XXX")</f>
        <v>0.87660000000000005</v>
      </c>
      <c r="U65" s="132">
        <f>IF(ISNUMBER('2007'!T65),'2007'!T65,"XXX")</f>
        <v>0.47000000000000003</v>
      </c>
      <c r="V65" s="132">
        <f>IF(ISNUMBER('2007'!U65),'2007'!U65,"XXX")</f>
        <v>0.44642857142857145</v>
      </c>
      <c r="W65" s="132">
        <f>IF(ISNUMBER('2007'!V65),'2007'!V65,"XXX")</f>
        <v>0.70571428571428574</v>
      </c>
      <c r="X65" s="132">
        <f>IF(ISNUMBER('2007'!W65),'2007'!W65,"XXX")</f>
        <v>0.53428571428571436</v>
      </c>
      <c r="Y65" s="129">
        <f t="shared" si="2"/>
        <v>0.39985185959349734</v>
      </c>
      <c r="Z65" s="116">
        <f>'2007'!X65</f>
        <v>0.71799999999999997</v>
      </c>
      <c r="AA65" s="132">
        <f>('2007'!Y65+2.5)/5</f>
        <v>0.51020388240000003</v>
      </c>
      <c r="AB65" s="216">
        <f t="shared" si="3"/>
        <v>0.61410194119999995</v>
      </c>
      <c r="AC65" s="2"/>
      <c r="AE65">
        <f t="shared" si="4"/>
        <v>0.23078928571428572</v>
      </c>
      <c r="AF65">
        <f t="shared" si="5"/>
        <v>0.258795</v>
      </c>
      <c r="AG65">
        <f t="shared" si="6"/>
        <v>0.52443428571428574</v>
      </c>
      <c r="AH65">
        <f t="shared" si="7"/>
        <v>0.40258415471428571</v>
      </c>
      <c r="AI65">
        <f t="shared" si="8"/>
        <v>0.35414176920000001</v>
      </c>
      <c r="AJ65">
        <f t="shared" si="9"/>
        <v>0.35402190020000002</v>
      </c>
      <c r="AK65">
        <f t="shared" si="10"/>
        <v>0.20350000000000001</v>
      </c>
      <c r="AL65">
        <f t="shared" si="11"/>
        <v>0.1104079008102417</v>
      </c>
      <c r="AM65">
        <f t="shared" si="12"/>
        <v>0.13770395040512085</v>
      </c>
      <c r="AN65">
        <f t="shared" si="13"/>
        <v>0.31423129999999999</v>
      </c>
      <c r="AO65">
        <f t="shared" si="14"/>
        <v>0.6700313</v>
      </c>
      <c r="AP65">
        <f t="shared" si="15"/>
        <v>0.67330000000000001</v>
      </c>
      <c r="AQ65">
        <f t="shared" si="16"/>
        <v>0.45821428571428574</v>
      </c>
      <c r="AR65">
        <f t="shared" si="17"/>
        <v>0.57607142857142857</v>
      </c>
      <c r="AS65">
        <f t="shared" si="18"/>
        <v>0.62000000000000011</v>
      </c>
    </row>
    <row r="66" spans="1:45" ht="15" x14ac:dyDescent="0.25">
      <c r="A66" s="19" t="s">
        <v>190</v>
      </c>
      <c r="B66" s="3" t="s">
        <v>75</v>
      </c>
      <c r="C66" s="14">
        <f>IF(ISNUMBER('2007'!C66),(1-PRODUCT('2007'!C66,0.1)),"XXX")</f>
        <v>0.39999999999999991</v>
      </c>
      <c r="D66" s="14">
        <f>IFERROR(IF((LOG(100*'2007'!D66+1)/LOG(100+1))&gt;1,0,(1-(LOG(100*'2007'!D66+1)/LOG(100+1)))), 1)</f>
        <v>0.92248778962011713</v>
      </c>
      <c r="E66" s="15">
        <f>IF(ISNUMBER('2007'!E66),IF(('2007'!E66/100)&gt;1,1,'2007'!E66/100),"XXX")</f>
        <v>0.75500000000000012</v>
      </c>
      <c r="F66" s="14">
        <f>IF(ISNUMBER('2007'!F66),(1-(('2007'!F66-1)/4)),"XXX")</f>
        <v>0.25</v>
      </c>
      <c r="G66" s="14">
        <f>IF(ISNUMBER('2007'!G66),(1-('2007'!G66/10)),"XXX")</f>
        <v>0.13000000000000012</v>
      </c>
      <c r="H66" s="213">
        <f t="shared" si="1"/>
        <v>0.49149755792402344</v>
      </c>
      <c r="I66" s="15">
        <f>'2007'!H66</f>
        <v>0.5357142857142857</v>
      </c>
      <c r="J66" s="14">
        <f>IF(ISNUMBER('2007'!I66),'2007'!I66,"XXX")</f>
        <v>0.17466000000000001</v>
      </c>
      <c r="K66" s="14">
        <f>IF(ISNUMBER('2007'!J66),IF(('2007'!J66/5)&gt;1,1,'2007'!J66/5),"XXX")</f>
        <v>0.64557199999999992</v>
      </c>
      <c r="L66" s="15">
        <f>IF(ISNUMBER('2007'!K66),'2007'!K66,"XXX")</f>
        <v>0.54285714285714282</v>
      </c>
      <c r="M66" s="14">
        <f>IF(ISNUMBER('2007'!L66),IF(('2007'!L66/5)&gt;1,1,'2007'!L66/5),"XXX")</f>
        <v>0.40338716600000002</v>
      </c>
      <c r="N66" s="14">
        <f>IF(ISNUMBER('2007'!M66),(1-('2007'!M66/100)),"XXX")</f>
        <v>0.46785140990000007</v>
      </c>
      <c r="O66" s="15">
        <f>IF(ISNUMBER('2007'!N66),IF(('2007'!N66/10)&gt;1,1,'2007'!N66/10),"XXX")</f>
        <v>0.92510136498517215</v>
      </c>
      <c r="P66" s="214" t="str">
        <f>IF(ISNUMBER('2007'!O66),'2007'!O66/100,"XXX")</f>
        <v>XXX</v>
      </c>
      <c r="Q66" s="214" t="str">
        <f>'2007'!P66</f>
        <v>XXX</v>
      </c>
      <c r="R66" s="215">
        <f>IF(ISNUMBER('2007'!Q66),('2007'!Q66/100),"XXX")</f>
        <v>9.3000000000000013E-2</v>
      </c>
      <c r="S66" s="215">
        <f>IF(ISNUMBER('2007'!R66),('2007'!R66/100),"XXX")</f>
        <v>0.55823860000000003</v>
      </c>
      <c r="T66" s="116">
        <f>IF(ISNUMBER('2007'!S66),(1-('2007'!S66/100)),"XXX")</f>
        <v>0.99750000000000005</v>
      </c>
      <c r="U66" s="132">
        <f>IF(ISNUMBER('2007'!T66),'2007'!T66,"XXX")</f>
        <v>0.53285714285714281</v>
      </c>
      <c r="V66" s="132">
        <f>IF(ISNUMBER('2007'!U66),'2007'!U66,"XXX")</f>
        <v>0.52500000000000002</v>
      </c>
      <c r="W66" s="132">
        <f>IF(ISNUMBER('2007'!V66),'2007'!V66,"XXX")</f>
        <v>0.59285714285714286</v>
      </c>
      <c r="X66" s="132">
        <f>IF(ISNUMBER('2007'!W66),'2007'!W66,"XXX")</f>
        <v>0.45142857142857146</v>
      </c>
      <c r="Y66" s="129">
        <f t="shared" si="2"/>
        <v>0.52900788697403933</v>
      </c>
      <c r="Z66" s="116">
        <f>'2007'!X66</f>
        <v>0.184</v>
      </c>
      <c r="AA66" s="132">
        <f>('2007'!Y66+2.5)/5</f>
        <v>0.21367797859999998</v>
      </c>
      <c r="AB66" s="216">
        <f t="shared" si="3"/>
        <v>0.19883898929999999</v>
      </c>
      <c r="AC66" s="2"/>
      <c r="AE66">
        <f t="shared" si="4"/>
        <v>0.35518714285714287</v>
      </c>
      <c r="AF66">
        <f t="shared" si="5"/>
        <v>0.41011599999999998</v>
      </c>
      <c r="AG66">
        <f t="shared" si="6"/>
        <v>0.59421457142857137</v>
      </c>
      <c r="AH66">
        <f t="shared" si="7"/>
        <v>0.47312215442857142</v>
      </c>
      <c r="AI66">
        <f t="shared" si="8"/>
        <v>0.43561928795000004</v>
      </c>
      <c r="AJ66">
        <f t="shared" si="9"/>
        <v>0.69647638744258611</v>
      </c>
      <c r="AK66">
        <f t="shared" si="10"/>
        <v>0.92510136498517215</v>
      </c>
      <c r="AL66" t="str">
        <f t="shared" si="11"/>
        <v>XXX</v>
      </c>
      <c r="AM66">
        <f t="shared" si="12"/>
        <v>9.3000000000000013E-2</v>
      </c>
      <c r="AN66">
        <f t="shared" si="13"/>
        <v>0.3256193</v>
      </c>
      <c r="AO66">
        <f t="shared" si="14"/>
        <v>0.7778693000000001</v>
      </c>
      <c r="AP66">
        <f t="shared" si="15"/>
        <v>0.76517857142857149</v>
      </c>
      <c r="AQ66">
        <f t="shared" si="16"/>
        <v>0.52892857142857141</v>
      </c>
      <c r="AR66">
        <f t="shared" si="17"/>
        <v>0.55892857142857144</v>
      </c>
      <c r="AS66">
        <f t="shared" si="18"/>
        <v>0.52214285714285713</v>
      </c>
    </row>
    <row r="67" spans="1:45" ht="15" x14ac:dyDescent="0.25">
      <c r="A67" s="19" t="s">
        <v>76</v>
      </c>
      <c r="B67" s="231" t="s">
        <v>76</v>
      </c>
      <c r="C67" s="14">
        <f>IF(ISNUMBER('2007'!C67),(1-PRODUCT('2007'!C67,0.1)),"XXX")</f>
        <v>0</v>
      </c>
      <c r="D67" s="14">
        <f>IFERROR(IF((LOG(100*'2007'!D67+1)/LOG(100+1))&gt;1,0,(1-(LOG(100*'2007'!D67+1)/LOG(100+1)))), 1)</f>
        <v>3.4888048818288442E-2</v>
      </c>
      <c r="E67" s="15" t="str">
        <f>IF(ISNUMBER('2007'!E67),IF(('2007'!E67/100)&gt;1,1,'2007'!E67/100),"XXX")</f>
        <v>XXX</v>
      </c>
      <c r="F67" s="14">
        <f>IF(ISNUMBER('2007'!F67),(1-(('2007'!F67-1)/4)),"XXX")</f>
        <v>0</v>
      </c>
      <c r="G67" s="14">
        <f>IF(ISNUMBER('2007'!G67),(1-('2007'!G67/10)),"XXX")</f>
        <v>3.0000000000000027E-2</v>
      </c>
      <c r="H67" s="213">
        <f t="shared" si="1"/>
        <v>1.6222012204572117E-2</v>
      </c>
      <c r="I67" s="15" t="str">
        <f>'2007'!H67</f>
        <v>XXX</v>
      </c>
      <c r="J67" s="14">
        <f>IF(ISNUMBER('2007'!I67),'2007'!I67,"XXX")</f>
        <v>1.274E-2</v>
      </c>
      <c r="K67" s="14" t="str">
        <f>IF(ISNUMBER('2007'!J67),IF(('2007'!J67/5)&gt;1,1,'2007'!J67/5),"XXX")</f>
        <v>XXX</v>
      </c>
      <c r="L67" s="15" t="str">
        <f>IF(ISNUMBER('2007'!K67),'2007'!K67,"XXX")</f>
        <v>XXX</v>
      </c>
      <c r="M67" s="14">
        <f>IF(ISNUMBER('2007'!L67),IF(('2007'!L67/5)&gt;1,1,'2007'!L67/5),"XXX")</f>
        <v>0.40753264400000005</v>
      </c>
      <c r="N67" s="14">
        <f>IF(ISNUMBER('2007'!M67),(1-('2007'!M67/100)),"XXX")</f>
        <v>0.69420385360000003</v>
      </c>
      <c r="O67" s="15">
        <f>IF(ISNUMBER('2007'!N67),IF(('2007'!N67/10)&gt;1,1,'2007'!N67/10),"XXX")</f>
        <v>0.76</v>
      </c>
      <c r="P67" s="214" t="str">
        <f>IF(ISNUMBER('2007'!O67),'2007'!O67/100,"XXX")</f>
        <v>XXX</v>
      </c>
      <c r="Q67" s="214">
        <f>'2007'!P67</f>
        <v>0.29656302928924561</v>
      </c>
      <c r="R67" s="215">
        <f>IF(ISNUMBER('2007'!Q67),('2007'!Q67/100),"XXX")</f>
        <v>0.26899999999999996</v>
      </c>
      <c r="S67" s="215">
        <f>IF(ISNUMBER('2007'!R67),('2007'!R67/100),"XXX")</f>
        <v>0.73134550000000009</v>
      </c>
      <c r="T67" s="116">
        <f>IF(ISNUMBER('2007'!S67),(1-('2007'!S67/100)),"XXX")</f>
        <v>0.99460000000000004</v>
      </c>
      <c r="U67" s="132" t="str">
        <f>IF(ISNUMBER('2007'!T67),'2007'!T67,"XXX")</f>
        <v>XXX</v>
      </c>
      <c r="V67" s="132" t="str">
        <f>IF(ISNUMBER('2007'!U67),'2007'!U67,"XXX")</f>
        <v>XXX</v>
      </c>
      <c r="W67" s="132" t="str">
        <f>IF(ISNUMBER('2007'!V67),'2007'!V67,"XXX")</f>
        <v>XXX</v>
      </c>
      <c r="X67" s="132" t="str">
        <f>IF(ISNUMBER('2007'!W67),'2007'!W67,"XXX")</f>
        <v>XXX</v>
      </c>
      <c r="Y67" s="129">
        <f t="shared" si="2"/>
        <v>0.49387250268892452</v>
      </c>
      <c r="Z67" s="116">
        <f>'2007'!X67</f>
        <v>0.44400000000000001</v>
      </c>
      <c r="AA67" s="132">
        <f>('2007'!Y67+2.5)/5</f>
        <v>0.29643290040000003</v>
      </c>
      <c r="AB67" s="216">
        <f t="shared" si="3"/>
        <v>0.37021645020000005</v>
      </c>
      <c r="AC67" s="2"/>
      <c r="AE67">
        <f t="shared" si="4"/>
        <v>1.274E-2</v>
      </c>
      <c r="AF67">
        <f t="shared" si="5"/>
        <v>1.274E-2</v>
      </c>
      <c r="AG67" t="str">
        <f t="shared" si="6"/>
        <v>XXX</v>
      </c>
      <c r="AH67">
        <f t="shared" si="7"/>
        <v>0.40753264400000005</v>
      </c>
      <c r="AI67">
        <f t="shared" si="8"/>
        <v>0.55086824880000007</v>
      </c>
      <c r="AJ67">
        <f t="shared" si="9"/>
        <v>0.72710192680000008</v>
      </c>
      <c r="AK67">
        <f t="shared" si="10"/>
        <v>0.76</v>
      </c>
      <c r="AL67">
        <f t="shared" si="11"/>
        <v>0.29656302928924561</v>
      </c>
      <c r="AM67">
        <f t="shared" si="12"/>
        <v>0.28278151464462276</v>
      </c>
      <c r="AN67">
        <f t="shared" si="13"/>
        <v>0.50017275000000005</v>
      </c>
      <c r="AO67">
        <f t="shared" si="14"/>
        <v>0.86297275000000007</v>
      </c>
      <c r="AP67">
        <f t="shared" si="15"/>
        <v>0.99460000000000004</v>
      </c>
      <c r="AQ67" t="str">
        <f t="shared" si="16"/>
        <v>XXX</v>
      </c>
      <c r="AR67" t="str">
        <f t="shared" si="17"/>
        <v>XXX</v>
      </c>
      <c r="AS67" t="str">
        <f t="shared" si="18"/>
        <v>XXX</v>
      </c>
    </row>
    <row r="68" spans="1:45" ht="15" x14ac:dyDescent="0.25">
      <c r="A68" s="19" t="s">
        <v>77</v>
      </c>
      <c r="B68" s="3" t="s">
        <v>77</v>
      </c>
      <c r="C68" s="14">
        <f>IF(ISNUMBER('2007'!C68),(1-PRODUCT('2007'!C68,0.1)),"XXX")</f>
        <v>0.85</v>
      </c>
      <c r="D68" s="14">
        <f>IFERROR(IF((LOG(100*'2007'!D68+1)/LOG(100+1))&gt;1,0,(1-(LOG(100*'2007'!D68+1)/LOG(100+1)))), 1)</f>
        <v>1</v>
      </c>
      <c r="E68" s="15">
        <f>IF(ISNUMBER('2007'!E68),IF(('2007'!E68/100)&gt;1,1,'2007'!E68/100),"XXX")</f>
        <v>0.94166666666666687</v>
      </c>
      <c r="F68" s="14">
        <f>IF(ISNUMBER('2007'!F68),(1-(('2007'!F68-1)/4)),"XXX")</f>
        <v>1</v>
      </c>
      <c r="G68" s="14">
        <f>IF(ISNUMBER('2007'!G68),(1-('2007'!G68/10)),"XXX")</f>
        <v>0.85</v>
      </c>
      <c r="H68" s="213">
        <f t="shared" ref="H68:H131" si="19">AVERAGE(C68:G68)</f>
        <v>0.92833333333333334</v>
      </c>
      <c r="I68" s="15">
        <f>'2007'!H68</f>
        <v>0.57571428571428573</v>
      </c>
      <c r="J68" s="14">
        <f>IF(ISNUMBER('2007'!I68),'2007'!I68,"XXX")</f>
        <v>0.52170000000000005</v>
      </c>
      <c r="K68" s="14">
        <f>IF(ISNUMBER('2007'!J68),IF(('2007'!J68/5)&gt;1,1,'2007'!J68/5),"XXX")</f>
        <v>0.62419999999999998</v>
      </c>
      <c r="L68" s="15">
        <f>IF(ISNUMBER('2007'!K68),'2007'!K68,"XXX")</f>
        <v>0.8214285714285714</v>
      </c>
      <c r="M68" s="14">
        <f>IF(ISNUMBER('2007'!L68),IF(('2007'!L68/5)&gt;1,1,'2007'!L68/5),"XXX")</f>
        <v>1</v>
      </c>
      <c r="N68" s="14">
        <f>IF(ISNUMBER('2007'!M68),(1-('2007'!M68/100)),"XXX")</f>
        <v>0.88428763389999998</v>
      </c>
      <c r="O68" s="15">
        <f>IF(ISNUMBER('2007'!N68),IF(('2007'!N68/10)&gt;1,1,'2007'!N68/10),"XXX")</f>
        <v>1</v>
      </c>
      <c r="P68" s="214">
        <f>IF(ISNUMBER('2007'!O68),'2007'!O68/100,"XXX")</f>
        <v>0.70400000000000007</v>
      </c>
      <c r="Q68" s="214" t="str">
        <f>'2007'!P68</f>
        <v>XXX</v>
      </c>
      <c r="R68" s="215">
        <f>IF(ISNUMBER('2007'!Q68),('2007'!Q68/100),"XXX")</f>
        <v>0.73799999999999999</v>
      </c>
      <c r="S68" s="215">
        <f>IF(ISNUMBER('2007'!R68),('2007'!R68/100),"XXX")</f>
        <v>0.82980860000000012</v>
      </c>
      <c r="T68" s="116">
        <f>IF(ISNUMBER('2007'!S68),(1-('2007'!S68/100)),"XXX")</f>
        <v>1</v>
      </c>
      <c r="U68" s="132">
        <f>IF(ISNUMBER('2007'!T68),'2007'!T68,"XXX")</f>
        <v>0.86428571428571421</v>
      </c>
      <c r="V68" s="132">
        <f>IF(ISNUMBER('2007'!U68),'2007'!U68,"XXX")</f>
        <v>0.67499999999999993</v>
      </c>
      <c r="W68" s="132">
        <f>IF(ISNUMBER('2007'!V68),'2007'!V68,"XXX")</f>
        <v>0.77428571428571424</v>
      </c>
      <c r="X68" s="132">
        <f>IF(ISNUMBER('2007'!W68),'2007'!W68,"XXX")</f>
        <v>0.62428571428571433</v>
      </c>
      <c r="Y68" s="129">
        <f t="shared" ref="Y68:Y131" si="20">AVERAGE(AE68,AG68,AI68,AK68,AM68,AO68,AQ68,AS68)</f>
        <v>0.77343726461875018</v>
      </c>
      <c r="Z68" s="116">
        <f>'2007'!X68</f>
        <v>0.88700000000000001</v>
      </c>
      <c r="AA68" s="132">
        <f>('2007'!Y68+2.5)/5</f>
        <v>0.7839846612000001</v>
      </c>
      <c r="AB68" s="216">
        <f t="shared" ref="AB68:AB131" si="21">AVERAGE(Z68:AA68)</f>
        <v>0.83549233060000005</v>
      </c>
      <c r="AC68" s="2"/>
      <c r="AE68">
        <f t="shared" ref="AE68:AE131" si="22">IF(ISNUMBER(AVERAGE(I68:J68)),AVERAGE(I68:J68),"XXX")</f>
        <v>0.54870714285714284</v>
      </c>
      <c r="AF68">
        <f t="shared" ref="AF68:AF131" si="23">IF(ISNUMBER(AVERAGE(J68:K68)),AVERAGE(J68:K68),"XXX")</f>
        <v>0.57295000000000007</v>
      </c>
      <c r="AG68">
        <f t="shared" ref="AG68:AG131" si="24">IF(ISNUMBER(AVERAGE(K68:L68)),AVERAGE(K68:L68),"XXX")</f>
        <v>0.72281428571428563</v>
      </c>
      <c r="AH68">
        <f t="shared" ref="AH68:AH131" si="25">IF(ISNUMBER(AVERAGE(L68:M68)),AVERAGE(L68:M68),"XXX")</f>
        <v>0.9107142857142857</v>
      </c>
      <c r="AI68">
        <f t="shared" ref="AI68:AI131" si="26">IF(ISNUMBER(AVERAGE(M68:N68)),AVERAGE(M68:N68),"XXX")</f>
        <v>0.94214381695000005</v>
      </c>
      <c r="AJ68">
        <f t="shared" ref="AJ68:AJ131" si="27">IF(ISNUMBER(AVERAGE(N68:O68)),AVERAGE(N68:O68),"XXX")</f>
        <v>0.94214381695000005</v>
      </c>
      <c r="AK68">
        <f t="shared" ref="AK68:AK131" si="28">IF(ISNUMBER(AVERAGE(O68:P68)),AVERAGE(O68:P68),"XXX")</f>
        <v>0.85200000000000009</v>
      </c>
      <c r="AL68">
        <f t="shared" ref="AL68:AL131" si="29">IF(ISNUMBER(AVERAGE(P68:Q68)),AVERAGE(P68:Q68),"XXX")</f>
        <v>0.70400000000000007</v>
      </c>
      <c r="AM68">
        <f t="shared" ref="AM68:AM131" si="30">IF(ISNUMBER(AVERAGE(Q68:R68)),AVERAGE(Q68:R68),"XXX")</f>
        <v>0.73799999999999999</v>
      </c>
      <c r="AN68">
        <f t="shared" ref="AN68:AN131" si="31">IF(ISNUMBER(AVERAGE(R68:S68)),AVERAGE(R68:S68),"XXX")</f>
        <v>0.78390430000000011</v>
      </c>
      <c r="AO68">
        <f t="shared" ref="AO68:AO131" si="32">IF(ISNUMBER(AVERAGE(S68:T68)),AVERAGE(S68:T68),"XXX")</f>
        <v>0.91490430000000011</v>
      </c>
      <c r="AP68">
        <f t="shared" ref="AP68:AP131" si="33">IF(ISNUMBER(AVERAGE(T68:U68)),AVERAGE(T68:U68),"XXX")</f>
        <v>0.93214285714285716</v>
      </c>
      <c r="AQ68">
        <f t="shared" ref="AQ68:AQ131" si="34">IF(ISNUMBER(AVERAGE(U68:V68)),AVERAGE(U68:V68),"XXX")</f>
        <v>0.76964285714285707</v>
      </c>
      <c r="AR68">
        <f t="shared" ref="AR68:AR131" si="35">IF(ISNUMBER(AVERAGE(V68:W68)),AVERAGE(V68:W68),"XXX")</f>
        <v>0.72464285714285714</v>
      </c>
      <c r="AS68">
        <f t="shared" ref="AS68:AS131" si="36">IF(ISNUMBER(AVERAGE(W68:X68)),AVERAGE(W68:X68),"XXX")</f>
        <v>0.69928571428571429</v>
      </c>
    </row>
    <row r="69" spans="1:45" ht="15" x14ac:dyDescent="0.25">
      <c r="A69" s="19" t="s">
        <v>78</v>
      </c>
      <c r="B69" s="3" t="s">
        <v>78</v>
      </c>
      <c r="C69" s="14">
        <f>IF(ISNUMBER('2007'!C69),(1-PRODUCT('2007'!C69,0.1)),"XXX")</f>
        <v>0.2599999999999999</v>
      </c>
      <c r="D69" s="14">
        <f>IFERROR(IF((LOG(100*'2007'!D69+1)/LOG(100+1))&gt;1,0,(1-(LOG(100*'2007'!D69+1)/LOG(100+1)))), 1)</f>
        <v>5.6592733666712913E-2</v>
      </c>
      <c r="E69" s="15">
        <f>IF(ISNUMBER('2007'!E69),IF(('2007'!E69/100)&gt;1,1,'2007'!E69/100),"XXX")</f>
        <v>0.80333333333333345</v>
      </c>
      <c r="F69" s="14">
        <f>IF(ISNUMBER('2007'!F69),(1-(('2007'!F69-1)/4)),"XXX")</f>
        <v>0.25</v>
      </c>
      <c r="G69" s="14">
        <f>IF(ISNUMBER('2007'!G69),(1-('2007'!G69/10)),"XXX")</f>
        <v>0.26</v>
      </c>
      <c r="H69" s="213">
        <f t="shared" si="19"/>
        <v>0.3259852134000093</v>
      </c>
      <c r="I69" s="15">
        <f>'2007'!H69</f>
        <v>0.68714285714285706</v>
      </c>
      <c r="J69" s="14">
        <f>IF(ISNUMBER('2007'!I69),'2007'!I69,"XXX")</f>
        <v>0.60853999999999997</v>
      </c>
      <c r="K69" s="14">
        <f>IF(ISNUMBER('2007'!J69),IF(('2007'!J69/5)&gt;1,1,'2007'!J69/5),"XXX")</f>
        <v>0.76200800000000002</v>
      </c>
      <c r="L69" s="15">
        <f>IF(ISNUMBER('2007'!K69),'2007'!K69,"XXX")</f>
        <v>0.68714285714285706</v>
      </c>
      <c r="M69" s="14">
        <f>IF(ISNUMBER('2007'!L69),IF(('2007'!L69/5)&gt;1,1,'2007'!L69/5),"XXX")</f>
        <v>0.83398065599999993</v>
      </c>
      <c r="N69" s="14">
        <f>IF(ISNUMBER('2007'!M69),(1-('2007'!M69/100)),"XXX")</f>
        <v>0.73336755750000004</v>
      </c>
      <c r="O69" s="15">
        <f>IF(ISNUMBER('2007'!N69),IF(('2007'!N69/10)&gt;1,1,'2007'!N69/10),"XXX")</f>
        <v>1</v>
      </c>
      <c r="P69" s="214">
        <f>IF(ISNUMBER('2007'!O69),'2007'!O69/100,"XXX")</f>
        <v>0.81099999999999994</v>
      </c>
      <c r="Q69" s="214">
        <f>'2007'!P69</f>
        <v>0.2</v>
      </c>
      <c r="R69" s="215" t="str">
        <f>IF(ISNUMBER('2007'!Q69),('2007'!Q69/100),"XXX")</f>
        <v>XXX</v>
      </c>
      <c r="S69" s="215">
        <f>IF(ISNUMBER('2007'!R69),('2007'!R69/100),"XXX")</f>
        <v>0.88366400000000001</v>
      </c>
      <c r="T69" s="116">
        <f>IF(ISNUMBER('2007'!S69),(1-('2007'!S69/100)),"XXX")</f>
        <v>1</v>
      </c>
      <c r="U69" s="132">
        <f>IF(ISNUMBER('2007'!T69),'2007'!T69,"XXX")</f>
        <v>0.78</v>
      </c>
      <c r="V69" s="132">
        <f>IF(ISNUMBER('2007'!U69),'2007'!U69,"XXX")</f>
        <v>0.63571428571428579</v>
      </c>
      <c r="W69" s="132">
        <f>IF(ISNUMBER('2007'!V69),'2007'!V69,"XXX")</f>
        <v>0.70857142857142852</v>
      </c>
      <c r="X69" s="132">
        <f>IF(ISNUMBER('2007'!W69),'2007'!W69,"XXX")</f>
        <v>0.62571428571428567</v>
      </c>
      <c r="Y69" s="129">
        <f t="shared" si="20"/>
        <v>0.69730287048660711</v>
      </c>
      <c r="Z69" s="116">
        <f>'2007'!X69</f>
        <v>0.76</v>
      </c>
      <c r="AA69" s="132">
        <f>('2007'!Y69+2.5)/5</f>
        <v>0.65711755760000001</v>
      </c>
      <c r="AB69" s="216">
        <f t="shared" si="21"/>
        <v>0.70855877880000007</v>
      </c>
      <c r="AC69" s="2"/>
      <c r="AE69">
        <f t="shared" si="22"/>
        <v>0.64784142857142846</v>
      </c>
      <c r="AF69">
        <f t="shared" si="23"/>
        <v>0.68527399999999994</v>
      </c>
      <c r="AG69">
        <f t="shared" si="24"/>
        <v>0.72457542857142854</v>
      </c>
      <c r="AH69">
        <f t="shared" si="25"/>
        <v>0.76056175657142844</v>
      </c>
      <c r="AI69">
        <f t="shared" si="26"/>
        <v>0.78367410674999993</v>
      </c>
      <c r="AJ69">
        <f t="shared" si="27"/>
        <v>0.86668377875000002</v>
      </c>
      <c r="AK69">
        <f t="shared" si="28"/>
        <v>0.90549999999999997</v>
      </c>
      <c r="AL69">
        <f t="shared" si="29"/>
        <v>0.50549999999999995</v>
      </c>
      <c r="AM69">
        <f t="shared" si="30"/>
        <v>0.2</v>
      </c>
      <c r="AN69">
        <f t="shared" si="31"/>
        <v>0.88366400000000001</v>
      </c>
      <c r="AO69">
        <f t="shared" si="32"/>
        <v>0.941832</v>
      </c>
      <c r="AP69">
        <f t="shared" si="33"/>
        <v>0.89</v>
      </c>
      <c r="AQ69">
        <f t="shared" si="34"/>
        <v>0.70785714285714296</v>
      </c>
      <c r="AR69">
        <f t="shared" si="35"/>
        <v>0.67214285714285715</v>
      </c>
      <c r="AS69">
        <f t="shared" si="36"/>
        <v>0.66714285714285704</v>
      </c>
    </row>
    <row r="70" spans="1:45" ht="15" x14ac:dyDescent="0.25">
      <c r="A70" s="19" t="s">
        <v>79</v>
      </c>
      <c r="B70" s="3" t="s">
        <v>79</v>
      </c>
      <c r="C70" s="14">
        <f>IF(ISNUMBER('2007'!C70),(1-PRODUCT('2007'!C70,0.1)),"XXX")</f>
        <v>0.8</v>
      </c>
      <c r="D70" s="14">
        <f>IFERROR(IF((LOG(100*'2007'!D70+1)/LOG(100+1))&gt;1,0,(1-(LOG(100*'2007'!D70+1)/LOG(100+1)))), 1)</f>
        <v>1</v>
      </c>
      <c r="E70" s="15">
        <f>IF(ISNUMBER('2007'!E70),IF(('2007'!E70/100)&gt;1,1,'2007'!E70/100),"XXX")</f>
        <v>0.75166666666666671</v>
      </c>
      <c r="F70" s="14">
        <f>IF(ISNUMBER('2007'!F70),(1-(('2007'!F70-1)/4)),"XXX")</f>
        <v>0.75</v>
      </c>
      <c r="G70" s="14">
        <f>IF(ISNUMBER('2007'!G70),(1-('2007'!G70/10)),"XXX")</f>
        <v>0.82000000000000006</v>
      </c>
      <c r="H70" s="213">
        <f t="shared" si="19"/>
        <v>0.82433333333333336</v>
      </c>
      <c r="I70" s="15">
        <f>'2007'!H70</f>
        <v>0.55857142857142861</v>
      </c>
      <c r="J70" s="14">
        <f>IF(ISNUMBER('2007'!I70),'2007'!I70,"XXX")</f>
        <v>0.53891</v>
      </c>
      <c r="K70" s="14">
        <f>IF(ISNUMBER('2007'!J70),IF(('2007'!J70/5)&gt;1,1,'2007'!J70/5),"XXX")</f>
        <v>0.64524599999999999</v>
      </c>
      <c r="L70" s="15">
        <f>IF(ISNUMBER('2007'!K70),'2007'!K70,"XXX")</f>
        <v>0.62285714285714289</v>
      </c>
      <c r="M70" s="14">
        <f>IF(ISNUMBER('2007'!L70),IF(('2007'!L70/5)&gt;1,1,'2007'!L70/5),"XXX")</f>
        <v>1</v>
      </c>
      <c r="N70" s="14">
        <f>IF(ISNUMBER('2007'!M70),(1-('2007'!M70/100)),"XXX")</f>
        <v>0.78483844759999999</v>
      </c>
      <c r="O70" s="15">
        <f>IF(ISNUMBER('2007'!N70),IF(('2007'!N70/10)&gt;1,1,'2007'!N70/10),"XXX")</f>
        <v>1</v>
      </c>
      <c r="P70" s="214">
        <f>IF(ISNUMBER('2007'!O70),'2007'!O70/100,"XXX")</f>
        <v>0.90200000000000002</v>
      </c>
      <c r="Q70" s="214" t="str">
        <f>'2007'!P70</f>
        <v>XXX</v>
      </c>
      <c r="R70" s="215">
        <f>IF(ISNUMBER('2007'!Q70),('2007'!Q70/100),"XXX")</f>
        <v>0.42599999999999999</v>
      </c>
      <c r="S70" s="215">
        <f>IF(ISNUMBER('2007'!R70),('2007'!R70/100),"XXX")</f>
        <v>0.75178439999999991</v>
      </c>
      <c r="T70" s="116">
        <f>IF(ISNUMBER('2007'!S70),(1-('2007'!S70/100)),"XXX")</f>
        <v>1</v>
      </c>
      <c r="U70" s="132">
        <f>IF(ISNUMBER('2007'!T70),'2007'!T70,"XXX")</f>
        <v>0.68428571428571427</v>
      </c>
      <c r="V70" s="132">
        <f>IF(ISNUMBER('2007'!U70),'2007'!U70,"XXX")</f>
        <v>0.44071428571428573</v>
      </c>
      <c r="W70" s="132">
        <f>IF(ISNUMBER('2007'!V70),'2007'!V70,"XXX")</f>
        <v>0.58857142857142863</v>
      </c>
      <c r="X70" s="132">
        <f>IF(ISNUMBER('2007'!W70),'2007'!W70,"XXX")</f>
        <v>0.38571428571428573</v>
      </c>
      <c r="Y70" s="129">
        <f t="shared" si="20"/>
        <v>0.67221832083214295</v>
      </c>
      <c r="Z70" s="116">
        <f>'2007'!X70</f>
        <v>0.86399999999999999</v>
      </c>
      <c r="AA70" s="132">
        <f>('2007'!Y70+2.5)/5</f>
        <v>0.72887201299999993</v>
      </c>
      <c r="AB70" s="216">
        <f t="shared" si="21"/>
        <v>0.79643600650000002</v>
      </c>
      <c r="AC70" s="2"/>
      <c r="AE70">
        <f t="shared" si="22"/>
        <v>0.54874071428571436</v>
      </c>
      <c r="AF70">
        <f t="shared" si="23"/>
        <v>0.59207799999999999</v>
      </c>
      <c r="AG70">
        <f t="shared" si="24"/>
        <v>0.63405157142857149</v>
      </c>
      <c r="AH70">
        <f t="shared" si="25"/>
        <v>0.81142857142857139</v>
      </c>
      <c r="AI70">
        <f t="shared" si="26"/>
        <v>0.89241922379999994</v>
      </c>
      <c r="AJ70">
        <f t="shared" si="27"/>
        <v>0.89241922379999994</v>
      </c>
      <c r="AK70">
        <f t="shared" si="28"/>
        <v>0.95100000000000007</v>
      </c>
      <c r="AL70">
        <f t="shared" si="29"/>
        <v>0.90200000000000002</v>
      </c>
      <c r="AM70">
        <f t="shared" si="30"/>
        <v>0.42599999999999999</v>
      </c>
      <c r="AN70">
        <f t="shared" si="31"/>
        <v>0.58889219999999998</v>
      </c>
      <c r="AO70">
        <f t="shared" si="32"/>
        <v>0.87589220000000001</v>
      </c>
      <c r="AP70">
        <f t="shared" si="33"/>
        <v>0.84214285714285708</v>
      </c>
      <c r="AQ70">
        <f t="shared" si="34"/>
        <v>0.5625</v>
      </c>
      <c r="AR70">
        <f t="shared" si="35"/>
        <v>0.51464285714285718</v>
      </c>
      <c r="AS70">
        <f t="shared" si="36"/>
        <v>0.48714285714285721</v>
      </c>
    </row>
    <row r="71" spans="1:45" ht="15" x14ac:dyDescent="0.25">
      <c r="A71" s="19" t="s">
        <v>80</v>
      </c>
      <c r="B71" s="3" t="s">
        <v>80</v>
      </c>
      <c r="C71" s="14">
        <f>IF(ISNUMBER('2007'!C71),(1-PRODUCT('2007'!C71,0.1)),"XXX")</f>
        <v>0.39999999999999991</v>
      </c>
      <c r="D71" s="14">
        <f>IFERROR(IF((LOG(100*'2007'!D71+1)/LOG(100+1))&gt;1,0,(1-(LOG(100*'2007'!D71+1)/LOG(100+1)))), 1)</f>
        <v>1</v>
      </c>
      <c r="E71" s="15">
        <f>IF(ISNUMBER('2007'!E71),IF(('2007'!E71/100)&gt;1,1,'2007'!E71/100),"XXX")</f>
        <v>0.54166666666666674</v>
      </c>
      <c r="F71" s="14">
        <f>IF(ISNUMBER('2007'!F71),(1-(('2007'!F71-1)/4)),"XXX")</f>
        <v>0.5</v>
      </c>
      <c r="G71" s="14">
        <f>IF(ISNUMBER('2007'!G71),(1-('2007'!G71/10)),"XXX")</f>
        <v>0.45999999999999996</v>
      </c>
      <c r="H71" s="213">
        <f t="shared" si="19"/>
        <v>0.58033333333333326</v>
      </c>
      <c r="I71" s="15">
        <f>'2007'!H71</f>
        <v>0.50571428571428567</v>
      </c>
      <c r="J71" s="14">
        <f>IF(ISNUMBER('2007'!I71),'2007'!I71,"XXX")</f>
        <v>0.29450999999999999</v>
      </c>
      <c r="K71" s="14">
        <f>IF(ISNUMBER('2007'!J71),IF(('2007'!J71/5)&gt;1,1,'2007'!J71/5),"XXX")</f>
        <v>0.72892200000000007</v>
      </c>
      <c r="L71" s="15">
        <f>IF(ISNUMBER('2007'!K71),'2007'!K71,"XXX")</f>
        <v>0.38857142857142862</v>
      </c>
      <c r="M71" s="14">
        <f>IF(ISNUMBER('2007'!L71),IF(('2007'!L71/5)&gt;1,1,'2007'!L71/5),"XXX")</f>
        <v>0.53285236400000002</v>
      </c>
      <c r="N71" s="14">
        <f>IF(ISNUMBER('2007'!M71),(1-('2007'!M71/100)),"XXX")</f>
        <v>0.68844709400000004</v>
      </c>
      <c r="O71" s="15">
        <f>IF(ISNUMBER('2007'!N71),IF(('2007'!N71/10)&gt;1,1,'2007'!N71/10),"XXX")</f>
        <v>0.44400000000000006</v>
      </c>
      <c r="P71" s="214" t="str">
        <f>IF(ISNUMBER('2007'!O71),'2007'!O71/100,"XXX")</f>
        <v>XXX</v>
      </c>
      <c r="Q71" s="214">
        <f>'2007'!P71</f>
        <v>0.3024594783782959</v>
      </c>
      <c r="R71" s="215">
        <f>IF(ISNUMBER('2007'!Q71),('2007'!Q71/100),"XXX")</f>
        <v>0.14300000000000002</v>
      </c>
      <c r="S71" s="215">
        <f>IF(ISNUMBER('2007'!R71),('2007'!R71/100),"XXX")</f>
        <v>0.59556209999999998</v>
      </c>
      <c r="T71" s="116">
        <f>IF(ISNUMBER('2007'!S71),(1-('2007'!S71/100)),"XXX")</f>
        <v>0.99409999999999998</v>
      </c>
      <c r="U71" s="132">
        <f>IF(ISNUMBER('2007'!T71),'2007'!T71,"XXX")</f>
        <v>0.63714285714285712</v>
      </c>
      <c r="V71" s="132">
        <f>IF(ISNUMBER('2007'!U71),'2007'!U71,"XXX")</f>
        <v>0.40857142857142864</v>
      </c>
      <c r="W71" s="132">
        <f>IF(ISNUMBER('2007'!V71),'2007'!V71,"XXX")</f>
        <v>0.62857142857142867</v>
      </c>
      <c r="X71" s="132">
        <f>IF(ISNUMBER('2007'!W71),'2007'!W71,"XXX")</f>
        <v>0.46714285714285714</v>
      </c>
      <c r="Y71" s="129">
        <f t="shared" si="20"/>
        <v>0.51272295763078635</v>
      </c>
      <c r="Z71" s="116">
        <f>'2007'!X71</f>
        <v>0.77300000000000002</v>
      </c>
      <c r="AA71" s="132">
        <f>('2007'!Y71+2.5)/5</f>
        <v>0.63711402419999996</v>
      </c>
      <c r="AB71" s="216">
        <f t="shared" si="21"/>
        <v>0.70505701209999994</v>
      </c>
      <c r="AC71" s="2"/>
      <c r="AE71">
        <f t="shared" si="22"/>
        <v>0.40011214285714281</v>
      </c>
      <c r="AF71">
        <f t="shared" si="23"/>
        <v>0.51171600000000006</v>
      </c>
      <c r="AG71">
        <f t="shared" si="24"/>
        <v>0.55874671428571432</v>
      </c>
      <c r="AH71">
        <f t="shared" si="25"/>
        <v>0.4607118962857143</v>
      </c>
      <c r="AI71">
        <f t="shared" si="26"/>
        <v>0.61064972900000003</v>
      </c>
      <c r="AJ71">
        <f t="shared" si="27"/>
        <v>0.5662235470000001</v>
      </c>
      <c r="AK71">
        <f t="shared" si="28"/>
        <v>0.44400000000000006</v>
      </c>
      <c r="AL71">
        <f t="shared" si="29"/>
        <v>0.3024594783782959</v>
      </c>
      <c r="AM71">
        <f t="shared" si="30"/>
        <v>0.22272973918914796</v>
      </c>
      <c r="AN71">
        <f t="shared" si="31"/>
        <v>0.36928105</v>
      </c>
      <c r="AO71">
        <f t="shared" si="32"/>
        <v>0.79483104999999998</v>
      </c>
      <c r="AP71">
        <f t="shared" si="33"/>
        <v>0.8156214285714285</v>
      </c>
      <c r="AQ71">
        <f t="shared" si="34"/>
        <v>0.52285714285714291</v>
      </c>
      <c r="AR71">
        <f t="shared" si="35"/>
        <v>0.51857142857142868</v>
      </c>
      <c r="AS71">
        <f t="shared" si="36"/>
        <v>0.54785714285714293</v>
      </c>
    </row>
    <row r="72" spans="1:45" ht="15" x14ac:dyDescent="0.25">
      <c r="A72" s="19" t="s">
        <v>81</v>
      </c>
      <c r="B72" s="3" t="s">
        <v>81</v>
      </c>
      <c r="C72" s="14">
        <f>IF(ISNUMBER('2007'!C72),(1-PRODUCT('2007'!C72,0.1)),"XXX")</f>
        <v>0.6399999999999999</v>
      </c>
      <c r="D72" s="14">
        <f>IFERROR(IF((LOG(100*'2007'!D72+1)/LOG(100+1))&gt;1,0,(1-(LOG(100*'2007'!D72+1)/LOG(100+1)))), 1)</f>
        <v>1</v>
      </c>
      <c r="E72" s="15">
        <f>IF(ISNUMBER('2007'!E72),IF(('2007'!E72/100)&gt;1,1,'2007'!E72/100),"XXX")</f>
        <v>0.87666666666666671</v>
      </c>
      <c r="F72" s="14">
        <f>IF(ISNUMBER('2007'!F72),(1-(('2007'!F72-1)/4)),"XXX")</f>
        <v>1</v>
      </c>
      <c r="G72" s="14">
        <f>IF(ISNUMBER('2007'!G72),(1-('2007'!G72/10)),"XXX")</f>
        <v>0.65</v>
      </c>
      <c r="H72" s="213">
        <f t="shared" si="19"/>
        <v>0.83333333333333337</v>
      </c>
      <c r="I72" s="15">
        <f>'2007'!H72</f>
        <v>0.85428571428571431</v>
      </c>
      <c r="J72" s="14">
        <f>IF(ISNUMBER('2007'!I72),'2007'!I72,"XXX")</f>
        <v>0.62319000000000002</v>
      </c>
      <c r="K72" s="14">
        <f>IF(ISNUMBER('2007'!J72),IF(('2007'!J72/5)&gt;1,1,'2007'!J72/5),"XXX")</f>
        <v>0.49114399999999997</v>
      </c>
      <c r="L72" s="15">
        <f>IF(ISNUMBER('2007'!K72),'2007'!K72,"XXX")</f>
        <v>0.71285714285714286</v>
      </c>
      <c r="M72" s="14">
        <f>IF(ISNUMBER('2007'!L72),IF(('2007'!L72/5)&gt;1,1,'2007'!L72/5),"XXX")</f>
        <v>1</v>
      </c>
      <c r="N72" s="14">
        <f>IF(ISNUMBER('2007'!M72),(1-('2007'!M72/100)),"XXX")</f>
        <v>0.84484942439999999</v>
      </c>
      <c r="O72" s="15">
        <f>IF(ISNUMBER('2007'!N72),IF(('2007'!N72/10)&gt;1,1,'2007'!N72/10),"XXX")</f>
        <v>1</v>
      </c>
      <c r="P72" s="214" t="str">
        <f>IF(ISNUMBER('2007'!O72),'2007'!O72/100,"XXX")</f>
        <v>XXX</v>
      </c>
      <c r="Q72" s="214" t="str">
        <f>'2007'!P72</f>
        <v>XXX</v>
      </c>
      <c r="R72" s="215">
        <f>IF(ISNUMBER('2007'!Q72),('2007'!Q72/100),"XXX")</f>
        <v>1</v>
      </c>
      <c r="S72" s="215">
        <f>IF(ISNUMBER('2007'!R72),('2007'!R72/100),"XXX")</f>
        <v>0.88473010000000007</v>
      </c>
      <c r="T72" s="116">
        <f>IF(ISNUMBER('2007'!S72),(1-('2007'!S72/100)),"XXX")</f>
        <v>1</v>
      </c>
      <c r="U72" s="132">
        <f>IF(ISNUMBER('2007'!T72),'2007'!T72,"XXX")</f>
        <v>0.8571428571428571</v>
      </c>
      <c r="V72" s="132">
        <f>IF(ISNUMBER('2007'!U72),'2007'!U72,"XXX")</f>
        <v>0.65785714285714292</v>
      </c>
      <c r="W72" s="132">
        <f>IF(ISNUMBER('2007'!V72),'2007'!V72,"XXX")</f>
        <v>0.71</v>
      </c>
      <c r="X72" s="132">
        <f>IF(ISNUMBER('2007'!W72),'2007'!W72,"XXX")</f>
        <v>0.63857142857142857</v>
      </c>
      <c r="Y72" s="129">
        <f t="shared" si="20"/>
        <v>0.82966423813214296</v>
      </c>
      <c r="Z72" s="116">
        <f>'2007'!X72</f>
        <v>0.84499999999999997</v>
      </c>
      <c r="AA72" s="132">
        <f>('2007'!Y72+2.5)/5</f>
        <v>0.70144243240000004</v>
      </c>
      <c r="AB72" s="216">
        <f t="shared" si="21"/>
        <v>0.77322121620000006</v>
      </c>
      <c r="AC72" s="2"/>
      <c r="AE72">
        <f t="shared" si="22"/>
        <v>0.73873785714285711</v>
      </c>
      <c r="AF72">
        <f t="shared" si="23"/>
        <v>0.55716699999999997</v>
      </c>
      <c r="AG72">
        <f t="shared" si="24"/>
        <v>0.60200057142857144</v>
      </c>
      <c r="AH72">
        <f t="shared" si="25"/>
        <v>0.85642857142857143</v>
      </c>
      <c r="AI72">
        <f t="shared" si="26"/>
        <v>0.9224247122</v>
      </c>
      <c r="AJ72">
        <f t="shared" si="27"/>
        <v>0.9224247122</v>
      </c>
      <c r="AK72">
        <f t="shared" si="28"/>
        <v>1</v>
      </c>
      <c r="AL72" t="str">
        <f t="shared" si="29"/>
        <v>XXX</v>
      </c>
      <c r="AM72">
        <f t="shared" si="30"/>
        <v>1</v>
      </c>
      <c r="AN72">
        <f t="shared" si="31"/>
        <v>0.94236505000000004</v>
      </c>
      <c r="AO72">
        <f t="shared" si="32"/>
        <v>0.94236505000000004</v>
      </c>
      <c r="AP72">
        <f t="shared" si="33"/>
        <v>0.9285714285714286</v>
      </c>
      <c r="AQ72">
        <f t="shared" si="34"/>
        <v>0.75750000000000006</v>
      </c>
      <c r="AR72">
        <f t="shared" si="35"/>
        <v>0.68392857142857144</v>
      </c>
      <c r="AS72">
        <f t="shared" si="36"/>
        <v>0.67428571428571427</v>
      </c>
    </row>
    <row r="73" spans="1:45" ht="15" x14ac:dyDescent="0.25">
      <c r="A73" s="19" t="s">
        <v>82</v>
      </c>
      <c r="B73" s="3" t="s">
        <v>82</v>
      </c>
      <c r="C73" s="14">
        <f>IF(ISNUMBER('2007'!C73),(1-PRODUCT('2007'!C73,0.1)),"XXX")</f>
        <v>0.30999999999999994</v>
      </c>
      <c r="D73" s="14">
        <f>IFERROR(IF((LOG(100*'2007'!D73+1)/LOG(100+1))&gt;1,0,(1-(LOG(100*'2007'!D73+1)/LOG(100+1)))), 1)</f>
        <v>1</v>
      </c>
      <c r="E73" s="15">
        <f>IF(ISNUMBER('2007'!E73),IF(('2007'!E73/100)&gt;1,1,'2007'!E73/100),"XXX")</f>
        <v>0.9933333333333334</v>
      </c>
      <c r="F73" s="14">
        <f>IF(ISNUMBER('2007'!F73),(1-(('2007'!F73-1)/4)),"XXX")</f>
        <v>0.5</v>
      </c>
      <c r="G73" s="14">
        <f>IF(ISNUMBER('2007'!G73),(1-('2007'!G73/10)),"XXX")</f>
        <v>0.38</v>
      </c>
      <c r="H73" s="213">
        <f t="shared" si="19"/>
        <v>0.63666666666666671</v>
      </c>
      <c r="I73" s="15">
        <f>'2007'!H73</f>
        <v>0.60285714285714276</v>
      </c>
      <c r="J73" s="14">
        <f>IF(ISNUMBER('2007'!I73),'2007'!I73,"XXX")</f>
        <v>0.16933000000000001</v>
      </c>
      <c r="K73" s="14">
        <f>IF(ISNUMBER('2007'!J73),IF(('2007'!J73/5)&gt;1,1,'2007'!J73/5),"XXX")</f>
        <v>0.74505599999999994</v>
      </c>
      <c r="L73" s="15">
        <f>IF(ISNUMBER('2007'!K73),'2007'!K73,"XXX")</f>
        <v>0.55000000000000004</v>
      </c>
      <c r="M73" s="14">
        <f>IF(ISNUMBER('2007'!L73),IF(('2007'!L73/5)&gt;1,1,'2007'!L73/5),"XXX")</f>
        <v>0.91286973999999999</v>
      </c>
      <c r="N73" s="14">
        <f>IF(ISNUMBER('2007'!M73),(1-('2007'!M73/100)),"XXX")</f>
        <v>0.63952331539999996</v>
      </c>
      <c r="O73" s="15">
        <f>IF(ISNUMBER('2007'!N73),IF(('2007'!N73/10)&gt;1,1,'2007'!N73/10),"XXX")</f>
        <v>1</v>
      </c>
      <c r="P73" s="214" t="str">
        <f>IF(ISNUMBER('2007'!O73),'2007'!O73/100,"XXX")</f>
        <v>XXX</v>
      </c>
      <c r="Q73" s="214">
        <f>'2007'!P73</f>
        <v>0.35469357967376708</v>
      </c>
      <c r="R73" s="215">
        <f>IF(ISNUMBER('2007'!Q73),('2007'!Q73/100),"XXX")</f>
        <v>9.6999999999999989E-2</v>
      </c>
      <c r="S73" s="215">
        <f>IF(ISNUMBER('2007'!R73),('2007'!R73/100),"XXX")</f>
        <v>0.85574090000000003</v>
      </c>
      <c r="T73" s="116">
        <f>IF(ISNUMBER('2007'!S73),(1-('2007'!S73/100)),"XXX")</f>
        <v>0.99819999999999998</v>
      </c>
      <c r="U73" s="132">
        <f>IF(ISNUMBER('2007'!T73),'2007'!T73,"XXX")</f>
        <v>0.73857142857142855</v>
      </c>
      <c r="V73" s="132">
        <f>IF(ISNUMBER('2007'!U73),'2007'!U73,"XXX")</f>
        <v>0.59</v>
      </c>
      <c r="W73" s="132">
        <f>IF(ISNUMBER('2007'!V73),'2007'!V73,"XXX")</f>
        <v>0.66142857142857137</v>
      </c>
      <c r="X73" s="132">
        <f>IF(ISNUMBER('2007'!W73),'2007'!W73,"XXX")</f>
        <v>0.59</v>
      </c>
      <c r="Y73" s="129">
        <f t="shared" si="20"/>
        <v>0.65657941737068182</v>
      </c>
      <c r="Z73" s="116">
        <f>'2007'!X73</f>
        <v>0.23799999999999999</v>
      </c>
      <c r="AA73" s="132">
        <f>('2007'!Y73+2.5)/5</f>
        <v>0.38326375480000002</v>
      </c>
      <c r="AB73" s="216">
        <f t="shared" si="21"/>
        <v>0.31063187739999998</v>
      </c>
      <c r="AC73" s="2"/>
      <c r="AE73">
        <f t="shared" si="22"/>
        <v>0.38609357142857137</v>
      </c>
      <c r="AF73">
        <f t="shared" si="23"/>
        <v>0.45719299999999996</v>
      </c>
      <c r="AG73">
        <f t="shared" si="24"/>
        <v>0.64752799999999999</v>
      </c>
      <c r="AH73">
        <f t="shared" si="25"/>
        <v>0.73143486999999996</v>
      </c>
      <c r="AI73">
        <f t="shared" si="26"/>
        <v>0.77619652770000003</v>
      </c>
      <c r="AJ73">
        <f t="shared" si="27"/>
        <v>0.81976165769999998</v>
      </c>
      <c r="AK73">
        <f t="shared" si="28"/>
        <v>1</v>
      </c>
      <c r="AL73">
        <f t="shared" si="29"/>
        <v>0.35469357967376708</v>
      </c>
      <c r="AM73">
        <f t="shared" si="30"/>
        <v>0.22584678983688353</v>
      </c>
      <c r="AN73">
        <f t="shared" si="31"/>
        <v>0.47637045</v>
      </c>
      <c r="AO73">
        <f t="shared" si="32"/>
        <v>0.92697045</v>
      </c>
      <c r="AP73">
        <f t="shared" si="33"/>
        <v>0.86838571428571432</v>
      </c>
      <c r="AQ73">
        <f t="shared" si="34"/>
        <v>0.66428571428571426</v>
      </c>
      <c r="AR73">
        <f t="shared" si="35"/>
        <v>0.62571428571428567</v>
      </c>
      <c r="AS73">
        <f t="shared" si="36"/>
        <v>0.62571428571428567</v>
      </c>
    </row>
    <row r="74" spans="1:45" ht="15" x14ac:dyDescent="0.25">
      <c r="A74" s="19" t="s">
        <v>83</v>
      </c>
      <c r="B74" s="3" t="s">
        <v>83</v>
      </c>
      <c r="C74" s="14">
        <f>IF(ISNUMBER('2007'!C74),(1-PRODUCT('2007'!C74,0.1)),"XXX")</f>
        <v>0.33999999999999997</v>
      </c>
      <c r="D74" s="14">
        <f>IFERROR(IF((LOG(100*'2007'!D74+1)/LOG(100+1))&gt;1,0,(1-(LOG(100*'2007'!D74+1)/LOG(100+1)))), 1)</f>
        <v>1</v>
      </c>
      <c r="E74" s="15">
        <f>IF(ISNUMBER('2007'!E74),IF(('2007'!E74/100)&gt;1,1,'2007'!E74/100),"XXX")</f>
        <v>0.74666666666666681</v>
      </c>
      <c r="F74" s="14">
        <f>IF(ISNUMBER('2007'!F74),(1-(('2007'!F74-1)/4)),"XXX")</f>
        <v>0.75</v>
      </c>
      <c r="G74" s="14">
        <f>IF(ISNUMBER('2007'!G74),(1-('2007'!G74/10)),"XXX")</f>
        <v>0.30000000000000004</v>
      </c>
      <c r="H74" s="213">
        <f t="shared" si="19"/>
        <v>0.6273333333333333</v>
      </c>
      <c r="I74" s="15">
        <f>'2007'!H74</f>
        <v>0.46</v>
      </c>
      <c r="J74" s="14">
        <f>IF(ISNUMBER('2007'!I74),'2007'!I74,"XXX")</f>
        <v>0.13062000000000001</v>
      </c>
      <c r="K74" s="14" t="str">
        <f>IF(ISNUMBER('2007'!J74),IF(('2007'!J74/5)&gt;1,1,'2007'!J74/5),"XXX")</f>
        <v>XXX</v>
      </c>
      <c r="L74" s="15">
        <f>IF(ISNUMBER('2007'!K74),'2007'!K74,"XXX")</f>
        <v>0.49857142857142861</v>
      </c>
      <c r="M74" s="14">
        <f>IF(ISNUMBER('2007'!L74),IF(('2007'!L74/5)&gt;1,1,'2007'!L74/5),"XXX")</f>
        <v>0.35829846799999998</v>
      </c>
      <c r="N74" s="14">
        <f>IF(ISNUMBER('2007'!M74),(1-('2007'!M74/100)),"XXX")</f>
        <v>0.67225757600000002</v>
      </c>
      <c r="O74" s="15">
        <f>IF(ISNUMBER('2007'!N74),IF(('2007'!N74/10)&gt;1,1,'2007'!N74/10),"XXX")</f>
        <v>0.69900000000000007</v>
      </c>
      <c r="P74" s="214" t="str">
        <f>IF(ISNUMBER('2007'!O74),'2007'!O74/100,"XXX")</f>
        <v>XXX</v>
      </c>
      <c r="Q74" s="214">
        <f>'2007'!P74</f>
        <v>0.34161612987518308</v>
      </c>
      <c r="R74" s="215">
        <f>IF(ISNUMBER('2007'!Q74),('2007'!Q74/100),"XXX")</f>
        <v>1</v>
      </c>
      <c r="S74" s="215">
        <f>IF(ISNUMBER('2007'!R74),('2007'!R74/100),"XXX")</f>
        <v>0.69580430000000004</v>
      </c>
      <c r="T74" s="116">
        <f>IF(ISNUMBER('2007'!S74),(1-('2007'!S74/100)),"XXX")</f>
        <v>0.99970000000000003</v>
      </c>
      <c r="U74" s="132">
        <f>IF(ISNUMBER('2007'!T74),'2007'!T74,"XXX")</f>
        <v>0.53428571428571436</v>
      </c>
      <c r="V74" s="132">
        <f>IF(ISNUMBER('2007'!U74),'2007'!U74,"XXX")</f>
        <v>0.435</v>
      </c>
      <c r="W74" s="132">
        <f>IF(ISNUMBER('2007'!V74),'2007'!V74,"XXX")</f>
        <v>0.59571428571428575</v>
      </c>
      <c r="X74" s="132">
        <f>IF(ISNUMBER('2007'!W74),'2007'!W74,"XXX")</f>
        <v>0.50714285714285712</v>
      </c>
      <c r="Y74" s="129">
        <f t="shared" si="20"/>
        <v>0.57034888676005613</v>
      </c>
      <c r="Z74" s="116">
        <f>'2007'!X74</f>
        <v>0.24199999999999999</v>
      </c>
      <c r="AA74" s="132">
        <f>('2007'!Y74+2.5)/5</f>
        <v>0.28920509820000001</v>
      </c>
      <c r="AB74" s="216">
        <f t="shared" si="21"/>
        <v>0.26560254910000003</v>
      </c>
      <c r="AC74" s="2"/>
      <c r="AE74">
        <f t="shared" si="22"/>
        <v>0.29531000000000002</v>
      </c>
      <c r="AF74">
        <f t="shared" si="23"/>
        <v>0.13062000000000001</v>
      </c>
      <c r="AG74">
        <f t="shared" si="24"/>
        <v>0.49857142857142861</v>
      </c>
      <c r="AH74">
        <f t="shared" si="25"/>
        <v>0.42843494828571427</v>
      </c>
      <c r="AI74">
        <f t="shared" si="26"/>
        <v>0.51527802199999995</v>
      </c>
      <c r="AJ74">
        <f t="shared" si="27"/>
        <v>0.68562878800000004</v>
      </c>
      <c r="AK74">
        <f t="shared" si="28"/>
        <v>0.69900000000000007</v>
      </c>
      <c r="AL74">
        <f t="shared" si="29"/>
        <v>0.34161612987518308</v>
      </c>
      <c r="AM74">
        <f t="shared" si="30"/>
        <v>0.6708080649375916</v>
      </c>
      <c r="AN74">
        <f t="shared" si="31"/>
        <v>0.84790215000000002</v>
      </c>
      <c r="AO74">
        <f t="shared" si="32"/>
        <v>0.84775215000000004</v>
      </c>
      <c r="AP74">
        <f t="shared" si="33"/>
        <v>0.76699285714285725</v>
      </c>
      <c r="AQ74">
        <f t="shared" si="34"/>
        <v>0.48464285714285715</v>
      </c>
      <c r="AR74">
        <f t="shared" si="35"/>
        <v>0.51535714285714285</v>
      </c>
      <c r="AS74">
        <f t="shared" si="36"/>
        <v>0.55142857142857138</v>
      </c>
    </row>
    <row r="75" spans="1:45" ht="15" x14ac:dyDescent="0.25">
      <c r="A75" s="19" t="s">
        <v>84</v>
      </c>
      <c r="B75" s="3" t="s">
        <v>84</v>
      </c>
      <c r="C75" s="14">
        <f>IF(ISNUMBER('2007'!C75),(1-PRODUCT('2007'!C75,0.1)),"XXX")</f>
        <v>0.27999999999999992</v>
      </c>
      <c r="D75" s="14">
        <f>IFERROR(IF((LOG(100*'2007'!D75+1)/LOG(100+1))&gt;1,0,(1-(LOG(100*'2007'!D75+1)/LOG(100+1)))), 1)</f>
        <v>1</v>
      </c>
      <c r="E75" s="15">
        <f>IF(ISNUMBER('2007'!E75),IF(('2007'!E75/100)&gt;1,1,'2007'!E75/100),"XXX")</f>
        <v>0.56999999999999995</v>
      </c>
      <c r="F75" s="14">
        <f>IF(ISNUMBER('2007'!F75),(1-(('2007'!F75-1)/4)),"XXX")</f>
        <v>0.25</v>
      </c>
      <c r="G75" s="14">
        <f>IF(ISNUMBER('2007'!G75),(1-('2007'!G75/10)),"XXX")</f>
        <v>0.30000000000000004</v>
      </c>
      <c r="H75" s="213">
        <f t="shared" si="19"/>
        <v>0.47999999999999987</v>
      </c>
      <c r="I75" s="15">
        <f>'2007'!H75</f>
        <v>0.38714285714285712</v>
      </c>
      <c r="J75" s="14">
        <f>IF(ISNUMBER('2007'!I75),'2007'!I75,"XXX")</f>
        <v>4.6469999999999997E-2</v>
      </c>
      <c r="K75" s="14">
        <f>IF(ISNUMBER('2007'!J75),IF(('2007'!J75/5)&gt;1,1,'2007'!J75/5),"XXX")</f>
        <v>1</v>
      </c>
      <c r="L75" s="15">
        <f>IF(ISNUMBER('2007'!K75),'2007'!K75,"XXX")</f>
        <v>0.46857142857142853</v>
      </c>
      <c r="M75" s="14">
        <f>IF(ISNUMBER('2007'!L75),IF(('2007'!L75/5)&gt;1,1,'2007'!L75/5),"XXX")</f>
        <v>0.31127698399999998</v>
      </c>
      <c r="N75" s="14">
        <f>IF(ISNUMBER('2007'!M75),(1-('2007'!M75/100)),"XXX")</f>
        <v>0.64230873109999997</v>
      </c>
      <c r="O75" s="15">
        <f>IF(ISNUMBER('2007'!N75),IF(('2007'!N75/10)&gt;1,1,'2007'!N75/10),"XXX")</f>
        <v>0.20948794081104571</v>
      </c>
      <c r="P75" s="214" t="str">
        <f>IF(ISNUMBER('2007'!O75),'2007'!O75/100,"XXX")</f>
        <v>XXX</v>
      </c>
      <c r="Q75" s="214">
        <f>'2007'!P75</f>
        <v>7.4854296445846555E-2</v>
      </c>
      <c r="R75" s="215">
        <f>IF(ISNUMBER('2007'!Q75),('2007'!Q75/100),"XXX")</f>
        <v>5.7999999999999996E-2</v>
      </c>
      <c r="S75" s="215">
        <f>IF(ISNUMBER('2007'!R75),('2007'!R75/100),"XXX")</f>
        <v>0.34034640000000005</v>
      </c>
      <c r="T75" s="116">
        <f>IF(ISNUMBER('2007'!S75),(1-('2007'!S75/100)),"XXX")</f>
        <v>0.63880000000000003</v>
      </c>
      <c r="U75" s="132">
        <f>IF(ISNUMBER('2007'!T75),'2007'!T75,"XXX")</f>
        <v>0.53285714285714281</v>
      </c>
      <c r="V75" s="132">
        <f>IF(ISNUMBER('2007'!U75),'2007'!U75,"XXX")</f>
        <v>0.34785714285714286</v>
      </c>
      <c r="W75" s="132">
        <f>IF(ISNUMBER('2007'!V75),'2007'!V75,"XXX")</f>
        <v>0.54571428571428571</v>
      </c>
      <c r="X75" s="132">
        <f>IF(ISNUMBER('2007'!W75),'2007'!W75,"XXX")</f>
        <v>0.46714285714285714</v>
      </c>
      <c r="Y75" s="129">
        <f t="shared" si="20"/>
        <v>0.39251987546585321</v>
      </c>
      <c r="Z75" s="116">
        <f>'2007'!X75</f>
        <v>0.49</v>
      </c>
      <c r="AA75" s="132">
        <f>('2007'!Y75+2.5)/5</f>
        <v>0.46591609419999996</v>
      </c>
      <c r="AB75" s="216">
        <f t="shared" si="21"/>
        <v>0.47795804710000001</v>
      </c>
      <c r="AC75" s="2"/>
      <c r="AE75">
        <f t="shared" si="22"/>
        <v>0.21680642857142857</v>
      </c>
      <c r="AF75">
        <f t="shared" si="23"/>
        <v>0.52323500000000001</v>
      </c>
      <c r="AG75">
        <f t="shared" si="24"/>
        <v>0.73428571428571421</v>
      </c>
      <c r="AH75">
        <f t="shared" si="25"/>
        <v>0.38992420628571423</v>
      </c>
      <c r="AI75">
        <f t="shared" si="26"/>
        <v>0.47679285755</v>
      </c>
      <c r="AJ75">
        <f t="shared" si="27"/>
        <v>0.42589833595552284</v>
      </c>
      <c r="AK75">
        <f t="shared" si="28"/>
        <v>0.20948794081104571</v>
      </c>
      <c r="AL75">
        <f t="shared" si="29"/>
        <v>7.4854296445846555E-2</v>
      </c>
      <c r="AM75">
        <f t="shared" si="30"/>
        <v>6.6427148222923282E-2</v>
      </c>
      <c r="AN75">
        <f t="shared" si="31"/>
        <v>0.19917320000000002</v>
      </c>
      <c r="AO75">
        <f t="shared" si="32"/>
        <v>0.48957320000000004</v>
      </c>
      <c r="AP75">
        <f t="shared" si="33"/>
        <v>0.58582857142857137</v>
      </c>
      <c r="AQ75">
        <f t="shared" si="34"/>
        <v>0.44035714285714284</v>
      </c>
      <c r="AR75">
        <f t="shared" si="35"/>
        <v>0.44678571428571429</v>
      </c>
      <c r="AS75">
        <f t="shared" si="36"/>
        <v>0.50642857142857145</v>
      </c>
    </row>
    <row r="76" spans="1:45" ht="15" x14ac:dyDescent="0.25">
      <c r="A76" s="19" t="s">
        <v>191</v>
      </c>
      <c r="B76" s="3" t="s">
        <v>85</v>
      </c>
      <c r="C76" s="14">
        <f>IF(ISNUMBER('2007'!C76),(1-PRODUCT('2007'!C76,0.1)),"XXX")</f>
        <v>0.35</v>
      </c>
      <c r="D76" s="14">
        <f>IFERROR(IF((LOG(100*'2007'!D76+1)/LOG(100+1))&gt;1,0,(1-(LOG(100*'2007'!D76+1)/LOG(100+1)))), 1)</f>
        <v>1</v>
      </c>
      <c r="E76" s="15">
        <f>IF(ISNUMBER('2007'!E76),IF(('2007'!E76/100)&gt;1,1,'2007'!E76/100),"XXX")</f>
        <v>0.89833333333333332</v>
      </c>
      <c r="F76" s="14">
        <f>IF(ISNUMBER('2007'!F76),(1-(('2007'!F76-1)/4)),"XXX")</f>
        <v>0.75</v>
      </c>
      <c r="G76" s="14">
        <f>IF(ISNUMBER('2007'!G76),(1-('2007'!G76/10)),"XXX")</f>
        <v>0.73</v>
      </c>
      <c r="H76" s="213">
        <f t="shared" si="19"/>
        <v>0.7456666666666667</v>
      </c>
      <c r="I76" s="15">
        <f>'2007'!H76</f>
        <v>0.79285714285714282</v>
      </c>
      <c r="J76" s="14">
        <f>IF(ISNUMBER('2007'!I76),'2007'!I76,"XXX")</f>
        <v>0.68864000000000003</v>
      </c>
      <c r="K76" s="14" t="str">
        <f>IF(ISNUMBER('2007'!J76),IF(('2007'!J76/5)&gt;1,1,'2007'!J76/5),"XXX")</f>
        <v>XXX</v>
      </c>
      <c r="L76" s="15">
        <f>IF(ISNUMBER('2007'!K76),'2007'!K76,"XXX")</f>
        <v>0.72571428571428576</v>
      </c>
      <c r="M76" s="14">
        <f>IF(ISNUMBER('2007'!L76),IF(('2007'!L76/5)&gt;1,1,'2007'!L76/5),"XXX")</f>
        <v>0.60298643200000002</v>
      </c>
      <c r="N76" s="14">
        <f>IF(ISNUMBER('2007'!M76),(1-('2007'!M76/100)),"XXX")</f>
        <v>0.64229854580000001</v>
      </c>
      <c r="O76" s="15">
        <f>IF(ISNUMBER('2007'!N76),IF(('2007'!N76/10)&gt;1,1,'2007'!N76/10),"XXX")</f>
        <v>0.61150000000000004</v>
      </c>
      <c r="P76" s="214">
        <f>IF(ISNUMBER('2007'!O76),'2007'!O76/100,"XXX")</f>
        <v>1</v>
      </c>
      <c r="Q76" s="214" t="str">
        <f>'2007'!P76</f>
        <v>XXX</v>
      </c>
      <c r="R76" s="215">
        <f>IF(ISNUMBER('2007'!Q76),('2007'!Q76/100),"XXX")</f>
        <v>0.48899999999999999</v>
      </c>
      <c r="S76" s="215">
        <f>IF(ISNUMBER('2007'!R76),('2007'!R76/100),"XXX")</f>
        <v>0.72590620000000006</v>
      </c>
      <c r="T76" s="116">
        <f>IF(ISNUMBER('2007'!S76),(1-('2007'!S76/100)),"XXX")</f>
        <v>1</v>
      </c>
      <c r="U76" s="132">
        <f>IF(ISNUMBER('2007'!T76),'2007'!T76,"XXX")</f>
        <v>0.79999999999999993</v>
      </c>
      <c r="V76" s="132">
        <f>IF(ISNUMBER('2007'!U76),'2007'!U76,"XXX")</f>
        <v>0.67214285714285715</v>
      </c>
      <c r="W76" s="132">
        <f>IF(ISNUMBER('2007'!V76),'2007'!V76,"XXX")</f>
        <v>0.7142857142857143</v>
      </c>
      <c r="X76" s="132">
        <f>IF(ISNUMBER('2007'!W76),'2007'!W76,"XXX")</f>
        <v>0.65714285714285714</v>
      </c>
      <c r="Y76" s="129">
        <f t="shared" si="20"/>
        <v>0.70857427004107143</v>
      </c>
      <c r="Z76" s="116">
        <f>'2007'!X76</f>
        <v>0.84499999999999997</v>
      </c>
      <c r="AA76" s="132">
        <f>('2007'!Y76+2.5)/5</f>
        <v>0.64923371080000003</v>
      </c>
      <c r="AB76" s="216">
        <f t="shared" si="21"/>
        <v>0.74711685540000006</v>
      </c>
      <c r="AC76" s="2"/>
      <c r="AE76">
        <f t="shared" si="22"/>
        <v>0.74074857142857142</v>
      </c>
      <c r="AF76">
        <f t="shared" si="23"/>
        <v>0.68864000000000003</v>
      </c>
      <c r="AG76">
        <f t="shared" si="24"/>
        <v>0.72571428571428576</v>
      </c>
      <c r="AH76">
        <f t="shared" si="25"/>
        <v>0.66435035885714289</v>
      </c>
      <c r="AI76">
        <f t="shared" si="26"/>
        <v>0.62264248889999996</v>
      </c>
      <c r="AJ76">
        <f t="shared" si="27"/>
        <v>0.62689927290000003</v>
      </c>
      <c r="AK76">
        <f t="shared" si="28"/>
        <v>0.80574999999999997</v>
      </c>
      <c r="AL76">
        <f t="shared" si="29"/>
        <v>1</v>
      </c>
      <c r="AM76">
        <f t="shared" si="30"/>
        <v>0.48899999999999999</v>
      </c>
      <c r="AN76">
        <f t="shared" si="31"/>
        <v>0.60745310000000008</v>
      </c>
      <c r="AO76">
        <f t="shared" si="32"/>
        <v>0.86295310000000003</v>
      </c>
      <c r="AP76">
        <f t="shared" si="33"/>
        <v>0.89999999999999991</v>
      </c>
      <c r="AQ76">
        <f t="shared" si="34"/>
        <v>0.73607142857142849</v>
      </c>
      <c r="AR76">
        <f t="shared" si="35"/>
        <v>0.69321428571428578</v>
      </c>
      <c r="AS76">
        <f t="shared" si="36"/>
        <v>0.68571428571428572</v>
      </c>
    </row>
    <row r="77" spans="1:45" ht="15" x14ac:dyDescent="0.25">
      <c r="A77" s="19" t="s">
        <v>86</v>
      </c>
      <c r="B77" s="3" t="s">
        <v>86</v>
      </c>
      <c r="C77" s="14">
        <f>IF(ISNUMBER('2007'!C77),(1-PRODUCT('2007'!C77,0.1)),"XXX")</f>
        <v>0.6</v>
      </c>
      <c r="D77" s="14">
        <f>IFERROR(IF((LOG(100*'2007'!D77+1)/LOG(100+1))&gt;1,0,(1-(LOG(100*'2007'!D77+1)/LOG(100+1)))), 1)</f>
        <v>1</v>
      </c>
      <c r="E77" s="15">
        <f>IF(ISNUMBER('2007'!E77),IF(('2007'!E77/100)&gt;1,1,'2007'!E77/100),"XXX")</f>
        <v>0.95500000000000018</v>
      </c>
      <c r="F77" s="14">
        <f>IF(ISNUMBER('2007'!F77),(1-(('2007'!F77-1)/4)),"XXX")</f>
        <v>0.75</v>
      </c>
      <c r="G77" s="14">
        <f>IF(ISNUMBER('2007'!G77),(1-('2007'!G77/10)),"XXX")</f>
        <v>0.35</v>
      </c>
      <c r="H77" s="213">
        <f t="shared" si="19"/>
        <v>0.73100000000000009</v>
      </c>
      <c r="I77" s="15">
        <f>'2007'!H77</f>
        <v>0.61142857142857143</v>
      </c>
      <c r="J77" s="14">
        <f>IF(ISNUMBER('2007'!I77),'2007'!I77,"XXX")</f>
        <v>0.27768999999999999</v>
      </c>
      <c r="K77" s="14">
        <f>IF(ISNUMBER('2007'!J77),IF(('2007'!J77/5)&gt;1,1,'2007'!J77/5),"XXX")</f>
        <v>0.42583000000000004</v>
      </c>
      <c r="L77" s="15">
        <f>IF(ISNUMBER('2007'!K77),'2007'!K77,"XXX")</f>
        <v>0.48714285714285716</v>
      </c>
      <c r="M77" s="14">
        <f>IF(ISNUMBER('2007'!L77),IF(('2007'!L77/5)&gt;1,1,'2007'!L77/5),"XXX")</f>
        <v>0.294496798</v>
      </c>
      <c r="N77" s="14">
        <f>IF(ISNUMBER('2007'!M77),(1-('2007'!M77/100)),"XXX")</f>
        <v>0.78653923030000006</v>
      </c>
      <c r="O77" s="15">
        <f>IF(ISNUMBER('2007'!N77),IF(('2007'!N77/10)&gt;1,1,'2007'!N77/10),"XXX")</f>
        <v>0.65436760710819508</v>
      </c>
      <c r="P77" s="214" t="str">
        <f>IF(ISNUMBER('2007'!O77),'2007'!O77/100,"XXX")</f>
        <v>XXX</v>
      </c>
      <c r="Q77" s="214">
        <f>'2007'!P77</f>
        <v>0.15931460857391358</v>
      </c>
      <c r="R77" s="215">
        <f>IF(ISNUMBER('2007'!Q77),('2007'!Q77/100),"XXX")</f>
        <v>2.6000000000000002E-2</v>
      </c>
      <c r="S77" s="215">
        <f>IF(ISNUMBER('2007'!R77),('2007'!R77/100),"XXX")</f>
        <v>0.98309970000000002</v>
      </c>
      <c r="T77" s="116">
        <f>IF(ISNUMBER('2007'!S77),(1-('2007'!S77/100)),"XXX")</f>
        <v>1</v>
      </c>
      <c r="U77" s="132">
        <f>IF(ISNUMBER('2007'!T77),'2007'!T77,"XXX")</f>
        <v>0.68714285714285706</v>
      </c>
      <c r="V77" s="132">
        <f>IF(ISNUMBER('2007'!U77),'2007'!U77,"XXX")</f>
        <v>0.56857142857142862</v>
      </c>
      <c r="W77" s="132">
        <f>IF(ISNUMBER('2007'!V77),'2007'!V77,"XXX")</f>
        <v>0.62857142857142867</v>
      </c>
      <c r="X77" s="132">
        <f>IF(ISNUMBER('2007'!W77),'2007'!W77,"XXX")</f>
        <v>0.56285714285714283</v>
      </c>
      <c r="Y77" s="129">
        <f t="shared" si="20"/>
        <v>0.55046373980028684</v>
      </c>
      <c r="Z77" s="116">
        <f>'2007'!X77</f>
        <v>0.31900000000000001</v>
      </c>
      <c r="AA77" s="132">
        <f>('2007'!Y77+2.5)/5</f>
        <v>0.40868902200000001</v>
      </c>
      <c r="AB77" s="216">
        <f t="shared" si="21"/>
        <v>0.36384451100000004</v>
      </c>
      <c r="AC77" s="2"/>
      <c r="AE77">
        <f t="shared" si="22"/>
        <v>0.44455928571428571</v>
      </c>
      <c r="AF77">
        <f t="shared" si="23"/>
        <v>0.35176000000000002</v>
      </c>
      <c r="AG77">
        <f t="shared" si="24"/>
        <v>0.45648642857142863</v>
      </c>
      <c r="AH77">
        <f t="shared" si="25"/>
        <v>0.39081982757142858</v>
      </c>
      <c r="AI77">
        <f t="shared" si="26"/>
        <v>0.54051801415</v>
      </c>
      <c r="AJ77">
        <f t="shared" si="27"/>
        <v>0.72045341870409763</v>
      </c>
      <c r="AK77">
        <f t="shared" si="28"/>
        <v>0.65436760710819508</v>
      </c>
      <c r="AL77">
        <f t="shared" si="29"/>
        <v>0.15931460857391358</v>
      </c>
      <c r="AM77">
        <f t="shared" si="30"/>
        <v>9.2657304286956788E-2</v>
      </c>
      <c r="AN77">
        <f t="shared" si="31"/>
        <v>0.50454984999999997</v>
      </c>
      <c r="AO77">
        <f t="shared" si="32"/>
        <v>0.99154984999999995</v>
      </c>
      <c r="AP77">
        <f t="shared" si="33"/>
        <v>0.84357142857142853</v>
      </c>
      <c r="AQ77">
        <f t="shared" si="34"/>
        <v>0.62785714285714289</v>
      </c>
      <c r="AR77">
        <f t="shared" si="35"/>
        <v>0.59857142857142864</v>
      </c>
      <c r="AS77">
        <f t="shared" si="36"/>
        <v>0.59571428571428575</v>
      </c>
    </row>
    <row r="78" spans="1:45" ht="15" x14ac:dyDescent="0.25">
      <c r="A78" s="19" t="s">
        <v>177</v>
      </c>
      <c r="B78" s="3" t="s">
        <v>168</v>
      </c>
      <c r="C78" s="14">
        <f>IF(ISNUMBER('2007'!C78),(1-PRODUCT('2007'!C78,0.1)),"XXX")</f>
        <v>0.29999999999999993</v>
      </c>
      <c r="D78" s="14">
        <f>IFERROR(IF((LOG(100*'2007'!D78+1)/LOG(100+1))&gt;1,0,(1-(LOG(100*'2007'!D78+1)/LOG(100+1)))), 1)</f>
        <v>1</v>
      </c>
      <c r="E78" s="15">
        <f>IF(ISNUMBER('2007'!E78),IF(('2007'!E78/100)&gt;1,1,'2007'!E78/100),"XXX")</f>
        <v>0.61499999999999999</v>
      </c>
      <c r="F78" s="14">
        <f>IF(ISNUMBER('2007'!F78),(1-(('2007'!F78-1)/4)),"XXX")</f>
        <v>0.5</v>
      </c>
      <c r="G78" s="14">
        <f>IF(ISNUMBER('2007'!G78),(1-('2007'!G78/10)),"XXX")</f>
        <v>0.20999999999999996</v>
      </c>
      <c r="H78" s="213">
        <f t="shared" si="19"/>
        <v>0.52500000000000002</v>
      </c>
      <c r="I78" s="15">
        <f>'2007'!H78</f>
        <v>0.33999999999999997</v>
      </c>
      <c r="J78" s="14">
        <f>IF(ISNUMBER('2007'!I78),'2007'!I78,"XXX")</f>
        <v>4.7460000000000002E-2</v>
      </c>
      <c r="K78" s="14" t="str">
        <f>IF(ISNUMBER('2007'!J78),IF(('2007'!J78/5)&gt;1,1,'2007'!J78/5),"XXX")</f>
        <v>XXX</v>
      </c>
      <c r="L78" s="15">
        <f>IF(ISNUMBER('2007'!K78),'2007'!K78,"XXX")</f>
        <v>0.5</v>
      </c>
      <c r="M78" s="14">
        <f>IF(ISNUMBER('2007'!L78),IF(('2007'!L78/5)&gt;1,1,'2007'!L78/5),"XXX")</f>
        <v>0.61706295</v>
      </c>
      <c r="N78" s="14">
        <f>IF(ISNUMBER('2007'!M78),(1-('2007'!M78/100)),"XXX")</f>
        <v>0.57088485720000004</v>
      </c>
      <c r="O78" s="15">
        <f>IF(ISNUMBER('2007'!N78),IF(('2007'!N78/10)&gt;1,1,'2007'!N78/10),"XXX")</f>
        <v>0.50960000000000005</v>
      </c>
      <c r="P78" s="214" t="str">
        <f>IF(ISNUMBER('2007'!O78),'2007'!O78/100,"XXX")</f>
        <v>XXX</v>
      </c>
      <c r="Q78" s="214">
        <f>'2007'!P78</f>
        <v>0.51941585540771484</v>
      </c>
      <c r="R78" s="215">
        <f>IF(ISNUMBER('2007'!Q78),('2007'!Q78/100),"XXX")</f>
        <v>0.14099999999999999</v>
      </c>
      <c r="S78" s="215">
        <f>IF(ISNUMBER('2007'!R78),('2007'!R78/100),"XXX")</f>
        <v>0.56249369999999999</v>
      </c>
      <c r="T78" s="116">
        <f>IF(ISNUMBER('2007'!S78),(1-('2007'!S78/100)),"XXX")</f>
        <v>0.98719999999999997</v>
      </c>
      <c r="U78" s="132">
        <f>IF(ISNUMBER('2007'!T78),'2007'!T78,"XXX")</f>
        <v>0.43571428571428567</v>
      </c>
      <c r="V78" s="132">
        <f>IF(ISNUMBER('2007'!U78),'2007'!U78,"XXX")</f>
        <v>0.32142857142857145</v>
      </c>
      <c r="W78" s="132">
        <f>IF(ISNUMBER('2007'!V78),'2007'!V78,"XXX")</f>
        <v>0.48714285714285716</v>
      </c>
      <c r="X78" s="132">
        <f>IF(ISNUMBER('2007'!W78),'2007'!W78,"XXX")</f>
        <v>0.36142857142857138</v>
      </c>
      <c r="Y78" s="129">
        <f t="shared" si="20"/>
        <v>0.46315197802012503</v>
      </c>
      <c r="Z78" s="116">
        <f>'2007'!X78</f>
        <v>0.32200000000000001</v>
      </c>
      <c r="AA78" s="132">
        <f>('2007'!Y78+2.5)/5</f>
        <v>0.32801188240000001</v>
      </c>
      <c r="AB78" s="216">
        <f t="shared" si="21"/>
        <v>0.32500594120000004</v>
      </c>
      <c r="AC78" s="2"/>
      <c r="AE78">
        <f t="shared" si="22"/>
        <v>0.19372999999999999</v>
      </c>
      <c r="AF78">
        <f t="shared" si="23"/>
        <v>4.7460000000000002E-2</v>
      </c>
      <c r="AG78">
        <f t="shared" si="24"/>
        <v>0.5</v>
      </c>
      <c r="AH78">
        <f t="shared" si="25"/>
        <v>0.558531475</v>
      </c>
      <c r="AI78">
        <f t="shared" si="26"/>
        <v>0.59397390360000002</v>
      </c>
      <c r="AJ78">
        <f t="shared" si="27"/>
        <v>0.54024242860000005</v>
      </c>
      <c r="AK78">
        <f t="shared" si="28"/>
        <v>0.50960000000000005</v>
      </c>
      <c r="AL78">
        <f t="shared" si="29"/>
        <v>0.51941585540771484</v>
      </c>
      <c r="AM78">
        <f t="shared" si="30"/>
        <v>0.33020792770385743</v>
      </c>
      <c r="AN78">
        <f t="shared" si="31"/>
        <v>0.35174685</v>
      </c>
      <c r="AO78">
        <f t="shared" si="32"/>
        <v>0.77484684999999998</v>
      </c>
      <c r="AP78">
        <f t="shared" si="33"/>
        <v>0.71145714285714279</v>
      </c>
      <c r="AQ78">
        <f t="shared" si="34"/>
        <v>0.37857142857142856</v>
      </c>
      <c r="AR78">
        <f t="shared" si="35"/>
        <v>0.4042857142857143</v>
      </c>
      <c r="AS78">
        <f t="shared" si="36"/>
        <v>0.42428571428571427</v>
      </c>
    </row>
    <row r="79" spans="1:45" ht="15" x14ac:dyDescent="0.25">
      <c r="A79" s="19" t="s">
        <v>192</v>
      </c>
      <c r="B79" s="3" t="s">
        <v>87</v>
      </c>
      <c r="C79" s="14">
        <f>IF(ISNUMBER('2007'!C79),(1-PRODUCT('2007'!C79,0.1)),"XXX")</f>
        <v>0.33999999999999997</v>
      </c>
      <c r="D79" s="14">
        <f>IFERROR(IF((LOG(100*'2007'!D79+1)/LOG(100+1))&gt;1,0,(1-(LOG(100*'2007'!D79+1)/LOG(100+1)))), 1)</f>
        <v>1</v>
      </c>
      <c r="E79" s="15">
        <f>IF(ISNUMBER('2007'!E79),IF(('2007'!E79/100)&gt;1,1,'2007'!E79/100),"XXX")</f>
        <v>0.81166666666666676</v>
      </c>
      <c r="F79" s="14">
        <f>IF(ISNUMBER('2007'!F79),(1-(('2007'!F79-1)/4)),"XXX")</f>
        <v>0.5</v>
      </c>
      <c r="G79" s="14">
        <f>IF(ISNUMBER('2007'!G79),(1-('2007'!G79/10)),"XXX")</f>
        <v>0.15000000000000002</v>
      </c>
      <c r="H79" s="213">
        <f t="shared" si="19"/>
        <v>0.56033333333333324</v>
      </c>
      <c r="I79" s="15">
        <f>'2007'!H79</f>
        <v>0.5228571428571428</v>
      </c>
      <c r="J79" s="14">
        <f>IF(ISNUMBER('2007'!I79),'2007'!I79,"XXX")</f>
        <v>2.0920000000000001E-2</v>
      </c>
      <c r="K79" s="14">
        <f>IF(ISNUMBER('2007'!J79),IF(('2007'!J79/5)&gt;1,1,'2007'!J79/5),"XXX")</f>
        <v>0.23312400000000003</v>
      </c>
      <c r="L79" s="15">
        <f>IF(ISNUMBER('2007'!K79),'2007'!K79,"XXX")</f>
        <v>0.5357142857142857</v>
      </c>
      <c r="M79" s="14">
        <f>IF(ISNUMBER('2007'!L79),IF(('2007'!L79/5)&gt;1,1,'2007'!L79/5),"XXX")</f>
        <v>0.11406977199999999</v>
      </c>
      <c r="N79" s="14">
        <f>IF(ISNUMBER('2007'!M79),(1-('2007'!M79/100)),"XXX")</f>
        <v>0.65091892240000004</v>
      </c>
      <c r="O79" s="15">
        <f>IF(ISNUMBER('2007'!N79),IF(('2007'!N79/10)&gt;1,1,'2007'!N79/10),"XXX")</f>
        <v>7.3779999999999998E-2</v>
      </c>
      <c r="P79" s="214" t="str">
        <f>IF(ISNUMBER('2007'!O79),'2007'!O79/100,"XXX")</f>
        <v>XXX</v>
      </c>
      <c r="Q79" s="214">
        <f>'2007'!P79</f>
        <v>7.7714800834655763E-3</v>
      </c>
      <c r="R79" s="215">
        <f>IF(ISNUMBER('2007'!Q79),('2007'!Q79/100),"XXX")</f>
        <v>0</v>
      </c>
      <c r="S79" s="215">
        <f>IF(ISNUMBER('2007'!R79),('2007'!R79/100),"XXX")</f>
        <v>0.17436759999999998</v>
      </c>
      <c r="T79" s="116">
        <f>IF(ISNUMBER('2007'!S79),(1-('2007'!S79/100)),"XXX")</f>
        <v>0.8196</v>
      </c>
      <c r="U79" s="132">
        <f>IF(ISNUMBER('2007'!T79),'2007'!T79,"XXX")</f>
        <v>0.55285714285714282</v>
      </c>
      <c r="V79" s="132">
        <f>IF(ISNUMBER('2007'!U79),'2007'!U79,"XXX")</f>
        <v>0.54428571428571426</v>
      </c>
      <c r="W79" s="132">
        <f>IF(ISNUMBER('2007'!V79),'2007'!V79,"XXX")</f>
        <v>0.63</v>
      </c>
      <c r="X79" s="132">
        <f>IF(ISNUMBER('2007'!W79),'2007'!W79,"XXX")</f>
        <v>0.55714285714285716</v>
      </c>
      <c r="Y79" s="129">
        <f t="shared" si="20"/>
        <v>0.34444930733378798</v>
      </c>
      <c r="Z79" s="116">
        <f>'2007'!X79</f>
        <v>8.8999999999999996E-2</v>
      </c>
      <c r="AA79" s="132">
        <f>('2007'!Y79+2.5)/5</f>
        <v>0.18198432919999999</v>
      </c>
      <c r="AB79" s="216">
        <f t="shared" si="21"/>
        <v>0.13549216459999999</v>
      </c>
      <c r="AC79" s="2"/>
      <c r="AE79">
        <f t="shared" si="22"/>
        <v>0.27188857142857142</v>
      </c>
      <c r="AF79">
        <f t="shared" si="23"/>
        <v>0.12702200000000002</v>
      </c>
      <c r="AG79">
        <f t="shared" si="24"/>
        <v>0.38441914285714285</v>
      </c>
      <c r="AH79">
        <f t="shared" si="25"/>
        <v>0.32489202885714286</v>
      </c>
      <c r="AI79">
        <f t="shared" si="26"/>
        <v>0.38249434720000003</v>
      </c>
      <c r="AJ79">
        <f t="shared" si="27"/>
        <v>0.3623494612</v>
      </c>
      <c r="AK79">
        <f t="shared" si="28"/>
        <v>7.3779999999999998E-2</v>
      </c>
      <c r="AL79">
        <f t="shared" si="29"/>
        <v>7.7714800834655763E-3</v>
      </c>
      <c r="AM79">
        <f t="shared" si="30"/>
        <v>3.8857400417327882E-3</v>
      </c>
      <c r="AN79">
        <f t="shared" si="31"/>
        <v>8.7183799999999992E-2</v>
      </c>
      <c r="AO79">
        <f t="shared" si="32"/>
        <v>0.49698379999999998</v>
      </c>
      <c r="AP79">
        <f t="shared" si="33"/>
        <v>0.68622857142857141</v>
      </c>
      <c r="AQ79">
        <f t="shared" si="34"/>
        <v>0.54857142857142849</v>
      </c>
      <c r="AR79">
        <f t="shared" si="35"/>
        <v>0.58714285714285719</v>
      </c>
      <c r="AS79">
        <f t="shared" si="36"/>
        <v>0.59357142857142864</v>
      </c>
    </row>
    <row r="80" spans="1:45" ht="15" x14ac:dyDescent="0.25">
      <c r="A80" s="19" t="s">
        <v>88</v>
      </c>
      <c r="B80" s="3" t="s">
        <v>88</v>
      </c>
      <c r="C80" s="14">
        <f>IF(ISNUMBER('2007'!C80),(1-PRODUCT('2007'!C80,0.1)),"XXX")</f>
        <v>0.57000000000000006</v>
      </c>
      <c r="D80" s="14">
        <f>IFERROR(IF((LOG(100*'2007'!D80+1)/LOG(100+1))&gt;1,0,(1-(LOG(100*'2007'!D80+1)/LOG(100+1)))), 1)</f>
        <v>1</v>
      </c>
      <c r="E80" s="15">
        <f>IF(ISNUMBER('2007'!E80),IF(('2007'!E80/100)&gt;1,1,'2007'!E80/100),"XXX")</f>
        <v>0.88166666666666671</v>
      </c>
      <c r="F80" s="14">
        <f>IF(ISNUMBER('2007'!F80),(1-(('2007'!F80-1)/4)),"XXX")</f>
        <v>1</v>
      </c>
      <c r="G80" s="14">
        <f>IF(ISNUMBER('2007'!G80),(1-('2007'!G80/10)),"XXX")</f>
        <v>0.62</v>
      </c>
      <c r="H80" s="213">
        <f t="shared" si="19"/>
        <v>0.81433333333333324</v>
      </c>
      <c r="I80" s="15">
        <f>'2007'!H80</f>
        <v>0.55857142857142861</v>
      </c>
      <c r="J80" s="14">
        <f>IF(ISNUMBER('2007'!I80),'2007'!I80,"XXX")</f>
        <v>0.37406</v>
      </c>
      <c r="K80" s="14">
        <f>IF(ISNUMBER('2007'!J80),IF(('2007'!J80/5)&gt;1,1,'2007'!J80/5),"XXX")</f>
        <v>0.64467200000000013</v>
      </c>
      <c r="L80" s="15">
        <f>IF(ISNUMBER('2007'!K80),'2007'!K80,"XXX")</f>
        <v>0.65428571428571425</v>
      </c>
      <c r="M80" s="14">
        <f>IF(ISNUMBER('2007'!L80),IF(('2007'!L80/5)&gt;1,1,'2007'!L80/5),"XXX")</f>
        <v>0.67216172200000002</v>
      </c>
      <c r="N80" s="14">
        <f>IF(ISNUMBER('2007'!M80),(1-('2007'!M80/100)),"XXX")</f>
        <v>0.63172294620000002</v>
      </c>
      <c r="O80" s="15">
        <f>IF(ISNUMBER('2007'!N80),IF(('2007'!N80/10)&gt;1,1,'2007'!N80/10),"XXX")</f>
        <v>1</v>
      </c>
      <c r="P80" s="214">
        <f>IF(ISNUMBER('2007'!O80),'2007'!O80/100,"XXX")</f>
        <v>1</v>
      </c>
      <c r="Q80" s="214">
        <f>'2007'!P80</f>
        <v>0.20472662448883056</v>
      </c>
      <c r="R80" s="215">
        <f>IF(ISNUMBER('2007'!Q80),('2007'!Q80/100),"XXX")</f>
        <v>0.85</v>
      </c>
      <c r="S80" s="215">
        <f>IF(ISNUMBER('2007'!R80),('2007'!R80/100),"XXX")</f>
        <v>0.88447209999999998</v>
      </c>
      <c r="T80" s="116">
        <f>IF(ISNUMBER('2007'!S80),(1-('2007'!S80/100)),"XXX")</f>
        <v>1</v>
      </c>
      <c r="U80" s="132">
        <f>IF(ISNUMBER('2007'!T80),'2007'!T80,"XXX")</f>
        <v>0.64142857142857146</v>
      </c>
      <c r="V80" s="132">
        <f>IF(ISNUMBER('2007'!U80),'2007'!U80,"XXX")</f>
        <v>0.45</v>
      </c>
      <c r="W80" s="132">
        <f>IF(ISNUMBER('2007'!V80),'2007'!V80,"XXX")</f>
        <v>0.63857142857142857</v>
      </c>
      <c r="X80" s="132">
        <f>IF(ISNUMBER('2007'!W80),'2007'!W80,"XXX")</f>
        <v>0.50714285714285712</v>
      </c>
      <c r="Y80" s="129">
        <f t="shared" si="20"/>
        <v>0.6694884620430519</v>
      </c>
      <c r="Z80" s="116">
        <f>'2007'!X80</f>
        <v>0.78100000000000003</v>
      </c>
      <c r="AA80" s="132">
        <f>('2007'!Y80+2.5)/5</f>
        <v>0.67419259539999998</v>
      </c>
      <c r="AB80" s="216">
        <f t="shared" si="21"/>
        <v>0.72759629770000001</v>
      </c>
      <c r="AC80" s="2"/>
      <c r="AE80">
        <f t="shared" si="22"/>
        <v>0.46631571428571428</v>
      </c>
      <c r="AF80">
        <f t="shared" si="23"/>
        <v>0.5093660000000001</v>
      </c>
      <c r="AG80">
        <f t="shared" si="24"/>
        <v>0.64947885714285714</v>
      </c>
      <c r="AH80">
        <f t="shared" si="25"/>
        <v>0.66322371814285708</v>
      </c>
      <c r="AI80">
        <f t="shared" si="26"/>
        <v>0.65194233410000002</v>
      </c>
      <c r="AJ80">
        <f t="shared" si="27"/>
        <v>0.81586147310000001</v>
      </c>
      <c r="AK80">
        <f t="shared" si="28"/>
        <v>1</v>
      </c>
      <c r="AL80">
        <f t="shared" si="29"/>
        <v>0.60236331224441531</v>
      </c>
      <c r="AM80">
        <f t="shared" si="30"/>
        <v>0.52736331224441524</v>
      </c>
      <c r="AN80">
        <f t="shared" si="31"/>
        <v>0.86723605000000004</v>
      </c>
      <c r="AO80">
        <f t="shared" si="32"/>
        <v>0.94223604999999999</v>
      </c>
      <c r="AP80">
        <f t="shared" si="33"/>
        <v>0.82071428571428573</v>
      </c>
      <c r="AQ80">
        <f t="shared" si="34"/>
        <v>0.54571428571428571</v>
      </c>
      <c r="AR80">
        <f t="shared" si="35"/>
        <v>0.54428571428571426</v>
      </c>
      <c r="AS80">
        <f t="shared" si="36"/>
        <v>0.57285714285714284</v>
      </c>
    </row>
    <row r="81" spans="1:45" ht="15" x14ac:dyDescent="0.25">
      <c r="A81" s="19" t="s">
        <v>89</v>
      </c>
      <c r="B81" s="3" t="s">
        <v>89</v>
      </c>
      <c r="C81" s="14">
        <f>IF(ISNUMBER('2007'!C81),(1-PRODUCT('2007'!C81,0.1)),"XXX")</f>
        <v>9.9999999999999978E-2</v>
      </c>
      <c r="D81" s="14">
        <f>IFERROR(IF((LOG(100*'2007'!D81+1)/LOG(100+1))&gt;1,0,(1-(LOG(100*'2007'!D81+1)/LOG(100+1)))), 1)</f>
        <v>1</v>
      </c>
      <c r="E81" s="15">
        <f>IF(ISNUMBER('2007'!E81),IF(('2007'!E81/100)&gt;1,1,'2007'!E81/100),"XXX")</f>
        <v>0.7416666666666667</v>
      </c>
      <c r="F81" s="14">
        <f>IF(ISNUMBER('2007'!F81),(1-(('2007'!F81-1)/4)),"XXX")</f>
        <v>0.25</v>
      </c>
      <c r="G81" s="14">
        <f>IF(ISNUMBER('2007'!G81),(1-('2007'!G81/10)),"XXX")</f>
        <v>0.30000000000000004</v>
      </c>
      <c r="H81" s="213">
        <f t="shared" si="19"/>
        <v>0.47833333333333333</v>
      </c>
      <c r="I81" s="15">
        <f>'2007'!H81</f>
        <v>0.35285714285714287</v>
      </c>
      <c r="J81" s="14">
        <f>IF(ISNUMBER('2007'!I81),'2007'!I81,"XXX")</f>
        <v>0.19298000000000001</v>
      </c>
      <c r="K81" s="14" t="str">
        <f>IF(ISNUMBER('2007'!J81),IF(('2007'!J81/5)&gt;1,1,'2007'!J81/5),"XXX")</f>
        <v>XXX</v>
      </c>
      <c r="L81" s="15">
        <f>IF(ISNUMBER('2007'!K81),'2007'!K81,"XXX")</f>
        <v>0.77857142857142858</v>
      </c>
      <c r="M81" s="14">
        <f>IF(ISNUMBER('2007'!L81),IF(('2007'!L81/5)&gt;1,1,'2007'!L81/5),"XXX")</f>
        <v>0.70261521399999993</v>
      </c>
      <c r="N81" s="14">
        <f>IF(ISNUMBER('2007'!M81),(1-('2007'!M81/100)),"XXX")</f>
        <v>0.55920433040000006</v>
      </c>
      <c r="O81" s="15">
        <f>IF(ISNUMBER('2007'!N81),IF(('2007'!N81/10)&gt;1,1,'2007'!N81/10),"XXX")</f>
        <v>0.13228164853999819</v>
      </c>
      <c r="P81" s="214" t="str">
        <f>IF(ISNUMBER('2007'!O81),'2007'!O81/100,"XXX")</f>
        <v>XXX</v>
      </c>
      <c r="Q81" s="214" t="str">
        <f>'2007'!P81</f>
        <v>XXX</v>
      </c>
      <c r="R81" s="215">
        <f>IF(ISNUMBER('2007'!Q81),('2007'!Q81/100),"XXX")</f>
        <v>1.7000000000000001E-2</v>
      </c>
      <c r="S81" s="215">
        <f>IF(ISNUMBER('2007'!R81),('2007'!R81/100),"XXX")</f>
        <v>0.63664200000000004</v>
      </c>
      <c r="T81" s="116">
        <f>IF(ISNUMBER('2007'!S81),(1-('2007'!S81/100)),"XXX")</f>
        <v>0.999</v>
      </c>
      <c r="U81" s="132">
        <f>IF(ISNUMBER('2007'!T81),'2007'!T81,"XXX")</f>
        <v>0.56857142857142862</v>
      </c>
      <c r="V81" s="132">
        <f>IF(ISNUMBER('2007'!U81),'2007'!U81,"XXX")</f>
        <v>0.33499999999999996</v>
      </c>
      <c r="W81" s="132">
        <f>IF(ISNUMBER('2007'!V81),'2007'!V81,"XXX")</f>
        <v>0.60428571428571431</v>
      </c>
      <c r="X81" s="132">
        <f>IF(ISNUMBER('2007'!W81),'2007'!W81,"XXX")</f>
        <v>0.41428571428571426</v>
      </c>
      <c r="Y81" s="129">
        <f t="shared" si="20"/>
        <v>0.45132173116392837</v>
      </c>
      <c r="Z81" s="116">
        <f>'2007'!X81</f>
        <v>0.46100000000000002</v>
      </c>
      <c r="AA81" s="132">
        <f>('2007'!Y81+2.5)/5</f>
        <v>0.42372605199999996</v>
      </c>
      <c r="AB81" s="216">
        <f t="shared" si="21"/>
        <v>0.44236302599999999</v>
      </c>
      <c r="AC81" s="2"/>
      <c r="AE81">
        <f t="shared" si="22"/>
        <v>0.27291857142857145</v>
      </c>
      <c r="AF81">
        <f t="shared" si="23"/>
        <v>0.19298000000000001</v>
      </c>
      <c r="AG81">
        <f t="shared" si="24"/>
        <v>0.77857142857142858</v>
      </c>
      <c r="AH81">
        <f t="shared" si="25"/>
        <v>0.74059332128571431</v>
      </c>
      <c r="AI81">
        <f t="shared" si="26"/>
        <v>0.6309097722</v>
      </c>
      <c r="AJ81">
        <f t="shared" si="27"/>
        <v>0.34574298946999915</v>
      </c>
      <c r="AK81">
        <f t="shared" si="28"/>
        <v>0.13228164853999819</v>
      </c>
      <c r="AL81" t="str">
        <f t="shared" si="29"/>
        <v>XXX</v>
      </c>
      <c r="AM81">
        <f t="shared" si="30"/>
        <v>1.7000000000000001E-2</v>
      </c>
      <c r="AN81">
        <f t="shared" si="31"/>
        <v>0.32682100000000003</v>
      </c>
      <c r="AO81">
        <f t="shared" si="32"/>
        <v>0.81782100000000002</v>
      </c>
      <c r="AP81">
        <f t="shared" si="33"/>
        <v>0.78378571428571431</v>
      </c>
      <c r="AQ81">
        <f t="shared" si="34"/>
        <v>0.45178571428571429</v>
      </c>
      <c r="AR81">
        <f t="shared" si="35"/>
        <v>0.46964285714285714</v>
      </c>
      <c r="AS81">
        <f t="shared" si="36"/>
        <v>0.50928571428571434</v>
      </c>
    </row>
    <row r="82" spans="1:45" ht="15" x14ac:dyDescent="0.25">
      <c r="A82" s="19" t="s">
        <v>90</v>
      </c>
      <c r="B82" s="3" t="s">
        <v>90</v>
      </c>
      <c r="C82" s="14">
        <f>IF(ISNUMBER('2007'!C82),(1-PRODUCT('2007'!C82,0.1)),"XXX")</f>
        <v>0.37999999999999989</v>
      </c>
      <c r="D82" s="14">
        <f>IFERROR(IF((LOG(100*'2007'!D82+1)/LOG(100+1))&gt;1,0,(1-(LOG(100*'2007'!D82+1)/LOG(100+1)))), 1)</f>
        <v>1</v>
      </c>
      <c r="E82" s="15">
        <f>IF(ISNUMBER('2007'!E82),IF(('2007'!E82/100)&gt;1,1,'2007'!E82/100),"XXX")</f>
        <v>0.65166666666666673</v>
      </c>
      <c r="F82" s="14">
        <v>0.75</v>
      </c>
      <c r="G82" s="14">
        <f>IF(ISNUMBER('2007'!G82),(1-('2007'!G82/10)),"XXX")</f>
        <v>0.32999999999999996</v>
      </c>
      <c r="H82" s="213">
        <f t="shared" si="19"/>
        <v>0.6223333333333334</v>
      </c>
      <c r="I82" s="15">
        <f>'2007'!H82</f>
        <v>0.28142857142857142</v>
      </c>
      <c r="J82" s="14">
        <f>IF(ISNUMBER('2007'!I82),'2007'!I82,"XXX")</f>
        <v>2.9940000000000001E-2</v>
      </c>
      <c r="K82" s="14">
        <f>IF(ISNUMBER('2007'!J82),IF(('2007'!J82/5)&gt;1,1,'2007'!J82/5),"XXX")</f>
        <v>1</v>
      </c>
      <c r="L82" s="15">
        <f>IF(ISNUMBER('2007'!K82),'2007'!K82,"XXX")</f>
        <v>0.36428571428571427</v>
      </c>
      <c r="M82" s="14">
        <f>IF(ISNUMBER('2007'!L82),IF(('2007'!L82/5)&gt;1,1,'2007'!L82/5),"XXX")</f>
        <v>0.92788677199999992</v>
      </c>
      <c r="N82" s="14">
        <f>IF(ISNUMBER('2007'!M82),(1-('2007'!M82/100)),"XXX")</f>
        <v>0.7534049988</v>
      </c>
      <c r="O82" s="15">
        <f>IF(ISNUMBER('2007'!N82),IF(('2007'!N82/10)&gt;1,1,'2007'!N82/10),"XXX")</f>
        <v>0.91188426590148275</v>
      </c>
      <c r="P82" s="214" t="str">
        <f>IF(ISNUMBER('2007'!O82),'2007'!O82/100,"XXX")</f>
        <v>XXX</v>
      </c>
      <c r="Q82" s="214">
        <f>'2007'!P82</f>
        <v>1</v>
      </c>
      <c r="R82" s="215">
        <f>IF(ISNUMBER('2007'!Q82),('2007'!Q82/100),"XXX")</f>
        <v>7.8E-2</v>
      </c>
      <c r="S82" s="215">
        <f>IF(ISNUMBER('2007'!R82),('2007'!R82/100),"XXX")</f>
        <v>0.41008620000000001</v>
      </c>
      <c r="T82" s="116">
        <f>IF(ISNUMBER('2007'!S82),(1-('2007'!S82/100)),"XXX")</f>
        <v>0.68900000000000006</v>
      </c>
      <c r="U82" s="132">
        <f>IF(ISNUMBER('2007'!T82),'2007'!T82,"XXX")</f>
        <v>0.4042857142857143</v>
      </c>
      <c r="V82" s="132">
        <f>IF(ISNUMBER('2007'!U82),'2007'!U82,"XXX")</f>
        <v>0.39</v>
      </c>
      <c r="W82" s="132">
        <f>IF(ISNUMBER('2007'!V82),'2007'!V82,"XXX")</f>
        <v>0.50142857142857145</v>
      </c>
      <c r="X82" s="132">
        <f>IF(ISNUMBER('2007'!W82),'2007'!W82,"XXX")</f>
        <v>0.41714285714285715</v>
      </c>
      <c r="Y82" s="129">
        <f t="shared" si="20"/>
        <v>0.56691612069839969</v>
      </c>
      <c r="Z82" s="116">
        <f>'2007'!X82</f>
        <v>0.56999999999999995</v>
      </c>
      <c r="AA82" s="132">
        <f>('2007'!Y82+2.5)/5</f>
        <v>0.51663521980000005</v>
      </c>
      <c r="AB82" s="216">
        <f t="shared" si="21"/>
        <v>0.5433176099</v>
      </c>
      <c r="AC82" s="2"/>
      <c r="AE82">
        <f t="shared" si="22"/>
        <v>0.15568428571428572</v>
      </c>
      <c r="AF82">
        <f t="shared" si="23"/>
        <v>0.51497000000000004</v>
      </c>
      <c r="AG82">
        <f t="shared" si="24"/>
        <v>0.68214285714285716</v>
      </c>
      <c r="AH82">
        <f t="shared" si="25"/>
        <v>0.64608624314285712</v>
      </c>
      <c r="AI82">
        <f t="shared" si="26"/>
        <v>0.84064588539999996</v>
      </c>
      <c r="AJ82">
        <f t="shared" si="27"/>
        <v>0.83264463235074138</v>
      </c>
      <c r="AK82">
        <f t="shared" si="28"/>
        <v>0.91188426590148275</v>
      </c>
      <c r="AL82">
        <f t="shared" si="29"/>
        <v>1</v>
      </c>
      <c r="AM82">
        <f t="shared" si="30"/>
        <v>0.53900000000000003</v>
      </c>
      <c r="AN82">
        <f t="shared" si="31"/>
        <v>0.24404310000000001</v>
      </c>
      <c r="AO82">
        <f t="shared" si="32"/>
        <v>0.54954310000000006</v>
      </c>
      <c r="AP82">
        <f t="shared" si="33"/>
        <v>0.54664285714285721</v>
      </c>
      <c r="AQ82">
        <f t="shared" si="34"/>
        <v>0.39714285714285713</v>
      </c>
      <c r="AR82">
        <f t="shared" si="35"/>
        <v>0.44571428571428573</v>
      </c>
      <c r="AS82">
        <f t="shared" si="36"/>
        <v>0.4592857142857143</v>
      </c>
    </row>
    <row r="83" spans="1:45" ht="15" x14ac:dyDescent="0.25">
      <c r="A83" s="19" t="s">
        <v>91</v>
      </c>
      <c r="B83" s="3" t="s">
        <v>91</v>
      </c>
      <c r="C83" s="14">
        <f>IF(ISNUMBER('2007'!C83),(1-PRODUCT('2007'!C83,0.1)),"XXX")</f>
        <v>9.9999999999999978E-2</v>
      </c>
      <c r="D83" s="14">
        <f>IFERROR(IF((LOG(100*'2007'!D83+1)/LOG(100+1))&gt;1,0,(1-(LOG(100*'2007'!D83+1)/LOG(100+1)))), 1)</f>
        <v>1</v>
      </c>
      <c r="E83" s="15">
        <f>IF(ISNUMBER('2007'!E83),IF(('2007'!E83/100)&gt;1,1,'2007'!E83/100),"XXX")</f>
        <v>0.77833333333333343</v>
      </c>
      <c r="F83" s="14">
        <f>IF(ISNUMBER('2007'!F83),(1-(('2007'!F83-1)/4)),"XXX")</f>
        <v>0.5</v>
      </c>
      <c r="G83" s="14">
        <f>IF(ISNUMBER('2007'!G83),(1-('2007'!G83/10)),"XXX")</f>
        <v>0.32999999999999996</v>
      </c>
      <c r="H83" s="213">
        <f t="shared" si="19"/>
        <v>0.54166666666666674</v>
      </c>
      <c r="I83" s="15">
        <f>'2007'!H83</f>
        <v>0.39571428571428569</v>
      </c>
      <c r="J83" s="14">
        <f>IF(ISNUMBER('2007'!I83),'2007'!I83,"XXX")</f>
        <v>6.3400000000000001E-3</v>
      </c>
      <c r="K83" s="14">
        <f>IF(ISNUMBER('2007'!J83),IF(('2007'!J83/5)&gt;1,1,'2007'!J83/5),"XXX")</f>
        <v>0.15123199999999998</v>
      </c>
      <c r="L83" s="15">
        <f>IF(ISNUMBER('2007'!K83),'2007'!K83,"XXX")</f>
        <v>0.51428571428571435</v>
      </c>
      <c r="M83" s="14">
        <f>IF(ISNUMBER('2007'!L83),IF(('2007'!L83/5)&gt;1,1,'2007'!L83/5),"XXX")</f>
        <v>0.16431180200000001</v>
      </c>
      <c r="N83" s="14">
        <f>IF(ISNUMBER('2007'!M83),(1-('2007'!M83/100)),"XXX")</f>
        <v>0.3065584563999999</v>
      </c>
      <c r="O83" s="15">
        <f>IF(ISNUMBER('2007'!N83),IF(('2007'!N83/10)&gt;1,1,'2007'!N83/10),"XXX")</f>
        <v>0.33492430400000001</v>
      </c>
      <c r="P83" s="214" t="str">
        <f>IF(ISNUMBER('2007'!O83),'2007'!O83/100,"XXX")</f>
        <v>XXX</v>
      </c>
      <c r="Q83" s="214">
        <f>'2007'!P83</f>
        <v>0.33653879999999997</v>
      </c>
      <c r="R83" s="215">
        <f>IF(ISNUMBER('2007'!Q83),('2007'!Q83/100),"XXX")</f>
        <v>2.7000000000000003E-2</v>
      </c>
      <c r="S83" s="215">
        <f>IF(ISNUMBER('2007'!R83),('2007'!R83/100),"XXX")</f>
        <v>0.2088623</v>
      </c>
      <c r="T83" s="116">
        <f>IF(ISNUMBER('2007'!S83),(1-('2007'!S83/100)),"XXX")</f>
        <v>0.375</v>
      </c>
      <c r="U83" s="132">
        <f>IF(ISNUMBER('2007'!T83),'2007'!T83,"XXX")</f>
        <v>0.63428571428571434</v>
      </c>
      <c r="V83" s="132">
        <f>IF(ISNUMBER('2007'!U83),'2007'!U83,"XXX")</f>
        <v>0.59142857142857141</v>
      </c>
      <c r="W83" s="132">
        <f>IF(ISNUMBER('2007'!V83),'2007'!V83,"XXX")</f>
        <v>0.65285714285714291</v>
      </c>
      <c r="X83" s="132">
        <f>IF(ISNUMBER('2007'!W83),'2007'!W83,"XXX")</f>
        <v>0.60428571428571431</v>
      </c>
      <c r="Y83" s="129">
        <f t="shared" si="20"/>
        <v>0.35240931932857145</v>
      </c>
      <c r="Z83" s="116">
        <f>'2007'!X83</f>
        <v>0.64500000000000002</v>
      </c>
      <c r="AA83" s="132">
        <f>('2007'!Y83+2.5)/5</f>
        <v>0.48645629579999994</v>
      </c>
      <c r="AB83" s="216">
        <f t="shared" si="21"/>
        <v>0.56572814790000003</v>
      </c>
      <c r="AC83" s="2"/>
      <c r="AE83">
        <f t="shared" si="22"/>
        <v>0.20102714285714285</v>
      </c>
      <c r="AF83">
        <f t="shared" si="23"/>
        <v>7.8785999999999995E-2</v>
      </c>
      <c r="AG83">
        <f t="shared" si="24"/>
        <v>0.33275885714285713</v>
      </c>
      <c r="AH83">
        <f t="shared" si="25"/>
        <v>0.33929875814285715</v>
      </c>
      <c r="AI83">
        <f t="shared" si="26"/>
        <v>0.23543512919999995</v>
      </c>
      <c r="AJ83">
        <f t="shared" si="27"/>
        <v>0.32074138019999998</v>
      </c>
      <c r="AK83">
        <f t="shared" si="28"/>
        <v>0.33492430400000001</v>
      </c>
      <c r="AL83">
        <f t="shared" si="29"/>
        <v>0.33653879999999997</v>
      </c>
      <c r="AM83">
        <f t="shared" si="30"/>
        <v>0.1817694</v>
      </c>
      <c r="AN83">
        <f t="shared" si="31"/>
        <v>0.11793115</v>
      </c>
      <c r="AO83">
        <f t="shared" si="32"/>
        <v>0.29193115000000003</v>
      </c>
      <c r="AP83">
        <f t="shared" si="33"/>
        <v>0.50464285714285717</v>
      </c>
      <c r="AQ83">
        <f t="shared" si="34"/>
        <v>0.61285714285714288</v>
      </c>
      <c r="AR83">
        <f t="shared" si="35"/>
        <v>0.62214285714285711</v>
      </c>
      <c r="AS83">
        <f t="shared" si="36"/>
        <v>0.62857142857142856</v>
      </c>
    </row>
    <row r="84" spans="1:45" ht="15" x14ac:dyDescent="0.25">
      <c r="A84" s="19" t="s">
        <v>92</v>
      </c>
      <c r="B84" s="3" t="s">
        <v>92</v>
      </c>
      <c r="C84" s="14">
        <f>IF(ISNUMBER('2007'!C84),(1-PRODUCT('2007'!C84,0.1)),"XXX")</f>
        <v>0.6</v>
      </c>
      <c r="D84" s="14">
        <f>IFERROR(IF((LOG(100*'2007'!D84+1)/LOG(100+1))&gt;1,0,(1-(LOG(100*'2007'!D84+1)/LOG(100+1)))), 1)</f>
        <v>1</v>
      </c>
      <c r="E84" s="15">
        <f>IF(ISNUMBER('2007'!E84),IF(('2007'!E84/100)&gt;1,1,'2007'!E84/100),"XXX")</f>
        <v>0.84166666666666667</v>
      </c>
      <c r="F84" s="14">
        <f>IF(ISNUMBER('2007'!F84),(1-(('2007'!F84-1)/4)),"XXX")</f>
        <v>1</v>
      </c>
      <c r="G84" s="14">
        <f>IF(ISNUMBER('2007'!G84),(1-('2007'!G84/10)),"XXX")</f>
        <v>0.63</v>
      </c>
      <c r="H84" s="213">
        <f t="shared" si="19"/>
        <v>0.81433333333333346</v>
      </c>
      <c r="I84" s="15">
        <f>'2007'!H84</f>
        <v>0.57857142857142851</v>
      </c>
      <c r="J84" s="14">
        <f>IF(ISNUMBER('2007'!I84),'2007'!I84,"XXX")</f>
        <v>0.40925</v>
      </c>
      <c r="K84" s="14">
        <f>IF(ISNUMBER('2007'!J84),IF(('2007'!J84/5)&gt;1,1,'2007'!J84/5),"XXX")</f>
        <v>0.63455399999999995</v>
      </c>
      <c r="L84" s="15">
        <f>IF(ISNUMBER('2007'!K84),'2007'!K84,"XXX")</f>
        <v>0.63714285714285712</v>
      </c>
      <c r="M84" s="14">
        <f>IF(ISNUMBER('2007'!L84),IF(('2007'!L84/5)&gt;1,1,'2007'!L84/5),"XXX")</f>
        <v>0.758947802</v>
      </c>
      <c r="N84" s="14">
        <f>IF(ISNUMBER('2007'!M84),(1-('2007'!M84/100)),"XXX")</f>
        <v>0.7159600639</v>
      </c>
      <c r="O84" s="15">
        <f>IF(ISNUMBER('2007'!N84),IF(('2007'!N84/10)&gt;1,1,'2007'!N84/10),"XXX")</f>
        <v>1</v>
      </c>
      <c r="P84" s="214">
        <f>IF(ISNUMBER('2007'!O84),'2007'!O84/100,"XXX")</f>
        <v>1</v>
      </c>
      <c r="Q84" s="214">
        <f>'2007'!P84</f>
        <v>8.6066693067550659E-2</v>
      </c>
      <c r="R84" s="215">
        <f>IF(ISNUMBER('2007'!Q84),('2007'!Q84/100),"XXX")</f>
        <v>0.51300000000000001</v>
      </c>
      <c r="S84" s="215">
        <f>IF(ISNUMBER('2007'!R84),('2007'!R84/100),"XXX")</f>
        <v>0.88227529999999998</v>
      </c>
      <c r="T84" s="116">
        <f>IF(ISNUMBER('2007'!S84),(1-('2007'!S84/100)),"XXX")</f>
        <v>1</v>
      </c>
      <c r="U84" s="132">
        <f>IF(ISNUMBER('2007'!T84),'2007'!T84,"XXX")</f>
        <v>0.66285714285714281</v>
      </c>
      <c r="V84" s="132">
        <f>IF(ISNUMBER('2007'!U84),'2007'!U84,"XXX")</f>
        <v>0.45428571428571424</v>
      </c>
      <c r="W84" s="132">
        <f>IF(ISNUMBER('2007'!V84),'2007'!V84,"XXX")</f>
        <v>0.63714285714285712</v>
      </c>
      <c r="X84" s="132">
        <f>IF(ISNUMBER('2007'!W84),'2007'!W84,"XXX")</f>
        <v>0.51857142857142857</v>
      </c>
      <c r="Y84" s="129">
        <f t="shared" si="20"/>
        <v>0.65553908047118614</v>
      </c>
      <c r="Z84" s="116">
        <f>'2007'!X84</f>
        <v>0.82899999999999996</v>
      </c>
      <c r="AA84" s="132">
        <f>('2007'!Y84+2.5)/5</f>
        <v>0.68532906780000002</v>
      </c>
      <c r="AB84" s="216">
        <f t="shared" si="21"/>
        <v>0.75716453389999994</v>
      </c>
      <c r="AC84" s="2"/>
      <c r="AE84">
        <f t="shared" si="22"/>
        <v>0.49391071428571426</v>
      </c>
      <c r="AF84">
        <f t="shared" si="23"/>
        <v>0.52190199999999998</v>
      </c>
      <c r="AG84">
        <f t="shared" si="24"/>
        <v>0.63584842857142854</v>
      </c>
      <c r="AH84">
        <f t="shared" si="25"/>
        <v>0.69804532957142862</v>
      </c>
      <c r="AI84">
        <f t="shared" si="26"/>
        <v>0.73745393295000006</v>
      </c>
      <c r="AJ84">
        <f t="shared" si="27"/>
        <v>0.85798003194999994</v>
      </c>
      <c r="AK84">
        <f t="shared" si="28"/>
        <v>1</v>
      </c>
      <c r="AL84">
        <f t="shared" si="29"/>
        <v>0.54303334653377533</v>
      </c>
      <c r="AM84">
        <f t="shared" si="30"/>
        <v>0.29953334653377534</v>
      </c>
      <c r="AN84">
        <f t="shared" si="31"/>
        <v>0.69763765</v>
      </c>
      <c r="AO84">
        <f t="shared" si="32"/>
        <v>0.94113764999999994</v>
      </c>
      <c r="AP84">
        <f t="shared" si="33"/>
        <v>0.83142857142857141</v>
      </c>
      <c r="AQ84">
        <f t="shared" si="34"/>
        <v>0.5585714285714285</v>
      </c>
      <c r="AR84">
        <f t="shared" si="35"/>
        <v>0.54571428571428571</v>
      </c>
      <c r="AS84">
        <f t="shared" si="36"/>
        <v>0.57785714285714285</v>
      </c>
    </row>
    <row r="85" spans="1:45" ht="15" x14ac:dyDescent="0.25">
      <c r="A85" s="19" t="s">
        <v>93</v>
      </c>
      <c r="B85" s="3" t="s">
        <v>93</v>
      </c>
      <c r="C85" s="14">
        <f>IF(ISNUMBER('2007'!C85),(1-PRODUCT('2007'!C85,0.1)),"XXX")</f>
        <v>0.77</v>
      </c>
      <c r="D85" s="14">
        <f>IFERROR(IF((LOG(100*'2007'!D85+1)/LOG(100+1))&gt;1,0,(1-(LOG(100*'2007'!D85+1)/LOG(100+1)))), 1)</f>
        <v>1</v>
      </c>
      <c r="E85" s="15">
        <f>IF(ISNUMBER('2007'!E85),IF(('2007'!E85/100)&gt;1,1,'2007'!E85/100),"XXX")</f>
        <v>0.9916666666666667</v>
      </c>
      <c r="F85" s="14">
        <v>1</v>
      </c>
      <c r="G85" s="14">
        <f>IF(ISNUMBER('2007'!G85),(1-('2007'!G85/10)),"XXX")</f>
        <v>0.84</v>
      </c>
      <c r="H85" s="213">
        <f t="shared" si="19"/>
        <v>0.92033333333333334</v>
      </c>
      <c r="I85" s="15">
        <f>'2007'!H85</f>
        <v>0.76714285714285713</v>
      </c>
      <c r="J85" s="14">
        <f>IF(ISNUMBER('2007'!I85),'2007'!I85,"XXX")</f>
        <v>0.73362000000000005</v>
      </c>
      <c r="K85" s="14">
        <f>IF(ISNUMBER('2007'!J85),IF(('2007'!J85/5)&gt;1,1,'2007'!J85/5),"XXX")</f>
        <v>0.58163999999999993</v>
      </c>
      <c r="L85" s="15">
        <f>IF(ISNUMBER('2007'!K85),'2007'!K85,"XXX")</f>
        <v>0.68285714285714294</v>
      </c>
      <c r="M85" s="14">
        <f>IF(ISNUMBER('2007'!L85),IF(('2007'!L85/5)&gt;1,1,'2007'!L85/5),"XXX")</f>
        <v>1</v>
      </c>
      <c r="N85" s="14">
        <f>IF(ISNUMBER('2007'!M85),(1-('2007'!M85/100)),"XXX")</f>
        <v>0.89692580219999996</v>
      </c>
      <c r="O85" s="15">
        <f>IF(ISNUMBER('2007'!N85),IF(('2007'!N85/10)&gt;1,1,'2007'!N85/10),"XXX")</f>
        <v>1</v>
      </c>
      <c r="P85" s="214">
        <f>IF(ISNUMBER('2007'!O85),'2007'!O85/100,"XXX")</f>
        <v>1</v>
      </c>
      <c r="Q85" s="214">
        <f>'2007'!P85</f>
        <v>1</v>
      </c>
      <c r="R85" s="215" t="str">
        <f>IF(ISNUMBER('2007'!Q85),('2007'!Q85/100),"XXX")</f>
        <v>XXX</v>
      </c>
      <c r="S85" s="215">
        <f>IF(ISNUMBER('2007'!R85),('2007'!R85/100),"XXX")</f>
        <v>0.91167429999999994</v>
      </c>
      <c r="T85" s="116">
        <f>IF(ISNUMBER('2007'!S85),(1-('2007'!S85/100)),"XXX")</f>
        <v>1</v>
      </c>
      <c r="U85" s="132">
        <f>IF(ISNUMBER('2007'!T85),'2007'!T85,"XXX")</f>
        <v>0.83857142857142863</v>
      </c>
      <c r="V85" s="132">
        <f>IF(ISNUMBER('2007'!U85),'2007'!U85,"XXX")</f>
        <v>0.7678571428571429</v>
      </c>
      <c r="W85" s="132">
        <f>IF(ISNUMBER('2007'!V85),'2007'!V85,"XXX")</f>
        <v>0.71</v>
      </c>
      <c r="X85" s="132">
        <f>IF(ISNUMBER('2007'!W85),'2007'!W85,"XXX")</f>
        <v>0.67285714285714282</v>
      </c>
      <c r="Y85" s="129">
        <f t="shared" si="20"/>
        <v>0.84769661353035708</v>
      </c>
      <c r="Z85" s="116">
        <f>'2007'!X85</f>
        <v>0.874</v>
      </c>
      <c r="AA85" s="132">
        <f>('2007'!Y85+2.5)/5</f>
        <v>0.81114304059999998</v>
      </c>
      <c r="AB85" s="216">
        <f t="shared" si="21"/>
        <v>0.84257152029999993</v>
      </c>
      <c r="AC85" s="2"/>
      <c r="AE85">
        <f t="shared" si="22"/>
        <v>0.75038142857142853</v>
      </c>
      <c r="AF85">
        <f t="shared" si="23"/>
        <v>0.65762999999999994</v>
      </c>
      <c r="AG85">
        <f t="shared" si="24"/>
        <v>0.63224857142857149</v>
      </c>
      <c r="AH85">
        <f t="shared" si="25"/>
        <v>0.84142857142857141</v>
      </c>
      <c r="AI85">
        <f t="shared" si="26"/>
        <v>0.94846290109999998</v>
      </c>
      <c r="AJ85">
        <f t="shared" si="27"/>
        <v>0.94846290109999998</v>
      </c>
      <c r="AK85">
        <f t="shared" si="28"/>
        <v>1</v>
      </c>
      <c r="AL85">
        <f t="shared" si="29"/>
        <v>1</v>
      </c>
      <c r="AM85">
        <f t="shared" si="30"/>
        <v>1</v>
      </c>
      <c r="AN85">
        <f t="shared" si="31"/>
        <v>0.91167429999999994</v>
      </c>
      <c r="AO85">
        <f t="shared" si="32"/>
        <v>0.95583715000000002</v>
      </c>
      <c r="AP85">
        <f t="shared" si="33"/>
        <v>0.91928571428571426</v>
      </c>
      <c r="AQ85">
        <f t="shared" si="34"/>
        <v>0.80321428571428577</v>
      </c>
      <c r="AR85">
        <f t="shared" si="35"/>
        <v>0.73892857142857138</v>
      </c>
      <c r="AS85">
        <f t="shared" si="36"/>
        <v>0.69142857142857139</v>
      </c>
    </row>
    <row r="86" spans="1:45" ht="15" x14ac:dyDescent="0.25">
      <c r="A86" s="19" t="s">
        <v>94</v>
      </c>
      <c r="B86" s="3" t="s">
        <v>94</v>
      </c>
      <c r="C86" s="14">
        <f>IF(ISNUMBER('2007'!C86),(1-PRODUCT('2007'!C86,0.1)),"XXX")</f>
        <v>0.25</v>
      </c>
      <c r="D86" s="14">
        <f>IFERROR(IF((LOG(100*'2007'!D86+1)/LOG(100+1))&gt;1,0,(1-(LOG(100*'2007'!D86+1)/LOG(100+1)))), 1)</f>
        <v>1</v>
      </c>
      <c r="E86" s="15">
        <f>IF(ISNUMBER('2007'!E86),IF(('2007'!E86/100)&gt;1,1,'2007'!E86/100),"XXX")</f>
        <v>0.67666666666666675</v>
      </c>
      <c r="F86" s="14">
        <v>0.5</v>
      </c>
      <c r="G86" s="14">
        <f>IF(ISNUMBER('2007'!G86),(1-('2007'!G86/10)),"XXX")</f>
        <v>0.42999999999999994</v>
      </c>
      <c r="H86" s="213">
        <f t="shared" si="19"/>
        <v>0.57133333333333325</v>
      </c>
      <c r="I86" s="15">
        <f>'2007'!H86</f>
        <v>0.32571428571428568</v>
      </c>
      <c r="J86" s="14">
        <f>IF(ISNUMBER('2007'!I86),'2007'!I86,"XXX")</f>
        <v>1.052E-2</v>
      </c>
      <c r="K86" s="14">
        <f>IF(ISNUMBER('2007'!J86),IF(('2007'!J86/5)&gt;1,1,'2007'!J86/5),"XXX")</f>
        <v>0.43440200000000007</v>
      </c>
      <c r="L86" s="15">
        <f>IF(ISNUMBER('2007'!K86),'2007'!K86,"XXX")</f>
        <v>0.3671428571428571</v>
      </c>
      <c r="M86" s="14">
        <f>IF(ISNUMBER('2007'!L86),IF(('2007'!L86/5)&gt;1,1,'2007'!L86/5),"XXX")</f>
        <v>0.376632882</v>
      </c>
      <c r="N86" s="14">
        <f>IF(ISNUMBER('2007'!M86),(1-('2007'!M86/100)),"XXX")</f>
        <v>0.66514102939999997</v>
      </c>
      <c r="O86" s="15">
        <f>IF(ISNUMBER('2007'!N86),IF(('2007'!N86/10)&gt;1,1,'2007'!N86/10),"XXX")</f>
        <v>0.12730544268792121</v>
      </c>
      <c r="P86" s="214" t="str">
        <f>IF(ISNUMBER('2007'!O86),'2007'!O86/100,"XXX")</f>
        <v>XXX</v>
      </c>
      <c r="Q86" s="214">
        <f>'2007'!P86</f>
        <v>4.4278539999999998E-2</v>
      </c>
      <c r="R86" s="215" t="str">
        <f>IF(ISNUMBER('2007'!Q86),('2007'!Q86/100),"XXX")</f>
        <v>XXX</v>
      </c>
      <c r="S86" s="215">
        <f>IF(ISNUMBER('2007'!R86),('2007'!R86/100),"XXX")</f>
        <v>0.10810560000000001</v>
      </c>
      <c r="T86" s="116">
        <f>IF(ISNUMBER('2007'!S86),(1-('2007'!S86/100)),"XXX")</f>
        <v>0.23819999999999997</v>
      </c>
      <c r="U86" s="132">
        <f>IF(ISNUMBER('2007'!T86),'2007'!T86,"XXX")</f>
        <v>0.49571428571428572</v>
      </c>
      <c r="V86" s="132">
        <f>IF(ISNUMBER('2007'!U86),'2007'!U86,"XXX")</f>
        <v>0.40142857142857136</v>
      </c>
      <c r="W86" s="132">
        <f>IF(ISNUMBER('2007'!V86),'2007'!V86,"XXX")</f>
        <v>0.56428571428571428</v>
      </c>
      <c r="X86" s="132">
        <f>IF(ISNUMBER('2007'!W86),'2007'!W86,"XXX")</f>
        <v>0.48142857142857143</v>
      </c>
      <c r="Y86" s="129">
        <f t="shared" si="20"/>
        <v>0.30074273515563299</v>
      </c>
      <c r="Z86" s="116">
        <f>'2007'!X86</f>
        <v>0.497</v>
      </c>
      <c r="AA86" s="132">
        <f>('2007'!Y86+2.5)/5</f>
        <v>0.4871605262</v>
      </c>
      <c r="AB86" s="216">
        <f t="shared" si="21"/>
        <v>0.49208026309999997</v>
      </c>
      <c r="AC86" s="2"/>
      <c r="AE86">
        <f t="shared" si="22"/>
        <v>0.16811714285714283</v>
      </c>
      <c r="AF86">
        <f t="shared" si="23"/>
        <v>0.22246100000000002</v>
      </c>
      <c r="AG86">
        <f t="shared" si="24"/>
        <v>0.40077242857142859</v>
      </c>
      <c r="AH86">
        <f t="shared" si="25"/>
        <v>0.37188786957142855</v>
      </c>
      <c r="AI86">
        <f t="shared" si="26"/>
        <v>0.52088695569999999</v>
      </c>
      <c r="AJ86">
        <f t="shared" si="27"/>
        <v>0.39622323604396059</v>
      </c>
      <c r="AK86">
        <f t="shared" si="28"/>
        <v>0.12730544268792121</v>
      </c>
      <c r="AL86">
        <f t="shared" si="29"/>
        <v>4.4278539999999998E-2</v>
      </c>
      <c r="AM86">
        <f t="shared" si="30"/>
        <v>4.4278539999999998E-2</v>
      </c>
      <c r="AN86">
        <f t="shared" si="31"/>
        <v>0.10810560000000001</v>
      </c>
      <c r="AO86">
        <f t="shared" si="32"/>
        <v>0.1731528</v>
      </c>
      <c r="AP86">
        <f t="shared" si="33"/>
        <v>0.36695714285714287</v>
      </c>
      <c r="AQ86">
        <f t="shared" si="34"/>
        <v>0.44857142857142851</v>
      </c>
      <c r="AR86">
        <f t="shared" si="35"/>
        <v>0.48285714285714282</v>
      </c>
      <c r="AS86">
        <f t="shared" si="36"/>
        <v>0.52285714285714291</v>
      </c>
    </row>
    <row r="87" spans="1:45" ht="15" x14ac:dyDescent="0.25">
      <c r="A87" s="19" t="s">
        <v>95</v>
      </c>
      <c r="B87" s="3" t="s">
        <v>95</v>
      </c>
      <c r="C87" s="14">
        <f>IF(ISNUMBER('2007'!C87),(1-PRODUCT('2007'!C87,0.1)),"XXX")</f>
        <v>0.2599999999999999</v>
      </c>
      <c r="D87" s="14">
        <f>IFERROR(IF((LOG(100*'2007'!D87+1)/LOG(100+1))&gt;1,0,(1-(LOG(100*'2007'!D87+1)/LOG(100+1)))), 1)</f>
        <v>1</v>
      </c>
      <c r="E87" s="15">
        <f>IF(ISNUMBER('2007'!E87),IF(('2007'!E87/100)&gt;1,1,'2007'!E87/100),"XXX")</f>
        <v>0.8683333333333334</v>
      </c>
      <c r="F87" s="14">
        <f>IF(ISNUMBER('2007'!F87),(1-(('2007'!F87-1)/4)),"XXX")</f>
        <v>0.75</v>
      </c>
      <c r="G87" s="14">
        <f>IF(ISNUMBER('2007'!G87),(1-('2007'!G87/10)),"XXX")</f>
        <v>0.19999999999999996</v>
      </c>
      <c r="H87" s="213">
        <f t="shared" si="19"/>
        <v>0.61566666666666658</v>
      </c>
      <c r="I87" s="15">
        <f>'2007'!H87</f>
        <v>0.32428571428571429</v>
      </c>
      <c r="J87" s="14">
        <f>IF(ISNUMBER('2007'!I87),'2007'!I87,"XXX")</f>
        <v>6.8500000000000002E-3</v>
      </c>
      <c r="K87" s="14">
        <f>IF(ISNUMBER('2007'!J87),IF(('2007'!J87/5)&gt;1,1,'2007'!J87/5),"XXX")</f>
        <v>0.48897800000000002</v>
      </c>
      <c r="L87" s="15">
        <f>IF(ISNUMBER('2007'!K87),'2007'!K87,"XXX")</f>
        <v>0.35285714285714287</v>
      </c>
      <c r="M87" s="14">
        <f>IF(ISNUMBER('2007'!L87),IF(('2007'!L87/5)&gt;1,1,'2007'!L87/5),"XXX")</f>
        <v>0.206857968</v>
      </c>
      <c r="N87" s="14">
        <f>IF(ISNUMBER('2007'!M87),(1-('2007'!M87/100)),"XXX")</f>
        <v>0.88284774779999997</v>
      </c>
      <c r="O87" s="15">
        <f>IF(ISNUMBER('2007'!N87),IF(('2007'!N87/10)&gt;1,1,'2007'!N87/10),"XXX")</f>
        <v>9.9465048534524911E-2</v>
      </c>
      <c r="P87" s="214" t="str">
        <f>IF(ISNUMBER('2007'!O87),'2007'!O87/100,"XXX")</f>
        <v>XXX</v>
      </c>
      <c r="Q87" s="214">
        <f>'2007'!P87</f>
        <v>0.29898924827575685</v>
      </c>
      <c r="R87" s="215">
        <f>IF(ISNUMBER('2007'!Q87),('2007'!Q87/100),"XXX")</f>
        <v>0.19600000000000001</v>
      </c>
      <c r="S87" s="215">
        <f>IF(ISNUMBER('2007'!R87),('2007'!R87/100),"XXX")</f>
        <v>0.3871772</v>
      </c>
      <c r="T87" s="116">
        <f>IF(ISNUMBER('2007'!S87),(1-('2007'!S87/100)),"XXX")</f>
        <v>0.32200000000000006</v>
      </c>
      <c r="U87" s="132">
        <f>IF(ISNUMBER('2007'!T87),'2007'!T87,"XXX")</f>
        <v>0.55428571428571427</v>
      </c>
      <c r="V87" s="132">
        <f>IF(ISNUMBER('2007'!U87),'2007'!U87,"XXX")</f>
        <v>0.54714285714285715</v>
      </c>
      <c r="W87" s="132">
        <f>IF(ISNUMBER('2007'!V87),'2007'!V87,"XXX")</f>
        <v>0.61285714285714288</v>
      </c>
      <c r="X87" s="132">
        <f>IF(ISNUMBER('2007'!W87),'2007'!W87,"XXX")</f>
        <v>0.58857142857142863</v>
      </c>
      <c r="Y87" s="129">
        <f t="shared" si="20"/>
        <v>0.37303939132155051</v>
      </c>
      <c r="Z87" s="116">
        <f>'2007'!X87</f>
        <v>0.44900000000000001</v>
      </c>
      <c r="AA87" s="132">
        <f>('2007'!Y87+2.5)/5</f>
        <v>0.46341894259999999</v>
      </c>
      <c r="AB87" s="216">
        <f t="shared" si="21"/>
        <v>0.4562094713</v>
      </c>
      <c r="AC87" s="2"/>
      <c r="AE87">
        <f t="shared" si="22"/>
        <v>0.16556785714285716</v>
      </c>
      <c r="AF87">
        <f t="shared" si="23"/>
        <v>0.24791400000000002</v>
      </c>
      <c r="AG87">
        <f t="shared" si="24"/>
        <v>0.42091757142857145</v>
      </c>
      <c r="AH87">
        <f t="shared" si="25"/>
        <v>0.27985755542857144</v>
      </c>
      <c r="AI87">
        <f t="shared" si="26"/>
        <v>0.54485285790000004</v>
      </c>
      <c r="AJ87">
        <f t="shared" si="27"/>
        <v>0.49115639816726242</v>
      </c>
      <c r="AK87">
        <f t="shared" si="28"/>
        <v>9.9465048534524911E-2</v>
      </c>
      <c r="AL87">
        <f t="shared" si="29"/>
        <v>0.29898924827575685</v>
      </c>
      <c r="AM87">
        <f t="shared" si="30"/>
        <v>0.24749462413787843</v>
      </c>
      <c r="AN87">
        <f t="shared" si="31"/>
        <v>0.29158859999999998</v>
      </c>
      <c r="AO87">
        <f t="shared" si="32"/>
        <v>0.35458860000000003</v>
      </c>
      <c r="AP87">
        <f t="shared" si="33"/>
        <v>0.43814285714285717</v>
      </c>
      <c r="AQ87">
        <f t="shared" si="34"/>
        <v>0.55071428571428571</v>
      </c>
      <c r="AR87">
        <f t="shared" si="35"/>
        <v>0.58000000000000007</v>
      </c>
      <c r="AS87">
        <f t="shared" si="36"/>
        <v>0.60071428571428576</v>
      </c>
    </row>
    <row r="88" spans="1:45" ht="15" x14ac:dyDescent="0.25">
      <c r="A88" s="19" t="s">
        <v>96</v>
      </c>
      <c r="B88" s="3" t="s">
        <v>96</v>
      </c>
      <c r="C88" s="14">
        <f>IF(ISNUMBER('2007'!C88),(1-PRODUCT('2007'!C88,0.1)),"XXX")</f>
        <v>0.42000000000000004</v>
      </c>
      <c r="D88" s="14">
        <f>IFERROR(IF((LOG(100*'2007'!D88+1)/LOG(100+1))&gt;1,0,(1-(LOG(100*'2007'!D88+1)/LOG(100+1)))), 1)</f>
        <v>1</v>
      </c>
      <c r="E88" s="15">
        <f>IF(ISNUMBER('2007'!E88),IF(('2007'!E88/100)&gt;1,1,'2007'!E88/100),"XXX")</f>
        <v>0.90666666666666684</v>
      </c>
      <c r="F88" s="14">
        <f>IF(ISNUMBER('2007'!F88),(1-(('2007'!F88-1)/4)),"XXX")</f>
        <v>0.5</v>
      </c>
      <c r="G88" s="14">
        <f>IF(ISNUMBER('2007'!G88),(1-('2007'!G88/10)),"XXX")</f>
        <v>0.35</v>
      </c>
      <c r="H88" s="213">
        <f t="shared" si="19"/>
        <v>0.63533333333333331</v>
      </c>
      <c r="I88" s="15">
        <f>'2007'!H88</f>
        <v>0.75571428571428567</v>
      </c>
      <c r="J88" s="14">
        <f>IF(ISNUMBER('2007'!I88),'2007'!I88,"XXX")</f>
        <v>0.30221999999999999</v>
      </c>
      <c r="K88" s="14">
        <f>IF(ISNUMBER('2007'!J88),IF(('2007'!J88/5)&gt;1,1,'2007'!J88/5),"XXX")</f>
        <v>0.51378000000000001</v>
      </c>
      <c r="L88" s="15">
        <f>IF(ISNUMBER('2007'!K88),'2007'!K88,"XXX")</f>
        <v>0.75142857142857145</v>
      </c>
      <c r="M88" s="14">
        <f>IF(ISNUMBER('2007'!L88),IF(('2007'!L88/5)&gt;1,1,'2007'!L88/5),"XXX")</f>
        <v>0.32495553399999999</v>
      </c>
      <c r="N88" s="14">
        <f>IF(ISNUMBER('2007'!M88),(1-('2007'!M88/100)),"XXX")</f>
        <v>0.64876949309999998</v>
      </c>
      <c r="O88" s="15">
        <f>IF(ISNUMBER('2007'!N88),IF(('2007'!N88/10)&gt;1,1,'2007'!N88/10),"XXX")</f>
        <v>0.24959999999999999</v>
      </c>
      <c r="P88" s="214" t="str">
        <f>IF(ISNUMBER('2007'!O88),'2007'!O88/100,"XXX")</f>
        <v>XXX</v>
      </c>
      <c r="Q88" s="214">
        <f>'2007'!P88</f>
        <v>0.15177552700042723</v>
      </c>
      <c r="R88" s="215">
        <f>IF(ISNUMBER('2007'!Q88),('2007'!Q88/100),"XXX")</f>
        <v>2.1000000000000001E-2</v>
      </c>
      <c r="S88" s="215">
        <f>IF(ISNUMBER('2007'!R88),('2007'!R88/100),"XXX")</f>
        <v>0.74367839999999996</v>
      </c>
      <c r="T88" s="116">
        <f>IF(ISNUMBER('2007'!S88),(1-('2007'!S88/100)),"XXX")</f>
        <v>0.99929999999999997</v>
      </c>
      <c r="U88" s="132">
        <f>IF(ISNUMBER('2007'!T88),'2007'!T88,"XXX")</f>
        <v>0.78714285714285714</v>
      </c>
      <c r="V88" s="132">
        <f>IF(ISNUMBER('2007'!U88),'2007'!U88,"XXX")</f>
        <v>0.67785714285714282</v>
      </c>
      <c r="W88" s="132">
        <f>IF(ISNUMBER('2007'!V88),'2007'!V88,"XXX")</f>
        <v>0.75142857142857145</v>
      </c>
      <c r="X88" s="132">
        <f>IF(ISNUMBER('2007'!W88),'2007'!W88,"XXX")</f>
        <v>0.72428571428571431</v>
      </c>
      <c r="Y88" s="129">
        <f t="shared" si="20"/>
        <v>0.54078350605984815</v>
      </c>
      <c r="Z88" s="116">
        <f>'2007'!X88</f>
        <v>0.30599999999999999</v>
      </c>
      <c r="AA88" s="132">
        <f>('2007'!Y88+2.5)/5</f>
        <v>0.41287328599999995</v>
      </c>
      <c r="AB88" s="216">
        <f t="shared" si="21"/>
        <v>0.359436643</v>
      </c>
      <c r="AC88" s="2"/>
      <c r="AE88">
        <f t="shared" si="22"/>
        <v>0.52896714285714286</v>
      </c>
      <c r="AF88">
        <f t="shared" si="23"/>
        <v>0.40800000000000003</v>
      </c>
      <c r="AG88">
        <f t="shared" si="24"/>
        <v>0.63260428571428573</v>
      </c>
      <c r="AH88">
        <f t="shared" si="25"/>
        <v>0.53819205271428572</v>
      </c>
      <c r="AI88">
        <f t="shared" si="26"/>
        <v>0.48686251354999999</v>
      </c>
      <c r="AJ88">
        <f t="shared" si="27"/>
        <v>0.44918474654999996</v>
      </c>
      <c r="AK88">
        <f t="shared" si="28"/>
        <v>0.24959999999999999</v>
      </c>
      <c r="AL88">
        <f t="shared" si="29"/>
        <v>0.15177552700042723</v>
      </c>
      <c r="AM88">
        <f t="shared" si="30"/>
        <v>8.6387763500213613E-2</v>
      </c>
      <c r="AN88">
        <f t="shared" si="31"/>
        <v>0.38233919999999999</v>
      </c>
      <c r="AO88">
        <f t="shared" si="32"/>
        <v>0.87148919999999996</v>
      </c>
      <c r="AP88">
        <f t="shared" si="33"/>
        <v>0.89322142857142861</v>
      </c>
      <c r="AQ88">
        <f t="shared" si="34"/>
        <v>0.73249999999999993</v>
      </c>
      <c r="AR88">
        <f t="shared" si="35"/>
        <v>0.71464285714285714</v>
      </c>
      <c r="AS88">
        <f t="shared" si="36"/>
        <v>0.73785714285714288</v>
      </c>
    </row>
    <row r="89" spans="1:45" ht="15" x14ac:dyDescent="0.25">
      <c r="A89" s="19" t="s">
        <v>97</v>
      </c>
      <c r="B89" s="3" t="s">
        <v>97</v>
      </c>
      <c r="C89" s="14">
        <f>IF(ISNUMBER('2007'!C89),(1-PRODUCT('2007'!C89,0.1)),"XXX")</f>
        <v>0.39999999999999991</v>
      </c>
      <c r="D89" s="14">
        <f>IFERROR(IF((LOG(100*'2007'!D89+1)/LOG(100+1))&gt;1,0,(1-(LOG(100*'2007'!D89+1)/LOG(100+1)))), 1)</f>
        <v>1</v>
      </c>
      <c r="E89" s="15" t="str">
        <f>IF(ISNUMBER('2007'!E89),IF(('2007'!E89/100)&gt;1,1,'2007'!E89/100),"XXX")</f>
        <v>XXX</v>
      </c>
      <c r="F89" s="14">
        <v>0.5</v>
      </c>
      <c r="G89" s="14">
        <f>IF(ISNUMBER('2007'!G89),(1-('2007'!G89/10)),"XXX")</f>
        <v>0.22999999999999998</v>
      </c>
      <c r="H89" s="213">
        <f t="shared" si="19"/>
        <v>0.53249999999999997</v>
      </c>
      <c r="I89" s="15" t="str">
        <f>'2007'!H89</f>
        <v>XXX</v>
      </c>
      <c r="J89" s="14">
        <f>IF(ISNUMBER('2007'!I89),'2007'!I89,"XXX")</f>
        <v>0.19592999999999999</v>
      </c>
      <c r="K89" s="14">
        <f>IF(ISNUMBER('2007'!J89),IF(('2007'!J89/5)&gt;1,1,'2007'!J89/5),"XXX")</f>
        <v>0.83848400000000001</v>
      </c>
      <c r="L89" s="15" t="str">
        <f>IF(ISNUMBER('2007'!K89),'2007'!K89,"XXX")</f>
        <v>XXX</v>
      </c>
      <c r="M89" s="14">
        <f>IF(ISNUMBER('2007'!L89),IF(('2007'!L89/5)&gt;1,1,'2007'!L89/5),"XXX")</f>
        <v>0.78293285400000001</v>
      </c>
      <c r="N89" s="14">
        <f>IF(ISNUMBER('2007'!M89),(1-('2007'!M89/100)),"XXX")</f>
        <v>0.52775009159999997</v>
      </c>
      <c r="O89" s="15">
        <f>IF(ISNUMBER('2007'!N89),IF(('2007'!N89/10)&gt;1,1,'2007'!N89/10),"XXX")</f>
        <v>0.71308357612104201</v>
      </c>
      <c r="P89" s="214">
        <f>IF(ISNUMBER('2007'!O89),'2007'!O89/100,"XXX")</f>
        <v>0.997</v>
      </c>
      <c r="Q89" s="214">
        <f>'2007'!P89</f>
        <v>0.21444619999999998</v>
      </c>
      <c r="R89" s="215">
        <f>IF(ISNUMBER('2007'!Q89),('2007'!Q89/100),"XXX")</f>
        <v>8.1000000000000003E-2</v>
      </c>
      <c r="S89" s="215">
        <f>IF(ISNUMBER('2007'!R89),('2007'!R89/100),"XXX")</f>
        <v>0.72357399999999994</v>
      </c>
      <c r="T89" s="116">
        <f>IF(ISNUMBER('2007'!S89),(1-('2007'!S89/100)),"XXX")</f>
        <v>0.99470000000000003</v>
      </c>
      <c r="U89" s="132" t="str">
        <f>IF(ISNUMBER('2007'!T89),'2007'!T89,"XXX")</f>
        <v>XXX</v>
      </c>
      <c r="V89" s="132" t="str">
        <f>IF(ISNUMBER('2007'!U89),'2007'!U89,"XXX")</f>
        <v>XXX</v>
      </c>
      <c r="W89" s="132" t="str">
        <f>IF(ISNUMBER('2007'!V89),'2007'!V89,"XXX")</f>
        <v>XXX</v>
      </c>
      <c r="X89" s="132" t="str">
        <f>IF(ISNUMBER('2007'!W89),'2007'!W89,"XXX")</f>
        <v>XXX</v>
      </c>
      <c r="Y89" s="129">
        <f t="shared" si="20"/>
        <v>0.59194289347675344</v>
      </c>
      <c r="Z89" s="116">
        <f>'2007'!X89</f>
        <v>0.313</v>
      </c>
      <c r="AA89" s="132">
        <f>('2007'!Y89+2.5)/5</f>
        <v>0.33483583919999999</v>
      </c>
      <c r="AB89" s="216">
        <f t="shared" si="21"/>
        <v>0.32391791959999999</v>
      </c>
      <c r="AC89" s="2"/>
      <c r="AE89">
        <f t="shared" si="22"/>
        <v>0.19592999999999999</v>
      </c>
      <c r="AF89">
        <f t="shared" si="23"/>
        <v>0.51720699999999997</v>
      </c>
      <c r="AG89">
        <f t="shared" si="24"/>
        <v>0.83848400000000001</v>
      </c>
      <c r="AH89">
        <f t="shared" si="25"/>
        <v>0.78293285400000001</v>
      </c>
      <c r="AI89">
        <f t="shared" si="26"/>
        <v>0.65534147279999999</v>
      </c>
      <c r="AJ89">
        <f t="shared" si="27"/>
        <v>0.62041683386052093</v>
      </c>
      <c r="AK89">
        <f t="shared" si="28"/>
        <v>0.855041788060521</v>
      </c>
      <c r="AL89">
        <f t="shared" si="29"/>
        <v>0.60572309999999996</v>
      </c>
      <c r="AM89">
        <f t="shared" si="30"/>
        <v>0.1477231</v>
      </c>
      <c r="AN89">
        <f t="shared" si="31"/>
        <v>0.40228699999999995</v>
      </c>
      <c r="AO89">
        <f t="shared" si="32"/>
        <v>0.85913700000000004</v>
      </c>
      <c r="AP89">
        <f t="shared" si="33"/>
        <v>0.99470000000000003</v>
      </c>
      <c r="AQ89" t="str">
        <f t="shared" si="34"/>
        <v>XXX</v>
      </c>
      <c r="AR89" t="str">
        <f t="shared" si="35"/>
        <v>XXX</v>
      </c>
      <c r="AS89" t="str">
        <f t="shared" si="36"/>
        <v>XXX</v>
      </c>
    </row>
    <row r="90" spans="1:45" ht="15" x14ac:dyDescent="0.25">
      <c r="A90" s="19" t="s">
        <v>98</v>
      </c>
      <c r="B90" s="3" t="s">
        <v>98</v>
      </c>
      <c r="C90" s="14">
        <f>IF(ISNUMBER('2007'!C90),(1-PRODUCT('2007'!C90,0.1)),"XXX")</f>
        <v>0.30999999999999994</v>
      </c>
      <c r="D90" s="14">
        <f>IFERROR(IF((LOG(100*'2007'!D90+1)/LOG(100+1))&gt;1,0,(1-(LOG(100*'2007'!D90+1)/LOG(100+1)))), 1)</f>
        <v>0.67479916731287481</v>
      </c>
      <c r="E90" s="15">
        <f>IF(ISNUMBER('2007'!E90),IF(('2007'!E90/100)&gt;1,1,'2007'!E90/100),"XXX")</f>
        <v>0.80833333333333324</v>
      </c>
      <c r="F90" s="14">
        <f>IF(ISNUMBER('2007'!F90),(1-(('2007'!F90-1)/4)),"XXX")</f>
        <v>0.75</v>
      </c>
      <c r="G90" s="14">
        <f>IF(ISNUMBER('2007'!G90),(1-('2007'!G90/10)),"XXX")</f>
        <v>0.54</v>
      </c>
      <c r="H90" s="213">
        <f t="shared" si="19"/>
        <v>0.61662650012924158</v>
      </c>
      <c r="I90" s="15">
        <f>'2007'!H90</f>
        <v>0.3671428571428571</v>
      </c>
      <c r="J90" s="14">
        <f>IF(ISNUMBER('2007'!I90),'2007'!I90,"XXX")</f>
        <v>1.7090000000000001E-2</v>
      </c>
      <c r="K90" s="14">
        <f>IF(ISNUMBER('2007'!J90),IF(('2007'!J90/5)&gt;1,1,'2007'!J90/5),"XXX")</f>
        <v>0.56186000000000003</v>
      </c>
      <c r="L90" s="15">
        <f>IF(ISNUMBER('2007'!K90),'2007'!K90,"XXX")</f>
        <v>0.37142857142857144</v>
      </c>
      <c r="M90" s="14">
        <f>IF(ISNUMBER('2007'!L90),IF(('2007'!L90/5)&gt;1,1,'2007'!L90/5),"XXX")</f>
        <v>0.19932935199999999</v>
      </c>
      <c r="N90" s="14">
        <f>IF(ISNUMBER('2007'!M90),(1-('2007'!M90/100)),"XXX")</f>
        <v>0.38652568819999999</v>
      </c>
      <c r="O90" s="15">
        <f>IF(ISNUMBER('2007'!N90),IF(('2007'!N90/10)&gt;1,1,'2007'!N90/10),"XXX")</f>
        <v>0.48840000000000006</v>
      </c>
      <c r="P90" s="214" t="str">
        <f>IF(ISNUMBER('2007'!O90),'2007'!O90/100,"XXX")</f>
        <v>XXX</v>
      </c>
      <c r="Q90" s="214">
        <f>'2007'!P90</f>
        <v>0.12427926063537598</v>
      </c>
      <c r="R90" s="215">
        <f>IF(ISNUMBER('2007'!Q90),('2007'!Q90/100),"XXX")</f>
        <v>5.7999999999999996E-2</v>
      </c>
      <c r="S90" s="215">
        <f>IF(ISNUMBER('2007'!R90),('2007'!R90/100),"XXX")</f>
        <v>0.17110800000000001</v>
      </c>
      <c r="T90" s="116">
        <f>IF(ISNUMBER('2007'!S90),(1-('2007'!S90/100)),"XXX")</f>
        <v>0.49929999999999997</v>
      </c>
      <c r="U90" s="132">
        <f>IF(ISNUMBER('2007'!T90),'2007'!T90,"XXX")</f>
        <v>0.55000000000000004</v>
      </c>
      <c r="V90" s="132">
        <f>IF(ISNUMBER('2007'!U90),'2007'!U90,"XXX")</f>
        <v>0.42499999999999993</v>
      </c>
      <c r="W90" s="132">
        <f>IF(ISNUMBER('2007'!V90),'2007'!V90,"XXX")</f>
        <v>0.58285714285714285</v>
      </c>
      <c r="X90" s="132">
        <f>IF(ISNUMBER('2007'!W90),'2007'!W90,"XXX")</f>
        <v>0.56857142857142862</v>
      </c>
      <c r="Y90" s="129">
        <f t="shared" si="20"/>
        <v>0.36620576880221095</v>
      </c>
      <c r="Z90" s="116">
        <f>'2007'!X90</f>
        <v>0.60199999999999998</v>
      </c>
      <c r="AA90" s="132">
        <f>('2007'!Y90+2.5)/5</f>
        <v>0.55758025060000005</v>
      </c>
      <c r="AB90" s="216">
        <f t="shared" si="21"/>
        <v>0.57979012529999996</v>
      </c>
      <c r="AC90" s="2"/>
      <c r="AE90">
        <f t="shared" si="22"/>
        <v>0.19211642857142855</v>
      </c>
      <c r="AF90">
        <f t="shared" si="23"/>
        <v>0.28947500000000004</v>
      </c>
      <c r="AG90">
        <f t="shared" si="24"/>
        <v>0.46664428571428573</v>
      </c>
      <c r="AH90">
        <f t="shared" si="25"/>
        <v>0.28537896171428573</v>
      </c>
      <c r="AI90">
        <f t="shared" si="26"/>
        <v>0.29292752010000001</v>
      </c>
      <c r="AJ90">
        <f t="shared" si="27"/>
        <v>0.43746284410000003</v>
      </c>
      <c r="AK90">
        <f t="shared" si="28"/>
        <v>0.48840000000000006</v>
      </c>
      <c r="AL90">
        <f t="shared" si="29"/>
        <v>0.12427926063537598</v>
      </c>
      <c r="AM90">
        <f t="shared" si="30"/>
        <v>9.1139630317687986E-2</v>
      </c>
      <c r="AN90">
        <f t="shared" si="31"/>
        <v>0.114554</v>
      </c>
      <c r="AO90">
        <f t="shared" si="32"/>
        <v>0.335204</v>
      </c>
      <c r="AP90">
        <f t="shared" si="33"/>
        <v>0.52465000000000006</v>
      </c>
      <c r="AQ90">
        <f t="shared" si="34"/>
        <v>0.48749999999999999</v>
      </c>
      <c r="AR90">
        <f t="shared" si="35"/>
        <v>0.50392857142857139</v>
      </c>
      <c r="AS90">
        <f t="shared" si="36"/>
        <v>0.57571428571428573</v>
      </c>
    </row>
    <row r="91" spans="1:45" ht="15" x14ac:dyDescent="0.25">
      <c r="A91" s="19" t="s">
        <v>99</v>
      </c>
      <c r="B91" s="3" t="s">
        <v>99</v>
      </c>
      <c r="C91" s="14">
        <f>IF(ISNUMBER('2007'!C91),(1-PRODUCT('2007'!C91,0.1)),"XXX")</f>
        <v>0.55000000000000004</v>
      </c>
      <c r="D91" s="14">
        <f>IFERROR(IF((LOG(100*'2007'!D91+1)/LOG(100+1))&gt;1,0,(1-(LOG(100*'2007'!D91+1)/LOG(100+1)))), 1)</f>
        <v>1</v>
      </c>
      <c r="E91" s="15">
        <f>IF(ISNUMBER('2007'!E91),IF(('2007'!E91/100)&gt;1,1,'2007'!E91/100),"XXX")</f>
        <v>0.99666666666666681</v>
      </c>
      <c r="F91" s="14">
        <f>IF(ISNUMBER('2007'!F91),(1-(('2007'!F91-1)/4)),"XXX")</f>
        <v>0.75</v>
      </c>
      <c r="G91" s="14">
        <f>IF(ISNUMBER('2007'!G91),(1-('2007'!G91/10)),"XXX")</f>
        <v>0.65</v>
      </c>
      <c r="H91" s="213">
        <f t="shared" si="19"/>
        <v>0.78933333333333333</v>
      </c>
      <c r="I91" s="15">
        <f>'2007'!H91</f>
        <v>0.58714285714285719</v>
      </c>
      <c r="J91" s="14">
        <f>IF(ISNUMBER('2007'!I91),'2007'!I91,"XXX")</f>
        <v>0.39113999999999999</v>
      </c>
      <c r="K91" s="14">
        <f>IF(ISNUMBER('2007'!J91),IF(('2007'!J91/5)&gt;1,1,'2007'!J91/5),"XXX")</f>
        <v>0.78732599999999997</v>
      </c>
      <c r="L91" s="15">
        <f>IF(ISNUMBER('2007'!K91),'2007'!K91,"XXX")</f>
        <v>0.70857142857142852</v>
      </c>
      <c r="M91" s="14">
        <f>IF(ISNUMBER('2007'!L91),IF(('2007'!L91/5)&gt;1,1,'2007'!L91/5),"XXX")</f>
        <v>1</v>
      </c>
      <c r="N91" s="14">
        <f>IF(ISNUMBER('2007'!M91),(1-('2007'!M91/100)),"XXX")</f>
        <v>0.68921773910000006</v>
      </c>
      <c r="O91" s="15">
        <f>IF(ISNUMBER('2007'!N91),IF(('2007'!N91/10)&gt;1,1,'2007'!N91/10),"XXX")</f>
        <v>1</v>
      </c>
      <c r="P91" s="214">
        <f>IF(ISNUMBER('2007'!O91),'2007'!O91/100,"XXX")</f>
        <v>0.79299999999999993</v>
      </c>
      <c r="Q91" s="214">
        <f>'2007'!P91</f>
        <v>0.24</v>
      </c>
      <c r="R91" s="215" t="str">
        <f>IF(ISNUMBER('2007'!Q91),('2007'!Q91/100),"XXX")</f>
        <v>XXX</v>
      </c>
      <c r="S91" s="215">
        <f>IF(ISNUMBER('2007'!R91),('2007'!R91/100),"XXX")</f>
        <v>0.86178650000000001</v>
      </c>
      <c r="T91" s="116">
        <f>IF(ISNUMBER('2007'!S91),(1-('2007'!S91/100)),"XXX")</f>
        <v>1</v>
      </c>
      <c r="U91" s="132">
        <f>IF(ISNUMBER('2007'!T91),'2007'!T91,"XXX")</f>
        <v>0.7142857142857143</v>
      </c>
      <c r="V91" s="132">
        <f>IF(ISNUMBER('2007'!U91),'2007'!U91,"XXX")</f>
        <v>0.62785714285714278</v>
      </c>
      <c r="W91" s="132">
        <f>IF(ISNUMBER('2007'!V91),'2007'!V91,"XXX")</f>
        <v>0.63142857142857145</v>
      </c>
      <c r="X91" s="132">
        <f>IF(ISNUMBER('2007'!W91),'2007'!W91,"XXX")</f>
        <v>0.55142857142857138</v>
      </c>
      <c r="Y91" s="129">
        <f t="shared" si="20"/>
        <v>0.67644903280089286</v>
      </c>
      <c r="Z91" s="116">
        <f>'2007'!X91</f>
        <v>0.78700000000000003</v>
      </c>
      <c r="AA91" s="132">
        <f>('2007'!Y91+2.5)/5</f>
        <v>0.75413095959999998</v>
      </c>
      <c r="AB91" s="216">
        <f t="shared" si="21"/>
        <v>0.77056547980000001</v>
      </c>
      <c r="AC91" s="2"/>
      <c r="AE91">
        <f t="shared" si="22"/>
        <v>0.48914142857142862</v>
      </c>
      <c r="AF91">
        <f t="shared" si="23"/>
        <v>0.58923300000000001</v>
      </c>
      <c r="AG91">
        <f t="shared" si="24"/>
        <v>0.74794871428571419</v>
      </c>
      <c r="AH91">
        <f t="shared" si="25"/>
        <v>0.85428571428571431</v>
      </c>
      <c r="AI91">
        <f t="shared" si="26"/>
        <v>0.84460886955000003</v>
      </c>
      <c r="AJ91">
        <f t="shared" si="27"/>
        <v>0.84460886955000003</v>
      </c>
      <c r="AK91">
        <f t="shared" si="28"/>
        <v>0.89649999999999996</v>
      </c>
      <c r="AL91">
        <f t="shared" si="29"/>
        <v>0.51649999999999996</v>
      </c>
      <c r="AM91">
        <f t="shared" si="30"/>
        <v>0.24</v>
      </c>
      <c r="AN91">
        <f t="shared" si="31"/>
        <v>0.86178650000000001</v>
      </c>
      <c r="AO91">
        <f t="shared" si="32"/>
        <v>0.93089325000000001</v>
      </c>
      <c r="AP91">
        <f t="shared" si="33"/>
        <v>0.85714285714285721</v>
      </c>
      <c r="AQ91">
        <f t="shared" si="34"/>
        <v>0.67107142857142854</v>
      </c>
      <c r="AR91">
        <f t="shared" si="35"/>
        <v>0.62964285714285717</v>
      </c>
      <c r="AS91">
        <f t="shared" si="36"/>
        <v>0.59142857142857141</v>
      </c>
    </row>
    <row r="92" spans="1:45" ht="15" x14ac:dyDescent="0.25">
      <c r="A92" s="19" t="s">
        <v>100</v>
      </c>
      <c r="B92" s="3" t="s">
        <v>100</v>
      </c>
      <c r="C92" s="14">
        <f>IF(ISNUMBER('2007'!C92),(1-PRODUCT('2007'!C92,0.1)),"XXX")</f>
        <v>0.32999999999999996</v>
      </c>
      <c r="D92" s="14">
        <f>IFERROR(IF((LOG(100*'2007'!D92+1)/LOG(100+1))&gt;1,0,(1-(LOG(100*'2007'!D92+1)/LOG(100+1)))), 1)</f>
        <v>1</v>
      </c>
      <c r="E92" s="15">
        <f>IF(ISNUMBER('2007'!E92),IF(('2007'!E92/100)&gt;1,1,'2007'!E92/100),"XXX")</f>
        <v>0.83000000000000018</v>
      </c>
      <c r="F92" s="14">
        <f>IF(ISNUMBER('2007'!F92),(1-(('2007'!F92-1)/4)),"XXX")</f>
        <v>0.5</v>
      </c>
      <c r="G92" s="14">
        <f>IF(ISNUMBER('2007'!G92),(1-('2007'!G92/10)),"XXX")</f>
        <v>0.29000000000000004</v>
      </c>
      <c r="H92" s="213">
        <f t="shared" si="19"/>
        <v>0.59000000000000008</v>
      </c>
      <c r="I92" s="15">
        <f>'2007'!H92</f>
        <v>0.30285714285714288</v>
      </c>
      <c r="J92" s="14">
        <f>IF(ISNUMBER('2007'!I92),'2007'!I92,"XXX")</f>
        <v>5.8970000000000002E-2</v>
      </c>
      <c r="K92" s="14">
        <f>IF(ISNUMBER('2007'!J92),IF(('2007'!J92/5)&gt;1,1,'2007'!J92/5),"XXX")</f>
        <v>0.27850600000000003</v>
      </c>
      <c r="L92" s="15">
        <f>IF(ISNUMBER('2007'!K92),'2007'!K92,"XXX")</f>
        <v>0.32857142857142857</v>
      </c>
      <c r="M92" s="14">
        <f>IF(ISNUMBER('2007'!L92),IF(('2007'!L92/5)&gt;1,1,'2007'!L92/5),"XXX")</f>
        <v>0.15277567</v>
      </c>
      <c r="N92" s="14">
        <f>IF(ISNUMBER('2007'!M92),(1-('2007'!M92/100)),"XXX")</f>
        <v>0.3470124054</v>
      </c>
      <c r="O92" s="15">
        <f>IF(ISNUMBER('2007'!N92),IF(('2007'!N92/10)&gt;1,1,'2007'!N92/10),"XXX")</f>
        <v>0.3962</v>
      </c>
      <c r="P92" s="214" t="str">
        <f>IF(ISNUMBER('2007'!O92),'2007'!O92/100,"XXX")</f>
        <v>XXX</v>
      </c>
      <c r="Q92" s="214">
        <f>'2007'!P92</f>
        <v>0.62726480000000007</v>
      </c>
      <c r="R92" s="215">
        <f>IF(ISNUMBER('2007'!Q92),('2007'!Q92/100),"XXX")</f>
        <v>4.9000000000000002E-2</v>
      </c>
      <c r="S92" s="215">
        <f>IF(ISNUMBER('2007'!R92),('2007'!R92/100),"XXX")</f>
        <v>0.4306102</v>
      </c>
      <c r="T92" s="116">
        <f>IF(ISNUMBER('2007'!S92),(1-('2007'!S92/100)),"XXX")</f>
        <v>0.92890000000000006</v>
      </c>
      <c r="U92" s="132">
        <f>IF(ISNUMBER('2007'!T92),'2007'!T92,"XXX")</f>
        <v>0.53428571428571436</v>
      </c>
      <c r="V92" s="132">
        <f>IF(ISNUMBER('2007'!U92),'2007'!U92,"XXX")</f>
        <v>0.43642857142857139</v>
      </c>
      <c r="W92" s="132">
        <f>IF(ISNUMBER('2007'!V92),'2007'!V92,"XXX")</f>
        <v>0.47000000000000003</v>
      </c>
      <c r="X92" s="132">
        <f>IF(ISNUMBER('2007'!W92),'2007'!W92,"XXX")</f>
        <v>0.53</v>
      </c>
      <c r="Y92" s="129">
        <f t="shared" si="20"/>
        <v>0.39172387078392862</v>
      </c>
      <c r="Z92" s="116">
        <f>'2007'!X92</f>
        <v>0.44500000000000001</v>
      </c>
      <c r="AA92" s="132">
        <f>('2007'!Y92+2.5)/5</f>
        <v>0.38529394859999999</v>
      </c>
      <c r="AB92" s="216">
        <f t="shared" si="21"/>
        <v>0.41514697430000003</v>
      </c>
      <c r="AC92" s="2"/>
      <c r="AE92">
        <f t="shared" si="22"/>
        <v>0.18091357142857145</v>
      </c>
      <c r="AF92">
        <f t="shared" si="23"/>
        <v>0.16873800000000003</v>
      </c>
      <c r="AG92">
        <f t="shared" si="24"/>
        <v>0.30353871428571433</v>
      </c>
      <c r="AH92">
        <f t="shared" si="25"/>
        <v>0.24067354928571427</v>
      </c>
      <c r="AI92">
        <f t="shared" si="26"/>
        <v>0.24989403770000002</v>
      </c>
      <c r="AJ92">
        <f t="shared" si="27"/>
        <v>0.3716062027</v>
      </c>
      <c r="AK92">
        <f t="shared" si="28"/>
        <v>0.3962</v>
      </c>
      <c r="AL92">
        <f t="shared" si="29"/>
        <v>0.62726480000000007</v>
      </c>
      <c r="AM92">
        <f t="shared" si="30"/>
        <v>0.33813240000000006</v>
      </c>
      <c r="AN92">
        <f t="shared" si="31"/>
        <v>0.23980509999999999</v>
      </c>
      <c r="AO92">
        <f t="shared" si="32"/>
        <v>0.67975510000000006</v>
      </c>
      <c r="AP92">
        <f t="shared" si="33"/>
        <v>0.73159285714285716</v>
      </c>
      <c r="AQ92">
        <f t="shared" si="34"/>
        <v>0.48535714285714288</v>
      </c>
      <c r="AR92">
        <f t="shared" si="35"/>
        <v>0.45321428571428568</v>
      </c>
      <c r="AS92">
        <f t="shared" si="36"/>
        <v>0.5</v>
      </c>
    </row>
    <row r="93" spans="1:45" ht="15" x14ac:dyDescent="0.25">
      <c r="A93" s="19" t="s">
        <v>101</v>
      </c>
      <c r="B93" s="3" t="s">
        <v>101</v>
      </c>
      <c r="C93" s="14">
        <f>IF(ISNUMBER('2007'!C93),(1-PRODUCT('2007'!C93,0.1)),"XXX")</f>
        <v>0.72</v>
      </c>
      <c r="D93" s="14">
        <f>IFERROR(IF((LOG(100*'2007'!D93+1)/LOG(100+1))&gt;1,0,(1-(LOG(100*'2007'!D93+1)/LOG(100+1)))), 1)</f>
        <v>1</v>
      </c>
      <c r="E93" s="15">
        <f>IF(ISNUMBER('2007'!E93),IF(('2007'!E93/100)&gt;1,1,'2007'!E93/100),"XXX")</f>
        <v>0.91166666666666674</v>
      </c>
      <c r="F93" s="14">
        <v>1</v>
      </c>
      <c r="G93" s="14">
        <f>IF(ISNUMBER('2007'!G93),(1-('2007'!G93/10)),"XXX")</f>
        <v>0.61</v>
      </c>
      <c r="H93" s="213">
        <f t="shared" si="19"/>
        <v>0.84833333333333338</v>
      </c>
      <c r="I93" s="15">
        <f>'2007'!H93</f>
        <v>0.58857142857142852</v>
      </c>
      <c r="J93" s="14">
        <f>IF(ISNUMBER('2007'!I93),'2007'!I93,"XXX")</f>
        <v>0.24229999999999999</v>
      </c>
      <c r="K93" s="14">
        <f>IF(ISNUMBER('2007'!J93),IF(('2007'!J93/5)&gt;1,1,'2007'!J93/5),"XXX")</f>
        <v>0.53490799999999994</v>
      </c>
      <c r="L93" s="15">
        <f>IF(ISNUMBER('2007'!K93),'2007'!K93,"XXX")</f>
        <v>0.56571428571428573</v>
      </c>
      <c r="M93" s="14">
        <f>IF(ISNUMBER('2007'!L93),IF(('2007'!L93/5)&gt;1,1,'2007'!L93/5),"XXX")</f>
        <v>0.29859058799999999</v>
      </c>
      <c r="N93" s="14">
        <f>IF(ISNUMBER('2007'!M93),(1-('2007'!M93/100)),"XXX")</f>
        <v>0.4419147873</v>
      </c>
      <c r="O93" s="15">
        <f>IF(ISNUMBER('2007'!N93),IF(('2007'!N93/10)&gt;1,1,'2007'!N93/10),"XXX")</f>
        <v>0.74729615348443501</v>
      </c>
      <c r="P93" s="214" t="str">
        <f>IF(ISNUMBER('2007'!O93),'2007'!O93/100,"XXX")</f>
        <v>XXX</v>
      </c>
      <c r="Q93" s="214">
        <f>'2007'!P93</f>
        <v>0.69128828048706059</v>
      </c>
      <c r="R93" s="215" t="str">
        <f>IF(ISNUMBER('2007'!Q93),('2007'!Q93/100),"XXX")</f>
        <v>XXX</v>
      </c>
      <c r="S93" s="215">
        <f>IF(ISNUMBER('2007'!R93),('2007'!R93/100),"XXX")</f>
        <v>0.79205529999999991</v>
      </c>
      <c r="T93" s="116">
        <f>IF(ISNUMBER('2007'!S93),(1-('2007'!S93/100)),"XXX")</f>
        <v>0.99850000000000005</v>
      </c>
      <c r="U93" s="132">
        <f>IF(ISNUMBER('2007'!T93),'2007'!T93,"XXX")</f>
        <v>0.73428571428571421</v>
      </c>
      <c r="V93" s="132">
        <f>IF(ISNUMBER('2007'!U93),'2007'!U93,"XXX")</f>
        <v>0.51142857142857145</v>
      </c>
      <c r="W93" s="132">
        <f>IF(ISNUMBER('2007'!V93),'2007'!V93,"XXX")</f>
        <v>0.61285714285714288</v>
      </c>
      <c r="X93" s="132">
        <f>IF(ISNUMBER('2007'!W93),'2007'!W93,"XXX")</f>
        <v>0.57285714285714284</v>
      </c>
      <c r="Y93" s="129">
        <f t="shared" si="20"/>
        <v>0.61069698930982974</v>
      </c>
      <c r="Z93" s="116">
        <f>'2007'!X93</f>
        <v>0.76800000000000002</v>
      </c>
      <c r="AA93" s="132">
        <f>('2007'!Y93+2.5)/5</f>
        <v>0.68526300200000001</v>
      </c>
      <c r="AB93" s="216">
        <f t="shared" si="21"/>
        <v>0.72663150099999996</v>
      </c>
      <c r="AC93" s="2"/>
      <c r="AE93">
        <f t="shared" si="22"/>
        <v>0.41543571428571424</v>
      </c>
      <c r="AF93">
        <f t="shared" si="23"/>
        <v>0.38860399999999995</v>
      </c>
      <c r="AG93">
        <f t="shared" si="24"/>
        <v>0.55031114285714278</v>
      </c>
      <c r="AH93">
        <f t="shared" si="25"/>
        <v>0.43215243685714289</v>
      </c>
      <c r="AI93">
        <f t="shared" si="26"/>
        <v>0.37025268764999997</v>
      </c>
      <c r="AJ93">
        <f t="shared" si="27"/>
        <v>0.59460547039221745</v>
      </c>
      <c r="AK93">
        <f t="shared" si="28"/>
        <v>0.74729615348443501</v>
      </c>
      <c r="AL93">
        <f t="shared" si="29"/>
        <v>0.69128828048706059</v>
      </c>
      <c r="AM93">
        <f t="shared" si="30"/>
        <v>0.69128828048706059</v>
      </c>
      <c r="AN93">
        <f t="shared" si="31"/>
        <v>0.79205529999999991</v>
      </c>
      <c r="AO93">
        <f t="shared" si="32"/>
        <v>0.89527764999999992</v>
      </c>
      <c r="AP93">
        <f t="shared" si="33"/>
        <v>0.86639285714285719</v>
      </c>
      <c r="AQ93">
        <f t="shared" si="34"/>
        <v>0.62285714285714278</v>
      </c>
      <c r="AR93">
        <f t="shared" si="35"/>
        <v>0.56214285714285717</v>
      </c>
      <c r="AS93">
        <f t="shared" si="36"/>
        <v>0.59285714285714286</v>
      </c>
    </row>
    <row r="94" spans="1:45" ht="15" x14ac:dyDescent="0.25">
      <c r="A94" s="19" t="s">
        <v>102</v>
      </c>
      <c r="B94" s="3" t="s">
        <v>102</v>
      </c>
      <c r="C94" s="14">
        <f>IF(ISNUMBER('2007'!C94),(1-PRODUCT('2007'!C94,0.1)),"XXX")</f>
        <v>0.37999999999999989</v>
      </c>
      <c r="D94" s="14">
        <f>IFERROR(IF((LOG(100*'2007'!D94+1)/LOG(100+1))&gt;1,0,(1-(LOG(100*'2007'!D94+1)/LOG(100+1)))), 1)</f>
        <v>1</v>
      </c>
      <c r="E94" s="15">
        <f>IF(ISNUMBER('2007'!E94),IF(('2007'!E94/100)&gt;1,1,'2007'!E94/100),"XXX")</f>
        <v>0.60499999999999998</v>
      </c>
      <c r="F94" s="14">
        <f>IF(ISNUMBER('2007'!F94),(1-(('2007'!F94-1)/4)),"XXX")</f>
        <v>0.5</v>
      </c>
      <c r="G94" s="14">
        <f>IF(ISNUMBER('2007'!G94),(1-('2007'!G94/10)),"XXX")</f>
        <v>0.49</v>
      </c>
      <c r="H94" s="213">
        <f t="shared" si="19"/>
        <v>0.59499999999999997</v>
      </c>
      <c r="I94" s="15">
        <f>'2007'!H94</f>
        <v>0.50714285714285712</v>
      </c>
      <c r="J94" s="14">
        <f>IF(ISNUMBER('2007'!I94),'2007'!I94,"XXX")</f>
        <v>0.19569</v>
      </c>
      <c r="K94" s="14">
        <f>IF(ISNUMBER('2007'!J94),IF(('2007'!J94/5)&gt;1,1,'2007'!J94/5),"XXX")</f>
        <v>0.64494399999999996</v>
      </c>
      <c r="L94" s="15">
        <f>IF(ISNUMBER('2007'!K94),'2007'!K94,"XXX")</f>
        <v>0.38857142857142862</v>
      </c>
      <c r="M94" s="14">
        <f>IF(ISNUMBER('2007'!L94),IF(('2007'!L94/5)&gt;1,1,'2007'!L94/5),"XXX")</f>
        <v>0.50535192399999995</v>
      </c>
      <c r="N94" s="14">
        <f>IF(ISNUMBER('2007'!M94),(1-('2007'!M94/100)),"XXX")</f>
        <v>0.47502845760000001</v>
      </c>
      <c r="O94" s="15">
        <f>IF(ISNUMBER('2007'!N94),IF(('2007'!N94/10)&gt;1,1,'2007'!N94/10),"XXX")</f>
        <v>0.75824959569999995</v>
      </c>
      <c r="P94" s="214" t="str">
        <f>IF(ISNUMBER('2007'!O94),'2007'!O94/100,"XXX")</f>
        <v>XXX</v>
      </c>
      <c r="Q94" s="214">
        <f>'2007'!P94</f>
        <v>0.32452588081359862</v>
      </c>
      <c r="R94" s="215">
        <f>IF(ISNUMBER('2007'!Q94),('2007'!Q94/100),"XXX")</f>
        <v>0.28999999999999998</v>
      </c>
      <c r="S94" s="215">
        <f>IF(ISNUMBER('2007'!R94),('2007'!R94/100),"XXX")</f>
        <v>0.67083219999999999</v>
      </c>
      <c r="T94" s="116">
        <f>IF(ISNUMBER('2007'!S94),(1-('2007'!S94/100)),"XXX")</f>
        <v>0.96930000000000005</v>
      </c>
      <c r="U94" s="132">
        <f>IF(ISNUMBER('2007'!T94),'2007'!T94,"XXX")</f>
        <v>0.57714285714285718</v>
      </c>
      <c r="V94" s="132">
        <f>IF(ISNUMBER('2007'!U94),'2007'!U94,"XXX")</f>
        <v>0.41642857142857143</v>
      </c>
      <c r="W94" s="132">
        <f>IF(ISNUMBER('2007'!V94),'2007'!V94,"XXX")</f>
        <v>0.59571428571428575</v>
      </c>
      <c r="X94" s="132">
        <f>IF(ISNUMBER('2007'!W94),'2007'!W94,"XXX")</f>
        <v>0.46285714285714291</v>
      </c>
      <c r="Y94" s="129">
        <f t="shared" si="20"/>
        <v>0.53375179979192122</v>
      </c>
      <c r="Z94" s="116">
        <f>'2007'!X94</f>
        <v>0.63700000000000001</v>
      </c>
      <c r="AA94" s="132">
        <f>('2007'!Y94+2.5)/5</f>
        <v>0.5375837296</v>
      </c>
      <c r="AB94" s="216">
        <f t="shared" si="21"/>
        <v>0.58729186480000006</v>
      </c>
      <c r="AC94" s="2"/>
      <c r="AE94">
        <f t="shared" si="22"/>
        <v>0.35141642857142857</v>
      </c>
      <c r="AF94">
        <f t="shared" si="23"/>
        <v>0.420317</v>
      </c>
      <c r="AG94">
        <f t="shared" si="24"/>
        <v>0.51675771428571426</v>
      </c>
      <c r="AH94">
        <f t="shared" si="25"/>
        <v>0.44696167628571426</v>
      </c>
      <c r="AI94">
        <f t="shared" si="26"/>
        <v>0.49019019079999998</v>
      </c>
      <c r="AJ94">
        <f t="shared" si="27"/>
        <v>0.61663902664999992</v>
      </c>
      <c r="AK94">
        <f t="shared" si="28"/>
        <v>0.75824959569999995</v>
      </c>
      <c r="AL94">
        <f t="shared" si="29"/>
        <v>0.32452588081359862</v>
      </c>
      <c r="AM94">
        <f t="shared" si="30"/>
        <v>0.3072629404067993</v>
      </c>
      <c r="AN94">
        <f t="shared" si="31"/>
        <v>0.48041610000000001</v>
      </c>
      <c r="AO94">
        <f t="shared" si="32"/>
        <v>0.82006610000000002</v>
      </c>
      <c r="AP94">
        <f t="shared" si="33"/>
        <v>0.77322142857142862</v>
      </c>
      <c r="AQ94">
        <f t="shared" si="34"/>
        <v>0.49678571428571427</v>
      </c>
      <c r="AR94">
        <f t="shared" si="35"/>
        <v>0.50607142857142862</v>
      </c>
      <c r="AS94">
        <f t="shared" si="36"/>
        <v>0.52928571428571436</v>
      </c>
    </row>
    <row r="95" spans="1:45" ht="15" x14ac:dyDescent="0.25">
      <c r="A95" s="19" t="s">
        <v>103</v>
      </c>
      <c r="B95" s="3" t="s">
        <v>103</v>
      </c>
      <c r="C95" s="14">
        <f>IF(ISNUMBER('2007'!C95),(1-PRODUCT('2007'!C95,0.1)),"XXX")</f>
        <v>0.22999999999999998</v>
      </c>
      <c r="D95" s="14">
        <f>IFERROR(IF((LOG(100*'2007'!D95+1)/LOG(100+1))&gt;1,0,(1-(LOG(100*'2007'!D95+1)/LOG(100+1)))), 1)</f>
        <v>1</v>
      </c>
      <c r="E95" s="15">
        <f>IF(ISNUMBER('2007'!E95),IF(('2007'!E95/100)&gt;1,1,'2007'!E95/100),"XXX")</f>
        <v>0.82500000000000018</v>
      </c>
      <c r="F95" s="14">
        <f>IF(ISNUMBER('2007'!F95),(1-(('2007'!F95-1)/4)),"XXX")</f>
        <v>0.5</v>
      </c>
      <c r="G95" s="14">
        <f>IF(ISNUMBER('2007'!G95),(1-('2007'!G95/10)),"XXX")</f>
        <v>0.32000000000000006</v>
      </c>
      <c r="H95" s="213">
        <f t="shared" si="19"/>
        <v>0.57499999999999996</v>
      </c>
      <c r="I95" s="15">
        <f>'2007'!H95</f>
        <v>0.45428571428571429</v>
      </c>
      <c r="J95" s="14">
        <f>IF(ISNUMBER('2007'!I95),'2007'!I95,"XXX")</f>
        <v>0.15321000000000001</v>
      </c>
      <c r="K95" s="14">
        <f>IF(ISNUMBER('2007'!J95),IF(('2007'!J95/5)&gt;1,1,'2007'!J95/5),"XXX")</f>
        <v>1</v>
      </c>
      <c r="L95" s="15">
        <f>IF(ISNUMBER('2007'!K95),'2007'!K95,"XXX")</f>
        <v>0.53</v>
      </c>
      <c r="M95" s="14">
        <f>IF(ISNUMBER('2007'!L95),IF(('2007'!L95/5)&gt;1,1,'2007'!L95/5),"XXX")</f>
        <v>1</v>
      </c>
      <c r="N95" s="14">
        <f>IF(ISNUMBER('2007'!M95),(1-('2007'!M95/100)),"XXX")</f>
        <v>0.5490052031999999</v>
      </c>
      <c r="O95" s="15">
        <f>IF(ISNUMBER('2007'!N95),IF(('2007'!N95/10)&gt;1,1,'2007'!N95/10),"XXX")</f>
        <v>1</v>
      </c>
      <c r="P95" s="214" t="str">
        <f>IF(ISNUMBER('2007'!O95),'2007'!O95/100,"XXX")</f>
        <v>XXX</v>
      </c>
      <c r="Q95" s="214">
        <f>'2007'!P95</f>
        <v>0.2226564645767212</v>
      </c>
      <c r="R95" s="215" t="str">
        <f>IF(ISNUMBER('2007'!Q95),('2007'!Q95/100),"XXX")</f>
        <v>XXX</v>
      </c>
      <c r="S95" s="215">
        <f>IF(ISNUMBER('2007'!R95),('2007'!R95/100),"XXX")</f>
        <v>0.68782330000000003</v>
      </c>
      <c r="T95" s="116">
        <f>IF(ISNUMBER('2007'!S95),(1-('2007'!S95/100)),"XXX")</f>
        <v>0.99839999999999995</v>
      </c>
      <c r="U95" s="132">
        <f>IF(ISNUMBER('2007'!T95),'2007'!T95,"XXX")</f>
        <v>0.43857142857142856</v>
      </c>
      <c r="V95" s="132">
        <f>IF(ISNUMBER('2007'!U95),'2007'!U95,"XXX")</f>
        <v>0.38642857142857145</v>
      </c>
      <c r="W95" s="132">
        <f>IF(ISNUMBER('2007'!V95),'2007'!V95,"XXX")</f>
        <v>0.5485714285714286</v>
      </c>
      <c r="X95" s="132">
        <f>IF(ISNUMBER('2007'!W95),'2007'!W95,"XXX")</f>
        <v>0.46142857142857141</v>
      </c>
      <c r="Y95" s="129">
        <f t="shared" si="20"/>
        <v>0.60331482166494732</v>
      </c>
      <c r="Z95" s="116">
        <f>'2007'!X95</f>
        <v>0.45300000000000001</v>
      </c>
      <c r="AA95" s="132">
        <f>('2007'!Y95+2.5)/5</f>
        <v>0.45756855899999999</v>
      </c>
      <c r="AB95" s="216">
        <f t="shared" si="21"/>
        <v>0.4552842795</v>
      </c>
      <c r="AC95" s="2"/>
      <c r="AE95">
        <f t="shared" si="22"/>
        <v>0.30374785714285713</v>
      </c>
      <c r="AF95">
        <f t="shared" si="23"/>
        <v>0.57660500000000003</v>
      </c>
      <c r="AG95">
        <f t="shared" si="24"/>
        <v>0.76500000000000001</v>
      </c>
      <c r="AH95">
        <f t="shared" si="25"/>
        <v>0.76500000000000001</v>
      </c>
      <c r="AI95">
        <f t="shared" si="26"/>
        <v>0.77450260159999995</v>
      </c>
      <c r="AJ95">
        <f t="shared" si="27"/>
        <v>0.77450260159999995</v>
      </c>
      <c r="AK95">
        <f t="shared" si="28"/>
        <v>1</v>
      </c>
      <c r="AL95">
        <f t="shared" si="29"/>
        <v>0.2226564645767212</v>
      </c>
      <c r="AM95">
        <f t="shared" si="30"/>
        <v>0.2226564645767212</v>
      </c>
      <c r="AN95">
        <f t="shared" si="31"/>
        <v>0.68782330000000003</v>
      </c>
      <c r="AO95">
        <f t="shared" si="32"/>
        <v>0.84311164999999999</v>
      </c>
      <c r="AP95">
        <f t="shared" si="33"/>
        <v>0.71848571428571428</v>
      </c>
      <c r="AQ95">
        <f t="shared" si="34"/>
        <v>0.41249999999999998</v>
      </c>
      <c r="AR95">
        <f t="shared" si="35"/>
        <v>0.46750000000000003</v>
      </c>
      <c r="AS95">
        <f t="shared" si="36"/>
        <v>0.505</v>
      </c>
    </row>
    <row r="96" spans="1:45" ht="15" x14ac:dyDescent="0.25">
      <c r="A96" s="19" t="s">
        <v>104</v>
      </c>
      <c r="B96" s="3" t="s">
        <v>104</v>
      </c>
      <c r="C96" s="14">
        <f>IF(ISNUMBER('2007'!C96),(1-PRODUCT('2007'!C96,0.1)),"XXX")</f>
        <v>0.30999999999999994</v>
      </c>
      <c r="D96" s="14">
        <f>IFERROR(IF((LOG(100*'2007'!D96+1)/LOG(100+1))&gt;1,0,(1-(LOG(100*'2007'!D96+1)/LOG(100+1)))), 1)</f>
        <v>1</v>
      </c>
      <c r="E96" s="15">
        <f>IF(ISNUMBER('2007'!E96),IF(('2007'!E96/100)&gt;1,1,'2007'!E96/100),"XXX")</f>
        <v>0.74833333333333341</v>
      </c>
      <c r="F96" s="14">
        <f>IF(ISNUMBER('2007'!F96),(1-(('2007'!F96-1)/4)),"XXX")</f>
        <v>0.5</v>
      </c>
      <c r="G96" s="14">
        <f>IF(ISNUMBER('2007'!G96),(1-('2007'!G96/10)),"XXX")</f>
        <v>0.32999999999999996</v>
      </c>
      <c r="H96" s="213">
        <f t="shared" si="19"/>
        <v>0.57766666666666677</v>
      </c>
      <c r="I96" s="15">
        <f>'2007'!H96</f>
        <v>0.28999999999999998</v>
      </c>
      <c r="J96" s="14">
        <f>IF(ISNUMBER('2007'!I96),'2007'!I96,"XXX")</f>
        <v>9.1139999999999999E-2</v>
      </c>
      <c r="K96" s="14">
        <f>IF(ISNUMBER('2007'!J96),IF(('2007'!J96/5)&gt;1,1,'2007'!J96/5),"XXX")</f>
        <v>0.50086399999999998</v>
      </c>
      <c r="L96" s="15">
        <f>IF(ISNUMBER('2007'!K96),'2007'!K96,"XXX")</f>
        <v>0.38571428571428573</v>
      </c>
      <c r="M96" s="14">
        <f>IF(ISNUMBER('2007'!L96),IF(('2007'!L96/5)&gt;1,1,'2007'!L96/5),"XXX")</f>
        <v>0.57637057400000002</v>
      </c>
      <c r="N96" s="14">
        <f>IF(ISNUMBER('2007'!M96),(1-('2007'!M96/100)),"XXX")</f>
        <v>0.7671893501</v>
      </c>
      <c r="O96" s="15">
        <f>IF(ISNUMBER('2007'!N96),IF(('2007'!N96/10)&gt;1,1,'2007'!N96/10),"XXX")</f>
        <v>0.874</v>
      </c>
      <c r="P96" s="214" t="str">
        <f>IF(ISNUMBER('2007'!O96),'2007'!O96/100,"XXX")</f>
        <v>XXX</v>
      </c>
      <c r="Q96" s="214">
        <f>'2007'!P96</f>
        <v>0.50498690605163576</v>
      </c>
      <c r="R96" s="215">
        <f>IF(ISNUMBER('2007'!Q96),('2007'!Q96/100),"XXX")</f>
        <v>0.35100000000000003</v>
      </c>
      <c r="S96" s="215">
        <f>IF(ISNUMBER('2007'!R96),('2007'!R96/100),"XXX")</f>
        <v>0.49286369999999996</v>
      </c>
      <c r="T96" s="116">
        <f>IF(ISNUMBER('2007'!S96),(1-('2007'!S96/100)),"XXX")</f>
        <v>0.99450000000000005</v>
      </c>
      <c r="U96" s="132">
        <f>IF(ISNUMBER('2007'!T96),'2007'!T96,"XXX")</f>
        <v>0.50142857142857145</v>
      </c>
      <c r="V96" s="132">
        <f>IF(ISNUMBER('2007'!U96),'2007'!U96,"XXX")</f>
        <v>0.31</v>
      </c>
      <c r="W96" s="132">
        <f>IF(ISNUMBER('2007'!V96),'2007'!V96,"XXX")</f>
        <v>0.56285714285714283</v>
      </c>
      <c r="X96" s="132">
        <f>IF(ISNUMBER('2007'!W96),'2007'!W96,"XXX")</f>
        <v>0.37428571428571428</v>
      </c>
      <c r="Y96" s="129">
        <f t="shared" si="20"/>
        <v>0.5282000152773344</v>
      </c>
      <c r="Z96" s="116">
        <f>'2007'!X96</f>
        <v>0.69099999999999995</v>
      </c>
      <c r="AA96" s="132">
        <f>('2007'!Y96+2.5)/5</f>
        <v>0.57474940419999998</v>
      </c>
      <c r="AB96" s="216">
        <f t="shared" si="21"/>
        <v>0.63287470209999996</v>
      </c>
      <c r="AC96" s="2"/>
      <c r="AE96">
        <f t="shared" si="22"/>
        <v>0.19056999999999999</v>
      </c>
      <c r="AF96">
        <f t="shared" si="23"/>
        <v>0.29600199999999999</v>
      </c>
      <c r="AG96">
        <f t="shared" si="24"/>
        <v>0.44328914285714283</v>
      </c>
      <c r="AH96">
        <f t="shared" si="25"/>
        <v>0.48104242985714285</v>
      </c>
      <c r="AI96">
        <f t="shared" si="26"/>
        <v>0.67177996205000001</v>
      </c>
      <c r="AJ96">
        <f t="shared" si="27"/>
        <v>0.82059467504999994</v>
      </c>
      <c r="AK96">
        <f t="shared" si="28"/>
        <v>0.874</v>
      </c>
      <c r="AL96">
        <f t="shared" si="29"/>
        <v>0.50498690605163576</v>
      </c>
      <c r="AM96">
        <f t="shared" si="30"/>
        <v>0.42799345302581793</v>
      </c>
      <c r="AN96">
        <f t="shared" si="31"/>
        <v>0.42193185</v>
      </c>
      <c r="AO96">
        <f t="shared" si="32"/>
        <v>0.74368184999999998</v>
      </c>
      <c r="AP96">
        <f t="shared" si="33"/>
        <v>0.74796428571428575</v>
      </c>
      <c r="AQ96">
        <f t="shared" si="34"/>
        <v>0.40571428571428569</v>
      </c>
      <c r="AR96">
        <f t="shared" si="35"/>
        <v>0.43642857142857139</v>
      </c>
      <c r="AS96">
        <f t="shared" si="36"/>
        <v>0.46857142857142853</v>
      </c>
    </row>
    <row r="97" spans="1:45" ht="15" x14ac:dyDescent="0.25">
      <c r="A97" s="19" t="s">
        <v>105</v>
      </c>
      <c r="B97" s="3" t="s">
        <v>105</v>
      </c>
      <c r="C97" s="14">
        <f>IF(ISNUMBER('2007'!C97),(1-PRODUCT('2007'!C97,0.1)),"XXX")</f>
        <v>0.5</v>
      </c>
      <c r="D97" s="14">
        <f>IFERROR(IF((LOG(100*'2007'!D97+1)/LOG(100+1))&gt;1,0,(1-(LOG(100*'2007'!D97+1)/LOG(100+1)))), 1)</f>
        <v>1</v>
      </c>
      <c r="E97" s="15">
        <f>IF(ISNUMBER('2007'!E97),IF(('2007'!E97/100)&gt;1,1,'2007'!E97/100),"XXX")</f>
        <v>0.8666666666666667</v>
      </c>
      <c r="F97" s="14">
        <v>0.75</v>
      </c>
      <c r="G97" s="14">
        <f>IF(ISNUMBER('2007'!G97),(1-('2007'!G97/10)),"XXX")</f>
        <v>0.44000000000000006</v>
      </c>
      <c r="H97" s="213">
        <f t="shared" si="19"/>
        <v>0.71133333333333337</v>
      </c>
      <c r="I97" s="15">
        <f>'2007'!H97</f>
        <v>0.39857142857142858</v>
      </c>
      <c r="J97" s="14">
        <f>IF(ISNUMBER('2007'!I97),'2007'!I97,"XXX")</f>
        <v>2.402E-2</v>
      </c>
      <c r="K97" s="14" t="str">
        <f>IF(ISNUMBER('2007'!J97),IF(('2007'!J97/5)&gt;1,1,'2007'!J97/5),"XXX")</f>
        <v>XXX</v>
      </c>
      <c r="L97" s="15">
        <f>IF(ISNUMBER('2007'!K97),'2007'!K97,"XXX")</f>
        <v>0.64</v>
      </c>
      <c r="M97" s="14">
        <f>IF(ISNUMBER('2007'!L97),IF(('2007'!L97/5)&gt;1,1,'2007'!L97/5),"XXX")</f>
        <v>0.97151603600000003</v>
      </c>
      <c r="N97" s="14">
        <f>IF(ISNUMBER('2007'!M97),(1-('2007'!M97/100)),"XXX")</f>
        <v>0.6120000000000001</v>
      </c>
      <c r="O97" s="15" t="str">
        <f>IF(ISNUMBER('2007'!N97),IF(('2007'!N97/10)&gt;1,1,'2007'!N97/10),"XXX")</f>
        <v>XXX</v>
      </c>
      <c r="P97" s="214">
        <f>IF(ISNUMBER('2007'!O97),'2007'!O97/100,"XXX")</f>
        <v>0.52300000000000002</v>
      </c>
      <c r="Q97" s="214">
        <f>'2007'!P97</f>
        <v>0.1198611855506897</v>
      </c>
      <c r="R97" s="215" t="str">
        <f>IF(ISNUMBER('2007'!Q97),('2007'!Q97/100),"XXX")</f>
        <v>XXX</v>
      </c>
      <c r="S97" s="215">
        <f>IF(ISNUMBER('2007'!R97),('2007'!R97/100),"XXX")</f>
        <v>0.83986990000000006</v>
      </c>
      <c r="T97" s="116">
        <f>IF(ISNUMBER('2007'!S97),(1-('2007'!S97/100)),"XXX")</f>
        <v>0.999</v>
      </c>
      <c r="U97" s="132">
        <f>IF(ISNUMBER('2007'!T97),'2007'!T97,"XXX")</f>
        <v>0.55714285714285716</v>
      </c>
      <c r="V97" s="132">
        <f>IF(ISNUMBER('2007'!U97),'2007'!U97,"XXX")</f>
        <v>0.41785714285714282</v>
      </c>
      <c r="W97" s="132">
        <f>IF(ISNUMBER('2007'!V97),'2007'!V97,"XXX")</f>
        <v>0.56571428571428573</v>
      </c>
      <c r="X97" s="132">
        <f>IF(ISNUMBER('2007'!W97),'2007'!W97,"XXX")</f>
        <v>0.46142857142857141</v>
      </c>
      <c r="Y97" s="129">
        <f t="shared" si="20"/>
        <v>0.52580266205097914</v>
      </c>
      <c r="Z97" s="116">
        <f>'2007'!X97</f>
        <v>0.47699999999999998</v>
      </c>
      <c r="AA97" s="132">
        <f>('2007'!Y97+2.5)/5</f>
        <v>0.56406817440000001</v>
      </c>
      <c r="AB97" s="216">
        <f t="shared" si="21"/>
        <v>0.52053408719999994</v>
      </c>
      <c r="AC97" s="2"/>
      <c r="AE97">
        <f t="shared" si="22"/>
        <v>0.21129571428571428</v>
      </c>
      <c r="AF97">
        <f t="shared" si="23"/>
        <v>2.402E-2</v>
      </c>
      <c r="AG97">
        <f t="shared" si="24"/>
        <v>0.64</v>
      </c>
      <c r="AH97">
        <f t="shared" si="25"/>
        <v>0.80575801800000002</v>
      </c>
      <c r="AI97">
        <f t="shared" si="26"/>
        <v>0.79175801800000012</v>
      </c>
      <c r="AJ97">
        <f t="shared" si="27"/>
        <v>0.6120000000000001</v>
      </c>
      <c r="AK97">
        <f t="shared" si="28"/>
        <v>0.52300000000000002</v>
      </c>
      <c r="AL97">
        <f t="shared" si="29"/>
        <v>0.32143059277534486</v>
      </c>
      <c r="AM97">
        <f t="shared" si="30"/>
        <v>0.1198611855506897</v>
      </c>
      <c r="AN97">
        <f t="shared" si="31"/>
        <v>0.83986990000000006</v>
      </c>
      <c r="AO97">
        <f t="shared" si="32"/>
        <v>0.91943495000000008</v>
      </c>
      <c r="AP97">
        <f t="shared" si="33"/>
        <v>0.77807142857142852</v>
      </c>
      <c r="AQ97">
        <f t="shared" si="34"/>
        <v>0.48749999999999999</v>
      </c>
      <c r="AR97">
        <f t="shared" si="35"/>
        <v>0.49178571428571427</v>
      </c>
      <c r="AS97">
        <f t="shared" si="36"/>
        <v>0.51357142857142857</v>
      </c>
    </row>
    <row r="98" spans="1:45" ht="15" x14ac:dyDescent="0.25">
      <c r="A98" s="19" t="s">
        <v>106</v>
      </c>
      <c r="B98" s="3" t="s">
        <v>106</v>
      </c>
      <c r="C98" s="14">
        <f>IF(ISNUMBER('2007'!C98),(1-PRODUCT('2007'!C98,0.1)),"XXX")</f>
        <v>0.6</v>
      </c>
      <c r="D98" s="14">
        <f>IFERROR(IF((LOG(100*'2007'!D98+1)/LOG(100+1))&gt;1,0,(1-(LOG(100*'2007'!D98+1)/LOG(100+1)))), 1)</f>
        <v>1</v>
      </c>
      <c r="E98" s="15">
        <f>IF(ISNUMBER('2007'!E98),IF(('2007'!E98/100)&gt;1,1,'2007'!E98/100),"XXX")</f>
        <v>0.84333333333333327</v>
      </c>
      <c r="F98" s="14">
        <f>IF(ISNUMBER('2007'!F98),(1-(('2007'!F98-1)/4)),"XXX")</f>
        <v>0.5</v>
      </c>
      <c r="G98" s="14">
        <f>IF(ISNUMBER('2007'!G98),(1-('2007'!G98/10)),"XXX")</f>
        <v>0.34000000000000008</v>
      </c>
      <c r="H98" s="213">
        <f t="shared" si="19"/>
        <v>0.65666666666666662</v>
      </c>
      <c r="I98" s="15">
        <f>'2007'!H98</f>
        <v>0.49</v>
      </c>
      <c r="J98" s="14">
        <f>IF(ISNUMBER('2007'!I98),'2007'!I98,"XXX")</f>
        <v>0.13491</v>
      </c>
      <c r="K98" s="14">
        <f>IF(ISNUMBER('2007'!J98),IF(('2007'!J98/5)&gt;1,1,'2007'!J98/5),"XXX")</f>
        <v>0.87262000000000006</v>
      </c>
      <c r="L98" s="15">
        <f>IF(ISNUMBER('2007'!K98),'2007'!K98,"XXX")</f>
        <v>0.47000000000000003</v>
      </c>
      <c r="M98" s="14">
        <f>IF(ISNUMBER('2007'!L98),IF(('2007'!L98/5)&gt;1,1,'2007'!L98/5),"XXX")</f>
        <v>0.44068865800000001</v>
      </c>
      <c r="N98" s="14">
        <f>IF(ISNUMBER('2007'!M98),(1-('2007'!M98/100)),"XXX")</f>
        <v>0.45137779239999998</v>
      </c>
      <c r="O98" s="15">
        <f>IF(ISNUMBER('2007'!N98),IF(('2007'!N98/10)&gt;1,1,'2007'!N98/10),"XXX")</f>
        <v>0.47849921671018275</v>
      </c>
      <c r="P98" s="214" t="str">
        <f>IF(ISNUMBER('2007'!O98),'2007'!O98/100,"XXX")</f>
        <v>XXX</v>
      </c>
      <c r="Q98" s="214">
        <f>'2007'!P98</f>
        <v>0.4948880672454834</v>
      </c>
      <c r="R98" s="215" t="str">
        <f>IF(ISNUMBER('2007'!Q98),('2007'!Q98/100),"XXX")</f>
        <v>XXX</v>
      </c>
      <c r="S98" s="215">
        <f>IF(ISNUMBER('2007'!R98),('2007'!R98/100),"XXX")</f>
        <v>0.46943429999999997</v>
      </c>
      <c r="T98" s="116">
        <f>IF(ISNUMBER('2007'!S98),(1-('2007'!S98/100)),"XXX")</f>
        <v>0.98609999999999998</v>
      </c>
      <c r="U98" s="132">
        <f>IF(ISNUMBER('2007'!T98),'2007'!T98,"XXX")</f>
        <v>0.62857142857142867</v>
      </c>
      <c r="V98" s="132">
        <f>IF(ISNUMBER('2007'!U98),'2007'!U98,"XXX")</f>
        <v>0.50857142857142856</v>
      </c>
      <c r="W98" s="132">
        <f>IF(ISNUMBER('2007'!V98),'2007'!V98,"XXX")</f>
        <v>0.61857142857142855</v>
      </c>
      <c r="X98" s="132">
        <f>IF(ISNUMBER('2007'!W98),'2007'!W98,"XXX")</f>
        <v>0.55428571428571427</v>
      </c>
      <c r="Y98" s="129">
        <f t="shared" si="20"/>
        <v>0.53574408239445825</v>
      </c>
      <c r="Z98" s="116">
        <f>'2007'!X98</f>
        <v>0.26</v>
      </c>
      <c r="AA98" s="132">
        <f>('2007'!Y98+2.5)/5</f>
        <v>0.37733172179999996</v>
      </c>
      <c r="AB98" s="216">
        <f t="shared" si="21"/>
        <v>0.31866586089999999</v>
      </c>
      <c r="AC98" s="2"/>
      <c r="AE98">
        <f t="shared" si="22"/>
        <v>0.31245499999999998</v>
      </c>
      <c r="AF98">
        <f t="shared" si="23"/>
        <v>0.50376500000000002</v>
      </c>
      <c r="AG98">
        <f t="shared" si="24"/>
        <v>0.67131000000000007</v>
      </c>
      <c r="AH98">
        <f t="shared" si="25"/>
        <v>0.45534432899999999</v>
      </c>
      <c r="AI98">
        <f t="shared" si="26"/>
        <v>0.44603322519999999</v>
      </c>
      <c r="AJ98">
        <f t="shared" si="27"/>
        <v>0.46493850455509134</v>
      </c>
      <c r="AK98">
        <f t="shared" si="28"/>
        <v>0.47849921671018275</v>
      </c>
      <c r="AL98">
        <f t="shared" si="29"/>
        <v>0.4948880672454834</v>
      </c>
      <c r="AM98">
        <f t="shared" si="30"/>
        <v>0.4948880672454834</v>
      </c>
      <c r="AN98">
        <f t="shared" si="31"/>
        <v>0.46943429999999997</v>
      </c>
      <c r="AO98">
        <f t="shared" si="32"/>
        <v>0.72776715000000003</v>
      </c>
      <c r="AP98">
        <f t="shared" si="33"/>
        <v>0.80733571428571427</v>
      </c>
      <c r="AQ98">
        <f t="shared" si="34"/>
        <v>0.56857142857142862</v>
      </c>
      <c r="AR98">
        <f t="shared" si="35"/>
        <v>0.56357142857142861</v>
      </c>
      <c r="AS98">
        <f t="shared" si="36"/>
        <v>0.58642857142857141</v>
      </c>
    </row>
    <row r="99" spans="1:45" ht="15" x14ac:dyDescent="0.25">
      <c r="A99" s="19" t="s">
        <v>107</v>
      </c>
      <c r="B99" s="3" t="s">
        <v>107</v>
      </c>
      <c r="C99" s="14">
        <f>IF(ISNUMBER('2007'!C99),(1-PRODUCT('2007'!C99,0.1)),"XXX")</f>
        <v>0.40999999999999992</v>
      </c>
      <c r="D99" s="14">
        <f>IFERROR(IF((LOG(100*'2007'!D99+1)/LOG(100+1))&gt;1,0,(1-(LOG(100*'2007'!D99+1)/LOG(100+1)))), 1)</f>
        <v>1</v>
      </c>
      <c r="E99" s="15">
        <f>IF(ISNUMBER('2007'!E99),IF(('2007'!E99/100)&gt;1,1,'2007'!E99/100),"XXX")</f>
        <v>0.63</v>
      </c>
      <c r="F99" s="14">
        <f>IF(ISNUMBER('2007'!F99),(1-(('2007'!F99-1)/4)),"XXX")</f>
        <v>0.5</v>
      </c>
      <c r="G99" s="14">
        <f>IF(ISNUMBER('2007'!G99),(1-('2007'!G99/10)),"XXX")</f>
        <v>0.30000000000000004</v>
      </c>
      <c r="H99" s="213">
        <f t="shared" si="19"/>
        <v>0.56799999999999995</v>
      </c>
      <c r="I99" s="15">
        <f>'2007'!H99</f>
        <v>0.31142857142857144</v>
      </c>
      <c r="J99" s="14">
        <f>IF(ISNUMBER('2007'!I99),'2007'!I99,"XXX")</f>
        <v>2.0580000000000001E-2</v>
      </c>
      <c r="K99" s="14">
        <f>IF(ISNUMBER('2007'!J99),IF(('2007'!J99/5)&gt;1,1,'2007'!J99/5),"XXX")</f>
        <v>0.67508000000000001</v>
      </c>
      <c r="L99" s="15">
        <f>IF(ISNUMBER('2007'!K99),'2007'!K99,"XXX")</f>
        <v>0.34142857142857147</v>
      </c>
      <c r="M99" s="14">
        <f>IF(ISNUMBER('2007'!L99),IF(('2007'!L99/5)&gt;1,1,'2007'!L99/5),"XXX")</f>
        <v>0.24316423000000001</v>
      </c>
      <c r="N99" s="14">
        <f>IF(ISNUMBER('2007'!M99),(1-('2007'!M99/100)),"XXX")</f>
        <v>0.87980501170000003</v>
      </c>
      <c r="O99" s="15">
        <f>IF(ISNUMBER('2007'!N99),IF(('2007'!N99/10)&gt;1,1,'2007'!N99/10),"XXX")</f>
        <v>0.47060000000000002</v>
      </c>
      <c r="P99" s="214" t="str">
        <f>IF(ISNUMBER('2007'!O99),'2007'!O99/100,"XXX")</f>
        <v>XXX</v>
      </c>
      <c r="Q99" s="214">
        <f>'2007'!P99</f>
        <v>0.23288419999999999</v>
      </c>
      <c r="R99" s="215">
        <f>IF(ISNUMBER('2007'!Q99),('2007'!Q99/100),"XXX")</f>
        <v>8.199999999999999E-2</v>
      </c>
      <c r="S99" s="215">
        <f>IF(ISNUMBER('2007'!R99),('2007'!R99/100),"XXX")</f>
        <v>0.12835260000000001</v>
      </c>
      <c r="T99" s="116">
        <f>IF(ISNUMBER('2007'!S99),(1-('2007'!S99/100)),"XXX")</f>
        <v>0.34079999999999999</v>
      </c>
      <c r="U99" s="132">
        <f>IF(ISNUMBER('2007'!T99),'2007'!T99,"XXX")</f>
        <v>0.48857142857142855</v>
      </c>
      <c r="V99" s="132">
        <f>IF(ISNUMBER('2007'!U99),'2007'!U99,"XXX")</f>
        <v>0.36071428571428571</v>
      </c>
      <c r="W99" s="132">
        <f>IF(ISNUMBER('2007'!V99),'2007'!V99,"XXX")</f>
        <v>0.4757142857142857</v>
      </c>
      <c r="X99" s="132">
        <f>IF(ISNUMBER('2007'!W99),'2007'!W99,"XXX")</f>
        <v>0.45571428571428568</v>
      </c>
      <c r="Y99" s="129">
        <f t="shared" si="20"/>
        <v>0.37358984189196431</v>
      </c>
      <c r="Z99" s="116">
        <f>'2007'!X99</f>
        <v>0.48199999999999998</v>
      </c>
      <c r="AA99" s="132">
        <f>('2007'!Y99+2.5)/5</f>
        <v>0.49822768440000004</v>
      </c>
      <c r="AB99" s="216">
        <f t="shared" si="21"/>
        <v>0.49011384219999998</v>
      </c>
      <c r="AC99" s="2"/>
      <c r="AE99">
        <f t="shared" si="22"/>
        <v>0.16600428571428572</v>
      </c>
      <c r="AF99">
        <f t="shared" si="23"/>
        <v>0.34783000000000003</v>
      </c>
      <c r="AG99">
        <f t="shared" si="24"/>
        <v>0.50825428571428577</v>
      </c>
      <c r="AH99">
        <f t="shared" si="25"/>
        <v>0.29229640071428575</v>
      </c>
      <c r="AI99">
        <f t="shared" si="26"/>
        <v>0.56148462085000006</v>
      </c>
      <c r="AJ99">
        <f t="shared" si="27"/>
        <v>0.67520250584999997</v>
      </c>
      <c r="AK99">
        <f t="shared" si="28"/>
        <v>0.47060000000000002</v>
      </c>
      <c r="AL99">
        <f t="shared" si="29"/>
        <v>0.23288419999999999</v>
      </c>
      <c r="AM99">
        <f t="shared" si="30"/>
        <v>0.15744209999999997</v>
      </c>
      <c r="AN99">
        <f t="shared" si="31"/>
        <v>0.1051763</v>
      </c>
      <c r="AO99">
        <f t="shared" si="32"/>
        <v>0.23457630000000002</v>
      </c>
      <c r="AP99">
        <f t="shared" si="33"/>
        <v>0.41468571428571427</v>
      </c>
      <c r="AQ99">
        <f t="shared" si="34"/>
        <v>0.4246428571428571</v>
      </c>
      <c r="AR99">
        <f t="shared" si="35"/>
        <v>0.41821428571428571</v>
      </c>
      <c r="AS99">
        <f t="shared" si="36"/>
        <v>0.46571428571428569</v>
      </c>
    </row>
    <row r="100" spans="1:45" ht="15" x14ac:dyDescent="0.25">
      <c r="A100" s="19" t="s">
        <v>108</v>
      </c>
      <c r="B100" s="3" t="s">
        <v>108</v>
      </c>
      <c r="C100" s="14">
        <f>IF(ISNUMBER('2007'!C100),(1-PRODUCT('2007'!C100,0.1)),"XXX")</f>
        <v>0.6</v>
      </c>
      <c r="D100" s="14">
        <f>IFERROR(IF((LOG(100*'2007'!D100+1)/LOG(100+1))&gt;1,0,(1-(LOG(100*'2007'!D100+1)/LOG(100+1)))), 1)</f>
        <v>0.61739097460690928</v>
      </c>
      <c r="E100" s="15">
        <f>IF(ISNUMBER('2007'!E100),IF(('2007'!E100/100)&gt;1,1,'2007'!E100/100),"XXX")</f>
        <v>0.48166666666666669</v>
      </c>
      <c r="F100" s="14">
        <f>IF(ISNUMBER('2007'!F100),(1-(('2007'!F100-1)/4)),"XXX")</f>
        <v>0</v>
      </c>
      <c r="G100" s="14">
        <f>IF(ISNUMBER('2007'!G100),(1-('2007'!G100/10)),"XXX")</f>
        <v>1.9999999999999907E-2</v>
      </c>
      <c r="H100" s="213">
        <f t="shared" si="19"/>
        <v>0.34381152825471517</v>
      </c>
      <c r="I100" s="15">
        <f>'2007'!H100</f>
        <v>0.28714285714285709</v>
      </c>
      <c r="J100" s="14">
        <f>IF(ISNUMBER('2007'!I100),'2007'!I100,"XXX")</f>
        <v>3.8800000000000002E-3</v>
      </c>
      <c r="K100" s="14">
        <f>IF(ISNUMBER('2007'!J100),IF(('2007'!J100/5)&gt;1,1,'2007'!J100/5),"XXX")</f>
        <v>0.116592</v>
      </c>
      <c r="L100" s="15">
        <f>IF(ISNUMBER('2007'!K100),'2007'!K100,"XXX")</f>
        <v>0.30714285714285711</v>
      </c>
      <c r="M100" s="14">
        <f>IF(ISNUMBER('2007'!L100),IF(('2007'!L100/5)&gt;1,1,'2007'!L100/5),"XXX")</f>
        <v>4.0644836000000004E-2</v>
      </c>
      <c r="N100" s="14">
        <f>IF(ISNUMBER('2007'!M100),(1-('2007'!M100/100)),"XXX")</f>
        <v>0.17836082460000002</v>
      </c>
      <c r="O100" s="15">
        <f>IF(ISNUMBER('2007'!N100),IF(('2007'!N100/10)&gt;1,1,'2007'!N100/10),"XXX")</f>
        <v>4.0099999999999997E-2</v>
      </c>
      <c r="P100" s="214" t="str">
        <f>IF(ISNUMBER('2007'!O100),'2007'!O100/100,"XXX")</f>
        <v>XXX</v>
      </c>
      <c r="Q100" s="214">
        <f>'2007'!P100</f>
        <v>5.9382371604442593E-3</v>
      </c>
      <c r="R100" s="215">
        <f>IF(ISNUMBER('2007'!Q100),('2007'!Q100/100),"XXX")</f>
        <v>1.1000000000000001E-2</v>
      </c>
      <c r="S100" s="215">
        <f>IF(ISNUMBER('2007'!R100),('2007'!R100/100),"XXX")</f>
        <v>0.33781339999999999</v>
      </c>
      <c r="T100" s="116">
        <f>IF(ISNUMBER('2007'!S100),(1-('2007'!S100/100)),"XXX")</f>
        <v>0.87860000000000005</v>
      </c>
      <c r="U100" s="132">
        <f>IF(ISNUMBER('2007'!T100),'2007'!T100,"XXX")</f>
        <v>0.3671428571428571</v>
      </c>
      <c r="V100" s="132">
        <f>IF(ISNUMBER('2007'!U100),'2007'!U100,"XXX")</f>
        <v>0.36428571428571427</v>
      </c>
      <c r="W100" s="132">
        <f>IF(ISNUMBER('2007'!V100),'2007'!V100,"XXX")</f>
        <v>0.51</v>
      </c>
      <c r="X100" s="132">
        <f>IF(ISNUMBER('2007'!W100),'2007'!W100,"XXX")</f>
        <v>0.38142857142857139</v>
      </c>
      <c r="Y100" s="129">
        <f t="shared" si="20"/>
        <v>0.24188575968145631</v>
      </c>
      <c r="Z100" s="116">
        <f>'2007'!X100</f>
        <v>8.8999999999999996E-2</v>
      </c>
      <c r="AA100" s="132">
        <f>('2007'!Y100+2.5)/5</f>
        <v>8.634228699999999E-2</v>
      </c>
      <c r="AB100" s="216">
        <f t="shared" si="21"/>
        <v>8.7671143499999993E-2</v>
      </c>
      <c r="AC100" s="2"/>
      <c r="AE100">
        <f t="shared" si="22"/>
        <v>0.14551142857142854</v>
      </c>
      <c r="AF100">
        <f t="shared" si="23"/>
        <v>6.0235999999999998E-2</v>
      </c>
      <c r="AG100">
        <f t="shared" si="24"/>
        <v>0.21186742857142854</v>
      </c>
      <c r="AH100">
        <f t="shared" si="25"/>
        <v>0.17389384657142856</v>
      </c>
      <c r="AI100">
        <f t="shared" si="26"/>
        <v>0.10950283030000002</v>
      </c>
      <c r="AJ100">
        <f t="shared" si="27"/>
        <v>0.10923041230000001</v>
      </c>
      <c r="AK100">
        <f t="shared" si="28"/>
        <v>4.0099999999999997E-2</v>
      </c>
      <c r="AL100">
        <f t="shared" si="29"/>
        <v>5.9382371604442593E-3</v>
      </c>
      <c r="AM100">
        <f t="shared" si="30"/>
        <v>8.4691185802221302E-3</v>
      </c>
      <c r="AN100">
        <f t="shared" si="31"/>
        <v>0.1744067</v>
      </c>
      <c r="AO100">
        <f t="shared" si="32"/>
        <v>0.60820669999999999</v>
      </c>
      <c r="AP100">
        <f t="shared" si="33"/>
        <v>0.62287142857142852</v>
      </c>
      <c r="AQ100">
        <f t="shared" si="34"/>
        <v>0.36571428571428566</v>
      </c>
      <c r="AR100">
        <f t="shared" si="35"/>
        <v>0.43714285714285717</v>
      </c>
      <c r="AS100">
        <f t="shared" si="36"/>
        <v>0.44571428571428573</v>
      </c>
    </row>
    <row r="101" spans="1:45" ht="15" x14ac:dyDescent="0.25">
      <c r="A101" s="19" t="s">
        <v>109</v>
      </c>
      <c r="B101" s="3" t="s">
        <v>109</v>
      </c>
      <c r="C101" s="14">
        <f>IF(ISNUMBER('2007'!C101),(1-PRODUCT('2007'!C101,0.1)),"XXX")</f>
        <v>0.39999999999999991</v>
      </c>
      <c r="D101" s="14">
        <f>IFERROR(IF((LOG(100*'2007'!D101+1)/LOG(100+1))&gt;1,0,(1-(LOG(100*'2007'!D101+1)/LOG(100+1)))), 1)</f>
        <v>1</v>
      </c>
      <c r="E101" s="15">
        <f>IF(ISNUMBER('2007'!E101),IF(('2007'!E101/100)&gt;1,1,'2007'!E101/100),"XXX")</f>
        <v>0.7350000000000001</v>
      </c>
      <c r="F101" s="14">
        <f>IF(ISNUMBER('2007'!F101),(1-(('2007'!F101-1)/4)),"XXX")</f>
        <v>0.75</v>
      </c>
      <c r="G101" s="14">
        <f>IF(ISNUMBER('2007'!G101),(1-('2007'!G101/10)),"XXX")</f>
        <v>0.42999999999999994</v>
      </c>
      <c r="H101" s="213">
        <f t="shared" si="19"/>
        <v>0.66299999999999992</v>
      </c>
      <c r="I101" s="15">
        <f>'2007'!H101</f>
        <v>0.61428571428571421</v>
      </c>
      <c r="J101" s="14">
        <f>IF(ISNUMBER('2007'!I101),'2007'!I101,"XXX")</f>
        <v>8.1869999999999998E-2</v>
      </c>
      <c r="K101" s="14">
        <f>IF(ISNUMBER('2007'!J101),IF(('2007'!J101/5)&gt;1,1,'2007'!J101/5),"XXX")</f>
        <v>1</v>
      </c>
      <c r="L101" s="15">
        <f>IF(ISNUMBER('2007'!K101),'2007'!K101,"XXX")</f>
        <v>0.38142857142857139</v>
      </c>
      <c r="M101" s="14">
        <f>IF(ISNUMBER('2007'!L101),IF(('2007'!L101/5)&gt;1,1,'2007'!L101/5),"XXX")</f>
        <v>0.937790966</v>
      </c>
      <c r="N101" s="14">
        <f>IF(ISNUMBER('2007'!M101),(1-('2007'!M101/100)),"XXX")</f>
        <v>0.94199188229999997</v>
      </c>
      <c r="O101" s="15">
        <f>IF(ISNUMBER('2007'!N101),IF(('2007'!N101/10)&gt;1,1,'2007'!N101/10),"XXX")</f>
        <v>0.5512437196812201</v>
      </c>
      <c r="P101" s="214" t="str">
        <f>IF(ISNUMBER('2007'!O101),'2007'!O101/100,"XXX")</f>
        <v>XXX</v>
      </c>
      <c r="Q101" s="214">
        <f>'2007'!P101</f>
        <v>0.56142740249633794</v>
      </c>
      <c r="R101" s="215">
        <f>IF(ISNUMBER('2007'!Q101),('2007'!Q101/100),"XXX")</f>
        <v>0.18899999999999997</v>
      </c>
      <c r="S101" s="215">
        <f>IF(ISNUMBER('2007'!R101),('2007'!R101/100),"XXX")</f>
        <v>0.63884090000000004</v>
      </c>
      <c r="T101" s="116">
        <f>IF(ISNUMBER('2007'!S101),(1-('2007'!S101/100)),"XXX")</f>
        <v>0.84670000000000001</v>
      </c>
      <c r="U101" s="132">
        <f>IF(ISNUMBER('2007'!T101),'2007'!T101,"XXX")</f>
        <v>0.71142857142857152</v>
      </c>
      <c r="V101" s="132">
        <f>IF(ISNUMBER('2007'!U101),'2007'!U101,"XXX")</f>
        <v>0.51071428571428579</v>
      </c>
      <c r="W101" s="132">
        <f>IF(ISNUMBER('2007'!V101),'2007'!V101,"XXX")</f>
        <v>0.55428571428571427</v>
      </c>
      <c r="X101" s="132">
        <f>IF(ISNUMBER('2007'!W101),'2007'!W101,"XXX")</f>
        <v>0.52</v>
      </c>
      <c r="Y101" s="129">
        <f t="shared" si="20"/>
        <v>0.59951571545635229</v>
      </c>
      <c r="Z101" s="116">
        <f>'2007'!X101</f>
        <v>0.66900000000000004</v>
      </c>
      <c r="AA101" s="132">
        <f>('2007'!Y101+2.5)/5</f>
        <v>0.60093163260000004</v>
      </c>
      <c r="AB101" s="216">
        <f t="shared" si="21"/>
        <v>0.63496581630000004</v>
      </c>
      <c r="AC101" s="2"/>
      <c r="AE101">
        <f t="shared" si="22"/>
        <v>0.34807785714285711</v>
      </c>
      <c r="AF101">
        <f t="shared" si="23"/>
        <v>0.54093499999999994</v>
      </c>
      <c r="AG101">
        <f t="shared" si="24"/>
        <v>0.69071428571428573</v>
      </c>
      <c r="AH101">
        <f t="shared" si="25"/>
        <v>0.65960976871428567</v>
      </c>
      <c r="AI101">
        <f t="shared" si="26"/>
        <v>0.93989142415000004</v>
      </c>
      <c r="AJ101">
        <f t="shared" si="27"/>
        <v>0.74661780099061004</v>
      </c>
      <c r="AK101">
        <f t="shared" si="28"/>
        <v>0.5512437196812201</v>
      </c>
      <c r="AL101">
        <f t="shared" si="29"/>
        <v>0.56142740249633794</v>
      </c>
      <c r="AM101">
        <f t="shared" si="30"/>
        <v>0.37521370124816894</v>
      </c>
      <c r="AN101">
        <f t="shared" si="31"/>
        <v>0.41392045</v>
      </c>
      <c r="AO101">
        <f t="shared" si="32"/>
        <v>0.74277045000000008</v>
      </c>
      <c r="AP101">
        <f t="shared" si="33"/>
        <v>0.77906428571428576</v>
      </c>
      <c r="AQ101">
        <f t="shared" si="34"/>
        <v>0.61107142857142871</v>
      </c>
      <c r="AR101">
        <f t="shared" si="35"/>
        <v>0.53249999999999997</v>
      </c>
      <c r="AS101">
        <f t="shared" si="36"/>
        <v>0.53714285714285714</v>
      </c>
    </row>
    <row r="102" spans="1:45" ht="15" x14ac:dyDescent="0.25">
      <c r="A102" s="19" t="s">
        <v>110</v>
      </c>
      <c r="B102" s="3" t="s">
        <v>110</v>
      </c>
      <c r="C102" s="14">
        <f>IF(ISNUMBER('2007'!C102),(1-PRODUCT('2007'!C102,0.1)),"XXX")</f>
        <v>0.27999999999999992</v>
      </c>
      <c r="D102" s="14">
        <f>IFERROR(IF((LOG(100*'2007'!D102+1)/LOG(100+1))&gt;1,0,(1-(LOG(100*'2007'!D102+1)/LOG(100+1)))), 1)</f>
        <v>0.53258509841897395</v>
      </c>
      <c r="E102" s="15">
        <f>IF(ISNUMBER('2007'!E102),IF(('2007'!E102/100)&gt;1,1,'2007'!E102/100),"XXX")</f>
        <v>0.49333333333333335</v>
      </c>
      <c r="F102" s="14">
        <f>IF(ISNUMBER('2007'!F102),(1-(('2007'!F102-1)/4)),"XXX")</f>
        <v>0.5</v>
      </c>
      <c r="G102" s="14">
        <f>IF(ISNUMBER('2007'!G102),(1-('2007'!G102/10)),"XXX")</f>
        <v>0.11999999999999988</v>
      </c>
      <c r="H102" s="213">
        <f t="shared" si="19"/>
        <v>0.38518368635046141</v>
      </c>
      <c r="I102" s="15">
        <f>'2007'!H102</f>
        <v>0.27999999999999997</v>
      </c>
      <c r="J102" s="14">
        <f>IF(ISNUMBER('2007'!I102),'2007'!I102,"XXX")</f>
        <v>1.1900000000000001E-2</v>
      </c>
      <c r="K102" s="14">
        <f>IF(ISNUMBER('2007'!J102),IF(('2007'!J102/5)&gt;1,1,'2007'!J102/5),"XXX")</f>
        <v>0.65861599999999998</v>
      </c>
      <c r="L102" s="15">
        <f>IF(ISNUMBER('2007'!K102),'2007'!K102,"XXX")</f>
        <v>0.33</v>
      </c>
      <c r="M102" s="14">
        <f>IF(ISNUMBER('2007'!L102),IF(('2007'!L102/5)&gt;1,1,'2007'!L102/5),"XXX")</f>
        <v>0.13535391000000002</v>
      </c>
      <c r="N102" s="14">
        <f>IF(ISNUMBER('2007'!M102),(1-('2007'!M102/100)),"XXX")</f>
        <v>0.3903846741</v>
      </c>
      <c r="O102" s="15">
        <f>IF(ISNUMBER('2007'!N102),IF(('2007'!N102/10)&gt;1,1,'2007'!N102/10),"XXX")</f>
        <v>0.15110000000000001</v>
      </c>
      <c r="P102" s="214" t="str">
        <f>IF(ISNUMBER('2007'!O102),'2007'!O102/100,"XXX")</f>
        <v>XXX</v>
      </c>
      <c r="Q102" s="214">
        <f>'2007'!P102</f>
        <v>0.42087502479553224</v>
      </c>
      <c r="R102" s="215">
        <f>IF(ISNUMBER('2007'!Q102),('2007'!Q102/100),"XXX")</f>
        <v>0.14800000000000002</v>
      </c>
      <c r="S102" s="215">
        <f>IF(ISNUMBER('2007'!R102),('2007'!R102/100),"XXX")</f>
        <v>0.19133500000000001</v>
      </c>
      <c r="T102" s="116">
        <f>IF(ISNUMBER('2007'!S102),(1-('2007'!S102/100)),"XXX")</f>
        <v>0.87029999999999996</v>
      </c>
      <c r="U102" s="132">
        <f>IF(ISNUMBER('2007'!T102),'2007'!T102,"XXX")</f>
        <v>0.48428571428571432</v>
      </c>
      <c r="V102" s="132">
        <f>IF(ISNUMBER('2007'!U102),'2007'!U102,"XXX")</f>
        <v>0.38857142857142851</v>
      </c>
      <c r="W102" s="132">
        <f>IF(ISNUMBER('2007'!V102),'2007'!V102,"XXX")</f>
        <v>0.57428571428571418</v>
      </c>
      <c r="X102" s="132">
        <f>IF(ISNUMBER('2007'!W102),'2007'!W102,"XXX")</f>
        <v>0.43714285714285717</v>
      </c>
      <c r="Y102" s="129">
        <f t="shared" si="20"/>
        <v>0.35145314519882792</v>
      </c>
      <c r="Z102" s="116">
        <f>'2007'!X102</f>
        <v>0.27100000000000002</v>
      </c>
      <c r="AA102" s="132">
        <f>('2007'!Y102+2.5)/5</f>
        <v>0.40088895559999999</v>
      </c>
      <c r="AB102" s="216">
        <f t="shared" si="21"/>
        <v>0.33594447780000003</v>
      </c>
      <c r="AC102" s="2"/>
      <c r="AE102">
        <f t="shared" si="22"/>
        <v>0.14595</v>
      </c>
      <c r="AF102">
        <f t="shared" si="23"/>
        <v>0.335258</v>
      </c>
      <c r="AG102">
        <f t="shared" si="24"/>
        <v>0.49430799999999997</v>
      </c>
      <c r="AH102">
        <f t="shared" si="25"/>
        <v>0.23267695500000002</v>
      </c>
      <c r="AI102">
        <f t="shared" si="26"/>
        <v>0.26286929204999998</v>
      </c>
      <c r="AJ102">
        <f t="shared" si="27"/>
        <v>0.27074233705</v>
      </c>
      <c r="AK102">
        <f t="shared" si="28"/>
        <v>0.15110000000000001</v>
      </c>
      <c r="AL102">
        <f t="shared" si="29"/>
        <v>0.42087502479553224</v>
      </c>
      <c r="AM102">
        <f t="shared" si="30"/>
        <v>0.28443751239776616</v>
      </c>
      <c r="AN102">
        <f t="shared" si="31"/>
        <v>0.16966750000000003</v>
      </c>
      <c r="AO102">
        <f t="shared" si="32"/>
        <v>0.53081749999999994</v>
      </c>
      <c r="AP102">
        <f t="shared" si="33"/>
        <v>0.67729285714285714</v>
      </c>
      <c r="AQ102">
        <f t="shared" si="34"/>
        <v>0.43642857142857139</v>
      </c>
      <c r="AR102">
        <f t="shared" si="35"/>
        <v>0.48142857142857132</v>
      </c>
      <c r="AS102">
        <f t="shared" si="36"/>
        <v>0.50571428571428567</v>
      </c>
    </row>
    <row r="103" spans="1:45" ht="15" x14ac:dyDescent="0.25">
      <c r="A103" s="19" t="s">
        <v>111</v>
      </c>
      <c r="B103" s="3" t="s">
        <v>111</v>
      </c>
      <c r="C103" s="14">
        <f>IF(ISNUMBER('2007'!C103),(1-PRODUCT('2007'!C103,0.1)),"XXX")</f>
        <v>0.8</v>
      </c>
      <c r="D103" s="14">
        <f>IFERROR(IF((LOG(100*'2007'!D103+1)/LOG(100+1))&gt;1,0,(1-(LOG(100*'2007'!D103+1)/LOG(100+1)))), 1)</f>
        <v>1</v>
      </c>
      <c r="E103" s="15">
        <f>IF(ISNUMBER('2007'!E103),IF(('2007'!E103/100)&gt;1,1,'2007'!E103/100),"XXX")</f>
        <v>0.90166666666666673</v>
      </c>
      <c r="F103" s="14">
        <f>IF(ISNUMBER('2007'!F103),(1-(('2007'!F103-1)/4)),"XXX")</f>
        <v>1</v>
      </c>
      <c r="G103" s="14">
        <f>IF(ISNUMBER('2007'!G103),(1-('2007'!G103/10)),"XXX")</f>
        <v>0.86</v>
      </c>
      <c r="H103" s="213">
        <f t="shared" si="19"/>
        <v>0.91233333333333333</v>
      </c>
      <c r="I103" s="15">
        <f>'2007'!H103</f>
        <v>0.83428571428571419</v>
      </c>
      <c r="J103" s="14">
        <f>IF(ISNUMBER('2007'!I103),'2007'!I103,"XXX")</f>
        <v>0.81401999999999997</v>
      </c>
      <c r="K103" s="14" t="str">
        <f>IF(ISNUMBER('2007'!J103),IF(('2007'!J103/5)&gt;1,1,'2007'!J103/5),"XXX")</f>
        <v>XXX</v>
      </c>
      <c r="L103" s="15">
        <f>IF(ISNUMBER('2007'!K103),'2007'!K103,"XXX")</f>
        <v>0.7985714285714286</v>
      </c>
      <c r="M103" s="14">
        <f>IF(ISNUMBER('2007'!L103),IF(('2007'!L103/5)&gt;1,1,'2007'!L103/5),"XXX")</f>
        <v>1</v>
      </c>
      <c r="N103" s="14">
        <f>IF(ISNUMBER('2007'!M103),(1-('2007'!M103/100)),"XXX")</f>
        <v>0.92110729219999998</v>
      </c>
      <c r="O103" s="15">
        <f>IF(ISNUMBER('2007'!N103),IF(('2007'!N103/10)&gt;1,1,'2007'!N103/10),"XXX")</f>
        <v>1</v>
      </c>
      <c r="P103" s="214">
        <f>IF(ISNUMBER('2007'!O103),'2007'!O103/100,"XXX")</f>
        <v>0.96799999999999997</v>
      </c>
      <c r="Q103" s="214">
        <f>'2007'!P103</f>
        <v>1</v>
      </c>
      <c r="R103" s="215">
        <f>IF(ISNUMBER('2007'!Q103),('2007'!Q103/100),"XXX")</f>
        <v>0.90300000000000002</v>
      </c>
      <c r="S103" s="215">
        <f>IF(ISNUMBER('2007'!R103),('2007'!R103/100),"XXX")</f>
        <v>0.83947559999999999</v>
      </c>
      <c r="T103" s="116">
        <f>IF(ISNUMBER('2007'!S103),(1-('2007'!S103/100)),"XXX")</f>
        <v>1</v>
      </c>
      <c r="U103" s="132">
        <f>IF(ISNUMBER('2007'!T103),'2007'!T103,"XXX")</f>
        <v>0.89714285714285713</v>
      </c>
      <c r="V103" s="132">
        <f>IF(ISNUMBER('2007'!U103),'2007'!U103,"XXX")</f>
        <v>0.8342857142857143</v>
      </c>
      <c r="W103" s="132">
        <f>IF(ISNUMBER('2007'!V103),'2007'!V103,"XXX")</f>
        <v>0.76999999999999991</v>
      </c>
      <c r="X103" s="132">
        <f>IF(ISNUMBER('2007'!W103),'2007'!W103,"XXX")</f>
        <v>0.70000000000000007</v>
      </c>
      <c r="Y103" s="129">
        <f t="shared" si="20"/>
        <v>0.87990375219107153</v>
      </c>
      <c r="Z103" s="116">
        <f>'2007'!X103</f>
        <v>0.872</v>
      </c>
      <c r="AA103" s="132">
        <f>('2007'!Y103+2.5)/5</f>
        <v>0.80838656419999988</v>
      </c>
      <c r="AB103" s="216">
        <f t="shared" si="21"/>
        <v>0.84019328209999999</v>
      </c>
      <c r="AC103" s="2"/>
      <c r="AE103">
        <f t="shared" si="22"/>
        <v>0.82415285714285713</v>
      </c>
      <c r="AF103">
        <f t="shared" si="23"/>
        <v>0.81401999999999997</v>
      </c>
      <c r="AG103">
        <f t="shared" si="24"/>
        <v>0.7985714285714286</v>
      </c>
      <c r="AH103">
        <f t="shared" si="25"/>
        <v>0.89928571428571424</v>
      </c>
      <c r="AI103">
        <f t="shared" si="26"/>
        <v>0.96055364609999994</v>
      </c>
      <c r="AJ103">
        <f t="shared" si="27"/>
        <v>0.96055364609999994</v>
      </c>
      <c r="AK103">
        <f t="shared" si="28"/>
        <v>0.98399999999999999</v>
      </c>
      <c r="AL103">
        <f t="shared" si="29"/>
        <v>0.98399999999999999</v>
      </c>
      <c r="AM103">
        <f t="shared" si="30"/>
        <v>0.95150000000000001</v>
      </c>
      <c r="AN103">
        <f t="shared" si="31"/>
        <v>0.87123780000000006</v>
      </c>
      <c r="AO103">
        <f t="shared" si="32"/>
        <v>0.91973780000000005</v>
      </c>
      <c r="AP103">
        <f t="shared" si="33"/>
        <v>0.94857142857142862</v>
      </c>
      <c r="AQ103">
        <f t="shared" si="34"/>
        <v>0.86571428571428566</v>
      </c>
      <c r="AR103">
        <f t="shared" si="35"/>
        <v>0.80214285714285705</v>
      </c>
      <c r="AS103">
        <f t="shared" si="36"/>
        <v>0.73499999999999999</v>
      </c>
    </row>
    <row r="104" spans="1:45" ht="15" x14ac:dyDescent="0.25">
      <c r="A104" s="19" t="s">
        <v>112</v>
      </c>
      <c r="B104" s="3" t="s">
        <v>112</v>
      </c>
      <c r="C104" s="14">
        <f>IF(ISNUMBER('2007'!C104),(1-PRODUCT('2007'!C104,0.1)),"XXX")</f>
        <v>0.89</v>
      </c>
      <c r="D104" s="14">
        <f>IFERROR(IF((LOG(100*'2007'!D104+1)/LOG(100+1))&gt;1,0,(1-(LOG(100*'2007'!D104+1)/LOG(100+1)))), 1)</f>
        <v>1</v>
      </c>
      <c r="E104" s="15">
        <f>IF(ISNUMBER('2007'!E104),IF(('2007'!E104/100)&gt;1,1,'2007'!E104/100),"XXX")</f>
        <v>1</v>
      </c>
      <c r="F104" s="14">
        <v>1</v>
      </c>
      <c r="G104" s="14">
        <f>IF(ISNUMBER('2007'!G104),(1-('2007'!G104/10)),"XXX")</f>
        <v>0.85</v>
      </c>
      <c r="H104" s="213">
        <f t="shared" si="19"/>
        <v>0.94800000000000006</v>
      </c>
      <c r="I104" s="15">
        <f>'2007'!H104</f>
        <v>0.64571428571428557</v>
      </c>
      <c r="J104" s="14">
        <f>IF(ISNUMBER('2007'!I104),'2007'!I104,"XXX")</f>
        <v>0.58509</v>
      </c>
      <c r="K104" s="14" t="str">
        <f>IF(ISNUMBER('2007'!J104),IF(('2007'!J104/5)&gt;1,1,'2007'!J104/5),"XXX")</f>
        <v>XXX</v>
      </c>
      <c r="L104" s="15">
        <f>IF(ISNUMBER('2007'!K104),'2007'!K104,"XXX")</f>
        <v>0.75714285714285712</v>
      </c>
      <c r="M104" s="14">
        <f>IF(ISNUMBER('2007'!L104),IF(('2007'!L104/5)&gt;1,1,'2007'!L104/5),"XXX")</f>
        <v>1</v>
      </c>
      <c r="N104" s="14">
        <f>IF(ISNUMBER('2007'!M104),(1-('2007'!M104/100)),"XXX")</f>
        <v>0.88546300889999996</v>
      </c>
      <c r="O104" s="15">
        <f>IF(ISNUMBER('2007'!N104),IF(('2007'!N104/10)&gt;1,1,'2007'!N104/10),"XXX")</f>
        <v>1</v>
      </c>
      <c r="P104" s="214">
        <f>IF(ISNUMBER('2007'!O104),'2007'!O104/100,"XXX")</f>
        <v>0.97900000000000009</v>
      </c>
      <c r="Q104" s="214" t="str">
        <f>'2007'!P104</f>
        <v>XXX</v>
      </c>
      <c r="R104" s="215">
        <f>IF(ISNUMBER('2007'!Q104),('2007'!Q104/100),"XXX")</f>
        <v>9.6999999999999989E-2</v>
      </c>
      <c r="S104" s="215">
        <f>IF(ISNUMBER('2007'!R104),('2007'!R104/100),"XXX")</f>
        <v>0.84590929999999998</v>
      </c>
      <c r="T104" s="116">
        <f>IF(ISNUMBER('2007'!S104),(1-('2007'!S104/100)),"XXX")</f>
        <v>1</v>
      </c>
      <c r="U104" s="132">
        <f>IF(ISNUMBER('2007'!T104),'2007'!T104,"XXX")</f>
        <v>0.85285714285714287</v>
      </c>
      <c r="V104" s="132">
        <f>IF(ISNUMBER('2007'!U104),'2007'!U104,"XXX")</f>
        <v>0.85071428571428576</v>
      </c>
      <c r="W104" s="132">
        <f>IF(ISNUMBER('2007'!V104),'2007'!V104,"XXX")</f>
        <v>0.77428571428571424</v>
      </c>
      <c r="X104" s="132">
        <f>IF(ISNUMBER('2007'!W104),'2007'!W104,"XXX")</f>
        <v>0.65857142857142859</v>
      </c>
      <c r="Y104" s="129">
        <f t="shared" si="20"/>
        <v>0.73661818002053581</v>
      </c>
      <c r="Z104" s="116">
        <f>'2007'!X104</f>
        <v>0.88600000000000001</v>
      </c>
      <c r="AA104" s="132">
        <f>('2007'!Y104+2.5)/5</f>
        <v>0.79959781159999999</v>
      </c>
      <c r="AB104" s="216">
        <f t="shared" si="21"/>
        <v>0.84279890580000005</v>
      </c>
      <c r="AC104" s="2"/>
      <c r="AE104">
        <f t="shared" si="22"/>
        <v>0.61540214285714279</v>
      </c>
      <c r="AF104">
        <f t="shared" si="23"/>
        <v>0.58509</v>
      </c>
      <c r="AG104">
        <f t="shared" si="24"/>
        <v>0.75714285714285712</v>
      </c>
      <c r="AH104">
        <f t="shared" si="25"/>
        <v>0.87857142857142856</v>
      </c>
      <c r="AI104">
        <f t="shared" si="26"/>
        <v>0.94273150444999998</v>
      </c>
      <c r="AJ104">
        <f t="shared" si="27"/>
        <v>0.94273150444999998</v>
      </c>
      <c r="AK104">
        <f t="shared" si="28"/>
        <v>0.98950000000000005</v>
      </c>
      <c r="AL104">
        <f t="shared" si="29"/>
        <v>0.97900000000000009</v>
      </c>
      <c r="AM104">
        <f t="shared" si="30"/>
        <v>9.6999999999999989E-2</v>
      </c>
      <c r="AN104">
        <f t="shared" si="31"/>
        <v>0.47145464999999998</v>
      </c>
      <c r="AO104">
        <f t="shared" si="32"/>
        <v>0.92295464999999999</v>
      </c>
      <c r="AP104">
        <f t="shared" si="33"/>
        <v>0.92642857142857138</v>
      </c>
      <c r="AQ104">
        <f t="shared" si="34"/>
        <v>0.85178571428571437</v>
      </c>
      <c r="AR104">
        <f t="shared" si="35"/>
        <v>0.8125</v>
      </c>
      <c r="AS104">
        <f t="shared" si="36"/>
        <v>0.71642857142857141</v>
      </c>
    </row>
    <row r="105" spans="1:45" ht="15" x14ac:dyDescent="0.25">
      <c r="A105" s="19" t="s">
        <v>113</v>
      </c>
      <c r="B105" s="3" t="s">
        <v>113</v>
      </c>
      <c r="C105" s="14">
        <f>IF(ISNUMBER('2007'!C105),(1-PRODUCT('2007'!C105,0.1)),"XXX")</f>
        <v>0.42999999999999994</v>
      </c>
      <c r="D105" s="14">
        <f>IFERROR(IF((LOG(100*'2007'!D105+1)/LOG(100+1))&gt;1,0,(1-(LOG(100*'2007'!D105+1)/LOG(100+1)))), 1)</f>
        <v>1</v>
      </c>
      <c r="E105" s="15">
        <f>IF(ISNUMBER('2007'!E105),IF(('2007'!E105/100)&gt;1,1,'2007'!E105/100),"XXX")</f>
        <v>0.80500000000000005</v>
      </c>
      <c r="F105" s="14">
        <f>IF(ISNUMBER('2007'!F105),(1-(('2007'!F105-1)/4)),"XXX")</f>
        <v>1</v>
      </c>
      <c r="G105" s="14">
        <f>IF(ISNUMBER('2007'!G105),(1-('2007'!G105/10)),"XXX")</f>
        <v>0.45999999999999996</v>
      </c>
      <c r="H105" s="213">
        <f t="shared" si="19"/>
        <v>0.73899999999999999</v>
      </c>
      <c r="I105" s="15">
        <f>'2007'!H105</f>
        <v>0.32428571428571429</v>
      </c>
      <c r="J105" s="14">
        <f>IF(ISNUMBER('2007'!I105),'2007'!I105,"XXX")</f>
        <v>6.8500000000000005E-2</v>
      </c>
      <c r="K105" s="14">
        <f>IF(ISNUMBER('2007'!J105),IF(('2007'!J105/5)&gt;1,1,'2007'!J105/5),"XXX")</f>
        <v>0.32651599999999997</v>
      </c>
      <c r="L105" s="15">
        <f>IF(ISNUMBER('2007'!K105),'2007'!K105,"XXX")</f>
        <v>0.3</v>
      </c>
      <c r="M105" s="14">
        <f>IF(ISNUMBER('2007'!L105),IF(('2007'!L105/5)&gt;1,1,'2007'!L105/5),"XXX")</f>
        <v>0.63061370800000005</v>
      </c>
      <c r="N105" s="14">
        <f>IF(ISNUMBER('2007'!M105),(1-('2007'!M105/100)),"XXX")</f>
        <v>0.58055313110000006</v>
      </c>
      <c r="O105" s="15">
        <f>IF(ISNUMBER('2007'!N105),IF(('2007'!N105/10)&gt;1,1,'2007'!N105/10),"XXX")</f>
        <v>0.63100000000000001</v>
      </c>
      <c r="P105" s="214" t="str">
        <f>IF(ISNUMBER('2007'!O105),'2007'!O105/100,"XXX")</f>
        <v>XXX</v>
      </c>
      <c r="Q105" s="214">
        <f>'2007'!P105</f>
        <v>0.44447388648986819</v>
      </c>
      <c r="R105" s="215">
        <f>IF(ISNUMBER('2007'!Q105),('2007'!Q105/100),"XXX")</f>
        <v>2.3E-2</v>
      </c>
      <c r="S105" s="215">
        <f>IF(ISNUMBER('2007'!R105),('2007'!R105/100),"XXX")</f>
        <v>0.53366639999999999</v>
      </c>
      <c r="T105" s="116">
        <f>IF(ISNUMBER('2007'!S105),(1-('2007'!S105/100)),"XXX")</f>
        <v>0.95140000000000002</v>
      </c>
      <c r="U105" s="132">
        <f>IF(ISNUMBER('2007'!T105),'2007'!T105,"XXX")</f>
        <v>0.4757142857142857</v>
      </c>
      <c r="V105" s="132">
        <f>IF(ISNUMBER('2007'!U105),'2007'!U105,"XXX")</f>
        <v>0.29785714285714288</v>
      </c>
      <c r="W105" s="132">
        <f>IF(ISNUMBER('2007'!V105),'2007'!V105,"XXX")</f>
        <v>0.51714285714285713</v>
      </c>
      <c r="X105" s="132">
        <f>IF(ISNUMBER('2007'!W105),'2007'!W105,"XXX")</f>
        <v>0.40142857142857141</v>
      </c>
      <c r="Y105" s="129">
        <f t="shared" si="20"/>
        <v>0.44607198106365242</v>
      </c>
      <c r="Z105" s="116">
        <f>'2007'!X105</f>
        <v>0.48499999999999999</v>
      </c>
      <c r="AA105" s="132">
        <f>('2007'!Y105+2.5)/5</f>
        <v>0.47206884020000006</v>
      </c>
      <c r="AB105" s="216">
        <f t="shared" si="21"/>
        <v>0.47853442010000002</v>
      </c>
      <c r="AC105" s="2"/>
      <c r="AE105">
        <f t="shared" si="22"/>
        <v>0.19639285714285715</v>
      </c>
      <c r="AF105">
        <f t="shared" si="23"/>
        <v>0.19750799999999999</v>
      </c>
      <c r="AG105">
        <f t="shared" si="24"/>
        <v>0.31325799999999998</v>
      </c>
      <c r="AH105">
        <f t="shared" si="25"/>
        <v>0.46530685400000005</v>
      </c>
      <c r="AI105">
        <f t="shared" si="26"/>
        <v>0.60558341955000006</v>
      </c>
      <c r="AJ105">
        <f t="shared" si="27"/>
        <v>0.60577656555000003</v>
      </c>
      <c r="AK105">
        <f t="shared" si="28"/>
        <v>0.63100000000000001</v>
      </c>
      <c r="AL105">
        <f t="shared" si="29"/>
        <v>0.44447388648986819</v>
      </c>
      <c r="AM105">
        <f t="shared" si="30"/>
        <v>0.2337369432449341</v>
      </c>
      <c r="AN105">
        <f t="shared" si="31"/>
        <v>0.2783332</v>
      </c>
      <c r="AO105">
        <f t="shared" si="32"/>
        <v>0.7425332</v>
      </c>
      <c r="AP105">
        <f t="shared" si="33"/>
        <v>0.71355714285714289</v>
      </c>
      <c r="AQ105">
        <f t="shared" si="34"/>
        <v>0.38678571428571429</v>
      </c>
      <c r="AR105">
        <f t="shared" si="35"/>
        <v>0.40749999999999997</v>
      </c>
      <c r="AS105">
        <f t="shared" si="36"/>
        <v>0.4592857142857143</v>
      </c>
    </row>
    <row r="106" spans="1:45" ht="15" x14ac:dyDescent="0.25">
      <c r="A106" s="19" t="s">
        <v>114</v>
      </c>
      <c r="B106" s="3" t="s">
        <v>114</v>
      </c>
      <c r="C106" s="14">
        <f>IF(ISNUMBER('2007'!C106),(1-PRODUCT('2007'!C106,0.1)),"XXX")</f>
        <v>0.19999999999999996</v>
      </c>
      <c r="D106" s="14">
        <f>IFERROR(IF((LOG(100*'2007'!D106+1)/LOG(100+1))&gt;1,0,(1-(LOG(100*'2007'!D106+1)/LOG(100+1)))), 1)</f>
        <v>0.71170373590435387</v>
      </c>
      <c r="E106" s="15" t="str">
        <f>IF(ISNUMBER('2007'!E106),IF(('2007'!E106/100)&gt;1,1,'2007'!E106/100),"XXX")</f>
        <v>XXX</v>
      </c>
      <c r="F106" s="14">
        <f>IF(ISNUMBER('2007'!F106),(1-(('2007'!F106-1)/4)),"XXX")</f>
        <v>0.5</v>
      </c>
      <c r="G106" s="14">
        <f>IF(ISNUMBER('2007'!G106),(1-('2007'!G106/10)),"XXX")</f>
        <v>0.29000000000000004</v>
      </c>
      <c r="H106" s="213">
        <f t="shared" si="19"/>
        <v>0.42542593397608847</v>
      </c>
      <c r="I106" s="15">
        <f>'2007'!H106</f>
        <v>0.31428571428571428</v>
      </c>
      <c r="J106" s="14">
        <f>IF(ISNUMBER('2007'!I106),'2007'!I106,"XXX")</f>
        <v>3.5599999999999998E-3</v>
      </c>
      <c r="K106" s="14">
        <f>IF(ISNUMBER('2007'!J106),IF(('2007'!J106/5)&gt;1,1,'2007'!J106/5),"XXX")</f>
        <v>0.46671800000000002</v>
      </c>
      <c r="L106" s="15" t="str">
        <f>IF(ISNUMBER('2007'!K106),'2007'!K106,"XXX")</f>
        <v>XXX</v>
      </c>
      <c r="M106" s="14">
        <f>IF(ISNUMBER('2007'!L106),IF(('2007'!L106/5)&gt;1,1,'2007'!L106/5),"XXX")</f>
        <v>0.30033755400000001</v>
      </c>
      <c r="N106" s="14">
        <f>IF(ISNUMBER('2007'!M106),(1-('2007'!M106/100)),"XXX")</f>
        <v>0.46593318940000006</v>
      </c>
      <c r="O106" s="15">
        <f>IF(ISNUMBER('2007'!N106),IF(('2007'!N106/10)&gt;1,1,'2007'!N106/10),"XXX")</f>
        <v>0.34789999999999999</v>
      </c>
      <c r="P106" s="214" t="str">
        <f>IF(ISNUMBER('2007'!O106),'2007'!O106/100,"XXX")</f>
        <v>XXX</v>
      </c>
      <c r="Q106" s="214">
        <f>'2007'!P106</f>
        <v>8.3960443735122681E-2</v>
      </c>
      <c r="R106" s="215">
        <f>IF(ISNUMBER('2007'!Q106),('2007'!Q106/100),"XXX")</f>
        <v>0.16399999999999998</v>
      </c>
      <c r="S106" s="215">
        <f>IF(ISNUMBER('2007'!R106),('2007'!R106/100),"XXX")</f>
        <v>8.0595960000000008E-2</v>
      </c>
      <c r="T106" s="116">
        <f>IF(ISNUMBER('2007'!S106),(1-('2007'!S106/100)),"XXX")</f>
        <v>0.4869</v>
      </c>
      <c r="U106" s="132" t="str">
        <f>IF(ISNUMBER('2007'!T106),'2007'!T106,"XXX")</f>
        <v>XXX</v>
      </c>
      <c r="V106" s="132" t="str">
        <f>IF(ISNUMBER('2007'!U106),'2007'!U106,"XXX")</f>
        <v>XXX</v>
      </c>
      <c r="W106" s="132" t="str">
        <f>IF(ISNUMBER('2007'!V106),'2007'!V106,"XXX")</f>
        <v>XXX</v>
      </c>
      <c r="X106" s="132" t="str">
        <f>IF(ISNUMBER('2007'!W106),'2007'!W106,"XXX")</f>
        <v>XXX</v>
      </c>
      <c r="Y106" s="129">
        <f t="shared" si="20"/>
        <v>0.29406740511840312</v>
      </c>
      <c r="Z106" s="116">
        <f>'2007'!X106</f>
        <v>0.58499999999999996</v>
      </c>
      <c r="AA106" s="132">
        <f>('2007'!Y106+2.5)/5</f>
        <v>0.44291028380000003</v>
      </c>
      <c r="AB106" s="216">
        <f t="shared" si="21"/>
        <v>0.51395514190000002</v>
      </c>
      <c r="AC106" s="2"/>
      <c r="AE106">
        <f t="shared" si="22"/>
        <v>0.15892285714285714</v>
      </c>
      <c r="AF106">
        <f t="shared" si="23"/>
        <v>0.23513900000000001</v>
      </c>
      <c r="AG106">
        <f t="shared" si="24"/>
        <v>0.46671800000000002</v>
      </c>
      <c r="AH106">
        <f t="shared" si="25"/>
        <v>0.30033755400000001</v>
      </c>
      <c r="AI106">
        <f t="shared" si="26"/>
        <v>0.3831353717</v>
      </c>
      <c r="AJ106">
        <f t="shared" si="27"/>
        <v>0.40691659470000002</v>
      </c>
      <c r="AK106">
        <f t="shared" si="28"/>
        <v>0.34789999999999999</v>
      </c>
      <c r="AL106">
        <f t="shared" si="29"/>
        <v>8.3960443735122681E-2</v>
      </c>
      <c r="AM106">
        <f t="shared" si="30"/>
        <v>0.12398022186756133</v>
      </c>
      <c r="AN106">
        <f t="shared" si="31"/>
        <v>0.12229798</v>
      </c>
      <c r="AO106">
        <f t="shared" si="32"/>
        <v>0.28374798000000001</v>
      </c>
      <c r="AP106">
        <f t="shared" si="33"/>
        <v>0.4869</v>
      </c>
      <c r="AQ106" t="str">
        <f t="shared" si="34"/>
        <v>XXX</v>
      </c>
      <c r="AR106" t="str">
        <f t="shared" si="35"/>
        <v>XXX</v>
      </c>
      <c r="AS106" t="str">
        <f t="shared" si="36"/>
        <v>XXX</v>
      </c>
    </row>
    <row r="107" spans="1:45" ht="15" x14ac:dyDescent="0.25">
      <c r="A107" s="19" t="s">
        <v>115</v>
      </c>
      <c r="B107" s="3" t="s">
        <v>115</v>
      </c>
      <c r="C107" s="14">
        <f>IF(ISNUMBER('2007'!C107),(1-PRODUCT('2007'!C107,0.1)),"XXX")</f>
        <v>0.42999999999999994</v>
      </c>
      <c r="D107" s="14">
        <f>IFERROR(IF((LOG(100*'2007'!D107+1)/LOG(100+1))&gt;1,0,(1-(LOG(100*'2007'!D107+1)/LOG(100+1)))), 1)</f>
        <v>0.95015904872896295</v>
      </c>
      <c r="E107" s="15">
        <f>IF(ISNUMBER('2007'!E107),IF(('2007'!E107/100)&gt;1,1,'2007'!E107/100),"XXX")</f>
        <v>0.54500000000000004</v>
      </c>
      <c r="F107" s="14">
        <f>IF(ISNUMBER('2007'!F107),(1-(('2007'!F107-1)/4)),"XXX")</f>
        <v>0.25</v>
      </c>
      <c r="G107" s="14">
        <f>IF(ISNUMBER('2007'!G107),(1-('2007'!G107/10)),"XXX")</f>
        <v>0.29000000000000004</v>
      </c>
      <c r="H107" s="213">
        <f t="shared" si="19"/>
        <v>0.49303180974579258</v>
      </c>
      <c r="I107" s="15" t="str">
        <f>'2007'!H107</f>
        <v>XXX</v>
      </c>
      <c r="J107" s="14">
        <f>IF(ISNUMBER('2007'!I107),'2007'!I107,"XXX")</f>
        <v>4.9189999999999998E-2</v>
      </c>
      <c r="K107" s="14" t="str">
        <f>IF(ISNUMBER('2007'!J107),IF(('2007'!J107/5)&gt;1,1,'2007'!J107/5),"XXX")</f>
        <v>XXX</v>
      </c>
      <c r="L107" s="15">
        <f>IF(ISNUMBER('2007'!K107),'2007'!K107,"XXX")</f>
        <v>0.35857142857142854</v>
      </c>
      <c r="M107" s="14">
        <f>IF(ISNUMBER('2007'!L107),IF(('2007'!L107/5)&gt;1,1,'2007'!L107/5),"XXX")</f>
        <v>0.15572245199999998</v>
      </c>
      <c r="N107" s="14">
        <f>IF(ISNUMBER('2007'!M107),(1-('2007'!M107/100)),"XXX")</f>
        <v>0.29062454220000011</v>
      </c>
      <c r="O107" s="15">
        <f>IF(ISNUMBER('2007'!N107),IF(('2007'!N107/10)&gt;1,1,'2007'!N107/10),"XXX")</f>
        <v>7.4319395176821595E-2</v>
      </c>
      <c r="P107" s="214" t="str">
        <f>IF(ISNUMBER('2007'!O107),'2007'!O107/100,"XXX")</f>
        <v>XXX</v>
      </c>
      <c r="Q107" s="214">
        <f>'2007'!P107</f>
        <v>5.9248137474060061E-2</v>
      </c>
      <c r="R107" s="215">
        <f>IF(ISNUMBER('2007'!Q107),('2007'!Q107/100),"XXX")</f>
        <v>1.8000000000000002E-2</v>
      </c>
      <c r="S107" s="215">
        <f>IF(ISNUMBER('2007'!R107),('2007'!R107/100),"XXX")</f>
        <v>0.18067530000000001</v>
      </c>
      <c r="T107" s="116">
        <f>IF(ISNUMBER('2007'!S107),(1-('2007'!S107/100)),"XXX")</f>
        <v>0.50960000000000005</v>
      </c>
      <c r="U107" s="132">
        <f>IF(ISNUMBER('2007'!T107),'2007'!T107,"XXX")</f>
        <v>0.50285714285714289</v>
      </c>
      <c r="V107" s="132">
        <f>IF(ISNUMBER('2007'!U107),'2007'!U107,"XXX")</f>
        <v>0.36928571428571427</v>
      </c>
      <c r="W107" s="132">
        <f>IF(ISNUMBER('2007'!V107),'2007'!V107,"XXX")</f>
        <v>0.61857142857142855</v>
      </c>
      <c r="X107" s="132">
        <f>IF(ISNUMBER('2007'!W107),'2007'!W107,"XXX")</f>
        <v>0.47857142857142859</v>
      </c>
      <c r="Y107" s="129">
        <f t="shared" si="20"/>
        <v>0.25920736209101719</v>
      </c>
      <c r="Z107" s="116">
        <f>'2007'!X107</f>
        <v>0.41699999999999998</v>
      </c>
      <c r="AA107" s="132">
        <f>('2007'!Y107+2.5)/5</f>
        <v>0.36709922559999997</v>
      </c>
      <c r="AB107" s="216">
        <f t="shared" si="21"/>
        <v>0.39204961279999995</v>
      </c>
      <c r="AC107" s="2"/>
      <c r="AE107">
        <f t="shared" si="22"/>
        <v>4.9189999999999998E-2</v>
      </c>
      <c r="AF107">
        <f t="shared" si="23"/>
        <v>4.9189999999999998E-2</v>
      </c>
      <c r="AG107">
        <f t="shared" si="24"/>
        <v>0.35857142857142854</v>
      </c>
      <c r="AH107">
        <f t="shared" si="25"/>
        <v>0.25714694028571428</v>
      </c>
      <c r="AI107">
        <f t="shared" si="26"/>
        <v>0.22317349710000006</v>
      </c>
      <c r="AJ107">
        <f t="shared" si="27"/>
        <v>0.18247196868841087</v>
      </c>
      <c r="AK107">
        <f t="shared" si="28"/>
        <v>7.4319395176821595E-2</v>
      </c>
      <c r="AL107">
        <f t="shared" si="29"/>
        <v>5.9248137474060061E-2</v>
      </c>
      <c r="AM107">
        <f t="shared" si="30"/>
        <v>3.8624068737030032E-2</v>
      </c>
      <c r="AN107">
        <f t="shared" si="31"/>
        <v>9.933765E-2</v>
      </c>
      <c r="AO107">
        <f t="shared" si="32"/>
        <v>0.34513765000000002</v>
      </c>
      <c r="AP107">
        <f t="shared" si="33"/>
        <v>0.50622857142857147</v>
      </c>
      <c r="AQ107">
        <f t="shared" si="34"/>
        <v>0.43607142857142855</v>
      </c>
      <c r="AR107">
        <f t="shared" si="35"/>
        <v>0.49392857142857138</v>
      </c>
      <c r="AS107">
        <f t="shared" si="36"/>
        <v>0.5485714285714286</v>
      </c>
    </row>
    <row r="108" spans="1:45" ht="15" x14ac:dyDescent="0.25">
      <c r="A108" s="19" t="s">
        <v>193</v>
      </c>
      <c r="C108" s="14">
        <f>IF(ISNUMBER('2007'!C108),(1-PRODUCT('2007'!C108,0.1)),"XXX")</f>
        <v>0.35999999999999988</v>
      </c>
      <c r="D108" s="14">
        <f>IFERROR(IF((LOG(100*'2007'!D108+1)/LOG(100+1))&gt;1,0,(1-(LOG(100*'2007'!D108+1)/LOG(100+1)))), 1)</f>
        <v>1</v>
      </c>
      <c r="E108" s="15">
        <f>IF(ISNUMBER('2007'!E108),IF(('2007'!E108/100)&gt;1,1,'2007'!E108/100),"XXX")</f>
        <v>0.65666666666666673</v>
      </c>
      <c r="F108" s="14">
        <f>IF(ISNUMBER('2007'!F108),(1-(('2007'!F108-1)/4)),"XXX")</f>
        <v>0.5</v>
      </c>
      <c r="G108" s="14">
        <f>IF(ISNUMBER('2007'!G108),(1-('2007'!G108/10)),"XXX")</f>
        <v>0.47</v>
      </c>
      <c r="H108" s="213">
        <f t="shared" si="19"/>
        <v>0.59733333333333327</v>
      </c>
      <c r="I108" s="15">
        <f>'2007'!H108</f>
        <v>0.41428571428571426</v>
      </c>
      <c r="J108" s="14">
        <f>IF(ISNUMBER('2007'!I108),'2007'!I108,"XXX")</f>
        <v>0.23135</v>
      </c>
      <c r="K108" s="14" t="str">
        <f>IF(ISNUMBER('2007'!J108),IF(('2007'!J108/5)&gt;1,1,'2007'!J108/5),"XXX")</f>
        <v>XXX</v>
      </c>
      <c r="L108" s="15">
        <f>IF(ISNUMBER('2007'!K108),'2007'!K108,"XXX")</f>
        <v>0.56857142857142862</v>
      </c>
      <c r="M108" s="14">
        <f>IF(ISNUMBER('2007'!L108),IF(('2007'!L108/5)&gt;1,1,'2007'!L108/5),"XXX")</f>
        <v>0.80801525200000002</v>
      </c>
      <c r="N108" s="14">
        <f>IF(ISNUMBER('2007'!M108),(1-('2007'!M108/100)),"XXX")</f>
        <v>0.62714195250000004</v>
      </c>
      <c r="O108" s="15">
        <f>IF(ISNUMBER('2007'!N108),IF(('2007'!N108/10)&gt;1,1,'2007'!N108/10),"XXX")</f>
        <v>1</v>
      </c>
      <c r="P108" s="214" t="str">
        <f>IF(ISNUMBER('2007'!O108),'2007'!O108/100,"XXX")</f>
        <v>XXX</v>
      </c>
      <c r="Q108" s="214">
        <f>'2007'!P108</f>
        <v>0.35950784683227538</v>
      </c>
      <c r="R108" s="215" t="str">
        <f>IF(ISNUMBER('2007'!Q108),('2007'!Q108/100),"XXX")</f>
        <v>XXX</v>
      </c>
      <c r="S108" s="215">
        <f>IF(ISNUMBER('2007'!R108),('2007'!R108/100),"XXX")</f>
        <v>0.71904009999999996</v>
      </c>
      <c r="T108" s="116">
        <f>IF(ISNUMBER('2007'!S108),(1-('2007'!S108/100)),"XXX")</f>
        <v>0.93520000000000003</v>
      </c>
      <c r="U108" s="132">
        <f>IF(ISNUMBER('2007'!T108),'2007'!T108,"XXX")</f>
        <v>0.47714285714285715</v>
      </c>
      <c r="V108" s="132">
        <f>IF(ISNUMBER('2007'!U108),'2007'!U108,"XXX")</f>
        <v>0.39999999999999997</v>
      </c>
      <c r="W108" s="132">
        <f>IF(ISNUMBER('2007'!V108),'2007'!V108,"XXX")</f>
        <v>0.56571428571428573</v>
      </c>
      <c r="X108" s="132">
        <f>IF(ISNUMBER('2007'!W108),'2007'!W108,"XXX")</f>
        <v>0.44428571428571428</v>
      </c>
      <c r="Y108" s="129">
        <f t="shared" si="20"/>
        <v>0.59239590167099865</v>
      </c>
      <c r="Z108" s="116">
        <f>'2007'!X108</f>
        <v>0.57899999999999996</v>
      </c>
      <c r="AA108" s="132">
        <f>('2007'!Y108+2.5)/5</f>
        <v>0.56749005920000006</v>
      </c>
      <c r="AB108" s="216">
        <f t="shared" si="21"/>
        <v>0.57324502960000001</v>
      </c>
      <c r="AE108">
        <f t="shared" si="22"/>
        <v>0.32281785714285716</v>
      </c>
      <c r="AF108">
        <f t="shared" si="23"/>
        <v>0.23135</v>
      </c>
      <c r="AG108">
        <f t="shared" si="24"/>
        <v>0.56857142857142862</v>
      </c>
      <c r="AH108">
        <f t="shared" si="25"/>
        <v>0.68829334028571432</v>
      </c>
      <c r="AI108">
        <f t="shared" si="26"/>
        <v>0.71757860225000003</v>
      </c>
      <c r="AJ108">
        <f t="shared" si="27"/>
        <v>0.81357097625000008</v>
      </c>
      <c r="AK108">
        <f t="shared" si="28"/>
        <v>1</v>
      </c>
      <c r="AL108">
        <f t="shared" si="29"/>
        <v>0.35950784683227538</v>
      </c>
      <c r="AM108">
        <f t="shared" si="30"/>
        <v>0.35950784683227538</v>
      </c>
      <c r="AN108">
        <f t="shared" si="31"/>
        <v>0.71904009999999996</v>
      </c>
      <c r="AO108">
        <f t="shared" si="32"/>
        <v>0.82712005</v>
      </c>
      <c r="AP108">
        <f t="shared" si="33"/>
        <v>0.70617142857142856</v>
      </c>
      <c r="AQ108">
        <f t="shared" si="34"/>
        <v>0.43857142857142856</v>
      </c>
      <c r="AR108">
        <f t="shared" si="35"/>
        <v>0.48285714285714287</v>
      </c>
      <c r="AS108">
        <f t="shared" si="36"/>
        <v>0.505</v>
      </c>
    </row>
    <row r="109" spans="1:45" ht="15" x14ac:dyDescent="0.25">
      <c r="A109" s="19" t="s">
        <v>116</v>
      </c>
      <c r="B109" s="3" t="s">
        <v>116</v>
      </c>
      <c r="C109" s="14">
        <f>IF(ISNUMBER('2007'!C109),(1-PRODUCT('2007'!C109,0.1)),"XXX")</f>
        <v>0.85</v>
      </c>
      <c r="D109" s="14">
        <f>IFERROR(IF((LOG(100*'2007'!D109+1)/LOG(100+1))&gt;1,0,(1-(LOG(100*'2007'!D109+1)/LOG(100+1)))), 1)</f>
        <v>1</v>
      </c>
      <c r="E109" s="15">
        <f>IF(ISNUMBER('2007'!E109),IF(('2007'!E109/100)&gt;1,1,'2007'!E109/100),"XXX")</f>
        <v>1</v>
      </c>
      <c r="F109" s="14">
        <v>1</v>
      </c>
      <c r="G109" s="14">
        <f>IF(ISNUMBER('2007'!G109),(1-('2007'!G109/10)),"XXX")</f>
        <v>0.85</v>
      </c>
      <c r="H109" s="213">
        <f t="shared" si="19"/>
        <v>0.94000000000000006</v>
      </c>
      <c r="I109" s="15">
        <f>'2007'!H109</f>
        <v>0.72285714285714275</v>
      </c>
      <c r="J109" s="14">
        <f>IF(ISNUMBER('2007'!I109),'2007'!I109,"XXX")</f>
        <v>0.73748999999999998</v>
      </c>
      <c r="K109" s="14">
        <f>IF(ISNUMBER('2007'!J109),IF(('2007'!J109/5)&gt;1,1,'2007'!J109/5),"XXX")</f>
        <v>0.77595400000000003</v>
      </c>
      <c r="L109" s="15">
        <f>IF(ISNUMBER('2007'!K109),'2007'!K109,"XXX")</f>
        <v>0.73285714285714287</v>
      </c>
      <c r="M109" s="14">
        <f>IF(ISNUMBER('2007'!L109),IF(('2007'!L109/5)&gt;1,1,'2007'!L109/5),"XXX")</f>
        <v>1</v>
      </c>
      <c r="N109" s="14">
        <f>IF(ISNUMBER('2007'!M109),(1-('2007'!M109/100)),"XXX")</f>
        <v>0.8392782593</v>
      </c>
      <c r="O109" s="15">
        <f>IF(ISNUMBER('2007'!N109),IF(('2007'!N109/10)&gt;1,1,'2007'!N109/10),"XXX")</f>
        <v>1</v>
      </c>
      <c r="P109" s="214">
        <f>IF(ISNUMBER('2007'!O109),'2007'!O109/100,"XXX")</f>
        <v>0.94400000000000006</v>
      </c>
      <c r="Q109" s="214" t="str">
        <f>'2007'!P109</f>
        <v>XXX</v>
      </c>
      <c r="R109" s="215">
        <f>IF(ISNUMBER('2007'!Q109),('2007'!Q109/100),"XXX")</f>
        <v>0.83099999999999996</v>
      </c>
      <c r="S109" s="215">
        <f>IF(ISNUMBER('2007'!R109),('2007'!R109/100),"XXX")</f>
        <v>0.93016270000000001</v>
      </c>
      <c r="T109" s="116">
        <f>IF(ISNUMBER('2007'!S109),(1-('2007'!S109/100)),"XXX")</f>
        <v>1</v>
      </c>
      <c r="U109" s="132">
        <f>IF(ISNUMBER('2007'!T109),'2007'!T109,"XXX")</f>
        <v>0.87</v>
      </c>
      <c r="V109" s="132">
        <f>IF(ISNUMBER('2007'!U109),'2007'!U109,"XXX")</f>
        <v>0.82285714285714284</v>
      </c>
      <c r="W109" s="132">
        <f>IF(ISNUMBER('2007'!V109),'2007'!V109,"XXX")</f>
        <v>0.71285714285714286</v>
      </c>
      <c r="X109" s="132">
        <f>IF(ISNUMBER('2007'!W109),'2007'!W109,"XXX")</f>
        <v>0.7014285714285714</v>
      </c>
      <c r="Y109" s="129">
        <f t="shared" si="20"/>
        <v>0.84073388138482141</v>
      </c>
      <c r="Z109" s="116">
        <f>'2007'!X109</f>
        <v>0.89900000000000002</v>
      </c>
      <c r="AA109" s="132">
        <f>('2007'!Y109+2.5)/5</f>
        <v>0.81349172599999997</v>
      </c>
      <c r="AB109" s="216">
        <f t="shared" si="21"/>
        <v>0.85624586300000005</v>
      </c>
      <c r="AC109" s="2"/>
      <c r="AE109">
        <f t="shared" si="22"/>
        <v>0.73017357142857131</v>
      </c>
      <c r="AF109">
        <f t="shared" si="23"/>
        <v>0.75672200000000001</v>
      </c>
      <c r="AG109">
        <f t="shared" si="24"/>
        <v>0.75440557142857145</v>
      </c>
      <c r="AH109">
        <f t="shared" si="25"/>
        <v>0.86642857142857144</v>
      </c>
      <c r="AI109">
        <f t="shared" si="26"/>
        <v>0.91963912964999994</v>
      </c>
      <c r="AJ109">
        <f t="shared" si="27"/>
        <v>0.91963912964999994</v>
      </c>
      <c r="AK109">
        <f t="shared" si="28"/>
        <v>0.97199999999999998</v>
      </c>
      <c r="AL109">
        <f t="shared" si="29"/>
        <v>0.94400000000000006</v>
      </c>
      <c r="AM109">
        <f t="shared" si="30"/>
        <v>0.83099999999999996</v>
      </c>
      <c r="AN109">
        <f t="shared" si="31"/>
        <v>0.88058134999999993</v>
      </c>
      <c r="AO109">
        <f t="shared" si="32"/>
        <v>0.96508134999999995</v>
      </c>
      <c r="AP109">
        <f t="shared" si="33"/>
        <v>0.93500000000000005</v>
      </c>
      <c r="AQ109">
        <f t="shared" si="34"/>
        <v>0.84642857142857142</v>
      </c>
      <c r="AR109">
        <f t="shared" si="35"/>
        <v>0.76785714285714279</v>
      </c>
      <c r="AS109">
        <f t="shared" si="36"/>
        <v>0.70714285714285707</v>
      </c>
    </row>
    <row r="110" spans="1:45" ht="15" x14ac:dyDescent="0.25">
      <c r="A110" s="19" t="s">
        <v>117</v>
      </c>
      <c r="B110" s="3" t="s">
        <v>117</v>
      </c>
      <c r="C110" s="14">
        <f>IF(ISNUMBER('2007'!C110),(1-PRODUCT('2007'!C110,0.1)),"XXX")</f>
        <v>0.8</v>
      </c>
      <c r="D110" s="14">
        <f>IFERROR(IF((LOG(100*'2007'!D110+1)/LOG(100+1))&gt;1,0,(1-(LOG(100*'2007'!D110+1)/LOG(100+1)))), 1)</f>
        <v>1</v>
      </c>
      <c r="E110" s="15">
        <f>IF(ISNUMBER('2007'!E110),IF(('2007'!E110/100)&gt;1,1,'2007'!E110/100),"XXX")</f>
        <v>0.87166666666666681</v>
      </c>
      <c r="F110" s="14">
        <v>1</v>
      </c>
      <c r="G110" s="14">
        <f>IF(ISNUMBER('2007'!G110),(1-('2007'!G110/10)),"XXX")</f>
        <v>0.34000000000000008</v>
      </c>
      <c r="H110" s="213">
        <f t="shared" si="19"/>
        <v>0.80233333333333334</v>
      </c>
      <c r="I110" s="15">
        <f>'2007'!H110</f>
        <v>0.59285714285714286</v>
      </c>
      <c r="J110" s="14">
        <f>IF(ISNUMBER('2007'!I110),'2007'!I110,"XXX")</f>
        <v>0.15587000000000001</v>
      </c>
      <c r="K110" s="14">
        <f>IF(ISNUMBER('2007'!J110),IF(('2007'!J110/5)&gt;1,1,'2007'!J110/5),"XXX")</f>
        <v>0.64971599999999996</v>
      </c>
      <c r="L110" s="15">
        <f>IF(ISNUMBER('2007'!K110),'2007'!K110,"XXX")</f>
        <v>0.6428571428571429</v>
      </c>
      <c r="M110" s="14">
        <f>IF(ISNUMBER('2007'!L110),IF(('2007'!L110/5)&gt;1,1,'2007'!L110/5),"XXX")</f>
        <v>0.39365370199999999</v>
      </c>
      <c r="N110" s="14">
        <f>IF(ISNUMBER('2007'!M110),(1-('2007'!M110/100)),"XXX")</f>
        <v>0.88730268479999996</v>
      </c>
      <c r="O110" s="15">
        <f>IF(ISNUMBER('2007'!N110),IF(('2007'!N110/10)&gt;1,1,'2007'!N110/10),"XXX")</f>
        <v>0.39790257729608303</v>
      </c>
      <c r="P110" s="214" t="str">
        <f>IF(ISNUMBER('2007'!O110),'2007'!O110/100,"XXX")</f>
        <v>XXX</v>
      </c>
      <c r="Q110" s="214" t="str">
        <f>'2007'!P110</f>
        <v>XXX</v>
      </c>
      <c r="R110" s="215">
        <f>IF(ISNUMBER('2007'!Q110),('2007'!Q110/100),"XXX")</f>
        <v>1.7000000000000001E-2</v>
      </c>
      <c r="S110" s="215">
        <f>IF(ISNUMBER('2007'!R110),('2007'!R110/100),"XXX")</f>
        <v>0.96514309999999992</v>
      </c>
      <c r="T110" s="116">
        <f>IF(ISNUMBER('2007'!S110),(1-('2007'!S110/100)),"XXX")</f>
        <v>1</v>
      </c>
      <c r="U110" s="132">
        <f>IF(ISNUMBER('2007'!T110),'2007'!T110,"XXX")</f>
        <v>0.68285714285714294</v>
      </c>
      <c r="V110" s="132">
        <f>IF(ISNUMBER('2007'!U110),'2007'!U110,"XXX")</f>
        <v>0.68285714285714294</v>
      </c>
      <c r="W110" s="132">
        <f>IF(ISNUMBER('2007'!V110),'2007'!V110,"XXX")</f>
        <v>0.65571428571428569</v>
      </c>
      <c r="X110" s="132">
        <f>IF(ISNUMBER('2007'!W110),'2007'!W110,"XXX")</f>
        <v>0.67</v>
      </c>
      <c r="Y110" s="129">
        <f t="shared" si="20"/>
        <v>0.55053959365843896</v>
      </c>
      <c r="Z110" s="116">
        <f>'2007'!X110</f>
        <v>0.158</v>
      </c>
      <c r="AA110" s="132">
        <f>('2007'!Y110+2.5)/5</f>
        <v>0.3087044954</v>
      </c>
      <c r="AB110" s="216">
        <f t="shared" si="21"/>
        <v>0.23335224770000002</v>
      </c>
      <c r="AC110" s="2"/>
      <c r="AE110">
        <f t="shared" si="22"/>
        <v>0.37436357142857146</v>
      </c>
      <c r="AF110">
        <f t="shared" si="23"/>
        <v>0.40279299999999996</v>
      </c>
      <c r="AG110">
        <f t="shared" si="24"/>
        <v>0.64628657142857149</v>
      </c>
      <c r="AH110">
        <f t="shared" si="25"/>
        <v>0.51825542242857148</v>
      </c>
      <c r="AI110">
        <f t="shared" si="26"/>
        <v>0.64047819340000001</v>
      </c>
      <c r="AJ110">
        <f t="shared" si="27"/>
        <v>0.64260263104804149</v>
      </c>
      <c r="AK110">
        <f t="shared" si="28"/>
        <v>0.39790257729608303</v>
      </c>
      <c r="AL110" t="str">
        <f t="shared" si="29"/>
        <v>XXX</v>
      </c>
      <c r="AM110">
        <f t="shared" si="30"/>
        <v>1.7000000000000001E-2</v>
      </c>
      <c r="AN110">
        <f t="shared" si="31"/>
        <v>0.49107154999999997</v>
      </c>
      <c r="AO110">
        <f t="shared" si="32"/>
        <v>0.98257154999999996</v>
      </c>
      <c r="AP110">
        <f t="shared" si="33"/>
        <v>0.84142857142857141</v>
      </c>
      <c r="AQ110">
        <f t="shared" si="34"/>
        <v>0.68285714285714294</v>
      </c>
      <c r="AR110">
        <f t="shared" si="35"/>
        <v>0.66928571428571426</v>
      </c>
      <c r="AS110">
        <f t="shared" si="36"/>
        <v>0.66285714285714281</v>
      </c>
    </row>
    <row r="111" spans="1:45" ht="15" x14ac:dyDescent="0.25">
      <c r="A111" s="19" t="s">
        <v>118</v>
      </c>
      <c r="B111" s="3" t="s">
        <v>118</v>
      </c>
      <c r="C111" s="14">
        <f>IF(ISNUMBER('2007'!C111),(1-PRODUCT('2007'!C111,0.1)),"XXX")</f>
        <v>0.14999999999999991</v>
      </c>
      <c r="D111" s="14">
        <f>IFERROR(IF((LOG(100*'2007'!D111+1)/LOG(100+1))&gt;1,0,(1-(LOG(100*'2007'!D111+1)/LOG(100+1)))), 1)</f>
        <v>0.51246754906972614</v>
      </c>
      <c r="E111" s="15">
        <f>IF(ISNUMBER('2007'!E111),IF(('2007'!E111/100)&gt;1,1,'2007'!E111/100),"XXX")</f>
        <v>0.64333333333333342</v>
      </c>
      <c r="F111" s="14">
        <f>IF(ISNUMBER('2007'!F111),(1-(('2007'!F111-1)/4)),"XXX")</f>
        <v>0.25</v>
      </c>
      <c r="G111" s="14">
        <f>IF(ISNUMBER('2007'!G111),(1-('2007'!G111/10)),"XXX")</f>
        <v>0.13000000000000012</v>
      </c>
      <c r="H111" s="213">
        <f t="shared" si="19"/>
        <v>0.33716017648061192</v>
      </c>
      <c r="I111" s="15">
        <f>'2007'!H111</f>
        <v>0.46</v>
      </c>
      <c r="J111" s="14">
        <f>IF(ISNUMBER('2007'!I111),'2007'!I111,"XXX")</f>
        <v>5.3960000000000001E-2</v>
      </c>
      <c r="K111" s="14" t="str">
        <f>IF(ISNUMBER('2007'!J111),IF(('2007'!J111/5)&gt;1,1,'2007'!J111/5),"XXX")</f>
        <v>XXX</v>
      </c>
      <c r="L111" s="15">
        <f>IF(ISNUMBER('2007'!K111),'2007'!K111,"XXX")</f>
        <v>0.36</v>
      </c>
      <c r="M111" s="14">
        <f>IF(ISNUMBER('2007'!L111),IF(('2007'!L111/5)&gt;1,1,'2007'!L111/5),"XXX")</f>
        <v>0.13390565000000001</v>
      </c>
      <c r="N111" s="14">
        <f>IF(ISNUMBER('2007'!M111),(1-('2007'!M111/100)),"XXX")</f>
        <v>0.27565063480000007</v>
      </c>
      <c r="O111" s="15">
        <f>IF(ISNUMBER('2007'!N111),IF(('2007'!N111/10)&gt;1,1,'2007'!N111/10),"XXX")</f>
        <v>1.5749763838160659E-2</v>
      </c>
      <c r="P111" s="214" t="str">
        <f>IF(ISNUMBER('2007'!O111),'2007'!O111/100,"XXX")</f>
        <v>XXX</v>
      </c>
      <c r="Q111" s="214">
        <f>'2007'!P111</f>
        <v>0.1235242486000061</v>
      </c>
      <c r="R111" s="215">
        <f>IF(ISNUMBER('2007'!Q111),('2007'!Q111/100),"XXX")</f>
        <v>0.05</v>
      </c>
      <c r="S111" s="215">
        <f>IF(ISNUMBER('2007'!R111),('2007'!R111/100),"XXX")</f>
        <v>0.39773949999999997</v>
      </c>
      <c r="T111" s="116">
        <f>IF(ISNUMBER('2007'!S111),(1-('2007'!S111/100)),"XXX")</f>
        <v>0.91480000000000006</v>
      </c>
      <c r="U111" s="132">
        <f>IF(ISNUMBER('2007'!T111),'2007'!T111,"XXX")</f>
        <v>0.55000000000000004</v>
      </c>
      <c r="V111" s="132">
        <f>IF(ISNUMBER('2007'!U111),'2007'!U111,"XXX")</f>
        <v>0.43571428571428567</v>
      </c>
      <c r="W111" s="132">
        <f>IF(ISNUMBER('2007'!V111),'2007'!V111,"XXX")</f>
        <v>0.59142857142857141</v>
      </c>
      <c r="X111" s="132">
        <f>IF(ISNUMBER('2007'!W111),'2007'!W111,"XXX")</f>
        <v>0.46142857142857141</v>
      </c>
      <c r="Y111" s="129">
        <f t="shared" si="20"/>
        <v>0.32497818685298474</v>
      </c>
      <c r="Z111" s="116">
        <f>'2007'!X111</f>
        <v>0.35399999999999998</v>
      </c>
      <c r="AA111" s="132">
        <f>('2007'!Y111+2.5)/5</f>
        <v>0.33049696680000001</v>
      </c>
      <c r="AB111" s="216">
        <f t="shared" si="21"/>
        <v>0.34224848340000003</v>
      </c>
      <c r="AC111" s="2"/>
      <c r="AE111">
        <f t="shared" si="22"/>
        <v>0.25697999999999999</v>
      </c>
      <c r="AF111">
        <f t="shared" si="23"/>
        <v>5.3960000000000001E-2</v>
      </c>
      <c r="AG111">
        <f t="shared" si="24"/>
        <v>0.36</v>
      </c>
      <c r="AH111">
        <f t="shared" si="25"/>
        <v>0.24695282499999999</v>
      </c>
      <c r="AI111">
        <f t="shared" si="26"/>
        <v>0.20477814240000003</v>
      </c>
      <c r="AJ111">
        <f t="shared" si="27"/>
        <v>0.14570019931908038</v>
      </c>
      <c r="AK111">
        <f t="shared" si="28"/>
        <v>1.5749763838160659E-2</v>
      </c>
      <c r="AL111">
        <f t="shared" si="29"/>
        <v>0.1235242486000061</v>
      </c>
      <c r="AM111">
        <f t="shared" si="30"/>
        <v>8.6762124300003046E-2</v>
      </c>
      <c r="AN111">
        <f t="shared" si="31"/>
        <v>0.22386974999999998</v>
      </c>
      <c r="AO111">
        <f t="shared" si="32"/>
        <v>0.65626974999999999</v>
      </c>
      <c r="AP111">
        <f t="shared" si="33"/>
        <v>0.73240000000000005</v>
      </c>
      <c r="AQ111">
        <f t="shared" si="34"/>
        <v>0.49285714285714288</v>
      </c>
      <c r="AR111">
        <f t="shared" si="35"/>
        <v>0.51357142857142857</v>
      </c>
      <c r="AS111">
        <f t="shared" si="36"/>
        <v>0.52642857142857147</v>
      </c>
    </row>
    <row r="112" spans="1:45" ht="15" x14ac:dyDescent="0.25">
      <c r="A112" s="19" t="s">
        <v>119</v>
      </c>
      <c r="B112" s="3" t="s">
        <v>119</v>
      </c>
      <c r="C112" s="14">
        <f>IF(ISNUMBER('2007'!C112),(1-PRODUCT('2007'!C112,0.1)),"XXX")</f>
        <v>0.6</v>
      </c>
      <c r="D112" s="14">
        <f>IFERROR(IF((LOG(100*'2007'!D112+1)/LOG(100+1))&gt;1,0,(1-(LOG(100*'2007'!D112+1)/LOG(100+1)))), 1)</f>
        <v>1</v>
      </c>
      <c r="E112" s="15">
        <f>IF(ISNUMBER('2007'!E112),IF(('2007'!E112/100)&gt;1,1,'2007'!E112/100),"XXX")</f>
        <v>0.77833333333333343</v>
      </c>
      <c r="F112" s="14">
        <v>0.75</v>
      </c>
      <c r="G112" s="14">
        <f>IF(ISNUMBER('2007'!G112),(1-('2007'!G112/10)),"XXX")</f>
        <v>0.53</v>
      </c>
      <c r="H112" s="213">
        <f t="shared" si="19"/>
        <v>0.73166666666666669</v>
      </c>
      <c r="I112" s="15">
        <f>'2007'!H112</f>
        <v>0.56999999999999995</v>
      </c>
      <c r="J112" s="14">
        <f>IF(ISNUMBER('2007'!I112),'2007'!I112,"XXX")</f>
        <v>0.12463</v>
      </c>
      <c r="K112" s="14">
        <f>IF(ISNUMBER('2007'!J112),IF(('2007'!J112/5)&gt;1,1,'2007'!J112/5),"XXX")</f>
        <v>0.52666599999999997</v>
      </c>
      <c r="L112" s="15">
        <f>IF(ISNUMBER('2007'!K112),'2007'!K112,"XXX")</f>
        <v>0.38428571428571429</v>
      </c>
      <c r="M112" s="14">
        <f>IF(ISNUMBER('2007'!L112),IF(('2007'!L112/5)&gt;1,1,'2007'!L112/5),"XXX")</f>
        <v>0.93811283200000006</v>
      </c>
      <c r="N112" s="14">
        <f>IF(ISNUMBER('2007'!M112),(1-('2007'!M112/100)),"XXX")</f>
        <v>0.7189012146</v>
      </c>
      <c r="O112" s="15">
        <f>IF(ISNUMBER('2007'!N112),IF(('2007'!N112/10)&gt;1,1,'2007'!N112/10),"XXX")</f>
        <v>0.372</v>
      </c>
      <c r="P112" s="214" t="str">
        <f>IF(ISNUMBER('2007'!O112),'2007'!O112/100,"XXX")</f>
        <v>XXX</v>
      </c>
      <c r="Q112" s="214">
        <f>'2007'!P112</f>
        <v>0.29505276679992676</v>
      </c>
      <c r="R112" s="215">
        <f>IF(ISNUMBER('2007'!Q112),('2007'!Q112/100),"XXX")</f>
        <v>0.215</v>
      </c>
      <c r="S112" s="215">
        <f>IF(ISNUMBER('2007'!R112),('2007'!R112/100),"XXX")</f>
        <v>0.67722480000000007</v>
      </c>
      <c r="T112" s="116">
        <f>IF(ISNUMBER('2007'!S112),(1-('2007'!S112/100)),"XXX")</f>
        <v>0.97599999999999998</v>
      </c>
      <c r="U112" s="132">
        <f>IF(ISNUMBER('2007'!T112),'2007'!T112,"XXX")</f>
        <v>0.68285714285714294</v>
      </c>
      <c r="V112" s="132">
        <f>IF(ISNUMBER('2007'!U112),'2007'!U112,"XXX")</f>
        <v>0.38714285714285712</v>
      </c>
      <c r="W112" s="132">
        <f>IF(ISNUMBER('2007'!V112),'2007'!V112,"XXX")</f>
        <v>0.61</v>
      </c>
      <c r="X112" s="132">
        <f>IF(ISNUMBER('2007'!W112),'2007'!W112,"XXX")</f>
        <v>0.47000000000000003</v>
      </c>
      <c r="Y112" s="129">
        <f t="shared" si="20"/>
        <v>0.5199920829803526</v>
      </c>
      <c r="Z112" s="116">
        <f>'2007'!X112</f>
        <v>0.74299999999999999</v>
      </c>
      <c r="AA112" s="132">
        <f>('2007'!Y112+2.5)/5</f>
        <v>0.6340706586</v>
      </c>
      <c r="AB112" s="216">
        <f t="shared" si="21"/>
        <v>0.68853532930000005</v>
      </c>
      <c r="AC112" s="2"/>
      <c r="AE112">
        <f t="shared" si="22"/>
        <v>0.34731499999999998</v>
      </c>
      <c r="AF112">
        <f t="shared" si="23"/>
        <v>0.32564799999999999</v>
      </c>
      <c r="AG112">
        <f t="shared" si="24"/>
        <v>0.4554758571428571</v>
      </c>
      <c r="AH112">
        <f t="shared" si="25"/>
        <v>0.6611992731428572</v>
      </c>
      <c r="AI112">
        <f t="shared" si="26"/>
        <v>0.82850702330000003</v>
      </c>
      <c r="AJ112">
        <f t="shared" si="27"/>
        <v>0.54545060730000006</v>
      </c>
      <c r="AK112">
        <f t="shared" si="28"/>
        <v>0.372</v>
      </c>
      <c r="AL112">
        <f t="shared" si="29"/>
        <v>0.29505276679992676</v>
      </c>
      <c r="AM112">
        <f t="shared" si="30"/>
        <v>0.25502638339996336</v>
      </c>
      <c r="AN112">
        <f t="shared" si="31"/>
        <v>0.44611240000000002</v>
      </c>
      <c r="AO112">
        <f t="shared" si="32"/>
        <v>0.82661240000000002</v>
      </c>
      <c r="AP112">
        <f t="shared" si="33"/>
        <v>0.8294285714285714</v>
      </c>
      <c r="AQ112">
        <f t="shared" si="34"/>
        <v>0.53500000000000003</v>
      </c>
      <c r="AR112">
        <f t="shared" si="35"/>
        <v>0.49857142857142855</v>
      </c>
      <c r="AS112">
        <f t="shared" si="36"/>
        <v>0.54</v>
      </c>
    </row>
    <row r="113" spans="1:45" ht="15" x14ac:dyDescent="0.25">
      <c r="A113" s="19" t="s">
        <v>120</v>
      </c>
      <c r="B113" s="231" t="s">
        <v>120</v>
      </c>
      <c r="C113" s="14">
        <f>IF(ISNUMBER('2007'!C113),(1-PRODUCT('2007'!C113,0.1)),"XXX")</f>
        <v>0.35</v>
      </c>
      <c r="D113" s="14">
        <f>IFERROR(IF((LOG(100*'2007'!D113+1)/LOG(100+1))&gt;1,0,(1-(LOG(100*'2007'!D113+1)/LOG(100+1)))), 1)</f>
        <v>1</v>
      </c>
      <c r="E113" s="15" t="str">
        <f>IF(ISNUMBER('2007'!E113),IF(('2007'!E113/100)&gt;1,1,'2007'!E113/100),"XXX")</f>
        <v>XXX</v>
      </c>
      <c r="F113" s="14">
        <f>IF(ISNUMBER('2007'!F113),(1-(('2007'!F113-1)/4)),"XXX")</f>
        <v>0.75</v>
      </c>
      <c r="G113" s="14">
        <f>IF(ISNUMBER('2007'!G113),(1-('2007'!G113/10)),"XXX")</f>
        <v>0.39</v>
      </c>
      <c r="H113" s="213">
        <f t="shared" si="19"/>
        <v>0.62250000000000005</v>
      </c>
      <c r="I113" s="15" t="str">
        <f>'2007'!H113</f>
        <v>XXX</v>
      </c>
      <c r="J113" s="14">
        <f>IF(ISNUMBER('2007'!I113),'2007'!I113,"XXX")</f>
        <v>2.2100000000000002E-2</v>
      </c>
      <c r="K113" s="14" t="str">
        <f>IF(ISNUMBER('2007'!J113),IF(('2007'!J113/5)&gt;1,1,'2007'!J113/5),"XXX")</f>
        <v>XXX</v>
      </c>
      <c r="L113" s="15" t="str">
        <f>IF(ISNUMBER('2007'!K113),'2007'!K113,"XXX")</f>
        <v>XXX</v>
      </c>
      <c r="M113" s="14">
        <f>IF(ISNUMBER('2007'!L113),IF(('2007'!L113/5)&gt;1,1,'2007'!L113/5),"XXX")</f>
        <v>0.32688145600000001</v>
      </c>
      <c r="N113" s="14">
        <f>IF(ISNUMBER('2007'!M113),(1-('2007'!M113/100)),"XXX")</f>
        <v>0.92218495369999998</v>
      </c>
      <c r="O113" s="15">
        <f>IF(ISNUMBER('2007'!N113),IF(('2007'!N113/10)&gt;1,1,'2007'!N113/10),"XXX")</f>
        <v>0.3463</v>
      </c>
      <c r="P113" s="214" t="str">
        <f>IF(ISNUMBER('2007'!O113),'2007'!O113/100,"XXX")</f>
        <v>XXX</v>
      </c>
      <c r="Q113" s="214">
        <f>'2007'!P113</f>
        <v>1.1170576326549053E-3</v>
      </c>
      <c r="R113" s="215" t="str">
        <f>IF(ISNUMBER('2007'!Q113),('2007'!Q113/100),"XXX")</f>
        <v>XXX</v>
      </c>
      <c r="S113" s="215">
        <f>IF(ISNUMBER('2007'!R113),('2007'!R113/100),"XXX")</f>
        <v>0.19620439999999997</v>
      </c>
      <c r="T113" s="116">
        <f>IF(ISNUMBER('2007'!S113),(1-('2007'!S113/100)),"XXX")</f>
        <v>0.66320000000000001</v>
      </c>
      <c r="U113" s="132" t="str">
        <f>IF(ISNUMBER('2007'!T113),'2007'!T113,"XXX")</f>
        <v>XXX</v>
      </c>
      <c r="V113" s="132" t="str">
        <f>IF(ISNUMBER('2007'!U113),'2007'!U113,"XXX")</f>
        <v>XXX</v>
      </c>
      <c r="W113" s="132" t="str">
        <f>IF(ISNUMBER('2007'!V113),'2007'!V113,"XXX")</f>
        <v>XXX</v>
      </c>
      <c r="X113" s="132" t="str">
        <f>IF(ISNUMBER('2007'!W113),'2007'!W113,"XXX")</f>
        <v>XXX</v>
      </c>
      <c r="Y113" s="129">
        <f t="shared" si="20"/>
        <v>0.28475049249653095</v>
      </c>
      <c r="Z113" s="116">
        <f>'2007'!X113</f>
        <v>0.47099999999999997</v>
      </c>
      <c r="AA113" s="132">
        <f>('2007'!Y113+2.5)/5</f>
        <v>0.52681548300000003</v>
      </c>
      <c r="AB113" s="216">
        <f t="shared" si="21"/>
        <v>0.4989077415</v>
      </c>
      <c r="AC113" s="2"/>
      <c r="AE113">
        <f t="shared" si="22"/>
        <v>2.2100000000000002E-2</v>
      </c>
      <c r="AF113">
        <f t="shared" si="23"/>
        <v>2.2100000000000002E-2</v>
      </c>
      <c r="AG113" t="str">
        <f t="shared" si="24"/>
        <v>XXX</v>
      </c>
      <c r="AH113">
        <f t="shared" si="25"/>
        <v>0.32688145600000001</v>
      </c>
      <c r="AI113">
        <f t="shared" si="26"/>
        <v>0.62453320484999997</v>
      </c>
      <c r="AJ113">
        <f t="shared" si="27"/>
        <v>0.63424247685000001</v>
      </c>
      <c r="AK113">
        <f t="shared" si="28"/>
        <v>0.3463</v>
      </c>
      <c r="AL113">
        <f t="shared" si="29"/>
        <v>1.1170576326549053E-3</v>
      </c>
      <c r="AM113">
        <f t="shared" si="30"/>
        <v>1.1170576326549053E-3</v>
      </c>
      <c r="AN113">
        <f t="shared" si="31"/>
        <v>0.19620439999999997</v>
      </c>
      <c r="AO113">
        <f t="shared" si="32"/>
        <v>0.42970219999999998</v>
      </c>
      <c r="AP113">
        <f t="shared" si="33"/>
        <v>0.66320000000000001</v>
      </c>
      <c r="AQ113" t="str">
        <f t="shared" si="34"/>
        <v>XXX</v>
      </c>
      <c r="AR113" t="str">
        <f t="shared" si="35"/>
        <v>XXX</v>
      </c>
      <c r="AS113" t="str">
        <f t="shared" si="36"/>
        <v>XXX</v>
      </c>
    </row>
    <row r="114" spans="1:45" ht="15" x14ac:dyDescent="0.25">
      <c r="A114" s="19" t="s">
        <v>121</v>
      </c>
      <c r="B114" s="3" t="s">
        <v>121</v>
      </c>
      <c r="C114" s="14">
        <f>IF(ISNUMBER('2007'!C114),(1-PRODUCT('2007'!C114,0.1)),"XXX")</f>
        <v>0.57999999999999996</v>
      </c>
      <c r="D114" s="14">
        <f>IFERROR(IF((LOG(100*'2007'!D114+1)/LOG(100+1))&gt;1,0,(1-(LOG(100*'2007'!D114+1)/LOG(100+1)))), 1)</f>
        <v>1</v>
      </c>
      <c r="E114" s="15">
        <f>IF(ISNUMBER('2007'!E114),IF(('2007'!E114/100)&gt;1,1,'2007'!E114/100),"XXX")</f>
        <v>0.61499999999999999</v>
      </c>
      <c r="F114" s="14">
        <f>IF(ISNUMBER('2007'!F114),(1-(('2007'!F114-1)/4)),"XXX")</f>
        <v>0.5</v>
      </c>
      <c r="G114" s="14">
        <f>IF(ISNUMBER('2007'!G114),(1-('2007'!G114/10)),"XXX")</f>
        <v>0.20999999999999996</v>
      </c>
      <c r="H114" s="213">
        <f t="shared" si="19"/>
        <v>0.58100000000000007</v>
      </c>
      <c r="I114" s="15">
        <f>'2007'!H114</f>
        <v>0.28857142857142853</v>
      </c>
      <c r="J114" s="14">
        <f>IF(ISNUMBER('2007'!I114),'2007'!I114,"XXX")</f>
        <v>0.10553999999999999</v>
      </c>
      <c r="K114" s="14">
        <f>IF(ISNUMBER('2007'!J114),IF(('2007'!J114/5)&gt;1,1,'2007'!J114/5),"XXX")</f>
        <v>0.40849000000000002</v>
      </c>
      <c r="L114" s="15">
        <f>IF(ISNUMBER('2007'!K114),'2007'!K114,"XXX")</f>
        <v>0.3</v>
      </c>
      <c r="M114" s="14">
        <f>IF(ISNUMBER('2007'!L114),IF(('2007'!L114/5)&gt;1,1,'2007'!L114/5),"XXX")</f>
        <v>0.34715070799999997</v>
      </c>
      <c r="N114" s="14">
        <f>IF(ISNUMBER('2007'!M114),(1-('2007'!M114/100)),"XXX")</f>
        <v>0.42041915890000003</v>
      </c>
      <c r="O114" s="15">
        <f>IF(ISNUMBER('2007'!N114),IF(('2007'!N114/10)&gt;1,1,'2007'!N114/10),"XXX")</f>
        <v>0.41799999999999998</v>
      </c>
      <c r="P114" s="214" t="str">
        <f>IF(ISNUMBER('2007'!O114),'2007'!O114/100,"XXX")</f>
        <v>XXX</v>
      </c>
      <c r="Q114" s="214">
        <f>'2007'!P114</f>
        <v>0.28224813938140869</v>
      </c>
      <c r="R114" s="215">
        <f>IF(ISNUMBER('2007'!Q114),('2007'!Q114/100),"XXX")</f>
        <v>0.17600000000000002</v>
      </c>
      <c r="S114" s="215">
        <f>IF(ISNUMBER('2007'!R114),('2007'!R114/100),"XXX")</f>
        <v>0.5544268</v>
      </c>
      <c r="T114" s="116">
        <f>IF(ISNUMBER('2007'!S114),(1-('2007'!S114/100)),"XXX")</f>
        <v>0.97499999999999998</v>
      </c>
      <c r="U114" s="132">
        <f>IF(ISNUMBER('2007'!T114),'2007'!T114,"XXX")</f>
        <v>0.39857142857142858</v>
      </c>
      <c r="V114" s="132">
        <f>IF(ISNUMBER('2007'!U114),'2007'!U114,"XXX")</f>
        <v>0.23214285714285715</v>
      </c>
      <c r="W114" s="132">
        <f>IF(ISNUMBER('2007'!V114),'2007'!V114,"XXX")</f>
        <v>0.50285714285714289</v>
      </c>
      <c r="X114" s="132">
        <f>IF(ISNUMBER('2007'!W114),'2007'!W114,"XXX")</f>
        <v>0.34714285714285714</v>
      </c>
      <c r="Y114" s="129">
        <f t="shared" si="20"/>
        <v>0.3859100325354452</v>
      </c>
      <c r="Z114" s="116">
        <f>'2007'!X114</f>
        <v>0.60199999999999998</v>
      </c>
      <c r="AA114" s="132">
        <f>('2007'!Y114+2.5)/5</f>
        <v>0.48215745380000002</v>
      </c>
      <c r="AB114" s="216">
        <f t="shared" si="21"/>
        <v>0.54207872690000003</v>
      </c>
      <c r="AC114" s="2"/>
      <c r="AE114">
        <f t="shared" si="22"/>
        <v>0.19705571428571428</v>
      </c>
      <c r="AF114">
        <f t="shared" si="23"/>
        <v>0.25701499999999999</v>
      </c>
      <c r="AG114">
        <f t="shared" si="24"/>
        <v>0.35424500000000003</v>
      </c>
      <c r="AH114">
        <f t="shared" si="25"/>
        <v>0.32357535399999998</v>
      </c>
      <c r="AI114">
        <f t="shared" si="26"/>
        <v>0.38378493344999998</v>
      </c>
      <c r="AJ114">
        <f t="shared" si="27"/>
        <v>0.41920957945000004</v>
      </c>
      <c r="AK114">
        <f t="shared" si="28"/>
        <v>0.41799999999999998</v>
      </c>
      <c r="AL114">
        <f t="shared" si="29"/>
        <v>0.28224813938140869</v>
      </c>
      <c r="AM114">
        <f t="shared" si="30"/>
        <v>0.22912406969070437</v>
      </c>
      <c r="AN114">
        <f t="shared" si="31"/>
        <v>0.36521340000000002</v>
      </c>
      <c r="AO114">
        <f t="shared" si="32"/>
        <v>0.76471339999999999</v>
      </c>
      <c r="AP114">
        <f t="shared" si="33"/>
        <v>0.68678571428571433</v>
      </c>
      <c r="AQ114">
        <f t="shared" si="34"/>
        <v>0.31535714285714289</v>
      </c>
      <c r="AR114">
        <f t="shared" si="35"/>
        <v>0.36750000000000005</v>
      </c>
      <c r="AS114">
        <f t="shared" si="36"/>
        <v>0.42500000000000004</v>
      </c>
    </row>
    <row r="115" spans="1:45" ht="15" x14ac:dyDescent="0.25">
      <c r="A115" s="19" t="s">
        <v>122</v>
      </c>
      <c r="B115" s="3" t="s">
        <v>122</v>
      </c>
      <c r="C115" s="14">
        <f>IF(ISNUMBER('2007'!C115),(1-PRODUCT('2007'!C115,0.1)),"XXX")</f>
        <v>0.5</v>
      </c>
      <c r="D115" s="14">
        <f>IFERROR(IF((LOG(100*'2007'!D115+1)/LOG(100+1))&gt;1,0,(1-(LOG(100*'2007'!D115+1)/LOG(100+1)))), 1)</f>
        <v>0.86119495875891161</v>
      </c>
      <c r="E115" s="15">
        <f>IF(ISNUMBER('2007'!E115),IF(('2007'!E115/100)&gt;1,1,'2007'!E115/100),"XXX")</f>
        <v>0.61166666666666669</v>
      </c>
      <c r="F115" s="14">
        <f>IF(ISNUMBER('2007'!F115),(1-(('2007'!F115-1)/4)),"XXX")</f>
        <v>1</v>
      </c>
      <c r="G115" s="14">
        <f>IF(ISNUMBER('2007'!G115),(1-('2007'!G115/10)),"XXX")</f>
        <v>0.48</v>
      </c>
      <c r="H115" s="213">
        <f t="shared" si="19"/>
        <v>0.69057232508511568</v>
      </c>
      <c r="I115" s="15">
        <f>'2007'!H115</f>
        <v>0.36571428571428571</v>
      </c>
      <c r="J115" s="14">
        <f>IF(ISNUMBER('2007'!I115),'2007'!I115,"XXX")</f>
        <v>0.13733999999999999</v>
      </c>
      <c r="K115" s="14">
        <f>IF(ISNUMBER('2007'!J115),IF(('2007'!J115/5)&gt;1,1,'2007'!J115/5),"XXX")</f>
        <v>0.40294800000000003</v>
      </c>
      <c r="L115" s="15">
        <f>IF(ISNUMBER('2007'!K115),'2007'!K115,"XXX")</f>
        <v>0.25285714285714284</v>
      </c>
      <c r="M115" s="14">
        <f>IF(ISNUMBER('2007'!L115),IF(('2007'!L115/5)&gt;1,1,'2007'!L115/5),"XXX")</f>
        <v>0.43085227000000004</v>
      </c>
      <c r="N115" s="14">
        <f>IF(ISNUMBER('2007'!M115),(1-('2007'!M115/100)),"XXX")</f>
        <v>0.57457950590000006</v>
      </c>
      <c r="O115" s="15">
        <f>IF(ISNUMBER('2007'!N115),IF(('2007'!N115/10)&gt;1,1,'2007'!N115/10),"XXX")</f>
        <v>0.58670353110000006</v>
      </c>
      <c r="P115" s="214" t="str">
        <f>IF(ISNUMBER('2007'!O115),'2007'!O115/100,"XXX")</f>
        <v>XXX</v>
      </c>
      <c r="Q115" s="214">
        <f>'2007'!P115</f>
        <v>0.27695720195770263</v>
      </c>
      <c r="R115" s="215">
        <f>IF(ISNUMBER('2007'!Q115),('2007'!Q115/100),"XXX")</f>
        <v>0.151</v>
      </c>
      <c r="S115" s="215">
        <f>IF(ISNUMBER('2007'!R115),('2007'!R115/100),"XXX")</f>
        <v>0.4543275</v>
      </c>
      <c r="T115" s="116">
        <f>IF(ISNUMBER('2007'!S115),(1-('2007'!S115/100)),"XXX")</f>
        <v>0.93469999999999998</v>
      </c>
      <c r="U115" s="132">
        <f>IF(ISNUMBER('2007'!T115),'2007'!T115,"XXX")</f>
        <v>0.46857142857142853</v>
      </c>
      <c r="V115" s="132">
        <f>IF(ISNUMBER('2007'!U115),'2007'!U115,"XXX")</f>
        <v>0.3507142857142857</v>
      </c>
      <c r="W115" s="132">
        <f>IF(ISNUMBER('2007'!V115),'2007'!V115,"XXX")</f>
        <v>0.58142857142857152</v>
      </c>
      <c r="X115" s="132">
        <f>IF(ISNUMBER('2007'!W115),'2007'!W115,"XXX")</f>
        <v>0.41285714285714287</v>
      </c>
      <c r="Y115" s="129">
        <f t="shared" si="20"/>
        <v>0.43551589982503502</v>
      </c>
      <c r="Z115" s="116">
        <f>'2007'!X115</f>
        <v>0.78600000000000003</v>
      </c>
      <c r="AA115" s="132">
        <f>('2007'!Y115+2.5)/5</f>
        <v>0.53496715420000007</v>
      </c>
      <c r="AB115" s="216">
        <f t="shared" si="21"/>
        <v>0.66048357710000005</v>
      </c>
      <c r="AC115" s="2"/>
      <c r="AE115">
        <f t="shared" si="22"/>
        <v>0.25152714285714284</v>
      </c>
      <c r="AF115">
        <f t="shared" si="23"/>
        <v>0.270144</v>
      </c>
      <c r="AG115">
        <f t="shared" si="24"/>
        <v>0.32790257142857143</v>
      </c>
      <c r="AH115">
        <f t="shared" si="25"/>
        <v>0.34185470642857141</v>
      </c>
      <c r="AI115">
        <f t="shared" si="26"/>
        <v>0.50271588795</v>
      </c>
      <c r="AJ115">
        <f t="shared" si="27"/>
        <v>0.58064151850000001</v>
      </c>
      <c r="AK115">
        <f t="shared" si="28"/>
        <v>0.58670353110000006</v>
      </c>
      <c r="AL115">
        <f t="shared" si="29"/>
        <v>0.27695720195770263</v>
      </c>
      <c r="AM115">
        <f t="shared" si="30"/>
        <v>0.2139786009788513</v>
      </c>
      <c r="AN115">
        <f t="shared" si="31"/>
        <v>0.30266375000000001</v>
      </c>
      <c r="AO115">
        <f t="shared" si="32"/>
        <v>0.69451375000000004</v>
      </c>
      <c r="AP115">
        <f t="shared" si="33"/>
        <v>0.70163571428571425</v>
      </c>
      <c r="AQ115">
        <f t="shared" si="34"/>
        <v>0.40964285714285709</v>
      </c>
      <c r="AR115">
        <f t="shared" si="35"/>
        <v>0.46607142857142858</v>
      </c>
      <c r="AS115">
        <f t="shared" si="36"/>
        <v>0.49714285714285722</v>
      </c>
    </row>
    <row r="116" spans="1:45" ht="15" x14ac:dyDescent="0.25">
      <c r="A116" s="19" t="s">
        <v>123</v>
      </c>
      <c r="B116" s="3" t="s">
        <v>123</v>
      </c>
      <c r="C116" s="14">
        <f>IF(ISNUMBER('2007'!C116),(1-PRODUCT('2007'!C116,0.1)),"XXX")</f>
        <v>0.30999999999999994</v>
      </c>
      <c r="D116" s="14">
        <f>IFERROR(IF((LOG(100*'2007'!D116+1)/LOG(100+1))&gt;1,0,(1-(LOG(100*'2007'!D116+1)/LOG(100+1)))), 1)</f>
        <v>0.59979688925913055</v>
      </c>
      <c r="E116" s="15">
        <f>IF(ISNUMBER('2007'!E116),IF(('2007'!E116/100)&gt;1,1,'2007'!E116/100),"XXX")</f>
        <v>0.65166666666666673</v>
      </c>
      <c r="F116" s="14">
        <f>IF(ISNUMBER('2007'!F116),(1-(('2007'!F116-1)/4)),"XXX")</f>
        <v>0.25</v>
      </c>
      <c r="G116" s="14">
        <f>IF(ISNUMBER('2007'!G116),(1-('2007'!G116/10)),"XXX")</f>
        <v>0.32000000000000006</v>
      </c>
      <c r="H116" s="213">
        <f t="shared" si="19"/>
        <v>0.42629271118515943</v>
      </c>
      <c r="I116" s="15">
        <f>'2007'!H116</f>
        <v>0.38571428571428573</v>
      </c>
      <c r="J116" s="14">
        <f>IF(ISNUMBER('2007'!I116),'2007'!I116,"XXX")</f>
        <v>0.10058</v>
      </c>
      <c r="K116" s="14">
        <f>IF(ISNUMBER('2007'!J116),IF(('2007'!J116/5)&gt;1,1,'2007'!J116/5),"XXX")</f>
        <v>0.37041200000000002</v>
      </c>
      <c r="L116" s="15">
        <f>IF(ISNUMBER('2007'!K116),'2007'!K116,"XXX")</f>
        <v>0.44714285714285712</v>
      </c>
      <c r="M116" s="14">
        <f>IF(ISNUMBER('2007'!L116),IF(('2007'!L116/5)&gt;1,1,'2007'!L116/5),"XXX")</f>
        <v>0.23507463999999997</v>
      </c>
      <c r="N116" s="14">
        <f>IF(ISNUMBER('2007'!M116),(1-('2007'!M116/100)),"XXX")</f>
        <v>0.44032573699999999</v>
      </c>
      <c r="O116" s="15">
        <f>IF(ISNUMBER('2007'!N116),IF(('2007'!N116/10)&gt;1,1,'2007'!N116/10),"XXX")</f>
        <v>9.3346836334815692E-2</v>
      </c>
      <c r="P116" s="214" t="str">
        <f>IF(ISNUMBER('2007'!O116),'2007'!O116/100,"XXX")</f>
        <v>XXX</v>
      </c>
      <c r="Q116" s="214">
        <f>'2007'!P116</f>
        <v>0.13316737413406371</v>
      </c>
      <c r="R116" s="215">
        <f>IF(ISNUMBER('2007'!Q116),('2007'!Q116/100),"XXX")</f>
        <v>7.8E-2</v>
      </c>
      <c r="S116" s="215">
        <f>IF(ISNUMBER('2007'!R116),('2007'!R116/100),"XXX")</f>
        <v>0.58030530000000002</v>
      </c>
      <c r="T116" s="116">
        <f>IF(ISNUMBER('2007'!S116),(1-('2007'!S116/100)),"XXX")</f>
        <v>0.91110000000000002</v>
      </c>
      <c r="U116" s="132">
        <f>IF(ISNUMBER('2007'!T116),'2007'!T116,"XXX")</f>
        <v>0.55999999999999994</v>
      </c>
      <c r="V116" s="132">
        <f>IF(ISNUMBER('2007'!U116),'2007'!U116,"XXX")</f>
        <v>0.35714285714285715</v>
      </c>
      <c r="W116" s="132">
        <f>IF(ISNUMBER('2007'!V116),'2007'!V116,"XXX")</f>
        <v>0.57285714285714284</v>
      </c>
      <c r="X116" s="132">
        <f>IF(ISNUMBER('2007'!W116),'2007'!W116,"XXX")</f>
        <v>0.43571428571428567</v>
      </c>
      <c r="Y116" s="129">
        <f t="shared" si="20"/>
        <v>0.3621393845234453</v>
      </c>
      <c r="Z116" s="116">
        <f>'2007'!X116</f>
        <v>0.47299999999999998</v>
      </c>
      <c r="AA116" s="132">
        <f>('2007'!Y116+2.5)/5</f>
        <v>0.49267184060000002</v>
      </c>
      <c r="AB116" s="216">
        <f t="shared" si="21"/>
        <v>0.4828359203</v>
      </c>
      <c r="AC116" s="2"/>
      <c r="AE116">
        <f t="shared" si="22"/>
        <v>0.24314714285714287</v>
      </c>
      <c r="AF116">
        <f t="shared" si="23"/>
        <v>0.23549600000000001</v>
      </c>
      <c r="AG116">
        <f t="shared" si="24"/>
        <v>0.40877742857142857</v>
      </c>
      <c r="AH116">
        <f t="shared" si="25"/>
        <v>0.34110874857142853</v>
      </c>
      <c r="AI116">
        <f t="shared" si="26"/>
        <v>0.3377001885</v>
      </c>
      <c r="AJ116">
        <f t="shared" si="27"/>
        <v>0.26683628666740783</v>
      </c>
      <c r="AK116">
        <f t="shared" si="28"/>
        <v>9.3346836334815692E-2</v>
      </c>
      <c r="AL116">
        <f t="shared" si="29"/>
        <v>0.13316737413406371</v>
      </c>
      <c r="AM116">
        <f t="shared" si="30"/>
        <v>0.10558368706703186</v>
      </c>
      <c r="AN116">
        <f t="shared" si="31"/>
        <v>0.32915264999999999</v>
      </c>
      <c r="AO116">
        <f t="shared" si="32"/>
        <v>0.74570265000000002</v>
      </c>
      <c r="AP116">
        <f t="shared" si="33"/>
        <v>0.73554999999999993</v>
      </c>
      <c r="AQ116">
        <f t="shared" si="34"/>
        <v>0.45857142857142852</v>
      </c>
      <c r="AR116">
        <f t="shared" si="35"/>
        <v>0.46499999999999997</v>
      </c>
      <c r="AS116">
        <f t="shared" si="36"/>
        <v>0.50428571428571423</v>
      </c>
    </row>
    <row r="117" spans="1:45" ht="15" x14ac:dyDescent="0.25">
      <c r="A117" s="19" t="s">
        <v>124</v>
      </c>
      <c r="B117" s="3" t="s">
        <v>124</v>
      </c>
      <c r="C117" s="14">
        <f>IF(ISNUMBER('2007'!C117),(1-PRODUCT('2007'!C117,0.1)),"XXX")</f>
        <v>0.6</v>
      </c>
      <c r="D117" s="14">
        <f>IFERROR(IF((LOG(100*'2007'!D117+1)/LOG(100+1))&gt;1,0,(1-(LOG(100*'2007'!D117+1)/LOG(100+1)))), 1)</f>
        <v>1</v>
      </c>
      <c r="E117" s="15">
        <f>IF(ISNUMBER('2007'!E117),IF(('2007'!E117/100)&gt;1,1,'2007'!E117/100),"XXX")</f>
        <v>0.71499999999999997</v>
      </c>
      <c r="F117" s="14">
        <f>IF(ISNUMBER('2007'!F117),(1-(('2007'!F117-1)/4)),"XXX")</f>
        <v>0.75</v>
      </c>
      <c r="G117" s="14">
        <f>IF(ISNUMBER('2007'!G117),(1-('2007'!G117/10)),"XXX")</f>
        <v>0.65</v>
      </c>
      <c r="H117" s="213">
        <f t="shared" si="19"/>
        <v>0.74299999999999999</v>
      </c>
      <c r="I117" s="15">
        <f>'2007'!H117</f>
        <v>0.43285714285714283</v>
      </c>
      <c r="J117" s="14">
        <f>IF(ISNUMBER('2007'!I117),'2007'!I117,"XXX")</f>
        <v>0.34814000000000001</v>
      </c>
      <c r="K117" s="14">
        <f>IF(ISNUMBER('2007'!J117),IF(('2007'!J117/5)&gt;1,1,'2007'!J117/5),"XXX")</f>
        <v>0.73664399999999997</v>
      </c>
      <c r="L117" s="15">
        <f>IF(ISNUMBER('2007'!K117),'2007'!K117,"XXX")</f>
        <v>0.59428571428571431</v>
      </c>
      <c r="M117" s="14">
        <f>IF(ISNUMBER('2007'!L117),IF(('2007'!L117/5)&gt;1,1,'2007'!L117/5),"XXX")</f>
        <v>0.81858816199999995</v>
      </c>
      <c r="N117" s="14">
        <f>IF(ISNUMBER('2007'!M117),(1-('2007'!M117/100)),"XXX")</f>
        <v>0.73329317090000001</v>
      </c>
      <c r="O117" s="15">
        <f>IF(ISNUMBER('2007'!N117),IF(('2007'!N117/10)&gt;1,1,'2007'!N117/10),"XXX")</f>
        <v>1</v>
      </c>
      <c r="P117" s="214">
        <f>IF(ISNUMBER('2007'!O117),'2007'!O117/100,"XXX")</f>
        <v>1</v>
      </c>
      <c r="Q117" s="214">
        <f>'2007'!P117</f>
        <v>0.39336483478546141</v>
      </c>
      <c r="R117" s="215">
        <f>IF(ISNUMBER('2007'!Q117),('2007'!Q117/100),"XXX")</f>
        <v>0.52</v>
      </c>
      <c r="S117" s="215">
        <f>IF(ISNUMBER('2007'!R117),('2007'!R117/100),"XXX")</f>
        <v>0.78170209999999996</v>
      </c>
      <c r="T117" s="116">
        <f>IF(ISNUMBER('2007'!S117),(1-('2007'!S117/100)),"XXX")</f>
        <v>1</v>
      </c>
      <c r="U117" s="132">
        <f>IF(ISNUMBER('2007'!T117),'2007'!T117,"XXX")</f>
        <v>0.54714285714285715</v>
      </c>
      <c r="V117" s="132">
        <f>IF(ISNUMBER('2007'!U117),'2007'!U117,"XXX")</f>
        <v>0.44142857142857139</v>
      </c>
      <c r="W117" s="132">
        <f>IF(ISNUMBER('2007'!V117),'2007'!V117,"XXX")</f>
        <v>0.60142857142857142</v>
      </c>
      <c r="X117" s="132">
        <f>IF(ISNUMBER('2007'!W117),'2007'!W117,"XXX")</f>
        <v>0.42571428571428571</v>
      </c>
      <c r="Y117" s="129">
        <f t="shared" si="20"/>
        <v>0.6484118381589129</v>
      </c>
      <c r="Z117" s="116">
        <f>'2007'!X117</f>
        <v>0.875</v>
      </c>
      <c r="AA117" s="132">
        <f>('2007'!Y117+2.5)/5</f>
        <v>0.68396695860000001</v>
      </c>
      <c r="AB117" s="216">
        <f t="shared" si="21"/>
        <v>0.77948347930000006</v>
      </c>
      <c r="AC117" s="2"/>
      <c r="AE117">
        <f t="shared" si="22"/>
        <v>0.39049857142857142</v>
      </c>
      <c r="AF117">
        <f t="shared" si="23"/>
        <v>0.54239199999999999</v>
      </c>
      <c r="AG117">
        <f t="shared" si="24"/>
        <v>0.66546485714285719</v>
      </c>
      <c r="AH117">
        <f t="shared" si="25"/>
        <v>0.70643693814285713</v>
      </c>
      <c r="AI117">
        <f t="shared" si="26"/>
        <v>0.77594066644999993</v>
      </c>
      <c r="AJ117">
        <f t="shared" si="27"/>
        <v>0.86664658545000006</v>
      </c>
      <c r="AK117">
        <f t="shared" si="28"/>
        <v>1</v>
      </c>
      <c r="AL117">
        <f t="shared" si="29"/>
        <v>0.69668241739273074</v>
      </c>
      <c r="AM117">
        <f t="shared" si="30"/>
        <v>0.45668241739273074</v>
      </c>
      <c r="AN117">
        <f t="shared" si="31"/>
        <v>0.65085104999999999</v>
      </c>
      <c r="AO117">
        <f t="shared" si="32"/>
        <v>0.89085104999999998</v>
      </c>
      <c r="AP117">
        <f t="shared" si="33"/>
        <v>0.77357142857142858</v>
      </c>
      <c r="AQ117">
        <f t="shared" si="34"/>
        <v>0.49428571428571427</v>
      </c>
      <c r="AR117">
        <f t="shared" si="35"/>
        <v>0.52142857142857135</v>
      </c>
      <c r="AS117">
        <f t="shared" si="36"/>
        <v>0.51357142857142857</v>
      </c>
    </row>
    <row r="118" spans="1:45" ht="15" x14ac:dyDescent="0.25">
      <c r="A118" s="19" t="s">
        <v>125</v>
      </c>
      <c r="B118" s="3" t="s">
        <v>125</v>
      </c>
      <c r="C118" s="14">
        <f>IF(ISNUMBER('2007'!C118),(1-PRODUCT('2007'!C118,0.1)),"XXX")</f>
        <v>0.64999999999999991</v>
      </c>
      <c r="D118" s="14">
        <f>IFERROR(IF((LOG(100*'2007'!D118+1)/LOG(100+1))&gt;1,0,(1-(LOG(100*'2007'!D118+1)/LOG(100+1)))), 1)</f>
        <v>1</v>
      </c>
      <c r="E118" s="15">
        <f>IF(ISNUMBER('2007'!E118),IF(('2007'!E118/100)&gt;1,1,'2007'!E118/100),"XXX")</f>
        <v>0.9900000000000001</v>
      </c>
      <c r="F118" s="14">
        <f>IF(ISNUMBER('2007'!F118),(1-(('2007'!F118-1)/4)),"XXX")</f>
        <v>0.75</v>
      </c>
      <c r="G118" s="14">
        <f>IF(ISNUMBER('2007'!G118),(1-('2007'!G118/10)),"XXX")</f>
        <v>0.67</v>
      </c>
      <c r="H118" s="213">
        <f t="shared" si="19"/>
        <v>0.81200000000000006</v>
      </c>
      <c r="I118" s="15">
        <f>'2007'!H118</f>
        <v>0.71142857142857141</v>
      </c>
      <c r="J118" s="14">
        <f>IF(ISNUMBER('2007'!I118),'2007'!I118,"XXX")</f>
        <v>0.42153000000000002</v>
      </c>
      <c r="K118" s="14">
        <f>IF(ISNUMBER('2007'!J118),IF(('2007'!J118/5)&gt;1,1,'2007'!J118/5),"XXX")</f>
        <v>0.692828</v>
      </c>
      <c r="L118" s="15">
        <f>IF(ISNUMBER('2007'!K118),'2007'!K118,"XXX")</f>
        <v>0.57999999999999996</v>
      </c>
      <c r="M118" s="14">
        <f>IF(ISNUMBER('2007'!L118),IF(('2007'!L118/5)&gt;1,1,'2007'!L118/5),"XXX")</f>
        <v>1</v>
      </c>
      <c r="N118" s="14">
        <f>IF(ISNUMBER('2007'!M118),(1-('2007'!M118/100)),"XXX")</f>
        <v>0.74093791959999999</v>
      </c>
      <c r="O118" s="15">
        <f>IF(ISNUMBER('2007'!N118),IF(('2007'!N118/10)&gt;1,1,'2007'!N118/10),"XXX")</f>
        <v>1</v>
      </c>
      <c r="P118" s="214" t="str">
        <f>IF(ISNUMBER('2007'!O118),'2007'!O118/100,"XXX")</f>
        <v>XXX</v>
      </c>
      <c r="Q118" s="214" t="str">
        <f>'2007'!P118</f>
        <v>XXX</v>
      </c>
      <c r="R118" s="215">
        <f>IF(ISNUMBER('2007'!Q118),('2007'!Q118/100),"XXX")</f>
        <v>0.59299999999999997</v>
      </c>
      <c r="S118" s="215">
        <f>IF(ISNUMBER('2007'!R118),('2007'!R118/100),"XXX")</f>
        <v>0.78058919999999998</v>
      </c>
      <c r="T118" s="116">
        <f>IF(ISNUMBER('2007'!S118),(1-('2007'!S118/100)),"XXX")</f>
        <v>1</v>
      </c>
      <c r="U118" s="132">
        <f>IF(ISNUMBER('2007'!T118),'2007'!T118,"XXX")</f>
        <v>0.76571428571428579</v>
      </c>
      <c r="V118" s="132">
        <f>IF(ISNUMBER('2007'!U118),'2007'!U118,"XXX")</f>
        <v>0.65214285714285725</v>
      </c>
      <c r="W118" s="132">
        <f>IF(ISNUMBER('2007'!V118),'2007'!V118,"XXX")</f>
        <v>0.65571428571428569</v>
      </c>
      <c r="X118" s="132">
        <f>IF(ISNUMBER('2007'!W118),'2007'!W118,"XXX")</f>
        <v>0.53285714285714281</v>
      </c>
      <c r="Y118" s="129">
        <f t="shared" si="20"/>
        <v>0.7324838914035714</v>
      </c>
      <c r="Z118" s="116">
        <f>'2007'!X118</f>
        <v>0.89700000000000002</v>
      </c>
      <c r="AA118" s="132">
        <f>('2007'!Y118+2.5)/5</f>
        <v>0.75196421140000003</v>
      </c>
      <c r="AB118" s="216">
        <f t="shared" si="21"/>
        <v>0.82448210570000002</v>
      </c>
      <c r="AC118" s="2"/>
      <c r="AE118">
        <f t="shared" si="22"/>
        <v>0.56647928571428574</v>
      </c>
      <c r="AF118">
        <f t="shared" si="23"/>
        <v>0.55717899999999998</v>
      </c>
      <c r="AG118">
        <f t="shared" si="24"/>
        <v>0.63641400000000004</v>
      </c>
      <c r="AH118">
        <f t="shared" si="25"/>
        <v>0.79</v>
      </c>
      <c r="AI118">
        <f t="shared" si="26"/>
        <v>0.87046895979999994</v>
      </c>
      <c r="AJ118">
        <f t="shared" si="27"/>
        <v>0.87046895979999994</v>
      </c>
      <c r="AK118">
        <f t="shared" si="28"/>
        <v>1</v>
      </c>
      <c r="AL118" t="str">
        <f t="shared" si="29"/>
        <v>XXX</v>
      </c>
      <c r="AM118">
        <f t="shared" si="30"/>
        <v>0.59299999999999997</v>
      </c>
      <c r="AN118">
        <f t="shared" si="31"/>
        <v>0.68679460000000003</v>
      </c>
      <c r="AO118">
        <f t="shared" si="32"/>
        <v>0.89029460000000005</v>
      </c>
      <c r="AP118">
        <f t="shared" si="33"/>
        <v>0.8828571428571429</v>
      </c>
      <c r="AQ118">
        <f t="shared" si="34"/>
        <v>0.70892857142857157</v>
      </c>
      <c r="AR118">
        <f t="shared" si="35"/>
        <v>0.65392857142857141</v>
      </c>
      <c r="AS118">
        <f t="shared" si="36"/>
        <v>0.59428571428571431</v>
      </c>
    </row>
    <row r="119" spans="1:45" ht="15" x14ac:dyDescent="0.25">
      <c r="A119" s="19" t="s">
        <v>126</v>
      </c>
      <c r="B119" s="3" t="s">
        <v>126</v>
      </c>
      <c r="C119" s="14">
        <f>IF(ISNUMBER('2007'!C119),(1-PRODUCT('2007'!C119,0.1)),"XXX")</f>
        <v>0.54</v>
      </c>
      <c r="D119" s="14">
        <f>IFERROR(IF((LOG(100*'2007'!D119+1)/LOG(100+1))&gt;1,0,(1-(LOG(100*'2007'!D119+1)/LOG(100+1)))), 1)</f>
        <v>1</v>
      </c>
      <c r="E119" s="15">
        <f>IF(ISNUMBER('2007'!E119),IF(('2007'!E119/100)&gt;1,1,'2007'!E119/100),"XXX")</f>
        <v>0.99666666666666681</v>
      </c>
      <c r="F119" s="14">
        <f>IF(ISNUMBER('2007'!F119),(1-(('2007'!F119-1)/4)),"XXX")</f>
        <v>0.75</v>
      </c>
      <c r="G119" s="14">
        <f>IF(ISNUMBER('2007'!G119),(1-('2007'!G119/10)),"XXX")</f>
        <v>0.53</v>
      </c>
      <c r="H119" s="213">
        <f t="shared" si="19"/>
        <v>0.76333333333333342</v>
      </c>
      <c r="I119" s="15">
        <f>'2007'!H119</f>
        <v>0.61428571428571421</v>
      </c>
      <c r="J119" s="14">
        <f>IF(ISNUMBER('2007'!I119),'2007'!I119,"XXX")</f>
        <v>0.35493999999999998</v>
      </c>
      <c r="K119" s="14">
        <f>IF(ISNUMBER('2007'!J119),IF(('2007'!J119/5)&gt;1,1,'2007'!J119/5),"XXX")</f>
        <v>0.22103</v>
      </c>
      <c r="L119" s="15">
        <f>IF(ISNUMBER('2007'!K119),'2007'!K119,"XXX")</f>
        <v>0.68142857142857138</v>
      </c>
      <c r="M119" s="14">
        <f>IF(ISNUMBER('2007'!L119),IF(('2007'!L119/5)&gt;1,1,'2007'!L119/5),"XXX")</f>
        <v>0.30952048399999998</v>
      </c>
      <c r="N119" s="14">
        <f>IF(ISNUMBER('2007'!M119),(1-('2007'!M119/100)),"XXX")</f>
        <v>0.81275547029999995</v>
      </c>
      <c r="O119" s="15">
        <f>IF(ISNUMBER('2007'!N119),IF(('2007'!N119/10)&gt;1,1,'2007'!N119/10),"XXX")</f>
        <v>0.22770000000000001</v>
      </c>
      <c r="P119" s="214" t="str">
        <f>IF(ISNUMBER('2007'!O119),'2007'!O119/100,"XXX")</f>
        <v>XXX</v>
      </c>
      <c r="Q119" s="214" t="str">
        <f>'2007'!P119</f>
        <v>XXX</v>
      </c>
      <c r="R119" s="215">
        <f>IF(ISNUMBER('2007'!Q119),('2007'!Q119/100),"XXX")</f>
        <v>0.01</v>
      </c>
      <c r="S119" s="215">
        <f>IF(ISNUMBER('2007'!R119),('2007'!R119/100),"XXX")</f>
        <v>0.99506669999999997</v>
      </c>
      <c r="T119" s="116">
        <f>IF(ISNUMBER('2007'!S119),(1-('2007'!S119/100)),"XXX")</f>
        <v>1</v>
      </c>
      <c r="U119" s="132">
        <f>IF(ISNUMBER('2007'!T119),'2007'!T119,"XXX")</f>
        <v>0.75571428571428567</v>
      </c>
      <c r="V119" s="132">
        <f>IF(ISNUMBER('2007'!U119),'2007'!U119,"XXX")</f>
        <v>0.74928571428571422</v>
      </c>
      <c r="W119" s="132">
        <f>IF(ISNUMBER('2007'!V119),'2007'!V119,"XXX")</f>
        <v>0.6657142857142857</v>
      </c>
      <c r="X119" s="132">
        <f>IF(ISNUMBER('2007'!W119),'2007'!W119,"XXX")</f>
        <v>0.68714285714285706</v>
      </c>
      <c r="Y119" s="129">
        <f t="shared" si="20"/>
        <v>0.52014275517946429</v>
      </c>
      <c r="Z119" s="116">
        <f>'2007'!X119</f>
        <v>8.2000000000000003E-2</v>
      </c>
      <c r="AA119" s="132">
        <f>('2007'!Y119+2.5)/5</f>
        <v>0.31302061080000004</v>
      </c>
      <c r="AB119" s="216">
        <f t="shared" si="21"/>
        <v>0.19751030540000003</v>
      </c>
      <c r="AC119" s="2"/>
      <c r="AE119">
        <f t="shared" si="22"/>
        <v>0.48461285714285707</v>
      </c>
      <c r="AF119">
        <f t="shared" si="23"/>
        <v>0.28798499999999999</v>
      </c>
      <c r="AG119">
        <f t="shared" si="24"/>
        <v>0.45122928571428567</v>
      </c>
      <c r="AH119">
        <f t="shared" si="25"/>
        <v>0.49547452771428568</v>
      </c>
      <c r="AI119">
        <f t="shared" si="26"/>
        <v>0.56113797715000002</v>
      </c>
      <c r="AJ119">
        <f t="shared" si="27"/>
        <v>0.52022773514999998</v>
      </c>
      <c r="AK119">
        <f t="shared" si="28"/>
        <v>0.22770000000000001</v>
      </c>
      <c r="AL119" t="str">
        <f t="shared" si="29"/>
        <v>XXX</v>
      </c>
      <c r="AM119">
        <f t="shared" si="30"/>
        <v>0.01</v>
      </c>
      <c r="AN119">
        <f t="shared" si="31"/>
        <v>0.50253334999999999</v>
      </c>
      <c r="AO119">
        <f t="shared" si="32"/>
        <v>0.99753334999999999</v>
      </c>
      <c r="AP119">
        <f t="shared" si="33"/>
        <v>0.87785714285714289</v>
      </c>
      <c r="AQ119">
        <f t="shared" si="34"/>
        <v>0.75249999999999995</v>
      </c>
      <c r="AR119">
        <f t="shared" si="35"/>
        <v>0.70750000000000002</v>
      </c>
      <c r="AS119">
        <f t="shared" si="36"/>
        <v>0.67642857142857138</v>
      </c>
    </row>
    <row r="120" spans="1:45" ht="15" x14ac:dyDescent="0.25">
      <c r="A120" s="19" t="s">
        <v>127</v>
      </c>
      <c r="B120" s="3" t="s">
        <v>127</v>
      </c>
      <c r="C120" s="14">
        <f>IF(ISNUMBER('2007'!C120),(1-PRODUCT('2007'!C120,0.1)),"XXX")</f>
        <v>0.45999999999999996</v>
      </c>
      <c r="D120" s="14">
        <f>IFERROR(IF((LOG(100*'2007'!D120+1)/LOG(100+1))&gt;1,0,(1-(LOG(100*'2007'!D120+1)/LOG(100+1)))), 1)</f>
        <v>1</v>
      </c>
      <c r="E120" s="15">
        <f>IF(ISNUMBER('2007'!E120),IF(('2007'!E120/100)&gt;1,1,'2007'!E120/100),"XXX")</f>
        <v>0.745</v>
      </c>
      <c r="F120" s="14">
        <f>IF(ISNUMBER('2007'!F120),(1-(('2007'!F120-1)/4)),"XXX")</f>
        <v>0.75</v>
      </c>
      <c r="G120" s="14">
        <f>IF(ISNUMBER('2007'!G120),(1-('2007'!G120/10)),"XXX")</f>
        <v>0.52</v>
      </c>
      <c r="H120" s="213">
        <f t="shared" si="19"/>
        <v>0.69500000000000006</v>
      </c>
      <c r="I120" s="15">
        <f>'2007'!H120</f>
        <v>0.3671428571428571</v>
      </c>
      <c r="J120" s="14">
        <f>IF(ISNUMBER('2007'!I120),'2007'!I120,"XXX")</f>
        <v>0.29920000000000002</v>
      </c>
      <c r="K120" s="14">
        <f>IF(ISNUMBER('2007'!J120),IF(('2007'!J120/5)&gt;1,1,'2007'!J120/5),"XXX")</f>
        <v>0.48880200000000001</v>
      </c>
      <c r="L120" s="15">
        <f>IF(ISNUMBER('2007'!K120),'2007'!K120,"XXX")</f>
        <v>0.62571428571428567</v>
      </c>
      <c r="M120" s="14">
        <f>IF(ISNUMBER('2007'!L120),IF(('2007'!L120/5)&gt;1,1,'2007'!L120/5),"XXX")</f>
        <v>0.8181328779999999</v>
      </c>
      <c r="N120" s="14">
        <f>IF(ISNUMBER('2007'!M120),(1-('2007'!M120/100)),"XXX")</f>
        <v>0.82403924939999995</v>
      </c>
      <c r="O120" s="15">
        <f>IF(ISNUMBER('2007'!N120),IF(('2007'!N120/10)&gt;1,1,'2007'!N120/10),"XXX")</f>
        <v>1</v>
      </c>
      <c r="P120" s="214">
        <f>IF(ISNUMBER('2007'!O120),'2007'!O120/100,"XXX")</f>
        <v>1</v>
      </c>
      <c r="Q120" s="214">
        <f>'2007'!P120</f>
        <v>0.25942456722259521</v>
      </c>
      <c r="R120" s="215">
        <f>IF(ISNUMBER('2007'!Q120),('2007'!Q120/100),"XXX")</f>
        <v>0.82599999999999996</v>
      </c>
      <c r="S120" s="215">
        <f>IF(ISNUMBER('2007'!R120),('2007'!R120/100),"XXX")</f>
        <v>0.67182239999999993</v>
      </c>
      <c r="T120" s="116" t="str">
        <f>IF(ISNUMBER('2007'!S120),(1-('2007'!S120/100)),"XXX")</f>
        <v>XXX</v>
      </c>
      <c r="U120" s="132">
        <f>IF(ISNUMBER('2007'!T120),'2007'!T120,"XXX")</f>
        <v>0.55000000000000004</v>
      </c>
      <c r="V120" s="132">
        <f>IF(ISNUMBER('2007'!U120),'2007'!U120,"XXX")</f>
        <v>0.36928571428571427</v>
      </c>
      <c r="W120" s="132">
        <f>IF(ISNUMBER('2007'!V120),'2007'!V120,"XXX")</f>
        <v>0.60285714285714287</v>
      </c>
      <c r="X120" s="132">
        <f>IF(ISNUMBER('2007'!W120),'2007'!W120,"XXX")</f>
        <v>0.42285714285714288</v>
      </c>
      <c r="Y120" s="129">
        <f t="shared" si="20"/>
        <v>0.61231878984248356</v>
      </c>
      <c r="Z120" s="116">
        <f>'2007'!X120</f>
        <v>0.61899999999999999</v>
      </c>
      <c r="AA120" s="132">
        <f>('2007'!Y120+2.5)/5</f>
        <v>0.61044628619999997</v>
      </c>
      <c r="AB120" s="216">
        <f t="shared" si="21"/>
        <v>0.61472314309999998</v>
      </c>
      <c r="AC120" s="2"/>
      <c r="AE120">
        <f t="shared" si="22"/>
        <v>0.33317142857142856</v>
      </c>
      <c r="AF120">
        <f t="shared" si="23"/>
        <v>0.39400100000000005</v>
      </c>
      <c r="AG120">
        <f t="shared" si="24"/>
        <v>0.55725814285714281</v>
      </c>
      <c r="AH120">
        <f t="shared" si="25"/>
        <v>0.72192358185714278</v>
      </c>
      <c r="AI120">
        <f t="shared" si="26"/>
        <v>0.82108606369999992</v>
      </c>
      <c r="AJ120">
        <f t="shared" si="27"/>
        <v>0.91201962469999998</v>
      </c>
      <c r="AK120">
        <f t="shared" si="28"/>
        <v>1</v>
      </c>
      <c r="AL120">
        <f t="shared" si="29"/>
        <v>0.62971228361129761</v>
      </c>
      <c r="AM120">
        <f t="shared" si="30"/>
        <v>0.54271228361129764</v>
      </c>
      <c r="AN120">
        <f t="shared" si="31"/>
        <v>0.7489112</v>
      </c>
      <c r="AO120">
        <f t="shared" si="32"/>
        <v>0.67182239999999993</v>
      </c>
      <c r="AP120">
        <f t="shared" si="33"/>
        <v>0.55000000000000004</v>
      </c>
      <c r="AQ120">
        <f t="shared" si="34"/>
        <v>0.45964285714285713</v>
      </c>
      <c r="AR120">
        <f t="shared" si="35"/>
        <v>0.4860714285714286</v>
      </c>
      <c r="AS120">
        <f t="shared" si="36"/>
        <v>0.5128571428571429</v>
      </c>
    </row>
    <row r="121" spans="1:45" ht="15" x14ac:dyDescent="0.25">
      <c r="A121" s="19" t="s">
        <v>194</v>
      </c>
      <c r="B121" s="3" t="s">
        <v>128</v>
      </c>
      <c r="C121" s="14">
        <f>IF(ISNUMBER('2007'!C121),(1-PRODUCT('2007'!C121,0.1)),"XXX")</f>
        <v>0.61</v>
      </c>
      <c r="D121" s="14">
        <f>IFERROR(IF((LOG(100*'2007'!D121+1)/LOG(100+1))&gt;1,0,(1-(LOG(100*'2007'!D121+1)/LOG(100+1)))), 1)</f>
        <v>0.73586897787416183</v>
      </c>
      <c r="E121" s="15">
        <f>IF(ISNUMBER('2007'!E121),IF(('2007'!E121/100)&gt;1,1,'2007'!E121/100),"XXX")</f>
        <v>0.65</v>
      </c>
      <c r="F121" s="14">
        <f>IF(ISNUMBER('2007'!F121),(1-(('2007'!F121-1)/4)),"XXX")</f>
        <v>0.25</v>
      </c>
      <c r="G121" s="14">
        <f>IF(ISNUMBER('2007'!G121),(1-('2007'!G121/10)),"XXX")</f>
        <v>0.15000000000000002</v>
      </c>
      <c r="H121" s="213">
        <f t="shared" si="19"/>
        <v>0.47917379557483236</v>
      </c>
      <c r="I121" s="15">
        <f>'2007'!H121</f>
        <v>0.49714285714285711</v>
      </c>
      <c r="J121" s="14">
        <f>IF(ISNUMBER('2007'!I121),'2007'!I121,"XXX")</f>
        <v>0.24815000000000001</v>
      </c>
      <c r="K121" s="14" t="str">
        <f>IF(ISNUMBER('2007'!J121),IF(('2007'!J121/5)&gt;1,1,'2007'!J121/5),"XXX")</f>
        <v>XXX</v>
      </c>
      <c r="L121" s="15">
        <f>IF(ISNUMBER('2007'!K121),'2007'!K121,"XXX")</f>
        <v>0.59571428571428575</v>
      </c>
      <c r="M121" s="14">
        <f>IF(ISNUMBER('2007'!L121),IF(('2007'!L121/5)&gt;1,1,'2007'!L121/5),"XXX")</f>
        <v>0.58925767000000007</v>
      </c>
      <c r="N121" s="14">
        <f>IF(ISNUMBER('2007'!M121),(1-('2007'!M121/100)),"XXX")</f>
        <v>0.68551952360000001</v>
      </c>
      <c r="O121" s="15">
        <f>IF(ISNUMBER('2007'!N121),IF(('2007'!N121/10)&gt;1,1,'2007'!N121/10),"XXX")</f>
        <v>1</v>
      </c>
      <c r="P121" s="214" t="str">
        <f>IF(ISNUMBER('2007'!O121),'2007'!O121/100,"XXX")</f>
        <v>XXX</v>
      </c>
      <c r="Q121" s="214">
        <f>'2007'!P121</f>
        <v>0.32162744998931886</v>
      </c>
      <c r="R121" s="215">
        <f>IF(ISNUMBER('2007'!Q121),('2007'!Q121/100),"XXX")</f>
        <v>0.54500000000000004</v>
      </c>
      <c r="S121" s="215">
        <f>IF(ISNUMBER('2007'!R121),('2007'!R121/100),"XXX")</f>
        <v>0.92758830000000003</v>
      </c>
      <c r="T121" s="116">
        <f>IF(ISNUMBER('2007'!S121),(1-('2007'!S121/100)),"XXX")</f>
        <v>0.99970000000000003</v>
      </c>
      <c r="U121" s="132">
        <f>IF(ISNUMBER('2007'!T121),'2007'!T121,"XXX")</f>
        <v>0.42285714285714288</v>
      </c>
      <c r="V121" s="132">
        <f>IF(ISNUMBER('2007'!U121),'2007'!U121,"XXX")</f>
        <v>0.35500000000000004</v>
      </c>
      <c r="W121" s="132">
        <f>IF(ISNUMBER('2007'!V121),'2007'!V121,"XXX")</f>
        <v>0.55571428571428572</v>
      </c>
      <c r="X121" s="132">
        <f>IF(ISNUMBER('2007'!W121),'2007'!W121,"XXX")</f>
        <v>0.39999999999999997</v>
      </c>
      <c r="Y121" s="129">
        <f t="shared" si="20"/>
        <v>0.60868661254576106</v>
      </c>
      <c r="Z121" s="116">
        <f>'2007'!X121</f>
        <v>0.32100000000000001</v>
      </c>
      <c r="AA121" s="132">
        <f>('2007'!Y121+2.5)/5</f>
        <v>0.336964035</v>
      </c>
      <c r="AB121" s="216">
        <f t="shared" si="21"/>
        <v>0.3289820175</v>
      </c>
      <c r="AC121" s="2"/>
      <c r="AE121">
        <f t="shared" si="22"/>
        <v>0.37264642857142855</v>
      </c>
      <c r="AF121">
        <f t="shared" si="23"/>
        <v>0.24815000000000001</v>
      </c>
      <c r="AG121">
        <f t="shared" si="24"/>
        <v>0.59571428571428575</v>
      </c>
      <c r="AH121">
        <f t="shared" si="25"/>
        <v>0.59248597785714296</v>
      </c>
      <c r="AI121">
        <f t="shared" si="26"/>
        <v>0.63738859680000004</v>
      </c>
      <c r="AJ121">
        <f t="shared" si="27"/>
        <v>0.84275976180000001</v>
      </c>
      <c r="AK121">
        <f t="shared" si="28"/>
        <v>1</v>
      </c>
      <c r="AL121">
        <f t="shared" si="29"/>
        <v>0.32162744998931886</v>
      </c>
      <c r="AM121">
        <f t="shared" si="30"/>
        <v>0.43331372499465948</v>
      </c>
      <c r="AN121">
        <f t="shared" si="31"/>
        <v>0.73629414999999998</v>
      </c>
      <c r="AO121">
        <f t="shared" si="32"/>
        <v>0.96364415000000003</v>
      </c>
      <c r="AP121">
        <f t="shared" si="33"/>
        <v>0.71127857142857143</v>
      </c>
      <c r="AQ121">
        <f t="shared" si="34"/>
        <v>0.38892857142857146</v>
      </c>
      <c r="AR121">
        <f t="shared" si="35"/>
        <v>0.4553571428571429</v>
      </c>
      <c r="AS121">
        <f t="shared" si="36"/>
        <v>0.47785714285714287</v>
      </c>
    </row>
    <row r="122" spans="1:45" ht="15" x14ac:dyDescent="0.25">
      <c r="A122" s="19" t="s">
        <v>129</v>
      </c>
      <c r="B122" s="3" t="s">
        <v>129</v>
      </c>
      <c r="C122" s="14">
        <f>IF(ISNUMBER('2007'!C122),(1-PRODUCT('2007'!C122,0.1)),"XXX")</f>
        <v>0.33999999999999997</v>
      </c>
      <c r="D122" s="14">
        <f>IFERROR(IF((LOG(100*'2007'!D122+1)/LOG(100+1))&gt;1,0,(1-(LOG(100*'2007'!D122+1)/LOG(100+1)))), 1)</f>
        <v>0.36017822963854829</v>
      </c>
      <c r="E122" s="15">
        <f>IF(ISNUMBER('2007'!E122),IF(('2007'!E122/100)&gt;1,1,'2007'!E122/100),"XXX")</f>
        <v>1</v>
      </c>
      <c r="F122" s="14">
        <f>IF(ISNUMBER('2007'!F122),(1-(('2007'!F122-1)/4)),"XXX")</f>
        <v>0.5</v>
      </c>
      <c r="G122" s="14">
        <f>IF(ISNUMBER('2007'!G122),(1-('2007'!G122/10)),"XXX")</f>
        <v>0.26</v>
      </c>
      <c r="H122" s="213">
        <f t="shared" si="19"/>
        <v>0.49203564592770965</v>
      </c>
      <c r="I122" s="15">
        <f>'2007'!H122</f>
        <v>0.42714285714285716</v>
      </c>
      <c r="J122" s="14">
        <f>IF(ISNUMBER('2007'!I122),'2007'!I122,"XXX")</f>
        <v>6.3899999999999998E-3</v>
      </c>
      <c r="K122" s="14">
        <f>IF(ISNUMBER('2007'!J122),IF(('2007'!J122/5)&gt;1,1,'2007'!J122/5),"XXX")</f>
        <v>0.52455800000000008</v>
      </c>
      <c r="L122" s="15">
        <f>IF(ISNUMBER('2007'!K122),'2007'!K122,"XXX")</f>
        <v>0.58714285714285719</v>
      </c>
      <c r="M122" s="14">
        <f>IF(ISNUMBER('2007'!L122),IF(('2007'!L122/5)&gt;1,1,'2007'!L122/5),"XXX")</f>
        <v>0.34816112600000004</v>
      </c>
      <c r="N122" s="14">
        <f>IF(ISNUMBER('2007'!M122),(1-('2007'!M122/100)),"XXX")</f>
        <v>0.87503462789999997</v>
      </c>
      <c r="O122" s="15">
        <f>IF(ISNUMBER('2007'!N122),IF(('2007'!N122/10)&gt;1,1,'2007'!N122/10),"XXX")</f>
        <v>0.4708</v>
      </c>
      <c r="P122" s="214" t="str">
        <f>IF(ISNUMBER('2007'!O122),'2007'!O122/100,"XXX")</f>
        <v>XXX</v>
      </c>
      <c r="Q122" s="214">
        <f>'2007'!P122</f>
        <v>0.13945368</v>
      </c>
      <c r="R122" s="215">
        <f>IF(ISNUMBER('2007'!Q122),('2007'!Q122/100),"XXX")</f>
        <v>4.0999999999999995E-2</v>
      </c>
      <c r="S122" s="215">
        <f>IF(ISNUMBER('2007'!R122),('2007'!R122/100),"XXX")</f>
        <v>0.28784090000000001</v>
      </c>
      <c r="T122" s="116">
        <f>IF(ISNUMBER('2007'!S122),(1-('2007'!S122/100)),"XXX")</f>
        <v>0.38979999999999992</v>
      </c>
      <c r="U122" s="132">
        <f>IF(ISNUMBER('2007'!T122),'2007'!T122,"XXX")</f>
        <v>0.67999999999999994</v>
      </c>
      <c r="V122" s="132">
        <f>IF(ISNUMBER('2007'!U122),'2007'!U122,"XXX")</f>
        <v>0.76142857142857145</v>
      </c>
      <c r="W122" s="132">
        <f>IF(ISNUMBER('2007'!V122),'2007'!V122,"XXX")</f>
        <v>0.67999999999999994</v>
      </c>
      <c r="X122" s="132">
        <f>IF(ISNUMBER('2007'!W122),'2007'!W122,"XXX")</f>
        <v>0.7014285714285714</v>
      </c>
      <c r="Y122" s="129">
        <f t="shared" si="20"/>
        <v>0.46193632444017851</v>
      </c>
      <c r="Z122" s="116">
        <f>'2007'!X122</f>
        <v>0.20200000000000001</v>
      </c>
      <c r="AA122" s="132">
        <f>('2007'!Y122+2.5)/5</f>
        <v>0.27327299119999998</v>
      </c>
      <c r="AB122" s="216">
        <f t="shared" si="21"/>
        <v>0.2376364956</v>
      </c>
      <c r="AC122" s="2"/>
      <c r="AE122">
        <f t="shared" si="22"/>
        <v>0.21676642857142858</v>
      </c>
      <c r="AF122">
        <f t="shared" si="23"/>
        <v>0.26547400000000004</v>
      </c>
      <c r="AG122">
        <f t="shared" si="24"/>
        <v>0.55585042857142863</v>
      </c>
      <c r="AH122">
        <f t="shared" si="25"/>
        <v>0.46765199157142862</v>
      </c>
      <c r="AI122">
        <f t="shared" si="26"/>
        <v>0.61159787695000001</v>
      </c>
      <c r="AJ122">
        <f t="shared" si="27"/>
        <v>0.67291731394999998</v>
      </c>
      <c r="AK122">
        <f t="shared" si="28"/>
        <v>0.4708</v>
      </c>
      <c r="AL122">
        <f t="shared" si="29"/>
        <v>0.13945368</v>
      </c>
      <c r="AM122">
        <f t="shared" si="30"/>
        <v>9.0226840000000003E-2</v>
      </c>
      <c r="AN122">
        <f t="shared" si="31"/>
        <v>0.16442045</v>
      </c>
      <c r="AO122">
        <f t="shared" si="32"/>
        <v>0.33882044999999994</v>
      </c>
      <c r="AP122">
        <f t="shared" si="33"/>
        <v>0.53489999999999993</v>
      </c>
      <c r="AQ122">
        <f t="shared" si="34"/>
        <v>0.72071428571428564</v>
      </c>
      <c r="AR122">
        <f t="shared" si="35"/>
        <v>0.72071428571428564</v>
      </c>
      <c r="AS122">
        <f t="shared" si="36"/>
        <v>0.69071428571428561</v>
      </c>
    </row>
    <row r="123" spans="1:45" ht="15" x14ac:dyDescent="0.25">
      <c r="A123" s="19" t="s">
        <v>130</v>
      </c>
      <c r="B123" s="3" t="s">
        <v>130</v>
      </c>
      <c r="C123" s="14">
        <f>IF(ISNUMBER('2007'!C123),(1-PRODUCT('2007'!C123,0.1)),"XXX")</f>
        <v>0.35</v>
      </c>
      <c r="D123" s="14">
        <f>IFERROR(IF((LOG(100*'2007'!D123+1)/LOG(100+1))&gt;1,0,(1-(LOG(100*'2007'!D123+1)/LOG(100+1)))), 1)</f>
        <v>1</v>
      </c>
      <c r="E123" s="15">
        <f>IF(ISNUMBER('2007'!E123),IF(('2007'!E123/100)&gt;1,1,'2007'!E123/100),"XXX")</f>
        <v>0.8666666666666667</v>
      </c>
      <c r="F123" s="14">
        <f>IF(ISNUMBER('2007'!F123),(1-(('2007'!F123-1)/4)),"XXX")</f>
        <v>0.25</v>
      </c>
      <c r="G123" s="14">
        <f>IF(ISNUMBER('2007'!G123),(1-('2007'!G123/10)),"XXX")</f>
        <v>0.11999999999999988</v>
      </c>
      <c r="H123" s="213">
        <f t="shared" si="19"/>
        <v>0.51733333333333342</v>
      </c>
      <c r="I123" s="15">
        <f>'2007'!H123</f>
        <v>0.5914285714285713</v>
      </c>
      <c r="J123" s="14">
        <f>IF(ISNUMBER('2007'!I123),'2007'!I123,"XXX")</f>
        <v>0.21099999999999999</v>
      </c>
      <c r="K123" s="14">
        <f>IF(ISNUMBER('2007'!J123),IF(('2007'!J123/5)&gt;1,1,'2007'!J123/5),"XXX")</f>
        <v>0.8401820000000001</v>
      </c>
      <c r="L123" s="15">
        <f>IF(ISNUMBER('2007'!K123),'2007'!K123,"XXX")</f>
        <v>0.49857142857142861</v>
      </c>
      <c r="M123" s="14">
        <f>IF(ISNUMBER('2007'!L123),IF(('2007'!L123/5)&gt;1,1,'2007'!L123/5),"XXX")</f>
        <v>0.50147867199999996</v>
      </c>
      <c r="N123" s="14">
        <f>IF(ISNUMBER('2007'!M123),(1-('2007'!M123/100)),"XXX")</f>
        <v>0.83261301040000002</v>
      </c>
      <c r="O123" s="15">
        <f>IF(ISNUMBER('2007'!N123),IF(('2007'!N123/10)&gt;1,1,'2007'!N123/10),"XXX")</f>
        <v>0.36430000000000001</v>
      </c>
      <c r="P123" s="214" t="str">
        <f>IF(ISNUMBER('2007'!O123),'2007'!O123/100,"XXX")</f>
        <v>XXX</v>
      </c>
      <c r="Q123" s="214">
        <f>'2007'!P123</f>
        <v>0.14259861707687377</v>
      </c>
      <c r="R123" s="215">
        <f>IF(ISNUMBER('2007'!Q123),('2007'!Q123/100),"XXX")</f>
        <v>0.498</v>
      </c>
      <c r="S123" s="215">
        <f>IF(ISNUMBER('2007'!R123),('2007'!R123/100),"XXX")</f>
        <v>0.94685750000000002</v>
      </c>
      <c r="T123" s="116">
        <f>IF(ISNUMBER('2007'!S123),(1-('2007'!S123/100)),"XXX")</f>
        <v>1</v>
      </c>
      <c r="U123" s="132">
        <f>IF(ISNUMBER('2007'!T123),'2007'!T123,"XXX")</f>
        <v>0.67571428571428582</v>
      </c>
      <c r="V123" s="132">
        <f>IF(ISNUMBER('2007'!U123),'2007'!U123,"XXX")</f>
        <v>0.59785714285714298</v>
      </c>
      <c r="W123" s="132">
        <f>IF(ISNUMBER('2007'!V123),'2007'!V123,"XXX")</f>
        <v>0.67428571428571427</v>
      </c>
      <c r="X123" s="132">
        <f>IF(ISNUMBER('2007'!W123),'2007'!W123,"XXX")</f>
        <v>0.59857142857142864</v>
      </c>
      <c r="Y123" s="129">
        <f t="shared" si="20"/>
        <v>0.58360989818159037</v>
      </c>
      <c r="Z123" s="116">
        <f>'2007'!X123</f>
        <v>1.7999999999999999E-2</v>
      </c>
      <c r="AA123" s="132">
        <f>('2007'!Y123+2.5)/5</f>
        <v>0.18456404200000001</v>
      </c>
      <c r="AB123" s="216">
        <f t="shared" si="21"/>
        <v>0.101282021</v>
      </c>
      <c r="AC123" s="2"/>
      <c r="AE123">
        <f t="shared" si="22"/>
        <v>0.40121428571428563</v>
      </c>
      <c r="AF123">
        <f t="shared" si="23"/>
        <v>0.52559100000000003</v>
      </c>
      <c r="AG123">
        <f t="shared" si="24"/>
        <v>0.66937671428571432</v>
      </c>
      <c r="AH123">
        <f t="shared" si="25"/>
        <v>0.50002505028571431</v>
      </c>
      <c r="AI123">
        <f t="shared" si="26"/>
        <v>0.66704584119999999</v>
      </c>
      <c r="AJ123">
        <f t="shared" si="27"/>
        <v>0.59845650520000004</v>
      </c>
      <c r="AK123">
        <f t="shared" si="28"/>
        <v>0.36430000000000001</v>
      </c>
      <c r="AL123">
        <f t="shared" si="29"/>
        <v>0.14259861707687377</v>
      </c>
      <c r="AM123">
        <f t="shared" si="30"/>
        <v>0.32029930853843691</v>
      </c>
      <c r="AN123">
        <f t="shared" si="31"/>
        <v>0.72242874999999995</v>
      </c>
      <c r="AO123">
        <f t="shared" si="32"/>
        <v>0.97342875000000006</v>
      </c>
      <c r="AP123">
        <f t="shared" si="33"/>
        <v>0.83785714285714286</v>
      </c>
      <c r="AQ123">
        <f t="shared" si="34"/>
        <v>0.6367857142857144</v>
      </c>
      <c r="AR123">
        <f t="shared" si="35"/>
        <v>0.63607142857142862</v>
      </c>
      <c r="AS123">
        <f t="shared" si="36"/>
        <v>0.63642857142857145</v>
      </c>
    </row>
    <row r="124" spans="1:45" ht="15" x14ac:dyDescent="0.25">
      <c r="A124" s="19" t="s">
        <v>131</v>
      </c>
      <c r="B124" s="3" t="s">
        <v>131</v>
      </c>
      <c r="C124" s="14">
        <f>IF(ISNUMBER('2007'!C124),(1-PRODUCT('2007'!C124,0.1)),"XXX")</f>
        <v>0.44999999999999996</v>
      </c>
      <c r="D124" s="14">
        <f>IFERROR(IF((LOG(100*'2007'!D124+1)/LOG(100+1))&gt;1,0,(1-(LOG(100*'2007'!D124+1)/LOG(100+1)))), 1)</f>
        <v>1</v>
      </c>
      <c r="E124" s="15">
        <f>IF(ISNUMBER('2007'!E124),IF(('2007'!E124/100)&gt;1,1,'2007'!E124/100),"XXX")</f>
        <v>0.82333333333333347</v>
      </c>
      <c r="F124" s="14">
        <v>0.5</v>
      </c>
      <c r="G124" s="14">
        <f>IF(ISNUMBER('2007'!G124),(1-('2007'!G124/10)),"XXX")</f>
        <v>0.44000000000000006</v>
      </c>
      <c r="H124" s="213">
        <f t="shared" si="19"/>
        <v>0.64266666666666672</v>
      </c>
      <c r="I124" s="15">
        <f>'2007'!H124</f>
        <v>0.37428571428571428</v>
      </c>
      <c r="J124" s="14">
        <f>IF(ISNUMBER('2007'!I124),'2007'!I124,"XXX")</f>
        <v>5.5849999999999997E-2</v>
      </c>
      <c r="K124" s="14">
        <f>IF(ISNUMBER('2007'!J124),IF(('2007'!J124/5)&gt;1,1,'2007'!J124/5),"XXX")</f>
        <v>0.53227800000000003</v>
      </c>
      <c r="L124" s="15">
        <f>IF(ISNUMBER('2007'!K124),'2007'!K124,"XXX")</f>
        <v>0.48571428571428571</v>
      </c>
      <c r="M124" s="14">
        <f>IF(ISNUMBER('2007'!L124),IF(('2007'!L124/5)&gt;1,1,'2007'!L124/5),"XXX")</f>
        <v>0.26376118599999998</v>
      </c>
      <c r="N124" s="14">
        <f>IF(ISNUMBER('2007'!M124),(1-('2007'!M124/100)),"XXX")</f>
        <v>0.55727355960000002</v>
      </c>
      <c r="O124" s="15">
        <f>IF(ISNUMBER('2007'!N124),IF(('2007'!N124/10)&gt;1,1,'2007'!N124/10),"XXX")</f>
        <v>0.47850000000000004</v>
      </c>
      <c r="P124" s="214" t="str">
        <f>IF(ISNUMBER('2007'!O124),'2007'!O124/100,"XXX")</f>
        <v>XXX</v>
      </c>
      <c r="Q124" s="214">
        <f>'2007'!P124</f>
        <v>0.17713587284088134</v>
      </c>
      <c r="R124" s="215">
        <f>IF(ISNUMBER('2007'!Q124),('2007'!Q124/100),"XXX")</f>
        <v>0.17</v>
      </c>
      <c r="S124" s="215">
        <f>IF(ISNUMBER('2007'!R124),('2007'!R124/100),"XXX")</f>
        <v>0.3136948</v>
      </c>
      <c r="T124" s="116">
        <f>IF(ISNUMBER('2007'!S124),(1-('2007'!S124/100)),"XXX")</f>
        <v>0.6120000000000001</v>
      </c>
      <c r="U124" s="132">
        <f>IF(ISNUMBER('2007'!T124),'2007'!T124,"XXX")</f>
        <v>0.52142857142857146</v>
      </c>
      <c r="V124" s="132">
        <f>IF(ISNUMBER('2007'!U124),'2007'!U124,"XXX")</f>
        <v>0.30499999999999999</v>
      </c>
      <c r="W124" s="132">
        <f>IF(ISNUMBER('2007'!V124),'2007'!V124,"XXX")</f>
        <v>0.57999999999999996</v>
      </c>
      <c r="X124" s="132">
        <f>IF(ISNUMBER('2007'!W124),'2007'!W124,"XXX")</f>
        <v>0.41428571428571426</v>
      </c>
      <c r="Y124" s="129">
        <f t="shared" si="20"/>
        <v>0.39498173150969795</v>
      </c>
      <c r="Z124" s="116">
        <f>'2007'!X124</f>
        <v>0.69099999999999995</v>
      </c>
      <c r="AA124" s="132">
        <f>('2007'!Y124+2.5)/5</f>
        <v>0.47891996060000003</v>
      </c>
      <c r="AB124" s="216">
        <f t="shared" si="21"/>
        <v>0.58495998029999996</v>
      </c>
      <c r="AC124" s="2"/>
      <c r="AE124">
        <f t="shared" si="22"/>
        <v>0.21506785714285714</v>
      </c>
      <c r="AF124">
        <f t="shared" si="23"/>
        <v>0.29406399999999999</v>
      </c>
      <c r="AG124">
        <f t="shared" si="24"/>
        <v>0.5089961428571429</v>
      </c>
      <c r="AH124">
        <f t="shared" si="25"/>
        <v>0.37473773585714287</v>
      </c>
      <c r="AI124">
        <f t="shared" si="26"/>
        <v>0.4105173728</v>
      </c>
      <c r="AJ124">
        <f t="shared" si="27"/>
        <v>0.51788677979999997</v>
      </c>
      <c r="AK124">
        <f t="shared" si="28"/>
        <v>0.47850000000000004</v>
      </c>
      <c r="AL124">
        <f t="shared" si="29"/>
        <v>0.17713587284088134</v>
      </c>
      <c r="AM124">
        <f t="shared" si="30"/>
        <v>0.17356793642044066</v>
      </c>
      <c r="AN124">
        <f t="shared" si="31"/>
        <v>0.24184739999999999</v>
      </c>
      <c r="AO124">
        <f t="shared" si="32"/>
        <v>0.46284740000000002</v>
      </c>
      <c r="AP124">
        <f t="shared" si="33"/>
        <v>0.56671428571428573</v>
      </c>
      <c r="AQ124">
        <f t="shared" si="34"/>
        <v>0.41321428571428576</v>
      </c>
      <c r="AR124">
        <f t="shared" si="35"/>
        <v>0.4425</v>
      </c>
      <c r="AS124">
        <f t="shared" si="36"/>
        <v>0.49714285714285711</v>
      </c>
    </row>
    <row r="125" spans="1:45" ht="15" x14ac:dyDescent="0.25">
      <c r="A125" s="19" t="s">
        <v>132</v>
      </c>
      <c r="B125" s="3" t="s">
        <v>132</v>
      </c>
      <c r="C125" s="14">
        <f>IF(ISNUMBER('2007'!C125),(1-PRODUCT('2007'!C125,0.1)),"XXX")</f>
        <v>0.31999999999999995</v>
      </c>
      <c r="D125" s="14">
        <f>IFERROR(IF((LOG(100*'2007'!D125+1)/LOG(100+1))&gt;1,0,(1-(LOG(100*'2007'!D125+1)/LOG(100+1)))), 1)</f>
        <v>1</v>
      </c>
      <c r="E125" s="15">
        <f>IF(ISNUMBER('2007'!E125),IF(('2007'!E125/100)&gt;1,1,'2007'!E125/100),"XXX")</f>
        <v>0.78833333333333344</v>
      </c>
      <c r="F125" s="14">
        <f>IF(ISNUMBER('2007'!F125),(1-(('2007'!F125-1)/4)),"XXX")</f>
        <v>0.75</v>
      </c>
      <c r="G125" s="14">
        <f>IF(ISNUMBER('2007'!G125),(1-('2007'!G125/10)),"XXX")</f>
        <v>0.39</v>
      </c>
      <c r="H125" s="213">
        <f t="shared" si="19"/>
        <v>0.64966666666666673</v>
      </c>
      <c r="I125" s="15">
        <f>'2007'!H125</f>
        <v>0.38857142857142857</v>
      </c>
      <c r="J125" s="14">
        <f>IF(ISNUMBER('2007'!I125),'2007'!I125,"XXX")</f>
        <v>0.21002000000000001</v>
      </c>
      <c r="K125" s="14">
        <f>IF(ISNUMBER('2007'!J125),IF(('2007'!J125/5)&gt;1,1,'2007'!J125/5),"XXX")</f>
        <v>0.60925000000000007</v>
      </c>
      <c r="L125" s="15">
        <f>IF(ISNUMBER('2007'!K125),'2007'!K125,"XXX")</f>
        <v>0.60857142857142854</v>
      </c>
      <c r="M125" s="14">
        <f>IF(ISNUMBER('2007'!L125),IF(('2007'!L125/5)&gt;1,1,'2007'!L125/5),"XXX")</f>
        <v>1</v>
      </c>
      <c r="N125" s="14">
        <f>IF(ISNUMBER('2007'!M125),(1-('2007'!M125/100)),"XXX")</f>
        <v>0.65287117000000006</v>
      </c>
      <c r="O125" s="15">
        <f>IF(ISNUMBER('2007'!N125),IF(('2007'!N125/10)&gt;1,1,'2007'!N125/10),"XXX")</f>
        <v>1</v>
      </c>
      <c r="P125" s="214" t="str">
        <f>IF(ISNUMBER('2007'!O125),'2007'!O125/100,"XXX")</f>
        <v>XXX</v>
      </c>
      <c r="Q125" s="214">
        <f>'2007'!P125</f>
        <v>0.31926538944244387</v>
      </c>
      <c r="R125" s="215">
        <f>IF(ISNUMBER('2007'!Q125),('2007'!Q125/100),"XXX")</f>
        <v>0.107</v>
      </c>
      <c r="S125" s="215">
        <f>IF(ISNUMBER('2007'!R125),('2007'!R125/100),"XXX")</f>
        <v>0.67558229999999997</v>
      </c>
      <c r="T125" s="116">
        <f>IF(ISNUMBER('2007'!S125),(1-('2007'!S125/100)),"XXX")</f>
        <v>0.99970000000000003</v>
      </c>
      <c r="U125" s="132">
        <f>IF(ISNUMBER('2007'!T125),'2007'!T125,"XXX")</f>
        <v>0.45428571428571429</v>
      </c>
      <c r="V125" s="132">
        <f>IF(ISNUMBER('2007'!U125),'2007'!U125,"XXX")</f>
        <v>0.3671428571428571</v>
      </c>
      <c r="W125" s="132">
        <f>IF(ISNUMBER('2007'!V125),'2007'!V125,"XXX")</f>
        <v>0.52714285714285714</v>
      </c>
      <c r="X125" s="132">
        <f>IF(ISNUMBER('2007'!W125),'2007'!W125,"XXX")</f>
        <v>0.43571428571428567</v>
      </c>
      <c r="Y125" s="129">
        <f t="shared" si="20"/>
        <v>0.58469483942943845</v>
      </c>
      <c r="Z125" s="116">
        <f>'2007'!X125</f>
        <v>0.64100000000000001</v>
      </c>
      <c r="AA125" s="132">
        <f>('2007'!Y125+2.5)/5</f>
        <v>0.57302028539999994</v>
      </c>
      <c r="AB125" s="216">
        <f t="shared" si="21"/>
        <v>0.60701014269999998</v>
      </c>
      <c r="AC125" s="2"/>
      <c r="AE125">
        <f t="shared" si="22"/>
        <v>0.29929571428571428</v>
      </c>
      <c r="AF125">
        <f t="shared" si="23"/>
        <v>0.40963500000000003</v>
      </c>
      <c r="AG125">
        <f t="shared" si="24"/>
        <v>0.60891071428571431</v>
      </c>
      <c r="AH125">
        <f t="shared" si="25"/>
        <v>0.80428571428571427</v>
      </c>
      <c r="AI125">
        <f t="shared" si="26"/>
        <v>0.82643558500000003</v>
      </c>
      <c r="AJ125">
        <f t="shared" si="27"/>
        <v>0.82643558500000003</v>
      </c>
      <c r="AK125">
        <f t="shared" si="28"/>
        <v>1</v>
      </c>
      <c r="AL125">
        <f t="shared" si="29"/>
        <v>0.31926538944244387</v>
      </c>
      <c r="AM125">
        <f t="shared" si="30"/>
        <v>0.21313269472122193</v>
      </c>
      <c r="AN125">
        <f t="shared" si="31"/>
        <v>0.39129114999999998</v>
      </c>
      <c r="AO125">
        <f t="shared" si="32"/>
        <v>0.83764115000000006</v>
      </c>
      <c r="AP125">
        <f t="shared" si="33"/>
        <v>0.72699285714285722</v>
      </c>
      <c r="AQ125">
        <f t="shared" si="34"/>
        <v>0.4107142857142857</v>
      </c>
      <c r="AR125">
        <f t="shared" si="35"/>
        <v>0.44714285714285712</v>
      </c>
      <c r="AS125">
        <f t="shared" si="36"/>
        <v>0.48142857142857143</v>
      </c>
    </row>
    <row r="126" spans="1:45" ht="15" x14ac:dyDescent="0.25">
      <c r="A126" s="19" t="s">
        <v>133</v>
      </c>
      <c r="B126" s="231" t="s">
        <v>133</v>
      </c>
      <c r="C126" s="14">
        <f>IF(ISNUMBER('2007'!C126),(1-PRODUCT('2007'!C126,0.1)),"XXX")</f>
        <v>0.32999999999999996</v>
      </c>
      <c r="D126" s="14">
        <f>IFERROR(IF((LOG(100*'2007'!D126+1)/LOG(100+1))&gt;1,0,(1-(LOG(100*'2007'!D126+1)/LOG(100+1)))), 1)</f>
        <v>1</v>
      </c>
      <c r="E126" s="15">
        <f>IF(ISNUMBER('2007'!E126),IF(('2007'!E126/100)&gt;1,1,'2007'!E126/100),"XXX")</f>
        <v>0.77333333333333332</v>
      </c>
      <c r="F126" s="14" t="str">
        <f>IF(ISNUMBER('2007'!F126),(1-(('2007'!F126-1)/4)),"XXX")</f>
        <v>XXX</v>
      </c>
      <c r="G126" s="14">
        <f>IF(ISNUMBER('2007'!G126),(1-('2007'!G126/10)),"XXX")</f>
        <v>0.32999999999999996</v>
      </c>
      <c r="H126" s="213">
        <f t="shared" si="19"/>
        <v>0.60833333333333339</v>
      </c>
      <c r="I126" s="15">
        <f>'2007'!H126</f>
        <v>0.67285714285714282</v>
      </c>
      <c r="J126" s="14">
        <f>IF(ISNUMBER('2007'!I126),'2007'!I126,"XXX")</f>
        <v>0.30108000000000001</v>
      </c>
      <c r="K126" s="14">
        <f>IF(ISNUMBER('2007'!J126),IF(('2007'!J126/5)&gt;1,1,'2007'!J126/5),"XXX")</f>
        <v>0.66355400000000009</v>
      </c>
      <c r="L126" s="15">
        <f>IF(ISNUMBER('2007'!K126),'2007'!K126,"XXX")</f>
        <v>0.64571428571428569</v>
      </c>
      <c r="M126" s="14">
        <f>IF(ISNUMBER('2007'!L126),IF(('2007'!L126/5)&gt;1,1,'2007'!L126/5),"XXX")</f>
        <v>0.60860161800000001</v>
      </c>
      <c r="N126" s="14">
        <f>IF(ISNUMBER('2007'!M126),(1-('2007'!M126/100)),"XXX")</f>
        <v>0.74889204030000001</v>
      </c>
      <c r="O126" s="15">
        <f>IF(ISNUMBER('2007'!N126),IF(('2007'!N126/10)&gt;1,1,'2007'!N126/10),"XXX")</f>
        <v>0.97740000000000005</v>
      </c>
      <c r="P126" s="214" t="str">
        <f>IF(ISNUMBER('2007'!O126),'2007'!O126/100,"XXX")</f>
        <v>XXX</v>
      </c>
      <c r="Q126" s="214">
        <f>'2007'!P126</f>
        <v>0.5175178050994873</v>
      </c>
      <c r="R126" s="215" t="str">
        <f>IF(ISNUMBER('2007'!Q126),('2007'!Q126/100),"XXX")</f>
        <v>XXX</v>
      </c>
      <c r="S126" s="215" t="str">
        <f>IF(ISNUMBER('2007'!R126),('2007'!R126/100),"XXX")</f>
        <v>XXX</v>
      </c>
      <c r="T126" s="116">
        <v>1</v>
      </c>
      <c r="U126" s="132">
        <f>IF(ISNUMBER('2007'!T126),'2007'!T126,"XXX")</f>
        <v>0.63571428571428579</v>
      </c>
      <c r="V126" s="132">
        <f>IF(ISNUMBER('2007'!U126),'2007'!U126,"XXX")</f>
        <v>0.55000000000000004</v>
      </c>
      <c r="W126" s="132">
        <f>IF(ISNUMBER('2007'!V126),'2007'!V126,"XXX")</f>
        <v>0.58714285714285719</v>
      </c>
      <c r="X126" s="132">
        <f>IF(ISNUMBER('2007'!W126),'2007'!W126,"XXX")</f>
        <v>0.61</v>
      </c>
      <c r="Y126" s="129">
        <f t="shared" si="20"/>
        <v>0.68833698999547166</v>
      </c>
      <c r="Z126" s="116">
        <f>'2007'!X126</f>
        <v>0.44600000000000001</v>
      </c>
      <c r="AA126" s="132">
        <f>('2007'!Y126+2.5)/5</f>
        <v>0.52641508579999996</v>
      </c>
      <c r="AB126" s="216">
        <f t="shared" si="21"/>
        <v>0.48620754290000001</v>
      </c>
      <c r="AC126" s="2"/>
      <c r="AE126">
        <f t="shared" si="22"/>
        <v>0.48696857142857142</v>
      </c>
      <c r="AF126">
        <f t="shared" si="23"/>
        <v>0.48231700000000005</v>
      </c>
      <c r="AG126">
        <f t="shared" si="24"/>
        <v>0.65463414285714294</v>
      </c>
      <c r="AH126">
        <f t="shared" si="25"/>
        <v>0.62715795185714285</v>
      </c>
      <c r="AI126">
        <f t="shared" si="26"/>
        <v>0.67874682915000006</v>
      </c>
      <c r="AJ126">
        <f t="shared" si="27"/>
        <v>0.86314602015000008</v>
      </c>
      <c r="AK126">
        <f t="shared" si="28"/>
        <v>0.97740000000000005</v>
      </c>
      <c r="AL126">
        <f t="shared" si="29"/>
        <v>0.5175178050994873</v>
      </c>
      <c r="AM126">
        <f t="shared" si="30"/>
        <v>0.5175178050994873</v>
      </c>
      <c r="AN126" t="str">
        <f t="shared" si="31"/>
        <v>XXX</v>
      </c>
      <c r="AO126">
        <f t="shared" si="32"/>
        <v>1</v>
      </c>
      <c r="AP126">
        <f t="shared" si="33"/>
        <v>0.81785714285714284</v>
      </c>
      <c r="AQ126">
        <f t="shared" si="34"/>
        <v>0.59285714285714297</v>
      </c>
      <c r="AR126">
        <f t="shared" si="35"/>
        <v>0.56857142857142862</v>
      </c>
      <c r="AS126">
        <f t="shared" si="36"/>
        <v>0.59857142857142853</v>
      </c>
    </row>
    <row r="127" spans="1:45" ht="15" x14ac:dyDescent="0.25">
      <c r="A127" s="19" t="s">
        <v>134</v>
      </c>
      <c r="B127" s="3" t="s">
        <v>134</v>
      </c>
      <c r="C127" s="14">
        <f>IF(ISNUMBER('2007'!C127),(1-PRODUCT('2007'!C127,0.1)),"XXX")</f>
        <v>0.29999999999999993</v>
      </c>
      <c r="D127" s="14">
        <f>IFERROR(IF((LOG(100*'2007'!D127+1)/LOG(100+1))&gt;1,0,(1-(LOG(100*'2007'!D127+1)/LOG(100+1)))), 1)</f>
        <v>1</v>
      </c>
      <c r="E127" s="15">
        <f>IF(ISNUMBER('2007'!E127),IF(('2007'!E127/100)&gt;1,1,'2007'!E127/100),"XXX")</f>
        <v>0.8</v>
      </c>
      <c r="F127" s="14">
        <f>IF(ISNUMBER('2007'!F127),(1-(('2007'!F127-1)/4)),"XXX")</f>
        <v>0.75</v>
      </c>
      <c r="G127" s="14">
        <f>IF(ISNUMBER('2007'!G127),(1-('2007'!G127/10)),"XXX")</f>
        <v>0.30000000000000004</v>
      </c>
      <c r="H127" s="213">
        <f t="shared" si="19"/>
        <v>0.62999999999999989</v>
      </c>
      <c r="I127" s="15">
        <f>'2007'!H127</f>
        <v>0.29857142857142854</v>
      </c>
      <c r="J127" s="14">
        <f>IF(ISNUMBER('2007'!I127),'2007'!I127,"XXX")</f>
        <v>3.7699999999999999E-3</v>
      </c>
      <c r="K127" s="14">
        <f>IF(ISNUMBER('2007'!J127),IF(('2007'!J127/5)&gt;1,1,'2007'!J127/5),"XXX")</f>
        <v>0.39297399999999999</v>
      </c>
      <c r="L127" s="15">
        <f>IF(ISNUMBER('2007'!K127),'2007'!K127,"XXX")</f>
        <v>0.41285714285714287</v>
      </c>
      <c r="M127" s="14">
        <f>IF(ISNUMBER('2007'!L127),IF(('2007'!L127/5)&gt;1,1,'2007'!L127/5),"XXX")</f>
        <v>0.21476902999999997</v>
      </c>
      <c r="N127" s="14">
        <f>IF(ISNUMBER('2007'!M127),(1-('2007'!M127/100)),"XXX")</f>
        <v>0.27073905939999998</v>
      </c>
      <c r="O127" s="15">
        <f>IF(ISNUMBER('2007'!N127),IF(('2007'!N127/10)&gt;1,1,'2007'!N127/10),"XXX")</f>
        <v>0.41570000000000001</v>
      </c>
      <c r="P127" s="214" t="str">
        <f>IF(ISNUMBER('2007'!O127),'2007'!O127/100,"XXX")</f>
        <v>XXX</v>
      </c>
      <c r="Q127" s="214">
        <f>'2007'!P127</f>
        <v>0.19601252079010009</v>
      </c>
      <c r="R127" s="215">
        <f>IF(ISNUMBER('2007'!Q127),('2007'!Q127/100),"XXX")</f>
        <v>1.3999999999999999E-2</v>
      </c>
      <c r="S127" s="215">
        <f>IF(ISNUMBER('2007'!R127),('2007'!R127/100),"XXX")</f>
        <v>0.11275460000000001</v>
      </c>
      <c r="T127" s="116">
        <f>IF(ISNUMBER('2007'!S127),(1-('2007'!S127/100)),"XXX")</f>
        <v>0.40710000000000002</v>
      </c>
      <c r="U127" s="132">
        <f>IF(ISNUMBER('2007'!T127),'2007'!T127,"XXX")</f>
        <v>0.48428571428571432</v>
      </c>
      <c r="V127" s="132">
        <f>IF(ISNUMBER('2007'!U127),'2007'!U127,"XXX")</f>
        <v>0.40357142857142858</v>
      </c>
      <c r="W127" s="132">
        <f>IF(ISNUMBER('2007'!V127),'2007'!V127,"XXX")</f>
        <v>0.59285714285714286</v>
      </c>
      <c r="X127" s="132">
        <f>IF(ISNUMBER('2007'!W127),'2007'!W127,"XXX")</f>
        <v>0.50142857142857145</v>
      </c>
      <c r="Y127" s="129">
        <f t="shared" si="20"/>
        <v>0.32106816492259554</v>
      </c>
      <c r="Z127" s="116">
        <f>'2007'!X127</f>
        <v>0.55000000000000004</v>
      </c>
      <c r="AA127" s="132">
        <f>('2007'!Y127+2.5)/5</f>
        <v>0.47181236440000002</v>
      </c>
      <c r="AB127" s="216">
        <f t="shared" si="21"/>
        <v>0.51090618220000006</v>
      </c>
      <c r="AC127" s="2"/>
      <c r="AE127">
        <f t="shared" si="22"/>
        <v>0.15117071428571427</v>
      </c>
      <c r="AF127">
        <f t="shared" si="23"/>
        <v>0.19837199999999999</v>
      </c>
      <c r="AG127">
        <f t="shared" si="24"/>
        <v>0.40291557142857143</v>
      </c>
      <c r="AH127">
        <f t="shared" si="25"/>
        <v>0.31381308642857142</v>
      </c>
      <c r="AI127">
        <f t="shared" si="26"/>
        <v>0.24275404469999998</v>
      </c>
      <c r="AJ127">
        <f t="shared" si="27"/>
        <v>0.34321952970000003</v>
      </c>
      <c r="AK127">
        <f t="shared" si="28"/>
        <v>0.41570000000000001</v>
      </c>
      <c r="AL127">
        <f t="shared" si="29"/>
        <v>0.19601252079010009</v>
      </c>
      <c r="AM127">
        <f t="shared" si="30"/>
        <v>0.10500626039505004</v>
      </c>
      <c r="AN127">
        <f t="shared" si="31"/>
        <v>6.3377299999999998E-2</v>
      </c>
      <c r="AO127">
        <f t="shared" si="32"/>
        <v>0.25992730000000003</v>
      </c>
      <c r="AP127">
        <f t="shared" si="33"/>
        <v>0.44569285714285717</v>
      </c>
      <c r="AQ127">
        <f t="shared" si="34"/>
        <v>0.44392857142857145</v>
      </c>
      <c r="AR127">
        <f t="shared" si="35"/>
        <v>0.49821428571428572</v>
      </c>
      <c r="AS127">
        <f t="shared" si="36"/>
        <v>0.54714285714285715</v>
      </c>
    </row>
    <row r="128" spans="1:45" ht="15" x14ac:dyDescent="0.25">
      <c r="A128" s="19" t="s">
        <v>135</v>
      </c>
      <c r="B128" s="3" t="s">
        <v>135</v>
      </c>
      <c r="C128" s="14">
        <f>IF(ISNUMBER('2007'!C128),(1-PRODUCT('2007'!C128,0.1)),"XXX")</f>
        <v>0.7</v>
      </c>
      <c r="D128" s="14">
        <f>IFERROR(IF((LOG(100*'2007'!D128+1)/LOG(100+1))&gt;1,0,(1-(LOG(100*'2007'!D128+1)/LOG(100+1)))), 1)</f>
        <v>1</v>
      </c>
      <c r="E128" s="15">
        <f>IF(ISNUMBER('2007'!E128),IF(('2007'!E128/100)&gt;1,1,'2007'!E128/100),"XXX")</f>
        <v>1</v>
      </c>
      <c r="F128" s="14">
        <f>IF(ISNUMBER('2007'!F128),(1-(('2007'!F128-1)/4)),"XXX")</f>
        <v>0.75</v>
      </c>
      <c r="G128" s="14">
        <f>IF(ISNUMBER('2007'!G128),(1-('2007'!G128/10)),"XXX")</f>
        <v>0.6</v>
      </c>
      <c r="H128" s="213">
        <f t="shared" si="19"/>
        <v>0.80999999999999994</v>
      </c>
      <c r="I128" s="15">
        <f>'2007'!H128</f>
        <v>0.90857142857142859</v>
      </c>
      <c r="J128" s="14">
        <f>IF(ISNUMBER('2007'!I128),'2007'!I128,"XXX")</f>
        <v>0.58533999999999997</v>
      </c>
      <c r="K128" s="14">
        <f>IF(ISNUMBER('2007'!J128),IF(('2007'!J128/5)&gt;1,1,'2007'!J128/5),"XXX")</f>
        <v>0.26578800000000002</v>
      </c>
      <c r="L128" s="15">
        <f>IF(ISNUMBER('2007'!K128),'2007'!K128,"XXX")</f>
        <v>0.87857142857142867</v>
      </c>
      <c r="M128" s="14">
        <f>IF(ISNUMBER('2007'!L128),IF(('2007'!L128/5)&gt;1,1,'2007'!L128/5),"XXX")</f>
        <v>0.19006335800000002</v>
      </c>
      <c r="N128" s="14">
        <f>IF(ISNUMBER('2007'!M128),(1-('2007'!M128/100)),"XXX")</f>
        <v>0.51531856539999998</v>
      </c>
      <c r="O128" s="15">
        <f>IF(ISNUMBER('2007'!N128),IF(('2007'!N128/10)&gt;1,1,'2007'!N128/10),"XXX")</f>
        <v>0.11392249875043621</v>
      </c>
      <c r="P128" s="214" t="str">
        <f>IF(ISNUMBER('2007'!O128),'2007'!O128/100,"XXX")</f>
        <v>XXX</v>
      </c>
      <c r="Q128" s="214" t="str">
        <f>'2007'!P128</f>
        <v>XXX</v>
      </c>
      <c r="R128" s="215">
        <f>IF(ISNUMBER('2007'!Q128),('2007'!Q128/100),"XXX")</f>
        <v>1</v>
      </c>
      <c r="S128" s="215">
        <f>IF(ISNUMBER('2007'!R128),('2007'!R128/100),"XXX")</f>
        <v>0.85084149999999992</v>
      </c>
      <c r="T128" s="116">
        <f>IF(ISNUMBER('2007'!S128),(1-('2007'!S128/100)),"XXX")</f>
        <v>1</v>
      </c>
      <c r="U128" s="132">
        <f>IF(ISNUMBER('2007'!T128),'2007'!T128,"XXX")</f>
        <v>0.90428571428571425</v>
      </c>
      <c r="V128" s="132">
        <f>IF(ISNUMBER('2007'!U128),'2007'!U128,"XXX")</f>
        <v>0.84857142857142853</v>
      </c>
      <c r="W128" s="132">
        <f>IF(ISNUMBER('2007'!V128),'2007'!V128,"XXX")</f>
        <v>0.7857142857142857</v>
      </c>
      <c r="X128" s="132">
        <f>IF(ISNUMBER('2007'!W128),'2007'!W128,"XXX")</f>
        <v>0.83285714285714285</v>
      </c>
      <c r="Y128" s="129">
        <f t="shared" si="20"/>
        <v>0.67461049059201872</v>
      </c>
      <c r="Z128" s="116">
        <f>'2007'!X128</f>
        <v>0.379</v>
      </c>
      <c r="AA128" s="132">
        <f>('2007'!Y128+2.5)/5</f>
        <v>0.44385159620000003</v>
      </c>
      <c r="AB128" s="216">
        <f t="shared" si="21"/>
        <v>0.41142579810000002</v>
      </c>
      <c r="AC128" s="2"/>
      <c r="AE128">
        <f t="shared" si="22"/>
        <v>0.74695571428571428</v>
      </c>
      <c r="AF128">
        <f t="shared" si="23"/>
        <v>0.425564</v>
      </c>
      <c r="AG128">
        <f t="shared" si="24"/>
        <v>0.57217971428571435</v>
      </c>
      <c r="AH128">
        <f t="shared" si="25"/>
        <v>0.53431739328571437</v>
      </c>
      <c r="AI128">
        <f t="shared" si="26"/>
        <v>0.35269096170000003</v>
      </c>
      <c r="AJ128">
        <f t="shared" si="27"/>
        <v>0.31462053207521812</v>
      </c>
      <c r="AK128">
        <f t="shared" si="28"/>
        <v>0.11392249875043621</v>
      </c>
      <c r="AL128" t="str">
        <f t="shared" si="29"/>
        <v>XXX</v>
      </c>
      <c r="AM128">
        <f t="shared" si="30"/>
        <v>1</v>
      </c>
      <c r="AN128">
        <f t="shared" si="31"/>
        <v>0.92542075000000001</v>
      </c>
      <c r="AO128">
        <f t="shared" si="32"/>
        <v>0.92542075000000001</v>
      </c>
      <c r="AP128">
        <f t="shared" si="33"/>
        <v>0.95214285714285718</v>
      </c>
      <c r="AQ128">
        <f t="shared" si="34"/>
        <v>0.87642857142857133</v>
      </c>
      <c r="AR128">
        <f t="shared" si="35"/>
        <v>0.81714285714285717</v>
      </c>
      <c r="AS128">
        <f t="shared" si="36"/>
        <v>0.80928571428571427</v>
      </c>
    </row>
    <row r="129" spans="1:45" ht="15" x14ac:dyDescent="0.25">
      <c r="A129" s="19" t="s">
        <v>178</v>
      </c>
      <c r="B129" s="3" t="s">
        <v>136</v>
      </c>
      <c r="C129" s="14">
        <f>IF(ISNUMBER('2007'!C129),(1-PRODUCT('2007'!C129,0.1)),"XXX")</f>
        <v>0.61</v>
      </c>
      <c r="D129" s="14">
        <f>IFERROR(IF((LOG(100*'2007'!D129+1)/LOG(100+1))&gt;1,0,(1-(LOG(100*'2007'!D129+1)/LOG(100+1)))), 1)</f>
        <v>1</v>
      </c>
      <c r="E129" s="15">
        <f>IF(ISNUMBER('2007'!E129),IF(('2007'!E129/100)&gt;1,1,'2007'!E129/100),"XXX")</f>
        <v>0.8683333333333334</v>
      </c>
      <c r="F129" s="14">
        <f>IF(ISNUMBER('2007'!F129),(1-(('2007'!F129-1)/4)),"XXX")</f>
        <v>0.75</v>
      </c>
      <c r="G129" s="14">
        <f>IF(ISNUMBER('2007'!G129),(1-('2007'!G129/10)),"XXX")</f>
        <v>0.61</v>
      </c>
      <c r="H129" s="213">
        <f t="shared" si="19"/>
        <v>0.76766666666666672</v>
      </c>
      <c r="I129" s="15">
        <f>'2007'!H129</f>
        <v>0.53999999999999992</v>
      </c>
      <c r="J129" s="14">
        <f>IF(ISNUMBER('2007'!I129),'2007'!I129,"XXX")</f>
        <v>0.37414999999999998</v>
      </c>
      <c r="K129" s="14">
        <f>IF(ISNUMBER('2007'!J129),IF(('2007'!J129/5)&gt;1,1,'2007'!J129/5),"XXX")</f>
        <v>0.47469799999999995</v>
      </c>
      <c r="L129" s="15">
        <f>IF(ISNUMBER('2007'!K129),'2007'!K129,"XXX")</f>
        <v>0.69142857142857139</v>
      </c>
      <c r="M129" s="14">
        <f>IF(ISNUMBER('2007'!L129),IF(('2007'!L129/5)&gt;1,1,'2007'!L129/5),"XXX")</f>
        <v>0.98645267400000003</v>
      </c>
      <c r="N129" s="14">
        <f>IF(ISNUMBER('2007'!M129),(1-('2007'!M129/100)),"XXX")</f>
        <v>0.72629673000000006</v>
      </c>
      <c r="O129" s="15">
        <f>IF(ISNUMBER('2007'!N129),IF(('2007'!N129/10)&gt;1,1,'2007'!N129/10),"XXX")</f>
        <v>1</v>
      </c>
      <c r="P129" s="214">
        <f>IF(ISNUMBER('2007'!O129),'2007'!O129/100,"XXX")</f>
        <v>1</v>
      </c>
      <c r="Q129" s="214">
        <f>'2007'!P129</f>
        <v>0.29588358402252196</v>
      </c>
      <c r="R129" s="215">
        <f>IF(ISNUMBER('2007'!Q129),('2007'!Q129/100),"XXX")</f>
        <v>0.7</v>
      </c>
      <c r="S129" s="215">
        <f>IF(ISNUMBER('2007'!R129),('2007'!R129/100),"XXX")</f>
        <v>0.84387919999999994</v>
      </c>
      <c r="T129" s="116">
        <f>IF(ISNUMBER('2007'!S129),(1-('2007'!S129/100)),"XXX")</f>
        <v>1</v>
      </c>
      <c r="U129" s="132">
        <f>IF(ISNUMBER('2007'!T129),'2007'!T129,"XXX")</f>
        <v>0.66285714285714281</v>
      </c>
      <c r="V129" s="132">
        <f>IF(ISNUMBER('2007'!U129),'2007'!U129,"XXX")</f>
        <v>0.42785714285714288</v>
      </c>
      <c r="W129" s="132">
        <f>IF(ISNUMBER('2007'!V129),'2007'!V129,"XXX")</f>
        <v>0.68142857142857138</v>
      </c>
      <c r="X129" s="132">
        <f>IF(ISNUMBER('2007'!W129),'2007'!W129,"XXX")</f>
        <v>0.49285714285714288</v>
      </c>
      <c r="Y129" s="129">
        <f t="shared" si="20"/>
        <v>0.68111179746569339</v>
      </c>
      <c r="Z129" s="116">
        <f>'2007'!X129</f>
        <v>0.82899999999999996</v>
      </c>
      <c r="AA129" s="132">
        <f>('2007'!Y129+2.5)/5</f>
        <v>0.69709305759999995</v>
      </c>
      <c r="AB129" s="216">
        <f t="shared" si="21"/>
        <v>0.7630465287999999</v>
      </c>
      <c r="AC129" s="2"/>
      <c r="AE129">
        <f t="shared" si="22"/>
        <v>0.45707499999999995</v>
      </c>
      <c r="AF129">
        <f t="shared" si="23"/>
        <v>0.42442399999999997</v>
      </c>
      <c r="AG129">
        <f t="shared" si="24"/>
        <v>0.58306328571428567</v>
      </c>
      <c r="AH129">
        <f t="shared" si="25"/>
        <v>0.83894062271428571</v>
      </c>
      <c r="AI129">
        <f t="shared" si="26"/>
        <v>0.8563747020000001</v>
      </c>
      <c r="AJ129">
        <f t="shared" si="27"/>
        <v>0.86314836500000003</v>
      </c>
      <c r="AK129">
        <f t="shared" si="28"/>
        <v>1</v>
      </c>
      <c r="AL129">
        <f t="shared" si="29"/>
        <v>0.64794179201126101</v>
      </c>
      <c r="AM129">
        <f t="shared" si="30"/>
        <v>0.49794179201126099</v>
      </c>
      <c r="AN129">
        <f t="shared" si="31"/>
        <v>0.77193959999999995</v>
      </c>
      <c r="AO129">
        <f t="shared" si="32"/>
        <v>0.92193959999999997</v>
      </c>
      <c r="AP129">
        <f t="shared" si="33"/>
        <v>0.83142857142857141</v>
      </c>
      <c r="AQ129">
        <f t="shared" si="34"/>
        <v>0.54535714285714287</v>
      </c>
      <c r="AR129">
        <f t="shared" si="35"/>
        <v>0.5546428571428571</v>
      </c>
      <c r="AS129">
        <f t="shared" si="36"/>
        <v>0.58714285714285719</v>
      </c>
    </row>
    <row r="130" spans="1:45" ht="15" x14ac:dyDescent="0.25">
      <c r="A130" s="19" t="s">
        <v>137</v>
      </c>
      <c r="B130" s="3" t="s">
        <v>137</v>
      </c>
      <c r="C130" s="14">
        <f>IF(ISNUMBER('2007'!C130),(1-PRODUCT('2007'!C130,0.1)),"XXX")</f>
        <v>0.8</v>
      </c>
      <c r="D130" s="14">
        <f>IFERROR(IF((LOG(100*'2007'!D130+1)/LOG(100+1))&gt;1,0,(1-(LOG(100*'2007'!D130+1)/LOG(100+1)))), 1)</f>
        <v>1</v>
      </c>
      <c r="E130" s="15">
        <f>IF(ISNUMBER('2007'!E130),IF(('2007'!E130/100)&gt;1,1,'2007'!E130/100),"XXX")</f>
        <v>0.92666666666666675</v>
      </c>
      <c r="F130" s="14">
        <f>IF(ISNUMBER('2007'!F130),(1-(('2007'!F130-1)/4)),"XXX")</f>
        <v>1</v>
      </c>
      <c r="G130" s="14">
        <f>IF(ISNUMBER('2007'!G130),(1-('2007'!G130/10)),"XXX")</f>
        <v>0.65</v>
      </c>
      <c r="H130" s="213">
        <f t="shared" si="19"/>
        <v>0.87533333333333341</v>
      </c>
      <c r="I130" s="15">
        <f>'2007'!H130</f>
        <v>0.6171428571428571</v>
      </c>
      <c r="J130" s="14">
        <f>IF(ISNUMBER('2007'!I130),'2007'!I130,"XXX")</f>
        <v>0.52886</v>
      </c>
      <c r="K130" s="14">
        <f>IF(ISNUMBER('2007'!J130),IF(('2007'!J130/5)&gt;1,1,'2007'!J130/5),"XXX")</f>
        <v>0.77973599999999998</v>
      </c>
      <c r="L130" s="15">
        <f>IF(ISNUMBER('2007'!K130),'2007'!K130,"XXX")</f>
        <v>0.68285714285714294</v>
      </c>
      <c r="M130" s="14">
        <f>IF(ISNUMBER('2007'!L130),IF(('2007'!L130/5)&gt;1,1,'2007'!L130/5),"XXX")</f>
        <v>1</v>
      </c>
      <c r="N130" s="14">
        <f>IF(ISNUMBER('2007'!M130),(1-('2007'!M130/100)),"XXX")</f>
        <v>0.86368762970000001</v>
      </c>
      <c r="O130" s="15">
        <f>IF(ISNUMBER('2007'!N130),IF(('2007'!N130/10)&gt;1,1,'2007'!N130/10),"XXX")</f>
        <v>1</v>
      </c>
      <c r="P130" s="214">
        <f>IF(ISNUMBER('2007'!O130),'2007'!O130/100,"XXX")</f>
        <v>1</v>
      </c>
      <c r="Q130" s="214" t="str">
        <f>'2007'!P130</f>
        <v>XXX</v>
      </c>
      <c r="R130" s="215">
        <f>IF(ISNUMBER('2007'!Q130),('2007'!Q130/100),"XXX")</f>
        <v>1</v>
      </c>
      <c r="S130" s="215">
        <f>IF(ISNUMBER('2007'!R130),('2007'!R130/100),"XXX")</f>
        <v>0.83122600000000002</v>
      </c>
      <c r="T130" s="116">
        <f>IF(ISNUMBER('2007'!S130),(1-('2007'!S130/100)),"XXX")</f>
        <v>1</v>
      </c>
      <c r="U130" s="132">
        <f>IF(ISNUMBER('2007'!T130),'2007'!T130,"XXX")</f>
        <v>0.68142857142857138</v>
      </c>
      <c r="V130" s="132">
        <f>IF(ISNUMBER('2007'!U130),'2007'!U130,"XXX")</f>
        <v>0.56642857142857139</v>
      </c>
      <c r="W130" s="132">
        <f>IF(ISNUMBER('2007'!V130),'2007'!V130,"XXX")</f>
        <v>0.62571428571428567</v>
      </c>
      <c r="X130" s="132">
        <f>IF(ISNUMBER('2007'!W130),'2007'!W130,"XXX")</f>
        <v>0.53714285714285714</v>
      </c>
      <c r="Y130" s="129">
        <f t="shared" si="20"/>
        <v>0.79463899471339294</v>
      </c>
      <c r="Z130" s="116">
        <f>'2007'!X130</f>
        <v>0.83099999999999996</v>
      </c>
      <c r="AA130" s="132">
        <f>('2007'!Y130+2.5)/5</f>
        <v>0.7194165468</v>
      </c>
      <c r="AB130" s="216">
        <f t="shared" si="21"/>
        <v>0.77520827339999998</v>
      </c>
      <c r="AC130" s="2"/>
      <c r="AE130">
        <f t="shared" si="22"/>
        <v>0.57300142857142855</v>
      </c>
      <c r="AF130">
        <f t="shared" si="23"/>
        <v>0.65429800000000005</v>
      </c>
      <c r="AG130">
        <f t="shared" si="24"/>
        <v>0.73129657142857152</v>
      </c>
      <c r="AH130">
        <f t="shared" si="25"/>
        <v>0.84142857142857141</v>
      </c>
      <c r="AI130">
        <f t="shared" si="26"/>
        <v>0.93184381485000001</v>
      </c>
      <c r="AJ130">
        <f t="shared" si="27"/>
        <v>0.93184381485000001</v>
      </c>
      <c r="AK130">
        <f t="shared" si="28"/>
        <v>1</v>
      </c>
      <c r="AL130">
        <f t="shared" si="29"/>
        <v>1</v>
      </c>
      <c r="AM130">
        <f t="shared" si="30"/>
        <v>1</v>
      </c>
      <c r="AN130">
        <f t="shared" si="31"/>
        <v>0.91561300000000001</v>
      </c>
      <c r="AO130">
        <f t="shared" si="32"/>
        <v>0.91561300000000001</v>
      </c>
      <c r="AP130">
        <f t="shared" si="33"/>
        <v>0.84071428571428575</v>
      </c>
      <c r="AQ130">
        <f t="shared" si="34"/>
        <v>0.62392857142857139</v>
      </c>
      <c r="AR130">
        <f t="shared" si="35"/>
        <v>0.59607142857142859</v>
      </c>
      <c r="AS130">
        <f t="shared" si="36"/>
        <v>0.58142857142857141</v>
      </c>
    </row>
    <row r="131" spans="1:45" ht="15" x14ac:dyDescent="0.25">
      <c r="A131" s="19" t="s">
        <v>138</v>
      </c>
      <c r="B131" s="3" t="s">
        <v>138</v>
      </c>
      <c r="C131" s="14">
        <f>IF(ISNUMBER('2007'!C131),(1-PRODUCT('2007'!C131,0.1)),"XXX")</f>
        <v>0.8</v>
      </c>
      <c r="D131" s="14">
        <f>IFERROR(IF((LOG(100*'2007'!D131+1)/LOG(100+1))&gt;1,0,(1-(LOG(100*'2007'!D131+1)/LOG(100+1)))), 1)</f>
        <v>1</v>
      </c>
      <c r="E131" s="96">
        <f>IF(ISNUMBER('2007'!E131),IF(('2007'!E131/100)&gt;1,1,'2007'!E131/100),"XXX")</f>
        <v>0.63</v>
      </c>
      <c r="F131" s="95">
        <f>IF(ISNUMBER('2007'!F131),(1-(('2007'!F131-1)/4)),"XXX")</f>
        <v>0.5</v>
      </c>
      <c r="G131" s="14">
        <f>IF(ISNUMBER('2007'!G131),(1-('2007'!G131/10)),"XXX")</f>
        <v>0.59000000000000008</v>
      </c>
      <c r="H131" s="213">
        <f t="shared" si="19"/>
        <v>0.70400000000000007</v>
      </c>
      <c r="I131" s="96">
        <f>'2007'!H131</f>
        <v>0.60285714285714276</v>
      </c>
      <c r="J131" s="95">
        <f>IF(ISNUMBER('2007'!I131),'2007'!I131,"XXX")</f>
        <v>0.17519000000000001</v>
      </c>
      <c r="K131" s="95">
        <f>IF(ISNUMBER('2007'!J131),IF(('2007'!J131/5)&gt;1,1,'2007'!J131/5),"XXX")</f>
        <v>0.77306799999999998</v>
      </c>
      <c r="L131" s="15">
        <f>IF(ISNUMBER('2007'!K131),'2007'!K131,"XXX")</f>
        <v>0.38428571428571429</v>
      </c>
      <c r="M131" s="95">
        <f>IF(ISNUMBER('2007'!L131),IF(('2007'!L131/5)&gt;1,1,'2007'!L131/5),"XXX")</f>
        <v>0.73422679999999996</v>
      </c>
      <c r="N131" s="95">
        <f>IF(ISNUMBER('2007'!M131),(1-('2007'!M131/100)),"XXX")</f>
        <v>0.90297107700000001</v>
      </c>
      <c r="O131" s="96">
        <f>IF(ISNUMBER('2007'!N131),IF(('2007'!N131/10)&gt;1,1,'2007'!N131/10),"XXX")</f>
        <v>0.85512068294480292</v>
      </c>
      <c r="P131" s="214" t="str">
        <f>IF(ISNUMBER('2007'!O131),'2007'!O131/100,"XXX")</f>
        <v>XXX</v>
      </c>
      <c r="Q131" s="214">
        <f>'2007'!P131</f>
        <v>0.99075117111206057</v>
      </c>
      <c r="R131" s="215">
        <f>IF(ISNUMBER('2007'!Q131),('2007'!Q131/100),"XXX")</f>
        <v>0.35600000000000004</v>
      </c>
      <c r="S131" s="215">
        <f>IF(ISNUMBER('2007'!R131),('2007'!R131/100),"XXX")</f>
        <v>0.85135040000000006</v>
      </c>
      <c r="T131" s="116">
        <f>IF(ISNUMBER('2007'!S131),(1-('2007'!S131/100)),"XXX")</f>
        <v>0.93879999999999997</v>
      </c>
      <c r="U131" s="132">
        <f>IF(ISNUMBER('2007'!T131),'2007'!T131,"XXX")</f>
        <v>0.7985714285714286</v>
      </c>
      <c r="V131" s="132">
        <f>IF(ISNUMBER('2007'!U131),'2007'!U131,"XXX")</f>
        <v>0.56428571428571428</v>
      </c>
      <c r="W131" s="132">
        <f>IF(ISNUMBER('2007'!V131),'2007'!V131,"XXX")</f>
        <v>0.70000000000000007</v>
      </c>
      <c r="X131" s="132">
        <f>IF(ISNUMBER('2007'!W131),'2007'!W131,"XXX")</f>
        <v>0.61142857142857143</v>
      </c>
      <c r="Y131" s="129">
        <f t="shared" si="20"/>
        <v>0.69337671158938985</v>
      </c>
      <c r="Z131" s="116">
        <f>'2007'!X131</f>
        <v>0.78900000000000003</v>
      </c>
      <c r="AA131" s="132">
        <f>('2007'!Y131+2.5)/5</f>
        <v>0.62585887900000003</v>
      </c>
      <c r="AB131" s="216">
        <f t="shared" si="21"/>
        <v>0.70742943950000003</v>
      </c>
      <c r="AC131" s="2"/>
      <c r="AE131">
        <f t="shared" si="22"/>
        <v>0.38902357142857136</v>
      </c>
      <c r="AF131">
        <f t="shared" si="23"/>
        <v>0.47412900000000002</v>
      </c>
      <c r="AG131">
        <f t="shared" si="24"/>
        <v>0.5786768571428571</v>
      </c>
      <c r="AH131">
        <f t="shared" si="25"/>
        <v>0.55925625714285709</v>
      </c>
      <c r="AI131">
        <f t="shared" si="26"/>
        <v>0.81859893849999998</v>
      </c>
      <c r="AJ131">
        <f t="shared" si="27"/>
        <v>0.87904587997240147</v>
      </c>
      <c r="AK131">
        <f t="shared" si="28"/>
        <v>0.85512068294480292</v>
      </c>
      <c r="AL131">
        <f t="shared" si="29"/>
        <v>0.99075117111206057</v>
      </c>
      <c r="AM131">
        <f t="shared" si="30"/>
        <v>0.67337558555603028</v>
      </c>
      <c r="AN131">
        <f t="shared" si="31"/>
        <v>0.60367520000000008</v>
      </c>
      <c r="AO131">
        <f t="shared" si="32"/>
        <v>0.89507519999999996</v>
      </c>
      <c r="AP131">
        <f t="shared" si="33"/>
        <v>0.86868571428571428</v>
      </c>
      <c r="AQ131">
        <f t="shared" si="34"/>
        <v>0.68142857142857149</v>
      </c>
      <c r="AR131">
        <f t="shared" si="35"/>
        <v>0.63214285714285712</v>
      </c>
      <c r="AS131">
        <f t="shared" si="36"/>
        <v>0.65571428571428569</v>
      </c>
    </row>
    <row r="132" spans="1:45" ht="15" x14ac:dyDescent="0.25">
      <c r="A132" s="19" t="s">
        <v>139</v>
      </c>
      <c r="B132" s="3" t="s">
        <v>139</v>
      </c>
      <c r="C132" s="14" t="str">
        <f>IF(ISNUMBER('2007'!C132),(1-PRODUCT('2007'!C132,0.1)),"XXX")</f>
        <v>XXX</v>
      </c>
      <c r="D132" s="14" t="s">
        <v>264</v>
      </c>
      <c r="E132" s="132" t="s">
        <v>264</v>
      </c>
      <c r="F132" s="97" t="s">
        <v>264</v>
      </c>
      <c r="G132" s="14" t="str">
        <f>IF(ISNUMBER('2007'!G132),(1-('2007'!G132/10)),"XXX")</f>
        <v>XXX</v>
      </c>
      <c r="H132" s="14" t="str">
        <f>IF(ISNUMBER('2007'!H132),(1-('2007'!H132/10)),"XXX")</f>
        <v>XXX</v>
      </c>
      <c r="I132" s="132" t="s">
        <v>264</v>
      </c>
      <c r="J132" s="97" t="s">
        <v>264</v>
      </c>
      <c r="K132" s="97" t="s">
        <v>264</v>
      </c>
      <c r="L132" s="15" t="str">
        <f>IF(ISNUMBER('2007'!K132),'2007'!K132,"XXX")</f>
        <v>XXX</v>
      </c>
      <c r="M132" s="97" t="s">
        <v>264</v>
      </c>
      <c r="N132" s="97" t="s">
        <v>264</v>
      </c>
      <c r="O132" s="97" t="s">
        <v>264</v>
      </c>
      <c r="P132" s="97" t="s">
        <v>264</v>
      </c>
      <c r="Q132" s="214" t="s">
        <v>264</v>
      </c>
      <c r="R132" s="97" t="s">
        <v>264</v>
      </c>
      <c r="S132" s="97" t="s">
        <v>264</v>
      </c>
      <c r="T132" s="97" t="s">
        <v>264</v>
      </c>
      <c r="U132" s="132" t="str">
        <f>IF(ISNUMBER('2007'!T132),'2007'!T132,"XXX")</f>
        <v>XXX</v>
      </c>
      <c r="V132" s="132" t="str">
        <f>IF(ISNUMBER('2007'!U132),'2007'!U132,"XXX")</f>
        <v>XXX</v>
      </c>
      <c r="W132" s="132" t="str">
        <f>IF(ISNUMBER('2007'!V132),'2007'!V132,"XXX")</f>
        <v>XXX</v>
      </c>
      <c r="X132" s="132" t="str">
        <f>IF(ISNUMBER('2007'!W132),'2007'!W132,"XXX")</f>
        <v>XXX</v>
      </c>
      <c r="Y132" s="97" t="s">
        <v>264</v>
      </c>
      <c r="Z132" s="97" t="s">
        <v>264</v>
      </c>
      <c r="AA132" s="132" t="s">
        <v>264</v>
      </c>
      <c r="AB132" s="97" t="s">
        <v>264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 x14ac:dyDescent="0.25">
      <c r="A133" s="19" t="s">
        <v>140</v>
      </c>
      <c r="B133" s="3" t="s">
        <v>140</v>
      </c>
      <c r="C133" s="14">
        <f>IF(ISNUMBER('2007'!C133),(1-PRODUCT('2007'!C133,0.1)),"XXX")</f>
        <v>0.8</v>
      </c>
      <c r="D133" s="14">
        <f>IFERROR(IF((LOG(100*'2007'!D133+1)/LOG(100+1))&gt;1,0,(1-(LOG(100*'2007'!D133+1)/LOG(100+1)))), 1)</f>
        <v>1</v>
      </c>
      <c r="E133" s="15">
        <f>IF(ISNUMBER('2007'!E133),IF(('2007'!E133/100)&gt;1,1,'2007'!E133/100),"XXX")</f>
        <v>0.86166666666666669</v>
      </c>
      <c r="F133" s="14">
        <f>IF(ISNUMBER('2007'!F133),(1-(('2007'!F133-1)/4)),"XXX")</f>
        <v>0.5</v>
      </c>
      <c r="G133" s="14">
        <f>IF(ISNUMBER('2007'!G133),(1-('2007'!G133/10)),"XXX")</f>
        <v>0.72</v>
      </c>
      <c r="H133" s="213">
        <f t="shared" ref="H133:H156" si="37">AVERAGE(C133:G133)</f>
        <v>0.77633333333333332</v>
      </c>
      <c r="I133" s="15">
        <f>'2007'!H133</f>
        <v>0.77999999999999992</v>
      </c>
      <c r="J133" s="14">
        <f>IF(ISNUMBER('2007'!I133),'2007'!I133,"XXX")</f>
        <v>0.48336000000000001</v>
      </c>
      <c r="K133" s="14">
        <f>IF(ISNUMBER('2007'!J133),IF(('2007'!J133/5)&gt;1,1,'2007'!J133/5),"XXX")</f>
        <v>0.54328199999999993</v>
      </c>
      <c r="L133" s="15">
        <f>IF(ISNUMBER('2007'!K133),'2007'!K133,"XXX")</f>
        <v>0.55857142857142861</v>
      </c>
      <c r="M133" s="14">
        <f>IF(ISNUMBER('2007'!L133),IF(('2007'!L133/5)&gt;1,1,'2007'!L133/5),"XXX")</f>
        <v>1</v>
      </c>
      <c r="N133" s="14">
        <f>IF(ISNUMBER('2007'!M133),(1-('2007'!M133/100)),"XXX")</f>
        <v>0.79266132349999996</v>
      </c>
      <c r="O133" s="15">
        <f>IF(ISNUMBER('2007'!N133),IF(('2007'!N133/10)&gt;1,1,'2007'!N133/10),"XXX")</f>
        <v>1</v>
      </c>
      <c r="P133" s="217">
        <f>IF(ISNUMBER('2007'!O133),'2007'!O133/100,"XXX")</f>
        <v>0.65099999999999991</v>
      </c>
      <c r="Q133" s="214" t="str">
        <f>'2007'!P133</f>
        <v>XXX</v>
      </c>
      <c r="R133" s="215">
        <f>IF(ISNUMBER('2007'!Q133),('2007'!Q133/100),"XXX")</f>
        <v>0.45</v>
      </c>
      <c r="S133" s="215">
        <f>IF(ISNUMBER('2007'!R133),('2007'!R133/100),"XXX")</f>
        <v>0.82140500000000005</v>
      </c>
      <c r="T133" s="116">
        <f>IF(ISNUMBER('2007'!S133),(1-('2007'!S133/100)),"XXX")</f>
        <v>1</v>
      </c>
      <c r="U133" s="132">
        <f>IF(ISNUMBER('2007'!T133),'2007'!T133,"XXX")</f>
        <v>0.76142857142857145</v>
      </c>
      <c r="V133" s="132">
        <f>IF(ISNUMBER('2007'!U133),'2007'!U133,"XXX")</f>
        <v>0.51571428571428579</v>
      </c>
      <c r="W133" s="132">
        <f>IF(ISNUMBER('2007'!V133),'2007'!V133,"XXX")</f>
        <v>0.63142857142857145</v>
      </c>
      <c r="X133" s="132">
        <f>IF(ISNUMBER('2007'!W133),'2007'!W133,"XXX")</f>
        <v>0.54714285714285715</v>
      </c>
      <c r="Y133" s="129">
        <f t="shared" ref="Y133:Y156" si="38">AVERAGE(AE133,AG133,AI133,AK133,AM133,AO133,AQ133,AS133)</f>
        <v>0.68662462736160723</v>
      </c>
      <c r="Z133" s="116">
        <f>'2007'!X133</f>
        <v>0.879</v>
      </c>
      <c r="AA133" s="132">
        <f>('2007'!Y133+2.5)/5</f>
        <v>0.73103203780000003</v>
      </c>
      <c r="AB133" s="216">
        <f t="shared" ref="AB133:AB156" si="39">AVERAGE(Z133:AA133)</f>
        <v>0.80501601889999996</v>
      </c>
      <c r="AC133" s="2"/>
      <c r="AE133">
        <f t="shared" ref="AE133:AE156" si="40">IF(ISNUMBER(AVERAGE(I133:J133)),AVERAGE(I133:J133),"XXX")</f>
        <v>0.63168000000000002</v>
      </c>
      <c r="AF133">
        <f t="shared" ref="AF133:AF156" si="41">IF(ISNUMBER(AVERAGE(J133:K133)),AVERAGE(J133:K133),"XXX")</f>
        <v>0.51332099999999992</v>
      </c>
      <c r="AG133">
        <f t="shared" ref="AG133:AG156" si="42">IF(ISNUMBER(AVERAGE(K133:L133)),AVERAGE(K133:L133),"XXX")</f>
        <v>0.55092671428571427</v>
      </c>
      <c r="AH133">
        <f t="shared" ref="AH133:AH156" si="43">IF(ISNUMBER(AVERAGE(L133:M133)),AVERAGE(L133:M133),"XXX")</f>
        <v>0.77928571428571436</v>
      </c>
      <c r="AI133">
        <f t="shared" ref="AI133:AI156" si="44">IF(ISNUMBER(AVERAGE(M133:N133)),AVERAGE(M133:N133),"XXX")</f>
        <v>0.89633066174999998</v>
      </c>
      <c r="AJ133">
        <f t="shared" ref="AJ133:AJ156" si="45">IF(ISNUMBER(AVERAGE(N133:O133)),AVERAGE(N133:O133),"XXX")</f>
        <v>0.89633066174999998</v>
      </c>
      <c r="AK133">
        <f t="shared" ref="AK133:AK156" si="46">IF(ISNUMBER(AVERAGE(O133:P133)),AVERAGE(O133:P133),"XXX")</f>
        <v>0.8254999999999999</v>
      </c>
      <c r="AL133">
        <f t="shared" ref="AL133:AL156" si="47">IF(ISNUMBER(AVERAGE(P133:Q133)),AVERAGE(P133:Q133),"XXX")</f>
        <v>0.65099999999999991</v>
      </c>
      <c r="AM133">
        <f t="shared" ref="AM133:AM156" si="48">IF(ISNUMBER(AVERAGE(Q133:R133)),AVERAGE(Q133:R133),"XXX")</f>
        <v>0.45</v>
      </c>
      <c r="AN133">
        <f t="shared" ref="AN133:AN156" si="49">IF(ISNUMBER(AVERAGE(R133:S133)),AVERAGE(R133:S133),"XXX")</f>
        <v>0.63570250000000006</v>
      </c>
      <c r="AO133">
        <f t="shared" ref="AO133:AO156" si="50">IF(ISNUMBER(AVERAGE(S133:T133)),AVERAGE(S133:T133),"XXX")</f>
        <v>0.91070249999999997</v>
      </c>
      <c r="AP133">
        <f t="shared" ref="AP133:AP156" si="51">IF(ISNUMBER(AVERAGE(T133:U133)),AVERAGE(T133:U133),"XXX")</f>
        <v>0.88071428571428578</v>
      </c>
      <c r="AQ133">
        <f t="shared" ref="AQ133:AQ156" si="52">IF(ISNUMBER(AVERAGE(U133:V133)),AVERAGE(U133:V133),"XXX")</f>
        <v>0.63857142857142857</v>
      </c>
      <c r="AR133">
        <f t="shared" ref="AR133:AR156" si="53">IF(ISNUMBER(AVERAGE(V133:W133)),AVERAGE(V133:W133),"XXX")</f>
        <v>0.57357142857142862</v>
      </c>
      <c r="AS133">
        <f t="shared" ref="AS133:AS156" si="54">IF(ISNUMBER(AVERAGE(W133:X133)),AVERAGE(W133:X133),"XXX")</f>
        <v>0.5892857142857143</v>
      </c>
    </row>
    <row r="134" spans="1:45" ht="15" x14ac:dyDescent="0.25">
      <c r="A134" s="19" t="s">
        <v>141</v>
      </c>
      <c r="B134" s="3" t="s">
        <v>141</v>
      </c>
      <c r="C134" s="14">
        <f>IF(ISNUMBER('2007'!C134),(1-PRODUCT('2007'!C134,0.1)),"XXX")</f>
        <v>0.39</v>
      </c>
      <c r="D134" s="14">
        <f>IFERROR(IF((LOG(100*'2007'!D134+1)/LOG(100+1))&gt;1,0,(1-(LOG(100*'2007'!D134+1)/LOG(100+1)))), 1)</f>
        <v>0</v>
      </c>
      <c r="E134" s="15">
        <f>IF(ISNUMBER('2007'!E134),IF(('2007'!E134/100)&gt;1,1,'2007'!E134/100),"XXX")</f>
        <v>0.64</v>
      </c>
      <c r="F134" s="14">
        <f>IF(ISNUMBER('2007'!F134),(1-(('2007'!F134-1)/4)),"XXX")</f>
        <v>0</v>
      </c>
      <c r="G134" s="14">
        <f>IF(ISNUMBER('2007'!G134),(1-('2007'!G134/10)),"XXX")</f>
        <v>0.25</v>
      </c>
      <c r="H134" s="213">
        <f t="shared" si="37"/>
        <v>0.25600000000000001</v>
      </c>
      <c r="I134" s="15">
        <f>'2007'!H134</f>
        <v>0.45857142857142852</v>
      </c>
      <c r="J134" s="14">
        <f>IF(ISNUMBER('2007'!I134),'2007'!I134,"XXX")</f>
        <v>6.5619999999999998E-2</v>
      </c>
      <c r="K134" s="14">
        <f>IF(ISNUMBER('2007'!J134),IF(('2007'!J134/5)&gt;1,1,'2007'!J134/5),"XXX")</f>
        <v>0.31451400000000002</v>
      </c>
      <c r="L134" s="15">
        <f>IF(ISNUMBER('2007'!K134),'2007'!K134,"XXX")</f>
        <v>0.57999999999999996</v>
      </c>
      <c r="M134" s="14">
        <f>IF(ISNUMBER('2007'!L134),IF(('2007'!L134/5)&gt;1,1,'2007'!L134/5),"XXX")</f>
        <v>0.38324275000000002</v>
      </c>
      <c r="N134" s="14">
        <f>IF(ISNUMBER('2007'!M134),(1-('2007'!M134/100)),"XXX")</f>
        <v>0.551482048</v>
      </c>
      <c r="O134" s="15">
        <f>IF(ISNUMBER('2007'!N134),IF(('2007'!N134/10)&gt;1,1,'2007'!N134/10),"XXX")</f>
        <v>0.562789518187918</v>
      </c>
      <c r="P134" s="214" t="str">
        <f>IF(ISNUMBER('2007'!O134),'2007'!O134/100,"XXX")</f>
        <v>XXX</v>
      </c>
      <c r="Q134" s="214">
        <f>'2007'!P134</f>
        <v>0.10237623453140259</v>
      </c>
      <c r="R134" s="215">
        <f>IF(ISNUMBER('2007'!Q134),('2007'!Q134/100),"XXX")</f>
        <v>4.4000000000000004E-2</v>
      </c>
      <c r="S134" s="215">
        <f>IF(ISNUMBER('2007'!R134),('2007'!R134/100),"XXX")</f>
        <v>0.55713550000000001</v>
      </c>
      <c r="T134" s="116">
        <f>IF(ISNUMBER('2007'!S134),(1-('2007'!S134/100)),"XXX")</f>
        <v>0.97950000000000004</v>
      </c>
      <c r="U134" s="132">
        <f>IF(ISNUMBER('2007'!T134),'2007'!T134,"XXX")</f>
        <v>0.62857142857142867</v>
      </c>
      <c r="V134" s="132">
        <f>IF(ISNUMBER('2007'!U134),'2007'!U134,"XXX")</f>
        <v>0.46214285714285719</v>
      </c>
      <c r="W134" s="132">
        <f>IF(ISNUMBER('2007'!V134),'2007'!V134,"XXX")</f>
        <v>0.60571428571428576</v>
      </c>
      <c r="X134" s="132">
        <f>IF(ISNUMBER('2007'!W134),'2007'!W134,"XXX")</f>
        <v>0.51</v>
      </c>
      <c r="Y134" s="129">
        <f t="shared" si="38"/>
        <v>0.46052809805670242</v>
      </c>
      <c r="Z134" s="116">
        <f>'2007'!X134</f>
        <v>0.40699999999999997</v>
      </c>
      <c r="AA134" s="132">
        <f>('2007'!Y134+2.5)/5</f>
        <v>0.42993110420000002</v>
      </c>
      <c r="AB134" s="216">
        <f t="shared" si="39"/>
        <v>0.41846555210000003</v>
      </c>
      <c r="AC134" s="2"/>
      <c r="AE134">
        <f t="shared" si="40"/>
        <v>0.26209571428571427</v>
      </c>
      <c r="AF134">
        <f t="shared" si="41"/>
        <v>0.19006700000000001</v>
      </c>
      <c r="AG134">
        <f t="shared" si="42"/>
        <v>0.44725700000000002</v>
      </c>
      <c r="AH134">
        <f t="shared" si="43"/>
        <v>0.48162137500000002</v>
      </c>
      <c r="AI134">
        <f t="shared" si="44"/>
        <v>0.46736239899999998</v>
      </c>
      <c r="AJ134">
        <f t="shared" si="45"/>
        <v>0.55713578309395895</v>
      </c>
      <c r="AK134">
        <f t="shared" si="46"/>
        <v>0.562789518187918</v>
      </c>
      <c r="AL134">
        <f t="shared" si="47"/>
        <v>0.10237623453140259</v>
      </c>
      <c r="AM134">
        <f t="shared" si="48"/>
        <v>7.3188117265701291E-2</v>
      </c>
      <c r="AN134">
        <f t="shared" si="49"/>
        <v>0.30056775000000002</v>
      </c>
      <c r="AO134">
        <f t="shared" si="50"/>
        <v>0.76831775000000002</v>
      </c>
      <c r="AP134">
        <f t="shared" si="51"/>
        <v>0.80403571428571441</v>
      </c>
      <c r="AQ134">
        <f t="shared" si="52"/>
        <v>0.54535714285714287</v>
      </c>
      <c r="AR134">
        <f t="shared" si="53"/>
        <v>0.53392857142857153</v>
      </c>
      <c r="AS134">
        <f t="shared" si="54"/>
        <v>0.55785714285714283</v>
      </c>
    </row>
    <row r="135" spans="1:45" ht="15" x14ac:dyDescent="0.25">
      <c r="A135" s="19" t="s">
        <v>142</v>
      </c>
      <c r="B135" s="231" t="s">
        <v>142</v>
      </c>
      <c r="C135" s="14">
        <f>IF(ISNUMBER('2007'!C135),(1-PRODUCT('2007'!C135,0.1)),"XXX")</f>
        <v>1.9999999999999907E-2</v>
      </c>
      <c r="D135" s="14">
        <f>IFERROR(IF((LOG(100*'2007'!D135+1)/LOG(100+1))&gt;1,0,(1-(LOG(100*'2007'!D135+1)/LOG(100+1)))), 1)</f>
        <v>0.4028458324348243</v>
      </c>
      <c r="E135" s="15" t="str">
        <f>IF(ISNUMBER('2007'!E135),IF(('2007'!E135/100)&gt;1,1,'2007'!E135/100),"XXX")</f>
        <v>XXX</v>
      </c>
      <c r="F135" s="14">
        <f>IF(ISNUMBER('2007'!F135),(1-(('2007'!F135-1)/4)),"XXX")</f>
        <v>0</v>
      </c>
      <c r="G135" s="14">
        <f>IF(ISNUMBER('2007'!G135),(1-('2007'!G135/10)),"XXX")</f>
        <v>0</v>
      </c>
      <c r="H135" s="213">
        <f t="shared" si="37"/>
        <v>0.10571145810870605</v>
      </c>
      <c r="I135" s="15" t="str">
        <f>'2007'!H135</f>
        <v>XXX</v>
      </c>
      <c r="J135" s="14">
        <f>IF(ISNUMBER('2007'!I135),'2007'!I135,"XXX")</f>
        <v>6.6379999999999995E-2</v>
      </c>
      <c r="K135" s="14" t="str">
        <f>IF(ISNUMBER('2007'!J135),IF(('2007'!J135/5)&gt;1,1,'2007'!J135/5),"XXX")</f>
        <v>XXX</v>
      </c>
      <c r="L135" s="15" t="str">
        <f>IF(ISNUMBER('2007'!K135),'2007'!K135,"XXX")</f>
        <v>XXX</v>
      </c>
      <c r="M135" s="14">
        <f>IF(ISNUMBER('2007'!L135),IF(('2007'!L135/5)&gt;1,1,'2007'!L135/5),"XXX")</f>
        <v>0.40989012799999996</v>
      </c>
      <c r="N135" s="14">
        <f>IF(ISNUMBER('2007'!M135),(1-('2007'!M135/100)),"XXX")</f>
        <v>0.41998229980000001</v>
      </c>
      <c r="O135" s="15">
        <f>IF(ISNUMBER('2007'!N135),IF(('2007'!N135/10)&gt;1,1,'2007'!N135/10),"XXX")</f>
        <v>0.1721</v>
      </c>
      <c r="P135" s="214" t="str">
        <f>IF(ISNUMBER('2007'!O135),'2007'!O135/100,"XXX")</f>
        <v>XXX</v>
      </c>
      <c r="Q135" s="214">
        <f>'2007'!P135</f>
        <v>0.19439363479614258</v>
      </c>
      <c r="R135" s="215">
        <f>IF(ISNUMBER('2007'!Q135),('2007'!Q135/100),"XXX")</f>
        <v>7.4999999999999997E-2</v>
      </c>
      <c r="S135" s="215">
        <f>IF(ISNUMBER('2007'!R135),('2007'!R135/100),"XXX")</f>
        <v>0.4408202</v>
      </c>
      <c r="T135" s="116">
        <f>IF(ISNUMBER('2007'!S135),(1-('2007'!S135/100)),"XXX")</f>
        <v>0.86099999999999999</v>
      </c>
      <c r="U135" s="132" t="str">
        <f>IF(ISNUMBER('2007'!T135),'2007'!T135,"XXX")</f>
        <v>XXX</v>
      </c>
      <c r="V135" s="132" t="str">
        <f>IF(ISNUMBER('2007'!U135),'2007'!U135,"XXX")</f>
        <v>XXX</v>
      </c>
      <c r="W135" s="132" t="str">
        <f>IF(ISNUMBER('2007'!V135),'2007'!V135,"XXX")</f>
        <v>XXX</v>
      </c>
      <c r="X135" s="132" t="str">
        <f>IF(ISNUMBER('2007'!W135),'2007'!W135,"XXX")</f>
        <v>XXX</v>
      </c>
      <c r="Y135" s="129">
        <f t="shared" si="38"/>
        <v>0.28780462625961423</v>
      </c>
      <c r="Z135" s="116">
        <f>'2007'!X135</f>
        <v>0.21299999999999999</v>
      </c>
      <c r="AA135" s="132">
        <f>('2007'!Y135+2.5)/5</f>
        <v>0.19536943440000001</v>
      </c>
      <c r="AB135" s="216">
        <f t="shared" si="39"/>
        <v>0.2041847172</v>
      </c>
      <c r="AC135" s="2"/>
      <c r="AE135">
        <f t="shared" si="40"/>
        <v>6.6379999999999995E-2</v>
      </c>
      <c r="AF135">
        <f t="shared" si="41"/>
        <v>6.6379999999999995E-2</v>
      </c>
      <c r="AG135" t="str">
        <f t="shared" si="42"/>
        <v>XXX</v>
      </c>
      <c r="AH135">
        <f t="shared" si="43"/>
        <v>0.40989012799999996</v>
      </c>
      <c r="AI135">
        <f t="shared" si="44"/>
        <v>0.41493621390000002</v>
      </c>
      <c r="AJ135">
        <f t="shared" si="45"/>
        <v>0.29604114990000002</v>
      </c>
      <c r="AK135">
        <f t="shared" si="46"/>
        <v>0.1721</v>
      </c>
      <c r="AL135">
        <f t="shared" si="47"/>
        <v>0.19439363479614258</v>
      </c>
      <c r="AM135">
        <f t="shared" si="48"/>
        <v>0.13469681739807129</v>
      </c>
      <c r="AN135">
        <f t="shared" si="49"/>
        <v>0.25791009999999998</v>
      </c>
      <c r="AO135">
        <f t="shared" si="50"/>
        <v>0.65091009999999994</v>
      </c>
      <c r="AP135">
        <f t="shared" si="51"/>
        <v>0.86099999999999999</v>
      </c>
      <c r="AQ135" t="str">
        <f t="shared" si="52"/>
        <v>XXX</v>
      </c>
      <c r="AR135" t="str">
        <f t="shared" si="53"/>
        <v>XXX</v>
      </c>
      <c r="AS135" t="str">
        <f t="shared" si="54"/>
        <v>XXX</v>
      </c>
    </row>
    <row r="136" spans="1:45" ht="15" x14ac:dyDescent="0.25">
      <c r="A136" s="19" t="s">
        <v>143</v>
      </c>
      <c r="B136" s="3" t="s">
        <v>143</v>
      </c>
      <c r="C136" s="14">
        <f>IF(ISNUMBER('2007'!C136),(1-PRODUCT('2007'!C136,0.1)),"XXX")</f>
        <v>0.85</v>
      </c>
      <c r="D136" s="14">
        <f>IFERROR(IF((LOG(100*'2007'!D136+1)/LOG(100+1))&gt;1,0,(1-(LOG(100*'2007'!D136+1)/LOG(100+1)))), 1)</f>
        <v>1</v>
      </c>
      <c r="E136" s="15">
        <f>IF(ISNUMBER('2007'!E136),IF(('2007'!E136/100)&gt;1,1,'2007'!E136/100),"XXX")</f>
        <v>0.99833333333333341</v>
      </c>
      <c r="F136" s="14">
        <f>IF(ISNUMBER('2007'!F136),(1-(('2007'!F136-1)/4)),"XXX")</f>
        <v>1</v>
      </c>
      <c r="G136" s="14">
        <f>IF(ISNUMBER('2007'!G136),(1-('2007'!G136/10)),"XXX")</f>
        <v>0.86</v>
      </c>
      <c r="H136" s="213">
        <f t="shared" si="37"/>
        <v>0.94166666666666676</v>
      </c>
      <c r="I136" s="15">
        <f>'2007'!H136</f>
        <v>0.81571428571428561</v>
      </c>
      <c r="J136" s="14">
        <f>IF(ISNUMBER('2007'!I136),'2007'!I136,"XXX")</f>
        <v>0.78415000000000001</v>
      </c>
      <c r="K136" s="14">
        <f>IF(ISNUMBER('2007'!J136),IF(('2007'!J136/5)&gt;1,1,'2007'!J136/5),"XXX")</f>
        <v>0.80831800000000009</v>
      </c>
      <c r="L136" s="15">
        <f>IF(ISNUMBER('2007'!K136),'2007'!K136,"XXX")</f>
        <v>0.73714285714285721</v>
      </c>
      <c r="M136" s="14">
        <f>IF(ISNUMBER('2007'!L136),IF(('2007'!L136/5)&gt;1,1,'2007'!L136/5),"XXX")</f>
        <v>1</v>
      </c>
      <c r="N136" s="14">
        <f>IF(ISNUMBER('2007'!M136),(1-('2007'!M136/100)),"XXX")</f>
        <v>0.83663160319999996</v>
      </c>
      <c r="O136" s="15">
        <f>IF(ISNUMBER('2007'!N136),IF(('2007'!N136/10)&gt;1,1,'2007'!N136/10),"XXX")</f>
        <v>1</v>
      </c>
      <c r="P136" s="214">
        <f>IF(ISNUMBER('2007'!O136),'2007'!O136/100,"XXX")</f>
        <v>1</v>
      </c>
      <c r="Q136" s="214">
        <f>'2007'!P136</f>
        <v>1</v>
      </c>
      <c r="R136" s="215">
        <f>IF(ISNUMBER('2007'!Q136),('2007'!Q136/100),"XXX")</f>
        <v>1</v>
      </c>
      <c r="S136" s="215">
        <f>IF(ISNUMBER('2007'!R136),('2007'!R136/100),"XXX")</f>
        <v>0.89408330000000003</v>
      </c>
      <c r="T136" s="116">
        <f>IF(ISNUMBER('2007'!S136),(1-('2007'!S136/100)),"XXX")</f>
        <v>1</v>
      </c>
      <c r="U136" s="132">
        <f>IF(ISNUMBER('2007'!T136),'2007'!T136,"XXX")</f>
        <v>0.89</v>
      </c>
      <c r="V136" s="132">
        <f>IF(ISNUMBER('2007'!U136),'2007'!U136,"XXX")</f>
        <v>0.81928571428571428</v>
      </c>
      <c r="W136" s="132">
        <f>IF(ISNUMBER('2007'!V136),'2007'!V136,"XXX")</f>
        <v>0.74</v>
      </c>
      <c r="X136" s="132">
        <f>IF(ISNUMBER('2007'!W136),'2007'!W136,"XXX")</f>
        <v>0.68428571428571427</v>
      </c>
      <c r="Y136" s="129">
        <f t="shared" si="38"/>
        <v>0.87560071716428578</v>
      </c>
      <c r="Z136" s="116">
        <f>'2007'!X136</f>
        <v>0.92200000000000004</v>
      </c>
      <c r="AA136" s="132">
        <f>('2007'!Y136+2.5)/5</f>
        <v>0.80581729420000003</v>
      </c>
      <c r="AB136" s="216">
        <f t="shared" si="39"/>
        <v>0.86390864710000004</v>
      </c>
      <c r="AC136" s="2"/>
      <c r="AE136">
        <f t="shared" si="40"/>
        <v>0.79993214285714287</v>
      </c>
      <c r="AF136">
        <f t="shared" si="41"/>
        <v>0.79623400000000011</v>
      </c>
      <c r="AG136">
        <f t="shared" si="42"/>
        <v>0.77273042857142871</v>
      </c>
      <c r="AH136">
        <f t="shared" si="43"/>
        <v>0.86857142857142855</v>
      </c>
      <c r="AI136">
        <f t="shared" si="44"/>
        <v>0.91831580159999993</v>
      </c>
      <c r="AJ136">
        <f t="shared" si="45"/>
        <v>0.91831580159999993</v>
      </c>
      <c r="AK136">
        <f t="shared" si="46"/>
        <v>1</v>
      </c>
      <c r="AL136">
        <f t="shared" si="47"/>
        <v>1</v>
      </c>
      <c r="AM136">
        <f t="shared" si="48"/>
        <v>1</v>
      </c>
      <c r="AN136">
        <f t="shared" si="49"/>
        <v>0.94704165000000007</v>
      </c>
      <c r="AO136">
        <f t="shared" si="50"/>
        <v>0.94704165000000007</v>
      </c>
      <c r="AP136">
        <f t="shared" si="51"/>
        <v>0.94500000000000006</v>
      </c>
      <c r="AQ136">
        <f t="shared" si="52"/>
        <v>0.85464285714285715</v>
      </c>
      <c r="AR136">
        <f t="shared" si="53"/>
        <v>0.77964285714285708</v>
      </c>
      <c r="AS136">
        <f t="shared" si="54"/>
        <v>0.71214285714285719</v>
      </c>
    </row>
    <row r="137" spans="1:45" ht="15" x14ac:dyDescent="0.25">
      <c r="A137" s="19" t="s">
        <v>144</v>
      </c>
      <c r="B137" s="3" t="s">
        <v>144</v>
      </c>
      <c r="C137" s="14">
        <f>IF(ISNUMBER('2007'!C137),(1-PRODUCT('2007'!C137,0.1)),"XXX")</f>
        <v>0.91</v>
      </c>
      <c r="D137" s="14">
        <f>IFERROR(IF((LOG(100*'2007'!D137+1)/LOG(100+1))&gt;1,0,(1-(LOG(100*'2007'!D137+1)/LOG(100+1)))), 1)</f>
        <v>1</v>
      </c>
      <c r="E137" s="15">
        <f>IF(ISNUMBER('2007'!E137),IF(('2007'!E137/100)&gt;1,1,'2007'!E137/100),"XXX")</f>
        <v>1</v>
      </c>
      <c r="F137" s="14">
        <f>IF(ISNUMBER('2007'!F137),(1-(('2007'!F137-1)/4)),"XXX")</f>
        <v>0.75</v>
      </c>
      <c r="G137" s="14">
        <f>IF(ISNUMBER('2007'!G137),(1-('2007'!G137/10)),"XXX")</f>
        <v>0.83000000000000007</v>
      </c>
      <c r="H137" s="213">
        <f t="shared" si="37"/>
        <v>0.89800000000000002</v>
      </c>
      <c r="I137" s="15">
        <f>'2007'!H137</f>
        <v>0.9028571428571428</v>
      </c>
      <c r="J137" s="14">
        <f>IF(ISNUMBER('2007'!I137),'2007'!I137,"XXX")</f>
        <v>0.79001999999999994</v>
      </c>
      <c r="K137" s="14">
        <f>IF(ISNUMBER('2007'!J137),IF(('2007'!J137/5)&gt;1,1,'2007'!J137/5),"XXX")</f>
        <v>0.66227000000000003</v>
      </c>
      <c r="L137" s="15">
        <f>IF(ISNUMBER('2007'!K137),'2007'!K137,"XXX")</f>
        <v>0.84285714285714286</v>
      </c>
      <c r="M137" s="14">
        <f>IF(ISNUMBER('2007'!L137),IF(('2007'!L137/5)&gt;1,1,'2007'!L137/5),"XXX")</f>
        <v>0.575123406</v>
      </c>
      <c r="N137" s="14">
        <f>IF(ISNUMBER('2007'!M137),(1-('2007'!M137/100)),"XXX")</f>
        <v>0.72666667940000007</v>
      </c>
      <c r="O137" s="15">
        <f>IF(ISNUMBER('2007'!N137),IF(('2007'!N137/10)&gt;1,1,'2007'!N137/10),"XXX")</f>
        <v>1</v>
      </c>
      <c r="P137" s="214">
        <f>IF(ISNUMBER('2007'!O137),'2007'!O137/100,"XXX")</f>
        <v>0.97599999999999998</v>
      </c>
      <c r="Q137" s="214">
        <f>'2007'!P137</f>
        <v>1</v>
      </c>
      <c r="R137" s="215">
        <f>IF(ISNUMBER('2007'!Q137),('2007'!Q137/100),"XXX")</f>
        <v>0.70200000000000007</v>
      </c>
      <c r="S137" s="215">
        <f>IF(ISNUMBER('2007'!R137),('2007'!R137/100),"XXX")</f>
        <v>0.84668940000000004</v>
      </c>
      <c r="T137" s="116">
        <f>IF(ISNUMBER('2007'!S137),(1-('2007'!S137/100)),"XXX")</f>
        <v>1</v>
      </c>
      <c r="U137" s="132">
        <f>IF(ISNUMBER('2007'!T137),'2007'!T137,"XXX")</f>
        <v>0.92714285714285716</v>
      </c>
      <c r="V137" s="132">
        <f>IF(ISNUMBER('2007'!U137),'2007'!U137,"XXX")</f>
        <v>0.82571428571428573</v>
      </c>
      <c r="W137" s="132">
        <f>IF(ISNUMBER('2007'!V137),'2007'!V137,"XXX")</f>
        <v>0.75</v>
      </c>
      <c r="X137" s="132">
        <f>IF(ISNUMBER('2007'!W137),'2007'!W137,"XXX")</f>
        <v>0.74571428571428566</v>
      </c>
      <c r="Y137" s="129">
        <f t="shared" si="38"/>
        <v>0.82956594998035715</v>
      </c>
      <c r="Z137" s="116">
        <f>'2007'!X137</f>
        <v>0.88900000000000001</v>
      </c>
      <c r="AA137" s="132">
        <f>('2007'!Y137+2.5)/5</f>
        <v>0.80459587579999992</v>
      </c>
      <c r="AB137" s="216">
        <f t="shared" si="39"/>
        <v>0.84679793789999991</v>
      </c>
      <c r="AC137" s="2"/>
      <c r="AE137">
        <f t="shared" si="40"/>
        <v>0.84643857142857137</v>
      </c>
      <c r="AF137">
        <f t="shared" si="41"/>
        <v>0.72614500000000004</v>
      </c>
      <c r="AG137">
        <f t="shared" si="42"/>
        <v>0.75256357142857144</v>
      </c>
      <c r="AH137">
        <f t="shared" si="43"/>
        <v>0.70899027442857143</v>
      </c>
      <c r="AI137">
        <f t="shared" si="44"/>
        <v>0.65089504269999998</v>
      </c>
      <c r="AJ137">
        <f t="shared" si="45"/>
        <v>0.86333333970000004</v>
      </c>
      <c r="AK137">
        <f t="shared" si="46"/>
        <v>0.98799999999999999</v>
      </c>
      <c r="AL137">
        <f t="shared" si="47"/>
        <v>0.98799999999999999</v>
      </c>
      <c r="AM137">
        <f t="shared" si="48"/>
        <v>0.85099999999999998</v>
      </c>
      <c r="AN137">
        <f t="shared" si="49"/>
        <v>0.77434470000000011</v>
      </c>
      <c r="AO137">
        <f t="shared" si="50"/>
        <v>0.92334470000000002</v>
      </c>
      <c r="AP137">
        <f t="shared" si="51"/>
        <v>0.96357142857142852</v>
      </c>
      <c r="AQ137">
        <f t="shared" si="52"/>
        <v>0.87642857142857145</v>
      </c>
      <c r="AR137">
        <f t="shared" si="53"/>
        <v>0.78785714285714281</v>
      </c>
      <c r="AS137">
        <f t="shared" si="54"/>
        <v>0.74785714285714278</v>
      </c>
    </row>
    <row r="138" spans="1:45" ht="15" x14ac:dyDescent="0.25">
      <c r="A138" s="19" t="s">
        <v>145</v>
      </c>
      <c r="B138" s="3" t="s">
        <v>145</v>
      </c>
      <c r="C138" s="14">
        <f>IF(ISNUMBER('2007'!C138),(1-PRODUCT('2007'!C138,0.1)),"XXX")</f>
        <v>0.39</v>
      </c>
      <c r="D138" s="14">
        <f>IFERROR(IF((LOG(100*'2007'!D138+1)/LOG(100+1))&gt;1,0,(1-(LOG(100*'2007'!D138+1)/LOG(100+1)))), 1)</f>
        <v>1</v>
      </c>
      <c r="E138" s="15">
        <f>IF(ISNUMBER('2007'!E138),IF(('2007'!E138/100)&gt;1,1,'2007'!E138/100),"XXX")</f>
        <v>0.7416666666666667</v>
      </c>
      <c r="F138" s="14">
        <f>IF(ISNUMBER('2007'!F138),(1-(('2007'!F138-1)/4)),"XXX")</f>
        <v>0.5</v>
      </c>
      <c r="G138" s="14">
        <f>IF(ISNUMBER('2007'!G138),(1-('2007'!G138/10)),"XXX")</f>
        <v>0.14000000000000001</v>
      </c>
      <c r="H138" s="213">
        <f t="shared" si="37"/>
        <v>0.55433333333333334</v>
      </c>
      <c r="I138" s="15">
        <f>'2007'!H138</f>
        <v>0.34428571428571431</v>
      </c>
      <c r="J138" s="14">
        <f>IF(ISNUMBER('2007'!I138),'2007'!I138,"XXX")</f>
        <v>1.7229999999999999E-2</v>
      </c>
      <c r="K138" s="14" t="str">
        <f>IF(ISNUMBER('2007'!J138),IF(('2007'!J138/5)&gt;1,1,'2007'!J138/5),"XXX")</f>
        <v>XXX</v>
      </c>
      <c r="L138" s="15">
        <f>IF(ISNUMBER('2007'!K138),'2007'!K138,"XXX")</f>
        <v>0.33999999999999997</v>
      </c>
      <c r="M138" s="14">
        <f>IF(ISNUMBER('2007'!L138),IF(('2007'!L138/5)&gt;1,1,'2007'!L138/5),"XXX")</f>
        <v>0.21549296400000001</v>
      </c>
      <c r="N138" s="14">
        <f>IF(ISNUMBER('2007'!M138),(1-('2007'!M138/100)),"XXX")</f>
        <v>0.29386116029999998</v>
      </c>
      <c r="O138" s="15">
        <f>IF(ISNUMBER('2007'!N138),IF(('2007'!N138/10)&gt;1,1,'2007'!N138/10),"XXX")</f>
        <v>0.4</v>
      </c>
      <c r="P138" s="214" t="str">
        <f>IF(ISNUMBER('2007'!O138),'2007'!O138/100,"XXX")</f>
        <v>XXX</v>
      </c>
      <c r="Q138" s="214">
        <f>'2007'!P138</f>
        <v>0.1490084171295166</v>
      </c>
      <c r="R138" s="215">
        <f>IF(ISNUMBER('2007'!Q138),('2007'!Q138/100),"XXX")</f>
        <v>7.4999999999999997E-2</v>
      </c>
      <c r="S138" s="215">
        <f>IF(ISNUMBER('2007'!R138),('2007'!R138/100),"XXX")</f>
        <v>0.67657979999999995</v>
      </c>
      <c r="T138" s="116">
        <f>IF(ISNUMBER('2007'!S138),(1-('2007'!S138/100)),"XXX")</f>
        <v>0.96160000000000001</v>
      </c>
      <c r="U138" s="132">
        <f>IF(ISNUMBER('2007'!T138),'2007'!T138,"XXX")</f>
        <v>0.54142857142857148</v>
      </c>
      <c r="V138" s="132">
        <f>IF(ISNUMBER('2007'!U138),'2007'!U138,"XXX")</f>
        <v>0.46571428571428569</v>
      </c>
      <c r="W138" s="132">
        <f>IF(ISNUMBER('2007'!V138),'2007'!V138,"XXX")</f>
        <v>0.46857142857142853</v>
      </c>
      <c r="X138" s="132">
        <f>IF(ISNUMBER('2007'!W138),'2007'!W138,"XXX")</f>
        <v>0.46285714285714291</v>
      </c>
      <c r="Y138" s="129">
        <f t="shared" si="38"/>
        <v>0.38447684276791622</v>
      </c>
      <c r="Z138" s="116">
        <f>'2007'!X138</f>
        <v>0.23</v>
      </c>
      <c r="AA138" s="132">
        <f>('2007'!Y138+2.5)/5</f>
        <v>0.26436846260000002</v>
      </c>
      <c r="AB138" s="216">
        <f t="shared" si="39"/>
        <v>0.2471842313</v>
      </c>
      <c r="AC138" s="2"/>
      <c r="AE138">
        <f t="shared" si="40"/>
        <v>0.18075785714285716</v>
      </c>
      <c r="AF138">
        <f t="shared" si="41"/>
        <v>1.7229999999999999E-2</v>
      </c>
      <c r="AG138">
        <f t="shared" si="42"/>
        <v>0.33999999999999997</v>
      </c>
      <c r="AH138">
        <f t="shared" si="43"/>
        <v>0.27774648199999996</v>
      </c>
      <c r="AI138">
        <f t="shared" si="44"/>
        <v>0.25467706214999997</v>
      </c>
      <c r="AJ138">
        <f t="shared" si="45"/>
        <v>0.34693058015</v>
      </c>
      <c r="AK138">
        <f t="shared" si="46"/>
        <v>0.4</v>
      </c>
      <c r="AL138">
        <f t="shared" si="47"/>
        <v>0.1490084171295166</v>
      </c>
      <c r="AM138">
        <f t="shared" si="48"/>
        <v>0.11200420856475829</v>
      </c>
      <c r="AN138">
        <f t="shared" si="49"/>
        <v>0.37578989999999995</v>
      </c>
      <c r="AO138">
        <f t="shared" si="50"/>
        <v>0.81908990000000004</v>
      </c>
      <c r="AP138">
        <f t="shared" si="51"/>
        <v>0.7515142857142858</v>
      </c>
      <c r="AQ138">
        <f t="shared" si="52"/>
        <v>0.50357142857142856</v>
      </c>
      <c r="AR138">
        <f t="shared" si="53"/>
        <v>0.46714285714285708</v>
      </c>
      <c r="AS138">
        <f t="shared" si="54"/>
        <v>0.46571428571428575</v>
      </c>
    </row>
    <row r="139" spans="1:45" ht="15" x14ac:dyDescent="0.25">
      <c r="A139" s="19" t="s">
        <v>146</v>
      </c>
      <c r="B139" s="3" t="s">
        <v>146</v>
      </c>
      <c r="C139" s="14">
        <f>IF(ISNUMBER('2007'!C139),(1-PRODUCT('2007'!C139,0.1)),"XXX")</f>
        <v>0.29999999999999993</v>
      </c>
      <c r="D139" s="14">
        <f>IFERROR(IF((LOG(100*'2007'!D139+1)/LOG(100+1))&gt;1,0,(1-(LOG(100*'2007'!D139+1)/LOG(100+1)))), 1)</f>
        <v>1</v>
      </c>
      <c r="E139" s="15">
        <f>IF(ISNUMBER('2007'!E139),IF(('2007'!E139/100)&gt;1,1,'2007'!E139/100),"XXX")</f>
        <v>0.77000000000000013</v>
      </c>
      <c r="F139" s="14">
        <f>IF(ISNUMBER('2007'!F139),(1-(('2007'!F139-1)/4)),"XXX")</f>
        <v>0.75</v>
      </c>
      <c r="G139" s="14">
        <f>IF(ISNUMBER('2007'!G139),(1-('2007'!G139/10)),"XXX")</f>
        <v>0.4</v>
      </c>
      <c r="H139" s="213">
        <f t="shared" si="37"/>
        <v>0.64399999999999991</v>
      </c>
      <c r="I139" s="15">
        <f>'2007'!H139</f>
        <v>0.36142857142857138</v>
      </c>
      <c r="J139" s="14">
        <f>IF(ISNUMBER('2007'!I139),'2007'!I139,"XXX")</f>
        <v>2.4049999999999998E-2</v>
      </c>
      <c r="K139" s="14">
        <f>IF(ISNUMBER('2007'!J139),IF(('2007'!J139/5)&gt;1,1,'2007'!J139/5),"XXX")</f>
        <v>0.40410800000000002</v>
      </c>
      <c r="L139" s="15">
        <f>IF(ISNUMBER('2007'!K139),'2007'!K139,"XXX")</f>
        <v>0.38</v>
      </c>
      <c r="M139" s="14">
        <f>IF(ISNUMBER('2007'!L139),IF(('2007'!L139/5)&gt;1,1,'2007'!L139/5),"XXX")</f>
        <v>0.388211274</v>
      </c>
      <c r="N139" s="14">
        <f>IF(ISNUMBER('2007'!M139),(1-('2007'!M139/100)),"XXX")</f>
        <v>0.71525773999999998</v>
      </c>
      <c r="O139" s="15">
        <f>IF(ISNUMBER('2007'!N139),IF(('2007'!N139/10)&gt;1,1,'2007'!N139/10),"XXX")</f>
        <v>0.32900000000000001</v>
      </c>
      <c r="P139" s="214" t="str">
        <f>IF(ISNUMBER('2007'!O139),'2007'!O139/100,"XXX")</f>
        <v>XXX</v>
      </c>
      <c r="Q139" s="214">
        <f>'2007'!P139</f>
        <v>3.066449463367462E-2</v>
      </c>
      <c r="R139" s="215">
        <f>IF(ISNUMBER('2007'!Q139),('2007'!Q139/100),"XXX")</f>
        <v>0.03</v>
      </c>
      <c r="S139" s="215">
        <f>IF(ISNUMBER('2007'!R139),('2007'!R139/100),"XXX")</f>
        <v>0.131351</v>
      </c>
      <c r="T139" s="116">
        <f>IF(ISNUMBER('2007'!S139),(1-('2007'!S139/100)),"XXX")</f>
        <v>0.43659999999999999</v>
      </c>
      <c r="U139" s="132">
        <f>IF(ISNUMBER('2007'!T139),'2007'!T139,"XXX")</f>
        <v>0.52857142857142858</v>
      </c>
      <c r="V139" s="132">
        <f>IF(ISNUMBER('2007'!U139),'2007'!U139,"XXX")</f>
        <v>0.50642857142857145</v>
      </c>
      <c r="W139" s="132">
        <f>IF(ISNUMBER('2007'!V139),'2007'!V139,"XXX")</f>
        <v>0.5842857142857143</v>
      </c>
      <c r="X139" s="132">
        <f>IF(ISNUMBER('2007'!W139),'2007'!W139,"XXX")</f>
        <v>0.57000000000000006</v>
      </c>
      <c r="Y139" s="129">
        <f t="shared" si="38"/>
        <v>0.35930979964674747</v>
      </c>
      <c r="Z139" s="116">
        <f>'2007'!X139</f>
        <v>0.47399999999999998</v>
      </c>
      <c r="AA139" s="132">
        <f>('2007'!Y139+2.5)/5</f>
        <v>0.48650268019999998</v>
      </c>
      <c r="AB139" s="216">
        <f t="shared" si="39"/>
        <v>0.48025134009999998</v>
      </c>
      <c r="AC139" s="2"/>
      <c r="AE139">
        <f t="shared" si="40"/>
        <v>0.1927392857142857</v>
      </c>
      <c r="AF139">
        <f t="shared" si="41"/>
        <v>0.21407900000000002</v>
      </c>
      <c r="AG139">
        <f t="shared" si="42"/>
        <v>0.39205400000000001</v>
      </c>
      <c r="AH139">
        <f t="shared" si="43"/>
        <v>0.384105637</v>
      </c>
      <c r="AI139">
        <f t="shared" si="44"/>
        <v>0.55173450699999993</v>
      </c>
      <c r="AJ139">
        <f t="shared" si="45"/>
        <v>0.52212886999999997</v>
      </c>
      <c r="AK139">
        <f t="shared" si="46"/>
        <v>0.32900000000000001</v>
      </c>
      <c r="AL139">
        <f t="shared" si="47"/>
        <v>3.066449463367462E-2</v>
      </c>
      <c r="AM139">
        <f t="shared" si="48"/>
        <v>3.033224731683731E-2</v>
      </c>
      <c r="AN139">
        <f t="shared" si="49"/>
        <v>8.0675499999999997E-2</v>
      </c>
      <c r="AO139">
        <f t="shared" si="50"/>
        <v>0.28397549999999999</v>
      </c>
      <c r="AP139">
        <f t="shared" si="51"/>
        <v>0.48258571428571428</v>
      </c>
      <c r="AQ139">
        <f t="shared" si="52"/>
        <v>0.51750000000000007</v>
      </c>
      <c r="AR139">
        <f t="shared" si="53"/>
        <v>0.54535714285714287</v>
      </c>
      <c r="AS139">
        <f t="shared" si="54"/>
        <v>0.57714285714285718</v>
      </c>
    </row>
    <row r="140" spans="1:45" ht="15" x14ac:dyDescent="0.25">
      <c r="A140" s="19" t="s">
        <v>147</v>
      </c>
      <c r="B140" s="3" t="s">
        <v>147</v>
      </c>
      <c r="C140" s="14">
        <f>IF(ISNUMBER('2007'!C140),(1-PRODUCT('2007'!C140,0.1)),"XXX")</f>
        <v>0.44999999999999996</v>
      </c>
      <c r="D140" s="14">
        <f>IFERROR(IF((LOG(100*'2007'!D140+1)/LOG(100+1))&gt;1,0,(1-(LOG(100*'2007'!D140+1)/LOG(100+1)))), 1)</f>
        <v>0.71536611233564118</v>
      </c>
      <c r="E140" s="15">
        <f>IF(ISNUMBER('2007'!E140),IF(('2007'!E140/100)&gt;1,1,'2007'!E140/100),"XXX")</f>
        <v>0.81499999999999995</v>
      </c>
      <c r="F140" s="14">
        <f>IF(ISNUMBER('2007'!F140),(1-(('2007'!F140-1)/4)),"XXX")</f>
        <v>0.25</v>
      </c>
      <c r="G140" s="14">
        <f>IF(ISNUMBER('2007'!G140),(1-('2007'!G140/10)),"XXX")</f>
        <v>0.37</v>
      </c>
      <c r="H140" s="213">
        <f t="shared" si="37"/>
        <v>0.52007322246712828</v>
      </c>
      <c r="I140" s="15">
        <f>'2007'!H140</f>
        <v>0.69285714285714273</v>
      </c>
      <c r="J140" s="14">
        <f>IF(ISNUMBER('2007'!I140),'2007'!I140,"XXX")</f>
        <v>0.15099000000000001</v>
      </c>
      <c r="K140" s="14">
        <f>IF(ISNUMBER('2007'!J140),IF(('2007'!J140/5)&gt;1,1,'2007'!J140/5),"XXX")</f>
        <v>0.42991499999999999</v>
      </c>
      <c r="L140" s="15">
        <f>IF(ISNUMBER('2007'!K140),'2007'!K140,"XXX")</f>
        <v>0.55999999999999994</v>
      </c>
      <c r="M140" s="14">
        <f>IF(ISNUMBER('2007'!L140),IF(('2007'!L140/5)&gt;1,1,'2007'!L140/5),"XXX")</f>
        <v>0.482811404</v>
      </c>
      <c r="N140" s="14">
        <f>IF(ISNUMBER('2007'!M140),(1-('2007'!M140/100)),"XXX")</f>
        <v>0.85186205859999997</v>
      </c>
      <c r="O140" s="15">
        <f>IF(ISNUMBER('2007'!N140),IF(('2007'!N140/10)&gt;1,1,'2007'!N140/10),"XXX")</f>
        <v>0.36689999999999995</v>
      </c>
      <c r="P140" s="214" t="str">
        <f>IF(ISNUMBER('2007'!O140),'2007'!O140/100,"XXX")</f>
        <v>XXX</v>
      </c>
      <c r="Q140" s="214">
        <f>'2007'!P140</f>
        <v>0.33828370571136473</v>
      </c>
      <c r="R140" s="215">
        <f>IF(ISNUMBER('2007'!Q140),('2007'!Q140/100),"XXX")</f>
        <v>0.54299999999999993</v>
      </c>
      <c r="S140" s="215">
        <f>IF(ISNUMBER('2007'!R140),('2007'!R140/100),"XXX")</f>
        <v>0.44680210000000004</v>
      </c>
      <c r="T140" s="116">
        <f>IF(ISNUMBER('2007'!S140),(1-('2007'!S140/100)),"XXX")</f>
        <v>0.99890000000000001</v>
      </c>
      <c r="U140" s="132">
        <f>IF(ISNUMBER('2007'!T140),'2007'!T140,"XXX")</f>
        <v>0.68285714285714294</v>
      </c>
      <c r="V140" s="132">
        <f>IF(ISNUMBER('2007'!U140),'2007'!U140,"XXX")</f>
        <v>0.52571428571428569</v>
      </c>
      <c r="W140" s="132">
        <f>IF(ISNUMBER('2007'!V140),'2007'!V140,"XXX")</f>
        <v>0.66714285714285715</v>
      </c>
      <c r="X140" s="132">
        <f>IF(ISNUMBER('2007'!W140),'2007'!W140,"XXX")</f>
        <v>0.61285714285714288</v>
      </c>
      <c r="Y140" s="129">
        <f t="shared" si="38"/>
        <v>0.54486205248374597</v>
      </c>
      <c r="Z140" s="116">
        <f>'2007'!X140</f>
        <v>0.182</v>
      </c>
      <c r="AA140" s="132">
        <f>('2007'!Y140+2.5)/5</f>
        <v>0.40534450420000001</v>
      </c>
      <c r="AB140" s="216">
        <f t="shared" si="39"/>
        <v>0.29367225210000003</v>
      </c>
      <c r="AC140" s="2"/>
      <c r="AE140">
        <f t="shared" si="40"/>
        <v>0.4219235714285714</v>
      </c>
      <c r="AF140">
        <f t="shared" si="41"/>
        <v>0.2904525</v>
      </c>
      <c r="AG140">
        <f t="shared" si="42"/>
        <v>0.49495749999999994</v>
      </c>
      <c r="AH140">
        <f t="shared" si="43"/>
        <v>0.52140570200000003</v>
      </c>
      <c r="AI140">
        <f t="shared" si="44"/>
        <v>0.66733673130000004</v>
      </c>
      <c r="AJ140">
        <f t="shared" si="45"/>
        <v>0.60938102929999993</v>
      </c>
      <c r="AK140">
        <f t="shared" si="46"/>
        <v>0.36689999999999995</v>
      </c>
      <c r="AL140">
        <f t="shared" si="47"/>
        <v>0.33828370571136473</v>
      </c>
      <c r="AM140">
        <f t="shared" si="48"/>
        <v>0.44064185285568236</v>
      </c>
      <c r="AN140">
        <f t="shared" si="49"/>
        <v>0.49490104999999995</v>
      </c>
      <c r="AO140">
        <f t="shared" si="50"/>
        <v>0.72285105000000005</v>
      </c>
      <c r="AP140">
        <f t="shared" si="51"/>
        <v>0.84087857142857148</v>
      </c>
      <c r="AQ140">
        <f t="shared" si="52"/>
        <v>0.60428571428571431</v>
      </c>
      <c r="AR140">
        <f t="shared" si="53"/>
        <v>0.59642857142857142</v>
      </c>
      <c r="AS140">
        <f t="shared" si="54"/>
        <v>0.64</v>
      </c>
    </row>
    <row r="141" spans="1:45" ht="15" x14ac:dyDescent="0.25">
      <c r="A141" s="19" t="s">
        <v>148</v>
      </c>
      <c r="B141" s="3" t="s">
        <v>148</v>
      </c>
      <c r="C141" s="14">
        <f>IF(ISNUMBER('2007'!C141),(1-PRODUCT('2007'!C141,0.1)),"XXX")</f>
        <v>0.11999999999999988</v>
      </c>
      <c r="D141" s="14">
        <f>IFERROR(IF((LOG(100*'2007'!D141+1)/LOG(100+1))&gt;1,0,(1-(LOG(100*'2007'!D141+1)/LOG(100+1)))), 1)</f>
        <v>1</v>
      </c>
      <c r="E141" s="15">
        <f>IF(ISNUMBER('2007'!E141),IF(('2007'!E141/100)&gt;1,1,'2007'!E141/100),"XXX")</f>
        <v>0.57333333333333336</v>
      </c>
      <c r="F141" s="14">
        <f>IF(ISNUMBER('2007'!F141),(1-(('2007'!F141-1)/4)),"XXX")</f>
        <v>0.5</v>
      </c>
      <c r="G141" s="14">
        <f>IF(ISNUMBER('2007'!G141),(1-('2007'!G141/10)),"XXX")</f>
        <v>0.30999999999999994</v>
      </c>
      <c r="H141" s="213">
        <f t="shared" si="37"/>
        <v>0.5006666666666667</v>
      </c>
      <c r="I141" s="15">
        <f>'2007'!H141</f>
        <v>0.25142857142857139</v>
      </c>
      <c r="J141" s="14">
        <f>IF(ISNUMBER('2007'!I141),'2007'!I141,"XXX")</f>
        <v>6.6400000000000001E-3</v>
      </c>
      <c r="K141" s="14">
        <f>IF(ISNUMBER('2007'!J141),IF(('2007'!J141/5)&gt;1,1,'2007'!J141/5),"XXX")</f>
        <v>1</v>
      </c>
      <c r="L141" s="15">
        <f>IF(ISNUMBER('2007'!K141),'2007'!K141,"XXX")</f>
        <v>0.26</v>
      </c>
      <c r="M141" s="14">
        <f>IF(ISNUMBER('2007'!L141),IF(('2007'!L141/5)&gt;1,1,'2007'!L141/5),"XXX")</f>
        <v>0.19329270199999998</v>
      </c>
      <c r="N141" s="14">
        <f>IF(ISNUMBER('2007'!M141),(1-('2007'!M141/100)),"XXX")</f>
        <v>0.81740087509999992</v>
      </c>
      <c r="O141" s="15">
        <f>IF(ISNUMBER('2007'!N141),IF(('2007'!N141/10)&gt;1,1,'2007'!N141/10),"XXX")</f>
        <v>7.2999999999999995E-2</v>
      </c>
      <c r="P141" s="214" t="str">
        <f>IF(ISNUMBER('2007'!O141),'2007'!O141/100,"XXX")</f>
        <v>XXX</v>
      </c>
      <c r="Q141" s="214">
        <f>'2007'!P141</f>
        <v>1</v>
      </c>
      <c r="R141" s="215">
        <f>IF(ISNUMBER('2007'!Q141),('2007'!Q141/100),"XXX")</f>
        <v>0.26500000000000001</v>
      </c>
      <c r="S141" s="215">
        <f>IF(ISNUMBER('2007'!R141),('2007'!R141/100),"XXX")</f>
        <v>0.3023845</v>
      </c>
      <c r="T141" s="116">
        <f>IF(ISNUMBER('2007'!S141),(1-('2007'!S141/100)),"XXX")</f>
        <v>0.73520000000000008</v>
      </c>
      <c r="U141" s="132">
        <f>IF(ISNUMBER('2007'!T141),'2007'!T141,"XXX")</f>
        <v>0.36</v>
      </c>
      <c r="V141" s="132">
        <f>IF(ISNUMBER('2007'!U141),'2007'!U141,"XXX")</f>
        <v>0.35642857142857143</v>
      </c>
      <c r="W141" s="132">
        <f>IF(ISNUMBER('2007'!V141),'2007'!V141,"XXX")</f>
        <v>0.43571428571428567</v>
      </c>
      <c r="X141" s="132">
        <f>IF(ISNUMBER('2007'!W141),'2007'!W141,"XXX")</f>
        <v>0.40142857142857141</v>
      </c>
      <c r="Y141" s="129">
        <f t="shared" si="38"/>
        <v>0.40818237981875</v>
      </c>
      <c r="Z141" s="116">
        <f>'2007'!X141</f>
        <v>0.61599999999999999</v>
      </c>
      <c r="AA141" s="132">
        <f>('2007'!Y141+2.5)/5</f>
        <v>0.5427314996</v>
      </c>
      <c r="AB141" s="216">
        <f t="shared" si="39"/>
        <v>0.5793657498</v>
      </c>
      <c r="AC141" s="2"/>
      <c r="AE141">
        <f t="shared" si="40"/>
        <v>0.12903428571428568</v>
      </c>
      <c r="AF141">
        <f t="shared" si="41"/>
        <v>0.50331999999999999</v>
      </c>
      <c r="AG141">
        <f t="shared" si="42"/>
        <v>0.63</v>
      </c>
      <c r="AH141">
        <f t="shared" si="43"/>
        <v>0.226646351</v>
      </c>
      <c r="AI141">
        <f t="shared" si="44"/>
        <v>0.50534678854999993</v>
      </c>
      <c r="AJ141">
        <f t="shared" si="45"/>
        <v>0.44520043754999994</v>
      </c>
      <c r="AK141">
        <f t="shared" si="46"/>
        <v>7.2999999999999995E-2</v>
      </c>
      <c r="AL141">
        <f t="shared" si="47"/>
        <v>1</v>
      </c>
      <c r="AM141">
        <f t="shared" si="48"/>
        <v>0.63250000000000006</v>
      </c>
      <c r="AN141">
        <f t="shared" si="49"/>
        <v>0.28369224999999998</v>
      </c>
      <c r="AO141">
        <f t="shared" si="50"/>
        <v>0.51879225000000007</v>
      </c>
      <c r="AP141">
        <f t="shared" si="51"/>
        <v>0.54760000000000009</v>
      </c>
      <c r="AQ141">
        <f t="shared" si="52"/>
        <v>0.35821428571428571</v>
      </c>
      <c r="AR141">
        <f t="shared" si="53"/>
        <v>0.39607142857142852</v>
      </c>
      <c r="AS141">
        <f t="shared" si="54"/>
        <v>0.41857142857142854</v>
      </c>
    </row>
    <row r="142" spans="1:45" ht="15" x14ac:dyDescent="0.25">
      <c r="A142" s="19" t="s">
        <v>149</v>
      </c>
      <c r="B142" s="3" t="s">
        <v>149</v>
      </c>
      <c r="C142" s="14">
        <f>IF(ISNUMBER('2007'!C142),(1-PRODUCT('2007'!C142,0.1)),"XXX")</f>
        <v>0.33999999999999997</v>
      </c>
      <c r="D142" s="14">
        <f>IFERROR(IF((LOG(100*'2007'!D142+1)/LOG(100+1))&gt;1,0,(1-(LOG(100*'2007'!D142+1)/LOG(100+1)))), 1)</f>
        <v>1</v>
      </c>
      <c r="E142" s="15" t="str">
        <f>IF(ISNUMBER('2007'!E142),IF(('2007'!E142/100)&gt;1,1,'2007'!E142/100),"XXX")</f>
        <v>XXX</v>
      </c>
      <c r="F142" s="14">
        <f>IF(ISNUMBER('2007'!F142),(1-(('2007'!F142-1)/4)),"XXX")</f>
        <v>0.5</v>
      </c>
      <c r="G142" s="14">
        <f>IF(ISNUMBER('2007'!G142),(1-('2007'!G142/10)),"XXX")</f>
        <v>0.21999999999999997</v>
      </c>
      <c r="H142" s="213">
        <f t="shared" si="37"/>
        <v>0.5149999999999999</v>
      </c>
      <c r="I142" s="15" t="str">
        <f>'2007'!H142</f>
        <v>XXX</v>
      </c>
      <c r="J142" s="14">
        <f>IF(ISNUMBER('2007'!I142),'2007'!I142,"XXX")</f>
        <v>3.6360000000000003E-2</v>
      </c>
      <c r="K142" s="14">
        <f>IF(ISNUMBER('2007'!J142),IF(('2007'!J142/5)&gt;1,1,'2007'!J142/5),"XXX")</f>
        <v>0.51945200000000002</v>
      </c>
      <c r="L142" s="15" t="str">
        <f>IF(ISNUMBER('2007'!K142),'2007'!K142,"XXX")</f>
        <v>XXX</v>
      </c>
      <c r="M142" s="14">
        <f>IF(ISNUMBER('2007'!L142),IF(('2007'!L142/5)&gt;1,1,'2007'!L142/5),"XXX")</f>
        <v>0.124563944</v>
      </c>
      <c r="N142" s="14">
        <f>IF(ISNUMBER('2007'!M142),(1-('2007'!M142/100)),"XXX")</f>
        <v>0.33295997619999995</v>
      </c>
      <c r="O142" s="15">
        <f>IF(ISNUMBER('2007'!N142),IF(('2007'!N142/10)&gt;1,1,'2007'!N142/10),"XXX")</f>
        <v>0.42400000000000004</v>
      </c>
      <c r="P142" s="214" t="str">
        <f>IF(ISNUMBER('2007'!O142),'2007'!O142/100,"XXX")</f>
        <v>XXX</v>
      </c>
      <c r="Q142" s="214">
        <f>'2007'!P142</f>
        <v>2.8606596589088439E-2</v>
      </c>
      <c r="R142" s="215" t="str">
        <f>IF(ISNUMBER('2007'!Q142),('2007'!Q142/100),"XXX")</f>
        <v>XXX</v>
      </c>
      <c r="S142" s="215">
        <f>IF(ISNUMBER('2007'!R142),('2007'!R142/100),"XXX")</f>
        <v>0.17362539999999999</v>
      </c>
      <c r="T142" s="116">
        <f>IF(ISNUMBER('2007'!S142),(1-('2007'!S142/100)),"XXX")</f>
        <v>0.50770000000000004</v>
      </c>
      <c r="U142" s="132" t="str">
        <f>IF(ISNUMBER('2007'!T142),'2007'!T142,"XXX")</f>
        <v>XXX</v>
      </c>
      <c r="V142" s="132" t="str">
        <f>IF(ISNUMBER('2007'!U142),'2007'!U142,"XXX")</f>
        <v>XXX</v>
      </c>
      <c r="W142" s="132" t="str">
        <f>IF(ISNUMBER('2007'!V142),'2007'!V142,"XXX")</f>
        <v>XXX</v>
      </c>
      <c r="X142" s="132" t="str">
        <f>IF(ISNUMBER('2007'!W142),'2007'!W142,"XXX")</f>
        <v>XXX</v>
      </c>
      <c r="Y142" s="129">
        <f t="shared" si="38"/>
        <v>0.26297387611484807</v>
      </c>
      <c r="Z142" s="116">
        <f>'2007'!X142</f>
        <v>0.36199999999999999</v>
      </c>
      <c r="AA142" s="132">
        <f>('2007'!Y142+2.5)/5</f>
        <v>0.3077318906</v>
      </c>
      <c r="AB142" s="216">
        <f t="shared" si="39"/>
        <v>0.33486594530000002</v>
      </c>
      <c r="AC142" s="2"/>
      <c r="AE142">
        <f t="shared" si="40"/>
        <v>3.6360000000000003E-2</v>
      </c>
      <c r="AF142">
        <f t="shared" si="41"/>
        <v>0.27790599999999999</v>
      </c>
      <c r="AG142">
        <f t="shared" si="42"/>
        <v>0.51945200000000002</v>
      </c>
      <c r="AH142">
        <f t="shared" si="43"/>
        <v>0.124563944</v>
      </c>
      <c r="AI142">
        <f t="shared" si="44"/>
        <v>0.22876196009999997</v>
      </c>
      <c r="AJ142">
        <f t="shared" si="45"/>
        <v>0.3784799881</v>
      </c>
      <c r="AK142">
        <f t="shared" si="46"/>
        <v>0.42400000000000004</v>
      </c>
      <c r="AL142">
        <f t="shared" si="47"/>
        <v>2.8606596589088439E-2</v>
      </c>
      <c r="AM142">
        <f t="shared" si="48"/>
        <v>2.8606596589088439E-2</v>
      </c>
      <c r="AN142">
        <f t="shared" si="49"/>
        <v>0.17362539999999999</v>
      </c>
      <c r="AO142">
        <f t="shared" si="50"/>
        <v>0.34066269999999998</v>
      </c>
      <c r="AP142">
        <f t="shared" si="51"/>
        <v>0.50770000000000004</v>
      </c>
      <c r="AQ142" t="str">
        <f t="shared" si="52"/>
        <v>XXX</v>
      </c>
      <c r="AR142" t="str">
        <f t="shared" si="53"/>
        <v>XXX</v>
      </c>
      <c r="AS142" t="str">
        <f t="shared" si="54"/>
        <v>XXX</v>
      </c>
    </row>
    <row r="143" spans="1:45" ht="15" x14ac:dyDescent="0.25">
      <c r="A143" s="19" t="s">
        <v>150</v>
      </c>
      <c r="B143" s="3" t="s">
        <v>150</v>
      </c>
      <c r="C143" s="14">
        <f>IF(ISNUMBER('2007'!C143),(1-PRODUCT('2007'!C143,0.1)),"XXX")</f>
        <v>0.45999999999999996</v>
      </c>
      <c r="D143" s="14">
        <f>IFERROR(IF((LOG(100*'2007'!D143+1)/LOG(100+1))&gt;1,0,(1-(LOG(100*'2007'!D143+1)/LOG(100+1)))), 1)</f>
        <v>1</v>
      </c>
      <c r="E143" s="15">
        <f>IF(ISNUMBER('2007'!E143),IF(('2007'!E143/100)&gt;1,1,'2007'!E143/100),"XXX")</f>
        <v>0.53333333333333344</v>
      </c>
      <c r="F143" s="14">
        <f>IF(ISNUMBER('2007'!F143),(1-(('2007'!F143-1)/4)),"XXX")</f>
        <v>0.75</v>
      </c>
      <c r="G143" s="14">
        <f>IF(ISNUMBER('2007'!G143),(1-('2007'!G143/10)),"XXX")</f>
        <v>0.45999999999999996</v>
      </c>
      <c r="H143" s="213">
        <f t="shared" si="37"/>
        <v>0.64066666666666661</v>
      </c>
      <c r="I143" s="15">
        <f>'2007'!H143</f>
        <v>0.47428571428571425</v>
      </c>
      <c r="J143" s="14">
        <f>IF(ISNUMBER('2007'!I143),'2007'!I143,"XXX")</f>
        <v>0.27805000000000002</v>
      </c>
      <c r="K143" s="14">
        <f>IF(ISNUMBER('2007'!J143),IF(('2007'!J143/5)&gt;1,1,'2007'!J143/5),"XXX")</f>
        <v>0.31250600000000001</v>
      </c>
      <c r="L143" s="15">
        <f>IF(ISNUMBER('2007'!K143),'2007'!K143,"XXX")</f>
        <v>0.55000000000000004</v>
      </c>
      <c r="M143" s="14">
        <f>IF(ISNUMBER('2007'!L143),IF(('2007'!L143/5)&gt;1,1,'2007'!L143/5),"XXX")</f>
        <v>0.38363919200000002</v>
      </c>
      <c r="N143" s="14">
        <f>IF(ISNUMBER('2007'!M143),(1-('2007'!M143/100)),"XXX")</f>
        <v>0.50716876980000003</v>
      </c>
      <c r="O143" s="15">
        <f>IF(ISNUMBER('2007'!N143),IF(('2007'!N143/10)&gt;1,1,'2007'!N143/10),"XXX")</f>
        <v>0.57699999999999996</v>
      </c>
      <c r="P143" s="214" t="str">
        <f>IF(ISNUMBER('2007'!O143),'2007'!O143/100,"XXX")</f>
        <v>XXX</v>
      </c>
      <c r="Q143" s="214">
        <f>'2007'!P143</f>
        <v>0.76183004379272456</v>
      </c>
      <c r="R143" s="215">
        <f>IF(ISNUMBER('2007'!Q143),('2007'!Q143/100),"XXX")</f>
        <v>0.24</v>
      </c>
      <c r="S143" s="215">
        <f>IF(ISNUMBER('2007'!R143),('2007'!R143/100),"XXX")</f>
        <v>0.78502219999999989</v>
      </c>
      <c r="T143" s="116">
        <f>IF(ISNUMBER('2007'!S143),(1-('2007'!S143/100)),"XXX")</f>
        <v>0.99929999999999997</v>
      </c>
      <c r="U143" s="132">
        <f>IF(ISNUMBER('2007'!T143),'2007'!T143,"XXX")</f>
        <v>0.59428571428571431</v>
      </c>
      <c r="V143" s="132">
        <f>IF(ISNUMBER('2007'!U143),'2007'!U143,"XXX")</f>
        <v>0.38428571428571429</v>
      </c>
      <c r="W143" s="132">
        <f>IF(ISNUMBER('2007'!V143),'2007'!V143,"XXX")</f>
        <v>0.57714285714285718</v>
      </c>
      <c r="X143" s="132">
        <f>IF(ISNUMBER('2007'!W143),'2007'!W143,"XXX")</f>
        <v>0.47285714285714286</v>
      </c>
      <c r="Y143" s="129">
        <f t="shared" si="38"/>
        <v>0.52964833427811675</v>
      </c>
      <c r="Z143" s="116">
        <f>'2007'!X143</f>
        <v>0.77</v>
      </c>
      <c r="AA143" s="132">
        <f>('2007'!Y143+2.5)/5</f>
        <v>0.61945503960000003</v>
      </c>
      <c r="AB143" s="216">
        <f t="shared" si="39"/>
        <v>0.69472751980000003</v>
      </c>
      <c r="AC143" s="2"/>
      <c r="AE143">
        <f t="shared" si="40"/>
        <v>0.37616785714285716</v>
      </c>
      <c r="AF143">
        <f t="shared" si="41"/>
        <v>0.29527800000000004</v>
      </c>
      <c r="AG143">
        <f t="shared" si="42"/>
        <v>0.431253</v>
      </c>
      <c r="AH143">
        <f t="shared" si="43"/>
        <v>0.466819596</v>
      </c>
      <c r="AI143">
        <f t="shared" si="44"/>
        <v>0.4454039809</v>
      </c>
      <c r="AJ143">
        <f t="shared" si="45"/>
        <v>0.54208438489999999</v>
      </c>
      <c r="AK143">
        <f t="shared" si="46"/>
        <v>0.57699999999999996</v>
      </c>
      <c r="AL143">
        <f t="shared" si="47"/>
        <v>0.76183004379272456</v>
      </c>
      <c r="AM143">
        <f t="shared" si="48"/>
        <v>0.50091502189636228</v>
      </c>
      <c r="AN143">
        <f t="shared" si="49"/>
        <v>0.5125111</v>
      </c>
      <c r="AO143">
        <f t="shared" si="50"/>
        <v>0.89216109999999993</v>
      </c>
      <c r="AP143">
        <f t="shared" si="51"/>
        <v>0.79679285714285708</v>
      </c>
      <c r="AQ143">
        <f t="shared" si="52"/>
        <v>0.48928571428571432</v>
      </c>
      <c r="AR143">
        <f t="shared" si="53"/>
        <v>0.48071428571428576</v>
      </c>
      <c r="AS143">
        <f t="shared" si="54"/>
        <v>0.52500000000000002</v>
      </c>
    </row>
    <row r="144" spans="1:45" ht="15" x14ac:dyDescent="0.25">
      <c r="A144" s="19" t="s">
        <v>151</v>
      </c>
      <c r="B144" s="3" t="s">
        <v>151</v>
      </c>
      <c r="C144" s="14">
        <f>IF(ISNUMBER('2007'!C144),(1-PRODUCT('2007'!C144,0.1)),"XXX")</f>
        <v>0.7</v>
      </c>
      <c r="D144" s="14">
        <f>IFERROR(IF((LOG(100*'2007'!D144+1)/LOG(100+1))&gt;1,0,(1-(LOG(100*'2007'!D144+1)/LOG(100+1)))), 1)</f>
        <v>1</v>
      </c>
      <c r="E144" s="15">
        <f>IF(ISNUMBER('2007'!E144),IF(('2007'!E144/100)&gt;1,1,'2007'!E144/100),"XXX")</f>
        <v>0.94333333333333347</v>
      </c>
      <c r="F144" s="14">
        <f>IF(ISNUMBER('2007'!F144),(1-(('2007'!F144-1)/4)),"XXX")</f>
        <v>0.5</v>
      </c>
      <c r="G144" s="14">
        <f>IF(ISNUMBER('2007'!G144),(1-('2007'!G144/10)),"XXX")</f>
        <v>0.27</v>
      </c>
      <c r="H144" s="213">
        <f t="shared" si="37"/>
        <v>0.68266666666666675</v>
      </c>
      <c r="I144" s="15">
        <f>'2007'!H144</f>
        <v>0.64857142857142858</v>
      </c>
      <c r="J144" s="14">
        <f>IF(ISNUMBER('2007'!I144),'2007'!I144,"XXX")</f>
        <v>0.16359000000000001</v>
      </c>
      <c r="K144" s="14">
        <f>IF(ISNUMBER('2007'!J144),IF(('2007'!J144/5)&gt;1,1,'2007'!J144/5),"XXX")</f>
        <v>0.97883999999999993</v>
      </c>
      <c r="L144" s="15">
        <f>IF(ISNUMBER('2007'!K144),'2007'!K144,"XXX")</f>
        <v>0.76571428571428579</v>
      </c>
      <c r="M144" s="14">
        <f>IF(ISNUMBER('2007'!L144),IF(('2007'!L144/5)&gt;1,1,'2007'!L144/5),"XXX")</f>
        <v>0.57957272599999998</v>
      </c>
      <c r="N144" s="14">
        <f>IF(ISNUMBER('2007'!M144),(1-('2007'!M144/100)),"XXX")</f>
        <v>0.57131866459999991</v>
      </c>
      <c r="O144" s="15">
        <f>IF(ISNUMBER('2007'!N144),IF(('2007'!N144/10)&gt;1,1,'2007'!N144/10),"XXX")</f>
        <v>0.80830000000000002</v>
      </c>
      <c r="P144" s="214" t="str">
        <f>IF(ISNUMBER('2007'!O144),'2007'!O144/100,"XXX")</f>
        <v>XXX</v>
      </c>
      <c r="Q144" s="214">
        <f>'2007'!P144</f>
        <v>0.15036736726760863</v>
      </c>
      <c r="R144" s="215">
        <f>IF(ISNUMBER('2007'!Q144),('2007'!Q144/100),"XXX")</f>
        <v>0.21299999999999999</v>
      </c>
      <c r="S144" s="215">
        <f>IF(ISNUMBER('2007'!R144),('2007'!R144/100),"XXX")</f>
        <v>0.72130340000000004</v>
      </c>
      <c r="T144" s="116">
        <f>IF(ISNUMBER('2007'!S144),(1-('2007'!S144/100)),"XXX")</f>
        <v>0.99350000000000005</v>
      </c>
      <c r="U144" s="132">
        <f>IF(ISNUMBER('2007'!T144),'2007'!T144,"XXX")</f>
        <v>0.74285714285714288</v>
      </c>
      <c r="V144" s="132">
        <f>IF(ISNUMBER('2007'!U144),'2007'!U144,"XXX")</f>
        <v>0.71928571428571431</v>
      </c>
      <c r="W144" s="132">
        <f>IF(ISNUMBER('2007'!V144),'2007'!V144,"XXX")</f>
        <v>0.71</v>
      </c>
      <c r="X144" s="132">
        <f>IF(ISNUMBER('2007'!W144),'2007'!W144,"XXX")</f>
        <v>0.72285714285714275</v>
      </c>
      <c r="Y144" s="129">
        <f t="shared" si="38"/>
        <v>0.64358611700958268</v>
      </c>
      <c r="Z144" s="116">
        <f>'2007'!X144</f>
        <v>0.191</v>
      </c>
      <c r="AA144" s="132">
        <f>('2007'!Y144+2.5)/5</f>
        <v>0.24759840959999999</v>
      </c>
      <c r="AB144" s="216">
        <f t="shared" si="39"/>
        <v>0.21929920479999998</v>
      </c>
      <c r="AC144" s="2"/>
      <c r="AE144">
        <f t="shared" si="40"/>
        <v>0.40608071428571429</v>
      </c>
      <c r="AF144">
        <f t="shared" si="41"/>
        <v>0.57121500000000003</v>
      </c>
      <c r="AG144">
        <f t="shared" si="42"/>
        <v>0.87227714285714286</v>
      </c>
      <c r="AH144">
        <f t="shared" si="43"/>
        <v>0.67264350585714294</v>
      </c>
      <c r="AI144">
        <f t="shared" si="44"/>
        <v>0.5754456953</v>
      </c>
      <c r="AJ144">
        <f t="shared" si="45"/>
        <v>0.68980933229999997</v>
      </c>
      <c r="AK144">
        <f t="shared" si="46"/>
        <v>0.80830000000000002</v>
      </c>
      <c r="AL144">
        <f t="shared" si="47"/>
        <v>0.15036736726760863</v>
      </c>
      <c r="AM144">
        <f t="shared" si="48"/>
        <v>0.18168368363380433</v>
      </c>
      <c r="AN144">
        <f t="shared" si="49"/>
        <v>0.4671517</v>
      </c>
      <c r="AO144">
        <f t="shared" si="50"/>
        <v>0.85740170000000004</v>
      </c>
      <c r="AP144">
        <f t="shared" si="51"/>
        <v>0.86817857142857147</v>
      </c>
      <c r="AQ144">
        <f t="shared" si="52"/>
        <v>0.73107142857142859</v>
      </c>
      <c r="AR144">
        <f t="shared" si="53"/>
        <v>0.71464285714285714</v>
      </c>
      <c r="AS144">
        <f t="shared" si="54"/>
        <v>0.71642857142857141</v>
      </c>
    </row>
    <row r="145" spans="1:45" ht="15" x14ac:dyDescent="0.25">
      <c r="A145" s="19" t="s">
        <v>152</v>
      </c>
      <c r="B145" s="3" t="s">
        <v>152</v>
      </c>
      <c r="C145" s="14">
        <f>IF(ISNUMBER('2007'!C145),(1-PRODUCT('2007'!C145,0.1)),"XXX")</f>
        <v>0.39999999999999991</v>
      </c>
      <c r="D145" s="14">
        <f>IFERROR(IF((LOG(100*'2007'!D145+1)/LOG(100+1))&gt;1,0,(1-(LOG(100*'2007'!D145+1)/LOG(100+1)))), 1)</f>
        <v>0.58598941008279837</v>
      </c>
      <c r="E145" s="15">
        <f>IF(ISNUMBER('2007'!E145),IF(('2007'!E145/100)&gt;1,1,'2007'!E145/100),"XXX")</f>
        <v>0.79666666666666675</v>
      </c>
      <c r="F145" s="14">
        <f>IF(ISNUMBER('2007'!F145),(1-(('2007'!F145-1)/4)),"XXX")</f>
        <v>0.25</v>
      </c>
      <c r="G145" s="14">
        <f>IF(ISNUMBER('2007'!G145),(1-('2007'!G145/10)),"XXX")</f>
        <v>0.49</v>
      </c>
      <c r="H145" s="213">
        <f t="shared" si="37"/>
        <v>0.50453121534989298</v>
      </c>
      <c r="I145" s="15">
        <f>'2007'!H145</f>
        <v>0.52571428571428569</v>
      </c>
      <c r="J145" s="14">
        <f>IF(ISNUMBER('2007'!I145),'2007'!I145,"XXX")</f>
        <v>0.21911</v>
      </c>
      <c r="K145" s="14" t="str">
        <f>IF(ISNUMBER('2007'!J145),IF(('2007'!J145/5)&gt;1,1,'2007'!J145/5),"XXX")</f>
        <v>XXX</v>
      </c>
      <c r="L145" s="15">
        <f>IF(ISNUMBER('2007'!K145),'2007'!K145,"XXX")</f>
        <v>0.45857142857142857</v>
      </c>
      <c r="M145" s="14">
        <f>IF(ISNUMBER('2007'!L145),IF(('2007'!L145/5)&gt;1,1,'2007'!L145/5),"XXX")</f>
        <v>0.72052450199999996</v>
      </c>
      <c r="N145" s="14">
        <f>IF(ISNUMBER('2007'!M145),(1-('2007'!M145/100)),"XXX")</f>
        <v>0.76115711210000003</v>
      </c>
      <c r="O145" s="15">
        <f>IF(ISNUMBER('2007'!N145),IF(('2007'!N145/10)&gt;1,1,'2007'!N145/10),"XXX")</f>
        <v>1</v>
      </c>
      <c r="P145" s="214">
        <f>IF(ISNUMBER('2007'!O145),'2007'!O145/100,"XXX")</f>
        <v>1</v>
      </c>
      <c r="Q145" s="214">
        <f>'2007'!P145</f>
        <v>0.22678444385528565</v>
      </c>
      <c r="R145" s="215" t="str">
        <f>IF(ISNUMBER('2007'!Q145),('2007'!Q145/100),"XXX")</f>
        <v>XXX</v>
      </c>
      <c r="S145" s="215">
        <f>IF(ISNUMBER('2007'!R145),('2007'!R145/100),"XXX")</f>
        <v>0.64073740000000001</v>
      </c>
      <c r="T145" s="116">
        <f>IF(ISNUMBER('2007'!S145),(1-('2007'!S145/100)),"XXX")</f>
        <v>0.99760000000000004</v>
      </c>
      <c r="U145" s="132">
        <f>IF(ISNUMBER('2007'!T145),'2007'!T145,"XXX")</f>
        <v>0.62142857142857133</v>
      </c>
      <c r="V145" s="132">
        <f>IF(ISNUMBER('2007'!U145),'2007'!U145,"XXX")</f>
        <v>0.51285714285714279</v>
      </c>
      <c r="W145" s="132">
        <f>IF(ISNUMBER('2007'!V145),'2007'!V145,"XXX")</f>
        <v>0.65285714285714291</v>
      </c>
      <c r="X145" s="132">
        <f>IF(ISNUMBER('2007'!W145),'2007'!W145,"XXX")</f>
        <v>0.50285714285714289</v>
      </c>
      <c r="Y145" s="129">
        <f t="shared" si="38"/>
        <v>0.59534719029173211</v>
      </c>
      <c r="Z145" s="116">
        <f>'2007'!X145</f>
        <v>0.65</v>
      </c>
      <c r="AA145" s="132">
        <f>('2007'!Y145+2.5)/5</f>
        <v>0.50372723080000004</v>
      </c>
      <c r="AB145" s="216">
        <f t="shared" si="39"/>
        <v>0.57686361539999997</v>
      </c>
      <c r="AC145" s="2"/>
      <c r="AE145">
        <f t="shared" si="40"/>
        <v>0.37241214285714286</v>
      </c>
      <c r="AF145">
        <f t="shared" si="41"/>
        <v>0.21911</v>
      </c>
      <c r="AG145">
        <f t="shared" si="42"/>
        <v>0.45857142857142857</v>
      </c>
      <c r="AH145">
        <f t="shared" si="43"/>
        <v>0.58954796528571429</v>
      </c>
      <c r="AI145">
        <f t="shared" si="44"/>
        <v>0.74084080704999999</v>
      </c>
      <c r="AJ145">
        <f t="shared" si="45"/>
        <v>0.88057855605000002</v>
      </c>
      <c r="AK145">
        <f t="shared" si="46"/>
        <v>1</v>
      </c>
      <c r="AL145">
        <f t="shared" si="47"/>
        <v>0.61339222192764287</v>
      </c>
      <c r="AM145">
        <f t="shared" si="48"/>
        <v>0.22678444385528565</v>
      </c>
      <c r="AN145">
        <f t="shared" si="49"/>
        <v>0.64073740000000001</v>
      </c>
      <c r="AO145">
        <f t="shared" si="50"/>
        <v>0.81916870000000008</v>
      </c>
      <c r="AP145">
        <f t="shared" si="51"/>
        <v>0.80951428571428563</v>
      </c>
      <c r="AQ145">
        <f t="shared" si="52"/>
        <v>0.56714285714285706</v>
      </c>
      <c r="AR145">
        <f t="shared" si="53"/>
        <v>0.58285714285714285</v>
      </c>
      <c r="AS145">
        <f t="shared" si="54"/>
        <v>0.57785714285714285</v>
      </c>
    </row>
    <row r="146" spans="1:45" ht="15" x14ac:dyDescent="0.25">
      <c r="A146" s="19" t="s">
        <v>153</v>
      </c>
      <c r="B146" s="3" t="s">
        <v>153</v>
      </c>
      <c r="C146" s="14">
        <f>IF(ISNUMBER('2007'!C146),(1-PRODUCT('2007'!C146,0.1)),"XXX")</f>
        <v>0.2599999999999999</v>
      </c>
      <c r="D146" s="14">
        <f>IFERROR(IF((LOG(100*'2007'!D146+1)/LOG(100+1))&gt;1,0,(1-(LOG(100*'2007'!D146+1)/LOG(100+1)))), 1)</f>
        <v>0.56759518497356454</v>
      </c>
      <c r="E146" s="15">
        <f>IF(ISNUMBER('2007'!E146),IF(('2007'!E146/100)&gt;1,1,'2007'!E146/100),"XXX")</f>
        <v>0.63</v>
      </c>
      <c r="F146" s="14">
        <f>IF(ISNUMBER('2007'!F146),(1-(('2007'!F146-1)/4)),"XXX")</f>
        <v>0.25</v>
      </c>
      <c r="G146" s="14">
        <f>IF(ISNUMBER('2007'!G146),(1-('2007'!G146/10)),"XXX")</f>
        <v>0.18000000000000005</v>
      </c>
      <c r="H146" s="213">
        <f t="shared" si="37"/>
        <v>0.3775190369947129</v>
      </c>
      <c r="I146" s="15">
        <f>'2007'!H146</f>
        <v>0.3457142857142857</v>
      </c>
      <c r="J146" s="14">
        <f>IF(ISNUMBER('2007'!I146),'2007'!I146,"XXX")</f>
        <v>1.8350000000000002E-2</v>
      </c>
      <c r="K146" s="14">
        <f>IF(ISNUMBER('2007'!J146),IF(('2007'!J146/5)&gt;1,1,'2007'!J146/5),"XXX")</f>
        <v>0.777752</v>
      </c>
      <c r="L146" s="15">
        <f>IF(ISNUMBER('2007'!K146),'2007'!K146,"XXX")</f>
        <v>0.37714285714285717</v>
      </c>
      <c r="M146" s="14">
        <f>IF(ISNUMBER('2007'!L146),IF(('2007'!L146/5)&gt;1,1,'2007'!L146/5),"XXX")</f>
        <v>0.18250961400000001</v>
      </c>
      <c r="N146" s="14">
        <f>IF(ISNUMBER('2007'!M146),(1-('2007'!M146/100)),"XXX")</f>
        <v>0.45516731259999998</v>
      </c>
      <c r="O146" s="15">
        <f>IF(ISNUMBER('2007'!N146),IF(('2007'!N146/10)&gt;1,1,'2007'!N146/10),"XXX")</f>
        <v>0.41719999999999996</v>
      </c>
      <c r="P146" s="214" t="str">
        <f>IF(ISNUMBER('2007'!O146),'2007'!O146/100,"XXX")</f>
        <v>XXX</v>
      </c>
      <c r="Q146" s="214">
        <f>'2007'!P146</f>
        <v>0.12002218961715698</v>
      </c>
      <c r="R146" s="215">
        <f>IF(ISNUMBER('2007'!Q146),('2007'!Q146/100),"XXX")</f>
        <v>6.0000000000000001E-3</v>
      </c>
      <c r="S146" s="215">
        <f>IF(ISNUMBER('2007'!R146),('2007'!R146/100),"XXX")</f>
        <v>0.20705500000000002</v>
      </c>
      <c r="T146" s="116">
        <f>IF(ISNUMBER('2007'!S146),(1-('2007'!S146/100)),"XXX")</f>
        <v>0.60040000000000004</v>
      </c>
      <c r="U146" s="132">
        <f>IF(ISNUMBER('2007'!T146),'2007'!T146,"XXX")</f>
        <v>0.47000000000000003</v>
      </c>
      <c r="V146" s="132">
        <f>IF(ISNUMBER('2007'!U146),'2007'!U146,"XXX")</f>
        <v>0.33714285714285719</v>
      </c>
      <c r="W146" s="132">
        <f>IF(ISNUMBER('2007'!V146),'2007'!V146,"XXX")</f>
        <v>0.53857142857142859</v>
      </c>
      <c r="X146" s="132">
        <f>IF(ISNUMBER('2007'!W146),'2007'!W146,"XXX")</f>
        <v>0.48</v>
      </c>
      <c r="Y146" s="129">
        <f t="shared" si="38"/>
        <v>0.3593892215492866</v>
      </c>
      <c r="Z146" s="116">
        <f>'2007'!X146</f>
        <v>0.34200000000000003</v>
      </c>
      <c r="AA146" s="132">
        <f>('2007'!Y146+2.5)/5</f>
        <v>0.42011384359999998</v>
      </c>
      <c r="AB146" s="216">
        <f t="shared" si="39"/>
        <v>0.3810569218</v>
      </c>
      <c r="AC146" s="2"/>
      <c r="AE146">
        <f t="shared" si="40"/>
        <v>0.18203214285714284</v>
      </c>
      <c r="AF146">
        <f t="shared" si="41"/>
        <v>0.39805099999999999</v>
      </c>
      <c r="AG146">
        <f t="shared" si="42"/>
        <v>0.57744742857142861</v>
      </c>
      <c r="AH146">
        <f t="shared" si="43"/>
        <v>0.27982623557142861</v>
      </c>
      <c r="AI146">
        <f t="shared" si="44"/>
        <v>0.31883846329999999</v>
      </c>
      <c r="AJ146">
        <f t="shared" si="45"/>
        <v>0.4361836563</v>
      </c>
      <c r="AK146">
        <f t="shared" si="46"/>
        <v>0.41719999999999996</v>
      </c>
      <c r="AL146">
        <f t="shared" si="47"/>
        <v>0.12002218961715698</v>
      </c>
      <c r="AM146">
        <f t="shared" si="48"/>
        <v>6.3011094808578486E-2</v>
      </c>
      <c r="AN146">
        <f t="shared" si="49"/>
        <v>0.10652750000000001</v>
      </c>
      <c r="AO146">
        <f t="shared" si="50"/>
        <v>0.40372750000000002</v>
      </c>
      <c r="AP146">
        <f t="shared" si="51"/>
        <v>0.53520000000000001</v>
      </c>
      <c r="AQ146">
        <f t="shared" si="52"/>
        <v>0.40357142857142858</v>
      </c>
      <c r="AR146">
        <f t="shared" si="53"/>
        <v>0.43785714285714289</v>
      </c>
      <c r="AS146">
        <f t="shared" si="54"/>
        <v>0.50928571428571434</v>
      </c>
    </row>
    <row r="147" spans="1:45" ht="15" x14ac:dyDescent="0.25">
      <c r="A147" s="19" t="s">
        <v>154</v>
      </c>
      <c r="B147" s="3" t="s">
        <v>154</v>
      </c>
      <c r="C147" s="14">
        <f>IF(ISNUMBER('2007'!C147),(1-PRODUCT('2007'!C147,0.1)),"XXX")</f>
        <v>0.39999999999999991</v>
      </c>
      <c r="D147" s="14">
        <f>IFERROR(IF((LOG(100*'2007'!D147+1)/LOG(100+1))&gt;1,0,(1-(LOG(100*'2007'!D147+1)/LOG(100+1)))), 1)</f>
        <v>1</v>
      </c>
      <c r="E147" s="15">
        <f>IF(ISNUMBER('2007'!E147),IF(('2007'!E147/100)&gt;1,1,'2007'!E147/100),"XXX")</f>
        <v>0.71666666666666667</v>
      </c>
      <c r="F147" s="14">
        <f>IF(ISNUMBER('2007'!F147),(1-(('2007'!F147-1)/4)),"XXX")</f>
        <v>0.5</v>
      </c>
      <c r="G147" s="14">
        <f>IF(ISNUMBER('2007'!G147),(1-('2007'!G147/10)),"XXX")</f>
        <v>0.40999999999999992</v>
      </c>
      <c r="H147" s="213">
        <f t="shared" si="37"/>
        <v>0.60533333333333328</v>
      </c>
      <c r="I147" s="15">
        <f>'2007'!H147</f>
        <v>0.44142857142857139</v>
      </c>
      <c r="J147" s="14">
        <f>IF(ISNUMBER('2007'!I147),'2007'!I147,"XXX")</f>
        <v>0.23357</v>
      </c>
      <c r="K147" s="14">
        <f>IF(ISNUMBER('2007'!J147),IF(('2007'!J147/5)&gt;1,1,'2007'!J147/5),"XXX")</f>
        <v>0.54459199999999996</v>
      </c>
      <c r="L147" s="15">
        <f>IF(ISNUMBER('2007'!K147),'2007'!K147,"XXX")</f>
        <v>0.58857142857142863</v>
      </c>
      <c r="M147" s="14">
        <f>IF(ISNUMBER('2007'!L147),IF(('2007'!L147/5)&gt;1,1,'2007'!L147/5),"XXX")</f>
        <v>0.71238131599999999</v>
      </c>
      <c r="N147" s="14">
        <f>IF(ISNUMBER('2007'!M147),(1-('2007'!M147/100)),"XXX")</f>
        <v>0.63538799289999992</v>
      </c>
      <c r="O147" s="15">
        <f>IF(ISNUMBER('2007'!N147),IF(('2007'!N147/10)&gt;1,1,'2007'!N147/10),"XXX")</f>
        <v>1</v>
      </c>
      <c r="P147" s="214" t="str">
        <f>IF(ISNUMBER('2007'!O147),'2007'!O147/100,"XXX")</f>
        <v>XXX</v>
      </c>
      <c r="Q147" s="214">
        <f>'2007'!P147</f>
        <v>1</v>
      </c>
      <c r="R147" s="215">
        <f>IF(ISNUMBER('2007'!Q147),('2007'!Q147/100),"XXX")</f>
        <v>0.39</v>
      </c>
      <c r="S147" s="215">
        <f>IF(ISNUMBER('2007'!R147),('2007'!R147/100),"XXX")</f>
        <v>0.80876890000000001</v>
      </c>
      <c r="T147" s="116">
        <f>IF(ISNUMBER('2007'!S147),(1-('2007'!S147/100)),"XXX")</f>
        <v>1</v>
      </c>
      <c r="U147" s="132">
        <f>IF(ISNUMBER('2007'!T147),'2007'!T147,"XXX")</f>
        <v>0.44142857142857139</v>
      </c>
      <c r="V147" s="132">
        <f>IF(ISNUMBER('2007'!U147),'2007'!U147,"XXX")</f>
        <v>0.36285714285714288</v>
      </c>
      <c r="W147" s="132">
        <f>IF(ISNUMBER('2007'!V147),'2007'!V147,"XXX")</f>
        <v>0.51571428571428568</v>
      </c>
      <c r="X147" s="132">
        <f>IF(ISNUMBER('2007'!W147),'2007'!W147,"XXX")</f>
        <v>0.39571428571428574</v>
      </c>
      <c r="Y147" s="129">
        <f t="shared" si="38"/>
        <v>0.62940090591339282</v>
      </c>
      <c r="Z147" s="116">
        <f>'2007'!X147</f>
        <v>0.61399999999999999</v>
      </c>
      <c r="AA147" s="132">
        <f>('2007'!Y147+2.5)/5</f>
        <v>0.52641943700000005</v>
      </c>
      <c r="AB147" s="216">
        <f t="shared" si="39"/>
        <v>0.57020971850000002</v>
      </c>
      <c r="AC147" s="2"/>
      <c r="AE147">
        <f t="shared" si="40"/>
        <v>0.33749928571428567</v>
      </c>
      <c r="AF147">
        <f t="shared" si="41"/>
        <v>0.38908100000000001</v>
      </c>
      <c r="AG147">
        <f t="shared" si="42"/>
        <v>0.56658171428571436</v>
      </c>
      <c r="AH147">
        <f t="shared" si="43"/>
        <v>0.65047637228571431</v>
      </c>
      <c r="AI147">
        <f t="shared" si="44"/>
        <v>0.6738846544499999</v>
      </c>
      <c r="AJ147">
        <f t="shared" si="45"/>
        <v>0.81769399644999996</v>
      </c>
      <c r="AK147">
        <f t="shared" si="46"/>
        <v>1</v>
      </c>
      <c r="AL147">
        <f t="shared" si="47"/>
        <v>1</v>
      </c>
      <c r="AM147">
        <f t="shared" si="48"/>
        <v>0.69500000000000006</v>
      </c>
      <c r="AN147">
        <f t="shared" si="49"/>
        <v>0.59938445000000007</v>
      </c>
      <c r="AO147">
        <f t="shared" si="50"/>
        <v>0.90438445000000001</v>
      </c>
      <c r="AP147">
        <f t="shared" si="51"/>
        <v>0.72071428571428564</v>
      </c>
      <c r="AQ147">
        <f t="shared" si="52"/>
        <v>0.40214285714285714</v>
      </c>
      <c r="AR147">
        <f t="shared" si="53"/>
        <v>0.43928571428571428</v>
      </c>
      <c r="AS147">
        <f t="shared" si="54"/>
        <v>0.45571428571428574</v>
      </c>
    </row>
    <row r="148" spans="1:45" ht="15" x14ac:dyDescent="0.25">
      <c r="A148" s="19" t="s">
        <v>155</v>
      </c>
      <c r="B148" s="3" t="s">
        <v>155</v>
      </c>
      <c r="C148" s="14">
        <f>IF(ISNUMBER('2007'!C148),(1-PRODUCT('2007'!C148,0.1)),"XXX")</f>
        <v>0.6</v>
      </c>
      <c r="D148" s="14">
        <f>IFERROR(IF((LOG(100*'2007'!D148+1)/LOG(100+1))&gt;1,0,(1-(LOG(100*'2007'!D148+1)/LOG(100+1)))), 1)</f>
        <v>1</v>
      </c>
      <c r="E148" s="15">
        <f>IF(ISNUMBER('2007'!E148),IF(('2007'!E148/100)&gt;1,1,'2007'!E148/100),"XXX")</f>
        <v>0.99666666666666681</v>
      </c>
      <c r="F148" s="14">
        <f>IF(ISNUMBER('2007'!F148),(1-(('2007'!F148-1)/4)),"XXX")</f>
        <v>0.75</v>
      </c>
      <c r="G148" s="14">
        <f>IF(ISNUMBER('2007'!G148),(1-('2007'!G148/10)),"XXX")</f>
        <v>0.39</v>
      </c>
      <c r="H148" s="213">
        <f t="shared" si="37"/>
        <v>0.7473333333333334</v>
      </c>
      <c r="I148" s="15">
        <f>'2007'!H148</f>
        <v>0.79</v>
      </c>
      <c r="J148" s="14">
        <f>IF(ISNUMBER('2007'!I148),'2007'!I148,"XXX")</f>
        <v>0.38134000000000001</v>
      </c>
      <c r="K148" s="14" t="str">
        <f>IF(ISNUMBER('2007'!J148),IF(('2007'!J148/5)&gt;1,1,'2007'!J148/5),"XXX")</f>
        <v>XXX</v>
      </c>
      <c r="L148" s="15">
        <f>IF(ISNUMBER('2007'!K148),'2007'!K148,"XXX")</f>
        <v>0.58714285714285719</v>
      </c>
      <c r="M148" s="14">
        <f>IF(ISNUMBER('2007'!L148),IF(('2007'!L148/5)&gt;1,1,'2007'!L148/5),"XXX")</f>
        <v>0.301077818</v>
      </c>
      <c r="N148" s="14">
        <f>IF(ISNUMBER('2007'!M148),(1-('2007'!M148/100)),"XXX")</f>
        <v>0.71123748780000007</v>
      </c>
      <c r="O148" s="15">
        <f>IF(ISNUMBER('2007'!N148),IF(('2007'!N148/10)&gt;1,1,'2007'!N148/10),"XXX")</f>
        <v>0.38808749414948601</v>
      </c>
      <c r="P148" s="214" t="str">
        <f>IF(ISNUMBER('2007'!O148),'2007'!O148/100,"XXX")</f>
        <v>XXX</v>
      </c>
      <c r="Q148" s="214" t="str">
        <f>'2007'!P148</f>
        <v>XXX</v>
      </c>
      <c r="R148" s="215">
        <f>IF(ISNUMBER('2007'!Q148),('2007'!Q148/100),"XXX")</f>
        <v>1.2E-2</v>
      </c>
      <c r="S148" s="215">
        <f>IF(ISNUMBER('2007'!R148),('2007'!R148/100),"XXX")</f>
        <v>0.96711780000000003</v>
      </c>
      <c r="T148" s="116">
        <f>IF(ISNUMBER('2007'!S148),(1-('2007'!S148/100)),"XXX")</f>
        <v>1</v>
      </c>
      <c r="U148" s="132">
        <f>IF(ISNUMBER('2007'!T148),'2007'!T148,"XXX")</f>
        <v>0.72428571428571431</v>
      </c>
      <c r="V148" s="132">
        <f>IF(ISNUMBER('2007'!U148),'2007'!U148,"XXX")</f>
        <v>0.72857142857142854</v>
      </c>
      <c r="W148" s="132">
        <f>IF(ISNUMBER('2007'!V148),'2007'!V148,"XXX")</f>
        <v>0.69714285714285718</v>
      </c>
      <c r="X148" s="132">
        <f>IF(ISNUMBER('2007'!W148),'2007'!W148,"XXX")</f>
        <v>0.71142857142857152</v>
      </c>
      <c r="Y148" s="129">
        <f t="shared" si="38"/>
        <v>0.56166639873832869</v>
      </c>
      <c r="Z148" s="116">
        <f>'2007'!X148</f>
        <v>6.8000000000000005E-2</v>
      </c>
      <c r="AA148" s="132">
        <f>('2007'!Y148+2.5)/5</f>
        <v>0.33880361319999996</v>
      </c>
      <c r="AB148" s="216">
        <f t="shared" si="39"/>
        <v>0.20340180659999998</v>
      </c>
      <c r="AC148" s="2"/>
      <c r="AE148">
        <f t="shared" si="40"/>
        <v>0.58567000000000002</v>
      </c>
      <c r="AF148">
        <f t="shared" si="41"/>
        <v>0.38134000000000001</v>
      </c>
      <c r="AG148">
        <f t="shared" si="42"/>
        <v>0.58714285714285719</v>
      </c>
      <c r="AH148">
        <f t="shared" si="43"/>
        <v>0.44411033757142859</v>
      </c>
      <c r="AI148">
        <f t="shared" si="44"/>
        <v>0.50615765290000003</v>
      </c>
      <c r="AJ148">
        <f t="shared" si="45"/>
        <v>0.54966249097474307</v>
      </c>
      <c r="AK148">
        <f t="shared" si="46"/>
        <v>0.38808749414948601</v>
      </c>
      <c r="AL148" t="str">
        <f t="shared" si="47"/>
        <v>XXX</v>
      </c>
      <c r="AM148">
        <f t="shared" si="48"/>
        <v>1.2E-2</v>
      </c>
      <c r="AN148">
        <f t="shared" si="49"/>
        <v>0.48955890000000002</v>
      </c>
      <c r="AO148">
        <f t="shared" si="50"/>
        <v>0.98355890000000001</v>
      </c>
      <c r="AP148">
        <f t="shared" si="51"/>
        <v>0.8621428571428571</v>
      </c>
      <c r="AQ148">
        <f t="shared" si="52"/>
        <v>0.72642857142857142</v>
      </c>
      <c r="AR148">
        <f t="shared" si="53"/>
        <v>0.71285714285714286</v>
      </c>
      <c r="AS148">
        <f t="shared" si="54"/>
        <v>0.7042857142857144</v>
      </c>
    </row>
    <row r="149" spans="1:45" ht="15" x14ac:dyDescent="0.25">
      <c r="A149" s="19" t="s">
        <v>156</v>
      </c>
      <c r="B149" s="3" t="s">
        <v>156</v>
      </c>
      <c r="C149" s="14">
        <f>IF(ISNUMBER('2007'!C149),(1-PRODUCT('2007'!C149,0.1)),"XXX")</f>
        <v>0.79</v>
      </c>
      <c r="D149" s="14">
        <f>IFERROR(IF((LOG(100*'2007'!D149+1)/LOG(100+1))&gt;1,0,(1-(LOG(100*'2007'!D149+1)/LOG(100+1)))), 1)</f>
        <v>1</v>
      </c>
      <c r="E149" s="15">
        <f>IF(ISNUMBER('2007'!E149),IF(('2007'!E149/100)&gt;1,1,'2007'!E149/100),"XXX")</f>
        <v>0.82666666666666666</v>
      </c>
      <c r="F149" s="14">
        <f>IF(ISNUMBER('2007'!F149),(1-(('2007'!F149-1)/4)),"XXX")</f>
        <v>0.75</v>
      </c>
      <c r="G149" s="14">
        <f>IF(ISNUMBER('2007'!G149),(1-('2007'!G149/10)),"XXX")</f>
        <v>0.74</v>
      </c>
      <c r="H149" s="213">
        <f t="shared" si="37"/>
        <v>0.82133333333333325</v>
      </c>
      <c r="I149" s="15">
        <f>'2007'!H149</f>
        <v>0.81571428571428561</v>
      </c>
      <c r="J149" s="14">
        <f>IF(ISNUMBER('2007'!I149),'2007'!I149,"XXX")</f>
        <v>0.70221999999999996</v>
      </c>
      <c r="K149" s="14">
        <f>IF(ISNUMBER('2007'!J149),IF(('2007'!J149/5)&gt;1,1,'2007'!J149/5),"XXX")</f>
        <v>0.72545999999999999</v>
      </c>
      <c r="L149" s="15">
        <f>IF(ISNUMBER('2007'!K149),'2007'!K149,"XXX")</f>
        <v>0.6657142857142857</v>
      </c>
      <c r="M149" s="14">
        <f>IF(ISNUMBER('2007'!L149),IF(('2007'!L149/5)&gt;1,1,'2007'!L149/5),"XXX")</f>
        <v>1</v>
      </c>
      <c r="N149" s="14">
        <f>IF(ISNUMBER('2007'!M149),(1-('2007'!M149/100)),"XXX")</f>
        <v>0.85001407620000002</v>
      </c>
      <c r="O149" s="15">
        <f>IF(ISNUMBER('2007'!N149),IF(('2007'!N149/10)&gt;1,1,'2007'!N149/10),"XXX")</f>
        <v>1</v>
      </c>
      <c r="P149" s="214">
        <f>IF(ISNUMBER('2007'!O149),'2007'!O149/100,"XXX")</f>
        <v>1</v>
      </c>
      <c r="Q149" s="214">
        <f>'2007'!P149</f>
        <v>1</v>
      </c>
      <c r="R149" s="215">
        <f>IF(ISNUMBER('2007'!Q149),('2007'!Q149/100),"XXX")</f>
        <v>0.7659999999999999</v>
      </c>
      <c r="S149" s="215">
        <f>IF(ISNUMBER('2007'!R149),('2007'!R149/100),"XXX")</f>
        <v>0.85406809999999989</v>
      </c>
      <c r="T149" s="116">
        <f>IF(ISNUMBER('2007'!S149),(1-('2007'!S149/100)),"XXX")</f>
        <v>1</v>
      </c>
      <c r="U149" s="132">
        <f>IF(ISNUMBER('2007'!T149),'2007'!T149,"XXX")</f>
        <v>0.86</v>
      </c>
      <c r="V149" s="132">
        <f>IF(ISNUMBER('2007'!U149),'2007'!U149,"XXX")</f>
        <v>0.71857142857142864</v>
      </c>
      <c r="W149" s="132">
        <f>IF(ISNUMBER('2007'!V149),'2007'!V149,"XXX")</f>
        <v>0.76142857142857145</v>
      </c>
      <c r="X149" s="132">
        <f>IF(ISNUMBER('2007'!W149),'2007'!W149,"XXX")</f>
        <v>0.63571428571428579</v>
      </c>
      <c r="Y149" s="129">
        <f t="shared" si="38"/>
        <v>0.8346815645839285</v>
      </c>
      <c r="Z149" s="116">
        <f>'2007'!X149</f>
        <v>0.873</v>
      </c>
      <c r="AA149" s="132">
        <f>('2007'!Y149+2.5)/5</f>
        <v>0.77209293839999993</v>
      </c>
      <c r="AB149" s="216">
        <f t="shared" si="39"/>
        <v>0.82254646919999996</v>
      </c>
      <c r="AC149" s="2"/>
      <c r="AE149">
        <f t="shared" si="40"/>
        <v>0.75896714285714273</v>
      </c>
      <c r="AF149">
        <f t="shared" si="41"/>
        <v>0.71384000000000003</v>
      </c>
      <c r="AG149">
        <f t="shared" si="42"/>
        <v>0.69558714285714285</v>
      </c>
      <c r="AH149">
        <f t="shared" si="43"/>
        <v>0.83285714285714285</v>
      </c>
      <c r="AI149">
        <f t="shared" si="44"/>
        <v>0.92500703809999996</v>
      </c>
      <c r="AJ149">
        <f t="shared" si="45"/>
        <v>0.92500703809999996</v>
      </c>
      <c r="AK149">
        <f t="shared" si="46"/>
        <v>1</v>
      </c>
      <c r="AL149">
        <f t="shared" si="47"/>
        <v>1</v>
      </c>
      <c r="AM149">
        <f t="shared" si="48"/>
        <v>0.88300000000000001</v>
      </c>
      <c r="AN149">
        <f t="shared" si="49"/>
        <v>0.81003404999999984</v>
      </c>
      <c r="AO149">
        <f t="shared" si="50"/>
        <v>0.92703404999999994</v>
      </c>
      <c r="AP149">
        <f t="shared" si="51"/>
        <v>0.92999999999999994</v>
      </c>
      <c r="AQ149">
        <f t="shared" si="52"/>
        <v>0.78928571428571437</v>
      </c>
      <c r="AR149">
        <f t="shared" si="53"/>
        <v>0.74</v>
      </c>
      <c r="AS149">
        <f t="shared" si="54"/>
        <v>0.69857142857142862</v>
      </c>
    </row>
    <row r="150" spans="1:45" ht="15" x14ac:dyDescent="0.25">
      <c r="A150" s="19" t="s">
        <v>157</v>
      </c>
      <c r="B150" s="3" t="s">
        <v>157</v>
      </c>
      <c r="C150" s="14">
        <f>IF(ISNUMBER('2007'!C150),(1-PRODUCT('2007'!C150,0.1)),"XXX")</f>
        <v>0.9</v>
      </c>
      <c r="D150" s="14">
        <f>IFERROR(IF((LOG(100*'2007'!D150+1)/LOG(100+1))&gt;1,0,(1-(LOG(100*'2007'!D150+1)/LOG(100+1)))), 1)</f>
        <v>1</v>
      </c>
      <c r="E150" s="15">
        <f>IF(ISNUMBER('2007'!E150),IF(('2007'!E150/100)&gt;1,1,'2007'!E150/100),"XXX")</f>
        <v>0.79000000000000015</v>
      </c>
      <c r="F150" s="14">
        <f>IF(ISNUMBER('2007'!F150),(1-(('2007'!F150-1)/4)),"XXX")</f>
        <v>0.5</v>
      </c>
      <c r="G150" s="14">
        <f>IF(ISNUMBER('2007'!G150),(1-('2007'!G150/10)),"XXX")</f>
        <v>0.54</v>
      </c>
      <c r="H150" s="213">
        <f t="shared" si="37"/>
        <v>0.746</v>
      </c>
      <c r="I150" s="15">
        <f>'2007'!H150</f>
        <v>0.87142857142857133</v>
      </c>
      <c r="J150" s="14">
        <f>IF(ISNUMBER('2007'!I150),'2007'!I150,"XXX")</f>
        <v>0.66634000000000004</v>
      </c>
      <c r="K150" s="14" t="str">
        <f>IF(ISNUMBER('2007'!J150),IF(('2007'!J150/5)&gt;1,1,'2007'!J150/5),"XXX")</f>
        <v>XXX</v>
      </c>
      <c r="L150" s="15">
        <f>IF(ISNUMBER('2007'!K150),'2007'!K150,"XXX")</f>
        <v>0.69285714285714284</v>
      </c>
      <c r="M150" s="14">
        <f>IF(ISNUMBER('2007'!L150),IF(('2007'!L150/5)&gt;1,1,'2007'!L150/5),"XXX")</f>
        <v>1</v>
      </c>
      <c r="N150" s="14">
        <f>IF(ISNUMBER('2007'!M150),(1-('2007'!M150/100)),"XXX")</f>
        <v>0.86407920839999997</v>
      </c>
      <c r="O150" s="15">
        <f>IF(ISNUMBER('2007'!N150),IF(('2007'!N150/10)&gt;1,1,'2007'!N150/10),"XXX")</f>
        <v>1</v>
      </c>
      <c r="P150" s="214">
        <f>IF(ISNUMBER('2007'!O150),'2007'!O150/100,"XXX")</f>
        <v>0.85799999999999998</v>
      </c>
      <c r="Q150" s="214" t="str">
        <f>'2007'!P150</f>
        <v>XXX</v>
      </c>
      <c r="R150" s="215">
        <f>IF(ISNUMBER('2007'!Q150),('2007'!Q150/100),"XXX")</f>
        <v>0.31</v>
      </c>
      <c r="S150" s="215">
        <f>IF(ISNUMBER('2007'!R150),('2007'!R150/100),"XXX")</f>
        <v>0.93405300000000002</v>
      </c>
      <c r="T150" s="116">
        <f>IF(ISNUMBER('2007'!S150),(1-('2007'!S150/100)),"XXX")</f>
        <v>1</v>
      </c>
      <c r="U150" s="132">
        <f>IF(ISNUMBER('2007'!T150),'2007'!T150,"XXX")</f>
        <v>0.7857142857142857</v>
      </c>
      <c r="V150" s="132">
        <f>IF(ISNUMBER('2007'!U150),'2007'!U150,"XXX")</f>
        <v>0.59785714285714298</v>
      </c>
      <c r="W150" s="132">
        <f>IF(ISNUMBER('2007'!V150),'2007'!V150,"XXX")</f>
        <v>0.75857142857142856</v>
      </c>
      <c r="X150" s="132">
        <f>IF(ISNUMBER('2007'!W150),'2007'!W150,"XXX")</f>
        <v>0.6</v>
      </c>
      <c r="Y150" s="129">
        <f t="shared" si="38"/>
        <v>0.7463598701678571</v>
      </c>
      <c r="Z150" s="116">
        <f>'2007'!X150</f>
        <v>0.89800000000000002</v>
      </c>
      <c r="AA150" s="132">
        <f>('2007'!Y150+2.5)/5</f>
        <v>0.72846682079999991</v>
      </c>
      <c r="AB150" s="216">
        <f t="shared" si="39"/>
        <v>0.81323341039999997</v>
      </c>
      <c r="AC150" s="2"/>
      <c r="AE150">
        <f t="shared" si="40"/>
        <v>0.76888428571428569</v>
      </c>
      <c r="AF150">
        <f t="shared" si="41"/>
        <v>0.66634000000000004</v>
      </c>
      <c r="AG150">
        <f t="shared" si="42"/>
        <v>0.69285714285714284</v>
      </c>
      <c r="AH150">
        <f t="shared" si="43"/>
        <v>0.84642857142857142</v>
      </c>
      <c r="AI150">
        <f t="shared" si="44"/>
        <v>0.93203960419999998</v>
      </c>
      <c r="AJ150">
        <f t="shared" si="45"/>
        <v>0.93203960419999998</v>
      </c>
      <c r="AK150">
        <f t="shared" si="46"/>
        <v>0.92900000000000005</v>
      </c>
      <c r="AL150">
        <f t="shared" si="47"/>
        <v>0.85799999999999998</v>
      </c>
      <c r="AM150">
        <f t="shared" si="48"/>
        <v>0.31</v>
      </c>
      <c r="AN150">
        <f t="shared" si="49"/>
        <v>0.62202650000000004</v>
      </c>
      <c r="AO150">
        <f t="shared" si="50"/>
        <v>0.96702650000000001</v>
      </c>
      <c r="AP150">
        <f t="shared" si="51"/>
        <v>0.89285714285714279</v>
      </c>
      <c r="AQ150">
        <f t="shared" si="52"/>
        <v>0.69178571428571434</v>
      </c>
      <c r="AR150">
        <f t="shared" si="53"/>
        <v>0.67821428571428577</v>
      </c>
      <c r="AS150">
        <f t="shared" si="54"/>
        <v>0.67928571428571427</v>
      </c>
    </row>
    <row r="151" spans="1:45" ht="15" x14ac:dyDescent="0.25">
      <c r="A151" s="19" t="s">
        <v>158</v>
      </c>
      <c r="B151" s="3" t="s">
        <v>158</v>
      </c>
      <c r="C151" s="14">
        <f>IF(ISNUMBER('2007'!C151),(1-PRODUCT('2007'!C151,0.1)),"XXX")</f>
        <v>0.64999999999999991</v>
      </c>
      <c r="D151" s="14">
        <f>IFERROR(IF((LOG(100*'2007'!D151+1)/LOG(100+1))&gt;1,0,(1-(LOG(100*'2007'!D151+1)/LOG(100+1)))), 1)</f>
        <v>1</v>
      </c>
      <c r="E151" s="15">
        <f>IF(ISNUMBER('2007'!E151),IF(('2007'!E151/100)&gt;1,1,'2007'!E151/100),"XXX")</f>
        <v>0.85499999999999998</v>
      </c>
      <c r="F151" s="14">
        <f>IF(ISNUMBER('2007'!F151),(1-(('2007'!F151-1)/4)),"XXX")</f>
        <v>1</v>
      </c>
      <c r="G151" s="14">
        <f>IF(ISNUMBER('2007'!G151),(1-('2007'!G151/10)),"XXX")</f>
        <v>0.75</v>
      </c>
      <c r="H151" s="213">
        <f t="shared" si="37"/>
        <v>0.85099999999999998</v>
      </c>
      <c r="I151" s="15">
        <f>'2007'!H151</f>
        <v>0.5</v>
      </c>
      <c r="J151" s="14">
        <f>IF(ISNUMBER('2007'!I151),'2007'!I151,"XXX")</f>
        <v>0.24531</v>
      </c>
      <c r="K151" s="14">
        <f>IF(ISNUMBER('2007'!J151),IF(('2007'!J151/5)&gt;1,1,'2007'!J151/5),"XXX")</f>
        <v>0.39930599999999999</v>
      </c>
      <c r="L151" s="15">
        <f>IF(ISNUMBER('2007'!K151),'2007'!K151,"XXX")</f>
        <v>0.52285714285714291</v>
      </c>
      <c r="M151" s="14">
        <f>IF(ISNUMBER('2007'!L151),IF(('2007'!L151/5)&gt;1,1,'2007'!L151/5),"XXX")</f>
        <v>0.72735576599999996</v>
      </c>
      <c r="N151" s="14">
        <f>IF(ISNUMBER('2007'!M151),(1-('2007'!M151/100)),"XXX")</f>
        <v>0.76636894229999997</v>
      </c>
      <c r="O151" s="15">
        <f>IF(ISNUMBER('2007'!N151),IF(('2007'!N151/10)&gt;1,1,'2007'!N151/10),"XXX")</f>
        <v>1</v>
      </c>
      <c r="P151" s="214" t="str">
        <f>IF(ISNUMBER('2007'!O151),'2007'!O151/100,"XXX")</f>
        <v>XXX</v>
      </c>
      <c r="Q151" s="214">
        <f>'2007'!P151</f>
        <v>0.23009517192840576</v>
      </c>
      <c r="R151" s="215">
        <f>IF(ISNUMBER('2007'!Q151),('2007'!Q151/100),"XXX")</f>
        <v>0.84299999999999997</v>
      </c>
      <c r="S151" s="215">
        <f>IF(ISNUMBER('2007'!R151),('2007'!R151/100),"XXX")</f>
        <v>0.72682689999999994</v>
      </c>
      <c r="T151" s="116">
        <f>IF(ISNUMBER('2007'!S151),(1-('2007'!S151/100)),"XXX")</f>
        <v>0.99950000000000006</v>
      </c>
      <c r="U151" s="132">
        <f>IF(ISNUMBER('2007'!T151),'2007'!T151,"XXX")</f>
        <v>0.63571428571428579</v>
      </c>
      <c r="V151" s="132">
        <f>IF(ISNUMBER('2007'!U151),'2007'!U151,"XXX")</f>
        <v>0.62642857142857145</v>
      </c>
      <c r="W151" s="132">
        <f>IF(ISNUMBER('2007'!V151),'2007'!V151,"XXX")</f>
        <v>0.58142857142857152</v>
      </c>
      <c r="X151" s="132">
        <f>IF(ISNUMBER('2007'!W151),'2007'!W151,"XXX")</f>
        <v>0.50857142857142856</v>
      </c>
      <c r="Y151" s="129">
        <f t="shared" si="38"/>
        <v>0.64454767376427535</v>
      </c>
      <c r="Z151" s="116">
        <f>'2007'!X151</f>
        <v>0.89100000000000001</v>
      </c>
      <c r="AA151" s="132">
        <f>('2007'!Y151+2.5)/5</f>
        <v>0.7160452128</v>
      </c>
      <c r="AB151" s="216">
        <f t="shared" si="39"/>
        <v>0.80352260640000006</v>
      </c>
      <c r="AC151" s="2"/>
      <c r="AE151">
        <f t="shared" si="40"/>
        <v>0.37265500000000001</v>
      </c>
      <c r="AF151">
        <f t="shared" si="41"/>
        <v>0.32230799999999998</v>
      </c>
      <c r="AG151">
        <f t="shared" si="42"/>
        <v>0.46108157142857142</v>
      </c>
      <c r="AH151">
        <f t="shared" si="43"/>
        <v>0.62510645442857138</v>
      </c>
      <c r="AI151">
        <f t="shared" si="44"/>
        <v>0.74686235414999991</v>
      </c>
      <c r="AJ151">
        <f t="shared" si="45"/>
        <v>0.88318447114999998</v>
      </c>
      <c r="AK151">
        <f t="shared" si="46"/>
        <v>1</v>
      </c>
      <c r="AL151">
        <f t="shared" si="47"/>
        <v>0.23009517192840576</v>
      </c>
      <c r="AM151">
        <f t="shared" si="48"/>
        <v>0.53654758596420282</v>
      </c>
      <c r="AN151">
        <f t="shared" si="49"/>
        <v>0.7849134499999999</v>
      </c>
      <c r="AO151">
        <f t="shared" si="50"/>
        <v>0.86316345000000005</v>
      </c>
      <c r="AP151">
        <f t="shared" si="51"/>
        <v>0.81760714285714298</v>
      </c>
      <c r="AQ151">
        <f t="shared" si="52"/>
        <v>0.63107142857142862</v>
      </c>
      <c r="AR151">
        <f t="shared" si="53"/>
        <v>0.60392857142857148</v>
      </c>
      <c r="AS151">
        <f t="shared" si="54"/>
        <v>0.54500000000000004</v>
      </c>
    </row>
    <row r="152" spans="1:45" ht="15" x14ac:dyDescent="0.25">
      <c r="A152" s="19" t="s">
        <v>159</v>
      </c>
      <c r="B152" s="231" t="s">
        <v>159</v>
      </c>
      <c r="C152" s="14">
        <f>IF(ISNUMBER('2007'!C152),(1-PRODUCT('2007'!C152,0.1)),"XXX")</f>
        <v>0.29999999999999993</v>
      </c>
      <c r="D152" s="14">
        <f>IFERROR(IF((LOG(100*'2007'!D152+1)/LOG(100+1))&gt;1,0,(1-(LOG(100*'2007'!D152+1)/LOG(100+1)))), 1)</f>
        <v>1</v>
      </c>
      <c r="E152" s="15" t="str">
        <f>IF(ISNUMBER('2007'!E152),IF(('2007'!E152/100)&gt;1,1,'2007'!E152/100),"XXX")</f>
        <v>XXX</v>
      </c>
      <c r="F152" s="14">
        <f>IF(ISNUMBER('2007'!F152),(1-(('2007'!F152-1)/4)),"XXX")</f>
        <v>0.5</v>
      </c>
      <c r="G152" s="14">
        <f>IF(ISNUMBER('2007'!G152),(1-('2007'!G152/10)),"XXX")</f>
        <v>9.9999999999999978E-2</v>
      </c>
      <c r="H152" s="213">
        <f t="shared" si="37"/>
        <v>0.47499999999999998</v>
      </c>
      <c r="I152" s="15" t="str">
        <f>'2007'!H152</f>
        <v>XXX</v>
      </c>
      <c r="J152" s="14">
        <f>IF(ISNUMBER('2007'!I152),'2007'!I152,"XXX")</f>
        <v>3.8109999999999998E-2</v>
      </c>
      <c r="K152" s="14" t="str">
        <f>IF(ISNUMBER('2007'!J152),IF(('2007'!J152/5)&gt;1,1,'2007'!J152/5),"XXX")</f>
        <v>XXX</v>
      </c>
      <c r="L152" s="15" t="str">
        <f>IF(ISNUMBER('2007'!K152),'2007'!K152,"XXX")</f>
        <v>XXX</v>
      </c>
      <c r="M152" s="14">
        <f>IF(ISNUMBER('2007'!L152),IF(('2007'!L152/5)&gt;1,1,'2007'!L152/5),"XXX")</f>
        <v>0.38096666400000001</v>
      </c>
      <c r="N152" s="14">
        <f>IF(ISNUMBER('2007'!M152),(1-('2007'!M152/100)),"XXX")</f>
        <v>0.41873294829999996</v>
      </c>
      <c r="O152" s="15">
        <f>IF(ISNUMBER('2007'!N152),IF(('2007'!N152/10)&gt;1,1,'2007'!N152/10),"XXX")</f>
        <v>1</v>
      </c>
      <c r="P152" s="214" t="str">
        <f>IF(ISNUMBER('2007'!O152),'2007'!O152/100,"XXX")</f>
        <v>XXX</v>
      </c>
      <c r="Q152" s="214">
        <f>'2007'!P152</f>
        <v>0.15021169185638428</v>
      </c>
      <c r="R152" s="215">
        <f>IF(ISNUMBER('2007'!Q152),('2007'!Q152/100),"XXX")</f>
        <v>0.16</v>
      </c>
      <c r="S152" s="215">
        <f>IF(ISNUMBER('2007'!R152),('2007'!R152/100),"XXX")</f>
        <v>0.51412789999999997</v>
      </c>
      <c r="T152" s="116">
        <f>IF(ISNUMBER('2007'!S152),(1-('2007'!S152/100)),"XXX")</f>
        <v>0.75260000000000005</v>
      </c>
      <c r="U152" s="132" t="str">
        <f>IF(ISNUMBER('2007'!T152),'2007'!T152,"XXX")</f>
        <v>XXX</v>
      </c>
      <c r="V152" s="132" t="str">
        <f>IF(ISNUMBER('2007'!U152),'2007'!U152,"XXX")</f>
        <v>XXX</v>
      </c>
      <c r="W152" s="132" t="str">
        <f>IF(ISNUMBER('2007'!V152),'2007'!V152,"XXX")</f>
        <v>XXX</v>
      </c>
      <c r="X152" s="132" t="str">
        <f>IF(ISNUMBER('2007'!W152),'2007'!W152,"XXX")</f>
        <v>XXX</v>
      </c>
      <c r="Y152" s="129">
        <f t="shared" si="38"/>
        <v>0.44528592041563841</v>
      </c>
      <c r="Z152" s="116">
        <f>'2007'!X152</f>
        <v>0.16</v>
      </c>
      <c r="AA152" s="132">
        <f>('2007'!Y152+2.5)/5</f>
        <v>0.10486304760000001</v>
      </c>
      <c r="AB152" s="216">
        <f t="shared" si="39"/>
        <v>0.13243152380000001</v>
      </c>
      <c r="AC152" s="2"/>
      <c r="AE152">
        <f t="shared" si="40"/>
        <v>3.8109999999999998E-2</v>
      </c>
      <c r="AF152">
        <f t="shared" si="41"/>
        <v>3.8109999999999998E-2</v>
      </c>
      <c r="AG152" t="str">
        <f t="shared" si="42"/>
        <v>XXX</v>
      </c>
      <c r="AH152">
        <f t="shared" si="43"/>
        <v>0.38096666400000001</v>
      </c>
      <c r="AI152">
        <f t="shared" si="44"/>
        <v>0.39984980614999999</v>
      </c>
      <c r="AJ152">
        <f t="shared" si="45"/>
        <v>0.70936647414999998</v>
      </c>
      <c r="AK152">
        <f t="shared" si="46"/>
        <v>1</v>
      </c>
      <c r="AL152">
        <f t="shared" si="47"/>
        <v>0.15021169185638428</v>
      </c>
      <c r="AM152">
        <f t="shared" si="48"/>
        <v>0.15510584592819215</v>
      </c>
      <c r="AN152">
        <f t="shared" si="49"/>
        <v>0.33706395</v>
      </c>
      <c r="AO152">
        <f t="shared" si="50"/>
        <v>0.63336395000000001</v>
      </c>
      <c r="AP152">
        <f t="shared" si="51"/>
        <v>0.75260000000000005</v>
      </c>
      <c r="AQ152" t="str">
        <f t="shared" si="52"/>
        <v>XXX</v>
      </c>
      <c r="AR152" t="str">
        <f t="shared" si="53"/>
        <v>XXX</v>
      </c>
      <c r="AS152" t="str">
        <f t="shared" si="54"/>
        <v>XXX</v>
      </c>
    </row>
    <row r="153" spans="1:45" ht="15" x14ac:dyDescent="0.25">
      <c r="A153" s="19" t="s">
        <v>160</v>
      </c>
      <c r="B153" s="3" t="s">
        <v>160</v>
      </c>
      <c r="C153" s="14">
        <f>IF(ISNUMBER('2007'!C153),(1-PRODUCT('2007'!C153,0.1)),"XXX")</f>
        <v>0.40999999999999992</v>
      </c>
      <c r="D153" s="14">
        <f>IFERROR(IF((LOG(100*'2007'!D153+1)/LOG(100+1))&gt;1,0,(1-(LOG(100*'2007'!D153+1)/LOG(100+1)))), 1)</f>
        <v>1</v>
      </c>
      <c r="E153" s="15">
        <f>IF(ISNUMBER('2007'!E153),IF(('2007'!E153/100)&gt;1,1,'2007'!E153/100),"XXX")</f>
        <v>0.80500000000000005</v>
      </c>
      <c r="F153" s="14">
        <f>IF(ISNUMBER('2007'!F153),(1-(('2007'!F153-1)/4)),"XXX")</f>
        <v>0.75</v>
      </c>
      <c r="G153" s="14">
        <f>IF(ISNUMBER('2007'!G153),(1-('2007'!G153/10)),"XXX")</f>
        <v>0.30999999999999994</v>
      </c>
      <c r="H153" s="213">
        <f t="shared" si="37"/>
        <v>0.65500000000000003</v>
      </c>
      <c r="I153" s="15">
        <f>'2007'!H153</f>
        <v>0.39999999999999997</v>
      </c>
      <c r="J153" s="14">
        <f>IF(ISNUMBER('2007'!I153),'2007'!I153,"XXX")</f>
        <v>0.10807</v>
      </c>
      <c r="K153" s="14">
        <f>IF(ISNUMBER('2007'!J153),IF(('2007'!J153/5)&gt;1,1,'2007'!J153/5),"XXX")</f>
        <v>0.63680000000000003</v>
      </c>
      <c r="L153" s="15">
        <f>IF(ISNUMBER('2007'!K153),'2007'!K153,"XXX")</f>
        <v>0.41857142857142859</v>
      </c>
      <c r="M153" s="14">
        <f>IF(ISNUMBER('2007'!L153),IF(('2007'!L153/5)&gt;1,1,'2007'!L153/5),"XXX")</f>
        <v>0.30387475400000002</v>
      </c>
      <c r="N153" s="14">
        <f>IF(ISNUMBER('2007'!M153),(1-('2007'!M153/100)),"XXX")</f>
        <v>0.62697364810000011</v>
      </c>
      <c r="O153" s="15">
        <f>IF(ISNUMBER('2007'!N153),IF(('2007'!N153/10)&gt;1,1,'2007'!N153/10),"XXX")</f>
        <v>0.42060000000000003</v>
      </c>
      <c r="P153" s="214" t="str">
        <f>IF(ISNUMBER('2007'!O153),'2007'!O153/100,"XXX")</f>
        <v>XXX</v>
      </c>
      <c r="Q153" s="214">
        <f>'2007'!P153</f>
        <v>0.31053154468536376</v>
      </c>
      <c r="R153" s="215">
        <f>IF(ISNUMBER('2007'!Q153),('2007'!Q153/100),"XXX")</f>
        <v>0.1</v>
      </c>
      <c r="S153" s="215">
        <f>IF(ISNUMBER('2007'!R153),('2007'!R153/100),"XXX")</f>
        <v>0.3485994</v>
      </c>
      <c r="T153" s="116">
        <f>IF(ISNUMBER('2007'!S153),(1-('2007'!S153/100)),"XXX")</f>
        <v>0.95279999999999998</v>
      </c>
      <c r="U153" s="132">
        <f>IF(ISNUMBER('2007'!T153),'2007'!T153,"XXX")</f>
        <v>0.53714285714285714</v>
      </c>
      <c r="V153" s="132">
        <f>IF(ISNUMBER('2007'!U153),'2007'!U153,"XXX")</f>
        <v>0.45428571428571424</v>
      </c>
      <c r="W153" s="132">
        <f>IF(ISNUMBER('2007'!V153),'2007'!V153,"XXX")</f>
        <v>0.60571428571428576</v>
      </c>
      <c r="X153" s="132">
        <f>IF(ISNUMBER('2007'!W153),'2007'!W153,"XXX")</f>
        <v>0.47142857142857142</v>
      </c>
      <c r="Y153" s="129">
        <f t="shared" si="38"/>
        <v>0.44474951274551383</v>
      </c>
      <c r="Z153" s="116">
        <f>'2007'!X153</f>
        <v>0.15</v>
      </c>
      <c r="AA153" s="132">
        <f>('2007'!Y153+2.5)/5</f>
        <v>0.2189951658</v>
      </c>
      <c r="AB153" s="216">
        <f t="shared" si="39"/>
        <v>0.18449758290000001</v>
      </c>
      <c r="AC153" s="2"/>
      <c r="AE153">
        <f t="shared" si="40"/>
        <v>0.25403500000000001</v>
      </c>
      <c r="AF153">
        <f t="shared" si="41"/>
        <v>0.37243500000000002</v>
      </c>
      <c r="AG153">
        <f t="shared" si="42"/>
        <v>0.52768571428571431</v>
      </c>
      <c r="AH153">
        <f t="shared" si="43"/>
        <v>0.36122309128571428</v>
      </c>
      <c r="AI153">
        <f t="shared" si="44"/>
        <v>0.46542420105000004</v>
      </c>
      <c r="AJ153">
        <f t="shared" si="45"/>
        <v>0.5237868240500001</v>
      </c>
      <c r="AK153">
        <f t="shared" si="46"/>
        <v>0.42060000000000003</v>
      </c>
      <c r="AL153">
        <f t="shared" si="47"/>
        <v>0.31053154468536376</v>
      </c>
      <c r="AM153">
        <f t="shared" si="48"/>
        <v>0.2052657723426819</v>
      </c>
      <c r="AN153">
        <f t="shared" si="49"/>
        <v>0.22429969999999999</v>
      </c>
      <c r="AO153">
        <f t="shared" si="50"/>
        <v>0.65069969999999999</v>
      </c>
      <c r="AP153">
        <f t="shared" si="51"/>
        <v>0.74497142857142862</v>
      </c>
      <c r="AQ153">
        <f t="shared" si="52"/>
        <v>0.49571428571428566</v>
      </c>
      <c r="AR153">
        <f t="shared" si="53"/>
        <v>0.53</v>
      </c>
      <c r="AS153">
        <f t="shared" si="54"/>
        <v>0.53857142857142859</v>
      </c>
    </row>
    <row r="154" spans="1:45" ht="15" x14ac:dyDescent="0.25">
      <c r="A154" s="19" t="s">
        <v>196</v>
      </c>
      <c r="B154" s="3" t="s">
        <v>161</v>
      </c>
      <c r="C154" s="14">
        <f>IF(ISNUMBER('2007'!C154),(1-PRODUCT('2007'!C154,0.1)),"XXX")</f>
        <v>0.27999999999999992</v>
      </c>
      <c r="D154" s="14">
        <f>IFERROR(IF((LOG(100*'2007'!D154+1)/LOG(100+1))&gt;1,0,(1-(LOG(100*'2007'!D154+1)/LOG(100+1)))), 1)</f>
        <v>0.92846222350562357</v>
      </c>
      <c r="E154" s="15">
        <f>IF(ISNUMBER('2007'!E154),IF(('2007'!E154/100)&gt;1,1,'2007'!E154/100),"XXX")</f>
        <v>0.6133333333333334</v>
      </c>
      <c r="F154" s="14">
        <f>IF(ISNUMBER('2007'!F154),(1-(('2007'!F154-1)/4)),"XXX")</f>
        <v>0.25</v>
      </c>
      <c r="G154" s="14">
        <f>IF(ISNUMBER('2007'!G154),(1-('2007'!G154/10)),"XXX")</f>
        <v>0.28000000000000003</v>
      </c>
      <c r="H154" s="213">
        <f t="shared" si="37"/>
        <v>0.47035911136779146</v>
      </c>
      <c r="I154" s="15">
        <f>'2007'!H154</f>
        <v>0.32285714285714279</v>
      </c>
      <c r="J154" s="14">
        <f>IF(ISNUMBER('2007'!I154),'2007'!I154,"XXX")</f>
        <v>2.86E-2</v>
      </c>
      <c r="K154" s="14">
        <f>IF(ISNUMBER('2007'!J154),IF(('2007'!J154/5)&gt;1,1,'2007'!J154/5),"XXX")</f>
        <v>0.71473799999999998</v>
      </c>
      <c r="L154" s="15">
        <f>IF(ISNUMBER('2007'!K154),'2007'!K154,"XXX")</f>
        <v>0.24428571428571427</v>
      </c>
      <c r="M154" s="14">
        <f>IF(ISNUMBER('2007'!L154),IF(('2007'!L154/5)&gt;1,1,'2007'!L154/5),"XXX")</f>
        <v>0.31278974999999998</v>
      </c>
      <c r="N154" s="14">
        <f>IF(ISNUMBER('2007'!M154),(1-('2007'!M154/100)),"XXX")</f>
        <v>0.30844207760000009</v>
      </c>
      <c r="O154" s="15">
        <f>IF(ISNUMBER('2007'!N154),IF(('2007'!N154/10)&gt;1,1,'2007'!N154/10),"XXX")</f>
        <v>0.13983874771065566</v>
      </c>
      <c r="P154" s="214" t="str">
        <f>IF(ISNUMBER('2007'!O154),'2007'!O154/100,"XXX")</f>
        <v>XXX</v>
      </c>
      <c r="Q154" s="214" t="str">
        <f>'2007'!P154</f>
        <v>XXX</v>
      </c>
      <c r="R154" s="215">
        <f>IF(ISNUMBER('2007'!Q154),('2007'!Q154/100),"XXX")</f>
        <v>0</v>
      </c>
      <c r="S154" s="215">
        <f>IF(ISNUMBER('2007'!R154),('2007'!R154/100),"XXX")</f>
        <v>0.50384649999999997</v>
      </c>
      <c r="T154" s="116">
        <f>IF(ISNUMBER('2007'!S154),(1-('2007'!S154/100)),"XXX")</f>
        <v>0.94820000000000004</v>
      </c>
      <c r="U154" s="132">
        <f>IF(ISNUMBER('2007'!T154),'2007'!T154,"XXX")</f>
        <v>0.39714285714285713</v>
      </c>
      <c r="V154" s="132">
        <f>IF(ISNUMBER('2007'!U154),'2007'!U154,"XXX")</f>
        <v>0.26999999999999996</v>
      </c>
      <c r="W154" s="132">
        <f>IF(ISNUMBER('2007'!V154),'2007'!V154,"XXX")</f>
        <v>0.49857142857142861</v>
      </c>
      <c r="X154" s="132">
        <f>IF(ISNUMBER('2007'!W154),'2007'!W154,"XXX")</f>
        <v>0.30571428571428572</v>
      </c>
      <c r="Y154" s="129">
        <f t="shared" si="38"/>
        <v>0.32092907822454625</v>
      </c>
      <c r="Z154" s="116">
        <f>'2007'!X154</f>
        <v>0.29699999999999999</v>
      </c>
      <c r="AA154" s="132">
        <f>('2007'!Y154+2.5)/5</f>
        <v>0.2990867854</v>
      </c>
      <c r="AB154" s="216">
        <f t="shared" si="39"/>
        <v>0.29804339270000002</v>
      </c>
      <c r="AC154" s="2"/>
      <c r="AE154">
        <f t="shared" si="40"/>
        <v>0.1757285714285714</v>
      </c>
      <c r="AF154">
        <f t="shared" si="41"/>
        <v>0.37166899999999997</v>
      </c>
      <c r="AG154">
        <f t="shared" si="42"/>
        <v>0.47951185714285716</v>
      </c>
      <c r="AH154">
        <f t="shared" si="43"/>
        <v>0.27853773214285715</v>
      </c>
      <c r="AI154">
        <f t="shared" si="44"/>
        <v>0.31061591380000003</v>
      </c>
      <c r="AJ154">
        <f t="shared" si="45"/>
        <v>0.22414041265532786</v>
      </c>
      <c r="AK154">
        <f t="shared" si="46"/>
        <v>0.13983874771065566</v>
      </c>
      <c r="AL154" t="str">
        <f t="shared" si="47"/>
        <v>XXX</v>
      </c>
      <c r="AM154">
        <f t="shared" si="48"/>
        <v>0</v>
      </c>
      <c r="AN154">
        <f t="shared" si="49"/>
        <v>0.25192324999999999</v>
      </c>
      <c r="AO154">
        <f t="shared" si="50"/>
        <v>0.72602325000000001</v>
      </c>
      <c r="AP154">
        <f t="shared" si="51"/>
        <v>0.67267142857142859</v>
      </c>
      <c r="AQ154">
        <f t="shared" si="52"/>
        <v>0.33357142857142852</v>
      </c>
      <c r="AR154">
        <f t="shared" si="53"/>
        <v>0.38428571428571429</v>
      </c>
      <c r="AS154">
        <f t="shared" si="54"/>
        <v>0.40214285714285714</v>
      </c>
    </row>
    <row r="155" spans="1:45" ht="15" x14ac:dyDescent="0.25">
      <c r="A155" s="19" t="s">
        <v>162</v>
      </c>
      <c r="B155" s="3" t="s">
        <v>162</v>
      </c>
      <c r="C155" s="14">
        <f>IF(ISNUMBER('2007'!C155),(1-PRODUCT('2007'!C155,0.1)),"XXX")</f>
        <v>0.39</v>
      </c>
      <c r="D155" s="14">
        <f>IFERROR(IF((LOG(100*'2007'!D155+1)/LOG(100+1))&gt;1,0,(1-(LOG(100*'2007'!D155+1)/LOG(100+1)))), 1)</f>
        <v>1</v>
      </c>
      <c r="E155" s="15">
        <f>IF(ISNUMBER('2007'!E155),IF(('2007'!E155/100)&gt;1,1,'2007'!E155/100),"XXX")</f>
        <v>0.79833333333333345</v>
      </c>
      <c r="F155" s="14">
        <f>IF(ISNUMBER('2007'!F155),(1-(('2007'!F155-1)/4)),"XXX")</f>
        <v>0.75</v>
      </c>
      <c r="G155" s="14">
        <f>IF(ISNUMBER('2007'!G155),(1-('2007'!G155/10)),"XXX")</f>
        <v>0.42000000000000004</v>
      </c>
      <c r="H155" s="213">
        <f t="shared" si="37"/>
        <v>0.67166666666666663</v>
      </c>
      <c r="I155" s="218">
        <f>'2007'!H155</f>
        <v>0.33</v>
      </c>
      <c r="J155" s="14">
        <f>IF(ISNUMBER('2007'!I155),'2007'!I155,"XXX")</f>
        <v>3.1640000000000001E-2</v>
      </c>
      <c r="K155" s="14">
        <f>IF(ISNUMBER('2007'!J155),IF(('2007'!J155/5)&gt;1,1,'2007'!J155/5),"XXX")</f>
        <v>0.257718</v>
      </c>
      <c r="L155" s="15">
        <f>IF(ISNUMBER('2007'!K155),'2007'!K155,"XXX")</f>
        <v>0.4042857142857143</v>
      </c>
      <c r="M155" s="14">
        <f>IF(ISNUMBER('2007'!L155),IF(('2007'!L155/5)&gt;1,1,'2007'!L155/5),"XXX")</f>
        <v>0.19561774800000001</v>
      </c>
      <c r="N155" s="14">
        <f>IF(ISNUMBER('2007'!M155),(1-('2007'!M155/100)),"XXX")</f>
        <v>0.66834945679999991</v>
      </c>
      <c r="O155" s="15">
        <f>IF(ISNUMBER('2007'!N155),IF(('2007'!N155/10)&gt;1,1,'2007'!N155/10),"XXX")</f>
        <v>0.54399999999999993</v>
      </c>
      <c r="P155" s="214" t="str">
        <f>IF(ISNUMBER('2007'!O155),'2007'!O155/100,"XXX")</f>
        <v>XXX</v>
      </c>
      <c r="Q155" s="214">
        <f>'2007'!P155</f>
        <v>4.4443309307098389E-2</v>
      </c>
      <c r="R155" s="215">
        <f>IF(ISNUMBER('2007'!Q155),('2007'!Q155/100),"XXX")</f>
        <v>0.10199999999999999</v>
      </c>
      <c r="S155" s="215">
        <f>IF(ISNUMBER('2007'!R155),('2007'!R155/100),"XXX")</f>
        <v>0.21078630000000001</v>
      </c>
      <c r="T155" s="116">
        <f>IF(ISNUMBER('2007'!S155),(1-('2007'!S155/100)),"XXX")</f>
        <v>0.37809999999999999</v>
      </c>
      <c r="U155" s="132">
        <f>IF(ISNUMBER('2007'!T155),'2007'!T155,"XXX")</f>
        <v>0.56285714285714283</v>
      </c>
      <c r="V155" s="132">
        <f>IF(ISNUMBER('2007'!U155),'2007'!U155,"XXX")</f>
        <v>0.35357142857142854</v>
      </c>
      <c r="W155" s="132">
        <f>IF(ISNUMBER('2007'!V155),'2007'!V155,"XXX")</f>
        <v>0.5714285714285714</v>
      </c>
      <c r="X155" s="132">
        <f>IF(ISNUMBER('2007'!W155),'2007'!W155,"XXX")</f>
        <v>0.53714285714285714</v>
      </c>
      <c r="Y155" s="129">
        <f t="shared" si="38"/>
        <v>0.35849628302455072</v>
      </c>
      <c r="Z155" s="116">
        <f>'2007'!X155</f>
        <v>0.51400000000000001</v>
      </c>
      <c r="AA155" s="132">
        <f>('2007'!Y155+2.5)/5</f>
        <v>0.4740371048</v>
      </c>
      <c r="AB155" s="216">
        <f t="shared" si="39"/>
        <v>0.49401855240000003</v>
      </c>
      <c r="AC155" s="3"/>
      <c r="AE155">
        <f t="shared" si="40"/>
        <v>0.18082000000000001</v>
      </c>
      <c r="AF155">
        <f t="shared" si="41"/>
        <v>0.144679</v>
      </c>
      <c r="AG155">
        <f t="shared" si="42"/>
        <v>0.33100185714285713</v>
      </c>
      <c r="AH155">
        <f t="shared" si="43"/>
        <v>0.29995173114285717</v>
      </c>
      <c r="AI155">
        <f t="shared" si="44"/>
        <v>0.43198360239999994</v>
      </c>
      <c r="AJ155">
        <f t="shared" si="45"/>
        <v>0.60617472839999986</v>
      </c>
      <c r="AK155">
        <f t="shared" si="46"/>
        <v>0.54399999999999993</v>
      </c>
      <c r="AL155">
        <f t="shared" si="47"/>
        <v>4.4443309307098389E-2</v>
      </c>
      <c r="AM155">
        <f t="shared" si="48"/>
        <v>7.3221654653549184E-2</v>
      </c>
      <c r="AN155">
        <f t="shared" si="49"/>
        <v>0.15639315000000001</v>
      </c>
      <c r="AO155">
        <f t="shared" si="50"/>
        <v>0.29444314999999999</v>
      </c>
      <c r="AP155">
        <f t="shared" si="51"/>
        <v>0.47047857142857141</v>
      </c>
      <c r="AQ155">
        <f t="shared" si="52"/>
        <v>0.45821428571428569</v>
      </c>
      <c r="AR155">
        <f t="shared" si="53"/>
        <v>0.46249999999999997</v>
      </c>
      <c r="AS155">
        <f t="shared" si="54"/>
        <v>0.55428571428571427</v>
      </c>
    </row>
    <row r="156" spans="1:45" ht="15" x14ac:dyDescent="0.25">
      <c r="A156" s="19" t="s">
        <v>163</v>
      </c>
      <c r="B156" s="3" t="s">
        <v>163</v>
      </c>
      <c r="C156" s="14">
        <f>IF(ISNUMBER('2007'!C156),(1-PRODUCT('2007'!C156,0.1)),"XXX")</f>
        <v>0.29999999999999993</v>
      </c>
      <c r="D156" s="14">
        <f>IFERROR(IF((LOG(100*'2007'!D156+1)/LOG(100+1))&gt;1,0,(1-(LOG(100*'2007'!D156+1)/LOG(100+1)))), 1)</f>
        <v>1</v>
      </c>
      <c r="E156" s="15">
        <f>IF(ISNUMBER('2007'!E156),IF(('2007'!E156/100)&gt;1,1,'2007'!E156/100),"XXX")</f>
        <v>0.72499999999999998</v>
      </c>
      <c r="F156" s="14">
        <f>IF(ISNUMBER('2007'!F156),(1-(('2007'!F156-1)/4)),"XXX")</f>
        <v>0.25</v>
      </c>
      <c r="G156" s="14">
        <f>IF(ISNUMBER('2007'!G156),(1-('2007'!G156/10)),"XXX")</f>
        <v>3.0000000000000027E-2</v>
      </c>
      <c r="H156" s="213">
        <f t="shared" si="37"/>
        <v>0.46099999999999997</v>
      </c>
      <c r="I156" s="219">
        <f>'2007'!H156</f>
        <v>0.40571428571428569</v>
      </c>
      <c r="J156" s="150">
        <f>IF(ISNUMBER('2007'!I156),'2007'!I156,"XXX")</f>
        <v>4.9149999999999999E-2</v>
      </c>
      <c r="K156" s="150">
        <f>IF(ISNUMBER('2007'!J156),IF(('2007'!J156/5)&gt;1,1,'2007'!J156/5),"XXX")</f>
        <v>0.23835600000000001</v>
      </c>
      <c r="L156" s="15">
        <f>IF(ISNUMBER('2007'!K156),'2007'!K156,"XXX")</f>
        <v>0.49142857142857144</v>
      </c>
      <c r="M156" s="150">
        <f>IF(ISNUMBER('2007'!L156),IF(('2007'!L156/5)&gt;1,1,'2007'!L156/5),"XXX")</f>
        <v>0.55067143400000007</v>
      </c>
      <c r="N156" s="150">
        <f>IF(ISNUMBER('2007'!M156),(1-('2007'!M156/100)),"XXX")</f>
        <v>0.65569999999999995</v>
      </c>
      <c r="O156" s="151">
        <f>IF(ISNUMBER('2007'!N156),IF(('2007'!N156/10)&gt;1,1,'2007'!N156/10),"XXX")</f>
        <v>0.39299999999999996</v>
      </c>
      <c r="P156" s="220" t="str">
        <f>IF(ISNUMBER('2007'!O156),'2007'!O156/100,"XXX")</f>
        <v>XXX</v>
      </c>
      <c r="Q156" s="220">
        <f>'2007'!P156</f>
        <v>6.930301189422608E-2</v>
      </c>
      <c r="R156" s="215">
        <f>IF(ISNUMBER('2007'!Q156),('2007'!Q156/100),"XXX")</f>
        <v>5.7999999999999996E-2</v>
      </c>
      <c r="S156" s="215">
        <f>IF(ISNUMBER('2007'!R156),('2007'!R156/100),"XXX")</f>
        <v>0.33904490000000004</v>
      </c>
      <c r="T156" s="116">
        <f>IF(ISNUMBER('2007'!S156),(1-('2007'!S156/100)),"XXX")</f>
        <v>0.76459999999999995</v>
      </c>
      <c r="U156" s="132">
        <f>IF(ISNUMBER('2007'!T156),'2007'!T156,"XXX")</f>
        <v>0.34285714285714286</v>
      </c>
      <c r="V156" s="132">
        <f>IF(ISNUMBER('2007'!U156),'2007'!U156,"XXX")</f>
        <v>0.26428571428571429</v>
      </c>
      <c r="W156" s="132">
        <f>IF(ISNUMBER('2007'!V156),'2007'!V156,"XXX")</f>
        <v>0.46</v>
      </c>
      <c r="X156" s="132">
        <f>IF(ISNUMBER('2007'!W156),'2007'!W156,"XXX")</f>
        <v>0.34714285714285714</v>
      </c>
      <c r="Y156" s="129">
        <f t="shared" si="38"/>
        <v>0.36389086983267482</v>
      </c>
      <c r="Z156" s="116">
        <f>'2007'!X156</f>
        <v>0.255</v>
      </c>
      <c r="AA156" s="132">
        <f>('2007'!Y156+2.5)/5</f>
        <v>0.21038310519999998</v>
      </c>
      <c r="AB156" s="216">
        <f t="shared" si="39"/>
        <v>0.23269155259999999</v>
      </c>
      <c r="AC156" s="3"/>
      <c r="AE156">
        <f t="shared" si="40"/>
        <v>0.22743214285714286</v>
      </c>
      <c r="AF156">
        <f t="shared" si="41"/>
        <v>0.14375300000000002</v>
      </c>
      <c r="AG156">
        <f t="shared" si="42"/>
        <v>0.36489228571428572</v>
      </c>
      <c r="AH156">
        <f t="shared" si="43"/>
        <v>0.5210500027142857</v>
      </c>
      <c r="AI156">
        <f t="shared" si="44"/>
        <v>0.60318571700000001</v>
      </c>
      <c r="AJ156">
        <f t="shared" si="45"/>
        <v>0.52434999999999998</v>
      </c>
      <c r="AK156">
        <f t="shared" si="46"/>
        <v>0.39299999999999996</v>
      </c>
      <c r="AL156">
        <f t="shared" si="47"/>
        <v>6.930301189422608E-2</v>
      </c>
      <c r="AM156">
        <f t="shared" si="48"/>
        <v>6.3651505947113038E-2</v>
      </c>
      <c r="AN156">
        <f t="shared" si="49"/>
        <v>0.19852245000000002</v>
      </c>
      <c r="AO156">
        <f t="shared" si="50"/>
        <v>0.55182244999999996</v>
      </c>
      <c r="AP156">
        <f t="shared" si="51"/>
        <v>0.55372857142857135</v>
      </c>
      <c r="AQ156">
        <f t="shared" si="52"/>
        <v>0.3035714285714286</v>
      </c>
      <c r="AR156">
        <f t="shared" si="53"/>
        <v>0.36214285714285716</v>
      </c>
      <c r="AS156">
        <f t="shared" si="54"/>
        <v>0.40357142857142858</v>
      </c>
    </row>
    <row r="157" spans="1:45" ht="15" x14ac:dyDescent="0.25">
      <c r="B157" s="3"/>
      <c r="C157" s="62"/>
      <c r="D157" s="62"/>
      <c r="E157" s="133"/>
      <c r="F157" s="62"/>
      <c r="G157" s="62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5">
      <c r="B158" s="3"/>
      <c r="C158" s="62"/>
      <c r="D158" s="62"/>
      <c r="E158" s="133"/>
      <c r="F158" s="62"/>
      <c r="G158" s="62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5">
      <c r="B159" s="3"/>
      <c r="C159" s="62"/>
      <c r="D159" s="62"/>
      <c r="E159" s="133"/>
      <c r="F159" s="62"/>
      <c r="G159" s="62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5">
      <c r="B160" s="3"/>
      <c r="C160" s="62"/>
      <c r="D160" s="62"/>
      <c r="E160" s="133"/>
      <c r="F160" s="62"/>
      <c r="G160" s="62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5">
      <c r="B161" s="3"/>
      <c r="C161" s="62"/>
      <c r="D161" s="62"/>
      <c r="E161" s="133"/>
      <c r="F161" s="62"/>
      <c r="G161" s="62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5">
      <c r="B162" s="3"/>
      <c r="C162" s="62"/>
      <c r="D162" s="62"/>
      <c r="E162" s="133"/>
      <c r="F162" s="62"/>
      <c r="G162" s="62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5">
      <c r="B163" s="3"/>
      <c r="C163" s="62"/>
      <c r="D163" s="62"/>
      <c r="E163" s="133"/>
      <c r="F163" s="62"/>
      <c r="G163" s="62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5">
      <c r="B164" s="3"/>
      <c r="C164" s="62"/>
      <c r="D164" s="62"/>
      <c r="E164" s="133"/>
      <c r="F164" s="62"/>
      <c r="G164" s="62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5">
      <c r="B165" s="3"/>
      <c r="C165" s="62"/>
      <c r="D165" s="62"/>
      <c r="E165" s="133"/>
      <c r="F165" s="62"/>
      <c r="G165" s="62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5">
      <c r="B166" s="3"/>
      <c r="C166" s="62"/>
      <c r="D166" s="62"/>
      <c r="E166" s="133"/>
      <c r="F166" s="62"/>
      <c r="G166" s="62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5">
      <c r="B167" s="3"/>
      <c r="C167" s="62"/>
      <c r="D167" s="62"/>
      <c r="E167" s="133"/>
      <c r="F167" s="62"/>
      <c r="G167" s="62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5">
      <c r="B168" s="3"/>
      <c r="C168" s="62"/>
      <c r="D168" s="62"/>
      <c r="E168" s="133"/>
      <c r="F168" s="62"/>
      <c r="G168" s="62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5">
      <c r="B169" s="3"/>
      <c r="C169" s="62"/>
      <c r="D169" s="62"/>
      <c r="E169" s="133"/>
      <c r="F169" s="62"/>
      <c r="G169" s="62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5">
      <c r="B170" s="3"/>
      <c r="C170" s="62"/>
      <c r="D170" s="62"/>
      <c r="E170" s="133"/>
      <c r="F170" s="62"/>
      <c r="G170" s="62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5">
      <c r="B171" s="3"/>
      <c r="C171" s="62"/>
      <c r="D171" s="62"/>
      <c r="E171" s="133"/>
      <c r="F171" s="62"/>
      <c r="G171" s="62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5">
      <c r="B172" s="3"/>
      <c r="C172" s="62"/>
      <c r="D172" s="62"/>
      <c r="E172" s="133"/>
      <c r="F172" s="62"/>
      <c r="G172" s="62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5">
      <c r="B173" s="3"/>
      <c r="C173" s="62"/>
      <c r="D173" s="62"/>
      <c r="E173" s="133"/>
      <c r="F173" s="62"/>
      <c r="G173" s="62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5">
      <c r="B174" s="3"/>
      <c r="C174" s="62"/>
      <c r="D174" s="62"/>
      <c r="E174" s="133"/>
      <c r="F174" s="62"/>
      <c r="G174" s="62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5">
      <c r="B175" s="3"/>
      <c r="C175" s="62"/>
      <c r="D175" s="62"/>
      <c r="E175" s="133"/>
      <c r="F175" s="62"/>
      <c r="G175" s="62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5">
      <c r="B176" s="3"/>
      <c r="C176" s="62"/>
      <c r="D176" s="62"/>
      <c r="E176" s="133"/>
      <c r="F176" s="62"/>
      <c r="G176" s="62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5">
      <c r="B177" s="3"/>
      <c r="C177" s="62"/>
      <c r="D177" s="62"/>
      <c r="E177" s="133"/>
      <c r="F177" s="62"/>
      <c r="G177" s="62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5">
      <c r="B178" s="3"/>
      <c r="C178" s="62"/>
      <c r="D178" s="62"/>
      <c r="E178" s="133"/>
      <c r="F178" s="62"/>
      <c r="G178" s="62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5">
      <c r="B179" s="3"/>
      <c r="C179" s="62"/>
      <c r="D179" s="62"/>
      <c r="E179" s="133"/>
      <c r="F179" s="62"/>
      <c r="G179" s="62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5">
      <c r="B180" s="3"/>
      <c r="C180" s="62"/>
      <c r="D180" s="62"/>
      <c r="E180" s="133"/>
      <c r="F180" s="62"/>
      <c r="G180" s="62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5">
      <c r="B181" s="3"/>
      <c r="C181" s="62"/>
      <c r="D181" s="62"/>
      <c r="E181" s="133"/>
      <c r="F181" s="62"/>
      <c r="G181" s="62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5">
      <c r="B182" s="3"/>
      <c r="C182" s="62"/>
      <c r="D182" s="62"/>
      <c r="E182" s="133"/>
      <c r="F182" s="62"/>
      <c r="G182" s="62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5">
      <c r="B183" s="3"/>
      <c r="C183" s="62"/>
      <c r="D183" s="62"/>
      <c r="E183" s="133"/>
      <c r="F183" s="62"/>
      <c r="G183" s="62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5">
      <c r="B184" s="3"/>
      <c r="C184" s="62"/>
      <c r="D184" s="62"/>
      <c r="E184" s="133"/>
      <c r="F184" s="62"/>
      <c r="G184" s="62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5">
      <c r="B185" s="3"/>
      <c r="C185" s="62"/>
      <c r="D185" s="62"/>
      <c r="E185" s="133"/>
      <c r="F185" s="62"/>
      <c r="G185" s="62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5">
      <c r="B186" s="3"/>
      <c r="C186" s="62"/>
      <c r="D186" s="62"/>
      <c r="E186" s="133"/>
      <c r="F186" s="62"/>
      <c r="G186" s="62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5">
      <c r="B187" s="3"/>
      <c r="C187" s="62"/>
      <c r="D187" s="62"/>
      <c r="E187" s="133"/>
      <c r="F187" s="62"/>
      <c r="G187" s="62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5">
      <c r="B188" s="3"/>
      <c r="C188" s="62"/>
      <c r="D188" s="62"/>
      <c r="E188" s="133"/>
      <c r="F188" s="62"/>
      <c r="G188" s="62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5">
      <c r="B189" s="3"/>
      <c r="C189" s="62"/>
      <c r="D189" s="62"/>
      <c r="E189" s="133"/>
      <c r="F189" s="62"/>
      <c r="G189" s="62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5">
      <c r="B190" s="3"/>
      <c r="C190" s="62"/>
      <c r="D190" s="62"/>
      <c r="E190" s="133"/>
      <c r="F190" s="62"/>
      <c r="G190" s="62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5">
      <c r="B191" s="3"/>
      <c r="C191" s="62"/>
      <c r="D191" s="62"/>
      <c r="E191" s="133"/>
      <c r="F191" s="62"/>
      <c r="G191" s="62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5">
      <c r="B192" s="3"/>
      <c r="C192" s="62"/>
      <c r="D192" s="62"/>
      <c r="E192" s="133"/>
      <c r="F192" s="62"/>
      <c r="G192" s="62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5">
      <c r="B193" s="3"/>
      <c r="C193" s="62"/>
      <c r="D193" s="62"/>
      <c r="E193" s="133"/>
      <c r="F193" s="62"/>
      <c r="G193" s="62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5">
      <c r="B194" s="3"/>
      <c r="C194" s="62"/>
      <c r="D194" s="62"/>
      <c r="E194" s="133"/>
      <c r="F194" s="62"/>
      <c r="G194" s="62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5">
      <c r="B195" s="3"/>
      <c r="C195" s="62"/>
      <c r="D195" s="62"/>
      <c r="E195" s="133"/>
      <c r="F195" s="62"/>
      <c r="G195" s="62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5">
      <c r="B196" s="3"/>
      <c r="C196" s="62"/>
      <c r="D196" s="62"/>
      <c r="E196" s="133"/>
      <c r="F196" s="62"/>
      <c r="G196" s="62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5">
      <c r="B197" s="3"/>
      <c r="C197" s="62"/>
      <c r="D197" s="62"/>
      <c r="E197" s="133"/>
      <c r="F197" s="62"/>
      <c r="G197" s="62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5">
      <c r="B198" s="3"/>
      <c r="C198" s="62"/>
      <c r="D198" s="62"/>
      <c r="E198" s="133"/>
      <c r="F198" s="62"/>
      <c r="G198" s="62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5">
      <c r="B199" s="3"/>
      <c r="C199" s="62"/>
      <c r="D199" s="62"/>
      <c r="E199" s="133"/>
      <c r="F199" s="62"/>
      <c r="G199" s="62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5">
      <c r="B200" s="3"/>
      <c r="C200" s="62"/>
      <c r="D200" s="62"/>
      <c r="E200" s="133"/>
      <c r="F200" s="62"/>
      <c r="G200" s="62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5">
      <c r="B201" s="3"/>
      <c r="C201" s="62"/>
      <c r="D201" s="62"/>
      <c r="E201" s="133"/>
      <c r="F201" s="62"/>
      <c r="G201" s="62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5">
      <c r="B202" s="3"/>
      <c r="C202" s="62"/>
      <c r="D202" s="62"/>
      <c r="E202" s="133"/>
      <c r="F202" s="62"/>
      <c r="G202" s="62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5">
      <c r="B203" s="3"/>
      <c r="C203" s="62"/>
      <c r="D203" s="62"/>
      <c r="E203" s="133"/>
      <c r="F203" s="62"/>
      <c r="G203" s="62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5">
      <c r="B204" s="3"/>
      <c r="C204" s="62"/>
      <c r="D204" s="62"/>
      <c r="E204" s="133"/>
      <c r="F204" s="62"/>
      <c r="G204" s="62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5">
      <c r="B205" s="3"/>
      <c r="C205" s="62"/>
      <c r="D205" s="62"/>
      <c r="E205" s="133"/>
      <c r="F205" s="62"/>
      <c r="G205" s="62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5">
      <c r="B206" s="3"/>
      <c r="C206" s="62"/>
      <c r="D206" s="62"/>
      <c r="E206" s="133"/>
      <c r="F206" s="62"/>
      <c r="G206" s="62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5">
      <c r="B207" s="3"/>
      <c r="C207" s="62"/>
      <c r="D207" s="62"/>
      <c r="E207" s="133"/>
      <c r="F207" s="62"/>
      <c r="G207" s="62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5">
      <c r="B208" s="3"/>
      <c r="C208" s="62"/>
      <c r="D208" s="62"/>
      <c r="E208" s="133"/>
      <c r="F208" s="62"/>
      <c r="G208" s="62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5">
      <c r="B209" s="3"/>
      <c r="C209" s="62"/>
      <c r="D209" s="62"/>
      <c r="E209" s="133"/>
      <c r="F209" s="62"/>
      <c r="G209" s="62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5">
      <c r="B210" s="3"/>
      <c r="C210" s="62"/>
      <c r="D210" s="62"/>
      <c r="E210" s="133"/>
      <c r="F210" s="62"/>
      <c r="G210" s="62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5">
      <c r="B211" s="3"/>
      <c r="C211" s="62"/>
      <c r="D211" s="62"/>
      <c r="E211" s="133"/>
      <c r="F211" s="62"/>
      <c r="G211" s="62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5">
      <c r="B212" s="3"/>
      <c r="C212" s="62"/>
      <c r="D212" s="62"/>
      <c r="E212" s="133"/>
      <c r="F212" s="62"/>
      <c r="G212" s="62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5">
      <c r="B213" s="3"/>
      <c r="C213" s="62"/>
      <c r="D213" s="62"/>
      <c r="E213" s="133"/>
      <c r="F213" s="62"/>
      <c r="G213" s="62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5">
      <c r="B214" s="3"/>
      <c r="C214" s="62"/>
      <c r="D214" s="62"/>
      <c r="E214" s="133"/>
      <c r="F214" s="62"/>
      <c r="G214" s="62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5">
      <c r="B215" s="3"/>
      <c r="C215" s="62"/>
      <c r="D215" s="62"/>
      <c r="E215" s="133"/>
      <c r="F215" s="62"/>
      <c r="G215" s="62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5">
      <c r="B216" s="3"/>
      <c r="C216" s="62"/>
      <c r="D216" s="62"/>
      <c r="E216" s="133"/>
      <c r="F216" s="62"/>
      <c r="G216" s="62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5">
      <c r="B217" s="3"/>
      <c r="C217" s="62"/>
      <c r="D217" s="62"/>
      <c r="E217" s="133"/>
      <c r="F217" s="62"/>
      <c r="G217" s="62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5">
      <c r="B218" s="3"/>
      <c r="C218" s="62"/>
      <c r="D218" s="62"/>
      <c r="E218" s="133"/>
      <c r="F218" s="62"/>
      <c r="G218" s="62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5">
      <c r="B219" s="3"/>
      <c r="C219" s="62"/>
      <c r="D219" s="62"/>
      <c r="E219" s="133"/>
      <c r="F219" s="62"/>
      <c r="G219" s="62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5">
      <c r="B220" s="3"/>
      <c r="C220" s="62"/>
      <c r="D220" s="62"/>
      <c r="E220" s="133"/>
      <c r="F220" s="62"/>
      <c r="G220" s="62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5">
      <c r="B221" s="3"/>
      <c r="C221" s="62"/>
      <c r="D221" s="62"/>
      <c r="E221" s="133"/>
      <c r="F221" s="62"/>
      <c r="G221" s="62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5">
      <c r="B222" s="3"/>
      <c r="C222" s="62"/>
      <c r="D222" s="62"/>
      <c r="E222" s="133"/>
      <c r="F222" s="62"/>
      <c r="G222" s="62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5">
      <c r="B223" s="3"/>
      <c r="C223" s="62"/>
      <c r="D223" s="62"/>
      <c r="E223" s="133"/>
      <c r="F223" s="62"/>
      <c r="G223" s="62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5">
      <c r="B224" s="3"/>
      <c r="C224" s="62"/>
      <c r="D224" s="62"/>
      <c r="E224" s="133"/>
      <c r="F224" s="62"/>
      <c r="G224" s="62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5">
      <c r="B225" s="3"/>
      <c r="C225" s="62"/>
      <c r="D225" s="62"/>
      <c r="E225" s="133"/>
      <c r="F225" s="62"/>
      <c r="G225" s="62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5">
      <c r="B226" s="3"/>
      <c r="C226" s="62"/>
      <c r="D226" s="62"/>
      <c r="E226" s="133"/>
      <c r="F226" s="62"/>
      <c r="G226" s="62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5">
      <c r="B227" s="3"/>
      <c r="C227" s="62"/>
      <c r="D227" s="62"/>
      <c r="E227" s="133"/>
      <c r="F227" s="62"/>
      <c r="G227" s="62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5">
      <c r="B228" s="3"/>
      <c r="C228" s="62"/>
      <c r="D228" s="62"/>
      <c r="E228" s="133"/>
      <c r="F228" s="62"/>
      <c r="G228" s="62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5">
      <c r="B229" s="3"/>
      <c r="C229" s="62"/>
      <c r="D229" s="62"/>
      <c r="E229" s="133"/>
      <c r="F229" s="62"/>
      <c r="G229" s="62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5">
      <c r="B230" s="3"/>
      <c r="C230" s="62"/>
      <c r="D230" s="62"/>
      <c r="E230" s="133"/>
      <c r="F230" s="62"/>
      <c r="G230" s="62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5">
      <c r="B231" s="3"/>
      <c r="C231" s="62"/>
      <c r="D231" s="62"/>
      <c r="E231" s="133"/>
      <c r="F231" s="62"/>
      <c r="G231" s="62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5">
      <c r="B232" s="3"/>
      <c r="C232" s="62"/>
      <c r="D232" s="62"/>
      <c r="E232" s="133"/>
      <c r="F232" s="62"/>
      <c r="G232" s="62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5">
      <c r="B233" s="3"/>
      <c r="C233" s="62"/>
      <c r="D233" s="62"/>
      <c r="E233" s="133"/>
      <c r="F233" s="62"/>
      <c r="G233" s="62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5">
      <c r="B234" s="3"/>
      <c r="C234" s="62"/>
      <c r="D234" s="62"/>
      <c r="E234" s="133"/>
      <c r="F234" s="62"/>
      <c r="G234" s="62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5">
      <c r="B235" s="3"/>
      <c r="C235" s="62"/>
      <c r="D235" s="62"/>
      <c r="E235" s="133"/>
      <c r="F235" s="62"/>
      <c r="G235" s="62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5">
      <c r="B236" s="3"/>
      <c r="C236" s="62"/>
      <c r="D236" s="62"/>
      <c r="E236" s="133"/>
      <c r="F236" s="62"/>
      <c r="G236" s="62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5">
      <c r="B237" s="3"/>
      <c r="C237" s="62"/>
      <c r="D237" s="62"/>
      <c r="E237" s="133"/>
      <c r="F237" s="62"/>
      <c r="G237" s="62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5">
      <c r="B238" s="3"/>
      <c r="C238" s="62"/>
      <c r="D238" s="62"/>
      <c r="E238" s="133"/>
      <c r="F238" s="62"/>
      <c r="G238" s="62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5">
      <c r="B239" s="3"/>
      <c r="C239" s="62"/>
      <c r="D239" s="62"/>
      <c r="E239" s="133"/>
      <c r="F239" s="62"/>
      <c r="G239" s="62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5">
      <c r="B240" s="3"/>
      <c r="C240" s="62"/>
      <c r="D240" s="62"/>
      <c r="E240" s="133"/>
      <c r="F240" s="62"/>
      <c r="G240" s="62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5">
      <c r="B241" s="3"/>
      <c r="C241" s="62"/>
      <c r="D241" s="62"/>
      <c r="E241" s="133"/>
      <c r="F241" s="62"/>
      <c r="G241" s="62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5">
      <c r="B242" s="3"/>
      <c r="C242" s="62"/>
      <c r="D242" s="62"/>
      <c r="E242" s="133"/>
      <c r="F242" s="62"/>
      <c r="G242" s="62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5">
      <c r="B243" s="3"/>
      <c r="C243" s="62"/>
      <c r="D243" s="62"/>
      <c r="E243" s="133"/>
      <c r="F243" s="62"/>
      <c r="G243" s="62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5">
      <c r="B244" s="3"/>
      <c r="C244" s="62"/>
      <c r="D244" s="62"/>
      <c r="E244" s="133"/>
      <c r="F244" s="62"/>
      <c r="G244" s="62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5">
      <c r="B245" s="3"/>
      <c r="C245" s="62"/>
      <c r="D245" s="62"/>
      <c r="E245" s="133"/>
      <c r="F245" s="62"/>
      <c r="G245" s="62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5">
      <c r="B246" s="3"/>
      <c r="C246" s="62"/>
      <c r="D246" s="62"/>
      <c r="E246" s="133"/>
      <c r="F246" s="62"/>
      <c r="G246" s="62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5">
      <c r="B247" s="3"/>
      <c r="C247" s="62"/>
      <c r="D247" s="62"/>
      <c r="E247" s="133"/>
      <c r="F247" s="62"/>
      <c r="G247" s="62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5">
      <c r="B248" s="3"/>
      <c r="C248" s="62"/>
      <c r="D248" s="62"/>
      <c r="E248" s="133"/>
      <c r="F248" s="62"/>
      <c r="G248" s="62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5">
      <c r="B249" s="3"/>
      <c r="C249" s="62"/>
      <c r="D249" s="62"/>
      <c r="E249" s="133"/>
      <c r="F249" s="62"/>
      <c r="G249" s="62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5">
      <c r="B250" s="3"/>
      <c r="C250" s="62"/>
      <c r="D250" s="62"/>
      <c r="E250" s="133"/>
      <c r="F250" s="62"/>
      <c r="G250" s="62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5">
      <c r="B251" s="3"/>
      <c r="C251" s="62"/>
      <c r="D251" s="62"/>
      <c r="E251" s="133"/>
      <c r="F251" s="62"/>
      <c r="G251" s="62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5">
      <c r="B252" s="3"/>
      <c r="C252" s="62"/>
      <c r="D252" s="62"/>
      <c r="E252" s="133"/>
      <c r="F252" s="62"/>
      <c r="G252" s="62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5">
      <c r="B253" s="3"/>
      <c r="C253" s="62"/>
      <c r="D253" s="62"/>
      <c r="E253" s="133"/>
      <c r="F253" s="62"/>
      <c r="G253" s="62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5">
      <c r="B254" s="3"/>
      <c r="C254" s="62"/>
      <c r="D254" s="62"/>
      <c r="E254" s="133"/>
      <c r="F254" s="62"/>
      <c r="G254" s="62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5">
      <c r="B255" s="3"/>
      <c r="C255" s="62"/>
      <c r="D255" s="62"/>
      <c r="E255" s="133"/>
      <c r="F255" s="62"/>
      <c r="G255" s="62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5">
      <c r="B256" s="3"/>
      <c r="C256" s="62"/>
      <c r="D256" s="62"/>
      <c r="E256" s="133"/>
      <c r="F256" s="62"/>
      <c r="G256" s="62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5">
      <c r="B257" s="3"/>
      <c r="C257" s="62"/>
      <c r="D257" s="62"/>
      <c r="E257" s="133"/>
      <c r="F257" s="62"/>
      <c r="G257" s="62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5">
      <c r="B258" s="3"/>
      <c r="C258" s="62"/>
      <c r="D258" s="62"/>
      <c r="E258" s="133"/>
      <c r="F258" s="62"/>
      <c r="G258" s="62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5">
      <c r="B259" s="3"/>
      <c r="C259" s="62"/>
      <c r="D259" s="62"/>
      <c r="E259" s="133"/>
      <c r="F259" s="62"/>
      <c r="G259" s="62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5">
      <c r="B260" s="3"/>
      <c r="C260" s="62"/>
      <c r="D260" s="62"/>
      <c r="E260" s="133"/>
      <c r="F260" s="62"/>
      <c r="G260" s="62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5">
      <c r="B261" s="3"/>
      <c r="C261" s="62"/>
      <c r="D261" s="62"/>
      <c r="E261" s="133"/>
      <c r="F261" s="62"/>
      <c r="G261" s="62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5">
      <c r="B262" s="3"/>
      <c r="C262" s="62"/>
      <c r="D262" s="62"/>
      <c r="E262" s="133"/>
      <c r="F262" s="62"/>
      <c r="G262" s="62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5">
      <c r="B263" s="3"/>
      <c r="C263" s="62"/>
      <c r="D263" s="62"/>
      <c r="E263" s="133"/>
      <c r="F263" s="62"/>
      <c r="G263" s="62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5">
      <c r="B264" s="3"/>
      <c r="C264" s="62"/>
      <c r="D264" s="62"/>
      <c r="E264" s="133"/>
      <c r="F264" s="62"/>
      <c r="G264" s="62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5">
      <c r="B265" s="3"/>
      <c r="C265" s="62"/>
      <c r="D265" s="62"/>
      <c r="E265" s="133"/>
      <c r="F265" s="62"/>
      <c r="G265" s="62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5">
      <c r="B266" s="3"/>
      <c r="C266" s="62"/>
      <c r="D266" s="62"/>
      <c r="E266" s="133"/>
      <c r="F266" s="62"/>
      <c r="G266" s="62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5">
      <c r="B267" s="3"/>
      <c r="C267" s="62"/>
      <c r="D267" s="62"/>
      <c r="E267" s="133"/>
      <c r="F267" s="62"/>
      <c r="G267" s="62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5">
      <c r="B268" s="3"/>
      <c r="C268" s="62"/>
      <c r="D268" s="62"/>
      <c r="E268" s="133"/>
      <c r="F268" s="62"/>
      <c r="G268" s="62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5">
      <c r="B269" s="3"/>
      <c r="C269" s="62"/>
      <c r="D269" s="62"/>
      <c r="E269" s="133"/>
      <c r="F269" s="62"/>
      <c r="G269" s="62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5">
      <c r="B270" s="3"/>
      <c r="C270" s="62"/>
      <c r="D270" s="62"/>
      <c r="E270" s="133"/>
      <c r="F270" s="62"/>
      <c r="G270" s="62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5">
      <c r="B271" s="3"/>
      <c r="C271" s="62"/>
      <c r="D271" s="62"/>
      <c r="E271" s="133"/>
      <c r="F271" s="62"/>
      <c r="G271" s="62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5">
      <c r="B272" s="3"/>
      <c r="C272" s="62"/>
      <c r="D272" s="62"/>
      <c r="E272" s="133"/>
      <c r="F272" s="62"/>
      <c r="G272" s="62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5">
      <c r="B273" s="3"/>
      <c r="C273" s="62"/>
      <c r="D273" s="62"/>
      <c r="E273" s="133"/>
      <c r="F273" s="62"/>
      <c r="G273" s="62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5">
      <c r="B274" s="3"/>
      <c r="C274" s="62"/>
      <c r="D274" s="62"/>
      <c r="E274" s="133"/>
      <c r="F274" s="62"/>
      <c r="G274" s="62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5">
      <c r="B275" s="3"/>
      <c r="C275" s="62"/>
      <c r="D275" s="62"/>
      <c r="E275" s="133"/>
      <c r="F275" s="62"/>
      <c r="G275" s="62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5">
      <c r="B276" s="3"/>
      <c r="C276" s="62"/>
      <c r="D276" s="62"/>
      <c r="E276" s="133"/>
      <c r="F276" s="62"/>
      <c r="G276" s="62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5">
      <c r="B277" s="3"/>
      <c r="C277" s="62"/>
      <c r="D277" s="62"/>
      <c r="E277" s="133"/>
      <c r="F277" s="62"/>
      <c r="G277" s="62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5">
      <c r="B278" s="3"/>
      <c r="C278" s="62"/>
      <c r="D278" s="62"/>
      <c r="E278" s="133"/>
      <c r="F278" s="62"/>
      <c r="G278" s="62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5">
      <c r="B279" s="3"/>
      <c r="C279" s="62"/>
      <c r="D279" s="62"/>
      <c r="E279" s="133"/>
      <c r="F279" s="62"/>
      <c r="G279" s="62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5">
      <c r="B280" s="3"/>
      <c r="C280" s="62"/>
      <c r="D280" s="62"/>
      <c r="E280" s="133"/>
      <c r="F280" s="62"/>
      <c r="G280" s="62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5">
      <c r="B281" s="3"/>
      <c r="C281" s="62"/>
      <c r="D281" s="62"/>
      <c r="E281" s="133"/>
      <c r="F281" s="62"/>
      <c r="G281" s="62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5">
      <c r="B282" s="3"/>
      <c r="C282" s="62"/>
      <c r="D282" s="62"/>
      <c r="E282" s="133"/>
      <c r="F282" s="62"/>
      <c r="G282" s="62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5">
      <c r="B283" s="3"/>
      <c r="C283" s="62"/>
      <c r="D283" s="62"/>
      <c r="E283" s="133"/>
      <c r="F283" s="62"/>
      <c r="G283" s="62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5">
      <c r="B284" s="3"/>
      <c r="C284" s="62"/>
      <c r="D284" s="62"/>
      <c r="E284" s="133"/>
      <c r="F284" s="62"/>
      <c r="G284" s="62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5">
      <c r="B285" s="3"/>
      <c r="C285" s="62"/>
      <c r="D285" s="62"/>
      <c r="E285" s="133"/>
      <c r="F285" s="62"/>
      <c r="G285" s="62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5">
      <c r="B286" s="3"/>
      <c r="C286" s="62"/>
      <c r="D286" s="62"/>
      <c r="E286" s="133"/>
      <c r="F286" s="62"/>
      <c r="G286" s="62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5">
      <c r="B287" s="3"/>
      <c r="C287" s="62"/>
      <c r="D287" s="62"/>
      <c r="E287" s="133"/>
      <c r="F287" s="62"/>
      <c r="G287" s="62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5">
      <c r="B288" s="3"/>
      <c r="C288" s="62"/>
      <c r="D288" s="62"/>
      <c r="E288" s="133"/>
      <c r="F288" s="62"/>
      <c r="G288" s="62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5">
      <c r="B289" s="3"/>
      <c r="C289" s="62"/>
      <c r="D289" s="62"/>
      <c r="E289" s="133"/>
      <c r="F289" s="62"/>
      <c r="G289" s="62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5">
      <c r="B290" s="3"/>
      <c r="C290" s="62"/>
      <c r="D290" s="62"/>
      <c r="E290" s="133"/>
      <c r="F290" s="62"/>
      <c r="G290" s="62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5">
      <c r="B291" s="3"/>
      <c r="C291" s="62"/>
      <c r="D291" s="62"/>
      <c r="E291" s="133"/>
      <c r="F291" s="62"/>
      <c r="G291" s="62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5">
      <c r="B292" s="3"/>
      <c r="C292" s="62"/>
      <c r="D292" s="62"/>
      <c r="E292" s="133"/>
      <c r="F292" s="62"/>
      <c r="G292" s="62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5">
      <c r="B293" s="3"/>
      <c r="C293" s="62"/>
      <c r="D293" s="62"/>
      <c r="E293" s="133"/>
      <c r="F293" s="62"/>
      <c r="G293" s="62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5">
      <c r="B294" s="3"/>
      <c r="C294" s="62"/>
      <c r="D294" s="62"/>
      <c r="E294" s="133"/>
      <c r="F294" s="62"/>
      <c r="G294" s="62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5">
      <c r="B295" s="3"/>
      <c r="C295" s="62"/>
      <c r="D295" s="62"/>
      <c r="E295" s="133"/>
      <c r="F295" s="62"/>
      <c r="G295" s="62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5">
      <c r="B296" s="3"/>
      <c r="C296" s="62"/>
      <c r="D296" s="62"/>
      <c r="E296" s="133"/>
      <c r="F296" s="62"/>
      <c r="G296" s="62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5">
      <c r="B297" s="3"/>
      <c r="C297" s="62"/>
      <c r="D297" s="62"/>
      <c r="E297" s="133"/>
      <c r="F297" s="62"/>
      <c r="G297" s="62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5">
      <c r="B298" s="3"/>
      <c r="C298" s="62"/>
      <c r="D298" s="62"/>
      <c r="E298" s="133"/>
      <c r="F298" s="62"/>
      <c r="G298" s="62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5">
      <c r="B299" s="3"/>
      <c r="C299" s="62"/>
      <c r="D299" s="62"/>
      <c r="E299" s="133"/>
      <c r="F299" s="62"/>
      <c r="G299" s="62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5">
      <c r="B300" s="3"/>
      <c r="C300" s="62"/>
      <c r="D300" s="62"/>
      <c r="E300" s="133"/>
      <c r="F300" s="62"/>
      <c r="G300" s="62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5">
      <c r="B301" s="3"/>
      <c r="C301" s="62"/>
      <c r="D301" s="62"/>
      <c r="E301" s="133"/>
      <c r="F301" s="62"/>
      <c r="G301" s="62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5">
      <c r="B302" s="3"/>
      <c r="C302" s="62"/>
      <c r="D302" s="62"/>
      <c r="E302" s="133"/>
      <c r="F302" s="62"/>
      <c r="G302" s="62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5">
      <c r="B303" s="3"/>
      <c r="C303" s="62"/>
      <c r="D303" s="62"/>
      <c r="E303" s="133"/>
      <c r="F303" s="62"/>
      <c r="G303" s="62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5">
      <c r="B304" s="3"/>
      <c r="C304" s="62"/>
      <c r="D304" s="62"/>
      <c r="E304" s="133"/>
      <c r="F304" s="62"/>
      <c r="G304" s="62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5">
      <c r="B305" s="3"/>
      <c r="C305" s="62"/>
      <c r="D305" s="62"/>
      <c r="E305" s="133"/>
      <c r="F305" s="62"/>
      <c r="G305" s="62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5">
      <c r="B306" s="3"/>
      <c r="C306" s="62"/>
      <c r="D306" s="62"/>
      <c r="E306" s="133"/>
      <c r="F306" s="62"/>
      <c r="G306" s="62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5">
      <c r="B307" s="3"/>
      <c r="C307" s="62"/>
      <c r="D307" s="62"/>
      <c r="E307" s="133"/>
      <c r="F307" s="62"/>
      <c r="G307" s="62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5">
      <c r="B308" s="3"/>
      <c r="C308" s="62"/>
      <c r="D308" s="62"/>
      <c r="E308" s="133"/>
      <c r="F308" s="62"/>
      <c r="G308" s="62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5">
      <c r="B309" s="3"/>
      <c r="C309" s="62"/>
      <c r="D309" s="62"/>
      <c r="E309" s="133"/>
      <c r="F309" s="62"/>
      <c r="G309" s="62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5">
      <c r="B310" s="3"/>
      <c r="C310" s="62"/>
      <c r="D310" s="62"/>
      <c r="E310" s="133"/>
      <c r="F310" s="62"/>
      <c r="G310" s="62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5">
      <c r="B311" s="3"/>
      <c r="C311" s="62"/>
      <c r="D311" s="62"/>
      <c r="E311" s="133"/>
      <c r="F311" s="62"/>
      <c r="G311" s="62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5">
      <c r="B312" s="3"/>
      <c r="C312" s="62"/>
      <c r="D312" s="62"/>
      <c r="E312" s="133"/>
      <c r="F312" s="62"/>
      <c r="G312" s="62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5">
      <c r="B313" s="3"/>
      <c r="C313" s="62"/>
      <c r="D313" s="62"/>
      <c r="E313" s="133"/>
      <c r="F313" s="62"/>
      <c r="G313" s="62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5">
      <c r="B314" s="3"/>
      <c r="C314" s="62"/>
      <c r="D314" s="62"/>
      <c r="E314" s="133"/>
      <c r="F314" s="62"/>
      <c r="G314" s="62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5">
      <c r="B315" s="3"/>
      <c r="C315" s="62"/>
      <c r="D315" s="62"/>
      <c r="E315" s="133"/>
      <c r="F315" s="62"/>
      <c r="G315" s="62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5">
      <c r="B316" s="3"/>
      <c r="C316" s="62"/>
      <c r="D316" s="62"/>
      <c r="E316" s="133"/>
      <c r="F316" s="62"/>
      <c r="G316" s="62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5">
      <c r="B317" s="3"/>
      <c r="C317" s="62"/>
      <c r="D317" s="62"/>
      <c r="E317" s="133"/>
      <c r="F317" s="62"/>
      <c r="G317" s="62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5">
      <c r="B318" s="3"/>
      <c r="C318" s="62"/>
      <c r="D318" s="62"/>
      <c r="E318" s="133"/>
      <c r="F318" s="62"/>
      <c r="G318" s="62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5">
      <c r="B319" s="3"/>
      <c r="C319" s="62"/>
      <c r="D319" s="62"/>
      <c r="E319" s="133"/>
      <c r="F319" s="62"/>
      <c r="G319" s="62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5">
      <c r="B320" s="3"/>
      <c r="C320" s="62"/>
      <c r="D320" s="62"/>
      <c r="E320" s="133"/>
      <c r="F320" s="62"/>
      <c r="G320" s="62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5">
      <c r="B321" s="3"/>
      <c r="C321" s="62"/>
      <c r="D321" s="62"/>
      <c r="E321" s="133"/>
      <c r="F321" s="62"/>
      <c r="G321" s="62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5">
      <c r="B322" s="3"/>
      <c r="C322" s="62"/>
      <c r="D322" s="62"/>
      <c r="E322" s="133"/>
      <c r="F322" s="62"/>
      <c r="G322" s="62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5">
      <c r="B323" s="3"/>
      <c r="C323" s="62"/>
      <c r="D323" s="62"/>
      <c r="E323" s="133"/>
      <c r="F323" s="62"/>
      <c r="G323" s="62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5">
      <c r="B324" s="3"/>
      <c r="C324" s="62"/>
      <c r="D324" s="62"/>
      <c r="E324" s="133"/>
      <c r="F324" s="62"/>
      <c r="G324" s="62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5">
      <c r="B325" s="3"/>
      <c r="C325" s="62"/>
      <c r="D325" s="62"/>
      <c r="E325" s="133"/>
      <c r="F325" s="62"/>
      <c r="G325" s="62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5">
      <c r="B326" s="3"/>
      <c r="C326" s="62"/>
      <c r="D326" s="62"/>
      <c r="E326" s="133"/>
      <c r="F326" s="62"/>
      <c r="G326" s="62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5">
      <c r="B327" s="3"/>
      <c r="C327" s="62"/>
      <c r="D327" s="62"/>
      <c r="E327" s="133"/>
      <c r="F327" s="62"/>
      <c r="G327" s="62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5">
      <c r="B328" s="3"/>
      <c r="C328" s="62"/>
      <c r="D328" s="62"/>
      <c r="E328" s="133"/>
      <c r="F328" s="62"/>
      <c r="G328" s="62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5">
      <c r="B329" s="3"/>
      <c r="C329" s="62"/>
      <c r="D329" s="62"/>
      <c r="E329" s="133"/>
      <c r="F329" s="62"/>
      <c r="G329" s="62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5">
      <c r="B330" s="3"/>
      <c r="C330" s="62"/>
      <c r="D330" s="62"/>
      <c r="E330" s="133"/>
      <c r="F330" s="62"/>
      <c r="G330" s="62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5">
      <c r="B331" s="3"/>
      <c r="C331" s="62"/>
      <c r="D331" s="62"/>
      <c r="E331" s="133"/>
      <c r="F331" s="62"/>
      <c r="G331" s="62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5">
      <c r="B332" s="3"/>
      <c r="C332" s="62"/>
      <c r="D332" s="62"/>
      <c r="E332" s="133"/>
      <c r="F332" s="62"/>
      <c r="G332" s="62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5">
      <c r="B333" s="3"/>
      <c r="C333" s="62"/>
      <c r="D333" s="62"/>
      <c r="E333" s="133"/>
      <c r="F333" s="62"/>
      <c r="G333" s="62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5">
      <c r="B334" s="3"/>
      <c r="C334" s="62"/>
      <c r="D334" s="62"/>
      <c r="E334" s="133"/>
      <c r="F334" s="62"/>
      <c r="G334" s="62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5">
      <c r="B335" s="3"/>
      <c r="C335" s="62"/>
      <c r="D335" s="62"/>
      <c r="E335" s="133"/>
      <c r="F335" s="62"/>
      <c r="G335" s="62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5">
      <c r="B336" s="3"/>
      <c r="C336" s="62"/>
      <c r="D336" s="62"/>
      <c r="E336" s="133"/>
      <c r="F336" s="62"/>
      <c r="G336" s="62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5">
      <c r="B337" s="3"/>
      <c r="C337" s="62"/>
      <c r="D337" s="62"/>
      <c r="E337" s="133"/>
      <c r="F337" s="62"/>
      <c r="G337" s="62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5">
      <c r="B338" s="3"/>
      <c r="C338" s="62"/>
      <c r="D338" s="62"/>
      <c r="E338" s="133"/>
      <c r="F338" s="62"/>
      <c r="G338" s="62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5">
      <c r="B339" s="3"/>
      <c r="C339" s="62"/>
      <c r="D339" s="62"/>
      <c r="E339" s="133"/>
      <c r="F339" s="62"/>
      <c r="G339" s="62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5">
      <c r="B340" s="3"/>
      <c r="C340" s="62"/>
      <c r="D340" s="62"/>
      <c r="E340" s="133"/>
      <c r="F340" s="62"/>
      <c r="G340" s="62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5">
      <c r="B341" s="3"/>
      <c r="C341" s="62"/>
      <c r="D341" s="62"/>
      <c r="E341" s="133"/>
      <c r="F341" s="62"/>
      <c r="G341" s="62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5">
      <c r="B342" s="3"/>
      <c r="C342" s="62"/>
      <c r="D342" s="62"/>
      <c r="E342" s="133"/>
      <c r="F342" s="62"/>
      <c r="G342" s="62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5">
      <c r="B343" s="3"/>
      <c r="C343" s="62"/>
      <c r="D343" s="62"/>
      <c r="E343" s="133"/>
      <c r="F343" s="62"/>
      <c r="G343" s="62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5">
      <c r="B344" s="3"/>
      <c r="C344" s="62"/>
      <c r="D344" s="62"/>
      <c r="E344" s="133"/>
      <c r="F344" s="62"/>
      <c r="G344" s="62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5">
      <c r="B345" s="3"/>
      <c r="C345" s="62"/>
      <c r="D345" s="62"/>
      <c r="E345" s="133"/>
      <c r="F345" s="62"/>
      <c r="G345" s="62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5">
      <c r="B346" s="3"/>
      <c r="C346" s="62"/>
      <c r="D346" s="62"/>
      <c r="E346" s="133"/>
      <c r="F346" s="62"/>
      <c r="G346" s="62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5">
      <c r="B347" s="3"/>
      <c r="C347" s="62"/>
      <c r="D347" s="62"/>
      <c r="E347" s="133"/>
      <c r="F347" s="62"/>
      <c r="G347" s="62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5">
      <c r="B348" s="3"/>
      <c r="C348" s="62"/>
      <c r="D348" s="62"/>
      <c r="E348" s="133"/>
      <c r="F348" s="62"/>
      <c r="G348" s="62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5">
      <c r="B349" s="3"/>
      <c r="C349" s="62"/>
      <c r="D349" s="62"/>
      <c r="E349" s="133"/>
      <c r="F349" s="62"/>
      <c r="G349" s="62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5">
      <c r="B350" s="3"/>
      <c r="C350" s="62"/>
      <c r="D350" s="62"/>
      <c r="E350" s="133"/>
      <c r="F350" s="62"/>
      <c r="G350" s="62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5">
      <c r="B351" s="3"/>
      <c r="C351" s="62"/>
      <c r="D351" s="62"/>
      <c r="E351" s="133"/>
      <c r="F351" s="62"/>
      <c r="G351" s="62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5">
      <c r="B352" s="3"/>
      <c r="C352" s="62"/>
      <c r="D352" s="62"/>
      <c r="E352" s="133"/>
      <c r="F352" s="62"/>
      <c r="G352" s="62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5">
      <c r="B353" s="3"/>
      <c r="C353" s="62"/>
      <c r="D353" s="62"/>
      <c r="E353" s="133"/>
      <c r="F353" s="62"/>
      <c r="G353" s="62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5">
      <c r="B354" s="3"/>
      <c r="C354" s="62"/>
      <c r="D354" s="62"/>
      <c r="E354" s="133"/>
      <c r="F354" s="62"/>
      <c r="G354" s="62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5">
      <c r="B355" s="3"/>
      <c r="C355" s="62"/>
      <c r="D355" s="62"/>
      <c r="E355" s="133"/>
      <c r="F355" s="62"/>
      <c r="G355" s="62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5">
      <c r="B356" s="3"/>
      <c r="C356" s="62"/>
      <c r="D356" s="62"/>
      <c r="E356" s="133"/>
      <c r="F356" s="62"/>
      <c r="G356" s="62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5">
      <c r="B357" s="3"/>
      <c r="C357" s="62"/>
      <c r="D357" s="62"/>
      <c r="E357" s="133"/>
      <c r="F357" s="62"/>
      <c r="G357" s="62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5">
      <c r="B358" s="3"/>
      <c r="C358" s="62"/>
      <c r="D358" s="62"/>
      <c r="E358" s="133"/>
      <c r="F358" s="62"/>
      <c r="G358" s="62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5">
      <c r="B359" s="3"/>
      <c r="C359" s="62"/>
      <c r="D359" s="62"/>
      <c r="E359" s="133"/>
      <c r="F359" s="62"/>
      <c r="G359" s="62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5">
      <c r="B360" s="3"/>
      <c r="C360" s="62"/>
      <c r="D360" s="62"/>
      <c r="E360" s="133"/>
      <c r="F360" s="62"/>
      <c r="G360" s="62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5">
      <c r="B361" s="3"/>
      <c r="C361" s="62"/>
      <c r="D361" s="62"/>
      <c r="E361" s="133"/>
      <c r="F361" s="62"/>
      <c r="G361" s="62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5">
      <c r="B362" s="3"/>
      <c r="C362" s="62"/>
      <c r="D362" s="62"/>
      <c r="E362" s="133"/>
      <c r="F362" s="62"/>
      <c r="G362" s="62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5">
      <c r="B363" s="3"/>
      <c r="C363" s="62"/>
      <c r="D363" s="62"/>
      <c r="E363" s="133"/>
      <c r="F363" s="62"/>
      <c r="G363" s="62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5">
      <c r="B364" s="3"/>
      <c r="C364" s="62"/>
      <c r="D364" s="62"/>
      <c r="E364" s="133"/>
      <c r="F364" s="62"/>
      <c r="G364" s="62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5">
      <c r="B365" s="3"/>
      <c r="C365" s="62"/>
      <c r="D365" s="62"/>
      <c r="E365" s="133"/>
      <c r="F365" s="62"/>
      <c r="G365" s="62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5">
      <c r="B366" s="3"/>
      <c r="C366" s="62"/>
      <c r="D366" s="62"/>
      <c r="E366" s="133"/>
      <c r="F366" s="62"/>
      <c r="G366" s="62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5">
      <c r="B367" s="3"/>
      <c r="C367" s="62"/>
      <c r="D367" s="62"/>
      <c r="E367" s="133"/>
      <c r="F367" s="62"/>
      <c r="G367" s="62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5">
      <c r="B368" s="3"/>
      <c r="C368" s="62"/>
      <c r="D368" s="62"/>
      <c r="E368" s="133"/>
      <c r="F368" s="62"/>
      <c r="G368" s="62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5">
      <c r="B369" s="3"/>
      <c r="C369" s="62"/>
      <c r="D369" s="62"/>
      <c r="E369" s="133"/>
      <c r="F369" s="62"/>
      <c r="G369" s="62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5">
      <c r="B370" s="3"/>
      <c r="C370" s="62"/>
      <c r="D370" s="62"/>
      <c r="E370" s="133"/>
      <c r="F370" s="62"/>
      <c r="G370" s="62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5">
      <c r="B371" s="3"/>
      <c r="C371" s="62"/>
      <c r="D371" s="62"/>
      <c r="E371" s="133"/>
      <c r="F371" s="62"/>
      <c r="G371" s="62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5">
      <c r="B372" s="3"/>
      <c r="C372" s="62"/>
      <c r="D372" s="62"/>
      <c r="E372" s="133"/>
      <c r="F372" s="62"/>
      <c r="G372" s="62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5">
      <c r="B373" s="3"/>
      <c r="C373" s="62"/>
      <c r="D373" s="62"/>
      <c r="E373" s="133"/>
      <c r="F373" s="62"/>
      <c r="G373" s="62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5">
      <c r="B374" s="3"/>
      <c r="C374" s="62"/>
      <c r="D374" s="62"/>
      <c r="E374" s="133"/>
      <c r="F374" s="62"/>
      <c r="G374" s="62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5">
      <c r="B375" s="3"/>
      <c r="C375" s="62"/>
      <c r="D375" s="62"/>
      <c r="E375" s="133"/>
      <c r="F375" s="62"/>
      <c r="G375" s="62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5">
      <c r="B376" s="3"/>
      <c r="C376" s="62"/>
      <c r="D376" s="62"/>
      <c r="E376" s="133"/>
      <c r="F376" s="62"/>
      <c r="G376" s="62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5">
      <c r="B377" s="3"/>
      <c r="C377" s="62"/>
      <c r="D377" s="62"/>
      <c r="E377" s="133"/>
      <c r="F377" s="62"/>
      <c r="G377" s="62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5">
      <c r="B378" s="3"/>
      <c r="C378" s="62"/>
      <c r="D378" s="62"/>
      <c r="E378" s="133"/>
      <c r="F378" s="62"/>
      <c r="G378" s="62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5">
      <c r="B379" s="3"/>
      <c r="C379" s="62"/>
      <c r="D379" s="62"/>
      <c r="E379" s="133"/>
      <c r="F379" s="62"/>
      <c r="G379" s="62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5">
      <c r="B380" s="3"/>
      <c r="C380" s="62"/>
      <c r="D380" s="62"/>
      <c r="E380" s="133"/>
      <c r="F380" s="62"/>
      <c r="G380" s="62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5">
      <c r="B381" s="3"/>
      <c r="C381" s="62"/>
      <c r="D381" s="62"/>
      <c r="E381" s="133"/>
      <c r="F381" s="62"/>
      <c r="G381" s="62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5">
      <c r="B382" s="3"/>
      <c r="C382" s="62"/>
      <c r="D382" s="62"/>
      <c r="E382" s="133"/>
      <c r="F382" s="62"/>
      <c r="G382" s="62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5">
      <c r="B383" s="3"/>
      <c r="C383" s="62"/>
      <c r="D383" s="62"/>
      <c r="E383" s="133"/>
      <c r="F383" s="62"/>
      <c r="G383" s="62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5">
      <c r="B384" s="3"/>
      <c r="C384" s="62"/>
      <c r="D384" s="62"/>
      <c r="E384" s="133"/>
      <c r="F384" s="62"/>
      <c r="G384" s="62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5">
      <c r="B385" s="3"/>
      <c r="C385" s="62"/>
      <c r="D385" s="62"/>
      <c r="E385" s="133"/>
      <c r="F385" s="62"/>
      <c r="G385" s="62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5">
      <c r="B386" s="3"/>
      <c r="C386" s="62"/>
      <c r="D386" s="62"/>
      <c r="E386" s="133"/>
      <c r="F386" s="62"/>
      <c r="G386" s="62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5">
      <c r="B387" s="3"/>
      <c r="C387" s="62"/>
      <c r="D387" s="62"/>
      <c r="E387" s="133"/>
      <c r="F387" s="62"/>
      <c r="G387" s="62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5">
      <c r="B388" s="3"/>
      <c r="C388" s="62"/>
      <c r="D388" s="62"/>
      <c r="E388" s="133"/>
      <c r="F388" s="62"/>
      <c r="G388" s="62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5">
      <c r="B389" s="3"/>
      <c r="C389" s="62"/>
      <c r="D389" s="62"/>
      <c r="E389" s="133"/>
      <c r="F389" s="62"/>
      <c r="G389" s="62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5">
      <c r="B390" s="3"/>
      <c r="C390" s="62"/>
      <c r="D390" s="62"/>
      <c r="E390" s="133"/>
      <c r="F390" s="62"/>
      <c r="G390" s="62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5">
      <c r="B391" s="3"/>
      <c r="C391" s="62"/>
      <c r="D391" s="62"/>
      <c r="E391" s="133"/>
      <c r="F391" s="62"/>
      <c r="G391" s="62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5">
      <c r="B392" s="3"/>
      <c r="C392" s="62"/>
      <c r="D392" s="62"/>
      <c r="E392" s="133"/>
      <c r="F392" s="62"/>
      <c r="G392" s="62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5">
      <c r="B393" s="3"/>
      <c r="C393" s="62"/>
      <c r="D393" s="62"/>
      <c r="E393" s="133"/>
      <c r="F393" s="62"/>
      <c r="G393" s="62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5">
      <c r="B394" s="3"/>
      <c r="C394" s="62"/>
      <c r="D394" s="62"/>
      <c r="E394" s="133"/>
      <c r="F394" s="62"/>
      <c r="G394" s="62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5">
      <c r="B395" s="3"/>
      <c r="C395" s="62"/>
      <c r="D395" s="62"/>
      <c r="E395" s="133"/>
      <c r="F395" s="62"/>
      <c r="G395" s="62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5">
      <c r="B396" s="3"/>
      <c r="C396" s="62"/>
      <c r="D396" s="62"/>
      <c r="E396" s="133"/>
      <c r="F396" s="62"/>
      <c r="G396" s="62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5">
      <c r="B397" s="3"/>
      <c r="C397" s="62"/>
      <c r="D397" s="62"/>
      <c r="E397" s="133"/>
      <c r="F397" s="62"/>
      <c r="G397" s="62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5">
      <c r="B398" s="3"/>
      <c r="C398" s="62"/>
      <c r="D398" s="62"/>
      <c r="E398" s="133"/>
      <c r="F398" s="62"/>
      <c r="G398" s="62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5">
      <c r="B399" s="3"/>
      <c r="C399" s="62"/>
      <c r="D399" s="62"/>
      <c r="E399" s="133"/>
      <c r="F399" s="62"/>
      <c r="G399" s="62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5">
      <c r="B400" s="3"/>
      <c r="C400" s="62"/>
      <c r="D400" s="62"/>
      <c r="E400" s="133"/>
      <c r="F400" s="62"/>
      <c r="G400" s="62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5">
      <c r="B401" s="3"/>
      <c r="C401" s="62"/>
      <c r="D401" s="62"/>
      <c r="E401" s="133"/>
      <c r="F401" s="62"/>
      <c r="G401" s="62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5">
      <c r="B402" s="3"/>
      <c r="C402" s="62"/>
      <c r="D402" s="62"/>
      <c r="E402" s="133"/>
      <c r="F402" s="62"/>
      <c r="G402" s="62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5">
      <c r="B403" s="3"/>
      <c r="C403" s="62"/>
      <c r="D403" s="62"/>
      <c r="E403" s="133"/>
      <c r="F403" s="62"/>
      <c r="G403" s="62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5">
      <c r="B404" s="3"/>
      <c r="C404" s="62"/>
      <c r="D404" s="62"/>
      <c r="E404" s="133"/>
      <c r="F404" s="62"/>
      <c r="G404" s="62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5">
      <c r="B405" s="3"/>
      <c r="C405" s="62"/>
      <c r="D405" s="62"/>
      <c r="E405" s="133"/>
      <c r="F405" s="62"/>
      <c r="G405" s="62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5">
      <c r="B406" s="3"/>
      <c r="C406" s="62"/>
      <c r="D406" s="62"/>
      <c r="E406" s="133"/>
      <c r="F406" s="62"/>
      <c r="G406" s="62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5">
      <c r="B407" s="3"/>
      <c r="C407" s="62"/>
      <c r="D407" s="62"/>
      <c r="E407" s="133"/>
      <c r="F407" s="62"/>
      <c r="G407" s="62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5">
      <c r="B408" s="3"/>
      <c r="C408" s="62"/>
      <c r="D408" s="62"/>
      <c r="E408" s="133"/>
      <c r="F408" s="62"/>
      <c r="G408" s="62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5">
      <c r="B409" s="3"/>
      <c r="C409" s="62"/>
      <c r="D409" s="62"/>
      <c r="E409" s="133"/>
      <c r="F409" s="62"/>
      <c r="G409" s="62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5">
      <c r="B410" s="3"/>
      <c r="C410" s="62"/>
      <c r="D410" s="62"/>
      <c r="E410" s="133"/>
      <c r="F410" s="62"/>
      <c r="G410" s="62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5">
      <c r="B411" s="3"/>
      <c r="C411" s="62"/>
      <c r="D411" s="62"/>
      <c r="E411" s="133"/>
      <c r="F411" s="62"/>
      <c r="G411" s="62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5">
      <c r="B412" s="3"/>
      <c r="C412" s="62"/>
      <c r="D412" s="62"/>
      <c r="E412" s="133"/>
      <c r="F412" s="62"/>
      <c r="G412" s="62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5">
      <c r="B413" s="3"/>
      <c r="C413" s="62"/>
      <c r="D413" s="62"/>
      <c r="E413" s="133"/>
      <c r="F413" s="62"/>
      <c r="G413" s="62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5">
      <c r="B414" s="3"/>
      <c r="C414" s="62"/>
      <c r="D414" s="62"/>
      <c r="E414" s="133"/>
      <c r="F414" s="62"/>
      <c r="G414" s="62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5">
      <c r="B415" s="3"/>
      <c r="C415" s="62"/>
      <c r="D415" s="62"/>
      <c r="E415" s="133"/>
      <c r="F415" s="62"/>
      <c r="G415" s="62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5">
      <c r="B416" s="3"/>
      <c r="C416" s="62"/>
      <c r="D416" s="62"/>
      <c r="E416" s="133"/>
      <c r="F416" s="62"/>
      <c r="G416" s="62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5">
      <c r="B417" s="3"/>
      <c r="C417" s="62"/>
      <c r="D417" s="62"/>
      <c r="E417" s="133"/>
      <c r="F417" s="62"/>
      <c r="G417" s="62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5">
      <c r="B418" s="3"/>
      <c r="C418" s="62"/>
      <c r="D418" s="62"/>
      <c r="E418" s="133"/>
      <c r="F418" s="62"/>
      <c r="G418" s="62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5">
      <c r="B419" s="3"/>
      <c r="C419" s="62"/>
      <c r="D419" s="62"/>
      <c r="E419" s="133"/>
      <c r="F419" s="62"/>
      <c r="G419" s="62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5">
      <c r="B420" s="3"/>
      <c r="C420" s="62"/>
      <c r="D420" s="62"/>
      <c r="E420" s="133"/>
      <c r="F420" s="62"/>
      <c r="G420" s="62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5">
      <c r="B421" s="3"/>
      <c r="C421" s="62"/>
      <c r="D421" s="62"/>
      <c r="E421" s="133"/>
      <c r="F421" s="62"/>
      <c r="G421" s="62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5">
      <c r="B422" s="3"/>
      <c r="C422" s="62"/>
      <c r="D422" s="62"/>
      <c r="E422" s="133"/>
      <c r="F422" s="62"/>
      <c r="G422" s="62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5">
      <c r="B423" s="3"/>
      <c r="C423" s="62"/>
      <c r="D423" s="62"/>
      <c r="E423" s="133"/>
      <c r="F423" s="62"/>
      <c r="G423" s="62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5">
      <c r="B424" s="3"/>
      <c r="C424" s="62"/>
      <c r="D424" s="62"/>
      <c r="E424" s="133"/>
      <c r="F424" s="62"/>
      <c r="G424" s="62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5">
      <c r="B425" s="3"/>
      <c r="C425" s="62"/>
      <c r="D425" s="62"/>
      <c r="E425" s="133"/>
      <c r="F425" s="62"/>
      <c r="G425" s="62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5">
      <c r="B426" s="3"/>
      <c r="C426" s="62"/>
      <c r="D426" s="62"/>
      <c r="E426" s="133"/>
      <c r="F426" s="62"/>
      <c r="G426" s="62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5">
      <c r="B427" s="3"/>
      <c r="C427" s="62"/>
      <c r="D427" s="62"/>
      <c r="E427" s="133"/>
      <c r="F427" s="62"/>
      <c r="G427" s="62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5">
      <c r="B428" s="3"/>
      <c r="C428" s="62"/>
      <c r="D428" s="62"/>
      <c r="E428" s="133"/>
      <c r="F428" s="62"/>
      <c r="G428" s="62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5">
      <c r="B429" s="3"/>
      <c r="C429" s="62"/>
      <c r="D429" s="62"/>
      <c r="E429" s="133"/>
      <c r="F429" s="62"/>
      <c r="G429" s="62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5">
      <c r="B430" s="3"/>
      <c r="C430" s="62"/>
      <c r="D430" s="62"/>
      <c r="E430" s="133"/>
      <c r="F430" s="62"/>
      <c r="G430" s="62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5">
      <c r="B431" s="3"/>
      <c r="C431" s="62"/>
      <c r="D431" s="62"/>
      <c r="E431" s="133"/>
      <c r="F431" s="62"/>
      <c r="G431" s="62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5">
      <c r="B432" s="3"/>
      <c r="C432" s="62"/>
      <c r="D432" s="62"/>
      <c r="E432" s="133"/>
      <c r="F432" s="62"/>
      <c r="G432" s="62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5">
      <c r="B433" s="3"/>
      <c r="C433" s="62"/>
      <c r="D433" s="62"/>
      <c r="E433" s="133"/>
      <c r="F433" s="62"/>
      <c r="G433" s="62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5">
      <c r="B434" s="3"/>
      <c r="C434" s="62"/>
      <c r="D434" s="62"/>
      <c r="E434" s="133"/>
      <c r="F434" s="62"/>
      <c r="G434" s="62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5">
      <c r="B435" s="3"/>
      <c r="C435" s="62"/>
      <c r="D435" s="62"/>
      <c r="E435" s="133"/>
      <c r="F435" s="62"/>
      <c r="G435" s="62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5">
      <c r="B436" s="3"/>
      <c r="C436" s="62"/>
      <c r="D436" s="62"/>
      <c r="E436" s="133"/>
      <c r="F436" s="62"/>
      <c r="G436" s="62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5">
      <c r="B437" s="3"/>
      <c r="C437" s="62"/>
      <c r="D437" s="62"/>
      <c r="E437" s="133"/>
      <c r="F437" s="62"/>
      <c r="G437" s="62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5">
      <c r="B438" s="3"/>
      <c r="C438" s="62"/>
      <c r="D438" s="62"/>
      <c r="E438" s="133"/>
      <c r="F438" s="62"/>
      <c r="G438" s="62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5">
      <c r="B439" s="3"/>
      <c r="C439" s="62"/>
      <c r="D439" s="62"/>
      <c r="E439" s="133"/>
      <c r="F439" s="62"/>
      <c r="G439" s="62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5">
      <c r="B440" s="3"/>
      <c r="C440" s="62"/>
      <c r="D440" s="62"/>
      <c r="E440" s="133"/>
      <c r="F440" s="62"/>
      <c r="G440" s="62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5">
      <c r="B441" s="3"/>
      <c r="C441" s="62"/>
      <c r="D441" s="62"/>
      <c r="E441" s="133"/>
      <c r="F441" s="62"/>
      <c r="G441" s="62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5">
      <c r="B442" s="3"/>
      <c r="C442" s="62"/>
      <c r="D442" s="62"/>
      <c r="E442" s="133"/>
      <c r="F442" s="62"/>
      <c r="G442" s="62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5">
      <c r="B443" s="3"/>
      <c r="C443" s="62"/>
      <c r="D443" s="62"/>
      <c r="E443" s="133"/>
      <c r="F443" s="62"/>
      <c r="G443" s="62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5">
      <c r="B444" s="3"/>
      <c r="C444" s="62"/>
      <c r="D444" s="62"/>
      <c r="E444" s="133"/>
      <c r="F444" s="62"/>
      <c r="G444" s="62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5">
      <c r="B445" s="3"/>
      <c r="C445" s="62"/>
      <c r="D445" s="62"/>
      <c r="E445" s="133"/>
      <c r="F445" s="62"/>
      <c r="G445" s="62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5">
      <c r="B446" s="3"/>
      <c r="C446" s="62"/>
      <c r="D446" s="62"/>
      <c r="E446" s="133"/>
      <c r="F446" s="62"/>
      <c r="G446" s="62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5">
      <c r="B447" s="3"/>
      <c r="C447" s="62"/>
      <c r="D447" s="62"/>
      <c r="E447" s="133"/>
      <c r="F447" s="62"/>
      <c r="G447" s="62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5">
      <c r="B448" s="3"/>
      <c r="C448" s="62"/>
      <c r="D448" s="62"/>
      <c r="E448" s="133"/>
      <c r="F448" s="62"/>
      <c r="G448" s="62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5">
      <c r="B449" s="3"/>
      <c r="C449" s="62"/>
      <c r="D449" s="62"/>
      <c r="E449" s="133"/>
      <c r="F449" s="62"/>
      <c r="G449" s="62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5">
      <c r="B450" s="3"/>
      <c r="C450" s="62"/>
      <c r="D450" s="62"/>
      <c r="E450" s="133"/>
      <c r="F450" s="62"/>
      <c r="G450" s="62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5">
      <c r="B451" s="3"/>
      <c r="C451" s="62"/>
      <c r="D451" s="62"/>
      <c r="E451" s="133"/>
      <c r="F451" s="62"/>
      <c r="G451" s="62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5">
      <c r="B452" s="3"/>
      <c r="C452" s="62"/>
      <c r="D452" s="62"/>
      <c r="E452" s="133"/>
      <c r="F452" s="62"/>
      <c r="G452" s="62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5">
      <c r="B453" s="3"/>
      <c r="C453" s="62"/>
      <c r="D453" s="62"/>
      <c r="E453" s="133"/>
      <c r="F453" s="62"/>
      <c r="G453" s="62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5">
      <c r="B454" s="3"/>
      <c r="C454" s="62"/>
      <c r="D454" s="62"/>
      <c r="E454" s="133"/>
      <c r="F454" s="62"/>
      <c r="G454" s="62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5">
      <c r="B455" s="3"/>
      <c r="C455" s="62"/>
      <c r="D455" s="62"/>
      <c r="E455" s="133"/>
      <c r="F455" s="62"/>
      <c r="G455" s="62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5">
      <c r="B456" s="3"/>
      <c r="C456" s="62"/>
      <c r="D456" s="62"/>
      <c r="E456" s="133"/>
      <c r="F456" s="62"/>
      <c r="G456" s="62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5">
      <c r="B457" s="3"/>
      <c r="C457" s="62"/>
      <c r="D457" s="62"/>
      <c r="E457" s="133"/>
      <c r="F457" s="62"/>
      <c r="G457" s="62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5">
      <c r="B458" s="3"/>
      <c r="C458" s="62"/>
      <c r="D458" s="62"/>
      <c r="E458" s="133"/>
      <c r="F458" s="62"/>
      <c r="G458" s="62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5">
      <c r="B459" s="3"/>
      <c r="C459" s="62"/>
      <c r="D459" s="62"/>
      <c r="E459" s="133"/>
      <c r="F459" s="62"/>
      <c r="G459" s="62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5">
      <c r="B460" s="3"/>
      <c r="C460" s="62"/>
      <c r="D460" s="62"/>
      <c r="E460" s="133"/>
      <c r="F460" s="62"/>
      <c r="G460" s="62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5">
      <c r="B461" s="3"/>
      <c r="C461" s="62"/>
      <c r="D461" s="62"/>
      <c r="E461" s="133"/>
      <c r="F461" s="62"/>
      <c r="G461" s="62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5">
      <c r="B462" s="3"/>
      <c r="C462" s="62"/>
      <c r="D462" s="62"/>
      <c r="E462" s="133"/>
      <c r="F462" s="62"/>
      <c r="G462" s="62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5">
      <c r="B463" s="3"/>
      <c r="C463" s="62"/>
      <c r="D463" s="62"/>
      <c r="E463" s="133"/>
      <c r="F463" s="62"/>
      <c r="G463" s="62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5">
      <c r="B464" s="3"/>
      <c r="C464" s="62"/>
      <c r="D464" s="62"/>
      <c r="E464" s="133"/>
      <c r="F464" s="62"/>
      <c r="G464" s="62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5">
      <c r="B465" s="3"/>
      <c r="C465" s="62"/>
      <c r="D465" s="62"/>
      <c r="E465" s="133"/>
      <c r="F465" s="62"/>
      <c r="G465" s="62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5">
      <c r="B466" s="3"/>
      <c r="C466" s="62"/>
      <c r="D466" s="62"/>
      <c r="E466" s="133"/>
      <c r="F466" s="62"/>
      <c r="G466" s="62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5">
      <c r="B467" s="3"/>
      <c r="C467" s="62"/>
      <c r="D467" s="62"/>
      <c r="E467" s="133"/>
      <c r="F467" s="62"/>
      <c r="G467" s="62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5">
      <c r="B468" s="3"/>
      <c r="C468" s="62"/>
      <c r="D468" s="62"/>
      <c r="E468" s="133"/>
      <c r="F468" s="62"/>
      <c r="G468" s="62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5">
      <c r="B469" s="3"/>
      <c r="C469" s="62"/>
      <c r="D469" s="62"/>
      <c r="E469" s="133"/>
      <c r="F469" s="62"/>
      <c r="G469" s="62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5">
      <c r="B470" s="3"/>
      <c r="C470" s="62"/>
      <c r="D470" s="62"/>
      <c r="E470" s="133"/>
      <c r="F470" s="62"/>
      <c r="G470" s="62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5">
      <c r="B471" s="3"/>
      <c r="C471" s="62"/>
      <c r="D471" s="62"/>
      <c r="E471" s="133"/>
      <c r="F471" s="62"/>
      <c r="G471" s="62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5">
      <c r="B472" s="3"/>
      <c r="C472" s="62"/>
      <c r="D472" s="62"/>
      <c r="E472" s="133"/>
      <c r="F472" s="62"/>
      <c r="G472" s="62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5">
      <c r="B473" s="3"/>
      <c r="C473" s="62"/>
      <c r="D473" s="62"/>
      <c r="E473" s="133"/>
      <c r="F473" s="62"/>
      <c r="G473" s="62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5">
      <c r="B474" s="3"/>
      <c r="C474" s="62"/>
      <c r="D474" s="62"/>
      <c r="E474" s="133"/>
      <c r="F474" s="62"/>
      <c r="G474" s="62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5">
      <c r="B475" s="3"/>
      <c r="C475" s="62"/>
      <c r="D475" s="62"/>
      <c r="E475" s="133"/>
      <c r="F475" s="62"/>
      <c r="G475" s="62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5">
      <c r="B476" s="3"/>
      <c r="C476" s="62"/>
      <c r="D476" s="62"/>
      <c r="E476" s="133"/>
      <c r="F476" s="62"/>
      <c r="G476" s="62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5">
      <c r="B477" s="3"/>
      <c r="C477" s="62"/>
      <c r="D477" s="62"/>
      <c r="E477" s="133"/>
      <c r="F477" s="62"/>
      <c r="G477" s="62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5">
      <c r="B478" s="3"/>
      <c r="C478" s="62"/>
      <c r="D478" s="62"/>
      <c r="E478" s="133"/>
      <c r="F478" s="62"/>
      <c r="G478" s="62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5">
      <c r="B479" s="3"/>
      <c r="C479" s="62"/>
      <c r="D479" s="62"/>
      <c r="E479" s="133"/>
      <c r="F479" s="62"/>
      <c r="G479" s="62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5">
      <c r="B480" s="3"/>
      <c r="C480" s="62"/>
      <c r="D480" s="62"/>
      <c r="E480" s="133"/>
      <c r="F480" s="62"/>
      <c r="G480" s="62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5">
      <c r="B481" s="3"/>
      <c r="C481" s="62"/>
      <c r="D481" s="62"/>
      <c r="E481" s="133"/>
      <c r="F481" s="62"/>
      <c r="G481" s="62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5">
      <c r="B482" s="3"/>
      <c r="C482" s="62"/>
      <c r="D482" s="62"/>
      <c r="E482" s="133"/>
      <c r="F482" s="62"/>
      <c r="G482" s="62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5">
      <c r="B483" s="3"/>
      <c r="C483" s="62"/>
      <c r="D483" s="62"/>
      <c r="E483" s="133"/>
      <c r="F483" s="62"/>
      <c r="G483" s="62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5">
      <c r="B484" s="3"/>
      <c r="C484" s="62"/>
      <c r="D484" s="62"/>
      <c r="E484" s="133"/>
      <c r="F484" s="62"/>
      <c r="G484" s="62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5">
      <c r="B485" s="3"/>
      <c r="C485" s="62"/>
      <c r="D485" s="62"/>
      <c r="E485" s="133"/>
      <c r="F485" s="62"/>
      <c r="G485" s="62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5">
      <c r="B486" s="3"/>
      <c r="C486" s="62"/>
      <c r="D486" s="62"/>
      <c r="E486" s="133"/>
      <c r="F486" s="62"/>
      <c r="G486" s="62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5">
      <c r="B487" s="3"/>
      <c r="C487" s="62"/>
      <c r="D487" s="62"/>
      <c r="E487" s="133"/>
      <c r="F487" s="62"/>
      <c r="G487" s="62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5">
      <c r="B488" s="3"/>
      <c r="C488" s="62"/>
      <c r="D488" s="62"/>
      <c r="E488" s="133"/>
      <c r="F488" s="62"/>
      <c r="G488" s="62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5">
      <c r="B489" s="3"/>
      <c r="C489" s="62"/>
      <c r="D489" s="62"/>
      <c r="E489" s="133"/>
      <c r="F489" s="62"/>
      <c r="G489" s="62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5">
      <c r="B490" s="3"/>
      <c r="C490" s="62"/>
      <c r="D490" s="62"/>
      <c r="E490" s="133"/>
      <c r="F490" s="62"/>
      <c r="G490" s="62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5">
      <c r="B491" s="3"/>
      <c r="C491" s="62"/>
      <c r="D491" s="62"/>
      <c r="E491" s="133"/>
      <c r="F491" s="62"/>
      <c r="G491" s="62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5">
      <c r="B492" s="3"/>
      <c r="C492" s="62"/>
      <c r="D492" s="62"/>
      <c r="E492" s="133"/>
      <c r="F492" s="62"/>
      <c r="G492" s="62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5">
      <c r="B493" s="3"/>
      <c r="C493" s="62"/>
      <c r="D493" s="62"/>
      <c r="E493" s="133"/>
      <c r="F493" s="62"/>
      <c r="G493" s="62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5">
      <c r="B494" s="3"/>
      <c r="C494" s="62"/>
      <c r="D494" s="62"/>
      <c r="E494" s="133"/>
      <c r="F494" s="62"/>
      <c r="G494" s="62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5">
      <c r="B495" s="3"/>
      <c r="C495" s="62"/>
      <c r="D495" s="62"/>
      <c r="E495" s="133"/>
      <c r="F495" s="62"/>
      <c r="G495" s="62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5">
      <c r="B496" s="3"/>
      <c r="C496" s="62"/>
      <c r="D496" s="62"/>
      <c r="E496" s="133"/>
      <c r="F496" s="62"/>
      <c r="G496" s="62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5">
      <c r="B497" s="3"/>
      <c r="C497" s="62"/>
      <c r="D497" s="62"/>
      <c r="E497" s="133"/>
      <c r="F497" s="62"/>
      <c r="G497" s="62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5">
      <c r="B498" s="3"/>
      <c r="C498" s="62"/>
      <c r="D498" s="62"/>
      <c r="E498" s="133"/>
      <c r="F498" s="62"/>
      <c r="G498" s="62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5">
      <c r="B499" s="3"/>
      <c r="C499" s="62"/>
      <c r="D499" s="62"/>
      <c r="E499" s="133"/>
      <c r="F499" s="62"/>
      <c r="G499" s="62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5">
      <c r="B500" s="3"/>
      <c r="C500" s="62"/>
      <c r="D500" s="62"/>
      <c r="E500" s="133"/>
      <c r="F500" s="62"/>
      <c r="G500" s="62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5">
      <c r="B501" s="3"/>
      <c r="C501" s="62"/>
      <c r="D501" s="62"/>
      <c r="E501" s="133"/>
      <c r="F501" s="62"/>
      <c r="G501" s="62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5">
      <c r="B502" s="3"/>
      <c r="C502" s="62"/>
      <c r="D502" s="62"/>
      <c r="E502" s="133"/>
      <c r="F502" s="62"/>
      <c r="G502" s="62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5">
      <c r="B503" s="3"/>
      <c r="C503" s="62"/>
      <c r="D503" s="62"/>
      <c r="E503" s="133"/>
      <c r="F503" s="62"/>
      <c r="G503" s="62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5">
      <c r="B504" s="3"/>
      <c r="C504" s="62"/>
      <c r="D504" s="62"/>
      <c r="E504" s="133"/>
      <c r="F504" s="62"/>
      <c r="G504" s="62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5">
      <c r="B505" s="3"/>
      <c r="C505" s="62"/>
      <c r="D505" s="62"/>
      <c r="E505" s="133"/>
      <c r="F505" s="62"/>
      <c r="G505" s="62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5">
      <c r="B506" s="3"/>
      <c r="C506" s="62"/>
      <c r="D506" s="62"/>
      <c r="E506" s="133"/>
      <c r="F506" s="62"/>
      <c r="G506" s="62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5">
      <c r="B507" s="3"/>
      <c r="C507" s="62"/>
      <c r="D507" s="62"/>
      <c r="E507" s="133"/>
      <c r="F507" s="62"/>
      <c r="G507" s="62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5">
      <c r="B508" s="3"/>
      <c r="C508" s="62"/>
      <c r="D508" s="62"/>
      <c r="E508" s="133"/>
      <c r="F508" s="62"/>
      <c r="G508" s="62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5">
      <c r="B509" s="3"/>
      <c r="C509" s="62"/>
      <c r="D509" s="62"/>
      <c r="E509" s="133"/>
      <c r="F509" s="62"/>
      <c r="G509" s="62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5">
      <c r="B510" s="3"/>
      <c r="C510" s="62"/>
      <c r="D510" s="62"/>
      <c r="E510" s="133"/>
      <c r="F510" s="62"/>
      <c r="G510" s="62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5">
      <c r="B511" s="3"/>
      <c r="C511" s="62"/>
      <c r="D511" s="62"/>
      <c r="E511" s="133"/>
      <c r="F511" s="62"/>
      <c r="G511" s="62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5">
      <c r="B512" s="3"/>
      <c r="C512" s="62"/>
      <c r="D512" s="62"/>
      <c r="E512" s="133"/>
      <c r="F512" s="62"/>
      <c r="G512" s="62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5">
      <c r="B513" s="3"/>
      <c r="C513" s="62"/>
      <c r="D513" s="62"/>
      <c r="E513" s="133"/>
      <c r="F513" s="62"/>
      <c r="G513" s="62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5">
      <c r="B514" s="3"/>
      <c r="C514" s="62"/>
      <c r="D514" s="62"/>
      <c r="E514" s="133"/>
      <c r="F514" s="62"/>
      <c r="G514" s="62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5">
      <c r="B515" s="3"/>
      <c r="C515" s="62"/>
      <c r="D515" s="62"/>
      <c r="E515" s="133"/>
      <c r="F515" s="62"/>
      <c r="G515" s="62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5">
      <c r="B516" s="3"/>
      <c r="C516" s="62"/>
      <c r="D516" s="62"/>
      <c r="E516" s="133"/>
      <c r="F516" s="62"/>
      <c r="G516" s="62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5">
      <c r="B517" s="3"/>
      <c r="C517" s="62"/>
      <c r="D517" s="62"/>
      <c r="E517" s="133"/>
      <c r="F517" s="62"/>
      <c r="G517" s="62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5">
      <c r="B518" s="3"/>
      <c r="C518" s="62"/>
      <c r="D518" s="62"/>
      <c r="E518" s="133"/>
      <c r="F518" s="62"/>
      <c r="G518" s="62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5">
      <c r="B519" s="3"/>
      <c r="C519" s="62"/>
      <c r="D519" s="62"/>
      <c r="E519" s="133"/>
      <c r="F519" s="62"/>
      <c r="G519" s="62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5">
      <c r="B520" s="3"/>
      <c r="C520" s="62"/>
      <c r="D520" s="62"/>
      <c r="E520" s="133"/>
      <c r="F520" s="62"/>
      <c r="G520" s="62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5">
      <c r="B521" s="3"/>
      <c r="C521" s="62"/>
      <c r="D521" s="62"/>
      <c r="E521" s="133"/>
      <c r="F521" s="62"/>
      <c r="G521" s="62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5">
      <c r="B522" s="3"/>
      <c r="C522" s="62"/>
      <c r="D522" s="62"/>
      <c r="E522" s="133"/>
      <c r="F522" s="62"/>
      <c r="G522" s="62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5">
      <c r="B523" s="3"/>
      <c r="C523" s="62"/>
      <c r="D523" s="62"/>
      <c r="E523" s="133"/>
      <c r="F523" s="62"/>
      <c r="G523" s="62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5">
      <c r="B524" s="3"/>
      <c r="C524" s="62"/>
      <c r="D524" s="62"/>
      <c r="E524" s="133"/>
      <c r="F524" s="62"/>
      <c r="G524" s="62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5">
      <c r="B525" s="3"/>
      <c r="C525" s="62"/>
      <c r="D525" s="62"/>
      <c r="E525" s="133"/>
      <c r="F525" s="62"/>
      <c r="G525" s="62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5">
      <c r="B526" s="3"/>
      <c r="C526" s="62"/>
      <c r="D526" s="62"/>
      <c r="E526" s="133"/>
      <c r="F526" s="62"/>
      <c r="G526" s="62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5">
      <c r="B527" s="3"/>
      <c r="C527" s="62"/>
      <c r="D527" s="62"/>
      <c r="E527" s="133"/>
      <c r="F527" s="62"/>
      <c r="G527" s="62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5">
      <c r="B528" s="3"/>
      <c r="C528" s="62"/>
      <c r="D528" s="62"/>
      <c r="E528" s="133"/>
      <c r="F528" s="62"/>
      <c r="G528" s="62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5">
      <c r="B529" s="3"/>
      <c r="C529" s="62"/>
      <c r="D529" s="62"/>
      <c r="E529" s="133"/>
      <c r="F529" s="62"/>
      <c r="G529" s="62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5">
      <c r="B530" s="3"/>
      <c r="C530" s="62"/>
      <c r="D530" s="62"/>
      <c r="E530" s="133"/>
      <c r="F530" s="62"/>
      <c r="G530" s="62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5">
      <c r="B531" s="3"/>
      <c r="C531" s="62"/>
      <c r="D531" s="62"/>
      <c r="E531" s="133"/>
      <c r="F531" s="62"/>
      <c r="G531" s="62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5">
      <c r="B532" s="3"/>
      <c r="C532" s="62"/>
      <c r="D532" s="62"/>
      <c r="E532" s="133"/>
      <c r="F532" s="62"/>
      <c r="G532" s="62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5">
      <c r="B533" s="3"/>
      <c r="C533" s="62"/>
      <c r="D533" s="62"/>
      <c r="E533" s="133"/>
      <c r="F533" s="62"/>
      <c r="G533" s="62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5">
      <c r="B534" s="3"/>
      <c r="C534" s="62"/>
      <c r="D534" s="62"/>
      <c r="E534" s="133"/>
      <c r="F534" s="62"/>
      <c r="G534" s="62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5">
      <c r="B535" s="3"/>
      <c r="C535" s="62"/>
      <c r="D535" s="62"/>
      <c r="E535" s="133"/>
      <c r="F535" s="62"/>
      <c r="G535" s="62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5">
      <c r="B536" s="3"/>
      <c r="C536" s="62"/>
      <c r="D536" s="62"/>
      <c r="E536" s="133"/>
      <c r="F536" s="62"/>
      <c r="G536" s="62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5">
      <c r="B537" s="3"/>
      <c r="C537" s="62"/>
      <c r="D537" s="62"/>
      <c r="E537" s="133"/>
      <c r="F537" s="62"/>
      <c r="G537" s="62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5">
      <c r="B538" s="3"/>
      <c r="C538" s="62"/>
      <c r="D538" s="62"/>
      <c r="E538" s="133"/>
      <c r="F538" s="62"/>
      <c r="G538" s="62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5">
      <c r="B539" s="3"/>
      <c r="C539" s="62"/>
      <c r="D539" s="62"/>
      <c r="E539" s="133"/>
      <c r="F539" s="62"/>
      <c r="G539" s="62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5">
      <c r="B540" s="3"/>
      <c r="C540" s="62"/>
      <c r="D540" s="62"/>
      <c r="E540" s="133"/>
      <c r="F540" s="62"/>
      <c r="G540" s="62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5">
      <c r="B541" s="3"/>
      <c r="C541" s="62"/>
      <c r="D541" s="62"/>
      <c r="E541" s="133"/>
      <c r="F541" s="62"/>
      <c r="G541" s="62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5">
      <c r="B542" s="3"/>
      <c r="C542" s="62"/>
      <c r="D542" s="62"/>
      <c r="E542" s="133"/>
      <c r="F542" s="62"/>
      <c r="G542" s="62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5">
      <c r="B543" s="3"/>
      <c r="C543" s="62"/>
      <c r="D543" s="62"/>
      <c r="E543" s="133"/>
      <c r="F543" s="62"/>
      <c r="G543" s="62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5">
      <c r="B544" s="3"/>
      <c r="C544" s="62"/>
      <c r="D544" s="62"/>
      <c r="E544" s="133"/>
      <c r="F544" s="62"/>
      <c r="G544" s="62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5">
      <c r="B545" s="3"/>
      <c r="C545" s="62"/>
      <c r="D545" s="62"/>
      <c r="E545" s="133"/>
      <c r="F545" s="62"/>
      <c r="G545" s="62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5">
      <c r="B546" s="3"/>
      <c r="C546" s="62"/>
      <c r="D546" s="62"/>
      <c r="E546" s="133"/>
      <c r="F546" s="62"/>
      <c r="G546" s="62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5">
      <c r="B547" s="3"/>
      <c r="C547" s="62"/>
      <c r="D547" s="62"/>
      <c r="E547" s="133"/>
      <c r="F547" s="62"/>
      <c r="G547" s="62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5">
      <c r="B548" s="3"/>
      <c r="C548" s="62"/>
      <c r="D548" s="62"/>
      <c r="E548" s="133"/>
      <c r="F548" s="62"/>
      <c r="G548" s="62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5">
      <c r="B549" s="3"/>
      <c r="C549" s="62"/>
      <c r="D549" s="62"/>
      <c r="E549" s="133"/>
      <c r="F549" s="62"/>
      <c r="G549" s="62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5">
      <c r="B550" s="3"/>
      <c r="C550" s="62"/>
      <c r="D550" s="62"/>
      <c r="E550" s="133"/>
      <c r="F550" s="62"/>
      <c r="G550" s="62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5">
      <c r="B551" s="3"/>
      <c r="C551" s="62"/>
      <c r="D551" s="62"/>
      <c r="E551" s="133"/>
      <c r="F551" s="62"/>
      <c r="G551" s="62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5">
      <c r="B552" s="3"/>
      <c r="C552" s="62"/>
      <c r="D552" s="62"/>
      <c r="E552" s="133"/>
      <c r="F552" s="62"/>
      <c r="G552" s="62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5">
      <c r="B553" s="3"/>
      <c r="C553" s="62"/>
      <c r="D553" s="62"/>
      <c r="E553" s="133"/>
      <c r="F553" s="62"/>
      <c r="G553" s="62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5">
      <c r="B554" s="3"/>
      <c r="C554" s="62"/>
      <c r="D554" s="62"/>
      <c r="E554" s="133"/>
      <c r="F554" s="62"/>
      <c r="G554" s="62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5">
      <c r="B555" s="3"/>
      <c r="C555" s="62"/>
      <c r="D555" s="62"/>
      <c r="E555" s="133"/>
      <c r="F555" s="62"/>
      <c r="G555" s="62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5">
      <c r="B556" s="3"/>
      <c r="C556" s="62"/>
      <c r="D556" s="62"/>
      <c r="E556" s="133"/>
      <c r="F556" s="62"/>
      <c r="G556" s="62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5">
      <c r="B557" s="3"/>
      <c r="C557" s="62"/>
      <c r="D557" s="62"/>
      <c r="E557" s="133"/>
      <c r="F557" s="62"/>
      <c r="G557" s="62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5">
      <c r="B558" s="3"/>
      <c r="C558" s="62"/>
      <c r="D558" s="62"/>
      <c r="E558" s="133"/>
      <c r="F558" s="62"/>
      <c r="G558" s="62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5">
      <c r="B559" s="3"/>
      <c r="C559" s="62"/>
      <c r="D559" s="62"/>
      <c r="E559" s="133"/>
      <c r="F559" s="62"/>
      <c r="G559" s="62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5">
      <c r="B560" s="3"/>
      <c r="C560" s="62"/>
      <c r="D560" s="62"/>
      <c r="E560" s="133"/>
      <c r="F560" s="62"/>
      <c r="G560" s="62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5">
      <c r="B561" s="3"/>
      <c r="C561" s="62"/>
      <c r="D561" s="62"/>
      <c r="E561" s="133"/>
      <c r="F561" s="62"/>
      <c r="G561" s="62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5">
      <c r="B562" s="3"/>
      <c r="C562" s="62"/>
      <c r="D562" s="62"/>
      <c r="E562" s="133"/>
      <c r="F562" s="62"/>
      <c r="G562" s="62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5">
      <c r="B563" s="3"/>
      <c r="C563" s="62"/>
      <c r="D563" s="62"/>
      <c r="E563" s="133"/>
      <c r="F563" s="62"/>
      <c r="G563" s="62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5">
      <c r="B564" s="3"/>
      <c r="C564" s="62"/>
      <c r="D564" s="62"/>
      <c r="E564" s="133"/>
      <c r="F564" s="62"/>
      <c r="G564" s="62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5">
      <c r="B565" s="3"/>
      <c r="C565" s="62"/>
      <c r="D565" s="62"/>
      <c r="E565" s="133"/>
      <c r="F565" s="62"/>
      <c r="G565" s="62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5">
      <c r="B566" s="3"/>
      <c r="C566" s="62"/>
      <c r="D566" s="62"/>
      <c r="E566" s="133"/>
      <c r="F566" s="62"/>
      <c r="G566" s="62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5">
      <c r="B567" s="3"/>
      <c r="C567" s="62"/>
      <c r="D567" s="62"/>
      <c r="E567" s="133"/>
      <c r="F567" s="62"/>
      <c r="G567" s="62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5">
      <c r="B568" s="3"/>
      <c r="C568" s="62"/>
      <c r="D568" s="62"/>
      <c r="E568" s="133"/>
      <c r="F568" s="62"/>
      <c r="G568" s="62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5">
      <c r="B569" s="3"/>
      <c r="C569" s="62"/>
      <c r="D569" s="62"/>
      <c r="E569" s="133"/>
      <c r="F569" s="62"/>
      <c r="G569" s="62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5">
      <c r="B570" s="3"/>
      <c r="C570" s="62"/>
      <c r="D570" s="62"/>
      <c r="E570" s="133"/>
      <c r="F570" s="62"/>
      <c r="G570" s="62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5">
      <c r="B571" s="3"/>
      <c r="C571" s="62"/>
      <c r="D571" s="62"/>
      <c r="E571" s="133"/>
      <c r="F571" s="62"/>
      <c r="G571" s="62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5">
      <c r="B572" s="3"/>
      <c r="C572" s="62"/>
      <c r="D572" s="62"/>
      <c r="E572" s="133"/>
      <c r="F572" s="62"/>
      <c r="G572" s="62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5">
      <c r="B573" s="3"/>
      <c r="C573" s="62"/>
      <c r="D573" s="62"/>
      <c r="E573" s="133"/>
      <c r="F573" s="62"/>
      <c r="G573" s="62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5">
      <c r="B574" s="3"/>
      <c r="C574" s="62"/>
      <c r="D574" s="62"/>
      <c r="E574" s="133"/>
      <c r="F574" s="62"/>
      <c r="G574" s="62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5">
      <c r="B575" s="3"/>
      <c r="C575" s="62"/>
      <c r="D575" s="62"/>
      <c r="E575" s="133"/>
      <c r="F575" s="62"/>
      <c r="G575" s="62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5">
      <c r="B576" s="3"/>
      <c r="C576" s="62"/>
      <c r="D576" s="62"/>
      <c r="E576" s="133"/>
      <c r="F576" s="62"/>
      <c r="G576" s="62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5">
      <c r="B577" s="3"/>
      <c r="C577" s="62"/>
      <c r="D577" s="62"/>
      <c r="E577" s="133"/>
      <c r="F577" s="62"/>
      <c r="G577" s="62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5">
      <c r="B578" s="3"/>
      <c r="C578" s="62"/>
      <c r="D578" s="62"/>
      <c r="E578" s="133"/>
      <c r="F578" s="62"/>
      <c r="G578" s="62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5">
      <c r="B579" s="3"/>
      <c r="C579" s="62"/>
      <c r="D579" s="62"/>
      <c r="E579" s="133"/>
      <c r="F579" s="62"/>
      <c r="G579" s="62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5">
      <c r="B580" s="3"/>
      <c r="C580" s="62"/>
      <c r="D580" s="62"/>
      <c r="E580" s="133"/>
      <c r="F580" s="62"/>
      <c r="G580" s="62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5">
      <c r="B581" s="3"/>
      <c r="C581" s="62"/>
      <c r="D581" s="62"/>
      <c r="E581" s="133"/>
      <c r="F581" s="62"/>
      <c r="G581" s="62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5">
      <c r="B582" s="3"/>
      <c r="C582" s="62"/>
      <c r="D582" s="62"/>
      <c r="E582" s="133"/>
      <c r="F582" s="62"/>
      <c r="G582" s="62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5">
      <c r="B583" s="3"/>
      <c r="C583" s="62"/>
      <c r="D583" s="62"/>
      <c r="E583" s="133"/>
      <c r="F583" s="62"/>
      <c r="G583" s="62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5">
      <c r="B584" s="3"/>
      <c r="C584" s="62"/>
      <c r="D584" s="62"/>
      <c r="E584" s="133"/>
      <c r="F584" s="62"/>
      <c r="G584" s="62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5">
      <c r="B585" s="3"/>
      <c r="C585" s="62"/>
      <c r="D585" s="62"/>
      <c r="E585" s="133"/>
      <c r="F585" s="62"/>
      <c r="G585" s="62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5">
      <c r="B586" s="3"/>
      <c r="C586" s="62"/>
      <c r="D586" s="62"/>
      <c r="E586" s="133"/>
      <c r="F586" s="62"/>
      <c r="G586" s="62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5">
      <c r="B587" s="3"/>
      <c r="C587" s="62"/>
      <c r="D587" s="62"/>
      <c r="E587" s="133"/>
      <c r="F587" s="62"/>
      <c r="G587" s="62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5">
      <c r="B588" s="3"/>
      <c r="C588" s="62"/>
      <c r="D588" s="62"/>
      <c r="E588" s="133"/>
      <c r="F588" s="62"/>
      <c r="G588" s="62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5">
      <c r="B589" s="3"/>
      <c r="C589" s="62"/>
      <c r="D589" s="62"/>
      <c r="E589" s="133"/>
      <c r="F589" s="62"/>
      <c r="G589" s="62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5">
      <c r="B590" s="3"/>
      <c r="C590" s="62"/>
      <c r="D590" s="62"/>
      <c r="E590" s="133"/>
      <c r="F590" s="62"/>
      <c r="G590" s="62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5">
      <c r="B591" s="3"/>
      <c r="C591" s="62"/>
      <c r="D591" s="62"/>
      <c r="E591" s="133"/>
      <c r="F591" s="62"/>
      <c r="G591" s="62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5">
      <c r="B592" s="3"/>
      <c r="C592" s="62"/>
      <c r="D592" s="62"/>
      <c r="E592" s="133"/>
      <c r="F592" s="62"/>
      <c r="G592" s="62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5">
      <c r="B593" s="3"/>
      <c r="C593" s="62"/>
      <c r="D593" s="62"/>
      <c r="E593" s="133"/>
      <c r="F593" s="62"/>
      <c r="G593" s="62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5">
      <c r="B594" s="3"/>
      <c r="C594" s="62"/>
      <c r="D594" s="62"/>
      <c r="E594" s="133"/>
      <c r="F594" s="62"/>
      <c r="G594" s="62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5">
      <c r="B595" s="3"/>
      <c r="C595" s="62"/>
      <c r="D595" s="62"/>
      <c r="E595" s="133"/>
      <c r="F595" s="62"/>
      <c r="G595" s="62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5">
      <c r="B596" s="3"/>
      <c r="C596" s="62"/>
      <c r="D596" s="62"/>
      <c r="E596" s="133"/>
      <c r="F596" s="62"/>
      <c r="G596" s="62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5">
      <c r="B597" s="3"/>
      <c r="C597" s="62"/>
      <c r="D597" s="62"/>
      <c r="E597" s="133"/>
      <c r="F597" s="62"/>
      <c r="G597" s="62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5">
      <c r="B598" s="3"/>
      <c r="C598" s="62"/>
      <c r="D598" s="62"/>
      <c r="E598" s="133"/>
      <c r="F598" s="62"/>
      <c r="G598" s="62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5">
      <c r="B599" s="3"/>
      <c r="C599" s="62"/>
      <c r="D599" s="62"/>
      <c r="E599" s="133"/>
      <c r="F599" s="62"/>
      <c r="G599" s="62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5">
      <c r="B600" s="3"/>
      <c r="C600" s="62"/>
      <c r="D600" s="62"/>
      <c r="E600" s="133"/>
      <c r="F600" s="62"/>
      <c r="G600" s="62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5">
      <c r="B601" s="3"/>
      <c r="C601" s="62"/>
      <c r="D601" s="62"/>
      <c r="E601" s="133"/>
      <c r="F601" s="62"/>
      <c r="G601" s="62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5">
      <c r="B602" s="3"/>
      <c r="C602" s="62"/>
      <c r="D602" s="62"/>
      <c r="E602" s="133"/>
      <c r="F602" s="62"/>
      <c r="G602" s="62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5">
      <c r="B603" s="3"/>
      <c r="C603" s="62"/>
      <c r="D603" s="62"/>
      <c r="E603" s="133"/>
      <c r="F603" s="62"/>
      <c r="G603" s="62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5">
      <c r="B604" s="3"/>
      <c r="C604" s="62"/>
      <c r="D604" s="62"/>
      <c r="E604" s="133"/>
      <c r="F604" s="62"/>
      <c r="G604" s="62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5">
      <c r="B605" s="3"/>
      <c r="C605" s="62"/>
      <c r="D605" s="62"/>
      <c r="E605" s="133"/>
      <c r="F605" s="62"/>
      <c r="G605" s="62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5">
      <c r="B606" s="3"/>
      <c r="C606" s="62"/>
      <c r="D606" s="62"/>
      <c r="E606" s="133"/>
      <c r="F606" s="62"/>
      <c r="G606" s="62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5">
      <c r="B607" s="3"/>
      <c r="C607" s="62"/>
      <c r="D607" s="62"/>
      <c r="E607" s="133"/>
      <c r="F607" s="62"/>
      <c r="G607" s="62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5">
      <c r="B608" s="3"/>
      <c r="C608" s="62"/>
      <c r="D608" s="62"/>
      <c r="E608" s="133"/>
      <c r="F608" s="62"/>
      <c r="G608" s="62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5">
      <c r="B609" s="3"/>
      <c r="C609" s="62"/>
      <c r="D609" s="62"/>
      <c r="E609" s="133"/>
      <c r="F609" s="62"/>
      <c r="G609" s="62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5">
      <c r="B610" s="3"/>
      <c r="C610" s="62"/>
      <c r="D610" s="62"/>
      <c r="E610" s="133"/>
      <c r="F610" s="62"/>
      <c r="G610" s="62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5">
      <c r="B611" s="3"/>
      <c r="C611" s="62"/>
      <c r="D611" s="62"/>
      <c r="E611" s="133"/>
      <c r="F611" s="62"/>
      <c r="G611" s="62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5">
      <c r="B612" s="3"/>
      <c r="C612" s="62"/>
      <c r="D612" s="62"/>
      <c r="E612" s="133"/>
      <c r="F612" s="62"/>
      <c r="G612" s="62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5">
      <c r="B613" s="3"/>
      <c r="C613" s="62"/>
      <c r="D613" s="62"/>
      <c r="E613" s="133"/>
      <c r="F613" s="62"/>
      <c r="G613" s="62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5">
      <c r="B614" s="3"/>
      <c r="C614" s="62"/>
      <c r="D614" s="62"/>
      <c r="E614" s="133"/>
      <c r="F614" s="62"/>
      <c r="G614" s="62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5">
      <c r="B615" s="3"/>
      <c r="C615" s="62"/>
      <c r="D615" s="62"/>
      <c r="E615" s="133"/>
      <c r="F615" s="62"/>
      <c r="G615" s="62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5">
      <c r="B616" s="3"/>
      <c r="C616" s="62"/>
      <c r="D616" s="62"/>
      <c r="E616" s="133"/>
      <c r="F616" s="62"/>
      <c r="G616" s="62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5">
      <c r="B617" s="3"/>
      <c r="C617" s="62"/>
      <c r="D617" s="62"/>
      <c r="E617" s="133"/>
      <c r="F617" s="62"/>
      <c r="G617" s="62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5">
      <c r="B618" s="3"/>
      <c r="C618" s="62"/>
      <c r="D618" s="62"/>
      <c r="E618" s="133"/>
      <c r="F618" s="62"/>
      <c r="G618" s="62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5">
      <c r="B619" s="3"/>
      <c r="C619" s="62"/>
      <c r="D619" s="62"/>
      <c r="E619" s="133"/>
      <c r="F619" s="62"/>
      <c r="G619" s="62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5">
      <c r="B620" s="3"/>
      <c r="C620" s="62"/>
      <c r="D620" s="62"/>
      <c r="E620" s="133"/>
      <c r="F620" s="62"/>
      <c r="G620" s="62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5">
      <c r="B621" s="3"/>
      <c r="C621" s="62"/>
      <c r="D621" s="62"/>
      <c r="E621" s="133"/>
      <c r="F621" s="62"/>
      <c r="G621" s="62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5">
      <c r="B622" s="3"/>
      <c r="C622" s="62"/>
      <c r="D622" s="62"/>
      <c r="E622" s="133"/>
      <c r="F622" s="62"/>
      <c r="G622" s="62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5">
      <c r="B623" s="3"/>
      <c r="C623" s="62"/>
      <c r="D623" s="62"/>
      <c r="E623" s="133"/>
      <c r="F623" s="62"/>
      <c r="G623" s="62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5">
      <c r="B624" s="3"/>
      <c r="C624" s="62"/>
      <c r="D624" s="62"/>
      <c r="E624" s="133"/>
      <c r="F624" s="62"/>
      <c r="G624" s="62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5">
      <c r="B625" s="3"/>
      <c r="C625" s="62"/>
      <c r="D625" s="62"/>
      <c r="E625" s="133"/>
      <c r="F625" s="62"/>
      <c r="G625" s="62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5">
      <c r="B626" s="3"/>
      <c r="C626" s="62"/>
      <c r="D626" s="62"/>
      <c r="E626" s="133"/>
      <c r="F626" s="62"/>
      <c r="G626" s="62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5">
      <c r="B627" s="3"/>
      <c r="C627" s="62"/>
      <c r="D627" s="62"/>
      <c r="E627" s="133"/>
      <c r="F627" s="62"/>
      <c r="G627" s="62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5">
      <c r="B628" s="3"/>
      <c r="C628" s="62"/>
      <c r="D628" s="62"/>
      <c r="E628" s="133"/>
      <c r="F628" s="62"/>
      <c r="G628" s="62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5">
      <c r="B629" s="3"/>
      <c r="C629" s="62"/>
      <c r="D629" s="62"/>
      <c r="E629" s="133"/>
      <c r="F629" s="62"/>
      <c r="G629" s="62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5">
      <c r="B630" s="3"/>
      <c r="C630" s="62"/>
      <c r="D630" s="62"/>
      <c r="E630" s="133"/>
      <c r="F630" s="62"/>
      <c r="G630" s="62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5">
      <c r="B631" s="3"/>
      <c r="C631" s="62"/>
      <c r="D631" s="62"/>
      <c r="E631" s="133"/>
      <c r="F631" s="62"/>
      <c r="G631" s="62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5">
      <c r="B632" s="3"/>
      <c r="C632" s="62"/>
      <c r="D632" s="62"/>
      <c r="E632" s="133"/>
      <c r="F632" s="62"/>
      <c r="G632" s="62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5">
      <c r="B633" s="3"/>
      <c r="C633" s="62"/>
      <c r="D633" s="62"/>
      <c r="E633" s="133"/>
      <c r="F633" s="62"/>
      <c r="G633" s="62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5">
      <c r="B634" s="3"/>
      <c r="C634" s="62"/>
      <c r="D634" s="62"/>
      <c r="E634" s="133"/>
      <c r="F634" s="62"/>
      <c r="G634" s="62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5">
      <c r="B635" s="3"/>
      <c r="C635" s="62"/>
      <c r="D635" s="62"/>
      <c r="E635" s="133"/>
      <c r="F635" s="62"/>
      <c r="G635" s="62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5">
      <c r="B636" s="3"/>
      <c r="C636" s="62"/>
      <c r="D636" s="62"/>
      <c r="E636" s="133"/>
      <c r="F636" s="62"/>
      <c r="G636" s="62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5">
      <c r="B637" s="3"/>
      <c r="C637" s="62"/>
      <c r="D637" s="62"/>
      <c r="E637" s="133"/>
      <c r="F637" s="62"/>
      <c r="G637" s="62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5">
      <c r="B638" s="3"/>
      <c r="C638" s="62"/>
      <c r="D638" s="62"/>
      <c r="E638" s="133"/>
      <c r="F638" s="62"/>
      <c r="G638" s="62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5">
      <c r="B639" s="3"/>
      <c r="C639" s="62"/>
      <c r="D639" s="62"/>
      <c r="E639" s="133"/>
      <c r="F639" s="62"/>
      <c r="G639" s="62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5">
      <c r="B640" s="3"/>
      <c r="C640" s="62"/>
      <c r="D640" s="62"/>
      <c r="E640" s="133"/>
      <c r="F640" s="62"/>
      <c r="G640" s="62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5">
      <c r="B641" s="3"/>
      <c r="C641" s="62"/>
      <c r="D641" s="62"/>
      <c r="E641" s="133"/>
      <c r="F641" s="62"/>
      <c r="G641" s="62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5">
      <c r="B642" s="3"/>
      <c r="C642" s="62"/>
      <c r="D642" s="62"/>
      <c r="E642" s="133"/>
      <c r="F642" s="62"/>
      <c r="G642" s="62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5">
      <c r="B643" s="3"/>
      <c r="C643" s="62"/>
      <c r="D643" s="62"/>
      <c r="E643" s="133"/>
      <c r="F643" s="62"/>
      <c r="G643" s="62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5">
      <c r="B644" s="3"/>
      <c r="C644" s="62"/>
      <c r="D644" s="62"/>
      <c r="E644" s="133"/>
      <c r="F644" s="62"/>
      <c r="G644" s="62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5">
      <c r="B645" s="3"/>
      <c r="C645" s="62"/>
      <c r="D645" s="62"/>
      <c r="E645" s="133"/>
      <c r="F645" s="62"/>
      <c r="G645" s="62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5">
      <c r="B646" s="3"/>
      <c r="C646" s="62"/>
      <c r="D646" s="62"/>
      <c r="E646" s="133"/>
      <c r="F646" s="62"/>
      <c r="G646" s="62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5">
      <c r="B647" s="3"/>
      <c r="C647" s="62"/>
      <c r="D647" s="62"/>
      <c r="E647" s="133"/>
      <c r="F647" s="62"/>
      <c r="G647" s="62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5">
      <c r="B648" s="3"/>
      <c r="C648" s="62"/>
      <c r="D648" s="62"/>
      <c r="E648" s="133"/>
      <c r="F648" s="62"/>
      <c r="G648" s="62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5">
      <c r="B649" s="3"/>
      <c r="C649" s="62"/>
      <c r="D649" s="62"/>
      <c r="E649" s="133"/>
      <c r="F649" s="62"/>
      <c r="G649" s="62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5">
      <c r="B650" s="3"/>
      <c r="C650" s="62"/>
      <c r="D650" s="62"/>
      <c r="E650" s="133"/>
      <c r="F650" s="62"/>
      <c r="G650" s="62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5">
      <c r="B651" s="3"/>
      <c r="C651" s="62"/>
      <c r="D651" s="62"/>
      <c r="E651" s="133"/>
      <c r="F651" s="62"/>
      <c r="G651" s="62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5">
      <c r="B652" s="3"/>
      <c r="C652" s="62"/>
      <c r="D652" s="62"/>
      <c r="E652" s="133"/>
      <c r="F652" s="62"/>
      <c r="G652" s="62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5">
      <c r="B653" s="3"/>
      <c r="C653" s="62"/>
      <c r="D653" s="62"/>
      <c r="E653" s="133"/>
      <c r="F653" s="62"/>
      <c r="G653" s="62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5">
      <c r="B654" s="3"/>
      <c r="C654" s="62"/>
      <c r="D654" s="62"/>
      <c r="E654" s="133"/>
      <c r="F654" s="62"/>
      <c r="G654" s="62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5">
      <c r="B655" s="3"/>
      <c r="C655" s="62"/>
      <c r="D655" s="62"/>
      <c r="E655" s="133"/>
      <c r="F655" s="62"/>
      <c r="G655" s="62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5">
      <c r="B656" s="3"/>
      <c r="C656" s="62"/>
      <c r="D656" s="62"/>
      <c r="E656" s="133"/>
      <c r="F656" s="62"/>
      <c r="G656" s="62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5">
      <c r="B657" s="3"/>
      <c r="C657" s="62"/>
      <c r="D657" s="62"/>
      <c r="E657" s="133"/>
      <c r="F657" s="62"/>
      <c r="G657" s="62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5">
      <c r="B658" s="3"/>
      <c r="C658" s="62"/>
      <c r="D658" s="62"/>
      <c r="E658" s="133"/>
      <c r="F658" s="62"/>
      <c r="G658" s="62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5">
      <c r="B659" s="3"/>
      <c r="C659" s="62"/>
      <c r="D659" s="62"/>
      <c r="E659" s="133"/>
      <c r="F659" s="62"/>
      <c r="G659" s="62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5">
      <c r="B660" s="3"/>
      <c r="C660" s="62"/>
      <c r="D660" s="62"/>
      <c r="E660" s="133"/>
      <c r="F660" s="62"/>
      <c r="G660" s="62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5">
      <c r="B661" s="3"/>
      <c r="C661" s="62"/>
      <c r="D661" s="62"/>
      <c r="E661" s="133"/>
      <c r="F661" s="62"/>
      <c r="G661" s="62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5">
      <c r="B662" s="3"/>
      <c r="C662" s="62"/>
      <c r="D662" s="62"/>
      <c r="E662" s="133"/>
      <c r="F662" s="62"/>
      <c r="G662" s="62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5">
      <c r="B663" s="3"/>
      <c r="C663" s="62"/>
      <c r="D663" s="62"/>
      <c r="E663" s="133"/>
      <c r="F663" s="62"/>
      <c r="G663" s="62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5">
      <c r="B664" s="3"/>
      <c r="C664" s="62"/>
      <c r="D664" s="62"/>
      <c r="E664" s="133"/>
      <c r="F664" s="62"/>
      <c r="G664" s="62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5">
      <c r="B665" s="3"/>
      <c r="C665" s="62"/>
      <c r="D665" s="62"/>
      <c r="E665" s="133"/>
      <c r="F665" s="62"/>
      <c r="G665" s="62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5">
      <c r="B666" s="3"/>
      <c r="C666" s="62"/>
      <c r="D666" s="62"/>
      <c r="E666" s="133"/>
      <c r="F666" s="62"/>
      <c r="G666" s="62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5">
      <c r="B667" s="3"/>
      <c r="C667" s="62"/>
      <c r="D667" s="62"/>
      <c r="E667" s="133"/>
      <c r="F667" s="62"/>
      <c r="G667" s="62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5">
      <c r="B668" s="3"/>
      <c r="C668" s="62"/>
      <c r="D668" s="62"/>
      <c r="E668" s="133"/>
      <c r="F668" s="62"/>
      <c r="G668" s="62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5">
      <c r="B669" s="3"/>
      <c r="C669" s="62"/>
      <c r="D669" s="62"/>
      <c r="E669" s="133"/>
      <c r="F669" s="62"/>
      <c r="G669" s="62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5">
      <c r="B670" s="3"/>
      <c r="C670" s="62"/>
      <c r="D670" s="62"/>
      <c r="E670" s="133"/>
      <c r="F670" s="62"/>
      <c r="G670" s="62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5">
      <c r="B671" s="3"/>
      <c r="C671" s="62"/>
      <c r="D671" s="62"/>
      <c r="E671" s="133"/>
      <c r="F671" s="62"/>
      <c r="G671" s="62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5">
      <c r="B672" s="3"/>
      <c r="C672" s="62"/>
      <c r="D672" s="62"/>
      <c r="E672" s="133"/>
      <c r="F672" s="62"/>
      <c r="G672" s="62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5">
      <c r="B673" s="3"/>
      <c r="C673" s="62"/>
      <c r="D673" s="62"/>
      <c r="E673" s="133"/>
      <c r="F673" s="62"/>
      <c r="G673" s="62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5">
      <c r="B674" s="3"/>
      <c r="C674" s="62"/>
      <c r="D674" s="62"/>
      <c r="E674" s="133"/>
      <c r="F674" s="62"/>
      <c r="G674" s="62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5">
      <c r="B675" s="3"/>
      <c r="C675" s="62"/>
      <c r="D675" s="62"/>
      <c r="E675" s="133"/>
      <c r="F675" s="62"/>
      <c r="G675" s="62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5">
      <c r="B676" s="3"/>
      <c r="C676" s="62"/>
      <c r="D676" s="62"/>
      <c r="E676" s="133"/>
      <c r="F676" s="62"/>
      <c r="G676" s="62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5">
      <c r="B677" s="3"/>
      <c r="C677" s="62"/>
      <c r="D677" s="62"/>
      <c r="E677" s="133"/>
      <c r="F677" s="62"/>
      <c r="G677" s="62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5">
      <c r="B678" s="3"/>
      <c r="C678" s="62"/>
      <c r="D678" s="62"/>
      <c r="E678" s="133"/>
      <c r="F678" s="62"/>
      <c r="G678" s="62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5">
      <c r="B679" s="3"/>
      <c r="C679" s="62"/>
      <c r="D679" s="62"/>
      <c r="E679" s="133"/>
      <c r="F679" s="62"/>
      <c r="G679" s="62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5">
      <c r="B680" s="3"/>
      <c r="C680" s="62"/>
      <c r="D680" s="62"/>
      <c r="E680" s="133"/>
      <c r="F680" s="62"/>
      <c r="G680" s="62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5">
      <c r="B681" s="3"/>
      <c r="C681" s="62"/>
      <c r="D681" s="62"/>
      <c r="E681" s="133"/>
      <c r="F681" s="62"/>
      <c r="G681" s="62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5">
      <c r="B682" s="3"/>
      <c r="C682" s="62"/>
      <c r="D682" s="62"/>
      <c r="E682" s="133"/>
      <c r="F682" s="62"/>
      <c r="G682" s="62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5">
      <c r="B683" s="3"/>
      <c r="C683" s="62"/>
      <c r="D683" s="62"/>
      <c r="E683" s="133"/>
      <c r="F683" s="62"/>
      <c r="G683" s="62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5">
      <c r="B684" s="3"/>
      <c r="C684" s="62"/>
      <c r="D684" s="62"/>
      <c r="E684" s="133"/>
      <c r="F684" s="62"/>
      <c r="G684" s="62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5">
      <c r="B685" s="3"/>
      <c r="C685" s="62"/>
      <c r="D685" s="62"/>
      <c r="E685" s="133"/>
      <c r="F685" s="62"/>
      <c r="G685" s="62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5">
      <c r="B686" s="3"/>
      <c r="C686" s="62"/>
      <c r="D686" s="62"/>
      <c r="E686" s="133"/>
      <c r="F686" s="62"/>
      <c r="G686" s="62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5">
      <c r="B687" s="3"/>
      <c r="C687" s="62"/>
      <c r="D687" s="62"/>
      <c r="E687" s="133"/>
      <c r="F687" s="62"/>
      <c r="G687" s="62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5">
      <c r="B688" s="3"/>
      <c r="C688" s="62"/>
      <c r="D688" s="62"/>
      <c r="E688" s="133"/>
      <c r="F688" s="62"/>
      <c r="G688" s="62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5">
      <c r="B689" s="3"/>
      <c r="C689" s="62"/>
      <c r="D689" s="62"/>
      <c r="E689" s="133"/>
      <c r="F689" s="62"/>
      <c r="G689" s="62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5">
      <c r="B690" s="3"/>
      <c r="C690" s="62"/>
      <c r="D690" s="62"/>
      <c r="E690" s="133"/>
      <c r="F690" s="62"/>
      <c r="G690" s="62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5">
      <c r="B691" s="3"/>
      <c r="C691" s="62"/>
      <c r="D691" s="62"/>
      <c r="E691" s="133"/>
      <c r="F691" s="62"/>
      <c r="G691" s="62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5">
      <c r="B692" s="3"/>
      <c r="C692" s="62"/>
      <c r="D692" s="62"/>
      <c r="E692" s="133"/>
      <c r="F692" s="62"/>
      <c r="G692" s="62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5">
      <c r="B693" s="3"/>
      <c r="C693" s="62"/>
      <c r="D693" s="62"/>
      <c r="E693" s="133"/>
      <c r="F693" s="62"/>
      <c r="G693" s="62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5">
      <c r="B694" s="3"/>
      <c r="C694" s="62"/>
      <c r="D694" s="62"/>
      <c r="E694" s="133"/>
      <c r="F694" s="62"/>
      <c r="G694" s="62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5">
      <c r="B695" s="3"/>
      <c r="C695" s="62"/>
      <c r="D695" s="62"/>
      <c r="E695" s="133"/>
      <c r="F695" s="62"/>
      <c r="G695" s="62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5">
      <c r="B696" s="3"/>
      <c r="C696" s="62"/>
      <c r="D696" s="62"/>
      <c r="E696" s="133"/>
      <c r="F696" s="62"/>
      <c r="G696" s="62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5">
      <c r="B697" s="3"/>
      <c r="C697" s="62"/>
      <c r="D697" s="62"/>
      <c r="E697" s="133"/>
      <c r="F697" s="62"/>
      <c r="G697" s="62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5">
      <c r="B698" s="3"/>
      <c r="C698" s="62"/>
      <c r="D698" s="62"/>
      <c r="E698" s="133"/>
      <c r="F698" s="62"/>
      <c r="G698" s="62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5">
      <c r="B699" s="3"/>
      <c r="C699" s="62"/>
      <c r="D699" s="62"/>
      <c r="E699" s="133"/>
      <c r="F699" s="62"/>
      <c r="G699" s="62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5">
      <c r="B700" s="3"/>
      <c r="C700" s="62"/>
      <c r="D700" s="62"/>
      <c r="E700" s="133"/>
      <c r="F700" s="62"/>
      <c r="G700" s="62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5">
      <c r="B701" s="3"/>
      <c r="C701" s="62"/>
      <c r="D701" s="62"/>
      <c r="E701" s="133"/>
      <c r="F701" s="62"/>
      <c r="G701" s="62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5">
      <c r="B702" s="3"/>
      <c r="C702" s="62"/>
      <c r="D702" s="62"/>
      <c r="E702" s="133"/>
      <c r="F702" s="62"/>
      <c r="G702" s="62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5">
      <c r="B703" s="3"/>
      <c r="C703" s="62"/>
      <c r="D703" s="62"/>
      <c r="E703" s="133"/>
      <c r="F703" s="62"/>
      <c r="G703" s="62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5">
      <c r="B704" s="3"/>
      <c r="C704" s="62"/>
      <c r="D704" s="62"/>
      <c r="E704" s="133"/>
      <c r="F704" s="62"/>
      <c r="G704" s="62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5">
      <c r="B705" s="3"/>
      <c r="C705" s="62"/>
      <c r="D705" s="62"/>
      <c r="E705" s="133"/>
      <c r="F705" s="62"/>
      <c r="G705" s="62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5">
      <c r="B706" s="3"/>
      <c r="C706" s="62"/>
      <c r="D706" s="62"/>
      <c r="E706" s="133"/>
      <c r="F706" s="62"/>
      <c r="G706" s="62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5">
      <c r="B707" s="3"/>
      <c r="C707" s="62"/>
      <c r="D707" s="62"/>
      <c r="E707" s="133"/>
      <c r="F707" s="62"/>
      <c r="G707" s="62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5">
      <c r="B708" s="3"/>
      <c r="C708" s="62"/>
      <c r="D708" s="62"/>
      <c r="E708" s="133"/>
      <c r="F708" s="62"/>
      <c r="G708" s="62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5">
      <c r="B709" s="3"/>
      <c r="C709" s="62"/>
      <c r="D709" s="62"/>
      <c r="E709" s="133"/>
      <c r="F709" s="62"/>
      <c r="G709" s="62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5">
      <c r="B710" s="3"/>
      <c r="C710" s="62"/>
      <c r="D710" s="62"/>
      <c r="E710" s="133"/>
      <c r="F710" s="62"/>
      <c r="G710" s="62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5">
      <c r="B711" s="3"/>
      <c r="C711" s="62"/>
      <c r="D711" s="62"/>
      <c r="E711" s="133"/>
      <c r="F711" s="62"/>
      <c r="G711" s="62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5">
      <c r="B712" s="3"/>
      <c r="C712" s="62"/>
      <c r="D712" s="62"/>
      <c r="E712" s="133"/>
      <c r="F712" s="62"/>
      <c r="G712" s="62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5">
      <c r="B713" s="3"/>
      <c r="C713" s="62"/>
      <c r="D713" s="62"/>
      <c r="E713" s="133"/>
      <c r="F713" s="62"/>
      <c r="G713" s="62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5">
      <c r="B714" s="3"/>
      <c r="C714" s="62"/>
      <c r="D714" s="62"/>
      <c r="E714" s="133"/>
      <c r="F714" s="62"/>
      <c r="G714" s="62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5">
      <c r="B715" s="3"/>
      <c r="C715" s="62"/>
      <c r="D715" s="62"/>
      <c r="E715" s="133"/>
      <c r="F715" s="62"/>
      <c r="G715" s="62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5">
      <c r="B716" s="3"/>
      <c r="C716" s="62"/>
      <c r="D716" s="62"/>
      <c r="E716" s="133"/>
      <c r="F716" s="62"/>
      <c r="G716" s="62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5">
      <c r="B717" s="3"/>
      <c r="C717" s="62"/>
      <c r="D717" s="62"/>
      <c r="E717" s="133"/>
      <c r="F717" s="62"/>
      <c r="G717" s="62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5">
      <c r="B718" s="3"/>
      <c r="C718" s="62"/>
      <c r="D718" s="62"/>
      <c r="E718" s="133"/>
      <c r="F718" s="62"/>
      <c r="G718" s="62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5">
      <c r="B719" s="3"/>
      <c r="C719" s="62"/>
      <c r="D719" s="62"/>
      <c r="E719" s="133"/>
      <c r="F719" s="62"/>
      <c r="G719" s="62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5">
      <c r="B720" s="3"/>
      <c r="C720" s="62"/>
      <c r="D720" s="62"/>
      <c r="E720" s="133"/>
      <c r="F720" s="62"/>
      <c r="G720" s="62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5">
      <c r="B721" s="3"/>
      <c r="C721" s="62"/>
      <c r="D721" s="62"/>
      <c r="E721" s="133"/>
      <c r="F721" s="62"/>
      <c r="G721" s="62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5">
      <c r="B722" s="3"/>
      <c r="C722" s="62"/>
      <c r="D722" s="62"/>
      <c r="E722" s="133"/>
      <c r="F722" s="62"/>
      <c r="G722" s="62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5">
      <c r="B723" s="3"/>
      <c r="C723" s="62"/>
      <c r="D723" s="62"/>
      <c r="E723" s="133"/>
      <c r="F723" s="62"/>
      <c r="G723" s="62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5">
      <c r="B724" s="3"/>
      <c r="C724" s="62"/>
      <c r="D724" s="62"/>
      <c r="E724" s="133"/>
      <c r="F724" s="62"/>
      <c r="G724" s="62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5">
      <c r="B725" s="3"/>
      <c r="C725" s="62"/>
      <c r="D725" s="62"/>
      <c r="E725" s="133"/>
      <c r="F725" s="62"/>
      <c r="G725" s="62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5">
      <c r="B726" s="3"/>
      <c r="C726" s="62"/>
      <c r="D726" s="62"/>
      <c r="E726" s="133"/>
      <c r="F726" s="62"/>
      <c r="G726" s="62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5">
      <c r="B727" s="3"/>
      <c r="C727" s="62"/>
      <c r="D727" s="62"/>
      <c r="E727" s="133"/>
      <c r="F727" s="62"/>
      <c r="G727" s="62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5">
      <c r="B728" s="3"/>
      <c r="C728" s="62"/>
      <c r="D728" s="62"/>
      <c r="E728" s="133"/>
      <c r="F728" s="62"/>
      <c r="G728" s="62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5">
      <c r="B729" s="3"/>
      <c r="C729" s="62"/>
      <c r="D729" s="62"/>
      <c r="E729" s="133"/>
      <c r="F729" s="62"/>
      <c r="G729" s="62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5">
      <c r="B730" s="3"/>
      <c r="C730" s="62"/>
      <c r="D730" s="62"/>
      <c r="E730" s="133"/>
      <c r="F730" s="62"/>
      <c r="G730" s="62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5">
      <c r="B731" s="3"/>
      <c r="C731" s="62"/>
      <c r="D731" s="62"/>
      <c r="E731" s="133"/>
      <c r="F731" s="62"/>
      <c r="G731" s="62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5">
      <c r="B732" s="3"/>
      <c r="C732" s="62"/>
      <c r="D732" s="62"/>
      <c r="E732" s="133"/>
      <c r="F732" s="62"/>
      <c r="G732" s="62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5">
      <c r="B733" s="3"/>
      <c r="C733" s="62"/>
      <c r="D733" s="62"/>
      <c r="E733" s="133"/>
      <c r="F733" s="62"/>
      <c r="G733" s="62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5">
      <c r="B734" s="3"/>
      <c r="C734" s="62"/>
      <c r="D734" s="62"/>
      <c r="E734" s="133"/>
      <c r="F734" s="62"/>
      <c r="G734" s="62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5">
      <c r="B735" s="3"/>
      <c r="C735" s="62"/>
      <c r="D735" s="62"/>
      <c r="E735" s="133"/>
      <c r="F735" s="62"/>
      <c r="G735" s="62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5">
      <c r="B736" s="3"/>
      <c r="C736" s="62"/>
      <c r="D736" s="62"/>
      <c r="E736" s="133"/>
      <c r="F736" s="62"/>
      <c r="G736" s="62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5">
      <c r="B737" s="3"/>
      <c r="C737" s="62"/>
      <c r="D737" s="62"/>
      <c r="E737" s="133"/>
      <c r="F737" s="62"/>
      <c r="G737" s="62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5">
      <c r="B738" s="3"/>
      <c r="C738" s="62"/>
      <c r="D738" s="62"/>
      <c r="E738" s="133"/>
      <c r="F738" s="62"/>
      <c r="G738" s="62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5">
      <c r="B739" s="3"/>
      <c r="C739" s="62"/>
      <c r="D739" s="62"/>
      <c r="E739" s="133"/>
      <c r="F739" s="62"/>
      <c r="G739" s="62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5">
      <c r="B740" s="3"/>
      <c r="C740" s="62"/>
      <c r="D740" s="62"/>
      <c r="E740" s="133"/>
      <c r="F740" s="62"/>
      <c r="G740" s="62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5">
      <c r="B741" s="3"/>
      <c r="C741" s="62"/>
      <c r="D741" s="62"/>
      <c r="E741" s="133"/>
      <c r="F741" s="62"/>
      <c r="G741" s="62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5">
      <c r="B742" s="3"/>
      <c r="C742" s="62"/>
      <c r="D742" s="62"/>
      <c r="E742" s="133"/>
      <c r="F742" s="62"/>
      <c r="G742" s="62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5">
      <c r="B743" s="3"/>
      <c r="C743" s="62"/>
      <c r="D743" s="62"/>
      <c r="E743" s="133"/>
      <c r="F743" s="62"/>
      <c r="G743" s="62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5">
      <c r="B744" s="3"/>
      <c r="C744" s="62"/>
      <c r="D744" s="62"/>
      <c r="E744" s="133"/>
      <c r="F744" s="62"/>
      <c r="G744" s="62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5">
      <c r="B745" s="3"/>
      <c r="C745" s="62"/>
      <c r="D745" s="62"/>
      <c r="E745" s="133"/>
      <c r="F745" s="62"/>
      <c r="G745" s="62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5">
      <c r="B746" s="3"/>
      <c r="C746" s="62"/>
      <c r="D746" s="62"/>
      <c r="E746" s="133"/>
      <c r="F746" s="62"/>
      <c r="G746" s="62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5">
      <c r="B747" s="3"/>
      <c r="C747" s="62"/>
      <c r="D747" s="62"/>
      <c r="E747" s="133"/>
      <c r="F747" s="62"/>
      <c r="G747" s="62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5">
      <c r="B748" s="3"/>
      <c r="C748" s="62"/>
      <c r="D748" s="62"/>
      <c r="E748" s="133"/>
      <c r="F748" s="62"/>
      <c r="G748" s="62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5">
      <c r="B749" s="3"/>
      <c r="C749" s="62"/>
      <c r="D749" s="62"/>
      <c r="E749" s="133"/>
      <c r="F749" s="62"/>
      <c r="G749" s="62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5">
      <c r="B750" s="3"/>
      <c r="C750" s="62"/>
      <c r="D750" s="62"/>
      <c r="E750" s="133"/>
      <c r="F750" s="62"/>
      <c r="G750" s="62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5">
      <c r="B751" s="3"/>
      <c r="C751" s="62"/>
      <c r="D751" s="62"/>
      <c r="E751" s="133"/>
      <c r="F751" s="62"/>
      <c r="G751" s="62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5">
      <c r="B752" s="3"/>
      <c r="C752" s="62"/>
      <c r="D752" s="62"/>
      <c r="E752" s="133"/>
      <c r="F752" s="62"/>
      <c r="G752" s="62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5">
      <c r="B753" s="3"/>
      <c r="C753" s="62"/>
      <c r="D753" s="62"/>
      <c r="E753" s="133"/>
      <c r="F753" s="62"/>
      <c r="G753" s="62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5">
      <c r="B754" s="3"/>
      <c r="C754" s="62"/>
      <c r="D754" s="62"/>
      <c r="E754" s="133"/>
      <c r="F754" s="62"/>
      <c r="G754" s="62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5">
      <c r="B755" s="3"/>
      <c r="C755" s="62"/>
      <c r="D755" s="62"/>
      <c r="E755" s="133"/>
      <c r="F755" s="62"/>
      <c r="G755" s="62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5">
      <c r="B756" s="3"/>
      <c r="C756" s="62"/>
      <c r="D756" s="62"/>
      <c r="E756" s="133"/>
      <c r="F756" s="62"/>
      <c r="G756" s="62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5">
      <c r="B757" s="3"/>
      <c r="C757" s="62"/>
      <c r="D757" s="62"/>
      <c r="E757" s="133"/>
      <c r="F757" s="62"/>
      <c r="G757" s="62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5">
      <c r="B758" s="3"/>
      <c r="C758" s="62"/>
      <c r="D758" s="62"/>
      <c r="E758" s="133"/>
      <c r="F758" s="62"/>
      <c r="G758" s="62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5">
      <c r="B759" s="3"/>
      <c r="C759" s="62"/>
      <c r="D759" s="62"/>
      <c r="E759" s="133"/>
      <c r="F759" s="62"/>
      <c r="G759" s="62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5">
      <c r="B760" s="3"/>
      <c r="C760" s="62"/>
      <c r="D760" s="62"/>
      <c r="E760" s="133"/>
      <c r="F760" s="62"/>
      <c r="G760" s="62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5">
      <c r="B761" s="3"/>
      <c r="C761" s="62"/>
      <c r="D761" s="62"/>
      <c r="E761" s="133"/>
      <c r="F761" s="62"/>
      <c r="G761" s="62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5">
      <c r="B762" s="3"/>
      <c r="C762" s="62"/>
      <c r="D762" s="62"/>
      <c r="E762" s="133"/>
      <c r="F762" s="62"/>
      <c r="G762" s="62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5">
      <c r="B763" s="3"/>
      <c r="C763" s="62"/>
      <c r="D763" s="62"/>
      <c r="E763" s="133"/>
      <c r="F763" s="62"/>
      <c r="G763" s="62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5">
      <c r="B764" s="3"/>
      <c r="C764" s="62"/>
      <c r="D764" s="62"/>
      <c r="E764" s="133"/>
      <c r="F764" s="62"/>
      <c r="G764" s="62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5">
      <c r="B765" s="3"/>
      <c r="C765" s="62"/>
      <c r="D765" s="62"/>
      <c r="E765" s="133"/>
      <c r="F765" s="62"/>
      <c r="G765" s="62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5">
      <c r="B766" s="3"/>
      <c r="C766" s="62"/>
      <c r="D766" s="62"/>
      <c r="E766" s="133"/>
      <c r="F766" s="62"/>
      <c r="G766" s="62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5">
      <c r="B767" s="3"/>
      <c r="C767" s="62"/>
      <c r="D767" s="62"/>
      <c r="E767" s="133"/>
      <c r="F767" s="62"/>
      <c r="G767" s="62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5">
      <c r="B768" s="3"/>
      <c r="C768" s="62"/>
      <c r="D768" s="62"/>
      <c r="E768" s="133"/>
      <c r="F768" s="62"/>
      <c r="G768" s="62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5">
      <c r="B769" s="3"/>
      <c r="C769" s="62"/>
      <c r="D769" s="62"/>
      <c r="E769" s="133"/>
      <c r="F769" s="62"/>
      <c r="G769" s="62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5">
      <c r="B770" s="3"/>
      <c r="C770" s="62"/>
      <c r="D770" s="62"/>
      <c r="E770" s="133"/>
      <c r="F770" s="62"/>
      <c r="G770" s="62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5">
      <c r="B771" s="3"/>
      <c r="C771" s="62"/>
      <c r="D771" s="62"/>
      <c r="E771" s="133"/>
      <c r="F771" s="62"/>
      <c r="G771" s="62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5">
      <c r="B772" s="3"/>
      <c r="C772" s="62"/>
      <c r="D772" s="62"/>
      <c r="E772" s="133"/>
      <c r="F772" s="62"/>
      <c r="G772" s="62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5">
      <c r="B773" s="3"/>
      <c r="C773" s="62"/>
      <c r="D773" s="62"/>
      <c r="E773" s="133"/>
      <c r="F773" s="62"/>
      <c r="G773" s="62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5">
      <c r="B774" s="3"/>
      <c r="C774" s="62"/>
      <c r="D774" s="62"/>
      <c r="E774" s="133"/>
      <c r="F774" s="62"/>
      <c r="G774" s="62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5">
      <c r="B775" s="3"/>
      <c r="C775" s="62"/>
      <c r="D775" s="62"/>
      <c r="E775" s="133"/>
      <c r="F775" s="62"/>
      <c r="G775" s="62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5">
      <c r="B776" s="3"/>
      <c r="C776" s="62"/>
      <c r="D776" s="62"/>
      <c r="E776" s="133"/>
      <c r="F776" s="62"/>
      <c r="G776" s="62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5">
      <c r="B777" s="3"/>
      <c r="C777" s="62"/>
      <c r="D777" s="62"/>
      <c r="E777" s="133"/>
      <c r="F777" s="62"/>
      <c r="G777" s="62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5">
      <c r="B778" s="3"/>
      <c r="C778" s="62"/>
      <c r="D778" s="62"/>
      <c r="E778" s="133"/>
      <c r="F778" s="62"/>
      <c r="G778" s="62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5">
      <c r="B779" s="3"/>
      <c r="C779" s="62"/>
      <c r="D779" s="62"/>
      <c r="E779" s="133"/>
      <c r="F779" s="62"/>
      <c r="G779" s="62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5">
      <c r="B780" s="3"/>
      <c r="C780" s="62"/>
      <c r="D780" s="62"/>
      <c r="E780" s="133"/>
      <c r="F780" s="62"/>
      <c r="G780" s="62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5">
      <c r="B781" s="3"/>
      <c r="C781" s="62"/>
      <c r="D781" s="62"/>
      <c r="E781" s="133"/>
      <c r="F781" s="62"/>
      <c r="G781" s="62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5">
      <c r="B782" s="3"/>
      <c r="C782" s="62"/>
      <c r="D782" s="62"/>
      <c r="E782" s="133"/>
      <c r="F782" s="62"/>
      <c r="G782" s="62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5">
      <c r="B783" s="3"/>
      <c r="C783" s="62"/>
      <c r="D783" s="62"/>
      <c r="E783" s="133"/>
      <c r="F783" s="62"/>
      <c r="G783" s="62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5">
      <c r="B784" s="3"/>
      <c r="C784" s="62"/>
      <c r="D784" s="62"/>
      <c r="E784" s="133"/>
      <c r="F784" s="62"/>
      <c r="G784" s="62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5">
      <c r="B785" s="3"/>
      <c r="C785" s="62"/>
      <c r="D785" s="62"/>
      <c r="E785" s="133"/>
      <c r="F785" s="62"/>
      <c r="G785" s="62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5">
      <c r="B786" s="3"/>
      <c r="C786" s="62"/>
      <c r="D786" s="62"/>
      <c r="E786" s="133"/>
      <c r="F786" s="62"/>
      <c r="G786" s="62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5">
      <c r="B787" s="3"/>
      <c r="C787" s="62"/>
      <c r="D787" s="62"/>
      <c r="E787" s="133"/>
      <c r="F787" s="62"/>
      <c r="G787" s="62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5">
      <c r="B788" s="3"/>
      <c r="C788" s="62"/>
      <c r="D788" s="62"/>
      <c r="E788" s="133"/>
      <c r="F788" s="62"/>
      <c r="G788" s="62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5">
      <c r="B789" s="3"/>
      <c r="C789" s="62"/>
      <c r="D789" s="62"/>
      <c r="E789" s="133"/>
      <c r="F789" s="62"/>
      <c r="G789" s="62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5">
      <c r="B790" s="3"/>
      <c r="C790" s="62"/>
      <c r="D790" s="62"/>
      <c r="E790" s="133"/>
      <c r="F790" s="62"/>
      <c r="G790" s="62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5">
      <c r="B791" s="3"/>
      <c r="C791" s="62"/>
      <c r="D791" s="62"/>
      <c r="E791" s="133"/>
      <c r="F791" s="62"/>
      <c r="G791" s="62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5">
      <c r="B792" s="3"/>
      <c r="C792" s="62"/>
      <c r="D792" s="62"/>
      <c r="E792" s="133"/>
      <c r="F792" s="62"/>
      <c r="G792" s="62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5">
      <c r="B793" s="3"/>
      <c r="C793" s="62"/>
      <c r="D793" s="62"/>
      <c r="E793" s="133"/>
      <c r="F793" s="62"/>
      <c r="G793" s="62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5">
      <c r="B794" s="3"/>
      <c r="C794" s="62"/>
      <c r="D794" s="62"/>
      <c r="E794" s="133"/>
      <c r="F794" s="62"/>
      <c r="G794" s="62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5">
      <c r="B795" s="3"/>
      <c r="C795" s="62"/>
      <c r="D795" s="62"/>
      <c r="E795" s="133"/>
      <c r="F795" s="62"/>
      <c r="G795" s="62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5">
      <c r="B796" s="3"/>
      <c r="C796" s="62"/>
      <c r="D796" s="62"/>
      <c r="E796" s="133"/>
      <c r="F796" s="62"/>
      <c r="G796" s="62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5">
      <c r="B797" s="3"/>
      <c r="C797" s="62"/>
      <c r="D797" s="62"/>
      <c r="E797" s="133"/>
      <c r="F797" s="62"/>
      <c r="G797" s="62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5">
      <c r="B798" s="3"/>
      <c r="C798" s="62"/>
      <c r="D798" s="62"/>
      <c r="E798" s="133"/>
      <c r="F798" s="62"/>
      <c r="G798" s="62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5">
      <c r="B799" s="3"/>
      <c r="C799" s="62"/>
      <c r="D799" s="62"/>
      <c r="E799" s="133"/>
      <c r="F799" s="62"/>
      <c r="G799" s="62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5">
      <c r="B800" s="3"/>
      <c r="C800" s="62"/>
      <c r="D800" s="62"/>
      <c r="E800" s="133"/>
      <c r="F800" s="62"/>
      <c r="G800" s="62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5">
      <c r="B801" s="3"/>
      <c r="C801" s="62"/>
      <c r="D801" s="62"/>
      <c r="E801" s="133"/>
      <c r="F801" s="62"/>
      <c r="G801" s="62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5">
      <c r="B802" s="3"/>
      <c r="C802" s="62"/>
      <c r="D802" s="62"/>
      <c r="E802" s="133"/>
      <c r="F802" s="62"/>
      <c r="G802" s="62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5">
      <c r="B803" s="3"/>
      <c r="C803" s="62"/>
      <c r="D803" s="62"/>
      <c r="E803" s="133"/>
      <c r="F803" s="62"/>
      <c r="G803" s="62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5">
      <c r="B804" s="3"/>
      <c r="C804" s="62"/>
      <c r="D804" s="62"/>
      <c r="E804" s="133"/>
      <c r="F804" s="62"/>
      <c r="G804" s="62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5">
      <c r="B805" s="3"/>
      <c r="C805" s="62"/>
      <c r="D805" s="62"/>
      <c r="E805" s="133"/>
      <c r="F805" s="62"/>
      <c r="G805" s="62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5">
      <c r="B806" s="3"/>
      <c r="C806" s="62"/>
      <c r="D806" s="62"/>
      <c r="E806" s="133"/>
      <c r="F806" s="62"/>
      <c r="G806" s="62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5">
      <c r="B807" s="3"/>
      <c r="C807" s="62"/>
      <c r="D807" s="62"/>
      <c r="E807" s="133"/>
      <c r="F807" s="62"/>
      <c r="G807" s="62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5">
      <c r="B808" s="3"/>
      <c r="C808" s="62"/>
      <c r="D808" s="62"/>
      <c r="E808" s="133"/>
      <c r="F808" s="62"/>
      <c r="G808" s="62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5">
      <c r="B809" s="3"/>
      <c r="C809" s="62"/>
      <c r="D809" s="62"/>
      <c r="E809" s="133"/>
      <c r="F809" s="62"/>
      <c r="G809" s="62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5">
      <c r="B810" s="3"/>
      <c r="C810" s="62"/>
      <c r="D810" s="62"/>
      <c r="E810" s="133"/>
      <c r="F810" s="62"/>
      <c r="G810" s="62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5">
      <c r="B811" s="3"/>
      <c r="C811" s="62"/>
      <c r="D811" s="62"/>
      <c r="E811" s="133"/>
      <c r="F811" s="62"/>
      <c r="G811" s="62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5">
      <c r="B812" s="3"/>
      <c r="C812" s="62"/>
      <c r="D812" s="62"/>
      <c r="E812" s="133"/>
      <c r="F812" s="62"/>
      <c r="G812" s="62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5">
      <c r="B813" s="3"/>
      <c r="C813" s="62"/>
      <c r="D813" s="62"/>
      <c r="E813" s="133"/>
      <c r="F813" s="62"/>
      <c r="G813" s="62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5">
      <c r="B814" s="3"/>
      <c r="C814" s="62"/>
      <c r="D814" s="62"/>
      <c r="E814" s="133"/>
      <c r="F814" s="62"/>
      <c r="G814" s="62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5">
      <c r="B815" s="3"/>
      <c r="C815" s="62"/>
      <c r="D815" s="62"/>
      <c r="E815" s="133"/>
      <c r="F815" s="62"/>
      <c r="G815" s="62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5">
      <c r="B816" s="3"/>
      <c r="C816" s="62"/>
      <c r="D816" s="62"/>
      <c r="E816" s="133"/>
      <c r="F816" s="62"/>
      <c r="G816" s="62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5">
      <c r="B817" s="3"/>
      <c r="C817" s="62"/>
      <c r="D817" s="62"/>
      <c r="E817" s="133"/>
      <c r="F817" s="62"/>
      <c r="G817" s="62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5">
      <c r="B818" s="3"/>
      <c r="C818" s="62"/>
      <c r="D818" s="62"/>
      <c r="E818" s="133"/>
      <c r="F818" s="62"/>
      <c r="G818" s="62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5">
      <c r="B819" s="3"/>
      <c r="C819" s="62"/>
      <c r="D819" s="62"/>
      <c r="E819" s="133"/>
      <c r="F819" s="62"/>
      <c r="G819" s="62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5">
      <c r="B820" s="3"/>
      <c r="C820" s="62"/>
      <c r="D820" s="62"/>
      <c r="E820" s="133"/>
      <c r="F820" s="62"/>
      <c r="G820" s="62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5">
      <c r="B821" s="3"/>
      <c r="C821" s="62"/>
      <c r="D821" s="62"/>
      <c r="E821" s="133"/>
      <c r="F821" s="62"/>
      <c r="G821" s="62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5">
      <c r="B822" s="3"/>
      <c r="C822" s="62"/>
      <c r="D822" s="62"/>
      <c r="E822" s="133"/>
      <c r="F822" s="62"/>
      <c r="G822" s="62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5">
      <c r="B823" s="3"/>
      <c r="C823" s="62"/>
      <c r="D823" s="62"/>
      <c r="E823" s="133"/>
      <c r="F823" s="62"/>
      <c r="G823" s="62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5">
      <c r="B824" s="3"/>
      <c r="C824" s="62"/>
      <c r="D824" s="62"/>
      <c r="E824" s="133"/>
      <c r="F824" s="62"/>
      <c r="G824" s="62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5">
      <c r="B825" s="3"/>
      <c r="C825" s="62"/>
      <c r="D825" s="62"/>
      <c r="E825" s="133"/>
      <c r="F825" s="62"/>
      <c r="G825" s="62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5">
      <c r="B826" s="3"/>
      <c r="C826" s="62"/>
      <c r="D826" s="62"/>
      <c r="E826" s="133"/>
      <c r="F826" s="62"/>
      <c r="G826" s="62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5">
      <c r="B827" s="3"/>
      <c r="C827" s="62"/>
      <c r="D827" s="62"/>
      <c r="E827" s="133"/>
      <c r="F827" s="62"/>
      <c r="G827" s="62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5">
      <c r="B828" s="3"/>
      <c r="C828" s="62"/>
      <c r="D828" s="62"/>
      <c r="E828" s="133"/>
      <c r="F828" s="62"/>
      <c r="G828" s="62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5">
      <c r="B829" s="3"/>
      <c r="C829" s="62"/>
      <c r="D829" s="62"/>
      <c r="E829" s="133"/>
      <c r="F829" s="62"/>
      <c r="G829" s="62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5">
      <c r="B830" s="3"/>
      <c r="C830" s="62"/>
      <c r="D830" s="62"/>
      <c r="E830" s="133"/>
      <c r="F830" s="62"/>
      <c r="G830" s="62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5">
      <c r="B831" s="3"/>
      <c r="C831" s="62"/>
      <c r="D831" s="62"/>
      <c r="E831" s="133"/>
      <c r="F831" s="62"/>
      <c r="G831" s="62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5">
      <c r="B832" s="3"/>
      <c r="C832" s="62"/>
      <c r="D832" s="62"/>
      <c r="E832" s="133"/>
      <c r="F832" s="62"/>
      <c r="G832" s="62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5">
      <c r="B833" s="3"/>
      <c r="C833" s="62"/>
      <c r="D833" s="62"/>
      <c r="E833" s="133"/>
      <c r="F833" s="62"/>
      <c r="G833" s="62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5">
      <c r="B834" s="3"/>
      <c r="C834" s="62"/>
      <c r="D834" s="62"/>
      <c r="E834" s="133"/>
      <c r="F834" s="62"/>
      <c r="G834" s="62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5">
      <c r="B835" s="3"/>
      <c r="C835" s="62"/>
      <c r="D835" s="62"/>
      <c r="E835" s="133"/>
      <c r="F835" s="62"/>
      <c r="G835" s="62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5">
      <c r="B836" s="3"/>
      <c r="C836" s="62"/>
      <c r="D836" s="62"/>
      <c r="E836" s="133"/>
      <c r="F836" s="62"/>
      <c r="G836" s="62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5">
      <c r="B837" s="3"/>
      <c r="C837" s="62"/>
      <c r="D837" s="62"/>
      <c r="E837" s="133"/>
      <c r="F837" s="62"/>
      <c r="G837" s="62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5">
      <c r="B838" s="3"/>
      <c r="C838" s="62"/>
      <c r="D838" s="62"/>
      <c r="E838" s="133"/>
      <c r="F838" s="62"/>
      <c r="G838" s="62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5">
      <c r="B839" s="3"/>
      <c r="C839" s="62"/>
      <c r="D839" s="62"/>
      <c r="E839" s="133"/>
      <c r="F839" s="62"/>
      <c r="G839" s="62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5">
      <c r="B840" s="3"/>
      <c r="C840" s="62"/>
      <c r="D840" s="62"/>
      <c r="E840" s="133"/>
      <c r="F840" s="62"/>
      <c r="G840" s="62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5">
      <c r="B841" s="3"/>
      <c r="C841" s="62"/>
      <c r="D841" s="62"/>
      <c r="E841" s="133"/>
      <c r="F841" s="62"/>
      <c r="G841" s="62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5">
      <c r="B842" s="3"/>
      <c r="C842" s="62"/>
      <c r="D842" s="62"/>
      <c r="E842" s="133"/>
      <c r="F842" s="62"/>
      <c r="G842" s="62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5">
      <c r="B843" s="3"/>
      <c r="C843" s="62"/>
      <c r="D843" s="62"/>
      <c r="E843" s="133"/>
      <c r="F843" s="62"/>
      <c r="G843" s="62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5">
      <c r="B844" s="3"/>
      <c r="C844" s="62"/>
      <c r="D844" s="62"/>
      <c r="E844" s="133"/>
      <c r="F844" s="62"/>
      <c r="G844" s="62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5">
      <c r="B845" s="3"/>
      <c r="C845" s="62"/>
      <c r="D845" s="62"/>
      <c r="E845" s="133"/>
      <c r="F845" s="62"/>
      <c r="G845" s="62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5">
      <c r="B846" s="3"/>
      <c r="C846" s="62"/>
      <c r="D846" s="62"/>
      <c r="E846" s="133"/>
      <c r="F846" s="62"/>
      <c r="G846" s="62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5">
      <c r="B847" s="3"/>
      <c r="C847" s="62"/>
      <c r="D847" s="62"/>
      <c r="E847" s="133"/>
      <c r="F847" s="62"/>
      <c r="G847" s="62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5">
      <c r="B848" s="3"/>
      <c r="C848" s="62"/>
      <c r="D848" s="62"/>
      <c r="E848" s="133"/>
      <c r="F848" s="62"/>
      <c r="G848" s="62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5">
      <c r="B849" s="3"/>
      <c r="C849" s="62"/>
      <c r="D849" s="62"/>
      <c r="E849" s="133"/>
      <c r="F849" s="62"/>
      <c r="G849" s="62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5">
      <c r="B850" s="3"/>
      <c r="C850" s="62"/>
      <c r="D850" s="62"/>
      <c r="E850" s="133"/>
      <c r="F850" s="62"/>
      <c r="G850" s="62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5">
      <c r="B851" s="3"/>
      <c r="C851" s="62"/>
      <c r="D851" s="62"/>
      <c r="E851" s="133"/>
      <c r="F851" s="62"/>
      <c r="G851" s="62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5">
      <c r="B852" s="3"/>
      <c r="C852" s="62"/>
      <c r="D852" s="62"/>
      <c r="E852" s="133"/>
      <c r="F852" s="62"/>
      <c r="G852" s="62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5">
      <c r="B853" s="3"/>
      <c r="C853" s="62"/>
      <c r="D853" s="62"/>
      <c r="E853" s="133"/>
      <c r="F853" s="62"/>
      <c r="G853" s="62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5">
      <c r="B854" s="3"/>
      <c r="C854" s="62"/>
      <c r="D854" s="62"/>
      <c r="E854" s="133"/>
      <c r="F854" s="62"/>
      <c r="G854" s="62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5">
      <c r="B855" s="3"/>
      <c r="C855" s="62"/>
      <c r="D855" s="62"/>
      <c r="E855" s="133"/>
      <c r="F855" s="62"/>
      <c r="G855" s="62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5">
      <c r="B856" s="3"/>
      <c r="C856" s="62"/>
      <c r="D856" s="62"/>
      <c r="E856" s="133"/>
      <c r="F856" s="62"/>
      <c r="G856" s="62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5">
      <c r="B857" s="3"/>
      <c r="C857" s="62"/>
      <c r="D857" s="62"/>
      <c r="E857" s="133"/>
      <c r="F857" s="62"/>
      <c r="G857" s="62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5">
      <c r="B858" s="3"/>
      <c r="C858" s="62"/>
      <c r="D858" s="62"/>
      <c r="E858" s="133"/>
      <c r="F858" s="62"/>
      <c r="G858" s="62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5">
      <c r="B859" s="3"/>
      <c r="C859" s="62"/>
      <c r="D859" s="62"/>
      <c r="E859" s="133"/>
      <c r="F859" s="62"/>
      <c r="G859" s="62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5">
      <c r="B860" s="3"/>
      <c r="C860" s="62"/>
      <c r="D860" s="62"/>
      <c r="E860" s="133"/>
      <c r="F860" s="62"/>
      <c r="G860" s="62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5">
      <c r="B861" s="3"/>
      <c r="C861" s="62"/>
      <c r="D861" s="62"/>
      <c r="E861" s="133"/>
      <c r="F861" s="62"/>
      <c r="G861" s="62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5">
      <c r="B862" s="3"/>
      <c r="C862" s="62"/>
      <c r="D862" s="62"/>
      <c r="E862" s="133"/>
      <c r="F862" s="62"/>
      <c r="G862" s="62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5">
      <c r="B863" s="3"/>
      <c r="C863" s="62"/>
      <c r="D863" s="62"/>
      <c r="E863" s="133"/>
      <c r="F863" s="62"/>
      <c r="G863" s="62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5">
      <c r="B864" s="3"/>
      <c r="C864" s="62"/>
      <c r="D864" s="62"/>
      <c r="E864" s="133"/>
      <c r="F864" s="62"/>
      <c r="G864" s="62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5">
      <c r="B865" s="3"/>
      <c r="C865" s="62"/>
      <c r="D865" s="62"/>
      <c r="E865" s="133"/>
      <c r="F865" s="62"/>
      <c r="G865" s="62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5">
      <c r="B866" s="3"/>
      <c r="C866" s="62"/>
      <c r="D866" s="62"/>
      <c r="E866" s="133"/>
      <c r="F866" s="62"/>
      <c r="G866" s="62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5">
      <c r="B867" s="3"/>
      <c r="C867" s="62"/>
      <c r="D867" s="62"/>
      <c r="E867" s="133"/>
      <c r="F867" s="62"/>
      <c r="G867" s="62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5">
      <c r="B868" s="3"/>
      <c r="C868" s="62"/>
      <c r="D868" s="62"/>
      <c r="E868" s="133"/>
      <c r="F868" s="62"/>
      <c r="G868" s="62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5">
      <c r="B869" s="3"/>
      <c r="C869" s="62"/>
      <c r="D869" s="62"/>
      <c r="E869" s="133"/>
      <c r="F869" s="62"/>
      <c r="G869" s="62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5">
      <c r="B870" s="3"/>
      <c r="C870" s="62"/>
      <c r="D870" s="62"/>
      <c r="E870" s="133"/>
      <c r="F870" s="62"/>
      <c r="G870" s="62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5">
      <c r="B871" s="3"/>
      <c r="C871" s="62"/>
      <c r="D871" s="62"/>
      <c r="E871" s="133"/>
      <c r="F871" s="62"/>
      <c r="G871" s="62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5">
      <c r="B872" s="3"/>
      <c r="C872" s="62"/>
      <c r="D872" s="62"/>
      <c r="E872" s="133"/>
      <c r="F872" s="62"/>
      <c r="G872" s="62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5">
      <c r="B873" s="3"/>
      <c r="C873" s="62"/>
      <c r="D873" s="62"/>
      <c r="E873" s="133"/>
      <c r="F873" s="62"/>
      <c r="G873" s="62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5">
      <c r="B874" s="3"/>
      <c r="C874" s="62"/>
      <c r="D874" s="62"/>
      <c r="E874" s="133"/>
      <c r="F874" s="62"/>
      <c r="G874" s="62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5">
      <c r="B875" s="3"/>
      <c r="C875" s="62"/>
      <c r="D875" s="62"/>
      <c r="E875" s="133"/>
      <c r="F875" s="62"/>
      <c r="G875" s="62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5">
      <c r="B876" s="3"/>
      <c r="C876" s="62"/>
      <c r="D876" s="62"/>
      <c r="E876" s="133"/>
      <c r="F876" s="62"/>
      <c r="G876" s="62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5">
      <c r="B877" s="3"/>
      <c r="C877" s="62"/>
      <c r="D877" s="62"/>
      <c r="E877" s="133"/>
      <c r="F877" s="62"/>
      <c r="G877" s="62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5">
      <c r="B878" s="3"/>
      <c r="C878" s="62"/>
      <c r="D878" s="62"/>
      <c r="E878" s="133"/>
      <c r="F878" s="62"/>
      <c r="G878" s="62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5">
      <c r="B879" s="3"/>
      <c r="C879" s="62"/>
      <c r="D879" s="62"/>
      <c r="E879" s="133"/>
      <c r="F879" s="62"/>
      <c r="G879" s="62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5">
      <c r="B880" s="3"/>
      <c r="C880" s="62"/>
      <c r="D880" s="62"/>
      <c r="E880" s="133"/>
      <c r="F880" s="62"/>
      <c r="G880" s="62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5">
      <c r="B881" s="3"/>
      <c r="C881" s="62"/>
      <c r="D881" s="62"/>
      <c r="E881" s="133"/>
      <c r="F881" s="62"/>
      <c r="G881" s="62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5">
      <c r="B882" s="3"/>
      <c r="C882" s="62"/>
      <c r="D882" s="62"/>
      <c r="E882" s="133"/>
      <c r="F882" s="62"/>
      <c r="G882" s="62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5">
      <c r="B883" s="3"/>
      <c r="C883" s="62"/>
      <c r="D883" s="62"/>
      <c r="E883" s="133"/>
      <c r="F883" s="62"/>
      <c r="G883" s="62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5">
      <c r="B884" s="3"/>
      <c r="C884" s="62"/>
      <c r="D884" s="62"/>
      <c r="E884" s="133"/>
      <c r="F884" s="62"/>
      <c r="G884" s="62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5">
      <c r="B885" s="3"/>
      <c r="C885" s="62"/>
      <c r="D885" s="62"/>
      <c r="E885" s="133"/>
      <c r="F885" s="62"/>
      <c r="G885" s="62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5">
      <c r="B886" s="3"/>
      <c r="C886" s="62"/>
      <c r="D886" s="62"/>
      <c r="E886" s="133"/>
      <c r="F886" s="62"/>
      <c r="G886" s="62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5">
      <c r="B887" s="3"/>
      <c r="C887" s="62"/>
      <c r="D887" s="62"/>
      <c r="E887" s="133"/>
      <c r="F887" s="62"/>
      <c r="G887" s="62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5">
      <c r="B888" s="3"/>
      <c r="C888" s="62"/>
      <c r="D888" s="62"/>
      <c r="E888" s="133"/>
      <c r="F888" s="62"/>
      <c r="G888" s="62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5">
      <c r="B889" s="3"/>
      <c r="C889" s="62"/>
      <c r="D889" s="62"/>
      <c r="E889" s="133"/>
      <c r="F889" s="62"/>
      <c r="G889" s="62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5">
      <c r="B890" s="3"/>
      <c r="C890" s="62"/>
      <c r="D890" s="62"/>
      <c r="E890" s="133"/>
      <c r="F890" s="62"/>
      <c r="G890" s="62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5">
      <c r="B891" s="3"/>
      <c r="C891" s="62"/>
      <c r="D891" s="62"/>
      <c r="E891" s="133"/>
      <c r="F891" s="62"/>
      <c r="G891" s="62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5">
      <c r="B892" s="3"/>
      <c r="C892" s="62"/>
      <c r="D892" s="62"/>
      <c r="E892" s="133"/>
      <c r="F892" s="62"/>
      <c r="G892" s="62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5">
      <c r="B893" s="3"/>
      <c r="C893" s="62"/>
      <c r="D893" s="62"/>
      <c r="E893" s="133"/>
      <c r="F893" s="62"/>
      <c r="G893" s="62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5">
      <c r="B894" s="3"/>
      <c r="C894" s="62"/>
      <c r="D894" s="62"/>
      <c r="E894" s="133"/>
      <c r="F894" s="62"/>
      <c r="G894" s="62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5">
      <c r="B895" s="3"/>
      <c r="C895" s="62"/>
      <c r="D895" s="62"/>
      <c r="E895" s="133"/>
      <c r="F895" s="62"/>
      <c r="G895" s="62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5">
      <c r="B896" s="3"/>
      <c r="C896" s="62"/>
      <c r="D896" s="62"/>
      <c r="E896" s="133"/>
      <c r="F896" s="62"/>
      <c r="G896" s="62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5">
      <c r="B897" s="3"/>
      <c r="C897" s="62"/>
      <c r="D897" s="62"/>
      <c r="E897" s="133"/>
      <c r="F897" s="62"/>
      <c r="G897" s="62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5">
      <c r="B898" s="3"/>
      <c r="C898" s="62"/>
      <c r="D898" s="62"/>
      <c r="E898" s="133"/>
      <c r="F898" s="62"/>
      <c r="G898" s="62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5">
      <c r="B899" s="3"/>
      <c r="C899" s="62"/>
      <c r="D899" s="62"/>
      <c r="E899" s="133"/>
      <c r="F899" s="62"/>
      <c r="G899" s="62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5">
      <c r="B900" s="3"/>
      <c r="C900" s="62"/>
      <c r="D900" s="62"/>
      <c r="E900" s="133"/>
      <c r="F900" s="62"/>
      <c r="G900" s="62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5">
      <c r="B901" s="3"/>
      <c r="C901" s="62"/>
      <c r="D901" s="62"/>
      <c r="E901" s="133"/>
      <c r="F901" s="62"/>
      <c r="G901" s="62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5">
      <c r="B902" s="3"/>
      <c r="C902" s="62"/>
      <c r="D902" s="62"/>
      <c r="E902" s="133"/>
      <c r="F902" s="62"/>
      <c r="G902" s="62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5">
      <c r="B903" s="3"/>
      <c r="C903" s="62"/>
      <c r="D903" s="62"/>
      <c r="E903" s="133"/>
      <c r="F903" s="62"/>
      <c r="G903" s="62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5">
      <c r="B904" s="3"/>
      <c r="C904" s="62"/>
      <c r="D904" s="62"/>
      <c r="E904" s="133"/>
      <c r="F904" s="62"/>
      <c r="G904" s="62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5">
      <c r="B905" s="3"/>
      <c r="C905" s="62"/>
      <c r="D905" s="62"/>
      <c r="E905" s="133"/>
      <c r="F905" s="62"/>
      <c r="G905" s="62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5">
      <c r="B906" s="3"/>
      <c r="C906" s="62"/>
      <c r="D906" s="62"/>
      <c r="E906" s="133"/>
      <c r="F906" s="62"/>
      <c r="G906" s="62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5">
      <c r="B907" s="3"/>
      <c r="C907" s="62"/>
      <c r="D907" s="62"/>
      <c r="E907" s="133"/>
      <c r="F907" s="62"/>
      <c r="G907" s="62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5">
      <c r="B908" s="3"/>
      <c r="C908" s="62"/>
      <c r="D908" s="62"/>
      <c r="E908" s="133"/>
      <c r="F908" s="62"/>
      <c r="G908" s="62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5">
      <c r="B909" s="3"/>
      <c r="C909" s="62"/>
      <c r="D909" s="62"/>
      <c r="E909" s="133"/>
      <c r="F909" s="62"/>
      <c r="G909" s="62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5">
      <c r="B910" s="3"/>
      <c r="C910" s="62"/>
      <c r="D910" s="62"/>
      <c r="E910" s="133"/>
      <c r="F910" s="62"/>
      <c r="G910" s="62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5">
      <c r="B911" s="3"/>
      <c r="C911" s="62"/>
      <c r="D911" s="62"/>
      <c r="E911" s="133"/>
      <c r="F911" s="62"/>
      <c r="G911" s="62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5">
      <c r="B912" s="3"/>
      <c r="C912" s="62"/>
      <c r="D912" s="62"/>
      <c r="E912" s="133"/>
      <c r="F912" s="62"/>
      <c r="G912" s="62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5">
      <c r="B913" s="3"/>
      <c r="C913" s="62"/>
      <c r="D913" s="62"/>
      <c r="E913" s="133"/>
      <c r="F913" s="62"/>
      <c r="G913" s="62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5">
      <c r="B914" s="3"/>
      <c r="C914" s="62"/>
      <c r="D914" s="62"/>
      <c r="E914" s="133"/>
      <c r="F914" s="62"/>
      <c r="G914" s="62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5">
      <c r="B915" s="3"/>
      <c r="C915" s="62"/>
      <c r="D915" s="62"/>
      <c r="E915" s="133"/>
      <c r="F915" s="62"/>
      <c r="G915" s="62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5">
      <c r="B916" s="3"/>
      <c r="C916" s="62"/>
      <c r="D916" s="62"/>
      <c r="E916" s="133"/>
      <c r="F916" s="62"/>
      <c r="G916" s="62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5">
      <c r="B917" s="3"/>
      <c r="C917" s="62"/>
      <c r="D917" s="62"/>
      <c r="E917" s="133"/>
      <c r="F917" s="62"/>
      <c r="G917" s="62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5">
      <c r="B918" s="3"/>
      <c r="C918" s="62"/>
      <c r="D918" s="62"/>
      <c r="E918" s="133"/>
      <c r="F918" s="62"/>
      <c r="G918" s="62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5">
      <c r="B919" s="3"/>
      <c r="C919" s="62"/>
      <c r="D919" s="62"/>
      <c r="E919" s="133"/>
      <c r="F919" s="62"/>
      <c r="G919" s="62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5">
      <c r="B920" s="3"/>
      <c r="C920" s="62"/>
      <c r="D920" s="62"/>
      <c r="E920" s="133"/>
      <c r="F920" s="62"/>
      <c r="G920" s="62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5">
      <c r="B921" s="3"/>
      <c r="C921" s="62"/>
      <c r="D921" s="62"/>
      <c r="E921" s="133"/>
      <c r="F921" s="62"/>
      <c r="G921" s="62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5">
      <c r="B922" s="3"/>
      <c r="C922" s="62"/>
      <c r="D922" s="62"/>
      <c r="E922" s="133"/>
      <c r="F922" s="62"/>
      <c r="G922" s="62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5">
      <c r="B923" s="3"/>
      <c r="C923" s="62"/>
      <c r="D923" s="62"/>
      <c r="E923" s="133"/>
      <c r="F923" s="62"/>
      <c r="G923" s="62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5">
      <c r="B924" s="3"/>
      <c r="C924" s="62"/>
      <c r="D924" s="62"/>
      <c r="E924" s="133"/>
      <c r="F924" s="62"/>
      <c r="G924" s="62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5">
      <c r="B925" s="3"/>
      <c r="C925" s="62"/>
      <c r="D925" s="62"/>
      <c r="E925" s="133"/>
      <c r="F925" s="62"/>
      <c r="G925" s="62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5">
      <c r="B926" s="3"/>
      <c r="C926" s="62"/>
      <c r="D926" s="62"/>
      <c r="E926" s="133"/>
      <c r="F926" s="62"/>
      <c r="G926" s="62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5">
      <c r="B927" s="3"/>
      <c r="C927" s="62"/>
      <c r="D927" s="62"/>
      <c r="E927" s="133"/>
      <c r="F927" s="62"/>
      <c r="G927" s="62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5">
      <c r="B928" s="3"/>
      <c r="C928" s="62"/>
      <c r="D928" s="62"/>
      <c r="E928" s="133"/>
      <c r="F928" s="62"/>
      <c r="G928" s="62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5">
      <c r="B929" s="3"/>
      <c r="C929" s="62"/>
      <c r="D929" s="62"/>
      <c r="E929" s="133"/>
      <c r="F929" s="62"/>
      <c r="G929" s="62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5">
      <c r="B930" s="3"/>
      <c r="C930" s="62"/>
      <c r="D930" s="62"/>
      <c r="E930" s="133"/>
      <c r="F930" s="62"/>
      <c r="G930" s="62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5">
      <c r="B931" s="3"/>
      <c r="C931" s="62"/>
      <c r="D931" s="62"/>
      <c r="E931" s="133"/>
      <c r="F931" s="62"/>
      <c r="G931" s="62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5">
      <c r="B932" s="3"/>
      <c r="C932" s="62"/>
      <c r="D932" s="62"/>
      <c r="E932" s="133"/>
      <c r="F932" s="62"/>
      <c r="G932" s="62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5">
      <c r="B933" s="3"/>
      <c r="C933" s="62"/>
      <c r="D933" s="62"/>
      <c r="E933" s="133"/>
      <c r="F933" s="62"/>
      <c r="G933" s="62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5">
      <c r="B934" s="3"/>
      <c r="C934" s="62"/>
      <c r="D934" s="62"/>
      <c r="E934" s="133"/>
      <c r="F934" s="62"/>
      <c r="G934" s="62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5">
      <c r="B935" s="3"/>
      <c r="C935" s="62"/>
      <c r="D935" s="62"/>
      <c r="E935" s="133"/>
      <c r="F935" s="62"/>
      <c r="G935" s="62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5">
      <c r="B936" s="3"/>
      <c r="C936" s="62"/>
      <c r="D936" s="62"/>
      <c r="E936" s="133"/>
      <c r="F936" s="62"/>
      <c r="G936" s="62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5">
      <c r="B937" s="3"/>
      <c r="C937" s="62"/>
      <c r="D937" s="62"/>
      <c r="E937" s="133"/>
      <c r="F937" s="62"/>
      <c r="G937" s="62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5">
      <c r="B938" s="3"/>
      <c r="C938" s="62"/>
      <c r="D938" s="62"/>
      <c r="E938" s="133"/>
      <c r="F938" s="62"/>
      <c r="G938" s="62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5">
      <c r="B939" s="3"/>
      <c r="C939" s="62"/>
      <c r="D939" s="62"/>
      <c r="E939" s="133"/>
      <c r="F939" s="62"/>
      <c r="G939" s="62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5">
      <c r="B940" s="3"/>
      <c r="C940" s="62"/>
      <c r="D940" s="62"/>
      <c r="E940" s="133"/>
      <c r="F940" s="62"/>
      <c r="G940" s="62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5">
      <c r="B941" s="3"/>
      <c r="C941" s="62"/>
      <c r="D941" s="62"/>
      <c r="E941" s="133"/>
      <c r="F941" s="62"/>
      <c r="G941" s="62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5">
      <c r="B942" s="3"/>
      <c r="C942" s="62"/>
      <c r="D942" s="62"/>
      <c r="E942" s="133"/>
      <c r="F942" s="62"/>
      <c r="G942" s="62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5">
      <c r="B943" s="3"/>
      <c r="C943" s="62"/>
      <c r="D943" s="62"/>
      <c r="E943" s="133"/>
      <c r="F943" s="62"/>
      <c r="G943" s="62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5">
      <c r="B944" s="3"/>
      <c r="C944" s="62"/>
      <c r="D944" s="62"/>
      <c r="E944" s="133"/>
      <c r="F944" s="62"/>
      <c r="G944" s="62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5">
      <c r="B945" s="3"/>
      <c r="C945" s="62"/>
      <c r="D945" s="62"/>
      <c r="E945" s="133"/>
      <c r="F945" s="62"/>
      <c r="G945" s="62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5">
      <c r="B946" s="3"/>
      <c r="C946" s="62"/>
      <c r="D946" s="62"/>
      <c r="E946" s="133"/>
      <c r="F946" s="62"/>
      <c r="G946" s="62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5">
      <c r="B947" s="3"/>
      <c r="C947" s="62"/>
      <c r="D947" s="62"/>
      <c r="E947" s="133"/>
      <c r="F947" s="62"/>
      <c r="G947" s="62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5">
      <c r="B948" s="3"/>
      <c r="C948" s="62"/>
      <c r="D948" s="62"/>
      <c r="E948" s="133"/>
      <c r="F948" s="62"/>
      <c r="G948" s="62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5">
      <c r="B949" s="3"/>
      <c r="C949" s="62"/>
      <c r="D949" s="62"/>
      <c r="E949" s="133"/>
      <c r="F949" s="62"/>
      <c r="G949" s="62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5">
      <c r="B950" s="3"/>
      <c r="C950" s="62"/>
      <c r="D950" s="62"/>
      <c r="E950" s="133"/>
      <c r="F950" s="62"/>
      <c r="G950" s="62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5">
      <c r="B951" s="3"/>
      <c r="C951" s="62"/>
      <c r="D951" s="62"/>
      <c r="E951" s="133"/>
      <c r="F951" s="62"/>
      <c r="G951" s="62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5">
      <c r="B952" s="3"/>
      <c r="C952" s="62"/>
      <c r="D952" s="62"/>
      <c r="E952" s="133"/>
      <c r="F952" s="62"/>
      <c r="G952" s="62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5">
      <c r="B953" s="3"/>
      <c r="C953" s="62"/>
      <c r="D953" s="62"/>
      <c r="E953" s="133"/>
      <c r="F953" s="62"/>
      <c r="G953" s="62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5">
      <c r="B954" s="3"/>
      <c r="C954" s="62"/>
      <c r="D954" s="62"/>
      <c r="E954" s="133"/>
      <c r="F954" s="62"/>
      <c r="G954" s="62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5">
      <c r="B955" s="3"/>
      <c r="C955" s="62"/>
      <c r="D955" s="62"/>
      <c r="E955" s="133"/>
      <c r="F955" s="62"/>
      <c r="G955" s="62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5">
      <c r="B956" s="3"/>
      <c r="C956" s="62"/>
      <c r="D956" s="62"/>
      <c r="E956" s="133"/>
      <c r="F956" s="62"/>
      <c r="G956" s="62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5">
      <c r="B957" s="3"/>
      <c r="C957" s="62"/>
      <c r="D957" s="62"/>
      <c r="E957" s="133"/>
      <c r="F957" s="62"/>
      <c r="G957" s="62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5">
      <c r="B958" s="3"/>
      <c r="C958" s="62"/>
      <c r="D958" s="62"/>
      <c r="E958" s="133"/>
      <c r="F958" s="62"/>
      <c r="G958" s="62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5">
      <c r="B959" s="3"/>
      <c r="C959" s="62"/>
      <c r="D959" s="62"/>
      <c r="E959" s="133"/>
      <c r="F959" s="62"/>
      <c r="G959" s="62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5">
      <c r="B960" s="3"/>
      <c r="C960" s="62"/>
      <c r="D960" s="62"/>
      <c r="E960" s="133"/>
      <c r="F960" s="62"/>
      <c r="G960" s="62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5">
      <c r="B961" s="3"/>
      <c r="C961" s="62"/>
      <c r="D961" s="62"/>
      <c r="E961" s="133"/>
      <c r="F961" s="62"/>
      <c r="G961" s="62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5">
      <c r="B962" s="3"/>
      <c r="C962" s="62"/>
      <c r="D962" s="62"/>
      <c r="E962" s="133"/>
      <c r="F962" s="62"/>
      <c r="G962" s="62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5">
      <c r="B963" s="3"/>
      <c r="C963" s="62"/>
      <c r="D963" s="62"/>
      <c r="E963" s="133"/>
      <c r="F963" s="62"/>
      <c r="G963" s="62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5">
      <c r="B964" s="3"/>
      <c r="C964" s="62"/>
      <c r="D964" s="62"/>
      <c r="E964" s="133"/>
      <c r="F964" s="62"/>
      <c r="G964" s="62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5">
      <c r="B965" s="3"/>
      <c r="C965" s="62"/>
      <c r="D965" s="62"/>
      <c r="E965" s="133"/>
      <c r="F965" s="62"/>
      <c r="G965" s="62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5">
      <c r="B966" s="3"/>
      <c r="C966" s="62"/>
      <c r="D966" s="62"/>
      <c r="E966" s="133"/>
      <c r="F966" s="62"/>
      <c r="G966" s="62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5">
      <c r="B967" s="3"/>
      <c r="C967" s="62"/>
      <c r="D967" s="62"/>
      <c r="E967" s="133"/>
      <c r="F967" s="62"/>
      <c r="G967" s="62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5">
      <c r="B968" s="3"/>
      <c r="C968" s="62"/>
      <c r="D968" s="62"/>
      <c r="E968" s="133"/>
      <c r="F968" s="62"/>
      <c r="G968" s="62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5">
      <c r="B969" s="3"/>
      <c r="C969" s="62"/>
      <c r="D969" s="62"/>
      <c r="E969" s="133"/>
      <c r="F969" s="62"/>
      <c r="G969" s="62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5">
      <c r="B970" s="3"/>
      <c r="C970" s="62"/>
      <c r="D970" s="62"/>
      <c r="E970" s="133"/>
      <c r="F970" s="62"/>
      <c r="G970" s="62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5">
      <c r="B971" s="3"/>
      <c r="C971" s="62"/>
      <c r="D971" s="62"/>
      <c r="E971" s="133"/>
      <c r="F971" s="62"/>
      <c r="G971" s="62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5">
      <c r="B972" s="3"/>
      <c r="C972" s="62"/>
      <c r="D972" s="62"/>
      <c r="E972" s="133"/>
      <c r="F972" s="62"/>
      <c r="G972" s="62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5">
      <c r="B973" s="3"/>
      <c r="C973" s="62"/>
      <c r="D973" s="62"/>
      <c r="E973" s="133"/>
      <c r="F973" s="62"/>
      <c r="G973" s="62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5">
      <c r="E974" s="133"/>
      <c r="I974" s="81"/>
      <c r="L974" s="81"/>
      <c r="U974" s="81"/>
      <c r="V974" s="81"/>
      <c r="W974" s="81"/>
      <c r="X974" s="81"/>
    </row>
  </sheetData>
  <conditionalFormatting sqref="AE3:AS131 AE133:AS156">
    <cfRule type="cellIs" dxfId="42" priority="2" operator="greaterThan">
      <formula>1</formula>
    </cfRule>
  </conditionalFormatting>
  <conditionalFormatting sqref="C3:AB156">
    <cfRule type="expression" dxfId="41" priority="1">
      <formula>C3="XXX"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zoomScaleNormal="100" workbookViewId="0">
      <pane xSplit="2" ySplit="2" topLeftCell="C4" activePane="bottomRight" state="frozen"/>
      <selection pane="topRight" activeCell="C1" sqref="C1"/>
      <selection pane="bottomLeft" activeCell="A3" sqref="A3"/>
      <selection pane="bottomRight" activeCell="O19" sqref="O19"/>
    </sheetView>
  </sheetViews>
  <sheetFormatPr baseColWidth="10" defaultColWidth="12.5703125" defaultRowHeight="15.75" customHeight="1" x14ac:dyDescent="0.2"/>
  <cols>
    <col min="1" max="1" width="21.42578125" customWidth="1"/>
    <col min="2" max="2" width="12.5703125" style="21"/>
    <col min="3" max="4" width="9.42578125" customWidth="1"/>
    <col min="5" max="11" width="9.42578125" style="21" customWidth="1"/>
    <col min="12" max="19" width="9.42578125" customWidth="1"/>
    <col min="20" max="23" width="9.42578125" style="28" customWidth="1"/>
    <col min="24" max="25" width="9.42578125" customWidth="1"/>
  </cols>
  <sheetData>
    <row r="1" spans="1:25" ht="12.75" x14ac:dyDescent="0.2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" t="s">
        <v>203</v>
      </c>
      <c r="M1" s="13" t="s">
        <v>204</v>
      </c>
      <c r="N1" s="13" t="s">
        <v>205</v>
      </c>
      <c r="O1" s="13" t="s">
        <v>206</v>
      </c>
      <c r="P1" s="13" t="s">
        <v>252</v>
      </c>
      <c r="Q1" s="13" t="s">
        <v>253</v>
      </c>
      <c r="R1" s="13" t="s">
        <v>254</v>
      </c>
      <c r="S1" s="13" t="s">
        <v>255</v>
      </c>
      <c r="T1" s="13" t="s">
        <v>256</v>
      </c>
      <c r="U1" s="13" t="s">
        <v>257</v>
      </c>
      <c r="V1" s="13" t="s">
        <v>258</v>
      </c>
      <c r="W1" s="13" t="s">
        <v>259</v>
      </c>
      <c r="X1" s="13" t="s">
        <v>207</v>
      </c>
      <c r="Y1" s="208" t="s">
        <v>208</v>
      </c>
    </row>
    <row r="2" spans="1:25" s="51" customFormat="1" ht="60" customHeight="1" x14ac:dyDescent="0.2">
      <c r="B2" s="157"/>
      <c r="C2" s="154" t="s">
        <v>0</v>
      </c>
      <c r="D2" s="115" t="s">
        <v>1</v>
      </c>
      <c r="E2" s="138" t="s">
        <v>305</v>
      </c>
      <c r="F2" s="138" t="s">
        <v>2</v>
      </c>
      <c r="G2" s="138" t="s">
        <v>3</v>
      </c>
      <c r="H2" s="138" t="s">
        <v>311</v>
      </c>
      <c r="I2" s="138" t="s">
        <v>169</v>
      </c>
      <c r="J2" s="138" t="s">
        <v>5</v>
      </c>
      <c r="K2" s="138" t="s">
        <v>312</v>
      </c>
      <c r="L2" s="156" t="s">
        <v>6</v>
      </c>
      <c r="M2" s="115" t="s">
        <v>7</v>
      </c>
      <c r="N2" s="115" t="s">
        <v>170</v>
      </c>
      <c r="O2" s="115" t="s">
        <v>171</v>
      </c>
      <c r="P2" s="115" t="s">
        <v>274</v>
      </c>
      <c r="Q2" s="115" t="s">
        <v>275</v>
      </c>
      <c r="R2" s="115" t="s">
        <v>261</v>
      </c>
      <c r="S2" s="115" t="s">
        <v>263</v>
      </c>
      <c r="T2" s="115" t="s">
        <v>309</v>
      </c>
      <c r="U2" s="115" t="s">
        <v>316</v>
      </c>
      <c r="V2" s="115" t="s">
        <v>313</v>
      </c>
      <c r="W2" s="115" t="s">
        <v>314</v>
      </c>
      <c r="X2" s="115" t="s">
        <v>10</v>
      </c>
      <c r="Y2" s="207" t="s">
        <v>172</v>
      </c>
    </row>
    <row r="3" spans="1:25" ht="15.75" customHeight="1" x14ac:dyDescent="0.25">
      <c r="A3" s="19" t="s">
        <v>12</v>
      </c>
      <c r="B3" s="158" t="s">
        <v>12</v>
      </c>
      <c r="C3" s="130">
        <f>IF(ISNUMBER('1-1'!E3),'1-1'!E3, "XXX")</f>
        <v>10</v>
      </c>
      <c r="D3" s="130">
        <f>IF(UCDP!V3, UCDP!V3, "0.0")</f>
        <v>2.4386786253665029</v>
      </c>
      <c r="E3" s="130" t="str">
        <f>IF(ISNUMBER('1-3'!F3), '1-3'!F3, IF(ISNUMBER('1-3'!G3), '1-3'!G3, IF(ISNUMBER('1-3'!H3), '1-3'!H3, IF(ISNUMBER('1-3'!I3), '1-3'!I3, IF(ISNUMBER('1-3'!J3), '1-3'!J3, IF(ISNUMBER('1-3'!K3), '1-3'!K3, IF(ISNUMBER('1-3'!L3), '1-3'!L3, "XXX")))))))</f>
        <v>XXX</v>
      </c>
      <c r="F3" s="130">
        <f>IF(ISNUMBER('1-4'!AL3),'1-4'!AL3, IF(ISNUMBER('1-4'!AM3),'1-4'!AM3, IF(ISNUMBER('1-4'!AN3),'1-4'!AN3, IF(ISNUMBER('1-4'!AO3),'1-4'!AO3, IF(ISNUMBER('1-4'!AP3),'1-4'!AP3, IF(ISNUMBER('1-4'!AQ3),'1-4'!AQ3, IF(ISNUMBER('1-4'!AR3), '1-4'!AR3, "XXX")))))))</f>
        <v>5</v>
      </c>
      <c r="G3" s="130">
        <f>IF(ISNUMBER('1-5'!E2),'1-5'!E2, "XXX")</f>
        <v>9.1999999999999993</v>
      </c>
      <c r="H3" s="130" t="str">
        <f>IF(ISNUMBER('2-1-1'!E3), '2-1-1'!E3, IF(ISNUMBER('2-1-1'!F3), '2-1-1'!F3, IF(ISNUMBER('2-1-1'!G3), '2-1-1'!G3, IF(ISNUMBER('2-1-1'!H3), '2-1-1'!H3, IF(ISNUMBER('2-1-1'!I3), '2-1-1'!I3, IF(ISNUMBER('2-1-1'!J3), '2-1-1'!J3, IF(ISNUMBER('2-1-1'!K3), '2-1-1'!K3, "XXX")))))))</f>
        <v>XXX</v>
      </c>
      <c r="I3" s="130">
        <f>'2-1-2'!C2</f>
        <v>3.2779999999999997E-2</v>
      </c>
      <c r="J3" s="130">
        <f>IF(ISNUMBER('2-2-1'!Z3), '2-2-1'!Z3, IF(ISNUMBER('2-2-1'!AA3), '2-2-1'!AA3, IF(ISNUMBER('2-2-1'!AB3), '2-2-1'!AB3, IF(ISNUMBER('2-2-1'!AC3), '2-2-1'!AC3, IF(ISNUMBER('2-2-1'!AD3), '2-2-1'!AD3, IF(ISNUMBER('2-2-1'!AE3), '2-2-1'!AE3, IF(ISNUMBER('2-2-1'!AF3), '2-2-1'!AF3, "XXX")))))))</f>
        <v>3.0908099999999998</v>
      </c>
      <c r="K3" s="130" t="str">
        <f>IF(ISNUMBER('2-2-2'!E3), '2-2-2'!E3, IF(ISNUMBER('2-2-2'!F3), '2-2-2'!F3, IF(ISNUMBER('2-2-2'!G3), '2-2-2'!G3, IF(ISNUMBER('2-2-2'!H3), '2-2-2'!H3, IF(ISNUMBER('2-2-2'!I3), '2-2-2'!I3, IF(ISNUMBER('2-2-2'!J3), '2-2-2'!J3, IF(ISNUMBER('2-2-2'!K3), '2-2-2'!K3, "XXX")))))))</f>
        <v>XXX</v>
      </c>
      <c r="L3" s="130">
        <f>IF(ISNUMBER('2-3-1'!M3), '2-3-1'!M3, IF(ISNUMBER('2-3-1'!N3), '2-3-1'!N3, IF(ISNUMBER('2-3-1'!O3), '2-3-1'!O3, IF(ISNUMBER('2-3-1'!P3), '2-3-1'!P3, IF(ISNUMBER('2-3-1'!Q3), '2-3-1'!Q3, IF(ISNUMBER('2-3-1'!R3), '2-3-1'!R3, IF(ISNUMBER('2-3-1'!S3), '2-3-1'!S3, "XXX")))))))</f>
        <v>0.46915733999999998</v>
      </c>
      <c r="M3" s="130">
        <f>IF(ISNUMBER('2-3-2'!M3),'2-3-2'!M3, "XXX")</f>
        <v>78.996650700000004</v>
      </c>
      <c r="N3" s="130">
        <f>IF(ISNUMBER('2-4-1'!S3), '2-4-1'!S3,IF(ISNUMBER('2-4-1'!T3),'2-4-1'!T3,IF(ISNUMBER('2-4-1'!U3),'2-4-1'!U3,IF(ISNUMBER('2-4-1'!V3),'2-4-1'!V3,'2013'!N3))))</f>
        <v>7.2096767319132198</v>
      </c>
      <c r="O3" s="130" t="str">
        <f>IF(ISNUMBER('2-4-2'!C3), '2-4-2'!C3, IF(ISNUMBER('2-4-2'!D3), '2-4-2'!D3, IF(ISNUMBER('2-4-2'!E3), '2-4-2'!E3, IF(ISNUMBER('2-4-2'!F3), '2-4-2'!F3, IF(ISNUMBER('2-4-2'!G3), '2-4-2'!G3, "XXX")))))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"XXX"))))</f>
        <v>12.90104</v>
      </c>
      <c r="S3" s="130" t="str">
        <f>IF(ISNUMBER('2-6-2'!B3), '2-6-2'!B3, IF(ISNUMBER('2-6-2'!C3), '2-6-2'!C3, IF(ISNUMBER('2-6-2'!D3), '2-6-2'!D3, IF(ISNUMBER('2-6-2'!E3), '2-6-2'!E3, IF(ISNUMBER('2-6-2'!F3), '2-6-2'!F3, IF(ISNUMBER('2-6-2'!G3), '2-6-2'!G3, IF(ISNUMBER('2-6-2'!H3), '2-6-2'!H3, "XXX")))))))</f>
        <v>XXX</v>
      </c>
      <c r="T3" s="130" t="str">
        <f>IF(ISNUMBER('2-7-1'!E3), '2-7-1'!E3, IF(ISNUMBER('2-7-1'!F3), '2-7-1'!F3, IF(ISNUMBER('2-7-1'!G3), '2-7-1'!G3, IF(ISNUMBER('2-7-1'!H3), '2-7-1'!H3, IF(ISNUMBER('2-7-1'!I3), '2-7-1'!I3, IF(ISNUMBER('2-7-1'!J3), '2-7-1'!J3, IF(ISNUMBER('2-7-1'!K3), '2-7-1'!K3, "XXX")))))))</f>
        <v>XXX</v>
      </c>
      <c r="U3" s="130" t="str">
        <f>IF(ISNUMBER('2-7-2'!E3), '2-7-2'!E3, IF(ISNUMBER('2-7-2'!F3), '2-7-2'!F3, IF(ISNUMBER('2-7-2'!G3), '2-7-2'!G3, IF(ISNUMBER('2-7-2'!H3), '2-7-2'!H3, IF(ISNUMBER('2-7-2'!I3), '2-7-2'!I3, IF(ISNUMBER('2-7-2'!J3), '2-7-2'!J3, IF(ISNUMBER('2-7-2'!K3), '2-7-2'!K3, "XXX")))))))</f>
        <v>XXX</v>
      </c>
      <c r="V3" s="130" t="str">
        <f>IF(ISNUMBER('2-8-1'!E3), '2-8-1'!E3, IF(ISNUMBER('2-8-1'!F3), '2-8-1'!F3, IF(ISNUMBER('2-8-1'!G3), '2-8-1'!G3, IF(ISNUMBER('2-8-1'!H3), '2-8-1'!H3, IF(ISNUMBER('2-8-1'!I3), '2-8-1'!I3, IF(ISNUMBER('2-8-1'!J3), '2-8-1'!J3, IF(ISNUMBER('2-8-1'!K3), '2-8-1'!K3, "XXX")))))))</f>
        <v>XXX</v>
      </c>
      <c r="W3" s="130" t="str">
        <f>IF(ISNUMBER('2-8-2'!E3), '2-8-2'!E3, IF(ISNUMBER('2-8-2'!F3), '2-8-2'!F3, IF(ISNUMBER('2-8-2'!G3), '2-8-2'!G3, IF(ISNUMBER('2-8-2'!H3), '2-8-2'!H3, IF(ISNUMBER('2-8-2'!I3), '2-8-2'!I3, IF(ISNUMBER('2-8-2'!J3), '2-8-2'!J3, IF(ISNUMBER('2-8-2'!K3), '2-8-2'!K3, "XXX")))))))</f>
        <v>XXX</v>
      </c>
      <c r="X3" s="130">
        <f>'3-1'!F2</f>
        <v>0.377</v>
      </c>
      <c r="Y3" s="223">
        <f>'3-2'!N2</f>
        <v>-1.2849949599999999</v>
      </c>
    </row>
    <row r="4" spans="1:25" ht="15.75" customHeight="1" x14ac:dyDescent="0.25">
      <c r="A4" s="19" t="s">
        <v>13</v>
      </c>
      <c r="B4" s="158" t="s">
        <v>13</v>
      </c>
      <c r="C4" s="130">
        <f>IF(ISNUMBER('1-1'!E4),'1-1'!E4, "XXX")</f>
        <v>5.5</v>
      </c>
      <c r="D4" s="130" t="str">
        <f>IF(UCDP!V4, UCDP!V4, "0.0")</f>
        <v>0.0</v>
      </c>
      <c r="E4" s="130">
        <f>IF(ISNUMBER('1-3'!F4), '1-3'!F4, IF(ISNUMBER('1-3'!G4), '1-3'!G4, IF(ISNUMBER('1-3'!H4), '1-3'!H4, IF(ISNUMBER('1-3'!I4), '1-3'!I4, IF(ISNUMBER('1-3'!J4), '1-3'!J4, IF(ISNUMBER('1-3'!K4), '1-3'!K4, IF(ISNUMBER('1-3'!L4), '1-3'!L4, "XXX")))))))</f>
        <v>87.166666666666686</v>
      </c>
      <c r="F4" s="130">
        <f>IF(ISNUMBER('1-4'!AL4),'1-4'!AL4, IF(ISNUMBER('1-4'!AM4),'1-4'!AM4, IF(ISNUMBER('1-4'!AN4),'1-4'!AN4, IF(ISNUMBER('1-4'!AO4),'1-4'!AO4, IF(ISNUMBER('1-4'!AP4),'1-4'!AP4, IF(ISNUMBER('1-4'!AQ4),'1-4'!AQ4, IF(ISNUMBER('1-4'!AR4), '1-4'!AR4, "XXX")))))))</f>
        <v>2</v>
      </c>
      <c r="G4" s="130">
        <f>IF(ISNUMBER('1-5'!E3),'1-5'!E3, "XXX")</f>
        <v>5.3</v>
      </c>
      <c r="H4" s="130">
        <f>IF(ISNUMBER('2-1-1'!E4), '2-1-1'!E4, IF(ISNUMBER('2-1-1'!F4), '2-1-1'!F4, IF(ISNUMBER('2-1-1'!G4), '2-1-1'!G4, IF(ISNUMBER('2-1-1'!H4), '2-1-1'!H4, IF(ISNUMBER('2-1-1'!I4), '2-1-1'!I4, IF(ISNUMBER('2-1-1'!J4), '2-1-1'!J4, IF(ISNUMBER('2-1-1'!K4), '2-1-1'!K4, "XXX")))))))</f>
        <v>0.49428571428571427</v>
      </c>
      <c r="I4" s="130">
        <f>'2-1-2'!C3</f>
        <v>0.16292999999999999</v>
      </c>
      <c r="J4" s="130">
        <f>IF(ISNUMBER('2-2-1'!Z4), '2-2-1'!Z4, IF(ISNUMBER('2-2-1'!AA4), '2-2-1'!AA4, IF(ISNUMBER('2-2-1'!AB4), '2-2-1'!AB4, IF(ISNUMBER('2-2-1'!AC4), '2-2-1'!AC4, IF(ISNUMBER('2-2-1'!AD4), '2-2-1'!AD4, IF(ISNUMBER('2-2-1'!AE4), '2-2-1'!AE4, IF(ISNUMBER('2-2-1'!AF4), '2-2-1'!AF4, "XXX")))))))</f>
        <v>2.6936</v>
      </c>
      <c r="K4" s="130">
        <f>IF(ISNUMBER('2-2-2'!E4), '2-2-2'!E4, IF(ISNUMBER('2-2-2'!F4), '2-2-2'!F4, IF(ISNUMBER('2-2-2'!G4), '2-2-2'!G4, IF(ISNUMBER('2-2-2'!H4), '2-2-2'!H4, IF(ISNUMBER('2-2-2'!I4), '2-2-2'!I4, IF(ISNUMBER('2-2-2'!J4), '2-2-2'!J4, IF(ISNUMBER('2-2-2'!K4), '2-2-2'!K4, "XXX")))))))</f>
        <v>0.58285714285714285</v>
      </c>
      <c r="L4" s="130">
        <f>IF(ISNUMBER('2-3-1'!M4), '2-3-1'!M4, IF(ISNUMBER('2-3-1'!N4), '2-3-1'!N4, IF(ISNUMBER('2-3-1'!O4), '2-3-1'!O4, IF(ISNUMBER('2-3-1'!P4), '2-3-1'!P4, IF(ISNUMBER('2-3-1'!Q4), '2-3-1'!Q4, IF(ISNUMBER('2-3-1'!R4), '2-3-1'!R4, IF(ISNUMBER('2-3-1'!S4), '2-3-1'!S4, "XXX")))))))</f>
        <v>2.37873578</v>
      </c>
      <c r="M4" s="130">
        <f>IF(ISNUMBER('2-3-2'!M4),'2-3-2'!M4, "XXX")</f>
        <v>47.341831210000002</v>
      </c>
      <c r="N4" s="130">
        <f>IF(ISNUMBER('2-4-1'!S4), '2-4-1'!S4,IF(ISNUMBER('2-4-1'!T4),'2-4-1'!T4,IF(ISNUMBER('2-4-1'!U4),'2-4-1'!U4,IF(ISNUMBER('2-4-1'!V4),'2-4-1'!V4,'2013'!N4))))</f>
        <v>10.87005111458552</v>
      </c>
      <c r="O4" s="130" t="str">
        <f>IF(ISNUMBER('2-4-2'!C4), '2-4-2'!C4, IF(ISNUMBER('2-4-2'!D4), '2-4-2'!D4, IF(ISNUMBER('2-4-2'!E4), '2-4-2'!E4, IF(ISNUMBER('2-4-2'!F4), '2-4-2'!F4, IF(ISNUMBER('2-4-2'!G4), '2-4-2'!G4, "XXX")))))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"XXX"))))</f>
        <v>40.4818</v>
      </c>
      <c r="S4" s="130">
        <f>IF(ISNUMBER('2-6-2'!B4), '2-6-2'!B4, IF(ISNUMBER('2-6-2'!C4), '2-6-2'!C4, IF(ISNUMBER('2-6-2'!D4), '2-6-2'!D4, IF(ISNUMBER('2-6-2'!E4), '2-6-2'!E4, IF(ISNUMBER('2-6-2'!F4), '2-6-2'!F4, IF(ISNUMBER('2-6-2'!G4), '2-6-2'!G4, IF(ISNUMBER('2-6-2'!H4), '2-6-2'!H4, "XXX")))))))</f>
        <v>0.19</v>
      </c>
      <c r="T4" s="130">
        <f>IF(ISNUMBER('2-7-1'!E4), '2-7-1'!E4, IF(ISNUMBER('2-7-1'!F4), '2-7-1'!F4, IF(ISNUMBER('2-7-1'!G4), '2-7-1'!G4, IF(ISNUMBER('2-7-1'!H4), '2-7-1'!H4, IF(ISNUMBER('2-7-1'!I4), '2-7-1'!I4, IF(ISNUMBER('2-7-1'!J4), '2-7-1'!J4, IF(ISNUMBER('2-7-1'!K4), '2-7-1'!K4, "XXX")))))))</f>
        <v>0.45285714285714285</v>
      </c>
      <c r="U4" s="130">
        <f>IF(ISNUMBER('2-7-2'!E4), '2-7-2'!E4, IF(ISNUMBER('2-7-2'!F4), '2-7-2'!F4, IF(ISNUMBER('2-7-2'!G4), '2-7-2'!G4, IF(ISNUMBER('2-7-2'!H4), '2-7-2'!H4, IF(ISNUMBER('2-7-2'!I4), '2-7-2'!I4, IF(ISNUMBER('2-7-2'!J4), '2-7-2'!J4, IF(ISNUMBER('2-7-2'!K4), '2-7-2'!K4, "XXX")))))))</f>
        <v>0.47928571428571426</v>
      </c>
      <c r="V4" s="130">
        <f>IF(ISNUMBER('2-8-1'!E4), '2-8-1'!E4, IF(ISNUMBER('2-8-1'!F4), '2-8-1'!F4, IF(ISNUMBER('2-8-1'!G4), '2-8-1'!G4, IF(ISNUMBER('2-8-1'!H4), '2-8-1'!H4, IF(ISNUMBER('2-8-1'!I4), '2-8-1'!I4, IF(ISNUMBER('2-8-1'!J4), '2-8-1'!J4, IF(ISNUMBER('2-8-1'!K4), '2-8-1'!K4, "XXX")))))))</f>
        <v>0.58571428571428563</v>
      </c>
      <c r="W4" s="130">
        <f>IF(ISNUMBER('2-8-2'!E4), '2-8-2'!E4, IF(ISNUMBER('2-8-2'!F4), '2-8-2'!F4, IF(ISNUMBER('2-8-2'!G4), '2-8-2'!G4, IF(ISNUMBER('2-8-2'!H4), '2-8-2'!H4, IF(ISNUMBER('2-8-2'!I4), '2-8-2'!I4, IF(ISNUMBER('2-8-2'!J4), '2-8-2'!J4, IF(ISNUMBER('2-8-2'!K4), '2-8-2'!K4, "XXX")))))))</f>
        <v>0.5614285714285715</v>
      </c>
      <c r="X4" s="130">
        <f>'3-1'!F3</f>
        <v>0.53600000000000003</v>
      </c>
      <c r="Y4" s="223">
        <f>'3-2'!N3</f>
        <v>0.194219172</v>
      </c>
    </row>
    <row r="5" spans="1:25" ht="15.75" customHeight="1" x14ac:dyDescent="0.25">
      <c r="A5" s="19" t="s">
        <v>14</v>
      </c>
      <c r="B5" s="158" t="s">
        <v>14</v>
      </c>
      <c r="C5" s="130">
        <f>IF(ISNUMBER('1-1'!E5),'1-1'!E5, "XXX")</f>
        <v>5.7</v>
      </c>
      <c r="D5" s="130">
        <f>IF(UCDP!V5, UCDP!V5, "0.0")</f>
        <v>8.6313238824277327E-2</v>
      </c>
      <c r="E5" s="130">
        <f>IF(ISNUMBER('1-3'!F5), '1-3'!F5, IF(ISNUMBER('1-3'!G5), '1-3'!G5, IF(ISNUMBER('1-3'!H5), '1-3'!H5, IF(ISNUMBER('1-3'!I5), '1-3'!I5, IF(ISNUMBER('1-3'!J5), '1-3'!J5, IF(ISNUMBER('1-3'!K5), '1-3'!K5, IF(ISNUMBER('1-3'!L5), '1-3'!L5, "XXX")))))))</f>
        <v>76</v>
      </c>
      <c r="F5" s="130">
        <f>IF(ISNUMBER('1-4'!AL5),'1-4'!AL5, IF(ISNUMBER('1-4'!AM5),'1-4'!AM5, IF(ISNUMBER('1-4'!AN5),'1-4'!AN5, IF(ISNUMBER('1-4'!AO5),'1-4'!AO5, IF(ISNUMBER('1-4'!AP5),'1-4'!AP5, IF(ISNUMBER('1-4'!AQ5),'1-4'!AQ5, IF(ISNUMBER('1-4'!AR5), '1-4'!AR5, "XXX")))))))</f>
        <v>3</v>
      </c>
      <c r="G5" s="130">
        <f>IF(ISNUMBER('1-5'!E4),'1-5'!E4, "XXX")</f>
        <v>7.6</v>
      </c>
      <c r="H5" s="130">
        <f>IF(ISNUMBER('2-1-1'!E5), '2-1-1'!E5, IF(ISNUMBER('2-1-1'!F5), '2-1-1'!F5, IF(ISNUMBER('2-1-1'!G5), '2-1-1'!G5, IF(ISNUMBER('2-1-1'!H5), '2-1-1'!H5, IF(ISNUMBER('2-1-1'!I5), '2-1-1'!I5, IF(ISNUMBER('2-1-1'!J5), '2-1-1'!J5, IF(ISNUMBER('2-1-1'!K5), '2-1-1'!K5, "XXX")))))))</f>
        <v>0.49857142857142855</v>
      </c>
      <c r="I5" s="130">
        <f>'2-1-2'!C4</f>
        <v>0.12481</v>
      </c>
      <c r="J5" s="140">
        <f>'2-2-1'!T5</f>
        <v>3.5530599999999999</v>
      </c>
      <c r="K5" s="130">
        <f>IF(ISNUMBER('2-2-2'!E5), '2-2-2'!E5, IF(ISNUMBER('2-2-2'!F5), '2-2-2'!F5, IF(ISNUMBER('2-2-2'!G5), '2-2-2'!G5, IF(ISNUMBER('2-2-2'!H5), '2-2-2'!H5, IF(ISNUMBER('2-2-2'!I5), '2-2-2'!I5, IF(ISNUMBER('2-2-2'!J5), '2-2-2'!J5, IF(ISNUMBER('2-2-2'!K5), '2-2-2'!K5, "XXX")))))))</f>
        <v>0.45</v>
      </c>
      <c r="L5" s="130">
        <f>IF(ISNUMBER('2-3-1'!M5), '2-3-1'!M5, IF(ISNUMBER('2-3-1'!N5), '2-3-1'!N5, IF(ISNUMBER('2-3-1'!O5), '2-3-1'!O5, IF(ISNUMBER('2-3-1'!P5), '2-3-1'!P5, IF(ISNUMBER('2-3-1'!Q5), '2-3-1'!Q5, IF(ISNUMBER('2-3-1'!R5), '2-3-1'!R5, IF(ISNUMBER('2-3-1'!S5), '2-3-1'!S5, "XXX")))))))</f>
        <v>3.55552292</v>
      </c>
      <c r="M5" s="130">
        <f>IF(ISNUMBER('2-3-2'!M5),'2-3-2'!M5, "XXX")</f>
        <v>28.882444379999999</v>
      </c>
      <c r="N5" s="130">
        <f>IF(ISNUMBER('2-4-1'!S5), '2-4-1'!S5,IF(ISNUMBER('2-4-1'!T5),'2-4-1'!T5,IF(ISNUMBER('2-4-1'!U5),'2-4-1'!U5,IF(ISNUMBER('2-4-1'!V5),'2-4-1'!V5,'2013'!N5))))</f>
        <v>8.5290779867256639</v>
      </c>
      <c r="O5" s="130" t="str">
        <f>IF(ISNUMBER('2-4-2'!C5), '2-4-2'!C5, IF(ISNUMBER('2-4-2'!D5), '2-4-2'!D5, IF(ISNUMBER('2-4-2'!E5), '2-4-2'!E5, IF(ISNUMBER('2-4-2'!F5), '2-4-2'!F5, IF(ISNUMBER('2-4-2'!G5), '2-4-2'!G5, "XXX")))))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"XXX"))))</f>
        <v>68.965509999999995</v>
      </c>
      <c r="S5" s="130">
        <f>IF(ISNUMBER('2-6-2'!B5), '2-6-2'!B5, IF(ISNUMBER('2-6-2'!C5), '2-6-2'!C5, IF(ISNUMBER('2-6-2'!D5), '2-6-2'!D5, IF(ISNUMBER('2-6-2'!E5), '2-6-2'!E5, IF(ISNUMBER('2-6-2'!F5), '2-6-2'!F5, IF(ISNUMBER('2-6-2'!G5), '2-6-2'!G5, IF(ISNUMBER('2-6-2'!H5), '2-6-2'!H5, "XXX")))))))</f>
        <v>0.19</v>
      </c>
      <c r="T5" s="130">
        <f>IF(ISNUMBER('2-7-1'!E5), '2-7-1'!E5, IF(ISNUMBER('2-7-1'!F5), '2-7-1'!F5, IF(ISNUMBER('2-7-1'!G5), '2-7-1'!G5, IF(ISNUMBER('2-7-1'!H5), '2-7-1'!H5, IF(ISNUMBER('2-7-1'!I5), '2-7-1'!I5, IF(ISNUMBER('2-7-1'!J5), '2-7-1'!J5, IF(ISNUMBER('2-7-1'!K5), '2-7-1'!K5, "XXX")))))))</f>
        <v>0.47142857142857142</v>
      </c>
      <c r="U5" s="130">
        <f>IF(ISNUMBER('2-7-2'!E5), '2-7-2'!E5, IF(ISNUMBER('2-7-2'!F5), '2-7-2'!F5, IF(ISNUMBER('2-7-2'!G5), '2-7-2'!G5, IF(ISNUMBER('2-7-2'!H5), '2-7-2'!H5, IF(ISNUMBER('2-7-2'!I5), '2-7-2'!I5, IF(ISNUMBER('2-7-2'!J5), '2-7-2'!J5, IF(ISNUMBER('2-7-2'!K5), '2-7-2'!K5, "XXX")))))))</f>
        <v>0.41714285714285715</v>
      </c>
      <c r="V5" s="130">
        <f>IF(ISNUMBER('2-8-1'!E5), '2-8-1'!E5, IF(ISNUMBER('2-8-1'!F5), '2-8-1'!F5, IF(ISNUMBER('2-8-1'!G5), '2-8-1'!G5, IF(ISNUMBER('2-8-1'!H5), '2-8-1'!H5, IF(ISNUMBER('2-8-1'!I5), '2-8-1'!I5, IF(ISNUMBER('2-8-1'!J5), '2-8-1'!J5, IF(ISNUMBER('2-8-1'!K5), '2-8-1'!K5, "XXX")))))))</f>
        <v>0.51571428571428568</v>
      </c>
      <c r="W5" s="130">
        <f>IF(ISNUMBER('2-8-2'!E5), '2-8-2'!E5, IF(ISNUMBER('2-8-2'!F5), '2-8-2'!F5, IF(ISNUMBER('2-8-2'!G5), '2-8-2'!G5, IF(ISNUMBER('2-8-2'!H5), '2-8-2'!H5, IF(ISNUMBER('2-8-2'!I5), '2-8-2'!I5, IF(ISNUMBER('2-8-2'!J5), '2-8-2'!J5, IF(ISNUMBER('2-8-2'!K5), '2-8-2'!K5, "XXX")))))))</f>
        <v>0.44428571428571428</v>
      </c>
      <c r="X5" s="130">
        <f>'3-1'!F4</f>
        <v>0.32800000000000001</v>
      </c>
      <c r="Y5" s="223">
        <f>'3-2'!N4</f>
        <v>-0.91513323800000002</v>
      </c>
    </row>
    <row r="6" spans="1:25" ht="15.75" customHeight="1" x14ac:dyDescent="0.25">
      <c r="A6" s="19" t="s">
        <v>15</v>
      </c>
      <c r="B6" s="158" t="s">
        <v>15</v>
      </c>
      <c r="C6" s="130">
        <f>IF(ISNUMBER('1-1'!E6),'1-1'!E6, "XXX")</f>
        <v>6.7</v>
      </c>
      <c r="D6" s="130">
        <f>IF(UCDP!V6, UCDP!V6, "0.0")</f>
        <v>2.2214645547114285E-3</v>
      </c>
      <c r="E6" s="130">
        <f>IF(ISNUMBER('1-3'!F6), '1-3'!F6, IF(ISNUMBER('1-3'!G6), '1-3'!G6, IF(ISNUMBER('1-3'!H6), '1-3'!H6, IF(ISNUMBER('1-3'!I6), '1-3'!I6, IF(ISNUMBER('1-3'!J6), '1-3'!J6, IF(ISNUMBER('1-3'!K6), '1-3'!K6, IF(ISNUMBER('1-3'!L6), '1-3'!L6, "XXX")))))))</f>
        <v>86.000000000000014</v>
      </c>
      <c r="F6" s="130">
        <f>IF(ISNUMBER('1-4'!AL6),'1-4'!AL6, IF(ISNUMBER('1-4'!AM6),'1-4'!AM6, IF(ISNUMBER('1-4'!AN6),'1-4'!AN6, IF(ISNUMBER('1-4'!AO6),'1-4'!AO6, IF(ISNUMBER('1-4'!AP6),'1-4'!AP6, IF(ISNUMBER('1-4'!AQ6),'1-4'!AQ6, IF(ISNUMBER('1-4'!AR6), '1-4'!AR6, "XXX")))))))</f>
        <v>3</v>
      </c>
      <c r="G6" s="130">
        <f>IF(ISNUMBER('1-5'!E5),'1-5'!E5, "XXX")</f>
        <v>7.3</v>
      </c>
      <c r="H6" s="130">
        <f>IF(ISNUMBER('2-1-1'!E6), '2-1-1'!E6, IF(ISNUMBER('2-1-1'!F6), '2-1-1'!F6, IF(ISNUMBER('2-1-1'!G6), '2-1-1'!G6, IF(ISNUMBER('2-1-1'!H6), '2-1-1'!H6, IF(ISNUMBER('2-1-1'!I6), '2-1-1'!I6, IF(ISNUMBER('2-1-1'!J6), '2-1-1'!J6, IF(ISNUMBER('2-1-1'!K6), '2-1-1'!K6, "XXX")))))))</f>
        <v>0.26857142857142852</v>
      </c>
      <c r="I6" s="130">
        <f>'2-1-2'!C5</f>
        <v>4.5069999999999999E-2</v>
      </c>
      <c r="J6" s="140">
        <f>'2-2-1'!W6</f>
        <v>1.68503</v>
      </c>
      <c r="K6" s="130">
        <f>IF(ISNUMBER('2-2-2'!E6), '2-2-2'!E6, IF(ISNUMBER('2-2-2'!F6), '2-2-2'!F6, IF(ISNUMBER('2-2-2'!G6), '2-2-2'!G6, IF(ISNUMBER('2-2-2'!H6), '2-2-2'!H6, IF(ISNUMBER('2-2-2'!I6), '2-2-2'!I6, IF(ISNUMBER('2-2-2'!J6), '2-2-2'!J6, IF(ISNUMBER('2-2-2'!K6), '2-2-2'!K6, "XXX")))))))</f>
        <v>0.21285714285714286</v>
      </c>
      <c r="L6" s="130">
        <f>IF(ISNUMBER('2-3-1'!M6), '2-3-1'!M6, IF(ISNUMBER('2-3-1'!N6), '2-3-1'!N6, IF(ISNUMBER('2-3-1'!O6), '2-3-1'!O6, IF(ISNUMBER('2-3-1'!P6), '2-3-1'!P6, IF(ISNUMBER('2-3-1'!Q6), '2-3-1'!Q6, IF(ISNUMBER('2-3-1'!R6), '2-3-1'!R6, IF(ISNUMBER('2-3-1'!S6), '2-3-1'!S6, "XXX")))))))</f>
        <v>1.67409575</v>
      </c>
      <c r="M6" s="130">
        <f>IF(ISNUMBER('2-3-2'!M6),'2-3-2'!M6, "XXX")</f>
        <v>19.343755720000001</v>
      </c>
      <c r="N6" s="130">
        <f>IF(ISNUMBER('2-4-1'!S6), '2-4-1'!S6,IF(ISNUMBER('2-4-1'!T6),'2-4-1'!T6,IF(ISNUMBER('2-4-1'!U6),'2-4-1'!U6,IF(ISNUMBER('2-4-1'!V6),'2-4-1'!V6,'2013'!N6))))</f>
        <v>9.4288220654875605</v>
      </c>
      <c r="O6" s="130">
        <f>IF(ISNUMBER('2-4-2'!C6), '2-4-2'!C6, IF(ISNUMBER('2-4-2'!D6), '2-4-2'!D6, IF(ISNUMBER('2-4-2'!E6), '2-4-2'!E6, IF(ISNUMBER('2-4-2'!F6), '2-4-2'!F6, IF(ISNUMBER('2-4-2'!G6), '2-4-2'!G6, "XXX")))))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"XXX"))))</f>
        <v>33.7941</v>
      </c>
      <c r="S6" s="130">
        <f>IF(ISNUMBER('2-6-2'!B6), '2-6-2'!B6, IF(ISNUMBER('2-6-2'!C6), '2-6-2'!C6, IF(ISNUMBER('2-6-2'!D6), '2-6-2'!D6, IF(ISNUMBER('2-6-2'!E6), '2-6-2'!E6, IF(ISNUMBER('2-6-2'!F6), '2-6-2'!F6, IF(ISNUMBER('2-6-2'!G6), '2-6-2'!G6, IF(ISNUMBER('2-6-2'!H6), '2-6-2'!H6, "XXX")))))))</f>
        <v>31.99</v>
      </c>
      <c r="T6" s="130">
        <f>IF(ISNUMBER('2-7-1'!E6), '2-7-1'!E6, IF(ISNUMBER('2-7-1'!F6), '2-7-1'!F6, IF(ISNUMBER('2-7-1'!G6), '2-7-1'!G6, IF(ISNUMBER('2-7-1'!H6), '2-7-1'!H6, IF(ISNUMBER('2-7-1'!I6), '2-7-1'!I6, IF(ISNUMBER('2-7-1'!J6), '2-7-1'!J6, IF(ISNUMBER('2-7-1'!K6), '2-7-1'!K6, "XXX")))))))</f>
        <v>0.39571428571428574</v>
      </c>
      <c r="U6" s="130">
        <f>IF(ISNUMBER('2-7-2'!E6), '2-7-2'!E6, IF(ISNUMBER('2-7-2'!F6), '2-7-2'!F6, IF(ISNUMBER('2-7-2'!G6), '2-7-2'!G6, IF(ISNUMBER('2-7-2'!H6), '2-7-2'!H6, IF(ISNUMBER('2-7-2'!I6), '2-7-2'!I6, IF(ISNUMBER('2-7-2'!J6), '2-7-2'!J6, IF(ISNUMBER('2-7-2'!K6), '2-7-2'!K6, "XXX")))))))</f>
        <v>0.38357142857142856</v>
      </c>
      <c r="V6" s="130">
        <f>IF(ISNUMBER('2-8-1'!E6), '2-8-1'!E6, IF(ISNUMBER('2-8-1'!F6), '2-8-1'!F6, IF(ISNUMBER('2-8-1'!G6), '2-8-1'!G6, IF(ISNUMBER('2-8-1'!H6), '2-8-1'!H6, IF(ISNUMBER('2-8-1'!I6), '2-8-1'!I6, IF(ISNUMBER('2-8-1'!J6), '2-8-1'!J6, IF(ISNUMBER('2-8-1'!K6), '2-8-1'!K6, "XXX")))))))</f>
        <v>0.49000000000000005</v>
      </c>
      <c r="W6" s="130">
        <f>IF(ISNUMBER('2-8-2'!E6), '2-8-2'!E6, IF(ISNUMBER('2-8-2'!F6), '2-8-2'!F6, IF(ISNUMBER('2-8-2'!G6), '2-8-2'!G6, IF(ISNUMBER('2-8-2'!H6), '2-8-2'!H6, IF(ISNUMBER('2-8-2'!I6), '2-8-2'!I6, IF(ISNUMBER('2-8-2'!J6), '2-8-2'!J6, IF(ISNUMBER('2-8-2'!K6), '2-8-2'!K6, "XXX")))))))</f>
        <v>0.39999999999999997</v>
      </c>
      <c r="X6" s="130">
        <f>'3-1'!F5</f>
        <v>0.313</v>
      </c>
      <c r="Y6" s="223">
        <f>'3-2'!N5</f>
        <v>-1.01017344</v>
      </c>
    </row>
    <row r="7" spans="1:25" ht="15.75" customHeight="1" x14ac:dyDescent="0.25">
      <c r="A7" s="19" t="s">
        <v>16</v>
      </c>
      <c r="B7" s="158" t="s">
        <v>16</v>
      </c>
      <c r="C7" s="130">
        <f>IF(ISNUMBER('1-1'!E7),'1-1'!E7, "XXX")</f>
        <v>3.1</v>
      </c>
      <c r="D7" s="130" t="str">
        <f>IF(UCDP!V7, UCDP!V7, "0.0")</f>
        <v>0.0</v>
      </c>
      <c r="E7" s="130">
        <f>IF(ISNUMBER('1-3'!F7), '1-3'!F7, IF(ISNUMBER('1-3'!G7), '1-3'!G7, IF(ISNUMBER('1-3'!H7), '1-3'!H7, IF(ISNUMBER('1-3'!I7), '1-3'!I7, IF(ISNUMBER('1-3'!J7), '1-3'!J7, IF(ISNUMBER('1-3'!K7), '1-3'!K7, IF(ISNUMBER('1-3'!L7), '1-3'!L7, "XXX")))))))</f>
        <v>72.333333333333343</v>
      </c>
      <c r="F7" s="130">
        <f>IF(ISNUMBER('1-4'!AL7),'1-4'!AL7, IF(ISNUMBER('1-4'!AM7),'1-4'!AM7, IF(ISNUMBER('1-4'!AN7),'1-4'!AN7, IF(ISNUMBER('1-4'!AO7),'1-4'!AO7, IF(ISNUMBER('1-4'!AP7),'1-4'!AP7, IF(ISNUMBER('1-4'!AQ7),'1-4'!AQ7, IF(ISNUMBER('1-4'!AR7), '1-4'!AR7, "XXX")))))))</f>
        <v>2</v>
      </c>
      <c r="G7" s="130">
        <f>IF(ISNUMBER('1-5'!E6),'1-5'!E6, "XXX")</f>
        <v>3.8</v>
      </c>
      <c r="H7" s="130">
        <f>IF(ISNUMBER('2-1-1'!E7), '2-1-1'!E7, IF(ISNUMBER('2-1-1'!F7), '2-1-1'!F7, IF(ISNUMBER('2-1-1'!G7), '2-1-1'!G7, IF(ISNUMBER('2-1-1'!H7), '2-1-1'!H7, IF(ISNUMBER('2-1-1'!I7), '2-1-1'!I7, IF(ISNUMBER('2-1-1'!J7), '2-1-1'!J7, IF(ISNUMBER('2-1-1'!K7), '2-1-1'!K7, "XXX")))))))</f>
        <v>0.51857142857142857</v>
      </c>
      <c r="I7" s="130">
        <f>'2-1-2'!C6</f>
        <v>0.28116000000000002</v>
      </c>
      <c r="J7" s="130">
        <f>IF(ISNUMBER('2-2-1'!Z7), '2-2-1'!Z7, IF(ISNUMBER('2-2-1'!AA7), '2-2-1'!AA7, IF(ISNUMBER('2-2-1'!AB7), '2-2-1'!AB7, IF(ISNUMBER('2-2-1'!AC7), '2-2-1'!AC7, IF(ISNUMBER('2-2-1'!AD7), '2-2-1'!AD7, IF(ISNUMBER('2-2-1'!AE7), '2-2-1'!AE7, IF(ISNUMBER('2-2-1'!AF7), '2-2-1'!AF7, "XXX")))))))</f>
        <v>4.0695100000000002</v>
      </c>
      <c r="K7" s="130">
        <f>IF(ISNUMBER('2-2-2'!E7), '2-2-2'!E7, IF(ISNUMBER('2-2-2'!F7), '2-2-2'!F7, IF(ISNUMBER('2-2-2'!G7), '2-2-2'!G7, IF(ISNUMBER('2-2-2'!H7), '2-2-2'!H7, IF(ISNUMBER('2-2-2'!I7), '2-2-2'!I7, IF(ISNUMBER('2-2-2'!J7), '2-2-2'!J7, IF(ISNUMBER('2-2-2'!K7), '2-2-2'!K7, "XXX")))))))</f>
        <v>0.43571428571428567</v>
      </c>
      <c r="L7" s="130">
        <f>IF(ISNUMBER('2-3-1'!M7), '2-3-1'!M7, IF(ISNUMBER('2-3-1'!N7), '2-3-1'!N7, IF(ISNUMBER('2-3-1'!O7), '2-3-1'!O7, IF(ISNUMBER('2-3-1'!P7), '2-3-1'!P7, IF(ISNUMBER('2-3-1'!Q7), '2-3-1'!Q7, IF(ISNUMBER('2-3-1'!R7), '2-3-1'!R7, IF(ISNUMBER('2-3-1'!S7), '2-3-1'!S7, "XXX")))))))</f>
        <v>5.5683460199999999</v>
      </c>
      <c r="M7" s="130">
        <f>IF(ISNUMBER('2-3-2'!M7),'2-3-2'!M7, "XXX")</f>
        <v>26.780101779999999</v>
      </c>
      <c r="N7" s="130" t="str">
        <f>IF(ISNUMBER('2-4-1'!S7), '2-4-1'!S7,IF(ISNUMBER('2-4-1'!T7),'2-4-1'!T7,IF(ISNUMBER('2-4-1'!U7),'2-4-1'!U7,IF(ISNUMBER('2-4-1'!V7),'2-4-1'!V7,'2013'!N7))))</f>
        <v>XXX</v>
      </c>
      <c r="O7" s="130">
        <f>IF(ISNUMBER('2-4-2'!C7), '2-4-2'!C7, IF(ISNUMBER('2-4-2'!D7), '2-4-2'!D7, IF(ISNUMBER('2-4-2'!E7), '2-4-2'!E7, IF(ISNUMBER('2-4-2'!F7), '2-4-2'!F7, IF(ISNUMBER('2-4-2'!G7), '2-4-2'!G7, "XXX")))))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"XXX"))))</f>
        <v>76.452579999999998</v>
      </c>
      <c r="S7" s="130">
        <f>IF(ISNUMBER('2-6-2'!B7), '2-6-2'!B7, IF(ISNUMBER('2-6-2'!C7), '2-6-2'!C7, IF(ISNUMBER('2-6-2'!D7), '2-6-2'!D7, IF(ISNUMBER('2-6-2'!E7), '2-6-2'!E7, IF(ISNUMBER('2-6-2'!F7), '2-6-2'!F7, IF(ISNUMBER('2-6-2'!G7), '2-6-2'!G7, IF(ISNUMBER('2-6-2'!H7), '2-6-2'!H7, "XXX")))))))</f>
        <v>0.44</v>
      </c>
      <c r="T7" s="130">
        <f>IF(ISNUMBER('2-7-1'!E7), '2-7-1'!E7, IF(ISNUMBER('2-7-1'!F7), '2-7-1'!F7, IF(ISNUMBER('2-7-1'!G7), '2-7-1'!G7, IF(ISNUMBER('2-7-1'!H7), '2-7-1'!H7, IF(ISNUMBER('2-7-1'!I7), '2-7-1'!I7, IF(ISNUMBER('2-7-1'!J7), '2-7-1'!J7, IF(ISNUMBER('2-7-1'!K7), '2-7-1'!K7, "XXX")))))))</f>
        <v>0.37142857142857144</v>
      </c>
      <c r="U7" s="130">
        <f>IF(ISNUMBER('2-7-2'!E7), '2-7-2'!E7, IF(ISNUMBER('2-7-2'!F7), '2-7-2'!F7, IF(ISNUMBER('2-7-2'!G7), '2-7-2'!G7, IF(ISNUMBER('2-7-2'!H7), '2-7-2'!H7, IF(ISNUMBER('2-7-2'!I7), '2-7-2'!I7, IF(ISNUMBER('2-7-2'!J7), '2-7-2'!J7, IF(ISNUMBER('2-7-2'!K7), '2-7-2'!K7, "XXX")))))))</f>
        <v>0.31785714285714289</v>
      </c>
      <c r="V7" s="130">
        <f>IF(ISNUMBER('2-8-1'!E7), '2-8-1'!E7, IF(ISNUMBER('2-8-1'!F7), '2-8-1'!F7, IF(ISNUMBER('2-8-1'!G7), '2-8-1'!G7, IF(ISNUMBER('2-8-1'!H7), '2-8-1'!H7, IF(ISNUMBER('2-8-1'!I7), '2-8-1'!I7, IF(ISNUMBER('2-8-1'!J7), '2-8-1'!J7, IF(ISNUMBER('2-8-1'!K7), '2-8-1'!K7, "XXX")))))))</f>
        <v>0.40142857142857141</v>
      </c>
      <c r="W7" s="130">
        <f>IF(ISNUMBER('2-8-2'!E7), '2-8-2'!E7, IF(ISNUMBER('2-8-2'!F7), '2-8-2'!F7, IF(ISNUMBER('2-8-2'!G7), '2-8-2'!G7, IF(ISNUMBER('2-8-2'!H7), '2-8-2'!H7, IF(ISNUMBER('2-8-2'!I7), '2-8-2'!I7, IF(ISNUMBER('2-8-2'!J7), '2-8-2'!J7, IF(ISNUMBER('2-8-2'!K7), '2-8-2'!K7, "XXX")))))))</f>
        <v>0.37142857142857144</v>
      </c>
      <c r="X7" s="130">
        <f>'3-1'!F6</f>
        <v>0.77300000000000002</v>
      </c>
      <c r="Y7" s="223">
        <f>'3-2'!N6</f>
        <v>0.42441156499999999</v>
      </c>
    </row>
    <row r="8" spans="1:25" ht="15.75" customHeight="1" x14ac:dyDescent="0.25">
      <c r="A8" s="19" t="s">
        <v>17</v>
      </c>
      <c r="B8" s="158" t="s">
        <v>17</v>
      </c>
      <c r="C8" s="130">
        <f>IF(ISNUMBER('1-1'!E8),'1-1'!E8, "XXX")</f>
        <v>5.8</v>
      </c>
      <c r="D8" s="130" t="str">
        <f>IF(UCDP!V8, UCDP!V8, "0.0")</f>
        <v>0.0</v>
      </c>
      <c r="E8" s="130">
        <f>IF(ISNUMBER('1-3'!F8), '1-3'!F8, IF(ISNUMBER('1-3'!G8), '1-3'!G8, IF(ISNUMBER('1-3'!H8), '1-3'!H8, IF(ISNUMBER('1-3'!I8), '1-3'!I8, IF(ISNUMBER('1-3'!J8), '1-3'!J8, IF(ISNUMBER('1-3'!K8), '1-3'!K8, IF(ISNUMBER('1-3'!L8), '1-3'!L8, "XXX")))))))</f>
        <v>86.333333333333329</v>
      </c>
      <c r="F8" s="130">
        <f>IF(ISNUMBER('1-4'!AL8),'1-4'!AL8, IF(ISNUMBER('1-4'!AM8),'1-4'!AM8, IF(ISNUMBER('1-4'!AN8),'1-4'!AN8, IF(ISNUMBER('1-4'!AO8),'1-4'!AO8, IF(ISNUMBER('1-4'!AP8),'1-4'!AP8, IF(ISNUMBER('1-4'!AQ8),'1-4'!AQ8, IF(ISNUMBER('1-4'!AR8), '1-4'!AR8, "XXX")))))))</f>
        <v>2</v>
      </c>
      <c r="G8" s="130">
        <f>IF(ISNUMBER('1-5'!E7),'1-5'!E7, "XXX")</f>
        <v>6.4</v>
      </c>
      <c r="H8" s="130">
        <f>IF(ISNUMBER('2-1-1'!E8), '2-1-1'!E8, IF(ISNUMBER('2-1-1'!F8), '2-1-1'!F8, IF(ISNUMBER('2-1-1'!G8), '2-1-1'!G8, IF(ISNUMBER('2-1-1'!H8), '2-1-1'!H8, IF(ISNUMBER('2-1-1'!I8), '2-1-1'!I8, IF(ISNUMBER('2-1-1'!J8), '2-1-1'!J8, IF(ISNUMBER('2-1-1'!K8), '2-1-1'!K8, "XXX")))))))</f>
        <v>0.49428571428571427</v>
      </c>
      <c r="I8" s="130">
        <f>'2-1-2'!C7</f>
        <v>0.128</v>
      </c>
      <c r="J8" s="130">
        <f>IF(ISNUMBER('2-2-1'!Z8), '2-2-1'!Z8, IF(ISNUMBER('2-2-1'!AA8), '2-2-1'!AA8, IF(ISNUMBER('2-2-1'!AB8), '2-2-1'!AB8, IF(ISNUMBER('2-2-1'!AC8), '2-2-1'!AC8, IF(ISNUMBER('2-2-1'!AD8), '2-2-1'!AD8, IF(ISNUMBER('2-2-1'!AE8), '2-2-1'!AE8, IF(ISNUMBER('2-2-1'!AF8), '2-2-1'!AF8, "XXX")))))))</f>
        <v>1.9221300000000001</v>
      </c>
      <c r="K8" s="130">
        <f>IF(ISNUMBER('2-2-2'!E8), '2-2-2'!E8, IF(ISNUMBER('2-2-2'!F8), '2-2-2'!F8, IF(ISNUMBER('2-2-2'!G8), '2-2-2'!G8, IF(ISNUMBER('2-2-2'!H8), '2-2-2'!H8, IF(ISNUMBER('2-2-2'!I8), '2-2-2'!I8, IF(ISNUMBER('2-2-2'!J8), '2-2-2'!J8, IF(ISNUMBER('2-2-2'!K8), '2-2-2'!K8, "XXX")))))))</f>
        <v>0.46857142857142853</v>
      </c>
      <c r="L8" s="130">
        <f>IF(ISNUMBER('2-3-1'!M8), '2-3-1'!M8, IF(ISNUMBER('2-3-1'!N8), '2-3-1'!N8, IF(ISNUMBER('2-3-1'!O8), '2-3-1'!O8, IF(ISNUMBER('2-3-1'!P8), '2-3-1'!P8, IF(ISNUMBER('2-3-1'!Q8), '2-3-1'!Q8, IF(ISNUMBER('2-3-1'!R8), '2-3-1'!R8, IF(ISNUMBER('2-3-1'!S8), '2-3-1'!S8, "XXX")))))))</f>
        <v>1.6862896700000001</v>
      </c>
      <c r="M8" s="130">
        <f>IF(ISNUMBER('2-3-2'!M8),'2-3-2'!M8, "XXX")</f>
        <v>77.624130249999993</v>
      </c>
      <c r="N8" s="130">
        <f>IF(ISNUMBER('2-4-1'!S8), '2-4-1'!S8,IF(ISNUMBER('2-4-1'!T8),'2-4-1'!T8,IF(ISNUMBER('2-4-1'!U8),'2-4-1'!U8,IF(ISNUMBER('2-4-1'!V8),'2-4-1'!V8,'2013'!N8))))</f>
        <v>7.0573899999999998</v>
      </c>
      <c r="O8" s="130">
        <f>IF(ISNUMBER('2-4-2'!C8), '2-4-2'!C8, IF(ISNUMBER('2-4-2'!D8), '2-4-2'!D8, IF(ISNUMBER('2-4-2'!E8), '2-4-2'!E8, IF(ISNUMBER('2-4-2'!F8), '2-4-2'!F8, IF(ISNUMBER('2-4-2'!G8), '2-4-2'!G8, "XXX")))))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"XXX"))))</f>
        <v>57.1999</v>
      </c>
      <c r="S8" s="130">
        <f>IF(ISNUMBER('2-6-2'!B8), '2-6-2'!B8, IF(ISNUMBER('2-6-2'!C8), '2-6-2'!C8, IF(ISNUMBER('2-6-2'!D8), '2-6-2'!D8, IF(ISNUMBER('2-6-2'!E8), '2-6-2'!E8, IF(ISNUMBER('2-6-2'!F8), '2-6-2'!F8, IF(ISNUMBER('2-6-2'!G8), '2-6-2'!G8, IF(ISNUMBER('2-6-2'!H8), '2-6-2'!H8, "XXX")))))))</f>
        <v>0.3</v>
      </c>
      <c r="T8" s="130">
        <f>IF(ISNUMBER('2-7-1'!E8), '2-7-1'!E8, IF(ISNUMBER('2-7-1'!F8), '2-7-1'!F8, IF(ISNUMBER('2-7-1'!G8), '2-7-1'!G8, IF(ISNUMBER('2-7-1'!H8), '2-7-1'!H8, IF(ISNUMBER('2-7-1'!I8), '2-7-1'!I8, IF(ISNUMBER('2-7-1'!J8), '2-7-1'!J8, IF(ISNUMBER('2-7-1'!K8), '2-7-1'!K8, "XXX")))))))</f>
        <v>0.47857142857142859</v>
      </c>
      <c r="U8" s="130">
        <f>IF(ISNUMBER('2-7-2'!E8), '2-7-2'!E8, IF(ISNUMBER('2-7-2'!F8), '2-7-2'!F8, IF(ISNUMBER('2-7-2'!G8), '2-7-2'!G8, IF(ISNUMBER('2-7-2'!H8), '2-7-2'!H8, IF(ISNUMBER('2-7-2'!I8), '2-7-2'!I8, IF(ISNUMBER('2-7-2'!J8), '2-7-2'!J8, IF(ISNUMBER('2-7-2'!K8), '2-7-2'!K8, "XXX")))))))</f>
        <v>0.39285714285714285</v>
      </c>
      <c r="V8" s="130">
        <f>IF(ISNUMBER('2-8-1'!E8), '2-8-1'!E8, IF(ISNUMBER('2-8-1'!F8), '2-8-1'!F8, IF(ISNUMBER('2-8-1'!G8), '2-8-1'!G8, IF(ISNUMBER('2-8-1'!H8), '2-8-1'!H8, IF(ISNUMBER('2-8-1'!I8), '2-8-1'!I8, IF(ISNUMBER('2-8-1'!J8), '2-8-1'!J8, IF(ISNUMBER('2-8-1'!K8), '2-8-1'!K8, "XXX")))))))</f>
        <v>0.53</v>
      </c>
      <c r="W8" s="130">
        <f>IF(ISNUMBER('2-8-2'!E8), '2-8-2'!E8, IF(ISNUMBER('2-8-2'!F8), '2-8-2'!F8, IF(ISNUMBER('2-8-2'!G8), '2-8-2'!G8, IF(ISNUMBER('2-8-2'!H8), '2-8-2'!H8, IF(ISNUMBER('2-8-2'!I8), '2-8-2'!I8, IF(ISNUMBER('2-8-2'!J8), '2-8-2'!J8, IF(ISNUMBER('2-8-2'!K8), '2-8-2'!K8, "XXX")))))))</f>
        <v>0.48857142857142855</v>
      </c>
      <c r="X8" s="130">
        <f>'3-1'!F7</f>
        <v>0.33700000000000002</v>
      </c>
      <c r="Y8" s="223">
        <f>'3-2'!N7</f>
        <v>-0.74593907599999998</v>
      </c>
    </row>
    <row r="9" spans="1:25" ht="15.75" customHeight="1" x14ac:dyDescent="0.25">
      <c r="A9" s="19" t="s">
        <v>18</v>
      </c>
      <c r="B9" s="158" t="s">
        <v>18</v>
      </c>
      <c r="C9" s="130">
        <f>IF(ISNUMBER('1-1'!E9),'1-1'!E9, "XXX")</f>
        <v>1.1000000000000001</v>
      </c>
      <c r="D9" s="130" t="str">
        <f>IF(UCDP!V9, UCDP!V9, "0.0")</f>
        <v>0.0</v>
      </c>
      <c r="E9" s="130">
        <f>IF(ISNUMBER('1-3'!F9), '1-3'!F9, IF(ISNUMBER('1-3'!G9), '1-3'!G9, IF(ISNUMBER('1-3'!H9), '1-3'!H9, IF(ISNUMBER('1-3'!I9), '1-3'!I9, IF(ISNUMBER('1-3'!J9), '1-3'!J9, IF(ISNUMBER('1-3'!K9), '1-3'!K9, IF(ISNUMBER('1-3'!L9), '1-3'!L9, "XXX")))))))</f>
        <v>95.500000000000014</v>
      </c>
      <c r="F9" s="130">
        <f>IF(ISNUMBER('1-4'!AL9),'1-4'!AL9, IF(ISNUMBER('1-4'!AM9),'1-4'!AM9, IF(ISNUMBER('1-4'!AN9),'1-4'!AN9, IF(ISNUMBER('1-4'!AO9),'1-4'!AO9, IF(ISNUMBER('1-4'!AP9),'1-4'!AP9, IF(ISNUMBER('1-4'!AQ9),'1-4'!AQ9, IF(ISNUMBER('1-4'!AR9), '1-4'!AR9, "XXX")))))))</f>
        <v>1</v>
      </c>
      <c r="G9" s="130">
        <f>IF(ISNUMBER('1-5'!E8),'1-5'!E8, "XXX")</f>
        <v>2</v>
      </c>
      <c r="H9" s="130">
        <f>IF(ISNUMBER('2-1-1'!E9), '2-1-1'!E9, IF(ISNUMBER('2-1-1'!F9), '2-1-1'!F9, IF(ISNUMBER('2-1-1'!G9), '2-1-1'!G9, IF(ISNUMBER('2-1-1'!H9), '2-1-1'!H9, IF(ISNUMBER('2-1-1'!I9), '2-1-1'!I9, IF(ISNUMBER('2-1-1'!J9), '2-1-1'!J9, IF(ISNUMBER('2-1-1'!K9), '2-1-1'!K9, "XXX")))))))</f>
        <v>0.77714285714285714</v>
      </c>
      <c r="I9" s="130">
        <f>'2-1-2'!C8</f>
        <v>0.60104999999999997</v>
      </c>
      <c r="J9" s="130">
        <f>IF(ISNUMBER('2-2-1'!Z9), '2-2-1'!Z9, IF(ISNUMBER('2-2-1'!AA9), '2-2-1'!AA9, IF(ISNUMBER('2-2-1'!AB9), '2-2-1'!AB9, IF(ISNUMBER('2-2-1'!AC9), '2-2-1'!AC9, IF(ISNUMBER('2-2-1'!AD9), '2-2-1'!AD9, IF(ISNUMBER('2-2-1'!AE9), '2-2-1'!AE9, IF(ISNUMBER('2-2-1'!AF9), '2-2-1'!AF9, "XXX")))))))</f>
        <v>3.75054</v>
      </c>
      <c r="K9" s="130">
        <f>IF(ISNUMBER('2-2-2'!E9), '2-2-2'!E9, IF(ISNUMBER('2-2-2'!F9), '2-2-2'!F9, IF(ISNUMBER('2-2-2'!G9), '2-2-2'!G9, IF(ISNUMBER('2-2-2'!H9), '2-2-2'!H9, IF(ISNUMBER('2-2-2'!I9), '2-2-2'!I9, IF(ISNUMBER('2-2-2'!J9), '2-2-2'!J9, IF(ISNUMBER('2-2-2'!K9), '2-2-2'!K9, "XXX")))))))</f>
        <v>0.77571428571428569</v>
      </c>
      <c r="L9" s="130">
        <f>IF(ISNUMBER('2-3-1'!M9), '2-3-1'!M9, IF(ISNUMBER('2-3-1'!N9), '2-3-1'!N9, IF(ISNUMBER('2-3-1'!O9), '2-3-1'!O9, IF(ISNUMBER('2-3-1'!P9), '2-3-1'!P9, IF(ISNUMBER('2-3-1'!Q9), '2-3-1'!Q9, IF(ISNUMBER('2-3-1'!R9), '2-3-1'!R9, IF(ISNUMBER('2-3-1'!S9), '2-3-1'!S9, "XXX")))))))</f>
        <v>6.1003284500000001</v>
      </c>
      <c r="M9" s="130">
        <f>IF(ISNUMBER('2-3-2'!M9),'2-3-2'!M9, "XXX")</f>
        <v>19.749286649999998</v>
      </c>
      <c r="N9" s="130">
        <f>IF(ISNUMBER('2-4-1'!S9), '2-4-1'!S9,IF(ISNUMBER('2-4-1'!T9),'2-4-1'!T9,IF(ISNUMBER('2-4-1'!U9),'2-4-1'!U9,IF(ISNUMBER('2-4-1'!V9),'2-4-1'!V9,'2013'!N9))))</f>
        <v>16.706</v>
      </c>
      <c r="O9" s="130">
        <f>IF(ISNUMBER('2-4-2'!C9), '2-4-2'!C9, IF(ISNUMBER('2-4-2'!D9), '2-4-2'!D9, IF(ISNUMBER('2-4-2'!E9), '2-4-2'!E9, IF(ISNUMBER('2-4-2'!F9), '2-4-2'!F9, IF(ISNUMBER('2-4-2'!G9), '2-4-2'!G9, "XXX")))))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"XXX"))))</f>
        <v>83.164169999999999</v>
      </c>
      <c r="S9" s="130">
        <f>IF(ISNUMBER('2-6-2'!B9), '2-6-2'!B9, IF(ISNUMBER('2-6-2'!C9), '2-6-2'!C9, IF(ISNUMBER('2-6-2'!D9), '2-6-2'!D9, IF(ISNUMBER('2-6-2'!E9), '2-6-2'!E9, IF(ISNUMBER('2-6-2'!F9), '2-6-2'!F9, IF(ISNUMBER('2-6-2'!G9), '2-6-2'!G9, IF(ISNUMBER('2-6-2'!H9), '2-6-2'!H9, "XXX")))))))</f>
        <v>0</v>
      </c>
      <c r="T9" s="130">
        <f>IF(ISNUMBER('2-7-1'!E9), '2-7-1'!E9, IF(ISNUMBER('2-7-1'!F9), '2-7-1'!F9, IF(ISNUMBER('2-7-1'!G9), '2-7-1'!G9, IF(ISNUMBER('2-7-1'!H9), '2-7-1'!H9, IF(ISNUMBER('2-7-1'!I9), '2-7-1'!I9, IF(ISNUMBER('2-7-1'!J9), '2-7-1'!J9, IF(ISNUMBER('2-7-1'!K9), '2-7-1'!K9, "XXX")))))))</f>
        <v>0.82714285714285718</v>
      </c>
      <c r="U9" s="130">
        <f>IF(ISNUMBER('2-7-2'!E9), '2-7-2'!E9, IF(ISNUMBER('2-7-2'!F9), '2-7-2'!F9, IF(ISNUMBER('2-7-2'!G9), '2-7-2'!G9, IF(ISNUMBER('2-7-2'!H9), '2-7-2'!H9, IF(ISNUMBER('2-7-2'!I9), '2-7-2'!I9, IF(ISNUMBER('2-7-2'!J9), '2-7-2'!J9, IF(ISNUMBER('2-7-2'!K9), '2-7-2'!K9, "XXX")))))))</f>
        <v>0.78</v>
      </c>
      <c r="V9" s="130">
        <f>IF(ISNUMBER('2-8-1'!E9), '2-8-1'!E9, IF(ISNUMBER('2-8-1'!F9), '2-8-1'!F9, IF(ISNUMBER('2-8-1'!G9), '2-8-1'!G9, IF(ISNUMBER('2-8-1'!H9), '2-8-1'!H9, IF(ISNUMBER('2-8-1'!I9), '2-8-1'!I9, IF(ISNUMBER('2-8-1'!J9), '2-8-1'!J9, IF(ISNUMBER('2-8-1'!K9), '2-8-1'!K9, "XXX")))))))</f>
        <v>0.73285714285714287</v>
      </c>
      <c r="W9" s="130">
        <f>IF(ISNUMBER('2-8-2'!E9), '2-8-2'!E9, IF(ISNUMBER('2-8-2'!F9), '2-8-2'!F9, IF(ISNUMBER('2-8-2'!G9), '2-8-2'!G9, IF(ISNUMBER('2-8-2'!H9), '2-8-2'!H9, IF(ISNUMBER('2-8-2'!I9), '2-8-2'!I9, IF(ISNUMBER('2-8-2'!J9), '2-8-2'!J9, IF(ISNUMBER('2-8-2'!K9), '2-8-2'!K9, "XXX")))))))</f>
        <v>0.66714285714285715</v>
      </c>
      <c r="X9" s="130">
        <f>'3-1'!F8</f>
        <v>0.89600000000000002</v>
      </c>
      <c r="Y9" s="223">
        <f>'3-2'!N8</f>
        <v>1.4485193489999999</v>
      </c>
    </row>
    <row r="10" spans="1:25" ht="15.75" customHeight="1" x14ac:dyDescent="0.25">
      <c r="A10" s="19" t="s">
        <v>19</v>
      </c>
      <c r="B10" s="158" t="s">
        <v>19</v>
      </c>
      <c r="C10" s="130">
        <f>IF(ISNUMBER('1-1'!E10),'1-1'!E10, "XXX")</f>
        <v>2.4</v>
      </c>
      <c r="D10" s="130" t="str">
        <f>IF(UCDP!V10, UCDP!V10, "0.0")</f>
        <v>0.0</v>
      </c>
      <c r="E10" s="130">
        <f>IF(ISNUMBER('1-3'!F10), '1-3'!F10, IF(ISNUMBER('1-3'!G10), '1-3'!G10, IF(ISNUMBER('1-3'!H10), '1-3'!H10, IF(ISNUMBER('1-3'!I10), '1-3'!I10, IF(ISNUMBER('1-3'!J10), '1-3'!J10, IF(ISNUMBER('1-3'!K10), '1-3'!K10, IF(ISNUMBER('1-3'!L10), '1-3'!L10, "XXX")))))))</f>
        <v>104.00000000000001</v>
      </c>
      <c r="F10" s="130">
        <f>IF(ISNUMBER('1-4'!AL10),'1-4'!AL10, IF(ISNUMBER('1-4'!AM10),'1-4'!AM10, IF(ISNUMBER('1-4'!AN10),'1-4'!AN10, IF(ISNUMBER('1-4'!AO10),'1-4'!AO10, IF(ISNUMBER('1-4'!AP10),'1-4'!AP10, IF(ISNUMBER('1-4'!AQ10),'1-4'!AQ10, IF(ISNUMBER('1-4'!AR10), '1-4'!AR10, "XXX")))))))</f>
        <v>2</v>
      </c>
      <c r="G10" s="130">
        <f>IF(ISNUMBER('1-5'!E9),'1-5'!E9, "XXX")</f>
        <v>1.6</v>
      </c>
      <c r="H10" s="130">
        <f>IF(ISNUMBER('2-1-1'!E10), '2-1-1'!E10, IF(ISNUMBER('2-1-1'!F10), '2-1-1'!F10, IF(ISNUMBER('2-1-1'!G10), '2-1-1'!G10, IF(ISNUMBER('2-1-1'!H10), '2-1-1'!H10, IF(ISNUMBER('2-1-1'!I10), '2-1-1'!I10, IF(ISNUMBER('2-1-1'!J10), '2-1-1'!J10, IF(ISNUMBER('2-1-1'!K10), '2-1-1'!K10, "XXX")))))))</f>
        <v>0.79428571428571415</v>
      </c>
      <c r="I10" s="130">
        <f>'2-1-2'!C9</f>
        <v>0.57362000000000002</v>
      </c>
      <c r="J10" s="130">
        <f>IF(ISNUMBER('2-2-1'!Z10), '2-2-1'!Z10, IF(ISNUMBER('2-2-1'!AA10), '2-2-1'!AA10, IF(ISNUMBER('2-2-1'!AB10), '2-2-1'!AB10, IF(ISNUMBER('2-2-1'!AC10), '2-2-1'!AC10, IF(ISNUMBER('2-2-1'!AD10), '2-2-1'!AD10, IF(ISNUMBER('2-2-1'!AE10), '2-2-1'!AE10, IF(ISNUMBER('2-2-1'!AF10), '2-2-1'!AF10, "XXX")))))))</f>
        <v>3.6766000000000001</v>
      </c>
      <c r="K10" s="130">
        <f>IF(ISNUMBER('2-2-2'!E10), '2-2-2'!E10, IF(ISNUMBER('2-2-2'!F10), '2-2-2'!F10, IF(ISNUMBER('2-2-2'!G10), '2-2-2'!G10, IF(ISNUMBER('2-2-2'!H10), '2-2-2'!H10, IF(ISNUMBER('2-2-2'!I10), '2-2-2'!I10, IF(ISNUMBER('2-2-2'!J10), '2-2-2'!J10, IF(ISNUMBER('2-2-2'!K10), '2-2-2'!K10, "XXX")))))))</f>
        <v>0.72</v>
      </c>
      <c r="L10" s="130">
        <f>IF(ISNUMBER('2-3-1'!M10), '2-3-1'!M10, IF(ISNUMBER('2-3-1'!N10), '2-3-1'!N10, IF(ISNUMBER('2-3-1'!O10), '2-3-1'!O10, IF(ISNUMBER('2-3-1'!P10), '2-3-1'!P10, IF(ISNUMBER('2-3-1'!Q10), '2-3-1'!Q10, IF(ISNUMBER('2-3-1'!R10), '2-3-1'!R10, IF(ISNUMBER('2-3-1'!S10), '2-3-1'!S10, "XXX")))))))</f>
        <v>7.3995790499999998</v>
      </c>
      <c r="M10" s="130">
        <f>IF(ISNUMBER('2-3-2'!M10),'2-3-2'!M10, "XXX")</f>
        <v>18.601625439999999</v>
      </c>
      <c r="N10" s="130">
        <f>IF(ISNUMBER('2-4-1'!S10), '2-4-1'!S10,IF(ISNUMBER('2-4-1'!T10),'2-4-1'!T10,IF(ISNUMBER('2-4-1'!U10),'2-4-1'!U10,IF(ISNUMBER('2-4-1'!V10),'2-4-1'!V10,'2013'!N10))))</f>
        <v>27.577000000000002</v>
      </c>
      <c r="O10" s="130">
        <f>IF(ISNUMBER('2-4-2'!C10), '2-4-2'!C10, IF(ISNUMBER('2-4-2'!D10), '2-4-2'!D10, IF(ISNUMBER('2-4-2'!E10), '2-4-2'!E10, IF(ISNUMBER('2-4-2'!F10), '2-4-2'!F10, IF(ISNUMBER('2-4-2'!G10), '2-4-2'!G10, "XXX")))))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"XXX"))))</f>
        <v>86.798929999999999</v>
      </c>
      <c r="S10" s="130">
        <f>IF(ISNUMBER('2-6-2'!B10), '2-6-2'!B10, IF(ISNUMBER('2-6-2'!C10), '2-6-2'!C10, IF(ISNUMBER('2-6-2'!D10), '2-6-2'!D10, IF(ISNUMBER('2-6-2'!E10), '2-6-2'!E10, IF(ISNUMBER('2-6-2'!F10), '2-6-2'!F10, IF(ISNUMBER('2-6-2'!G10), '2-6-2'!G10, IF(ISNUMBER('2-6-2'!H10), '2-6-2'!H10, "XXX")))))))</f>
        <v>0</v>
      </c>
      <c r="T10" s="130">
        <f>IF(ISNUMBER('2-7-1'!E10), '2-7-1'!E10, IF(ISNUMBER('2-7-1'!F10), '2-7-1'!F10, IF(ISNUMBER('2-7-1'!G10), '2-7-1'!G10, IF(ISNUMBER('2-7-1'!H10), '2-7-1'!H10, IF(ISNUMBER('2-7-1'!I10), '2-7-1'!I10, IF(ISNUMBER('2-7-1'!J10), '2-7-1'!J10, IF(ISNUMBER('2-7-1'!K10), '2-7-1'!K10, "XXX")))))))</f>
        <v>0.85571428571428576</v>
      </c>
      <c r="U10" s="130">
        <f>IF(ISNUMBER('2-7-2'!E10), '2-7-2'!E10, IF(ISNUMBER('2-7-2'!F10), '2-7-2'!F10, IF(ISNUMBER('2-7-2'!G10), '2-7-2'!G10, IF(ISNUMBER('2-7-2'!H10), '2-7-2'!H10, IF(ISNUMBER('2-7-2'!I10), '2-7-2'!I10, IF(ISNUMBER('2-7-2'!J10), '2-7-2'!J10, IF(ISNUMBER('2-7-2'!K10), '2-7-2'!K10, "XXX")))))))</f>
        <v>0.72357142857142864</v>
      </c>
      <c r="V10" s="130">
        <f>IF(ISNUMBER('2-8-1'!E10), '2-8-1'!E10, IF(ISNUMBER('2-8-1'!F10), '2-8-1'!F10, IF(ISNUMBER('2-8-1'!G10), '2-8-1'!G10, IF(ISNUMBER('2-8-1'!H10), '2-8-1'!H10, IF(ISNUMBER('2-8-1'!I10), '2-8-1'!I10, IF(ISNUMBER('2-8-1'!J10), '2-8-1'!J10, IF(ISNUMBER('2-8-1'!K10), '2-8-1'!K10, "XXX")))))))</f>
        <v>0.68428571428571427</v>
      </c>
      <c r="W10" s="130">
        <f>IF(ISNUMBER('2-8-2'!E10), '2-8-2'!E10, IF(ISNUMBER('2-8-2'!F10), '2-8-2'!F10, IF(ISNUMBER('2-8-2'!G10), '2-8-2'!G10, IF(ISNUMBER('2-8-2'!H10), '2-8-2'!H10, IF(ISNUMBER('2-8-2'!I10), '2-8-2'!I10, IF(ISNUMBER('2-8-2'!J10), '2-8-2'!J10, IF(ISNUMBER('2-8-2'!K10), '2-8-2'!K10, "XXX")))))))</f>
        <v>0.67</v>
      </c>
      <c r="X10" s="130">
        <f>'3-1'!F9</f>
        <v>0.873</v>
      </c>
      <c r="Y10" s="223">
        <f>'3-2'!N9</f>
        <v>1.458706498</v>
      </c>
    </row>
    <row r="11" spans="1:25" ht="15.75" customHeight="1" x14ac:dyDescent="0.25">
      <c r="A11" s="19" t="s">
        <v>20</v>
      </c>
      <c r="B11" s="158" t="s">
        <v>20</v>
      </c>
      <c r="C11" s="130">
        <f>IF(ISNUMBER('1-1'!E11),'1-1'!E11, "XXX")</f>
        <v>7.4</v>
      </c>
      <c r="D11" s="130" t="str">
        <f>IF(UCDP!V11, UCDP!V11, "0.0")</f>
        <v>0.0</v>
      </c>
      <c r="E11" s="130">
        <f>IF(ISNUMBER('1-3'!F11), '1-3'!F11, IF(ISNUMBER('1-3'!G11), '1-3'!G11, IF(ISNUMBER('1-3'!H11), '1-3'!H11, IF(ISNUMBER('1-3'!I11), '1-3'!I11, IF(ISNUMBER('1-3'!J11), '1-3'!J11, IF(ISNUMBER('1-3'!K11), '1-3'!K11, IF(ISNUMBER('1-3'!L11), '1-3'!L11, "XXX")))))))</f>
        <v>83.166666666666671</v>
      </c>
      <c r="F11" s="130">
        <f>IF(ISNUMBER('1-4'!AL11),'1-4'!AL11, IF(ISNUMBER('1-4'!AM11),'1-4'!AM11, IF(ISNUMBER('1-4'!AN11),'1-4'!AN11, IF(ISNUMBER('1-4'!AO11),'1-4'!AO11, IF(ISNUMBER('1-4'!AP11),'1-4'!AP11, IF(ISNUMBER('1-4'!AQ11),'1-4'!AQ11, IF(ISNUMBER('1-4'!AR11), '1-4'!AR11, "XXX")))))))</f>
        <v>3</v>
      </c>
      <c r="G11" s="130">
        <f>IF(ISNUMBER('1-5'!E10),'1-5'!E10, "XXX")</f>
        <v>7.2</v>
      </c>
      <c r="H11" s="130">
        <f>IF(ISNUMBER('2-1-1'!E11), '2-1-1'!E11, IF(ISNUMBER('2-1-1'!F11), '2-1-1'!F11, IF(ISNUMBER('2-1-1'!G11), '2-1-1'!G11, IF(ISNUMBER('2-1-1'!H11), '2-1-1'!H11, IF(ISNUMBER('2-1-1'!I11), '2-1-1'!I11, IF(ISNUMBER('2-1-1'!J11), '2-1-1'!J11, IF(ISNUMBER('2-1-1'!K11), '2-1-1'!K11, "XXX")))))))</f>
        <v>0.52714285714285714</v>
      </c>
      <c r="I11" s="130">
        <f>'2-1-2'!C10</f>
        <v>0.13292000000000001</v>
      </c>
      <c r="J11" s="130" t="str">
        <f>IF(ISNUMBER('2-2-1'!Z11), '2-2-1'!Z11, IF(ISNUMBER('2-2-1'!AA11), '2-2-1'!AA11, IF(ISNUMBER('2-2-1'!AB11), '2-2-1'!AB11, IF(ISNUMBER('2-2-1'!AC11), '2-2-1'!AC11, IF(ISNUMBER('2-2-1'!AD11), '2-2-1'!AD11, IF(ISNUMBER('2-2-1'!AE11), '2-2-1'!AE11, IF(ISNUMBER('2-2-1'!AF11), '2-2-1'!AF11, "XXX")))))))</f>
        <v>XXX</v>
      </c>
      <c r="K11" s="130">
        <f>IF(ISNUMBER('2-2-2'!E11), '2-2-2'!E11, IF(ISNUMBER('2-2-2'!F11), '2-2-2'!F11, IF(ISNUMBER('2-2-2'!G11), '2-2-2'!G11, IF(ISNUMBER('2-2-2'!H11), '2-2-2'!H11, IF(ISNUMBER('2-2-2'!I11), '2-2-2'!I11, IF(ISNUMBER('2-2-2'!J11), '2-2-2'!J11, IF(ISNUMBER('2-2-2'!K11), '2-2-2'!K11, "XXX")))))))</f>
        <v>0.41285714285714287</v>
      </c>
      <c r="L11" s="130">
        <f>IF(ISNUMBER('2-3-1'!M11), '2-3-1'!M11, IF(ISNUMBER('2-3-1'!N11), '2-3-1'!N11, IF(ISNUMBER('2-3-1'!O11), '2-3-1'!O11, IF(ISNUMBER('2-3-1'!P11), '2-3-1'!P11, IF(ISNUMBER('2-3-1'!Q11), '2-3-1'!Q11, IF(ISNUMBER('2-3-1'!R11), '2-3-1'!R11, IF(ISNUMBER('2-3-1'!S11), '2-3-1'!S11, "XXX")))))))</f>
        <v>1.0107778300000001</v>
      </c>
      <c r="M11" s="130">
        <f>IF(ISNUMBER('2-3-2'!M11),'2-3-2'!M11, "XXX")</f>
        <v>57.922195430000002</v>
      </c>
      <c r="N11" s="130">
        <f>IF(ISNUMBER('2-4-1'!S11), '2-4-1'!S11,IF(ISNUMBER('2-4-1'!T11),'2-4-1'!T11,IF(ISNUMBER('2-4-1'!U11),'2-4-1'!U11,IF(ISNUMBER('2-4-1'!V11),'2-4-1'!V11,'2013'!N11))))</f>
        <v>7.8817849994112805</v>
      </c>
      <c r="O11" s="130">
        <f>IF(ISNUMBER('2-4-2'!C11), '2-4-2'!C11, IF(ISNUMBER('2-4-2'!D11), '2-4-2'!D11, IF(ISNUMBER('2-4-2'!E11), '2-4-2'!E11, IF(ISNUMBER('2-4-2'!F11), '2-4-2'!F11, IF(ISNUMBER('2-4-2'!G11), '2-4-2'!G11, "XXX")))))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"XXX"))))</f>
        <v>33.486759999999997</v>
      </c>
      <c r="S11" s="130">
        <f>IF(ISNUMBER('2-6-2'!B11), '2-6-2'!B11, IF(ISNUMBER('2-6-2'!C11), '2-6-2'!C11, IF(ISNUMBER('2-6-2'!D11), '2-6-2'!D11, IF(ISNUMBER('2-6-2'!E11), '2-6-2'!E11, IF(ISNUMBER('2-6-2'!F11), '2-6-2'!F11, IF(ISNUMBER('2-6-2'!G11), '2-6-2'!G11, IF(ISNUMBER('2-6-2'!H11), '2-6-2'!H11, "XXX")))))))</f>
        <v>0.1</v>
      </c>
      <c r="T11" s="130">
        <f>IF(ISNUMBER('2-7-1'!E11), '2-7-1'!E11, IF(ISNUMBER('2-7-1'!F11), '2-7-1'!F11, IF(ISNUMBER('2-7-1'!G11), '2-7-1'!G11, IF(ISNUMBER('2-7-1'!H11), '2-7-1'!H11, IF(ISNUMBER('2-7-1'!I11), '2-7-1'!I11, IF(ISNUMBER('2-7-1'!J11), '2-7-1'!J11, IF(ISNUMBER('2-7-1'!K11), '2-7-1'!K11, "XXX")))))))</f>
        <v>0.53857142857142859</v>
      </c>
      <c r="U11" s="130">
        <f>IF(ISNUMBER('2-7-2'!E11), '2-7-2'!E11, IF(ISNUMBER('2-7-2'!F11), '2-7-2'!F11, IF(ISNUMBER('2-7-2'!G11), '2-7-2'!G11, IF(ISNUMBER('2-7-2'!H11), '2-7-2'!H11, IF(ISNUMBER('2-7-2'!I11), '2-7-2'!I11, IF(ISNUMBER('2-7-2'!J11), '2-7-2'!J11, IF(ISNUMBER('2-7-2'!K11), '2-7-2'!K11, "XXX")))))))</f>
        <v>0.46285714285714291</v>
      </c>
      <c r="V11" s="130">
        <f>IF(ISNUMBER('2-8-1'!E11), '2-8-1'!E11, IF(ISNUMBER('2-8-1'!F11), '2-8-1'!F11, IF(ISNUMBER('2-8-1'!G11), '2-8-1'!G11, IF(ISNUMBER('2-8-1'!H11), '2-8-1'!H11, IF(ISNUMBER('2-8-1'!I11), '2-8-1'!I11, IF(ISNUMBER('2-8-1'!J11), '2-8-1'!J11, IF(ISNUMBER('2-8-1'!K11), '2-8-1'!K11, "XXX")))))))</f>
        <v>0.5485714285714286</v>
      </c>
      <c r="W11" s="130">
        <f>IF(ISNUMBER('2-8-2'!E11), '2-8-2'!E11, IF(ISNUMBER('2-8-2'!F11), '2-8-2'!F11, IF(ISNUMBER('2-8-2'!G11), '2-8-2'!G11, IF(ISNUMBER('2-8-2'!H11), '2-8-2'!H11, IF(ISNUMBER('2-8-2'!I11), '2-8-2'!I11, IF(ISNUMBER('2-8-2'!J11), '2-8-2'!J11, IF(ISNUMBER('2-8-2'!K11), '2-8-2'!K11, "XXX")))))))</f>
        <v>0.53</v>
      </c>
      <c r="X11" s="130">
        <f>'3-1'!F10</f>
        <v>0.21099999999999999</v>
      </c>
      <c r="Y11" s="223">
        <f>'3-2'!N10</f>
        <v>-1.188332677</v>
      </c>
    </row>
    <row r="12" spans="1:25" ht="15.75" customHeight="1" x14ac:dyDescent="0.25">
      <c r="A12" s="19" t="s">
        <v>21</v>
      </c>
      <c r="B12" s="158" t="s">
        <v>21</v>
      </c>
      <c r="C12" s="130">
        <f>IF(ISNUMBER('1-1'!E12),'1-1'!E12, "XXX")</f>
        <v>5.7</v>
      </c>
      <c r="D12" s="130" t="str">
        <f>IF(UCDP!V12, UCDP!V12, "0.0")</f>
        <v>0.0</v>
      </c>
      <c r="E12" s="130">
        <f>IF(ISNUMBER('1-3'!F12), '1-3'!F12, IF(ISNUMBER('1-3'!G12), '1-3'!G12, IF(ISNUMBER('1-3'!H12), '1-3'!H12, IF(ISNUMBER('1-3'!I12), '1-3'!I12, IF(ISNUMBER('1-3'!J12), '1-3'!J12, IF(ISNUMBER('1-3'!K12), '1-3'!K12, IF(ISNUMBER('1-3'!L12), '1-3'!L12, "XXX")))))))</f>
        <v>93.666666666666671</v>
      </c>
      <c r="F12" s="130">
        <f>IF(ISNUMBER('1-4'!AL12),'1-4'!AL12, IF(ISNUMBER('1-4'!AM12),'1-4'!AM12, IF(ISNUMBER('1-4'!AN12),'1-4'!AN12, IF(ISNUMBER('1-4'!AO12),'1-4'!AO12, IF(ISNUMBER('1-4'!AP12),'1-4'!AP12, IF(ISNUMBER('1-4'!AQ12),'1-4'!AQ12, IF(ISNUMBER('1-4'!AR12), '1-4'!AR12, "XXX")))))))</f>
        <v>2</v>
      </c>
      <c r="G12" s="130">
        <f>IF(ISNUMBER('1-5'!E11),'1-5'!E11, "XXX")</f>
        <v>5.4</v>
      </c>
      <c r="H12" s="130">
        <f>IF(ISNUMBER('2-1-1'!E12), '2-1-1'!E12, IF(ISNUMBER('2-1-1'!F12), '2-1-1'!F12, IF(ISNUMBER('2-1-1'!G12), '2-1-1'!G12, IF(ISNUMBER('2-1-1'!H12), '2-1-1'!H12, IF(ISNUMBER('2-1-1'!I12), '2-1-1'!I12, IF(ISNUMBER('2-1-1'!J12), '2-1-1'!J12, IF(ISNUMBER('2-1-1'!K12), '2-1-1'!K12, "XXX")))))))</f>
        <v>0.72571428571428565</v>
      </c>
      <c r="I12" s="130">
        <f>'2-1-2'!C11</f>
        <v>0.58550999999999997</v>
      </c>
      <c r="J12" s="130">
        <f>IF(ISNUMBER('2-2-1'!Z12), '2-2-1'!Z12, IF(ISNUMBER('2-2-1'!AA12), '2-2-1'!AA12, IF(ISNUMBER('2-2-1'!AB12), '2-2-1'!AB12, IF(ISNUMBER('2-2-1'!AC12), '2-2-1'!AC12, IF(ISNUMBER('2-2-1'!AD12), '2-2-1'!AD12, IF(ISNUMBER('2-2-1'!AE12), '2-2-1'!AE12, IF(ISNUMBER('2-2-1'!AF12), '2-2-1'!AF12, "XXX")))))))</f>
        <v>1.8694199999999999</v>
      </c>
      <c r="K12" s="130">
        <f>IF(ISNUMBER('2-2-2'!E12), '2-2-2'!E12, IF(ISNUMBER('2-2-2'!F12), '2-2-2'!F12, IF(ISNUMBER('2-2-2'!G12), '2-2-2'!G12, IF(ISNUMBER('2-2-2'!H12), '2-2-2'!H12, IF(ISNUMBER('2-2-2'!I12), '2-2-2'!I12, IF(ISNUMBER('2-2-2'!J12), '2-2-2'!J12, IF(ISNUMBER('2-2-2'!K12), '2-2-2'!K12, "XXX")))))))</f>
        <v>0.64571428571428569</v>
      </c>
      <c r="L12" s="130">
        <f>IF(ISNUMBER('2-3-1'!M12), '2-3-1'!M12, IF(ISNUMBER('2-3-1'!N12), '2-3-1'!N12, IF(ISNUMBER('2-3-1'!O12), '2-3-1'!O12, IF(ISNUMBER('2-3-1'!P12), '2-3-1'!P12, IF(ISNUMBER('2-3-1'!Q12), '2-3-1'!Q12, IF(ISNUMBER('2-3-1'!R12), '2-3-1'!R12, IF(ISNUMBER('2-3-1'!S12), '2-3-1'!S12, "XXX")))))))</f>
        <v>2.4198281800000001</v>
      </c>
      <c r="M12" s="130">
        <f>IF(ISNUMBER('2-3-2'!M12),'2-3-2'!M12, "XXX")</f>
        <v>28.460460659999999</v>
      </c>
      <c r="N12" s="130">
        <f>IF(ISNUMBER('2-4-1'!S12), '2-4-1'!S12,IF(ISNUMBER('2-4-1'!T12),'2-4-1'!T12,IF(ISNUMBER('2-4-1'!U12),'2-4-1'!U12,IF(ISNUMBER('2-4-1'!V12),'2-4-1'!V12,'2013'!N12))))</f>
        <v>4.008</v>
      </c>
      <c r="O12" s="130" t="str">
        <f>IF(ISNUMBER('2-4-2'!C12), '2-4-2'!C12, IF(ISNUMBER('2-4-2'!D12), '2-4-2'!D12, IF(ISNUMBER('2-4-2'!E12), '2-4-2'!E12, IF(ISNUMBER('2-4-2'!F12), '2-4-2'!F12, IF(ISNUMBER('2-4-2'!G12), '2-4-2'!G12, "XXX")))))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"XXX"))))</f>
        <v>97.30789</v>
      </c>
      <c r="S12" s="130">
        <f>IF(ISNUMBER('2-6-2'!B12), '2-6-2'!B12, IF(ISNUMBER('2-6-2'!C12), '2-6-2'!C12, IF(ISNUMBER('2-6-2'!D12), '2-6-2'!D12, IF(ISNUMBER('2-6-2'!E12), '2-6-2'!E12, IF(ISNUMBER('2-6-2'!F12), '2-6-2'!F12, IF(ISNUMBER('2-6-2'!G12), '2-6-2'!G12, IF(ISNUMBER('2-6-2'!H12), '2-6-2'!H12, "XXX")))))))</f>
        <v>0</v>
      </c>
      <c r="T12" s="130">
        <f>IF(ISNUMBER('2-7-1'!E12), '2-7-1'!E12, IF(ISNUMBER('2-7-1'!F12), '2-7-1'!F12, IF(ISNUMBER('2-7-1'!G12), '2-7-1'!G12, IF(ISNUMBER('2-7-1'!H12), '2-7-1'!H12, IF(ISNUMBER('2-7-1'!I12), '2-7-1'!I12, IF(ISNUMBER('2-7-1'!J12), '2-7-1'!J12, IF(ISNUMBER('2-7-1'!K12), '2-7-1'!K12, "XXX")))))))</f>
        <v>0.78142857142857136</v>
      </c>
      <c r="U12" s="130">
        <f>IF(ISNUMBER('2-7-2'!E12), '2-7-2'!E12, IF(ISNUMBER('2-7-2'!F12), '2-7-2'!F12, IF(ISNUMBER('2-7-2'!G12), '2-7-2'!G12, IF(ISNUMBER('2-7-2'!H12), '2-7-2'!H12, IF(ISNUMBER('2-7-2'!I12), '2-7-2'!I12, IF(ISNUMBER('2-7-2'!J12), '2-7-2'!J12, IF(ISNUMBER('2-7-2'!K12), '2-7-2'!K12, "XXX")))))))</f>
        <v>0.66857142857142848</v>
      </c>
      <c r="V12" s="130">
        <f>IF(ISNUMBER('2-8-1'!E12), '2-8-1'!E12, IF(ISNUMBER('2-8-1'!F12), '2-8-1'!F12, IF(ISNUMBER('2-8-1'!G12), '2-8-1'!G12, IF(ISNUMBER('2-8-1'!H12), '2-8-1'!H12, IF(ISNUMBER('2-8-1'!I12), '2-8-1'!I12, IF(ISNUMBER('2-8-1'!J12), '2-8-1'!J12, IF(ISNUMBER('2-8-1'!K12), '2-8-1'!K12, "XXX")))))))</f>
        <v>0.75142857142857145</v>
      </c>
      <c r="W12" s="130">
        <f>IF(ISNUMBER('2-8-2'!E12), '2-8-2'!E12, IF(ISNUMBER('2-8-2'!F12), '2-8-2'!F12, IF(ISNUMBER('2-8-2'!G12), '2-8-2'!G12, IF(ISNUMBER('2-8-2'!H12), '2-8-2'!H12, IF(ISNUMBER('2-8-2'!I12), '2-8-2'!I12, IF(ISNUMBER('2-8-2'!J12), '2-8-2'!J12, IF(ISNUMBER('2-8-2'!K12), '2-8-2'!K12, "XXX")))))))</f>
        <v>0.62</v>
      </c>
      <c r="X12" s="130">
        <f>'3-1'!F11</f>
        <v>0.22700000000000001</v>
      </c>
      <c r="Y12" s="223">
        <f>'3-2'!N11</f>
        <v>-0.86052417800000003</v>
      </c>
    </row>
    <row r="13" spans="1:25" ht="15.75" customHeight="1" x14ac:dyDescent="0.25">
      <c r="A13" s="19" t="s">
        <v>22</v>
      </c>
      <c r="B13" s="158" t="s">
        <v>22</v>
      </c>
      <c r="C13" s="130">
        <f>IF(ISNUMBER('1-1'!E13),'1-1'!E13, "XXX")</f>
        <v>6.3</v>
      </c>
      <c r="D13" s="130" t="str">
        <f>IF(UCDP!V13, UCDP!V13, "0.0")</f>
        <v>0.0</v>
      </c>
      <c r="E13" s="130">
        <f>IF(ISNUMBER('1-3'!F13), '1-3'!F13, IF(ISNUMBER('1-3'!G13), '1-3'!G13, IF(ISNUMBER('1-3'!H13), '1-3'!H13, IF(ISNUMBER('1-3'!I13), '1-3'!I13, IF(ISNUMBER('1-3'!J13), '1-3'!J13, IF(ISNUMBER('1-3'!K13), '1-3'!K13, IF(ISNUMBER('1-3'!L13), '1-3'!L13, "XXX")))))))</f>
        <v>64.666666666666671</v>
      </c>
      <c r="F13" s="130">
        <f>IF(ISNUMBER('1-4'!AL13),'1-4'!AL13, IF(ISNUMBER('1-4'!AM13),'1-4'!AM13, IF(ISNUMBER('1-4'!AN13),'1-4'!AN13, IF(ISNUMBER('1-4'!AO13),'1-4'!AO13, IF(ISNUMBER('1-4'!AP13),'1-4'!AP13, IF(ISNUMBER('1-4'!AQ13),'1-4'!AQ13, IF(ISNUMBER('1-4'!AR13), '1-4'!AR13, "XXX")))))))</f>
        <v>4</v>
      </c>
      <c r="G13" s="130">
        <f>IF(ISNUMBER('1-5'!E12),'1-5'!E12, "XXX")</f>
        <v>7.4</v>
      </c>
      <c r="H13" s="130">
        <f>IF(ISNUMBER('2-1-1'!E13), '2-1-1'!E13, IF(ISNUMBER('2-1-1'!F13), '2-1-1'!F13, IF(ISNUMBER('2-1-1'!G13), '2-1-1'!G13, IF(ISNUMBER('2-1-1'!H13), '2-1-1'!H13, IF(ISNUMBER('2-1-1'!I13), '2-1-1'!I13, IF(ISNUMBER('2-1-1'!J13), '2-1-1'!J13, IF(ISNUMBER('2-1-1'!K13), '2-1-1'!K13, "XXX")))))))</f>
        <v>0.30714285714285711</v>
      </c>
      <c r="I13" s="130">
        <f>'2-1-2'!C12</f>
        <v>3.3000000000000002E-2</v>
      </c>
      <c r="J13" s="130">
        <f>IF(ISNUMBER('2-2-1'!Z13), '2-2-1'!Z13, IF(ISNUMBER('2-2-1'!AA13), '2-2-1'!AA13, IF(ISNUMBER('2-2-1'!AB13), '2-2-1'!AB13, IF(ISNUMBER('2-2-1'!AC13), '2-2-1'!AC13, IF(ISNUMBER('2-2-1'!AD13), '2-2-1'!AD13, IF(ISNUMBER('2-2-1'!AE13), '2-2-1'!AE13, IF(ISNUMBER('2-2-1'!AF13), '2-2-1'!AF13, "XXX")))))))</f>
        <v>1.64723</v>
      </c>
      <c r="K13" s="130">
        <f>IF(ISNUMBER('2-2-2'!E13), '2-2-2'!E13, IF(ISNUMBER('2-2-2'!F13), '2-2-2'!F13, IF(ISNUMBER('2-2-2'!G13), '2-2-2'!G13, IF(ISNUMBER('2-2-2'!H13), '2-2-2'!H13, IF(ISNUMBER('2-2-2'!I13), '2-2-2'!I13, IF(ISNUMBER('2-2-2'!J13), '2-2-2'!J13, IF(ISNUMBER('2-2-2'!K13), '2-2-2'!K13, "XXX")))))))</f>
        <v>0.37285714285714283</v>
      </c>
      <c r="L13" s="130">
        <f>IF(ISNUMBER('2-3-1'!M13), '2-3-1'!M13, IF(ISNUMBER('2-3-1'!N13), '2-3-1'!N13, IF(ISNUMBER('2-3-1'!O13), '2-3-1'!O13, IF(ISNUMBER('2-3-1'!P13), '2-3-1'!P13, IF(ISNUMBER('2-3-1'!Q13), '2-3-1'!Q13, IF(ISNUMBER('2-3-1'!R13), '2-3-1'!R13, IF(ISNUMBER('2-3-1'!S13), '2-3-1'!S13, "XXX")))))))</f>
        <v>0.56376660000000001</v>
      </c>
      <c r="M13" s="130">
        <f>IF(ISNUMBER('2-3-2'!M13),'2-3-2'!M13, "XXX")</f>
        <v>67.210403439999993</v>
      </c>
      <c r="N13" s="130">
        <f>IF(ISNUMBER('2-4-1'!S13), '2-4-1'!S13,IF(ISNUMBER('2-4-1'!T13),'2-4-1'!T13,IF(ISNUMBER('2-4-1'!U13),'2-4-1'!U13,IF(ISNUMBER('2-4-1'!V13),'2-4-1'!V13,'2013'!N13))))</f>
        <v>2.6930000000000001</v>
      </c>
      <c r="O13" s="130">
        <f>IF(ISNUMBER('2-4-2'!C13), '2-4-2'!C13, IF(ISNUMBER('2-4-2'!D13), '2-4-2'!D13, IF(ISNUMBER('2-4-2'!E13), '2-4-2'!E13, IF(ISNUMBER('2-4-2'!F13), '2-4-2'!F13, IF(ISNUMBER('2-4-2'!G13), '2-4-2'!G13, "XXX")))))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"XXX"))))</f>
        <v>38.831209999999999</v>
      </c>
      <c r="S13" s="130">
        <f>IF(ISNUMBER('2-6-2'!B13), '2-6-2'!B13, IF(ISNUMBER('2-6-2'!C13), '2-6-2'!C13, IF(ISNUMBER('2-6-2'!D13), '2-6-2'!D13, IF(ISNUMBER('2-6-2'!E13), '2-6-2'!E13, IF(ISNUMBER('2-6-2'!F13), '2-6-2'!F13, IF(ISNUMBER('2-6-2'!G13), '2-6-2'!G13, IF(ISNUMBER('2-6-2'!H13), '2-6-2'!H13, "XXX")))))))</f>
        <v>16.16</v>
      </c>
      <c r="T13" s="130">
        <f>IF(ISNUMBER('2-7-1'!E13), '2-7-1'!E13, IF(ISNUMBER('2-7-1'!F13), '2-7-1'!F13, IF(ISNUMBER('2-7-1'!G13), '2-7-1'!G13, IF(ISNUMBER('2-7-1'!H13), '2-7-1'!H13, IF(ISNUMBER('2-7-1'!I13), '2-7-1'!I13, IF(ISNUMBER('2-7-1'!J13), '2-7-1'!J13, IF(ISNUMBER('2-7-1'!K13), '2-7-1'!K13, "XXX")))))))</f>
        <v>0.45</v>
      </c>
      <c r="U13" s="130">
        <f>IF(ISNUMBER('2-7-2'!E13), '2-7-2'!E13, IF(ISNUMBER('2-7-2'!F13), '2-7-2'!F13, IF(ISNUMBER('2-7-2'!G13), '2-7-2'!G13, IF(ISNUMBER('2-7-2'!H13), '2-7-2'!H13, IF(ISNUMBER('2-7-2'!I13), '2-7-2'!I13, IF(ISNUMBER('2-7-2'!J13), '2-7-2'!J13, IF(ISNUMBER('2-7-2'!K13), '2-7-2'!K13, "XXX")))))))</f>
        <v>0.37857142857142861</v>
      </c>
      <c r="V13" s="130">
        <f>IF(ISNUMBER('2-8-1'!E13), '2-8-1'!E13, IF(ISNUMBER('2-8-1'!F13), '2-8-1'!F13, IF(ISNUMBER('2-8-1'!G13), '2-8-1'!G13, IF(ISNUMBER('2-8-1'!H13), '2-8-1'!H13, IF(ISNUMBER('2-8-1'!I13), '2-8-1'!I13, IF(ISNUMBER('2-8-1'!J13), '2-8-1'!J13, IF(ISNUMBER('2-8-1'!K13), '2-8-1'!K13, "XXX")))))))</f>
        <v>0.55714285714285716</v>
      </c>
      <c r="W13" s="130">
        <f>IF(ISNUMBER('2-8-2'!E13), '2-8-2'!E13, IF(ISNUMBER('2-8-2'!F13), '2-8-2'!F13, IF(ISNUMBER('2-8-2'!G13), '2-8-2'!G13, IF(ISNUMBER('2-8-2'!H13), '2-8-2'!H13, IF(ISNUMBER('2-8-2'!I13), '2-8-2'!I13, IF(ISNUMBER('2-8-2'!J13), '2-8-2'!J13, IF(ISNUMBER('2-8-2'!K13), '2-8-2'!K13, "XXX")))))))</f>
        <v>0.45142857142857146</v>
      </c>
      <c r="X13" s="130">
        <f>'3-1'!F12</f>
        <v>0.42599999999999999</v>
      </c>
      <c r="Y13" s="223">
        <f>'3-2'!N12</f>
        <v>-0.18512040399999999</v>
      </c>
    </row>
    <row r="14" spans="1:25" ht="15.75" customHeight="1" x14ac:dyDescent="0.25">
      <c r="A14" s="19" t="s">
        <v>23</v>
      </c>
      <c r="B14" s="158" t="s">
        <v>23</v>
      </c>
      <c r="C14" s="130">
        <f>IF(ISNUMBER('1-1'!E14),'1-1'!E14, "XXX")</f>
        <v>5.7</v>
      </c>
      <c r="D14" s="130" t="str">
        <f>IF(UCDP!V14, UCDP!V14, "0.0")</f>
        <v>0.0</v>
      </c>
      <c r="E14" s="130">
        <f>IF(ISNUMBER('1-3'!F14), '1-3'!F14, IF(ISNUMBER('1-3'!G14), '1-3'!G14, IF(ISNUMBER('1-3'!H14), '1-3'!H14, IF(ISNUMBER('1-3'!I14), '1-3'!I14, IF(ISNUMBER('1-3'!J14), '1-3'!J14, IF(ISNUMBER('1-3'!K14), '1-3'!K14, IF(ISNUMBER('1-3'!L14), '1-3'!L14, "XXX")))))))</f>
        <v>94.5</v>
      </c>
      <c r="F14" s="130" t="str">
        <f>IF(ISNUMBER('1-4'!AL14),'1-4'!AL14, IF(ISNUMBER('1-4'!AM14),'1-4'!AM14, IF(ISNUMBER('1-4'!AN14),'1-4'!AN14, IF(ISNUMBER('1-4'!AO14),'1-4'!AO14, IF(ISNUMBER('1-4'!AP14),'1-4'!AP14, IF(ISNUMBER('1-4'!AQ14),'1-4'!AQ14, IF(ISNUMBER('1-4'!AR14), '1-4'!AR14, "XXX")))))))</f>
        <v>XXX</v>
      </c>
      <c r="G14" s="130">
        <f>IF(ISNUMBER('1-5'!E13),'1-5'!E13, "XXX")</f>
        <v>2.8</v>
      </c>
      <c r="H14" s="130">
        <f>IF(ISNUMBER('2-1-1'!E14), '2-1-1'!E14, IF(ISNUMBER('2-1-1'!F14), '2-1-1'!F14, IF(ISNUMBER('2-1-1'!G14), '2-1-1'!G14, IF(ISNUMBER('2-1-1'!H14), '2-1-1'!H14, IF(ISNUMBER('2-1-1'!I14), '2-1-1'!I14, IF(ISNUMBER('2-1-1'!J14), '2-1-1'!J14, IF(ISNUMBER('2-1-1'!K14), '2-1-1'!K14, "XXX")))))))</f>
        <v>0.76714285714285713</v>
      </c>
      <c r="I14" s="130">
        <f>'2-1-2'!C13</f>
        <v>0.55130000000000001</v>
      </c>
      <c r="J14" s="140">
        <f>'2-2-1'!Y14</f>
        <v>3.26004</v>
      </c>
      <c r="K14" s="130">
        <f>IF(ISNUMBER('2-2-2'!E14), '2-2-2'!E14, IF(ISNUMBER('2-2-2'!F14), '2-2-2'!F14, IF(ISNUMBER('2-2-2'!G14), '2-2-2'!G14, IF(ISNUMBER('2-2-2'!H14), '2-2-2'!H14, IF(ISNUMBER('2-2-2'!I14), '2-2-2'!I14, IF(ISNUMBER('2-2-2'!J14), '2-2-2'!J14, IF(ISNUMBER('2-2-2'!K14), '2-2-2'!K14, "XXX")))))))</f>
        <v>0.83</v>
      </c>
      <c r="L14" s="130">
        <f>IF(ISNUMBER('2-3-1'!M14), '2-3-1'!M14, IF(ISNUMBER('2-3-1'!N14), '2-3-1'!N14, IF(ISNUMBER('2-3-1'!O14), '2-3-1'!O14, IF(ISNUMBER('2-3-1'!P14), '2-3-1'!P14, IF(ISNUMBER('2-3-1'!Q14), '2-3-1'!Q14, IF(ISNUMBER('2-3-1'!R14), '2-3-1'!R14, IF(ISNUMBER('2-3-1'!S14), '2-3-1'!S14, "XXX")))))))</f>
        <v>3.6207563899999999</v>
      </c>
      <c r="M14" s="130">
        <f>IF(ISNUMBER('2-3-2'!M14),'2-3-2'!M14, "XXX")</f>
        <v>38.080089569999998</v>
      </c>
      <c r="N14" s="130">
        <f>IF(ISNUMBER('2-4-1'!S14), '2-4-1'!S14,IF(ISNUMBER('2-4-1'!T14),'2-4-1'!T14,IF(ISNUMBER('2-4-1'!U14),'2-4-1'!U14,IF(ISNUMBER('2-4-1'!V14),'2-4-1'!V14,'2013'!N14))))</f>
        <v>11.406530040053404</v>
      </c>
      <c r="O14" s="130" t="str">
        <f>IF(ISNUMBER('2-4-2'!C14), '2-4-2'!C14, IF(ISNUMBER('2-4-2'!D14), '2-4-2'!D14, IF(ISNUMBER('2-4-2'!E14), '2-4-2'!E14, IF(ISNUMBER('2-4-2'!F14), '2-4-2'!F14, IF(ISNUMBER('2-4-2'!G14), '2-4-2'!G14, "XXX")))))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"XXX"))))</f>
        <v>83.245840000000001</v>
      </c>
      <c r="S14" s="130">
        <f>IF(ISNUMBER('2-6-2'!B14), '2-6-2'!B14, IF(ISNUMBER('2-6-2'!C14), '2-6-2'!C14, IF(ISNUMBER('2-6-2'!D14), '2-6-2'!D14, IF(ISNUMBER('2-6-2'!E14), '2-6-2'!E14, IF(ISNUMBER('2-6-2'!F14), '2-6-2'!F14, IF(ISNUMBER('2-6-2'!G14), '2-6-2'!G14, IF(ISNUMBER('2-6-2'!H14), '2-6-2'!H14, "XXX")))))))</f>
        <v>0</v>
      </c>
      <c r="T14" s="130">
        <f>IF(ISNUMBER('2-7-1'!E14), '2-7-1'!E14, IF(ISNUMBER('2-7-1'!F14), '2-7-1'!F14, IF(ISNUMBER('2-7-1'!G14), '2-7-1'!G14, IF(ISNUMBER('2-7-1'!H14), '2-7-1'!H14, IF(ISNUMBER('2-7-1'!I14), '2-7-1'!I14, IF(ISNUMBER('2-7-1'!J14), '2-7-1'!J14, IF(ISNUMBER('2-7-1'!K14), '2-7-1'!K14, "XXX")))))))</f>
        <v>0.76428571428571423</v>
      </c>
      <c r="U14" s="130">
        <f>IF(ISNUMBER('2-7-2'!E14), '2-7-2'!E14, IF(ISNUMBER('2-7-2'!F14), '2-7-2'!F14, IF(ISNUMBER('2-7-2'!G14), '2-7-2'!G14, IF(ISNUMBER('2-7-2'!H14), '2-7-2'!H14, IF(ISNUMBER('2-7-2'!I14), '2-7-2'!I14, IF(ISNUMBER('2-7-2'!J14), '2-7-2'!J14, IF(ISNUMBER('2-7-2'!K14), '2-7-2'!K14, "XXX")))))))</f>
        <v>0.71142857142857152</v>
      </c>
      <c r="V14" s="130">
        <f>IF(ISNUMBER('2-8-1'!E14), '2-8-1'!E14, IF(ISNUMBER('2-8-1'!F14), '2-8-1'!F14, IF(ISNUMBER('2-8-1'!G14), '2-8-1'!G14, IF(ISNUMBER('2-8-1'!H14), '2-8-1'!H14, IF(ISNUMBER('2-8-1'!I14), '2-8-1'!I14, IF(ISNUMBER('2-8-1'!J14), '2-8-1'!J14, IF(ISNUMBER('2-8-1'!K14), '2-8-1'!K14, "XXX")))))))</f>
        <v>0.61142857142857143</v>
      </c>
      <c r="W14" s="130">
        <f>IF(ISNUMBER('2-8-2'!E14), '2-8-2'!E14, IF(ISNUMBER('2-8-2'!F14), '2-8-2'!F14, IF(ISNUMBER('2-8-2'!G14), '2-8-2'!G14, IF(ISNUMBER('2-8-2'!H14), '2-8-2'!H14, IF(ISNUMBER('2-8-2'!I14), '2-8-2'!I14, IF(ISNUMBER('2-8-2'!J14), '2-8-2'!J14, IF(ISNUMBER('2-8-2'!K14), '2-8-2'!K14, "XXX")))))))</f>
        <v>0.67571428571428582</v>
      </c>
      <c r="X14" s="130">
        <f>'3-1'!F13</f>
        <v>0.78500000000000003</v>
      </c>
      <c r="Y14" s="223">
        <f>'3-2'!N13</f>
        <v>1.174427509</v>
      </c>
    </row>
    <row r="15" spans="1:25" ht="15.75" customHeight="1" x14ac:dyDescent="0.25">
      <c r="A15" s="19" t="s">
        <v>24</v>
      </c>
      <c r="B15" s="158" t="s">
        <v>24</v>
      </c>
      <c r="C15" s="130">
        <f>IF(ISNUMBER('1-1'!E15),'1-1'!E15, "XXX")</f>
        <v>6.9</v>
      </c>
      <c r="D15" s="130" t="str">
        <f>IF(UCDP!V15, UCDP!V15, "0.0")</f>
        <v>0.0</v>
      </c>
      <c r="E15" s="130" t="str">
        <f>IF(ISNUMBER('1-3'!F15), '1-3'!F15, IF(ISNUMBER('1-3'!G15), '1-3'!G15, IF(ISNUMBER('1-3'!H15), '1-3'!H15, IF(ISNUMBER('1-3'!I15), '1-3'!I15, IF(ISNUMBER('1-3'!J15), '1-3'!J15, IF(ISNUMBER('1-3'!K15), '1-3'!K15, IF(ISNUMBER('1-3'!L15), '1-3'!L15, "XXX")))))))</f>
        <v>XXX</v>
      </c>
      <c r="F15" s="130">
        <f>IF(ISNUMBER('1-4'!AL15),'1-4'!AL15, IF(ISNUMBER('1-4'!AM15),'1-4'!AM15, IF(ISNUMBER('1-4'!AN15),'1-4'!AN15, IF(ISNUMBER('1-4'!AO15),'1-4'!AO15, IF(ISNUMBER('1-4'!AP15),'1-4'!AP15, IF(ISNUMBER('1-4'!AQ15),'1-4'!AQ15, IF(ISNUMBER('1-4'!AR15), '1-4'!AR15, "XXX")))))))</f>
        <v>2</v>
      </c>
      <c r="G15" s="130">
        <f>IF(ISNUMBER('1-5'!E14),'1-5'!E14, "XXX")</f>
        <v>7.9</v>
      </c>
      <c r="H15" s="130" t="str">
        <f>IF(ISNUMBER('2-1-1'!E15), '2-1-1'!E15, IF(ISNUMBER('2-1-1'!F15), '2-1-1'!F15, IF(ISNUMBER('2-1-1'!G15), '2-1-1'!G15, IF(ISNUMBER('2-1-1'!H15), '2-1-1'!H15, IF(ISNUMBER('2-1-1'!I15), '2-1-1'!I15, IF(ISNUMBER('2-1-1'!J15), '2-1-1'!J15, IF(ISNUMBER('2-1-1'!K15), '2-1-1'!K15, "XXX")))))))</f>
        <v>XXX</v>
      </c>
      <c r="I15" s="130">
        <f>'2-1-2'!C14</f>
        <v>0.20807</v>
      </c>
      <c r="J15" s="130" t="str">
        <f>IF(ISNUMBER('2-2-1'!Z15), '2-2-1'!Z15, IF(ISNUMBER('2-2-1'!AA15), '2-2-1'!AA15, IF(ISNUMBER('2-2-1'!AB15), '2-2-1'!AB15, IF(ISNUMBER('2-2-1'!AC15), '2-2-1'!AC15, IF(ISNUMBER('2-2-1'!AD15), '2-2-1'!AD15, IF(ISNUMBER('2-2-1'!AE15), '2-2-1'!AE15, IF(ISNUMBER('2-2-1'!AF15), '2-2-1'!AF15, "XXX")))))))</f>
        <v>XXX</v>
      </c>
      <c r="K15" s="130" t="str">
        <f>IF(ISNUMBER('2-2-2'!E15), '2-2-2'!E15, IF(ISNUMBER('2-2-2'!F15), '2-2-2'!F15, IF(ISNUMBER('2-2-2'!G15), '2-2-2'!G15, IF(ISNUMBER('2-2-2'!H15), '2-2-2'!H15, IF(ISNUMBER('2-2-2'!I15), '2-2-2'!I15, IF(ISNUMBER('2-2-2'!J15), '2-2-2'!J15, IF(ISNUMBER('2-2-2'!K15), '2-2-2'!K15, "XXX")))))))</f>
        <v>XXX</v>
      </c>
      <c r="L15" s="130">
        <f>IF(ISNUMBER('2-3-1'!M15), '2-3-1'!M15, IF(ISNUMBER('2-3-1'!N15), '2-3-1'!N15, IF(ISNUMBER('2-3-1'!O15), '2-3-1'!O15, IF(ISNUMBER('2-3-1'!P15), '2-3-1'!P15, IF(ISNUMBER('2-3-1'!Q15), '2-3-1'!Q15, IF(ISNUMBER('2-3-1'!R15), '2-3-1'!R15, IF(ISNUMBER('2-3-1'!S15), '2-3-1'!S15, "XXX")))))))</f>
        <v>3.8492190800000001</v>
      </c>
      <c r="M15" s="130">
        <f>IF(ISNUMBER('2-3-2'!M15),'2-3-2'!M15, "XXX")</f>
        <v>29.165067669999999</v>
      </c>
      <c r="N15" s="130">
        <f>IF(ISNUMBER('2-4-1'!S15), '2-4-1'!S15,IF(ISNUMBER('2-4-1'!T15),'2-4-1'!T15,IF(ISNUMBER('2-4-1'!U15),'2-4-1'!U15,IF(ISNUMBER('2-4-1'!V15),'2-4-1'!V15,'2013'!N15))))</f>
        <v>18.70775499823846</v>
      </c>
      <c r="O15" s="130">
        <f>IF(ISNUMBER('2-4-2'!C15), '2-4-2'!C15, IF(ISNUMBER('2-4-2'!D15), '2-4-2'!D15, IF(ISNUMBER('2-4-2'!E15), '2-4-2'!E15, IF(ISNUMBER('2-4-2'!F15), '2-4-2'!F15, IF(ISNUMBER('2-4-2'!G15), '2-4-2'!G15, "XXX")))))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"XXX"))))</f>
        <v>96.067459999999997</v>
      </c>
      <c r="S15" s="130">
        <f>IF(ISNUMBER('2-6-2'!B15), '2-6-2'!B15, IF(ISNUMBER('2-6-2'!C15), '2-6-2'!C15, IF(ISNUMBER('2-6-2'!D15), '2-6-2'!D15, IF(ISNUMBER('2-6-2'!E15), '2-6-2'!E15, IF(ISNUMBER('2-6-2'!F15), '2-6-2'!F15, IF(ISNUMBER('2-6-2'!G15), '2-6-2'!G15, IF(ISNUMBER('2-6-2'!H15), '2-6-2'!H15, "XXX")))))))</f>
        <v>0.1</v>
      </c>
      <c r="T15" s="130" t="str">
        <f>IF(ISNUMBER('2-7-1'!E15), '2-7-1'!E15, IF(ISNUMBER('2-7-1'!F15), '2-7-1'!F15, IF(ISNUMBER('2-7-1'!G15), '2-7-1'!G15, IF(ISNUMBER('2-7-1'!H15), '2-7-1'!H15, IF(ISNUMBER('2-7-1'!I15), '2-7-1'!I15, IF(ISNUMBER('2-7-1'!J15), '2-7-1'!J15, IF(ISNUMBER('2-7-1'!K15), '2-7-1'!K15, "XXX")))))))</f>
        <v>XXX</v>
      </c>
      <c r="U15" s="130" t="str">
        <f>IF(ISNUMBER('2-7-2'!E15), '2-7-2'!E15, IF(ISNUMBER('2-7-2'!F15), '2-7-2'!F15, IF(ISNUMBER('2-7-2'!G15), '2-7-2'!G15, IF(ISNUMBER('2-7-2'!H15), '2-7-2'!H15, IF(ISNUMBER('2-7-2'!I15), '2-7-2'!I15, IF(ISNUMBER('2-7-2'!J15), '2-7-2'!J15, IF(ISNUMBER('2-7-2'!K15), '2-7-2'!K15, "XXX")))))))</f>
        <v>XXX</v>
      </c>
      <c r="V15" s="130" t="str">
        <f>IF(ISNUMBER('2-8-1'!E15), '2-8-1'!E15, IF(ISNUMBER('2-8-1'!F15), '2-8-1'!F15, IF(ISNUMBER('2-8-1'!G15), '2-8-1'!G15, IF(ISNUMBER('2-8-1'!H15), '2-8-1'!H15, IF(ISNUMBER('2-8-1'!I15), '2-8-1'!I15, IF(ISNUMBER('2-8-1'!J15), '2-8-1'!J15, IF(ISNUMBER('2-8-1'!K15), '2-8-1'!K15, "XXX")))))))</f>
        <v>XXX</v>
      </c>
      <c r="W15" s="130" t="str">
        <f>IF(ISNUMBER('2-8-2'!E15), '2-8-2'!E15, IF(ISNUMBER('2-8-2'!F15), '2-8-2'!F15, IF(ISNUMBER('2-8-2'!G15), '2-8-2'!G15, IF(ISNUMBER('2-8-2'!H15), '2-8-2'!H15, IF(ISNUMBER('2-8-2'!I15), '2-8-2'!I15, IF(ISNUMBER('2-8-2'!J15), '2-8-2'!J15, IF(ISNUMBER('2-8-2'!K15), '2-8-2'!K15, "XXX")))))))</f>
        <v>XXX</v>
      </c>
      <c r="X15" s="130">
        <f>'3-1'!F14</f>
        <v>0.22900000000000001</v>
      </c>
      <c r="Y15" s="223">
        <f>'3-2'!N14</f>
        <v>-1.430762053</v>
      </c>
    </row>
    <row r="16" spans="1:25" ht="15.75" customHeight="1" x14ac:dyDescent="0.25">
      <c r="A16" s="19" t="s">
        <v>25</v>
      </c>
      <c r="B16" s="158" t="s">
        <v>25</v>
      </c>
      <c r="C16" s="130">
        <f>IF(ISNUMBER('1-1'!E16),'1-1'!E16, "XXX")</f>
        <v>2.8</v>
      </c>
      <c r="D16" s="130" t="str">
        <f>IF(UCDP!V16, UCDP!V16, "0.0")</f>
        <v>0.0</v>
      </c>
      <c r="E16" s="130">
        <f>IF(ISNUMBER('1-3'!F16), '1-3'!F16, IF(ISNUMBER('1-3'!G16), '1-3'!G16, IF(ISNUMBER('1-3'!H16), '1-3'!H16, IF(ISNUMBER('1-3'!I16), '1-3'!I16, IF(ISNUMBER('1-3'!J16), '1-3'!J16, IF(ISNUMBER('1-3'!K16), '1-3'!K16, IF(ISNUMBER('1-3'!L16), '1-3'!L16, "XXX")))))))</f>
        <v>99.666666666666686</v>
      </c>
      <c r="F16" s="130">
        <f>IF(ISNUMBER('1-4'!AL16),'1-4'!AL16, IF(ISNUMBER('1-4'!AM16),'1-4'!AM16, IF(ISNUMBER('1-4'!AN16),'1-4'!AN16, IF(ISNUMBER('1-4'!AO16),'1-4'!AO16, IF(ISNUMBER('1-4'!AP16),'1-4'!AP16, IF(ISNUMBER('1-4'!AQ16),'1-4'!AQ16, IF(ISNUMBER('1-4'!AR16), '1-4'!AR16, "XXX")))))))</f>
        <v>2</v>
      </c>
      <c r="G16" s="130">
        <f>IF(ISNUMBER('1-5'!E15),'1-5'!E15, "XXX")</f>
        <v>1.5</v>
      </c>
      <c r="H16" s="130">
        <f>IF(ISNUMBER('2-1-1'!E16), '2-1-1'!E16, IF(ISNUMBER('2-1-1'!F16), '2-1-1'!F16, IF(ISNUMBER('2-1-1'!G16), '2-1-1'!G16, IF(ISNUMBER('2-1-1'!H16), '2-1-1'!H16, IF(ISNUMBER('2-1-1'!I16), '2-1-1'!I16, IF(ISNUMBER('2-1-1'!J16), '2-1-1'!J16, IF(ISNUMBER('2-1-1'!K16), '2-1-1'!K16, "XXX")))))))</f>
        <v>0.79</v>
      </c>
      <c r="I16" s="130">
        <f>'2-1-2'!C15</f>
        <v>0.56979000000000002</v>
      </c>
      <c r="J16" s="130">
        <f>IF(ISNUMBER('2-2-1'!Z16), '2-2-1'!Z16, IF(ISNUMBER('2-2-1'!AA16), '2-2-1'!AA16, IF(ISNUMBER('2-2-1'!AB16), '2-2-1'!AB16, IF(ISNUMBER('2-2-1'!AC16), '2-2-1'!AC16, IF(ISNUMBER('2-2-1'!AD16), '2-2-1'!AD16, IF(ISNUMBER('2-2-1'!AE16), '2-2-1'!AE16, IF(ISNUMBER('2-2-1'!AF16), '2-2-1'!AF16, "XXX")))))))</f>
        <v>4.3419299999999996</v>
      </c>
      <c r="K16" s="130">
        <f>IF(ISNUMBER('2-2-2'!E16), '2-2-2'!E16, IF(ISNUMBER('2-2-2'!F16), '2-2-2'!F16, IF(ISNUMBER('2-2-2'!G16), '2-2-2'!G16, IF(ISNUMBER('2-2-2'!H16), '2-2-2'!H16, IF(ISNUMBER('2-2-2'!I16), '2-2-2'!I16, IF(ISNUMBER('2-2-2'!J16), '2-2-2'!J16, IF(ISNUMBER('2-2-2'!K16), '2-2-2'!K16, "XXX")))))))</f>
        <v>0.91142857142857137</v>
      </c>
      <c r="L16" s="130">
        <f>IF(ISNUMBER('2-3-1'!M16), '2-3-1'!M16, IF(ISNUMBER('2-3-1'!N16), '2-3-1'!N16, IF(ISNUMBER('2-3-1'!O16), '2-3-1'!O16, IF(ISNUMBER('2-3-1'!P16), '2-3-1'!P16, IF(ISNUMBER('2-3-1'!Q16), '2-3-1'!Q16, IF(ISNUMBER('2-3-1'!R16), '2-3-1'!R16, IF(ISNUMBER('2-3-1'!S16), '2-3-1'!S16, "XXX")))))))</f>
        <v>7.7802643800000002</v>
      </c>
      <c r="M16" s="130">
        <f>IF(ISNUMBER('2-3-2'!M16),'2-3-2'!M16, "XXX")</f>
        <v>19.953893659999999</v>
      </c>
      <c r="N16" s="130">
        <f>IF(ISNUMBER('2-4-1'!S16), '2-4-1'!S16,IF(ISNUMBER('2-4-1'!T16),'2-4-1'!T16,IF(ISNUMBER('2-4-1'!U16),'2-4-1'!U16,IF(ISNUMBER('2-4-1'!V16),'2-4-1'!V16,'2013'!N16))))</f>
        <v>28.302</v>
      </c>
      <c r="O16" s="130">
        <f>IF(ISNUMBER('2-4-2'!C16), '2-4-2'!C16, IF(ISNUMBER('2-4-2'!D16), '2-4-2'!D16, IF(ISNUMBER('2-4-2'!E16), '2-4-2'!E16, IF(ISNUMBER('2-4-2'!F16), '2-4-2'!F16, IF(ISNUMBER('2-4-2'!G16), '2-4-2'!G16, "XXX")))))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"XXX"))))</f>
        <v>84.920640000000006</v>
      </c>
      <c r="S16" s="130">
        <f>IF(ISNUMBER('2-6-2'!B16), '2-6-2'!B16, IF(ISNUMBER('2-6-2'!C16), '2-6-2'!C16, IF(ISNUMBER('2-6-2'!D16), '2-6-2'!D16, IF(ISNUMBER('2-6-2'!E16), '2-6-2'!E16, IF(ISNUMBER('2-6-2'!F16), '2-6-2'!F16, IF(ISNUMBER('2-6-2'!G16), '2-6-2'!G16, IF(ISNUMBER('2-6-2'!H16), '2-6-2'!H16, "XXX")))))))</f>
        <v>0</v>
      </c>
      <c r="T16" s="130">
        <f>IF(ISNUMBER('2-7-1'!E16), '2-7-1'!E16, IF(ISNUMBER('2-7-1'!F16), '2-7-1'!F16, IF(ISNUMBER('2-7-1'!G16), '2-7-1'!G16, IF(ISNUMBER('2-7-1'!H16), '2-7-1'!H16, IF(ISNUMBER('2-7-1'!I16), '2-7-1'!I16, IF(ISNUMBER('2-7-1'!J16), '2-7-1'!J16, IF(ISNUMBER('2-7-1'!K16), '2-7-1'!K16, "XXX")))))))</f>
        <v>0.76285714285714279</v>
      </c>
      <c r="U16" s="130">
        <f>IF(ISNUMBER('2-7-2'!E16), '2-7-2'!E16, IF(ISNUMBER('2-7-2'!F16), '2-7-2'!F16, IF(ISNUMBER('2-7-2'!G16), '2-7-2'!G16, IF(ISNUMBER('2-7-2'!H16), '2-7-2'!H16, IF(ISNUMBER('2-7-2'!I16), '2-7-2'!I16, IF(ISNUMBER('2-7-2'!J16), '2-7-2'!J16, IF(ISNUMBER('2-7-2'!K16), '2-7-2'!K16, "XXX")))))))</f>
        <v>0.66142857142857159</v>
      </c>
      <c r="V16" s="130">
        <f>IF(ISNUMBER('2-8-1'!E16), '2-8-1'!E16, IF(ISNUMBER('2-8-1'!F16), '2-8-1'!F16, IF(ISNUMBER('2-8-1'!G16), '2-8-1'!G16, IF(ISNUMBER('2-8-1'!H16), '2-8-1'!H16, IF(ISNUMBER('2-8-1'!I16), '2-8-1'!I16, IF(ISNUMBER('2-8-1'!J16), '2-8-1'!J16, IF(ISNUMBER('2-8-1'!K16), '2-8-1'!K16, "XXX")))))))</f>
        <v>0.68714285714285706</v>
      </c>
      <c r="W16" s="130">
        <f>IF(ISNUMBER('2-8-2'!E16), '2-8-2'!E16, IF(ISNUMBER('2-8-2'!F16), '2-8-2'!F16, IF(ISNUMBER('2-8-2'!G16), '2-8-2'!G16, IF(ISNUMBER('2-8-2'!H16), '2-8-2'!H16, IF(ISNUMBER('2-8-2'!I16), '2-8-2'!I16, IF(ISNUMBER('2-8-2'!J16), '2-8-2'!J16, IF(ISNUMBER('2-8-2'!K16), '2-8-2'!K16, "XXX")))))))</f>
        <v>0.53285714285714281</v>
      </c>
      <c r="X16" s="130">
        <f>'3-1'!F15</f>
        <v>0.89100000000000001</v>
      </c>
      <c r="Y16" s="223">
        <f>'3-2'!N15</f>
        <v>1.3913384680000001</v>
      </c>
    </row>
    <row r="17" spans="1:25" ht="15.75" customHeight="1" x14ac:dyDescent="0.25">
      <c r="A17" s="19" t="s">
        <v>26</v>
      </c>
      <c r="B17" s="158" t="s">
        <v>26</v>
      </c>
      <c r="C17" s="130">
        <f>IF(ISNUMBER('1-1'!E17),'1-1'!E17, "XXX")</f>
        <v>7</v>
      </c>
      <c r="D17" s="130" t="str">
        <f>IF(UCDP!V17, UCDP!V17, "0.0")</f>
        <v>0.0</v>
      </c>
      <c r="E17" s="130">
        <f>IF(ISNUMBER('1-3'!F17), '1-3'!F17, IF(ISNUMBER('1-3'!G17), '1-3'!G17, IF(ISNUMBER('1-3'!H17), '1-3'!H17, IF(ISNUMBER('1-3'!I17), '1-3'!I17, IF(ISNUMBER('1-3'!J17), '1-3'!J17, IF(ISNUMBER('1-3'!K17), '1-3'!K17, IF(ISNUMBER('1-3'!L17), '1-3'!L17, "XXX")))))))</f>
        <v>75.333333333333329</v>
      </c>
      <c r="F17" s="130">
        <f>IF(ISNUMBER('1-4'!AL17),'1-4'!AL17, IF(ISNUMBER('1-4'!AM17),'1-4'!AM17, IF(ISNUMBER('1-4'!AN17),'1-4'!AN17, IF(ISNUMBER('1-4'!AO17),'1-4'!AO17, IF(ISNUMBER('1-4'!AP17),'1-4'!AP17, IF(ISNUMBER('1-4'!AQ17),'1-4'!AQ17, IF(ISNUMBER('1-4'!AR17), '1-4'!AR17, "XXX")))))))</f>
        <v>1</v>
      </c>
      <c r="G17" s="130">
        <f>IF(ISNUMBER('1-5'!E16),'1-5'!E16, "XXX")</f>
        <v>5.5</v>
      </c>
      <c r="H17" s="130">
        <f>IF(ISNUMBER('2-1-1'!E17), '2-1-1'!E17, IF(ISNUMBER('2-1-1'!F17), '2-1-1'!F17, IF(ISNUMBER('2-1-1'!G17), '2-1-1'!G17, IF(ISNUMBER('2-1-1'!H17), '2-1-1'!H17, IF(ISNUMBER('2-1-1'!I17), '2-1-1'!I17, IF(ISNUMBER('2-1-1'!J17), '2-1-1'!J17, IF(ISNUMBER('2-1-1'!K17), '2-1-1'!K17, "XXX")))))))</f>
        <v>0.38714285714285712</v>
      </c>
      <c r="I17" s="130">
        <f>'2-1-2'!C16</f>
        <v>4.5449999999999997E-2</v>
      </c>
      <c r="J17" s="130">
        <f>IF(ISNUMBER('2-2-1'!Z17), '2-2-1'!Z17, IF(ISNUMBER('2-2-1'!AA17), '2-2-1'!AA17, IF(ISNUMBER('2-2-1'!AB17), '2-2-1'!AB17, IF(ISNUMBER('2-2-1'!AC17), '2-2-1'!AC17, IF(ISNUMBER('2-2-1'!AD17), '2-2-1'!AD17, IF(ISNUMBER('2-2-1'!AE17), '2-2-1'!AE17, IF(ISNUMBER('2-2-1'!AF17), '2-2-1'!AF17, "XXX")))))))</f>
        <v>2.4621599999999999</v>
      </c>
      <c r="K17" s="130">
        <f>IF(ISNUMBER('2-2-2'!E17), '2-2-2'!E17, IF(ISNUMBER('2-2-2'!F17), '2-2-2'!F17, IF(ISNUMBER('2-2-2'!G17), '2-2-2'!G17, IF(ISNUMBER('2-2-2'!H17), '2-2-2'!H17, IF(ISNUMBER('2-2-2'!I17), '2-2-2'!I17, IF(ISNUMBER('2-2-2'!J17), '2-2-2'!J17, IF(ISNUMBER('2-2-2'!K17), '2-2-2'!K17, "XXX")))))))</f>
        <v>0.50142857142857145</v>
      </c>
      <c r="L17" s="130">
        <f>IF(ISNUMBER('2-3-1'!M17), '2-3-1'!M17, IF(ISNUMBER('2-3-1'!N17), '2-3-1'!N17, IF(ISNUMBER('2-3-1'!O17), '2-3-1'!O17, IF(ISNUMBER('2-3-1'!P17), '2-3-1'!P17, IF(ISNUMBER('2-3-1'!Q17), '2-3-1'!Q17, IF(ISNUMBER('2-3-1'!R17), '2-3-1'!R17, IF(ISNUMBER('2-3-1'!S17), '2-3-1'!S17, "XXX")))))))</f>
        <v>0.72442770000000001</v>
      </c>
      <c r="M17" s="130">
        <f>IF(ISNUMBER('2-3-2'!M17),'2-3-2'!M17, "XXX")</f>
        <v>44.994712829999997</v>
      </c>
      <c r="N17" s="130">
        <f>IF(ISNUMBER('2-4-1'!S17), '2-4-1'!S17,IF(ISNUMBER('2-4-1'!T17),'2-4-1'!T17,IF(ISNUMBER('2-4-1'!U17),'2-4-1'!U17,IF(ISNUMBER('2-4-1'!V17),'2-4-1'!V17,'2013'!N17))))</f>
        <v>4.2029999999999994</v>
      </c>
      <c r="O17" s="130" t="str">
        <f>IF(ISNUMBER('2-4-2'!C17), '2-4-2'!C17, IF(ISNUMBER('2-4-2'!D17), '2-4-2'!D17, IF(ISNUMBER('2-4-2'!E17), '2-4-2'!E17, IF(ISNUMBER('2-4-2'!F17), '2-4-2'!F17, IF(ISNUMBER('2-4-2'!G17), '2-4-2'!G17, "XXX")))))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"XXX"))))</f>
        <v>10.146269999999999</v>
      </c>
      <c r="S17" s="130">
        <f>IF(ISNUMBER('2-6-2'!B17), '2-6-2'!B17, IF(ISNUMBER('2-6-2'!C17), '2-6-2'!C17, IF(ISNUMBER('2-6-2'!D17), '2-6-2'!D17, IF(ISNUMBER('2-6-2'!E17), '2-6-2'!E17, IF(ISNUMBER('2-6-2'!F17), '2-6-2'!F17, IF(ISNUMBER('2-6-2'!G17), '2-6-2'!G17, IF(ISNUMBER('2-6-2'!H17), '2-6-2'!H17, "XXX")))))))</f>
        <v>47.62</v>
      </c>
      <c r="T17" s="130">
        <f>IF(ISNUMBER('2-7-1'!E17), '2-7-1'!E17, IF(ISNUMBER('2-7-1'!F17), '2-7-1'!F17, IF(ISNUMBER('2-7-1'!G17), '2-7-1'!G17, IF(ISNUMBER('2-7-1'!H17), '2-7-1'!H17, IF(ISNUMBER('2-7-1'!I17), '2-7-1'!I17, IF(ISNUMBER('2-7-1'!J17), '2-7-1'!J17, IF(ISNUMBER('2-7-1'!K17), '2-7-1'!K17, "XXX")))))))</f>
        <v>0.52142857142857146</v>
      </c>
      <c r="U17" s="130">
        <f>IF(ISNUMBER('2-7-2'!E17), '2-7-2'!E17, IF(ISNUMBER('2-7-2'!F17), '2-7-2'!F17, IF(ISNUMBER('2-7-2'!G17), '2-7-2'!G17, IF(ISNUMBER('2-7-2'!H17), '2-7-2'!H17, IF(ISNUMBER('2-7-2'!I17), '2-7-2'!I17, IF(ISNUMBER('2-7-2'!J17), '2-7-2'!J17, IF(ISNUMBER('2-7-2'!K17), '2-7-2'!K17, "XXX")))))))</f>
        <v>0.40285714285714286</v>
      </c>
      <c r="V17" s="130">
        <f>IF(ISNUMBER('2-8-1'!E17), '2-8-1'!E17, IF(ISNUMBER('2-8-1'!F17), '2-8-1'!F17, IF(ISNUMBER('2-8-1'!G17), '2-8-1'!G17, IF(ISNUMBER('2-8-1'!H17), '2-8-1'!H17, IF(ISNUMBER('2-8-1'!I17), '2-8-1'!I17, IF(ISNUMBER('2-8-1'!J17), '2-8-1'!J17, IF(ISNUMBER('2-8-1'!K17), '2-8-1'!K17, "XXX")))))))</f>
        <v>0.55428571428571427</v>
      </c>
      <c r="W17" s="130">
        <f>IF(ISNUMBER('2-8-2'!E17), '2-8-2'!E17, IF(ISNUMBER('2-8-2'!F17), '2-8-2'!F17, IF(ISNUMBER('2-8-2'!G17), '2-8-2'!G17, IF(ISNUMBER('2-8-2'!H17), '2-8-2'!H17, IF(ISNUMBER('2-8-2'!I17), '2-8-2'!I17, IF(ISNUMBER('2-8-2'!J17), '2-8-2'!J17, IF(ISNUMBER('2-8-2'!K17), '2-8-2'!K17, "XXX")))))))</f>
        <v>0.54571428571428571</v>
      </c>
      <c r="X17" s="130">
        <f>'3-1'!F16</f>
        <v>0.65600000000000003</v>
      </c>
      <c r="Y17" s="223">
        <f>'3-2'!N16</f>
        <v>0.37874609199999998</v>
      </c>
    </row>
    <row r="18" spans="1:25" ht="15.75" customHeight="1" x14ac:dyDescent="0.25">
      <c r="A18" s="19" t="s">
        <v>27</v>
      </c>
      <c r="B18" s="158" t="s">
        <v>27</v>
      </c>
      <c r="C18" s="130">
        <f>IF(ISNUMBER('1-1'!E18),'1-1'!E18, "XXX")</f>
        <v>6.7</v>
      </c>
      <c r="D18" s="130" t="str">
        <f>IF(UCDP!V18, UCDP!V18, "0.0")</f>
        <v>0.0</v>
      </c>
      <c r="E18" s="130">
    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64</v>
      </c>
      <c r="F18" s="130">
        <f>IF(ISNUMBER('1-4'!AL18),'1-4'!AL18, IF(ISNUMBER('1-4'!AM18),'1-4'!AM18, IF(ISNUMBER('1-4'!AN18),'1-4'!AN18, IF(ISNUMBER('1-4'!AO18),'1-4'!AO18, IF(ISNUMBER('1-4'!AP18),'1-4'!AP18, IF(ISNUMBER('1-4'!AQ18),'1-4'!AQ18, IF(ISNUMBER('1-4'!AR18), '1-4'!AR18, "XXX")))))))</f>
        <v>2</v>
      </c>
      <c r="G18" s="130">
        <f>IF(ISNUMBER('1-5'!E17),'1-5'!E17, "XXX")</f>
        <v>6.6</v>
      </c>
      <c r="H18" s="130">
        <f>IF(ISNUMBER('2-1-1'!E18), '2-1-1'!E18, IF(ISNUMBER('2-1-1'!F18), '2-1-1'!F18, IF(ISNUMBER('2-1-1'!G18), '2-1-1'!G18, IF(ISNUMBER('2-1-1'!H18), '2-1-1'!H18, IF(ISNUMBER('2-1-1'!I18), '2-1-1'!I18, IF(ISNUMBER('2-1-1'!J18), '2-1-1'!J18, IF(ISNUMBER('2-1-1'!K18), '2-1-1'!K18, "XXX")))))))</f>
        <v>0.43428571428571427</v>
      </c>
      <c r="I18" s="130">
        <f>'2-1-2'!C17</f>
        <v>9.1480000000000006E-2</v>
      </c>
      <c r="J18" s="130" t="str">
        <f>IF(ISNUMBER('2-2-1'!Z18), '2-2-1'!Z18, IF(ISNUMBER('2-2-1'!AA18), '2-2-1'!AA18, IF(ISNUMBER('2-2-1'!AB18), '2-2-1'!AB18, IF(ISNUMBER('2-2-1'!AC18), '2-2-1'!AC18, IF(ISNUMBER('2-2-1'!AD18), '2-2-1'!AD18, IF(ISNUMBER('2-2-1'!AE18), '2-2-1'!AE18, IF(ISNUMBER('2-2-1'!AF18), '2-2-1'!AF18, "XXX")))))))</f>
        <v>XXX</v>
      </c>
      <c r="K18" s="130">
        <f>IF(ISNUMBER('2-2-2'!E18), '2-2-2'!E18, IF(ISNUMBER('2-2-2'!F18), '2-2-2'!F18, IF(ISNUMBER('2-2-2'!G18), '2-2-2'!G18, IF(ISNUMBER('2-2-2'!H18), '2-2-2'!H18, IF(ISNUMBER('2-2-2'!I18), '2-2-2'!I18, IF(ISNUMBER('2-2-2'!J18), '2-2-2'!J18, IF(ISNUMBER('2-2-2'!K18), '2-2-2'!K18, "XXX")))))))</f>
        <v>0.37428571428571428</v>
      </c>
      <c r="L18" s="130">
        <f>IF(ISNUMBER('2-3-1'!M18), '2-3-1'!M18, IF(ISNUMBER('2-3-1'!N18), '2-3-1'!N18, IF(ISNUMBER('2-3-1'!O18), '2-3-1'!O18, IF(ISNUMBER('2-3-1'!P18), '2-3-1'!P18, IF(ISNUMBER('2-3-1'!Q18), '2-3-1'!Q18, IF(ISNUMBER('2-3-1'!R18), '2-3-1'!R18, IF(ISNUMBER('2-3-1'!S18), '2-3-1'!S18, "XXX")))))))</f>
        <v>3.05729294</v>
      </c>
      <c r="M18" s="130">
        <f>IF(ISNUMBER('2-3-2'!M18),'2-3-2'!M18, "XXX")</f>
        <v>33.277400970000002</v>
      </c>
      <c r="N18" s="130">
        <f>IF(ISNUMBER('2-4-1'!S18), '2-4-1'!S18,IF(ISNUMBER('2-4-1'!T18),'2-4-1'!T18,IF(ISNUMBER('2-4-1'!U18),'2-4-1'!U18,IF(ISNUMBER('2-4-1'!V18),'2-4-1'!V18,'2013'!N18))))</f>
        <v>8.8143243019999993</v>
      </c>
      <c r="O18" s="130">
        <f>IF(ISNUMBER('2-4-2'!C18), '2-4-2'!C18, IF(ISNUMBER('2-4-2'!D18), '2-4-2'!D18, IF(ISNUMBER('2-4-2'!E18), '2-4-2'!E18, IF(ISNUMBER('2-4-2'!F18), '2-4-2'!F18, IF(ISNUMBER('2-4-2'!G18), '2-4-2'!G18, "XXX")))))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"XXX"))))</f>
        <v>39.829270000000001</v>
      </c>
      <c r="S18" s="130">
        <f>IF(ISNUMBER('2-6-2'!B18), '2-6-2'!B18, IF(ISNUMBER('2-6-2'!C18), '2-6-2'!C18, IF(ISNUMBER('2-6-2'!D18), '2-6-2'!D18, IF(ISNUMBER('2-6-2'!E18), '2-6-2'!E18, IF(ISNUMBER('2-6-2'!F18), '2-6-2'!F18, IF(ISNUMBER('2-6-2'!G18), '2-6-2'!G18, IF(ISNUMBER('2-6-2'!H18), '2-6-2'!H18, "XXX")))))))</f>
        <v>8.15</v>
      </c>
      <c r="T18" s="130">
        <f>IF(ISNUMBER('2-7-1'!E18), '2-7-1'!E18, IF(ISNUMBER('2-7-1'!F18), '2-7-1'!F18, IF(ISNUMBER('2-7-1'!G18), '2-7-1'!G18, IF(ISNUMBER('2-7-1'!H18), '2-7-1'!H18, IF(ISNUMBER('2-7-1'!I18), '2-7-1'!I18, IF(ISNUMBER('2-7-1'!J18), '2-7-1'!J18, IF(ISNUMBER('2-7-1'!K18), '2-7-1'!K18, "XXX")))))))</f>
        <v>0.29714285714285715</v>
      </c>
      <c r="U18" s="130">
        <f>IF(ISNUMBER('2-7-2'!E18), '2-7-2'!E18, IF(ISNUMBER('2-7-2'!F18), '2-7-2'!F18, IF(ISNUMBER('2-7-2'!G18), '2-7-2'!G18, IF(ISNUMBER('2-7-2'!H18), '2-7-2'!H18, IF(ISNUMBER('2-7-2'!I18), '2-7-2'!I18, IF(ISNUMBER('2-7-2'!J18), '2-7-2'!J18, IF(ISNUMBER('2-7-2'!K18), '2-7-2'!K18, "XXX")))))))</f>
        <v>0.33999999999999997</v>
      </c>
      <c r="V18" s="130">
        <f>IF(ISNUMBER('2-8-1'!E18), '2-8-1'!E18, IF(ISNUMBER('2-8-1'!F18), '2-8-1'!F18, IF(ISNUMBER('2-8-1'!G18), '2-8-1'!G18, IF(ISNUMBER('2-8-1'!H18), '2-8-1'!H18, IF(ISNUMBER('2-8-1'!I18), '2-8-1'!I18, IF(ISNUMBER('2-8-1'!J18), '2-8-1'!J18, IF(ISNUMBER('2-8-1'!K18), '2-8-1'!K18, "XXX")))))))</f>
        <v>0.43714285714285717</v>
      </c>
      <c r="W18" s="130">
        <f>IF(ISNUMBER('2-8-2'!E18), '2-8-2'!E18, IF(ISNUMBER('2-8-2'!F18), '2-8-2'!F18, IF(ISNUMBER('2-8-2'!G18), '2-8-2'!G18, IF(ISNUMBER('2-8-2'!H18), '2-8-2'!H18, IF(ISNUMBER('2-8-2'!I18), '2-8-2'!I18, IF(ISNUMBER('2-8-2'!J18), '2-8-2'!J18, IF(ISNUMBER('2-8-2'!K18), '2-8-2'!K18, "XXX")))))))</f>
        <v>0.39857142857142858</v>
      </c>
      <c r="X18" s="130">
        <f>'3-1'!F17</f>
        <v>0.69099999999999995</v>
      </c>
      <c r="Y18" s="223">
        <f>'3-2'!N17</f>
        <v>3.6378153000000003E-2</v>
      </c>
    </row>
    <row r="19" spans="1:25" ht="15.75" customHeight="1" x14ac:dyDescent="0.25">
      <c r="A19" s="19" t="s">
        <v>28</v>
      </c>
      <c r="B19" s="158" t="s">
        <v>28</v>
      </c>
      <c r="C19" s="130">
        <f>IF(ISNUMBER('1-1'!E19),'1-1'!E19, "XXX")</f>
        <v>8.3000000000000007</v>
      </c>
      <c r="D19" s="130" t="str">
        <f>IF(UCDP!V19, UCDP!V19, "0.0")</f>
        <v>0.0</v>
      </c>
      <c r="E19" s="130">
        <f>IF(ISNUMBER('1-3'!F19), '1-3'!F19, IF(ISNUMBER('1-3'!G19), '1-3'!G19, IF(ISNUMBER('1-3'!H19), '1-3'!H19, IF(ISNUMBER('1-3'!I19), '1-3'!I19, IF(ISNUMBER('1-3'!J19), '1-3'!J19, IF(ISNUMBER('1-3'!K19), '1-3'!K19, IF(ISNUMBER('1-3'!L19), '1-3'!L19, "XXX")))))))</f>
        <v>85</v>
      </c>
      <c r="F19" s="130">
        <f>IF(ISNUMBER('1-4'!AL19),'1-4'!AL19, IF(ISNUMBER('1-4'!AM19),'1-4'!AM19, IF(ISNUMBER('1-4'!AN19),'1-4'!AN19, IF(ISNUMBER('1-4'!AO19),'1-4'!AO19, IF(ISNUMBER('1-4'!AP19),'1-4'!AP19, IF(ISNUMBER('1-4'!AQ19),'1-4'!AQ19, IF(ISNUMBER('1-4'!AR19), '1-4'!AR19, "XXX")))))))</f>
        <v>2</v>
      </c>
      <c r="G19" s="130">
        <f>IF(ISNUMBER('1-5'!E18),'1-5'!E18, "XXX")</f>
        <v>5.9</v>
      </c>
      <c r="H19" s="130">
        <f>IF(ISNUMBER('2-1-1'!E19), '2-1-1'!E19, IF(ISNUMBER('2-1-1'!F19), '2-1-1'!F19, IF(ISNUMBER('2-1-1'!G19), '2-1-1'!G19, IF(ISNUMBER('2-1-1'!H19), '2-1-1'!H19, IF(ISNUMBER('2-1-1'!I19), '2-1-1'!I19, IF(ISNUMBER('2-1-1'!J19), '2-1-1'!J19, IF(ISNUMBER('2-1-1'!K19), '2-1-1'!K19, "XXX")))))))</f>
        <v>0.4514285714285714</v>
      </c>
      <c r="I19" s="130">
        <f>'2-1-2'!C18</f>
        <v>0.25047000000000003</v>
      </c>
      <c r="J19" s="130" t="str">
        <f>IF(ISNUMBER('2-2-1'!Z19), '2-2-1'!Z19, IF(ISNUMBER('2-2-1'!AA19), '2-2-1'!AA19, IF(ISNUMBER('2-2-1'!AB19), '2-2-1'!AB19, IF(ISNUMBER('2-2-1'!AC19), '2-2-1'!AC19, IF(ISNUMBER('2-2-1'!AD19), '2-2-1'!AD19, IF(ISNUMBER('2-2-1'!AE19), '2-2-1'!AE19, IF(ISNUMBER('2-2-1'!AF19), '2-2-1'!AF19, "XXX")))))))</f>
        <v>XXX</v>
      </c>
      <c r="K19" s="130">
        <f>IF(ISNUMBER('2-2-2'!E19), '2-2-2'!E19, IF(ISNUMBER('2-2-2'!F19), '2-2-2'!F19, IF(ISNUMBER('2-2-2'!G19), '2-2-2'!G19, IF(ISNUMBER('2-2-2'!H19), '2-2-2'!H19, IF(ISNUMBER('2-2-2'!I19), '2-2-2'!I19, IF(ISNUMBER('2-2-2'!J19), '2-2-2'!J19, IF(ISNUMBER('2-2-2'!K19), '2-2-2'!K19, "XXX")))))))</f>
        <v>0.60285714285714287</v>
      </c>
      <c r="L19" s="130">
        <f>IF(ISNUMBER('2-3-1'!M19), '2-3-1'!M19, IF(ISNUMBER('2-3-1'!N19), '2-3-1'!N19, IF(ISNUMBER('2-3-1'!O19), '2-3-1'!O19, IF(ISNUMBER('2-3-1'!P19), '2-3-1'!P19, IF(ISNUMBER('2-3-1'!Q19), '2-3-1'!Q19, IF(ISNUMBER('2-3-1'!R19), '2-3-1'!R19, IF(ISNUMBER('2-3-1'!S19), '2-3-1'!S19, "XXX")))))))</f>
        <v>6.1388673799999998</v>
      </c>
      <c r="M19" s="130">
        <f>IF(ISNUMBER('2-3-2'!M19),'2-3-2'!M19, "XXX")</f>
        <v>30.075862879999999</v>
      </c>
      <c r="N19" s="130" t="str">
        <f>IF(ISNUMBER('2-4-1'!S19), '2-4-1'!S19,IF(ISNUMBER('2-4-1'!T19),'2-4-1'!T19,IF(ISNUMBER('2-4-1'!U19),'2-4-1'!U19,IF(ISNUMBER('2-4-1'!V19),'2-4-1'!V19,'2013'!N19))))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"XXX"))))</f>
        <v>74.570970000000003</v>
      </c>
      <c r="S19" s="130">
        <f>IF(ISNUMBER('2-6-2'!B19), '2-6-2'!B19, IF(ISNUMBER('2-6-2'!C19), '2-6-2'!C19, IF(ISNUMBER('2-6-2'!D19), '2-6-2'!D19, IF(ISNUMBER('2-6-2'!E19), '2-6-2'!E19, IF(ISNUMBER('2-6-2'!F19), '2-6-2'!F19, IF(ISNUMBER('2-6-2'!G19), '2-6-2'!G19, IF(ISNUMBER('2-6-2'!H19), '2-6-2'!H19, "XXX")))))))</f>
        <v>0.02</v>
      </c>
      <c r="T19" s="130">
        <f>IF(ISNUMBER('2-7-1'!E19), '2-7-1'!E19, IF(ISNUMBER('2-7-1'!F19), '2-7-1'!F19, IF(ISNUMBER('2-7-1'!G19), '2-7-1'!G19, IF(ISNUMBER('2-7-1'!H19), '2-7-1'!H19, IF(ISNUMBER('2-7-1'!I19), '2-7-1'!I19, IF(ISNUMBER('2-7-1'!J19), '2-7-1'!J19, IF(ISNUMBER('2-7-1'!K19), '2-7-1'!K19, "XXX")))))))</f>
        <v>0.36285714285714288</v>
      </c>
      <c r="U19" s="130">
        <f>IF(ISNUMBER('2-7-2'!E19), '2-7-2'!E19, IF(ISNUMBER('2-7-2'!F19), '2-7-2'!F19, IF(ISNUMBER('2-7-2'!G19), '2-7-2'!G19, IF(ISNUMBER('2-7-2'!H19), '2-7-2'!H19, IF(ISNUMBER('2-7-2'!I19), '2-7-2'!I19, IF(ISNUMBER('2-7-2'!J19), '2-7-2'!J19, IF(ISNUMBER('2-7-2'!K19), '2-7-2'!K19, "XXX")))))))</f>
        <v>0.39785714285714285</v>
      </c>
      <c r="V19" s="130">
        <f>IF(ISNUMBER('2-8-1'!E19), '2-8-1'!E19, IF(ISNUMBER('2-8-1'!F19), '2-8-1'!F19, IF(ISNUMBER('2-8-1'!G19), '2-8-1'!G19, IF(ISNUMBER('2-8-1'!H19), '2-8-1'!H19, IF(ISNUMBER('2-8-1'!I19), '2-8-1'!I19, IF(ISNUMBER('2-8-1'!J19), '2-8-1'!J19, IF(ISNUMBER('2-8-1'!K19), '2-8-1'!K19, "XXX")))))))</f>
        <v>0.4642857142857143</v>
      </c>
      <c r="W19" s="130">
        <f>IF(ISNUMBER('2-8-2'!E19), '2-8-2'!E19, IF(ISNUMBER('2-8-2'!F19), '2-8-2'!F19, IF(ISNUMBER('2-8-2'!G19), '2-8-2'!G19, IF(ISNUMBER('2-8-2'!H19), '2-8-2'!H19, IF(ISNUMBER('2-8-2'!I19), '2-8-2'!I19, IF(ISNUMBER('2-8-2'!J19), '2-8-2'!J19, IF(ISNUMBER('2-8-2'!K19), '2-8-2'!K19, "XXX")))))))</f>
        <v>0.36</v>
      </c>
      <c r="X19" s="130">
        <f>'3-1'!F18</f>
        <v>0.59099999999999997</v>
      </c>
      <c r="Y19" s="223">
        <f>'3-2'!N18</f>
        <v>-5.4420049999999998E-3</v>
      </c>
    </row>
    <row r="20" spans="1:25" ht="15.75" customHeight="1" x14ac:dyDescent="0.25">
      <c r="A20" s="19" t="s">
        <v>29</v>
      </c>
      <c r="B20" s="158" t="s">
        <v>29</v>
      </c>
      <c r="C20" s="130">
        <f>IF(ISNUMBER('1-1'!E20),'1-1'!E20, "XXX")</f>
        <v>5.8</v>
      </c>
      <c r="D20" s="130" t="str">
        <f>IF(UCDP!V20, UCDP!V20, "0.0")</f>
        <v>0.0</v>
      </c>
      <c r="E20" s="130">
        <f>IF(ISNUMBER('1-3'!F20), '1-3'!F20, IF(ISNUMBER('1-3'!G20), '1-3'!G20, IF(ISNUMBER('1-3'!H20), '1-3'!H20, IF(ISNUMBER('1-3'!I20), '1-3'!I20, IF(ISNUMBER('1-3'!J20), '1-3'!J20, IF(ISNUMBER('1-3'!K20), '1-3'!K20, IF(ISNUMBER('1-3'!L20), '1-3'!L20, "XXX")))))))</f>
        <v>88.833333333333343</v>
      </c>
      <c r="F20" s="130">
        <f>IF(ISNUMBER('1-4'!AL20),'1-4'!AL20, IF(ISNUMBER('1-4'!AM20),'1-4'!AM20, IF(ISNUMBER('1-4'!AN20),'1-4'!AN20, IF(ISNUMBER('1-4'!AO20),'1-4'!AO20, IF(ISNUMBER('1-4'!AP20),'1-4'!AP20, IF(ISNUMBER('1-4'!AQ20),'1-4'!AQ20, IF(ISNUMBER('1-4'!AR20), '1-4'!AR20, "XXX")))))))</f>
        <v>2</v>
      </c>
      <c r="G20" s="130">
        <f>IF(ISNUMBER('1-5'!E19),'1-5'!E19, "XXX")</f>
        <v>4.8</v>
      </c>
      <c r="H20" s="130">
        <f>IF(ISNUMBER('2-1-1'!E20), '2-1-1'!E20, IF(ISNUMBER('2-1-1'!F20), '2-1-1'!F20, IF(ISNUMBER('2-1-1'!G20), '2-1-1'!G20, IF(ISNUMBER('2-1-1'!H20), '2-1-1'!H20, IF(ISNUMBER('2-1-1'!I20), '2-1-1'!I20, IF(ISNUMBER('2-1-1'!J20), '2-1-1'!J20, IF(ISNUMBER('2-1-1'!K20), '2-1-1'!K20, "XXX")))))))</f>
        <v>0.50571428571428567</v>
      </c>
      <c r="I20" s="130">
        <f>'2-1-2'!C19</f>
        <v>0.10809000000000001</v>
      </c>
      <c r="J20" s="130">
        <f>IF(ISNUMBER('2-2-1'!Z20), '2-2-1'!Z20, IF(ISNUMBER('2-2-1'!AA20), '2-2-1'!AA20, IF(ISNUMBER('2-2-1'!AB20), '2-2-1'!AB20, IF(ISNUMBER('2-2-1'!AC20), '2-2-1'!AC20, IF(ISNUMBER('2-2-1'!AD20), '2-2-1'!AD20, IF(ISNUMBER('2-2-1'!AE20), '2-2-1'!AE20, IF(ISNUMBER('2-2-1'!AF20), '2-2-1'!AF20, "XXX")))))))</f>
        <v>4.8663400000000001</v>
      </c>
      <c r="K20" s="130">
        <f>IF(ISNUMBER('2-2-2'!E20), '2-2-2'!E20, IF(ISNUMBER('2-2-2'!F20), '2-2-2'!F20, IF(ISNUMBER('2-2-2'!G20), '2-2-2'!G20, IF(ISNUMBER('2-2-2'!H20), '2-2-2'!H20, IF(ISNUMBER('2-2-2'!I20), '2-2-2'!I20, IF(ISNUMBER('2-2-2'!J20), '2-2-2'!J20, IF(ISNUMBER('2-2-2'!K20), '2-2-2'!K20, "XXX")))))))</f>
        <v>0.5842857142857143</v>
      </c>
      <c r="L20" s="130">
        <f>IF(ISNUMBER('2-3-1'!M20), '2-3-1'!M20, IF(ISNUMBER('2-3-1'!N20), '2-3-1'!N20, IF(ISNUMBER('2-3-1'!O20), '2-3-1'!O20, IF(ISNUMBER('2-3-1'!P20), '2-3-1'!P20, IF(ISNUMBER('2-3-1'!Q20), '2-3-1'!Q20, IF(ISNUMBER('2-3-1'!R20), '2-3-1'!R20, IF(ISNUMBER('2-3-1'!S20), '2-3-1'!S20, "XXX")))))))</f>
        <v>3.5649549999999999</v>
      </c>
      <c r="M20" s="130">
        <f>IF(ISNUMBER('2-3-2'!M20),'2-3-2'!M20, "XXX")</f>
        <v>4.9935631799999998</v>
      </c>
      <c r="N20" s="130">
        <f>IF(ISNUMBER('2-4-1'!S20), '2-4-1'!S20,IF(ISNUMBER('2-4-1'!T20),'2-4-1'!T20,IF(ISNUMBER('2-4-1'!U20),'2-4-1'!U20,IF(ISNUMBER('2-4-1'!V20),'2-4-1'!V20,'2013'!N20))))</f>
        <v>6.5943927958833619</v>
      </c>
      <c r="O20" s="130">
        <f>IF(ISNUMBER('2-4-2'!C20), '2-4-2'!C20, IF(ISNUMBER('2-4-2'!D20), '2-4-2'!D20, IF(ISNUMBER('2-4-2'!E20), '2-4-2'!E20, IF(ISNUMBER('2-4-2'!F20), '2-4-2'!F20, IF(ISNUMBER('2-4-2'!G20), '2-4-2'!G20, "XXX")))))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"XXX"))))</f>
        <v>69.173389999999998</v>
      </c>
      <c r="S20" s="130">
        <f>IF(ISNUMBER('2-6-2'!B20), '2-6-2'!B20, IF(ISNUMBER('2-6-2'!C20), '2-6-2'!C20, IF(ISNUMBER('2-6-2'!D20), '2-6-2'!D20, IF(ISNUMBER('2-6-2'!E20), '2-6-2'!E20, IF(ISNUMBER('2-6-2'!F20), '2-6-2'!F20, IF(ISNUMBER('2-6-2'!G20), '2-6-2'!G20, IF(ISNUMBER('2-6-2'!H20), '2-6-2'!H20, "XXX")))))))</f>
        <v>11.5</v>
      </c>
      <c r="T20" s="130">
        <f>IF(ISNUMBER('2-7-1'!E20), '2-7-1'!E20, IF(ISNUMBER('2-7-1'!F20), '2-7-1'!F20, IF(ISNUMBER('2-7-1'!G20), '2-7-1'!G20, IF(ISNUMBER('2-7-1'!H20), '2-7-1'!H20, IF(ISNUMBER('2-7-1'!I20), '2-7-1'!I20, IF(ISNUMBER('2-7-1'!J20), '2-7-1'!J20, IF(ISNUMBER('2-7-1'!K20), '2-7-1'!K20, "XXX")))))))</f>
        <v>0.7014285714285714</v>
      </c>
      <c r="U20" s="130">
        <f>IF(ISNUMBER('2-7-2'!E20), '2-7-2'!E20, IF(ISNUMBER('2-7-2'!F20), '2-7-2'!F20, IF(ISNUMBER('2-7-2'!G20), '2-7-2'!G20, IF(ISNUMBER('2-7-2'!H20), '2-7-2'!H20, IF(ISNUMBER('2-7-2'!I20), '2-7-2'!I20, IF(ISNUMBER('2-7-2'!J20), '2-7-2'!J20, IF(ISNUMBER('2-7-2'!K20), '2-7-2'!K20, "XXX")))))))</f>
        <v>0.67571428571428582</v>
      </c>
      <c r="V20" s="130">
        <f>IF(ISNUMBER('2-8-1'!E20), '2-8-1'!E20, IF(ISNUMBER('2-8-1'!F20), '2-8-1'!F20, IF(ISNUMBER('2-8-1'!G20), '2-8-1'!G20, IF(ISNUMBER('2-8-1'!H20), '2-8-1'!H20, IF(ISNUMBER('2-8-1'!I20), '2-8-1'!I20, IF(ISNUMBER('2-8-1'!J20), '2-8-1'!J20, IF(ISNUMBER('2-8-1'!K20), '2-8-1'!K20, "XXX")))))))</f>
        <v>0.61714285714285722</v>
      </c>
      <c r="W20" s="130">
        <f>IF(ISNUMBER('2-8-2'!E20), '2-8-2'!E20, IF(ISNUMBER('2-8-2'!F20), '2-8-2'!F20, IF(ISNUMBER('2-8-2'!G20), '2-8-2'!G20, IF(ISNUMBER('2-8-2'!H20), '2-8-2'!H20, IF(ISNUMBER('2-8-2'!I20), '2-8-2'!I20, IF(ISNUMBER('2-8-2'!J20), '2-8-2'!J20, IF(ISNUMBER('2-8-2'!K20), '2-8-2'!K20, "XXX")))))))</f>
        <v>0.64142857142857146</v>
      </c>
      <c r="X20" s="130">
        <f>'3-1'!F19</f>
        <v>0.72</v>
      </c>
      <c r="Y20" s="223">
        <f>'3-2'!N19</f>
        <v>0.51525980199999999</v>
      </c>
    </row>
    <row r="21" spans="1:25" ht="15.75" customHeight="1" x14ac:dyDescent="0.25">
      <c r="A21" s="19" t="s">
        <v>30</v>
      </c>
      <c r="B21" s="158" t="s">
        <v>30</v>
      </c>
      <c r="C21" s="130">
        <f>IF(ISNUMBER('1-1'!E21),'1-1'!E21, "XXX")</f>
        <v>4.2</v>
      </c>
      <c r="D21" s="130" t="str">
        <f>IF(UCDP!V21, UCDP!V21, "0.0")</f>
        <v>0.0</v>
      </c>
      <c r="E21" s="130">
        <f>IF(ISNUMBER('1-3'!F21), '1-3'!F21, IF(ISNUMBER('1-3'!G21), '1-3'!G21, IF(ISNUMBER('1-3'!H21), '1-3'!H21, IF(ISNUMBER('1-3'!I21), '1-3'!I21, IF(ISNUMBER('1-3'!J21), '1-3'!J21, IF(ISNUMBER('1-3'!K21), '1-3'!K21, IF(ISNUMBER('1-3'!L21), '1-3'!L21, "XXX")))))))</f>
        <v>74.833333333333343</v>
      </c>
      <c r="F21" s="130">
        <f>IF(ISNUMBER('1-4'!AL21),'1-4'!AL21, IF(ISNUMBER('1-4'!AM21),'1-4'!AM21, IF(ISNUMBER('1-4'!AN21),'1-4'!AN21, IF(ISNUMBER('1-4'!AO21),'1-4'!AO21, IF(ISNUMBER('1-4'!AP21),'1-4'!AP21, IF(ISNUMBER('1-4'!AQ21),'1-4'!AQ21, IF(ISNUMBER('1-4'!AR21), '1-4'!AR21, "XXX")))))))</f>
        <v>4</v>
      </c>
      <c r="G21" s="130">
        <f>IF(ISNUMBER('1-5'!E20),'1-5'!E20, "XXX")</f>
        <v>5.4</v>
      </c>
      <c r="H21" s="130">
        <f>IF(ISNUMBER('2-1-1'!E21), '2-1-1'!E21, IF(ISNUMBER('2-1-1'!F21), '2-1-1'!F21, IF(ISNUMBER('2-1-1'!G21), '2-1-1'!G21, IF(ISNUMBER('2-1-1'!H21), '2-1-1'!H21, IF(ISNUMBER('2-1-1'!I21), '2-1-1'!I21, IF(ISNUMBER('2-1-1'!J21), '2-1-1'!J21, IF(ISNUMBER('2-1-1'!K21), '2-1-1'!K21, "XXX")))))))</f>
        <v>0.57428571428571418</v>
      </c>
      <c r="I21" s="130">
        <f>'2-1-2'!C20</f>
        <v>0.25380000000000003</v>
      </c>
      <c r="J21" s="130">
        <f>IF(ISNUMBER('2-2-1'!Z21), '2-2-1'!Z21, IF(ISNUMBER('2-2-1'!AA21), '2-2-1'!AA21, IF(ISNUMBER('2-2-1'!AB21), '2-2-1'!AB21, IF(ISNUMBER('2-2-1'!AC21), '2-2-1'!AC21, IF(ISNUMBER('2-2-1'!AD21), '2-2-1'!AD21, IF(ISNUMBER('2-2-1'!AE21), '2-2-1'!AE21, IF(ISNUMBER('2-2-1'!AF21), '2-2-1'!AF21, "XXX")))))))</f>
        <v>4.2062400000000002</v>
      </c>
      <c r="K21" s="130">
        <f>IF(ISNUMBER('2-2-2'!E21), '2-2-2'!E21, IF(ISNUMBER('2-2-2'!F21), '2-2-2'!F21, IF(ISNUMBER('2-2-2'!G21), '2-2-2'!G21, IF(ISNUMBER('2-2-2'!H21), '2-2-2'!H21, IF(ISNUMBER('2-2-2'!I21), '2-2-2'!I21, IF(ISNUMBER('2-2-2'!J21), '2-2-2'!J21, IF(ISNUMBER('2-2-2'!K21), '2-2-2'!K21, "XXX")))))))</f>
        <v>0.35142857142857142</v>
      </c>
      <c r="L21" s="130">
        <f>IF(ISNUMBER('2-3-1'!M21), '2-3-1'!M21, IF(ISNUMBER('2-3-1'!N21), '2-3-1'!N21, IF(ISNUMBER('2-3-1'!O21), '2-3-1'!O21, IF(ISNUMBER('2-3-1'!P21), '2-3-1'!P21, IF(ISNUMBER('2-3-1'!Q21), '2-3-1'!Q21, IF(ISNUMBER('2-3-1'!R21), '2-3-1'!R21, IF(ISNUMBER('2-3-1'!S21), '2-3-1'!S21, "XXX")))))))</f>
        <v>3.5770106300000002</v>
      </c>
      <c r="M21" s="130">
        <f>IF(ISNUMBER('2-3-2'!M21),'2-3-2'!M21, "XXX")</f>
        <v>29.385206220000001</v>
      </c>
      <c r="N21" s="130">
        <f>IF(ISNUMBER('2-4-1'!S21), '2-4-1'!S21,IF(ISNUMBER('2-4-1'!T21),'2-4-1'!T21,IF(ISNUMBER('2-4-1'!U21),'2-4-1'!U21,IF(ISNUMBER('2-4-1'!V21),'2-4-1'!V21,'2013'!N21))))</f>
        <v>16.410342184000001</v>
      </c>
      <c r="O21" s="130">
        <f>IF(ISNUMBER('2-4-2'!C21), '2-4-2'!C21, IF(ISNUMBER('2-4-2'!D21), '2-4-2'!D21, IF(ISNUMBER('2-4-2'!E21), '2-4-2'!E21, IF(ISNUMBER('2-4-2'!F21), '2-4-2'!F21, IF(ISNUMBER('2-4-2'!G21), '2-4-2'!G21, "XXX")))))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"XXX"))))</f>
        <v>69.866150000000005</v>
      </c>
      <c r="S21" s="130">
        <f>IF(ISNUMBER('2-6-2'!B21), '2-6-2'!B21, IF(ISNUMBER('2-6-2'!C21), '2-6-2'!C21, IF(ISNUMBER('2-6-2'!D21), '2-6-2'!D21, IF(ISNUMBER('2-6-2'!E21), '2-6-2'!E21, IF(ISNUMBER('2-6-2'!F21), '2-6-2'!F21, IF(ISNUMBER('2-6-2'!G21), '2-6-2'!G21, IF(ISNUMBER('2-6-2'!H21), '2-6-2'!H21, "XXX")))))))</f>
        <v>2.27</v>
      </c>
      <c r="T21" s="130">
        <f>IF(ISNUMBER('2-7-1'!E21), '2-7-1'!E21, IF(ISNUMBER('2-7-1'!F21), '2-7-1'!F21, IF(ISNUMBER('2-7-1'!G21), '2-7-1'!G21, IF(ISNUMBER('2-7-1'!H21), '2-7-1'!H21, IF(ISNUMBER('2-7-1'!I21), '2-7-1'!I21, IF(ISNUMBER('2-7-1'!J21), '2-7-1'!J21, IF(ISNUMBER('2-7-1'!K21), '2-7-1'!K21, "XXX")))))))</f>
        <v>0.55142857142857138</v>
      </c>
      <c r="U21" s="130">
        <f>IF(ISNUMBER('2-7-2'!E21), '2-7-2'!E21, IF(ISNUMBER('2-7-2'!F21), '2-7-2'!F21, IF(ISNUMBER('2-7-2'!G21), '2-7-2'!G21, IF(ISNUMBER('2-7-2'!H21), '2-7-2'!H21, IF(ISNUMBER('2-7-2'!I21), '2-7-2'!I21, IF(ISNUMBER('2-7-2'!J21), '2-7-2'!J21, IF(ISNUMBER('2-7-2'!K21), '2-7-2'!K21, "XXX")))))))</f>
        <v>0.42142857142857143</v>
      </c>
      <c r="V21" s="130">
        <f>IF(ISNUMBER('2-8-1'!E21), '2-8-1'!E21, IF(ISNUMBER('2-8-1'!F21), '2-8-1'!F21, IF(ISNUMBER('2-8-1'!G21), '2-8-1'!G21, IF(ISNUMBER('2-8-1'!H21), '2-8-1'!H21, IF(ISNUMBER('2-8-1'!I21), '2-8-1'!I21, IF(ISNUMBER('2-8-1'!J21), '2-8-1'!J21, IF(ISNUMBER('2-8-1'!K21), '2-8-1'!K21, "XXX")))))))</f>
        <v>0.49000000000000005</v>
      </c>
      <c r="W21" s="130">
        <f>IF(ISNUMBER('2-8-2'!E21), '2-8-2'!E21, IF(ISNUMBER('2-8-2'!F21), '2-8-2'!F21, IF(ISNUMBER('2-8-2'!G21), '2-8-2'!G21, IF(ISNUMBER('2-8-2'!H21), '2-8-2'!H21, IF(ISNUMBER('2-8-2'!I21), '2-8-2'!I21, IF(ISNUMBER('2-8-2'!J21), '2-8-2'!J21, IF(ISNUMBER('2-8-2'!K21), '2-8-2'!K21, "XXX")))))))</f>
        <v>0.42</v>
      </c>
      <c r="X21" s="130">
        <f>'3-1'!F20</f>
        <v>0.877</v>
      </c>
      <c r="Y21" s="223">
        <f>'3-2'!N20</f>
        <v>0.62735515799999997</v>
      </c>
    </row>
    <row r="22" spans="1:25" ht="15.75" customHeight="1" x14ac:dyDescent="0.25">
      <c r="A22" s="19" t="s">
        <v>31</v>
      </c>
      <c r="B22" s="158" t="s">
        <v>31</v>
      </c>
      <c r="C22" s="130">
        <f>IF(ISNUMBER('1-1'!E22),'1-1'!E22, "XXX")</f>
        <v>4.7</v>
      </c>
      <c r="D22" s="130" t="str">
        <f>IF(UCDP!V22, UCDP!V22, "0.0")</f>
        <v>0.0</v>
      </c>
      <c r="E22" s="130">
        <f>IF(ISNUMBER('1-3'!F22), '1-3'!F22, IF(ISNUMBER('1-3'!G22), '1-3'!G22, IF(ISNUMBER('1-3'!H22), '1-3'!H22, IF(ISNUMBER('1-3'!I22), '1-3'!I22, IF(ISNUMBER('1-3'!J22), '1-3'!J22, IF(ISNUMBER('1-3'!K22), '1-3'!K22, IF(ISNUMBER('1-3'!L22), '1-3'!L22, "XXX")))))))</f>
        <v>100.16666666666667</v>
      </c>
      <c r="F22" s="130">
        <f>IF(ISNUMBER('1-4'!AL22),'1-4'!AL22, IF(ISNUMBER('1-4'!AM22),'1-4'!AM22, IF(ISNUMBER('1-4'!AN22),'1-4'!AN22, IF(ISNUMBER('1-4'!AO22),'1-4'!AO22, IF(ISNUMBER('1-4'!AP22),'1-4'!AP22, IF(ISNUMBER('1-4'!AQ22),'1-4'!AQ22, IF(ISNUMBER('1-4'!AR22), '1-4'!AR22, "XXX")))))))</f>
        <v>1</v>
      </c>
      <c r="G22" s="130">
        <f>IF(ISNUMBER('1-5'!E21),'1-5'!E21, "XXX")</f>
        <v>6.9</v>
      </c>
      <c r="H22" s="130">
        <f>IF(ISNUMBER('2-1-1'!E22), '2-1-1'!E22, IF(ISNUMBER('2-1-1'!F22), '2-1-1'!F22, IF(ISNUMBER('2-1-1'!G22), '2-1-1'!G22, IF(ISNUMBER('2-1-1'!H22), '2-1-1'!H22, IF(ISNUMBER('2-1-1'!I22), '2-1-1'!I22, IF(ISNUMBER('2-1-1'!J22), '2-1-1'!J22, IF(ISNUMBER('2-1-1'!K22), '2-1-1'!K22, "XXX")))))))</f>
        <v>0.61857142857142855</v>
      </c>
      <c r="I22" s="130">
        <f>'2-1-2'!C21</f>
        <v>0.27032</v>
      </c>
      <c r="J22" s="130">
        <f>IF(ISNUMBER('2-2-1'!Z22), '2-2-1'!Z22, IF(ISNUMBER('2-2-1'!AA22), '2-2-1'!AA22, IF(ISNUMBER('2-2-1'!AB22), '2-2-1'!AB22, IF(ISNUMBER('2-2-1'!AC22), '2-2-1'!AC22, IF(ISNUMBER('2-2-1'!AD22), '2-2-1'!AD22, IF(ISNUMBER('2-2-1'!AE22), '2-2-1'!AE22, IF(ISNUMBER('2-2-1'!AF22), '2-2-1'!AF22, "XXX")))))))</f>
        <v>1.54156</v>
      </c>
      <c r="K22" s="130">
        <f>IF(ISNUMBER('2-2-2'!E22), '2-2-2'!E22, IF(ISNUMBER('2-2-2'!F22), '2-2-2'!F22, IF(ISNUMBER('2-2-2'!G22), '2-2-2'!G22, IF(ISNUMBER('2-2-2'!H22), '2-2-2'!H22, IF(ISNUMBER('2-2-2'!I22), '2-2-2'!I22, IF(ISNUMBER('2-2-2'!J22), '2-2-2'!J22, IF(ISNUMBER('2-2-2'!K22), '2-2-2'!K22, "XXX")))))))</f>
        <v>0.71285714285714286</v>
      </c>
      <c r="L22" s="130">
        <f>IF(ISNUMBER('2-3-1'!M22), '2-3-1'!M22, IF(ISNUMBER('2-3-1'!N22), '2-3-1'!N22, IF(ISNUMBER('2-3-1'!O22), '2-3-1'!O22, IF(ISNUMBER('2-3-1'!P22), '2-3-1'!P22, IF(ISNUMBER('2-3-1'!Q22), '2-3-1'!Q22, IF(ISNUMBER('2-3-1'!R22), '2-3-1'!R22, IF(ISNUMBER('2-3-1'!S22), '2-3-1'!S22, "XXX")))))))</f>
        <v>2.0900459300000001</v>
      </c>
      <c r="M22" s="130">
        <f>IF(ISNUMBER('2-3-2'!M22),'2-3-2'!M22, "XXX")</f>
        <v>8.2613487200000009</v>
      </c>
      <c r="N22" s="130">
        <f>IF(ISNUMBER('2-4-1'!S22), '2-4-1'!S22,IF(ISNUMBER('2-4-1'!T22),'2-4-1'!T22,IF(ISNUMBER('2-4-1'!U22),'2-4-1'!U22,IF(ISNUMBER('2-4-1'!V22),'2-4-1'!V22,'2013'!N22))))</f>
        <v>2.3119999999999998</v>
      </c>
      <c r="O22" s="130" t="str">
        <f>IF(ISNUMBER('2-4-2'!C22), '2-4-2'!C22, IF(ISNUMBER('2-4-2'!D22), '2-4-2'!D22, IF(ISNUMBER('2-4-2'!E22), '2-4-2'!E22, IF(ISNUMBER('2-4-2'!F22), '2-4-2'!F22, IF(ISNUMBER('2-4-2'!G22), '2-4-2'!G22, "XXX")))))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"XXX"))))</f>
        <v>91.896420000000006</v>
      </c>
      <c r="S22" s="130" t="str">
        <f>IF(ISNUMBER('2-6-2'!B22), '2-6-2'!B22, IF(ISNUMBER('2-6-2'!C22), '2-6-2'!C22, IF(ISNUMBER('2-6-2'!D22), '2-6-2'!D22, IF(ISNUMBER('2-6-2'!E22), '2-6-2'!E22, IF(ISNUMBER('2-6-2'!F22), '2-6-2'!F22, IF(ISNUMBER('2-6-2'!G22), '2-6-2'!G22, IF(ISNUMBER('2-6-2'!H22), '2-6-2'!H22, "XXX")))))))</f>
        <v>XXX</v>
      </c>
      <c r="T22" s="130">
        <f>IF(ISNUMBER('2-7-1'!E22), '2-7-1'!E22, IF(ISNUMBER('2-7-1'!F22), '2-7-1'!F22, IF(ISNUMBER('2-7-1'!G22), '2-7-1'!G22, IF(ISNUMBER('2-7-1'!H22), '2-7-1'!H22, IF(ISNUMBER('2-7-1'!I22), '2-7-1'!I22, IF(ISNUMBER('2-7-1'!J22), '2-7-1'!J22, IF(ISNUMBER('2-7-1'!K22), '2-7-1'!K22, "XXX")))))))</f>
        <v>0.63428571428571434</v>
      </c>
      <c r="U22" s="130">
        <f>IF(ISNUMBER('2-7-2'!E22), '2-7-2'!E22, IF(ISNUMBER('2-7-2'!F22), '2-7-2'!F22, IF(ISNUMBER('2-7-2'!G22), '2-7-2'!G22, IF(ISNUMBER('2-7-2'!H22), '2-7-2'!H22, IF(ISNUMBER('2-7-2'!I22), '2-7-2'!I22, IF(ISNUMBER('2-7-2'!J22), '2-7-2'!J22, IF(ISNUMBER('2-7-2'!K22), '2-7-2'!K22, "XXX")))))))</f>
        <v>0.66428571428571437</v>
      </c>
      <c r="V22" s="130">
        <f>IF(ISNUMBER('2-8-1'!E22), '2-8-1'!E22, IF(ISNUMBER('2-8-1'!F22), '2-8-1'!F22, IF(ISNUMBER('2-8-1'!G22), '2-8-1'!G22, IF(ISNUMBER('2-8-1'!H22), '2-8-1'!H22, IF(ISNUMBER('2-8-1'!I22), '2-8-1'!I22, IF(ISNUMBER('2-8-1'!J22), '2-8-1'!J22, IF(ISNUMBER('2-8-1'!K22), '2-8-1'!K22, "XXX")))))))</f>
        <v>0.57714285714285718</v>
      </c>
      <c r="W22" s="130">
        <f>IF(ISNUMBER('2-8-2'!E22), '2-8-2'!E22, IF(ISNUMBER('2-8-2'!F22), '2-8-2'!F22, IF(ISNUMBER('2-8-2'!G22), '2-8-2'!G22, IF(ISNUMBER('2-8-2'!H22), '2-8-2'!H22, IF(ISNUMBER('2-8-2'!I22), '2-8-2'!I22, IF(ISNUMBER('2-8-2'!J22), '2-8-2'!J22, IF(ISNUMBER('2-8-2'!K22), '2-8-2'!K22, "XXX")))))))</f>
        <v>0.58285714285714285</v>
      </c>
      <c r="X22" s="130" t="str">
        <f>'3-1'!F21</f>
        <v>XXX</v>
      </c>
      <c r="Y22" s="223">
        <f>'3-2'!N21</f>
        <v>-0.55531454099999999</v>
      </c>
    </row>
    <row r="23" spans="1:25" ht="15.75" customHeight="1" x14ac:dyDescent="0.25">
      <c r="A23" s="19" t="s">
        <v>32</v>
      </c>
      <c r="B23" s="158" t="s">
        <v>32</v>
      </c>
      <c r="C23" s="130">
        <f>IF(ISNUMBER('1-1'!E23),'1-1'!E23, "XXX")</f>
        <v>5.8</v>
      </c>
      <c r="D23" s="130" t="str">
        <f>IF(UCDP!V23, UCDP!V23, "0.0")</f>
        <v>0.0</v>
      </c>
      <c r="E23" s="130">
        <f>IF(ISNUMBER('1-3'!F23), '1-3'!F23, IF(ISNUMBER('1-3'!G23), '1-3'!G23, IF(ISNUMBER('1-3'!H23), '1-3'!H23, IF(ISNUMBER('1-3'!I23), '1-3'!I23, IF(ISNUMBER('1-3'!J23), '1-3'!J23, IF(ISNUMBER('1-3'!K23), '1-3'!K23, IF(ISNUMBER('1-3'!L23), '1-3'!L23, "XXX")))))))</f>
        <v>69.666666666666671</v>
      </c>
      <c r="F23" s="130">
        <f>IF(ISNUMBER('1-4'!AL23),'1-4'!AL23, IF(ISNUMBER('1-4'!AM23),'1-4'!AM23, IF(ISNUMBER('1-4'!AN23),'1-4'!AN23, IF(ISNUMBER('1-4'!AO23),'1-4'!AO23, IF(ISNUMBER('1-4'!AP23),'1-4'!AP23, IF(ISNUMBER('1-4'!AQ23),'1-4'!AQ23, IF(ISNUMBER('1-4'!AR23), '1-4'!AR23, "XXX")))))))</f>
        <v>2</v>
      </c>
      <c r="G23" s="130">
        <f>IF(ISNUMBER('1-5'!E22),'1-5'!E22, "XXX")</f>
        <v>4.5999999999999996</v>
      </c>
      <c r="H23" s="130">
        <f>IF(ISNUMBER('2-1-1'!E23), '2-1-1'!E23, IF(ISNUMBER('2-1-1'!F23), '2-1-1'!F23, IF(ISNUMBER('2-1-1'!G23), '2-1-1'!G23, IF(ISNUMBER('2-1-1'!H23), '2-1-1'!H23, IF(ISNUMBER('2-1-1'!I23), '2-1-1'!I23, IF(ISNUMBER('2-1-1'!J23), '2-1-1'!J23, IF(ISNUMBER('2-1-1'!K23), '2-1-1'!K23, "XXX")))))))</f>
        <v>0.5099999999999999</v>
      </c>
      <c r="I23" s="130">
        <f>'2-1-2'!C22</f>
        <v>0.33704000000000001</v>
      </c>
      <c r="J23" s="130">
        <f>IF(ISNUMBER('2-2-1'!Z23), '2-2-1'!Z23, IF(ISNUMBER('2-2-1'!AA23), '2-2-1'!AA23, IF(ISNUMBER('2-2-1'!AB23), '2-2-1'!AB23, IF(ISNUMBER('2-2-1'!AC23), '2-2-1'!AC23, IF(ISNUMBER('2-2-1'!AD23), '2-2-1'!AD23, IF(ISNUMBER('2-2-1'!AE23), '2-2-1'!AE23, IF(ISNUMBER('2-2-1'!AF23), '2-2-1'!AF23, "XXX")))))))</f>
        <v>2.5325600000000001</v>
      </c>
      <c r="K23" s="130">
        <f>IF(ISNUMBER('2-2-2'!E23), '2-2-2'!E23, IF(ISNUMBER('2-2-2'!F23), '2-2-2'!F23, IF(ISNUMBER('2-2-2'!G23), '2-2-2'!G23, IF(ISNUMBER('2-2-2'!H23), '2-2-2'!H23, IF(ISNUMBER('2-2-2'!I23), '2-2-2'!I23, IF(ISNUMBER('2-2-2'!J23), '2-2-2'!J23, IF(ISNUMBER('2-2-2'!K23), '2-2-2'!K23, "XXX")))))))</f>
        <v>0.51142857142857145</v>
      </c>
      <c r="L23" s="130">
        <f>IF(ISNUMBER('2-3-1'!M23), '2-3-1'!M23, IF(ISNUMBER('2-3-1'!N23), '2-3-1'!N23, IF(ISNUMBER('2-3-1'!O23), '2-3-1'!O23, IF(ISNUMBER('2-3-1'!P23), '2-3-1'!P23, IF(ISNUMBER('2-3-1'!Q23), '2-3-1'!Q23, IF(ISNUMBER('2-3-1'!R23), '2-3-1'!R23, IF(ISNUMBER('2-3-1'!S23), '2-3-1'!S23, "XXX")))))))</f>
        <v>3.94296932</v>
      </c>
      <c r="M23" s="130">
        <f>IF(ISNUMBER('2-3-2'!M23),'2-3-2'!M23, "XXX")</f>
        <v>43.141345979999997</v>
      </c>
      <c r="N23" s="130">
        <f>IF(ISNUMBER('2-4-1'!S23), '2-4-1'!S23,IF(ISNUMBER('2-4-1'!T23),'2-4-1'!T23,IF(ISNUMBER('2-4-1'!U23),'2-4-1'!U23,IF(ISNUMBER('2-4-1'!V23),'2-4-1'!V23,'2013'!N23))))</f>
        <v>17</v>
      </c>
      <c r="O23" s="130">
        <f>IF(ISNUMBER('2-4-2'!C23), '2-4-2'!C23, IF(ISNUMBER('2-4-2'!D23), '2-4-2'!D23, IF(ISNUMBER('2-4-2'!E23), '2-4-2'!E23, IF(ISNUMBER('2-4-2'!F23), '2-4-2'!F23, IF(ISNUMBER('2-4-2'!G23), '2-4-2'!G23, "XXX")))))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"XXX"))))</f>
        <v>87.861789999999999</v>
      </c>
      <c r="S23" s="130">
        <f>IF(ISNUMBER('2-6-2'!B23), '2-6-2'!B23, IF(ISNUMBER('2-6-2'!C23), '2-6-2'!C23, IF(ISNUMBER('2-6-2'!D23), '2-6-2'!D23, IF(ISNUMBER('2-6-2'!E23), '2-6-2'!E23, IF(ISNUMBER('2-6-2'!F23), '2-6-2'!F23, IF(ISNUMBER('2-6-2'!G23), '2-6-2'!G23, IF(ISNUMBER('2-6-2'!H23), '2-6-2'!H23, "XXX")))))))</f>
        <v>0</v>
      </c>
      <c r="T23" s="130">
        <f>IF(ISNUMBER('2-7-1'!E23), '2-7-1'!E23, IF(ISNUMBER('2-7-1'!F23), '2-7-1'!F23, IF(ISNUMBER('2-7-1'!G23), '2-7-1'!G23, IF(ISNUMBER('2-7-1'!H23), '2-7-1'!H23, IF(ISNUMBER('2-7-1'!I23), '2-7-1'!I23, IF(ISNUMBER('2-7-1'!J23), '2-7-1'!J23, IF(ISNUMBER('2-7-1'!K23), '2-7-1'!K23, "XXX")))))))</f>
        <v>0.43428571428571427</v>
      </c>
      <c r="U23" s="130">
        <f>IF(ISNUMBER('2-7-2'!E23), '2-7-2'!E23, IF(ISNUMBER('2-7-2'!F23), '2-7-2'!F23, IF(ISNUMBER('2-7-2'!G23), '2-7-2'!G23, IF(ISNUMBER('2-7-2'!H23), '2-7-2'!H23, IF(ISNUMBER('2-7-2'!I23), '2-7-2'!I23, IF(ISNUMBER('2-7-2'!J23), '2-7-2'!J23, IF(ISNUMBER('2-7-2'!K23), '2-7-2'!K23, "XXX")))))))</f>
        <v>0.39499999999999996</v>
      </c>
      <c r="V23" s="130">
        <f>IF(ISNUMBER('2-8-1'!E23), '2-8-1'!E23, IF(ISNUMBER('2-8-1'!F23), '2-8-1'!F23, IF(ISNUMBER('2-8-1'!G23), '2-8-1'!G23, IF(ISNUMBER('2-8-1'!H23), '2-8-1'!H23, IF(ISNUMBER('2-8-1'!I23), '2-8-1'!I23, IF(ISNUMBER('2-8-1'!J23), '2-8-1'!J23, IF(ISNUMBER('2-8-1'!K23), '2-8-1'!K23, "XXX")))))))</f>
        <v>0.55999999999999994</v>
      </c>
      <c r="W23" s="130">
        <f>IF(ISNUMBER('2-8-2'!E23), '2-8-2'!E23, IF(ISNUMBER('2-8-2'!F23), '2-8-2'!F23, IF(ISNUMBER('2-8-2'!G23), '2-8-2'!G23, IF(ISNUMBER('2-8-2'!H23), '2-8-2'!H23, IF(ISNUMBER('2-8-2'!I23), '2-8-2'!I23, IF(ISNUMBER('2-8-2'!J23), '2-8-2'!J23, IF(ISNUMBER('2-8-2'!K23), '2-8-2'!K23, "XXX")))))))</f>
        <v>0.43285714285714283</v>
      </c>
      <c r="X23" s="130">
        <f>'3-1'!F22</f>
        <v>0.68899999999999995</v>
      </c>
      <c r="Y23" s="223">
        <f>'3-2'!N22</f>
        <v>0.58876937600000001</v>
      </c>
    </row>
    <row r="24" spans="1:25" ht="15.75" customHeight="1" x14ac:dyDescent="0.25">
      <c r="A24" s="19" t="s">
        <v>33</v>
      </c>
      <c r="B24" s="158" t="s">
        <v>33</v>
      </c>
      <c r="C24" s="130">
        <f>IF(ISNUMBER('1-1'!E24),'1-1'!E24, "XXX")</f>
        <v>7.9</v>
      </c>
      <c r="D24" s="130" t="str">
        <f>IF(UCDP!V24, UCDP!V24, "0.0")</f>
        <v>0.0</v>
      </c>
      <c r="E24" s="130">
        <f>IF(ISNUMBER('1-3'!F24), '1-3'!F24, IF(ISNUMBER('1-3'!G24), '1-3'!G24, IF(ISNUMBER('1-3'!H24), '1-3'!H24, IF(ISNUMBER('1-3'!I24), '1-3'!I24, IF(ISNUMBER('1-3'!J24), '1-3'!J24, IF(ISNUMBER('1-3'!K24), '1-3'!K24, IF(ISNUMBER('1-3'!L24), '1-3'!L24, "XXX")))))))</f>
        <v>83.666666666666671</v>
      </c>
      <c r="F24" s="130">
        <f>IF(ISNUMBER('1-4'!AL24),'1-4'!AL24, IF(ISNUMBER('1-4'!AM24),'1-4'!AM24, IF(ISNUMBER('1-4'!AN24),'1-4'!AN24, IF(ISNUMBER('1-4'!AO24),'1-4'!AO24, IF(ISNUMBER('1-4'!AP24),'1-4'!AP24, IF(ISNUMBER('1-4'!AQ24),'1-4'!AQ24, IF(ISNUMBER('1-4'!AR24), '1-4'!AR24, "XXX")))))))</f>
        <v>1</v>
      </c>
      <c r="G24" s="130">
        <f>IF(ISNUMBER('1-5'!E23),'1-5'!E23, "XXX")</f>
        <v>6.6</v>
      </c>
      <c r="H24" s="130">
        <f>IF(ISNUMBER('2-1-1'!E24), '2-1-1'!E24, IF(ISNUMBER('2-1-1'!F24), '2-1-1'!F24, IF(ISNUMBER('2-1-1'!G24), '2-1-1'!G24, IF(ISNUMBER('2-1-1'!H24), '2-1-1'!H24, IF(ISNUMBER('2-1-1'!I24), '2-1-1'!I24, IF(ISNUMBER('2-1-1'!J24), '2-1-1'!J24, IF(ISNUMBER('2-1-1'!K24), '2-1-1'!K24, "XXX")))))))</f>
        <v>0.30428571428571427</v>
      </c>
      <c r="I24" s="130">
        <f>'2-1-2'!C23</f>
        <v>2.0119999999999999E-2</v>
      </c>
      <c r="J24" s="130">
        <f>IF(ISNUMBER('2-2-1'!Z24), '2-2-1'!Z24, IF(ISNUMBER('2-2-1'!AA24), '2-2-1'!AA24, IF(ISNUMBER('2-2-1'!AB24), '2-2-1'!AB24, IF(ISNUMBER('2-2-1'!AC24), '2-2-1'!AC24, IF(ISNUMBER('2-2-1'!AD24), '2-2-1'!AD24, IF(ISNUMBER('2-2-1'!AE24), '2-2-1'!AE24, IF(ISNUMBER('2-2-1'!AF24), '2-2-1'!AF24, "XXX")))))))</f>
        <v>2.74376</v>
      </c>
      <c r="K24" s="130">
        <f>IF(ISNUMBER('2-2-2'!E24), '2-2-2'!E24, IF(ISNUMBER('2-2-2'!F24), '2-2-2'!F24, IF(ISNUMBER('2-2-2'!G24), '2-2-2'!G24, IF(ISNUMBER('2-2-2'!H24), '2-2-2'!H24, IF(ISNUMBER('2-2-2'!I24), '2-2-2'!I24, IF(ISNUMBER('2-2-2'!J24), '2-2-2'!J24, IF(ISNUMBER('2-2-2'!K24), '2-2-2'!K24, "XXX")))))))</f>
        <v>0.41571428571428576</v>
      </c>
      <c r="L24" s="130">
        <f>IF(ISNUMBER('2-3-1'!M24), '2-3-1'!M24, IF(ISNUMBER('2-3-1'!N24), '2-3-1'!N24, IF(ISNUMBER('2-3-1'!O24), '2-3-1'!O24, IF(ISNUMBER('2-3-1'!P24), '2-3-1'!P24, IF(ISNUMBER('2-3-1'!Q24), '2-3-1'!Q24, IF(ISNUMBER('2-3-1'!R24), '2-3-1'!R24, IF(ISNUMBER('2-3-1'!S24), '2-3-1'!S24, "XXX")))))))</f>
        <v>1.3063093400000001</v>
      </c>
      <c r="M24" s="130">
        <f>IF(ISNUMBER('2-3-2'!M24),'2-3-2'!M24, "XXX")</f>
        <v>30.168733599999999</v>
      </c>
      <c r="N24" s="130">
        <f>IF(ISNUMBER('2-4-1'!S24), '2-4-1'!S24,IF(ISNUMBER('2-4-1'!T24),'2-4-1'!T24,IF(ISNUMBER('2-4-1'!U24),'2-4-1'!U24,IF(ISNUMBER('2-4-1'!V24),'2-4-1'!V24,'2013'!N24))))</f>
        <v>5.0741029207232264</v>
      </c>
      <c r="O24" s="130">
        <f>IF(ISNUMBER('2-4-2'!C24), '2-4-2'!C24, IF(ISNUMBER('2-4-2'!D24), '2-4-2'!D24, IF(ISNUMBER('2-4-2'!E24), '2-4-2'!E24, IF(ISNUMBER('2-4-2'!F24), '2-4-2'!F24, IF(ISNUMBER('2-4-2'!G24), '2-4-2'!G24, "XXX")))))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"XXX"))))</f>
        <v>11.302210000000001</v>
      </c>
      <c r="S24" s="130">
        <f>IF(ISNUMBER('2-6-2'!B24), '2-6-2'!B24, IF(ISNUMBER('2-6-2'!C24), '2-6-2'!C24, IF(ISNUMBER('2-6-2'!D24), '2-6-2'!D24, IF(ISNUMBER('2-6-2'!E24), '2-6-2'!E24, IF(ISNUMBER('2-6-2'!F24), '2-6-2'!F24, IF(ISNUMBER('2-6-2'!G24), '2-6-2'!G24, IF(ISNUMBER('2-6-2'!H24), '2-6-2'!H24, "XXX")))))))</f>
        <v>50.03</v>
      </c>
      <c r="T24" s="130">
        <f>IF(ISNUMBER('2-7-1'!E24), '2-7-1'!E24, IF(ISNUMBER('2-7-1'!F24), '2-7-1'!F24, IF(ISNUMBER('2-7-1'!G24), '2-7-1'!G24, IF(ISNUMBER('2-7-1'!H24), '2-7-1'!H24, IF(ISNUMBER('2-7-1'!I24), '2-7-1'!I24, IF(ISNUMBER('2-7-1'!J24), '2-7-1'!J24, IF(ISNUMBER('2-7-1'!K24), '2-7-1'!K24, "XXX")))))))</f>
        <v>0.55428571428571427</v>
      </c>
      <c r="U24" s="130">
        <f>IF(ISNUMBER('2-7-2'!E24), '2-7-2'!E24, IF(ISNUMBER('2-7-2'!F24), '2-7-2'!F24, IF(ISNUMBER('2-7-2'!G24), '2-7-2'!G24, IF(ISNUMBER('2-7-2'!H24), '2-7-2'!H24, IF(ISNUMBER('2-7-2'!I24), '2-7-2'!I24, IF(ISNUMBER('2-7-2'!J24), '2-7-2'!J24, IF(ISNUMBER('2-7-2'!K24), '2-7-2'!K24, "XXX")))))))</f>
        <v>0.38571428571428573</v>
      </c>
      <c r="V24" s="130">
        <f>IF(ISNUMBER('2-8-1'!E24), '2-8-1'!E24, IF(ISNUMBER('2-8-1'!F24), '2-8-1'!F24, IF(ISNUMBER('2-8-1'!G24), '2-8-1'!G24, IF(ISNUMBER('2-8-1'!H24), '2-8-1'!H24, IF(ISNUMBER('2-8-1'!I24), '2-8-1'!I24, IF(ISNUMBER('2-8-1'!J24), '2-8-1'!J24, IF(ISNUMBER('2-8-1'!K24), '2-8-1'!K24, "XXX")))))))</f>
        <v>0.55428571428571427</v>
      </c>
      <c r="W24" s="130">
        <f>IF(ISNUMBER('2-8-2'!E24), '2-8-2'!E24, IF(ISNUMBER('2-8-2'!F24), '2-8-2'!F24, IF(ISNUMBER('2-8-2'!G24), '2-8-2'!G24, IF(ISNUMBER('2-8-2'!H24), '2-8-2'!H24, IF(ISNUMBER('2-8-2'!I24), '2-8-2'!I24, IF(ISNUMBER('2-8-2'!J24), '2-8-2'!J24, IF(ISNUMBER('2-8-2'!K24), '2-8-2'!K24, "XXX")))))))</f>
        <v>0.49714285714285716</v>
      </c>
      <c r="X24" s="130">
        <f>'3-1'!F23</f>
        <v>0.57499999999999996</v>
      </c>
      <c r="Y24" s="223">
        <f>'3-2'!N23</f>
        <v>-0.17046594600000001</v>
      </c>
    </row>
    <row r="25" spans="1:25" ht="15.75" customHeight="1" x14ac:dyDescent="0.25">
      <c r="A25" s="19" t="s">
        <v>34</v>
      </c>
      <c r="B25" s="158" t="s">
        <v>34</v>
      </c>
      <c r="C25" s="130">
        <f>IF(ISNUMBER('1-1'!E25),'1-1'!E25, "XXX")</f>
        <v>8.6999999999999993</v>
      </c>
      <c r="D25" s="130">
        <f>IF(UCDP!V25, UCDP!V25, "0.0")</f>
        <v>2.4280907632407353E-2</v>
      </c>
      <c r="E25" s="130">
        <f>IF(ISNUMBER('1-3'!F25), '1-3'!F25, IF(ISNUMBER('1-3'!G25), '1-3'!G25, IF(ISNUMBER('1-3'!H25), '1-3'!H25, IF(ISNUMBER('1-3'!I25), '1-3'!I25, IF(ISNUMBER('1-3'!J25), '1-3'!J25, IF(ISNUMBER('1-3'!K25), '1-3'!K25, IF(ISNUMBER('1-3'!L25), '1-3'!L25, "XXX")))))))</f>
        <v>56.833333333333343</v>
      </c>
      <c r="F25" s="130">
        <f>IF(ISNUMBER('1-4'!AL25),'1-4'!AL25, IF(ISNUMBER('1-4'!AM25),'1-4'!AM25, IF(ISNUMBER('1-4'!AN25),'1-4'!AN25, IF(ISNUMBER('1-4'!AO25),'1-4'!AO25, IF(ISNUMBER('1-4'!AP25),'1-4'!AP25, IF(ISNUMBER('1-4'!AQ25),'1-4'!AQ25, IF(ISNUMBER('1-4'!AR25), '1-4'!AR25, "XXX")))))))</f>
        <v>3</v>
      </c>
      <c r="G25" s="130">
        <f>IF(ISNUMBER('1-5'!E24),'1-5'!E24, "XXX")</f>
        <v>7.7</v>
      </c>
      <c r="H25" s="130">
        <f>IF(ISNUMBER('2-1-1'!E25), '2-1-1'!E25, IF(ISNUMBER('2-1-1'!F25), '2-1-1'!F25, IF(ISNUMBER('2-1-1'!G25), '2-1-1'!G25, IF(ISNUMBER('2-1-1'!H25), '2-1-1'!H25, IF(ISNUMBER('2-1-1'!I25), '2-1-1'!I25, IF(ISNUMBER('2-1-1'!J25), '2-1-1'!J25, IF(ISNUMBER('2-1-1'!K25), '2-1-1'!K25, "XXX")))))))</f>
        <v>0.31285714285714283</v>
      </c>
      <c r="I25" s="130">
        <f>'2-1-2'!C24</f>
        <v>9.0399999999999994E-3</v>
      </c>
      <c r="J25" s="130">
        <f>IF(ISNUMBER('2-2-1'!Z25), '2-2-1'!Z25, IF(ISNUMBER('2-2-1'!AA25), '2-2-1'!AA25, IF(ISNUMBER('2-2-1'!AB25), '2-2-1'!AB25, IF(ISNUMBER('2-2-1'!AC25), '2-2-1'!AC25, IF(ISNUMBER('2-2-1'!AD25), '2-2-1'!AD25, IF(ISNUMBER('2-2-1'!AE25), '2-2-1'!AE25, IF(ISNUMBER('2-2-1'!AF25), '2-2-1'!AF25, "XXX")))))))</f>
        <v>4.8239999999999998</v>
      </c>
      <c r="K25" s="130">
        <f>IF(ISNUMBER('2-2-2'!E25), '2-2-2'!E25, IF(ISNUMBER('2-2-2'!F25), '2-2-2'!F25, IF(ISNUMBER('2-2-2'!G25), '2-2-2'!G25, IF(ISNUMBER('2-2-2'!H25), '2-2-2'!H25, IF(ISNUMBER('2-2-2'!I25), '2-2-2'!I25, IF(ISNUMBER('2-2-2'!J25), '2-2-2'!J25, IF(ISNUMBER('2-2-2'!K25), '2-2-2'!K25, "XXX")))))))</f>
        <v>0.32714285714285712</v>
      </c>
      <c r="L25" s="130">
        <f>IF(ISNUMBER('2-3-1'!M25), '2-3-1'!M25, IF(ISNUMBER('2-3-1'!N25), '2-3-1'!N25, IF(ISNUMBER('2-3-1'!O25), '2-3-1'!O25, IF(ISNUMBER('2-3-1'!P25), '2-3-1'!P25, IF(ISNUMBER('2-3-1'!Q25), '2-3-1'!Q25, IF(ISNUMBER('2-3-1'!R25), '2-3-1'!R25, IF(ISNUMBER('2-3-1'!S25), '2-3-1'!S25, "XXX")))))))</f>
        <v>1.9852896900000001</v>
      </c>
      <c r="M25" s="130">
        <f>IF(ISNUMBER('2-3-2'!M25),'2-3-2'!M25, "XXX")</f>
        <v>28.200307850000002</v>
      </c>
      <c r="N25" s="130">
        <f>IF(ISNUMBER('2-4-1'!S25), '2-4-1'!S25,IF(ISNUMBER('2-4-1'!T25),'2-4-1'!T25,IF(ISNUMBER('2-4-1'!U25),'2-4-1'!U25,IF(ISNUMBER('2-4-1'!V25),'2-4-1'!V25,'2013'!N25))))</f>
        <v>4.9400000000000004</v>
      </c>
      <c r="O25" s="130">
        <f>IF(ISNUMBER('2-4-2'!C25), '2-4-2'!C25, IF(ISNUMBER('2-4-2'!D25), '2-4-2'!D25, IF(ISNUMBER('2-4-2'!E25), '2-4-2'!E25, IF(ISNUMBER('2-4-2'!F25), '2-4-2'!F25, IF(ISNUMBER('2-4-2'!G25), '2-4-2'!G25, "XXX")))))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"XXX"))))</f>
        <v>13.249180000000001</v>
      </c>
      <c r="S25" s="130">
        <f>IF(ISNUMBER('2-6-2'!B25), '2-6-2'!B25, IF(ISNUMBER('2-6-2'!C25), '2-6-2'!C25, IF(ISNUMBER('2-6-2'!D25), '2-6-2'!D25, IF(ISNUMBER('2-6-2'!E25), '2-6-2'!E25, IF(ISNUMBER('2-6-2'!F25), '2-6-2'!F25, IF(ISNUMBER('2-6-2'!G25), '2-6-2'!G25, IF(ISNUMBER('2-6-2'!H25), '2-6-2'!H25, "XXX")))))))</f>
        <v>73.67</v>
      </c>
      <c r="T25" s="130">
        <f>IF(ISNUMBER('2-7-1'!E25), '2-7-1'!E25, IF(ISNUMBER('2-7-1'!F25), '2-7-1'!F25, IF(ISNUMBER('2-7-1'!G25), '2-7-1'!G25, IF(ISNUMBER('2-7-1'!H25), '2-7-1'!H25, IF(ISNUMBER('2-7-1'!I25), '2-7-1'!I25, IF(ISNUMBER('2-7-1'!J25), '2-7-1'!J25, IF(ISNUMBER('2-7-1'!K25), '2-7-1'!K25, "XXX")))))))</f>
        <v>0.37285714285714283</v>
      </c>
      <c r="U25" s="130">
        <f>IF(ISNUMBER('2-7-2'!E25), '2-7-2'!E25, IF(ISNUMBER('2-7-2'!F25), '2-7-2'!F25, IF(ISNUMBER('2-7-2'!G25), '2-7-2'!G25, IF(ISNUMBER('2-7-2'!H25), '2-7-2'!H25, IF(ISNUMBER('2-7-2'!I25), '2-7-2'!I25, IF(ISNUMBER('2-7-2'!J25), '2-7-2'!J25, IF(ISNUMBER('2-7-2'!K25), '2-7-2'!K25, "XXX")))))))</f>
        <v>0.30928571428571427</v>
      </c>
      <c r="V25" s="130">
        <f>IF(ISNUMBER('2-8-1'!E25), '2-8-1'!E25, IF(ISNUMBER('2-8-1'!F25), '2-8-1'!F25, IF(ISNUMBER('2-8-1'!G25), '2-8-1'!G25, IF(ISNUMBER('2-8-1'!H25), '2-8-1'!H25, IF(ISNUMBER('2-8-1'!I25), '2-8-1'!I25, IF(ISNUMBER('2-8-1'!J25), '2-8-1'!J25, IF(ISNUMBER('2-8-1'!K25), '2-8-1'!K25, "XXX")))))))</f>
        <v>0.43571428571428567</v>
      </c>
      <c r="W25" s="130">
        <f>IF(ISNUMBER('2-8-2'!E25), '2-8-2'!E25, IF(ISNUMBER('2-8-2'!F25), '2-8-2'!F25, IF(ISNUMBER('2-8-2'!G25), '2-8-2'!G25, IF(ISNUMBER('2-8-2'!H25), '2-8-2'!H25, IF(ISNUMBER('2-8-2'!I25), '2-8-2'!I25, IF(ISNUMBER('2-8-2'!J25), '2-8-2'!J25, IF(ISNUMBER('2-8-2'!K25), '2-8-2'!K25, "XXX")))))))</f>
        <v>0.40714285714285714</v>
      </c>
      <c r="X25" s="130">
        <f>'3-1'!F24</f>
        <v>0.33800000000000002</v>
      </c>
      <c r="Y25" s="223">
        <f>'3-2'!N24</f>
        <v>-0.83805340500000003</v>
      </c>
    </row>
    <row r="26" spans="1:25" ht="15.75" customHeight="1" x14ac:dyDescent="0.25">
      <c r="A26" s="19" t="s">
        <v>35</v>
      </c>
      <c r="B26" s="158" t="s">
        <v>35</v>
      </c>
      <c r="C26" s="130">
        <f>IF(ISNUMBER('1-1'!E26),'1-1'!E26, "XXX")</f>
        <v>7</v>
      </c>
      <c r="D26" s="130">
        <f>IF(UCDP!V26, UCDP!V26, "0.0")</f>
        <v>3.9797212616951494E-3</v>
      </c>
      <c r="E26" s="130">
        <f>IF(ISNUMBER('1-3'!F26), '1-3'!F26, IF(ISNUMBER('1-3'!G26), '1-3'!G26, IF(ISNUMBER('1-3'!H26), '1-3'!H26, IF(ISNUMBER('1-3'!I26), '1-3'!I26, IF(ISNUMBER('1-3'!J26), '1-3'!J26, IF(ISNUMBER('1-3'!K26), '1-3'!K26, IF(ISNUMBER('1-3'!L26), '1-3'!L26, "XXX")))))))</f>
        <v>73</v>
      </c>
      <c r="F26" s="130">
        <f>IF(ISNUMBER('1-4'!AL26),'1-4'!AL26, IF(ISNUMBER('1-4'!AM26),'1-4'!AM26, IF(ISNUMBER('1-4'!AN26),'1-4'!AN26, IF(ISNUMBER('1-4'!AO26),'1-4'!AO26, IF(ISNUMBER('1-4'!AP26),'1-4'!AP26, IF(ISNUMBER('1-4'!AQ26),'1-4'!AQ26, IF(ISNUMBER('1-4'!AR26), '1-4'!AR26, "XXX")))))))</f>
        <v>3</v>
      </c>
      <c r="G26" s="130">
        <f>IF(ISNUMBER('1-5'!E25),'1-5'!E25, "XXX")</f>
        <v>7.7</v>
      </c>
      <c r="H26" s="130">
        <f>IF(ISNUMBER('2-1-1'!E26), '2-1-1'!E26, IF(ISNUMBER('2-1-1'!F26), '2-1-1'!F26, IF(ISNUMBER('2-1-1'!G26), '2-1-1'!G26, IF(ISNUMBER('2-1-1'!H26), '2-1-1'!H26, IF(ISNUMBER('2-1-1'!I26), '2-1-1'!I26, IF(ISNUMBER('2-1-1'!J26), '2-1-1'!J26, IF(ISNUMBER('2-1-1'!K26), '2-1-1'!K26, "XXX")))))))</f>
        <v>0.38571428571428573</v>
      </c>
      <c r="I26" s="130">
        <f>'2-1-2'!C25</f>
        <v>2.9700000000000001E-2</v>
      </c>
      <c r="J26" s="130">
        <f>IF(ISNUMBER('2-2-1'!Z26), '2-2-1'!Z26, IF(ISNUMBER('2-2-1'!AA26), '2-2-1'!AA26, IF(ISNUMBER('2-2-1'!AB26), '2-2-1'!AB26, IF(ISNUMBER('2-2-1'!AC26), '2-2-1'!AC26, IF(ISNUMBER('2-2-1'!AD26), '2-2-1'!AD26, IF(ISNUMBER('2-2-1'!AE26), '2-2-1'!AE26, IF(ISNUMBER('2-2-1'!AF26), '2-2-1'!AF26, "XXX")))))))</f>
        <v>1.5336099999999999</v>
      </c>
      <c r="K26" s="130">
        <f>IF(ISNUMBER('2-2-2'!E26), '2-2-2'!E26, IF(ISNUMBER('2-2-2'!F26), '2-2-2'!F26, IF(ISNUMBER('2-2-2'!G26), '2-2-2'!G26, IF(ISNUMBER('2-2-2'!H26), '2-2-2'!H26, IF(ISNUMBER('2-2-2'!I26), '2-2-2'!I26, IF(ISNUMBER('2-2-2'!J26), '2-2-2'!J26, IF(ISNUMBER('2-2-2'!K26), '2-2-2'!K26, "XXX")))))))</f>
        <v>0.41000000000000003</v>
      </c>
      <c r="L26" s="130">
        <f>IF(ISNUMBER('2-3-1'!M26), '2-3-1'!M26, IF(ISNUMBER('2-3-1'!N26), '2-3-1'!N26, IF(ISNUMBER('2-3-1'!O26), '2-3-1'!O26, IF(ISNUMBER('2-3-1'!P26), '2-3-1'!P26, IF(ISNUMBER('2-3-1'!Q26), '2-3-1'!Q26, IF(ISNUMBER('2-3-1'!R26), '2-3-1'!R26, IF(ISNUMBER('2-3-1'!S26), '2-3-1'!S26, "XXX")))))))</f>
        <v>1.3628323099999999</v>
      </c>
      <c r="M26" s="130">
        <f>IF(ISNUMBER('2-3-2'!M26),'2-3-2'!M26, "XXX")</f>
        <v>51.909465789999999</v>
      </c>
      <c r="N26" s="130">
        <f>IF(ISNUMBER('2-4-1'!S26), '2-4-1'!S26,IF(ISNUMBER('2-4-1'!T26),'2-4-1'!T26,IF(ISNUMBER('2-4-1'!U26),'2-4-1'!U26,IF(ISNUMBER('2-4-1'!V26),'2-4-1'!V26,'2013'!N26))))</f>
        <v>0.60555999999999999</v>
      </c>
      <c r="O26" s="130">
        <f>IF(ISNUMBER('2-4-2'!C26), '2-4-2'!C26, IF(ISNUMBER('2-4-2'!D26), '2-4-2'!D26, IF(ISNUMBER('2-4-2'!E26), '2-4-2'!E26, IF(ISNUMBER('2-4-2'!F26), '2-4-2'!F26, IF(ISNUMBER('2-4-2'!G26), '2-4-2'!G26, "XXX")))))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"XXX"))))</f>
        <v>39.416890000000002</v>
      </c>
      <c r="S26" s="130">
        <f>IF(ISNUMBER('2-6-2'!B26), '2-6-2'!B26, IF(ISNUMBER('2-6-2'!C26), '2-6-2'!C26, IF(ISNUMBER('2-6-2'!D26), '2-6-2'!D26, IF(ISNUMBER('2-6-2'!E26), '2-6-2'!E26, IF(ISNUMBER('2-6-2'!F26), '2-6-2'!F26, IF(ISNUMBER('2-6-2'!G26), '2-6-2'!G26, IF(ISNUMBER('2-6-2'!H26), '2-6-2'!H26, "XXX")))))))</f>
        <v>35.909999999999997</v>
      </c>
      <c r="T26" s="130" t="str">
        <f>IF(ISNUMBER('2-7-1'!E26), '2-7-1'!E26, IF(ISNUMBER('2-7-1'!F26), '2-7-1'!F26, IF(ISNUMBER('2-7-1'!G26), '2-7-1'!G26, IF(ISNUMBER('2-7-1'!H26), '2-7-1'!H26, IF(ISNUMBER('2-7-1'!I26), '2-7-1'!I26, IF(ISNUMBER('2-7-1'!J26), '2-7-1'!J26, IF(ISNUMBER('2-7-1'!K26), '2-7-1'!K26, "XXX")))))))</f>
        <v>XXX</v>
      </c>
      <c r="U26" s="130">
        <f>IF(ISNUMBER('2-7-2'!E26), '2-7-2'!E26, IF(ISNUMBER('2-7-2'!F26), '2-7-2'!F26, IF(ISNUMBER('2-7-2'!G26), '2-7-2'!G26, IF(ISNUMBER('2-7-2'!H26), '2-7-2'!H26, IF(ISNUMBER('2-7-2'!I26), '2-7-2'!I26, IF(ISNUMBER('2-7-2'!J26), '2-7-2'!J26, IF(ISNUMBER('2-7-2'!K26), '2-7-2'!K26, "XXX")))))))</f>
        <v>0.43714285714285711</v>
      </c>
      <c r="V26" s="130">
        <f>IF(ISNUMBER('2-8-1'!E26), '2-8-1'!E26, IF(ISNUMBER('2-8-1'!F26), '2-8-1'!F26, IF(ISNUMBER('2-8-1'!G26), '2-8-1'!G26, IF(ISNUMBER('2-8-1'!H26), '2-8-1'!H26, IF(ISNUMBER('2-8-1'!I26), '2-8-1'!I26, IF(ISNUMBER('2-8-1'!J26), '2-8-1'!J26, IF(ISNUMBER('2-8-1'!K26), '2-8-1'!K26, "XXX")))))))</f>
        <v>0.5485714285714286</v>
      </c>
      <c r="W26" s="130">
        <f>IF(ISNUMBER('2-8-2'!E26), '2-8-2'!E26, IF(ISNUMBER('2-8-2'!F26), '2-8-2'!F26, IF(ISNUMBER('2-8-2'!G26), '2-8-2'!G26, IF(ISNUMBER('2-8-2'!H26), '2-8-2'!H26, IF(ISNUMBER('2-8-2'!I26), '2-8-2'!I26, IF(ISNUMBER('2-8-2'!J26), '2-8-2'!J26, IF(ISNUMBER('2-8-2'!K26), '2-8-2'!K26, "XXX")))))))</f>
        <v>0.50714285714285712</v>
      </c>
      <c r="X26" s="130">
        <f>'3-1'!F25</f>
        <v>0.307</v>
      </c>
      <c r="Y26" s="223">
        <f>'3-2'!N25</f>
        <v>-0.82309734800000001</v>
      </c>
    </row>
    <row r="27" spans="1:25" ht="15.75" customHeight="1" x14ac:dyDescent="0.25">
      <c r="A27" s="19" t="s">
        <v>36</v>
      </c>
      <c r="B27" s="158" t="s">
        <v>36</v>
      </c>
      <c r="C27" s="130">
        <f>IF(ISNUMBER('1-1'!E27),'1-1'!E27, "XXX")</f>
        <v>7</v>
      </c>
      <c r="D27" s="130" t="str">
        <f>IF(UCDP!V27, UCDP!V27, "0.0")</f>
        <v>0.0</v>
      </c>
      <c r="E27" s="130">
        <f>IF(ISNUMBER('1-3'!F27), '1-3'!F27, IF(ISNUMBER('1-3'!G27), '1-3'!G27, IF(ISNUMBER('1-3'!H27), '1-3'!H27, IF(ISNUMBER('1-3'!I27), '1-3'!I27, IF(ISNUMBER('1-3'!J27), '1-3'!J27, IF(ISNUMBER('1-3'!K27), '1-3'!K27, IF(ISNUMBER('1-3'!L27), '1-3'!L27, "XXX")))))))</f>
        <v>79.5</v>
      </c>
      <c r="F27" s="130">
        <f>IF(ISNUMBER('1-4'!AL27),'1-4'!AL27, IF(ISNUMBER('1-4'!AM27),'1-4'!AM27, IF(ISNUMBER('1-4'!AN27),'1-4'!AN27, IF(ISNUMBER('1-4'!AO27),'1-4'!AO27, IF(ISNUMBER('1-4'!AP27),'1-4'!AP27, IF(ISNUMBER('1-4'!AQ27),'1-4'!AQ27, IF(ISNUMBER('1-4'!AR27), '1-4'!AR27, "XXX")))))))</f>
        <v>2</v>
      </c>
      <c r="G27" s="130">
        <f>IF(ISNUMBER('1-5'!E26),'1-5'!E26, "XXX")</f>
        <v>7.8</v>
      </c>
      <c r="H27" s="130">
        <f>IF(ISNUMBER('2-1-1'!E27), '2-1-1'!E27, IF(ISNUMBER('2-1-1'!F27), '2-1-1'!F27, IF(ISNUMBER('2-1-1'!G27), '2-1-1'!G27, IF(ISNUMBER('2-1-1'!H27), '2-1-1'!H27, IF(ISNUMBER('2-1-1'!I27), '2-1-1'!I27, IF(ISNUMBER('2-1-1'!J27), '2-1-1'!J27, IF(ISNUMBER('2-1-1'!K27), '2-1-1'!K27, "XXX")))))))</f>
        <v>0.3457142857142857</v>
      </c>
      <c r="I27" s="130">
        <f>'2-1-2'!C26</f>
        <v>4.1099999999999998E-2</v>
      </c>
      <c r="J27" s="130">
        <f>IF(ISNUMBER('2-2-1'!Z27), '2-2-1'!Z27, IF(ISNUMBER('2-2-1'!AA27), '2-2-1'!AA27, IF(ISNUMBER('2-2-1'!AB27), '2-2-1'!AB27, IF(ISNUMBER('2-2-1'!AC27), '2-2-1'!AC27, IF(ISNUMBER('2-2-1'!AD27), '2-2-1'!AD27, IF(ISNUMBER('2-2-1'!AE27), '2-2-1'!AE27, IF(ISNUMBER('2-2-1'!AF27), '2-2-1'!AF27, "XXX")))))))</f>
        <v>2.7390699999999999</v>
      </c>
      <c r="K27" s="130">
        <f>IF(ISNUMBER('2-2-2'!E27), '2-2-2'!E27, IF(ISNUMBER('2-2-2'!F27), '2-2-2'!F27, IF(ISNUMBER('2-2-2'!G27), '2-2-2'!G27, IF(ISNUMBER('2-2-2'!H27), '2-2-2'!H27, IF(ISNUMBER('2-2-2'!I27), '2-2-2'!I27, IF(ISNUMBER('2-2-2'!J27), '2-2-2'!J27, IF(ISNUMBER('2-2-2'!K27), '2-2-2'!K27, "XXX")))))))</f>
        <v>0.51</v>
      </c>
      <c r="L27" s="130">
        <f>IF(ISNUMBER('2-3-1'!M27), '2-3-1'!M27, IF(ISNUMBER('2-3-1'!N27), '2-3-1'!N27, IF(ISNUMBER('2-3-1'!O27), '2-3-1'!O27, IF(ISNUMBER('2-3-1'!P27), '2-3-1'!P27, IF(ISNUMBER('2-3-1'!Q27), '2-3-1'!Q27, IF(ISNUMBER('2-3-1'!R27), '2-3-1'!R27, IF(ISNUMBER('2-3-1'!S27), '2-3-1'!S27, "XXX")))))))</f>
        <v>0.42714676000000001</v>
      </c>
      <c r="M27" s="130">
        <f>IF(ISNUMBER('2-3-2'!M27),'2-3-2'!M27, "XXX")</f>
        <v>76.05049133</v>
      </c>
      <c r="N27" s="130">
        <f>IF(ISNUMBER('2-4-1'!S27), '2-4-1'!S27,IF(ISNUMBER('2-4-1'!T27),'2-4-1'!T27,IF(ISNUMBER('2-4-1'!U27),'2-4-1'!U27,IF(ISNUMBER('2-4-1'!V27),'2-4-1'!V27,'2013'!N27))))</f>
        <v>2.3318402203856747</v>
      </c>
      <c r="O27" s="130">
        <f>IF(ISNUMBER('2-4-2'!C27), '2-4-2'!C27, IF(ISNUMBER('2-4-2'!D27), '2-4-2'!D27, IF(ISNUMBER('2-4-2'!E27), '2-4-2'!E27, IF(ISNUMBER('2-4-2'!F27), '2-4-2'!F27, IF(ISNUMBER('2-4-2'!G27), '2-4-2'!G27, "XXX")))))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"XXX"))))</f>
        <v>21.81795</v>
      </c>
      <c r="S27" s="130">
        <f>IF(ISNUMBER('2-6-2'!B27), '2-6-2'!B27, IF(ISNUMBER('2-6-2'!C27), '2-6-2'!C27, IF(ISNUMBER('2-6-2'!D27), '2-6-2'!D27, IF(ISNUMBER('2-6-2'!E27), '2-6-2'!E27, IF(ISNUMBER('2-6-2'!F27), '2-6-2'!F27, IF(ISNUMBER('2-6-2'!G27), '2-6-2'!G27, IF(ISNUMBER('2-6-2'!H27), '2-6-2'!H27, "XXX")))))))</f>
        <v>29.17</v>
      </c>
      <c r="T27" s="130">
        <f>IF(ISNUMBER('2-7-1'!E27), '2-7-1'!E27, IF(ISNUMBER('2-7-1'!F27), '2-7-1'!F27, IF(ISNUMBER('2-7-1'!G27), '2-7-1'!G27, IF(ISNUMBER('2-7-1'!H27), '2-7-1'!H27, IF(ISNUMBER('2-7-1'!I27), '2-7-1'!I27, IF(ISNUMBER('2-7-1'!J27), '2-7-1'!J27, IF(ISNUMBER('2-7-1'!K27), '2-7-1'!K27, "XXX")))))))</f>
        <v>0.48142857142857143</v>
      </c>
      <c r="U27" s="130">
        <f>IF(ISNUMBER('2-7-2'!E27), '2-7-2'!E27, IF(ISNUMBER('2-7-2'!F27), '2-7-2'!F27, IF(ISNUMBER('2-7-2'!G27), '2-7-2'!G27, IF(ISNUMBER('2-7-2'!H27), '2-7-2'!H27, IF(ISNUMBER('2-7-2'!I27), '2-7-2'!I27, IF(ISNUMBER('2-7-2'!J27), '2-7-2'!J27, IF(ISNUMBER('2-7-2'!K27), '2-7-2'!K27, "XXX")))))))</f>
        <v>0.37</v>
      </c>
      <c r="V27" s="130">
        <f>IF(ISNUMBER('2-8-1'!E27), '2-8-1'!E27, IF(ISNUMBER('2-8-1'!F27), '2-8-1'!F27, IF(ISNUMBER('2-8-1'!G27), '2-8-1'!G27, IF(ISNUMBER('2-8-1'!H27), '2-8-1'!H27, IF(ISNUMBER('2-8-1'!I27), '2-8-1'!I27, IF(ISNUMBER('2-8-1'!J27), '2-8-1'!J27, IF(ISNUMBER('2-8-1'!K27), '2-8-1'!K27, "XXX")))))))</f>
        <v>0.53714285714285714</v>
      </c>
      <c r="W27" s="130">
        <f>IF(ISNUMBER('2-8-2'!E27), '2-8-2'!E27, IF(ISNUMBER('2-8-2'!F27), '2-8-2'!F27, IF(ISNUMBER('2-8-2'!G27), '2-8-2'!G27, IF(ISNUMBER('2-8-2'!H27), '2-8-2'!H27, IF(ISNUMBER('2-8-2'!I27), '2-8-2'!I27, IF(ISNUMBER('2-8-2'!J27), '2-8-2'!J27, IF(ISNUMBER('2-8-2'!K27), '2-8-2'!K27, "XXX")))))))</f>
        <v>0.45</v>
      </c>
      <c r="X27" s="130">
        <f>'3-1'!F26</f>
        <v>0.33100000000000002</v>
      </c>
      <c r="Y27" s="223">
        <f>'3-2'!N26</f>
        <v>-0.94992208499999997</v>
      </c>
    </row>
    <row r="28" spans="1:25" ht="15.75" customHeight="1" x14ac:dyDescent="0.25">
      <c r="A28" s="19" t="s">
        <v>37</v>
      </c>
      <c r="B28" s="158" t="s">
        <v>37</v>
      </c>
      <c r="C28" s="130">
        <f>IF(ISNUMBER('1-1'!E28),'1-1'!E28, "XXX")</f>
        <v>1.5</v>
      </c>
      <c r="D28" s="130" t="str">
        <f>IF(UCDP!V28, UCDP!V28, "0.0")</f>
        <v>0.0</v>
      </c>
      <c r="E28" s="130">
        <f>IF(ISNUMBER('1-3'!F28), '1-3'!F28, IF(ISNUMBER('1-3'!G28), '1-3'!G28, IF(ISNUMBER('1-3'!H28), '1-3'!H28, IF(ISNUMBER('1-3'!I28), '1-3'!I28, IF(ISNUMBER('1-3'!J28), '1-3'!J28, IF(ISNUMBER('1-3'!K28), '1-3'!K28, IF(ISNUMBER('1-3'!L28), '1-3'!L28, "XXX")))))))</f>
        <v>94</v>
      </c>
      <c r="F28" s="130">
        <f>IF(ISNUMBER('1-4'!AL28),'1-4'!AL28, IF(ISNUMBER('1-4'!AM28),'1-4'!AM28, IF(ISNUMBER('1-4'!AN28),'1-4'!AN28, IF(ISNUMBER('1-4'!AO28),'1-4'!AO28, IF(ISNUMBER('1-4'!AP28),'1-4'!AP28, IF(ISNUMBER('1-4'!AQ28),'1-4'!AQ28, IF(ISNUMBER('1-4'!AR28), '1-4'!AR28, "XXX")))))))</f>
        <v>1</v>
      </c>
      <c r="G28" s="130">
        <f>IF(ISNUMBER('1-5'!E27),'1-5'!E27, "XXX")</f>
        <v>1.9</v>
      </c>
      <c r="H28" s="130">
        <f>IF(ISNUMBER('2-1-1'!E28), '2-1-1'!E28, IF(ISNUMBER('2-1-1'!F28), '2-1-1'!F28, IF(ISNUMBER('2-1-1'!G28), '2-1-1'!G28, IF(ISNUMBER('2-1-1'!H28), '2-1-1'!H28, IF(ISNUMBER('2-1-1'!I28), '2-1-1'!I28, IF(ISNUMBER('2-1-1'!J28), '2-1-1'!J28, IF(ISNUMBER('2-1-1'!K28), '2-1-1'!K28, "XXX")))))))</f>
        <v>0.82857142857142851</v>
      </c>
      <c r="I28" s="130">
        <f>'2-1-2'!C27</f>
        <v>0.67989999999999995</v>
      </c>
      <c r="J28" s="130" t="str">
        <f>IF(ISNUMBER('2-2-1'!Z28), '2-2-1'!Z28, IF(ISNUMBER('2-2-1'!AA28), '2-2-1'!AA28, IF(ISNUMBER('2-2-1'!AB28), '2-2-1'!AB28, IF(ISNUMBER('2-2-1'!AC28), '2-2-1'!AC28, IF(ISNUMBER('2-2-1'!AD28), '2-2-1'!AD28, IF(ISNUMBER('2-2-1'!AE28), '2-2-1'!AE28, IF(ISNUMBER('2-2-1'!AF28), '2-2-1'!AF28, "XXX")))))))</f>
        <v>XXX</v>
      </c>
      <c r="K28" s="130">
        <f>IF(ISNUMBER('2-2-2'!E28), '2-2-2'!E28, IF(ISNUMBER('2-2-2'!F28), '2-2-2'!F28, IF(ISNUMBER('2-2-2'!G28), '2-2-2'!G28, IF(ISNUMBER('2-2-2'!H28), '2-2-2'!H28, IF(ISNUMBER('2-2-2'!I28), '2-2-2'!I28, IF(ISNUMBER('2-2-2'!J28), '2-2-2'!J28, IF(ISNUMBER('2-2-2'!K28), '2-2-2'!K28, "XXX")))))))</f>
        <v>0.80428571428571427</v>
      </c>
      <c r="L28" s="130">
        <f>IF(ISNUMBER('2-3-1'!M28), '2-3-1'!M28, IF(ISNUMBER('2-3-1'!N28), '2-3-1'!N28, IF(ISNUMBER('2-3-1'!O28), '2-3-1'!O28, IF(ISNUMBER('2-3-1'!P28), '2-3-1'!P28, IF(ISNUMBER('2-3-1'!Q28), '2-3-1'!Q28, IF(ISNUMBER('2-3-1'!R28), '2-3-1'!R28, IF(ISNUMBER('2-3-1'!S28), '2-3-1'!S28, "XXX")))))))</f>
        <v>7.4769406299999996</v>
      </c>
      <c r="M28" s="130">
        <f>IF(ISNUMBER('2-3-2'!M28),'2-3-2'!M28, "XXX")</f>
        <v>15.488529209999999</v>
      </c>
      <c r="N28" s="130">
        <f>IF(ISNUMBER('2-4-1'!S28), '2-4-1'!S28,IF(ISNUMBER('2-4-1'!T28),'2-4-1'!T28,IF(ISNUMBER('2-4-1'!U28),'2-4-1'!U28,IF(ISNUMBER('2-4-1'!V28),'2-4-1'!V28,'2013'!N28))))</f>
        <v>17.547000000000001</v>
      </c>
      <c r="O28" s="130">
        <f>IF(ISNUMBER('2-4-2'!C28), '2-4-2'!C28, IF(ISNUMBER('2-4-2'!D28), '2-4-2'!D28, IF(ISNUMBER('2-4-2'!E28), '2-4-2'!E28, IF(ISNUMBER('2-4-2'!F28), '2-4-2'!F28, IF(ISNUMBER('2-4-2'!G28), '2-4-2'!G28, "XXX")))))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"XXX"))))</f>
        <v>84.565560000000005</v>
      </c>
      <c r="S28" s="130">
        <f>IF(ISNUMBER('2-6-2'!B28), '2-6-2'!B28, IF(ISNUMBER('2-6-2'!C28), '2-6-2'!C28, IF(ISNUMBER('2-6-2'!D28), '2-6-2'!D28, IF(ISNUMBER('2-6-2'!E28), '2-6-2'!E28, IF(ISNUMBER('2-6-2'!F28), '2-6-2'!F28, IF(ISNUMBER('2-6-2'!G28), '2-6-2'!G28, IF(ISNUMBER('2-6-2'!H28), '2-6-2'!H28, "XXX")))))))</f>
        <v>0</v>
      </c>
      <c r="T28" s="130">
        <f>IF(ISNUMBER('2-7-1'!E28), '2-7-1'!E28, IF(ISNUMBER('2-7-1'!F28), '2-7-1'!F28, IF(ISNUMBER('2-7-1'!G28), '2-7-1'!G28, IF(ISNUMBER('2-7-1'!H28), '2-7-1'!H28, IF(ISNUMBER('2-7-1'!I28), '2-7-1'!I28, IF(ISNUMBER('2-7-1'!J28), '2-7-1'!J28, IF(ISNUMBER('2-7-1'!K28), '2-7-1'!K28, "XXX")))))))</f>
        <v>0.84571428571428575</v>
      </c>
      <c r="U28" s="130">
        <f>IF(ISNUMBER('2-7-2'!E28), '2-7-2'!E28, IF(ISNUMBER('2-7-2'!F28), '2-7-2'!F28, IF(ISNUMBER('2-7-2'!G28), '2-7-2'!G28, IF(ISNUMBER('2-7-2'!H28), '2-7-2'!H28, IF(ISNUMBER('2-7-2'!I28), '2-7-2'!I28, IF(ISNUMBER('2-7-2'!J28), '2-7-2'!J28, IF(ISNUMBER('2-7-2'!K28), '2-7-2'!K28, "XXX")))))))</f>
        <v>0.76214285714285712</v>
      </c>
      <c r="V28" s="130">
        <f>IF(ISNUMBER('2-8-1'!E28), '2-8-1'!E28, IF(ISNUMBER('2-8-1'!F28), '2-8-1'!F28, IF(ISNUMBER('2-8-1'!G28), '2-8-1'!G28, IF(ISNUMBER('2-8-1'!H28), '2-8-1'!H28, IF(ISNUMBER('2-8-1'!I28), '2-8-1'!I28, IF(ISNUMBER('2-8-1'!J28), '2-8-1'!J28, IF(ISNUMBER('2-8-1'!K28), '2-8-1'!K28, "XXX")))))))</f>
        <v>0.73000000000000009</v>
      </c>
      <c r="W28" s="130">
        <f>IF(ISNUMBER('2-8-2'!E28), '2-8-2'!E28, IF(ISNUMBER('2-8-2'!F28), '2-8-2'!F28, IF(ISNUMBER('2-8-2'!G28), '2-8-2'!G28, IF(ISNUMBER('2-8-2'!H28), '2-8-2'!H28, IF(ISNUMBER('2-8-2'!I28), '2-8-2'!I28, IF(ISNUMBER('2-8-2'!J28), '2-8-2'!J28, IF(ISNUMBER('2-8-2'!K28), '2-8-2'!K28, "XXX")))))))</f>
        <v>0.66857142857142848</v>
      </c>
      <c r="X28" s="130">
        <f>'3-1'!F27</f>
        <v>0.83199999999999996</v>
      </c>
      <c r="Y28" s="223">
        <f>'3-2'!N27</f>
        <v>1.383568168</v>
      </c>
    </row>
    <row r="29" spans="1:25" ht="15.75" customHeight="1" x14ac:dyDescent="0.25">
      <c r="A29" s="19" t="s">
        <v>38</v>
      </c>
      <c r="B29" s="158" t="s">
        <v>38</v>
      </c>
      <c r="C29" s="130">
        <f>IF(ISNUMBER('1-1'!E29),'1-1'!E29, "XXX")</f>
        <v>9.6</v>
      </c>
      <c r="D29" s="130">
        <f>IF(UCDP!V29, UCDP!V29, "0.0")</f>
        <v>6.175153566813598E-2</v>
      </c>
      <c r="E29" s="130" t="str">
        <f>IF(ISNUMBER('1-3'!F29), '1-3'!F29, IF(ISNUMBER('1-3'!G29), '1-3'!G29, IF(ISNUMBER('1-3'!H29), '1-3'!H29, IF(ISNUMBER('1-3'!I29), '1-3'!I29, IF(ISNUMBER('1-3'!J29), '1-3'!J29, IF(ISNUMBER('1-3'!K29), '1-3'!K29, IF(ISNUMBER('1-3'!L29), '1-3'!L29, "XXX")))))))</f>
        <v>XXX</v>
      </c>
      <c r="F29" s="130">
        <f>IF(ISNUMBER('1-4'!AL29),'1-4'!AL29, IF(ISNUMBER('1-4'!AM29),'1-4'!AM29, IF(ISNUMBER('1-4'!AN29),'1-4'!AN29, IF(ISNUMBER('1-4'!AO29),'1-4'!AO29, IF(ISNUMBER('1-4'!AP29),'1-4'!AP29, IF(ISNUMBER('1-4'!AQ29),'1-4'!AQ29, IF(ISNUMBER('1-4'!AR29), '1-4'!AR29, "XXX")))))))</f>
        <v>4</v>
      </c>
      <c r="G29" s="130">
        <f>IF(ISNUMBER('1-5'!E28),'1-5'!E28, "XXX")</f>
        <v>8.8000000000000007</v>
      </c>
      <c r="H29" s="130" t="str">
        <f>IF(ISNUMBER('2-1-1'!E29), '2-1-1'!E29, IF(ISNUMBER('2-1-1'!F29), '2-1-1'!F29, IF(ISNUMBER('2-1-1'!G29), '2-1-1'!G29, IF(ISNUMBER('2-1-1'!H29), '2-1-1'!H29, IF(ISNUMBER('2-1-1'!I29), '2-1-1'!I29, IF(ISNUMBER('2-1-1'!J29), '2-1-1'!J29, IF(ISNUMBER('2-1-1'!K29), '2-1-1'!K29, "XXX")))))))</f>
        <v>XXX</v>
      </c>
      <c r="I29" s="130">
        <f>'2-1-2'!C28</f>
        <v>4.5199999999999997E-3</v>
      </c>
      <c r="J29" s="130">
        <f>IF(ISNUMBER('2-2-1'!Z29), '2-2-1'!Z29, IF(ISNUMBER('2-2-1'!AA29), '2-2-1'!AA29, IF(ISNUMBER('2-2-1'!AB29), '2-2-1'!AB29, IF(ISNUMBER('2-2-1'!AC29), '2-2-1'!AC29, IF(ISNUMBER('2-2-1'!AD29), '2-2-1'!AD29, IF(ISNUMBER('2-2-1'!AE29), '2-2-1'!AE29, IF(ISNUMBER('2-2-1'!AF29), '2-2-1'!AF29, "XXX")))))))</f>
        <v>0.93969999999999998</v>
      </c>
      <c r="K29" s="130" t="str">
        <f>IF(ISNUMBER('2-2-2'!E29), '2-2-2'!E29, IF(ISNUMBER('2-2-2'!F29), '2-2-2'!F29, IF(ISNUMBER('2-2-2'!G29), '2-2-2'!G29, IF(ISNUMBER('2-2-2'!H29), '2-2-2'!H29, IF(ISNUMBER('2-2-2'!I29), '2-2-2'!I29, IF(ISNUMBER('2-2-2'!J29), '2-2-2'!J29, IF(ISNUMBER('2-2-2'!K29), '2-2-2'!K29, "XXX")))))))</f>
        <v>XXX</v>
      </c>
      <c r="L29" s="130">
        <f>IF(ISNUMBER('2-3-1'!M29), '2-3-1'!M29, IF(ISNUMBER('2-3-1'!N29), '2-3-1'!N29, IF(ISNUMBER('2-3-1'!O29), '2-3-1'!O29, IF(ISNUMBER('2-3-1'!P29), '2-3-1'!P29, IF(ISNUMBER('2-3-1'!Q29), '2-3-1'!Q29, IF(ISNUMBER('2-3-1'!R29), '2-3-1'!R29, IF(ISNUMBER('2-3-1'!S29), '2-3-1'!S29, "XXX")))))))</f>
        <v>0.58489584999999999</v>
      </c>
      <c r="M29" s="130">
        <f>IF(ISNUMBER('2-3-2'!M29),'2-3-2'!M29, "XXX")</f>
        <v>62.270729060000001</v>
      </c>
      <c r="N29" s="130">
        <f>IF(ISNUMBER('2-4-1'!S29), '2-4-1'!S29,IF(ISNUMBER('2-4-1'!T29),'2-4-1'!T29,IF(ISNUMBER('2-4-1'!U29),'2-4-1'!U29,IF(ISNUMBER('2-4-1'!V29),'2-4-1'!V29,'2013'!N29))))</f>
        <v>2.4466444887160494</v>
      </c>
      <c r="O29" s="130" t="str">
        <f>IF(ISNUMBER('2-4-2'!C29), '2-4-2'!C29, IF(ISNUMBER('2-4-2'!D29), '2-4-2'!D29, IF(ISNUMBER('2-4-2'!E29), '2-4-2'!E29, IF(ISNUMBER('2-4-2'!F29), '2-4-2'!F29, IF(ISNUMBER('2-4-2'!G29), '2-4-2'!G29, "XXX")))))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"XXX"))))</f>
        <v>5.9616239999999996</v>
      </c>
      <c r="S29" s="130">
        <f>IF(ISNUMBER('2-6-2'!B29), '2-6-2'!B29, IF(ISNUMBER('2-6-2'!C29), '2-6-2'!C29, IF(ISNUMBER('2-6-2'!D29), '2-6-2'!D29, IF(ISNUMBER('2-6-2'!E29), '2-6-2'!E29, IF(ISNUMBER('2-6-2'!F29), '2-6-2'!F29, IF(ISNUMBER('2-6-2'!G29), '2-6-2'!G29, IF(ISNUMBER('2-6-2'!H29), '2-6-2'!H29, "XXX")))))))</f>
        <v>60.81</v>
      </c>
      <c r="T29" s="130" t="str">
        <f>IF(ISNUMBER('2-7-1'!E29), '2-7-1'!E29, IF(ISNUMBER('2-7-1'!F29), '2-7-1'!F29, IF(ISNUMBER('2-7-1'!G29), '2-7-1'!G29, IF(ISNUMBER('2-7-1'!H29), '2-7-1'!H29, IF(ISNUMBER('2-7-1'!I29), '2-7-1'!I29, IF(ISNUMBER('2-7-1'!J29), '2-7-1'!J29, IF(ISNUMBER('2-7-1'!K29), '2-7-1'!K29, "XXX")))))))</f>
        <v>XXX</v>
      </c>
      <c r="U29" s="130" t="str">
        <f>IF(ISNUMBER('2-7-2'!E29), '2-7-2'!E29, IF(ISNUMBER('2-7-2'!F29), '2-7-2'!F29, IF(ISNUMBER('2-7-2'!G29), '2-7-2'!G29, IF(ISNUMBER('2-7-2'!H29), '2-7-2'!H29, IF(ISNUMBER('2-7-2'!I29), '2-7-2'!I29, IF(ISNUMBER('2-7-2'!J29), '2-7-2'!J29, IF(ISNUMBER('2-7-2'!K29), '2-7-2'!K29, "XXX")))))))</f>
        <v>XXX</v>
      </c>
      <c r="V29" s="130" t="str">
        <f>IF(ISNUMBER('2-8-1'!E29), '2-8-1'!E29, IF(ISNUMBER('2-8-1'!F29), '2-8-1'!F29, IF(ISNUMBER('2-8-1'!G29), '2-8-1'!G29, IF(ISNUMBER('2-8-1'!H29), '2-8-1'!H29, IF(ISNUMBER('2-8-1'!I29), '2-8-1'!I29, IF(ISNUMBER('2-8-1'!J29), '2-8-1'!J29, IF(ISNUMBER('2-8-1'!K29), '2-8-1'!K29, "XXX")))))))</f>
        <v>XXX</v>
      </c>
      <c r="W29" s="130" t="str">
        <f>IF(ISNUMBER('2-8-2'!E29), '2-8-2'!E29, IF(ISNUMBER('2-8-2'!F29), '2-8-2'!F29, IF(ISNUMBER('2-8-2'!G29), '2-8-2'!G29, IF(ISNUMBER('2-8-2'!H29), '2-8-2'!H29, IF(ISNUMBER('2-8-2'!I29), '2-8-2'!I29, IF(ISNUMBER('2-8-2'!J29), '2-8-2'!J29, IF(ISNUMBER('2-8-2'!K29), '2-8-2'!K29, "XXX")))))))</f>
        <v>XXX</v>
      </c>
      <c r="X29" s="130">
        <f>'3-1'!F28</f>
        <v>0.34100000000000003</v>
      </c>
      <c r="Y29" s="223">
        <f>'3-2'!N28</f>
        <v>-0.994389474</v>
      </c>
    </row>
    <row r="30" spans="1:25" ht="15.75" customHeight="1" x14ac:dyDescent="0.25">
      <c r="A30" s="19" t="s">
        <v>39</v>
      </c>
      <c r="B30" s="158" t="s">
        <v>39</v>
      </c>
      <c r="C30" s="130">
        <f>IF(ISNUMBER('1-1'!E30),'1-1'!E30, "XXX")</f>
        <v>9.6999999999999993</v>
      </c>
      <c r="D30" s="130">
        <f>IF(UCDP!V30, UCDP!V30, "0.0")</f>
        <v>0.12620421383546235</v>
      </c>
      <c r="E30" s="130">
        <f>IF(ISNUMBER('1-3'!F30), '1-3'!F30, IF(ISNUMBER('1-3'!G30), '1-3'!G30, IF(ISNUMBER('1-3'!H30), '1-3'!H30, IF(ISNUMBER('1-3'!I30), '1-3'!I30, IF(ISNUMBER('1-3'!J30), '1-3'!J30, IF(ISNUMBER('1-3'!K30), '1-3'!K30, IF(ISNUMBER('1-3'!L30), '1-3'!L30, "XXX")))))))</f>
        <v>62.333333333333343</v>
      </c>
      <c r="F30" s="130">
        <f>IF(ISNUMBER('1-4'!AL30),'1-4'!AL30, IF(ISNUMBER('1-4'!AM30),'1-4'!AM30, IF(ISNUMBER('1-4'!AN30),'1-4'!AN30, IF(ISNUMBER('1-4'!AO30),'1-4'!AO30, IF(ISNUMBER('1-4'!AP30),'1-4'!AP30, IF(ISNUMBER('1-4'!AQ30),'1-4'!AQ30, IF(ISNUMBER('1-4'!AR30), '1-4'!AR30, "XXX")))))))</f>
        <v>4</v>
      </c>
      <c r="G30" s="130">
        <f>IF(ISNUMBER('1-5'!E29),'1-5'!E29, "XXX")</f>
        <v>9.6</v>
      </c>
      <c r="H30" s="130">
        <f>IF(ISNUMBER('2-1-1'!E30), '2-1-1'!E30, IF(ISNUMBER('2-1-1'!F30), '2-1-1'!F30, IF(ISNUMBER('2-1-1'!G30), '2-1-1'!G30, IF(ISNUMBER('2-1-1'!H30), '2-1-1'!H30, IF(ISNUMBER('2-1-1'!I30), '2-1-1'!I30, IF(ISNUMBER('2-1-1'!J30), '2-1-1'!J30, IF(ISNUMBER('2-1-1'!K30), '2-1-1'!K30, "XXX")))))))</f>
        <v>0.2614285714285714</v>
      </c>
      <c r="I30" s="130">
        <f>'2-1-2'!C29</f>
        <v>1.822E-2</v>
      </c>
      <c r="J30" s="130">
        <f>IF(ISNUMBER('2-2-1'!Z30), '2-2-1'!Z30, IF(ISNUMBER('2-2-1'!AA30), '2-2-1'!AA30, IF(ISNUMBER('2-2-1'!AB30), '2-2-1'!AB30, IF(ISNUMBER('2-2-1'!AC30), '2-2-1'!AC30, IF(ISNUMBER('2-2-1'!AD30), '2-2-1'!AD30, IF(ISNUMBER('2-2-1'!AE30), '2-2-1'!AE30, IF(ISNUMBER('2-2-1'!AF30), '2-2-1'!AF30, "XXX")))))))</f>
        <v>2.0245199999999999</v>
      </c>
      <c r="K30" s="130">
        <f>IF(ISNUMBER('2-2-2'!E30), '2-2-2'!E30, IF(ISNUMBER('2-2-2'!F30), '2-2-2'!F30, IF(ISNUMBER('2-2-2'!G30), '2-2-2'!G30, IF(ISNUMBER('2-2-2'!H30), '2-2-2'!H30, IF(ISNUMBER('2-2-2'!I30), '2-2-2'!I30, IF(ISNUMBER('2-2-2'!J30), '2-2-2'!J30, IF(ISNUMBER('2-2-2'!K30), '2-2-2'!K30, "XXX")))))))</f>
        <v>0.41000000000000003</v>
      </c>
      <c r="L30" s="130">
        <f>IF(ISNUMBER('2-3-1'!M30), '2-3-1'!M30, IF(ISNUMBER('2-3-1'!N30), '2-3-1'!N30, IF(ISNUMBER('2-3-1'!O30), '2-3-1'!O30, IF(ISNUMBER('2-3-1'!P30), '2-3-1'!P30, IF(ISNUMBER('2-3-1'!Q30), '2-3-1'!Q30, IF(ISNUMBER('2-3-1'!R30), '2-3-1'!R30, IF(ISNUMBER('2-3-1'!S30), '2-3-1'!S30, "XXX")))))))</f>
        <v>0.85190224999999997</v>
      </c>
      <c r="M30" s="130">
        <f>IF(ISNUMBER('2-3-2'!M30),'2-3-2'!M30, "XXX")</f>
        <v>67.58454132</v>
      </c>
      <c r="N30" s="130">
        <f>IF(ISNUMBER('2-4-1'!S30), '2-4-1'!S30,IF(ISNUMBER('2-4-1'!T30),'2-4-1'!T30,IF(ISNUMBER('2-4-1'!U30),'2-4-1'!U30,IF(ISNUMBER('2-4-1'!V30),'2-4-1'!V30,'2013'!N30))))</f>
        <v>1.306</v>
      </c>
      <c r="O30" s="130">
        <f>IF(ISNUMBER('2-4-2'!C30), '2-4-2'!C30, IF(ISNUMBER('2-4-2'!D30), '2-4-2'!D30, IF(ISNUMBER('2-4-2'!E30), '2-4-2'!E30, IF(ISNUMBER('2-4-2'!F30), '2-4-2'!F30, IF(ISNUMBER('2-4-2'!G30), '2-4-2'!G30, "XXX")))))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"XXX"))))</f>
        <v>9.5066220000000001</v>
      </c>
      <c r="S30" s="130">
        <f>IF(ISNUMBER('2-6-2'!B30), '2-6-2'!B30, IF(ISNUMBER('2-6-2'!C30), '2-6-2'!C30, IF(ISNUMBER('2-6-2'!D30), '2-6-2'!D30, IF(ISNUMBER('2-6-2'!E30), '2-6-2'!E30, IF(ISNUMBER('2-6-2'!F30), '2-6-2'!F30, IF(ISNUMBER('2-6-2'!G30), '2-6-2'!G30, IF(ISNUMBER('2-6-2'!H30), '2-6-2'!H30, "XXX")))))))</f>
        <v>35.22</v>
      </c>
      <c r="T30" s="130">
        <f>IF(ISNUMBER('2-7-1'!E30), '2-7-1'!E30, IF(ISNUMBER('2-7-1'!F30), '2-7-1'!F30, IF(ISNUMBER('2-7-1'!G30), '2-7-1'!G30, IF(ISNUMBER('2-7-1'!H30), '2-7-1'!H30, IF(ISNUMBER('2-7-1'!I30), '2-7-1'!I30, IF(ISNUMBER('2-7-1'!J30), '2-7-1'!J30, IF(ISNUMBER('2-7-1'!K30), '2-7-1'!K30, "XXX")))))))</f>
        <v>0.33857142857142858</v>
      </c>
      <c r="U30" s="130">
        <f>IF(ISNUMBER('2-7-2'!E30), '2-7-2'!E30, IF(ISNUMBER('2-7-2'!F30), '2-7-2'!F30, IF(ISNUMBER('2-7-2'!G30), '2-7-2'!G30, IF(ISNUMBER('2-7-2'!H30), '2-7-2'!H30, IF(ISNUMBER('2-7-2'!I30), '2-7-2'!I30, IF(ISNUMBER('2-7-2'!J30), '2-7-2'!J30, IF(ISNUMBER('2-7-2'!K30), '2-7-2'!K30, "XXX")))))))</f>
        <v>0.34428571428571431</v>
      </c>
      <c r="V30" s="130">
        <f>IF(ISNUMBER('2-8-1'!E30), '2-8-1'!E30, IF(ISNUMBER('2-8-1'!F30), '2-8-1'!F30, IF(ISNUMBER('2-8-1'!G30), '2-8-1'!G30, IF(ISNUMBER('2-8-1'!H30), '2-8-1'!H30, IF(ISNUMBER('2-8-1'!I30), '2-8-1'!I30, IF(ISNUMBER('2-8-1'!J30), '2-8-1'!J30, IF(ISNUMBER('2-8-1'!K30), '2-8-1'!K30, "XXX")))))))</f>
        <v>0.41857142857142859</v>
      </c>
      <c r="W30" s="130">
        <f>IF(ISNUMBER('2-8-2'!E30), '2-8-2'!E30, IF(ISNUMBER('2-8-2'!F30), '2-8-2'!F30, IF(ISNUMBER('2-8-2'!G30), '2-8-2'!G30, IF(ISNUMBER('2-8-2'!H30), '2-8-2'!H30, IF(ISNUMBER('2-8-2'!I30), '2-8-2'!I30, IF(ISNUMBER('2-8-2'!J30), '2-8-2'!J30, IF(ISNUMBER('2-8-2'!K30), '2-8-2'!K30, "XXX")))))))</f>
        <v>0.40285714285714286</v>
      </c>
      <c r="X30" s="130">
        <f>'3-1'!F29</f>
        <v>0.27900000000000003</v>
      </c>
      <c r="Y30" s="223">
        <f>'3-2'!N29</f>
        <v>-1.242273331</v>
      </c>
    </row>
    <row r="31" spans="1:25" ht="15.75" customHeight="1" x14ac:dyDescent="0.25">
      <c r="A31" s="19" t="s">
        <v>40</v>
      </c>
      <c r="B31" s="158" t="s">
        <v>40</v>
      </c>
      <c r="C31" s="130">
        <f>IF(ISNUMBER('1-1'!E31),'1-1'!E31, "XXX")</f>
        <v>3.3</v>
      </c>
      <c r="D31" s="130" t="str">
        <f>IF(UCDP!V31, UCDP!V31, "0.0")</f>
        <v>0.0</v>
      </c>
      <c r="E31" s="130">
        <f>IF(ISNUMBER('1-3'!F31), '1-3'!F31, IF(ISNUMBER('1-3'!G31), '1-3'!G31, IF(ISNUMBER('1-3'!H31), '1-3'!H31, IF(ISNUMBER('1-3'!I31), '1-3'!I31, IF(ISNUMBER('1-3'!J31), '1-3'!J31, IF(ISNUMBER('1-3'!K31), '1-3'!K31, IF(ISNUMBER('1-3'!L31), '1-3'!L31, "XXX")))))))</f>
        <v>96.833333333333329</v>
      </c>
      <c r="F31" s="130">
        <f>IF(ISNUMBER('1-4'!AL31),'1-4'!AL31, IF(ISNUMBER('1-4'!AM31),'1-4'!AM31, IF(ISNUMBER('1-4'!AN31),'1-4'!AN31, IF(ISNUMBER('1-4'!AO31),'1-4'!AO31, IF(ISNUMBER('1-4'!AP31),'1-4'!AP31, IF(ISNUMBER('1-4'!AQ31),'1-4'!AQ31, IF(ISNUMBER('1-4'!AR31), '1-4'!AR31, "XXX")))))))</f>
        <v>1</v>
      </c>
      <c r="G31" s="130">
        <f>IF(ISNUMBER('1-5'!E30),'1-5'!E30, "XXX")</f>
        <v>3.4</v>
      </c>
      <c r="H31" s="130">
        <f>IF(ISNUMBER('2-1-1'!E31), '2-1-1'!E31, IF(ISNUMBER('2-1-1'!F31), '2-1-1'!F31, IF(ISNUMBER('2-1-1'!G31), '2-1-1'!G31, IF(ISNUMBER('2-1-1'!H31), '2-1-1'!H31, IF(ISNUMBER('2-1-1'!I31), '2-1-1'!I31, IF(ISNUMBER('2-1-1'!J31), '2-1-1'!J31, IF(ISNUMBER('2-1-1'!K31), '2-1-1'!K31, "XXX")))))))</f>
        <v>0.67</v>
      </c>
      <c r="I31" s="130">
        <f>'2-1-2'!C30</f>
        <v>0.27109</v>
      </c>
      <c r="J31" s="130">
        <f>IF(ISNUMBER('2-2-1'!Z31), '2-2-1'!Z31, IF(ISNUMBER('2-2-1'!AA31), '2-2-1'!AA31, IF(ISNUMBER('2-2-1'!AB31), '2-2-1'!AB31, IF(ISNUMBER('2-2-1'!AC31), '2-2-1'!AC31, IF(ISNUMBER('2-2-1'!AD31), '2-2-1'!AD31, IF(ISNUMBER('2-2-1'!AE31), '2-2-1'!AE31, IF(ISNUMBER('2-2-1'!AF31), '2-2-1'!AF31, "XXX")))))))</f>
        <v>3.02996</v>
      </c>
      <c r="K31" s="130">
        <f>IF(ISNUMBER('2-2-2'!E31), '2-2-2'!E31, IF(ISNUMBER('2-2-2'!F31), '2-2-2'!F31, IF(ISNUMBER('2-2-2'!G31), '2-2-2'!G31, IF(ISNUMBER('2-2-2'!H31), '2-2-2'!H31, IF(ISNUMBER('2-2-2'!I31), '2-2-2'!I31, IF(ISNUMBER('2-2-2'!J31), '2-2-2'!J31, IF(ISNUMBER('2-2-2'!K31), '2-2-2'!K31, "XXX")))))))</f>
        <v>0.37285714285714283</v>
      </c>
      <c r="L31" s="130">
        <f>IF(ISNUMBER('2-3-1'!M31), '2-3-1'!M31, IF(ISNUMBER('2-3-1'!N31), '2-3-1'!N31, IF(ISNUMBER('2-3-1'!O31), '2-3-1'!O31, IF(ISNUMBER('2-3-1'!P31), '2-3-1'!P31, IF(ISNUMBER('2-3-1'!Q31), '2-3-1'!Q31, IF(ISNUMBER('2-3-1'!R31), '2-3-1'!R31, IF(ISNUMBER('2-3-1'!S31), '2-3-1'!S31, "XXX")))))))</f>
        <v>3.1912798900000001</v>
      </c>
      <c r="M31" s="130">
        <f>IF(ISNUMBER('2-3-2'!M31),'2-3-2'!M31, "XXX")</f>
        <v>34.467628480000002</v>
      </c>
      <c r="N31" s="130">
        <f>IF(ISNUMBER('2-4-1'!S31), '2-4-1'!S31,IF(ISNUMBER('2-4-1'!T31),'2-4-1'!T31,IF(ISNUMBER('2-4-1'!U31),'2-4-1'!U31,IF(ISNUMBER('2-4-1'!V31),'2-4-1'!V31,'2013'!N31))))</f>
        <v>13.514999999999999</v>
      </c>
      <c r="O31" s="130">
        <f>IF(ISNUMBER('2-4-2'!C31), '2-4-2'!C31, IF(ISNUMBER('2-4-2'!D31), '2-4-2'!D31, IF(ISNUMBER('2-4-2'!E31), '2-4-2'!E31, IF(ISNUMBER('2-4-2'!F31), '2-4-2'!F31, IF(ISNUMBER('2-4-2'!G31), '2-4-2'!G31, "XXX")))))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"XXX"))))</f>
        <v>74.576819999999998</v>
      </c>
      <c r="S31" s="130">
        <f>IF(ISNUMBER('2-6-2'!B31), '2-6-2'!B31, IF(ISNUMBER('2-6-2'!C31), '2-6-2'!C31, IF(ISNUMBER('2-6-2'!D31), '2-6-2'!D31, IF(ISNUMBER('2-6-2'!E31), '2-6-2'!E31, IF(ISNUMBER('2-6-2'!F31), '2-6-2'!F31, IF(ISNUMBER('2-6-2'!G31), '2-6-2'!G31, IF(ISNUMBER('2-6-2'!H31), '2-6-2'!H31, "XXX")))))))</f>
        <v>0.28999999999999998</v>
      </c>
      <c r="T31" s="130">
        <f>IF(ISNUMBER('2-7-1'!E31), '2-7-1'!E31, IF(ISNUMBER('2-7-1'!F31), '2-7-1'!F31, IF(ISNUMBER('2-7-1'!G31), '2-7-1'!G31, IF(ISNUMBER('2-7-1'!H31), '2-7-1'!H31, IF(ISNUMBER('2-7-1'!I31), '2-7-1'!I31, IF(ISNUMBER('2-7-1'!J31), '2-7-1'!J31, IF(ISNUMBER('2-7-1'!K31), '2-7-1'!K31, "XXX")))))))</f>
        <v>0.67428571428571427</v>
      </c>
      <c r="U31" s="130">
        <f>IF(ISNUMBER('2-7-2'!E31), '2-7-2'!E31, IF(ISNUMBER('2-7-2'!F31), '2-7-2'!F31, IF(ISNUMBER('2-7-2'!G31), '2-7-2'!G31, IF(ISNUMBER('2-7-2'!H31), '2-7-2'!H31, IF(ISNUMBER('2-7-2'!I31), '2-7-2'!I31, IF(ISNUMBER('2-7-2'!J31), '2-7-2'!J31, IF(ISNUMBER('2-7-2'!K31), '2-7-2'!K31, "XXX")))))))</f>
        <v>0.67999999999999994</v>
      </c>
      <c r="V31" s="130">
        <f>IF(ISNUMBER('2-8-1'!E31), '2-8-1'!E31, IF(ISNUMBER('2-8-1'!F31), '2-8-1'!F31, IF(ISNUMBER('2-8-1'!G31), '2-8-1'!G31, IF(ISNUMBER('2-8-1'!H31), '2-8-1'!H31, IF(ISNUMBER('2-8-1'!I31), '2-8-1'!I31, IF(ISNUMBER('2-8-1'!J31), '2-8-1'!J31, IF(ISNUMBER('2-8-1'!K31), '2-8-1'!K31, "XXX")))))))</f>
        <v>0.68714285714285706</v>
      </c>
      <c r="W31" s="130">
        <f>IF(ISNUMBER('2-8-2'!E31), '2-8-2'!E31, IF(ISNUMBER('2-8-2'!F31), '2-8-2'!F31, IF(ISNUMBER('2-8-2'!G31), '2-8-2'!G31, IF(ISNUMBER('2-8-2'!H31), '2-8-2'!H31, IF(ISNUMBER('2-8-2'!I31), '2-8-2'!I31, IF(ISNUMBER('2-8-2'!J31), '2-8-2'!J31, IF(ISNUMBER('2-8-2'!K31), '2-8-2'!K31, "XXX")))))))</f>
        <v>0.65</v>
      </c>
      <c r="X31" s="130">
        <f>'3-1'!F30</f>
        <v>0.89300000000000002</v>
      </c>
      <c r="Y31" s="223">
        <f>'3-2'!N30</f>
        <v>1.134811282</v>
      </c>
    </row>
    <row r="32" spans="1:25" ht="15.75" customHeight="1" x14ac:dyDescent="0.25">
      <c r="A32" s="19" t="s">
        <v>41</v>
      </c>
      <c r="B32" s="158" t="s">
        <v>41</v>
      </c>
      <c r="C32" s="130">
        <f>IF(ISNUMBER('1-1'!E32),'1-1'!E32, "XXX")</f>
        <v>3.1</v>
      </c>
      <c r="D32" s="130">
        <f>IF(UCDP!V32, UCDP!V32, "0.0")</f>
        <v>2.7176887566951395E-5</v>
      </c>
      <c r="E32" s="130">
        <f>IF(ISNUMBER('1-3'!F32), '1-3'!F32, IF(ISNUMBER('1-3'!G32), '1-3'!G32, IF(ISNUMBER('1-3'!H32), '1-3'!H32, IF(ISNUMBER('1-3'!I32), '1-3'!I32, IF(ISNUMBER('1-3'!J32), '1-3'!J32, IF(ISNUMBER('1-3'!K32), '1-3'!K32, IF(ISNUMBER('1-3'!L32), '1-3'!L32, "XXX")))))))</f>
        <v>86.000000000000014</v>
      </c>
      <c r="F32" s="130">
        <f>IF(ISNUMBER('1-4'!AL32),'1-4'!AL32, IF(ISNUMBER('1-4'!AM32),'1-4'!AM32, IF(ISNUMBER('1-4'!AN32),'1-4'!AN32, IF(ISNUMBER('1-4'!AO32),'1-4'!AO32, IF(ISNUMBER('1-4'!AP32),'1-4'!AP32, IF(ISNUMBER('1-4'!AQ32),'1-4'!AQ32, IF(ISNUMBER('1-4'!AR32), '1-4'!AR32, "XXX")))))))</f>
        <v>4</v>
      </c>
      <c r="G32" s="130">
        <f>IF(ISNUMBER('1-5'!E31),'1-5'!E31, "XXX")</f>
        <v>9</v>
      </c>
      <c r="H32" s="130">
        <f>IF(ISNUMBER('2-1-1'!E32), '2-1-1'!E32, IF(ISNUMBER('2-1-1'!F32), '2-1-1'!F32, IF(ISNUMBER('2-1-1'!G32), '2-1-1'!G32, IF(ISNUMBER('2-1-1'!H32), '2-1-1'!H32, IF(ISNUMBER('2-1-1'!I32), '2-1-1'!I32, IF(ISNUMBER('2-1-1'!J32), '2-1-1'!J32, IF(ISNUMBER('2-1-1'!K32), '2-1-1'!K32, "XXX")))))))</f>
        <v>0.63428571428571434</v>
      </c>
      <c r="I32" s="130">
        <f>'2-1-2'!C31</f>
        <v>0.19125</v>
      </c>
      <c r="J32" s="130" t="str">
        <f>IF(ISNUMBER('2-2-1'!Z32), '2-2-1'!Z32, IF(ISNUMBER('2-2-1'!AA32), '2-2-1'!AA32, IF(ISNUMBER('2-2-1'!AB32), '2-2-1'!AB32, IF(ISNUMBER('2-2-1'!AC32), '2-2-1'!AC32, IF(ISNUMBER('2-2-1'!AD32), '2-2-1'!AD32, IF(ISNUMBER('2-2-1'!AE32), '2-2-1'!AE32, IF(ISNUMBER('2-2-1'!AF32), '2-2-1'!AF32, "XXX")))))))</f>
        <v>XXX</v>
      </c>
      <c r="K32" s="130">
        <f>IF(ISNUMBER('2-2-2'!E32), '2-2-2'!E32, IF(ISNUMBER('2-2-2'!F32), '2-2-2'!F32, IF(ISNUMBER('2-2-2'!G32), '2-2-2'!G32, IF(ISNUMBER('2-2-2'!H32), '2-2-2'!H32, IF(ISNUMBER('2-2-2'!I32), '2-2-2'!I32, IF(ISNUMBER('2-2-2'!J32), '2-2-2'!J32, IF(ISNUMBER('2-2-2'!K32), '2-2-2'!K32, "XXX")))))))</f>
        <v>0.67142857142857149</v>
      </c>
      <c r="L32" s="130">
        <f>IF(ISNUMBER('2-3-1'!M32), '2-3-1'!M32, IF(ISNUMBER('2-3-1'!N32), '2-3-1'!N32, IF(ISNUMBER('2-3-1'!O32), '2-3-1'!O32, IF(ISNUMBER('2-3-1'!P32), '2-3-1'!P32, IF(ISNUMBER('2-3-1'!Q32), '2-3-1'!Q32, IF(ISNUMBER('2-3-1'!R32), '2-3-1'!R32, IF(ISNUMBER('2-3-1'!S32), '2-3-1'!S32, "XXX")))))))</f>
        <v>2.1959881800000001</v>
      </c>
      <c r="M32" s="130">
        <f>IF(ISNUMBER('2-3-2'!M32),'2-3-2'!M32, "XXX")</f>
        <v>40.800014500000003</v>
      </c>
      <c r="N32" s="130">
        <f>IF(ISNUMBER('2-4-1'!S32), '2-4-1'!S32,IF(ISNUMBER('2-4-1'!T32),'2-4-1'!T32,IF(ISNUMBER('2-4-1'!U32),'2-4-1'!U32,IF(ISNUMBER('2-4-1'!V32),'2-4-1'!V32,'2013'!N32))))</f>
        <v>6.6743234414790198</v>
      </c>
      <c r="O32" s="130">
        <f>IF(ISNUMBER('2-4-2'!C32), '2-4-2'!C32, IF(ISNUMBER('2-4-2'!D32), '2-4-2'!D32, IF(ISNUMBER('2-4-2'!E32), '2-4-2'!E32, IF(ISNUMBER('2-4-2'!F32), '2-4-2'!F32, IF(ISNUMBER('2-4-2'!G32), '2-4-2'!G32, "XXX")))))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"XXX"))))</f>
        <v>47.596519999999998</v>
      </c>
      <c r="S32" s="130">
        <f>IF(ISNUMBER('2-6-2'!B32), '2-6-2'!B32, IF(ISNUMBER('2-6-2'!C32), '2-6-2'!C32, IF(ISNUMBER('2-6-2'!D32), '2-6-2'!D32, IF(ISNUMBER('2-6-2'!E32), '2-6-2'!E32, IF(ISNUMBER('2-6-2'!F32), '2-6-2'!F32, IF(ISNUMBER('2-6-2'!G32), '2-6-2'!G32, IF(ISNUMBER('2-6-2'!H32), '2-6-2'!H32, "XXX")))))))</f>
        <v>13.05</v>
      </c>
      <c r="T32" s="130">
        <f>IF(ISNUMBER('2-7-1'!E32), '2-7-1'!E32, IF(ISNUMBER('2-7-1'!F32), '2-7-1'!F32, IF(ISNUMBER('2-7-1'!G32), '2-7-1'!G32, IF(ISNUMBER('2-7-1'!H32), '2-7-1'!H32, IF(ISNUMBER('2-7-1'!I32), '2-7-1'!I32, IF(ISNUMBER('2-7-1'!J32), '2-7-1'!J32, IF(ISNUMBER('2-7-1'!K32), '2-7-1'!K32, "XXX")))))))</f>
        <v>0.67714285714285716</v>
      </c>
      <c r="U32" s="130">
        <f>IF(ISNUMBER('2-7-2'!E32), '2-7-2'!E32, IF(ISNUMBER('2-7-2'!F32), '2-7-2'!F32, IF(ISNUMBER('2-7-2'!G32), '2-7-2'!G32, IF(ISNUMBER('2-7-2'!H32), '2-7-2'!H32, IF(ISNUMBER('2-7-2'!I32), '2-7-2'!I32, IF(ISNUMBER('2-7-2'!J32), '2-7-2'!J32, IF(ISNUMBER('2-7-2'!K32), '2-7-2'!K32, "XXX")))))))</f>
        <v>0.56642857142857139</v>
      </c>
      <c r="V32" s="130">
        <f>IF(ISNUMBER('2-8-1'!E32), '2-8-1'!E32, IF(ISNUMBER('2-8-1'!F32), '2-8-1'!F32, IF(ISNUMBER('2-8-1'!G32), '2-8-1'!G32, IF(ISNUMBER('2-8-1'!H32), '2-8-1'!H32, IF(ISNUMBER('2-8-1'!I32), '2-8-1'!I32, IF(ISNUMBER('2-8-1'!J32), '2-8-1'!J32, IF(ISNUMBER('2-8-1'!K32), '2-8-1'!K32, "XXX")))))))</f>
        <v>0.61857142857142855</v>
      </c>
      <c r="W32" s="130">
        <f>IF(ISNUMBER('2-8-2'!E32), '2-8-2'!E32, IF(ISNUMBER('2-8-2'!F32), '2-8-2'!F32, IF(ISNUMBER('2-8-2'!G32), '2-8-2'!G32, IF(ISNUMBER('2-8-2'!H32), '2-8-2'!H32, IF(ISNUMBER('2-8-2'!I32), '2-8-2'!I32, IF(ISNUMBER('2-8-2'!J32), '2-8-2'!J32, IF(ISNUMBER('2-8-2'!K32), '2-8-2'!K32, "XXX")))))))</f>
        <v>0.59714285714285709</v>
      </c>
      <c r="X32" s="130">
        <f>'3-1'!F31</f>
        <v>9.4E-2</v>
      </c>
      <c r="Y32" s="223">
        <f>'3-2'!N31</f>
        <v>-1.552206993</v>
      </c>
    </row>
    <row r="33" spans="1:25" ht="15.75" customHeight="1" x14ac:dyDescent="0.25">
      <c r="A33" s="19" t="s">
        <v>42</v>
      </c>
      <c r="B33" s="158" t="s">
        <v>42</v>
      </c>
      <c r="C33" s="130">
        <f>IF(ISNUMBER('1-1'!E33),'1-1'!E33, "XXX")</f>
        <v>8</v>
      </c>
      <c r="D33" s="130">
        <f>IF(UCDP!V33, UCDP!V33, "0.0")</f>
        <v>7.3506394917055684E-2</v>
      </c>
      <c r="E33" s="130">
        <f>IF(ISNUMBER('1-3'!F33), '1-3'!F33, IF(ISNUMBER('1-3'!G33), '1-3'!G33, IF(ISNUMBER('1-3'!H33), '1-3'!H33, IF(ISNUMBER('1-3'!I33), '1-3'!I33, IF(ISNUMBER('1-3'!J33), '1-3'!J33, IF(ISNUMBER('1-3'!K33), '1-3'!K33, IF(ISNUMBER('1-3'!L33), '1-3'!L33, "XXX")))))))</f>
        <v>48.833333333333343</v>
      </c>
      <c r="F33" s="130">
        <f>IF(ISNUMBER('1-4'!AL33),'1-4'!AL33, IF(ISNUMBER('1-4'!AM33),'1-4'!AM33, IF(ISNUMBER('1-4'!AN33),'1-4'!AN33, IF(ISNUMBER('1-4'!AO33),'1-4'!AO33, IF(ISNUMBER('1-4'!AP33),'1-4'!AP33, IF(ISNUMBER('1-4'!AQ33),'1-4'!AQ33, IF(ISNUMBER('1-4'!AR33), '1-4'!AR33, "XXX")))))))</f>
        <v>5</v>
      </c>
      <c r="G33" s="130">
        <f>IF(ISNUMBER('1-5'!E32),'1-5'!E32, "XXX")</f>
        <v>6.9</v>
      </c>
      <c r="H33" s="130">
        <f>IF(ISNUMBER('2-1-1'!E33), '2-1-1'!E33, IF(ISNUMBER('2-1-1'!F33), '2-1-1'!F33, IF(ISNUMBER('2-1-1'!G33), '2-1-1'!G33, IF(ISNUMBER('2-1-1'!H33), '2-1-1'!H33, IF(ISNUMBER('2-1-1'!I33), '2-1-1'!I33, IF(ISNUMBER('2-1-1'!J33), '2-1-1'!J33, IF(ISNUMBER('2-1-1'!K33), '2-1-1'!K33, "XXX")))))))</f>
        <v>0.51285714285714279</v>
      </c>
      <c r="I33" s="130">
        <f>'2-1-2'!C32</f>
        <v>0.24210000000000001</v>
      </c>
      <c r="J33" s="130">
        <f>IF(ISNUMBER('2-2-1'!Z33), '2-2-1'!Z33, IF(ISNUMBER('2-2-1'!AA33), '2-2-1'!AA33, IF(ISNUMBER('2-2-1'!AB33), '2-2-1'!AB33, IF(ISNUMBER('2-2-1'!AC33), '2-2-1'!AC33, IF(ISNUMBER('2-2-1'!AD33), '2-2-1'!AD33, IF(ISNUMBER('2-2-1'!AE33), '2-2-1'!AE33, IF(ISNUMBER('2-2-1'!AF33), '2-2-1'!AF33, "XXX")))))))</f>
        <v>3.5069900000000001</v>
      </c>
      <c r="K33" s="130">
        <f>IF(ISNUMBER('2-2-2'!E33), '2-2-2'!E33, IF(ISNUMBER('2-2-2'!F33), '2-2-2'!F33, IF(ISNUMBER('2-2-2'!G33), '2-2-2'!G33, IF(ISNUMBER('2-2-2'!H33), '2-2-2'!H33, IF(ISNUMBER('2-2-2'!I33), '2-2-2'!I33, IF(ISNUMBER('2-2-2'!J33), '2-2-2'!J33, IF(ISNUMBER('2-2-2'!K33), '2-2-2'!K33, "XXX")))))))</f>
        <v>0.46714285714285714</v>
      </c>
      <c r="L33" s="130">
        <f>IF(ISNUMBER('2-3-1'!M33), '2-3-1'!M33, IF(ISNUMBER('2-3-1'!N33), '2-3-1'!N33, IF(ISNUMBER('2-3-1'!O33), '2-3-1'!O33, IF(ISNUMBER('2-3-1'!P33), '2-3-1'!P33, IF(ISNUMBER('2-3-1'!Q33), '2-3-1'!Q33, IF(ISNUMBER('2-3-1'!R33), '2-3-1'!R33, IF(ISNUMBER('2-3-1'!S33), '2-3-1'!S33, "XXX")))))))</f>
        <v>5.1072573700000001</v>
      </c>
      <c r="M33" s="130">
        <f>IF(ISNUMBER('2-3-2'!M33),'2-3-2'!M33, "XXX")</f>
        <v>17.00355721</v>
      </c>
      <c r="N33" s="130">
        <f>IF(ISNUMBER('2-4-1'!S33), '2-4-1'!S33,IF(ISNUMBER('2-4-1'!T33),'2-4-1'!T33,IF(ISNUMBER('2-4-1'!U33),'2-4-1'!U33,IF(ISNUMBER('2-4-1'!V33),'2-4-1'!V33,'2013'!N33))))</f>
        <v>12.713450034000001</v>
      </c>
      <c r="O33" s="130">
        <f>IF(ISNUMBER('2-4-2'!C33), '2-4-2'!C33, IF(ISNUMBER('2-4-2'!D33), '2-4-2'!D33, IF(ISNUMBER('2-4-2'!E33), '2-4-2'!E33, IF(ISNUMBER('2-4-2'!F33), '2-4-2'!F33, IF(ISNUMBER('2-4-2'!G33), '2-4-2'!G33, "XXX")))))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"XXX"))))</f>
        <v>47.635840000000002</v>
      </c>
      <c r="S33" s="130">
        <f>IF(ISNUMBER('2-6-2'!B33), '2-6-2'!B33, IF(ISNUMBER('2-6-2'!C33), '2-6-2'!C33, IF(ISNUMBER('2-6-2'!D33), '2-6-2'!D33, IF(ISNUMBER('2-6-2'!E33), '2-6-2'!E33, IF(ISNUMBER('2-6-2'!F33), '2-6-2'!F33, IF(ISNUMBER('2-6-2'!G33), '2-6-2'!G33, IF(ISNUMBER('2-6-2'!H33), '2-6-2'!H33, "XXX")))))))</f>
        <v>5.08</v>
      </c>
      <c r="T33" s="130">
        <f>IF(ISNUMBER('2-7-1'!E33), '2-7-1'!E33, IF(ISNUMBER('2-7-1'!F33), '2-7-1'!F33, IF(ISNUMBER('2-7-1'!G33), '2-7-1'!G33, IF(ISNUMBER('2-7-1'!H33), '2-7-1'!H33, IF(ISNUMBER('2-7-1'!I33), '2-7-1'!I33, IF(ISNUMBER('2-7-1'!J33), '2-7-1'!J33, IF(ISNUMBER('2-7-1'!K33), '2-7-1'!K33, "XXX")))))))</f>
        <v>0.50714285714285712</v>
      </c>
      <c r="U33" s="130">
        <f>IF(ISNUMBER('2-7-2'!E33), '2-7-2'!E33, IF(ISNUMBER('2-7-2'!F33), '2-7-2'!F33, IF(ISNUMBER('2-7-2'!G33), '2-7-2'!G33, IF(ISNUMBER('2-7-2'!H33), '2-7-2'!H33, IF(ISNUMBER('2-7-2'!I33), '2-7-2'!I33, IF(ISNUMBER('2-7-2'!J33), '2-7-2'!J33, IF(ISNUMBER('2-7-2'!K33), '2-7-2'!K33, "XXX")))))))</f>
        <v>0.41142857142857142</v>
      </c>
      <c r="V33" s="130">
        <f>IF(ISNUMBER('2-8-1'!E33), '2-8-1'!E33, IF(ISNUMBER('2-8-1'!F33), '2-8-1'!F33, IF(ISNUMBER('2-8-1'!G33), '2-8-1'!G33, IF(ISNUMBER('2-8-1'!H33), '2-8-1'!H33, IF(ISNUMBER('2-8-1'!I33), '2-8-1'!I33, IF(ISNUMBER('2-8-1'!J33), '2-8-1'!J33, IF(ISNUMBER('2-8-1'!K33), '2-8-1'!K33, "XXX")))))))</f>
        <v>0.49285714285714288</v>
      </c>
      <c r="W33" s="130">
        <f>IF(ISNUMBER('2-8-2'!E33), '2-8-2'!E33, IF(ISNUMBER('2-8-2'!F33), '2-8-2'!F33, IF(ISNUMBER('2-8-2'!G33), '2-8-2'!G33, IF(ISNUMBER('2-8-2'!H33), '2-8-2'!H33, IF(ISNUMBER('2-8-2'!I33), '2-8-2'!I33, IF(ISNUMBER('2-8-2'!J33), '2-8-2'!J33, IF(ISNUMBER('2-8-2'!K33), '2-8-2'!K33, "XXX")))))))</f>
        <v>0.48142857142857143</v>
      </c>
      <c r="X33" s="130">
        <f>'3-1'!F32</f>
        <v>0.627</v>
      </c>
      <c r="Y33" s="223">
        <f>'3-2'!N32</f>
        <v>-5.3746863999999998E-2</v>
      </c>
    </row>
    <row r="34" spans="1:25" ht="15.75" customHeight="1" x14ac:dyDescent="0.25">
      <c r="A34" s="19" t="s">
        <v>43</v>
      </c>
      <c r="B34" s="158" t="s">
        <v>174</v>
      </c>
      <c r="C34" s="130">
        <f>IF(ISNUMBER('1-1'!E34),'1-1'!E34, "XXX")</f>
        <v>9.6999999999999993</v>
      </c>
      <c r="D34" s="130">
        <f>IF(UCDP!V34, UCDP!V34, "0.0")</f>
        <v>2.3384244175344536E-2</v>
      </c>
      <c r="E34" s="130">
        <f>IF(ISNUMBER('1-3'!F34), '1-3'!F34, IF(ISNUMBER('1-3'!G34), '1-3'!G34, IF(ISNUMBER('1-3'!H34), '1-3'!H34, IF(ISNUMBER('1-3'!I34), '1-3'!I34, IF(ISNUMBER('1-3'!J34), '1-3'!J34, IF(ISNUMBER('1-3'!K34), '1-3'!K34, IF(ISNUMBER('1-3'!L34), '1-3'!L34, "XXX")))))))</f>
        <v>73.166666666666671</v>
      </c>
      <c r="F34" s="130">
        <f>IF(ISNUMBER('1-4'!AL34),'1-4'!AL34, IF(ISNUMBER('1-4'!AM34),'1-4'!AM34, IF(ISNUMBER('1-4'!AN34),'1-4'!AN34, IF(ISNUMBER('1-4'!AO34),'1-4'!AO34, IF(ISNUMBER('1-4'!AP34),'1-4'!AP34, IF(ISNUMBER('1-4'!AQ34),'1-4'!AQ34, IF(ISNUMBER('1-4'!AR34), '1-4'!AR34, "XXX")))))))</f>
        <v>5</v>
      </c>
      <c r="G34" s="130">
        <f>IF(ISNUMBER('1-5'!E33),'1-5'!E33, "XXX")</f>
        <v>9.4</v>
      </c>
      <c r="H34" s="130">
        <f>IF(ISNUMBER('2-1-1'!E34), '2-1-1'!E34, IF(ISNUMBER('2-1-1'!F34), '2-1-1'!F34, IF(ISNUMBER('2-1-1'!G34), '2-1-1'!G34, IF(ISNUMBER('2-1-1'!H34), '2-1-1'!H34, IF(ISNUMBER('2-1-1'!I34), '2-1-1'!I34, IF(ISNUMBER('2-1-1'!J34), '2-1-1'!J34, IF(ISNUMBER('2-1-1'!K34), '2-1-1'!K34, "XXX")))))))</f>
        <v>0.24571428571428569</v>
      </c>
      <c r="I34" s="130">
        <f>'2-1-2'!C33</f>
        <v>1.3990000000000001E-2</v>
      </c>
      <c r="J34" s="130">
        <f>IF(ISNUMBER('2-2-1'!Z34), '2-2-1'!Z34, IF(ISNUMBER('2-2-1'!AA34), '2-2-1'!AA34, IF(ISNUMBER('2-2-1'!AB34), '2-2-1'!AB34, IF(ISNUMBER('2-2-1'!AC34), '2-2-1'!AC34, IF(ISNUMBER('2-2-1'!AD34), '2-2-1'!AD34, IF(ISNUMBER('2-2-1'!AE34), '2-2-1'!AE34, IF(ISNUMBER('2-2-1'!AF34), '2-2-1'!AF34, "XXX")))))))</f>
        <v>1.02281</v>
      </c>
      <c r="K34" s="130">
        <f>IF(ISNUMBER('2-2-2'!E34), '2-2-2'!E34, IF(ISNUMBER('2-2-2'!F34), '2-2-2'!F34, IF(ISNUMBER('2-2-2'!G34), '2-2-2'!G34, IF(ISNUMBER('2-2-2'!H34), '2-2-2'!H34, IF(ISNUMBER('2-2-2'!I34), '2-2-2'!I34, IF(ISNUMBER('2-2-2'!J34), '2-2-2'!J34, IF(ISNUMBER('2-2-2'!K34), '2-2-2'!K34, "XXX")))))))</f>
        <v>0.51142857142857145</v>
      </c>
      <c r="L34" s="130">
        <f>IF(ISNUMBER('2-3-1'!M34), '2-3-1'!M34, IF(ISNUMBER('2-3-1'!N34), '2-3-1'!N34, IF(ISNUMBER('2-3-1'!O34), '2-3-1'!O34, IF(ISNUMBER('2-3-1'!P34), '2-3-1'!P34, IF(ISNUMBER('2-3-1'!Q34), '2-3-1'!Q34, IF(ISNUMBER('2-3-1'!R34), '2-3-1'!R34, IF(ISNUMBER('2-3-1'!S34), '2-3-1'!S34, "XXX")))))))</f>
        <v>0.39785826000000002</v>
      </c>
      <c r="M34" s="130">
        <f>IF(ISNUMBER('2-3-2'!M34),'2-3-2'!M34, "XXX")</f>
        <v>37.0503006</v>
      </c>
      <c r="N34" s="130">
        <f>IF(ISNUMBER('2-4-1'!S34), '2-4-1'!S34,IF(ISNUMBER('2-4-1'!T34),'2-4-1'!T34,IF(ISNUMBER('2-4-1'!U34),'2-4-1'!U34,IF(ISNUMBER('2-4-1'!V34),'2-4-1'!V34,'2013'!N34))))</f>
        <v>3.705914269499067</v>
      </c>
      <c r="O34" s="130" t="str">
        <f>IF(ISNUMBER('2-4-2'!C34), '2-4-2'!C34, IF(ISNUMBER('2-4-2'!D34), '2-4-2'!D34, IF(ISNUMBER('2-4-2'!E34), '2-4-2'!E34, IF(ISNUMBER('2-4-2'!F34), '2-4-2'!F34, IF(ISNUMBER('2-4-2'!G34), '2-4-2'!G34, "XXX")))))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"XXX"))))</f>
        <v>18.235399999999998</v>
      </c>
      <c r="S34" s="130">
        <f>IF(ISNUMBER('2-6-2'!B34), '2-6-2'!B34, IF(ISNUMBER('2-6-2'!C34), '2-6-2'!C34, IF(ISNUMBER('2-6-2'!D34), '2-6-2'!D34, IF(ISNUMBER('2-6-2'!E34), '2-6-2'!E34, IF(ISNUMBER('2-6-2'!F34), '2-6-2'!F34, IF(ISNUMBER('2-6-2'!G34), '2-6-2'!G34, IF(ISNUMBER('2-6-2'!H34), '2-6-2'!H34, "XXX")))))))</f>
        <v>84.34</v>
      </c>
      <c r="T34" s="130">
        <f>IF(ISNUMBER('2-7-1'!E34), '2-7-1'!E34, IF(ISNUMBER('2-7-1'!F34), '2-7-1'!F34, IF(ISNUMBER('2-7-1'!G34), '2-7-1'!G34, IF(ISNUMBER('2-7-1'!H34), '2-7-1'!H34, IF(ISNUMBER('2-7-1'!I34), '2-7-1'!I34, IF(ISNUMBER('2-7-1'!J34), '2-7-1'!J34, IF(ISNUMBER('2-7-1'!K34), '2-7-1'!K34, "XXX")))))))</f>
        <v>0.52285714285714291</v>
      </c>
      <c r="U34" s="130">
        <f>IF(ISNUMBER('2-7-2'!E34), '2-7-2'!E34, IF(ISNUMBER('2-7-2'!F34), '2-7-2'!F34, IF(ISNUMBER('2-7-2'!G34), '2-7-2'!G34, IF(ISNUMBER('2-7-2'!H34), '2-7-2'!H34, IF(ISNUMBER('2-7-2'!I34), '2-7-2'!I34, IF(ISNUMBER('2-7-2'!J34), '2-7-2'!J34, IF(ISNUMBER('2-7-2'!K34), '2-7-2'!K34, "XXX")))))))</f>
        <v>0.35714285714285715</v>
      </c>
      <c r="V34" s="130">
        <f>IF(ISNUMBER('2-8-1'!E34), '2-8-1'!E34, IF(ISNUMBER('2-8-1'!F34), '2-8-1'!F34, IF(ISNUMBER('2-8-1'!G34), '2-8-1'!G34, IF(ISNUMBER('2-8-1'!H34), '2-8-1'!H34, IF(ISNUMBER('2-8-1'!I34), '2-8-1'!I34, IF(ISNUMBER('2-8-1'!J34), '2-8-1'!J34, IF(ISNUMBER('2-8-1'!K34), '2-8-1'!K34, "XXX")))))))</f>
        <v>0.5842857142857143</v>
      </c>
      <c r="W34" s="130">
        <f>IF(ISNUMBER('2-8-2'!E34), '2-8-2'!E34, IF(ISNUMBER('2-8-2'!F34), '2-8-2'!F34, IF(ISNUMBER('2-8-2'!G34), '2-8-2'!G34, IF(ISNUMBER('2-8-2'!H34), '2-8-2'!H34, IF(ISNUMBER('2-8-2'!I34), '2-8-2'!I34, IF(ISNUMBER('2-8-2'!J34), '2-8-2'!J34, IF(ISNUMBER('2-8-2'!K34), '2-8-2'!K34, "XXX")))))))</f>
        <v>0.47142857142857142</v>
      </c>
      <c r="X34" s="130">
        <f>'3-1'!F33</f>
        <v>0.36299999999999999</v>
      </c>
      <c r="Y34" s="223">
        <f>'3-2'!N33</f>
        <v>-1.289480805</v>
      </c>
    </row>
    <row r="35" spans="1:25" ht="15.75" customHeight="1" x14ac:dyDescent="0.25">
      <c r="A35" s="19" t="s">
        <v>44</v>
      </c>
      <c r="B35" s="158" t="s">
        <v>175</v>
      </c>
      <c r="C35" s="130">
        <f>IF(ISNUMBER('1-1'!E35),'1-1'!E35, "XXX")</f>
        <v>7.4</v>
      </c>
      <c r="D35" s="130" t="str">
        <f>IF(UCDP!V35, UCDP!V35, "0.0")</f>
        <v>0.0</v>
      </c>
      <c r="E35" s="130" t="str">
        <f>IF(ISNUMBER('1-3'!F35), '1-3'!F35, IF(ISNUMBER('1-3'!G35), '1-3'!G35, IF(ISNUMBER('1-3'!H35), '1-3'!H35, IF(ISNUMBER('1-3'!I35), '1-3'!I35, IF(ISNUMBER('1-3'!J35), '1-3'!J35, IF(ISNUMBER('1-3'!K35), '1-3'!K35, IF(ISNUMBER('1-3'!L35), '1-3'!L35, "XXX")))))))</f>
        <v>XXX</v>
      </c>
      <c r="F35" s="130">
        <f>IF(ISNUMBER('1-4'!AL35),'1-4'!AL35, IF(ISNUMBER('1-4'!AM35),'1-4'!AM35, IF(ISNUMBER('1-4'!AN35),'1-4'!AN35, IF(ISNUMBER('1-4'!AO35),'1-4'!AO35, IF(ISNUMBER('1-4'!AP35),'1-4'!AP35, IF(ISNUMBER('1-4'!AQ35),'1-4'!AQ35, IF(ISNUMBER('1-4'!AR35), '1-4'!AR35, "XXX")))))))</f>
        <v>2</v>
      </c>
      <c r="G35" s="130">
        <f>IF(ISNUMBER('1-5'!E34),'1-5'!E34, "XXX")</f>
        <v>7.7</v>
      </c>
      <c r="H35" s="130" t="str">
        <f>IF(ISNUMBER('2-1-1'!E35), '2-1-1'!E35, IF(ISNUMBER('2-1-1'!F35), '2-1-1'!F35, IF(ISNUMBER('2-1-1'!G35), '2-1-1'!G35, IF(ISNUMBER('2-1-1'!H35), '2-1-1'!H35, IF(ISNUMBER('2-1-1'!I35), '2-1-1'!I35, IF(ISNUMBER('2-1-1'!J35), '2-1-1'!J35, IF(ISNUMBER('2-1-1'!K35), '2-1-1'!K35, "XXX")))))))</f>
        <v>XXX</v>
      </c>
      <c r="I35" s="130">
        <f>'2-1-2'!C34</f>
        <v>5.9020000000000003E-2</v>
      </c>
      <c r="J35" s="130">
        <f>IF(ISNUMBER('2-2-1'!Z35), '2-2-1'!Z35, IF(ISNUMBER('2-2-1'!AA35), '2-2-1'!AA35, IF(ISNUMBER('2-2-1'!AB35), '2-2-1'!AB35, IF(ISNUMBER('2-2-1'!AC35), '2-2-1'!AC35, IF(ISNUMBER('2-2-1'!AD35), '2-2-1'!AD35, IF(ISNUMBER('2-2-1'!AE35), '2-2-1'!AE35, IF(ISNUMBER('2-2-1'!AF35), '2-2-1'!AF35, "XXX")))))))</f>
        <v>5.2459899999999999</v>
      </c>
      <c r="K35" s="130" t="str">
        <f>IF(ISNUMBER('2-2-2'!E35), '2-2-2'!E35, IF(ISNUMBER('2-2-2'!F35), '2-2-2'!F35, IF(ISNUMBER('2-2-2'!G35), '2-2-2'!G35, IF(ISNUMBER('2-2-2'!H35), '2-2-2'!H35, IF(ISNUMBER('2-2-2'!I35), '2-2-2'!I35, IF(ISNUMBER('2-2-2'!J35), '2-2-2'!J35, IF(ISNUMBER('2-2-2'!K35), '2-2-2'!K35, "XXX")))))))</f>
        <v>XXX</v>
      </c>
      <c r="L35" s="130">
        <f>IF(ISNUMBER('2-3-1'!M35), '2-3-1'!M35, IF(ISNUMBER('2-3-1'!N35), '2-3-1'!N35, IF(ISNUMBER('2-3-1'!O35), '2-3-1'!O35, IF(ISNUMBER('2-3-1'!P35), '2-3-1'!P35, IF(ISNUMBER('2-3-1'!Q35), '2-3-1'!Q35, IF(ISNUMBER('2-3-1'!R35), '2-3-1'!R35, IF(ISNUMBER('2-3-1'!S35), '2-3-1'!S35, "XXX")))))))</f>
        <v>0.82838798000000002</v>
      </c>
      <c r="M35" s="130">
        <f>IF(ISNUMBER('2-3-2'!M35),'2-3-2'!M35, "XXX")</f>
        <v>42.154468540000003</v>
      </c>
      <c r="N35" s="130">
        <f>IF(ISNUMBER('2-4-1'!S35), '2-4-1'!S35,IF(ISNUMBER('2-4-1'!T35),'2-4-1'!T35,IF(ISNUMBER('2-4-1'!U35),'2-4-1'!U35,IF(ISNUMBER('2-4-1'!V35),'2-4-1'!V35,'2013'!N35))))</f>
        <v>1.4242679461116969</v>
      </c>
      <c r="O35" s="130" t="str">
        <f>IF(ISNUMBER('2-4-2'!C35), '2-4-2'!C35, IF(ISNUMBER('2-4-2'!D35), '2-4-2'!D35, IF(ISNUMBER('2-4-2'!E35), '2-4-2'!E35, IF(ISNUMBER('2-4-2'!F35), '2-4-2'!F35, IF(ISNUMBER('2-4-2'!G35), '2-4-2'!G35, "XXX")))))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"XXX"))))</f>
        <v>24.096820000000001</v>
      </c>
      <c r="S35" s="130">
        <f>IF(ISNUMBER('2-6-2'!B35), '2-6-2'!B35, IF(ISNUMBER('2-6-2'!C35), '2-6-2'!C35, IF(ISNUMBER('2-6-2'!D35), '2-6-2'!D35, IF(ISNUMBER('2-6-2'!E35), '2-6-2'!E35, IF(ISNUMBER('2-6-2'!F35), '2-6-2'!F35, IF(ISNUMBER('2-6-2'!G35), '2-6-2'!G35, IF(ISNUMBER('2-6-2'!H35), '2-6-2'!H35, "XXX")))))))</f>
        <v>39.479999999999997</v>
      </c>
      <c r="T35" s="130" t="str">
        <f>IF(ISNUMBER('2-7-1'!E35), '2-7-1'!E35, IF(ISNUMBER('2-7-1'!F35), '2-7-1'!F35, IF(ISNUMBER('2-7-1'!G35), '2-7-1'!G35, IF(ISNUMBER('2-7-1'!H35), '2-7-1'!H35, IF(ISNUMBER('2-7-1'!I35), '2-7-1'!I35, IF(ISNUMBER('2-7-1'!J35), '2-7-1'!J35, IF(ISNUMBER('2-7-1'!K35), '2-7-1'!K35, "XXX")))))))</f>
        <v>XXX</v>
      </c>
      <c r="U35" s="130" t="str">
        <f>IF(ISNUMBER('2-7-2'!E35), '2-7-2'!E35, IF(ISNUMBER('2-7-2'!F35), '2-7-2'!F35, IF(ISNUMBER('2-7-2'!G35), '2-7-2'!G35, IF(ISNUMBER('2-7-2'!H35), '2-7-2'!H35, IF(ISNUMBER('2-7-2'!I35), '2-7-2'!I35, IF(ISNUMBER('2-7-2'!J35), '2-7-2'!J35, IF(ISNUMBER('2-7-2'!K35), '2-7-2'!K35, "XXX")))))))</f>
        <v>XXX</v>
      </c>
      <c r="V35" s="130" t="str">
        <f>IF(ISNUMBER('2-8-1'!E35), '2-8-1'!E35, IF(ISNUMBER('2-8-1'!F35), '2-8-1'!F35, IF(ISNUMBER('2-8-1'!G35), '2-8-1'!G35, IF(ISNUMBER('2-8-1'!H35), '2-8-1'!H35, IF(ISNUMBER('2-8-1'!I35), '2-8-1'!I35, IF(ISNUMBER('2-8-1'!J35), '2-8-1'!J35, IF(ISNUMBER('2-8-1'!K35), '2-8-1'!K35, "XXX")))))))</f>
        <v>XXX</v>
      </c>
      <c r="W35" s="130" t="str">
        <f>IF(ISNUMBER('2-8-2'!E35), '2-8-2'!E35, IF(ISNUMBER('2-8-2'!F35), '2-8-2'!F35, IF(ISNUMBER('2-8-2'!G35), '2-8-2'!G35, IF(ISNUMBER('2-8-2'!H35), '2-8-2'!H35, IF(ISNUMBER('2-8-2'!I35), '2-8-2'!I35, IF(ISNUMBER('2-8-2'!J35), '2-8-2'!J35, IF(ISNUMBER('2-8-2'!K35), '2-8-2'!K35, "XXX")))))))</f>
        <v>XXX</v>
      </c>
      <c r="X35" s="130">
        <f>'3-1'!F34</f>
        <v>0.25600000000000001</v>
      </c>
      <c r="Y35" s="223">
        <f>'3-2'!N34</f>
        <v>-0.95424616299999998</v>
      </c>
    </row>
    <row r="36" spans="1:25" ht="15.75" customHeight="1" x14ac:dyDescent="0.25">
      <c r="A36" s="19" t="s">
        <v>45</v>
      </c>
      <c r="B36" s="158" t="s">
        <v>45</v>
      </c>
      <c r="C36" s="130">
        <f>IF(ISNUMBER('1-1'!E36),'1-1'!E36, "XXX")</f>
        <v>4.5999999999999996</v>
      </c>
      <c r="D36" s="130" t="str">
        <f>IF(UCDP!V36, UCDP!V36, "0.0")</f>
        <v>0.0</v>
      </c>
      <c r="E36" s="130">
        <f>IF(ISNUMBER('1-3'!F36), '1-3'!F36, IF(ISNUMBER('1-3'!G36), '1-3'!G36, IF(ISNUMBER('1-3'!H36), '1-3'!H36, IF(ISNUMBER('1-3'!I36), '1-3'!I36, IF(ISNUMBER('1-3'!J36), '1-3'!J36, IF(ISNUMBER('1-3'!K36), '1-3'!K36, IF(ISNUMBER('1-3'!L36), '1-3'!L36, "XXX")))))))</f>
        <v>80.333333333333343</v>
      </c>
      <c r="F36" s="130" t="str">
        <f>IF(ISNUMBER('1-4'!AL36),'1-4'!AL36, IF(ISNUMBER('1-4'!AM36),'1-4'!AM36, IF(ISNUMBER('1-4'!AN36),'1-4'!AN36, IF(ISNUMBER('1-4'!AO36),'1-4'!AO36, IF(ISNUMBER('1-4'!AP36),'1-4'!AP36, IF(ISNUMBER('1-4'!AQ36),'1-4'!AQ36, IF(ISNUMBER('1-4'!AR36), '1-4'!AR36, "XXX")))))))</f>
        <v>XXX</v>
      </c>
      <c r="G36" s="130">
        <f>IF(ISNUMBER('1-5'!E35),'1-5'!E35, "XXX")</f>
        <v>3.3</v>
      </c>
      <c r="H36" s="130">
        <f>IF(ISNUMBER('2-1-1'!E36), '2-1-1'!E36, IF(ISNUMBER('2-1-1'!F36), '2-1-1'!F36, IF(ISNUMBER('2-1-1'!G36), '2-1-1'!G36, IF(ISNUMBER('2-1-1'!H36), '2-1-1'!H36, IF(ISNUMBER('2-1-1'!I36), '2-1-1'!I36, IF(ISNUMBER('2-1-1'!J36), '2-1-1'!J36, IF(ISNUMBER('2-1-1'!K36), '2-1-1'!K36, "XXX")))))))</f>
        <v>0.51714285714285713</v>
      </c>
      <c r="I36" s="130">
        <f>'2-1-2'!C35</f>
        <v>0.24237</v>
      </c>
      <c r="J36" s="130">
        <f>IF(ISNUMBER('2-2-1'!Z36), '2-2-1'!Z36, IF(ISNUMBER('2-2-1'!AA36), '2-2-1'!AA36, IF(ISNUMBER('2-2-1'!AB36), '2-2-1'!AB36, IF(ISNUMBER('2-2-1'!AC36), '2-2-1'!AC36, IF(ISNUMBER('2-2-1'!AD36), '2-2-1'!AD36, IF(ISNUMBER('2-2-1'!AE36), '2-2-1'!AE36, IF(ISNUMBER('2-2-1'!AF36), '2-2-1'!AF36, "XXX")))))))</f>
        <v>4.3856200000000003</v>
      </c>
      <c r="K36" s="130">
        <f>IF(ISNUMBER('2-2-2'!E36), '2-2-2'!E36, IF(ISNUMBER('2-2-2'!F36), '2-2-2'!F36, IF(ISNUMBER('2-2-2'!G36), '2-2-2'!G36, IF(ISNUMBER('2-2-2'!H36), '2-2-2'!H36, IF(ISNUMBER('2-2-2'!I36), '2-2-2'!I36, IF(ISNUMBER('2-2-2'!J36), '2-2-2'!J36, IF(ISNUMBER('2-2-2'!K36), '2-2-2'!K36, "XXX")))))))</f>
        <v>0.67428571428571427</v>
      </c>
      <c r="L36" s="130">
        <f>IF(ISNUMBER('2-3-1'!M36), '2-3-1'!M36, IF(ISNUMBER('2-3-1'!N36), '2-3-1'!N36, IF(ISNUMBER('2-3-1'!O36), '2-3-1'!O36, IF(ISNUMBER('2-3-1'!P36), '2-3-1'!P36, IF(ISNUMBER('2-3-1'!Q36), '2-3-1'!Q36, IF(ISNUMBER('2-3-1'!R36), '2-3-1'!R36, IF(ISNUMBER('2-3-1'!S36), '2-3-1'!S36, "XXX")))))))</f>
        <v>5.8064441699999998</v>
      </c>
      <c r="M36" s="130">
        <f>IF(ISNUMBER('2-3-2'!M36),'2-3-2'!M36, "XXX")</f>
        <v>25.384313580000001</v>
      </c>
      <c r="N36" s="130">
        <f>IF(ISNUMBER('2-4-1'!S36), '2-4-1'!S36,IF(ISNUMBER('2-4-1'!T36),'2-4-1'!T36,IF(ISNUMBER('2-4-1'!U36),'2-4-1'!U36,IF(ISNUMBER('2-4-1'!V36),'2-4-1'!V36,'2013'!N36))))</f>
        <v>12.630788033</v>
      </c>
      <c r="O36" s="130">
        <f>IF(ISNUMBER('2-4-2'!C36), '2-4-2'!C36, IF(ISNUMBER('2-4-2'!D36), '2-4-2'!D36, IF(ISNUMBER('2-4-2'!E36), '2-4-2'!E36, IF(ISNUMBER('2-4-2'!F36), '2-4-2'!F36, IF(ISNUMBER('2-4-2'!G36), '2-4-2'!G36, "XXX")))))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"XXX"))))</f>
        <v>74.498589999999993</v>
      </c>
      <c r="S36" s="130">
        <f>IF(ISNUMBER('2-6-2'!B36), '2-6-2'!B36, IF(ISNUMBER('2-6-2'!C36), '2-6-2'!C36, IF(ISNUMBER('2-6-2'!D36), '2-6-2'!D36, IF(ISNUMBER('2-6-2'!E36), '2-6-2'!E36, IF(ISNUMBER('2-6-2'!F36), '2-6-2'!F36, IF(ISNUMBER('2-6-2'!G36), '2-6-2'!G36, IF(ISNUMBER('2-6-2'!H36), '2-6-2'!H36, "XXX")))))))</f>
        <v>0.48</v>
      </c>
      <c r="T36" s="130">
        <f>IF(ISNUMBER('2-7-1'!E36), '2-7-1'!E36, IF(ISNUMBER('2-7-1'!F36), '2-7-1'!F36, IF(ISNUMBER('2-7-1'!G36), '2-7-1'!G36, IF(ISNUMBER('2-7-1'!H36), '2-7-1'!H36, IF(ISNUMBER('2-7-1'!I36), '2-7-1'!I36, IF(ISNUMBER('2-7-1'!J36), '2-7-1'!J36, IF(ISNUMBER('2-7-1'!K36), '2-7-1'!K36, "XXX")))))))</f>
        <v>0.5842857142857143</v>
      </c>
      <c r="U36" s="130">
        <f>IF(ISNUMBER('2-7-2'!E36), '2-7-2'!E36, IF(ISNUMBER('2-7-2'!F36), '2-7-2'!F36, IF(ISNUMBER('2-7-2'!G36), '2-7-2'!G36, IF(ISNUMBER('2-7-2'!H36), '2-7-2'!H36, IF(ISNUMBER('2-7-2'!I36), '2-7-2'!I36, IF(ISNUMBER('2-7-2'!J36), '2-7-2'!J36, IF(ISNUMBER('2-7-2'!K36), '2-7-2'!K36, "XXX")))))))</f>
        <v>0.61</v>
      </c>
      <c r="V36" s="130">
        <f>IF(ISNUMBER('2-8-1'!E36), '2-8-1'!E36, IF(ISNUMBER('2-8-1'!F36), '2-8-1'!F36, IF(ISNUMBER('2-8-1'!G36), '2-8-1'!G36, IF(ISNUMBER('2-8-1'!H36), '2-8-1'!H36, IF(ISNUMBER('2-8-1'!I36), '2-8-1'!I36, IF(ISNUMBER('2-8-1'!J36), '2-8-1'!J36, IF(ISNUMBER('2-8-1'!K36), '2-8-1'!K36, "XXX")))))))</f>
        <v>0.58571428571428563</v>
      </c>
      <c r="W36" s="130">
        <f>IF(ISNUMBER('2-8-2'!E36), '2-8-2'!E36, IF(ISNUMBER('2-8-2'!F36), '2-8-2'!F36, IF(ISNUMBER('2-8-2'!G36), '2-8-2'!G36, IF(ISNUMBER('2-8-2'!H36), '2-8-2'!H36, IF(ISNUMBER('2-8-2'!I36), '2-8-2'!I36, IF(ISNUMBER('2-8-2'!J36), '2-8-2'!J36, IF(ISNUMBER('2-8-2'!K36), '2-8-2'!K36, "XXX")))))))</f>
        <v>0.55857142857142861</v>
      </c>
      <c r="X36" s="130">
        <f>'3-1'!F35</f>
        <v>0.91500000000000004</v>
      </c>
      <c r="Y36" s="223">
        <f>'3-2'!N35</f>
        <v>1.0808454750000001</v>
      </c>
    </row>
    <row r="37" spans="1:25" ht="15.75" customHeight="1" x14ac:dyDescent="0.25">
      <c r="A37" s="19" t="s">
        <v>46</v>
      </c>
      <c r="B37" s="158" t="s">
        <v>46</v>
      </c>
      <c r="C37" s="130">
        <f>IF(ISNUMBER('1-1'!E37),'1-1'!E37, "XXX")</f>
        <v>9.5</v>
      </c>
      <c r="D37" s="130">
        <f>IF(UCDP!V37, UCDP!V37, "0.0")</f>
        <v>9.0896805505971973E-3</v>
      </c>
      <c r="E37" s="130">
        <f>IF(ISNUMBER('1-3'!F37), '1-3'!F37, IF(ISNUMBER('1-3'!G37), '1-3'!G37, IF(ISNUMBER('1-3'!H37), '1-3'!H37, IF(ISNUMBER('1-3'!I37), '1-3'!I37, IF(ISNUMBER('1-3'!J37), '1-3'!J37, IF(ISNUMBER('1-3'!K37), '1-3'!K37, IF(ISNUMBER('1-3'!L37), '1-3'!L37, "XXX")))))))</f>
        <v>61.833333333333336</v>
      </c>
      <c r="F37" s="130">
        <f>IF(ISNUMBER('1-4'!AL37),'1-4'!AL37, IF(ISNUMBER('1-4'!AM37),'1-4'!AM37, IF(ISNUMBER('1-4'!AN37),'1-4'!AN37, IF(ISNUMBER('1-4'!AO37),'1-4'!AO37, IF(ISNUMBER('1-4'!AP37),'1-4'!AP37, IF(ISNUMBER('1-4'!AQ37),'1-4'!AQ37, IF(ISNUMBER('1-4'!AR37), '1-4'!AR37, "XXX")))))))</f>
        <v>3</v>
      </c>
      <c r="G37" s="130">
        <f>IF(ISNUMBER('1-5'!E36),'1-5'!E36, "XXX")</f>
        <v>8.3000000000000007</v>
      </c>
      <c r="H37" s="130">
        <f>IF(ISNUMBER('2-1-1'!E37), '2-1-1'!E37, IF(ISNUMBER('2-1-1'!F37), '2-1-1'!F37, IF(ISNUMBER('2-1-1'!G37), '2-1-1'!G37, IF(ISNUMBER('2-1-1'!H37), '2-1-1'!H37, IF(ISNUMBER('2-1-1'!I37), '2-1-1'!I37, IF(ISNUMBER('2-1-1'!J37), '2-1-1'!J37, IF(ISNUMBER('2-1-1'!K37), '2-1-1'!K37, "XXX")))))))</f>
        <v>0.43571428571428567</v>
      </c>
      <c r="I37" s="130">
        <f>'2-1-2'!C36</f>
        <v>6.2239999999999997E-2</v>
      </c>
      <c r="J37" s="130">
        <f>IF(ISNUMBER('2-2-1'!Z37), '2-2-1'!Z37, IF(ISNUMBER('2-2-1'!AA37), '2-2-1'!AA37, IF(ISNUMBER('2-2-1'!AB37), '2-2-1'!AB37, IF(ISNUMBER('2-2-1'!AC37), '2-2-1'!AC37, IF(ISNUMBER('2-2-1'!AD37), '2-2-1'!AD37, IF(ISNUMBER('2-2-1'!AE37), '2-2-1'!AE37, IF(ISNUMBER('2-2-1'!AF37), '2-2-1'!AF37, "XXX")))))))</f>
        <v>3.3584300000000002</v>
      </c>
      <c r="K37" s="130">
        <f>IF(ISNUMBER('2-2-2'!E37), '2-2-2'!E37, IF(ISNUMBER('2-2-2'!F37), '2-2-2'!F37, IF(ISNUMBER('2-2-2'!G37), '2-2-2'!G37, IF(ISNUMBER('2-2-2'!H37), '2-2-2'!H37, IF(ISNUMBER('2-2-2'!I37), '2-2-2'!I37, IF(ISNUMBER('2-2-2'!J37), '2-2-2'!J37, IF(ISNUMBER('2-2-2'!K37), '2-2-2'!K37, "XXX")))))))</f>
        <v>0.44857142857142857</v>
      </c>
      <c r="L37" s="130">
        <f>IF(ISNUMBER('2-3-1'!M37), '2-3-1'!M37, IF(ISNUMBER('2-3-1'!N37), '2-3-1'!N37, IF(ISNUMBER('2-3-1'!O37), '2-3-1'!O37, IF(ISNUMBER('2-3-1'!P37), '2-3-1'!P37, IF(ISNUMBER('2-3-1'!Q37), '2-3-1'!Q37, IF(ISNUMBER('2-3-1'!R37), '2-3-1'!R37, IF(ISNUMBER('2-3-1'!S37), '2-3-1'!S37, "XXX")))))))</f>
        <v>0.58760166000000003</v>
      </c>
      <c r="M37" s="130">
        <f>IF(ISNUMBER('2-3-2'!M37),'2-3-2'!M37, "XXX")</f>
        <v>58.5125618</v>
      </c>
      <c r="N37" s="130">
        <f>IF(ISNUMBER('2-4-1'!S37), '2-4-1'!S37,IF(ISNUMBER('2-4-1'!T37),'2-4-1'!T37,IF(ISNUMBER('2-4-1'!U37),'2-4-1'!U37,IF(ISNUMBER('2-4-1'!V37),'2-4-1'!V37,'2013'!N37))))</f>
        <v>1.9482116402116401</v>
      </c>
      <c r="O37" s="130" t="str">
        <f>IF(ISNUMBER('2-4-2'!C37), '2-4-2'!C37, IF(ISNUMBER('2-4-2'!D37), '2-4-2'!D37, IF(ISNUMBER('2-4-2'!E37), '2-4-2'!E37, IF(ISNUMBER('2-4-2'!F37), '2-4-2'!F37, IF(ISNUMBER('2-4-2'!G37), '2-4-2'!G37, "XXX")))))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"XXX"))))</f>
        <v>23.428149999999999</v>
      </c>
      <c r="S37" s="130">
        <f>IF(ISNUMBER('2-6-2'!B37), '2-6-2'!B37, IF(ISNUMBER('2-6-2'!C37), '2-6-2'!C37, IF(ISNUMBER('2-6-2'!D37), '2-6-2'!D37, IF(ISNUMBER('2-6-2'!E37), '2-6-2'!E37, IF(ISNUMBER('2-6-2'!F37), '2-6-2'!F37, IF(ISNUMBER('2-6-2'!G37), '2-6-2'!G37, IF(ISNUMBER('2-6-2'!H37), '2-6-2'!H37, "XXX")))))))</f>
        <v>31.64</v>
      </c>
      <c r="T37" s="130">
        <f>IF(ISNUMBER('2-7-1'!E37), '2-7-1'!E37, IF(ISNUMBER('2-7-1'!F37), '2-7-1'!F37, IF(ISNUMBER('2-7-1'!G37), '2-7-1'!G37, IF(ISNUMBER('2-7-1'!H37), '2-7-1'!H37, IF(ISNUMBER('2-7-1'!I37), '2-7-1'!I37, IF(ISNUMBER('2-7-1'!J37), '2-7-1'!J37, IF(ISNUMBER('2-7-1'!K37), '2-7-1'!K37, "XXX")))))))</f>
        <v>0.42571428571428571</v>
      </c>
      <c r="U37" s="130">
        <f>IF(ISNUMBER('2-7-2'!E37), '2-7-2'!E37, IF(ISNUMBER('2-7-2'!F37), '2-7-2'!F37, IF(ISNUMBER('2-7-2'!G37), '2-7-2'!G37, IF(ISNUMBER('2-7-2'!H37), '2-7-2'!H37, IF(ISNUMBER('2-7-2'!I37), '2-7-2'!I37, IF(ISNUMBER('2-7-2'!J37), '2-7-2'!J37, IF(ISNUMBER('2-7-2'!K37), '2-7-2'!K37, "XXX")))))))</f>
        <v>0.29714285714285715</v>
      </c>
      <c r="V37" s="130">
        <f>IF(ISNUMBER('2-8-1'!E37), '2-8-1'!E37, IF(ISNUMBER('2-8-1'!F37), '2-8-1'!F37, IF(ISNUMBER('2-8-1'!G37), '2-8-1'!G37, IF(ISNUMBER('2-8-1'!H37), '2-8-1'!H37, IF(ISNUMBER('2-8-1'!I37), '2-8-1'!I37, IF(ISNUMBER('2-8-1'!J37), '2-8-1'!J37, IF(ISNUMBER('2-8-1'!K37), '2-8-1'!K37, "XXX")))))))</f>
        <v>0.52571428571428569</v>
      </c>
      <c r="W37" s="130">
        <f>IF(ISNUMBER('2-8-2'!E37), '2-8-2'!E37, IF(ISNUMBER('2-8-2'!F37), '2-8-2'!F37, IF(ISNUMBER('2-8-2'!G37), '2-8-2'!G37, IF(ISNUMBER('2-8-2'!H37), '2-8-2'!H37, IF(ISNUMBER('2-8-2'!I37), '2-8-2'!I37, IF(ISNUMBER('2-8-2'!J37), '2-8-2'!J37, IF(ISNUMBER('2-8-2'!K37), '2-8-2'!K37, "XXX")))))))</f>
        <v>0.41428571428571426</v>
      </c>
      <c r="X37" s="130">
        <f>'3-1'!F36</f>
        <v>0.433</v>
      </c>
      <c r="Y37" s="223">
        <f>'3-2'!N36</f>
        <v>-0.94036239399999999</v>
      </c>
    </row>
    <row r="38" spans="1:25" ht="15" x14ac:dyDescent="0.25">
      <c r="A38" s="19" t="s">
        <v>47</v>
      </c>
      <c r="B38" s="158" t="s">
        <v>47</v>
      </c>
      <c r="C38" s="130">
        <f>IF(ISNUMBER('1-1'!E38),'1-1'!E38, "XXX")</f>
        <v>5.4</v>
      </c>
      <c r="D38" s="130" t="str">
        <f>IF(UCDP!V38, UCDP!V38, "0.0")</f>
        <v>0.0</v>
      </c>
      <c r="E38" s="130">
        <f>IF(ISNUMBER('1-3'!F38), '1-3'!F38, IF(ISNUMBER('1-3'!G38), '1-3'!G38, IF(ISNUMBER('1-3'!H38), '1-3'!H38, IF(ISNUMBER('1-3'!I38), '1-3'!I38, IF(ISNUMBER('1-3'!J38), '1-3'!J38, IF(ISNUMBER('1-3'!K38), '1-3'!K38, IF(ISNUMBER('1-3'!L38), '1-3'!L38, "XXX")))))))</f>
        <v>90.666666666666686</v>
      </c>
      <c r="F38" s="130">
        <f>IF(ISNUMBER('1-4'!AL38),'1-4'!AL38, IF(ISNUMBER('1-4'!AM38),'1-4'!AM38, IF(ISNUMBER('1-4'!AN38),'1-4'!AN38, IF(ISNUMBER('1-4'!AO38),'1-4'!AO38, IF(ISNUMBER('1-4'!AP38),'1-4'!AP38, IF(ISNUMBER('1-4'!AQ38),'1-4'!AQ38, IF(ISNUMBER('1-4'!AR38), '1-4'!AR38, "XXX")))))))</f>
        <v>1</v>
      </c>
      <c r="G38" s="130">
        <f>IF(ISNUMBER('1-5'!E37),'1-5'!E37, "XXX")</f>
        <v>4.5</v>
      </c>
      <c r="H38" s="130">
        <f>IF(ISNUMBER('2-1-1'!E38), '2-1-1'!E38, IF(ISNUMBER('2-1-1'!F38), '2-1-1'!F38, IF(ISNUMBER('2-1-1'!G38), '2-1-1'!G38, IF(ISNUMBER('2-1-1'!H38), '2-1-1'!H38, IF(ISNUMBER('2-1-1'!I38), '2-1-1'!I38, IF(ISNUMBER('2-1-1'!J38), '2-1-1'!J38, IF(ISNUMBER('2-1-1'!K38), '2-1-1'!K38, "XXX")))))))</f>
        <v>0.66142857142857137</v>
      </c>
      <c r="I38" s="130">
        <f>'2-1-2'!C37</f>
        <v>0.42199999999999999</v>
      </c>
      <c r="J38" s="130" t="str">
        <f>IF(ISNUMBER('2-2-1'!Z38), '2-2-1'!Z38, IF(ISNUMBER('2-2-1'!AA38), '2-2-1'!AA38, IF(ISNUMBER('2-2-1'!AB38), '2-2-1'!AB38, IF(ISNUMBER('2-2-1'!AC38), '2-2-1'!AC38, IF(ISNUMBER('2-2-1'!AD38), '2-2-1'!AD38, IF(ISNUMBER('2-2-1'!AE38), '2-2-1'!AE38, IF(ISNUMBER('2-2-1'!AF38), '2-2-1'!AF38, "XXX")))))))</f>
        <v>XXX</v>
      </c>
      <c r="K38" s="130">
        <f>IF(ISNUMBER('2-2-2'!E38), '2-2-2'!E38, IF(ISNUMBER('2-2-2'!F38), '2-2-2'!F38, IF(ISNUMBER('2-2-2'!G38), '2-2-2'!G38, IF(ISNUMBER('2-2-2'!H38), '2-2-2'!H38, IF(ISNUMBER('2-2-2'!I38), '2-2-2'!I38, IF(ISNUMBER('2-2-2'!J38), '2-2-2'!J38, IF(ISNUMBER('2-2-2'!K38), '2-2-2'!K38, "XXX")))))))</f>
        <v>0.66142857142857137</v>
      </c>
      <c r="L38" s="130">
        <f>IF(ISNUMBER('2-3-1'!M38), '2-3-1'!M38, IF(ISNUMBER('2-3-1'!N38), '2-3-1'!N38, IF(ISNUMBER('2-3-1'!O38), '2-3-1'!O38, IF(ISNUMBER('2-3-1'!P38), '2-3-1'!P38, IF(ISNUMBER('2-3-1'!Q38), '2-3-1'!Q38, IF(ISNUMBER('2-3-1'!R38), '2-3-1'!R38, IF(ISNUMBER('2-3-1'!S38), '2-3-1'!S38, "XXX")))))))</f>
        <v>6.74670696</v>
      </c>
      <c r="M38" s="130">
        <f>IF(ISNUMBER('2-3-2'!M38),'2-3-2'!M38, "XXX")</f>
        <v>13.95677757</v>
      </c>
      <c r="N38" s="130">
        <f>IF(ISNUMBER('2-4-1'!S38), '2-4-1'!S38,IF(ISNUMBER('2-4-1'!T38),'2-4-1'!T38,IF(ISNUMBER('2-4-1'!U38),'2-4-1'!U38,IF(ISNUMBER('2-4-1'!V38),'2-4-1'!V38,'2013'!N38))))</f>
        <v>20.8</v>
      </c>
      <c r="O38" s="130">
        <f>IF(ISNUMBER('2-4-2'!C38), '2-4-2'!C38, IF(ISNUMBER('2-4-2'!D38), '2-4-2'!D38, IF(ISNUMBER('2-4-2'!E38), '2-4-2'!E38, IF(ISNUMBER('2-4-2'!F38), '2-4-2'!F38, IF(ISNUMBER('2-4-2'!G38), '2-4-2'!G38, "XXX")))))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"XXX"))))</f>
        <v>81.922409999999999</v>
      </c>
      <c r="S38" s="130">
        <f>IF(ISNUMBER('2-6-2'!B38), '2-6-2'!B38, IF(ISNUMBER('2-6-2'!C38), '2-6-2'!C38, IF(ISNUMBER('2-6-2'!D38), '2-6-2'!D38, IF(ISNUMBER('2-6-2'!E38), '2-6-2'!E38, IF(ISNUMBER('2-6-2'!F38), '2-6-2'!F38, IF(ISNUMBER('2-6-2'!G38), '2-6-2'!G38, IF(ISNUMBER('2-6-2'!H38), '2-6-2'!H38, "XXX")))))))</f>
        <v>0</v>
      </c>
      <c r="T38" s="130">
        <f>IF(ISNUMBER('2-7-1'!E38), '2-7-1'!E38, IF(ISNUMBER('2-7-1'!F38), '2-7-1'!F38, IF(ISNUMBER('2-7-1'!G38), '2-7-1'!G38, IF(ISNUMBER('2-7-1'!H38), '2-7-1'!H38, IF(ISNUMBER('2-7-1'!I38), '2-7-1'!I38, IF(ISNUMBER('2-7-1'!J38), '2-7-1'!J38, IF(ISNUMBER('2-7-1'!K38), '2-7-1'!K38, "XXX")))))))</f>
        <v>0.54571428571428571</v>
      </c>
      <c r="U38" s="130">
        <f>IF(ISNUMBER('2-7-2'!E38), '2-7-2'!E38, IF(ISNUMBER('2-7-2'!F38), '2-7-2'!F38, IF(ISNUMBER('2-7-2'!G38), '2-7-2'!G38, IF(ISNUMBER('2-7-2'!H38), '2-7-2'!H38, IF(ISNUMBER('2-7-2'!I38), '2-7-2'!I38, IF(ISNUMBER('2-7-2'!J38), '2-7-2'!J38, IF(ISNUMBER('2-7-2'!K38), '2-7-2'!K38, "XXX")))))))</f>
        <v>0.42214285714285715</v>
      </c>
      <c r="V38" s="130">
        <f>IF(ISNUMBER('2-8-1'!E38), '2-8-1'!E38, IF(ISNUMBER('2-8-1'!F38), '2-8-1'!F38, IF(ISNUMBER('2-8-1'!G38), '2-8-1'!G38, IF(ISNUMBER('2-8-1'!H38), '2-8-1'!H38, IF(ISNUMBER('2-8-1'!I38), '2-8-1'!I38, IF(ISNUMBER('2-8-1'!J38), '2-8-1'!J38, IF(ISNUMBER('2-8-1'!K38), '2-8-1'!K38, "XXX")))))))</f>
        <v>0.53142857142857147</v>
      </c>
      <c r="W38" s="130">
        <f>IF(ISNUMBER('2-8-2'!E38), '2-8-2'!E38, IF(ISNUMBER('2-8-2'!F38), '2-8-2'!F38, IF(ISNUMBER('2-8-2'!G38), '2-8-2'!G38, IF(ISNUMBER('2-8-2'!H38), '2-8-2'!H38, IF(ISNUMBER('2-8-2'!I38), '2-8-2'!I38, IF(ISNUMBER('2-8-2'!J38), '2-8-2'!J38, IF(ISNUMBER('2-8-2'!K38), '2-8-2'!K38, "XXX")))))))</f>
        <v>0.40285714285714286</v>
      </c>
      <c r="X38" s="130">
        <f>'3-1'!F37</f>
        <v>0.83199999999999996</v>
      </c>
      <c r="Y38" s="223">
        <f>'3-2'!N37</f>
        <v>0.53548359899999998</v>
      </c>
    </row>
    <row r="39" spans="1:25" ht="15" x14ac:dyDescent="0.25">
      <c r="A39" s="19" t="s">
        <v>48</v>
      </c>
      <c r="B39" s="158" t="s">
        <v>48</v>
      </c>
      <c r="C39" s="130">
        <f>IF(ISNUMBER('1-1'!E39),'1-1'!E39, "XXX")</f>
        <v>8.8000000000000007</v>
      </c>
      <c r="D39" s="130" t="str">
        <f>IF(UCDP!V39, UCDP!V39, "0.0")</f>
        <v>0.0</v>
      </c>
      <c r="E39" s="130">
        <f>IF(ISNUMBER('1-3'!F39), '1-3'!F39, IF(ISNUMBER('1-3'!G39), '1-3'!G39, IF(ISNUMBER('1-3'!H39), '1-3'!H39, IF(ISNUMBER('1-3'!I39), '1-3'!I39, IF(ISNUMBER('1-3'!J39), '1-3'!J39, IF(ISNUMBER('1-3'!K39), '1-3'!K39, IF(ISNUMBER('1-3'!L39), '1-3'!L39, "XXX")))))))</f>
        <v>95.500000000000014</v>
      </c>
      <c r="F39" s="130">
        <f>IF(ISNUMBER('1-4'!AL39),'1-4'!AL39, IF(ISNUMBER('1-4'!AM39),'1-4'!AM39, IF(ISNUMBER('1-4'!AN39),'1-4'!AN39, IF(ISNUMBER('1-4'!AO39),'1-4'!AO39, IF(ISNUMBER('1-4'!AP39),'1-4'!AP39, IF(ISNUMBER('1-4'!AQ39),'1-4'!AQ39, IF(ISNUMBER('1-4'!AR39), '1-4'!AR39, "XXX")))))))</f>
        <v>1</v>
      </c>
      <c r="G39" s="130">
        <f>IF(ISNUMBER('1-5'!E38),'1-5'!E38, "XXX")</f>
        <v>3.6</v>
      </c>
      <c r="H39" s="130">
        <f>IF(ISNUMBER('2-1-1'!E39), '2-1-1'!E39, IF(ISNUMBER('2-1-1'!F39), '2-1-1'!F39, IF(ISNUMBER('2-1-1'!G39), '2-1-1'!G39, IF(ISNUMBER('2-1-1'!H39), '2-1-1'!H39, IF(ISNUMBER('2-1-1'!I39), '2-1-1'!I39, IF(ISNUMBER('2-1-1'!J39), '2-1-1'!J39, IF(ISNUMBER('2-1-1'!K39), '2-1-1'!K39, "XXX")))))))</f>
        <v>0.72857142857142843</v>
      </c>
      <c r="I39" s="130">
        <f>'2-1-2'!C38</f>
        <v>0.43265999999999999</v>
      </c>
      <c r="J39" s="130">
        <f>IF(ISNUMBER('2-2-1'!Z39), '2-2-1'!Z39, IF(ISNUMBER('2-2-1'!AA39), '2-2-1'!AA39, IF(ISNUMBER('2-2-1'!AB39), '2-2-1'!AB39, IF(ISNUMBER('2-2-1'!AC39), '2-2-1'!AC39, IF(ISNUMBER('2-2-1'!AD39), '2-2-1'!AD39, IF(ISNUMBER('2-2-1'!AE39), '2-2-1'!AE39, IF(ISNUMBER('2-2-1'!AF39), '2-2-1'!AF39, "XXX")))))))</f>
        <v>4.9782299999999999</v>
      </c>
      <c r="K39" s="130">
        <f>IF(ISNUMBER('2-2-2'!E39), '2-2-2'!E39, IF(ISNUMBER('2-2-2'!F39), '2-2-2'!F39, IF(ISNUMBER('2-2-2'!G39), '2-2-2'!G39, IF(ISNUMBER('2-2-2'!H39), '2-2-2'!H39, IF(ISNUMBER('2-2-2'!I39), '2-2-2'!I39, IF(ISNUMBER('2-2-2'!J39), '2-2-2'!J39, IF(ISNUMBER('2-2-2'!K39), '2-2-2'!K39, "XXX")))))))</f>
        <v>0.76571428571428579</v>
      </c>
      <c r="L39" s="130">
        <f>IF(ISNUMBER('2-3-1'!M39), '2-3-1'!M39, IF(ISNUMBER('2-3-1'!N39), '2-3-1'!N39, IF(ISNUMBER('2-3-1'!O39), '2-3-1'!O39, IF(ISNUMBER('2-3-1'!P39), '2-3-1'!P39, IF(ISNUMBER('2-3-1'!Q39), '2-3-1'!Q39, IF(ISNUMBER('2-3-1'!R39), '2-3-1'!R39, IF(ISNUMBER('2-3-1'!S39), '2-3-1'!S39, "XXX")))))))</f>
        <v>2.9815375799999999</v>
      </c>
      <c r="M39" s="130">
        <f>IF(ISNUMBER('2-3-2'!M39),'2-3-2'!M39, "XXX")</f>
        <v>43.105968480000001</v>
      </c>
      <c r="N39" s="130">
        <f>IF(ISNUMBER('2-4-1'!S39), '2-4-1'!S39,IF(ISNUMBER('2-4-1'!T39),'2-4-1'!T39,IF(ISNUMBER('2-4-1'!U39),'2-4-1'!U39,IF(ISNUMBER('2-4-1'!V39),'2-4-1'!V39,'2013'!N39))))</f>
        <v>19.899999999999999</v>
      </c>
      <c r="O39" s="130">
        <f>IF(ISNUMBER('2-4-2'!C39), '2-4-2'!C39, IF(ISNUMBER('2-4-2'!D39), '2-4-2'!D39, IF(ISNUMBER('2-4-2'!E39), '2-4-2'!E39, IF(ISNUMBER('2-4-2'!F39), '2-4-2'!F39, IF(ISNUMBER('2-4-2'!G39), '2-4-2'!G39, "XXX")))))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"XXX"))))</f>
        <v>82.441760000000002</v>
      </c>
      <c r="S39" s="130">
        <f>IF(ISNUMBER('2-6-2'!B39), '2-6-2'!B39, IF(ISNUMBER('2-6-2'!C39), '2-6-2'!C39, IF(ISNUMBER('2-6-2'!D39), '2-6-2'!D39, IF(ISNUMBER('2-6-2'!E39), '2-6-2'!E39, IF(ISNUMBER('2-6-2'!F39), '2-6-2'!F39, IF(ISNUMBER('2-6-2'!G39), '2-6-2'!G39, IF(ISNUMBER('2-6-2'!H39), '2-6-2'!H39, "XXX")))))))</f>
        <v>0</v>
      </c>
      <c r="T39" s="130">
        <f>IF(ISNUMBER('2-7-1'!E39), '2-7-1'!E39, IF(ISNUMBER('2-7-1'!F39), '2-7-1'!F39, IF(ISNUMBER('2-7-1'!G39), '2-7-1'!G39, IF(ISNUMBER('2-7-1'!H39), '2-7-1'!H39, IF(ISNUMBER('2-7-1'!I39), '2-7-1'!I39, IF(ISNUMBER('2-7-1'!J39), '2-7-1'!J39, IF(ISNUMBER('2-7-1'!K39), '2-7-1'!K39, "XXX")))))))</f>
        <v>0.74285714285714288</v>
      </c>
      <c r="U39" s="130">
        <f>IF(ISNUMBER('2-7-2'!E39), '2-7-2'!E39, IF(ISNUMBER('2-7-2'!F39), '2-7-2'!F39, IF(ISNUMBER('2-7-2'!G39), '2-7-2'!G39, IF(ISNUMBER('2-7-2'!H39), '2-7-2'!H39, IF(ISNUMBER('2-7-2'!I39), '2-7-2'!I39, IF(ISNUMBER('2-7-2'!J39), '2-7-2'!J39, IF(ISNUMBER('2-7-2'!K39), '2-7-2'!K39, "XXX")))))))</f>
        <v>0.67428571428571427</v>
      </c>
      <c r="V39" s="130">
        <f>IF(ISNUMBER('2-8-1'!E39), '2-8-1'!E39, IF(ISNUMBER('2-8-1'!F39), '2-8-1'!F39, IF(ISNUMBER('2-8-1'!G39), '2-8-1'!G39, IF(ISNUMBER('2-8-1'!H39), '2-8-1'!H39, IF(ISNUMBER('2-8-1'!I39), '2-8-1'!I39, IF(ISNUMBER('2-8-1'!J39), '2-8-1'!J39, IF(ISNUMBER('2-8-1'!K39), '2-8-1'!K39, "XXX")))))))</f>
        <v>0.71142857142857152</v>
      </c>
      <c r="W39" s="130">
        <f>IF(ISNUMBER('2-8-2'!E39), '2-8-2'!E39, IF(ISNUMBER('2-8-2'!F39), '2-8-2'!F39, IF(ISNUMBER('2-8-2'!G39), '2-8-2'!G39, IF(ISNUMBER('2-8-2'!H39), '2-8-2'!H39, IF(ISNUMBER('2-8-2'!I39), '2-8-2'!I39, IF(ISNUMBER('2-8-2'!J39), '2-8-2'!J39, IF(ISNUMBER('2-8-2'!K39), '2-8-2'!K39, "XXX")))))))</f>
        <v>0.64142857142857146</v>
      </c>
      <c r="X39" s="130">
        <f>'3-1'!F38</f>
        <v>0.85099999999999998</v>
      </c>
      <c r="Y39" s="223">
        <f>'3-2'!N38</f>
        <v>1.0648766759999999</v>
      </c>
    </row>
    <row r="40" spans="1:25" ht="15" x14ac:dyDescent="0.25">
      <c r="A40" s="19" t="s">
        <v>243</v>
      </c>
      <c r="B40" s="158" t="s">
        <v>49</v>
      </c>
      <c r="C40" s="130">
        <f>IF(ISNUMBER('1-1'!E40),'1-1'!E40, "XXX")</f>
        <v>3.5</v>
      </c>
      <c r="D40" s="130" t="str">
        <f>IF(UCDP!V40, UCDP!V40, "0.0")</f>
        <v>0.0</v>
      </c>
      <c r="E40" s="130">
        <f>IF(ISNUMBER('1-3'!F40), '1-3'!F40, IF(ISNUMBER('1-3'!G40), '1-3'!G40, IF(ISNUMBER('1-3'!H40), '1-3'!H40, IF(ISNUMBER('1-3'!I40), '1-3'!I40, IF(ISNUMBER('1-3'!J40), '1-3'!J40, IF(ISNUMBER('1-3'!K40), '1-3'!K40, IF(ISNUMBER('1-3'!L40), '1-3'!L40, "XXX")))))))</f>
        <v>90.000000000000014</v>
      </c>
      <c r="F40" s="130">
        <f>IF(ISNUMBER('1-4'!AL40),'1-4'!AL40, IF(ISNUMBER('1-4'!AM40),'1-4'!AM40, IF(ISNUMBER('1-4'!AN40),'1-4'!AN40, IF(ISNUMBER('1-4'!AO40),'1-4'!AO40, IF(ISNUMBER('1-4'!AP40),'1-4'!AP40, IF(ISNUMBER('1-4'!AQ40),'1-4'!AQ40, IF(ISNUMBER('1-4'!AR40), '1-4'!AR40, "XXX")))))))</f>
        <v>1</v>
      </c>
      <c r="G40" s="130">
        <f>IF(ISNUMBER('1-5'!E39),'1-5'!E39, "XXX")</f>
        <v>3.3</v>
      </c>
      <c r="H40" s="130">
        <f>IF(ISNUMBER('2-1-1'!E40), '2-1-1'!E40, IF(ISNUMBER('2-1-1'!F40), '2-1-1'!F40, IF(ISNUMBER('2-1-1'!G40), '2-1-1'!G40, IF(ISNUMBER('2-1-1'!H40), '2-1-1'!H40, IF(ISNUMBER('2-1-1'!I40), '2-1-1'!I40, IF(ISNUMBER('2-1-1'!J40), '2-1-1'!J40, IF(ISNUMBER('2-1-1'!K40), '2-1-1'!K40, "XXX")))))))</f>
        <v>0.68285714285714283</v>
      </c>
      <c r="I40" s="130">
        <f>'2-1-2'!C39</f>
        <v>0.42580000000000001</v>
      </c>
      <c r="J40" s="130">
        <f>IF(ISNUMBER('2-2-1'!Z40), '2-2-1'!Z40, IF(ISNUMBER('2-2-1'!AA40), '2-2-1'!AA40, IF(ISNUMBER('2-2-1'!AB40), '2-2-1'!AB40, IF(ISNUMBER('2-2-1'!AC40), '2-2-1'!AC40, IF(ISNUMBER('2-2-1'!AD40), '2-2-1'!AD40, IF(ISNUMBER('2-2-1'!AE40), '2-2-1'!AE40, IF(ISNUMBER('2-2-1'!AF40), '2-2-1'!AF40, "XXX")))))))</f>
        <v>2.5985800000000001</v>
      </c>
      <c r="K40" s="130">
        <f>IF(ISNUMBER('2-2-2'!E40), '2-2-2'!E40, IF(ISNUMBER('2-2-2'!F40), '2-2-2'!F40, IF(ISNUMBER('2-2-2'!G40), '2-2-2'!G40, IF(ISNUMBER('2-2-2'!H40), '2-2-2'!H40, IF(ISNUMBER('2-2-2'!I40), '2-2-2'!I40, IF(ISNUMBER('2-2-2'!J40), '2-2-2'!J40, IF(ISNUMBER('2-2-2'!K40), '2-2-2'!K40, "XXX")))))))</f>
        <v>0.70285714285714285</v>
      </c>
      <c r="L40" s="130">
        <f>IF(ISNUMBER('2-3-1'!M40), '2-3-1'!M40, IF(ISNUMBER('2-3-1'!N40), '2-3-1'!N40, IF(ISNUMBER('2-3-1'!O40), '2-3-1'!O40, IF(ISNUMBER('2-3-1'!P40), '2-3-1'!P40, IF(ISNUMBER('2-3-1'!Q40), '2-3-1'!Q40, IF(ISNUMBER('2-3-1'!R40), '2-3-1'!R40, IF(ISNUMBER('2-3-1'!S40), '2-3-1'!S40, "XXX")))))))</f>
        <v>5.7152872099999996</v>
      </c>
      <c r="M40" s="130">
        <f>IF(ISNUMBER('2-3-2'!M40),'2-3-2'!M40, "XXX")</f>
        <v>15.25087547</v>
      </c>
      <c r="N40" s="130">
        <f>IF(ISNUMBER('2-4-1'!S40), '2-4-1'!S40,IF(ISNUMBER('2-4-1'!T40),'2-4-1'!T40,IF(ISNUMBER('2-4-1'!U40),'2-4-1'!U40,IF(ISNUMBER('2-4-1'!V40),'2-4-1'!V40,'2013'!N40))))</f>
        <v>19.765999999999998</v>
      </c>
      <c r="O40" s="130">
        <f>IF(ISNUMBER('2-4-2'!C40), '2-4-2'!C40, IF(ISNUMBER('2-4-2'!D40), '2-4-2'!D40, IF(ISNUMBER('2-4-2'!E40), '2-4-2'!E40, IF(ISNUMBER('2-4-2'!F40), '2-4-2'!F40, IF(ISNUMBER('2-4-2'!G40), '2-4-2'!G40, "XXX")))))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"XXX"))))</f>
        <v>82.137150000000005</v>
      </c>
      <c r="S40" s="130">
        <f>IF(ISNUMBER('2-6-2'!B40), '2-6-2'!B40, IF(ISNUMBER('2-6-2'!C40), '2-6-2'!C40, IF(ISNUMBER('2-6-2'!D40), '2-6-2'!D40, IF(ISNUMBER('2-6-2'!E40), '2-6-2'!E40, IF(ISNUMBER('2-6-2'!F40), '2-6-2'!F40, IF(ISNUMBER('2-6-2'!G40), '2-6-2'!G40, IF(ISNUMBER('2-6-2'!H40), '2-6-2'!H40, "XXX")))))))</f>
        <v>0</v>
      </c>
      <c r="T40" s="130">
        <f>IF(ISNUMBER('2-7-1'!E40), '2-7-1'!E40, IF(ISNUMBER('2-7-1'!F40), '2-7-1'!F40, IF(ISNUMBER('2-7-1'!G40), '2-7-1'!G40, IF(ISNUMBER('2-7-1'!H40), '2-7-1'!H40, IF(ISNUMBER('2-7-1'!I40), '2-7-1'!I40, IF(ISNUMBER('2-7-1'!J40), '2-7-1'!J40, IF(ISNUMBER('2-7-1'!K40), '2-7-1'!K40, "XXX")))))))</f>
        <v>0.60571428571428576</v>
      </c>
      <c r="U40" s="130">
        <f>IF(ISNUMBER('2-7-2'!E40), '2-7-2'!E40, IF(ISNUMBER('2-7-2'!F40), '2-7-2'!F40, IF(ISNUMBER('2-7-2'!G40), '2-7-2'!G40, IF(ISNUMBER('2-7-2'!H40), '2-7-2'!H40, IF(ISNUMBER('2-7-2'!I40), '2-7-2'!I40, IF(ISNUMBER('2-7-2'!J40), '2-7-2'!J40, IF(ISNUMBER('2-7-2'!K40), '2-7-2'!K40, "XXX")))))))</f>
        <v>0.44071428571428573</v>
      </c>
      <c r="V40" s="130">
        <f>IF(ISNUMBER('2-8-1'!E40), '2-8-1'!E40, IF(ISNUMBER('2-8-1'!F40), '2-8-1'!F40, IF(ISNUMBER('2-8-1'!G40), '2-8-1'!G40, IF(ISNUMBER('2-8-1'!H40), '2-8-1'!H40, IF(ISNUMBER('2-8-1'!I40), '2-8-1'!I40, IF(ISNUMBER('2-8-1'!J40), '2-8-1'!J40, IF(ISNUMBER('2-8-1'!K40), '2-8-1'!K40, "XXX")))))))</f>
        <v>0.62285714285714289</v>
      </c>
      <c r="W40" s="130">
        <f>IF(ISNUMBER('2-8-2'!E40), '2-8-2'!E40, IF(ISNUMBER('2-8-2'!F40), '2-8-2'!F40, IF(ISNUMBER('2-8-2'!G40), '2-8-2'!G40, IF(ISNUMBER('2-8-2'!H40), '2-8-2'!H40, IF(ISNUMBER('2-8-2'!I40), '2-8-2'!I40, IF(ISNUMBER('2-8-2'!J40), '2-8-2'!J40, IF(ISNUMBER('2-8-2'!K40), '2-8-2'!K40, "XXX")))))))</f>
        <v>0.45428571428571429</v>
      </c>
      <c r="X40" s="130">
        <f>'3-1'!F39</f>
        <v>0.89200000000000002</v>
      </c>
      <c r="Y40" s="223">
        <f>'3-2'!N39</f>
        <v>1.0566248890000001</v>
      </c>
    </row>
    <row r="41" spans="1:25" ht="15" x14ac:dyDescent="0.25">
      <c r="A41" s="19" t="s">
        <v>50</v>
      </c>
      <c r="B41" s="158" t="s">
        <v>50</v>
      </c>
      <c r="C41" s="130">
        <f>IF(ISNUMBER('1-1'!E41),'1-1'!E41, "XXX")</f>
        <v>2.2999999999999998</v>
      </c>
      <c r="D41" s="130" t="str">
        <f>IF(UCDP!V41, UCDP!V41, "0.0")</f>
        <v>0.0</v>
      </c>
      <c r="E41" s="130">
        <f>IF(ISNUMBER('1-3'!F41), '1-3'!F41, IF(ISNUMBER('1-3'!G41), '1-3'!G41, IF(ISNUMBER('1-3'!H41), '1-3'!H41, IF(ISNUMBER('1-3'!I41), '1-3'!I41, IF(ISNUMBER('1-3'!J41), '1-3'!J41, IF(ISNUMBER('1-3'!K41), '1-3'!K41, IF(ISNUMBER('1-3'!L41), '1-3'!L41, "XXX")))))))</f>
        <v>105.50000000000001</v>
      </c>
      <c r="F41" s="130">
        <f>IF(ISNUMBER('1-4'!AL41),'1-4'!AL41, IF(ISNUMBER('1-4'!AM41),'1-4'!AM41, IF(ISNUMBER('1-4'!AN41),'1-4'!AN41, IF(ISNUMBER('1-4'!AO41),'1-4'!AO41, IF(ISNUMBER('1-4'!AP41),'1-4'!AP41, IF(ISNUMBER('1-4'!AQ41),'1-4'!AQ41, IF(ISNUMBER('1-4'!AR41), '1-4'!AR41, "XXX")))))))</f>
        <v>1</v>
      </c>
      <c r="G41" s="130">
        <f>IF(ISNUMBER('1-5'!E40),'1-5'!E40, "XXX")</f>
        <v>1.3</v>
      </c>
      <c r="H41" s="130">
        <f>IF(ISNUMBER('2-1-1'!E41), '2-1-1'!E41, IF(ISNUMBER('2-1-1'!F41), '2-1-1'!F41, IF(ISNUMBER('2-1-1'!G41), '2-1-1'!G41, IF(ISNUMBER('2-1-1'!H41), '2-1-1'!H41, IF(ISNUMBER('2-1-1'!I41), '2-1-1'!I41, IF(ISNUMBER('2-1-1'!J41), '2-1-1'!J41, IF(ISNUMBER('2-1-1'!K41), '2-1-1'!K41, "XXX")))))))</f>
        <v>0.81285714285714283</v>
      </c>
      <c r="I41" s="130">
        <f>'2-1-2'!C40</f>
        <v>0.69879000000000002</v>
      </c>
      <c r="J41" s="130">
        <f>IF(ISNUMBER('2-2-1'!Z41), '2-2-1'!Z41, IF(ISNUMBER('2-2-1'!AA41), '2-2-1'!AA41, IF(ISNUMBER('2-2-1'!AB41), '2-2-1'!AB41, IF(ISNUMBER('2-2-1'!AC41), '2-2-1'!AC41, IF(ISNUMBER('2-2-1'!AD41), '2-2-1'!AD41, IF(ISNUMBER('2-2-1'!AE41), '2-2-1'!AE41, IF(ISNUMBER('2-2-1'!AF41), '2-2-1'!AF41, "XXX")))))))</f>
        <v>4.9042999999999992</v>
      </c>
      <c r="K41" s="130">
        <f>IF(ISNUMBER('2-2-2'!E41), '2-2-2'!E41, IF(ISNUMBER('2-2-2'!F41), '2-2-2'!F41, IF(ISNUMBER('2-2-2'!G41), '2-2-2'!G41, IF(ISNUMBER('2-2-2'!H41), '2-2-2'!H41, IF(ISNUMBER('2-2-2'!I41), '2-2-2'!I41, IF(ISNUMBER('2-2-2'!J41), '2-2-2'!J41, IF(ISNUMBER('2-2-2'!K41), '2-2-2'!K41, "XXX")))))))</f>
        <v>0.74428571428571433</v>
      </c>
      <c r="L41" s="130">
        <f>IF(ISNUMBER('2-3-1'!M41), '2-3-1'!M41, IF(ISNUMBER('2-3-1'!N41), '2-3-1'!N41, IF(ISNUMBER('2-3-1'!O41), '2-3-1'!O41, IF(ISNUMBER('2-3-1'!P41), '2-3-1'!P41, IF(ISNUMBER('2-3-1'!Q41), '2-3-1'!Q41, IF(ISNUMBER('2-3-1'!R41), '2-3-1'!R41, IF(ISNUMBER('2-3-1'!S41), '2-3-1'!S41, "XXX")))))))</f>
        <v>8.6674261099999992</v>
      </c>
      <c r="M41" s="130">
        <f>IF(ISNUMBER('2-3-2'!M41),'2-3-2'!M41, "XXX")</f>
        <v>14.385710720000001</v>
      </c>
      <c r="N41" s="130">
        <f>IF(ISNUMBER('2-4-1'!S41), '2-4-1'!S41,IF(ISNUMBER('2-4-1'!T41),'2-4-1'!T41,IF(ISNUMBER('2-4-1'!U41),'2-4-1'!U41,IF(ISNUMBER('2-4-1'!V41),'2-4-1'!V41,'2013'!N41))))</f>
        <v>28.940999999999999</v>
      </c>
      <c r="O41" s="130">
        <f>IF(ISNUMBER('2-4-2'!C41), '2-4-2'!C41, IF(ISNUMBER('2-4-2'!D41), '2-4-2'!D41, IF(ISNUMBER('2-4-2'!E41), '2-4-2'!E41, IF(ISNUMBER('2-4-2'!F41), '2-4-2'!F41, IF(ISNUMBER('2-4-2'!G41), '2-4-2'!G41, "XXX")))))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"XXX"))))</f>
        <v>90.872150000000005</v>
      </c>
      <c r="S41" s="130">
        <f>IF(ISNUMBER('2-6-2'!B41), '2-6-2'!B41, IF(ISNUMBER('2-6-2'!C41), '2-6-2'!C41, IF(ISNUMBER('2-6-2'!D41), '2-6-2'!D41, IF(ISNUMBER('2-6-2'!E41), '2-6-2'!E41, IF(ISNUMBER('2-6-2'!F41), '2-6-2'!F41, IF(ISNUMBER('2-6-2'!G41), '2-6-2'!G41, IF(ISNUMBER('2-6-2'!H41), '2-6-2'!H41, "XXX")))))))</f>
        <v>0</v>
      </c>
      <c r="T41" s="130">
        <f>IF(ISNUMBER('2-7-1'!E41), '2-7-1'!E41, IF(ISNUMBER('2-7-1'!F41), '2-7-1'!F41, IF(ISNUMBER('2-7-1'!G41), '2-7-1'!G41, IF(ISNUMBER('2-7-1'!H41), '2-7-1'!H41, IF(ISNUMBER('2-7-1'!I41), '2-7-1'!I41, IF(ISNUMBER('2-7-1'!J41), '2-7-1'!J41, IF(ISNUMBER('2-7-1'!K41), '2-7-1'!K41, "XXX")))))))</f>
        <v>0.84428571428571431</v>
      </c>
      <c r="U41" s="130">
        <f>IF(ISNUMBER('2-7-2'!E41), '2-7-2'!E41, IF(ISNUMBER('2-7-2'!F41), '2-7-2'!F41, IF(ISNUMBER('2-7-2'!G41), '2-7-2'!G41, IF(ISNUMBER('2-7-2'!H41), '2-7-2'!H41, IF(ISNUMBER('2-7-2'!I41), '2-7-2'!I41, IF(ISNUMBER('2-7-2'!J41), '2-7-2'!J41, IF(ISNUMBER('2-7-2'!K41), '2-7-2'!K41, "XXX")))))))</f>
        <v>0.85642857142857143</v>
      </c>
      <c r="V41" s="130">
        <f>IF(ISNUMBER('2-8-1'!E41), '2-8-1'!E41, IF(ISNUMBER('2-8-1'!F41), '2-8-1'!F41, IF(ISNUMBER('2-8-1'!G41), '2-8-1'!G41, IF(ISNUMBER('2-8-1'!H41), '2-8-1'!H41, IF(ISNUMBER('2-8-1'!I41), '2-8-1'!I41, IF(ISNUMBER('2-8-1'!J41), '2-8-1'!J41, IF(ISNUMBER('2-8-1'!K41), '2-8-1'!K41, "XXX")))))))</f>
        <v>0.73000000000000009</v>
      </c>
      <c r="W41" s="130">
        <f>IF(ISNUMBER('2-8-2'!E41), '2-8-2'!E41, IF(ISNUMBER('2-8-2'!F41), '2-8-2'!F41, IF(ISNUMBER('2-8-2'!G41), '2-8-2'!G41, IF(ISNUMBER('2-8-2'!H41), '2-8-2'!H41, IF(ISNUMBER('2-8-2'!I41), '2-8-2'!I41, IF(ISNUMBER('2-8-2'!J41), '2-8-2'!J41, IF(ISNUMBER('2-8-2'!K41), '2-8-2'!K41, "XXX")))))))</f>
        <v>0.70428571428571429</v>
      </c>
      <c r="X41" s="130">
        <f>'3-1'!F40</f>
        <v>0.91800000000000004</v>
      </c>
      <c r="Y41" s="223">
        <f>'3-2'!N40</f>
        <v>1.566785812</v>
      </c>
    </row>
    <row r="42" spans="1:25" ht="15" x14ac:dyDescent="0.25">
      <c r="A42" s="19" t="s">
        <v>51</v>
      </c>
      <c r="B42" s="158" t="s">
        <v>51</v>
      </c>
      <c r="C42" s="130">
        <f>IF(ISNUMBER('1-1'!E42),'1-1'!E42, "XXX")</f>
        <v>6</v>
      </c>
      <c r="D42" s="130" t="str">
        <f>IF(UCDP!V42, UCDP!V42, "0.0")</f>
        <v>0.0</v>
      </c>
      <c r="E42" s="130">
        <f>IF(ISNUMBER('1-3'!F42), '1-3'!F42, IF(ISNUMBER('1-3'!G42), '1-3'!G42, IF(ISNUMBER('1-3'!H42), '1-3'!H42, IF(ISNUMBER('1-3'!I42), '1-3'!I42, IF(ISNUMBER('1-3'!J42), '1-3'!J42, IF(ISNUMBER('1-3'!K42), '1-3'!K42, IF(ISNUMBER('1-3'!L42), '1-3'!L42, "XXX")))))))</f>
        <v>62.666666666666664</v>
      </c>
      <c r="F42" s="130">
        <f>IF(ISNUMBER('1-4'!AL42),'1-4'!AL42, IF(ISNUMBER('1-4'!AM42),'1-4'!AM42, IF(ISNUMBER('1-4'!AN42),'1-4'!AN42, IF(ISNUMBER('1-4'!AO42),'1-4'!AO42, IF(ISNUMBER('1-4'!AP42),'1-4'!AP42, IF(ISNUMBER('1-4'!AQ42),'1-4'!AQ42, IF(ISNUMBER('1-4'!AR42), '1-4'!AR42, "XXX")))))))</f>
        <v>3</v>
      </c>
      <c r="G42" s="130">
        <f>IF(ISNUMBER('1-5'!E41),'1-5'!E41, "XXX")</f>
        <v>6.5</v>
      </c>
      <c r="H42" s="130">
        <f>IF(ISNUMBER('2-1-1'!E42), '2-1-1'!E42, IF(ISNUMBER('2-1-1'!F42), '2-1-1'!F42, IF(ISNUMBER('2-1-1'!G42), '2-1-1'!G42, IF(ISNUMBER('2-1-1'!H42), '2-1-1'!H42, IF(ISNUMBER('2-1-1'!I42), '2-1-1'!I42, IF(ISNUMBER('2-1-1'!J42), '2-1-1'!J42, IF(ISNUMBER('2-1-1'!K42), '2-1-1'!K42, "XXX")))))))</f>
        <v>0.40428571428571425</v>
      </c>
      <c r="I42" s="130">
        <f>'2-1-2'!C41</f>
        <v>0.16578000000000001</v>
      </c>
      <c r="J42" s="130">
        <f>IF(ISNUMBER('2-2-1'!Z42), '2-2-1'!Z42, IF(ISNUMBER('2-2-1'!AA42), '2-2-1'!AA42, IF(ISNUMBER('2-2-1'!AB42), '2-2-1'!AB42, IF(ISNUMBER('2-2-1'!AC42), '2-2-1'!AC42, IF(ISNUMBER('2-2-1'!AD42), '2-2-1'!AD42, IF(ISNUMBER('2-2-1'!AE42), '2-2-1'!AE42, IF(ISNUMBER('2-2-1'!AF42), '2-2-1'!AF42, "XXX")))))))</f>
        <v>1.5973700000000002</v>
      </c>
      <c r="K42" s="130">
        <f>IF(ISNUMBER('2-2-2'!E42), '2-2-2'!E42, IF(ISNUMBER('2-2-2'!F42), '2-2-2'!F42, IF(ISNUMBER('2-2-2'!G42), '2-2-2'!G42, IF(ISNUMBER('2-2-2'!H42), '2-2-2'!H42, IF(ISNUMBER('2-2-2'!I42), '2-2-2'!I42, IF(ISNUMBER('2-2-2'!J42), '2-2-2'!J42, IF(ISNUMBER('2-2-2'!K42), '2-2-2'!K42, "XXX")))))))</f>
        <v>0.28142857142857142</v>
      </c>
      <c r="L42" s="130">
        <f>IF(ISNUMBER('2-3-1'!M42), '2-3-1'!M42, IF(ISNUMBER('2-3-1'!N42), '2-3-1'!N42, IF(ISNUMBER('2-3-1'!O42), '2-3-1'!O42, IF(ISNUMBER('2-3-1'!P42), '2-3-1'!P42, IF(ISNUMBER('2-3-1'!Q42), '2-3-1'!Q42, IF(ISNUMBER('2-3-1'!R42), '2-3-1'!R42, IF(ISNUMBER('2-3-1'!S42), '2-3-1'!S42, "XXX")))))))</f>
        <v>2.5163874599999998</v>
      </c>
      <c r="M42" s="130">
        <f>IF(ISNUMBER('2-3-2'!M42),'2-3-2'!M42, "XXX")</f>
        <v>43.916805269999998</v>
      </c>
      <c r="N42" s="130">
        <f>IF(ISNUMBER('2-4-1'!S42), '2-4-1'!S42,IF(ISNUMBER('2-4-1'!T42),'2-4-1'!T42,IF(ISNUMBER('2-4-1'!U42),'2-4-1'!U42,IF(ISNUMBER('2-4-1'!V42),'2-4-1'!V42,'2013'!N42))))</f>
        <v>4.82</v>
      </c>
      <c r="O42" s="130" t="str">
        <f>IF(ISNUMBER('2-4-2'!C42), '2-4-2'!C42, IF(ISNUMBER('2-4-2'!D42), '2-4-2'!D42, IF(ISNUMBER('2-4-2'!E42), '2-4-2'!E42, IF(ISNUMBER('2-4-2'!F42), '2-4-2'!F42, IF(ISNUMBER('2-4-2'!G42), '2-4-2'!G42, "XXX")))))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"XXX"))))</f>
        <v>55.186869999999999</v>
      </c>
      <c r="S42" s="130">
        <f>IF(ISNUMBER('2-6-2'!B42), '2-6-2'!B42, IF(ISNUMBER('2-6-2'!C42), '2-6-2'!C42, IF(ISNUMBER('2-6-2'!D42), '2-6-2'!D42, IF(ISNUMBER('2-6-2'!E42), '2-6-2'!E42, IF(ISNUMBER('2-6-2'!F42), '2-6-2'!F42, IF(ISNUMBER('2-6-2'!G42), '2-6-2'!G42, IF(ISNUMBER('2-6-2'!H42), '2-6-2'!H42, "XXX")))))))</f>
        <v>1.78</v>
      </c>
      <c r="T42" s="130">
        <f>IF(ISNUMBER('2-7-1'!E42), '2-7-1'!E42, IF(ISNUMBER('2-7-1'!F42), '2-7-1'!F42, IF(ISNUMBER('2-7-1'!G42), '2-7-1'!G42, IF(ISNUMBER('2-7-1'!H42), '2-7-1'!H42, IF(ISNUMBER('2-7-1'!I42), '2-7-1'!I42, IF(ISNUMBER('2-7-1'!J42), '2-7-1'!J42, IF(ISNUMBER('2-7-1'!K42), '2-7-1'!K42, "XXX")))))))</f>
        <v>0.51142857142857145</v>
      </c>
      <c r="U42" s="130">
        <f>IF(ISNUMBER('2-7-2'!E42), '2-7-2'!E42, IF(ISNUMBER('2-7-2'!F42), '2-7-2'!F42, IF(ISNUMBER('2-7-2'!G42), '2-7-2'!G42, IF(ISNUMBER('2-7-2'!H42), '2-7-2'!H42, IF(ISNUMBER('2-7-2'!I42), '2-7-2'!I42, IF(ISNUMBER('2-7-2'!J42), '2-7-2'!J42, IF(ISNUMBER('2-7-2'!K42), '2-7-2'!K42, "XXX")))))))</f>
        <v>0.34500000000000003</v>
      </c>
      <c r="V42" s="130">
        <f>IF(ISNUMBER('2-8-1'!E42), '2-8-1'!E42, IF(ISNUMBER('2-8-1'!F42), '2-8-1'!F42, IF(ISNUMBER('2-8-1'!G42), '2-8-1'!G42, IF(ISNUMBER('2-8-1'!H42), '2-8-1'!H42, IF(ISNUMBER('2-8-1'!I42), '2-8-1'!I42, IF(ISNUMBER('2-8-1'!J42), '2-8-1'!J42, IF(ISNUMBER('2-8-1'!K42), '2-8-1'!K42, "XXX")))))))</f>
        <v>0.52142857142857146</v>
      </c>
      <c r="W42" s="130">
        <f>IF(ISNUMBER('2-8-2'!E42), '2-8-2'!E42, IF(ISNUMBER('2-8-2'!F42), '2-8-2'!F42, IF(ISNUMBER('2-8-2'!G42), '2-8-2'!G42, IF(ISNUMBER('2-8-2'!H42), '2-8-2'!H42, IF(ISNUMBER('2-8-2'!I42), '2-8-2'!I42, IF(ISNUMBER('2-8-2'!J42), '2-8-2'!J42, IF(ISNUMBER('2-8-2'!K42), '2-8-2'!K42, "XXX")))))))</f>
        <v>0.44</v>
      </c>
      <c r="X42" s="130">
        <f>'3-1'!F41</f>
        <v>0.60099999999999998</v>
      </c>
      <c r="Y42" s="223">
        <f>'3-2'!N41</f>
        <v>0.14584815500000001</v>
      </c>
    </row>
    <row r="43" spans="1:25" ht="15" x14ac:dyDescent="0.25">
      <c r="A43" s="19" t="s">
        <v>52</v>
      </c>
      <c r="B43" s="158" t="s">
        <v>52</v>
      </c>
      <c r="C43" s="130">
        <f>IF(ISNUMBER('1-1'!E43),'1-1'!E43, "XXX")</f>
        <v>6.1</v>
      </c>
      <c r="D43" s="130" t="str">
        <f>IF(UCDP!V43, UCDP!V43, "0.0")</f>
        <v>0.0</v>
      </c>
      <c r="E43" s="130">
        <f>IF(ISNUMBER('1-3'!F43), '1-3'!F43, IF(ISNUMBER('1-3'!G43), '1-3'!G43, IF(ISNUMBER('1-3'!H43), '1-3'!H43, IF(ISNUMBER('1-3'!I43), '1-3'!I43, IF(ISNUMBER('1-3'!J43), '1-3'!J43, IF(ISNUMBER('1-3'!K43), '1-3'!K43, IF(ISNUMBER('1-3'!L43), '1-3'!L43, "XXX")))))))</f>
        <v>67.666666666666671</v>
      </c>
      <c r="F43" s="130">
        <f>IF(ISNUMBER('1-4'!AL43),'1-4'!AL43, IF(ISNUMBER('1-4'!AM43),'1-4'!AM43, IF(ISNUMBER('1-4'!AN43),'1-4'!AN43, IF(ISNUMBER('1-4'!AO43),'1-4'!AO43, IF(ISNUMBER('1-4'!AP43),'1-4'!AP43, IF(ISNUMBER('1-4'!AQ43),'1-4'!AQ43, IF(ISNUMBER('1-4'!AR43), '1-4'!AR43, "XXX")))))))</f>
        <v>2</v>
      </c>
      <c r="G43" s="130">
        <f>IF(ISNUMBER('1-5'!E42),'1-5'!E42, "XXX")</f>
        <v>5.8</v>
      </c>
      <c r="H43" s="130">
        <f>IF(ISNUMBER('2-1-1'!E43), '2-1-1'!E43, IF(ISNUMBER('2-1-1'!F43), '2-1-1'!F43, IF(ISNUMBER('2-1-1'!G43), '2-1-1'!G43, IF(ISNUMBER('2-1-1'!H43), '2-1-1'!H43, IF(ISNUMBER('2-1-1'!I43), '2-1-1'!I43, IF(ISNUMBER('2-1-1'!J43), '2-1-1'!J43, IF(ISNUMBER('2-1-1'!K43), '2-1-1'!K43, "XXX")))))))</f>
        <v>0.45428571428571429</v>
      </c>
      <c r="I43" s="130">
        <f>'2-1-2'!C42</f>
        <v>0.15953999999999999</v>
      </c>
      <c r="J43" s="130">
        <f>IF(ISNUMBER('2-2-1'!Z43), '2-2-1'!Z43, IF(ISNUMBER('2-2-1'!AA43), '2-2-1'!AA43, IF(ISNUMBER('2-2-1'!AB43), '2-2-1'!AB43, IF(ISNUMBER('2-2-1'!AC43), '2-2-1'!AC43, IF(ISNUMBER('2-2-1'!AD43), '2-2-1'!AD43, IF(ISNUMBER('2-2-1'!AE43), '2-2-1'!AE43, IF(ISNUMBER('2-2-1'!AF43), '2-2-1'!AF43, "XXX")))))))</f>
        <v>2.04474</v>
      </c>
      <c r="K43" s="130">
        <f>IF(ISNUMBER('2-2-2'!E43), '2-2-2'!E43, IF(ISNUMBER('2-2-2'!F43), '2-2-2'!F43, IF(ISNUMBER('2-2-2'!G43), '2-2-2'!G43, IF(ISNUMBER('2-2-2'!H43), '2-2-2'!H43, IF(ISNUMBER('2-2-2'!I43), '2-2-2'!I43, IF(ISNUMBER('2-2-2'!J43), '2-2-2'!J43, IF(ISNUMBER('2-2-2'!K43), '2-2-2'!K43, "XXX")))))))</f>
        <v>0.38142857142857139</v>
      </c>
      <c r="L43" s="130">
        <f>IF(ISNUMBER('2-3-1'!M43), '2-3-1'!M43, IF(ISNUMBER('2-3-1'!N43), '2-3-1'!N43, IF(ISNUMBER('2-3-1'!O43), '2-3-1'!O43, IF(ISNUMBER('2-3-1'!P43), '2-3-1'!P43, IF(ISNUMBER('2-3-1'!Q43), '2-3-1'!Q43, IF(ISNUMBER('2-3-1'!R43), '2-3-1'!R43, IF(ISNUMBER('2-3-1'!S43), '2-3-1'!S43, "XXX")))))))</f>
        <v>2.8347752100000001</v>
      </c>
      <c r="M43" s="130">
        <f>IF(ISNUMBER('2-3-2'!M43),'2-3-2'!M43, "XXX")</f>
        <v>47.349906920000002</v>
      </c>
      <c r="N43" s="130">
        <f>IF(ISNUMBER('2-4-1'!S43), '2-4-1'!S43,IF(ISNUMBER('2-4-1'!T43),'2-4-1'!T43,IF(ISNUMBER('2-4-1'!U43),'2-4-1'!U43,IF(ISNUMBER('2-4-1'!V43),'2-4-1'!V43,'2013'!N43))))</f>
        <v>4.37</v>
      </c>
      <c r="O43" s="130">
        <f>IF(ISNUMBER('2-4-2'!C43), '2-4-2'!C43, IF(ISNUMBER('2-4-2'!D43), '2-4-2'!D43, IF(ISNUMBER('2-4-2'!E43), '2-4-2'!E43, IF(ISNUMBER('2-4-2'!F43), '2-4-2'!F43, IF(ISNUMBER('2-4-2'!G43), '2-4-2'!G43, "XXX")))))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"XXX"))))</f>
        <v>54.826099999999997</v>
      </c>
      <c r="S43" s="130">
        <f>IF(ISNUMBER('2-6-2'!B43), '2-6-2'!B43, IF(ISNUMBER('2-6-2'!C43), '2-6-2'!C43, IF(ISNUMBER('2-6-2'!D43), '2-6-2'!D43, IF(ISNUMBER('2-6-2'!E43), '2-6-2'!E43, IF(ISNUMBER('2-6-2'!F43), '2-6-2'!F43, IF(ISNUMBER('2-6-2'!G43), '2-6-2'!G43, IF(ISNUMBER('2-6-2'!H43), '2-6-2'!H43, "XXX")))))))</f>
        <v>5.51</v>
      </c>
      <c r="T43" s="130">
        <f>IF(ISNUMBER('2-7-1'!E43), '2-7-1'!E43, IF(ISNUMBER('2-7-1'!F43), '2-7-1'!F43, IF(ISNUMBER('2-7-1'!G43), '2-7-1'!G43, IF(ISNUMBER('2-7-1'!H43), '2-7-1'!H43, IF(ISNUMBER('2-7-1'!I43), '2-7-1'!I43, IF(ISNUMBER('2-7-1'!J43), '2-7-1'!J43, IF(ISNUMBER('2-7-1'!K43), '2-7-1'!K43, "XXX")))))))</f>
        <v>0.42</v>
      </c>
      <c r="U43" s="130">
        <f>IF(ISNUMBER('2-7-2'!E43), '2-7-2'!E43, IF(ISNUMBER('2-7-2'!F43), '2-7-2'!F43, IF(ISNUMBER('2-7-2'!G43), '2-7-2'!G43, IF(ISNUMBER('2-7-2'!H43), '2-7-2'!H43, IF(ISNUMBER('2-7-2'!I43), '2-7-2'!I43, IF(ISNUMBER('2-7-2'!J43), '2-7-2'!J43, IF(ISNUMBER('2-7-2'!K43), '2-7-2'!K43, "XXX")))))))</f>
        <v>0.33499999999999996</v>
      </c>
      <c r="V43" s="130">
        <f>IF(ISNUMBER('2-8-1'!E43), '2-8-1'!E43, IF(ISNUMBER('2-8-1'!F43), '2-8-1'!F43, IF(ISNUMBER('2-8-1'!G43), '2-8-1'!G43, IF(ISNUMBER('2-8-1'!H43), '2-8-1'!H43, IF(ISNUMBER('2-8-1'!I43), '2-8-1'!I43, IF(ISNUMBER('2-8-1'!J43), '2-8-1'!J43, IF(ISNUMBER('2-8-1'!K43), '2-8-1'!K43, "XXX")))))))</f>
        <v>0.47285714285714286</v>
      </c>
      <c r="W43" s="130">
        <f>IF(ISNUMBER('2-8-2'!E43), '2-8-2'!E43, IF(ISNUMBER('2-8-2'!F43), '2-8-2'!F43, IF(ISNUMBER('2-8-2'!G43), '2-8-2'!G43, IF(ISNUMBER('2-8-2'!H43), '2-8-2'!H43, IF(ISNUMBER('2-8-2'!I43), '2-8-2'!I43, IF(ISNUMBER('2-8-2'!J43), '2-8-2'!J43, IF(ISNUMBER('2-8-2'!K43), '2-8-2'!K43, "XXX")))))))</f>
        <v>0.38857142857142862</v>
      </c>
      <c r="X43" s="130">
        <f>'3-1'!F42</f>
        <v>0.59199999999999997</v>
      </c>
      <c r="Y43" s="223">
        <f>'3-2'!N42</f>
        <v>-0.14929936799999999</v>
      </c>
    </row>
    <row r="44" spans="1:25" ht="15" x14ac:dyDescent="0.25">
      <c r="A44" s="19" t="s">
        <v>188</v>
      </c>
      <c r="B44" s="158" t="s">
        <v>53</v>
      </c>
      <c r="C44" s="130">
        <f>IF(ISNUMBER('1-1'!E44),'1-1'!E44, "XXX")</f>
        <v>7.8</v>
      </c>
      <c r="D44" s="130" t="str">
        <f>IF(UCDP!V44, UCDP!V44, "0.0")</f>
        <v>0.0</v>
      </c>
      <c r="E44" s="130">
        <f>IF(ISNUMBER('1-3'!F44), '1-3'!F44, IF(ISNUMBER('1-3'!G44), '1-3'!G44, IF(ISNUMBER('1-3'!H44), '1-3'!H44, IF(ISNUMBER('1-3'!I44), '1-3'!I44, IF(ISNUMBER('1-3'!J44), '1-3'!J44, IF(ISNUMBER('1-3'!K44), '1-3'!K44, IF(ISNUMBER('1-3'!L44), '1-3'!L44, "XXX")))))))</f>
        <v>79.166666666666671</v>
      </c>
      <c r="F44" s="130">
        <f>IF(ISNUMBER('1-4'!AL44),'1-4'!AL44, IF(ISNUMBER('1-4'!AM44),'1-4'!AM44, IF(ISNUMBER('1-4'!AN44),'1-4'!AN44, IF(ISNUMBER('1-4'!AO44),'1-4'!AO44, IF(ISNUMBER('1-4'!AP44),'1-4'!AP44, IF(ISNUMBER('1-4'!AQ44),'1-4'!AQ44, IF(ISNUMBER('1-4'!AR44), '1-4'!AR44, "XXX")))))))</f>
        <v>4</v>
      </c>
      <c r="G44" s="130">
        <f>IF(ISNUMBER('1-5'!E43),'1-5'!E43, "XXX")</f>
        <v>8.1999999999999993</v>
      </c>
      <c r="H44" s="130">
        <f>IF(ISNUMBER('2-1-1'!E44), '2-1-1'!E44, IF(ISNUMBER('2-1-1'!F44), '2-1-1'!F44, IF(ISNUMBER('2-1-1'!G44), '2-1-1'!G44, IF(ISNUMBER('2-1-1'!H44), '2-1-1'!H44, IF(ISNUMBER('2-1-1'!I44), '2-1-1'!I44, IF(ISNUMBER('2-1-1'!J44), '2-1-1'!J44, IF(ISNUMBER('2-1-1'!K44), '2-1-1'!K44, "XXX")))))))</f>
        <v>0.56714285714285717</v>
      </c>
      <c r="I44" s="130">
        <f>'2-1-2'!C43</f>
        <v>0.12554999999999999</v>
      </c>
      <c r="J44" s="130" t="str">
        <f>IF(ISNUMBER('2-2-1'!Z44), '2-2-1'!Z44, IF(ISNUMBER('2-2-1'!AA44), '2-2-1'!AA44, IF(ISNUMBER('2-2-1'!AB44), '2-2-1'!AB44, IF(ISNUMBER('2-2-1'!AC44), '2-2-1'!AC44, IF(ISNUMBER('2-2-1'!AD44), '2-2-1'!AD44, IF(ISNUMBER('2-2-1'!AE44), '2-2-1'!AE44, IF(ISNUMBER('2-2-1'!AF44), '2-2-1'!AF44, "XXX")))))))</f>
        <v>XXX</v>
      </c>
      <c r="K44" s="130">
        <f>IF(ISNUMBER('2-2-2'!E44), '2-2-2'!E44, IF(ISNUMBER('2-2-2'!F44), '2-2-2'!F44, IF(ISNUMBER('2-2-2'!G44), '2-2-2'!G44, IF(ISNUMBER('2-2-2'!H44), '2-2-2'!H44, IF(ISNUMBER('2-2-2'!I44), '2-2-2'!I44, IF(ISNUMBER('2-2-2'!J44), '2-2-2'!J44, IF(ISNUMBER('2-2-2'!K44), '2-2-2'!K44, "XXX")))))))</f>
        <v>0.35285714285714287</v>
      </c>
      <c r="L44" s="130">
        <f>IF(ISNUMBER('2-3-1'!M44), '2-3-1'!M44, IF(ISNUMBER('2-3-1'!N44), '2-3-1'!N44, IF(ISNUMBER('2-3-1'!O44), '2-3-1'!O44, IF(ISNUMBER('2-3-1'!P44), '2-3-1'!P44, IF(ISNUMBER('2-3-1'!Q44), '2-3-1'!Q44, IF(ISNUMBER('2-3-1'!R44), '2-3-1'!R44, IF(ISNUMBER('2-3-1'!S44), '2-3-1'!S44, "XXX")))))))</f>
        <v>1.3676884199999999</v>
      </c>
      <c r="M44" s="130">
        <f>IF(ISNUMBER('2-3-2'!M44),'2-3-2'!M44, "XXX")</f>
        <v>62.628101350000001</v>
      </c>
      <c r="N44" s="130">
        <f>IF(ISNUMBER('2-4-1'!S44), '2-4-1'!S44,IF(ISNUMBER('2-4-1'!T44),'2-4-1'!T44,IF(ISNUMBER('2-4-1'!U44),'2-4-1'!U44,IF(ISNUMBER('2-4-1'!V44),'2-4-1'!V44,'2013'!N44))))</f>
        <v>11.954262797520739</v>
      </c>
      <c r="O44" s="130">
        <f>IF(ISNUMBER('2-4-2'!C44), '2-4-2'!C44, IF(ISNUMBER('2-4-2'!D44), '2-4-2'!D44, IF(ISNUMBER('2-4-2'!E44), '2-4-2'!E44, IF(ISNUMBER('2-4-2'!F44), '2-4-2'!F44, IF(ISNUMBER('2-4-2'!G44), '2-4-2'!G44, "XXX")))))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"XXX"))))</f>
        <v>61.140880000000003</v>
      </c>
      <c r="S44" s="130">
        <f>IF(ISNUMBER('2-6-2'!B44), '2-6-2'!B44, IF(ISNUMBER('2-6-2'!C44), '2-6-2'!C44, IF(ISNUMBER('2-6-2'!D44), '2-6-2'!D44, IF(ISNUMBER('2-6-2'!E44), '2-6-2'!E44, IF(ISNUMBER('2-6-2'!F44), '2-6-2'!F44, IF(ISNUMBER('2-6-2'!G44), '2-6-2'!G44, IF(ISNUMBER('2-6-2'!H44), '2-6-2'!H44, "XXX")))))))</f>
        <v>1.76</v>
      </c>
      <c r="T44" s="130">
        <f>IF(ISNUMBER('2-7-1'!E44), '2-7-1'!E44, IF(ISNUMBER('2-7-1'!F44), '2-7-1'!F44, IF(ISNUMBER('2-7-1'!G44), '2-7-1'!G44, IF(ISNUMBER('2-7-1'!H44), '2-7-1'!H44, IF(ISNUMBER('2-7-1'!I44), '2-7-1'!I44, IF(ISNUMBER('2-7-1'!J44), '2-7-1'!J44, IF(ISNUMBER('2-7-1'!K44), '2-7-1'!K44, "XXX")))))))</f>
        <v>0.61142857142857143</v>
      </c>
      <c r="U44" s="130">
        <f>IF(ISNUMBER('2-7-2'!E44), '2-7-2'!E44, IF(ISNUMBER('2-7-2'!F44), '2-7-2'!F44, IF(ISNUMBER('2-7-2'!G44), '2-7-2'!G44, IF(ISNUMBER('2-7-2'!H44), '2-7-2'!H44, IF(ISNUMBER('2-7-2'!I44), '2-7-2'!I44, IF(ISNUMBER('2-7-2'!J44), '2-7-2'!J44, IF(ISNUMBER('2-7-2'!K44), '2-7-2'!K44, "XXX")))))))</f>
        <v>0.49357142857142861</v>
      </c>
      <c r="V44" s="130">
        <f>IF(ISNUMBER('2-8-1'!E44), '2-8-1'!E44, IF(ISNUMBER('2-8-1'!F44), '2-8-1'!F44, IF(ISNUMBER('2-8-1'!G44), '2-8-1'!G44, IF(ISNUMBER('2-8-1'!H44), '2-8-1'!H44, IF(ISNUMBER('2-8-1'!I44), '2-8-1'!I44, IF(ISNUMBER('2-8-1'!J44), '2-8-1'!J44, IF(ISNUMBER('2-8-1'!K44), '2-8-1'!K44, "XXX")))))))</f>
        <v>0.58285714285714285</v>
      </c>
      <c r="W44" s="130">
        <f>IF(ISNUMBER('2-8-2'!E44), '2-8-2'!E44, IF(ISNUMBER('2-8-2'!F44), '2-8-2'!F44, IF(ISNUMBER('2-8-2'!G44), '2-8-2'!G44, IF(ISNUMBER('2-8-2'!H44), '2-8-2'!H44, IF(ISNUMBER('2-8-2'!I44), '2-8-2'!I44, IF(ISNUMBER('2-8-2'!J44), '2-8-2'!J44, IF(ISNUMBER('2-8-2'!K44), '2-8-2'!K44, "XXX")))))))</f>
        <v>0.5357142857142857</v>
      </c>
      <c r="X44" s="130">
        <f>'3-1'!F43</f>
        <v>0.21099999999999999</v>
      </c>
      <c r="Y44" s="223">
        <f>'3-2'!N43</f>
        <v>-1.075516701</v>
      </c>
    </row>
    <row r="45" spans="1:25" ht="15" x14ac:dyDescent="0.25">
      <c r="A45" s="19" t="s">
        <v>54</v>
      </c>
      <c r="B45" s="158" t="s">
        <v>54</v>
      </c>
      <c r="C45" s="130">
        <f>IF(ISNUMBER('1-1'!E45),'1-1'!E45, "XXX")</f>
        <v>5.0999999999999996</v>
      </c>
      <c r="D45" s="130" t="str">
        <f>IF(UCDP!V45, UCDP!V45, "0.0")</f>
        <v>0.0</v>
      </c>
      <c r="E45" s="130">
        <f>IF(ISNUMBER('1-3'!F45), '1-3'!F45, IF(ISNUMBER('1-3'!G45), '1-3'!G45, IF(ISNUMBER('1-3'!H45), '1-3'!H45, IF(ISNUMBER('1-3'!I45), '1-3'!I45, IF(ISNUMBER('1-3'!J45), '1-3'!J45, IF(ISNUMBER('1-3'!K45), '1-3'!K45, IF(ISNUMBER('1-3'!L45), '1-3'!L45, "XXX")))))))</f>
        <v>51.666666666666671</v>
      </c>
      <c r="F45" s="130">
        <f>IF(ISNUMBER('1-4'!AL45),'1-4'!AL45, IF(ISNUMBER('1-4'!AM45),'1-4'!AM45, IF(ISNUMBER('1-4'!AN45),'1-4'!AN45, IF(ISNUMBER('1-4'!AO45),'1-4'!AO45, IF(ISNUMBER('1-4'!AP45),'1-4'!AP45, IF(ISNUMBER('1-4'!AQ45),'1-4'!AQ45, IF(ISNUMBER('1-4'!AR45), '1-4'!AR45, "XXX")))))))</f>
        <v>2</v>
      </c>
      <c r="G45" s="130">
        <f>IF(ISNUMBER('1-5'!E44),'1-5'!E44, "XXX")</f>
        <v>6.7</v>
      </c>
      <c r="H45" s="130">
        <f>IF(ISNUMBER('2-1-1'!E45), '2-1-1'!E45, IF(ISNUMBER('2-1-1'!F45), '2-1-1'!F45, IF(ISNUMBER('2-1-1'!G45), '2-1-1'!G45, IF(ISNUMBER('2-1-1'!H45), '2-1-1'!H45, IF(ISNUMBER('2-1-1'!I45), '2-1-1'!I45, IF(ISNUMBER('2-1-1'!J45), '2-1-1'!J45, IF(ISNUMBER('2-1-1'!K45), '2-1-1'!K45, "XXX")))))))</f>
        <v>0.59</v>
      </c>
      <c r="I45" s="130">
        <f>'2-1-2'!C44</f>
        <v>0.1923</v>
      </c>
      <c r="J45" s="140">
        <f>AVERAGE('2-2-1'!Y45,'2-2-1'!AA45)</f>
        <v>2.8110299999999997</v>
      </c>
      <c r="K45" s="130">
        <f>IF(ISNUMBER('2-2-2'!E45), '2-2-2'!E45, IF(ISNUMBER('2-2-2'!F45), '2-2-2'!F45, IF(ISNUMBER('2-2-2'!G45), '2-2-2'!G45, IF(ISNUMBER('2-2-2'!H45), '2-2-2'!H45, IF(ISNUMBER('2-2-2'!I45), '2-2-2'!I45, IF(ISNUMBER('2-2-2'!J45), '2-2-2'!J45, IF(ISNUMBER('2-2-2'!K45), '2-2-2'!K45, "XXX")))))))</f>
        <v>0.39142857142857146</v>
      </c>
      <c r="L45" s="130">
        <f>IF(ISNUMBER('2-3-1'!M45), '2-3-1'!M45, IF(ISNUMBER('2-3-1'!N45), '2-3-1'!N45, IF(ISNUMBER('2-3-1'!O45), '2-3-1'!O45, IF(ISNUMBER('2-3-1'!P45), '2-3-1'!P45, IF(ISNUMBER('2-3-1'!Q45), '2-3-1'!Q45, IF(ISNUMBER('2-3-1'!R45), '2-3-1'!R45, IF(ISNUMBER('2-3-1'!S45), '2-3-1'!S45, "XXX")))))))</f>
        <v>4.4435305600000001</v>
      </c>
      <c r="M45" s="130">
        <f>IF(ISNUMBER('2-3-2'!M45),'2-3-2'!M45, "XXX")</f>
        <v>32.744895939999999</v>
      </c>
      <c r="N45" s="130">
        <f>IF(ISNUMBER('2-4-1'!S45), '2-4-1'!S45,IF(ISNUMBER('2-4-1'!T45),'2-4-1'!T45,IF(ISNUMBER('2-4-1'!U45),'2-4-1'!U45,IF(ISNUMBER('2-4-1'!V45),'2-4-1'!V45,'2013'!N45))))</f>
        <v>10.818785592000001</v>
      </c>
      <c r="O45" s="130" t="str">
        <f>IF(ISNUMBER('2-4-2'!C45), '2-4-2'!C45, IF(ISNUMBER('2-4-2'!D45), '2-4-2'!D45, IF(ISNUMBER('2-4-2'!E45), '2-4-2'!E45, IF(ISNUMBER('2-4-2'!F45), '2-4-2'!F45, IF(ISNUMBER('2-4-2'!G45), '2-4-2'!G45, "XXX")))))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"XXX"))))</f>
        <v>58.095359999999999</v>
      </c>
      <c r="S45" s="130">
        <f>IF(ISNUMBER('2-6-2'!B45), '2-6-2'!B45, IF(ISNUMBER('2-6-2'!C45), '2-6-2'!C45, IF(ISNUMBER('2-6-2'!D45), '2-6-2'!D45, IF(ISNUMBER('2-6-2'!E45), '2-6-2'!E45, IF(ISNUMBER('2-6-2'!F45), '2-6-2'!F45, IF(ISNUMBER('2-6-2'!G45), '2-6-2'!G45, IF(ISNUMBER('2-6-2'!H45), '2-6-2'!H45, "XXX")))))))</f>
        <v>3.77</v>
      </c>
      <c r="T45" s="130">
        <f>IF(ISNUMBER('2-7-1'!E45), '2-7-1'!E45, IF(ISNUMBER('2-7-1'!F45), '2-7-1'!F45, IF(ISNUMBER('2-7-1'!G45), '2-7-1'!G45, IF(ISNUMBER('2-7-1'!H45), '2-7-1'!H45, IF(ISNUMBER('2-7-1'!I45), '2-7-1'!I45, IF(ISNUMBER('2-7-1'!J45), '2-7-1'!J45, IF(ISNUMBER('2-7-1'!K45), '2-7-1'!K45, "XXX")))))))</f>
        <v>0.52428571428571424</v>
      </c>
      <c r="U45" s="130">
        <f>IF(ISNUMBER('2-7-2'!E45), '2-7-2'!E45, IF(ISNUMBER('2-7-2'!F45), '2-7-2'!F45, IF(ISNUMBER('2-7-2'!G45), '2-7-2'!G45, IF(ISNUMBER('2-7-2'!H45), '2-7-2'!H45, IF(ISNUMBER('2-7-2'!I45), '2-7-2'!I45, IF(ISNUMBER('2-7-2'!J45), '2-7-2'!J45, IF(ISNUMBER('2-7-2'!K45), '2-7-2'!K45, "XXX")))))))</f>
        <v>0.42</v>
      </c>
      <c r="V45" s="130">
        <f>IF(ISNUMBER('2-8-1'!E45), '2-8-1'!E45, IF(ISNUMBER('2-8-1'!F45), '2-8-1'!F45, IF(ISNUMBER('2-8-1'!G45), '2-8-1'!G45, IF(ISNUMBER('2-8-1'!H45), '2-8-1'!H45, IF(ISNUMBER('2-8-1'!I45), '2-8-1'!I45, IF(ISNUMBER('2-8-1'!J45), '2-8-1'!J45, IF(ISNUMBER('2-8-1'!K45), '2-8-1'!K45, "XXX")))))))</f>
        <v>0.59714285714285709</v>
      </c>
      <c r="W45" s="130">
        <f>IF(ISNUMBER('2-8-2'!E45), '2-8-2'!E45, IF(ISNUMBER('2-8-2'!F45), '2-8-2'!F45, IF(ISNUMBER('2-8-2'!G45), '2-8-2'!G45, IF(ISNUMBER('2-8-2'!H45), '2-8-2'!H45, IF(ISNUMBER('2-8-2'!I45), '2-8-2'!I45, IF(ISNUMBER('2-8-2'!J45), '2-8-2'!J45, IF(ISNUMBER('2-8-2'!K45), '2-8-2'!K45, "XXX")))))))</f>
        <v>0.48857142857142855</v>
      </c>
      <c r="X45" s="130">
        <f>'3-1'!F44</f>
        <v>0.61299999999999999</v>
      </c>
      <c r="Y45" s="223">
        <f>'3-2'!N44</f>
        <v>0.14360526200000001</v>
      </c>
    </row>
    <row r="46" spans="1:25" ht="15" x14ac:dyDescent="0.25">
      <c r="A46" s="19" t="s">
        <v>55</v>
      </c>
      <c r="B46" s="158" t="s">
        <v>55</v>
      </c>
      <c r="C46" s="130">
        <f>IF(ISNUMBER('1-1'!E46),'1-1'!E46, "XXX")</f>
        <v>3.5</v>
      </c>
      <c r="D46" s="130" t="str">
        <f>IF(UCDP!V46, UCDP!V46, "0.0")</f>
        <v>0.0</v>
      </c>
      <c r="E46" s="130">
        <f>IF(ISNUMBER('1-3'!F46), '1-3'!F46, IF(ISNUMBER('1-3'!G46), '1-3'!G46, IF(ISNUMBER('1-3'!H46), '1-3'!H46, IF(ISNUMBER('1-3'!I46), '1-3'!I46, IF(ISNUMBER('1-3'!J46), '1-3'!J46, IF(ISNUMBER('1-3'!K46), '1-3'!K46, IF(ISNUMBER('1-3'!L46), '1-3'!L46, "XXX")))))))</f>
        <v>100.83333333333334</v>
      </c>
      <c r="F46" s="130">
        <f xml:space="preserve"> '1-4'!AK46</f>
        <v>1</v>
      </c>
      <c r="G46" s="130">
        <f>IF(ISNUMBER('1-5'!E45),'1-5'!E45, "XXX")</f>
        <v>3.3</v>
      </c>
      <c r="H46" s="130">
        <f>IF(ISNUMBER('2-1-1'!E46), '2-1-1'!E46, IF(ISNUMBER('2-1-1'!F46), '2-1-1'!F46, IF(ISNUMBER('2-1-1'!G46), '2-1-1'!G46, IF(ISNUMBER('2-1-1'!H46), '2-1-1'!H46, IF(ISNUMBER('2-1-1'!I46), '2-1-1'!I46, IF(ISNUMBER('2-1-1'!J46), '2-1-1'!J46, IF(ISNUMBER('2-1-1'!K46), '2-1-1'!K46, "XXX")))))))</f>
        <v>0.70571428571428574</v>
      </c>
      <c r="I46" s="130">
        <f>'2-1-2'!C45</f>
        <v>0.62729000000000001</v>
      </c>
      <c r="J46" s="130">
        <f>IF(ISNUMBER('2-2-1'!Z46), '2-2-1'!Z46, IF(ISNUMBER('2-2-1'!AA46), '2-2-1'!AA46, IF(ISNUMBER('2-2-1'!AB46), '2-2-1'!AB46, IF(ISNUMBER('2-2-1'!AC46), '2-2-1'!AC46, IF(ISNUMBER('2-2-1'!AD46), '2-2-1'!AD46, IF(ISNUMBER('2-2-1'!AE46), '2-2-1'!AE46, IF(ISNUMBER('2-2-1'!AF46), '2-2-1'!AF46, "XXX")))))))</f>
        <v>3.87398</v>
      </c>
      <c r="K46" s="130">
        <f>IF(ISNUMBER('2-2-2'!E46), '2-2-2'!E46, IF(ISNUMBER('2-2-2'!F46), '2-2-2'!F46, IF(ISNUMBER('2-2-2'!G46), '2-2-2'!G46, IF(ISNUMBER('2-2-2'!H46), '2-2-2'!H46, IF(ISNUMBER('2-2-2'!I46), '2-2-2'!I46, IF(ISNUMBER('2-2-2'!J46), '2-2-2'!J46, IF(ISNUMBER('2-2-2'!K46), '2-2-2'!K46, "XXX")))))))</f>
        <v>0.76142857142857145</v>
      </c>
      <c r="L46" s="130">
        <f>IF(ISNUMBER('2-3-1'!M46), '2-3-1'!M46, IF(ISNUMBER('2-3-1'!N46), '2-3-1'!N46, IF(ISNUMBER('2-3-1'!O46), '2-3-1'!O46, IF(ISNUMBER('2-3-1'!P46), '2-3-1'!P46, IF(ISNUMBER('2-3-1'!Q46), '2-3-1'!Q46, IF(ISNUMBER('2-3-1'!R46), '2-3-1'!R46, IF(ISNUMBER('2-3-1'!S46), '2-3-1'!S46, "XXX")))))))</f>
        <v>4.6538104999999996</v>
      </c>
      <c r="M46" s="130">
        <f>IF(ISNUMBER('2-3-2'!M46),'2-3-2'!M46, "XXX")</f>
        <v>21.91824913</v>
      </c>
      <c r="N46" s="130">
        <f>IF(ISNUMBER('2-4-1'!S46), '2-4-1'!S46,IF(ISNUMBER('2-4-1'!T46),'2-4-1'!T46,IF(ISNUMBER('2-4-1'!U46),'2-4-1'!U46,IF(ISNUMBER('2-4-1'!V46),'2-4-1'!V46,'2013'!N46))))</f>
        <v>18.321000000000002</v>
      </c>
      <c r="O46" s="130">
        <f>IF(ISNUMBER('2-4-2'!C46), '2-4-2'!C46, IF(ISNUMBER('2-4-2'!D46), '2-4-2'!D46, IF(ISNUMBER('2-4-2'!E46), '2-4-2'!E46, IF(ISNUMBER('2-4-2'!F46), '2-4-2'!F46, IF(ISNUMBER('2-4-2'!G46), '2-4-2'!G46, "XXX")))))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"XXX"))))</f>
        <v>90.861940000000004</v>
      </c>
      <c r="S46" s="130">
        <f>IF(ISNUMBER('2-6-2'!B46), '2-6-2'!B46, IF(ISNUMBER('2-6-2'!C46), '2-6-2'!C46, IF(ISNUMBER('2-6-2'!D46), '2-6-2'!D46, IF(ISNUMBER('2-6-2'!E46), '2-6-2'!E46, IF(ISNUMBER('2-6-2'!F46), '2-6-2'!F46, IF(ISNUMBER('2-6-2'!G46), '2-6-2'!G46, IF(ISNUMBER('2-6-2'!H46), '2-6-2'!H46, "XXX")))))))</f>
        <v>0</v>
      </c>
      <c r="T46" s="130">
        <f>IF(ISNUMBER('2-7-1'!E46), '2-7-1'!E46, IF(ISNUMBER('2-7-1'!F46), '2-7-1'!F46, IF(ISNUMBER('2-7-1'!G46), '2-7-1'!G46, IF(ISNUMBER('2-7-1'!H46), '2-7-1'!H46, IF(ISNUMBER('2-7-1'!I46), '2-7-1'!I46, IF(ISNUMBER('2-7-1'!J46), '2-7-1'!J46, IF(ISNUMBER('2-7-1'!K46), '2-7-1'!K46, "XXX")))))))</f>
        <v>0.72857142857142854</v>
      </c>
      <c r="U46" s="130">
        <f>IF(ISNUMBER('2-7-2'!E46), '2-7-2'!E46, IF(ISNUMBER('2-7-2'!F46), '2-7-2'!F46, IF(ISNUMBER('2-7-2'!G46), '2-7-2'!G46, IF(ISNUMBER('2-7-2'!H46), '2-7-2'!H46, IF(ISNUMBER('2-7-2'!I46), '2-7-2'!I46, IF(ISNUMBER('2-7-2'!J46), '2-7-2'!J46, IF(ISNUMBER('2-7-2'!K46), '2-7-2'!K46, "XXX")))))))</f>
        <v>0.64785714285714291</v>
      </c>
      <c r="V46" s="130">
        <f>IF(ISNUMBER('2-8-1'!E46), '2-8-1'!E46, IF(ISNUMBER('2-8-1'!F46), '2-8-1'!F46, IF(ISNUMBER('2-8-1'!G46), '2-8-1'!G46, IF(ISNUMBER('2-8-1'!H46), '2-8-1'!H46, IF(ISNUMBER('2-8-1'!I46), '2-8-1'!I46, IF(ISNUMBER('2-8-1'!J46), '2-8-1'!J46, IF(ISNUMBER('2-8-1'!K46), '2-8-1'!K46, "XXX")))))))</f>
        <v>0.67</v>
      </c>
      <c r="W46" s="130">
        <f>IF(ISNUMBER('2-8-2'!E46), '2-8-2'!E46, IF(ISNUMBER('2-8-2'!F46), '2-8-2'!F46, IF(ISNUMBER('2-8-2'!G46), '2-8-2'!G46, IF(ISNUMBER('2-8-2'!H46), '2-8-2'!H46, IF(ISNUMBER('2-8-2'!I46), '2-8-2'!I46, IF(ISNUMBER('2-8-2'!J46), '2-8-2'!J46, IF(ISNUMBER('2-8-2'!K46), '2-8-2'!K46, "XXX")))))))</f>
        <v>0.61857142857142855</v>
      </c>
      <c r="X46" s="130">
        <f>'3-1'!F45</f>
        <v>0.875</v>
      </c>
      <c r="Y46" s="223">
        <f>'3-2'!N45</f>
        <v>1.1444953680000001</v>
      </c>
    </row>
    <row r="47" spans="1:25" ht="15" x14ac:dyDescent="0.25">
      <c r="A47" s="19" t="s">
        <v>56</v>
      </c>
      <c r="B47" s="158" t="s">
        <v>56</v>
      </c>
      <c r="C47" s="130" t="str">
        <f>IF(ISNUMBER('1-1'!E47),'1-1'!E47, "XXX")</f>
        <v>XXX</v>
      </c>
      <c r="D47" s="130" t="str">
        <f>IF(UCDP!V47, UCDP!V47, "0.0")</f>
        <v>0.0</v>
      </c>
      <c r="E47" s="130">
        <f>IF(ISNUMBER('1-3'!F47), '1-3'!F47, IF(ISNUMBER('1-3'!G47), '1-3'!G47, IF(ISNUMBER('1-3'!H47), '1-3'!H47, IF(ISNUMBER('1-3'!I47), '1-3'!I47, IF(ISNUMBER('1-3'!J47), '1-3'!J47, IF(ISNUMBER('1-3'!K47), '1-3'!K47, IF(ISNUMBER('1-3'!L47), '1-3'!L47, "XXX")))))))</f>
        <v>87.333333333333343</v>
      </c>
      <c r="F47" s="130">
        <f>IF(ISNUMBER('1-4'!AL47),'1-4'!AL47, IF(ISNUMBER('1-4'!AM47),'1-4'!AM47, IF(ISNUMBER('1-4'!AN47),'1-4'!AN47, IF(ISNUMBER('1-4'!AO47),'1-4'!AO47, IF(ISNUMBER('1-4'!AP47),'1-4'!AP47, IF(ISNUMBER('1-4'!AQ47),'1-4'!AQ47, IF(ISNUMBER('1-4'!AR47), '1-4'!AR47, "XXX")))))))</f>
        <v>3</v>
      </c>
      <c r="G47" s="130" t="str">
        <f>IF(ISNUMBER('1-5'!E46),'1-5'!E46, "XXX")</f>
        <v>XXX</v>
      </c>
      <c r="H47" s="130">
        <f>IF(ISNUMBER('2-1-1'!E47), '2-1-1'!E47, IF(ISNUMBER('2-1-1'!F47), '2-1-1'!F47, IF(ISNUMBER('2-1-1'!G47), '2-1-1'!G47, IF(ISNUMBER('2-1-1'!H47), '2-1-1'!H47, IF(ISNUMBER('2-1-1'!I47), '2-1-1'!I47, IF(ISNUMBER('2-1-1'!J47), '2-1-1'!J47, IF(ISNUMBER('2-1-1'!K47), '2-1-1'!K47, "XXX")))))))</f>
        <v>0.46571428571428564</v>
      </c>
      <c r="I47" s="130">
        <f>'2-1-2'!C46</f>
        <v>6.123E-2</v>
      </c>
      <c r="J47" s="130">
        <f>IF(ISNUMBER('2-2-1'!Z47), '2-2-1'!Z47, IF(ISNUMBER('2-2-1'!AA47), '2-2-1'!AA47, IF(ISNUMBER('2-2-1'!AB47), '2-2-1'!AB47, IF(ISNUMBER('2-2-1'!AC47), '2-2-1'!AC47, IF(ISNUMBER('2-2-1'!AD47), '2-2-1'!AD47, IF(ISNUMBER('2-2-1'!AE47), '2-2-1'!AE47, IF(ISNUMBER('2-2-1'!AF47), '2-2-1'!AF47, "XXX")))))))</f>
        <v>4.9427900000000005</v>
      </c>
      <c r="K47" s="130">
        <f>IF(ISNUMBER('2-2-2'!E47), '2-2-2'!E47, IF(ISNUMBER('2-2-2'!F47), '2-2-2'!F47, IF(ISNUMBER('2-2-2'!G47), '2-2-2'!G47, IF(ISNUMBER('2-2-2'!H47), '2-2-2'!H47, IF(ISNUMBER('2-2-2'!I47), '2-2-2'!I47, IF(ISNUMBER('2-2-2'!J47), '2-2-2'!J47, IF(ISNUMBER('2-2-2'!K47), '2-2-2'!K47, "XXX")))))))</f>
        <v>0.57999999999999996</v>
      </c>
      <c r="L47" s="130">
        <f>IF(ISNUMBER('2-3-1'!M47), '2-3-1'!M47, IF(ISNUMBER('2-3-1'!N47), '2-3-1'!N47, IF(ISNUMBER('2-3-1'!O47), '2-3-1'!O47, IF(ISNUMBER('2-3-1'!P47), '2-3-1'!P47, IF(ISNUMBER('2-3-1'!Q47), '2-3-1'!Q47, IF(ISNUMBER('2-3-1'!R47), '2-3-1'!R47, IF(ISNUMBER('2-3-1'!S47), '2-3-1'!S47, "XXX")))))))</f>
        <v>4.2280902899999999</v>
      </c>
      <c r="M47" s="130">
        <f>IF(ISNUMBER('2-3-2'!M47),'2-3-2'!M47, "XXX")</f>
        <v>10.455421449999999</v>
      </c>
      <c r="N47" s="130" t="str">
        <f>IF(ISNUMBER('2-4-1'!S47), '2-4-1'!S47,IF(ISNUMBER('2-4-1'!T47),'2-4-1'!T47,IF(ISNUMBER('2-4-1'!U47),'2-4-1'!U47,IF(ISNUMBER('2-4-1'!V47),'2-4-1'!V47,'2013'!N47))))</f>
        <v>XXX</v>
      </c>
      <c r="O47" s="130" t="str">
        <f>IF(ISNUMBER('2-4-2'!C47), '2-4-2'!C47, IF(ISNUMBER('2-4-2'!D47), '2-4-2'!D47, IF(ISNUMBER('2-4-2'!E47), '2-4-2'!E47, IF(ISNUMBER('2-4-2'!F47), '2-4-2'!F47, IF(ISNUMBER('2-4-2'!G47), '2-4-2'!G47, "XXX")))))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"XXX"))))</f>
        <v>66.829080000000005</v>
      </c>
      <c r="S47" s="130">
        <f>IF(ISNUMBER('2-6-2'!B47), '2-6-2'!B47, IF(ISNUMBER('2-6-2'!C47), '2-6-2'!C47, IF(ISNUMBER('2-6-2'!D47), '2-6-2'!D47, IF(ISNUMBER('2-6-2'!E47), '2-6-2'!E47, IF(ISNUMBER('2-6-2'!F47), '2-6-2'!F47, IF(ISNUMBER('2-6-2'!G47), '2-6-2'!G47, IF(ISNUMBER('2-6-2'!H47), '2-6-2'!H47, "XXX")))))))</f>
        <v>31.99</v>
      </c>
      <c r="T47" s="130">
        <f>IF(ISNUMBER('2-7-1'!E47), '2-7-1'!E47, IF(ISNUMBER('2-7-1'!F47), '2-7-1'!F47, IF(ISNUMBER('2-7-1'!G47), '2-7-1'!G47, IF(ISNUMBER('2-7-1'!H47), '2-7-1'!H47, IF(ISNUMBER('2-7-1'!I47), '2-7-1'!I47, IF(ISNUMBER('2-7-1'!J47), '2-7-1'!J47, IF(ISNUMBER('2-7-1'!K47), '2-7-1'!K47, "XXX")))))))</f>
        <v>0.61714285714285722</v>
      </c>
      <c r="U47" s="130">
        <f>IF(ISNUMBER('2-7-2'!E47), '2-7-2'!E47, IF(ISNUMBER('2-7-2'!F47), '2-7-2'!F47, IF(ISNUMBER('2-7-2'!G47), '2-7-2'!G47, IF(ISNUMBER('2-7-2'!H47), '2-7-2'!H47, IF(ISNUMBER('2-7-2'!I47), '2-7-2'!I47, IF(ISNUMBER('2-7-2'!J47), '2-7-2'!J47, IF(ISNUMBER('2-7-2'!K47), '2-7-2'!K47, "XXX")))))))</f>
        <v>0.46357142857142858</v>
      </c>
      <c r="V47" s="130">
        <f>IF(ISNUMBER('2-8-1'!E47), '2-8-1'!E47, IF(ISNUMBER('2-8-1'!F47), '2-8-1'!F47, IF(ISNUMBER('2-8-1'!G47), '2-8-1'!G47, IF(ISNUMBER('2-8-1'!H47), '2-8-1'!H47, IF(ISNUMBER('2-8-1'!I47), '2-8-1'!I47, IF(ISNUMBER('2-8-1'!J47), '2-8-1'!J47, IF(ISNUMBER('2-8-1'!K47), '2-8-1'!K47, "XXX")))))))</f>
        <v>0.52428571428571424</v>
      </c>
      <c r="W47" s="130">
        <f>IF(ISNUMBER('2-8-2'!E47), '2-8-2'!E47, IF(ISNUMBER('2-8-2'!F47), '2-8-2'!F47, IF(ISNUMBER('2-8-2'!G47), '2-8-2'!G47, IF(ISNUMBER('2-8-2'!H47), '2-8-2'!H47, IF(ISNUMBER('2-8-2'!I47), '2-8-2'!I47, IF(ISNUMBER('2-8-2'!J47), '2-8-2'!J47, IF(ISNUMBER('2-8-2'!K47), '2-8-2'!K47, "XXX")))))))</f>
        <v>0.50714285714285712</v>
      </c>
      <c r="X47" s="130">
        <f>'3-1'!F46</f>
        <v>0.126</v>
      </c>
      <c r="Y47" s="223">
        <f>'3-2'!N46</f>
        <v>-1.2083970310000001</v>
      </c>
    </row>
    <row r="48" spans="1:25" ht="15" x14ac:dyDescent="0.25">
      <c r="A48" s="19" t="s">
        <v>57</v>
      </c>
      <c r="B48" s="158" t="s">
        <v>57</v>
      </c>
      <c r="C48" s="130">
        <f>IF(ISNUMBER('1-1'!E48),'1-1'!E48, "XXX")</f>
        <v>7.9</v>
      </c>
      <c r="D48" s="130">
        <f>IF(UCDP!V48, UCDP!V48, "0.0")</f>
        <v>2.0852071051031235E-2</v>
      </c>
      <c r="E48" s="130">
        <f>IF(ISNUMBER('1-3'!F48), '1-3'!F48, IF(ISNUMBER('1-3'!G48), '1-3'!G48, IF(ISNUMBER('1-3'!H48), '1-3'!H48, IF(ISNUMBER('1-3'!I48), '1-3'!I48, IF(ISNUMBER('1-3'!J48), '1-3'!J48, IF(ISNUMBER('1-3'!K48), '1-3'!K48, IF(ISNUMBER('1-3'!L48), '1-3'!L48, "XXX")))))))</f>
        <v>85.333333333333343</v>
      </c>
      <c r="F48" s="130">
        <f>IF(ISNUMBER('1-4'!AL48),'1-4'!AL48, IF(ISNUMBER('1-4'!AM48),'1-4'!AM48, IF(ISNUMBER('1-4'!AN48),'1-4'!AN48, IF(ISNUMBER('1-4'!AO48),'1-4'!AO48, IF(ISNUMBER('1-4'!AP48),'1-4'!AP48, IF(ISNUMBER('1-4'!AQ48),'1-4'!AQ48, IF(ISNUMBER('1-4'!AR48), '1-4'!AR48, "XXX")))))))</f>
        <v>3</v>
      </c>
      <c r="G48" s="130">
        <f>IF(ISNUMBER('1-5'!E47),'1-5'!E47, "XXX")</f>
        <v>8.6999999999999993</v>
      </c>
      <c r="H48" s="130">
        <f>IF(ISNUMBER('2-1-1'!E48), '2-1-1'!E48, IF(ISNUMBER('2-1-1'!F48), '2-1-1'!F48, IF(ISNUMBER('2-1-1'!G48), '2-1-1'!G48, IF(ISNUMBER('2-1-1'!H48), '2-1-1'!H48, IF(ISNUMBER('2-1-1'!I48), '2-1-1'!I48, IF(ISNUMBER('2-1-1'!J48), '2-1-1'!J48, IF(ISNUMBER('2-1-1'!K48), '2-1-1'!K48, "XXX")))))))</f>
        <v>0.37857142857142856</v>
      </c>
      <c r="I48" s="130">
        <f>'2-1-2'!C47</f>
        <v>7.3099999999999997E-3</v>
      </c>
      <c r="J48" s="130">
        <f>IF(ISNUMBER('2-2-1'!Z48), '2-2-1'!Z48, IF(ISNUMBER('2-2-1'!AA48), '2-2-1'!AA48, IF(ISNUMBER('2-2-1'!AB48), '2-2-1'!AB48, IF(ISNUMBER('2-2-1'!AC48), '2-2-1'!AC48, IF(ISNUMBER('2-2-1'!AD48), '2-2-1'!AD48, IF(ISNUMBER('2-2-1'!AE48), '2-2-1'!AE48, IF(ISNUMBER('2-2-1'!AF48), '2-2-1'!AF48, "XXX")))))))</f>
        <v>2.5772699999999999</v>
      </c>
      <c r="K48" s="130">
        <f>IF(ISNUMBER('2-2-2'!E48), '2-2-2'!E48, IF(ISNUMBER('2-2-2'!F48), '2-2-2'!F48, IF(ISNUMBER('2-2-2'!G48), '2-2-2'!G48, IF(ISNUMBER('2-2-2'!H48), '2-2-2'!H48, IF(ISNUMBER('2-2-2'!I48), '2-2-2'!I48, IF(ISNUMBER('2-2-2'!J48), '2-2-2'!J48, IF(ISNUMBER('2-2-2'!K48), '2-2-2'!K48, "XXX")))))))</f>
        <v>0.46714285714285714</v>
      </c>
      <c r="L48" s="130">
        <f>IF(ISNUMBER('2-3-1'!M48), '2-3-1'!M48, IF(ISNUMBER('2-3-1'!N48), '2-3-1'!N48, IF(ISNUMBER('2-3-1'!O48), '2-3-1'!O48, IF(ISNUMBER('2-3-1'!P48), '2-3-1'!P48, IF(ISNUMBER('2-3-1'!Q48), '2-3-1'!Q48, IF(ISNUMBER('2-3-1'!R48), '2-3-1'!R48, IF(ISNUMBER('2-3-1'!S48), '2-3-1'!S48, "XXX")))))))</f>
        <v>0.94396371000000001</v>
      </c>
      <c r="M48" s="130">
        <f>IF(ISNUMBER('2-3-2'!M48),'2-3-2'!M48, "XXX")</f>
        <v>42.290206910000002</v>
      </c>
      <c r="N48" s="130">
        <f>IF(ISNUMBER('2-4-1'!S48), '2-4-1'!S48,IF(ISNUMBER('2-4-1'!T48),'2-4-1'!T48,IF(ISNUMBER('2-4-1'!U48),'2-4-1'!U48,IF(ISNUMBER('2-4-1'!V48),'2-4-1'!V48,'2013'!N48))))</f>
        <v>3.1721786015164279</v>
      </c>
      <c r="O48" s="130">
        <f>IF(ISNUMBER('2-4-2'!C48), '2-4-2'!C48, IF(ISNUMBER('2-4-2'!D48), '2-4-2'!D48, IF(ISNUMBER('2-4-2'!E48), '2-4-2'!E48, IF(ISNUMBER('2-4-2'!F48), '2-4-2'!F48, IF(ISNUMBER('2-4-2'!G48), '2-4-2'!G48, "XXX")))))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"XXX"))))</f>
        <v>11.816649999999999</v>
      </c>
      <c r="S48" s="130">
        <f>IF(ISNUMBER('2-6-2'!B48), '2-6-2'!B48, IF(ISNUMBER('2-6-2'!C48), '2-6-2'!C48, IF(ISNUMBER('2-6-2'!D48), '2-6-2'!D48, IF(ISNUMBER('2-6-2'!E48), '2-6-2'!E48, IF(ISNUMBER('2-6-2'!F48), '2-6-2'!F48, IF(ISNUMBER('2-6-2'!G48), '2-6-2'!G48, IF(ISNUMBER('2-6-2'!H48), '2-6-2'!H48, "XXX")))))))</f>
        <v>35.159999999999997</v>
      </c>
      <c r="T48" s="130">
        <f>IF(ISNUMBER('2-7-1'!E48), '2-7-1'!E48, IF(ISNUMBER('2-7-1'!F48), '2-7-1'!F48, IF(ISNUMBER('2-7-1'!G48), '2-7-1'!G48, IF(ISNUMBER('2-7-1'!H48), '2-7-1'!H48, IF(ISNUMBER('2-7-1'!I48), '2-7-1'!I48, IF(ISNUMBER('2-7-1'!J48), '2-7-1'!J48, IF(ISNUMBER('2-7-1'!K48), '2-7-1'!K48, "XXX")))))))</f>
        <v>0.59571428571428575</v>
      </c>
      <c r="U48" s="130">
        <f>IF(ISNUMBER('2-7-2'!E48), '2-7-2'!E48, IF(ISNUMBER('2-7-2'!F48), '2-7-2'!F48, IF(ISNUMBER('2-7-2'!G48), '2-7-2'!G48, IF(ISNUMBER('2-7-2'!H48), '2-7-2'!H48, IF(ISNUMBER('2-7-2'!I48), '2-7-2'!I48, IF(ISNUMBER('2-7-2'!J48), '2-7-2'!J48, IF(ISNUMBER('2-7-2'!K48), '2-7-2'!K48, "XXX")))))))</f>
        <v>0.48999999999999994</v>
      </c>
      <c r="V48" s="130">
        <f>IF(ISNUMBER('2-8-1'!E48), '2-8-1'!E48, IF(ISNUMBER('2-8-1'!F48), '2-8-1'!F48, IF(ISNUMBER('2-8-1'!G48), '2-8-1'!G48, IF(ISNUMBER('2-8-1'!H48), '2-8-1'!H48, IF(ISNUMBER('2-8-1'!I48), '2-8-1'!I48, IF(ISNUMBER('2-8-1'!J48), '2-8-1'!J48, IF(ISNUMBER('2-8-1'!K48), '2-8-1'!K48, "XXX")))))))</f>
        <v>0.60142857142857142</v>
      </c>
      <c r="W48" s="130">
        <f>IF(ISNUMBER('2-8-2'!E48), '2-8-2'!E48, IF(ISNUMBER('2-8-2'!F48), '2-8-2'!F48, IF(ISNUMBER('2-8-2'!G48), '2-8-2'!G48, IF(ISNUMBER('2-8-2'!H48), '2-8-2'!H48, IF(ISNUMBER('2-8-2'!I48), '2-8-2'!I48, IF(ISNUMBER('2-8-2'!J48), '2-8-2'!J48, IF(ISNUMBER('2-8-2'!K48), '2-8-2'!K48, "XXX")))))))</f>
        <v>0.54571428571428571</v>
      </c>
      <c r="X48" s="130">
        <f>'3-1'!F47</f>
        <v>0.23100000000000001</v>
      </c>
      <c r="Y48" s="223">
        <f>'3-2'!N47</f>
        <v>-1.227298617</v>
      </c>
    </row>
    <row r="49" spans="1:25" ht="15" x14ac:dyDescent="0.25">
      <c r="A49" s="19" t="s">
        <v>58</v>
      </c>
      <c r="B49" s="158" t="s">
        <v>58</v>
      </c>
      <c r="C49" s="130">
        <f>IF(ISNUMBER('1-1'!E49),'1-1'!E49, "XXX")</f>
        <v>6.1</v>
      </c>
      <c r="D49" s="130" t="str">
        <f>IF(UCDP!V49, UCDP!V49, "0.0")</f>
        <v>0.0</v>
      </c>
      <c r="E49" s="130" t="str">
        <f>IF(ISNUMBER('1-3'!F49), '1-3'!F49, IF(ISNUMBER('1-3'!G49), '1-3'!G49, IF(ISNUMBER('1-3'!H49), '1-3'!H49, IF(ISNUMBER('1-3'!I49), '1-3'!I49, IF(ISNUMBER('1-3'!J49), '1-3'!J49, IF(ISNUMBER('1-3'!K49), '1-3'!K49, IF(ISNUMBER('1-3'!L49), '1-3'!L49, "XXX")))))))</f>
        <v>XXX</v>
      </c>
      <c r="F49" s="130">
        <f>IF(ISNUMBER('1-4'!AL49),'1-4'!AL49, IF(ISNUMBER('1-4'!AM49),'1-4'!AM49, IF(ISNUMBER('1-4'!AN49),'1-4'!AN49, IF(ISNUMBER('1-4'!AO49),'1-4'!AO49, IF(ISNUMBER('1-4'!AP49),'1-4'!AP49, IF(ISNUMBER('1-4'!AQ49),'1-4'!AQ49, IF(ISNUMBER('1-4'!AR49), '1-4'!AR49, "XXX")))))))</f>
        <v>2</v>
      </c>
      <c r="G49" s="130">
        <f>IF(ISNUMBER('1-5'!E48),'1-5'!E48, "XXX")</f>
        <v>6.7</v>
      </c>
      <c r="H49" s="130" t="str">
        <f>IF(ISNUMBER('2-1-1'!E49), '2-1-1'!E49, IF(ISNUMBER('2-1-1'!F49), '2-1-1'!F49, IF(ISNUMBER('2-1-1'!G49), '2-1-1'!G49, IF(ISNUMBER('2-1-1'!H49), '2-1-1'!H49, IF(ISNUMBER('2-1-1'!I49), '2-1-1'!I49, IF(ISNUMBER('2-1-1'!J49), '2-1-1'!J49, IF(ISNUMBER('2-1-1'!K49), '2-1-1'!K49, "XXX")))))))</f>
        <v>XXX</v>
      </c>
      <c r="I49" s="130">
        <f>'2-1-2'!C48</f>
        <v>0.13961000000000001</v>
      </c>
      <c r="J49" s="130">
        <f>IF(ISNUMBER('2-2-1'!Z49), '2-2-1'!Z49, IF(ISNUMBER('2-2-1'!AA49), '2-2-1'!AA49, IF(ISNUMBER('2-2-1'!AB49), '2-2-1'!AB49, IF(ISNUMBER('2-2-1'!AC49), '2-2-1'!AC49, IF(ISNUMBER('2-2-1'!AD49), '2-2-1'!AD49, IF(ISNUMBER('2-2-1'!AE49), '2-2-1'!AE49, IF(ISNUMBER('2-2-1'!AF49), '2-2-1'!AF49, "XXX")))))))</f>
        <v>2.5187599999999999</v>
      </c>
      <c r="K49" s="130" t="str">
        <f>IF(ISNUMBER('2-2-2'!E49), '2-2-2'!E49, IF(ISNUMBER('2-2-2'!F49), '2-2-2'!F49, IF(ISNUMBER('2-2-2'!G49), '2-2-2'!G49, IF(ISNUMBER('2-2-2'!H49), '2-2-2'!H49, IF(ISNUMBER('2-2-2'!I49), '2-2-2'!I49, IF(ISNUMBER('2-2-2'!J49), '2-2-2'!J49, IF(ISNUMBER('2-2-2'!K49), '2-2-2'!K49, "XXX")))))))</f>
        <v>XXX</v>
      </c>
      <c r="L49" s="130">
        <f>IF(ISNUMBER('2-3-1'!M49), '2-3-1'!M49, IF(ISNUMBER('2-3-1'!N49), '2-3-1'!N49, IF(ISNUMBER('2-3-1'!O49), '2-3-1'!O49, IF(ISNUMBER('2-3-1'!P49), '2-3-1'!P49, IF(ISNUMBER('2-3-1'!Q49), '2-3-1'!Q49, IF(ISNUMBER('2-3-1'!R49), '2-3-1'!R49, IF(ISNUMBER('2-3-1'!S49), '2-3-1'!S49, "XXX")))))))</f>
        <v>2.1831135700000002</v>
      </c>
      <c r="M49" s="130">
        <f>IF(ISNUMBER('2-3-2'!M49),'2-3-2'!M49, "XXX")</f>
        <v>22.370723720000001</v>
      </c>
      <c r="N49" s="130">
        <f>IF(ISNUMBER('2-4-1'!S49), '2-4-1'!S49,IF(ISNUMBER('2-4-1'!T49),'2-4-1'!T49,IF(ISNUMBER('2-4-1'!U49),'2-4-1'!U49,IF(ISNUMBER('2-4-1'!V49),'2-4-1'!V49,'2013'!N49))))</f>
        <v>3.371</v>
      </c>
      <c r="O49" s="130">
        <f>IF(ISNUMBER('2-4-2'!C49), '2-4-2'!C49, IF(ISNUMBER('2-4-2'!D49), '2-4-2'!D49, IF(ISNUMBER('2-4-2'!E49), '2-4-2'!E49, IF(ISNUMBER('2-4-2'!F49), '2-4-2'!F49, IF(ISNUMBER('2-4-2'!G49), '2-4-2'!G49, "XXX")))))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"XXX"))))</f>
        <v>57.253709999999998</v>
      </c>
      <c r="S49" s="130">
        <f>IF(ISNUMBER('2-6-2'!B49), '2-6-2'!B49, IF(ISNUMBER('2-6-2'!C49), '2-6-2'!C49, IF(ISNUMBER('2-6-2'!D49), '2-6-2'!D49, IF(ISNUMBER('2-6-2'!E49), '2-6-2'!E49, IF(ISNUMBER('2-6-2'!F49), '2-6-2'!F49, IF(ISNUMBER('2-6-2'!G49), '2-6-2'!G49, IF(ISNUMBER('2-6-2'!H49), '2-6-2'!H49, "XXX")))))))</f>
        <v>0.52</v>
      </c>
      <c r="T49" s="130" t="str">
        <f>IF(ISNUMBER('2-7-1'!E49), '2-7-1'!E49, IF(ISNUMBER('2-7-1'!F49), '2-7-1'!F49, IF(ISNUMBER('2-7-1'!G49), '2-7-1'!G49, IF(ISNUMBER('2-7-1'!H49), '2-7-1'!H49, IF(ISNUMBER('2-7-1'!I49), '2-7-1'!I49, IF(ISNUMBER('2-7-1'!J49), '2-7-1'!J49, IF(ISNUMBER('2-7-1'!K49), '2-7-1'!K49, "XXX")))))))</f>
        <v>XXX</v>
      </c>
      <c r="U49" s="130" t="str">
        <f>IF(ISNUMBER('2-7-2'!E49), '2-7-2'!E49, IF(ISNUMBER('2-7-2'!F49), '2-7-2'!F49, IF(ISNUMBER('2-7-2'!G49), '2-7-2'!G49, IF(ISNUMBER('2-7-2'!H49), '2-7-2'!H49, IF(ISNUMBER('2-7-2'!I49), '2-7-2'!I49, IF(ISNUMBER('2-7-2'!J49), '2-7-2'!J49, IF(ISNUMBER('2-7-2'!K49), '2-7-2'!K49, "XXX")))))))</f>
        <v>XXX</v>
      </c>
      <c r="V49" s="130" t="str">
        <f>IF(ISNUMBER('2-8-1'!E49), '2-8-1'!E49, IF(ISNUMBER('2-8-1'!F49), '2-8-1'!F49, IF(ISNUMBER('2-8-1'!G49), '2-8-1'!G49, IF(ISNUMBER('2-8-1'!H49), '2-8-1'!H49, IF(ISNUMBER('2-8-1'!I49), '2-8-1'!I49, IF(ISNUMBER('2-8-1'!J49), '2-8-1'!J49, IF(ISNUMBER('2-8-1'!K49), '2-8-1'!K49, "XXX")))))))</f>
        <v>XXX</v>
      </c>
      <c r="W49" s="130" t="str">
        <f>IF(ISNUMBER('2-8-2'!E49), '2-8-2'!E49, IF(ISNUMBER('2-8-2'!F49), '2-8-2'!F49, IF(ISNUMBER('2-8-2'!G49), '2-8-2'!G49, IF(ISNUMBER('2-8-2'!H49), '2-8-2'!H49, IF(ISNUMBER('2-8-2'!I49), '2-8-2'!I49, IF(ISNUMBER('2-8-2'!J49), '2-8-2'!J49, IF(ISNUMBER('2-8-2'!K49), '2-8-2'!K49, "XXX")))))))</f>
        <v>XXX</v>
      </c>
      <c r="X49" s="130">
        <f>'3-1'!F48</f>
        <v>0.13900000000000001</v>
      </c>
      <c r="Y49" s="223">
        <f>'3-2'!N48</f>
        <v>-0.99645865</v>
      </c>
    </row>
    <row r="50" spans="1:25" ht="15" x14ac:dyDescent="0.25">
      <c r="A50" s="19" t="s">
        <v>59</v>
      </c>
      <c r="B50" s="158" t="s">
        <v>59</v>
      </c>
      <c r="C50" s="130">
        <f>IF(ISNUMBER('1-1'!E50),'1-1'!E50, "XXX")</f>
        <v>1.8</v>
      </c>
      <c r="D50" s="130" t="str">
        <f>IF(UCDP!V50, UCDP!V50, "0.0")</f>
        <v>0.0</v>
      </c>
      <c r="E50" s="130">
        <f>IF(ISNUMBER('1-3'!F50), '1-3'!F50, IF(ISNUMBER('1-3'!G50), '1-3'!G50, IF(ISNUMBER('1-3'!H50), '1-3'!H50, IF(ISNUMBER('1-3'!I50), '1-3'!I50, IF(ISNUMBER('1-3'!J50), '1-3'!J50, IF(ISNUMBER('1-3'!K50), '1-3'!K50, IF(ISNUMBER('1-3'!L50), '1-3'!L50, "XXX")))))))</f>
        <v>109.33333333333333</v>
      </c>
      <c r="F50" s="130">
        <f>IF(ISNUMBER('1-4'!AL50),'1-4'!AL50, IF(ISNUMBER('1-4'!AM50),'1-4'!AM50, IF(ISNUMBER('1-4'!AN50),'1-4'!AN50, IF(ISNUMBER('1-4'!AO50),'1-4'!AO50, IF(ISNUMBER('1-4'!AP50),'1-4'!AP50, IF(ISNUMBER('1-4'!AQ50),'1-4'!AQ50, IF(ISNUMBER('1-4'!AR50), '1-4'!AR50, "XXX")))))))</f>
        <v>1</v>
      </c>
      <c r="G50" s="130">
        <f>IF(ISNUMBER('1-5'!E49),'1-5'!E49, "XXX")</f>
        <v>1.5</v>
      </c>
      <c r="H50" s="130">
        <f>IF(ISNUMBER('2-1-1'!E50), '2-1-1'!E50, IF(ISNUMBER('2-1-1'!F50), '2-1-1'!F50, IF(ISNUMBER('2-1-1'!G50), '2-1-1'!G50, IF(ISNUMBER('2-1-1'!H50), '2-1-1'!H50, IF(ISNUMBER('2-1-1'!I50), '2-1-1'!I50, IF(ISNUMBER('2-1-1'!J50), '2-1-1'!J50, IF(ISNUMBER('2-1-1'!K50), '2-1-1'!K50, "XXX")))))))</f>
        <v>0.79857142857142849</v>
      </c>
      <c r="I50" s="130">
        <f>'2-1-2'!C49</f>
        <v>0.62399000000000004</v>
      </c>
      <c r="J50" s="130">
        <f>IF(ISNUMBER('2-2-1'!Z50), '2-2-1'!Z50, IF(ISNUMBER('2-2-1'!AA50), '2-2-1'!AA50, IF(ISNUMBER('2-2-1'!AB50), '2-2-1'!AB50, IF(ISNUMBER('2-2-1'!AC50), '2-2-1'!AC50, IF(ISNUMBER('2-2-1'!AD50), '2-2-1'!AD50, IF(ISNUMBER('2-2-1'!AE50), '2-2-1'!AE50, IF(ISNUMBER('2-2-1'!AF50), '2-2-1'!AF50, "XXX")))))))</f>
        <v>4.0250200000000005</v>
      </c>
      <c r="K50" s="130">
        <f>IF(ISNUMBER('2-2-2'!E50), '2-2-2'!E50, IF(ISNUMBER('2-2-2'!F50), '2-2-2'!F50, IF(ISNUMBER('2-2-2'!G50), '2-2-2'!G50, IF(ISNUMBER('2-2-2'!H50), '2-2-2'!H50, IF(ISNUMBER('2-2-2'!I50), '2-2-2'!I50, IF(ISNUMBER('2-2-2'!J50), '2-2-2'!J50, IF(ISNUMBER('2-2-2'!K50), '2-2-2'!K50, "XXX")))))))</f>
        <v>0.94571428571428573</v>
      </c>
      <c r="L50" s="130">
        <f>IF(ISNUMBER('2-3-1'!M50), '2-3-1'!M50, IF(ISNUMBER('2-3-1'!N50), '2-3-1'!N50, IF(ISNUMBER('2-3-1'!O50), '2-3-1'!O50, IF(ISNUMBER('2-3-1'!P50), '2-3-1'!P50, IF(ISNUMBER('2-3-1'!Q50), '2-3-1'!Q50, IF(ISNUMBER('2-3-1'!R50), '2-3-1'!R50, IF(ISNUMBER('2-3-1'!S50), '2-3-1'!S50, "XXX")))))))</f>
        <v>7.1804532999999999</v>
      </c>
      <c r="M50" s="130">
        <f>IF(ISNUMBER('2-3-2'!M50),'2-3-2'!M50, "XXX")</f>
        <v>18.803955080000001</v>
      </c>
      <c r="N50" s="130">
        <f>IF(ISNUMBER('2-4-1'!S50), '2-4-1'!S50,IF(ISNUMBER('2-4-1'!T50),'2-4-1'!T50,IF(ISNUMBER('2-4-1'!U50),'2-4-1'!U50,IF(ISNUMBER('2-4-1'!V50),'2-4-1'!V50,'2013'!N50))))</f>
        <v>27.417000000000002</v>
      </c>
      <c r="O50" s="130">
        <f>IF(ISNUMBER('2-4-2'!C50), '2-4-2'!C50, IF(ISNUMBER('2-4-2'!D50), '2-4-2'!D50, IF(ISNUMBER('2-4-2'!E50), '2-4-2'!E50, IF(ISNUMBER('2-4-2'!F50), '2-4-2'!F50, IF(ISNUMBER('2-4-2'!G50), '2-4-2'!G50, "XXX")))))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"XXX"))))</f>
        <v>86.56165</v>
      </c>
      <c r="S50" s="130">
        <f>IF(ISNUMBER('2-6-2'!B50), '2-6-2'!B50, IF(ISNUMBER('2-6-2'!C50), '2-6-2'!C50, IF(ISNUMBER('2-6-2'!D50), '2-6-2'!D50, IF(ISNUMBER('2-6-2'!E50), '2-6-2'!E50, IF(ISNUMBER('2-6-2'!F50), '2-6-2'!F50, IF(ISNUMBER('2-6-2'!G50), '2-6-2'!G50, IF(ISNUMBER('2-6-2'!H50), '2-6-2'!H50, "XXX")))))))</f>
        <v>0</v>
      </c>
      <c r="T50" s="130">
        <f>IF(ISNUMBER('2-7-1'!E50), '2-7-1'!E50, IF(ISNUMBER('2-7-1'!F50), '2-7-1'!F50, IF(ISNUMBER('2-7-1'!G50), '2-7-1'!G50, IF(ISNUMBER('2-7-1'!H50), '2-7-1'!H50, IF(ISNUMBER('2-7-1'!I50), '2-7-1'!I50, IF(ISNUMBER('2-7-1'!J50), '2-7-1'!J50, IF(ISNUMBER('2-7-1'!K50), '2-7-1'!K50, "XXX")))))))</f>
        <v>0.90428571428571425</v>
      </c>
      <c r="U50" s="130">
        <f>IF(ISNUMBER('2-7-2'!E50), '2-7-2'!E50, IF(ISNUMBER('2-7-2'!F50), '2-7-2'!F50, IF(ISNUMBER('2-7-2'!G50), '2-7-2'!G50, IF(ISNUMBER('2-7-2'!H50), '2-7-2'!H50, IF(ISNUMBER('2-7-2'!I50), '2-7-2'!I50, IF(ISNUMBER('2-7-2'!J50), '2-7-2'!J50, IF(ISNUMBER('2-7-2'!K50), '2-7-2'!K50, "XXX")))))))</f>
        <v>0.83000000000000007</v>
      </c>
      <c r="V50" s="130">
        <f>IF(ISNUMBER('2-8-1'!E50), '2-8-1'!E50, IF(ISNUMBER('2-8-1'!F50), '2-8-1'!F50, IF(ISNUMBER('2-8-1'!G50), '2-8-1'!G50, IF(ISNUMBER('2-8-1'!H50), '2-8-1'!H50, IF(ISNUMBER('2-8-1'!I50), '2-8-1'!I50, IF(ISNUMBER('2-8-1'!J50), '2-8-1'!J50, IF(ISNUMBER('2-8-1'!K50), '2-8-1'!K50, "XXX")))))))</f>
        <v>0.68714285714285706</v>
      </c>
      <c r="W50" s="130">
        <f>IF(ISNUMBER('2-8-2'!E50), '2-8-2'!E50, IF(ISNUMBER('2-8-2'!F50), '2-8-2'!F50, IF(ISNUMBER('2-8-2'!G50), '2-8-2'!G50, IF(ISNUMBER('2-8-2'!H50), '2-8-2'!H50, IF(ISNUMBER('2-8-2'!I50), '2-8-2'!I50, IF(ISNUMBER('2-8-2'!J50), '2-8-2'!J50, IF(ISNUMBER('2-8-2'!K50), '2-8-2'!K50, "XXX")))))))</f>
        <v>0.73428571428571421</v>
      </c>
      <c r="X50" s="130">
        <f>'3-1'!F49</f>
        <v>0.88100000000000001</v>
      </c>
      <c r="Y50" s="223">
        <f>'3-2'!N49</f>
        <v>1.513316154</v>
      </c>
    </row>
    <row r="51" spans="1:25" ht="15" x14ac:dyDescent="0.25">
      <c r="A51" s="19" t="s">
        <v>60</v>
      </c>
      <c r="B51" s="158" t="s">
        <v>60</v>
      </c>
      <c r="C51" s="130">
        <f>IF(ISNUMBER('1-1'!E51),'1-1'!E51, "XXX")</f>
        <v>2.2000000000000002</v>
      </c>
      <c r="D51" s="130" t="str">
        <f>IF(UCDP!V51, UCDP!V51, "0.0")</f>
        <v>0.0</v>
      </c>
      <c r="E51" s="130">
        <f>IF(ISNUMBER('1-3'!F51), '1-3'!F51, IF(ISNUMBER('1-3'!G51), '1-3'!G51, IF(ISNUMBER('1-3'!H51), '1-3'!H51, IF(ISNUMBER('1-3'!I51), '1-3'!I51, IF(ISNUMBER('1-3'!J51), '1-3'!J51, IF(ISNUMBER('1-3'!K51), '1-3'!K51, IF(ISNUMBER('1-3'!L51), '1-3'!L51, "XXX")))))))</f>
        <v>93.833333333333343</v>
      </c>
      <c r="F51" s="130">
        <f>IF(ISNUMBER('1-4'!AL51),'1-4'!AL51, IF(ISNUMBER('1-4'!AM51),'1-4'!AM51, IF(ISNUMBER('1-4'!AN51),'1-4'!AN51, IF(ISNUMBER('1-4'!AO51),'1-4'!AO51, IF(ISNUMBER('1-4'!AP51),'1-4'!AP51, IF(ISNUMBER('1-4'!AQ51),'1-4'!AQ51, IF(ISNUMBER('1-4'!AR51), '1-4'!AR51, "XXX")))))))</f>
        <v>2</v>
      </c>
      <c r="G51" s="130">
        <f>IF(ISNUMBER('1-5'!E50),'1-5'!E50, "XXX")</f>
        <v>2.7</v>
      </c>
      <c r="H51" s="130">
        <f>IF(ISNUMBER('2-1-1'!E51), '2-1-1'!E51, IF(ISNUMBER('2-1-1'!F51), '2-1-1'!F51, IF(ISNUMBER('2-1-1'!G51), '2-1-1'!G51, IF(ISNUMBER('2-1-1'!H51), '2-1-1'!H51, IF(ISNUMBER('2-1-1'!I51), '2-1-1'!I51, IF(ISNUMBER('2-1-1'!J51), '2-1-1'!J51, IF(ISNUMBER('2-1-1'!K51), '2-1-1'!K51, "XXX")))))))</f>
        <v>0.89142857142857146</v>
      </c>
      <c r="I51" s="130">
        <f>'2-1-2'!C50</f>
        <v>0.59538999999999997</v>
      </c>
      <c r="J51" s="130" t="str">
        <f>IF(ISNUMBER('2-2-1'!Z51), '2-2-1'!Z51, IF(ISNUMBER('2-2-1'!AA51), '2-2-1'!AA51, IF(ISNUMBER('2-2-1'!AB51), '2-2-1'!AB51, IF(ISNUMBER('2-2-1'!AC51), '2-2-1'!AC51, IF(ISNUMBER('2-2-1'!AD51), '2-2-1'!AD51, IF(ISNUMBER('2-2-1'!AE51), '2-2-1'!AE51, IF(ISNUMBER('2-2-1'!AF51), '2-2-1'!AF51, "XXX")))))))</f>
        <v>XXX</v>
      </c>
      <c r="K51" s="130">
        <f>IF(ISNUMBER('2-2-2'!E51), '2-2-2'!E51, IF(ISNUMBER('2-2-2'!F51), '2-2-2'!F51, IF(ISNUMBER('2-2-2'!G51), '2-2-2'!G51, IF(ISNUMBER('2-2-2'!H51), '2-2-2'!H51, IF(ISNUMBER('2-2-2'!I51), '2-2-2'!I51, IF(ISNUMBER('2-2-2'!J51), '2-2-2'!J51, IF(ISNUMBER('2-2-2'!K51), '2-2-2'!K51, "XXX")))))))</f>
        <v>0.71</v>
      </c>
      <c r="L51" s="130">
        <f>IF(ISNUMBER('2-3-1'!M51), '2-3-1'!M51, IF(ISNUMBER('2-3-1'!N51), '2-3-1'!N51, IF(ISNUMBER('2-3-1'!O51), '2-3-1'!O51, IF(ISNUMBER('2-3-1'!P51), '2-3-1'!P51, IF(ISNUMBER('2-3-1'!Q51), '2-3-1'!Q51, IF(ISNUMBER('2-3-1'!R51), '2-3-1'!R51, IF(ISNUMBER('2-3-1'!S51), '2-3-1'!S51, "XXX")))))))</f>
        <v>7.9076766999999997</v>
      </c>
      <c r="M51" s="130">
        <f>IF(ISNUMBER('2-3-2'!M51),'2-3-2'!M51, "XXX")</f>
        <v>10.235031129999999</v>
      </c>
      <c r="N51" s="130">
        <f>IF(ISNUMBER('2-4-1'!S51), '2-4-1'!S51,IF(ISNUMBER('2-4-1'!T51),'2-4-1'!T51,IF(ISNUMBER('2-4-1'!U51),'2-4-1'!U51,IF(ISNUMBER('2-4-1'!V51),'2-4-1'!V51,'2013'!N51))))</f>
        <v>30.664000000000001</v>
      </c>
      <c r="O51" s="130">
        <f>IF(ISNUMBER('2-4-2'!C51), '2-4-2'!C51, IF(ISNUMBER('2-4-2'!D51), '2-4-2'!D51, IF(ISNUMBER('2-4-2'!E51), '2-4-2'!E51, IF(ISNUMBER('2-4-2'!F51), '2-4-2'!F51, IF(ISNUMBER('2-4-2'!G51), '2-4-2'!G51, "XXX")))))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"XXX"))))</f>
        <v>88.727549999999994</v>
      </c>
      <c r="S51" s="130">
        <f>IF(ISNUMBER('2-6-2'!B51), '2-6-2'!B51, IF(ISNUMBER('2-6-2'!C51), '2-6-2'!C51, IF(ISNUMBER('2-6-2'!D51), '2-6-2'!D51, IF(ISNUMBER('2-6-2'!E51), '2-6-2'!E51, IF(ISNUMBER('2-6-2'!F51), '2-6-2'!F51, IF(ISNUMBER('2-6-2'!G51), '2-6-2'!G51, IF(ISNUMBER('2-6-2'!H51), '2-6-2'!H51, "XXX")))))))</f>
        <v>0</v>
      </c>
      <c r="T51" s="130">
        <f>IF(ISNUMBER('2-7-1'!E51), '2-7-1'!E51, IF(ISNUMBER('2-7-1'!F51), '2-7-1'!F51, IF(ISNUMBER('2-7-1'!G51), '2-7-1'!G51, IF(ISNUMBER('2-7-1'!H51), '2-7-1'!H51, IF(ISNUMBER('2-7-1'!I51), '2-7-1'!I51, IF(ISNUMBER('2-7-1'!J51), '2-7-1'!J51, IF(ISNUMBER('2-7-1'!K51), '2-7-1'!K51, "XXX")))))))</f>
        <v>0.8342857142857143</v>
      </c>
      <c r="U51" s="130">
        <f>IF(ISNUMBER('2-7-2'!E51), '2-7-2'!E51, IF(ISNUMBER('2-7-2'!F51), '2-7-2'!F51, IF(ISNUMBER('2-7-2'!G51), '2-7-2'!G51, IF(ISNUMBER('2-7-2'!H51), '2-7-2'!H51, IF(ISNUMBER('2-7-2'!I51), '2-7-2'!I51, IF(ISNUMBER('2-7-2'!J51), '2-7-2'!J51, IF(ISNUMBER('2-7-2'!K51), '2-7-2'!K51, "XXX")))))))</f>
        <v>0.65785714285714292</v>
      </c>
      <c r="V51" s="130">
        <f>IF(ISNUMBER('2-8-1'!E51), '2-8-1'!E51, IF(ISNUMBER('2-8-1'!F51), '2-8-1'!F51, IF(ISNUMBER('2-8-1'!G51), '2-8-1'!G51, IF(ISNUMBER('2-8-1'!H51), '2-8-1'!H51, IF(ISNUMBER('2-8-1'!I51), '2-8-1'!I51, IF(ISNUMBER('2-8-1'!J51), '2-8-1'!J51, IF(ISNUMBER('2-8-1'!K51), '2-8-1'!K51, "XXX")))))))</f>
        <v>0.66285714285714281</v>
      </c>
      <c r="W51" s="130">
        <f>IF(ISNUMBER('2-8-2'!E51), '2-8-2'!E51, IF(ISNUMBER('2-8-2'!F51), '2-8-2'!F51, IF(ISNUMBER('2-8-2'!G51), '2-8-2'!G51, IF(ISNUMBER('2-8-2'!H51), '2-8-2'!H51, IF(ISNUMBER('2-8-2'!I51), '2-8-2'!I51, IF(ISNUMBER('2-8-2'!J51), '2-8-2'!J51, IF(ISNUMBER('2-8-2'!K51), '2-8-2'!K51, "XXX")))))))</f>
        <v>0.59571428571428575</v>
      </c>
      <c r="X51" s="130">
        <f>'3-1'!F50</f>
        <v>0.89400000000000002</v>
      </c>
      <c r="Y51" s="223">
        <f>'3-2'!N50</f>
        <v>1.2385778430000001</v>
      </c>
    </row>
    <row r="52" spans="1:25" ht="15" x14ac:dyDescent="0.25">
      <c r="A52" s="19" t="s">
        <v>61</v>
      </c>
      <c r="B52" s="158" t="s">
        <v>61</v>
      </c>
      <c r="C52" s="130">
        <f>IF(ISNUMBER('1-1'!E52),'1-1'!E52, "XXX")</f>
        <v>5.5</v>
      </c>
      <c r="D52" s="130" t="str">
        <f>IF(UCDP!V52, UCDP!V52, "0.0")</f>
        <v>0.0</v>
      </c>
      <c r="E52" s="130">
        <f>IF(ISNUMBER('1-3'!F52), '1-3'!F52, IF(ISNUMBER('1-3'!G52), '1-3'!G52, IF(ISNUMBER('1-3'!H52), '1-3'!H52, IF(ISNUMBER('1-3'!I52), '1-3'!I52, IF(ISNUMBER('1-3'!J52), '1-3'!J52, IF(ISNUMBER('1-3'!K52), '1-3'!K52, IF(ISNUMBER('1-3'!L52), '1-3'!L52, "XXX")))))))</f>
        <v>87</v>
      </c>
      <c r="F52" s="130" t="str">
        <f>IF(ISNUMBER('1-4'!AL52),'1-4'!AL52, IF(ISNUMBER('1-4'!AM52),'1-4'!AM52, IF(ISNUMBER('1-4'!AN52),'1-4'!AN52, IF(ISNUMBER('1-4'!AO52),'1-4'!AO52, IF(ISNUMBER('1-4'!AP52),'1-4'!AP52, IF(ISNUMBER('1-4'!AQ52),'1-4'!AQ52, IF(ISNUMBER('1-4'!AR52), '1-4'!AR52, "XXX")))))))</f>
        <v>XXX</v>
      </c>
      <c r="G52" s="130">
        <f>IF(ISNUMBER('1-5'!E51),'1-5'!E51, "XXX")</f>
        <v>6.4</v>
      </c>
      <c r="H52" s="130">
        <f>IF(ISNUMBER('2-1-1'!E52), '2-1-1'!E52, IF(ISNUMBER('2-1-1'!F52), '2-1-1'!F52, IF(ISNUMBER('2-1-1'!G52), '2-1-1'!G52, IF(ISNUMBER('2-1-1'!H52), '2-1-1'!H52, IF(ISNUMBER('2-1-1'!I52), '2-1-1'!I52, IF(ISNUMBER('2-1-1'!J52), '2-1-1'!J52, IF(ISNUMBER('2-1-1'!K52), '2-1-1'!K52, "XXX")))))))</f>
        <v>0.38714285714285712</v>
      </c>
      <c r="I52" s="130">
        <f>'2-1-2'!C51</f>
        <v>0.11101</v>
      </c>
      <c r="J52" s="130">
        <f>IF(ISNUMBER('2-2-1'!Z52), '2-2-1'!Z52, IF(ISNUMBER('2-2-1'!AA52), '2-2-1'!AA52, IF(ISNUMBER('2-2-1'!AB52), '2-2-1'!AB52, IF(ISNUMBER('2-2-1'!AC52), '2-2-1'!AC52, IF(ISNUMBER('2-2-1'!AD52), '2-2-1'!AD52, IF(ISNUMBER('2-2-1'!AE52), '2-2-1'!AE52, IF(ISNUMBER('2-2-1'!AF52), '2-2-1'!AF52, "XXX")))))))</f>
        <v>1.7814399999999999</v>
      </c>
      <c r="K52" s="130">
        <f>IF(ISNUMBER('2-2-2'!E52), '2-2-2'!E52, IF(ISNUMBER('2-2-2'!F52), '2-2-2'!F52, IF(ISNUMBER('2-2-2'!G52), '2-2-2'!G52, IF(ISNUMBER('2-2-2'!H52), '2-2-2'!H52, IF(ISNUMBER('2-2-2'!I52), '2-2-2'!I52, IF(ISNUMBER('2-2-2'!J52), '2-2-2'!J52, IF(ISNUMBER('2-2-2'!K52), '2-2-2'!K52, "XXX")))))))</f>
        <v>0.36857142857142861</v>
      </c>
      <c r="L52" s="130">
        <f>IF(ISNUMBER('2-3-1'!M52), '2-3-1'!M52, IF(ISNUMBER('2-3-1'!N52), '2-3-1'!N52, IF(ISNUMBER('2-3-1'!O52), '2-3-1'!O52, IF(ISNUMBER('2-3-1'!P52), '2-3-1'!P52, IF(ISNUMBER('2-3-1'!Q52), '2-3-1'!Q52, IF(ISNUMBER('2-3-1'!R52), '2-3-1'!R52, IF(ISNUMBER('2-3-1'!S52), '2-3-1'!S52, "XXX")))))))</f>
        <v>1.57325673</v>
      </c>
      <c r="M52" s="130">
        <f>IF(ISNUMBER('2-3-2'!M52),'2-3-2'!M52, "XXX")</f>
        <v>25.505647660000001</v>
      </c>
      <c r="N52" s="130" t="str">
        <f>IF(ISNUMBER('2-4-1'!S52), '2-4-1'!S52,IF(ISNUMBER('2-4-1'!T52),'2-4-1'!T52,IF(ISNUMBER('2-4-1'!U52),'2-4-1'!U52,IF(ISNUMBER('2-4-1'!V52),'2-4-1'!V52,'2013'!N52))))</f>
        <v>XXX</v>
      </c>
      <c r="O52" s="130" t="str">
        <f>IF(ISNUMBER('2-4-2'!C52), '2-4-2'!C52, IF(ISNUMBER('2-4-2'!D52), '2-4-2'!D52, IF(ISNUMBER('2-4-2'!E52), '2-4-2'!E52, IF(ISNUMBER('2-4-2'!F52), '2-4-2'!F52, IF(ISNUMBER('2-4-2'!G52), '2-4-2'!G52, "XXX")))))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"XXX"))))</f>
        <v>66.555480000000003</v>
      </c>
      <c r="S52" s="130">
        <f>IF(ISNUMBER('2-6-2'!B52), '2-6-2'!B52, IF(ISNUMBER('2-6-2'!C52), '2-6-2'!C52, IF(ISNUMBER('2-6-2'!D52), '2-6-2'!D52, IF(ISNUMBER('2-6-2'!E52), '2-6-2'!E52, IF(ISNUMBER('2-6-2'!F52), '2-6-2'!F52, IF(ISNUMBER('2-6-2'!G52), '2-6-2'!G52, IF(ISNUMBER('2-6-2'!H52), '2-6-2'!H52, "XXX")))))))</f>
        <v>4.7</v>
      </c>
      <c r="T52" s="130">
        <f>IF(ISNUMBER('2-7-1'!E52), '2-7-1'!E52, IF(ISNUMBER('2-7-1'!F52), '2-7-1'!F52, IF(ISNUMBER('2-7-1'!G52), '2-7-1'!G52, IF(ISNUMBER('2-7-1'!H52), '2-7-1'!H52, IF(ISNUMBER('2-7-1'!I52), '2-7-1'!I52, IF(ISNUMBER('2-7-1'!J52), '2-7-1'!J52, IF(ISNUMBER('2-7-1'!K52), '2-7-1'!K52, "XXX")))))))</f>
        <v>0.61142857142857143</v>
      </c>
      <c r="U52" s="130">
        <f>IF(ISNUMBER('2-7-2'!E52), '2-7-2'!E52, IF(ISNUMBER('2-7-2'!F52), '2-7-2'!F52, IF(ISNUMBER('2-7-2'!G52), '2-7-2'!G52, IF(ISNUMBER('2-7-2'!H52), '2-7-2'!H52, IF(ISNUMBER('2-7-2'!I52), '2-7-2'!I52, IF(ISNUMBER('2-7-2'!J52), '2-7-2'!J52, IF(ISNUMBER('2-7-2'!K52), '2-7-2'!K52, "XXX")))))))</f>
        <v>0.43214285714285711</v>
      </c>
      <c r="V52" s="130">
        <f>IF(ISNUMBER('2-8-1'!E52), '2-8-1'!E52, IF(ISNUMBER('2-8-1'!F52), '2-8-1'!F52, IF(ISNUMBER('2-8-1'!G52), '2-8-1'!G52, IF(ISNUMBER('2-8-1'!H52), '2-8-1'!H52, IF(ISNUMBER('2-8-1'!I52), '2-8-1'!I52, IF(ISNUMBER('2-8-1'!J52), '2-8-1'!J52, IF(ISNUMBER('2-8-1'!K52), '2-8-1'!K52, "XXX")))))))</f>
        <v>0.52142857142857146</v>
      </c>
      <c r="W52" s="130">
        <f>IF(ISNUMBER('2-8-2'!E52), '2-8-2'!E52, IF(ISNUMBER('2-8-2'!F52), '2-8-2'!F52, IF(ISNUMBER('2-8-2'!G52), '2-8-2'!G52, IF(ISNUMBER('2-8-2'!H52), '2-8-2'!H52, IF(ISNUMBER('2-8-2'!I52), '2-8-2'!I52, IF(ISNUMBER('2-8-2'!J52), '2-8-2'!J52, IF(ISNUMBER('2-8-2'!K52), '2-8-2'!K52, "XXX")))))))</f>
        <v>0.55285714285714282</v>
      </c>
      <c r="X52" s="130">
        <f>'3-1'!F51</f>
        <v>0.377</v>
      </c>
      <c r="Y52" s="223">
        <f>'3-2'!N51</f>
        <v>-0.76299667400000004</v>
      </c>
    </row>
    <row r="53" spans="1:25" ht="15" x14ac:dyDescent="0.25">
      <c r="A53" s="19" t="s">
        <v>189</v>
      </c>
      <c r="B53" s="158" t="s">
        <v>62</v>
      </c>
      <c r="C53" s="130">
        <f>IF(ISNUMBER('1-1'!E53),'1-1'!E53, "XXX")</f>
        <v>7.3</v>
      </c>
      <c r="D53" s="130" t="str">
        <f>IF(UCDP!V53, UCDP!V53, "0.0")</f>
        <v>0.0</v>
      </c>
      <c r="E53" s="130">
        <f>IF(ISNUMBER('1-3'!F53), '1-3'!F53, IF(ISNUMBER('1-3'!G53), '1-3'!G53, IF(ISNUMBER('1-3'!H53), '1-3'!H53, IF(ISNUMBER('1-3'!I53), '1-3'!I53, IF(ISNUMBER('1-3'!J53), '1-3'!J53, IF(ISNUMBER('1-3'!K53), '1-3'!K53, IF(ISNUMBER('1-3'!L53), '1-3'!L53, "XXX")))))))</f>
        <v>90.666666666666686</v>
      </c>
      <c r="F53" s="130">
        <f>IF(ISNUMBER('1-4'!AL53),'1-4'!AL53, IF(ISNUMBER('1-4'!AM53),'1-4'!AM53, IF(ISNUMBER('1-4'!AN53),'1-4'!AN53, IF(ISNUMBER('1-4'!AO53),'1-4'!AO53, IF(ISNUMBER('1-4'!AP53),'1-4'!AP53, IF(ISNUMBER('1-4'!AQ53),'1-4'!AQ53, IF(ISNUMBER('1-4'!AR53), '1-4'!AR53, "XXX")))))))</f>
        <v>3</v>
      </c>
      <c r="G53" s="130">
        <f>IF(ISNUMBER('1-5'!E52),'1-5'!E52, "XXX")</f>
        <v>7.4</v>
      </c>
      <c r="H53" s="130">
        <f>IF(ISNUMBER('2-1-1'!E53), '2-1-1'!E53, IF(ISNUMBER('2-1-1'!F53), '2-1-1'!F53, IF(ISNUMBER('2-1-1'!G53), '2-1-1'!G53, IF(ISNUMBER('2-1-1'!H53), '2-1-1'!H53, IF(ISNUMBER('2-1-1'!I53), '2-1-1'!I53, IF(ISNUMBER('2-1-1'!J53), '2-1-1'!J53, IF(ISNUMBER('2-1-1'!K53), '2-1-1'!K53, "XXX")))))))</f>
        <v>0.54714285714285715</v>
      </c>
      <c r="I53" s="130">
        <f>'2-1-2'!C52</f>
        <v>9.554E-2</v>
      </c>
      <c r="J53" s="130">
        <f>IF(ISNUMBER('2-2-1'!Z53), '2-2-1'!Z53, IF(ISNUMBER('2-2-1'!AA53), '2-2-1'!AA53, IF(ISNUMBER('2-2-1'!AB53), '2-2-1'!AB53, IF(ISNUMBER('2-2-1'!AC53), '2-2-1'!AC53, IF(ISNUMBER('2-2-1'!AD53), '2-2-1'!AD53, IF(ISNUMBER('2-2-1'!AE53), '2-2-1'!AE53, IF(ISNUMBER('2-2-1'!AF53), '2-2-1'!AF53, "XXX")))))))</f>
        <v>1.72584</v>
      </c>
      <c r="K53" s="130">
        <f>IF(ISNUMBER('2-2-2'!E53), '2-2-2'!E53, IF(ISNUMBER('2-2-2'!F53), '2-2-2'!F53, IF(ISNUMBER('2-2-2'!G53), '2-2-2'!G53, IF(ISNUMBER('2-2-2'!H53), '2-2-2'!H53, IF(ISNUMBER('2-2-2'!I53), '2-2-2'!I53, IF(ISNUMBER('2-2-2'!J53), '2-2-2'!J53, IF(ISNUMBER('2-2-2'!K53), '2-2-2'!K53, "XXX")))))))</f>
        <v>0.63428571428571434</v>
      </c>
      <c r="L53" s="130">
        <f>IF(ISNUMBER('2-3-1'!M53), '2-3-1'!M53, IF(ISNUMBER('2-3-1'!N53), '2-3-1'!N53, IF(ISNUMBER('2-3-1'!O53), '2-3-1'!O53, IF(ISNUMBER('2-3-1'!P53), '2-3-1'!P53, IF(ISNUMBER('2-3-1'!Q53), '2-3-1'!Q53, IF(ISNUMBER('2-3-1'!R53), '2-3-1'!R53, IF(ISNUMBER('2-3-1'!S53), '2-3-1'!S53, "XXX")))))))</f>
        <v>0.8924976</v>
      </c>
      <c r="M53" s="130">
        <f>IF(ISNUMBER('2-3-2'!M53),'2-3-2'!M53, "XXX")</f>
        <v>14.59445667</v>
      </c>
      <c r="N53" s="130">
        <f>IF(ISNUMBER('2-4-1'!S53), '2-4-1'!S53,IF(ISNUMBER('2-4-1'!T53),'2-4-1'!T53,IF(ISNUMBER('2-4-1'!U53),'2-4-1'!U53,IF(ISNUMBER('2-4-1'!V53),'2-4-1'!V53,'2013'!N53))))</f>
        <v>2.9842700284668564</v>
      </c>
      <c r="O53" s="130">
        <f>IF(ISNUMBER('2-4-2'!C53), '2-4-2'!C53, IF(ISNUMBER('2-4-2'!D53), '2-4-2'!D53, IF(ISNUMBER('2-4-2'!E53), '2-4-2'!E53, IF(ISNUMBER('2-4-2'!F53), '2-4-2'!F53, IF(ISNUMBER('2-4-2'!G53), '2-4-2'!G53, "XXX")))))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"XXX"))))</f>
        <v>25.551929999999999</v>
      </c>
      <c r="S53" s="130">
        <f>IF(ISNUMBER('2-6-2'!B53), '2-6-2'!B53, IF(ISNUMBER('2-6-2'!C53), '2-6-2'!C53, IF(ISNUMBER('2-6-2'!D53), '2-6-2'!D53, IF(ISNUMBER('2-6-2'!E53), '2-6-2'!E53, IF(ISNUMBER('2-6-2'!F53), '2-6-2'!F53, IF(ISNUMBER('2-6-2'!G53), '2-6-2'!G53, IF(ISNUMBER('2-6-2'!H53), '2-6-2'!H53, "XXX")))))))</f>
        <v>22</v>
      </c>
      <c r="T53" s="130">
        <f>IF(ISNUMBER('2-7-1'!E53), '2-7-1'!E53, IF(ISNUMBER('2-7-1'!F53), '2-7-1'!F53, IF(ISNUMBER('2-7-1'!G53), '2-7-1'!G53, IF(ISNUMBER('2-7-1'!H53), '2-7-1'!H53, IF(ISNUMBER('2-7-1'!I53), '2-7-1'!I53, IF(ISNUMBER('2-7-1'!J53), '2-7-1'!J53, IF(ISNUMBER('2-7-1'!K53), '2-7-1'!K53, "XXX")))))))</f>
        <v>0.70714285714285718</v>
      </c>
      <c r="U53" s="130">
        <f>IF(ISNUMBER('2-7-2'!E53), '2-7-2'!E53, IF(ISNUMBER('2-7-2'!F53), '2-7-2'!F53, IF(ISNUMBER('2-7-2'!G53), '2-7-2'!G53, IF(ISNUMBER('2-7-2'!H53), '2-7-2'!H53, IF(ISNUMBER('2-7-2'!I53), '2-7-2'!I53, IF(ISNUMBER('2-7-2'!J53), '2-7-2'!J53, IF(ISNUMBER('2-7-2'!K53), '2-7-2'!K53, "XXX")))))))</f>
        <v>0.64571428571428569</v>
      </c>
      <c r="V53" s="130">
        <f>IF(ISNUMBER('2-8-1'!E53), '2-8-1'!E53, IF(ISNUMBER('2-8-1'!F53), '2-8-1'!F53, IF(ISNUMBER('2-8-1'!G53), '2-8-1'!G53, IF(ISNUMBER('2-8-1'!H53), '2-8-1'!H53, IF(ISNUMBER('2-8-1'!I53), '2-8-1'!I53, IF(ISNUMBER('2-8-1'!J53), '2-8-1'!J53, IF(ISNUMBER('2-8-1'!K53), '2-8-1'!K53, "XXX")))))))</f>
        <v>0.58142857142857152</v>
      </c>
      <c r="W53" s="130">
        <f>IF(ISNUMBER('2-8-2'!E53), '2-8-2'!E53, IF(ISNUMBER('2-8-2'!F53), '2-8-2'!F53, IF(ISNUMBER('2-8-2'!G53), '2-8-2'!G53, IF(ISNUMBER('2-8-2'!H53), '2-8-2'!H53, IF(ISNUMBER('2-8-2'!I53), '2-8-2'!I53, IF(ISNUMBER('2-8-2'!J53), '2-8-2'!J53, IF(ISNUMBER('2-8-2'!K53), '2-8-2'!K53, "XXX")))))))</f>
        <v>0.67428571428571427</v>
      </c>
      <c r="X53" s="130">
        <f>'3-1'!F52</f>
        <v>0.25</v>
      </c>
      <c r="Y53" s="223">
        <f>'3-2'!N52</f>
        <v>-0.96656018499999996</v>
      </c>
    </row>
    <row r="54" spans="1:25" ht="15" x14ac:dyDescent="0.25">
      <c r="A54" s="19" t="s">
        <v>63</v>
      </c>
      <c r="B54" s="158" t="s">
        <v>63</v>
      </c>
      <c r="C54" s="130">
        <f>IF(ISNUMBER('1-1'!E54),'1-1'!E54, "XXX")</f>
        <v>8.6999999999999993</v>
      </c>
      <c r="D54" s="130">
        <f>IF(UCDP!V54, UCDP!V54, "0.0")</f>
        <v>0.16136370782099491</v>
      </c>
      <c r="E54" s="130">
        <f>IF(ISNUMBER('1-3'!F54), '1-3'!F54, IF(ISNUMBER('1-3'!G54), '1-3'!G54, IF(ISNUMBER('1-3'!H54), '1-3'!H54, IF(ISNUMBER('1-3'!I54), '1-3'!I54, IF(ISNUMBER('1-3'!J54), '1-3'!J54, IF(ISNUMBER('1-3'!K54), '1-3'!K54, IF(ISNUMBER('1-3'!L54), '1-3'!L54, "XXX")))))))</f>
        <v>89.833333333333329</v>
      </c>
      <c r="F54" s="130">
        <f>IF(ISNUMBER('1-4'!AL54),'1-4'!AL54, IF(ISNUMBER('1-4'!AM54),'1-4'!AM54, IF(ISNUMBER('1-4'!AN54),'1-4'!AN54, IF(ISNUMBER('1-4'!AO54),'1-4'!AO54, IF(ISNUMBER('1-4'!AP54),'1-4'!AP54, IF(ISNUMBER('1-4'!AQ54),'1-4'!AQ54, IF(ISNUMBER('1-4'!AR54), '1-4'!AR54, "XXX")))))))</f>
        <v>2</v>
      </c>
      <c r="G54" s="130">
        <f>IF(ISNUMBER('1-5'!E53),'1-5'!E53, "XXX")</f>
        <v>7.3</v>
      </c>
      <c r="H54" s="130">
        <f>IF(ISNUMBER('2-1-1'!E54), '2-1-1'!E54, IF(ISNUMBER('2-1-1'!F54), '2-1-1'!F54, IF(ISNUMBER('2-1-1'!G54), '2-1-1'!G54, IF(ISNUMBER('2-1-1'!H54), '2-1-1'!H54, IF(ISNUMBER('2-1-1'!I54), '2-1-1'!I54, IF(ISNUMBER('2-1-1'!J54), '2-1-1'!J54, IF(ISNUMBER('2-1-1'!K54), '2-1-1'!K54, "XXX")))))))</f>
        <v>0.5357142857142857</v>
      </c>
      <c r="I54" s="130">
        <f>'2-1-2'!C53</f>
        <v>0.11642</v>
      </c>
      <c r="J54" s="140">
        <f xml:space="preserve"> '2-2-1'!Y54</f>
        <v>2.1303700000000001</v>
      </c>
      <c r="K54" s="130">
        <f>IF(ISNUMBER('2-2-2'!E54), '2-2-2'!E54, IF(ISNUMBER('2-2-2'!F54), '2-2-2'!F54, IF(ISNUMBER('2-2-2'!G54), '2-2-2'!G54, IF(ISNUMBER('2-2-2'!H54), '2-2-2'!H54, IF(ISNUMBER('2-2-2'!I54), '2-2-2'!I54, IF(ISNUMBER('2-2-2'!J54), '2-2-2'!J54, IF(ISNUMBER('2-2-2'!K54), '2-2-2'!K54, "XXX")))))))</f>
        <v>0.42428571428571432</v>
      </c>
      <c r="L54" s="130">
        <f>IF(ISNUMBER('2-3-1'!M54), '2-3-1'!M54, IF(ISNUMBER('2-3-1'!N54), '2-3-1'!N54, IF(ISNUMBER('2-3-1'!O54), '2-3-1'!O54, IF(ISNUMBER('2-3-1'!P54), '2-3-1'!P54, IF(ISNUMBER('2-3-1'!Q54), '2-3-1'!Q54, IF(ISNUMBER('2-3-1'!R54), '2-3-1'!R54, IF(ISNUMBER('2-3-1'!S54), '2-3-1'!S54, "XXX")))))))</f>
        <v>1.93382823</v>
      </c>
      <c r="M54" s="130">
        <f>IF(ISNUMBER('2-3-2'!M54),'2-3-2'!M54, "XXX")</f>
        <v>72.727272029999995</v>
      </c>
      <c r="N54" s="130">
        <f>IF(ISNUMBER('2-4-1'!S54), '2-4-1'!S54,IF(ISNUMBER('2-4-1'!T54),'2-4-1'!T54,IF(ISNUMBER('2-4-1'!U54),'2-4-1'!U54,IF(ISNUMBER('2-4-1'!V54),'2-4-1'!V54,'2013'!N54))))</f>
        <v>9.0448202012589185</v>
      </c>
      <c r="O54" s="130">
        <f>IF(ISNUMBER('2-4-2'!C54), '2-4-2'!C54, IF(ISNUMBER('2-4-2'!D54), '2-4-2'!D54, IF(ISNUMBER('2-4-2'!E54), '2-4-2'!E54, IF(ISNUMBER('2-4-2'!F54), '2-4-2'!F54, IF(ISNUMBER('2-4-2'!G54), '2-4-2'!G54, "XXX")))))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"XXX"))))</f>
        <v>42.590420000000002</v>
      </c>
      <c r="S54" s="130">
        <f>IF(ISNUMBER('2-6-2'!B54), '2-6-2'!B54, IF(ISNUMBER('2-6-2'!C54), '2-6-2'!C54, IF(ISNUMBER('2-6-2'!D54), '2-6-2'!D54, IF(ISNUMBER('2-6-2'!E54), '2-6-2'!E54, IF(ISNUMBER('2-6-2'!F54), '2-6-2'!F54, IF(ISNUMBER('2-6-2'!G54), '2-6-2'!G54, IF(ISNUMBER('2-6-2'!H54), '2-6-2'!H54, "XXX")))))))</f>
        <v>10.09</v>
      </c>
      <c r="T54" s="130">
        <f>IF(ISNUMBER('2-7-1'!E54), '2-7-1'!E54, IF(ISNUMBER('2-7-1'!F54), '2-7-1'!F54, IF(ISNUMBER('2-7-1'!G54), '2-7-1'!G54, IF(ISNUMBER('2-7-1'!H54), '2-7-1'!H54, IF(ISNUMBER('2-7-1'!I54), '2-7-1'!I54, IF(ISNUMBER('2-7-1'!J54), '2-7-1'!J54, IF(ISNUMBER('2-7-1'!K54), '2-7-1'!K54, "XXX")))))))</f>
        <v>0.44571428571428573</v>
      </c>
      <c r="U54" s="130">
        <f>IF(ISNUMBER('2-7-2'!E54), '2-7-2'!E54, IF(ISNUMBER('2-7-2'!F54), '2-7-2'!F54, IF(ISNUMBER('2-7-2'!G54), '2-7-2'!G54, IF(ISNUMBER('2-7-2'!H54), '2-7-2'!H54, IF(ISNUMBER('2-7-2'!I54), '2-7-2'!I54, IF(ISNUMBER('2-7-2'!J54), '2-7-2'!J54, IF(ISNUMBER('2-7-2'!K54), '2-7-2'!K54, "XXX")))))))</f>
        <v>0.48857142857142855</v>
      </c>
      <c r="V54" s="130">
        <f>IF(ISNUMBER('2-8-1'!E54), '2-8-1'!E54, IF(ISNUMBER('2-8-1'!F54), '2-8-1'!F54, IF(ISNUMBER('2-8-1'!G54), '2-8-1'!G54, IF(ISNUMBER('2-8-1'!H54), '2-8-1'!H54, IF(ISNUMBER('2-8-1'!I54), '2-8-1'!I54, IF(ISNUMBER('2-8-1'!J54), '2-8-1'!J54, IF(ISNUMBER('2-8-1'!K54), '2-8-1'!K54, "XXX")))))))</f>
        <v>0.61714285714285722</v>
      </c>
      <c r="W54" s="130">
        <f>IF(ISNUMBER('2-8-2'!E54), '2-8-2'!E54, IF(ISNUMBER('2-8-2'!F54), '2-8-2'!F54, IF(ISNUMBER('2-8-2'!G54), '2-8-2'!G54, IF(ISNUMBER('2-8-2'!H54), '2-8-2'!H54, IF(ISNUMBER('2-8-2'!I54), '2-8-2'!I54, IF(ISNUMBER('2-8-2'!J54), '2-8-2'!J54, IF(ISNUMBER('2-8-2'!K54), '2-8-2'!K54, "XXX")))))))</f>
        <v>0.55428571428571427</v>
      </c>
      <c r="X54" s="130">
        <f>'3-1'!F53</f>
        <v>0.50600000000000001</v>
      </c>
      <c r="Y54" s="223">
        <f>'3-2'!N53</f>
        <v>-8.1385627000000002E-2</v>
      </c>
    </row>
    <row r="55" spans="1:25" ht="15" x14ac:dyDescent="0.25">
      <c r="A55" s="19" t="s">
        <v>64</v>
      </c>
      <c r="B55" s="158" t="s">
        <v>64</v>
      </c>
      <c r="C55" s="130">
        <f>IF(ISNUMBER('1-1'!E55),'1-1'!E55, "XXX")</f>
        <v>2.2000000000000002</v>
      </c>
      <c r="D55" s="130" t="str">
        <f>IF(UCDP!V55, UCDP!V55, "0.0")</f>
        <v>0.0</v>
      </c>
      <c r="E55" s="130">
        <f>IF(ISNUMBER('1-3'!F55), '1-3'!F55, IF(ISNUMBER('1-3'!G55), '1-3'!G55, IF(ISNUMBER('1-3'!H55), '1-3'!H55, IF(ISNUMBER('1-3'!I55), '1-3'!I55, IF(ISNUMBER('1-3'!J55), '1-3'!J55, IF(ISNUMBER('1-3'!K55), '1-3'!K55, IF(ISNUMBER('1-3'!L55), '1-3'!L55, "XXX")))))))</f>
        <v>101.83333333333334</v>
      </c>
      <c r="F55" s="130">
        <f>IF(ISNUMBER('1-4'!AL55),'1-4'!AL55, IF(ISNUMBER('1-4'!AM55),'1-4'!AM55, IF(ISNUMBER('1-4'!AN55),'1-4'!AN55, IF(ISNUMBER('1-4'!AO55),'1-4'!AO55, IF(ISNUMBER('1-4'!AP55),'1-4'!AP55, IF(ISNUMBER('1-4'!AQ55),'1-4'!AQ55, IF(ISNUMBER('1-4'!AR55), '1-4'!AR55, "XXX")))))))</f>
        <v>1</v>
      </c>
      <c r="G55" s="130">
        <f>IF(ISNUMBER('1-5'!E54),'1-5'!E54, "XXX")</f>
        <v>2.2999999999999998</v>
      </c>
      <c r="H55" s="130">
        <f>IF(ISNUMBER('2-1-1'!E55), '2-1-1'!E55, IF(ISNUMBER('2-1-1'!F55), '2-1-1'!F55, IF(ISNUMBER('2-1-1'!G55), '2-1-1'!G55, IF(ISNUMBER('2-1-1'!H55), '2-1-1'!H55, IF(ISNUMBER('2-1-1'!I55), '2-1-1'!I55, IF(ISNUMBER('2-1-1'!J55), '2-1-1'!J55, IF(ISNUMBER('2-1-1'!K55), '2-1-1'!K55, "XXX")))))))</f>
        <v>0.91857142857142848</v>
      </c>
      <c r="I55" s="130">
        <f>'2-1-2'!C54</f>
        <v>0.69552999999999998</v>
      </c>
      <c r="J55" s="130">
        <f>IF(ISNUMBER('2-2-1'!Z55), '2-2-1'!Z55, IF(ISNUMBER('2-2-1'!AA55), '2-2-1'!AA55, IF(ISNUMBER('2-2-1'!AB55), '2-2-1'!AB55, IF(ISNUMBER('2-2-1'!AC55), '2-2-1'!AC55, IF(ISNUMBER('2-2-1'!AD55), '2-2-1'!AD55, IF(ISNUMBER('2-2-1'!AE55), '2-2-1'!AE55, IF(ISNUMBER('2-2-1'!AF55), '2-2-1'!AF55, "XXX")))))))</f>
        <v>2.9335100000000001</v>
      </c>
      <c r="K55" s="130">
        <f>IF(ISNUMBER('2-2-2'!E55), '2-2-2'!E55, IF(ISNUMBER('2-2-2'!F55), '2-2-2'!F55, IF(ISNUMBER('2-2-2'!G55), '2-2-2'!G55, IF(ISNUMBER('2-2-2'!H55), '2-2-2'!H55, IF(ISNUMBER('2-2-2'!I55), '2-2-2'!I55, IF(ISNUMBER('2-2-2'!J55), '2-2-2'!J55, IF(ISNUMBER('2-2-2'!K55), '2-2-2'!K55, "XXX")))))))</f>
        <v>0.66428571428571437</v>
      </c>
      <c r="L55" s="130">
        <f>IF(ISNUMBER('2-3-1'!M55), '2-3-1'!M55, IF(ISNUMBER('2-3-1'!N55), '2-3-1'!N55, IF(ISNUMBER('2-3-1'!O55), '2-3-1'!O55, IF(ISNUMBER('2-3-1'!P55), '2-3-1'!P55, IF(ISNUMBER('2-3-1'!Q55), '2-3-1'!Q55, IF(ISNUMBER('2-3-1'!R55), '2-3-1'!R55, IF(ISNUMBER('2-3-1'!S55), '2-3-1'!S55, "XXX")))))))</f>
        <v>8.3990011199999994</v>
      </c>
      <c r="M55" s="130">
        <f>IF(ISNUMBER('2-3-2'!M55),'2-3-2'!M55, "XXX")</f>
        <v>13.96032143</v>
      </c>
      <c r="N55" s="130">
        <f>IF(ISNUMBER('2-4-1'!S55), '2-4-1'!S55,IF(ISNUMBER('2-4-1'!T55),'2-4-1'!T55,IF(ISNUMBER('2-4-1'!U55),'2-4-1'!U55,IF(ISNUMBER('2-4-1'!V55),'2-4-1'!V55,'2013'!N55))))</f>
        <v>25.922000000000001</v>
      </c>
      <c r="O55" s="130">
        <f>IF(ISNUMBER('2-4-2'!C55), '2-4-2'!C55, IF(ISNUMBER('2-4-2'!D55), '2-4-2'!D55, IF(ISNUMBER('2-4-2'!E55), '2-4-2'!E55, IF(ISNUMBER('2-4-2'!F55), '2-4-2'!F55, IF(ISNUMBER('2-4-2'!G55), '2-4-2'!G55, "XXX")))))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"XXX"))))</f>
        <v>88.803979999999996</v>
      </c>
      <c r="S55" s="130">
        <f>IF(ISNUMBER('2-6-2'!B55), '2-6-2'!B55, IF(ISNUMBER('2-6-2'!C55), '2-6-2'!C55, IF(ISNUMBER('2-6-2'!D55), '2-6-2'!D55, IF(ISNUMBER('2-6-2'!E55), '2-6-2'!E55, IF(ISNUMBER('2-6-2'!F55), '2-6-2'!F55, IF(ISNUMBER('2-6-2'!G55), '2-6-2'!G55, IF(ISNUMBER('2-6-2'!H55), '2-6-2'!H55, "XXX")))))))</f>
        <v>0</v>
      </c>
      <c r="T55" s="130">
        <f>IF(ISNUMBER('2-7-1'!E55), '2-7-1'!E55, IF(ISNUMBER('2-7-1'!F55), '2-7-1'!F55, IF(ISNUMBER('2-7-1'!G55), '2-7-1'!G55, IF(ISNUMBER('2-7-1'!H55), '2-7-1'!H55, IF(ISNUMBER('2-7-1'!I55), '2-7-1'!I55, IF(ISNUMBER('2-7-1'!J55), '2-7-1'!J55, IF(ISNUMBER('2-7-1'!K55), '2-7-1'!K55, "XXX")))))))</f>
        <v>0.8571428571428571</v>
      </c>
      <c r="U55" s="130">
        <f>IF(ISNUMBER('2-7-2'!E55), '2-7-2'!E55, IF(ISNUMBER('2-7-2'!F55), '2-7-2'!F55, IF(ISNUMBER('2-7-2'!G55), '2-7-2'!G55, IF(ISNUMBER('2-7-2'!H55), '2-7-2'!H55, IF(ISNUMBER('2-7-2'!I55), '2-7-2'!I55, IF(ISNUMBER('2-7-2'!J55), '2-7-2'!J55, IF(ISNUMBER('2-7-2'!K55), '2-7-2'!K55, "XXX")))))))</f>
        <v>0.76714285714285713</v>
      </c>
      <c r="V55" s="130">
        <f>IF(ISNUMBER('2-8-1'!E55), '2-8-1'!E55, IF(ISNUMBER('2-8-1'!F55), '2-8-1'!F55, IF(ISNUMBER('2-8-1'!G55), '2-8-1'!G55, IF(ISNUMBER('2-8-1'!H55), '2-8-1'!H55, IF(ISNUMBER('2-8-1'!I55), '2-8-1'!I55, IF(ISNUMBER('2-8-1'!J55), '2-8-1'!J55, IF(ISNUMBER('2-8-1'!K55), '2-8-1'!K55, "XXX")))))))</f>
        <v>0.70000000000000007</v>
      </c>
      <c r="W55" s="130">
        <f>IF(ISNUMBER('2-8-2'!E55), '2-8-2'!E55, IF(ISNUMBER('2-8-2'!F55), '2-8-2'!F55, IF(ISNUMBER('2-8-2'!G55), '2-8-2'!G55, IF(ISNUMBER('2-8-2'!H55), '2-8-2'!H55, IF(ISNUMBER('2-8-2'!I55), '2-8-2'!I55, IF(ISNUMBER('2-8-2'!J55), '2-8-2'!J55, IF(ISNUMBER('2-8-2'!K55), '2-8-2'!K55, "XXX")))))))</f>
        <v>0.65571428571428569</v>
      </c>
      <c r="X55" s="130">
        <f>'3-1'!F54</f>
        <v>0.90400000000000003</v>
      </c>
      <c r="Y55" s="223">
        <f>'3-2'!N54</f>
        <v>1.330455422</v>
      </c>
    </row>
    <row r="56" spans="1:25" ht="15" x14ac:dyDescent="0.25">
      <c r="A56" s="19" t="s">
        <v>65</v>
      </c>
      <c r="B56" s="158" t="s">
        <v>65</v>
      </c>
      <c r="C56" s="130">
        <f>IF(ISNUMBER('1-1'!E56),'1-1'!E56, "XXX")</f>
        <v>5.2</v>
      </c>
      <c r="D56" s="130" t="str">
        <f>IF(UCDP!V56, UCDP!V56, "0.0")</f>
        <v>0.0</v>
      </c>
      <c r="E56" s="130">
        <f>IF(ISNUMBER('1-3'!F56), '1-3'!F56, IF(ISNUMBER('1-3'!G56), '1-3'!G56, IF(ISNUMBER('1-3'!H56), '1-3'!H56, IF(ISNUMBER('1-3'!I56), '1-3'!I56, IF(ISNUMBER('1-3'!J56), '1-3'!J56, IF(ISNUMBER('1-3'!K56), '1-3'!K56, IF(ISNUMBER('1-3'!L56), '1-3'!L56, "XXX")))))))</f>
        <v>81.833333333333343</v>
      </c>
      <c r="F56" s="130">
        <f>IF(ISNUMBER('1-4'!AL56),'1-4'!AL56, IF(ISNUMBER('1-4'!AM56),'1-4'!AM56, IF(ISNUMBER('1-4'!AN56),'1-4'!AN56, IF(ISNUMBER('1-4'!AO56),'1-4'!AO56, IF(ISNUMBER('1-4'!AP56),'1-4'!AP56, IF(ISNUMBER('1-4'!AQ56),'1-4'!AQ56, IF(ISNUMBER('1-4'!AR56), '1-4'!AR56, "XXX")))))))</f>
        <v>3</v>
      </c>
      <c r="G56" s="130">
        <f>IF(ISNUMBER('1-5'!E55),'1-5'!E55, "XXX")</f>
        <v>4.7</v>
      </c>
      <c r="H56" s="130">
        <f>IF(ISNUMBER('2-1-1'!E56), '2-1-1'!E56, IF(ISNUMBER('2-1-1'!F56), '2-1-1'!F56, IF(ISNUMBER('2-1-1'!G56), '2-1-1'!G56, IF(ISNUMBER('2-1-1'!H56), '2-1-1'!H56, IF(ISNUMBER('2-1-1'!I56), '2-1-1'!I56, IF(ISNUMBER('2-1-1'!J56), '2-1-1'!J56, IF(ISNUMBER('2-1-1'!K56), '2-1-1'!K56, "XXX")))))))</f>
        <v>0.41</v>
      </c>
      <c r="I56" s="130">
        <f>'2-1-2'!C55</f>
        <v>5.9240000000000001E-2</v>
      </c>
      <c r="J56" s="130">
        <f>IF(ISNUMBER('2-2-1'!Z56), '2-2-1'!Z56, IF(ISNUMBER('2-2-1'!AA56), '2-2-1'!AA56, IF(ISNUMBER('2-2-1'!AB56), '2-2-1'!AB56, IF(ISNUMBER('2-2-1'!AC56), '2-2-1'!AC56, IF(ISNUMBER('2-2-1'!AD56), '2-2-1'!AD56, IF(ISNUMBER('2-2-1'!AE56), '2-2-1'!AE56, IF(ISNUMBER('2-2-1'!AF56), '2-2-1'!AF56, "XXX")))))))</f>
        <v>3.7834599999999998</v>
      </c>
      <c r="K56" s="130">
        <f>IF(ISNUMBER('2-2-2'!E56), '2-2-2'!E56, IF(ISNUMBER('2-2-2'!F56), '2-2-2'!F56, IF(ISNUMBER('2-2-2'!G56), '2-2-2'!G56, IF(ISNUMBER('2-2-2'!H56), '2-2-2'!H56, IF(ISNUMBER('2-2-2'!I56), '2-2-2'!I56, IF(ISNUMBER('2-2-2'!J56), '2-2-2'!J56, IF(ISNUMBER('2-2-2'!K56), '2-2-2'!K56, "XXX")))))))</f>
        <v>0.49000000000000005</v>
      </c>
      <c r="L56" s="130">
        <f>IF(ISNUMBER('2-3-1'!M56), '2-3-1'!M56, IF(ISNUMBER('2-3-1'!N56), '2-3-1'!N56, IF(ISNUMBER('2-3-1'!O56), '2-3-1'!O56, IF(ISNUMBER('2-3-1'!P56), '2-3-1'!P56, IF(ISNUMBER('2-3-1'!Q56), '2-3-1'!Q56, IF(ISNUMBER('2-3-1'!R56), '2-3-1'!R56, IF(ISNUMBER('2-3-1'!S56), '2-3-1'!S56, "XXX")))))))</f>
        <v>2.3844969300000001</v>
      </c>
      <c r="M56" s="130">
        <f>IF(ISNUMBER('2-3-2'!M56),'2-3-2'!M56, "XXX")</f>
        <v>27.59669113</v>
      </c>
      <c r="N56" s="130">
        <f>IF(ISNUMBER('2-4-1'!S56), '2-4-1'!S56,IF(ISNUMBER('2-4-1'!T56),'2-4-1'!T56,IF(ISNUMBER('2-4-1'!U56),'2-4-1'!U56,IF(ISNUMBER('2-4-1'!V56),'2-4-1'!V56,'2013'!N56))))</f>
        <v>5.3915444839857649</v>
      </c>
      <c r="O56" s="130">
        <f>IF(ISNUMBER('2-4-2'!C56), '2-4-2'!C56, IF(ISNUMBER('2-4-2'!D56), '2-4-2'!D56, IF(ISNUMBER('2-4-2'!E56), '2-4-2'!E56, IF(ISNUMBER('2-4-2'!F56), '2-4-2'!F56, IF(ISNUMBER('2-4-2'!G56), '2-4-2'!G56, "XXX")))))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"XXX"))))</f>
        <v>23.755880000000001</v>
      </c>
      <c r="S56" s="130">
        <f>IF(ISNUMBER('2-6-2'!B56), '2-6-2'!B56, IF(ISNUMBER('2-6-2'!C56), '2-6-2'!C56, IF(ISNUMBER('2-6-2'!D56), '2-6-2'!D56, IF(ISNUMBER('2-6-2'!E56), '2-6-2'!E56, IF(ISNUMBER('2-6-2'!F56), '2-6-2'!F56, IF(ISNUMBER('2-6-2'!G56), '2-6-2'!G56, IF(ISNUMBER('2-6-2'!H56), '2-6-2'!H56, "XXX")))))))</f>
        <v>14.74</v>
      </c>
      <c r="T56" s="130">
        <f>IF(ISNUMBER('2-7-1'!E56), '2-7-1'!E56, IF(ISNUMBER('2-7-1'!F56), '2-7-1'!F56, IF(ISNUMBER('2-7-1'!G56), '2-7-1'!G56, IF(ISNUMBER('2-7-1'!H56), '2-7-1'!H56, IF(ISNUMBER('2-7-1'!I56), '2-7-1'!I56, IF(ISNUMBER('2-7-1'!J56), '2-7-1'!J56, IF(ISNUMBER('2-7-1'!K56), '2-7-1'!K56, "XXX")))))))</f>
        <v>0.55714285714285716</v>
      </c>
      <c r="U56" s="130">
        <f>IF(ISNUMBER('2-7-2'!E56), '2-7-2'!E56, IF(ISNUMBER('2-7-2'!F56), '2-7-2'!F56, IF(ISNUMBER('2-7-2'!G56), '2-7-2'!G56, IF(ISNUMBER('2-7-2'!H56), '2-7-2'!H56, IF(ISNUMBER('2-7-2'!I56), '2-7-2'!I56, IF(ISNUMBER('2-7-2'!J56), '2-7-2'!J56, IF(ISNUMBER('2-7-2'!K56), '2-7-2'!K56, "XXX")))))))</f>
        <v>0.46785714285714292</v>
      </c>
      <c r="V56" s="130">
        <f>IF(ISNUMBER('2-8-1'!E56), '2-8-1'!E56, IF(ISNUMBER('2-8-1'!F56), '2-8-1'!F56, IF(ISNUMBER('2-8-1'!G56), '2-8-1'!G56, IF(ISNUMBER('2-8-1'!H56), '2-8-1'!H56, IF(ISNUMBER('2-8-1'!I56), '2-8-1'!I56, IF(ISNUMBER('2-8-1'!J56), '2-8-1'!J56, IF(ISNUMBER('2-8-1'!K56), '2-8-1'!K56, "XXX")))))))</f>
        <v>0.59142857142857141</v>
      </c>
      <c r="W56" s="130">
        <f>IF(ISNUMBER('2-8-2'!E56), '2-8-2'!E56, IF(ISNUMBER('2-8-2'!F56), '2-8-2'!F56, IF(ISNUMBER('2-8-2'!G56), '2-8-2'!G56, IF(ISNUMBER('2-8-2'!H56), '2-8-2'!H56, IF(ISNUMBER('2-8-2'!I56), '2-8-2'!I56, IF(ISNUMBER('2-8-2'!J56), '2-8-2'!J56, IF(ISNUMBER('2-8-2'!K56), '2-8-2'!K56, "XXX")))))))</f>
        <v>0.53142857142857147</v>
      </c>
      <c r="X56" s="130">
        <f>'3-1'!F55</f>
        <v>0.77300000000000002</v>
      </c>
      <c r="Y56" s="223">
        <f>'3-2'!N55</f>
        <v>0.57258868200000002</v>
      </c>
    </row>
    <row r="57" spans="1:25" ht="15" x14ac:dyDescent="0.25">
      <c r="A57" s="19" t="s">
        <v>66</v>
      </c>
      <c r="B57" s="158" t="s">
        <v>66</v>
      </c>
      <c r="C57" s="130">
        <f>IF(ISNUMBER('1-1'!E57),'1-1'!E57, "XXX")</f>
        <v>3.5</v>
      </c>
      <c r="D57" s="130" t="str">
        <f>IF(UCDP!V57, UCDP!V57, "0.0")</f>
        <v>0.0</v>
      </c>
      <c r="E57" s="130">
        <f>IF(ISNUMBER('1-3'!F57), '1-3'!F57, IF(ISNUMBER('1-3'!G57), '1-3'!G57, IF(ISNUMBER('1-3'!H57), '1-3'!H57, IF(ISNUMBER('1-3'!I57), '1-3'!I57, IF(ISNUMBER('1-3'!J57), '1-3'!J57, IF(ISNUMBER('1-3'!K57), '1-3'!K57, IF(ISNUMBER('1-3'!L57), '1-3'!L57, "XXX")))))))</f>
        <v>80.166666666666671</v>
      </c>
      <c r="F57" s="130">
        <f>IF(ISNUMBER('1-4'!AL57),'1-4'!AL57, IF(ISNUMBER('1-4'!AM57),'1-4'!AM57, IF(ISNUMBER('1-4'!AN57),'1-4'!AN57, IF(ISNUMBER('1-4'!AO57),'1-4'!AO57, IF(ISNUMBER('1-4'!AP57),'1-4'!AP57, IF(ISNUMBER('1-4'!AQ57),'1-4'!AQ57, IF(ISNUMBER('1-4'!AR57), '1-4'!AR57, "XXX")))))))</f>
        <v>2</v>
      </c>
      <c r="G57" s="130">
        <f>IF(ISNUMBER('1-5'!E56),'1-5'!E56, "XXX")</f>
        <v>3.4</v>
      </c>
      <c r="H57" s="130">
        <f>IF(ISNUMBER('2-1-1'!E57), '2-1-1'!E57, IF(ISNUMBER('2-1-1'!F57), '2-1-1'!F57, IF(ISNUMBER('2-1-1'!G57), '2-1-1'!G57, IF(ISNUMBER('2-1-1'!H57), '2-1-1'!H57, IF(ISNUMBER('2-1-1'!I57), '2-1-1'!I57, IF(ISNUMBER('2-1-1'!J57), '2-1-1'!J57, IF(ISNUMBER('2-1-1'!K57), '2-1-1'!K57, "XXX")))))))</f>
        <v>0.65285714285714291</v>
      </c>
      <c r="I57" s="130">
        <f>'2-1-2'!C56</f>
        <v>0.38286999999999999</v>
      </c>
      <c r="J57" s="130">
        <f>IF(ISNUMBER('2-2-1'!Z57), '2-2-1'!Z57, IF(ISNUMBER('2-2-1'!AA57), '2-2-1'!AA57, IF(ISNUMBER('2-2-1'!AB57), '2-2-1'!AB57, IF(ISNUMBER('2-2-1'!AC57), '2-2-1'!AC57, IF(ISNUMBER('2-2-1'!AD57), '2-2-1'!AD57, IF(ISNUMBER('2-2-1'!AE57), '2-2-1'!AE57, IF(ISNUMBER('2-2-1'!AF57), '2-2-1'!AF57, "XXX")))))))</f>
        <v>2.6354800000000003</v>
      </c>
      <c r="K57" s="130">
        <f>IF(ISNUMBER('2-2-2'!E57), '2-2-2'!E57, IF(ISNUMBER('2-2-2'!F57), '2-2-2'!F57, IF(ISNUMBER('2-2-2'!G57), '2-2-2'!G57, IF(ISNUMBER('2-2-2'!H57), '2-2-2'!H57, IF(ISNUMBER('2-2-2'!I57), '2-2-2'!I57, IF(ISNUMBER('2-2-2'!J57), '2-2-2'!J57, IF(ISNUMBER('2-2-2'!K57), '2-2-2'!K57, "XXX")))))))</f>
        <v>0.53857142857142859</v>
      </c>
      <c r="L57" s="130">
        <f>IF(ISNUMBER('2-3-1'!M57), '2-3-1'!M57, IF(ISNUMBER('2-3-1'!N57), '2-3-1'!N57, IF(ISNUMBER('2-3-1'!O57), '2-3-1'!O57, IF(ISNUMBER('2-3-1'!P57), '2-3-1'!P57, IF(ISNUMBER('2-3-1'!Q57), '2-3-1'!Q57, IF(ISNUMBER('2-3-1'!R57), '2-3-1'!R57, IF(ISNUMBER('2-3-1'!S57), '2-3-1'!S57, "XXX")))))))</f>
        <v>6.61249924</v>
      </c>
      <c r="M57" s="130">
        <f>IF(ISNUMBER('2-3-2'!M57),'2-3-2'!M57, "XXX")</f>
        <v>28.258852009999998</v>
      </c>
      <c r="N57" s="130">
        <f>IF(ISNUMBER('2-4-1'!S57), '2-4-1'!S57,IF(ISNUMBER('2-4-1'!T57),'2-4-1'!T57,IF(ISNUMBER('2-4-1'!U57),'2-4-1'!U57,IF(ISNUMBER('2-4-1'!V57),'2-4-1'!V57,'2013'!N57))))</f>
        <v>23.826000000000001</v>
      </c>
      <c r="O57" s="130" t="str">
        <f>IF(ISNUMBER('2-4-2'!C57), '2-4-2'!C57, IF(ISNUMBER('2-4-2'!D57), '2-4-2'!D57, IF(ISNUMBER('2-4-2'!E57), '2-4-2'!E57, IF(ISNUMBER('2-4-2'!F57), '2-4-2'!F57, IF(ISNUMBER('2-4-2'!G57), '2-4-2'!G57, "XXX")))))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"XXX"))))</f>
        <v>63.010509999999996</v>
      </c>
      <c r="S57" s="130">
        <f>IF(ISNUMBER('2-6-2'!B57), '2-6-2'!B57, IF(ISNUMBER('2-6-2'!C57), '2-6-2'!C57, IF(ISNUMBER('2-6-2'!D57), '2-6-2'!D57, IF(ISNUMBER('2-6-2'!E57), '2-6-2'!E57, IF(ISNUMBER('2-6-2'!F57), '2-6-2'!F57, IF(ISNUMBER('2-6-2'!G57), '2-6-2'!G57, IF(ISNUMBER('2-6-2'!H57), '2-6-2'!H57, "XXX")))))))</f>
        <v>0</v>
      </c>
      <c r="T57" s="130">
        <f>IF(ISNUMBER('2-7-1'!E57), '2-7-1'!E57, IF(ISNUMBER('2-7-1'!F57), '2-7-1'!F57, IF(ISNUMBER('2-7-1'!G57), '2-7-1'!G57, IF(ISNUMBER('2-7-1'!H57), '2-7-1'!H57, IF(ISNUMBER('2-7-1'!I57), '2-7-1'!I57, IF(ISNUMBER('2-7-1'!J57), '2-7-1'!J57, IF(ISNUMBER('2-7-1'!K57), '2-7-1'!K57, "XXX")))))))</f>
        <v>0.63714285714285712</v>
      </c>
      <c r="U57" s="130">
        <f>IF(ISNUMBER('2-7-2'!E57), '2-7-2'!E57, IF(ISNUMBER('2-7-2'!F57), '2-7-2'!F57, IF(ISNUMBER('2-7-2'!G57), '2-7-2'!G57, IF(ISNUMBER('2-7-2'!H57), '2-7-2'!H57, IF(ISNUMBER('2-7-2'!I57), '2-7-2'!I57, IF(ISNUMBER('2-7-2'!J57), '2-7-2'!J57, IF(ISNUMBER('2-7-2'!K57), '2-7-2'!K57, "XXX")))))))</f>
        <v>0.42714285714285716</v>
      </c>
      <c r="V57" s="130">
        <f>IF(ISNUMBER('2-8-1'!E57), '2-8-1'!E57, IF(ISNUMBER('2-8-1'!F57), '2-8-1'!F57, IF(ISNUMBER('2-8-1'!G57), '2-8-1'!G57, IF(ISNUMBER('2-8-1'!H57), '2-8-1'!H57, IF(ISNUMBER('2-8-1'!I57), '2-8-1'!I57, IF(ISNUMBER('2-8-1'!J57), '2-8-1'!J57, IF(ISNUMBER('2-8-1'!K57), '2-8-1'!K57, "XXX")))))))</f>
        <v>0.52571428571428569</v>
      </c>
      <c r="W57" s="130">
        <f>IF(ISNUMBER('2-8-2'!E57), '2-8-2'!E57, IF(ISNUMBER('2-8-2'!F57), '2-8-2'!F57, IF(ISNUMBER('2-8-2'!G57), '2-8-2'!G57, IF(ISNUMBER('2-8-2'!H57), '2-8-2'!H57, IF(ISNUMBER('2-8-2'!I57), '2-8-2'!I57, IF(ISNUMBER('2-8-2'!J57), '2-8-2'!J57, IF(ISNUMBER('2-8-2'!K57), '2-8-2'!K57, "XXX")))))))</f>
        <v>0.42714285714285716</v>
      </c>
      <c r="X57" s="130">
        <f>'3-1'!F56</f>
        <v>0.90400000000000003</v>
      </c>
      <c r="Y57" s="223">
        <f>'3-2'!N56</f>
        <v>0.94324082099999995</v>
      </c>
    </row>
    <row r="58" spans="1:25" ht="15" x14ac:dyDescent="0.25">
      <c r="A58" s="19" t="s">
        <v>67</v>
      </c>
      <c r="B58" s="158" t="s">
        <v>67</v>
      </c>
      <c r="C58" s="130">
        <f>IF(ISNUMBER('1-1'!E58),'1-1'!E58, "XXX")</f>
        <v>5.5</v>
      </c>
      <c r="D58" s="130" t="str">
        <f>IF(UCDP!V58, UCDP!V58, "0.0")</f>
        <v>0.0</v>
      </c>
      <c r="E58" s="130">
        <f>IF(ISNUMBER('1-3'!F58), '1-3'!F58, IF(ISNUMBER('1-3'!G58), '1-3'!G58, IF(ISNUMBER('1-3'!H58), '1-3'!H58, IF(ISNUMBER('1-3'!I58), '1-3'!I58, IF(ISNUMBER('1-3'!J58), '1-3'!J58, IF(ISNUMBER('1-3'!K58), '1-3'!K58, IF(ISNUMBER('1-3'!L58), '1-3'!L58, "XXX")))))))</f>
        <v>45.333333333333343</v>
      </c>
      <c r="F58" s="130">
        <f>IF(ISNUMBER('1-4'!AL58),'1-4'!AL58, IF(ISNUMBER('1-4'!AM58),'1-4'!AM58, IF(ISNUMBER('1-4'!AN58),'1-4'!AN58, IF(ISNUMBER('1-4'!AO58),'1-4'!AO58, IF(ISNUMBER('1-4'!AP58),'1-4'!AP58, IF(ISNUMBER('1-4'!AQ58),'1-4'!AQ58, IF(ISNUMBER('1-4'!AR58), '1-4'!AR58, "XXX")))))))</f>
        <v>3</v>
      </c>
      <c r="G58" s="130">
        <f>IF(ISNUMBER('1-5'!E57),'1-5'!E57, "XXX")</f>
        <v>6.9</v>
      </c>
      <c r="H58" s="130">
        <f>IF(ISNUMBER('2-1-1'!E58), '2-1-1'!E58, IF(ISNUMBER('2-1-1'!F58), '2-1-1'!F58, IF(ISNUMBER('2-1-1'!G58), '2-1-1'!G58, IF(ISNUMBER('2-1-1'!H58), '2-1-1'!H58, IF(ISNUMBER('2-1-1'!I58), '2-1-1'!I58, IF(ISNUMBER('2-1-1'!J58), '2-1-1'!J58, IF(ISNUMBER('2-1-1'!K58), '2-1-1'!K58, "XXX")))))))</f>
        <v>0.55714285714285705</v>
      </c>
      <c r="I58" s="130">
        <f>'2-1-2'!C57</f>
        <v>0.15282000000000001</v>
      </c>
      <c r="J58" s="140">
        <f>AVERAGE('2-2-1'!Y58,'2-2-1'!AA58)</f>
        <v>2.1423799999999997</v>
      </c>
      <c r="K58" s="130">
        <f>IF(ISNUMBER('2-2-2'!E58), '2-2-2'!E58, IF(ISNUMBER('2-2-2'!F58), '2-2-2'!F58, IF(ISNUMBER('2-2-2'!G58), '2-2-2'!G58, IF(ISNUMBER('2-2-2'!H58), '2-2-2'!H58, IF(ISNUMBER('2-2-2'!I58), '2-2-2'!I58, IF(ISNUMBER('2-2-2'!J58), '2-2-2'!J58, IF(ISNUMBER('2-2-2'!K58), '2-2-2'!K58, "XXX")))))))</f>
        <v>0.31857142857142856</v>
      </c>
      <c r="L58" s="130">
        <f>IF(ISNUMBER('2-3-1'!M58), '2-3-1'!M58, IF(ISNUMBER('2-3-1'!N58), '2-3-1'!N58, IF(ISNUMBER('2-3-1'!O58), '2-3-1'!O58, IF(ISNUMBER('2-3-1'!P58), '2-3-1'!P58, IF(ISNUMBER('2-3-1'!Q58), '2-3-1'!Q58, IF(ISNUMBER('2-3-1'!R58), '2-3-1'!R58, IF(ISNUMBER('2-3-1'!S58), '2-3-1'!S58, "XXX")))))))</f>
        <v>2.0614166300000001</v>
      </c>
      <c r="M58" s="130">
        <f>IF(ISNUMBER('2-3-2'!M58),'2-3-2'!M58, "XXX")</f>
        <v>58.949142459999997</v>
      </c>
      <c r="N58" s="130">
        <f>IF(ISNUMBER('2-4-1'!S58), '2-4-1'!S58,IF(ISNUMBER('2-4-1'!T58),'2-4-1'!T58,IF(ISNUMBER('2-4-1'!U58),'2-4-1'!U58,IF(ISNUMBER('2-4-1'!V58),'2-4-1'!V58,'2013'!N58))))</f>
        <v>4.3899999999999997</v>
      </c>
      <c r="O58" s="130">
        <f>IF(ISNUMBER('2-4-2'!C58), '2-4-2'!C58, IF(ISNUMBER('2-4-2'!D58), '2-4-2'!D58, IF(ISNUMBER('2-4-2'!E58), '2-4-2'!E58, IF(ISNUMBER('2-4-2'!F58), '2-4-2'!F58, IF(ISNUMBER('2-4-2'!G58), '2-4-2'!G58, "XXX")))))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"XXX"))))</f>
        <v>56.477539999999998</v>
      </c>
      <c r="S58" s="130">
        <f>IF(ISNUMBER('2-6-2'!B58), '2-6-2'!B58, IF(ISNUMBER('2-6-2'!C58), '2-6-2'!C58, IF(ISNUMBER('2-6-2'!D58), '2-6-2'!D58, IF(ISNUMBER('2-6-2'!E58), '2-6-2'!E58, IF(ISNUMBER('2-6-2'!F58), '2-6-2'!F58, IF(ISNUMBER('2-6-2'!G58), '2-6-2'!G58, IF(ISNUMBER('2-6-2'!H58), '2-6-2'!H58, "XXX")))))))</f>
        <v>6.54</v>
      </c>
      <c r="T58" s="130">
        <f>IF(ISNUMBER('2-7-1'!E58), '2-7-1'!E58, IF(ISNUMBER('2-7-1'!F58), '2-7-1'!F58, IF(ISNUMBER('2-7-1'!G58), '2-7-1'!G58, IF(ISNUMBER('2-7-1'!H58), '2-7-1'!H58, IF(ISNUMBER('2-7-1'!I58), '2-7-1'!I58, IF(ISNUMBER('2-7-1'!J58), '2-7-1'!J58, IF(ISNUMBER('2-7-1'!K58), '2-7-1'!K58, "XXX")))))))</f>
        <v>0.47000000000000003</v>
      </c>
      <c r="U58" s="130">
        <f>IF(ISNUMBER('2-7-2'!E58), '2-7-2'!E58, IF(ISNUMBER('2-7-2'!F58), '2-7-2'!F58, IF(ISNUMBER('2-7-2'!G58), '2-7-2'!G58, IF(ISNUMBER('2-7-2'!H58), '2-7-2'!H58, IF(ISNUMBER('2-7-2'!I58), '2-7-2'!I58, IF(ISNUMBER('2-7-2'!J58), '2-7-2'!J58, IF(ISNUMBER('2-7-2'!K58), '2-7-2'!K58, "XXX")))))))</f>
        <v>0.36214285714285716</v>
      </c>
      <c r="V58" s="130">
        <f>IF(ISNUMBER('2-8-1'!E58), '2-8-1'!E58, IF(ISNUMBER('2-8-1'!F58), '2-8-1'!F58, IF(ISNUMBER('2-8-1'!G58), '2-8-1'!G58, IF(ISNUMBER('2-8-1'!H58), '2-8-1'!H58, IF(ISNUMBER('2-8-1'!I58), '2-8-1'!I58, IF(ISNUMBER('2-8-1'!J58), '2-8-1'!J58, IF(ISNUMBER('2-8-1'!K58), '2-8-1'!K58, "XXX")))))))</f>
        <v>0.57285714285714284</v>
      </c>
      <c r="W58" s="130">
        <f>IF(ISNUMBER('2-8-2'!E58), '2-8-2'!E58, IF(ISNUMBER('2-8-2'!F58), '2-8-2'!F58, IF(ISNUMBER('2-8-2'!G58), '2-8-2'!G58, IF(ISNUMBER('2-8-2'!H58), '2-8-2'!H58, IF(ISNUMBER('2-8-2'!I58), '2-8-2'!I58, IF(ISNUMBER('2-8-2'!J58), '2-8-2'!J58, IF(ISNUMBER('2-8-2'!K58), '2-8-2'!K58, "XXX")))))))</f>
        <v>0.47000000000000003</v>
      </c>
      <c r="X58" s="130">
        <f>'3-1'!F57</f>
        <v>0.58799999999999997</v>
      </c>
      <c r="Y58" s="223">
        <f>'3-2'!N57</f>
        <v>-0.21918284900000001</v>
      </c>
    </row>
    <row r="59" spans="1:25" ht="15" x14ac:dyDescent="0.25">
      <c r="A59" s="19" t="s">
        <v>68</v>
      </c>
      <c r="B59" s="158" t="s">
        <v>68</v>
      </c>
      <c r="C59" s="130">
        <f>IF(ISNUMBER('1-1'!E59),'1-1'!E59, "XXX")</f>
        <v>7.8</v>
      </c>
      <c r="D59" s="130" t="str">
        <f>IF(UCDP!V59, UCDP!V59, "0.0")</f>
        <v>0.0</v>
      </c>
      <c r="E59" s="130">
        <f>IF(ISNUMBER('1-3'!F59), '1-3'!F59, IF(ISNUMBER('1-3'!G59), '1-3'!G59, IF(ISNUMBER('1-3'!H59), '1-3'!H59, IF(ISNUMBER('1-3'!I59), '1-3'!I59, IF(ISNUMBER('1-3'!J59), '1-3'!J59, IF(ISNUMBER('1-3'!K59), '1-3'!K59, IF(ISNUMBER('1-3'!L59), '1-3'!L59, "XXX")))))))</f>
        <v>63.666666666666671</v>
      </c>
      <c r="F59" s="130">
        <f>IF(ISNUMBER('1-4'!AL59),'1-4'!AL59, IF(ISNUMBER('1-4'!AM59),'1-4'!AM59, IF(ISNUMBER('1-4'!AN59),'1-4'!AN59, IF(ISNUMBER('1-4'!AO59),'1-4'!AO59, IF(ISNUMBER('1-4'!AP59),'1-4'!AP59, IF(ISNUMBER('1-4'!AQ59),'1-4'!AQ59, IF(ISNUMBER('1-4'!AR59), '1-4'!AR59, "XXX")))))))</f>
        <v>3</v>
      </c>
      <c r="G59" s="130">
        <f>IF(ISNUMBER('1-5'!E58),'1-5'!E58, "XXX")</f>
        <v>9.5</v>
      </c>
      <c r="H59" s="130">
        <f>IF(ISNUMBER('2-1-1'!E59), '2-1-1'!E59, IF(ISNUMBER('2-1-1'!F59), '2-1-1'!F59, IF(ISNUMBER('2-1-1'!G59), '2-1-1'!G59, IF(ISNUMBER('2-1-1'!H59), '2-1-1'!H59, IF(ISNUMBER('2-1-1'!I59), '2-1-1'!I59, IF(ISNUMBER('2-1-1'!J59), '2-1-1'!J59, IF(ISNUMBER('2-1-1'!K59), '2-1-1'!K59, "XXX")))))))</f>
        <v>0.26571428571428574</v>
      </c>
      <c r="I59" s="130">
        <f>'2-1-2'!C58</f>
        <v>2.8510000000000001E-2</v>
      </c>
      <c r="J59" s="130">
        <f>IF(ISNUMBER('2-2-1'!Z59), '2-2-1'!Z59, IF(ISNUMBER('2-2-1'!AA59), '2-2-1'!AA59, IF(ISNUMBER('2-2-1'!AB59), '2-2-1'!AB59, IF(ISNUMBER('2-2-1'!AC59), '2-2-1'!AC59, IF(ISNUMBER('2-2-1'!AD59), '2-2-1'!AD59, IF(ISNUMBER('2-2-1'!AE59), '2-2-1'!AE59, IF(ISNUMBER('2-2-1'!AF59), '2-2-1'!AF59, "XXX")))))))</f>
        <v>1.4521799999999998</v>
      </c>
      <c r="K59" s="130">
        <f>IF(ISNUMBER('2-2-2'!E59), '2-2-2'!E59, IF(ISNUMBER('2-2-2'!F59), '2-2-2'!F59, IF(ISNUMBER('2-2-2'!G59), '2-2-2'!G59, IF(ISNUMBER('2-2-2'!H59), '2-2-2'!H59, IF(ISNUMBER('2-2-2'!I59), '2-2-2'!I59, IF(ISNUMBER('2-2-2'!J59), '2-2-2'!J59, IF(ISNUMBER('2-2-2'!K59), '2-2-2'!K59, "XXX")))))))</f>
        <v>0.35714285714285715</v>
      </c>
      <c r="L59" s="130">
        <f>IF(ISNUMBER('2-3-1'!M59), '2-3-1'!M59, IF(ISNUMBER('2-3-1'!N59), '2-3-1'!N59, IF(ISNUMBER('2-3-1'!O59), '2-3-1'!O59, IF(ISNUMBER('2-3-1'!P59), '2-3-1'!P59, IF(ISNUMBER('2-3-1'!Q59), '2-3-1'!Q59, IF(ISNUMBER('2-3-1'!R59), '2-3-1'!R59, IF(ISNUMBER('2-3-1'!S59), '2-3-1'!S59, "XXX")))))))</f>
        <v>0.36297843000000002</v>
      </c>
      <c r="M59" s="130">
        <f>IF(ISNUMBER('2-3-2'!M59),'2-3-2'!M59, "XXX")</f>
        <v>69.301780699999995</v>
      </c>
      <c r="N59" s="130">
        <f>IF(ISNUMBER('2-4-1'!S59), '2-4-1'!S59,IF(ISNUMBER('2-4-1'!T59),'2-4-1'!T59,IF(ISNUMBER('2-4-1'!U59),'2-4-1'!U59,IF(ISNUMBER('2-4-1'!V59),'2-4-1'!V59,'2013'!N59))))</f>
        <v>2.4726754436176304</v>
      </c>
      <c r="O59" s="130" t="str">
        <f>IF(ISNUMBER('2-4-2'!C59), '2-4-2'!C59, IF(ISNUMBER('2-4-2'!D59), '2-4-2'!D59, IF(ISNUMBER('2-4-2'!E59), '2-4-2'!E59, IF(ISNUMBER('2-4-2'!F59), '2-4-2'!F59, IF(ISNUMBER('2-4-2'!G59), '2-4-2'!G59, "XXX")))))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"XXX"))))</f>
        <v>7.1724019999999999</v>
      </c>
      <c r="S59" s="130">
        <f>IF(ISNUMBER('2-6-2'!B59), '2-6-2'!B59, IF(ISNUMBER('2-6-2'!C59), '2-6-2'!C59, IF(ISNUMBER('2-6-2'!D59), '2-6-2'!D59, IF(ISNUMBER('2-6-2'!E59), '2-6-2'!E59, IF(ISNUMBER('2-6-2'!F59), '2-6-2'!F59, IF(ISNUMBER('2-6-2'!G59), '2-6-2'!G59, IF(ISNUMBER('2-6-2'!H59), '2-6-2'!H59, "XXX")))))))</f>
        <v>56.07</v>
      </c>
      <c r="T59" s="130">
        <f>IF(ISNUMBER('2-7-1'!E59), '2-7-1'!E59, IF(ISNUMBER('2-7-1'!F59), '2-7-1'!F59, IF(ISNUMBER('2-7-1'!G59), '2-7-1'!G59, IF(ISNUMBER('2-7-1'!H59), '2-7-1'!H59, IF(ISNUMBER('2-7-1'!I59), '2-7-1'!I59, IF(ISNUMBER('2-7-1'!J59), '2-7-1'!J59, IF(ISNUMBER('2-7-1'!K59), '2-7-1'!K59, "XXX")))))))</f>
        <v>0.41000000000000003</v>
      </c>
      <c r="U59" s="130">
        <f>IF(ISNUMBER('2-7-2'!E59), '2-7-2'!E59, IF(ISNUMBER('2-7-2'!F59), '2-7-2'!F59, IF(ISNUMBER('2-7-2'!G59), '2-7-2'!G59, IF(ISNUMBER('2-7-2'!H59), '2-7-2'!H59, IF(ISNUMBER('2-7-2'!I59), '2-7-2'!I59, IF(ISNUMBER('2-7-2'!J59), '2-7-2'!J59, IF(ISNUMBER('2-7-2'!K59), '2-7-2'!K59, "XXX")))))))</f>
        <v>0.39428571428571424</v>
      </c>
      <c r="V59" s="130">
        <f>IF(ISNUMBER('2-8-1'!E59), '2-8-1'!E59, IF(ISNUMBER('2-8-1'!F59), '2-8-1'!F59, IF(ISNUMBER('2-8-1'!G59), '2-8-1'!G59, IF(ISNUMBER('2-8-1'!H59), '2-8-1'!H59, IF(ISNUMBER('2-8-1'!I59), '2-8-1'!I59, IF(ISNUMBER('2-8-1'!J59), '2-8-1'!J59, IF(ISNUMBER('2-8-1'!K59), '2-8-1'!K59, "XXX")))))))</f>
        <v>0.54285714285714282</v>
      </c>
      <c r="W59" s="130">
        <f>IF(ISNUMBER('2-8-2'!E59), '2-8-2'!E59, IF(ISNUMBER('2-8-2'!F59), '2-8-2'!F59, IF(ISNUMBER('2-8-2'!G59), '2-8-2'!G59, IF(ISNUMBER('2-8-2'!H59), '2-8-2'!H59, IF(ISNUMBER('2-8-2'!I59), '2-8-2'!I59, IF(ISNUMBER('2-8-2'!J59), '2-8-2'!J59, IF(ISNUMBER('2-8-2'!K59), '2-8-2'!K59, "XXX")))))))</f>
        <v>0.47857142857142859</v>
      </c>
      <c r="X59" s="130">
        <f>'3-1'!F58</f>
        <v>0.22900000000000001</v>
      </c>
      <c r="Y59" s="223">
        <f>'3-2'!N58</f>
        <v>-0.81411981600000005</v>
      </c>
    </row>
    <row r="60" spans="1:25" ht="15" x14ac:dyDescent="0.25">
      <c r="A60" s="19" t="s">
        <v>69</v>
      </c>
      <c r="B60" s="158" t="s">
        <v>69</v>
      </c>
      <c r="C60" s="130">
        <f>IF(ISNUMBER('1-1'!E60),'1-1'!E60, "XXX")</f>
        <v>9.6</v>
      </c>
      <c r="D60" s="130" t="str">
        <f>IF(UCDP!V60, UCDP!V60, "0.0")</f>
        <v>0.0</v>
      </c>
      <c r="E60" s="130">
        <f>IF(ISNUMBER('1-3'!F60), '1-3'!F60, IF(ISNUMBER('1-3'!G60), '1-3'!G60, IF(ISNUMBER('1-3'!H60), '1-3'!H60, IF(ISNUMBER('1-3'!I60), '1-3'!I60, IF(ISNUMBER('1-3'!J60), '1-3'!J60, IF(ISNUMBER('1-3'!K60), '1-3'!K60, IF(ISNUMBER('1-3'!L60), '1-3'!L60, "XXX")))))))</f>
        <v>54.000000000000007</v>
      </c>
      <c r="F60" s="130">
        <f>IF(ISNUMBER('1-4'!AL60),'1-4'!AL60, IF(ISNUMBER('1-4'!AM60),'1-4'!AM60, IF(ISNUMBER('1-4'!AN60),'1-4'!AN60, IF(ISNUMBER('1-4'!AO60),'1-4'!AO60, IF(ISNUMBER('1-4'!AP60),'1-4'!AP60, IF(ISNUMBER('1-4'!AQ60),'1-4'!AQ60, IF(ISNUMBER('1-4'!AR60), '1-4'!AR60, "XXX")))))))</f>
        <v>2</v>
      </c>
      <c r="G60" s="130">
        <f>IF(ISNUMBER('1-5'!E59),'1-5'!E59, "XXX")</f>
        <v>8.3000000000000007</v>
      </c>
      <c r="H60" s="130">
        <f>IF(ISNUMBER('2-1-1'!E60), '2-1-1'!E60, IF(ISNUMBER('2-1-1'!F60), '2-1-1'!F60, IF(ISNUMBER('2-1-1'!G60), '2-1-1'!G60, IF(ISNUMBER('2-1-1'!H60), '2-1-1'!H60, IF(ISNUMBER('2-1-1'!I60), '2-1-1'!I60, IF(ISNUMBER('2-1-1'!J60), '2-1-1'!J60, IF(ISNUMBER('2-1-1'!K60), '2-1-1'!K60, "XXX")))))))</f>
        <v>0.23142857142857143</v>
      </c>
      <c r="I60" s="130">
        <f>'2-1-2'!C59</f>
        <v>6.6909999999999997E-2</v>
      </c>
      <c r="J60" s="130" t="str">
        <f>IF(ISNUMBER('2-2-1'!Z60), '2-2-1'!Z60, IF(ISNUMBER('2-2-1'!AA60), '2-2-1'!AA60, IF(ISNUMBER('2-2-1'!AB60), '2-2-1'!AB60, IF(ISNUMBER('2-2-1'!AC60), '2-2-1'!AC60, IF(ISNUMBER('2-2-1'!AD60), '2-2-1'!AD60, IF(ISNUMBER('2-2-1'!AE60), '2-2-1'!AE60, IF(ISNUMBER('2-2-1'!AF60), '2-2-1'!AF60, "XXX")))))))</f>
        <v>XXX</v>
      </c>
      <c r="K60" s="130">
        <f>IF(ISNUMBER('2-2-2'!E60), '2-2-2'!E60, IF(ISNUMBER('2-2-2'!F60), '2-2-2'!F60, IF(ISNUMBER('2-2-2'!G60), '2-2-2'!G60, IF(ISNUMBER('2-2-2'!H60), '2-2-2'!H60, IF(ISNUMBER('2-2-2'!I60), '2-2-2'!I60, IF(ISNUMBER('2-2-2'!J60), '2-2-2'!J60, IF(ISNUMBER('2-2-2'!K60), '2-2-2'!K60, "XXX")))))))</f>
        <v>0.29428571428571432</v>
      </c>
      <c r="L60" s="130">
        <f>IF(ISNUMBER('2-3-1'!M60), '2-3-1'!M60, IF(ISNUMBER('2-3-1'!N60), '2-3-1'!N60, IF(ISNUMBER('2-3-1'!O60), '2-3-1'!O60, IF(ISNUMBER('2-3-1'!P60), '2-3-1'!P60, IF(ISNUMBER('2-3-1'!Q60), '2-3-1'!Q60, IF(ISNUMBER('2-3-1'!R60), '2-3-1'!R60, IF(ISNUMBER('2-3-1'!S60), '2-3-1'!S60, "XXX")))))))</f>
        <v>0.82650577999999997</v>
      </c>
      <c r="M60" s="130">
        <f>IF(ISNUMBER('2-3-2'!M60),'2-3-2'!M60, "XXX")</f>
        <v>33.309673310000001</v>
      </c>
      <c r="N60" s="130">
        <f>IF(ISNUMBER('2-4-1'!S60), '2-4-1'!S60,IF(ISNUMBER('2-4-1'!T60),'2-4-1'!T60,IF(ISNUMBER('2-4-1'!U60),'2-4-1'!U60,IF(ISNUMBER('2-4-1'!V60),'2-4-1'!V60,'2013'!N60))))</f>
        <v>3.27</v>
      </c>
      <c r="O60" s="130" t="str">
        <f>IF(ISNUMBER('2-4-2'!C60), '2-4-2'!C60, IF(ISNUMBER('2-4-2'!D60), '2-4-2'!D60, IF(ISNUMBER('2-4-2'!E60), '2-4-2'!E60, IF(ISNUMBER('2-4-2'!F60), '2-4-2'!F60, IF(ISNUMBER('2-4-2'!G60), '2-4-2'!G60, "XXX")))))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"XXX"))))</f>
        <v>25.585730000000002</v>
      </c>
      <c r="S60" s="130">
        <f>IF(ISNUMBER('2-6-2'!B60), '2-6-2'!B60, IF(ISNUMBER('2-6-2'!C60), '2-6-2'!C60, IF(ISNUMBER('2-6-2'!D60), '2-6-2'!D60, IF(ISNUMBER('2-6-2'!E60), '2-6-2'!E60, IF(ISNUMBER('2-6-2'!F60), '2-6-2'!F60, IF(ISNUMBER('2-6-2'!G60), '2-6-2'!G60, IF(ISNUMBER('2-6-2'!H60), '2-6-2'!H60, "XXX")))))))</f>
        <v>23.27</v>
      </c>
      <c r="T60" s="130">
        <f>IF(ISNUMBER('2-7-1'!E60), '2-7-1'!E60, IF(ISNUMBER('2-7-1'!F60), '2-7-1'!F60, IF(ISNUMBER('2-7-1'!G60), '2-7-1'!G60, IF(ISNUMBER('2-7-1'!H60), '2-7-1'!H60, IF(ISNUMBER('2-7-1'!I60), '2-7-1'!I60, IF(ISNUMBER('2-7-1'!J60), '2-7-1'!J60, IF(ISNUMBER('2-7-1'!K60), '2-7-1'!K60, "XXX")))))))</f>
        <v>0.28142857142857142</v>
      </c>
      <c r="U60" s="130">
        <f>IF(ISNUMBER('2-7-2'!E60), '2-7-2'!E60, IF(ISNUMBER('2-7-2'!F60), '2-7-2'!F60, IF(ISNUMBER('2-7-2'!G60), '2-7-2'!G60, IF(ISNUMBER('2-7-2'!H60), '2-7-2'!H60, IF(ISNUMBER('2-7-2'!I60), '2-7-2'!I60, IF(ISNUMBER('2-7-2'!J60), '2-7-2'!J60, IF(ISNUMBER('2-7-2'!K60), '2-7-2'!K60, "XXX")))))))</f>
        <v>0.28642857142857142</v>
      </c>
      <c r="V60" s="130">
        <f>IF(ISNUMBER('2-8-1'!E60), '2-8-1'!E60, IF(ISNUMBER('2-8-1'!F60), '2-8-1'!F60, IF(ISNUMBER('2-8-1'!G60), '2-8-1'!G60, IF(ISNUMBER('2-8-1'!H60), '2-8-1'!H60, IF(ISNUMBER('2-8-1'!I60), '2-8-1'!I60, IF(ISNUMBER('2-8-1'!J60), '2-8-1'!J60, IF(ISNUMBER('2-8-1'!K60), '2-8-1'!K60, "XXX")))))))</f>
        <v>0.41714285714285715</v>
      </c>
      <c r="W60" s="130">
        <f>IF(ISNUMBER('2-8-2'!E60), '2-8-2'!E60, IF(ISNUMBER('2-8-2'!F60), '2-8-2'!F60, IF(ISNUMBER('2-8-2'!G60), '2-8-2'!G60, IF(ISNUMBER('2-8-2'!H60), '2-8-2'!H60, IF(ISNUMBER('2-8-2'!I60), '2-8-2'!I60, IF(ISNUMBER('2-8-2'!J60), '2-8-2'!J60, IF(ISNUMBER('2-8-2'!K60), '2-8-2'!K60, "XXX")))))))</f>
        <v>0.31571428571428573</v>
      </c>
      <c r="X60" s="130">
        <f>'3-1'!F59</f>
        <v>0.44600000000000001</v>
      </c>
      <c r="Y60" s="223">
        <f>'3-2'!N59</f>
        <v>-0.61429870099999995</v>
      </c>
    </row>
    <row r="61" spans="1:25" ht="15" x14ac:dyDescent="0.25">
      <c r="A61" s="19" t="s">
        <v>70</v>
      </c>
      <c r="B61" s="158" t="s">
        <v>70</v>
      </c>
      <c r="C61" s="130">
        <f>IF(ISNUMBER('1-1'!E61),'1-1'!E61, "XXX")</f>
        <v>6.5</v>
      </c>
      <c r="D61" s="130" t="str">
        <f>IF(UCDP!V61, UCDP!V61, "0.0")</f>
        <v>0.0</v>
      </c>
      <c r="E61" s="130">
        <f>IF(ISNUMBER('1-3'!F61), '1-3'!F61, IF(ISNUMBER('1-3'!G61), '1-3'!G61, IF(ISNUMBER('1-3'!H61), '1-3'!H61, IF(ISNUMBER('1-3'!I61), '1-3'!I61, IF(ISNUMBER('1-3'!J61), '1-3'!J61, IF(ISNUMBER('1-3'!K61), '1-3'!K61, IF(ISNUMBER('1-3'!L61), '1-3'!L61, "XXX")))))))</f>
        <v>59.333333333333336</v>
      </c>
      <c r="F61" s="130">
        <f>IF(ISNUMBER('1-4'!AL61),'1-4'!AL61, IF(ISNUMBER('1-4'!AM61),'1-4'!AM61, IF(ISNUMBER('1-4'!AN61),'1-4'!AN61, IF(ISNUMBER('1-4'!AO61),'1-4'!AO61, IF(ISNUMBER('1-4'!AP61),'1-4'!AP61, IF(ISNUMBER('1-4'!AQ61),'1-4'!AQ61, IF(ISNUMBER('1-4'!AR61), '1-4'!AR61, "XXX")))))))</f>
        <v>3</v>
      </c>
      <c r="G61" s="130">
        <f>IF(ISNUMBER('1-5'!E60),'1-5'!E60, "XXX")</f>
        <v>6.3</v>
      </c>
      <c r="H61" s="130">
        <f>IF(ISNUMBER('2-1-1'!E61), '2-1-1'!E61, IF(ISNUMBER('2-1-1'!F61), '2-1-1'!F61, IF(ISNUMBER('2-1-1'!G61), '2-1-1'!G61, IF(ISNUMBER('2-1-1'!H61), '2-1-1'!H61, IF(ISNUMBER('2-1-1'!I61), '2-1-1'!I61, IF(ISNUMBER('2-1-1'!J61), '2-1-1'!J61, IF(ISNUMBER('2-1-1'!K61), '2-1-1'!K61, "XXX")))))))</f>
        <v>0.50142857142857133</v>
      </c>
      <c r="I61" s="130">
        <f>'2-1-2'!C60</f>
        <v>0.12683</v>
      </c>
      <c r="J61" s="130">
        <f>IF(ISNUMBER('2-2-1'!Z61), '2-2-1'!Z61, IF(ISNUMBER('2-2-1'!AA61), '2-2-1'!AA61, IF(ISNUMBER('2-2-1'!AB61), '2-2-1'!AB61, IF(ISNUMBER('2-2-1'!AC61), '2-2-1'!AC61, IF(ISNUMBER('2-2-1'!AD61), '2-2-1'!AD61, IF(ISNUMBER('2-2-1'!AE61), '2-2-1'!AE61, IF(ISNUMBER('2-2-1'!AF61), '2-2-1'!AF61, "XXX")))))))</f>
        <v>4.3586599999999995</v>
      </c>
      <c r="K61" s="130">
        <f>IF(ISNUMBER('2-2-2'!E61), '2-2-2'!E61, IF(ISNUMBER('2-2-2'!F61), '2-2-2'!F61, IF(ISNUMBER('2-2-2'!G61), '2-2-2'!G61, IF(ISNUMBER('2-2-2'!H61), '2-2-2'!H61, IF(ISNUMBER('2-2-2'!I61), '2-2-2'!I61, IF(ISNUMBER('2-2-2'!J61), '2-2-2'!J61, IF(ISNUMBER('2-2-2'!K61), '2-2-2'!K61, "XXX")))))))</f>
        <v>0.3671428571428571</v>
      </c>
      <c r="L61" s="130">
        <f>IF(ISNUMBER('2-3-1'!M61), '2-3-1'!M61, IF(ISNUMBER('2-3-1'!N61), '2-3-1'!N61, IF(ISNUMBER('2-3-1'!O61), '2-3-1'!O61, IF(ISNUMBER('2-3-1'!P61), '2-3-1'!P61, IF(ISNUMBER('2-3-1'!Q61), '2-3-1'!Q61, IF(ISNUMBER('2-3-1'!R61), '2-3-1'!R61, IF(ISNUMBER('2-3-1'!S61), '2-3-1'!S61, "XXX")))))))</f>
        <v>3.69605827</v>
      </c>
      <c r="M61" s="130">
        <f>IF(ISNUMBER('2-3-2'!M61),'2-3-2'!M61, "XXX")</f>
        <v>46.262527470000002</v>
      </c>
      <c r="N61" s="130">
        <f>IF(ISNUMBER('2-4-1'!S61), '2-4-1'!S61,IF(ISNUMBER('2-4-1'!T61),'2-4-1'!T61,IF(ISNUMBER('2-4-1'!U61),'2-4-1'!U61,IF(ISNUMBER('2-4-1'!V61),'2-4-1'!V61,'2013'!N61))))</f>
        <v>4.3899999999999997</v>
      </c>
      <c r="O61" s="130">
        <f>IF(ISNUMBER('2-4-2'!C61), '2-4-2'!C61, IF(ISNUMBER('2-4-2'!D61), '2-4-2'!D61, IF(ISNUMBER('2-4-2'!E61), '2-4-2'!E61, IF(ISNUMBER('2-4-2'!F61), '2-4-2'!F61, IF(ISNUMBER('2-4-2'!G61), '2-4-2'!G61, "XXX")))))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"XXX"))))</f>
        <v>44.490670000000001</v>
      </c>
      <c r="S61" s="130">
        <f>IF(ISNUMBER('2-6-2'!B61), '2-6-2'!B61, IF(ISNUMBER('2-6-2'!C61), '2-6-2'!C61, IF(ISNUMBER('2-6-2'!D61), '2-6-2'!D61, IF(ISNUMBER('2-6-2'!E61), '2-6-2'!E61, IF(ISNUMBER('2-6-2'!F61), '2-6-2'!F61, IF(ISNUMBER('2-6-2'!G61), '2-6-2'!G61, IF(ISNUMBER('2-6-2'!H61), '2-6-2'!H61, "XXX")))))))</f>
        <v>12.21</v>
      </c>
      <c r="T61" s="130">
        <f>IF(ISNUMBER('2-7-1'!E61), '2-7-1'!E61, IF(ISNUMBER('2-7-1'!F61), '2-7-1'!F61, IF(ISNUMBER('2-7-1'!G61), '2-7-1'!G61, IF(ISNUMBER('2-7-1'!H61), '2-7-1'!H61, IF(ISNUMBER('2-7-1'!I61), '2-7-1'!I61, IF(ISNUMBER('2-7-1'!J61), '2-7-1'!J61, IF(ISNUMBER('2-7-1'!K61), '2-7-1'!K61, "XXX")))))))</f>
        <v>0.51428571428571435</v>
      </c>
      <c r="U61" s="130">
        <f>IF(ISNUMBER('2-7-2'!E61), '2-7-2'!E61, IF(ISNUMBER('2-7-2'!F61), '2-7-2'!F61, IF(ISNUMBER('2-7-2'!G61), '2-7-2'!G61, IF(ISNUMBER('2-7-2'!H61), '2-7-2'!H61, IF(ISNUMBER('2-7-2'!I61), '2-7-2'!I61, IF(ISNUMBER('2-7-2'!J61), '2-7-2'!J61, IF(ISNUMBER('2-7-2'!K61), '2-7-2'!K61, "XXX")))))))</f>
        <v>0.39428571428571424</v>
      </c>
      <c r="V61" s="130">
        <f>IF(ISNUMBER('2-8-1'!E61), '2-8-1'!E61, IF(ISNUMBER('2-8-1'!F61), '2-8-1'!F61, IF(ISNUMBER('2-8-1'!G61), '2-8-1'!G61, IF(ISNUMBER('2-8-1'!H61), '2-8-1'!H61, IF(ISNUMBER('2-8-1'!I61), '2-8-1'!I61, IF(ISNUMBER('2-8-1'!J61), '2-8-1'!J61, IF(ISNUMBER('2-8-1'!K61), '2-8-1'!K61, "XXX")))))))</f>
        <v>0.53714285714285714</v>
      </c>
      <c r="W61" s="130">
        <f>IF(ISNUMBER('2-8-2'!E61), '2-8-2'!E61, IF(ISNUMBER('2-8-2'!F61), '2-8-2'!F61, IF(ISNUMBER('2-8-2'!G61), '2-8-2'!G61, IF(ISNUMBER('2-8-2'!H61), '2-8-2'!H61, IF(ISNUMBER('2-8-2'!I61), '2-8-2'!I61, IF(ISNUMBER('2-8-2'!J61), '2-8-2'!J61, IF(ISNUMBER('2-8-2'!K61), '2-8-2'!K61, "XXX")))))))</f>
        <v>0.48</v>
      </c>
      <c r="X61" s="130">
        <f>'3-1'!F60</f>
        <v>0.41199999999999998</v>
      </c>
      <c r="Y61" s="223">
        <f>'3-2'!N60</f>
        <v>-0.41307496999999999</v>
      </c>
    </row>
    <row r="62" spans="1:25" ht="15" x14ac:dyDescent="0.25">
      <c r="A62" s="19" t="s">
        <v>71</v>
      </c>
      <c r="B62" s="158" t="s">
        <v>71</v>
      </c>
      <c r="C62" s="130">
        <f>IF(ISNUMBER('1-1'!E62),'1-1'!E62, "XXX")</f>
        <v>4.5999999999999996</v>
      </c>
      <c r="D62" s="130" t="str">
        <f>IF(UCDP!V62, UCDP!V62, "0.0")</f>
        <v>0.0</v>
      </c>
      <c r="E62" s="130">
        <f>IF(ISNUMBER('1-3'!F62), '1-3'!F62, IF(ISNUMBER('1-3'!G62), '1-3'!G62, IF(ISNUMBER('1-3'!H62), '1-3'!H62, IF(ISNUMBER('1-3'!I62), '1-3'!I62, IF(ISNUMBER('1-3'!J62), '1-3'!J62, IF(ISNUMBER('1-3'!K62), '1-3'!K62, IF(ISNUMBER('1-3'!L62), '1-3'!L62, "XXX")))))))</f>
        <v>87.5</v>
      </c>
      <c r="F62" s="130">
        <f>IF(ISNUMBER('1-4'!AL62),'1-4'!AL62, IF(ISNUMBER('1-4'!AM62),'1-4'!AM62, IF(ISNUMBER('1-4'!AN62),'1-4'!AN62, IF(ISNUMBER('1-4'!AO62),'1-4'!AO62, IF(ISNUMBER('1-4'!AP62),'1-4'!AP62, IF(ISNUMBER('1-4'!AQ62),'1-4'!AQ62, IF(ISNUMBER('1-4'!AR62), '1-4'!AR62, "XXX")))))))</f>
        <v>1</v>
      </c>
      <c r="G62" s="130">
        <f>IF(ISNUMBER('1-5'!E61),'1-5'!E61, "XXX")</f>
        <v>3.3</v>
      </c>
      <c r="H62" s="130">
        <f>IF(ISNUMBER('2-1-1'!E62), '2-1-1'!E62, IF(ISNUMBER('2-1-1'!F62), '2-1-1'!F62, IF(ISNUMBER('2-1-1'!G62), '2-1-1'!G62, IF(ISNUMBER('2-1-1'!H62), '2-1-1'!H62, IF(ISNUMBER('2-1-1'!I62), '2-1-1'!I62, IF(ISNUMBER('2-1-1'!J62), '2-1-1'!J62, IF(ISNUMBER('2-1-1'!K62), '2-1-1'!K62, "XXX")))))))</f>
        <v>0.62285714285714289</v>
      </c>
      <c r="I62" s="130">
        <f>'2-1-2'!C61</f>
        <v>0.43380000000000002</v>
      </c>
      <c r="J62" s="130">
        <f>IF(ISNUMBER('2-2-1'!Z62), '2-2-1'!Z62, IF(ISNUMBER('2-2-1'!AA62), '2-2-1'!AA62, IF(ISNUMBER('2-2-1'!AB62), '2-2-1'!AB62, IF(ISNUMBER('2-2-1'!AC62), '2-2-1'!AC62, IF(ISNUMBER('2-2-1'!AD62), '2-2-1'!AD62, IF(ISNUMBER('2-2-1'!AE62), '2-2-1'!AE62, IF(ISNUMBER('2-2-1'!AF62), '2-2-1'!AF62, "XXX")))))))</f>
        <v>2.8519200000000002</v>
      </c>
      <c r="K62" s="130">
        <f>IF(ISNUMBER('2-2-2'!E62), '2-2-2'!E62, IF(ISNUMBER('2-2-2'!F62), '2-2-2'!F62, IF(ISNUMBER('2-2-2'!G62), '2-2-2'!G62, IF(ISNUMBER('2-2-2'!H62), '2-2-2'!H62, IF(ISNUMBER('2-2-2'!I62), '2-2-2'!I62, IF(ISNUMBER('2-2-2'!J62), '2-2-2'!J62, IF(ISNUMBER('2-2-2'!K62), '2-2-2'!K62, "XXX")))))))</f>
        <v>0.60285714285714287</v>
      </c>
      <c r="L62" s="130">
        <f>IF(ISNUMBER('2-3-1'!M62), '2-3-1'!M62, IF(ISNUMBER('2-3-1'!N62), '2-3-1'!N62, IF(ISNUMBER('2-3-1'!O62), '2-3-1'!O62, IF(ISNUMBER('2-3-1'!P62), '2-3-1'!P62, IF(ISNUMBER('2-3-1'!Q62), '2-3-1'!Q62, IF(ISNUMBER('2-3-1'!R62), '2-3-1'!R62, IF(ISNUMBER('2-3-1'!S62), '2-3-1'!S62, "XXX")))))))</f>
        <v>4.9723982800000002</v>
      </c>
      <c r="M62" s="130">
        <f>IF(ISNUMBER('2-3-2'!M62),'2-3-2'!M62, "XXX")</f>
        <v>27.445549010000001</v>
      </c>
      <c r="N62" s="130">
        <f>IF(ISNUMBER('2-4-1'!S62), '2-4-1'!S62,IF(ISNUMBER('2-4-1'!T62),'2-4-1'!T62,IF(ISNUMBER('2-4-1'!U62),'2-4-1'!U62,IF(ISNUMBER('2-4-1'!V62),'2-4-1'!V62,'2013'!N62))))</f>
        <v>23.038</v>
      </c>
      <c r="O62" s="130">
        <f>IF(ISNUMBER('2-4-2'!C62), '2-4-2'!C62, IF(ISNUMBER('2-4-2'!D62), '2-4-2'!D62, IF(ISNUMBER('2-4-2'!E62), '2-4-2'!E62, IF(ISNUMBER('2-4-2'!F62), '2-4-2'!F62, IF(ISNUMBER('2-4-2'!G62), '2-4-2'!G62, "XXX")))))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"XXX"))))</f>
        <v>88.724149999999995</v>
      </c>
      <c r="S62" s="130">
        <f>IF(ISNUMBER('2-6-2'!B62), '2-6-2'!B62, IF(ISNUMBER('2-6-2'!C62), '2-6-2'!C62, IF(ISNUMBER('2-6-2'!D62), '2-6-2'!D62, IF(ISNUMBER('2-6-2'!E62), '2-6-2'!E62, IF(ISNUMBER('2-6-2'!F62), '2-6-2'!F62, IF(ISNUMBER('2-6-2'!G62), '2-6-2'!G62, IF(ISNUMBER('2-6-2'!H62), '2-6-2'!H62, "XXX")))))))</f>
        <v>0</v>
      </c>
      <c r="T62" s="130">
        <f>IF(ISNUMBER('2-7-1'!E62), '2-7-1'!E62, IF(ISNUMBER('2-7-1'!F62), '2-7-1'!F62, IF(ISNUMBER('2-7-1'!G62), '2-7-1'!G62, IF(ISNUMBER('2-7-1'!H62), '2-7-1'!H62, IF(ISNUMBER('2-7-1'!I62), '2-7-1'!I62, IF(ISNUMBER('2-7-1'!J62), '2-7-1'!J62, IF(ISNUMBER('2-7-1'!K62), '2-7-1'!K62, "XXX")))))))</f>
        <v>0.60285714285714287</v>
      </c>
      <c r="U62" s="130">
        <f>IF(ISNUMBER('2-7-2'!E62), '2-7-2'!E62, IF(ISNUMBER('2-7-2'!F62), '2-7-2'!F62, IF(ISNUMBER('2-7-2'!G62), '2-7-2'!G62, IF(ISNUMBER('2-7-2'!H62), '2-7-2'!H62, IF(ISNUMBER('2-7-2'!I62), '2-7-2'!I62, IF(ISNUMBER('2-7-2'!J62), '2-7-2'!J62, IF(ISNUMBER('2-7-2'!K62), '2-7-2'!K62, "XXX")))))))</f>
        <v>0.44357142857142856</v>
      </c>
      <c r="V62" s="130">
        <f>IF(ISNUMBER('2-8-1'!E62), '2-8-1'!E62, IF(ISNUMBER('2-8-1'!F62), '2-8-1'!F62, IF(ISNUMBER('2-8-1'!G62), '2-8-1'!G62, IF(ISNUMBER('2-8-1'!H62), '2-8-1'!H62, IF(ISNUMBER('2-8-1'!I62), '2-8-1'!I62, IF(ISNUMBER('2-8-1'!J62), '2-8-1'!J62, IF(ISNUMBER('2-8-1'!K62), '2-8-1'!K62, "XXX")))))))</f>
        <v>0.55857142857142861</v>
      </c>
      <c r="W62" s="130">
        <f>IF(ISNUMBER('2-8-2'!E62), '2-8-2'!E62, IF(ISNUMBER('2-8-2'!F62), '2-8-2'!F62, IF(ISNUMBER('2-8-2'!G62), '2-8-2'!G62, IF(ISNUMBER('2-8-2'!H62), '2-8-2'!H62, IF(ISNUMBER('2-8-2'!I62), '2-8-2'!I62, IF(ISNUMBER('2-8-2'!J62), '2-8-2'!J62, IF(ISNUMBER('2-8-2'!K62), '2-8-2'!K62, "XXX")))))))</f>
        <v>0.41571428571428576</v>
      </c>
      <c r="X62" s="130">
        <f>'3-1'!F61</f>
        <v>0.81</v>
      </c>
      <c r="Y62" s="223">
        <f>'3-2'!N61</f>
        <v>0.93987184800000001</v>
      </c>
    </row>
    <row r="63" spans="1:25" ht="15" x14ac:dyDescent="0.25">
      <c r="A63" s="19" t="s">
        <v>72</v>
      </c>
      <c r="B63" s="158" t="s">
        <v>72</v>
      </c>
      <c r="C63" s="130">
        <f>IF(ISNUMBER('1-1'!E63),'1-1'!E63, "XXX")</f>
        <v>5.9</v>
      </c>
      <c r="D63" s="130" t="str">
        <f>IF(UCDP!V63, UCDP!V63, "0.0")</f>
        <v>0.0</v>
      </c>
      <c r="E63" s="130">
        <f>IF(ISNUMBER('1-3'!F63), '1-3'!F63, IF(ISNUMBER('1-3'!G63), '1-3'!G63, IF(ISNUMBER('1-3'!H63), '1-3'!H63, IF(ISNUMBER('1-3'!I63), '1-3'!I63, IF(ISNUMBER('1-3'!J63), '1-3'!J63, IF(ISNUMBER('1-3'!K63), '1-3'!K63, IF(ISNUMBER('1-3'!L63), '1-3'!L63, "XXX")))))))</f>
        <v>109.33333333333333</v>
      </c>
      <c r="F63" s="130" t="str">
        <f>IF(ISNUMBER('1-4'!AL63),'1-4'!AL63, IF(ISNUMBER('1-4'!AM63),'1-4'!AM63, IF(ISNUMBER('1-4'!AN63),'1-4'!AN63, IF(ISNUMBER('1-4'!AO63),'1-4'!AO63, IF(ISNUMBER('1-4'!AP63),'1-4'!AP63, IF(ISNUMBER('1-4'!AQ63),'1-4'!AQ63, IF(ISNUMBER('1-4'!AR63), '1-4'!AR63, "XXX")))))))</f>
        <v>XXX</v>
      </c>
      <c r="G63" s="130">
        <f>IF(ISNUMBER('1-5'!E62),'1-5'!E62, "XXX")</f>
        <v>1.9</v>
      </c>
      <c r="H63" s="130">
        <f>IF(ISNUMBER('2-1-1'!E63), '2-1-1'!E63, IF(ISNUMBER('2-1-1'!F63), '2-1-1'!F63, IF(ISNUMBER('2-1-1'!G63), '2-1-1'!G63, IF(ISNUMBER('2-1-1'!H63), '2-1-1'!H63, IF(ISNUMBER('2-1-1'!I63), '2-1-1'!I63, IF(ISNUMBER('2-1-1'!J63), '2-1-1'!J63, IF(ISNUMBER('2-1-1'!K63), '2-1-1'!K63, "XXX")))))))</f>
        <v>0.81285714285714283</v>
      </c>
      <c r="I63" s="130">
        <f>'2-1-2'!C62</f>
        <v>0.63948000000000005</v>
      </c>
      <c r="J63" s="130">
        <f>IF(ISNUMBER('2-2-1'!Z63), '2-2-1'!Z63, IF(ISNUMBER('2-2-1'!AA63), '2-2-1'!AA63, IF(ISNUMBER('2-2-1'!AB63), '2-2-1'!AB63, IF(ISNUMBER('2-2-1'!AC63), '2-2-1'!AC63, IF(ISNUMBER('2-2-1'!AD63), '2-2-1'!AD63, IF(ISNUMBER('2-2-1'!AE63), '2-2-1'!AE63, IF(ISNUMBER('2-2-1'!AF63), '2-2-1'!AF63, "XXX")))))))</f>
        <v>4.6390899999999995</v>
      </c>
      <c r="K63" s="130">
        <f>IF(ISNUMBER('2-2-2'!E63), '2-2-2'!E63, IF(ISNUMBER('2-2-2'!F63), '2-2-2'!F63, IF(ISNUMBER('2-2-2'!G63), '2-2-2'!G63, IF(ISNUMBER('2-2-2'!H63), '2-2-2'!H63, IF(ISNUMBER('2-2-2'!I63), '2-2-2'!I63, IF(ISNUMBER('2-2-2'!J63), '2-2-2'!J63, IF(ISNUMBER('2-2-2'!K63), '2-2-2'!K63, "XXX")))))))</f>
        <v>0.85285714285714287</v>
      </c>
      <c r="L63" s="130">
        <f>IF(ISNUMBER('2-3-1'!M63), '2-3-1'!M63, IF(ISNUMBER('2-3-1'!N63), '2-3-1'!N63, IF(ISNUMBER('2-3-1'!O63), '2-3-1'!O63, IF(ISNUMBER('2-3-1'!P63), '2-3-1'!P63, IF(ISNUMBER('2-3-1'!Q63), '2-3-1'!Q63, IF(ISNUMBER('2-3-1'!R63), '2-3-1'!R63, IF(ISNUMBER('2-3-1'!S63), '2-3-1'!S63, "XXX")))))))</f>
        <v>6.6777286499999997</v>
      </c>
      <c r="M63" s="130">
        <f>IF(ISNUMBER('2-3-2'!M63),'2-3-2'!M63, "XXX")</f>
        <v>18.661195759999998</v>
      </c>
      <c r="N63" s="130">
        <f>IF(ISNUMBER('2-4-1'!S63), '2-4-1'!S63,IF(ISNUMBER('2-4-1'!T63),'2-4-1'!T63,IF(ISNUMBER('2-4-1'!U63),'2-4-1'!U63,IF(ISNUMBER('2-4-1'!V63),'2-4-1'!V63,'2013'!N63))))</f>
        <v>16.995999999999999</v>
      </c>
      <c r="O63" s="130">
        <f>IF(ISNUMBER('2-4-2'!C63), '2-4-2'!C63, IF(ISNUMBER('2-4-2'!D63), '2-4-2'!D63, IF(ISNUMBER('2-4-2'!E63), '2-4-2'!E63, IF(ISNUMBER('2-4-2'!F63), '2-4-2'!F63, IF(ISNUMBER('2-4-2'!G63), '2-4-2'!G63, "XXX")))))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"XXX"))))</f>
        <v>87.549319999999994</v>
      </c>
      <c r="S63" s="130">
        <f>IF(ISNUMBER('2-6-2'!B63), '2-6-2'!B63, IF(ISNUMBER('2-6-2'!C63), '2-6-2'!C63, IF(ISNUMBER('2-6-2'!D63), '2-6-2'!D63, IF(ISNUMBER('2-6-2'!E63), '2-6-2'!E63, IF(ISNUMBER('2-6-2'!F63), '2-6-2'!F63, IF(ISNUMBER('2-6-2'!G63), '2-6-2'!G63, IF(ISNUMBER('2-6-2'!H63), '2-6-2'!H63, "XXX")))))))</f>
        <v>0</v>
      </c>
      <c r="T63" s="130">
        <f>IF(ISNUMBER('2-7-1'!E63), '2-7-1'!E63, IF(ISNUMBER('2-7-1'!F63), '2-7-1'!F63, IF(ISNUMBER('2-7-1'!G63), '2-7-1'!G63, IF(ISNUMBER('2-7-1'!H63), '2-7-1'!H63, IF(ISNUMBER('2-7-1'!I63), '2-7-1'!I63, IF(ISNUMBER('2-7-1'!J63), '2-7-1'!J63, IF(ISNUMBER('2-7-1'!K63), '2-7-1'!K63, "XXX")))))))</f>
        <v>0.75428571428571434</v>
      </c>
      <c r="U63" s="130">
        <f>IF(ISNUMBER('2-7-2'!E63), '2-7-2'!E63, IF(ISNUMBER('2-7-2'!F63), '2-7-2'!F63, IF(ISNUMBER('2-7-2'!G63), '2-7-2'!G63, IF(ISNUMBER('2-7-2'!H63), '2-7-2'!H63, IF(ISNUMBER('2-7-2'!I63), '2-7-2'!I63, IF(ISNUMBER('2-7-2'!J63), '2-7-2'!J63, IF(ISNUMBER('2-7-2'!K63), '2-7-2'!K63, "XXX")))))))</f>
        <v>0.71928571428571431</v>
      </c>
      <c r="V63" s="130">
        <f>IF(ISNUMBER('2-8-1'!E63), '2-8-1'!E63, IF(ISNUMBER('2-8-1'!F63), '2-8-1'!F63, IF(ISNUMBER('2-8-1'!G63), '2-8-1'!G63, IF(ISNUMBER('2-8-1'!H63), '2-8-1'!H63, IF(ISNUMBER('2-8-1'!I63), '2-8-1'!I63, IF(ISNUMBER('2-8-1'!J63), '2-8-1'!J63, IF(ISNUMBER('2-8-1'!K63), '2-8-1'!K63, "XXX")))))))</f>
        <v>0.67571428571428582</v>
      </c>
      <c r="W63" s="130">
        <f>IF(ISNUMBER('2-8-2'!E63), '2-8-2'!E63, IF(ISNUMBER('2-8-2'!F63), '2-8-2'!F63, IF(ISNUMBER('2-8-2'!G63), '2-8-2'!G63, IF(ISNUMBER('2-8-2'!H63), '2-8-2'!H63, IF(ISNUMBER('2-8-2'!I63), '2-8-2'!I63, IF(ISNUMBER('2-8-2'!J63), '2-8-2'!J63, IF(ISNUMBER('2-8-2'!K63), '2-8-2'!K63, "XXX")))))))</f>
        <v>0.68285714285714294</v>
      </c>
      <c r="X63" s="130">
        <f>'3-1'!F62</f>
        <v>0.88300000000000001</v>
      </c>
      <c r="Y63" s="223">
        <f>'3-2'!N62</f>
        <v>1.473671556</v>
      </c>
    </row>
    <row r="64" spans="1:25" ht="15" x14ac:dyDescent="0.25">
      <c r="A64" s="19" t="s">
        <v>73</v>
      </c>
      <c r="B64" s="158" t="s">
        <v>73</v>
      </c>
      <c r="C64" s="130">
        <f>IF(ISNUMBER('1-1'!E64),'1-1'!E64, "XXX")</f>
        <v>4.9000000000000004</v>
      </c>
      <c r="D64" s="130">
        <f>IF(UCDP!V64, UCDP!V64, "0.0")</f>
        <v>7.0589324078712042E-3</v>
      </c>
      <c r="E64" s="130">
        <f>IF(ISNUMBER('1-3'!F64), '1-3'!F64, IF(ISNUMBER('1-3'!G64), '1-3'!G64, IF(ISNUMBER('1-3'!H64), '1-3'!H64, IF(ISNUMBER('1-3'!I64), '1-3'!I64, IF(ISNUMBER('1-3'!J64), '1-3'!J64, IF(ISNUMBER('1-3'!K64), '1-3'!K64, IF(ISNUMBER('1-3'!L64), '1-3'!L64, "XXX")))))))</f>
        <v>78.666666666666671</v>
      </c>
      <c r="F64" s="130">
        <f>IF(ISNUMBER('1-4'!AL64),'1-4'!AL64, IF(ISNUMBER('1-4'!AM64),'1-4'!AM64, IF(ISNUMBER('1-4'!AN64),'1-4'!AN64, IF(ISNUMBER('1-4'!AO64),'1-4'!AO64, IF(ISNUMBER('1-4'!AP64),'1-4'!AP64, IF(ISNUMBER('1-4'!AQ64),'1-4'!AQ64, IF(ISNUMBER('1-4'!AR64), '1-4'!AR64, "XXX")))))))</f>
        <v>4</v>
      </c>
      <c r="G64" s="130">
        <f>IF(ISNUMBER('1-5'!E63),'1-5'!E63, "XXX")</f>
        <v>6.1</v>
      </c>
      <c r="H64" s="130">
        <f>IF(ISNUMBER('2-1-1'!E64), '2-1-1'!E64, IF(ISNUMBER('2-1-1'!F64), '2-1-1'!F64, IF(ISNUMBER('2-1-1'!G64), '2-1-1'!G64, IF(ISNUMBER('2-1-1'!H64), '2-1-1'!H64, IF(ISNUMBER('2-1-1'!I64), '2-1-1'!I64, IF(ISNUMBER('2-1-1'!J64), '2-1-1'!J64, IF(ISNUMBER('2-1-1'!K64), '2-1-1'!K64, "XXX")))))))</f>
        <v>0.49857142857142855</v>
      </c>
      <c r="I64" s="130">
        <f>'2-1-2'!C63</f>
        <v>5.8319999999999997E-2</v>
      </c>
      <c r="J64" s="130">
        <f>IF(ISNUMBER('2-2-1'!Z64), '2-2-1'!Z64, IF(ISNUMBER('2-2-1'!AA64), '2-2-1'!AA64, IF(ISNUMBER('2-2-1'!AB64), '2-2-1'!AB64, IF(ISNUMBER('2-2-1'!AC64), '2-2-1'!AC64, IF(ISNUMBER('2-2-1'!AD64), '2-2-1'!AD64, IF(ISNUMBER('2-2-1'!AE64), '2-2-1'!AE64, IF(ISNUMBER('2-2-1'!AF64), '2-2-1'!AF64, "XXX")))))))</f>
        <v>2.01939</v>
      </c>
      <c r="K64" s="130">
        <f>IF(ISNUMBER('2-2-2'!E64), '2-2-2'!E64, IF(ISNUMBER('2-2-2'!F64), '2-2-2'!F64, IF(ISNUMBER('2-2-2'!G64), '2-2-2'!G64, IF(ISNUMBER('2-2-2'!H64), '2-2-2'!H64, IF(ISNUMBER('2-2-2'!I64), '2-2-2'!I64, IF(ISNUMBER('2-2-2'!J64), '2-2-2'!J64, IF(ISNUMBER('2-2-2'!K64), '2-2-2'!K64, "XXX")))))))</f>
        <v>0.44714285714285712</v>
      </c>
      <c r="L64" s="130">
        <f>IF(ISNUMBER('2-3-1'!M64), '2-3-1'!M64, IF(ISNUMBER('2-3-1'!N64), '2-3-1'!N64, IF(ISNUMBER('2-3-1'!O64), '2-3-1'!O64, IF(ISNUMBER('2-3-1'!P64), '2-3-1'!P64, IF(ISNUMBER('2-3-1'!Q64), '2-3-1'!Q64, IF(ISNUMBER('2-3-1'!R64), '2-3-1'!R64, IF(ISNUMBER('2-3-1'!S64), '2-3-1'!S64, "XXX")))))))</f>
        <v>0.85750185999999995</v>
      </c>
      <c r="M64" s="130">
        <f>IF(ISNUMBER('2-3-2'!M64),'2-3-2'!M64, "XXX")</f>
        <v>65.184768680000005</v>
      </c>
      <c r="N64" s="130">
        <f>IF(ISNUMBER('2-4-1'!S64), '2-4-1'!S64,IF(ISNUMBER('2-4-1'!T64),'2-4-1'!T64,IF(ISNUMBER('2-4-1'!U64),'2-4-1'!U64,IF(ISNUMBER('2-4-1'!V64),'2-4-1'!V64,'2013'!N64))))</f>
        <v>2.6378529127939458</v>
      </c>
      <c r="O64" s="130">
        <f>IF(ISNUMBER('2-4-2'!C64), '2-4-2'!C64, IF(ISNUMBER('2-4-2'!D64), '2-4-2'!D64, IF(ISNUMBER('2-4-2'!E64), '2-4-2'!E64, IF(ISNUMBER('2-4-2'!F64), '2-4-2'!F64, IF(ISNUMBER('2-4-2'!G64), '2-4-2'!G64, "XXX")))))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"XXX"))))</f>
        <v>20.127520000000001</v>
      </c>
      <c r="S64" s="130">
        <f>IF(ISNUMBER('2-6-2'!B64), '2-6-2'!B64, IF(ISNUMBER('2-6-2'!C64), '2-6-2'!C64, IF(ISNUMBER('2-6-2'!D64), '2-6-2'!D64, IF(ISNUMBER('2-6-2'!E64), '2-6-2'!E64, IF(ISNUMBER('2-6-2'!F64), '2-6-2'!F64, IF(ISNUMBER('2-6-2'!G64), '2-6-2'!G64, IF(ISNUMBER('2-6-2'!H64), '2-6-2'!H64, "XXX")))))))</f>
        <v>26.7</v>
      </c>
      <c r="T64" s="130">
        <f>IF(ISNUMBER('2-7-1'!E64), '2-7-1'!E64, IF(ISNUMBER('2-7-1'!F64), '2-7-1'!F64, IF(ISNUMBER('2-7-1'!G64), '2-7-1'!G64, IF(ISNUMBER('2-7-1'!H64), '2-7-1'!H64, IF(ISNUMBER('2-7-1'!I64), '2-7-1'!I64, IF(ISNUMBER('2-7-1'!J64), '2-7-1'!J64, IF(ISNUMBER('2-7-1'!K64), '2-7-1'!K64, "XXX")))))))</f>
        <v>0.60285714285714287</v>
      </c>
      <c r="U64" s="130">
        <f>IF(ISNUMBER('2-7-2'!E64), '2-7-2'!E64, IF(ISNUMBER('2-7-2'!F64), '2-7-2'!F64, IF(ISNUMBER('2-7-2'!G64), '2-7-2'!G64, IF(ISNUMBER('2-7-2'!H64), '2-7-2'!H64, IF(ISNUMBER('2-7-2'!I64), '2-7-2'!I64, IF(ISNUMBER('2-7-2'!J64), '2-7-2'!J64, IF(ISNUMBER('2-7-2'!K64), '2-7-2'!K64, "XXX")))))))</f>
        <v>0.49571428571428566</v>
      </c>
      <c r="V64" s="130">
        <f>IF(ISNUMBER('2-8-1'!E64), '2-8-1'!E64, IF(ISNUMBER('2-8-1'!F64), '2-8-1'!F64, IF(ISNUMBER('2-8-1'!G64), '2-8-1'!G64, IF(ISNUMBER('2-8-1'!H64), '2-8-1'!H64, IF(ISNUMBER('2-8-1'!I64), '2-8-1'!I64, IF(ISNUMBER('2-8-1'!J64), '2-8-1'!J64, IF(ISNUMBER('2-8-1'!K64), '2-8-1'!K64, "XXX")))))))</f>
        <v>0.58285714285714285</v>
      </c>
      <c r="W64" s="130">
        <f>IF(ISNUMBER('2-8-2'!E64), '2-8-2'!E64, IF(ISNUMBER('2-8-2'!F64), '2-8-2'!F64, IF(ISNUMBER('2-8-2'!G64), '2-8-2'!G64, IF(ISNUMBER('2-8-2'!H64), '2-8-2'!H64, IF(ISNUMBER('2-8-2'!I64), '2-8-2'!I64, IF(ISNUMBER('2-8-2'!J64), '2-8-2'!J64, IF(ISNUMBER('2-8-2'!K64), '2-8-2'!K64, "XXX")))))))</f>
        <v>0.55428571428571427</v>
      </c>
      <c r="X64" s="130">
        <f>'3-1'!F63</f>
        <v>0.71099999999999997</v>
      </c>
      <c r="Y64" s="223">
        <f>'3-2'!N63</f>
        <v>0.50343191600000003</v>
      </c>
    </row>
    <row r="65" spans="1:25" ht="15" x14ac:dyDescent="0.25">
      <c r="A65" s="19" t="s">
        <v>74</v>
      </c>
      <c r="B65" s="158" t="s">
        <v>74</v>
      </c>
      <c r="C65" s="130">
        <f>IF(ISNUMBER('1-1'!E65),'1-1'!E65, "XXX")</f>
        <v>6.7</v>
      </c>
      <c r="D65" s="130" t="str">
        <f>IF(UCDP!V65, UCDP!V65, "0.0")</f>
        <v>0.0</v>
      </c>
      <c r="E65" s="130">
        <f>IF(ISNUMBER('1-3'!F65), '1-3'!F65, IF(ISNUMBER('1-3'!G65), '1-3'!G65, IF(ISNUMBER('1-3'!H65), '1-3'!H65, IF(ISNUMBER('1-3'!I65), '1-3'!I65, IF(ISNUMBER('1-3'!J65), '1-3'!J65, IF(ISNUMBER('1-3'!K65), '1-3'!K65, IF(ISNUMBER('1-3'!L65), '1-3'!L65, "XXX")))))))</f>
        <v>77.166666666666671</v>
      </c>
      <c r="F65" s="130">
        <f>IF(ISNUMBER('1-4'!AL65),'1-4'!AL65, IF(ISNUMBER('1-4'!AM65),'1-4'!AM65, IF(ISNUMBER('1-4'!AN65),'1-4'!AN65, IF(ISNUMBER('1-4'!AO65),'1-4'!AO65, IF(ISNUMBER('1-4'!AP65),'1-4'!AP65, IF(ISNUMBER('1-4'!AQ65),'1-4'!AQ65, IF(ISNUMBER('1-4'!AR65), '1-4'!AR65, "XXX")))))))</f>
        <v>3</v>
      </c>
      <c r="G65" s="130">
        <f>IF(ISNUMBER('1-5'!E64),'1-5'!E64, "XXX")</f>
        <v>6.5</v>
      </c>
      <c r="H65" s="130">
        <f>IF(ISNUMBER('2-1-1'!E65), '2-1-1'!E65, IF(ISNUMBER('2-1-1'!F65), '2-1-1'!F65, IF(ISNUMBER('2-1-1'!G65), '2-1-1'!G65, IF(ISNUMBER('2-1-1'!H65), '2-1-1'!H65, IF(ISNUMBER('2-1-1'!I65), '2-1-1'!I65, IF(ISNUMBER('2-1-1'!J65), '2-1-1'!J65, IF(ISNUMBER('2-1-1'!K65), '2-1-1'!K65, "XXX")))))))</f>
        <v>0.50857142857142856</v>
      </c>
      <c r="I65" s="130">
        <f>'2-1-2'!C64</f>
        <v>0.11429</v>
      </c>
      <c r="J65" s="130">
        <f>IF(ISNUMBER('2-2-1'!Z65), '2-2-1'!Z65, IF(ISNUMBER('2-2-1'!AA65), '2-2-1'!AA65, IF(ISNUMBER('2-2-1'!AB65), '2-2-1'!AB65, IF(ISNUMBER('2-2-1'!AC65), '2-2-1'!AC65, IF(ISNUMBER('2-2-1'!AD65), '2-2-1'!AD65, IF(ISNUMBER('2-2-1'!AE65), '2-2-1'!AE65, IF(ISNUMBER('2-2-1'!AF65), '2-2-1'!AF65, "XXX")))))))</f>
        <v>2.58893</v>
      </c>
      <c r="K65" s="130">
        <f>IF(ISNUMBER('2-2-2'!E65), '2-2-2'!E65, IF(ISNUMBER('2-2-2'!F65), '2-2-2'!F65, IF(ISNUMBER('2-2-2'!G65), '2-2-2'!G65, IF(ISNUMBER('2-2-2'!H65), '2-2-2'!H65, IF(ISNUMBER('2-2-2'!I65), '2-2-2'!I65, IF(ISNUMBER('2-2-2'!J65), '2-2-2'!J65, IF(ISNUMBER('2-2-2'!K65), '2-2-2'!K65, "XXX")))))))</f>
        <v>0.59</v>
      </c>
      <c r="L65" s="130">
        <f>IF(ISNUMBER('2-3-1'!M65), '2-3-1'!M65, IF(ISNUMBER('2-3-1'!N65), '2-3-1'!N65, IF(ISNUMBER('2-3-1'!O65), '2-3-1'!O65, IF(ISNUMBER('2-3-1'!P65), '2-3-1'!P65, IF(ISNUMBER('2-3-1'!Q65), '2-3-1'!Q65, IF(ISNUMBER('2-3-1'!R65), '2-3-1'!R65, IF(ISNUMBER('2-3-1'!S65), '2-3-1'!S65, "XXX")))))))</f>
        <v>0.66109072999999996</v>
      </c>
      <c r="M65" s="130">
        <f>IF(ISNUMBER('2-3-2'!M65),'2-3-2'!M65, "XXX")</f>
        <v>60.583866120000003</v>
      </c>
      <c r="N65" s="130">
        <f>IF(ISNUMBER('2-4-1'!S65), '2-4-1'!S65,IF(ISNUMBER('2-4-1'!T65),'2-4-1'!T65,IF(ISNUMBER('2-4-1'!U65),'2-4-1'!U65,IF(ISNUMBER('2-4-1'!V65),'2-4-1'!V65,'2013'!N65))))</f>
        <v>0.94868746062048204</v>
      </c>
      <c r="O65" s="130">
        <f>IF(ISNUMBER('2-4-2'!C65), '2-4-2'!C65, IF(ISNUMBER('2-4-2'!D65), '2-4-2'!D65, IF(ISNUMBER('2-4-2'!E65), '2-4-2'!E65, IF(ISNUMBER('2-4-2'!F65), '2-4-2'!F65, IF(ISNUMBER('2-4-2'!G65), '2-4-2'!G65, "XXX")))))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"XXX"))))</f>
        <v>46.346260000000001</v>
      </c>
      <c r="S65" s="130">
        <f>IF(ISNUMBER('2-6-2'!B65), '2-6-2'!B65, IF(ISNUMBER('2-6-2'!C65), '2-6-2'!C65, IF(ISNUMBER('2-6-2'!D65), '2-6-2'!D65, IF(ISNUMBER('2-6-2'!E65), '2-6-2'!E65, IF(ISNUMBER('2-6-2'!F65), '2-6-2'!F65, IF(ISNUMBER('2-6-2'!G65), '2-6-2'!G65, IF(ISNUMBER('2-6-2'!H65), '2-6-2'!H65, "XXX")))))))</f>
        <v>12.34</v>
      </c>
      <c r="T65" s="130">
        <f>IF(ISNUMBER('2-7-1'!E65), '2-7-1'!E65, IF(ISNUMBER('2-7-1'!F65), '2-7-1'!F65, IF(ISNUMBER('2-7-1'!G65), '2-7-1'!G65, IF(ISNUMBER('2-7-1'!H65), '2-7-1'!H65, IF(ISNUMBER('2-7-1'!I65), '2-7-1'!I65, IF(ISNUMBER('2-7-1'!J65), '2-7-1'!J65, IF(ISNUMBER('2-7-1'!K65), '2-7-1'!K65, "XXX")))))))</f>
        <v>0.56571428571428573</v>
      </c>
      <c r="U65" s="130">
        <f>IF(ISNUMBER('2-7-2'!E65), '2-7-2'!E65, IF(ISNUMBER('2-7-2'!F65), '2-7-2'!F65, IF(ISNUMBER('2-7-2'!G65), '2-7-2'!G65, IF(ISNUMBER('2-7-2'!H65), '2-7-2'!H65, IF(ISNUMBER('2-7-2'!I65), '2-7-2'!I65, IF(ISNUMBER('2-7-2'!J65), '2-7-2'!J65, IF(ISNUMBER('2-7-2'!K65), '2-7-2'!K65, "XXX")))))))</f>
        <v>0.52071428571428569</v>
      </c>
      <c r="V65" s="130">
        <f>IF(ISNUMBER('2-8-1'!E65), '2-8-1'!E65, IF(ISNUMBER('2-8-1'!F65), '2-8-1'!F65, IF(ISNUMBER('2-8-1'!G65), '2-8-1'!G65, IF(ISNUMBER('2-8-1'!H65), '2-8-1'!H65, IF(ISNUMBER('2-8-1'!I65), '2-8-1'!I65, IF(ISNUMBER('2-8-1'!J65), '2-8-1'!J65, IF(ISNUMBER('2-8-1'!K65), '2-8-1'!K65, "XXX")))))))</f>
        <v>0.61571428571428566</v>
      </c>
      <c r="W65" s="130">
        <f>IF(ISNUMBER('2-8-2'!E65), '2-8-2'!E65, IF(ISNUMBER('2-8-2'!F65), '2-8-2'!F65, IF(ISNUMBER('2-8-2'!G65), '2-8-2'!G65, IF(ISNUMBER('2-8-2'!H65), '2-8-2'!H65, IF(ISNUMBER('2-8-2'!I65), '2-8-2'!I65, IF(ISNUMBER('2-8-2'!J65), '2-8-2'!J65, IF(ISNUMBER('2-8-2'!K65), '2-8-2'!K65, "XXX")))))))</f>
        <v>0.55857142857142861</v>
      </c>
      <c r="X65" s="130">
        <f>'3-1'!F64</f>
        <v>0.69199999999999995</v>
      </c>
      <c r="Y65" s="223">
        <f>'3-2'!N64</f>
        <v>3.7822886999999999E-2</v>
      </c>
    </row>
    <row r="66" spans="1:25" ht="15" x14ac:dyDescent="0.25">
      <c r="A66" s="19" t="s">
        <v>190</v>
      </c>
      <c r="B66" s="158" t="s">
        <v>75</v>
      </c>
      <c r="C66" s="130">
        <f>IF(ISNUMBER('1-1'!E66),'1-1'!E66, "XXX")</f>
        <v>6.8</v>
      </c>
      <c r="D66" s="130">
        <f>IF(UCDP!V66, UCDP!V66, "0.0")</f>
        <v>7.5060791948068023E-3</v>
      </c>
      <c r="E66" s="130">
        <f>IF(ISNUMBER('1-3'!F66), '1-3'!F66, IF(ISNUMBER('1-3'!G66), '1-3'!G66, IF(ISNUMBER('1-3'!H66), '1-3'!H66, IF(ISNUMBER('1-3'!I66), '1-3'!I66, IF(ISNUMBER('1-3'!J66), '1-3'!J66, IF(ISNUMBER('1-3'!K66), '1-3'!K66, IF(ISNUMBER('1-3'!L66), '1-3'!L66, "XXX")))))))</f>
        <v>75.500000000000014</v>
      </c>
      <c r="F66" s="130">
        <f>IF(ISNUMBER('1-4'!AL66),'1-4'!AL66, IF(ISNUMBER('1-4'!AM66),'1-4'!AM66, IF(ISNUMBER('1-4'!AN66),'1-4'!AN66, IF(ISNUMBER('1-4'!AO66),'1-4'!AO66, IF(ISNUMBER('1-4'!AP66),'1-4'!AP66, IF(ISNUMBER('1-4'!AQ66),'1-4'!AQ66, IF(ISNUMBER('1-4'!AR66), '1-4'!AR66, "XXX")))))))</f>
        <v>4</v>
      </c>
      <c r="G66" s="130">
        <f>IF(ISNUMBER('1-5'!E65),'1-5'!E65, "XXX")</f>
        <v>9.4</v>
      </c>
      <c r="H66" s="130">
        <f>IF(ISNUMBER('2-1-1'!E66), '2-1-1'!E66, IF(ISNUMBER('2-1-1'!F66), '2-1-1'!F66, IF(ISNUMBER('2-1-1'!G66), '2-1-1'!G66, IF(ISNUMBER('2-1-1'!H66), '2-1-1'!H66, IF(ISNUMBER('2-1-1'!I66), '2-1-1'!I66, IF(ISNUMBER('2-1-1'!J66), '2-1-1'!J66, IF(ISNUMBER('2-1-1'!K66), '2-1-1'!K66, "XXX")))))))</f>
        <v>0.5357142857142857</v>
      </c>
      <c r="I66" s="130">
        <f>'2-1-2'!C65</f>
        <v>0.21571000000000001</v>
      </c>
      <c r="J66" s="130">
        <f>IF(ISNUMBER('2-2-1'!Z66), '2-2-1'!Z66, IF(ISNUMBER('2-2-1'!AA66), '2-2-1'!AA66, IF(ISNUMBER('2-2-1'!AB66), '2-2-1'!AB66, IF(ISNUMBER('2-2-1'!AC66), '2-2-1'!AC66, IF(ISNUMBER('2-2-1'!AD66), '2-2-1'!AD66, IF(ISNUMBER('2-2-1'!AE66), '2-2-1'!AE66, IF(ISNUMBER('2-2-1'!AF66), '2-2-1'!AF66, "XXX")))))))</f>
        <v>2.8748</v>
      </c>
      <c r="K66" s="130">
        <f>IF(ISNUMBER('2-2-2'!E66), '2-2-2'!E66, IF(ISNUMBER('2-2-2'!F66), '2-2-2'!F66, IF(ISNUMBER('2-2-2'!G66), '2-2-2'!G66, IF(ISNUMBER('2-2-2'!H66), '2-2-2'!H66, IF(ISNUMBER('2-2-2'!I66), '2-2-2'!I66, IF(ISNUMBER('2-2-2'!J66), '2-2-2'!J66, IF(ISNUMBER('2-2-2'!K66), '2-2-2'!K66, "XXX")))))))</f>
        <v>0.54285714285714282</v>
      </c>
      <c r="L66" s="130">
        <f>IF(ISNUMBER('2-3-1'!M66), '2-3-1'!M66, IF(ISNUMBER('2-3-1'!N66), '2-3-1'!N66, IF(ISNUMBER('2-3-1'!O66), '2-3-1'!O66, IF(ISNUMBER('2-3-1'!P66), '2-3-1'!P66, IF(ISNUMBER('2-3-1'!Q66), '2-3-1'!Q66, IF(ISNUMBER('2-3-1'!R66), '2-3-1'!R66, IF(ISNUMBER('2-3-1'!S66), '2-3-1'!S66, "XXX")))))))</f>
        <v>2.1659061899999998</v>
      </c>
      <c r="M66" s="130">
        <f>IF(ISNUMBER('2-3-2'!M66),'2-3-2'!M66, "XXX")</f>
        <v>59.397220609999998</v>
      </c>
      <c r="N66" s="130">
        <f>IF(ISNUMBER('2-4-1'!S66), '2-4-1'!S66,IF(ISNUMBER('2-4-1'!T66),'2-4-1'!T66,IF(ISNUMBER('2-4-1'!U66),'2-4-1'!U66,IF(ISNUMBER('2-4-1'!V66),'2-4-1'!V66,'2013'!N66))))</f>
        <v>12.533489885664029</v>
      </c>
      <c r="O66" s="130" t="str">
        <f>IF(ISNUMBER('2-4-2'!C66), '2-4-2'!C66, IF(ISNUMBER('2-4-2'!D66), '2-4-2'!D66, IF(ISNUMBER('2-4-2'!E66), '2-4-2'!E66, IF(ISNUMBER('2-4-2'!F66), '2-4-2'!F66, IF(ISNUMBER('2-4-2'!G66), '2-4-2'!G66, "XXX")))))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"XXX"))))</f>
        <v>55.823860000000003</v>
      </c>
      <c r="S66" s="130">
        <f>IF(ISNUMBER('2-6-2'!B66), '2-6-2'!B66, IF(ISNUMBER('2-6-2'!C66), '2-6-2'!C66, IF(ISNUMBER('2-6-2'!D66), '2-6-2'!D66, IF(ISNUMBER('2-6-2'!E66), '2-6-2'!E66, IF(ISNUMBER('2-6-2'!F66), '2-6-2'!F66, IF(ISNUMBER('2-6-2'!G66), '2-6-2'!G66, IF(ISNUMBER('2-6-2'!H66), '2-6-2'!H66, "XXX")))))))</f>
        <v>0.25</v>
      </c>
      <c r="T66" s="130">
        <f>IF(ISNUMBER('2-7-1'!E66), '2-7-1'!E66, IF(ISNUMBER('2-7-1'!F66), '2-7-1'!F66, IF(ISNUMBER('2-7-1'!G66), '2-7-1'!G66, IF(ISNUMBER('2-7-1'!H66), '2-7-1'!H66, IF(ISNUMBER('2-7-1'!I66), '2-7-1'!I66, IF(ISNUMBER('2-7-1'!J66), '2-7-1'!J66, IF(ISNUMBER('2-7-1'!K66), '2-7-1'!K66, "XXX")))))))</f>
        <v>0.53285714285714281</v>
      </c>
      <c r="U66" s="130">
        <f>IF(ISNUMBER('2-7-2'!E66), '2-7-2'!E66, IF(ISNUMBER('2-7-2'!F66), '2-7-2'!F66, IF(ISNUMBER('2-7-2'!G66), '2-7-2'!G66, IF(ISNUMBER('2-7-2'!H66), '2-7-2'!H66, IF(ISNUMBER('2-7-2'!I66), '2-7-2'!I66, IF(ISNUMBER('2-7-2'!J66), '2-7-2'!J66, IF(ISNUMBER('2-7-2'!K66), '2-7-2'!K66, "XXX")))))))</f>
        <v>0.52500000000000002</v>
      </c>
      <c r="V66" s="130">
        <f>IF(ISNUMBER('2-8-1'!E66), '2-8-1'!E66, IF(ISNUMBER('2-8-1'!F66), '2-8-1'!F66, IF(ISNUMBER('2-8-1'!G66), '2-8-1'!G66, IF(ISNUMBER('2-8-1'!H66), '2-8-1'!H66, IF(ISNUMBER('2-8-1'!I66), '2-8-1'!I66, IF(ISNUMBER('2-8-1'!J66), '2-8-1'!J66, IF(ISNUMBER('2-8-1'!K66), '2-8-1'!K66, "XXX")))))))</f>
        <v>0.59285714285714286</v>
      </c>
      <c r="W66" s="130">
        <f>IF(ISNUMBER('2-8-2'!E66), '2-8-2'!E66, IF(ISNUMBER('2-8-2'!F66), '2-8-2'!F66, IF(ISNUMBER('2-8-2'!G66), '2-8-2'!G66, IF(ISNUMBER('2-8-2'!H66), '2-8-2'!H66, IF(ISNUMBER('2-8-2'!I66), '2-8-2'!I66, IF(ISNUMBER('2-8-2'!J66), '2-8-2'!J66, IF(ISNUMBER('2-8-2'!K66), '2-8-2'!K66, "XXX")))))))</f>
        <v>0.45142857142857146</v>
      </c>
      <c r="X66" s="130">
        <f>'3-1'!F65</f>
        <v>0.158</v>
      </c>
      <c r="Y66" s="223">
        <f>'3-2'!N65</f>
        <v>-1.4802109000000001</v>
      </c>
    </row>
    <row r="67" spans="1:25" ht="15" x14ac:dyDescent="0.25">
      <c r="A67" s="19" t="s">
        <v>76</v>
      </c>
      <c r="B67" s="158" t="s">
        <v>76</v>
      </c>
      <c r="C67" s="130">
        <f>IF(ISNUMBER('1-1'!E67),'1-1'!E67, "XXX")</f>
        <v>9.5</v>
      </c>
      <c r="D67" s="130">
        <f>IF(UCDP!V67, UCDP!V67, "0.0")</f>
        <v>0.33727625483969309</v>
      </c>
      <c r="E67" s="130" t="str">
        <f>IF(ISNUMBER('1-3'!F67), '1-3'!F67, IF(ISNUMBER('1-3'!G67), '1-3'!G67, IF(ISNUMBER('1-3'!H67), '1-3'!H67, IF(ISNUMBER('1-3'!I67), '1-3'!I67, IF(ISNUMBER('1-3'!J67), '1-3'!J67, IF(ISNUMBER('1-3'!K67), '1-3'!K67, IF(ISNUMBER('1-3'!L67), '1-3'!L67, "XXX")))))))</f>
        <v>XXX</v>
      </c>
      <c r="F67" s="130">
        <f>IF(ISNUMBER('1-4'!AL67),'1-4'!AL67, IF(ISNUMBER('1-4'!AM67),'1-4'!AM67, IF(ISNUMBER('1-4'!AN67),'1-4'!AN67, IF(ISNUMBER('1-4'!AO67),'1-4'!AO67, IF(ISNUMBER('1-4'!AP67),'1-4'!AP67, IF(ISNUMBER('1-4'!AQ67),'1-4'!AQ67, IF(ISNUMBER('1-4'!AR67), '1-4'!AR67, "XXX")))))))</f>
        <v>5</v>
      </c>
      <c r="G67" s="130">
        <f>IF(ISNUMBER('1-5'!E66),'1-5'!E66, "XXX")</f>
        <v>9.1</v>
      </c>
      <c r="H67" s="130" t="str">
        <f>IF(ISNUMBER('2-1-1'!E67), '2-1-1'!E67, IF(ISNUMBER('2-1-1'!F67), '2-1-1'!F67, IF(ISNUMBER('2-1-1'!G67), '2-1-1'!G67, IF(ISNUMBER('2-1-1'!H67), '2-1-1'!H67, IF(ISNUMBER('2-1-1'!I67), '2-1-1'!I67, IF(ISNUMBER('2-1-1'!J67), '2-1-1'!J67, IF(ISNUMBER('2-1-1'!K67), '2-1-1'!K67, "XXX")))))))</f>
        <v>XXX</v>
      </c>
      <c r="I67" s="130">
        <f>'2-1-2'!C66</f>
        <v>5.5219999999999998E-2</v>
      </c>
      <c r="J67" s="130" t="str">
        <f>IF(ISNUMBER('2-2-1'!Z67), '2-2-1'!Z67, IF(ISNUMBER('2-2-1'!AA67), '2-2-1'!AA67, IF(ISNUMBER('2-2-1'!AB67), '2-2-1'!AB67, IF(ISNUMBER('2-2-1'!AC67), '2-2-1'!AC67, IF(ISNUMBER('2-2-1'!AD67), '2-2-1'!AD67, IF(ISNUMBER('2-2-1'!AE67), '2-2-1'!AE67, IF(ISNUMBER('2-2-1'!AF67), '2-2-1'!AF67, "XXX")))))))</f>
        <v>XXX</v>
      </c>
      <c r="K67" s="130" t="str">
        <f>IF(ISNUMBER('2-2-2'!E67), '2-2-2'!E67, IF(ISNUMBER('2-2-2'!F67), '2-2-2'!F67, IF(ISNUMBER('2-2-2'!G67), '2-2-2'!G67, IF(ISNUMBER('2-2-2'!H67), '2-2-2'!H67, IF(ISNUMBER('2-2-2'!I67), '2-2-2'!I67, IF(ISNUMBER('2-2-2'!J67), '2-2-2'!J67, IF(ISNUMBER('2-2-2'!K67), '2-2-2'!K67, "XXX")))))))</f>
        <v>XXX</v>
      </c>
      <c r="L67" s="130">
        <f>IF(ISNUMBER('2-3-1'!M67), '2-3-1'!M67, IF(ISNUMBER('2-3-1'!N67), '2-3-1'!N67, IF(ISNUMBER('2-3-1'!O67), '2-3-1'!O67, IF(ISNUMBER('2-3-1'!P67), '2-3-1'!P67, IF(ISNUMBER('2-3-1'!Q67), '2-3-1'!Q67, IF(ISNUMBER('2-3-1'!R67), '2-3-1'!R67, IF(ISNUMBER('2-3-1'!S67), '2-3-1'!S67, "XXX")))))))</f>
        <v>2.3866376900000001</v>
      </c>
      <c r="M67" s="130">
        <f>IF(ISNUMBER('2-3-2'!M67),'2-3-2'!M67, "XXX")</f>
        <v>26.104351040000001</v>
      </c>
      <c r="N67" s="130">
        <f>IF(ISNUMBER('2-4-1'!S67), '2-4-1'!S67,IF(ISNUMBER('2-4-1'!T67),'2-4-1'!T67,IF(ISNUMBER('2-4-1'!U67),'2-4-1'!U67,IF(ISNUMBER('2-4-1'!V67),'2-4-1'!V67,'2013'!N67))))</f>
        <v>7.6</v>
      </c>
      <c r="O67" s="130" t="str">
        <f>IF(ISNUMBER('2-4-2'!C67), '2-4-2'!C67, IF(ISNUMBER('2-4-2'!D67), '2-4-2'!D67, IF(ISNUMBER('2-4-2'!E67), '2-4-2'!E67, IF(ISNUMBER('2-4-2'!F67), '2-4-2'!F67, IF(ISNUMBER('2-4-2'!G67), '2-4-2'!G67, "XXX")))))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"XXX"))))</f>
        <v>73.134550000000004</v>
      </c>
      <c r="S67" s="130">
        <f>IF(ISNUMBER('2-6-2'!B67), '2-6-2'!B67, IF(ISNUMBER('2-6-2'!C67), '2-6-2'!C67, IF(ISNUMBER('2-6-2'!D67), '2-6-2'!D67, IF(ISNUMBER('2-6-2'!E67), '2-6-2'!E67, IF(ISNUMBER('2-6-2'!F67), '2-6-2'!F67, IF(ISNUMBER('2-6-2'!G67), '2-6-2'!G67, IF(ISNUMBER('2-6-2'!H67), '2-6-2'!H67, "XXX")))))))</f>
        <v>0.54</v>
      </c>
      <c r="T67" s="130" t="str">
        <f>IF(ISNUMBER('2-7-1'!E67), '2-7-1'!E67, IF(ISNUMBER('2-7-1'!F67), '2-7-1'!F67, IF(ISNUMBER('2-7-1'!G67), '2-7-1'!G67, IF(ISNUMBER('2-7-1'!H67), '2-7-1'!H67, IF(ISNUMBER('2-7-1'!I67), '2-7-1'!I67, IF(ISNUMBER('2-7-1'!J67), '2-7-1'!J67, IF(ISNUMBER('2-7-1'!K67), '2-7-1'!K67, "XXX")))))))</f>
        <v>XXX</v>
      </c>
      <c r="U67" s="130" t="str">
        <f>IF(ISNUMBER('2-7-2'!E67), '2-7-2'!E67, IF(ISNUMBER('2-7-2'!F67), '2-7-2'!F67, IF(ISNUMBER('2-7-2'!G67), '2-7-2'!G67, IF(ISNUMBER('2-7-2'!H67), '2-7-2'!H67, IF(ISNUMBER('2-7-2'!I67), '2-7-2'!I67, IF(ISNUMBER('2-7-2'!J67), '2-7-2'!J67, IF(ISNUMBER('2-7-2'!K67), '2-7-2'!K67, "XXX")))))))</f>
        <v>XXX</v>
      </c>
      <c r="V67" s="130" t="str">
        <f>IF(ISNUMBER('2-8-1'!E67), '2-8-1'!E67, IF(ISNUMBER('2-8-1'!F67), '2-8-1'!F67, IF(ISNUMBER('2-8-1'!G67), '2-8-1'!G67, IF(ISNUMBER('2-8-1'!H67), '2-8-1'!H67, IF(ISNUMBER('2-8-1'!I67), '2-8-1'!I67, IF(ISNUMBER('2-8-1'!J67), '2-8-1'!J67, IF(ISNUMBER('2-8-1'!K67), '2-8-1'!K67, "XXX")))))))</f>
        <v>XXX</v>
      </c>
      <c r="W67" s="130" t="str">
        <f>IF(ISNUMBER('2-8-2'!E67), '2-8-2'!E67, IF(ISNUMBER('2-8-2'!F67), '2-8-2'!F67, IF(ISNUMBER('2-8-2'!G67), '2-8-2'!G67, IF(ISNUMBER('2-8-2'!H67), '2-8-2'!H67, IF(ISNUMBER('2-8-2'!I67), '2-8-2'!I67, IF(ISNUMBER('2-8-2'!J67), '2-8-2'!J67, IF(ISNUMBER('2-8-2'!K67), '2-8-2'!K67, "XXX")))))))</f>
        <v>XXX</v>
      </c>
      <c r="X67" s="130">
        <f>'3-1'!F66</f>
        <v>0.432</v>
      </c>
      <c r="Y67" s="223">
        <f>'3-2'!N66</f>
        <v>-0.88562536199999997</v>
      </c>
    </row>
    <row r="68" spans="1:25" ht="15" x14ac:dyDescent="0.25">
      <c r="A68" s="19" t="s">
        <v>77</v>
      </c>
      <c r="B68" s="158" t="s">
        <v>77</v>
      </c>
      <c r="C68" s="130">
        <f>IF(ISNUMBER('1-1'!E68),'1-1'!E68, "XXX")</f>
        <v>1.3</v>
      </c>
      <c r="D68" s="130" t="str">
        <f>IF(UCDP!V68, UCDP!V68, "0.0")</f>
        <v>0.0</v>
      </c>
      <c r="E68" s="130">
        <f>IF(ISNUMBER('1-3'!F68), '1-3'!F68, IF(ISNUMBER('1-3'!G68), '1-3'!G68, IF(ISNUMBER('1-3'!H68), '1-3'!H68, IF(ISNUMBER('1-3'!I68), '1-3'!I68, IF(ISNUMBER('1-3'!J68), '1-3'!J68, IF(ISNUMBER('1-3'!K68), '1-3'!K68, IF(ISNUMBER('1-3'!L68), '1-3'!L68, "XXX")))))))</f>
        <v>103.16666666666669</v>
      </c>
      <c r="F68" s="130">
        <f>IF(ISNUMBER('1-4'!AL68),'1-4'!AL68, IF(ISNUMBER('1-4'!AM68),'1-4'!AM68, IF(ISNUMBER('1-4'!AN68),'1-4'!AN68, IF(ISNUMBER('1-4'!AO68),'1-4'!AO68, IF(ISNUMBER('1-4'!AP68),'1-4'!AP68, IF(ISNUMBER('1-4'!AQ68),'1-4'!AQ68, IF(ISNUMBER('1-4'!AR68), '1-4'!AR68, "XXX")))))))</f>
        <v>1</v>
      </c>
      <c r="G68" s="130">
        <f>IF(ISNUMBER('1-5'!E67),'1-5'!E67, "XXX")</f>
        <v>1.5</v>
      </c>
      <c r="H68" s="130">
        <f>IF(ISNUMBER('2-1-1'!E68), '2-1-1'!E68, IF(ISNUMBER('2-1-1'!F68), '2-1-1'!F68, IF(ISNUMBER('2-1-1'!G68), '2-1-1'!G68, IF(ISNUMBER('2-1-1'!H68), '2-1-1'!H68, IF(ISNUMBER('2-1-1'!I68), '2-1-1'!I68, IF(ISNUMBER('2-1-1'!J68), '2-1-1'!J68, IF(ISNUMBER('2-1-1'!K68), '2-1-1'!K68, "XXX")))))))</f>
        <v>0.68571428571428561</v>
      </c>
      <c r="I68" s="130">
        <f>'2-1-2'!C67</f>
        <v>0.57386000000000004</v>
      </c>
      <c r="J68" s="130">
        <f>IF(ISNUMBER('2-2-1'!Z68), '2-2-1'!Z68, IF(ISNUMBER('2-2-1'!AA68), '2-2-1'!AA68, IF(ISNUMBER('2-2-1'!AB68), '2-2-1'!AB68, IF(ISNUMBER('2-2-1'!AC68), '2-2-1'!AC68, IF(ISNUMBER('2-2-1'!AD68), '2-2-1'!AD68, IF(ISNUMBER('2-2-1'!AE68), '2-2-1'!AE68, IF(ISNUMBER('2-2-1'!AF68), '2-2-1'!AF68, "XXX")))))))</f>
        <v>4.25786</v>
      </c>
      <c r="K68" s="130">
        <f>IF(ISNUMBER('2-2-2'!E68), '2-2-2'!E68, IF(ISNUMBER('2-2-2'!F68), '2-2-2'!F68, IF(ISNUMBER('2-2-2'!G68), '2-2-2'!G68, IF(ISNUMBER('2-2-2'!H68), '2-2-2'!H68, IF(ISNUMBER('2-2-2'!I68), '2-2-2'!I68, IF(ISNUMBER('2-2-2'!J68), '2-2-2'!J68, IF(ISNUMBER('2-2-2'!K68), '2-2-2'!K68, "XXX")))))))</f>
        <v>0.79428571428571426</v>
      </c>
      <c r="L68" s="130">
        <f>IF(ISNUMBER('2-3-1'!M68), '2-3-1'!M68, IF(ISNUMBER('2-3-1'!N68), '2-3-1'!N68, IF(ISNUMBER('2-3-1'!O68), '2-3-1'!O68, IF(ISNUMBER('2-3-1'!P68), '2-3-1'!P68, IF(ISNUMBER('2-3-1'!Q68), '2-3-1'!Q68, IF(ISNUMBER('2-3-1'!R68), '2-3-1'!R68, IF(ISNUMBER('2-3-1'!S68), '2-3-1'!S68, "XXX")))))))</f>
        <v>8.0034818600000008</v>
      </c>
      <c r="M68" s="130">
        <f>IF(ISNUMBER('2-3-2'!M68),'2-3-2'!M68, "XXX")</f>
        <v>13.795636180000001</v>
      </c>
      <c r="N68" s="130">
        <f>IF(ISNUMBER('2-4-1'!S68), '2-4-1'!S68,IF(ISNUMBER('2-4-1'!T68),'2-4-1'!T68,IF(ISNUMBER('2-4-1'!U68),'2-4-1'!U68,IF(ISNUMBER('2-4-1'!V68),'2-4-1'!V68,'2013'!N68))))</f>
        <v>22.388999999999999</v>
      </c>
      <c r="O68" s="130">
        <f>IF(ISNUMBER('2-4-2'!C68), '2-4-2'!C68, IF(ISNUMBER('2-4-2'!D68), '2-4-2'!D68, IF(ISNUMBER('2-4-2'!E68), '2-4-2'!E68, IF(ISNUMBER('2-4-2'!F68), '2-4-2'!F68, IF(ISNUMBER('2-4-2'!G68), '2-4-2'!G68, "XXX")))))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"XXX"))))</f>
        <v>82.980860000000007</v>
      </c>
      <c r="S68" s="130">
        <f>IF(ISNUMBER('2-6-2'!B68), '2-6-2'!B68, IF(ISNUMBER('2-6-2'!C68), '2-6-2'!C68, IF(ISNUMBER('2-6-2'!D68), '2-6-2'!D68, IF(ISNUMBER('2-6-2'!E68), '2-6-2'!E68, IF(ISNUMBER('2-6-2'!F68), '2-6-2'!F68, IF(ISNUMBER('2-6-2'!G68), '2-6-2'!G68, IF(ISNUMBER('2-6-2'!H68), '2-6-2'!H68, "XXX")))))))</f>
        <v>0</v>
      </c>
      <c r="T68" s="130">
        <f>IF(ISNUMBER('2-7-1'!E68), '2-7-1'!E68, IF(ISNUMBER('2-7-1'!F68), '2-7-1'!F68, IF(ISNUMBER('2-7-1'!G68), '2-7-1'!G68, IF(ISNUMBER('2-7-1'!H68), '2-7-1'!H68, IF(ISNUMBER('2-7-1'!I68), '2-7-1'!I68, IF(ISNUMBER('2-7-1'!J68), '2-7-1'!J68, IF(ISNUMBER('2-7-1'!K68), '2-7-1'!K68, "XXX")))))))</f>
        <v>0.82714285714285718</v>
      </c>
      <c r="U68" s="130">
        <f>IF(ISNUMBER('2-7-2'!E68), '2-7-2'!E68, IF(ISNUMBER('2-7-2'!F68), '2-7-2'!F68, IF(ISNUMBER('2-7-2'!G68), '2-7-2'!G68, IF(ISNUMBER('2-7-2'!H68), '2-7-2'!H68, IF(ISNUMBER('2-7-2'!I68), '2-7-2'!I68, IF(ISNUMBER('2-7-2'!J68), '2-7-2'!J68, IF(ISNUMBER('2-7-2'!K68), '2-7-2'!K68, "XXX")))))))</f>
        <v>0.69428571428571417</v>
      </c>
      <c r="V68" s="130">
        <f>IF(ISNUMBER('2-8-1'!E68), '2-8-1'!E68, IF(ISNUMBER('2-8-1'!F68), '2-8-1'!F68, IF(ISNUMBER('2-8-1'!G68), '2-8-1'!G68, IF(ISNUMBER('2-8-1'!H68), '2-8-1'!H68, IF(ISNUMBER('2-8-1'!I68), '2-8-1'!I68, IF(ISNUMBER('2-8-1'!J68), '2-8-1'!J68, IF(ISNUMBER('2-8-1'!K68), '2-8-1'!K68, "XXX")))))))</f>
        <v>0.7014285714285714</v>
      </c>
      <c r="W68" s="130">
        <f>IF(ISNUMBER('2-8-2'!E68), '2-8-2'!E68, IF(ISNUMBER('2-8-2'!F68), '2-8-2'!F68, IF(ISNUMBER('2-8-2'!G68), '2-8-2'!G68, IF(ISNUMBER('2-8-2'!H68), '2-8-2'!H68, IF(ISNUMBER('2-8-2'!I68), '2-8-2'!I68, IF(ISNUMBER('2-8-2'!J68), '2-8-2'!J68, IF(ISNUMBER('2-8-2'!K68), '2-8-2'!K68, "XXX")))))))</f>
        <v>0.57571428571428573</v>
      </c>
      <c r="X68" s="130">
        <f>'3-1'!F67</f>
        <v>0.88900000000000001</v>
      </c>
      <c r="Y68" s="223">
        <f>'3-2'!N67</f>
        <v>1.3562477829999999</v>
      </c>
    </row>
    <row r="69" spans="1:25" ht="12.75" x14ac:dyDescent="0.2">
      <c r="A69" s="19" t="s">
        <v>78</v>
      </c>
      <c r="B69" s="155" t="s">
        <v>78</v>
      </c>
      <c r="C69" s="130">
        <f>IF(ISNUMBER('1-1'!E69),'1-1'!E69, "XXX")</f>
        <v>7.8</v>
      </c>
      <c r="D69" s="130">
        <f>IF(UCDP!V69, UCDP!V69, "0.0")</f>
        <v>0.34090521090059095</v>
      </c>
      <c r="E69" s="130">
        <f>IF(ISNUMBER('1-3'!F69), '1-3'!F69, IF(ISNUMBER('1-3'!G69), '1-3'!G69, IF(ISNUMBER('1-3'!H69), '1-3'!H69, IF(ISNUMBER('1-3'!I69), '1-3'!I69, IF(ISNUMBER('1-3'!J69), '1-3'!J69, IF(ISNUMBER('1-3'!K69), '1-3'!K69, IF(ISNUMBER('1-3'!L69), '1-3'!L69, "XXX")))))))</f>
        <v>83.333333333333343</v>
      </c>
      <c r="F69" s="130">
        <f>IF(ISNUMBER('1-4'!AL69),'1-4'!AL69, IF(ISNUMBER('1-4'!AM69),'1-4'!AM69, IF(ISNUMBER('1-4'!AN69),'1-4'!AN69, IF(ISNUMBER('1-4'!AO69),'1-4'!AO69, IF(ISNUMBER('1-4'!AP69),'1-4'!AP69, IF(ISNUMBER('1-4'!AQ69),'1-4'!AQ69, IF(ISNUMBER('1-4'!AR69), '1-4'!AR69, "XXX")))))))</f>
        <v>4</v>
      </c>
      <c r="G69" s="130">
        <f>IF(ISNUMBER('1-5'!E68),'1-5'!E68, "XXX")</f>
        <v>7.8</v>
      </c>
      <c r="H69" s="130">
        <f>IF(ISNUMBER('2-1-1'!E69), '2-1-1'!E69, IF(ISNUMBER('2-1-1'!F69), '2-1-1'!F69, IF(ISNUMBER('2-1-1'!G69), '2-1-1'!G69, IF(ISNUMBER('2-1-1'!H69), '2-1-1'!H69, IF(ISNUMBER('2-1-1'!I69), '2-1-1'!I69, IF(ISNUMBER('2-1-1'!J69), '2-1-1'!J69, IF(ISNUMBER('2-1-1'!K69), '2-1-1'!K69, "XXX")))))))</f>
        <v>0.69857142857142851</v>
      </c>
      <c r="I69" s="130">
        <f>'2-1-2'!C68</f>
        <v>0.43336999999999998</v>
      </c>
      <c r="J69" s="130">
        <f>IF(ISNUMBER('2-2-1'!Z69), '2-2-1'!Z69, IF(ISNUMBER('2-2-1'!AA69), '2-2-1'!AA69, IF(ISNUMBER('2-2-1'!AB69), '2-2-1'!AB69, IF(ISNUMBER('2-2-1'!AC69), '2-2-1'!AC69, IF(ISNUMBER('2-2-1'!AD69), '2-2-1'!AD69, IF(ISNUMBER('2-2-1'!AE69), '2-2-1'!AE69, IF(ISNUMBER('2-2-1'!AF69), '2-2-1'!AF69, "XXX")))))))</f>
        <v>3.57159</v>
      </c>
      <c r="K69" s="130">
        <f>IF(ISNUMBER('2-2-2'!E69), '2-2-2'!E69, IF(ISNUMBER('2-2-2'!F69), '2-2-2'!F69, IF(ISNUMBER('2-2-2'!G69), '2-2-2'!G69, IF(ISNUMBER('2-2-2'!H69), '2-2-2'!H69, IF(ISNUMBER('2-2-2'!I69), '2-2-2'!I69, IF(ISNUMBER('2-2-2'!J69), '2-2-2'!J69, IF(ISNUMBER('2-2-2'!K69), '2-2-2'!K69, "XXX")))))))</f>
        <v>0.52</v>
      </c>
      <c r="L69" s="130">
        <f>IF(ISNUMBER('2-3-1'!M69), '2-3-1'!M69, IF(ISNUMBER('2-3-1'!N69), '2-3-1'!N69, IF(ISNUMBER('2-3-1'!O69), '2-3-1'!O69, IF(ISNUMBER('2-3-1'!P69), '2-3-1'!P69, IF(ISNUMBER('2-3-1'!Q69), '2-3-1'!Q69, IF(ISNUMBER('2-3-1'!R69), '2-3-1'!R69, IF(ISNUMBER('2-3-1'!S69), '2-3-1'!S69, "XXX")))))))</f>
        <v>4.4065723400000003</v>
      </c>
      <c r="M69" s="130">
        <f>IF(ISNUMBER('2-3-2'!M69),'2-3-2'!M69, "XXX")</f>
        <v>23.811695100000001</v>
      </c>
      <c r="N69" s="130">
        <f>IF(ISNUMBER('2-4-1'!S69), '2-4-1'!S69,IF(ISNUMBER('2-4-1'!T69),'2-4-1'!T69,IF(ISNUMBER('2-4-1'!U69),'2-4-1'!U69,IF(ISNUMBER('2-4-1'!V69),'2-4-1'!V69,'2013'!N69))))</f>
        <v>16.035</v>
      </c>
      <c r="O69" s="130">
        <f>IF(ISNUMBER('2-4-2'!C69), '2-4-2'!C69, IF(ISNUMBER('2-4-2'!D69), '2-4-2'!D69, IF(ISNUMBER('2-4-2'!E69), '2-4-2'!E69, IF(ISNUMBER('2-4-2'!F69), '2-4-2'!F69, IF(ISNUMBER('2-4-2'!G69), '2-4-2'!G69, "XXX")))))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"XXX"))))</f>
        <v>88.366399999999999</v>
      </c>
      <c r="S69" s="130">
        <f>IF(ISNUMBER('2-6-2'!B69), '2-6-2'!B69, IF(ISNUMBER('2-6-2'!C69), '2-6-2'!C69, IF(ISNUMBER('2-6-2'!D69), '2-6-2'!D69, IF(ISNUMBER('2-6-2'!E69), '2-6-2'!E69, IF(ISNUMBER('2-6-2'!F69), '2-6-2'!F69, IF(ISNUMBER('2-6-2'!G69), '2-6-2'!G69, IF(ISNUMBER('2-6-2'!H69), '2-6-2'!H69, "XXX")))))))</f>
        <v>0</v>
      </c>
      <c r="T69" s="130">
        <f>IF(ISNUMBER('2-7-1'!E69), '2-7-1'!E69, IF(ISNUMBER('2-7-1'!F69), '2-7-1'!F69, IF(ISNUMBER('2-7-1'!G69), '2-7-1'!G69, IF(ISNUMBER('2-7-1'!H69), '2-7-1'!H69, IF(ISNUMBER('2-7-1'!I69), '2-7-1'!I69, IF(ISNUMBER('2-7-1'!J69), '2-7-1'!J69, IF(ISNUMBER('2-7-1'!K69), '2-7-1'!K69, "XXX")))))))</f>
        <v>0.65285714285714291</v>
      </c>
      <c r="U69" s="130">
        <f>IF(ISNUMBER('2-7-2'!E69), '2-7-2'!E69, IF(ISNUMBER('2-7-2'!F69), '2-7-2'!F69, IF(ISNUMBER('2-7-2'!G69), '2-7-2'!G69, IF(ISNUMBER('2-7-2'!H69), '2-7-2'!H69, IF(ISNUMBER('2-7-2'!I69), '2-7-2'!I69, IF(ISNUMBER('2-7-2'!J69), '2-7-2'!J69, IF(ISNUMBER('2-7-2'!K69), '2-7-2'!K69, "XXX")))))))</f>
        <v>0.71642857142857141</v>
      </c>
      <c r="V69" s="130">
        <f>IF(ISNUMBER('2-8-1'!E69), '2-8-1'!E69, IF(ISNUMBER('2-8-1'!F69), '2-8-1'!F69, IF(ISNUMBER('2-8-1'!G69), '2-8-1'!G69, IF(ISNUMBER('2-8-1'!H69), '2-8-1'!H69, IF(ISNUMBER('2-8-1'!I69), '2-8-1'!I69, IF(ISNUMBER('2-8-1'!J69), '2-8-1'!J69, IF(ISNUMBER('2-8-1'!K69), '2-8-1'!K69, "XXX")))))))</f>
        <v>0.67571428571428582</v>
      </c>
      <c r="W69" s="130">
        <f>IF(ISNUMBER('2-8-2'!E69), '2-8-2'!E69, IF(ISNUMBER('2-8-2'!F69), '2-8-2'!F69, IF(ISNUMBER('2-8-2'!G69), '2-8-2'!G69, IF(ISNUMBER('2-8-2'!H69), '2-8-2'!H69, IF(ISNUMBER('2-8-2'!I69), '2-8-2'!I69, IF(ISNUMBER('2-8-2'!J69), '2-8-2'!J69, IF(ISNUMBER('2-8-2'!K69), '2-8-2'!K69, "XXX")))))))</f>
        <v>0.54428571428571426</v>
      </c>
      <c r="X69" s="130">
        <f>'3-1'!F68</f>
        <v>0.751</v>
      </c>
      <c r="Y69" s="223">
        <f>'3-2'!N68</f>
        <v>0.63945025200000005</v>
      </c>
    </row>
    <row r="70" spans="1:25" ht="15" x14ac:dyDescent="0.25">
      <c r="A70" s="19" t="s">
        <v>79</v>
      </c>
      <c r="B70" s="158" t="s">
        <v>79</v>
      </c>
      <c r="C70" s="130">
        <f>IF(ISNUMBER('1-1'!E70),'1-1'!E70, "XXX")</f>
        <v>2.2000000000000002</v>
      </c>
      <c r="D70" s="130" t="str">
        <f>IF(UCDP!V70, UCDP!V70, "0.0")</f>
        <v>0.0</v>
      </c>
      <c r="E70" s="130">
        <f>IF(ISNUMBER('1-3'!F70), '1-3'!F70, IF(ISNUMBER('1-3'!G70), '1-3'!G70, IF(ISNUMBER('1-3'!H70), '1-3'!H70, IF(ISNUMBER('1-3'!I70), '1-3'!I70, IF(ISNUMBER('1-3'!J70), '1-3'!J70, IF(ISNUMBER('1-3'!K70), '1-3'!K70, IF(ISNUMBER('1-3'!L70), '1-3'!L70, "XXX")))))))</f>
        <v>77.500000000000014</v>
      </c>
      <c r="F70" s="130">
        <f>IF(ISNUMBER('1-4'!AL70),'1-4'!AL70, IF(ISNUMBER('1-4'!AM70),'1-4'!AM70, IF(ISNUMBER('1-4'!AN70),'1-4'!AN70, IF(ISNUMBER('1-4'!AO70),'1-4'!AO70, IF(ISNUMBER('1-4'!AP70),'1-4'!AP70, IF(ISNUMBER('1-4'!AQ70),'1-4'!AQ70, IF(ISNUMBER('1-4'!AR70), '1-4'!AR70, "XXX")))))))</f>
        <v>2</v>
      </c>
      <c r="G70" s="130">
        <f>IF(ISNUMBER('1-5'!E69),'1-5'!E69, "XXX")</f>
        <v>3</v>
      </c>
      <c r="H70" s="130">
        <f>IF(ISNUMBER('2-1-1'!E70), '2-1-1'!E70, IF(ISNUMBER('2-1-1'!F70), '2-1-1'!F70, IF(ISNUMBER('2-1-1'!G70), '2-1-1'!G70, IF(ISNUMBER('2-1-1'!H70), '2-1-1'!H70, IF(ISNUMBER('2-1-1'!I70), '2-1-1'!I70, IF(ISNUMBER('2-1-1'!J70), '2-1-1'!J70, IF(ISNUMBER('2-1-1'!K70), '2-1-1'!K70, "XXX")))))))</f>
        <v>0.70571428571428574</v>
      </c>
      <c r="I70" s="130">
        <f>'2-1-2'!C69</f>
        <v>0.49142999999999998</v>
      </c>
      <c r="J70" s="130">
        <f>IF(ISNUMBER('2-2-1'!Z70), '2-2-1'!Z70, IF(ISNUMBER('2-2-1'!AA70), '2-2-1'!AA70, IF(ISNUMBER('2-2-1'!AB70), '2-2-1'!AB70, IF(ISNUMBER('2-2-1'!AC70), '2-2-1'!AC70, IF(ISNUMBER('2-2-1'!AD70), '2-2-1'!AD70, IF(ISNUMBER('2-2-1'!AE70), '2-2-1'!AE70, IF(ISNUMBER('2-2-1'!AF70), '2-2-1'!AF70, "XXX")))))))</f>
        <v>3.0892999999999997</v>
      </c>
      <c r="K70" s="130">
        <f>IF(ISNUMBER('2-2-2'!E70), '2-2-2'!E70, IF(ISNUMBER('2-2-2'!F70), '2-2-2'!F70, IF(ISNUMBER('2-2-2'!G70), '2-2-2'!G70, IF(ISNUMBER('2-2-2'!H70), '2-2-2'!H70, IF(ISNUMBER('2-2-2'!I70), '2-2-2'!I70, IF(ISNUMBER('2-2-2'!J70), '2-2-2'!J70, IF(ISNUMBER('2-2-2'!K70), '2-2-2'!K70, "XXX")))))))</f>
        <v>0.63142857142857145</v>
      </c>
      <c r="L70" s="130">
        <f>IF(ISNUMBER('2-3-1'!M70), '2-3-1'!M70, IF(ISNUMBER('2-3-1'!N70), '2-3-1'!N70, IF(ISNUMBER('2-3-1'!O70), '2-3-1'!O70, IF(ISNUMBER('2-3-1'!P70), '2-3-1'!P70, IF(ISNUMBER('2-3-1'!Q70), '2-3-1'!Q70, IF(ISNUMBER('2-3-1'!R70), '2-3-1'!R70, IF(ISNUMBER('2-3-1'!S70), '2-3-1'!S70, "XXX")))))))</f>
        <v>6.9949379</v>
      </c>
      <c r="M70" s="130">
        <f>IF(ISNUMBER('2-3-2'!M70),'2-3-2'!M70, "XXX")</f>
        <v>20.54892731</v>
      </c>
      <c r="N70" s="130">
        <f>IF(ISNUMBER('2-4-1'!S70), '2-4-1'!S70,IF(ISNUMBER('2-4-1'!T70),'2-4-1'!T70,IF(ISNUMBER('2-4-1'!U70),'2-4-1'!U70,IF(ISNUMBER('2-4-1'!V70),'2-4-1'!V70,'2013'!N70))))</f>
        <v>27.629000000000001</v>
      </c>
      <c r="O70" s="130">
        <f>IF(ISNUMBER('2-4-2'!C70), '2-4-2'!C70, IF(ISNUMBER('2-4-2'!D70), '2-4-2'!D70, IF(ISNUMBER('2-4-2'!E70), '2-4-2'!E70, IF(ISNUMBER('2-4-2'!F70), '2-4-2'!F70, IF(ISNUMBER('2-4-2'!G70), '2-4-2'!G70, "XXX")))))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"XXX"))))</f>
        <v>75.178439999999995</v>
      </c>
      <c r="S70" s="130">
        <f>IF(ISNUMBER('2-6-2'!B70), '2-6-2'!B70, IF(ISNUMBER('2-6-2'!C70), '2-6-2'!C70, IF(ISNUMBER('2-6-2'!D70), '2-6-2'!D70, IF(ISNUMBER('2-6-2'!E70), '2-6-2'!E70, IF(ISNUMBER('2-6-2'!F70), '2-6-2'!F70, IF(ISNUMBER('2-6-2'!G70), '2-6-2'!G70, IF(ISNUMBER('2-6-2'!H70), '2-6-2'!H70, "XXX")))))))</f>
        <v>0</v>
      </c>
      <c r="T70" s="130">
        <f>IF(ISNUMBER('2-7-1'!E70), '2-7-1'!E70, IF(ISNUMBER('2-7-1'!F70), '2-7-1'!F70, IF(ISNUMBER('2-7-1'!G70), '2-7-1'!G70, IF(ISNUMBER('2-7-1'!H70), '2-7-1'!H70, IF(ISNUMBER('2-7-1'!I70), '2-7-1'!I70, IF(ISNUMBER('2-7-1'!J70), '2-7-1'!J70, IF(ISNUMBER('2-7-1'!K70), '2-7-1'!K70, "XXX")))))))</f>
        <v>0.5842857142857143</v>
      </c>
      <c r="U70" s="130">
        <f>IF(ISNUMBER('2-7-2'!E70), '2-7-2'!E70, IF(ISNUMBER('2-7-2'!F70), '2-7-2'!F70, IF(ISNUMBER('2-7-2'!G70), '2-7-2'!G70, IF(ISNUMBER('2-7-2'!H70), '2-7-2'!H70, IF(ISNUMBER('2-7-2'!I70), '2-7-2'!I70, IF(ISNUMBER('2-7-2'!J70), '2-7-2'!J70, IF(ISNUMBER('2-7-2'!K70), '2-7-2'!K70, "XXX")))))))</f>
        <v>0.43</v>
      </c>
      <c r="V70" s="130">
        <f>IF(ISNUMBER('2-8-1'!E70), '2-8-1'!E70, IF(ISNUMBER('2-8-1'!F70), '2-8-1'!F70, IF(ISNUMBER('2-8-1'!G70), '2-8-1'!G70, IF(ISNUMBER('2-8-1'!H70), '2-8-1'!H70, IF(ISNUMBER('2-8-1'!I70), '2-8-1'!I70, IF(ISNUMBER('2-8-1'!J70), '2-8-1'!J70, IF(ISNUMBER('2-8-1'!K70), '2-8-1'!K70, "XXX")))))))</f>
        <v>0.56285714285714283</v>
      </c>
      <c r="W70" s="130">
        <f>IF(ISNUMBER('2-8-2'!E70), '2-8-2'!E70, IF(ISNUMBER('2-8-2'!F70), '2-8-2'!F70, IF(ISNUMBER('2-8-2'!G70), '2-8-2'!G70, IF(ISNUMBER('2-8-2'!H70), '2-8-2'!H70, IF(ISNUMBER('2-8-2'!I70), '2-8-2'!I70, IF(ISNUMBER('2-8-2'!J70), '2-8-2'!J70, IF(ISNUMBER('2-8-2'!K70), '2-8-2'!K70, "XXX")))))))</f>
        <v>0.39428571428571424</v>
      </c>
      <c r="X70" s="130">
        <f>'3-1'!F69</f>
        <v>0.85499999999999998</v>
      </c>
      <c r="Y70" s="223">
        <f>'3-2'!N69</f>
        <v>1.0062577720000001</v>
      </c>
    </row>
    <row r="71" spans="1:25" ht="15" x14ac:dyDescent="0.25">
      <c r="A71" s="19" t="s">
        <v>80</v>
      </c>
      <c r="B71" s="158" t="s">
        <v>80</v>
      </c>
      <c r="C71" s="130">
        <f>IF(ISNUMBER('1-1'!E71),'1-1'!E71, "XXX")</f>
        <v>6.1</v>
      </c>
      <c r="D71" s="130" t="str">
        <f>IF(UCDP!V71, UCDP!V71, "0.0")</f>
        <v>0.0</v>
      </c>
      <c r="E71" s="130">
        <f>IF(ISNUMBER('1-3'!F71), '1-3'!F71, IF(ISNUMBER('1-3'!G71), '1-3'!G71, IF(ISNUMBER('1-3'!H71), '1-3'!H71, IF(ISNUMBER('1-3'!I71), '1-3'!I71, IF(ISNUMBER('1-3'!J71), '1-3'!J71, IF(ISNUMBER('1-3'!K71), '1-3'!K71, IF(ISNUMBER('1-3'!L71), '1-3'!L71, "XXX")))))))</f>
        <v>59.833333333333336</v>
      </c>
      <c r="F71" s="130">
        <f>IF(ISNUMBER('1-4'!AL71),'1-4'!AL71, IF(ISNUMBER('1-4'!AM71),'1-4'!AM71, IF(ISNUMBER('1-4'!AN71),'1-4'!AN71, IF(ISNUMBER('1-4'!AO71),'1-4'!AO71, IF(ISNUMBER('1-4'!AP71),'1-4'!AP71, IF(ISNUMBER('1-4'!AQ71),'1-4'!AQ71, IF(ISNUMBER('1-4'!AR71), '1-4'!AR71, "XXX")))))))</f>
        <v>4</v>
      </c>
      <c r="G71" s="130">
        <f>IF(ISNUMBER('1-5'!E70),'1-5'!E70, "XXX")</f>
        <v>5.5</v>
      </c>
      <c r="H71" s="130">
        <f>IF(ISNUMBER('2-1-1'!E71), '2-1-1'!E71, IF(ISNUMBER('2-1-1'!F71), '2-1-1'!F71, IF(ISNUMBER('2-1-1'!G71), '2-1-1'!G71, IF(ISNUMBER('2-1-1'!H71), '2-1-1'!H71, IF(ISNUMBER('2-1-1'!I71), '2-1-1'!I71, IF(ISNUMBER('2-1-1'!J71), '2-1-1'!J71, IF(ISNUMBER('2-1-1'!K71), '2-1-1'!K71, "XXX")))))))</f>
        <v>0.55857142857142861</v>
      </c>
      <c r="I71" s="130">
        <f>'2-1-2'!C70</f>
        <v>0.28194999999999998</v>
      </c>
      <c r="J71" s="130">
        <f>IF(ISNUMBER('2-2-1'!Z71), '2-2-1'!Z71, IF(ISNUMBER('2-2-1'!AA71), '2-2-1'!AA71, IF(ISNUMBER('2-2-1'!AB71), '2-2-1'!AB71, IF(ISNUMBER('2-2-1'!AC71), '2-2-1'!AC71, IF(ISNUMBER('2-2-1'!AD71), '2-2-1'!AD71, IF(ISNUMBER('2-2-1'!AE71), '2-2-1'!AE71, IF(ISNUMBER('2-2-1'!AF71), '2-2-1'!AF71, "XXX")))))))</f>
        <v>4.3549800000000003</v>
      </c>
      <c r="K71" s="130">
        <f>IF(ISNUMBER('2-2-2'!E71), '2-2-2'!E71, IF(ISNUMBER('2-2-2'!F71), '2-2-2'!F71, IF(ISNUMBER('2-2-2'!G71), '2-2-2'!G71, IF(ISNUMBER('2-2-2'!H71), '2-2-2'!H71, IF(ISNUMBER('2-2-2'!I71), '2-2-2'!I71, IF(ISNUMBER('2-2-2'!J71), '2-2-2'!J71, IF(ISNUMBER('2-2-2'!K71), '2-2-2'!K71, "XXX")))))))</f>
        <v>0.46714285714285714</v>
      </c>
      <c r="L71" s="130">
        <f>IF(ISNUMBER('2-3-1'!M71), '2-3-1'!M71, IF(ISNUMBER('2-3-1'!N71), '2-3-1'!N71, IF(ISNUMBER('2-3-1'!O71), '2-3-1'!O71, IF(ISNUMBER('2-3-1'!P71), '2-3-1'!P71, IF(ISNUMBER('2-3-1'!Q71), '2-3-1'!Q71, IF(ISNUMBER('2-3-1'!R71), '2-3-1'!R71, IF(ISNUMBER('2-3-1'!S71), '2-3-1'!S71, "XXX")))))))</f>
        <v>3.0463011299999998</v>
      </c>
      <c r="M71" s="130">
        <f>IF(ISNUMBER('2-3-2'!M71),'2-3-2'!M71, "XXX")</f>
        <v>23.485483169999998</v>
      </c>
      <c r="N71" s="130">
        <f>IF(ISNUMBER('2-4-1'!S71), '2-4-1'!S71,IF(ISNUMBER('2-4-1'!T71),'2-4-1'!T71,IF(ISNUMBER('2-4-1'!U71),'2-4-1'!U71,IF(ISNUMBER('2-4-1'!V71),'2-4-1'!V71,'2013'!N71))))</f>
        <v>4.42</v>
      </c>
      <c r="O71" s="130">
        <f>IF(ISNUMBER('2-4-2'!C71), '2-4-2'!C71, IF(ISNUMBER('2-4-2'!D71), '2-4-2'!D71, IF(ISNUMBER('2-4-2'!E71), '2-4-2'!E71, IF(ISNUMBER('2-4-2'!F71), '2-4-2'!F71, IF(ISNUMBER('2-4-2'!G71), '2-4-2'!G71, "XXX")))))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"XXX"))))</f>
        <v>59.55621</v>
      </c>
      <c r="S71" s="130">
        <f>IF(ISNUMBER('2-6-2'!B71), '2-6-2'!B71, IF(ISNUMBER('2-6-2'!C71), '2-6-2'!C71, IF(ISNUMBER('2-6-2'!D71), '2-6-2'!D71, IF(ISNUMBER('2-6-2'!E71), '2-6-2'!E71, IF(ISNUMBER('2-6-2'!F71), '2-6-2'!F71, IF(ISNUMBER('2-6-2'!G71), '2-6-2'!G71, IF(ISNUMBER('2-6-2'!H71), '2-6-2'!H71, "XXX")))))))</f>
        <v>0.59</v>
      </c>
      <c r="T71" s="130">
        <f>IF(ISNUMBER('2-7-1'!E71), '2-7-1'!E71, IF(ISNUMBER('2-7-1'!F71), '2-7-1'!F71, IF(ISNUMBER('2-7-1'!G71), '2-7-1'!G71, IF(ISNUMBER('2-7-1'!H71), '2-7-1'!H71, IF(ISNUMBER('2-7-1'!I71), '2-7-1'!I71, IF(ISNUMBER('2-7-1'!J71), '2-7-1'!J71, IF(ISNUMBER('2-7-1'!K71), '2-7-1'!K71, "XXX")))))))</f>
        <v>0.55999999999999994</v>
      </c>
      <c r="U71" s="130">
        <f>IF(ISNUMBER('2-7-2'!E71), '2-7-2'!E71, IF(ISNUMBER('2-7-2'!F71), '2-7-2'!F71, IF(ISNUMBER('2-7-2'!G71), '2-7-2'!G71, IF(ISNUMBER('2-7-2'!H71), '2-7-2'!H71, IF(ISNUMBER('2-7-2'!I71), '2-7-2'!I71, IF(ISNUMBER('2-7-2'!J71), '2-7-2'!J71, IF(ISNUMBER('2-7-2'!K71), '2-7-2'!K71, "XXX")))))))</f>
        <v>0.46285714285714291</v>
      </c>
      <c r="V71" s="130">
        <f>IF(ISNUMBER('2-8-1'!E71), '2-8-1'!E71, IF(ISNUMBER('2-8-1'!F71), '2-8-1'!F71, IF(ISNUMBER('2-8-1'!G71), '2-8-1'!G71, IF(ISNUMBER('2-8-1'!H71), '2-8-1'!H71, IF(ISNUMBER('2-8-1'!I71), '2-8-1'!I71, IF(ISNUMBER('2-8-1'!J71), '2-8-1'!J71, IF(ISNUMBER('2-8-1'!K71), '2-8-1'!K71, "XXX")))))))</f>
        <v>0.57285714285714284</v>
      </c>
      <c r="W71" s="130">
        <f>IF(ISNUMBER('2-8-2'!E71), '2-8-2'!E71, IF(ISNUMBER('2-8-2'!F71), '2-8-2'!F71, IF(ISNUMBER('2-8-2'!G71), '2-8-2'!G71, IF(ISNUMBER('2-8-2'!H71), '2-8-2'!H71, IF(ISNUMBER('2-8-2'!I71), '2-8-2'!I71, IF(ISNUMBER('2-8-2'!J71), '2-8-2'!J71, IF(ISNUMBER('2-8-2'!K71), '2-8-2'!K71, "XXX")))))))</f>
        <v>0.47142857142857142</v>
      </c>
      <c r="X71" s="130">
        <f>'3-1'!F70</f>
        <v>0.78400000000000003</v>
      </c>
      <c r="Y71" s="223">
        <f>'3-2'!N70</f>
        <v>0.52231979399999995</v>
      </c>
    </row>
    <row r="72" spans="1:25" ht="15" x14ac:dyDescent="0.25">
      <c r="A72" s="19" t="s">
        <v>81</v>
      </c>
      <c r="B72" s="158" t="s">
        <v>81</v>
      </c>
      <c r="C72" s="130">
        <f>IF(ISNUMBER('1-1'!E72),'1-1'!E72, "XXX")</f>
        <v>3.7</v>
      </c>
      <c r="D72" s="130" t="str">
        <f>IF(UCDP!V72, UCDP!V72, "0.0")</f>
        <v>0.0</v>
      </c>
      <c r="E72" s="130">
        <f>IF(ISNUMBER('1-3'!F72), '1-3'!F72, IF(ISNUMBER('1-3'!G72), '1-3'!G72, IF(ISNUMBER('1-3'!H72), '1-3'!H72, IF(ISNUMBER('1-3'!I72), '1-3'!I72, IF(ISNUMBER('1-3'!J72), '1-3'!J72, IF(ISNUMBER('1-3'!K72), '1-3'!K72, IF(ISNUMBER('1-3'!L72), '1-3'!L72, "XXX")))))))</f>
        <v>90.000000000000014</v>
      </c>
      <c r="F72" s="130">
        <f>IF(ISNUMBER('1-4'!AL72),'1-4'!AL72, IF(ISNUMBER('1-4'!AM72),'1-4'!AM72, IF(ISNUMBER('1-4'!AN72),'1-4'!AN72, IF(ISNUMBER('1-4'!AO72),'1-4'!AO72, IF(ISNUMBER('1-4'!AP72),'1-4'!AP72, IF(ISNUMBER('1-4'!AQ72),'1-4'!AQ72, IF(ISNUMBER('1-4'!AR72), '1-4'!AR72, "XXX")))))))</f>
        <v>2</v>
      </c>
      <c r="G72" s="130">
        <f>IF(ISNUMBER('1-5'!E71),'1-5'!E71, "XXX")</f>
        <v>3.2</v>
      </c>
      <c r="H72" s="130">
        <f>IF(ISNUMBER('2-1-1'!E72), '2-1-1'!E72, IF(ISNUMBER('2-1-1'!F72), '2-1-1'!F72, IF(ISNUMBER('2-1-1'!G72), '2-1-1'!G72, IF(ISNUMBER('2-1-1'!H72), '2-1-1'!H72, IF(ISNUMBER('2-1-1'!I72), '2-1-1'!I72, IF(ISNUMBER('2-1-1'!J72), '2-1-1'!J72, IF(ISNUMBER('2-1-1'!K72), '2-1-1'!K72, "XXX")))))))</f>
        <v>0.81285714285714283</v>
      </c>
      <c r="I72" s="130">
        <f>'2-1-2'!C71</f>
        <v>0.52417000000000002</v>
      </c>
      <c r="J72" s="140">
        <f>AVERAGE('2-2-1'!Y72, '2-2-1'!AA72)</f>
        <v>2.5106299999999999</v>
      </c>
      <c r="K72" s="130">
        <f>IF(ISNUMBER('2-2-2'!E72), '2-2-2'!E72, IF(ISNUMBER('2-2-2'!F72), '2-2-2'!F72, IF(ISNUMBER('2-2-2'!G72), '2-2-2'!G72, IF(ISNUMBER('2-2-2'!H72), '2-2-2'!H72, IF(ISNUMBER('2-2-2'!I72), '2-2-2'!I72, IF(ISNUMBER('2-2-2'!J72), '2-2-2'!J72, IF(ISNUMBER('2-2-2'!K72), '2-2-2'!K72, "XXX")))))))</f>
        <v>0.72857142857142854</v>
      </c>
      <c r="L72" s="130">
        <f>IF(ISNUMBER('2-3-1'!M72), '2-3-1'!M72, IF(ISNUMBER('2-3-1'!N72), '2-3-1'!N72, IF(ISNUMBER('2-3-1'!O72), '2-3-1'!O72, IF(ISNUMBER('2-3-1'!P72), '2-3-1'!P72, IF(ISNUMBER('2-3-1'!Q72), '2-3-1'!Q72, IF(ISNUMBER('2-3-1'!R72), '2-3-1'!R72, IF(ISNUMBER('2-3-1'!S72), '2-3-1'!S72, "XXX")))))))</f>
        <v>7.4250712400000003</v>
      </c>
      <c r="M72" s="130">
        <f>IF(ISNUMBER('2-3-2'!M72),'2-3-2'!M72, "XXX")</f>
        <v>14.57036018</v>
      </c>
      <c r="N72" s="130">
        <f>IF(ISNUMBER('2-4-1'!S72), '2-4-1'!S72,IF(ISNUMBER('2-4-1'!T72),'2-4-1'!T72,IF(ISNUMBER('2-4-1'!U72),'2-4-1'!U72,IF(ISNUMBER('2-4-1'!V72),'2-4-1'!V72,'2013'!N72))))</f>
        <v>22.074000000000002</v>
      </c>
      <c r="O72" s="130">
        <f>IF(ISNUMBER('2-4-2'!C72), '2-4-2'!C72, IF(ISNUMBER('2-4-2'!D72), '2-4-2'!D72, IF(ISNUMBER('2-4-2'!E72), '2-4-2'!E72, IF(ISNUMBER('2-4-2'!F72), '2-4-2'!F72, IF(ISNUMBER('2-4-2'!G72), '2-4-2'!G72, "XXX")))))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"XXX"))))</f>
        <v>88.473010000000002</v>
      </c>
      <c r="S72" s="130">
        <f>IF(ISNUMBER('2-6-2'!B72), '2-6-2'!B72, IF(ISNUMBER('2-6-2'!C72), '2-6-2'!C72, IF(ISNUMBER('2-6-2'!D72), '2-6-2'!D72, IF(ISNUMBER('2-6-2'!E72), '2-6-2'!E72, IF(ISNUMBER('2-6-2'!F72), '2-6-2'!F72, IF(ISNUMBER('2-6-2'!G72), '2-6-2'!G72, IF(ISNUMBER('2-6-2'!H72), '2-6-2'!H72, "XXX")))))))</f>
        <v>0</v>
      </c>
      <c r="T72" s="130">
        <f>IF(ISNUMBER('2-7-1'!E72), '2-7-1'!E72, IF(ISNUMBER('2-7-1'!F72), '2-7-1'!F72, IF(ISNUMBER('2-7-1'!G72), '2-7-1'!G72, IF(ISNUMBER('2-7-1'!H72), '2-7-1'!H72, IF(ISNUMBER('2-7-1'!I72), '2-7-1'!I72, IF(ISNUMBER('2-7-1'!J72), '2-7-1'!J72, IF(ISNUMBER('2-7-1'!K72), '2-7-1'!K72, "XXX")))))))</f>
        <v>0.78</v>
      </c>
      <c r="U72" s="130">
        <f>IF(ISNUMBER('2-7-2'!E72), '2-7-2'!E72, IF(ISNUMBER('2-7-2'!F72), '2-7-2'!F72, IF(ISNUMBER('2-7-2'!G72), '2-7-2'!G72, IF(ISNUMBER('2-7-2'!H72), '2-7-2'!H72, IF(ISNUMBER('2-7-2'!I72), '2-7-2'!I72, IF(ISNUMBER('2-7-2'!J72), '2-7-2'!J72, IF(ISNUMBER('2-7-2'!K72), '2-7-2'!K72, "XXX")))))))</f>
        <v>0.71499999999999997</v>
      </c>
      <c r="V72" s="130">
        <f>IF(ISNUMBER('2-8-1'!E72), '2-8-1'!E72, IF(ISNUMBER('2-8-1'!F72), '2-8-1'!F72, IF(ISNUMBER('2-8-1'!G72), '2-8-1'!G72, IF(ISNUMBER('2-8-1'!H72), '2-8-1'!H72, IF(ISNUMBER('2-8-1'!I72), '2-8-1'!I72, IF(ISNUMBER('2-8-1'!J72), '2-8-1'!J72, IF(ISNUMBER('2-8-1'!K72), '2-8-1'!K72, "XXX")))))))</f>
        <v>0.67714285714285716</v>
      </c>
      <c r="W72" s="130">
        <f>IF(ISNUMBER('2-8-2'!E72), '2-8-2'!E72, IF(ISNUMBER('2-8-2'!F72), '2-8-2'!F72, IF(ISNUMBER('2-8-2'!G72), '2-8-2'!G72, IF(ISNUMBER('2-8-2'!H72), '2-8-2'!H72, IF(ISNUMBER('2-8-2'!I72), '2-8-2'!I72, IF(ISNUMBER('2-8-2'!J72), '2-8-2'!J72, IF(ISNUMBER('2-8-2'!K72), '2-8-2'!K72, "XXX")))))))</f>
        <v>0.56714285714285717</v>
      </c>
      <c r="X72" s="130">
        <f>'3-1'!F71</f>
        <v>0.85399999999999998</v>
      </c>
      <c r="Y72" s="223">
        <f>'3-2'!N71</f>
        <v>1.0816348790000001</v>
      </c>
    </row>
    <row r="73" spans="1:25" ht="15" x14ac:dyDescent="0.25">
      <c r="A73" s="19" t="s">
        <v>82</v>
      </c>
      <c r="B73" s="158" t="s">
        <v>82</v>
      </c>
      <c r="C73" s="130">
        <f>IF(ISNUMBER('1-1'!E73),'1-1'!E73, "XXX")</f>
        <v>6.7</v>
      </c>
      <c r="D73" s="130" t="str">
        <f>IF(UCDP!V73, UCDP!V73, "0.0")</f>
        <v>0.0</v>
      </c>
      <c r="E73" s="130">
        <f>IF(ISNUMBER('1-3'!F73), '1-3'!F73, IF(ISNUMBER('1-3'!G73), '1-3'!G73, IF(ISNUMBER('1-3'!H73), '1-3'!H73, IF(ISNUMBER('1-3'!I73), '1-3'!I73, IF(ISNUMBER('1-3'!J73), '1-3'!J73, IF(ISNUMBER('1-3'!K73), '1-3'!K73, IF(ISNUMBER('1-3'!L73), '1-3'!L73, "XXX")))))))</f>
        <v>100.66666666666667</v>
      </c>
      <c r="F73" s="130">
        <f>IF(ISNUMBER('1-4'!AL73),'1-4'!AL73, IF(ISNUMBER('1-4'!AM73),'1-4'!AM73, IF(ISNUMBER('1-4'!AN73),'1-4'!AN73, IF(ISNUMBER('1-4'!AO73),'1-4'!AO73, IF(ISNUMBER('1-4'!AP73),'1-4'!AP73, IF(ISNUMBER('1-4'!AQ73),'1-4'!AQ73, IF(ISNUMBER('1-4'!AR73), '1-4'!AR73, "XXX")))))))</f>
        <v>4</v>
      </c>
      <c r="G73" s="130">
        <f>IF(ISNUMBER('1-5'!E72),'1-5'!E72, "XXX")</f>
        <v>7</v>
      </c>
      <c r="H73" s="130">
        <f>IF(ISNUMBER('2-1-1'!E73), '2-1-1'!E73, IF(ISNUMBER('2-1-1'!F73), '2-1-1'!F73, IF(ISNUMBER('2-1-1'!G73), '2-1-1'!G73, IF(ISNUMBER('2-1-1'!H73), '2-1-1'!H73, IF(ISNUMBER('2-1-1'!I73), '2-1-1'!I73, IF(ISNUMBER('2-1-1'!J73), '2-1-1'!J73, IF(ISNUMBER('2-1-1'!K73), '2-1-1'!K73, "XXX")))))))</f>
        <v>0.58714285714285719</v>
      </c>
      <c r="I73" s="130">
        <f>'2-1-2'!C72</f>
        <v>0.18063000000000001</v>
      </c>
      <c r="J73" s="130">
        <f>IF(ISNUMBER('2-2-1'!Z73), '2-2-1'!Z73, IF(ISNUMBER('2-2-1'!AA73), '2-2-1'!AA73, IF(ISNUMBER('2-2-1'!AB73), '2-2-1'!AB73, IF(ISNUMBER('2-2-1'!AC73), '2-2-1'!AC73, IF(ISNUMBER('2-2-1'!AD73), '2-2-1'!AD73, IF(ISNUMBER('2-2-1'!AE73), '2-2-1'!AE73, IF(ISNUMBER('2-2-1'!AF73), '2-2-1'!AF73, "XXX")))))))</f>
        <v>3.42347</v>
      </c>
      <c r="K73" s="130">
        <f>IF(ISNUMBER('2-2-2'!E73), '2-2-2'!E73, IF(ISNUMBER('2-2-2'!F73), '2-2-2'!F73, IF(ISNUMBER('2-2-2'!G73), '2-2-2'!G73, IF(ISNUMBER('2-2-2'!H73), '2-2-2'!H73, IF(ISNUMBER('2-2-2'!I73), '2-2-2'!I73, IF(ISNUMBER('2-2-2'!J73), '2-2-2'!J73, IF(ISNUMBER('2-2-2'!K73), '2-2-2'!K73, "XXX")))))))</f>
        <v>0.56857142857142862</v>
      </c>
      <c r="L73" s="130">
        <f>IF(ISNUMBER('2-3-1'!M73), '2-3-1'!M73, IF(ISNUMBER('2-3-1'!N73), '2-3-1'!N73, IF(ISNUMBER('2-3-1'!O73), '2-3-1'!O73, IF(ISNUMBER('2-3-1'!P73), '2-3-1'!P73, IF(ISNUMBER('2-3-1'!Q73), '2-3-1'!Q73, IF(ISNUMBER('2-3-1'!R73), '2-3-1'!R73, IF(ISNUMBER('2-3-1'!S73), '2-3-1'!S73, "XXX")))))))</f>
        <v>5.4502987899999997</v>
      </c>
      <c r="M73" s="130">
        <f>IF(ISNUMBER('2-3-2'!M73),'2-3-2'!M73, "XXX")</f>
        <v>21.85514641</v>
      </c>
      <c r="N73" s="130">
        <f>IF(ISNUMBER('2-4-1'!S73), '2-4-1'!S73,IF(ISNUMBER('2-4-1'!T73),'2-4-1'!T73,IF(ISNUMBER('2-4-1'!U73),'2-4-1'!U73,IF(ISNUMBER('2-4-1'!V73),'2-4-1'!V73,'2013'!N73))))</f>
        <v>8.9627878993394408</v>
      </c>
      <c r="O73" s="130" t="str">
        <f>IF(ISNUMBER('2-4-2'!C73), '2-4-2'!C73, IF(ISNUMBER('2-4-2'!D73), '2-4-2'!D73, IF(ISNUMBER('2-4-2'!E73), '2-4-2'!E73, IF(ISNUMBER('2-4-2'!F73), '2-4-2'!F73, IF(ISNUMBER('2-4-2'!G73), '2-4-2'!G73, "XXX")))))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"XXX"))))</f>
        <v>85.574089999999998</v>
      </c>
      <c r="S73" s="130">
        <f>IF(ISNUMBER('2-6-2'!B73), '2-6-2'!B73, IF(ISNUMBER('2-6-2'!C73), '2-6-2'!C73, IF(ISNUMBER('2-6-2'!D73), '2-6-2'!D73, IF(ISNUMBER('2-6-2'!E73), '2-6-2'!E73, IF(ISNUMBER('2-6-2'!F73), '2-6-2'!F73, IF(ISNUMBER('2-6-2'!G73), '2-6-2'!G73, IF(ISNUMBER('2-6-2'!H73), '2-6-2'!H73, "XXX")))))))</f>
        <v>0.18</v>
      </c>
      <c r="T73" s="130">
        <f>IF(ISNUMBER('2-7-1'!E73), '2-7-1'!E73, IF(ISNUMBER('2-7-1'!F73), '2-7-1'!F73, IF(ISNUMBER('2-7-1'!G73), '2-7-1'!G73, IF(ISNUMBER('2-7-1'!H73), '2-7-1'!H73, IF(ISNUMBER('2-7-1'!I73), '2-7-1'!I73, IF(ISNUMBER('2-7-1'!J73), '2-7-1'!J73, IF(ISNUMBER('2-7-1'!K73), '2-7-1'!K73, "XXX")))))))</f>
        <v>0.72428571428571431</v>
      </c>
      <c r="U73" s="130">
        <f>IF(ISNUMBER('2-7-2'!E73), '2-7-2'!E73, IF(ISNUMBER('2-7-2'!F73), '2-7-2'!F73, IF(ISNUMBER('2-7-2'!G73), '2-7-2'!G73, IF(ISNUMBER('2-7-2'!H73), '2-7-2'!H73, IF(ISNUMBER('2-7-2'!I73), '2-7-2'!I73, IF(ISNUMBER('2-7-2'!J73), '2-7-2'!J73, IF(ISNUMBER('2-7-2'!K73), '2-7-2'!K73, "XXX")))))))</f>
        <v>0.58857142857142863</v>
      </c>
      <c r="V73" s="130">
        <f>IF(ISNUMBER('2-8-1'!E73), '2-8-1'!E73, IF(ISNUMBER('2-8-1'!F73), '2-8-1'!F73, IF(ISNUMBER('2-8-1'!G73), '2-8-1'!G73, IF(ISNUMBER('2-8-1'!H73), '2-8-1'!H73, IF(ISNUMBER('2-8-1'!I73), '2-8-1'!I73, IF(ISNUMBER('2-8-1'!J73), '2-8-1'!J73, IF(ISNUMBER('2-8-1'!K73), '2-8-1'!K73, "XXX")))))))</f>
        <v>0.62857142857142867</v>
      </c>
      <c r="W73" s="130">
        <f>IF(ISNUMBER('2-8-2'!E73), '2-8-2'!E73, IF(ISNUMBER('2-8-2'!F73), '2-8-2'!F73, IF(ISNUMBER('2-8-2'!G73), '2-8-2'!G73, IF(ISNUMBER('2-8-2'!H73), '2-8-2'!H73, IF(ISNUMBER('2-8-2'!I73), '2-8-2'!I73, IF(ISNUMBER('2-8-2'!J73), '2-8-2'!J73, IF(ISNUMBER('2-8-2'!K73), '2-8-2'!K73, "XXX")))))))</f>
        <v>0.5714285714285714</v>
      </c>
      <c r="X73" s="130">
        <f>'3-1'!F72</f>
        <v>0.247</v>
      </c>
      <c r="Y73" s="223">
        <f>'3-2'!N72</f>
        <v>-0.69928097700000003</v>
      </c>
    </row>
    <row r="74" spans="1:25" ht="15" x14ac:dyDescent="0.25">
      <c r="A74" s="19" t="s">
        <v>83</v>
      </c>
      <c r="B74" s="158" t="s">
        <v>83</v>
      </c>
      <c r="C74" s="130">
        <f>IF(ISNUMBER('1-1'!E74),'1-1'!E74, "XXX")</f>
        <v>6.2</v>
      </c>
      <c r="D74" s="130" t="str">
        <f>IF(UCDP!V74, UCDP!V74, "0.0")</f>
        <v>0.0</v>
      </c>
      <c r="E74" s="130">
        <f>IF(ISNUMBER('1-3'!F74), '1-3'!F74, IF(ISNUMBER('1-3'!G74), '1-3'!G74, IF(ISNUMBER('1-3'!H74), '1-3'!H74, IF(ISNUMBER('1-3'!I74), '1-3'!I74, IF(ISNUMBER('1-3'!J74), '1-3'!J74, IF(ISNUMBER('1-3'!K74), '1-3'!K74, IF(ISNUMBER('1-3'!L74), '1-3'!L74, "XXX")))))))</f>
        <v>76.333333333333343</v>
      </c>
      <c r="F74" s="130">
        <f>IF(ISNUMBER('1-4'!AL74),'1-4'!AL74, IF(ISNUMBER('1-4'!AM74),'1-4'!AM74, IF(ISNUMBER('1-4'!AN74),'1-4'!AN74, IF(ISNUMBER('1-4'!AO74),'1-4'!AO74, IF(ISNUMBER('1-4'!AP74),'1-4'!AP74, IF(ISNUMBER('1-4'!AQ74),'1-4'!AQ74, IF(ISNUMBER('1-4'!AR74), '1-4'!AR74, "XXX")))))))</f>
        <v>3</v>
      </c>
      <c r="G74" s="130">
        <f>IF(ISNUMBER('1-5'!E73),'1-5'!E73, "XXX")</f>
        <v>7.1</v>
      </c>
      <c r="H74" s="130">
        <f>IF(ISNUMBER('2-1-1'!E74), '2-1-1'!E74, IF(ISNUMBER('2-1-1'!F74), '2-1-1'!F74, IF(ISNUMBER('2-1-1'!G74), '2-1-1'!G74, IF(ISNUMBER('2-1-1'!H74), '2-1-1'!H74, IF(ISNUMBER('2-1-1'!I74), '2-1-1'!I74, IF(ISNUMBER('2-1-1'!J74), '2-1-1'!J74, IF(ISNUMBER('2-1-1'!K74), '2-1-1'!K74, "XXX")))))))</f>
        <v>0.5099999999999999</v>
      </c>
      <c r="I74" s="130">
        <f>'2-1-2'!C73</f>
        <v>0.17968999999999999</v>
      </c>
      <c r="J74" s="130" t="str">
        <f>IF(ISNUMBER('2-2-1'!Z74), '2-2-1'!Z74, IF(ISNUMBER('2-2-1'!AA74), '2-2-1'!AA74, IF(ISNUMBER('2-2-1'!AB74), '2-2-1'!AB74, IF(ISNUMBER('2-2-1'!AC74), '2-2-1'!AC74, IF(ISNUMBER('2-2-1'!AD74), '2-2-1'!AD74, IF(ISNUMBER('2-2-1'!AE74), '2-2-1'!AE74, IF(ISNUMBER('2-2-1'!AF74), '2-2-1'!AF74, "XXX")))))))</f>
        <v>XXX</v>
      </c>
      <c r="K74" s="130">
        <f>IF(ISNUMBER('2-2-2'!E74), '2-2-2'!E74, IF(ISNUMBER('2-2-2'!F74), '2-2-2'!F74, IF(ISNUMBER('2-2-2'!G74), '2-2-2'!G74, IF(ISNUMBER('2-2-2'!H74), '2-2-2'!H74, IF(ISNUMBER('2-2-2'!I74), '2-2-2'!I74, IF(ISNUMBER('2-2-2'!J74), '2-2-2'!J74, IF(ISNUMBER('2-2-2'!K74), '2-2-2'!K74, "XXX")))))))</f>
        <v>0.52428571428571424</v>
      </c>
      <c r="L74" s="130">
        <f>IF(ISNUMBER('2-3-1'!M74), '2-3-1'!M74, IF(ISNUMBER('2-3-1'!N74), '2-3-1'!N74, IF(ISNUMBER('2-3-1'!O74), '2-3-1'!O74, IF(ISNUMBER('2-3-1'!P74), '2-3-1'!P74, IF(ISNUMBER('2-3-1'!Q74), '2-3-1'!Q74, IF(ISNUMBER('2-3-1'!R74), '2-3-1'!R74, IF(ISNUMBER('2-3-1'!S74), '2-3-1'!S74, "XXX")))))))</f>
        <v>1.8439952100000001</v>
      </c>
      <c r="M74" s="130">
        <f>IF(ISNUMBER('2-3-2'!M74),'2-3-2'!M74, "XXX")</f>
        <v>27.2958374</v>
      </c>
      <c r="N74" s="130">
        <f>IF(ISNUMBER('2-4-1'!S74), '2-4-1'!S74,IF(ISNUMBER('2-4-1'!T74),'2-4-1'!T74,IF(ISNUMBER('2-4-1'!U74),'2-4-1'!U74,IF(ISNUMBER('2-4-1'!V74),'2-4-1'!V74,'2013'!N74))))</f>
        <v>6.9910815926528791</v>
      </c>
      <c r="O74" s="130">
        <f>IF(ISNUMBER('2-4-2'!C74), '2-4-2'!C74, IF(ISNUMBER('2-4-2'!D74), '2-4-2'!D74, IF(ISNUMBER('2-4-2'!E74), '2-4-2'!E74, IF(ISNUMBER('2-4-2'!F74), '2-4-2'!F74, IF(ISNUMBER('2-4-2'!G74), '2-4-2'!G74, "XXX")))))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"XXX"))))</f>
        <v>69.580430000000007</v>
      </c>
      <c r="S74" s="130">
        <f>IF(ISNUMBER('2-6-2'!B74), '2-6-2'!B74, IF(ISNUMBER('2-6-2'!C74), '2-6-2'!C74, IF(ISNUMBER('2-6-2'!D74), '2-6-2'!D74, IF(ISNUMBER('2-6-2'!E74), '2-6-2'!E74, IF(ISNUMBER('2-6-2'!F74), '2-6-2'!F74, IF(ISNUMBER('2-6-2'!G74), '2-6-2'!G74, IF(ISNUMBER('2-6-2'!H74), '2-6-2'!H74, "XXX")))))))</f>
        <v>0.03</v>
      </c>
      <c r="T74" s="130">
        <f>IF(ISNUMBER('2-7-1'!E74), '2-7-1'!E74, IF(ISNUMBER('2-7-1'!F74), '2-7-1'!F74, IF(ISNUMBER('2-7-1'!G74), '2-7-1'!G74, IF(ISNUMBER('2-7-1'!H74), '2-7-1'!H74, IF(ISNUMBER('2-7-1'!I74), '2-7-1'!I74, IF(ISNUMBER('2-7-1'!J74), '2-7-1'!J74, IF(ISNUMBER('2-7-1'!K74), '2-7-1'!K74, "XXX")))))))</f>
        <v>0.46571428571428569</v>
      </c>
      <c r="U74" s="130">
        <f>IF(ISNUMBER('2-7-2'!E74), '2-7-2'!E74, IF(ISNUMBER('2-7-2'!F74), '2-7-2'!F74, IF(ISNUMBER('2-7-2'!G74), '2-7-2'!G74, IF(ISNUMBER('2-7-2'!H74), '2-7-2'!H74, IF(ISNUMBER('2-7-2'!I74), '2-7-2'!I74, IF(ISNUMBER('2-7-2'!J74), '2-7-2'!J74, IF(ISNUMBER('2-7-2'!K74), '2-7-2'!K74, "XXX")))))))</f>
        <v>0.43285714285714288</v>
      </c>
      <c r="V74" s="130">
        <f>IF(ISNUMBER('2-8-1'!E74), '2-8-1'!E74, IF(ISNUMBER('2-8-1'!F74), '2-8-1'!F74, IF(ISNUMBER('2-8-1'!G74), '2-8-1'!G74, IF(ISNUMBER('2-8-1'!H74), '2-8-1'!H74, IF(ISNUMBER('2-8-1'!I74), '2-8-1'!I74, IF(ISNUMBER('2-8-1'!J74), '2-8-1'!J74, IF(ISNUMBER('2-8-1'!K74), '2-8-1'!K74, "XXX")))))))</f>
        <v>0.5614285714285715</v>
      </c>
      <c r="W74" s="130">
        <f>IF(ISNUMBER('2-8-2'!E74), '2-8-2'!E74, IF(ISNUMBER('2-8-2'!F74), '2-8-2'!F74, IF(ISNUMBER('2-8-2'!G74), '2-8-2'!G74, IF(ISNUMBER('2-8-2'!H74), '2-8-2'!H74, IF(ISNUMBER('2-8-2'!I74), '2-8-2'!I74, IF(ISNUMBER('2-8-2'!J74), '2-8-2'!J74, IF(ISNUMBER('2-8-2'!K74), '2-8-2'!K74, "XXX")))))))</f>
        <v>0.5</v>
      </c>
      <c r="X74" s="130">
        <f>'3-1'!F73</f>
        <v>0.23899999999999999</v>
      </c>
      <c r="Y74" s="223">
        <f>'3-2'!N73</f>
        <v>-1.021527767</v>
      </c>
    </row>
    <row r="75" spans="1:25" ht="15" x14ac:dyDescent="0.25">
      <c r="A75" s="19" t="s">
        <v>84</v>
      </c>
      <c r="B75" s="158" t="s">
        <v>84</v>
      </c>
      <c r="C75" s="130">
        <f>IF(ISNUMBER('1-1'!E75),'1-1'!E75, "XXX")</f>
        <v>8.4</v>
      </c>
      <c r="D75" s="130" t="str">
        <f>IF(UCDP!V75, UCDP!V75, "0.0")</f>
        <v>0.0</v>
      </c>
      <c r="E75" s="130">
        <f>IF(ISNUMBER('1-3'!F75), '1-3'!F75, IF(ISNUMBER('1-3'!G75), '1-3'!G75, IF(ISNUMBER('1-3'!H75), '1-3'!H75, IF(ISNUMBER('1-3'!I75), '1-3'!I75, IF(ISNUMBER('1-3'!J75), '1-3'!J75, IF(ISNUMBER('1-3'!K75), '1-3'!K75, IF(ISNUMBER('1-3'!L75), '1-3'!L75, "XXX")))))))</f>
        <v>60.5</v>
      </c>
      <c r="F75" s="130">
        <f>IF(ISNUMBER('1-4'!AL75),'1-4'!AL75, IF(ISNUMBER('1-4'!AM75),'1-4'!AM75, IF(ISNUMBER('1-4'!AN75),'1-4'!AN75, IF(ISNUMBER('1-4'!AO75),'1-4'!AO75, IF(ISNUMBER('1-4'!AP75),'1-4'!AP75, IF(ISNUMBER('1-4'!AQ75),'1-4'!AQ75, IF(ISNUMBER('1-4'!AR75), '1-4'!AR75, "XXX")))))))</f>
        <v>3</v>
      </c>
      <c r="G75" s="130">
        <f>IF(ISNUMBER('1-5'!E74),'1-5'!E74, "XXX")</f>
        <v>8</v>
      </c>
      <c r="H75" s="130">
        <f>IF(ISNUMBER('2-1-1'!E75), '2-1-1'!E75, IF(ISNUMBER('2-1-1'!F75), '2-1-1'!F75, IF(ISNUMBER('2-1-1'!G75), '2-1-1'!G75, IF(ISNUMBER('2-1-1'!H75), '2-1-1'!H75, IF(ISNUMBER('2-1-1'!I75), '2-1-1'!I75, IF(ISNUMBER('2-1-1'!J75), '2-1-1'!J75, IF(ISNUMBER('2-1-1'!K75), '2-1-1'!K75, "XXX")))))))</f>
        <v>0.42714285714285716</v>
      </c>
      <c r="I75" s="130">
        <f>'2-1-2'!C74</f>
        <v>6.368E-2</v>
      </c>
      <c r="J75" s="130">
        <f>IF(ISNUMBER('2-2-1'!Z75), '2-2-1'!Z75, IF(ISNUMBER('2-2-1'!AA75), '2-2-1'!AA75, IF(ISNUMBER('2-2-1'!AB75), '2-2-1'!AB75, IF(ISNUMBER('2-2-1'!AC75), '2-2-1'!AC75, IF(ISNUMBER('2-2-1'!AD75), '2-2-1'!AD75, IF(ISNUMBER('2-2-1'!AE75), '2-2-1'!AE75, IF(ISNUMBER('2-2-1'!AF75), '2-2-1'!AF75, "XXX")))))))</f>
        <v>4.3298800000000002</v>
      </c>
      <c r="K75" s="130">
        <f>IF(ISNUMBER('2-2-2'!E75), '2-2-2'!E75, IF(ISNUMBER('2-2-2'!F75), '2-2-2'!F75, IF(ISNUMBER('2-2-2'!G75), '2-2-2'!G75, IF(ISNUMBER('2-2-2'!H75), '2-2-2'!H75, IF(ISNUMBER('2-2-2'!I75), '2-2-2'!I75, IF(ISNUMBER('2-2-2'!J75), '2-2-2'!J75, IF(ISNUMBER('2-2-2'!K75), '2-2-2'!K75, "XXX")))))))</f>
        <v>0.57714285714285718</v>
      </c>
      <c r="L75" s="130">
        <f>IF(ISNUMBER('2-3-1'!M75), '2-3-1'!M75, IF(ISNUMBER('2-3-1'!N75), '2-3-1'!N75, IF(ISNUMBER('2-3-1'!O75), '2-3-1'!O75, IF(ISNUMBER('2-3-1'!P75), '2-3-1'!P75, IF(ISNUMBER('2-3-1'!Q75), '2-3-1'!Q75, IF(ISNUMBER('2-3-1'!R75), '2-3-1'!R75, IF(ISNUMBER('2-3-1'!S75), '2-3-1'!S75, "XXX")))))))</f>
        <v>1.7715457699999999</v>
      </c>
      <c r="M75" s="130">
        <f>IF(ISNUMBER('2-3-2'!M75),'2-3-2'!M75, "XXX")</f>
        <v>30.178573610000001</v>
      </c>
      <c r="N75" s="130">
        <f>IF(ISNUMBER('2-4-1'!S75), '2-4-1'!S75,IF(ISNUMBER('2-4-1'!T75),'2-4-1'!T75,IF(ISNUMBER('2-4-1'!U75),'2-4-1'!U75,IF(ISNUMBER('2-4-1'!V75),'2-4-1'!V75,'2013'!N75))))</f>
        <v>2.2832468677601119</v>
      </c>
      <c r="O75" s="130">
        <f>IF(ISNUMBER('2-4-2'!C75), '2-4-2'!C75, IF(ISNUMBER('2-4-2'!D75), '2-4-2'!D75, IF(ISNUMBER('2-4-2'!E75), '2-4-2'!E75, IF(ISNUMBER('2-4-2'!F75), '2-4-2'!F75, IF(ISNUMBER('2-4-2'!G75), '2-4-2'!G75, "XXX")))))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"XXX"))))</f>
        <v>34.034640000000003</v>
      </c>
      <c r="S75" s="130">
        <f>IF(ISNUMBER('2-6-2'!B75), '2-6-2'!B75, IF(ISNUMBER('2-6-2'!C75), '2-6-2'!C75, IF(ISNUMBER('2-6-2'!D75), '2-6-2'!D75, IF(ISNUMBER('2-6-2'!E75), '2-6-2'!E75, IF(ISNUMBER('2-6-2'!F75), '2-6-2'!F75, IF(ISNUMBER('2-6-2'!G75), '2-6-2'!G75, IF(ISNUMBER('2-6-2'!H75), '2-6-2'!H75, "XXX")))))))</f>
        <v>36.119999999999997</v>
      </c>
      <c r="T75" s="130">
        <f>IF(ISNUMBER('2-7-1'!E75), '2-7-1'!E75, IF(ISNUMBER('2-7-1'!F75), '2-7-1'!F75, IF(ISNUMBER('2-7-1'!G75), '2-7-1'!G75, IF(ISNUMBER('2-7-1'!H75), '2-7-1'!H75, IF(ISNUMBER('2-7-1'!I75), '2-7-1'!I75, IF(ISNUMBER('2-7-1'!J75), '2-7-1'!J75, IF(ISNUMBER('2-7-1'!K75), '2-7-1'!K75, "XXX")))))))</f>
        <v>0.48714285714285716</v>
      </c>
      <c r="U75" s="130">
        <f>IF(ISNUMBER('2-7-2'!E75), '2-7-2'!E75, IF(ISNUMBER('2-7-2'!F75), '2-7-2'!F75, IF(ISNUMBER('2-7-2'!G75), '2-7-2'!G75, IF(ISNUMBER('2-7-2'!H75), '2-7-2'!H75, IF(ISNUMBER('2-7-2'!I75), '2-7-2'!I75, IF(ISNUMBER('2-7-2'!J75), '2-7-2'!J75, IF(ISNUMBER('2-7-2'!K75), '2-7-2'!K75, "XXX")))))))</f>
        <v>0.33571428571428574</v>
      </c>
      <c r="V75" s="130">
        <f>IF(ISNUMBER('2-8-1'!E75), '2-8-1'!E75, IF(ISNUMBER('2-8-1'!F75), '2-8-1'!F75, IF(ISNUMBER('2-8-1'!G75), '2-8-1'!G75, IF(ISNUMBER('2-8-1'!H75), '2-8-1'!H75, IF(ISNUMBER('2-8-1'!I75), '2-8-1'!I75, IF(ISNUMBER('2-8-1'!J75), '2-8-1'!J75, IF(ISNUMBER('2-8-1'!K75), '2-8-1'!K75, "XXX")))))))</f>
        <v>0.53999999999999992</v>
      </c>
      <c r="W75" s="130">
        <f>IF(ISNUMBER('2-8-2'!E75), '2-8-2'!E75, IF(ISNUMBER('2-8-2'!F75), '2-8-2'!F75, IF(ISNUMBER('2-8-2'!G75), '2-8-2'!G75, IF(ISNUMBER('2-8-2'!H75), '2-8-2'!H75, IF(ISNUMBER('2-8-2'!I75), '2-8-2'!I75, IF(ISNUMBER('2-8-2'!J75), '2-8-2'!J75, IF(ISNUMBER('2-8-2'!K75), '2-8-2'!K75, "XXX")))))))</f>
        <v>0.44</v>
      </c>
      <c r="X75" s="130">
        <f>'3-1'!F74</f>
        <v>0.40799999999999997</v>
      </c>
      <c r="Y75" s="223">
        <f>'3-2'!N74</f>
        <v>-0.13754175599999999</v>
      </c>
    </row>
    <row r="76" spans="1:25" ht="15" x14ac:dyDescent="0.25">
      <c r="A76" s="19" t="s">
        <v>191</v>
      </c>
      <c r="B76" s="158" t="s">
        <v>179</v>
      </c>
      <c r="C76" s="130">
        <f>IF(ISNUMBER('1-1'!E76),'1-1'!E76, "XXX")</f>
        <v>6.3</v>
      </c>
      <c r="D76" s="130" t="str">
        <f>IF(UCDP!V76, UCDP!V76, "0.0")</f>
        <v>0.0</v>
      </c>
      <c r="E76" s="130">
        <f>IF(ISNUMBER('1-3'!F76), '1-3'!F76, IF(ISNUMBER('1-3'!G76), '1-3'!G76, IF(ISNUMBER('1-3'!H76), '1-3'!H76, IF(ISNUMBER('1-3'!I76), '1-3'!I76, IF(ISNUMBER('1-3'!J76), '1-3'!J76, IF(ISNUMBER('1-3'!K76), '1-3'!K76, IF(ISNUMBER('1-3'!L76), '1-3'!L76, "XXX")))))))</f>
        <v>82.333333333333343</v>
      </c>
      <c r="F76" s="130">
        <f>IF(ISNUMBER('1-4'!AL76),'1-4'!AL76, IF(ISNUMBER('1-4'!AM76),'1-4'!AM76, IF(ISNUMBER('1-4'!AN76),'1-4'!AN76, IF(ISNUMBER('1-4'!AO76),'1-4'!AO76, IF(ISNUMBER('1-4'!AP76),'1-4'!AP76, IF(ISNUMBER('1-4'!AQ76),'1-4'!AQ76, IF(ISNUMBER('1-4'!AR76), '1-4'!AR76, "XXX")))))))</f>
        <v>1</v>
      </c>
      <c r="G76" s="130">
        <f>IF(ISNUMBER('1-5'!E75),'1-5'!E75, "XXX")</f>
        <v>2.8</v>
      </c>
      <c r="H76" s="130">
        <f>IF(ISNUMBER('2-1-1'!E76), '2-1-1'!E76, IF(ISNUMBER('2-1-1'!F76), '2-1-1'!F76, IF(ISNUMBER('2-1-1'!G76), '2-1-1'!G76, IF(ISNUMBER('2-1-1'!H76), '2-1-1'!H76, IF(ISNUMBER('2-1-1'!I76), '2-1-1'!I76, IF(ISNUMBER('2-1-1'!J76), '2-1-1'!J76, IF(ISNUMBER('2-1-1'!K76), '2-1-1'!K76, "XXX")))))))</f>
        <v>0.79857142857142849</v>
      </c>
      <c r="I76" s="130">
        <f>'2-1-2'!C75</f>
        <v>0.63902000000000003</v>
      </c>
      <c r="J76" s="130" t="str">
        <f>IF(ISNUMBER('2-2-1'!Z76), '2-2-1'!Z76, IF(ISNUMBER('2-2-1'!AA76), '2-2-1'!AA76, IF(ISNUMBER('2-2-1'!AB76), '2-2-1'!AB76, IF(ISNUMBER('2-2-1'!AC76), '2-2-1'!AC76, IF(ISNUMBER('2-2-1'!AD76), '2-2-1'!AD76, IF(ISNUMBER('2-2-1'!AE76), '2-2-1'!AE76, IF(ISNUMBER('2-2-1'!AF76), '2-2-1'!AF76, "XXX")))))))</f>
        <v>XXX</v>
      </c>
      <c r="K76" s="130">
        <f>IF(ISNUMBER('2-2-2'!E76), '2-2-2'!E76, IF(ISNUMBER('2-2-2'!F76), '2-2-2'!F76, IF(ISNUMBER('2-2-2'!G76), '2-2-2'!G76, IF(ISNUMBER('2-2-2'!H76), '2-2-2'!H76, IF(ISNUMBER('2-2-2'!I76), '2-2-2'!I76, IF(ISNUMBER('2-2-2'!J76), '2-2-2'!J76, IF(ISNUMBER('2-2-2'!K76), '2-2-2'!K76, "XXX")))))))</f>
        <v>0.68714285714285706</v>
      </c>
      <c r="L76" s="130">
        <f>IF(ISNUMBER('2-3-1'!M76), '2-3-1'!M76, IF(ISNUMBER('2-3-1'!N76), '2-3-1'!N76, IF(ISNUMBER('2-3-1'!O76), '2-3-1'!O76, IF(ISNUMBER('2-3-1'!P76), '2-3-1'!P76, IF(ISNUMBER('2-3-1'!Q76), '2-3-1'!Q76, IF(ISNUMBER('2-3-1'!R76), '2-3-1'!R76, IF(ISNUMBER('2-3-1'!S76), '2-3-1'!S76, "XXX")))))))</f>
        <v>3.5118241299999999</v>
      </c>
      <c r="M76" s="130">
        <f>IF(ISNUMBER('2-3-2'!M76),'2-3-2'!M76, "XXX")</f>
        <v>34.018535610000001</v>
      </c>
      <c r="N76" s="130">
        <f>IF(ISNUMBER('2-4-1'!S76), '2-4-1'!S76,IF(ISNUMBER('2-4-1'!T76),'2-4-1'!T76,IF(ISNUMBER('2-4-1'!U76),'2-4-1'!U76,IF(ISNUMBER('2-4-1'!V76),'2-4-1'!V76,'2013'!N76))))</f>
        <v>8.2829999999999995</v>
      </c>
      <c r="O76" s="130">
        <f>IF(ISNUMBER('2-4-2'!C76), '2-4-2'!C76, IF(ISNUMBER('2-4-2'!D76), '2-4-2'!D76, IF(ISNUMBER('2-4-2'!E76), '2-4-2'!E76, IF(ISNUMBER('2-4-2'!F76), '2-4-2'!F76, IF(ISNUMBER('2-4-2'!G76), '2-4-2'!G76, "XXX")))))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"XXX"))))</f>
        <v>72.590620000000001</v>
      </c>
      <c r="S76" s="130">
        <f>IF(ISNUMBER('2-6-2'!B76), '2-6-2'!B76, IF(ISNUMBER('2-6-2'!C76), '2-6-2'!C76, IF(ISNUMBER('2-6-2'!D76), '2-6-2'!D76, IF(ISNUMBER('2-6-2'!E76), '2-6-2'!E76, IF(ISNUMBER('2-6-2'!F76), '2-6-2'!F76, IF(ISNUMBER('2-6-2'!G76), '2-6-2'!G76, IF(ISNUMBER('2-6-2'!H76), '2-6-2'!H76, "XXX")))))))</f>
        <v>0</v>
      </c>
      <c r="T76" s="130">
        <f>IF(ISNUMBER('2-7-1'!E76), '2-7-1'!E76, IF(ISNUMBER('2-7-1'!F76), '2-7-1'!F76, IF(ISNUMBER('2-7-1'!G76), '2-7-1'!G76, IF(ISNUMBER('2-7-1'!H76), '2-7-1'!H76, IF(ISNUMBER('2-7-1'!I76), '2-7-1'!I76, IF(ISNUMBER('2-7-1'!J76), '2-7-1'!J76, IF(ISNUMBER('2-7-1'!K76), '2-7-1'!K76, "XXX")))))))</f>
        <v>0.64571428571428569</v>
      </c>
      <c r="U76" s="130">
        <f>IF(ISNUMBER('2-7-2'!E76), '2-7-2'!E76, IF(ISNUMBER('2-7-2'!F76), '2-7-2'!F76, IF(ISNUMBER('2-7-2'!G76), '2-7-2'!G76, IF(ISNUMBER('2-7-2'!H76), '2-7-2'!H76, IF(ISNUMBER('2-7-2'!I76), '2-7-2'!I76, IF(ISNUMBER('2-7-2'!J76), '2-7-2'!J76, IF(ISNUMBER('2-7-2'!K76), '2-7-2'!K76, "XXX")))))))</f>
        <v>0.49000000000000005</v>
      </c>
      <c r="V76" s="130">
        <f>IF(ISNUMBER('2-8-1'!E76), '2-8-1'!E76, IF(ISNUMBER('2-8-1'!F76), '2-8-1'!F76, IF(ISNUMBER('2-8-1'!G76), '2-8-1'!G76, IF(ISNUMBER('2-8-1'!H76), '2-8-1'!H76, IF(ISNUMBER('2-8-1'!I76), '2-8-1'!I76, IF(ISNUMBER('2-8-1'!J76), '2-8-1'!J76, IF(ISNUMBER('2-8-1'!K76), '2-8-1'!K76, "XXX")))))))</f>
        <v>0.61</v>
      </c>
      <c r="W76" s="130">
        <f>IF(ISNUMBER('2-8-2'!E76), '2-8-2'!E76, IF(ISNUMBER('2-8-2'!F76), '2-8-2'!F76, IF(ISNUMBER('2-8-2'!G76), '2-8-2'!G76, IF(ISNUMBER('2-8-2'!H76), '2-8-2'!H76, IF(ISNUMBER('2-8-2'!I76), '2-8-2'!I76, IF(ISNUMBER('2-8-2'!J76), '2-8-2'!J76, IF(ISNUMBER('2-8-2'!K76), '2-8-2'!K76, "XXX")))))))</f>
        <v>0.47142857142857142</v>
      </c>
      <c r="X76" s="130">
        <f>'3-1'!F75</f>
        <v>0.77500000000000002</v>
      </c>
      <c r="Y76" s="223">
        <f>'3-2'!N75</f>
        <v>0.79162669200000002</v>
      </c>
    </row>
    <row r="77" spans="1:25" ht="15" x14ac:dyDescent="0.25">
      <c r="A77" s="19" t="s">
        <v>86</v>
      </c>
      <c r="B77" s="158" t="s">
        <v>86</v>
      </c>
      <c r="C77" s="130">
        <f>IF(ISNUMBER('1-1'!E77),'1-1'!E77, "XXX")</f>
        <v>5.0999999999999996</v>
      </c>
      <c r="D77" s="130" t="str">
        <f>IF(UCDP!V77, UCDP!V77, "0.0")</f>
        <v>0.0</v>
      </c>
      <c r="E77" s="130">
        <f>IF(ISNUMBER('1-3'!F77), '1-3'!F77, IF(ISNUMBER('1-3'!G77), '1-3'!G77, IF(ISNUMBER('1-3'!H77), '1-3'!H77, IF(ISNUMBER('1-3'!I77), '1-3'!I77, IF(ISNUMBER('1-3'!J77), '1-3'!J77, IF(ISNUMBER('1-3'!K77), '1-3'!K77, IF(ISNUMBER('1-3'!L77), '1-3'!L77, "XXX")))))))</f>
        <v>99.166666666666671</v>
      </c>
      <c r="F77" s="130">
        <f>IF(ISNUMBER('1-4'!AL77),'1-4'!AL77, IF(ISNUMBER('1-4'!AM77),'1-4'!AM77, IF(ISNUMBER('1-4'!AN77),'1-4'!AN77, IF(ISNUMBER('1-4'!AO77),'1-4'!AO77, IF(ISNUMBER('1-4'!AP77),'1-4'!AP77, IF(ISNUMBER('1-4'!AQ77),'1-4'!AQ77, IF(ISNUMBER('1-4'!AR77), '1-4'!AR77, "XXX")))))))</f>
        <v>2</v>
      </c>
      <c r="G77" s="130">
        <f>IF(ISNUMBER('1-5'!E76),'1-5'!E76, "XXX")</f>
        <v>6.5</v>
      </c>
      <c r="H77" s="130">
        <f>IF(ISNUMBER('2-1-1'!E77), '2-1-1'!E77, IF(ISNUMBER('2-1-1'!F77), '2-1-1'!F77, IF(ISNUMBER('2-1-1'!G77), '2-1-1'!G77, IF(ISNUMBER('2-1-1'!H77), '2-1-1'!H77, IF(ISNUMBER('2-1-1'!I77), '2-1-1'!I77, IF(ISNUMBER('2-1-1'!J77), '2-1-1'!J77, IF(ISNUMBER('2-1-1'!K77), '2-1-1'!K77, "XXX")))))))</f>
        <v>0.58714285714285719</v>
      </c>
      <c r="I77" s="130">
        <f>'2-1-2'!C76</f>
        <v>0.25239</v>
      </c>
      <c r="J77" s="140">
        <f xml:space="preserve"> '2-2-1'!Y77</f>
        <v>2.2466599999999999</v>
      </c>
      <c r="K77" s="130">
        <f>IF(ISNUMBER('2-2-2'!E77), '2-2-2'!E77, IF(ISNUMBER('2-2-2'!F77), '2-2-2'!F77, IF(ISNUMBER('2-2-2'!G77), '2-2-2'!G77, IF(ISNUMBER('2-2-2'!H77), '2-2-2'!H77, IF(ISNUMBER('2-2-2'!I77), '2-2-2'!I77, IF(ISNUMBER('2-2-2'!J77), '2-2-2'!J77, IF(ISNUMBER('2-2-2'!K77), '2-2-2'!K77, "XXX")))))))</f>
        <v>0.50714285714285712</v>
      </c>
      <c r="L77" s="130">
        <f>IF(ISNUMBER('2-3-1'!M77), '2-3-1'!M77, IF(ISNUMBER('2-3-1'!N77), '2-3-1'!N77, IF(ISNUMBER('2-3-1'!O77), '2-3-1'!O77, IF(ISNUMBER('2-3-1'!P77), '2-3-1'!P77, IF(ISNUMBER('2-3-1'!Q77), '2-3-1'!Q77, IF(ISNUMBER('2-3-1'!R77), '2-3-1'!R77, IF(ISNUMBER('2-3-1'!S77), '2-3-1'!S77, "XXX")))))))</f>
        <v>2.2555699300000001</v>
      </c>
      <c r="M77" s="130">
        <f>IF(ISNUMBER('2-3-2'!M77),'2-3-2'!M77, "XXX")</f>
        <v>14.332143780000001</v>
      </c>
      <c r="N77" s="130">
        <f>IF(ISNUMBER('2-4-1'!S77), '2-4-1'!S77,IF(ISNUMBER('2-4-1'!T77),'2-4-1'!T77,IF(ISNUMBER('2-4-1'!U77),'2-4-1'!U77,IF(ISNUMBER('2-4-1'!V77),'2-4-1'!V77,'2013'!N77))))</f>
        <v>11.436999999999999</v>
      </c>
      <c r="O77" s="130">
        <f>IF(ISNUMBER('2-4-2'!C77), '2-4-2'!C77, IF(ISNUMBER('2-4-2'!D77), '2-4-2'!D77, IF(ISNUMBER('2-4-2'!E77), '2-4-2'!E77, IF(ISNUMBER('2-4-2'!F77), '2-4-2'!F77, IF(ISNUMBER('2-4-2'!G77), '2-4-2'!G77, "XXX")))))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"XXX"))))</f>
        <v>98.309970000000007</v>
      </c>
      <c r="S77" s="130">
        <f>IF(ISNUMBER('2-6-2'!B77), '2-6-2'!B77, IF(ISNUMBER('2-6-2'!C77), '2-6-2'!C77, IF(ISNUMBER('2-6-2'!D77), '2-6-2'!D77, IF(ISNUMBER('2-6-2'!E77), '2-6-2'!E77, IF(ISNUMBER('2-6-2'!F77), '2-6-2'!F77, IF(ISNUMBER('2-6-2'!G77), '2-6-2'!G77, IF(ISNUMBER('2-6-2'!H77), '2-6-2'!H77, "XXX")))))))</f>
        <v>0</v>
      </c>
      <c r="T77" s="130">
        <f>IF(ISNUMBER('2-7-1'!E77), '2-7-1'!E77, IF(ISNUMBER('2-7-1'!F77), '2-7-1'!F77, IF(ISNUMBER('2-7-1'!G77), '2-7-1'!G77, IF(ISNUMBER('2-7-1'!H77), '2-7-1'!H77, IF(ISNUMBER('2-7-1'!I77), '2-7-1'!I77, IF(ISNUMBER('2-7-1'!J77), '2-7-1'!J77, IF(ISNUMBER('2-7-1'!K77), '2-7-1'!K77, "XXX")))))))</f>
        <v>0.66428571428571437</v>
      </c>
      <c r="U77" s="130">
        <f>IF(ISNUMBER('2-7-2'!E77), '2-7-2'!E77, IF(ISNUMBER('2-7-2'!F77), '2-7-2'!F77, IF(ISNUMBER('2-7-2'!G77), '2-7-2'!G77, IF(ISNUMBER('2-7-2'!H77), '2-7-2'!H77, IF(ISNUMBER('2-7-2'!I77), '2-7-2'!I77, IF(ISNUMBER('2-7-2'!J77), '2-7-2'!J77, IF(ISNUMBER('2-7-2'!K77), '2-7-2'!K77, "XXX")))))))</f>
        <v>0.57500000000000007</v>
      </c>
      <c r="V77" s="130">
        <f>IF(ISNUMBER('2-8-1'!E77), '2-8-1'!E77, IF(ISNUMBER('2-8-1'!F77), '2-8-1'!F77, IF(ISNUMBER('2-8-1'!G77), '2-8-1'!G77, IF(ISNUMBER('2-8-1'!H77), '2-8-1'!H77, IF(ISNUMBER('2-8-1'!I77), '2-8-1'!I77, IF(ISNUMBER('2-8-1'!J77), '2-8-1'!J77, IF(ISNUMBER('2-8-1'!K77), '2-8-1'!K77, "XXX")))))))</f>
        <v>0.64</v>
      </c>
      <c r="W77" s="130">
        <f>IF(ISNUMBER('2-8-2'!E77), '2-8-2'!E77, IF(ISNUMBER('2-8-2'!F77), '2-8-2'!F77, IF(ISNUMBER('2-8-2'!G77), '2-8-2'!G77, IF(ISNUMBER('2-8-2'!H77), '2-8-2'!H77, IF(ISNUMBER('2-8-2'!I77), '2-8-2'!I77, IF(ISNUMBER('2-8-2'!J77), '2-8-2'!J77, IF(ISNUMBER('2-8-2'!K77), '2-8-2'!K77, "XXX")))))))</f>
        <v>0.51857142857142857</v>
      </c>
      <c r="X77" s="130">
        <f>'3-1'!F76</f>
        <v>0.32</v>
      </c>
      <c r="Y77" s="223">
        <f>'3-2'!N76</f>
        <v>-0.43323063899999997</v>
      </c>
    </row>
    <row r="78" spans="1:25" ht="12.75" x14ac:dyDescent="0.2">
      <c r="A78" s="19" t="s">
        <v>177</v>
      </c>
      <c r="B78" s="155" t="s">
        <v>177</v>
      </c>
      <c r="C78" s="130">
        <f>IF(ISNUMBER('1-1'!E78),'1-1'!E78, "XXX")</f>
        <v>7.6</v>
      </c>
      <c r="D78" s="130" t="str">
        <f>IF(UCDP!V78, UCDP!V78, "0.0")</f>
        <v>0.0</v>
      </c>
      <c r="E78" s="130">
        <f>IF(ISNUMBER('1-3'!F78), '1-3'!F78, IF(ISNUMBER('1-3'!G78), '1-3'!G78, IF(ISNUMBER('1-3'!H78), '1-3'!H78, IF(ISNUMBER('1-3'!I78), '1-3'!I78, IF(ISNUMBER('1-3'!J78), '1-3'!J78, IF(ISNUMBER('1-3'!K78), '1-3'!K78, IF(ISNUMBER('1-3'!L78), '1-3'!L78, "XXX")))))))</f>
        <v>66.666666666666671</v>
      </c>
      <c r="F78" s="130">
        <f>IF(ISNUMBER('1-4'!AL78),'1-4'!AL78, IF(ISNUMBER('1-4'!AM78),'1-4'!AM78, IF(ISNUMBER('1-4'!AN78),'1-4'!AN78, IF(ISNUMBER('1-4'!AO78),'1-4'!AO78, IF(ISNUMBER('1-4'!AP78),'1-4'!AP78, IF(ISNUMBER('1-4'!AQ78),'1-4'!AQ78, IF(ISNUMBER('1-4'!AR78), '1-4'!AR78, "XXX")))))))</f>
        <v>4</v>
      </c>
      <c r="G78" s="130">
        <f>IF(ISNUMBER('1-5'!E77),'1-5'!E77, "XXX")</f>
        <v>7.6</v>
      </c>
      <c r="H78" s="130">
        <f>IF(ISNUMBER('2-1-1'!E78), '2-1-1'!E78, IF(ISNUMBER('2-1-1'!F78), '2-1-1'!F78, IF(ISNUMBER('2-1-1'!G78), '2-1-1'!G78, IF(ISNUMBER('2-1-1'!H78), '2-1-1'!H78, IF(ISNUMBER('2-1-1'!I78), '2-1-1'!I78, IF(ISNUMBER('2-1-1'!J78), '2-1-1'!J78, IF(ISNUMBER('2-1-1'!K78), '2-1-1'!K78, "XXX")))))))</f>
        <v>0.35285714285714287</v>
      </c>
      <c r="I78" s="130">
        <f>'2-1-2'!C77</f>
        <v>9.1749999999999998E-2</v>
      </c>
      <c r="J78" s="130" t="str">
        <f>IF(ISNUMBER('2-2-1'!Z78), '2-2-1'!Z78, IF(ISNUMBER('2-2-1'!AA78), '2-2-1'!AA78, IF(ISNUMBER('2-2-1'!AB78), '2-2-1'!AB78, IF(ISNUMBER('2-2-1'!AC78), '2-2-1'!AC78, IF(ISNUMBER('2-2-1'!AD78), '2-2-1'!AD78, IF(ISNUMBER('2-2-1'!AE78), '2-2-1'!AE78, IF(ISNUMBER('2-2-1'!AF78), '2-2-1'!AF78, "XXX")))))))</f>
        <v>XXX</v>
      </c>
      <c r="K78" s="130">
        <f>IF(ISNUMBER('2-2-2'!E78), '2-2-2'!E78, IF(ISNUMBER('2-2-2'!F78), '2-2-2'!F78, IF(ISNUMBER('2-2-2'!G78), '2-2-2'!G78, IF(ISNUMBER('2-2-2'!H78), '2-2-2'!H78, IF(ISNUMBER('2-2-2'!I78), '2-2-2'!I78, IF(ISNUMBER('2-2-2'!J78), '2-2-2'!J78, IF(ISNUMBER('2-2-2'!K78), '2-2-2'!K78, "XXX")))))))</f>
        <v>0.49428571428571427</v>
      </c>
      <c r="L78" s="130">
        <f>IF(ISNUMBER('2-3-1'!M78), '2-3-1'!M78, IF(ISNUMBER('2-3-1'!N78), '2-3-1'!N78, IF(ISNUMBER('2-3-1'!O78), '2-3-1'!O78, IF(ISNUMBER('2-3-1'!P78), '2-3-1'!P78, IF(ISNUMBER('2-3-1'!Q78), '2-3-1'!Q78, IF(ISNUMBER('2-3-1'!R78), '2-3-1'!R78, IF(ISNUMBER('2-3-1'!S78), '2-3-1'!S78, "XXX")))))))</f>
        <v>3.4151806800000002</v>
      </c>
      <c r="M78" s="130">
        <f>IF(ISNUMBER('2-3-2'!M78),'2-3-2'!M78, "XXX")</f>
        <v>43.09150314</v>
      </c>
      <c r="N78" s="130">
        <f>IF(ISNUMBER('2-4-1'!S78), '2-4-1'!S78,IF(ISNUMBER('2-4-1'!T78),'2-4-1'!T78,IF(ISNUMBER('2-4-1'!U78),'2-4-1'!U78,IF(ISNUMBER('2-4-1'!V78),'2-4-1'!V78,'2013'!N78))))</f>
        <v>8.174006088869918</v>
      </c>
      <c r="O78" s="130">
        <f>IF(ISNUMBER('2-4-2'!C78), '2-4-2'!C78, IF(ISNUMBER('2-4-2'!D78), '2-4-2'!D78, IF(ISNUMBER('2-4-2'!E78), '2-4-2'!E78, IF(ISNUMBER('2-4-2'!F78), '2-4-2'!F78, IF(ISNUMBER('2-4-2'!G78), '2-4-2'!G78, "XXX")))))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"XXX"))))</f>
        <v>56.249369999999999</v>
      </c>
      <c r="S78" s="130">
        <f>IF(ISNUMBER('2-6-2'!B78), '2-6-2'!B78, IF(ISNUMBER('2-6-2'!C78), '2-6-2'!C78, IF(ISNUMBER('2-6-2'!D78), '2-6-2'!D78, IF(ISNUMBER('2-6-2'!E78), '2-6-2'!E78, IF(ISNUMBER('2-6-2'!F78), '2-6-2'!F78, IF(ISNUMBER('2-6-2'!G78), '2-6-2'!G78, IF(ISNUMBER('2-6-2'!H78), '2-6-2'!H78, "XXX")))))))</f>
        <v>1.28</v>
      </c>
      <c r="T78" s="130">
        <f>IF(ISNUMBER('2-7-1'!E78), '2-7-1'!E78, IF(ISNUMBER('2-7-1'!F78), '2-7-1'!F78, IF(ISNUMBER('2-7-1'!G78), '2-7-1'!G78, IF(ISNUMBER('2-7-1'!H78), '2-7-1'!H78, IF(ISNUMBER('2-7-1'!I78), '2-7-1'!I78, IF(ISNUMBER('2-7-1'!J78), '2-7-1'!J78, IF(ISNUMBER('2-7-1'!K78), '2-7-1'!K78, "XXX")))))))</f>
        <v>0.37571428571428572</v>
      </c>
      <c r="U78" s="130">
        <f>IF(ISNUMBER('2-7-2'!E78), '2-7-2'!E78, IF(ISNUMBER('2-7-2'!F78), '2-7-2'!F78, IF(ISNUMBER('2-7-2'!G78), '2-7-2'!G78, IF(ISNUMBER('2-7-2'!H78), '2-7-2'!H78, IF(ISNUMBER('2-7-2'!I78), '2-7-2'!I78, IF(ISNUMBER('2-7-2'!J78), '2-7-2'!J78, IF(ISNUMBER('2-7-2'!K78), '2-7-2'!K78, "XXX")))))))</f>
        <v>0.33785714285714291</v>
      </c>
      <c r="V78" s="130">
        <f>IF(ISNUMBER('2-8-1'!E78), '2-8-1'!E78, IF(ISNUMBER('2-8-1'!F78), '2-8-1'!F78, IF(ISNUMBER('2-8-1'!G78), '2-8-1'!G78, IF(ISNUMBER('2-8-1'!H78), '2-8-1'!H78, IF(ISNUMBER('2-8-1'!I78), '2-8-1'!I78, IF(ISNUMBER('2-8-1'!J78), '2-8-1'!J78, IF(ISNUMBER('2-8-1'!K78), '2-8-1'!K78, "XXX")))))))</f>
        <v>0.50285714285714289</v>
      </c>
      <c r="W78" s="130">
        <f>IF(ISNUMBER('2-8-2'!E78), '2-8-2'!E78, IF(ISNUMBER('2-8-2'!F78), '2-8-2'!F78, IF(ISNUMBER('2-8-2'!G78), '2-8-2'!G78, IF(ISNUMBER('2-8-2'!H78), '2-8-2'!H78, IF(ISNUMBER('2-8-2'!I78), '2-8-2'!I78, IF(ISNUMBER('2-8-2'!J78), '2-8-2'!J78, IF(ISNUMBER('2-8-2'!K78), '2-8-2'!K78, "XXX")))))))</f>
        <v>0.42571428571428571</v>
      </c>
      <c r="X78" s="130">
        <f>'3-1'!F77</f>
        <v>0.38200000000000001</v>
      </c>
      <c r="Y78" s="223">
        <f>'3-2'!N77</f>
        <v>-0.829940915</v>
      </c>
    </row>
    <row r="79" spans="1:25" ht="15" x14ac:dyDescent="0.25">
      <c r="A79" s="19" t="s">
        <v>192</v>
      </c>
      <c r="B79" s="158" t="s">
        <v>87</v>
      </c>
      <c r="C79" s="130">
        <f>IF(ISNUMBER('1-1'!E79),'1-1'!E79, "XXX")</f>
        <v>7.3</v>
      </c>
      <c r="D79" s="130" t="str">
        <f>IF(UCDP!V79, UCDP!V79, "0.0")</f>
        <v>0.0</v>
      </c>
      <c r="E79" s="130">
        <f>IF(ISNUMBER('1-3'!F79), '1-3'!F79, IF(ISNUMBER('1-3'!G79), '1-3'!G79, IF(ISNUMBER('1-3'!H79), '1-3'!H79, IF(ISNUMBER('1-3'!I79), '1-3'!I79, IF(ISNUMBER('1-3'!J79), '1-3'!J79, IF(ISNUMBER('1-3'!K79), '1-3'!K79, IF(ISNUMBER('1-3'!L79), '1-3'!L79, "XXX")))))))</f>
        <v>81.166666666666671</v>
      </c>
      <c r="F79" s="130">
        <f>IF(ISNUMBER('1-4'!AL79),'1-4'!AL79, IF(ISNUMBER('1-4'!AM79),'1-4'!AM79, IF(ISNUMBER('1-4'!AN79),'1-4'!AN79, IF(ISNUMBER('1-4'!AO79),'1-4'!AO79, IF(ISNUMBER('1-4'!AP79),'1-4'!AP79, IF(ISNUMBER('1-4'!AQ79),'1-4'!AQ79, IF(ISNUMBER('1-4'!AR79), '1-4'!AR79, "XXX")))))))</f>
        <v>2</v>
      </c>
      <c r="G79" s="130">
        <f>IF(ISNUMBER('1-5'!E78),'1-5'!E78, "XXX")</f>
        <v>8.6999999999999993</v>
      </c>
      <c r="H79" s="130">
        <f>IF(ISNUMBER('2-1-1'!E79), '2-1-1'!E79, IF(ISNUMBER('2-1-1'!F79), '2-1-1'!F79, IF(ISNUMBER('2-1-1'!G79), '2-1-1'!G79, IF(ISNUMBER('2-1-1'!H79), '2-1-1'!H79, IF(ISNUMBER('2-1-1'!I79), '2-1-1'!I79, IF(ISNUMBER('2-1-1'!J79), '2-1-1'!J79, IF(ISNUMBER('2-1-1'!K79), '2-1-1'!K79, "XXX")))))))</f>
        <v>0.5228571428571428</v>
      </c>
      <c r="I79" s="130">
        <f>'2-1-2'!C78</f>
        <v>3.2910000000000002E-2</v>
      </c>
      <c r="J79" s="130">
        <f>IF(ISNUMBER('2-2-1'!Z79), '2-2-1'!Z79, IF(ISNUMBER('2-2-1'!AA79), '2-2-1'!AA79, IF(ISNUMBER('2-2-1'!AB79), '2-2-1'!AB79, IF(ISNUMBER('2-2-1'!AC79), '2-2-1'!AC79, IF(ISNUMBER('2-2-1'!AD79), '2-2-1'!AD79, IF(ISNUMBER('2-2-1'!AE79), '2-2-1'!AE79, IF(ISNUMBER('2-2-1'!AF79), '2-2-1'!AF79, "XXX")))))))</f>
        <v>1.1656200000000001</v>
      </c>
      <c r="K79" s="130">
        <f>IF(ISNUMBER('2-2-2'!E79), '2-2-2'!E79, IF(ISNUMBER('2-2-2'!F79), '2-2-2'!F79, IF(ISNUMBER('2-2-2'!G79), '2-2-2'!G79, IF(ISNUMBER('2-2-2'!H79), '2-2-2'!H79, IF(ISNUMBER('2-2-2'!I79), '2-2-2'!I79, IF(ISNUMBER('2-2-2'!J79), '2-2-2'!J79, IF(ISNUMBER('2-2-2'!K79), '2-2-2'!K79, "XXX")))))))</f>
        <v>0.5357142857142857</v>
      </c>
      <c r="L79" s="130">
        <f>IF(ISNUMBER('2-3-1'!M79), '2-3-1'!M79, IF(ISNUMBER('2-3-1'!N79), '2-3-1'!N79, IF(ISNUMBER('2-3-1'!O79), '2-3-1'!O79, IF(ISNUMBER('2-3-1'!P79), '2-3-1'!P79, IF(ISNUMBER('2-3-1'!Q79), '2-3-1'!Q79, IF(ISNUMBER('2-3-1'!R79), '2-3-1'!R79, IF(ISNUMBER('2-3-1'!S79), '2-3-1'!S79, "XXX")))))))</f>
        <v>0.60363608999999996</v>
      </c>
      <c r="M79" s="130">
        <f>IF(ISNUMBER('2-3-2'!M79),'2-3-2'!M79, "XXX")</f>
        <v>35.96009445</v>
      </c>
      <c r="N79" s="130">
        <f>IF(ISNUMBER('2-4-1'!S79), '2-4-1'!S79,IF(ISNUMBER('2-4-1'!T79),'2-4-1'!T79,IF(ISNUMBER('2-4-1'!U79),'2-4-1'!U79,IF(ISNUMBER('2-4-1'!V79),'2-4-1'!V79,'2013'!N79))))</f>
        <v>0.67520000000000002</v>
      </c>
      <c r="O79" s="130" t="str">
        <f>IF(ISNUMBER('2-4-2'!C79), '2-4-2'!C79, IF(ISNUMBER('2-4-2'!D79), '2-4-2'!D79, IF(ISNUMBER('2-4-2'!E79), '2-4-2'!E79, IF(ISNUMBER('2-4-2'!F79), '2-4-2'!F79, IF(ISNUMBER('2-4-2'!G79), '2-4-2'!G79, "XXX")))))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"XXX"))))</f>
        <v>17.43676</v>
      </c>
      <c r="S79" s="130">
        <f>IF(ISNUMBER('2-6-2'!B79), '2-6-2'!B79, IF(ISNUMBER('2-6-2'!C79), '2-6-2'!C79, IF(ISNUMBER('2-6-2'!D79), '2-6-2'!D79, IF(ISNUMBER('2-6-2'!E79), '2-6-2'!E79, IF(ISNUMBER('2-6-2'!F79), '2-6-2'!F79, IF(ISNUMBER('2-6-2'!G79), '2-6-2'!G79, IF(ISNUMBER('2-6-2'!H79), '2-6-2'!H79, "XXX")))))))</f>
        <v>18.04</v>
      </c>
      <c r="T79" s="130">
        <f>IF(ISNUMBER('2-7-1'!E79), '2-7-1'!E79, IF(ISNUMBER('2-7-1'!F79), '2-7-1'!F79, IF(ISNUMBER('2-7-1'!G79), '2-7-1'!G79, IF(ISNUMBER('2-7-1'!H79), '2-7-1'!H79, IF(ISNUMBER('2-7-1'!I79), '2-7-1'!I79, IF(ISNUMBER('2-7-1'!J79), '2-7-1'!J79, IF(ISNUMBER('2-7-1'!K79), '2-7-1'!K79, "XXX")))))))</f>
        <v>0.55285714285714282</v>
      </c>
      <c r="U79" s="130">
        <f>IF(ISNUMBER('2-7-2'!E79), '2-7-2'!E79, IF(ISNUMBER('2-7-2'!F79), '2-7-2'!F79, IF(ISNUMBER('2-7-2'!G79), '2-7-2'!G79, IF(ISNUMBER('2-7-2'!H79), '2-7-2'!H79, IF(ISNUMBER('2-7-2'!I79), '2-7-2'!I79, IF(ISNUMBER('2-7-2'!J79), '2-7-2'!J79, IF(ISNUMBER('2-7-2'!K79), '2-7-2'!K79, "XXX")))))))</f>
        <v>0.54428571428571426</v>
      </c>
      <c r="V79" s="130">
        <f>IF(ISNUMBER('2-8-1'!E79), '2-8-1'!E79, IF(ISNUMBER('2-8-1'!F79), '2-8-1'!F79, IF(ISNUMBER('2-8-1'!G79), '2-8-1'!G79, IF(ISNUMBER('2-8-1'!H79), '2-8-1'!H79, IF(ISNUMBER('2-8-1'!I79), '2-8-1'!I79, IF(ISNUMBER('2-8-1'!J79), '2-8-1'!J79, IF(ISNUMBER('2-8-1'!K79), '2-8-1'!K79, "XXX")))))))</f>
        <v>0.63</v>
      </c>
      <c r="W79" s="130">
        <f>IF(ISNUMBER('2-8-2'!E79), '2-8-2'!E79, IF(ISNUMBER('2-8-2'!F79), '2-8-2'!F79, IF(ISNUMBER('2-8-2'!G79), '2-8-2'!G79, IF(ISNUMBER('2-8-2'!H79), '2-8-2'!H79, IF(ISNUMBER('2-8-2'!I79), '2-8-2'!I79, IF(ISNUMBER('2-8-2'!J79), '2-8-2'!J79, IF(ISNUMBER('2-8-2'!K79), '2-8-2'!K79, "XXX")))))))</f>
        <v>0.55714285714285716</v>
      </c>
      <c r="X79" s="130">
        <f>'3-1'!F78</f>
        <v>9.0999999999999998E-2</v>
      </c>
      <c r="Y79" s="223">
        <f>'3-2'!N78</f>
        <v>-1.5486189130000001</v>
      </c>
    </row>
    <row r="80" spans="1:25" ht="12.75" x14ac:dyDescent="0.2">
      <c r="A80" s="19" t="s">
        <v>88</v>
      </c>
      <c r="B80" s="155" t="s">
        <v>88</v>
      </c>
      <c r="C80" s="130">
        <f>IF(ISNUMBER('1-1'!E80),'1-1'!E80, "XXX")</f>
        <v>4.5</v>
      </c>
      <c r="D80" s="130" t="str">
        <f>IF(UCDP!V80, UCDP!V80, "0.0")</f>
        <v>0.0</v>
      </c>
      <c r="E80" s="130">
        <f>IF(ISNUMBER('1-3'!F80), '1-3'!F80, IF(ISNUMBER('1-3'!G80), '1-3'!G80, IF(ISNUMBER('1-3'!H80), '1-3'!H80, IF(ISNUMBER('1-3'!I80), '1-3'!I80, IF(ISNUMBER('1-3'!J80), '1-3'!J80, IF(ISNUMBER('1-3'!K80), '1-3'!K80, IF(ISNUMBER('1-3'!L80), '1-3'!L80, "XXX")))))))</f>
        <v>91.500000000000014</v>
      </c>
      <c r="F80" s="140">
        <f xml:space="preserve"> '1-4'!AK80</f>
        <v>2</v>
      </c>
      <c r="G80" s="130">
        <f>IF(ISNUMBER('1-5'!E79),'1-5'!E79, "XXX")</f>
        <v>3.5</v>
      </c>
      <c r="H80" s="130">
        <f>IF(ISNUMBER('2-1-1'!E80), '2-1-1'!E80, IF(ISNUMBER('2-1-1'!F80), '2-1-1'!F80, IF(ISNUMBER('2-1-1'!G80), '2-1-1'!G80, IF(ISNUMBER('2-1-1'!H80), '2-1-1'!H80, IF(ISNUMBER('2-1-1'!I80), '2-1-1'!I80, IF(ISNUMBER('2-1-1'!J80), '2-1-1'!J80, IF(ISNUMBER('2-1-1'!K80), '2-1-1'!K80, "XXX")))))))</f>
        <v>0.60857142857142854</v>
      </c>
      <c r="I80" s="130">
        <f>'2-1-2'!C79</f>
        <v>0.37620999999999999</v>
      </c>
      <c r="J80" s="130">
        <f>IF(ISNUMBER('2-2-1'!Z80), '2-2-1'!Z80, IF(ISNUMBER('2-2-1'!AA80), '2-2-1'!AA80, IF(ISNUMBER('2-2-1'!AB80), '2-2-1'!AB80, IF(ISNUMBER('2-2-1'!AC80), '2-2-1'!AC80, IF(ISNUMBER('2-2-1'!AD80), '2-2-1'!AD80, IF(ISNUMBER('2-2-1'!AE80), '2-2-1'!AE80, IF(ISNUMBER('2-2-1'!AF80), '2-2-1'!AF80, "XXX")))))))</f>
        <v>3.8019800000000004</v>
      </c>
      <c r="K80" s="130">
        <f>IF(ISNUMBER('2-2-2'!E80), '2-2-2'!E80, IF(ISNUMBER('2-2-2'!F80), '2-2-2'!F80, IF(ISNUMBER('2-2-2'!G80), '2-2-2'!G80, IF(ISNUMBER('2-2-2'!H80), '2-2-2'!H80, IF(ISNUMBER('2-2-2'!I80), '2-2-2'!I80, IF(ISNUMBER('2-2-2'!J80), '2-2-2'!J80, IF(ISNUMBER('2-2-2'!K80), '2-2-2'!K80, "XXX")))))))</f>
        <v>0.63571428571428579</v>
      </c>
      <c r="L80" s="130">
        <f>IF(ISNUMBER('2-3-1'!M80), '2-3-1'!M80, IF(ISNUMBER('2-3-1'!N80), '2-3-1'!N80, IF(ISNUMBER('2-3-1'!O80), '2-3-1'!O80, IF(ISNUMBER('2-3-1'!P80), '2-3-1'!P80, IF(ISNUMBER('2-3-1'!Q80), '2-3-1'!Q80, IF(ISNUMBER('2-3-1'!R80), '2-3-1'!R80, IF(ISNUMBER('2-3-1'!S80), '2-3-1'!S80, "XXX")))))))</f>
        <v>3.68302774</v>
      </c>
      <c r="M80" s="130">
        <f>IF(ISNUMBER('2-3-2'!M80),'2-3-2'!M80, "XXX")</f>
        <v>37.185649869999999</v>
      </c>
      <c r="N80" s="130">
        <f>IF(ISNUMBER('2-4-1'!S80), '2-4-1'!S80,IF(ISNUMBER('2-4-1'!T80),'2-4-1'!T80,IF(ISNUMBER('2-4-1'!U80),'2-4-1'!U80,IF(ISNUMBER('2-4-1'!V80),'2-4-1'!V80,'2013'!N80))))</f>
        <v>18.710999999999999</v>
      </c>
      <c r="O80" s="130">
        <f>IF(ISNUMBER('2-4-2'!C80), '2-4-2'!C80, IF(ISNUMBER('2-4-2'!D80), '2-4-2'!D80, IF(ISNUMBER('2-4-2'!E80), '2-4-2'!E80, IF(ISNUMBER('2-4-2'!F80), '2-4-2'!F80, IF(ISNUMBER('2-4-2'!G80), '2-4-2'!G80, "XXX")))))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"XXX"))))</f>
        <v>88.447209999999998</v>
      </c>
      <c r="S80" s="130">
        <f>IF(ISNUMBER('2-6-2'!B80), '2-6-2'!B80, IF(ISNUMBER('2-6-2'!C80), '2-6-2'!C80, IF(ISNUMBER('2-6-2'!D80), '2-6-2'!D80, IF(ISNUMBER('2-6-2'!E80), '2-6-2'!E80, IF(ISNUMBER('2-6-2'!F80), '2-6-2'!F80, IF(ISNUMBER('2-6-2'!G80), '2-6-2'!G80, IF(ISNUMBER('2-6-2'!H80), '2-6-2'!H80, "XXX")))))))</f>
        <v>0</v>
      </c>
      <c r="T80" s="130">
        <f>IF(ISNUMBER('2-7-1'!E80), '2-7-1'!E80, IF(ISNUMBER('2-7-1'!F80), '2-7-1'!F80, IF(ISNUMBER('2-7-1'!G80), '2-7-1'!G80, IF(ISNUMBER('2-7-1'!H80), '2-7-1'!H80, IF(ISNUMBER('2-7-1'!I80), '2-7-1'!I80, IF(ISNUMBER('2-7-1'!J80), '2-7-1'!J80, IF(ISNUMBER('2-7-1'!K80), '2-7-1'!K80, "XXX")))))))</f>
        <v>0.57857142857142851</v>
      </c>
      <c r="U80" s="130">
        <f>IF(ISNUMBER('2-7-2'!E80), '2-7-2'!E80, IF(ISNUMBER('2-7-2'!F80), '2-7-2'!F80, IF(ISNUMBER('2-7-2'!G80), '2-7-2'!G80, IF(ISNUMBER('2-7-2'!H80), '2-7-2'!H80, IF(ISNUMBER('2-7-2'!I80), '2-7-2'!I80, IF(ISNUMBER('2-7-2'!J80), '2-7-2'!J80, IF(ISNUMBER('2-7-2'!K80), '2-7-2'!K80, "XXX")))))))</f>
        <v>0.43785714285714289</v>
      </c>
      <c r="V80" s="130">
        <f>IF(ISNUMBER('2-8-1'!E80), '2-8-1'!E80, IF(ISNUMBER('2-8-1'!F80), '2-8-1'!F80, IF(ISNUMBER('2-8-1'!G80), '2-8-1'!G80, IF(ISNUMBER('2-8-1'!H80), '2-8-1'!H80, IF(ISNUMBER('2-8-1'!I80), '2-8-1'!I80, IF(ISNUMBER('2-8-1'!J80), '2-8-1'!J80, IF(ISNUMBER('2-8-1'!K80), '2-8-1'!K80, "XXX")))))))</f>
        <v>0.57857142857142851</v>
      </c>
      <c r="W80" s="130">
        <f>IF(ISNUMBER('2-8-2'!E80), '2-8-2'!E80, IF(ISNUMBER('2-8-2'!F80), '2-8-2'!F80, IF(ISNUMBER('2-8-2'!G80), '2-8-2'!G80, IF(ISNUMBER('2-8-2'!H80), '2-8-2'!H80, IF(ISNUMBER('2-8-2'!I80), '2-8-2'!I80, IF(ISNUMBER('2-8-2'!J80), '2-8-2'!J80, IF(ISNUMBER('2-8-2'!K80), '2-8-2'!K80, "XXX")))))))</f>
        <v>0.43857142857142856</v>
      </c>
      <c r="X80" s="130">
        <f>'3-1'!F79</f>
        <v>0.78700000000000003</v>
      </c>
      <c r="Y80" s="223">
        <f>'3-2'!N79</f>
        <v>0.84309041500000004</v>
      </c>
    </row>
    <row r="81" spans="1:25" ht="15" x14ac:dyDescent="0.25">
      <c r="A81" s="19" t="s">
        <v>89</v>
      </c>
      <c r="B81" s="158" t="s">
        <v>89</v>
      </c>
      <c r="C81" s="130">
        <f>IF(ISNUMBER('1-1'!E81),'1-1'!E81, "XXX")</f>
        <v>8.1</v>
      </c>
      <c r="D81" s="130" t="str">
        <f>IF(UCDP!V81, UCDP!V81, "0.0")</f>
        <v>0.0</v>
      </c>
      <c r="E81" s="130">
        <f>IF(ISNUMBER('1-3'!F81), '1-3'!F81, IF(ISNUMBER('1-3'!G81), '1-3'!G81, IF(ISNUMBER('1-3'!H81), '1-3'!H81, IF(ISNUMBER('1-3'!I81), '1-3'!I81, IF(ISNUMBER('1-3'!J81), '1-3'!J81, IF(ISNUMBER('1-3'!K81), '1-3'!K81, IF(ISNUMBER('1-3'!L81), '1-3'!L81, "XXX")))))))</f>
        <v>74.166666666666671</v>
      </c>
      <c r="F81" s="130">
        <f>IF(ISNUMBER('1-4'!AL81),'1-4'!AL81, IF(ISNUMBER('1-4'!AM81),'1-4'!AM81, IF(ISNUMBER('1-4'!AN81),'1-4'!AN81, IF(ISNUMBER('1-4'!AO81),'1-4'!AO81, IF(ISNUMBER('1-4'!AP81),'1-4'!AP81, IF(ISNUMBER('1-4'!AQ81),'1-4'!AQ81, IF(ISNUMBER('1-4'!AR81), '1-4'!AR81, "XXX")))))))</f>
        <v>2</v>
      </c>
      <c r="G81" s="130">
        <f>IF(ISNUMBER('1-5'!E80),'1-5'!E80, "XXX")</f>
        <v>6.8</v>
      </c>
      <c r="H81" s="130">
        <f>IF(ISNUMBER('2-1-1'!E81), '2-1-1'!E81, IF(ISNUMBER('2-1-1'!F81), '2-1-1'!F81, IF(ISNUMBER('2-1-1'!G81), '2-1-1'!G81, IF(ISNUMBER('2-1-1'!H81), '2-1-1'!H81, IF(ISNUMBER('2-1-1'!I81), '2-1-1'!I81, IF(ISNUMBER('2-1-1'!J81), '2-1-1'!J81, IF(ISNUMBER('2-1-1'!K81), '2-1-1'!K81, "XXX")))))))</f>
        <v>0.35285714285714287</v>
      </c>
      <c r="I81" s="130">
        <f>'2-1-2'!C80</f>
        <v>0.19646</v>
      </c>
      <c r="J81" s="130" t="str">
        <f>IF(ISNUMBER('2-2-1'!Z81), '2-2-1'!Z81, IF(ISNUMBER('2-2-1'!AA81), '2-2-1'!AA81, IF(ISNUMBER('2-2-1'!AB81), '2-2-1'!AB81, IF(ISNUMBER('2-2-1'!AC81), '2-2-1'!AC81, IF(ISNUMBER('2-2-1'!AD81), '2-2-1'!AD81, IF(ISNUMBER('2-2-1'!AE81), '2-2-1'!AE81, IF(ISNUMBER('2-2-1'!AF81), '2-2-1'!AF81, "XXX")))))))</f>
        <v>XXX</v>
      </c>
      <c r="K81" s="130">
        <f>IF(ISNUMBER('2-2-2'!E81), '2-2-2'!E81, IF(ISNUMBER('2-2-2'!F81), '2-2-2'!F81, IF(ISNUMBER('2-2-2'!G81), '2-2-2'!G81, IF(ISNUMBER('2-2-2'!H81), '2-2-2'!H81, IF(ISNUMBER('2-2-2'!I81), '2-2-2'!I81, IF(ISNUMBER('2-2-2'!J81), '2-2-2'!J81, IF(ISNUMBER('2-2-2'!K81), '2-2-2'!K81, "XXX")))))))</f>
        <v>0.77857142857142858</v>
      </c>
      <c r="L81" s="130">
        <f>IF(ISNUMBER('2-3-1'!M81), '2-3-1'!M81, IF(ISNUMBER('2-3-1'!N81), '2-3-1'!N81, IF(ISNUMBER('2-3-1'!O81), '2-3-1'!O81, IF(ISNUMBER('2-3-1'!P81), '2-3-1'!P81, IF(ISNUMBER('2-3-1'!Q81), '2-3-1'!Q81, IF(ISNUMBER('2-3-1'!R81), '2-3-1'!R81, IF(ISNUMBER('2-3-1'!S81), '2-3-1'!S81, "XXX")))))))</f>
        <v>2.9984464599999998</v>
      </c>
      <c r="M81" s="130">
        <f>IF(ISNUMBER('2-3-2'!M81),'2-3-2'!M81, "XXX")</f>
        <v>43.585006710000002</v>
      </c>
      <c r="N81" s="130">
        <f>IF(ISNUMBER('2-4-1'!S81), '2-4-1'!S81,IF(ISNUMBER('2-4-1'!T81),'2-4-1'!T81,IF(ISNUMBER('2-4-1'!U81),'2-4-1'!U81,IF(ISNUMBER('2-4-1'!V81),'2-4-1'!V81,'2013'!N81))))</f>
        <v>0.95694415357766105</v>
      </c>
      <c r="O81" s="130" t="str">
        <f>IF(ISNUMBER('2-4-2'!C81), '2-4-2'!C81, IF(ISNUMBER('2-4-2'!D81), '2-4-2'!D81, IF(ISNUMBER('2-4-2'!E81), '2-4-2'!E81, IF(ISNUMBER('2-4-2'!F81), '2-4-2'!F81, IF(ISNUMBER('2-4-2'!G81), '2-4-2'!G81, "XXX")))))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"XXX"))))</f>
        <v>63.664200000000001</v>
      </c>
      <c r="S81" s="130">
        <f>IF(ISNUMBER('2-6-2'!B81), '2-6-2'!B81, IF(ISNUMBER('2-6-2'!C81), '2-6-2'!C81, IF(ISNUMBER('2-6-2'!D81), '2-6-2'!D81, IF(ISNUMBER('2-6-2'!E81), '2-6-2'!E81, IF(ISNUMBER('2-6-2'!F81), '2-6-2'!F81, IF(ISNUMBER('2-6-2'!G81), '2-6-2'!G81, IF(ISNUMBER('2-6-2'!H81), '2-6-2'!H81, "XXX")))))))</f>
        <v>0.1</v>
      </c>
      <c r="T81" s="130">
        <f>IF(ISNUMBER('2-7-1'!E81), '2-7-1'!E81, IF(ISNUMBER('2-7-1'!F81), '2-7-1'!F81, IF(ISNUMBER('2-7-1'!G81), '2-7-1'!G81, IF(ISNUMBER('2-7-1'!H81), '2-7-1'!H81, IF(ISNUMBER('2-7-1'!I81), '2-7-1'!I81, IF(ISNUMBER('2-7-1'!J81), '2-7-1'!J81, IF(ISNUMBER('2-7-1'!K81), '2-7-1'!K81, "XXX")))))))</f>
        <v>0.56857142857142862</v>
      </c>
      <c r="U81" s="130">
        <f>IF(ISNUMBER('2-7-2'!E81), '2-7-2'!E81, IF(ISNUMBER('2-7-2'!F81), '2-7-2'!F81, IF(ISNUMBER('2-7-2'!G81), '2-7-2'!G81, IF(ISNUMBER('2-7-2'!H81), '2-7-2'!H81, IF(ISNUMBER('2-7-2'!I81), '2-7-2'!I81, IF(ISNUMBER('2-7-2'!J81), '2-7-2'!J81, IF(ISNUMBER('2-7-2'!K81), '2-7-2'!K81, "XXX")))))))</f>
        <v>0.33499999999999996</v>
      </c>
      <c r="V81" s="130">
        <f>IF(ISNUMBER('2-8-1'!E81), '2-8-1'!E81, IF(ISNUMBER('2-8-1'!F81), '2-8-1'!F81, IF(ISNUMBER('2-8-1'!G81), '2-8-1'!G81, IF(ISNUMBER('2-8-1'!H81), '2-8-1'!H81, IF(ISNUMBER('2-8-1'!I81), '2-8-1'!I81, IF(ISNUMBER('2-8-1'!J81), '2-8-1'!J81, IF(ISNUMBER('2-8-1'!K81), '2-8-1'!K81, "XXX")))))))</f>
        <v>0.60428571428571431</v>
      </c>
      <c r="W81" s="130">
        <f>IF(ISNUMBER('2-8-2'!E81), '2-8-2'!E81, IF(ISNUMBER('2-8-2'!F81), '2-8-2'!F81, IF(ISNUMBER('2-8-2'!G81), '2-8-2'!G81, IF(ISNUMBER('2-8-2'!H81), '2-8-2'!H81, IF(ISNUMBER('2-8-2'!I81), '2-8-2'!I81, IF(ISNUMBER('2-8-2'!J81), '2-8-2'!J81, IF(ISNUMBER('2-8-2'!K81), '2-8-2'!K81, "XXX")))))))</f>
        <v>0.41428571428571426</v>
      </c>
      <c r="X81" s="130">
        <f>'3-1'!F80</f>
        <v>0.503</v>
      </c>
      <c r="Y81" s="223">
        <f>'3-2'!N80</f>
        <v>-0.246291116</v>
      </c>
    </row>
    <row r="82" spans="1:25" ht="12.75" x14ac:dyDescent="0.2">
      <c r="A82" s="19" t="s">
        <v>90</v>
      </c>
      <c r="B82" s="155" t="s">
        <v>90</v>
      </c>
      <c r="C82" s="130">
        <f>IF(ISNUMBER('1-1'!E82),'1-1'!E82, "XXX")</f>
        <v>6.8</v>
      </c>
      <c r="D82" s="130" t="str">
        <f>IF(UCDP!V82, UCDP!V82, "0.0")</f>
        <v>0.0</v>
      </c>
      <c r="E82" s="130">
        <f>IF(ISNUMBER('1-3'!F82), '1-3'!F82, IF(ISNUMBER('1-3'!G82), '1-3'!G82, IF(ISNUMBER('1-3'!H82), '1-3'!H82, IF(ISNUMBER('1-3'!I82), '1-3'!I82, IF(ISNUMBER('1-3'!J82), '1-3'!J82, IF(ISNUMBER('1-3'!K82), '1-3'!K82, IF(ISNUMBER('1-3'!L82), '1-3'!L82, "XXX")))))))</f>
        <v>73.333333333333343</v>
      </c>
      <c r="F82" s="130">
        <f>IF(ISNUMBER('1-4'!AL82),'1-4'!AL82, IF(ISNUMBER('1-4'!AM82),'1-4'!AM82, IF(ISNUMBER('1-4'!AN82),'1-4'!AN82, IF(ISNUMBER('1-4'!AO82),'1-4'!AO82, IF(ISNUMBER('1-4'!AP82),'1-4'!AP82, IF(ISNUMBER('1-4'!AQ82),'1-4'!AQ82, IF(ISNUMBER('1-4'!AR82), '1-4'!AR82, "XXX")))))))</f>
        <v>3</v>
      </c>
      <c r="G82" s="130">
        <f>IF(ISNUMBER('1-5'!E81),'1-5'!E81, "XXX")</f>
        <v>6.3</v>
      </c>
      <c r="H82" s="130">
        <f>IF(ISNUMBER('2-1-1'!E82), '2-1-1'!E82, IF(ISNUMBER('2-1-1'!F82), '2-1-1'!F82, IF(ISNUMBER('2-1-1'!G82), '2-1-1'!G82, IF(ISNUMBER('2-1-1'!H82), '2-1-1'!H82, IF(ISNUMBER('2-1-1'!I82), '2-1-1'!I82, IF(ISNUMBER('2-1-1'!J82), '2-1-1'!J82, IF(ISNUMBER('2-1-1'!K82), '2-1-1'!K82, "XXX")))))))</f>
        <v>0.36571428571428571</v>
      </c>
      <c r="I82" s="130">
        <f>'2-1-2'!C81</f>
        <v>3.9989999999999998E-2</v>
      </c>
      <c r="J82" s="140">
        <f xml:space="preserve"> '2-2-1'!Y82</f>
        <v>6.8289</v>
      </c>
      <c r="K82" s="130">
        <f>IF(ISNUMBER('2-2-2'!E82), '2-2-2'!E82, IF(ISNUMBER('2-2-2'!F82), '2-2-2'!F82, IF(ISNUMBER('2-2-2'!G82), '2-2-2'!G82, IF(ISNUMBER('2-2-2'!H82), '2-2-2'!H82, IF(ISNUMBER('2-2-2'!I82), '2-2-2'!I82, IF(ISNUMBER('2-2-2'!J82), '2-2-2'!J82, IF(ISNUMBER('2-2-2'!K82), '2-2-2'!K82, "XXX")))))))</f>
        <v>0.45428571428571429</v>
      </c>
      <c r="L82" s="130">
        <f>IF(ISNUMBER('2-3-1'!M82), '2-3-1'!M82, IF(ISNUMBER('2-3-1'!N82), '2-3-1'!N82, IF(ISNUMBER('2-3-1'!O82), '2-3-1'!O82, IF(ISNUMBER('2-3-1'!P82), '2-3-1'!P82, IF(ISNUMBER('2-3-1'!Q82), '2-3-1'!Q82, IF(ISNUMBER('2-3-1'!R82), '2-3-1'!R82, IF(ISNUMBER('2-3-1'!S82), '2-3-1'!S82, "XXX")))))))</f>
        <v>4.7174444199999996</v>
      </c>
      <c r="M82" s="130">
        <f>IF(ISNUMBER('2-3-2'!M82),'2-3-2'!M82, "XXX")</f>
        <v>21.142807009999999</v>
      </c>
      <c r="N82" s="130">
        <f>IF(ISNUMBER('2-4-1'!S82), '2-4-1'!S82,IF(ISNUMBER('2-4-1'!T82),'2-4-1'!T82,IF(ISNUMBER('2-4-1'!U82),'2-4-1'!U82,IF(ISNUMBER('2-4-1'!V82),'2-4-1'!V82,'2013'!N82))))</f>
        <v>16.287435869999999</v>
      </c>
      <c r="O82" s="130">
        <f>IF(ISNUMBER('2-4-2'!C82), '2-4-2'!C82, IF(ISNUMBER('2-4-2'!D82), '2-4-2'!D82, IF(ISNUMBER('2-4-2'!E82), '2-4-2'!E82, IF(ISNUMBER('2-4-2'!F82), '2-4-2'!F82, IF(ISNUMBER('2-4-2'!G82), '2-4-2'!G82, "XXX")))))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"XXX"))))</f>
        <v>41.008620000000001</v>
      </c>
      <c r="S82" s="130">
        <f>IF(ISNUMBER('2-6-2'!B82), '2-6-2'!B82, IF(ISNUMBER('2-6-2'!C82), '2-6-2'!C82, IF(ISNUMBER('2-6-2'!D82), '2-6-2'!D82, IF(ISNUMBER('2-6-2'!E82), '2-6-2'!E82, IF(ISNUMBER('2-6-2'!F82), '2-6-2'!F82, IF(ISNUMBER('2-6-2'!G82), '2-6-2'!G82, IF(ISNUMBER('2-6-2'!H82), '2-6-2'!H82, "XXX")))))))</f>
        <v>31.1</v>
      </c>
      <c r="T82" s="130">
        <f>IF(ISNUMBER('2-7-1'!E82), '2-7-1'!E82, IF(ISNUMBER('2-7-1'!F82), '2-7-1'!F82, IF(ISNUMBER('2-7-1'!G82), '2-7-1'!G82, IF(ISNUMBER('2-7-1'!H82), '2-7-1'!H82, IF(ISNUMBER('2-7-1'!I82), '2-7-1'!I82, IF(ISNUMBER('2-7-1'!J82), '2-7-1'!J82, IF(ISNUMBER('2-7-1'!K82), '2-7-1'!K82, "XXX")))))))</f>
        <v>0.49142857142857144</v>
      </c>
      <c r="U82" s="130">
        <f>IF(ISNUMBER('2-7-2'!E82), '2-7-2'!E82, IF(ISNUMBER('2-7-2'!F82), '2-7-2'!F82, IF(ISNUMBER('2-7-2'!G82), '2-7-2'!G82, IF(ISNUMBER('2-7-2'!H82), '2-7-2'!H82, IF(ISNUMBER('2-7-2'!I82), '2-7-2'!I82, IF(ISNUMBER('2-7-2'!J82), '2-7-2'!J82, IF(ISNUMBER('2-7-2'!K82), '2-7-2'!K82, "XXX")))))))</f>
        <v>0.43785714285714289</v>
      </c>
      <c r="V82" s="130">
        <f>IF(ISNUMBER('2-8-1'!E82), '2-8-1'!E82, IF(ISNUMBER('2-8-1'!F82), '2-8-1'!F82, IF(ISNUMBER('2-8-1'!G82), '2-8-1'!G82, IF(ISNUMBER('2-8-1'!H82), '2-8-1'!H82, IF(ISNUMBER('2-8-1'!I82), '2-8-1'!I82, IF(ISNUMBER('2-8-1'!J82), '2-8-1'!J82, IF(ISNUMBER('2-8-1'!K82), '2-8-1'!K82, "XXX")))))))</f>
        <v>0.55142857142857138</v>
      </c>
      <c r="W82" s="130">
        <f>IF(ISNUMBER('2-8-2'!E82), '2-8-2'!E82, IF(ISNUMBER('2-8-2'!F82), '2-8-2'!F82, IF(ISNUMBER('2-8-2'!G82), '2-8-2'!G82, IF(ISNUMBER('2-8-2'!H82), '2-8-2'!H82, IF(ISNUMBER('2-8-2'!I82), '2-8-2'!I82, IF(ISNUMBER('2-8-2'!J82), '2-8-2'!J82, IF(ISNUMBER('2-8-2'!K82), '2-8-2'!K82, "XXX")))))))</f>
        <v>0.45</v>
      </c>
      <c r="X82" s="130">
        <f>'3-1'!F81</f>
        <v>0.57299999999999995</v>
      </c>
      <c r="Y82" s="223">
        <f>'3-2'!N81</f>
        <v>-2.3909261000000001E-2</v>
      </c>
    </row>
    <row r="83" spans="1:25" ht="15" x14ac:dyDescent="0.25">
      <c r="A83" s="19" t="s">
        <v>91</v>
      </c>
      <c r="B83" s="158" t="s">
        <v>91</v>
      </c>
      <c r="C83" s="130">
        <f>IF(ISNUMBER('1-1'!E83),'1-1'!E83, "XXX")</f>
        <v>8.9</v>
      </c>
      <c r="D83" s="130" t="str">
        <f>IF(UCDP!V83, UCDP!V83, "0.0")</f>
        <v>0.0</v>
      </c>
      <c r="E83" s="130">
        <f>IF(ISNUMBER('1-3'!F83), '1-3'!F83, IF(ISNUMBER('1-3'!G83), '1-3'!G83, IF(ISNUMBER('1-3'!H83), '1-3'!H83, IF(ISNUMBER('1-3'!I83), '1-3'!I83, IF(ISNUMBER('1-3'!J83), '1-3'!J83, IF(ISNUMBER('1-3'!K83), '1-3'!K83, IF(ISNUMBER('1-3'!L83), '1-3'!L83, "XXX")))))))</f>
        <v>77.833333333333343</v>
      </c>
      <c r="F83" s="130">
        <f>IF(ISNUMBER('1-4'!AL83),'1-4'!AL83, IF(ISNUMBER('1-4'!AM83),'1-4'!AM83, IF(ISNUMBER('1-4'!AN83),'1-4'!AN83, IF(ISNUMBER('1-4'!AO83),'1-4'!AO83, IF(ISNUMBER('1-4'!AP83),'1-4'!AP83, IF(ISNUMBER('1-4'!AQ83),'1-4'!AQ83, IF(ISNUMBER('1-4'!AR83), '1-4'!AR83, "XXX")))))))</f>
        <v>3</v>
      </c>
      <c r="G83" s="130">
        <f>IF(ISNUMBER('1-5'!E82),'1-5'!E82, "XXX")</f>
        <v>6.5</v>
      </c>
      <c r="H83" s="130">
        <f>IF(ISNUMBER('2-1-1'!E83), '2-1-1'!E83, IF(ISNUMBER('2-1-1'!F83), '2-1-1'!F83, IF(ISNUMBER('2-1-1'!G83), '2-1-1'!G83, IF(ISNUMBER('2-1-1'!H83), '2-1-1'!H83, IF(ISNUMBER('2-1-1'!I83), '2-1-1'!I83, IF(ISNUMBER('2-1-1'!J83), '2-1-1'!J83, IF(ISNUMBER('2-1-1'!K83), '2-1-1'!K83, "XXX")))))))</f>
        <v>0.39571428571428569</v>
      </c>
      <c r="I83" s="130">
        <f>'2-1-2'!C82</f>
        <v>1.8919999999999999E-2</v>
      </c>
      <c r="J83" s="140">
        <f xml:space="preserve"> '2-2-1'!X83</f>
        <v>0.75615999999999994</v>
      </c>
      <c r="K83" s="130">
        <f>IF(ISNUMBER('2-2-2'!E83), '2-2-2'!E83, IF(ISNUMBER('2-2-2'!F83), '2-2-2'!F83, IF(ISNUMBER('2-2-2'!G83), '2-2-2'!G83, IF(ISNUMBER('2-2-2'!H83), '2-2-2'!H83, IF(ISNUMBER('2-2-2'!I83), '2-2-2'!I83, IF(ISNUMBER('2-2-2'!J83), '2-2-2'!J83, IF(ISNUMBER('2-2-2'!K83), '2-2-2'!K83, "XXX")))))))</f>
        <v>0.51428571428571435</v>
      </c>
      <c r="L83" s="130">
        <f>IF(ISNUMBER('2-3-1'!M83), '2-3-1'!M83, IF(ISNUMBER('2-3-1'!N83), '2-3-1'!N83, IF(ISNUMBER('2-3-1'!O83), '2-3-1'!O83, IF(ISNUMBER('2-3-1'!P83), '2-3-1'!P83, IF(ISNUMBER('2-3-1'!Q83), '2-3-1'!Q83, IF(ISNUMBER('2-3-1'!R83), '2-3-1'!R83, IF(ISNUMBER('2-3-1'!S83), '2-3-1'!S83, "XXX")))))))</f>
        <v>0.79593855000000002</v>
      </c>
      <c r="M83" s="130">
        <f>IF(ISNUMBER('2-3-2'!M83),'2-3-2'!M83, "XXX")</f>
        <v>50.871131900000002</v>
      </c>
      <c r="N83" s="130">
        <f>IF(ISNUMBER('2-4-1'!S83), '2-4-1'!S83,IF(ISNUMBER('2-4-1'!T83),'2-4-1'!T83,IF(ISNUMBER('2-4-1'!U83),'2-4-1'!U83,IF(ISNUMBER('2-4-1'!V83),'2-4-1'!V83,'2013'!N83))))</f>
        <v>3.3492430400000002</v>
      </c>
      <c r="O83" s="130" t="str">
        <f>IF(ISNUMBER('2-4-2'!C83), '2-4-2'!C83, IF(ISNUMBER('2-4-2'!D83), '2-4-2'!D83, IF(ISNUMBER('2-4-2'!E83), '2-4-2'!E83, IF(ISNUMBER('2-4-2'!F83), '2-4-2'!F83, IF(ISNUMBER('2-4-2'!G83), '2-4-2'!G83, "XXX")))))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"XXX"))))</f>
        <v>20.886230000000001</v>
      </c>
      <c r="S83" s="130">
        <f>IF(ISNUMBER('2-6-2'!B83), '2-6-2'!B83, IF(ISNUMBER('2-6-2'!C83), '2-6-2'!C83, IF(ISNUMBER('2-6-2'!D83), '2-6-2'!D83, IF(ISNUMBER('2-6-2'!E83), '2-6-2'!E83, IF(ISNUMBER('2-6-2'!F83), '2-6-2'!F83, IF(ISNUMBER('2-6-2'!G83), '2-6-2'!G83, IF(ISNUMBER('2-6-2'!H83), '2-6-2'!H83, "XXX")))))))</f>
        <v>62.5</v>
      </c>
      <c r="T83" s="130">
        <f>IF(ISNUMBER('2-7-1'!E83), '2-7-1'!E83, IF(ISNUMBER('2-7-1'!F83), '2-7-1'!F83, IF(ISNUMBER('2-7-1'!G83), '2-7-1'!G83, IF(ISNUMBER('2-7-1'!H83), '2-7-1'!H83, IF(ISNUMBER('2-7-1'!I83), '2-7-1'!I83, IF(ISNUMBER('2-7-1'!J83), '2-7-1'!J83, IF(ISNUMBER('2-7-1'!K83), '2-7-1'!K83, "XXX")))))))</f>
        <v>0.63428571428571434</v>
      </c>
      <c r="U83" s="130">
        <f>IF(ISNUMBER('2-7-2'!E83), '2-7-2'!E83, IF(ISNUMBER('2-7-2'!F83), '2-7-2'!F83, IF(ISNUMBER('2-7-2'!G83), '2-7-2'!G83, IF(ISNUMBER('2-7-2'!H83), '2-7-2'!H83, IF(ISNUMBER('2-7-2'!I83), '2-7-2'!I83, IF(ISNUMBER('2-7-2'!J83), '2-7-2'!J83, IF(ISNUMBER('2-7-2'!K83), '2-7-2'!K83, "XXX")))))))</f>
        <v>0.59142857142857141</v>
      </c>
      <c r="V83" s="130">
        <f>IF(ISNUMBER('2-8-1'!E83), '2-8-1'!E83, IF(ISNUMBER('2-8-1'!F83), '2-8-1'!F83, IF(ISNUMBER('2-8-1'!G83), '2-8-1'!G83, IF(ISNUMBER('2-8-1'!H83), '2-8-1'!H83, IF(ISNUMBER('2-8-1'!I83), '2-8-1'!I83, IF(ISNUMBER('2-8-1'!J83), '2-8-1'!J83, IF(ISNUMBER('2-8-1'!K83), '2-8-1'!K83, "XXX")))))))</f>
        <v>0.65285714285714291</v>
      </c>
      <c r="W83" s="130">
        <f>IF(ISNUMBER('2-8-2'!E83), '2-8-2'!E83, IF(ISNUMBER('2-8-2'!F83), '2-8-2'!F83, IF(ISNUMBER('2-8-2'!G83), '2-8-2'!G83, IF(ISNUMBER('2-8-2'!H83), '2-8-2'!H83, IF(ISNUMBER('2-8-2'!I83), '2-8-2'!I83, IF(ISNUMBER('2-8-2'!J83), '2-8-2'!J83, IF(ISNUMBER('2-8-2'!K83), '2-8-2'!K83, "XXX")))))))</f>
        <v>0.60428571428571431</v>
      </c>
      <c r="X83" s="130">
        <f>'3-1'!F82</f>
        <v>0.64200000000000002</v>
      </c>
      <c r="Y83" s="223">
        <f>'3-2'!N82</f>
        <v>-0.13023689399999999</v>
      </c>
    </row>
    <row r="84" spans="1:25" ht="15" x14ac:dyDescent="0.25">
      <c r="A84" s="19" t="s">
        <v>92</v>
      </c>
      <c r="B84" s="158" t="s">
        <v>92</v>
      </c>
      <c r="C84" s="130">
        <f>IF(ISNUMBER('1-1'!E84),'1-1'!E84, "XXX")</f>
        <v>4.0999999999999996</v>
      </c>
      <c r="D84" s="130" t="str">
        <f>IF(UCDP!V84, UCDP!V84, "0.0")</f>
        <v>0.0</v>
      </c>
      <c r="E84" s="130">
        <f>IF(ISNUMBER('1-3'!F84), '1-3'!F84, IF(ISNUMBER('1-3'!G84), '1-3'!G84, IF(ISNUMBER('1-3'!H84), '1-3'!H84, IF(ISNUMBER('1-3'!I84), '1-3'!I84, IF(ISNUMBER('1-3'!J84), '1-3'!J84, IF(ISNUMBER('1-3'!K84), '1-3'!K84, IF(ISNUMBER('1-3'!L84), '1-3'!L84, "XXX")))))))</f>
        <v>92.666666666666671</v>
      </c>
      <c r="F84" s="130">
        <f>IF(ISNUMBER('1-4'!AL84),'1-4'!AL84, IF(ISNUMBER('1-4'!AM84),'1-4'!AM84, IF(ISNUMBER('1-4'!AN84),'1-4'!AN84, IF(ISNUMBER('1-4'!AO84),'1-4'!AO84, IF(ISNUMBER('1-4'!AP84),'1-4'!AP84, IF(ISNUMBER('1-4'!AQ84),'1-4'!AQ84, IF(ISNUMBER('1-4'!AR84), '1-4'!AR84, "XXX")))))))</f>
        <v>1</v>
      </c>
      <c r="G84" s="130">
        <f>IF(ISNUMBER('1-5'!E83),'1-5'!E83, "XXX")</f>
        <v>3.3</v>
      </c>
      <c r="H84" s="130">
        <f>IF(ISNUMBER('2-1-1'!E84), '2-1-1'!E84, IF(ISNUMBER('2-1-1'!F84), '2-1-1'!F84, IF(ISNUMBER('2-1-1'!G84), '2-1-1'!G84, IF(ISNUMBER('2-1-1'!H84), '2-1-1'!H84, IF(ISNUMBER('2-1-1'!I84), '2-1-1'!I84, IF(ISNUMBER('2-1-1'!J84), '2-1-1'!J84, IF(ISNUMBER('2-1-1'!K84), '2-1-1'!K84, "XXX")))))))</f>
        <v>0.65142857142857136</v>
      </c>
      <c r="I84" s="130">
        <f>'2-1-2'!C83</f>
        <v>0.44131999999999999</v>
      </c>
      <c r="J84" s="130">
        <f>IF(ISNUMBER('2-2-1'!Z84), '2-2-1'!Z84, IF(ISNUMBER('2-2-1'!AA84), '2-2-1'!AA84, IF(ISNUMBER('2-2-1'!AB84), '2-2-1'!AB84, IF(ISNUMBER('2-2-1'!AC84), '2-2-1'!AC84, IF(ISNUMBER('2-2-1'!AD84), '2-2-1'!AD84, IF(ISNUMBER('2-2-1'!AE84), '2-2-1'!AE84, IF(ISNUMBER('2-2-1'!AF84), '2-2-1'!AF84, "XXX")))))))</f>
        <v>3.6406100000000001</v>
      </c>
      <c r="K84" s="130">
        <f>IF(ISNUMBER('2-2-2'!E84), '2-2-2'!E84, IF(ISNUMBER('2-2-2'!F84), '2-2-2'!F84, IF(ISNUMBER('2-2-2'!G84), '2-2-2'!G84, IF(ISNUMBER('2-2-2'!H84), '2-2-2'!H84, IF(ISNUMBER('2-2-2'!I84), '2-2-2'!I84, IF(ISNUMBER('2-2-2'!J84), '2-2-2'!J84, IF(ISNUMBER('2-2-2'!K84), '2-2-2'!K84, "XXX")))))))</f>
        <v>0.63714285714285712</v>
      </c>
      <c r="L84" s="130">
        <f>IF(ISNUMBER('2-3-1'!M84), '2-3-1'!M84, IF(ISNUMBER('2-3-1'!N84), '2-3-1'!N84, IF(ISNUMBER('2-3-1'!O84), '2-3-1'!O84, IF(ISNUMBER('2-3-1'!P84), '2-3-1'!P84, IF(ISNUMBER('2-3-1'!Q84), '2-3-1'!Q84, IF(ISNUMBER('2-3-1'!R84), '2-3-1'!R84, IF(ISNUMBER('2-3-1'!S84), '2-3-1'!S84, "XXX")))))))</f>
        <v>4.8445033999999998</v>
      </c>
      <c r="M84" s="130">
        <f>IF(ISNUMBER('2-3-2'!M84),'2-3-2'!M84, "XXX")</f>
        <v>27.591079709999999</v>
      </c>
      <c r="N84" s="130">
        <f>IF(ISNUMBER('2-4-1'!S84), '2-4-1'!S84,IF(ISNUMBER('2-4-1'!T84),'2-4-1'!T84,IF(ISNUMBER('2-4-1'!U84),'2-4-1'!U84,IF(ISNUMBER('2-4-1'!V84),'2-4-1'!V84,'2013'!N84))))</f>
        <v>18.899999999999999</v>
      </c>
      <c r="O84" s="130">
        <f>IF(ISNUMBER('2-4-2'!C84), '2-4-2'!C84, IF(ISNUMBER('2-4-2'!D84), '2-4-2'!D84, IF(ISNUMBER('2-4-2'!E84), '2-4-2'!E84, IF(ISNUMBER('2-4-2'!F84), '2-4-2'!F84, IF(ISNUMBER('2-4-2'!G84), '2-4-2'!G84, "XXX")))))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"XXX"))))</f>
        <v>88.227530000000002</v>
      </c>
      <c r="S84" s="130">
        <f>IF(ISNUMBER('2-6-2'!B84), '2-6-2'!B84, IF(ISNUMBER('2-6-2'!C84), '2-6-2'!C84, IF(ISNUMBER('2-6-2'!D84), '2-6-2'!D84, IF(ISNUMBER('2-6-2'!E84), '2-6-2'!E84, IF(ISNUMBER('2-6-2'!F84), '2-6-2'!F84, IF(ISNUMBER('2-6-2'!G84), '2-6-2'!G84, IF(ISNUMBER('2-6-2'!H84), '2-6-2'!H84, "XXX")))))))</f>
        <v>0</v>
      </c>
      <c r="T84" s="130">
        <f>IF(ISNUMBER('2-7-1'!E84), '2-7-1'!E84, IF(ISNUMBER('2-7-1'!F84), '2-7-1'!F84, IF(ISNUMBER('2-7-1'!G84), '2-7-1'!G84, IF(ISNUMBER('2-7-1'!H84), '2-7-1'!H84, IF(ISNUMBER('2-7-1'!I84), '2-7-1'!I84, IF(ISNUMBER('2-7-1'!J84), '2-7-1'!J84, IF(ISNUMBER('2-7-1'!K84), '2-7-1'!K84, "XXX")))))))</f>
        <v>0.58142857142857152</v>
      </c>
      <c r="U84" s="130">
        <f>IF(ISNUMBER('2-7-2'!E84), '2-7-2'!E84, IF(ISNUMBER('2-7-2'!F84), '2-7-2'!F84, IF(ISNUMBER('2-7-2'!G84), '2-7-2'!G84, IF(ISNUMBER('2-7-2'!H84), '2-7-2'!H84, IF(ISNUMBER('2-7-2'!I84), '2-7-2'!I84, IF(ISNUMBER('2-7-2'!J84), '2-7-2'!J84, IF(ISNUMBER('2-7-2'!K84), '2-7-2'!K84, "XXX")))))))</f>
        <v>0.48285714285714282</v>
      </c>
      <c r="V84" s="130">
        <f>IF(ISNUMBER('2-8-1'!E84), '2-8-1'!E84, IF(ISNUMBER('2-8-1'!F84), '2-8-1'!F84, IF(ISNUMBER('2-8-1'!G84), '2-8-1'!G84, IF(ISNUMBER('2-8-1'!H84), '2-8-1'!H84, IF(ISNUMBER('2-8-1'!I84), '2-8-1'!I84, IF(ISNUMBER('2-8-1'!J84), '2-8-1'!J84, IF(ISNUMBER('2-8-1'!K84), '2-8-1'!K84, "XXX")))))))</f>
        <v>0.54571428571428571</v>
      </c>
      <c r="W84" s="130">
        <f>IF(ISNUMBER('2-8-2'!E84), '2-8-2'!E84, IF(ISNUMBER('2-8-2'!F84), '2-8-2'!F84, IF(ISNUMBER('2-8-2'!G84), '2-8-2'!G84, IF(ISNUMBER('2-8-2'!H84), '2-8-2'!H84, IF(ISNUMBER('2-8-2'!I84), '2-8-2'!I84, IF(ISNUMBER('2-8-2'!J84), '2-8-2'!J84, IF(ISNUMBER('2-8-2'!K84), '2-8-2'!K84, "XXX")))))))</f>
        <v>0.46714285714285714</v>
      </c>
      <c r="X84" s="130">
        <f>'3-1'!F83</f>
        <v>0.85299999999999998</v>
      </c>
      <c r="Y84" s="223">
        <f>'3-2'!N83</f>
        <v>0.96060150899999996</v>
      </c>
    </row>
    <row r="85" spans="1:25" ht="15" x14ac:dyDescent="0.25">
      <c r="A85" s="19" t="s">
        <v>93</v>
      </c>
      <c r="B85" s="158" t="s">
        <v>93</v>
      </c>
      <c r="C85" s="130">
        <f>IF(ISNUMBER('1-1'!E85),'1-1'!E85, "XXX")</f>
        <v>2.2999999999999998</v>
      </c>
      <c r="D85" s="130" t="str">
        <f>IF(UCDP!V85, UCDP!V85, "0.0")</f>
        <v>0.0</v>
      </c>
      <c r="E85" s="130">
        <f>IF(ISNUMBER('1-3'!F85), '1-3'!F85, IF(ISNUMBER('1-3'!G85), '1-3'!G85, IF(ISNUMBER('1-3'!H85), '1-3'!H85, IF(ISNUMBER('1-3'!I85), '1-3'!I85, IF(ISNUMBER('1-3'!J85), '1-3'!J85, IF(ISNUMBER('1-3'!K85), '1-3'!K85, IF(ISNUMBER('1-3'!L85), '1-3'!L85, "XXX")))))))</f>
        <v>105.50000000000001</v>
      </c>
      <c r="F85" s="130" t="str">
        <f>IF(ISNUMBER('1-4'!AL85),'1-4'!AL85, IF(ISNUMBER('1-4'!AM85),'1-4'!AM85, IF(ISNUMBER('1-4'!AN85),'1-4'!AN85, IF(ISNUMBER('1-4'!AO85),'1-4'!AO85, IF(ISNUMBER('1-4'!AP85),'1-4'!AP85, IF(ISNUMBER('1-4'!AQ85),'1-4'!AQ85, IF(ISNUMBER('1-4'!AR85), '1-4'!AR85, "XXX")))))))</f>
        <v>XXX</v>
      </c>
      <c r="G85" s="130">
        <f>IF(ISNUMBER('1-5'!E84),'1-5'!E84, "XXX")</f>
        <v>1.3</v>
      </c>
      <c r="H85" s="130">
        <f>IF(ISNUMBER('2-1-1'!E85), '2-1-1'!E85, IF(ISNUMBER('2-1-1'!F85), '2-1-1'!F85, IF(ISNUMBER('2-1-1'!G85), '2-1-1'!G85, IF(ISNUMBER('2-1-1'!H85), '2-1-1'!H85, IF(ISNUMBER('2-1-1'!I85), '2-1-1'!I85, IF(ISNUMBER('2-1-1'!J85), '2-1-1'!J85, IF(ISNUMBER('2-1-1'!K85), '2-1-1'!K85, "XXX")))))))</f>
        <v>0.79428571428571415</v>
      </c>
      <c r="I85" s="130">
        <f>'2-1-2'!C84</f>
        <v>0.71375</v>
      </c>
      <c r="J85" s="130">
        <f>IF(ISNUMBER('2-2-1'!Z85), '2-2-1'!Z85, IF(ISNUMBER('2-2-1'!AA85), '2-2-1'!AA85, IF(ISNUMBER('2-2-1'!AB85), '2-2-1'!AB85, IF(ISNUMBER('2-2-1'!AC85), '2-2-1'!AC85, IF(ISNUMBER('2-2-1'!AD85), '2-2-1'!AD85, IF(ISNUMBER('2-2-1'!AE85), '2-2-1'!AE85, IF(ISNUMBER('2-2-1'!AF85), '2-2-1'!AF85, "XXX")))))))</f>
        <v>3.2430000000000003</v>
      </c>
      <c r="K85" s="130">
        <f>IF(ISNUMBER('2-2-2'!E85), '2-2-2'!E85, IF(ISNUMBER('2-2-2'!F85), '2-2-2'!F85, IF(ISNUMBER('2-2-2'!G85), '2-2-2'!G85, IF(ISNUMBER('2-2-2'!H85), '2-2-2'!H85, IF(ISNUMBER('2-2-2'!I85), '2-2-2'!I85, IF(ISNUMBER('2-2-2'!J85), '2-2-2'!J85, IF(ISNUMBER('2-2-2'!K85), '2-2-2'!K85, "XXX")))))))</f>
        <v>0.6785714285714286</v>
      </c>
      <c r="L85" s="130">
        <f>IF(ISNUMBER('2-3-1'!M85), '2-3-1'!M85, IF(ISNUMBER('2-3-1'!N85), '2-3-1'!N85, IF(ISNUMBER('2-3-1'!O85), '2-3-1'!O85, IF(ISNUMBER('2-3-1'!P85), '2-3-1'!P85, IF(ISNUMBER('2-3-1'!Q85), '2-3-1'!Q85, IF(ISNUMBER('2-3-1'!R85), '2-3-1'!R85, IF(ISNUMBER('2-3-1'!S85), '2-3-1'!S85, "XXX")))))))</f>
        <v>6.0416913000000001</v>
      </c>
      <c r="M85" s="130">
        <f>IF(ISNUMBER('2-3-2'!M85),'2-3-2'!M85, "XXX")</f>
        <v>10.231861110000001</v>
      </c>
      <c r="N85" s="130">
        <f>IF(ISNUMBER('2-4-1'!S85), '2-4-1'!S85,IF(ISNUMBER('2-4-1'!T85),'2-4-1'!T85,IF(ISNUMBER('2-4-1'!U85),'2-4-1'!U85,IF(ISNUMBER('2-4-1'!V85),'2-4-1'!V85,'2013'!N85))))</f>
        <v>22.91</v>
      </c>
      <c r="O85" s="130">
        <f>IF(ISNUMBER('2-4-2'!C85), '2-4-2'!C85, IF(ISNUMBER('2-4-2'!D85), '2-4-2'!D85, IF(ISNUMBER('2-4-2'!E85), '2-4-2'!E85, IF(ISNUMBER('2-4-2'!F85), '2-4-2'!F85, IF(ISNUMBER('2-4-2'!G85), '2-4-2'!G85, "XXX")))))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"XXX"))))</f>
        <v>91.167429999999996</v>
      </c>
      <c r="S85" s="130">
        <f>IF(ISNUMBER('2-6-2'!B85), '2-6-2'!B85, IF(ISNUMBER('2-6-2'!C85), '2-6-2'!C85, IF(ISNUMBER('2-6-2'!D85), '2-6-2'!D85, IF(ISNUMBER('2-6-2'!E85), '2-6-2'!E85, IF(ISNUMBER('2-6-2'!F85), '2-6-2'!F85, IF(ISNUMBER('2-6-2'!G85), '2-6-2'!G85, IF(ISNUMBER('2-6-2'!H85), '2-6-2'!H85, "XXX")))))))</f>
        <v>0</v>
      </c>
      <c r="T85" s="130">
        <f>IF(ISNUMBER('2-7-1'!E85), '2-7-1'!E85, IF(ISNUMBER('2-7-1'!F85), '2-7-1'!F85, IF(ISNUMBER('2-7-1'!G85), '2-7-1'!G85, IF(ISNUMBER('2-7-1'!H85), '2-7-1'!H85, IF(ISNUMBER('2-7-1'!I85), '2-7-1'!I85, IF(ISNUMBER('2-7-1'!J85), '2-7-1'!J85, IF(ISNUMBER('2-7-1'!K85), '2-7-1'!K85, "XXX")))))))</f>
        <v>0.88</v>
      </c>
      <c r="U85" s="130">
        <f>IF(ISNUMBER('2-7-2'!E85), '2-7-2'!E85, IF(ISNUMBER('2-7-2'!F85), '2-7-2'!F85, IF(ISNUMBER('2-7-2'!G85), '2-7-2'!G85, IF(ISNUMBER('2-7-2'!H85), '2-7-2'!H85, IF(ISNUMBER('2-7-2'!I85), '2-7-2'!I85, IF(ISNUMBER('2-7-2'!J85), '2-7-2'!J85, IF(ISNUMBER('2-7-2'!K85), '2-7-2'!K85, "XXX")))))))</f>
        <v>0.81357142857142861</v>
      </c>
      <c r="V85" s="130">
        <f>IF(ISNUMBER('2-8-1'!E85), '2-8-1'!E85, IF(ISNUMBER('2-8-1'!F85), '2-8-1'!F85, IF(ISNUMBER('2-8-1'!G85), '2-8-1'!G85, IF(ISNUMBER('2-8-1'!H85), '2-8-1'!H85, IF(ISNUMBER('2-8-1'!I85), '2-8-1'!I85, IF(ISNUMBER('2-8-1'!J85), '2-8-1'!J85, IF(ISNUMBER('2-8-1'!K85), '2-8-1'!K85, "XXX")))))))</f>
        <v>0.75428571428571434</v>
      </c>
      <c r="W85" s="130">
        <f>IF(ISNUMBER('2-8-2'!E85), '2-8-2'!E85, IF(ISNUMBER('2-8-2'!F85), '2-8-2'!F85, IF(ISNUMBER('2-8-2'!G85), '2-8-2'!G85, IF(ISNUMBER('2-8-2'!H85), '2-8-2'!H85, IF(ISNUMBER('2-8-2'!I85), '2-8-2'!I85, IF(ISNUMBER('2-8-2'!J85), '2-8-2'!J85, IF(ISNUMBER('2-8-2'!K85), '2-8-2'!K85, "XXX")))))))</f>
        <v>0.73428571428571421</v>
      </c>
      <c r="X85" s="130">
        <f>'3-1'!F84</f>
        <v>0.876</v>
      </c>
      <c r="Y85" s="223">
        <f>'3-2'!N84</f>
        <v>1.5986086129999999</v>
      </c>
    </row>
    <row r="86" spans="1:25" ht="15" x14ac:dyDescent="0.25">
      <c r="A86" s="19" t="s">
        <v>94</v>
      </c>
      <c r="B86" s="158" t="s">
        <v>94</v>
      </c>
      <c r="C86" s="130">
        <f>IF(ISNUMBER('1-1'!E86),'1-1'!E86, "XXX")</f>
        <v>8</v>
      </c>
      <c r="D86" s="130" t="str">
        <f>IF(UCDP!V86, UCDP!V86, "0.0")</f>
        <v>0.0</v>
      </c>
      <c r="E86" s="130">
        <f>IF(ISNUMBER('1-3'!F86), '1-3'!F86, IF(ISNUMBER('1-3'!G86), '1-3'!G86, IF(ISNUMBER('1-3'!H86), '1-3'!H86, IF(ISNUMBER('1-3'!I86), '1-3'!I86, IF(ISNUMBER('1-3'!J86), '1-3'!J86, IF(ISNUMBER('1-3'!K86), '1-3'!K86, IF(ISNUMBER('1-3'!L86), '1-3'!L86, "XXX")))))))</f>
        <v>63</v>
      </c>
      <c r="F86" s="130">
        <f>IF(ISNUMBER('1-4'!AL86),'1-4'!AL86, IF(ISNUMBER('1-4'!AM86),'1-4'!AM86, IF(ISNUMBER('1-4'!AN86),'1-4'!AN86, IF(ISNUMBER('1-4'!AO86),'1-4'!AO86, IF(ISNUMBER('1-4'!AP86),'1-4'!AP86, IF(ISNUMBER('1-4'!AQ86),'1-4'!AQ86, IF(ISNUMBER('1-4'!AR86), '1-4'!AR86, "XXX")))))))</f>
        <v>2</v>
      </c>
      <c r="G86" s="130">
        <f>IF(ISNUMBER('1-5'!E85),'1-5'!E85, "XXX")</f>
        <v>5.8</v>
      </c>
      <c r="H86" s="130">
        <f>IF(ISNUMBER('2-1-1'!E86), '2-1-1'!E86, IF(ISNUMBER('2-1-1'!F86), '2-1-1'!F86, IF(ISNUMBER('2-1-1'!G86), '2-1-1'!G86, IF(ISNUMBER('2-1-1'!H86), '2-1-1'!H86, IF(ISNUMBER('2-1-1'!I86), '2-1-1'!I86, IF(ISNUMBER('2-1-1'!J86), '2-1-1'!J86, IF(ISNUMBER('2-1-1'!K86), '2-1-1'!K86, "XXX")))))))</f>
        <v>0.33571428571428569</v>
      </c>
      <c r="I86" s="130">
        <f>'2-1-2'!C85</f>
        <v>3.0079999999999999E-2</v>
      </c>
      <c r="J86" s="130">
        <f>IF(ISNUMBER('2-2-1'!Z86), '2-2-1'!Z86, IF(ISNUMBER('2-2-1'!AA86), '2-2-1'!AA86, IF(ISNUMBER('2-2-1'!AB86), '2-2-1'!AB86, IF(ISNUMBER('2-2-1'!AC86), '2-2-1'!AC86, IF(ISNUMBER('2-2-1'!AD86), '2-2-1'!AD86, IF(ISNUMBER('2-2-1'!AE86), '2-2-1'!AE86, IF(ISNUMBER('2-2-1'!AF86), '2-2-1'!AF86, "XXX")))))))</f>
        <v>1.99125</v>
      </c>
      <c r="K86" s="130">
        <f>IF(ISNUMBER('2-2-2'!E86), '2-2-2'!E86, IF(ISNUMBER('2-2-2'!F86), '2-2-2'!F86, IF(ISNUMBER('2-2-2'!G86), '2-2-2'!G86, IF(ISNUMBER('2-2-2'!H86), '2-2-2'!H86, IF(ISNUMBER('2-2-2'!I86), '2-2-2'!I86, IF(ISNUMBER('2-2-2'!J86), '2-2-2'!J86, IF(ISNUMBER('2-2-2'!K86), '2-2-2'!K86, "XXX")))))))</f>
        <v>0.42285714285714288</v>
      </c>
      <c r="L86" s="130">
        <f>IF(ISNUMBER('2-3-1'!M86), '2-3-1'!M86, IF(ISNUMBER('2-3-1'!N86), '2-3-1'!N86, IF(ISNUMBER('2-3-1'!O86), '2-3-1'!O86, IF(ISNUMBER('2-3-1'!P86), '2-3-1'!P86, IF(ISNUMBER('2-3-1'!Q86), '2-3-1'!Q86, IF(ISNUMBER('2-3-1'!R86), '2-3-1'!R86, IF(ISNUMBER('2-3-1'!S86), '2-3-1'!S86, "XXX")))))))</f>
        <v>1.86783433</v>
      </c>
      <c r="M86" s="130">
        <f>IF(ISNUMBER('2-3-2'!M86),'2-3-2'!M86, "XXX")</f>
        <v>36.512783050000003</v>
      </c>
      <c r="N86" s="130">
        <f>IF(ISNUMBER('2-4-1'!S86), '2-4-1'!S86,IF(ISNUMBER('2-4-1'!T86),'2-4-1'!T86,IF(ISNUMBER('2-4-1'!U86),'2-4-1'!U86,IF(ISNUMBER('2-4-1'!V86),'2-4-1'!V86,'2013'!N86))))</f>
        <v>0.63999680916507584</v>
      </c>
      <c r="O86" s="130" t="str">
        <f>IF(ISNUMBER('2-4-2'!C86), '2-4-2'!C86, IF(ISNUMBER('2-4-2'!D86), '2-4-2'!D86, IF(ISNUMBER('2-4-2'!E86), '2-4-2'!E86, IF(ISNUMBER('2-4-2'!F86), '2-4-2'!F86, IF(ISNUMBER('2-4-2'!G86), '2-4-2'!G86, "XXX")))))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"XXX"))))</f>
        <v>10.810560000000001</v>
      </c>
      <c r="S86" s="130">
        <f>IF(ISNUMBER('2-6-2'!B86), '2-6-2'!B86, IF(ISNUMBER('2-6-2'!C86), '2-6-2'!C86, IF(ISNUMBER('2-6-2'!D86), '2-6-2'!D86, IF(ISNUMBER('2-6-2'!E86), '2-6-2'!E86, IF(ISNUMBER('2-6-2'!F86), '2-6-2'!F86, IF(ISNUMBER('2-6-2'!G86), '2-6-2'!G86, IF(ISNUMBER('2-6-2'!H86), '2-6-2'!H86, "XXX")))))))</f>
        <v>76.180000000000007</v>
      </c>
      <c r="T86" s="130">
        <f>IF(ISNUMBER('2-7-1'!E86), '2-7-1'!E86, IF(ISNUMBER('2-7-1'!F86), '2-7-1'!F86, IF(ISNUMBER('2-7-1'!G86), '2-7-1'!G86, IF(ISNUMBER('2-7-1'!H86), '2-7-1'!H86, IF(ISNUMBER('2-7-1'!I86), '2-7-1'!I86, IF(ISNUMBER('2-7-1'!J86), '2-7-1'!J86, IF(ISNUMBER('2-7-1'!K86), '2-7-1'!K86, "XXX")))))))</f>
        <v>0.39142857142857146</v>
      </c>
      <c r="U86" s="130">
        <f>IF(ISNUMBER('2-7-2'!E86), '2-7-2'!E86, IF(ISNUMBER('2-7-2'!F86), '2-7-2'!F86, IF(ISNUMBER('2-7-2'!G86), '2-7-2'!G86, IF(ISNUMBER('2-7-2'!H86), '2-7-2'!H86, IF(ISNUMBER('2-7-2'!I86), '2-7-2'!I86, IF(ISNUMBER('2-7-2'!J86), '2-7-2'!J86, IF(ISNUMBER('2-7-2'!K86), '2-7-2'!K86, "XXX")))))))</f>
        <v>0.35714285714285715</v>
      </c>
      <c r="V86" s="130">
        <f>IF(ISNUMBER('2-8-1'!E86), '2-8-1'!E86, IF(ISNUMBER('2-8-1'!F86), '2-8-1'!F86, IF(ISNUMBER('2-8-1'!G86), '2-8-1'!G86, IF(ISNUMBER('2-8-1'!H86), '2-8-1'!H86, IF(ISNUMBER('2-8-1'!I86), '2-8-1'!I86, IF(ISNUMBER('2-8-1'!J86), '2-8-1'!J86, IF(ISNUMBER('2-8-1'!K86), '2-8-1'!K86, "XXX")))))))</f>
        <v>0.56571428571428573</v>
      </c>
      <c r="W86" s="130">
        <f>IF(ISNUMBER('2-8-2'!E86), '2-8-2'!E86, IF(ISNUMBER('2-8-2'!F86), '2-8-2'!F86, IF(ISNUMBER('2-8-2'!G86), '2-8-2'!G86, IF(ISNUMBER('2-8-2'!H86), '2-8-2'!H86, IF(ISNUMBER('2-8-2'!I86), '2-8-2'!I86, IF(ISNUMBER('2-8-2'!J86), '2-8-2'!J86, IF(ISNUMBER('2-8-2'!K86), '2-8-2'!K86, "XXX")))))))</f>
        <v>0.42428571428571432</v>
      </c>
      <c r="X86" s="130">
        <f>'3-1'!F85</f>
        <v>0.22600000000000001</v>
      </c>
      <c r="Y86" s="223">
        <f>'3-2'!N85</f>
        <v>-0.74391889600000005</v>
      </c>
    </row>
    <row r="87" spans="1:25" ht="15" x14ac:dyDescent="0.25">
      <c r="A87" s="19" t="s">
        <v>95</v>
      </c>
      <c r="B87" s="158" t="s">
        <v>95</v>
      </c>
      <c r="C87" s="130">
        <f>IF(ISNUMBER('1-1'!E87),'1-1'!E87, "XXX")</f>
        <v>8.6</v>
      </c>
      <c r="D87" s="130" t="str">
        <f>IF(UCDP!V87, UCDP!V87, "0.0")</f>
        <v>0.0</v>
      </c>
      <c r="E87" s="130">
        <f>IF(ISNUMBER('1-3'!F87), '1-3'!F87, IF(ISNUMBER('1-3'!G87), '1-3'!G87, IF(ISNUMBER('1-3'!H87), '1-3'!H87, IF(ISNUMBER('1-3'!I87), '1-3'!I87, IF(ISNUMBER('1-3'!J87), '1-3'!J87, IF(ISNUMBER('1-3'!K87), '1-3'!K87, IF(ISNUMBER('1-3'!L87), '1-3'!L87, "XXX")))))))</f>
        <v>87.833333333333329</v>
      </c>
      <c r="F87" s="130">
        <f>IF(ISNUMBER('1-4'!AL87),'1-4'!AL87, IF(ISNUMBER('1-4'!AM87),'1-4'!AM87, IF(ISNUMBER('1-4'!AN87),'1-4'!AN87, IF(ISNUMBER('1-4'!AO87),'1-4'!AO87, IF(ISNUMBER('1-4'!AP87),'1-4'!AP87, IF(ISNUMBER('1-4'!AQ87),'1-4'!AQ87, IF(ISNUMBER('1-4'!AR87), '1-4'!AR87, "XXX")))))))</f>
        <v>2</v>
      </c>
      <c r="G87" s="130">
        <f>IF(ISNUMBER('1-5'!E86),'1-5'!E86, "XXX")</f>
        <v>7.3</v>
      </c>
      <c r="H87" s="130">
        <f>IF(ISNUMBER('2-1-1'!E87), '2-1-1'!E87, IF(ISNUMBER('2-1-1'!F87), '2-1-1'!F87, IF(ISNUMBER('2-1-1'!G87), '2-1-1'!G87, IF(ISNUMBER('2-1-1'!H87), '2-1-1'!H87, IF(ISNUMBER('2-1-1'!I87), '2-1-1'!I87, IF(ISNUMBER('2-1-1'!J87), '2-1-1'!J87, IF(ISNUMBER('2-1-1'!K87), '2-1-1'!K87, "XXX")))))))</f>
        <v>0.32285714285714279</v>
      </c>
      <c r="I87" s="130">
        <f>'2-1-2'!C86</f>
        <v>1.8110000000000001E-2</v>
      </c>
      <c r="J87" s="130">
        <f>IF(ISNUMBER('2-2-1'!Z87), '2-2-1'!Z87, IF(ISNUMBER('2-2-1'!AA87), '2-2-1'!AA87, IF(ISNUMBER('2-2-1'!AB87), '2-2-1'!AB87, IF(ISNUMBER('2-2-1'!AC87), '2-2-1'!AC87, IF(ISNUMBER('2-2-1'!AD87), '2-2-1'!AD87, IF(ISNUMBER('2-2-1'!AE87), '2-2-1'!AE87, IF(ISNUMBER('2-2-1'!AF87), '2-2-1'!AF87, "XXX")))))))</f>
        <v>2.0831900000000001</v>
      </c>
      <c r="K87" s="130">
        <f>IF(ISNUMBER('2-2-2'!E87), '2-2-2'!E87, IF(ISNUMBER('2-2-2'!F87), '2-2-2'!F87, IF(ISNUMBER('2-2-2'!G87), '2-2-2'!G87, IF(ISNUMBER('2-2-2'!H87), '2-2-2'!H87, IF(ISNUMBER('2-2-2'!I87), '2-2-2'!I87, IF(ISNUMBER('2-2-2'!J87), '2-2-2'!J87, IF(ISNUMBER('2-2-2'!K87), '2-2-2'!K87, "XXX")))))))</f>
        <v>0.43</v>
      </c>
      <c r="L87" s="130">
        <f>IF(ISNUMBER('2-3-1'!M87), '2-3-1'!M87, IF(ISNUMBER('2-3-1'!N87), '2-3-1'!N87, IF(ISNUMBER('2-3-1'!O87), '2-3-1'!O87, IF(ISNUMBER('2-3-1'!P87), '2-3-1'!P87, IF(ISNUMBER('2-3-1'!Q87), '2-3-1'!Q87, IF(ISNUMBER('2-3-1'!R87), '2-3-1'!R87, IF(ISNUMBER('2-3-1'!S87), '2-3-1'!S87, "XXX")))))))</f>
        <v>1.5938023299999999</v>
      </c>
      <c r="M87" s="130">
        <f>IF(ISNUMBER('2-3-2'!M87),'2-3-2'!M87, "XXX")</f>
        <v>10.92772293</v>
      </c>
      <c r="N87" s="130">
        <f>IF(ISNUMBER('2-4-1'!S87), '2-4-1'!S87,IF(ISNUMBER('2-4-1'!T87),'2-4-1'!T87,IF(ISNUMBER('2-4-1'!U87),'2-4-1'!U87,IF(ISNUMBER('2-4-1'!V87),'2-4-1'!V87,'2013'!N87))))</f>
        <v>0.99465048534524914</v>
      </c>
      <c r="O87" s="130">
        <f>IF(ISNUMBER('2-4-2'!C87), '2-4-2'!C87, IF(ISNUMBER('2-4-2'!D87), '2-4-2'!D87, IF(ISNUMBER('2-4-2'!E87), '2-4-2'!E87, IF(ISNUMBER('2-4-2'!F87), '2-4-2'!F87, IF(ISNUMBER('2-4-2'!G87), '2-4-2'!G87, "XXX")))))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"XXX"))))</f>
        <v>38.71772</v>
      </c>
      <c r="S87" s="130">
        <f>IF(ISNUMBER('2-6-2'!B87), '2-6-2'!B87, IF(ISNUMBER('2-6-2'!C87), '2-6-2'!C87, IF(ISNUMBER('2-6-2'!D87), '2-6-2'!D87, IF(ISNUMBER('2-6-2'!E87), '2-6-2'!E87, IF(ISNUMBER('2-6-2'!F87), '2-6-2'!F87, IF(ISNUMBER('2-6-2'!G87), '2-6-2'!G87, IF(ISNUMBER('2-6-2'!H87), '2-6-2'!H87, "XXX")))))))</f>
        <v>67.8</v>
      </c>
      <c r="T87" s="130">
        <f>IF(ISNUMBER('2-7-1'!E87), '2-7-1'!E87, IF(ISNUMBER('2-7-1'!F87), '2-7-1'!F87, IF(ISNUMBER('2-7-1'!G87), '2-7-1'!G87, IF(ISNUMBER('2-7-1'!H87), '2-7-1'!H87, IF(ISNUMBER('2-7-1'!I87), '2-7-1'!I87, IF(ISNUMBER('2-7-1'!J87), '2-7-1'!J87, IF(ISNUMBER('2-7-1'!K87), '2-7-1'!K87, "XXX")))))))</f>
        <v>0.57999999999999996</v>
      </c>
      <c r="U87" s="130">
        <f>IF(ISNUMBER('2-7-2'!E87), '2-7-2'!E87, IF(ISNUMBER('2-7-2'!F87), '2-7-2'!F87, IF(ISNUMBER('2-7-2'!G87), '2-7-2'!G87, IF(ISNUMBER('2-7-2'!H87), '2-7-2'!H87, IF(ISNUMBER('2-7-2'!I87), '2-7-2'!I87, IF(ISNUMBER('2-7-2'!J87), '2-7-2'!J87, IF(ISNUMBER('2-7-2'!K87), '2-7-2'!K87, "XXX")))))))</f>
        <v>0.55285714285714282</v>
      </c>
      <c r="V87" s="130">
        <f>IF(ISNUMBER('2-8-1'!E87), '2-8-1'!E87, IF(ISNUMBER('2-8-1'!F87), '2-8-1'!F87, IF(ISNUMBER('2-8-1'!G87), '2-8-1'!G87, IF(ISNUMBER('2-8-1'!H87), '2-8-1'!H87, IF(ISNUMBER('2-8-1'!I87), '2-8-1'!I87, IF(ISNUMBER('2-8-1'!J87), '2-8-1'!J87, IF(ISNUMBER('2-8-1'!K87), '2-8-1'!K87, "XXX")))))))</f>
        <v>0.58857142857142863</v>
      </c>
      <c r="W87" s="130">
        <f>IF(ISNUMBER('2-8-2'!E87), '2-8-2'!E87, IF(ISNUMBER('2-8-2'!F87), '2-8-2'!F87, IF(ISNUMBER('2-8-2'!G87), '2-8-2'!G87, IF(ISNUMBER('2-8-2'!H87), '2-8-2'!H87, IF(ISNUMBER('2-8-2'!I87), '2-8-2'!I87, IF(ISNUMBER('2-8-2'!J87), '2-8-2'!J87, IF(ISNUMBER('2-8-2'!K87), '2-8-2'!K87, "XXX")))))))</f>
        <v>0.57000000000000006</v>
      </c>
      <c r="X87" s="130">
        <f>'3-1'!F86</f>
        <v>0.52</v>
      </c>
      <c r="Y87" s="223">
        <f>'3-2'!N86</f>
        <v>-0.110475183</v>
      </c>
    </row>
    <row r="88" spans="1:25" ht="15" x14ac:dyDescent="0.25">
      <c r="A88" s="19" t="s">
        <v>96</v>
      </c>
      <c r="B88" s="158" t="s">
        <v>96</v>
      </c>
      <c r="C88" s="130">
        <f>IF(ISNUMBER('1-1'!E88),'1-1'!E88, "XXX")</f>
        <v>5.4</v>
      </c>
      <c r="D88" s="130" t="str">
        <f>IF(UCDP!V88, UCDP!V88, "0.0")</f>
        <v>0.0</v>
      </c>
      <c r="E88" s="130">
        <f>IF(ISNUMBER('1-3'!F88), '1-3'!F88, IF(ISNUMBER('1-3'!G88), '1-3'!G88, IF(ISNUMBER('1-3'!H88), '1-3'!H88, IF(ISNUMBER('1-3'!I88), '1-3'!I88, IF(ISNUMBER('1-3'!J88), '1-3'!J88, IF(ISNUMBER('1-3'!K88), '1-3'!K88, IF(ISNUMBER('1-3'!L88), '1-3'!L88, "XXX")))))))</f>
        <v>80.833333333333329</v>
      </c>
      <c r="F88" s="130">
        <f>IF(ISNUMBER('1-4'!AL88),'1-4'!AL88, IF(ISNUMBER('1-4'!AM88),'1-4'!AM88, IF(ISNUMBER('1-4'!AN88),'1-4'!AN88, IF(ISNUMBER('1-4'!AO88),'1-4'!AO88, IF(ISNUMBER('1-4'!AP88),'1-4'!AP88, IF(ISNUMBER('1-4'!AQ88),'1-4'!AQ88, IF(ISNUMBER('1-4'!AR88), '1-4'!AR88, "XXX")))))))</f>
        <v>2</v>
      </c>
      <c r="G88" s="130">
        <f>IF(ISNUMBER('1-5'!E87),'1-5'!E87, "XXX")</f>
        <v>6.8</v>
      </c>
      <c r="H88" s="130">
        <f>IF(ISNUMBER('2-1-1'!E88), '2-1-1'!E88, IF(ISNUMBER('2-1-1'!F88), '2-1-1'!F88, IF(ISNUMBER('2-1-1'!G88), '2-1-1'!G88, IF(ISNUMBER('2-1-1'!H88), '2-1-1'!H88, IF(ISNUMBER('2-1-1'!I88), '2-1-1'!I88, IF(ISNUMBER('2-1-1'!J88), '2-1-1'!J88, IF(ISNUMBER('2-1-1'!K88), '2-1-1'!K88, "XXX")))))))</f>
        <v>0.71</v>
      </c>
      <c r="I88" s="130">
        <f>'2-1-2'!C87</f>
        <v>0.34375</v>
      </c>
      <c r="J88" s="130">
        <f>IF(ISNUMBER('2-2-1'!Z88), '2-2-1'!Z88, IF(ISNUMBER('2-2-1'!AA88), '2-2-1'!AA88, IF(ISNUMBER('2-2-1'!AB88), '2-2-1'!AB88, IF(ISNUMBER('2-2-1'!AC88), '2-2-1'!AC88, IF(ISNUMBER('2-2-1'!AD88), '2-2-1'!AD88, IF(ISNUMBER('2-2-1'!AE88), '2-2-1'!AE88, IF(ISNUMBER('2-2-1'!AF88), '2-2-1'!AF88, "XXX")))))))</f>
        <v>3.6133100000000002</v>
      </c>
      <c r="K88" s="130">
        <f>IF(ISNUMBER('2-2-2'!E88), '2-2-2'!E88, IF(ISNUMBER('2-2-2'!F88), '2-2-2'!F88, IF(ISNUMBER('2-2-2'!G88), '2-2-2'!G88, IF(ISNUMBER('2-2-2'!H88), '2-2-2'!H88, IF(ISNUMBER('2-2-2'!I88), '2-2-2'!I88, IF(ISNUMBER('2-2-2'!J88), '2-2-2'!J88, IF(ISNUMBER('2-2-2'!K88), '2-2-2'!K88, "XXX")))))))</f>
        <v>0.69571428571428573</v>
      </c>
      <c r="L88" s="130">
        <f>IF(ISNUMBER('2-3-1'!M88), '2-3-1'!M88, IF(ISNUMBER('2-3-1'!N88), '2-3-1'!N88, IF(ISNUMBER('2-3-1'!O88), '2-3-1'!O88, IF(ISNUMBER('2-3-1'!P88), '2-3-1'!P88, IF(ISNUMBER('2-3-1'!Q88), '2-3-1'!Q88, IF(ISNUMBER('2-3-1'!R88), '2-3-1'!R88, IF(ISNUMBER('2-3-1'!S88), '2-3-1'!S88, "XXX")))))))</f>
        <v>1.67910564</v>
      </c>
      <c r="M88" s="130">
        <f>IF(ISNUMBER('2-3-2'!M88),'2-3-2'!M88, "XXX")</f>
        <v>34.116699220000001</v>
      </c>
      <c r="N88" s="130">
        <f>IF(ISNUMBER('2-4-1'!S88), '2-4-1'!S88,IF(ISNUMBER('2-4-1'!T88),'2-4-1'!T88,IF(ISNUMBER('2-4-1'!U88),'2-4-1'!U88,IF(ISNUMBER('2-4-1'!V88),'2-4-1'!V88,'2013'!N88))))</f>
        <v>3.4387699999999999</v>
      </c>
      <c r="O88" s="130" t="str">
        <f>IF(ISNUMBER('2-4-2'!C88), '2-4-2'!C88, IF(ISNUMBER('2-4-2'!D88), '2-4-2'!D88, IF(ISNUMBER('2-4-2'!E88), '2-4-2'!E88, IF(ISNUMBER('2-4-2'!F88), '2-4-2'!F88, IF(ISNUMBER('2-4-2'!G88), '2-4-2'!G88, "XXX")))))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"XXX"))))</f>
        <v>74.367840000000001</v>
      </c>
      <c r="S88" s="130">
        <f>IF(ISNUMBER('2-6-2'!B88), '2-6-2'!B88, IF(ISNUMBER('2-6-2'!C88), '2-6-2'!C88, IF(ISNUMBER('2-6-2'!D88), '2-6-2'!D88, IF(ISNUMBER('2-6-2'!E88), '2-6-2'!E88, IF(ISNUMBER('2-6-2'!F88), '2-6-2'!F88, IF(ISNUMBER('2-6-2'!G88), '2-6-2'!G88, IF(ISNUMBER('2-6-2'!H88), '2-6-2'!H88, "XXX")))))))</f>
        <v>7.0000000000000007E-2</v>
      </c>
      <c r="T88" s="130">
        <f>IF(ISNUMBER('2-7-1'!E88), '2-7-1'!E88, IF(ISNUMBER('2-7-1'!F88), '2-7-1'!F88, IF(ISNUMBER('2-7-1'!G88), '2-7-1'!G88, IF(ISNUMBER('2-7-1'!H88), '2-7-1'!H88, IF(ISNUMBER('2-7-1'!I88), '2-7-1'!I88, IF(ISNUMBER('2-7-1'!J88), '2-7-1'!J88, IF(ISNUMBER('2-7-1'!K88), '2-7-1'!K88, "XXX")))))))</f>
        <v>0.70714285714285718</v>
      </c>
      <c r="U88" s="130">
        <f>IF(ISNUMBER('2-7-2'!E88), '2-7-2'!E88, IF(ISNUMBER('2-7-2'!F88), '2-7-2'!F88, IF(ISNUMBER('2-7-2'!G88), '2-7-2'!G88, IF(ISNUMBER('2-7-2'!H88), '2-7-2'!H88, IF(ISNUMBER('2-7-2'!I88), '2-7-2'!I88, IF(ISNUMBER('2-7-2'!J88), '2-7-2'!J88, IF(ISNUMBER('2-7-2'!K88), '2-7-2'!K88, "XXX")))))))</f>
        <v>0.58071428571428563</v>
      </c>
      <c r="V88" s="130">
        <f>IF(ISNUMBER('2-8-1'!E88), '2-8-1'!E88, IF(ISNUMBER('2-8-1'!F88), '2-8-1'!F88, IF(ISNUMBER('2-8-1'!G88), '2-8-1'!G88, IF(ISNUMBER('2-8-1'!H88), '2-8-1'!H88, IF(ISNUMBER('2-8-1'!I88), '2-8-1'!I88, IF(ISNUMBER('2-8-1'!J88), '2-8-1'!J88, IF(ISNUMBER('2-8-1'!K88), '2-8-1'!K88, "XXX")))))))</f>
        <v>0.67</v>
      </c>
      <c r="W88" s="130">
        <f>IF(ISNUMBER('2-8-2'!E88), '2-8-2'!E88, IF(ISNUMBER('2-8-2'!F88), '2-8-2'!F88, IF(ISNUMBER('2-8-2'!G88), '2-8-2'!G88, IF(ISNUMBER('2-8-2'!H88), '2-8-2'!H88, IF(ISNUMBER('2-8-2'!I88), '2-8-2'!I88, IF(ISNUMBER('2-8-2'!J88), '2-8-2'!J88, IF(ISNUMBER('2-8-2'!K88), '2-8-2'!K88, "XXX")))))))</f>
        <v>0.63</v>
      </c>
      <c r="X88" s="130">
        <f>'3-1'!F87</f>
        <v>0.32400000000000001</v>
      </c>
      <c r="Y88" s="223">
        <f>'3-2'!N87</f>
        <v>-0.40953031200000001</v>
      </c>
    </row>
    <row r="89" spans="1:25" ht="15" x14ac:dyDescent="0.25">
      <c r="A89" s="19" t="s">
        <v>97</v>
      </c>
      <c r="B89" s="158" t="s">
        <v>97</v>
      </c>
      <c r="C89" s="130">
        <f>IF(ISNUMBER('1-1'!E89),'1-1'!E89, "XXX")</f>
        <v>5.8</v>
      </c>
      <c r="D89" s="130" t="str">
        <f>IF(UCDP!V89, UCDP!V89, "0.0")</f>
        <v>0.0</v>
      </c>
      <c r="E89" s="130" t="str">
        <f>IF(ISNUMBER('1-3'!F89), '1-3'!F89, IF(ISNUMBER('1-3'!G89), '1-3'!G89, IF(ISNUMBER('1-3'!H89), '1-3'!H89, IF(ISNUMBER('1-3'!I89), '1-3'!I89, IF(ISNUMBER('1-3'!J89), '1-3'!J89, IF(ISNUMBER('1-3'!K89), '1-3'!K89, IF(ISNUMBER('1-3'!L89), '1-3'!L89, "XXX")))))))</f>
        <v>XXX</v>
      </c>
      <c r="F89" s="130">
        <f>IF(ISNUMBER('1-4'!AL89),'1-4'!AL89, IF(ISNUMBER('1-4'!AM89),'1-4'!AM89, IF(ISNUMBER('1-4'!AN89),'1-4'!AN89, IF(ISNUMBER('1-4'!AO89),'1-4'!AO89, IF(ISNUMBER('1-4'!AP89),'1-4'!AP89, IF(ISNUMBER('1-4'!AQ89),'1-4'!AQ89, IF(ISNUMBER('1-4'!AR89), '1-4'!AR89, "XXX")))))))</f>
        <v>1</v>
      </c>
      <c r="G89" s="130">
        <f>IF(ISNUMBER('1-5'!E88),'1-5'!E88, "XXX")</f>
        <v>7.3</v>
      </c>
      <c r="H89" s="130" t="str">
        <f>IF(ISNUMBER('2-1-1'!E89), '2-1-1'!E89, IF(ISNUMBER('2-1-1'!F89), '2-1-1'!F89, IF(ISNUMBER('2-1-1'!G89), '2-1-1'!G89, IF(ISNUMBER('2-1-1'!H89), '2-1-1'!H89, IF(ISNUMBER('2-1-1'!I89), '2-1-1'!I89, IF(ISNUMBER('2-1-1'!J89), '2-1-1'!J89, IF(ISNUMBER('2-1-1'!K89), '2-1-1'!K89, "XXX")))))))</f>
        <v>XXX</v>
      </c>
      <c r="I89" s="130">
        <f>'2-1-2'!C88</f>
        <v>0.28859000000000001</v>
      </c>
      <c r="J89" s="130">
        <f>IF(ISNUMBER('2-2-1'!Z89), '2-2-1'!Z89, IF(ISNUMBER('2-2-1'!AA89), '2-2-1'!AA89, IF(ISNUMBER('2-2-1'!AB89), '2-2-1'!AB89, IF(ISNUMBER('2-2-1'!AC89), '2-2-1'!AC89, IF(ISNUMBER('2-2-1'!AD89), '2-2-1'!AD89, IF(ISNUMBER('2-2-1'!AE89), '2-2-1'!AE89, IF(ISNUMBER('2-2-1'!AF89), '2-2-1'!AF89, "XXX")))))))</f>
        <v>3.9573800000000001</v>
      </c>
      <c r="K89" s="130" t="str">
        <f>IF(ISNUMBER('2-2-2'!E89), '2-2-2'!E89, IF(ISNUMBER('2-2-2'!F89), '2-2-2'!F89, IF(ISNUMBER('2-2-2'!G89), '2-2-2'!G89, IF(ISNUMBER('2-2-2'!H89), '2-2-2'!H89, IF(ISNUMBER('2-2-2'!I89), '2-2-2'!I89, IF(ISNUMBER('2-2-2'!J89), '2-2-2'!J89, IF(ISNUMBER('2-2-2'!K89), '2-2-2'!K89, "XXX")))))))</f>
        <v>XXX</v>
      </c>
      <c r="L89" s="130">
        <f>IF(ISNUMBER('2-3-1'!M89), '2-3-1'!M89, IF(ISNUMBER('2-3-1'!N89), '2-3-1'!N89, IF(ISNUMBER('2-3-1'!O89), '2-3-1'!O89, IF(ISNUMBER('2-3-1'!P89), '2-3-1'!P89, IF(ISNUMBER('2-3-1'!Q89), '2-3-1'!Q89, IF(ISNUMBER('2-3-1'!R89), '2-3-1'!R89, IF(ISNUMBER('2-3-1'!S89), '2-3-1'!S89, "XXX")))))))</f>
        <v>4.4951310199999996</v>
      </c>
      <c r="M89" s="130">
        <f>IF(ISNUMBER('2-3-2'!M89),'2-3-2'!M89, "XXX")</f>
        <v>40.07978439</v>
      </c>
      <c r="N89" s="130">
        <f>IF(ISNUMBER('2-4-1'!S89), '2-4-1'!S89,IF(ISNUMBER('2-4-1'!T89),'2-4-1'!T89,IF(ISNUMBER('2-4-1'!U89),'2-4-1'!U89,IF(ISNUMBER('2-4-1'!V89),'2-4-1'!V89,'2013'!N89))))</f>
        <v>5.1371503689410298</v>
      </c>
      <c r="O89" s="130">
        <f>IF(ISNUMBER('2-4-2'!C89), '2-4-2'!C89, IF(ISNUMBER('2-4-2'!D89), '2-4-2'!D89, IF(ISNUMBER('2-4-2'!E89), '2-4-2'!E89, IF(ISNUMBER('2-4-2'!F89), '2-4-2'!F89, IF(ISNUMBER('2-4-2'!G89), '2-4-2'!G89, "XXX")))))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"XXX"))))</f>
        <v>72.357399999999998</v>
      </c>
      <c r="S89" s="130">
        <f>IF(ISNUMBER('2-6-2'!B89), '2-6-2'!B89, IF(ISNUMBER('2-6-2'!C89), '2-6-2'!C89, IF(ISNUMBER('2-6-2'!D89), '2-6-2'!D89, IF(ISNUMBER('2-6-2'!E89), '2-6-2'!E89, IF(ISNUMBER('2-6-2'!F89), '2-6-2'!F89, IF(ISNUMBER('2-6-2'!G89), '2-6-2'!G89, IF(ISNUMBER('2-6-2'!H89), '2-6-2'!H89, "XXX")))))))</f>
        <v>0.53</v>
      </c>
      <c r="T89" s="130" t="str">
        <f>IF(ISNUMBER('2-7-1'!E89), '2-7-1'!E89, IF(ISNUMBER('2-7-1'!F89), '2-7-1'!F89, IF(ISNUMBER('2-7-1'!G89), '2-7-1'!G89, IF(ISNUMBER('2-7-1'!H89), '2-7-1'!H89, IF(ISNUMBER('2-7-1'!I89), '2-7-1'!I89, IF(ISNUMBER('2-7-1'!J89), '2-7-1'!J89, IF(ISNUMBER('2-7-1'!K89), '2-7-1'!K89, "XXX")))))))</f>
        <v>XXX</v>
      </c>
      <c r="U89" s="130" t="str">
        <f>IF(ISNUMBER('2-7-2'!E89), '2-7-2'!E89, IF(ISNUMBER('2-7-2'!F89), '2-7-2'!F89, IF(ISNUMBER('2-7-2'!G89), '2-7-2'!G89, IF(ISNUMBER('2-7-2'!H89), '2-7-2'!H89, IF(ISNUMBER('2-7-2'!I89), '2-7-2'!I89, IF(ISNUMBER('2-7-2'!J89), '2-7-2'!J89, IF(ISNUMBER('2-7-2'!K89), '2-7-2'!K89, "XXX")))))))</f>
        <v>XXX</v>
      </c>
      <c r="V89" s="130" t="str">
        <f>IF(ISNUMBER('2-8-1'!E89), '2-8-1'!E89, IF(ISNUMBER('2-8-1'!F89), '2-8-1'!F89, IF(ISNUMBER('2-8-1'!G89), '2-8-1'!G89, IF(ISNUMBER('2-8-1'!H89), '2-8-1'!H89, IF(ISNUMBER('2-8-1'!I89), '2-8-1'!I89, IF(ISNUMBER('2-8-1'!J89), '2-8-1'!J89, IF(ISNUMBER('2-8-1'!K89), '2-8-1'!K89, "XXX")))))))</f>
        <v>XXX</v>
      </c>
      <c r="W89" s="130" t="str">
        <f>IF(ISNUMBER('2-8-2'!E89), '2-8-2'!E89, IF(ISNUMBER('2-8-2'!F89), '2-8-2'!F89, IF(ISNUMBER('2-8-2'!G89), '2-8-2'!G89, IF(ISNUMBER('2-8-2'!H89), '2-8-2'!H89, IF(ISNUMBER('2-8-2'!I89), '2-8-2'!I89, IF(ISNUMBER('2-8-2'!J89), '2-8-2'!J89, IF(ISNUMBER('2-8-2'!K89), '2-8-2'!K89, "XXX")))))))</f>
        <v>XXX</v>
      </c>
      <c r="X89" s="130">
        <f>'3-1'!F88</f>
        <v>0.61499999999999999</v>
      </c>
      <c r="Y89" s="223">
        <f>'3-2'!N88</f>
        <v>1.3679224E-2</v>
      </c>
    </row>
    <row r="90" spans="1:25" ht="15" x14ac:dyDescent="0.25">
      <c r="A90" s="19" t="s">
        <v>98</v>
      </c>
      <c r="B90" s="158" t="s">
        <v>98</v>
      </c>
      <c r="C90" s="130">
        <f>IF(ISNUMBER('1-1'!E90),'1-1'!E90, "XXX")</f>
        <v>7</v>
      </c>
      <c r="D90" s="130">
        <f>IF(UCDP!V90, UCDP!V90, "0.0")</f>
        <v>3.7660903036825594E-2</v>
      </c>
      <c r="E90" s="130">
        <f>IF(ISNUMBER('1-3'!F90), '1-3'!F90, IF(ISNUMBER('1-3'!G90), '1-3'!G90, IF(ISNUMBER('1-3'!H90), '1-3'!H90, IF(ISNUMBER('1-3'!I90), '1-3'!I90, IF(ISNUMBER('1-3'!J90), '1-3'!J90, IF(ISNUMBER('1-3'!K90), '1-3'!K90, IF(ISNUMBER('1-3'!L90), '1-3'!L90, "XXX")))))))</f>
        <v>79.333333333333329</v>
      </c>
      <c r="F90" s="130">
        <f>IF(ISNUMBER('1-4'!AL90),'1-4'!AL90, IF(ISNUMBER('1-4'!AM90),'1-4'!AM90, IF(ISNUMBER('1-4'!AN90),'1-4'!AN90, IF(ISNUMBER('1-4'!AO90),'1-4'!AO90, IF(ISNUMBER('1-4'!AP90),'1-4'!AP90, IF(ISNUMBER('1-4'!AQ90),'1-4'!AQ90, IF(ISNUMBER('1-4'!AR90), '1-4'!AR90, "XXX")))))))</f>
        <v>1</v>
      </c>
      <c r="G90" s="130">
        <f>IF(ISNUMBER('1-5'!E89),'1-5'!E89, "XXX")</f>
        <v>5</v>
      </c>
      <c r="H90" s="130">
        <f>IF(ISNUMBER('2-1-1'!E90), '2-1-1'!E90, IF(ISNUMBER('2-1-1'!F90), '2-1-1'!F90, IF(ISNUMBER('2-1-1'!G90), '2-1-1'!G90, IF(ISNUMBER('2-1-1'!H90), '2-1-1'!H90, IF(ISNUMBER('2-1-1'!I90), '2-1-1'!I90, IF(ISNUMBER('2-1-1'!J90), '2-1-1'!J90, IF(ISNUMBER('2-1-1'!K90), '2-1-1'!K90, "XXX")))))))</f>
        <v>0.36571428571428571</v>
      </c>
      <c r="I90" s="130">
        <f>'2-1-2'!C89</f>
        <v>2.9069999999999999E-2</v>
      </c>
      <c r="J90" s="130">
        <f>IF(ISNUMBER('2-2-1'!Z90), '2-2-1'!Z90, IF(ISNUMBER('2-2-1'!AA90), '2-2-1'!AA90, IF(ISNUMBER('2-2-1'!AB90), '2-2-1'!AB90, IF(ISNUMBER('2-2-1'!AC90), '2-2-1'!AC90, IF(ISNUMBER('2-2-1'!AD90), '2-2-1'!AD90, IF(ISNUMBER('2-2-1'!AE90), '2-2-1'!AE90, IF(ISNUMBER('2-2-1'!AF90), '2-2-1'!AF90, "XXX")))))))</f>
        <v>3.2206399999999999</v>
      </c>
      <c r="K90" s="130">
        <f>IF(ISNUMBER('2-2-2'!E90), '2-2-2'!E90, IF(ISNUMBER('2-2-2'!F90), '2-2-2'!F90, IF(ISNUMBER('2-2-2'!G90), '2-2-2'!G90, IF(ISNUMBER('2-2-2'!H90), '2-2-2'!H90, IF(ISNUMBER('2-2-2'!I90), '2-2-2'!I90, IF(ISNUMBER('2-2-2'!J90), '2-2-2'!J90, IF(ISNUMBER('2-2-2'!K90), '2-2-2'!K90, "XXX")))))))</f>
        <v>0.29857142857142854</v>
      </c>
      <c r="L90" s="130">
        <f>IF(ISNUMBER('2-3-1'!M90), '2-3-1'!M90, IF(ISNUMBER('2-3-1'!N90), '2-3-1'!N90, IF(ISNUMBER('2-3-1'!O90), '2-3-1'!O90, IF(ISNUMBER('2-3-1'!P90), '2-3-1'!P90, IF(ISNUMBER('2-3-1'!Q90), '2-3-1'!Q90, IF(ISNUMBER('2-3-1'!R90), '2-3-1'!R90, IF(ISNUMBER('2-3-1'!S90), '2-3-1'!S90, "XXX")))))))</f>
        <v>0.66898071999999997</v>
      </c>
      <c r="M90" s="130">
        <f>IF(ISNUMBER('2-3-2'!M90),'2-3-2'!M90, "XXX")</f>
        <v>56.266246799999998</v>
      </c>
      <c r="N90" s="130">
        <f>IF(ISNUMBER('2-4-1'!S90), '2-4-1'!S90,IF(ISNUMBER('2-4-1'!T90),'2-4-1'!T90,IF(ISNUMBER('2-4-1'!U90),'2-4-1'!U90,IF(ISNUMBER('2-4-1'!V90),'2-4-1'!V90,'2013'!N90))))</f>
        <v>4.8840000000000003</v>
      </c>
      <c r="O90" s="130">
        <f>IF(ISNUMBER('2-4-2'!C90), '2-4-2'!C90, IF(ISNUMBER('2-4-2'!D90), '2-4-2'!D90, IF(ISNUMBER('2-4-2'!E90), '2-4-2'!E90, IF(ISNUMBER('2-4-2'!F90), '2-4-2'!F90, IF(ISNUMBER('2-4-2'!G90), '2-4-2'!G90, "XXX")))))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"XXX"))))</f>
        <v>17.110800000000001</v>
      </c>
      <c r="S90" s="130">
        <f>IF(ISNUMBER('2-6-2'!B90), '2-6-2'!B90, IF(ISNUMBER('2-6-2'!C90), '2-6-2'!C90, IF(ISNUMBER('2-6-2'!D90), '2-6-2'!D90, IF(ISNUMBER('2-6-2'!E90), '2-6-2'!E90, IF(ISNUMBER('2-6-2'!F90), '2-6-2'!F90, IF(ISNUMBER('2-6-2'!G90), '2-6-2'!G90, IF(ISNUMBER('2-6-2'!H90), '2-6-2'!H90, "XXX")))))))</f>
        <v>50.07</v>
      </c>
      <c r="T90" s="130">
        <f>IF(ISNUMBER('2-7-1'!E90), '2-7-1'!E90, IF(ISNUMBER('2-7-1'!F90), '2-7-1'!F90, IF(ISNUMBER('2-7-1'!G90), '2-7-1'!G90, IF(ISNUMBER('2-7-1'!H90), '2-7-1'!H90, IF(ISNUMBER('2-7-1'!I90), '2-7-1'!I90, IF(ISNUMBER('2-7-1'!J90), '2-7-1'!J90, IF(ISNUMBER('2-7-1'!K90), '2-7-1'!K90, "XXX")))))))</f>
        <v>0.46571428571428569</v>
      </c>
      <c r="U90" s="130">
        <f>IF(ISNUMBER('2-7-2'!E90), '2-7-2'!E90, IF(ISNUMBER('2-7-2'!F90), '2-7-2'!F90, IF(ISNUMBER('2-7-2'!G90), '2-7-2'!G90, IF(ISNUMBER('2-7-2'!H90), '2-7-2'!H90, IF(ISNUMBER('2-7-2'!I90), '2-7-2'!I90, IF(ISNUMBER('2-7-2'!J90), '2-7-2'!J90, IF(ISNUMBER('2-7-2'!K90), '2-7-2'!K90, "XXX")))))))</f>
        <v>0.36428571428571427</v>
      </c>
      <c r="V90" s="130">
        <f>IF(ISNUMBER('2-8-1'!E90), '2-8-1'!E90, IF(ISNUMBER('2-8-1'!F90), '2-8-1'!F90, IF(ISNUMBER('2-8-1'!G90), '2-8-1'!G90, IF(ISNUMBER('2-8-1'!H90), '2-8-1'!H90, IF(ISNUMBER('2-8-1'!I90), '2-8-1'!I90, IF(ISNUMBER('2-8-1'!J90), '2-8-1'!J90, IF(ISNUMBER('2-8-1'!K90), '2-8-1'!K90, "XXX")))))))</f>
        <v>0.53999999999999992</v>
      </c>
      <c r="W90" s="130">
        <f>IF(ISNUMBER('2-8-2'!E90), '2-8-2'!E90, IF(ISNUMBER('2-8-2'!F90), '2-8-2'!F90, IF(ISNUMBER('2-8-2'!G90), '2-8-2'!G90, IF(ISNUMBER('2-8-2'!H90), '2-8-2'!H90, IF(ISNUMBER('2-8-2'!I90), '2-8-2'!I90, IF(ISNUMBER('2-8-2'!J90), '2-8-2'!J90, IF(ISNUMBER('2-8-2'!K90), '2-8-2'!K90, "XXX")))))))</f>
        <v>0.50285714285714289</v>
      </c>
      <c r="X90" s="130">
        <f>'3-1'!F89</f>
        <v>0.59699999999999998</v>
      </c>
      <c r="Y90" s="223">
        <f>'3-2'!N89</f>
        <v>0.22738771099999999</v>
      </c>
    </row>
    <row r="91" spans="1:25" ht="15" x14ac:dyDescent="0.25">
      <c r="A91" s="19" t="s">
        <v>99</v>
      </c>
      <c r="B91" s="158" t="s">
        <v>99</v>
      </c>
      <c r="C91" s="130">
        <f>IF(ISNUMBER('1-1'!E91),'1-1'!E91, "XXX")</f>
        <v>4.8</v>
      </c>
      <c r="D91" s="130" t="str">
        <f>IF(UCDP!V91, UCDP!V91, "0.0")</f>
        <v>0.0</v>
      </c>
      <c r="E91" s="130">
        <f>IF(ISNUMBER('1-3'!F91), '1-3'!F91, IF(ISNUMBER('1-3'!G91), '1-3'!G91, IF(ISNUMBER('1-3'!H91), '1-3'!H91, IF(ISNUMBER('1-3'!I91), '1-3'!I91, IF(ISNUMBER('1-3'!J91), '1-3'!J91, IF(ISNUMBER('1-3'!K91), '1-3'!K91, IF(ISNUMBER('1-3'!L91), '1-3'!L91, "XXX")))))))</f>
        <v>103.16666666666669</v>
      </c>
      <c r="F91" s="130">
        <f>IF(ISNUMBER('1-4'!AL91),'1-4'!AL91, IF(ISNUMBER('1-4'!AM91),'1-4'!AM91, IF(ISNUMBER('1-4'!AN91),'1-4'!AN91, IF(ISNUMBER('1-4'!AO91),'1-4'!AO91, IF(ISNUMBER('1-4'!AP91),'1-4'!AP91, IF(ISNUMBER('1-4'!AQ91),'1-4'!AQ91, IF(ISNUMBER('1-4'!AR91), '1-4'!AR91, "XXX")))))))</f>
        <v>1</v>
      </c>
      <c r="G91" s="130">
        <f>IF(ISNUMBER('1-5'!E90),'1-5'!E90, "XXX")</f>
        <v>3.7</v>
      </c>
      <c r="H91" s="130">
        <f>IF(ISNUMBER('2-1-1'!E91), '2-1-1'!E91, IF(ISNUMBER('2-1-1'!F91), '2-1-1'!F91, IF(ISNUMBER('2-1-1'!G91), '2-1-1'!G91, IF(ISNUMBER('2-1-1'!H91), '2-1-1'!H91, IF(ISNUMBER('2-1-1'!I91), '2-1-1'!I91, IF(ISNUMBER('2-1-1'!J91), '2-1-1'!J91, IF(ISNUMBER('2-1-1'!K91), '2-1-1'!K91, "XXX")))))))</f>
        <v>0.63571428571428568</v>
      </c>
      <c r="I91" s="130">
        <f>'2-1-2'!C90</f>
        <v>0.48626999999999998</v>
      </c>
      <c r="J91" s="130">
        <f>IF(ISNUMBER('2-2-1'!Z91), '2-2-1'!Z91, IF(ISNUMBER('2-2-1'!AA91), '2-2-1'!AA91, IF(ISNUMBER('2-2-1'!AB91), '2-2-1'!AB91, IF(ISNUMBER('2-2-1'!AC91), '2-2-1'!AC91, IF(ISNUMBER('2-2-1'!AD91), '2-2-1'!AD91, IF(ISNUMBER('2-2-1'!AE91), '2-2-1'!AE91, IF(ISNUMBER('2-2-1'!AF91), '2-2-1'!AF91, "XXX")))))))</f>
        <v>3.5808</v>
      </c>
      <c r="K91" s="130">
        <f>IF(ISNUMBER('2-2-2'!E91), '2-2-2'!E91, IF(ISNUMBER('2-2-2'!F91), '2-2-2'!F91, IF(ISNUMBER('2-2-2'!G91), '2-2-2'!G91, IF(ISNUMBER('2-2-2'!H91), '2-2-2'!H91, IF(ISNUMBER('2-2-2'!I91), '2-2-2'!I91, IF(ISNUMBER('2-2-2'!J91), '2-2-2'!J91, IF(ISNUMBER('2-2-2'!K91), '2-2-2'!K91, "XXX")))))))</f>
        <v>0.73142857142857143</v>
      </c>
      <c r="L91" s="130">
        <f>IF(ISNUMBER('2-3-1'!M91), '2-3-1'!M91, IF(ISNUMBER('2-3-1'!N91), '2-3-1'!N91, IF(ISNUMBER('2-3-1'!O91), '2-3-1'!O91, IF(ISNUMBER('2-3-1'!P91), '2-3-1'!P91, IF(ISNUMBER('2-3-1'!Q91), '2-3-1'!Q91, IF(ISNUMBER('2-3-1'!R91), '2-3-1'!R91, IF(ISNUMBER('2-3-1'!S91), '2-3-1'!S91, "XXX")))))))</f>
        <v>5.1351270700000002</v>
      </c>
      <c r="M91" s="130">
        <f>IF(ISNUMBER('2-3-2'!M91),'2-3-2'!M91, "XXX")</f>
        <v>33.02582932</v>
      </c>
      <c r="N91" s="130">
        <f>IF(ISNUMBER('2-4-1'!S91), '2-4-1'!S91,IF(ISNUMBER('2-4-1'!T91),'2-4-1'!T91,IF(ISNUMBER('2-4-1'!U91),'2-4-1'!U91,IF(ISNUMBER('2-4-1'!V91),'2-4-1'!V91,'2013'!N91))))</f>
        <v>19.3</v>
      </c>
      <c r="O91" s="130">
        <f>IF(ISNUMBER('2-4-2'!C91), '2-4-2'!C91, IF(ISNUMBER('2-4-2'!D91), '2-4-2'!D91, IF(ISNUMBER('2-4-2'!E91), '2-4-2'!E91, IF(ISNUMBER('2-4-2'!F91), '2-4-2'!F91, IF(ISNUMBER('2-4-2'!G91), '2-4-2'!G91, "XXX")))))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"XXX"))))</f>
        <v>86.178650000000005</v>
      </c>
      <c r="S91" s="130">
        <f>IF(ISNUMBER('2-6-2'!B91), '2-6-2'!B91, IF(ISNUMBER('2-6-2'!C91), '2-6-2'!C91, IF(ISNUMBER('2-6-2'!D91), '2-6-2'!D91, IF(ISNUMBER('2-6-2'!E91), '2-6-2'!E91, IF(ISNUMBER('2-6-2'!F91), '2-6-2'!F91, IF(ISNUMBER('2-6-2'!G91), '2-6-2'!G91, IF(ISNUMBER('2-6-2'!H91), '2-6-2'!H91, "XXX")))))))</f>
        <v>0</v>
      </c>
      <c r="T91" s="130">
        <f>IF(ISNUMBER('2-7-1'!E91), '2-7-1'!E91, IF(ISNUMBER('2-7-1'!F91), '2-7-1'!F91, IF(ISNUMBER('2-7-1'!G91), '2-7-1'!G91, IF(ISNUMBER('2-7-1'!H91), '2-7-1'!H91, IF(ISNUMBER('2-7-1'!I91), '2-7-1'!I91, IF(ISNUMBER('2-7-1'!J91), '2-7-1'!J91, IF(ISNUMBER('2-7-1'!K91), '2-7-1'!K91, "XXX")))))))</f>
        <v>0.72714285714285709</v>
      </c>
      <c r="U91" s="130">
        <f>IF(ISNUMBER('2-7-2'!E91), '2-7-2'!E91, IF(ISNUMBER('2-7-2'!F91), '2-7-2'!F91, IF(ISNUMBER('2-7-2'!G91), '2-7-2'!G91, IF(ISNUMBER('2-7-2'!H91), '2-7-2'!H91, IF(ISNUMBER('2-7-2'!I91), '2-7-2'!I91, IF(ISNUMBER('2-7-2'!J91), '2-7-2'!J91, IF(ISNUMBER('2-7-2'!K91), '2-7-2'!K91, "XXX")))))))</f>
        <v>0.61785714285714277</v>
      </c>
      <c r="V91" s="130">
        <f>IF(ISNUMBER('2-8-1'!E91), '2-8-1'!E91, IF(ISNUMBER('2-8-1'!F91), '2-8-1'!F91, IF(ISNUMBER('2-8-1'!G91), '2-8-1'!G91, IF(ISNUMBER('2-8-1'!H91), '2-8-1'!H91, IF(ISNUMBER('2-8-1'!I91), '2-8-1'!I91, IF(ISNUMBER('2-8-1'!J91), '2-8-1'!J91, IF(ISNUMBER('2-8-1'!K91), '2-8-1'!K91, "XXX")))))))</f>
        <v>0.64714285714285713</v>
      </c>
      <c r="W91" s="130">
        <f>IF(ISNUMBER('2-8-2'!E91), '2-8-2'!E91, IF(ISNUMBER('2-8-2'!F91), '2-8-2'!F91, IF(ISNUMBER('2-8-2'!G91), '2-8-2'!G91, IF(ISNUMBER('2-8-2'!H91), '2-8-2'!H91, IF(ISNUMBER('2-8-2'!I91), '2-8-2'!I91, IF(ISNUMBER('2-8-2'!J91), '2-8-2'!J91, IF(ISNUMBER('2-8-2'!K91), '2-8-2'!K91, "XXX")))))))</f>
        <v>0.55857142857142861</v>
      </c>
      <c r="X91" s="130">
        <f>'3-1'!F90</f>
        <v>0.82599999999999996</v>
      </c>
      <c r="Y91" s="223">
        <f>'3-2'!N90</f>
        <v>1.204078794</v>
      </c>
    </row>
    <row r="92" spans="1:25" ht="15" x14ac:dyDescent="0.25">
      <c r="A92" s="19" t="s">
        <v>100</v>
      </c>
      <c r="B92" s="158" t="s">
        <v>100</v>
      </c>
      <c r="C92" s="130">
        <f>IF(ISNUMBER('1-1'!E92),'1-1'!E92, "XXX")</f>
        <v>7.6</v>
      </c>
      <c r="D92" s="130">
        <f>IF(UCDP!V92, UCDP!V92, "0.0")</f>
        <v>3.3923475073995582E-2</v>
      </c>
      <c r="E92" s="130">
        <f>IF(ISNUMBER('1-3'!F92), '1-3'!F92, IF(ISNUMBER('1-3'!G92), '1-3'!G92, IF(ISNUMBER('1-3'!H92), '1-3'!H92, IF(ISNUMBER('1-3'!I92), '1-3'!I92, IF(ISNUMBER('1-3'!J92), '1-3'!J92, IF(ISNUMBER('1-3'!K92), '1-3'!K92, IF(ISNUMBER('1-3'!L92), '1-3'!L92, "XXX")))))))</f>
        <v>72.5</v>
      </c>
      <c r="F92" s="130">
        <f>IF(ISNUMBER('1-4'!AL92),'1-4'!AL92, IF(ISNUMBER('1-4'!AM92),'1-4'!AM92, IF(ISNUMBER('1-4'!AN92),'1-4'!AN92, IF(ISNUMBER('1-4'!AO92),'1-4'!AO92, IF(ISNUMBER('1-4'!AP92),'1-4'!AP92, IF(ISNUMBER('1-4'!AQ92),'1-4'!AQ92, IF(ISNUMBER('1-4'!AR92), '1-4'!AR92, "XXX")))))))</f>
        <v>3</v>
      </c>
      <c r="G92" s="130">
        <f>IF(ISNUMBER('1-5'!E91),'1-5'!E91, "XXX")</f>
        <v>7.3</v>
      </c>
      <c r="H92" s="130">
        <f>IF(ISNUMBER('2-1-1'!E92), '2-1-1'!E92, IF(ISNUMBER('2-1-1'!F92), '2-1-1'!F92, IF(ISNUMBER('2-1-1'!G92), '2-1-1'!G92, IF(ISNUMBER('2-1-1'!H92), '2-1-1'!H92, IF(ISNUMBER('2-1-1'!I92), '2-1-1'!I92, IF(ISNUMBER('2-1-1'!J92), '2-1-1'!J92, IF(ISNUMBER('2-1-1'!K92), '2-1-1'!K92, "XXX")))))))</f>
        <v>0.36</v>
      </c>
      <c r="I92" s="130">
        <f>'2-1-2'!C91</f>
        <v>7.9810000000000006E-2</v>
      </c>
      <c r="J92" s="140">
        <f>AVERAGE('2-2-1'!Y92, '2-2-1'!AA92)</f>
        <v>1.9208049999999999</v>
      </c>
      <c r="K92" s="130">
        <f>IF(ISNUMBER('2-2-2'!E92), '2-2-2'!E92, IF(ISNUMBER('2-2-2'!F92), '2-2-2'!F92, IF(ISNUMBER('2-2-2'!G92), '2-2-2'!G92, IF(ISNUMBER('2-2-2'!H92), '2-2-2'!H92, IF(ISNUMBER('2-2-2'!I92), '2-2-2'!I92, IF(ISNUMBER('2-2-2'!J92), '2-2-2'!J92, IF(ISNUMBER('2-2-2'!K92), '2-2-2'!K92, "XXX")))))))</f>
        <v>0.36142857142857138</v>
      </c>
      <c r="L92" s="130">
        <f>IF(ISNUMBER('2-3-1'!M92), '2-3-1'!M92, IF(ISNUMBER('2-3-1'!N92), '2-3-1'!N92, IF(ISNUMBER('2-3-1'!O92), '2-3-1'!O92, IF(ISNUMBER('2-3-1'!P92), '2-3-1'!P92, IF(ISNUMBER('2-3-1'!Q92), '2-3-1'!Q92, IF(ISNUMBER('2-3-1'!R92), '2-3-1'!R92, IF(ISNUMBER('2-3-1'!S92), '2-3-1'!S92, "XXX")))))))</f>
        <v>0.73150157999999998</v>
      </c>
      <c r="M92" s="130">
        <f>IF(ISNUMBER('2-3-2'!M92),'2-3-2'!M92, "XXX")</f>
        <v>62.635971069999997</v>
      </c>
      <c r="N92" s="130">
        <f>IF(ISNUMBER('2-4-1'!S92), '2-4-1'!S92,IF(ISNUMBER('2-4-1'!T92),'2-4-1'!T92,IF(ISNUMBER('2-4-1'!U92),'2-4-1'!U92,IF(ISNUMBER('2-4-1'!V92),'2-4-1'!V92,'2013'!N92))))</f>
        <v>4.8683750000000003</v>
      </c>
      <c r="O92" s="130">
        <f>IF(ISNUMBER('2-4-2'!C92), '2-4-2'!C92, IF(ISNUMBER('2-4-2'!D92), '2-4-2'!D92, IF(ISNUMBER('2-4-2'!E92), '2-4-2'!E92, IF(ISNUMBER('2-4-2'!F92), '2-4-2'!F92, IF(ISNUMBER('2-4-2'!G92), '2-4-2'!G92, "XXX")))))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"XXX"))))</f>
        <v>43.061019999999999</v>
      </c>
      <c r="S92" s="130">
        <f>IF(ISNUMBER('2-6-2'!B92), '2-6-2'!B92, IF(ISNUMBER('2-6-2'!C92), '2-6-2'!C92, IF(ISNUMBER('2-6-2'!D92), '2-6-2'!D92, IF(ISNUMBER('2-6-2'!E92), '2-6-2'!E92, IF(ISNUMBER('2-6-2'!F92), '2-6-2'!F92, IF(ISNUMBER('2-6-2'!G92), '2-6-2'!G92, IF(ISNUMBER('2-6-2'!H92), '2-6-2'!H92, "XXX")))))))</f>
        <v>7.11</v>
      </c>
      <c r="T92" s="130">
        <f>IF(ISNUMBER('2-7-1'!E92), '2-7-1'!E92, IF(ISNUMBER('2-7-1'!F92), '2-7-1'!F92, IF(ISNUMBER('2-7-1'!G92), '2-7-1'!G92, IF(ISNUMBER('2-7-1'!H92), '2-7-1'!H92, IF(ISNUMBER('2-7-1'!I92), '2-7-1'!I92, IF(ISNUMBER('2-7-1'!J92), '2-7-1'!J92, IF(ISNUMBER('2-7-1'!K92), '2-7-1'!K92, "XXX")))))))</f>
        <v>0.45571428571428568</v>
      </c>
      <c r="U92" s="130">
        <f>IF(ISNUMBER('2-7-2'!E92), '2-7-2'!E92, IF(ISNUMBER('2-7-2'!F92), '2-7-2'!F92, IF(ISNUMBER('2-7-2'!G92), '2-7-2'!G92, IF(ISNUMBER('2-7-2'!H92), '2-7-2'!H92, IF(ISNUMBER('2-7-2'!I92), '2-7-2'!I92, IF(ISNUMBER('2-7-2'!J92), '2-7-2'!J92, IF(ISNUMBER('2-7-2'!K92), '2-7-2'!K92, "XXX")))))))</f>
        <v>0.35357142857142854</v>
      </c>
      <c r="V92" s="130">
        <f>IF(ISNUMBER('2-8-1'!E92), '2-8-1'!E92, IF(ISNUMBER('2-8-1'!F92), '2-8-1'!F92, IF(ISNUMBER('2-8-1'!G92), '2-8-1'!G92, IF(ISNUMBER('2-8-1'!H92), '2-8-1'!H92, IF(ISNUMBER('2-8-1'!I92), '2-8-1'!I92, IF(ISNUMBER('2-8-1'!J92), '2-8-1'!J92, IF(ISNUMBER('2-8-1'!K92), '2-8-1'!K92, "XXX")))))))</f>
        <v>0.47142857142857142</v>
      </c>
      <c r="W92" s="130">
        <f>IF(ISNUMBER('2-8-2'!E92), '2-8-2'!E92, IF(ISNUMBER('2-8-2'!F92), '2-8-2'!F92, IF(ISNUMBER('2-8-2'!G92), '2-8-2'!G92, IF(ISNUMBER('2-8-2'!H92), '2-8-2'!H92, IF(ISNUMBER('2-8-2'!I92), '2-8-2'!I92, IF(ISNUMBER('2-8-2'!J92), '2-8-2'!J92, IF(ISNUMBER('2-8-2'!K92), '2-8-2'!K92, "XXX")))))))</f>
        <v>0.52285714285714291</v>
      </c>
      <c r="X92" s="130">
        <f>'3-1'!F91</f>
        <v>0.47299999999999998</v>
      </c>
      <c r="Y92" s="223">
        <f>'3-2'!N91</f>
        <v>-0.80569946800000003</v>
      </c>
    </row>
    <row r="93" spans="1:25" ht="15" x14ac:dyDescent="0.25">
      <c r="A93" s="19" t="s">
        <v>101</v>
      </c>
      <c r="B93" s="158" t="s">
        <v>101</v>
      </c>
      <c r="C93" s="130">
        <f>IF(ISNUMBER('1-1'!E93),'1-1'!E93, "XXX")</f>
        <v>3.6</v>
      </c>
      <c r="D93" s="130" t="str">
        <f>IF(UCDP!V93, UCDP!V93, "0.0")</f>
        <v>0.0</v>
      </c>
      <c r="E93" s="130">
        <f>IF(ISNUMBER('1-3'!F93), '1-3'!F93, IF(ISNUMBER('1-3'!G93), '1-3'!G93, IF(ISNUMBER('1-3'!H93), '1-3'!H93, IF(ISNUMBER('1-3'!I93), '1-3'!I93, IF(ISNUMBER('1-3'!J93), '1-3'!J93, IF(ISNUMBER('1-3'!K93), '1-3'!K93, IF(ISNUMBER('1-3'!L93), '1-3'!L93, "XXX")))))))</f>
        <v>89.166666666666671</v>
      </c>
      <c r="F93" s="130" t="str">
        <f>IF(ISNUMBER('1-4'!AL93),'1-4'!AL93, IF(ISNUMBER('1-4'!AM93),'1-4'!AM93, IF(ISNUMBER('1-4'!AN93),'1-4'!AN93, IF(ISNUMBER('1-4'!AO93),'1-4'!AO93, IF(ISNUMBER('1-4'!AP93),'1-4'!AP93, IF(ISNUMBER('1-4'!AQ93),'1-4'!AQ93, IF(ISNUMBER('1-4'!AR93), '1-4'!AR93, "XXX")))))))</f>
        <v>XXX</v>
      </c>
      <c r="G93" s="130">
        <f>IF(ISNUMBER('1-5'!E92),'1-5'!E92, "XXX")</f>
        <v>3.7</v>
      </c>
      <c r="H93" s="130">
        <f>IF(ISNUMBER('2-1-1'!E93), '2-1-1'!E93, IF(ISNUMBER('2-1-1'!F93), '2-1-1'!F93, IF(ISNUMBER('2-1-1'!G93), '2-1-1'!G93, IF(ISNUMBER('2-1-1'!H93), '2-1-1'!H93, IF(ISNUMBER('2-1-1'!I93), '2-1-1'!I93, IF(ISNUMBER('2-1-1'!J93), '2-1-1'!J93, IF(ISNUMBER('2-1-1'!K93), '2-1-1'!K93, "XXX")))))))</f>
        <v>0.59714285714285709</v>
      </c>
      <c r="I93" s="130">
        <f>'2-1-2'!C92</f>
        <v>0.26468999999999998</v>
      </c>
      <c r="J93" s="130">
        <f>IF(ISNUMBER('2-2-1'!Z93), '2-2-1'!Z93, IF(ISNUMBER('2-2-1'!AA93), '2-2-1'!AA93, IF(ISNUMBER('2-2-1'!AB93), '2-2-1'!AB93, IF(ISNUMBER('2-2-1'!AC93), '2-2-1'!AC93, IF(ISNUMBER('2-2-1'!AD93), '2-2-1'!AD93, IF(ISNUMBER('2-2-1'!AE93), '2-2-1'!AE93, IF(ISNUMBER('2-2-1'!AF93), '2-2-1'!AF93, "XXX")))))))</f>
        <v>2.2668200000000001</v>
      </c>
      <c r="K93" s="130">
        <f>IF(ISNUMBER('2-2-2'!E93), '2-2-2'!E93, IF(ISNUMBER('2-2-2'!F93), '2-2-2'!F93, IF(ISNUMBER('2-2-2'!G93), '2-2-2'!G93, IF(ISNUMBER('2-2-2'!H93), '2-2-2'!H93, IF(ISNUMBER('2-2-2'!I93), '2-2-2'!I93, IF(ISNUMBER('2-2-2'!J93), '2-2-2'!J93, IF(ISNUMBER('2-2-2'!K93), '2-2-2'!K93, "XXX")))))))</f>
        <v>0.5614285714285715</v>
      </c>
      <c r="L93" s="130">
        <f>IF(ISNUMBER('2-3-1'!M93), '2-3-1'!M93, IF(ISNUMBER('2-3-1'!N93), '2-3-1'!N93, IF(ISNUMBER('2-3-1'!O93), '2-3-1'!O93, IF(ISNUMBER('2-3-1'!P93), '2-3-1'!P93, IF(ISNUMBER('2-3-1'!Q93), '2-3-1'!Q93, IF(ISNUMBER('2-3-1'!R93), '2-3-1'!R93, IF(ISNUMBER('2-3-1'!S93), '2-3-1'!S93, "XXX")))))))</f>
        <v>2.021703</v>
      </c>
      <c r="M93" s="130">
        <f>IF(ISNUMBER('2-3-2'!M93),'2-3-2'!M93, "XXX")</f>
        <v>52.316856379999997</v>
      </c>
      <c r="N93" s="130">
        <f>IF(ISNUMBER('2-4-1'!S93), '2-4-1'!S93,IF(ISNUMBER('2-4-1'!T93),'2-4-1'!T93,IF(ISNUMBER('2-4-1'!U93),'2-4-1'!U93,IF(ISNUMBER('2-4-1'!V93),'2-4-1'!V93,'2013'!N93))))</f>
        <v>9.6140668714547797</v>
      </c>
      <c r="O93" s="130" t="str">
        <f>IF(ISNUMBER('2-4-2'!C93), '2-4-2'!C93, IF(ISNUMBER('2-4-2'!D93), '2-4-2'!D93, IF(ISNUMBER('2-4-2'!E93), '2-4-2'!E93, IF(ISNUMBER('2-4-2'!F93), '2-4-2'!F93, IF(ISNUMBER('2-4-2'!G93), '2-4-2'!G93, "XXX")))))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"XXX"))))</f>
        <v>79.205529999999996</v>
      </c>
      <c r="S93" s="130">
        <f>IF(ISNUMBER('2-6-2'!B93), '2-6-2'!B93, IF(ISNUMBER('2-6-2'!C93), '2-6-2'!C93, IF(ISNUMBER('2-6-2'!D93), '2-6-2'!D93, IF(ISNUMBER('2-6-2'!E93), '2-6-2'!E93, IF(ISNUMBER('2-6-2'!F93), '2-6-2'!F93, IF(ISNUMBER('2-6-2'!G93), '2-6-2'!G93, IF(ISNUMBER('2-6-2'!H93), '2-6-2'!H93, "XXX")))))))</f>
        <v>0.15</v>
      </c>
      <c r="T93" s="130">
        <f>IF(ISNUMBER('2-7-1'!E93), '2-7-1'!E93, IF(ISNUMBER('2-7-1'!F93), '2-7-1'!F93, IF(ISNUMBER('2-7-1'!G93), '2-7-1'!G93, IF(ISNUMBER('2-7-1'!H93), '2-7-1'!H93, IF(ISNUMBER('2-7-1'!I93), '2-7-1'!I93, IF(ISNUMBER('2-7-1'!J93), '2-7-1'!J93, IF(ISNUMBER('2-7-1'!K93), '2-7-1'!K93, "XXX")))))))</f>
        <v>0.68857142857142861</v>
      </c>
      <c r="U93" s="130">
        <f>IF(ISNUMBER('2-7-2'!E93), '2-7-2'!E93, IF(ISNUMBER('2-7-2'!F93), '2-7-2'!F93, IF(ISNUMBER('2-7-2'!G93), '2-7-2'!G93, IF(ISNUMBER('2-7-2'!H93), '2-7-2'!H93, IF(ISNUMBER('2-7-2'!I93), '2-7-2'!I93, IF(ISNUMBER('2-7-2'!J93), '2-7-2'!J93, IF(ISNUMBER('2-7-2'!K93), '2-7-2'!K93, "XXX")))))))</f>
        <v>0.57000000000000006</v>
      </c>
      <c r="V93" s="130">
        <f>IF(ISNUMBER('2-8-1'!E93), '2-8-1'!E93, IF(ISNUMBER('2-8-1'!F93), '2-8-1'!F93, IF(ISNUMBER('2-8-1'!G93), '2-8-1'!G93, IF(ISNUMBER('2-8-1'!H93), '2-8-1'!H93, IF(ISNUMBER('2-8-1'!I93), '2-8-1'!I93, IF(ISNUMBER('2-8-1'!J93), '2-8-1'!J93, IF(ISNUMBER('2-8-1'!K93), '2-8-1'!K93, "XXX")))))))</f>
        <v>0.67571428571428582</v>
      </c>
      <c r="W93" s="130">
        <f>IF(ISNUMBER('2-8-2'!E93), '2-8-2'!E93, IF(ISNUMBER('2-8-2'!F93), '2-8-2'!F93, IF(ISNUMBER('2-8-2'!G93), '2-8-2'!G93, IF(ISNUMBER('2-8-2'!H93), '2-8-2'!H93, IF(ISNUMBER('2-8-2'!I93), '2-8-2'!I93, IF(ISNUMBER('2-8-2'!J93), '2-8-2'!J93, IF(ISNUMBER('2-8-2'!K93), '2-8-2'!K93, "XXX")))))))</f>
        <v>0.62714285714285711</v>
      </c>
      <c r="X93" s="130">
        <f>'3-1'!F92</f>
        <v>0.77500000000000002</v>
      </c>
      <c r="Y93" s="223">
        <f>'3-2'!N92</f>
        <v>0.83867049199999999</v>
      </c>
    </row>
    <row r="94" spans="1:25" ht="15" x14ac:dyDescent="0.25">
      <c r="A94" s="19" t="s">
        <v>102</v>
      </c>
      <c r="B94" s="158" t="s">
        <v>102</v>
      </c>
      <c r="C94" s="130">
        <f>IF(ISNUMBER('1-1'!E94),'1-1'!E94, "XXX")</f>
        <v>6.9</v>
      </c>
      <c r="D94" s="130" t="str">
        <f>IF(UCDP!V94, UCDP!V94, "0.0")</f>
        <v>0.0</v>
      </c>
      <c r="E94" s="130">
        <f>IF(ISNUMBER('1-3'!F94), '1-3'!F94, IF(ISNUMBER('1-3'!G94), '1-3'!G94, IF(ISNUMBER('1-3'!H94), '1-3'!H94, IF(ISNUMBER('1-3'!I94), '1-3'!I94, IF(ISNUMBER('1-3'!J94), '1-3'!J94, IF(ISNUMBER('1-3'!K94), '1-3'!K94, IF(ISNUMBER('1-3'!L94), '1-3'!L94, "XXX")))))))</f>
        <v>54.000000000000007</v>
      </c>
      <c r="F94" s="130">
        <f>IF(ISNUMBER('1-4'!AL94),'1-4'!AL94, IF(ISNUMBER('1-4'!AM94),'1-4'!AM94, IF(ISNUMBER('1-4'!AN94),'1-4'!AN94, IF(ISNUMBER('1-4'!AO94),'1-4'!AO94, IF(ISNUMBER('1-4'!AP94),'1-4'!AP94, IF(ISNUMBER('1-4'!AQ94),'1-4'!AQ94, IF(ISNUMBER('1-4'!AR94), '1-4'!AR94, "XXX")))))))</f>
        <v>4</v>
      </c>
      <c r="G94" s="130">
        <f>IF(ISNUMBER('1-5'!E93),'1-5'!E93, "XXX")</f>
        <v>5.8</v>
      </c>
      <c r="H94" s="130">
        <f>IF(ISNUMBER('2-1-1'!E94), '2-1-1'!E94, IF(ISNUMBER('2-1-1'!F94), '2-1-1'!F94, IF(ISNUMBER('2-1-1'!G94), '2-1-1'!G94, IF(ISNUMBER('2-1-1'!H94), '2-1-1'!H94, IF(ISNUMBER('2-1-1'!I94), '2-1-1'!I94, IF(ISNUMBER('2-1-1'!J94), '2-1-1'!J94, IF(ISNUMBER('2-1-1'!K94), '2-1-1'!K94, "XXX")))))))</f>
        <v>0.53428571428571425</v>
      </c>
      <c r="I94" s="130">
        <f>'2-1-2'!C93</f>
        <v>0.21614</v>
      </c>
      <c r="J94" s="130">
        <f>IF(ISNUMBER('2-2-1'!Z94), '2-2-1'!Z94, IF(ISNUMBER('2-2-1'!AA94), '2-2-1'!AA94, IF(ISNUMBER('2-2-1'!AB94), '2-2-1'!AB94, IF(ISNUMBER('2-2-1'!AC94), '2-2-1'!AC94, IF(ISNUMBER('2-2-1'!AD94), '2-2-1'!AD94, IF(ISNUMBER('2-2-1'!AE94), '2-2-1'!AE94, IF(ISNUMBER('2-2-1'!AF94), '2-2-1'!AF94, "XXX")))))))</f>
        <v>3.44814</v>
      </c>
      <c r="K94" s="130">
        <f>IF(ISNUMBER('2-2-2'!E94), '2-2-2'!E94, IF(ISNUMBER('2-2-2'!F94), '2-2-2'!F94, IF(ISNUMBER('2-2-2'!G94), '2-2-2'!G94, IF(ISNUMBER('2-2-2'!H94), '2-2-2'!H94, IF(ISNUMBER('2-2-2'!I94), '2-2-2'!I94, IF(ISNUMBER('2-2-2'!J94), '2-2-2'!J94, IF(ISNUMBER('2-2-2'!K94), '2-2-2'!K94, "XXX")))))))</f>
        <v>0.37285714285714283</v>
      </c>
      <c r="L94" s="130">
        <f>IF(ISNUMBER('2-3-1'!M94), '2-3-1'!M94, IF(ISNUMBER('2-3-1'!N94), '2-3-1'!N94, IF(ISNUMBER('2-3-1'!O94), '2-3-1'!O94, IF(ISNUMBER('2-3-1'!P94), '2-3-1'!P94, IF(ISNUMBER('2-3-1'!Q94), '2-3-1'!Q94, IF(ISNUMBER('2-3-1'!R94), '2-3-1'!R94, IF(ISNUMBER('2-3-1'!S94), '2-3-1'!S94, "XXX")))))))</f>
        <v>2.8809936</v>
      </c>
      <c r="M94" s="130">
        <f>IF(ISNUMBER('2-3-2'!M94),'2-3-2'!M94, "XXX")</f>
        <v>43.508766170000001</v>
      </c>
      <c r="N94" s="130">
        <f>IF(ISNUMBER('2-4-1'!S94), '2-4-1'!S94,IF(ISNUMBER('2-4-1'!T94),'2-4-1'!T94,IF(ISNUMBER('2-4-1'!U94),'2-4-1'!U94,IF(ISNUMBER('2-4-1'!V94),'2-4-1'!V94,'2013'!N94))))</f>
        <v>10.363102071</v>
      </c>
      <c r="O94" s="130">
        <f>IF(ISNUMBER('2-4-2'!C94), '2-4-2'!C94, IF(ISNUMBER('2-4-2'!D94), '2-4-2'!D94, IF(ISNUMBER('2-4-2'!E94), '2-4-2'!E94, IF(ISNUMBER('2-4-2'!F94), '2-4-2'!F94, IF(ISNUMBER('2-4-2'!G94), '2-4-2'!G94, "XXX")))))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"XXX"))))</f>
        <v>67.083219999999997</v>
      </c>
      <c r="S94" s="130">
        <f>IF(ISNUMBER('2-6-2'!B94), '2-6-2'!B94, IF(ISNUMBER('2-6-2'!C94), '2-6-2'!C94, IF(ISNUMBER('2-6-2'!D94), '2-6-2'!D94, IF(ISNUMBER('2-6-2'!E94), '2-6-2'!E94, IF(ISNUMBER('2-6-2'!F94), '2-6-2'!F94, IF(ISNUMBER('2-6-2'!G94), '2-6-2'!G94, IF(ISNUMBER('2-6-2'!H94), '2-6-2'!H94, "XXX")))))))</f>
        <v>3.07</v>
      </c>
      <c r="T94" s="130">
        <f>IF(ISNUMBER('2-7-1'!E94), '2-7-1'!E94, IF(ISNUMBER('2-7-1'!F94), '2-7-1'!F94, IF(ISNUMBER('2-7-1'!G94), '2-7-1'!G94, IF(ISNUMBER('2-7-1'!H94), '2-7-1'!H94, IF(ISNUMBER('2-7-1'!I94), '2-7-1'!I94, IF(ISNUMBER('2-7-1'!J94), '2-7-1'!J94, IF(ISNUMBER('2-7-1'!K94), '2-7-1'!K94, "XXX")))))))</f>
        <v>0.52142857142857146</v>
      </c>
      <c r="U94" s="130">
        <f>IF(ISNUMBER('2-7-2'!E94), '2-7-2'!E94, IF(ISNUMBER('2-7-2'!F94), '2-7-2'!F94, IF(ISNUMBER('2-7-2'!G94), '2-7-2'!G94, IF(ISNUMBER('2-7-2'!H94), '2-7-2'!H94, IF(ISNUMBER('2-7-2'!I94), '2-7-2'!I94, IF(ISNUMBER('2-7-2'!J94), '2-7-2'!J94, IF(ISNUMBER('2-7-2'!K94), '2-7-2'!K94, "XXX")))))))</f>
        <v>0.41785714285714282</v>
      </c>
      <c r="V94" s="130">
        <f>IF(ISNUMBER('2-8-1'!E94), '2-8-1'!E94, IF(ISNUMBER('2-8-1'!F94), '2-8-1'!F94, IF(ISNUMBER('2-8-1'!G94), '2-8-1'!G94, IF(ISNUMBER('2-8-1'!H94), '2-8-1'!H94, IF(ISNUMBER('2-8-1'!I94), '2-8-1'!I94, IF(ISNUMBER('2-8-1'!J94), '2-8-1'!J94, IF(ISNUMBER('2-8-1'!K94), '2-8-1'!K94, "XXX")))))))</f>
        <v>0.52</v>
      </c>
      <c r="W94" s="130">
        <f>IF(ISNUMBER('2-8-2'!E94), '2-8-2'!E94, IF(ISNUMBER('2-8-2'!F94), '2-8-2'!F94, IF(ISNUMBER('2-8-2'!G94), '2-8-2'!G94, IF(ISNUMBER('2-8-2'!H94), '2-8-2'!H94, IF(ISNUMBER('2-8-2'!I94), '2-8-2'!I94, IF(ISNUMBER('2-8-2'!J94), '2-8-2'!J94, IF(ISNUMBER('2-8-2'!K94), '2-8-2'!K94, "XXX")))))))</f>
        <v>0.47000000000000003</v>
      </c>
      <c r="X94" s="130">
        <f>'3-1'!F93</f>
        <v>0.65400000000000003</v>
      </c>
      <c r="Y94" s="223">
        <f>'3-2'!N93</f>
        <v>0.247126654</v>
      </c>
    </row>
    <row r="95" spans="1:25" ht="15" x14ac:dyDescent="0.25">
      <c r="A95" s="19" t="s">
        <v>103</v>
      </c>
      <c r="B95" s="158" t="s">
        <v>103</v>
      </c>
      <c r="C95" s="130">
        <f>IF(ISNUMBER('1-1'!E95),'1-1'!E95, "XXX")</f>
        <v>7.4</v>
      </c>
      <c r="D95" s="130" t="str">
        <f>IF(UCDP!V95, UCDP!V95, "0.0")</f>
        <v>0.0</v>
      </c>
      <c r="E95" s="130">
        <f>IF(ISNUMBER('1-3'!F95), '1-3'!F95, IF(ISNUMBER('1-3'!G95), '1-3'!G95, IF(ISNUMBER('1-3'!H95), '1-3'!H95, IF(ISNUMBER('1-3'!I95), '1-3'!I95, IF(ISNUMBER('1-3'!J95), '1-3'!J95, IF(ISNUMBER('1-3'!K95), '1-3'!K95, IF(ISNUMBER('1-3'!L95), '1-3'!L95, "XXX")))))))</f>
        <v>82.500000000000014</v>
      </c>
      <c r="F95" s="130">
        <f>IF(ISNUMBER('1-4'!AL95),'1-4'!AL95, IF(ISNUMBER('1-4'!AM95),'1-4'!AM95, IF(ISNUMBER('1-4'!AN95),'1-4'!AN95, IF(ISNUMBER('1-4'!AO95),'1-4'!AO95, IF(ISNUMBER('1-4'!AP95),'1-4'!AP95, IF(ISNUMBER('1-4'!AQ95),'1-4'!AQ95, IF(ISNUMBER('1-4'!AR95), '1-4'!AR95, "XXX")))))))</f>
        <v>3</v>
      </c>
      <c r="G95" s="130">
        <f>IF(ISNUMBER('1-5'!E94),'1-5'!E94, "XXX")</f>
        <v>6.8</v>
      </c>
      <c r="H95" s="130">
        <f>IF(ISNUMBER('2-1-1'!E95), '2-1-1'!E95, IF(ISNUMBER('2-1-1'!F95), '2-1-1'!F95, IF(ISNUMBER('2-1-1'!G95), '2-1-1'!G95, IF(ISNUMBER('2-1-1'!H95), '2-1-1'!H95, IF(ISNUMBER('2-1-1'!I95), '2-1-1'!I95, IF(ISNUMBER('2-1-1'!J95), '2-1-1'!J95, IF(ISNUMBER('2-1-1'!K95), '2-1-1'!K95, "XXX")))))))</f>
        <v>0.45428571428571429</v>
      </c>
      <c r="I95" s="130">
        <f>'2-1-2'!C94</f>
        <v>0.19331999999999999</v>
      </c>
      <c r="J95" s="130">
        <f>IF(ISNUMBER('2-2-1'!Z95), '2-2-1'!Z95, IF(ISNUMBER('2-2-1'!AA95), '2-2-1'!AA95, IF(ISNUMBER('2-2-1'!AB95), '2-2-1'!AB95, IF(ISNUMBER('2-2-1'!AC95), '2-2-1'!AC95, IF(ISNUMBER('2-2-1'!AD95), '2-2-1'!AD95, IF(ISNUMBER('2-2-1'!AE95), '2-2-1'!AE95, IF(ISNUMBER('2-2-1'!AF95), '2-2-1'!AF95, "XXX")))))))</f>
        <v>5.3272199999999996</v>
      </c>
      <c r="K95" s="130">
        <f>IF(ISNUMBER('2-2-2'!E95), '2-2-2'!E95, IF(ISNUMBER('2-2-2'!F95), '2-2-2'!F95, IF(ISNUMBER('2-2-2'!G95), '2-2-2'!G95, IF(ISNUMBER('2-2-2'!H95), '2-2-2'!H95, IF(ISNUMBER('2-2-2'!I95), '2-2-2'!I95, IF(ISNUMBER('2-2-2'!J95), '2-2-2'!J95, IF(ISNUMBER('2-2-2'!K95), '2-2-2'!K95, "XXX")))))))</f>
        <v>0.53</v>
      </c>
      <c r="L95" s="130">
        <f>IF(ISNUMBER('2-3-1'!M95), '2-3-1'!M95, IF(ISNUMBER('2-3-1'!N95), '2-3-1'!N95, IF(ISNUMBER('2-3-1'!O95), '2-3-1'!O95, IF(ISNUMBER('2-3-1'!P95), '2-3-1'!P95, IF(ISNUMBER('2-3-1'!Q95), '2-3-1'!Q95, IF(ISNUMBER('2-3-1'!R95), '2-3-1'!R95, IF(ISNUMBER('2-3-1'!S95), '2-3-1'!S95, "XXX")))))))</f>
        <v>4.6463413200000003</v>
      </c>
      <c r="M95" s="130">
        <f>IF(ISNUMBER('2-3-2'!M95),'2-3-2'!M95, "XXX")</f>
        <v>40.43186188</v>
      </c>
      <c r="N95" s="130">
        <f>IF(ISNUMBER('2-4-1'!S95), '2-4-1'!S95,IF(ISNUMBER('2-4-1'!T95),'2-4-1'!T95,IF(ISNUMBER('2-4-1'!U95),'2-4-1'!U95,IF(ISNUMBER('2-4-1'!V95),'2-4-1'!V95,'2013'!N95))))</f>
        <v>19.87981605296223</v>
      </c>
      <c r="O95" s="130">
        <f>IF(ISNUMBER('2-4-2'!C95), '2-4-2'!C95, IF(ISNUMBER('2-4-2'!D95), '2-4-2'!D95, IF(ISNUMBER('2-4-2'!E95), '2-4-2'!E95, IF(ISNUMBER('2-4-2'!F95), '2-4-2'!F95, IF(ISNUMBER('2-4-2'!G95), '2-4-2'!G95, "XXX")))))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"XXX"))))</f>
        <v>68.782330000000002</v>
      </c>
      <c r="S95" s="130">
        <f>IF(ISNUMBER('2-6-2'!B95), '2-6-2'!B95, IF(ISNUMBER('2-6-2'!C95), '2-6-2'!C95, IF(ISNUMBER('2-6-2'!D95), '2-6-2'!D95, IF(ISNUMBER('2-6-2'!E95), '2-6-2'!E95, IF(ISNUMBER('2-6-2'!F95), '2-6-2'!F95, IF(ISNUMBER('2-6-2'!G95), '2-6-2'!G95, IF(ISNUMBER('2-6-2'!H95), '2-6-2'!H95, "XXX")))))))</f>
        <v>0.16</v>
      </c>
      <c r="T95" s="130">
        <f>IF(ISNUMBER('2-7-1'!E95), '2-7-1'!E95, IF(ISNUMBER('2-7-1'!F95), '2-7-1'!F95, IF(ISNUMBER('2-7-1'!G95), '2-7-1'!G95, IF(ISNUMBER('2-7-1'!H95), '2-7-1'!H95, IF(ISNUMBER('2-7-1'!I95), '2-7-1'!I95, IF(ISNUMBER('2-7-1'!J95), '2-7-1'!J95, IF(ISNUMBER('2-7-1'!K95), '2-7-1'!K95, "XXX")))))))</f>
        <v>0.43857142857142856</v>
      </c>
      <c r="U95" s="130">
        <f>IF(ISNUMBER('2-7-2'!E95), '2-7-2'!E95, IF(ISNUMBER('2-7-2'!F95), '2-7-2'!F95, IF(ISNUMBER('2-7-2'!G95), '2-7-2'!G95, IF(ISNUMBER('2-7-2'!H95), '2-7-2'!H95, IF(ISNUMBER('2-7-2'!I95), '2-7-2'!I95, IF(ISNUMBER('2-7-2'!J95), '2-7-2'!J95, IF(ISNUMBER('2-7-2'!K95), '2-7-2'!K95, "XXX")))))))</f>
        <v>0.38642857142857145</v>
      </c>
      <c r="V95" s="130">
        <f>IF(ISNUMBER('2-8-1'!E95), '2-8-1'!E95, IF(ISNUMBER('2-8-1'!F95), '2-8-1'!F95, IF(ISNUMBER('2-8-1'!G95), '2-8-1'!G95, IF(ISNUMBER('2-8-1'!H95), '2-8-1'!H95, IF(ISNUMBER('2-8-1'!I95), '2-8-1'!I95, IF(ISNUMBER('2-8-1'!J95), '2-8-1'!J95, IF(ISNUMBER('2-8-1'!K95), '2-8-1'!K95, "XXX")))))))</f>
        <v>0.5485714285714286</v>
      </c>
      <c r="W95" s="130">
        <f>IF(ISNUMBER('2-8-2'!E95), '2-8-2'!E95, IF(ISNUMBER('2-8-2'!F95), '2-8-2'!F95, IF(ISNUMBER('2-8-2'!G95), '2-8-2'!G95, IF(ISNUMBER('2-8-2'!H95), '2-8-2'!H95, IF(ISNUMBER('2-8-2'!I95), '2-8-2'!I95, IF(ISNUMBER('2-8-2'!J95), '2-8-2'!J95, IF(ISNUMBER('2-8-2'!K95), '2-8-2'!K95, "XXX")))))))</f>
        <v>0.46142857142857141</v>
      </c>
      <c r="X95" s="130">
        <f>'3-1'!F94</f>
        <v>0.56699999999999995</v>
      </c>
      <c r="Y95" s="223">
        <f>'3-2'!N94</f>
        <v>2.088044E-2</v>
      </c>
    </row>
    <row r="96" spans="1:25" ht="15" x14ac:dyDescent="0.25">
      <c r="A96" s="19" t="s">
        <v>104</v>
      </c>
      <c r="B96" s="158" t="s">
        <v>104</v>
      </c>
      <c r="C96" s="130">
        <f>IF(ISNUMBER('1-1'!E96),'1-1'!E96, "XXX")</f>
        <v>6.9</v>
      </c>
      <c r="D96" s="130" t="str">
        <f>IF(UCDP!V96, UCDP!V96, "0.0")</f>
        <v>0.0</v>
      </c>
      <c r="E96" s="130">
        <f>IF(ISNUMBER('1-3'!F96), '1-3'!F96, IF(ISNUMBER('1-3'!G96), '1-3'!G96, IF(ISNUMBER('1-3'!H96), '1-3'!H96, IF(ISNUMBER('1-3'!I96), '1-3'!I96, IF(ISNUMBER('1-3'!J96), '1-3'!J96, IF(ISNUMBER('1-3'!K96), '1-3'!K96, IF(ISNUMBER('1-3'!L96), '1-3'!L96, "XXX")))))))</f>
        <v>83.5</v>
      </c>
      <c r="F96" s="130">
        <f>IF(ISNUMBER('1-4'!AL96),'1-4'!AL96, IF(ISNUMBER('1-4'!AM96),'1-4'!AM96, IF(ISNUMBER('1-4'!AN96),'1-4'!AN96, IF(ISNUMBER('1-4'!AO96),'1-4'!AO96, IF(ISNUMBER('1-4'!AP96),'1-4'!AP96, IF(ISNUMBER('1-4'!AQ96),'1-4'!AQ96, IF(ISNUMBER('1-4'!AR96), '1-4'!AR96, "XXX")))))))</f>
        <v>3</v>
      </c>
      <c r="G96" s="130">
        <f>IF(ISNUMBER('1-5'!E95),'1-5'!E95, "XXX")</f>
        <v>6.4</v>
      </c>
      <c r="H96" s="130">
        <f>IF(ISNUMBER('2-1-1'!E96), '2-1-1'!E96, IF(ISNUMBER('2-1-1'!F96), '2-1-1'!F96, IF(ISNUMBER('2-1-1'!G96), '2-1-1'!G96, IF(ISNUMBER('2-1-1'!H96), '2-1-1'!H96, IF(ISNUMBER('2-1-1'!I96), '2-1-1'!I96, IF(ISNUMBER('2-1-1'!J96), '2-1-1'!J96, IF(ISNUMBER('2-1-1'!K96), '2-1-1'!K96, "XXX")))))))</f>
        <v>0.37285714285714283</v>
      </c>
      <c r="I96" s="130">
        <f>'2-1-2'!C95</f>
        <v>0.10363</v>
      </c>
      <c r="J96" s="130">
        <f>IF(ISNUMBER('2-2-1'!Z96), '2-2-1'!Z96, IF(ISNUMBER('2-2-1'!AA96), '2-2-1'!AA96, IF(ISNUMBER('2-2-1'!AB96), '2-2-1'!AB96, IF(ISNUMBER('2-2-1'!AC96), '2-2-1'!AC96, IF(ISNUMBER('2-2-1'!AD96), '2-2-1'!AD96, IF(ISNUMBER('2-2-1'!AE96), '2-2-1'!AE96, IF(ISNUMBER('2-2-1'!AF96), '2-2-1'!AF96, "XXX")))))))</f>
        <v>2.81291</v>
      </c>
      <c r="K96" s="130">
        <f>IF(ISNUMBER('2-2-2'!E96), '2-2-2'!E96, IF(ISNUMBER('2-2-2'!F96), '2-2-2'!F96, IF(ISNUMBER('2-2-2'!G96), '2-2-2'!G96, IF(ISNUMBER('2-2-2'!H96), '2-2-2'!H96, IF(ISNUMBER('2-2-2'!I96), '2-2-2'!I96, IF(ISNUMBER('2-2-2'!J96), '2-2-2'!J96, IF(ISNUMBER('2-2-2'!K96), '2-2-2'!K96, "XXX")))))))</f>
        <v>0.42428571428571432</v>
      </c>
      <c r="L96" s="130">
        <f>IF(ISNUMBER('2-3-1'!M96), '2-3-1'!M96, IF(ISNUMBER('2-3-1'!N96), '2-3-1'!N96, IF(ISNUMBER('2-3-1'!O96), '2-3-1'!O96, IF(ISNUMBER('2-3-1'!P96), '2-3-1'!P96, IF(ISNUMBER('2-3-1'!Q96), '2-3-1'!Q96, IF(ISNUMBER('2-3-1'!R96), '2-3-1'!R96, IF(ISNUMBER('2-3-1'!S96), '2-3-1'!S96, "XXX")))))))</f>
        <v>2.4448432900000001</v>
      </c>
      <c r="M96" s="130">
        <f>IF(ISNUMBER('2-3-2'!M96),'2-3-2'!M96, "XXX")</f>
        <v>28.055047989999998</v>
      </c>
      <c r="N96" s="130">
        <f>IF(ISNUMBER('2-4-1'!S96), '2-4-1'!S96,IF(ISNUMBER('2-4-1'!T96),'2-4-1'!T96,IF(ISNUMBER('2-4-1'!U96),'2-4-1'!U96,IF(ISNUMBER('2-4-1'!V96),'2-4-1'!V96,'2013'!N96))))</f>
        <v>15.708965205580071</v>
      </c>
      <c r="O96" s="130">
        <f>IF(ISNUMBER('2-4-2'!C96), '2-4-2'!C96, IF(ISNUMBER('2-4-2'!D96), '2-4-2'!D96, IF(ISNUMBER('2-4-2'!E96), '2-4-2'!E96, IF(ISNUMBER('2-4-2'!F96), '2-4-2'!F96, IF(ISNUMBER('2-4-2'!G96), '2-4-2'!G96, "XXX")))))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"XXX"))))</f>
        <v>49.286369999999998</v>
      </c>
      <c r="S96" s="130">
        <f>IF(ISNUMBER('2-6-2'!B96), '2-6-2'!B96, IF(ISNUMBER('2-6-2'!C96), '2-6-2'!C96, IF(ISNUMBER('2-6-2'!D96), '2-6-2'!D96, IF(ISNUMBER('2-6-2'!E96), '2-6-2'!E96, IF(ISNUMBER('2-6-2'!F96), '2-6-2'!F96, IF(ISNUMBER('2-6-2'!G96), '2-6-2'!G96, IF(ISNUMBER('2-6-2'!H96), '2-6-2'!H96, "XXX")))))))</f>
        <v>0.55000000000000004</v>
      </c>
      <c r="T96" s="130">
        <f>IF(ISNUMBER('2-7-1'!E96), '2-7-1'!E96, IF(ISNUMBER('2-7-1'!F96), '2-7-1'!F96, IF(ISNUMBER('2-7-1'!G96), '2-7-1'!G96, IF(ISNUMBER('2-7-1'!H96), '2-7-1'!H96, IF(ISNUMBER('2-7-1'!I96), '2-7-1'!I96, IF(ISNUMBER('2-7-1'!J96), '2-7-1'!J96, IF(ISNUMBER('2-7-1'!K96), '2-7-1'!K96, "XXX")))))))</f>
        <v>0.43142857142857144</v>
      </c>
      <c r="U96" s="130">
        <f>IF(ISNUMBER('2-7-2'!E96), '2-7-2'!E96, IF(ISNUMBER('2-7-2'!F96), '2-7-2'!F96, IF(ISNUMBER('2-7-2'!G96), '2-7-2'!G96, IF(ISNUMBER('2-7-2'!H96), '2-7-2'!H96, IF(ISNUMBER('2-7-2'!I96), '2-7-2'!I96, IF(ISNUMBER('2-7-2'!J96), '2-7-2'!J96, IF(ISNUMBER('2-7-2'!K96), '2-7-2'!K96, "XXX")))))))</f>
        <v>0.3392857142857143</v>
      </c>
      <c r="V96" s="130">
        <f>IF(ISNUMBER('2-8-1'!E96), '2-8-1'!E96, IF(ISNUMBER('2-8-1'!F96), '2-8-1'!F96, IF(ISNUMBER('2-8-1'!G96), '2-8-1'!G96, IF(ISNUMBER('2-8-1'!H96), '2-8-1'!H96, IF(ISNUMBER('2-8-1'!I96), '2-8-1'!I96, IF(ISNUMBER('2-8-1'!J96), '2-8-1'!J96, IF(ISNUMBER('2-8-1'!K96), '2-8-1'!K96, "XXX")))))))</f>
        <v>0.54428571428571426</v>
      </c>
      <c r="W96" s="130">
        <f>IF(ISNUMBER('2-8-2'!E96), '2-8-2'!E96, IF(ISNUMBER('2-8-2'!F96), '2-8-2'!F96, IF(ISNUMBER('2-8-2'!G96), '2-8-2'!G96, IF(ISNUMBER('2-8-2'!H96), '2-8-2'!H96, IF(ISNUMBER('2-8-2'!I96), '2-8-2'!I96, IF(ISNUMBER('2-8-2'!J96), '2-8-2'!J96, IF(ISNUMBER('2-8-2'!K96), '2-8-2'!K96, "XXX")))))))</f>
        <v>0.39</v>
      </c>
      <c r="X96" s="130">
        <f>'3-1'!F95</f>
        <v>0.68899999999999995</v>
      </c>
      <c r="Y96" s="223">
        <f>'3-2'!N95</f>
        <v>0.16000989099999999</v>
      </c>
    </row>
    <row r="97" spans="1:25" ht="15" x14ac:dyDescent="0.25">
      <c r="A97" s="19" t="s">
        <v>105</v>
      </c>
      <c r="B97" s="158" t="s">
        <v>105</v>
      </c>
      <c r="C97" s="130">
        <f>IF(ISNUMBER('1-1'!E97),'1-1'!E97, "XXX")</f>
        <v>5.6</v>
      </c>
      <c r="D97" s="130" t="str">
        <f>IF(UCDP!V97, UCDP!V97, "0.0")</f>
        <v>0.0</v>
      </c>
      <c r="E97" s="130">
        <f>IF(ISNUMBER('1-3'!F97), '1-3'!F97, IF(ISNUMBER('1-3'!G97), '1-3'!G97, IF(ISNUMBER('1-3'!H97), '1-3'!H97, IF(ISNUMBER('1-3'!I97), '1-3'!I97, IF(ISNUMBER('1-3'!J97), '1-3'!J97, IF(ISNUMBER('1-3'!K97), '1-3'!K97, IF(ISNUMBER('1-3'!L97), '1-3'!L97, "XXX")))))))</f>
        <v>95.666666666666671</v>
      </c>
      <c r="F97" s="130">
        <f>IF(ISNUMBER('1-4'!AL97),'1-4'!AL97, IF(ISNUMBER('1-4'!AM97),'1-4'!AM97, IF(ISNUMBER('1-4'!AN97),'1-4'!AN97, IF(ISNUMBER('1-4'!AO97),'1-4'!AO97, IF(ISNUMBER('1-4'!AP97),'1-4'!AP97, IF(ISNUMBER('1-4'!AQ97),'1-4'!AQ97, IF(ISNUMBER('1-4'!AR97), '1-4'!AR97, "XXX")))))))</f>
        <v>1</v>
      </c>
      <c r="G97" s="130">
        <f>IF(ISNUMBER('1-5'!E96),'1-5'!E96, "XXX")</f>
        <v>5.3</v>
      </c>
      <c r="H97" s="130">
        <f>IF(ISNUMBER('2-1-1'!E97), '2-1-1'!E97, IF(ISNUMBER('2-1-1'!F97), '2-1-1'!F97, IF(ISNUMBER('2-1-1'!G97), '2-1-1'!G97, IF(ISNUMBER('2-1-1'!H97), '2-1-1'!H97, IF(ISNUMBER('2-1-1'!I97), '2-1-1'!I97, IF(ISNUMBER('2-1-1'!J97), '2-1-1'!J97, IF(ISNUMBER('2-1-1'!K97), '2-1-1'!K97, "XXX")))))))</f>
        <v>0.54999999999999993</v>
      </c>
      <c r="I97" s="130">
        <f>'2-1-2'!C96</f>
        <v>0.33107999999999999</v>
      </c>
      <c r="J97" s="130" t="str">
        <f>IF(ISNUMBER('2-2-1'!Z97), '2-2-1'!Z97, IF(ISNUMBER('2-2-1'!AA97), '2-2-1'!AA97, IF(ISNUMBER('2-2-1'!AB97), '2-2-1'!AB97, IF(ISNUMBER('2-2-1'!AC97), '2-2-1'!AC97, IF(ISNUMBER('2-2-1'!AD97), '2-2-1'!AD97, IF(ISNUMBER('2-2-1'!AE97), '2-2-1'!AE97, IF(ISNUMBER('2-2-1'!AF97), '2-2-1'!AF97, "XXX")))))))</f>
        <v>XXX</v>
      </c>
      <c r="K97" s="130">
        <f>IF(ISNUMBER('2-2-2'!E97), '2-2-2'!E97, IF(ISNUMBER('2-2-2'!F97), '2-2-2'!F97, IF(ISNUMBER('2-2-2'!G97), '2-2-2'!G97, IF(ISNUMBER('2-2-2'!H97), '2-2-2'!H97, IF(ISNUMBER('2-2-2'!I97), '2-2-2'!I97, IF(ISNUMBER('2-2-2'!J97), '2-2-2'!J97, IF(ISNUMBER('2-2-2'!K97), '2-2-2'!K97, "XXX")))))))</f>
        <v>0.64857142857142858</v>
      </c>
      <c r="L97" s="130">
        <f>IF(ISNUMBER('2-3-1'!M97), '2-3-1'!M97, IF(ISNUMBER('2-3-1'!N97), '2-3-1'!N97, IF(ISNUMBER('2-3-1'!O97), '2-3-1'!O97, IF(ISNUMBER('2-3-1'!P97), '2-3-1'!P97, IF(ISNUMBER('2-3-1'!Q97), '2-3-1'!Q97, IF(ISNUMBER('2-3-1'!R97), '2-3-1'!R97, IF(ISNUMBER('2-3-1'!S97), '2-3-1'!S97, "XXX")))))))</f>
        <v>4.8575801800000002</v>
      </c>
      <c r="M97" s="130">
        <f>'2-3-2'!N97</f>
        <v>38.801322939999999</v>
      </c>
      <c r="N97" s="130" t="str">
        <f>IF(ISNUMBER('2-4-1'!S97), '2-4-1'!S97,IF(ISNUMBER('2-4-1'!T97),'2-4-1'!T97,IF(ISNUMBER('2-4-1'!U97),'2-4-1'!U97,IF(ISNUMBER('2-4-1'!V97),'2-4-1'!V97,'2013'!N97))))</f>
        <v>XXX</v>
      </c>
      <c r="O97" s="130">
        <f>IF(ISNUMBER('2-4-2'!C97), '2-4-2'!C97, IF(ISNUMBER('2-4-2'!D97), '2-4-2'!D97, IF(ISNUMBER('2-4-2'!E97), '2-4-2'!E97, IF(ISNUMBER('2-4-2'!F97), '2-4-2'!F97, IF(ISNUMBER('2-4-2'!G97), '2-4-2'!G97, "XXX")))))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"XXX"))))</f>
        <v>83.986990000000006</v>
      </c>
      <c r="S97" s="130">
        <f>IF(ISNUMBER('2-6-2'!B97), '2-6-2'!B97, IF(ISNUMBER('2-6-2'!C97), '2-6-2'!C97, IF(ISNUMBER('2-6-2'!D97), '2-6-2'!D97, IF(ISNUMBER('2-6-2'!E97), '2-6-2'!E97, IF(ISNUMBER('2-6-2'!F97), '2-6-2'!F97, IF(ISNUMBER('2-6-2'!G97), '2-6-2'!G97, IF(ISNUMBER('2-6-2'!H97), '2-6-2'!H97, "XXX")))))))</f>
        <v>0.1</v>
      </c>
      <c r="T97" s="130">
        <f>IF(ISNUMBER('2-7-1'!E97), '2-7-1'!E97, IF(ISNUMBER('2-7-1'!F97), '2-7-1'!F97, IF(ISNUMBER('2-7-1'!G97), '2-7-1'!G97, IF(ISNUMBER('2-7-1'!H97), '2-7-1'!H97, IF(ISNUMBER('2-7-1'!I97), '2-7-1'!I97, IF(ISNUMBER('2-7-1'!J97), '2-7-1'!J97, IF(ISNUMBER('2-7-1'!K97), '2-7-1'!K97, "XXX")))))))</f>
        <v>0.62571428571428567</v>
      </c>
      <c r="U97" s="130">
        <f>IF(ISNUMBER('2-7-2'!E97), '2-7-2'!E97, IF(ISNUMBER('2-7-2'!F97), '2-7-2'!F97, IF(ISNUMBER('2-7-2'!G97), '2-7-2'!G97, IF(ISNUMBER('2-7-2'!H97), '2-7-2'!H97, IF(ISNUMBER('2-7-2'!I97), '2-7-2'!I97, IF(ISNUMBER('2-7-2'!J97), '2-7-2'!J97, IF(ISNUMBER('2-7-2'!K97), '2-7-2'!K97, "XXX")))))))</f>
        <v>0.57500000000000007</v>
      </c>
      <c r="V97" s="130">
        <f>IF(ISNUMBER('2-8-1'!E97), '2-8-1'!E97, IF(ISNUMBER('2-8-1'!F97), '2-8-1'!F97, IF(ISNUMBER('2-8-1'!G97), '2-8-1'!G97, IF(ISNUMBER('2-8-1'!H97), '2-8-1'!H97, IF(ISNUMBER('2-8-1'!I97), '2-8-1'!I97, IF(ISNUMBER('2-8-1'!J97), '2-8-1'!J97, IF(ISNUMBER('2-8-1'!K97), '2-8-1'!K97, "XXX")))))))</f>
        <v>0.62142857142857133</v>
      </c>
      <c r="W97" s="130">
        <f>IF(ISNUMBER('2-8-2'!E97), '2-8-2'!E97, IF(ISNUMBER('2-8-2'!F97), '2-8-2'!F97, IF(ISNUMBER('2-8-2'!G97), '2-8-2'!G97, IF(ISNUMBER('2-8-2'!H97), '2-8-2'!H97, IF(ISNUMBER('2-8-2'!I97), '2-8-2'!I97, IF(ISNUMBER('2-8-2'!J97), '2-8-2'!J97, IF(ISNUMBER('2-8-2'!K97), '2-8-2'!K97, "XXX")))))))</f>
        <v>0.59857142857142864</v>
      </c>
      <c r="X97" s="130">
        <f>'3-1'!F96</f>
        <v>0.501</v>
      </c>
      <c r="Y97" s="223">
        <f>'3-2'!N96</f>
        <v>0.25806757800000002</v>
      </c>
    </row>
    <row r="98" spans="1:25" ht="15" x14ac:dyDescent="0.25">
      <c r="A98" s="19" t="s">
        <v>106</v>
      </c>
      <c r="B98" s="158" t="s">
        <v>106</v>
      </c>
      <c r="C98" s="130">
        <f>IF(ISNUMBER('1-1'!E98),'1-1'!E98, "XXX")</f>
        <v>4.3</v>
      </c>
      <c r="D98" s="130" t="str">
        <f>IF(UCDP!V98, UCDP!V98, "0.0")</f>
        <v>0.0</v>
      </c>
      <c r="E98" s="130">
        <f>IF(ISNUMBER('1-3'!F98), '1-3'!F98, IF(ISNUMBER('1-3'!G98), '1-3'!G98, IF(ISNUMBER('1-3'!H98), '1-3'!H98, IF(ISNUMBER('1-3'!I98), '1-3'!I98, IF(ISNUMBER('1-3'!J98), '1-3'!J98, IF(ISNUMBER('1-3'!K98), '1-3'!K98, IF(ISNUMBER('1-3'!L98), '1-3'!L98, "XXX")))))))</f>
        <v>85.5</v>
      </c>
      <c r="F98" s="130">
        <f>IF(ISNUMBER('1-4'!AL98),'1-4'!AL98, IF(ISNUMBER('1-4'!AM98),'1-4'!AM98, IF(ISNUMBER('1-4'!AN98),'1-4'!AN98, IF(ISNUMBER('1-4'!AO98),'1-4'!AO98, IF(ISNUMBER('1-4'!AP98),'1-4'!AP98, IF(ISNUMBER('1-4'!AQ98),'1-4'!AQ98, IF(ISNUMBER('1-4'!AR98), '1-4'!AR98, "XXX")))))))</f>
        <v>3</v>
      </c>
      <c r="G98" s="130">
        <f>IF(ISNUMBER('1-5'!E97),'1-5'!E97, "XXX")</f>
        <v>6.8</v>
      </c>
      <c r="H98" s="130">
        <f>IF(ISNUMBER('2-1-1'!E98), '2-1-1'!E98, IF(ISNUMBER('2-1-1'!F98), '2-1-1'!F98, IF(ISNUMBER('2-1-1'!G98), '2-1-1'!G98, IF(ISNUMBER('2-1-1'!H98), '2-1-1'!H98, IF(ISNUMBER('2-1-1'!I98), '2-1-1'!I98, IF(ISNUMBER('2-1-1'!J98), '2-1-1'!J98, IF(ISNUMBER('2-1-1'!K98), '2-1-1'!K98, "XXX")))))))</f>
        <v>0.53999999999999992</v>
      </c>
      <c r="I98" s="130">
        <f>'2-1-2'!C97</f>
        <v>0.17688000000000001</v>
      </c>
      <c r="J98" s="130">
        <f>IF(ISNUMBER('2-2-1'!Z98), '2-2-1'!Z98, IF(ISNUMBER('2-2-1'!AA98), '2-2-1'!AA98, IF(ISNUMBER('2-2-1'!AB98), '2-2-1'!AB98, IF(ISNUMBER('2-2-1'!AC98), '2-2-1'!AC98, IF(ISNUMBER('2-2-1'!AD98), '2-2-1'!AD98, IF(ISNUMBER('2-2-1'!AE98), '2-2-1'!AE98, IF(ISNUMBER('2-2-1'!AF98), '2-2-1'!AF98, "XXX")))))))</f>
        <v>4.1902499999999998</v>
      </c>
      <c r="K98" s="130">
        <f>IF(ISNUMBER('2-2-2'!E98), '2-2-2'!E98, IF(ISNUMBER('2-2-2'!F98), '2-2-2'!F98, IF(ISNUMBER('2-2-2'!G98), '2-2-2'!G98, IF(ISNUMBER('2-2-2'!H98), '2-2-2'!H98, IF(ISNUMBER('2-2-2'!I98), '2-2-2'!I98, IF(ISNUMBER('2-2-2'!J98), '2-2-2'!J98, IF(ISNUMBER('2-2-2'!K98), '2-2-2'!K98, "XXX")))))))</f>
        <v>0.43571428571428567</v>
      </c>
      <c r="L98" s="130">
        <f>IF(ISNUMBER('2-3-1'!M98), '2-3-1'!M98, IF(ISNUMBER('2-3-1'!N98), '2-3-1'!N98, IF(ISNUMBER('2-3-1'!O98), '2-3-1'!O98, IF(ISNUMBER('2-3-1'!P98), '2-3-1'!P98, IF(ISNUMBER('2-3-1'!Q98), '2-3-1'!Q98, IF(ISNUMBER('2-3-1'!R98), '2-3-1'!R98, IF(ISNUMBER('2-3-1'!S98), '2-3-1'!S98, "XXX")))))))</f>
        <v>2.3400414</v>
      </c>
      <c r="M98" s="130">
        <f>IF(ISNUMBER('2-3-2'!M98),'2-3-2'!M98, "XXX")</f>
        <v>55.612731930000002</v>
      </c>
      <c r="N98" s="130">
        <f>IF(ISNUMBER('2-4-1'!S98), '2-4-1'!S98,IF(ISNUMBER('2-4-1'!T98),'2-4-1'!T98,IF(ISNUMBER('2-4-1'!U98),'2-4-1'!U98,IF(ISNUMBER('2-4-1'!V98),'2-4-1'!V98,'2013'!N98))))</f>
        <v>6.5737439024390243</v>
      </c>
      <c r="O98" s="130" t="str">
        <f>IF(ISNUMBER('2-4-2'!C98), '2-4-2'!C98, IF(ISNUMBER('2-4-2'!D98), '2-4-2'!D98, IF(ISNUMBER('2-4-2'!E98), '2-4-2'!E98, IF(ISNUMBER('2-4-2'!F98), '2-4-2'!F98, IF(ISNUMBER('2-4-2'!G98), '2-4-2'!G98, "XXX")))))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"XXX"))))</f>
        <v>46.943429999999999</v>
      </c>
      <c r="S98" s="130">
        <f>IF(ISNUMBER('2-6-2'!B98), '2-6-2'!B98, IF(ISNUMBER('2-6-2'!C98), '2-6-2'!C98, IF(ISNUMBER('2-6-2'!D98), '2-6-2'!D98, IF(ISNUMBER('2-6-2'!E98), '2-6-2'!E98, IF(ISNUMBER('2-6-2'!F98), '2-6-2'!F98, IF(ISNUMBER('2-6-2'!G98), '2-6-2'!G98, IF(ISNUMBER('2-6-2'!H98), '2-6-2'!H98, "XXX")))))))</f>
        <v>1.39</v>
      </c>
      <c r="T98" s="130">
        <f>IF(ISNUMBER('2-7-1'!E98), '2-7-1'!E98, IF(ISNUMBER('2-7-1'!F98), '2-7-1'!F98, IF(ISNUMBER('2-7-1'!G98), '2-7-1'!G98, IF(ISNUMBER('2-7-1'!H98), '2-7-1'!H98, IF(ISNUMBER('2-7-1'!I98), '2-7-1'!I98, IF(ISNUMBER('2-7-1'!J98), '2-7-1'!J98, IF(ISNUMBER('2-7-1'!K98), '2-7-1'!K98, "XXX")))))))</f>
        <v>0.58285714285714285</v>
      </c>
      <c r="U98" s="130">
        <f>IF(ISNUMBER('2-7-2'!E98), '2-7-2'!E98, IF(ISNUMBER('2-7-2'!F98), '2-7-2'!F98, IF(ISNUMBER('2-7-2'!G98), '2-7-2'!G98, IF(ISNUMBER('2-7-2'!H98), '2-7-2'!H98, IF(ISNUMBER('2-7-2'!I98), '2-7-2'!I98, IF(ISNUMBER('2-7-2'!J98), '2-7-2'!J98, IF(ISNUMBER('2-7-2'!K98), '2-7-2'!K98, "XXX")))))))</f>
        <v>0.49000000000000005</v>
      </c>
      <c r="V98" s="130">
        <f>IF(ISNUMBER('2-8-1'!E98), '2-8-1'!E98, IF(ISNUMBER('2-8-1'!F98), '2-8-1'!F98, IF(ISNUMBER('2-8-1'!G98), '2-8-1'!G98, IF(ISNUMBER('2-8-1'!H98), '2-8-1'!H98, IF(ISNUMBER('2-8-1'!I98), '2-8-1'!I98, IF(ISNUMBER('2-8-1'!J98), '2-8-1'!J98, IF(ISNUMBER('2-8-1'!K98), '2-8-1'!K98, "XXX")))))))</f>
        <v>0.59</v>
      </c>
      <c r="W98" s="130">
        <f>IF(ISNUMBER('2-8-2'!E98), '2-8-2'!E98, IF(ISNUMBER('2-8-2'!F98), '2-8-2'!F98, IF(ISNUMBER('2-8-2'!G98), '2-8-2'!G98, IF(ISNUMBER('2-8-2'!H98), '2-8-2'!H98, IF(ISNUMBER('2-8-2'!I98), '2-8-2'!I98, IF(ISNUMBER('2-8-2'!J98), '2-8-2'!J98, IF(ISNUMBER('2-8-2'!K98), '2-8-2'!K98, "XXX")))))))</f>
        <v>0.53142857142857147</v>
      </c>
      <c r="X98" s="130">
        <f>'3-1'!F97</f>
        <v>0.26100000000000001</v>
      </c>
      <c r="Y98" s="223">
        <f>'3-2'!N97</f>
        <v>-0.60180258799999997</v>
      </c>
    </row>
    <row r="99" spans="1:25" ht="15" x14ac:dyDescent="0.25">
      <c r="A99" s="19" t="s">
        <v>107</v>
      </c>
      <c r="B99" s="158" t="s">
        <v>107</v>
      </c>
      <c r="C99" s="130">
        <f>IF(ISNUMBER('1-1'!E99),'1-1'!E99, "XXX")</f>
        <v>6.2</v>
      </c>
      <c r="D99" s="130" t="str">
        <f>IF(UCDP!V99, UCDP!V99, "0.0")</f>
        <v>0.0</v>
      </c>
      <c r="E99" s="130">
        <f>IF(ISNUMBER('1-3'!F99), '1-3'!F99, IF(ISNUMBER('1-3'!G99), '1-3'!G99, IF(ISNUMBER('1-3'!H99), '1-3'!H99, IF(ISNUMBER('1-3'!I99), '1-3'!I99, IF(ISNUMBER('1-3'!J99), '1-3'!J99, IF(ISNUMBER('1-3'!K99), '1-3'!K99, IF(ISNUMBER('1-3'!L99), '1-3'!L99, "XXX")))))))</f>
        <v>70.666666666666671</v>
      </c>
      <c r="F99" s="130">
        <f>IF(ISNUMBER('1-4'!AL99),'1-4'!AL99, IF(ISNUMBER('1-4'!AM99),'1-4'!AM99, IF(ISNUMBER('1-4'!AN99),'1-4'!AN99, IF(ISNUMBER('1-4'!AO99),'1-4'!AO99, IF(ISNUMBER('1-4'!AP99),'1-4'!AP99, IF(ISNUMBER('1-4'!AQ99),'1-4'!AQ99, IF(ISNUMBER('1-4'!AR99), '1-4'!AR99, "XXX")))))))</f>
        <v>4</v>
      </c>
      <c r="G99" s="130">
        <f>IF(ISNUMBER('1-5'!E98),'1-5'!E98, "XXX")</f>
        <v>7.3</v>
      </c>
      <c r="H99" s="130">
        <f>IF(ISNUMBER('2-1-1'!E99), '2-1-1'!E99, IF(ISNUMBER('2-1-1'!F99), '2-1-1'!F99, IF(ISNUMBER('2-1-1'!G99), '2-1-1'!G99, IF(ISNUMBER('2-1-1'!H99), '2-1-1'!H99, IF(ISNUMBER('2-1-1'!I99), '2-1-1'!I99, IF(ISNUMBER('2-1-1'!J99), '2-1-1'!J99, IF(ISNUMBER('2-1-1'!K99), '2-1-1'!K99, "XXX")))))))</f>
        <v>0.36571428571428571</v>
      </c>
      <c r="I99" s="130">
        <f>'2-1-2'!C98</f>
        <v>2.5010000000000001E-2</v>
      </c>
      <c r="J99" s="140">
        <f>AVERAGE('2-2-1'!W99, '2-2-1'!AC99)</f>
        <v>3.995155</v>
      </c>
      <c r="K99" s="130">
        <f>IF(ISNUMBER('2-2-2'!E99), '2-2-2'!E99, IF(ISNUMBER('2-2-2'!F99), '2-2-2'!F99, IF(ISNUMBER('2-2-2'!G99), '2-2-2'!G99, IF(ISNUMBER('2-2-2'!H99), '2-2-2'!H99, IF(ISNUMBER('2-2-2'!I99), '2-2-2'!I99, IF(ISNUMBER('2-2-2'!J99), '2-2-2'!J99, IF(ISNUMBER('2-2-2'!K99), '2-2-2'!K99, "XXX")))))))</f>
        <v>0.35000000000000003</v>
      </c>
      <c r="L99" s="130">
        <f>IF(ISNUMBER('2-3-1'!M99), '2-3-1'!M99, IF(ISNUMBER('2-3-1'!N99), '2-3-1'!N99, IF(ISNUMBER('2-3-1'!O99), '2-3-1'!O99, IF(ISNUMBER('2-3-1'!P99), '2-3-1'!P99, IF(ISNUMBER('2-3-1'!Q99), '2-3-1'!Q99, IF(ISNUMBER('2-3-1'!R99), '2-3-1'!R99, IF(ISNUMBER('2-3-1'!S99), '2-3-1'!S99, "XXX")))))))</f>
        <v>1.28007519</v>
      </c>
      <c r="M99" s="130">
        <f>IF(ISNUMBER('2-3-2'!M99),'2-3-2'!M99, "XXX")</f>
        <v>7.1121187199999998</v>
      </c>
      <c r="N99" s="130">
        <f>IF(ISNUMBER('2-4-1'!S99), '2-4-1'!S99,IF(ISNUMBER('2-4-1'!T99),'2-4-1'!T99,IF(ISNUMBER('2-4-1'!U99),'2-4-1'!U99,IF(ISNUMBER('2-4-1'!V99),'2-4-1'!V99,'2013'!N99))))</f>
        <v>5.3170000000000002</v>
      </c>
      <c r="O99" s="130">
        <f>IF(ISNUMBER('2-4-2'!C99), '2-4-2'!C99, IF(ISNUMBER('2-4-2'!D99), '2-4-2'!D99, IF(ISNUMBER('2-4-2'!E99), '2-4-2'!E99, IF(ISNUMBER('2-4-2'!F99), '2-4-2'!F99, IF(ISNUMBER('2-4-2'!G99), '2-4-2'!G99, "XXX")))))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"XXX"))))</f>
        <v>12.83526</v>
      </c>
      <c r="S99" s="130">
        <f>IF(ISNUMBER('2-6-2'!B99), '2-6-2'!B99, IF(ISNUMBER('2-6-2'!C99), '2-6-2'!C99, IF(ISNUMBER('2-6-2'!D99), '2-6-2'!D99, IF(ISNUMBER('2-6-2'!E99), '2-6-2'!E99, IF(ISNUMBER('2-6-2'!F99), '2-6-2'!F99, IF(ISNUMBER('2-6-2'!G99), '2-6-2'!G99, IF(ISNUMBER('2-6-2'!H99), '2-6-2'!H99, "XXX")))))))</f>
        <v>65.92</v>
      </c>
      <c r="T99" s="130">
        <f>IF(ISNUMBER('2-7-1'!E99), '2-7-1'!E99, IF(ISNUMBER('2-7-1'!F99), '2-7-1'!F99, IF(ISNUMBER('2-7-1'!G99), '2-7-1'!G99, IF(ISNUMBER('2-7-1'!H99), '2-7-1'!H99, IF(ISNUMBER('2-7-1'!I99), '2-7-1'!I99, IF(ISNUMBER('2-7-1'!J99), '2-7-1'!J99, IF(ISNUMBER('2-7-1'!K99), '2-7-1'!K99, "XXX")))))))</f>
        <v>0.43857142857142856</v>
      </c>
      <c r="U99" s="130">
        <f>IF(ISNUMBER('2-7-2'!E99), '2-7-2'!E99, IF(ISNUMBER('2-7-2'!F99), '2-7-2'!F99, IF(ISNUMBER('2-7-2'!G99), '2-7-2'!G99, IF(ISNUMBER('2-7-2'!H99), '2-7-2'!H99, IF(ISNUMBER('2-7-2'!I99), '2-7-2'!I99, IF(ISNUMBER('2-7-2'!J99), '2-7-2'!J99, IF(ISNUMBER('2-7-2'!K99), '2-7-2'!K99, "XXX")))))))</f>
        <v>0.43071428571428572</v>
      </c>
      <c r="V99" s="130">
        <f>IF(ISNUMBER('2-8-1'!E99), '2-8-1'!E99, IF(ISNUMBER('2-8-1'!F99), '2-8-1'!F99, IF(ISNUMBER('2-8-1'!G99), '2-8-1'!G99, IF(ISNUMBER('2-8-1'!H99), '2-8-1'!H99, IF(ISNUMBER('2-8-1'!I99), '2-8-1'!I99, IF(ISNUMBER('2-8-1'!J99), '2-8-1'!J99, IF(ISNUMBER('2-8-1'!K99), '2-8-1'!K99, "XXX")))))))</f>
        <v>0.53999999999999992</v>
      </c>
      <c r="W99" s="130">
        <f>IF(ISNUMBER('2-8-2'!E99), '2-8-2'!E99, IF(ISNUMBER('2-8-2'!F99), '2-8-2'!F99, IF(ISNUMBER('2-8-2'!G99), '2-8-2'!G99, IF(ISNUMBER('2-8-2'!H99), '2-8-2'!H99, IF(ISNUMBER('2-8-2'!I99), '2-8-2'!I99, IF(ISNUMBER('2-8-2'!J99), '2-8-2'!J99, IF(ISNUMBER('2-8-2'!K99), '2-8-2'!K99, "XXX")))))))</f>
        <v>0.50428571428571423</v>
      </c>
      <c r="X99" s="130">
        <f>'3-1'!F98</f>
        <v>0.435</v>
      </c>
      <c r="Y99" s="223">
        <f>'3-2'!N98</f>
        <v>-4.2420220000000002E-2</v>
      </c>
    </row>
    <row r="100" spans="1:25" ht="15" x14ac:dyDescent="0.25">
      <c r="A100" s="19" t="s">
        <v>108</v>
      </c>
      <c r="B100" s="158" t="s">
        <v>108</v>
      </c>
      <c r="C100" s="130">
        <f>IF(ISNUMBER('1-1'!E100),'1-1'!E100, "XXX")</f>
        <v>6.5</v>
      </c>
      <c r="D100" s="130">
        <f>IF(UCDP!V100, UCDP!V100, "0.0")</f>
        <v>6.460154371352729E-2</v>
      </c>
      <c r="E100" s="130">
        <f>IF(ISNUMBER('1-3'!F100), '1-3'!F100, IF(ISNUMBER('1-3'!G100), '1-3'!G100, IF(ISNUMBER('1-3'!H100), '1-3'!H100, IF(ISNUMBER('1-3'!I100), '1-3'!I100, IF(ISNUMBER('1-3'!J100), '1-3'!J100, IF(ISNUMBER('1-3'!K100), '1-3'!K100, IF(ISNUMBER('1-3'!L100), '1-3'!L100, "XXX")))))))</f>
        <v>48.166666666666671</v>
      </c>
      <c r="F100" s="130">
        <f>IF(ISNUMBER('1-4'!AL100),'1-4'!AL100, IF(ISNUMBER('1-4'!AM100),'1-4'!AM100, IF(ISNUMBER('1-4'!AN100),'1-4'!AN100, IF(ISNUMBER('1-4'!AO100),'1-4'!AO100, IF(ISNUMBER('1-4'!AP100),'1-4'!AP100, IF(ISNUMBER('1-4'!AQ100),'1-4'!AQ100, IF(ISNUMBER('1-4'!AR100), '1-4'!AR100, "XXX")))))))</f>
        <v>5</v>
      </c>
      <c r="G100" s="130">
        <f>IF(ISNUMBER('1-5'!E99),'1-5'!E99, "XXX")</f>
        <v>9.1</v>
      </c>
      <c r="H100" s="130">
        <f>IF(ISNUMBER('2-1-1'!E100), '2-1-1'!E100, IF(ISNUMBER('2-1-1'!F100), '2-1-1'!F100, IF(ISNUMBER('2-1-1'!G100), '2-1-1'!G100, IF(ISNUMBER('2-1-1'!H100), '2-1-1'!H100, IF(ISNUMBER('2-1-1'!I100), '2-1-1'!I100, IF(ISNUMBER('2-1-1'!J100), '2-1-1'!J100, IF(ISNUMBER('2-1-1'!K100), '2-1-1'!K100, "XXX")))))))</f>
        <v>0.28714285714285709</v>
      </c>
      <c r="I100" s="130">
        <f>'2-1-2'!C99</f>
        <v>4.4900000000000001E-3</v>
      </c>
      <c r="J100" s="130">
        <f>IF(ISNUMBER('2-2-1'!Z100), '2-2-1'!Z100, IF(ISNUMBER('2-2-1'!AA100), '2-2-1'!AA100, IF(ISNUMBER('2-2-1'!AB100), '2-2-1'!AB100, IF(ISNUMBER('2-2-1'!AC100), '2-2-1'!AC100, IF(ISNUMBER('2-2-1'!AD100), '2-2-1'!AD100, IF(ISNUMBER('2-2-1'!AE100), '2-2-1'!AE100, IF(ISNUMBER('2-2-1'!AF100), '2-2-1'!AF100, "XXX")))))))</f>
        <v>0.58296000000000003</v>
      </c>
      <c r="K100" s="130">
        <f>IF(ISNUMBER('2-2-2'!E100), '2-2-2'!E100, IF(ISNUMBER('2-2-2'!F100), '2-2-2'!F100, IF(ISNUMBER('2-2-2'!G100), '2-2-2'!G100, IF(ISNUMBER('2-2-2'!H100), '2-2-2'!H100, IF(ISNUMBER('2-2-2'!I100), '2-2-2'!I100, IF(ISNUMBER('2-2-2'!J100), '2-2-2'!J100, IF(ISNUMBER('2-2-2'!K100), '2-2-2'!K100, "XXX")))))))</f>
        <v>0.30714285714285711</v>
      </c>
      <c r="L100" s="130">
        <f>IF(ISNUMBER('2-3-1'!M100), '2-3-1'!M100, IF(ISNUMBER('2-3-1'!N100), '2-3-1'!N100, IF(ISNUMBER('2-3-1'!O100), '2-3-1'!O100, IF(ISNUMBER('2-3-1'!P100), '2-3-1'!P100, IF(ISNUMBER('2-3-1'!Q100), '2-3-1'!Q100, IF(ISNUMBER('2-3-1'!R100), '2-3-1'!R100, IF(ISNUMBER('2-3-1'!S100), '2-3-1'!S100, "XXX")))))))</f>
        <v>0.19247181999999999</v>
      </c>
      <c r="M100" s="130">
        <f>IF(ISNUMBER('2-3-2'!M100),'2-3-2'!M100, "XXX")</f>
        <v>80.744659420000005</v>
      </c>
      <c r="N100" s="130">
        <f>IF(ISNUMBER('2-4-1'!S100), '2-4-1'!S100,IF(ISNUMBER('2-4-1'!T100),'2-4-1'!T100,IF(ISNUMBER('2-4-1'!U100),'2-4-1'!U100,IF(ISNUMBER('2-4-1'!V100),'2-4-1'!V100,'2013'!N100))))</f>
        <v>0.95899999999999996</v>
      </c>
      <c r="O100" s="130">
        <f>IF(ISNUMBER('2-4-2'!C100), '2-4-2'!C100, IF(ISNUMBER('2-4-2'!D100), '2-4-2'!D100, IF(ISNUMBER('2-4-2'!E100), '2-4-2'!E100, IF(ISNUMBER('2-4-2'!F100), '2-4-2'!F100, IF(ISNUMBER('2-4-2'!G100), '2-4-2'!G100, "XXX")))))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"XXX"))))</f>
        <v>33.78134</v>
      </c>
      <c r="S100" s="130">
        <f>IF(ISNUMBER('2-6-2'!B100), '2-6-2'!B100, IF(ISNUMBER('2-6-2'!C100), '2-6-2'!C100, IF(ISNUMBER('2-6-2'!D100), '2-6-2'!D100, IF(ISNUMBER('2-6-2'!E100), '2-6-2'!E100, IF(ISNUMBER('2-6-2'!F100), '2-6-2'!F100, IF(ISNUMBER('2-6-2'!G100), '2-6-2'!G100, IF(ISNUMBER('2-6-2'!H100), '2-6-2'!H100, "XXX")))))))</f>
        <v>12.14</v>
      </c>
      <c r="T100" s="130">
        <f>IF(ISNUMBER('2-7-1'!E100), '2-7-1'!E100, IF(ISNUMBER('2-7-1'!F100), '2-7-1'!F100, IF(ISNUMBER('2-7-1'!G100), '2-7-1'!G100, IF(ISNUMBER('2-7-1'!H100), '2-7-1'!H100, IF(ISNUMBER('2-7-1'!I100), '2-7-1'!I100, IF(ISNUMBER('2-7-1'!J100), '2-7-1'!J100, IF(ISNUMBER('2-7-1'!K100), '2-7-1'!K100, "XXX")))))))</f>
        <v>0.3671428571428571</v>
      </c>
      <c r="U100" s="130">
        <f>IF(ISNUMBER('2-7-2'!E100), '2-7-2'!E100, IF(ISNUMBER('2-7-2'!F100), '2-7-2'!F100, IF(ISNUMBER('2-7-2'!G100), '2-7-2'!G100, IF(ISNUMBER('2-7-2'!H100), '2-7-2'!H100, IF(ISNUMBER('2-7-2'!I100), '2-7-2'!I100, IF(ISNUMBER('2-7-2'!J100), '2-7-2'!J100, IF(ISNUMBER('2-7-2'!K100), '2-7-2'!K100, "XXX")))))))</f>
        <v>0.36428571428571427</v>
      </c>
      <c r="V100" s="130">
        <f>IF(ISNUMBER('2-8-1'!E100), '2-8-1'!E100, IF(ISNUMBER('2-8-1'!F100), '2-8-1'!F100, IF(ISNUMBER('2-8-1'!G100), '2-8-1'!G100, IF(ISNUMBER('2-8-1'!H100), '2-8-1'!H100, IF(ISNUMBER('2-8-1'!I100), '2-8-1'!I100, IF(ISNUMBER('2-8-1'!J100), '2-8-1'!J100, IF(ISNUMBER('2-8-1'!K100), '2-8-1'!K100, "XXX")))))))</f>
        <v>0.51</v>
      </c>
      <c r="W100" s="130">
        <f>IF(ISNUMBER('2-8-2'!E100), '2-8-2'!E100, IF(ISNUMBER('2-8-2'!F100), '2-8-2'!F100, IF(ISNUMBER('2-8-2'!G100), '2-8-2'!G100, IF(ISNUMBER('2-8-2'!H100), '2-8-2'!H100, IF(ISNUMBER('2-8-2'!I100), '2-8-2'!I100, IF(ISNUMBER('2-8-2'!J100), '2-8-2'!J100, IF(ISNUMBER('2-8-2'!K100), '2-8-2'!K100, "XXX")))))))</f>
        <v>0.38142857142857139</v>
      </c>
      <c r="X100" s="130">
        <f>'3-1'!F99</f>
        <v>0.109</v>
      </c>
      <c r="Y100" s="223">
        <f>'3-2'!N99</f>
        <v>-1.9266372919999999</v>
      </c>
    </row>
    <row r="101" spans="1:25" ht="15" x14ac:dyDescent="0.25">
      <c r="A101" s="19" t="s">
        <v>109</v>
      </c>
      <c r="B101" s="158" t="s">
        <v>109</v>
      </c>
      <c r="C101" s="130">
        <f>IF(ISNUMBER('1-1'!E101),'1-1'!E101, "XXX")</f>
        <v>6</v>
      </c>
      <c r="D101" s="130" t="str">
        <f>IF(UCDP!V101, UCDP!V101, "0.0")</f>
        <v>0.0</v>
      </c>
      <c r="E101" s="130">
        <f>IF(ISNUMBER('1-3'!F101), '1-3'!F101, IF(ISNUMBER('1-3'!G101), '1-3'!G101, IF(ISNUMBER('1-3'!H101), '1-3'!H101, IF(ISNUMBER('1-3'!I101), '1-3'!I101, IF(ISNUMBER('1-3'!J101), '1-3'!J101, IF(ISNUMBER('1-3'!K101), '1-3'!K101, IF(ISNUMBER('1-3'!L101), '1-3'!L101, "XXX")))))))</f>
        <v>83.833333333333343</v>
      </c>
      <c r="F101" s="130">
        <f>IF(ISNUMBER('1-4'!AL101),'1-4'!AL101, IF(ISNUMBER('1-4'!AM101),'1-4'!AM101, IF(ISNUMBER('1-4'!AN101),'1-4'!AN101, IF(ISNUMBER('1-4'!AO101),'1-4'!AO101, IF(ISNUMBER('1-4'!AP101),'1-4'!AP101, IF(ISNUMBER('1-4'!AQ101),'1-4'!AQ101, IF(ISNUMBER('1-4'!AR101), '1-4'!AR101, "XXX")))))))</f>
        <v>2</v>
      </c>
      <c r="G101" s="130">
        <f>IF(ISNUMBER('1-5'!E100),'1-5'!E100, "XXX")</f>
        <v>5.8</v>
      </c>
      <c r="H101" s="130">
        <f>IF(ISNUMBER('2-1-1'!E101), '2-1-1'!E101, IF(ISNUMBER('2-1-1'!F101), '2-1-1'!F101, IF(ISNUMBER('2-1-1'!G101), '2-1-1'!G101, IF(ISNUMBER('2-1-1'!H101), '2-1-1'!H101, IF(ISNUMBER('2-1-1'!I101), '2-1-1'!I101, IF(ISNUMBER('2-1-1'!J101), '2-1-1'!J101, IF(ISNUMBER('2-1-1'!K101), '2-1-1'!K101, "XXX")))))))</f>
        <v>0.60857142857142854</v>
      </c>
      <c r="I101" s="130">
        <f>'2-1-2'!C100</f>
        <v>0.12191</v>
      </c>
      <c r="J101" s="140">
        <f>AVERAGE('2-2-1'!Y101, '2-2-1'!AA101)</f>
        <v>4.8021449999999994</v>
      </c>
      <c r="K101" s="130">
        <f>IF(ISNUMBER('2-2-2'!E101), '2-2-2'!E101, IF(ISNUMBER('2-2-2'!F101), '2-2-2'!F101, IF(ISNUMBER('2-2-2'!G101), '2-2-2'!G101, IF(ISNUMBER('2-2-2'!H101), '2-2-2'!H101, IF(ISNUMBER('2-2-2'!I101), '2-2-2'!I101, IF(ISNUMBER('2-2-2'!J101), '2-2-2'!J101, IF(ISNUMBER('2-2-2'!K101), '2-2-2'!K101, "XXX")))))))</f>
        <v>0.4757142857142857</v>
      </c>
      <c r="L101" s="130">
        <f>IF(ISNUMBER('2-3-1'!M101), '2-3-1'!M101, IF(ISNUMBER('2-3-1'!N101), '2-3-1'!N101, IF(ISNUMBER('2-3-1'!O101), '2-3-1'!O101, IF(ISNUMBER('2-3-1'!P101), '2-3-1'!P101, IF(ISNUMBER('2-3-1'!Q101), '2-3-1'!Q101, IF(ISNUMBER('2-3-1'!R101), '2-3-1'!R101, IF(ISNUMBER('2-3-1'!S101), '2-3-1'!S101, "XXX")))))))</f>
        <v>3.9876587400000001</v>
      </c>
      <c r="M101" s="130">
        <f>IF(ISNUMBER('2-3-2'!M101),'2-3-2'!M101, "XXX")</f>
        <v>9.2763271300000003</v>
      </c>
      <c r="N101" s="130">
        <f>IF(ISNUMBER('2-4-1'!S101), '2-4-1'!S101,IF(ISNUMBER('2-4-1'!T101),'2-4-1'!T101,IF(ISNUMBER('2-4-1'!U101),'2-4-1'!U101,IF(ISNUMBER('2-4-1'!V101),'2-4-1'!V101,'2013'!N101))))</f>
        <v>6.0823653747919302</v>
      </c>
      <c r="O101" s="130" t="str">
        <f>IF(ISNUMBER('2-4-2'!C101), '2-4-2'!C101, IF(ISNUMBER('2-4-2'!D101), '2-4-2'!D101, IF(ISNUMBER('2-4-2'!E101), '2-4-2'!E101, IF(ISNUMBER('2-4-2'!F101), '2-4-2'!F101, IF(ISNUMBER('2-4-2'!G101), '2-4-2'!G101, "XXX")))))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"XXX"))))</f>
        <v>63.88409</v>
      </c>
      <c r="S101" s="130">
        <f>IF(ISNUMBER('2-6-2'!B101), '2-6-2'!B101, IF(ISNUMBER('2-6-2'!C101), '2-6-2'!C101, IF(ISNUMBER('2-6-2'!D101), '2-6-2'!D101, IF(ISNUMBER('2-6-2'!E101), '2-6-2'!E101, IF(ISNUMBER('2-6-2'!F101), '2-6-2'!F101, IF(ISNUMBER('2-6-2'!G101), '2-6-2'!G101, IF(ISNUMBER('2-6-2'!H101), '2-6-2'!H101, "XXX")))))))</f>
        <v>15.33</v>
      </c>
      <c r="T101" s="130">
        <f>IF(ISNUMBER('2-7-1'!E101), '2-7-1'!E101, IF(ISNUMBER('2-7-1'!F101), '2-7-1'!F101, IF(ISNUMBER('2-7-1'!G101), '2-7-1'!G101, IF(ISNUMBER('2-7-1'!H101), '2-7-1'!H101, IF(ISNUMBER('2-7-1'!I101), '2-7-1'!I101, IF(ISNUMBER('2-7-1'!J101), '2-7-1'!J101, IF(ISNUMBER('2-7-1'!K101), '2-7-1'!K101, "XXX")))))))</f>
        <v>0.76428571428571423</v>
      </c>
      <c r="U101" s="130">
        <f>IF(ISNUMBER('2-7-2'!E101), '2-7-2'!E101, IF(ISNUMBER('2-7-2'!F101), '2-7-2'!F101, IF(ISNUMBER('2-7-2'!G101), '2-7-2'!G101, IF(ISNUMBER('2-7-2'!H101), '2-7-2'!H101, IF(ISNUMBER('2-7-2'!I101), '2-7-2'!I101, IF(ISNUMBER('2-7-2'!J101), '2-7-2'!J101, IF(ISNUMBER('2-7-2'!K101), '2-7-2'!K101, "XXX")))))))</f>
        <v>0.62857142857142867</v>
      </c>
      <c r="V101" s="130">
        <f>IF(ISNUMBER('2-8-1'!E101), '2-8-1'!E101, IF(ISNUMBER('2-8-1'!F101), '2-8-1'!F101, IF(ISNUMBER('2-8-1'!G101), '2-8-1'!G101, IF(ISNUMBER('2-8-1'!H101), '2-8-1'!H101, IF(ISNUMBER('2-8-1'!I101), '2-8-1'!I101, IF(ISNUMBER('2-8-1'!J101), '2-8-1'!J101, IF(ISNUMBER('2-8-1'!K101), '2-8-1'!K101, "XXX")))))))</f>
        <v>0.61714285714285722</v>
      </c>
      <c r="W101" s="130">
        <f>IF(ISNUMBER('2-8-2'!E101), '2-8-2'!E101, IF(ISNUMBER('2-8-2'!F101), '2-8-2'!F101, IF(ISNUMBER('2-8-2'!G101), '2-8-2'!G101, IF(ISNUMBER('2-8-2'!H101), '2-8-2'!H101, IF(ISNUMBER('2-8-2'!I101), '2-8-2'!I101, IF(ISNUMBER('2-8-2'!J101), '2-8-2'!J101, IF(ISNUMBER('2-8-2'!K101), '2-8-2'!K101, "XXX")))))))</f>
        <v>0.64</v>
      </c>
      <c r="X101" s="130">
        <f>'3-1'!F100</f>
        <v>0.65</v>
      </c>
      <c r="Y101" s="223">
        <f>'3-2'!N100</f>
        <v>0.41292983300000002</v>
      </c>
    </row>
    <row r="102" spans="1:25" ht="15" x14ac:dyDescent="0.25">
      <c r="A102" s="19" t="s">
        <v>110</v>
      </c>
      <c r="B102" s="158" t="s">
        <v>110</v>
      </c>
      <c r="C102" s="130">
        <f>IF(ISNUMBER('1-1'!E102),'1-1'!E102, "XXX")</f>
        <v>7</v>
      </c>
      <c r="D102" s="130" t="str">
        <f>IF(UCDP!V102, UCDP!V102, "0.0")</f>
        <v>0.0</v>
      </c>
      <c r="E102" s="130">
        <f>IF(ISNUMBER('1-3'!F102), '1-3'!F102, IF(ISNUMBER('1-3'!G102), '1-3'!G102, IF(ISNUMBER('1-3'!H102), '1-3'!H102, IF(ISNUMBER('1-3'!I102), '1-3'!I102, IF(ISNUMBER('1-3'!J102), '1-3'!J102, IF(ISNUMBER('1-3'!K102), '1-3'!K102, IF(ISNUMBER('1-3'!L102), '1-3'!L102, "XXX")))))))</f>
        <v>53.833333333333336</v>
      </c>
      <c r="F102" s="130">
        <f>IF(ISNUMBER('1-4'!AL102),'1-4'!AL102, IF(ISNUMBER('1-4'!AM102),'1-4'!AM102, IF(ISNUMBER('1-4'!AN102),'1-4'!AN102, IF(ISNUMBER('1-4'!AO102),'1-4'!AO102, IF(ISNUMBER('1-4'!AP102),'1-4'!AP102, IF(ISNUMBER('1-4'!AQ102),'1-4'!AQ102, IF(ISNUMBER('1-4'!AR102), '1-4'!AR102, "XXX")))))))</f>
        <v>3</v>
      </c>
      <c r="G102" s="130">
        <f>IF(ISNUMBER('1-5'!E101),'1-5'!E101, "XXX")</f>
        <v>8.6999999999999993</v>
      </c>
      <c r="H102" s="130">
        <f>IF(ISNUMBER('2-1-1'!E102), '2-1-1'!E102, IF(ISNUMBER('2-1-1'!F102), '2-1-1'!F102, IF(ISNUMBER('2-1-1'!G102), '2-1-1'!G102, IF(ISNUMBER('2-1-1'!H102), '2-1-1'!H102, IF(ISNUMBER('2-1-1'!I102), '2-1-1'!I102, IF(ISNUMBER('2-1-1'!J102), '2-1-1'!J102, IF(ISNUMBER('2-1-1'!K102), '2-1-1'!K102, "XXX")))))))</f>
        <v>0.25857142857142856</v>
      </c>
      <c r="I102" s="130">
        <f>'2-1-2'!C101</f>
        <v>2.2679999999999999E-2</v>
      </c>
      <c r="J102" s="130">
        <f>IF(ISNUMBER('2-2-1'!Z102), '2-2-1'!Z102, IF(ISNUMBER('2-2-1'!AA102), '2-2-1'!AA102, IF(ISNUMBER('2-2-1'!AB102), '2-2-1'!AB102, IF(ISNUMBER('2-2-1'!AC102), '2-2-1'!AC102, IF(ISNUMBER('2-2-1'!AD102), '2-2-1'!AD102, IF(ISNUMBER('2-2-1'!AE102), '2-2-1'!AE102, IF(ISNUMBER('2-2-1'!AF102), '2-2-1'!AF102, "XXX")))))))</f>
        <v>4.0333899999999998</v>
      </c>
      <c r="K102" s="130">
        <f>IF(ISNUMBER('2-2-2'!E102), '2-2-2'!E102, IF(ISNUMBER('2-2-2'!F102), '2-2-2'!F102, IF(ISNUMBER('2-2-2'!G102), '2-2-2'!G102, IF(ISNUMBER('2-2-2'!H102), '2-2-2'!H102, IF(ISNUMBER('2-2-2'!I102), '2-2-2'!I102, IF(ISNUMBER('2-2-2'!J102), '2-2-2'!J102, IF(ISNUMBER('2-2-2'!K102), '2-2-2'!K102, "XXX")))))))</f>
        <v>0.38571428571428573</v>
      </c>
      <c r="L102" s="130">
        <f>IF(ISNUMBER('2-3-1'!M102), '2-3-1'!M102, IF(ISNUMBER('2-3-1'!N102), '2-3-1'!N102, IF(ISNUMBER('2-3-1'!O102), '2-3-1'!O102, IF(ISNUMBER('2-3-1'!P102), '2-3-1'!P102, IF(ISNUMBER('2-3-1'!Q102), '2-3-1'!Q102, IF(ISNUMBER('2-3-1'!R102), '2-3-1'!R102, IF(ISNUMBER('2-3-1'!S102), '2-3-1'!S102, "XXX")))))))</f>
        <v>0.78889083999999998</v>
      </c>
      <c r="M102" s="130">
        <f>IF(ISNUMBER('2-3-2'!M102),'2-3-2'!M102, "XXX")</f>
        <v>56.203887940000001</v>
      </c>
      <c r="N102" s="130">
        <f>IF(ISNUMBER('2-4-1'!S102), '2-4-1'!S102,IF(ISNUMBER('2-4-1'!T102),'2-4-1'!T102,IF(ISNUMBER('2-4-1'!U102),'2-4-1'!U102,IF(ISNUMBER('2-4-1'!V102),'2-4-1'!V102,'2013'!N102))))</f>
        <v>3.07</v>
      </c>
      <c r="O102" s="130" t="str">
        <f>IF(ISNUMBER('2-4-2'!C102), '2-4-2'!C102, IF(ISNUMBER('2-4-2'!D102), '2-4-2'!D102, IF(ISNUMBER('2-4-2'!E102), '2-4-2'!E102, IF(ISNUMBER('2-4-2'!F102), '2-4-2'!F102, IF(ISNUMBER('2-4-2'!G102), '2-4-2'!G102, "XXX")))))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"XXX"))))</f>
        <v>19.133500000000002</v>
      </c>
      <c r="S102" s="130">
        <f>IF(ISNUMBER('2-6-2'!B102), '2-6-2'!B102, IF(ISNUMBER('2-6-2'!C102), '2-6-2'!C102, IF(ISNUMBER('2-6-2'!D102), '2-6-2'!D102, IF(ISNUMBER('2-6-2'!E102), '2-6-2'!E102, IF(ISNUMBER('2-6-2'!F102), '2-6-2'!F102, IF(ISNUMBER('2-6-2'!G102), '2-6-2'!G102, IF(ISNUMBER('2-6-2'!H102), '2-6-2'!H102, "XXX")))))))</f>
        <v>12.97</v>
      </c>
      <c r="T102" s="130">
        <f>IF(ISNUMBER('2-7-1'!E102), '2-7-1'!E102, IF(ISNUMBER('2-7-1'!F102), '2-7-1'!F102, IF(ISNUMBER('2-7-1'!G102), '2-7-1'!G102, IF(ISNUMBER('2-7-1'!H102), '2-7-1'!H102, IF(ISNUMBER('2-7-1'!I102), '2-7-1'!I102, IF(ISNUMBER('2-7-1'!J102), '2-7-1'!J102, IF(ISNUMBER('2-7-1'!K102), '2-7-1'!K102, "XXX")))))))</f>
        <v>0.41428571428571426</v>
      </c>
      <c r="U102" s="130">
        <f>IF(ISNUMBER('2-7-2'!E102), '2-7-2'!E102, IF(ISNUMBER('2-7-2'!F102), '2-7-2'!F102, IF(ISNUMBER('2-7-2'!G102), '2-7-2'!G102, IF(ISNUMBER('2-7-2'!H102), '2-7-2'!H102, IF(ISNUMBER('2-7-2'!I102), '2-7-2'!I102, IF(ISNUMBER('2-7-2'!J102), '2-7-2'!J102, IF(ISNUMBER('2-7-2'!K102), '2-7-2'!K102, "XXX")))))))</f>
        <v>0.38928571428571423</v>
      </c>
      <c r="V102" s="130">
        <f>IF(ISNUMBER('2-8-1'!E102), '2-8-1'!E102, IF(ISNUMBER('2-8-1'!F102), '2-8-1'!F102, IF(ISNUMBER('2-8-1'!G102), '2-8-1'!G102, IF(ISNUMBER('2-8-1'!H102), '2-8-1'!H102, IF(ISNUMBER('2-8-1'!I102), '2-8-1'!I102, IF(ISNUMBER('2-8-1'!J102), '2-8-1'!J102, IF(ISNUMBER('2-8-1'!K102), '2-8-1'!K102, "XXX")))))))</f>
        <v>0.52285714285714291</v>
      </c>
      <c r="W102" s="130">
        <f>IF(ISNUMBER('2-8-2'!E102), '2-8-2'!E102, IF(ISNUMBER('2-8-2'!F102), '2-8-2'!F102, IF(ISNUMBER('2-8-2'!G102), '2-8-2'!G102, IF(ISNUMBER('2-8-2'!H102), '2-8-2'!H102, IF(ISNUMBER('2-8-2'!I102), '2-8-2'!I102, IF(ISNUMBER('2-8-2'!J102), '2-8-2'!J102, IF(ISNUMBER('2-8-2'!K102), '2-8-2'!K102, "XXX")))))))</f>
        <v>0.42428571428571432</v>
      </c>
      <c r="X102" s="130">
        <f>'3-1'!F101</f>
        <v>0.54700000000000004</v>
      </c>
      <c r="Y102" s="223">
        <f>'3-2'!N101</f>
        <v>-0.35874906200000001</v>
      </c>
    </row>
    <row r="103" spans="1:25" ht="15" x14ac:dyDescent="0.25">
      <c r="A103" s="19" t="s">
        <v>111</v>
      </c>
      <c r="B103" s="158" t="s">
        <v>111</v>
      </c>
      <c r="C103" s="130">
        <f>IF(ISNUMBER('1-1'!E103),'1-1'!E103, "XXX")</f>
        <v>2.4</v>
      </c>
      <c r="D103" s="130" t="str">
        <f>IF(UCDP!V103, UCDP!V103, "0.0")</f>
        <v>0.0</v>
      </c>
      <c r="E103" s="130">
        <f>IF(ISNUMBER('1-3'!F103), '1-3'!F103, IF(ISNUMBER('1-3'!G103), '1-3'!G103, IF(ISNUMBER('1-3'!H103), '1-3'!H103, IF(ISNUMBER('1-3'!I103), '1-3'!I103, IF(ISNUMBER('1-3'!J103), '1-3'!J103, IF(ISNUMBER('1-3'!K103), '1-3'!K103, IF(ISNUMBER('1-3'!L103), '1-3'!L103, "XXX")))))))</f>
        <v>94.333333333333343</v>
      </c>
      <c r="F103" s="130">
        <f>IF(ISNUMBER('1-4'!AL103),'1-4'!AL103, IF(ISNUMBER('1-4'!AM103),'1-4'!AM103, IF(ISNUMBER('1-4'!AN103),'1-4'!AN103, IF(ISNUMBER('1-4'!AO103),'1-4'!AO103, IF(ISNUMBER('1-4'!AP103),'1-4'!AP103, IF(ISNUMBER('1-4'!AQ103),'1-4'!AQ103, IF(ISNUMBER('1-4'!AR103), '1-4'!AR103, "XXX")))))))</f>
        <v>1</v>
      </c>
      <c r="G103" s="130">
        <f>IF(ISNUMBER('1-5'!E102),'1-5'!E102, "XXX")</f>
        <v>1.3</v>
      </c>
      <c r="H103" s="130">
        <f>IF(ISNUMBER('2-1-1'!E103), '2-1-1'!E103, IF(ISNUMBER('2-1-1'!F103), '2-1-1'!F103, IF(ISNUMBER('2-1-1'!G103), '2-1-1'!G103, IF(ISNUMBER('2-1-1'!H103), '2-1-1'!H103, IF(ISNUMBER('2-1-1'!I103), '2-1-1'!I103, IF(ISNUMBER('2-1-1'!J103), '2-1-1'!J103, IF(ISNUMBER('2-1-1'!K103), '2-1-1'!K103, "XXX")))))))</f>
        <v>0.84714285714285709</v>
      </c>
      <c r="I103" s="130">
        <f>'2-1-2'!C102</f>
        <v>0.76659999999999995</v>
      </c>
      <c r="J103" s="130">
        <f>IF(ISNUMBER('2-2-1'!Z103), '2-2-1'!Z103, IF(ISNUMBER('2-2-1'!AA103), '2-2-1'!AA103, IF(ISNUMBER('2-2-1'!AB103), '2-2-1'!AB103, IF(ISNUMBER('2-2-1'!AC103), '2-2-1'!AC103, IF(ISNUMBER('2-2-1'!AD103), '2-2-1'!AD103, IF(ISNUMBER('2-2-1'!AE103), '2-2-1'!AE103, IF(ISNUMBER('2-2-1'!AF103), '2-2-1'!AF103, "XXX")))))))</f>
        <v>3.38287</v>
      </c>
      <c r="K103" s="130">
        <f>IF(ISNUMBER('2-2-2'!E103), '2-2-2'!E103, IF(ISNUMBER('2-2-2'!F103), '2-2-2'!F103, IF(ISNUMBER('2-2-2'!G103), '2-2-2'!G103, IF(ISNUMBER('2-2-2'!H103), '2-2-2'!H103, IF(ISNUMBER('2-2-2'!I103), '2-2-2'!I103, IF(ISNUMBER('2-2-2'!J103), '2-2-2'!J103, IF(ISNUMBER('2-2-2'!K103), '2-2-2'!K103, "XXX")))))))</f>
        <v>0.77857142857142858</v>
      </c>
      <c r="L103" s="130">
        <f>IF(ISNUMBER('2-3-1'!M103), '2-3-1'!M103, IF(ISNUMBER('2-3-1'!N103), '2-3-1'!N103, IF(ISNUMBER('2-3-1'!O103), '2-3-1'!O103, IF(ISNUMBER('2-3-1'!P103), '2-3-1'!P103, IF(ISNUMBER('2-3-1'!Q103), '2-3-1'!Q103, IF(ISNUMBER('2-3-1'!R103), '2-3-1'!R103, IF(ISNUMBER('2-3-1'!S103), '2-3-1'!S103, "XXX")))))))</f>
        <v>6.8305521000000002</v>
      </c>
      <c r="M103" s="130">
        <f>IF(ISNUMBER('2-3-2'!M103),'2-3-2'!M103, "XXX")</f>
        <v>9.0954418199999996</v>
      </c>
      <c r="N103" s="130">
        <f>IF(ISNUMBER('2-4-1'!S103), '2-4-1'!S103,IF(ISNUMBER('2-4-1'!T103),'2-4-1'!T103,IF(ISNUMBER('2-4-1'!U103),'2-4-1'!U103,IF(ISNUMBER('2-4-1'!V103),'2-4-1'!V103,'2013'!N103))))</f>
        <v>22.087</v>
      </c>
      <c r="O103" s="130">
        <f>IF(ISNUMBER('2-4-2'!C103), '2-4-2'!C103, IF(ISNUMBER('2-4-2'!D103), '2-4-2'!D103, IF(ISNUMBER('2-4-2'!E103), '2-4-2'!E103, IF(ISNUMBER('2-4-2'!F103), '2-4-2'!F103, IF(ISNUMBER('2-4-2'!G103), '2-4-2'!G103, "XXX")))))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"XXX"))))</f>
        <v>83.947559999999996</v>
      </c>
      <c r="S103" s="130">
        <f>IF(ISNUMBER('2-6-2'!B103), '2-6-2'!B103, IF(ISNUMBER('2-6-2'!C103), '2-6-2'!C103, IF(ISNUMBER('2-6-2'!D103), '2-6-2'!D103, IF(ISNUMBER('2-6-2'!E103), '2-6-2'!E103, IF(ISNUMBER('2-6-2'!F103), '2-6-2'!F103, IF(ISNUMBER('2-6-2'!G103), '2-6-2'!G103, IF(ISNUMBER('2-6-2'!H103), '2-6-2'!H103, "XXX")))))))</f>
        <v>0</v>
      </c>
      <c r="T103" s="130">
        <f>IF(ISNUMBER('2-7-1'!E103), '2-7-1'!E103, IF(ISNUMBER('2-7-1'!F103), '2-7-1'!F103, IF(ISNUMBER('2-7-1'!G103), '2-7-1'!G103, IF(ISNUMBER('2-7-1'!H103), '2-7-1'!H103, IF(ISNUMBER('2-7-1'!I103), '2-7-1'!I103, IF(ISNUMBER('2-7-1'!J103), '2-7-1'!J103, IF(ISNUMBER('2-7-1'!K103), '2-7-1'!K103, "XXX")))))))</f>
        <v>0.82714285714285718</v>
      </c>
      <c r="U103" s="130">
        <f>IF(ISNUMBER('2-7-2'!E103), '2-7-2'!E103, IF(ISNUMBER('2-7-2'!F103), '2-7-2'!F103, IF(ISNUMBER('2-7-2'!G103), '2-7-2'!G103, IF(ISNUMBER('2-7-2'!H103), '2-7-2'!H103, IF(ISNUMBER('2-7-2'!I103), '2-7-2'!I103, IF(ISNUMBER('2-7-2'!J103), '2-7-2'!J103, IF(ISNUMBER('2-7-2'!K103), '2-7-2'!K103, "XXX")))))))</f>
        <v>0.81214285714285717</v>
      </c>
      <c r="V103" s="130">
        <f>IF(ISNUMBER('2-8-1'!E103), '2-8-1'!E103, IF(ISNUMBER('2-8-1'!F103), '2-8-1'!F103, IF(ISNUMBER('2-8-1'!G103), '2-8-1'!G103, IF(ISNUMBER('2-8-1'!H103), '2-8-1'!H103, IF(ISNUMBER('2-8-1'!I103), '2-8-1'!I103, IF(ISNUMBER('2-8-1'!J103), '2-8-1'!J103, IF(ISNUMBER('2-8-1'!K103), '2-8-1'!K103, "XXX")))))))</f>
        <v>0.73857142857142855</v>
      </c>
      <c r="W103" s="130">
        <f>IF(ISNUMBER('2-8-2'!E103), '2-8-2'!E103, IF(ISNUMBER('2-8-2'!F103), '2-8-2'!F103, IF(ISNUMBER('2-8-2'!G103), '2-8-2'!G103, IF(ISNUMBER('2-8-2'!H103), '2-8-2'!H103, IF(ISNUMBER('2-8-2'!I103), '2-8-2'!I103, IF(ISNUMBER('2-8-2'!J103), '2-8-2'!J103, IF(ISNUMBER('2-8-2'!K103), '2-8-2'!K103, "XXX")))))))</f>
        <v>0.67142857142857149</v>
      </c>
      <c r="X103" s="130">
        <f>'3-1'!F102</f>
        <v>0.876</v>
      </c>
      <c r="Y103" s="223">
        <f>'3-2'!N102</f>
        <v>1.4783333540000001</v>
      </c>
    </row>
    <row r="104" spans="1:25" ht="15" x14ac:dyDescent="0.25">
      <c r="A104" s="19" t="s">
        <v>112</v>
      </c>
      <c r="B104" s="158" t="s">
        <v>112</v>
      </c>
      <c r="C104" s="130">
        <f>IF(ISNUMBER('1-1'!E104),'1-1'!E104, "XXX")</f>
        <v>0.9</v>
      </c>
      <c r="D104" s="130" t="str">
        <f>IF(UCDP!V104, UCDP!V104, "0.0")</f>
        <v>0.0</v>
      </c>
      <c r="E104" s="130">
        <f>IF(ISNUMBER('1-3'!F104), '1-3'!F104, IF(ISNUMBER('1-3'!G104), '1-3'!G104, IF(ISNUMBER('1-3'!H104), '1-3'!H104, IF(ISNUMBER('1-3'!I104), '1-3'!I104, IF(ISNUMBER('1-3'!J104), '1-3'!J104, IF(ISNUMBER('1-3'!K104), '1-3'!K104, IF(ISNUMBER('1-3'!L104), '1-3'!L104, "XXX")))))))</f>
        <v>100.16666666666667</v>
      </c>
      <c r="F104" s="130">
        <f>IF(ISNUMBER('1-4'!AL104),'1-4'!AL104, IF(ISNUMBER('1-4'!AM104),'1-4'!AM104, IF(ISNUMBER('1-4'!AN104),'1-4'!AN104, IF(ISNUMBER('1-4'!AO104),'1-4'!AO104, IF(ISNUMBER('1-4'!AP104),'1-4'!AP104, IF(ISNUMBER('1-4'!AQ104),'1-4'!AQ104, IF(ISNUMBER('1-4'!AR104), '1-4'!AR104, "XXX")))))))</f>
        <v>1</v>
      </c>
      <c r="G104" s="130">
        <f>IF(ISNUMBER('1-5'!E103),'1-5'!E103, "XXX")</f>
        <v>1.5</v>
      </c>
      <c r="H104" s="130">
        <f>IF(ISNUMBER('2-1-1'!E104), '2-1-1'!E104, IF(ISNUMBER('2-1-1'!F104), '2-1-1'!F104, IF(ISNUMBER('2-1-1'!G104), '2-1-1'!G104, IF(ISNUMBER('2-1-1'!H104), '2-1-1'!H104, IF(ISNUMBER('2-1-1'!I104), '2-1-1'!I104, IF(ISNUMBER('2-1-1'!J104), '2-1-1'!J104, IF(ISNUMBER('2-1-1'!K104), '2-1-1'!K104, "XXX")))))))</f>
        <v>0.68857142857142861</v>
      </c>
      <c r="I104" s="130">
        <f>'2-1-2'!C103</f>
        <v>0.56477999999999995</v>
      </c>
      <c r="J104" s="130">
        <f>IF(ISNUMBER('2-2-1'!Z104), '2-2-1'!Z104, IF(ISNUMBER('2-2-1'!AA104), '2-2-1'!AA104, IF(ISNUMBER('2-2-1'!AB104), '2-2-1'!AB104, IF(ISNUMBER('2-2-1'!AC104), '2-2-1'!AC104, IF(ISNUMBER('2-2-1'!AD104), '2-2-1'!AD104, IF(ISNUMBER('2-2-1'!AE104), '2-2-1'!AE104, IF(ISNUMBER('2-2-1'!AF104), '2-2-1'!AF104, "XXX")))))))</f>
        <v>4.0803599999999998</v>
      </c>
      <c r="K104" s="130">
        <f>IF(ISNUMBER('2-2-2'!E104), '2-2-2'!E104, IF(ISNUMBER('2-2-2'!F104), '2-2-2'!F104, IF(ISNUMBER('2-2-2'!G104), '2-2-2'!G104, IF(ISNUMBER('2-2-2'!H104), '2-2-2'!H104, IF(ISNUMBER('2-2-2'!I104), '2-2-2'!I104, IF(ISNUMBER('2-2-2'!J104), '2-2-2'!J104, IF(ISNUMBER('2-2-2'!K104), '2-2-2'!K104, "XXX")))))))</f>
        <v>0.83285714285714285</v>
      </c>
      <c r="L104" s="130">
        <f>IF(ISNUMBER('2-3-1'!M104), '2-3-1'!M104, IF(ISNUMBER('2-3-1'!N104), '2-3-1'!N104, IF(ISNUMBER('2-3-1'!O104), '2-3-1'!O104, IF(ISNUMBER('2-3-1'!P104), '2-3-1'!P104, IF(ISNUMBER('2-3-1'!Q104), '2-3-1'!Q104, IF(ISNUMBER('2-3-1'!R104), '2-3-1'!R104, IF(ISNUMBER('2-3-1'!S104), '2-3-1'!S104, "XXX")))))))</f>
        <v>7.50836039</v>
      </c>
      <c r="M104" s="130">
        <f>IF(ISNUMBER('2-3-2'!M104),'2-3-2'!M104, "XXX")</f>
        <v>11.958110810000001</v>
      </c>
      <c r="N104" s="130">
        <f>IF(ISNUMBER('2-4-1'!S104), '2-4-1'!S104,IF(ISNUMBER('2-4-1'!T104),'2-4-1'!T104,IF(ISNUMBER('2-4-1'!U104),'2-4-1'!U104,IF(ISNUMBER('2-4-1'!V104),'2-4-1'!V104,'2013'!N104))))</f>
        <v>20.251000000000001</v>
      </c>
      <c r="O104" s="130">
        <f>IF(ISNUMBER('2-4-2'!C104), '2-4-2'!C104, IF(ISNUMBER('2-4-2'!D104), '2-4-2'!D104, IF(ISNUMBER('2-4-2'!E104), '2-4-2'!E104, IF(ISNUMBER('2-4-2'!F104), '2-4-2'!F104, IF(ISNUMBER('2-4-2'!G104), '2-4-2'!G104, "XXX")))))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"XXX"))))</f>
        <v>84.59093</v>
      </c>
      <c r="S104" s="130">
        <f>IF(ISNUMBER('2-6-2'!B104), '2-6-2'!B104, IF(ISNUMBER('2-6-2'!C104), '2-6-2'!C104, IF(ISNUMBER('2-6-2'!D104), '2-6-2'!D104, IF(ISNUMBER('2-6-2'!E104), '2-6-2'!E104, IF(ISNUMBER('2-6-2'!F104), '2-6-2'!F104, IF(ISNUMBER('2-6-2'!G104), '2-6-2'!G104, IF(ISNUMBER('2-6-2'!H104), '2-6-2'!H104, "XXX")))))))</f>
        <v>0</v>
      </c>
      <c r="T104" s="130">
        <f>IF(ISNUMBER('2-7-1'!E104), '2-7-1'!E104, IF(ISNUMBER('2-7-1'!F104), '2-7-1'!F104, IF(ISNUMBER('2-7-1'!G104), '2-7-1'!G104, IF(ISNUMBER('2-7-1'!H104), '2-7-1'!H104, IF(ISNUMBER('2-7-1'!I104), '2-7-1'!I104, IF(ISNUMBER('2-7-1'!J104), '2-7-1'!J104, IF(ISNUMBER('2-7-1'!K104), '2-7-1'!K104, "XXX")))))))</f>
        <v>0.82285714285714284</v>
      </c>
      <c r="U104" s="130">
        <f>IF(ISNUMBER('2-7-2'!E104), '2-7-2'!E104, IF(ISNUMBER('2-7-2'!F104), '2-7-2'!F104, IF(ISNUMBER('2-7-2'!G104), '2-7-2'!G104, IF(ISNUMBER('2-7-2'!H104), '2-7-2'!H104, IF(ISNUMBER('2-7-2'!I104), '2-7-2'!I104, IF(ISNUMBER('2-7-2'!J104), '2-7-2'!J104, IF(ISNUMBER('2-7-2'!K104), '2-7-2'!K104, "XXX")))))))</f>
        <v>0.89642857142857146</v>
      </c>
      <c r="V104" s="130">
        <f>IF(ISNUMBER('2-8-1'!E104), '2-8-1'!E104, IF(ISNUMBER('2-8-1'!F104), '2-8-1'!F104, IF(ISNUMBER('2-8-1'!G104), '2-8-1'!G104, IF(ISNUMBER('2-8-1'!H104), '2-8-1'!H104, IF(ISNUMBER('2-8-1'!I104), '2-8-1'!I104, IF(ISNUMBER('2-8-1'!J104), '2-8-1'!J104, IF(ISNUMBER('2-8-1'!K104), '2-8-1'!K104, "XXX")))))))</f>
        <v>0.76571428571428579</v>
      </c>
      <c r="W104" s="130">
        <f>IF(ISNUMBER('2-8-2'!E104), '2-8-2'!E104, IF(ISNUMBER('2-8-2'!F104), '2-8-2'!F104, IF(ISNUMBER('2-8-2'!G104), '2-8-2'!G104, IF(ISNUMBER('2-8-2'!H104), '2-8-2'!H104, IF(ISNUMBER('2-8-2'!I104), '2-8-2'!I104, IF(ISNUMBER('2-8-2'!J104), '2-8-2'!J104, IF(ISNUMBER('2-8-2'!K104), '2-8-2'!K104, "XXX")))))))</f>
        <v>0.72</v>
      </c>
      <c r="X104" s="130">
        <f>'3-1'!F103</f>
        <v>0.90400000000000003</v>
      </c>
      <c r="Y104" s="223">
        <f>'3-2'!N103</f>
        <v>1.533441067</v>
      </c>
    </row>
    <row r="105" spans="1:25" ht="15" x14ac:dyDescent="0.25">
      <c r="A105" s="19" t="s">
        <v>113</v>
      </c>
      <c r="B105" s="158" t="s">
        <v>113</v>
      </c>
      <c r="C105" s="130">
        <f>IF(ISNUMBER('1-1'!E105),'1-1'!E105, "XXX")</f>
        <v>6.8</v>
      </c>
      <c r="D105" s="130" t="str">
        <f>IF(UCDP!V105, UCDP!V105, "0.0")</f>
        <v>0.0</v>
      </c>
      <c r="E105" s="130">
        <f>IF(ISNUMBER('1-3'!F105), '1-3'!F105, IF(ISNUMBER('1-3'!G105), '1-3'!G105, IF(ISNUMBER('1-3'!H105), '1-3'!H105, IF(ISNUMBER('1-3'!I105), '1-3'!I105, IF(ISNUMBER('1-3'!J105), '1-3'!J105, IF(ISNUMBER('1-3'!K105), '1-3'!K105, IF(ISNUMBER('1-3'!L105), '1-3'!L105, "XXX")))))))</f>
        <v>69.666666666666671</v>
      </c>
      <c r="F105" s="130">
        <f>IF(ISNUMBER('1-4'!AL105),'1-4'!AL105, IF(ISNUMBER('1-4'!AM105),'1-4'!AM105, IF(ISNUMBER('1-4'!AN105),'1-4'!AN105, IF(ISNUMBER('1-4'!AO105),'1-4'!AO105, IF(ISNUMBER('1-4'!AP105),'1-4'!AP105, IF(ISNUMBER('1-4'!AQ105),'1-4'!AQ105, IF(ISNUMBER('1-4'!AR105), '1-4'!AR105, "XXX")))))))</f>
        <v>2</v>
      </c>
      <c r="G105" s="130">
        <f>IF(ISNUMBER('1-5'!E104),'1-5'!E104, "XXX")</f>
        <v>6.2</v>
      </c>
      <c r="H105" s="130">
        <f>IF(ISNUMBER('2-1-1'!E105), '2-1-1'!E105, IF(ISNUMBER('2-1-1'!F105), '2-1-1'!F105, IF(ISNUMBER('2-1-1'!G105), '2-1-1'!G105, IF(ISNUMBER('2-1-1'!H105), '2-1-1'!H105, IF(ISNUMBER('2-1-1'!I105), '2-1-1'!I105, IF(ISNUMBER('2-1-1'!J105), '2-1-1'!J105, IF(ISNUMBER('2-1-1'!K105), '2-1-1'!K105, "XXX")))))))</f>
        <v>0.38999999999999996</v>
      </c>
      <c r="I105" s="130">
        <f>'2-1-2'!C104</f>
        <v>7.571E-2</v>
      </c>
      <c r="J105" s="130">
        <f>IF(ISNUMBER('2-2-1'!Z105), '2-2-1'!Z105, IF(ISNUMBER('2-2-1'!AA105), '2-2-1'!AA105, IF(ISNUMBER('2-2-1'!AB105), '2-2-1'!AB105, IF(ISNUMBER('2-2-1'!AC105), '2-2-1'!AC105, IF(ISNUMBER('2-2-1'!AD105), '2-2-1'!AD105, IF(ISNUMBER('2-2-1'!AE105), '2-2-1'!AE105, IF(ISNUMBER('2-2-1'!AF105), '2-2-1'!AF105, "XXX")))))))</f>
        <v>2.3786499999999999</v>
      </c>
      <c r="K105" s="130">
        <f>IF(ISNUMBER('2-2-2'!E105), '2-2-2'!E105, IF(ISNUMBER('2-2-2'!F105), '2-2-2'!F105, IF(ISNUMBER('2-2-2'!G105), '2-2-2'!G105, IF(ISNUMBER('2-2-2'!H105), '2-2-2'!H105, IF(ISNUMBER('2-2-2'!I105), '2-2-2'!I105, IF(ISNUMBER('2-2-2'!J105), '2-2-2'!J105, IF(ISNUMBER('2-2-2'!K105), '2-2-2'!K105, "XXX")))))))</f>
        <v>0.33714285714285713</v>
      </c>
      <c r="L105" s="130">
        <f>IF(ISNUMBER('2-3-1'!M105), '2-3-1'!M105, IF(ISNUMBER('2-3-1'!N105), '2-3-1'!N105, IF(ISNUMBER('2-3-1'!O105), '2-3-1'!O105, IF(ISNUMBER('2-3-1'!P105), '2-3-1'!P105, IF(ISNUMBER('2-3-1'!Q105), '2-3-1'!Q105, IF(ISNUMBER('2-3-1'!R105), '2-3-1'!R105, IF(ISNUMBER('2-3-1'!S105), '2-3-1'!S105, "XXX")))))))</f>
        <v>3.55465937</v>
      </c>
      <c r="M105" s="130">
        <f>IF(ISNUMBER('2-3-2'!M105),'2-3-2'!M105, "XXX")</f>
        <v>37.489131929999999</v>
      </c>
      <c r="N105" s="130">
        <f>IF(ISNUMBER('2-4-1'!S105), '2-4-1'!S105,IF(ISNUMBER('2-4-1'!T105),'2-4-1'!T105,IF(ISNUMBER('2-4-1'!U105),'2-4-1'!U105,IF(ISNUMBER('2-4-1'!V105),'2-4-1'!V105,'2013'!N105))))</f>
        <v>0.4</v>
      </c>
      <c r="O105" s="130" t="str">
        <f>IF(ISNUMBER('2-4-2'!C105), '2-4-2'!C105, IF(ISNUMBER('2-4-2'!D105), '2-4-2'!D105, IF(ISNUMBER('2-4-2'!E105), '2-4-2'!E105, IF(ISNUMBER('2-4-2'!F105), '2-4-2'!F105, IF(ISNUMBER('2-4-2'!G105), '2-4-2'!G105, "XXX")))))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"XXX"))))</f>
        <v>53.366639999999997</v>
      </c>
      <c r="S105" s="130">
        <f>IF(ISNUMBER('2-6-2'!B105), '2-6-2'!B105, IF(ISNUMBER('2-6-2'!C105), '2-6-2'!C105, IF(ISNUMBER('2-6-2'!D105), '2-6-2'!D105, IF(ISNUMBER('2-6-2'!E105), '2-6-2'!E105, IF(ISNUMBER('2-6-2'!F105), '2-6-2'!F105, IF(ISNUMBER('2-6-2'!G105), '2-6-2'!G105, IF(ISNUMBER('2-6-2'!H105), '2-6-2'!H105, "XXX")))))))</f>
        <v>4.8600000000000003</v>
      </c>
      <c r="T105" s="130">
        <f>IF(ISNUMBER('2-7-1'!E105), '2-7-1'!E105, IF(ISNUMBER('2-7-1'!F105), '2-7-1'!F105, IF(ISNUMBER('2-7-1'!G105), '2-7-1'!G105, IF(ISNUMBER('2-7-1'!H105), '2-7-1'!H105, IF(ISNUMBER('2-7-1'!I105), '2-7-1'!I105, IF(ISNUMBER('2-7-1'!J105), '2-7-1'!J105, IF(ISNUMBER('2-7-1'!K105), '2-7-1'!K105, "XXX")))))))</f>
        <v>0.41714285714285715</v>
      </c>
      <c r="U105" s="130">
        <f>IF(ISNUMBER('2-7-2'!E105), '2-7-2'!E105, IF(ISNUMBER('2-7-2'!F105), '2-7-2'!F105, IF(ISNUMBER('2-7-2'!G105), '2-7-2'!G105, IF(ISNUMBER('2-7-2'!H105), '2-7-2'!H105, IF(ISNUMBER('2-7-2'!I105), '2-7-2'!I105, IF(ISNUMBER('2-7-2'!J105), '2-7-2'!J105, IF(ISNUMBER('2-7-2'!K105), '2-7-2'!K105, "XXX")))))))</f>
        <v>0.33571428571428569</v>
      </c>
      <c r="V105" s="130">
        <f>IF(ISNUMBER('2-8-1'!E105), '2-8-1'!E105, IF(ISNUMBER('2-8-1'!F105), '2-8-1'!F105, IF(ISNUMBER('2-8-1'!G105), '2-8-1'!G105, IF(ISNUMBER('2-8-1'!H105), '2-8-1'!H105, IF(ISNUMBER('2-8-1'!I105), '2-8-1'!I105, IF(ISNUMBER('2-8-1'!J105), '2-8-1'!J105, IF(ISNUMBER('2-8-1'!K105), '2-8-1'!K105, "XXX")))))))</f>
        <v>0.5</v>
      </c>
      <c r="W105" s="130">
        <f>IF(ISNUMBER('2-8-2'!E105), '2-8-2'!E105, IF(ISNUMBER('2-8-2'!F105), '2-8-2'!F105, IF(ISNUMBER('2-8-2'!G105), '2-8-2'!G105, IF(ISNUMBER('2-8-2'!H105), '2-8-2'!H105, IF(ISNUMBER('2-8-2'!I105), '2-8-2'!I105, IF(ISNUMBER('2-8-2'!J105), '2-8-2'!J105, IF(ISNUMBER('2-8-2'!K105), '2-8-2'!K105, "XXX")))))))</f>
        <v>0.41714285714285715</v>
      </c>
      <c r="X105" s="130">
        <f>'3-1'!F104</f>
        <v>0.46500000000000002</v>
      </c>
      <c r="Y105" s="223">
        <f>'3-2'!N104</f>
        <v>-0.38792169100000001</v>
      </c>
    </row>
    <row r="106" spans="1:25" ht="15" x14ac:dyDescent="0.25">
      <c r="A106" s="19" t="s">
        <v>114</v>
      </c>
      <c r="B106" s="158" t="s">
        <v>114</v>
      </c>
      <c r="C106" s="130">
        <f>IF(ISNUMBER('1-1'!E106),'1-1'!E106, "XXX")</f>
        <v>8.1999999999999993</v>
      </c>
      <c r="D106" s="130">
        <f>IF(UCDP!V106, UCDP!V106, "0.0")</f>
        <v>3.041052592416456E-3</v>
      </c>
      <c r="E106" s="130" t="str">
        <f>IF(ISNUMBER('1-3'!F106), '1-3'!F106, IF(ISNUMBER('1-3'!G106), '1-3'!G106, IF(ISNUMBER('1-3'!H106), '1-3'!H106, IF(ISNUMBER('1-3'!I106), '1-3'!I106, IF(ISNUMBER('1-3'!J106), '1-3'!J106, IF(ISNUMBER('1-3'!K106), '1-3'!K106, IF(ISNUMBER('1-3'!L106), '1-3'!L106, "XXX")))))))</f>
        <v>XXX</v>
      </c>
      <c r="F106" s="130">
        <f>IF(ISNUMBER('1-4'!AL106),'1-4'!AL106, IF(ISNUMBER('1-4'!AM106),'1-4'!AM106, IF(ISNUMBER('1-4'!AN106),'1-4'!AN106, IF(ISNUMBER('1-4'!AO106),'1-4'!AO106, IF(ISNUMBER('1-4'!AP106),'1-4'!AP106, IF(ISNUMBER('1-4'!AQ106),'1-4'!AQ106, IF(ISNUMBER('1-4'!AR106), '1-4'!AR106, "XXX")))))))</f>
        <v>3</v>
      </c>
      <c r="G106" s="130">
        <f>IF(ISNUMBER('1-5'!E105),'1-5'!E105, "XXX")</f>
        <v>8.5</v>
      </c>
      <c r="H106" s="130">
        <f>IF(ISNUMBER('2-1-1'!E106), '2-1-1'!E106, IF(ISNUMBER('2-1-1'!F106), '2-1-1'!F106, IF(ISNUMBER('2-1-1'!G106), '2-1-1'!G106, IF(ISNUMBER('2-1-1'!H106), '2-1-1'!H106, IF(ISNUMBER('2-1-1'!I106), '2-1-1'!I106, IF(ISNUMBER('2-1-1'!J106), '2-1-1'!J106, IF(ISNUMBER('2-1-1'!K106), '2-1-1'!K106, "XXX")))))))</f>
        <v>0.28857142857142853</v>
      </c>
      <c r="I106" s="130">
        <f>'2-1-2'!C105</f>
        <v>1.1650000000000001E-2</v>
      </c>
      <c r="J106" s="130">
        <f>IF(ISNUMBER('2-2-1'!Z106), '2-2-1'!Z106, IF(ISNUMBER('2-2-1'!AA106), '2-2-1'!AA106, IF(ISNUMBER('2-2-1'!AB106), '2-2-1'!AB106, IF(ISNUMBER('2-2-1'!AC106), '2-2-1'!AC106, IF(ISNUMBER('2-2-1'!AD106), '2-2-1'!AD106, IF(ISNUMBER('2-2-1'!AE106), '2-2-1'!AE106, IF(ISNUMBER('2-2-1'!AF106), '2-2-1'!AF106, "XXX")))))))</f>
        <v>2.8303799999999999</v>
      </c>
      <c r="K106" s="130" t="str">
        <f>IF(ISNUMBER('2-2-2'!E106), '2-2-2'!E106, IF(ISNUMBER('2-2-2'!F106), '2-2-2'!F106, IF(ISNUMBER('2-2-2'!G106), '2-2-2'!G106, IF(ISNUMBER('2-2-2'!H106), '2-2-2'!H106, IF(ISNUMBER('2-2-2'!I106), '2-2-2'!I106, IF(ISNUMBER('2-2-2'!J106), '2-2-2'!J106, IF(ISNUMBER('2-2-2'!K106), '2-2-2'!K106, "XXX")))))))</f>
        <v>XXX</v>
      </c>
      <c r="L106" s="130">
        <f>IF(ISNUMBER('2-3-1'!M106), '2-3-1'!M106, IF(ISNUMBER('2-3-1'!N106), '2-3-1'!N106, IF(ISNUMBER('2-3-1'!O106), '2-3-1'!O106, IF(ISNUMBER('2-3-1'!P106), '2-3-1'!P106, IF(ISNUMBER('2-3-1'!Q106), '2-3-1'!Q106, IF(ISNUMBER('2-3-1'!R106), '2-3-1'!R106, IF(ISNUMBER('2-3-1'!S106), '2-3-1'!S106, "XXX")))))))</f>
        <v>1.31193805</v>
      </c>
      <c r="M106" s="130">
        <f>IF(ISNUMBER('2-3-2'!M106),'2-3-2'!M106, "XXX")</f>
        <v>55.895317079999998</v>
      </c>
      <c r="N106" s="130">
        <f>IF(ISNUMBER('2-4-1'!S106), '2-4-1'!S106,IF(ISNUMBER('2-4-1'!T106),'2-4-1'!T106,IF(ISNUMBER('2-4-1'!U106),'2-4-1'!U106,IF(ISNUMBER('2-4-1'!V106),'2-4-1'!V106,'2013'!N106))))</f>
        <v>2.9122755671253251</v>
      </c>
      <c r="O106" s="130">
        <f>IF(ISNUMBER('2-4-2'!C106), '2-4-2'!C106, IF(ISNUMBER('2-4-2'!D106), '2-4-2'!D106, IF(ISNUMBER('2-4-2'!E106), '2-4-2'!E106, IF(ISNUMBER('2-4-2'!F106), '2-4-2'!F106, IF(ISNUMBER('2-4-2'!G106), '2-4-2'!G106, "XXX")))))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"XXX"))))</f>
        <v>8.0595960000000009</v>
      </c>
      <c r="S106" s="130">
        <f>IF(ISNUMBER('2-6-2'!B106), '2-6-2'!B106, IF(ISNUMBER('2-6-2'!C106), '2-6-2'!C106, IF(ISNUMBER('2-6-2'!D106), '2-6-2'!D106, IF(ISNUMBER('2-6-2'!E106), '2-6-2'!E106, IF(ISNUMBER('2-6-2'!F106), '2-6-2'!F106, IF(ISNUMBER('2-6-2'!G106), '2-6-2'!G106, IF(ISNUMBER('2-6-2'!H106), '2-6-2'!H106, "XXX")))))))</f>
        <v>51.31</v>
      </c>
      <c r="T106" s="130" t="str">
        <f>IF(ISNUMBER('2-7-1'!E106), '2-7-1'!E106, IF(ISNUMBER('2-7-1'!F106), '2-7-1'!F106, IF(ISNUMBER('2-7-1'!G106), '2-7-1'!G106, IF(ISNUMBER('2-7-1'!H106), '2-7-1'!H106, IF(ISNUMBER('2-7-1'!I106), '2-7-1'!I106, IF(ISNUMBER('2-7-1'!J106), '2-7-1'!J106, IF(ISNUMBER('2-7-1'!K106), '2-7-1'!K106, "XXX")))))))</f>
        <v>XXX</v>
      </c>
      <c r="U106" s="130" t="str">
        <f>IF(ISNUMBER('2-7-2'!E106), '2-7-2'!E106, IF(ISNUMBER('2-7-2'!F106), '2-7-2'!F106, IF(ISNUMBER('2-7-2'!G106), '2-7-2'!G106, IF(ISNUMBER('2-7-2'!H106), '2-7-2'!H106, IF(ISNUMBER('2-7-2'!I106), '2-7-2'!I106, IF(ISNUMBER('2-7-2'!J106), '2-7-2'!J106, IF(ISNUMBER('2-7-2'!K106), '2-7-2'!K106, "XXX")))))))</f>
        <v>XXX</v>
      </c>
      <c r="V106" s="130" t="str">
        <f>IF(ISNUMBER('2-8-1'!E106), '2-8-1'!E106, IF(ISNUMBER('2-8-1'!F106), '2-8-1'!F106, IF(ISNUMBER('2-8-1'!G106), '2-8-1'!G106, IF(ISNUMBER('2-8-1'!H106), '2-8-1'!H106, IF(ISNUMBER('2-8-1'!I106), '2-8-1'!I106, IF(ISNUMBER('2-8-1'!J106), '2-8-1'!J106, IF(ISNUMBER('2-8-1'!K106), '2-8-1'!K106, "XXX")))))))</f>
        <v>XXX</v>
      </c>
      <c r="W106" s="130" t="str">
        <f>IF(ISNUMBER('2-8-2'!E106), '2-8-2'!E106, IF(ISNUMBER('2-8-2'!F106), '2-8-2'!F106, IF(ISNUMBER('2-8-2'!G106), '2-8-2'!G106, IF(ISNUMBER('2-8-2'!H106), '2-8-2'!H106, IF(ISNUMBER('2-8-2'!I106), '2-8-2'!I106, IF(ISNUMBER('2-8-2'!J106), '2-8-2'!J106, IF(ISNUMBER('2-8-2'!K106), '2-8-2'!K106, "XXX")))))))</f>
        <v>XXX</v>
      </c>
      <c r="X106" s="130">
        <f>'3-1'!F105</f>
        <v>0.26400000000000001</v>
      </c>
      <c r="Y106" s="223">
        <f>'3-2'!N105</f>
        <v>-0.57118159499999999</v>
      </c>
    </row>
    <row r="107" spans="1:25" ht="15" x14ac:dyDescent="0.25">
      <c r="A107" s="19" t="s">
        <v>115</v>
      </c>
      <c r="B107" s="158" t="s">
        <v>115</v>
      </c>
      <c r="C107" s="130">
        <f>IF(ISNUMBER('1-1'!E107),'1-1'!E107, "XXX")</f>
        <v>6.2</v>
      </c>
      <c r="D107" s="130">
        <f>IF(UCDP!V107, UCDP!V107, "0.0")</f>
        <v>1.3869365274839307E-2</v>
      </c>
      <c r="E107" s="130">
        <f>IF(ISNUMBER('1-3'!F107), '1-3'!F107, IF(ISNUMBER('1-3'!G107), '1-3'!G107, IF(ISNUMBER('1-3'!H107), '1-3'!H107, IF(ISNUMBER('1-3'!I107), '1-3'!I107, IF(ISNUMBER('1-3'!J107), '1-3'!J107, IF(ISNUMBER('1-3'!K107), '1-3'!K107, IF(ISNUMBER('1-3'!L107), '1-3'!L107, "XXX")))))))</f>
        <v>63.333333333333336</v>
      </c>
      <c r="F107" s="130">
        <f>IF(ISNUMBER('1-4'!AL107),'1-4'!AL107, IF(ISNUMBER('1-4'!AM107),'1-4'!AM107, IF(ISNUMBER('1-4'!AN107),'1-4'!AN107, IF(ISNUMBER('1-4'!AO107),'1-4'!AO107, IF(ISNUMBER('1-4'!AP107),'1-4'!AP107, IF(ISNUMBER('1-4'!AQ107),'1-4'!AQ107, IF(ISNUMBER('1-4'!AR107), '1-4'!AR107, "XXX")))))))</f>
        <v>4</v>
      </c>
      <c r="G107" s="130">
        <f>IF(ISNUMBER('1-5'!E106),'1-5'!E106, "XXX")</f>
        <v>8.8000000000000007</v>
      </c>
      <c r="H107" s="130" t="str">
        <f>IF(ISNUMBER('2-1-1'!E107), '2-1-1'!E107, IF(ISNUMBER('2-1-1'!F107), '2-1-1'!F107, IF(ISNUMBER('2-1-1'!G107), '2-1-1'!G107, IF(ISNUMBER('2-1-1'!H107), '2-1-1'!H107, IF(ISNUMBER('2-1-1'!I107), '2-1-1'!I107, IF(ISNUMBER('2-1-1'!J107), '2-1-1'!J107, IF(ISNUMBER('2-1-1'!K107), '2-1-1'!K107, "XXX")))))))</f>
        <v>XXX</v>
      </c>
      <c r="I107" s="130">
        <f>'2-1-2'!C106</f>
        <v>5.9369999999999999E-2</v>
      </c>
      <c r="J107" s="130" t="str">
        <f>IF(ISNUMBER('2-2-1'!Z107), '2-2-1'!Z107, IF(ISNUMBER('2-2-1'!AA107), '2-2-1'!AA107, IF(ISNUMBER('2-2-1'!AB107), '2-2-1'!AB107, IF(ISNUMBER('2-2-1'!AC107), '2-2-1'!AC107, IF(ISNUMBER('2-2-1'!AD107), '2-2-1'!AD107, IF(ISNUMBER('2-2-1'!AE107), '2-2-1'!AE107, IF(ISNUMBER('2-2-1'!AF107), '2-2-1'!AF107, "XXX")))))))</f>
        <v>XXX</v>
      </c>
      <c r="K107" s="130">
        <f>IF(ISNUMBER('2-2-2'!E107), '2-2-2'!E107, IF(ISNUMBER('2-2-2'!F107), '2-2-2'!F107, IF(ISNUMBER('2-2-2'!G107), '2-2-2'!G107, IF(ISNUMBER('2-2-2'!H107), '2-2-2'!H107, IF(ISNUMBER('2-2-2'!I107), '2-2-2'!I107, IF(ISNUMBER('2-2-2'!J107), '2-2-2'!J107, IF(ISNUMBER('2-2-2'!K107), '2-2-2'!K107, "XXX")))))))</f>
        <v>0.37</v>
      </c>
      <c r="L107" s="130">
        <f>IF(ISNUMBER('2-3-1'!M107), '2-3-1'!M107, IF(ISNUMBER('2-3-1'!N107), '2-3-1'!N107, IF(ISNUMBER('2-3-1'!O107), '2-3-1'!O107, IF(ISNUMBER('2-3-1'!P107), '2-3-1'!P107, IF(ISNUMBER('2-3-1'!Q107), '2-3-1'!Q107, IF(ISNUMBER('2-3-1'!R107), '2-3-1'!R107, IF(ISNUMBER('2-3-1'!S107), '2-3-1'!S107, "XXX")))))))</f>
        <v>0.44847031999999998</v>
      </c>
      <c r="M107" s="130">
        <f>IF(ISNUMBER('2-3-2'!M107),'2-3-2'!M107, "XXX")</f>
        <v>76.877487180000003</v>
      </c>
      <c r="N107" s="130">
        <f>IF(ISNUMBER('2-4-1'!S107), '2-4-1'!S107,IF(ISNUMBER('2-4-1'!T107),'2-4-1'!T107,IF(ISNUMBER('2-4-1'!U107),'2-4-1'!U107,IF(ISNUMBER('2-4-1'!V107),'2-4-1'!V107,'2013'!N107))))</f>
        <v>0.79269001709953402</v>
      </c>
      <c r="O107" s="130">
        <f>IF(ISNUMBER('2-4-2'!C107), '2-4-2'!C107, IF(ISNUMBER('2-4-2'!D107), '2-4-2'!D107, IF(ISNUMBER('2-4-2'!E107), '2-4-2'!E107, IF(ISNUMBER('2-4-2'!F107), '2-4-2'!F107, IF(ISNUMBER('2-4-2'!G107), '2-4-2'!G107, "XXX")))))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"XXX"))))</f>
        <v>18.067530000000001</v>
      </c>
      <c r="S107" s="130">
        <f>IF(ISNUMBER('2-6-2'!B107), '2-6-2'!B107, IF(ISNUMBER('2-6-2'!C107), '2-6-2'!C107, IF(ISNUMBER('2-6-2'!D107), '2-6-2'!D107, IF(ISNUMBER('2-6-2'!E107), '2-6-2'!E107, IF(ISNUMBER('2-6-2'!F107), '2-6-2'!F107, IF(ISNUMBER('2-6-2'!G107), '2-6-2'!G107, IF(ISNUMBER('2-6-2'!H107), '2-6-2'!H107, "XXX")))))))</f>
        <v>49.04</v>
      </c>
      <c r="T107" s="130">
        <f>IF(ISNUMBER('2-7-1'!E107), '2-7-1'!E107, IF(ISNUMBER('2-7-1'!F107), '2-7-1'!F107, IF(ISNUMBER('2-7-1'!G107), '2-7-1'!G107, IF(ISNUMBER('2-7-1'!H107), '2-7-1'!H107, IF(ISNUMBER('2-7-1'!I107), '2-7-1'!I107, IF(ISNUMBER('2-7-1'!J107), '2-7-1'!J107, IF(ISNUMBER('2-7-1'!K107), '2-7-1'!K107, "XXX")))))))</f>
        <v>0.45428571428571429</v>
      </c>
      <c r="U107" s="130">
        <f>IF(ISNUMBER('2-7-2'!E107), '2-7-2'!E107, IF(ISNUMBER('2-7-2'!F107), '2-7-2'!F107, IF(ISNUMBER('2-7-2'!G107), '2-7-2'!G107, IF(ISNUMBER('2-7-2'!H107), '2-7-2'!H107, IF(ISNUMBER('2-7-2'!I107), '2-7-2'!I107, IF(ISNUMBER('2-7-2'!J107), '2-7-2'!J107, IF(ISNUMBER('2-7-2'!K107), '2-7-2'!K107, "XXX")))))))</f>
        <v>0.37428571428571428</v>
      </c>
      <c r="V107" s="130">
        <f>IF(ISNUMBER('2-8-1'!E107), '2-8-1'!E107, IF(ISNUMBER('2-8-1'!F107), '2-8-1'!F107, IF(ISNUMBER('2-8-1'!G107), '2-8-1'!G107, IF(ISNUMBER('2-8-1'!H107), '2-8-1'!H107, IF(ISNUMBER('2-8-1'!I107), '2-8-1'!I107, IF(ISNUMBER('2-8-1'!J107), '2-8-1'!J107, IF(ISNUMBER('2-8-1'!K107), '2-8-1'!K107, "XXX")))))))</f>
        <v>0.57571428571428573</v>
      </c>
      <c r="W107" s="130">
        <f>IF(ISNUMBER('2-8-2'!E107), '2-8-2'!E107, IF(ISNUMBER('2-8-2'!F107), '2-8-2'!F107, IF(ISNUMBER('2-8-2'!G107), '2-8-2'!G107, IF(ISNUMBER('2-8-2'!H107), '2-8-2'!H107, IF(ISNUMBER('2-8-2'!I107), '2-8-2'!I107, IF(ISNUMBER('2-8-2'!J107), '2-8-2'!J107, IF(ISNUMBER('2-8-2'!K107), '2-8-2'!K107, "XXX")))))))</f>
        <v>0.44857142857142857</v>
      </c>
      <c r="X107" s="130">
        <f>'3-1'!F106</f>
        <v>0.435</v>
      </c>
      <c r="Y107" s="223">
        <f>'3-2'!N106</f>
        <v>-0.67776161400000001</v>
      </c>
    </row>
    <row r="108" spans="1:25" ht="12.75" x14ac:dyDescent="0.2">
      <c r="A108" s="19" t="s">
        <v>193</v>
      </c>
      <c r="B108" s="155" t="s">
        <v>193</v>
      </c>
      <c r="C108" s="130" t="str">
        <f>IF(ISNUMBER('1-1'!E108),'1-1'!E108, "XXX")</f>
        <v>XXX</v>
      </c>
      <c r="D108" s="130" t="str">
        <f>IF(UCDP!V108, UCDP!V108, "0.0")</f>
        <v>0.0</v>
      </c>
      <c r="E108" s="130">
        <f>IF(ISNUMBER('1-3'!F108), '1-3'!F108, IF(ISNUMBER('1-3'!G108), '1-3'!G108, IF(ISNUMBER('1-3'!H108), '1-3'!H108, IF(ISNUMBER('1-3'!I108), '1-3'!I108, IF(ISNUMBER('1-3'!J108), '1-3'!J108, IF(ISNUMBER('1-3'!K108), '1-3'!K108, IF(ISNUMBER('1-3'!L108), '1-3'!L108, "XXX")))))))</f>
        <v>82.666666666666671</v>
      </c>
      <c r="F108" s="130">
        <f>IF(ISNUMBER('1-4'!AL108),'1-4'!AL108, IF(ISNUMBER('1-4'!AM108),'1-4'!AM108, IF(ISNUMBER('1-4'!AN108),'1-4'!AN108, IF(ISNUMBER('1-4'!AO108),'1-4'!AO108, IF(ISNUMBER('1-4'!AP108),'1-4'!AP108, IF(ISNUMBER('1-4'!AQ108),'1-4'!AQ108, IF(ISNUMBER('1-4'!AR108), '1-4'!AR108, "XXX")))))))</f>
        <v>2</v>
      </c>
      <c r="G108" s="130">
        <f>IF(ISNUMBER('1-5'!E107),'1-5'!E107, "XXX")</f>
        <v>5.0999999999999996</v>
      </c>
      <c r="H108" s="130">
        <f>IF(ISNUMBER('2-1-1'!E108), '2-1-1'!E108, IF(ISNUMBER('2-1-1'!F108), '2-1-1'!F108, IF(ISNUMBER('2-1-1'!G108), '2-1-1'!G108, IF(ISNUMBER('2-1-1'!H108), '2-1-1'!H108, IF(ISNUMBER('2-1-1'!I108), '2-1-1'!I108, IF(ISNUMBER('2-1-1'!J108), '2-1-1'!J108, IF(ISNUMBER('2-1-1'!K108), '2-1-1'!K108, "XXX")))))))</f>
        <v>0.49285714285714288</v>
      </c>
      <c r="I108" s="130">
        <f>'2-1-2'!C107</f>
        <v>0.38041999999999998</v>
      </c>
      <c r="J108" s="130" t="str">
        <f>IF(ISNUMBER('2-2-1'!Z108), '2-2-1'!Z108, IF(ISNUMBER('2-2-1'!AA108), '2-2-1'!AA108, IF(ISNUMBER('2-2-1'!AB108), '2-2-1'!AB108, IF(ISNUMBER('2-2-1'!AC108), '2-2-1'!AC108, IF(ISNUMBER('2-2-1'!AD108), '2-2-1'!AD108, IF(ISNUMBER('2-2-1'!AE108), '2-2-1'!AE108, IF(ISNUMBER('2-2-1'!AF108), '2-2-1'!AF108, "XXX")))))))</f>
        <v>XXX</v>
      </c>
      <c r="K108" s="130">
        <f>IF(ISNUMBER('2-2-2'!E108), '2-2-2'!E108, IF(ISNUMBER('2-2-2'!F108), '2-2-2'!F108, IF(ISNUMBER('2-2-2'!G108), '2-2-2'!G108, IF(ISNUMBER('2-2-2'!H108), '2-2-2'!H108, IF(ISNUMBER('2-2-2'!I108), '2-2-2'!I108, IF(ISNUMBER('2-2-2'!J108), '2-2-2'!J108, IF(ISNUMBER('2-2-2'!K108), '2-2-2'!K108, "XXX")))))))</f>
        <v>0.55428571428571427</v>
      </c>
      <c r="L108" s="130">
        <f>IF(ISNUMBER('2-3-1'!M108), '2-3-1'!M108, IF(ISNUMBER('2-3-1'!N108), '2-3-1'!N108, IF(ISNUMBER('2-3-1'!O108), '2-3-1'!O108, IF(ISNUMBER('2-3-1'!P108), '2-3-1'!P108, IF(ISNUMBER('2-3-1'!Q108), '2-3-1'!Q108, IF(ISNUMBER('2-3-1'!R108), '2-3-1'!R108, IF(ISNUMBER('2-3-1'!S108), '2-3-1'!S108, "XXX")))))))</f>
        <v>4.0665726700000002</v>
      </c>
      <c r="M108" s="130">
        <f>IF(ISNUMBER('2-3-2'!M108),'2-3-2'!M108, "XXX")</f>
        <v>37.788635249999999</v>
      </c>
      <c r="N108" s="130">
        <f>IF(ISNUMBER('2-4-1'!S108), '2-4-1'!S108,IF(ISNUMBER('2-4-1'!T108),'2-4-1'!T108,IF(ISNUMBER('2-4-1'!U108),'2-4-1'!U108,IF(ISNUMBER('2-4-1'!V108),'2-4-1'!V108,'2013'!N108))))</f>
        <v>11.2</v>
      </c>
      <c r="O108" s="130">
        <f>IF(ISNUMBER('2-4-2'!C108), '2-4-2'!C108, IF(ISNUMBER('2-4-2'!D108), '2-4-2'!D108, IF(ISNUMBER('2-4-2'!E108), '2-4-2'!E108, IF(ISNUMBER('2-4-2'!F108), '2-4-2'!F108, IF(ISNUMBER('2-4-2'!G108), '2-4-2'!G108, "XXX")))))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"XXX"))))</f>
        <v>71.90401</v>
      </c>
      <c r="S108" s="130">
        <f>IF(ISNUMBER('2-6-2'!B108), '2-6-2'!B108, IF(ISNUMBER('2-6-2'!C108), '2-6-2'!C108, IF(ISNUMBER('2-6-2'!D108), '2-6-2'!D108, IF(ISNUMBER('2-6-2'!E108), '2-6-2'!E108, IF(ISNUMBER('2-6-2'!F108), '2-6-2'!F108, IF(ISNUMBER('2-6-2'!G108), '2-6-2'!G108, IF(ISNUMBER('2-6-2'!H108), '2-6-2'!H108, "XXX")))))))</f>
        <v>6.48</v>
      </c>
      <c r="T108" s="130">
        <f>IF(ISNUMBER('2-7-1'!E108), '2-7-1'!E108, IF(ISNUMBER('2-7-1'!F108), '2-7-1'!F108, IF(ISNUMBER('2-7-1'!G108), '2-7-1'!G108, IF(ISNUMBER('2-7-1'!H108), '2-7-1'!H108, IF(ISNUMBER('2-7-1'!I108), '2-7-1'!I108, IF(ISNUMBER('2-7-1'!J108), '2-7-1'!J108, IF(ISNUMBER('2-7-1'!K108), '2-7-1'!K108, "XXX")))))))</f>
        <v>0.49428571428571427</v>
      </c>
      <c r="U108" s="130">
        <f>IF(ISNUMBER('2-7-2'!E108), '2-7-2'!E108, IF(ISNUMBER('2-7-2'!F108), '2-7-2'!F108, IF(ISNUMBER('2-7-2'!G108), '2-7-2'!G108, IF(ISNUMBER('2-7-2'!H108), '2-7-2'!H108, IF(ISNUMBER('2-7-2'!I108), '2-7-2'!I108, IF(ISNUMBER('2-7-2'!J108), '2-7-2'!J108, IF(ISNUMBER('2-7-2'!K108), '2-7-2'!K108, "XXX")))))))</f>
        <v>0.46714285714285714</v>
      </c>
      <c r="V108" s="130">
        <f>IF(ISNUMBER('2-8-1'!E108), '2-8-1'!E108, IF(ISNUMBER('2-8-1'!F108), '2-8-1'!F108, IF(ISNUMBER('2-8-1'!G108), '2-8-1'!G108, IF(ISNUMBER('2-8-1'!H108), '2-8-1'!H108, IF(ISNUMBER('2-8-1'!I108), '2-8-1'!I108, IF(ISNUMBER('2-8-1'!J108), '2-8-1'!J108, IF(ISNUMBER('2-8-1'!K108), '2-8-1'!K108, "XXX")))))))</f>
        <v>0.63714285714285712</v>
      </c>
      <c r="W108" s="130">
        <f>IF(ISNUMBER('2-8-2'!E108), '2-8-2'!E108, IF(ISNUMBER('2-8-2'!F108), '2-8-2'!F108, IF(ISNUMBER('2-8-2'!G108), '2-8-2'!G108, IF(ISNUMBER('2-8-2'!H108), '2-8-2'!H108, IF(ISNUMBER('2-8-2'!I108), '2-8-2'!I108, IF(ISNUMBER('2-8-2'!J108), '2-8-2'!J108, IF(ISNUMBER('2-8-2'!K108), '2-8-2'!K108, "XXX")))))))</f>
        <v>0.46857142857142853</v>
      </c>
      <c r="X108" s="130">
        <f>'3-1'!F107</f>
        <v>0.52200000000000002</v>
      </c>
      <c r="Y108" s="223">
        <f>'3-2'!N107</f>
        <v>0.18564687699999999</v>
      </c>
    </row>
    <row r="109" spans="1:25" ht="15" x14ac:dyDescent="0.25">
      <c r="A109" s="19" t="s">
        <v>116</v>
      </c>
      <c r="B109" s="158" t="s">
        <v>116</v>
      </c>
      <c r="C109" s="130">
        <f>IF(ISNUMBER('1-1'!E109),'1-1'!E109, "XXX")</f>
        <v>2.1</v>
      </c>
      <c r="D109" s="130" t="str">
        <f>IF(UCDP!V109, UCDP!V109, "0.0")</f>
        <v>0.0</v>
      </c>
      <c r="E109" s="130">
        <f>IF(ISNUMBER('1-3'!F109), '1-3'!F109, IF(ISNUMBER('1-3'!G109), '1-3'!G109, IF(ISNUMBER('1-3'!H109), '1-3'!H109, IF(ISNUMBER('1-3'!I109), '1-3'!I109, IF(ISNUMBER('1-3'!J109), '1-3'!J109, IF(ISNUMBER('1-3'!K109), '1-3'!K109, IF(ISNUMBER('1-3'!L109), '1-3'!L109, "XXX")))))))</f>
        <v>106.16666666666667</v>
      </c>
      <c r="F109" s="130">
        <f>IF(ISNUMBER('1-4'!AL109),'1-4'!AL109, IF(ISNUMBER('1-4'!AM109),'1-4'!AM109, IF(ISNUMBER('1-4'!AN109),'1-4'!AN109, IF(ISNUMBER('1-4'!AO109),'1-4'!AO109, IF(ISNUMBER('1-4'!AP109),'1-4'!AP109, IF(ISNUMBER('1-4'!AQ109),'1-4'!AQ109, IF(ISNUMBER('1-4'!AR109), '1-4'!AR109, "XXX")))))))</f>
        <v>1</v>
      </c>
      <c r="G109" s="130">
        <f>IF(ISNUMBER('1-5'!E108),'1-5'!E108, "XXX")</f>
        <v>1.6</v>
      </c>
      <c r="H109" s="130">
        <f>IF(ISNUMBER('2-1-1'!E109), '2-1-1'!E109, IF(ISNUMBER('2-1-1'!F109), '2-1-1'!F109, IF(ISNUMBER('2-1-1'!G109), '2-1-1'!G109, IF(ISNUMBER('2-1-1'!H109), '2-1-1'!H109, IF(ISNUMBER('2-1-1'!I109), '2-1-1'!I109, IF(ISNUMBER('2-1-1'!J109), '2-1-1'!J109, IF(ISNUMBER('2-1-1'!K109), '2-1-1'!K109, "XXX")))))))</f>
        <v>0.71428571428571419</v>
      </c>
      <c r="I109" s="130">
        <f>'2-1-2'!C108</f>
        <v>0.68303000000000003</v>
      </c>
      <c r="J109" s="130">
        <f>IF(ISNUMBER('2-2-1'!Z109), '2-2-1'!Z109, IF(ISNUMBER('2-2-1'!AA109), '2-2-1'!AA109, IF(ISNUMBER('2-2-1'!AB109), '2-2-1'!AB109, IF(ISNUMBER('2-2-1'!AC109), '2-2-1'!AC109, IF(ISNUMBER('2-2-1'!AD109), '2-2-1'!AD109, IF(ISNUMBER('2-2-1'!AE109), '2-2-1'!AE109, IF(ISNUMBER('2-2-1'!AF109), '2-2-1'!AF109, "XXX")))))))</f>
        <v>4.3456799999999998</v>
      </c>
      <c r="K109" s="130">
        <f>IF(ISNUMBER('2-2-2'!E109), '2-2-2'!E109, IF(ISNUMBER('2-2-2'!F109), '2-2-2'!F109, IF(ISNUMBER('2-2-2'!G109), '2-2-2'!G109, IF(ISNUMBER('2-2-2'!H109), '2-2-2'!H109, IF(ISNUMBER('2-2-2'!I109), '2-2-2'!I109, IF(ISNUMBER('2-2-2'!J109), '2-2-2'!J109, IF(ISNUMBER('2-2-2'!K109), '2-2-2'!K109, "XXX")))))))</f>
        <v>0.65714285714285714</v>
      </c>
      <c r="L109" s="130">
        <f>IF(ISNUMBER('2-3-1'!M109), '2-3-1'!M109, IF(ISNUMBER('2-3-1'!N109), '2-3-1'!N109, IF(ISNUMBER('2-3-1'!O109), '2-3-1'!O109, IF(ISNUMBER('2-3-1'!P109), '2-3-1'!P109, IF(ISNUMBER('2-3-1'!Q109), '2-3-1'!Q109, IF(ISNUMBER('2-3-1'!R109), '2-3-1'!R109, IF(ISNUMBER('2-3-1'!S109), '2-3-1'!S109, "XXX")))))))</f>
        <v>7.5412535700000003</v>
      </c>
      <c r="M109" s="130">
        <f>IF(ISNUMBER('2-3-2'!M109),'2-3-2'!M109, "XXX")</f>
        <v>15.0464716</v>
      </c>
      <c r="N109" s="130">
        <f>IF(ISNUMBER('2-4-1'!S109), '2-4-1'!S109,IF(ISNUMBER('2-4-1'!T109),'2-4-1'!T109,IF(ISNUMBER('2-4-1'!U109),'2-4-1'!U109,IF(ISNUMBER('2-4-1'!V109),'2-4-1'!V109,'2013'!N109))))</f>
        <v>21.916</v>
      </c>
      <c r="O109" s="130">
        <f>IF(ISNUMBER('2-4-2'!C109), '2-4-2'!C109, IF(ISNUMBER('2-4-2'!D109), '2-4-2'!D109, IF(ISNUMBER('2-4-2'!E109), '2-4-2'!E109, IF(ISNUMBER('2-4-2'!F109), '2-4-2'!F109, IF(ISNUMBER('2-4-2'!G109), '2-4-2'!G109, "XXX")))))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"XXX"))))</f>
        <v>93.016270000000006</v>
      </c>
      <c r="S109" s="130">
        <f>IF(ISNUMBER('2-6-2'!B109), '2-6-2'!B109, IF(ISNUMBER('2-6-2'!C109), '2-6-2'!C109, IF(ISNUMBER('2-6-2'!D109), '2-6-2'!D109, IF(ISNUMBER('2-6-2'!E109), '2-6-2'!E109, IF(ISNUMBER('2-6-2'!F109), '2-6-2'!F109, IF(ISNUMBER('2-6-2'!G109), '2-6-2'!G109, IF(ISNUMBER('2-6-2'!H109), '2-6-2'!H109, "XXX")))))))</f>
        <v>0</v>
      </c>
      <c r="T109" s="130">
        <f>IF(ISNUMBER('2-7-1'!E109), '2-7-1'!E109, IF(ISNUMBER('2-7-1'!F109), '2-7-1'!F109, IF(ISNUMBER('2-7-1'!G109), '2-7-1'!G109, IF(ISNUMBER('2-7-1'!H109), '2-7-1'!H109, IF(ISNUMBER('2-7-1'!I109), '2-7-1'!I109, IF(ISNUMBER('2-7-1'!J109), '2-7-1'!J109, IF(ISNUMBER('2-7-1'!K109), '2-7-1'!K109, "XXX")))))))</f>
        <v>0.84428571428571431</v>
      </c>
      <c r="U109" s="130">
        <f>IF(ISNUMBER('2-7-2'!E109), '2-7-2'!E109, IF(ISNUMBER('2-7-2'!F109), '2-7-2'!F109, IF(ISNUMBER('2-7-2'!G109), '2-7-2'!G109, IF(ISNUMBER('2-7-2'!H109), '2-7-2'!H109, IF(ISNUMBER('2-7-2'!I109), '2-7-2'!I109, IF(ISNUMBER('2-7-2'!J109), '2-7-2'!J109, IF(ISNUMBER('2-7-2'!K109), '2-7-2'!K109, "XXX")))))))</f>
        <v>0.83500000000000008</v>
      </c>
      <c r="V109" s="130">
        <f>IF(ISNUMBER('2-8-1'!E109), '2-8-1'!E109, IF(ISNUMBER('2-8-1'!F109), '2-8-1'!F109, IF(ISNUMBER('2-8-1'!G109), '2-8-1'!G109, IF(ISNUMBER('2-8-1'!H109), '2-8-1'!H109, IF(ISNUMBER('2-8-1'!I109), '2-8-1'!I109, IF(ISNUMBER('2-8-1'!J109), '2-8-1'!J109, IF(ISNUMBER('2-8-1'!K109), '2-8-1'!K109, "XXX")))))))</f>
        <v>0.70714285714285718</v>
      </c>
      <c r="W109" s="130">
        <f>IF(ISNUMBER('2-8-2'!E109), '2-8-2'!E109, IF(ISNUMBER('2-8-2'!F109), '2-8-2'!F109, IF(ISNUMBER('2-8-2'!G109), '2-8-2'!G109, IF(ISNUMBER('2-8-2'!H109), '2-8-2'!H109, IF(ISNUMBER('2-8-2'!I109), '2-8-2'!I109, IF(ISNUMBER('2-8-2'!J109), '2-8-2'!J109, IF(ISNUMBER('2-8-2'!K109), '2-8-2'!K109, "XXX")))))))</f>
        <v>0.69285714285714284</v>
      </c>
      <c r="X109" s="130">
        <f>'3-1'!F108</f>
        <v>0.89900000000000002</v>
      </c>
      <c r="Y109" s="223">
        <f>'3-2'!N108</f>
        <v>1.6182100770000001</v>
      </c>
    </row>
    <row r="110" spans="1:25" ht="15" x14ac:dyDescent="0.25">
      <c r="A110" s="19" t="s">
        <v>117</v>
      </c>
      <c r="B110" s="158" t="s">
        <v>117</v>
      </c>
      <c r="C110" s="130">
        <f>IF(ISNUMBER('1-1'!E110),'1-1'!E110, "XXX")</f>
        <v>2</v>
      </c>
      <c r="D110" s="130" t="str">
        <f>IF(UCDP!V110, UCDP!V110, "0.0")</f>
        <v>0.0</v>
      </c>
      <c r="E110" s="130">
        <f>IF(ISNUMBER('1-3'!F110), '1-3'!F110, IF(ISNUMBER('1-3'!G110), '1-3'!G110, IF(ISNUMBER('1-3'!H110), '1-3'!H110, IF(ISNUMBER('1-3'!I110), '1-3'!I110, IF(ISNUMBER('1-3'!J110), '1-3'!J110, IF(ISNUMBER('1-3'!K110), '1-3'!K110, IF(ISNUMBER('1-3'!L110), '1-3'!L110, "XXX")))))))</f>
        <v>106.5</v>
      </c>
      <c r="F110" s="130">
        <f>IF(ISNUMBER('1-4'!AL110),'1-4'!AL110, IF(ISNUMBER('1-4'!AM110),'1-4'!AM110, IF(ISNUMBER('1-4'!AN110),'1-4'!AN110, IF(ISNUMBER('1-4'!AO110),'1-4'!AO110, IF(ISNUMBER('1-4'!AP110),'1-4'!AP110, IF(ISNUMBER('1-4'!AQ110),'1-4'!AQ110, IF(ISNUMBER('1-4'!AR110), '1-4'!AR110, "XXX")))))))</f>
        <v>1</v>
      </c>
      <c r="G110" s="130">
        <f>IF(ISNUMBER('1-5'!E109),'1-5'!E109, "XXX")</f>
        <v>6.7</v>
      </c>
      <c r="H110" s="130">
        <f>IF(ISNUMBER('2-1-1'!E110), '2-1-1'!E110, IF(ISNUMBER('2-1-1'!F110), '2-1-1'!F110, IF(ISNUMBER('2-1-1'!G110), '2-1-1'!G110, IF(ISNUMBER('2-1-1'!H110), '2-1-1'!H110, IF(ISNUMBER('2-1-1'!I110), '2-1-1'!I110, IF(ISNUMBER('2-1-1'!J110), '2-1-1'!J110, IF(ISNUMBER('2-1-1'!K110), '2-1-1'!K110, "XXX")))))))</f>
        <v>0.70571428571428574</v>
      </c>
      <c r="I110" s="130">
        <f>'2-1-2'!C109</f>
        <v>0.20916999999999999</v>
      </c>
      <c r="J110" s="130">
        <f>IF(ISNUMBER('2-2-1'!Z110), '2-2-1'!Z110, IF(ISNUMBER('2-2-1'!AA110), '2-2-1'!AA110, IF(ISNUMBER('2-2-1'!AB110), '2-2-1'!AB110, IF(ISNUMBER('2-2-1'!AC110), '2-2-1'!AC110, IF(ISNUMBER('2-2-1'!AD110), '2-2-1'!AD110, IF(ISNUMBER('2-2-1'!AE110), '2-2-1'!AE110, IF(ISNUMBER('2-2-1'!AF110), '2-2-1'!AF110, "XXX")))))))</f>
        <v>3.0619499999999999</v>
      </c>
      <c r="K110" s="130">
        <f>IF(ISNUMBER('2-2-2'!E110), '2-2-2'!E110, IF(ISNUMBER('2-2-2'!F110), '2-2-2'!F110, IF(ISNUMBER('2-2-2'!G110), '2-2-2'!G110, IF(ISNUMBER('2-2-2'!H110), '2-2-2'!H110, IF(ISNUMBER('2-2-2'!I110), '2-2-2'!I110, IF(ISNUMBER('2-2-2'!J110), '2-2-2'!J110, IF(ISNUMBER('2-2-2'!K110), '2-2-2'!K110, "XXX")))))))</f>
        <v>0.63</v>
      </c>
      <c r="L110" s="130">
        <f>IF(ISNUMBER('2-3-1'!M110), '2-3-1'!M110, IF(ISNUMBER('2-3-1'!N110), '2-3-1'!N110, IF(ISNUMBER('2-3-1'!O110), '2-3-1'!O110, IF(ISNUMBER('2-3-1'!P110), '2-3-1'!P110, IF(ISNUMBER('2-3-1'!Q110), '2-3-1'!Q110, IF(ISNUMBER('2-3-1'!R110), '2-3-1'!R110, IF(ISNUMBER('2-3-1'!S110), '2-3-1'!S110, "XXX")))))))</f>
        <v>2.3331139099999998</v>
      </c>
      <c r="M110" s="130">
        <f>IF(ISNUMBER('2-3-2'!M110),'2-3-2'!M110, "XXX")</f>
        <v>10.4072876</v>
      </c>
      <c r="N110" s="130">
        <f>IF(ISNUMBER('2-4-1'!S110), '2-4-1'!S110,IF(ISNUMBER('2-4-1'!T110),'2-4-1'!T110,IF(ISNUMBER('2-4-1'!U110),'2-4-1'!U110,IF(ISNUMBER('2-4-1'!V110),'2-4-1'!V110,'2013'!N110))))</f>
        <v>3.1089012567527599</v>
      </c>
      <c r="O110" s="130" t="str">
        <f>IF(ISNUMBER('2-4-2'!C110), '2-4-2'!C110, IF(ISNUMBER('2-4-2'!D110), '2-4-2'!D110, IF(ISNUMBER('2-4-2'!E110), '2-4-2'!E110, IF(ISNUMBER('2-4-2'!F110), '2-4-2'!F110, IF(ISNUMBER('2-4-2'!G110), '2-4-2'!G110, "XXX")))))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"XXX"))))</f>
        <v>96.514309999999995</v>
      </c>
      <c r="S110" s="130">
        <f>IF(ISNUMBER('2-6-2'!B110), '2-6-2'!B110, IF(ISNUMBER('2-6-2'!C110), '2-6-2'!C110, IF(ISNUMBER('2-6-2'!D110), '2-6-2'!D110, IF(ISNUMBER('2-6-2'!E110), '2-6-2'!E110, IF(ISNUMBER('2-6-2'!F110), '2-6-2'!F110, IF(ISNUMBER('2-6-2'!G110), '2-6-2'!G110, IF(ISNUMBER('2-6-2'!H110), '2-6-2'!H110, "XXX")))))))</f>
        <v>0</v>
      </c>
      <c r="T110" s="130">
        <f>IF(ISNUMBER('2-7-1'!E110), '2-7-1'!E110, IF(ISNUMBER('2-7-1'!F110), '2-7-1'!F110, IF(ISNUMBER('2-7-1'!G110), '2-7-1'!G110, IF(ISNUMBER('2-7-1'!H110), '2-7-1'!H110, IF(ISNUMBER('2-7-1'!I110), '2-7-1'!I110, IF(ISNUMBER('2-7-1'!J110), '2-7-1'!J110, IF(ISNUMBER('2-7-1'!K110), '2-7-1'!K110, "XXX")))))))</f>
        <v>0.77571428571428569</v>
      </c>
      <c r="U110" s="130">
        <f>IF(ISNUMBER('2-7-2'!E110), '2-7-2'!E110, IF(ISNUMBER('2-7-2'!F110), '2-7-2'!F110, IF(ISNUMBER('2-7-2'!G110), '2-7-2'!G110, IF(ISNUMBER('2-7-2'!H110), '2-7-2'!H110, IF(ISNUMBER('2-7-2'!I110), '2-7-2'!I110, IF(ISNUMBER('2-7-2'!J110), '2-7-2'!J110, IF(ISNUMBER('2-7-2'!K110), '2-7-2'!K110, "XXX")))))))</f>
        <v>0.74571428571428577</v>
      </c>
      <c r="V110" s="130">
        <f>IF(ISNUMBER('2-8-1'!E110), '2-8-1'!E110, IF(ISNUMBER('2-8-1'!F110), '2-8-1'!F110, IF(ISNUMBER('2-8-1'!G110), '2-8-1'!G110, IF(ISNUMBER('2-8-1'!H110), '2-8-1'!H110, IF(ISNUMBER('2-8-1'!I110), '2-8-1'!I110, IF(ISNUMBER('2-8-1'!J110), '2-8-1'!J110, IF(ISNUMBER('2-8-1'!K110), '2-8-1'!K110, "XXX")))))))</f>
        <v>0.70857142857142852</v>
      </c>
      <c r="W110" s="130">
        <f>IF(ISNUMBER('2-8-2'!E110), '2-8-2'!E110, IF(ISNUMBER('2-8-2'!F110), '2-8-2'!F110, IF(ISNUMBER('2-8-2'!G110), '2-8-2'!G110, IF(ISNUMBER('2-8-2'!H110), '2-8-2'!H110, IF(ISNUMBER('2-8-2'!I110), '2-8-2'!I110, IF(ISNUMBER('2-8-2'!J110), '2-8-2'!J110, IF(ISNUMBER('2-8-2'!K110), '2-8-2'!K110, "XXX")))))))</f>
        <v>0.70714285714285718</v>
      </c>
      <c r="X110" s="130">
        <f>'3-1'!F109</f>
        <v>0.157</v>
      </c>
      <c r="Y110" s="223">
        <f>'3-2'!N109</f>
        <v>-0.93688285400000004</v>
      </c>
    </row>
    <row r="111" spans="1:25" ht="15" x14ac:dyDescent="0.25">
      <c r="A111" s="19" t="s">
        <v>118</v>
      </c>
      <c r="B111" s="158" t="s">
        <v>118</v>
      </c>
      <c r="C111" s="130">
        <f>IF(ISNUMBER('1-1'!E111),'1-1'!E111, "XXX")</f>
        <v>9.3000000000000007</v>
      </c>
      <c r="D111" s="130">
        <f>IF(UCDP!V111, UCDP!V111, "0.0")</f>
        <v>0.2393878681030833</v>
      </c>
      <c r="E111" s="130">
        <f>IF(ISNUMBER('1-3'!F111), '1-3'!F111, IF(ISNUMBER('1-3'!G111), '1-3'!G111, IF(ISNUMBER('1-3'!H111), '1-3'!H111, IF(ISNUMBER('1-3'!I111), '1-3'!I111, IF(ISNUMBER('1-3'!J111), '1-3'!J111, IF(ISNUMBER('1-3'!K111), '1-3'!K111, IF(ISNUMBER('1-3'!L111), '1-3'!L111, "XXX")))))))</f>
        <v>54.333333333333336</v>
      </c>
      <c r="F111" s="130">
        <f>IF(ISNUMBER('1-4'!AL111),'1-4'!AL111, IF(ISNUMBER('1-4'!AM111),'1-4'!AM111, IF(ISNUMBER('1-4'!AN111),'1-4'!AN111, IF(ISNUMBER('1-4'!AO111),'1-4'!AO111, IF(ISNUMBER('1-4'!AP111),'1-4'!AP111, IF(ISNUMBER('1-4'!AQ111),'1-4'!AQ111, IF(ISNUMBER('1-4'!AR111), '1-4'!AR111, "XXX")))))))</f>
        <v>5</v>
      </c>
      <c r="G111" s="130">
        <f>IF(ISNUMBER('1-5'!E110),'1-5'!E110, "XXX")</f>
        <v>8.9</v>
      </c>
      <c r="H111" s="130">
        <f>IF(ISNUMBER('2-1-1'!E111), '2-1-1'!E111, IF(ISNUMBER('2-1-1'!F111), '2-1-1'!F111, IF(ISNUMBER('2-1-1'!G111), '2-1-1'!G111, IF(ISNUMBER('2-1-1'!H111), '2-1-1'!H111, IF(ISNUMBER('2-1-1'!I111), '2-1-1'!I111, IF(ISNUMBER('2-1-1'!J111), '2-1-1'!J111, IF(ISNUMBER('2-1-1'!K111), '2-1-1'!K111, "XXX")))))))</f>
        <v>0.39285714285714285</v>
      </c>
      <c r="I111" s="130">
        <f>'2-1-2'!C110</f>
        <v>7.7090000000000006E-2</v>
      </c>
      <c r="J111" s="130">
        <f>IF(ISNUMBER('2-2-1'!Z111), '2-2-1'!Z111, IF(ISNUMBER('2-2-1'!AA111), '2-2-1'!AA111, IF(ISNUMBER('2-2-1'!AB111), '2-2-1'!AB111, IF(ISNUMBER('2-2-1'!AC111), '2-2-1'!AC111, IF(ISNUMBER('2-2-1'!AD111), '2-2-1'!AD111, IF(ISNUMBER('2-2-1'!AE111), '2-2-1'!AE111, IF(ISNUMBER('2-2-1'!AF111), '2-2-1'!AF111, "XXX")))))))</f>
        <v>1.4416099999999998</v>
      </c>
      <c r="K111" s="130">
        <f>IF(ISNUMBER('2-2-2'!E111), '2-2-2'!E111, IF(ISNUMBER('2-2-2'!F111), '2-2-2'!F111, IF(ISNUMBER('2-2-2'!G111), '2-2-2'!G111, IF(ISNUMBER('2-2-2'!H111), '2-2-2'!H111, IF(ISNUMBER('2-2-2'!I111), '2-2-2'!I111, IF(ISNUMBER('2-2-2'!J111), '2-2-2'!J111, IF(ISNUMBER('2-2-2'!K111), '2-2-2'!K111, "XXX")))))))</f>
        <v>0.43285714285714283</v>
      </c>
      <c r="L111" s="130">
        <f>IF(ISNUMBER('2-3-1'!M111), '2-3-1'!M111, IF(ISNUMBER('2-3-1'!N111), '2-3-1'!N111, IF(ISNUMBER('2-3-1'!O111), '2-3-1'!O111, IF(ISNUMBER('2-3-1'!P111), '2-3-1'!P111, IF(ISNUMBER('2-3-1'!Q111), '2-3-1'!Q111, IF(ISNUMBER('2-3-1'!R111), '2-3-1'!R111, IF(ISNUMBER('2-3-1'!S111), '2-3-1'!S111, "XXX")))))))</f>
        <v>0.57170916000000005</v>
      </c>
      <c r="M111" s="130">
        <f>IF(ISNUMBER('2-3-2'!M111),'2-3-2'!M111, "XXX")</f>
        <v>70.392425540000005</v>
      </c>
      <c r="N111" s="130">
        <f>IF(ISNUMBER('2-4-1'!S111), '2-4-1'!S111,IF(ISNUMBER('2-4-1'!T111),'2-4-1'!T111,IF(ISNUMBER('2-4-1'!U111),'2-4-1'!U111,IF(ISNUMBER('2-4-1'!V111),'2-4-1'!V111,'2013'!N111))))</f>
        <v>0.20633623631835279</v>
      </c>
      <c r="O111" s="130" t="str">
        <f>IF(ISNUMBER('2-4-2'!C111), '2-4-2'!C111, IF(ISNUMBER('2-4-2'!D111), '2-4-2'!D111, IF(ISNUMBER('2-4-2'!E111), '2-4-2'!E111, IF(ISNUMBER('2-4-2'!F111), '2-4-2'!F111, IF(ISNUMBER('2-4-2'!G111), '2-4-2'!G111, "XXX")))))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"XXX"))))</f>
        <v>39.773949999999999</v>
      </c>
      <c r="S111" s="130">
        <f>IF(ISNUMBER('2-6-2'!B111), '2-6-2'!B111, IF(ISNUMBER('2-6-2'!C111), '2-6-2'!C111, IF(ISNUMBER('2-6-2'!D111), '2-6-2'!D111, IF(ISNUMBER('2-6-2'!E111), '2-6-2'!E111, IF(ISNUMBER('2-6-2'!F111), '2-6-2'!F111, IF(ISNUMBER('2-6-2'!G111), '2-6-2'!G111, IF(ISNUMBER('2-6-2'!H111), '2-6-2'!H111, "XXX")))))))</f>
        <v>8.52</v>
      </c>
      <c r="T111" s="130">
        <f>IF(ISNUMBER('2-7-1'!E111), '2-7-1'!E111, IF(ISNUMBER('2-7-1'!F111), '2-7-1'!F111, IF(ISNUMBER('2-7-1'!G111), '2-7-1'!G111, IF(ISNUMBER('2-7-1'!H111), '2-7-1'!H111, IF(ISNUMBER('2-7-1'!I111), '2-7-1'!I111, IF(ISNUMBER('2-7-1'!J111), '2-7-1'!J111, IF(ISNUMBER('2-7-1'!K111), '2-7-1'!K111, "XXX")))))))</f>
        <v>0.48714285714285716</v>
      </c>
      <c r="U111" s="130">
        <f>IF(ISNUMBER('2-7-2'!E111), '2-7-2'!E111, IF(ISNUMBER('2-7-2'!F111), '2-7-2'!F111, IF(ISNUMBER('2-7-2'!G111), '2-7-2'!G111, IF(ISNUMBER('2-7-2'!H111), '2-7-2'!H111, IF(ISNUMBER('2-7-2'!I111), '2-7-2'!I111, IF(ISNUMBER('2-7-2'!J111), '2-7-2'!J111, IF(ISNUMBER('2-7-2'!K111), '2-7-2'!K111, "XXX")))))))</f>
        <v>0.42142857142857143</v>
      </c>
      <c r="V111" s="130">
        <f>IF(ISNUMBER('2-8-1'!E111), '2-8-1'!E111, IF(ISNUMBER('2-8-1'!F111), '2-8-1'!F111, IF(ISNUMBER('2-8-1'!G111), '2-8-1'!G111, IF(ISNUMBER('2-8-1'!H111), '2-8-1'!H111, IF(ISNUMBER('2-8-1'!I111), '2-8-1'!I111, IF(ISNUMBER('2-8-1'!J111), '2-8-1'!J111, IF(ISNUMBER('2-8-1'!K111), '2-8-1'!K111, "XXX")))))))</f>
        <v>0.57571428571428573</v>
      </c>
      <c r="W111" s="130">
        <f>IF(ISNUMBER('2-8-2'!E111), '2-8-2'!E111, IF(ISNUMBER('2-8-2'!F111), '2-8-2'!F111, IF(ISNUMBER('2-8-2'!G111), '2-8-2'!G111, IF(ISNUMBER('2-8-2'!H111), '2-8-2'!H111, IF(ISNUMBER('2-8-2'!I111), '2-8-2'!I111, IF(ISNUMBER('2-8-2'!J111), '2-8-2'!J111, IF(ISNUMBER('2-8-2'!K111), '2-8-2'!K111, "XXX")))))))</f>
        <v>0.47285714285714286</v>
      </c>
      <c r="X111" s="130">
        <f>'3-1'!F110</f>
        <v>0.46500000000000002</v>
      </c>
      <c r="Y111" s="223">
        <f>'3-2'!N110</f>
        <v>-0.69863861800000004</v>
      </c>
    </row>
    <row r="112" spans="1:25" ht="15" x14ac:dyDescent="0.25">
      <c r="A112" s="19" t="s">
        <v>119</v>
      </c>
      <c r="B112" s="158" t="s">
        <v>119</v>
      </c>
      <c r="C112" s="130">
        <f>IF(ISNUMBER('1-1'!E112),'1-1'!E112, "XXX")</f>
        <v>4</v>
      </c>
      <c r="D112" s="130" t="str">
        <f>IF(UCDP!V112, UCDP!V112, "0.0")</f>
        <v>0.0</v>
      </c>
      <c r="E112" s="130">
        <f>IF(ISNUMBER('1-3'!F112), '1-3'!F112, IF(ISNUMBER('1-3'!G112), '1-3'!G112, IF(ISNUMBER('1-3'!H112), '1-3'!H112, IF(ISNUMBER('1-3'!I112), '1-3'!I112, IF(ISNUMBER('1-3'!J112), '1-3'!J112, IF(ISNUMBER('1-3'!K112), '1-3'!K112, IF(ISNUMBER('1-3'!L112), '1-3'!L112, "XXX")))))))</f>
        <v>74.166666666666671</v>
      </c>
      <c r="F112" s="130">
        <f>IF(ISNUMBER('1-4'!AL112),'1-4'!AL112, IF(ISNUMBER('1-4'!AM112),'1-4'!AM112, IF(ISNUMBER('1-4'!AN112),'1-4'!AN112, IF(ISNUMBER('1-4'!AO112),'1-4'!AO112, IF(ISNUMBER('1-4'!AP112),'1-4'!AP112, IF(ISNUMBER('1-4'!AQ112),'1-4'!AQ112, IF(ISNUMBER('1-4'!AR112), '1-4'!AR112, "XXX")))))))</f>
        <v>2</v>
      </c>
      <c r="G112" s="130">
        <f>IF(ISNUMBER('1-5'!E111),'1-5'!E111, "XXX")</f>
        <v>4.5</v>
      </c>
      <c r="H112" s="130">
        <f>IF(ISNUMBER('2-1-1'!E112), '2-1-1'!E112, IF(ISNUMBER('2-1-1'!F112), '2-1-1'!F112, IF(ISNUMBER('2-1-1'!G112), '2-1-1'!G112, IF(ISNUMBER('2-1-1'!H112), '2-1-1'!H112, IF(ISNUMBER('2-1-1'!I112), '2-1-1'!I112, IF(ISNUMBER('2-1-1'!J112), '2-1-1'!J112, IF(ISNUMBER('2-1-1'!K112), '2-1-1'!K112, "XXX")))))))</f>
        <v>0.64714285714285713</v>
      </c>
      <c r="I112" s="130">
        <f>'2-1-2'!C111</f>
        <v>0.22019</v>
      </c>
      <c r="J112" s="140">
        <f>AVERAGE('2-2-1'!X112, '2-2-1'!AB112)</f>
        <v>2.0416300000000001</v>
      </c>
      <c r="K112" s="130">
        <f>IF(ISNUMBER('2-2-2'!E112), '2-2-2'!E112, IF(ISNUMBER('2-2-2'!F112), '2-2-2'!F112, IF(ISNUMBER('2-2-2'!G112), '2-2-2'!G112, IF(ISNUMBER('2-2-2'!H112), '2-2-2'!H112, IF(ISNUMBER('2-2-2'!I112), '2-2-2'!I112, IF(ISNUMBER('2-2-2'!J112), '2-2-2'!J112, IF(ISNUMBER('2-2-2'!K112), '2-2-2'!K112, "XXX")))))))</f>
        <v>0.35000000000000003</v>
      </c>
      <c r="L112" s="130">
        <f>IF(ISNUMBER('2-3-1'!M112), '2-3-1'!M112, IF(ISNUMBER('2-3-1'!N112), '2-3-1'!N112, IF(ISNUMBER('2-3-1'!O112), '2-3-1'!O112, IF(ISNUMBER('2-3-1'!P112), '2-3-1'!P112, IF(ISNUMBER('2-3-1'!Q112), '2-3-1'!Q112, IF(ISNUMBER('2-3-1'!R112), '2-3-1'!R112, IF(ISNUMBER('2-3-1'!S112), '2-3-1'!S112, "XXX")))))))</f>
        <v>4.7446928000000002</v>
      </c>
      <c r="M112" s="130">
        <f>IF(ISNUMBER('2-3-2'!M112),'2-3-2'!M112, "XXX")</f>
        <v>28.71008492</v>
      </c>
      <c r="N112" s="130">
        <f>IF(ISNUMBER('2-4-1'!S112), '2-4-1'!S112,IF(ISNUMBER('2-4-1'!T112),'2-4-1'!T112,IF(ISNUMBER('2-4-1'!U112),'2-4-1'!U112,IF(ISNUMBER('2-4-1'!V112),'2-4-1'!V112,'2013'!N112))))</f>
        <v>6.59</v>
      </c>
      <c r="O112" s="130" t="str">
        <f>IF(ISNUMBER('2-4-2'!C112), '2-4-2'!C112, IF(ISNUMBER('2-4-2'!D112), '2-4-2'!D112, IF(ISNUMBER('2-4-2'!E112), '2-4-2'!E112, IF(ISNUMBER('2-4-2'!F112), '2-4-2'!F112, IF(ISNUMBER('2-4-2'!G112), '2-4-2'!G112, "XXX")))))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"XXX"))))</f>
        <v>67.722480000000004</v>
      </c>
      <c r="S112" s="130">
        <f>IF(ISNUMBER('2-6-2'!B112), '2-6-2'!B112, IF(ISNUMBER('2-6-2'!C112), '2-6-2'!C112, IF(ISNUMBER('2-6-2'!D112), '2-6-2'!D112, IF(ISNUMBER('2-6-2'!E112), '2-6-2'!E112, IF(ISNUMBER('2-6-2'!F112), '2-6-2'!F112, IF(ISNUMBER('2-6-2'!G112), '2-6-2'!G112, IF(ISNUMBER('2-6-2'!H112), '2-6-2'!H112, "XXX")))))))</f>
        <v>2.4</v>
      </c>
      <c r="T112" s="130">
        <f>IF(ISNUMBER('2-7-1'!E112), '2-7-1'!E112, IF(ISNUMBER('2-7-1'!F112), '2-7-1'!F112, IF(ISNUMBER('2-7-1'!G112), '2-7-1'!G112, IF(ISNUMBER('2-7-1'!H112), '2-7-1'!H112, IF(ISNUMBER('2-7-1'!I112), '2-7-1'!I112, IF(ISNUMBER('2-7-1'!J112), '2-7-1'!J112, IF(ISNUMBER('2-7-1'!K112), '2-7-1'!K112, "XXX")))))))</f>
        <v>0.64428571428571424</v>
      </c>
      <c r="U112" s="130">
        <f>IF(ISNUMBER('2-7-2'!E112), '2-7-2'!E112, IF(ISNUMBER('2-7-2'!F112), '2-7-2'!F112, IF(ISNUMBER('2-7-2'!G112), '2-7-2'!G112, IF(ISNUMBER('2-7-2'!H112), '2-7-2'!H112, IF(ISNUMBER('2-7-2'!I112), '2-7-2'!I112, IF(ISNUMBER('2-7-2'!J112), '2-7-2'!J112, IF(ISNUMBER('2-7-2'!K112), '2-7-2'!K112, "XXX")))))))</f>
        <v>0.40285714285714286</v>
      </c>
      <c r="V112" s="130">
        <f>IF(ISNUMBER('2-8-1'!E112), '2-8-1'!E112, IF(ISNUMBER('2-8-1'!F112), '2-8-1'!F112, IF(ISNUMBER('2-8-1'!G112), '2-8-1'!G112, IF(ISNUMBER('2-8-1'!H112), '2-8-1'!H112, IF(ISNUMBER('2-8-1'!I112), '2-8-1'!I112, IF(ISNUMBER('2-8-1'!J112), '2-8-1'!J112, IF(ISNUMBER('2-8-1'!K112), '2-8-1'!K112, "XXX")))))))</f>
        <v>0.6071428571428571</v>
      </c>
      <c r="W112" s="130">
        <f>IF(ISNUMBER('2-8-2'!E112), '2-8-2'!E112, IF(ISNUMBER('2-8-2'!F112), '2-8-2'!F112, IF(ISNUMBER('2-8-2'!G112), '2-8-2'!G112, IF(ISNUMBER('2-8-2'!H112), '2-8-2'!H112, IF(ISNUMBER('2-8-2'!I112), '2-8-2'!I112, IF(ISNUMBER('2-8-2'!J112), '2-8-2'!J112, IF(ISNUMBER('2-8-2'!K112), '2-8-2'!K112, "XXX")))))))</f>
        <v>0.50857142857142856</v>
      </c>
      <c r="X112" s="130">
        <f>'3-1'!F111</f>
        <v>0.753</v>
      </c>
      <c r="Y112" s="223">
        <f>'3-2'!N111</f>
        <v>0.59430181999999998</v>
      </c>
    </row>
    <row r="113" spans="1:25" ht="15" x14ac:dyDescent="0.25">
      <c r="A113" s="19" t="s">
        <v>120</v>
      </c>
      <c r="B113" s="158" t="s">
        <v>120</v>
      </c>
      <c r="C113" s="130">
        <f>IF(ISNUMBER('1-1'!E113),'1-1'!E113, "XXX")</f>
        <v>6.1</v>
      </c>
      <c r="D113" s="130" t="str">
        <f>IF(UCDP!V113, UCDP!V113, "0.0")</f>
        <v>0.0</v>
      </c>
      <c r="E113" s="130" t="str">
        <f>IF(ISNUMBER('1-3'!F113), '1-3'!F113, IF(ISNUMBER('1-3'!G113), '1-3'!G113, IF(ISNUMBER('1-3'!H113), '1-3'!H113, IF(ISNUMBER('1-3'!I113), '1-3'!I113, IF(ISNUMBER('1-3'!J113), '1-3'!J113, IF(ISNUMBER('1-3'!K113), '1-3'!K113, IF(ISNUMBER('1-3'!L113), '1-3'!L113, "XXX")))))))</f>
        <v>XXX</v>
      </c>
      <c r="F113" s="130">
        <f>IF(ISNUMBER('1-4'!AL113),'1-4'!AL113, IF(ISNUMBER('1-4'!AM113),'1-4'!AM113, IF(ISNUMBER('1-4'!AN113),'1-4'!AN113, IF(ISNUMBER('1-4'!AO113),'1-4'!AO113, IF(ISNUMBER('1-4'!AP113),'1-4'!AP113, IF(ISNUMBER('1-4'!AQ113),'1-4'!AQ113, IF(ISNUMBER('1-4'!AR113), '1-4'!AR113, "XXX")))))))</f>
        <v>3</v>
      </c>
      <c r="G113" s="130">
        <f>IF(ISNUMBER('1-5'!E112),'1-5'!E112, "XXX")</f>
        <v>6.3</v>
      </c>
      <c r="H113" s="130" t="str">
        <f>IF(ISNUMBER('2-1-1'!E113), '2-1-1'!E113, IF(ISNUMBER('2-1-1'!F113), '2-1-1'!F113, IF(ISNUMBER('2-1-1'!G113), '2-1-1'!G113, IF(ISNUMBER('2-1-1'!H113), '2-1-1'!H113, IF(ISNUMBER('2-1-1'!I113), '2-1-1'!I113, IF(ISNUMBER('2-1-1'!J113), '2-1-1'!J113, IF(ISNUMBER('2-1-1'!K113), '2-1-1'!K113, "XXX")))))))</f>
        <v>XXX</v>
      </c>
      <c r="I113" s="130">
        <f>'2-1-2'!C112</f>
        <v>2.283E-2</v>
      </c>
      <c r="J113" s="130" t="str">
        <f>IF(ISNUMBER('2-2-1'!Z113), '2-2-1'!Z113, IF(ISNUMBER('2-2-1'!AA113), '2-2-1'!AA113, IF(ISNUMBER('2-2-1'!AB113), '2-2-1'!AB113, IF(ISNUMBER('2-2-1'!AC113), '2-2-1'!AC113, IF(ISNUMBER('2-2-1'!AD113), '2-2-1'!AD113, IF(ISNUMBER('2-2-1'!AE113), '2-2-1'!AE113, IF(ISNUMBER('2-2-1'!AF113), '2-2-1'!AF113, "XXX")))))))</f>
        <v>XXX</v>
      </c>
      <c r="K113" s="130" t="str">
        <f>IF(ISNUMBER('2-2-2'!E113), '2-2-2'!E113, IF(ISNUMBER('2-2-2'!F113), '2-2-2'!F113, IF(ISNUMBER('2-2-2'!G113), '2-2-2'!G113, IF(ISNUMBER('2-2-2'!H113), '2-2-2'!H113, IF(ISNUMBER('2-2-2'!I113), '2-2-2'!I113, IF(ISNUMBER('2-2-2'!J113), '2-2-2'!J113, IF(ISNUMBER('2-2-2'!K113), '2-2-2'!K113, "XXX")))))))</f>
        <v>XXX</v>
      </c>
      <c r="L113" s="130">
        <f>IF(ISNUMBER('2-3-1'!M113), '2-3-1'!M113, IF(ISNUMBER('2-3-1'!N113), '2-3-1'!N113, IF(ISNUMBER('2-3-1'!O113), '2-3-1'!O113, IF(ISNUMBER('2-3-1'!P113), '2-3-1'!P113, IF(ISNUMBER('2-3-1'!Q113), '2-3-1'!Q113, IF(ISNUMBER('2-3-1'!R113), '2-3-1'!R113, IF(ISNUMBER('2-3-1'!S113), '2-3-1'!S113, "XXX")))))))</f>
        <v>1.3003214599999999</v>
      </c>
      <c r="M113" s="130">
        <f>IF(ISNUMBER('2-3-2'!M113),'2-3-2'!M113, "XXX")</f>
        <v>12.28368092</v>
      </c>
      <c r="N113" s="130">
        <f>IF(ISNUMBER('2-4-1'!S113), '2-4-1'!S113,IF(ISNUMBER('2-4-1'!T113),'2-4-1'!T113,IF(ISNUMBER('2-4-1'!U113),'2-4-1'!U113,IF(ISNUMBER('2-4-1'!V113),'2-4-1'!V113,'2013'!N113))))</f>
        <v>4.595610402805546</v>
      </c>
      <c r="O113" s="130" t="str">
        <f>IF(ISNUMBER('2-4-2'!C113), '2-4-2'!C113, IF(ISNUMBER('2-4-2'!D113), '2-4-2'!D113, IF(ISNUMBER('2-4-2'!E113), '2-4-2'!E113, IF(ISNUMBER('2-4-2'!F113), '2-4-2'!F113, IF(ISNUMBER('2-4-2'!G113), '2-4-2'!G113, "XXX")))))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"XXX"))))</f>
        <v>19.620439999999999</v>
      </c>
      <c r="S113" s="130">
        <f>IF(ISNUMBER('2-6-2'!B113), '2-6-2'!B113, IF(ISNUMBER('2-6-2'!C113), '2-6-2'!C113, IF(ISNUMBER('2-6-2'!D113), '2-6-2'!D113, IF(ISNUMBER('2-6-2'!E113), '2-6-2'!E113, IF(ISNUMBER('2-6-2'!F113), '2-6-2'!F113, IF(ISNUMBER('2-6-2'!G113), '2-6-2'!G113, IF(ISNUMBER('2-6-2'!H113), '2-6-2'!H113, "XXX")))))))</f>
        <v>33.68</v>
      </c>
      <c r="T113" s="130" t="str">
        <f>IF(ISNUMBER('2-7-1'!E113), '2-7-1'!E113, IF(ISNUMBER('2-7-1'!F113), '2-7-1'!F113, IF(ISNUMBER('2-7-1'!G113), '2-7-1'!G113, IF(ISNUMBER('2-7-1'!H113), '2-7-1'!H113, IF(ISNUMBER('2-7-1'!I113), '2-7-1'!I113, IF(ISNUMBER('2-7-1'!J113), '2-7-1'!J113, IF(ISNUMBER('2-7-1'!K113), '2-7-1'!K113, "XXX")))))))</f>
        <v>XXX</v>
      </c>
      <c r="U113" s="130" t="str">
        <f>IF(ISNUMBER('2-7-2'!E113), '2-7-2'!E113, IF(ISNUMBER('2-7-2'!F113), '2-7-2'!F113, IF(ISNUMBER('2-7-2'!G113), '2-7-2'!G113, IF(ISNUMBER('2-7-2'!H113), '2-7-2'!H113, IF(ISNUMBER('2-7-2'!I113), '2-7-2'!I113, IF(ISNUMBER('2-7-2'!J113), '2-7-2'!J113, IF(ISNUMBER('2-7-2'!K113), '2-7-2'!K113, "XXX")))))))</f>
        <v>XXX</v>
      </c>
      <c r="V113" s="130" t="str">
        <f>IF(ISNUMBER('2-8-1'!E113), '2-8-1'!E113, IF(ISNUMBER('2-8-1'!F113), '2-8-1'!F113, IF(ISNUMBER('2-8-1'!G113), '2-8-1'!G113, IF(ISNUMBER('2-8-1'!H113), '2-8-1'!H113, IF(ISNUMBER('2-8-1'!I113), '2-8-1'!I113, IF(ISNUMBER('2-8-1'!J113), '2-8-1'!J113, IF(ISNUMBER('2-8-1'!K113), '2-8-1'!K113, "XXX")))))))</f>
        <v>XXX</v>
      </c>
      <c r="W113" s="130" t="str">
        <f>IF(ISNUMBER('2-8-2'!E113), '2-8-2'!E113, IF(ISNUMBER('2-8-2'!F113), '2-8-2'!F113, IF(ISNUMBER('2-8-2'!G113), '2-8-2'!G113, IF(ISNUMBER('2-8-2'!H113), '2-8-2'!H113, IF(ISNUMBER('2-8-2'!I113), '2-8-2'!I113, IF(ISNUMBER('2-8-2'!J113), '2-8-2'!J113, IF(ISNUMBER('2-8-2'!K113), '2-8-2'!K113, "XXX")))))))</f>
        <v>XXX</v>
      </c>
      <c r="X113" s="130">
        <f>'3-1'!F112</f>
        <v>0.437</v>
      </c>
      <c r="Y113" s="223">
        <f>'3-2'!N112</f>
        <v>4.4808268999999998E-2</v>
      </c>
    </row>
    <row r="114" spans="1:25" ht="15" x14ac:dyDescent="0.25">
      <c r="A114" s="19" t="s">
        <v>121</v>
      </c>
      <c r="B114" s="158" t="s">
        <v>121</v>
      </c>
      <c r="C114" s="130">
        <f>IF(ISNUMBER('1-1'!E114),'1-1'!E114, "XXX")</f>
        <v>3.9</v>
      </c>
      <c r="D114" s="130" t="str">
        <f>IF(UCDP!V114, UCDP!V114, "0.0")</f>
        <v>0.0</v>
      </c>
      <c r="E114" s="130">
        <f>IF(ISNUMBER('1-3'!F114), '1-3'!F114, IF(ISNUMBER('1-3'!G114), '1-3'!G114, IF(ISNUMBER('1-3'!H114), '1-3'!H114, IF(ISNUMBER('1-3'!I114), '1-3'!I114, IF(ISNUMBER('1-3'!J114), '1-3'!J114, IF(ISNUMBER('1-3'!K114), '1-3'!K114, IF(ISNUMBER('1-3'!L114), '1-3'!L114, "XXX")))))))</f>
        <v>61.666666666666671</v>
      </c>
      <c r="F114" s="130">
        <f>IF(ISNUMBER('1-4'!AL114),'1-4'!AL114, IF(ISNUMBER('1-4'!AM114),'1-4'!AM114, IF(ISNUMBER('1-4'!AN114),'1-4'!AN114, IF(ISNUMBER('1-4'!AO114),'1-4'!AO114, IF(ISNUMBER('1-4'!AP114),'1-4'!AP114, IF(ISNUMBER('1-4'!AQ114),'1-4'!AQ114, IF(ISNUMBER('1-4'!AR114), '1-4'!AR114, "XXX")))))))</f>
        <v>3</v>
      </c>
      <c r="G114" s="130">
        <f>IF(ISNUMBER('1-5'!E113),'1-5'!E113, "XXX")</f>
        <v>6.7</v>
      </c>
      <c r="H114" s="130">
        <f>IF(ISNUMBER('2-1-1'!E114), '2-1-1'!E114, IF(ISNUMBER('2-1-1'!F114), '2-1-1'!F114, IF(ISNUMBER('2-1-1'!G114), '2-1-1'!G114, IF(ISNUMBER('2-1-1'!H114), '2-1-1'!H114, IF(ISNUMBER('2-1-1'!I114), '2-1-1'!I114, IF(ISNUMBER('2-1-1'!J114), '2-1-1'!J114, IF(ISNUMBER('2-1-1'!K114), '2-1-1'!K114, "XXX")))))))</f>
        <v>0.35142857142857142</v>
      </c>
      <c r="I114" s="130">
        <f>'2-1-2'!C113</f>
        <v>0.14330000000000001</v>
      </c>
      <c r="J114" s="130">
        <f>IF(ISNUMBER('2-2-1'!Z114), '2-2-1'!Z114, IF(ISNUMBER('2-2-1'!AA114), '2-2-1'!AA114, IF(ISNUMBER('2-2-1'!AB114), '2-2-1'!AB114, IF(ISNUMBER('2-2-1'!AC114), '2-2-1'!AC114, IF(ISNUMBER('2-2-1'!AD114), '2-2-1'!AD114, IF(ISNUMBER('2-2-1'!AE114), '2-2-1'!AE114, IF(ISNUMBER('2-2-1'!AF114), '2-2-1'!AF114, "XXX")))))))</f>
        <v>2.06962</v>
      </c>
      <c r="K114" s="130">
        <f>IF(ISNUMBER('2-2-2'!E114), '2-2-2'!E114, IF(ISNUMBER('2-2-2'!F114), '2-2-2'!F114, IF(ISNUMBER('2-2-2'!G114), '2-2-2'!G114, IF(ISNUMBER('2-2-2'!H114), '2-2-2'!H114, IF(ISNUMBER('2-2-2'!I114), '2-2-2'!I114, IF(ISNUMBER('2-2-2'!J114), '2-2-2'!J114, IF(ISNUMBER('2-2-2'!K114), '2-2-2'!K114, "XXX")))))))</f>
        <v>0.26857142857142857</v>
      </c>
      <c r="L114" s="130">
        <f>IF(ISNUMBER('2-3-1'!M114), '2-3-1'!M114, IF(ISNUMBER('2-3-1'!N114), '2-3-1'!N114, IF(ISNUMBER('2-3-1'!O114), '2-3-1'!O114, IF(ISNUMBER('2-3-1'!P114), '2-3-1'!P114, IF(ISNUMBER('2-3-1'!Q114), '2-3-1'!Q114, IF(ISNUMBER('2-3-1'!R114), '2-3-1'!R114, IF(ISNUMBER('2-3-1'!S114), '2-3-1'!S114, "XXX")))))))</f>
        <v>2.13286233</v>
      </c>
      <c r="M114" s="130">
        <f>IF(ISNUMBER('2-3-2'!M114),'2-3-2'!M114, "XXX")</f>
        <v>53.929416660000001</v>
      </c>
      <c r="N114" s="130">
        <f>IF(ISNUMBER('2-4-1'!S114), '2-4-1'!S114,IF(ISNUMBER('2-4-1'!T114),'2-4-1'!T114,IF(ISNUMBER('2-4-1'!U114),'2-4-1'!U114,IF(ISNUMBER('2-4-1'!V114),'2-4-1'!V114,'2013'!N114))))</f>
        <v>6.35</v>
      </c>
      <c r="O114" s="130">
        <f>IF(ISNUMBER('2-4-2'!C114), '2-4-2'!C114, IF(ISNUMBER('2-4-2'!D114), '2-4-2'!D114, IF(ISNUMBER('2-4-2'!E114), '2-4-2'!E114, IF(ISNUMBER('2-4-2'!F114), '2-4-2'!F114, IF(ISNUMBER('2-4-2'!G114), '2-4-2'!G114, "XXX")))))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"XXX"))))</f>
        <v>55.442680000000003</v>
      </c>
      <c r="S114" s="130">
        <f>IF(ISNUMBER('2-6-2'!B114), '2-6-2'!B114, IF(ISNUMBER('2-6-2'!C114), '2-6-2'!C114, IF(ISNUMBER('2-6-2'!D114), '2-6-2'!D114, IF(ISNUMBER('2-6-2'!E114), '2-6-2'!E114, IF(ISNUMBER('2-6-2'!F114), '2-6-2'!F114, IF(ISNUMBER('2-6-2'!G114), '2-6-2'!G114, IF(ISNUMBER('2-6-2'!H114), '2-6-2'!H114, "XXX")))))))</f>
        <v>2.5</v>
      </c>
      <c r="T114" s="130">
        <f>IF(ISNUMBER('2-7-1'!E114), '2-7-1'!E114, IF(ISNUMBER('2-7-1'!F114), '2-7-1'!F114, IF(ISNUMBER('2-7-1'!G114), '2-7-1'!G114, IF(ISNUMBER('2-7-1'!H114), '2-7-1'!H114, IF(ISNUMBER('2-7-1'!I114), '2-7-1'!I114, IF(ISNUMBER('2-7-1'!J114), '2-7-1'!J114, IF(ISNUMBER('2-7-1'!K114), '2-7-1'!K114, "XXX")))))))</f>
        <v>0.3828571428571429</v>
      </c>
      <c r="U114" s="130">
        <f>IF(ISNUMBER('2-7-2'!E114), '2-7-2'!E114, IF(ISNUMBER('2-7-2'!F114), '2-7-2'!F114, IF(ISNUMBER('2-7-2'!G114), '2-7-2'!G114, IF(ISNUMBER('2-7-2'!H114), '2-7-2'!H114, IF(ISNUMBER('2-7-2'!I114), '2-7-2'!I114, IF(ISNUMBER('2-7-2'!J114), '2-7-2'!J114, IF(ISNUMBER('2-7-2'!K114), '2-7-2'!K114, "XXX")))))))</f>
        <v>0.28857142857142859</v>
      </c>
      <c r="V114" s="130">
        <f>IF(ISNUMBER('2-8-1'!E114), '2-8-1'!E114, IF(ISNUMBER('2-8-1'!F114), '2-8-1'!F114, IF(ISNUMBER('2-8-1'!G114), '2-8-1'!G114, IF(ISNUMBER('2-8-1'!H114), '2-8-1'!H114, IF(ISNUMBER('2-8-1'!I114), '2-8-1'!I114, IF(ISNUMBER('2-8-1'!J114), '2-8-1'!J114, IF(ISNUMBER('2-8-1'!K114), '2-8-1'!K114, "XXX")))))))</f>
        <v>0.54142857142857148</v>
      </c>
      <c r="W114" s="130">
        <f>IF(ISNUMBER('2-8-2'!E114), '2-8-2'!E114, IF(ISNUMBER('2-8-2'!F114), '2-8-2'!F114, IF(ISNUMBER('2-8-2'!G114), '2-8-2'!G114, IF(ISNUMBER('2-8-2'!H114), '2-8-2'!H114, IF(ISNUMBER('2-8-2'!I114), '2-8-2'!I114, IF(ISNUMBER('2-8-2'!J114), '2-8-2'!J114, IF(ISNUMBER('2-8-2'!K114), '2-8-2'!K114, "XXX")))))))</f>
        <v>0.41428571428571426</v>
      </c>
      <c r="X114" s="130">
        <f>'3-1'!F113</f>
        <v>0.64400000000000002</v>
      </c>
      <c r="Y114" s="223">
        <f>'3-2'!N113</f>
        <v>-2.0384819999999999E-3</v>
      </c>
    </row>
    <row r="115" spans="1:25" ht="15" x14ac:dyDescent="0.25">
      <c r="A115" s="19" t="s">
        <v>122</v>
      </c>
      <c r="B115" s="158" t="s">
        <v>122</v>
      </c>
      <c r="C115" s="130">
        <f>IF(ISNUMBER('1-1'!E115),'1-1'!E115, "XXX")</f>
        <v>5.5</v>
      </c>
      <c r="D115" s="130">
        <f>IF(UCDP!V115, UCDP!V115, "0.0")</f>
        <v>8.66749386721327E-3</v>
      </c>
      <c r="E115" s="130">
        <f>IF(ISNUMBER('1-3'!F115), '1-3'!F115, IF(ISNUMBER('1-3'!G115), '1-3'!G115, IF(ISNUMBER('1-3'!H115), '1-3'!H115, IF(ISNUMBER('1-3'!I115), '1-3'!I115, IF(ISNUMBER('1-3'!J115), '1-3'!J115, IF(ISNUMBER('1-3'!K115), '1-3'!K115, IF(ISNUMBER('1-3'!L115), '1-3'!L115, "XXX")))))))</f>
        <v>66</v>
      </c>
      <c r="F115" s="130">
        <f>IF(ISNUMBER('1-4'!AL115),'1-4'!AL115, IF(ISNUMBER('1-4'!AM115),'1-4'!AM115, IF(ISNUMBER('1-4'!AN115),'1-4'!AN115, IF(ISNUMBER('1-4'!AO115),'1-4'!AO115, IF(ISNUMBER('1-4'!AP115),'1-4'!AP115, IF(ISNUMBER('1-4'!AQ115),'1-4'!AQ115, IF(ISNUMBER('1-4'!AR115), '1-4'!AR115, "XXX")))))))</f>
        <v>2</v>
      </c>
      <c r="G115" s="130">
        <f>IF(ISNUMBER('1-5'!E114),'1-5'!E114, "XXX")</f>
        <v>5.5</v>
      </c>
      <c r="H115" s="130">
        <f>IF(ISNUMBER('2-1-1'!E115), '2-1-1'!E115, IF(ISNUMBER('2-1-1'!F115), '2-1-1'!F115, IF(ISNUMBER('2-1-1'!G115), '2-1-1'!G115, IF(ISNUMBER('2-1-1'!H115), '2-1-1'!H115, IF(ISNUMBER('2-1-1'!I115), '2-1-1'!I115, IF(ISNUMBER('2-1-1'!J115), '2-1-1'!J115, IF(ISNUMBER('2-1-1'!K115), '2-1-1'!K115, "XXX")))))))</f>
        <v>0.49571428571428572</v>
      </c>
      <c r="I115" s="130">
        <f>'2-1-2'!C114</f>
        <v>0.1789</v>
      </c>
      <c r="J115" s="130">
        <f>IF(ISNUMBER('2-2-1'!Z115), '2-2-1'!Z115, IF(ISNUMBER('2-2-1'!AA115), '2-2-1'!AA115, IF(ISNUMBER('2-2-1'!AB115), '2-2-1'!AB115, IF(ISNUMBER('2-2-1'!AC115), '2-2-1'!AC115, IF(ISNUMBER('2-2-1'!AD115), '2-2-1'!AD115, IF(ISNUMBER('2-2-1'!AE115), '2-2-1'!AE115, IF(ISNUMBER('2-2-1'!AF115), '2-2-1'!AF115, "XXX")))))))</f>
        <v>2.3190599999999999</v>
      </c>
      <c r="K115" s="130">
        <f>IF(ISNUMBER('2-2-2'!E115), '2-2-2'!E115, IF(ISNUMBER('2-2-2'!F115), '2-2-2'!F115, IF(ISNUMBER('2-2-2'!G115), '2-2-2'!G115, IF(ISNUMBER('2-2-2'!H115), '2-2-2'!H115, IF(ISNUMBER('2-2-2'!I115), '2-2-2'!I115, IF(ISNUMBER('2-2-2'!J115), '2-2-2'!J115, IF(ISNUMBER('2-2-2'!K115), '2-2-2'!K115, "XXX")))))))</f>
        <v>0.32142857142857145</v>
      </c>
      <c r="L115" s="130">
        <f>IF(ISNUMBER('2-3-1'!M115), '2-3-1'!M115, IF(ISNUMBER('2-3-1'!N115), '2-3-1'!N115, IF(ISNUMBER('2-3-1'!O115), '2-3-1'!O115, IF(ISNUMBER('2-3-1'!P115), '2-3-1'!P115, IF(ISNUMBER('2-3-1'!Q115), '2-3-1'!Q115, IF(ISNUMBER('2-3-1'!R115), '2-3-1'!R115, IF(ISNUMBER('2-3-1'!S115), '2-3-1'!S115, "XXX")))))))</f>
        <v>2.4473257099999999</v>
      </c>
      <c r="M115" s="130">
        <f>IF(ISNUMBER('2-3-2'!M115),'2-3-2'!M115, "XXX")</f>
        <v>39.51350403</v>
      </c>
      <c r="N115" s="130">
        <f>IF(ISNUMBER('2-4-1'!S115), '2-4-1'!S115,IF(ISNUMBER('2-4-1'!T115),'2-4-1'!T115,IF(ISNUMBER('2-4-1'!U115),'2-4-1'!U115,IF(ISNUMBER('2-4-1'!V115),'2-4-1'!V115,'2013'!N115))))</f>
        <v>4.9327408449999997</v>
      </c>
      <c r="O115" s="130">
        <f>IF(ISNUMBER('2-4-2'!C115), '2-4-2'!C115, IF(ISNUMBER('2-4-2'!D115), '2-4-2'!D115, IF(ISNUMBER('2-4-2'!E115), '2-4-2'!E115, IF(ISNUMBER('2-4-2'!F115), '2-4-2'!F115, IF(ISNUMBER('2-4-2'!G115), '2-4-2'!G115, "XXX")))))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"XXX"))))</f>
        <v>45.432749999999999</v>
      </c>
      <c r="S115" s="130">
        <f>IF(ISNUMBER('2-6-2'!B115), '2-6-2'!B115, IF(ISNUMBER('2-6-2'!C115), '2-6-2'!C115, IF(ISNUMBER('2-6-2'!D115), '2-6-2'!D115, IF(ISNUMBER('2-6-2'!E115), '2-6-2'!E115, IF(ISNUMBER('2-6-2'!F115), '2-6-2'!F115, IF(ISNUMBER('2-6-2'!G115), '2-6-2'!G115, IF(ISNUMBER('2-6-2'!H115), '2-6-2'!H115, "XXX")))))))</f>
        <v>6.53</v>
      </c>
      <c r="T115" s="130">
        <f>IF(ISNUMBER('2-7-1'!E115), '2-7-1'!E115, IF(ISNUMBER('2-7-1'!F115), '2-7-1'!F115, IF(ISNUMBER('2-7-1'!G115), '2-7-1'!G115, IF(ISNUMBER('2-7-1'!H115), '2-7-1'!H115, IF(ISNUMBER('2-7-1'!I115), '2-7-1'!I115, IF(ISNUMBER('2-7-1'!J115), '2-7-1'!J115, IF(ISNUMBER('2-7-1'!K115), '2-7-1'!K115, "XXX")))))))</f>
        <v>0.48571428571428571</v>
      </c>
      <c r="U115" s="130">
        <f>IF(ISNUMBER('2-7-2'!E115), '2-7-2'!E115, IF(ISNUMBER('2-7-2'!F115), '2-7-2'!F115, IF(ISNUMBER('2-7-2'!G115), '2-7-2'!G115, IF(ISNUMBER('2-7-2'!H115), '2-7-2'!H115, IF(ISNUMBER('2-7-2'!I115), '2-7-2'!I115, IF(ISNUMBER('2-7-2'!J115), '2-7-2'!J115, IF(ISNUMBER('2-7-2'!K115), '2-7-2'!K115, "XXX")))))))</f>
        <v>0.41285714285714281</v>
      </c>
      <c r="V115" s="130">
        <f>IF(ISNUMBER('2-8-1'!E115), '2-8-1'!E115, IF(ISNUMBER('2-8-1'!F115), '2-8-1'!F115, IF(ISNUMBER('2-8-1'!G115), '2-8-1'!G115, IF(ISNUMBER('2-8-1'!H115), '2-8-1'!H115, IF(ISNUMBER('2-8-1'!I115), '2-8-1'!I115, IF(ISNUMBER('2-8-1'!J115), '2-8-1'!J115, IF(ISNUMBER('2-8-1'!K115), '2-8-1'!K115, "XXX")))))))</f>
        <v>0.56857142857142862</v>
      </c>
      <c r="W115" s="130">
        <f>IF(ISNUMBER('2-8-2'!E115), '2-8-2'!E115, IF(ISNUMBER('2-8-2'!F115), '2-8-2'!F115, IF(ISNUMBER('2-8-2'!G115), '2-8-2'!G115, IF(ISNUMBER('2-8-2'!H115), '2-8-2'!H115, IF(ISNUMBER('2-8-2'!I115), '2-8-2'!I115, IF(ISNUMBER('2-8-2'!J115), '2-8-2'!J115, IF(ISNUMBER('2-8-2'!K115), '2-8-2'!K115, "XXX")))))))</f>
        <v>0.48571428571428571</v>
      </c>
      <c r="X115" s="130">
        <f>'3-1'!F114</f>
        <v>0.79500000000000004</v>
      </c>
      <c r="Y115" s="223">
        <f>'3-2'!N114</f>
        <v>0.18191410599999999</v>
      </c>
    </row>
    <row r="116" spans="1:25" ht="15" x14ac:dyDescent="0.25">
      <c r="A116" s="19" t="s">
        <v>123</v>
      </c>
      <c r="B116" s="158" t="s">
        <v>123</v>
      </c>
      <c r="C116" s="130">
        <f>IF(ISNUMBER('1-1'!E116),'1-1'!E116, "XXX")</f>
        <v>6.6</v>
      </c>
      <c r="D116" s="130">
        <f>IF(UCDP!V116, UCDP!V116, "0.0")</f>
        <v>4.881579133014477E-2</v>
      </c>
      <c r="E116" s="130">
        <f>IF(ISNUMBER('1-3'!F116), '1-3'!F116, IF(ISNUMBER('1-3'!G116), '1-3'!G116, IF(ISNUMBER('1-3'!H116), '1-3'!H116, IF(ISNUMBER('1-3'!I116), '1-3'!I116, IF(ISNUMBER('1-3'!J116), '1-3'!J116, IF(ISNUMBER('1-3'!K116), '1-3'!K116, IF(ISNUMBER('1-3'!L116), '1-3'!L116, "XXX")))))))</f>
        <v>67.833333333333343</v>
      </c>
      <c r="F116" s="130">
        <f>IF(ISNUMBER('1-4'!AL116),'1-4'!AL116, IF(ISNUMBER('1-4'!AM116),'1-4'!AM116, IF(ISNUMBER('1-4'!AN116),'1-4'!AN116, IF(ISNUMBER('1-4'!AO116),'1-4'!AO116, IF(ISNUMBER('1-4'!AP116),'1-4'!AP116, IF(ISNUMBER('1-4'!AQ116),'1-4'!AQ116, IF(ISNUMBER('1-4'!AR116), '1-4'!AR116, "XXX")))))))</f>
        <v>4</v>
      </c>
      <c r="G116" s="130">
        <f>IF(ISNUMBER('1-5'!E115),'1-5'!E115, "XXX")</f>
        <v>7.5</v>
      </c>
      <c r="H116" s="130">
        <f>IF(ISNUMBER('2-1-1'!E116), '2-1-1'!E116, IF(ISNUMBER('2-1-1'!F116), '2-1-1'!F116, IF(ISNUMBER('2-1-1'!G116), '2-1-1'!G116, IF(ISNUMBER('2-1-1'!H116), '2-1-1'!H116, IF(ISNUMBER('2-1-1'!I116), '2-1-1'!I116, IF(ISNUMBER('2-1-1'!J116), '2-1-1'!J116, IF(ISNUMBER('2-1-1'!K116), '2-1-1'!K116, "XXX")))))))</f>
        <v>0.41714285714285709</v>
      </c>
      <c r="I116" s="130">
        <f>'2-1-2'!C115</f>
        <v>0.11153</v>
      </c>
      <c r="J116" s="130">
        <f>IF(ISNUMBER('2-2-1'!Z116), '2-2-1'!Z116, IF(ISNUMBER('2-2-1'!AA116), '2-2-1'!AA116, IF(ISNUMBER('2-2-1'!AB116), '2-2-1'!AB116, IF(ISNUMBER('2-2-1'!AC116), '2-2-1'!AC116, IF(ISNUMBER('2-2-1'!AD116), '2-2-1'!AD116, IF(ISNUMBER('2-2-1'!AE116), '2-2-1'!AE116, IF(ISNUMBER('2-2-1'!AF116), '2-2-1'!AF116, "XXX")))))))</f>
        <v>2.1486999999999998</v>
      </c>
      <c r="K116" s="130">
        <f>IF(ISNUMBER('2-2-2'!E116), '2-2-2'!E116, IF(ISNUMBER('2-2-2'!F116), '2-2-2'!F116, IF(ISNUMBER('2-2-2'!G116), '2-2-2'!G116, IF(ISNUMBER('2-2-2'!H116), '2-2-2'!H116, IF(ISNUMBER('2-2-2'!I116), '2-2-2'!I116, IF(ISNUMBER('2-2-2'!J116), '2-2-2'!J116, IF(ISNUMBER('2-2-2'!K116), '2-2-2'!K116, "XXX")))))))</f>
        <v>0.44142857142857139</v>
      </c>
      <c r="L116" s="130">
        <f>IF(ISNUMBER('2-3-1'!M116), '2-3-1'!M116, IF(ISNUMBER('2-3-1'!N116), '2-3-1'!N116, IF(ISNUMBER('2-3-1'!O116), '2-3-1'!O116, IF(ISNUMBER('2-3-1'!P116), '2-3-1'!P116, IF(ISNUMBER('2-3-1'!Q116), '2-3-1'!Q116, IF(ISNUMBER('2-3-1'!R116), '2-3-1'!R116, IF(ISNUMBER('2-3-1'!S116), '2-3-1'!S116, "XXX")))))))</f>
        <v>1.31791437</v>
      </c>
      <c r="M116" s="130">
        <f>IF(ISNUMBER('2-3-2'!M116),'2-3-2'!M116, "XXX")</f>
        <v>54.845855710000002</v>
      </c>
      <c r="N116" s="130">
        <f>IF(ISNUMBER('2-4-1'!S116), '2-4-1'!S116,IF(ISNUMBER('2-4-1'!T116),'2-4-1'!T116,IF(ISNUMBER('2-4-1'!U116),'2-4-1'!U116,IF(ISNUMBER('2-4-1'!V116),'2-4-1'!V116,'2013'!N116))))</f>
        <v>1.5949390230154361</v>
      </c>
      <c r="O116" s="130">
        <f>IF(ISNUMBER('2-4-2'!C116), '2-4-2'!C116, IF(ISNUMBER('2-4-2'!D116), '2-4-2'!D116, IF(ISNUMBER('2-4-2'!E116), '2-4-2'!E116, IF(ISNUMBER('2-4-2'!F116), '2-4-2'!F116, IF(ISNUMBER('2-4-2'!G116), '2-4-2'!G116, "XXX")))))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"XXX"))))</f>
        <v>58.030529999999999</v>
      </c>
      <c r="S116" s="130">
        <f>IF(ISNUMBER('2-6-2'!B116), '2-6-2'!B116, IF(ISNUMBER('2-6-2'!C116), '2-6-2'!C116, IF(ISNUMBER('2-6-2'!D116), '2-6-2'!D116, IF(ISNUMBER('2-6-2'!E116), '2-6-2'!E116, IF(ISNUMBER('2-6-2'!F116), '2-6-2'!F116, IF(ISNUMBER('2-6-2'!G116), '2-6-2'!G116, IF(ISNUMBER('2-6-2'!H116), '2-6-2'!H116, "XXX")))))))</f>
        <v>8.89</v>
      </c>
      <c r="T116" s="130">
        <f>IF(ISNUMBER('2-7-1'!E116), '2-7-1'!E116, IF(ISNUMBER('2-7-1'!F116), '2-7-1'!F116, IF(ISNUMBER('2-7-1'!G116), '2-7-1'!G116, IF(ISNUMBER('2-7-1'!H116), '2-7-1'!H116, IF(ISNUMBER('2-7-1'!I116), '2-7-1'!I116, IF(ISNUMBER('2-7-1'!J116), '2-7-1'!J116, IF(ISNUMBER('2-7-1'!K116), '2-7-1'!K116, "XXX")))))))</f>
        <v>0.48142857142857143</v>
      </c>
      <c r="U116" s="130">
        <f>IF(ISNUMBER('2-7-2'!E116), '2-7-2'!E116, IF(ISNUMBER('2-7-2'!F116), '2-7-2'!F116, IF(ISNUMBER('2-7-2'!G116), '2-7-2'!G116, IF(ISNUMBER('2-7-2'!H116), '2-7-2'!H116, IF(ISNUMBER('2-7-2'!I116), '2-7-2'!I116, IF(ISNUMBER('2-7-2'!J116), '2-7-2'!J116, IF(ISNUMBER('2-7-2'!K116), '2-7-2'!K116, "XXX")))))))</f>
        <v>0.33214285714285718</v>
      </c>
      <c r="V116" s="130">
        <f>IF(ISNUMBER('2-8-1'!E116), '2-8-1'!E116, IF(ISNUMBER('2-8-1'!F116), '2-8-1'!F116, IF(ISNUMBER('2-8-1'!G116), '2-8-1'!G116, IF(ISNUMBER('2-8-1'!H116), '2-8-1'!H116, IF(ISNUMBER('2-8-1'!I116), '2-8-1'!I116, IF(ISNUMBER('2-8-1'!J116), '2-8-1'!J116, IF(ISNUMBER('2-8-1'!K116), '2-8-1'!K116, "XXX")))))))</f>
        <v>0.5</v>
      </c>
      <c r="W116" s="130">
        <f>IF(ISNUMBER('2-8-2'!E116), '2-8-2'!E116, IF(ISNUMBER('2-8-2'!F116), '2-8-2'!F116, IF(ISNUMBER('2-8-2'!G116), '2-8-2'!G116, IF(ISNUMBER('2-8-2'!H116), '2-8-2'!H116, IF(ISNUMBER('2-8-2'!I116), '2-8-2'!I116, IF(ISNUMBER('2-8-2'!J116), '2-8-2'!J116, IF(ISNUMBER('2-8-2'!K116), '2-8-2'!K116, "XXX")))))))</f>
        <v>0.4042857142857143</v>
      </c>
      <c r="X116" s="130">
        <f>'3-1'!F115</f>
        <v>0.52400000000000002</v>
      </c>
      <c r="Y116" s="223">
        <f>'3-2'!N115</f>
        <v>3.6567464000000001E-2</v>
      </c>
    </row>
    <row r="117" spans="1:25" ht="15" x14ac:dyDescent="0.25">
      <c r="A117" s="19" t="s">
        <v>124</v>
      </c>
      <c r="B117" s="158" t="s">
        <v>124</v>
      </c>
      <c r="C117" s="130">
        <f>IF(ISNUMBER('1-1'!E117),'1-1'!E117, "XXX")</f>
        <v>4</v>
      </c>
      <c r="D117" s="130" t="str">
        <f>IF(UCDP!V117, UCDP!V117, "0.0")</f>
        <v>0.0</v>
      </c>
      <c r="E117" s="130">
        <f>IF(ISNUMBER('1-3'!F117), '1-3'!F117, IF(ISNUMBER('1-3'!G117), '1-3'!G117, IF(ISNUMBER('1-3'!H117), '1-3'!H117, IF(ISNUMBER('1-3'!I117), '1-3'!I117, IF(ISNUMBER('1-3'!J117), '1-3'!J117, IF(ISNUMBER('1-3'!K117), '1-3'!K117, IF(ISNUMBER('1-3'!L117), '1-3'!L117, "XXX")))))))</f>
        <v>88.5</v>
      </c>
      <c r="F117" s="130">
        <f>IF(ISNUMBER('1-4'!AL117),'1-4'!AL117, IF(ISNUMBER('1-4'!AM117),'1-4'!AM117, IF(ISNUMBER('1-4'!AN117),'1-4'!AN117, IF(ISNUMBER('1-4'!AO117),'1-4'!AO117, IF(ISNUMBER('1-4'!AP117),'1-4'!AP117, IF(ISNUMBER('1-4'!AQ117),'1-4'!AQ117, IF(ISNUMBER('1-4'!AR117), '1-4'!AR117, "XXX")))))))</f>
        <v>1</v>
      </c>
      <c r="G117" s="130">
        <f>IF(ISNUMBER('1-5'!E116),'1-5'!E116, "XXX")</f>
        <v>3.8</v>
      </c>
      <c r="H117" s="130">
        <f>IF(ISNUMBER('2-1-1'!E117), '2-1-1'!E117, IF(ISNUMBER('2-1-1'!F117), '2-1-1'!F117, IF(ISNUMBER('2-1-1'!G117), '2-1-1'!G117, IF(ISNUMBER('2-1-1'!H117), '2-1-1'!H117, IF(ISNUMBER('2-1-1'!I117), '2-1-1'!I117, IF(ISNUMBER('2-1-1'!J117), '2-1-1'!J117, IF(ISNUMBER('2-1-1'!K117), '2-1-1'!K117, "XXX")))))))</f>
        <v>0.53714285714285703</v>
      </c>
      <c r="I117" s="130">
        <f>'2-1-2'!C116</f>
        <v>0.33737</v>
      </c>
      <c r="J117" s="130">
        <f>IF(ISNUMBER('2-2-1'!Z117), '2-2-1'!Z117, IF(ISNUMBER('2-2-1'!AA117), '2-2-1'!AA117, IF(ISNUMBER('2-2-1'!AB117), '2-2-1'!AB117, IF(ISNUMBER('2-2-1'!AC117), '2-2-1'!AC117, IF(ISNUMBER('2-2-1'!AD117), '2-2-1'!AD117, IF(ISNUMBER('2-2-1'!AE117), '2-2-1'!AE117, IF(ISNUMBER('2-2-1'!AF117), '2-2-1'!AF117, "XXX")))))))</f>
        <v>3.3897200000000001</v>
      </c>
      <c r="K117" s="130">
        <f>IF(ISNUMBER('2-2-2'!E117), '2-2-2'!E117, IF(ISNUMBER('2-2-2'!F117), '2-2-2'!F117, IF(ISNUMBER('2-2-2'!G117), '2-2-2'!G117, IF(ISNUMBER('2-2-2'!H117), '2-2-2'!H117, IF(ISNUMBER('2-2-2'!I117), '2-2-2'!I117, IF(ISNUMBER('2-2-2'!J117), '2-2-2'!J117, IF(ISNUMBER('2-2-2'!K117), '2-2-2'!K117, "XXX")))))))</f>
        <v>0.64571428571428569</v>
      </c>
      <c r="L117" s="130">
        <f>IF(ISNUMBER('2-3-1'!M117), '2-3-1'!M117, IF(ISNUMBER('2-3-1'!N117), '2-3-1'!N117, IF(ISNUMBER('2-3-1'!O117), '2-3-1'!O117, IF(ISNUMBER('2-3-1'!P117), '2-3-1'!P117, IF(ISNUMBER('2-3-1'!Q117), '2-3-1'!Q117, IF(ISNUMBER('2-3-1'!R117), '2-3-1'!R117, IF(ISNUMBER('2-3-1'!S117), '2-3-1'!S117, "XXX")))))))</f>
        <v>4.5751304599999996</v>
      </c>
      <c r="M117" s="130">
        <f>IF(ISNUMBER('2-3-2'!M117),'2-3-2'!M117, "XXX")</f>
        <v>23.865266800000001</v>
      </c>
      <c r="N117" s="130">
        <f>IF(ISNUMBER('2-4-1'!S117), '2-4-1'!S117,IF(ISNUMBER('2-4-1'!T117),'2-4-1'!T117,IF(ISNUMBER('2-4-1'!U117),'2-4-1'!U117,IF(ISNUMBER('2-4-1'!V117),'2-4-1'!V117,'2013'!N117))))</f>
        <v>20.632000000000001</v>
      </c>
      <c r="O117" s="130">
        <f>IF(ISNUMBER('2-4-2'!C117), '2-4-2'!C117, IF(ISNUMBER('2-4-2'!D117), '2-4-2'!D117, IF(ISNUMBER('2-4-2'!E117), '2-4-2'!E117, IF(ISNUMBER('2-4-2'!F117), '2-4-2'!F117, IF(ISNUMBER('2-4-2'!G117), '2-4-2'!G117, "XXX")))))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"XXX"))))</f>
        <v>78.170209999999997</v>
      </c>
      <c r="S117" s="130">
        <f>IF(ISNUMBER('2-6-2'!B117), '2-6-2'!B117, IF(ISNUMBER('2-6-2'!C117), '2-6-2'!C117, IF(ISNUMBER('2-6-2'!D117), '2-6-2'!D117, IF(ISNUMBER('2-6-2'!E117), '2-6-2'!E117, IF(ISNUMBER('2-6-2'!F117), '2-6-2'!F117, IF(ISNUMBER('2-6-2'!G117), '2-6-2'!G117, IF(ISNUMBER('2-6-2'!H117), '2-6-2'!H117, "XXX")))))))</f>
        <v>0</v>
      </c>
      <c r="T117" s="130">
        <f>IF(ISNUMBER('2-7-1'!E117), '2-7-1'!E117, IF(ISNUMBER('2-7-1'!F117), '2-7-1'!F117, IF(ISNUMBER('2-7-1'!G117), '2-7-1'!G117, IF(ISNUMBER('2-7-1'!H117), '2-7-1'!H117, IF(ISNUMBER('2-7-1'!I117), '2-7-1'!I117, IF(ISNUMBER('2-7-1'!J117), '2-7-1'!J117, IF(ISNUMBER('2-7-1'!K117), '2-7-1'!K117, "XXX")))))))</f>
        <v>0.61428571428571421</v>
      </c>
      <c r="U117" s="130">
        <f>IF(ISNUMBER('2-7-2'!E117), '2-7-2'!E117, IF(ISNUMBER('2-7-2'!F117), '2-7-2'!F117, IF(ISNUMBER('2-7-2'!G117), '2-7-2'!G117, IF(ISNUMBER('2-7-2'!H117), '2-7-2'!H117, IF(ISNUMBER('2-7-2'!I117), '2-7-2'!I117, IF(ISNUMBER('2-7-2'!J117), '2-7-2'!J117, IF(ISNUMBER('2-7-2'!K117), '2-7-2'!K117, "XXX")))))))</f>
        <v>0.55071428571428571</v>
      </c>
      <c r="V117" s="130">
        <f>IF(ISNUMBER('2-8-1'!E117), '2-8-1'!E117, IF(ISNUMBER('2-8-1'!F117), '2-8-1'!F117, IF(ISNUMBER('2-8-1'!G117), '2-8-1'!G117, IF(ISNUMBER('2-8-1'!H117), '2-8-1'!H117, IF(ISNUMBER('2-8-1'!I117), '2-8-1'!I117, IF(ISNUMBER('2-8-1'!J117), '2-8-1'!J117, IF(ISNUMBER('2-8-1'!K117), '2-8-1'!K117, "XXX")))))))</f>
        <v>0.61571428571428566</v>
      </c>
      <c r="W117" s="130">
        <f>IF(ISNUMBER('2-8-2'!E117), '2-8-2'!E117, IF(ISNUMBER('2-8-2'!F117), '2-8-2'!F117, IF(ISNUMBER('2-8-2'!G117), '2-8-2'!G117, IF(ISNUMBER('2-8-2'!H117), '2-8-2'!H117, IF(ISNUMBER('2-8-2'!I117), '2-8-2'!I117, IF(ISNUMBER('2-8-2'!J117), '2-8-2'!J117, IF(ISNUMBER('2-8-2'!K117), '2-8-2'!K117, "XXX")))))))</f>
        <v>0.45</v>
      </c>
      <c r="X117" s="130">
        <f>'3-1'!F116</f>
        <v>0.88900000000000001</v>
      </c>
      <c r="Y117" s="223">
        <f>'3-2'!N116</f>
        <v>1.0786403419999999</v>
      </c>
    </row>
    <row r="118" spans="1:25" ht="15" x14ac:dyDescent="0.25">
      <c r="A118" s="19" t="s">
        <v>125</v>
      </c>
      <c r="B118" s="158" t="s">
        <v>125</v>
      </c>
      <c r="C118" s="130">
        <f>IF(ISNUMBER('1-1'!E118),'1-1'!E118, "XXX")</f>
        <v>2.8</v>
      </c>
      <c r="D118" s="130" t="str">
        <f>IF(UCDP!V118, UCDP!V118, "0.0")</f>
        <v>0.0</v>
      </c>
      <c r="E118" s="130">
        <f>IF(ISNUMBER('1-3'!F118), '1-3'!F118, IF(ISNUMBER('1-3'!G118), '1-3'!G118, IF(ISNUMBER('1-3'!H118), '1-3'!H118, IF(ISNUMBER('1-3'!I118), '1-3'!I118, IF(ISNUMBER('1-3'!J118), '1-3'!J118, IF(ISNUMBER('1-3'!K118), '1-3'!K118, IF(ISNUMBER('1-3'!L118), '1-3'!L118, "XXX")))))))</f>
        <v>97.000000000000014</v>
      </c>
      <c r="F118" s="130">
        <f>IF(ISNUMBER('1-4'!AL118),'1-4'!AL118, IF(ISNUMBER('1-4'!AM118),'1-4'!AM118, IF(ISNUMBER('1-4'!AN118),'1-4'!AN118, IF(ISNUMBER('1-4'!AO118),'1-4'!AO118, IF(ISNUMBER('1-4'!AP118),'1-4'!AP118, IF(ISNUMBER('1-4'!AQ118),'1-4'!AQ118, IF(ISNUMBER('1-4'!AR118), '1-4'!AR118, "XXX")))))))</f>
        <v>1</v>
      </c>
      <c r="G118" s="130">
        <f>IF(ISNUMBER('1-5'!E117),'1-5'!E117, "XXX")</f>
        <v>3.5</v>
      </c>
      <c r="H118" s="130">
        <f>IF(ISNUMBER('2-1-1'!E118), '2-1-1'!E118, IF(ISNUMBER('2-1-1'!F118), '2-1-1'!F118, IF(ISNUMBER('2-1-1'!G118), '2-1-1'!G118, IF(ISNUMBER('2-1-1'!H118), '2-1-1'!H118, IF(ISNUMBER('2-1-1'!I118), '2-1-1'!I118, IF(ISNUMBER('2-1-1'!J118), '2-1-1'!J118, IF(ISNUMBER('2-1-1'!K118), '2-1-1'!K118, "XXX")))))))</f>
        <v>0.75714285714285712</v>
      </c>
      <c r="I118" s="130">
        <f>'2-1-2'!C117</f>
        <v>0.41889999999999999</v>
      </c>
      <c r="J118" s="130">
        <f>IF(ISNUMBER('2-2-1'!Z118), '2-2-1'!Z118, IF(ISNUMBER('2-2-1'!AA118), '2-2-1'!AA118, IF(ISNUMBER('2-2-1'!AB118), '2-2-1'!AB118, IF(ISNUMBER('2-2-1'!AC118), '2-2-1'!AC118, IF(ISNUMBER('2-2-1'!AD118), '2-2-1'!AD118, IF(ISNUMBER('2-2-1'!AE118), '2-2-1'!AE118, IF(ISNUMBER('2-2-1'!AF118), '2-2-1'!AF118, "XXX")))))))</f>
        <v>3.99946</v>
      </c>
      <c r="K118" s="130">
        <f>IF(ISNUMBER('2-2-2'!E118), '2-2-2'!E118, IF(ISNUMBER('2-2-2'!F118), '2-2-2'!F118, IF(ISNUMBER('2-2-2'!G118), '2-2-2'!G118, IF(ISNUMBER('2-2-2'!H118), '2-2-2'!H118, IF(ISNUMBER('2-2-2'!I118), '2-2-2'!I118, IF(ISNUMBER('2-2-2'!J118), '2-2-2'!J118, IF(ISNUMBER('2-2-2'!K118), '2-2-2'!K118, "XXX")))))))</f>
        <v>0.55714285714285716</v>
      </c>
      <c r="L118" s="130">
        <f>IF(ISNUMBER('2-3-1'!M118), '2-3-1'!M118, IF(ISNUMBER('2-3-1'!N118), '2-3-1'!N118, IF(ISNUMBER('2-3-1'!O118), '2-3-1'!O118, IF(ISNUMBER('2-3-1'!P118), '2-3-1'!P118, IF(ISNUMBER('2-3-1'!Q118), '2-3-1'!Q118, IF(ISNUMBER('2-3-1'!R118), '2-3-1'!R118, IF(ISNUMBER('2-3-1'!S118), '2-3-1'!S118, "XXX")))))))</f>
        <v>6.6731519700000002</v>
      </c>
      <c r="M118" s="130">
        <f>IF(ISNUMBER('2-3-2'!M118),'2-3-2'!M118, "XXX")</f>
        <v>24.708288190000001</v>
      </c>
      <c r="N118" s="130">
        <f>IF(ISNUMBER('2-4-1'!S118), '2-4-1'!S118,IF(ISNUMBER('2-4-1'!T118),'2-4-1'!T118,IF(ISNUMBER('2-4-1'!U118),'2-4-1'!U118,IF(ISNUMBER('2-4-1'!V118),'2-4-1'!V118,'2013'!N118))))</f>
        <v>24.481999999999999</v>
      </c>
      <c r="O118" s="130">
        <f>IF(ISNUMBER('2-4-2'!C118), '2-4-2'!C118, IF(ISNUMBER('2-4-2'!D118), '2-4-2'!D118, IF(ISNUMBER('2-4-2'!E118), '2-4-2'!E118, IF(ISNUMBER('2-4-2'!F118), '2-4-2'!F118, IF(ISNUMBER('2-4-2'!G118), '2-4-2'!G118, "XXX")))))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"XXX"))))</f>
        <v>78.058920000000001</v>
      </c>
      <c r="S118" s="130">
        <f>IF(ISNUMBER('2-6-2'!B118), '2-6-2'!B118, IF(ISNUMBER('2-6-2'!C118), '2-6-2'!C118, IF(ISNUMBER('2-6-2'!D118), '2-6-2'!D118, IF(ISNUMBER('2-6-2'!E118), '2-6-2'!E118, IF(ISNUMBER('2-6-2'!F118), '2-6-2'!F118, IF(ISNUMBER('2-6-2'!G118), '2-6-2'!G118, IF(ISNUMBER('2-6-2'!H118), '2-6-2'!H118, "XXX")))))))</f>
        <v>0</v>
      </c>
      <c r="T118" s="130">
        <f>IF(ISNUMBER('2-7-1'!E118), '2-7-1'!E118, IF(ISNUMBER('2-7-1'!F118), '2-7-1'!F118, IF(ISNUMBER('2-7-1'!G118), '2-7-1'!G118, IF(ISNUMBER('2-7-1'!H118), '2-7-1'!H118, IF(ISNUMBER('2-7-1'!I118), '2-7-1'!I118, IF(ISNUMBER('2-7-1'!J118), '2-7-1'!J118, IF(ISNUMBER('2-7-1'!K118), '2-7-1'!K118, "XXX")))))))</f>
        <v>0.68857142857142861</v>
      </c>
      <c r="U118" s="130">
        <f>IF(ISNUMBER('2-7-2'!E118), '2-7-2'!E118, IF(ISNUMBER('2-7-2'!F118), '2-7-2'!F118, IF(ISNUMBER('2-7-2'!G118), '2-7-2'!G118, IF(ISNUMBER('2-7-2'!H118), '2-7-2'!H118, IF(ISNUMBER('2-7-2'!I118), '2-7-2'!I118, IF(ISNUMBER('2-7-2'!J118), '2-7-2'!J118, IF(ISNUMBER('2-7-2'!K118), '2-7-2'!K118, "XXX")))))))</f>
        <v>0.5635714285714285</v>
      </c>
      <c r="V118" s="130">
        <f>IF(ISNUMBER('2-8-1'!E118), '2-8-1'!E118, IF(ISNUMBER('2-8-1'!F118), '2-8-1'!F118, IF(ISNUMBER('2-8-1'!G118), '2-8-1'!G118, IF(ISNUMBER('2-8-1'!H118), '2-8-1'!H118, IF(ISNUMBER('2-8-1'!I118), '2-8-1'!I118, IF(ISNUMBER('2-8-1'!J118), '2-8-1'!J118, IF(ISNUMBER('2-8-1'!K118), '2-8-1'!K118, "XXX")))))))</f>
        <v>0.59571428571428575</v>
      </c>
      <c r="W118" s="130">
        <f>IF(ISNUMBER('2-8-2'!E118), '2-8-2'!E118, IF(ISNUMBER('2-8-2'!F118), '2-8-2'!F118, IF(ISNUMBER('2-8-2'!G118), '2-8-2'!G118, IF(ISNUMBER('2-8-2'!H118), '2-8-2'!H118, IF(ISNUMBER('2-8-2'!I118), '2-8-2'!I118, IF(ISNUMBER('2-8-2'!J118), '2-8-2'!J118, IF(ISNUMBER('2-8-2'!K118), '2-8-2'!K118, "XXX")))))))</f>
        <v>0.42857142857142855</v>
      </c>
      <c r="X118" s="130">
        <f>'3-1'!F117</f>
        <v>0.89400000000000002</v>
      </c>
      <c r="Y118" s="223">
        <f>'3-2'!N117</f>
        <v>1.1459968089999999</v>
      </c>
    </row>
    <row r="119" spans="1:25" ht="15" x14ac:dyDescent="0.25">
      <c r="A119" s="19" t="s">
        <v>126</v>
      </c>
      <c r="B119" s="158" t="s">
        <v>126</v>
      </c>
      <c r="C119" s="130">
        <f>IF(ISNUMBER('1-1'!E119),'1-1'!E119, "XXX")</f>
        <v>5</v>
      </c>
      <c r="D119" s="130" t="str">
        <f>IF(UCDP!V119, UCDP!V119, "0.0")</f>
        <v>0.0</v>
      </c>
      <c r="E119" s="130">
        <f>IF(ISNUMBER('1-3'!F119), '1-3'!F119, IF(ISNUMBER('1-3'!G119), '1-3'!G119, IF(ISNUMBER('1-3'!H119), '1-3'!H119, IF(ISNUMBER('1-3'!I119), '1-3'!I119, IF(ISNUMBER('1-3'!J119), '1-3'!J119, IF(ISNUMBER('1-3'!K119), '1-3'!K119, IF(ISNUMBER('1-3'!L119), '1-3'!L119, "XXX")))))))</f>
        <v>105.33333333333334</v>
      </c>
      <c r="F119" s="130">
        <f>IF(ISNUMBER('1-4'!AL119),'1-4'!AL119, IF(ISNUMBER('1-4'!AM119),'1-4'!AM119, IF(ISNUMBER('1-4'!AN119),'1-4'!AN119, IF(ISNUMBER('1-4'!AO119),'1-4'!AO119, IF(ISNUMBER('1-4'!AP119),'1-4'!AP119, IF(ISNUMBER('1-4'!AQ119),'1-4'!AQ119, IF(ISNUMBER('1-4'!AR119), '1-4'!AR119, "XXX")))))))</f>
        <v>1</v>
      </c>
      <c r="G119" s="130">
        <f>IF(ISNUMBER('1-5'!E118),'1-5'!E118, "XXX")</f>
        <v>4.7</v>
      </c>
      <c r="H119" s="130">
        <f>IF(ISNUMBER('2-1-1'!E119), '2-1-1'!E119, IF(ISNUMBER('2-1-1'!F119), '2-1-1'!F119, IF(ISNUMBER('2-1-1'!G119), '2-1-1'!G119, IF(ISNUMBER('2-1-1'!H119), '2-1-1'!H119, IF(ISNUMBER('2-1-1'!I119), '2-1-1'!I119, IF(ISNUMBER('2-1-1'!J119), '2-1-1'!J119, IF(ISNUMBER('2-1-1'!K119), '2-1-1'!K119, "XXX")))))))</f>
        <v>0.74857142857142855</v>
      </c>
      <c r="I119" s="130">
        <f>'2-1-2'!C118</f>
        <v>0.31684000000000001</v>
      </c>
      <c r="J119" s="130">
        <f>IF(ISNUMBER('2-2-1'!Z119), '2-2-1'!Z119, IF(ISNUMBER('2-2-1'!AA119), '2-2-1'!AA119, IF(ISNUMBER('2-2-1'!AB119), '2-2-1'!AB119, IF(ISNUMBER('2-2-1'!AC119), '2-2-1'!AC119, IF(ISNUMBER('2-2-1'!AD119), '2-2-1'!AD119, IF(ISNUMBER('2-2-1'!AE119), '2-2-1'!AE119, IF(ISNUMBER('2-2-1'!AF119), '2-2-1'!AF119, "XXX")))))))</f>
        <v>1.1051500000000001</v>
      </c>
      <c r="K119" s="130">
        <f>IF(ISNUMBER('2-2-2'!E119), '2-2-2'!E119, IF(ISNUMBER('2-2-2'!F119), '2-2-2'!F119, IF(ISNUMBER('2-2-2'!G119), '2-2-2'!G119, IF(ISNUMBER('2-2-2'!H119), '2-2-2'!H119, IF(ISNUMBER('2-2-2'!I119), '2-2-2'!I119, IF(ISNUMBER('2-2-2'!J119), '2-2-2'!J119, IF(ISNUMBER('2-2-2'!K119), '2-2-2'!K119, "XXX")))))))</f>
        <v>0.85142857142857142</v>
      </c>
      <c r="L119" s="130">
        <f>IF(ISNUMBER('2-3-1'!M119), '2-3-1'!M119, IF(ISNUMBER('2-3-1'!N119), '2-3-1'!N119, IF(ISNUMBER('2-3-1'!O119), '2-3-1'!O119, IF(ISNUMBER('2-3-1'!P119), '2-3-1'!P119, IF(ISNUMBER('2-3-1'!Q119), '2-3-1'!Q119, IF(ISNUMBER('2-3-1'!R119), '2-3-1'!R119, IF(ISNUMBER('2-3-1'!S119), '2-3-1'!S119, "XXX")))))))</f>
        <v>1.3276448199999999</v>
      </c>
      <c r="M119" s="130">
        <f>IF(ISNUMBER('2-3-2'!M119),'2-3-2'!M119, "XXX")</f>
        <v>18.72622299</v>
      </c>
      <c r="N119" s="130">
        <f>IF(ISNUMBER('2-4-1'!S119), '2-4-1'!S119,IF(ISNUMBER('2-4-1'!T119),'2-4-1'!T119,IF(ISNUMBER('2-4-1'!U119),'2-4-1'!U119,IF(ISNUMBER('2-4-1'!V119),'2-4-1'!V119,'2013'!N119))))</f>
        <v>1.7410000000000001</v>
      </c>
      <c r="O119" s="130">
        <f>IF(ISNUMBER('2-4-2'!C119), '2-4-2'!C119, IF(ISNUMBER('2-4-2'!D119), '2-4-2'!D119, IF(ISNUMBER('2-4-2'!E119), '2-4-2'!E119, IF(ISNUMBER('2-4-2'!F119), '2-4-2'!F119, IF(ISNUMBER('2-4-2'!G119), '2-4-2'!G119, "XXX")))))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"XXX"))))</f>
        <v>99.50667</v>
      </c>
      <c r="S119" s="130">
        <f>IF(ISNUMBER('2-6-2'!B119), '2-6-2'!B119, IF(ISNUMBER('2-6-2'!C119), '2-6-2'!C119, IF(ISNUMBER('2-6-2'!D119), '2-6-2'!D119, IF(ISNUMBER('2-6-2'!E119), '2-6-2'!E119, IF(ISNUMBER('2-6-2'!F119), '2-6-2'!F119, IF(ISNUMBER('2-6-2'!G119), '2-6-2'!G119, IF(ISNUMBER('2-6-2'!H119), '2-6-2'!H119, "XXX")))))))</f>
        <v>0</v>
      </c>
      <c r="T119" s="130">
        <f>IF(ISNUMBER('2-7-1'!E119), '2-7-1'!E119, IF(ISNUMBER('2-7-1'!F119), '2-7-1'!F119, IF(ISNUMBER('2-7-1'!G119), '2-7-1'!G119, IF(ISNUMBER('2-7-1'!H119), '2-7-1'!H119, IF(ISNUMBER('2-7-1'!I119), '2-7-1'!I119, IF(ISNUMBER('2-7-1'!J119), '2-7-1'!J119, IF(ISNUMBER('2-7-1'!K119), '2-7-1'!K119, "XXX")))))))</f>
        <v>0.75285714285714278</v>
      </c>
      <c r="U119" s="130">
        <f>IF(ISNUMBER('2-7-2'!E119), '2-7-2'!E119, IF(ISNUMBER('2-7-2'!F119), '2-7-2'!F119, IF(ISNUMBER('2-7-2'!G119), '2-7-2'!G119, IF(ISNUMBER('2-7-2'!H119), '2-7-2'!H119, IF(ISNUMBER('2-7-2'!I119), '2-7-2'!I119, IF(ISNUMBER('2-7-2'!J119), '2-7-2'!J119, IF(ISNUMBER('2-7-2'!K119), '2-7-2'!K119, "XXX")))))))</f>
        <v>0.84428571428571431</v>
      </c>
      <c r="V119" s="130">
        <f>IF(ISNUMBER('2-8-1'!E119), '2-8-1'!E119, IF(ISNUMBER('2-8-1'!F119), '2-8-1'!F119, IF(ISNUMBER('2-8-1'!G119), '2-8-1'!G119, IF(ISNUMBER('2-8-1'!H119), '2-8-1'!H119, IF(ISNUMBER('2-8-1'!I119), '2-8-1'!I119, IF(ISNUMBER('2-8-1'!J119), '2-8-1'!J119, IF(ISNUMBER('2-8-1'!K119), '2-8-1'!K119, "XXX")))))))</f>
        <v>0.75571428571428567</v>
      </c>
      <c r="W119" s="130">
        <f>IF(ISNUMBER('2-8-2'!E119), '2-8-2'!E119, IF(ISNUMBER('2-8-2'!F119), '2-8-2'!F119, IF(ISNUMBER('2-8-2'!G119), '2-8-2'!G119, IF(ISNUMBER('2-8-2'!H119), '2-8-2'!H119, IF(ISNUMBER('2-8-2'!I119), '2-8-2'!I119, IF(ISNUMBER('2-8-2'!J119), '2-8-2'!J119, IF(ISNUMBER('2-8-2'!K119), '2-8-2'!K119, "XXX")))))))</f>
        <v>0.72571428571428576</v>
      </c>
      <c r="X119" s="130">
        <f>'3-1'!F118</f>
        <v>8.2000000000000003E-2</v>
      </c>
      <c r="Y119" s="223">
        <f>'3-2'!N118</f>
        <v>-0.90526700000000004</v>
      </c>
    </row>
    <row r="120" spans="1:25" ht="15" x14ac:dyDescent="0.25">
      <c r="A120" s="19" t="s">
        <v>127</v>
      </c>
      <c r="B120" s="158" t="s">
        <v>127</v>
      </c>
      <c r="C120" s="130">
        <f>IF(ISNUMBER('1-1'!E120),'1-1'!E120, "XXX")</f>
        <v>5.5</v>
      </c>
      <c r="D120" s="130" t="str">
        <f>IF(UCDP!V120, UCDP!V120, "0.0")</f>
        <v>0.0</v>
      </c>
      <c r="E120" s="130">
        <f>IF(ISNUMBER('1-3'!F120), '1-3'!F120, IF(ISNUMBER('1-3'!G120), '1-3'!G120, IF(ISNUMBER('1-3'!H120), '1-3'!H120, IF(ISNUMBER('1-3'!I120), '1-3'!I120, IF(ISNUMBER('1-3'!J120), '1-3'!J120, IF(ISNUMBER('1-3'!K120), '1-3'!K120, IF(ISNUMBER('1-3'!L120), '1-3'!L120, "XXX")))))))</f>
        <v>92.333333333333343</v>
      </c>
      <c r="F120" s="130">
        <f>IF(ISNUMBER('1-4'!AL120),'1-4'!AL120, IF(ISNUMBER('1-4'!AM120),'1-4'!AM120, IF(ISNUMBER('1-4'!AN120),'1-4'!AN120, IF(ISNUMBER('1-4'!AO120),'1-4'!AO120, IF(ISNUMBER('1-4'!AP120),'1-4'!AP120, IF(ISNUMBER('1-4'!AQ120),'1-4'!AQ120, IF(ISNUMBER('1-4'!AR120), '1-4'!AR120, "XXX")))))))</f>
        <v>2</v>
      </c>
      <c r="G120" s="130">
        <f>IF(ISNUMBER('1-5'!E119),'1-5'!E119, "XXX")</f>
        <v>4.3</v>
      </c>
      <c r="H120" s="130">
        <f>IF(ISNUMBER('2-1-1'!E120), '2-1-1'!E120, IF(ISNUMBER('2-1-1'!F120), '2-1-1'!F120, IF(ISNUMBER('2-1-1'!G120), '2-1-1'!G120, IF(ISNUMBER('2-1-1'!H120), '2-1-1'!H120, IF(ISNUMBER('2-1-1'!I120), '2-1-1'!I120, IF(ISNUMBER('2-1-1'!J120), '2-1-1'!J120, IF(ISNUMBER('2-1-1'!K120), '2-1-1'!K120, "XXX")))))))</f>
        <v>0.49142857142857138</v>
      </c>
      <c r="I120" s="130">
        <f>'2-1-2'!C119</f>
        <v>0.30926999999999999</v>
      </c>
      <c r="J120" s="130">
        <f>IF(ISNUMBER('2-2-1'!Z120), '2-2-1'!Z120, IF(ISNUMBER('2-2-1'!AA120), '2-2-1'!AA120, IF(ISNUMBER('2-2-1'!AB120), '2-2-1'!AB120, IF(ISNUMBER('2-2-1'!AC120), '2-2-1'!AC120, IF(ISNUMBER('2-2-1'!AD120), '2-2-1'!AD120, IF(ISNUMBER('2-2-1'!AE120), '2-2-1'!AE120, IF(ISNUMBER('2-2-1'!AF120), '2-2-1'!AF120, "XXX")))))))</f>
        <v>2.16683</v>
      </c>
      <c r="K120" s="130">
        <f>IF(ISNUMBER('2-2-2'!E120), '2-2-2'!E120, IF(ISNUMBER('2-2-2'!F120), '2-2-2'!F120, IF(ISNUMBER('2-2-2'!G120), '2-2-2'!G120, IF(ISNUMBER('2-2-2'!H120), '2-2-2'!H120, IF(ISNUMBER('2-2-2'!I120), '2-2-2'!I120, IF(ISNUMBER('2-2-2'!J120), '2-2-2'!J120, IF(ISNUMBER('2-2-2'!K120), '2-2-2'!K120, "XXX")))))))</f>
        <v>0.57714285714285718</v>
      </c>
      <c r="L120" s="130">
        <f>IF(ISNUMBER('2-3-1'!M120), '2-3-1'!M120, IF(ISNUMBER('2-3-1'!N120), '2-3-1'!N120, IF(ISNUMBER('2-3-1'!O120), '2-3-1'!O120, IF(ISNUMBER('2-3-1'!P120), '2-3-1'!P120, IF(ISNUMBER('2-3-1'!Q120), '2-3-1'!Q120, IF(ISNUMBER('2-3-1'!R120), '2-3-1'!R120, IF(ISNUMBER('2-3-1'!S120), '2-3-1'!S120, "XXX")))))))</f>
        <v>4.6066370000000001</v>
      </c>
      <c r="M120" s="130">
        <f>IF(ISNUMBER('2-3-2'!M120),'2-3-2'!M120, "XXX")</f>
        <v>19.631237030000001</v>
      </c>
      <c r="N120" s="130">
        <f>IF(ISNUMBER('2-4-1'!S120), '2-4-1'!S120,IF(ISNUMBER('2-4-1'!T120),'2-4-1'!T120,IF(ISNUMBER('2-4-1'!U120),'2-4-1'!U120,IF(ISNUMBER('2-4-1'!V120),'2-4-1'!V120,'2013'!N120))))</f>
        <v>17.3</v>
      </c>
      <c r="O120" s="130">
        <f>IF(ISNUMBER('2-4-2'!C120), '2-4-2'!C120, IF(ISNUMBER('2-4-2'!D120), '2-4-2'!D120, IF(ISNUMBER('2-4-2'!E120), '2-4-2'!E120, IF(ISNUMBER('2-4-2'!F120), '2-4-2'!F120, IF(ISNUMBER('2-4-2'!G120), '2-4-2'!G120, "XXX")))))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"XXX"))))</f>
        <v>67.182239999999993</v>
      </c>
      <c r="S120" s="130" t="str">
        <f>IF(ISNUMBER('2-6-2'!B120), '2-6-2'!B120, IF(ISNUMBER('2-6-2'!C120), '2-6-2'!C120, IF(ISNUMBER('2-6-2'!D120), '2-6-2'!D120, IF(ISNUMBER('2-6-2'!E120), '2-6-2'!E120, IF(ISNUMBER('2-6-2'!F120), '2-6-2'!F120, IF(ISNUMBER('2-6-2'!G120), '2-6-2'!G120, IF(ISNUMBER('2-6-2'!H120), '2-6-2'!H120, "XXX")))))))</f>
        <v>XXX</v>
      </c>
      <c r="T120" s="130">
        <f>IF(ISNUMBER('2-7-1'!E120), '2-7-1'!E120, IF(ISNUMBER('2-7-1'!F120), '2-7-1'!F120, IF(ISNUMBER('2-7-1'!G120), '2-7-1'!G120, IF(ISNUMBER('2-7-1'!H120), '2-7-1'!H120, IF(ISNUMBER('2-7-1'!I120), '2-7-1'!I120, IF(ISNUMBER('2-7-1'!J120), '2-7-1'!J120, IF(ISNUMBER('2-7-1'!K120), '2-7-1'!K120, "XXX")))))))</f>
        <v>0.5485714285714286</v>
      </c>
      <c r="U120" s="130">
        <f>IF(ISNUMBER('2-7-2'!E120), '2-7-2'!E120, IF(ISNUMBER('2-7-2'!F120), '2-7-2'!F120, IF(ISNUMBER('2-7-2'!G120), '2-7-2'!G120, IF(ISNUMBER('2-7-2'!H120), '2-7-2'!H120, IF(ISNUMBER('2-7-2'!I120), '2-7-2'!I120, IF(ISNUMBER('2-7-2'!J120), '2-7-2'!J120, IF(ISNUMBER('2-7-2'!K120), '2-7-2'!K120, "XXX")))))))</f>
        <v>0.43285714285714288</v>
      </c>
      <c r="V120" s="130">
        <f>IF(ISNUMBER('2-8-1'!E120), '2-8-1'!E120, IF(ISNUMBER('2-8-1'!F120), '2-8-1'!F120, IF(ISNUMBER('2-8-1'!G120), '2-8-1'!G120, IF(ISNUMBER('2-8-1'!H120), '2-8-1'!H120, IF(ISNUMBER('2-8-1'!I120), '2-8-1'!I120, IF(ISNUMBER('2-8-1'!J120), '2-8-1'!J120, IF(ISNUMBER('2-8-1'!K120), '2-8-1'!K120, "XXX")))))))</f>
        <v>0.56714285714285717</v>
      </c>
      <c r="W120" s="130">
        <f>IF(ISNUMBER('2-8-2'!E120), '2-8-2'!E120, IF(ISNUMBER('2-8-2'!F120), '2-8-2'!F120, IF(ISNUMBER('2-8-2'!G120), '2-8-2'!G120, IF(ISNUMBER('2-8-2'!H120), '2-8-2'!H120, IF(ISNUMBER('2-8-2'!I120), '2-8-2'!I120, IF(ISNUMBER('2-8-2'!J120), '2-8-2'!J120, IF(ISNUMBER('2-8-2'!K120), '2-8-2'!K120, "XXX")))))))</f>
        <v>0.4042857142857143</v>
      </c>
      <c r="X120" s="130">
        <f>'3-1'!F119</f>
        <v>0.68300000000000005</v>
      </c>
      <c r="Y120" s="223">
        <f>'3-2'!N119</f>
        <v>0.49260857699999999</v>
      </c>
    </row>
    <row r="121" spans="1:25" ht="15" x14ac:dyDescent="0.25">
      <c r="A121" s="19" t="s">
        <v>194</v>
      </c>
      <c r="B121" s="158" t="s">
        <v>128</v>
      </c>
      <c r="C121" s="130">
        <f>IF(ISNUMBER('1-1'!E121),'1-1'!E121, "XXX")</f>
        <v>4.8</v>
      </c>
      <c r="D121" s="130">
        <f>IF(UCDP!V121, UCDP!V121, "0.0")</f>
        <v>3.2909462781426972E-2</v>
      </c>
      <c r="E121" s="130">
        <f>IF(ISNUMBER('1-3'!F121), '1-3'!F121, IF(ISNUMBER('1-3'!G121), '1-3'!G121, IF(ISNUMBER('1-3'!H121), '1-3'!H121, IF(ISNUMBER('1-3'!I121), '1-3'!I121, IF(ISNUMBER('1-3'!J121), '1-3'!J121, IF(ISNUMBER('1-3'!K121), '1-3'!K121, IF(ISNUMBER('1-3'!L121), '1-3'!L121, "XXX")))))))</f>
        <v>69.833333333333343</v>
      </c>
      <c r="F121" s="130">
        <f>IF(ISNUMBER('1-4'!AL121),'1-4'!AL121, IF(ISNUMBER('1-4'!AM121),'1-4'!AM121, IF(ISNUMBER('1-4'!AN121),'1-4'!AN121, IF(ISNUMBER('1-4'!AO121),'1-4'!AO121, IF(ISNUMBER('1-4'!AP121),'1-4'!AP121, IF(ISNUMBER('1-4'!AQ121),'1-4'!AQ121, IF(ISNUMBER('1-4'!AR121), '1-4'!AR121, "XXX")))))))</f>
        <v>4</v>
      </c>
      <c r="G121" s="130">
        <f>IF(ISNUMBER('1-5'!E120),'1-5'!E120, "XXX")</f>
        <v>8</v>
      </c>
      <c r="H121" s="130">
        <f>IF(ISNUMBER('2-1-1'!E121), '2-1-1'!E121, IF(ISNUMBER('2-1-1'!F121), '2-1-1'!F121, IF(ISNUMBER('2-1-1'!G121), '2-1-1'!G121, IF(ISNUMBER('2-1-1'!H121), '2-1-1'!H121, IF(ISNUMBER('2-1-1'!I121), '2-1-1'!I121, IF(ISNUMBER('2-1-1'!J121), '2-1-1'!J121, IF(ISNUMBER('2-1-1'!K121), '2-1-1'!K121, "XXX")))))))</f>
        <v>0.63714285714285712</v>
      </c>
      <c r="I121" s="130">
        <f>'2-1-2'!C120</f>
        <v>0.27650999999999998</v>
      </c>
      <c r="J121" s="130" t="str">
        <f>IF(ISNUMBER('2-2-1'!Z121), '2-2-1'!Z121, IF(ISNUMBER('2-2-1'!AA121), '2-2-1'!AA121, IF(ISNUMBER('2-2-1'!AB121), '2-2-1'!AB121, IF(ISNUMBER('2-2-1'!AC121), '2-2-1'!AC121, IF(ISNUMBER('2-2-1'!AD121), '2-2-1'!AD121, IF(ISNUMBER('2-2-1'!AE121), '2-2-1'!AE121, IF(ISNUMBER('2-2-1'!AF121), '2-2-1'!AF121, "XXX")))))))</f>
        <v>XXX</v>
      </c>
      <c r="K121" s="130">
        <f>IF(ISNUMBER('2-2-2'!E121), '2-2-2'!E121, IF(ISNUMBER('2-2-2'!F121), '2-2-2'!F121, IF(ISNUMBER('2-2-2'!G121), '2-2-2'!G121, IF(ISNUMBER('2-2-2'!H121), '2-2-2'!H121, IF(ISNUMBER('2-2-2'!I121), '2-2-2'!I121, IF(ISNUMBER('2-2-2'!J121), '2-2-2'!J121, IF(ISNUMBER('2-2-2'!K121), '2-2-2'!K121, "XXX")))))))</f>
        <v>0.56428571428571428</v>
      </c>
      <c r="L121" s="130">
        <f>IF(ISNUMBER('2-3-1'!M121), '2-3-1'!M121, IF(ISNUMBER('2-3-1'!N121), '2-3-1'!N121, IF(ISNUMBER('2-3-1'!O121), '2-3-1'!O121, IF(ISNUMBER('2-3-1'!P121), '2-3-1'!P121, IF(ISNUMBER('2-3-1'!Q121), '2-3-1'!Q121, IF(ISNUMBER('2-3-1'!R121), '2-3-1'!R121, IF(ISNUMBER('2-3-1'!S121), '2-3-1'!S121, "XXX")))))))</f>
        <v>3.0512261399999998</v>
      </c>
      <c r="M121" s="130">
        <f>IF(ISNUMBER('2-3-2'!M121),'2-3-2'!M121, "XXX")</f>
        <v>35.325725560000002</v>
      </c>
      <c r="N121" s="130">
        <f>IF(ISNUMBER('2-4-1'!S121), '2-4-1'!S121,IF(ISNUMBER('2-4-1'!T121),'2-4-1'!T121,IF(ISNUMBER('2-4-1'!U121),'2-4-1'!U121,IF(ISNUMBER('2-4-1'!V121),'2-4-1'!V121,'2013'!N121))))</f>
        <v>16.570431720753231</v>
      </c>
      <c r="O121" s="130">
        <f>IF(ISNUMBER('2-4-2'!C121), '2-4-2'!C121, IF(ISNUMBER('2-4-2'!D121), '2-4-2'!D121, IF(ISNUMBER('2-4-2'!E121), '2-4-2'!E121, IF(ISNUMBER('2-4-2'!F121), '2-4-2'!F121, IF(ISNUMBER('2-4-2'!G121), '2-4-2'!G121, "XXX")))))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"XXX"))))</f>
        <v>92.758830000000003</v>
      </c>
      <c r="S121" s="130">
        <f>IF(ISNUMBER('2-6-2'!B121), '2-6-2'!B121, IF(ISNUMBER('2-6-2'!C121), '2-6-2'!C121, IF(ISNUMBER('2-6-2'!D121), '2-6-2'!D121, IF(ISNUMBER('2-6-2'!E121), '2-6-2'!E121, IF(ISNUMBER('2-6-2'!F121), '2-6-2'!F121, IF(ISNUMBER('2-6-2'!G121), '2-6-2'!G121, IF(ISNUMBER('2-6-2'!H121), '2-6-2'!H121, "XXX")))))))</f>
        <v>0.03</v>
      </c>
      <c r="T121" s="130">
        <f>IF(ISNUMBER('2-7-1'!E121), '2-7-1'!E121, IF(ISNUMBER('2-7-1'!F121), '2-7-1'!F121, IF(ISNUMBER('2-7-1'!G121), '2-7-1'!G121, IF(ISNUMBER('2-7-1'!H121), '2-7-1'!H121, IF(ISNUMBER('2-7-1'!I121), '2-7-1'!I121, IF(ISNUMBER('2-7-1'!J121), '2-7-1'!J121, IF(ISNUMBER('2-7-1'!K121), '2-7-1'!K121, "XXX")))))))</f>
        <v>0.40285714285714286</v>
      </c>
      <c r="U121" s="130">
        <f>IF(ISNUMBER('2-7-2'!E121), '2-7-2'!E121, IF(ISNUMBER('2-7-2'!F121), '2-7-2'!F121, IF(ISNUMBER('2-7-2'!G121), '2-7-2'!G121, IF(ISNUMBER('2-7-2'!H121), '2-7-2'!H121, IF(ISNUMBER('2-7-2'!I121), '2-7-2'!I121, IF(ISNUMBER('2-7-2'!J121), '2-7-2'!J121, IF(ISNUMBER('2-7-2'!K121), '2-7-2'!K121, "XXX")))))))</f>
        <v>0.39642857142857146</v>
      </c>
      <c r="V121" s="130">
        <f>IF(ISNUMBER('2-8-1'!E121), '2-8-1'!E121, IF(ISNUMBER('2-8-1'!F121), '2-8-1'!F121, IF(ISNUMBER('2-8-1'!G121), '2-8-1'!G121, IF(ISNUMBER('2-8-1'!H121), '2-8-1'!H121, IF(ISNUMBER('2-8-1'!I121), '2-8-1'!I121, IF(ISNUMBER('2-8-1'!J121), '2-8-1'!J121, IF(ISNUMBER('2-8-1'!K121), '2-8-1'!K121, "XXX")))))))</f>
        <v>0.51428571428571435</v>
      </c>
      <c r="W121" s="130">
        <f>IF(ISNUMBER('2-8-2'!E121), '2-8-2'!E121, IF(ISNUMBER('2-8-2'!F121), '2-8-2'!F121, IF(ISNUMBER('2-8-2'!G121), '2-8-2'!G121, IF(ISNUMBER('2-8-2'!H121), '2-8-2'!H121, IF(ISNUMBER('2-8-2'!I121), '2-8-2'!I121, IF(ISNUMBER('2-8-2'!J121), '2-8-2'!J121, IF(ISNUMBER('2-8-2'!K121), '2-8-2'!K121, "XXX")))))))</f>
        <v>0.43285714285714283</v>
      </c>
      <c r="X121" s="130">
        <f>'3-1'!F120</f>
        <v>0.31</v>
      </c>
      <c r="Y121" s="223">
        <f>'3-2'!N120</f>
        <v>-0.78608572499999996</v>
      </c>
    </row>
    <row r="122" spans="1:25" ht="15" x14ac:dyDescent="0.25">
      <c r="A122" s="19" t="s">
        <v>129</v>
      </c>
      <c r="B122" s="158" t="s">
        <v>129</v>
      </c>
      <c r="C122" s="130">
        <f>IF(ISNUMBER('1-1'!E122),'1-1'!E122, "XXX")</f>
        <v>7.5</v>
      </c>
      <c r="D122" s="130">
        <f>IF(UCDP!V122, UCDP!V122, "0.0")</f>
        <v>0.47350847618488801</v>
      </c>
      <c r="E122" s="130">
        <f>IF(ISNUMBER('1-3'!F122), '1-3'!F122, IF(ISNUMBER('1-3'!G122), '1-3'!G122, IF(ISNUMBER('1-3'!H122), '1-3'!H122, IF(ISNUMBER('1-3'!I122), '1-3'!I122, IF(ISNUMBER('1-3'!J122), '1-3'!J122, IF(ISNUMBER('1-3'!K122), '1-3'!K122, IF(ISNUMBER('1-3'!L122), '1-3'!L122, "XXX")))))))</f>
        <v>107.33333333333334</v>
      </c>
      <c r="F122" s="130">
        <f>IF(ISNUMBER('1-4'!AL122),'1-4'!AL122, IF(ISNUMBER('1-4'!AM122),'1-4'!AM122, IF(ISNUMBER('1-4'!AN122),'1-4'!AN122, IF(ISNUMBER('1-4'!AO122),'1-4'!AO122, IF(ISNUMBER('1-4'!AP122),'1-4'!AP122, IF(ISNUMBER('1-4'!AQ122),'1-4'!AQ122, IF(ISNUMBER('1-4'!AR122), '1-4'!AR122, "XXX")))))))</f>
        <v>3</v>
      </c>
      <c r="G122" s="130">
        <f>IF(ISNUMBER('1-5'!E121),'1-5'!E121, "XXX")</f>
        <v>7.5</v>
      </c>
      <c r="H122" s="130">
        <f>IF(ISNUMBER('2-1-1'!E122), '2-1-1'!E122, IF(ISNUMBER('2-1-1'!F122), '2-1-1'!F122, IF(ISNUMBER('2-1-1'!G122), '2-1-1'!G122, IF(ISNUMBER('2-1-1'!H122), '2-1-1'!H122, IF(ISNUMBER('2-1-1'!I122), '2-1-1'!I122, IF(ISNUMBER('2-1-1'!J122), '2-1-1'!J122, IF(ISNUMBER('2-1-1'!K122), '2-1-1'!K122, "XXX")))))))</f>
        <v>0.42714285714285716</v>
      </c>
      <c r="I122" s="130">
        <f>'2-1-2'!C121</f>
        <v>2.034E-2</v>
      </c>
      <c r="J122" s="140">
        <f>AVERAGE('2-2-1'!Y122, '2-2-1'!AA122)</f>
        <v>2.7874050000000001</v>
      </c>
      <c r="K122" s="130">
        <f>IF(ISNUMBER('2-2-2'!E122), '2-2-2'!E122, IF(ISNUMBER('2-2-2'!F122), '2-2-2'!F122, IF(ISNUMBER('2-2-2'!G122), '2-2-2'!G122, IF(ISNUMBER('2-2-2'!H122), '2-2-2'!H122, IF(ISNUMBER('2-2-2'!I122), '2-2-2'!I122, IF(ISNUMBER('2-2-2'!J122), '2-2-2'!J122, IF(ISNUMBER('2-2-2'!K122), '2-2-2'!K122, "XXX")))))))</f>
        <v>0.58714285714285719</v>
      </c>
      <c r="L122" s="130">
        <f>IF(ISNUMBER('2-3-1'!M122), '2-3-1'!M122, IF(ISNUMBER('2-3-1'!N122), '2-3-1'!N122, IF(ISNUMBER('2-3-1'!O122), '2-3-1'!O122, IF(ISNUMBER('2-3-1'!P122), '2-3-1'!P122, IF(ISNUMBER('2-3-1'!Q122), '2-3-1'!Q122, IF(ISNUMBER('2-3-1'!R122), '2-3-1'!R122, IF(ISNUMBER('2-3-1'!S122), '2-3-1'!S122, "XXX")))))))</f>
        <v>2.0312521499999998</v>
      </c>
      <c r="M122" s="130">
        <f>IF(ISNUMBER('2-3-2'!M122),'2-3-2'!M122, "XXX")</f>
        <v>11.087390900000001</v>
      </c>
      <c r="N122" s="130">
        <f>IF(ISNUMBER('2-4-1'!S122), '2-4-1'!S122,IF(ISNUMBER('2-4-1'!T122),'2-4-1'!T122,IF(ISNUMBER('2-4-1'!U122),'2-4-1'!U122,IF(ISNUMBER('2-4-1'!V122),'2-4-1'!V122,'2013'!N122))))</f>
        <v>7.3125587029444645</v>
      </c>
      <c r="O122" s="130">
        <f>IF(ISNUMBER('2-4-2'!C122), '2-4-2'!C122, IF(ISNUMBER('2-4-2'!D122), '2-4-2'!D122, IF(ISNUMBER('2-4-2'!E122), '2-4-2'!E122, IF(ISNUMBER('2-4-2'!F122), '2-4-2'!F122, IF(ISNUMBER('2-4-2'!G122), '2-4-2'!G122, "XXX")))))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"XXX"))))</f>
        <v>28.784089999999999</v>
      </c>
      <c r="S122" s="130">
        <f>IF(ISNUMBER('2-6-2'!B122), '2-6-2'!B122, IF(ISNUMBER('2-6-2'!C122), '2-6-2'!C122, IF(ISNUMBER('2-6-2'!D122), '2-6-2'!D122, IF(ISNUMBER('2-6-2'!E122), '2-6-2'!E122, IF(ISNUMBER('2-6-2'!F122), '2-6-2'!F122, IF(ISNUMBER('2-6-2'!G122), '2-6-2'!G122, IF(ISNUMBER('2-6-2'!H122), '2-6-2'!H122, "XXX")))))))</f>
        <v>61.02</v>
      </c>
      <c r="T122" s="130">
        <f>IF(ISNUMBER('2-7-1'!E122), '2-7-1'!E122, IF(ISNUMBER('2-7-1'!F122), '2-7-1'!F122, IF(ISNUMBER('2-7-1'!G122), '2-7-1'!G122, IF(ISNUMBER('2-7-1'!H122), '2-7-1'!H122, IF(ISNUMBER('2-7-1'!I122), '2-7-1'!I122, IF(ISNUMBER('2-7-1'!J122), '2-7-1'!J122, IF(ISNUMBER('2-7-1'!K122), '2-7-1'!K122, "XXX")))))))</f>
        <v>0.67999999999999994</v>
      </c>
      <c r="U122" s="130">
        <f>IF(ISNUMBER('2-7-2'!E122), '2-7-2'!E122, IF(ISNUMBER('2-7-2'!F122), '2-7-2'!F122, IF(ISNUMBER('2-7-2'!G122), '2-7-2'!G122, IF(ISNUMBER('2-7-2'!H122), '2-7-2'!H122, IF(ISNUMBER('2-7-2'!I122), '2-7-2'!I122, IF(ISNUMBER('2-7-2'!J122), '2-7-2'!J122, IF(ISNUMBER('2-7-2'!K122), '2-7-2'!K122, "XXX")))))))</f>
        <v>0.76142857142857145</v>
      </c>
      <c r="V122" s="130">
        <f>IF(ISNUMBER('2-8-1'!E122), '2-8-1'!E122, IF(ISNUMBER('2-8-1'!F122), '2-8-1'!F122, IF(ISNUMBER('2-8-1'!G122), '2-8-1'!G122, IF(ISNUMBER('2-8-1'!H122), '2-8-1'!H122, IF(ISNUMBER('2-8-1'!I122), '2-8-1'!I122, IF(ISNUMBER('2-8-1'!J122), '2-8-1'!J122, IF(ISNUMBER('2-8-1'!K122), '2-8-1'!K122, "XXX")))))))</f>
        <v>0.67999999999999994</v>
      </c>
      <c r="W122" s="130">
        <f>IF(ISNUMBER('2-8-2'!E122), '2-8-2'!E122, IF(ISNUMBER('2-8-2'!F122), '2-8-2'!F122, IF(ISNUMBER('2-8-2'!G122), '2-8-2'!G122, IF(ISNUMBER('2-8-2'!H122), '2-8-2'!H122, IF(ISNUMBER('2-8-2'!I122), '2-8-2'!I122, IF(ISNUMBER('2-8-2'!J122), '2-8-2'!J122, IF(ISNUMBER('2-8-2'!K122), '2-8-2'!K122, "XXX")))))))</f>
        <v>0.7014285714285714</v>
      </c>
      <c r="X122" s="130">
        <f>'3-1'!F121</f>
        <v>0.223</v>
      </c>
      <c r="Y122" s="223">
        <f>'3-2'!N121</f>
        <v>-1.2101817130000001</v>
      </c>
    </row>
    <row r="123" spans="1:25" ht="15" x14ac:dyDescent="0.25">
      <c r="A123" s="19" t="s">
        <v>130</v>
      </c>
      <c r="B123" s="158" t="s">
        <v>130</v>
      </c>
      <c r="C123" s="130">
        <f>IF(ISNUMBER('1-1'!E123),'1-1'!E123, "XXX")</f>
        <v>6.3</v>
      </c>
      <c r="D123" s="130" t="str">
        <f>IF(UCDP!V123, UCDP!V123, "0.0")</f>
        <v>0.0</v>
      </c>
      <c r="E123" s="130">
        <f>IF(ISNUMBER('1-3'!F123), '1-3'!F123, IF(ISNUMBER('1-3'!G123), '1-3'!G123, IF(ISNUMBER('1-3'!H123), '1-3'!H123, IF(ISNUMBER('1-3'!I123), '1-3'!I123, IF(ISNUMBER('1-3'!J123), '1-3'!J123, IF(ISNUMBER('1-3'!K123), '1-3'!K123, IF(ISNUMBER('1-3'!L123), '1-3'!L123, "XXX")))))))</f>
        <v>101.16666666666669</v>
      </c>
      <c r="F123" s="130">
        <f>IF(ISNUMBER('1-4'!AL123),'1-4'!AL123, IF(ISNUMBER('1-4'!AM123),'1-4'!AM123, IF(ISNUMBER('1-4'!AN123),'1-4'!AN123, IF(ISNUMBER('1-4'!AO123),'1-4'!AO123, IF(ISNUMBER('1-4'!AP123),'1-4'!AP123, IF(ISNUMBER('1-4'!AQ123),'1-4'!AQ123, IF(ISNUMBER('1-4'!AR123), '1-4'!AR123, "XXX")))))))</f>
        <v>4</v>
      </c>
      <c r="G123" s="130">
        <f>IF(ISNUMBER('1-5'!E122),'1-5'!E122, "XXX")</f>
        <v>9.1</v>
      </c>
      <c r="H123" s="130">
        <f>IF(ISNUMBER('2-1-1'!E123), '2-1-1'!E123, IF(ISNUMBER('2-1-1'!F123), '2-1-1'!F123, IF(ISNUMBER('2-1-1'!G123), '2-1-1'!G123, IF(ISNUMBER('2-1-1'!H123), '2-1-1'!H123, IF(ISNUMBER('2-1-1'!I123), '2-1-1'!I123, IF(ISNUMBER('2-1-1'!J123), '2-1-1'!J123, IF(ISNUMBER('2-1-1'!K123), '2-1-1'!K123, "XXX")))))))</f>
        <v>0.72428571428571431</v>
      </c>
      <c r="I123" s="130">
        <f>'2-1-2'!C122</f>
        <v>0.40312999999999999</v>
      </c>
      <c r="J123" s="140">
        <f xml:space="preserve"> '2-2-1'!X123</f>
        <v>4.2009100000000004</v>
      </c>
      <c r="K123" s="130">
        <f>IF(ISNUMBER('2-2-2'!E123), '2-2-2'!E123, IF(ISNUMBER('2-2-2'!F123), '2-2-2'!F123, IF(ISNUMBER('2-2-2'!G123), '2-2-2'!G123, IF(ISNUMBER('2-2-2'!H123), '2-2-2'!H123, IF(ISNUMBER('2-2-2'!I123), '2-2-2'!I123, IF(ISNUMBER('2-2-2'!J123), '2-2-2'!J123, IF(ISNUMBER('2-2-2'!K123), '2-2-2'!K123, "XXX")))))))</f>
        <v>0.6</v>
      </c>
      <c r="L123" s="130">
        <f>IF(ISNUMBER('2-3-1'!M123), '2-3-1'!M123, IF(ISNUMBER('2-3-1'!N123), '2-3-1'!N123, IF(ISNUMBER('2-3-1'!O123), '2-3-1'!O123, IF(ISNUMBER('2-3-1'!P123), '2-3-1'!P123, IF(ISNUMBER('2-3-1'!Q123), '2-3-1'!Q123, IF(ISNUMBER('2-3-1'!R123), '2-3-1'!R123, IF(ISNUMBER('2-3-1'!S123), '2-3-1'!S123, "XXX")))))))</f>
        <v>2.2592110600000002</v>
      </c>
      <c r="M123" s="130">
        <f>IF(ISNUMBER('2-3-2'!M123),'2-3-2'!M123, "XXX")</f>
        <v>18.945138929999999</v>
      </c>
      <c r="N123" s="130">
        <f>IF(ISNUMBER('2-4-1'!S123), '2-4-1'!S123,IF(ISNUMBER('2-4-1'!T123),'2-4-1'!T123,IF(ISNUMBER('2-4-1'!U123),'2-4-1'!U123,IF(ISNUMBER('2-4-1'!V123),'2-4-1'!V123,'2013'!N123))))</f>
        <v>3.6430000000000002</v>
      </c>
      <c r="O123" s="130" t="str">
        <f>IF(ISNUMBER('2-4-2'!C123), '2-4-2'!C123, IF(ISNUMBER('2-4-2'!D123), '2-4-2'!D123, IF(ISNUMBER('2-4-2'!E123), '2-4-2'!E123, IF(ISNUMBER('2-4-2'!F123), '2-4-2'!F123, IF(ISNUMBER('2-4-2'!G123), '2-4-2'!G123, "XXX")))))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"XXX"))))</f>
        <v>94.685749999999999</v>
      </c>
      <c r="S123" s="130">
        <f>IF(ISNUMBER('2-6-2'!B123), '2-6-2'!B123, IF(ISNUMBER('2-6-2'!C123), '2-6-2'!C123, IF(ISNUMBER('2-6-2'!D123), '2-6-2'!D123, IF(ISNUMBER('2-6-2'!E123), '2-6-2'!E123, IF(ISNUMBER('2-6-2'!F123), '2-6-2'!F123, IF(ISNUMBER('2-6-2'!G123), '2-6-2'!G123, IF(ISNUMBER('2-6-2'!H123), '2-6-2'!H123, "XXX")))))))</f>
        <v>0</v>
      </c>
      <c r="T123" s="130">
        <f>IF(ISNUMBER('2-7-1'!E123), '2-7-1'!E123, IF(ISNUMBER('2-7-1'!F123), '2-7-1'!F123, IF(ISNUMBER('2-7-1'!G123), '2-7-1'!G123, IF(ISNUMBER('2-7-1'!H123), '2-7-1'!H123, IF(ISNUMBER('2-7-1'!I123), '2-7-1'!I123, IF(ISNUMBER('2-7-1'!J123), '2-7-1'!J123, IF(ISNUMBER('2-7-1'!K123), '2-7-1'!K123, "XXX")))))))</f>
        <v>0.74428571428571433</v>
      </c>
      <c r="U123" s="130">
        <f>IF(ISNUMBER('2-7-2'!E123), '2-7-2'!E123, IF(ISNUMBER('2-7-2'!F123), '2-7-2'!F123, IF(ISNUMBER('2-7-2'!G123), '2-7-2'!G123, IF(ISNUMBER('2-7-2'!H123), '2-7-2'!H123, IF(ISNUMBER('2-7-2'!I123), '2-7-2'!I123, IF(ISNUMBER('2-7-2'!J123), '2-7-2'!J123, IF(ISNUMBER('2-7-2'!K123), '2-7-2'!K123, "XXX")))))))</f>
        <v>0.73714285714285721</v>
      </c>
      <c r="V123" s="130">
        <f>IF(ISNUMBER('2-8-1'!E123), '2-8-1'!E123, IF(ISNUMBER('2-8-1'!F123), '2-8-1'!F123, IF(ISNUMBER('2-8-1'!G123), '2-8-1'!G123, IF(ISNUMBER('2-8-1'!H123), '2-8-1'!H123, IF(ISNUMBER('2-8-1'!I123), '2-8-1'!I123, IF(ISNUMBER('2-8-1'!J123), '2-8-1'!J123, IF(ISNUMBER('2-8-1'!K123), '2-8-1'!K123, "XXX")))))))</f>
        <v>0.76142857142857145</v>
      </c>
      <c r="W123" s="130">
        <f>IF(ISNUMBER('2-8-2'!E123), '2-8-2'!E123, IF(ISNUMBER('2-8-2'!F123), '2-8-2'!F123, IF(ISNUMBER('2-8-2'!G123), '2-8-2'!G123, IF(ISNUMBER('2-8-2'!H123), '2-8-2'!H123, IF(ISNUMBER('2-8-2'!I123), '2-8-2'!I123, IF(ISNUMBER('2-8-2'!J123), '2-8-2'!J123, IF(ISNUMBER('2-8-2'!K123), '2-8-2'!K123, "XXX")))))))</f>
        <v>0.65142857142857136</v>
      </c>
      <c r="X123" s="130">
        <f>'3-1'!F122</f>
        <v>1.9E-2</v>
      </c>
      <c r="Y123" s="223">
        <f>'3-2'!N122</f>
        <v>-1.656268716</v>
      </c>
    </row>
    <row r="124" spans="1:25" ht="15" x14ac:dyDescent="0.25">
      <c r="A124" s="19" t="s">
        <v>131</v>
      </c>
      <c r="B124" s="158" t="s">
        <v>131</v>
      </c>
      <c r="C124" s="130">
        <f>IF(ISNUMBER('1-1'!E124),'1-1'!E124, "XXX")</f>
        <v>5.9</v>
      </c>
      <c r="D124" s="130">
        <f>IF(UCDP!V124, UCDP!V124, "0.0")</f>
        <v>3.8832297287641699E-3</v>
      </c>
      <c r="E124" s="130">
        <f>IF(ISNUMBER('1-3'!F124), '1-3'!F124, IF(ISNUMBER('1-3'!G124), '1-3'!G124, IF(ISNUMBER('1-3'!H124), '1-3'!H124, IF(ISNUMBER('1-3'!I124), '1-3'!I124, IF(ISNUMBER('1-3'!J124), '1-3'!J124, IF(ISNUMBER('1-3'!K124), '1-3'!K124, IF(ISNUMBER('1-3'!L124), '1-3'!L124, "XXX")))))))</f>
        <v>93.500000000000014</v>
      </c>
      <c r="F124" s="130">
        <f>IF(ISNUMBER('1-4'!AL124),'1-4'!AL124, IF(ISNUMBER('1-4'!AM124),'1-4'!AM124, IF(ISNUMBER('1-4'!AN124),'1-4'!AN124, IF(ISNUMBER('1-4'!AO124),'1-4'!AO124, IF(ISNUMBER('1-4'!AP124),'1-4'!AP124, IF(ISNUMBER('1-4'!AQ124),'1-4'!AQ124, IF(ISNUMBER('1-4'!AR124), '1-4'!AR124, "XXX")))))))</f>
        <v>3</v>
      </c>
      <c r="G124" s="130">
        <f>IF(ISNUMBER('1-5'!E123),'1-5'!E123, "XXX")</f>
        <v>6</v>
      </c>
      <c r="H124" s="130">
        <f>IF(ISNUMBER('2-1-1'!E124), '2-1-1'!E124, IF(ISNUMBER('2-1-1'!F124), '2-1-1'!F124, IF(ISNUMBER('2-1-1'!G124), '2-1-1'!G124, IF(ISNUMBER('2-1-1'!H124), '2-1-1'!H124, IF(ISNUMBER('2-1-1'!I124), '2-1-1'!I124, IF(ISNUMBER('2-1-1'!J124), '2-1-1'!J124, IF(ISNUMBER('2-1-1'!K124), '2-1-1'!K124, "XXX")))))))</f>
        <v>0.38714285714285712</v>
      </c>
      <c r="I124" s="130">
        <f>'2-1-2'!C123</f>
        <v>7.1069999999999994E-2</v>
      </c>
      <c r="J124" s="130">
        <f>IF(ISNUMBER('2-2-1'!Z124), '2-2-1'!Z124, IF(ISNUMBER('2-2-1'!AA124), '2-2-1'!AA124, IF(ISNUMBER('2-2-1'!AB124), '2-2-1'!AB124, IF(ISNUMBER('2-2-1'!AC124), '2-2-1'!AC124, IF(ISNUMBER('2-2-1'!AD124), '2-2-1'!AD124, IF(ISNUMBER('2-2-1'!AE124), '2-2-1'!AE124, IF(ISNUMBER('2-2-1'!AF124), '2-2-1'!AF124, "XXX")))))))</f>
        <v>3.51729</v>
      </c>
      <c r="K124" s="130">
        <f>IF(ISNUMBER('2-2-2'!E124), '2-2-2'!E124, IF(ISNUMBER('2-2-2'!F124), '2-2-2'!F124, IF(ISNUMBER('2-2-2'!G124), '2-2-2'!G124, IF(ISNUMBER('2-2-2'!H124), '2-2-2'!H124, IF(ISNUMBER('2-2-2'!I124), '2-2-2'!I124, IF(ISNUMBER('2-2-2'!J124), '2-2-2'!J124, IF(ISNUMBER('2-2-2'!K124), '2-2-2'!K124, "XXX")))))))</f>
        <v>0.48714285714285716</v>
      </c>
      <c r="L124" s="130">
        <f>IF(ISNUMBER('2-3-1'!M124), '2-3-1'!M124, IF(ISNUMBER('2-3-1'!N124), '2-3-1'!N124, IF(ISNUMBER('2-3-1'!O124), '2-3-1'!O124, IF(ISNUMBER('2-3-1'!P124), '2-3-1'!P124, IF(ISNUMBER('2-3-1'!Q124), '2-3-1'!Q124, IF(ISNUMBER('2-3-1'!R124), '2-3-1'!R124, IF(ISNUMBER('2-3-1'!S124), '2-3-1'!S124, "XXX")))))))</f>
        <v>1.16164362</v>
      </c>
      <c r="M124" s="130">
        <f>IF(ISNUMBER('2-3-2'!M124),'2-3-2'!M124, "XXX")</f>
        <v>48.677333830000002</v>
      </c>
      <c r="N124" s="130">
        <f>IF(ISNUMBER('2-4-1'!S124), '2-4-1'!S124,IF(ISNUMBER('2-4-1'!T124),'2-4-1'!T124,IF(ISNUMBER('2-4-1'!U124),'2-4-1'!U124,IF(ISNUMBER('2-4-1'!V124),'2-4-1'!V124,'2013'!N124))))</f>
        <v>5.3369999999999997</v>
      </c>
      <c r="O124" s="130" t="str">
        <f>IF(ISNUMBER('2-4-2'!C124), '2-4-2'!C124, IF(ISNUMBER('2-4-2'!D124), '2-4-2'!D124, IF(ISNUMBER('2-4-2'!E124), '2-4-2'!E124, IF(ISNUMBER('2-4-2'!F124), '2-4-2'!F124, IF(ISNUMBER('2-4-2'!G124), '2-4-2'!G124, "XXX")))))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"XXX"))))</f>
        <v>31.369479999999999</v>
      </c>
      <c r="S124" s="130">
        <f>IF(ISNUMBER('2-6-2'!B124), '2-6-2'!B124, IF(ISNUMBER('2-6-2'!C124), '2-6-2'!C124, IF(ISNUMBER('2-6-2'!D124), '2-6-2'!D124, IF(ISNUMBER('2-6-2'!E124), '2-6-2'!E124, IF(ISNUMBER('2-6-2'!F124), '2-6-2'!F124, IF(ISNUMBER('2-6-2'!G124), '2-6-2'!G124, IF(ISNUMBER('2-6-2'!H124), '2-6-2'!H124, "XXX")))))))</f>
        <v>38.799999999999997</v>
      </c>
      <c r="T124" s="130">
        <f>IF(ISNUMBER('2-7-1'!E124), '2-7-1'!E124, IF(ISNUMBER('2-7-1'!F124), '2-7-1'!F124, IF(ISNUMBER('2-7-1'!G124), '2-7-1'!G124, IF(ISNUMBER('2-7-1'!H124), '2-7-1'!H124, IF(ISNUMBER('2-7-1'!I124), '2-7-1'!I124, IF(ISNUMBER('2-7-1'!J124), '2-7-1'!J124, IF(ISNUMBER('2-7-1'!K124), '2-7-1'!K124, "XXX")))))))</f>
        <v>0.5357142857142857</v>
      </c>
      <c r="U124" s="130">
        <f>IF(ISNUMBER('2-7-2'!E124), '2-7-2'!E124, IF(ISNUMBER('2-7-2'!F124), '2-7-2'!F124, IF(ISNUMBER('2-7-2'!G124), '2-7-2'!G124, IF(ISNUMBER('2-7-2'!H124), '2-7-2'!H124, IF(ISNUMBER('2-7-2'!I124), '2-7-2'!I124, IF(ISNUMBER('2-7-2'!J124), '2-7-2'!J124, IF(ISNUMBER('2-7-2'!K124), '2-7-2'!K124, "XXX")))))))</f>
        <v>0.41285714285714287</v>
      </c>
      <c r="V124" s="130">
        <f>IF(ISNUMBER('2-8-1'!E124), '2-8-1'!E124, IF(ISNUMBER('2-8-1'!F124), '2-8-1'!F124, IF(ISNUMBER('2-8-1'!G124), '2-8-1'!G124, IF(ISNUMBER('2-8-1'!H124), '2-8-1'!H124, IF(ISNUMBER('2-8-1'!I124), '2-8-1'!I124, IF(ISNUMBER('2-8-1'!J124), '2-8-1'!J124, IF(ISNUMBER('2-8-1'!K124), '2-8-1'!K124, "XXX")))))))</f>
        <v>0.59285714285714286</v>
      </c>
      <c r="W124" s="130">
        <f>IF(ISNUMBER('2-8-2'!E124), '2-8-2'!E124, IF(ISNUMBER('2-8-2'!F124), '2-8-2'!F124, IF(ISNUMBER('2-8-2'!G124), '2-8-2'!G124, IF(ISNUMBER('2-8-2'!H124), '2-8-2'!H124, IF(ISNUMBER('2-8-2'!I124), '2-8-2'!I124, IF(ISNUMBER('2-8-2'!J124), '2-8-2'!J124, IF(ISNUMBER('2-8-2'!K124), '2-8-2'!K124, "XXX")))))))</f>
        <v>0.48142857142857143</v>
      </c>
      <c r="X124" s="130">
        <f>'3-1'!F123</f>
        <v>0.69299999999999995</v>
      </c>
      <c r="Y124" s="223">
        <f>'3-2'!N123</f>
        <v>-0.18477849700000001</v>
      </c>
    </row>
    <row r="125" spans="1:25" ht="15" x14ac:dyDescent="0.25">
      <c r="A125" s="19" t="s">
        <v>132</v>
      </c>
      <c r="B125" s="158" t="s">
        <v>132</v>
      </c>
      <c r="C125" s="130">
        <f>IF(ISNUMBER('1-1'!E125),'1-1'!E125, "XXX")</f>
        <v>7</v>
      </c>
      <c r="D125" s="130" t="str">
        <f>IF(UCDP!V125, UCDP!V125, "0.0")</f>
        <v>0.0</v>
      </c>
      <c r="E125" s="130">
        <f>IF(ISNUMBER('1-3'!F125), '1-3'!F125, IF(ISNUMBER('1-3'!G125), '1-3'!G125, IF(ISNUMBER('1-3'!H125), '1-3'!H125, IF(ISNUMBER('1-3'!I125), '1-3'!I125, IF(ISNUMBER('1-3'!J125), '1-3'!J125, IF(ISNUMBER('1-3'!K125), '1-3'!K125, IF(ISNUMBER('1-3'!L125), '1-3'!L125, "XXX")))))))</f>
        <v>73.833333333333329</v>
      </c>
      <c r="F125" s="130">
        <f>IF(ISNUMBER('1-4'!AL125),'1-4'!AL125, IF(ISNUMBER('1-4'!AM125),'1-4'!AM125, IF(ISNUMBER('1-4'!AN125),'1-4'!AN125, IF(ISNUMBER('1-4'!AO125),'1-4'!AO125, IF(ISNUMBER('1-4'!AP125),'1-4'!AP125, IF(ISNUMBER('1-4'!AQ125),'1-4'!AQ125, IF(ISNUMBER('1-4'!AR125), '1-4'!AR125, "XXX")))))))</f>
        <v>2</v>
      </c>
      <c r="G125" s="130">
        <f>IF(ISNUMBER('1-5'!E124),'1-5'!E124, "XXX")</f>
        <v>5.6</v>
      </c>
      <c r="H125" s="130">
        <f>IF(ISNUMBER('2-1-1'!E125), '2-1-1'!E125, IF(ISNUMBER('2-1-1'!F125), '2-1-1'!F125, IF(ISNUMBER('2-1-1'!G125), '2-1-1'!G125, IF(ISNUMBER('2-1-1'!H125), '2-1-1'!H125, IF(ISNUMBER('2-1-1'!I125), '2-1-1'!I125, IF(ISNUMBER('2-1-1'!J125), '2-1-1'!J125, IF(ISNUMBER('2-1-1'!K125), '2-1-1'!K125, "XXX")))))))</f>
        <v>0.48428571428571426</v>
      </c>
      <c r="I125" s="130">
        <f>'2-1-2'!C124</f>
        <v>0.26945999999999998</v>
      </c>
      <c r="J125" s="130">
        <f>IF(ISNUMBER('2-2-1'!Z125), '2-2-1'!Z125, IF(ISNUMBER('2-2-1'!AA125), '2-2-1'!AA125, IF(ISNUMBER('2-2-1'!AB125), '2-2-1'!AB125, IF(ISNUMBER('2-2-1'!AC125), '2-2-1'!AC125, IF(ISNUMBER('2-2-1'!AD125), '2-2-1'!AD125, IF(ISNUMBER('2-2-1'!AE125), '2-2-1'!AE125, IF(ISNUMBER('2-2-1'!AF125), '2-2-1'!AF125, "XXX")))))))</f>
        <v>3.1712899999999999</v>
      </c>
      <c r="K125" s="130">
        <f>IF(ISNUMBER('2-2-2'!E125), '2-2-2'!E125, IF(ISNUMBER('2-2-2'!F125), '2-2-2'!F125, IF(ISNUMBER('2-2-2'!G125), '2-2-2'!G125, IF(ISNUMBER('2-2-2'!H125), '2-2-2'!H125, IF(ISNUMBER('2-2-2'!I125), '2-2-2'!I125, IF(ISNUMBER('2-2-2'!J125), '2-2-2'!J125, IF(ISNUMBER('2-2-2'!K125), '2-2-2'!K125, "XXX")))))))</f>
        <v>0.57714285714285718</v>
      </c>
      <c r="L125" s="130">
        <f>IF(ISNUMBER('2-3-1'!M125), '2-3-1'!M125, IF(ISNUMBER('2-3-1'!N125), '2-3-1'!N125, IF(ISNUMBER('2-3-1'!O125), '2-3-1'!O125, IF(ISNUMBER('2-3-1'!P125), '2-3-1'!P125, IF(ISNUMBER('2-3-1'!Q125), '2-3-1'!Q125, IF(ISNUMBER('2-3-1'!R125), '2-3-1'!R125, IF(ISNUMBER('2-3-1'!S125), '2-3-1'!S125, "XXX")))))))</f>
        <v>5.8080339399999996</v>
      </c>
      <c r="M125" s="130">
        <f>IF(ISNUMBER('2-3-2'!M125),'2-3-2'!M125, "XXX")</f>
        <v>36.40253448</v>
      </c>
      <c r="N125" s="130">
        <f>IF(ISNUMBER('2-4-1'!S125), '2-4-1'!S125,IF(ISNUMBER('2-4-1'!T125),'2-4-1'!T125,IF(ISNUMBER('2-4-1'!U125),'2-4-1'!U125,IF(ISNUMBER('2-4-1'!V125),'2-4-1'!V125,'2013'!N125))))</f>
        <v>23.9</v>
      </c>
      <c r="O125" s="130" t="str">
        <f>IF(ISNUMBER('2-4-2'!C125), '2-4-2'!C125, IF(ISNUMBER('2-4-2'!D125), '2-4-2'!D125, IF(ISNUMBER('2-4-2'!E125), '2-4-2'!E125, IF(ISNUMBER('2-4-2'!F125), '2-4-2'!F125, IF(ISNUMBER('2-4-2'!G125), '2-4-2'!G125, "XXX")))))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"XXX"))))</f>
        <v>67.558229999999995</v>
      </c>
      <c r="S125" s="130">
        <f>IF(ISNUMBER('2-6-2'!B125), '2-6-2'!B125, IF(ISNUMBER('2-6-2'!C125), '2-6-2'!C125, IF(ISNUMBER('2-6-2'!D125), '2-6-2'!D125, IF(ISNUMBER('2-6-2'!E125), '2-6-2'!E125, IF(ISNUMBER('2-6-2'!F125), '2-6-2'!F125, IF(ISNUMBER('2-6-2'!G125), '2-6-2'!G125, IF(ISNUMBER('2-6-2'!H125), '2-6-2'!H125, "XXX")))))))</f>
        <v>0.03</v>
      </c>
      <c r="T125" s="130">
        <f>IF(ISNUMBER('2-7-1'!E125), '2-7-1'!E125, IF(ISNUMBER('2-7-1'!F125), '2-7-1'!F125, IF(ISNUMBER('2-7-1'!G125), '2-7-1'!G125, IF(ISNUMBER('2-7-1'!H125), '2-7-1'!H125, IF(ISNUMBER('2-7-1'!I125), '2-7-1'!I125, IF(ISNUMBER('2-7-1'!J125), '2-7-1'!J125, IF(ISNUMBER('2-7-1'!K125), '2-7-1'!K125, "XXX")))))))</f>
        <v>0.43142857142857144</v>
      </c>
      <c r="U125" s="130">
        <f>IF(ISNUMBER('2-7-2'!E125), '2-7-2'!E125, IF(ISNUMBER('2-7-2'!F125), '2-7-2'!F125, IF(ISNUMBER('2-7-2'!G125), '2-7-2'!G125, IF(ISNUMBER('2-7-2'!H125), '2-7-2'!H125, IF(ISNUMBER('2-7-2'!I125), '2-7-2'!I125, IF(ISNUMBER('2-7-2'!J125), '2-7-2'!J125, IF(ISNUMBER('2-7-2'!K125), '2-7-2'!K125, "XXX")))))))</f>
        <v>0.38142857142857139</v>
      </c>
      <c r="V125" s="130">
        <f>IF(ISNUMBER('2-8-1'!E125), '2-8-1'!E125, IF(ISNUMBER('2-8-1'!F125), '2-8-1'!F125, IF(ISNUMBER('2-8-1'!G125), '2-8-1'!G125, IF(ISNUMBER('2-8-1'!H125), '2-8-1'!H125, IF(ISNUMBER('2-8-1'!I125), '2-8-1'!I125, IF(ISNUMBER('2-8-1'!J125), '2-8-1'!J125, IF(ISNUMBER('2-8-1'!K125), '2-8-1'!K125, "XXX")))))))</f>
        <v>0.52</v>
      </c>
      <c r="W125" s="130">
        <f>IF(ISNUMBER('2-8-2'!E125), '2-8-2'!E125, IF(ISNUMBER('2-8-2'!F125), '2-8-2'!F125, IF(ISNUMBER('2-8-2'!G125), '2-8-2'!G125, IF(ISNUMBER('2-8-2'!H125), '2-8-2'!H125, IF(ISNUMBER('2-8-2'!I125), '2-8-2'!I125, IF(ISNUMBER('2-8-2'!J125), '2-8-2'!J125, IF(ISNUMBER('2-8-2'!K125), '2-8-2'!K125, "XXX")))))))</f>
        <v>0.39714285714285713</v>
      </c>
      <c r="X125" s="130">
        <f>'3-1'!F124</f>
        <v>0.63200000000000001</v>
      </c>
      <c r="Y125" s="223">
        <f>'3-2'!N124</f>
        <v>0.35080012700000002</v>
      </c>
    </row>
    <row r="126" spans="1:25" ht="15" x14ac:dyDescent="0.25">
      <c r="A126" s="19" t="s">
        <v>133</v>
      </c>
      <c r="B126" s="158" t="s">
        <v>133</v>
      </c>
      <c r="C126" s="130">
        <f>IF(ISNUMBER('1-1'!E126),'1-1'!E126, "XXX")</f>
        <v>6.3</v>
      </c>
      <c r="D126" s="130" t="str">
        <f>IF(UCDP!V126, UCDP!V126, "0.0")</f>
        <v>0.0</v>
      </c>
      <c r="E126" s="130">
        <f>IF(ISNUMBER('1-3'!F126), '1-3'!F126, IF(ISNUMBER('1-3'!G126), '1-3'!G126, IF(ISNUMBER('1-3'!H126), '1-3'!H126, IF(ISNUMBER('1-3'!I126), '1-3'!I126, IF(ISNUMBER('1-3'!J126), '1-3'!J126, IF(ISNUMBER('1-3'!K126), '1-3'!K126, IF(ISNUMBER('1-3'!L126), '1-3'!L126, "XXX")))))))</f>
        <v>77.333333333333329</v>
      </c>
      <c r="F126" s="130" t="str">
        <f>IF(ISNUMBER('1-4'!AL126),'1-4'!AL126, IF(ISNUMBER('1-4'!AM126),'1-4'!AM126, IF(ISNUMBER('1-4'!AN126),'1-4'!AN126, IF(ISNUMBER('1-4'!AO126),'1-4'!AO126, IF(ISNUMBER('1-4'!AP126),'1-4'!AP126, IF(ISNUMBER('1-4'!AQ126),'1-4'!AQ126, IF(ISNUMBER('1-4'!AR126), '1-4'!AR126, "XXX")))))))</f>
        <v>XXX</v>
      </c>
      <c r="G126" s="130">
        <f>IF(ISNUMBER('1-5'!E125),'1-5'!E125, "XXX")</f>
        <v>5.9</v>
      </c>
      <c r="H126" s="130">
        <f>IF(ISNUMBER('2-1-1'!E126), '2-1-1'!E126, IF(ISNUMBER('2-1-1'!F126), '2-1-1'!F126, IF(ISNUMBER('2-1-1'!G126), '2-1-1'!G126, IF(ISNUMBER('2-1-1'!H126), '2-1-1'!H126, IF(ISNUMBER('2-1-1'!I126), '2-1-1'!I126, IF(ISNUMBER('2-1-1'!J126), '2-1-1'!J126, IF(ISNUMBER('2-1-1'!K126), '2-1-1'!K126, "XXX")))))))</f>
        <v>0.67285714285714282</v>
      </c>
      <c r="I126" s="130">
        <f>'2-1-2'!C125</f>
        <v>0.30369000000000002</v>
      </c>
      <c r="J126" s="130">
        <f>IF(ISNUMBER('2-2-1'!Z126), '2-2-1'!Z126, IF(ISNUMBER('2-2-1'!AA126), '2-2-1'!AA126, IF(ISNUMBER('2-2-1'!AB126), '2-2-1'!AB126, IF(ISNUMBER('2-2-1'!AC126), '2-2-1'!AC126, IF(ISNUMBER('2-2-1'!AD126), '2-2-1'!AD126, IF(ISNUMBER('2-2-1'!AE126), '2-2-1'!AE126, IF(ISNUMBER('2-2-1'!AF126), '2-2-1'!AF126, "XXX")))))))</f>
        <v>1.44712</v>
      </c>
      <c r="K126" s="130">
        <f>IF(ISNUMBER('2-2-2'!E126), '2-2-2'!E126, IF(ISNUMBER('2-2-2'!F126), '2-2-2'!F126, IF(ISNUMBER('2-2-2'!G126), '2-2-2'!G126, IF(ISNUMBER('2-2-2'!H126), '2-2-2'!H126, IF(ISNUMBER('2-2-2'!I126), '2-2-2'!I126, IF(ISNUMBER('2-2-2'!J126), '2-2-2'!J126, IF(ISNUMBER('2-2-2'!K126), '2-2-2'!K126, "XXX")))))))</f>
        <v>0.64571428571428569</v>
      </c>
      <c r="L126" s="130">
        <f>IF(ISNUMBER('2-3-1'!M126), '2-3-1'!M126, IF(ISNUMBER('2-3-1'!N126), '2-3-1'!N126, IF(ISNUMBER('2-3-1'!O126), '2-3-1'!O126, IF(ISNUMBER('2-3-1'!P126), '2-3-1'!P126, IF(ISNUMBER('2-3-1'!Q126), '2-3-1'!Q126, IF(ISNUMBER('2-3-1'!R126), '2-3-1'!R126, IF(ISNUMBER('2-3-1'!S126), '2-3-1'!S126, "XXX")))))))</f>
        <v>3.1060183000000001</v>
      </c>
      <c r="M126" s="130">
        <f>IF(ISNUMBER('2-3-2'!M126),'2-3-2'!M126, "XXX")</f>
        <v>29.046737669999999</v>
      </c>
      <c r="N126" s="130">
        <f>IF(ISNUMBER('2-4-1'!S126), '2-4-1'!S126,IF(ISNUMBER('2-4-1'!T126),'2-4-1'!T126,IF(ISNUMBER('2-4-1'!U126),'2-4-1'!U126,IF(ISNUMBER('2-4-1'!V126),'2-4-1'!V126,'2013'!N126))))</f>
        <v>5.7362302027914103</v>
      </c>
      <c r="O126" s="130" t="str">
        <f>IF(ISNUMBER('2-4-2'!C126), '2-4-2'!C126, IF(ISNUMBER('2-4-2'!D126), '2-4-2'!D126, IF(ISNUMBER('2-4-2'!E126), '2-4-2'!E126, IF(ISNUMBER('2-4-2'!F126), '2-4-2'!F126, IF(ISNUMBER('2-4-2'!G126), '2-4-2'!G126, "XXX")))))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"XXX"))))</f>
        <v>XXX</v>
      </c>
      <c r="S126" s="130" t="str">
        <f>IF(ISNUMBER('2-6-2'!B126), '2-6-2'!B126, IF(ISNUMBER('2-6-2'!C126), '2-6-2'!C126, IF(ISNUMBER('2-6-2'!D126), '2-6-2'!D126, IF(ISNUMBER('2-6-2'!E126), '2-6-2'!E126, IF(ISNUMBER('2-6-2'!F126), '2-6-2'!F126, IF(ISNUMBER('2-6-2'!G126), '2-6-2'!G126, IF(ISNUMBER('2-6-2'!H126), '2-6-2'!H126, "XXX")))))))</f>
        <v>XXX</v>
      </c>
      <c r="T126" s="130">
        <f>IF(ISNUMBER('2-7-1'!E126), '2-7-1'!E126, IF(ISNUMBER('2-7-1'!F126), '2-7-1'!F126, IF(ISNUMBER('2-7-1'!G126), '2-7-1'!G126, IF(ISNUMBER('2-7-1'!H126), '2-7-1'!H126, IF(ISNUMBER('2-7-1'!I126), '2-7-1'!I126, IF(ISNUMBER('2-7-1'!J126), '2-7-1'!J126, IF(ISNUMBER('2-7-1'!K126), '2-7-1'!K126, "XXX")))))))</f>
        <v>0.63571428571428579</v>
      </c>
      <c r="U126" s="130">
        <f>IF(ISNUMBER('2-7-2'!E126), '2-7-2'!E126, IF(ISNUMBER('2-7-2'!F126), '2-7-2'!F126, IF(ISNUMBER('2-7-2'!G126), '2-7-2'!G126, IF(ISNUMBER('2-7-2'!H126), '2-7-2'!H126, IF(ISNUMBER('2-7-2'!I126), '2-7-2'!I126, IF(ISNUMBER('2-7-2'!J126), '2-7-2'!J126, IF(ISNUMBER('2-7-2'!K126), '2-7-2'!K126, "XXX")))))))</f>
        <v>0.55000000000000004</v>
      </c>
      <c r="V126" s="130">
        <f>IF(ISNUMBER('2-8-1'!E126), '2-8-1'!E126, IF(ISNUMBER('2-8-1'!F126), '2-8-1'!F126, IF(ISNUMBER('2-8-1'!G126), '2-8-1'!G126, IF(ISNUMBER('2-8-1'!H126), '2-8-1'!H126, IF(ISNUMBER('2-8-1'!I126), '2-8-1'!I126, IF(ISNUMBER('2-8-1'!J126), '2-8-1'!J126, IF(ISNUMBER('2-8-1'!K126), '2-8-1'!K126, "XXX")))))))</f>
        <v>0.58714285714285719</v>
      </c>
      <c r="W126" s="130">
        <f>IF(ISNUMBER('2-8-2'!E126), '2-8-2'!E126, IF(ISNUMBER('2-8-2'!F126), '2-8-2'!F126, IF(ISNUMBER('2-8-2'!G126), '2-8-2'!G126, IF(ISNUMBER('2-8-2'!H126), '2-8-2'!H126, IF(ISNUMBER('2-8-2'!I126), '2-8-2'!I126, IF(ISNUMBER('2-8-2'!J126), '2-8-2'!J126, IF(ISNUMBER('2-8-2'!K126), '2-8-2'!K126, "XXX")))))))</f>
        <v>0.61</v>
      </c>
      <c r="X126" s="130">
        <f>'3-1'!F125</f>
        <v>0.45</v>
      </c>
      <c r="Y126" s="223">
        <f>'3-2'!N125</f>
        <v>0.17275019</v>
      </c>
    </row>
    <row r="127" spans="1:25" ht="15" x14ac:dyDescent="0.25">
      <c r="A127" s="19" t="s">
        <v>134</v>
      </c>
      <c r="B127" s="158" t="s">
        <v>134</v>
      </c>
      <c r="C127" s="130">
        <f>IF(ISNUMBER('1-1'!E127),'1-1'!E127, "XXX")</f>
        <v>7.7</v>
      </c>
      <c r="D127" s="130" t="str">
        <f>IF(UCDP!V127, UCDP!V127, "0.0")</f>
        <v>0.0</v>
      </c>
      <c r="E127" s="130">
        <f>IF(ISNUMBER('1-3'!F127), '1-3'!F127, IF(ISNUMBER('1-3'!G127), '1-3'!G127, IF(ISNUMBER('1-3'!H127), '1-3'!H127, IF(ISNUMBER('1-3'!I127), '1-3'!I127, IF(ISNUMBER('1-3'!J127), '1-3'!J127, IF(ISNUMBER('1-3'!K127), '1-3'!K127, IF(ISNUMBER('1-3'!L127), '1-3'!L127, "XXX")))))))</f>
        <v>80</v>
      </c>
      <c r="F127" s="130">
        <f>IF(ISNUMBER('1-4'!AL127),'1-4'!AL127, IF(ISNUMBER('1-4'!AM127),'1-4'!AM127, IF(ISNUMBER('1-4'!AN127),'1-4'!AN127, IF(ISNUMBER('1-4'!AO127),'1-4'!AO127, IF(ISNUMBER('1-4'!AP127),'1-4'!AP127, IF(ISNUMBER('1-4'!AQ127),'1-4'!AQ127, IF(ISNUMBER('1-4'!AR127), '1-4'!AR127, "XXX")))))))</f>
        <v>3</v>
      </c>
      <c r="G127" s="130">
        <f>IF(ISNUMBER('1-5'!E126),'1-5'!E126, "XXX")</f>
        <v>6.8</v>
      </c>
      <c r="H127" s="130">
        <f>IF(ISNUMBER('2-1-1'!E127), '2-1-1'!E127, IF(ISNUMBER('2-1-1'!F127), '2-1-1'!F127, IF(ISNUMBER('2-1-1'!G127), '2-1-1'!G127, IF(ISNUMBER('2-1-1'!H127), '2-1-1'!H127, IF(ISNUMBER('2-1-1'!I127), '2-1-1'!I127, IF(ISNUMBER('2-1-1'!J127), '2-1-1'!J127, IF(ISNUMBER('2-1-1'!K127), '2-1-1'!K127, "XXX")))))))</f>
        <v>0.29857142857142854</v>
      </c>
      <c r="I127" s="130">
        <f>'2-1-2'!C126</f>
        <v>1.7919999999999998E-2</v>
      </c>
      <c r="J127" s="130">
        <f>IF(ISNUMBER('2-2-1'!Z127), '2-2-1'!Z127, IF(ISNUMBER('2-2-1'!AA127), '2-2-1'!AA127, IF(ISNUMBER('2-2-1'!AB127), '2-2-1'!AB127, IF(ISNUMBER('2-2-1'!AC127), '2-2-1'!AC127, IF(ISNUMBER('2-2-1'!AD127), '2-2-1'!AD127, IF(ISNUMBER('2-2-1'!AE127), '2-2-1'!AE127, IF(ISNUMBER('2-2-1'!AF127), '2-2-1'!AF127, "XXX")))))))</f>
        <v>2.1458399999999997</v>
      </c>
      <c r="K127" s="130">
        <f>IF(ISNUMBER('2-2-2'!E127), '2-2-2'!E127, IF(ISNUMBER('2-2-2'!F127), '2-2-2'!F127, IF(ISNUMBER('2-2-2'!G127), '2-2-2'!G127, IF(ISNUMBER('2-2-2'!H127), '2-2-2'!H127, IF(ISNUMBER('2-2-2'!I127), '2-2-2'!I127, IF(ISNUMBER('2-2-2'!J127), '2-2-2'!J127, IF(ISNUMBER('2-2-2'!K127), '2-2-2'!K127, "XXX")))))))</f>
        <v>0.41285714285714287</v>
      </c>
      <c r="L127" s="130">
        <f>IF(ISNUMBER('2-3-1'!M127), '2-3-1'!M127, IF(ISNUMBER('2-3-1'!N127), '2-3-1'!N127, IF(ISNUMBER('2-3-1'!O127), '2-3-1'!O127, IF(ISNUMBER('2-3-1'!P127), '2-3-1'!P127, IF(ISNUMBER('2-3-1'!Q127), '2-3-1'!Q127, IF(ISNUMBER('2-3-1'!R127), '2-3-1'!R127, IF(ISNUMBER('2-3-1'!S127), '2-3-1'!S127, "XXX")))))))</f>
        <v>1.2722797400000001</v>
      </c>
      <c r="M127" s="130">
        <f>IF(ISNUMBER('2-3-2'!M127),'2-3-2'!M127, "XXX")</f>
        <v>64.020278930000003</v>
      </c>
      <c r="N127" s="130">
        <f>IF(ISNUMBER('2-4-1'!S127), '2-4-1'!S127,IF(ISNUMBER('2-4-1'!T127),'2-4-1'!T127,IF(ISNUMBER('2-4-1'!U127),'2-4-1'!U127,IF(ISNUMBER('2-4-1'!V127),'2-4-1'!V127,'2013'!N127))))</f>
        <v>0.7</v>
      </c>
      <c r="O127" s="130" t="str">
        <f>IF(ISNUMBER('2-4-2'!C127), '2-4-2'!C127, IF(ISNUMBER('2-4-2'!D127), '2-4-2'!D127, IF(ISNUMBER('2-4-2'!E127), '2-4-2'!E127, IF(ISNUMBER('2-4-2'!F127), '2-4-2'!F127, IF(ISNUMBER('2-4-2'!G127), '2-4-2'!G127, "XXX")))))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"XXX"))))</f>
        <v>11.275460000000001</v>
      </c>
      <c r="S127" s="130">
        <f>IF(ISNUMBER('2-6-2'!B127), '2-6-2'!B127, IF(ISNUMBER('2-6-2'!C127), '2-6-2'!C127, IF(ISNUMBER('2-6-2'!D127), '2-6-2'!D127, IF(ISNUMBER('2-6-2'!E127), '2-6-2'!E127, IF(ISNUMBER('2-6-2'!F127), '2-6-2'!F127, IF(ISNUMBER('2-6-2'!G127), '2-6-2'!G127, IF(ISNUMBER('2-6-2'!H127), '2-6-2'!H127, "XXX")))))))</f>
        <v>59.29</v>
      </c>
      <c r="T127" s="130">
        <f>IF(ISNUMBER('2-7-1'!E127), '2-7-1'!E127, IF(ISNUMBER('2-7-1'!F127), '2-7-1'!F127, IF(ISNUMBER('2-7-1'!G127), '2-7-1'!G127, IF(ISNUMBER('2-7-1'!H127), '2-7-1'!H127, IF(ISNUMBER('2-7-1'!I127), '2-7-1'!I127, IF(ISNUMBER('2-7-1'!J127), '2-7-1'!J127, IF(ISNUMBER('2-7-1'!K127), '2-7-1'!K127, "XXX")))))))</f>
        <v>0.48428571428571432</v>
      </c>
      <c r="U127" s="130">
        <f>IF(ISNUMBER('2-7-2'!E127), '2-7-2'!E127, IF(ISNUMBER('2-7-2'!F127), '2-7-2'!F127, IF(ISNUMBER('2-7-2'!G127), '2-7-2'!G127, IF(ISNUMBER('2-7-2'!H127), '2-7-2'!H127, IF(ISNUMBER('2-7-2'!I127), '2-7-2'!I127, IF(ISNUMBER('2-7-2'!J127), '2-7-2'!J127, IF(ISNUMBER('2-7-2'!K127), '2-7-2'!K127, "XXX")))))))</f>
        <v>0.40357142857142858</v>
      </c>
      <c r="V127" s="130">
        <f>IF(ISNUMBER('2-8-1'!E127), '2-8-1'!E127, IF(ISNUMBER('2-8-1'!F127), '2-8-1'!F127, IF(ISNUMBER('2-8-1'!G127), '2-8-1'!G127, IF(ISNUMBER('2-8-1'!H127), '2-8-1'!H127, IF(ISNUMBER('2-8-1'!I127), '2-8-1'!I127, IF(ISNUMBER('2-8-1'!J127), '2-8-1'!J127, IF(ISNUMBER('2-8-1'!K127), '2-8-1'!K127, "XXX")))))))</f>
        <v>0.59285714285714286</v>
      </c>
      <c r="W127" s="130">
        <f>IF(ISNUMBER('2-8-2'!E127), '2-8-2'!E127, IF(ISNUMBER('2-8-2'!F127), '2-8-2'!F127, IF(ISNUMBER('2-8-2'!G127), '2-8-2'!G127, IF(ISNUMBER('2-8-2'!H127), '2-8-2'!H127, IF(ISNUMBER('2-8-2'!I127), '2-8-2'!I127, IF(ISNUMBER('2-8-2'!J127), '2-8-2'!J127, IF(ISNUMBER('2-8-2'!K127), '2-8-2'!K127, "XXX")))))))</f>
        <v>0.50142857142857145</v>
      </c>
      <c r="X127" s="130">
        <f>'3-1'!F126</f>
        <v>0.52500000000000002</v>
      </c>
      <c r="Y127" s="223">
        <f>'3-2'!N126</f>
        <v>-7.8416258000000003E-2</v>
      </c>
    </row>
    <row r="128" spans="1:25" ht="15" x14ac:dyDescent="0.25">
      <c r="A128" s="19" t="s">
        <v>135</v>
      </c>
      <c r="B128" s="158" t="s">
        <v>135</v>
      </c>
      <c r="C128" s="130">
        <f>IF(ISNUMBER('1-1'!E128),'1-1'!E128, "XXX")</f>
        <v>3</v>
      </c>
      <c r="D128" s="130" t="str">
        <f>IF(UCDP!V128, UCDP!V128, "0.0")</f>
        <v>0.0</v>
      </c>
      <c r="E128" s="130">
        <f>IF(ISNUMBER('1-3'!F128), '1-3'!F128, IF(ISNUMBER('1-3'!G128), '1-3'!G128, IF(ISNUMBER('1-3'!H128), '1-3'!H128, IF(ISNUMBER('1-3'!I128), '1-3'!I128, IF(ISNUMBER('1-3'!J128), '1-3'!J128, IF(ISNUMBER('1-3'!K128), '1-3'!K128, IF(ISNUMBER('1-3'!L128), '1-3'!L128, "XXX")))))))</f>
        <v>101.33333333333334</v>
      </c>
      <c r="F128" s="130">
        <f>IF(ISNUMBER('1-4'!AL128),'1-4'!AL128, IF(ISNUMBER('1-4'!AM128),'1-4'!AM128, IF(ISNUMBER('1-4'!AN128),'1-4'!AN128, IF(ISNUMBER('1-4'!AO128),'1-4'!AO128, IF(ISNUMBER('1-4'!AP128),'1-4'!AP128, IF(ISNUMBER('1-4'!AQ128),'1-4'!AQ128, IF(ISNUMBER('1-4'!AR128), '1-4'!AR128, "XXX")))))))</f>
        <v>2</v>
      </c>
      <c r="G128" s="130">
        <f>IF(ISNUMBER('1-5'!E127),'1-5'!E127, "XXX")</f>
        <v>4.4000000000000004</v>
      </c>
      <c r="H128" s="130">
        <f>IF(ISNUMBER('2-1-1'!E128), '2-1-1'!E128, IF(ISNUMBER('2-1-1'!F128), '2-1-1'!F128, IF(ISNUMBER('2-1-1'!G128), '2-1-1'!G128, IF(ISNUMBER('2-1-1'!H128), '2-1-1'!H128, IF(ISNUMBER('2-1-1'!I128), '2-1-1'!I128, IF(ISNUMBER('2-1-1'!J128), '2-1-1'!J128, IF(ISNUMBER('2-1-1'!K128), '2-1-1'!K128, "XXX")))))))</f>
        <v>0.88857142857142846</v>
      </c>
      <c r="I128" s="130">
        <f>'2-1-2'!C127</f>
        <v>0.63863000000000003</v>
      </c>
      <c r="J128" s="130">
        <f>IF(ISNUMBER('2-2-1'!Z128), '2-2-1'!Z128, IF(ISNUMBER('2-2-1'!AA128), '2-2-1'!AA128, IF(ISNUMBER('2-2-1'!AB128), '2-2-1'!AB128, IF(ISNUMBER('2-2-1'!AC128), '2-2-1'!AC128, IF(ISNUMBER('2-2-1'!AD128), '2-2-1'!AD128, IF(ISNUMBER('2-2-1'!AE128), '2-2-1'!AE128, IF(ISNUMBER('2-2-1'!AF128), '2-2-1'!AF128, "XXX")))))))</f>
        <v>1.39774</v>
      </c>
      <c r="K128" s="130">
        <f>IF(ISNUMBER('2-2-2'!E128), '2-2-2'!E128, IF(ISNUMBER('2-2-2'!F128), '2-2-2'!F128, IF(ISNUMBER('2-2-2'!G128), '2-2-2'!G128, IF(ISNUMBER('2-2-2'!H128), '2-2-2'!H128, IF(ISNUMBER('2-2-2'!I128), '2-2-2'!I128, IF(ISNUMBER('2-2-2'!J128), '2-2-2'!J128, IF(ISNUMBER('2-2-2'!K128), '2-2-2'!K128, "XXX")))))))</f>
        <v>0.88142857142857145</v>
      </c>
      <c r="L128" s="130">
        <f>IF(ISNUMBER('2-3-1'!M128), '2-3-1'!M128, IF(ISNUMBER('2-3-1'!N128), '2-3-1'!N128, IF(ISNUMBER('2-3-1'!O128), '2-3-1'!O128, IF(ISNUMBER('2-3-1'!P128), '2-3-1'!P128, IF(ISNUMBER('2-3-1'!Q128), '2-3-1'!Q128, IF(ISNUMBER('2-3-1'!R128), '2-3-1'!R128, IF(ISNUMBER('2-3-1'!S128), '2-3-1'!S128, "XXX")))))))</f>
        <v>1.14910603</v>
      </c>
      <c r="M128" s="130">
        <f>IF(ISNUMBER('2-3-2'!M128),'2-3-2'!M128, "XXX")</f>
        <v>41.458755490000001</v>
      </c>
      <c r="N128" s="130">
        <f>IF(ISNUMBER('2-4-1'!S128), '2-4-1'!S128,IF(ISNUMBER('2-4-1'!T128),'2-4-1'!T128,IF(ISNUMBER('2-4-1'!U128),'2-4-1'!U128,IF(ISNUMBER('2-4-1'!V128),'2-4-1'!V128,'2013'!N128))))</f>
        <v>2.30064979924687</v>
      </c>
      <c r="O128" s="130" t="str">
        <f>IF(ISNUMBER('2-4-2'!C128), '2-4-2'!C128, IF(ISNUMBER('2-4-2'!D128), '2-4-2'!D128, IF(ISNUMBER('2-4-2'!E128), '2-4-2'!E128, IF(ISNUMBER('2-4-2'!F128), '2-4-2'!F128, IF(ISNUMBER('2-4-2'!G128), '2-4-2'!G128, "XXX")))))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"XXX"))))</f>
        <v>85.084149999999994</v>
      </c>
      <c r="S128" s="130">
        <f>IF(ISNUMBER('2-6-2'!B128), '2-6-2'!B128, IF(ISNUMBER('2-6-2'!C128), '2-6-2'!C128, IF(ISNUMBER('2-6-2'!D128), '2-6-2'!D128, IF(ISNUMBER('2-6-2'!E128), '2-6-2'!E128, IF(ISNUMBER('2-6-2'!F128), '2-6-2'!F128, IF(ISNUMBER('2-6-2'!G128), '2-6-2'!G128, IF(ISNUMBER('2-6-2'!H128), '2-6-2'!H128, "XXX")))))))</f>
        <v>0</v>
      </c>
      <c r="T128" s="130">
        <f>IF(ISNUMBER('2-7-1'!E128), '2-7-1'!E128, IF(ISNUMBER('2-7-1'!F128), '2-7-1'!F128, IF(ISNUMBER('2-7-1'!G128), '2-7-1'!G128, IF(ISNUMBER('2-7-1'!H128), '2-7-1'!H128, IF(ISNUMBER('2-7-1'!I128), '2-7-1'!I128, IF(ISNUMBER('2-7-1'!J128), '2-7-1'!J128, IF(ISNUMBER('2-7-1'!K128), '2-7-1'!K128, "XXX")))))))</f>
        <v>0.89571428571428569</v>
      </c>
      <c r="U128" s="130">
        <f>IF(ISNUMBER('2-7-2'!E128), '2-7-2'!E128, IF(ISNUMBER('2-7-2'!F128), '2-7-2'!F128, IF(ISNUMBER('2-7-2'!G128), '2-7-2'!G128, IF(ISNUMBER('2-7-2'!H128), '2-7-2'!H128, IF(ISNUMBER('2-7-2'!I128), '2-7-2'!I128, IF(ISNUMBER('2-7-2'!J128), '2-7-2'!J128, IF(ISNUMBER('2-7-2'!K128), '2-7-2'!K128, "XXX")))))))</f>
        <v>0.86714285714285722</v>
      </c>
      <c r="V128" s="130">
        <f>IF(ISNUMBER('2-8-1'!E128), '2-8-1'!E128, IF(ISNUMBER('2-8-1'!F128), '2-8-1'!F128, IF(ISNUMBER('2-8-1'!G128), '2-8-1'!G128, IF(ISNUMBER('2-8-1'!H128), '2-8-1'!H128, IF(ISNUMBER('2-8-1'!I128), '2-8-1'!I128, IF(ISNUMBER('2-8-1'!J128), '2-8-1'!J128, IF(ISNUMBER('2-8-1'!K128), '2-8-1'!K128, "XXX")))))))</f>
        <v>0.80142857142857149</v>
      </c>
      <c r="W128" s="130">
        <f>IF(ISNUMBER('2-8-2'!E128), '2-8-2'!E128, IF(ISNUMBER('2-8-2'!F128), '2-8-2'!F128, IF(ISNUMBER('2-8-2'!G128), '2-8-2'!G128, IF(ISNUMBER('2-8-2'!H128), '2-8-2'!H128, IF(ISNUMBER('2-8-2'!I128), '2-8-2'!I128, IF(ISNUMBER('2-8-2'!J128), '2-8-2'!J128, IF(ISNUMBER('2-8-2'!K128), '2-8-2'!K128, "XXX")))))))</f>
        <v>0.84571428571428575</v>
      </c>
      <c r="X128" s="130">
        <f>'3-1'!F127</f>
        <v>0.38400000000000001</v>
      </c>
      <c r="Y128" s="223">
        <f>'3-2'!N127</f>
        <v>-0.12789471399999999</v>
      </c>
    </row>
    <row r="129" spans="1:25" ht="15" x14ac:dyDescent="0.25">
      <c r="A129" s="19" t="s">
        <v>178</v>
      </c>
      <c r="B129" s="158" t="s">
        <v>178</v>
      </c>
      <c r="C129" s="130">
        <f>IF(ISNUMBER('1-1'!E129),'1-1'!E129, "XXX")</f>
        <v>4.2</v>
      </c>
      <c r="D129" s="130" t="str">
        <f>IF(UCDP!V129, UCDP!V129, "0.0")</f>
        <v>0.0</v>
      </c>
      <c r="E129" s="130">
        <f>IF(ISNUMBER('1-3'!F129), '1-3'!F129, IF(ISNUMBER('1-3'!G129), '1-3'!G129, IF(ISNUMBER('1-3'!H129), '1-3'!H129, IF(ISNUMBER('1-3'!I129), '1-3'!I129, IF(ISNUMBER('1-3'!J129), '1-3'!J129, IF(ISNUMBER('1-3'!K129), '1-3'!K129, IF(ISNUMBER('1-3'!L129), '1-3'!L129, "XXX")))))))</f>
        <v>87.333333333333343</v>
      </c>
      <c r="F129" s="130">
        <f>IF(ISNUMBER('1-4'!AL129),'1-4'!AL129, IF(ISNUMBER('1-4'!AM129),'1-4'!AM129, IF(ISNUMBER('1-4'!AN129),'1-4'!AN129, IF(ISNUMBER('1-4'!AO129),'1-4'!AO129, IF(ISNUMBER('1-4'!AP129),'1-4'!AP129, IF(ISNUMBER('1-4'!AQ129),'1-4'!AQ129, IF(ISNUMBER('1-4'!AR129), '1-4'!AR129, "XXX")))))))</f>
        <v>1</v>
      </c>
      <c r="G129" s="130">
        <f>IF(ISNUMBER('1-5'!E128),'1-5'!E128, "XXX")</f>
        <v>3.8</v>
      </c>
      <c r="H129" s="130">
        <f>IF(ISNUMBER('2-1-1'!E129), '2-1-1'!E129, IF(ISNUMBER('2-1-1'!F129), '2-1-1'!F129, IF(ISNUMBER('2-1-1'!G129), '2-1-1'!G129, IF(ISNUMBER('2-1-1'!H129), '2-1-1'!H129, IF(ISNUMBER('2-1-1'!I129), '2-1-1'!I129, IF(ISNUMBER('2-1-1'!J129), '2-1-1'!J129, IF(ISNUMBER('2-1-1'!K129), '2-1-1'!K129, "XXX")))))))</f>
        <v>0.59857142857142864</v>
      </c>
      <c r="I129" s="130">
        <f>'2-1-2'!C128</f>
        <v>0.42118</v>
      </c>
      <c r="J129" s="130">
        <f>IF(ISNUMBER('2-2-1'!Z129), '2-2-1'!Z129, IF(ISNUMBER('2-2-1'!AA129), '2-2-1'!AA129, IF(ISNUMBER('2-2-1'!AB129), '2-2-1'!AB129, IF(ISNUMBER('2-2-1'!AC129), '2-2-1'!AC129, IF(ISNUMBER('2-2-1'!AD129), '2-2-1'!AD129, IF(ISNUMBER('2-2-1'!AE129), '2-2-1'!AE129, IF(ISNUMBER('2-2-1'!AF129), '2-2-1'!AF129, "XXX")))))))</f>
        <v>2.62365</v>
      </c>
      <c r="K129" s="130">
        <f>IF(ISNUMBER('2-2-2'!E129), '2-2-2'!E129, IF(ISNUMBER('2-2-2'!F129), '2-2-2'!F129, IF(ISNUMBER('2-2-2'!G129), '2-2-2'!G129, IF(ISNUMBER('2-2-2'!H129), '2-2-2'!H129, IF(ISNUMBER('2-2-2'!I129), '2-2-2'!I129, IF(ISNUMBER('2-2-2'!J129), '2-2-2'!J129, IF(ISNUMBER('2-2-2'!K129), '2-2-2'!K129, "XXX")))))))</f>
        <v>0.60142857142857142</v>
      </c>
      <c r="L129" s="130">
        <f>IF(ISNUMBER('2-3-1'!M129), '2-3-1'!M129, IF(ISNUMBER('2-3-1'!N129), '2-3-1'!N129, IF(ISNUMBER('2-3-1'!O129), '2-3-1'!O129, IF(ISNUMBER('2-3-1'!P129), '2-3-1'!P129, IF(ISNUMBER('2-3-1'!Q129), '2-3-1'!Q129, IF(ISNUMBER('2-3-1'!R129), '2-3-1'!R129, IF(ISNUMBER('2-3-1'!S129), '2-3-1'!S129, "XXX")))))))</f>
        <v>5.4889159200000002</v>
      </c>
      <c r="M129" s="130">
        <f>IF(ISNUMBER('2-3-2'!M129),'2-3-2'!M129, "XXX")</f>
        <v>22.8006134</v>
      </c>
      <c r="N129" s="130">
        <f>IF(ISNUMBER('2-4-1'!S129), '2-4-1'!S129,IF(ISNUMBER('2-4-1'!T129),'2-4-1'!T129,IF(ISNUMBER('2-4-1'!U129),'2-4-1'!U129,IF(ISNUMBER('2-4-1'!V129),'2-4-1'!V129,'2013'!N129))))</f>
        <v>18.050999999999998</v>
      </c>
      <c r="O129" s="130">
        <f>IF(ISNUMBER('2-4-2'!C129), '2-4-2'!C129, IF(ISNUMBER('2-4-2'!D129), '2-4-2'!D129, IF(ISNUMBER('2-4-2'!E129), '2-4-2'!E129, IF(ISNUMBER('2-4-2'!F129), '2-4-2'!F129, IF(ISNUMBER('2-4-2'!G129), '2-4-2'!G129, "XXX")))))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"XXX"))))</f>
        <v>84.387919999999994</v>
      </c>
      <c r="S129" s="130">
        <f>IF(ISNUMBER('2-6-2'!B129), '2-6-2'!B129, IF(ISNUMBER('2-6-2'!C129), '2-6-2'!C129, IF(ISNUMBER('2-6-2'!D129), '2-6-2'!D129, IF(ISNUMBER('2-6-2'!E129), '2-6-2'!E129, IF(ISNUMBER('2-6-2'!F129), '2-6-2'!F129, IF(ISNUMBER('2-6-2'!G129), '2-6-2'!G129, IF(ISNUMBER('2-6-2'!H129), '2-6-2'!H129, "XXX")))))))</f>
        <v>0</v>
      </c>
      <c r="T129" s="130">
        <f>IF(ISNUMBER('2-7-1'!E129), '2-7-1'!E129, IF(ISNUMBER('2-7-1'!F129), '2-7-1'!F129, IF(ISNUMBER('2-7-1'!G129), '2-7-1'!G129, IF(ISNUMBER('2-7-1'!H129), '2-7-1'!H129, IF(ISNUMBER('2-7-1'!I129), '2-7-1'!I129, IF(ISNUMBER('2-7-1'!J129), '2-7-1'!J129, IF(ISNUMBER('2-7-1'!K129), '2-7-1'!K129, "XXX")))))))</f>
        <v>0.58571428571428563</v>
      </c>
      <c r="U129" s="130">
        <f>IF(ISNUMBER('2-7-2'!E129), '2-7-2'!E129, IF(ISNUMBER('2-7-2'!F129), '2-7-2'!F129, IF(ISNUMBER('2-7-2'!G129), '2-7-2'!G129, IF(ISNUMBER('2-7-2'!H129), '2-7-2'!H129, IF(ISNUMBER('2-7-2'!I129), '2-7-2'!I129, IF(ISNUMBER('2-7-2'!J129), '2-7-2'!J129, IF(ISNUMBER('2-7-2'!K129), '2-7-2'!K129, "XXX")))))))</f>
        <v>0.36500000000000005</v>
      </c>
      <c r="V129" s="130">
        <f>IF(ISNUMBER('2-8-1'!E129), '2-8-1'!E129, IF(ISNUMBER('2-8-1'!F129), '2-8-1'!F129, IF(ISNUMBER('2-8-1'!G129), '2-8-1'!G129, IF(ISNUMBER('2-8-1'!H129), '2-8-1'!H129, IF(ISNUMBER('2-8-1'!I129), '2-8-1'!I129, IF(ISNUMBER('2-8-1'!J129), '2-8-1'!J129, IF(ISNUMBER('2-8-1'!K129), '2-8-1'!K129, "XXX")))))))</f>
        <v>0.59571428571428575</v>
      </c>
      <c r="W129" s="130">
        <f>IF(ISNUMBER('2-8-2'!E129), '2-8-2'!E129, IF(ISNUMBER('2-8-2'!F129), '2-8-2'!F129, IF(ISNUMBER('2-8-2'!G129), '2-8-2'!G129, IF(ISNUMBER('2-8-2'!H129), '2-8-2'!H129, IF(ISNUMBER('2-8-2'!I129), '2-8-2'!I129, IF(ISNUMBER('2-8-2'!J129), '2-8-2'!J129, IF(ISNUMBER('2-8-2'!K129), '2-8-2'!K129, "XXX")))))))</f>
        <v>0.40857142857142853</v>
      </c>
      <c r="X129" s="130">
        <f>'3-1'!F128</f>
        <v>0.85299999999999998</v>
      </c>
      <c r="Y129" s="223">
        <f>'3-2'!N128</f>
        <v>0.95604413700000002</v>
      </c>
    </row>
    <row r="130" spans="1:25" ht="15" x14ac:dyDescent="0.25">
      <c r="A130" s="19" t="s">
        <v>137</v>
      </c>
      <c r="B130" s="158" t="s">
        <v>137</v>
      </c>
      <c r="C130" s="130">
        <f>IF(ISNUMBER('1-1'!E130),'1-1'!E130, "XXX")</f>
        <v>2.6</v>
      </c>
      <c r="D130" s="130" t="str">
        <f>IF(UCDP!V130, UCDP!V130, "0.0")</f>
        <v>0.0</v>
      </c>
      <c r="E130" s="130">
        <f>IF(ISNUMBER('1-3'!F130), '1-3'!F130, IF(ISNUMBER('1-3'!G130), '1-3'!G130, IF(ISNUMBER('1-3'!H130), '1-3'!H130, IF(ISNUMBER('1-3'!I130), '1-3'!I130, IF(ISNUMBER('1-3'!J130), '1-3'!J130, IF(ISNUMBER('1-3'!K130), '1-3'!K130, IF(ISNUMBER('1-3'!L130), '1-3'!L130, "XXX")))))))</f>
        <v>97.166666666666671</v>
      </c>
      <c r="F130" s="130">
        <f>IF(ISNUMBER('1-4'!AL130),'1-4'!AL130, IF(ISNUMBER('1-4'!AM130),'1-4'!AM130, IF(ISNUMBER('1-4'!AN130),'1-4'!AN130, IF(ISNUMBER('1-4'!AO130),'1-4'!AO130, IF(ISNUMBER('1-4'!AP130),'1-4'!AP130, IF(ISNUMBER('1-4'!AQ130),'1-4'!AQ130, IF(ISNUMBER('1-4'!AR130), '1-4'!AR130, "XXX")))))))</f>
        <v>1</v>
      </c>
      <c r="G130" s="130">
        <f>IF(ISNUMBER('1-5'!E129),'1-5'!E129, "XXX")</f>
        <v>3</v>
      </c>
      <c r="H130" s="130">
        <f>IF(ISNUMBER('2-1-1'!E130), '2-1-1'!E130, IF(ISNUMBER('2-1-1'!F130), '2-1-1'!F130, IF(ISNUMBER('2-1-1'!G130), '2-1-1'!G130, IF(ISNUMBER('2-1-1'!H130), '2-1-1'!H130, IF(ISNUMBER('2-1-1'!I130), '2-1-1'!I130, IF(ISNUMBER('2-1-1'!J130), '2-1-1'!J130, IF(ISNUMBER('2-1-1'!K130), '2-1-1'!K130, "XXX")))))))</f>
        <v>0.69</v>
      </c>
      <c r="I130" s="130">
        <f>'2-1-2'!C129</f>
        <v>0.50258999999999998</v>
      </c>
      <c r="J130" s="130">
        <f>IF(ISNUMBER('2-2-1'!Z130), '2-2-1'!Z130, IF(ISNUMBER('2-2-1'!AA130), '2-2-1'!AA130, IF(ISNUMBER('2-2-1'!AB130), '2-2-1'!AB130, IF(ISNUMBER('2-2-1'!AC130), '2-2-1'!AC130, IF(ISNUMBER('2-2-1'!AD130), '2-2-1'!AD130, IF(ISNUMBER('2-2-1'!AE130), '2-2-1'!AE130, IF(ISNUMBER('2-2-1'!AF130), '2-2-1'!AF130, "XXX")))))))</f>
        <v>3.6383399999999999</v>
      </c>
      <c r="K130" s="130">
        <f>IF(ISNUMBER('2-2-2'!E130), '2-2-2'!E130, IF(ISNUMBER('2-2-2'!F130), '2-2-2'!F130, IF(ISNUMBER('2-2-2'!G130), '2-2-2'!G130, IF(ISNUMBER('2-2-2'!H130), '2-2-2'!H130, IF(ISNUMBER('2-2-2'!I130), '2-2-2'!I130, IF(ISNUMBER('2-2-2'!J130), '2-2-2'!J130, IF(ISNUMBER('2-2-2'!K130), '2-2-2'!K130, "XXX")))))))</f>
        <v>0.70000000000000007</v>
      </c>
      <c r="L130" s="130">
        <f>IF(ISNUMBER('2-3-1'!M130), '2-3-1'!M130, IF(ISNUMBER('2-3-1'!N130), '2-3-1'!N130, IF(ISNUMBER('2-3-1'!O130), '2-3-1'!O130, IF(ISNUMBER('2-3-1'!P130), '2-3-1'!P130, IF(ISNUMBER('2-3-1'!Q130), '2-3-1'!Q130, IF(ISNUMBER('2-3-1'!R130), '2-3-1'!R130, IF(ISNUMBER('2-3-1'!S130), '2-3-1'!S130, "XXX")))))))</f>
        <v>6.1980800599999997</v>
      </c>
      <c r="M130" s="130">
        <f>IF(ISNUMBER('2-3-2'!M130),'2-3-2'!M130, "XXX")</f>
        <v>12.64016342</v>
      </c>
      <c r="N130" s="130">
        <f>IF(ISNUMBER('2-4-1'!S130), '2-4-1'!S130,IF(ISNUMBER('2-4-1'!T130),'2-4-1'!T130,IF(ISNUMBER('2-4-1'!U130),'2-4-1'!U130,IF(ISNUMBER('2-4-1'!V130),'2-4-1'!V130,'2013'!N130))))</f>
        <v>23.396999999999998</v>
      </c>
      <c r="O130" s="130">
        <f>IF(ISNUMBER('2-4-2'!C130), '2-4-2'!C130, IF(ISNUMBER('2-4-2'!D130), '2-4-2'!D130, IF(ISNUMBER('2-4-2'!E130), '2-4-2'!E130, IF(ISNUMBER('2-4-2'!F130), '2-4-2'!F130, IF(ISNUMBER('2-4-2'!G130), '2-4-2'!G130, "XXX")))))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"XXX"))))</f>
        <v>83.122600000000006</v>
      </c>
      <c r="S130" s="130">
        <f>IF(ISNUMBER('2-6-2'!B130), '2-6-2'!B130, IF(ISNUMBER('2-6-2'!C130), '2-6-2'!C130, IF(ISNUMBER('2-6-2'!D130), '2-6-2'!D130, IF(ISNUMBER('2-6-2'!E130), '2-6-2'!E130, IF(ISNUMBER('2-6-2'!F130), '2-6-2'!F130, IF(ISNUMBER('2-6-2'!G130), '2-6-2'!G130, IF(ISNUMBER('2-6-2'!H130), '2-6-2'!H130, "XXX")))))))</f>
        <v>0</v>
      </c>
      <c r="T130" s="130">
        <f>IF(ISNUMBER('2-7-1'!E130), '2-7-1'!E130, IF(ISNUMBER('2-7-1'!F130), '2-7-1'!F130, IF(ISNUMBER('2-7-1'!G130), '2-7-1'!G130, IF(ISNUMBER('2-7-1'!H130), '2-7-1'!H130, IF(ISNUMBER('2-7-1'!I130), '2-7-1'!I130, IF(ISNUMBER('2-7-1'!J130), '2-7-1'!J130, IF(ISNUMBER('2-7-1'!K130), '2-7-1'!K130, "XXX")))))))</f>
        <v>0.65</v>
      </c>
      <c r="U130" s="130">
        <f>IF(ISNUMBER('2-7-2'!E130), '2-7-2'!E130, IF(ISNUMBER('2-7-2'!F130), '2-7-2'!F130, IF(ISNUMBER('2-7-2'!G130), '2-7-2'!G130, IF(ISNUMBER('2-7-2'!H130), '2-7-2'!H130, IF(ISNUMBER('2-7-2'!I130), '2-7-2'!I130, IF(ISNUMBER('2-7-2'!J130), '2-7-2'!J130, IF(ISNUMBER('2-7-2'!K130), '2-7-2'!K130, "XXX")))))))</f>
        <v>0.54428571428571426</v>
      </c>
      <c r="V130" s="130">
        <f>IF(ISNUMBER('2-8-1'!E130), '2-8-1'!E130, IF(ISNUMBER('2-8-1'!F130), '2-8-1'!F130, IF(ISNUMBER('2-8-1'!G130), '2-8-1'!G130, IF(ISNUMBER('2-8-1'!H130), '2-8-1'!H130, IF(ISNUMBER('2-8-1'!I130), '2-8-1'!I130, IF(ISNUMBER('2-8-1'!J130), '2-8-1'!J130, IF(ISNUMBER('2-8-1'!K130), '2-8-1'!K130, "XXX")))))))</f>
        <v>0.64428571428571424</v>
      </c>
      <c r="W130" s="130">
        <f>IF(ISNUMBER('2-8-2'!E130), '2-8-2'!E130, IF(ISNUMBER('2-8-2'!F130), '2-8-2'!F130, IF(ISNUMBER('2-8-2'!G130), '2-8-2'!G130, IF(ISNUMBER('2-8-2'!H130), '2-8-2'!H130, IF(ISNUMBER('2-8-2'!I130), '2-8-2'!I130, IF(ISNUMBER('2-8-2'!J130), '2-8-2'!J130, IF(ISNUMBER('2-8-2'!K130), '2-8-2'!K130, "XXX")))))))</f>
        <v>0.52142857142857146</v>
      </c>
      <c r="X130" s="130">
        <f>'3-1'!F129</f>
        <v>0.874</v>
      </c>
      <c r="Y130" s="223">
        <f>'3-2'!N129</f>
        <v>1.0893131490000001</v>
      </c>
    </row>
    <row r="131" spans="1:25" ht="15" x14ac:dyDescent="0.25">
      <c r="A131" s="19" t="s">
        <v>138</v>
      </c>
      <c r="B131" s="158" t="s">
        <v>138</v>
      </c>
      <c r="C131" s="130">
        <f>IF(ISNUMBER('1-1'!E131),'1-1'!E131, "XXX")</f>
        <v>3</v>
      </c>
      <c r="D131" s="130" t="str">
        <f>IF(UCDP!V131, UCDP!V131, "0.0")</f>
        <v>0.0</v>
      </c>
      <c r="E131" s="130">
        <f>IF(ISNUMBER('1-3'!F131), '1-3'!F131, IF(ISNUMBER('1-3'!G131), '1-3'!G131, IF(ISNUMBER('1-3'!H131), '1-3'!H131, IF(ISNUMBER('1-3'!I131), '1-3'!I131, IF(ISNUMBER('1-3'!J131), '1-3'!J131, IF(ISNUMBER('1-3'!K131), '1-3'!K131, IF(ISNUMBER('1-3'!L131), '1-3'!L131, "XXX")))))))</f>
        <v>66.666666666666671</v>
      </c>
      <c r="F131" s="130">
        <f>IF(ISNUMBER('1-4'!AL131),'1-4'!AL131, IF(ISNUMBER('1-4'!AM131),'1-4'!AM131, IF(ISNUMBER('1-4'!AN131),'1-4'!AN131, IF(ISNUMBER('1-4'!AO131),'1-4'!AO131, IF(ISNUMBER('1-4'!AP131),'1-4'!AP131, IF(ISNUMBER('1-4'!AQ131),'1-4'!AQ131, IF(ISNUMBER('1-4'!AR131), '1-4'!AR131, "XXX")))))))</f>
        <v>3</v>
      </c>
      <c r="G131" s="130">
        <f>IF(ISNUMBER('1-5'!E130),'1-5'!E130, "XXX")</f>
        <v>4.7</v>
      </c>
      <c r="H131" s="130">
        <f>IF(ISNUMBER('2-1-1'!E131), '2-1-1'!E131, IF(ISNUMBER('2-1-1'!F131), '2-1-1'!F131, IF(ISNUMBER('2-1-1'!G131), '2-1-1'!G131, IF(ISNUMBER('2-1-1'!H131), '2-1-1'!H131, IF(ISNUMBER('2-1-1'!I131), '2-1-1'!I131, IF(ISNUMBER('2-1-1'!J131), '2-1-1'!J131, IF(ISNUMBER('2-1-1'!K131), '2-1-1'!K131, "XXX")))))))</f>
        <v>0.56857142857142851</v>
      </c>
      <c r="I131" s="130">
        <f>'2-1-2'!C130</f>
        <v>0.14430999999999999</v>
      </c>
      <c r="J131" s="130">
        <f>IF(ISNUMBER('2-2-1'!Z131), '2-2-1'!Z131, IF(ISNUMBER('2-2-1'!AA131), '2-2-1'!AA131, IF(ISNUMBER('2-2-1'!AB131), '2-2-1'!AB131, IF(ISNUMBER('2-2-1'!AC131), '2-2-1'!AC131, IF(ISNUMBER('2-2-1'!AD131), '2-2-1'!AD131, IF(ISNUMBER('2-2-1'!AE131), '2-2-1'!AE131, IF(ISNUMBER('2-2-1'!AF131), '2-2-1'!AF131, "XXX")))))))</f>
        <v>3.77766</v>
      </c>
      <c r="K131" s="130">
        <f>IF(ISNUMBER('2-2-2'!E131), '2-2-2'!E131, IF(ISNUMBER('2-2-2'!F131), '2-2-2'!F131, IF(ISNUMBER('2-2-2'!G131), '2-2-2'!G131, IF(ISNUMBER('2-2-2'!H131), '2-2-2'!H131, IF(ISNUMBER('2-2-2'!I131), '2-2-2'!I131, IF(ISNUMBER('2-2-2'!J131), '2-2-2'!J131, IF(ISNUMBER('2-2-2'!K131), '2-2-2'!K131, "XXX")))))))</f>
        <v>0.36</v>
      </c>
      <c r="L131" s="130">
        <f>IF(ISNUMBER('2-3-1'!M131), '2-3-1'!M131, IF(ISNUMBER('2-3-1'!N131), '2-3-1'!N131, IF(ISNUMBER('2-3-1'!O131), '2-3-1'!O131, IF(ISNUMBER('2-3-1'!P131), '2-3-1'!P131, IF(ISNUMBER('2-3-1'!Q131), '2-3-1'!Q131, IF(ISNUMBER('2-3-1'!R131), '2-3-1'!R131, IF(ISNUMBER('2-3-1'!S131), '2-3-1'!S131, "XXX")))))))</f>
        <v>4.4481139199999999</v>
      </c>
      <c r="M131" s="130">
        <f>IF(ISNUMBER('2-3-2'!M131),'2-3-2'!M131, "XXX")</f>
        <v>7.9950628300000002</v>
      </c>
      <c r="N131" s="130">
        <f>IF(ISNUMBER('2-4-1'!S131), '2-4-1'!S131,IF(ISNUMBER('2-4-1'!T131),'2-4-1'!T131,IF(ISNUMBER('2-4-1'!U131),'2-4-1'!U131,IF(ISNUMBER('2-4-1'!V131),'2-4-1'!V131,'2013'!N131))))</f>
        <v>9.7850000000000001</v>
      </c>
      <c r="O131" s="130">
        <f>IF(ISNUMBER('2-4-2'!C131), '2-4-2'!C131, IF(ISNUMBER('2-4-2'!D131), '2-4-2'!D131, IF(ISNUMBER('2-4-2'!E131), '2-4-2'!E131, IF(ISNUMBER('2-4-2'!F131), '2-4-2'!F131, IF(ISNUMBER('2-4-2'!G131), '2-4-2'!G131, "XXX")))))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"XXX"))))</f>
        <v>85.135040000000004</v>
      </c>
      <c r="S131" s="130">
        <f>IF(ISNUMBER('2-6-2'!B131), '2-6-2'!B131, IF(ISNUMBER('2-6-2'!C131), '2-6-2'!C131, IF(ISNUMBER('2-6-2'!D131), '2-6-2'!D131, IF(ISNUMBER('2-6-2'!E131), '2-6-2'!E131, IF(ISNUMBER('2-6-2'!F131), '2-6-2'!F131, IF(ISNUMBER('2-6-2'!G131), '2-6-2'!G131, IF(ISNUMBER('2-6-2'!H131), '2-6-2'!H131, "XXX")))))))</f>
        <v>6.12</v>
      </c>
      <c r="T131" s="130">
        <f>IF(ISNUMBER('2-7-1'!E131), '2-7-1'!E131, IF(ISNUMBER('2-7-1'!F131), '2-7-1'!F131, IF(ISNUMBER('2-7-1'!G131), '2-7-1'!G131, IF(ISNUMBER('2-7-1'!H131), '2-7-1'!H131, IF(ISNUMBER('2-7-1'!I131), '2-7-1'!I131, IF(ISNUMBER('2-7-1'!J131), '2-7-1'!J131, IF(ISNUMBER('2-7-1'!K131), '2-7-1'!K131, "XXX")))))))</f>
        <v>0.74857142857142855</v>
      </c>
      <c r="U131" s="130">
        <f>IF(ISNUMBER('2-7-2'!E131), '2-7-2'!E131, IF(ISNUMBER('2-7-2'!F131), '2-7-2'!F131, IF(ISNUMBER('2-7-2'!G131), '2-7-2'!G131, IF(ISNUMBER('2-7-2'!H131), '2-7-2'!H131, IF(ISNUMBER('2-7-2'!I131), '2-7-2'!I131, IF(ISNUMBER('2-7-2'!J131), '2-7-2'!J131, IF(ISNUMBER('2-7-2'!K131), '2-7-2'!K131, "XXX")))))))</f>
        <v>0.50357142857142856</v>
      </c>
      <c r="V131" s="130">
        <f>IF(ISNUMBER('2-8-1'!E131), '2-8-1'!E131, IF(ISNUMBER('2-8-1'!F131), '2-8-1'!F131, IF(ISNUMBER('2-8-1'!G131), '2-8-1'!G131, IF(ISNUMBER('2-8-1'!H131), '2-8-1'!H131, IF(ISNUMBER('2-8-1'!I131), '2-8-1'!I131, IF(ISNUMBER('2-8-1'!J131), '2-8-1'!J131, IF(ISNUMBER('2-8-1'!K131), '2-8-1'!K131, "XXX")))))))</f>
        <v>0.65142857142857136</v>
      </c>
      <c r="W131" s="130">
        <f>IF(ISNUMBER('2-8-2'!E131), '2-8-2'!E131, IF(ISNUMBER('2-8-2'!F131), '2-8-2'!F131, IF(ISNUMBER('2-8-2'!G131), '2-8-2'!G131, IF(ISNUMBER('2-8-2'!H131), '2-8-2'!H131, IF(ISNUMBER('2-8-2'!I131), '2-8-2'!I131, IF(ISNUMBER('2-8-2'!J131), '2-8-2'!J131, IF(ISNUMBER('2-8-2'!K131), '2-8-2'!K131, "XXX")))))))</f>
        <v>0.60571428571428576</v>
      </c>
      <c r="X131" s="130">
        <f>'3-1'!F130</f>
        <v>0.77800000000000002</v>
      </c>
      <c r="Y131" s="223">
        <f>'3-2'!N130</f>
        <v>0.65710890300000002</v>
      </c>
    </row>
    <row r="132" spans="1:25" ht="15" x14ac:dyDescent="0.25">
      <c r="A132" s="19" t="s">
        <v>139</v>
      </c>
      <c r="B132" s="158" t="s">
        <v>139</v>
      </c>
      <c r="C132" s="152" t="s">
        <v>502</v>
      </c>
      <c r="D132" s="152" t="s">
        <v>502</v>
      </c>
      <c r="E132" s="152" t="s">
        <v>502</v>
      </c>
      <c r="F132" s="152" t="s">
        <v>502</v>
      </c>
      <c r="G132" s="152" t="s">
        <v>502</v>
      </c>
      <c r="H132" s="152" t="s">
        <v>502</v>
      </c>
      <c r="I132" s="152" t="s">
        <v>502</v>
      </c>
      <c r="J132" s="152" t="s">
        <v>502</v>
      </c>
      <c r="K132" s="152" t="s">
        <v>502</v>
      </c>
      <c r="L132" s="152" t="s">
        <v>502</v>
      </c>
      <c r="M132" s="152" t="s">
        <v>502</v>
      </c>
      <c r="N132" s="152" t="s">
        <v>502</v>
      </c>
      <c r="O132" s="152" t="s">
        <v>502</v>
      </c>
      <c r="P132" s="152" t="s">
        <v>502</v>
      </c>
      <c r="Q132" s="152" t="s">
        <v>502</v>
      </c>
      <c r="R132" s="152" t="s">
        <v>502</v>
      </c>
      <c r="S132" s="152" t="s">
        <v>502</v>
      </c>
      <c r="T132" s="152" t="s">
        <v>502</v>
      </c>
      <c r="U132" s="152" t="s">
        <v>502</v>
      </c>
      <c r="V132" s="152" t="s">
        <v>502</v>
      </c>
      <c r="W132" s="152" t="s">
        <v>502</v>
      </c>
      <c r="X132" s="152" t="s">
        <v>502</v>
      </c>
      <c r="Y132" s="152" t="s">
        <v>502</v>
      </c>
    </row>
    <row r="133" spans="1:25" ht="15" x14ac:dyDescent="0.25">
      <c r="A133" s="19" t="s">
        <v>140</v>
      </c>
      <c r="B133" s="158" t="s">
        <v>140</v>
      </c>
      <c r="C133" s="130">
        <f>IF(ISNUMBER('1-1'!E133),'1-1'!E133, "XXX")</f>
        <v>2</v>
      </c>
      <c r="D133" s="130" t="str">
        <f>IF(UCDP!V133, UCDP!V133, "0.0")</f>
        <v>0.0</v>
      </c>
      <c r="E133" s="130">
        <f>IF(ISNUMBER('1-3'!F133), '1-3'!F133, IF(ISNUMBER('1-3'!G133), '1-3'!G133, IF(ISNUMBER('1-3'!H133), '1-3'!H133, IF(ISNUMBER('1-3'!I133), '1-3'!I133, IF(ISNUMBER('1-3'!J133), '1-3'!J133, IF(ISNUMBER('1-3'!K133), '1-3'!K133, IF(ISNUMBER('1-3'!L133), '1-3'!L133, "XXX")))))))</f>
        <v>88.5</v>
      </c>
      <c r="F133" s="130">
        <f>IF(ISNUMBER('1-4'!AL133),'1-4'!AL133, IF(ISNUMBER('1-4'!AM133),'1-4'!AM133, IF(ISNUMBER('1-4'!AN133),'1-4'!AN133, IF(ISNUMBER('1-4'!AO133),'1-4'!AO133, IF(ISNUMBER('1-4'!AP133),'1-4'!AP133, IF(ISNUMBER('1-4'!AQ133),'1-4'!AQ133, IF(ISNUMBER('1-4'!AR133), '1-4'!AR133, "XXX")))))))</f>
        <v>2</v>
      </c>
      <c r="G133" s="130">
        <f>IF(ISNUMBER('1-5'!E132),'1-5'!E132, "XXX")</f>
        <v>2.5</v>
      </c>
      <c r="H133" s="130">
        <f>IF(ISNUMBER('2-1-1'!E133), '2-1-1'!E133, IF(ISNUMBER('2-1-1'!F133), '2-1-1'!F133, IF(ISNUMBER('2-1-1'!G133), '2-1-1'!G133, IF(ISNUMBER('2-1-1'!H133), '2-1-1'!H133, IF(ISNUMBER('2-1-1'!I133), '2-1-1'!I133, IF(ISNUMBER('2-1-1'!J133), '2-1-1'!J133, IF(ISNUMBER('2-1-1'!K133), '2-1-1'!K133, "XXX")))))))</f>
        <v>0.80999999999999994</v>
      </c>
      <c r="I133" s="130">
        <f>'2-1-2'!C132</f>
        <v>0.51</v>
      </c>
      <c r="J133" s="130">
        <f>IF(ISNUMBER('2-2-1'!Z133), '2-2-1'!Z133, IF(ISNUMBER('2-2-1'!AA133), '2-2-1'!AA133, IF(ISNUMBER('2-2-1'!AB133), '2-2-1'!AB133, IF(ISNUMBER('2-2-1'!AC133), '2-2-1'!AC133, IF(ISNUMBER('2-2-1'!AD133), '2-2-1'!AD133, IF(ISNUMBER('2-2-1'!AE133), '2-2-1'!AE133, IF(ISNUMBER('2-2-1'!AF133), '2-2-1'!AF133, "XXX")))))))</f>
        <v>3.0849700000000002</v>
      </c>
      <c r="K133" s="130">
        <f>IF(ISNUMBER('2-2-2'!E133), '2-2-2'!E133, IF(ISNUMBER('2-2-2'!F133), '2-2-2'!F133, IF(ISNUMBER('2-2-2'!G133), '2-2-2'!G133, IF(ISNUMBER('2-2-2'!H133), '2-2-2'!H133, IF(ISNUMBER('2-2-2'!I133), '2-2-2'!I133, IF(ISNUMBER('2-2-2'!J133), '2-2-2'!J133, IF(ISNUMBER('2-2-2'!K133), '2-2-2'!K133, "XXX")))))))</f>
        <v>0.45857142857142857</v>
      </c>
      <c r="L133" s="130">
        <f>IF(ISNUMBER('2-3-1'!M133), '2-3-1'!M133, IF(ISNUMBER('2-3-1'!N133), '2-3-1'!N133, IF(ISNUMBER('2-3-1'!O133), '2-3-1'!O133, IF(ISNUMBER('2-3-1'!P133), '2-3-1'!P133, IF(ISNUMBER('2-3-1'!Q133), '2-3-1'!Q133, IF(ISNUMBER('2-3-1'!R133), '2-3-1'!R133, IF(ISNUMBER('2-3-1'!S133), '2-3-1'!S133, "XXX")))))))</f>
        <v>6.7882256500000002</v>
      </c>
      <c r="M133" s="130">
        <f>IF(ISNUMBER('2-3-2'!M133),'2-3-2'!M133, "XXX")</f>
        <v>20.291044240000002</v>
      </c>
      <c r="N133" s="130">
        <f>IF(ISNUMBER('2-4-1'!S133), '2-4-1'!S133,IF(ISNUMBER('2-4-1'!T133),'2-4-1'!T133,IF(ISNUMBER('2-4-1'!U133),'2-4-1'!U133,IF(ISNUMBER('2-4-1'!V133),'2-4-1'!V133,'2013'!N133))))</f>
        <v>25.838999999999999</v>
      </c>
      <c r="O133" s="130">
        <f>IF(ISNUMBER('2-4-2'!C133), '2-4-2'!C133, IF(ISNUMBER('2-4-2'!D133), '2-4-2'!D133, IF(ISNUMBER('2-4-2'!E133), '2-4-2'!E133, IF(ISNUMBER('2-4-2'!F133), '2-4-2'!F133, IF(ISNUMBER('2-4-2'!G133), '2-4-2'!G133, "XXX")))))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"XXX"))))</f>
        <v>82.140500000000003</v>
      </c>
      <c r="S133" s="130">
        <f>IF(ISNUMBER('2-6-2'!B133), '2-6-2'!B133, IF(ISNUMBER('2-6-2'!C133), '2-6-2'!C133, IF(ISNUMBER('2-6-2'!D133), '2-6-2'!D133, IF(ISNUMBER('2-6-2'!E133), '2-6-2'!E133, IF(ISNUMBER('2-6-2'!F133), '2-6-2'!F133, IF(ISNUMBER('2-6-2'!G133), '2-6-2'!G133, IF(ISNUMBER('2-6-2'!H133), '2-6-2'!H133, "XXX")))))))</f>
        <v>0</v>
      </c>
      <c r="T133" s="130">
        <f>IF(ISNUMBER('2-7-1'!E133), '2-7-1'!E133, IF(ISNUMBER('2-7-1'!F133), '2-7-1'!F133, IF(ISNUMBER('2-7-1'!G133), '2-7-1'!G133, IF(ISNUMBER('2-7-1'!H133), '2-7-1'!H133, IF(ISNUMBER('2-7-1'!I133), '2-7-1'!I133, IF(ISNUMBER('2-7-1'!J133), '2-7-1'!J133, IF(ISNUMBER('2-7-1'!K133), '2-7-1'!K133, "XXX")))))))</f>
        <v>0.67142857142857149</v>
      </c>
      <c r="U133" s="130">
        <f>IF(ISNUMBER('2-7-2'!E133), '2-7-2'!E133, IF(ISNUMBER('2-7-2'!F133), '2-7-2'!F133, IF(ISNUMBER('2-7-2'!G133), '2-7-2'!G133, IF(ISNUMBER('2-7-2'!H133), '2-7-2'!H133, IF(ISNUMBER('2-7-2'!I133), '2-7-2'!I133, IF(ISNUMBER('2-7-2'!J133), '2-7-2'!J133, IF(ISNUMBER('2-7-2'!K133), '2-7-2'!K133, "XXX")))))))</f>
        <v>0.52785714285714291</v>
      </c>
      <c r="V133" s="130">
        <f>IF(ISNUMBER('2-8-1'!E133), '2-8-1'!E133, IF(ISNUMBER('2-8-1'!F133), '2-8-1'!F133, IF(ISNUMBER('2-8-1'!G133), '2-8-1'!G133, IF(ISNUMBER('2-8-1'!H133), '2-8-1'!H133, IF(ISNUMBER('2-8-1'!I133), '2-8-1'!I133, IF(ISNUMBER('2-8-1'!J133), '2-8-1'!J133, IF(ISNUMBER('2-8-1'!K133), '2-8-1'!K133, "XXX")))))))</f>
        <v>0.57857142857142851</v>
      </c>
      <c r="W133" s="130">
        <f>IF(ISNUMBER('2-8-2'!E133), '2-8-2'!E133, IF(ISNUMBER('2-8-2'!F133), '2-8-2'!F133, IF(ISNUMBER('2-8-2'!G133), '2-8-2'!G133, IF(ISNUMBER('2-8-2'!H133), '2-8-2'!H133, IF(ISNUMBER('2-8-2'!I133), '2-8-2'!I133, IF(ISNUMBER('2-8-2'!J133), '2-8-2'!J133, IF(ISNUMBER('2-8-2'!K133), '2-8-2'!K133, "XXX")))))))</f>
        <v>0.48714285714285716</v>
      </c>
      <c r="X133" s="130">
        <f>'3-1'!F132</f>
        <v>0.89600000000000002</v>
      </c>
      <c r="Y133" s="223">
        <f>'3-2'!N132</f>
        <v>1.160843968</v>
      </c>
    </row>
    <row r="134" spans="1:25" ht="15" x14ac:dyDescent="0.25">
      <c r="A134" s="19" t="s">
        <v>141</v>
      </c>
      <c r="B134" s="158" t="s">
        <v>141</v>
      </c>
      <c r="C134" s="130">
        <f>IF(ISNUMBER('1-1'!E134),'1-1'!E134, "XXX")</f>
        <v>6.4</v>
      </c>
      <c r="D134" s="130">
        <f>IF(UCDP!V134, UCDP!V134, "0.0")</f>
        <v>1.4236923083884163</v>
      </c>
      <c r="E134" s="130">
        <f>IF(ISNUMBER('1-3'!F134), '1-3'!F134, IF(ISNUMBER('1-3'!G134), '1-3'!G134, IF(ISNUMBER('1-3'!H134), '1-3'!H134, IF(ISNUMBER('1-3'!I134), '1-3'!I134, IF(ISNUMBER('1-3'!J134), '1-3'!J134, IF(ISNUMBER('1-3'!K134), '1-3'!K134, IF(ISNUMBER('1-3'!L134), '1-3'!L134, "XXX")))))))</f>
        <v>71.833333333333329</v>
      </c>
      <c r="F134" s="130">
        <f>IF(ISNUMBER('1-4'!AL134),'1-4'!AL134, IF(ISNUMBER('1-4'!AM134),'1-4'!AM134, IF(ISNUMBER('1-4'!AN134),'1-4'!AN134, IF(ISNUMBER('1-4'!AO134),'1-4'!AO134, IF(ISNUMBER('1-4'!AP134),'1-4'!AP134, IF(ISNUMBER('1-4'!AQ134),'1-4'!AQ134, IF(ISNUMBER('1-4'!AR134), '1-4'!AR134, "XXX")))))))</f>
        <v>5</v>
      </c>
      <c r="G134" s="130">
        <f>IF(ISNUMBER('1-5'!E133),'1-5'!E133, "XXX")</f>
        <v>8.8000000000000007</v>
      </c>
      <c r="H134" s="130">
        <f>IF(ISNUMBER('2-1-1'!E134), '2-1-1'!E134, IF(ISNUMBER('2-1-1'!F134), '2-1-1'!F134, IF(ISNUMBER('2-1-1'!G134), '2-1-1'!G134, IF(ISNUMBER('2-1-1'!H134), '2-1-1'!H134, IF(ISNUMBER('2-1-1'!I134), '2-1-1'!I134, IF(ISNUMBER('2-1-1'!J134), '2-1-1'!J134, IF(ISNUMBER('2-1-1'!K134), '2-1-1'!K134, "XXX")))))))</f>
        <v>0.54571428571428571</v>
      </c>
      <c r="I134" s="130">
        <f>'2-1-2'!C133</f>
        <v>0.10811999999999999</v>
      </c>
      <c r="J134" s="130">
        <f>IF(ISNUMBER('2-2-1'!Z134), '2-2-1'!Z134, IF(ISNUMBER('2-2-1'!AA134), '2-2-1'!AA134, IF(ISNUMBER('2-2-1'!AB134), '2-2-1'!AB134, IF(ISNUMBER('2-2-1'!AC134), '2-2-1'!AC134, IF(ISNUMBER('2-2-1'!AD134), '2-2-1'!AD134, IF(ISNUMBER('2-2-1'!AE134), '2-2-1'!AE134, IF(ISNUMBER('2-2-1'!AF134), '2-2-1'!AF134, "XXX")))))))</f>
        <v>1.57257</v>
      </c>
      <c r="K134" s="130">
        <f>IF(ISNUMBER('2-2-2'!E134), '2-2-2'!E134, IF(ISNUMBER('2-2-2'!F134), '2-2-2'!F134, IF(ISNUMBER('2-2-2'!G134), '2-2-2'!G134, IF(ISNUMBER('2-2-2'!H134), '2-2-2'!H134, IF(ISNUMBER('2-2-2'!I134), '2-2-2'!I134, IF(ISNUMBER('2-2-2'!J134), '2-2-2'!J134, IF(ISNUMBER('2-2-2'!K134), '2-2-2'!K134, "XXX")))))))</f>
        <v>0.65285714285714291</v>
      </c>
      <c r="L134" s="130">
        <f>IF(ISNUMBER('2-3-1'!M134), '2-3-1'!M134, IF(ISNUMBER('2-3-1'!N134), '2-3-1'!N134, IF(ISNUMBER('2-3-1'!O134), '2-3-1'!O134, IF(ISNUMBER('2-3-1'!P134), '2-3-1'!P134, IF(ISNUMBER('2-3-1'!Q134), '2-3-1'!Q134, IF(ISNUMBER('2-3-1'!R134), '2-3-1'!R134, IF(ISNUMBER('2-3-1'!S134), '2-3-1'!S134, "XXX")))))))</f>
        <v>1.56387627</v>
      </c>
      <c r="M134" s="130">
        <f>IF(ISNUMBER('2-3-2'!M134),'2-3-2'!M134, "XXX")</f>
        <v>53.297950739999997</v>
      </c>
      <c r="N134" s="130">
        <f>IF(ISNUMBER('2-4-1'!S134), '2-4-1'!S134,IF(ISNUMBER('2-4-1'!T134),'2-4-1'!T134,IF(ISNUMBER('2-4-1'!U134),'2-4-1'!U134,IF(ISNUMBER('2-4-1'!V134),'2-4-1'!V134,'2013'!N134))))</f>
        <v>3.2391618713714099</v>
      </c>
      <c r="O134" s="130">
        <f>IF(ISNUMBER('2-4-2'!C134), '2-4-2'!C134, IF(ISNUMBER('2-4-2'!D134), '2-4-2'!D134, IF(ISNUMBER('2-4-2'!E134), '2-4-2'!E134, IF(ISNUMBER('2-4-2'!F134), '2-4-2'!F134, IF(ISNUMBER('2-4-2'!G134), '2-4-2'!G134, "XXX")))))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"XXX"))))</f>
        <v>55.713549999999998</v>
      </c>
      <c r="S134" s="130">
        <f>IF(ISNUMBER('2-6-2'!B134), '2-6-2'!B134, IF(ISNUMBER('2-6-2'!C134), '2-6-2'!C134, IF(ISNUMBER('2-6-2'!D134), '2-6-2'!D134, IF(ISNUMBER('2-6-2'!E134), '2-6-2'!E134, IF(ISNUMBER('2-6-2'!F134), '2-6-2'!F134, IF(ISNUMBER('2-6-2'!G134), '2-6-2'!G134, IF(ISNUMBER('2-6-2'!H134), '2-6-2'!H134, "XXX")))))))</f>
        <v>2.0499999999999998</v>
      </c>
      <c r="T134" s="130">
        <f>IF(ISNUMBER('2-7-1'!E134), '2-7-1'!E134, IF(ISNUMBER('2-7-1'!F134), '2-7-1'!F134, IF(ISNUMBER('2-7-1'!G134), '2-7-1'!G134, IF(ISNUMBER('2-7-1'!H134), '2-7-1'!H134, IF(ISNUMBER('2-7-1'!I134), '2-7-1'!I134, IF(ISNUMBER('2-7-1'!J134), '2-7-1'!J134, IF(ISNUMBER('2-7-1'!K134), '2-7-1'!K134, "XXX")))))))</f>
        <v>0.61571428571428566</v>
      </c>
      <c r="U134" s="130">
        <f>IF(ISNUMBER('2-7-2'!E134), '2-7-2'!E134, IF(ISNUMBER('2-7-2'!F134), '2-7-2'!F134, IF(ISNUMBER('2-7-2'!G134), '2-7-2'!G134, IF(ISNUMBER('2-7-2'!H134), '2-7-2'!H134, IF(ISNUMBER('2-7-2'!I134), '2-7-2'!I134, IF(ISNUMBER('2-7-2'!J134), '2-7-2'!J134, IF(ISNUMBER('2-7-2'!K134), '2-7-2'!K134, "XXX")))))))</f>
        <v>0.52428571428571424</v>
      </c>
      <c r="V134" s="130">
        <f>IF(ISNUMBER('2-8-1'!E134), '2-8-1'!E134, IF(ISNUMBER('2-8-1'!F134), '2-8-1'!F134, IF(ISNUMBER('2-8-1'!G134), '2-8-1'!G134, IF(ISNUMBER('2-8-1'!H134), '2-8-1'!H134, IF(ISNUMBER('2-8-1'!I134), '2-8-1'!I134, IF(ISNUMBER('2-8-1'!J134), '2-8-1'!J134, IF(ISNUMBER('2-8-1'!K134), '2-8-1'!K134, "XXX")))))))</f>
        <v>0.60285714285714287</v>
      </c>
      <c r="W134" s="130">
        <f>IF(ISNUMBER('2-8-2'!E134), '2-8-2'!E134, IF(ISNUMBER('2-8-2'!F134), '2-8-2'!F134, IF(ISNUMBER('2-8-2'!G134), '2-8-2'!G134, IF(ISNUMBER('2-8-2'!H134), '2-8-2'!H134, IF(ISNUMBER('2-8-2'!I134), '2-8-2'!I134, IF(ISNUMBER('2-8-2'!J134), '2-8-2'!J134, IF(ISNUMBER('2-8-2'!K134), '2-8-2'!K134, "XXX")))))))</f>
        <v>0.53999999999999992</v>
      </c>
      <c r="X134" s="130">
        <f>'3-1'!F133</f>
        <v>0.41599999999999998</v>
      </c>
      <c r="Y134" s="223">
        <f>'3-2'!N133</f>
        <v>-0.41464108199999999</v>
      </c>
    </row>
    <row r="135" spans="1:25" ht="15" x14ac:dyDescent="0.25">
      <c r="A135" s="19" t="s">
        <v>142</v>
      </c>
      <c r="B135" s="158" t="s">
        <v>142</v>
      </c>
      <c r="C135" s="130">
        <f>IF(ISNUMBER('1-1'!E135),'1-1'!E135, "XXX")</f>
        <v>9.6</v>
      </c>
      <c r="D135" s="130">
        <f>IF(UCDP!V135, UCDP!V135, "0.0")</f>
        <v>0.27475984076677451</v>
      </c>
      <c r="E135" s="130" t="str">
        <f>IF(ISNUMBER('1-3'!F135), '1-3'!F135, IF(ISNUMBER('1-3'!G135), '1-3'!G135, IF(ISNUMBER('1-3'!H135), '1-3'!H135, IF(ISNUMBER('1-3'!I135), '1-3'!I135, IF(ISNUMBER('1-3'!J135), '1-3'!J135, IF(ISNUMBER('1-3'!K135), '1-3'!K135, IF(ISNUMBER('1-3'!L135), '1-3'!L135, "XXX")))))))</f>
        <v>XXX</v>
      </c>
      <c r="F135" s="130">
        <f>IF(ISNUMBER('1-4'!AL135),'1-4'!AL135, IF(ISNUMBER('1-4'!AM135),'1-4'!AM135, IF(ISNUMBER('1-4'!AN135),'1-4'!AN135, IF(ISNUMBER('1-4'!AO135),'1-4'!AO135, IF(ISNUMBER('1-4'!AP135),'1-4'!AP135, IF(ISNUMBER('1-4'!AQ135),'1-4'!AQ135, IF(ISNUMBER('1-4'!AR135), '1-4'!AR135, "XXX")))))))</f>
        <v>5</v>
      </c>
      <c r="G135" s="130">
        <f>IF(ISNUMBER('1-5'!E134),'1-5'!E134, "XXX")</f>
        <v>9.9</v>
      </c>
      <c r="H135" s="130" t="str">
        <f>IF(ISNUMBER('2-1-1'!E135), '2-1-1'!E135, IF(ISNUMBER('2-1-1'!F135), '2-1-1'!F135, IF(ISNUMBER('2-1-1'!G135), '2-1-1'!G135, IF(ISNUMBER('2-1-1'!H135), '2-1-1'!H135, IF(ISNUMBER('2-1-1'!I135), '2-1-1'!I135, IF(ISNUMBER('2-1-1'!J135), '2-1-1'!J135, IF(ISNUMBER('2-1-1'!K135), '2-1-1'!K135, "XXX")))))))</f>
        <v>XXX</v>
      </c>
      <c r="I135" s="130">
        <f>'2-1-2'!C134</f>
        <v>7.1069999999999994E-2</v>
      </c>
      <c r="J135" s="130" t="str">
        <f>IF(ISNUMBER('2-2-1'!Z135), '2-2-1'!Z135, IF(ISNUMBER('2-2-1'!AA135), '2-2-1'!AA135, IF(ISNUMBER('2-2-1'!AB135), '2-2-1'!AB135, IF(ISNUMBER('2-2-1'!AC135), '2-2-1'!AC135, IF(ISNUMBER('2-2-1'!AD135), '2-2-1'!AD135, IF(ISNUMBER('2-2-1'!AE135), '2-2-1'!AE135, IF(ISNUMBER('2-2-1'!AF135), '2-2-1'!AF135, "XXX")))))))</f>
        <v>XXX</v>
      </c>
      <c r="K135" s="130" t="str">
        <f>IF(ISNUMBER('2-2-2'!E135), '2-2-2'!E135, IF(ISNUMBER('2-2-2'!F135), '2-2-2'!F135, IF(ISNUMBER('2-2-2'!G135), '2-2-2'!G135, IF(ISNUMBER('2-2-2'!H135), '2-2-2'!H135, IF(ISNUMBER('2-2-2'!I135), '2-2-2'!I135, IF(ISNUMBER('2-2-2'!J135), '2-2-2'!J135, IF(ISNUMBER('2-2-2'!K135), '2-2-2'!K135, "XXX")))))))</f>
        <v>XXX</v>
      </c>
      <c r="L135" s="130">
        <f>IF(ISNUMBER('2-3-1'!M135), '2-3-1'!M135, IF(ISNUMBER('2-3-1'!N135), '2-3-1'!N135, IF(ISNUMBER('2-3-1'!O135), '2-3-1'!O135, IF(ISNUMBER('2-3-1'!P135), '2-3-1'!P135, IF(ISNUMBER('2-3-1'!Q135), '2-3-1'!Q135, IF(ISNUMBER('2-3-1'!R135), '2-3-1'!R135, IF(ISNUMBER('2-3-1'!S135), '2-3-1'!S135, "XXX")))))))</f>
        <v>1.6462661000000001</v>
      </c>
      <c r="M135" s="130">
        <f>IF(ISNUMBER('2-3-2'!M135),'2-3-2'!M135, "XXX")</f>
        <v>61.313446040000002</v>
      </c>
      <c r="N135" s="130">
        <f>IF(ISNUMBER('2-4-1'!S135), '2-4-1'!S135,IF(ISNUMBER('2-4-1'!T135),'2-4-1'!T135,IF(ISNUMBER('2-4-1'!U135),'2-4-1'!U135,IF(ISNUMBER('2-4-1'!V135),'2-4-1'!V135,'2013'!N135))))</f>
        <v>2.2748561434193268</v>
      </c>
      <c r="O135" s="130" t="str">
        <f>IF(ISNUMBER('2-4-2'!C135), '2-4-2'!C135, IF(ISNUMBER('2-4-2'!D135), '2-4-2'!D135, IF(ISNUMBER('2-4-2'!E135), '2-4-2'!E135, IF(ISNUMBER('2-4-2'!F135), '2-4-2'!F135, IF(ISNUMBER('2-4-2'!G135), '2-4-2'!G135, "XXX")))))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"XXX"))))</f>
        <v>44.08202</v>
      </c>
      <c r="S135" s="130">
        <f>IF(ISNUMBER('2-6-2'!B135), '2-6-2'!B135, IF(ISNUMBER('2-6-2'!C135), '2-6-2'!C135, IF(ISNUMBER('2-6-2'!D135), '2-6-2'!D135, IF(ISNUMBER('2-6-2'!E135), '2-6-2'!E135, IF(ISNUMBER('2-6-2'!F135), '2-6-2'!F135, IF(ISNUMBER('2-6-2'!G135), '2-6-2'!G135, IF(ISNUMBER('2-6-2'!H135), '2-6-2'!H135, "XXX")))))))</f>
        <v>13.9</v>
      </c>
      <c r="T135" s="130" t="str">
        <f>IF(ISNUMBER('2-7-1'!E135), '2-7-1'!E135, IF(ISNUMBER('2-7-1'!F135), '2-7-1'!F135, IF(ISNUMBER('2-7-1'!G135), '2-7-1'!G135, IF(ISNUMBER('2-7-1'!H135), '2-7-1'!H135, IF(ISNUMBER('2-7-1'!I135), '2-7-1'!I135, IF(ISNUMBER('2-7-1'!J135), '2-7-1'!J135, IF(ISNUMBER('2-7-1'!K135), '2-7-1'!K135, "XXX")))))))</f>
        <v>XXX</v>
      </c>
      <c r="U135" s="130" t="str">
        <f>IF(ISNUMBER('2-7-2'!E135), '2-7-2'!E135, IF(ISNUMBER('2-7-2'!F135), '2-7-2'!F135, IF(ISNUMBER('2-7-2'!G135), '2-7-2'!G135, IF(ISNUMBER('2-7-2'!H135), '2-7-2'!H135, IF(ISNUMBER('2-7-2'!I135), '2-7-2'!I135, IF(ISNUMBER('2-7-2'!J135), '2-7-2'!J135, IF(ISNUMBER('2-7-2'!K135), '2-7-2'!K135, "XXX")))))))</f>
        <v>XXX</v>
      </c>
      <c r="V135" s="130" t="str">
        <f>IF(ISNUMBER('2-8-1'!E135), '2-8-1'!E135, IF(ISNUMBER('2-8-1'!F135), '2-8-1'!F135, IF(ISNUMBER('2-8-1'!G135), '2-8-1'!G135, IF(ISNUMBER('2-8-1'!H135), '2-8-1'!H135, IF(ISNUMBER('2-8-1'!I135), '2-8-1'!I135, IF(ISNUMBER('2-8-1'!J135), '2-8-1'!J135, IF(ISNUMBER('2-8-1'!K135), '2-8-1'!K135, "XXX")))))))</f>
        <v>XXX</v>
      </c>
      <c r="W135" s="130" t="str">
        <f>IF(ISNUMBER('2-8-2'!E135), '2-8-2'!E135, IF(ISNUMBER('2-8-2'!F135), '2-8-2'!F135, IF(ISNUMBER('2-8-2'!G135), '2-8-2'!G135, IF(ISNUMBER('2-8-2'!H135), '2-8-2'!H135, IF(ISNUMBER('2-8-2'!I135), '2-8-2'!I135, IF(ISNUMBER('2-8-2'!J135), '2-8-2'!J135, IF(ISNUMBER('2-8-2'!K135), '2-8-2'!K135, "XXX")))))))</f>
        <v>XXX</v>
      </c>
      <c r="X135" s="130">
        <f>'3-1'!F134</f>
        <v>0.23100000000000001</v>
      </c>
      <c r="Y135" s="223">
        <f>'3-2'!N134</f>
        <v>-1.5958018300000001</v>
      </c>
    </row>
    <row r="136" spans="1:25" ht="15" x14ac:dyDescent="0.25">
      <c r="A136" s="19" t="s">
        <v>143</v>
      </c>
      <c r="B136" s="158" t="s">
        <v>143</v>
      </c>
      <c r="C136" s="130">
        <f>IF(ISNUMBER('1-1'!E136),'1-1'!E136, "XXX")</f>
        <v>1.6</v>
      </c>
      <c r="D136" s="130" t="str">
        <f>IF(UCDP!V136, UCDP!V136, "0.0")</f>
        <v>0.0</v>
      </c>
      <c r="E136" s="130">
        <f>IF(ISNUMBER('1-3'!F136), '1-3'!F136, IF(ISNUMBER('1-3'!G136), '1-3'!G136, IF(ISNUMBER('1-3'!H136), '1-3'!H136, IF(ISNUMBER('1-3'!I136), '1-3'!I136, IF(ISNUMBER('1-3'!J136), '1-3'!J136, IF(ISNUMBER('1-3'!K136), '1-3'!K136, IF(ISNUMBER('1-3'!L136), '1-3'!L136, "XXX")))))))</f>
        <v>104.33333333333334</v>
      </c>
      <c r="F136" s="130">
        <f>IF(ISNUMBER('1-4'!AL136),'1-4'!AL136, IF(ISNUMBER('1-4'!AM136),'1-4'!AM136, IF(ISNUMBER('1-4'!AN136),'1-4'!AN136, IF(ISNUMBER('1-4'!AO136),'1-4'!AO136, IF(ISNUMBER('1-4'!AP136),'1-4'!AP136, IF(ISNUMBER('1-4'!AQ136),'1-4'!AQ136, IF(ISNUMBER('1-4'!AR136), '1-4'!AR136, "XXX")))))))</f>
        <v>1</v>
      </c>
      <c r="G136" s="130">
        <f>IF(ISNUMBER('1-5'!E135),'1-5'!E135, "XXX")</f>
        <v>1.8</v>
      </c>
      <c r="H136" s="130">
        <f>IF(ISNUMBER('2-1-1'!E136), '2-1-1'!E136, IF(ISNUMBER('2-1-1'!F136), '2-1-1'!F136, IF(ISNUMBER('2-1-1'!G136), '2-1-1'!G136, IF(ISNUMBER('2-1-1'!H136), '2-1-1'!H136, IF(ISNUMBER('2-1-1'!I136), '2-1-1'!I136, IF(ISNUMBER('2-1-1'!J136), '2-1-1'!J136, IF(ISNUMBER('2-1-1'!K136), '2-1-1'!K136, "XXX")))))))</f>
        <v>0.82285714285714273</v>
      </c>
      <c r="I136" s="130">
        <f>'2-1-2'!C135</f>
        <v>0.75222</v>
      </c>
      <c r="J136" s="130">
        <f>IF(ISNUMBER('2-2-1'!Z136), '2-2-1'!Z136, IF(ISNUMBER('2-2-1'!AA136), '2-2-1'!AA136, IF(ISNUMBER('2-2-1'!AB136), '2-2-1'!AB136, IF(ISNUMBER('2-2-1'!AC136), '2-2-1'!AC136, IF(ISNUMBER('2-2-1'!AD136), '2-2-1'!AD136, IF(ISNUMBER('2-2-1'!AE136), '2-2-1'!AE136, IF(ISNUMBER('2-2-1'!AF136), '2-2-1'!AF136, "XXX")))))))</f>
        <v>4.1077899999999996</v>
      </c>
      <c r="K136" s="130">
        <f>IF(ISNUMBER('2-2-2'!E136), '2-2-2'!E136, IF(ISNUMBER('2-2-2'!F136), '2-2-2'!F136, IF(ISNUMBER('2-2-2'!G136), '2-2-2'!G136, IF(ISNUMBER('2-2-2'!H136), '2-2-2'!H136, IF(ISNUMBER('2-2-2'!I136), '2-2-2'!I136, IF(ISNUMBER('2-2-2'!J136), '2-2-2'!J136, IF(ISNUMBER('2-2-2'!K136), '2-2-2'!K136, "XXX")))))))</f>
        <v>0.76</v>
      </c>
      <c r="L136" s="130">
        <f>IF(ISNUMBER('2-3-1'!M136), '2-3-1'!M136, IF(ISNUMBER('2-3-1'!N136), '2-3-1'!N136, IF(ISNUMBER('2-3-1'!O136), '2-3-1'!O136, IF(ISNUMBER('2-3-1'!P136), '2-3-1'!P136, IF(ISNUMBER('2-3-1'!Q136), '2-3-1'!Q136, IF(ISNUMBER('2-3-1'!R136), '2-3-1'!R136, IF(ISNUMBER('2-3-1'!S136), '2-3-1'!S136, "XXX")))))))</f>
        <v>6.8627238300000002</v>
      </c>
      <c r="M136" s="130">
        <f>IF(ISNUMBER('2-3-2'!M136),'2-3-2'!M136, "XXX")</f>
        <v>16.37858391</v>
      </c>
      <c r="N136" s="130">
        <f>IF(ISNUMBER('2-4-1'!S136), '2-4-1'!S136,IF(ISNUMBER('2-4-1'!T136),'2-4-1'!T136,IF(ISNUMBER('2-4-1'!U136),'2-4-1'!U136,IF(ISNUMBER('2-4-1'!V136),'2-4-1'!V136,'2013'!N136))))</f>
        <v>26.268000000000001</v>
      </c>
      <c r="O136" s="130">
        <f>IF(ISNUMBER('2-4-2'!C136), '2-4-2'!C136, IF(ISNUMBER('2-4-2'!D136), '2-4-2'!D136, IF(ISNUMBER('2-4-2'!E136), '2-4-2'!E136, IF(ISNUMBER('2-4-2'!F136), '2-4-2'!F136, IF(ISNUMBER('2-4-2'!G136), '2-4-2'!G136, "XXX")))))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"XXX"))))</f>
        <v>89.408330000000007</v>
      </c>
      <c r="S136" s="130">
        <f>IF(ISNUMBER('2-6-2'!B136), '2-6-2'!B136, IF(ISNUMBER('2-6-2'!C136), '2-6-2'!C136, IF(ISNUMBER('2-6-2'!D136), '2-6-2'!D136, IF(ISNUMBER('2-6-2'!E136), '2-6-2'!E136, IF(ISNUMBER('2-6-2'!F136), '2-6-2'!F136, IF(ISNUMBER('2-6-2'!G136), '2-6-2'!G136, IF(ISNUMBER('2-6-2'!H136), '2-6-2'!H136, "XXX")))))))</f>
        <v>0</v>
      </c>
      <c r="T136" s="130">
        <f>IF(ISNUMBER('2-7-1'!E136), '2-7-1'!E136, IF(ISNUMBER('2-7-1'!F136), '2-7-1'!F136, IF(ISNUMBER('2-7-1'!G136), '2-7-1'!G136, IF(ISNUMBER('2-7-1'!H136), '2-7-1'!H136, IF(ISNUMBER('2-7-1'!I136), '2-7-1'!I136, IF(ISNUMBER('2-7-1'!J136), '2-7-1'!J136, IF(ISNUMBER('2-7-1'!K136), '2-7-1'!K136, "XXX")))))))</f>
        <v>0.89571428571428569</v>
      </c>
      <c r="U136" s="130">
        <f>IF(ISNUMBER('2-7-2'!E136), '2-7-2'!E136, IF(ISNUMBER('2-7-2'!F136), '2-7-2'!F136, IF(ISNUMBER('2-7-2'!G136), '2-7-2'!G136, IF(ISNUMBER('2-7-2'!H136), '2-7-2'!H136, IF(ISNUMBER('2-7-2'!I136), '2-7-2'!I136, IF(ISNUMBER('2-7-2'!J136), '2-7-2'!J136, IF(ISNUMBER('2-7-2'!K136), '2-7-2'!K136, "XXX")))))))</f>
        <v>0.89785714285714291</v>
      </c>
      <c r="V136" s="130">
        <f>IF(ISNUMBER('2-8-1'!E136), '2-8-1'!E136, IF(ISNUMBER('2-8-1'!F136), '2-8-1'!F136, IF(ISNUMBER('2-8-1'!G136), '2-8-1'!G136, IF(ISNUMBER('2-8-1'!H136), '2-8-1'!H136, IF(ISNUMBER('2-8-1'!I136), '2-8-1'!I136, IF(ISNUMBER('2-8-1'!J136), '2-8-1'!J136, IF(ISNUMBER('2-8-1'!K136), '2-8-1'!K136, "XXX")))))))</f>
        <v>0.72714285714285709</v>
      </c>
      <c r="W136" s="130">
        <f>IF(ISNUMBER('2-8-2'!E136), '2-8-2'!E136, IF(ISNUMBER('2-8-2'!F136), '2-8-2'!F136, IF(ISNUMBER('2-8-2'!G136), '2-8-2'!G136, IF(ISNUMBER('2-8-2'!H136), '2-8-2'!H136, IF(ISNUMBER('2-8-2'!I136), '2-8-2'!I136, IF(ISNUMBER('2-8-2'!J136), '2-8-2'!J136, IF(ISNUMBER('2-8-2'!K136), '2-8-2'!K136, "XXX")))))))</f>
        <v>0.76285714285714279</v>
      </c>
      <c r="X136" s="130">
        <f>'3-1'!F135</f>
        <v>0.92</v>
      </c>
      <c r="Y136" s="223">
        <f>'3-2'!N135</f>
        <v>1.567530155</v>
      </c>
    </row>
    <row r="137" spans="1:25" ht="15" x14ac:dyDescent="0.25">
      <c r="A137" s="19" t="s">
        <v>144</v>
      </c>
      <c r="B137" s="158" t="s">
        <v>144</v>
      </c>
      <c r="C137" s="130">
        <f>IF(ISNUMBER('1-1'!E137),'1-1'!E137, "XXX")</f>
        <v>1</v>
      </c>
      <c r="D137" s="130" t="str">
        <f>IF(UCDP!V137, UCDP!V137, "0.0")</f>
        <v>0.0</v>
      </c>
      <c r="E137" s="130">
        <f>IF(ISNUMBER('1-3'!F137), '1-3'!F137, IF(ISNUMBER('1-3'!G137), '1-3'!G137, IF(ISNUMBER('1-3'!H137), '1-3'!H137, IF(ISNUMBER('1-3'!I137), '1-3'!I137, IF(ISNUMBER('1-3'!J137), '1-3'!J137, IF(ISNUMBER('1-3'!K137), '1-3'!K137, IF(ISNUMBER('1-3'!L137), '1-3'!L137, "XXX")))))))</f>
        <v>105.83333333333333</v>
      </c>
      <c r="F137" s="130">
        <f>IF(ISNUMBER('1-4'!AL137),'1-4'!AL137, IF(ISNUMBER('1-4'!AM137),'1-4'!AM137, IF(ISNUMBER('1-4'!AN137),'1-4'!AN137, IF(ISNUMBER('1-4'!AO137),'1-4'!AO137, IF(ISNUMBER('1-4'!AP137),'1-4'!AP137, IF(ISNUMBER('1-4'!AQ137),'1-4'!AQ137, IF(ISNUMBER('1-4'!AR137), '1-4'!AR137, "XXX")))))))</f>
        <v>1</v>
      </c>
      <c r="G137" s="130">
        <f>IF(ISNUMBER('1-5'!E136),'1-5'!E136, "XXX")</f>
        <v>2.2000000000000002</v>
      </c>
      <c r="H137" s="130">
        <f>IF(ISNUMBER('2-1-1'!E137), '2-1-1'!E137, IF(ISNUMBER('2-1-1'!F137), '2-1-1'!F137, IF(ISNUMBER('2-1-1'!G137), '2-1-1'!G137, IF(ISNUMBER('2-1-1'!H137), '2-1-1'!H137, IF(ISNUMBER('2-1-1'!I137), '2-1-1'!I137, IF(ISNUMBER('2-1-1'!J137), '2-1-1'!J137, IF(ISNUMBER('2-1-1'!K137), '2-1-1'!K137, "XXX")))))))</f>
        <v>0.86999999999999988</v>
      </c>
      <c r="I137" s="130">
        <f>'2-1-2'!C136</f>
        <v>0.76871999999999996</v>
      </c>
      <c r="J137" s="130">
        <f>IF(ISNUMBER('2-2-1'!Z137), '2-2-1'!Z137, IF(ISNUMBER('2-2-1'!AA137), '2-2-1'!AA137, IF(ISNUMBER('2-2-1'!AB137), '2-2-1'!AB137, IF(ISNUMBER('2-2-1'!AC137), '2-2-1'!AC137, IF(ISNUMBER('2-2-1'!AD137), '2-2-1'!AD137, IF(ISNUMBER('2-2-1'!AE137), '2-2-1'!AE137, IF(ISNUMBER('2-2-1'!AF137), '2-2-1'!AF137, "XXX")))))))</f>
        <v>3.49763</v>
      </c>
      <c r="K137" s="130">
        <f>IF(ISNUMBER('2-2-2'!E137), '2-2-2'!E137, IF(ISNUMBER('2-2-2'!F137), '2-2-2'!F137, IF(ISNUMBER('2-2-2'!G137), '2-2-2'!G137, IF(ISNUMBER('2-2-2'!H137), '2-2-2'!H137, IF(ISNUMBER('2-2-2'!I137), '2-2-2'!I137, IF(ISNUMBER('2-2-2'!J137), '2-2-2'!J137, IF(ISNUMBER('2-2-2'!K137), '2-2-2'!K137, "XXX")))))))</f>
        <v>0.84857142857142864</v>
      </c>
      <c r="L137" s="130">
        <f>IF(ISNUMBER('2-3-1'!M137), '2-3-1'!M137, IF(ISNUMBER('2-3-1'!N137), '2-3-1'!N137, IF(ISNUMBER('2-3-1'!O137), '2-3-1'!O137, IF(ISNUMBER('2-3-1'!P137), '2-3-1'!P137, IF(ISNUMBER('2-3-1'!Q137), '2-3-1'!Q137, IF(ISNUMBER('2-3-1'!R137), '2-3-1'!R137, IF(ISNUMBER('2-3-1'!S137), '2-3-1'!S137, "XXX")))))))</f>
        <v>3.21735024</v>
      </c>
      <c r="M137" s="130">
        <f>IF(ISNUMBER('2-3-2'!M137),'2-3-2'!M137, "XXX")</f>
        <v>26.18807602</v>
      </c>
      <c r="N137" s="130">
        <f>IF(ISNUMBER('2-4-1'!S137), '2-4-1'!S137,IF(ISNUMBER('2-4-1'!T137),'2-4-1'!T137,IF(ISNUMBER('2-4-1'!U137),'2-4-1'!U137,IF(ISNUMBER('2-4-1'!V137),'2-4-1'!V137,'2013'!N137))))</f>
        <v>18.431000000000001</v>
      </c>
      <c r="O137" s="130">
        <f>IF(ISNUMBER('2-4-2'!C137), '2-4-2'!C137, IF(ISNUMBER('2-4-2'!D137), '2-4-2'!D137, IF(ISNUMBER('2-4-2'!E137), '2-4-2'!E137, IF(ISNUMBER('2-4-2'!F137), '2-4-2'!F137, IF(ISNUMBER('2-4-2'!G137), '2-4-2'!G137, "XXX")))))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"XXX"))))</f>
        <v>84.668940000000006</v>
      </c>
      <c r="S137" s="130">
        <f>IF(ISNUMBER('2-6-2'!B137), '2-6-2'!B137, IF(ISNUMBER('2-6-2'!C137), '2-6-2'!C137, IF(ISNUMBER('2-6-2'!D137), '2-6-2'!D137, IF(ISNUMBER('2-6-2'!E137), '2-6-2'!E137, IF(ISNUMBER('2-6-2'!F137), '2-6-2'!F137, IF(ISNUMBER('2-6-2'!G137), '2-6-2'!G137, IF(ISNUMBER('2-6-2'!H137), '2-6-2'!H137, "XXX")))))))</f>
        <v>0</v>
      </c>
      <c r="T137" s="130">
        <f>IF(ISNUMBER('2-7-1'!E137), '2-7-1'!E137, IF(ISNUMBER('2-7-1'!F137), '2-7-1'!F137, IF(ISNUMBER('2-7-1'!G137), '2-7-1'!G137, IF(ISNUMBER('2-7-1'!H137), '2-7-1'!H137, IF(ISNUMBER('2-7-1'!I137), '2-7-1'!I137, IF(ISNUMBER('2-7-1'!J137), '2-7-1'!J137, IF(ISNUMBER('2-7-1'!K137), '2-7-1'!K137, "XXX")))))))</f>
        <v>0.89714285714285713</v>
      </c>
      <c r="U137" s="130">
        <f>IF(ISNUMBER('2-7-2'!E137), '2-7-2'!E137, IF(ISNUMBER('2-7-2'!F137), '2-7-2'!F137, IF(ISNUMBER('2-7-2'!G137), '2-7-2'!G137, IF(ISNUMBER('2-7-2'!H137), '2-7-2'!H137, IF(ISNUMBER('2-7-2'!I137), '2-7-2'!I137, IF(ISNUMBER('2-7-2'!J137), '2-7-2'!J137, IF(ISNUMBER('2-7-2'!K137), '2-7-2'!K137, "XXX")))))))</f>
        <v>0.81714285714285728</v>
      </c>
      <c r="V137" s="130">
        <f>IF(ISNUMBER('2-8-1'!E137), '2-8-1'!E137, IF(ISNUMBER('2-8-1'!F137), '2-8-1'!F137, IF(ISNUMBER('2-8-1'!G137), '2-8-1'!G137, IF(ISNUMBER('2-8-1'!H137), '2-8-1'!H137, IF(ISNUMBER('2-8-1'!I137), '2-8-1'!I137, IF(ISNUMBER('2-8-1'!J137), '2-8-1'!J137, IF(ISNUMBER('2-8-1'!K137), '2-8-1'!K137, "XXX")))))))</f>
        <v>0.73571428571428577</v>
      </c>
      <c r="W137" s="130">
        <f>IF(ISNUMBER('2-8-2'!E137), '2-8-2'!E137, IF(ISNUMBER('2-8-2'!F137), '2-8-2'!F137, IF(ISNUMBER('2-8-2'!G137), '2-8-2'!G137, IF(ISNUMBER('2-8-2'!H137), '2-8-2'!H137, IF(ISNUMBER('2-8-2'!I137), '2-8-2'!I137, IF(ISNUMBER('2-8-2'!J137), '2-8-2'!J137, IF(ISNUMBER('2-8-2'!K137), '2-8-2'!K137, "XXX")))))))</f>
        <v>0.74</v>
      </c>
      <c r="X137" s="130">
        <f>'3-1'!F136</f>
        <v>0.89400000000000002</v>
      </c>
      <c r="Y137" s="223">
        <f>'3-2'!N136</f>
        <v>1.60836041</v>
      </c>
    </row>
    <row r="138" spans="1:25" ht="15" x14ac:dyDescent="0.25">
      <c r="A138" s="19" t="s">
        <v>145</v>
      </c>
      <c r="B138" s="158" t="s">
        <v>145</v>
      </c>
      <c r="C138" s="130">
        <f>IF(ISNUMBER('1-1'!E138),'1-1'!E138, "XXX")</f>
        <v>6.6</v>
      </c>
      <c r="D138" s="130" t="str">
        <f>IF(UCDP!V138, UCDP!V138, "0.0")</f>
        <v>0.0</v>
      </c>
      <c r="E138" s="130">
        <f>IF(ISNUMBER('1-3'!F138), '1-3'!F138, IF(ISNUMBER('1-3'!G138), '1-3'!G138, IF(ISNUMBER('1-3'!H138), '1-3'!H138, IF(ISNUMBER('1-3'!I138), '1-3'!I138, IF(ISNUMBER('1-3'!J138), '1-3'!J138, IF(ISNUMBER('1-3'!K138), '1-3'!K138, IF(ISNUMBER('1-3'!L138), '1-3'!L138, "XXX")))))))</f>
        <v>86.166666666666671</v>
      </c>
      <c r="F138" s="130">
        <f>IF(ISNUMBER('1-4'!AL138),'1-4'!AL138, IF(ISNUMBER('1-4'!AM138),'1-4'!AM138, IF(ISNUMBER('1-4'!AN138),'1-4'!AN138, IF(ISNUMBER('1-4'!AO138),'1-4'!AO138, IF(ISNUMBER('1-4'!AP138),'1-4'!AP138, IF(ISNUMBER('1-4'!AQ138),'1-4'!AQ138, IF(ISNUMBER('1-4'!AR138), '1-4'!AR138, "XXX")))))))</f>
        <v>2</v>
      </c>
      <c r="G138" s="130">
        <f>IF(ISNUMBER('1-5'!E137),'1-5'!E137, "XXX")</f>
        <v>8.6999999999999993</v>
      </c>
      <c r="H138" s="130">
        <f>IF(ISNUMBER('2-1-1'!E138), '2-1-1'!E138, IF(ISNUMBER('2-1-1'!F138), '2-1-1'!F138, IF(ISNUMBER('2-1-1'!G138), '2-1-1'!G138, IF(ISNUMBER('2-1-1'!H138), '2-1-1'!H138, IF(ISNUMBER('2-1-1'!I138), '2-1-1'!I138, IF(ISNUMBER('2-1-1'!J138), '2-1-1'!J138, IF(ISNUMBER('2-1-1'!K138), '2-1-1'!K138, "XXX")))))))</f>
        <v>0.37571428571428567</v>
      </c>
      <c r="I138" s="130">
        <f>'2-1-2'!C137</f>
        <v>6.1449999999999998E-2</v>
      </c>
      <c r="J138" s="130" t="str">
        <f>IF(ISNUMBER('2-2-1'!Z138), '2-2-1'!Z138, IF(ISNUMBER('2-2-1'!AA138), '2-2-1'!AA138, IF(ISNUMBER('2-2-1'!AB138), '2-2-1'!AB138, IF(ISNUMBER('2-2-1'!AC138), '2-2-1'!AC138, IF(ISNUMBER('2-2-1'!AD138), '2-2-1'!AD138, IF(ISNUMBER('2-2-1'!AE138), '2-2-1'!AE138, IF(ISNUMBER('2-2-1'!AF138), '2-2-1'!AF138, "XXX")))))))</f>
        <v>XXX</v>
      </c>
      <c r="K138" s="130">
        <f>IF(ISNUMBER('2-2-2'!E138), '2-2-2'!E138, IF(ISNUMBER('2-2-2'!F138), '2-2-2'!F138, IF(ISNUMBER('2-2-2'!G138), '2-2-2'!G138, IF(ISNUMBER('2-2-2'!H138), '2-2-2'!H138, IF(ISNUMBER('2-2-2'!I138), '2-2-2'!I138, IF(ISNUMBER('2-2-2'!J138), '2-2-2'!J138, IF(ISNUMBER('2-2-2'!K138), '2-2-2'!K138, "XXX")))))))</f>
        <v>0.40285714285714286</v>
      </c>
      <c r="L138" s="130">
        <f>IF(ISNUMBER('2-3-1'!M138), '2-3-1'!M138, IF(ISNUMBER('2-3-1'!N138), '2-3-1'!N138, IF(ISNUMBER('2-3-1'!O138), '2-3-1'!O138, IF(ISNUMBER('2-3-1'!P138), '2-3-1'!P138, IF(ISNUMBER('2-3-1'!Q138), '2-3-1'!Q138, IF(ISNUMBER('2-3-1'!R138), '2-3-1'!R138, IF(ISNUMBER('2-3-1'!S138), '2-3-1'!S138, "XXX")))))))</f>
        <v>1.18032789</v>
      </c>
      <c r="M138" s="130">
        <f>IF(ISNUMBER('2-3-2'!M138),'2-3-2'!M138, "XXX")</f>
        <v>70.433517460000004</v>
      </c>
      <c r="N138" s="130">
        <f>IF(ISNUMBER('2-4-1'!S138), '2-4-1'!S138,IF(ISNUMBER('2-4-1'!T138),'2-4-1'!T138,IF(ISNUMBER('2-4-1'!U138),'2-4-1'!U138,IF(ISNUMBER('2-4-1'!V138),'2-4-1'!V138,'2013'!N138))))</f>
        <v>4</v>
      </c>
      <c r="O138" s="130">
        <f>IF(ISNUMBER('2-4-2'!C138), '2-4-2'!C138, IF(ISNUMBER('2-4-2'!D138), '2-4-2'!D138, IF(ISNUMBER('2-4-2'!E138), '2-4-2'!E138, IF(ISNUMBER('2-4-2'!F138), '2-4-2'!F138, IF(ISNUMBER('2-4-2'!G138), '2-4-2'!G138, "XXX")))))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"XXX"))))</f>
        <v>67.657979999999995</v>
      </c>
      <c r="S138" s="130">
        <f>IF(ISNUMBER('2-6-2'!B138), '2-6-2'!B138, IF(ISNUMBER('2-6-2'!C138), '2-6-2'!C138, IF(ISNUMBER('2-6-2'!D138), '2-6-2'!D138, IF(ISNUMBER('2-6-2'!E138), '2-6-2'!E138, IF(ISNUMBER('2-6-2'!F138), '2-6-2'!F138, IF(ISNUMBER('2-6-2'!G138), '2-6-2'!G138, IF(ISNUMBER('2-6-2'!H138), '2-6-2'!H138, "XXX")))))))</f>
        <v>3.84</v>
      </c>
      <c r="T138" s="130">
        <f>IF(ISNUMBER('2-7-1'!E138), '2-7-1'!E138, IF(ISNUMBER('2-7-1'!F138), '2-7-1'!F138, IF(ISNUMBER('2-7-1'!G138), '2-7-1'!G138, IF(ISNUMBER('2-7-1'!H138), '2-7-1'!H138, IF(ISNUMBER('2-7-1'!I138), '2-7-1'!I138, IF(ISNUMBER('2-7-1'!J138), '2-7-1'!J138, IF(ISNUMBER('2-7-1'!K138), '2-7-1'!K138, "XXX")))))))</f>
        <v>0.5</v>
      </c>
      <c r="U138" s="130">
        <f>IF(ISNUMBER('2-7-2'!E138), '2-7-2'!E138, IF(ISNUMBER('2-7-2'!F138), '2-7-2'!F138, IF(ISNUMBER('2-7-2'!G138), '2-7-2'!G138, IF(ISNUMBER('2-7-2'!H138), '2-7-2'!H138, IF(ISNUMBER('2-7-2'!I138), '2-7-2'!I138, IF(ISNUMBER('2-7-2'!J138), '2-7-2'!J138, IF(ISNUMBER('2-7-2'!K138), '2-7-2'!K138, "XXX")))))))</f>
        <v>0.47214285714285709</v>
      </c>
      <c r="V138" s="130">
        <f>IF(ISNUMBER('2-8-1'!E138), '2-8-1'!E138, IF(ISNUMBER('2-8-1'!F138), '2-8-1'!F138, IF(ISNUMBER('2-8-1'!G138), '2-8-1'!G138, IF(ISNUMBER('2-8-1'!H138), '2-8-1'!H138, IF(ISNUMBER('2-8-1'!I138), '2-8-1'!I138, IF(ISNUMBER('2-8-1'!J138), '2-8-1'!J138, IF(ISNUMBER('2-8-1'!K138), '2-8-1'!K138, "XXX")))))))</f>
        <v>0.48142857142857143</v>
      </c>
      <c r="W138" s="130">
        <f>IF(ISNUMBER('2-8-2'!E138), '2-8-2'!E138, IF(ISNUMBER('2-8-2'!F138), '2-8-2'!F138, IF(ISNUMBER('2-8-2'!G138), '2-8-2'!G138, IF(ISNUMBER('2-8-2'!H138), '2-8-2'!H138, IF(ISNUMBER('2-8-2'!I138), '2-8-2'!I138, IF(ISNUMBER('2-8-2'!J138), '2-8-2'!J138, IF(ISNUMBER('2-8-2'!K138), '2-8-2'!K138, "XXX")))))))</f>
        <v>0.53285714285714281</v>
      </c>
      <c r="X138" s="130">
        <f>'3-1'!F137</f>
        <v>0.22600000000000001</v>
      </c>
      <c r="Y138" s="223">
        <f>'3-2'!N137</f>
        <v>-1.310750723</v>
      </c>
    </row>
    <row r="139" spans="1:25" ht="15" x14ac:dyDescent="0.25">
      <c r="A139" s="19" t="s">
        <v>146</v>
      </c>
      <c r="B139" s="158" t="s">
        <v>146</v>
      </c>
      <c r="C139" s="130">
        <f>IF(ISNUMBER('1-1'!E139),'1-1'!E139, "XXX")</f>
        <v>7</v>
      </c>
      <c r="D139" s="130" t="str">
        <f>IF(UCDP!V139, UCDP!V139, "0.0")</f>
        <v>0.0</v>
      </c>
      <c r="E139" s="130">
        <f>IF(ISNUMBER('1-3'!F139), '1-3'!F139, IF(ISNUMBER('1-3'!G139), '1-3'!G139, IF(ISNUMBER('1-3'!H139), '1-3'!H139, IF(ISNUMBER('1-3'!I139), '1-3'!I139, IF(ISNUMBER('1-3'!J139), '1-3'!J139, IF(ISNUMBER('1-3'!K139), '1-3'!K139, IF(ISNUMBER('1-3'!L139), '1-3'!L139, "XXX")))))))</f>
        <v>80</v>
      </c>
      <c r="F139" s="130">
        <f>IF(ISNUMBER('1-4'!AL139),'1-4'!AL139, IF(ISNUMBER('1-4'!AM139),'1-4'!AM139, IF(ISNUMBER('1-4'!AN139),'1-4'!AN139, IF(ISNUMBER('1-4'!AO139),'1-4'!AO139, IF(ISNUMBER('1-4'!AP139),'1-4'!AP139, IF(ISNUMBER('1-4'!AQ139),'1-4'!AQ139, IF(ISNUMBER('1-4'!AR139), '1-4'!AR139, "XXX")))))))</f>
        <v>2</v>
      </c>
      <c r="G139" s="130">
        <f>IF(ISNUMBER('1-5'!E138),'1-5'!E138, "XXX")</f>
        <v>5.9</v>
      </c>
      <c r="H139" s="130">
        <f>IF(ISNUMBER('2-1-1'!E139), '2-1-1'!E139, IF(ISNUMBER('2-1-1'!F139), '2-1-1'!F139, IF(ISNUMBER('2-1-1'!G139), '2-1-1'!G139, IF(ISNUMBER('2-1-1'!H139), '2-1-1'!H139, IF(ISNUMBER('2-1-1'!I139), '2-1-1'!I139, IF(ISNUMBER('2-1-1'!J139), '2-1-1'!J139, IF(ISNUMBER('2-1-1'!K139), '2-1-1'!K139, "XXX")))))))</f>
        <v>0.33857142857142858</v>
      </c>
      <c r="I139" s="130">
        <f>'2-1-2'!C138</f>
        <v>3.3680000000000002E-2</v>
      </c>
      <c r="J139" s="130">
        <f>IF(ISNUMBER('2-2-1'!Z139), '2-2-1'!Z139, IF(ISNUMBER('2-2-1'!AA139), '2-2-1'!AA139, IF(ISNUMBER('2-2-1'!AB139), '2-2-1'!AB139, IF(ISNUMBER('2-2-1'!AC139), '2-2-1'!AC139, IF(ISNUMBER('2-2-1'!AD139), '2-2-1'!AD139, IF(ISNUMBER('2-2-1'!AE139), '2-2-1'!AE139, IF(ISNUMBER('2-2-1'!AF139), '2-2-1'!AF139, "XXX")))))))</f>
        <v>2.31969</v>
      </c>
      <c r="K139" s="130">
        <f>IF(ISNUMBER('2-2-2'!E139), '2-2-2'!E139, IF(ISNUMBER('2-2-2'!F139), '2-2-2'!F139, IF(ISNUMBER('2-2-2'!G139), '2-2-2'!G139, IF(ISNUMBER('2-2-2'!H139), '2-2-2'!H139, IF(ISNUMBER('2-2-2'!I139), '2-2-2'!I139, IF(ISNUMBER('2-2-2'!J139), '2-2-2'!J139, IF(ISNUMBER('2-2-2'!K139), '2-2-2'!K139, "XXX")))))))</f>
        <v>0.38857142857142862</v>
      </c>
      <c r="L139" s="130">
        <f>IF(ISNUMBER('2-3-1'!M139), '2-3-1'!M139, IF(ISNUMBER('2-3-1'!N139), '2-3-1'!N139, IF(ISNUMBER('2-3-1'!O139), '2-3-1'!O139, IF(ISNUMBER('2-3-1'!P139), '2-3-1'!P139, IF(ISNUMBER('2-3-1'!Q139), '2-3-1'!Q139, IF(ISNUMBER('2-3-1'!R139), '2-3-1'!R139, IF(ISNUMBER('2-3-1'!S139), '2-3-1'!S139, "XXX")))))))</f>
        <v>1.4499772799999999</v>
      </c>
      <c r="M139" s="130">
        <f>IF(ISNUMBER('2-3-2'!M139),'2-3-2'!M139, "XXX")</f>
        <v>31.89402771</v>
      </c>
      <c r="N139" s="130">
        <f>IF(ISNUMBER('2-4-1'!S139), '2-4-1'!S139,IF(ISNUMBER('2-4-1'!T139),'2-4-1'!T139,IF(ISNUMBER('2-4-1'!U139),'2-4-1'!U139,IF(ISNUMBER('2-4-1'!V139),'2-4-1'!V139,'2013'!N139))))</f>
        <v>6.806</v>
      </c>
      <c r="O139" s="130">
        <f>IF(ISNUMBER('2-4-2'!C139), '2-4-2'!C139, IF(ISNUMBER('2-4-2'!D139), '2-4-2'!D139, IF(ISNUMBER('2-4-2'!E139), '2-4-2'!E139, IF(ISNUMBER('2-4-2'!F139), '2-4-2'!F139, IF(ISNUMBER('2-4-2'!G139), '2-4-2'!G139, "XXX")))))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"XXX"))))</f>
        <v>13.1351</v>
      </c>
      <c r="S139" s="130">
        <f>IF(ISNUMBER('2-6-2'!B139), '2-6-2'!B139, IF(ISNUMBER('2-6-2'!C139), '2-6-2'!C139, IF(ISNUMBER('2-6-2'!D139), '2-6-2'!D139, IF(ISNUMBER('2-6-2'!E139), '2-6-2'!E139, IF(ISNUMBER('2-6-2'!F139), '2-6-2'!F139, IF(ISNUMBER('2-6-2'!G139), '2-6-2'!G139, IF(ISNUMBER('2-6-2'!H139), '2-6-2'!H139, "XXX")))))))</f>
        <v>56.34</v>
      </c>
      <c r="T139" s="130">
        <f>IF(ISNUMBER('2-7-1'!E139), '2-7-1'!E139, IF(ISNUMBER('2-7-1'!F139), '2-7-1'!F139, IF(ISNUMBER('2-7-1'!G139), '2-7-1'!G139, IF(ISNUMBER('2-7-1'!H139), '2-7-1'!H139, IF(ISNUMBER('2-7-1'!I139), '2-7-1'!I139, IF(ISNUMBER('2-7-1'!J139), '2-7-1'!J139, IF(ISNUMBER('2-7-1'!K139), '2-7-1'!K139, "XXX")))))))</f>
        <v>0.50714285714285712</v>
      </c>
      <c r="U139" s="130">
        <f>IF(ISNUMBER('2-7-2'!E139), '2-7-2'!E139, IF(ISNUMBER('2-7-2'!F139), '2-7-2'!F139, IF(ISNUMBER('2-7-2'!G139), '2-7-2'!G139, IF(ISNUMBER('2-7-2'!H139), '2-7-2'!H139, IF(ISNUMBER('2-7-2'!I139), '2-7-2'!I139, IF(ISNUMBER('2-7-2'!J139), '2-7-2'!J139, IF(ISNUMBER('2-7-2'!K139), '2-7-2'!K139, "XXX")))))))</f>
        <v>0.46714285714285714</v>
      </c>
      <c r="V139" s="130">
        <f>IF(ISNUMBER('2-8-1'!E139), '2-8-1'!E139, IF(ISNUMBER('2-8-1'!F139), '2-8-1'!F139, IF(ISNUMBER('2-8-1'!G139), '2-8-1'!G139, IF(ISNUMBER('2-8-1'!H139), '2-8-1'!H139, IF(ISNUMBER('2-8-1'!I139), '2-8-1'!I139, IF(ISNUMBER('2-8-1'!J139), '2-8-1'!J139, IF(ISNUMBER('2-8-1'!K139), '2-8-1'!K139, "XXX")))))))</f>
        <v>0.54571428571428571</v>
      </c>
      <c r="W139" s="130">
        <f>IF(ISNUMBER('2-8-2'!E139), '2-8-2'!E139, IF(ISNUMBER('2-8-2'!F139), '2-8-2'!F139, IF(ISNUMBER('2-8-2'!G139), '2-8-2'!G139, IF(ISNUMBER('2-8-2'!H139), '2-8-2'!H139, IF(ISNUMBER('2-8-2'!I139), '2-8-2'!I139, IF(ISNUMBER('2-8-2'!J139), '2-8-2'!J139, IF(ISNUMBER('2-8-2'!K139), '2-8-2'!K139, "XXX")))))))</f>
        <v>0.51285714285714279</v>
      </c>
      <c r="X139" s="130">
        <f>'3-1'!F138</f>
        <v>0.47099999999999997</v>
      </c>
      <c r="Y139" s="223">
        <f>'3-2'!N138</f>
        <v>-5.2305537999999999E-2</v>
      </c>
    </row>
    <row r="140" spans="1:25" ht="15" x14ac:dyDescent="0.25">
      <c r="A140" s="19" t="s">
        <v>147</v>
      </c>
      <c r="B140" s="158" t="s">
        <v>147</v>
      </c>
      <c r="C140" s="130">
        <f>IF(ISNUMBER('1-1'!E140),'1-1'!E140, "XXX")</f>
        <v>5.3</v>
      </c>
      <c r="D140" s="130">
        <f>IF(UCDP!V140, UCDP!V140, "0.0")</f>
        <v>1.6451590565513555E-2</v>
      </c>
      <c r="E140" s="130">
        <f>IF(ISNUMBER('1-3'!F140), '1-3'!F140, IF(ISNUMBER('1-3'!G140), '1-3'!G140, IF(ISNUMBER('1-3'!H140), '1-3'!H140, IF(ISNUMBER('1-3'!I140), '1-3'!I140, IF(ISNUMBER('1-3'!J140), '1-3'!J140, IF(ISNUMBER('1-3'!K140), '1-3'!K140, IF(ISNUMBER('1-3'!L140), '1-3'!L140, "XXX")))))))</f>
        <v>76</v>
      </c>
      <c r="F140" s="130">
        <f>IF(ISNUMBER('1-4'!AL140),'1-4'!AL140, IF(ISNUMBER('1-4'!AM140),'1-4'!AM140, IF(ISNUMBER('1-4'!AN140),'1-4'!AN140, IF(ISNUMBER('1-4'!AO140),'1-4'!AO140, IF(ISNUMBER('1-4'!AP140),'1-4'!AP140, IF(ISNUMBER('1-4'!AQ140),'1-4'!AQ140, IF(ISNUMBER('1-4'!AR140), '1-4'!AR140, "XXX")))))))</f>
        <v>4</v>
      </c>
      <c r="G140" s="130">
        <f>IF(ISNUMBER('1-5'!E139),'1-5'!E139, "XXX")</f>
        <v>7</v>
      </c>
      <c r="H140" s="130">
        <f>IF(ISNUMBER('2-1-1'!E140), '2-1-1'!E140, IF(ISNUMBER('2-1-1'!F140), '2-1-1'!F140, IF(ISNUMBER('2-1-1'!G140), '2-1-1'!G140, IF(ISNUMBER('2-1-1'!H140), '2-1-1'!H140, IF(ISNUMBER('2-1-1'!I140), '2-1-1'!I140, IF(ISNUMBER('2-1-1'!J140), '2-1-1'!J140, IF(ISNUMBER('2-1-1'!K140), '2-1-1'!K140, "XXX")))))))</f>
        <v>0.69142857142857139</v>
      </c>
      <c r="I140" s="130">
        <f>'2-1-2'!C139</f>
        <v>0.17460000000000001</v>
      </c>
      <c r="J140" s="130">
        <f>IF(ISNUMBER('2-2-1'!Z140), '2-2-1'!Z140, IF(ISNUMBER('2-2-1'!AA140), '2-2-1'!AA140, IF(ISNUMBER('2-2-1'!AB140), '2-2-1'!AB140, IF(ISNUMBER('2-2-1'!AC140), '2-2-1'!AC140, IF(ISNUMBER('2-2-1'!AD140), '2-2-1'!AD140, IF(ISNUMBER('2-2-1'!AE140), '2-2-1'!AE140, IF(ISNUMBER('2-2-1'!AF140), '2-2-1'!AF140, "XXX")))))))</f>
        <v>2.3841999999999999</v>
      </c>
      <c r="K140" s="130">
        <f>IF(ISNUMBER('2-2-2'!E140), '2-2-2'!E140, IF(ISNUMBER('2-2-2'!F140), '2-2-2'!F140, IF(ISNUMBER('2-2-2'!G140), '2-2-2'!G140, IF(ISNUMBER('2-2-2'!H140), '2-2-2'!H140, IF(ISNUMBER('2-2-2'!I140), '2-2-2'!I140, IF(ISNUMBER('2-2-2'!J140), '2-2-2'!J140, IF(ISNUMBER('2-2-2'!K140), '2-2-2'!K140, "XXX")))))))</f>
        <v>0.52714285714285714</v>
      </c>
      <c r="L140" s="130">
        <f>IF(ISNUMBER('2-3-1'!M140), '2-3-1'!M140, IF(ISNUMBER('2-3-1'!N140), '2-3-1'!N140, IF(ISNUMBER('2-3-1'!O140), '2-3-1'!O140, IF(ISNUMBER('2-3-1'!P140), '2-3-1'!P140, IF(ISNUMBER('2-3-1'!Q140), '2-3-1'!Q140, IF(ISNUMBER('2-3-1'!R140), '2-3-1'!R140, IF(ISNUMBER('2-3-1'!S140), '2-3-1'!S140, "XXX")))))))</f>
        <v>2.5009603500000002</v>
      </c>
      <c r="M140" s="130">
        <f>IF(ISNUMBER('2-3-2'!M140),'2-3-2'!M140, "XXX")</f>
        <v>14.49738026</v>
      </c>
      <c r="N140" s="130">
        <f>IF(ISNUMBER('2-4-1'!S140), '2-4-1'!S140,IF(ISNUMBER('2-4-1'!T140),'2-4-1'!T140,IF(ISNUMBER('2-4-1'!U140),'2-4-1'!U140,IF(ISNUMBER('2-4-1'!V140),'2-4-1'!V140,'2013'!N140))))</f>
        <v>2.7129599999999998</v>
      </c>
      <c r="O140" s="130">
        <f>IF(ISNUMBER('2-4-2'!C140), '2-4-2'!C140, IF(ISNUMBER('2-4-2'!D140), '2-4-2'!D140, IF(ISNUMBER('2-4-2'!E140), '2-4-2'!E140, IF(ISNUMBER('2-4-2'!F140), '2-4-2'!F140, IF(ISNUMBER('2-4-2'!G140), '2-4-2'!G140, "XXX")))))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"XXX"))))</f>
        <v>44.680210000000002</v>
      </c>
      <c r="S140" s="130">
        <f>IF(ISNUMBER('2-6-2'!B140), '2-6-2'!B140, IF(ISNUMBER('2-6-2'!C140), '2-6-2'!C140, IF(ISNUMBER('2-6-2'!D140), '2-6-2'!D140, IF(ISNUMBER('2-6-2'!E140), '2-6-2'!E140, IF(ISNUMBER('2-6-2'!F140), '2-6-2'!F140, IF(ISNUMBER('2-6-2'!G140), '2-6-2'!G140, IF(ISNUMBER('2-6-2'!H140), '2-6-2'!H140, "XXX")))))))</f>
        <v>0.11</v>
      </c>
      <c r="T140" s="130">
        <f>IF(ISNUMBER('2-7-1'!E140), '2-7-1'!E140, IF(ISNUMBER('2-7-1'!F140), '2-7-1'!F140, IF(ISNUMBER('2-7-1'!G140), '2-7-1'!G140, IF(ISNUMBER('2-7-1'!H140), '2-7-1'!H140, IF(ISNUMBER('2-7-1'!I140), '2-7-1'!I140, IF(ISNUMBER('2-7-1'!J140), '2-7-1'!J140, IF(ISNUMBER('2-7-1'!K140), '2-7-1'!K140, "XXX")))))))</f>
        <v>0.52</v>
      </c>
      <c r="U140" s="130">
        <f>IF(ISNUMBER('2-7-2'!E140), '2-7-2'!E140, IF(ISNUMBER('2-7-2'!F140), '2-7-2'!F140, IF(ISNUMBER('2-7-2'!G140), '2-7-2'!G140, IF(ISNUMBER('2-7-2'!H140), '2-7-2'!H140, IF(ISNUMBER('2-7-2'!I140), '2-7-2'!I140, IF(ISNUMBER('2-7-2'!J140), '2-7-2'!J140, IF(ISNUMBER('2-7-2'!K140), '2-7-2'!K140, "XXX")))))))</f>
        <v>0.49071428571428571</v>
      </c>
      <c r="V140" s="130">
        <f>IF(ISNUMBER('2-8-1'!E140), '2-8-1'!E140, IF(ISNUMBER('2-8-1'!F140), '2-8-1'!F140, IF(ISNUMBER('2-8-1'!G140), '2-8-1'!G140, IF(ISNUMBER('2-8-1'!H140), '2-8-1'!H140, IF(ISNUMBER('2-8-1'!I140), '2-8-1'!I140, IF(ISNUMBER('2-8-1'!J140), '2-8-1'!J140, IF(ISNUMBER('2-8-1'!K140), '2-8-1'!K140, "XXX")))))))</f>
        <v>0.59714285714285709</v>
      </c>
      <c r="W140" s="130">
        <f>IF(ISNUMBER('2-8-2'!E140), '2-8-2'!E140, IF(ISNUMBER('2-8-2'!F140), '2-8-2'!F140, IF(ISNUMBER('2-8-2'!G140), '2-8-2'!G140, IF(ISNUMBER('2-8-2'!H140), '2-8-2'!H140, IF(ISNUMBER('2-8-2'!I140), '2-8-2'!I140, IF(ISNUMBER('2-8-2'!J140), '2-8-2'!J140, IF(ISNUMBER('2-8-2'!K140), '2-8-2'!K140, "XXX")))))))</f>
        <v>0.5614285714285715</v>
      </c>
      <c r="X140" s="130">
        <f>'3-1'!F139</f>
        <v>0.41399999999999998</v>
      </c>
      <c r="Y140" s="223">
        <f>'3-2'!N139</f>
        <v>-0.405536175</v>
      </c>
    </row>
    <row r="141" spans="1:25" ht="15" x14ac:dyDescent="0.25">
      <c r="A141" s="19" t="s">
        <v>148</v>
      </c>
      <c r="B141" s="158" t="s">
        <v>148</v>
      </c>
      <c r="C141" s="130">
        <f>IF(ISNUMBER('1-1'!E141),'1-1'!E141, "XXX")</f>
        <v>9.1999999999999993</v>
      </c>
      <c r="D141" s="130" t="str">
        <f>IF(UCDP!V141, UCDP!V141, "0.0")</f>
        <v>0.0</v>
      </c>
      <c r="E141" s="130">
        <f>IF(ISNUMBER('1-3'!F141), '1-3'!F141, IF(ISNUMBER('1-3'!G141), '1-3'!G141, IF(ISNUMBER('1-3'!H141), '1-3'!H141, IF(ISNUMBER('1-3'!I141), '1-3'!I141, IF(ISNUMBER('1-3'!J141), '1-3'!J141, IF(ISNUMBER('1-3'!K141), '1-3'!K141, IF(ISNUMBER('1-3'!L141), '1-3'!L141, "XXX")))))))</f>
        <v>70.500000000000014</v>
      </c>
      <c r="F141" s="130">
        <f>IF(ISNUMBER('1-4'!AL141),'1-4'!AL141, IF(ISNUMBER('1-4'!AM141),'1-4'!AM141, IF(ISNUMBER('1-4'!AN141),'1-4'!AN141, IF(ISNUMBER('1-4'!AO141),'1-4'!AO141, IF(ISNUMBER('1-4'!AP141),'1-4'!AP141, IF(ISNUMBER('1-4'!AQ141),'1-4'!AQ141, IF(ISNUMBER('1-4'!AR141), '1-4'!AR141, "XXX")))))))</f>
        <v>2</v>
      </c>
      <c r="G141" s="130">
        <f>IF(ISNUMBER('1-5'!E140),'1-5'!E140, "XXX")</f>
        <v>7</v>
      </c>
      <c r="H141" s="130">
        <f>IF(ISNUMBER('2-1-1'!E141), '2-1-1'!E141, IF(ISNUMBER('2-1-1'!F141), '2-1-1'!F141, IF(ISNUMBER('2-1-1'!G141), '2-1-1'!G141, IF(ISNUMBER('2-1-1'!H141), '2-1-1'!H141, IF(ISNUMBER('2-1-1'!I141), '2-1-1'!I141, IF(ISNUMBER('2-1-1'!J141), '2-1-1'!J141, IF(ISNUMBER('2-1-1'!K141), '2-1-1'!K141, "XXX")))))))</f>
        <v>0.25857142857142856</v>
      </c>
      <c r="I141" s="130">
        <f>'2-1-2'!C140</f>
        <v>6.79E-3</v>
      </c>
      <c r="J141" s="130">
        <f>IF(ISNUMBER('2-2-1'!Z141), '2-2-1'!Z141, IF(ISNUMBER('2-2-1'!AA141), '2-2-1'!AA141, IF(ISNUMBER('2-2-1'!AB141), '2-2-1'!AB141, IF(ISNUMBER('2-2-1'!AC141), '2-2-1'!AC141, IF(ISNUMBER('2-2-1'!AD141), '2-2-1'!AD141, IF(ISNUMBER('2-2-1'!AE141), '2-2-1'!AE141, IF(ISNUMBER('2-2-1'!AF141), '2-2-1'!AF141, "XXX")))))))</f>
        <v>8.0816300000000005</v>
      </c>
      <c r="K141" s="130">
        <f>IF(ISNUMBER('2-2-2'!E141), '2-2-2'!E141, IF(ISNUMBER('2-2-2'!F141), '2-2-2'!F141, IF(ISNUMBER('2-2-2'!G141), '2-2-2'!G141, IF(ISNUMBER('2-2-2'!H141), '2-2-2'!H141, IF(ISNUMBER('2-2-2'!I141), '2-2-2'!I141, IF(ISNUMBER('2-2-2'!J141), '2-2-2'!J141, IF(ISNUMBER('2-2-2'!K141), '2-2-2'!K141, "XXX")))))))</f>
        <v>0.3</v>
      </c>
      <c r="L141" s="130">
        <f>IF(ISNUMBER('2-3-1'!M141), '2-3-1'!M141, IF(ISNUMBER('2-3-1'!N141), '2-3-1'!N141, IF(ISNUMBER('2-3-1'!O141), '2-3-1'!O141, IF(ISNUMBER('2-3-1'!P141), '2-3-1'!P141, IF(ISNUMBER('2-3-1'!Q141), '2-3-1'!Q141, IF(ISNUMBER('2-3-1'!R141), '2-3-1'!R141, IF(ISNUMBER('2-3-1'!S141), '2-3-1'!S141, "XXX")))))))</f>
        <v>3.28824782</v>
      </c>
      <c r="M141" s="130">
        <f>IF(ISNUMBER('2-3-2'!M141),'2-3-2'!M141, "XXX")</f>
        <v>11.564626690000001</v>
      </c>
      <c r="N141" s="130">
        <f>IF(ISNUMBER('2-4-1'!S141), '2-4-1'!S141,IF(ISNUMBER('2-4-1'!T141),'2-4-1'!T141,IF(ISNUMBER('2-4-1'!U141),'2-4-1'!U141,IF(ISNUMBER('2-4-1'!V141),'2-4-1'!V141,'2013'!N141))))</f>
        <v>3.26</v>
      </c>
      <c r="O141" s="130">
        <f>IF(ISNUMBER('2-4-2'!C141), '2-4-2'!C141, IF(ISNUMBER('2-4-2'!D141), '2-4-2'!D141, IF(ISNUMBER('2-4-2'!E141), '2-4-2'!E141, IF(ISNUMBER('2-4-2'!F141), '2-4-2'!F141, IF(ISNUMBER('2-4-2'!G141), '2-4-2'!G141, "XXX")))))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"XXX"))))</f>
        <v>30.23845</v>
      </c>
      <c r="S141" s="130">
        <f>IF(ISNUMBER('2-6-2'!B141), '2-6-2'!B141, IF(ISNUMBER('2-6-2'!C141), '2-6-2'!C141, IF(ISNUMBER('2-6-2'!D141), '2-6-2'!D141, IF(ISNUMBER('2-6-2'!E141), '2-6-2'!E141, IF(ISNUMBER('2-6-2'!F141), '2-6-2'!F141, IF(ISNUMBER('2-6-2'!G141), '2-6-2'!G141, IF(ISNUMBER('2-6-2'!H141), '2-6-2'!H141, "XXX")))))))</f>
        <v>26.48</v>
      </c>
      <c r="T141" s="130">
        <f>IF(ISNUMBER('2-7-1'!E141), '2-7-1'!E141, IF(ISNUMBER('2-7-1'!F141), '2-7-1'!F141, IF(ISNUMBER('2-7-1'!G141), '2-7-1'!G141, IF(ISNUMBER('2-7-1'!H141), '2-7-1'!H141, IF(ISNUMBER('2-7-1'!I141), '2-7-1'!I141, IF(ISNUMBER('2-7-1'!J141), '2-7-1'!J141, IF(ISNUMBER('2-7-1'!K141), '2-7-1'!K141, "XXX")))))))</f>
        <v>0.38</v>
      </c>
      <c r="U141" s="130">
        <f>IF(ISNUMBER('2-7-2'!E141), '2-7-2'!E141, IF(ISNUMBER('2-7-2'!F141), '2-7-2'!F141, IF(ISNUMBER('2-7-2'!G141), '2-7-2'!G141, IF(ISNUMBER('2-7-2'!H141), '2-7-2'!H141, IF(ISNUMBER('2-7-2'!I141), '2-7-2'!I141, IF(ISNUMBER('2-7-2'!J141), '2-7-2'!J141, IF(ISNUMBER('2-7-2'!K141), '2-7-2'!K141, "XXX")))))))</f>
        <v>0.4642857142857143</v>
      </c>
      <c r="V141" s="130">
        <f>IF(ISNUMBER('2-8-1'!E141), '2-8-1'!E141, IF(ISNUMBER('2-8-1'!F141), '2-8-1'!F141, IF(ISNUMBER('2-8-1'!G141), '2-8-1'!G141, IF(ISNUMBER('2-8-1'!H141), '2-8-1'!H141, IF(ISNUMBER('2-8-1'!I141), '2-8-1'!I141, IF(ISNUMBER('2-8-1'!J141), '2-8-1'!J141, IF(ISNUMBER('2-8-1'!K141), '2-8-1'!K141, "XXX")))))))</f>
        <v>0.53428571428571436</v>
      </c>
      <c r="W141" s="130">
        <f>IF(ISNUMBER('2-8-2'!E141), '2-8-2'!E141, IF(ISNUMBER('2-8-2'!F141), '2-8-2'!F141, IF(ISNUMBER('2-8-2'!G141), '2-8-2'!G141, IF(ISNUMBER('2-8-2'!H141), '2-8-2'!H141, IF(ISNUMBER('2-8-2'!I141), '2-8-2'!I141, IF(ISNUMBER('2-8-2'!J141), '2-8-2'!J141, IF(ISNUMBER('2-8-2'!K141), '2-8-2'!K141, "XXX")))))))</f>
        <v>0.47428571428571425</v>
      </c>
      <c r="X141" s="130">
        <f>'3-1'!F140</f>
        <v>0.63300000000000001</v>
      </c>
      <c r="Y141" s="223">
        <f>'3-2'!N140</f>
        <v>0.134037882</v>
      </c>
    </row>
    <row r="142" spans="1:25" ht="15" x14ac:dyDescent="0.25">
      <c r="A142" s="19" t="s">
        <v>149</v>
      </c>
      <c r="B142" s="158" t="s">
        <v>149</v>
      </c>
      <c r="C142" s="130">
        <f>IF(ISNUMBER('1-1'!E142),'1-1'!E142, "XXX")</f>
        <v>6.9</v>
      </c>
      <c r="D142" s="130" t="str">
        <f>IF(UCDP!V142, UCDP!V142, "0.0")</f>
        <v>0.0</v>
      </c>
      <c r="E142" s="130" t="str">
        <f>IF(ISNUMBER('1-3'!F142), '1-3'!F142, IF(ISNUMBER('1-3'!G142), '1-3'!G142, IF(ISNUMBER('1-3'!H142), '1-3'!H142, IF(ISNUMBER('1-3'!I142), '1-3'!I142, IF(ISNUMBER('1-3'!J142), '1-3'!J142, IF(ISNUMBER('1-3'!K142), '1-3'!K142, IF(ISNUMBER('1-3'!L142), '1-3'!L142, "XXX")))))))</f>
        <v>XXX</v>
      </c>
      <c r="F142" s="130">
        <f>IF(ISNUMBER('1-4'!AL142),'1-4'!AL142, IF(ISNUMBER('1-4'!AM142),'1-4'!AM142, IF(ISNUMBER('1-4'!AN142),'1-4'!AN142, IF(ISNUMBER('1-4'!AO142),'1-4'!AO142, IF(ISNUMBER('1-4'!AP142),'1-4'!AP142, IF(ISNUMBER('1-4'!AQ142),'1-4'!AQ142, IF(ISNUMBER('1-4'!AR142), '1-4'!AR142, "XXX")))))))</f>
        <v>2</v>
      </c>
      <c r="G142" s="130">
        <f>IF(ISNUMBER('1-5'!E141),'1-5'!E141, "XXX")</f>
        <v>7.7</v>
      </c>
      <c r="H142" s="130" t="str">
        <f>IF(ISNUMBER('2-1-1'!E142), '2-1-1'!E142, IF(ISNUMBER('2-1-1'!F142), '2-1-1'!F142, IF(ISNUMBER('2-1-1'!G142), '2-1-1'!G142, IF(ISNUMBER('2-1-1'!H142), '2-1-1'!H142, IF(ISNUMBER('2-1-1'!I142), '2-1-1'!I142, IF(ISNUMBER('2-1-1'!J142), '2-1-1'!J142, IF(ISNUMBER('2-1-1'!K142), '2-1-1'!K142, "XXX")))))))</f>
        <v>XXX</v>
      </c>
      <c r="I142" s="130">
        <f>'2-1-2'!C141</f>
        <v>4.5319999999999999E-2</v>
      </c>
      <c r="J142" s="130">
        <f>IF(ISNUMBER('2-2-1'!Z142), '2-2-1'!Z142, IF(ISNUMBER('2-2-1'!AA142), '2-2-1'!AA142, IF(ISNUMBER('2-2-1'!AB142), '2-2-1'!AB142, IF(ISNUMBER('2-2-1'!AC142), '2-2-1'!AC142, IF(ISNUMBER('2-2-1'!AD142), '2-2-1'!AD142, IF(ISNUMBER('2-2-1'!AE142), '2-2-1'!AE142, IF(ISNUMBER('2-2-1'!AF142), '2-2-1'!AF142, "XXX")))))))</f>
        <v>3.3091200000000001</v>
      </c>
      <c r="K142" s="130" t="str">
        <f>IF(ISNUMBER('2-2-2'!E142), '2-2-2'!E142, IF(ISNUMBER('2-2-2'!F142), '2-2-2'!F142, IF(ISNUMBER('2-2-2'!G142), '2-2-2'!G142, IF(ISNUMBER('2-2-2'!H142), '2-2-2'!H142, IF(ISNUMBER('2-2-2'!I142), '2-2-2'!I142, IF(ISNUMBER('2-2-2'!J142), '2-2-2'!J142, IF(ISNUMBER('2-2-2'!K142), '2-2-2'!K142, "XXX")))))))</f>
        <v>XXX</v>
      </c>
      <c r="L142" s="130">
        <f>IF(ISNUMBER('2-3-1'!M142), '2-3-1'!M142, IF(ISNUMBER('2-3-1'!N142), '2-3-1'!N142, IF(ISNUMBER('2-3-1'!O142), '2-3-1'!O142, IF(ISNUMBER('2-3-1'!P142), '2-3-1'!P142, IF(ISNUMBER('2-3-1'!Q142), '2-3-1'!Q142, IF(ISNUMBER('2-3-1'!R142), '2-3-1'!R142, IF(ISNUMBER('2-3-1'!S142), '2-3-1'!S142, "XXX")))))))</f>
        <v>1.1526062500000001</v>
      </c>
      <c r="M142" s="130">
        <f>IF(ISNUMBER('2-3-2'!M142),'2-3-2'!M142, "XXX")</f>
        <v>62.133068080000001</v>
      </c>
      <c r="N142" s="130">
        <f>IF(ISNUMBER('2-4-1'!S142), '2-4-1'!S142,IF(ISNUMBER('2-4-1'!T142),'2-4-1'!T142,IF(ISNUMBER('2-4-1'!U142),'2-4-1'!U142,IF(ISNUMBER('2-4-1'!V142),'2-4-1'!V142,'2013'!N142))))</f>
        <v>5.7317279658432447</v>
      </c>
      <c r="O142" s="130" t="str">
        <f>IF(ISNUMBER('2-4-2'!C142), '2-4-2'!C142, IF(ISNUMBER('2-4-2'!D142), '2-4-2'!D142, IF(ISNUMBER('2-4-2'!E142), '2-4-2'!E142, IF(ISNUMBER('2-4-2'!F142), '2-4-2'!F142, IF(ISNUMBER('2-4-2'!G142), '2-4-2'!G142, "XXX")))))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"XXX"))))</f>
        <v>17.362539999999999</v>
      </c>
      <c r="S142" s="130">
        <f>IF(ISNUMBER('2-6-2'!B142), '2-6-2'!B142, IF(ISNUMBER('2-6-2'!C142), '2-6-2'!C142, IF(ISNUMBER('2-6-2'!D142), '2-6-2'!D142, IF(ISNUMBER('2-6-2'!E142), '2-6-2'!E142, IF(ISNUMBER('2-6-2'!F142), '2-6-2'!F142, IF(ISNUMBER('2-6-2'!G142), '2-6-2'!G142, IF(ISNUMBER('2-6-2'!H142), '2-6-2'!H142, "XXX")))))))</f>
        <v>49.23</v>
      </c>
      <c r="T142" s="130" t="str">
        <f>IF(ISNUMBER('2-7-1'!E142), '2-7-1'!E142, IF(ISNUMBER('2-7-1'!F142), '2-7-1'!F142, IF(ISNUMBER('2-7-1'!G142), '2-7-1'!G142, IF(ISNUMBER('2-7-1'!H142), '2-7-1'!H142, IF(ISNUMBER('2-7-1'!I142), '2-7-1'!I142, IF(ISNUMBER('2-7-1'!J142), '2-7-1'!J142, IF(ISNUMBER('2-7-1'!K142), '2-7-1'!K142, "XXX")))))))</f>
        <v>XXX</v>
      </c>
      <c r="U142" s="130" t="str">
        <f>IF(ISNUMBER('2-7-2'!E142), '2-7-2'!E142, IF(ISNUMBER('2-7-2'!F142), '2-7-2'!F142, IF(ISNUMBER('2-7-2'!G142), '2-7-2'!G142, IF(ISNUMBER('2-7-2'!H142), '2-7-2'!H142, IF(ISNUMBER('2-7-2'!I142), '2-7-2'!I142, IF(ISNUMBER('2-7-2'!J142), '2-7-2'!J142, IF(ISNUMBER('2-7-2'!K142), '2-7-2'!K142, "XXX")))))))</f>
        <v>XXX</v>
      </c>
      <c r="V142" s="130" t="str">
        <f>IF(ISNUMBER('2-8-1'!E142), '2-8-1'!E142, IF(ISNUMBER('2-8-1'!F142), '2-8-1'!F142, IF(ISNUMBER('2-8-1'!G142), '2-8-1'!G142, IF(ISNUMBER('2-8-1'!H142), '2-8-1'!H142, IF(ISNUMBER('2-8-1'!I142), '2-8-1'!I142, IF(ISNUMBER('2-8-1'!J142), '2-8-1'!J142, IF(ISNUMBER('2-8-1'!K142), '2-8-1'!K142, "XXX")))))))</f>
        <v>XXX</v>
      </c>
      <c r="W142" s="130" t="str">
        <f>IF(ISNUMBER('2-8-2'!E142), '2-8-2'!E142, IF(ISNUMBER('2-8-2'!F142), '2-8-2'!F142, IF(ISNUMBER('2-8-2'!G142), '2-8-2'!G142, IF(ISNUMBER('2-8-2'!H142), '2-8-2'!H142, IF(ISNUMBER('2-8-2'!I142), '2-8-2'!I142, IF(ISNUMBER('2-8-2'!J142), '2-8-2'!J142, IF(ISNUMBER('2-8-2'!K142), '2-8-2'!K142, "XXX")))))))</f>
        <v>XXX</v>
      </c>
      <c r="X142" s="130">
        <f>'3-1'!F141</f>
        <v>0.42599999999999999</v>
      </c>
      <c r="Y142" s="223">
        <f>'3-2'!N141</f>
        <v>-0.84709936399999997</v>
      </c>
    </row>
    <row r="143" spans="1:25" ht="15" x14ac:dyDescent="0.25">
      <c r="A143" s="19" t="s">
        <v>150</v>
      </c>
      <c r="B143" s="158" t="s">
        <v>150</v>
      </c>
      <c r="C143" s="130">
        <f>IF(ISNUMBER('1-1'!E143),'1-1'!E143, "XXX")</f>
        <v>5.0999999999999996</v>
      </c>
      <c r="D143" s="130" t="str">
        <f>IF(UCDP!V143, UCDP!V143, "0.0")</f>
        <v>0.0</v>
      </c>
      <c r="E143" s="130">
        <f>IF(ISNUMBER('1-3'!F143), '1-3'!F143, IF(ISNUMBER('1-3'!G143), '1-3'!G143, IF(ISNUMBER('1-3'!H143), '1-3'!H143, IF(ISNUMBER('1-3'!I143), '1-3'!I143, IF(ISNUMBER('1-3'!J143), '1-3'!J143, IF(ISNUMBER('1-3'!K143), '1-3'!K143, IF(ISNUMBER('1-3'!L143), '1-3'!L143, "XXX")))))))</f>
        <v>68.166666666666671</v>
      </c>
      <c r="F143" s="130">
        <f>IF(ISNUMBER('1-4'!AL143),'1-4'!AL143, IF(ISNUMBER('1-4'!AM143),'1-4'!AM143, IF(ISNUMBER('1-4'!AN143),'1-4'!AN143, IF(ISNUMBER('1-4'!AO143),'1-4'!AO143, IF(ISNUMBER('1-4'!AP143),'1-4'!AP143, IF(ISNUMBER('1-4'!AQ143),'1-4'!AQ143, IF(ISNUMBER('1-4'!AR143), '1-4'!AR143, "XXX")))))))</f>
        <v>3</v>
      </c>
      <c r="G143" s="130">
        <f>IF(ISNUMBER('1-5'!E142),'1-5'!E142, "XXX")</f>
        <v>5.4</v>
      </c>
      <c r="H143" s="130">
        <f>IF(ISNUMBER('2-1-1'!E143), '2-1-1'!E143, IF(ISNUMBER('2-1-1'!F143), '2-1-1'!F143, IF(ISNUMBER('2-1-1'!G143), '2-1-1'!G143, IF(ISNUMBER('2-1-1'!H143), '2-1-1'!H143, IF(ISNUMBER('2-1-1'!I143), '2-1-1'!I143, IF(ISNUMBER('2-1-1'!J143), '2-1-1'!J143, IF(ISNUMBER('2-1-1'!K143), '2-1-1'!K143, "XXX")))))))</f>
        <v>0.64714285714285713</v>
      </c>
      <c r="I143" s="130">
        <f>'2-1-2'!C142</f>
        <v>0.23036000000000001</v>
      </c>
      <c r="J143" s="130">
        <f>IF(ISNUMBER('2-2-1'!Z143), '2-2-1'!Z143, IF(ISNUMBER('2-2-1'!AA143), '2-2-1'!AA143, IF(ISNUMBER('2-2-1'!AB143), '2-2-1'!AB143, IF(ISNUMBER('2-2-1'!AC143), '2-2-1'!AC143, IF(ISNUMBER('2-2-1'!AD143), '2-2-1'!AD143, IF(ISNUMBER('2-2-1'!AE143), '2-2-1'!AE143, IF(ISNUMBER('2-2-1'!AF143), '2-2-1'!AF143, "XXX")))))))</f>
        <v>3.1167600000000002</v>
      </c>
      <c r="K143" s="130">
        <f>IF(ISNUMBER('2-2-2'!E143), '2-2-2'!E143, IF(ISNUMBER('2-2-2'!F143), '2-2-2'!F143, IF(ISNUMBER('2-2-2'!G143), '2-2-2'!G143, IF(ISNUMBER('2-2-2'!H143), '2-2-2'!H143, IF(ISNUMBER('2-2-2'!I143), '2-2-2'!I143, IF(ISNUMBER('2-2-2'!J143), '2-2-2'!J143, IF(ISNUMBER('2-2-2'!K143), '2-2-2'!K143, "XXX")))))))</f>
        <v>0.64428571428571424</v>
      </c>
      <c r="L143" s="130">
        <f>IF(ISNUMBER('2-3-1'!M143), '2-3-1'!M143, IF(ISNUMBER('2-3-1'!N143), '2-3-1'!N143, IF(ISNUMBER('2-3-1'!O143), '2-3-1'!O143, IF(ISNUMBER('2-3-1'!P143), '2-3-1'!P143, IF(ISNUMBER('2-3-1'!Q143), '2-3-1'!Q143, IF(ISNUMBER('2-3-1'!R143), '2-3-1'!R143, IF(ISNUMBER('2-3-1'!S143), '2-3-1'!S143, "XXX")))))))</f>
        <v>2.44673586</v>
      </c>
      <c r="M143" s="130">
        <f>IF(ISNUMBER('2-3-2'!M143),'2-3-2'!M143, "XXX")</f>
        <v>46.568031310000002</v>
      </c>
      <c r="N143" s="130">
        <f>IF(ISNUMBER('2-4-1'!S143), '2-4-1'!S143,IF(ISNUMBER('2-4-1'!T143),'2-4-1'!T143,IF(ISNUMBER('2-4-1'!U143),'2-4-1'!U143,IF(ISNUMBER('2-4-1'!V143),'2-4-1'!V143,'2013'!N143))))</f>
        <v>8.9600000000000009</v>
      </c>
      <c r="O143" s="130" t="str">
        <f>IF(ISNUMBER('2-4-2'!C143), '2-4-2'!C143, IF(ISNUMBER('2-4-2'!D143), '2-4-2'!D143, IF(ISNUMBER('2-4-2'!E143), '2-4-2'!E143, IF(ISNUMBER('2-4-2'!F143), '2-4-2'!F143, IF(ISNUMBER('2-4-2'!G143), '2-4-2'!G143, "XXX")))))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"XXX"))))</f>
        <v>78.502219999999994</v>
      </c>
      <c r="S143" s="130">
        <f>IF(ISNUMBER('2-6-2'!B143), '2-6-2'!B143, IF(ISNUMBER('2-6-2'!C143), '2-6-2'!C143, IF(ISNUMBER('2-6-2'!D143), '2-6-2'!D143, IF(ISNUMBER('2-6-2'!E143), '2-6-2'!E143, IF(ISNUMBER('2-6-2'!F143), '2-6-2'!F143, IF(ISNUMBER('2-6-2'!G143), '2-6-2'!G143, IF(ISNUMBER('2-6-2'!H143), '2-6-2'!H143, "XXX")))))))</f>
        <v>7.0000000000000007E-2</v>
      </c>
      <c r="T143" s="130">
        <f>IF(ISNUMBER('2-7-1'!E143), '2-7-1'!E143, IF(ISNUMBER('2-7-1'!F143), '2-7-1'!F143, IF(ISNUMBER('2-7-1'!G143), '2-7-1'!G143, IF(ISNUMBER('2-7-1'!H143), '2-7-1'!H143, IF(ISNUMBER('2-7-1'!I143), '2-7-1'!I143, IF(ISNUMBER('2-7-1'!J143), '2-7-1'!J143, IF(ISNUMBER('2-7-1'!K143), '2-7-1'!K143, "XXX")))))))</f>
        <v>0.5614285714285715</v>
      </c>
      <c r="U143" s="130">
        <f>IF(ISNUMBER('2-7-2'!E143), '2-7-2'!E143, IF(ISNUMBER('2-7-2'!F143), '2-7-2'!F143, IF(ISNUMBER('2-7-2'!G143), '2-7-2'!G143, IF(ISNUMBER('2-7-2'!H143), '2-7-2'!H143, IF(ISNUMBER('2-7-2'!I143), '2-7-2'!I143, IF(ISNUMBER('2-7-2'!J143), '2-7-2'!J143, IF(ISNUMBER('2-7-2'!K143), '2-7-2'!K143, "XXX")))))))</f>
        <v>0.48999999999999994</v>
      </c>
      <c r="V143" s="130">
        <f>IF(ISNUMBER('2-8-1'!E143), '2-8-1'!E143, IF(ISNUMBER('2-8-1'!F143), '2-8-1'!F143, IF(ISNUMBER('2-8-1'!G143), '2-8-1'!G143, IF(ISNUMBER('2-8-1'!H143), '2-8-1'!H143, IF(ISNUMBER('2-8-1'!I143), '2-8-1'!I143, IF(ISNUMBER('2-8-1'!J143), '2-8-1'!J143, IF(ISNUMBER('2-8-1'!K143), '2-8-1'!K143, "XXX")))))))</f>
        <v>0.57285714285714284</v>
      </c>
      <c r="W143" s="130">
        <f>IF(ISNUMBER('2-8-2'!E143), '2-8-2'!E143, IF(ISNUMBER('2-8-2'!F143), '2-8-2'!F143, IF(ISNUMBER('2-8-2'!G143), '2-8-2'!G143, IF(ISNUMBER('2-8-2'!H143), '2-8-2'!H143, IF(ISNUMBER('2-8-2'!I143), '2-8-2'!I143, IF(ISNUMBER('2-8-2'!J143), '2-8-2'!J143, IF(ISNUMBER('2-8-2'!K143), '2-8-2'!K143, "XXX")))))))</f>
        <v>0.52714285714285714</v>
      </c>
      <c r="X143" s="130">
        <f>'3-1'!F142</f>
        <v>0.78200000000000003</v>
      </c>
      <c r="Y143" s="223">
        <f>'3-2'!N142</f>
        <v>0.58089441100000005</v>
      </c>
    </row>
    <row r="144" spans="1:25" ht="15" x14ac:dyDescent="0.25">
      <c r="A144" s="19" t="s">
        <v>151</v>
      </c>
      <c r="B144" s="158" t="s">
        <v>151</v>
      </c>
      <c r="C144" s="130">
        <f>IF(ISNUMBER('1-1'!E144),'1-1'!E144, "XXX")</f>
        <v>3.7</v>
      </c>
      <c r="D144" s="130" t="str">
        <f>IF(UCDP!V144, UCDP!V144, "0.0")</f>
        <v>0.0</v>
      </c>
      <c r="E144" s="130">
        <f>IF(ISNUMBER('1-3'!F144), '1-3'!F144, IF(ISNUMBER('1-3'!G144), '1-3'!G144, IF(ISNUMBER('1-3'!H144), '1-3'!H144, IF(ISNUMBER('1-3'!I144), '1-3'!I144, IF(ISNUMBER('1-3'!J144), '1-3'!J144, IF(ISNUMBER('1-3'!K144), '1-3'!K144, IF(ISNUMBER('1-3'!L144), '1-3'!L144, "XXX")))))))</f>
        <v>103.83333333333334</v>
      </c>
      <c r="F144" s="130">
        <f>IF(ISNUMBER('1-4'!AL144),'1-4'!AL144, IF(ISNUMBER('1-4'!AM144),'1-4'!AM144, IF(ISNUMBER('1-4'!AN144),'1-4'!AN144, IF(ISNUMBER('1-4'!AO144),'1-4'!AO144, IF(ISNUMBER('1-4'!AP144),'1-4'!AP144, IF(ISNUMBER('1-4'!AQ144),'1-4'!AQ144, IF(ISNUMBER('1-4'!AR144), '1-4'!AR144, "XXX")))))))</f>
        <v>3</v>
      </c>
      <c r="G144" s="130">
        <f>IF(ISNUMBER('1-5'!E143),'1-5'!E143, "XXX")</f>
        <v>7.5</v>
      </c>
      <c r="H144" s="130">
        <f>IF(ISNUMBER('2-1-1'!E144), '2-1-1'!E144, IF(ISNUMBER('2-1-1'!F144), '2-1-1'!F144, IF(ISNUMBER('2-1-1'!G144), '2-1-1'!G144, IF(ISNUMBER('2-1-1'!H144), '2-1-1'!H144, IF(ISNUMBER('2-1-1'!I144), '2-1-1'!I144, IF(ISNUMBER('2-1-1'!J144), '2-1-1'!J144, IF(ISNUMBER('2-1-1'!K144), '2-1-1'!K144, "XXX")))))))</f>
        <v>0.64285714285714279</v>
      </c>
      <c r="I144" s="130">
        <f>'2-1-2'!C143</f>
        <v>0.19414999999999999</v>
      </c>
      <c r="J144" s="140">
        <f xml:space="preserve"> '2-2-1'!Y144</f>
        <v>4.70418</v>
      </c>
      <c r="K144" s="130">
        <f>IF(ISNUMBER('2-2-2'!E144), '2-2-2'!E144, IF(ISNUMBER('2-2-2'!F144), '2-2-2'!F144, IF(ISNUMBER('2-2-2'!G144), '2-2-2'!G144, IF(ISNUMBER('2-2-2'!H144), '2-2-2'!H144, IF(ISNUMBER('2-2-2'!I144), '2-2-2'!I144, IF(ISNUMBER('2-2-2'!J144), '2-2-2'!J144, IF(ISNUMBER('2-2-2'!K144), '2-2-2'!K144, "XXX")))))))</f>
        <v>0.71571428571428564</v>
      </c>
      <c r="L144" s="130">
        <f>IF(ISNUMBER('2-3-1'!M144), '2-3-1'!M144, IF(ISNUMBER('2-3-1'!N144), '2-3-1'!N144, IF(ISNUMBER('2-3-1'!O144), '2-3-1'!O144, IF(ISNUMBER('2-3-1'!P144), '2-3-1'!P144, IF(ISNUMBER('2-3-1'!Q144), '2-3-1'!Q144, IF(ISNUMBER('2-3-1'!R144), '2-3-1'!R144, IF(ISNUMBER('2-3-1'!S144), '2-3-1'!S144, "XXX")))))))</f>
        <v>3.2805345099999998</v>
      </c>
      <c r="M144" s="130">
        <f>IF(ISNUMBER('2-3-2'!M144),'2-3-2'!M144, "XXX")</f>
        <v>42.10583115</v>
      </c>
      <c r="N144" s="130">
        <f>IF(ISNUMBER('2-4-1'!S144), '2-4-1'!S144,IF(ISNUMBER('2-4-1'!T144),'2-4-1'!T144,IF(ISNUMBER('2-4-1'!U144),'2-4-1'!U144,IF(ISNUMBER('2-4-1'!V144),'2-4-1'!V144,'2013'!N144))))</f>
        <v>10.402999999999999</v>
      </c>
      <c r="O144" s="130">
        <f>IF(ISNUMBER('2-4-2'!C144), '2-4-2'!C144, IF(ISNUMBER('2-4-2'!D144), '2-4-2'!D144, IF(ISNUMBER('2-4-2'!E144), '2-4-2'!E144, IF(ISNUMBER('2-4-2'!F144), '2-4-2'!F144, IF(ISNUMBER('2-4-2'!G144), '2-4-2'!G144, "XXX")))))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"XXX"))))</f>
        <v>72.130340000000004</v>
      </c>
      <c r="S144" s="130">
        <f>IF(ISNUMBER('2-6-2'!B144), '2-6-2'!B144, IF(ISNUMBER('2-6-2'!C144), '2-6-2'!C144, IF(ISNUMBER('2-6-2'!D144), '2-6-2'!D144, IF(ISNUMBER('2-6-2'!E144), '2-6-2'!E144, IF(ISNUMBER('2-6-2'!F144), '2-6-2'!F144, IF(ISNUMBER('2-6-2'!G144), '2-6-2'!G144, IF(ISNUMBER('2-6-2'!H144), '2-6-2'!H144, "XXX")))))))</f>
        <v>0.65</v>
      </c>
      <c r="T144" s="130">
        <f>IF(ISNUMBER('2-7-1'!E144), '2-7-1'!E144, IF(ISNUMBER('2-7-1'!F144), '2-7-1'!F144, IF(ISNUMBER('2-7-1'!G144), '2-7-1'!G144, IF(ISNUMBER('2-7-1'!H144), '2-7-1'!H144, IF(ISNUMBER('2-7-1'!I144), '2-7-1'!I144, IF(ISNUMBER('2-7-1'!J144), '2-7-1'!J144, IF(ISNUMBER('2-7-1'!K144), '2-7-1'!K144, "XXX")))))))</f>
        <v>0.72428571428571431</v>
      </c>
      <c r="U144" s="130">
        <f>IF(ISNUMBER('2-7-2'!E144), '2-7-2'!E144, IF(ISNUMBER('2-7-2'!F144), '2-7-2'!F144, IF(ISNUMBER('2-7-2'!G144), '2-7-2'!G144, IF(ISNUMBER('2-7-2'!H144), '2-7-2'!H144, IF(ISNUMBER('2-7-2'!I144), '2-7-2'!I144, IF(ISNUMBER('2-7-2'!J144), '2-7-2'!J144, IF(ISNUMBER('2-7-2'!K144), '2-7-2'!K144, "XXX")))))))</f>
        <v>0.71571428571428564</v>
      </c>
      <c r="V144" s="130">
        <f>IF(ISNUMBER('2-8-1'!E144), '2-8-1'!E144, IF(ISNUMBER('2-8-1'!F144), '2-8-1'!F144, IF(ISNUMBER('2-8-1'!G144), '2-8-1'!G144, IF(ISNUMBER('2-8-1'!H144), '2-8-1'!H144, IF(ISNUMBER('2-8-1'!I144), '2-8-1'!I144, IF(ISNUMBER('2-8-1'!J144), '2-8-1'!J144, IF(ISNUMBER('2-8-1'!K144), '2-8-1'!K144, "XXX")))))))</f>
        <v>0.68285714285714294</v>
      </c>
      <c r="W144" s="130">
        <f>IF(ISNUMBER('2-8-2'!E144), '2-8-2'!E144, IF(ISNUMBER('2-8-2'!F144), '2-8-2'!F144, IF(ISNUMBER('2-8-2'!G144), '2-8-2'!G144, IF(ISNUMBER('2-8-2'!H144), '2-8-2'!H144, IF(ISNUMBER('2-8-2'!I144), '2-8-2'!I144, IF(ISNUMBER('2-8-2'!J144), '2-8-2'!J144, IF(ISNUMBER('2-8-2'!K144), '2-8-2'!K144, "XXX")))))))</f>
        <v>0.70428571428571429</v>
      </c>
      <c r="X144" s="130">
        <f>'3-1'!F143</f>
        <v>0.192</v>
      </c>
      <c r="Y144" s="223">
        <f>'3-2'!N143</f>
        <v>-1.296316504</v>
      </c>
    </row>
    <row r="145" spans="1:25" ht="15" x14ac:dyDescent="0.25">
      <c r="A145" s="19" t="s">
        <v>152</v>
      </c>
      <c r="B145" s="158" t="s">
        <v>152</v>
      </c>
      <c r="C145" s="130">
        <f>IF(ISNUMBER('1-1'!E145),'1-1'!E145, "XXX")</f>
        <v>6</v>
      </c>
      <c r="D145" s="130">
        <f>IF(UCDP!V145, UCDP!V145, "0.0")</f>
        <v>5.8845134743380559E-2</v>
      </c>
      <c r="E145" s="130">
        <f>IF(ISNUMBER('1-3'!F145), '1-3'!F145, IF(ISNUMBER('1-3'!G145), '1-3'!G145, IF(ISNUMBER('1-3'!H145), '1-3'!H145, IF(ISNUMBER('1-3'!I145), '1-3'!I145, IF(ISNUMBER('1-3'!J145), '1-3'!J145, IF(ISNUMBER('1-3'!K145), '1-3'!K145, IF(ISNUMBER('1-3'!L145), '1-3'!L145, "XXX")))))))</f>
        <v>68.500000000000014</v>
      </c>
      <c r="F145" s="130">
        <f>IF(ISNUMBER('1-4'!AL145),'1-4'!AL145, IF(ISNUMBER('1-4'!AM145),'1-4'!AM145, IF(ISNUMBER('1-4'!AN145),'1-4'!AN145, IF(ISNUMBER('1-4'!AO145),'1-4'!AO145, IF(ISNUMBER('1-4'!AP145),'1-4'!AP145, IF(ISNUMBER('1-4'!AQ145),'1-4'!AQ145, IF(ISNUMBER('1-4'!AR145), '1-4'!AR145, "XXX")))))))</f>
        <v>3</v>
      </c>
      <c r="G145" s="130">
        <f>IF(ISNUMBER('1-5'!E144),'1-5'!E144, "XXX")</f>
        <v>5.5</v>
      </c>
      <c r="H145" s="130">
        <f>IF(ISNUMBER('2-1-1'!E145), '2-1-1'!E145, IF(ISNUMBER('2-1-1'!F145), '2-1-1'!F145, IF(ISNUMBER('2-1-1'!G145), '2-1-1'!G145, IF(ISNUMBER('2-1-1'!H145), '2-1-1'!H145, IF(ISNUMBER('2-1-1'!I145), '2-1-1'!I145, IF(ISNUMBER('2-1-1'!J145), '2-1-1'!J145, IF(ISNUMBER('2-1-1'!K145), '2-1-1'!K145, "XXX")))))))</f>
        <v>0.60142857142857142</v>
      </c>
      <c r="I145" s="130">
        <f>'2-1-2'!C144</f>
        <v>0.2581</v>
      </c>
      <c r="J145" s="130" t="str">
        <f>IF(ISNUMBER('2-2-1'!Z145), '2-2-1'!Z145, IF(ISNUMBER('2-2-1'!AA145), '2-2-1'!AA145, IF(ISNUMBER('2-2-1'!AB145), '2-2-1'!AB145, IF(ISNUMBER('2-2-1'!AC145), '2-2-1'!AC145, IF(ISNUMBER('2-2-1'!AD145), '2-2-1'!AD145, IF(ISNUMBER('2-2-1'!AE145), '2-2-1'!AE145, IF(ISNUMBER('2-2-1'!AF145), '2-2-1'!AF145, "XXX")))))))</f>
        <v>XXX</v>
      </c>
      <c r="K145" s="130">
        <f>IF(ISNUMBER('2-2-2'!E145), '2-2-2'!E145, IF(ISNUMBER('2-2-2'!F145), '2-2-2'!F145, IF(ISNUMBER('2-2-2'!G145), '2-2-2'!G145, IF(ISNUMBER('2-2-2'!H145), '2-2-2'!H145, IF(ISNUMBER('2-2-2'!I145), '2-2-2'!I145, IF(ISNUMBER('2-2-2'!J145), '2-2-2'!J145, IF(ISNUMBER('2-2-2'!K145), '2-2-2'!K145, "XXX")))))))</f>
        <v>0.45571428571428568</v>
      </c>
      <c r="L145" s="130">
        <f>IF(ISNUMBER('2-3-1'!M145), '2-3-1'!M145, IF(ISNUMBER('2-3-1'!N145), '2-3-1'!N145, IF(ISNUMBER('2-3-1'!O145), '2-3-1'!O145, IF(ISNUMBER('2-3-1'!P145), '2-3-1'!P145, IF(ISNUMBER('2-3-1'!Q145), '2-3-1'!Q145, IF(ISNUMBER('2-3-1'!R145), '2-3-1'!R145, IF(ISNUMBER('2-3-1'!S145), '2-3-1'!S145, "XXX")))))))</f>
        <v>3.9159364700000001</v>
      </c>
      <c r="M145" s="130">
        <f>IF(ISNUMBER('2-3-2'!M145),'2-3-2'!M145, "XXX")</f>
        <v>16.87221718</v>
      </c>
      <c r="N145" s="130">
        <f>IF(ISNUMBER('2-4-1'!S145), '2-4-1'!S145,IF(ISNUMBER('2-4-1'!T145),'2-4-1'!T145,IF(ISNUMBER('2-4-1'!U145),'2-4-1'!U145,IF(ISNUMBER('2-4-1'!V145),'2-4-1'!V145,'2013'!N145))))</f>
        <v>12.837999999999999</v>
      </c>
      <c r="O145" s="130">
        <f>IF(ISNUMBER('2-4-2'!C145), '2-4-2'!C145, IF(ISNUMBER('2-4-2'!D145), '2-4-2'!D145, IF(ISNUMBER('2-4-2'!E145), '2-4-2'!E145, IF(ISNUMBER('2-4-2'!F145), '2-4-2'!F145, IF(ISNUMBER('2-4-2'!G145), '2-4-2'!G145, "XXX")))))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"XXX"))))</f>
        <v>64.073740000000001</v>
      </c>
      <c r="S145" s="130">
        <f>IF(ISNUMBER('2-6-2'!B145), '2-6-2'!B145, IF(ISNUMBER('2-6-2'!C145), '2-6-2'!C145, IF(ISNUMBER('2-6-2'!D145), '2-6-2'!D145, IF(ISNUMBER('2-6-2'!E145), '2-6-2'!E145, IF(ISNUMBER('2-6-2'!F145), '2-6-2'!F145, IF(ISNUMBER('2-6-2'!G145), '2-6-2'!G145, IF(ISNUMBER('2-6-2'!H145), '2-6-2'!H145, "XXX")))))))</f>
        <v>0.24</v>
      </c>
      <c r="T145" s="130">
        <f>IF(ISNUMBER('2-7-1'!E145), '2-7-1'!E145, IF(ISNUMBER('2-7-1'!F145), '2-7-1'!F145, IF(ISNUMBER('2-7-1'!G145), '2-7-1'!G145, IF(ISNUMBER('2-7-1'!H145), '2-7-1'!H145, IF(ISNUMBER('2-7-1'!I145), '2-7-1'!I145, IF(ISNUMBER('2-7-1'!J145), '2-7-1'!J145, IF(ISNUMBER('2-7-1'!K145), '2-7-1'!K145, "XXX")))))))</f>
        <v>0.50857142857142856</v>
      </c>
      <c r="U145" s="130">
        <f>IF(ISNUMBER('2-7-2'!E145), '2-7-2'!E145, IF(ISNUMBER('2-7-2'!F145), '2-7-2'!F145, IF(ISNUMBER('2-7-2'!G145), '2-7-2'!G145, IF(ISNUMBER('2-7-2'!H145), '2-7-2'!H145, IF(ISNUMBER('2-7-2'!I145), '2-7-2'!I145, IF(ISNUMBER('2-7-2'!J145), '2-7-2'!J145, IF(ISNUMBER('2-7-2'!K145), '2-7-2'!K145, "XXX")))))))</f>
        <v>0.44857142857142857</v>
      </c>
      <c r="V145" s="130">
        <f>IF(ISNUMBER('2-8-1'!E145), '2-8-1'!E145, IF(ISNUMBER('2-8-1'!F145), '2-8-1'!F145, IF(ISNUMBER('2-8-1'!G145), '2-8-1'!G145, IF(ISNUMBER('2-8-1'!H145), '2-8-1'!H145, IF(ISNUMBER('2-8-1'!I145), '2-8-1'!I145, IF(ISNUMBER('2-8-1'!J145), '2-8-1'!J145, IF(ISNUMBER('2-8-1'!K145), '2-8-1'!K145, "XXX")))))))</f>
        <v>0.61285714285714288</v>
      </c>
      <c r="W145" s="130">
        <f>IF(ISNUMBER('2-8-2'!E145), '2-8-2'!E145, IF(ISNUMBER('2-8-2'!F145), '2-8-2'!F145, IF(ISNUMBER('2-8-2'!G145), '2-8-2'!G145, IF(ISNUMBER('2-8-2'!H145), '2-8-2'!H145, IF(ISNUMBER('2-8-2'!I145), '2-8-2'!I145, IF(ISNUMBER('2-8-2'!J145), '2-8-2'!J145, IF(ISNUMBER('2-8-2'!K145), '2-8-2'!K145, "XXX")))))))</f>
        <v>0.5</v>
      </c>
      <c r="X145" s="130">
        <f>'3-1'!F144</f>
        <v>0.55300000000000005</v>
      </c>
      <c r="Y145" s="223">
        <f>'3-2'!N144</f>
        <v>-7.7332640000000001E-3</v>
      </c>
    </row>
    <row r="146" spans="1:25" ht="15" x14ac:dyDescent="0.25">
      <c r="A146" s="19" t="s">
        <v>153</v>
      </c>
      <c r="B146" s="158" t="s">
        <v>153</v>
      </c>
      <c r="C146" s="130">
        <f>IF(ISNUMBER('1-1'!E146),'1-1'!E146, "XXX")</f>
        <v>7.9</v>
      </c>
      <c r="D146" s="130">
        <f>IF(UCDP!V146, UCDP!V146, "0.0")</f>
        <v>3.9901058187849114E-2</v>
      </c>
      <c r="E146" s="130">
        <f>IF(ISNUMBER('1-3'!F146), '1-3'!F146, IF(ISNUMBER('1-3'!G146), '1-3'!G146, IF(ISNUMBER('1-3'!H146), '1-3'!H146, IF(ISNUMBER('1-3'!I146), '1-3'!I146, IF(ISNUMBER('1-3'!J146), '1-3'!J146, IF(ISNUMBER('1-3'!K146), '1-3'!K146, IF(ISNUMBER('1-3'!L146), '1-3'!L146, "XXX")))))))</f>
        <v>69.666666666666671</v>
      </c>
      <c r="F146" s="130">
        <f>IF(ISNUMBER('1-4'!AL146),'1-4'!AL146, IF(ISNUMBER('1-4'!AM146),'1-4'!AM146, IF(ISNUMBER('1-4'!AN146),'1-4'!AN146, IF(ISNUMBER('1-4'!AO146),'1-4'!AO146, IF(ISNUMBER('1-4'!AP146),'1-4'!AP146, IF(ISNUMBER('1-4'!AQ146),'1-4'!AQ146, IF(ISNUMBER('1-4'!AR146), '1-4'!AR146, "XXX")))))))</f>
        <v>3</v>
      </c>
      <c r="G146" s="130">
        <f>IF(ISNUMBER('1-5'!E145),'1-5'!E145, "XXX")</f>
        <v>7.6</v>
      </c>
      <c r="H146" s="130">
        <f>IF(ISNUMBER('2-1-1'!E146), '2-1-1'!E146, IF(ISNUMBER('2-1-1'!F146), '2-1-1'!F146, IF(ISNUMBER('2-1-1'!G146), '2-1-1'!G146, IF(ISNUMBER('2-1-1'!H146), '2-1-1'!H146, IF(ISNUMBER('2-1-1'!I146), '2-1-1'!I146, IF(ISNUMBER('2-1-1'!J146), '2-1-1'!J146, IF(ISNUMBER('2-1-1'!K146), '2-1-1'!K146, "XXX")))))))</f>
        <v>0.3428571428571428</v>
      </c>
      <c r="I146" s="130">
        <f>'2-1-2'!C145</f>
        <v>4.7899999999999998E-2</v>
      </c>
      <c r="J146" s="130">
        <f>IF(ISNUMBER('2-2-1'!Z146), '2-2-1'!Z146, IF(ISNUMBER('2-2-1'!AA146), '2-2-1'!AA146, IF(ISNUMBER('2-2-1'!AB146), '2-2-1'!AB146, IF(ISNUMBER('2-2-1'!AC146), '2-2-1'!AC146, IF(ISNUMBER('2-2-1'!AD146), '2-2-1'!AD146, IF(ISNUMBER('2-2-1'!AE146), '2-2-1'!AE146, IF(ISNUMBER('2-2-1'!AF146), '2-2-1'!AF146, "XXX")))))))</f>
        <v>1.5098799999999999</v>
      </c>
      <c r="K146" s="130">
        <f>IF(ISNUMBER('2-2-2'!E146), '2-2-2'!E146, IF(ISNUMBER('2-2-2'!F146), '2-2-2'!F146, IF(ISNUMBER('2-2-2'!G146), '2-2-2'!G146, IF(ISNUMBER('2-2-2'!H146), '2-2-2'!H146, IF(ISNUMBER('2-2-2'!I146), '2-2-2'!I146, IF(ISNUMBER('2-2-2'!J146), '2-2-2'!J146, IF(ISNUMBER('2-2-2'!K146), '2-2-2'!K146, "XXX")))))))</f>
        <v>0.43571428571428567</v>
      </c>
      <c r="L146" s="130">
        <f>IF(ISNUMBER('2-3-1'!M146), '2-3-1'!M146, IF(ISNUMBER('2-3-1'!N146), '2-3-1'!N146, IF(ISNUMBER('2-3-1'!O146), '2-3-1'!O146, IF(ISNUMBER('2-3-1'!P146), '2-3-1'!P146, IF(ISNUMBER('2-3-1'!Q146), '2-3-1'!Q146, IF(ISNUMBER('2-3-1'!R146), '2-3-1'!R146, IF(ISNUMBER('2-3-1'!S146), '2-3-1'!S146, "XXX")))))))</f>
        <v>1.0637172500000001</v>
      </c>
      <c r="M146" s="130">
        <f>IF(ISNUMBER('2-3-2'!M146),'2-3-2'!M146, "XXX")</f>
        <v>37.390663150000002</v>
      </c>
      <c r="N146" s="130">
        <f>IF(ISNUMBER('2-4-1'!S146), '2-4-1'!S146,IF(ISNUMBER('2-4-1'!T146),'2-4-1'!T146,IF(ISNUMBER('2-4-1'!U146),'2-4-1'!U146,IF(ISNUMBER('2-4-1'!V146),'2-4-1'!V146,'2013'!N146))))</f>
        <v>3.4600000000000004</v>
      </c>
      <c r="O146" s="130">
        <f>IF(ISNUMBER('2-4-2'!C146), '2-4-2'!C146, IF(ISNUMBER('2-4-2'!D146), '2-4-2'!D146, IF(ISNUMBER('2-4-2'!E146), '2-4-2'!E146, IF(ISNUMBER('2-4-2'!F146), '2-4-2'!F146, IF(ISNUMBER('2-4-2'!G146), '2-4-2'!G146, "XXX")))))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"XXX"))))</f>
        <v>20.705500000000001</v>
      </c>
      <c r="S146" s="130">
        <f>IF(ISNUMBER('2-6-2'!B146), '2-6-2'!B146, IF(ISNUMBER('2-6-2'!C146), '2-6-2'!C146, IF(ISNUMBER('2-6-2'!D146), '2-6-2'!D146, IF(ISNUMBER('2-6-2'!E146), '2-6-2'!E146, IF(ISNUMBER('2-6-2'!F146), '2-6-2'!F146, IF(ISNUMBER('2-6-2'!G146), '2-6-2'!G146, IF(ISNUMBER('2-6-2'!H146), '2-6-2'!H146, "XXX")))))))</f>
        <v>39.96</v>
      </c>
      <c r="T146" s="130">
        <f>IF(ISNUMBER('2-7-1'!E146), '2-7-1'!E146, IF(ISNUMBER('2-7-1'!F146), '2-7-1'!F146, IF(ISNUMBER('2-7-1'!G146), '2-7-1'!G146, IF(ISNUMBER('2-7-1'!H146), '2-7-1'!H146, IF(ISNUMBER('2-7-1'!I146), '2-7-1'!I146, IF(ISNUMBER('2-7-1'!J146), '2-7-1'!J146, IF(ISNUMBER('2-7-1'!K146), '2-7-1'!K146, "XXX")))))))</f>
        <v>0.49857142857142861</v>
      </c>
      <c r="U146" s="130">
        <f>IF(ISNUMBER('2-7-2'!E146), '2-7-2'!E146, IF(ISNUMBER('2-7-2'!F146), '2-7-2'!F146, IF(ISNUMBER('2-7-2'!G146), '2-7-2'!G146, IF(ISNUMBER('2-7-2'!H146), '2-7-2'!H146, IF(ISNUMBER('2-7-2'!I146), '2-7-2'!I146, IF(ISNUMBER('2-7-2'!J146), '2-7-2'!J146, IF(ISNUMBER('2-7-2'!K146), '2-7-2'!K146, "XXX")))))))</f>
        <v>0.37714285714285717</v>
      </c>
      <c r="V146" s="130">
        <f>IF(ISNUMBER('2-8-1'!E146), '2-8-1'!E146, IF(ISNUMBER('2-8-1'!F146), '2-8-1'!F146, IF(ISNUMBER('2-8-1'!G146), '2-8-1'!G146, IF(ISNUMBER('2-8-1'!H146), '2-8-1'!H146, IF(ISNUMBER('2-8-1'!I146), '2-8-1'!I146, IF(ISNUMBER('2-8-1'!J146), '2-8-1'!J146, IF(ISNUMBER('2-8-1'!K146), '2-8-1'!K146, "XXX")))))))</f>
        <v>0.52142857142857146</v>
      </c>
      <c r="W146" s="130">
        <f>IF(ISNUMBER('2-8-2'!E146), '2-8-2'!E146, IF(ISNUMBER('2-8-2'!F146), '2-8-2'!F146, IF(ISNUMBER('2-8-2'!G146), '2-8-2'!G146, IF(ISNUMBER('2-8-2'!H146), '2-8-2'!H146, IF(ISNUMBER('2-8-2'!I146), '2-8-2'!I146, IF(ISNUMBER('2-8-2'!J146), '2-8-2'!J146, IF(ISNUMBER('2-8-2'!K146), '2-8-2'!K146, "XXX")))))))</f>
        <v>0.52</v>
      </c>
      <c r="X146" s="130">
        <f>'3-1'!F145</f>
        <v>0.33900000000000002</v>
      </c>
      <c r="Y146" s="223">
        <f>'3-2'!N145</f>
        <v>-0.42736065400000001</v>
      </c>
    </row>
    <row r="147" spans="1:25" ht="15" x14ac:dyDescent="0.25">
      <c r="A147" s="19" t="s">
        <v>154</v>
      </c>
      <c r="B147" s="158" t="s">
        <v>154</v>
      </c>
      <c r="C147" s="130">
        <f>IF(ISNUMBER('1-1'!E147),'1-1'!E147, "XXX")</f>
        <v>6.6</v>
      </c>
      <c r="D147" s="130" t="str">
        <f>IF(UCDP!V147, UCDP!V147, "0.0")</f>
        <v>0.0</v>
      </c>
      <c r="E147" s="130">
        <f>IF(ISNUMBER('1-3'!F147), '1-3'!F147, IF(ISNUMBER('1-3'!G147), '1-3'!G147, IF(ISNUMBER('1-3'!H147), '1-3'!H147, IF(ISNUMBER('1-3'!I147), '1-3'!I147, IF(ISNUMBER('1-3'!J147), '1-3'!J147, IF(ISNUMBER('1-3'!K147), '1-3'!K147, IF(ISNUMBER('1-3'!L147), '1-3'!L147, "XXX")))))))</f>
        <v>75.833333333333343</v>
      </c>
      <c r="F147" s="130">
        <f>IF(ISNUMBER('1-4'!AL147),'1-4'!AL147, IF(ISNUMBER('1-4'!AM147),'1-4'!AM147, IF(ISNUMBER('1-4'!AN147),'1-4'!AN147, IF(ISNUMBER('1-4'!AO147),'1-4'!AO147, IF(ISNUMBER('1-4'!AP147),'1-4'!AP147, IF(ISNUMBER('1-4'!AQ147),'1-4'!AQ147, IF(ISNUMBER('1-4'!AR147), '1-4'!AR147, "XXX")))))))</f>
        <v>2</v>
      </c>
      <c r="G147" s="130">
        <f>IF(ISNUMBER('1-5'!E146),'1-5'!E146, "XXX")</f>
        <v>5.3</v>
      </c>
      <c r="H147" s="130">
        <f>IF(ISNUMBER('2-1-1'!E147), '2-1-1'!E147, IF(ISNUMBER('2-1-1'!F147), '2-1-1'!F147, IF(ISNUMBER('2-1-1'!G147), '2-1-1'!G147, IF(ISNUMBER('2-1-1'!H147), '2-1-1'!H147, IF(ISNUMBER('2-1-1'!I147), '2-1-1'!I147, IF(ISNUMBER('2-1-1'!J147), '2-1-1'!J147, IF(ISNUMBER('2-1-1'!K147), '2-1-1'!K147, "XXX")))))))</f>
        <v>0.54714285714285715</v>
      </c>
      <c r="I147" s="130">
        <f>'2-1-2'!C146</f>
        <v>0.24868999999999999</v>
      </c>
      <c r="J147" s="130">
        <f>IF(ISNUMBER('2-2-1'!Z147), '2-2-1'!Z147, IF(ISNUMBER('2-2-1'!AA147), '2-2-1'!AA147, IF(ISNUMBER('2-2-1'!AB147), '2-2-1'!AB147, IF(ISNUMBER('2-2-1'!AC147), '2-2-1'!AC147, IF(ISNUMBER('2-2-1'!AD147), '2-2-1'!AD147, IF(ISNUMBER('2-2-1'!AE147), '2-2-1'!AE147, IF(ISNUMBER('2-2-1'!AF147), '2-2-1'!AF147, "XXX")))))))</f>
        <v>2.72296</v>
      </c>
      <c r="K147" s="130">
        <f>IF(ISNUMBER('2-2-2'!E147), '2-2-2'!E147, IF(ISNUMBER('2-2-2'!F147), '2-2-2'!F147, IF(ISNUMBER('2-2-2'!G147), '2-2-2'!G147, IF(ISNUMBER('2-2-2'!H147), '2-2-2'!H147, IF(ISNUMBER('2-2-2'!I147), '2-2-2'!I147, IF(ISNUMBER('2-2-2'!J147), '2-2-2'!J147, IF(ISNUMBER('2-2-2'!K147), '2-2-2'!K147, "XXX")))))))</f>
        <v>0.62142857142857133</v>
      </c>
      <c r="L147" s="130">
        <f>IF(ISNUMBER('2-3-1'!M147), '2-3-1'!M147, IF(ISNUMBER('2-3-1'!N147), '2-3-1'!N147, IF(ISNUMBER('2-3-1'!O147), '2-3-1'!O147, IF(ISNUMBER('2-3-1'!P147), '2-3-1'!P147, IF(ISNUMBER('2-3-1'!Q147), '2-3-1'!Q147, IF(ISNUMBER('2-3-1'!R147), '2-3-1'!R147, IF(ISNUMBER('2-3-1'!S147), '2-3-1'!S147, "XXX")))))))</f>
        <v>3.6864914899999999</v>
      </c>
      <c r="M147" s="130">
        <f>IF(ISNUMBER('2-3-2'!M147),'2-3-2'!M147, "XXX")</f>
        <v>41.851978299999999</v>
      </c>
      <c r="N147" s="130">
        <f>IF(ISNUMBER('2-4-1'!S147), '2-4-1'!S147,IF(ISNUMBER('2-4-1'!T147),'2-4-1'!T147,IF(ISNUMBER('2-4-1'!U147),'2-4-1'!U147,IF(ISNUMBER('2-4-1'!V147),'2-4-1'!V147,'2013'!N147))))</f>
        <v>27.18677515319466</v>
      </c>
      <c r="O147" s="130">
        <f>IF(ISNUMBER('2-4-2'!C147), '2-4-2'!C147, IF(ISNUMBER('2-4-2'!D147), '2-4-2'!D147, IF(ISNUMBER('2-4-2'!E147), '2-4-2'!E147, IF(ISNUMBER('2-4-2'!F147), '2-4-2'!F147, IF(ISNUMBER('2-4-2'!G147), '2-4-2'!G147, "XXX")))))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"XXX"))))</f>
        <v>80.876890000000003</v>
      </c>
      <c r="S147" s="130">
        <f>IF(ISNUMBER('2-6-2'!B147), '2-6-2'!B147, IF(ISNUMBER('2-6-2'!C147), '2-6-2'!C147, IF(ISNUMBER('2-6-2'!D147), '2-6-2'!D147, IF(ISNUMBER('2-6-2'!E147), '2-6-2'!E147, IF(ISNUMBER('2-6-2'!F147), '2-6-2'!F147, IF(ISNUMBER('2-6-2'!G147), '2-6-2'!G147, IF(ISNUMBER('2-6-2'!H147), '2-6-2'!H147, "XXX")))))))</f>
        <v>0</v>
      </c>
      <c r="T147" s="130">
        <f>IF(ISNUMBER('2-7-1'!E147), '2-7-1'!E147, IF(ISNUMBER('2-7-1'!F147), '2-7-1'!F147, IF(ISNUMBER('2-7-1'!G147), '2-7-1'!G147, IF(ISNUMBER('2-7-1'!H147), '2-7-1'!H147, IF(ISNUMBER('2-7-1'!I147), '2-7-1'!I147, IF(ISNUMBER('2-7-1'!J147), '2-7-1'!J147, IF(ISNUMBER('2-7-1'!K147), '2-7-1'!K147, "XXX")))))))</f>
        <v>0.37285714285714283</v>
      </c>
      <c r="U147" s="130">
        <f>IF(ISNUMBER('2-7-2'!E147), '2-7-2'!E147, IF(ISNUMBER('2-7-2'!F147), '2-7-2'!F147, IF(ISNUMBER('2-7-2'!G147), '2-7-2'!G147, IF(ISNUMBER('2-7-2'!H147), '2-7-2'!H147, IF(ISNUMBER('2-7-2'!I147), '2-7-2'!I147, IF(ISNUMBER('2-7-2'!J147), '2-7-2'!J147, IF(ISNUMBER('2-7-2'!K147), '2-7-2'!K147, "XXX")))))))</f>
        <v>0.31714285714285712</v>
      </c>
      <c r="V147" s="130">
        <f>IF(ISNUMBER('2-8-1'!E147), '2-8-1'!E147, IF(ISNUMBER('2-8-1'!F147), '2-8-1'!F147, IF(ISNUMBER('2-8-1'!G147), '2-8-1'!G147, IF(ISNUMBER('2-8-1'!H147), '2-8-1'!H147, IF(ISNUMBER('2-8-1'!I147), '2-8-1'!I147, IF(ISNUMBER('2-8-1'!J147), '2-8-1'!J147, IF(ISNUMBER('2-8-1'!K147), '2-8-1'!K147, "XXX")))))))</f>
        <v>0.45714285714285718</v>
      </c>
      <c r="W147" s="130">
        <f>IF(ISNUMBER('2-8-2'!E147), '2-8-2'!E147, IF(ISNUMBER('2-8-2'!F147), '2-8-2'!F147, IF(ISNUMBER('2-8-2'!G147), '2-8-2'!G147, IF(ISNUMBER('2-8-2'!H147), '2-8-2'!H147, IF(ISNUMBER('2-8-2'!I147), '2-8-2'!I147, IF(ISNUMBER('2-8-2'!J147), '2-8-2'!J147, IF(ISNUMBER('2-8-2'!K147), '2-8-2'!K147, "XXX")))))))</f>
        <v>0.37</v>
      </c>
      <c r="X147" s="130">
        <f>'3-1'!F146</f>
        <v>0.496</v>
      </c>
      <c r="Y147" s="223">
        <f>'3-2'!N146</f>
        <v>-6.9255849999999997E-3</v>
      </c>
    </row>
    <row r="148" spans="1:25" ht="15" x14ac:dyDescent="0.25">
      <c r="A148" s="19" t="s">
        <v>155</v>
      </c>
      <c r="B148" s="158" t="s">
        <v>155</v>
      </c>
      <c r="C148" s="130">
        <f>IF(ISNUMBER('1-1'!E148),'1-1'!E148, "XXX")</f>
        <v>4.5</v>
      </c>
      <c r="D148" s="130" t="str">
        <f>IF(UCDP!V148, UCDP!V148, "0.0")</f>
        <v>0.0</v>
      </c>
      <c r="E148" s="130">
        <f>IF(ISNUMBER('1-3'!F148), '1-3'!F148, IF(ISNUMBER('1-3'!G148), '1-3'!G148, IF(ISNUMBER('1-3'!H148), '1-3'!H148, IF(ISNUMBER('1-3'!I148), '1-3'!I148, IF(ISNUMBER('1-3'!J148), '1-3'!J148, IF(ISNUMBER('1-3'!K148), '1-3'!K148, IF(ISNUMBER('1-3'!L148), '1-3'!L148, "XXX")))))))</f>
        <v>106.33333333333334</v>
      </c>
      <c r="F148" s="130">
        <f>IF(ISNUMBER('1-4'!AL148),'1-4'!AL148, IF(ISNUMBER('1-4'!AM148),'1-4'!AM148, IF(ISNUMBER('1-4'!AN148),'1-4'!AN148, IF(ISNUMBER('1-4'!AO148),'1-4'!AO148, IF(ISNUMBER('1-4'!AP148),'1-4'!AP148, IF(ISNUMBER('1-4'!AQ148),'1-4'!AQ148, IF(ISNUMBER('1-4'!AR148), '1-4'!AR148, "XXX")))))))</f>
        <v>1</v>
      </c>
      <c r="G148" s="130">
        <f>IF(ISNUMBER('1-5'!E147),'1-5'!E147, "XXX")</f>
        <v>5.9</v>
      </c>
      <c r="H148" s="130">
        <f>IF(ISNUMBER('2-1-1'!E148), '2-1-1'!E148, IF(ISNUMBER('2-1-1'!F148), '2-1-1'!F148, IF(ISNUMBER('2-1-1'!G148), '2-1-1'!G148, IF(ISNUMBER('2-1-1'!H148), '2-1-1'!H148, IF(ISNUMBER('2-1-1'!I148), '2-1-1'!I148, IF(ISNUMBER('2-1-1'!J148), '2-1-1'!J148, IF(ISNUMBER('2-1-1'!K148), '2-1-1'!K148, "XXX")))))))</f>
        <v>0.89428571428571424</v>
      </c>
      <c r="I148" s="130">
        <f>'2-1-2'!C147</f>
        <v>0.54342999999999997</v>
      </c>
      <c r="J148" s="130" t="str">
        <f>IF(ISNUMBER('2-2-1'!Z148), '2-2-1'!Z148, IF(ISNUMBER('2-2-1'!AA148), '2-2-1'!AA148, IF(ISNUMBER('2-2-1'!AB148), '2-2-1'!AB148, IF(ISNUMBER('2-2-1'!AC148), '2-2-1'!AC148, IF(ISNUMBER('2-2-1'!AD148), '2-2-1'!AD148, IF(ISNUMBER('2-2-1'!AE148), '2-2-1'!AE148, IF(ISNUMBER('2-2-1'!AF148), '2-2-1'!AF148, "XXX")))))))</f>
        <v>XXX</v>
      </c>
      <c r="K148" s="130">
        <f>IF(ISNUMBER('2-2-2'!E148), '2-2-2'!E148, IF(ISNUMBER('2-2-2'!F148), '2-2-2'!F148, IF(ISNUMBER('2-2-2'!G148), '2-2-2'!G148, IF(ISNUMBER('2-2-2'!H148), '2-2-2'!H148, IF(ISNUMBER('2-2-2'!I148), '2-2-2'!I148, IF(ISNUMBER('2-2-2'!J148), '2-2-2'!J148, IF(ISNUMBER('2-2-2'!K148), '2-2-2'!K148, "XXX")))))))</f>
        <v>0.69714285714285718</v>
      </c>
      <c r="L148" s="130">
        <f>IF(ISNUMBER('2-3-1'!M148), '2-3-1'!M148, IF(ISNUMBER('2-3-1'!N148), '2-3-1'!N148, IF(ISNUMBER('2-3-1'!O148), '2-3-1'!O148, IF(ISNUMBER('2-3-1'!P148), '2-3-1'!P148, IF(ISNUMBER('2-3-1'!Q148), '2-3-1'!Q148, IF(ISNUMBER('2-3-1'!R148), '2-3-1'!R148, IF(ISNUMBER('2-3-1'!S148), '2-3-1'!S148, "XXX")))))))</f>
        <v>2.7482521499999999</v>
      </c>
      <c r="M148" s="130">
        <f>IF(ISNUMBER('2-3-2'!M148),'2-3-2'!M148, "XXX")</f>
        <v>17.94574356</v>
      </c>
      <c r="N148" s="130">
        <f>IF(ISNUMBER('2-4-1'!S148), '2-4-1'!S148,IF(ISNUMBER('2-4-1'!T148),'2-4-1'!T148,IF(ISNUMBER('2-4-1'!U148),'2-4-1'!U148,IF(ISNUMBER('2-4-1'!V148),'2-4-1'!V148,'2013'!N148))))</f>
        <v>3.8808749414948602</v>
      </c>
      <c r="O148" s="130" t="str">
        <f>IF(ISNUMBER('2-4-2'!C148), '2-4-2'!C148, IF(ISNUMBER('2-4-2'!D148), '2-4-2'!D148, IF(ISNUMBER('2-4-2'!E148), '2-4-2'!E148, IF(ISNUMBER('2-4-2'!F148), '2-4-2'!F148, IF(ISNUMBER('2-4-2'!G148), '2-4-2'!G148, "XXX")))))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"XXX"))))</f>
        <v>96.711780000000005</v>
      </c>
      <c r="S148" s="130">
        <f>IF(ISNUMBER('2-6-2'!B148), '2-6-2'!B148, IF(ISNUMBER('2-6-2'!C148), '2-6-2'!C148, IF(ISNUMBER('2-6-2'!D148), '2-6-2'!D148, IF(ISNUMBER('2-6-2'!E148), '2-6-2'!E148, IF(ISNUMBER('2-6-2'!F148), '2-6-2'!F148, IF(ISNUMBER('2-6-2'!G148), '2-6-2'!G148, IF(ISNUMBER('2-6-2'!H148), '2-6-2'!H148, "XXX")))))))</f>
        <v>0</v>
      </c>
      <c r="T148" s="130">
        <f>IF(ISNUMBER('2-7-1'!E148), '2-7-1'!E148, IF(ISNUMBER('2-7-1'!F148), '2-7-1'!F148, IF(ISNUMBER('2-7-1'!G148), '2-7-1'!G148, IF(ISNUMBER('2-7-1'!H148), '2-7-1'!H148, IF(ISNUMBER('2-7-1'!I148), '2-7-1'!I148, IF(ISNUMBER('2-7-1'!J148), '2-7-1'!J148, IF(ISNUMBER('2-7-1'!K148), '2-7-1'!K148, "XXX")))))))</f>
        <v>0.73142857142857143</v>
      </c>
      <c r="U148" s="130">
        <f>IF(ISNUMBER('2-7-2'!E148), '2-7-2'!E148, IF(ISNUMBER('2-7-2'!F148), '2-7-2'!F148, IF(ISNUMBER('2-7-2'!G148), '2-7-2'!G148, IF(ISNUMBER('2-7-2'!H148), '2-7-2'!H148, IF(ISNUMBER('2-7-2'!I148), '2-7-2'!I148, IF(ISNUMBER('2-7-2'!J148), '2-7-2'!J148, IF(ISNUMBER('2-7-2'!K148), '2-7-2'!K148, "XXX")))))))</f>
        <v>0.73857142857142855</v>
      </c>
      <c r="V148" s="130">
        <f>IF(ISNUMBER('2-8-1'!E148), '2-8-1'!E148, IF(ISNUMBER('2-8-1'!F148), '2-8-1'!F148, IF(ISNUMBER('2-8-1'!G148), '2-8-1'!G148, IF(ISNUMBER('2-8-1'!H148), '2-8-1'!H148, IF(ISNUMBER('2-8-1'!I148), '2-8-1'!I148, IF(ISNUMBER('2-8-1'!J148), '2-8-1'!J148, IF(ISNUMBER('2-8-1'!K148), '2-8-1'!K148, "XXX")))))))</f>
        <v>0.75</v>
      </c>
      <c r="W148" s="130">
        <f>IF(ISNUMBER('2-8-2'!E148), '2-8-2'!E148, IF(ISNUMBER('2-8-2'!F148), '2-8-2'!F148, IF(ISNUMBER('2-8-2'!G148), '2-8-2'!G148, IF(ISNUMBER('2-8-2'!H148), '2-8-2'!H148, IF(ISNUMBER('2-8-2'!I148), '2-8-2'!I148, IF(ISNUMBER('2-8-2'!J148), '2-8-2'!J148, IF(ISNUMBER('2-8-2'!K148), '2-8-2'!K148, "XXX")))))))</f>
        <v>0.6785714285714286</v>
      </c>
      <c r="X148" s="130">
        <f>'3-1'!F147</f>
        <v>6.9000000000000006E-2</v>
      </c>
      <c r="Y148" s="223">
        <f>'3-2'!N147</f>
        <v>-0.80016529599999997</v>
      </c>
    </row>
    <row r="149" spans="1:25" ht="15" x14ac:dyDescent="0.25">
      <c r="A149" s="19" t="s">
        <v>156</v>
      </c>
      <c r="B149" s="158" t="s">
        <v>156</v>
      </c>
      <c r="C149" s="130">
        <f>IF(ISNUMBER('1-1'!E149),'1-1'!E149, "XXX")</f>
        <v>2.2000000000000002</v>
      </c>
      <c r="D149" s="130" t="str">
        <f>IF(UCDP!V149, UCDP!V149, "0.0")</f>
        <v>0.0</v>
      </c>
      <c r="E149" s="130">
        <f>IF(ISNUMBER('1-3'!F149), '1-3'!F149, IF(ISNUMBER('1-3'!G149), '1-3'!G149, IF(ISNUMBER('1-3'!H149), '1-3'!H149, IF(ISNUMBER('1-3'!I149), '1-3'!I149, IF(ISNUMBER('1-3'!J149), '1-3'!J149, IF(ISNUMBER('1-3'!K149), '1-3'!K149, IF(ISNUMBER('1-3'!L149), '1-3'!L149, "XXX")))))))</f>
        <v>91</v>
      </c>
      <c r="F149" s="130">
        <f>IF(ISNUMBER('1-4'!AL149),'1-4'!AL149, IF(ISNUMBER('1-4'!AM149),'1-4'!AM149, IF(ISNUMBER('1-4'!AN149),'1-4'!AN149, IF(ISNUMBER('1-4'!AO149),'1-4'!AO149, IF(ISNUMBER('1-4'!AP149),'1-4'!AP149, IF(ISNUMBER('1-4'!AQ149),'1-4'!AQ149, IF(ISNUMBER('1-4'!AR149), '1-4'!AR149, "XXX")))))))</f>
        <v>1</v>
      </c>
      <c r="G149" s="130">
        <f>IF(ISNUMBER('1-5'!E148),'1-5'!E148, "XXX")</f>
        <v>2.2999999999999998</v>
      </c>
      <c r="H149" s="130">
        <f>IF(ISNUMBER('2-1-1'!E149), '2-1-1'!E149, IF(ISNUMBER('2-1-1'!F149), '2-1-1'!F149, IF(ISNUMBER('2-1-1'!G149), '2-1-1'!G149, IF(ISNUMBER('2-1-1'!H149), '2-1-1'!H149, IF(ISNUMBER('2-1-1'!I149), '2-1-1'!I149, IF(ISNUMBER('2-1-1'!J149), '2-1-1'!J149, IF(ISNUMBER('2-1-1'!K149), '2-1-1'!K149, "XXX")))))))</f>
        <v>0.84</v>
      </c>
      <c r="I149" s="130">
        <f>'2-1-2'!C148</f>
        <v>0.71636999999999995</v>
      </c>
      <c r="J149" s="130">
        <f>IF(ISNUMBER('2-2-1'!Z149), '2-2-1'!Z149, IF(ISNUMBER('2-2-1'!AA149), '2-2-1'!AA149, IF(ISNUMBER('2-2-1'!AB149), '2-2-1'!AB149, IF(ISNUMBER('2-2-1'!AC149), '2-2-1'!AC149, IF(ISNUMBER('2-2-1'!AD149), '2-2-1'!AD149, IF(ISNUMBER('2-2-1'!AE149), '2-2-1'!AE149, IF(ISNUMBER('2-2-1'!AF149), '2-2-1'!AF149, "XXX")))))))</f>
        <v>4.0614400000000002</v>
      </c>
      <c r="K149" s="130">
        <f>IF(ISNUMBER('2-2-2'!E149), '2-2-2'!E149, IF(ISNUMBER('2-2-2'!F149), '2-2-2'!F149, IF(ISNUMBER('2-2-2'!G149), '2-2-2'!G149, IF(ISNUMBER('2-2-2'!H149), '2-2-2'!H149, IF(ISNUMBER('2-2-2'!I149), '2-2-2'!I149, IF(ISNUMBER('2-2-2'!J149), '2-2-2'!J149, IF(ISNUMBER('2-2-2'!K149), '2-2-2'!K149, "XXX")))))))</f>
        <v>0.70000000000000007</v>
      </c>
      <c r="L149" s="130">
        <f>IF(ISNUMBER('2-3-1'!M149), '2-3-1'!M149, IF(ISNUMBER('2-3-1'!N149), '2-3-1'!N149, IF(ISNUMBER('2-3-1'!O149), '2-3-1'!O149, IF(ISNUMBER('2-3-1'!P149), '2-3-1'!P149, IF(ISNUMBER('2-3-1'!Q149), '2-3-1'!Q149, IF(ISNUMBER('2-3-1'!R149), '2-3-1'!R149, IF(ISNUMBER('2-3-1'!S149), '2-3-1'!S149, "XXX")))))))</f>
        <v>8.0792951599999991</v>
      </c>
      <c r="M149" s="130">
        <f>IF(ISNUMBER('2-3-2'!M149),'2-3-2'!M149, "XXX")</f>
        <v>13.5945406</v>
      </c>
      <c r="N149" s="130">
        <f>IF(ISNUMBER('2-4-1'!S149), '2-4-1'!S149,IF(ISNUMBER('2-4-1'!T149),'2-4-1'!T149,IF(ISNUMBER('2-4-1'!U149),'2-4-1'!U149,IF(ISNUMBER('2-4-1'!V149),'2-4-1'!V149,'2013'!N149))))</f>
        <v>22.785</v>
      </c>
      <c r="O149" s="130">
        <f>IF(ISNUMBER('2-4-2'!C149), '2-4-2'!C149, IF(ISNUMBER('2-4-2'!D149), '2-4-2'!D149, IF(ISNUMBER('2-4-2'!E149), '2-4-2'!E149, IF(ISNUMBER('2-4-2'!F149), '2-4-2'!F149, IF(ISNUMBER('2-4-2'!G149), '2-4-2'!G149, "XXX")))))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"XXX"))))</f>
        <v>85.406809999999993</v>
      </c>
      <c r="S149" s="130">
        <f>IF(ISNUMBER('2-6-2'!B149), '2-6-2'!B149, IF(ISNUMBER('2-6-2'!C149), '2-6-2'!C149, IF(ISNUMBER('2-6-2'!D149), '2-6-2'!D149, IF(ISNUMBER('2-6-2'!E149), '2-6-2'!E149, IF(ISNUMBER('2-6-2'!F149), '2-6-2'!F149, IF(ISNUMBER('2-6-2'!G149), '2-6-2'!G149, IF(ISNUMBER('2-6-2'!H149), '2-6-2'!H149, "XXX")))))))</f>
        <v>0</v>
      </c>
      <c r="T149" s="130">
        <f>IF(ISNUMBER('2-7-1'!E149), '2-7-1'!E149, IF(ISNUMBER('2-7-1'!F149), '2-7-1'!F149, IF(ISNUMBER('2-7-1'!G149), '2-7-1'!G149, IF(ISNUMBER('2-7-1'!H149), '2-7-1'!H149, IF(ISNUMBER('2-7-1'!I149), '2-7-1'!I149, IF(ISNUMBER('2-7-1'!J149), '2-7-1'!J149, IF(ISNUMBER('2-7-1'!K149), '2-7-1'!K149, "XXX")))))))</f>
        <v>0.80999999999999994</v>
      </c>
      <c r="U149" s="130">
        <f>IF(ISNUMBER('2-7-2'!E149), '2-7-2'!E149, IF(ISNUMBER('2-7-2'!F149), '2-7-2'!F149, IF(ISNUMBER('2-7-2'!G149), '2-7-2'!G149, IF(ISNUMBER('2-7-2'!H149), '2-7-2'!H149, IF(ISNUMBER('2-7-2'!I149), '2-7-2'!I149, IF(ISNUMBER('2-7-2'!J149), '2-7-2'!J149, IF(ISNUMBER('2-7-2'!K149), '2-7-2'!K149, "XXX")))))))</f>
        <v>0.73071428571428576</v>
      </c>
      <c r="V149" s="130">
        <f>IF(ISNUMBER('2-8-1'!E149), '2-8-1'!E149, IF(ISNUMBER('2-8-1'!F149), '2-8-1'!F149, IF(ISNUMBER('2-8-1'!G149), '2-8-1'!G149, IF(ISNUMBER('2-8-1'!H149), '2-8-1'!H149, IF(ISNUMBER('2-8-1'!I149), '2-8-1'!I149, IF(ISNUMBER('2-8-1'!J149), '2-8-1'!J149, IF(ISNUMBER('2-8-1'!K149), '2-8-1'!K149, "XXX")))))))</f>
        <v>0.71</v>
      </c>
      <c r="W149" s="130">
        <f>IF(ISNUMBER('2-8-2'!E149), '2-8-2'!E149, IF(ISNUMBER('2-8-2'!F149), '2-8-2'!F149, IF(ISNUMBER('2-8-2'!G149), '2-8-2'!G149, IF(ISNUMBER('2-8-2'!H149), '2-8-2'!H149, IF(ISNUMBER('2-8-2'!I149), '2-8-2'!I149, IF(ISNUMBER('2-8-2'!J149), '2-8-2'!J149, IF(ISNUMBER('2-8-2'!K149), '2-8-2'!K149, "XXX")))))))</f>
        <v>0.61428571428571421</v>
      </c>
      <c r="X149" s="130">
        <f>'3-1'!F148</f>
        <v>0.87</v>
      </c>
      <c r="Y149" s="223">
        <f>'3-2'!N148</f>
        <v>1.32291615</v>
      </c>
    </row>
    <row r="150" spans="1:25" ht="15" x14ac:dyDescent="0.25">
      <c r="A150" s="19" t="s">
        <v>157</v>
      </c>
      <c r="B150" s="158" t="s">
        <v>157</v>
      </c>
      <c r="C150" s="130">
        <f>IF(ISNUMBER('1-1'!E150),'1-1'!E150, "XXX")</f>
        <v>1.5</v>
      </c>
      <c r="D150" s="130" t="str">
        <f>IF(UCDP!V150, UCDP!V150, "0.0")</f>
        <v>0.0</v>
      </c>
      <c r="E150" s="130">
        <f>IF(ISNUMBER('1-3'!F150), '1-3'!F150, IF(ISNUMBER('1-3'!G150), '1-3'!G150, IF(ISNUMBER('1-3'!H150), '1-3'!H150, IF(ISNUMBER('1-3'!I150), '1-3'!I150, IF(ISNUMBER('1-3'!J150), '1-3'!J150, IF(ISNUMBER('1-3'!K150), '1-3'!K150, IF(ISNUMBER('1-3'!L150), '1-3'!L150, "XXX")))))))</f>
        <v>82.500000000000014</v>
      </c>
      <c r="F150" s="130">
        <f>IF(ISNUMBER('1-4'!AL150),'1-4'!AL150, IF(ISNUMBER('1-4'!AM150),'1-4'!AM150, IF(ISNUMBER('1-4'!AN150),'1-4'!AN150, IF(ISNUMBER('1-4'!AO150),'1-4'!AO150, IF(ISNUMBER('1-4'!AP150),'1-4'!AP150, IF(ISNUMBER('1-4'!AQ150),'1-4'!AQ150, IF(ISNUMBER('1-4'!AR150), '1-4'!AR150, "XXX")))))))</f>
        <v>3</v>
      </c>
      <c r="G150" s="130">
        <f>IF(ISNUMBER('1-5'!E149),'1-5'!E149, "XXX")</f>
        <v>3.7</v>
      </c>
      <c r="H150" s="130">
        <f>IF(ISNUMBER('2-1-1'!E150), '2-1-1'!E150, IF(ISNUMBER('2-1-1'!F150), '2-1-1'!F150, IF(ISNUMBER('2-1-1'!G150), '2-1-1'!G150, IF(ISNUMBER('2-1-1'!H150), '2-1-1'!H150, IF(ISNUMBER('2-1-1'!I150), '2-1-1'!I150, IF(ISNUMBER('2-1-1'!J150), '2-1-1'!J150, IF(ISNUMBER('2-1-1'!K150), '2-1-1'!K150, "XXX")))))))</f>
        <v>0.80714285714285716</v>
      </c>
      <c r="I150" s="130">
        <f>'2-1-2'!C149</f>
        <v>0.64490000000000003</v>
      </c>
      <c r="J150" s="130">
        <f>IF(ISNUMBER('2-2-1'!Z150), '2-2-1'!Z150, IF(ISNUMBER('2-2-1'!AA150), '2-2-1'!AA150, IF(ISNUMBER('2-2-1'!AB150), '2-2-1'!AB150, IF(ISNUMBER('2-2-1'!AC150), '2-2-1'!AC150, IF(ISNUMBER('2-2-1'!AD150), '2-2-1'!AD150, IF(ISNUMBER('2-2-1'!AE150), '2-2-1'!AE150, IF(ISNUMBER('2-2-1'!AF150), '2-2-1'!AF150, "XXX")))))))</f>
        <v>3.2681399999999998</v>
      </c>
      <c r="K150" s="130">
        <f>IF(ISNUMBER('2-2-2'!E150), '2-2-2'!E150, IF(ISNUMBER('2-2-2'!F150), '2-2-2'!F150, IF(ISNUMBER('2-2-2'!G150), '2-2-2'!G150, IF(ISNUMBER('2-2-2'!H150), '2-2-2'!H150, IF(ISNUMBER('2-2-2'!I150), '2-2-2'!I150, IF(ISNUMBER('2-2-2'!J150), '2-2-2'!J150, IF(ISNUMBER('2-2-2'!K150), '2-2-2'!K150, "XXX")))))))</f>
        <v>0.67285714285714282</v>
      </c>
      <c r="L150" s="130">
        <f>IF(ISNUMBER('2-3-1'!M150), '2-3-1'!M150, IF(ISNUMBER('2-3-1'!N150), '2-3-1'!N150, IF(ISNUMBER('2-3-1'!O150), '2-3-1'!O150, IF(ISNUMBER('2-3-1'!P150), '2-3-1'!P150, IF(ISNUMBER('2-3-1'!Q150), '2-3-1'!Q150, IF(ISNUMBER('2-3-1'!R150), '2-3-1'!R150, IF(ISNUMBER('2-3-1'!S150), '2-3-1'!S150, "XXX")))))))</f>
        <v>7.9447650899999998</v>
      </c>
      <c r="M150" s="130">
        <f>IF(ISNUMBER('2-3-2'!M150),'2-3-2'!M150, "XXX")</f>
        <v>12.364556309999999</v>
      </c>
      <c r="N150" s="130">
        <f>IF(ISNUMBER('2-4-1'!S150), '2-4-1'!S150,IF(ISNUMBER('2-4-1'!T150),'2-4-1'!T150,IF(ISNUMBER('2-4-1'!U150),'2-4-1'!U150,IF(ISNUMBER('2-4-1'!V150),'2-4-1'!V150,'2013'!N150))))</f>
        <v>19.346</v>
      </c>
      <c r="O150" s="130">
        <f>IF(ISNUMBER('2-4-2'!C150), '2-4-2'!C150, IF(ISNUMBER('2-4-2'!D150), '2-4-2'!D150, IF(ISNUMBER('2-4-2'!E150), '2-4-2'!E150, IF(ISNUMBER('2-4-2'!F150), '2-4-2'!F150, IF(ISNUMBER('2-4-2'!G150), '2-4-2'!G150, "XXX")))))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"XXX"))))</f>
        <v>93.405299999999997</v>
      </c>
      <c r="S150" s="130">
        <f>IF(ISNUMBER('2-6-2'!B150), '2-6-2'!B150, IF(ISNUMBER('2-6-2'!C150), '2-6-2'!C150, IF(ISNUMBER('2-6-2'!D150), '2-6-2'!D150, IF(ISNUMBER('2-6-2'!E150), '2-6-2'!E150, IF(ISNUMBER('2-6-2'!F150), '2-6-2'!F150, IF(ISNUMBER('2-6-2'!G150), '2-6-2'!G150, IF(ISNUMBER('2-6-2'!H150), '2-6-2'!H150, "XXX")))))))</f>
        <v>0</v>
      </c>
      <c r="T150" s="130">
        <f>IF(ISNUMBER('2-7-1'!E150), '2-7-1'!E150, IF(ISNUMBER('2-7-1'!F150), '2-7-1'!F150, IF(ISNUMBER('2-7-1'!G150), '2-7-1'!G150, IF(ISNUMBER('2-7-1'!H150), '2-7-1'!H150, IF(ISNUMBER('2-7-1'!I150), '2-7-1'!I150, IF(ISNUMBER('2-7-1'!J150), '2-7-1'!J150, IF(ISNUMBER('2-7-1'!K150), '2-7-1'!K150, "XXX")))))))</f>
        <v>0.72857142857142854</v>
      </c>
      <c r="U150" s="130">
        <f>IF(ISNUMBER('2-7-2'!E150), '2-7-2'!E150, IF(ISNUMBER('2-7-2'!F150), '2-7-2'!F150, IF(ISNUMBER('2-7-2'!G150), '2-7-2'!G150, IF(ISNUMBER('2-7-2'!H150), '2-7-2'!H150, IF(ISNUMBER('2-7-2'!I150), '2-7-2'!I150, IF(ISNUMBER('2-7-2'!J150), '2-7-2'!J150, IF(ISNUMBER('2-7-2'!K150), '2-7-2'!K150, "XXX")))))))</f>
        <v>0.60285714285714287</v>
      </c>
      <c r="V150" s="130">
        <f>IF(ISNUMBER('2-8-1'!E150), '2-8-1'!E150, IF(ISNUMBER('2-8-1'!F150), '2-8-1'!F150, IF(ISNUMBER('2-8-1'!G150), '2-8-1'!G150, IF(ISNUMBER('2-8-1'!H150), '2-8-1'!H150, IF(ISNUMBER('2-8-1'!I150), '2-8-1'!I150, IF(ISNUMBER('2-8-1'!J150), '2-8-1'!J150, IF(ISNUMBER('2-8-1'!K150), '2-8-1'!K150, "XXX")))))))</f>
        <v>0.68285714285714294</v>
      </c>
      <c r="W150" s="130">
        <f>IF(ISNUMBER('2-8-2'!E150), '2-8-2'!E150, IF(ISNUMBER('2-8-2'!F150), '2-8-2'!F150, IF(ISNUMBER('2-8-2'!G150), '2-8-2'!G150, IF(ISNUMBER('2-8-2'!H150), '2-8-2'!H150, IF(ISNUMBER('2-8-2'!I150), '2-8-2'!I150, IF(ISNUMBER('2-8-2'!J150), '2-8-2'!J150, IF(ISNUMBER('2-8-2'!K150), '2-8-2'!K150, "XXX")))))))</f>
        <v>0.57999999999999996</v>
      </c>
      <c r="X150" s="130">
        <f>'3-1'!F149</f>
        <v>0.90700000000000003</v>
      </c>
      <c r="Y150" s="223">
        <f>'3-2'!N149</f>
        <v>1.1715720890000001</v>
      </c>
    </row>
    <row r="151" spans="1:25" ht="15" x14ac:dyDescent="0.25">
      <c r="A151" s="19" t="s">
        <v>158</v>
      </c>
      <c r="B151" s="158" t="s">
        <v>158</v>
      </c>
      <c r="C151" s="130">
        <f>IF(ISNUMBER('1-1'!E151),'1-1'!E151, "XXX")</f>
        <v>4.2</v>
      </c>
      <c r="D151" s="130" t="str">
        <f>IF(UCDP!V151, UCDP!V151, "0.0")</f>
        <v>0.0</v>
      </c>
      <c r="E151" s="130">
        <f>IF(ISNUMBER('1-3'!F151), '1-3'!F151, IF(ISNUMBER('1-3'!G151), '1-3'!G151, IF(ISNUMBER('1-3'!H151), '1-3'!H151, IF(ISNUMBER('1-3'!I151), '1-3'!I151, IF(ISNUMBER('1-3'!J151), '1-3'!J151, IF(ISNUMBER('1-3'!K151), '1-3'!K151, IF(ISNUMBER('1-3'!L151), '1-3'!L151, "XXX")))))))</f>
        <v>94</v>
      </c>
      <c r="F151" s="130">
        <f>IF(ISNUMBER('1-4'!AL151),'1-4'!AL151, IF(ISNUMBER('1-4'!AM151),'1-4'!AM151, IF(ISNUMBER('1-4'!AN151),'1-4'!AN151, IF(ISNUMBER('1-4'!AO151),'1-4'!AO151, IF(ISNUMBER('1-4'!AP151),'1-4'!AP151, IF(ISNUMBER('1-4'!AQ151),'1-4'!AQ151, IF(ISNUMBER('1-4'!AR151), '1-4'!AR151, "XXX")))))))</f>
        <v>1</v>
      </c>
      <c r="G151" s="130">
        <f>IF(ISNUMBER('1-5'!E150),'1-5'!E150, "XXX")</f>
        <v>2.5</v>
      </c>
      <c r="H151" s="130">
        <f>IF(ISNUMBER('2-1-1'!E151), '2-1-1'!E151, IF(ISNUMBER('2-1-1'!F151), '2-1-1'!F151, IF(ISNUMBER('2-1-1'!G151), '2-1-1'!G151, IF(ISNUMBER('2-1-1'!H151), '2-1-1'!H151, IF(ISNUMBER('2-1-1'!I151), '2-1-1'!I151, IF(ISNUMBER('2-1-1'!J151), '2-1-1'!J151, IF(ISNUMBER('2-1-1'!K151), '2-1-1'!K151, "XXX")))))))</f>
        <v>0.61285714285714288</v>
      </c>
      <c r="I151" s="130">
        <f>'2-1-2'!C150</f>
        <v>0.31829000000000002</v>
      </c>
      <c r="J151" s="130">
        <f>IF(ISNUMBER('2-2-1'!Z151), '2-2-1'!Z151, IF(ISNUMBER('2-2-1'!AA151), '2-2-1'!AA151, IF(ISNUMBER('2-2-1'!AB151), '2-2-1'!AB151, IF(ISNUMBER('2-2-1'!AC151), '2-2-1'!AC151, IF(ISNUMBER('2-2-1'!AD151), '2-2-1'!AD151, IF(ISNUMBER('2-2-1'!AE151), '2-2-1'!AE151, IF(ISNUMBER('2-2-1'!AF151), '2-2-1'!AF151, "XXX")))))))</f>
        <v>2.6589499999999999</v>
      </c>
      <c r="K151" s="130">
        <f>IF(ISNUMBER('2-2-2'!E151), '2-2-2'!E151, IF(ISNUMBER('2-2-2'!F151), '2-2-2'!F151, IF(ISNUMBER('2-2-2'!G151), '2-2-2'!G151, IF(ISNUMBER('2-2-2'!H151), '2-2-2'!H151, IF(ISNUMBER('2-2-2'!I151), '2-2-2'!I151, IF(ISNUMBER('2-2-2'!J151), '2-2-2'!J151, IF(ISNUMBER('2-2-2'!K151), '2-2-2'!K151, "XXX")))))))</f>
        <v>0.56714285714285717</v>
      </c>
      <c r="L151" s="130">
        <f>IF(ISNUMBER('2-3-1'!M151), '2-3-1'!M151, IF(ISNUMBER('2-3-1'!N151), '2-3-1'!N151, IF(ISNUMBER('2-3-1'!O151), '2-3-1'!O151, IF(ISNUMBER('2-3-1'!P151), '2-3-1'!P151, IF(ISNUMBER('2-3-1'!Q151), '2-3-1'!Q151, IF(ISNUMBER('2-3-1'!R151), '2-3-1'!R151, IF(ISNUMBER('2-3-1'!S151), '2-3-1'!S151, "XXX")))))))</f>
        <v>4.7468690899999997</v>
      </c>
      <c r="M151" s="130">
        <f>IF(ISNUMBER('2-3-2'!M151),'2-3-2'!M151, "XXX")</f>
        <v>20.472835539999998</v>
      </c>
      <c r="N151" s="130">
        <f>IF(ISNUMBER('2-4-1'!S151), '2-4-1'!S151,IF(ISNUMBER('2-4-1'!T151),'2-4-1'!T151,IF(ISNUMBER('2-4-1'!U151),'2-4-1'!U151,IF(ISNUMBER('2-4-1'!V151),'2-4-1'!V151,'2013'!N151))))</f>
        <v>17.89</v>
      </c>
      <c r="O151" s="130">
        <f>IF(ISNUMBER('2-4-2'!C151), '2-4-2'!C151, IF(ISNUMBER('2-4-2'!D151), '2-4-2'!D151, IF(ISNUMBER('2-4-2'!E151), '2-4-2'!E151, IF(ISNUMBER('2-4-2'!F151), '2-4-2'!F151, IF(ISNUMBER('2-4-2'!G151), '2-4-2'!G151, "XXX")))))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"XXX"))))</f>
        <v>72.682689999999994</v>
      </c>
      <c r="S151" s="130">
        <f>IF(ISNUMBER('2-6-2'!B151), '2-6-2'!B151, IF(ISNUMBER('2-6-2'!C151), '2-6-2'!C151, IF(ISNUMBER('2-6-2'!D151), '2-6-2'!D151, IF(ISNUMBER('2-6-2'!E151), '2-6-2'!E151, IF(ISNUMBER('2-6-2'!F151), '2-6-2'!F151, IF(ISNUMBER('2-6-2'!G151), '2-6-2'!G151, IF(ISNUMBER('2-6-2'!H151), '2-6-2'!H151, "XXX")))))))</f>
        <v>0.05</v>
      </c>
      <c r="T151" s="130">
        <f>IF(ISNUMBER('2-7-1'!E151), '2-7-1'!E151, IF(ISNUMBER('2-7-1'!F151), '2-7-1'!F151, IF(ISNUMBER('2-7-1'!G151), '2-7-1'!G151, IF(ISNUMBER('2-7-1'!H151), '2-7-1'!H151, IF(ISNUMBER('2-7-1'!I151), '2-7-1'!I151, IF(ISNUMBER('2-7-1'!J151), '2-7-1'!J151, IF(ISNUMBER('2-7-1'!K151), '2-7-1'!K151, "XXX")))))))</f>
        <v>0.63714285714285712</v>
      </c>
      <c r="U151" s="130">
        <f>IF(ISNUMBER('2-7-2'!E151), '2-7-2'!E151, IF(ISNUMBER('2-7-2'!F151), '2-7-2'!F151, IF(ISNUMBER('2-7-2'!G151), '2-7-2'!G151, IF(ISNUMBER('2-7-2'!H151), '2-7-2'!H151, IF(ISNUMBER('2-7-2'!I151), '2-7-2'!I151, IF(ISNUMBER('2-7-2'!J151), '2-7-2'!J151, IF(ISNUMBER('2-7-2'!K151), '2-7-2'!K151, "XXX")))))))</f>
        <v>0.68428571428571427</v>
      </c>
      <c r="V151" s="130">
        <f>IF(ISNUMBER('2-8-1'!E151), '2-8-1'!E151, IF(ISNUMBER('2-8-1'!F151), '2-8-1'!F151, IF(ISNUMBER('2-8-1'!G151), '2-8-1'!G151, IF(ISNUMBER('2-8-1'!H151), '2-8-1'!H151, IF(ISNUMBER('2-8-1'!I151), '2-8-1'!I151, IF(ISNUMBER('2-8-1'!J151), '2-8-1'!J151, IF(ISNUMBER('2-8-1'!K151), '2-8-1'!K151, "XXX")))))))</f>
        <v>0.56857142857142862</v>
      </c>
      <c r="W151" s="130">
        <f>IF(ISNUMBER('2-8-2'!E151), '2-8-2'!E151, IF(ISNUMBER('2-8-2'!F151), '2-8-2'!F151, IF(ISNUMBER('2-8-2'!G151), '2-8-2'!G151, IF(ISNUMBER('2-8-2'!H151), '2-8-2'!H151, IF(ISNUMBER('2-8-2'!I151), '2-8-2'!I151, IF(ISNUMBER('2-8-2'!J151), '2-8-2'!J151, IF(ISNUMBER('2-8-2'!K151), '2-8-2'!K151, "XXX")))))))</f>
        <v>0.54428571428571426</v>
      </c>
      <c r="X151" s="130">
        <f>'3-1'!F150</f>
        <v>0.91</v>
      </c>
      <c r="Y151" s="223">
        <f>'3-2'!N150</f>
        <v>1.184075236</v>
      </c>
    </row>
    <row r="152" spans="1:25" ht="15" x14ac:dyDescent="0.25">
      <c r="A152" s="19" t="s">
        <v>159</v>
      </c>
      <c r="B152" s="158" t="s">
        <v>159</v>
      </c>
      <c r="C152" s="130">
        <f>IF(ISNUMBER('1-1'!E152),'1-1'!E152, "XXX")</f>
        <v>6.2</v>
      </c>
      <c r="D152" s="130" t="str">
        <f>IF(UCDP!V152, UCDP!V152, "0.0")</f>
        <v>0.0</v>
      </c>
      <c r="E152" s="130" t="str">
        <f>IF(ISNUMBER('1-3'!F152), '1-3'!F152, IF(ISNUMBER('1-3'!G152), '1-3'!G152, IF(ISNUMBER('1-3'!H152), '1-3'!H152, IF(ISNUMBER('1-3'!I152), '1-3'!I152, IF(ISNUMBER('1-3'!J152), '1-3'!J152, IF(ISNUMBER('1-3'!K152), '1-3'!K152, IF(ISNUMBER('1-3'!L152), '1-3'!L152, "XXX")))))))</f>
        <v>XXX</v>
      </c>
      <c r="F152" s="130">
        <f>IF(ISNUMBER('1-4'!AL152),'1-4'!AL152, IF(ISNUMBER('1-4'!AM152),'1-4'!AM152, IF(ISNUMBER('1-4'!AN152),'1-4'!AN152, IF(ISNUMBER('1-4'!AO152),'1-4'!AO152, IF(ISNUMBER('1-4'!AP152),'1-4'!AP152, IF(ISNUMBER('1-4'!AQ152),'1-4'!AQ152, IF(ISNUMBER('1-4'!AR152), '1-4'!AR152, "XXX")))))))</f>
        <v>3</v>
      </c>
      <c r="G152" s="130">
        <f>IF(ISNUMBER('1-5'!E151),'1-5'!E151, "XXX")</f>
        <v>9.3000000000000007</v>
      </c>
      <c r="H152" s="130" t="str">
        <f>IF(ISNUMBER('2-1-1'!E152), '2-1-1'!E152, IF(ISNUMBER('2-1-1'!F152), '2-1-1'!F152, IF(ISNUMBER('2-1-1'!G152), '2-1-1'!G152, IF(ISNUMBER('2-1-1'!H152), '2-1-1'!H152, IF(ISNUMBER('2-1-1'!I152), '2-1-1'!I152, IF(ISNUMBER('2-1-1'!J152), '2-1-1'!J152, IF(ISNUMBER('2-1-1'!K152), '2-1-1'!K152, "XXX")))))))</f>
        <v>XXX</v>
      </c>
      <c r="I152" s="130">
        <f>'2-1-2'!C151</f>
        <v>8.5379999999999998E-2</v>
      </c>
      <c r="J152" s="130" t="str">
        <f>IF(ISNUMBER('2-2-1'!Z152), '2-2-1'!Z152, IF(ISNUMBER('2-2-1'!AA152), '2-2-1'!AA152, IF(ISNUMBER('2-2-1'!AB152), '2-2-1'!AB152, IF(ISNUMBER('2-2-1'!AC152), '2-2-1'!AC152, IF(ISNUMBER('2-2-1'!AD152), '2-2-1'!AD152, IF(ISNUMBER('2-2-1'!AE152), '2-2-1'!AE152, IF(ISNUMBER('2-2-1'!AF152), '2-2-1'!AF152, "XXX")))))))</f>
        <v>XXX</v>
      </c>
      <c r="K152" s="130" t="str">
        <f>IF(ISNUMBER('2-2-2'!E152), '2-2-2'!E152, IF(ISNUMBER('2-2-2'!F152), '2-2-2'!F152, IF(ISNUMBER('2-2-2'!G152), '2-2-2'!G152, IF(ISNUMBER('2-2-2'!H152), '2-2-2'!H152, IF(ISNUMBER('2-2-2'!I152), '2-2-2'!I152, IF(ISNUMBER('2-2-2'!J152), '2-2-2'!J152, IF(ISNUMBER('2-2-2'!K152), '2-2-2'!K152, "XXX")))))))</f>
        <v>XXX</v>
      </c>
      <c r="L152" s="130">
        <f>IF(ISNUMBER('2-3-1'!M152), '2-3-1'!M152, IF(ISNUMBER('2-3-1'!N152), '2-3-1'!N152, IF(ISNUMBER('2-3-1'!O152), '2-3-1'!O152, IF(ISNUMBER('2-3-1'!P152), '2-3-1'!P152, IF(ISNUMBER('2-3-1'!Q152), '2-3-1'!Q152, IF(ISNUMBER('2-3-1'!R152), '2-3-1'!R152, IF(ISNUMBER('2-3-1'!S152), '2-3-1'!S152, "XXX")))))))</f>
        <v>2.2631528400000001</v>
      </c>
      <c r="M152" s="130">
        <f>IF(ISNUMBER('2-3-2'!M152),'2-3-2'!M152, "XXX")</f>
        <v>54.612751009999997</v>
      </c>
      <c r="N152" s="130">
        <f>IF(ISNUMBER('2-4-1'!S152), '2-4-1'!S152,IF(ISNUMBER('2-4-1'!T152),'2-4-1'!T152,IF(ISNUMBER('2-4-1'!U152),'2-4-1'!U152,IF(ISNUMBER('2-4-1'!V152),'2-4-1'!V152,'2013'!N152))))</f>
        <v>11.158284603</v>
      </c>
      <c r="O152" s="130" t="str">
        <f>IF(ISNUMBER('2-4-2'!C152), '2-4-2'!C152, IF(ISNUMBER('2-4-2'!D152), '2-4-2'!D152, IF(ISNUMBER('2-4-2'!E152), '2-4-2'!E152, IF(ISNUMBER('2-4-2'!F152), '2-4-2'!F152, IF(ISNUMBER('2-4-2'!G152), '2-4-2'!G152, "XXX")))))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"XXX"))))</f>
        <v>51.412790000000001</v>
      </c>
      <c r="S152" s="130">
        <f>IF(ISNUMBER('2-6-2'!B152), '2-6-2'!B152, IF(ISNUMBER('2-6-2'!C152), '2-6-2'!C152, IF(ISNUMBER('2-6-2'!D152), '2-6-2'!D152, IF(ISNUMBER('2-6-2'!E152), '2-6-2'!E152, IF(ISNUMBER('2-6-2'!F152), '2-6-2'!F152, IF(ISNUMBER('2-6-2'!G152), '2-6-2'!G152, IF(ISNUMBER('2-6-2'!H152), '2-6-2'!H152, "XXX")))))))</f>
        <v>24.74</v>
      </c>
      <c r="T152" s="130" t="str">
        <f>IF(ISNUMBER('2-7-1'!E152), '2-7-1'!E152, IF(ISNUMBER('2-7-1'!F152), '2-7-1'!F152, IF(ISNUMBER('2-7-1'!G152), '2-7-1'!G152, IF(ISNUMBER('2-7-1'!H152), '2-7-1'!H152, IF(ISNUMBER('2-7-1'!I152), '2-7-1'!I152, IF(ISNUMBER('2-7-1'!J152), '2-7-1'!J152, IF(ISNUMBER('2-7-1'!K152), '2-7-1'!K152, "XXX")))))))</f>
        <v>XXX</v>
      </c>
      <c r="U152" s="130" t="str">
        <f>IF(ISNUMBER('2-7-2'!E152), '2-7-2'!E152, IF(ISNUMBER('2-7-2'!F152), '2-7-2'!F152, IF(ISNUMBER('2-7-2'!G152), '2-7-2'!G152, IF(ISNUMBER('2-7-2'!H152), '2-7-2'!H152, IF(ISNUMBER('2-7-2'!I152), '2-7-2'!I152, IF(ISNUMBER('2-7-2'!J152), '2-7-2'!J152, IF(ISNUMBER('2-7-2'!K152), '2-7-2'!K152, "XXX")))))))</f>
        <v>XXX</v>
      </c>
      <c r="V152" s="130" t="str">
        <f>IF(ISNUMBER('2-8-1'!E152), '2-8-1'!E152, IF(ISNUMBER('2-8-1'!F152), '2-8-1'!F152, IF(ISNUMBER('2-8-1'!G152), '2-8-1'!G152, IF(ISNUMBER('2-8-1'!H152), '2-8-1'!H152, IF(ISNUMBER('2-8-1'!I152), '2-8-1'!I152, IF(ISNUMBER('2-8-1'!J152), '2-8-1'!J152, IF(ISNUMBER('2-8-1'!K152), '2-8-1'!K152, "XXX")))))))</f>
        <v>XXX</v>
      </c>
      <c r="W152" s="130" t="str">
        <f>IF(ISNUMBER('2-8-2'!E152), '2-8-2'!E152, IF(ISNUMBER('2-8-2'!F152), '2-8-2'!F152, IF(ISNUMBER('2-8-2'!G152), '2-8-2'!G152, IF(ISNUMBER('2-8-2'!H152), '2-8-2'!H152, IF(ISNUMBER('2-8-2'!I152), '2-8-2'!I152, IF(ISNUMBER('2-8-2'!J152), '2-8-2'!J152, IF(ISNUMBER('2-8-2'!K152), '2-8-2'!K152, "XXX")))))))</f>
        <v>XXX</v>
      </c>
      <c r="X152" s="130">
        <f>'3-1'!F151</f>
        <v>0.16200000000000001</v>
      </c>
      <c r="Y152" s="223">
        <f>'3-2'!N151</f>
        <v>-1.944318295</v>
      </c>
    </row>
    <row r="153" spans="1:25" ht="15" x14ac:dyDescent="0.25">
      <c r="A153" s="19" t="s">
        <v>160</v>
      </c>
      <c r="B153" s="158" t="s">
        <v>160</v>
      </c>
      <c r="C153" s="130">
        <f>IF(ISNUMBER('1-1'!E153),'1-1'!E153, "XXX")</f>
        <v>6.2</v>
      </c>
      <c r="D153" s="130" t="str">
        <f>IF(UCDP!V153, UCDP!V153, "0.0")</f>
        <v>0.0</v>
      </c>
      <c r="E153" s="130">
        <f>IF(ISNUMBER('1-3'!F153), '1-3'!F153, IF(ISNUMBER('1-3'!G153), '1-3'!G153, IF(ISNUMBER('1-3'!H153), '1-3'!H153, IF(ISNUMBER('1-3'!I153), '1-3'!I153, IF(ISNUMBER('1-3'!J153), '1-3'!J153, IF(ISNUMBER('1-3'!K153), '1-3'!K153, IF(ISNUMBER('1-3'!L153), '1-3'!L153, "XXX")))))))</f>
        <v>79.5</v>
      </c>
      <c r="F153" s="130">
        <f>IF(ISNUMBER('1-4'!AL153),'1-4'!AL153, IF(ISNUMBER('1-4'!AM153),'1-4'!AM153, IF(ISNUMBER('1-4'!AN153),'1-4'!AN153, IF(ISNUMBER('1-4'!AO153),'1-4'!AO153, IF(ISNUMBER('1-4'!AP153),'1-4'!AP153, IF(ISNUMBER('1-4'!AQ153),'1-4'!AQ153, IF(ISNUMBER('1-4'!AR153), '1-4'!AR153, "XXX")))))))</f>
        <v>2</v>
      </c>
      <c r="G153" s="130">
        <f>IF(ISNUMBER('1-5'!E152),'1-5'!E152, "XXX")</f>
        <v>7.3</v>
      </c>
      <c r="H153" s="130">
        <f>IF(ISNUMBER('2-1-1'!E153), '2-1-1'!E153, IF(ISNUMBER('2-1-1'!F153), '2-1-1'!F153, IF(ISNUMBER('2-1-1'!G153), '2-1-1'!G153, IF(ISNUMBER('2-1-1'!H153), '2-1-1'!H153, IF(ISNUMBER('2-1-1'!I153), '2-1-1'!I153, IF(ISNUMBER('2-1-1'!J153), '2-1-1'!J153, IF(ISNUMBER('2-1-1'!K153), '2-1-1'!K153, "XXX")))))))</f>
        <v>0.50857142857142856</v>
      </c>
      <c r="I153" s="130">
        <f>'2-1-2'!C152</f>
        <v>0.22606000000000001</v>
      </c>
      <c r="J153" s="130">
        <f>IF(ISNUMBER('2-2-1'!Z153), '2-2-1'!Z153, IF(ISNUMBER('2-2-1'!AA153), '2-2-1'!AA153, IF(ISNUMBER('2-2-1'!AB153), '2-2-1'!AB153, IF(ISNUMBER('2-2-1'!AC153), '2-2-1'!AC153, IF(ISNUMBER('2-2-1'!AD153), '2-2-1'!AD153, IF(ISNUMBER('2-2-1'!AE153), '2-2-1'!AE153, IF(ISNUMBER('2-2-1'!AF153), '2-2-1'!AF153, "XXX")))))))</f>
        <v>3.5688800000000001</v>
      </c>
      <c r="K153" s="130">
        <f>IF(ISNUMBER('2-2-2'!E153), '2-2-2'!E153, IF(ISNUMBER('2-2-2'!F153), '2-2-2'!F153, IF(ISNUMBER('2-2-2'!G153), '2-2-2'!G153, IF(ISNUMBER('2-2-2'!H153), '2-2-2'!H153, IF(ISNUMBER('2-2-2'!I153), '2-2-2'!I153, IF(ISNUMBER('2-2-2'!J153), '2-2-2'!J153, IF(ISNUMBER('2-2-2'!K153), '2-2-2'!K153, "XXX")))))))</f>
        <v>0.50857142857142856</v>
      </c>
      <c r="L153" s="130">
        <f>IF(ISNUMBER('2-3-1'!M153), '2-3-1'!M153, IF(ISNUMBER('2-3-1'!N153), '2-3-1'!N153, IF(ISNUMBER('2-3-1'!O153), '2-3-1'!O153, IF(ISNUMBER('2-3-1'!P153), '2-3-1'!P153, IF(ISNUMBER('2-3-1'!Q153), '2-3-1'!Q153, IF(ISNUMBER('2-3-1'!R153), '2-3-1'!R153, IF(ISNUMBER('2-3-1'!S153), '2-3-1'!S153, "XXX")))))))</f>
        <v>1.86173725</v>
      </c>
      <c r="M153" s="130">
        <f>IF(ISNUMBER('2-3-2'!M153),'2-3-2'!M153, "XXX")</f>
        <v>37.420280460000001</v>
      </c>
      <c r="N153" s="130">
        <f>IF(ISNUMBER('2-4-1'!S153), '2-4-1'!S153,IF(ISNUMBER('2-4-1'!T153),'2-4-1'!T153,IF(ISNUMBER('2-4-1'!U153),'2-4-1'!U153,IF(ISNUMBER('2-4-1'!V153),'2-4-1'!V153,'2013'!N153))))</f>
        <v>4.5832846228169997</v>
      </c>
      <c r="O153" s="130">
        <f>IF(ISNUMBER('2-4-2'!C153), '2-4-2'!C153, IF(ISNUMBER('2-4-2'!D153), '2-4-2'!D153, IF(ISNUMBER('2-4-2'!E153), '2-4-2'!E153, IF(ISNUMBER('2-4-2'!F153), '2-4-2'!F153, IF(ISNUMBER('2-4-2'!G153), '2-4-2'!G153, "XXX")))))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"XXX"))))</f>
        <v>34.859940000000002</v>
      </c>
      <c r="S153" s="130">
        <f>IF(ISNUMBER('2-6-2'!B153), '2-6-2'!B153, IF(ISNUMBER('2-6-2'!C153), '2-6-2'!C153, IF(ISNUMBER('2-6-2'!D153), '2-6-2'!D153, IF(ISNUMBER('2-6-2'!E153), '2-6-2'!E153, IF(ISNUMBER('2-6-2'!F153), '2-6-2'!F153, IF(ISNUMBER('2-6-2'!G153), '2-6-2'!G153, IF(ISNUMBER('2-6-2'!H153), '2-6-2'!H153, "XXX")))))))</f>
        <v>4.72</v>
      </c>
      <c r="T153" s="130">
        <f>IF(ISNUMBER('2-7-1'!E153), '2-7-1'!E153, IF(ISNUMBER('2-7-1'!F153), '2-7-1'!F153, IF(ISNUMBER('2-7-1'!G153), '2-7-1'!G153, IF(ISNUMBER('2-7-1'!H153), '2-7-1'!H153, IF(ISNUMBER('2-7-1'!I153), '2-7-1'!I153, IF(ISNUMBER('2-7-1'!J153), '2-7-1'!J153, IF(ISNUMBER('2-7-1'!K153), '2-7-1'!K153, "XXX")))))))</f>
        <v>0.51714285714285713</v>
      </c>
      <c r="U153" s="130">
        <f>IF(ISNUMBER('2-7-2'!E153), '2-7-2'!E153, IF(ISNUMBER('2-7-2'!F153), '2-7-2'!F153, IF(ISNUMBER('2-7-2'!G153), '2-7-2'!G153, IF(ISNUMBER('2-7-2'!H153), '2-7-2'!H153, IF(ISNUMBER('2-7-2'!I153), '2-7-2'!I153, IF(ISNUMBER('2-7-2'!J153), '2-7-2'!J153, IF(ISNUMBER('2-7-2'!K153), '2-7-2'!K153, "XXX")))))))</f>
        <v>0.5</v>
      </c>
      <c r="V153" s="130">
        <f>IF(ISNUMBER('2-8-1'!E153), '2-8-1'!E153, IF(ISNUMBER('2-8-1'!F153), '2-8-1'!F153, IF(ISNUMBER('2-8-1'!G153), '2-8-1'!G153, IF(ISNUMBER('2-8-1'!H153), '2-8-1'!H153, IF(ISNUMBER('2-8-1'!I153), '2-8-1'!I153, IF(ISNUMBER('2-8-1'!J153), '2-8-1'!J153, IF(ISNUMBER('2-8-1'!K153), '2-8-1'!K153, "XXX")))))))</f>
        <v>0.57999999999999996</v>
      </c>
      <c r="W153" s="130">
        <f>IF(ISNUMBER('2-8-2'!E153), '2-8-2'!E153, IF(ISNUMBER('2-8-2'!F153), '2-8-2'!F153, IF(ISNUMBER('2-8-2'!G153), '2-8-2'!G153, IF(ISNUMBER('2-8-2'!H153), '2-8-2'!H153, IF(ISNUMBER('2-8-2'!I153), '2-8-2'!I153, IF(ISNUMBER('2-8-2'!J153), '2-8-2'!J153, IF(ISNUMBER('2-8-2'!K153), '2-8-2'!K153, "XXX")))))))</f>
        <v>0.5</v>
      </c>
      <c r="X153" s="130">
        <f>'3-1'!F152</f>
        <v>0.151</v>
      </c>
      <c r="Y153" s="223">
        <f>'3-2'!N152</f>
        <v>-1.3745242360000001</v>
      </c>
    </row>
    <row r="154" spans="1:25" ht="15" x14ac:dyDescent="0.25">
      <c r="A154" s="19" t="s">
        <v>196</v>
      </c>
      <c r="B154" s="158" t="s">
        <v>161</v>
      </c>
      <c r="C154" s="130">
        <f>IF(ISNUMBER('1-1'!E154),'1-1'!E154, "XXX")</f>
        <v>7.8</v>
      </c>
      <c r="D154" s="130">
        <f>IF(UCDP!V154, UCDP!V154, "0.0")</f>
        <v>0.21446277402579184</v>
      </c>
      <c r="E154" s="130">
        <f>IF(ISNUMBER('1-3'!F154), '1-3'!F154, IF(ISNUMBER('1-3'!G154), '1-3'!G154, IF(ISNUMBER('1-3'!H154), '1-3'!H154, IF(ISNUMBER('1-3'!I154), '1-3'!I154, IF(ISNUMBER('1-3'!J154), '1-3'!J154, IF(ISNUMBER('1-3'!K154), '1-3'!K154, IF(ISNUMBER('1-3'!L154), '1-3'!L154, "XXX")))))))</f>
        <v>61.333333333333343</v>
      </c>
      <c r="F154" s="130">
        <f>IF(ISNUMBER('1-4'!AL154),'1-4'!AL154, IF(ISNUMBER('1-4'!AM154),'1-4'!AM154, IF(ISNUMBER('1-4'!AN154),'1-4'!AN154, IF(ISNUMBER('1-4'!AO154),'1-4'!AO154, IF(ISNUMBER('1-4'!AP154),'1-4'!AP154, IF(ISNUMBER('1-4'!AQ154),'1-4'!AQ154, IF(ISNUMBER('1-4'!AR154), '1-4'!AR154, "XXX")))))))</f>
        <v>5</v>
      </c>
      <c r="G154" s="130">
        <f>IF(ISNUMBER('1-5'!E153),'1-5'!E153, "XXX")</f>
        <v>8</v>
      </c>
      <c r="H154" s="130">
        <f>IF(ISNUMBER('2-1-1'!E154), '2-1-1'!E154, IF(ISNUMBER('2-1-1'!F154), '2-1-1'!F154, IF(ISNUMBER('2-1-1'!G154), '2-1-1'!G154, IF(ISNUMBER('2-1-1'!H154), '2-1-1'!H154, IF(ISNUMBER('2-1-1'!I154), '2-1-1'!I154, IF(ISNUMBER('2-1-1'!J154), '2-1-1'!J154, IF(ISNUMBER('2-1-1'!K154), '2-1-1'!K154, "XXX")))))))</f>
        <v>0.32285714285714279</v>
      </c>
      <c r="I154" s="130">
        <f>'2-1-2'!C153</f>
        <v>2.9790000000000001E-2</v>
      </c>
      <c r="J154" s="130">
        <f>IF(ISNUMBER('2-2-1'!Z154), '2-2-1'!Z154, IF(ISNUMBER('2-2-1'!AA154), '2-2-1'!AA154, IF(ISNUMBER('2-2-1'!AB154), '2-2-1'!AB154, IF(ISNUMBER('2-2-1'!AC154), '2-2-1'!AC154, IF(ISNUMBER('2-2-1'!AD154), '2-2-1'!AD154, IF(ISNUMBER('2-2-1'!AE154), '2-2-1'!AE154, IF(ISNUMBER('2-2-1'!AF154), '2-2-1'!AF154, "XXX")))))))</f>
        <v>3.57369</v>
      </c>
      <c r="K154" s="130">
        <f>IF(ISNUMBER('2-2-2'!E154), '2-2-2'!E154, IF(ISNUMBER('2-2-2'!F154), '2-2-2'!F154, IF(ISNUMBER('2-2-2'!G154), '2-2-2'!G154, IF(ISNUMBER('2-2-2'!H154), '2-2-2'!H154, IF(ISNUMBER('2-2-2'!I154), '2-2-2'!I154, IF(ISNUMBER('2-2-2'!J154), '2-2-2'!J154, IF(ISNUMBER('2-2-2'!K154), '2-2-2'!K154, "XXX")))))))</f>
        <v>0.24428571428571427</v>
      </c>
      <c r="L154" s="130">
        <f>IF(ISNUMBER('2-3-1'!M154), '2-3-1'!M154, IF(ISNUMBER('2-3-1'!N154), '2-3-1'!N154, IF(ISNUMBER('2-3-1'!O154), '2-3-1'!O154, IF(ISNUMBER('2-3-1'!P154), '2-3-1'!P154, IF(ISNUMBER('2-3-1'!Q154), '2-3-1'!Q154, IF(ISNUMBER('2-3-1'!R154), '2-3-1'!R154, IF(ISNUMBER('2-3-1'!S154), '2-3-1'!S154, "XXX")))))))</f>
        <v>1.1621712399999999</v>
      </c>
      <c r="M154" s="130">
        <f>IF(ISNUMBER('2-3-2'!M154),'2-3-2'!M154, "XXX")</f>
        <v>74.016899109999997</v>
      </c>
      <c r="N154" s="130">
        <f>IF(ISNUMBER('2-4-1'!S154), '2-4-1'!S154,IF(ISNUMBER('2-4-1'!T154),'2-4-1'!T154,IF(ISNUMBER('2-4-1'!U154),'2-4-1'!U154,IF(ISNUMBER('2-4-1'!V154),'2-4-1'!V154,'2013'!N154))))</f>
        <v>1.867356419025451</v>
      </c>
      <c r="O154" s="130" t="str">
        <f>IF(ISNUMBER('2-4-2'!C154), '2-4-2'!C154, IF(ISNUMBER('2-4-2'!D154), '2-4-2'!D154, IF(ISNUMBER('2-4-2'!E154), '2-4-2'!E154, IF(ISNUMBER('2-4-2'!F154), '2-4-2'!F154, IF(ISNUMBER('2-4-2'!G154), '2-4-2'!G154, "XXX")))))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"XXX"))))</f>
        <v>50.384650000000001</v>
      </c>
      <c r="S154" s="130">
        <f>IF(ISNUMBER('2-6-2'!B154), '2-6-2'!B154, IF(ISNUMBER('2-6-2'!C154), '2-6-2'!C154, IF(ISNUMBER('2-6-2'!D154), '2-6-2'!D154, IF(ISNUMBER('2-6-2'!E154), '2-6-2'!E154, IF(ISNUMBER('2-6-2'!F154), '2-6-2'!F154, IF(ISNUMBER('2-6-2'!G154), '2-6-2'!G154, IF(ISNUMBER('2-6-2'!H154), '2-6-2'!H154, "XXX")))))))</f>
        <v>5.18</v>
      </c>
      <c r="T154" s="130">
        <f>IF(ISNUMBER('2-7-1'!E154), '2-7-1'!E154, IF(ISNUMBER('2-7-1'!F154), '2-7-1'!F154, IF(ISNUMBER('2-7-1'!G154), '2-7-1'!G154, IF(ISNUMBER('2-7-1'!H154), '2-7-1'!H154, IF(ISNUMBER('2-7-1'!I154), '2-7-1'!I154, IF(ISNUMBER('2-7-1'!J154), '2-7-1'!J154, IF(ISNUMBER('2-7-1'!K154), '2-7-1'!K154, "XXX")))))))</f>
        <v>0.39714285714285713</v>
      </c>
      <c r="U154" s="130">
        <f>IF(ISNUMBER('2-7-2'!E154), '2-7-2'!E154, IF(ISNUMBER('2-7-2'!F154), '2-7-2'!F154, IF(ISNUMBER('2-7-2'!G154), '2-7-2'!G154, IF(ISNUMBER('2-7-2'!H154), '2-7-2'!H154, IF(ISNUMBER('2-7-2'!I154), '2-7-2'!I154, IF(ISNUMBER('2-7-2'!J154), '2-7-2'!J154, IF(ISNUMBER('2-7-2'!K154), '2-7-2'!K154, "XXX")))))))</f>
        <v>0.26999999999999996</v>
      </c>
      <c r="V154" s="130">
        <f>IF(ISNUMBER('2-8-1'!E154), '2-8-1'!E154, IF(ISNUMBER('2-8-1'!F154), '2-8-1'!F154, IF(ISNUMBER('2-8-1'!G154), '2-8-1'!G154, IF(ISNUMBER('2-8-1'!H154), '2-8-1'!H154, IF(ISNUMBER('2-8-1'!I154), '2-8-1'!I154, IF(ISNUMBER('2-8-1'!J154), '2-8-1'!J154, IF(ISNUMBER('2-8-1'!K154), '2-8-1'!K154, "XXX")))))))</f>
        <v>0.49857142857142861</v>
      </c>
      <c r="W154" s="130">
        <f>IF(ISNUMBER('2-8-2'!E154), '2-8-2'!E154, IF(ISNUMBER('2-8-2'!F154), '2-8-2'!F154, IF(ISNUMBER('2-8-2'!G154), '2-8-2'!G154, IF(ISNUMBER('2-8-2'!H154), '2-8-2'!H154, IF(ISNUMBER('2-8-2'!I154), '2-8-2'!I154, IF(ISNUMBER('2-8-2'!J154), '2-8-2'!J154, IF(ISNUMBER('2-8-2'!K154), '2-8-2'!K154, "XXX")))))))</f>
        <v>0.30571428571428572</v>
      </c>
      <c r="X154" s="130">
        <f>'3-1'!F153</f>
        <v>0.3</v>
      </c>
      <c r="Y154" s="223">
        <f>'3-2'!N153</f>
        <v>-1.214111567</v>
      </c>
    </row>
    <row r="155" spans="1:25" ht="15" x14ac:dyDescent="0.25">
      <c r="A155" s="19" t="s">
        <v>162</v>
      </c>
      <c r="B155" s="158" t="s">
        <v>162</v>
      </c>
      <c r="C155" s="130">
        <f>IF(ISNUMBER('1-1'!E155),'1-1'!E155, "XXX")</f>
        <v>7.3</v>
      </c>
      <c r="D155" s="130" t="str">
        <f>IF(UCDP!V155, UCDP!V155, "0.0")</f>
        <v>0.0</v>
      </c>
      <c r="E155" s="130">
        <f>IF(ISNUMBER('1-3'!F155), '1-3'!F155, IF(ISNUMBER('1-3'!G155), '1-3'!G155, IF(ISNUMBER('1-3'!H155), '1-3'!H155, IF(ISNUMBER('1-3'!I155), '1-3'!I155, IF(ISNUMBER('1-3'!J155), '1-3'!J155, IF(ISNUMBER('1-3'!K155), '1-3'!K155, IF(ISNUMBER('1-3'!L155), '1-3'!L155, "XXX")))))))</f>
        <v>83.833333333333343</v>
      </c>
      <c r="F155" s="140">
        <f xml:space="preserve"> '1-4'!AI155</f>
        <v>2</v>
      </c>
      <c r="G155" s="130">
        <f>IF(ISNUMBER('1-5'!E154),'1-5'!E154, "XXX")</f>
        <v>5.9</v>
      </c>
      <c r="H155" s="130">
        <f>IF(ISNUMBER('2-1-1'!E155), '2-1-1'!E155, IF(ISNUMBER('2-1-1'!F155), '2-1-1'!F155, IF(ISNUMBER('2-1-1'!G155), '2-1-1'!G155, IF(ISNUMBER('2-1-1'!H155), '2-1-1'!H155, IF(ISNUMBER('2-1-1'!I155), '2-1-1'!I155, IF(ISNUMBER('2-1-1'!J155), '2-1-1'!J155, IF(ISNUMBER('2-1-1'!K155), '2-1-1'!K155, "XXX")))))))</f>
        <v>0.36999999999999994</v>
      </c>
      <c r="I155" s="130">
        <f>'2-1-2'!C154</f>
        <v>4.2689999999999999E-2</v>
      </c>
      <c r="J155" s="140">
        <f xml:space="preserve"> '2-2-1'!W155</f>
        <v>1.2885900000000001</v>
      </c>
      <c r="K155" s="130">
        <f>IF(ISNUMBER('2-2-2'!E155), '2-2-2'!E155, IF(ISNUMBER('2-2-2'!F155), '2-2-2'!F155, IF(ISNUMBER('2-2-2'!G155), '2-2-2'!G155, IF(ISNUMBER('2-2-2'!H155), '2-2-2'!H155, IF(ISNUMBER('2-2-2'!I155), '2-2-2'!I155, IF(ISNUMBER('2-2-2'!J155), '2-2-2'!J155, IF(ISNUMBER('2-2-2'!K155), '2-2-2'!K155, "XXX")))))))</f>
        <v>0.46142857142857141</v>
      </c>
      <c r="L155" s="130">
        <f>IF(ISNUMBER('2-3-1'!M155), '2-3-1'!M155, IF(ISNUMBER('2-3-1'!N155), '2-3-1'!N155, IF(ISNUMBER('2-3-1'!O155), '2-3-1'!O155, IF(ISNUMBER('2-3-1'!P155), '2-3-1'!P155, IF(ISNUMBER('2-3-1'!Q155), '2-3-1'!Q155, IF(ISNUMBER('2-3-1'!R155), '2-3-1'!R155, IF(ISNUMBER('2-3-1'!S155), '2-3-1'!S155, "XXX")))))))</f>
        <v>0.84136677000000004</v>
      </c>
      <c r="M155" s="130">
        <f>IF(ISNUMBER('2-3-2'!M155),'2-3-2'!M155, "XXX")</f>
        <v>24.469718929999999</v>
      </c>
      <c r="N155" s="130">
        <f>IF(ISNUMBER('2-4-1'!S155), '2-4-1'!S155,IF(ISNUMBER('2-4-1'!T155),'2-4-1'!T155,IF(ISNUMBER('2-4-1'!U155),'2-4-1'!U155,IF(ISNUMBER('2-4-1'!V155),'2-4-1'!V155,'2013'!N155))))</f>
        <v>5.4589999999999996</v>
      </c>
      <c r="O155" s="130">
        <f>IF(ISNUMBER('2-4-2'!C155), '2-4-2'!C155, IF(ISNUMBER('2-4-2'!D155), '2-4-2'!D155, IF(ISNUMBER('2-4-2'!E155), '2-4-2'!E155, IF(ISNUMBER('2-4-2'!F155), '2-4-2'!F155, IF(ISNUMBER('2-4-2'!G155), '2-4-2'!G155, "XXX")))))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"XXX"))))</f>
        <v>21.07863</v>
      </c>
      <c r="S155" s="130">
        <f>IF(ISNUMBER('2-6-2'!B155), '2-6-2'!B155, IF(ISNUMBER('2-6-2'!C155), '2-6-2'!C155, IF(ISNUMBER('2-6-2'!D155), '2-6-2'!D155, IF(ISNUMBER('2-6-2'!E155), '2-6-2'!E155, IF(ISNUMBER('2-6-2'!F155), '2-6-2'!F155, IF(ISNUMBER('2-6-2'!G155), '2-6-2'!G155, IF(ISNUMBER('2-6-2'!H155), '2-6-2'!H155, "XXX")))))))</f>
        <v>62.19</v>
      </c>
      <c r="T155" s="130">
        <f>IF(ISNUMBER('2-7-1'!E155), '2-7-1'!E155, IF(ISNUMBER('2-7-1'!F155), '2-7-1'!F155, IF(ISNUMBER('2-7-1'!G155), '2-7-1'!G155, IF(ISNUMBER('2-7-1'!H155), '2-7-1'!H155, IF(ISNUMBER('2-7-1'!I155), '2-7-1'!I155, IF(ISNUMBER('2-7-1'!J155), '2-7-1'!J155, IF(ISNUMBER('2-7-1'!K155), '2-7-1'!K155, "XXX")))))))</f>
        <v>0.56571428571428573</v>
      </c>
      <c r="U155" s="130">
        <f>IF(ISNUMBER('2-7-2'!E155), '2-7-2'!E155, IF(ISNUMBER('2-7-2'!F155), '2-7-2'!F155, IF(ISNUMBER('2-7-2'!G155), '2-7-2'!G155, IF(ISNUMBER('2-7-2'!H155), '2-7-2'!H155, IF(ISNUMBER('2-7-2'!I155), '2-7-2'!I155, IF(ISNUMBER('2-7-2'!J155), '2-7-2'!J155, IF(ISNUMBER('2-7-2'!K155), '2-7-2'!K155, "XXX")))))))</f>
        <v>0.47000000000000003</v>
      </c>
      <c r="V155" s="130">
        <f>IF(ISNUMBER('2-8-1'!E155), '2-8-1'!E155, IF(ISNUMBER('2-8-1'!F155), '2-8-1'!F155, IF(ISNUMBER('2-8-1'!G155), '2-8-1'!G155, IF(ISNUMBER('2-8-1'!H155), '2-8-1'!H155, IF(ISNUMBER('2-8-1'!I155), '2-8-1'!I155, IF(ISNUMBER('2-8-1'!J155), '2-8-1'!J155, IF(ISNUMBER('2-8-1'!K155), '2-8-1'!K155, "XXX")))))))</f>
        <v>0.62</v>
      </c>
      <c r="W155" s="130">
        <f>IF(ISNUMBER('2-8-2'!E155), '2-8-2'!E155, IF(ISNUMBER('2-8-2'!F155), '2-8-2'!F155, IF(ISNUMBER('2-8-2'!G155), '2-8-2'!G155, IF(ISNUMBER('2-8-2'!H155), '2-8-2'!H155, IF(ISNUMBER('2-8-2'!I155), '2-8-2'!I155, IF(ISNUMBER('2-8-2'!J155), '2-8-2'!J155, IF(ISNUMBER('2-8-2'!K155), '2-8-2'!K155, "XXX")))))))</f>
        <v>0.53999999999999992</v>
      </c>
      <c r="X155" s="130">
        <f>'3-1'!F154</f>
        <v>0.52700000000000002</v>
      </c>
      <c r="Y155" s="223">
        <f>'3-2'!N154</f>
        <v>-0.16085049500000001</v>
      </c>
    </row>
    <row r="156" spans="1:25" ht="15" x14ac:dyDescent="0.25">
      <c r="A156" s="19" t="s">
        <v>163</v>
      </c>
      <c r="B156" s="158" t="s">
        <v>163</v>
      </c>
      <c r="C156" s="130">
        <f>IF(ISNUMBER('1-1'!E156),'1-1'!E156, "XXX")</f>
        <v>7.5</v>
      </c>
      <c r="D156" s="130" t="str">
        <f>IF(UCDP!V156, UCDP!V156, "0.0")</f>
        <v>0.0</v>
      </c>
      <c r="E156" s="130">
        <f>IF(ISNUMBER('1-3'!F156), '1-3'!F156, IF(ISNUMBER('1-3'!G156), '1-3'!G156, IF(ISNUMBER('1-3'!H156), '1-3'!H156, IF(ISNUMBER('1-3'!I156), '1-3'!I156, IF(ISNUMBER('1-3'!J156), '1-3'!J156, IF(ISNUMBER('1-3'!K156), '1-3'!K156, IF(ISNUMBER('1-3'!L156), '1-3'!L156, "XXX")))))))</f>
        <v>85.166666666666671</v>
      </c>
      <c r="F156" s="130">
        <f>IF(ISNUMBER('1-4'!AL156),'1-4'!AL156, IF(ISNUMBER('1-4'!AM156),'1-4'!AM156, IF(ISNUMBER('1-4'!AN156),'1-4'!AN156, IF(ISNUMBER('1-4'!AO156),'1-4'!AO156, IF(ISNUMBER('1-4'!AP156),'1-4'!AP156, IF(ISNUMBER('1-4'!AQ156),'1-4'!AQ156, IF(ISNUMBER('1-4'!AR156), '1-4'!AR156, "XXX")))))))</f>
        <v>3</v>
      </c>
      <c r="G156" s="130">
        <f>IF(ISNUMBER('1-5'!E155),'1-5'!E155, "XXX")</f>
        <v>9.5</v>
      </c>
      <c r="H156" s="130">
        <f>IF(ISNUMBER('2-1-1'!E156), '2-1-1'!E156, IF(ISNUMBER('2-1-1'!F156), '2-1-1'!F156, IF(ISNUMBER('2-1-1'!G156), '2-1-1'!G156, IF(ISNUMBER('2-1-1'!H156), '2-1-1'!H156, IF(ISNUMBER('2-1-1'!I156), '2-1-1'!I156, IF(ISNUMBER('2-1-1'!J156), '2-1-1'!J156, IF(ISNUMBER('2-1-1'!K156), '2-1-1'!K156, "XXX")))))))</f>
        <v>0.33714285714285713</v>
      </c>
      <c r="I156" s="130">
        <f>'2-1-2'!C155</f>
        <v>5.8619999999999998E-2</v>
      </c>
      <c r="J156" s="130">
        <f>IF(ISNUMBER('2-2-1'!Z156), '2-2-1'!Z156, IF(ISNUMBER('2-2-1'!AA156), '2-2-1'!AA156, IF(ISNUMBER('2-2-1'!AB156), '2-2-1'!AB156, IF(ISNUMBER('2-2-1'!AC156), '2-2-1'!AC156, IF(ISNUMBER('2-2-1'!AD156), '2-2-1'!AD156, IF(ISNUMBER('2-2-1'!AE156), '2-2-1'!AE156, IF(ISNUMBER('2-2-1'!AF156), '2-2-1'!AF156, "XXX")))))))</f>
        <v>1.1917800000000001</v>
      </c>
      <c r="K156" s="130">
        <f>IF(ISNUMBER('2-2-2'!E156), '2-2-2'!E156, IF(ISNUMBER('2-2-2'!F156), '2-2-2'!F156, IF(ISNUMBER('2-2-2'!G156), '2-2-2'!G156, IF(ISNUMBER('2-2-2'!H156), '2-2-2'!H156, IF(ISNUMBER('2-2-2'!I156), '2-2-2'!I156, IF(ISNUMBER('2-2-2'!J156), '2-2-2'!J156, IF(ISNUMBER('2-2-2'!K156), '2-2-2'!K156, "XXX")))))))</f>
        <v>0.47714285714285715</v>
      </c>
      <c r="L156" s="130">
        <f>IF(ISNUMBER('2-3-1'!M156), '2-3-1'!M156, IF(ISNUMBER('2-3-1'!N156), '2-3-1'!N156, IF(ISNUMBER('2-3-1'!O156), '2-3-1'!O156, IF(ISNUMBER('2-3-1'!P156), '2-3-1'!P156, IF(ISNUMBER('2-3-1'!Q156), '2-3-1'!Q156, IF(ISNUMBER('2-3-1'!R156), '2-3-1'!R156, IF(ISNUMBER('2-3-1'!S156), '2-3-1'!S156, "XXX")))))))</f>
        <v>2.7533571700000001</v>
      </c>
      <c r="M156" s="130">
        <f>IF(ISNUMBER('2-3-2'!M156),'2-3-2'!M156, "XXX")</f>
        <v>34.431034089999997</v>
      </c>
      <c r="N156" s="130">
        <f>IF(ISNUMBER('2-4-1'!S156), '2-4-1'!S156,IF(ISNUMBER('2-4-1'!T156),'2-4-1'!T156,IF(ISNUMBER('2-4-1'!U156),'2-4-1'!U156,IF(ISNUMBER('2-4-1'!V156),'2-4-1'!V156,'2013'!N156))))</f>
        <v>5.6</v>
      </c>
      <c r="O156" s="130" t="str">
        <f>IF(ISNUMBER('2-4-2'!C156), '2-4-2'!C156, IF(ISNUMBER('2-4-2'!D156), '2-4-2'!D156, IF(ISNUMBER('2-4-2'!E156), '2-4-2'!E156, IF(ISNUMBER('2-4-2'!F156), '2-4-2'!F156, IF(ISNUMBER('2-4-2'!G156), '2-4-2'!G156, "XXX")))))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"XXX"))))</f>
        <v>33.904490000000003</v>
      </c>
      <c r="S156" s="130">
        <f>IF(ISNUMBER('2-6-2'!B156), '2-6-2'!B156, IF(ISNUMBER('2-6-2'!C156), '2-6-2'!C156, IF(ISNUMBER('2-6-2'!D156), '2-6-2'!D156, IF(ISNUMBER('2-6-2'!E156), '2-6-2'!E156, IF(ISNUMBER('2-6-2'!F156), '2-6-2'!F156, IF(ISNUMBER('2-6-2'!G156), '2-6-2'!G156, IF(ISNUMBER('2-6-2'!H156), '2-6-2'!H156, "XXX")))))))</f>
        <v>23.54</v>
      </c>
      <c r="T156" s="130">
        <f>IF(ISNUMBER('2-7-1'!E156), '2-7-1'!E156, IF(ISNUMBER('2-7-1'!F156), '2-7-1'!F156, IF(ISNUMBER('2-7-1'!G156), '2-7-1'!G156, IF(ISNUMBER('2-7-1'!H156), '2-7-1'!H156, IF(ISNUMBER('2-7-1'!I156), '2-7-1'!I156, IF(ISNUMBER('2-7-1'!J156), '2-7-1'!J156, IF(ISNUMBER('2-7-1'!K156), '2-7-1'!K156, "XXX")))))))</f>
        <v>0.35285714285714287</v>
      </c>
      <c r="U156" s="130">
        <f>IF(ISNUMBER('2-7-2'!E156), '2-7-2'!E156, IF(ISNUMBER('2-7-2'!F156), '2-7-2'!F156, IF(ISNUMBER('2-7-2'!G156), '2-7-2'!G156, IF(ISNUMBER('2-7-2'!H156), '2-7-2'!H156, IF(ISNUMBER('2-7-2'!I156), '2-7-2'!I156, IF(ISNUMBER('2-7-2'!J156), '2-7-2'!J156, IF(ISNUMBER('2-7-2'!K156), '2-7-2'!K156, "XXX")))))))</f>
        <v>0.375</v>
      </c>
      <c r="V156" s="130">
        <f>IF(ISNUMBER('2-8-1'!E156), '2-8-1'!E156, IF(ISNUMBER('2-8-1'!F156), '2-8-1'!F156, IF(ISNUMBER('2-8-1'!G156), '2-8-1'!G156, IF(ISNUMBER('2-8-1'!H156), '2-8-1'!H156, IF(ISNUMBER('2-8-1'!I156), '2-8-1'!I156, IF(ISNUMBER('2-8-1'!J156), '2-8-1'!J156, IF(ISNUMBER('2-8-1'!K156), '2-8-1'!K156, "XXX")))))))</f>
        <v>0.49000000000000005</v>
      </c>
      <c r="W156" s="130">
        <f>IF(ISNUMBER('2-8-2'!E156), '2-8-2'!E156, IF(ISNUMBER('2-8-2'!F156), '2-8-2'!F156, IF(ISNUMBER('2-8-2'!G156), '2-8-2'!G156, IF(ISNUMBER('2-8-2'!H156), '2-8-2'!H156, IF(ISNUMBER('2-8-2'!I156), '2-8-2'!I156, IF(ISNUMBER('2-8-2'!J156), '2-8-2'!J156, IF(ISNUMBER('2-8-2'!K156), '2-8-2'!K156, "XXX")))))))</f>
        <v>0.44714285714285712</v>
      </c>
      <c r="X156" s="130">
        <f>'3-1'!F155</f>
        <v>0.26600000000000001</v>
      </c>
      <c r="Y156" s="223">
        <f>'3-2'!N155</f>
        <v>-1.353437781</v>
      </c>
    </row>
    <row r="157" spans="1:25" ht="15" x14ac:dyDescent="0.25">
      <c r="A157" s="3"/>
      <c r="C157" s="21"/>
      <c r="D157" s="21"/>
      <c r="E157" s="81"/>
      <c r="H157" s="81"/>
      <c r="K157" s="81"/>
      <c r="L157" s="21"/>
      <c r="M157" s="21"/>
      <c r="N157" s="21"/>
      <c r="O157" s="21"/>
      <c r="P157" s="21"/>
      <c r="Q157" s="21"/>
      <c r="R157" s="21"/>
      <c r="S157" s="21"/>
      <c r="T157" s="81"/>
      <c r="U157" s="81"/>
      <c r="V157" s="81"/>
      <c r="W157" s="81"/>
      <c r="X157" s="21"/>
      <c r="Y157" s="21"/>
    </row>
    <row r="158" spans="1:25" ht="15" x14ac:dyDescent="0.25">
      <c r="A158" s="3"/>
      <c r="E158" s="81"/>
      <c r="H158" s="81"/>
      <c r="K158" s="81"/>
      <c r="S158" s="21"/>
      <c r="T158" s="81"/>
      <c r="U158" s="81"/>
      <c r="V158" s="81"/>
      <c r="W158" s="81"/>
      <c r="X158" s="21"/>
      <c r="Y158" s="21"/>
    </row>
    <row r="159" spans="1:25" ht="15" x14ac:dyDescent="0.25">
      <c r="A159" s="3"/>
      <c r="E159" s="81"/>
      <c r="H159" s="81"/>
      <c r="K159" s="81"/>
      <c r="S159" s="21"/>
      <c r="T159" s="81"/>
      <c r="U159" s="81"/>
      <c r="V159" s="81"/>
      <c r="W159" s="81"/>
      <c r="X159" s="21"/>
      <c r="Y159" s="21"/>
    </row>
    <row r="160" spans="1:25" ht="15" x14ac:dyDescent="0.25">
      <c r="A160" s="3"/>
      <c r="E160" s="81"/>
      <c r="H160" s="81"/>
      <c r="K160" s="81"/>
      <c r="S160" s="21"/>
      <c r="T160" s="81"/>
      <c r="U160" s="81"/>
      <c r="V160" s="81"/>
      <c r="W160" s="81"/>
      <c r="X160" s="21"/>
      <c r="Y160" s="21"/>
    </row>
    <row r="161" spans="1:25" ht="15" x14ac:dyDescent="0.25">
      <c r="A161" s="3"/>
      <c r="E161" s="81"/>
      <c r="H161" s="81"/>
      <c r="K161" s="81"/>
      <c r="S161" s="21"/>
      <c r="T161" s="81"/>
      <c r="U161" s="81"/>
      <c r="V161" s="81"/>
      <c r="W161" s="81"/>
      <c r="X161" s="21"/>
      <c r="Y161" s="21"/>
    </row>
    <row r="162" spans="1:25" ht="15" x14ac:dyDescent="0.25">
      <c r="A162" s="3"/>
      <c r="E162" s="81"/>
      <c r="H162" s="81"/>
      <c r="K162" s="81"/>
      <c r="S162" s="21"/>
      <c r="T162" s="81"/>
      <c r="U162" s="81"/>
      <c r="V162" s="81"/>
      <c r="W162" s="81"/>
      <c r="X162" s="21"/>
      <c r="Y162" s="21"/>
    </row>
    <row r="163" spans="1:25" ht="15" x14ac:dyDescent="0.25">
      <c r="A163" s="3"/>
      <c r="E163" s="81"/>
      <c r="H163" s="81"/>
      <c r="K163" s="81"/>
      <c r="S163" s="21"/>
      <c r="T163" s="81"/>
      <c r="U163" s="81"/>
      <c r="V163" s="81"/>
      <c r="W163" s="81"/>
      <c r="X163" s="21"/>
      <c r="Y163" s="21"/>
    </row>
    <row r="164" spans="1:25" ht="15" x14ac:dyDescent="0.25">
      <c r="A164" s="3"/>
      <c r="E164" s="81"/>
      <c r="H164" s="81"/>
      <c r="K164" s="81"/>
      <c r="S164" s="21"/>
      <c r="T164" s="81"/>
      <c r="U164" s="81"/>
      <c r="V164" s="81"/>
      <c r="W164" s="81"/>
      <c r="X164" s="21"/>
      <c r="Y164" s="21"/>
    </row>
    <row r="165" spans="1:25" ht="15" x14ac:dyDescent="0.25">
      <c r="A165" s="3"/>
      <c r="E165" s="81"/>
      <c r="H165" s="81"/>
      <c r="K165" s="81"/>
      <c r="S165" s="21"/>
      <c r="T165" s="81"/>
      <c r="U165" s="81"/>
      <c r="V165" s="81"/>
      <c r="W165" s="81"/>
      <c r="X165" s="21"/>
      <c r="Y165" s="21"/>
    </row>
    <row r="166" spans="1:25" ht="15" x14ac:dyDescent="0.25">
      <c r="A166" s="3"/>
      <c r="E166" s="81"/>
      <c r="H166" s="81"/>
      <c r="K166" s="81"/>
      <c r="S166" s="21"/>
      <c r="T166" s="81"/>
      <c r="U166" s="81"/>
      <c r="V166" s="81"/>
      <c r="W166" s="81"/>
      <c r="X166" s="21"/>
      <c r="Y166" s="21"/>
    </row>
    <row r="167" spans="1:25" ht="15" x14ac:dyDescent="0.25">
      <c r="A167" s="3"/>
      <c r="E167" s="81"/>
      <c r="H167" s="81"/>
      <c r="K167" s="81"/>
      <c r="S167" s="21"/>
      <c r="T167" s="81"/>
      <c r="U167" s="81"/>
      <c r="V167" s="81"/>
      <c r="W167" s="81"/>
      <c r="X167" s="21"/>
      <c r="Y167" s="21"/>
    </row>
    <row r="168" spans="1:25" ht="15" x14ac:dyDescent="0.25">
      <c r="A168" s="3"/>
      <c r="E168" s="81"/>
      <c r="H168" s="81"/>
      <c r="K168" s="81"/>
      <c r="S168" s="21"/>
      <c r="T168" s="81"/>
      <c r="U168" s="81"/>
      <c r="V168" s="81"/>
      <c r="W168" s="81"/>
      <c r="X168" s="21"/>
      <c r="Y168" s="21"/>
    </row>
    <row r="169" spans="1:25" ht="15" x14ac:dyDescent="0.25">
      <c r="A169" s="3"/>
      <c r="E169" s="81"/>
      <c r="H169" s="81"/>
      <c r="K169" s="81"/>
      <c r="S169" s="21"/>
      <c r="T169" s="81"/>
      <c r="U169" s="81"/>
      <c r="V169" s="81"/>
      <c r="W169" s="81"/>
      <c r="X169" s="21"/>
      <c r="Y169" s="21"/>
    </row>
    <row r="170" spans="1:25" ht="15" x14ac:dyDescent="0.25">
      <c r="A170" s="3"/>
      <c r="E170" s="81"/>
      <c r="H170" s="81"/>
      <c r="K170" s="81"/>
      <c r="S170" s="21"/>
      <c r="T170" s="81"/>
      <c r="U170" s="81"/>
      <c r="V170" s="81"/>
      <c r="W170" s="81"/>
      <c r="X170" s="21"/>
      <c r="Y170" s="21"/>
    </row>
    <row r="171" spans="1:25" ht="15" x14ac:dyDescent="0.25">
      <c r="A171" s="3"/>
      <c r="E171" s="81"/>
      <c r="H171" s="81"/>
      <c r="K171" s="81"/>
      <c r="S171" s="21"/>
      <c r="T171" s="81"/>
      <c r="U171" s="81"/>
      <c r="V171" s="81"/>
      <c r="W171" s="81"/>
      <c r="X171" s="21"/>
      <c r="Y171" s="21"/>
    </row>
    <row r="172" spans="1:25" ht="15" x14ac:dyDescent="0.25">
      <c r="A172" s="3"/>
      <c r="E172" s="81"/>
      <c r="H172" s="81"/>
      <c r="K172" s="81"/>
      <c r="S172" s="21"/>
      <c r="T172" s="81"/>
      <c r="U172" s="81"/>
      <c r="V172" s="81"/>
      <c r="W172" s="81"/>
      <c r="X172" s="21"/>
      <c r="Y172" s="21"/>
    </row>
    <row r="173" spans="1:25" ht="15" x14ac:dyDescent="0.25">
      <c r="A173" s="3"/>
      <c r="E173" s="81"/>
      <c r="H173" s="81"/>
      <c r="K173" s="81"/>
      <c r="S173" s="21"/>
      <c r="T173" s="81"/>
      <c r="U173" s="81"/>
      <c r="V173" s="81"/>
      <c r="W173" s="81"/>
      <c r="X173" s="21"/>
      <c r="Y173" s="21"/>
    </row>
    <row r="174" spans="1:25" ht="15" x14ac:dyDescent="0.25">
      <c r="A174" s="3"/>
      <c r="E174" s="81"/>
      <c r="H174" s="81"/>
      <c r="K174" s="81"/>
      <c r="S174" s="21"/>
      <c r="T174" s="81"/>
      <c r="U174" s="81"/>
      <c r="V174" s="81"/>
      <c r="W174" s="81"/>
      <c r="X174" s="21"/>
      <c r="Y174" s="21"/>
    </row>
    <row r="175" spans="1:25" ht="15" x14ac:dyDescent="0.25">
      <c r="A175" s="3"/>
      <c r="E175" s="81"/>
      <c r="H175" s="81"/>
      <c r="K175" s="81"/>
      <c r="S175" s="21"/>
      <c r="T175" s="81"/>
      <c r="U175" s="81"/>
      <c r="V175" s="81"/>
      <c r="W175" s="81"/>
      <c r="X175" s="21"/>
      <c r="Y175" s="21"/>
    </row>
    <row r="176" spans="1:25" ht="15" x14ac:dyDescent="0.25">
      <c r="A176" s="3"/>
      <c r="E176" s="81"/>
      <c r="H176" s="81"/>
      <c r="K176" s="81"/>
      <c r="S176" s="21"/>
      <c r="T176" s="81"/>
      <c r="U176" s="81"/>
      <c r="V176" s="81"/>
      <c r="W176" s="81"/>
      <c r="X176" s="21"/>
      <c r="Y176" s="21"/>
    </row>
    <row r="177" spans="1:25" ht="15" x14ac:dyDescent="0.25">
      <c r="A177" s="3"/>
      <c r="E177" s="81"/>
      <c r="H177" s="81"/>
      <c r="K177" s="81"/>
      <c r="S177" s="21"/>
      <c r="T177" s="81"/>
      <c r="U177" s="81"/>
      <c r="V177" s="81"/>
      <c r="W177" s="81"/>
      <c r="X177" s="21"/>
      <c r="Y177" s="21"/>
    </row>
    <row r="178" spans="1:25" ht="15" x14ac:dyDescent="0.25">
      <c r="A178" s="3"/>
      <c r="E178" s="81"/>
      <c r="H178" s="81"/>
      <c r="K178" s="81"/>
      <c r="S178" s="21"/>
      <c r="T178" s="81"/>
      <c r="U178" s="81"/>
      <c r="V178" s="81"/>
      <c r="W178" s="81"/>
      <c r="X178" s="21"/>
      <c r="Y178" s="21"/>
    </row>
    <row r="179" spans="1:25" ht="15" x14ac:dyDescent="0.25">
      <c r="A179" s="3"/>
      <c r="E179" s="81"/>
      <c r="H179" s="81"/>
      <c r="K179" s="81"/>
      <c r="S179" s="21"/>
      <c r="T179" s="81"/>
      <c r="U179" s="81"/>
      <c r="V179" s="81"/>
      <c r="W179" s="81"/>
      <c r="X179" s="21"/>
      <c r="Y179" s="21"/>
    </row>
    <row r="180" spans="1:25" ht="15" x14ac:dyDescent="0.25">
      <c r="A180" s="3"/>
      <c r="E180" s="81"/>
      <c r="H180" s="81"/>
      <c r="K180" s="81"/>
      <c r="S180" s="21"/>
      <c r="T180" s="81"/>
      <c r="U180" s="81"/>
      <c r="V180" s="81"/>
      <c r="W180" s="81"/>
      <c r="X180" s="21"/>
      <c r="Y180" s="21"/>
    </row>
    <row r="181" spans="1:25" ht="15" x14ac:dyDescent="0.25">
      <c r="A181" s="3"/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21"/>
    </row>
    <row r="182" spans="1:25" ht="15" x14ac:dyDescent="0.25">
      <c r="A182" s="3"/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21"/>
    </row>
    <row r="183" spans="1:25" ht="15" x14ac:dyDescent="0.25">
      <c r="A183" s="3"/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21"/>
    </row>
    <row r="184" spans="1:25" ht="15" x14ac:dyDescent="0.25">
      <c r="A184" s="3"/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21"/>
    </row>
    <row r="185" spans="1:25" ht="15" x14ac:dyDescent="0.25">
      <c r="A185" s="3"/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21"/>
    </row>
    <row r="186" spans="1:25" ht="15" x14ac:dyDescent="0.25">
      <c r="A186" s="3"/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21"/>
    </row>
    <row r="187" spans="1:25" ht="15" x14ac:dyDescent="0.25">
      <c r="A187" s="3"/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21"/>
    </row>
    <row r="188" spans="1:25" ht="15" x14ac:dyDescent="0.25">
      <c r="A188" s="3"/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21"/>
    </row>
    <row r="189" spans="1:25" ht="15" x14ac:dyDescent="0.25">
      <c r="A189" s="3"/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21"/>
    </row>
    <row r="190" spans="1:25" ht="15" x14ac:dyDescent="0.25">
      <c r="A190" s="3"/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21"/>
    </row>
    <row r="191" spans="1:25" ht="15" x14ac:dyDescent="0.25">
      <c r="A191" s="3"/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21"/>
    </row>
    <row r="192" spans="1:25" ht="15" x14ac:dyDescent="0.25">
      <c r="A192" s="3"/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21"/>
    </row>
    <row r="193" spans="1:25" ht="15" x14ac:dyDescent="0.25">
      <c r="A193" s="3"/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21"/>
    </row>
    <row r="194" spans="1:25" ht="15" x14ac:dyDescent="0.25">
      <c r="A194" s="3"/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21"/>
    </row>
    <row r="195" spans="1:25" ht="15" x14ac:dyDescent="0.25">
      <c r="A195" s="3"/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21"/>
    </row>
    <row r="196" spans="1:25" ht="15" x14ac:dyDescent="0.25">
      <c r="A196" s="3"/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21"/>
    </row>
    <row r="197" spans="1:25" ht="15" x14ac:dyDescent="0.25">
      <c r="A197" s="3"/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21"/>
    </row>
    <row r="198" spans="1:25" ht="15" x14ac:dyDescent="0.25">
      <c r="A198" s="3"/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21"/>
    </row>
    <row r="199" spans="1:25" ht="15" x14ac:dyDescent="0.25">
      <c r="A199" s="3"/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21"/>
    </row>
    <row r="200" spans="1:25" ht="15" x14ac:dyDescent="0.25">
      <c r="A200" s="3"/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21"/>
    </row>
    <row r="201" spans="1:25" ht="15" x14ac:dyDescent="0.25">
      <c r="A201" s="3"/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21"/>
    </row>
    <row r="202" spans="1:25" ht="15" x14ac:dyDescent="0.25">
      <c r="A202" s="3"/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21"/>
    </row>
    <row r="203" spans="1:25" ht="15" x14ac:dyDescent="0.25">
      <c r="A203" s="3"/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21"/>
    </row>
    <row r="204" spans="1:25" ht="15" x14ac:dyDescent="0.25">
      <c r="A204" s="3"/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21"/>
    </row>
    <row r="205" spans="1:25" ht="15" x14ac:dyDescent="0.25">
      <c r="A205" s="3"/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21"/>
    </row>
    <row r="206" spans="1:25" ht="15" x14ac:dyDescent="0.25">
      <c r="A206" s="3"/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21"/>
    </row>
    <row r="207" spans="1:25" ht="15" x14ac:dyDescent="0.25">
      <c r="A207" s="3"/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21"/>
    </row>
    <row r="208" spans="1:25" ht="15" x14ac:dyDescent="0.25">
      <c r="A208" s="3"/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21"/>
    </row>
    <row r="209" spans="1:25" ht="15" x14ac:dyDescent="0.25">
      <c r="A209" s="3"/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21"/>
    </row>
    <row r="210" spans="1:25" ht="15" x14ac:dyDescent="0.25">
      <c r="A210" s="3"/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21"/>
    </row>
    <row r="211" spans="1:25" ht="15" x14ac:dyDescent="0.25">
      <c r="A211" s="3"/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21"/>
    </row>
    <row r="212" spans="1:25" ht="15" x14ac:dyDescent="0.25">
      <c r="A212" s="3"/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21"/>
    </row>
    <row r="213" spans="1:25" ht="15" x14ac:dyDescent="0.25">
      <c r="A213" s="3"/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21"/>
    </row>
    <row r="214" spans="1:25" ht="15" x14ac:dyDescent="0.25">
      <c r="A214" s="3"/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21"/>
    </row>
    <row r="215" spans="1:25" ht="15" x14ac:dyDescent="0.25">
      <c r="A215" s="3"/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21"/>
    </row>
    <row r="216" spans="1:25" ht="15" x14ac:dyDescent="0.25">
      <c r="A216" s="3"/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21"/>
    </row>
    <row r="217" spans="1:25" ht="15" x14ac:dyDescent="0.25">
      <c r="A217" s="3"/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21"/>
    </row>
    <row r="218" spans="1:25" ht="15" x14ac:dyDescent="0.25">
      <c r="A218" s="3"/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21"/>
    </row>
    <row r="219" spans="1:25" ht="15" x14ac:dyDescent="0.25">
      <c r="A219" s="3"/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21"/>
    </row>
    <row r="220" spans="1:25" ht="15" x14ac:dyDescent="0.25">
      <c r="A220" s="3"/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21"/>
    </row>
    <row r="221" spans="1:25" ht="15" x14ac:dyDescent="0.25">
      <c r="A221" s="3"/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21"/>
    </row>
    <row r="222" spans="1:25" ht="15" x14ac:dyDescent="0.25">
      <c r="A222" s="3"/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21"/>
    </row>
    <row r="223" spans="1:25" ht="15" x14ac:dyDescent="0.25">
      <c r="A223" s="3"/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21"/>
    </row>
    <row r="224" spans="1:25" ht="15" x14ac:dyDescent="0.25">
      <c r="A224" s="3"/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21"/>
    </row>
    <row r="225" spans="1:25" ht="15" x14ac:dyDescent="0.25">
      <c r="A225" s="3"/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21"/>
    </row>
    <row r="226" spans="1:25" ht="15" x14ac:dyDescent="0.25">
      <c r="A226" s="3"/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21"/>
    </row>
    <row r="227" spans="1:25" ht="15" x14ac:dyDescent="0.25">
      <c r="A227" s="3"/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21"/>
    </row>
    <row r="228" spans="1:25" ht="15" x14ac:dyDescent="0.25">
      <c r="A228" s="3"/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21"/>
    </row>
    <row r="229" spans="1:25" ht="15" x14ac:dyDescent="0.25">
      <c r="A229" s="3"/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21"/>
    </row>
    <row r="230" spans="1:25" ht="15" x14ac:dyDescent="0.25">
      <c r="A230" s="3"/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21"/>
    </row>
    <row r="231" spans="1:25" ht="15" x14ac:dyDescent="0.25">
      <c r="A231" s="3"/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21"/>
    </row>
    <row r="232" spans="1:25" ht="15" x14ac:dyDescent="0.25">
      <c r="A232" s="3"/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21"/>
    </row>
    <row r="233" spans="1:25" ht="15" x14ac:dyDescent="0.25">
      <c r="A233" s="3"/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21"/>
    </row>
    <row r="234" spans="1:25" ht="15" x14ac:dyDescent="0.25">
      <c r="A234" s="3"/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21"/>
    </row>
    <row r="235" spans="1:25" ht="15" x14ac:dyDescent="0.25">
      <c r="A235" s="3"/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21"/>
    </row>
    <row r="236" spans="1:25" ht="15" x14ac:dyDescent="0.25">
      <c r="A236" s="3"/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21"/>
    </row>
    <row r="237" spans="1:25" ht="15" x14ac:dyDescent="0.25">
      <c r="A237" s="3"/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21"/>
    </row>
    <row r="238" spans="1:25" ht="15" x14ac:dyDescent="0.25">
      <c r="A238" s="3"/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21"/>
    </row>
    <row r="239" spans="1:25" ht="15" x14ac:dyDescent="0.25">
      <c r="A239" s="3"/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21"/>
    </row>
    <row r="240" spans="1:25" ht="15" x14ac:dyDescent="0.25">
      <c r="A240" s="3"/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21"/>
    </row>
    <row r="241" spans="1:25" ht="15" x14ac:dyDescent="0.25">
      <c r="A241" s="3"/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21"/>
    </row>
    <row r="242" spans="1:25" ht="15" x14ac:dyDescent="0.25">
      <c r="A242" s="3"/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21"/>
    </row>
    <row r="243" spans="1:25" ht="15" x14ac:dyDescent="0.25">
      <c r="A243" s="3"/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21"/>
    </row>
    <row r="244" spans="1:25" ht="15" x14ac:dyDescent="0.25">
      <c r="A244" s="3"/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21"/>
    </row>
    <row r="245" spans="1:25" ht="15" x14ac:dyDescent="0.25">
      <c r="A245" s="3"/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21"/>
    </row>
    <row r="246" spans="1:25" ht="15" x14ac:dyDescent="0.25">
      <c r="A246" s="3"/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21"/>
    </row>
    <row r="247" spans="1:25" ht="15" x14ac:dyDescent="0.25">
      <c r="A247" s="3"/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21"/>
    </row>
    <row r="248" spans="1:25" ht="15" x14ac:dyDescent="0.25">
      <c r="A248" s="3"/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21"/>
    </row>
    <row r="249" spans="1:25" ht="15" x14ac:dyDescent="0.25">
      <c r="A249" s="3"/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21"/>
    </row>
    <row r="250" spans="1:25" ht="15" x14ac:dyDescent="0.25">
      <c r="A250" s="3"/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21"/>
    </row>
    <row r="251" spans="1:25" ht="15" x14ac:dyDescent="0.25">
      <c r="A251" s="3"/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21"/>
    </row>
    <row r="252" spans="1:25" ht="15" x14ac:dyDescent="0.25">
      <c r="A252" s="3"/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21"/>
    </row>
    <row r="253" spans="1:25" ht="15" x14ac:dyDescent="0.25">
      <c r="A253" s="3"/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21"/>
    </row>
    <row r="254" spans="1:25" ht="15" x14ac:dyDescent="0.25">
      <c r="A254" s="3"/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21"/>
    </row>
    <row r="255" spans="1:25" ht="15" x14ac:dyDescent="0.25">
      <c r="A255" s="3"/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21"/>
    </row>
    <row r="256" spans="1:25" ht="15" x14ac:dyDescent="0.25">
      <c r="A256" s="3"/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21"/>
    </row>
    <row r="257" spans="1:25" ht="15" x14ac:dyDescent="0.25">
      <c r="A257" s="3"/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21"/>
    </row>
    <row r="258" spans="1:25" ht="15" x14ac:dyDescent="0.25">
      <c r="A258" s="3"/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21"/>
    </row>
    <row r="259" spans="1:25" ht="15" x14ac:dyDescent="0.25">
      <c r="A259" s="3"/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21"/>
    </row>
    <row r="260" spans="1:25" ht="15" x14ac:dyDescent="0.25">
      <c r="A260" s="3"/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21"/>
    </row>
    <row r="261" spans="1:25" ht="15" x14ac:dyDescent="0.25">
      <c r="A261" s="3"/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21"/>
    </row>
    <row r="262" spans="1:25" ht="15" x14ac:dyDescent="0.25">
      <c r="A262" s="3"/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21"/>
    </row>
    <row r="263" spans="1:25" ht="15" x14ac:dyDescent="0.25">
      <c r="A263" s="3"/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21"/>
    </row>
    <row r="264" spans="1:25" ht="15" x14ac:dyDescent="0.25">
      <c r="A264" s="3"/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21"/>
    </row>
    <row r="265" spans="1:25" ht="15" x14ac:dyDescent="0.25">
      <c r="A265" s="3"/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21"/>
    </row>
    <row r="266" spans="1:25" ht="15" x14ac:dyDescent="0.25">
      <c r="A266" s="3"/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21"/>
    </row>
    <row r="267" spans="1:25" ht="15" x14ac:dyDescent="0.25">
      <c r="A267" s="3"/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21"/>
    </row>
    <row r="268" spans="1:25" ht="15" x14ac:dyDescent="0.25">
      <c r="A268" s="3"/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21"/>
    </row>
    <row r="269" spans="1:25" ht="15" x14ac:dyDescent="0.25">
      <c r="A269" s="3"/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21"/>
    </row>
    <row r="270" spans="1:25" ht="15" x14ac:dyDescent="0.25">
      <c r="A270" s="3"/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21"/>
    </row>
    <row r="271" spans="1:25" ht="15" x14ac:dyDescent="0.25">
      <c r="A271" s="3"/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21"/>
    </row>
    <row r="272" spans="1:25" ht="15" x14ac:dyDescent="0.25">
      <c r="A272" s="3"/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21"/>
    </row>
    <row r="273" spans="1:25" ht="15" x14ac:dyDescent="0.25">
      <c r="A273" s="3"/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21"/>
    </row>
    <row r="274" spans="1:25" ht="15" x14ac:dyDescent="0.25">
      <c r="A274" s="3"/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21"/>
    </row>
    <row r="275" spans="1:25" ht="15" x14ac:dyDescent="0.25">
      <c r="A275" s="3"/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21"/>
    </row>
    <row r="276" spans="1:25" ht="15" x14ac:dyDescent="0.25">
      <c r="A276" s="3"/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21"/>
    </row>
    <row r="277" spans="1:25" ht="15" x14ac:dyDescent="0.25">
      <c r="A277" s="3"/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21"/>
    </row>
    <row r="278" spans="1:25" ht="15" x14ac:dyDescent="0.25">
      <c r="A278" s="3"/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21"/>
    </row>
    <row r="279" spans="1:25" ht="15" x14ac:dyDescent="0.25">
      <c r="A279" s="3"/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21"/>
    </row>
    <row r="280" spans="1:25" ht="15" x14ac:dyDescent="0.25">
      <c r="A280" s="3"/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21"/>
    </row>
    <row r="281" spans="1:25" ht="15" x14ac:dyDescent="0.25">
      <c r="A281" s="3"/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21"/>
    </row>
    <row r="282" spans="1:25" ht="15" x14ac:dyDescent="0.25">
      <c r="A282" s="3"/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21"/>
    </row>
    <row r="283" spans="1:25" ht="15" x14ac:dyDescent="0.25">
      <c r="A283" s="3"/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21"/>
    </row>
    <row r="284" spans="1:25" ht="15" x14ac:dyDescent="0.25">
      <c r="A284" s="3"/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21"/>
    </row>
    <row r="285" spans="1:25" ht="15" x14ac:dyDescent="0.25">
      <c r="A285" s="3"/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21"/>
    </row>
    <row r="286" spans="1:25" ht="15" x14ac:dyDescent="0.25">
      <c r="A286" s="3"/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21"/>
    </row>
    <row r="287" spans="1:25" ht="15" x14ac:dyDescent="0.25">
      <c r="A287" s="3"/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21"/>
    </row>
    <row r="288" spans="1:25" ht="15" x14ac:dyDescent="0.25">
      <c r="A288" s="3"/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21"/>
    </row>
    <row r="289" spans="1:25" ht="15" x14ac:dyDescent="0.25">
      <c r="A289" s="3"/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21"/>
    </row>
    <row r="290" spans="1:25" ht="15" x14ac:dyDescent="0.25">
      <c r="A290" s="3"/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21"/>
    </row>
    <row r="291" spans="1:25" ht="15" x14ac:dyDescent="0.25">
      <c r="A291" s="3"/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21"/>
    </row>
    <row r="292" spans="1:25" ht="15" x14ac:dyDescent="0.25">
      <c r="A292" s="3"/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21"/>
    </row>
    <row r="293" spans="1:25" ht="15" x14ac:dyDescent="0.25">
      <c r="A293" s="3"/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21"/>
    </row>
    <row r="294" spans="1:25" ht="15" x14ac:dyDescent="0.25">
      <c r="A294" s="3"/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21"/>
    </row>
    <row r="295" spans="1:25" ht="15" x14ac:dyDescent="0.25">
      <c r="A295" s="3"/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21"/>
    </row>
    <row r="296" spans="1:25" ht="15" x14ac:dyDescent="0.25">
      <c r="A296" s="3"/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21"/>
    </row>
    <row r="297" spans="1:25" ht="15" x14ac:dyDescent="0.25">
      <c r="A297" s="3"/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21"/>
    </row>
    <row r="298" spans="1:25" ht="15" x14ac:dyDescent="0.25">
      <c r="A298" s="3"/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21"/>
    </row>
    <row r="299" spans="1:25" ht="15" x14ac:dyDescent="0.25">
      <c r="A299" s="3"/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21"/>
    </row>
    <row r="300" spans="1:25" ht="15" x14ac:dyDescent="0.25">
      <c r="A300" s="3"/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21"/>
    </row>
    <row r="301" spans="1:25" ht="15" x14ac:dyDescent="0.25">
      <c r="A301" s="3"/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21"/>
    </row>
    <row r="302" spans="1:25" ht="15" x14ac:dyDescent="0.25">
      <c r="A302" s="3"/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21"/>
    </row>
    <row r="303" spans="1:25" ht="15" x14ac:dyDescent="0.25">
      <c r="A303" s="3"/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21"/>
    </row>
    <row r="304" spans="1:25" ht="15" x14ac:dyDescent="0.25">
      <c r="A304" s="3"/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21"/>
    </row>
    <row r="305" spans="1:25" ht="15" x14ac:dyDescent="0.25">
      <c r="A305" s="3"/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21"/>
    </row>
    <row r="306" spans="1:25" ht="15" x14ac:dyDescent="0.25">
      <c r="A306" s="3"/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21"/>
    </row>
    <row r="307" spans="1:25" ht="15" x14ac:dyDescent="0.25">
      <c r="A307" s="3"/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21"/>
    </row>
    <row r="308" spans="1:25" ht="15" x14ac:dyDescent="0.25">
      <c r="A308" s="3"/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21"/>
    </row>
    <row r="309" spans="1:25" ht="15" x14ac:dyDescent="0.25">
      <c r="A309" s="3"/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21"/>
    </row>
    <row r="310" spans="1:25" ht="15" x14ac:dyDescent="0.25">
      <c r="A310" s="3"/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21"/>
    </row>
    <row r="311" spans="1:25" ht="15" x14ac:dyDescent="0.25">
      <c r="A311" s="3"/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21"/>
    </row>
    <row r="312" spans="1:25" ht="15" x14ac:dyDescent="0.25">
      <c r="A312" s="3"/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21"/>
    </row>
    <row r="313" spans="1:25" ht="15" x14ac:dyDescent="0.25">
      <c r="A313" s="3"/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21"/>
    </row>
    <row r="314" spans="1:25" ht="15" x14ac:dyDescent="0.25">
      <c r="A314" s="3"/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21"/>
    </row>
    <row r="315" spans="1:25" ht="15" x14ac:dyDescent="0.25">
      <c r="A315" s="3"/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21"/>
    </row>
    <row r="316" spans="1:25" ht="15" x14ac:dyDescent="0.25">
      <c r="A316" s="3"/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21"/>
    </row>
    <row r="317" spans="1:25" ht="15" x14ac:dyDescent="0.25">
      <c r="A317" s="3"/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21"/>
    </row>
    <row r="318" spans="1:25" ht="15" x14ac:dyDescent="0.25">
      <c r="A318" s="3"/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21"/>
    </row>
    <row r="319" spans="1:25" ht="15" x14ac:dyDescent="0.25">
      <c r="A319" s="3"/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21"/>
    </row>
    <row r="320" spans="1:25" ht="15" x14ac:dyDescent="0.25">
      <c r="A320" s="3"/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21"/>
    </row>
    <row r="321" spans="1:25" ht="15" x14ac:dyDescent="0.25">
      <c r="A321" s="3"/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21"/>
    </row>
    <row r="322" spans="1:25" ht="15" x14ac:dyDescent="0.25">
      <c r="A322" s="3"/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21"/>
    </row>
    <row r="323" spans="1:25" ht="15" x14ac:dyDescent="0.25">
      <c r="A323" s="3"/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21"/>
    </row>
    <row r="324" spans="1:25" ht="15" x14ac:dyDescent="0.25">
      <c r="A324" s="3"/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21"/>
    </row>
    <row r="325" spans="1:25" ht="15" x14ac:dyDescent="0.25">
      <c r="A325" s="3"/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21"/>
    </row>
    <row r="326" spans="1:25" ht="15" x14ac:dyDescent="0.25">
      <c r="A326" s="3"/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21"/>
    </row>
    <row r="327" spans="1:25" ht="15" x14ac:dyDescent="0.25">
      <c r="A327" s="3"/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21"/>
    </row>
    <row r="328" spans="1:25" ht="15" x14ac:dyDescent="0.25">
      <c r="A328" s="3"/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21"/>
    </row>
    <row r="329" spans="1:25" ht="15" x14ac:dyDescent="0.25">
      <c r="A329" s="3"/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21"/>
    </row>
    <row r="330" spans="1:25" ht="15" x14ac:dyDescent="0.25">
      <c r="A330" s="3"/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21"/>
    </row>
    <row r="331" spans="1:25" ht="15" x14ac:dyDescent="0.25">
      <c r="A331" s="3"/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21"/>
    </row>
    <row r="332" spans="1:25" ht="15" x14ac:dyDescent="0.25">
      <c r="A332" s="3"/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21"/>
    </row>
    <row r="333" spans="1:25" ht="15" x14ac:dyDescent="0.25">
      <c r="A333" s="3"/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21"/>
    </row>
    <row r="334" spans="1:25" ht="15" x14ac:dyDescent="0.25">
      <c r="A334" s="3"/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21"/>
    </row>
    <row r="335" spans="1:25" ht="15" x14ac:dyDescent="0.25">
      <c r="A335" s="3"/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21"/>
    </row>
    <row r="336" spans="1:25" ht="15" x14ac:dyDescent="0.25">
      <c r="A336" s="3"/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21"/>
    </row>
    <row r="337" spans="1:25" ht="15" x14ac:dyDescent="0.25">
      <c r="A337" s="3"/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21"/>
    </row>
    <row r="338" spans="1:25" ht="15" x14ac:dyDescent="0.25">
      <c r="A338" s="3"/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21"/>
    </row>
    <row r="339" spans="1:25" ht="15" x14ac:dyDescent="0.25">
      <c r="A339" s="3"/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21"/>
    </row>
    <row r="340" spans="1:25" ht="15" x14ac:dyDescent="0.25">
      <c r="A340" s="3"/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21"/>
    </row>
    <row r="341" spans="1:25" ht="15" x14ac:dyDescent="0.25">
      <c r="A341" s="3"/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21"/>
    </row>
    <row r="342" spans="1:25" ht="15" x14ac:dyDescent="0.25">
      <c r="A342" s="3"/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21"/>
    </row>
    <row r="343" spans="1:25" ht="15" x14ac:dyDescent="0.25">
      <c r="A343" s="3"/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21"/>
    </row>
    <row r="344" spans="1:25" ht="15" x14ac:dyDescent="0.25">
      <c r="A344" s="3"/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21"/>
    </row>
    <row r="345" spans="1:25" ht="15" x14ac:dyDescent="0.25">
      <c r="A345" s="3"/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21"/>
    </row>
    <row r="346" spans="1:25" ht="15" x14ac:dyDescent="0.25">
      <c r="A346" s="3"/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21"/>
    </row>
    <row r="347" spans="1:25" ht="15" x14ac:dyDescent="0.25">
      <c r="A347" s="3"/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21"/>
    </row>
    <row r="348" spans="1:25" ht="15" x14ac:dyDescent="0.25">
      <c r="A348" s="3"/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21"/>
    </row>
    <row r="349" spans="1:25" ht="15" x14ac:dyDescent="0.25">
      <c r="A349" s="3"/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21"/>
    </row>
    <row r="350" spans="1:25" ht="15" x14ac:dyDescent="0.25">
      <c r="A350" s="3"/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21"/>
    </row>
    <row r="351" spans="1:25" ht="15" x14ac:dyDescent="0.25">
      <c r="A351" s="3"/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21"/>
    </row>
    <row r="352" spans="1:25" ht="15" x14ac:dyDescent="0.25">
      <c r="A352" s="3"/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21"/>
    </row>
    <row r="353" spans="1:25" ht="15" x14ac:dyDescent="0.25">
      <c r="A353" s="3"/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21"/>
    </row>
    <row r="354" spans="1:25" ht="15" x14ac:dyDescent="0.25">
      <c r="A354" s="3"/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21"/>
    </row>
    <row r="355" spans="1:25" ht="15" x14ac:dyDescent="0.25">
      <c r="A355" s="3"/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21"/>
    </row>
    <row r="356" spans="1:25" ht="15" x14ac:dyDescent="0.25">
      <c r="A356" s="3"/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21"/>
    </row>
    <row r="357" spans="1:25" ht="15" x14ac:dyDescent="0.25">
      <c r="A357" s="3"/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21"/>
    </row>
    <row r="358" spans="1:25" ht="15" x14ac:dyDescent="0.25">
      <c r="A358" s="3"/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21"/>
    </row>
    <row r="359" spans="1:25" ht="15" x14ac:dyDescent="0.25">
      <c r="A359" s="3"/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21"/>
    </row>
    <row r="360" spans="1:25" ht="15" x14ac:dyDescent="0.25">
      <c r="A360" s="3"/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21"/>
    </row>
    <row r="361" spans="1:25" ht="15" x14ac:dyDescent="0.25">
      <c r="A361" s="3"/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21"/>
    </row>
    <row r="362" spans="1:25" ht="15" x14ac:dyDescent="0.25">
      <c r="A362" s="3"/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21"/>
    </row>
    <row r="363" spans="1:25" ht="15" x14ac:dyDescent="0.25">
      <c r="A363" s="3"/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21"/>
    </row>
    <row r="364" spans="1:25" ht="15" x14ac:dyDescent="0.25">
      <c r="A364" s="3"/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21"/>
    </row>
    <row r="365" spans="1:25" ht="15" x14ac:dyDescent="0.25">
      <c r="A365" s="3"/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21"/>
    </row>
    <row r="366" spans="1:25" ht="15" x14ac:dyDescent="0.25">
      <c r="A366" s="3"/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21"/>
    </row>
    <row r="367" spans="1:25" ht="15" x14ac:dyDescent="0.25">
      <c r="A367" s="3"/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21"/>
    </row>
    <row r="368" spans="1:25" ht="15" x14ac:dyDescent="0.25">
      <c r="A368" s="3"/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21"/>
    </row>
    <row r="369" spans="1:25" ht="15" x14ac:dyDescent="0.25">
      <c r="A369" s="3"/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21"/>
    </row>
    <row r="370" spans="1:25" ht="15" x14ac:dyDescent="0.25">
      <c r="A370" s="3"/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21"/>
    </row>
    <row r="371" spans="1:25" ht="15" x14ac:dyDescent="0.25">
      <c r="A371" s="3"/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21"/>
    </row>
    <row r="372" spans="1:25" ht="15" x14ac:dyDescent="0.25">
      <c r="A372" s="3"/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21"/>
    </row>
    <row r="373" spans="1:25" ht="15" x14ac:dyDescent="0.25">
      <c r="A373" s="3"/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21"/>
    </row>
    <row r="374" spans="1:25" ht="15" x14ac:dyDescent="0.25">
      <c r="A374" s="3"/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21"/>
    </row>
    <row r="375" spans="1:25" ht="15" x14ac:dyDescent="0.25">
      <c r="A375" s="3"/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21"/>
    </row>
    <row r="376" spans="1:25" ht="15" x14ac:dyDescent="0.25">
      <c r="A376" s="3"/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21"/>
    </row>
    <row r="377" spans="1:25" ht="15" x14ac:dyDescent="0.25">
      <c r="A377" s="3"/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21"/>
    </row>
    <row r="378" spans="1:25" ht="15" x14ac:dyDescent="0.25">
      <c r="A378" s="3"/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21"/>
    </row>
    <row r="379" spans="1:25" ht="15" x14ac:dyDescent="0.25">
      <c r="A379" s="3"/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21"/>
    </row>
    <row r="380" spans="1:25" ht="15" x14ac:dyDescent="0.25">
      <c r="A380" s="3"/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21"/>
    </row>
    <row r="381" spans="1:25" ht="15" x14ac:dyDescent="0.25">
      <c r="A381" s="3"/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21"/>
    </row>
    <row r="382" spans="1:25" ht="15" x14ac:dyDescent="0.25">
      <c r="A382" s="3"/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21"/>
    </row>
    <row r="383" spans="1:25" ht="15" x14ac:dyDescent="0.25">
      <c r="A383" s="3"/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21"/>
    </row>
    <row r="384" spans="1:25" ht="15" x14ac:dyDescent="0.25">
      <c r="A384" s="3"/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21"/>
    </row>
    <row r="385" spans="1:25" ht="15" x14ac:dyDescent="0.25">
      <c r="A385" s="3"/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21"/>
    </row>
    <row r="386" spans="1:25" ht="15" x14ac:dyDescent="0.25">
      <c r="A386" s="3"/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21"/>
    </row>
    <row r="387" spans="1:25" ht="15" x14ac:dyDescent="0.25">
      <c r="A387" s="3"/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21"/>
    </row>
    <row r="388" spans="1:25" ht="15" x14ac:dyDescent="0.25">
      <c r="A388" s="3"/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21"/>
    </row>
    <row r="389" spans="1:25" ht="15" x14ac:dyDescent="0.25">
      <c r="A389" s="3"/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21"/>
    </row>
    <row r="390" spans="1:25" ht="15" x14ac:dyDescent="0.25">
      <c r="A390" s="3"/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21"/>
    </row>
    <row r="391" spans="1:25" ht="15" x14ac:dyDescent="0.25">
      <c r="A391" s="3"/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21"/>
    </row>
    <row r="392" spans="1:25" ht="15" x14ac:dyDescent="0.25">
      <c r="A392" s="3"/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21"/>
    </row>
    <row r="393" spans="1:25" ht="15" x14ac:dyDescent="0.25">
      <c r="A393" s="3"/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21"/>
    </row>
    <row r="394" spans="1:25" ht="15" x14ac:dyDescent="0.25">
      <c r="A394" s="3"/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21"/>
    </row>
    <row r="395" spans="1:25" ht="15" x14ac:dyDescent="0.25">
      <c r="A395" s="3"/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21"/>
    </row>
    <row r="396" spans="1:25" ht="15" x14ac:dyDescent="0.25">
      <c r="A396" s="3"/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21"/>
    </row>
    <row r="397" spans="1:25" ht="15" x14ac:dyDescent="0.25">
      <c r="A397" s="3"/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21"/>
    </row>
    <row r="398" spans="1:25" ht="15" x14ac:dyDescent="0.25">
      <c r="A398" s="3"/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21"/>
    </row>
    <row r="399" spans="1:25" ht="15" x14ac:dyDescent="0.25">
      <c r="A399" s="3"/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21"/>
    </row>
    <row r="400" spans="1:25" ht="15" x14ac:dyDescent="0.25">
      <c r="A400" s="3"/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21"/>
    </row>
    <row r="401" spans="1:25" ht="15" x14ac:dyDescent="0.25">
      <c r="A401" s="3"/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21"/>
    </row>
    <row r="402" spans="1:25" ht="15" x14ac:dyDescent="0.25">
      <c r="A402" s="3"/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21"/>
    </row>
    <row r="403" spans="1:25" ht="15" x14ac:dyDescent="0.25">
      <c r="A403" s="3"/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21"/>
    </row>
    <row r="404" spans="1:25" ht="15" x14ac:dyDescent="0.25">
      <c r="A404" s="3"/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21"/>
    </row>
    <row r="405" spans="1:25" ht="15" x14ac:dyDescent="0.25">
      <c r="A405" s="3"/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21"/>
    </row>
    <row r="406" spans="1:25" ht="15" x14ac:dyDescent="0.25">
      <c r="A406" s="3"/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21"/>
    </row>
    <row r="407" spans="1:25" ht="15" x14ac:dyDescent="0.25">
      <c r="A407" s="3"/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21"/>
    </row>
    <row r="408" spans="1:25" ht="15" x14ac:dyDescent="0.25">
      <c r="A408" s="3"/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21"/>
    </row>
    <row r="409" spans="1:25" ht="15" x14ac:dyDescent="0.25">
      <c r="A409" s="3"/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21"/>
    </row>
    <row r="410" spans="1:25" ht="15" x14ac:dyDescent="0.25">
      <c r="A410" s="3"/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21"/>
    </row>
    <row r="411" spans="1:25" ht="15" x14ac:dyDescent="0.25">
      <c r="A411" s="3"/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21"/>
    </row>
    <row r="412" spans="1:25" ht="15" x14ac:dyDescent="0.25">
      <c r="A412" s="3"/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21"/>
    </row>
    <row r="413" spans="1:25" ht="15" x14ac:dyDescent="0.25">
      <c r="A413" s="3"/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21"/>
    </row>
    <row r="414" spans="1:25" ht="15" x14ac:dyDescent="0.25">
      <c r="A414" s="3"/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21"/>
    </row>
    <row r="415" spans="1:25" ht="15" x14ac:dyDescent="0.25">
      <c r="A415" s="3"/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21"/>
    </row>
    <row r="416" spans="1:25" ht="15" x14ac:dyDescent="0.25">
      <c r="A416" s="3"/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21"/>
    </row>
    <row r="417" spans="1:25" ht="15" x14ac:dyDescent="0.25">
      <c r="A417" s="3"/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21"/>
    </row>
    <row r="418" spans="1:25" ht="15" x14ac:dyDescent="0.25">
      <c r="A418" s="3"/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21"/>
    </row>
    <row r="419" spans="1:25" ht="15" x14ac:dyDescent="0.25">
      <c r="A419" s="3"/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21"/>
    </row>
    <row r="420" spans="1:25" ht="15" x14ac:dyDescent="0.25">
      <c r="A420" s="3"/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21"/>
    </row>
    <row r="421" spans="1:25" ht="15" x14ac:dyDescent="0.25">
      <c r="A421" s="3"/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21"/>
    </row>
    <row r="422" spans="1:25" ht="15" x14ac:dyDescent="0.25">
      <c r="A422" s="3"/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21"/>
    </row>
    <row r="423" spans="1:25" ht="15" x14ac:dyDescent="0.25">
      <c r="A423" s="3"/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21"/>
    </row>
    <row r="424" spans="1:25" ht="15" x14ac:dyDescent="0.25">
      <c r="A424" s="3"/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21"/>
    </row>
    <row r="425" spans="1:25" ht="15" x14ac:dyDescent="0.25">
      <c r="A425" s="3"/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21"/>
    </row>
    <row r="426" spans="1:25" ht="15" x14ac:dyDescent="0.25">
      <c r="A426" s="3"/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21"/>
    </row>
    <row r="427" spans="1:25" ht="15" x14ac:dyDescent="0.25">
      <c r="A427" s="3"/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21"/>
    </row>
    <row r="428" spans="1:25" ht="15" x14ac:dyDescent="0.25">
      <c r="A428" s="3"/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21"/>
    </row>
    <row r="429" spans="1:25" ht="15" x14ac:dyDescent="0.25">
      <c r="A429" s="3"/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21"/>
    </row>
    <row r="430" spans="1:25" ht="15" x14ac:dyDescent="0.25">
      <c r="A430" s="3"/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21"/>
    </row>
    <row r="431" spans="1:25" ht="15" x14ac:dyDescent="0.25">
      <c r="A431" s="3"/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21"/>
    </row>
    <row r="432" spans="1:25" ht="15" x14ac:dyDescent="0.25">
      <c r="A432" s="3"/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21"/>
    </row>
    <row r="433" spans="1:25" ht="15" x14ac:dyDescent="0.25">
      <c r="A433" s="3"/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21"/>
    </row>
    <row r="434" spans="1:25" ht="15" x14ac:dyDescent="0.25">
      <c r="A434" s="3"/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21"/>
    </row>
    <row r="435" spans="1:25" ht="15" x14ac:dyDescent="0.25">
      <c r="A435" s="3"/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21"/>
    </row>
    <row r="436" spans="1:25" ht="15" x14ac:dyDescent="0.25">
      <c r="A436" s="3"/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21"/>
    </row>
    <row r="437" spans="1:25" ht="15" x14ac:dyDescent="0.25">
      <c r="A437" s="3"/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21"/>
    </row>
    <row r="438" spans="1:25" ht="15" x14ac:dyDescent="0.25">
      <c r="A438" s="3"/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21"/>
    </row>
    <row r="439" spans="1:25" ht="15" x14ac:dyDescent="0.25">
      <c r="A439" s="3"/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21"/>
    </row>
    <row r="440" spans="1:25" ht="15" x14ac:dyDescent="0.25">
      <c r="A440" s="3"/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21"/>
    </row>
    <row r="441" spans="1:25" ht="15" x14ac:dyDescent="0.25">
      <c r="A441" s="3"/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21"/>
    </row>
    <row r="442" spans="1:25" ht="15" x14ac:dyDescent="0.25">
      <c r="A442" s="3"/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21"/>
    </row>
    <row r="443" spans="1:25" ht="15" x14ac:dyDescent="0.25">
      <c r="A443" s="3"/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21"/>
    </row>
    <row r="444" spans="1:25" ht="15" x14ac:dyDescent="0.25">
      <c r="A444" s="3"/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21"/>
    </row>
    <row r="445" spans="1:25" ht="15" x14ac:dyDescent="0.25">
      <c r="A445" s="3"/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21"/>
    </row>
    <row r="446" spans="1:25" ht="15" x14ac:dyDescent="0.25">
      <c r="A446" s="3"/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21"/>
    </row>
    <row r="447" spans="1:25" ht="15" x14ac:dyDescent="0.25">
      <c r="A447" s="3"/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21"/>
    </row>
    <row r="448" spans="1:25" ht="15" x14ac:dyDescent="0.25">
      <c r="A448" s="3"/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21"/>
    </row>
    <row r="449" spans="1:25" ht="15" x14ac:dyDescent="0.25">
      <c r="A449" s="3"/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21"/>
    </row>
    <row r="450" spans="1:25" ht="15" x14ac:dyDescent="0.25">
      <c r="A450" s="3"/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21"/>
    </row>
    <row r="451" spans="1:25" ht="15" x14ac:dyDescent="0.25">
      <c r="A451" s="3"/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21"/>
    </row>
    <row r="452" spans="1:25" ht="15" x14ac:dyDescent="0.25">
      <c r="A452" s="3"/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21"/>
    </row>
    <row r="453" spans="1:25" ht="15" x14ac:dyDescent="0.25">
      <c r="A453" s="3"/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21"/>
    </row>
    <row r="454" spans="1:25" ht="15" x14ac:dyDescent="0.25">
      <c r="A454" s="3"/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21"/>
    </row>
    <row r="455" spans="1:25" ht="15" x14ac:dyDescent="0.25">
      <c r="A455" s="3"/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21"/>
    </row>
    <row r="456" spans="1:25" ht="15" x14ac:dyDescent="0.25">
      <c r="A456" s="3"/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21"/>
    </row>
    <row r="457" spans="1:25" ht="15" x14ac:dyDescent="0.25">
      <c r="A457" s="3"/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21"/>
    </row>
    <row r="458" spans="1:25" ht="15" x14ac:dyDescent="0.25">
      <c r="A458" s="3"/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21"/>
    </row>
    <row r="459" spans="1:25" ht="15" x14ac:dyDescent="0.25">
      <c r="A459" s="3"/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21"/>
    </row>
    <row r="460" spans="1:25" ht="15" x14ac:dyDescent="0.25">
      <c r="A460" s="3"/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21"/>
    </row>
    <row r="461" spans="1:25" ht="15" x14ac:dyDescent="0.25">
      <c r="A461" s="3"/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21"/>
    </row>
    <row r="462" spans="1:25" ht="15" x14ac:dyDescent="0.25">
      <c r="A462" s="3"/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21"/>
    </row>
    <row r="463" spans="1:25" ht="15" x14ac:dyDescent="0.25">
      <c r="A463" s="3"/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21"/>
    </row>
    <row r="464" spans="1:25" ht="15" x14ac:dyDescent="0.25">
      <c r="A464" s="3"/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21"/>
    </row>
    <row r="465" spans="1:25" ht="15" x14ac:dyDescent="0.25">
      <c r="A465" s="3"/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21"/>
    </row>
    <row r="466" spans="1:25" ht="15" x14ac:dyDescent="0.25">
      <c r="A466" s="3"/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21"/>
    </row>
    <row r="467" spans="1:25" ht="15" x14ac:dyDescent="0.25">
      <c r="A467" s="3"/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21"/>
    </row>
    <row r="468" spans="1:25" ht="15" x14ac:dyDescent="0.25">
      <c r="A468" s="3"/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21"/>
    </row>
    <row r="469" spans="1:25" ht="15" x14ac:dyDescent="0.25">
      <c r="A469" s="3"/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21"/>
    </row>
    <row r="470" spans="1:25" ht="15" x14ac:dyDescent="0.25">
      <c r="A470" s="3"/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21"/>
    </row>
    <row r="471" spans="1:25" ht="15" x14ac:dyDescent="0.25">
      <c r="A471" s="3"/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21"/>
    </row>
    <row r="472" spans="1:25" ht="15" x14ac:dyDescent="0.25">
      <c r="A472" s="3"/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21"/>
    </row>
    <row r="473" spans="1:25" ht="15" x14ac:dyDescent="0.25">
      <c r="A473" s="3"/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21"/>
    </row>
    <row r="474" spans="1:25" ht="15" x14ac:dyDescent="0.25">
      <c r="A474" s="3"/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21"/>
    </row>
    <row r="475" spans="1:25" ht="15" x14ac:dyDescent="0.25">
      <c r="A475" s="3"/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21"/>
    </row>
    <row r="476" spans="1:25" ht="15" x14ac:dyDescent="0.25">
      <c r="A476" s="3"/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21"/>
    </row>
    <row r="477" spans="1:25" ht="15" x14ac:dyDescent="0.25">
      <c r="A477" s="3"/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21"/>
    </row>
    <row r="478" spans="1:25" ht="15" x14ac:dyDescent="0.25">
      <c r="A478" s="3"/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21"/>
    </row>
    <row r="479" spans="1:25" ht="15" x14ac:dyDescent="0.25">
      <c r="A479" s="3"/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21"/>
    </row>
    <row r="480" spans="1:25" ht="15" x14ac:dyDescent="0.25">
      <c r="A480" s="3"/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21"/>
    </row>
    <row r="481" spans="1:25" ht="15" x14ac:dyDescent="0.25">
      <c r="A481" s="3"/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21"/>
    </row>
    <row r="482" spans="1:25" ht="15" x14ac:dyDescent="0.25">
      <c r="A482" s="3"/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21"/>
    </row>
    <row r="483" spans="1:25" ht="15" x14ac:dyDescent="0.25">
      <c r="A483" s="3"/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21"/>
    </row>
    <row r="484" spans="1:25" ht="15" x14ac:dyDescent="0.25">
      <c r="A484" s="3"/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21"/>
    </row>
    <row r="485" spans="1:25" ht="15" x14ac:dyDescent="0.25">
      <c r="A485" s="3"/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21"/>
    </row>
    <row r="486" spans="1:25" ht="15" x14ac:dyDescent="0.25">
      <c r="A486" s="3"/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21"/>
    </row>
    <row r="487" spans="1:25" ht="15" x14ac:dyDescent="0.25">
      <c r="A487" s="3"/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21"/>
    </row>
    <row r="488" spans="1:25" ht="15" x14ac:dyDescent="0.25">
      <c r="A488" s="3"/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21"/>
    </row>
    <row r="489" spans="1:25" ht="15" x14ac:dyDescent="0.25">
      <c r="A489" s="3"/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21"/>
    </row>
    <row r="490" spans="1:25" ht="15" x14ac:dyDescent="0.25">
      <c r="A490" s="3"/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21"/>
    </row>
    <row r="491" spans="1:25" ht="15" x14ac:dyDescent="0.25">
      <c r="A491" s="3"/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21"/>
    </row>
    <row r="492" spans="1:25" ht="15" x14ac:dyDescent="0.25">
      <c r="A492" s="3"/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21"/>
    </row>
    <row r="493" spans="1:25" ht="15" x14ac:dyDescent="0.25">
      <c r="A493" s="3"/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21"/>
    </row>
    <row r="494" spans="1:25" ht="15" x14ac:dyDescent="0.25">
      <c r="A494" s="3"/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21"/>
    </row>
    <row r="495" spans="1:25" ht="15" x14ac:dyDescent="0.25">
      <c r="A495" s="3"/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21"/>
    </row>
    <row r="496" spans="1:25" ht="15" x14ac:dyDescent="0.25">
      <c r="A496" s="3"/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21"/>
    </row>
    <row r="497" spans="1:25" ht="15" x14ac:dyDescent="0.25">
      <c r="A497" s="3"/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21"/>
    </row>
    <row r="498" spans="1:25" ht="15" x14ac:dyDescent="0.25">
      <c r="A498" s="3"/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21"/>
    </row>
    <row r="499" spans="1:25" ht="15" x14ac:dyDescent="0.25">
      <c r="A499" s="3"/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21"/>
    </row>
    <row r="500" spans="1:25" ht="15" x14ac:dyDescent="0.25">
      <c r="A500" s="3"/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21"/>
    </row>
    <row r="501" spans="1:25" ht="15" x14ac:dyDescent="0.25">
      <c r="A501" s="3"/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21"/>
    </row>
    <row r="502" spans="1:25" ht="15" x14ac:dyDescent="0.25">
      <c r="A502" s="3"/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21"/>
    </row>
    <row r="503" spans="1:25" ht="15" x14ac:dyDescent="0.25">
      <c r="A503" s="3"/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21"/>
    </row>
    <row r="504" spans="1:25" ht="15" x14ac:dyDescent="0.25">
      <c r="A504" s="3"/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21"/>
    </row>
    <row r="505" spans="1:25" ht="15" x14ac:dyDescent="0.25">
      <c r="A505" s="3"/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21"/>
    </row>
    <row r="506" spans="1:25" ht="15" x14ac:dyDescent="0.25">
      <c r="A506" s="3"/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21"/>
    </row>
    <row r="507" spans="1:25" ht="15" x14ac:dyDescent="0.25">
      <c r="A507" s="3"/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21"/>
    </row>
    <row r="508" spans="1:25" ht="15" x14ac:dyDescent="0.25">
      <c r="A508" s="3"/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21"/>
    </row>
    <row r="509" spans="1:25" ht="15" x14ac:dyDescent="0.25">
      <c r="A509" s="3"/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21"/>
    </row>
    <row r="510" spans="1:25" ht="15" x14ac:dyDescent="0.25">
      <c r="A510" s="3"/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21"/>
    </row>
    <row r="511" spans="1:25" ht="15" x14ac:dyDescent="0.25">
      <c r="A511" s="3"/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21"/>
    </row>
    <row r="512" spans="1:25" ht="15" x14ac:dyDescent="0.25">
      <c r="A512" s="3"/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21"/>
    </row>
    <row r="513" spans="1:25" ht="15" x14ac:dyDescent="0.25">
      <c r="A513" s="3"/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21"/>
    </row>
    <row r="514" spans="1:25" ht="15" x14ac:dyDescent="0.25">
      <c r="A514" s="3"/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21"/>
    </row>
    <row r="515" spans="1:25" ht="15" x14ac:dyDescent="0.25">
      <c r="A515" s="3"/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21"/>
    </row>
    <row r="516" spans="1:25" ht="15" x14ac:dyDescent="0.25">
      <c r="A516" s="3"/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21"/>
    </row>
    <row r="517" spans="1:25" ht="15" x14ac:dyDescent="0.25">
      <c r="A517" s="3"/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21"/>
    </row>
    <row r="518" spans="1:25" ht="15" x14ac:dyDescent="0.25">
      <c r="A518" s="3"/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21"/>
    </row>
    <row r="519" spans="1:25" ht="15" x14ac:dyDescent="0.25">
      <c r="A519" s="3"/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21"/>
    </row>
    <row r="520" spans="1:25" ht="15" x14ac:dyDescent="0.25">
      <c r="A520" s="3"/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21"/>
    </row>
    <row r="521" spans="1:25" ht="15" x14ac:dyDescent="0.25">
      <c r="A521" s="3"/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21"/>
    </row>
    <row r="522" spans="1:25" ht="15" x14ac:dyDescent="0.25">
      <c r="A522" s="3"/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21"/>
    </row>
    <row r="523" spans="1:25" ht="15" x14ac:dyDescent="0.25">
      <c r="A523" s="3"/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21"/>
    </row>
    <row r="524" spans="1:25" ht="15" x14ac:dyDescent="0.25">
      <c r="A524" s="3"/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21"/>
    </row>
    <row r="525" spans="1:25" ht="15" x14ac:dyDescent="0.25">
      <c r="A525" s="3"/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21"/>
    </row>
    <row r="526" spans="1:25" ht="15" x14ac:dyDescent="0.25">
      <c r="A526" s="3"/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21"/>
    </row>
    <row r="527" spans="1:25" ht="15" x14ac:dyDescent="0.25">
      <c r="A527" s="3"/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21"/>
    </row>
    <row r="528" spans="1:25" ht="15" x14ac:dyDescent="0.25">
      <c r="A528" s="3"/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21"/>
    </row>
    <row r="529" spans="1:25" ht="15" x14ac:dyDescent="0.25">
      <c r="A529" s="3"/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21"/>
    </row>
    <row r="530" spans="1:25" ht="15" x14ac:dyDescent="0.25">
      <c r="A530" s="3"/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21"/>
    </row>
    <row r="531" spans="1:25" ht="15" x14ac:dyDescent="0.25">
      <c r="A531" s="3"/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21"/>
    </row>
    <row r="532" spans="1:25" ht="15" x14ac:dyDescent="0.25">
      <c r="A532" s="3"/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21"/>
    </row>
    <row r="533" spans="1:25" ht="15" x14ac:dyDescent="0.25">
      <c r="A533" s="3"/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21"/>
    </row>
    <row r="534" spans="1:25" ht="15" x14ac:dyDescent="0.25">
      <c r="A534" s="3"/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21"/>
    </row>
    <row r="535" spans="1:25" ht="15" x14ac:dyDescent="0.25">
      <c r="A535" s="3"/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21"/>
    </row>
    <row r="536" spans="1:25" ht="15" x14ac:dyDescent="0.25">
      <c r="A536" s="3"/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21"/>
    </row>
    <row r="537" spans="1:25" ht="15" x14ac:dyDescent="0.25">
      <c r="A537" s="3"/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21"/>
    </row>
    <row r="538" spans="1:25" ht="15" x14ac:dyDescent="0.25">
      <c r="A538" s="3"/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21"/>
    </row>
    <row r="539" spans="1:25" ht="15" x14ac:dyDescent="0.25">
      <c r="A539" s="3"/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21"/>
    </row>
    <row r="540" spans="1:25" ht="15" x14ac:dyDescent="0.25">
      <c r="A540" s="3"/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21"/>
    </row>
    <row r="541" spans="1:25" ht="15" x14ac:dyDescent="0.25">
      <c r="A541" s="3"/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21"/>
    </row>
    <row r="542" spans="1:25" ht="15" x14ac:dyDescent="0.25">
      <c r="A542" s="3"/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21"/>
    </row>
    <row r="543" spans="1:25" ht="15" x14ac:dyDescent="0.25">
      <c r="A543" s="3"/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21"/>
    </row>
    <row r="544" spans="1:25" ht="15" x14ac:dyDescent="0.25">
      <c r="A544" s="3"/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21"/>
    </row>
    <row r="545" spans="1:25" ht="15" x14ac:dyDescent="0.25">
      <c r="A545" s="3"/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21"/>
    </row>
    <row r="546" spans="1:25" ht="15" x14ac:dyDescent="0.25">
      <c r="A546" s="3"/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21"/>
    </row>
    <row r="547" spans="1:25" ht="15" x14ac:dyDescent="0.25">
      <c r="A547" s="3"/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21"/>
    </row>
    <row r="548" spans="1:25" ht="15" x14ac:dyDescent="0.25">
      <c r="A548" s="3"/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21"/>
    </row>
    <row r="549" spans="1:25" ht="15" x14ac:dyDescent="0.25">
      <c r="A549" s="3"/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21"/>
    </row>
    <row r="550" spans="1:25" ht="15" x14ac:dyDescent="0.25">
      <c r="A550" s="3"/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21"/>
    </row>
    <row r="551" spans="1:25" ht="15" x14ac:dyDescent="0.25">
      <c r="A551" s="3"/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3"/>
      <c r="M551" s="3"/>
      <c r="N551" s="3"/>
      <c r="O551" s="3"/>
      <c r="P551" s="3"/>
      <c r="Q551" s="3"/>
      <c r="R551" s="3"/>
      <c r="S551" s="3"/>
      <c r="T551" s="27"/>
      <c r="U551" s="27"/>
      <c r="V551" s="27"/>
      <c r="W551" s="27"/>
      <c r="X551" s="3"/>
    </row>
    <row r="552" spans="1:25" ht="15" x14ac:dyDescent="0.25">
      <c r="A552" s="3"/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3"/>
      <c r="M552" s="3"/>
      <c r="N552" s="3"/>
      <c r="O552" s="3"/>
      <c r="P552" s="3"/>
      <c r="Q552" s="3"/>
      <c r="R552" s="3"/>
      <c r="S552" s="3"/>
      <c r="T552" s="27"/>
      <c r="U552" s="27"/>
      <c r="V552" s="27"/>
      <c r="W552" s="27"/>
      <c r="X552" s="3"/>
    </row>
    <row r="553" spans="1:25" ht="15" x14ac:dyDescent="0.25">
      <c r="A553" s="3"/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3"/>
      <c r="M553" s="3"/>
      <c r="N553" s="3"/>
      <c r="O553" s="3"/>
      <c r="P553" s="3"/>
      <c r="Q553" s="3"/>
      <c r="R553" s="3"/>
      <c r="S553" s="3"/>
      <c r="T553" s="27"/>
      <c r="U553" s="27"/>
      <c r="V553" s="27"/>
      <c r="W553" s="27"/>
      <c r="X553" s="3"/>
    </row>
    <row r="554" spans="1:25" ht="15" x14ac:dyDescent="0.25">
      <c r="A554" s="3"/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3"/>
      <c r="M554" s="3"/>
      <c r="N554" s="3"/>
      <c r="O554" s="3"/>
      <c r="P554" s="3"/>
      <c r="Q554" s="3"/>
      <c r="R554" s="3"/>
      <c r="S554" s="3"/>
      <c r="T554" s="27"/>
      <c r="U554" s="27"/>
      <c r="V554" s="27"/>
      <c r="W554" s="27"/>
      <c r="X554" s="3"/>
    </row>
    <row r="555" spans="1:25" ht="15" x14ac:dyDescent="0.25">
      <c r="A555" s="3"/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3"/>
      <c r="M555" s="3"/>
      <c r="N555" s="3"/>
      <c r="O555" s="3"/>
      <c r="P555" s="3"/>
      <c r="Q555" s="3"/>
      <c r="R555" s="3"/>
      <c r="S555" s="3"/>
      <c r="T555" s="27"/>
      <c r="U555" s="27"/>
      <c r="V555" s="27"/>
      <c r="W555" s="27"/>
      <c r="X555" s="3"/>
    </row>
    <row r="556" spans="1:25" ht="15" x14ac:dyDescent="0.25">
      <c r="A556" s="3"/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3"/>
      <c r="M556" s="3"/>
      <c r="N556" s="3"/>
      <c r="O556" s="3"/>
      <c r="P556" s="3"/>
      <c r="Q556" s="3"/>
      <c r="R556" s="3"/>
      <c r="S556" s="3"/>
      <c r="T556" s="27"/>
      <c r="U556" s="27"/>
      <c r="V556" s="27"/>
      <c r="W556" s="27"/>
      <c r="X556" s="3"/>
    </row>
    <row r="557" spans="1:25" ht="15" x14ac:dyDescent="0.25">
      <c r="A557" s="3"/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3"/>
      <c r="M557" s="3"/>
      <c r="N557" s="3"/>
      <c r="O557" s="3"/>
      <c r="P557" s="3"/>
      <c r="Q557" s="3"/>
      <c r="R557" s="3"/>
      <c r="S557" s="3"/>
      <c r="T557" s="27"/>
      <c r="U557" s="27"/>
      <c r="V557" s="27"/>
      <c r="W557" s="27"/>
      <c r="X557" s="3"/>
    </row>
    <row r="558" spans="1:25" ht="15" x14ac:dyDescent="0.25">
      <c r="A558" s="3"/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3"/>
      <c r="M558" s="3"/>
      <c r="N558" s="3"/>
      <c r="O558" s="3"/>
      <c r="P558" s="3"/>
      <c r="Q558" s="3"/>
      <c r="R558" s="3"/>
      <c r="S558" s="3"/>
      <c r="T558" s="27"/>
      <c r="U558" s="27"/>
      <c r="V558" s="27"/>
      <c r="W558" s="27"/>
      <c r="X558" s="3"/>
    </row>
    <row r="559" spans="1:25" ht="15" x14ac:dyDescent="0.25">
      <c r="A559" s="3"/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3"/>
      <c r="M559" s="3"/>
      <c r="N559" s="3"/>
      <c r="O559" s="3"/>
      <c r="P559" s="3"/>
      <c r="Q559" s="3"/>
      <c r="R559" s="3"/>
      <c r="S559" s="3"/>
      <c r="T559" s="27"/>
      <c r="U559" s="27"/>
      <c r="V559" s="27"/>
      <c r="W559" s="27"/>
      <c r="X559" s="3"/>
    </row>
    <row r="560" spans="1:25" ht="15" x14ac:dyDescent="0.25">
      <c r="A560" s="3"/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3"/>
      <c r="M560" s="3"/>
      <c r="N560" s="3"/>
      <c r="O560" s="3"/>
      <c r="P560" s="3"/>
      <c r="Q560" s="3"/>
      <c r="R560" s="3"/>
      <c r="S560" s="3"/>
      <c r="T560" s="27"/>
      <c r="U560" s="27"/>
      <c r="V560" s="27"/>
      <c r="W560" s="27"/>
      <c r="X560" s="3"/>
    </row>
    <row r="561" spans="1:24" ht="15" x14ac:dyDescent="0.25">
      <c r="A561" s="3"/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3"/>
      <c r="M561" s="3"/>
      <c r="N561" s="3"/>
      <c r="O561" s="3"/>
      <c r="P561" s="3"/>
      <c r="Q561" s="3"/>
      <c r="R561" s="3"/>
      <c r="S561" s="3"/>
      <c r="T561" s="27"/>
      <c r="U561" s="27"/>
      <c r="V561" s="27"/>
      <c r="W561" s="27"/>
      <c r="X561" s="3"/>
    </row>
    <row r="562" spans="1:24" ht="15" x14ac:dyDescent="0.25">
      <c r="A562" s="3"/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3"/>
      <c r="M562" s="3"/>
      <c r="N562" s="3"/>
      <c r="O562" s="3"/>
      <c r="P562" s="3"/>
      <c r="Q562" s="3"/>
      <c r="R562" s="3"/>
      <c r="S562" s="3"/>
      <c r="T562" s="27"/>
      <c r="U562" s="27"/>
      <c r="V562" s="27"/>
      <c r="W562" s="27"/>
      <c r="X562" s="3"/>
    </row>
    <row r="563" spans="1:24" ht="15" x14ac:dyDescent="0.25">
      <c r="A563" s="3"/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3"/>
      <c r="M563" s="3"/>
      <c r="N563" s="3"/>
      <c r="O563" s="3"/>
      <c r="P563" s="3"/>
      <c r="Q563" s="3"/>
      <c r="R563" s="3"/>
      <c r="S563" s="3"/>
      <c r="T563" s="27"/>
      <c r="U563" s="27"/>
      <c r="V563" s="27"/>
      <c r="W563" s="27"/>
      <c r="X563" s="3"/>
    </row>
    <row r="564" spans="1:24" ht="15" x14ac:dyDescent="0.25">
      <c r="A564" s="3"/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3"/>
      <c r="M564" s="3"/>
      <c r="N564" s="3"/>
      <c r="O564" s="3"/>
      <c r="P564" s="3"/>
      <c r="Q564" s="3"/>
      <c r="R564" s="3"/>
      <c r="S564" s="3"/>
      <c r="T564" s="27"/>
      <c r="U564" s="27"/>
      <c r="V564" s="27"/>
      <c r="W564" s="27"/>
      <c r="X564" s="3"/>
    </row>
    <row r="565" spans="1:24" ht="15" x14ac:dyDescent="0.25">
      <c r="A565" s="3"/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3"/>
      <c r="M565" s="3"/>
      <c r="N565" s="3"/>
      <c r="O565" s="3"/>
      <c r="P565" s="3"/>
      <c r="Q565" s="3"/>
      <c r="R565" s="3"/>
      <c r="S565" s="3"/>
      <c r="T565" s="27"/>
      <c r="U565" s="27"/>
      <c r="V565" s="27"/>
      <c r="W565" s="27"/>
      <c r="X565" s="3"/>
    </row>
    <row r="566" spans="1:24" ht="15" x14ac:dyDescent="0.25">
      <c r="A566" s="3"/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3"/>
      <c r="M566" s="3"/>
      <c r="N566" s="3"/>
      <c r="O566" s="3"/>
      <c r="P566" s="3"/>
      <c r="Q566" s="3"/>
      <c r="R566" s="3"/>
      <c r="S566" s="3"/>
      <c r="T566" s="27"/>
      <c r="U566" s="27"/>
      <c r="V566" s="27"/>
      <c r="W566" s="27"/>
      <c r="X566" s="3"/>
    </row>
    <row r="567" spans="1:24" ht="15" x14ac:dyDescent="0.25">
      <c r="A567" s="3"/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3"/>
      <c r="M567" s="3"/>
      <c r="N567" s="3"/>
      <c r="O567" s="3"/>
      <c r="P567" s="3"/>
      <c r="Q567" s="3"/>
      <c r="R567" s="3"/>
      <c r="S567" s="3"/>
      <c r="T567" s="27"/>
      <c r="U567" s="27"/>
      <c r="V567" s="27"/>
      <c r="W567" s="27"/>
      <c r="X567" s="3"/>
    </row>
    <row r="568" spans="1:24" ht="15" x14ac:dyDescent="0.25">
      <c r="A568" s="3"/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3"/>
      <c r="M568" s="3"/>
      <c r="N568" s="3"/>
      <c r="O568" s="3"/>
      <c r="P568" s="3"/>
      <c r="Q568" s="3"/>
      <c r="R568" s="3"/>
      <c r="S568" s="3"/>
      <c r="T568" s="27"/>
      <c r="U568" s="27"/>
      <c r="V568" s="27"/>
      <c r="W568" s="27"/>
      <c r="X568" s="3"/>
    </row>
    <row r="569" spans="1:24" ht="15" x14ac:dyDescent="0.25">
      <c r="A569" s="3"/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3"/>
      <c r="M569" s="3"/>
      <c r="N569" s="3"/>
      <c r="O569" s="3"/>
      <c r="P569" s="3"/>
      <c r="Q569" s="3"/>
      <c r="R569" s="3"/>
      <c r="S569" s="3"/>
      <c r="T569" s="27"/>
      <c r="U569" s="27"/>
      <c r="V569" s="27"/>
      <c r="W569" s="27"/>
      <c r="X569" s="3"/>
    </row>
    <row r="570" spans="1:24" ht="15" x14ac:dyDescent="0.25">
      <c r="A570" s="3"/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3"/>
      <c r="M570" s="3"/>
      <c r="N570" s="3"/>
      <c r="O570" s="3"/>
      <c r="P570" s="3"/>
      <c r="Q570" s="3"/>
      <c r="R570" s="3"/>
      <c r="S570" s="3"/>
      <c r="T570" s="27"/>
      <c r="U570" s="27"/>
      <c r="V570" s="27"/>
      <c r="W570" s="27"/>
      <c r="X570" s="3"/>
    </row>
    <row r="571" spans="1:24" ht="15" x14ac:dyDescent="0.25">
      <c r="A571" s="3"/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3"/>
      <c r="M571" s="3"/>
      <c r="N571" s="3"/>
      <c r="O571" s="3"/>
      <c r="P571" s="3"/>
      <c r="Q571" s="3"/>
      <c r="R571" s="3"/>
      <c r="S571" s="3"/>
      <c r="T571" s="27"/>
      <c r="U571" s="27"/>
      <c r="V571" s="27"/>
      <c r="W571" s="27"/>
      <c r="X571" s="3"/>
    </row>
    <row r="572" spans="1:24" ht="15" x14ac:dyDescent="0.25">
      <c r="A572" s="3"/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3"/>
      <c r="M572" s="3"/>
      <c r="N572" s="3"/>
      <c r="O572" s="3"/>
      <c r="P572" s="3"/>
      <c r="Q572" s="3"/>
      <c r="R572" s="3"/>
      <c r="S572" s="3"/>
      <c r="T572" s="27"/>
      <c r="U572" s="27"/>
      <c r="V572" s="27"/>
      <c r="W572" s="27"/>
      <c r="X572" s="3"/>
    </row>
    <row r="573" spans="1:24" ht="15" x14ac:dyDescent="0.25">
      <c r="A573" s="3"/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3"/>
      <c r="M573" s="3"/>
      <c r="N573" s="3"/>
      <c r="O573" s="3"/>
      <c r="P573" s="3"/>
      <c r="Q573" s="3"/>
      <c r="R573" s="3"/>
      <c r="S573" s="3"/>
      <c r="T573" s="27"/>
      <c r="U573" s="27"/>
      <c r="V573" s="27"/>
      <c r="W573" s="27"/>
      <c r="X573" s="3"/>
    </row>
    <row r="574" spans="1:24" ht="15" x14ac:dyDescent="0.25">
      <c r="A574" s="3"/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3"/>
      <c r="M574" s="3"/>
      <c r="N574" s="3"/>
      <c r="O574" s="3"/>
      <c r="P574" s="3"/>
      <c r="Q574" s="3"/>
      <c r="R574" s="3"/>
      <c r="S574" s="3"/>
      <c r="T574" s="27"/>
      <c r="U574" s="27"/>
      <c r="V574" s="27"/>
      <c r="W574" s="27"/>
      <c r="X574" s="3"/>
    </row>
    <row r="575" spans="1:24" ht="15" x14ac:dyDescent="0.25">
      <c r="A575" s="3"/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3"/>
      <c r="M575" s="3"/>
      <c r="N575" s="3"/>
      <c r="O575" s="3"/>
      <c r="P575" s="3"/>
      <c r="Q575" s="3"/>
      <c r="R575" s="3"/>
      <c r="S575" s="3"/>
      <c r="T575" s="27"/>
      <c r="U575" s="27"/>
      <c r="V575" s="27"/>
      <c r="W575" s="27"/>
      <c r="X575" s="3"/>
    </row>
    <row r="576" spans="1:24" ht="15" x14ac:dyDescent="0.25">
      <c r="A576" s="3"/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3"/>
      <c r="M576" s="3"/>
      <c r="N576" s="3"/>
      <c r="O576" s="3"/>
      <c r="P576" s="3"/>
      <c r="Q576" s="3"/>
      <c r="R576" s="3"/>
      <c r="S576" s="3"/>
      <c r="T576" s="27"/>
      <c r="U576" s="27"/>
      <c r="V576" s="27"/>
      <c r="W576" s="27"/>
      <c r="X576" s="3"/>
    </row>
    <row r="577" spans="1:24" ht="15" x14ac:dyDescent="0.25">
      <c r="A577" s="3"/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3"/>
      <c r="M577" s="3"/>
      <c r="N577" s="3"/>
      <c r="O577" s="3"/>
      <c r="P577" s="3"/>
      <c r="Q577" s="3"/>
      <c r="R577" s="3"/>
      <c r="S577" s="3"/>
      <c r="T577" s="27"/>
      <c r="U577" s="27"/>
      <c r="V577" s="27"/>
      <c r="W577" s="27"/>
      <c r="X577" s="3"/>
    </row>
    <row r="578" spans="1:24" ht="15" x14ac:dyDescent="0.25">
      <c r="A578" s="3"/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3"/>
      <c r="M578" s="3"/>
      <c r="N578" s="3"/>
      <c r="O578" s="3"/>
      <c r="P578" s="3"/>
      <c r="Q578" s="3"/>
      <c r="R578" s="3"/>
      <c r="S578" s="3"/>
      <c r="T578" s="27"/>
      <c r="U578" s="27"/>
      <c r="V578" s="27"/>
      <c r="W578" s="27"/>
      <c r="X578" s="3"/>
    </row>
    <row r="579" spans="1:24" ht="15" x14ac:dyDescent="0.25">
      <c r="A579" s="3"/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3"/>
      <c r="M579" s="3"/>
      <c r="N579" s="3"/>
      <c r="O579" s="3"/>
      <c r="P579" s="3"/>
      <c r="Q579" s="3"/>
      <c r="R579" s="3"/>
      <c r="S579" s="3"/>
      <c r="T579" s="27"/>
      <c r="U579" s="27"/>
      <c r="V579" s="27"/>
      <c r="W579" s="27"/>
      <c r="X579" s="3"/>
    </row>
    <row r="580" spans="1:24" ht="15" x14ac:dyDescent="0.25">
      <c r="A580" s="3"/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3"/>
      <c r="M580" s="3"/>
      <c r="N580" s="3"/>
      <c r="O580" s="3"/>
      <c r="P580" s="3"/>
      <c r="Q580" s="3"/>
      <c r="R580" s="3"/>
      <c r="S580" s="3"/>
      <c r="T580" s="27"/>
      <c r="U580" s="27"/>
      <c r="V580" s="27"/>
      <c r="W580" s="27"/>
      <c r="X580" s="3"/>
    </row>
    <row r="581" spans="1:24" ht="15" x14ac:dyDescent="0.25">
      <c r="A581" s="3"/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3"/>
      <c r="M581" s="3"/>
      <c r="N581" s="3"/>
      <c r="O581" s="3"/>
      <c r="P581" s="3"/>
      <c r="Q581" s="3"/>
      <c r="R581" s="3"/>
      <c r="S581" s="3"/>
      <c r="T581" s="27"/>
      <c r="U581" s="27"/>
      <c r="V581" s="27"/>
      <c r="W581" s="27"/>
      <c r="X581" s="3"/>
    </row>
    <row r="582" spans="1:24" ht="15" x14ac:dyDescent="0.25">
      <c r="A582" s="3"/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3"/>
      <c r="M582" s="3"/>
      <c r="N582" s="3"/>
      <c r="O582" s="3"/>
      <c r="P582" s="3"/>
      <c r="Q582" s="3"/>
      <c r="R582" s="3"/>
      <c r="S582" s="3"/>
      <c r="T582" s="27"/>
      <c r="U582" s="27"/>
      <c r="V582" s="27"/>
      <c r="W582" s="27"/>
      <c r="X582" s="3"/>
    </row>
    <row r="583" spans="1:24" ht="15" x14ac:dyDescent="0.25">
      <c r="A583" s="3"/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3"/>
      <c r="M583" s="3"/>
      <c r="N583" s="3"/>
      <c r="O583" s="3"/>
      <c r="P583" s="3"/>
      <c r="Q583" s="3"/>
      <c r="R583" s="3"/>
      <c r="S583" s="3"/>
      <c r="T583" s="27"/>
      <c r="U583" s="27"/>
      <c r="V583" s="27"/>
      <c r="W583" s="27"/>
      <c r="X583" s="3"/>
    </row>
    <row r="584" spans="1:24" ht="15" x14ac:dyDescent="0.25">
      <c r="A584" s="3"/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3"/>
      <c r="M584" s="3"/>
      <c r="N584" s="3"/>
      <c r="O584" s="3"/>
      <c r="P584" s="3"/>
      <c r="Q584" s="3"/>
      <c r="R584" s="3"/>
      <c r="S584" s="3"/>
      <c r="T584" s="27"/>
      <c r="U584" s="27"/>
      <c r="V584" s="27"/>
      <c r="W584" s="27"/>
      <c r="X584" s="3"/>
    </row>
    <row r="585" spans="1:24" ht="15" x14ac:dyDescent="0.25">
      <c r="A585" s="3"/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3"/>
      <c r="M585" s="3"/>
      <c r="N585" s="3"/>
      <c r="O585" s="3"/>
      <c r="P585" s="3"/>
      <c r="Q585" s="3"/>
      <c r="R585" s="3"/>
      <c r="S585" s="3"/>
      <c r="T585" s="27"/>
      <c r="U585" s="27"/>
      <c r="V585" s="27"/>
      <c r="W585" s="27"/>
      <c r="X585" s="3"/>
    </row>
    <row r="586" spans="1:24" ht="15" x14ac:dyDescent="0.25">
      <c r="A586" s="3"/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3"/>
      <c r="M586" s="3"/>
      <c r="N586" s="3"/>
      <c r="O586" s="3"/>
      <c r="P586" s="3"/>
      <c r="Q586" s="3"/>
      <c r="R586" s="3"/>
      <c r="S586" s="3"/>
      <c r="T586" s="27"/>
      <c r="U586" s="27"/>
      <c r="V586" s="27"/>
      <c r="W586" s="27"/>
      <c r="X586" s="3"/>
    </row>
    <row r="587" spans="1:24" ht="15" x14ac:dyDescent="0.25">
      <c r="A587" s="3"/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3"/>
      <c r="M587" s="3"/>
      <c r="N587" s="3"/>
      <c r="O587" s="3"/>
      <c r="P587" s="3"/>
      <c r="Q587" s="3"/>
      <c r="R587" s="3"/>
      <c r="S587" s="3"/>
      <c r="T587" s="27"/>
      <c r="U587" s="27"/>
      <c r="V587" s="27"/>
      <c r="W587" s="27"/>
      <c r="X587" s="3"/>
    </row>
    <row r="588" spans="1:24" ht="15" x14ac:dyDescent="0.25">
      <c r="A588" s="3"/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3"/>
      <c r="M588" s="3"/>
      <c r="N588" s="3"/>
      <c r="O588" s="3"/>
      <c r="P588" s="3"/>
      <c r="Q588" s="3"/>
      <c r="R588" s="3"/>
      <c r="S588" s="3"/>
      <c r="T588" s="27"/>
      <c r="U588" s="27"/>
      <c r="V588" s="27"/>
      <c r="W588" s="27"/>
      <c r="X588" s="3"/>
    </row>
    <row r="589" spans="1:24" ht="15" x14ac:dyDescent="0.25">
      <c r="A589" s="3"/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3"/>
      <c r="M589" s="3"/>
      <c r="N589" s="3"/>
      <c r="O589" s="3"/>
      <c r="P589" s="3"/>
      <c r="Q589" s="3"/>
      <c r="R589" s="3"/>
      <c r="S589" s="3"/>
      <c r="T589" s="27"/>
      <c r="U589" s="27"/>
      <c r="V589" s="27"/>
      <c r="W589" s="27"/>
      <c r="X589" s="3"/>
    </row>
    <row r="590" spans="1:24" ht="15" x14ac:dyDescent="0.25">
      <c r="A590" s="3"/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3"/>
      <c r="M590" s="3"/>
      <c r="N590" s="3"/>
      <c r="O590" s="3"/>
      <c r="P590" s="3"/>
      <c r="Q590" s="3"/>
      <c r="R590" s="3"/>
      <c r="S590" s="3"/>
      <c r="T590" s="27"/>
      <c r="U590" s="27"/>
      <c r="V590" s="27"/>
      <c r="W590" s="27"/>
      <c r="X590" s="3"/>
    </row>
    <row r="591" spans="1:24" ht="15" x14ac:dyDescent="0.25">
      <c r="A591" s="3"/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3"/>
      <c r="M591" s="3"/>
      <c r="N591" s="3"/>
      <c r="O591" s="3"/>
      <c r="P591" s="3"/>
      <c r="Q591" s="3"/>
      <c r="R591" s="3"/>
      <c r="S591" s="3"/>
      <c r="T591" s="27"/>
      <c r="U591" s="27"/>
      <c r="V591" s="27"/>
      <c r="W591" s="27"/>
      <c r="X591" s="3"/>
    </row>
    <row r="592" spans="1:24" ht="15" x14ac:dyDescent="0.25">
      <c r="A592" s="3"/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3"/>
      <c r="M592" s="3"/>
      <c r="N592" s="3"/>
      <c r="O592" s="3"/>
      <c r="P592" s="3"/>
      <c r="Q592" s="3"/>
      <c r="R592" s="3"/>
      <c r="S592" s="3"/>
      <c r="T592" s="27"/>
      <c r="U592" s="27"/>
      <c r="V592" s="27"/>
      <c r="W592" s="27"/>
      <c r="X592" s="3"/>
    </row>
    <row r="593" spans="1:24" ht="15" x14ac:dyDescent="0.25">
      <c r="A593" s="3"/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3"/>
      <c r="M593" s="3"/>
      <c r="N593" s="3"/>
      <c r="O593" s="3"/>
      <c r="P593" s="3"/>
      <c r="Q593" s="3"/>
      <c r="R593" s="3"/>
      <c r="S593" s="3"/>
      <c r="T593" s="27"/>
      <c r="U593" s="27"/>
      <c r="V593" s="27"/>
      <c r="W593" s="27"/>
      <c r="X593" s="3"/>
    </row>
    <row r="594" spans="1:24" ht="15" x14ac:dyDescent="0.25">
      <c r="A594" s="3"/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3"/>
      <c r="M594" s="3"/>
      <c r="N594" s="3"/>
      <c r="O594" s="3"/>
      <c r="P594" s="3"/>
      <c r="Q594" s="3"/>
      <c r="R594" s="3"/>
      <c r="S594" s="3"/>
      <c r="T594" s="27"/>
      <c r="U594" s="27"/>
      <c r="V594" s="27"/>
      <c r="W594" s="27"/>
      <c r="X594" s="3"/>
    </row>
    <row r="595" spans="1:24" ht="15" x14ac:dyDescent="0.25">
      <c r="A595" s="3"/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3"/>
      <c r="M595" s="3"/>
      <c r="N595" s="3"/>
      <c r="O595" s="3"/>
      <c r="P595" s="3"/>
      <c r="Q595" s="3"/>
      <c r="R595" s="3"/>
      <c r="S595" s="3"/>
      <c r="T595" s="27"/>
      <c r="U595" s="27"/>
      <c r="V595" s="27"/>
      <c r="W595" s="27"/>
      <c r="X595" s="3"/>
    </row>
    <row r="596" spans="1:24" ht="15" x14ac:dyDescent="0.25">
      <c r="A596" s="3"/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3"/>
      <c r="M596" s="3"/>
      <c r="N596" s="3"/>
      <c r="O596" s="3"/>
      <c r="P596" s="3"/>
      <c r="Q596" s="3"/>
      <c r="R596" s="3"/>
      <c r="S596" s="3"/>
      <c r="T596" s="27"/>
      <c r="U596" s="27"/>
      <c r="V596" s="27"/>
      <c r="W596" s="27"/>
      <c r="X596" s="3"/>
    </row>
    <row r="597" spans="1:24" ht="15" x14ac:dyDescent="0.25">
      <c r="A597" s="3"/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3"/>
      <c r="M597" s="3"/>
      <c r="N597" s="3"/>
      <c r="O597" s="3"/>
      <c r="P597" s="3"/>
      <c r="Q597" s="3"/>
      <c r="R597" s="3"/>
      <c r="S597" s="3"/>
      <c r="T597" s="27"/>
      <c r="U597" s="27"/>
      <c r="V597" s="27"/>
      <c r="W597" s="27"/>
      <c r="X597" s="3"/>
    </row>
    <row r="598" spans="1:24" ht="15" x14ac:dyDescent="0.25">
      <c r="A598" s="3"/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3"/>
      <c r="M598" s="3"/>
      <c r="N598" s="3"/>
      <c r="O598" s="3"/>
      <c r="P598" s="3"/>
      <c r="Q598" s="3"/>
      <c r="R598" s="3"/>
      <c r="S598" s="3"/>
      <c r="T598" s="27"/>
      <c r="U598" s="27"/>
      <c r="V598" s="27"/>
      <c r="W598" s="27"/>
      <c r="X598" s="3"/>
    </row>
    <row r="599" spans="1:24" ht="15" x14ac:dyDescent="0.25">
      <c r="A599" s="3"/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3"/>
      <c r="M599" s="3"/>
      <c r="N599" s="3"/>
      <c r="O599" s="3"/>
      <c r="P599" s="3"/>
      <c r="Q599" s="3"/>
      <c r="R599" s="3"/>
      <c r="S599" s="3"/>
      <c r="T599" s="27"/>
      <c r="U599" s="27"/>
      <c r="V599" s="27"/>
      <c r="W599" s="27"/>
      <c r="X599" s="3"/>
    </row>
    <row r="600" spans="1:24" ht="15" x14ac:dyDescent="0.25">
      <c r="A600" s="3"/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3"/>
      <c r="M600" s="3"/>
      <c r="N600" s="3"/>
      <c r="O600" s="3"/>
      <c r="P600" s="3"/>
      <c r="Q600" s="3"/>
      <c r="R600" s="3"/>
      <c r="S600" s="3"/>
      <c r="T600" s="27"/>
      <c r="U600" s="27"/>
      <c r="V600" s="27"/>
      <c r="W600" s="27"/>
      <c r="X600" s="3"/>
    </row>
    <row r="601" spans="1:24" ht="15" x14ac:dyDescent="0.25">
      <c r="A601" s="3"/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3"/>
      <c r="M601" s="3"/>
      <c r="N601" s="3"/>
      <c r="O601" s="3"/>
      <c r="P601" s="3"/>
      <c r="Q601" s="3"/>
      <c r="R601" s="3"/>
      <c r="S601" s="3"/>
      <c r="T601" s="27"/>
      <c r="U601" s="27"/>
      <c r="V601" s="27"/>
      <c r="W601" s="27"/>
      <c r="X601" s="3"/>
    </row>
    <row r="602" spans="1:24" ht="15" x14ac:dyDescent="0.25">
      <c r="A602" s="3"/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3"/>
      <c r="M602" s="3"/>
      <c r="N602" s="3"/>
      <c r="O602" s="3"/>
      <c r="P602" s="3"/>
      <c r="Q602" s="3"/>
      <c r="R602" s="3"/>
      <c r="S602" s="3"/>
      <c r="T602" s="27"/>
      <c r="U602" s="27"/>
      <c r="V602" s="27"/>
      <c r="W602" s="27"/>
      <c r="X602" s="3"/>
    </row>
    <row r="603" spans="1:24" ht="15" x14ac:dyDescent="0.25">
      <c r="A603" s="3"/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3"/>
      <c r="M603" s="3"/>
      <c r="N603" s="3"/>
      <c r="O603" s="3"/>
      <c r="P603" s="3"/>
      <c r="Q603" s="3"/>
      <c r="R603" s="3"/>
      <c r="S603" s="3"/>
      <c r="T603" s="27"/>
      <c r="U603" s="27"/>
      <c r="V603" s="27"/>
      <c r="W603" s="27"/>
      <c r="X603" s="3"/>
    </row>
    <row r="604" spans="1:24" ht="15" x14ac:dyDescent="0.25">
      <c r="A604" s="3"/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3"/>
      <c r="M604" s="3"/>
      <c r="N604" s="3"/>
      <c r="O604" s="3"/>
      <c r="P604" s="3"/>
      <c r="Q604" s="3"/>
      <c r="R604" s="3"/>
      <c r="S604" s="3"/>
      <c r="T604" s="27"/>
      <c r="U604" s="27"/>
      <c r="V604" s="27"/>
      <c r="W604" s="27"/>
      <c r="X604" s="3"/>
    </row>
    <row r="605" spans="1:24" ht="15" x14ac:dyDescent="0.25">
      <c r="A605" s="3"/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3"/>
      <c r="M605" s="3"/>
      <c r="N605" s="3"/>
      <c r="O605" s="3"/>
      <c r="P605" s="3"/>
      <c r="Q605" s="3"/>
      <c r="R605" s="3"/>
      <c r="S605" s="3"/>
      <c r="T605" s="27"/>
      <c r="U605" s="27"/>
      <c r="V605" s="27"/>
      <c r="W605" s="27"/>
      <c r="X605" s="3"/>
    </row>
    <row r="606" spans="1:24" ht="15" x14ac:dyDescent="0.25">
      <c r="A606" s="3"/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3"/>
      <c r="M606" s="3"/>
      <c r="N606" s="3"/>
      <c r="O606" s="3"/>
      <c r="P606" s="3"/>
      <c r="Q606" s="3"/>
      <c r="R606" s="3"/>
      <c r="S606" s="3"/>
      <c r="T606" s="27"/>
      <c r="U606" s="27"/>
      <c r="V606" s="27"/>
      <c r="W606" s="27"/>
      <c r="X606" s="3"/>
    </row>
    <row r="607" spans="1:24" ht="15" x14ac:dyDescent="0.25">
      <c r="A607" s="3"/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3"/>
      <c r="M607" s="3"/>
      <c r="N607" s="3"/>
      <c r="O607" s="3"/>
      <c r="P607" s="3"/>
      <c r="Q607" s="3"/>
      <c r="R607" s="3"/>
      <c r="S607" s="3"/>
      <c r="T607" s="27"/>
      <c r="U607" s="27"/>
      <c r="V607" s="27"/>
      <c r="W607" s="27"/>
      <c r="X607" s="3"/>
    </row>
    <row r="608" spans="1:24" ht="15" x14ac:dyDescent="0.25">
      <c r="A608" s="3"/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3"/>
      <c r="M608" s="3"/>
      <c r="N608" s="3"/>
      <c r="O608" s="3"/>
      <c r="P608" s="3"/>
      <c r="Q608" s="3"/>
      <c r="R608" s="3"/>
      <c r="S608" s="3"/>
      <c r="T608" s="27"/>
      <c r="U608" s="27"/>
      <c r="V608" s="27"/>
      <c r="W608" s="27"/>
      <c r="X608" s="3"/>
    </row>
    <row r="609" spans="1:24" ht="15" x14ac:dyDescent="0.25">
      <c r="A609" s="3"/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3"/>
      <c r="M609" s="3"/>
      <c r="N609" s="3"/>
      <c r="O609" s="3"/>
      <c r="P609" s="3"/>
      <c r="Q609" s="3"/>
      <c r="R609" s="3"/>
      <c r="S609" s="3"/>
      <c r="T609" s="27"/>
      <c r="U609" s="27"/>
      <c r="V609" s="27"/>
      <c r="W609" s="27"/>
      <c r="X609" s="3"/>
    </row>
    <row r="610" spans="1:24" ht="15" x14ac:dyDescent="0.25">
      <c r="A610" s="3"/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3"/>
      <c r="M610" s="3"/>
      <c r="N610" s="3"/>
      <c r="O610" s="3"/>
      <c r="P610" s="3"/>
      <c r="Q610" s="3"/>
      <c r="R610" s="3"/>
      <c r="S610" s="3"/>
      <c r="T610" s="27"/>
      <c r="U610" s="27"/>
      <c r="V610" s="27"/>
      <c r="W610" s="27"/>
      <c r="X610" s="3"/>
    </row>
    <row r="611" spans="1:24" ht="15" x14ac:dyDescent="0.25">
      <c r="A611" s="3"/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3"/>
      <c r="M611" s="3"/>
      <c r="N611" s="3"/>
      <c r="O611" s="3"/>
      <c r="P611" s="3"/>
      <c r="Q611" s="3"/>
      <c r="R611" s="3"/>
      <c r="S611" s="3"/>
      <c r="T611" s="27"/>
      <c r="U611" s="27"/>
      <c r="V611" s="27"/>
      <c r="W611" s="27"/>
      <c r="X611" s="3"/>
    </row>
    <row r="612" spans="1:24" ht="15" x14ac:dyDescent="0.25">
      <c r="A612" s="3"/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3"/>
      <c r="M612" s="3"/>
      <c r="N612" s="3"/>
      <c r="O612" s="3"/>
      <c r="P612" s="3"/>
      <c r="Q612" s="3"/>
      <c r="R612" s="3"/>
      <c r="S612" s="3"/>
      <c r="T612" s="27"/>
      <c r="U612" s="27"/>
      <c r="V612" s="27"/>
      <c r="W612" s="27"/>
      <c r="X612" s="3"/>
    </row>
    <row r="613" spans="1:24" ht="15" x14ac:dyDescent="0.25">
      <c r="A613" s="3"/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3"/>
      <c r="M613" s="3"/>
      <c r="N613" s="3"/>
      <c r="O613" s="3"/>
      <c r="P613" s="3"/>
      <c r="Q613" s="3"/>
      <c r="R613" s="3"/>
      <c r="S613" s="3"/>
      <c r="T613" s="27"/>
      <c r="U613" s="27"/>
      <c r="V613" s="27"/>
      <c r="W613" s="27"/>
      <c r="X613" s="3"/>
    </row>
    <row r="614" spans="1:24" ht="15" x14ac:dyDescent="0.25">
      <c r="A614" s="3"/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3"/>
      <c r="M614" s="3"/>
      <c r="N614" s="3"/>
      <c r="O614" s="3"/>
      <c r="P614" s="3"/>
      <c r="Q614" s="3"/>
      <c r="R614" s="3"/>
      <c r="S614" s="3"/>
      <c r="T614" s="27"/>
      <c r="U614" s="27"/>
      <c r="V614" s="27"/>
      <c r="W614" s="27"/>
      <c r="X614" s="3"/>
    </row>
    <row r="615" spans="1:24" ht="15" x14ac:dyDescent="0.25">
      <c r="A615" s="3"/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3"/>
      <c r="M615" s="3"/>
      <c r="N615" s="3"/>
      <c r="O615" s="3"/>
      <c r="P615" s="3"/>
      <c r="Q615" s="3"/>
      <c r="R615" s="3"/>
      <c r="S615" s="3"/>
      <c r="T615" s="27"/>
      <c r="U615" s="27"/>
      <c r="V615" s="27"/>
      <c r="W615" s="27"/>
      <c r="X615" s="3"/>
    </row>
    <row r="616" spans="1:24" ht="15" x14ac:dyDescent="0.25">
      <c r="A616" s="3"/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3"/>
      <c r="M616" s="3"/>
      <c r="N616" s="3"/>
      <c r="O616" s="3"/>
      <c r="P616" s="3"/>
      <c r="Q616" s="3"/>
      <c r="R616" s="3"/>
      <c r="S616" s="3"/>
      <c r="T616" s="27"/>
      <c r="U616" s="27"/>
      <c r="V616" s="27"/>
      <c r="W616" s="27"/>
      <c r="X616" s="3"/>
    </row>
    <row r="617" spans="1:24" ht="15" x14ac:dyDescent="0.25">
      <c r="A617" s="3"/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3"/>
      <c r="M617" s="3"/>
      <c r="N617" s="3"/>
      <c r="O617" s="3"/>
      <c r="P617" s="3"/>
      <c r="Q617" s="3"/>
      <c r="R617" s="3"/>
      <c r="S617" s="3"/>
      <c r="T617" s="27"/>
      <c r="U617" s="27"/>
      <c r="V617" s="27"/>
      <c r="W617" s="27"/>
      <c r="X617" s="3"/>
    </row>
    <row r="618" spans="1:24" ht="15" x14ac:dyDescent="0.25">
      <c r="A618" s="3"/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3"/>
      <c r="M618" s="3"/>
      <c r="N618" s="3"/>
      <c r="O618" s="3"/>
      <c r="P618" s="3"/>
      <c r="Q618" s="3"/>
      <c r="R618" s="3"/>
      <c r="S618" s="3"/>
      <c r="T618" s="27"/>
      <c r="U618" s="27"/>
      <c r="V618" s="27"/>
      <c r="W618" s="27"/>
      <c r="X618" s="3"/>
    </row>
    <row r="619" spans="1:24" ht="15" x14ac:dyDescent="0.25">
      <c r="A619" s="3"/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3"/>
      <c r="M619" s="3"/>
      <c r="N619" s="3"/>
      <c r="O619" s="3"/>
      <c r="P619" s="3"/>
      <c r="Q619" s="3"/>
      <c r="R619" s="3"/>
      <c r="S619" s="3"/>
      <c r="T619" s="27"/>
      <c r="U619" s="27"/>
      <c r="V619" s="27"/>
      <c r="W619" s="27"/>
      <c r="X619" s="3"/>
    </row>
    <row r="620" spans="1:24" ht="15" x14ac:dyDescent="0.25">
      <c r="A620" s="3"/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3"/>
      <c r="M620" s="3"/>
      <c r="N620" s="3"/>
      <c r="O620" s="3"/>
      <c r="P620" s="3"/>
      <c r="Q620" s="3"/>
      <c r="R620" s="3"/>
      <c r="S620" s="3"/>
      <c r="T620" s="27"/>
      <c r="U620" s="27"/>
      <c r="V620" s="27"/>
      <c r="W620" s="27"/>
      <c r="X620" s="3"/>
    </row>
    <row r="621" spans="1:24" ht="15" x14ac:dyDescent="0.25">
      <c r="A621" s="3"/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3"/>
      <c r="M621" s="3"/>
      <c r="N621" s="3"/>
      <c r="O621" s="3"/>
      <c r="P621" s="3"/>
      <c r="Q621" s="3"/>
      <c r="R621" s="3"/>
      <c r="S621" s="3"/>
      <c r="T621" s="27"/>
      <c r="U621" s="27"/>
      <c r="V621" s="27"/>
      <c r="W621" s="27"/>
      <c r="X621" s="3"/>
    </row>
    <row r="622" spans="1:24" ht="15" x14ac:dyDescent="0.25">
      <c r="A622" s="3"/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3"/>
      <c r="M622" s="3"/>
      <c r="N622" s="3"/>
      <c r="O622" s="3"/>
      <c r="P622" s="3"/>
      <c r="Q622" s="3"/>
      <c r="R622" s="3"/>
      <c r="S622" s="3"/>
      <c r="T622" s="27"/>
      <c r="U622" s="27"/>
      <c r="V622" s="27"/>
      <c r="W622" s="27"/>
      <c r="X622" s="3"/>
    </row>
    <row r="623" spans="1:24" ht="15" x14ac:dyDescent="0.25">
      <c r="A623" s="3"/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3"/>
      <c r="M623" s="3"/>
      <c r="N623" s="3"/>
      <c r="O623" s="3"/>
      <c r="P623" s="3"/>
      <c r="Q623" s="3"/>
      <c r="R623" s="3"/>
      <c r="S623" s="3"/>
      <c r="T623" s="27"/>
      <c r="U623" s="27"/>
      <c r="V623" s="27"/>
      <c r="W623" s="27"/>
      <c r="X623" s="3"/>
    </row>
    <row r="624" spans="1:24" ht="15" x14ac:dyDescent="0.25">
      <c r="A624" s="3"/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3"/>
      <c r="M624" s="3"/>
      <c r="N624" s="3"/>
      <c r="O624" s="3"/>
      <c r="P624" s="3"/>
      <c r="Q624" s="3"/>
      <c r="R624" s="3"/>
      <c r="S624" s="3"/>
      <c r="T624" s="27"/>
      <c r="U624" s="27"/>
      <c r="V624" s="27"/>
      <c r="W624" s="27"/>
      <c r="X624" s="3"/>
    </row>
    <row r="625" spans="1:24" ht="15" x14ac:dyDescent="0.25">
      <c r="A625" s="3"/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3"/>
      <c r="M625" s="3"/>
      <c r="N625" s="3"/>
      <c r="O625" s="3"/>
      <c r="P625" s="3"/>
      <c r="Q625" s="3"/>
      <c r="R625" s="3"/>
      <c r="S625" s="3"/>
      <c r="T625" s="27"/>
      <c r="U625" s="27"/>
      <c r="V625" s="27"/>
      <c r="W625" s="27"/>
      <c r="X625" s="3"/>
    </row>
    <row r="626" spans="1:24" ht="15" x14ac:dyDescent="0.25">
      <c r="A626" s="3"/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3"/>
      <c r="M626" s="3"/>
      <c r="N626" s="3"/>
      <c r="O626" s="3"/>
      <c r="P626" s="3"/>
      <c r="Q626" s="3"/>
      <c r="R626" s="3"/>
      <c r="S626" s="3"/>
      <c r="T626" s="27"/>
      <c r="U626" s="27"/>
      <c r="V626" s="27"/>
      <c r="W626" s="27"/>
      <c r="X626" s="3"/>
    </row>
    <row r="627" spans="1:24" ht="15" x14ac:dyDescent="0.25">
      <c r="A627" s="3"/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3"/>
      <c r="M627" s="3"/>
      <c r="N627" s="3"/>
      <c r="O627" s="3"/>
      <c r="P627" s="3"/>
      <c r="Q627" s="3"/>
      <c r="R627" s="3"/>
      <c r="S627" s="3"/>
      <c r="T627" s="27"/>
      <c r="U627" s="27"/>
      <c r="V627" s="27"/>
      <c r="W627" s="27"/>
      <c r="X627" s="3"/>
    </row>
    <row r="628" spans="1:24" ht="15" x14ac:dyDescent="0.25">
      <c r="A628" s="3"/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3"/>
      <c r="M628" s="3"/>
      <c r="N628" s="3"/>
      <c r="O628" s="3"/>
      <c r="P628" s="3"/>
      <c r="Q628" s="3"/>
      <c r="R628" s="3"/>
      <c r="S628" s="3"/>
      <c r="T628" s="27"/>
      <c r="U628" s="27"/>
      <c r="V628" s="27"/>
      <c r="W628" s="27"/>
      <c r="X628" s="3"/>
    </row>
    <row r="629" spans="1:24" ht="15" x14ac:dyDescent="0.25">
      <c r="A629" s="3"/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3"/>
      <c r="M629" s="3"/>
      <c r="N629" s="3"/>
      <c r="O629" s="3"/>
      <c r="P629" s="3"/>
      <c r="Q629" s="3"/>
      <c r="R629" s="3"/>
      <c r="S629" s="3"/>
      <c r="T629" s="27"/>
      <c r="U629" s="27"/>
      <c r="V629" s="27"/>
      <c r="W629" s="27"/>
      <c r="X629" s="3"/>
    </row>
    <row r="630" spans="1:24" ht="15" x14ac:dyDescent="0.25">
      <c r="A630" s="3"/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3"/>
      <c r="M630" s="3"/>
      <c r="N630" s="3"/>
      <c r="O630" s="3"/>
      <c r="P630" s="3"/>
      <c r="Q630" s="3"/>
      <c r="R630" s="3"/>
      <c r="S630" s="3"/>
      <c r="T630" s="27"/>
      <c r="U630" s="27"/>
      <c r="V630" s="27"/>
      <c r="W630" s="27"/>
      <c r="X630" s="3"/>
    </row>
    <row r="631" spans="1:24" ht="15" x14ac:dyDescent="0.25">
      <c r="A631" s="3"/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3"/>
      <c r="M631" s="3"/>
      <c r="N631" s="3"/>
      <c r="O631" s="3"/>
      <c r="P631" s="3"/>
      <c r="Q631" s="3"/>
      <c r="R631" s="3"/>
      <c r="S631" s="3"/>
      <c r="T631" s="27"/>
      <c r="U631" s="27"/>
      <c r="V631" s="27"/>
      <c r="W631" s="27"/>
      <c r="X631" s="3"/>
    </row>
    <row r="632" spans="1:24" ht="15" x14ac:dyDescent="0.25">
      <c r="A632" s="3"/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3"/>
      <c r="M632" s="3"/>
      <c r="N632" s="3"/>
      <c r="O632" s="3"/>
      <c r="P632" s="3"/>
      <c r="Q632" s="3"/>
      <c r="R632" s="3"/>
      <c r="S632" s="3"/>
      <c r="T632" s="27"/>
      <c r="U632" s="27"/>
      <c r="V632" s="27"/>
      <c r="W632" s="27"/>
      <c r="X632" s="3"/>
    </row>
    <row r="633" spans="1:24" ht="15" x14ac:dyDescent="0.25">
      <c r="A633" s="3"/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3"/>
      <c r="M633" s="3"/>
      <c r="N633" s="3"/>
      <c r="O633" s="3"/>
      <c r="P633" s="3"/>
      <c r="Q633" s="3"/>
      <c r="R633" s="3"/>
      <c r="S633" s="3"/>
      <c r="T633" s="27"/>
      <c r="U633" s="27"/>
      <c r="V633" s="27"/>
      <c r="W633" s="27"/>
      <c r="X633" s="3"/>
    </row>
    <row r="634" spans="1:24" ht="15" x14ac:dyDescent="0.25">
      <c r="A634" s="3"/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3"/>
      <c r="M634" s="3"/>
      <c r="N634" s="3"/>
      <c r="O634" s="3"/>
      <c r="P634" s="3"/>
      <c r="Q634" s="3"/>
      <c r="R634" s="3"/>
      <c r="S634" s="3"/>
      <c r="T634" s="27"/>
      <c r="U634" s="27"/>
      <c r="V634" s="27"/>
      <c r="W634" s="27"/>
      <c r="X634" s="3"/>
    </row>
    <row r="635" spans="1:24" ht="15" x14ac:dyDescent="0.25">
      <c r="A635" s="3"/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3"/>
      <c r="M635" s="3"/>
      <c r="N635" s="3"/>
      <c r="O635" s="3"/>
      <c r="P635" s="3"/>
      <c r="Q635" s="3"/>
      <c r="R635" s="3"/>
      <c r="S635" s="3"/>
      <c r="T635" s="27"/>
      <c r="U635" s="27"/>
      <c r="V635" s="27"/>
      <c r="W635" s="27"/>
      <c r="X635" s="3"/>
    </row>
    <row r="636" spans="1:24" ht="15" x14ac:dyDescent="0.25">
      <c r="A636" s="3"/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3"/>
      <c r="M636" s="3"/>
      <c r="N636" s="3"/>
      <c r="O636" s="3"/>
      <c r="P636" s="3"/>
      <c r="Q636" s="3"/>
      <c r="R636" s="3"/>
      <c r="S636" s="3"/>
      <c r="T636" s="27"/>
      <c r="U636" s="27"/>
      <c r="V636" s="27"/>
      <c r="W636" s="27"/>
      <c r="X636" s="3"/>
    </row>
    <row r="637" spans="1:24" ht="15" x14ac:dyDescent="0.25">
      <c r="A637" s="3"/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3"/>
      <c r="M637" s="3"/>
      <c r="N637" s="3"/>
      <c r="O637" s="3"/>
      <c r="P637" s="3"/>
      <c r="Q637" s="3"/>
      <c r="R637" s="3"/>
      <c r="S637" s="3"/>
      <c r="T637" s="27"/>
      <c r="U637" s="27"/>
      <c r="V637" s="27"/>
      <c r="W637" s="27"/>
      <c r="X637" s="3"/>
    </row>
    <row r="638" spans="1:24" ht="15" x14ac:dyDescent="0.25">
      <c r="A638" s="3"/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3"/>
      <c r="M638" s="3"/>
      <c r="N638" s="3"/>
      <c r="O638" s="3"/>
      <c r="P638" s="3"/>
      <c r="Q638" s="3"/>
      <c r="R638" s="3"/>
      <c r="S638" s="3"/>
      <c r="T638" s="27"/>
      <c r="U638" s="27"/>
      <c r="V638" s="27"/>
      <c r="W638" s="27"/>
      <c r="X638" s="3"/>
    </row>
    <row r="639" spans="1:24" ht="15" x14ac:dyDescent="0.25">
      <c r="A639" s="3"/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3"/>
      <c r="M639" s="3"/>
      <c r="N639" s="3"/>
      <c r="O639" s="3"/>
      <c r="P639" s="3"/>
      <c r="Q639" s="3"/>
      <c r="R639" s="3"/>
      <c r="S639" s="3"/>
      <c r="T639" s="27"/>
      <c r="U639" s="27"/>
      <c r="V639" s="27"/>
      <c r="W639" s="27"/>
      <c r="X639" s="3"/>
    </row>
    <row r="640" spans="1:24" ht="15" x14ac:dyDescent="0.25">
      <c r="A640" s="3"/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3"/>
      <c r="M640" s="3"/>
      <c r="N640" s="3"/>
      <c r="O640" s="3"/>
      <c r="P640" s="3"/>
      <c r="Q640" s="3"/>
      <c r="R640" s="3"/>
      <c r="S640" s="3"/>
      <c r="T640" s="27"/>
      <c r="U640" s="27"/>
      <c r="V640" s="27"/>
      <c r="W640" s="27"/>
      <c r="X640" s="3"/>
    </row>
    <row r="641" spans="1:24" ht="15" x14ac:dyDescent="0.25">
      <c r="A641" s="3"/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3"/>
      <c r="M641" s="3"/>
      <c r="N641" s="3"/>
      <c r="O641" s="3"/>
      <c r="P641" s="3"/>
      <c r="Q641" s="3"/>
      <c r="R641" s="3"/>
      <c r="S641" s="3"/>
      <c r="T641" s="27"/>
      <c r="U641" s="27"/>
      <c r="V641" s="27"/>
      <c r="W641" s="27"/>
      <c r="X641" s="3"/>
    </row>
    <row r="642" spans="1:24" ht="15" x14ac:dyDescent="0.25">
      <c r="A642" s="3"/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3"/>
      <c r="M642" s="3"/>
      <c r="N642" s="3"/>
      <c r="O642" s="3"/>
      <c r="P642" s="3"/>
      <c r="Q642" s="3"/>
      <c r="R642" s="3"/>
      <c r="S642" s="3"/>
      <c r="T642" s="27"/>
      <c r="U642" s="27"/>
      <c r="V642" s="27"/>
      <c r="W642" s="27"/>
      <c r="X642" s="3"/>
    </row>
    <row r="643" spans="1:24" ht="15" x14ac:dyDescent="0.25">
      <c r="A643" s="3"/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3"/>
      <c r="M643" s="3"/>
      <c r="N643" s="3"/>
      <c r="O643" s="3"/>
      <c r="P643" s="3"/>
      <c r="Q643" s="3"/>
      <c r="R643" s="3"/>
      <c r="S643" s="3"/>
      <c r="T643" s="27"/>
      <c r="U643" s="27"/>
      <c r="V643" s="27"/>
      <c r="W643" s="27"/>
      <c r="X643" s="3"/>
    </row>
    <row r="644" spans="1:24" ht="15" x14ac:dyDescent="0.25">
      <c r="A644" s="3"/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3"/>
      <c r="M644" s="3"/>
      <c r="N644" s="3"/>
      <c r="O644" s="3"/>
      <c r="P644" s="3"/>
      <c r="Q644" s="3"/>
      <c r="R644" s="3"/>
      <c r="S644" s="3"/>
      <c r="T644" s="27"/>
      <c r="U644" s="27"/>
      <c r="V644" s="27"/>
      <c r="W644" s="27"/>
      <c r="X644" s="3"/>
    </row>
    <row r="645" spans="1:24" ht="15" x14ac:dyDescent="0.25">
      <c r="A645" s="3"/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3"/>
      <c r="M645" s="3"/>
      <c r="N645" s="3"/>
      <c r="O645" s="3"/>
      <c r="P645" s="3"/>
      <c r="Q645" s="3"/>
      <c r="R645" s="3"/>
      <c r="S645" s="3"/>
      <c r="T645" s="27"/>
      <c r="U645" s="27"/>
      <c r="V645" s="27"/>
      <c r="W645" s="27"/>
      <c r="X645" s="3"/>
    </row>
    <row r="646" spans="1:24" ht="15" x14ac:dyDescent="0.25">
      <c r="A646" s="3"/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3"/>
      <c r="M646" s="3"/>
      <c r="N646" s="3"/>
      <c r="O646" s="3"/>
      <c r="P646" s="3"/>
      <c r="Q646" s="3"/>
      <c r="R646" s="3"/>
      <c r="S646" s="3"/>
      <c r="T646" s="27"/>
      <c r="U646" s="27"/>
      <c r="V646" s="27"/>
      <c r="W646" s="27"/>
      <c r="X646" s="3"/>
    </row>
    <row r="647" spans="1:24" ht="15" x14ac:dyDescent="0.25">
      <c r="A647" s="3"/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3"/>
      <c r="M647" s="3"/>
      <c r="N647" s="3"/>
      <c r="O647" s="3"/>
      <c r="P647" s="3"/>
      <c r="Q647" s="3"/>
      <c r="R647" s="3"/>
      <c r="S647" s="3"/>
      <c r="T647" s="27"/>
      <c r="U647" s="27"/>
      <c r="V647" s="27"/>
      <c r="W647" s="27"/>
      <c r="X647" s="3"/>
    </row>
    <row r="648" spans="1:24" ht="15" x14ac:dyDescent="0.25">
      <c r="A648" s="3"/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3"/>
      <c r="M648" s="3"/>
      <c r="N648" s="3"/>
      <c r="O648" s="3"/>
      <c r="P648" s="3"/>
      <c r="Q648" s="3"/>
      <c r="R648" s="3"/>
      <c r="S648" s="3"/>
      <c r="T648" s="27"/>
      <c r="U648" s="27"/>
      <c r="V648" s="27"/>
      <c r="W648" s="27"/>
      <c r="X648" s="3"/>
    </row>
    <row r="649" spans="1:24" ht="15" x14ac:dyDescent="0.25">
      <c r="A649" s="3"/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3"/>
      <c r="M649" s="3"/>
      <c r="N649" s="3"/>
      <c r="O649" s="3"/>
      <c r="P649" s="3"/>
      <c r="Q649" s="3"/>
      <c r="R649" s="3"/>
      <c r="S649" s="3"/>
      <c r="T649" s="27"/>
      <c r="U649" s="27"/>
      <c r="V649" s="27"/>
      <c r="W649" s="27"/>
      <c r="X649" s="3"/>
    </row>
    <row r="650" spans="1:24" ht="15" x14ac:dyDescent="0.25">
      <c r="A650" s="3"/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3"/>
      <c r="M650" s="3"/>
      <c r="N650" s="3"/>
      <c r="O650" s="3"/>
      <c r="P650" s="3"/>
      <c r="Q650" s="3"/>
      <c r="R650" s="3"/>
      <c r="S650" s="3"/>
      <c r="T650" s="27"/>
      <c r="U650" s="27"/>
      <c r="V650" s="27"/>
      <c r="W650" s="27"/>
      <c r="X650" s="3"/>
    </row>
    <row r="651" spans="1:24" ht="15" x14ac:dyDescent="0.25">
      <c r="A651" s="3"/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3"/>
      <c r="M651" s="3"/>
      <c r="N651" s="3"/>
      <c r="O651" s="3"/>
      <c r="P651" s="3"/>
      <c r="Q651" s="3"/>
      <c r="R651" s="3"/>
      <c r="S651" s="3"/>
      <c r="T651" s="27"/>
      <c r="U651" s="27"/>
      <c r="V651" s="27"/>
      <c r="W651" s="27"/>
      <c r="X651" s="3"/>
    </row>
    <row r="652" spans="1:24" ht="15" x14ac:dyDescent="0.25">
      <c r="A652" s="3"/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3"/>
      <c r="M652" s="3"/>
      <c r="N652" s="3"/>
      <c r="O652" s="3"/>
      <c r="P652" s="3"/>
      <c r="Q652" s="3"/>
      <c r="R652" s="3"/>
      <c r="S652" s="3"/>
      <c r="T652" s="27"/>
      <c r="U652" s="27"/>
      <c r="V652" s="27"/>
      <c r="W652" s="27"/>
      <c r="X652" s="3"/>
    </row>
    <row r="653" spans="1:24" ht="15" x14ac:dyDescent="0.25">
      <c r="A653" s="3"/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3"/>
      <c r="M653" s="3"/>
      <c r="N653" s="3"/>
      <c r="O653" s="3"/>
      <c r="P653" s="3"/>
      <c r="Q653" s="3"/>
      <c r="R653" s="3"/>
      <c r="S653" s="3"/>
      <c r="T653" s="27"/>
      <c r="U653" s="27"/>
      <c r="V653" s="27"/>
      <c r="W653" s="27"/>
      <c r="X653" s="3"/>
    </row>
    <row r="654" spans="1:24" ht="15" x14ac:dyDescent="0.25">
      <c r="A654" s="3"/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3"/>
      <c r="M654" s="3"/>
      <c r="N654" s="3"/>
      <c r="O654" s="3"/>
      <c r="P654" s="3"/>
      <c r="Q654" s="3"/>
      <c r="R654" s="3"/>
      <c r="S654" s="3"/>
      <c r="T654" s="27"/>
      <c r="U654" s="27"/>
      <c r="V654" s="27"/>
      <c r="W654" s="27"/>
      <c r="X654" s="3"/>
    </row>
    <row r="655" spans="1:24" ht="15" x14ac:dyDescent="0.25">
      <c r="A655" s="3"/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3"/>
      <c r="M655" s="3"/>
      <c r="N655" s="3"/>
      <c r="O655" s="3"/>
      <c r="P655" s="3"/>
      <c r="Q655" s="3"/>
      <c r="R655" s="3"/>
      <c r="S655" s="3"/>
      <c r="T655" s="27"/>
      <c r="U655" s="27"/>
      <c r="V655" s="27"/>
      <c r="W655" s="27"/>
      <c r="X655" s="3"/>
    </row>
    <row r="656" spans="1:24" ht="15" x14ac:dyDescent="0.25">
      <c r="A656" s="3"/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3"/>
      <c r="M656" s="3"/>
      <c r="N656" s="3"/>
      <c r="O656" s="3"/>
      <c r="P656" s="3"/>
      <c r="Q656" s="3"/>
      <c r="R656" s="3"/>
      <c r="S656" s="3"/>
      <c r="T656" s="27"/>
      <c r="U656" s="27"/>
      <c r="V656" s="27"/>
      <c r="W656" s="27"/>
      <c r="X656" s="3"/>
    </row>
    <row r="657" spans="1:24" ht="15" x14ac:dyDescent="0.25">
      <c r="A657" s="3"/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3"/>
      <c r="M657" s="3"/>
      <c r="N657" s="3"/>
      <c r="O657" s="3"/>
      <c r="P657" s="3"/>
      <c r="Q657" s="3"/>
      <c r="R657" s="3"/>
      <c r="S657" s="3"/>
      <c r="T657" s="27"/>
      <c r="U657" s="27"/>
      <c r="V657" s="27"/>
      <c r="W657" s="27"/>
      <c r="X657" s="3"/>
    </row>
    <row r="658" spans="1:24" ht="15" x14ac:dyDescent="0.25">
      <c r="A658" s="3"/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3"/>
      <c r="M658" s="3"/>
      <c r="N658" s="3"/>
      <c r="O658" s="3"/>
      <c r="P658" s="3"/>
      <c r="Q658" s="3"/>
      <c r="R658" s="3"/>
      <c r="S658" s="3"/>
      <c r="T658" s="27"/>
      <c r="U658" s="27"/>
      <c r="V658" s="27"/>
      <c r="W658" s="27"/>
      <c r="X658" s="3"/>
    </row>
    <row r="659" spans="1:24" ht="15" x14ac:dyDescent="0.25">
      <c r="A659" s="3"/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3"/>
      <c r="M659" s="3"/>
      <c r="N659" s="3"/>
      <c r="O659" s="3"/>
      <c r="P659" s="3"/>
      <c r="Q659" s="3"/>
      <c r="R659" s="3"/>
      <c r="S659" s="3"/>
      <c r="T659" s="27"/>
      <c r="U659" s="27"/>
      <c r="V659" s="27"/>
      <c r="W659" s="27"/>
      <c r="X659" s="3"/>
    </row>
    <row r="660" spans="1:24" ht="15" x14ac:dyDescent="0.25">
      <c r="A660" s="3"/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3"/>
      <c r="M660" s="3"/>
      <c r="N660" s="3"/>
      <c r="O660" s="3"/>
      <c r="P660" s="3"/>
      <c r="Q660" s="3"/>
      <c r="R660" s="3"/>
      <c r="S660" s="3"/>
      <c r="T660" s="27"/>
      <c r="U660" s="27"/>
      <c r="V660" s="27"/>
      <c r="W660" s="27"/>
      <c r="X660" s="3"/>
    </row>
    <row r="661" spans="1:24" ht="15" x14ac:dyDescent="0.25">
      <c r="A661" s="3"/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3"/>
      <c r="M661" s="3"/>
      <c r="N661" s="3"/>
      <c r="O661" s="3"/>
      <c r="P661" s="3"/>
      <c r="Q661" s="3"/>
      <c r="R661" s="3"/>
      <c r="S661" s="3"/>
      <c r="T661" s="27"/>
      <c r="U661" s="27"/>
      <c r="V661" s="27"/>
      <c r="W661" s="27"/>
      <c r="X661" s="3"/>
    </row>
    <row r="662" spans="1:24" ht="15" x14ac:dyDescent="0.25">
      <c r="A662" s="3"/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3"/>
      <c r="M662" s="3"/>
      <c r="N662" s="3"/>
      <c r="O662" s="3"/>
      <c r="P662" s="3"/>
      <c r="Q662" s="3"/>
      <c r="R662" s="3"/>
      <c r="S662" s="3"/>
      <c r="T662" s="27"/>
      <c r="U662" s="27"/>
      <c r="V662" s="27"/>
      <c r="W662" s="27"/>
      <c r="X662" s="3"/>
    </row>
    <row r="663" spans="1:24" ht="15" x14ac:dyDescent="0.25">
      <c r="A663" s="3"/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3"/>
      <c r="M663" s="3"/>
      <c r="N663" s="3"/>
      <c r="O663" s="3"/>
      <c r="P663" s="3"/>
      <c r="Q663" s="3"/>
      <c r="R663" s="3"/>
      <c r="S663" s="3"/>
      <c r="T663" s="27"/>
      <c r="U663" s="27"/>
      <c r="V663" s="27"/>
      <c r="W663" s="27"/>
      <c r="X663" s="3"/>
    </row>
    <row r="664" spans="1:24" ht="15" x14ac:dyDescent="0.25">
      <c r="A664" s="3"/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3"/>
      <c r="M664" s="3"/>
      <c r="N664" s="3"/>
      <c r="O664" s="3"/>
      <c r="P664" s="3"/>
      <c r="Q664" s="3"/>
      <c r="R664" s="3"/>
      <c r="S664" s="3"/>
      <c r="T664" s="27"/>
      <c r="U664" s="27"/>
      <c r="V664" s="27"/>
      <c r="W664" s="27"/>
      <c r="X664" s="3"/>
    </row>
    <row r="665" spans="1:24" ht="15" x14ac:dyDescent="0.25">
      <c r="A665" s="3"/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3"/>
      <c r="M665" s="3"/>
      <c r="N665" s="3"/>
      <c r="O665" s="3"/>
      <c r="P665" s="3"/>
      <c r="Q665" s="3"/>
      <c r="R665" s="3"/>
      <c r="S665" s="3"/>
      <c r="T665" s="27"/>
      <c r="U665" s="27"/>
      <c r="V665" s="27"/>
      <c r="W665" s="27"/>
      <c r="X665" s="3"/>
    </row>
    <row r="666" spans="1:24" ht="15" x14ac:dyDescent="0.25">
      <c r="A666" s="3"/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3"/>
      <c r="M666" s="3"/>
      <c r="N666" s="3"/>
      <c r="O666" s="3"/>
      <c r="P666" s="3"/>
      <c r="Q666" s="3"/>
      <c r="R666" s="3"/>
      <c r="S666" s="3"/>
      <c r="T666" s="27"/>
      <c r="U666" s="27"/>
      <c r="V666" s="27"/>
      <c r="W666" s="27"/>
      <c r="X666" s="3"/>
    </row>
    <row r="667" spans="1:24" ht="15" x14ac:dyDescent="0.25">
      <c r="A667" s="3"/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3"/>
      <c r="M667" s="3"/>
      <c r="N667" s="3"/>
      <c r="O667" s="3"/>
      <c r="P667" s="3"/>
      <c r="Q667" s="3"/>
      <c r="R667" s="3"/>
      <c r="S667" s="3"/>
      <c r="T667" s="27"/>
      <c r="U667" s="27"/>
      <c r="V667" s="27"/>
      <c r="W667" s="27"/>
      <c r="X667" s="3"/>
    </row>
    <row r="668" spans="1:24" ht="15" x14ac:dyDescent="0.25">
      <c r="A668" s="3"/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3"/>
      <c r="M668" s="3"/>
      <c r="N668" s="3"/>
      <c r="O668" s="3"/>
      <c r="P668" s="3"/>
      <c r="Q668" s="3"/>
      <c r="R668" s="3"/>
      <c r="S668" s="3"/>
      <c r="T668" s="27"/>
      <c r="U668" s="27"/>
      <c r="V668" s="27"/>
      <c r="W668" s="27"/>
      <c r="X668" s="3"/>
    </row>
    <row r="669" spans="1:24" ht="15" x14ac:dyDescent="0.25">
      <c r="A669" s="3"/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3"/>
      <c r="M669" s="3"/>
      <c r="N669" s="3"/>
      <c r="O669" s="3"/>
      <c r="P669" s="3"/>
      <c r="Q669" s="3"/>
      <c r="R669" s="3"/>
      <c r="S669" s="3"/>
      <c r="T669" s="27"/>
      <c r="U669" s="27"/>
      <c r="V669" s="27"/>
      <c r="W669" s="27"/>
      <c r="X669" s="3"/>
    </row>
    <row r="670" spans="1:24" ht="15" x14ac:dyDescent="0.25">
      <c r="A670" s="3"/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3"/>
      <c r="M670" s="3"/>
      <c r="N670" s="3"/>
      <c r="O670" s="3"/>
      <c r="P670" s="3"/>
      <c r="Q670" s="3"/>
      <c r="R670" s="3"/>
      <c r="S670" s="3"/>
      <c r="T670" s="27"/>
      <c r="U670" s="27"/>
      <c r="V670" s="27"/>
      <c r="W670" s="27"/>
      <c r="X670" s="3"/>
    </row>
    <row r="671" spans="1:24" ht="15" x14ac:dyDescent="0.25">
      <c r="A671" s="3"/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3"/>
      <c r="M671" s="3"/>
      <c r="N671" s="3"/>
      <c r="O671" s="3"/>
      <c r="P671" s="3"/>
      <c r="Q671" s="3"/>
      <c r="R671" s="3"/>
      <c r="S671" s="3"/>
      <c r="T671" s="27"/>
      <c r="U671" s="27"/>
      <c r="V671" s="27"/>
      <c r="W671" s="27"/>
      <c r="X671" s="3"/>
    </row>
    <row r="672" spans="1:24" ht="15" x14ac:dyDescent="0.25">
      <c r="A672" s="3"/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3"/>
      <c r="M672" s="3"/>
      <c r="N672" s="3"/>
      <c r="O672" s="3"/>
      <c r="P672" s="3"/>
      <c r="Q672" s="3"/>
      <c r="R672" s="3"/>
      <c r="S672" s="3"/>
      <c r="T672" s="27"/>
      <c r="U672" s="27"/>
      <c r="V672" s="27"/>
      <c r="W672" s="27"/>
      <c r="X672" s="3"/>
    </row>
    <row r="673" spans="1:24" ht="15" x14ac:dyDescent="0.25">
      <c r="A673" s="3"/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3"/>
      <c r="M673" s="3"/>
      <c r="N673" s="3"/>
      <c r="O673" s="3"/>
      <c r="P673" s="3"/>
      <c r="Q673" s="3"/>
      <c r="R673" s="3"/>
      <c r="S673" s="3"/>
      <c r="T673" s="27"/>
      <c r="U673" s="27"/>
      <c r="V673" s="27"/>
      <c r="W673" s="27"/>
      <c r="X673" s="3"/>
    </row>
    <row r="674" spans="1:24" ht="15" x14ac:dyDescent="0.25">
      <c r="A674" s="3"/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3"/>
      <c r="M674" s="3"/>
      <c r="N674" s="3"/>
      <c r="O674" s="3"/>
      <c r="P674" s="3"/>
      <c r="Q674" s="3"/>
      <c r="R674" s="3"/>
      <c r="S674" s="3"/>
      <c r="T674" s="27"/>
      <c r="U674" s="27"/>
      <c r="V674" s="27"/>
      <c r="W674" s="27"/>
      <c r="X674" s="3"/>
    </row>
    <row r="675" spans="1:24" ht="15" x14ac:dyDescent="0.25">
      <c r="A675" s="3"/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3"/>
      <c r="M675" s="3"/>
      <c r="N675" s="3"/>
      <c r="O675" s="3"/>
      <c r="P675" s="3"/>
      <c r="Q675" s="3"/>
      <c r="R675" s="3"/>
      <c r="S675" s="3"/>
      <c r="T675" s="27"/>
      <c r="U675" s="27"/>
      <c r="V675" s="27"/>
      <c r="W675" s="27"/>
      <c r="X675" s="3"/>
    </row>
    <row r="676" spans="1:24" ht="15" x14ac:dyDescent="0.25">
      <c r="A676" s="3"/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3"/>
      <c r="M676" s="3"/>
      <c r="N676" s="3"/>
      <c r="O676" s="3"/>
      <c r="P676" s="3"/>
      <c r="Q676" s="3"/>
      <c r="R676" s="3"/>
      <c r="S676" s="3"/>
      <c r="T676" s="27"/>
      <c r="U676" s="27"/>
      <c r="V676" s="27"/>
      <c r="W676" s="27"/>
      <c r="X676" s="3"/>
    </row>
    <row r="677" spans="1:24" ht="15" x14ac:dyDescent="0.25">
      <c r="A677" s="3"/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3"/>
      <c r="M677" s="3"/>
      <c r="N677" s="3"/>
      <c r="O677" s="3"/>
      <c r="P677" s="3"/>
      <c r="Q677" s="3"/>
      <c r="R677" s="3"/>
      <c r="S677" s="3"/>
      <c r="T677" s="27"/>
      <c r="U677" s="27"/>
      <c r="V677" s="27"/>
      <c r="W677" s="27"/>
      <c r="X677" s="3"/>
    </row>
    <row r="678" spans="1:24" ht="15" x14ac:dyDescent="0.25">
      <c r="A678" s="3"/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3"/>
      <c r="M678" s="3"/>
      <c r="N678" s="3"/>
      <c r="O678" s="3"/>
      <c r="P678" s="3"/>
      <c r="Q678" s="3"/>
      <c r="R678" s="3"/>
      <c r="S678" s="3"/>
      <c r="T678" s="27"/>
      <c r="U678" s="27"/>
      <c r="V678" s="27"/>
      <c r="W678" s="27"/>
      <c r="X678" s="3"/>
    </row>
    <row r="679" spans="1:24" ht="15" x14ac:dyDescent="0.25">
      <c r="A679" s="3"/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3"/>
      <c r="M679" s="3"/>
      <c r="N679" s="3"/>
      <c r="O679" s="3"/>
      <c r="P679" s="3"/>
      <c r="Q679" s="3"/>
      <c r="R679" s="3"/>
      <c r="S679" s="3"/>
      <c r="T679" s="27"/>
      <c r="U679" s="27"/>
      <c r="V679" s="27"/>
      <c r="W679" s="27"/>
      <c r="X679" s="3"/>
    </row>
    <row r="680" spans="1:24" ht="15" x14ac:dyDescent="0.25">
      <c r="A680" s="3"/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3"/>
      <c r="M680" s="3"/>
      <c r="N680" s="3"/>
      <c r="O680" s="3"/>
      <c r="P680" s="3"/>
      <c r="Q680" s="3"/>
      <c r="R680" s="3"/>
      <c r="S680" s="3"/>
      <c r="T680" s="27"/>
      <c r="U680" s="27"/>
      <c r="V680" s="27"/>
      <c r="W680" s="27"/>
      <c r="X680" s="3"/>
    </row>
    <row r="681" spans="1:24" ht="15" x14ac:dyDescent="0.25">
      <c r="A681" s="3"/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3"/>
      <c r="M681" s="3"/>
      <c r="N681" s="3"/>
      <c r="O681" s="3"/>
      <c r="P681" s="3"/>
      <c r="Q681" s="3"/>
      <c r="R681" s="3"/>
      <c r="S681" s="3"/>
      <c r="T681" s="27"/>
      <c r="U681" s="27"/>
      <c r="V681" s="27"/>
      <c r="W681" s="27"/>
      <c r="X681" s="3"/>
    </row>
    <row r="682" spans="1:24" ht="15" x14ac:dyDescent="0.25">
      <c r="A682" s="3"/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3"/>
      <c r="M682" s="3"/>
      <c r="N682" s="3"/>
      <c r="O682" s="3"/>
      <c r="P682" s="3"/>
      <c r="Q682" s="3"/>
      <c r="R682" s="3"/>
      <c r="S682" s="3"/>
      <c r="T682" s="27"/>
      <c r="U682" s="27"/>
      <c r="V682" s="27"/>
      <c r="W682" s="27"/>
      <c r="X682" s="3"/>
    </row>
    <row r="683" spans="1:24" ht="15" x14ac:dyDescent="0.25">
      <c r="A683" s="3"/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3"/>
      <c r="M683" s="3"/>
      <c r="N683" s="3"/>
      <c r="O683" s="3"/>
      <c r="P683" s="3"/>
      <c r="Q683" s="3"/>
      <c r="R683" s="3"/>
      <c r="S683" s="3"/>
      <c r="T683" s="27"/>
      <c r="U683" s="27"/>
      <c r="V683" s="27"/>
      <c r="W683" s="27"/>
      <c r="X683" s="3"/>
    </row>
    <row r="684" spans="1:24" ht="15" x14ac:dyDescent="0.25">
      <c r="A684" s="3"/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3"/>
      <c r="M684" s="3"/>
      <c r="N684" s="3"/>
      <c r="O684" s="3"/>
      <c r="P684" s="3"/>
      <c r="Q684" s="3"/>
      <c r="R684" s="3"/>
      <c r="S684" s="3"/>
      <c r="T684" s="27"/>
      <c r="U684" s="27"/>
      <c r="V684" s="27"/>
      <c r="W684" s="27"/>
      <c r="X684" s="3"/>
    </row>
    <row r="685" spans="1:24" ht="15" x14ac:dyDescent="0.25">
      <c r="A685" s="3"/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3"/>
      <c r="M685" s="3"/>
      <c r="N685" s="3"/>
      <c r="O685" s="3"/>
      <c r="P685" s="3"/>
      <c r="Q685" s="3"/>
      <c r="R685" s="3"/>
      <c r="S685" s="3"/>
      <c r="T685" s="27"/>
      <c r="U685" s="27"/>
      <c r="V685" s="27"/>
      <c r="W685" s="27"/>
      <c r="X685" s="3"/>
    </row>
    <row r="686" spans="1:24" ht="15" x14ac:dyDescent="0.25">
      <c r="A686" s="3"/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3"/>
      <c r="M686" s="3"/>
      <c r="N686" s="3"/>
      <c r="O686" s="3"/>
      <c r="P686" s="3"/>
      <c r="Q686" s="3"/>
      <c r="R686" s="3"/>
      <c r="S686" s="3"/>
      <c r="T686" s="27"/>
      <c r="U686" s="27"/>
      <c r="V686" s="27"/>
      <c r="W686" s="27"/>
      <c r="X686" s="3"/>
    </row>
    <row r="687" spans="1:24" ht="15" x14ac:dyDescent="0.25">
      <c r="A687" s="3"/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3"/>
      <c r="M687" s="3"/>
      <c r="N687" s="3"/>
      <c r="O687" s="3"/>
      <c r="P687" s="3"/>
      <c r="Q687" s="3"/>
      <c r="R687" s="3"/>
      <c r="S687" s="3"/>
      <c r="T687" s="27"/>
      <c r="U687" s="27"/>
      <c r="V687" s="27"/>
      <c r="W687" s="27"/>
      <c r="X687" s="3"/>
    </row>
    <row r="688" spans="1:24" ht="15" x14ac:dyDescent="0.25">
      <c r="A688" s="3"/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3"/>
      <c r="M688" s="3"/>
      <c r="N688" s="3"/>
      <c r="O688" s="3"/>
      <c r="P688" s="3"/>
      <c r="Q688" s="3"/>
      <c r="R688" s="3"/>
      <c r="S688" s="3"/>
      <c r="T688" s="27"/>
      <c r="U688" s="27"/>
      <c r="V688" s="27"/>
      <c r="W688" s="27"/>
      <c r="X688" s="3"/>
    </row>
    <row r="689" spans="1:24" ht="15" x14ac:dyDescent="0.25">
      <c r="A689" s="3"/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3"/>
      <c r="M689" s="3"/>
      <c r="N689" s="3"/>
      <c r="O689" s="3"/>
      <c r="P689" s="3"/>
      <c r="Q689" s="3"/>
      <c r="R689" s="3"/>
      <c r="S689" s="3"/>
      <c r="T689" s="27"/>
      <c r="U689" s="27"/>
      <c r="V689" s="27"/>
      <c r="W689" s="27"/>
      <c r="X689" s="3"/>
    </row>
    <row r="690" spans="1:24" ht="15" x14ac:dyDescent="0.25">
      <c r="A690" s="3"/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3"/>
      <c r="M690" s="3"/>
      <c r="N690" s="3"/>
      <c r="O690" s="3"/>
      <c r="P690" s="3"/>
      <c r="Q690" s="3"/>
      <c r="R690" s="3"/>
      <c r="S690" s="3"/>
      <c r="T690" s="27"/>
      <c r="U690" s="27"/>
      <c r="V690" s="27"/>
      <c r="W690" s="27"/>
      <c r="X690" s="3"/>
    </row>
    <row r="691" spans="1:24" ht="15" x14ac:dyDescent="0.25">
      <c r="A691" s="3"/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3"/>
      <c r="M691" s="3"/>
      <c r="N691" s="3"/>
      <c r="O691" s="3"/>
      <c r="P691" s="3"/>
      <c r="Q691" s="3"/>
      <c r="R691" s="3"/>
      <c r="S691" s="3"/>
      <c r="T691" s="27"/>
      <c r="U691" s="27"/>
      <c r="V691" s="27"/>
      <c r="W691" s="27"/>
      <c r="X691" s="3"/>
    </row>
    <row r="692" spans="1:24" ht="15" x14ac:dyDescent="0.25">
      <c r="A692" s="3"/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3"/>
      <c r="M692" s="3"/>
      <c r="N692" s="3"/>
      <c r="O692" s="3"/>
      <c r="P692" s="3"/>
      <c r="Q692" s="3"/>
      <c r="R692" s="3"/>
      <c r="S692" s="3"/>
      <c r="T692" s="27"/>
      <c r="U692" s="27"/>
      <c r="V692" s="27"/>
      <c r="W692" s="27"/>
      <c r="X692" s="3"/>
    </row>
    <row r="693" spans="1:24" ht="15" x14ac:dyDescent="0.25">
      <c r="A693" s="3"/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3"/>
      <c r="M693" s="3"/>
      <c r="N693" s="3"/>
      <c r="O693" s="3"/>
      <c r="P693" s="3"/>
      <c r="Q693" s="3"/>
      <c r="R693" s="3"/>
      <c r="S693" s="3"/>
      <c r="T693" s="27"/>
      <c r="U693" s="27"/>
      <c r="V693" s="27"/>
      <c r="W693" s="27"/>
      <c r="X693" s="3"/>
    </row>
    <row r="694" spans="1:24" ht="15" x14ac:dyDescent="0.25">
      <c r="A694" s="3"/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3"/>
      <c r="M694" s="3"/>
      <c r="N694" s="3"/>
      <c r="O694" s="3"/>
      <c r="P694" s="3"/>
      <c r="Q694" s="3"/>
      <c r="R694" s="3"/>
      <c r="S694" s="3"/>
      <c r="T694" s="27"/>
      <c r="U694" s="27"/>
      <c r="V694" s="27"/>
      <c r="W694" s="27"/>
      <c r="X694" s="3"/>
    </row>
    <row r="695" spans="1:24" ht="15" x14ac:dyDescent="0.25">
      <c r="A695" s="3"/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3"/>
      <c r="M695" s="3"/>
      <c r="N695" s="3"/>
      <c r="O695" s="3"/>
      <c r="P695" s="3"/>
      <c r="Q695" s="3"/>
      <c r="R695" s="3"/>
      <c r="S695" s="3"/>
      <c r="T695" s="27"/>
      <c r="U695" s="27"/>
      <c r="V695" s="27"/>
      <c r="W695" s="27"/>
      <c r="X695" s="3"/>
    </row>
    <row r="696" spans="1:24" ht="15" x14ac:dyDescent="0.25">
      <c r="A696" s="3"/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3"/>
      <c r="M696" s="3"/>
      <c r="N696" s="3"/>
      <c r="O696" s="3"/>
      <c r="P696" s="3"/>
      <c r="Q696" s="3"/>
      <c r="R696" s="3"/>
      <c r="S696" s="3"/>
      <c r="T696" s="27"/>
      <c r="U696" s="27"/>
      <c r="V696" s="27"/>
      <c r="W696" s="27"/>
      <c r="X696" s="3"/>
    </row>
    <row r="697" spans="1:24" ht="15" x14ac:dyDescent="0.25">
      <c r="A697" s="3"/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3"/>
      <c r="M697" s="3"/>
      <c r="N697" s="3"/>
      <c r="O697" s="3"/>
      <c r="P697" s="3"/>
      <c r="Q697" s="3"/>
      <c r="R697" s="3"/>
      <c r="S697" s="3"/>
      <c r="T697" s="27"/>
      <c r="U697" s="27"/>
      <c r="V697" s="27"/>
      <c r="W697" s="27"/>
      <c r="X697" s="3"/>
    </row>
    <row r="698" spans="1:24" ht="15" x14ac:dyDescent="0.25">
      <c r="A698" s="3"/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3"/>
      <c r="M698" s="3"/>
      <c r="N698" s="3"/>
      <c r="O698" s="3"/>
      <c r="P698" s="3"/>
      <c r="Q698" s="3"/>
      <c r="R698" s="3"/>
      <c r="S698" s="3"/>
      <c r="T698" s="27"/>
      <c r="U698" s="27"/>
      <c r="V698" s="27"/>
      <c r="W698" s="27"/>
      <c r="X698" s="3"/>
    </row>
    <row r="699" spans="1:24" ht="15" x14ac:dyDescent="0.25">
      <c r="A699" s="3"/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3"/>
      <c r="M699" s="3"/>
      <c r="N699" s="3"/>
      <c r="O699" s="3"/>
      <c r="P699" s="3"/>
      <c r="Q699" s="3"/>
      <c r="R699" s="3"/>
      <c r="S699" s="3"/>
      <c r="T699" s="27"/>
      <c r="U699" s="27"/>
      <c r="V699" s="27"/>
      <c r="W699" s="27"/>
      <c r="X699" s="3"/>
    </row>
    <row r="700" spans="1:24" ht="15" x14ac:dyDescent="0.25">
      <c r="A700" s="3"/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3"/>
      <c r="M700" s="3"/>
      <c r="N700" s="3"/>
      <c r="O700" s="3"/>
      <c r="P700" s="3"/>
      <c r="Q700" s="3"/>
      <c r="R700" s="3"/>
      <c r="S700" s="3"/>
      <c r="T700" s="27"/>
      <c r="U700" s="27"/>
      <c r="V700" s="27"/>
      <c r="W700" s="27"/>
      <c r="X700" s="3"/>
    </row>
    <row r="701" spans="1:24" ht="15" x14ac:dyDescent="0.25">
      <c r="A701" s="3"/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3"/>
      <c r="M701" s="3"/>
      <c r="N701" s="3"/>
      <c r="O701" s="3"/>
      <c r="P701" s="3"/>
      <c r="Q701" s="3"/>
      <c r="R701" s="3"/>
      <c r="S701" s="3"/>
      <c r="T701" s="27"/>
      <c r="U701" s="27"/>
      <c r="V701" s="27"/>
      <c r="W701" s="27"/>
      <c r="X701" s="3"/>
    </row>
    <row r="702" spans="1:24" ht="15" x14ac:dyDescent="0.25">
      <c r="A702" s="3"/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3"/>
      <c r="M702" s="3"/>
      <c r="N702" s="3"/>
      <c r="O702" s="3"/>
      <c r="P702" s="3"/>
      <c r="Q702" s="3"/>
      <c r="R702" s="3"/>
      <c r="S702" s="3"/>
      <c r="T702" s="27"/>
      <c r="U702" s="27"/>
      <c r="V702" s="27"/>
      <c r="W702" s="27"/>
      <c r="X702" s="3"/>
    </row>
    <row r="703" spans="1:24" ht="15" x14ac:dyDescent="0.25">
      <c r="A703" s="3"/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3"/>
      <c r="M703" s="3"/>
      <c r="N703" s="3"/>
      <c r="O703" s="3"/>
      <c r="P703" s="3"/>
      <c r="Q703" s="3"/>
      <c r="R703" s="3"/>
      <c r="S703" s="3"/>
      <c r="T703" s="27"/>
      <c r="U703" s="27"/>
      <c r="V703" s="27"/>
      <c r="W703" s="27"/>
      <c r="X703" s="3"/>
    </row>
    <row r="704" spans="1:24" ht="15" x14ac:dyDescent="0.25">
      <c r="A704" s="3"/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3"/>
      <c r="M704" s="3"/>
      <c r="N704" s="3"/>
      <c r="O704" s="3"/>
      <c r="P704" s="3"/>
      <c r="Q704" s="3"/>
      <c r="R704" s="3"/>
      <c r="S704" s="3"/>
      <c r="T704" s="27"/>
      <c r="U704" s="27"/>
      <c r="V704" s="27"/>
      <c r="W704" s="27"/>
      <c r="X704" s="3"/>
    </row>
    <row r="705" spans="1:24" ht="15" x14ac:dyDescent="0.25">
      <c r="A705" s="3"/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3"/>
      <c r="M705" s="3"/>
      <c r="N705" s="3"/>
      <c r="O705" s="3"/>
      <c r="P705" s="3"/>
      <c r="Q705" s="3"/>
      <c r="R705" s="3"/>
      <c r="S705" s="3"/>
      <c r="T705" s="27"/>
      <c r="U705" s="27"/>
      <c r="V705" s="27"/>
      <c r="W705" s="27"/>
      <c r="X705" s="3"/>
    </row>
    <row r="706" spans="1:24" ht="15" x14ac:dyDescent="0.25">
      <c r="A706" s="3"/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3"/>
      <c r="M706" s="3"/>
      <c r="N706" s="3"/>
      <c r="O706" s="3"/>
      <c r="P706" s="3"/>
      <c r="Q706" s="3"/>
      <c r="R706" s="3"/>
      <c r="S706" s="3"/>
      <c r="T706" s="27"/>
      <c r="U706" s="27"/>
      <c r="V706" s="27"/>
      <c r="W706" s="27"/>
      <c r="X706" s="3"/>
    </row>
    <row r="707" spans="1:24" ht="15" x14ac:dyDescent="0.25">
      <c r="A707" s="3"/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3"/>
      <c r="M707" s="3"/>
      <c r="N707" s="3"/>
      <c r="O707" s="3"/>
      <c r="P707" s="3"/>
      <c r="Q707" s="3"/>
      <c r="R707" s="3"/>
      <c r="S707" s="3"/>
      <c r="T707" s="27"/>
      <c r="U707" s="27"/>
      <c r="V707" s="27"/>
      <c r="W707" s="27"/>
      <c r="X707" s="3"/>
    </row>
    <row r="708" spans="1:24" ht="15" x14ac:dyDescent="0.25">
      <c r="A708" s="3"/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3"/>
      <c r="M708" s="3"/>
      <c r="N708" s="3"/>
      <c r="O708" s="3"/>
      <c r="P708" s="3"/>
      <c r="Q708" s="3"/>
      <c r="R708" s="3"/>
      <c r="S708" s="3"/>
      <c r="T708" s="27"/>
      <c r="U708" s="27"/>
      <c r="V708" s="27"/>
      <c r="W708" s="27"/>
      <c r="X708" s="3"/>
    </row>
    <row r="709" spans="1:24" ht="15" x14ac:dyDescent="0.25">
      <c r="A709" s="3"/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3"/>
      <c r="M709" s="3"/>
      <c r="N709" s="3"/>
      <c r="O709" s="3"/>
      <c r="P709" s="3"/>
      <c r="Q709" s="3"/>
      <c r="R709" s="3"/>
      <c r="S709" s="3"/>
      <c r="T709" s="27"/>
      <c r="U709" s="27"/>
      <c r="V709" s="27"/>
      <c r="W709" s="27"/>
      <c r="X709" s="3"/>
    </row>
    <row r="710" spans="1:24" ht="15" x14ac:dyDescent="0.25">
      <c r="A710" s="3"/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3"/>
      <c r="M710" s="3"/>
      <c r="N710" s="3"/>
      <c r="O710" s="3"/>
      <c r="P710" s="3"/>
      <c r="Q710" s="3"/>
      <c r="R710" s="3"/>
      <c r="S710" s="3"/>
      <c r="T710" s="27"/>
      <c r="U710" s="27"/>
      <c r="V710" s="27"/>
      <c r="W710" s="27"/>
      <c r="X710" s="3"/>
    </row>
    <row r="711" spans="1:24" ht="15" x14ac:dyDescent="0.25">
      <c r="A711" s="3"/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3"/>
      <c r="M711" s="3"/>
      <c r="N711" s="3"/>
      <c r="O711" s="3"/>
      <c r="P711" s="3"/>
      <c r="Q711" s="3"/>
      <c r="R711" s="3"/>
      <c r="S711" s="3"/>
      <c r="T711" s="27"/>
      <c r="U711" s="27"/>
      <c r="V711" s="27"/>
      <c r="W711" s="27"/>
      <c r="X711" s="3"/>
    </row>
    <row r="712" spans="1:24" ht="15" x14ac:dyDescent="0.25">
      <c r="A712" s="3"/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3"/>
      <c r="M712" s="3"/>
      <c r="N712" s="3"/>
      <c r="O712" s="3"/>
      <c r="P712" s="3"/>
      <c r="Q712" s="3"/>
      <c r="R712" s="3"/>
      <c r="S712" s="3"/>
      <c r="T712" s="27"/>
      <c r="U712" s="27"/>
      <c r="V712" s="27"/>
      <c r="W712" s="27"/>
      <c r="X712" s="3"/>
    </row>
    <row r="713" spans="1:24" ht="15" x14ac:dyDescent="0.25">
      <c r="A713" s="3"/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3"/>
      <c r="M713" s="3"/>
      <c r="N713" s="3"/>
      <c r="O713" s="3"/>
      <c r="P713" s="3"/>
      <c r="Q713" s="3"/>
      <c r="R713" s="3"/>
      <c r="S713" s="3"/>
      <c r="T713" s="27"/>
      <c r="U713" s="27"/>
      <c r="V713" s="27"/>
      <c r="W713" s="27"/>
      <c r="X713" s="3"/>
    </row>
    <row r="714" spans="1:24" ht="15" x14ac:dyDescent="0.25">
      <c r="A714" s="3"/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3"/>
      <c r="M714" s="3"/>
      <c r="N714" s="3"/>
      <c r="O714" s="3"/>
      <c r="P714" s="3"/>
      <c r="Q714" s="3"/>
      <c r="R714" s="3"/>
      <c r="S714" s="3"/>
      <c r="T714" s="27"/>
      <c r="U714" s="27"/>
      <c r="V714" s="27"/>
      <c r="W714" s="27"/>
      <c r="X714" s="3"/>
    </row>
    <row r="715" spans="1:24" ht="15" x14ac:dyDescent="0.25">
      <c r="A715" s="3"/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3"/>
      <c r="M715" s="3"/>
      <c r="N715" s="3"/>
      <c r="O715" s="3"/>
      <c r="P715" s="3"/>
      <c r="Q715" s="3"/>
      <c r="R715" s="3"/>
      <c r="S715" s="3"/>
      <c r="T715" s="27"/>
      <c r="U715" s="27"/>
      <c r="V715" s="27"/>
      <c r="W715" s="27"/>
      <c r="X715" s="3"/>
    </row>
    <row r="716" spans="1:24" ht="15" x14ac:dyDescent="0.25">
      <c r="A716" s="3"/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3"/>
      <c r="M716" s="3"/>
      <c r="N716" s="3"/>
      <c r="O716" s="3"/>
      <c r="P716" s="3"/>
      <c r="Q716" s="3"/>
      <c r="R716" s="3"/>
      <c r="S716" s="3"/>
      <c r="T716" s="27"/>
      <c r="U716" s="27"/>
      <c r="V716" s="27"/>
      <c r="W716" s="27"/>
      <c r="X716" s="3"/>
    </row>
    <row r="717" spans="1:24" ht="15" x14ac:dyDescent="0.25">
      <c r="A717" s="3"/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3"/>
      <c r="M717" s="3"/>
      <c r="N717" s="3"/>
      <c r="O717" s="3"/>
      <c r="P717" s="3"/>
      <c r="Q717" s="3"/>
      <c r="R717" s="3"/>
      <c r="S717" s="3"/>
      <c r="T717" s="27"/>
      <c r="U717" s="27"/>
      <c r="V717" s="27"/>
      <c r="W717" s="27"/>
      <c r="X717" s="3"/>
    </row>
    <row r="718" spans="1:24" ht="15" x14ac:dyDescent="0.25">
      <c r="A718" s="3"/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3"/>
      <c r="M718" s="3"/>
      <c r="N718" s="3"/>
      <c r="O718" s="3"/>
      <c r="P718" s="3"/>
      <c r="Q718" s="3"/>
      <c r="R718" s="3"/>
      <c r="S718" s="3"/>
      <c r="T718" s="27"/>
      <c r="U718" s="27"/>
      <c r="V718" s="27"/>
      <c r="W718" s="27"/>
      <c r="X718" s="3"/>
    </row>
    <row r="719" spans="1:24" ht="15" x14ac:dyDescent="0.25">
      <c r="A719" s="3"/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3"/>
      <c r="M719" s="3"/>
      <c r="N719" s="3"/>
      <c r="O719" s="3"/>
      <c r="P719" s="3"/>
      <c r="Q719" s="3"/>
      <c r="R719" s="3"/>
      <c r="S719" s="3"/>
      <c r="T719" s="27"/>
      <c r="U719" s="27"/>
      <c r="V719" s="27"/>
      <c r="W719" s="27"/>
      <c r="X719" s="3"/>
    </row>
    <row r="720" spans="1:24" ht="15" x14ac:dyDescent="0.25">
      <c r="A720" s="3"/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3"/>
      <c r="M720" s="3"/>
      <c r="N720" s="3"/>
      <c r="O720" s="3"/>
      <c r="P720" s="3"/>
      <c r="Q720" s="3"/>
      <c r="R720" s="3"/>
      <c r="S720" s="3"/>
      <c r="T720" s="27"/>
      <c r="U720" s="27"/>
      <c r="V720" s="27"/>
      <c r="W720" s="27"/>
      <c r="X720" s="3"/>
    </row>
    <row r="721" spans="1:24" ht="15" x14ac:dyDescent="0.25">
      <c r="A721" s="3"/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3"/>
      <c r="M721" s="3"/>
      <c r="N721" s="3"/>
      <c r="O721" s="3"/>
      <c r="P721" s="3"/>
      <c r="Q721" s="3"/>
      <c r="R721" s="3"/>
      <c r="S721" s="3"/>
      <c r="T721" s="27"/>
      <c r="U721" s="27"/>
      <c r="V721" s="27"/>
      <c r="W721" s="27"/>
      <c r="X721" s="3"/>
    </row>
    <row r="722" spans="1:24" ht="15" x14ac:dyDescent="0.25">
      <c r="A722" s="3"/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3"/>
      <c r="M722" s="3"/>
      <c r="N722" s="3"/>
      <c r="O722" s="3"/>
      <c r="P722" s="3"/>
      <c r="Q722" s="3"/>
      <c r="R722" s="3"/>
      <c r="S722" s="3"/>
      <c r="T722" s="27"/>
      <c r="U722" s="27"/>
      <c r="V722" s="27"/>
      <c r="W722" s="27"/>
      <c r="X722" s="3"/>
    </row>
    <row r="723" spans="1:24" ht="15" x14ac:dyDescent="0.25">
      <c r="A723" s="3"/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3"/>
      <c r="M723" s="3"/>
      <c r="N723" s="3"/>
      <c r="O723" s="3"/>
      <c r="P723" s="3"/>
      <c r="Q723" s="3"/>
      <c r="R723" s="3"/>
      <c r="S723" s="3"/>
      <c r="T723" s="27"/>
      <c r="U723" s="27"/>
      <c r="V723" s="27"/>
      <c r="W723" s="27"/>
      <c r="X723" s="3"/>
    </row>
    <row r="724" spans="1:24" ht="15" x14ac:dyDescent="0.25">
      <c r="A724" s="3"/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3"/>
      <c r="M724" s="3"/>
      <c r="N724" s="3"/>
      <c r="O724" s="3"/>
      <c r="P724" s="3"/>
      <c r="Q724" s="3"/>
      <c r="R724" s="3"/>
      <c r="S724" s="3"/>
      <c r="T724" s="27"/>
      <c r="U724" s="27"/>
      <c r="V724" s="27"/>
      <c r="W724" s="27"/>
      <c r="X724" s="3"/>
    </row>
    <row r="725" spans="1:24" ht="15" x14ac:dyDescent="0.25">
      <c r="A725" s="3"/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3"/>
      <c r="M725" s="3"/>
      <c r="N725" s="3"/>
      <c r="O725" s="3"/>
      <c r="P725" s="3"/>
      <c r="Q725" s="3"/>
      <c r="R725" s="3"/>
      <c r="S725" s="3"/>
      <c r="T725" s="27"/>
      <c r="U725" s="27"/>
      <c r="V725" s="27"/>
      <c r="W725" s="27"/>
      <c r="X725" s="3"/>
    </row>
    <row r="726" spans="1:24" ht="15" x14ac:dyDescent="0.25">
      <c r="A726" s="3"/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3"/>
      <c r="M726" s="3"/>
      <c r="N726" s="3"/>
      <c r="O726" s="3"/>
      <c r="P726" s="3"/>
      <c r="Q726" s="3"/>
      <c r="R726" s="3"/>
      <c r="S726" s="3"/>
      <c r="T726" s="27"/>
      <c r="U726" s="27"/>
      <c r="V726" s="27"/>
      <c r="W726" s="27"/>
      <c r="X726" s="3"/>
    </row>
    <row r="727" spans="1:24" ht="15" x14ac:dyDescent="0.25">
      <c r="A727" s="3"/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3"/>
      <c r="M727" s="3"/>
      <c r="N727" s="3"/>
      <c r="O727" s="3"/>
      <c r="P727" s="3"/>
      <c r="Q727" s="3"/>
      <c r="R727" s="3"/>
      <c r="S727" s="3"/>
      <c r="T727" s="27"/>
      <c r="U727" s="27"/>
      <c r="V727" s="27"/>
      <c r="W727" s="27"/>
      <c r="X727" s="3"/>
    </row>
    <row r="728" spans="1:24" ht="15" x14ac:dyDescent="0.25">
      <c r="A728" s="3"/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3"/>
      <c r="M728" s="3"/>
      <c r="N728" s="3"/>
      <c r="O728" s="3"/>
      <c r="P728" s="3"/>
      <c r="Q728" s="3"/>
      <c r="R728" s="3"/>
      <c r="S728" s="3"/>
      <c r="T728" s="27"/>
      <c r="U728" s="27"/>
      <c r="V728" s="27"/>
      <c r="W728" s="27"/>
      <c r="X728" s="3"/>
    </row>
    <row r="729" spans="1:24" ht="15" x14ac:dyDescent="0.25">
      <c r="A729" s="3"/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3"/>
      <c r="M729" s="3"/>
      <c r="N729" s="3"/>
      <c r="O729" s="3"/>
      <c r="P729" s="3"/>
      <c r="Q729" s="3"/>
      <c r="R729" s="3"/>
      <c r="S729" s="3"/>
      <c r="T729" s="27"/>
      <c r="U729" s="27"/>
      <c r="V729" s="27"/>
      <c r="W729" s="27"/>
      <c r="X729" s="3"/>
    </row>
    <row r="730" spans="1:24" ht="15" x14ac:dyDescent="0.25">
      <c r="A730" s="3"/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3"/>
      <c r="M730" s="3"/>
      <c r="N730" s="3"/>
      <c r="O730" s="3"/>
      <c r="P730" s="3"/>
      <c r="Q730" s="3"/>
      <c r="R730" s="3"/>
      <c r="S730" s="3"/>
      <c r="T730" s="27"/>
      <c r="U730" s="27"/>
      <c r="V730" s="27"/>
      <c r="W730" s="27"/>
      <c r="X730" s="3"/>
    </row>
    <row r="731" spans="1:24" ht="15" x14ac:dyDescent="0.25">
      <c r="A731" s="3"/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3"/>
      <c r="M731" s="3"/>
      <c r="N731" s="3"/>
      <c r="O731" s="3"/>
      <c r="P731" s="3"/>
      <c r="Q731" s="3"/>
      <c r="R731" s="3"/>
      <c r="S731" s="3"/>
      <c r="T731" s="27"/>
      <c r="U731" s="27"/>
      <c r="V731" s="27"/>
      <c r="W731" s="27"/>
      <c r="X731" s="3"/>
    </row>
    <row r="732" spans="1:24" ht="15" x14ac:dyDescent="0.25">
      <c r="A732" s="3"/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3"/>
      <c r="M732" s="3"/>
      <c r="N732" s="3"/>
      <c r="O732" s="3"/>
      <c r="P732" s="3"/>
      <c r="Q732" s="3"/>
      <c r="R732" s="3"/>
      <c r="S732" s="3"/>
      <c r="T732" s="27"/>
      <c r="U732" s="27"/>
      <c r="V732" s="27"/>
      <c r="W732" s="27"/>
      <c r="X732" s="3"/>
    </row>
    <row r="733" spans="1:24" ht="15" x14ac:dyDescent="0.25">
      <c r="A733" s="3"/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3"/>
      <c r="M733" s="3"/>
      <c r="N733" s="3"/>
      <c r="O733" s="3"/>
      <c r="P733" s="3"/>
      <c r="Q733" s="3"/>
      <c r="R733" s="3"/>
      <c r="S733" s="3"/>
      <c r="T733" s="27"/>
      <c r="U733" s="27"/>
      <c r="V733" s="27"/>
      <c r="W733" s="27"/>
      <c r="X733" s="3"/>
    </row>
    <row r="734" spans="1:24" ht="15" x14ac:dyDescent="0.25">
      <c r="A734" s="3"/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3"/>
      <c r="M734" s="3"/>
      <c r="N734" s="3"/>
      <c r="O734" s="3"/>
      <c r="P734" s="3"/>
      <c r="Q734" s="3"/>
      <c r="R734" s="3"/>
      <c r="S734" s="3"/>
      <c r="T734" s="27"/>
      <c r="U734" s="27"/>
      <c r="V734" s="27"/>
      <c r="W734" s="27"/>
      <c r="X734" s="3"/>
    </row>
    <row r="735" spans="1:24" ht="15" x14ac:dyDescent="0.25">
      <c r="A735" s="3"/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3"/>
      <c r="M735" s="3"/>
      <c r="N735" s="3"/>
      <c r="O735" s="3"/>
      <c r="P735" s="3"/>
      <c r="Q735" s="3"/>
      <c r="R735" s="3"/>
      <c r="S735" s="3"/>
      <c r="T735" s="27"/>
      <c r="U735" s="27"/>
      <c r="V735" s="27"/>
      <c r="W735" s="27"/>
      <c r="X735" s="3"/>
    </row>
    <row r="736" spans="1:24" ht="15" x14ac:dyDescent="0.25">
      <c r="A736" s="3"/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3"/>
      <c r="M736" s="3"/>
      <c r="N736" s="3"/>
      <c r="O736" s="3"/>
      <c r="P736" s="3"/>
      <c r="Q736" s="3"/>
      <c r="R736" s="3"/>
      <c r="S736" s="3"/>
      <c r="T736" s="27"/>
      <c r="U736" s="27"/>
      <c r="V736" s="27"/>
      <c r="W736" s="27"/>
      <c r="X736" s="3"/>
    </row>
    <row r="737" spans="1:24" ht="15" x14ac:dyDescent="0.25">
      <c r="A737" s="3"/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3"/>
      <c r="M737" s="3"/>
      <c r="N737" s="3"/>
      <c r="O737" s="3"/>
      <c r="P737" s="3"/>
      <c r="Q737" s="3"/>
      <c r="R737" s="3"/>
      <c r="S737" s="3"/>
      <c r="T737" s="27"/>
      <c r="U737" s="27"/>
      <c r="V737" s="27"/>
      <c r="W737" s="27"/>
      <c r="X737" s="3"/>
    </row>
    <row r="738" spans="1:24" ht="15" x14ac:dyDescent="0.25">
      <c r="A738" s="3"/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3"/>
      <c r="M738" s="3"/>
      <c r="N738" s="3"/>
      <c r="O738" s="3"/>
      <c r="P738" s="3"/>
      <c r="Q738" s="3"/>
      <c r="R738" s="3"/>
      <c r="S738" s="3"/>
      <c r="T738" s="27"/>
      <c r="U738" s="27"/>
      <c r="V738" s="27"/>
      <c r="W738" s="27"/>
      <c r="X738" s="3"/>
    </row>
    <row r="739" spans="1:24" ht="15" x14ac:dyDescent="0.25">
      <c r="A739" s="3"/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3"/>
      <c r="M739" s="3"/>
      <c r="N739" s="3"/>
      <c r="O739" s="3"/>
      <c r="P739" s="3"/>
      <c r="Q739" s="3"/>
      <c r="R739" s="3"/>
      <c r="S739" s="3"/>
      <c r="T739" s="27"/>
      <c r="U739" s="27"/>
      <c r="V739" s="27"/>
      <c r="W739" s="27"/>
      <c r="X739" s="3"/>
    </row>
    <row r="740" spans="1:24" ht="15" x14ac:dyDescent="0.25">
      <c r="A740" s="3"/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3"/>
      <c r="M740" s="3"/>
      <c r="N740" s="3"/>
      <c r="O740" s="3"/>
      <c r="P740" s="3"/>
      <c r="Q740" s="3"/>
      <c r="R740" s="3"/>
      <c r="S740" s="3"/>
      <c r="T740" s="27"/>
      <c r="U740" s="27"/>
      <c r="V740" s="27"/>
      <c r="W740" s="27"/>
      <c r="X740" s="3"/>
    </row>
    <row r="741" spans="1:24" ht="15" x14ac:dyDescent="0.25">
      <c r="A741" s="3"/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3"/>
      <c r="M741" s="3"/>
      <c r="N741" s="3"/>
      <c r="O741" s="3"/>
      <c r="P741" s="3"/>
      <c r="Q741" s="3"/>
      <c r="R741" s="3"/>
      <c r="S741" s="3"/>
      <c r="T741" s="27"/>
      <c r="U741" s="27"/>
      <c r="V741" s="27"/>
      <c r="W741" s="27"/>
      <c r="X741" s="3"/>
    </row>
    <row r="742" spans="1:24" ht="15" x14ac:dyDescent="0.25">
      <c r="A742" s="3"/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3"/>
      <c r="M742" s="3"/>
      <c r="N742" s="3"/>
      <c r="O742" s="3"/>
      <c r="P742" s="3"/>
      <c r="Q742" s="3"/>
      <c r="R742" s="3"/>
      <c r="S742" s="3"/>
      <c r="T742" s="27"/>
      <c r="U742" s="27"/>
      <c r="V742" s="27"/>
      <c r="W742" s="27"/>
      <c r="X742" s="3"/>
    </row>
    <row r="743" spans="1:24" ht="15" x14ac:dyDescent="0.25">
      <c r="A743" s="3"/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3"/>
      <c r="M743" s="3"/>
      <c r="N743" s="3"/>
      <c r="O743" s="3"/>
      <c r="P743" s="3"/>
      <c r="Q743" s="3"/>
      <c r="R743" s="3"/>
      <c r="S743" s="3"/>
      <c r="T743" s="27"/>
      <c r="U743" s="27"/>
      <c r="V743" s="27"/>
      <c r="W743" s="27"/>
      <c r="X743" s="3"/>
    </row>
    <row r="744" spans="1:24" ht="15" x14ac:dyDescent="0.25">
      <c r="A744" s="3"/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3"/>
      <c r="M744" s="3"/>
      <c r="N744" s="3"/>
      <c r="O744" s="3"/>
      <c r="P744" s="3"/>
      <c r="Q744" s="3"/>
      <c r="R744" s="3"/>
      <c r="S744" s="3"/>
      <c r="T744" s="27"/>
      <c r="U744" s="27"/>
      <c r="V744" s="27"/>
      <c r="W744" s="27"/>
      <c r="X744" s="3"/>
    </row>
    <row r="745" spans="1:24" ht="15" x14ac:dyDescent="0.25">
      <c r="A745" s="3"/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3"/>
      <c r="M745" s="3"/>
      <c r="N745" s="3"/>
      <c r="O745" s="3"/>
      <c r="P745" s="3"/>
      <c r="Q745" s="3"/>
      <c r="R745" s="3"/>
      <c r="S745" s="3"/>
      <c r="T745" s="27"/>
      <c r="U745" s="27"/>
      <c r="V745" s="27"/>
      <c r="W745" s="27"/>
      <c r="X745" s="3"/>
    </row>
    <row r="746" spans="1:24" ht="15" x14ac:dyDescent="0.25">
      <c r="A746" s="3"/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3"/>
      <c r="M746" s="3"/>
      <c r="N746" s="3"/>
      <c r="O746" s="3"/>
      <c r="P746" s="3"/>
      <c r="Q746" s="3"/>
      <c r="R746" s="3"/>
      <c r="S746" s="3"/>
      <c r="T746" s="27"/>
      <c r="U746" s="27"/>
      <c r="V746" s="27"/>
      <c r="W746" s="27"/>
      <c r="X746" s="3"/>
    </row>
    <row r="747" spans="1:24" ht="15" x14ac:dyDescent="0.25">
      <c r="A747" s="3"/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3"/>
      <c r="M747" s="3"/>
      <c r="N747" s="3"/>
      <c r="O747" s="3"/>
      <c r="P747" s="3"/>
      <c r="Q747" s="3"/>
      <c r="R747" s="3"/>
      <c r="S747" s="3"/>
      <c r="T747" s="27"/>
      <c r="U747" s="27"/>
      <c r="V747" s="27"/>
      <c r="W747" s="27"/>
      <c r="X747" s="3"/>
    </row>
    <row r="748" spans="1:24" ht="15" x14ac:dyDescent="0.25">
      <c r="A748" s="3"/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3"/>
      <c r="M748" s="3"/>
      <c r="N748" s="3"/>
      <c r="O748" s="3"/>
      <c r="P748" s="3"/>
      <c r="Q748" s="3"/>
      <c r="R748" s="3"/>
      <c r="S748" s="3"/>
      <c r="T748" s="27"/>
      <c r="U748" s="27"/>
      <c r="V748" s="27"/>
      <c r="W748" s="27"/>
      <c r="X748" s="3"/>
    </row>
    <row r="749" spans="1:24" ht="15" x14ac:dyDescent="0.25">
      <c r="A749" s="3"/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3"/>
      <c r="M749" s="3"/>
      <c r="N749" s="3"/>
      <c r="O749" s="3"/>
      <c r="P749" s="3"/>
      <c r="Q749" s="3"/>
      <c r="R749" s="3"/>
      <c r="S749" s="3"/>
      <c r="T749" s="27"/>
      <c r="U749" s="27"/>
      <c r="V749" s="27"/>
      <c r="W749" s="27"/>
      <c r="X749" s="3"/>
    </row>
    <row r="750" spans="1:24" ht="15" x14ac:dyDescent="0.25">
      <c r="A750" s="3"/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3"/>
      <c r="M750" s="3"/>
      <c r="N750" s="3"/>
      <c r="O750" s="3"/>
      <c r="P750" s="3"/>
      <c r="Q750" s="3"/>
      <c r="R750" s="3"/>
      <c r="S750" s="3"/>
      <c r="T750" s="27"/>
      <c r="U750" s="27"/>
      <c r="V750" s="27"/>
      <c r="W750" s="27"/>
      <c r="X750" s="3"/>
    </row>
    <row r="751" spans="1:24" ht="15" x14ac:dyDescent="0.25">
      <c r="A751" s="3"/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3"/>
      <c r="M751" s="3"/>
      <c r="N751" s="3"/>
      <c r="O751" s="3"/>
      <c r="P751" s="3"/>
      <c r="Q751" s="3"/>
      <c r="R751" s="3"/>
      <c r="S751" s="3"/>
      <c r="T751" s="27"/>
      <c r="U751" s="27"/>
      <c r="V751" s="27"/>
      <c r="W751" s="27"/>
      <c r="X751" s="3"/>
    </row>
    <row r="752" spans="1:24" ht="15" x14ac:dyDescent="0.25">
      <c r="A752" s="3"/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3"/>
      <c r="M752" s="3"/>
      <c r="N752" s="3"/>
      <c r="O752" s="3"/>
      <c r="P752" s="3"/>
      <c r="Q752" s="3"/>
      <c r="R752" s="3"/>
      <c r="S752" s="3"/>
      <c r="T752" s="27"/>
      <c r="U752" s="27"/>
      <c r="V752" s="27"/>
      <c r="W752" s="27"/>
      <c r="X752" s="3"/>
    </row>
    <row r="753" spans="1:24" ht="15" x14ac:dyDescent="0.25">
      <c r="A753" s="3"/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3"/>
      <c r="M753" s="3"/>
      <c r="N753" s="3"/>
      <c r="O753" s="3"/>
      <c r="P753" s="3"/>
      <c r="Q753" s="3"/>
      <c r="R753" s="3"/>
      <c r="S753" s="3"/>
      <c r="T753" s="27"/>
      <c r="U753" s="27"/>
      <c r="V753" s="27"/>
      <c r="W753" s="27"/>
      <c r="X753" s="3"/>
    </row>
    <row r="754" spans="1:24" ht="15" x14ac:dyDescent="0.25">
      <c r="A754" s="3"/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3"/>
      <c r="M754" s="3"/>
      <c r="N754" s="3"/>
      <c r="O754" s="3"/>
      <c r="P754" s="3"/>
      <c r="Q754" s="3"/>
      <c r="R754" s="3"/>
      <c r="S754" s="3"/>
      <c r="T754" s="27"/>
      <c r="U754" s="27"/>
      <c r="V754" s="27"/>
      <c r="W754" s="27"/>
      <c r="X754" s="3"/>
    </row>
    <row r="755" spans="1:24" ht="15" x14ac:dyDescent="0.25">
      <c r="A755" s="3"/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3"/>
      <c r="M755" s="3"/>
      <c r="N755" s="3"/>
      <c r="O755" s="3"/>
      <c r="P755" s="3"/>
      <c r="Q755" s="3"/>
      <c r="R755" s="3"/>
      <c r="S755" s="3"/>
      <c r="T755" s="27"/>
      <c r="U755" s="27"/>
      <c r="V755" s="27"/>
      <c r="W755" s="27"/>
      <c r="X755" s="3"/>
    </row>
    <row r="756" spans="1:24" ht="15" x14ac:dyDescent="0.25">
      <c r="A756" s="3"/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3"/>
      <c r="M756" s="3"/>
      <c r="N756" s="3"/>
      <c r="O756" s="3"/>
      <c r="P756" s="3"/>
      <c r="Q756" s="3"/>
      <c r="R756" s="3"/>
      <c r="S756" s="3"/>
      <c r="T756" s="27"/>
      <c r="U756" s="27"/>
      <c r="V756" s="27"/>
      <c r="W756" s="27"/>
      <c r="X756" s="3"/>
    </row>
    <row r="757" spans="1:24" ht="15" x14ac:dyDescent="0.25">
      <c r="A757" s="3"/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3"/>
      <c r="M757" s="3"/>
      <c r="N757" s="3"/>
      <c r="O757" s="3"/>
      <c r="P757" s="3"/>
      <c r="Q757" s="3"/>
      <c r="R757" s="3"/>
      <c r="S757" s="3"/>
      <c r="T757" s="27"/>
      <c r="U757" s="27"/>
      <c r="V757" s="27"/>
      <c r="W757" s="27"/>
      <c r="X757" s="3"/>
    </row>
    <row r="758" spans="1:24" ht="15" x14ac:dyDescent="0.25">
      <c r="A758" s="3"/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3"/>
      <c r="M758" s="3"/>
      <c r="N758" s="3"/>
      <c r="O758" s="3"/>
      <c r="P758" s="3"/>
      <c r="Q758" s="3"/>
      <c r="R758" s="3"/>
      <c r="S758" s="3"/>
      <c r="T758" s="27"/>
      <c r="U758" s="27"/>
      <c r="V758" s="27"/>
      <c r="W758" s="27"/>
      <c r="X758" s="3"/>
    </row>
    <row r="759" spans="1:24" ht="15" x14ac:dyDescent="0.25">
      <c r="A759" s="3"/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3"/>
      <c r="M759" s="3"/>
      <c r="N759" s="3"/>
      <c r="O759" s="3"/>
      <c r="P759" s="3"/>
      <c r="Q759" s="3"/>
      <c r="R759" s="3"/>
      <c r="S759" s="3"/>
      <c r="T759" s="27"/>
      <c r="U759" s="27"/>
      <c r="V759" s="27"/>
      <c r="W759" s="27"/>
      <c r="X759" s="3"/>
    </row>
    <row r="760" spans="1:24" ht="15" x14ac:dyDescent="0.25">
      <c r="A760" s="3"/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3"/>
      <c r="M760" s="3"/>
      <c r="N760" s="3"/>
      <c r="O760" s="3"/>
      <c r="P760" s="3"/>
      <c r="Q760" s="3"/>
      <c r="R760" s="3"/>
      <c r="S760" s="3"/>
      <c r="T760" s="27"/>
      <c r="U760" s="27"/>
      <c r="V760" s="27"/>
      <c r="W760" s="27"/>
      <c r="X760" s="3"/>
    </row>
    <row r="761" spans="1:24" ht="15" x14ac:dyDescent="0.25">
      <c r="A761" s="3"/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3"/>
      <c r="M761" s="3"/>
      <c r="N761" s="3"/>
      <c r="O761" s="3"/>
      <c r="P761" s="3"/>
      <c r="Q761" s="3"/>
      <c r="R761" s="3"/>
      <c r="S761" s="3"/>
      <c r="T761" s="27"/>
      <c r="U761" s="27"/>
      <c r="V761" s="27"/>
      <c r="W761" s="27"/>
      <c r="X761" s="3"/>
    </row>
    <row r="762" spans="1:24" ht="15" x14ac:dyDescent="0.25">
      <c r="A762" s="3"/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3"/>
      <c r="M762" s="3"/>
      <c r="N762" s="3"/>
      <c r="O762" s="3"/>
      <c r="P762" s="3"/>
      <c r="Q762" s="3"/>
      <c r="R762" s="3"/>
      <c r="S762" s="3"/>
      <c r="T762" s="27"/>
      <c r="U762" s="27"/>
      <c r="V762" s="27"/>
      <c r="W762" s="27"/>
      <c r="X762" s="3"/>
    </row>
    <row r="763" spans="1:24" ht="15" x14ac:dyDescent="0.25">
      <c r="A763" s="3"/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3"/>
      <c r="M763" s="3"/>
      <c r="N763" s="3"/>
      <c r="O763" s="3"/>
      <c r="P763" s="3"/>
      <c r="Q763" s="3"/>
      <c r="R763" s="3"/>
      <c r="S763" s="3"/>
      <c r="T763" s="27"/>
      <c r="U763" s="27"/>
      <c r="V763" s="27"/>
      <c r="W763" s="27"/>
      <c r="X763" s="3"/>
    </row>
    <row r="764" spans="1:24" ht="15" x14ac:dyDescent="0.25">
      <c r="A764" s="3"/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3"/>
      <c r="M764" s="3"/>
      <c r="N764" s="3"/>
      <c r="O764" s="3"/>
      <c r="P764" s="3"/>
      <c r="Q764" s="3"/>
      <c r="R764" s="3"/>
      <c r="S764" s="3"/>
      <c r="T764" s="27"/>
      <c r="U764" s="27"/>
      <c r="V764" s="27"/>
      <c r="W764" s="27"/>
      <c r="X764" s="3"/>
    </row>
    <row r="765" spans="1:24" ht="15" x14ac:dyDescent="0.25">
      <c r="A765" s="3"/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3"/>
      <c r="M765" s="3"/>
      <c r="N765" s="3"/>
      <c r="O765" s="3"/>
      <c r="P765" s="3"/>
      <c r="Q765" s="3"/>
      <c r="R765" s="3"/>
      <c r="S765" s="3"/>
      <c r="T765" s="27"/>
      <c r="U765" s="27"/>
      <c r="V765" s="27"/>
      <c r="W765" s="27"/>
      <c r="X765" s="3"/>
    </row>
    <row r="766" spans="1:24" ht="15" x14ac:dyDescent="0.25">
      <c r="A766" s="3"/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3"/>
      <c r="M766" s="3"/>
      <c r="N766" s="3"/>
      <c r="O766" s="3"/>
      <c r="P766" s="3"/>
      <c r="Q766" s="3"/>
      <c r="R766" s="3"/>
      <c r="S766" s="3"/>
      <c r="T766" s="27"/>
      <c r="U766" s="27"/>
      <c r="V766" s="27"/>
      <c r="W766" s="27"/>
      <c r="X766" s="3"/>
    </row>
    <row r="767" spans="1:24" ht="15" x14ac:dyDescent="0.25">
      <c r="A767" s="3"/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3"/>
      <c r="M767" s="3"/>
      <c r="N767" s="3"/>
      <c r="O767" s="3"/>
      <c r="P767" s="3"/>
      <c r="Q767" s="3"/>
      <c r="R767" s="3"/>
      <c r="S767" s="3"/>
      <c r="T767" s="27"/>
      <c r="U767" s="27"/>
      <c r="V767" s="27"/>
      <c r="W767" s="27"/>
      <c r="X767" s="3"/>
    </row>
    <row r="768" spans="1:24" ht="15" x14ac:dyDescent="0.25">
      <c r="A768" s="3"/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3"/>
      <c r="M768" s="3"/>
      <c r="N768" s="3"/>
      <c r="O768" s="3"/>
      <c r="P768" s="3"/>
      <c r="Q768" s="3"/>
      <c r="R768" s="3"/>
      <c r="S768" s="3"/>
      <c r="T768" s="27"/>
      <c r="U768" s="27"/>
      <c r="V768" s="27"/>
      <c r="W768" s="27"/>
      <c r="X768" s="3"/>
    </row>
    <row r="769" spans="1:24" ht="15" x14ac:dyDescent="0.25">
      <c r="A769" s="3"/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3"/>
      <c r="M769" s="3"/>
      <c r="N769" s="3"/>
      <c r="O769" s="3"/>
      <c r="P769" s="3"/>
      <c r="Q769" s="3"/>
      <c r="R769" s="3"/>
      <c r="S769" s="3"/>
      <c r="T769" s="27"/>
      <c r="U769" s="27"/>
      <c r="V769" s="27"/>
      <c r="W769" s="27"/>
      <c r="X769" s="3"/>
    </row>
    <row r="770" spans="1:24" ht="15" x14ac:dyDescent="0.25">
      <c r="A770" s="3"/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3"/>
      <c r="M770" s="3"/>
      <c r="N770" s="3"/>
      <c r="O770" s="3"/>
      <c r="P770" s="3"/>
      <c r="Q770" s="3"/>
      <c r="R770" s="3"/>
      <c r="S770" s="3"/>
      <c r="T770" s="27"/>
      <c r="U770" s="27"/>
      <c r="V770" s="27"/>
      <c r="W770" s="27"/>
      <c r="X770" s="3"/>
    </row>
    <row r="771" spans="1:24" ht="15" x14ac:dyDescent="0.25">
      <c r="A771" s="3"/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3"/>
      <c r="M771" s="3"/>
      <c r="N771" s="3"/>
      <c r="O771" s="3"/>
      <c r="P771" s="3"/>
      <c r="Q771" s="3"/>
      <c r="R771" s="3"/>
      <c r="S771" s="3"/>
      <c r="T771" s="27"/>
      <c r="U771" s="27"/>
      <c r="V771" s="27"/>
      <c r="W771" s="27"/>
      <c r="X771" s="3"/>
    </row>
    <row r="772" spans="1:24" ht="15" x14ac:dyDescent="0.25">
      <c r="A772" s="3"/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3"/>
      <c r="M772" s="3"/>
      <c r="N772" s="3"/>
      <c r="O772" s="3"/>
      <c r="P772" s="3"/>
      <c r="Q772" s="3"/>
      <c r="R772" s="3"/>
      <c r="S772" s="3"/>
      <c r="T772" s="27"/>
      <c r="U772" s="27"/>
      <c r="V772" s="27"/>
      <c r="W772" s="27"/>
      <c r="X772" s="3"/>
    </row>
    <row r="773" spans="1:24" ht="15" x14ac:dyDescent="0.25">
      <c r="A773" s="3"/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3"/>
      <c r="M773" s="3"/>
      <c r="N773" s="3"/>
      <c r="O773" s="3"/>
      <c r="P773" s="3"/>
      <c r="Q773" s="3"/>
      <c r="R773" s="3"/>
      <c r="S773" s="3"/>
      <c r="T773" s="27"/>
      <c r="U773" s="27"/>
      <c r="V773" s="27"/>
      <c r="W773" s="27"/>
      <c r="X773" s="3"/>
    </row>
    <row r="774" spans="1:24" ht="15" x14ac:dyDescent="0.25">
      <c r="A774" s="3"/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3"/>
      <c r="M774" s="3"/>
      <c r="N774" s="3"/>
      <c r="O774" s="3"/>
      <c r="P774" s="3"/>
      <c r="Q774" s="3"/>
      <c r="R774" s="3"/>
      <c r="S774" s="3"/>
      <c r="T774" s="27"/>
      <c r="U774" s="27"/>
      <c r="V774" s="27"/>
      <c r="W774" s="27"/>
      <c r="X774" s="3"/>
    </row>
    <row r="775" spans="1:24" ht="15" x14ac:dyDescent="0.25">
      <c r="A775" s="3"/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3"/>
      <c r="M775" s="3"/>
      <c r="N775" s="3"/>
      <c r="O775" s="3"/>
      <c r="P775" s="3"/>
      <c r="Q775" s="3"/>
      <c r="R775" s="3"/>
      <c r="S775" s="3"/>
      <c r="T775" s="27"/>
      <c r="U775" s="27"/>
      <c r="V775" s="27"/>
      <c r="W775" s="27"/>
      <c r="X775" s="3"/>
    </row>
    <row r="776" spans="1:24" ht="15" x14ac:dyDescent="0.25">
      <c r="A776" s="3"/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3"/>
      <c r="M776" s="3"/>
      <c r="N776" s="3"/>
      <c r="O776" s="3"/>
      <c r="P776" s="3"/>
      <c r="Q776" s="3"/>
      <c r="R776" s="3"/>
      <c r="S776" s="3"/>
      <c r="T776" s="27"/>
      <c r="U776" s="27"/>
      <c r="V776" s="27"/>
      <c r="W776" s="27"/>
      <c r="X776" s="3"/>
    </row>
    <row r="777" spans="1:24" ht="15" x14ac:dyDescent="0.25">
      <c r="A777" s="3"/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3"/>
      <c r="M777" s="3"/>
      <c r="N777" s="3"/>
      <c r="O777" s="3"/>
      <c r="P777" s="3"/>
      <c r="Q777" s="3"/>
      <c r="R777" s="3"/>
      <c r="S777" s="3"/>
      <c r="T777" s="27"/>
      <c r="U777" s="27"/>
      <c r="V777" s="27"/>
      <c r="W777" s="27"/>
      <c r="X777" s="3"/>
    </row>
    <row r="778" spans="1:24" ht="15" x14ac:dyDescent="0.25">
      <c r="A778" s="3"/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3"/>
      <c r="M778" s="3"/>
      <c r="N778" s="3"/>
      <c r="O778" s="3"/>
      <c r="P778" s="3"/>
      <c r="Q778" s="3"/>
      <c r="R778" s="3"/>
      <c r="S778" s="3"/>
      <c r="T778" s="27"/>
      <c r="U778" s="27"/>
      <c r="V778" s="27"/>
      <c r="W778" s="27"/>
      <c r="X778" s="3"/>
    </row>
    <row r="779" spans="1:24" ht="15" x14ac:dyDescent="0.25">
      <c r="A779" s="3"/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3"/>
      <c r="M779" s="3"/>
      <c r="N779" s="3"/>
      <c r="O779" s="3"/>
      <c r="P779" s="3"/>
      <c r="Q779" s="3"/>
      <c r="R779" s="3"/>
      <c r="S779" s="3"/>
      <c r="T779" s="27"/>
      <c r="U779" s="27"/>
      <c r="V779" s="27"/>
      <c r="W779" s="27"/>
      <c r="X779" s="3"/>
    </row>
    <row r="780" spans="1:24" ht="15" x14ac:dyDescent="0.25">
      <c r="A780" s="3"/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3"/>
      <c r="M780" s="3"/>
      <c r="N780" s="3"/>
      <c r="O780" s="3"/>
      <c r="P780" s="3"/>
      <c r="Q780" s="3"/>
      <c r="R780" s="3"/>
      <c r="S780" s="3"/>
      <c r="T780" s="27"/>
      <c r="U780" s="27"/>
      <c r="V780" s="27"/>
      <c r="W780" s="27"/>
      <c r="X780" s="3"/>
    </row>
    <row r="781" spans="1:24" ht="15" x14ac:dyDescent="0.25">
      <c r="A781" s="3"/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3"/>
      <c r="M781" s="3"/>
      <c r="N781" s="3"/>
      <c r="O781" s="3"/>
      <c r="P781" s="3"/>
      <c r="Q781" s="3"/>
      <c r="R781" s="3"/>
      <c r="S781" s="3"/>
      <c r="T781" s="27"/>
      <c r="U781" s="27"/>
      <c r="V781" s="27"/>
      <c r="W781" s="27"/>
      <c r="X781" s="3"/>
    </row>
    <row r="782" spans="1:24" ht="15" x14ac:dyDescent="0.25">
      <c r="A782" s="3"/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3"/>
      <c r="M782" s="3"/>
      <c r="N782" s="3"/>
      <c r="O782" s="3"/>
      <c r="P782" s="3"/>
      <c r="Q782" s="3"/>
      <c r="R782" s="3"/>
      <c r="S782" s="3"/>
      <c r="T782" s="27"/>
      <c r="U782" s="27"/>
      <c r="V782" s="27"/>
      <c r="W782" s="27"/>
      <c r="X782" s="3"/>
    </row>
    <row r="783" spans="1:24" ht="15" x14ac:dyDescent="0.25">
      <c r="A783" s="3"/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3"/>
      <c r="M783" s="3"/>
      <c r="N783" s="3"/>
      <c r="O783" s="3"/>
      <c r="P783" s="3"/>
      <c r="Q783" s="3"/>
      <c r="R783" s="3"/>
      <c r="S783" s="3"/>
      <c r="T783" s="27"/>
      <c r="U783" s="27"/>
      <c r="V783" s="27"/>
      <c r="W783" s="27"/>
      <c r="X783" s="3"/>
    </row>
    <row r="784" spans="1:24" ht="15" x14ac:dyDescent="0.25">
      <c r="A784" s="3"/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3"/>
      <c r="M784" s="3"/>
      <c r="N784" s="3"/>
      <c r="O784" s="3"/>
      <c r="P784" s="3"/>
      <c r="Q784" s="3"/>
      <c r="R784" s="3"/>
      <c r="S784" s="3"/>
      <c r="T784" s="27"/>
      <c r="U784" s="27"/>
      <c r="V784" s="27"/>
      <c r="W784" s="27"/>
      <c r="X784" s="3"/>
    </row>
    <row r="785" spans="1:24" ht="15" x14ac:dyDescent="0.25">
      <c r="A785" s="3"/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3"/>
      <c r="M785" s="3"/>
      <c r="N785" s="3"/>
      <c r="O785" s="3"/>
      <c r="P785" s="3"/>
      <c r="Q785" s="3"/>
      <c r="R785" s="3"/>
      <c r="S785" s="3"/>
      <c r="T785" s="27"/>
      <c r="U785" s="27"/>
      <c r="V785" s="27"/>
      <c r="W785" s="27"/>
      <c r="X785" s="3"/>
    </row>
    <row r="786" spans="1:24" ht="15" x14ac:dyDescent="0.25">
      <c r="A786" s="3"/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3"/>
      <c r="M786" s="3"/>
      <c r="N786" s="3"/>
      <c r="O786" s="3"/>
      <c r="P786" s="3"/>
      <c r="Q786" s="3"/>
      <c r="R786" s="3"/>
      <c r="S786" s="3"/>
      <c r="T786" s="27"/>
      <c r="U786" s="27"/>
      <c r="V786" s="27"/>
      <c r="W786" s="27"/>
      <c r="X786" s="3"/>
    </row>
    <row r="787" spans="1:24" ht="15" x14ac:dyDescent="0.25">
      <c r="A787" s="3"/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3"/>
      <c r="M787" s="3"/>
      <c r="N787" s="3"/>
      <c r="O787" s="3"/>
      <c r="P787" s="3"/>
      <c r="Q787" s="3"/>
      <c r="R787" s="3"/>
      <c r="S787" s="3"/>
      <c r="T787" s="27"/>
      <c r="U787" s="27"/>
      <c r="V787" s="27"/>
      <c r="W787" s="27"/>
      <c r="X787" s="3"/>
    </row>
    <row r="788" spans="1:24" ht="15" x14ac:dyDescent="0.25">
      <c r="A788" s="3"/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3"/>
      <c r="M788" s="3"/>
      <c r="N788" s="3"/>
      <c r="O788" s="3"/>
      <c r="P788" s="3"/>
      <c r="Q788" s="3"/>
      <c r="R788" s="3"/>
      <c r="S788" s="3"/>
      <c r="T788" s="27"/>
      <c r="U788" s="27"/>
      <c r="V788" s="27"/>
      <c r="W788" s="27"/>
      <c r="X788" s="3"/>
    </row>
    <row r="789" spans="1:24" ht="15" x14ac:dyDescent="0.25">
      <c r="A789" s="3"/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3"/>
      <c r="M789" s="3"/>
      <c r="N789" s="3"/>
      <c r="O789" s="3"/>
      <c r="P789" s="3"/>
      <c r="Q789" s="3"/>
      <c r="R789" s="3"/>
      <c r="S789" s="3"/>
      <c r="T789" s="27"/>
      <c r="U789" s="27"/>
      <c r="V789" s="27"/>
      <c r="W789" s="27"/>
      <c r="X789" s="3"/>
    </row>
    <row r="790" spans="1:24" ht="15" x14ac:dyDescent="0.25">
      <c r="A790" s="3"/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3"/>
      <c r="M790" s="3"/>
      <c r="N790" s="3"/>
      <c r="O790" s="3"/>
      <c r="P790" s="3"/>
      <c r="Q790" s="3"/>
      <c r="R790" s="3"/>
      <c r="S790" s="3"/>
      <c r="T790" s="27"/>
      <c r="U790" s="27"/>
      <c r="V790" s="27"/>
      <c r="W790" s="27"/>
      <c r="X790" s="3"/>
    </row>
    <row r="791" spans="1:24" ht="15" x14ac:dyDescent="0.25">
      <c r="A791" s="3"/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3"/>
      <c r="M791" s="3"/>
      <c r="N791" s="3"/>
      <c r="O791" s="3"/>
      <c r="P791" s="3"/>
      <c r="Q791" s="3"/>
      <c r="R791" s="3"/>
      <c r="S791" s="3"/>
      <c r="T791" s="27"/>
      <c r="U791" s="27"/>
      <c r="V791" s="27"/>
      <c r="W791" s="27"/>
      <c r="X791" s="3"/>
    </row>
    <row r="792" spans="1:24" ht="15" x14ac:dyDescent="0.25">
      <c r="A792" s="3"/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3"/>
      <c r="M792" s="3"/>
      <c r="N792" s="3"/>
      <c r="O792" s="3"/>
      <c r="P792" s="3"/>
      <c r="Q792" s="3"/>
      <c r="R792" s="3"/>
      <c r="S792" s="3"/>
      <c r="T792" s="27"/>
      <c r="U792" s="27"/>
      <c r="V792" s="27"/>
      <c r="W792" s="27"/>
      <c r="X792" s="3"/>
    </row>
    <row r="793" spans="1:24" ht="15" x14ac:dyDescent="0.25">
      <c r="A793" s="3"/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3"/>
      <c r="M793" s="3"/>
      <c r="N793" s="3"/>
      <c r="O793" s="3"/>
      <c r="P793" s="3"/>
      <c r="Q793" s="3"/>
      <c r="R793" s="3"/>
      <c r="S793" s="3"/>
      <c r="T793" s="27"/>
      <c r="U793" s="27"/>
      <c r="V793" s="27"/>
      <c r="W793" s="27"/>
      <c r="X793" s="3"/>
    </row>
    <row r="794" spans="1:24" ht="15" x14ac:dyDescent="0.25">
      <c r="A794" s="3"/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3"/>
      <c r="M794" s="3"/>
      <c r="N794" s="3"/>
      <c r="O794" s="3"/>
      <c r="P794" s="3"/>
      <c r="Q794" s="3"/>
      <c r="R794" s="3"/>
      <c r="S794" s="3"/>
      <c r="T794" s="27"/>
      <c r="U794" s="27"/>
      <c r="V794" s="27"/>
      <c r="W794" s="27"/>
      <c r="X794" s="3"/>
    </row>
    <row r="795" spans="1:24" ht="15" x14ac:dyDescent="0.25">
      <c r="A795" s="3"/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3"/>
      <c r="M795" s="3"/>
      <c r="N795" s="3"/>
      <c r="O795" s="3"/>
      <c r="P795" s="3"/>
      <c r="Q795" s="3"/>
      <c r="R795" s="3"/>
      <c r="S795" s="3"/>
      <c r="T795" s="27"/>
      <c r="U795" s="27"/>
      <c r="V795" s="27"/>
      <c r="W795" s="27"/>
      <c r="X795" s="3"/>
    </row>
    <row r="796" spans="1:24" ht="15" x14ac:dyDescent="0.25">
      <c r="A796" s="3"/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3"/>
      <c r="M796" s="3"/>
      <c r="N796" s="3"/>
      <c r="O796" s="3"/>
      <c r="P796" s="3"/>
      <c r="Q796" s="3"/>
      <c r="R796" s="3"/>
      <c r="S796" s="3"/>
      <c r="T796" s="27"/>
      <c r="U796" s="27"/>
      <c r="V796" s="27"/>
      <c r="W796" s="27"/>
      <c r="X796" s="3"/>
    </row>
    <row r="797" spans="1:24" ht="15" x14ac:dyDescent="0.25">
      <c r="A797" s="3"/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3"/>
      <c r="M797" s="3"/>
      <c r="N797" s="3"/>
      <c r="O797" s="3"/>
      <c r="P797" s="3"/>
      <c r="Q797" s="3"/>
      <c r="R797" s="3"/>
      <c r="S797" s="3"/>
      <c r="T797" s="27"/>
      <c r="U797" s="27"/>
      <c r="V797" s="27"/>
      <c r="W797" s="27"/>
      <c r="X797" s="3"/>
    </row>
    <row r="798" spans="1:24" ht="15" x14ac:dyDescent="0.25">
      <c r="A798" s="3"/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3"/>
      <c r="M798" s="3"/>
      <c r="N798" s="3"/>
      <c r="O798" s="3"/>
      <c r="P798" s="3"/>
      <c r="Q798" s="3"/>
      <c r="R798" s="3"/>
      <c r="S798" s="3"/>
      <c r="T798" s="27"/>
      <c r="U798" s="27"/>
      <c r="V798" s="27"/>
      <c r="W798" s="27"/>
      <c r="X798" s="3"/>
    </row>
    <row r="799" spans="1:24" ht="15" x14ac:dyDescent="0.25">
      <c r="A799" s="3"/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3"/>
      <c r="M799" s="3"/>
      <c r="N799" s="3"/>
      <c r="O799" s="3"/>
      <c r="P799" s="3"/>
      <c r="Q799" s="3"/>
      <c r="R799" s="3"/>
      <c r="S799" s="3"/>
      <c r="T799" s="27"/>
      <c r="U799" s="27"/>
      <c r="V799" s="27"/>
      <c r="W799" s="27"/>
      <c r="X799" s="3"/>
    </row>
    <row r="800" spans="1:24" ht="15" x14ac:dyDescent="0.25">
      <c r="A800" s="3"/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3"/>
      <c r="M800" s="3"/>
      <c r="N800" s="3"/>
      <c r="O800" s="3"/>
      <c r="P800" s="3"/>
      <c r="Q800" s="3"/>
      <c r="R800" s="3"/>
      <c r="S800" s="3"/>
      <c r="T800" s="27"/>
      <c r="U800" s="27"/>
      <c r="V800" s="27"/>
      <c r="W800" s="27"/>
      <c r="X800" s="3"/>
    </row>
    <row r="801" spans="1:24" ht="15" x14ac:dyDescent="0.25">
      <c r="A801" s="3"/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3"/>
      <c r="M801" s="3"/>
      <c r="N801" s="3"/>
      <c r="O801" s="3"/>
      <c r="P801" s="3"/>
      <c r="Q801" s="3"/>
      <c r="R801" s="3"/>
      <c r="S801" s="3"/>
      <c r="T801" s="27"/>
      <c r="U801" s="27"/>
      <c r="V801" s="27"/>
      <c r="W801" s="27"/>
      <c r="X801" s="3"/>
    </row>
    <row r="802" spans="1:24" ht="15" x14ac:dyDescent="0.25">
      <c r="A802" s="3"/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3"/>
      <c r="M802" s="3"/>
      <c r="N802" s="3"/>
      <c r="O802" s="3"/>
      <c r="P802" s="3"/>
      <c r="Q802" s="3"/>
      <c r="R802" s="3"/>
      <c r="S802" s="3"/>
      <c r="T802" s="27"/>
      <c r="U802" s="27"/>
      <c r="V802" s="27"/>
      <c r="W802" s="27"/>
      <c r="X802" s="3"/>
    </row>
    <row r="803" spans="1:24" ht="15" x14ac:dyDescent="0.25">
      <c r="A803" s="3"/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3"/>
      <c r="M803" s="3"/>
      <c r="N803" s="3"/>
      <c r="O803" s="3"/>
      <c r="P803" s="3"/>
      <c r="Q803" s="3"/>
      <c r="R803" s="3"/>
      <c r="S803" s="3"/>
      <c r="T803" s="27"/>
      <c r="U803" s="27"/>
      <c r="V803" s="27"/>
      <c r="W803" s="27"/>
      <c r="X803" s="3"/>
    </row>
    <row r="804" spans="1:24" ht="15" x14ac:dyDescent="0.25">
      <c r="A804" s="3"/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3"/>
      <c r="M804" s="3"/>
      <c r="N804" s="3"/>
      <c r="O804" s="3"/>
      <c r="P804" s="3"/>
      <c r="Q804" s="3"/>
      <c r="R804" s="3"/>
      <c r="S804" s="3"/>
      <c r="T804" s="27"/>
      <c r="U804" s="27"/>
      <c r="V804" s="27"/>
      <c r="W804" s="27"/>
      <c r="X804" s="3"/>
    </row>
    <row r="805" spans="1:24" ht="15" x14ac:dyDescent="0.25">
      <c r="A805" s="3"/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3"/>
      <c r="M805" s="3"/>
      <c r="N805" s="3"/>
      <c r="O805" s="3"/>
      <c r="P805" s="3"/>
      <c r="Q805" s="3"/>
      <c r="R805" s="3"/>
      <c r="S805" s="3"/>
      <c r="T805" s="27"/>
      <c r="U805" s="27"/>
      <c r="V805" s="27"/>
      <c r="W805" s="27"/>
      <c r="X805" s="3"/>
    </row>
    <row r="806" spans="1:24" ht="15" x14ac:dyDescent="0.25">
      <c r="A806" s="3"/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3"/>
      <c r="M806" s="3"/>
      <c r="N806" s="3"/>
      <c r="O806" s="3"/>
      <c r="P806" s="3"/>
      <c r="Q806" s="3"/>
      <c r="R806" s="3"/>
      <c r="S806" s="3"/>
      <c r="T806" s="27"/>
      <c r="U806" s="27"/>
      <c r="V806" s="27"/>
      <c r="W806" s="27"/>
      <c r="X806" s="3"/>
    </row>
    <row r="807" spans="1:24" ht="15" x14ac:dyDescent="0.25">
      <c r="A807" s="3"/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3"/>
      <c r="M807" s="3"/>
      <c r="N807" s="3"/>
      <c r="O807" s="3"/>
      <c r="P807" s="3"/>
      <c r="Q807" s="3"/>
      <c r="R807" s="3"/>
      <c r="S807" s="3"/>
      <c r="T807" s="27"/>
      <c r="U807" s="27"/>
      <c r="V807" s="27"/>
      <c r="W807" s="27"/>
      <c r="X807" s="3"/>
    </row>
    <row r="808" spans="1:24" ht="15" x14ac:dyDescent="0.25">
      <c r="A808" s="3"/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3"/>
      <c r="M808" s="3"/>
      <c r="N808" s="3"/>
      <c r="O808" s="3"/>
      <c r="P808" s="3"/>
      <c r="Q808" s="3"/>
      <c r="R808" s="3"/>
      <c r="S808" s="3"/>
      <c r="T808" s="27"/>
      <c r="U808" s="27"/>
      <c r="V808" s="27"/>
      <c r="W808" s="27"/>
      <c r="X808" s="3"/>
    </row>
    <row r="809" spans="1:24" ht="15" x14ac:dyDescent="0.25">
      <c r="A809" s="3"/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3"/>
      <c r="M809" s="3"/>
      <c r="N809" s="3"/>
      <c r="O809" s="3"/>
      <c r="P809" s="3"/>
      <c r="Q809" s="3"/>
      <c r="R809" s="3"/>
      <c r="S809" s="3"/>
      <c r="T809" s="27"/>
      <c r="U809" s="27"/>
      <c r="V809" s="27"/>
      <c r="W809" s="27"/>
      <c r="X809" s="3"/>
    </row>
    <row r="810" spans="1:24" ht="15" x14ac:dyDescent="0.25">
      <c r="A810" s="3"/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3"/>
      <c r="M810" s="3"/>
      <c r="N810" s="3"/>
      <c r="O810" s="3"/>
      <c r="P810" s="3"/>
      <c r="Q810" s="3"/>
      <c r="R810" s="3"/>
      <c r="S810" s="3"/>
      <c r="T810" s="27"/>
      <c r="U810" s="27"/>
      <c r="V810" s="27"/>
      <c r="W810" s="27"/>
      <c r="X810" s="3"/>
    </row>
    <row r="811" spans="1:24" ht="15" x14ac:dyDescent="0.25">
      <c r="A811" s="3"/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3"/>
      <c r="M811" s="3"/>
      <c r="N811" s="3"/>
      <c r="O811" s="3"/>
      <c r="P811" s="3"/>
      <c r="Q811" s="3"/>
      <c r="R811" s="3"/>
      <c r="S811" s="3"/>
      <c r="T811" s="27"/>
      <c r="U811" s="27"/>
      <c r="V811" s="27"/>
      <c r="W811" s="27"/>
      <c r="X811" s="3"/>
    </row>
    <row r="812" spans="1:24" ht="15" x14ac:dyDescent="0.25">
      <c r="A812" s="3"/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3"/>
      <c r="M812" s="3"/>
      <c r="N812" s="3"/>
      <c r="O812" s="3"/>
      <c r="P812" s="3"/>
      <c r="Q812" s="3"/>
      <c r="R812" s="3"/>
      <c r="S812" s="3"/>
      <c r="T812" s="27"/>
      <c r="U812" s="27"/>
      <c r="V812" s="27"/>
      <c r="W812" s="27"/>
      <c r="X812" s="3"/>
    </row>
    <row r="813" spans="1:24" ht="15" x14ac:dyDescent="0.25">
      <c r="A813" s="3"/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3"/>
      <c r="M813" s="3"/>
      <c r="N813" s="3"/>
      <c r="O813" s="3"/>
      <c r="P813" s="3"/>
      <c r="Q813" s="3"/>
      <c r="R813" s="3"/>
      <c r="S813" s="3"/>
      <c r="T813" s="27"/>
      <c r="U813" s="27"/>
      <c r="V813" s="27"/>
      <c r="W813" s="27"/>
      <c r="X813" s="3"/>
    </row>
    <row r="814" spans="1:24" ht="15" x14ac:dyDescent="0.25">
      <c r="A814" s="3"/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3"/>
      <c r="M814" s="3"/>
      <c r="N814" s="3"/>
      <c r="O814" s="3"/>
      <c r="P814" s="3"/>
      <c r="Q814" s="3"/>
      <c r="R814" s="3"/>
      <c r="S814" s="3"/>
      <c r="T814" s="27"/>
      <c r="U814" s="27"/>
      <c r="V814" s="27"/>
      <c r="W814" s="27"/>
      <c r="X814" s="3"/>
    </row>
    <row r="815" spans="1:24" ht="15" x14ac:dyDescent="0.25">
      <c r="A815" s="3"/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3"/>
      <c r="M815" s="3"/>
      <c r="N815" s="3"/>
      <c r="O815" s="3"/>
      <c r="P815" s="3"/>
      <c r="Q815" s="3"/>
      <c r="R815" s="3"/>
      <c r="S815" s="3"/>
      <c r="T815" s="27"/>
      <c r="U815" s="27"/>
      <c r="V815" s="27"/>
      <c r="W815" s="27"/>
      <c r="X815" s="3"/>
    </row>
    <row r="816" spans="1:24" ht="15" x14ac:dyDescent="0.25">
      <c r="A816" s="3"/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3"/>
      <c r="M816" s="3"/>
      <c r="N816" s="3"/>
      <c r="O816" s="3"/>
      <c r="P816" s="3"/>
      <c r="Q816" s="3"/>
      <c r="R816" s="3"/>
      <c r="S816" s="3"/>
      <c r="T816" s="27"/>
      <c r="U816" s="27"/>
      <c r="V816" s="27"/>
      <c r="W816" s="27"/>
      <c r="X816" s="3"/>
    </row>
    <row r="817" spans="1:24" ht="15" x14ac:dyDescent="0.25">
      <c r="A817" s="3"/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3"/>
      <c r="M817" s="3"/>
      <c r="N817" s="3"/>
      <c r="O817" s="3"/>
      <c r="P817" s="3"/>
      <c r="Q817" s="3"/>
      <c r="R817" s="3"/>
      <c r="S817" s="3"/>
      <c r="T817" s="27"/>
      <c r="U817" s="27"/>
      <c r="V817" s="27"/>
      <c r="W817" s="27"/>
      <c r="X817" s="3"/>
    </row>
    <row r="818" spans="1:24" ht="15" x14ac:dyDescent="0.25">
      <c r="A818" s="3"/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3"/>
      <c r="M818" s="3"/>
      <c r="N818" s="3"/>
      <c r="O818" s="3"/>
      <c r="P818" s="3"/>
      <c r="Q818" s="3"/>
      <c r="R818" s="3"/>
      <c r="S818" s="3"/>
      <c r="T818" s="27"/>
      <c r="U818" s="27"/>
      <c r="V818" s="27"/>
      <c r="W818" s="27"/>
      <c r="X818" s="3"/>
    </row>
    <row r="819" spans="1:24" ht="15" x14ac:dyDescent="0.25">
      <c r="A819" s="3"/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3"/>
      <c r="M819" s="3"/>
      <c r="N819" s="3"/>
      <c r="O819" s="3"/>
      <c r="P819" s="3"/>
      <c r="Q819" s="3"/>
      <c r="R819" s="3"/>
      <c r="S819" s="3"/>
      <c r="T819" s="27"/>
      <c r="U819" s="27"/>
      <c r="V819" s="27"/>
      <c r="W819" s="27"/>
      <c r="X819" s="3"/>
    </row>
    <row r="820" spans="1:24" ht="15" x14ac:dyDescent="0.25">
      <c r="A820" s="3"/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3"/>
      <c r="M820" s="3"/>
      <c r="N820" s="3"/>
      <c r="O820" s="3"/>
      <c r="P820" s="3"/>
      <c r="Q820" s="3"/>
      <c r="R820" s="3"/>
      <c r="S820" s="3"/>
      <c r="T820" s="27"/>
      <c r="U820" s="27"/>
      <c r="V820" s="27"/>
      <c r="W820" s="27"/>
      <c r="X820" s="3"/>
    </row>
    <row r="821" spans="1:24" ht="15" x14ac:dyDescent="0.25">
      <c r="A821" s="3"/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3"/>
      <c r="M821" s="3"/>
      <c r="N821" s="3"/>
      <c r="O821" s="3"/>
      <c r="P821" s="3"/>
      <c r="Q821" s="3"/>
      <c r="R821" s="3"/>
      <c r="S821" s="3"/>
      <c r="T821" s="27"/>
      <c r="U821" s="27"/>
      <c r="V821" s="27"/>
      <c r="W821" s="27"/>
      <c r="X821" s="3"/>
    </row>
    <row r="822" spans="1:24" ht="15" x14ac:dyDescent="0.25">
      <c r="A822" s="3"/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3"/>
      <c r="M822" s="3"/>
      <c r="N822" s="3"/>
      <c r="O822" s="3"/>
      <c r="P822" s="3"/>
      <c r="Q822" s="3"/>
      <c r="R822" s="3"/>
      <c r="S822" s="3"/>
      <c r="T822" s="27"/>
      <c r="U822" s="27"/>
      <c r="V822" s="27"/>
      <c r="W822" s="27"/>
      <c r="X822" s="3"/>
    </row>
    <row r="823" spans="1:24" ht="15" x14ac:dyDescent="0.25">
      <c r="A823" s="3"/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3"/>
      <c r="M823" s="3"/>
      <c r="N823" s="3"/>
      <c r="O823" s="3"/>
      <c r="P823" s="3"/>
      <c r="Q823" s="3"/>
      <c r="R823" s="3"/>
      <c r="S823" s="3"/>
      <c r="T823" s="27"/>
      <c r="U823" s="27"/>
      <c r="V823" s="27"/>
      <c r="W823" s="27"/>
      <c r="X823" s="3"/>
    </row>
    <row r="824" spans="1:24" ht="15" x14ac:dyDescent="0.25">
      <c r="A824" s="3"/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3"/>
      <c r="M824" s="3"/>
      <c r="N824" s="3"/>
      <c r="O824" s="3"/>
      <c r="P824" s="3"/>
      <c r="Q824" s="3"/>
      <c r="R824" s="3"/>
      <c r="S824" s="3"/>
      <c r="T824" s="27"/>
      <c r="U824" s="27"/>
      <c r="V824" s="27"/>
      <c r="W824" s="27"/>
      <c r="X824" s="3"/>
    </row>
    <row r="825" spans="1:24" ht="15" x14ac:dyDescent="0.25">
      <c r="A825" s="3"/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3"/>
      <c r="M825" s="3"/>
      <c r="N825" s="3"/>
      <c r="O825" s="3"/>
      <c r="P825" s="3"/>
      <c r="Q825" s="3"/>
      <c r="R825" s="3"/>
      <c r="S825" s="3"/>
      <c r="T825" s="27"/>
      <c r="U825" s="27"/>
      <c r="V825" s="27"/>
      <c r="W825" s="27"/>
      <c r="X825" s="3"/>
    </row>
    <row r="826" spans="1:24" ht="15" x14ac:dyDescent="0.25">
      <c r="A826" s="3"/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3"/>
      <c r="M826" s="3"/>
      <c r="N826" s="3"/>
      <c r="O826" s="3"/>
      <c r="P826" s="3"/>
      <c r="Q826" s="3"/>
      <c r="R826" s="3"/>
      <c r="S826" s="3"/>
      <c r="T826" s="27"/>
      <c r="U826" s="27"/>
      <c r="V826" s="27"/>
      <c r="W826" s="27"/>
      <c r="X826" s="3"/>
    </row>
    <row r="827" spans="1:24" ht="15" x14ac:dyDescent="0.25">
      <c r="A827" s="3"/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3"/>
      <c r="M827" s="3"/>
      <c r="N827" s="3"/>
      <c r="O827" s="3"/>
      <c r="P827" s="3"/>
      <c r="Q827" s="3"/>
      <c r="R827" s="3"/>
      <c r="S827" s="3"/>
      <c r="T827" s="27"/>
      <c r="U827" s="27"/>
      <c r="V827" s="27"/>
      <c r="W827" s="27"/>
      <c r="X827" s="3"/>
    </row>
    <row r="828" spans="1:24" ht="15" x14ac:dyDescent="0.25">
      <c r="A828" s="3"/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3"/>
      <c r="M828" s="3"/>
      <c r="N828" s="3"/>
      <c r="O828" s="3"/>
      <c r="P828" s="3"/>
      <c r="Q828" s="3"/>
      <c r="R828" s="3"/>
      <c r="S828" s="3"/>
      <c r="T828" s="27"/>
      <c r="U828" s="27"/>
      <c r="V828" s="27"/>
      <c r="W828" s="27"/>
      <c r="X828" s="3"/>
    </row>
    <row r="829" spans="1:24" ht="15" x14ac:dyDescent="0.25">
      <c r="A829" s="3"/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3"/>
      <c r="M829" s="3"/>
      <c r="N829" s="3"/>
      <c r="O829" s="3"/>
      <c r="P829" s="3"/>
      <c r="Q829" s="3"/>
      <c r="R829" s="3"/>
      <c r="S829" s="3"/>
      <c r="T829" s="27"/>
      <c r="U829" s="27"/>
      <c r="V829" s="27"/>
      <c r="W829" s="27"/>
      <c r="X829" s="3"/>
    </row>
    <row r="830" spans="1:24" ht="15" x14ac:dyDescent="0.25">
      <c r="A830" s="3"/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3"/>
      <c r="M830" s="3"/>
      <c r="N830" s="3"/>
      <c r="O830" s="3"/>
      <c r="P830" s="3"/>
      <c r="Q830" s="3"/>
      <c r="R830" s="3"/>
      <c r="S830" s="3"/>
      <c r="T830" s="27"/>
      <c r="U830" s="27"/>
      <c r="V830" s="27"/>
      <c r="W830" s="27"/>
      <c r="X830" s="3"/>
    </row>
    <row r="831" spans="1:24" ht="15" x14ac:dyDescent="0.25">
      <c r="A831" s="3"/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3"/>
      <c r="M831" s="3"/>
      <c r="N831" s="3"/>
      <c r="O831" s="3"/>
      <c r="P831" s="3"/>
      <c r="Q831" s="3"/>
      <c r="R831" s="3"/>
      <c r="S831" s="3"/>
      <c r="T831" s="27"/>
      <c r="U831" s="27"/>
      <c r="V831" s="27"/>
      <c r="W831" s="27"/>
      <c r="X831" s="3"/>
    </row>
    <row r="832" spans="1:24" ht="15" x14ac:dyDescent="0.25">
      <c r="A832" s="3"/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3"/>
      <c r="M832" s="3"/>
      <c r="N832" s="3"/>
      <c r="O832" s="3"/>
      <c r="P832" s="3"/>
      <c r="Q832" s="3"/>
      <c r="R832" s="3"/>
      <c r="S832" s="3"/>
      <c r="T832" s="27"/>
      <c r="U832" s="27"/>
      <c r="V832" s="27"/>
      <c r="W832" s="27"/>
      <c r="X832" s="3"/>
    </row>
    <row r="833" spans="1:24" ht="15" x14ac:dyDescent="0.25">
      <c r="A833" s="3"/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3"/>
      <c r="M833" s="3"/>
      <c r="N833" s="3"/>
      <c r="O833" s="3"/>
      <c r="P833" s="3"/>
      <c r="Q833" s="3"/>
      <c r="R833" s="3"/>
      <c r="S833" s="3"/>
      <c r="T833" s="27"/>
      <c r="U833" s="27"/>
      <c r="V833" s="27"/>
      <c r="W833" s="27"/>
      <c r="X833" s="3"/>
    </row>
    <row r="834" spans="1:24" ht="15" x14ac:dyDescent="0.25">
      <c r="A834" s="3"/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3"/>
      <c r="M834" s="3"/>
      <c r="N834" s="3"/>
      <c r="O834" s="3"/>
      <c r="P834" s="3"/>
      <c r="Q834" s="3"/>
      <c r="R834" s="3"/>
      <c r="S834" s="3"/>
      <c r="T834" s="27"/>
      <c r="U834" s="27"/>
      <c r="V834" s="27"/>
      <c r="W834" s="27"/>
      <c r="X834" s="3"/>
    </row>
    <row r="835" spans="1:24" ht="15" x14ac:dyDescent="0.25">
      <c r="A835" s="3"/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3"/>
      <c r="M835" s="3"/>
      <c r="N835" s="3"/>
      <c r="O835" s="3"/>
      <c r="P835" s="3"/>
      <c r="Q835" s="3"/>
      <c r="R835" s="3"/>
      <c r="S835" s="3"/>
      <c r="T835" s="27"/>
      <c r="U835" s="27"/>
      <c r="V835" s="27"/>
      <c r="W835" s="27"/>
      <c r="X835" s="3"/>
    </row>
    <row r="836" spans="1:24" ht="15" x14ac:dyDescent="0.25">
      <c r="A836" s="3"/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3"/>
      <c r="M836" s="3"/>
      <c r="N836" s="3"/>
      <c r="O836" s="3"/>
      <c r="P836" s="3"/>
      <c r="Q836" s="3"/>
      <c r="R836" s="3"/>
      <c r="S836" s="3"/>
      <c r="T836" s="27"/>
      <c r="U836" s="27"/>
      <c r="V836" s="27"/>
      <c r="W836" s="27"/>
      <c r="X836" s="3"/>
    </row>
    <row r="837" spans="1:24" ht="15" x14ac:dyDescent="0.25">
      <c r="A837" s="3"/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3"/>
      <c r="M837" s="3"/>
      <c r="N837" s="3"/>
      <c r="O837" s="3"/>
      <c r="P837" s="3"/>
      <c r="Q837" s="3"/>
      <c r="R837" s="3"/>
      <c r="S837" s="3"/>
      <c r="T837" s="27"/>
      <c r="U837" s="27"/>
      <c r="V837" s="27"/>
      <c r="W837" s="27"/>
      <c r="X837" s="3"/>
    </row>
    <row r="838" spans="1:24" ht="15" x14ac:dyDescent="0.25">
      <c r="A838" s="3"/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3"/>
      <c r="M838" s="3"/>
      <c r="N838" s="3"/>
      <c r="O838" s="3"/>
      <c r="P838" s="3"/>
      <c r="Q838" s="3"/>
      <c r="R838" s="3"/>
      <c r="S838" s="3"/>
      <c r="T838" s="27"/>
      <c r="U838" s="27"/>
      <c r="V838" s="27"/>
      <c r="W838" s="27"/>
      <c r="X838" s="3"/>
    </row>
    <row r="839" spans="1:24" ht="15" x14ac:dyDescent="0.25">
      <c r="A839" s="3"/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3"/>
      <c r="M839" s="3"/>
      <c r="N839" s="3"/>
      <c r="O839" s="3"/>
      <c r="P839" s="3"/>
      <c r="Q839" s="3"/>
      <c r="R839" s="3"/>
      <c r="S839" s="3"/>
      <c r="T839" s="27"/>
      <c r="U839" s="27"/>
      <c r="V839" s="27"/>
      <c r="W839" s="27"/>
      <c r="X839" s="3"/>
    </row>
    <row r="840" spans="1:24" ht="15" x14ac:dyDescent="0.25">
      <c r="A840" s="3"/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3"/>
      <c r="M840" s="3"/>
      <c r="N840" s="3"/>
      <c r="O840" s="3"/>
      <c r="P840" s="3"/>
      <c r="Q840" s="3"/>
      <c r="R840" s="3"/>
      <c r="S840" s="3"/>
      <c r="T840" s="27"/>
      <c r="U840" s="27"/>
      <c r="V840" s="27"/>
      <c r="W840" s="27"/>
      <c r="X840" s="3"/>
    </row>
    <row r="841" spans="1:24" ht="15" x14ac:dyDescent="0.25">
      <c r="A841" s="3"/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3"/>
      <c r="M841" s="3"/>
      <c r="N841" s="3"/>
      <c r="O841" s="3"/>
      <c r="P841" s="3"/>
      <c r="Q841" s="3"/>
      <c r="R841" s="3"/>
      <c r="S841" s="3"/>
      <c r="T841" s="27"/>
      <c r="U841" s="27"/>
      <c r="V841" s="27"/>
      <c r="W841" s="27"/>
      <c r="X841" s="3"/>
    </row>
    <row r="842" spans="1:24" ht="15" x14ac:dyDescent="0.25">
      <c r="A842" s="3"/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3"/>
      <c r="M842" s="3"/>
      <c r="N842" s="3"/>
      <c r="O842" s="3"/>
      <c r="P842" s="3"/>
      <c r="Q842" s="3"/>
      <c r="R842" s="3"/>
      <c r="S842" s="3"/>
      <c r="T842" s="27"/>
      <c r="U842" s="27"/>
      <c r="V842" s="27"/>
      <c r="W842" s="27"/>
      <c r="X842" s="3"/>
    </row>
    <row r="843" spans="1:24" ht="15" x14ac:dyDescent="0.25">
      <c r="A843" s="3"/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3"/>
      <c r="M843" s="3"/>
      <c r="N843" s="3"/>
      <c r="O843" s="3"/>
      <c r="P843" s="3"/>
      <c r="Q843" s="3"/>
      <c r="R843" s="3"/>
      <c r="S843" s="3"/>
      <c r="T843" s="27"/>
      <c r="U843" s="27"/>
      <c r="V843" s="27"/>
      <c r="W843" s="27"/>
      <c r="X843" s="3"/>
    </row>
    <row r="844" spans="1:24" ht="15" x14ac:dyDescent="0.25">
      <c r="A844" s="3"/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3"/>
      <c r="M844" s="3"/>
      <c r="N844" s="3"/>
      <c r="O844" s="3"/>
      <c r="P844" s="3"/>
      <c r="Q844" s="3"/>
      <c r="R844" s="3"/>
      <c r="S844" s="3"/>
      <c r="T844" s="27"/>
      <c r="U844" s="27"/>
      <c r="V844" s="27"/>
      <c r="W844" s="27"/>
      <c r="X844" s="3"/>
    </row>
    <row r="845" spans="1:24" ht="15" x14ac:dyDescent="0.25">
      <c r="A845" s="3"/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3"/>
      <c r="M845" s="3"/>
      <c r="N845" s="3"/>
      <c r="O845" s="3"/>
      <c r="P845" s="3"/>
      <c r="Q845" s="3"/>
      <c r="R845" s="3"/>
      <c r="S845" s="3"/>
      <c r="T845" s="27"/>
      <c r="U845" s="27"/>
      <c r="V845" s="27"/>
      <c r="W845" s="27"/>
      <c r="X845" s="3"/>
    </row>
    <row r="846" spans="1:24" ht="15" x14ac:dyDescent="0.25">
      <c r="A846" s="3"/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3"/>
      <c r="M846" s="3"/>
      <c r="N846" s="3"/>
      <c r="O846" s="3"/>
      <c r="P846" s="3"/>
      <c r="Q846" s="3"/>
      <c r="R846" s="3"/>
      <c r="S846" s="3"/>
      <c r="T846" s="27"/>
      <c r="U846" s="27"/>
      <c r="V846" s="27"/>
      <c r="W846" s="27"/>
      <c r="X846" s="3"/>
    </row>
    <row r="847" spans="1:24" ht="15" x14ac:dyDescent="0.25">
      <c r="A847" s="3"/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3"/>
      <c r="M847" s="3"/>
      <c r="N847" s="3"/>
      <c r="O847" s="3"/>
      <c r="P847" s="3"/>
      <c r="Q847" s="3"/>
      <c r="R847" s="3"/>
      <c r="S847" s="3"/>
      <c r="T847" s="27"/>
      <c r="U847" s="27"/>
      <c r="V847" s="27"/>
      <c r="W847" s="27"/>
      <c r="X847" s="3"/>
    </row>
    <row r="848" spans="1:24" ht="15" x14ac:dyDescent="0.25">
      <c r="A848" s="3"/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3"/>
      <c r="M848" s="3"/>
      <c r="N848" s="3"/>
      <c r="O848" s="3"/>
      <c r="P848" s="3"/>
      <c r="Q848" s="3"/>
      <c r="R848" s="3"/>
      <c r="S848" s="3"/>
      <c r="T848" s="27"/>
      <c r="U848" s="27"/>
      <c r="V848" s="27"/>
      <c r="W848" s="27"/>
      <c r="X848" s="3"/>
    </row>
    <row r="849" spans="1:24" ht="15" x14ac:dyDescent="0.25">
      <c r="A849" s="3"/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3"/>
      <c r="M849" s="3"/>
      <c r="N849" s="3"/>
      <c r="O849" s="3"/>
      <c r="P849" s="3"/>
      <c r="Q849" s="3"/>
      <c r="R849" s="3"/>
      <c r="S849" s="3"/>
      <c r="T849" s="27"/>
      <c r="U849" s="27"/>
      <c r="V849" s="27"/>
      <c r="W849" s="27"/>
      <c r="X849" s="3"/>
    </row>
    <row r="850" spans="1:24" ht="15" x14ac:dyDescent="0.25">
      <c r="A850" s="3"/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3"/>
      <c r="M850" s="3"/>
      <c r="N850" s="3"/>
      <c r="O850" s="3"/>
      <c r="P850" s="3"/>
      <c r="Q850" s="3"/>
      <c r="R850" s="3"/>
      <c r="S850" s="3"/>
      <c r="T850" s="27"/>
      <c r="U850" s="27"/>
      <c r="V850" s="27"/>
      <c r="W850" s="27"/>
      <c r="X850" s="3"/>
    </row>
    <row r="851" spans="1:24" ht="15" x14ac:dyDescent="0.25">
      <c r="A851" s="3"/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3"/>
      <c r="M851" s="3"/>
      <c r="N851" s="3"/>
      <c r="O851" s="3"/>
      <c r="P851" s="3"/>
      <c r="Q851" s="3"/>
      <c r="R851" s="3"/>
      <c r="S851" s="3"/>
      <c r="T851" s="27"/>
      <c r="U851" s="27"/>
      <c r="V851" s="27"/>
      <c r="W851" s="27"/>
      <c r="X851" s="3"/>
    </row>
    <row r="852" spans="1:24" ht="15" x14ac:dyDescent="0.25">
      <c r="A852" s="3"/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3"/>
      <c r="M852" s="3"/>
      <c r="N852" s="3"/>
      <c r="O852" s="3"/>
      <c r="P852" s="3"/>
      <c r="Q852" s="3"/>
      <c r="R852" s="3"/>
      <c r="S852" s="3"/>
      <c r="T852" s="27"/>
      <c r="U852" s="27"/>
      <c r="V852" s="27"/>
      <c r="W852" s="27"/>
      <c r="X852" s="3"/>
    </row>
    <row r="853" spans="1:24" ht="15" x14ac:dyDescent="0.25">
      <c r="A853" s="3"/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3"/>
      <c r="M853" s="3"/>
      <c r="N853" s="3"/>
      <c r="O853" s="3"/>
      <c r="P853" s="3"/>
      <c r="Q853" s="3"/>
      <c r="R853" s="3"/>
      <c r="S853" s="3"/>
      <c r="T853" s="27"/>
      <c r="U853" s="27"/>
      <c r="V853" s="27"/>
      <c r="W853" s="27"/>
      <c r="X853" s="3"/>
    </row>
    <row r="854" spans="1:24" ht="15" x14ac:dyDescent="0.25">
      <c r="A854" s="3"/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3"/>
      <c r="M854" s="3"/>
      <c r="N854" s="3"/>
      <c r="O854" s="3"/>
      <c r="P854" s="3"/>
      <c r="Q854" s="3"/>
      <c r="R854" s="3"/>
      <c r="S854" s="3"/>
      <c r="T854" s="27"/>
      <c r="U854" s="27"/>
      <c r="V854" s="27"/>
      <c r="W854" s="27"/>
      <c r="X854" s="3"/>
    </row>
    <row r="855" spans="1:24" ht="15" x14ac:dyDescent="0.25">
      <c r="A855" s="3"/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3"/>
      <c r="M855" s="3"/>
      <c r="N855" s="3"/>
      <c r="O855" s="3"/>
      <c r="P855" s="3"/>
      <c r="Q855" s="3"/>
      <c r="R855" s="3"/>
      <c r="S855" s="3"/>
      <c r="T855" s="27"/>
      <c r="U855" s="27"/>
      <c r="V855" s="27"/>
      <c r="W855" s="27"/>
      <c r="X855" s="3"/>
    </row>
    <row r="856" spans="1:24" ht="15" x14ac:dyDescent="0.25">
      <c r="A856" s="3"/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3"/>
      <c r="M856" s="3"/>
      <c r="N856" s="3"/>
      <c r="O856" s="3"/>
      <c r="P856" s="3"/>
      <c r="Q856" s="3"/>
      <c r="R856" s="3"/>
      <c r="S856" s="3"/>
      <c r="T856" s="27"/>
      <c r="U856" s="27"/>
      <c r="V856" s="27"/>
      <c r="W856" s="27"/>
      <c r="X856" s="3"/>
    </row>
    <row r="857" spans="1:24" ht="15" x14ac:dyDescent="0.25">
      <c r="A857" s="3"/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3"/>
      <c r="M857" s="3"/>
      <c r="N857" s="3"/>
      <c r="O857" s="3"/>
      <c r="P857" s="3"/>
      <c r="Q857" s="3"/>
      <c r="R857" s="3"/>
      <c r="S857" s="3"/>
      <c r="T857" s="27"/>
      <c r="U857" s="27"/>
      <c r="V857" s="27"/>
      <c r="W857" s="27"/>
      <c r="X857" s="3"/>
    </row>
    <row r="858" spans="1:24" ht="15" x14ac:dyDescent="0.25">
      <c r="A858" s="3"/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3"/>
      <c r="M858" s="3"/>
      <c r="N858" s="3"/>
      <c r="O858" s="3"/>
      <c r="P858" s="3"/>
      <c r="Q858" s="3"/>
      <c r="R858" s="3"/>
      <c r="S858" s="3"/>
      <c r="T858" s="27"/>
      <c r="U858" s="27"/>
      <c r="V858" s="27"/>
      <c r="W858" s="27"/>
      <c r="X858" s="3"/>
    </row>
    <row r="859" spans="1:24" ht="15" x14ac:dyDescent="0.25">
      <c r="A859" s="3"/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3"/>
      <c r="M859" s="3"/>
      <c r="N859" s="3"/>
      <c r="O859" s="3"/>
      <c r="P859" s="3"/>
      <c r="Q859" s="3"/>
      <c r="R859" s="3"/>
      <c r="S859" s="3"/>
      <c r="T859" s="27"/>
      <c r="U859" s="27"/>
      <c r="V859" s="27"/>
      <c r="W859" s="27"/>
      <c r="X859" s="3"/>
    </row>
    <row r="860" spans="1:24" ht="15" x14ac:dyDescent="0.25">
      <c r="A860" s="3"/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3"/>
      <c r="M860" s="3"/>
      <c r="N860" s="3"/>
      <c r="O860" s="3"/>
      <c r="P860" s="3"/>
      <c r="Q860" s="3"/>
      <c r="R860" s="3"/>
      <c r="S860" s="3"/>
      <c r="T860" s="27"/>
      <c r="U860" s="27"/>
      <c r="V860" s="27"/>
      <c r="W860" s="27"/>
      <c r="X860" s="3"/>
    </row>
    <row r="861" spans="1:24" ht="15" x14ac:dyDescent="0.25">
      <c r="A861" s="3"/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3"/>
      <c r="M861" s="3"/>
      <c r="N861" s="3"/>
      <c r="O861" s="3"/>
      <c r="P861" s="3"/>
      <c r="Q861" s="3"/>
      <c r="R861" s="3"/>
      <c r="S861" s="3"/>
      <c r="T861" s="27"/>
      <c r="U861" s="27"/>
      <c r="V861" s="27"/>
      <c r="W861" s="27"/>
      <c r="X861" s="3"/>
    </row>
    <row r="862" spans="1:24" ht="15" x14ac:dyDescent="0.25">
      <c r="A862" s="3"/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3"/>
      <c r="M862" s="3"/>
      <c r="N862" s="3"/>
      <c r="O862" s="3"/>
      <c r="P862" s="3"/>
      <c r="Q862" s="3"/>
      <c r="R862" s="3"/>
      <c r="S862" s="3"/>
      <c r="T862" s="27"/>
      <c r="U862" s="27"/>
      <c r="V862" s="27"/>
      <c r="W862" s="27"/>
      <c r="X862" s="3"/>
    </row>
    <row r="863" spans="1:24" ht="15" x14ac:dyDescent="0.25">
      <c r="A863" s="3"/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3"/>
      <c r="M863" s="3"/>
      <c r="N863" s="3"/>
      <c r="O863" s="3"/>
      <c r="P863" s="3"/>
      <c r="Q863" s="3"/>
      <c r="R863" s="3"/>
      <c r="S863" s="3"/>
      <c r="T863" s="27"/>
      <c r="U863" s="27"/>
      <c r="V863" s="27"/>
      <c r="W863" s="27"/>
      <c r="X863" s="3"/>
    </row>
    <row r="864" spans="1:24" ht="15" x14ac:dyDescent="0.25">
      <c r="A864" s="3"/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3"/>
      <c r="M864" s="3"/>
      <c r="N864" s="3"/>
      <c r="O864" s="3"/>
      <c r="P864" s="3"/>
      <c r="Q864" s="3"/>
      <c r="R864" s="3"/>
      <c r="S864" s="3"/>
      <c r="T864" s="27"/>
      <c r="U864" s="27"/>
      <c r="V864" s="27"/>
      <c r="W864" s="27"/>
      <c r="X864" s="3"/>
    </row>
    <row r="865" spans="1:24" ht="15" x14ac:dyDescent="0.25">
      <c r="A865" s="3"/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3"/>
      <c r="M865" s="3"/>
      <c r="N865" s="3"/>
      <c r="O865" s="3"/>
      <c r="P865" s="3"/>
      <c r="Q865" s="3"/>
      <c r="R865" s="3"/>
      <c r="S865" s="3"/>
      <c r="T865" s="27"/>
      <c r="U865" s="27"/>
      <c r="V865" s="27"/>
      <c r="W865" s="27"/>
      <c r="X865" s="3"/>
    </row>
    <row r="866" spans="1:24" ht="15" x14ac:dyDescent="0.25">
      <c r="A866" s="3"/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3"/>
      <c r="M866" s="3"/>
      <c r="N866" s="3"/>
      <c r="O866" s="3"/>
      <c r="P866" s="3"/>
      <c r="Q866" s="3"/>
      <c r="R866" s="3"/>
      <c r="S866" s="3"/>
      <c r="T866" s="27"/>
      <c r="U866" s="27"/>
      <c r="V866" s="27"/>
      <c r="W866" s="27"/>
      <c r="X866" s="3"/>
    </row>
    <row r="867" spans="1:24" ht="15" x14ac:dyDescent="0.25">
      <c r="A867" s="3"/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3"/>
      <c r="M867" s="3"/>
      <c r="N867" s="3"/>
      <c r="O867" s="3"/>
      <c r="P867" s="3"/>
      <c r="Q867" s="3"/>
      <c r="R867" s="3"/>
      <c r="S867" s="3"/>
      <c r="T867" s="27"/>
      <c r="U867" s="27"/>
      <c r="V867" s="27"/>
      <c r="W867" s="27"/>
      <c r="X867" s="3"/>
    </row>
    <row r="868" spans="1:24" ht="15" x14ac:dyDescent="0.25">
      <c r="A868" s="3"/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3"/>
      <c r="M868" s="3"/>
      <c r="N868" s="3"/>
      <c r="O868" s="3"/>
      <c r="P868" s="3"/>
      <c r="Q868" s="3"/>
      <c r="R868" s="3"/>
      <c r="S868" s="3"/>
      <c r="T868" s="27"/>
      <c r="U868" s="27"/>
      <c r="V868" s="27"/>
      <c r="W868" s="27"/>
      <c r="X868" s="3"/>
    </row>
    <row r="869" spans="1:24" ht="15" x14ac:dyDescent="0.25">
      <c r="A869" s="3"/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3"/>
      <c r="M869" s="3"/>
      <c r="N869" s="3"/>
      <c r="O869" s="3"/>
      <c r="P869" s="3"/>
      <c r="Q869" s="3"/>
      <c r="R869" s="3"/>
      <c r="S869" s="3"/>
      <c r="T869" s="27"/>
      <c r="U869" s="27"/>
      <c r="V869" s="27"/>
      <c r="W869" s="27"/>
      <c r="X869" s="3"/>
    </row>
    <row r="870" spans="1:24" ht="15" x14ac:dyDescent="0.25">
      <c r="A870" s="3"/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3"/>
      <c r="M870" s="3"/>
      <c r="N870" s="3"/>
      <c r="O870" s="3"/>
      <c r="P870" s="3"/>
      <c r="Q870" s="3"/>
      <c r="R870" s="3"/>
      <c r="S870" s="3"/>
      <c r="T870" s="27"/>
      <c r="U870" s="27"/>
      <c r="V870" s="27"/>
      <c r="W870" s="27"/>
      <c r="X870" s="3"/>
    </row>
    <row r="871" spans="1:24" ht="15" x14ac:dyDescent="0.25">
      <c r="A871" s="3"/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3"/>
      <c r="M871" s="3"/>
      <c r="N871" s="3"/>
      <c r="O871" s="3"/>
      <c r="P871" s="3"/>
      <c r="Q871" s="3"/>
      <c r="R871" s="3"/>
      <c r="S871" s="3"/>
      <c r="T871" s="27"/>
      <c r="U871" s="27"/>
      <c r="V871" s="27"/>
      <c r="W871" s="27"/>
      <c r="X871" s="3"/>
    </row>
    <row r="872" spans="1:24" ht="15" x14ac:dyDescent="0.25">
      <c r="A872" s="3"/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3"/>
      <c r="M872" s="3"/>
      <c r="N872" s="3"/>
      <c r="O872" s="3"/>
      <c r="P872" s="3"/>
      <c r="Q872" s="3"/>
      <c r="R872" s="3"/>
      <c r="S872" s="3"/>
      <c r="T872" s="27"/>
      <c r="U872" s="27"/>
      <c r="V872" s="27"/>
      <c r="W872" s="27"/>
      <c r="X872" s="3"/>
    </row>
    <row r="873" spans="1:24" ht="15" x14ac:dyDescent="0.25">
      <c r="A873" s="3"/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3"/>
      <c r="M873" s="3"/>
      <c r="N873" s="3"/>
      <c r="O873" s="3"/>
      <c r="P873" s="3"/>
      <c r="Q873" s="3"/>
      <c r="R873" s="3"/>
      <c r="S873" s="3"/>
      <c r="T873" s="27"/>
      <c r="U873" s="27"/>
      <c r="V873" s="27"/>
      <c r="W873" s="27"/>
      <c r="X873" s="3"/>
    </row>
    <row r="874" spans="1:24" ht="15" x14ac:dyDescent="0.25">
      <c r="A874" s="3"/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3"/>
      <c r="M874" s="3"/>
      <c r="N874" s="3"/>
      <c r="O874" s="3"/>
      <c r="P874" s="3"/>
      <c r="Q874" s="3"/>
      <c r="R874" s="3"/>
      <c r="S874" s="3"/>
      <c r="T874" s="27"/>
      <c r="U874" s="27"/>
      <c r="V874" s="27"/>
      <c r="W874" s="27"/>
      <c r="X874" s="3"/>
    </row>
    <row r="875" spans="1:24" ht="15" x14ac:dyDescent="0.25">
      <c r="A875" s="3"/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3"/>
      <c r="M875" s="3"/>
      <c r="N875" s="3"/>
      <c r="O875" s="3"/>
      <c r="P875" s="3"/>
      <c r="Q875" s="3"/>
      <c r="R875" s="3"/>
      <c r="S875" s="3"/>
      <c r="T875" s="27"/>
      <c r="U875" s="27"/>
      <c r="V875" s="27"/>
      <c r="W875" s="27"/>
      <c r="X875" s="3"/>
    </row>
    <row r="876" spans="1:24" ht="15" x14ac:dyDescent="0.25">
      <c r="A876" s="3"/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3"/>
      <c r="M876" s="3"/>
      <c r="N876" s="3"/>
      <c r="O876" s="3"/>
      <c r="P876" s="3"/>
      <c r="Q876" s="3"/>
      <c r="R876" s="3"/>
      <c r="S876" s="3"/>
      <c r="T876" s="27"/>
      <c r="U876" s="27"/>
      <c r="V876" s="27"/>
      <c r="W876" s="27"/>
      <c r="X876" s="3"/>
    </row>
    <row r="877" spans="1:24" ht="15" x14ac:dyDescent="0.25">
      <c r="A877" s="3"/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3"/>
      <c r="M877" s="3"/>
      <c r="N877" s="3"/>
      <c r="O877" s="3"/>
      <c r="P877" s="3"/>
      <c r="Q877" s="3"/>
      <c r="R877" s="3"/>
      <c r="S877" s="3"/>
      <c r="T877" s="27"/>
      <c r="U877" s="27"/>
      <c r="V877" s="27"/>
      <c r="W877" s="27"/>
      <c r="X877" s="3"/>
    </row>
    <row r="878" spans="1:24" ht="15" x14ac:dyDescent="0.25">
      <c r="A878" s="3"/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3"/>
      <c r="M878" s="3"/>
      <c r="N878" s="3"/>
      <c r="O878" s="3"/>
      <c r="P878" s="3"/>
      <c r="Q878" s="3"/>
      <c r="R878" s="3"/>
      <c r="S878" s="3"/>
      <c r="T878" s="27"/>
      <c r="U878" s="27"/>
      <c r="V878" s="27"/>
      <c r="W878" s="27"/>
      <c r="X878" s="3"/>
    </row>
    <row r="879" spans="1:24" ht="15" x14ac:dyDescent="0.25">
      <c r="A879" s="3"/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3"/>
      <c r="M879" s="3"/>
      <c r="N879" s="3"/>
      <c r="O879" s="3"/>
      <c r="P879" s="3"/>
      <c r="Q879" s="3"/>
      <c r="R879" s="3"/>
      <c r="S879" s="3"/>
      <c r="T879" s="27"/>
      <c r="U879" s="27"/>
      <c r="V879" s="27"/>
      <c r="W879" s="27"/>
      <c r="X879" s="3"/>
    </row>
    <row r="880" spans="1:24" ht="15" x14ac:dyDescent="0.25">
      <c r="A880" s="3"/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3"/>
      <c r="M880" s="3"/>
      <c r="N880" s="3"/>
      <c r="O880" s="3"/>
      <c r="P880" s="3"/>
      <c r="Q880" s="3"/>
      <c r="R880" s="3"/>
      <c r="S880" s="3"/>
      <c r="T880" s="27"/>
      <c r="U880" s="27"/>
      <c r="V880" s="27"/>
      <c r="W880" s="27"/>
      <c r="X880" s="3"/>
    </row>
    <row r="881" spans="1:24" ht="15" x14ac:dyDescent="0.25">
      <c r="A881" s="3"/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3"/>
      <c r="M881" s="3"/>
      <c r="N881" s="3"/>
      <c r="O881" s="3"/>
      <c r="P881" s="3"/>
      <c r="Q881" s="3"/>
      <c r="R881" s="3"/>
      <c r="S881" s="3"/>
      <c r="T881" s="27"/>
      <c r="U881" s="27"/>
      <c r="V881" s="27"/>
      <c r="W881" s="27"/>
      <c r="X881" s="3"/>
    </row>
    <row r="882" spans="1:24" ht="15" x14ac:dyDescent="0.25">
      <c r="A882" s="3"/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3"/>
      <c r="M882" s="3"/>
      <c r="N882" s="3"/>
      <c r="O882" s="3"/>
      <c r="P882" s="3"/>
      <c r="Q882" s="3"/>
      <c r="R882" s="3"/>
      <c r="S882" s="3"/>
      <c r="T882" s="27"/>
      <c r="U882" s="27"/>
      <c r="V882" s="27"/>
      <c r="W882" s="27"/>
      <c r="X882" s="3"/>
    </row>
    <row r="883" spans="1:24" ht="15" x14ac:dyDescent="0.25">
      <c r="A883" s="3"/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3"/>
      <c r="M883" s="3"/>
      <c r="N883" s="3"/>
      <c r="O883" s="3"/>
      <c r="P883" s="3"/>
      <c r="Q883" s="3"/>
      <c r="R883" s="3"/>
      <c r="S883" s="3"/>
      <c r="T883" s="27"/>
      <c r="U883" s="27"/>
      <c r="V883" s="27"/>
      <c r="W883" s="27"/>
      <c r="X883" s="3"/>
    </row>
    <row r="884" spans="1:24" ht="15" x14ac:dyDescent="0.25">
      <c r="A884" s="3"/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3"/>
      <c r="M884" s="3"/>
      <c r="N884" s="3"/>
      <c r="O884" s="3"/>
      <c r="P884" s="3"/>
      <c r="Q884" s="3"/>
      <c r="R884" s="3"/>
      <c r="S884" s="3"/>
      <c r="T884" s="27"/>
      <c r="U884" s="27"/>
      <c r="V884" s="27"/>
      <c r="W884" s="27"/>
      <c r="X884" s="3"/>
    </row>
    <row r="885" spans="1:24" ht="15" x14ac:dyDescent="0.25">
      <c r="A885" s="3"/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3"/>
      <c r="M885" s="3"/>
      <c r="N885" s="3"/>
      <c r="O885" s="3"/>
      <c r="P885" s="3"/>
      <c r="Q885" s="3"/>
      <c r="R885" s="3"/>
      <c r="S885" s="3"/>
      <c r="T885" s="27"/>
      <c r="U885" s="27"/>
      <c r="V885" s="27"/>
      <c r="W885" s="27"/>
      <c r="X885" s="3"/>
    </row>
    <row r="886" spans="1:24" ht="15" x14ac:dyDescent="0.25">
      <c r="A886" s="3"/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3"/>
      <c r="M886" s="3"/>
      <c r="N886" s="3"/>
      <c r="O886" s="3"/>
      <c r="P886" s="3"/>
      <c r="Q886" s="3"/>
      <c r="R886" s="3"/>
      <c r="S886" s="3"/>
      <c r="T886" s="27"/>
      <c r="U886" s="27"/>
      <c r="V886" s="27"/>
      <c r="W886" s="27"/>
      <c r="X886" s="3"/>
    </row>
    <row r="887" spans="1:24" ht="15" x14ac:dyDescent="0.25">
      <c r="A887" s="3"/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3"/>
      <c r="M887" s="3"/>
      <c r="N887" s="3"/>
      <c r="O887" s="3"/>
      <c r="P887" s="3"/>
      <c r="Q887" s="3"/>
      <c r="R887" s="3"/>
      <c r="S887" s="3"/>
      <c r="T887" s="27"/>
      <c r="U887" s="27"/>
      <c r="V887" s="27"/>
      <c r="W887" s="27"/>
      <c r="X887" s="3"/>
    </row>
    <row r="888" spans="1:24" ht="15" x14ac:dyDescent="0.25">
      <c r="A888" s="3"/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3"/>
      <c r="M888" s="3"/>
      <c r="N888" s="3"/>
      <c r="O888" s="3"/>
      <c r="P888" s="3"/>
      <c r="Q888" s="3"/>
      <c r="R888" s="3"/>
      <c r="S888" s="3"/>
      <c r="T888" s="27"/>
      <c r="U888" s="27"/>
      <c r="V888" s="27"/>
      <c r="W888" s="27"/>
      <c r="X888" s="3"/>
    </row>
    <row r="889" spans="1:24" ht="15" x14ac:dyDescent="0.25">
      <c r="A889" s="3"/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3"/>
      <c r="M889" s="3"/>
      <c r="N889" s="3"/>
      <c r="O889" s="3"/>
      <c r="P889" s="3"/>
      <c r="Q889" s="3"/>
      <c r="R889" s="3"/>
      <c r="S889" s="3"/>
      <c r="T889" s="27"/>
      <c r="U889" s="27"/>
      <c r="V889" s="27"/>
      <c r="W889" s="27"/>
      <c r="X889" s="3"/>
    </row>
    <row r="890" spans="1:24" ht="15" x14ac:dyDescent="0.25">
      <c r="A890" s="3"/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3"/>
      <c r="M890" s="3"/>
      <c r="N890" s="3"/>
      <c r="O890" s="3"/>
      <c r="P890" s="3"/>
      <c r="Q890" s="3"/>
      <c r="R890" s="3"/>
      <c r="S890" s="3"/>
      <c r="T890" s="27"/>
      <c r="U890" s="27"/>
      <c r="V890" s="27"/>
      <c r="W890" s="27"/>
      <c r="X890" s="3"/>
    </row>
    <row r="891" spans="1:24" ht="15" x14ac:dyDescent="0.25">
      <c r="A891" s="3"/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3"/>
      <c r="M891" s="3"/>
      <c r="N891" s="3"/>
      <c r="O891" s="3"/>
      <c r="P891" s="3"/>
      <c r="Q891" s="3"/>
      <c r="R891" s="3"/>
      <c r="S891" s="3"/>
      <c r="T891" s="27"/>
      <c r="U891" s="27"/>
      <c r="V891" s="27"/>
      <c r="W891" s="27"/>
      <c r="X891" s="3"/>
    </row>
    <row r="892" spans="1:24" ht="15" x14ac:dyDescent="0.25">
      <c r="A892" s="3"/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3"/>
      <c r="M892" s="3"/>
      <c r="N892" s="3"/>
      <c r="O892" s="3"/>
      <c r="P892" s="3"/>
      <c r="Q892" s="3"/>
      <c r="R892" s="3"/>
      <c r="S892" s="3"/>
      <c r="T892" s="27"/>
      <c r="U892" s="27"/>
      <c r="V892" s="27"/>
      <c r="W892" s="27"/>
      <c r="X892" s="3"/>
    </row>
    <row r="893" spans="1:24" ht="15" x14ac:dyDescent="0.25">
      <c r="A893" s="3"/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3"/>
      <c r="M893" s="3"/>
      <c r="N893" s="3"/>
      <c r="O893" s="3"/>
      <c r="P893" s="3"/>
      <c r="Q893" s="3"/>
      <c r="R893" s="3"/>
      <c r="S893" s="3"/>
      <c r="T893" s="27"/>
      <c r="U893" s="27"/>
      <c r="V893" s="27"/>
      <c r="W893" s="27"/>
      <c r="X893" s="3"/>
    </row>
    <row r="894" spans="1:24" ht="15" x14ac:dyDescent="0.25">
      <c r="A894" s="3"/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3"/>
      <c r="M894" s="3"/>
      <c r="N894" s="3"/>
      <c r="O894" s="3"/>
      <c r="P894" s="3"/>
      <c r="Q894" s="3"/>
      <c r="R894" s="3"/>
      <c r="S894" s="3"/>
      <c r="T894" s="27"/>
      <c r="U894" s="27"/>
      <c r="V894" s="27"/>
      <c r="W894" s="27"/>
      <c r="X894" s="3"/>
    </row>
    <row r="895" spans="1:24" ht="15" x14ac:dyDescent="0.25">
      <c r="A895" s="3"/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3"/>
      <c r="M895" s="3"/>
      <c r="N895" s="3"/>
      <c r="O895" s="3"/>
      <c r="P895" s="3"/>
      <c r="Q895" s="3"/>
      <c r="R895" s="3"/>
      <c r="S895" s="3"/>
      <c r="T895" s="27"/>
      <c r="U895" s="27"/>
      <c r="V895" s="27"/>
      <c r="W895" s="27"/>
      <c r="X895" s="3"/>
    </row>
    <row r="896" spans="1:24" ht="15" x14ac:dyDescent="0.25">
      <c r="A896" s="3"/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3"/>
      <c r="M896" s="3"/>
      <c r="N896" s="3"/>
      <c r="O896" s="3"/>
      <c r="P896" s="3"/>
      <c r="Q896" s="3"/>
      <c r="R896" s="3"/>
      <c r="S896" s="3"/>
      <c r="T896" s="27"/>
      <c r="U896" s="27"/>
      <c r="V896" s="27"/>
      <c r="W896" s="27"/>
      <c r="X896" s="3"/>
    </row>
    <row r="897" spans="1:24" ht="15" x14ac:dyDescent="0.25">
      <c r="A897" s="3"/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3"/>
      <c r="M897" s="3"/>
      <c r="N897" s="3"/>
      <c r="O897" s="3"/>
      <c r="P897" s="3"/>
      <c r="Q897" s="3"/>
      <c r="R897" s="3"/>
      <c r="S897" s="3"/>
      <c r="T897" s="27"/>
      <c r="U897" s="27"/>
      <c r="V897" s="27"/>
      <c r="W897" s="27"/>
      <c r="X897" s="3"/>
    </row>
    <row r="898" spans="1:24" ht="15" x14ac:dyDescent="0.25">
      <c r="A898" s="3"/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3"/>
      <c r="M898" s="3"/>
      <c r="N898" s="3"/>
      <c r="O898" s="3"/>
      <c r="P898" s="3"/>
      <c r="Q898" s="3"/>
      <c r="R898" s="3"/>
      <c r="S898" s="3"/>
      <c r="T898" s="27"/>
      <c r="U898" s="27"/>
      <c r="V898" s="27"/>
      <c r="W898" s="27"/>
      <c r="X898" s="3"/>
    </row>
    <row r="899" spans="1:24" ht="15" x14ac:dyDescent="0.25">
      <c r="A899" s="3"/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3"/>
      <c r="M899" s="3"/>
      <c r="N899" s="3"/>
      <c r="O899" s="3"/>
      <c r="P899" s="3"/>
      <c r="Q899" s="3"/>
      <c r="R899" s="3"/>
      <c r="S899" s="3"/>
      <c r="T899" s="27"/>
      <c r="U899" s="27"/>
      <c r="V899" s="27"/>
      <c r="W899" s="27"/>
      <c r="X899" s="3"/>
    </row>
    <row r="900" spans="1:24" ht="15" x14ac:dyDescent="0.25">
      <c r="A900" s="3"/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3"/>
      <c r="M900" s="3"/>
      <c r="N900" s="3"/>
      <c r="O900" s="3"/>
      <c r="P900" s="3"/>
      <c r="Q900" s="3"/>
      <c r="R900" s="3"/>
      <c r="S900" s="3"/>
      <c r="T900" s="27"/>
      <c r="U900" s="27"/>
      <c r="V900" s="27"/>
      <c r="W900" s="27"/>
      <c r="X900" s="3"/>
    </row>
    <row r="901" spans="1:24" ht="15" x14ac:dyDescent="0.25">
      <c r="A901" s="3"/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3"/>
      <c r="M901" s="3"/>
      <c r="N901" s="3"/>
      <c r="O901" s="3"/>
      <c r="P901" s="3"/>
      <c r="Q901" s="3"/>
      <c r="R901" s="3"/>
      <c r="S901" s="3"/>
      <c r="T901" s="27"/>
      <c r="U901" s="27"/>
      <c r="V901" s="27"/>
      <c r="W901" s="27"/>
      <c r="X901" s="3"/>
    </row>
    <row r="902" spans="1:24" ht="15" x14ac:dyDescent="0.25">
      <c r="A902" s="3"/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3"/>
      <c r="M902" s="3"/>
      <c r="N902" s="3"/>
      <c r="O902" s="3"/>
      <c r="P902" s="3"/>
      <c r="Q902" s="3"/>
      <c r="R902" s="3"/>
      <c r="S902" s="3"/>
      <c r="T902" s="27"/>
      <c r="U902" s="27"/>
      <c r="V902" s="27"/>
      <c r="W902" s="27"/>
      <c r="X902" s="3"/>
    </row>
    <row r="903" spans="1:24" ht="15" x14ac:dyDescent="0.25">
      <c r="A903" s="3"/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3"/>
      <c r="M903" s="3"/>
      <c r="N903" s="3"/>
      <c r="O903" s="3"/>
      <c r="P903" s="3"/>
      <c r="Q903" s="3"/>
      <c r="R903" s="3"/>
      <c r="S903" s="3"/>
      <c r="T903" s="27"/>
      <c r="U903" s="27"/>
      <c r="V903" s="27"/>
      <c r="W903" s="27"/>
      <c r="X903" s="3"/>
    </row>
    <row r="904" spans="1:24" ht="15" x14ac:dyDescent="0.25">
      <c r="A904" s="3"/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3"/>
      <c r="M904" s="3"/>
      <c r="N904" s="3"/>
      <c r="O904" s="3"/>
      <c r="P904" s="3"/>
      <c r="Q904" s="3"/>
      <c r="R904" s="3"/>
      <c r="S904" s="3"/>
      <c r="T904" s="27"/>
      <c r="U904" s="27"/>
      <c r="V904" s="27"/>
      <c r="W904" s="27"/>
      <c r="X904" s="3"/>
    </row>
    <row r="905" spans="1:24" ht="15" x14ac:dyDescent="0.25">
      <c r="A905" s="3"/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3"/>
      <c r="M905" s="3"/>
      <c r="N905" s="3"/>
      <c r="O905" s="3"/>
      <c r="P905" s="3"/>
      <c r="Q905" s="3"/>
      <c r="R905" s="3"/>
      <c r="S905" s="3"/>
      <c r="T905" s="27"/>
      <c r="U905" s="27"/>
      <c r="V905" s="27"/>
      <c r="W905" s="27"/>
      <c r="X905" s="3"/>
    </row>
    <row r="906" spans="1:24" ht="15" x14ac:dyDescent="0.25">
      <c r="A906" s="3"/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3"/>
      <c r="M906" s="3"/>
      <c r="N906" s="3"/>
      <c r="O906" s="3"/>
      <c r="P906" s="3"/>
      <c r="Q906" s="3"/>
      <c r="R906" s="3"/>
      <c r="S906" s="3"/>
      <c r="T906" s="27"/>
      <c r="U906" s="27"/>
      <c r="V906" s="27"/>
      <c r="W906" s="27"/>
      <c r="X906" s="3"/>
    </row>
    <row r="907" spans="1:24" ht="15" x14ac:dyDescent="0.25">
      <c r="A907" s="3"/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3"/>
      <c r="M907" s="3"/>
      <c r="N907" s="3"/>
      <c r="O907" s="3"/>
      <c r="P907" s="3"/>
      <c r="Q907" s="3"/>
      <c r="R907" s="3"/>
      <c r="S907" s="3"/>
      <c r="T907" s="27"/>
      <c r="U907" s="27"/>
      <c r="V907" s="27"/>
      <c r="W907" s="27"/>
      <c r="X907" s="3"/>
    </row>
    <row r="908" spans="1:24" ht="15" x14ac:dyDescent="0.25">
      <c r="A908" s="3"/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3"/>
      <c r="M908" s="3"/>
      <c r="N908" s="3"/>
      <c r="O908" s="3"/>
      <c r="P908" s="3"/>
      <c r="Q908" s="3"/>
      <c r="R908" s="3"/>
      <c r="S908" s="3"/>
      <c r="T908" s="27"/>
      <c r="U908" s="27"/>
      <c r="V908" s="27"/>
      <c r="W908" s="27"/>
      <c r="X908" s="3"/>
    </row>
    <row r="909" spans="1:24" ht="15" x14ac:dyDescent="0.25">
      <c r="A909" s="3"/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3"/>
      <c r="M909" s="3"/>
      <c r="N909" s="3"/>
      <c r="O909" s="3"/>
      <c r="P909" s="3"/>
      <c r="Q909" s="3"/>
      <c r="R909" s="3"/>
      <c r="S909" s="3"/>
      <c r="T909" s="27"/>
      <c r="U909" s="27"/>
      <c r="V909" s="27"/>
      <c r="W909" s="27"/>
      <c r="X909" s="3"/>
    </row>
    <row r="910" spans="1:24" ht="15" x14ac:dyDescent="0.25">
      <c r="A910" s="3"/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3"/>
      <c r="M910" s="3"/>
      <c r="N910" s="3"/>
      <c r="O910" s="3"/>
      <c r="P910" s="3"/>
      <c r="Q910" s="3"/>
      <c r="R910" s="3"/>
      <c r="S910" s="3"/>
      <c r="T910" s="27"/>
      <c r="U910" s="27"/>
      <c r="V910" s="27"/>
      <c r="W910" s="27"/>
      <c r="X910" s="3"/>
    </row>
    <row r="911" spans="1:24" ht="15" x14ac:dyDescent="0.25">
      <c r="A911" s="3"/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3"/>
      <c r="M911" s="3"/>
      <c r="N911" s="3"/>
      <c r="O911" s="3"/>
      <c r="P911" s="3"/>
      <c r="Q911" s="3"/>
      <c r="R911" s="3"/>
      <c r="S911" s="3"/>
      <c r="T911" s="27"/>
      <c r="U911" s="27"/>
      <c r="V911" s="27"/>
      <c r="W911" s="27"/>
      <c r="X911" s="3"/>
    </row>
    <row r="912" spans="1:24" ht="15" x14ac:dyDescent="0.25">
      <c r="A912" s="3"/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3"/>
      <c r="M912" s="3"/>
      <c r="N912" s="3"/>
      <c r="O912" s="3"/>
      <c r="P912" s="3"/>
      <c r="Q912" s="3"/>
      <c r="R912" s="3"/>
      <c r="S912" s="3"/>
      <c r="T912" s="27"/>
      <c r="U912" s="27"/>
      <c r="V912" s="27"/>
      <c r="W912" s="27"/>
      <c r="X912" s="3"/>
    </row>
    <row r="913" spans="1:24" ht="15" x14ac:dyDescent="0.25">
      <c r="A913" s="3"/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3"/>
      <c r="M913" s="3"/>
      <c r="N913" s="3"/>
      <c r="O913" s="3"/>
      <c r="P913" s="3"/>
      <c r="Q913" s="3"/>
      <c r="R913" s="3"/>
      <c r="S913" s="3"/>
      <c r="T913" s="27"/>
      <c r="U913" s="27"/>
      <c r="V913" s="27"/>
      <c r="W913" s="27"/>
      <c r="X913" s="3"/>
    </row>
    <row r="914" spans="1:24" ht="15" x14ac:dyDescent="0.25">
      <c r="A914" s="3"/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3"/>
      <c r="M914" s="3"/>
      <c r="N914" s="3"/>
      <c r="O914" s="3"/>
      <c r="P914" s="3"/>
      <c r="Q914" s="3"/>
      <c r="R914" s="3"/>
      <c r="S914" s="3"/>
      <c r="T914" s="27"/>
      <c r="U914" s="27"/>
      <c r="V914" s="27"/>
      <c r="W914" s="27"/>
      <c r="X914" s="3"/>
    </row>
    <row r="915" spans="1:24" ht="15" x14ac:dyDescent="0.25">
      <c r="A915" s="3"/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3"/>
      <c r="M915" s="3"/>
      <c r="N915" s="3"/>
      <c r="O915" s="3"/>
      <c r="P915" s="3"/>
      <c r="Q915" s="3"/>
      <c r="R915" s="3"/>
      <c r="S915" s="3"/>
      <c r="T915" s="27"/>
      <c r="U915" s="27"/>
      <c r="V915" s="27"/>
      <c r="W915" s="27"/>
      <c r="X915" s="3"/>
    </row>
    <row r="916" spans="1:24" ht="15" x14ac:dyDescent="0.25">
      <c r="A916" s="3"/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3"/>
      <c r="M916" s="3"/>
      <c r="N916" s="3"/>
      <c r="O916" s="3"/>
      <c r="P916" s="3"/>
      <c r="Q916" s="3"/>
      <c r="R916" s="3"/>
      <c r="S916" s="3"/>
      <c r="T916" s="27"/>
      <c r="U916" s="27"/>
      <c r="V916" s="27"/>
      <c r="W916" s="27"/>
      <c r="X916" s="3"/>
    </row>
    <row r="917" spans="1:24" ht="15" x14ac:dyDescent="0.25">
      <c r="A917" s="3"/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3"/>
      <c r="M917" s="3"/>
      <c r="N917" s="3"/>
      <c r="O917" s="3"/>
      <c r="P917" s="3"/>
      <c r="Q917" s="3"/>
      <c r="R917" s="3"/>
      <c r="S917" s="3"/>
      <c r="T917" s="27"/>
      <c r="U917" s="27"/>
      <c r="V917" s="27"/>
      <c r="W917" s="27"/>
      <c r="X917" s="3"/>
    </row>
    <row r="918" spans="1:24" ht="15" x14ac:dyDescent="0.25">
      <c r="A918" s="3"/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3"/>
      <c r="M918" s="3"/>
      <c r="N918" s="3"/>
      <c r="O918" s="3"/>
      <c r="P918" s="3"/>
      <c r="Q918" s="3"/>
      <c r="R918" s="3"/>
      <c r="S918" s="3"/>
      <c r="T918" s="27"/>
      <c r="U918" s="27"/>
      <c r="V918" s="27"/>
      <c r="W918" s="27"/>
      <c r="X918" s="3"/>
    </row>
    <row r="919" spans="1:24" ht="15" x14ac:dyDescent="0.25">
      <c r="A919" s="3"/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3"/>
      <c r="M919" s="3"/>
      <c r="N919" s="3"/>
      <c r="O919" s="3"/>
      <c r="P919" s="3"/>
      <c r="Q919" s="3"/>
      <c r="R919" s="3"/>
      <c r="S919" s="3"/>
      <c r="T919" s="27"/>
      <c r="U919" s="27"/>
      <c r="V919" s="27"/>
      <c r="W919" s="27"/>
      <c r="X919" s="3"/>
    </row>
    <row r="920" spans="1:24" ht="15" x14ac:dyDescent="0.25">
      <c r="A920" s="3"/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3"/>
      <c r="M920" s="3"/>
      <c r="N920" s="3"/>
      <c r="O920" s="3"/>
      <c r="P920" s="3"/>
      <c r="Q920" s="3"/>
      <c r="R920" s="3"/>
      <c r="S920" s="3"/>
      <c r="T920" s="27"/>
      <c r="U920" s="27"/>
      <c r="V920" s="27"/>
      <c r="W920" s="27"/>
      <c r="X920" s="3"/>
    </row>
    <row r="921" spans="1:24" ht="15" x14ac:dyDescent="0.25">
      <c r="A921" s="3"/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3"/>
      <c r="M921" s="3"/>
      <c r="N921" s="3"/>
      <c r="O921" s="3"/>
      <c r="P921" s="3"/>
      <c r="Q921" s="3"/>
      <c r="R921" s="3"/>
      <c r="S921" s="3"/>
      <c r="T921" s="27"/>
      <c r="U921" s="27"/>
      <c r="V921" s="27"/>
      <c r="W921" s="27"/>
      <c r="X921" s="3"/>
    </row>
    <row r="922" spans="1:24" ht="15" x14ac:dyDescent="0.25">
      <c r="A922" s="3"/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3"/>
      <c r="M922" s="3"/>
      <c r="N922" s="3"/>
      <c r="O922" s="3"/>
      <c r="P922" s="3"/>
      <c r="Q922" s="3"/>
      <c r="R922" s="3"/>
      <c r="S922" s="3"/>
      <c r="T922" s="27"/>
      <c r="U922" s="27"/>
      <c r="V922" s="27"/>
      <c r="W922" s="27"/>
      <c r="X922" s="3"/>
    </row>
    <row r="923" spans="1:24" ht="15" x14ac:dyDescent="0.25">
      <c r="A923" s="3"/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3"/>
      <c r="M923" s="3"/>
      <c r="N923" s="3"/>
      <c r="O923" s="3"/>
      <c r="P923" s="3"/>
      <c r="Q923" s="3"/>
      <c r="R923" s="3"/>
      <c r="S923" s="3"/>
      <c r="T923" s="27"/>
      <c r="U923" s="27"/>
      <c r="V923" s="27"/>
      <c r="W923" s="27"/>
      <c r="X923" s="3"/>
    </row>
    <row r="924" spans="1:24" ht="15" x14ac:dyDescent="0.25">
      <c r="A924" s="3"/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3"/>
      <c r="M924" s="3"/>
      <c r="N924" s="3"/>
      <c r="O924" s="3"/>
      <c r="P924" s="3"/>
      <c r="Q924" s="3"/>
      <c r="R924" s="3"/>
      <c r="S924" s="3"/>
      <c r="T924" s="27"/>
      <c r="U924" s="27"/>
      <c r="V924" s="27"/>
      <c r="W924" s="27"/>
      <c r="X924" s="3"/>
    </row>
    <row r="925" spans="1:24" ht="15" x14ac:dyDescent="0.25">
      <c r="A925" s="3"/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3"/>
      <c r="M925" s="3"/>
      <c r="N925" s="3"/>
      <c r="O925" s="3"/>
      <c r="P925" s="3"/>
      <c r="Q925" s="3"/>
      <c r="R925" s="3"/>
      <c r="S925" s="3"/>
      <c r="T925" s="27"/>
      <c r="U925" s="27"/>
      <c r="V925" s="27"/>
      <c r="W925" s="27"/>
      <c r="X925" s="3"/>
    </row>
    <row r="926" spans="1:24" ht="15" x14ac:dyDescent="0.25">
      <c r="A926" s="3"/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3"/>
      <c r="M926" s="3"/>
      <c r="N926" s="3"/>
      <c r="O926" s="3"/>
      <c r="P926" s="3"/>
      <c r="Q926" s="3"/>
      <c r="R926" s="3"/>
      <c r="S926" s="3"/>
      <c r="T926" s="27"/>
      <c r="U926" s="27"/>
      <c r="V926" s="27"/>
      <c r="W926" s="27"/>
      <c r="X926" s="3"/>
    </row>
    <row r="927" spans="1:24" ht="15" x14ac:dyDescent="0.25">
      <c r="A927" s="3"/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3"/>
      <c r="M927" s="3"/>
      <c r="N927" s="3"/>
      <c r="O927" s="3"/>
      <c r="P927" s="3"/>
      <c r="Q927" s="3"/>
      <c r="R927" s="3"/>
      <c r="S927" s="3"/>
      <c r="T927" s="27"/>
      <c r="U927" s="27"/>
      <c r="V927" s="27"/>
      <c r="W927" s="27"/>
      <c r="X927" s="3"/>
    </row>
    <row r="928" spans="1:24" ht="15" x14ac:dyDescent="0.25">
      <c r="A928" s="3"/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3"/>
      <c r="M928" s="3"/>
      <c r="N928" s="3"/>
      <c r="O928" s="3"/>
      <c r="P928" s="3"/>
      <c r="Q928" s="3"/>
      <c r="R928" s="3"/>
      <c r="S928" s="3"/>
      <c r="T928" s="27"/>
      <c r="U928" s="27"/>
      <c r="V928" s="27"/>
      <c r="W928" s="27"/>
      <c r="X928" s="3"/>
    </row>
    <row r="929" spans="1:24" ht="15" x14ac:dyDescent="0.25">
      <c r="A929" s="3"/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3"/>
      <c r="M929" s="3"/>
      <c r="N929" s="3"/>
      <c r="O929" s="3"/>
      <c r="P929" s="3"/>
      <c r="Q929" s="3"/>
      <c r="R929" s="3"/>
      <c r="S929" s="3"/>
      <c r="T929" s="27"/>
      <c r="U929" s="27"/>
      <c r="V929" s="27"/>
      <c r="W929" s="27"/>
      <c r="X929" s="3"/>
    </row>
    <row r="930" spans="1:24" ht="15" x14ac:dyDescent="0.25">
      <c r="A930" s="3"/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3"/>
      <c r="M930" s="3"/>
      <c r="N930" s="3"/>
      <c r="O930" s="3"/>
      <c r="P930" s="3"/>
      <c r="Q930" s="3"/>
      <c r="R930" s="3"/>
      <c r="S930" s="3"/>
      <c r="T930" s="27"/>
      <c r="U930" s="27"/>
      <c r="V930" s="27"/>
      <c r="W930" s="27"/>
      <c r="X930" s="3"/>
    </row>
    <row r="931" spans="1:24" ht="15" x14ac:dyDescent="0.25">
      <c r="A931" s="3"/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3"/>
      <c r="M931" s="3"/>
      <c r="N931" s="3"/>
      <c r="O931" s="3"/>
      <c r="P931" s="3"/>
      <c r="Q931" s="3"/>
      <c r="R931" s="3"/>
      <c r="S931" s="3"/>
      <c r="T931" s="27"/>
      <c r="U931" s="27"/>
      <c r="V931" s="27"/>
      <c r="W931" s="27"/>
      <c r="X931" s="3"/>
    </row>
    <row r="932" spans="1:24" ht="15" x14ac:dyDescent="0.25">
      <c r="A932" s="3"/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3"/>
      <c r="M932" s="3"/>
      <c r="N932" s="3"/>
      <c r="O932" s="3"/>
      <c r="P932" s="3"/>
      <c r="Q932" s="3"/>
      <c r="R932" s="3"/>
      <c r="S932" s="3"/>
      <c r="T932" s="27"/>
      <c r="U932" s="27"/>
      <c r="V932" s="27"/>
      <c r="W932" s="27"/>
      <c r="X932" s="3"/>
    </row>
    <row r="933" spans="1:24" ht="15" x14ac:dyDescent="0.25">
      <c r="A933" s="3"/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3"/>
      <c r="M933" s="3"/>
      <c r="N933" s="3"/>
      <c r="O933" s="3"/>
      <c r="P933" s="3"/>
      <c r="Q933" s="3"/>
      <c r="R933" s="3"/>
      <c r="S933" s="3"/>
      <c r="T933" s="27"/>
      <c r="U933" s="27"/>
      <c r="V933" s="27"/>
      <c r="W933" s="27"/>
      <c r="X933" s="3"/>
    </row>
    <row r="934" spans="1:24" ht="15" x14ac:dyDescent="0.25">
      <c r="A934" s="3"/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3"/>
      <c r="M934" s="3"/>
      <c r="N934" s="3"/>
      <c r="O934" s="3"/>
      <c r="P934" s="3"/>
      <c r="Q934" s="3"/>
      <c r="R934" s="3"/>
      <c r="S934" s="3"/>
      <c r="T934" s="27"/>
      <c r="U934" s="27"/>
      <c r="V934" s="27"/>
      <c r="W934" s="27"/>
      <c r="X934" s="3"/>
    </row>
    <row r="935" spans="1:24" ht="15" x14ac:dyDescent="0.25">
      <c r="A935" s="3"/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3"/>
      <c r="M935" s="3"/>
      <c r="N935" s="3"/>
      <c r="O935" s="3"/>
      <c r="P935" s="3"/>
      <c r="Q935" s="3"/>
      <c r="R935" s="3"/>
      <c r="S935" s="3"/>
      <c r="T935" s="27"/>
      <c r="U935" s="27"/>
      <c r="V935" s="27"/>
      <c r="W935" s="27"/>
      <c r="X935" s="3"/>
    </row>
    <row r="936" spans="1:24" ht="15" x14ac:dyDescent="0.25">
      <c r="A936" s="3"/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3"/>
      <c r="M936" s="3"/>
      <c r="N936" s="3"/>
      <c r="O936" s="3"/>
      <c r="P936" s="3"/>
      <c r="Q936" s="3"/>
      <c r="R936" s="3"/>
      <c r="S936" s="3"/>
      <c r="T936" s="27"/>
      <c r="U936" s="27"/>
      <c r="V936" s="27"/>
      <c r="W936" s="27"/>
      <c r="X936" s="3"/>
    </row>
    <row r="937" spans="1:24" ht="15" x14ac:dyDescent="0.25">
      <c r="A937" s="3"/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3"/>
      <c r="M937" s="3"/>
      <c r="N937" s="3"/>
      <c r="O937" s="3"/>
      <c r="P937" s="3"/>
      <c r="Q937" s="3"/>
      <c r="R937" s="3"/>
      <c r="S937" s="3"/>
      <c r="T937" s="27"/>
      <c r="U937" s="27"/>
      <c r="V937" s="27"/>
      <c r="W937" s="27"/>
      <c r="X937" s="3"/>
    </row>
    <row r="938" spans="1:24" ht="15" x14ac:dyDescent="0.25">
      <c r="A938" s="3"/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3"/>
      <c r="M938" s="3"/>
      <c r="N938" s="3"/>
      <c r="O938" s="3"/>
      <c r="P938" s="3"/>
      <c r="Q938" s="3"/>
      <c r="R938" s="3"/>
      <c r="S938" s="3"/>
      <c r="T938" s="27"/>
      <c r="U938" s="27"/>
      <c r="V938" s="27"/>
      <c r="W938" s="27"/>
      <c r="X938" s="3"/>
    </row>
    <row r="939" spans="1:24" ht="15" x14ac:dyDescent="0.25">
      <c r="A939" s="3"/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3"/>
      <c r="M939" s="3"/>
      <c r="N939" s="3"/>
      <c r="O939" s="3"/>
      <c r="P939" s="3"/>
      <c r="Q939" s="3"/>
      <c r="R939" s="3"/>
      <c r="S939" s="3"/>
      <c r="T939" s="27"/>
      <c r="U939" s="27"/>
      <c r="V939" s="27"/>
      <c r="W939" s="27"/>
      <c r="X939" s="3"/>
    </row>
    <row r="940" spans="1:24" ht="15" x14ac:dyDescent="0.25">
      <c r="A940" s="3"/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3"/>
      <c r="M940" s="3"/>
      <c r="N940" s="3"/>
      <c r="O940" s="3"/>
      <c r="P940" s="3"/>
      <c r="Q940" s="3"/>
      <c r="R940" s="3"/>
      <c r="S940" s="3"/>
      <c r="T940" s="27"/>
      <c r="U940" s="27"/>
      <c r="V940" s="27"/>
      <c r="W940" s="27"/>
      <c r="X940" s="3"/>
    </row>
    <row r="941" spans="1:24" ht="15" x14ac:dyDescent="0.25">
      <c r="A941" s="3"/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3"/>
      <c r="M941" s="3"/>
      <c r="N941" s="3"/>
      <c r="O941" s="3"/>
      <c r="P941" s="3"/>
      <c r="Q941" s="3"/>
      <c r="R941" s="3"/>
      <c r="S941" s="3"/>
      <c r="T941" s="27"/>
      <c r="U941" s="27"/>
      <c r="V941" s="27"/>
      <c r="W941" s="27"/>
      <c r="X941" s="3"/>
    </row>
    <row r="942" spans="1:24" ht="15" x14ac:dyDescent="0.25">
      <c r="A942" s="3"/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3"/>
      <c r="M942" s="3"/>
      <c r="N942" s="3"/>
      <c r="O942" s="3"/>
      <c r="P942" s="3"/>
      <c r="Q942" s="3"/>
      <c r="R942" s="3"/>
      <c r="S942" s="3"/>
      <c r="T942" s="27"/>
      <c r="U942" s="27"/>
      <c r="V942" s="27"/>
      <c r="W942" s="27"/>
      <c r="X942" s="3"/>
    </row>
    <row r="943" spans="1:24" ht="15" x14ac:dyDescent="0.25">
      <c r="A943" s="3"/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3"/>
      <c r="M943" s="3"/>
      <c r="N943" s="3"/>
      <c r="O943" s="3"/>
      <c r="P943" s="3"/>
      <c r="Q943" s="3"/>
      <c r="R943" s="3"/>
      <c r="S943" s="3"/>
      <c r="T943" s="27"/>
      <c r="U943" s="27"/>
      <c r="V943" s="27"/>
      <c r="W943" s="27"/>
      <c r="X943" s="3"/>
    </row>
    <row r="944" spans="1:24" ht="15" x14ac:dyDescent="0.25">
      <c r="A944" s="3"/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3"/>
      <c r="M944" s="3"/>
      <c r="N944" s="3"/>
      <c r="O944" s="3"/>
      <c r="P944" s="3"/>
      <c r="Q944" s="3"/>
      <c r="R944" s="3"/>
      <c r="S944" s="3"/>
      <c r="T944" s="27"/>
      <c r="U944" s="27"/>
      <c r="V944" s="27"/>
      <c r="W944" s="27"/>
      <c r="X944" s="3"/>
    </row>
    <row r="945" spans="1:24" ht="15" x14ac:dyDescent="0.25">
      <c r="A945" s="3"/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3"/>
      <c r="M945" s="3"/>
      <c r="N945" s="3"/>
      <c r="O945" s="3"/>
      <c r="P945" s="3"/>
      <c r="Q945" s="3"/>
      <c r="R945" s="3"/>
      <c r="S945" s="3"/>
      <c r="T945" s="27"/>
      <c r="U945" s="27"/>
      <c r="V945" s="27"/>
      <c r="W945" s="27"/>
      <c r="X945" s="3"/>
    </row>
    <row r="946" spans="1:24" ht="15" x14ac:dyDescent="0.25">
      <c r="A946" s="3"/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3"/>
      <c r="M946" s="3"/>
      <c r="N946" s="3"/>
      <c r="O946" s="3"/>
      <c r="P946" s="3"/>
      <c r="Q946" s="3"/>
      <c r="R946" s="3"/>
      <c r="S946" s="3"/>
      <c r="T946" s="27"/>
      <c r="U946" s="27"/>
      <c r="V946" s="27"/>
      <c r="W946" s="27"/>
      <c r="X946" s="3"/>
    </row>
    <row r="947" spans="1:24" ht="15" x14ac:dyDescent="0.25">
      <c r="A947" s="3"/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3"/>
      <c r="M947" s="3"/>
      <c r="N947" s="3"/>
      <c r="O947" s="3"/>
      <c r="P947" s="3"/>
      <c r="Q947" s="3"/>
      <c r="R947" s="3"/>
      <c r="S947" s="3"/>
      <c r="T947" s="27"/>
      <c r="U947" s="27"/>
      <c r="V947" s="27"/>
      <c r="W947" s="27"/>
      <c r="X947" s="3"/>
    </row>
    <row r="948" spans="1:24" ht="15" x14ac:dyDescent="0.25">
      <c r="A948" s="3"/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3"/>
      <c r="M948" s="3"/>
      <c r="N948" s="3"/>
      <c r="O948" s="3"/>
      <c r="P948" s="3"/>
      <c r="Q948" s="3"/>
      <c r="R948" s="3"/>
      <c r="S948" s="3"/>
      <c r="T948" s="27"/>
      <c r="U948" s="27"/>
      <c r="V948" s="27"/>
      <c r="W948" s="27"/>
      <c r="X948" s="3"/>
    </row>
    <row r="949" spans="1:24" ht="15" x14ac:dyDescent="0.25">
      <c r="A949" s="3"/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3"/>
      <c r="M949" s="3"/>
      <c r="N949" s="3"/>
      <c r="O949" s="3"/>
      <c r="P949" s="3"/>
      <c r="Q949" s="3"/>
      <c r="R949" s="3"/>
      <c r="S949" s="3"/>
      <c r="T949" s="27"/>
      <c r="U949" s="27"/>
      <c r="V949" s="27"/>
      <c r="W949" s="27"/>
      <c r="X949" s="3"/>
    </row>
    <row r="950" spans="1:24" ht="15" x14ac:dyDescent="0.25">
      <c r="A950" s="3"/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3"/>
      <c r="M950" s="3"/>
      <c r="N950" s="3"/>
      <c r="O950" s="3"/>
      <c r="P950" s="3"/>
      <c r="Q950" s="3"/>
      <c r="R950" s="3"/>
      <c r="S950" s="3"/>
      <c r="T950" s="27"/>
      <c r="U950" s="27"/>
      <c r="V950" s="27"/>
      <c r="W950" s="27"/>
      <c r="X950" s="3"/>
    </row>
    <row r="951" spans="1:24" ht="15" x14ac:dyDescent="0.25">
      <c r="A951" s="3"/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3"/>
      <c r="M951" s="3"/>
      <c r="N951" s="3"/>
      <c r="O951" s="3"/>
      <c r="P951" s="3"/>
      <c r="Q951" s="3"/>
      <c r="R951" s="3"/>
      <c r="S951" s="3"/>
      <c r="T951" s="27"/>
      <c r="U951" s="27"/>
      <c r="V951" s="27"/>
      <c r="W951" s="27"/>
      <c r="X951" s="3"/>
    </row>
    <row r="952" spans="1:24" ht="15" x14ac:dyDescent="0.25">
      <c r="A952" s="3"/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3"/>
      <c r="M952" s="3"/>
      <c r="N952" s="3"/>
      <c r="O952" s="3"/>
      <c r="P952" s="3"/>
      <c r="Q952" s="3"/>
      <c r="R952" s="3"/>
      <c r="S952" s="3"/>
      <c r="T952" s="27"/>
      <c r="U952" s="27"/>
      <c r="V952" s="27"/>
      <c r="W952" s="27"/>
      <c r="X952" s="3"/>
    </row>
    <row r="953" spans="1:24" ht="15" x14ac:dyDescent="0.25">
      <c r="A953" s="3"/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3"/>
      <c r="M953" s="3"/>
      <c r="N953" s="3"/>
      <c r="O953" s="3"/>
      <c r="P953" s="3"/>
      <c r="Q953" s="3"/>
      <c r="R953" s="3"/>
      <c r="S953" s="3"/>
      <c r="T953" s="27"/>
      <c r="U953" s="27"/>
      <c r="V953" s="27"/>
      <c r="W953" s="27"/>
      <c r="X953" s="3"/>
    </row>
    <row r="954" spans="1:24" ht="15" x14ac:dyDescent="0.25">
      <c r="A954" s="3"/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3"/>
      <c r="M954" s="3"/>
      <c r="N954" s="3"/>
      <c r="O954" s="3"/>
      <c r="P954" s="3"/>
      <c r="Q954" s="3"/>
      <c r="R954" s="3"/>
      <c r="S954" s="3"/>
      <c r="T954" s="27"/>
      <c r="U954" s="27"/>
      <c r="V954" s="27"/>
      <c r="W954" s="27"/>
      <c r="X954" s="3"/>
    </row>
    <row r="955" spans="1:24" ht="15" x14ac:dyDescent="0.25">
      <c r="A955" s="3"/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3"/>
      <c r="M955" s="3"/>
      <c r="N955" s="3"/>
      <c r="O955" s="3"/>
      <c r="P955" s="3"/>
      <c r="Q955" s="3"/>
      <c r="R955" s="3"/>
      <c r="S955" s="3"/>
      <c r="T955" s="27"/>
      <c r="U955" s="27"/>
      <c r="V955" s="27"/>
      <c r="W955" s="27"/>
      <c r="X955" s="3"/>
    </row>
    <row r="956" spans="1:24" ht="15" x14ac:dyDescent="0.25">
      <c r="A956" s="3"/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3"/>
      <c r="M956" s="3"/>
      <c r="N956" s="3"/>
      <c r="O956" s="3"/>
      <c r="P956" s="3"/>
      <c r="Q956" s="3"/>
      <c r="R956" s="3"/>
      <c r="S956" s="3"/>
      <c r="T956" s="27"/>
      <c r="U956" s="27"/>
      <c r="V956" s="27"/>
      <c r="W956" s="27"/>
      <c r="X956" s="3"/>
    </row>
    <row r="957" spans="1:24" ht="15" x14ac:dyDescent="0.25">
      <c r="A957" s="3"/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3"/>
      <c r="M957" s="3"/>
      <c r="N957" s="3"/>
      <c r="O957" s="3"/>
      <c r="P957" s="3"/>
      <c r="Q957" s="3"/>
      <c r="R957" s="3"/>
      <c r="S957" s="3"/>
      <c r="T957" s="27"/>
      <c r="U957" s="27"/>
      <c r="V957" s="27"/>
      <c r="W957" s="27"/>
      <c r="X957" s="3"/>
    </row>
    <row r="958" spans="1:24" ht="15" x14ac:dyDescent="0.25">
      <c r="A958" s="3"/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3"/>
      <c r="M958" s="3"/>
      <c r="N958" s="3"/>
      <c r="O958" s="3"/>
      <c r="P958" s="3"/>
      <c r="Q958" s="3"/>
      <c r="R958" s="3"/>
      <c r="S958" s="3"/>
      <c r="T958" s="27"/>
      <c r="U958" s="27"/>
      <c r="V958" s="27"/>
      <c r="W958" s="27"/>
      <c r="X958" s="3"/>
    </row>
    <row r="959" spans="1:24" ht="15" x14ac:dyDescent="0.25">
      <c r="A959" s="3"/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3"/>
      <c r="M959" s="3"/>
      <c r="N959" s="3"/>
      <c r="O959" s="3"/>
      <c r="P959" s="3"/>
      <c r="Q959" s="3"/>
      <c r="R959" s="3"/>
      <c r="S959" s="3"/>
      <c r="T959" s="27"/>
      <c r="U959" s="27"/>
      <c r="V959" s="27"/>
      <c r="W959" s="27"/>
      <c r="X959" s="3"/>
    </row>
    <row r="960" spans="1:24" ht="15" x14ac:dyDescent="0.25">
      <c r="A960" s="3"/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3"/>
      <c r="M960" s="3"/>
      <c r="N960" s="3"/>
      <c r="O960" s="3"/>
      <c r="P960" s="3"/>
      <c r="Q960" s="3"/>
      <c r="R960" s="3"/>
      <c r="S960" s="3"/>
      <c r="T960" s="27"/>
      <c r="U960" s="27"/>
      <c r="V960" s="27"/>
      <c r="W960" s="27"/>
      <c r="X960" s="3"/>
    </row>
    <row r="961" spans="1:24" ht="15" x14ac:dyDescent="0.25">
      <c r="A961" s="3"/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3"/>
      <c r="M961" s="3"/>
      <c r="N961" s="3"/>
      <c r="O961" s="3"/>
      <c r="P961" s="3"/>
      <c r="Q961" s="3"/>
      <c r="R961" s="3"/>
      <c r="S961" s="3"/>
      <c r="T961" s="27"/>
      <c r="U961" s="27"/>
      <c r="V961" s="27"/>
      <c r="W961" s="27"/>
      <c r="X961" s="3"/>
    </row>
    <row r="962" spans="1:24" ht="15" x14ac:dyDescent="0.25">
      <c r="A962" s="3"/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3"/>
      <c r="M962" s="3"/>
      <c r="N962" s="3"/>
      <c r="O962" s="3"/>
      <c r="P962" s="3"/>
      <c r="Q962" s="3"/>
      <c r="R962" s="3"/>
      <c r="S962" s="3"/>
      <c r="T962" s="27"/>
      <c r="U962" s="27"/>
      <c r="V962" s="27"/>
      <c r="W962" s="27"/>
      <c r="X962" s="3"/>
    </row>
    <row r="963" spans="1:24" ht="15" x14ac:dyDescent="0.25">
      <c r="A963" s="3"/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3"/>
      <c r="M963" s="3"/>
      <c r="N963" s="3"/>
      <c r="O963" s="3"/>
      <c r="P963" s="3"/>
      <c r="Q963" s="3"/>
      <c r="R963" s="3"/>
      <c r="S963" s="3"/>
      <c r="T963" s="27"/>
      <c r="U963" s="27"/>
      <c r="V963" s="27"/>
      <c r="W963" s="27"/>
      <c r="X963" s="3"/>
    </row>
    <row r="964" spans="1:24" ht="15" x14ac:dyDescent="0.25">
      <c r="A964" s="3"/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3"/>
      <c r="M964" s="3"/>
      <c r="N964" s="3"/>
      <c r="O964" s="3"/>
      <c r="P964" s="3"/>
      <c r="Q964" s="3"/>
      <c r="R964" s="3"/>
      <c r="S964" s="3"/>
      <c r="T964" s="27"/>
      <c r="U964" s="27"/>
      <c r="V964" s="27"/>
      <c r="W964" s="27"/>
      <c r="X964" s="3"/>
    </row>
    <row r="965" spans="1:24" ht="15" x14ac:dyDescent="0.25">
      <c r="A965" s="3"/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3"/>
      <c r="M965" s="3"/>
      <c r="N965" s="3"/>
      <c r="O965" s="3"/>
      <c r="P965" s="3"/>
      <c r="Q965" s="3"/>
      <c r="R965" s="3"/>
      <c r="S965" s="3"/>
      <c r="T965" s="27"/>
      <c r="U965" s="27"/>
      <c r="V965" s="27"/>
      <c r="W965" s="27"/>
      <c r="X965" s="3"/>
    </row>
    <row r="966" spans="1:24" ht="15" x14ac:dyDescent="0.25">
      <c r="A966" s="3"/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3"/>
      <c r="M966" s="3"/>
      <c r="N966" s="3"/>
      <c r="O966" s="3"/>
      <c r="P966" s="3"/>
      <c r="Q966" s="3"/>
      <c r="R966" s="3"/>
      <c r="S966" s="3"/>
      <c r="T966" s="27"/>
      <c r="U966" s="27"/>
      <c r="V966" s="27"/>
      <c r="W966" s="27"/>
      <c r="X966" s="3"/>
    </row>
    <row r="967" spans="1:24" ht="15" x14ac:dyDescent="0.25">
      <c r="A967" s="3"/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3"/>
      <c r="M967" s="3"/>
      <c r="N967" s="3"/>
      <c r="O967" s="3"/>
      <c r="P967" s="3"/>
      <c r="Q967" s="3"/>
      <c r="R967" s="3"/>
      <c r="S967" s="3"/>
      <c r="T967" s="27"/>
      <c r="U967" s="27"/>
      <c r="V967" s="27"/>
      <c r="W967" s="27"/>
      <c r="X967" s="3"/>
    </row>
    <row r="968" spans="1:24" ht="15" x14ac:dyDescent="0.25">
      <c r="A968" s="3"/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3"/>
      <c r="M968" s="3"/>
      <c r="N968" s="3"/>
      <c r="O968" s="3"/>
      <c r="P968" s="3"/>
      <c r="Q968" s="3"/>
      <c r="R968" s="3"/>
      <c r="S968" s="3"/>
      <c r="T968" s="27"/>
      <c r="U968" s="27"/>
      <c r="V968" s="27"/>
      <c r="W968" s="27"/>
      <c r="X968" s="3"/>
    </row>
    <row r="969" spans="1:24" ht="15" x14ac:dyDescent="0.25">
      <c r="A969" s="3"/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3"/>
      <c r="M969" s="3"/>
      <c r="N969" s="3"/>
      <c r="O969" s="3"/>
      <c r="P969" s="3"/>
      <c r="Q969" s="3"/>
      <c r="R969" s="3"/>
      <c r="S969" s="3"/>
      <c r="T969" s="27"/>
      <c r="U969" s="27"/>
      <c r="V969" s="27"/>
      <c r="W969" s="27"/>
      <c r="X969" s="3"/>
    </row>
    <row r="970" spans="1:24" ht="15" x14ac:dyDescent="0.25">
      <c r="A970" s="3"/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3"/>
      <c r="M970" s="3"/>
      <c r="N970" s="3"/>
      <c r="O970" s="3"/>
      <c r="P970" s="3"/>
      <c r="Q970" s="3"/>
      <c r="R970" s="3"/>
      <c r="S970" s="3"/>
      <c r="T970" s="27"/>
      <c r="U970" s="27"/>
      <c r="V970" s="27"/>
      <c r="W970" s="27"/>
      <c r="X970" s="3"/>
    </row>
    <row r="971" spans="1:24" ht="15" x14ac:dyDescent="0.25">
      <c r="A971" s="3"/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3"/>
      <c r="M971" s="3"/>
      <c r="N971" s="3"/>
      <c r="O971" s="3"/>
      <c r="P971" s="3"/>
      <c r="Q971" s="3"/>
      <c r="R971" s="3"/>
      <c r="S971" s="3"/>
      <c r="T971" s="27"/>
      <c r="U971" s="27"/>
      <c r="V971" s="27"/>
      <c r="W971" s="27"/>
      <c r="X971" s="3"/>
    </row>
    <row r="972" spans="1:24" ht="15" x14ac:dyDescent="0.25">
      <c r="A972" s="3"/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3"/>
      <c r="M972" s="3"/>
      <c r="N972" s="3"/>
      <c r="O972" s="3"/>
      <c r="P972" s="3"/>
      <c r="Q972" s="3"/>
      <c r="R972" s="3"/>
      <c r="S972" s="3"/>
      <c r="T972" s="27"/>
      <c r="U972" s="27"/>
      <c r="V972" s="27"/>
      <c r="W972" s="27"/>
      <c r="X972" s="3"/>
    </row>
    <row r="973" spans="1:24" ht="15" x14ac:dyDescent="0.25">
      <c r="A973" s="3"/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3"/>
      <c r="M973" s="3"/>
      <c r="N973" s="3"/>
      <c r="O973" s="3"/>
      <c r="P973" s="3"/>
      <c r="Q973" s="3"/>
      <c r="R973" s="3"/>
      <c r="S973" s="3"/>
      <c r="T973" s="27"/>
      <c r="U973" s="27"/>
      <c r="V973" s="27"/>
      <c r="W973" s="27"/>
      <c r="X973" s="3"/>
    </row>
    <row r="974" spans="1:24" ht="15" x14ac:dyDescent="0.25">
      <c r="A974" s="3"/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3"/>
      <c r="M974" s="3"/>
      <c r="N974" s="3"/>
      <c r="O974" s="3"/>
      <c r="P974" s="3"/>
      <c r="Q974" s="3"/>
      <c r="R974" s="3"/>
      <c r="S974" s="3"/>
      <c r="T974" s="27"/>
      <c r="U974" s="27"/>
      <c r="V974" s="27"/>
      <c r="W974" s="27"/>
      <c r="X974" s="3"/>
    </row>
    <row r="975" spans="1:24" ht="15" x14ac:dyDescent="0.25">
      <c r="B975" s="81"/>
      <c r="C975" s="3"/>
      <c r="D975" s="3"/>
      <c r="F975" s="81"/>
      <c r="G975" s="81"/>
      <c r="I975" s="81"/>
      <c r="J975" s="81"/>
      <c r="L975" s="3"/>
      <c r="M975" s="3"/>
      <c r="N975" s="3"/>
      <c r="O975" s="3"/>
      <c r="P975" s="3"/>
      <c r="Q975" s="3"/>
      <c r="R975" s="3"/>
      <c r="S975" s="3"/>
      <c r="X975" s="3"/>
    </row>
    <row r="976" spans="1:24" ht="15" x14ac:dyDescent="0.25">
      <c r="B976" s="81"/>
      <c r="C976" s="3"/>
      <c r="D976" s="3"/>
      <c r="F976" s="81"/>
      <c r="G976" s="81"/>
      <c r="I976" s="81"/>
      <c r="J976" s="81"/>
      <c r="L976" s="3"/>
      <c r="M976" s="3"/>
      <c r="N976" s="3"/>
      <c r="O976" s="3"/>
      <c r="P976" s="3"/>
      <c r="Q976" s="3"/>
      <c r="R976" s="3"/>
      <c r="S976" s="3"/>
      <c r="X976" s="3"/>
    </row>
    <row r="977" spans="2:24" ht="15" x14ac:dyDescent="0.25">
      <c r="B977" s="81"/>
      <c r="C977" s="3"/>
      <c r="D977" s="3"/>
      <c r="F977" s="81"/>
      <c r="G977" s="81"/>
      <c r="I977" s="81"/>
      <c r="J977" s="81"/>
      <c r="L977" s="3"/>
      <c r="M977" s="3"/>
      <c r="N977" s="3"/>
      <c r="O977" s="3"/>
      <c r="P977" s="3"/>
      <c r="Q977" s="3"/>
      <c r="R977" s="3"/>
      <c r="S977" s="3"/>
      <c r="X977" s="3"/>
    </row>
    <row r="978" spans="2:24" ht="15" x14ac:dyDescent="0.25">
      <c r="B978" s="81"/>
      <c r="C978" s="3"/>
      <c r="D978" s="3"/>
      <c r="F978" s="81"/>
      <c r="G978" s="81"/>
      <c r="I978" s="81"/>
      <c r="J978" s="81"/>
      <c r="L978" s="3"/>
      <c r="M978" s="3"/>
      <c r="N978" s="3"/>
      <c r="O978" s="3"/>
      <c r="P978" s="3"/>
      <c r="Q978" s="3"/>
      <c r="R978" s="3"/>
      <c r="S978" s="3"/>
      <c r="X978" s="3"/>
    </row>
    <row r="979" spans="2:24" ht="15" x14ac:dyDescent="0.25">
      <c r="B979" s="81"/>
      <c r="C979" s="3"/>
      <c r="D979" s="3"/>
      <c r="F979" s="81"/>
      <c r="G979" s="81"/>
      <c r="I979" s="81"/>
      <c r="J979" s="81"/>
      <c r="L979" s="3"/>
      <c r="M979" s="3"/>
      <c r="N979" s="3"/>
      <c r="O979" s="3"/>
      <c r="P979" s="3"/>
      <c r="Q979" s="3"/>
      <c r="R979" s="3"/>
      <c r="S979" s="3"/>
      <c r="X979" s="3"/>
    </row>
    <row r="980" spans="2:24" ht="15" x14ac:dyDescent="0.25">
      <c r="B980" s="81"/>
      <c r="C980" s="3"/>
      <c r="D980" s="3"/>
      <c r="F980" s="81"/>
      <c r="G980" s="81"/>
      <c r="I980" s="81"/>
      <c r="J980" s="81"/>
      <c r="L980" s="3"/>
      <c r="M980" s="3"/>
      <c r="N980" s="3"/>
      <c r="O980" s="3"/>
      <c r="P980" s="3"/>
      <c r="Q980" s="3"/>
      <c r="R980" s="3"/>
      <c r="S980" s="3"/>
      <c r="X980" s="3"/>
    </row>
    <row r="981" spans="2:24" ht="15" x14ac:dyDescent="0.25">
      <c r="B981" s="81"/>
      <c r="C981" s="3"/>
      <c r="D981" s="3"/>
      <c r="F981" s="81"/>
      <c r="G981" s="81"/>
      <c r="I981" s="81"/>
      <c r="J981" s="81"/>
      <c r="L981" s="3"/>
      <c r="M981" s="3"/>
      <c r="N981" s="3"/>
      <c r="O981" s="3"/>
      <c r="P981" s="3"/>
      <c r="Q981" s="3"/>
      <c r="R981" s="3"/>
      <c r="S981" s="3"/>
      <c r="X981" s="3"/>
    </row>
    <row r="982" spans="2:24" ht="15" x14ac:dyDescent="0.25">
      <c r="B982" s="81"/>
      <c r="C982" s="3"/>
      <c r="D982" s="3"/>
      <c r="F982" s="81"/>
      <c r="G982" s="81"/>
      <c r="I982" s="81"/>
      <c r="J982" s="81"/>
      <c r="L982" s="3"/>
      <c r="M982" s="3"/>
      <c r="N982" s="3"/>
      <c r="O982" s="3"/>
      <c r="P982" s="3"/>
      <c r="Q982" s="3"/>
      <c r="R982" s="3"/>
      <c r="S982" s="3"/>
      <c r="X982" s="3"/>
    </row>
    <row r="983" spans="2:24" ht="15" x14ac:dyDescent="0.25">
      <c r="B983" s="81"/>
      <c r="C983" s="3"/>
      <c r="D983" s="3"/>
      <c r="F983" s="81"/>
      <c r="G983" s="81"/>
      <c r="I983" s="81"/>
      <c r="J983" s="81"/>
      <c r="L983" s="3"/>
      <c r="M983" s="3"/>
      <c r="N983" s="3"/>
      <c r="O983" s="3"/>
      <c r="P983" s="3"/>
      <c r="Q983" s="3"/>
      <c r="R983" s="3"/>
      <c r="S983" s="3"/>
      <c r="X983" s="3"/>
    </row>
    <row r="984" spans="2:24" ht="15" x14ac:dyDescent="0.25">
      <c r="B984" s="81"/>
      <c r="C984" s="3"/>
      <c r="D984" s="3"/>
      <c r="F984" s="81"/>
      <c r="G984" s="81"/>
      <c r="I984" s="81"/>
      <c r="J984" s="81"/>
      <c r="L984" s="3"/>
      <c r="M984" s="3"/>
      <c r="N984" s="3"/>
      <c r="O984" s="3"/>
      <c r="P984" s="3"/>
      <c r="Q984" s="3"/>
      <c r="R984" s="3"/>
      <c r="S984" s="3"/>
      <c r="X984" s="3"/>
    </row>
    <row r="985" spans="2:24" ht="15" x14ac:dyDescent="0.25">
      <c r="B985" s="81"/>
      <c r="C985" s="3"/>
      <c r="D985" s="3"/>
      <c r="F985" s="81"/>
      <c r="G985" s="81"/>
      <c r="I985" s="81"/>
      <c r="J985" s="81"/>
      <c r="L985" s="3"/>
      <c r="M985" s="3"/>
      <c r="N985" s="3"/>
      <c r="O985" s="3"/>
      <c r="P985" s="3"/>
      <c r="Q985" s="3"/>
      <c r="R985" s="3"/>
      <c r="S985" s="3"/>
      <c r="X985" s="3"/>
    </row>
    <row r="986" spans="2:24" ht="15" x14ac:dyDescent="0.25">
      <c r="B986" s="81"/>
      <c r="C986" s="3"/>
      <c r="D986" s="3"/>
      <c r="F986" s="81"/>
      <c r="G986" s="81"/>
      <c r="I986" s="81"/>
      <c r="J986" s="81"/>
      <c r="L986" s="3"/>
      <c r="M986" s="3"/>
      <c r="N986" s="3"/>
      <c r="O986" s="3"/>
      <c r="P986" s="3"/>
      <c r="Q986" s="3"/>
      <c r="R986" s="3"/>
      <c r="S986" s="3"/>
      <c r="X986" s="3"/>
    </row>
    <row r="987" spans="2:24" ht="15" x14ac:dyDescent="0.25">
      <c r="B987" s="81"/>
      <c r="C987" s="3"/>
      <c r="D987" s="3"/>
      <c r="F987" s="81"/>
      <c r="G987" s="81"/>
      <c r="I987" s="81"/>
      <c r="J987" s="81"/>
      <c r="L987" s="3"/>
      <c r="M987" s="3"/>
      <c r="N987" s="3"/>
      <c r="O987" s="3"/>
      <c r="P987" s="3"/>
      <c r="Q987" s="3"/>
      <c r="R987" s="3"/>
      <c r="S987" s="3"/>
      <c r="X987" s="3"/>
    </row>
    <row r="988" spans="2:24" ht="15" x14ac:dyDescent="0.25">
      <c r="B988" s="81"/>
      <c r="C988" s="3"/>
      <c r="D988" s="3"/>
      <c r="F988" s="81"/>
      <c r="G988" s="81"/>
      <c r="I988" s="81"/>
      <c r="J988" s="81"/>
      <c r="L988" s="3"/>
      <c r="M988" s="3"/>
      <c r="N988" s="3"/>
      <c r="O988" s="3"/>
      <c r="P988" s="3"/>
      <c r="Q988" s="3"/>
      <c r="R988" s="3"/>
      <c r="S988" s="3"/>
      <c r="X988" s="3"/>
    </row>
    <row r="989" spans="2:24" ht="15" x14ac:dyDescent="0.25">
      <c r="B989" s="81"/>
      <c r="C989" s="3"/>
      <c r="D989" s="3"/>
      <c r="F989" s="81"/>
      <c r="G989" s="81"/>
      <c r="I989" s="81"/>
      <c r="J989" s="81"/>
      <c r="L989" s="3"/>
      <c r="M989" s="3"/>
      <c r="N989" s="3"/>
      <c r="O989" s="3"/>
      <c r="P989" s="3"/>
      <c r="Q989" s="3"/>
      <c r="R989" s="3"/>
      <c r="S989" s="3"/>
      <c r="X989" s="3"/>
    </row>
    <row r="990" spans="2:24" ht="15" x14ac:dyDescent="0.25">
      <c r="B990" s="81"/>
      <c r="C990" s="3"/>
      <c r="D990" s="3"/>
      <c r="F990" s="81"/>
      <c r="G990" s="81"/>
      <c r="I990" s="81"/>
      <c r="J990" s="81"/>
      <c r="L990" s="3"/>
      <c r="M990" s="3"/>
      <c r="N990" s="3"/>
      <c r="O990" s="3"/>
      <c r="P990" s="3"/>
      <c r="Q990" s="3"/>
      <c r="R990" s="3"/>
      <c r="S990" s="3"/>
      <c r="X990" s="3"/>
    </row>
    <row r="991" spans="2:24" ht="15" x14ac:dyDescent="0.25">
      <c r="B991" s="81"/>
      <c r="C991" s="3"/>
      <c r="D991" s="3"/>
      <c r="F991" s="81"/>
      <c r="G991" s="81"/>
      <c r="I991" s="81"/>
      <c r="J991" s="81"/>
      <c r="L991" s="3"/>
      <c r="M991" s="3"/>
      <c r="N991" s="3"/>
      <c r="O991" s="3"/>
      <c r="P991" s="3"/>
      <c r="Q991" s="3"/>
      <c r="R991" s="3"/>
      <c r="S991" s="3"/>
      <c r="X991" s="3"/>
    </row>
    <row r="992" spans="2:24" ht="15" x14ac:dyDescent="0.25">
      <c r="B992" s="81"/>
      <c r="C992" s="3"/>
      <c r="D992" s="3"/>
      <c r="F992" s="81"/>
      <c r="G992" s="81"/>
      <c r="I992" s="81"/>
      <c r="J992" s="81"/>
      <c r="L992" s="3"/>
      <c r="M992" s="3"/>
      <c r="N992" s="3"/>
      <c r="O992" s="3"/>
      <c r="P992" s="3"/>
      <c r="Q992" s="3"/>
      <c r="R992" s="3"/>
      <c r="S992" s="3"/>
      <c r="X992" s="3"/>
    </row>
    <row r="993" spans="2:24" ht="15" x14ac:dyDescent="0.25">
      <c r="B993" s="81"/>
      <c r="C993" s="3"/>
      <c r="D993" s="3"/>
      <c r="F993" s="81"/>
      <c r="G993" s="81"/>
      <c r="I993" s="81"/>
      <c r="J993" s="81"/>
      <c r="L993" s="3"/>
      <c r="M993" s="3"/>
      <c r="N993" s="3"/>
      <c r="O993" s="3"/>
      <c r="P993" s="3"/>
      <c r="Q993" s="3"/>
      <c r="R993" s="3"/>
      <c r="S993" s="3"/>
      <c r="X993" s="3"/>
    </row>
    <row r="994" spans="2:24" ht="15" x14ac:dyDescent="0.25">
      <c r="B994" s="81"/>
      <c r="C994" s="3"/>
      <c r="D994" s="3"/>
      <c r="F994" s="81"/>
      <c r="G994" s="81"/>
      <c r="I994" s="81"/>
      <c r="J994" s="81"/>
      <c r="L994" s="3"/>
      <c r="M994" s="3"/>
      <c r="N994" s="3"/>
      <c r="O994" s="3"/>
      <c r="P994" s="3"/>
      <c r="Q994" s="3"/>
      <c r="R994" s="3"/>
      <c r="S994" s="3"/>
      <c r="X994" s="3"/>
    </row>
    <row r="995" spans="2:24" ht="15" x14ac:dyDescent="0.25">
      <c r="B995" s="81"/>
      <c r="C995" s="3"/>
      <c r="D995" s="3"/>
      <c r="F995" s="81"/>
      <c r="G995" s="81"/>
      <c r="I995" s="81"/>
      <c r="J995" s="81"/>
      <c r="L995" s="3"/>
      <c r="M995" s="3"/>
      <c r="N995" s="3"/>
      <c r="O995" s="3"/>
      <c r="P995" s="3"/>
      <c r="Q995" s="3"/>
      <c r="R995" s="3"/>
      <c r="S995" s="3"/>
      <c r="X995" s="3"/>
    </row>
    <row r="996" spans="2:24" ht="15" x14ac:dyDescent="0.25">
      <c r="B996" s="81"/>
      <c r="C996" s="3"/>
      <c r="D996" s="3"/>
      <c r="F996" s="81"/>
      <c r="G996" s="81"/>
      <c r="I996" s="81"/>
      <c r="J996" s="81"/>
      <c r="L996" s="3"/>
      <c r="M996" s="3"/>
      <c r="N996" s="3"/>
      <c r="O996" s="3"/>
      <c r="P996" s="3"/>
      <c r="Q996" s="3"/>
      <c r="R996" s="3"/>
      <c r="S996" s="3"/>
      <c r="X996" s="3"/>
    </row>
    <row r="997" spans="2:24" ht="15" x14ac:dyDescent="0.25">
      <c r="B997" s="81"/>
      <c r="C997" s="3"/>
      <c r="D997" s="3"/>
      <c r="F997" s="81"/>
      <c r="G997" s="81"/>
      <c r="I997" s="81"/>
      <c r="J997" s="81"/>
      <c r="L997" s="3"/>
      <c r="M997" s="3"/>
      <c r="N997" s="3"/>
      <c r="O997" s="3"/>
      <c r="P997" s="3"/>
      <c r="Q997" s="3"/>
      <c r="R997" s="3"/>
      <c r="S997" s="3"/>
      <c r="X997" s="3"/>
    </row>
    <row r="998" spans="2:24" ht="15" x14ac:dyDescent="0.25">
      <c r="B998" s="81"/>
      <c r="C998" s="3"/>
      <c r="D998" s="3"/>
      <c r="F998" s="81"/>
      <c r="G998" s="81"/>
      <c r="I998" s="81"/>
      <c r="J998" s="81"/>
      <c r="L998" s="3"/>
      <c r="M998" s="3"/>
      <c r="N998" s="3"/>
      <c r="O998" s="3"/>
      <c r="P998" s="3"/>
      <c r="Q998" s="3"/>
      <c r="R998" s="3"/>
      <c r="S998" s="3"/>
      <c r="X998" s="3"/>
    </row>
    <row r="999" spans="2:24" ht="15" x14ac:dyDescent="0.25">
      <c r="B999" s="81"/>
      <c r="C999" s="3"/>
      <c r="D999" s="3"/>
      <c r="F999" s="81"/>
      <c r="G999" s="81"/>
      <c r="I999" s="81"/>
      <c r="J999" s="81"/>
      <c r="L999" s="3"/>
      <c r="M999" s="3"/>
      <c r="N999" s="3"/>
      <c r="O999" s="3"/>
      <c r="P999" s="3"/>
      <c r="Q999" s="3"/>
      <c r="R999" s="3"/>
      <c r="S999" s="3"/>
      <c r="X999" s="3"/>
    </row>
    <row r="1000" spans="2:24" ht="15" x14ac:dyDescent="0.25">
      <c r="B1000" s="81"/>
      <c r="C1000" s="3"/>
      <c r="D1000" s="3"/>
      <c r="F1000" s="81"/>
      <c r="G1000" s="81"/>
      <c r="I1000" s="81"/>
      <c r="J1000" s="81"/>
      <c r="L1000" s="3"/>
      <c r="M1000" s="3"/>
      <c r="N1000" s="3"/>
      <c r="O1000" s="3"/>
      <c r="P1000" s="3"/>
      <c r="Q1000" s="3"/>
      <c r="R1000" s="3"/>
      <c r="S1000" s="3"/>
      <c r="X1000" s="3"/>
    </row>
  </sheetData>
  <conditionalFormatting sqref="A3:A33 A36:A154 B80 B82 B78 B108">
    <cfRule type="expression" dxfId="40" priority="4">
      <formula>COUNTIF(#REF!,A3)&gt;0</formula>
    </cfRule>
  </conditionalFormatting>
  <conditionalFormatting sqref="B69">
    <cfRule type="expression" dxfId="39" priority="3">
      <formula>COUNTIF(#REF!,B69)&gt;0</formula>
    </cfRule>
  </conditionalFormatting>
  <conditionalFormatting sqref="C3:Y156">
    <cfRule type="containsText" dxfId="38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74"/>
  <sheetViews>
    <sheetView zoomScaleNormal="100" workbookViewId="0">
      <pane xSplit="2" ySplit="2" topLeftCell="C117" activePane="bottomRight" state="frozen"/>
      <selection pane="topRight" activeCell="B1" sqref="B1"/>
      <selection pane="bottomLeft" activeCell="A3" sqref="A3"/>
      <selection pane="bottomRight" activeCell="T127" sqref="T127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customWidth="1"/>
    <col min="5" max="24" width="9.42578125" style="21" customWidth="1"/>
    <col min="25" max="26" width="9.42578125" customWidth="1"/>
    <col min="27" max="27" width="9.42578125" style="21" customWidth="1"/>
    <col min="28" max="28" width="9.42578125" customWidth="1"/>
    <col min="29" max="30" width="9.5703125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5" width="6.5703125" customWidth="1"/>
  </cols>
  <sheetData>
    <row r="1" spans="1:45" ht="12.75" x14ac:dyDescent="0.2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6" t="s">
        <v>203</v>
      </c>
      <c r="N1" s="136" t="s">
        <v>204</v>
      </c>
      <c r="O1" s="136" t="s">
        <v>205</v>
      </c>
      <c r="P1" s="136" t="s">
        <v>206</v>
      </c>
      <c r="Q1" s="136" t="s">
        <v>252</v>
      </c>
      <c r="R1" s="136" t="s">
        <v>253</v>
      </c>
      <c r="S1" s="136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2">
      <c r="C2" s="154" t="s">
        <v>0</v>
      </c>
      <c r="D2" s="156" t="s">
        <v>1</v>
      </c>
      <c r="E2" s="138" t="s">
        <v>305</v>
      </c>
      <c r="F2" s="138" t="s">
        <v>2</v>
      </c>
      <c r="G2" s="138" t="s">
        <v>3</v>
      </c>
      <c r="H2" s="138" t="s">
        <v>164</v>
      </c>
      <c r="I2" s="138" t="s">
        <v>311</v>
      </c>
      <c r="J2" s="138" t="s">
        <v>180</v>
      </c>
      <c r="K2" s="138" t="s">
        <v>5</v>
      </c>
      <c r="L2" s="138" t="s">
        <v>312</v>
      </c>
      <c r="M2" s="138" t="s">
        <v>6</v>
      </c>
      <c r="N2" s="138" t="s">
        <v>7</v>
      </c>
      <c r="O2" s="138" t="s">
        <v>8</v>
      </c>
      <c r="P2" s="138" t="s">
        <v>181</v>
      </c>
      <c r="Q2" s="138" t="s">
        <v>274</v>
      </c>
      <c r="R2" s="138" t="s">
        <v>275</v>
      </c>
      <c r="S2" s="138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15" t="s">
        <v>10</v>
      </c>
      <c r="AA2" s="138" t="s">
        <v>11</v>
      </c>
      <c r="AB2" s="115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5">
      <c r="A3" s="19" t="s">
        <v>12</v>
      </c>
      <c r="B3" s="3" t="s">
        <v>12</v>
      </c>
      <c r="C3" s="132">
        <f>IF(ISNUMBER('2010'!C3),(1-PRODUCT('2010'!C3,0.1)),"XXX")</f>
        <v>0</v>
      </c>
      <c r="D3" s="132">
        <f>IFERROR(IF((LOG(100*'2010'!D3+1)/LOG(100+1))&gt;1,0,(1-(LOG(100*'2010'!D3+1)/LOG(100+1)))), 1)</f>
        <v>0</v>
      </c>
      <c r="E3" s="132" t="str">
        <f>IF(ISNUMBER('2010'!E3),'2010'!E3/100,"XXX")</f>
        <v>XXX</v>
      </c>
      <c r="F3" s="132">
        <f>IF(ISNUMBER('2010'!F3),(1-(('2010'!F3-1)/4)),"XXX")</f>
        <v>0</v>
      </c>
      <c r="G3" s="132">
        <f>IF(ISNUMBER('2010'!G3),(1-('2010'!G3/10)),"XXX")</f>
        <v>8.0000000000000071E-2</v>
      </c>
      <c r="H3" s="160">
        <f>AVERAGE(C3:G3)</f>
        <v>2.0000000000000018E-2</v>
      </c>
      <c r="I3" s="132" t="str">
        <f>'2010'!H3</f>
        <v>XXX</v>
      </c>
      <c r="J3" s="132">
        <f>IF(ISNUMBER('2010'!I3),'2010'!I3,"XXX")</f>
        <v>3.2779999999999997E-2</v>
      </c>
      <c r="K3" s="132">
        <f>IF(ISNUMBER('2010'!J3),IF(('2010'!J3/5)&gt;1,1,'2010'!J3/5),"XXX")</f>
        <v>0.61816199999999999</v>
      </c>
      <c r="L3" s="132" t="str">
        <f>IF(ISNUMBER('2010'!K3),'2010'!K3,"XXX")</f>
        <v>XXX</v>
      </c>
      <c r="M3" s="132">
        <f>IF(ISNUMBER('2010'!L3),IF(('2010'!L3/5)&gt;1,1,'2010'!L3/5),"XXX")</f>
        <v>9.3831468000000001E-2</v>
      </c>
      <c r="N3" s="132">
        <f>IF(ISNUMBER('2010'!M3),(1-('2010'!M3/100)),"XXX")</f>
        <v>0.21003349299999996</v>
      </c>
      <c r="O3" s="132">
        <f>IF(ISNUMBER('2010'!N3),IF(('2010'!N3/10)&gt;1,1,'2010'!N3/10),"XXX")</f>
        <v>0.72096767319132193</v>
      </c>
      <c r="P3" s="159" t="str">
        <f>IF(ISNUMBER('2010'!O3),('2010'!O3/100),"XXX")</f>
        <v>XXX</v>
      </c>
      <c r="Q3" s="159">
        <f>'2010'!P3</f>
        <v>0.30326135158538819</v>
      </c>
      <c r="R3" s="159">
        <f>IF(ISNUMBER('2010'!Q3),('2010'!Q3/100),"XXX")</f>
        <v>5.9000000000000004E-2</v>
      </c>
      <c r="S3" s="159">
        <f>IF(ISNUMBER('2010'!R3),('2010'!R3/100),"XXX")</f>
        <v>0.1290104</v>
      </c>
      <c r="T3" s="132" t="str">
        <f>IF(ISNUMBER('2010'!S3),(1-('2010'!S3/100)),"XXX")</f>
        <v>XXX</v>
      </c>
      <c r="U3" s="132" t="str">
        <f>IF(ISNUMBER('2010'!T3),'2010'!T3,"XXX")</f>
        <v>XXX</v>
      </c>
      <c r="V3" s="132" t="str">
        <f>IF(ISNUMBER('2010'!U3),'2010'!U3,"XXX")</f>
        <v>XXX</v>
      </c>
      <c r="W3" s="132" t="str">
        <f>IF(ISNUMBER('2010'!V3),'2010'!V3,"XXX")</f>
        <v>XXX</v>
      </c>
      <c r="X3" s="132" t="str">
        <f>IF(ISNUMBER('2010'!W3),'2010'!W3,"XXX")</f>
        <v>XXX</v>
      </c>
      <c r="Y3" s="161">
        <f>AVERAGE(AE3,AG3,AI3,AK3,AM3,AO3,AQ3,AS3)</f>
        <v>0.30566387158066938</v>
      </c>
      <c r="Z3" s="132">
        <f>'2010'!X3</f>
        <v>0.377</v>
      </c>
      <c r="AA3" s="132">
        <f>('2010'!Y3+2.5)/5</f>
        <v>0.24300100800000002</v>
      </c>
      <c r="AB3" s="160">
        <f>AVERAGE(Z3:AA3)</f>
        <v>0.31000050400000001</v>
      </c>
      <c r="AC3" s="6"/>
      <c r="AE3">
        <f>IF(ISNUMBER(AVERAGE(I3:J3)),AVERAGE(I3:J3),"XXX")</f>
        <v>3.2779999999999997E-2</v>
      </c>
      <c r="AF3">
        <f t="shared" ref="AF3:AS18" si="0">IF(ISNUMBER(AVERAGE(J3:K3)),AVERAGE(J3:K3),"XXX")</f>
        <v>0.32547100000000001</v>
      </c>
      <c r="AG3">
        <f t="shared" si="0"/>
        <v>0.61816199999999999</v>
      </c>
      <c r="AH3">
        <f t="shared" si="0"/>
        <v>9.3831468000000001E-2</v>
      </c>
      <c r="AI3">
        <f t="shared" si="0"/>
        <v>0.15193248049999997</v>
      </c>
      <c r="AJ3">
        <f t="shared" si="0"/>
        <v>0.46550058309566095</v>
      </c>
      <c r="AK3">
        <f t="shared" si="0"/>
        <v>0.72096767319132193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5">
      <c r="A4" s="19" t="s">
        <v>13</v>
      </c>
      <c r="B4" s="3" t="s">
        <v>13</v>
      </c>
      <c r="C4" s="132">
        <f>IF(ISNUMBER('2010'!C4),(1-PRODUCT('2010'!C4,0.1)),"XXX")</f>
        <v>0.44999999999999996</v>
      </c>
      <c r="D4" s="132">
        <f>IFERROR(IF((LOG(100*'2010'!D4+1)/LOG(100+1))&gt;1,0,(1-(LOG(100*'2010'!D4+1)/LOG(100+1)))), 1)</f>
        <v>1</v>
      </c>
      <c r="E4" s="132">
        <f>IF(ISNUMBER('2010'!E4),'2010'!E4/100,"XXX")</f>
        <v>0.87166666666666681</v>
      </c>
      <c r="F4" s="132">
        <f>IF(ISNUMBER('2010'!F4),(1-(('2010'!F4-1)/4)),"XXX")</f>
        <v>0.75</v>
      </c>
      <c r="G4" s="132">
        <f>IF(ISNUMBER('2010'!G4),(1-('2010'!G4/10)),"XXX")</f>
        <v>0.47</v>
      </c>
      <c r="H4" s="160">
        <f t="shared" ref="H4:H67" si="1">AVERAGE(C4:G4)</f>
        <v>0.70833333333333337</v>
      </c>
      <c r="I4" s="132">
        <f>'2010'!H4</f>
        <v>0.49428571428571427</v>
      </c>
      <c r="J4" s="132">
        <f>IF(ISNUMBER('2010'!I4),'2010'!I4,"XXX")</f>
        <v>0.16292999999999999</v>
      </c>
      <c r="K4" s="132">
        <f>IF(ISNUMBER('2010'!J4),IF(('2010'!J4/5)&gt;1,1,'2010'!J4/5),"XXX")</f>
        <v>0.53871999999999998</v>
      </c>
      <c r="L4" s="132">
        <f>IF(ISNUMBER('2010'!K4),'2010'!K4,"XXX")</f>
        <v>0.58285714285714285</v>
      </c>
      <c r="M4" s="132">
        <f>IF(ISNUMBER('2010'!L4),IF(('2010'!L4/5)&gt;1,1,'2010'!L4/5),"XXX")</f>
        <v>0.475747156</v>
      </c>
      <c r="N4" s="132">
        <f>IF(ISNUMBER('2010'!M4),(1-('2010'!M4/100)),"XXX")</f>
        <v>0.52658168790000004</v>
      </c>
      <c r="O4" s="132">
        <f>IF(ISNUMBER('2010'!N4),IF(('2010'!N4/10)&gt;1,1,'2010'!N4/10),"XXX")</f>
        <v>1</v>
      </c>
      <c r="P4" s="159" t="str">
        <f>IF(ISNUMBER('2010'!O4),('2010'!O4/100),"XXX")</f>
        <v>XXX</v>
      </c>
      <c r="Q4" s="159">
        <f>'2010'!P4</f>
        <v>0.40841059684753417</v>
      </c>
      <c r="R4" s="159" t="str">
        <f>IF(ISNUMBER('2010'!Q4),('2010'!Q4/100),"XXX")</f>
        <v>XXX</v>
      </c>
      <c r="S4" s="159">
        <f>IF(ISNUMBER('2010'!R4),('2010'!R4/100),"XXX")</f>
        <v>0.40481800000000001</v>
      </c>
      <c r="T4" s="132">
        <f>IF(ISNUMBER('2010'!S4),(1-('2010'!S4/100)),"XXX")</f>
        <v>0.99809999999999999</v>
      </c>
      <c r="U4" s="132">
        <f>IF(ISNUMBER('2010'!T4),'2010'!T4,"XXX")</f>
        <v>0.45285714285714285</v>
      </c>
      <c r="V4" s="132">
        <f>IF(ISNUMBER('2010'!U4),'2010'!U4,"XXX")</f>
        <v>0.47928571428571426</v>
      </c>
      <c r="W4" s="132">
        <f>IF(ISNUMBER('2010'!V4),'2010'!V4,"XXX")</f>
        <v>0.58571428571428563</v>
      </c>
      <c r="X4" s="132">
        <f>IF(ISNUMBER('2010'!W4),'2010'!W4,"XXX")</f>
        <v>0.5614285714285715</v>
      </c>
      <c r="Y4" s="161">
        <f t="shared" ref="Y4:Y67" si="2">AVERAGE(AE4,AG4,AI4,AK4,AM4,AO4,AQ4,AS4)</f>
        <v>0.56750916306397747</v>
      </c>
      <c r="Z4" s="132">
        <f>'2010'!X4</f>
        <v>0.53600000000000003</v>
      </c>
      <c r="AA4" s="132">
        <f>('2010'!Y4+2.5)/5</f>
        <v>0.53884383439999994</v>
      </c>
      <c r="AB4" s="160">
        <f t="shared" ref="AB4:AB67" si="3">AVERAGE(Z4:AA4)</f>
        <v>0.53742191719999999</v>
      </c>
      <c r="AC4" s="6"/>
      <c r="AE4">
        <f t="shared" ref="AE4:AS34" si="4">IF(ISNUMBER(AVERAGE(I4:J4)),AVERAGE(I4:J4),"XXX")</f>
        <v>0.32860785714285712</v>
      </c>
      <c r="AF4">
        <f t="shared" si="0"/>
        <v>0.350825</v>
      </c>
      <c r="AG4">
        <f t="shared" si="0"/>
        <v>0.56078857142857141</v>
      </c>
      <c r="AH4">
        <f t="shared" si="0"/>
        <v>0.52930214942857146</v>
      </c>
      <c r="AI4">
        <f t="shared" si="0"/>
        <v>0.50116442194999999</v>
      </c>
      <c r="AJ4">
        <f t="shared" si="0"/>
        <v>0.76329084395000002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0.70145900000000005</v>
      </c>
      <c r="AP4">
        <f t="shared" si="0"/>
        <v>0.72547857142857142</v>
      </c>
      <c r="AQ4">
        <f t="shared" si="0"/>
        <v>0.46607142857142858</v>
      </c>
      <c r="AR4">
        <f t="shared" si="0"/>
        <v>0.53249999999999997</v>
      </c>
      <c r="AS4">
        <f t="shared" si="0"/>
        <v>0.57357142857142862</v>
      </c>
    </row>
    <row r="5" spans="1:45" ht="15.75" customHeight="1" x14ac:dyDescent="0.25">
      <c r="A5" s="19" t="s">
        <v>14</v>
      </c>
      <c r="B5" s="3" t="s">
        <v>14</v>
      </c>
      <c r="C5" s="132">
        <f>IF(ISNUMBER('2010'!C5),(1-PRODUCT('2010'!C5,0.1)),"XXX")</f>
        <v>0.42999999999999994</v>
      </c>
      <c r="D5" s="132">
        <f>IFERROR(IF((LOG(100*'2010'!D5+1)/LOG(100+1))&gt;1,0,(1-(LOG(100*'2010'!D5+1)/LOG(100+1)))), 1)</f>
        <v>0.50921743367120886</v>
      </c>
      <c r="E5" s="132">
        <f>IF(ISNUMBER('2010'!E5),'2010'!E5/100,"XXX")</f>
        <v>0.76</v>
      </c>
      <c r="F5" s="132">
        <f>IF(ISNUMBER('2010'!F5),(1-(('2010'!F5-1)/4)),"XXX")</f>
        <v>0.5</v>
      </c>
      <c r="G5" s="132">
        <f>IF(ISNUMBER('2010'!G5),(1-('2010'!G5/10)),"XXX")</f>
        <v>0.24</v>
      </c>
      <c r="H5" s="160">
        <f t="shared" si="1"/>
        <v>0.48784348673424172</v>
      </c>
      <c r="I5" s="132">
        <f>'2010'!H5</f>
        <v>0.49857142857142855</v>
      </c>
      <c r="J5" s="132">
        <f>IF(ISNUMBER('2010'!I5),'2010'!I5,"XXX")</f>
        <v>0.12481</v>
      </c>
      <c r="K5" s="132">
        <f>IF(ISNUMBER('2010'!J5),IF(('2010'!J5/5)&gt;1,1,'2010'!J5/5),"XXX")</f>
        <v>0.71061200000000002</v>
      </c>
      <c r="L5" s="132">
        <f>IF(ISNUMBER('2010'!K5),'2010'!K5,"XXX")</f>
        <v>0.45</v>
      </c>
      <c r="M5" s="132">
        <f>IF(ISNUMBER('2010'!L5),IF(('2010'!L5/5)&gt;1,1,'2010'!L5/5),"XXX")</f>
        <v>0.71110458399999998</v>
      </c>
      <c r="N5" s="132">
        <f>IF(ISNUMBER('2010'!M5),(1-('2010'!M5/100)),"XXX")</f>
        <v>0.71117555619999995</v>
      </c>
      <c r="O5" s="132">
        <f>IF(ISNUMBER('2010'!N5),IF(('2010'!N5/10)&gt;1,1,'2010'!N5/10),"XXX")</f>
        <v>0.85290779867256639</v>
      </c>
      <c r="P5" s="159" t="str">
        <f>IF(ISNUMBER('2010'!O5),('2010'!O5/100),"XXX")</f>
        <v>XXX</v>
      </c>
      <c r="Q5" s="159">
        <f>'2010'!P5</f>
        <v>0.23637578487396241</v>
      </c>
      <c r="R5" s="159" t="str">
        <f>IF(ISNUMBER('2010'!Q5),('2010'!Q5/100),"XXX")</f>
        <v>XXX</v>
      </c>
      <c r="S5" s="159">
        <f>IF(ISNUMBER('2010'!R5),('2010'!R5/100),"XXX")</f>
        <v>0.68965509999999997</v>
      </c>
      <c r="T5" s="132">
        <f>IF(ISNUMBER('2010'!S5),(1-('2010'!S5/100)),"XXX")</f>
        <v>0.99809999999999999</v>
      </c>
      <c r="U5" s="132">
        <f>IF(ISNUMBER('2010'!T5),'2010'!T5,"XXX")</f>
        <v>0.47142857142857142</v>
      </c>
      <c r="V5" s="132">
        <f>IF(ISNUMBER('2010'!U5),'2010'!U5,"XXX")</f>
        <v>0.41714285714285715</v>
      </c>
      <c r="W5" s="132">
        <f>IF(ISNUMBER('2010'!V5),'2010'!V5,"XXX")</f>
        <v>0.51571428571428568</v>
      </c>
      <c r="X5" s="132">
        <f>IF(ISNUMBER('2010'!W5),'2010'!W5,"XXX")</f>
        <v>0.44428571428571428</v>
      </c>
      <c r="Y5" s="161">
        <f t="shared" si="2"/>
        <v>0.55757295402724472</v>
      </c>
      <c r="Z5" s="132">
        <f>'2010'!X5</f>
        <v>0.32800000000000001</v>
      </c>
      <c r="AA5" s="132">
        <f>('2010'!Y5+2.5)/5</f>
        <v>0.31697335239999996</v>
      </c>
      <c r="AB5" s="160">
        <f t="shared" si="3"/>
        <v>0.32248667619999999</v>
      </c>
      <c r="AC5" s="6"/>
      <c r="AE5">
        <f t="shared" si="4"/>
        <v>0.31169071428571427</v>
      </c>
      <c r="AF5">
        <f t="shared" si="0"/>
        <v>0.417711</v>
      </c>
      <c r="AG5">
        <f t="shared" si="0"/>
        <v>0.58030599999999999</v>
      </c>
      <c r="AH5">
        <f t="shared" si="0"/>
        <v>0.58055229200000003</v>
      </c>
      <c r="AI5">
        <f t="shared" si="0"/>
        <v>0.71114007009999991</v>
      </c>
      <c r="AJ5">
        <f t="shared" si="0"/>
        <v>0.78204167743628317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0.84387754999999998</v>
      </c>
      <c r="AP5">
        <f t="shared" si="0"/>
        <v>0.73476428571428576</v>
      </c>
      <c r="AQ5">
        <f t="shared" si="0"/>
        <v>0.44428571428571428</v>
      </c>
      <c r="AR5">
        <f t="shared" si="0"/>
        <v>0.46642857142857141</v>
      </c>
      <c r="AS5">
        <f t="shared" si="0"/>
        <v>0.48</v>
      </c>
    </row>
    <row r="6" spans="1:45" ht="15.75" customHeight="1" x14ac:dyDescent="0.25">
      <c r="A6" s="19" t="s">
        <v>15</v>
      </c>
      <c r="B6" s="3" t="s">
        <v>15</v>
      </c>
      <c r="C6" s="132">
        <f>IF(ISNUMBER('2010'!C6),(1-PRODUCT('2010'!C6,0.1)),"XXX")</f>
        <v>0.32999999999999996</v>
      </c>
      <c r="D6" s="132">
        <f>IFERROR(IF((LOG(100*'2010'!D6+1)/LOG(100+1))&gt;1,0,(1-(LOG(100*'2010'!D6+1)/LOG(100+1)))), 1)</f>
        <v>0.95653229383058924</v>
      </c>
      <c r="E6" s="132">
        <f>IF(ISNUMBER('2010'!E6),'2010'!E6/100,"XXX")</f>
        <v>0.8600000000000001</v>
      </c>
      <c r="F6" s="132">
        <f>IF(ISNUMBER('2010'!F6),(1-(('2010'!F6-1)/4)),"XXX")</f>
        <v>0.5</v>
      </c>
      <c r="G6" s="132">
        <f>IF(ISNUMBER('2010'!G6),(1-('2010'!G6/10)),"XXX")</f>
        <v>0.27</v>
      </c>
      <c r="H6" s="160">
        <f t="shared" si="1"/>
        <v>0.58330645876611786</v>
      </c>
      <c r="I6" s="132">
        <f>'2010'!H6</f>
        <v>0.26857142857142852</v>
      </c>
      <c r="J6" s="132">
        <f>IF(ISNUMBER('2010'!I6),'2010'!I6,"XXX")</f>
        <v>4.5069999999999999E-2</v>
      </c>
      <c r="K6" s="132">
        <f>IF(ISNUMBER('2010'!J6),IF(('2010'!J6/5)&gt;1,1,'2010'!J6/5),"XXX")</f>
        <v>0.33700600000000003</v>
      </c>
      <c r="L6" s="132">
        <f>IF(ISNUMBER('2010'!K6),'2010'!K6,"XXX")</f>
        <v>0.21285714285714286</v>
      </c>
      <c r="M6" s="132">
        <f>IF(ISNUMBER('2010'!L6),IF(('2010'!L6/5)&gt;1,1,'2010'!L6/5),"XXX")</f>
        <v>0.33481915000000001</v>
      </c>
      <c r="N6" s="132">
        <f>IF(ISNUMBER('2010'!M6),(1-('2010'!M6/100)),"XXX")</f>
        <v>0.8065624428</v>
      </c>
      <c r="O6" s="132">
        <f>IF(ISNUMBER('2010'!N6),IF(('2010'!N6/10)&gt;1,1,'2010'!N6/10),"XXX")</f>
        <v>0.9428822065487561</v>
      </c>
      <c r="P6" s="159">
        <f>IF(ISNUMBER('2010'!O6),('2010'!O6/100),"XXX")</f>
        <v>0.14499999999999999</v>
      </c>
      <c r="Q6" s="159">
        <f>'2010'!P6</f>
        <v>9.8767530918121335E-2</v>
      </c>
      <c r="R6" s="159">
        <f>IF(ISNUMBER('2010'!Q6),('2010'!Q6/100),"XXX")</f>
        <v>5.5E-2</v>
      </c>
      <c r="S6" s="159">
        <f>IF(ISNUMBER('2010'!R6),('2010'!R6/100),"XXX")</f>
        <v>0.33794099999999999</v>
      </c>
      <c r="T6" s="132">
        <f>IF(ISNUMBER('2010'!S6),(1-('2010'!S6/100)),"XXX")</f>
        <v>0.68010000000000004</v>
      </c>
      <c r="U6" s="132">
        <f>IF(ISNUMBER('2010'!T6),'2010'!T6,"XXX")</f>
        <v>0.39571428571428574</v>
      </c>
      <c r="V6" s="132">
        <f>IF(ISNUMBER('2010'!U6),'2010'!U6,"XXX")</f>
        <v>0.38357142857142856</v>
      </c>
      <c r="W6" s="132">
        <f>IF(ISNUMBER('2010'!V6),'2010'!V6,"XXX")</f>
        <v>0.49000000000000005</v>
      </c>
      <c r="X6" s="132">
        <f>IF(ISNUMBER('2010'!W6),'2010'!W6,"XXX")</f>
        <v>0.39999999999999997</v>
      </c>
      <c r="Y6" s="161">
        <f t="shared" si="2"/>
        <v>0.37086641349882271</v>
      </c>
      <c r="Z6" s="132">
        <f>'2010'!X6</f>
        <v>0.313</v>
      </c>
      <c r="AA6" s="132">
        <f>('2010'!Y6+2.5)/5</f>
        <v>0.29796531199999998</v>
      </c>
      <c r="AB6" s="160">
        <f t="shared" si="3"/>
        <v>0.30548265600000002</v>
      </c>
      <c r="AC6" s="6"/>
      <c r="AE6">
        <f t="shared" si="4"/>
        <v>0.15682071428571426</v>
      </c>
      <c r="AF6">
        <f t="shared" si="0"/>
        <v>0.19103800000000001</v>
      </c>
      <c r="AG6">
        <f t="shared" si="0"/>
        <v>0.27493157142857144</v>
      </c>
      <c r="AH6">
        <f t="shared" si="0"/>
        <v>0.27383814642857141</v>
      </c>
      <c r="AI6">
        <f t="shared" si="0"/>
        <v>0.57069079639999998</v>
      </c>
      <c r="AJ6">
        <f t="shared" si="0"/>
        <v>0.87472232467437805</v>
      </c>
      <c r="AK6">
        <f t="shared" si="0"/>
        <v>0.54394110327437806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0.50902049999999999</v>
      </c>
      <c r="AP6">
        <f t="shared" si="0"/>
        <v>0.53790714285714292</v>
      </c>
      <c r="AQ6">
        <f t="shared" si="0"/>
        <v>0.38964285714285718</v>
      </c>
      <c r="AR6">
        <f t="shared" si="0"/>
        <v>0.43678571428571433</v>
      </c>
      <c r="AS6">
        <f t="shared" si="0"/>
        <v>0.44500000000000001</v>
      </c>
    </row>
    <row r="7" spans="1:45" ht="15.75" customHeight="1" x14ac:dyDescent="0.25">
      <c r="A7" s="19" t="s">
        <v>16</v>
      </c>
      <c r="B7" s="3" t="s">
        <v>16</v>
      </c>
      <c r="C7" s="132">
        <f>IF(ISNUMBER('2010'!C7),(1-PRODUCT('2010'!C7,0.1)),"XXX")</f>
        <v>0.69</v>
      </c>
      <c r="D7" s="132">
        <f>IFERROR(IF((LOG(100*'2010'!D7+1)/LOG(100+1))&gt;1,0,(1-(LOG(100*'2010'!D7+1)/LOG(100+1)))), 1)</f>
        <v>1</v>
      </c>
      <c r="E7" s="132">
        <f>IF(ISNUMBER('2010'!E7),'2010'!E7/100,"XXX")</f>
        <v>0.72333333333333338</v>
      </c>
      <c r="F7" s="132">
        <f>IF(ISNUMBER('2010'!F7),(1-(('2010'!F7-1)/4)),"XXX")</f>
        <v>0.75</v>
      </c>
      <c r="G7" s="132">
        <f>IF(ISNUMBER('2010'!G7),(1-('2010'!G7/10)),"XXX")</f>
        <v>0.62</v>
      </c>
      <c r="H7" s="160">
        <f t="shared" si="1"/>
        <v>0.7566666666666666</v>
      </c>
      <c r="I7" s="132">
        <f>'2010'!H7</f>
        <v>0.51857142857142857</v>
      </c>
      <c r="J7" s="132">
        <f>IF(ISNUMBER('2010'!I7),'2010'!I7,"XXX")</f>
        <v>0.28116000000000002</v>
      </c>
      <c r="K7" s="132">
        <f>IF(ISNUMBER('2010'!J7),IF(('2010'!J7/5)&gt;1,1,'2010'!J7/5),"XXX")</f>
        <v>0.81390200000000001</v>
      </c>
      <c r="L7" s="132">
        <f>IF(ISNUMBER('2010'!K7),'2010'!K7,"XXX")</f>
        <v>0.43571428571428567</v>
      </c>
      <c r="M7" s="132">
        <f>IF(ISNUMBER('2010'!L7),IF(('2010'!L7/5)&gt;1,1,'2010'!L7/5),"XXX")</f>
        <v>1</v>
      </c>
      <c r="N7" s="132">
        <f>IF(ISNUMBER('2010'!M7),(1-('2010'!M7/100)),"XXX")</f>
        <v>0.73219898220000001</v>
      </c>
      <c r="O7" s="132" t="str">
        <f>IF(ISNUMBER('2010'!N7),IF(('2010'!N7/10)&gt;1,1,'2010'!N7/10),"XXX")</f>
        <v>XXX</v>
      </c>
      <c r="P7" s="159">
        <f>IF(ISNUMBER('2010'!O7),('2010'!O7/100),"XXX")</f>
        <v>0.89300000000000002</v>
      </c>
      <c r="Q7" s="159">
        <f>'2010'!P7</f>
        <v>0.6628923892974854</v>
      </c>
      <c r="R7" s="159">
        <f>IF(ISNUMBER('2010'!Q7),('2010'!Q7/100),"XXX")</f>
        <v>0.45299999999999996</v>
      </c>
      <c r="S7" s="159">
        <f>IF(ISNUMBER('2010'!R7),('2010'!R7/100),"XXX")</f>
        <v>0.76452579999999992</v>
      </c>
      <c r="T7" s="132">
        <f>IF(ISNUMBER('2010'!S7),(1-('2010'!S7/100)),"XXX")</f>
        <v>0.99560000000000004</v>
      </c>
      <c r="U7" s="132">
        <f>IF(ISNUMBER('2010'!T7),'2010'!T7,"XXX")</f>
        <v>0.37142857142857144</v>
      </c>
      <c r="V7" s="132">
        <f>IF(ISNUMBER('2010'!U7),'2010'!U7,"XXX")</f>
        <v>0.31785714285714289</v>
      </c>
      <c r="W7" s="132">
        <f>IF(ISNUMBER('2010'!V7),'2010'!V7,"XXX")</f>
        <v>0.40142857142857141</v>
      </c>
      <c r="X7" s="132">
        <f>IF(ISNUMBER('2010'!W7),'2010'!W7,"XXX")</f>
        <v>0.37142857142857144</v>
      </c>
      <c r="Y7" s="161">
        <f t="shared" si="2"/>
        <v>0.61910673393287863</v>
      </c>
      <c r="Z7" s="132">
        <f>'2010'!X7</f>
        <v>0.77300000000000002</v>
      </c>
      <c r="AA7" s="132">
        <f>('2010'!Y7+2.5)/5</f>
        <v>0.58488231299999993</v>
      </c>
      <c r="AB7" s="160">
        <f t="shared" si="3"/>
        <v>0.67894115649999998</v>
      </c>
      <c r="AC7" s="6"/>
      <c r="AE7">
        <f t="shared" si="4"/>
        <v>0.39986571428571427</v>
      </c>
      <c r="AF7">
        <f t="shared" si="0"/>
        <v>0.54753099999999999</v>
      </c>
      <c r="AG7">
        <f t="shared" si="0"/>
        <v>0.62480814285714281</v>
      </c>
      <c r="AH7">
        <f t="shared" si="0"/>
        <v>0.71785714285714286</v>
      </c>
      <c r="AI7">
        <f t="shared" si="0"/>
        <v>0.86609949109999995</v>
      </c>
      <c r="AJ7">
        <f t="shared" si="0"/>
        <v>0.73219898220000001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0.88006289999999998</v>
      </c>
      <c r="AP7">
        <f t="shared" si="0"/>
        <v>0.68351428571428574</v>
      </c>
      <c r="AQ7">
        <f t="shared" si="0"/>
        <v>0.34464285714285714</v>
      </c>
      <c r="AR7">
        <f t="shared" si="0"/>
        <v>0.35964285714285715</v>
      </c>
      <c r="AS7">
        <f t="shared" si="0"/>
        <v>0.38642857142857145</v>
      </c>
    </row>
    <row r="8" spans="1:45" ht="15.75" customHeight="1" x14ac:dyDescent="0.25">
      <c r="A8" s="19" t="s">
        <v>17</v>
      </c>
      <c r="B8" s="3" t="s">
        <v>17</v>
      </c>
      <c r="C8" s="132">
        <f>IF(ISNUMBER('2010'!C8),(1-PRODUCT('2010'!C8,0.1)),"XXX")</f>
        <v>0.42000000000000004</v>
      </c>
      <c r="D8" s="132">
        <f>IFERROR(IF((LOG(100*'2010'!D8+1)/LOG(100+1))&gt;1,0,(1-(LOG(100*'2010'!D8+1)/LOG(100+1)))), 1)</f>
        <v>1</v>
      </c>
      <c r="E8" s="132">
        <f>IF(ISNUMBER('2010'!E8),'2010'!E8/100,"XXX")</f>
        <v>0.86333333333333329</v>
      </c>
      <c r="F8" s="132">
        <f>IF(ISNUMBER('2010'!F8),(1-(('2010'!F8-1)/4)),"XXX")</f>
        <v>0.75</v>
      </c>
      <c r="G8" s="132">
        <f>IF(ISNUMBER('2010'!G8),(1-('2010'!G8/10)),"XXX")</f>
        <v>0.36</v>
      </c>
      <c r="H8" s="160">
        <f t="shared" si="1"/>
        <v>0.67866666666666664</v>
      </c>
      <c r="I8" s="132">
        <f>'2010'!H8</f>
        <v>0.49428571428571427</v>
      </c>
      <c r="J8" s="132">
        <f>IF(ISNUMBER('2010'!I8),'2010'!I8,"XXX")</f>
        <v>0.128</v>
      </c>
      <c r="K8" s="132">
        <f>IF(ISNUMBER('2010'!J8),IF(('2010'!J8/5)&gt;1,1,'2010'!J8/5),"XXX")</f>
        <v>0.38442600000000005</v>
      </c>
      <c r="L8" s="132">
        <f>IF(ISNUMBER('2010'!K8),'2010'!K8,"XXX")</f>
        <v>0.46857142857142853</v>
      </c>
      <c r="M8" s="132">
        <f>IF(ISNUMBER('2010'!L8),IF(('2010'!L8/5)&gt;1,1,'2010'!L8/5),"XXX")</f>
        <v>0.33725793400000004</v>
      </c>
      <c r="N8" s="132">
        <f>IF(ISNUMBER('2010'!M8),(1-('2010'!M8/100)),"XXX")</f>
        <v>0.2237586975000001</v>
      </c>
      <c r="O8" s="132">
        <f>IF(ISNUMBER('2010'!N8),IF(('2010'!N8/10)&gt;1,1,'2010'!N8/10),"XXX")</f>
        <v>0.70573900000000001</v>
      </c>
      <c r="P8" s="159">
        <f>IF(ISNUMBER('2010'!O8),('2010'!O8/100),"XXX")</f>
        <v>0.68500000000000005</v>
      </c>
      <c r="Q8" s="159">
        <f>'2010'!P8</f>
        <v>0.30552608966827394</v>
      </c>
      <c r="R8" s="159">
        <f>IF(ISNUMBER('2010'!Q8),('2010'!Q8/100),"XXX")</f>
        <v>0.16200000000000001</v>
      </c>
      <c r="S8" s="159">
        <f>IF(ISNUMBER('2010'!R8),('2010'!R8/100),"XXX")</f>
        <v>0.57199900000000004</v>
      </c>
      <c r="T8" s="132">
        <f>IF(ISNUMBER('2010'!S8),(1-('2010'!S8/100)),"XXX")</f>
        <v>0.997</v>
      </c>
      <c r="U8" s="132">
        <f>IF(ISNUMBER('2010'!T8),'2010'!T8,"XXX")</f>
        <v>0.47857142857142859</v>
      </c>
      <c r="V8" s="132">
        <f>IF(ISNUMBER('2010'!U8),'2010'!U8,"XXX")</f>
        <v>0.39285714285714285</v>
      </c>
      <c r="W8" s="132">
        <f>IF(ISNUMBER('2010'!V8),'2010'!V8,"XXX")</f>
        <v>0.53</v>
      </c>
      <c r="X8" s="132">
        <f>IF(ISNUMBER('2010'!W8),'2010'!W8,"XXX")</f>
        <v>0.48857142857142855</v>
      </c>
      <c r="Y8" s="161">
        <f t="shared" si="2"/>
        <v>0.45959774150158861</v>
      </c>
      <c r="Z8" s="132">
        <f>'2010'!X8</f>
        <v>0.33700000000000002</v>
      </c>
      <c r="AA8" s="132">
        <f>('2010'!Y8+2.5)/5</f>
        <v>0.35081218479999998</v>
      </c>
      <c r="AB8" s="160">
        <f t="shared" si="3"/>
        <v>0.34390609240000003</v>
      </c>
      <c r="AC8" s="6"/>
      <c r="AE8">
        <f t="shared" si="4"/>
        <v>0.31114285714285717</v>
      </c>
      <c r="AF8">
        <f t="shared" si="0"/>
        <v>0.25621300000000002</v>
      </c>
      <c r="AG8">
        <f t="shared" si="0"/>
        <v>0.42649871428571429</v>
      </c>
      <c r="AH8">
        <f t="shared" si="0"/>
        <v>0.40291468128571428</v>
      </c>
      <c r="AI8">
        <f t="shared" si="0"/>
        <v>0.28050831575000007</v>
      </c>
      <c r="AJ8">
        <f t="shared" si="0"/>
        <v>0.46474884875000005</v>
      </c>
      <c r="AK8">
        <f t="shared" si="0"/>
        <v>0.69536949999999997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0.78449950000000002</v>
      </c>
      <c r="AP8">
        <f t="shared" si="0"/>
        <v>0.73778571428571427</v>
      </c>
      <c r="AQ8">
        <f t="shared" si="0"/>
        <v>0.43571428571428572</v>
      </c>
      <c r="AR8">
        <f t="shared" si="0"/>
        <v>0.46142857142857141</v>
      </c>
      <c r="AS8">
        <f t="shared" si="0"/>
        <v>0.50928571428571434</v>
      </c>
    </row>
    <row r="9" spans="1:45" ht="15.75" customHeight="1" x14ac:dyDescent="0.25">
      <c r="A9" s="19" t="s">
        <v>18</v>
      </c>
      <c r="B9" s="3" t="s">
        <v>18</v>
      </c>
      <c r="C9" s="132">
        <f>IF(ISNUMBER('2010'!C9),(1-PRODUCT('2010'!C9,0.1)),"XXX")</f>
        <v>0.89</v>
      </c>
      <c r="D9" s="132">
        <f>IFERROR(IF((LOG(100*'2010'!D9+1)/LOG(100+1))&gt;1,0,(1-(LOG(100*'2010'!D9+1)/LOG(100+1)))), 1)</f>
        <v>1</v>
      </c>
      <c r="E9" s="132">
        <f>IF(ISNUMBER('2010'!E9),'2010'!E9/100,"XXX")</f>
        <v>0.95500000000000018</v>
      </c>
      <c r="F9" s="132">
        <f>IF(ISNUMBER('2010'!F9),(1-(('2010'!F9-1)/4)),"XXX")</f>
        <v>1</v>
      </c>
      <c r="G9" s="132">
        <f>IF(ISNUMBER('2010'!G9),(1-('2010'!G9/10)),"XXX")</f>
        <v>0.8</v>
      </c>
      <c r="H9" s="160">
        <f t="shared" si="1"/>
        <v>0.92900000000000005</v>
      </c>
      <c r="I9" s="132">
        <f>'2010'!H9</f>
        <v>0.77714285714285714</v>
      </c>
      <c r="J9" s="132">
        <f>IF(ISNUMBER('2010'!I9),'2010'!I9,"XXX")</f>
        <v>0.60104999999999997</v>
      </c>
      <c r="K9" s="132">
        <f>IF(ISNUMBER('2010'!J9),IF(('2010'!J9/5)&gt;1,1,'2010'!J9/5),"XXX")</f>
        <v>0.750108</v>
      </c>
      <c r="L9" s="132">
        <f>IF(ISNUMBER('2010'!K9),'2010'!K9,"XXX")</f>
        <v>0.77571428571428569</v>
      </c>
      <c r="M9" s="132">
        <f>IF(ISNUMBER('2010'!L9),IF(('2010'!L9/5)&gt;1,1,'2010'!L9/5),"XXX")</f>
        <v>1</v>
      </c>
      <c r="N9" s="132">
        <f>IF(ISNUMBER('2010'!M9),(1-('2010'!M9/100)),"XXX")</f>
        <v>0.80250713350000002</v>
      </c>
      <c r="O9" s="132">
        <f>IF(ISNUMBER('2010'!N9),IF(('2010'!N9/10)&gt;1,1,'2010'!N9/10),"XXX")</f>
        <v>1</v>
      </c>
      <c r="P9" s="159">
        <f>IF(ISNUMBER('2010'!O9),('2010'!O9/100),"XXX")</f>
        <v>0.70099999999999996</v>
      </c>
      <c r="Q9" s="159" t="str">
        <f>'2010'!P9</f>
        <v>XXX</v>
      </c>
      <c r="R9" s="159">
        <f>IF(ISNUMBER('2010'!Q9),('2010'!Q9/100),"XXX")</f>
        <v>0.53</v>
      </c>
      <c r="S9" s="159">
        <f>IF(ISNUMBER('2010'!R9),('2010'!R9/100),"XXX")</f>
        <v>0.83164170000000004</v>
      </c>
      <c r="T9" s="132">
        <f>IF(ISNUMBER('2010'!S9),(1-('2010'!S9/100)),"XXX")</f>
        <v>1</v>
      </c>
      <c r="U9" s="132">
        <f>IF(ISNUMBER('2010'!T9),'2010'!T9,"XXX")</f>
        <v>0.82714285714285718</v>
      </c>
      <c r="V9" s="132">
        <f>IF(ISNUMBER('2010'!U9),'2010'!U9,"XXX")</f>
        <v>0.78</v>
      </c>
      <c r="W9" s="132">
        <f>IF(ISNUMBER('2010'!V9),'2010'!V9,"XXX")</f>
        <v>0.73285714285714287</v>
      </c>
      <c r="X9" s="132">
        <f>IF(ISNUMBER('2010'!W9),'2010'!W9,"XXX")</f>
        <v>0.66714285714285715</v>
      </c>
      <c r="Y9" s="161">
        <f t="shared" si="2"/>
        <v>0.76914417709375016</v>
      </c>
      <c r="Z9" s="132">
        <f>'2010'!X9</f>
        <v>0.89600000000000002</v>
      </c>
      <c r="AA9" s="132">
        <f>('2010'!Y9+2.5)/5</f>
        <v>0.78970386979999996</v>
      </c>
      <c r="AB9" s="160">
        <f t="shared" si="3"/>
        <v>0.84285193489999999</v>
      </c>
      <c r="AC9" s="6"/>
      <c r="AE9">
        <f t="shared" si="4"/>
        <v>0.6890964285714285</v>
      </c>
      <c r="AF9">
        <f t="shared" si="0"/>
        <v>0.67557899999999993</v>
      </c>
      <c r="AG9">
        <f t="shared" si="0"/>
        <v>0.7629111428571429</v>
      </c>
      <c r="AH9">
        <f t="shared" si="0"/>
        <v>0.8878571428571429</v>
      </c>
      <c r="AI9">
        <f t="shared" si="0"/>
        <v>0.90125356675000001</v>
      </c>
      <c r="AJ9">
        <f t="shared" si="0"/>
        <v>0.90125356675000001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0.91357142857142859</v>
      </c>
      <c r="AQ9">
        <f t="shared" si="0"/>
        <v>0.8035714285714286</v>
      </c>
      <c r="AR9">
        <f t="shared" si="0"/>
        <v>0.75642857142857145</v>
      </c>
      <c r="AS9">
        <f t="shared" si="0"/>
        <v>0.7</v>
      </c>
    </row>
    <row r="10" spans="1:45" ht="15.75" customHeight="1" x14ac:dyDescent="0.25">
      <c r="A10" s="19" t="s">
        <v>19</v>
      </c>
      <c r="B10" s="3" t="s">
        <v>19</v>
      </c>
      <c r="C10" s="132">
        <f>IF(ISNUMBER('2010'!C10),(1-PRODUCT('2010'!C10,0.1)),"XXX")</f>
        <v>0.76</v>
      </c>
      <c r="D10" s="132">
        <f>IFERROR(IF((LOG(100*'2010'!D10+1)/LOG(100+1))&gt;1,0,(1-(LOG(100*'2010'!D10+1)/LOG(100+1)))), 1)</f>
        <v>1</v>
      </c>
      <c r="E10" s="132">
        <v>1</v>
      </c>
      <c r="F10" s="132">
        <f>IF(ISNUMBER('2010'!F10),(1-(('2010'!F10-1)/4)),"XXX")</f>
        <v>0.75</v>
      </c>
      <c r="G10" s="132">
        <f>IF(ISNUMBER('2010'!G10),(1-('2010'!G10/10)),"XXX")</f>
        <v>0.84</v>
      </c>
      <c r="H10" s="160">
        <f t="shared" si="1"/>
        <v>0.86999999999999988</v>
      </c>
      <c r="I10" s="132">
        <f>'2010'!H10</f>
        <v>0.79428571428571415</v>
      </c>
      <c r="J10" s="132">
        <f>IF(ISNUMBER('2010'!I10),'2010'!I10,"XXX")</f>
        <v>0.57362000000000002</v>
      </c>
      <c r="K10" s="132">
        <f>IF(ISNUMBER('2010'!J10),IF(('2010'!J10/5)&gt;1,1,'2010'!J10/5),"XXX")</f>
        <v>0.73531999999999997</v>
      </c>
      <c r="L10" s="132">
        <f>IF(ISNUMBER('2010'!K10),'2010'!K10,"XXX")</f>
        <v>0.72</v>
      </c>
      <c r="M10" s="132">
        <f>IF(ISNUMBER('2010'!L10),IF(('2010'!L10/5)&gt;1,1,'2010'!L10/5),"XXX")</f>
        <v>1</v>
      </c>
      <c r="N10" s="132">
        <f>IF(ISNUMBER('2010'!M10),(1-('2010'!M10/100)),"XXX")</f>
        <v>0.81398374559999997</v>
      </c>
      <c r="O10" s="132">
        <f>IF(ISNUMBER('2010'!N10),IF(('2010'!N10/10)&gt;1,1,'2010'!N10/10),"XXX")</f>
        <v>1</v>
      </c>
      <c r="P10" s="159">
        <f>IF(ISNUMBER('2010'!O10),('2010'!O10/100),"XXX")</f>
        <v>1</v>
      </c>
      <c r="Q10" s="159">
        <f>'2010'!P10</f>
        <v>1</v>
      </c>
      <c r="R10" s="159">
        <f>IF(ISNUMBER('2010'!Q10),('2010'!Q10/100),"XXX")</f>
        <v>0.93</v>
      </c>
      <c r="S10" s="159">
        <f>IF(ISNUMBER('2010'!R10),('2010'!R10/100),"XXX")</f>
        <v>0.86798929999999996</v>
      </c>
      <c r="T10" s="132">
        <f>IF(ISNUMBER('2010'!S10),(1-('2010'!S10/100)),"XXX")</f>
        <v>1</v>
      </c>
      <c r="U10" s="132">
        <f>IF(ISNUMBER('2010'!T10),'2010'!T10,"XXX")</f>
        <v>0.85571428571428576</v>
      </c>
      <c r="V10" s="132">
        <f>IF(ISNUMBER('2010'!U10),'2010'!U10,"XXX")</f>
        <v>0.72357142857142864</v>
      </c>
      <c r="W10" s="132">
        <f>IF(ISNUMBER('2010'!V10),'2010'!V10,"XXX")</f>
        <v>0.68428571428571427</v>
      </c>
      <c r="X10" s="132">
        <f>IF(ISNUMBER('2010'!W10),'2010'!W10,"XXX")</f>
        <v>0.67</v>
      </c>
      <c r="Y10" s="161">
        <f t="shared" si="2"/>
        <v>0.83554813677857132</v>
      </c>
      <c r="Z10" s="132">
        <f>'2010'!X10</f>
        <v>0.873</v>
      </c>
      <c r="AA10" s="132">
        <f>('2010'!Y10+2.5)/5</f>
        <v>0.79174129959999995</v>
      </c>
      <c r="AB10" s="160">
        <f t="shared" si="3"/>
        <v>0.83237064979999997</v>
      </c>
      <c r="AC10" s="6"/>
      <c r="AE10">
        <f t="shared" si="4"/>
        <v>0.68395285714285703</v>
      </c>
      <c r="AF10">
        <f t="shared" si="0"/>
        <v>0.65447</v>
      </c>
      <c r="AG10">
        <f t="shared" si="0"/>
        <v>0.72765999999999997</v>
      </c>
      <c r="AH10">
        <f t="shared" si="0"/>
        <v>0.86</v>
      </c>
      <c r="AI10">
        <f t="shared" si="0"/>
        <v>0.90699187279999993</v>
      </c>
      <c r="AJ10">
        <f t="shared" si="0"/>
        <v>0.90699187279999993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0.92785714285714294</v>
      </c>
      <c r="AQ10">
        <f t="shared" si="0"/>
        <v>0.7896428571428572</v>
      </c>
      <c r="AR10">
        <f t="shared" si="0"/>
        <v>0.70392857142857146</v>
      </c>
      <c r="AS10">
        <f t="shared" si="0"/>
        <v>0.67714285714285716</v>
      </c>
    </row>
    <row r="11" spans="1:45" ht="15.75" customHeight="1" x14ac:dyDescent="0.25">
      <c r="A11" s="19" t="s">
        <v>20</v>
      </c>
      <c r="B11" s="3" t="s">
        <v>20</v>
      </c>
      <c r="C11" s="132">
        <f>IF(ISNUMBER('2010'!C11),(1-PRODUCT('2010'!C11,0.1)),"XXX")</f>
        <v>0.2599999999999999</v>
      </c>
      <c r="D11" s="132">
        <f>IFERROR(IF((LOG(100*'2010'!D11+1)/LOG(100+1))&gt;1,0,(1-(LOG(100*'2010'!D11+1)/LOG(100+1)))), 1)</f>
        <v>1</v>
      </c>
      <c r="E11" s="132">
        <f>IF(ISNUMBER('2010'!E11),'2010'!E11/100,"XXX")</f>
        <v>0.83166666666666667</v>
      </c>
      <c r="F11" s="132">
        <f>IF(ISNUMBER('2010'!F11),(1-(('2010'!F11-1)/4)),"XXX")</f>
        <v>0.5</v>
      </c>
      <c r="G11" s="132">
        <f>IF(ISNUMBER('2010'!G11),(1-('2010'!G11/10)),"XXX")</f>
        <v>0.28000000000000003</v>
      </c>
      <c r="H11" s="160">
        <f t="shared" si="1"/>
        <v>0.57433333333333325</v>
      </c>
      <c r="I11" s="132">
        <f>'2010'!H11</f>
        <v>0.52714285714285714</v>
      </c>
      <c r="J11" s="132">
        <f>IF(ISNUMBER('2010'!I11),'2010'!I11,"XXX")</f>
        <v>0.13292000000000001</v>
      </c>
      <c r="K11" s="132" t="str">
        <f>IF(ISNUMBER('2010'!J11),IF(('2010'!J11/5)&gt;1,1,'2010'!J11/5),"XXX")</f>
        <v>XXX</v>
      </c>
      <c r="L11" s="132">
        <f>IF(ISNUMBER('2010'!K11),'2010'!K11,"XXX")</f>
        <v>0.41285714285714287</v>
      </c>
      <c r="M11" s="132">
        <f>IF(ISNUMBER('2010'!L11),IF(('2010'!L11/5)&gt;1,1,'2010'!L11/5),"XXX")</f>
        <v>0.20215556600000001</v>
      </c>
      <c r="N11" s="132">
        <f>IF(ISNUMBER('2010'!M11),(1-('2010'!M11/100)),"XXX")</f>
        <v>0.42077804569999999</v>
      </c>
      <c r="O11" s="132">
        <f>IF(ISNUMBER('2010'!N11),IF(('2010'!N11/10)&gt;1,1,'2010'!N11/10),"XXX")</f>
        <v>0.7881784999411281</v>
      </c>
      <c r="P11" s="159">
        <f>IF(ISNUMBER('2010'!O11),('2010'!O11/100),"XXX")</f>
        <v>0.81099999999999994</v>
      </c>
      <c r="Q11" s="159">
        <f>'2010'!P11</f>
        <v>0.16821967363357543</v>
      </c>
      <c r="R11" s="159">
        <f>IF(ISNUMBER('2010'!Q11),('2010'!Q11/100),"XXX")</f>
        <v>0.126</v>
      </c>
      <c r="S11" s="159">
        <f>IF(ISNUMBER('2010'!R11),('2010'!R11/100),"XXX")</f>
        <v>0.33486759999999999</v>
      </c>
      <c r="T11" s="132">
        <f>IF(ISNUMBER('2010'!S11),(1-('2010'!S11/100)),"XXX")</f>
        <v>0.999</v>
      </c>
      <c r="U11" s="132">
        <f>IF(ISNUMBER('2010'!T11),'2010'!T11,"XXX")</f>
        <v>0.53857142857142859</v>
      </c>
      <c r="V11" s="132">
        <f>IF(ISNUMBER('2010'!U11),'2010'!U11,"XXX")</f>
        <v>0.46285714285714291</v>
      </c>
      <c r="W11" s="132">
        <f>IF(ISNUMBER('2010'!V11),'2010'!V11,"XXX")</f>
        <v>0.5485714285714286</v>
      </c>
      <c r="X11" s="132">
        <f>IF(ISNUMBER('2010'!W11),'2010'!W11,"XXX")</f>
        <v>0.53</v>
      </c>
      <c r="Y11" s="161">
        <f t="shared" si="2"/>
        <v>0.4634985330082404</v>
      </c>
      <c r="Z11" s="132">
        <f>'2010'!X11</f>
        <v>0.21099999999999999</v>
      </c>
      <c r="AA11" s="132">
        <f>('2010'!Y11+2.5)/5</f>
        <v>0.26233346460000001</v>
      </c>
      <c r="AB11" s="160">
        <f t="shared" si="3"/>
        <v>0.23666673230000002</v>
      </c>
      <c r="AC11" s="6"/>
      <c r="AE11">
        <f t="shared" si="4"/>
        <v>0.33003142857142859</v>
      </c>
      <c r="AF11">
        <f t="shared" si="0"/>
        <v>0.13292000000000001</v>
      </c>
      <c r="AG11">
        <f t="shared" si="0"/>
        <v>0.41285714285714287</v>
      </c>
      <c r="AH11">
        <f t="shared" si="0"/>
        <v>0.30750635442857144</v>
      </c>
      <c r="AI11">
        <f t="shared" si="0"/>
        <v>0.31146680584999997</v>
      </c>
      <c r="AJ11">
        <f t="shared" si="0"/>
        <v>0.60447827282056399</v>
      </c>
      <c r="AK11">
        <f t="shared" si="0"/>
        <v>0.79958924997056402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0.76878571428571429</v>
      </c>
      <c r="AQ11">
        <f t="shared" si="0"/>
        <v>0.50071428571428578</v>
      </c>
      <c r="AR11">
        <f t="shared" si="0"/>
        <v>0.50571428571428578</v>
      </c>
      <c r="AS11">
        <f t="shared" si="0"/>
        <v>0.53928571428571437</v>
      </c>
    </row>
    <row r="12" spans="1:45" ht="15.75" customHeight="1" x14ac:dyDescent="0.25">
      <c r="A12" s="19" t="s">
        <v>21</v>
      </c>
      <c r="B12" s="3" t="s">
        <v>21</v>
      </c>
      <c r="C12" s="132">
        <f>IF(ISNUMBER('2010'!C12),(1-PRODUCT('2010'!C12,0.1)),"XXX")</f>
        <v>0.42999999999999994</v>
      </c>
      <c r="D12" s="132">
        <f>IFERROR(IF((LOG(100*'2010'!D12+1)/LOG(100+1))&gt;1,0,(1-(LOG(100*'2010'!D12+1)/LOG(100+1)))), 1)</f>
        <v>1</v>
      </c>
      <c r="E12" s="132">
        <f>IF(ISNUMBER('2010'!E12),'2010'!E12/100,"XXX")</f>
        <v>0.93666666666666676</v>
      </c>
      <c r="F12" s="132">
        <f>IF(ISNUMBER('2010'!F12),(1-(('2010'!F12-1)/4)),"XXX")</f>
        <v>0.75</v>
      </c>
      <c r="G12" s="132">
        <f>IF(ISNUMBER('2010'!G12),(1-('2010'!G12/10)),"XXX")</f>
        <v>0.45999999999999996</v>
      </c>
      <c r="H12" s="160">
        <f t="shared" si="1"/>
        <v>0.71533333333333338</v>
      </c>
      <c r="I12" s="132">
        <f>'2010'!H12</f>
        <v>0.72571428571428565</v>
      </c>
      <c r="J12" s="132">
        <f>IF(ISNUMBER('2010'!I12),'2010'!I12,"XXX")</f>
        <v>0.58550999999999997</v>
      </c>
      <c r="K12" s="132">
        <f>IF(ISNUMBER('2010'!J12),IF(('2010'!J12/5)&gt;1,1,'2010'!J12/5),"XXX")</f>
        <v>0.37388399999999999</v>
      </c>
      <c r="L12" s="132">
        <f>IF(ISNUMBER('2010'!K12),'2010'!K12,"XXX")</f>
        <v>0.64571428571428569</v>
      </c>
      <c r="M12" s="132">
        <f>IF(ISNUMBER('2010'!L12),IF(('2010'!L12/5)&gt;1,1,'2010'!L12/5),"XXX")</f>
        <v>0.48396563600000003</v>
      </c>
      <c r="N12" s="132">
        <f>IF(ISNUMBER('2010'!M12),(1-('2010'!M12/100)),"XXX")</f>
        <v>0.71539539340000002</v>
      </c>
      <c r="O12" s="132">
        <f>IF(ISNUMBER('2010'!N12),IF(('2010'!N12/10)&gt;1,1,'2010'!N12/10),"XXX")</f>
        <v>0.40079999999999999</v>
      </c>
      <c r="P12" s="159" t="str">
        <f>IF(ISNUMBER('2010'!O12),('2010'!O12/100),"XXX")</f>
        <v>XXX</v>
      </c>
      <c r="Q12" s="159" t="str">
        <f>'2010'!P12</f>
        <v>XXX</v>
      </c>
      <c r="R12" s="159">
        <f>IF(ISNUMBER('2010'!Q12),('2010'!Q12/100),"XXX")</f>
        <v>0.36899999999999999</v>
      </c>
      <c r="S12" s="159">
        <f>IF(ISNUMBER('2010'!R12),('2010'!R12/100),"XXX")</f>
        <v>0.97307889999999997</v>
      </c>
      <c r="T12" s="132">
        <f>IF(ISNUMBER('2010'!S12),(1-('2010'!S12/100)),"XXX")</f>
        <v>1</v>
      </c>
      <c r="U12" s="132">
        <f>IF(ISNUMBER('2010'!T12),'2010'!T12,"XXX")</f>
        <v>0.78142857142857136</v>
      </c>
      <c r="V12" s="132">
        <f>IF(ISNUMBER('2010'!U12),'2010'!U12,"XXX")</f>
        <v>0.66857142857142848</v>
      </c>
      <c r="W12" s="132">
        <f>IF(ISNUMBER('2010'!V12),'2010'!V12,"XXX")</f>
        <v>0.75142857142857145</v>
      </c>
      <c r="X12" s="132">
        <f>IF(ISNUMBER('2010'!W12),'2010'!W12,"XXX")</f>
        <v>0.62</v>
      </c>
      <c r="Y12" s="161">
        <f t="shared" si="2"/>
        <v>0.6165181920160715</v>
      </c>
      <c r="Z12" s="132">
        <f>'2010'!X12</f>
        <v>0.22700000000000001</v>
      </c>
      <c r="AA12" s="132">
        <f>('2010'!Y12+2.5)/5</f>
        <v>0.32789516439999999</v>
      </c>
      <c r="AB12" s="160">
        <f t="shared" si="3"/>
        <v>0.27744758219999999</v>
      </c>
      <c r="AC12" s="6"/>
      <c r="AE12">
        <f t="shared" si="4"/>
        <v>0.65561214285714287</v>
      </c>
      <c r="AF12">
        <f t="shared" si="0"/>
        <v>0.47969699999999998</v>
      </c>
      <c r="AG12">
        <f t="shared" si="0"/>
        <v>0.5097991428571429</v>
      </c>
      <c r="AH12">
        <f t="shared" si="0"/>
        <v>0.56483996085714283</v>
      </c>
      <c r="AI12">
        <f t="shared" si="0"/>
        <v>0.59968051470000006</v>
      </c>
      <c r="AJ12">
        <f t="shared" si="0"/>
        <v>0.55809769669999998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0.89071428571428568</v>
      </c>
      <c r="AQ12">
        <f t="shared" si="0"/>
        <v>0.72499999999999987</v>
      </c>
      <c r="AR12">
        <f t="shared" si="0"/>
        <v>0.71</v>
      </c>
      <c r="AS12">
        <f t="shared" si="0"/>
        <v>0.68571428571428572</v>
      </c>
    </row>
    <row r="13" spans="1:45" ht="15.75" customHeight="1" x14ac:dyDescent="0.25">
      <c r="A13" s="19" t="s">
        <v>22</v>
      </c>
      <c r="B13" s="3" t="s">
        <v>22</v>
      </c>
      <c r="C13" s="132">
        <f>IF(ISNUMBER('2010'!C13),(1-PRODUCT('2010'!C13,0.1)),"XXX")</f>
        <v>0.37</v>
      </c>
      <c r="D13" s="132">
        <f>IFERROR(IF((LOG(100*'2010'!D13+1)/LOG(100+1))&gt;1,0,(1-(LOG(100*'2010'!D13+1)/LOG(100+1)))), 1)</f>
        <v>1</v>
      </c>
      <c r="E13" s="132">
        <f>IF(ISNUMBER('2010'!E13),'2010'!E13/100,"XXX")</f>
        <v>0.64666666666666672</v>
      </c>
      <c r="F13" s="132">
        <f>IF(ISNUMBER('2010'!F13),(1-(('2010'!F13-1)/4)),"XXX")</f>
        <v>0.25</v>
      </c>
      <c r="G13" s="132">
        <f>IF(ISNUMBER('2010'!G13),(1-('2010'!G13/10)),"XXX")</f>
        <v>0.26</v>
      </c>
      <c r="H13" s="160">
        <f t="shared" si="1"/>
        <v>0.5053333333333333</v>
      </c>
      <c r="I13" s="132">
        <f>'2010'!H13</f>
        <v>0.30714285714285711</v>
      </c>
      <c r="J13" s="132">
        <f>IF(ISNUMBER('2010'!I13),'2010'!I13,"XXX")</f>
        <v>3.3000000000000002E-2</v>
      </c>
      <c r="K13" s="132">
        <f>IF(ISNUMBER('2010'!J13),IF(('2010'!J13/5)&gt;1,1,'2010'!J13/5),"XXX")</f>
        <v>0.32944600000000002</v>
      </c>
      <c r="L13" s="132">
        <f>IF(ISNUMBER('2010'!K13),'2010'!K13,"XXX")</f>
        <v>0.37285714285714283</v>
      </c>
      <c r="M13" s="132">
        <f>IF(ISNUMBER('2010'!L13),IF(('2010'!L13/5)&gt;1,1,'2010'!L13/5),"XXX")</f>
        <v>0.11275332</v>
      </c>
      <c r="N13" s="132">
        <f>IF(ISNUMBER('2010'!M13),(1-('2010'!M13/100)),"XXX")</f>
        <v>0.32789596560000012</v>
      </c>
      <c r="O13" s="132">
        <f>IF(ISNUMBER('2010'!N13),IF(('2010'!N13/10)&gt;1,1,'2010'!N13/10),"XXX")</f>
        <v>0.26929999999999998</v>
      </c>
      <c r="P13" s="159">
        <f>IF(ISNUMBER('2010'!O13),('2010'!O13/100),"XXX")</f>
        <v>0.33399999999999996</v>
      </c>
      <c r="Q13" s="159">
        <f>'2010'!P13</f>
        <v>0.15263291597366332</v>
      </c>
      <c r="R13" s="159">
        <f>IF(ISNUMBER('2010'!Q13),('2010'!Q13/100),"XXX")</f>
        <v>4.2999999999999997E-2</v>
      </c>
      <c r="S13" s="159">
        <f>IF(ISNUMBER('2010'!R13),('2010'!R13/100),"XXX")</f>
        <v>0.38831209999999999</v>
      </c>
      <c r="T13" s="132">
        <f>IF(ISNUMBER('2010'!S13),(1-('2010'!S13/100)),"XXX")</f>
        <v>0.83840000000000003</v>
      </c>
      <c r="U13" s="132">
        <f>IF(ISNUMBER('2010'!T13),'2010'!T13,"XXX")</f>
        <v>0.45</v>
      </c>
      <c r="V13" s="132">
        <f>IF(ISNUMBER('2010'!U13),'2010'!U13,"XXX")</f>
        <v>0.37857142857142861</v>
      </c>
      <c r="W13" s="132">
        <f>IF(ISNUMBER('2010'!V13),'2010'!V13,"XXX")</f>
        <v>0.55714285714285716</v>
      </c>
      <c r="X13" s="132">
        <f>IF(ISNUMBER('2010'!W13),'2010'!W13,"XXX")</f>
        <v>0.45142857142857146</v>
      </c>
      <c r="Y13" s="161">
        <f t="shared" si="2"/>
        <v>0.33411769741978253</v>
      </c>
      <c r="Z13" s="132">
        <f>'2010'!X13</f>
        <v>0.42599999999999999</v>
      </c>
      <c r="AA13" s="132">
        <f>('2010'!Y13+2.5)/5</f>
        <v>0.46297591919999997</v>
      </c>
      <c r="AB13" s="160">
        <f t="shared" si="3"/>
        <v>0.44448795959999998</v>
      </c>
      <c r="AC13" s="6"/>
      <c r="AE13">
        <f t="shared" si="4"/>
        <v>0.17007142857142854</v>
      </c>
      <c r="AF13">
        <f t="shared" si="0"/>
        <v>0.18122300000000002</v>
      </c>
      <c r="AG13">
        <f t="shared" si="0"/>
        <v>0.35115157142857145</v>
      </c>
      <c r="AH13">
        <f t="shared" si="0"/>
        <v>0.24280523142857141</v>
      </c>
      <c r="AI13">
        <f t="shared" si="0"/>
        <v>0.22032464280000005</v>
      </c>
      <c r="AJ13">
        <f t="shared" si="0"/>
        <v>0.29859798280000005</v>
      </c>
      <c r="AK13">
        <f t="shared" si="0"/>
        <v>0.30164999999999997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0.61335605000000004</v>
      </c>
      <c r="AP13">
        <f t="shared" si="0"/>
        <v>0.64419999999999999</v>
      </c>
      <c r="AQ13">
        <f t="shared" si="0"/>
        <v>0.41428571428571431</v>
      </c>
      <c r="AR13">
        <f t="shared" si="0"/>
        <v>0.46785714285714286</v>
      </c>
      <c r="AS13">
        <f t="shared" si="0"/>
        <v>0.50428571428571434</v>
      </c>
    </row>
    <row r="14" spans="1:45" ht="15.75" customHeight="1" x14ac:dyDescent="0.25">
      <c r="A14" s="19" t="s">
        <v>23</v>
      </c>
      <c r="B14" s="3" t="s">
        <v>23</v>
      </c>
      <c r="C14" s="132">
        <f>IF(ISNUMBER('2010'!C14),(1-PRODUCT('2010'!C14,0.1)),"XXX")</f>
        <v>0.42999999999999994</v>
      </c>
      <c r="D14" s="132">
        <f>IFERROR(IF((LOG(100*'2010'!D14+1)/LOG(100+1))&gt;1,0,(1-(LOG(100*'2010'!D14+1)/LOG(100+1)))), 1)</f>
        <v>1</v>
      </c>
      <c r="E14" s="132">
        <f>IF(ISNUMBER('2010'!E14),'2010'!E14/100,"XXX")</f>
        <v>0.94499999999999995</v>
      </c>
      <c r="F14" s="132" t="str">
        <f>IF(ISNUMBER('2010'!F14),(1-(('2010'!F14-1)/4)),"XXX")</f>
        <v>XXX</v>
      </c>
      <c r="G14" s="132">
        <f>IF(ISNUMBER('2010'!G14),(1-('2010'!G14/10)),"XXX")</f>
        <v>0.72</v>
      </c>
      <c r="H14" s="160">
        <f t="shared" si="1"/>
        <v>0.77374999999999994</v>
      </c>
      <c r="I14" s="132">
        <f>'2010'!H14</f>
        <v>0.76714285714285713</v>
      </c>
      <c r="J14" s="132">
        <f>IF(ISNUMBER('2010'!I14),'2010'!I14,"XXX")</f>
        <v>0.55130000000000001</v>
      </c>
      <c r="K14" s="132">
        <f>IF(ISNUMBER('2010'!J14),IF(('2010'!J14/5)&gt;1,1,'2010'!J14/5),"XXX")</f>
        <v>0.65200800000000003</v>
      </c>
      <c r="L14" s="132">
        <f>IF(ISNUMBER('2010'!K14),'2010'!K14,"XXX")</f>
        <v>0.83</v>
      </c>
      <c r="M14" s="132">
        <f>IF(ISNUMBER('2010'!L14),IF(('2010'!L14/5)&gt;1,1,'2010'!L14/5),"XXX")</f>
        <v>0.72415127800000001</v>
      </c>
      <c r="N14" s="132">
        <f>IF(ISNUMBER('2010'!M14),(1-('2010'!M14/100)),"XXX")</f>
        <v>0.61919910430000002</v>
      </c>
      <c r="O14" s="132">
        <f>IF(ISNUMBER('2010'!N14),IF(('2010'!N14/10)&gt;1,1,'2010'!N14/10),"XXX")</f>
        <v>1</v>
      </c>
      <c r="P14" s="159" t="str">
        <f>IF(ISNUMBER('2010'!O14),('2010'!O14/100),"XXX")</f>
        <v>XXX</v>
      </c>
      <c r="Q14" s="159" t="str">
        <f>'2010'!P14</f>
        <v>XXX</v>
      </c>
      <c r="R14" s="159">
        <f>IF(ISNUMBER('2010'!Q14),('2010'!Q14/100),"XXX")</f>
        <v>9.6000000000000002E-2</v>
      </c>
      <c r="S14" s="159">
        <f>IF(ISNUMBER('2010'!R14),('2010'!R14/100),"XXX")</f>
        <v>0.83245840000000004</v>
      </c>
      <c r="T14" s="132">
        <f>IF(ISNUMBER('2010'!S14),(1-('2010'!S14/100)),"XXX")</f>
        <v>1</v>
      </c>
      <c r="U14" s="132">
        <f>IF(ISNUMBER('2010'!T14),'2010'!T14,"XXX")</f>
        <v>0.76428571428571423</v>
      </c>
      <c r="V14" s="132">
        <f>IF(ISNUMBER('2010'!U14),'2010'!U14,"XXX")</f>
        <v>0.71142857142857152</v>
      </c>
      <c r="W14" s="132">
        <f>IF(ISNUMBER('2010'!V14),'2010'!V14,"XXX")</f>
        <v>0.61142857142857143</v>
      </c>
      <c r="X14" s="132">
        <f>IF(ISNUMBER('2010'!W14),'2010'!W14,"XXX")</f>
        <v>0.67571428571428582</v>
      </c>
      <c r="Y14" s="161">
        <f t="shared" si="2"/>
        <v>0.68319479889375012</v>
      </c>
      <c r="Z14" s="132">
        <f>'2010'!X14</f>
        <v>0.78500000000000003</v>
      </c>
      <c r="AA14" s="132">
        <f>('2010'!Y14+2.5)/5</f>
        <v>0.73488550180000001</v>
      </c>
      <c r="AB14" s="160">
        <f t="shared" si="3"/>
        <v>0.75994275090000007</v>
      </c>
      <c r="AC14" s="6"/>
      <c r="AE14">
        <f t="shared" si="4"/>
        <v>0.65922142857142862</v>
      </c>
      <c r="AF14">
        <f t="shared" si="0"/>
        <v>0.60165400000000002</v>
      </c>
      <c r="AG14">
        <f t="shared" si="0"/>
        <v>0.741004</v>
      </c>
      <c r="AH14">
        <f t="shared" si="0"/>
        <v>0.77707563899999998</v>
      </c>
      <c r="AI14">
        <f t="shared" si="0"/>
        <v>0.67167519115000007</v>
      </c>
      <c r="AJ14">
        <f t="shared" si="0"/>
        <v>0.80959955215000001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0.88214285714285712</v>
      </c>
      <c r="AQ14">
        <f t="shared" si="0"/>
        <v>0.73785714285714288</v>
      </c>
      <c r="AR14">
        <f t="shared" si="0"/>
        <v>0.66142857142857148</v>
      </c>
      <c r="AS14">
        <f t="shared" si="0"/>
        <v>0.64357142857142868</v>
      </c>
    </row>
    <row r="15" spans="1:45" ht="15.75" customHeight="1" x14ac:dyDescent="0.25">
      <c r="A15" s="19" t="s">
        <v>24</v>
      </c>
      <c r="B15" s="3" t="s">
        <v>24</v>
      </c>
      <c r="C15" s="132">
        <f>IF(ISNUMBER('2010'!C15),(1-PRODUCT('2010'!C15,0.1)),"XXX")</f>
        <v>0.30999999999999994</v>
      </c>
      <c r="D15" s="132">
        <f>IFERROR(IF((LOG(100*'2010'!D15+1)/LOG(100+1))&gt;1,0,(1-(LOG(100*'2010'!D15+1)/LOG(100+1)))), 1)</f>
        <v>1</v>
      </c>
      <c r="E15" s="132" t="str">
        <f>IF(ISNUMBER('2010'!E15),'2010'!E15/100,"XXX")</f>
        <v>XXX</v>
      </c>
      <c r="F15" s="132">
        <f>IF(ISNUMBER('2010'!F15),(1-(('2010'!F15-1)/4)),"XXX")</f>
        <v>0.75</v>
      </c>
      <c r="G15" s="132">
        <f>IF(ISNUMBER('2010'!G15),(1-('2010'!G15/10)),"XXX")</f>
        <v>0.20999999999999996</v>
      </c>
      <c r="H15" s="160">
        <f t="shared" si="1"/>
        <v>0.5675</v>
      </c>
      <c r="I15" s="132" t="str">
        <f>'2010'!H15</f>
        <v>XXX</v>
      </c>
      <c r="J15" s="132">
        <f>IF(ISNUMBER('2010'!I15),'2010'!I15,"XXX")</f>
        <v>0.20807</v>
      </c>
      <c r="K15" s="132" t="str">
        <f>IF(ISNUMBER('2010'!J15),IF(('2010'!J15/5)&gt;1,1,'2010'!J15/5),"XXX")</f>
        <v>XXX</v>
      </c>
      <c r="L15" s="132" t="str">
        <f>IF(ISNUMBER('2010'!K15),'2010'!K15,"XXX")</f>
        <v>XXX</v>
      </c>
      <c r="M15" s="132">
        <f>IF(ISNUMBER('2010'!L15),IF(('2010'!L15/5)&gt;1,1,'2010'!L15/5),"XXX")</f>
        <v>0.76984381600000007</v>
      </c>
      <c r="N15" s="132">
        <f>IF(ISNUMBER('2010'!M15),(1-('2010'!M15/100)),"XXX")</f>
        <v>0.7083493233</v>
      </c>
      <c r="O15" s="132">
        <f>IF(ISNUMBER('2010'!N15),IF(('2010'!N15/10)&gt;1,1,'2010'!N15/10),"XXX")</f>
        <v>1</v>
      </c>
      <c r="P15" s="159">
        <f>IF(ISNUMBER('2010'!O15),('2010'!O15/100),"XXX")</f>
        <v>1</v>
      </c>
      <c r="Q15" s="159">
        <f>'2010'!P15</f>
        <v>0.47649135589599612</v>
      </c>
      <c r="R15" s="159" t="str">
        <f>IF(ISNUMBER('2010'!Q15),('2010'!Q15/100),"XXX")</f>
        <v>XXX</v>
      </c>
      <c r="S15" s="159">
        <f>IF(ISNUMBER('2010'!R15),('2010'!R15/100),"XXX")</f>
        <v>0.96067459999999993</v>
      </c>
      <c r="T15" s="132">
        <f>IF(ISNUMBER('2010'!S15),(1-('2010'!S15/100)),"XXX")</f>
        <v>0.999</v>
      </c>
      <c r="U15" s="132" t="str">
        <f>IF(ISNUMBER('2010'!T15),'2010'!T15,"XXX")</f>
        <v>XXX</v>
      </c>
      <c r="V15" s="132" t="str">
        <f>IF(ISNUMBER('2010'!U15),'2010'!U15,"XXX")</f>
        <v>XXX</v>
      </c>
      <c r="W15" s="132" t="str">
        <f>IF(ISNUMBER('2010'!V15),'2010'!V15,"XXX")</f>
        <v>XXX</v>
      </c>
      <c r="X15" s="132" t="str">
        <f>IF(ISNUMBER('2010'!W15),'2010'!W15,"XXX")</f>
        <v>XXX</v>
      </c>
      <c r="Y15" s="161">
        <f t="shared" si="2"/>
        <v>0.68069904510919932</v>
      </c>
      <c r="Z15" s="132">
        <f>'2010'!X15</f>
        <v>0.22900000000000001</v>
      </c>
      <c r="AA15" s="132">
        <f>('2010'!Y15+2.5)/5</f>
        <v>0.21384758939999998</v>
      </c>
      <c r="AB15" s="160">
        <f t="shared" si="3"/>
        <v>0.22142379470000001</v>
      </c>
      <c r="AC15" s="6"/>
      <c r="AE15">
        <f t="shared" si="4"/>
        <v>0.20807</v>
      </c>
      <c r="AF15">
        <f t="shared" si="0"/>
        <v>0.20807</v>
      </c>
      <c r="AG15" t="str">
        <f t="shared" si="0"/>
        <v>XXX</v>
      </c>
      <c r="AH15">
        <f t="shared" si="0"/>
        <v>0.76984381600000007</v>
      </c>
      <c r="AI15">
        <f t="shared" si="0"/>
        <v>0.73909656965000003</v>
      </c>
      <c r="AJ15">
        <f t="shared" si="0"/>
        <v>0.85417466165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5">
      <c r="A16" s="19" t="s">
        <v>25</v>
      </c>
      <c r="B16" s="3" t="s">
        <v>25</v>
      </c>
      <c r="C16" s="132">
        <f>IF(ISNUMBER('2010'!C16),(1-PRODUCT('2010'!C16,0.1)),"XXX")</f>
        <v>0.72</v>
      </c>
      <c r="D16" s="132">
        <f>IFERROR(IF((LOG(100*'2010'!D16+1)/LOG(100+1))&gt;1,0,(1-(LOG(100*'2010'!D16+1)/LOG(100+1)))), 1)</f>
        <v>1</v>
      </c>
      <c r="E16" s="132">
        <f>IF(ISNUMBER('2010'!E16),'2010'!E16/100,"XXX")</f>
        <v>0.99666666666666681</v>
      </c>
      <c r="F16" s="132">
        <f>IF(ISNUMBER('2010'!F16),(1-(('2010'!F16-1)/4)),"XXX")</f>
        <v>0.75</v>
      </c>
      <c r="G16" s="132">
        <f>IF(ISNUMBER('2010'!G16),(1-('2010'!G16/10)),"XXX")</f>
        <v>0.85</v>
      </c>
      <c r="H16" s="160">
        <f t="shared" si="1"/>
        <v>0.86333333333333329</v>
      </c>
      <c r="I16" s="132">
        <f>'2010'!H16</f>
        <v>0.79</v>
      </c>
      <c r="J16" s="132">
        <f>IF(ISNUMBER('2010'!I16),'2010'!I16,"XXX")</f>
        <v>0.56979000000000002</v>
      </c>
      <c r="K16" s="132">
        <f>IF(ISNUMBER('2010'!J16),IF(('2010'!J16/5)&gt;1,1,'2010'!J16/5),"XXX")</f>
        <v>0.86838599999999988</v>
      </c>
      <c r="L16" s="132">
        <f>IF(ISNUMBER('2010'!K16),'2010'!K16,"XXX")</f>
        <v>0.91142857142857137</v>
      </c>
      <c r="M16" s="132">
        <f>IF(ISNUMBER('2010'!L16),IF(('2010'!L16/5)&gt;1,1,'2010'!L16/5),"XXX")</f>
        <v>1</v>
      </c>
      <c r="N16" s="132">
        <f>IF(ISNUMBER('2010'!M16),(1-('2010'!M16/100)),"XXX")</f>
        <v>0.80046106340000001</v>
      </c>
      <c r="O16" s="132">
        <f>IF(ISNUMBER('2010'!N16),IF(('2010'!N16/10)&gt;1,1,'2010'!N16/10),"XXX")</f>
        <v>1</v>
      </c>
      <c r="P16" s="159">
        <f>IF(ISNUMBER('2010'!O16),('2010'!O16/100),"XXX")</f>
        <v>1</v>
      </c>
      <c r="Q16" s="159" t="str">
        <f>'2010'!P16</f>
        <v>XXX</v>
      </c>
      <c r="R16" s="159">
        <f>IF(ISNUMBER('2010'!Q16),('2010'!Q16/100),"XXX")</f>
        <v>1</v>
      </c>
      <c r="S16" s="159">
        <f>IF(ISNUMBER('2010'!R16),('2010'!R16/100),"XXX")</f>
        <v>0.84920640000000003</v>
      </c>
      <c r="T16" s="132">
        <f>IF(ISNUMBER('2010'!S16),(1-('2010'!S16/100)),"XXX")</f>
        <v>1</v>
      </c>
      <c r="U16" s="132">
        <f>IF(ISNUMBER('2010'!T16),'2010'!T16,"XXX")</f>
        <v>0.76285714285714279</v>
      </c>
      <c r="V16" s="132">
        <f>IF(ISNUMBER('2010'!U16),'2010'!U16,"XXX")</f>
        <v>0.66142857142857159</v>
      </c>
      <c r="W16" s="132">
        <f>IF(ISNUMBER('2010'!V16),'2010'!V16,"XXX")</f>
        <v>0.68714285714285706</v>
      </c>
      <c r="X16" s="132">
        <f>IF(ISNUMBER('2010'!W16),'2010'!W16,"XXX")</f>
        <v>0.53285714285714281</v>
      </c>
      <c r="Y16" s="161">
        <f t="shared" si="2"/>
        <v>0.83959735931964286</v>
      </c>
      <c r="Z16" s="132">
        <f>'2010'!X16</f>
        <v>0.89100000000000001</v>
      </c>
      <c r="AA16" s="132">
        <f>('2010'!Y16+2.5)/5</f>
        <v>0.77826769359999992</v>
      </c>
      <c r="AB16" s="160">
        <f t="shared" si="3"/>
        <v>0.83463384679999997</v>
      </c>
      <c r="AC16" s="6"/>
      <c r="AE16">
        <f t="shared" si="4"/>
        <v>0.67989500000000003</v>
      </c>
      <c r="AF16">
        <f t="shared" si="0"/>
        <v>0.71908799999999995</v>
      </c>
      <c r="AG16">
        <f t="shared" si="0"/>
        <v>0.88990728571428557</v>
      </c>
      <c r="AH16">
        <f t="shared" si="0"/>
        <v>0.95571428571428574</v>
      </c>
      <c r="AI16">
        <f t="shared" si="0"/>
        <v>0.9002305317</v>
      </c>
      <c r="AJ16">
        <f t="shared" si="0"/>
        <v>0.9002305317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0.88142857142857145</v>
      </c>
      <c r="AQ16">
        <f t="shared" si="0"/>
        <v>0.71214285714285719</v>
      </c>
      <c r="AR16">
        <f t="shared" si="0"/>
        <v>0.67428571428571438</v>
      </c>
      <c r="AS16">
        <f t="shared" si="0"/>
        <v>0.60999999999999988</v>
      </c>
    </row>
    <row r="17" spans="1:45" ht="15.75" customHeight="1" x14ac:dyDescent="0.25">
      <c r="A17" s="19" t="s">
        <v>26</v>
      </c>
      <c r="B17" s="3" t="s">
        <v>26</v>
      </c>
      <c r="C17" s="132">
        <f>IF(ISNUMBER('2010'!C17),(1-PRODUCT('2010'!C17,0.1)),"XXX")</f>
        <v>0.29999999999999993</v>
      </c>
      <c r="D17" s="132">
        <f>IFERROR(IF((LOG(100*'2010'!D17+1)/LOG(100+1))&gt;1,0,(1-(LOG(100*'2010'!D17+1)/LOG(100+1)))), 1)</f>
        <v>1</v>
      </c>
      <c r="E17" s="132">
        <f>IF(ISNUMBER('2010'!E17),'2010'!E17/100,"XXX")</f>
        <v>0.7533333333333333</v>
      </c>
      <c r="F17" s="132">
        <f>IF(ISNUMBER('2010'!F17),(1-(('2010'!F17-1)/4)),"XXX")</f>
        <v>1</v>
      </c>
      <c r="G17" s="132">
        <f>IF(ISNUMBER('2010'!G17),(1-('2010'!G17/10)),"XXX")</f>
        <v>0.44999999999999996</v>
      </c>
      <c r="H17" s="160">
        <f t="shared" si="1"/>
        <v>0.70066666666666655</v>
      </c>
      <c r="I17" s="132">
        <f>'2010'!H17</f>
        <v>0.38714285714285712</v>
      </c>
      <c r="J17" s="132">
        <f>IF(ISNUMBER('2010'!I17),'2010'!I17,"XXX")</f>
        <v>4.5449999999999997E-2</v>
      </c>
      <c r="K17" s="132">
        <f>IF(ISNUMBER('2010'!J17),IF(('2010'!J17/5)&gt;1,1,'2010'!J17/5),"XXX")</f>
        <v>0.49243199999999998</v>
      </c>
      <c r="L17" s="132">
        <f>IF(ISNUMBER('2010'!K17),'2010'!K17,"XXX")</f>
        <v>0.50142857142857145</v>
      </c>
      <c r="M17" s="132">
        <f>IF(ISNUMBER('2010'!L17),IF(('2010'!L17/5)&gt;1,1,'2010'!L17/5),"XXX")</f>
        <v>0.14488554000000001</v>
      </c>
      <c r="N17" s="132">
        <f>IF(ISNUMBER('2010'!M17),(1-('2010'!M17/100)),"XXX")</f>
        <v>0.55005287169999995</v>
      </c>
      <c r="O17" s="132">
        <f>IF(ISNUMBER('2010'!N17),IF(('2010'!N17/10)&gt;1,1,'2010'!N17/10),"XXX")</f>
        <v>0.42029999999999995</v>
      </c>
      <c r="P17" s="159" t="str">
        <f>IF(ISNUMBER('2010'!O17),('2010'!O17/100),"XXX")</f>
        <v>XXX</v>
      </c>
      <c r="Q17" s="159">
        <f>'2010'!P17</f>
        <v>8.0426269769668574E-2</v>
      </c>
      <c r="R17" s="159" t="str">
        <f>IF(ISNUMBER('2010'!Q17),('2010'!Q17/100),"XXX")</f>
        <v>XXX</v>
      </c>
      <c r="S17" s="159">
        <f>IF(ISNUMBER('2010'!R17),('2010'!R17/100),"XXX")</f>
        <v>0.10146269999999999</v>
      </c>
      <c r="T17" s="132">
        <f>IF(ISNUMBER('2010'!S17),(1-('2010'!S17/100)),"XXX")</f>
        <v>0.52380000000000004</v>
      </c>
      <c r="U17" s="132">
        <f>IF(ISNUMBER('2010'!T17),'2010'!T17,"XXX")</f>
        <v>0.52142857142857146</v>
      </c>
      <c r="V17" s="132">
        <f>IF(ISNUMBER('2010'!U17),'2010'!U17,"XXX")</f>
        <v>0.40285714285714286</v>
      </c>
      <c r="W17" s="132">
        <f>IF(ISNUMBER('2010'!V17),'2010'!V17,"XXX")</f>
        <v>0.55428571428571427</v>
      </c>
      <c r="X17" s="132">
        <f>IF(ISNUMBER('2010'!W17),'2010'!W17,"XXX")</f>
        <v>0.54571428571428571</v>
      </c>
      <c r="Y17" s="161">
        <f t="shared" si="2"/>
        <v>0.36077454963102995</v>
      </c>
      <c r="Z17" s="132">
        <f>'2010'!X17</f>
        <v>0.65600000000000003</v>
      </c>
      <c r="AA17" s="132">
        <f>('2010'!Y17+2.5)/5</f>
        <v>0.57574921840000004</v>
      </c>
      <c r="AB17" s="160">
        <f t="shared" si="3"/>
        <v>0.61587460920000003</v>
      </c>
      <c r="AC17" s="6"/>
      <c r="AE17">
        <f t="shared" si="4"/>
        <v>0.21629642857142856</v>
      </c>
      <c r="AF17">
        <f t="shared" si="0"/>
        <v>0.26894099999999999</v>
      </c>
      <c r="AG17">
        <f t="shared" si="0"/>
        <v>0.49693028571428571</v>
      </c>
      <c r="AH17">
        <f t="shared" si="0"/>
        <v>0.32315705571428571</v>
      </c>
      <c r="AI17">
        <f t="shared" si="0"/>
        <v>0.34746920584999996</v>
      </c>
      <c r="AJ17">
        <f t="shared" si="0"/>
        <v>0.48517643584999992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0.31263135000000003</v>
      </c>
      <c r="AP17">
        <f t="shared" si="0"/>
        <v>0.5226142857142857</v>
      </c>
      <c r="AQ17">
        <f t="shared" si="0"/>
        <v>0.46214285714285719</v>
      </c>
      <c r="AR17">
        <f t="shared" si="0"/>
        <v>0.47857142857142854</v>
      </c>
      <c r="AS17">
        <f t="shared" si="0"/>
        <v>0.55000000000000004</v>
      </c>
    </row>
    <row r="18" spans="1:45" ht="15.75" customHeight="1" x14ac:dyDescent="0.25">
      <c r="A18" s="19" t="s">
        <v>27</v>
      </c>
      <c r="B18" s="3" t="s">
        <v>27</v>
      </c>
      <c r="C18" s="132">
        <f>IF(ISNUMBER('2010'!C18),(1-PRODUCT('2010'!C18,0.1)),"XXX")</f>
        <v>0.32999999999999996</v>
      </c>
      <c r="D18" s="132">
        <f>IFERROR(IF((LOG(100*'2010'!D18+1)/LOG(100+1))&gt;1,0,(1-(LOG(100*'2010'!D18+1)/LOG(100+1)))), 1)</f>
        <v>1</v>
      </c>
      <c r="E18" s="132">
        <f>IF(ISNUMBER('2010'!E18),'2010'!E18/100,"XXX")</f>
        <v>0.64</v>
      </c>
      <c r="F18" s="132">
        <f>IF(ISNUMBER('2010'!F18),(1-(('2010'!F18-1)/4)),"XXX")</f>
        <v>0.75</v>
      </c>
      <c r="G18" s="132">
        <f>IF(ISNUMBER('2010'!G18),(1-('2010'!G18/10)),"XXX")</f>
        <v>0.34000000000000008</v>
      </c>
      <c r="H18" s="160">
        <f t="shared" si="1"/>
        <v>0.6120000000000001</v>
      </c>
      <c r="I18" s="132">
        <f>'2010'!H18</f>
        <v>0.43428571428571427</v>
      </c>
      <c r="J18" s="132">
        <f>IF(ISNUMBER('2010'!I18),'2010'!I18,"XXX")</f>
        <v>9.1480000000000006E-2</v>
      </c>
      <c r="K18" s="132" t="str">
        <f>IF(ISNUMBER('2010'!J18),IF(('2010'!J18/5)&gt;1,1,'2010'!J18/5),"XXX")</f>
        <v>XXX</v>
      </c>
      <c r="L18" s="132">
        <f>IF(ISNUMBER('2010'!K18),'2010'!K18,"XXX")</f>
        <v>0.37428571428571428</v>
      </c>
      <c r="M18" s="132">
        <f>IF(ISNUMBER('2010'!L18),IF(('2010'!L18/5)&gt;1,1,'2010'!L18/5),"XXX")</f>
        <v>0.61145858799999997</v>
      </c>
      <c r="N18" s="132">
        <f>IF(ISNUMBER('2010'!M18),(1-('2010'!M18/100)),"XXX")</f>
        <v>0.66722599029999996</v>
      </c>
      <c r="O18" s="132">
        <f>IF(ISNUMBER('2010'!N18),IF(('2010'!N18/10)&gt;1,1,'2010'!N18/10),"XXX")</f>
        <v>0.88143243019999995</v>
      </c>
      <c r="P18" s="159">
        <f>IF(ISNUMBER('2010'!O18),('2010'!O18/100),"XXX")</f>
        <v>1</v>
      </c>
      <c r="Q18" s="159">
        <f>'2010'!P18</f>
        <v>0.43673019409179686</v>
      </c>
      <c r="R18" s="159">
        <f>IF(ISNUMBER('2010'!Q18),('2010'!Q18/100),"XXX")</f>
        <v>0.34399999999999997</v>
      </c>
      <c r="S18" s="159">
        <f>IF(ISNUMBER('2010'!R18),('2010'!R18/100),"XXX")</f>
        <v>0.3982927</v>
      </c>
      <c r="T18" s="132">
        <f>IF(ISNUMBER('2010'!S18),(1-('2010'!S18/100)),"XXX")</f>
        <v>0.91849999999999998</v>
      </c>
      <c r="U18" s="132">
        <f>IF(ISNUMBER('2010'!T18),'2010'!T18,"XXX")</f>
        <v>0.29714285714285715</v>
      </c>
      <c r="V18" s="132">
        <f>IF(ISNUMBER('2010'!U18),'2010'!U18,"XXX")</f>
        <v>0.33999999999999997</v>
      </c>
      <c r="W18" s="132">
        <f>IF(ISNUMBER('2010'!V18),'2010'!V18,"XXX")</f>
        <v>0.43714285714285717</v>
      </c>
      <c r="X18" s="132">
        <f>IF(ISNUMBER('2010'!W18),'2010'!W18,"XXX")</f>
        <v>0.39857142857142858</v>
      </c>
      <c r="Y18" s="161">
        <f t="shared" si="2"/>
        <v>0.50030213676913016</v>
      </c>
      <c r="Z18" s="132">
        <f>'2010'!X18</f>
        <v>0.69099999999999995</v>
      </c>
      <c r="AA18" s="132">
        <f>('2010'!Y18+2.5)/5</f>
        <v>0.50727563059999992</v>
      </c>
      <c r="AB18" s="160">
        <f t="shared" si="3"/>
        <v>0.59913781529999999</v>
      </c>
      <c r="AC18" s="6"/>
      <c r="AE18">
        <f t="shared" si="4"/>
        <v>0.26288285714285714</v>
      </c>
      <c r="AF18">
        <f t="shared" si="0"/>
        <v>9.1480000000000006E-2</v>
      </c>
      <c r="AG18">
        <f t="shared" si="0"/>
        <v>0.37428571428571428</v>
      </c>
      <c r="AH18">
        <f t="shared" si="0"/>
        <v>0.4928721511428571</v>
      </c>
      <c r="AI18">
        <f t="shared" si="0"/>
        <v>0.63934228915000002</v>
      </c>
      <c r="AJ18">
        <f t="shared" si="0"/>
        <v>0.7743292102499999</v>
      </c>
      <c r="AK18">
        <f t="shared" si="0"/>
        <v>0.94071621509999992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0.65839634999999996</v>
      </c>
      <c r="AP18">
        <f t="shared" si="0"/>
        <v>0.60782142857142851</v>
      </c>
      <c r="AQ18">
        <f t="shared" si="0"/>
        <v>0.31857142857142856</v>
      </c>
      <c r="AR18">
        <f t="shared" si="0"/>
        <v>0.38857142857142857</v>
      </c>
      <c r="AS18">
        <f t="shared" si="0"/>
        <v>0.41785714285714287</v>
      </c>
    </row>
    <row r="19" spans="1:45" ht="15.75" customHeight="1" x14ac:dyDescent="0.25">
      <c r="A19" s="19" t="s">
        <v>28</v>
      </c>
      <c r="B19" s="3" t="s">
        <v>28</v>
      </c>
      <c r="C19" s="132">
        <f>IF(ISNUMBER('2010'!C19),(1-PRODUCT('2010'!C19,0.1)),"XXX")</f>
        <v>0.16999999999999993</v>
      </c>
      <c r="D19" s="132">
        <f>IFERROR(IF((LOG(100*'2010'!D19+1)/LOG(100+1))&gt;1,0,(1-(LOG(100*'2010'!D19+1)/LOG(100+1)))), 1)</f>
        <v>1</v>
      </c>
      <c r="E19" s="132">
        <f>IF(ISNUMBER('2010'!E19),'2010'!E19/100,"XXX")</f>
        <v>0.85</v>
      </c>
      <c r="F19" s="132">
        <f>IF(ISNUMBER('2010'!F19),(1-(('2010'!F19-1)/4)),"XXX")</f>
        <v>0.75</v>
      </c>
      <c r="G19" s="132">
        <f>IF(ISNUMBER('2010'!G19),(1-('2010'!G19/10)),"XXX")</f>
        <v>0.40999999999999992</v>
      </c>
      <c r="H19" s="160">
        <f t="shared" si="1"/>
        <v>0.6359999999999999</v>
      </c>
      <c r="I19" s="132">
        <f>'2010'!H19</f>
        <v>0.4514285714285714</v>
      </c>
      <c r="J19" s="132">
        <f>IF(ISNUMBER('2010'!I19),'2010'!I19,"XXX")</f>
        <v>0.25047000000000003</v>
      </c>
      <c r="K19" s="132" t="str">
        <f>IF(ISNUMBER('2010'!J19),IF(('2010'!J19/5)&gt;1,1,'2010'!J19/5),"XXX")</f>
        <v>XXX</v>
      </c>
      <c r="L19" s="132">
        <f>IF(ISNUMBER('2010'!K19),'2010'!K19,"XXX")</f>
        <v>0.60285714285714287</v>
      </c>
      <c r="M19" s="132">
        <f>IF(ISNUMBER('2010'!L19),IF(('2010'!L19/5)&gt;1,1,'2010'!L19/5),"XXX")</f>
        <v>1</v>
      </c>
      <c r="N19" s="132">
        <f>IF(ISNUMBER('2010'!M19),(1-('2010'!M19/100)),"XXX")</f>
        <v>0.69924137120000007</v>
      </c>
      <c r="O19" s="132" t="str">
        <f>IF(ISNUMBER('2010'!N19),IF(('2010'!N19/10)&gt;1,1,'2010'!N19/10),"XXX")</f>
        <v>XXX</v>
      </c>
      <c r="P19" s="159">
        <f>IF(ISNUMBER('2010'!O19),('2010'!O19/100),"XXX")</f>
        <v>0.69499999999999995</v>
      </c>
      <c r="Q19" s="159">
        <f>'2010'!P19</f>
        <v>0.55816793441772461</v>
      </c>
      <c r="R19" s="159" t="str">
        <f>IF(ISNUMBER('2010'!Q19),('2010'!Q19/100),"XXX")</f>
        <v>XXX</v>
      </c>
      <c r="S19" s="159">
        <f>IF(ISNUMBER('2010'!R19),('2010'!R19/100),"XXX")</f>
        <v>0.74570970000000003</v>
      </c>
      <c r="T19" s="132">
        <f>IF(ISNUMBER('2010'!S19),(1-('2010'!S19/100)),"XXX")</f>
        <v>0.99980000000000002</v>
      </c>
      <c r="U19" s="132">
        <f>IF(ISNUMBER('2010'!T19),'2010'!T19,"XXX")</f>
        <v>0.36285714285714288</v>
      </c>
      <c r="V19" s="132">
        <f>IF(ISNUMBER('2010'!U19),'2010'!U19,"XXX")</f>
        <v>0.39785714285714285</v>
      </c>
      <c r="W19" s="132">
        <f>IF(ISNUMBER('2010'!V19),'2010'!V19,"XXX")</f>
        <v>0.4642857142857143</v>
      </c>
      <c r="X19" s="132">
        <f>IF(ISNUMBER('2010'!W19),'2010'!W19,"XXX")</f>
        <v>0.36</v>
      </c>
      <c r="Y19" s="161">
        <f t="shared" si="2"/>
        <v>0.59023123732364424</v>
      </c>
      <c r="Z19" s="132">
        <f>'2010'!X19</f>
        <v>0.59099999999999997</v>
      </c>
      <c r="AA19" s="132">
        <f>('2010'!Y19+2.5)/5</f>
        <v>0.49891159900000004</v>
      </c>
      <c r="AB19" s="160">
        <f t="shared" si="3"/>
        <v>0.54495579950000006</v>
      </c>
      <c r="AC19" s="6"/>
      <c r="AE19">
        <f t="shared" si="4"/>
        <v>0.35094928571428574</v>
      </c>
      <c r="AF19">
        <f t="shared" si="4"/>
        <v>0.25047000000000003</v>
      </c>
      <c r="AG19">
        <f t="shared" si="4"/>
        <v>0.60285714285714287</v>
      </c>
      <c r="AH19">
        <f t="shared" si="4"/>
        <v>0.80142857142857138</v>
      </c>
      <c r="AI19">
        <f t="shared" si="4"/>
        <v>0.84962068560000004</v>
      </c>
      <c r="AJ19">
        <f t="shared" si="4"/>
        <v>0.69924137120000007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0.68132857142857151</v>
      </c>
      <c r="AQ19">
        <f t="shared" si="4"/>
        <v>0.38035714285714284</v>
      </c>
      <c r="AR19">
        <f t="shared" si="4"/>
        <v>0.43107142857142855</v>
      </c>
      <c r="AS19">
        <f t="shared" si="4"/>
        <v>0.41214285714285714</v>
      </c>
    </row>
    <row r="20" spans="1:45" ht="15.75" customHeight="1" x14ac:dyDescent="0.25">
      <c r="A20" s="19" t="s">
        <v>29</v>
      </c>
      <c r="B20" s="3" t="s">
        <v>29</v>
      </c>
      <c r="C20" s="132">
        <f>IF(ISNUMBER('2010'!C20),(1-PRODUCT('2010'!C20,0.1)),"XXX")</f>
        <v>0.42000000000000004</v>
      </c>
      <c r="D20" s="132">
        <f>IFERROR(IF((LOG(100*'2010'!D20+1)/LOG(100+1))&gt;1,0,(1-(LOG(100*'2010'!D20+1)/LOG(100+1)))), 1)</f>
        <v>1</v>
      </c>
      <c r="E20" s="132">
        <f>IF(ISNUMBER('2010'!E20),'2010'!E20/100,"XXX")</f>
        <v>0.88833333333333342</v>
      </c>
      <c r="F20" s="132">
        <v>0.75</v>
      </c>
      <c r="G20" s="132">
        <f>IF(ISNUMBER('2010'!G20),(1-('2010'!G20/10)),"XXX")</f>
        <v>0.52</v>
      </c>
      <c r="H20" s="160">
        <f t="shared" si="1"/>
        <v>0.71566666666666667</v>
      </c>
      <c r="I20" s="132">
        <f>'2010'!H20</f>
        <v>0.50571428571428567</v>
      </c>
      <c r="J20" s="132">
        <f>IF(ISNUMBER('2010'!I20),'2010'!I20,"XXX")</f>
        <v>0.10809000000000001</v>
      </c>
      <c r="K20" s="132">
        <f>IF(ISNUMBER('2010'!J20),IF(('2010'!J20/5)&gt;1,1,'2010'!J20/5),"XXX")</f>
        <v>0.97326800000000002</v>
      </c>
      <c r="L20" s="132">
        <f>IF(ISNUMBER('2010'!K20),'2010'!K20,"XXX")</f>
        <v>0.5842857142857143</v>
      </c>
      <c r="M20" s="132">
        <f>IF(ISNUMBER('2010'!L20),IF(('2010'!L20/5)&gt;1,1,'2010'!L20/5),"XXX")</f>
        <v>0.71299099999999993</v>
      </c>
      <c r="N20" s="132">
        <f>IF(ISNUMBER('2010'!M20),(1-('2010'!M20/100)),"XXX")</f>
        <v>0.95006436819999995</v>
      </c>
      <c r="O20" s="132">
        <f>IF(ISNUMBER('2010'!N20),IF(('2010'!N20/10)&gt;1,1,'2010'!N20/10),"XXX")</f>
        <v>0.65943927958833615</v>
      </c>
      <c r="P20" s="159">
        <f>IF(ISNUMBER('2010'!O20),('2010'!O20/100),"XXX")</f>
        <v>1</v>
      </c>
      <c r="Q20" s="159">
        <f>'2010'!P20</f>
        <v>0.6190918445587158</v>
      </c>
      <c r="R20" s="159">
        <f>IF(ISNUMBER('2010'!Q20),('2010'!Q20/100),"XXX")</f>
        <v>8.4000000000000005E-2</v>
      </c>
      <c r="S20" s="159">
        <f>IF(ISNUMBER('2010'!R20),('2010'!R20/100),"XXX")</f>
        <v>0.69173390000000001</v>
      </c>
      <c r="T20" s="132">
        <f>IF(ISNUMBER('2010'!S20),(1-('2010'!S20/100)),"XXX")</f>
        <v>0.88500000000000001</v>
      </c>
      <c r="U20" s="132">
        <f>IF(ISNUMBER('2010'!T20),'2010'!T20,"XXX")</f>
        <v>0.7014285714285714</v>
      </c>
      <c r="V20" s="132">
        <f>IF(ISNUMBER('2010'!U20),'2010'!U20,"XXX")</f>
        <v>0.67571428571428582</v>
      </c>
      <c r="W20" s="132">
        <f>IF(ISNUMBER('2010'!V20),'2010'!V20,"XXX")</f>
        <v>0.61714285714285722</v>
      </c>
      <c r="X20" s="132">
        <f>IF(ISNUMBER('2010'!W20),'2010'!W20,"XXX")</f>
        <v>0.64142857142857146</v>
      </c>
      <c r="Y20" s="161">
        <f t="shared" si="2"/>
        <v>0.65058704237883358</v>
      </c>
      <c r="Z20" s="132">
        <f>'2010'!X20</f>
        <v>0.72</v>
      </c>
      <c r="AA20" s="132">
        <f>('2010'!Y20+2.5)/5</f>
        <v>0.60305196039999998</v>
      </c>
      <c r="AB20" s="160">
        <f t="shared" si="3"/>
        <v>0.66152598019999997</v>
      </c>
      <c r="AC20" s="6"/>
      <c r="AE20">
        <f t="shared" si="4"/>
        <v>0.30690214285714285</v>
      </c>
      <c r="AF20">
        <f t="shared" si="4"/>
        <v>0.54067900000000002</v>
      </c>
      <c r="AG20">
        <f t="shared" si="4"/>
        <v>0.77877685714285716</v>
      </c>
      <c r="AH20">
        <f t="shared" si="4"/>
        <v>0.64863835714285711</v>
      </c>
      <c r="AI20">
        <f t="shared" si="4"/>
        <v>0.83152768409999989</v>
      </c>
      <c r="AJ20">
        <f t="shared" si="4"/>
        <v>0.80475182389416799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0.78836695000000001</v>
      </c>
      <c r="AP20">
        <f t="shared" si="4"/>
        <v>0.79321428571428565</v>
      </c>
      <c r="AQ20">
        <f t="shared" si="4"/>
        <v>0.68857142857142861</v>
      </c>
      <c r="AR20">
        <f t="shared" si="4"/>
        <v>0.64642857142857157</v>
      </c>
      <c r="AS20">
        <f t="shared" si="4"/>
        <v>0.62928571428571434</v>
      </c>
    </row>
    <row r="21" spans="1:45" ht="15.75" customHeight="1" x14ac:dyDescent="0.25">
      <c r="A21" s="19" t="s">
        <v>30</v>
      </c>
      <c r="B21" s="3" t="s">
        <v>30</v>
      </c>
      <c r="C21" s="132">
        <f>IF(ISNUMBER('2010'!C21),(1-PRODUCT('2010'!C21,0.1)),"XXX")</f>
        <v>0.57999999999999996</v>
      </c>
      <c r="D21" s="132">
        <f>IFERROR(IF((LOG(100*'2010'!D21+1)/LOG(100+1))&gt;1,0,(1-(LOG(100*'2010'!D21+1)/LOG(100+1)))), 1)</f>
        <v>1</v>
      </c>
      <c r="E21" s="132">
        <f>IF(ISNUMBER('2010'!E21),'2010'!E21/100,"XXX")</f>
        <v>0.74833333333333341</v>
      </c>
      <c r="F21" s="132">
        <f>IF(ISNUMBER('2010'!F21),(1-(('2010'!F21-1)/4)),"XXX")</f>
        <v>0.25</v>
      </c>
      <c r="G21" s="132">
        <f>IF(ISNUMBER('2010'!G21),(1-('2010'!G21/10)),"XXX")</f>
        <v>0.45999999999999996</v>
      </c>
      <c r="H21" s="160">
        <f t="shared" si="1"/>
        <v>0.60766666666666669</v>
      </c>
      <c r="I21" s="132">
        <f>'2010'!H21</f>
        <v>0.57428571428571418</v>
      </c>
      <c r="J21" s="132">
        <f>IF(ISNUMBER('2010'!I21),'2010'!I21,"XXX")</f>
        <v>0.25380000000000003</v>
      </c>
      <c r="K21" s="132">
        <f>IF(ISNUMBER('2010'!J21),IF(('2010'!J21/5)&gt;1,1,'2010'!J21/5),"XXX")</f>
        <v>0.841248</v>
      </c>
      <c r="L21" s="132">
        <f>IF(ISNUMBER('2010'!K21),'2010'!K21,"XXX")</f>
        <v>0.35142857142857142</v>
      </c>
      <c r="M21" s="132">
        <f>IF(ISNUMBER('2010'!L21),IF(('2010'!L21/5)&gt;1,1,'2010'!L21/5),"XXX")</f>
        <v>0.71540212600000008</v>
      </c>
      <c r="N21" s="132">
        <f>IF(ISNUMBER('2010'!M21),(1-('2010'!M21/100)),"XXX")</f>
        <v>0.70614793779999996</v>
      </c>
      <c r="O21" s="132">
        <f>IF(ISNUMBER('2010'!N21),IF(('2010'!N21/10)&gt;1,1,'2010'!N21/10),"XXX")</f>
        <v>1</v>
      </c>
      <c r="P21" s="159">
        <f>IF(ISNUMBER('2010'!O21),('2010'!O21/100),"XXX")</f>
        <v>0.78299999999999992</v>
      </c>
      <c r="Q21" s="159">
        <f>'2010'!P21</f>
        <v>0.25544664859771726</v>
      </c>
      <c r="R21" s="159">
        <f>IF(ISNUMBER('2010'!Q21),('2010'!Q21/100),"XXX")</f>
        <v>0.37</v>
      </c>
      <c r="S21" s="159">
        <f>IF(ISNUMBER('2010'!R21),('2010'!R21/100),"XXX")</f>
        <v>0.69866150000000005</v>
      </c>
      <c r="T21" s="132">
        <f>IF(ISNUMBER('2010'!S21),(1-('2010'!S21/100)),"XXX")</f>
        <v>0.97729999999999995</v>
      </c>
      <c r="U21" s="132">
        <f>IF(ISNUMBER('2010'!T21),'2010'!T21,"XXX")</f>
        <v>0.55142857142857138</v>
      </c>
      <c r="V21" s="132">
        <f>IF(ISNUMBER('2010'!U21),'2010'!U21,"XXX")</f>
        <v>0.42142857142857143</v>
      </c>
      <c r="W21" s="132">
        <f>IF(ISNUMBER('2010'!V21),'2010'!V21,"XXX")</f>
        <v>0.49000000000000005</v>
      </c>
      <c r="X21" s="132">
        <f>IF(ISNUMBER('2010'!W21),'2010'!W21,"XXX")</f>
        <v>0.42</v>
      </c>
      <c r="Y21" s="161">
        <f t="shared" si="2"/>
        <v>0.58809860256057156</v>
      </c>
      <c r="Z21" s="132">
        <f>'2010'!X21</f>
        <v>0.877</v>
      </c>
      <c r="AA21" s="132">
        <f>('2010'!Y21+2.5)/5</f>
        <v>0.62547103159999995</v>
      </c>
      <c r="AB21" s="160">
        <f t="shared" si="3"/>
        <v>0.75123551579999992</v>
      </c>
      <c r="AC21" s="6"/>
      <c r="AE21">
        <f t="shared" si="4"/>
        <v>0.4140428571428571</v>
      </c>
      <c r="AF21">
        <f t="shared" si="4"/>
        <v>0.54752400000000001</v>
      </c>
      <c r="AG21">
        <f t="shared" si="4"/>
        <v>0.59633828571428571</v>
      </c>
      <c r="AH21">
        <f t="shared" si="4"/>
        <v>0.53341534871428575</v>
      </c>
      <c r="AI21">
        <f t="shared" si="4"/>
        <v>0.71077503190000002</v>
      </c>
      <c r="AJ21">
        <f t="shared" si="4"/>
        <v>0.85307396889999998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0.83798075000000005</v>
      </c>
      <c r="AP21">
        <f t="shared" si="4"/>
        <v>0.76436428571428561</v>
      </c>
      <c r="AQ21">
        <f t="shared" si="4"/>
        <v>0.48642857142857143</v>
      </c>
      <c r="AR21">
        <f t="shared" si="4"/>
        <v>0.45571428571428574</v>
      </c>
      <c r="AS21">
        <f t="shared" si="4"/>
        <v>0.45500000000000002</v>
      </c>
    </row>
    <row r="22" spans="1:45" ht="15.75" customHeight="1" x14ac:dyDescent="0.25">
      <c r="A22" s="19" t="s">
        <v>31</v>
      </c>
      <c r="B22" s="3" t="s">
        <v>31</v>
      </c>
      <c r="C22" s="132">
        <f>IF(ISNUMBER('2010'!C22),(1-PRODUCT('2010'!C22,0.1)),"XXX")</f>
        <v>0.53</v>
      </c>
      <c r="D22" s="132">
        <f>IFERROR(IF((LOG(100*'2010'!D22+1)/LOG(100+1))&gt;1,0,(1-(LOG(100*'2010'!D22+1)/LOG(100+1)))), 1)</f>
        <v>1</v>
      </c>
      <c r="E22" s="132">
        <v>1</v>
      </c>
      <c r="F22" s="132">
        <v>1</v>
      </c>
      <c r="G22" s="132">
        <f>IF(ISNUMBER('2010'!G22),(1-('2010'!G22/10)),"XXX")</f>
        <v>0.30999999999999994</v>
      </c>
      <c r="H22" s="160">
        <f t="shared" si="1"/>
        <v>0.76800000000000002</v>
      </c>
      <c r="I22" s="132">
        <f>'2010'!H22</f>
        <v>0.61857142857142855</v>
      </c>
      <c r="J22" s="132">
        <f>IF(ISNUMBER('2010'!I22),'2010'!I22,"XXX")</f>
        <v>0.27032</v>
      </c>
      <c r="K22" s="132">
        <f>IF(ISNUMBER('2010'!J22),IF(('2010'!J22/5)&gt;1,1,'2010'!J22/5),"XXX")</f>
        <v>0.30831200000000003</v>
      </c>
      <c r="L22" s="132">
        <f>IF(ISNUMBER('2010'!K22),'2010'!K22,"XXX")</f>
        <v>0.71285714285714286</v>
      </c>
      <c r="M22" s="132">
        <f>IF(ISNUMBER('2010'!L22),IF(('2010'!L22/5)&gt;1,1,'2010'!L22/5),"XXX")</f>
        <v>0.41800918600000003</v>
      </c>
      <c r="N22" s="132">
        <f>IF(ISNUMBER('2010'!M22),(1-('2010'!M22/100)),"XXX")</f>
        <v>0.91738651280000005</v>
      </c>
      <c r="O22" s="132">
        <f>IF(ISNUMBER('2010'!N22),IF(('2010'!N22/10)&gt;1,1,'2010'!N22/10),"XXX")</f>
        <v>0.23119999999999999</v>
      </c>
      <c r="P22" s="159" t="str">
        <f>IF(ISNUMBER('2010'!O22),('2010'!O22/100),"XXX")</f>
        <v>XXX</v>
      </c>
      <c r="Q22" s="159" t="str">
        <f>'2010'!P22</f>
        <v>XXX</v>
      </c>
      <c r="R22" s="159">
        <f>IF(ISNUMBER('2010'!Q22),('2010'!Q22/100),"XXX")</f>
        <v>0.14699999999999999</v>
      </c>
      <c r="S22" s="159">
        <f>IF(ISNUMBER('2010'!R22),('2010'!R22/100),"XXX")</f>
        <v>0.91896420000000001</v>
      </c>
      <c r="T22" s="132" t="str">
        <f>IF(ISNUMBER('2010'!S22),(1-('2010'!S22/100)),"XXX")</f>
        <v>XXX</v>
      </c>
      <c r="U22" s="132">
        <f>IF(ISNUMBER('2010'!T22),'2010'!T22,"XXX")</f>
        <v>0.63428571428571434</v>
      </c>
      <c r="V22" s="132">
        <f>IF(ISNUMBER('2010'!U22),'2010'!U22,"XXX")</f>
        <v>0.66428571428571437</v>
      </c>
      <c r="W22" s="132">
        <f>IF(ISNUMBER('2010'!V22),'2010'!V22,"XXX")</f>
        <v>0.57714285714285718</v>
      </c>
      <c r="X22" s="132">
        <f>IF(ISNUMBER('2010'!W22),'2010'!W22,"XXX")</f>
        <v>0.58285714285714285</v>
      </c>
      <c r="Y22" s="161">
        <f t="shared" si="2"/>
        <v>0.51864725617500007</v>
      </c>
      <c r="Z22" s="132" t="str">
        <f>'2010'!X22</f>
        <v>XXX</v>
      </c>
      <c r="AA22" s="132">
        <f>('2010'!Y22+2.5)/5</f>
        <v>0.38893709180000002</v>
      </c>
      <c r="AB22" s="160">
        <f t="shared" si="3"/>
        <v>0.38893709180000002</v>
      </c>
      <c r="AC22" s="6"/>
      <c r="AE22">
        <f t="shared" si="4"/>
        <v>0.44444571428571428</v>
      </c>
      <c r="AF22">
        <f t="shared" si="4"/>
        <v>0.28931600000000002</v>
      </c>
      <c r="AG22">
        <f t="shared" si="4"/>
        <v>0.5105845714285715</v>
      </c>
      <c r="AH22">
        <f t="shared" si="4"/>
        <v>0.5654331644285715</v>
      </c>
      <c r="AI22">
        <f t="shared" si="4"/>
        <v>0.6676978494000001</v>
      </c>
      <c r="AJ22">
        <f t="shared" si="4"/>
        <v>0.57429325640000006</v>
      </c>
      <c r="AK22">
        <f t="shared" si="4"/>
        <v>0.23119999999999999</v>
      </c>
      <c r="AL22" t="str">
        <f t="shared" si="4"/>
        <v>XXX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0.63428571428571434</v>
      </c>
      <c r="AQ22">
        <f t="shared" si="4"/>
        <v>0.64928571428571435</v>
      </c>
      <c r="AR22">
        <f t="shared" si="4"/>
        <v>0.62071428571428577</v>
      </c>
      <c r="AS22">
        <f t="shared" si="4"/>
        <v>0.58000000000000007</v>
      </c>
    </row>
    <row r="23" spans="1:45" ht="15.75" customHeight="1" x14ac:dyDescent="0.25">
      <c r="A23" s="19" t="s">
        <v>32</v>
      </c>
      <c r="B23" s="3" t="s">
        <v>32</v>
      </c>
      <c r="C23" s="132">
        <f>IF(ISNUMBER('2010'!C23),(1-PRODUCT('2010'!C23,0.1)),"XXX")</f>
        <v>0.42000000000000004</v>
      </c>
      <c r="D23" s="132">
        <f>IFERROR(IF((LOG(100*'2010'!D23+1)/LOG(100+1))&gt;1,0,(1-(LOG(100*'2010'!D23+1)/LOG(100+1)))), 1)</f>
        <v>1</v>
      </c>
      <c r="E23" s="132">
        <f>IF(ISNUMBER('2010'!E23),'2010'!E23/100,"XXX")</f>
        <v>0.69666666666666677</v>
      </c>
      <c r="F23" s="132">
        <f>IF(ISNUMBER('2010'!F23),(1-(('2010'!F23-1)/4)),"XXX")</f>
        <v>0.75</v>
      </c>
      <c r="G23" s="132">
        <f>IF(ISNUMBER('2010'!G23),(1-('2010'!G23/10)),"XXX")</f>
        <v>0.54</v>
      </c>
      <c r="H23" s="160">
        <f t="shared" si="1"/>
        <v>0.68133333333333335</v>
      </c>
      <c r="I23" s="132">
        <f>'2010'!H23</f>
        <v>0.5099999999999999</v>
      </c>
      <c r="J23" s="132">
        <f>IF(ISNUMBER('2010'!I23),'2010'!I23,"XXX")</f>
        <v>0.33704000000000001</v>
      </c>
      <c r="K23" s="132">
        <f>IF(ISNUMBER('2010'!J23),IF(('2010'!J23/5)&gt;1,1,'2010'!J23/5),"XXX")</f>
        <v>0.50651200000000007</v>
      </c>
      <c r="L23" s="132">
        <f>IF(ISNUMBER('2010'!K23),'2010'!K23,"XXX")</f>
        <v>0.51142857142857145</v>
      </c>
      <c r="M23" s="132">
        <f>IF(ISNUMBER('2010'!L23),IF(('2010'!L23/5)&gt;1,1,'2010'!L23/5),"XXX")</f>
        <v>0.78859386399999998</v>
      </c>
      <c r="N23" s="132">
        <f>IF(ISNUMBER('2010'!M23),(1-('2010'!M23/100)),"XXX")</f>
        <v>0.5685865402000001</v>
      </c>
      <c r="O23" s="132">
        <f>IF(ISNUMBER('2010'!N23),IF(('2010'!N23/10)&gt;1,1,'2010'!N23/10),"XXX")</f>
        <v>1</v>
      </c>
      <c r="P23" s="159">
        <f>IF(ISNUMBER('2010'!O23),('2010'!O23/100),"XXX")</f>
        <v>1</v>
      </c>
      <c r="Q23" s="159">
        <f>'2010'!P23</f>
        <v>0.21473228931427002</v>
      </c>
      <c r="R23" s="159">
        <f>IF(ISNUMBER('2010'!Q23),('2010'!Q23/100),"XXX")</f>
        <v>0.28800000000000003</v>
      </c>
      <c r="S23" s="159">
        <f>IF(ISNUMBER('2010'!R23),('2010'!R23/100),"XXX")</f>
        <v>0.87861789999999995</v>
      </c>
      <c r="T23" s="132">
        <f>IF(ISNUMBER('2010'!S23),(1-('2010'!S23/100)),"XXX")</f>
        <v>1</v>
      </c>
      <c r="U23" s="132">
        <f>IF(ISNUMBER('2010'!T23),'2010'!T23,"XXX")</f>
        <v>0.43428571428571427</v>
      </c>
      <c r="V23" s="132">
        <f>IF(ISNUMBER('2010'!U23),'2010'!U23,"XXX")</f>
        <v>0.39499999999999996</v>
      </c>
      <c r="W23" s="132">
        <f>IF(ISNUMBER('2010'!V23),'2010'!V23,"XXX")</f>
        <v>0.55999999999999994</v>
      </c>
      <c r="X23" s="132">
        <f>IF(ISNUMBER('2010'!W23),'2010'!W23,"XXX")</f>
        <v>0.43285714285714283</v>
      </c>
      <c r="Y23" s="161">
        <f t="shared" si="2"/>
        <v>0.58910337638035615</v>
      </c>
      <c r="Z23" s="132">
        <f>'2010'!X23</f>
        <v>0.68899999999999995</v>
      </c>
      <c r="AA23" s="132">
        <f>('2010'!Y23+2.5)/5</f>
        <v>0.61775387520000002</v>
      </c>
      <c r="AB23" s="160">
        <f t="shared" si="3"/>
        <v>0.65337693760000004</v>
      </c>
      <c r="AC23" s="6"/>
      <c r="AE23">
        <f t="shared" si="4"/>
        <v>0.42351999999999995</v>
      </c>
      <c r="AF23">
        <f t="shared" si="4"/>
        <v>0.42177600000000004</v>
      </c>
      <c r="AG23">
        <f t="shared" si="4"/>
        <v>0.50897028571428571</v>
      </c>
      <c r="AH23">
        <f t="shared" si="4"/>
        <v>0.65001121771428572</v>
      </c>
      <c r="AI23">
        <f t="shared" si="4"/>
        <v>0.67859020210000009</v>
      </c>
      <c r="AJ23">
        <f t="shared" si="4"/>
        <v>0.78429327010000005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0.71714285714285708</v>
      </c>
      <c r="AQ23">
        <f t="shared" si="4"/>
        <v>0.41464285714285709</v>
      </c>
      <c r="AR23">
        <f t="shared" si="4"/>
        <v>0.47749999999999992</v>
      </c>
      <c r="AS23">
        <f t="shared" si="4"/>
        <v>0.49642857142857139</v>
      </c>
    </row>
    <row r="24" spans="1:45" ht="15.75" customHeight="1" x14ac:dyDescent="0.25">
      <c r="A24" s="19" t="s">
        <v>33</v>
      </c>
      <c r="B24" s="3" t="s">
        <v>33</v>
      </c>
      <c r="C24" s="132">
        <f>IF(ISNUMBER('2010'!C24),(1-PRODUCT('2010'!C24,0.1)),"XXX")</f>
        <v>0.20999999999999996</v>
      </c>
      <c r="D24" s="132">
        <f>IFERROR(IF((LOG(100*'2010'!D24+1)/LOG(100+1))&gt;1,0,(1-(LOG(100*'2010'!D24+1)/LOG(100+1)))), 1)</f>
        <v>1</v>
      </c>
      <c r="E24" s="132">
        <f>IF(ISNUMBER('2010'!E24),'2010'!E24/100,"XXX")</f>
        <v>0.83666666666666667</v>
      </c>
      <c r="F24" s="132">
        <f>IF(ISNUMBER('2010'!F24),(1-(('2010'!F24-1)/4)),"XXX")</f>
        <v>1</v>
      </c>
      <c r="G24" s="132">
        <f>IF(ISNUMBER('2010'!G24),(1-('2010'!G24/10)),"XXX")</f>
        <v>0.34000000000000008</v>
      </c>
      <c r="H24" s="160">
        <f t="shared" si="1"/>
        <v>0.67733333333333334</v>
      </c>
      <c r="I24" s="132">
        <f>'2010'!H24</f>
        <v>0.30428571428571427</v>
      </c>
      <c r="J24" s="132">
        <f>IF(ISNUMBER('2010'!I24),'2010'!I24,"XXX")</f>
        <v>2.0119999999999999E-2</v>
      </c>
      <c r="K24" s="132">
        <f>IF(ISNUMBER('2010'!J24),IF(('2010'!J24/5)&gt;1,1,'2010'!J24/5),"XXX")</f>
        <v>0.54875200000000002</v>
      </c>
      <c r="L24" s="132">
        <f>IF(ISNUMBER('2010'!K24),'2010'!K24,"XXX")</f>
        <v>0.41571428571428576</v>
      </c>
      <c r="M24" s="132">
        <f>IF(ISNUMBER('2010'!L24),IF(('2010'!L24/5)&gt;1,1,'2010'!L24/5),"XXX")</f>
        <v>0.26126186800000001</v>
      </c>
      <c r="N24" s="132">
        <f>IF(ISNUMBER('2010'!M24),(1-('2010'!M24/100)),"XXX")</f>
        <v>0.69831266400000003</v>
      </c>
      <c r="O24" s="132">
        <f>IF(ISNUMBER('2010'!N24),IF(('2010'!N24/10)&gt;1,1,'2010'!N24/10),"XXX")</f>
        <v>0.50741029207232269</v>
      </c>
      <c r="P24" s="159">
        <f>IF(ISNUMBER('2010'!O24),('2010'!O24/100),"XXX")</f>
        <v>2.7000000000000003E-2</v>
      </c>
      <c r="Q24" s="159">
        <f>'2010'!P24</f>
        <v>0.36973667144775391</v>
      </c>
      <c r="R24" s="159">
        <f>IF(ISNUMBER('2010'!Q24),('2010'!Q24/100),"XXX")</f>
        <v>3.6000000000000004E-2</v>
      </c>
      <c r="S24" s="159">
        <f>IF(ISNUMBER('2010'!R24),('2010'!R24/100),"XXX")</f>
        <v>0.1130221</v>
      </c>
      <c r="T24" s="132">
        <f>IF(ISNUMBER('2010'!S24),(1-('2010'!S24/100)),"XXX")</f>
        <v>0.49970000000000003</v>
      </c>
      <c r="U24" s="132">
        <f>IF(ISNUMBER('2010'!T24),'2010'!T24,"XXX")</f>
        <v>0.55428571428571427</v>
      </c>
      <c r="V24" s="132">
        <f>IF(ISNUMBER('2010'!U24),'2010'!U24,"XXX")</f>
        <v>0.38571428571428573</v>
      </c>
      <c r="W24" s="132">
        <f>IF(ISNUMBER('2010'!V24),'2010'!V24,"XXX")</f>
        <v>0.55428571428571427</v>
      </c>
      <c r="X24" s="132">
        <f>IF(ISNUMBER('2010'!W24),'2010'!W24,"XXX")</f>
        <v>0.49714285714285716</v>
      </c>
      <c r="Y24" s="161">
        <f t="shared" si="2"/>
        <v>0.36204651043429048</v>
      </c>
      <c r="Z24" s="132">
        <f>'2010'!X24</f>
        <v>0.57499999999999996</v>
      </c>
      <c r="AA24" s="132">
        <f>('2010'!Y24+2.5)/5</f>
        <v>0.46590681079999996</v>
      </c>
      <c r="AB24" s="160">
        <f t="shared" si="3"/>
        <v>0.52045340539999996</v>
      </c>
      <c r="AC24" s="6"/>
      <c r="AE24">
        <f t="shared" si="4"/>
        <v>0.16220285714285715</v>
      </c>
      <c r="AF24">
        <f t="shared" si="4"/>
        <v>0.28443600000000002</v>
      </c>
      <c r="AG24">
        <f t="shared" si="4"/>
        <v>0.48223314285714292</v>
      </c>
      <c r="AH24">
        <f t="shared" si="4"/>
        <v>0.33848807685714288</v>
      </c>
      <c r="AI24">
        <f t="shared" si="4"/>
        <v>0.47978726599999999</v>
      </c>
      <c r="AJ24">
        <f t="shared" si="4"/>
        <v>0.60286147803616141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0.30636105000000002</v>
      </c>
      <c r="AP24">
        <f t="shared" si="4"/>
        <v>0.52699285714285715</v>
      </c>
      <c r="AQ24">
        <f t="shared" si="4"/>
        <v>0.47</v>
      </c>
      <c r="AR24">
        <f t="shared" si="4"/>
        <v>0.47</v>
      </c>
      <c r="AS24">
        <f t="shared" si="4"/>
        <v>0.52571428571428569</v>
      </c>
    </row>
    <row r="25" spans="1:45" ht="15.75" customHeight="1" x14ac:dyDescent="0.25">
      <c r="A25" s="19" t="s">
        <v>34</v>
      </c>
      <c r="B25" s="3" t="s">
        <v>34</v>
      </c>
      <c r="C25" s="132">
        <f>IF(ISNUMBER('2010'!C25),(1-PRODUCT('2010'!C25,0.1)),"XXX")</f>
        <v>0.13</v>
      </c>
      <c r="D25" s="132">
        <f>IFERROR(IF((LOG(100*'2010'!D25+1)/LOG(100+1))&gt;1,0,(1-(LOG(100*'2010'!D25+1)/LOG(100+1)))), 1)</f>
        <v>0.73305063802473236</v>
      </c>
      <c r="E25" s="132">
        <f>IF(ISNUMBER('2010'!E25),'2010'!E25/100,"XXX")</f>
        <v>0.56833333333333347</v>
      </c>
      <c r="F25" s="132">
        <f>IF(ISNUMBER('2010'!F25),(1-(('2010'!F25-1)/4)),"XXX")</f>
        <v>0.5</v>
      </c>
      <c r="G25" s="132">
        <f>IF(ISNUMBER('2010'!G25),(1-('2010'!G25/10)),"XXX")</f>
        <v>0.22999999999999998</v>
      </c>
      <c r="H25" s="160">
        <f t="shared" si="1"/>
        <v>0.43227679427161314</v>
      </c>
      <c r="I25" s="132">
        <f>'2010'!H25</f>
        <v>0.31285714285714283</v>
      </c>
      <c r="J25" s="132">
        <f>IF(ISNUMBER('2010'!I25),'2010'!I25,"XXX")</f>
        <v>9.0399999999999994E-3</v>
      </c>
      <c r="K25" s="132">
        <f>IF(ISNUMBER('2010'!J25),IF(('2010'!J25/5)&gt;1,1,'2010'!J25/5),"XXX")</f>
        <v>0.96479999999999999</v>
      </c>
      <c r="L25" s="132">
        <f>IF(ISNUMBER('2010'!K25),'2010'!K25,"XXX")</f>
        <v>0.32714285714285712</v>
      </c>
      <c r="M25" s="132">
        <f>IF(ISNUMBER('2010'!L25),IF(('2010'!L25/5)&gt;1,1,'2010'!L25/5),"XXX")</f>
        <v>0.397057938</v>
      </c>
      <c r="N25" s="132">
        <f>IF(ISNUMBER('2010'!M25),(1-('2010'!M25/100)),"XXX")</f>
        <v>0.71799692149999994</v>
      </c>
      <c r="O25" s="132">
        <f>IF(ISNUMBER('2010'!N25),IF(('2010'!N25/10)&gt;1,1,'2010'!N25/10),"XXX")</f>
        <v>0.49400000000000005</v>
      </c>
      <c r="P25" s="159">
        <f>IF(ISNUMBER('2010'!O25),('2010'!O25/100),"XXX")</f>
        <v>0.04</v>
      </c>
      <c r="Q25" s="159">
        <f>'2010'!P25</f>
        <v>0.4891377925872803</v>
      </c>
      <c r="R25" s="159" t="str">
        <f>IF(ISNUMBER('2010'!Q25),('2010'!Q25/100),"XXX")</f>
        <v>XXX</v>
      </c>
      <c r="S25" s="159">
        <f>IF(ISNUMBER('2010'!R25),('2010'!R25/100),"XXX")</f>
        <v>0.13249180000000002</v>
      </c>
      <c r="T25" s="132">
        <f>IF(ISNUMBER('2010'!S25),(1-('2010'!S25/100)),"XXX")</f>
        <v>0.26329999999999998</v>
      </c>
      <c r="U25" s="132">
        <f>IF(ISNUMBER('2010'!T25),'2010'!T25,"XXX")</f>
        <v>0.37285714285714283</v>
      </c>
      <c r="V25" s="132">
        <f>IF(ISNUMBER('2010'!U25),'2010'!U25,"XXX")</f>
        <v>0.30928571428571427</v>
      </c>
      <c r="W25" s="132">
        <f>IF(ISNUMBER('2010'!V25),'2010'!V25,"XXX")</f>
        <v>0.43571428571428567</v>
      </c>
      <c r="X25" s="132">
        <f>IF(ISNUMBER('2010'!W25),'2010'!W25,"XXX")</f>
        <v>0.40714285714285714</v>
      </c>
      <c r="Y25" s="161">
        <f t="shared" si="2"/>
        <v>0.38512264029215998</v>
      </c>
      <c r="Z25" s="132">
        <f>'2010'!X25</f>
        <v>0.33800000000000002</v>
      </c>
      <c r="AA25" s="132">
        <f>('2010'!Y25+2.5)/5</f>
        <v>0.33238931899999996</v>
      </c>
      <c r="AB25" s="160">
        <f t="shared" si="3"/>
        <v>0.33519465949999999</v>
      </c>
      <c r="AC25" s="6"/>
      <c r="AE25">
        <f t="shared" si="4"/>
        <v>0.16094857142857141</v>
      </c>
      <c r="AF25">
        <f t="shared" si="4"/>
        <v>0.48692000000000002</v>
      </c>
      <c r="AG25">
        <f t="shared" si="4"/>
        <v>0.64597142857142853</v>
      </c>
      <c r="AH25">
        <f t="shared" si="4"/>
        <v>0.36210039757142853</v>
      </c>
      <c r="AI25">
        <f t="shared" si="4"/>
        <v>0.55752742974999991</v>
      </c>
      <c r="AJ25">
        <f t="shared" si="4"/>
        <v>0.60599846074999997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0.19789590000000001</v>
      </c>
      <c r="AP25">
        <f t="shared" si="4"/>
        <v>0.31807857142857143</v>
      </c>
      <c r="AQ25">
        <f t="shared" si="4"/>
        <v>0.34107142857142858</v>
      </c>
      <c r="AR25">
        <f t="shared" si="4"/>
        <v>0.37249999999999994</v>
      </c>
      <c r="AS25">
        <f t="shared" si="4"/>
        <v>0.42142857142857137</v>
      </c>
    </row>
    <row r="26" spans="1:45" ht="15.75" customHeight="1" x14ac:dyDescent="0.25">
      <c r="A26" s="19" t="s">
        <v>35</v>
      </c>
      <c r="B26" s="3" t="s">
        <v>35</v>
      </c>
      <c r="C26" s="132">
        <f>IF(ISNUMBER('2010'!C26),(1-PRODUCT('2010'!C26,0.1)),"XXX")</f>
        <v>0.29999999999999993</v>
      </c>
      <c r="D26" s="132">
        <f>IFERROR(IF((LOG(100*'2010'!D26+1)/LOG(100+1))&gt;1,0,(1-(LOG(100*'2010'!D26+1)/LOG(100+1)))), 1)</f>
        <v>0.92740759336012857</v>
      </c>
      <c r="E26" s="132">
        <f>IF(ISNUMBER('2010'!E26),'2010'!E26/100,"XXX")</f>
        <v>0.73</v>
      </c>
      <c r="F26" s="132">
        <f>IF(ISNUMBER('2010'!F26),(1-(('2010'!F26-1)/4)),"XXX")</f>
        <v>0.5</v>
      </c>
      <c r="G26" s="132">
        <f>IF(ISNUMBER('2010'!G26),(1-('2010'!G26/10)),"XXX")</f>
        <v>0.22999999999999998</v>
      </c>
      <c r="H26" s="160">
        <f t="shared" si="1"/>
        <v>0.53748151867202565</v>
      </c>
      <c r="I26" s="132">
        <f>'2010'!H26</f>
        <v>0.38571428571428573</v>
      </c>
      <c r="J26" s="132">
        <f>IF(ISNUMBER('2010'!I26),'2010'!I26,"XXX")</f>
        <v>2.9700000000000001E-2</v>
      </c>
      <c r="K26" s="132">
        <f>IF(ISNUMBER('2010'!J26),IF(('2010'!J26/5)&gt;1,1,'2010'!J26/5),"XXX")</f>
        <v>0.30672199999999999</v>
      </c>
      <c r="L26" s="132">
        <f>IF(ISNUMBER('2010'!K26),'2010'!K26,"XXX")</f>
        <v>0.41000000000000003</v>
      </c>
      <c r="M26" s="132">
        <f>IF(ISNUMBER('2010'!L26),IF(('2010'!L26/5)&gt;1,1,'2010'!L26/5),"XXX")</f>
        <v>0.27256646200000001</v>
      </c>
      <c r="N26" s="132">
        <f>IF(ISNUMBER('2010'!M26),(1-('2010'!M26/100)),"XXX")</f>
        <v>0.48090534210000002</v>
      </c>
      <c r="O26" s="132">
        <f>IF(ISNUMBER('2010'!N26),IF(('2010'!N26/10)&gt;1,1,'2010'!N26/10),"XXX")</f>
        <v>6.0555999999999999E-2</v>
      </c>
      <c r="P26" s="159">
        <f>IF(ISNUMBER('2010'!O26),('2010'!O26/100),"XXX")</f>
        <v>3.2000000000000001E-2</v>
      </c>
      <c r="Q26" s="159">
        <f>'2010'!P26</f>
        <v>0.17919692993164063</v>
      </c>
      <c r="R26" s="159">
        <f>IF(ISNUMBER('2010'!Q26),('2010'!Q26/100),"XXX")</f>
        <v>4.2999999999999997E-2</v>
      </c>
      <c r="S26" s="159">
        <f>IF(ISNUMBER('2010'!R26),('2010'!R26/100),"XXX")</f>
        <v>0.39416890000000004</v>
      </c>
      <c r="T26" s="132">
        <f>IF(ISNUMBER('2010'!S26),(1-('2010'!S26/100)),"XXX")</f>
        <v>0.64090000000000003</v>
      </c>
      <c r="U26" s="132" t="str">
        <f>IF(ISNUMBER('2010'!T26),'2010'!T26,"XXX")</f>
        <v>XXX</v>
      </c>
      <c r="V26" s="132">
        <f>IF(ISNUMBER('2010'!U26),'2010'!U26,"XXX")</f>
        <v>0.43714285714285711</v>
      </c>
      <c r="W26" s="132">
        <f>IF(ISNUMBER('2010'!V26),'2010'!V26,"XXX")</f>
        <v>0.5485714285714286</v>
      </c>
      <c r="X26" s="132">
        <f>IF(ISNUMBER('2010'!W26),'2010'!W26,"XXX")</f>
        <v>0.50714285714285712</v>
      </c>
      <c r="Y26" s="161">
        <f t="shared" si="2"/>
        <v>0.32283936998412044</v>
      </c>
      <c r="Z26" s="132">
        <f>'2010'!X26</f>
        <v>0.307</v>
      </c>
      <c r="AA26" s="132">
        <f>('2010'!Y26+2.5)/5</f>
        <v>0.33538053039999999</v>
      </c>
      <c r="AB26" s="160">
        <f t="shared" si="3"/>
        <v>0.32119026519999999</v>
      </c>
      <c r="AC26" s="6"/>
      <c r="AE26">
        <f t="shared" si="4"/>
        <v>0.20770714285714287</v>
      </c>
      <c r="AF26">
        <f t="shared" si="4"/>
        <v>0.168211</v>
      </c>
      <c r="AG26">
        <f t="shared" si="4"/>
        <v>0.35836100000000004</v>
      </c>
      <c r="AH26">
        <f t="shared" si="4"/>
        <v>0.34128323100000002</v>
      </c>
      <c r="AI26">
        <f t="shared" si="4"/>
        <v>0.37673590205000002</v>
      </c>
      <c r="AJ26">
        <f t="shared" si="4"/>
        <v>0.27073067105000004</v>
      </c>
      <c r="AK26">
        <f t="shared" si="4"/>
        <v>4.6278E-2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0.51753445000000009</v>
      </c>
      <c r="AP26">
        <f t="shared" si="4"/>
        <v>0.64090000000000003</v>
      </c>
      <c r="AQ26">
        <f t="shared" si="4"/>
        <v>0.43714285714285711</v>
      </c>
      <c r="AR26">
        <f t="shared" si="4"/>
        <v>0.49285714285714288</v>
      </c>
      <c r="AS26">
        <f t="shared" si="4"/>
        <v>0.5278571428571428</v>
      </c>
    </row>
    <row r="27" spans="1:45" ht="15.75" customHeight="1" x14ac:dyDescent="0.25">
      <c r="A27" s="19" t="s">
        <v>36</v>
      </c>
      <c r="B27" s="3" t="s">
        <v>36</v>
      </c>
      <c r="C27" s="132">
        <f>IF(ISNUMBER('2010'!C27),(1-PRODUCT('2010'!C27,0.1)),"XXX")</f>
        <v>0.29999999999999993</v>
      </c>
      <c r="D27" s="132">
        <f>IFERROR(IF((LOG(100*'2010'!D27+1)/LOG(100+1))&gt;1,0,(1-(LOG(100*'2010'!D27+1)/LOG(100+1)))), 1)</f>
        <v>1</v>
      </c>
      <c r="E27" s="132">
        <f>IF(ISNUMBER('2010'!E27),'2010'!E27/100,"XXX")</f>
        <v>0.79500000000000004</v>
      </c>
      <c r="F27" s="132">
        <f>IF(ISNUMBER('2010'!F27),(1-(('2010'!F27-1)/4)),"XXX")</f>
        <v>0.75</v>
      </c>
      <c r="G27" s="132">
        <f>IF(ISNUMBER('2010'!G27),(1-('2010'!G27/10)),"XXX")</f>
        <v>0.21999999999999997</v>
      </c>
      <c r="H27" s="160">
        <f t="shared" si="1"/>
        <v>0.61299999999999988</v>
      </c>
      <c r="I27" s="132">
        <f>'2010'!H27</f>
        <v>0.3457142857142857</v>
      </c>
      <c r="J27" s="132">
        <f>IF(ISNUMBER('2010'!I27),'2010'!I27,"XXX")</f>
        <v>4.1099999999999998E-2</v>
      </c>
      <c r="K27" s="132">
        <f>IF(ISNUMBER('2010'!J27),IF(('2010'!J27/5)&gt;1,1,'2010'!J27/5),"XXX")</f>
        <v>0.54781400000000002</v>
      </c>
      <c r="L27" s="132">
        <f>IF(ISNUMBER('2010'!K27),'2010'!K27,"XXX")</f>
        <v>0.51</v>
      </c>
      <c r="M27" s="132">
        <f>IF(ISNUMBER('2010'!L27),IF(('2010'!L27/5)&gt;1,1,'2010'!L27/5),"XXX")</f>
        <v>8.5429352E-2</v>
      </c>
      <c r="N27" s="132">
        <f>IF(ISNUMBER('2010'!M27),(1-('2010'!M27/100)),"XXX")</f>
        <v>0.23949508669999997</v>
      </c>
      <c r="O27" s="132">
        <f>IF(ISNUMBER('2010'!N27),IF(('2010'!N27/10)&gt;1,1,'2010'!N27/10),"XXX")</f>
        <v>0.23318402203856747</v>
      </c>
      <c r="P27" s="159">
        <f>IF(ISNUMBER('2010'!O27),('2010'!O27/100),"XXX")</f>
        <v>0.13</v>
      </c>
      <c r="Q27" s="159">
        <f>'2010'!P27</f>
        <v>6.1492912471294405E-3</v>
      </c>
      <c r="R27" s="159">
        <f>IF(ISNUMBER('2010'!Q27),('2010'!Q27/100),"XXX")</f>
        <v>2E-3</v>
      </c>
      <c r="S27" s="159">
        <f>IF(ISNUMBER('2010'!R27),('2010'!R27/100),"XXX")</f>
        <v>0.2181795</v>
      </c>
      <c r="T27" s="132">
        <f>IF(ISNUMBER('2010'!S27),(1-('2010'!S27/100)),"XXX")</f>
        <v>0.70829999999999993</v>
      </c>
      <c r="U27" s="132">
        <f>IF(ISNUMBER('2010'!T27),'2010'!T27,"XXX")</f>
        <v>0.48142857142857143</v>
      </c>
      <c r="V27" s="132">
        <f>IF(ISNUMBER('2010'!U27),'2010'!U27,"XXX")</f>
        <v>0.37</v>
      </c>
      <c r="W27" s="132">
        <f>IF(ISNUMBER('2010'!V27),'2010'!V27,"XXX")</f>
        <v>0.53714285714285714</v>
      </c>
      <c r="X27" s="132">
        <f>IF(ISNUMBER('2010'!W27),'2010'!W27,"XXX")</f>
        <v>0.45</v>
      </c>
      <c r="Y27" s="161">
        <f t="shared" si="2"/>
        <v>0.30662106039196324</v>
      </c>
      <c r="Z27" s="132">
        <f>'2010'!X27</f>
        <v>0.33100000000000002</v>
      </c>
      <c r="AA27" s="132">
        <f>('2010'!Y27+2.5)/5</f>
        <v>0.31001558300000004</v>
      </c>
      <c r="AB27" s="160">
        <f t="shared" si="3"/>
        <v>0.32050779150000003</v>
      </c>
      <c r="AC27" s="6"/>
      <c r="AE27">
        <f t="shared" si="4"/>
        <v>0.19340714285714283</v>
      </c>
      <c r="AF27">
        <f t="shared" si="4"/>
        <v>0.29445700000000002</v>
      </c>
      <c r="AG27">
        <f t="shared" si="4"/>
        <v>0.52890700000000002</v>
      </c>
      <c r="AH27">
        <f t="shared" si="4"/>
        <v>0.29771467600000001</v>
      </c>
      <c r="AI27">
        <f t="shared" si="4"/>
        <v>0.16246221934999999</v>
      </c>
      <c r="AJ27">
        <f t="shared" si="4"/>
        <v>0.23633955436928372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0.46323974999999995</v>
      </c>
      <c r="AP27">
        <f t="shared" si="4"/>
        <v>0.59486428571428562</v>
      </c>
      <c r="AQ27">
        <f t="shared" si="4"/>
        <v>0.42571428571428571</v>
      </c>
      <c r="AR27">
        <f t="shared" si="4"/>
        <v>0.45357142857142857</v>
      </c>
      <c r="AS27">
        <f t="shared" si="4"/>
        <v>0.49357142857142855</v>
      </c>
    </row>
    <row r="28" spans="1:45" ht="15.75" customHeight="1" x14ac:dyDescent="0.25">
      <c r="A28" s="19" t="s">
        <v>37</v>
      </c>
      <c r="B28" s="5" t="s">
        <v>37</v>
      </c>
      <c r="C28" s="132">
        <f>IF(ISNUMBER('2010'!C28),(1-PRODUCT('2010'!C28,0.1)),"XXX")</f>
        <v>0.85</v>
      </c>
      <c r="D28" s="132">
        <f>IFERROR(IF((LOG(100*'2010'!D28+1)/LOG(100+1))&gt;1,0,(1-(LOG(100*'2010'!D28+1)/LOG(100+1)))), 1)</f>
        <v>1</v>
      </c>
      <c r="E28" s="132">
        <f>IF(ISNUMBER('2010'!E28),'2010'!E28/100,"XXX")</f>
        <v>0.94</v>
      </c>
      <c r="F28" s="132">
        <f>IF(ISNUMBER('2010'!F28),(1-(('2010'!F28-1)/4)),"XXX")</f>
        <v>1</v>
      </c>
      <c r="G28" s="132">
        <f>IF(ISNUMBER('2010'!G28),(1-('2010'!G28/10)),"XXX")</f>
        <v>0.81</v>
      </c>
      <c r="H28" s="160">
        <f t="shared" si="1"/>
        <v>0.91999999999999993</v>
      </c>
      <c r="I28" s="132">
        <f>'2010'!H28</f>
        <v>0.82857142857142851</v>
      </c>
      <c r="J28" s="132">
        <f>IF(ISNUMBER('2010'!I28),'2010'!I28,"XXX")</f>
        <v>0.67989999999999995</v>
      </c>
      <c r="K28" s="132" t="str">
        <f>IF(ISNUMBER('2010'!J28),IF(('2010'!J28/5)&gt;1,1,'2010'!J28/5),"XXX")</f>
        <v>XXX</v>
      </c>
      <c r="L28" s="132">
        <f>IF(ISNUMBER('2010'!K28),'2010'!K28,"XXX")</f>
        <v>0.80428571428571427</v>
      </c>
      <c r="M28" s="132">
        <f>IF(ISNUMBER('2010'!L28),IF(('2010'!L28/5)&gt;1,1,'2010'!L28/5),"XXX")</f>
        <v>1</v>
      </c>
      <c r="N28" s="132">
        <f>IF(ISNUMBER('2010'!M28),(1-('2010'!M28/100)),"XXX")</f>
        <v>0.84511470789999998</v>
      </c>
      <c r="O28" s="132">
        <f>IF(ISNUMBER('2010'!N28),IF(('2010'!N28/10)&gt;1,1,'2010'!N28/10),"XXX")</f>
        <v>1</v>
      </c>
      <c r="P28" s="159">
        <f>IF(ISNUMBER('2010'!O28),('2010'!O28/100),"XXX")</f>
        <v>0.92099999999999993</v>
      </c>
      <c r="Q28" s="159" t="str">
        <f>'2010'!P28</f>
        <v>XXX</v>
      </c>
      <c r="R28" s="159">
        <f>IF(ISNUMBER('2010'!Q28),('2010'!Q28/100),"XXX")</f>
        <v>0.99</v>
      </c>
      <c r="S28" s="159">
        <f>IF(ISNUMBER('2010'!R28),('2010'!R28/100),"XXX")</f>
        <v>0.84565560000000006</v>
      </c>
      <c r="T28" s="132">
        <f>IF(ISNUMBER('2010'!S28),(1-('2010'!S28/100)),"XXX")</f>
        <v>1</v>
      </c>
      <c r="U28" s="132">
        <f>IF(ISNUMBER('2010'!T28),'2010'!T28,"XXX")</f>
        <v>0.84571428571428575</v>
      </c>
      <c r="V28" s="132">
        <f>IF(ISNUMBER('2010'!U28),'2010'!U28,"XXX")</f>
        <v>0.76214285714285712</v>
      </c>
      <c r="W28" s="132">
        <f>IF(ISNUMBER('2010'!V28),'2010'!V28,"XXX")</f>
        <v>0.73000000000000009</v>
      </c>
      <c r="X28" s="132">
        <f>IF(ISNUMBER('2010'!W28),'2010'!W28,"XXX")</f>
        <v>0.66857142857142848</v>
      </c>
      <c r="Y28" s="161">
        <f t="shared" si="2"/>
        <v>0.85720260852946417</v>
      </c>
      <c r="Z28" s="132">
        <f>'2010'!X28</f>
        <v>0.83199999999999996</v>
      </c>
      <c r="AA28" s="132">
        <f>('2010'!Y28+2.5)/5</f>
        <v>0.77671363360000001</v>
      </c>
      <c r="AB28" s="160">
        <f t="shared" si="3"/>
        <v>0.80435681679999993</v>
      </c>
      <c r="AC28" s="6"/>
      <c r="AE28">
        <f t="shared" si="4"/>
        <v>0.75423571428571423</v>
      </c>
      <c r="AF28">
        <f t="shared" si="4"/>
        <v>0.67989999999999995</v>
      </c>
      <c r="AG28">
        <f t="shared" si="4"/>
        <v>0.80428571428571427</v>
      </c>
      <c r="AH28">
        <f t="shared" si="4"/>
        <v>0.90214285714285714</v>
      </c>
      <c r="AI28">
        <f t="shared" si="4"/>
        <v>0.92255735395000005</v>
      </c>
      <c r="AJ28">
        <f t="shared" si="4"/>
        <v>0.92255735395000005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0.92285714285714282</v>
      </c>
      <c r="AQ28">
        <f t="shared" si="4"/>
        <v>0.80392857142857144</v>
      </c>
      <c r="AR28">
        <f t="shared" si="4"/>
        <v>0.74607142857142861</v>
      </c>
      <c r="AS28">
        <f t="shared" si="4"/>
        <v>0.69928571428571429</v>
      </c>
    </row>
    <row r="29" spans="1:45" ht="15.75" customHeight="1" x14ac:dyDescent="0.25">
      <c r="A29" s="19" t="s">
        <v>38</v>
      </c>
      <c r="B29" s="3" t="s">
        <v>38</v>
      </c>
      <c r="C29" s="132">
        <f>IF(ISNUMBER('2010'!C29),(1-PRODUCT('2010'!C29,0.1)),"XXX")</f>
        <v>4.0000000000000036E-2</v>
      </c>
      <c r="D29" s="132">
        <f>IFERROR(IF((LOG(100*'2010'!D29+1)/LOG(100+1))&gt;1,0,(1-(LOG(100*'2010'!D29+1)/LOG(100+1)))), 1)</f>
        <v>0.57300699791787335</v>
      </c>
      <c r="E29" s="132" t="str">
        <f>IF(ISNUMBER('2010'!E29),'2010'!E29/100,"XXX")</f>
        <v>XXX</v>
      </c>
      <c r="F29" s="132">
        <f>IF(ISNUMBER('2010'!F29),(1-(('2010'!F29-1)/4)),"XXX")</f>
        <v>0.25</v>
      </c>
      <c r="G29" s="132">
        <f>IF(ISNUMBER('2010'!G29),(1-('2010'!G29/10)),"XXX")</f>
        <v>0.11999999999999988</v>
      </c>
      <c r="H29" s="160">
        <f t="shared" si="1"/>
        <v>0.24575174947946832</v>
      </c>
      <c r="I29" s="132" t="str">
        <f>'2010'!H29</f>
        <v>XXX</v>
      </c>
      <c r="J29" s="132">
        <f>IF(ISNUMBER('2010'!I29),'2010'!I29,"XXX")</f>
        <v>4.5199999999999997E-3</v>
      </c>
      <c r="K29" s="132">
        <f>IF(ISNUMBER('2010'!J29),IF(('2010'!J29/5)&gt;1,1,'2010'!J29/5),"XXX")</f>
        <v>0.18794</v>
      </c>
      <c r="L29" s="132" t="str">
        <f>IF(ISNUMBER('2010'!K29),'2010'!K29,"XXX")</f>
        <v>XXX</v>
      </c>
      <c r="M29" s="132">
        <f>IF(ISNUMBER('2010'!L29),IF(('2010'!L29/5)&gt;1,1,'2010'!L29/5),"XXX")</f>
        <v>0.11697916999999999</v>
      </c>
      <c r="N29" s="132">
        <f>IF(ISNUMBER('2010'!M29),(1-('2010'!M29/100)),"XXX")</f>
        <v>0.37729270940000004</v>
      </c>
      <c r="O29" s="132">
        <f>IF(ISNUMBER('2010'!N29),IF(('2010'!N29/10)&gt;1,1,'2010'!N29/10),"XXX")</f>
        <v>0.24466444887160493</v>
      </c>
      <c r="P29" s="159" t="str">
        <f>IF(ISNUMBER('2010'!O29),('2010'!O29/100),"XXX")</f>
        <v>XXX</v>
      </c>
      <c r="Q29" s="159">
        <f>'2010'!P29</f>
        <v>0.51651091575622554</v>
      </c>
      <c r="R29" s="159" t="str">
        <f>IF(ISNUMBER('2010'!Q29),('2010'!Q29/100),"XXX")</f>
        <v>XXX</v>
      </c>
      <c r="S29" s="159">
        <f>IF(ISNUMBER('2010'!R29),('2010'!R29/100),"XXX")</f>
        <v>5.9616239999999994E-2</v>
      </c>
      <c r="T29" s="132">
        <f>IF(ISNUMBER('2010'!S29),(1-('2010'!S29/100)),"XXX")</f>
        <v>0.39190000000000003</v>
      </c>
      <c r="U29" s="132" t="str">
        <f>IF(ISNUMBER('2010'!T29),'2010'!T29,"XXX")</f>
        <v>XXX</v>
      </c>
      <c r="V29" s="132" t="str">
        <f>IF(ISNUMBER('2010'!U29),'2010'!U29,"XXX")</f>
        <v>XXX</v>
      </c>
      <c r="W29" s="132" t="str">
        <f>IF(ISNUMBER('2010'!V29),'2010'!V29,"XXX")</f>
        <v>XXX</v>
      </c>
      <c r="X29" s="132" t="str">
        <f>IF(ISNUMBER('2010'!W29),'2010'!W29,"XXX")</f>
        <v>XXX</v>
      </c>
      <c r="Y29" s="161">
        <f t="shared" si="2"/>
        <v>0.23775490405463842</v>
      </c>
      <c r="Z29" s="132">
        <f>'2010'!X29</f>
        <v>0.34100000000000003</v>
      </c>
      <c r="AA29" s="132">
        <f>('2010'!Y29+2.5)/5</f>
        <v>0.30112210519999999</v>
      </c>
      <c r="AB29" s="160">
        <f t="shared" si="3"/>
        <v>0.32106105260000001</v>
      </c>
      <c r="AC29" s="6"/>
      <c r="AE29">
        <f t="shared" si="4"/>
        <v>4.5199999999999997E-3</v>
      </c>
      <c r="AF29">
        <f t="shared" si="4"/>
        <v>9.6229999999999996E-2</v>
      </c>
      <c r="AG29">
        <f t="shared" si="4"/>
        <v>0.18794</v>
      </c>
      <c r="AH29">
        <f t="shared" si="4"/>
        <v>0.11697916999999999</v>
      </c>
      <c r="AI29">
        <f t="shared" si="4"/>
        <v>0.24713593970000003</v>
      </c>
      <c r="AJ29">
        <f t="shared" si="4"/>
        <v>0.31097857913580251</v>
      </c>
      <c r="AK29">
        <f t="shared" si="4"/>
        <v>0.24466444887160493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0.22575812000000001</v>
      </c>
      <c r="AP29">
        <f t="shared" si="4"/>
        <v>0.39190000000000003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5">
      <c r="A30" s="19" t="s">
        <v>39</v>
      </c>
      <c r="B30" s="3" t="s">
        <v>39</v>
      </c>
      <c r="C30" s="132">
        <f>IF(ISNUMBER('2010'!C30),(1-PRODUCT('2010'!C30,0.1)),"XXX")</f>
        <v>3.0000000000000027E-2</v>
      </c>
      <c r="D30" s="132">
        <f>IFERROR(IF((LOG(100*'2010'!D30+1)/LOG(100+1))&gt;1,0,(1-(LOG(100*'2010'!D30+1)/LOG(100+1)))), 1)</f>
        <v>0.43412740159241092</v>
      </c>
      <c r="E30" s="132">
        <f>IF(ISNUMBER('2010'!E30),'2010'!E30/100,"XXX")</f>
        <v>0.62333333333333341</v>
      </c>
      <c r="F30" s="132">
        <f>IF(ISNUMBER('2010'!F30),(1-(('2010'!F30-1)/4)),"XXX")</f>
        <v>0.25</v>
      </c>
      <c r="G30" s="132">
        <f>IF(ISNUMBER('2010'!G30),(1-('2010'!G30/10)),"XXX")</f>
        <v>4.0000000000000036E-2</v>
      </c>
      <c r="H30" s="160">
        <f t="shared" si="1"/>
        <v>0.2754921469851489</v>
      </c>
      <c r="I30" s="132">
        <f>'2010'!H30</f>
        <v>0.2614285714285714</v>
      </c>
      <c r="J30" s="132">
        <f>IF(ISNUMBER('2010'!I30),'2010'!I30,"XXX")</f>
        <v>1.822E-2</v>
      </c>
      <c r="K30" s="132">
        <f>IF(ISNUMBER('2010'!J30),IF(('2010'!J30/5)&gt;1,1,'2010'!J30/5),"XXX")</f>
        <v>0.40490399999999999</v>
      </c>
      <c r="L30" s="132">
        <f>IF(ISNUMBER('2010'!K30),'2010'!K30,"XXX")</f>
        <v>0.41000000000000003</v>
      </c>
      <c r="M30" s="132">
        <f>IF(ISNUMBER('2010'!L30),IF(('2010'!L30/5)&gt;1,1,'2010'!L30/5),"XXX")</f>
        <v>0.17038044999999999</v>
      </c>
      <c r="N30" s="132">
        <f>IF(ISNUMBER('2010'!M30),(1-('2010'!M30/100)),"XXX")</f>
        <v>0.32415458679999998</v>
      </c>
      <c r="O30" s="132">
        <f>IF(ISNUMBER('2010'!N30),IF(('2010'!N30/10)&gt;1,1,'2010'!N30/10),"XXX")</f>
        <v>0.13059999999999999</v>
      </c>
      <c r="P30" s="159">
        <f>IF(ISNUMBER('2010'!O30),('2010'!O30/100),"XXX")</f>
        <v>1.6E-2</v>
      </c>
      <c r="Q30" s="159">
        <f>'2010'!P30</f>
        <v>0.14949174000000001</v>
      </c>
      <c r="R30" s="159" t="str">
        <f>IF(ISNUMBER('2010'!Q30),('2010'!Q30/100),"XXX")</f>
        <v>XXX</v>
      </c>
      <c r="S30" s="159">
        <f>IF(ISNUMBER('2010'!R30),('2010'!R30/100),"XXX")</f>
        <v>9.5066220000000007E-2</v>
      </c>
      <c r="T30" s="132">
        <f>IF(ISNUMBER('2010'!S30),(1-('2010'!S30/100)),"XXX")</f>
        <v>0.64779999999999993</v>
      </c>
      <c r="U30" s="132">
        <f>IF(ISNUMBER('2010'!T30),'2010'!T30,"XXX")</f>
        <v>0.33857142857142858</v>
      </c>
      <c r="V30" s="132">
        <f>IF(ISNUMBER('2010'!U30),'2010'!U30,"XXX")</f>
        <v>0.34428571428571431</v>
      </c>
      <c r="W30" s="132">
        <f>IF(ISNUMBER('2010'!V30),'2010'!V30,"XXX")</f>
        <v>0.41857142857142859</v>
      </c>
      <c r="X30" s="132">
        <f>IF(ISNUMBER('2010'!W30),'2010'!W30,"XXX")</f>
        <v>0.40285714285714286</v>
      </c>
      <c r="Y30" s="161">
        <f t="shared" si="2"/>
        <v>0.26761393890714286</v>
      </c>
      <c r="Z30" s="132">
        <f>'2010'!X30</f>
        <v>0.27900000000000003</v>
      </c>
      <c r="AA30" s="132">
        <f>('2010'!Y30+2.5)/5</f>
        <v>0.25154533379999999</v>
      </c>
      <c r="AB30" s="160">
        <f t="shared" si="3"/>
        <v>0.26527266690000001</v>
      </c>
      <c r="AC30" s="6"/>
      <c r="AE30">
        <f t="shared" si="4"/>
        <v>0.13982428571428571</v>
      </c>
      <c r="AF30">
        <f t="shared" si="4"/>
        <v>0.211562</v>
      </c>
      <c r="AG30">
        <f t="shared" si="4"/>
        <v>0.40745200000000004</v>
      </c>
      <c r="AH30">
        <f t="shared" si="4"/>
        <v>0.29019022500000002</v>
      </c>
      <c r="AI30">
        <f t="shared" si="4"/>
        <v>0.2472675184</v>
      </c>
      <c r="AJ30">
        <f t="shared" si="4"/>
        <v>0.22737729339999999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0.37143310999999996</v>
      </c>
      <c r="AP30">
        <f t="shared" si="4"/>
        <v>0.49318571428571423</v>
      </c>
      <c r="AQ30">
        <f t="shared" si="4"/>
        <v>0.34142857142857141</v>
      </c>
      <c r="AR30">
        <f t="shared" si="4"/>
        <v>0.38142857142857145</v>
      </c>
      <c r="AS30">
        <f t="shared" si="4"/>
        <v>0.4107142857142857</v>
      </c>
    </row>
    <row r="31" spans="1:45" ht="15.75" customHeight="1" x14ac:dyDescent="0.25">
      <c r="A31" s="19" t="s">
        <v>40</v>
      </c>
      <c r="B31" s="3" t="s">
        <v>40</v>
      </c>
      <c r="C31" s="132">
        <f>IF(ISNUMBER('2010'!C31),(1-PRODUCT('2010'!C31,0.1)),"XXX")</f>
        <v>0.66999999999999993</v>
      </c>
      <c r="D31" s="132">
        <f>IFERROR(IF((LOG(100*'2010'!D31+1)/LOG(100+1))&gt;1,0,(1-(LOG(100*'2010'!D31+1)/LOG(100+1)))), 1)</f>
        <v>1</v>
      </c>
      <c r="E31" s="132">
        <f>IF(ISNUMBER('2010'!E31),'2010'!E31/100,"XXX")</f>
        <v>0.96833333333333327</v>
      </c>
      <c r="F31" s="132">
        <f>IF(ISNUMBER('2010'!F31),(1-(('2010'!F31-1)/4)),"XXX")</f>
        <v>1</v>
      </c>
      <c r="G31" s="132">
        <f>IF(ISNUMBER('2010'!G31),(1-('2010'!G31/10)),"XXX")</f>
        <v>0.66</v>
      </c>
      <c r="H31" s="160">
        <f t="shared" si="1"/>
        <v>0.85966666666666658</v>
      </c>
      <c r="I31" s="132">
        <f>'2010'!H31</f>
        <v>0.67</v>
      </c>
      <c r="J31" s="132">
        <f>IF(ISNUMBER('2010'!I31),'2010'!I31,"XXX")</f>
        <v>0.27109</v>
      </c>
      <c r="K31" s="132">
        <f>IF(ISNUMBER('2010'!J31),IF(('2010'!J31/5)&gt;1,1,'2010'!J31/5),"XXX")</f>
        <v>0.60599199999999998</v>
      </c>
      <c r="L31" s="132">
        <f>IF(ISNUMBER('2010'!K31),'2010'!K31,"XXX")</f>
        <v>0.37285714285714283</v>
      </c>
      <c r="M31" s="132">
        <f>IF(ISNUMBER('2010'!L31),IF(('2010'!L31/5)&gt;1,1,'2010'!L31/5),"XXX")</f>
        <v>0.638255978</v>
      </c>
      <c r="N31" s="132">
        <f>IF(ISNUMBER('2010'!M31),(1-('2010'!M31/100)),"XXX")</f>
        <v>0.65532371519999999</v>
      </c>
      <c r="O31" s="132">
        <f>IF(ISNUMBER('2010'!N31),IF(('2010'!N31/10)&gt;1,1,'2010'!N31/10),"XXX")</f>
        <v>1</v>
      </c>
      <c r="P31" s="159">
        <f>IF(ISNUMBER('2010'!O31),('2010'!O31/100),"XXX")</f>
        <v>0.40600000000000003</v>
      </c>
      <c r="Q31" s="159">
        <f>'2010'!P31</f>
        <v>0.72847476005554201</v>
      </c>
      <c r="R31" s="159">
        <f>IF(ISNUMBER('2010'!Q31),('2010'!Q31/100),"XXX")</f>
        <v>0.188</v>
      </c>
      <c r="S31" s="159">
        <f>IF(ISNUMBER('2010'!R31),('2010'!R31/100),"XXX")</f>
        <v>0.74576819999999999</v>
      </c>
      <c r="T31" s="132">
        <f>IF(ISNUMBER('2010'!S31),(1-('2010'!S31/100)),"XXX")</f>
        <v>0.99709999999999999</v>
      </c>
      <c r="U31" s="132">
        <f>IF(ISNUMBER('2010'!T31),'2010'!T31,"XXX")</f>
        <v>0.67428571428571427</v>
      </c>
      <c r="V31" s="132">
        <f>IF(ISNUMBER('2010'!U31),'2010'!U31,"XXX")</f>
        <v>0.67999999999999994</v>
      </c>
      <c r="W31" s="132">
        <f>IF(ISNUMBER('2010'!V31),'2010'!V31,"XXX")</f>
        <v>0.68714285714285706</v>
      </c>
      <c r="X31" s="132">
        <f>IF(ISNUMBER('2010'!W31),'2010'!W31,"XXX")</f>
        <v>0.65</v>
      </c>
      <c r="Y31" s="161">
        <f t="shared" si="2"/>
        <v>0.62314314797132853</v>
      </c>
      <c r="Z31" s="132">
        <f>'2010'!X31</f>
        <v>0.89300000000000002</v>
      </c>
      <c r="AA31" s="132">
        <f>('2010'!Y31+2.5)/5</f>
        <v>0.72696225640000001</v>
      </c>
      <c r="AB31" s="160">
        <f t="shared" si="3"/>
        <v>0.80998112820000001</v>
      </c>
      <c r="AC31" s="6"/>
      <c r="AE31">
        <f t="shared" si="4"/>
        <v>0.47054499999999999</v>
      </c>
      <c r="AF31">
        <f t="shared" si="4"/>
        <v>0.43854099999999996</v>
      </c>
      <c r="AG31">
        <f t="shared" si="4"/>
        <v>0.48942457142857143</v>
      </c>
      <c r="AH31">
        <f t="shared" si="4"/>
        <v>0.50555656042857144</v>
      </c>
      <c r="AI31">
        <f t="shared" si="4"/>
        <v>0.64678984659999994</v>
      </c>
      <c r="AJ31">
        <f t="shared" si="4"/>
        <v>0.82766185759999999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0.87143409999999999</v>
      </c>
      <c r="AP31">
        <f t="shared" si="4"/>
        <v>0.83569285714285713</v>
      </c>
      <c r="AQ31">
        <f t="shared" si="4"/>
        <v>0.67714285714285705</v>
      </c>
      <c r="AR31">
        <f t="shared" si="4"/>
        <v>0.6835714285714285</v>
      </c>
      <c r="AS31">
        <f t="shared" si="4"/>
        <v>0.66857142857142859</v>
      </c>
    </row>
    <row r="32" spans="1:45" ht="15.75" customHeight="1" x14ac:dyDescent="0.25">
      <c r="A32" s="19" t="s">
        <v>41</v>
      </c>
      <c r="B32" s="3" t="s">
        <v>41</v>
      </c>
      <c r="C32" s="132">
        <f>IF(ISNUMBER('2010'!C32),(1-PRODUCT('2010'!C32,0.1)),"XXX")</f>
        <v>0.69</v>
      </c>
      <c r="D32" s="132">
        <f>IFERROR(IF((LOG(100*'2010'!D32+1)/LOG(100+1))&gt;1,0,(1-(LOG(100*'2010'!D32+1)/LOG(100+1)))), 1)</f>
        <v>0.99941193247112581</v>
      </c>
      <c r="E32" s="132">
        <f>IF(ISNUMBER('2010'!E32),'2010'!E32/100,"XXX")</f>
        <v>0.8600000000000001</v>
      </c>
      <c r="F32" s="132">
        <f>IF(ISNUMBER('2010'!F32),(1-(('2010'!F32-1)/4)),"XXX")</f>
        <v>0.25</v>
      </c>
      <c r="G32" s="132">
        <f>IF(ISNUMBER('2010'!G32),(1-('2010'!G32/10)),"XXX")</f>
        <v>9.9999999999999978E-2</v>
      </c>
      <c r="H32" s="160">
        <f t="shared" si="1"/>
        <v>0.5798823864942253</v>
      </c>
      <c r="I32" s="132">
        <f>'2010'!H32</f>
        <v>0.63428571428571434</v>
      </c>
      <c r="J32" s="132">
        <f>IF(ISNUMBER('2010'!I32),'2010'!I32,"XXX")</f>
        <v>0.19125</v>
      </c>
      <c r="K32" s="132" t="str">
        <f>IF(ISNUMBER('2010'!J32),IF(('2010'!J32/5)&gt;1,1,'2010'!J32/5),"XXX")</f>
        <v>XXX</v>
      </c>
      <c r="L32" s="132">
        <f>IF(ISNUMBER('2010'!K32),'2010'!K32,"XXX")</f>
        <v>0.67142857142857149</v>
      </c>
      <c r="M32" s="132">
        <f>IF(ISNUMBER('2010'!L32),IF(('2010'!L32/5)&gt;1,1,'2010'!L32/5),"XXX")</f>
        <v>0.439197636</v>
      </c>
      <c r="N32" s="132">
        <f>IF(ISNUMBER('2010'!M32),(1-('2010'!M32/100)),"XXX")</f>
        <v>0.59199985499999996</v>
      </c>
      <c r="O32" s="132">
        <f>IF(ISNUMBER('2010'!N32),IF(('2010'!N32/10)&gt;1,1,'2010'!N32/10),"XXX")</f>
        <v>0.66743234414790198</v>
      </c>
      <c r="P32" s="159">
        <f>IF(ISNUMBER('2010'!O32),('2010'!O32/100),"XXX")</f>
        <v>1</v>
      </c>
      <c r="Q32" s="159">
        <f>'2010'!P32</f>
        <v>0.24880714416503907</v>
      </c>
      <c r="R32" s="159">
        <f>IF(ISNUMBER('2010'!Q32),('2010'!Q32/100),"XXX")</f>
        <v>0.31</v>
      </c>
      <c r="S32" s="159">
        <f>IF(ISNUMBER('2010'!R32),('2010'!R32/100),"XXX")</f>
        <v>0.47596519999999998</v>
      </c>
      <c r="T32" s="132">
        <f>IF(ISNUMBER('2010'!S32),(1-('2010'!S32/100)),"XXX")</f>
        <v>0.86949999999999994</v>
      </c>
      <c r="U32" s="132">
        <f>IF(ISNUMBER('2010'!T32),'2010'!T32,"XXX")</f>
        <v>0.67714285714285716</v>
      </c>
      <c r="V32" s="132">
        <f>IF(ISNUMBER('2010'!U32),'2010'!U32,"XXX")</f>
        <v>0.56642857142857139</v>
      </c>
      <c r="W32" s="132">
        <f>IF(ISNUMBER('2010'!V32),'2010'!V32,"XXX")</f>
        <v>0.61857142857142855</v>
      </c>
      <c r="X32" s="132">
        <f>IF(ISNUMBER('2010'!W32),'2010'!W32,"XXX")</f>
        <v>0.59714285714285709</v>
      </c>
      <c r="Y32" s="161">
        <f t="shared" si="2"/>
        <v>0.57691129692134457</v>
      </c>
      <c r="Z32" s="132">
        <f>'2010'!X32</f>
        <v>9.4E-2</v>
      </c>
      <c r="AA32" s="132">
        <f>('2010'!Y32+2.5)/5</f>
        <v>0.1895586014</v>
      </c>
      <c r="AB32" s="160">
        <f t="shared" si="3"/>
        <v>0.1417793007</v>
      </c>
      <c r="AC32" s="6"/>
      <c r="AE32">
        <f t="shared" si="4"/>
        <v>0.41276785714285719</v>
      </c>
      <c r="AF32">
        <f t="shared" si="4"/>
        <v>0.19125</v>
      </c>
      <c r="AG32">
        <f t="shared" si="4"/>
        <v>0.67142857142857149</v>
      </c>
      <c r="AH32">
        <f t="shared" si="4"/>
        <v>0.55531310371428577</v>
      </c>
      <c r="AI32">
        <f t="shared" si="4"/>
        <v>0.51559874549999996</v>
      </c>
      <c r="AJ32">
        <f t="shared" si="4"/>
        <v>0.62971609957395103</v>
      </c>
      <c r="AK32">
        <f t="shared" si="4"/>
        <v>0.83371617207395099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0.67273260000000001</v>
      </c>
      <c r="AP32">
        <f t="shared" si="4"/>
        <v>0.77332142857142849</v>
      </c>
      <c r="AQ32">
        <f t="shared" si="4"/>
        <v>0.62178571428571427</v>
      </c>
      <c r="AR32">
        <f t="shared" si="4"/>
        <v>0.59250000000000003</v>
      </c>
      <c r="AS32">
        <f t="shared" si="4"/>
        <v>0.60785714285714287</v>
      </c>
    </row>
    <row r="33" spans="1:45" ht="15.75" customHeight="1" x14ac:dyDescent="0.25">
      <c r="A33" s="19" t="s">
        <v>42</v>
      </c>
      <c r="B33" s="3" t="s">
        <v>42</v>
      </c>
      <c r="C33" s="132">
        <f>IF(ISNUMBER('2010'!C33),(1-PRODUCT('2010'!C33,0.1)),"XXX")</f>
        <v>0.19999999999999996</v>
      </c>
      <c r="D33" s="132">
        <f>IFERROR(IF((LOG(100*'2010'!D33+1)/LOG(100+1))&gt;1,0,(1-(LOG(100*'2010'!D33+1)/LOG(100+1)))), 1)</f>
        <v>0.54013375945037745</v>
      </c>
      <c r="E33" s="132">
        <f>IF(ISNUMBER('2010'!E33),'2010'!E33/100,"XXX")</f>
        <v>0.48833333333333345</v>
      </c>
      <c r="F33" s="132">
        <f>IF(ISNUMBER('2010'!F33),(1-(('2010'!F33-1)/4)),"XXX")</f>
        <v>0</v>
      </c>
      <c r="G33" s="132">
        <f>IF(ISNUMBER('2010'!G33),(1-('2010'!G33/10)),"XXX")</f>
        <v>0.30999999999999994</v>
      </c>
      <c r="H33" s="160">
        <f t="shared" si="1"/>
        <v>0.30769341855674215</v>
      </c>
      <c r="I33" s="132">
        <f>'2010'!H33</f>
        <v>0.51285714285714279</v>
      </c>
      <c r="J33" s="132">
        <f>IF(ISNUMBER('2010'!I33),'2010'!I33,"XXX")</f>
        <v>0.24210000000000001</v>
      </c>
      <c r="K33" s="132">
        <f>IF(ISNUMBER('2010'!J33),IF(('2010'!J33/5)&gt;1,1,'2010'!J33/5),"XXX")</f>
        <v>0.70139799999999997</v>
      </c>
      <c r="L33" s="132">
        <f>IF(ISNUMBER('2010'!K33),'2010'!K33,"XXX")</f>
        <v>0.46714285714285714</v>
      </c>
      <c r="M33" s="132">
        <f>IF(ISNUMBER('2010'!L33),IF(('2010'!L33/5)&gt;1,1,'2010'!L33/5),"XXX")</f>
        <v>1</v>
      </c>
      <c r="N33" s="132">
        <f>IF(ISNUMBER('2010'!M33),(1-('2010'!M33/100)),"XXX")</f>
        <v>0.82996442790000002</v>
      </c>
      <c r="O33" s="132">
        <f>IF(ISNUMBER('2010'!N33),IF(('2010'!N33/10)&gt;1,1,'2010'!N33/10),"XXX")</f>
        <v>1</v>
      </c>
      <c r="P33" s="159">
        <f>IF(ISNUMBER('2010'!O33),('2010'!O33/100),"XXX")</f>
        <v>0.51700000000000002</v>
      </c>
      <c r="Q33" s="159">
        <f>'2010'!P33</f>
        <v>0.68907794952392576</v>
      </c>
      <c r="R33" s="159">
        <f>IF(ISNUMBER('2010'!Q33),('2010'!Q33/100),"XXX")</f>
        <v>0.14099999999999999</v>
      </c>
      <c r="S33" s="159">
        <f>IF(ISNUMBER('2010'!R33),('2010'!R33/100),"XXX")</f>
        <v>0.47635840000000002</v>
      </c>
      <c r="T33" s="132">
        <f>IF(ISNUMBER('2010'!S33),(1-('2010'!S33/100)),"XXX")</f>
        <v>0.94920000000000004</v>
      </c>
      <c r="U33" s="132">
        <f>IF(ISNUMBER('2010'!T33),'2010'!T33,"XXX")</f>
        <v>0.50714285714285712</v>
      </c>
      <c r="V33" s="132">
        <f>IF(ISNUMBER('2010'!U33),'2010'!U33,"XXX")</f>
        <v>0.41142857142857142</v>
      </c>
      <c r="W33" s="132">
        <f>IF(ISNUMBER('2010'!V33),'2010'!V33,"XXX")</f>
        <v>0.49285714285714288</v>
      </c>
      <c r="X33" s="132">
        <f>IF(ISNUMBER('2010'!W33),'2010'!W33,"XXX")</f>
        <v>0.48142857142857143</v>
      </c>
      <c r="Y33" s="161">
        <f t="shared" si="2"/>
        <v>0.58868474501756685</v>
      </c>
      <c r="Z33" s="132">
        <f>'2010'!X33</f>
        <v>0.627</v>
      </c>
      <c r="AA33" s="132">
        <f>('2010'!Y33+2.5)/5</f>
        <v>0.48925062720000001</v>
      </c>
      <c r="AB33" s="160">
        <f t="shared" si="3"/>
        <v>0.55812531359999995</v>
      </c>
      <c r="AC33" s="6"/>
      <c r="AE33">
        <f t="shared" si="4"/>
        <v>0.37747857142857139</v>
      </c>
      <c r="AF33">
        <f t="shared" si="4"/>
        <v>0.47174899999999997</v>
      </c>
      <c r="AG33">
        <f t="shared" si="4"/>
        <v>0.58427042857142852</v>
      </c>
      <c r="AH33">
        <f t="shared" si="4"/>
        <v>0.73357142857142854</v>
      </c>
      <c r="AI33">
        <f t="shared" si="4"/>
        <v>0.91498221395000001</v>
      </c>
      <c r="AJ33">
        <f t="shared" si="4"/>
        <v>0.91498221395000001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0.71277920000000006</v>
      </c>
      <c r="AP33">
        <f t="shared" si="4"/>
        <v>0.72817142857142858</v>
      </c>
      <c r="AQ33">
        <f t="shared" si="4"/>
        <v>0.4592857142857143</v>
      </c>
      <c r="AR33">
        <f t="shared" si="4"/>
        <v>0.45214285714285718</v>
      </c>
      <c r="AS33">
        <f t="shared" si="4"/>
        <v>0.48714285714285716</v>
      </c>
    </row>
    <row r="34" spans="1:45" ht="15.75" customHeight="1" x14ac:dyDescent="0.25">
      <c r="A34" s="19" t="s">
        <v>43</v>
      </c>
      <c r="B34" s="3" t="s">
        <v>43</v>
      </c>
      <c r="C34" s="132">
        <f>IF(ISNUMBER('2010'!C34),(1-PRODUCT('2010'!C34,0.1)),"XXX")</f>
        <v>3.0000000000000027E-2</v>
      </c>
      <c r="D34" s="132">
        <f>IFERROR(IF((LOG(100*'2010'!D34+1)/LOG(100+1))&gt;1,0,(1-(LOG(100*'2010'!D34+1)/LOG(100+1)))), 1)</f>
        <v>0.73879361112840891</v>
      </c>
      <c r="E34" s="132">
        <f>IF(ISNUMBER('2010'!E34),'2010'!E34/100,"XXX")</f>
        <v>0.73166666666666669</v>
      </c>
      <c r="F34" s="132">
        <f>IF(ISNUMBER('2010'!F34),(1-(('2010'!F34-1)/4)),"XXX")</f>
        <v>0</v>
      </c>
      <c r="G34" s="132">
        <f>IF(ISNUMBER('2010'!G34),(1-('2010'!G34/10)),"XXX")</f>
        <v>5.9999999999999942E-2</v>
      </c>
      <c r="H34" s="160">
        <f t="shared" si="1"/>
        <v>0.31209205555901515</v>
      </c>
      <c r="I34" s="132">
        <f>'2010'!H34</f>
        <v>0.24571428571428569</v>
      </c>
      <c r="J34" s="132">
        <f>IF(ISNUMBER('2010'!I34),'2010'!I34,"XXX")</f>
        <v>1.3990000000000001E-2</v>
      </c>
      <c r="K34" s="132">
        <f>IF(ISNUMBER('2010'!J34),IF(('2010'!J34/5)&gt;1,1,'2010'!J34/5),"XXX")</f>
        <v>0.20456199999999999</v>
      </c>
      <c r="L34" s="132">
        <f>IF(ISNUMBER('2010'!K34),'2010'!K34,"XXX")</f>
        <v>0.51142857142857145</v>
      </c>
      <c r="M34" s="132">
        <f>IF(ISNUMBER('2010'!L34),IF(('2010'!L34/5)&gt;1,1,'2010'!L34/5),"XXX")</f>
        <v>7.9571652000000007E-2</v>
      </c>
      <c r="N34" s="132">
        <f>IF(ISNUMBER('2010'!M34),(1-('2010'!M34/100)),"XXX")</f>
        <v>0.62949699399999992</v>
      </c>
      <c r="O34" s="132">
        <f>IF(ISNUMBER('2010'!N34),IF(('2010'!N34/10)&gt;1,1,'2010'!N34/10),"XXX")</f>
        <v>0.37059142694990671</v>
      </c>
      <c r="P34" s="159" t="str">
        <f>IF(ISNUMBER('2010'!O34),('2010'!O34/100),"XXX")</f>
        <v>XXX</v>
      </c>
      <c r="Q34" s="159">
        <f>'2010'!P34</f>
        <v>0.13607640266418458</v>
      </c>
      <c r="R34" s="159">
        <f>IF(ISNUMBER('2010'!Q34),('2010'!Q34/100),"XXX")</f>
        <v>5.5999999999999994E-2</v>
      </c>
      <c r="S34" s="159">
        <f>IF(ISNUMBER('2010'!R34),('2010'!R34/100),"XXX")</f>
        <v>0.18235399999999999</v>
      </c>
      <c r="T34" s="132">
        <f>IF(ISNUMBER('2010'!S34),(1-('2010'!S34/100)),"XXX")</f>
        <v>0.15659999999999996</v>
      </c>
      <c r="U34" s="132">
        <f>IF(ISNUMBER('2010'!T34),'2010'!T34,"XXX")</f>
        <v>0.52285714285714291</v>
      </c>
      <c r="V34" s="132">
        <f>IF(ISNUMBER('2010'!U34),'2010'!U34,"XXX")</f>
        <v>0.35714285714285715</v>
      </c>
      <c r="W34" s="132">
        <f>IF(ISNUMBER('2010'!V34),'2010'!V34,"XXX")</f>
        <v>0.5842857142857143</v>
      </c>
      <c r="X34" s="132">
        <f>IF(ISNUMBER('2010'!W34),'2010'!W34,"XXX")</f>
        <v>0.47142857142857142</v>
      </c>
      <c r="Y34" s="161">
        <f t="shared" si="2"/>
        <v>0.30579319033882135</v>
      </c>
      <c r="Z34" s="132">
        <f>'2010'!X34</f>
        <v>0.36299999999999999</v>
      </c>
      <c r="AA34" s="132">
        <f>('2010'!Y34+2.5)/5</f>
        <v>0.24210383900000002</v>
      </c>
      <c r="AB34" s="160">
        <f t="shared" si="3"/>
        <v>0.30255191949999999</v>
      </c>
      <c r="AC34" s="6"/>
      <c r="AE34">
        <f t="shared" si="4"/>
        <v>0.12985214285714283</v>
      </c>
      <c r="AF34">
        <f t="shared" si="4"/>
        <v>0.109276</v>
      </c>
      <c r="AG34">
        <f t="shared" si="4"/>
        <v>0.35799528571428574</v>
      </c>
      <c r="AH34">
        <f t="shared" si="4"/>
        <v>0.29550011171428575</v>
      </c>
      <c r="AI34">
        <f t="shared" si="4"/>
        <v>0.35453432299999998</v>
      </c>
      <c r="AJ34">
        <f t="shared" si="4"/>
        <v>0.50004421047495329</v>
      </c>
      <c r="AK34">
        <f t="shared" si="4"/>
        <v>0.37059142694990671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0.16947699999999999</v>
      </c>
      <c r="AP34">
        <f t="shared" si="4"/>
        <v>0.33972857142857144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5">
      <c r="A35" s="19" t="s">
        <v>44</v>
      </c>
      <c r="B35" s="3" t="s">
        <v>44</v>
      </c>
      <c r="C35" s="132">
        <f>IF(ISNUMBER('2010'!C35),(1-PRODUCT('2010'!C35,0.1)),"XXX")</f>
        <v>0.2599999999999999</v>
      </c>
      <c r="D35" s="132">
        <f>IFERROR(IF((LOG(100*'2010'!D35+1)/LOG(100+1))&gt;1,0,(1-(LOG(100*'2010'!D35+1)/LOG(100+1)))), 1)</f>
        <v>1</v>
      </c>
      <c r="E35" s="132" t="str">
        <f>IF(ISNUMBER('2010'!E35),'2010'!E35/100,"XXX")</f>
        <v>XXX</v>
      </c>
      <c r="F35" s="132">
        <f>IF(ISNUMBER('2010'!F35),(1-(('2010'!F35-1)/4)),"XXX")</f>
        <v>0.75</v>
      </c>
      <c r="G35" s="132">
        <f>IF(ISNUMBER('2010'!G35),(1-('2010'!G35/10)),"XXX")</f>
        <v>0.22999999999999998</v>
      </c>
      <c r="H35" s="160">
        <f t="shared" si="1"/>
        <v>0.55999999999999994</v>
      </c>
      <c r="I35" s="132" t="str">
        <f>'2010'!H35</f>
        <v>XXX</v>
      </c>
      <c r="J35" s="132">
        <f>IF(ISNUMBER('2010'!I35),'2010'!I35,"XXX")</f>
        <v>5.9020000000000003E-2</v>
      </c>
      <c r="K35" s="132">
        <f>IF(ISNUMBER('2010'!J35),IF(('2010'!J35/5)&gt;1,1,'2010'!J35/5),"XXX")</f>
        <v>1</v>
      </c>
      <c r="L35" s="132" t="str">
        <f>IF(ISNUMBER('2010'!K35),'2010'!K35,"XXX")</f>
        <v>XXX</v>
      </c>
      <c r="M35" s="132">
        <f>IF(ISNUMBER('2010'!L35),IF(('2010'!L35/5)&gt;1,1,'2010'!L35/5),"XXX")</f>
        <v>0.16567759600000001</v>
      </c>
      <c r="N35" s="132">
        <f>IF(ISNUMBER('2010'!M35),(1-('2010'!M35/100)),"XXX")</f>
        <v>0.57845531459999999</v>
      </c>
      <c r="O35" s="132">
        <f>IF(ISNUMBER('2010'!N35),IF(('2010'!N35/10)&gt;1,1,'2010'!N35/10),"XXX")</f>
        <v>0.14242679461116969</v>
      </c>
      <c r="P35" s="159" t="str">
        <f>IF(ISNUMBER('2010'!O35),('2010'!O35/100),"XXX")</f>
        <v>XXX</v>
      </c>
      <c r="Q35" s="159">
        <f>'2010'!P35</f>
        <v>7.6034680008888241E-3</v>
      </c>
      <c r="R35" s="159" t="str">
        <f>IF(ISNUMBER('2010'!Q35),('2010'!Q35/100),"XXX")</f>
        <v>XXX</v>
      </c>
      <c r="S35" s="159">
        <f>IF(ISNUMBER('2010'!R35),('2010'!R35/100),"XXX")</f>
        <v>0.24096820000000002</v>
      </c>
      <c r="T35" s="132">
        <f>IF(ISNUMBER('2010'!S35),(1-('2010'!S35/100)),"XXX")</f>
        <v>0.60519999999999996</v>
      </c>
      <c r="U35" s="132" t="str">
        <f>IF(ISNUMBER('2010'!T35),'2010'!T35,"XXX")</f>
        <v>XXX</v>
      </c>
      <c r="V35" s="132" t="str">
        <f>IF(ISNUMBER('2010'!U35),'2010'!U35,"XXX")</f>
        <v>XXX</v>
      </c>
      <c r="W35" s="132" t="str">
        <f>IF(ISNUMBER('2010'!V35),'2010'!V35,"XXX")</f>
        <v>XXX</v>
      </c>
      <c r="X35" s="132" t="str">
        <f>IF(ISNUMBER('2010'!W35),'2010'!W35,"XXX")</f>
        <v>XXX</v>
      </c>
      <c r="Y35" s="161">
        <f t="shared" si="2"/>
        <v>0.33403346965200975</v>
      </c>
      <c r="Z35" s="132">
        <f>'2010'!X35</f>
        <v>0.25600000000000001</v>
      </c>
      <c r="AA35" s="132">
        <f>('2010'!Y35+2.5)/5</f>
        <v>0.30915076739999997</v>
      </c>
      <c r="AB35" s="160">
        <f t="shared" si="3"/>
        <v>0.28257538370000002</v>
      </c>
      <c r="AC35" s="6"/>
      <c r="AE35">
        <f t="shared" ref="AE35:AS51" si="5">IF(ISNUMBER(AVERAGE(I35:J35)),AVERAGE(I35:J35),"XXX")</f>
        <v>5.9020000000000003E-2</v>
      </c>
      <c r="AF35">
        <f t="shared" si="5"/>
        <v>0.52951000000000004</v>
      </c>
      <c r="AG35">
        <f t="shared" si="5"/>
        <v>1</v>
      </c>
      <c r="AH35">
        <f t="shared" si="5"/>
        <v>0.16567759600000001</v>
      </c>
      <c r="AI35">
        <f t="shared" si="5"/>
        <v>0.37206645529999999</v>
      </c>
      <c r="AJ35">
        <f t="shared" si="5"/>
        <v>0.36044105460558484</v>
      </c>
      <c r="AK35">
        <f t="shared" si="5"/>
        <v>0.14242679461116969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0.42308409999999996</v>
      </c>
      <c r="AP35">
        <f t="shared" si="5"/>
        <v>0.60519999999999996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5">
      <c r="A36" s="19" t="s">
        <v>45</v>
      </c>
      <c r="B36" s="3" t="s">
        <v>45</v>
      </c>
      <c r="C36" s="132">
        <f>IF(ISNUMBER('2010'!C36),(1-PRODUCT('2010'!C36,0.1)),"XXX")</f>
        <v>0.54</v>
      </c>
      <c r="D36" s="132">
        <f>IFERROR(IF((LOG(100*'2010'!D36+1)/LOG(100+1))&gt;1,0,(1-(LOG(100*'2010'!D36+1)/LOG(100+1)))), 1)</f>
        <v>1</v>
      </c>
      <c r="E36" s="132">
        <f>IF(ISNUMBER('2010'!E36),'2010'!E36/100,"XXX")</f>
        <v>0.80333333333333345</v>
      </c>
      <c r="F36" s="132">
        <v>0.75</v>
      </c>
      <c r="G36" s="132">
        <f>IF(ISNUMBER('2010'!G36),(1-('2010'!G36/10)),"XXX")</f>
        <v>0.67</v>
      </c>
      <c r="H36" s="160">
        <f t="shared" si="1"/>
        <v>0.75266666666666671</v>
      </c>
      <c r="I36" s="132">
        <f>'2010'!H36</f>
        <v>0.51714285714285713</v>
      </c>
      <c r="J36" s="132">
        <f>IF(ISNUMBER('2010'!I36),'2010'!I36,"XXX")</f>
        <v>0.24237</v>
      </c>
      <c r="K36" s="132">
        <f>IF(ISNUMBER('2010'!J36),IF(('2010'!J36/5)&gt;1,1,'2010'!J36/5),"XXX")</f>
        <v>0.87712400000000001</v>
      </c>
      <c r="L36" s="132">
        <f>IF(ISNUMBER('2010'!K36),'2010'!K36,"XXX")</f>
        <v>0.67428571428571427</v>
      </c>
      <c r="M36" s="132">
        <f>IF(ISNUMBER('2010'!L36),IF(('2010'!L36/5)&gt;1,1,'2010'!L36/5),"XXX")</f>
        <v>1</v>
      </c>
      <c r="N36" s="132">
        <f>IF(ISNUMBER('2010'!M36),(1-('2010'!M36/100)),"XXX")</f>
        <v>0.74615686420000005</v>
      </c>
      <c r="O36" s="132">
        <f>IF(ISNUMBER('2010'!N36),IF(('2010'!N36/10)&gt;1,1,'2010'!N36/10),"XXX")</f>
        <v>1</v>
      </c>
      <c r="P36" s="159">
        <f>IF(ISNUMBER('2010'!O36),('2010'!O36/100),"XXX")</f>
        <v>0.68799999999999994</v>
      </c>
      <c r="Q36" s="159">
        <f>'2010'!P36</f>
        <v>0.27320694923400879</v>
      </c>
      <c r="R36" s="159">
        <f>IF(ISNUMBER('2010'!Q36),('2010'!Q36/100),"XXX")</f>
        <v>0.66500000000000004</v>
      </c>
      <c r="S36" s="159">
        <f>IF(ISNUMBER('2010'!R36),('2010'!R36/100),"XXX")</f>
        <v>0.74498589999999998</v>
      </c>
      <c r="T36" s="132">
        <f>IF(ISNUMBER('2010'!S36),(1-('2010'!S36/100)),"XXX")</f>
        <v>0.99519999999999997</v>
      </c>
      <c r="U36" s="132">
        <f>IF(ISNUMBER('2010'!T36),'2010'!T36,"XXX")</f>
        <v>0.5842857142857143</v>
      </c>
      <c r="V36" s="132">
        <f>IF(ISNUMBER('2010'!U36),'2010'!U36,"XXX")</f>
        <v>0.61</v>
      </c>
      <c r="W36" s="132">
        <f>IF(ISNUMBER('2010'!V36),'2010'!V36,"XXX")</f>
        <v>0.58571428571428563</v>
      </c>
      <c r="X36" s="132">
        <f>IF(ISNUMBER('2010'!W36),'2010'!W36,"XXX")</f>
        <v>0.55857142857142861</v>
      </c>
      <c r="Y36" s="161">
        <f t="shared" si="2"/>
        <v>0.67262773208962545</v>
      </c>
      <c r="Z36" s="132">
        <f>'2010'!X36</f>
        <v>0.91500000000000004</v>
      </c>
      <c r="AA36" s="132">
        <f>('2010'!Y36+2.5)/5</f>
        <v>0.71616909500000003</v>
      </c>
      <c r="AB36" s="160">
        <f t="shared" si="3"/>
        <v>0.81558454750000009</v>
      </c>
      <c r="AC36" s="6"/>
      <c r="AE36">
        <f t="shared" si="5"/>
        <v>0.37975642857142855</v>
      </c>
      <c r="AF36">
        <f t="shared" si="5"/>
        <v>0.55974699999999999</v>
      </c>
      <c r="AG36">
        <f t="shared" si="5"/>
        <v>0.77570485714285708</v>
      </c>
      <c r="AH36">
        <f t="shared" si="5"/>
        <v>0.83714285714285719</v>
      </c>
      <c r="AI36">
        <f t="shared" si="5"/>
        <v>0.87307843210000002</v>
      </c>
      <c r="AJ36">
        <f t="shared" si="5"/>
        <v>0.87307843210000002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0.87009294999999998</v>
      </c>
      <c r="AP36">
        <f t="shared" si="5"/>
        <v>0.78974285714285708</v>
      </c>
      <c r="AQ36">
        <f t="shared" si="5"/>
        <v>0.5971428571428572</v>
      </c>
      <c r="AR36">
        <f t="shared" si="5"/>
        <v>0.59785714285714286</v>
      </c>
      <c r="AS36">
        <f t="shared" si="5"/>
        <v>0.57214285714285706</v>
      </c>
    </row>
    <row r="37" spans="1:45" ht="15.75" customHeight="1" x14ac:dyDescent="0.25">
      <c r="A37" s="19" t="s">
        <v>46</v>
      </c>
      <c r="B37" s="3" t="s">
        <v>46</v>
      </c>
      <c r="C37" s="132">
        <f>IF(ISNUMBER('2010'!C37),(1-PRODUCT('2010'!C37,0.1)),"XXX")</f>
        <v>4.9999999999999933E-2</v>
      </c>
      <c r="D37" s="132">
        <f>IFERROR(IF((LOG(100*'2010'!D37+1)/LOG(100+1))&gt;1,0,(1-(LOG(100*'2010'!D37+1)/LOG(100+1)))), 1)</f>
        <v>0.85990337448753773</v>
      </c>
      <c r="E37" s="132">
        <f>IF(ISNUMBER('2010'!E37),'2010'!E37/100,"XXX")</f>
        <v>0.6183333333333334</v>
      </c>
      <c r="F37" s="132">
        <f>IF(ISNUMBER('2010'!F37),(1-(('2010'!F37-1)/4)),"XXX")</f>
        <v>0.5</v>
      </c>
      <c r="G37" s="132">
        <f>IF(ISNUMBER('2010'!G37),(1-('2010'!G37/10)),"XXX")</f>
        <v>0.16999999999999993</v>
      </c>
      <c r="H37" s="160">
        <f t="shared" si="1"/>
        <v>0.43964734156417418</v>
      </c>
      <c r="I37" s="132">
        <f>'2010'!H37</f>
        <v>0.43571428571428567</v>
      </c>
      <c r="J37" s="132">
        <f>IF(ISNUMBER('2010'!I37),'2010'!I37,"XXX")</f>
        <v>6.2239999999999997E-2</v>
      </c>
      <c r="K37" s="132">
        <f>IF(ISNUMBER('2010'!J37),IF(('2010'!J37/5)&gt;1,1,'2010'!J37/5),"XXX")</f>
        <v>0.67168600000000001</v>
      </c>
      <c r="L37" s="132">
        <f>IF(ISNUMBER('2010'!K37),'2010'!K37,"XXX")</f>
        <v>0.44857142857142857</v>
      </c>
      <c r="M37" s="132">
        <f>IF(ISNUMBER('2010'!L37),IF(('2010'!L37/5)&gt;1,1,'2010'!L37/5),"XXX")</f>
        <v>0.11752033200000001</v>
      </c>
      <c r="N37" s="132">
        <f>IF(ISNUMBER('2010'!M37),(1-('2010'!M37/100)),"XXX")</f>
        <v>0.41487438200000004</v>
      </c>
      <c r="O37" s="132">
        <f>IF(ISNUMBER('2010'!N37),IF(('2010'!N37/10)&gt;1,1,'2010'!N37/10),"XXX")</f>
        <v>0.19482116402116401</v>
      </c>
      <c r="P37" s="159" t="str">
        <f>IF(ISNUMBER('2010'!O37),('2010'!O37/100),"XXX")</f>
        <v>XXX</v>
      </c>
      <c r="Q37" s="159">
        <f>'2010'!P37</f>
        <v>2E-3</v>
      </c>
      <c r="R37" s="159" t="str">
        <f>IF(ISNUMBER('2010'!Q37),('2010'!Q37/100),"XXX")</f>
        <v>XXX</v>
      </c>
      <c r="S37" s="159">
        <f>IF(ISNUMBER('2010'!R37),('2010'!R37/100),"XXX")</f>
        <v>0.23428149999999998</v>
      </c>
      <c r="T37" s="132">
        <f>IF(ISNUMBER('2010'!S37),(1-('2010'!S37/100)),"XXX")</f>
        <v>0.68359999999999999</v>
      </c>
      <c r="U37" s="132">
        <f>IF(ISNUMBER('2010'!T37),'2010'!T37,"XXX")</f>
        <v>0.42571428571428571</v>
      </c>
      <c r="V37" s="132">
        <f>IF(ISNUMBER('2010'!U37),'2010'!U37,"XXX")</f>
        <v>0.29714285714285715</v>
      </c>
      <c r="W37" s="132">
        <f>IF(ISNUMBER('2010'!V37),'2010'!V37,"XXX")</f>
        <v>0.52571428571428569</v>
      </c>
      <c r="X37" s="132">
        <f>IF(ISNUMBER('2010'!W37),'2010'!W37,"XXX")</f>
        <v>0.41428571428571426</v>
      </c>
      <c r="Y37" s="161">
        <f t="shared" si="2"/>
        <v>0.32031171244907408</v>
      </c>
      <c r="Z37" s="132">
        <f>'2010'!X37</f>
        <v>0.433</v>
      </c>
      <c r="AA37" s="132">
        <f>('2010'!Y37+2.5)/5</f>
        <v>0.3119275212</v>
      </c>
      <c r="AB37" s="160">
        <f t="shared" si="3"/>
        <v>0.37246376059999997</v>
      </c>
      <c r="AC37" s="6"/>
      <c r="AE37">
        <f t="shared" si="5"/>
        <v>0.24897714285714284</v>
      </c>
      <c r="AF37">
        <f t="shared" si="5"/>
        <v>0.36696299999999998</v>
      </c>
      <c r="AG37">
        <f t="shared" si="5"/>
        <v>0.56012871428571431</v>
      </c>
      <c r="AH37">
        <f t="shared" si="5"/>
        <v>0.28304588028571431</v>
      </c>
      <c r="AI37">
        <f t="shared" si="5"/>
        <v>0.26619735700000002</v>
      </c>
      <c r="AJ37">
        <f t="shared" si="5"/>
        <v>0.30484777301058202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0.45894075000000001</v>
      </c>
      <c r="AP37">
        <f t="shared" si="5"/>
        <v>0.55465714285714285</v>
      </c>
      <c r="AQ37">
        <f t="shared" si="5"/>
        <v>0.36142857142857143</v>
      </c>
      <c r="AR37">
        <f t="shared" si="5"/>
        <v>0.41142857142857142</v>
      </c>
      <c r="AS37">
        <f t="shared" si="5"/>
        <v>0.47</v>
      </c>
    </row>
    <row r="38" spans="1:45" ht="15" x14ac:dyDescent="0.25">
      <c r="A38" s="19" t="s">
        <v>47</v>
      </c>
      <c r="B38" s="3" t="s">
        <v>47</v>
      </c>
      <c r="C38" s="132">
        <f>IF(ISNUMBER('2010'!C38),(1-PRODUCT('2010'!C38,0.1)),"XXX")</f>
        <v>0.45999999999999996</v>
      </c>
      <c r="D38" s="132">
        <f>IFERROR(IF((LOG(100*'2010'!D38+1)/LOG(100+1))&gt;1,0,(1-(LOG(100*'2010'!D38+1)/LOG(100+1)))), 1)</f>
        <v>1</v>
      </c>
      <c r="E38" s="132">
        <f>IF(ISNUMBER('2010'!E38),'2010'!E38/100,"XXX")</f>
        <v>0.90666666666666684</v>
      </c>
      <c r="F38" s="132">
        <f>IF(ISNUMBER('2010'!F38),(1-(('2010'!F38-1)/4)),"XXX")</f>
        <v>1</v>
      </c>
      <c r="G38" s="132">
        <f>IF(ISNUMBER('2010'!G38),(1-('2010'!G38/10)),"XXX")</f>
        <v>0.55000000000000004</v>
      </c>
      <c r="H38" s="160">
        <f t="shared" si="1"/>
        <v>0.78333333333333344</v>
      </c>
      <c r="I38" s="132">
        <f>'2010'!H38</f>
        <v>0.66142857142857137</v>
      </c>
      <c r="J38" s="132">
        <f>IF(ISNUMBER('2010'!I38),'2010'!I38,"XXX")</f>
        <v>0.42199999999999999</v>
      </c>
      <c r="K38" s="132" t="str">
        <f>IF(ISNUMBER('2010'!J38),IF(('2010'!J38/5)&gt;1,1,'2010'!J38/5),"XXX")</f>
        <v>XXX</v>
      </c>
      <c r="L38" s="132">
        <f>IF(ISNUMBER('2010'!K38),'2010'!K38,"XXX")</f>
        <v>0.66142857142857137</v>
      </c>
      <c r="M38" s="132">
        <f>IF(ISNUMBER('2010'!L38),IF(('2010'!L38/5)&gt;1,1,'2010'!L38/5),"XXX")</f>
        <v>1</v>
      </c>
      <c r="N38" s="132">
        <f>IF(ISNUMBER('2010'!M38),(1-('2010'!M38/100)),"XXX")</f>
        <v>0.86043222429999999</v>
      </c>
      <c r="O38" s="132">
        <f>IF(ISNUMBER('2010'!N38),IF(('2010'!N38/10)&gt;1,1,'2010'!N38/10),"XXX")</f>
        <v>1</v>
      </c>
      <c r="P38" s="159">
        <f>IF(ISNUMBER('2010'!O38),('2010'!O38/100),"XXX")</f>
        <v>0.57600000000000007</v>
      </c>
      <c r="Q38" s="159">
        <f>'2010'!P38</f>
        <v>0.64542903900146487</v>
      </c>
      <c r="R38" s="159" t="str">
        <f>IF(ISNUMBER('2010'!Q38),('2010'!Q38/100),"XXX")</f>
        <v>XXX</v>
      </c>
      <c r="S38" s="159">
        <f>IF(ISNUMBER('2010'!R38),('2010'!R38/100),"XXX")</f>
        <v>0.81922410000000001</v>
      </c>
      <c r="T38" s="132">
        <f>IF(ISNUMBER('2010'!S38),(1-('2010'!S38/100)),"XXX")</f>
        <v>1</v>
      </c>
      <c r="U38" s="132">
        <f>IF(ISNUMBER('2010'!T38),'2010'!T38,"XXX")</f>
        <v>0.54571428571428571</v>
      </c>
      <c r="V38" s="132">
        <f>IF(ISNUMBER('2010'!U38),'2010'!U38,"XXX")</f>
        <v>0.42214285714285715</v>
      </c>
      <c r="W38" s="132">
        <f>IF(ISNUMBER('2010'!V38),'2010'!V38,"XXX")</f>
        <v>0.53142857142857147</v>
      </c>
      <c r="X38" s="132">
        <f>IF(ISNUMBER('2010'!W38),'2010'!W38,"XXX")</f>
        <v>0.40285714285714286</v>
      </c>
      <c r="Y38" s="161">
        <f t="shared" si="2"/>
        <v>0.67843393585821887</v>
      </c>
      <c r="Z38" s="132">
        <f>'2010'!X38</f>
        <v>0.83199999999999996</v>
      </c>
      <c r="AA38" s="132">
        <f>('2010'!Y38+2.5)/5</f>
        <v>0.60709671980000002</v>
      </c>
      <c r="AB38" s="160">
        <f t="shared" si="3"/>
        <v>0.71954835989999999</v>
      </c>
      <c r="AC38" s="6"/>
      <c r="AE38">
        <f t="shared" si="5"/>
        <v>0.5417142857142857</v>
      </c>
      <c r="AF38">
        <f t="shared" si="5"/>
        <v>0.42199999999999999</v>
      </c>
      <c r="AG38">
        <f t="shared" si="5"/>
        <v>0.66142857142857137</v>
      </c>
      <c r="AH38">
        <f t="shared" si="5"/>
        <v>0.83071428571428574</v>
      </c>
      <c r="AI38">
        <f t="shared" si="5"/>
        <v>0.93021611215</v>
      </c>
      <c r="AJ38">
        <f t="shared" si="5"/>
        <v>0.93021611215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0.77285714285714291</v>
      </c>
      <c r="AQ38">
        <f t="shared" si="5"/>
        <v>0.48392857142857143</v>
      </c>
      <c r="AR38">
        <f t="shared" si="5"/>
        <v>0.47678571428571431</v>
      </c>
      <c r="AS38">
        <f t="shared" si="5"/>
        <v>0.46714285714285719</v>
      </c>
    </row>
    <row r="39" spans="1:45" ht="15" x14ac:dyDescent="0.25">
      <c r="A39" s="19" t="s">
        <v>48</v>
      </c>
      <c r="B39" s="3" t="s">
        <v>48</v>
      </c>
      <c r="C39" s="132">
        <f>IF(ISNUMBER('2010'!C39),(1-PRODUCT('2010'!C39,0.1)),"XXX")</f>
        <v>0.11999999999999988</v>
      </c>
      <c r="D39" s="132">
        <f>IFERROR(IF((LOG(100*'2010'!D39+1)/LOG(100+1))&gt;1,0,(1-(LOG(100*'2010'!D39+1)/LOG(100+1)))), 1)</f>
        <v>1</v>
      </c>
      <c r="E39" s="132">
        <f>IF(ISNUMBER('2010'!E39),'2010'!E39/100,"XXX")</f>
        <v>0.95500000000000018</v>
      </c>
      <c r="F39" s="132">
        <f>IF(ISNUMBER('2010'!F39),(1-(('2010'!F39-1)/4)),"XXX")</f>
        <v>1</v>
      </c>
      <c r="G39" s="132">
        <f>IF(ISNUMBER('2010'!G39),(1-('2010'!G39/10)),"XXX")</f>
        <v>0.64</v>
      </c>
      <c r="H39" s="160">
        <f t="shared" si="1"/>
        <v>0.7430000000000001</v>
      </c>
      <c r="I39" s="132">
        <f>'2010'!H39</f>
        <v>0.72857142857142843</v>
      </c>
      <c r="J39" s="132">
        <f>IF(ISNUMBER('2010'!I39),'2010'!I39,"XXX")</f>
        <v>0.43265999999999999</v>
      </c>
      <c r="K39" s="132">
        <f>IF(ISNUMBER('2010'!J39),IF(('2010'!J39/5)&gt;1,1,'2010'!J39/5),"XXX")</f>
        <v>0.99564600000000003</v>
      </c>
      <c r="L39" s="132">
        <f>IF(ISNUMBER('2010'!K39),'2010'!K39,"XXX")</f>
        <v>0.76571428571428579</v>
      </c>
      <c r="M39" s="132">
        <f>IF(ISNUMBER('2010'!L39),IF(('2010'!L39/5)&gt;1,1,'2010'!L39/5),"XXX")</f>
        <v>0.59630751599999998</v>
      </c>
      <c r="N39" s="132">
        <f>IF(ISNUMBER('2010'!M39),(1-('2010'!M39/100)),"XXX")</f>
        <v>0.56894031519999999</v>
      </c>
      <c r="O39" s="132">
        <f>IF(ISNUMBER('2010'!N39),IF(('2010'!N39/10)&gt;1,1,'2010'!N39/10),"XXX")</f>
        <v>1</v>
      </c>
      <c r="P39" s="159">
        <f>IF(ISNUMBER('2010'!O39),('2010'!O39/100),"XXX")</f>
        <v>0.91400000000000003</v>
      </c>
      <c r="Q39" s="159" t="str">
        <f>'2010'!P39</f>
        <v>XXX</v>
      </c>
      <c r="R39" s="159">
        <f>IF(ISNUMBER('2010'!Q39),('2010'!Q39/100),"XXX")</f>
        <v>0.24100000000000002</v>
      </c>
      <c r="S39" s="159">
        <f>IF(ISNUMBER('2010'!R39),('2010'!R39/100),"XXX")</f>
        <v>0.82441759999999997</v>
      </c>
      <c r="T39" s="132">
        <f>IF(ISNUMBER('2010'!S39),(1-('2010'!S39/100)),"XXX")</f>
        <v>1</v>
      </c>
      <c r="U39" s="132">
        <f>IF(ISNUMBER('2010'!T39),'2010'!T39,"XXX")</f>
        <v>0.74285714285714288</v>
      </c>
      <c r="V39" s="132">
        <f>IF(ISNUMBER('2010'!U39),'2010'!U39,"XXX")</f>
        <v>0.67428571428571427</v>
      </c>
      <c r="W39" s="132">
        <f>IF(ISNUMBER('2010'!V39),'2010'!V39,"XXX")</f>
        <v>0.71142857142857152</v>
      </c>
      <c r="X39" s="132">
        <f>IF(ISNUMBER('2010'!W39),'2010'!W39,"XXX")</f>
        <v>0.64142857142857146</v>
      </c>
      <c r="Y39" s="161">
        <f t="shared" si="2"/>
        <v>0.69239107159285718</v>
      </c>
      <c r="Z39" s="132">
        <f>'2010'!X39</f>
        <v>0.85099999999999998</v>
      </c>
      <c r="AA39" s="132">
        <f>('2010'!Y39+2.5)/5</f>
        <v>0.7129753352</v>
      </c>
      <c r="AB39" s="160">
        <f t="shared" si="3"/>
        <v>0.78198766759999994</v>
      </c>
      <c r="AC39" s="6"/>
      <c r="AE39">
        <f t="shared" si="5"/>
        <v>0.58061571428571424</v>
      </c>
      <c r="AF39">
        <f t="shared" si="5"/>
        <v>0.71415300000000004</v>
      </c>
      <c r="AG39">
        <f t="shared" si="5"/>
        <v>0.88068014285714291</v>
      </c>
      <c r="AH39">
        <f t="shared" si="5"/>
        <v>0.68101090085714289</v>
      </c>
      <c r="AI39">
        <f t="shared" si="5"/>
        <v>0.58262391559999993</v>
      </c>
      <c r="AJ39">
        <f t="shared" si="5"/>
        <v>0.78447015759999994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0.87142857142857144</v>
      </c>
      <c r="AQ39">
        <f t="shared" si="5"/>
        <v>0.70857142857142863</v>
      </c>
      <c r="AR39">
        <f t="shared" si="5"/>
        <v>0.69285714285714284</v>
      </c>
      <c r="AS39">
        <f t="shared" si="5"/>
        <v>0.67642857142857149</v>
      </c>
    </row>
    <row r="40" spans="1:45" ht="15" x14ac:dyDescent="0.25">
      <c r="A40" s="19" t="s">
        <v>243</v>
      </c>
      <c r="B40" s="3" t="s">
        <v>49</v>
      </c>
      <c r="C40" s="132">
        <f>IF(ISNUMBER('2010'!C40),(1-PRODUCT('2010'!C40,0.1)),"XXX")</f>
        <v>0.64999999999999991</v>
      </c>
      <c r="D40" s="132">
        <f>IFERROR(IF((LOG(100*'2010'!D40+1)/LOG(100+1))&gt;1,0,(1-(LOG(100*'2010'!D40+1)/LOG(100+1)))), 1)</f>
        <v>1</v>
      </c>
      <c r="E40" s="132">
        <f>IF(ISNUMBER('2010'!E40),'2010'!E40/100,"XXX")</f>
        <v>0.90000000000000013</v>
      </c>
      <c r="F40" s="132">
        <f>IF(ISNUMBER('2010'!F40),(1-(('2010'!F40-1)/4)),"XXX")</f>
        <v>1</v>
      </c>
      <c r="G40" s="132">
        <f>IF(ISNUMBER('2010'!G40),(1-('2010'!G40/10)),"XXX")</f>
        <v>0.67</v>
      </c>
      <c r="H40" s="160">
        <f t="shared" si="1"/>
        <v>0.84399999999999997</v>
      </c>
      <c r="I40" s="132">
        <f>'2010'!H40</f>
        <v>0.68285714285714283</v>
      </c>
      <c r="J40" s="132">
        <f>IF(ISNUMBER('2010'!I40),'2010'!I40,"XXX")</f>
        <v>0.42580000000000001</v>
      </c>
      <c r="K40" s="132">
        <f>IF(ISNUMBER('2010'!J40),IF(('2010'!J40/5)&gt;1,1,'2010'!J40/5),"XXX")</f>
        <v>0.51971600000000007</v>
      </c>
      <c r="L40" s="132">
        <f>IF(ISNUMBER('2010'!K40),'2010'!K40,"XXX")</f>
        <v>0.70285714285714285</v>
      </c>
      <c r="M40" s="132">
        <f>IF(ISNUMBER('2010'!L40),IF(('2010'!L40/5)&gt;1,1,'2010'!L40/5),"XXX")</f>
        <v>1</v>
      </c>
      <c r="N40" s="132">
        <f>IF(ISNUMBER('2010'!M40),(1-('2010'!M40/100)),"XXX")</f>
        <v>0.84749124529999997</v>
      </c>
      <c r="O40" s="132">
        <f>IF(ISNUMBER('2010'!N40),IF(('2010'!N40/10)&gt;1,1,'2010'!N40/10),"XXX")</f>
        <v>1</v>
      </c>
      <c r="P40" s="159">
        <f>IF(ISNUMBER('2010'!O40),('2010'!O40/100),"XXX")</f>
        <v>1</v>
      </c>
      <c r="Q40" s="159">
        <f>'2010'!P40</f>
        <v>0.15703710317611694</v>
      </c>
      <c r="R40" s="159">
        <f>IF(ISNUMBER('2010'!Q40),('2010'!Q40/100),"XXX")</f>
        <v>0.32</v>
      </c>
      <c r="S40" s="159">
        <f>IF(ISNUMBER('2010'!R40),('2010'!R40/100),"XXX")</f>
        <v>0.82137150000000003</v>
      </c>
      <c r="T40" s="132">
        <f>IF(ISNUMBER('2010'!S40),(1-('2010'!S40/100)),"XXX")</f>
        <v>1</v>
      </c>
      <c r="U40" s="132">
        <f>IF(ISNUMBER('2010'!T40),'2010'!T40,"XXX")</f>
        <v>0.60571428571428576</v>
      </c>
      <c r="V40" s="132">
        <f>IF(ISNUMBER('2010'!U40),'2010'!U40,"XXX")</f>
        <v>0.44071428571428573</v>
      </c>
      <c r="W40" s="132">
        <f>IF(ISNUMBER('2010'!V40),'2010'!V40,"XXX")</f>
        <v>0.62285714285714289</v>
      </c>
      <c r="X40" s="132">
        <f>IF(ISNUMBER('2010'!W40),'2010'!W40,"XXX")</f>
        <v>0.45428571428571429</v>
      </c>
      <c r="Y40" s="161">
        <f t="shared" si="2"/>
        <v>0.66254384767261443</v>
      </c>
      <c r="Z40" s="132">
        <f>'2010'!X40</f>
        <v>0.89200000000000002</v>
      </c>
      <c r="AA40" s="132">
        <f>('2010'!Y40+2.5)/5</f>
        <v>0.71132497780000004</v>
      </c>
      <c r="AB40" s="160">
        <f t="shared" si="3"/>
        <v>0.80166248890000003</v>
      </c>
      <c r="AC40" s="6"/>
      <c r="AE40">
        <f t="shared" si="5"/>
        <v>0.55432857142857139</v>
      </c>
      <c r="AF40">
        <f t="shared" si="5"/>
        <v>0.47275800000000001</v>
      </c>
      <c r="AG40">
        <f t="shared" si="5"/>
        <v>0.61128657142857146</v>
      </c>
      <c r="AH40">
        <f t="shared" si="5"/>
        <v>0.85142857142857142</v>
      </c>
      <c r="AI40">
        <f t="shared" si="5"/>
        <v>0.92374562265000004</v>
      </c>
      <c r="AJ40">
        <f t="shared" si="5"/>
        <v>0.92374562265000004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0.80285714285714294</v>
      </c>
      <c r="AQ40">
        <f t="shared" si="5"/>
        <v>0.52321428571428574</v>
      </c>
      <c r="AR40">
        <f t="shared" si="5"/>
        <v>0.53178571428571431</v>
      </c>
      <c r="AS40">
        <f t="shared" si="5"/>
        <v>0.53857142857142859</v>
      </c>
    </row>
    <row r="41" spans="1:45" ht="15" x14ac:dyDescent="0.25">
      <c r="A41" s="19" t="s">
        <v>50</v>
      </c>
      <c r="B41" s="3" t="s">
        <v>50</v>
      </c>
      <c r="C41" s="132">
        <f>IF(ISNUMBER('2010'!C41),(1-PRODUCT('2010'!C41,0.1)),"XXX")</f>
        <v>0.77</v>
      </c>
      <c r="D41" s="132">
        <f>IFERROR(IF((LOG(100*'2010'!D41+1)/LOG(100+1))&gt;1,0,(1-(LOG(100*'2010'!D41+1)/LOG(100+1)))), 1)</f>
        <v>1</v>
      </c>
      <c r="E41" s="132">
        <v>1</v>
      </c>
      <c r="F41" s="132">
        <f>IF(ISNUMBER('2010'!F41),(1-(('2010'!F41-1)/4)),"XXX")</f>
        <v>1</v>
      </c>
      <c r="G41" s="132">
        <f>IF(ISNUMBER('2010'!G41),(1-('2010'!G41/10)),"XXX")</f>
        <v>0.87</v>
      </c>
      <c r="H41" s="160">
        <f t="shared" si="1"/>
        <v>0.92799999999999994</v>
      </c>
      <c r="I41" s="132">
        <f>'2010'!H41</f>
        <v>0.81285714285714283</v>
      </c>
      <c r="J41" s="132">
        <f>IF(ISNUMBER('2010'!I41),'2010'!I41,"XXX")</f>
        <v>0.69879000000000002</v>
      </c>
      <c r="K41" s="132">
        <f>IF(ISNUMBER('2010'!J41),IF(('2010'!J41/5)&gt;1,1,'2010'!J41/5),"XXX")</f>
        <v>0.98085999999999984</v>
      </c>
      <c r="L41" s="132">
        <f>IF(ISNUMBER('2010'!K41),'2010'!K41,"XXX")</f>
        <v>0.74428571428571433</v>
      </c>
      <c r="M41" s="132">
        <f>IF(ISNUMBER('2010'!L41),IF(('2010'!L41/5)&gt;1,1,'2010'!L41/5),"XXX")</f>
        <v>1</v>
      </c>
      <c r="N41" s="132">
        <f>IF(ISNUMBER('2010'!M41),(1-('2010'!M41/100)),"XXX")</f>
        <v>0.8561428928</v>
      </c>
      <c r="O41" s="132">
        <f>IF(ISNUMBER('2010'!N41),IF(('2010'!N41/10)&gt;1,1,'2010'!N41/10),"XXX")</f>
        <v>1</v>
      </c>
      <c r="P41" s="159">
        <f>IF(ISNUMBER('2010'!O41),('2010'!O41/100),"XXX")</f>
        <v>0.96799999999999997</v>
      </c>
      <c r="Q41" s="159">
        <f>'2010'!P41</f>
        <v>1</v>
      </c>
      <c r="R41" s="159">
        <f>IF(ISNUMBER('2010'!Q41),('2010'!Q41/100),"XXX")</f>
        <v>0.63700000000000001</v>
      </c>
      <c r="S41" s="159">
        <f>IF(ISNUMBER('2010'!R41),('2010'!R41/100),"XXX")</f>
        <v>0.90872150000000007</v>
      </c>
      <c r="T41" s="132">
        <f>IF(ISNUMBER('2010'!S41),(1-('2010'!S41/100)),"XXX")</f>
        <v>1</v>
      </c>
      <c r="U41" s="132">
        <f>IF(ISNUMBER('2010'!T41),'2010'!T41,"XXX")</f>
        <v>0.84428571428571431</v>
      </c>
      <c r="V41" s="132">
        <f>IF(ISNUMBER('2010'!U41),'2010'!U41,"XXX")</f>
        <v>0.85642857142857143</v>
      </c>
      <c r="W41" s="132">
        <f>IF(ISNUMBER('2010'!V41),'2010'!V41,"XXX")</f>
        <v>0.73000000000000009</v>
      </c>
      <c r="X41" s="132">
        <f>IF(ISNUMBER('2010'!W41),'2010'!W41,"XXX")</f>
        <v>0.70428571428571429</v>
      </c>
      <c r="Y41" s="161">
        <f t="shared" si="2"/>
        <v>0.8588535781214286</v>
      </c>
      <c r="Z41" s="132">
        <f>'2010'!X41</f>
        <v>0.91800000000000004</v>
      </c>
      <c r="AA41" s="132">
        <f>('2010'!Y41+2.5)/5</f>
        <v>0.8133571624</v>
      </c>
      <c r="AB41" s="160">
        <f t="shared" si="3"/>
        <v>0.86567858120000007</v>
      </c>
      <c r="AC41" s="6"/>
      <c r="AE41">
        <f t="shared" si="5"/>
        <v>0.75582357142857148</v>
      </c>
      <c r="AF41">
        <f t="shared" si="5"/>
        <v>0.83982499999999993</v>
      </c>
      <c r="AG41">
        <f t="shared" si="5"/>
        <v>0.86257285714285703</v>
      </c>
      <c r="AH41">
        <f t="shared" si="5"/>
        <v>0.87214285714285711</v>
      </c>
      <c r="AI41">
        <f t="shared" si="5"/>
        <v>0.92807144639999994</v>
      </c>
      <c r="AJ41">
        <f t="shared" si="5"/>
        <v>0.92807144639999994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0.92214285714285715</v>
      </c>
      <c r="AQ41">
        <f t="shared" si="5"/>
        <v>0.85035714285714281</v>
      </c>
      <c r="AR41">
        <f t="shared" si="5"/>
        <v>0.79321428571428576</v>
      </c>
      <c r="AS41">
        <f t="shared" si="5"/>
        <v>0.71714285714285719</v>
      </c>
    </row>
    <row r="42" spans="1:45" ht="15" x14ac:dyDescent="0.25">
      <c r="A42" s="19" t="s">
        <v>51</v>
      </c>
      <c r="B42" s="3" t="s">
        <v>51</v>
      </c>
      <c r="C42" s="132">
        <f>IF(ISNUMBER('2010'!C42),(1-PRODUCT('2010'!C42,0.1)),"XXX")</f>
        <v>0.39999999999999991</v>
      </c>
      <c r="D42" s="132">
        <f>IFERROR(IF((LOG(100*'2010'!D42+1)/LOG(100+1))&gt;1,0,(1-(LOG(100*'2010'!D42+1)/LOG(100+1)))), 1)</f>
        <v>1</v>
      </c>
      <c r="E42" s="132">
        <f>IF(ISNUMBER('2010'!E42),'2010'!E42/100,"XXX")</f>
        <v>0.62666666666666659</v>
      </c>
      <c r="F42" s="132">
        <f>IF(ISNUMBER('2010'!F42),(1-(('2010'!F42-1)/4)),"XXX")</f>
        <v>0.5</v>
      </c>
      <c r="G42" s="132">
        <f>IF(ISNUMBER('2010'!G42),(1-('2010'!G42/10)),"XXX")</f>
        <v>0.35</v>
      </c>
      <c r="H42" s="160">
        <f t="shared" si="1"/>
        <v>0.57533333333333325</v>
      </c>
      <c r="I42" s="132">
        <f>'2010'!H42</f>
        <v>0.40428571428571425</v>
      </c>
      <c r="J42" s="132">
        <f>IF(ISNUMBER('2010'!I42),'2010'!I42,"XXX")</f>
        <v>0.16578000000000001</v>
      </c>
      <c r="K42" s="132">
        <f>IF(ISNUMBER('2010'!J42),IF(('2010'!J42/5)&gt;1,1,'2010'!J42/5),"XXX")</f>
        <v>0.31947400000000004</v>
      </c>
      <c r="L42" s="132">
        <f>IF(ISNUMBER('2010'!K42),'2010'!K42,"XXX")</f>
        <v>0.28142857142857142</v>
      </c>
      <c r="M42" s="132">
        <f>IF(ISNUMBER('2010'!L42),IF(('2010'!L42/5)&gt;1,1,'2010'!L42/5),"XXX")</f>
        <v>0.50327749199999994</v>
      </c>
      <c r="N42" s="132">
        <f>IF(ISNUMBER('2010'!M42),(1-('2010'!M42/100)),"XXX")</f>
        <v>0.56083194730000008</v>
      </c>
      <c r="O42" s="132">
        <f>IF(ISNUMBER('2010'!N42),IF(('2010'!N42/10)&gt;1,1,'2010'!N42/10),"XXX")</f>
        <v>0.48200000000000004</v>
      </c>
      <c r="P42" s="159" t="str">
        <f>IF(ISNUMBER('2010'!O42),('2010'!O42/100),"XXX")</f>
        <v>XXX</v>
      </c>
      <c r="Q42" s="159">
        <f>'2010'!P42</f>
        <v>0.31864085197448733</v>
      </c>
      <c r="R42" s="159">
        <f>IF(ISNUMBER('2010'!Q42),('2010'!Q42/100),"XXX")</f>
        <v>0.41499999999999998</v>
      </c>
      <c r="S42" s="159">
        <f>IF(ISNUMBER('2010'!R42),('2010'!R42/100),"XXX")</f>
        <v>0.55186869999999999</v>
      </c>
      <c r="T42" s="132">
        <f>IF(ISNUMBER('2010'!S42),(1-('2010'!S42/100)),"XXX")</f>
        <v>0.98219999999999996</v>
      </c>
      <c r="U42" s="132">
        <f>IF(ISNUMBER('2010'!T42),'2010'!T42,"XXX")</f>
        <v>0.51142857142857145</v>
      </c>
      <c r="V42" s="132">
        <f>IF(ISNUMBER('2010'!U42),'2010'!U42,"XXX")</f>
        <v>0.34500000000000003</v>
      </c>
      <c r="W42" s="132">
        <f>IF(ISNUMBER('2010'!V42),'2010'!V42,"XXX")</f>
        <v>0.52142857142857146</v>
      </c>
      <c r="X42" s="132">
        <f>IF(ISNUMBER('2010'!W42),'2010'!W42,"XXX")</f>
        <v>0.44</v>
      </c>
      <c r="Y42" s="161">
        <f t="shared" si="2"/>
        <v>0.45529027624036977</v>
      </c>
      <c r="Z42" s="132">
        <f>'2010'!X42</f>
        <v>0.60099999999999998</v>
      </c>
      <c r="AA42" s="132">
        <f>('2010'!Y42+2.5)/5</f>
        <v>0.52916963100000003</v>
      </c>
      <c r="AB42" s="160">
        <f t="shared" si="3"/>
        <v>0.5650848155</v>
      </c>
      <c r="AC42" s="6"/>
      <c r="AE42">
        <f t="shared" si="5"/>
        <v>0.28503285714285714</v>
      </c>
      <c r="AF42">
        <f t="shared" si="5"/>
        <v>0.24262700000000004</v>
      </c>
      <c r="AG42">
        <f t="shared" si="5"/>
        <v>0.3004512857142857</v>
      </c>
      <c r="AH42">
        <f t="shared" si="5"/>
        <v>0.3923530317142857</v>
      </c>
      <c r="AI42">
        <f t="shared" si="5"/>
        <v>0.53205471965000006</v>
      </c>
      <c r="AJ42">
        <f t="shared" si="5"/>
        <v>0.52141597365000003</v>
      </c>
      <c r="AK42">
        <f t="shared" si="5"/>
        <v>0.48200000000000004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0.76703434999999998</v>
      </c>
      <c r="AP42">
        <f t="shared" si="5"/>
        <v>0.74681428571428565</v>
      </c>
      <c r="AQ42">
        <f t="shared" si="5"/>
        <v>0.42821428571428577</v>
      </c>
      <c r="AR42">
        <f t="shared" si="5"/>
        <v>0.43321428571428577</v>
      </c>
      <c r="AS42">
        <f t="shared" si="5"/>
        <v>0.48071428571428576</v>
      </c>
    </row>
    <row r="43" spans="1:45" ht="15" x14ac:dyDescent="0.25">
      <c r="A43" s="19" t="s">
        <v>52</v>
      </c>
      <c r="B43" s="3" t="s">
        <v>52</v>
      </c>
      <c r="C43" s="132">
        <f>IF(ISNUMBER('2010'!C43),(1-PRODUCT('2010'!C43,0.1)),"XXX")</f>
        <v>0.39</v>
      </c>
      <c r="D43" s="132">
        <f>IFERROR(IF((LOG(100*'2010'!D43+1)/LOG(100+1))&gt;1,0,(1-(LOG(100*'2010'!D43+1)/LOG(100+1)))), 1)</f>
        <v>1</v>
      </c>
      <c r="E43" s="132">
        <f>IF(ISNUMBER('2010'!E43),'2010'!E43/100,"XXX")</f>
        <v>0.67666666666666675</v>
      </c>
      <c r="F43" s="132">
        <f>IF(ISNUMBER('2010'!F43),(1-(('2010'!F43-1)/4)),"XXX")</f>
        <v>0.75</v>
      </c>
      <c r="G43" s="132">
        <f>IF(ISNUMBER('2010'!G43),(1-('2010'!G43/10)),"XXX")</f>
        <v>0.42000000000000004</v>
      </c>
      <c r="H43" s="160">
        <f t="shared" si="1"/>
        <v>0.64733333333333332</v>
      </c>
      <c r="I43" s="132">
        <f>'2010'!H43</f>
        <v>0.45428571428571429</v>
      </c>
      <c r="J43" s="132">
        <f>IF(ISNUMBER('2010'!I43),'2010'!I43,"XXX")</f>
        <v>0.15953999999999999</v>
      </c>
      <c r="K43" s="132">
        <f>IF(ISNUMBER('2010'!J43),IF(('2010'!J43/5)&gt;1,1,'2010'!J43/5),"XXX")</f>
        <v>0.40894799999999998</v>
      </c>
      <c r="L43" s="132">
        <f>IF(ISNUMBER('2010'!K43),'2010'!K43,"XXX")</f>
        <v>0.38142857142857139</v>
      </c>
      <c r="M43" s="132">
        <f>IF(ISNUMBER('2010'!L43),IF(('2010'!L43/5)&gt;1,1,'2010'!L43/5),"XXX")</f>
        <v>0.56695504200000002</v>
      </c>
      <c r="N43" s="132">
        <f>IF(ISNUMBER('2010'!M43),(1-('2010'!M43/100)),"XXX")</f>
        <v>0.52650093079999993</v>
      </c>
      <c r="O43" s="132">
        <f>IF(ISNUMBER('2010'!N43),IF(('2010'!N43/10)&gt;1,1,'2010'!N43/10),"XXX")</f>
        <v>0.437</v>
      </c>
      <c r="P43" s="159">
        <f>IF(ISNUMBER('2010'!O43),('2010'!O43/100),"XXX")</f>
        <v>0.52</v>
      </c>
      <c r="Q43" s="159">
        <f>'2010'!P43</f>
        <v>0.29986422061920165</v>
      </c>
      <c r="R43" s="159">
        <f>IF(ISNUMBER('2010'!Q43),('2010'!Q43/100),"XXX")</f>
        <v>0.113</v>
      </c>
      <c r="S43" s="159">
        <f>IF(ISNUMBER('2010'!R43),('2010'!R43/100),"XXX")</f>
        <v>0.548261</v>
      </c>
      <c r="T43" s="132">
        <f>IF(ISNUMBER('2010'!S43),(1-('2010'!S43/100)),"XXX")</f>
        <v>0.94489999999999996</v>
      </c>
      <c r="U43" s="132">
        <f>IF(ISNUMBER('2010'!T43),'2010'!T43,"XXX")</f>
        <v>0.42</v>
      </c>
      <c r="V43" s="132">
        <f>IF(ISNUMBER('2010'!U43),'2010'!U43,"XXX")</f>
        <v>0.33499999999999996</v>
      </c>
      <c r="W43" s="132">
        <f>IF(ISNUMBER('2010'!V43),'2010'!V43,"XXX")</f>
        <v>0.47285714285714286</v>
      </c>
      <c r="X43" s="132">
        <f>IF(ISNUMBER('2010'!W43),'2010'!W43,"XXX")</f>
        <v>0.38857142857142862</v>
      </c>
      <c r="Y43" s="161">
        <f t="shared" si="2"/>
        <v>0.43606950316012866</v>
      </c>
      <c r="Z43" s="132">
        <f>'2010'!X43</f>
        <v>0.59199999999999997</v>
      </c>
      <c r="AA43" s="132">
        <f>('2010'!Y43+2.5)/5</f>
        <v>0.47014012640000002</v>
      </c>
      <c r="AB43" s="160">
        <f t="shared" si="3"/>
        <v>0.53107006320000005</v>
      </c>
      <c r="AC43" s="6"/>
      <c r="AE43">
        <f t="shared" si="5"/>
        <v>0.30691285714285715</v>
      </c>
      <c r="AF43">
        <f t="shared" si="5"/>
        <v>0.284244</v>
      </c>
      <c r="AG43">
        <f t="shared" si="5"/>
        <v>0.39518828571428566</v>
      </c>
      <c r="AH43">
        <f t="shared" si="5"/>
        <v>0.47419180671428574</v>
      </c>
      <c r="AI43">
        <f t="shared" si="5"/>
        <v>0.54672798639999998</v>
      </c>
      <c r="AJ43">
        <f t="shared" si="5"/>
        <v>0.48175046539999999</v>
      </c>
      <c r="AK43">
        <f t="shared" si="5"/>
        <v>0.47850000000000004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0.74658049999999998</v>
      </c>
      <c r="AP43">
        <f t="shared" si="5"/>
        <v>0.68245</v>
      </c>
      <c r="AQ43">
        <f t="shared" si="5"/>
        <v>0.37749999999999995</v>
      </c>
      <c r="AR43">
        <f t="shared" si="5"/>
        <v>0.40392857142857141</v>
      </c>
      <c r="AS43">
        <f t="shared" si="5"/>
        <v>0.43071428571428572</v>
      </c>
    </row>
    <row r="44" spans="1:45" ht="15" x14ac:dyDescent="0.25">
      <c r="A44" s="19" t="s">
        <v>188</v>
      </c>
      <c r="B44" s="3" t="s">
        <v>53</v>
      </c>
      <c r="C44" s="132">
        <f>IF(ISNUMBER('2010'!C44),(1-PRODUCT('2010'!C44,0.1)),"XXX")</f>
        <v>0.21999999999999997</v>
      </c>
      <c r="D44" s="132">
        <f>IFERROR(IF((LOG(100*'2010'!D44+1)/LOG(100+1))&gt;1,0,(1-(LOG(100*'2010'!D44+1)/LOG(100+1)))), 1)</f>
        <v>1</v>
      </c>
      <c r="E44" s="132">
        <f>IF(ISNUMBER('2010'!E44),'2010'!E44/100,"XXX")</f>
        <v>0.79166666666666674</v>
      </c>
      <c r="F44" s="132">
        <f>IF(ISNUMBER('2010'!F44),(1-(('2010'!F44-1)/4)),"XXX")</f>
        <v>0.25</v>
      </c>
      <c r="G44" s="132">
        <f>IF(ISNUMBER('2010'!G44),(1-('2010'!G44/10)),"XXX")</f>
        <v>0.18000000000000005</v>
      </c>
      <c r="H44" s="160">
        <f t="shared" si="1"/>
        <v>0.4883333333333334</v>
      </c>
      <c r="I44" s="132">
        <f>'2010'!H44</f>
        <v>0.56714285714285717</v>
      </c>
      <c r="J44" s="132">
        <f>IF(ISNUMBER('2010'!I44),'2010'!I44,"XXX")</f>
        <v>0.12554999999999999</v>
      </c>
      <c r="K44" s="132" t="str">
        <f>IF(ISNUMBER('2010'!J44),IF(('2010'!J44/5)&gt;1,1,'2010'!J44/5),"XXX")</f>
        <v>XXX</v>
      </c>
      <c r="L44" s="132">
        <f>IF(ISNUMBER('2010'!K44),'2010'!K44,"XXX")</f>
        <v>0.35285714285714287</v>
      </c>
      <c r="M44" s="132">
        <f>IF(ISNUMBER('2010'!L44),IF(('2010'!L44/5)&gt;1,1,'2010'!L44/5),"XXX")</f>
        <v>0.273537684</v>
      </c>
      <c r="N44" s="132">
        <f>IF(ISNUMBER('2010'!M44),(1-('2010'!M44/100)),"XXX")</f>
        <v>0.37371898650000002</v>
      </c>
      <c r="O44" s="132">
        <f>IF(ISNUMBER('2010'!N44),IF(('2010'!N44/10)&gt;1,1,'2010'!N44/10),"XXX")</f>
        <v>1</v>
      </c>
      <c r="P44" s="159">
        <f>IF(ISNUMBER('2010'!O44),('2010'!O44/100),"XXX")</f>
        <v>0.375</v>
      </c>
      <c r="Q44" s="159">
        <f>'2010'!P44</f>
        <v>0.61390299797058101</v>
      </c>
      <c r="R44" s="159">
        <f>IF(ISNUMBER('2010'!Q44),('2010'!Q44/100),"XXX")</f>
        <v>0.19899999999999998</v>
      </c>
      <c r="S44" s="159">
        <f>IF(ISNUMBER('2010'!R44),('2010'!R44/100),"XXX")</f>
        <v>0.61140879999999997</v>
      </c>
      <c r="T44" s="132">
        <f>IF(ISNUMBER('2010'!S44),(1-('2010'!S44/100)),"XXX")</f>
        <v>0.98240000000000005</v>
      </c>
      <c r="U44" s="132">
        <f>IF(ISNUMBER('2010'!T44),'2010'!T44,"XXX")</f>
        <v>0.61142857142857143</v>
      </c>
      <c r="V44" s="132">
        <f>IF(ISNUMBER('2010'!U44),'2010'!U44,"XXX")</f>
        <v>0.49357142857142861</v>
      </c>
      <c r="W44" s="132">
        <f>IF(ISNUMBER('2010'!V44),'2010'!V44,"XXX")</f>
        <v>0.58285714285714285</v>
      </c>
      <c r="X44" s="132">
        <f>IF(ISNUMBER('2010'!W44),'2010'!W44,"XXX")</f>
        <v>0.5357142857142857</v>
      </c>
      <c r="Y44" s="161">
        <f t="shared" si="2"/>
        <v>0.50318418999369707</v>
      </c>
      <c r="Z44" s="132">
        <f>'2010'!X44</f>
        <v>0.21099999999999999</v>
      </c>
      <c r="AA44" s="132">
        <f>('2010'!Y44+2.5)/5</f>
        <v>0.28489665980000001</v>
      </c>
      <c r="AB44" s="160">
        <f t="shared" si="3"/>
        <v>0.24794832989999999</v>
      </c>
      <c r="AC44" s="6"/>
      <c r="AE44">
        <f t="shared" si="5"/>
        <v>0.34634642857142861</v>
      </c>
      <c r="AF44">
        <f t="shared" si="5"/>
        <v>0.12554999999999999</v>
      </c>
      <c r="AG44">
        <f t="shared" si="5"/>
        <v>0.35285714285714287</v>
      </c>
      <c r="AH44">
        <f t="shared" si="5"/>
        <v>0.31319741342857144</v>
      </c>
      <c r="AI44">
        <f t="shared" si="5"/>
        <v>0.32362833525000001</v>
      </c>
      <c r="AJ44">
        <f t="shared" si="5"/>
        <v>0.68685949325000006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0.79690440000000007</v>
      </c>
      <c r="AP44">
        <f t="shared" si="5"/>
        <v>0.79691428571428569</v>
      </c>
      <c r="AQ44">
        <f t="shared" si="5"/>
        <v>0.55249999999999999</v>
      </c>
      <c r="AR44">
        <f t="shared" si="5"/>
        <v>0.53821428571428576</v>
      </c>
      <c r="AS44">
        <f t="shared" si="5"/>
        <v>0.55928571428571427</v>
      </c>
    </row>
    <row r="45" spans="1:45" ht="15" x14ac:dyDescent="0.25">
      <c r="A45" s="19" t="s">
        <v>54</v>
      </c>
      <c r="B45" s="3" t="s">
        <v>54</v>
      </c>
      <c r="C45" s="132">
        <f>IF(ISNUMBER('2010'!C45),(1-PRODUCT('2010'!C45,0.1)),"XXX")</f>
        <v>0.49</v>
      </c>
      <c r="D45" s="132">
        <f>IFERROR(IF((LOG(100*'2010'!D45+1)/LOG(100+1))&gt;1,0,(1-(LOG(100*'2010'!D45+1)/LOG(100+1)))), 1)</f>
        <v>1</v>
      </c>
      <c r="E45" s="132">
        <f>IF(ISNUMBER('2010'!E45),'2010'!E45/100,"XXX")</f>
        <v>0.51666666666666672</v>
      </c>
      <c r="F45" s="132">
        <f>IF(ISNUMBER('2010'!F45),(1-(('2010'!F45-1)/4)),"XXX")</f>
        <v>0.75</v>
      </c>
      <c r="G45" s="132">
        <f>IF(ISNUMBER('2010'!G45),(1-('2010'!G45/10)),"XXX")</f>
        <v>0.32999999999999996</v>
      </c>
      <c r="H45" s="160">
        <f t="shared" si="1"/>
        <v>0.6173333333333334</v>
      </c>
      <c r="I45" s="132">
        <f>'2010'!H45</f>
        <v>0.59</v>
      </c>
      <c r="J45" s="132">
        <f>IF(ISNUMBER('2010'!I45),'2010'!I45,"XXX")</f>
        <v>0.1923</v>
      </c>
      <c r="K45" s="132">
        <f>IF(ISNUMBER('2010'!J45),IF(('2010'!J45/5)&gt;1,1,'2010'!J45/5),"XXX")</f>
        <v>0.56220599999999998</v>
      </c>
      <c r="L45" s="132">
        <f>IF(ISNUMBER('2010'!K45),'2010'!K45,"XXX")</f>
        <v>0.39142857142857146</v>
      </c>
      <c r="M45" s="132">
        <f>IF(ISNUMBER('2010'!L45),IF(('2010'!L45/5)&gt;1,1,'2010'!L45/5),"XXX")</f>
        <v>0.88870611200000005</v>
      </c>
      <c r="N45" s="132">
        <f>IF(ISNUMBER('2010'!M45),(1-('2010'!M45/100)),"XXX")</f>
        <v>0.67255104059999993</v>
      </c>
      <c r="O45" s="132">
        <f>IF(ISNUMBER('2010'!N45),IF(('2010'!N45/10)&gt;1,1,'2010'!N45/10),"XXX")</f>
        <v>1</v>
      </c>
      <c r="P45" s="159" t="str">
        <f>IF(ISNUMBER('2010'!O45),('2010'!O45/100),"XXX")</f>
        <v>XXX</v>
      </c>
      <c r="Q45" s="159">
        <f>'2010'!P45</f>
        <v>0.28195548057556152</v>
      </c>
      <c r="R45" s="159">
        <f>IF(ISNUMBER('2010'!Q45),('2010'!Q45/100),"XXX")</f>
        <v>6.9000000000000006E-2</v>
      </c>
      <c r="S45" s="159">
        <f>IF(ISNUMBER('2010'!R45),('2010'!R45/100),"XXX")</f>
        <v>0.58095359999999996</v>
      </c>
      <c r="T45" s="132">
        <f>IF(ISNUMBER('2010'!S45),(1-('2010'!S45/100)),"XXX")</f>
        <v>0.96230000000000004</v>
      </c>
      <c r="U45" s="132">
        <f>IF(ISNUMBER('2010'!T45),'2010'!T45,"XXX")</f>
        <v>0.52428571428571424</v>
      </c>
      <c r="V45" s="132">
        <f>IF(ISNUMBER('2010'!U45),'2010'!U45,"XXX")</f>
        <v>0.42</v>
      </c>
      <c r="W45" s="132">
        <f>IF(ISNUMBER('2010'!V45),'2010'!V45,"XXX")</f>
        <v>0.59714285714285709</v>
      </c>
      <c r="X45" s="132">
        <f>IF(ISNUMBER('2010'!W45),'2010'!W45,"XXX")</f>
        <v>0.48857142857142855</v>
      </c>
      <c r="Y45" s="161">
        <f t="shared" si="2"/>
        <v>0.57633755028775835</v>
      </c>
      <c r="Z45" s="132">
        <f>'2010'!X45</f>
        <v>0.61299999999999999</v>
      </c>
      <c r="AA45" s="132">
        <f>('2010'!Y45+2.5)/5</f>
        <v>0.5287210524</v>
      </c>
      <c r="AB45" s="160">
        <f t="shared" si="3"/>
        <v>0.57086052619999994</v>
      </c>
      <c r="AC45" s="6"/>
      <c r="AE45">
        <f t="shared" si="5"/>
        <v>0.39115</v>
      </c>
      <c r="AF45">
        <f t="shared" si="5"/>
        <v>0.377253</v>
      </c>
      <c r="AG45">
        <f t="shared" si="5"/>
        <v>0.47681728571428572</v>
      </c>
      <c r="AH45">
        <f t="shared" si="5"/>
        <v>0.6400673417142857</v>
      </c>
      <c r="AI45">
        <f t="shared" si="5"/>
        <v>0.78062857630000004</v>
      </c>
      <c r="AJ45">
        <f t="shared" si="5"/>
        <v>0.83627552029999996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0.77162679999999995</v>
      </c>
      <c r="AP45">
        <f t="shared" si="5"/>
        <v>0.7432928571428572</v>
      </c>
      <c r="AQ45">
        <f t="shared" si="5"/>
        <v>0.47214285714285709</v>
      </c>
      <c r="AR45">
        <f t="shared" si="5"/>
        <v>0.50857142857142856</v>
      </c>
      <c r="AS45">
        <f t="shared" si="5"/>
        <v>0.54285714285714282</v>
      </c>
    </row>
    <row r="46" spans="1:45" ht="15" x14ac:dyDescent="0.25">
      <c r="A46" s="19" t="s">
        <v>55</v>
      </c>
      <c r="B46" s="3" t="s">
        <v>55</v>
      </c>
      <c r="C46" s="132">
        <f>IF(ISNUMBER('2010'!C46),(1-PRODUCT('2010'!C46,0.1)),"XXX")</f>
        <v>0.64999999999999991</v>
      </c>
      <c r="D46" s="132">
        <f>IFERROR(IF((LOG(100*'2010'!D46+1)/LOG(100+1))&gt;1,0,(1-(LOG(100*'2010'!D46+1)/LOG(100+1)))), 1)</f>
        <v>1</v>
      </c>
      <c r="E46" s="132">
        <v>1</v>
      </c>
      <c r="F46" s="132">
        <v>1</v>
      </c>
      <c r="G46" s="132">
        <f>IF(ISNUMBER('2010'!G46),(1-('2010'!G46/10)),"XXX")</f>
        <v>0.67</v>
      </c>
      <c r="H46" s="160">
        <f t="shared" si="1"/>
        <v>0.8640000000000001</v>
      </c>
      <c r="I46" s="132">
        <f>'2010'!H46</f>
        <v>0.70571428571428574</v>
      </c>
      <c r="J46" s="132">
        <f>IF(ISNUMBER('2010'!I46),'2010'!I46,"XXX")</f>
        <v>0.62729000000000001</v>
      </c>
      <c r="K46" s="132">
        <f>IF(ISNUMBER('2010'!J46),IF(('2010'!J46/5)&gt;1,1,'2010'!J46/5),"XXX")</f>
        <v>0.77479600000000004</v>
      </c>
      <c r="L46" s="132">
        <f>IF(ISNUMBER('2010'!K46),'2010'!K46,"XXX")</f>
        <v>0.76142857142857145</v>
      </c>
      <c r="M46" s="132">
        <f>IF(ISNUMBER('2010'!L46),IF(('2010'!L46/5)&gt;1,1,'2010'!L46/5),"XXX")</f>
        <v>0.93076209999999993</v>
      </c>
      <c r="N46" s="132">
        <f>IF(ISNUMBER('2010'!M46),(1-('2010'!M46/100)),"XXX")</f>
        <v>0.7808175087</v>
      </c>
      <c r="O46" s="132">
        <f>IF(ISNUMBER('2010'!N46),IF(('2010'!N46/10)&gt;1,1,'2010'!N46/10),"XXX")</f>
        <v>1</v>
      </c>
      <c r="P46" s="159">
        <f>IF(ISNUMBER('2010'!O46),('2010'!O46/100),"XXX")</f>
        <v>1</v>
      </c>
      <c r="Q46" s="159">
        <f>'2010'!P46</f>
        <v>0.62287850379943843</v>
      </c>
      <c r="R46" s="159">
        <f>IF(ISNUMBER('2010'!Q46),('2010'!Q46/100),"XXX")</f>
        <v>0.91700000000000004</v>
      </c>
      <c r="S46" s="159">
        <f>IF(ISNUMBER('2010'!R46),('2010'!R46/100),"XXX")</f>
        <v>0.90861940000000008</v>
      </c>
      <c r="T46" s="132">
        <f>IF(ISNUMBER('2010'!S46),(1-('2010'!S46/100)),"XXX")</f>
        <v>1</v>
      </c>
      <c r="U46" s="132">
        <f>IF(ISNUMBER('2010'!T46),'2010'!T46,"XXX")</f>
        <v>0.72857142857142854</v>
      </c>
      <c r="V46" s="132">
        <f>IF(ISNUMBER('2010'!U46),'2010'!U46,"XXX")</f>
        <v>0.64785714285714291</v>
      </c>
      <c r="W46" s="132">
        <f>IF(ISNUMBER('2010'!V46),'2010'!V46,"XXX")</f>
        <v>0.67</v>
      </c>
      <c r="X46" s="132">
        <f>IF(ISNUMBER('2010'!W46),'2010'!W46,"XXX")</f>
        <v>0.61857142857142855</v>
      </c>
      <c r="Y46" s="161">
        <f t="shared" si="2"/>
        <v>0.79339414810264342</v>
      </c>
      <c r="Z46" s="132">
        <f>'2010'!X46</f>
        <v>0.875</v>
      </c>
      <c r="AA46" s="132">
        <f>('2010'!Y46+2.5)/5</f>
        <v>0.72889907360000006</v>
      </c>
      <c r="AB46" s="160">
        <f t="shared" si="3"/>
        <v>0.80194953680000003</v>
      </c>
      <c r="AC46" s="6"/>
      <c r="AE46">
        <f t="shared" si="5"/>
        <v>0.66650214285714293</v>
      </c>
      <c r="AF46">
        <f t="shared" si="5"/>
        <v>0.70104300000000008</v>
      </c>
      <c r="AG46">
        <f t="shared" si="5"/>
        <v>0.76811228571428569</v>
      </c>
      <c r="AH46">
        <f t="shared" si="5"/>
        <v>0.84609533571428575</v>
      </c>
      <c r="AI46">
        <f t="shared" si="5"/>
        <v>0.85578980434999996</v>
      </c>
      <c r="AJ46">
        <f t="shared" si="5"/>
        <v>0.89040875435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0.86428571428571432</v>
      </c>
      <c r="AQ46">
        <f t="shared" si="5"/>
        <v>0.68821428571428567</v>
      </c>
      <c r="AR46">
        <f t="shared" si="5"/>
        <v>0.65892857142857153</v>
      </c>
      <c r="AS46">
        <f t="shared" si="5"/>
        <v>0.64428571428571435</v>
      </c>
    </row>
    <row r="47" spans="1:45" ht="15" x14ac:dyDescent="0.25">
      <c r="A47" s="19" t="s">
        <v>56</v>
      </c>
      <c r="B47" s="27" t="s">
        <v>56</v>
      </c>
      <c r="C47" s="132" t="str">
        <f>IF(ISNUMBER('2010'!C47),(1-PRODUCT('2010'!C47,0.1)),"XXX")</f>
        <v>XXX</v>
      </c>
      <c r="D47" s="132">
        <f>IFERROR(IF((LOG(100*'2010'!D47+1)/LOG(100+1))&gt;1,0,(1-(LOG(100*'2010'!D47+1)/LOG(100+1)))), 1)</f>
        <v>1</v>
      </c>
      <c r="E47" s="132">
        <f>IF(ISNUMBER('2010'!E47),'2010'!E47/100,"XXX")</f>
        <v>0.87333333333333341</v>
      </c>
      <c r="F47" s="132">
        <f>IF(ISNUMBER('2010'!F47),(1-(('2010'!F47-1)/4)),"XXX")</f>
        <v>0.5</v>
      </c>
      <c r="G47" s="132" t="str">
        <f>IF(ISNUMBER('2010'!G47),(1-('2010'!G47/10)),"XXX")</f>
        <v>XXX</v>
      </c>
      <c r="H47" s="160">
        <f t="shared" si="1"/>
        <v>0.79111111111111121</v>
      </c>
      <c r="I47" s="132">
        <f>'2010'!H47</f>
        <v>0.46571428571428564</v>
      </c>
      <c r="J47" s="132">
        <f>IF(ISNUMBER('2010'!I47),'2010'!I47,"XXX")</f>
        <v>6.123E-2</v>
      </c>
      <c r="K47" s="132">
        <f>IF(ISNUMBER('2010'!J47),IF(('2010'!J47/5)&gt;1,1,'2010'!J47/5),"XXX")</f>
        <v>0.98855800000000005</v>
      </c>
      <c r="L47" s="132">
        <f>IF(ISNUMBER('2010'!K47),'2010'!K47,"XXX")</f>
        <v>0.57999999999999996</v>
      </c>
      <c r="M47" s="132">
        <f>IF(ISNUMBER('2010'!L47),IF(('2010'!L47/5)&gt;1,1,'2010'!L47/5),"XXX")</f>
        <v>0.84561805800000001</v>
      </c>
      <c r="N47" s="132">
        <f>IF(ISNUMBER('2010'!M47),(1-('2010'!M47/100)),"XXX")</f>
        <v>0.89544578549999998</v>
      </c>
      <c r="O47" s="132" t="str">
        <f>IF(ISNUMBER('2010'!N47),IF(('2010'!N47/10)&gt;1,1,'2010'!N47/10),"XXX")</f>
        <v>XXX</v>
      </c>
      <c r="P47" s="159" t="str">
        <f>IF(ISNUMBER('2010'!O47),('2010'!O47/100),"XXX")</f>
        <v>XXX</v>
      </c>
      <c r="Q47" s="159">
        <f>'2010'!P47</f>
        <v>0.30091000000000001</v>
      </c>
      <c r="R47" s="159">
        <f>IF(ISNUMBER('2010'!Q47),('2010'!Q47/100),"XXX")</f>
        <v>0.20199999999999999</v>
      </c>
      <c r="S47" s="159">
        <f>IF(ISNUMBER('2010'!R47),('2010'!R47/100),"XXX")</f>
        <v>0.66829080000000007</v>
      </c>
      <c r="T47" s="132">
        <f>IF(ISNUMBER('2010'!S47),(1-('2010'!S47/100)),"XXX")</f>
        <v>0.68010000000000004</v>
      </c>
      <c r="U47" s="132">
        <f>IF(ISNUMBER('2010'!T47),'2010'!T47,"XXX")</f>
        <v>0.61714285714285722</v>
      </c>
      <c r="V47" s="132">
        <f>IF(ISNUMBER('2010'!U47),'2010'!U47,"XXX")</f>
        <v>0.46357142857142858</v>
      </c>
      <c r="W47" s="132">
        <f>IF(ISNUMBER('2010'!V47),'2010'!V47,"XXX")</f>
        <v>0.52428571428571424</v>
      </c>
      <c r="X47" s="132">
        <f>IF(ISNUMBER('2010'!W47),'2010'!W47,"XXX")</f>
        <v>0.50714285714285712</v>
      </c>
      <c r="Y47" s="161">
        <f t="shared" si="2"/>
        <v>0.5571435561683673</v>
      </c>
      <c r="Z47" s="132">
        <f>'2010'!X47</f>
        <v>0.126</v>
      </c>
      <c r="AA47" s="132">
        <f>('2010'!Y47+2.5)/5</f>
        <v>0.2583205938</v>
      </c>
      <c r="AB47" s="160">
        <f t="shared" si="3"/>
        <v>0.1921602969</v>
      </c>
      <c r="AC47" s="6"/>
      <c r="AE47">
        <f t="shared" si="5"/>
        <v>0.26347214285714282</v>
      </c>
      <c r="AF47">
        <f t="shared" si="5"/>
        <v>0.52489399999999997</v>
      </c>
      <c r="AG47">
        <f t="shared" si="5"/>
        <v>0.78427899999999995</v>
      </c>
      <c r="AH47">
        <f t="shared" si="5"/>
        <v>0.71280902899999998</v>
      </c>
      <c r="AI47">
        <f t="shared" si="5"/>
        <v>0.87053192175000005</v>
      </c>
      <c r="AJ47">
        <f t="shared" si="5"/>
        <v>0.89544578549999998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0.67419540000000011</v>
      </c>
      <c r="AP47">
        <f t="shared" si="5"/>
        <v>0.64862142857142868</v>
      </c>
      <c r="AQ47">
        <f t="shared" si="5"/>
        <v>0.54035714285714287</v>
      </c>
      <c r="AR47">
        <f t="shared" si="5"/>
        <v>0.49392857142857138</v>
      </c>
      <c r="AS47">
        <f t="shared" si="5"/>
        <v>0.51571428571428568</v>
      </c>
    </row>
    <row r="48" spans="1:45" ht="15" x14ac:dyDescent="0.25">
      <c r="A48" s="19" t="s">
        <v>57</v>
      </c>
      <c r="B48" s="3" t="s">
        <v>57</v>
      </c>
      <c r="C48" s="132">
        <f>IF(ISNUMBER('2010'!C48),(1-PRODUCT('2010'!C48,0.1)),"XXX")</f>
        <v>0.20999999999999996</v>
      </c>
      <c r="D48" s="132">
        <f>IFERROR(IF((LOG(100*'2010'!D48+1)/LOG(100+1))&gt;1,0,(1-(LOG(100*'2010'!D48+1)/LOG(100+1)))), 1)</f>
        <v>0.75588529401834703</v>
      </c>
      <c r="E48" s="132">
        <f>IF(ISNUMBER('2010'!E48),'2010'!E48/100,"XXX")</f>
        <v>0.85333333333333339</v>
      </c>
      <c r="F48" s="132">
        <f>IF(ISNUMBER('2010'!F48),(1-(('2010'!F48-1)/4)),"XXX")</f>
        <v>0.5</v>
      </c>
      <c r="G48" s="132">
        <f>IF(ISNUMBER('2010'!G48),(1-('2010'!G48/10)),"XXX")</f>
        <v>0.13000000000000012</v>
      </c>
      <c r="H48" s="160">
        <f t="shared" si="1"/>
        <v>0.489843725470336</v>
      </c>
      <c r="I48" s="132">
        <f>'2010'!H48</f>
        <v>0.37857142857142856</v>
      </c>
      <c r="J48" s="132">
        <f>IF(ISNUMBER('2010'!I48),'2010'!I48,"XXX")</f>
        <v>7.3099999999999997E-3</v>
      </c>
      <c r="K48" s="132">
        <f>IF(ISNUMBER('2010'!J48),IF(('2010'!J48/5)&gt;1,1,'2010'!J48/5),"XXX")</f>
        <v>0.51545399999999997</v>
      </c>
      <c r="L48" s="132">
        <f>IF(ISNUMBER('2010'!K48),'2010'!K48,"XXX")</f>
        <v>0.46714285714285714</v>
      </c>
      <c r="M48" s="132">
        <f>IF(ISNUMBER('2010'!L48),IF(('2010'!L48/5)&gt;1,1,'2010'!L48/5),"XXX")</f>
        <v>0.18879274200000001</v>
      </c>
      <c r="N48" s="132">
        <f>IF(ISNUMBER('2010'!M48),(1-('2010'!M48/100)),"XXX")</f>
        <v>0.57709793089999994</v>
      </c>
      <c r="O48" s="132">
        <f>IF(ISNUMBER('2010'!N48),IF(('2010'!N48/10)&gt;1,1,'2010'!N48/10),"XXX")</f>
        <v>0.31721786015164277</v>
      </c>
      <c r="P48" s="159">
        <f>IF(ISNUMBER('2010'!O48),('2010'!O48/100),"XXX")</f>
        <v>0.153</v>
      </c>
      <c r="Q48" s="159">
        <f>'2010'!P48</f>
        <v>0.20459775924682616</v>
      </c>
      <c r="R48" s="159">
        <f>IF(ISNUMBER('2010'!Q48),('2010'!Q48/100),"XXX")</f>
        <v>0.08</v>
      </c>
      <c r="S48" s="159">
        <f>IF(ISNUMBER('2010'!R48),('2010'!R48/100),"XXX")</f>
        <v>0.11816649999999999</v>
      </c>
      <c r="T48" s="132">
        <f>IF(ISNUMBER('2010'!S48),(1-('2010'!S48/100)),"XXX")</f>
        <v>0.64840000000000009</v>
      </c>
      <c r="U48" s="132">
        <f>IF(ISNUMBER('2010'!T48),'2010'!T48,"XXX")</f>
        <v>0.59571428571428575</v>
      </c>
      <c r="V48" s="132">
        <f>IF(ISNUMBER('2010'!U48),'2010'!U48,"XXX")</f>
        <v>0.48999999999999994</v>
      </c>
      <c r="W48" s="132">
        <f>IF(ISNUMBER('2010'!V48),'2010'!V48,"XXX")</f>
        <v>0.60142857142857142</v>
      </c>
      <c r="X48" s="132">
        <f>IF(ISNUMBER('2010'!W48),'2010'!W48,"XXX")</f>
        <v>0.54571428571428571</v>
      </c>
      <c r="Y48" s="161">
        <f t="shared" si="2"/>
        <v>0.36803801380436862</v>
      </c>
      <c r="Z48" s="132">
        <f>'2010'!X48</f>
        <v>0.23100000000000001</v>
      </c>
      <c r="AA48" s="132">
        <f>('2010'!Y48+2.5)/5</f>
        <v>0.2545402766</v>
      </c>
      <c r="AB48" s="160">
        <f t="shared" si="3"/>
        <v>0.24277013829999999</v>
      </c>
      <c r="AC48" s="6"/>
      <c r="AE48">
        <f t="shared" si="5"/>
        <v>0.19294071428571427</v>
      </c>
      <c r="AF48">
        <f t="shared" si="5"/>
        <v>0.261382</v>
      </c>
      <c r="AG48">
        <f t="shared" si="5"/>
        <v>0.49129842857142858</v>
      </c>
      <c r="AH48">
        <f t="shared" si="5"/>
        <v>0.32796779957142858</v>
      </c>
      <c r="AI48">
        <f t="shared" si="5"/>
        <v>0.38294533644999995</v>
      </c>
      <c r="AJ48">
        <f t="shared" si="5"/>
        <v>0.44715789552582136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0.38328325000000002</v>
      </c>
      <c r="AP48">
        <f t="shared" si="5"/>
        <v>0.62205714285714286</v>
      </c>
      <c r="AQ48">
        <f t="shared" si="5"/>
        <v>0.54285714285714282</v>
      </c>
      <c r="AR48">
        <f t="shared" si="5"/>
        <v>0.54571428571428571</v>
      </c>
      <c r="AS48">
        <f t="shared" si="5"/>
        <v>0.57357142857142862</v>
      </c>
    </row>
    <row r="49" spans="1:45" ht="15" x14ac:dyDescent="0.25">
      <c r="A49" s="19" t="s">
        <v>58</v>
      </c>
      <c r="B49" s="3" t="s">
        <v>58</v>
      </c>
      <c r="C49" s="132">
        <f>IF(ISNUMBER('2010'!C49),(1-PRODUCT('2010'!C49,0.1)),"XXX")</f>
        <v>0.39</v>
      </c>
      <c r="D49" s="132">
        <f>IFERROR(IF((LOG(100*'2010'!D49+1)/LOG(100+1))&gt;1,0,(1-(LOG(100*'2010'!D49+1)/LOG(100+1)))), 1)</f>
        <v>1</v>
      </c>
      <c r="E49" s="132" t="str">
        <f>IF(ISNUMBER('2010'!E49),'2010'!E49/100,"XXX")</f>
        <v>XXX</v>
      </c>
      <c r="F49" s="132">
        <f>IF(ISNUMBER('2010'!F49),(1-(('2010'!F49-1)/4)),"XXX")</f>
        <v>0.75</v>
      </c>
      <c r="G49" s="132">
        <f>IF(ISNUMBER('2010'!G49),(1-('2010'!G49/10)),"XXX")</f>
        <v>0.32999999999999996</v>
      </c>
      <c r="H49" s="160">
        <f t="shared" si="1"/>
        <v>0.61750000000000005</v>
      </c>
      <c r="I49" s="132" t="str">
        <f>'2010'!H49</f>
        <v>XXX</v>
      </c>
      <c r="J49" s="132">
        <f>IF(ISNUMBER('2010'!I49),'2010'!I49,"XXX")</f>
        <v>0.13961000000000001</v>
      </c>
      <c r="K49" s="132">
        <f>IF(ISNUMBER('2010'!J49),IF(('2010'!J49/5)&gt;1,1,'2010'!J49/5),"XXX")</f>
        <v>0.50375199999999998</v>
      </c>
      <c r="L49" s="132" t="str">
        <f>IF(ISNUMBER('2010'!K49),'2010'!K49,"XXX")</f>
        <v>XXX</v>
      </c>
      <c r="M49" s="132">
        <f>IF(ISNUMBER('2010'!L49),IF(('2010'!L49/5)&gt;1,1,'2010'!L49/5),"XXX")</f>
        <v>0.43662271400000002</v>
      </c>
      <c r="N49" s="132">
        <f>IF(ISNUMBER('2010'!M49),(1-('2010'!M49/100)),"XXX")</f>
        <v>0.77629276280000004</v>
      </c>
      <c r="O49" s="132">
        <f>IF(ISNUMBER('2010'!N49),IF(('2010'!N49/10)&gt;1,1,'2010'!N49/10),"XXX")</f>
        <v>0.33710000000000001</v>
      </c>
      <c r="P49" s="159">
        <f>IF(ISNUMBER('2010'!O49),('2010'!O49/100),"XXX")</f>
        <v>0.106</v>
      </c>
      <c r="Q49" s="159">
        <f>'2010'!P49</f>
        <v>0.14481496810913086</v>
      </c>
      <c r="R49" s="159">
        <f>IF(ISNUMBER('2010'!Q49),('2010'!Q49/100),"XXX")</f>
        <v>0.25</v>
      </c>
      <c r="S49" s="159">
        <f>IF(ISNUMBER('2010'!R49),('2010'!R49/100),"XXX")</f>
        <v>0.57253710000000002</v>
      </c>
      <c r="T49" s="132">
        <f>IF(ISNUMBER('2010'!S49),(1-('2010'!S49/100)),"XXX")</f>
        <v>0.99480000000000002</v>
      </c>
      <c r="U49" s="132" t="str">
        <f>IF(ISNUMBER('2010'!T49),'2010'!T49,"XXX")</f>
        <v>XXX</v>
      </c>
      <c r="V49" s="132" t="str">
        <f>IF(ISNUMBER('2010'!U49),'2010'!U49,"XXX")</f>
        <v>XXX</v>
      </c>
      <c r="W49" s="132" t="str">
        <f>IF(ISNUMBER('2010'!V49),'2010'!V49,"XXX")</f>
        <v>XXX</v>
      </c>
      <c r="X49" s="132" t="str">
        <f>IF(ISNUMBER('2010'!W49),'2010'!W49,"XXX")</f>
        <v>XXX</v>
      </c>
      <c r="Y49" s="161">
        <f t="shared" si="2"/>
        <v>0.40874096207576088</v>
      </c>
      <c r="Z49" s="132">
        <f>'2010'!X49</f>
        <v>0.13900000000000001</v>
      </c>
      <c r="AA49" s="132">
        <f>('2010'!Y49+2.5)/5</f>
        <v>0.30070827</v>
      </c>
      <c r="AB49" s="160">
        <f t="shared" si="3"/>
        <v>0.21985413500000001</v>
      </c>
      <c r="AC49" s="6"/>
      <c r="AE49">
        <f t="shared" si="5"/>
        <v>0.13961000000000001</v>
      </c>
      <c r="AF49">
        <f t="shared" si="5"/>
        <v>0.32168099999999999</v>
      </c>
      <c r="AG49">
        <f t="shared" si="5"/>
        <v>0.50375199999999998</v>
      </c>
      <c r="AH49">
        <f t="shared" si="5"/>
        <v>0.43662271400000002</v>
      </c>
      <c r="AI49">
        <f t="shared" si="5"/>
        <v>0.60645773840000006</v>
      </c>
      <c r="AJ49">
        <f t="shared" si="5"/>
        <v>0.5566963814</v>
      </c>
      <c r="AK49">
        <f t="shared" si="5"/>
        <v>0.22155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0.78366855000000002</v>
      </c>
      <c r="AP49">
        <f t="shared" si="5"/>
        <v>0.99480000000000002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5">
      <c r="A50" s="19" t="s">
        <v>59</v>
      </c>
      <c r="B50" s="3" t="s">
        <v>59</v>
      </c>
      <c r="C50" s="132">
        <f>IF(ISNUMBER('2010'!C50),(1-PRODUCT('2010'!C50,0.1)),"XXX")</f>
        <v>0.82</v>
      </c>
      <c r="D50" s="132">
        <f>IFERROR(IF((LOG(100*'2010'!D50+1)/LOG(100+1))&gt;1,0,(1-(LOG(100*'2010'!D50+1)/LOG(100+1)))), 1)</f>
        <v>1</v>
      </c>
      <c r="E50" s="132">
        <v>1</v>
      </c>
      <c r="F50" s="132">
        <f>IF(ISNUMBER('2010'!F50),(1-(('2010'!F50-1)/4)),"XXX")</f>
        <v>1</v>
      </c>
      <c r="G50" s="132">
        <f>IF(ISNUMBER('2010'!G50),(1-('2010'!G50/10)),"XXX")</f>
        <v>0.85</v>
      </c>
      <c r="H50" s="160">
        <f t="shared" si="1"/>
        <v>0.93399999999999994</v>
      </c>
      <c r="I50" s="132">
        <f>'2010'!H50</f>
        <v>0.79857142857142849</v>
      </c>
      <c r="J50" s="132">
        <f>IF(ISNUMBER('2010'!I50),'2010'!I50,"XXX")</f>
        <v>0.62399000000000004</v>
      </c>
      <c r="K50" s="132">
        <f>IF(ISNUMBER('2010'!J50),IF(('2010'!J50/5)&gt;1,1,'2010'!J50/5),"XXX")</f>
        <v>0.80500400000000005</v>
      </c>
      <c r="L50" s="132">
        <f>IF(ISNUMBER('2010'!K50),'2010'!K50,"XXX")</f>
        <v>0.94571428571428573</v>
      </c>
      <c r="M50" s="132">
        <f>IF(ISNUMBER('2010'!L50),IF(('2010'!L50/5)&gt;1,1,'2010'!L50/5),"XXX")</f>
        <v>1</v>
      </c>
      <c r="N50" s="132">
        <f>IF(ISNUMBER('2010'!M50),(1-('2010'!M50/100)),"XXX")</f>
        <v>0.81196044919999999</v>
      </c>
      <c r="O50" s="132">
        <f>IF(ISNUMBER('2010'!N50),IF(('2010'!N50/10)&gt;1,1,'2010'!N50/10),"XXX")</f>
        <v>1</v>
      </c>
      <c r="P50" s="159">
        <f>IF(ISNUMBER('2010'!O50),('2010'!O50/100),"XXX")</f>
        <v>1</v>
      </c>
      <c r="Q50" s="159" t="str">
        <f>'2010'!P50</f>
        <v>XXX</v>
      </c>
      <c r="R50" s="159">
        <f>IF(ISNUMBER('2010'!Q50),('2010'!Q50/100),"XXX")</f>
        <v>1</v>
      </c>
      <c r="S50" s="159">
        <f>IF(ISNUMBER('2010'!R50),('2010'!R50/100),"XXX")</f>
        <v>0.86561650000000001</v>
      </c>
      <c r="T50" s="132">
        <f>IF(ISNUMBER('2010'!S50),(1-('2010'!S50/100)),"XXX")</f>
        <v>1</v>
      </c>
      <c r="U50" s="132">
        <f>IF(ISNUMBER('2010'!T50),'2010'!T50,"XXX")</f>
        <v>0.90428571428571425</v>
      </c>
      <c r="V50" s="132">
        <f>IF(ISNUMBER('2010'!U50),'2010'!U50,"XXX")</f>
        <v>0.83000000000000007</v>
      </c>
      <c r="W50" s="132">
        <f>IF(ISNUMBER('2010'!V50),'2010'!V50,"XXX")</f>
        <v>0.68714285714285706</v>
      </c>
      <c r="X50" s="132">
        <f>IF(ISNUMBER('2010'!W50),'2010'!W50,"XXX")</f>
        <v>0.73428571428571421</v>
      </c>
      <c r="Y50" s="161">
        <f t="shared" si="2"/>
        <v>0.87541068432499991</v>
      </c>
      <c r="Z50" s="132">
        <f>'2010'!X50</f>
        <v>0.88100000000000001</v>
      </c>
      <c r="AA50" s="132">
        <f>('2010'!Y50+2.5)/5</f>
        <v>0.80266323080000002</v>
      </c>
      <c r="AB50" s="160">
        <f t="shared" si="3"/>
        <v>0.84183161540000007</v>
      </c>
      <c r="AC50" s="6"/>
      <c r="AE50">
        <f t="shared" si="5"/>
        <v>0.71128071428571427</v>
      </c>
      <c r="AF50">
        <f t="shared" si="5"/>
        <v>0.71449700000000005</v>
      </c>
      <c r="AG50">
        <f t="shared" si="5"/>
        <v>0.87535914285714289</v>
      </c>
      <c r="AH50">
        <f t="shared" si="5"/>
        <v>0.97285714285714286</v>
      </c>
      <c r="AI50">
        <f t="shared" si="5"/>
        <v>0.90598022459999994</v>
      </c>
      <c r="AJ50">
        <f t="shared" si="5"/>
        <v>0.90598022459999994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0.86714285714285722</v>
      </c>
      <c r="AR50">
        <f t="shared" si="5"/>
        <v>0.75857142857142856</v>
      </c>
      <c r="AS50">
        <f t="shared" si="5"/>
        <v>0.71071428571428563</v>
      </c>
    </row>
    <row r="51" spans="1:45" ht="15" x14ac:dyDescent="0.25">
      <c r="A51" s="19" t="s">
        <v>60</v>
      </c>
      <c r="B51" s="3" t="s">
        <v>60</v>
      </c>
      <c r="C51" s="132">
        <f>IF(ISNUMBER('2010'!C51),(1-PRODUCT('2010'!C51,0.1)),"XXX")</f>
        <v>0.78</v>
      </c>
      <c r="D51" s="132">
        <f>IFERROR(IF((LOG(100*'2010'!D51+1)/LOG(100+1))&gt;1,0,(1-(LOG(100*'2010'!D51+1)/LOG(100+1)))), 1)</f>
        <v>1</v>
      </c>
      <c r="E51" s="132">
        <f>IF(ISNUMBER('2010'!E51),'2010'!E51/100,"XXX")</f>
        <v>0.93833333333333346</v>
      </c>
      <c r="F51" s="132">
        <f>IF(ISNUMBER('2010'!F51),(1-(('2010'!F51-1)/4)),"XXX")</f>
        <v>0.75</v>
      </c>
      <c r="G51" s="132">
        <f>IF(ISNUMBER('2010'!G51),(1-('2010'!G51/10)),"XXX")</f>
        <v>0.73</v>
      </c>
      <c r="H51" s="160">
        <f t="shared" si="1"/>
        <v>0.83966666666666678</v>
      </c>
      <c r="I51" s="132">
        <f>'2010'!H51</f>
        <v>0.89142857142857146</v>
      </c>
      <c r="J51" s="132">
        <f>IF(ISNUMBER('2010'!I51),'2010'!I51,"XXX")</f>
        <v>0.59538999999999997</v>
      </c>
      <c r="K51" s="132" t="str">
        <f>IF(ISNUMBER('2010'!J51),IF(('2010'!J51/5)&gt;1,1,'2010'!J51/5),"XXX")</f>
        <v>XXX</v>
      </c>
      <c r="L51" s="132">
        <f>IF(ISNUMBER('2010'!K51),'2010'!K51,"XXX")</f>
        <v>0.71</v>
      </c>
      <c r="M51" s="132">
        <f>IF(ISNUMBER('2010'!L51),IF(('2010'!L51/5)&gt;1,1,'2010'!L51/5),"XXX")</f>
        <v>1</v>
      </c>
      <c r="N51" s="132">
        <f>IF(ISNUMBER('2010'!M51),(1-('2010'!M51/100)),"XXX")</f>
        <v>0.89764968870000006</v>
      </c>
      <c r="O51" s="132">
        <f>IF(ISNUMBER('2010'!N51),IF(('2010'!N51/10)&gt;1,1,'2010'!N51/10),"XXX")</f>
        <v>1</v>
      </c>
      <c r="P51" s="159">
        <f>IF(ISNUMBER('2010'!O51),('2010'!O51/100),"XXX")</f>
        <v>1</v>
      </c>
      <c r="Q51" s="159">
        <f>'2010'!P51</f>
        <v>1</v>
      </c>
      <c r="R51" s="159">
        <f>IF(ISNUMBER('2010'!Q51),('2010'!Q51/100),"XXX")</f>
        <v>1</v>
      </c>
      <c r="S51" s="159">
        <f>IF(ISNUMBER('2010'!R51),('2010'!R51/100),"XXX")</f>
        <v>0.88727549999999988</v>
      </c>
      <c r="T51" s="132">
        <f>IF(ISNUMBER('2010'!S51),(1-('2010'!S51/100)),"XXX")</f>
        <v>1</v>
      </c>
      <c r="U51" s="132">
        <f>IF(ISNUMBER('2010'!T51),'2010'!T51,"XXX")</f>
        <v>0.8342857142857143</v>
      </c>
      <c r="V51" s="132">
        <f>IF(ISNUMBER('2010'!U51),'2010'!U51,"XXX")</f>
        <v>0.65785714285714292</v>
      </c>
      <c r="W51" s="132">
        <f>IF(ISNUMBER('2010'!V51),'2010'!V51,"XXX")</f>
        <v>0.66285714285714281</v>
      </c>
      <c r="X51" s="132">
        <f>IF(ISNUMBER('2010'!W51),'2010'!W51,"XXX")</f>
        <v>0.59571428571428575</v>
      </c>
      <c r="Y51" s="161">
        <f t="shared" si="2"/>
        <v>0.84015362786517855</v>
      </c>
      <c r="Z51" s="132">
        <f>'2010'!X51</f>
        <v>0.89400000000000002</v>
      </c>
      <c r="AA51" s="132">
        <f>('2010'!Y51+2.5)/5</f>
        <v>0.74771556859999999</v>
      </c>
      <c r="AB51" s="160">
        <f t="shared" si="3"/>
        <v>0.8208577843</v>
      </c>
      <c r="AC51" s="6"/>
      <c r="AE51">
        <f t="shared" si="5"/>
        <v>0.74340928571428577</v>
      </c>
      <c r="AF51">
        <f t="shared" si="5"/>
        <v>0.59538999999999997</v>
      </c>
      <c r="AG51">
        <f t="shared" si="5"/>
        <v>0.71</v>
      </c>
      <c r="AH51">
        <f t="shared" si="5"/>
        <v>0.85499999999999998</v>
      </c>
      <c r="AI51">
        <f t="shared" si="5"/>
        <v>0.94882484435000003</v>
      </c>
      <c r="AJ51">
        <f t="shared" si="5"/>
        <v>0.94882484435000003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0.91714285714285715</v>
      </c>
      <c r="AQ51">
        <f t="shared" si="5"/>
        <v>0.74607142857142861</v>
      </c>
      <c r="AR51">
        <f t="shared" si="5"/>
        <v>0.66035714285714286</v>
      </c>
      <c r="AS51">
        <f t="shared" si="5"/>
        <v>0.62928571428571423</v>
      </c>
    </row>
    <row r="52" spans="1:45" ht="15" x14ac:dyDescent="0.25">
      <c r="A52" s="19" t="s">
        <v>61</v>
      </c>
      <c r="B52" s="3" t="s">
        <v>61</v>
      </c>
      <c r="C52" s="132">
        <f>IF(ISNUMBER('2010'!C52),(1-PRODUCT('2010'!C52,0.1)),"XXX")</f>
        <v>0.44999999999999996</v>
      </c>
      <c r="D52" s="132">
        <f>IFERROR(IF((LOG(100*'2010'!D52+1)/LOG(100+1))&gt;1,0,(1-(LOG(100*'2010'!D52+1)/LOG(100+1)))), 1)</f>
        <v>1</v>
      </c>
      <c r="E52" s="132">
        <f>IF(ISNUMBER('2010'!E52),'2010'!E52/100,"XXX")</f>
        <v>0.87</v>
      </c>
      <c r="F52" s="132">
        <v>0.5</v>
      </c>
      <c r="G52" s="132">
        <f>IF(ISNUMBER('2010'!G52),(1-('2010'!G52/10)),"XXX")</f>
        <v>0.36</v>
      </c>
      <c r="H52" s="160">
        <f t="shared" si="1"/>
        <v>0.6359999999999999</v>
      </c>
      <c r="I52" s="132">
        <f>'2010'!H52</f>
        <v>0.38714285714285712</v>
      </c>
      <c r="J52" s="132">
        <f>IF(ISNUMBER('2010'!I52),'2010'!I52,"XXX")</f>
        <v>0.11101</v>
      </c>
      <c r="K52" s="132">
        <f>IF(ISNUMBER('2010'!J52),IF(('2010'!J52/5)&gt;1,1,'2010'!J52/5),"XXX")</f>
        <v>0.35628799999999999</v>
      </c>
      <c r="L52" s="132">
        <f>IF(ISNUMBER('2010'!K52),'2010'!K52,"XXX")</f>
        <v>0.36857142857142861</v>
      </c>
      <c r="M52" s="132">
        <f>IF(ISNUMBER('2010'!L52),IF(('2010'!L52/5)&gt;1,1,'2010'!L52/5),"XXX")</f>
        <v>0.314651346</v>
      </c>
      <c r="N52" s="132">
        <f>IF(ISNUMBER('2010'!M52),(1-('2010'!M52/100)),"XXX")</f>
        <v>0.74494352339999992</v>
      </c>
      <c r="O52" s="132" t="str">
        <f>IF(ISNUMBER('2010'!N52),IF(('2010'!N52/10)&gt;1,1,'2010'!N52/10),"XXX")</f>
        <v>XXX</v>
      </c>
      <c r="P52" s="159" t="str">
        <f>IF(ISNUMBER('2010'!O52),('2010'!O52/100),"XXX")</f>
        <v>XXX</v>
      </c>
      <c r="Q52" s="159">
        <f>'2010'!P52</f>
        <v>3.960685729980469E-2</v>
      </c>
      <c r="R52" s="159" t="str">
        <f>IF(ISNUMBER('2010'!Q52),('2010'!Q52/100),"XXX")</f>
        <v>XXX</v>
      </c>
      <c r="S52" s="159">
        <f>IF(ISNUMBER('2010'!R52),('2010'!R52/100),"XXX")</f>
        <v>0.6655548</v>
      </c>
      <c r="T52" s="132">
        <f>IF(ISNUMBER('2010'!S52),(1-('2010'!S52/100)),"XXX")</f>
        <v>0.95299999999999996</v>
      </c>
      <c r="U52" s="132">
        <f>IF(ISNUMBER('2010'!T52),'2010'!T52,"XXX")</f>
        <v>0.61142857142857143</v>
      </c>
      <c r="V52" s="132">
        <f>IF(ISNUMBER('2010'!U52),'2010'!U52,"XXX")</f>
        <v>0.43214285714285711</v>
      </c>
      <c r="W52" s="132">
        <f>IF(ISNUMBER('2010'!V52),'2010'!V52,"XXX")</f>
        <v>0.52142857142857146</v>
      </c>
      <c r="X52" s="132">
        <f>IF(ISNUMBER('2010'!W52),'2010'!W52,"XXX")</f>
        <v>0.55285714285714282</v>
      </c>
      <c r="Y52" s="161">
        <f t="shared" si="2"/>
        <v>0.43558805804078837</v>
      </c>
      <c r="Z52" s="132">
        <f>'2010'!X52</f>
        <v>0.377</v>
      </c>
      <c r="AA52" s="132">
        <f>('2010'!Y52+2.5)/5</f>
        <v>0.34740066520000001</v>
      </c>
      <c r="AB52" s="160">
        <f t="shared" si="3"/>
        <v>0.36220033260000001</v>
      </c>
      <c r="AC52" s="6"/>
      <c r="AE52">
        <f t="shared" ref="AE52:AS68" si="6">IF(ISNUMBER(AVERAGE(I52:J52)),AVERAGE(I52:J52),"XXX")</f>
        <v>0.24907642857142856</v>
      </c>
      <c r="AF52">
        <f t="shared" si="6"/>
        <v>0.233649</v>
      </c>
      <c r="AG52">
        <f t="shared" si="6"/>
        <v>0.3624297142857143</v>
      </c>
      <c r="AH52">
        <f t="shared" si="6"/>
        <v>0.34161138728571427</v>
      </c>
      <c r="AI52">
        <f t="shared" si="6"/>
        <v>0.52979743469999996</v>
      </c>
      <c r="AJ52">
        <f t="shared" si="6"/>
        <v>0.74494352339999992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0.80927740000000004</v>
      </c>
      <c r="AP52">
        <f t="shared" si="6"/>
        <v>0.78221428571428575</v>
      </c>
      <c r="AQ52">
        <f t="shared" si="6"/>
        <v>0.5217857142857143</v>
      </c>
      <c r="AR52">
        <f t="shared" si="6"/>
        <v>0.47678571428571426</v>
      </c>
      <c r="AS52">
        <f t="shared" si="6"/>
        <v>0.53714285714285714</v>
      </c>
    </row>
    <row r="53" spans="1:45" ht="15" x14ac:dyDescent="0.25">
      <c r="A53" s="19" t="s">
        <v>189</v>
      </c>
      <c r="B53" s="3" t="s">
        <v>62</v>
      </c>
      <c r="C53" s="132">
        <f>IF(ISNUMBER('2010'!C53),(1-PRODUCT('2010'!C53,0.1)),"XXX")</f>
        <v>0.27</v>
      </c>
      <c r="D53" s="132">
        <f>IFERROR(IF((LOG(100*'2010'!D53+1)/LOG(100+1))&gt;1,0,(1-(LOG(100*'2010'!D53+1)/LOG(100+1)))), 1)</f>
        <v>1</v>
      </c>
      <c r="E53" s="132">
        <f>IF(ISNUMBER('2010'!E53),'2010'!E53/100,"XXX")</f>
        <v>0.90666666666666684</v>
      </c>
      <c r="F53" s="132">
        <f>IF(ISNUMBER('2010'!F53),(1-(('2010'!F53-1)/4)),"XXX")</f>
        <v>0.5</v>
      </c>
      <c r="G53" s="132">
        <f>IF(ISNUMBER('2010'!G53),(1-('2010'!G53/10)),"XXX")</f>
        <v>0.26</v>
      </c>
      <c r="H53" s="160">
        <f t="shared" si="1"/>
        <v>0.58733333333333326</v>
      </c>
      <c r="I53" s="132">
        <f>'2010'!H53</f>
        <v>0.54714285714285715</v>
      </c>
      <c r="J53" s="132">
        <f>IF(ISNUMBER('2010'!I53),'2010'!I53,"XXX")</f>
        <v>9.554E-2</v>
      </c>
      <c r="K53" s="132">
        <f>IF(ISNUMBER('2010'!J53),IF(('2010'!J53/5)&gt;1,1,'2010'!J53/5),"XXX")</f>
        <v>0.34516800000000003</v>
      </c>
      <c r="L53" s="132">
        <f>IF(ISNUMBER('2010'!K53),'2010'!K53,"XXX")</f>
        <v>0.63428571428571434</v>
      </c>
      <c r="M53" s="132">
        <f>IF(ISNUMBER('2010'!L53),IF(('2010'!L53/5)&gt;1,1,'2010'!L53/5),"XXX")</f>
        <v>0.17849951999999999</v>
      </c>
      <c r="N53" s="132">
        <f>IF(ISNUMBER('2010'!M53),(1-('2010'!M53/100)),"XXX")</f>
        <v>0.8540554333</v>
      </c>
      <c r="O53" s="132">
        <f>IF(ISNUMBER('2010'!N53),IF(('2010'!N53/10)&gt;1,1,'2010'!N53/10),"XXX")</f>
        <v>0.29842700284668566</v>
      </c>
      <c r="P53" s="159">
        <f>IF(ISNUMBER('2010'!O53),('2010'!O53/100),"XXX")</f>
        <v>0.17</v>
      </c>
      <c r="Q53" s="159" t="str">
        <f>'2010'!P53</f>
        <v>XXX</v>
      </c>
      <c r="R53" s="159">
        <f>IF(ISNUMBER('2010'!Q53),('2010'!Q53/100),"XXX")</f>
        <v>5.0000000000000001E-3</v>
      </c>
      <c r="S53" s="159">
        <f>IF(ISNUMBER('2010'!R53),('2010'!R53/100),"XXX")</f>
        <v>0.2555193</v>
      </c>
      <c r="T53" s="132">
        <f>IF(ISNUMBER('2010'!S53),(1-('2010'!S53/100)),"XXX")</f>
        <v>0.78</v>
      </c>
      <c r="U53" s="132">
        <f>IF(ISNUMBER('2010'!T53),'2010'!T53,"XXX")</f>
        <v>0.70714285714285718</v>
      </c>
      <c r="V53" s="132">
        <f>IF(ISNUMBER('2010'!U53),'2010'!U53,"XXX")</f>
        <v>0.64571428571428569</v>
      </c>
      <c r="W53" s="132">
        <f>IF(ISNUMBER('2010'!V53),'2010'!V53,"XXX")</f>
        <v>0.58142857142857152</v>
      </c>
      <c r="X53" s="132">
        <f>IF(ISNUMBER('2010'!W53),'2010'!W53,"XXX")</f>
        <v>0.67428571428571427</v>
      </c>
      <c r="Y53" s="161">
        <f t="shared" si="2"/>
        <v>0.42357557850916783</v>
      </c>
      <c r="Z53" s="132">
        <f>'2010'!X53</f>
        <v>0.25</v>
      </c>
      <c r="AA53" s="132">
        <f>('2010'!Y53+2.5)/5</f>
        <v>0.30668796300000001</v>
      </c>
      <c r="AB53" s="160">
        <f t="shared" si="3"/>
        <v>0.2783439815</v>
      </c>
      <c r="AC53" s="6"/>
      <c r="AE53">
        <f t="shared" si="6"/>
        <v>0.32134142857142856</v>
      </c>
      <c r="AF53">
        <f t="shared" si="6"/>
        <v>0.22035400000000002</v>
      </c>
      <c r="AG53">
        <f t="shared" si="6"/>
        <v>0.48972685714285719</v>
      </c>
      <c r="AH53">
        <f t="shared" si="6"/>
        <v>0.40639261714285718</v>
      </c>
      <c r="AI53">
        <f t="shared" si="6"/>
        <v>0.51627747665000001</v>
      </c>
      <c r="AJ53">
        <f t="shared" si="6"/>
        <v>0.57624121807334283</v>
      </c>
      <c r="AK53">
        <f t="shared" si="6"/>
        <v>0.23421350142334285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0.51775965000000002</v>
      </c>
      <c r="AP53">
        <f t="shared" si="6"/>
        <v>0.74357142857142855</v>
      </c>
      <c r="AQ53">
        <f t="shared" si="6"/>
        <v>0.67642857142857138</v>
      </c>
      <c r="AR53">
        <f t="shared" si="6"/>
        <v>0.61357142857142866</v>
      </c>
      <c r="AS53">
        <f t="shared" si="6"/>
        <v>0.62785714285714289</v>
      </c>
    </row>
    <row r="54" spans="1:45" ht="15" x14ac:dyDescent="0.25">
      <c r="A54" s="19" t="s">
        <v>63</v>
      </c>
      <c r="B54" s="3" t="s">
        <v>63</v>
      </c>
      <c r="C54" s="132">
        <f>IF(ISNUMBER('2010'!C54),(1-PRODUCT('2010'!C54,0.1)),"XXX")</f>
        <v>0.13</v>
      </c>
      <c r="D54" s="132">
        <f>IFERROR(IF((LOG(100*'2010'!D54+1)/LOG(100+1))&gt;1,0,(1-(LOG(100*'2010'!D54+1)/LOG(100+1)))), 1)</f>
        <v>0.38437075679515209</v>
      </c>
      <c r="E54" s="132">
        <f>IF(ISNUMBER('2010'!E54),'2010'!E54/100,"XXX")</f>
        <v>0.89833333333333332</v>
      </c>
      <c r="F54" s="132">
        <f>IF(ISNUMBER('2010'!F54),(1-(('2010'!F54-1)/4)),"XXX")</f>
        <v>0.75</v>
      </c>
      <c r="G54" s="132">
        <f>IF(ISNUMBER('2010'!G54),(1-('2010'!G54/10)),"XXX")</f>
        <v>0.27</v>
      </c>
      <c r="H54" s="160">
        <f t="shared" si="1"/>
        <v>0.48654081802569704</v>
      </c>
      <c r="I54" s="132">
        <f>'2010'!H54</f>
        <v>0.5357142857142857</v>
      </c>
      <c r="J54" s="132">
        <f>IF(ISNUMBER('2010'!I54),'2010'!I54,"XXX")</f>
        <v>0.11642</v>
      </c>
      <c r="K54" s="132">
        <f>IF(ISNUMBER('2010'!J54),IF(('2010'!J54/5)&gt;1,1,'2010'!J54/5),"XXX")</f>
        <v>0.42607400000000001</v>
      </c>
      <c r="L54" s="132">
        <f>IF(ISNUMBER('2010'!K54),'2010'!K54,"XXX")</f>
        <v>0.42428571428571432</v>
      </c>
      <c r="M54" s="132">
        <f>IF(ISNUMBER('2010'!L54),IF(('2010'!L54/5)&gt;1,1,'2010'!L54/5),"XXX")</f>
        <v>0.38676564600000002</v>
      </c>
      <c r="N54" s="132">
        <f>IF(ISNUMBER('2010'!M54),(1-('2010'!M54/100)),"XXX")</f>
        <v>0.2727272797000001</v>
      </c>
      <c r="O54" s="132">
        <f>IF(ISNUMBER('2010'!N54),IF(('2010'!N54/10)&gt;1,1,'2010'!N54/10),"XXX")</f>
        <v>0.90448202012589185</v>
      </c>
      <c r="P54" s="159">
        <f>IF(ISNUMBER('2010'!O54),('2010'!O54/100),"XXX")</f>
        <v>0.91900000000000004</v>
      </c>
      <c r="Q54" s="159">
        <f>'2010'!P54</f>
        <v>1</v>
      </c>
      <c r="R54" s="159">
        <f>IF(ISNUMBER('2010'!Q54),('2010'!Q54/100),"XXX")</f>
        <v>0.12</v>
      </c>
      <c r="S54" s="159">
        <f>IF(ISNUMBER('2010'!R54),('2010'!R54/100),"XXX")</f>
        <v>0.42590420000000001</v>
      </c>
      <c r="T54" s="132">
        <f>IF(ISNUMBER('2010'!S54),(1-('2010'!S54/100)),"XXX")</f>
        <v>0.89910000000000001</v>
      </c>
      <c r="U54" s="132">
        <f>IF(ISNUMBER('2010'!T54),'2010'!T54,"XXX")</f>
        <v>0.44571428571428573</v>
      </c>
      <c r="V54" s="132">
        <f>IF(ISNUMBER('2010'!U54),'2010'!U54,"XXX")</f>
        <v>0.48857142857142855</v>
      </c>
      <c r="W54" s="132">
        <f>IF(ISNUMBER('2010'!V54),'2010'!V54,"XXX")</f>
        <v>0.61714285714285722</v>
      </c>
      <c r="X54" s="132">
        <f>IF(ISNUMBER('2010'!W54),'2010'!W54,"XXX")</f>
        <v>0.55428571428571427</v>
      </c>
      <c r="Y54" s="161">
        <f t="shared" si="2"/>
        <v>0.53351171447126111</v>
      </c>
      <c r="Z54" s="132">
        <f>'2010'!X54</f>
        <v>0.50600000000000001</v>
      </c>
      <c r="AA54" s="132">
        <f>('2010'!Y54+2.5)/5</f>
        <v>0.48372287460000002</v>
      </c>
      <c r="AB54" s="160">
        <f t="shared" si="3"/>
        <v>0.49486143729999998</v>
      </c>
      <c r="AC54" s="6"/>
      <c r="AE54">
        <f t="shared" si="6"/>
        <v>0.32606714285714283</v>
      </c>
      <c r="AF54">
        <f t="shared" si="6"/>
        <v>0.27124700000000002</v>
      </c>
      <c r="AG54">
        <f t="shared" si="6"/>
        <v>0.42517985714285716</v>
      </c>
      <c r="AH54">
        <f t="shared" si="6"/>
        <v>0.40552568014285717</v>
      </c>
      <c r="AI54">
        <f t="shared" si="6"/>
        <v>0.32974646285000009</v>
      </c>
      <c r="AJ54">
        <f t="shared" si="6"/>
        <v>0.58860464991294603</v>
      </c>
      <c r="AK54">
        <f t="shared" si="6"/>
        <v>0.91174101006294594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0.66250209999999998</v>
      </c>
      <c r="AP54">
        <f t="shared" si="6"/>
        <v>0.67240714285714287</v>
      </c>
      <c r="AQ54">
        <f t="shared" si="6"/>
        <v>0.46714285714285714</v>
      </c>
      <c r="AR54">
        <f t="shared" si="6"/>
        <v>0.55285714285714294</v>
      </c>
      <c r="AS54">
        <f t="shared" si="6"/>
        <v>0.58571428571428574</v>
      </c>
    </row>
    <row r="55" spans="1:45" ht="15" x14ac:dyDescent="0.25">
      <c r="A55" s="19" t="s">
        <v>64</v>
      </c>
      <c r="B55" s="3" t="s">
        <v>64</v>
      </c>
      <c r="C55" s="132">
        <f>IF(ISNUMBER('2010'!C55),(1-PRODUCT('2010'!C55,0.1)),"XXX")</f>
        <v>0.78</v>
      </c>
      <c r="D55" s="132">
        <f>IFERROR(IF((LOG(100*'2010'!D55+1)/LOG(100+1))&gt;1,0,(1-(LOG(100*'2010'!D55+1)/LOG(100+1)))), 1)</f>
        <v>1</v>
      </c>
      <c r="E55" s="132">
        <v>1</v>
      </c>
      <c r="F55" s="132">
        <f>IF(ISNUMBER('2010'!F55),(1-(('2010'!F55-1)/4)),"XXX")</f>
        <v>1</v>
      </c>
      <c r="G55" s="132">
        <f>IF(ISNUMBER('2010'!G55),(1-('2010'!G55/10)),"XXX")</f>
        <v>0.77</v>
      </c>
      <c r="H55" s="160">
        <f t="shared" si="1"/>
        <v>0.91000000000000014</v>
      </c>
      <c r="I55" s="132">
        <f>'2010'!H55</f>
        <v>0.91857142857142848</v>
      </c>
      <c r="J55" s="132">
        <f>IF(ISNUMBER('2010'!I55),'2010'!I55,"XXX")</f>
        <v>0.69552999999999998</v>
      </c>
      <c r="K55" s="132">
        <f>IF(ISNUMBER('2010'!J55),IF(('2010'!J55/5)&gt;1,1,'2010'!J55/5),"XXX")</f>
        <v>0.58670200000000006</v>
      </c>
      <c r="L55" s="132">
        <f>IF(ISNUMBER('2010'!K55),'2010'!K55,"XXX")</f>
        <v>0.66428571428571437</v>
      </c>
      <c r="M55" s="132">
        <f>IF(ISNUMBER('2010'!L55),IF(('2010'!L55/5)&gt;1,1,'2010'!L55/5),"XXX")</f>
        <v>1</v>
      </c>
      <c r="N55" s="132">
        <f>IF(ISNUMBER('2010'!M55),(1-('2010'!M55/100)),"XXX")</f>
        <v>0.8603967857</v>
      </c>
      <c r="O55" s="132">
        <f>IF(ISNUMBER('2010'!N55),IF(('2010'!N55/10)&gt;1,1,'2010'!N55/10),"XXX")</f>
        <v>1</v>
      </c>
      <c r="P55" s="159">
        <f>IF(ISNUMBER('2010'!O55),('2010'!O55/100),"XXX")</f>
        <v>0.71099999999999997</v>
      </c>
      <c r="Q55" s="159">
        <f>'2010'!P55</f>
        <v>1</v>
      </c>
      <c r="R55" s="159">
        <f>IF(ISNUMBER('2010'!Q55),('2010'!Q55/100),"XXX")</f>
        <v>0.96</v>
      </c>
      <c r="S55" s="159">
        <f>IF(ISNUMBER('2010'!R55),('2010'!R55/100),"XXX")</f>
        <v>0.88803979999999993</v>
      </c>
      <c r="T55" s="132">
        <f>IF(ISNUMBER('2010'!S55),(1-('2010'!S55/100)),"XXX")</f>
        <v>1</v>
      </c>
      <c r="U55" s="132">
        <f>IF(ISNUMBER('2010'!T55),'2010'!T55,"XXX")</f>
        <v>0.8571428571428571</v>
      </c>
      <c r="V55" s="132">
        <f>IF(ISNUMBER('2010'!U55),'2010'!U55,"XXX")</f>
        <v>0.76714285714285713</v>
      </c>
      <c r="W55" s="132">
        <f>IF(ISNUMBER('2010'!V55),'2010'!V55,"XXX")</f>
        <v>0.70000000000000007</v>
      </c>
      <c r="X55" s="132">
        <f>IF(ISNUMBER('2010'!W55),'2010'!W55,"XXX")</f>
        <v>0.65571428571428569</v>
      </c>
      <c r="Y55" s="161">
        <f t="shared" si="2"/>
        <v>0.82903285803482141</v>
      </c>
      <c r="Z55" s="132">
        <f>'2010'!X55</f>
        <v>0.90400000000000003</v>
      </c>
      <c r="AA55" s="132">
        <f>('2010'!Y55+2.5)/5</f>
        <v>0.76609108439999996</v>
      </c>
      <c r="AB55" s="160">
        <f t="shared" si="3"/>
        <v>0.83504554220000005</v>
      </c>
      <c r="AC55" s="6"/>
      <c r="AE55">
        <f t="shared" si="6"/>
        <v>0.80705071428571418</v>
      </c>
      <c r="AF55">
        <f t="shared" si="6"/>
        <v>0.64111600000000002</v>
      </c>
      <c r="AG55">
        <f t="shared" si="6"/>
        <v>0.62549385714285721</v>
      </c>
      <c r="AH55">
        <f t="shared" si="6"/>
        <v>0.83214285714285718</v>
      </c>
      <c r="AI55">
        <f t="shared" si="6"/>
        <v>0.93019839284999994</v>
      </c>
      <c r="AJ55">
        <f t="shared" si="6"/>
        <v>0.93019839284999994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0.9285714285714286</v>
      </c>
      <c r="AQ55">
        <f t="shared" si="6"/>
        <v>0.81214285714285706</v>
      </c>
      <c r="AR55">
        <f t="shared" si="6"/>
        <v>0.73357142857142854</v>
      </c>
      <c r="AS55">
        <f t="shared" si="6"/>
        <v>0.67785714285714294</v>
      </c>
    </row>
    <row r="56" spans="1:45" ht="15" x14ac:dyDescent="0.25">
      <c r="A56" s="19" t="s">
        <v>65</v>
      </c>
      <c r="B56" s="3" t="s">
        <v>65</v>
      </c>
      <c r="C56" s="132">
        <f>IF(ISNUMBER('2010'!C56),(1-PRODUCT('2010'!C56,0.1)),"XXX")</f>
        <v>0.48</v>
      </c>
      <c r="D56" s="132">
        <f>IFERROR(IF((LOG(100*'2010'!D56+1)/LOG(100+1))&gt;1,0,(1-(LOG(100*'2010'!D56+1)/LOG(100+1)))), 1)</f>
        <v>1</v>
      </c>
      <c r="E56" s="132">
        <f>IF(ISNUMBER('2010'!E56),'2010'!E56/100,"XXX")</f>
        <v>0.81833333333333347</v>
      </c>
      <c r="F56" s="132">
        <f>IF(ISNUMBER('2010'!F56),(1-(('2010'!F56-1)/4)),"XXX")</f>
        <v>0.5</v>
      </c>
      <c r="G56" s="132">
        <f>IF(ISNUMBER('2010'!G56),(1-('2010'!G56/10)),"XXX")</f>
        <v>0.53</v>
      </c>
      <c r="H56" s="160">
        <f t="shared" si="1"/>
        <v>0.66566666666666663</v>
      </c>
      <c r="I56" s="132">
        <f>'2010'!H56</f>
        <v>0.41</v>
      </c>
      <c r="J56" s="132">
        <f>IF(ISNUMBER('2010'!I56),'2010'!I56,"XXX")</f>
        <v>5.9240000000000001E-2</v>
      </c>
      <c r="K56" s="132">
        <f>IF(ISNUMBER('2010'!J56),IF(('2010'!J56/5)&gt;1,1,'2010'!J56/5),"XXX")</f>
        <v>0.75669199999999992</v>
      </c>
      <c r="L56" s="132">
        <f>IF(ISNUMBER('2010'!K56),'2010'!K56,"XXX")</f>
        <v>0.49000000000000005</v>
      </c>
      <c r="M56" s="132">
        <f>IF(ISNUMBER('2010'!L56),IF(('2010'!L56/5)&gt;1,1,'2010'!L56/5),"XXX")</f>
        <v>0.47689938600000004</v>
      </c>
      <c r="N56" s="132">
        <f>IF(ISNUMBER('2010'!M56),(1-('2010'!M56/100)),"XXX")</f>
        <v>0.72403308869999994</v>
      </c>
      <c r="O56" s="132">
        <f>IF(ISNUMBER('2010'!N56),IF(('2010'!N56/10)&gt;1,1,'2010'!N56/10),"XXX")</f>
        <v>0.53915444839857651</v>
      </c>
      <c r="P56" s="159">
        <f>IF(ISNUMBER('2010'!O56),('2010'!O56/100),"XXX")</f>
        <v>0.16899999999999998</v>
      </c>
      <c r="Q56" s="159">
        <f>'2010'!P56</f>
        <v>8.870990872383118E-2</v>
      </c>
      <c r="R56" s="159">
        <f>IF(ISNUMBER('2010'!Q56),('2010'!Q56/100),"XXX")</f>
        <v>3.3000000000000002E-2</v>
      </c>
      <c r="S56" s="159">
        <f>IF(ISNUMBER('2010'!R56),('2010'!R56/100),"XXX")</f>
        <v>0.23755880000000001</v>
      </c>
      <c r="T56" s="132">
        <f>IF(ISNUMBER('2010'!S56),(1-('2010'!S56/100)),"XXX")</f>
        <v>0.85260000000000002</v>
      </c>
      <c r="U56" s="132">
        <f>IF(ISNUMBER('2010'!T56),'2010'!T56,"XXX")</f>
        <v>0.55714285714285716</v>
      </c>
      <c r="V56" s="132">
        <f>IF(ISNUMBER('2010'!U56),'2010'!U56,"XXX")</f>
        <v>0.46785714285714292</v>
      </c>
      <c r="W56" s="132">
        <f>IF(ISNUMBER('2010'!V56),'2010'!V56,"XXX")</f>
        <v>0.59142857142857141</v>
      </c>
      <c r="X56" s="132">
        <f>IF(ISNUMBER('2010'!W56),'2010'!W56,"XXX")</f>
        <v>0.53142857142857147</v>
      </c>
      <c r="Y56" s="161">
        <f t="shared" si="2"/>
        <v>0.43654654841747192</v>
      </c>
      <c r="Z56" s="132">
        <f>'2010'!X56</f>
        <v>0.77300000000000002</v>
      </c>
      <c r="AA56" s="132">
        <f>('2010'!Y56+2.5)/5</f>
        <v>0.61451773640000007</v>
      </c>
      <c r="AB56" s="160">
        <f t="shared" si="3"/>
        <v>0.69375886819999999</v>
      </c>
      <c r="AC56" s="6"/>
      <c r="AE56">
        <f t="shared" si="6"/>
        <v>0.23462</v>
      </c>
      <c r="AF56">
        <f t="shared" si="6"/>
        <v>0.40796599999999994</v>
      </c>
      <c r="AG56">
        <f t="shared" si="6"/>
        <v>0.62334599999999996</v>
      </c>
      <c r="AH56">
        <f t="shared" si="6"/>
        <v>0.48344969300000007</v>
      </c>
      <c r="AI56">
        <f t="shared" si="6"/>
        <v>0.60046623735000004</v>
      </c>
      <c r="AJ56">
        <f t="shared" si="6"/>
        <v>0.63159376854928828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0.54507939999999999</v>
      </c>
      <c r="AP56">
        <f t="shared" si="6"/>
        <v>0.70487142857142859</v>
      </c>
      <c r="AQ56">
        <f t="shared" si="6"/>
        <v>0.51250000000000007</v>
      </c>
      <c r="AR56">
        <f t="shared" si="6"/>
        <v>0.52964285714285719</v>
      </c>
      <c r="AS56">
        <f t="shared" si="6"/>
        <v>0.56142857142857139</v>
      </c>
    </row>
    <row r="57" spans="1:45" ht="15" x14ac:dyDescent="0.25">
      <c r="A57" s="19" t="s">
        <v>66</v>
      </c>
      <c r="B57" s="3" t="s">
        <v>66</v>
      </c>
      <c r="C57" s="132">
        <f>IF(ISNUMBER('2010'!C57),(1-PRODUCT('2010'!C57,0.1)),"XXX")</f>
        <v>0.64999999999999991</v>
      </c>
      <c r="D57" s="132">
        <f>IFERROR(IF((LOG(100*'2010'!D57+1)/LOG(100+1))&gt;1,0,(1-(LOG(100*'2010'!D57+1)/LOG(100+1)))), 1)</f>
        <v>1</v>
      </c>
      <c r="E57" s="132">
        <f>IF(ISNUMBER('2010'!E57),'2010'!E57/100,"XXX")</f>
        <v>0.80166666666666675</v>
      </c>
      <c r="F57" s="132">
        <f>IF(ISNUMBER('2010'!F57),(1-(('2010'!F57-1)/4)),"XXX")</f>
        <v>0.75</v>
      </c>
      <c r="G57" s="132">
        <f>IF(ISNUMBER('2010'!G57),(1-('2010'!G57/10)),"XXX")</f>
        <v>0.66</v>
      </c>
      <c r="H57" s="160">
        <f t="shared" si="1"/>
        <v>0.77233333333333332</v>
      </c>
      <c r="I57" s="132">
        <f>'2010'!H57</f>
        <v>0.65285714285714291</v>
      </c>
      <c r="J57" s="132">
        <f>IF(ISNUMBER('2010'!I57),'2010'!I57,"XXX")</f>
        <v>0.38286999999999999</v>
      </c>
      <c r="K57" s="132">
        <f>IF(ISNUMBER('2010'!J57),IF(('2010'!J57/5)&gt;1,1,'2010'!J57/5),"XXX")</f>
        <v>0.52709600000000001</v>
      </c>
      <c r="L57" s="132">
        <f>IF(ISNUMBER('2010'!K57),'2010'!K57,"XXX")</f>
        <v>0.53857142857142859</v>
      </c>
      <c r="M57" s="132">
        <f>IF(ISNUMBER('2010'!L57),IF(('2010'!L57/5)&gt;1,1,'2010'!L57/5),"XXX")</f>
        <v>1</v>
      </c>
      <c r="N57" s="132">
        <f>IF(ISNUMBER('2010'!M57),(1-('2010'!M57/100)),"XXX")</f>
        <v>0.71741147989999998</v>
      </c>
      <c r="O57" s="132">
        <f>IF(ISNUMBER('2010'!N57),IF(('2010'!N57/10)&gt;1,1,'2010'!N57/10),"XXX")</f>
        <v>1</v>
      </c>
      <c r="P57" s="159" t="str">
        <f>IF(ISNUMBER('2010'!O57),('2010'!O57/100),"XXX")</f>
        <v>XXX</v>
      </c>
      <c r="Q57" s="159">
        <f>'2010'!P57</f>
        <v>1</v>
      </c>
      <c r="R57" s="159" t="str">
        <f>IF(ISNUMBER('2010'!Q57),('2010'!Q57/100),"XXX")</f>
        <v>XXX</v>
      </c>
      <c r="S57" s="159">
        <f>IF(ISNUMBER('2010'!R57),('2010'!R57/100),"XXX")</f>
        <v>0.63010509999999997</v>
      </c>
      <c r="T57" s="132">
        <f>IF(ISNUMBER('2010'!S57),(1-('2010'!S57/100)),"XXX")</f>
        <v>1</v>
      </c>
      <c r="U57" s="132">
        <f>IF(ISNUMBER('2010'!T57),'2010'!T57,"XXX")</f>
        <v>0.63714285714285712</v>
      </c>
      <c r="V57" s="132">
        <f>IF(ISNUMBER('2010'!U57),'2010'!U57,"XXX")</f>
        <v>0.42714285714285716</v>
      </c>
      <c r="W57" s="132">
        <f>IF(ISNUMBER('2010'!V57),'2010'!V57,"XXX")</f>
        <v>0.52571428571428569</v>
      </c>
      <c r="X57" s="132">
        <f>IF(ISNUMBER('2010'!W57),'2010'!W57,"XXX")</f>
        <v>0.42714285714285716</v>
      </c>
      <c r="Y57" s="161">
        <f t="shared" si="2"/>
        <v>0.71662837552946435</v>
      </c>
      <c r="Z57" s="132">
        <f>'2010'!X57</f>
        <v>0.90400000000000003</v>
      </c>
      <c r="AA57" s="132">
        <f>('2010'!Y57+2.5)/5</f>
        <v>0.68864816419999997</v>
      </c>
      <c r="AB57" s="160">
        <f t="shared" si="3"/>
        <v>0.79632408209999994</v>
      </c>
      <c r="AC57" s="6"/>
      <c r="AE57">
        <f t="shared" si="6"/>
        <v>0.51786357142857142</v>
      </c>
      <c r="AF57">
        <f t="shared" si="6"/>
        <v>0.45498300000000003</v>
      </c>
      <c r="AG57">
        <f t="shared" si="6"/>
        <v>0.53283371428571424</v>
      </c>
      <c r="AH57">
        <f t="shared" si="6"/>
        <v>0.76928571428571435</v>
      </c>
      <c r="AI57">
        <f t="shared" si="6"/>
        <v>0.85870573994999999</v>
      </c>
      <c r="AJ57">
        <f t="shared" si="6"/>
        <v>0.85870573994999999</v>
      </c>
      <c r="AK57">
        <f t="shared" si="6"/>
        <v>1</v>
      </c>
      <c r="AL57">
        <f t="shared" si="6"/>
        <v>1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0.81857142857142851</v>
      </c>
      <c r="AQ57">
        <f t="shared" si="6"/>
        <v>0.53214285714285714</v>
      </c>
      <c r="AR57">
        <f t="shared" si="6"/>
        <v>0.47642857142857142</v>
      </c>
      <c r="AS57">
        <f t="shared" si="6"/>
        <v>0.47642857142857142</v>
      </c>
    </row>
    <row r="58" spans="1:45" ht="15" x14ac:dyDescent="0.25">
      <c r="A58" s="19" t="s">
        <v>67</v>
      </c>
      <c r="B58" s="3" t="s">
        <v>67</v>
      </c>
      <c r="C58" s="132">
        <f>IF(ISNUMBER('2010'!C58),(1-PRODUCT('2010'!C58,0.1)),"XXX")</f>
        <v>0.44999999999999996</v>
      </c>
      <c r="D58" s="132">
        <f>IFERROR(IF((LOG(100*'2010'!D58+1)/LOG(100+1))&gt;1,0,(1-(LOG(100*'2010'!D58+1)/LOG(100+1)))), 1)</f>
        <v>1</v>
      </c>
      <c r="E58" s="132">
        <f>IF(ISNUMBER('2010'!E58),'2010'!E58/100,"XXX")</f>
        <v>0.45333333333333342</v>
      </c>
      <c r="F58" s="132">
        <f>IF(ISNUMBER('2010'!F58),(1-(('2010'!F58-1)/4)),"XXX")</f>
        <v>0.5</v>
      </c>
      <c r="G58" s="132">
        <f>IF(ISNUMBER('2010'!G58),(1-('2010'!G58/10)),"XXX")</f>
        <v>0.30999999999999994</v>
      </c>
      <c r="H58" s="160">
        <f t="shared" si="1"/>
        <v>0.54266666666666663</v>
      </c>
      <c r="I58" s="132">
        <f>'2010'!H58</f>
        <v>0.55714285714285705</v>
      </c>
      <c r="J58" s="132">
        <f>IF(ISNUMBER('2010'!I58),'2010'!I58,"XXX")</f>
        <v>0.15282000000000001</v>
      </c>
      <c r="K58" s="132">
        <f>IF(ISNUMBER('2010'!J58),IF(('2010'!J58/5)&gt;1,1,'2010'!J58/5),"XXX")</f>
        <v>0.42847599999999997</v>
      </c>
      <c r="L58" s="132">
        <f>IF(ISNUMBER('2010'!K58),'2010'!K58,"XXX")</f>
        <v>0.31857142857142856</v>
      </c>
      <c r="M58" s="132">
        <f>IF(ISNUMBER('2010'!L58),IF(('2010'!L58/5)&gt;1,1,'2010'!L58/5),"XXX")</f>
        <v>0.41228332600000001</v>
      </c>
      <c r="N58" s="132">
        <f>IF(ISNUMBER('2010'!M58),(1-('2010'!M58/100)),"XXX")</f>
        <v>0.41050857540000008</v>
      </c>
      <c r="O58" s="132">
        <f>IF(ISNUMBER('2010'!N58),IF(('2010'!N58/10)&gt;1,1,'2010'!N58/10),"XXX")</f>
        <v>0.43899999999999995</v>
      </c>
      <c r="P58" s="159">
        <f>IF(ISNUMBER('2010'!O58),('2010'!O58/100),"XXX")</f>
        <v>8.3000000000000004E-2</v>
      </c>
      <c r="Q58" s="159">
        <f>'2010'!P58</f>
        <v>0.25503761768341066</v>
      </c>
      <c r="R58" s="159">
        <f>IF(ISNUMBER('2010'!Q58),('2010'!Q58/100),"XXX")</f>
        <v>0.02</v>
      </c>
      <c r="S58" s="159">
        <f>IF(ISNUMBER('2010'!R58),('2010'!R58/100),"XXX")</f>
        <v>0.56477539999999993</v>
      </c>
      <c r="T58" s="132">
        <f>IF(ISNUMBER('2010'!S58),(1-('2010'!S58/100)),"XXX")</f>
        <v>0.93459999999999999</v>
      </c>
      <c r="U58" s="132">
        <f>IF(ISNUMBER('2010'!T58),'2010'!T58,"XXX")</f>
        <v>0.47000000000000003</v>
      </c>
      <c r="V58" s="132">
        <f>IF(ISNUMBER('2010'!U58),'2010'!U58,"XXX")</f>
        <v>0.36214285714285716</v>
      </c>
      <c r="W58" s="132">
        <f>IF(ISNUMBER('2010'!V58),'2010'!V58,"XXX")</f>
        <v>0.57285714285714284</v>
      </c>
      <c r="X58" s="132">
        <f>IF(ISNUMBER('2010'!W58),'2010'!W58,"XXX")</f>
        <v>0.47000000000000003</v>
      </c>
      <c r="Y58" s="161">
        <f t="shared" si="2"/>
        <v>0.40320095029985603</v>
      </c>
      <c r="Z58" s="132">
        <f>'2010'!X58</f>
        <v>0.58799999999999997</v>
      </c>
      <c r="AA58" s="132">
        <f>('2010'!Y58+2.5)/5</f>
        <v>0.4561634302</v>
      </c>
      <c r="AB58" s="160">
        <f t="shared" si="3"/>
        <v>0.52208171510000001</v>
      </c>
      <c r="AC58" s="6"/>
      <c r="AE58">
        <f t="shared" si="6"/>
        <v>0.35498142857142856</v>
      </c>
      <c r="AF58">
        <f t="shared" si="6"/>
        <v>0.29064800000000002</v>
      </c>
      <c r="AG58">
        <f t="shared" si="6"/>
        <v>0.37352371428571429</v>
      </c>
      <c r="AH58">
        <f t="shared" si="6"/>
        <v>0.36542737728571428</v>
      </c>
      <c r="AI58">
        <f t="shared" si="6"/>
        <v>0.41139595070000001</v>
      </c>
      <c r="AJ58">
        <f t="shared" si="6"/>
        <v>0.42475428770000001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0.74968769999999996</v>
      </c>
      <c r="AP58">
        <f t="shared" si="6"/>
        <v>0.70230000000000004</v>
      </c>
      <c r="AQ58">
        <f t="shared" si="6"/>
        <v>0.41607142857142859</v>
      </c>
      <c r="AR58">
        <f t="shared" si="6"/>
        <v>0.46750000000000003</v>
      </c>
      <c r="AS58">
        <f t="shared" si="6"/>
        <v>0.52142857142857146</v>
      </c>
    </row>
    <row r="59" spans="1:45" ht="15" x14ac:dyDescent="0.25">
      <c r="A59" s="19" t="s">
        <v>68</v>
      </c>
      <c r="B59" s="3" t="s">
        <v>68</v>
      </c>
      <c r="C59" s="132">
        <f>IF(ISNUMBER('2010'!C59),(1-PRODUCT('2010'!C59,0.1)),"XXX")</f>
        <v>0.21999999999999997</v>
      </c>
      <c r="D59" s="132">
        <f>IFERROR(IF((LOG(100*'2010'!D59+1)/LOG(100+1))&gt;1,0,(1-(LOG(100*'2010'!D59+1)/LOG(100+1)))), 1)</f>
        <v>1</v>
      </c>
      <c r="E59" s="132">
        <f>IF(ISNUMBER('2010'!E59),'2010'!E59/100,"XXX")</f>
        <v>0.63666666666666671</v>
      </c>
      <c r="F59" s="132">
        <f>IF(ISNUMBER('2010'!F59),(1-(('2010'!F59-1)/4)),"XXX")</f>
        <v>0.5</v>
      </c>
      <c r="G59" s="132">
        <f>IF(ISNUMBER('2010'!G59),(1-('2010'!G59/10)),"XXX")</f>
        <v>5.0000000000000044E-2</v>
      </c>
      <c r="H59" s="160">
        <f t="shared" si="1"/>
        <v>0.48133333333333328</v>
      </c>
      <c r="I59" s="132">
        <f>'2010'!H59</f>
        <v>0.26571428571428574</v>
      </c>
      <c r="J59" s="132">
        <f>IF(ISNUMBER('2010'!I59),'2010'!I59,"XXX")</f>
        <v>2.8510000000000001E-2</v>
      </c>
      <c r="K59" s="132">
        <f>IF(ISNUMBER('2010'!J59),IF(('2010'!J59/5)&gt;1,1,'2010'!J59/5),"XXX")</f>
        <v>0.29043599999999997</v>
      </c>
      <c r="L59" s="132">
        <f>IF(ISNUMBER('2010'!K59),'2010'!K59,"XXX")</f>
        <v>0.35714285714285715</v>
      </c>
      <c r="M59" s="132">
        <f>IF(ISNUMBER('2010'!L59),IF(('2010'!L59/5)&gt;1,1,'2010'!L59/5),"XXX")</f>
        <v>7.2595686000000006E-2</v>
      </c>
      <c r="N59" s="132">
        <f>IF(ISNUMBER('2010'!M59),(1-('2010'!M59/100)),"XXX")</f>
        <v>0.30698219300000007</v>
      </c>
      <c r="O59" s="132">
        <f>IF(ISNUMBER('2010'!N59),IF(('2010'!N59/10)&gt;1,1,'2010'!N59/10),"XXX")</f>
        <v>0.24726754436176304</v>
      </c>
      <c r="P59" s="159" t="str">
        <f>IF(ISNUMBER('2010'!O59),('2010'!O59/100),"XXX")</f>
        <v>XXX</v>
      </c>
      <c r="Q59" s="159">
        <f>'2010'!P59</f>
        <v>0.23412568569183351</v>
      </c>
      <c r="R59" s="159" t="str">
        <f>IF(ISNUMBER('2010'!Q59),('2010'!Q59/100),"XXX")</f>
        <v>XXX</v>
      </c>
      <c r="S59" s="159">
        <f>IF(ISNUMBER('2010'!R59),('2010'!R59/100),"XXX")</f>
        <v>7.1724019999999999E-2</v>
      </c>
      <c r="T59" s="132">
        <f>IF(ISNUMBER('2010'!S59),(1-('2010'!S59/100)),"XXX")</f>
        <v>0.43930000000000002</v>
      </c>
      <c r="U59" s="132">
        <f>IF(ISNUMBER('2010'!T59),'2010'!T59,"XXX")</f>
        <v>0.41000000000000003</v>
      </c>
      <c r="V59" s="132">
        <f>IF(ISNUMBER('2010'!U59),'2010'!U59,"XXX")</f>
        <v>0.39428571428571424</v>
      </c>
      <c r="W59" s="132">
        <f>IF(ISNUMBER('2010'!V59),'2010'!V59,"XXX")</f>
        <v>0.54285714285714282</v>
      </c>
      <c r="X59" s="132">
        <f>IF(ISNUMBER('2010'!W59),'2010'!W59,"XXX")</f>
        <v>0.47857142857142859</v>
      </c>
      <c r="Y59" s="161">
        <f t="shared" si="2"/>
        <v>0.28880661172991384</v>
      </c>
      <c r="Z59" s="132">
        <f>'2010'!X59</f>
        <v>0.22900000000000001</v>
      </c>
      <c r="AA59" s="132">
        <f>('2010'!Y59+2.5)/5</f>
        <v>0.33717603679999997</v>
      </c>
      <c r="AB59" s="160">
        <f t="shared" si="3"/>
        <v>0.28308801839999997</v>
      </c>
      <c r="AC59" s="6"/>
      <c r="AE59">
        <f t="shared" si="6"/>
        <v>0.14711214285714286</v>
      </c>
      <c r="AF59">
        <f t="shared" si="6"/>
        <v>0.15947299999999998</v>
      </c>
      <c r="AG59">
        <f t="shared" si="6"/>
        <v>0.32378942857142856</v>
      </c>
      <c r="AH59">
        <f t="shared" si="6"/>
        <v>0.21486927157142857</v>
      </c>
      <c r="AI59">
        <f t="shared" si="6"/>
        <v>0.18978893950000003</v>
      </c>
      <c r="AJ59">
        <f t="shared" si="6"/>
        <v>0.27712486868088154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0.25551201000000001</v>
      </c>
      <c r="AP59">
        <f t="shared" si="6"/>
        <v>0.42465000000000003</v>
      </c>
      <c r="AQ59">
        <f t="shared" si="6"/>
        <v>0.40214285714285714</v>
      </c>
      <c r="AR59">
        <f t="shared" si="6"/>
        <v>0.46857142857142853</v>
      </c>
      <c r="AS59">
        <f t="shared" si="6"/>
        <v>0.51071428571428568</v>
      </c>
    </row>
    <row r="60" spans="1:45" ht="15" x14ac:dyDescent="0.25">
      <c r="A60" s="19" t="s">
        <v>69</v>
      </c>
      <c r="B60" s="3" t="s">
        <v>69</v>
      </c>
      <c r="C60" s="132">
        <f>IF(ISNUMBER('2010'!C60),(1-PRODUCT('2010'!C60,0.1)),"XXX")</f>
        <v>4.0000000000000036E-2</v>
      </c>
      <c r="D60" s="132">
        <f>IFERROR(IF((LOG(100*'2010'!D60+1)/LOG(100+1))&gt;1,0,(1-(LOG(100*'2010'!D60+1)/LOG(100+1)))), 1)</f>
        <v>1</v>
      </c>
      <c r="E60" s="132">
        <f>IF(ISNUMBER('2010'!E60),'2010'!E60/100,"XXX")</f>
        <v>0.54</v>
      </c>
      <c r="F60" s="132">
        <f>IF(ISNUMBER('2010'!F60),(1-(('2010'!F60-1)/4)),"XXX")</f>
        <v>0.75</v>
      </c>
      <c r="G60" s="132">
        <f>IF(ISNUMBER('2010'!G60),(1-('2010'!G60/10)),"XXX")</f>
        <v>0.16999999999999993</v>
      </c>
      <c r="H60" s="160">
        <f t="shared" si="1"/>
        <v>0.5</v>
      </c>
      <c r="I60" s="132">
        <f>'2010'!H60</f>
        <v>0.23142857142857143</v>
      </c>
      <c r="J60" s="132">
        <f>IF(ISNUMBER('2010'!I60),'2010'!I60,"XXX")</f>
        <v>6.6909999999999997E-2</v>
      </c>
      <c r="K60" s="132" t="str">
        <f>IF(ISNUMBER('2010'!J60),IF(('2010'!J60/5)&gt;1,1,'2010'!J60/5),"XXX")</f>
        <v>XXX</v>
      </c>
      <c r="L60" s="132">
        <f>IF(ISNUMBER('2010'!K60),'2010'!K60,"XXX")</f>
        <v>0.29428571428571432</v>
      </c>
      <c r="M60" s="132">
        <f>IF(ISNUMBER('2010'!L60),IF(('2010'!L60/5)&gt;1,1,'2010'!L60/5),"XXX")</f>
        <v>0.165301156</v>
      </c>
      <c r="N60" s="132">
        <f>IF(ISNUMBER('2010'!M60),(1-('2010'!M60/100)),"XXX")</f>
        <v>0.66690326690000001</v>
      </c>
      <c r="O60" s="132">
        <f>IF(ISNUMBER('2010'!N60),IF(('2010'!N60/10)&gt;1,1,'2010'!N60/10),"XXX")</f>
        <v>0.32700000000000001</v>
      </c>
      <c r="P60" s="159" t="str">
        <f>IF(ISNUMBER('2010'!O60),('2010'!O60/100),"XXX")</f>
        <v>XXX</v>
      </c>
      <c r="Q60" s="159" t="str">
        <f>'2010'!P60</f>
        <v>XXX</v>
      </c>
      <c r="R60" s="159">
        <f>IF(ISNUMBER('2010'!Q60),('2010'!Q60/100),"XXX")</f>
        <v>3.2000000000000001E-2</v>
      </c>
      <c r="S60" s="159">
        <f>IF(ISNUMBER('2010'!R60),('2010'!R60/100),"XXX")</f>
        <v>0.25585730000000001</v>
      </c>
      <c r="T60" s="132">
        <f>IF(ISNUMBER('2010'!S60),(1-('2010'!S60/100)),"XXX")</f>
        <v>0.76729999999999998</v>
      </c>
      <c r="U60" s="132">
        <f>IF(ISNUMBER('2010'!T60),'2010'!T60,"XXX")</f>
        <v>0.28142857142857142</v>
      </c>
      <c r="V60" s="132">
        <f>IF(ISNUMBER('2010'!U60),'2010'!U60,"XXX")</f>
        <v>0.28642857142857142</v>
      </c>
      <c r="W60" s="132">
        <f>IF(ISNUMBER('2010'!V60),'2010'!V60,"XXX")</f>
        <v>0.41714285714285715</v>
      </c>
      <c r="X60" s="132">
        <f>IF(ISNUMBER('2010'!W60),'2010'!W60,"XXX")</f>
        <v>0.31571428571428573</v>
      </c>
      <c r="Y60" s="161">
        <f t="shared" si="2"/>
        <v>0.29756162553839288</v>
      </c>
      <c r="Z60" s="132">
        <f>'2010'!X60</f>
        <v>0.44600000000000001</v>
      </c>
      <c r="AA60" s="132">
        <f>('2010'!Y60+2.5)/5</f>
        <v>0.37714025979999999</v>
      </c>
      <c r="AB60" s="160">
        <f t="shared" si="3"/>
        <v>0.41157012989999997</v>
      </c>
      <c r="AC60" s="6"/>
      <c r="AE60">
        <f t="shared" si="6"/>
        <v>0.14916928571428573</v>
      </c>
      <c r="AF60">
        <f t="shared" si="6"/>
        <v>6.6909999999999997E-2</v>
      </c>
      <c r="AG60">
        <f t="shared" si="6"/>
        <v>0.29428571428571432</v>
      </c>
      <c r="AH60">
        <f t="shared" si="6"/>
        <v>0.22979343514285716</v>
      </c>
      <c r="AI60">
        <f t="shared" si="6"/>
        <v>0.41610221145000004</v>
      </c>
      <c r="AJ60">
        <f t="shared" si="6"/>
        <v>0.49695163345000004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0.51157865000000002</v>
      </c>
      <c r="AP60">
        <f t="shared" si="6"/>
        <v>0.52436428571428573</v>
      </c>
      <c r="AQ60">
        <f t="shared" si="6"/>
        <v>0.28392857142857142</v>
      </c>
      <c r="AR60">
        <f t="shared" si="6"/>
        <v>0.35178571428571426</v>
      </c>
      <c r="AS60">
        <f t="shared" si="6"/>
        <v>0.36642857142857144</v>
      </c>
    </row>
    <row r="61" spans="1:45" ht="15" x14ac:dyDescent="0.25">
      <c r="A61" s="19" t="s">
        <v>70</v>
      </c>
      <c r="B61" s="3" t="s">
        <v>70</v>
      </c>
      <c r="C61" s="132">
        <f>IF(ISNUMBER('2010'!C61),(1-PRODUCT('2010'!C61,0.1)),"XXX")</f>
        <v>0.35</v>
      </c>
      <c r="D61" s="132">
        <f>IFERROR(IF((LOG(100*'2010'!D61+1)/LOG(100+1))&gt;1,0,(1-(LOG(100*'2010'!D61+1)/LOG(100+1)))), 1)</f>
        <v>1</v>
      </c>
      <c r="E61" s="132">
        <f>IF(ISNUMBER('2010'!E61),'2010'!E61/100,"XXX")</f>
        <v>0.59333333333333338</v>
      </c>
      <c r="F61" s="132">
        <f>IF(ISNUMBER('2010'!F61),(1-(('2010'!F61-1)/4)),"XXX")</f>
        <v>0.5</v>
      </c>
      <c r="G61" s="132">
        <f>IF(ISNUMBER('2010'!G61),(1-('2010'!G61/10)),"XXX")</f>
        <v>0.37</v>
      </c>
      <c r="H61" s="160">
        <f t="shared" si="1"/>
        <v>0.56266666666666665</v>
      </c>
      <c r="I61" s="132">
        <f>'2010'!H61</f>
        <v>0.50142857142857133</v>
      </c>
      <c r="J61" s="132">
        <f>IF(ISNUMBER('2010'!I61),'2010'!I61,"XXX")</f>
        <v>0.12683</v>
      </c>
      <c r="K61" s="132">
        <f>IF(ISNUMBER('2010'!J61),IF(('2010'!J61/5)&gt;1,1,'2010'!J61/5),"XXX")</f>
        <v>0.87173199999999995</v>
      </c>
      <c r="L61" s="132">
        <f>IF(ISNUMBER('2010'!K61),'2010'!K61,"XXX")</f>
        <v>0.3671428571428571</v>
      </c>
      <c r="M61" s="132">
        <f>IF(ISNUMBER('2010'!L61),IF(('2010'!L61/5)&gt;1,1,'2010'!L61/5),"XXX")</f>
        <v>0.739211654</v>
      </c>
      <c r="N61" s="132">
        <f>IF(ISNUMBER('2010'!M61),(1-('2010'!M61/100)),"XXX")</f>
        <v>0.53737472529999997</v>
      </c>
      <c r="O61" s="132">
        <f>IF(ISNUMBER('2010'!N61),IF(('2010'!N61/10)&gt;1,1,'2010'!N61/10),"XXX")</f>
        <v>0.43899999999999995</v>
      </c>
      <c r="P61" s="159">
        <f>IF(ISNUMBER('2010'!O61),('2010'!O61/100),"XXX")</f>
        <v>7.4999999999999997E-2</v>
      </c>
      <c r="Q61" s="159">
        <f>'2010'!P61</f>
        <v>8.5620498657226568E-2</v>
      </c>
      <c r="R61" s="159">
        <f>IF(ISNUMBER('2010'!Q61),('2010'!Q61/100),"XXX")</f>
        <v>0.182</v>
      </c>
      <c r="S61" s="159">
        <f>IF(ISNUMBER('2010'!R61),('2010'!R61/100),"XXX")</f>
        <v>0.44490669999999999</v>
      </c>
      <c r="T61" s="132">
        <f>IF(ISNUMBER('2010'!S61),(1-('2010'!S61/100)),"XXX")</f>
        <v>0.87790000000000001</v>
      </c>
      <c r="U61" s="132">
        <f>IF(ISNUMBER('2010'!T61),'2010'!T61,"XXX")</f>
        <v>0.51428571428571435</v>
      </c>
      <c r="V61" s="132">
        <f>IF(ISNUMBER('2010'!U61),'2010'!U61,"XXX")</f>
        <v>0.39428571428571424</v>
      </c>
      <c r="W61" s="132">
        <f>IF(ISNUMBER('2010'!V61),'2010'!V61,"XXX")</f>
        <v>0.53714285714285714</v>
      </c>
      <c r="X61" s="132">
        <f>IF(ISNUMBER('2010'!W61),'2010'!W61,"XXX")</f>
        <v>0.48</v>
      </c>
      <c r="Y61" s="161">
        <f t="shared" si="2"/>
        <v>0.44836633076518373</v>
      </c>
      <c r="Z61" s="132">
        <f>'2010'!X61</f>
        <v>0.41199999999999998</v>
      </c>
      <c r="AA61" s="132">
        <f>('2010'!Y61+2.5)/5</f>
        <v>0.41738500600000006</v>
      </c>
      <c r="AB61" s="160">
        <f t="shared" si="3"/>
        <v>0.41469250300000005</v>
      </c>
      <c r="AC61" s="6"/>
      <c r="AE61">
        <f t="shared" si="6"/>
        <v>0.31412928571428567</v>
      </c>
      <c r="AF61">
        <f t="shared" si="6"/>
        <v>0.49928099999999997</v>
      </c>
      <c r="AG61">
        <f t="shared" si="6"/>
        <v>0.61943742857142858</v>
      </c>
      <c r="AH61">
        <f t="shared" si="6"/>
        <v>0.55317725557142849</v>
      </c>
      <c r="AI61">
        <f t="shared" si="6"/>
        <v>0.63829318964999993</v>
      </c>
      <c r="AJ61">
        <f t="shared" si="6"/>
        <v>0.48818736264999996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0.66140335000000006</v>
      </c>
      <c r="AP61">
        <f t="shared" si="6"/>
        <v>0.69609285714285718</v>
      </c>
      <c r="AQ61">
        <f t="shared" si="6"/>
        <v>0.45428571428571429</v>
      </c>
      <c r="AR61">
        <f t="shared" si="6"/>
        <v>0.46571428571428569</v>
      </c>
      <c r="AS61">
        <f t="shared" si="6"/>
        <v>0.50857142857142856</v>
      </c>
    </row>
    <row r="62" spans="1:45" ht="15" x14ac:dyDescent="0.25">
      <c r="A62" s="19" t="s">
        <v>71</v>
      </c>
      <c r="B62" s="3" t="s">
        <v>71</v>
      </c>
      <c r="C62" s="132">
        <f>IF(ISNUMBER('2010'!C62),(1-PRODUCT('2010'!C62,0.1)),"XXX")</f>
        <v>0.54</v>
      </c>
      <c r="D62" s="132">
        <f>IFERROR(IF((LOG(100*'2010'!D62+1)/LOG(100+1))&gt;1,0,(1-(LOG(100*'2010'!D62+1)/LOG(100+1)))), 1)</f>
        <v>1</v>
      </c>
      <c r="E62" s="132">
        <f>IF(ISNUMBER('2010'!E62),'2010'!E62/100,"XXX")</f>
        <v>0.875</v>
      </c>
      <c r="F62" s="132">
        <f>IF(ISNUMBER('2010'!F62),(1-(('2010'!F62-1)/4)),"XXX")</f>
        <v>1</v>
      </c>
      <c r="G62" s="132">
        <f>IF(ISNUMBER('2010'!G62),(1-('2010'!G62/10)),"XXX")</f>
        <v>0.67</v>
      </c>
      <c r="H62" s="160">
        <f t="shared" si="1"/>
        <v>0.81699999999999995</v>
      </c>
      <c r="I62" s="132">
        <f>'2010'!H62</f>
        <v>0.62285714285714289</v>
      </c>
      <c r="J62" s="132">
        <f>IF(ISNUMBER('2010'!I62),'2010'!I62,"XXX")</f>
        <v>0.43380000000000002</v>
      </c>
      <c r="K62" s="132">
        <f>IF(ISNUMBER('2010'!J62),IF(('2010'!J62/5)&gt;1,1,'2010'!J62/5),"XXX")</f>
        <v>0.570384</v>
      </c>
      <c r="L62" s="132">
        <f>IF(ISNUMBER('2010'!K62),'2010'!K62,"XXX")</f>
        <v>0.60285714285714287</v>
      </c>
      <c r="M62" s="132">
        <f>IF(ISNUMBER('2010'!L62),IF(('2010'!L62/5)&gt;1,1,'2010'!L62/5),"XXX")</f>
        <v>0.99447965599999999</v>
      </c>
      <c r="N62" s="132">
        <f>IF(ISNUMBER('2010'!M62),(1-('2010'!M62/100)),"XXX")</f>
        <v>0.72554450989999997</v>
      </c>
      <c r="O62" s="132">
        <f>IF(ISNUMBER('2010'!N62),IF(('2010'!N62/10)&gt;1,1,'2010'!N62/10),"XXX")</f>
        <v>1</v>
      </c>
      <c r="P62" s="159">
        <f>IF(ISNUMBER('2010'!O62),('2010'!O62/100),"XXX")</f>
        <v>1</v>
      </c>
      <c r="Q62" s="159">
        <f>'2010'!P62</f>
        <v>0.36997637748718259</v>
      </c>
      <c r="R62" s="159">
        <f>IF(ISNUMBER('2010'!Q62),('2010'!Q62/100),"XXX")</f>
        <v>0.56000000000000005</v>
      </c>
      <c r="S62" s="159">
        <f>IF(ISNUMBER('2010'!R62),('2010'!R62/100),"XXX")</f>
        <v>0.88724149999999991</v>
      </c>
      <c r="T62" s="132">
        <f>IF(ISNUMBER('2010'!S62),(1-('2010'!S62/100)),"XXX")</f>
        <v>1</v>
      </c>
      <c r="U62" s="132">
        <f>IF(ISNUMBER('2010'!T62),'2010'!T62,"XXX")</f>
        <v>0.60285714285714287</v>
      </c>
      <c r="V62" s="132">
        <f>IF(ISNUMBER('2010'!U62),'2010'!U62,"XXX")</f>
        <v>0.44357142857142856</v>
      </c>
      <c r="W62" s="132">
        <f>IF(ISNUMBER('2010'!V62),'2010'!V62,"XXX")</f>
        <v>0.55857142857142861</v>
      </c>
      <c r="X62" s="132">
        <f>IF(ISNUMBER('2010'!W62),'2010'!W62,"XXX")</f>
        <v>0.41571428571428576</v>
      </c>
      <c r="Y62" s="161">
        <f t="shared" si="2"/>
        <v>0.67424091342598469</v>
      </c>
      <c r="Z62" s="132">
        <f>'2010'!X62</f>
        <v>0.81</v>
      </c>
      <c r="AA62" s="132">
        <f>('2010'!Y62+2.5)/5</f>
        <v>0.68797436960000002</v>
      </c>
      <c r="AB62" s="160">
        <f t="shared" si="3"/>
        <v>0.74898718480000004</v>
      </c>
      <c r="AC62" s="6"/>
      <c r="AE62">
        <f t="shared" si="6"/>
        <v>0.52832857142857148</v>
      </c>
      <c r="AF62">
        <f t="shared" si="6"/>
        <v>0.50209199999999998</v>
      </c>
      <c r="AG62">
        <f t="shared" si="6"/>
        <v>0.58662057142857149</v>
      </c>
      <c r="AH62">
        <f t="shared" si="6"/>
        <v>0.79866839942857148</v>
      </c>
      <c r="AI62">
        <f t="shared" si="6"/>
        <v>0.86001208294999998</v>
      </c>
      <c r="AJ62">
        <f t="shared" si="6"/>
        <v>0.86277225494999998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0.80142857142857138</v>
      </c>
      <c r="AQ62">
        <f t="shared" si="6"/>
        <v>0.52321428571428574</v>
      </c>
      <c r="AR62">
        <f t="shared" si="6"/>
        <v>0.50107142857142861</v>
      </c>
      <c r="AS62">
        <f t="shared" si="6"/>
        <v>0.48714285714285721</v>
      </c>
    </row>
    <row r="63" spans="1:45" ht="15" x14ac:dyDescent="0.25">
      <c r="A63" s="19" t="s">
        <v>72</v>
      </c>
      <c r="B63" s="3" t="s">
        <v>72</v>
      </c>
      <c r="C63" s="132">
        <f>IF(ISNUMBER('2010'!C63),(1-PRODUCT('2010'!C63,0.1)),"XXX")</f>
        <v>0.40999999999999992</v>
      </c>
      <c r="D63" s="132">
        <f>IFERROR(IF((LOG(100*'2010'!D63+1)/LOG(100+1))&gt;1,0,(1-(LOG(100*'2010'!D63+1)/LOG(100+1)))), 1)</f>
        <v>1</v>
      </c>
      <c r="E63" s="132">
        <f>IF(ISNUMBER('2010'!E63),'2010'!E63/100,"XXX")</f>
        <v>1.0933333333333333</v>
      </c>
      <c r="F63" s="132">
        <v>1</v>
      </c>
      <c r="G63" s="132">
        <f>IF(ISNUMBER('2010'!G63),(1-('2010'!G63/10)),"XXX")</f>
        <v>0.81</v>
      </c>
      <c r="H63" s="160">
        <f t="shared" si="1"/>
        <v>0.86266666666666647</v>
      </c>
      <c r="I63" s="132">
        <f>'2010'!H63</f>
        <v>0.81285714285714283</v>
      </c>
      <c r="J63" s="132">
        <f>IF(ISNUMBER('2010'!I63),'2010'!I63,"XXX")</f>
        <v>0.63948000000000005</v>
      </c>
      <c r="K63" s="132">
        <f>IF(ISNUMBER('2010'!J63),IF(('2010'!J63/5)&gt;1,1,'2010'!J63/5),"XXX")</f>
        <v>0.92781799999999992</v>
      </c>
      <c r="L63" s="132">
        <f>IF(ISNUMBER('2010'!K63),'2010'!K63,"XXX")</f>
        <v>0.85285714285714287</v>
      </c>
      <c r="M63" s="132">
        <f>IF(ISNUMBER('2010'!L63),IF(('2010'!L63/5)&gt;1,1,'2010'!L63/5),"XXX")</f>
        <v>1</v>
      </c>
      <c r="N63" s="132">
        <f>IF(ISNUMBER('2010'!M63),(1-('2010'!M63/100)),"XXX")</f>
        <v>0.81338804239999996</v>
      </c>
      <c r="O63" s="132">
        <f>IF(ISNUMBER('2010'!N63),IF(('2010'!N63/10)&gt;1,1,'2010'!N63/10),"XXX")</f>
        <v>1</v>
      </c>
      <c r="P63" s="159">
        <f>IF(ISNUMBER('2010'!O63),('2010'!O63/100),"XXX")</f>
        <v>0.66700000000000004</v>
      </c>
      <c r="Q63" s="159">
        <f>'2010'!P63</f>
        <v>1</v>
      </c>
      <c r="R63" s="159" t="str">
        <f>IF(ISNUMBER('2010'!Q63),('2010'!Q63/100),"XXX")</f>
        <v>XXX</v>
      </c>
      <c r="S63" s="159">
        <f>IF(ISNUMBER('2010'!R63),('2010'!R63/100),"XXX")</f>
        <v>0.87549319999999997</v>
      </c>
      <c r="T63" s="132">
        <f>IF(ISNUMBER('2010'!S63),(1-('2010'!S63/100)),"XXX")</f>
        <v>1</v>
      </c>
      <c r="U63" s="132">
        <f>IF(ISNUMBER('2010'!T63),'2010'!T63,"XXX")</f>
        <v>0.75428571428571434</v>
      </c>
      <c r="V63" s="132">
        <f>IF(ISNUMBER('2010'!U63),'2010'!U63,"XXX")</f>
        <v>0.71928571428571431</v>
      </c>
      <c r="W63" s="132">
        <f>IF(ISNUMBER('2010'!V63),'2010'!V63,"XXX")</f>
        <v>0.67571428571428582</v>
      </c>
      <c r="X63" s="132">
        <f>IF(ISNUMBER('2010'!W63),'2010'!W63,"XXX")</f>
        <v>0.68285714285714294</v>
      </c>
      <c r="Y63" s="161">
        <f t="shared" si="2"/>
        <v>0.83881477407857141</v>
      </c>
      <c r="Z63" s="132">
        <f>'2010'!X63</f>
        <v>0.88300000000000001</v>
      </c>
      <c r="AA63" s="132">
        <f>('2010'!Y63+2.5)/5</f>
        <v>0.79473431120000004</v>
      </c>
      <c r="AB63" s="160">
        <f t="shared" si="3"/>
        <v>0.83886715560000003</v>
      </c>
      <c r="AC63" s="6"/>
      <c r="AE63">
        <f t="shared" si="6"/>
        <v>0.7261685714285715</v>
      </c>
      <c r="AF63">
        <f t="shared" si="6"/>
        <v>0.78364900000000004</v>
      </c>
      <c r="AG63">
        <f t="shared" si="6"/>
        <v>0.89033757142857139</v>
      </c>
      <c r="AH63">
        <f t="shared" si="6"/>
        <v>0.92642857142857138</v>
      </c>
      <c r="AI63">
        <f t="shared" si="6"/>
        <v>0.90669402119999998</v>
      </c>
      <c r="AJ63">
        <f t="shared" si="6"/>
        <v>0.90669402119999998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0.87714285714285722</v>
      </c>
      <c r="AQ63">
        <f t="shared" si="6"/>
        <v>0.73678571428571438</v>
      </c>
      <c r="AR63">
        <f t="shared" si="6"/>
        <v>0.69750000000000001</v>
      </c>
      <c r="AS63">
        <f t="shared" si="6"/>
        <v>0.67928571428571438</v>
      </c>
    </row>
    <row r="64" spans="1:45" ht="15" x14ac:dyDescent="0.25">
      <c r="A64" s="19" t="s">
        <v>73</v>
      </c>
      <c r="B64" s="3" t="s">
        <v>73</v>
      </c>
      <c r="C64" s="132">
        <f>IF(ISNUMBER('2010'!C64),(1-PRODUCT('2010'!C64,0.1)),"XXX")</f>
        <v>0.51</v>
      </c>
      <c r="D64" s="132">
        <f>IFERROR(IF((LOG(100*'2010'!D64+1)/LOG(100+1))&gt;1,0,(1-(LOG(100*'2010'!D64+1)/LOG(100+1)))), 1)</f>
        <v>0.88427412318025045</v>
      </c>
      <c r="E64" s="132">
        <f>IF(ISNUMBER('2010'!E64),'2010'!E64/100,"XXX")</f>
        <v>0.78666666666666674</v>
      </c>
      <c r="F64" s="132">
        <f>IF(ISNUMBER('2010'!F64),(1-(('2010'!F64-1)/4)),"XXX")</f>
        <v>0.25</v>
      </c>
      <c r="G64" s="132">
        <f>IF(ISNUMBER('2010'!G64),(1-('2010'!G64/10)),"XXX")</f>
        <v>0.39</v>
      </c>
      <c r="H64" s="160">
        <f t="shared" si="1"/>
        <v>0.56418815796938349</v>
      </c>
      <c r="I64" s="132">
        <f>'2010'!H64</f>
        <v>0.49857142857142855</v>
      </c>
      <c r="J64" s="132">
        <f>IF(ISNUMBER('2010'!I64),'2010'!I64,"XXX")</f>
        <v>5.8319999999999997E-2</v>
      </c>
      <c r="K64" s="132">
        <f>IF(ISNUMBER('2010'!J64),IF(('2010'!J64/5)&gt;1,1,'2010'!J64/5),"XXX")</f>
        <v>0.40387800000000001</v>
      </c>
      <c r="L64" s="132">
        <f>IF(ISNUMBER('2010'!K64),'2010'!K64,"XXX")</f>
        <v>0.44714285714285712</v>
      </c>
      <c r="M64" s="132">
        <f>IF(ISNUMBER('2010'!L64),IF(('2010'!L64/5)&gt;1,1,'2010'!L64/5),"XXX")</f>
        <v>0.17150037199999998</v>
      </c>
      <c r="N64" s="132">
        <f>IF(ISNUMBER('2010'!M64),(1-('2010'!M64/100)),"XXX")</f>
        <v>0.34815231319999995</v>
      </c>
      <c r="O64" s="132">
        <f>IF(ISNUMBER('2010'!N64),IF(('2010'!N64/10)&gt;1,1,'2010'!N64/10),"XXX")</f>
        <v>0.2637852912793946</v>
      </c>
      <c r="P64" s="159">
        <f>IF(ISNUMBER('2010'!O64),('2010'!O64/100),"XXX")</f>
        <v>0.252</v>
      </c>
      <c r="Q64" s="159">
        <f>'2010'!P64</f>
        <v>0.29923396110534667</v>
      </c>
      <c r="R64" s="159">
        <f>IF(ISNUMBER('2010'!Q64),('2010'!Q64/100),"XXX")</f>
        <v>0.10400000000000001</v>
      </c>
      <c r="S64" s="159">
        <f>IF(ISNUMBER('2010'!R64),('2010'!R64/100),"XXX")</f>
        <v>0.20127520000000002</v>
      </c>
      <c r="T64" s="132">
        <f>IF(ISNUMBER('2010'!S64),(1-('2010'!S64/100)),"XXX")</f>
        <v>0.73299999999999998</v>
      </c>
      <c r="U64" s="132">
        <f>IF(ISNUMBER('2010'!T64),'2010'!T64,"XXX")</f>
        <v>0.60285714285714287</v>
      </c>
      <c r="V64" s="132">
        <f>IF(ISNUMBER('2010'!U64),'2010'!U64,"XXX")</f>
        <v>0.49571428571428566</v>
      </c>
      <c r="W64" s="132">
        <f>IF(ISNUMBER('2010'!V64),'2010'!V64,"XXX")</f>
        <v>0.58285714285714285</v>
      </c>
      <c r="X64" s="132">
        <f>IF(ISNUMBER('2010'!W64),'2010'!W64,"XXX")</f>
        <v>0.55428571428571427</v>
      </c>
      <c r="Y64" s="161">
        <f t="shared" si="2"/>
        <v>0.37603585681333201</v>
      </c>
      <c r="Z64" s="132">
        <f>'2010'!X64</f>
        <v>0.71099999999999997</v>
      </c>
      <c r="AA64" s="132">
        <f>('2010'!Y64+2.5)/5</f>
        <v>0.60068638320000001</v>
      </c>
      <c r="AB64" s="160">
        <f t="shared" si="3"/>
        <v>0.65584319160000004</v>
      </c>
      <c r="AC64" s="6"/>
      <c r="AE64">
        <f t="shared" si="6"/>
        <v>0.2784457142857143</v>
      </c>
      <c r="AF64">
        <f t="shared" si="6"/>
        <v>0.231099</v>
      </c>
      <c r="AG64">
        <f t="shared" si="6"/>
        <v>0.42551042857142857</v>
      </c>
      <c r="AH64">
        <f t="shared" si="6"/>
        <v>0.30932161457142854</v>
      </c>
      <c r="AI64">
        <f t="shared" si="6"/>
        <v>0.25982634259999998</v>
      </c>
      <c r="AJ64">
        <f t="shared" si="6"/>
        <v>0.30596880223969725</v>
      </c>
      <c r="AK64">
        <f t="shared" si="6"/>
        <v>0.25789264563969727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0.46713759999999999</v>
      </c>
      <c r="AP64">
        <f t="shared" si="6"/>
        <v>0.66792857142857143</v>
      </c>
      <c r="AQ64">
        <f t="shared" si="6"/>
        <v>0.54928571428571427</v>
      </c>
      <c r="AR64">
        <f t="shared" si="6"/>
        <v>0.53928571428571426</v>
      </c>
      <c r="AS64">
        <f t="shared" si="6"/>
        <v>0.56857142857142851</v>
      </c>
    </row>
    <row r="65" spans="1:45" ht="15" x14ac:dyDescent="0.25">
      <c r="A65" s="19" t="s">
        <v>74</v>
      </c>
      <c r="B65" s="3" t="s">
        <v>74</v>
      </c>
      <c r="C65" s="132">
        <f>IF(ISNUMBER('2010'!C65),(1-PRODUCT('2010'!C65,0.1)),"XXX")</f>
        <v>0.32999999999999996</v>
      </c>
      <c r="D65" s="132">
        <f>IFERROR(IF((LOG(100*'2010'!D65+1)/LOG(100+1))&gt;1,0,(1-(LOG(100*'2010'!D65+1)/LOG(100+1)))), 1)</f>
        <v>1</v>
      </c>
      <c r="E65" s="132">
        <f>IF(ISNUMBER('2010'!E65),'2010'!E65/100,"XXX")</f>
        <v>0.77166666666666672</v>
      </c>
      <c r="F65" s="132">
        <f>IF(ISNUMBER('2010'!F65),(1-(('2010'!F65-1)/4)),"XXX")</f>
        <v>0.5</v>
      </c>
      <c r="G65" s="132">
        <f>IF(ISNUMBER('2010'!G65),(1-('2010'!G65/10)),"XXX")</f>
        <v>0.35</v>
      </c>
      <c r="H65" s="160">
        <f t="shared" si="1"/>
        <v>0.59033333333333338</v>
      </c>
      <c r="I65" s="132">
        <f>'2010'!H65</f>
        <v>0.50857142857142856</v>
      </c>
      <c r="J65" s="132">
        <f>IF(ISNUMBER('2010'!I65),'2010'!I65,"XXX")</f>
        <v>0.11429</v>
      </c>
      <c r="K65" s="132">
        <f>IF(ISNUMBER('2010'!J65),IF(('2010'!J65/5)&gt;1,1,'2010'!J65/5),"XXX")</f>
        <v>0.51778599999999997</v>
      </c>
      <c r="L65" s="132">
        <f>IF(ISNUMBER('2010'!K65),'2010'!K65,"XXX")</f>
        <v>0.59</v>
      </c>
      <c r="M65" s="132">
        <f>IF(ISNUMBER('2010'!L65),IF(('2010'!L65/5)&gt;1,1,'2010'!L65/5),"XXX")</f>
        <v>0.13221814599999998</v>
      </c>
      <c r="N65" s="132">
        <f>IF(ISNUMBER('2010'!M65),(1-('2010'!M65/100)),"XXX")</f>
        <v>0.39416133879999993</v>
      </c>
      <c r="O65" s="132">
        <f>IF(ISNUMBER('2010'!N65),IF(('2010'!N65/10)&gt;1,1,'2010'!N65/10),"XXX")</f>
        <v>9.4868746062048204E-2</v>
      </c>
      <c r="P65" s="159">
        <f>IF(ISNUMBER('2010'!O65),('2010'!O65/100),"XXX")</f>
        <v>0.14000000000000001</v>
      </c>
      <c r="Q65" s="159">
        <f>'2010'!P65</f>
        <v>0.1104079008102417</v>
      </c>
      <c r="R65" s="159">
        <f>IF(ISNUMBER('2010'!Q65),('2010'!Q65/100),"XXX")</f>
        <v>0.16500000000000001</v>
      </c>
      <c r="S65" s="159">
        <f>IF(ISNUMBER('2010'!R65),('2010'!R65/100),"XXX")</f>
        <v>0.4634626</v>
      </c>
      <c r="T65" s="132">
        <f>IF(ISNUMBER('2010'!S65),(1-('2010'!S65/100)),"XXX")</f>
        <v>0.87660000000000005</v>
      </c>
      <c r="U65" s="132">
        <f>IF(ISNUMBER('2010'!T65),'2010'!T65,"XXX")</f>
        <v>0.56571428571428573</v>
      </c>
      <c r="V65" s="132">
        <f>IF(ISNUMBER('2010'!U65),'2010'!U65,"XXX")</f>
        <v>0.52071428571428569</v>
      </c>
      <c r="W65" s="132">
        <f>IF(ISNUMBER('2010'!V65),'2010'!V65,"XXX")</f>
        <v>0.61571428571428566</v>
      </c>
      <c r="X65" s="132">
        <f>IF(ISNUMBER('2010'!W65),'2010'!W65,"XXX")</f>
        <v>0.55857142857142861</v>
      </c>
      <c r="Y65" s="161">
        <f t="shared" si="2"/>
        <v>0.39800502787237524</v>
      </c>
      <c r="Z65" s="132">
        <f>'2010'!X65</f>
        <v>0.69199999999999995</v>
      </c>
      <c r="AA65" s="132">
        <f>('2010'!Y65+2.5)/5</f>
        <v>0.50756457739999994</v>
      </c>
      <c r="AB65" s="160">
        <f t="shared" si="3"/>
        <v>0.59978228869999994</v>
      </c>
      <c r="AC65" s="6"/>
      <c r="AE65">
        <f t="shared" si="6"/>
        <v>0.31143071428571428</v>
      </c>
      <c r="AF65">
        <f t="shared" si="6"/>
        <v>0.31603799999999999</v>
      </c>
      <c r="AG65">
        <f t="shared" si="6"/>
        <v>0.55389299999999997</v>
      </c>
      <c r="AH65">
        <f t="shared" si="6"/>
        <v>0.36110907299999995</v>
      </c>
      <c r="AI65">
        <f t="shared" si="6"/>
        <v>0.26318974239999993</v>
      </c>
      <c r="AJ65">
        <f t="shared" si="6"/>
        <v>0.24451504243102407</v>
      </c>
      <c r="AK65">
        <f t="shared" si="6"/>
        <v>0.11743437303102411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0.6700313</v>
      </c>
      <c r="AP65">
        <f t="shared" si="6"/>
        <v>0.72115714285714283</v>
      </c>
      <c r="AQ65">
        <f t="shared" si="6"/>
        <v>0.54321428571428565</v>
      </c>
      <c r="AR65">
        <f t="shared" si="6"/>
        <v>0.56821428571428567</v>
      </c>
      <c r="AS65">
        <f t="shared" si="6"/>
        <v>0.58714285714285719</v>
      </c>
    </row>
    <row r="66" spans="1:45" ht="15" x14ac:dyDescent="0.25">
      <c r="A66" s="19" t="s">
        <v>190</v>
      </c>
      <c r="B66" s="3" t="s">
        <v>75</v>
      </c>
      <c r="C66" s="132">
        <f>IF(ISNUMBER('2010'!C66),(1-PRODUCT('2010'!C66,0.1)),"XXX")</f>
        <v>0.31999999999999995</v>
      </c>
      <c r="D66" s="132">
        <f>IFERROR(IF((LOG(100*'2010'!D66+1)/LOG(100+1))&gt;1,0,(1-(LOG(100*'2010'!D66+1)/LOG(100+1)))), 1)</f>
        <v>0.87866771666545407</v>
      </c>
      <c r="E66" s="132">
        <f>IF(ISNUMBER('2010'!E66),'2010'!E66/100,"XXX")</f>
        <v>0.75500000000000012</v>
      </c>
      <c r="F66" s="132">
        <f>IF(ISNUMBER('2010'!F66),(1-(('2010'!F66-1)/4)),"XXX")</f>
        <v>0.25</v>
      </c>
      <c r="G66" s="132">
        <f>IF(ISNUMBER('2010'!G66),(1-('2010'!G66/10)),"XXX")</f>
        <v>5.9999999999999942E-2</v>
      </c>
      <c r="H66" s="160">
        <f t="shared" si="1"/>
        <v>0.4527335433330909</v>
      </c>
      <c r="I66" s="132">
        <f>'2010'!H66</f>
        <v>0.5357142857142857</v>
      </c>
      <c r="J66" s="132">
        <f>IF(ISNUMBER('2010'!I66),'2010'!I66,"XXX")</f>
        <v>0.21571000000000001</v>
      </c>
      <c r="K66" s="132">
        <f>IF(ISNUMBER('2010'!J66),IF(('2010'!J66/5)&gt;1,1,'2010'!J66/5),"XXX")</f>
        <v>0.57496000000000003</v>
      </c>
      <c r="L66" s="132">
        <f>IF(ISNUMBER('2010'!K66),'2010'!K66,"XXX")</f>
        <v>0.54285714285714282</v>
      </c>
      <c r="M66" s="132">
        <f>IF(ISNUMBER('2010'!L66),IF(('2010'!L66/5)&gt;1,1,'2010'!L66/5),"XXX")</f>
        <v>0.43318123799999997</v>
      </c>
      <c r="N66" s="132">
        <f>IF(ISNUMBER('2010'!M66),(1-('2010'!M66/100)),"XXX")</f>
        <v>0.40602779389999999</v>
      </c>
      <c r="O66" s="132">
        <f>IF(ISNUMBER('2010'!N66),IF(('2010'!N66/10)&gt;1,1,'2010'!N66/10),"XXX")</f>
        <v>1</v>
      </c>
      <c r="P66" s="159" t="str">
        <f>IF(ISNUMBER('2010'!O66),('2010'!O66/100),"XXX")</f>
        <v>XXX</v>
      </c>
      <c r="Q66" s="159" t="str">
        <f>'2010'!P66</f>
        <v>XXX</v>
      </c>
      <c r="R66" s="159">
        <f>IF(ISNUMBER('2010'!Q66),('2010'!Q66/100),"XXX")</f>
        <v>9.3000000000000013E-2</v>
      </c>
      <c r="S66" s="159">
        <f>IF(ISNUMBER('2010'!R66),('2010'!R66/100),"XXX")</f>
        <v>0.55823860000000003</v>
      </c>
      <c r="T66" s="132">
        <f>IF(ISNUMBER('2010'!S66),(1-('2010'!S66/100)),"XXX")</f>
        <v>0.99750000000000005</v>
      </c>
      <c r="U66" s="132">
        <f>IF(ISNUMBER('2010'!T66),'2010'!T66,"XXX")</f>
        <v>0.53285714285714281</v>
      </c>
      <c r="V66" s="132">
        <f>IF(ISNUMBER('2010'!U66),'2010'!U66,"XXX")</f>
        <v>0.52500000000000002</v>
      </c>
      <c r="W66" s="132">
        <f>IF(ISNUMBER('2010'!V66),'2010'!V66,"XXX")</f>
        <v>0.59285714285714286</v>
      </c>
      <c r="X66" s="132">
        <f>IF(ISNUMBER('2010'!W66),'2010'!W66,"XXX")</f>
        <v>0.45142857142857146</v>
      </c>
      <c r="Y66" s="161">
        <f t="shared" si="2"/>
        <v>0.53452074485089285</v>
      </c>
      <c r="Z66" s="132">
        <f>'2010'!X66</f>
        <v>0.158</v>
      </c>
      <c r="AA66" s="132">
        <f>('2010'!Y66+2.5)/5</f>
        <v>0.20395781999999998</v>
      </c>
      <c r="AB66" s="160">
        <f t="shared" si="3"/>
        <v>0.18097890999999999</v>
      </c>
      <c r="AC66" s="6"/>
      <c r="AE66">
        <f t="shared" si="6"/>
        <v>0.37571214285714283</v>
      </c>
      <c r="AF66">
        <f t="shared" si="6"/>
        <v>0.39533499999999999</v>
      </c>
      <c r="AG66">
        <f t="shared" si="6"/>
        <v>0.55890857142857142</v>
      </c>
      <c r="AH66">
        <f t="shared" si="6"/>
        <v>0.48801919042857139</v>
      </c>
      <c r="AI66">
        <f t="shared" si="6"/>
        <v>0.41960451594999998</v>
      </c>
      <c r="AJ66">
        <f t="shared" si="6"/>
        <v>0.70301389694999994</v>
      </c>
      <c r="AK66">
        <f t="shared" si="6"/>
        <v>1</v>
      </c>
      <c r="AL66" t="str">
        <f t="shared" si="6"/>
        <v>XXX</v>
      </c>
      <c r="AM66">
        <f t="shared" si="6"/>
        <v>9.3000000000000013E-2</v>
      </c>
      <c r="AN66">
        <f t="shared" si="6"/>
        <v>0.3256193</v>
      </c>
      <c r="AO66">
        <f t="shared" si="6"/>
        <v>0.7778693000000001</v>
      </c>
      <c r="AP66">
        <f t="shared" si="6"/>
        <v>0.76517857142857149</v>
      </c>
      <c r="AQ66">
        <f t="shared" si="6"/>
        <v>0.52892857142857141</v>
      </c>
      <c r="AR66">
        <f t="shared" si="6"/>
        <v>0.55892857142857144</v>
      </c>
      <c r="AS66">
        <f t="shared" si="6"/>
        <v>0.52214285714285713</v>
      </c>
    </row>
    <row r="67" spans="1:45" ht="15" x14ac:dyDescent="0.25">
      <c r="A67" s="19" t="s">
        <v>76</v>
      </c>
      <c r="B67" s="3" t="s">
        <v>76</v>
      </c>
      <c r="C67" s="132">
        <f>IF(ISNUMBER('2010'!C67),(1-PRODUCT('2010'!C67,0.1)),"XXX")</f>
        <v>4.9999999999999933E-2</v>
      </c>
      <c r="D67" s="132">
        <f>IFERROR(IF((LOG(100*'2010'!D67+1)/LOG(100+1))&gt;1,0,(1-(LOG(100*'2010'!D67+1)/LOG(100+1)))), 1)</f>
        <v>0.23132332498653574</v>
      </c>
      <c r="E67" s="132" t="str">
        <f>IF(ISNUMBER('2010'!E67),'2010'!E67/100,"XXX")</f>
        <v>XXX</v>
      </c>
      <c r="F67" s="132">
        <f>IF(ISNUMBER('2010'!F67),(1-(('2010'!F67-1)/4)),"XXX")</f>
        <v>0</v>
      </c>
      <c r="G67" s="132">
        <f>IF(ISNUMBER('2010'!G67),(1-('2010'!G67/10)),"XXX")</f>
        <v>9.000000000000008E-2</v>
      </c>
      <c r="H67" s="160">
        <f t="shared" si="1"/>
        <v>9.2830831246633938E-2</v>
      </c>
      <c r="I67" s="132" t="str">
        <f>'2010'!H67</f>
        <v>XXX</v>
      </c>
      <c r="J67" s="132">
        <f>IF(ISNUMBER('2010'!I67),'2010'!I67,"XXX")</f>
        <v>5.5219999999999998E-2</v>
      </c>
      <c r="K67" s="132" t="str">
        <f>IF(ISNUMBER('2010'!J67),IF(('2010'!J67/5)&gt;1,1,'2010'!J67/5),"XXX")</f>
        <v>XXX</v>
      </c>
      <c r="L67" s="132" t="str">
        <f>IF(ISNUMBER('2010'!K67),'2010'!K67,"XXX")</f>
        <v>XXX</v>
      </c>
      <c r="M67" s="132">
        <f>IF(ISNUMBER('2010'!L67),IF(('2010'!L67/5)&gt;1,1,'2010'!L67/5),"XXX")</f>
        <v>0.47732753800000005</v>
      </c>
      <c r="N67" s="132">
        <f>IF(ISNUMBER('2010'!M67),(1-('2010'!M67/100)),"XXX")</f>
        <v>0.73895648960000004</v>
      </c>
      <c r="O67" s="132">
        <f>IF(ISNUMBER('2010'!N67),IF(('2010'!N67/10)&gt;1,1,'2010'!N67/10),"XXX")</f>
        <v>0.76</v>
      </c>
      <c r="P67" s="159" t="str">
        <f>IF(ISNUMBER('2010'!O67),('2010'!O67/100),"XXX")</f>
        <v>XXX</v>
      </c>
      <c r="Q67" s="159">
        <f>'2010'!P67</f>
        <v>0.29656302928924561</v>
      </c>
      <c r="R67" s="159">
        <f>IF(ISNUMBER('2010'!Q67),('2010'!Q67/100),"XXX")</f>
        <v>0.26899999999999996</v>
      </c>
      <c r="S67" s="159">
        <f>IF(ISNUMBER('2010'!R67),('2010'!R67/100),"XXX")</f>
        <v>0.73134550000000009</v>
      </c>
      <c r="T67" s="132">
        <f>IF(ISNUMBER('2010'!S67),(1-('2010'!S67/100)),"XXX")</f>
        <v>0.99460000000000004</v>
      </c>
      <c r="U67" s="132" t="str">
        <f>IF(ISNUMBER('2010'!T67),'2010'!T67,"XXX")</f>
        <v>XXX</v>
      </c>
      <c r="V67" s="132" t="str">
        <f>IF(ISNUMBER('2010'!U67),'2010'!U67,"XXX")</f>
        <v>XXX</v>
      </c>
      <c r="W67" s="132" t="str">
        <f>IF(ISNUMBER('2010'!V67),'2010'!V67,"XXX")</f>
        <v>XXX</v>
      </c>
      <c r="X67" s="132" t="str">
        <f>IF(ISNUMBER('2010'!W67),'2010'!W67,"XXX")</f>
        <v>XXX</v>
      </c>
      <c r="Y67" s="161">
        <f t="shared" si="2"/>
        <v>0.51382325568892451</v>
      </c>
      <c r="Z67" s="132">
        <f>'2010'!X67</f>
        <v>0.432</v>
      </c>
      <c r="AA67" s="132">
        <f>('2010'!Y67+2.5)/5</f>
        <v>0.32287492760000003</v>
      </c>
      <c r="AB67" s="160">
        <f t="shared" si="3"/>
        <v>0.37743746379999998</v>
      </c>
      <c r="AC67" s="6"/>
      <c r="AE67">
        <f t="shared" si="6"/>
        <v>5.5219999999999998E-2</v>
      </c>
      <c r="AF67">
        <f t="shared" si="6"/>
        <v>5.5219999999999998E-2</v>
      </c>
      <c r="AG67" t="str">
        <f t="shared" si="6"/>
        <v>XXX</v>
      </c>
      <c r="AH67">
        <f t="shared" si="6"/>
        <v>0.47732753800000005</v>
      </c>
      <c r="AI67">
        <f t="shared" si="6"/>
        <v>0.60814201379999999</v>
      </c>
      <c r="AJ67">
        <f t="shared" si="6"/>
        <v>0.74947824480000003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0.86297275000000007</v>
      </c>
      <c r="AP67">
        <f t="shared" si="6"/>
        <v>0.99460000000000004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5">
      <c r="A68" s="19" t="s">
        <v>77</v>
      </c>
      <c r="B68" s="3" t="s">
        <v>77</v>
      </c>
      <c r="C68" s="132">
        <f>IF(ISNUMBER('2010'!C68),(1-PRODUCT('2010'!C68,0.1)),"XXX")</f>
        <v>0.87</v>
      </c>
      <c r="D68" s="132">
        <f>IFERROR(IF((LOG(100*'2010'!D68+1)/LOG(100+1))&gt;1,0,(1-(LOG(100*'2010'!D68+1)/LOG(100+1)))), 1)</f>
        <v>1</v>
      </c>
      <c r="E68" s="132">
        <v>1</v>
      </c>
      <c r="F68" s="132">
        <f>IF(ISNUMBER('2010'!F68),(1-(('2010'!F68-1)/4)),"XXX")</f>
        <v>1</v>
      </c>
      <c r="G68" s="132">
        <f>IF(ISNUMBER('2010'!G68),(1-('2010'!G68/10)),"XXX")</f>
        <v>0.85</v>
      </c>
      <c r="H68" s="160">
        <f t="shared" ref="H68:H131" si="7">AVERAGE(C68:G68)</f>
        <v>0.94399999999999995</v>
      </c>
      <c r="I68" s="132">
        <f>'2010'!H68</f>
        <v>0.68571428571428561</v>
      </c>
      <c r="J68" s="132">
        <f>IF(ISNUMBER('2010'!I68),'2010'!I68,"XXX")</f>
        <v>0.57386000000000004</v>
      </c>
      <c r="K68" s="132">
        <f>IF(ISNUMBER('2010'!J68),IF(('2010'!J68/5)&gt;1,1,'2010'!J68/5),"XXX")</f>
        <v>0.851572</v>
      </c>
      <c r="L68" s="132">
        <f>IF(ISNUMBER('2010'!K68),'2010'!K68,"XXX")</f>
        <v>0.79428571428571426</v>
      </c>
      <c r="M68" s="132">
        <f>IF(ISNUMBER('2010'!L68),IF(('2010'!L68/5)&gt;1,1,'2010'!L68/5),"XXX")</f>
        <v>1</v>
      </c>
      <c r="N68" s="132">
        <f>IF(ISNUMBER('2010'!M68),(1-('2010'!M68/100)),"XXX")</f>
        <v>0.86204363819999996</v>
      </c>
      <c r="O68" s="132">
        <f>IF(ISNUMBER('2010'!N68),IF(('2010'!N68/10)&gt;1,1,'2010'!N68/10),"XXX")</f>
        <v>1</v>
      </c>
      <c r="P68" s="159">
        <f>IF(ISNUMBER('2010'!O68),('2010'!O68/100),"XXX")</f>
        <v>0.70400000000000007</v>
      </c>
      <c r="Q68" s="159" t="str">
        <f>'2010'!P68</f>
        <v>XXX</v>
      </c>
      <c r="R68" s="159">
        <f>IF(ISNUMBER('2010'!Q68),('2010'!Q68/100),"XXX")</f>
        <v>0.73799999999999999</v>
      </c>
      <c r="S68" s="159">
        <f>IF(ISNUMBER('2010'!R68),('2010'!R68/100),"XXX")</f>
        <v>0.82980860000000012</v>
      </c>
      <c r="T68" s="132">
        <f>IF(ISNUMBER('2010'!S68),(1-('2010'!S68/100)),"XXX")</f>
        <v>1</v>
      </c>
      <c r="U68" s="132">
        <f>IF(ISNUMBER('2010'!T68),'2010'!T68,"XXX")</f>
        <v>0.82714285714285718</v>
      </c>
      <c r="V68" s="132">
        <f>IF(ISNUMBER('2010'!U68),'2010'!U68,"XXX")</f>
        <v>0.69428571428571417</v>
      </c>
      <c r="W68" s="132">
        <f>IF(ISNUMBER('2010'!V68),'2010'!V68,"XXX")</f>
        <v>0.7014285714285714</v>
      </c>
      <c r="X68" s="132">
        <f>IF(ISNUMBER('2010'!W68),'2010'!W68,"XXX")</f>
        <v>0.57571428571428573</v>
      </c>
      <c r="Y68" s="161">
        <f t="shared" ref="Y68:Y131" si="8">AVERAGE(AE68,AG68,AI68,AK68,AM68,AO68,AQ68,AS68)</f>
        <v>0.78599097917321437</v>
      </c>
      <c r="Z68" s="132">
        <f>'2010'!X68</f>
        <v>0.88900000000000001</v>
      </c>
      <c r="AA68" s="132">
        <f>('2010'!Y68+2.5)/5</f>
        <v>0.77124955659999994</v>
      </c>
      <c r="AB68" s="160">
        <f t="shared" ref="AB68:AB131" si="9">AVERAGE(Z68:AA68)</f>
        <v>0.83012477829999998</v>
      </c>
      <c r="AC68" s="6"/>
      <c r="AE68">
        <f t="shared" si="6"/>
        <v>0.62978714285714288</v>
      </c>
      <c r="AF68">
        <f t="shared" si="6"/>
        <v>0.71271600000000002</v>
      </c>
      <c r="AG68">
        <f t="shared" si="6"/>
        <v>0.82292885714285713</v>
      </c>
      <c r="AH68">
        <f t="shared" si="6"/>
        <v>0.89714285714285713</v>
      </c>
      <c r="AI68">
        <f t="shared" si="6"/>
        <v>0.93102181909999993</v>
      </c>
      <c r="AJ68">
        <f t="shared" si="6"/>
        <v>0.93102181909999993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0.91357142857142859</v>
      </c>
      <c r="AQ68">
        <f t="shared" si="6"/>
        <v>0.76071428571428568</v>
      </c>
      <c r="AR68">
        <f t="shared" si="6"/>
        <v>0.69785714285714273</v>
      </c>
      <c r="AS68">
        <f t="shared" si="6"/>
        <v>0.63857142857142857</v>
      </c>
    </row>
    <row r="69" spans="1:45" ht="15" x14ac:dyDescent="0.25">
      <c r="A69" s="19" t="s">
        <v>78</v>
      </c>
      <c r="B69" s="3" t="s">
        <v>78</v>
      </c>
      <c r="C69" s="132">
        <f>IF(ISNUMBER('2010'!C69),(1-PRODUCT('2010'!C69,0.1)),"XXX")</f>
        <v>0.21999999999999997</v>
      </c>
      <c r="D69" s="132">
        <f>IFERROR(IF((LOG(100*'2010'!D69+1)/LOG(100+1))&gt;1,0,(1-(LOG(100*'2010'!D69+1)/LOG(100+1)))), 1)</f>
        <v>0.22907082781416621</v>
      </c>
      <c r="E69" s="132">
        <f>IF(ISNUMBER('2010'!E69),'2010'!E69/100,"XXX")</f>
        <v>0.83333333333333348</v>
      </c>
      <c r="F69" s="132">
        <f>IF(ISNUMBER('2010'!F69),(1-(('2010'!F69-1)/4)),"XXX")</f>
        <v>0.25</v>
      </c>
      <c r="G69" s="132">
        <f>IF(ISNUMBER('2010'!G69),(1-('2010'!G69/10)),"XXX")</f>
        <v>0.21999999999999997</v>
      </c>
      <c r="H69" s="160">
        <f t="shared" si="7"/>
        <v>0.35048083222949994</v>
      </c>
      <c r="I69" s="132">
        <f>'2010'!H69</f>
        <v>0.69857142857142851</v>
      </c>
      <c r="J69" s="132">
        <f>IF(ISNUMBER('2010'!I69),'2010'!I69,"XXX")</f>
        <v>0.43336999999999998</v>
      </c>
      <c r="K69" s="132">
        <f>IF(ISNUMBER('2010'!J69),IF(('2010'!J69/5)&gt;1,1,'2010'!J69/5),"XXX")</f>
        <v>0.71431800000000001</v>
      </c>
      <c r="L69" s="132">
        <f>IF(ISNUMBER('2010'!K69),'2010'!K69,"XXX")</f>
        <v>0.52</v>
      </c>
      <c r="M69" s="132">
        <f>IF(ISNUMBER('2010'!L69),IF(('2010'!L69/5)&gt;1,1,'2010'!L69/5),"XXX")</f>
        <v>0.88131446800000002</v>
      </c>
      <c r="N69" s="132">
        <f>IF(ISNUMBER('2010'!M69),(1-('2010'!M69/100)),"XXX")</f>
        <v>0.76188304899999992</v>
      </c>
      <c r="O69" s="132">
        <f>IF(ISNUMBER('2010'!N69),IF(('2010'!N69/10)&gt;1,1,'2010'!N69/10),"XXX")</f>
        <v>1</v>
      </c>
      <c r="P69" s="159">
        <f>IF(ISNUMBER('2010'!O69),('2010'!O69/100),"XXX")</f>
        <v>0.81099999999999994</v>
      </c>
      <c r="Q69" s="159">
        <f>'2010'!P69</f>
        <v>0.2</v>
      </c>
      <c r="R69" s="159" t="str">
        <f>IF(ISNUMBER('2010'!Q69),('2010'!Q69/100),"XXX")</f>
        <v>XXX</v>
      </c>
      <c r="S69" s="159">
        <f>IF(ISNUMBER('2010'!R69),('2010'!R69/100),"XXX")</f>
        <v>0.88366400000000001</v>
      </c>
      <c r="T69" s="132">
        <f>IF(ISNUMBER('2010'!S69),(1-('2010'!S69/100)),"XXX")</f>
        <v>1</v>
      </c>
      <c r="U69" s="132">
        <f>IF(ISNUMBER('2010'!T69),'2010'!T69,"XXX")</f>
        <v>0.65285714285714291</v>
      </c>
      <c r="V69" s="132">
        <f>IF(ISNUMBER('2010'!U69),'2010'!U69,"XXX")</f>
        <v>0.71642857142857141</v>
      </c>
      <c r="W69" s="132">
        <f>IF(ISNUMBER('2010'!V69),'2010'!V69,"XXX")</f>
        <v>0.67571428571428582</v>
      </c>
      <c r="X69" s="132">
        <f>IF(ISNUMBER('2010'!W69),'2010'!W69,"XXX")</f>
        <v>0.54428571428571426</v>
      </c>
      <c r="Y69" s="161">
        <f t="shared" si="8"/>
        <v>0.66833791624107153</v>
      </c>
      <c r="Z69" s="132">
        <f>'2010'!X69</f>
        <v>0.751</v>
      </c>
      <c r="AA69" s="132">
        <f>('2010'!Y69+2.5)/5</f>
        <v>0.62789005040000001</v>
      </c>
      <c r="AB69" s="160">
        <f t="shared" si="9"/>
        <v>0.68944502519999995</v>
      </c>
      <c r="AC69" s="6"/>
      <c r="AE69">
        <f t="shared" ref="AE69:AS85" si="10">IF(ISNUMBER(AVERAGE(I69:J69)),AVERAGE(I69:J69),"XXX")</f>
        <v>0.56597071428571422</v>
      </c>
      <c r="AF69">
        <f t="shared" si="10"/>
        <v>0.57384400000000002</v>
      </c>
      <c r="AG69">
        <f t="shared" si="10"/>
        <v>0.61715900000000001</v>
      </c>
      <c r="AH69">
        <f t="shared" si="10"/>
        <v>0.70065723400000002</v>
      </c>
      <c r="AI69">
        <f t="shared" si="10"/>
        <v>0.82159875849999997</v>
      </c>
      <c r="AJ69">
        <f t="shared" si="10"/>
        <v>0.88094152449999996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0.82642857142857151</v>
      </c>
      <c r="AQ69">
        <f t="shared" si="10"/>
        <v>0.68464285714285711</v>
      </c>
      <c r="AR69">
        <f t="shared" si="10"/>
        <v>0.69607142857142867</v>
      </c>
      <c r="AS69">
        <f t="shared" si="10"/>
        <v>0.6100000000000001</v>
      </c>
    </row>
    <row r="70" spans="1:45" ht="15" x14ac:dyDescent="0.25">
      <c r="A70" s="19" t="s">
        <v>79</v>
      </c>
      <c r="B70" s="3" t="s">
        <v>79</v>
      </c>
      <c r="C70" s="132">
        <f>IF(ISNUMBER('2010'!C70),(1-PRODUCT('2010'!C70,0.1)),"XXX")</f>
        <v>0.78</v>
      </c>
      <c r="D70" s="132">
        <f>IFERROR(IF((LOG(100*'2010'!D70+1)/LOG(100+1))&gt;1,0,(1-(LOG(100*'2010'!D70+1)/LOG(100+1)))), 1)</f>
        <v>1</v>
      </c>
      <c r="E70" s="132">
        <f>IF(ISNUMBER('2010'!E70),'2010'!E70/100,"XXX")</f>
        <v>0.77500000000000013</v>
      </c>
      <c r="F70" s="132">
        <f>IF(ISNUMBER('2010'!F70),(1-(('2010'!F70-1)/4)),"XXX")</f>
        <v>0.75</v>
      </c>
      <c r="G70" s="132">
        <f>IF(ISNUMBER('2010'!G70),(1-('2010'!G70/10)),"XXX")</f>
        <v>0.7</v>
      </c>
      <c r="H70" s="160">
        <f t="shared" si="7"/>
        <v>0.80099999999999993</v>
      </c>
      <c r="I70" s="132">
        <f>'2010'!H70</f>
        <v>0.70571428571428574</v>
      </c>
      <c r="J70" s="132">
        <f>IF(ISNUMBER('2010'!I70),'2010'!I70,"XXX")</f>
        <v>0.49142999999999998</v>
      </c>
      <c r="K70" s="132">
        <f>IF(ISNUMBER('2010'!J70),IF(('2010'!J70/5)&gt;1,1,'2010'!J70/5),"XXX")</f>
        <v>0.61785999999999996</v>
      </c>
      <c r="L70" s="132">
        <f>IF(ISNUMBER('2010'!K70),'2010'!K70,"XXX")</f>
        <v>0.63142857142857145</v>
      </c>
      <c r="M70" s="132">
        <f>IF(ISNUMBER('2010'!L70),IF(('2010'!L70/5)&gt;1,1,'2010'!L70/5),"XXX")</f>
        <v>1</v>
      </c>
      <c r="N70" s="132">
        <f>IF(ISNUMBER('2010'!M70),(1-('2010'!M70/100)),"XXX")</f>
        <v>0.79451072690000002</v>
      </c>
      <c r="O70" s="132">
        <f>IF(ISNUMBER('2010'!N70),IF(('2010'!N70/10)&gt;1,1,'2010'!N70/10),"XXX")</f>
        <v>1</v>
      </c>
      <c r="P70" s="159">
        <f>IF(ISNUMBER('2010'!O70),('2010'!O70/100),"XXX")</f>
        <v>0.90200000000000002</v>
      </c>
      <c r="Q70" s="159" t="str">
        <f>'2010'!P70</f>
        <v>XXX</v>
      </c>
      <c r="R70" s="159">
        <f>IF(ISNUMBER('2010'!Q70),('2010'!Q70/100),"XXX")</f>
        <v>0.42599999999999999</v>
      </c>
      <c r="S70" s="159">
        <f>IF(ISNUMBER('2010'!R70),('2010'!R70/100),"XXX")</f>
        <v>0.75178439999999991</v>
      </c>
      <c r="T70" s="132">
        <f>IF(ISNUMBER('2010'!S70),(1-('2010'!S70/100)),"XXX")</f>
        <v>1</v>
      </c>
      <c r="U70" s="132">
        <f>IF(ISNUMBER('2010'!T70),'2010'!T70,"XXX")</f>
        <v>0.5842857142857143</v>
      </c>
      <c r="V70" s="132">
        <f>IF(ISNUMBER('2010'!U70),'2010'!U70,"XXX")</f>
        <v>0.43</v>
      </c>
      <c r="W70" s="132">
        <f>IF(ISNUMBER('2010'!V70),'2010'!V70,"XXX")</f>
        <v>0.56285714285714283</v>
      </c>
      <c r="X70" s="132">
        <f>IF(ISNUMBER('2010'!W70),'2010'!W70,"XXX")</f>
        <v>0.39428571428571424</v>
      </c>
      <c r="Y70" s="161">
        <f t="shared" si="8"/>
        <v>0.66988478471696433</v>
      </c>
      <c r="Z70" s="132">
        <f>'2010'!X70</f>
        <v>0.85499999999999998</v>
      </c>
      <c r="AA70" s="132">
        <f>('2010'!Y70+2.5)/5</f>
        <v>0.70125155439999998</v>
      </c>
      <c r="AB70" s="160">
        <f t="shared" si="9"/>
        <v>0.77812577719999998</v>
      </c>
      <c r="AC70" s="6"/>
      <c r="AE70">
        <f t="shared" si="10"/>
        <v>0.59857214285714289</v>
      </c>
      <c r="AF70">
        <f t="shared" si="10"/>
        <v>0.55464499999999994</v>
      </c>
      <c r="AG70">
        <f t="shared" si="10"/>
        <v>0.62464428571428576</v>
      </c>
      <c r="AH70">
        <f t="shared" si="10"/>
        <v>0.81571428571428573</v>
      </c>
      <c r="AI70">
        <f t="shared" si="10"/>
        <v>0.89725536345000001</v>
      </c>
      <c r="AJ70">
        <f t="shared" si="10"/>
        <v>0.89725536345000001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0.79214285714285715</v>
      </c>
      <c r="AQ70">
        <f t="shared" si="10"/>
        <v>0.50714285714285712</v>
      </c>
      <c r="AR70">
        <f t="shared" si="10"/>
        <v>0.49642857142857144</v>
      </c>
      <c r="AS70">
        <f t="shared" si="10"/>
        <v>0.47857142857142854</v>
      </c>
    </row>
    <row r="71" spans="1:45" ht="15" x14ac:dyDescent="0.25">
      <c r="A71" s="19" t="s">
        <v>80</v>
      </c>
      <c r="B71" s="3" t="s">
        <v>80</v>
      </c>
      <c r="C71" s="132">
        <f>IF(ISNUMBER('2010'!C71),(1-PRODUCT('2010'!C71,0.1)),"XXX")</f>
        <v>0.39</v>
      </c>
      <c r="D71" s="132">
        <f>IFERROR(IF((LOG(100*'2010'!D71+1)/LOG(100+1))&gt;1,0,(1-(LOG(100*'2010'!D71+1)/LOG(100+1)))), 1)</f>
        <v>1</v>
      </c>
      <c r="E71" s="132">
        <f>IF(ISNUMBER('2010'!E71),'2010'!E71/100,"XXX")</f>
        <v>0.59833333333333338</v>
      </c>
      <c r="F71" s="132">
        <f>IF(ISNUMBER('2010'!F71),(1-(('2010'!F71-1)/4)),"XXX")</f>
        <v>0.25</v>
      </c>
      <c r="G71" s="132">
        <f>IF(ISNUMBER('2010'!G71),(1-('2010'!G71/10)),"XXX")</f>
        <v>0.44999999999999996</v>
      </c>
      <c r="H71" s="160">
        <f t="shared" si="7"/>
        <v>0.53766666666666674</v>
      </c>
      <c r="I71" s="132">
        <f>'2010'!H71</f>
        <v>0.55857142857142861</v>
      </c>
      <c r="J71" s="132">
        <f>IF(ISNUMBER('2010'!I71),'2010'!I71,"XXX")</f>
        <v>0.28194999999999998</v>
      </c>
      <c r="K71" s="132">
        <f>IF(ISNUMBER('2010'!J71),IF(('2010'!J71/5)&gt;1,1,'2010'!J71/5),"XXX")</f>
        <v>0.8709960000000001</v>
      </c>
      <c r="L71" s="132">
        <f>IF(ISNUMBER('2010'!K71),'2010'!K71,"XXX")</f>
        <v>0.46714285714285714</v>
      </c>
      <c r="M71" s="132">
        <f>IF(ISNUMBER('2010'!L71),IF(('2010'!L71/5)&gt;1,1,'2010'!L71/5),"XXX")</f>
        <v>0.60926022599999996</v>
      </c>
      <c r="N71" s="132">
        <f>IF(ISNUMBER('2010'!M71),(1-('2010'!M71/100)),"XXX")</f>
        <v>0.76514516830000001</v>
      </c>
      <c r="O71" s="132">
        <f>IF(ISNUMBER('2010'!N71),IF(('2010'!N71/10)&gt;1,1,'2010'!N71/10),"XXX")</f>
        <v>0.442</v>
      </c>
      <c r="P71" s="159">
        <f>IF(ISNUMBER('2010'!O71),('2010'!O71/100),"XXX")</f>
        <v>0.30299999999999999</v>
      </c>
      <c r="Q71" s="159">
        <f>'2010'!P71</f>
        <v>0.3024594783782959</v>
      </c>
      <c r="R71" s="159">
        <f>IF(ISNUMBER('2010'!Q71),('2010'!Q71/100),"XXX")</f>
        <v>0.14300000000000002</v>
      </c>
      <c r="S71" s="159">
        <f>IF(ISNUMBER('2010'!R71),('2010'!R71/100),"XXX")</f>
        <v>0.59556209999999998</v>
      </c>
      <c r="T71" s="132">
        <f>IF(ISNUMBER('2010'!S71),(1-('2010'!S71/100)),"XXX")</f>
        <v>0.99409999999999998</v>
      </c>
      <c r="U71" s="132">
        <f>IF(ISNUMBER('2010'!T71),'2010'!T71,"XXX")</f>
        <v>0.55999999999999994</v>
      </c>
      <c r="V71" s="132">
        <f>IF(ISNUMBER('2010'!U71),'2010'!U71,"XXX")</f>
        <v>0.46285714285714291</v>
      </c>
      <c r="W71" s="132">
        <f>IF(ISNUMBER('2010'!V71),'2010'!V71,"XXX")</f>
        <v>0.57285714285714284</v>
      </c>
      <c r="X71" s="132">
        <f>IF(ISNUMBER('2010'!W71),'2010'!W71,"XXX")</f>
        <v>0.47142857142857142</v>
      </c>
      <c r="Y71" s="161">
        <f t="shared" si="8"/>
        <v>0.52502063222096496</v>
      </c>
      <c r="Z71" s="132">
        <f>'2010'!X71</f>
        <v>0.78400000000000003</v>
      </c>
      <c r="AA71" s="132">
        <f>('2010'!Y71+2.5)/5</f>
        <v>0.60446395880000003</v>
      </c>
      <c r="AB71" s="160">
        <f t="shared" si="9"/>
        <v>0.69423197940000003</v>
      </c>
      <c r="AC71" s="6"/>
      <c r="AE71">
        <f t="shared" si="10"/>
        <v>0.42026071428571432</v>
      </c>
      <c r="AF71">
        <f t="shared" si="10"/>
        <v>0.57647300000000001</v>
      </c>
      <c r="AG71">
        <f t="shared" si="10"/>
        <v>0.66906942857142859</v>
      </c>
      <c r="AH71">
        <f t="shared" si="10"/>
        <v>0.53820154157142852</v>
      </c>
      <c r="AI71">
        <f t="shared" si="10"/>
        <v>0.68720269715000004</v>
      </c>
      <c r="AJ71">
        <f t="shared" si="10"/>
        <v>0.60357258415000004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0.79483104999999998</v>
      </c>
      <c r="AP71">
        <f t="shared" si="10"/>
        <v>0.77705000000000002</v>
      </c>
      <c r="AQ71">
        <f t="shared" si="10"/>
        <v>0.51142857142857145</v>
      </c>
      <c r="AR71">
        <f t="shared" si="10"/>
        <v>0.5178571428571429</v>
      </c>
      <c r="AS71">
        <f t="shared" si="10"/>
        <v>0.52214285714285713</v>
      </c>
    </row>
    <row r="72" spans="1:45" ht="15" x14ac:dyDescent="0.25">
      <c r="A72" s="19" t="s">
        <v>81</v>
      </c>
      <c r="B72" s="3" t="s">
        <v>81</v>
      </c>
      <c r="C72" s="132">
        <f>IF(ISNUMBER('2010'!C72),(1-PRODUCT('2010'!C72,0.1)),"XXX")</f>
        <v>0.62999999999999989</v>
      </c>
      <c r="D72" s="132">
        <f>IFERROR(IF((LOG(100*'2010'!D72+1)/LOG(100+1))&gt;1,0,(1-(LOG(100*'2010'!D72+1)/LOG(100+1)))), 1)</f>
        <v>1</v>
      </c>
      <c r="E72" s="132">
        <f>IF(ISNUMBER('2010'!E72),'2010'!E72/100,"XXX")</f>
        <v>0.90000000000000013</v>
      </c>
      <c r="F72" s="132">
        <f>IF(ISNUMBER('2010'!F72),(1-(('2010'!F72-1)/4)),"XXX")</f>
        <v>0.75</v>
      </c>
      <c r="G72" s="132">
        <f>IF(ISNUMBER('2010'!G72),(1-('2010'!G72/10)),"XXX")</f>
        <v>0.67999999999999994</v>
      </c>
      <c r="H72" s="160">
        <f t="shared" si="7"/>
        <v>0.79200000000000004</v>
      </c>
      <c r="I72" s="132">
        <f>'2010'!H72</f>
        <v>0.81285714285714283</v>
      </c>
      <c r="J72" s="132">
        <f>IF(ISNUMBER('2010'!I72),'2010'!I72,"XXX")</f>
        <v>0.52417000000000002</v>
      </c>
      <c r="K72" s="132">
        <f>IF(ISNUMBER('2010'!J72),IF(('2010'!J72/5)&gt;1,1,'2010'!J72/5),"XXX")</f>
        <v>0.50212599999999996</v>
      </c>
      <c r="L72" s="132">
        <f>IF(ISNUMBER('2010'!K72),'2010'!K72,"XXX")</f>
        <v>0.72857142857142854</v>
      </c>
      <c r="M72" s="132">
        <f>IF(ISNUMBER('2010'!L72),IF(('2010'!L72/5)&gt;1,1,'2010'!L72/5),"XXX")</f>
        <v>1</v>
      </c>
      <c r="N72" s="132">
        <f>IF(ISNUMBER('2010'!M72),(1-('2010'!M72/100)),"XXX")</f>
        <v>0.85429639820000003</v>
      </c>
      <c r="O72" s="132">
        <f>IF(ISNUMBER('2010'!N72),IF(('2010'!N72/10)&gt;1,1,'2010'!N72/10),"XXX")</f>
        <v>1</v>
      </c>
      <c r="P72" s="159">
        <f>IF(ISNUMBER('2010'!O72),('2010'!O72/100),"XXX")</f>
        <v>1</v>
      </c>
      <c r="Q72" s="159" t="str">
        <f>'2010'!P72</f>
        <v>XXX</v>
      </c>
      <c r="R72" s="159">
        <f>IF(ISNUMBER('2010'!Q72),('2010'!Q72/100),"XXX")</f>
        <v>1</v>
      </c>
      <c r="S72" s="159">
        <f>IF(ISNUMBER('2010'!R72),('2010'!R72/100),"XXX")</f>
        <v>0.88473010000000007</v>
      </c>
      <c r="T72" s="132">
        <f>IF(ISNUMBER('2010'!S72),(1-('2010'!S72/100)),"XXX")</f>
        <v>1</v>
      </c>
      <c r="U72" s="132">
        <f>IF(ISNUMBER('2010'!T72),'2010'!T72,"XXX")</f>
        <v>0.78</v>
      </c>
      <c r="V72" s="132">
        <f>IF(ISNUMBER('2010'!U72),'2010'!U72,"XXX")</f>
        <v>0.71499999999999997</v>
      </c>
      <c r="W72" s="132">
        <f>IF(ISNUMBER('2010'!V72),'2010'!V72,"XXX")</f>
        <v>0.67714285714285716</v>
      </c>
      <c r="X72" s="132">
        <f>IF(ISNUMBER('2010'!W72),'2010'!W72,"XXX")</f>
        <v>0.56714285714285717</v>
      </c>
      <c r="Y72" s="161">
        <f t="shared" si="8"/>
        <v>0.81537729899464295</v>
      </c>
      <c r="Z72" s="132">
        <f>'2010'!X72</f>
        <v>0.85399999999999998</v>
      </c>
      <c r="AA72" s="132">
        <f>('2010'!Y72+2.5)/5</f>
        <v>0.71632697580000004</v>
      </c>
      <c r="AB72" s="160">
        <f t="shared" si="9"/>
        <v>0.78516348790000001</v>
      </c>
      <c r="AC72" s="6"/>
      <c r="AE72">
        <f t="shared" si="10"/>
        <v>0.66851357142857148</v>
      </c>
      <c r="AF72">
        <f t="shared" si="10"/>
        <v>0.51314799999999994</v>
      </c>
      <c r="AG72">
        <f t="shared" si="10"/>
        <v>0.61534871428571425</v>
      </c>
      <c r="AH72">
        <f t="shared" si="10"/>
        <v>0.86428571428571432</v>
      </c>
      <c r="AI72">
        <f t="shared" si="10"/>
        <v>0.92714819910000001</v>
      </c>
      <c r="AJ72">
        <f t="shared" si="10"/>
        <v>0.92714819910000001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0.89</v>
      </c>
      <c r="AQ72">
        <f t="shared" si="10"/>
        <v>0.74750000000000005</v>
      </c>
      <c r="AR72">
        <f t="shared" si="10"/>
        <v>0.69607142857142856</v>
      </c>
      <c r="AS72">
        <f t="shared" si="10"/>
        <v>0.62214285714285711</v>
      </c>
    </row>
    <row r="73" spans="1:45" ht="15" x14ac:dyDescent="0.25">
      <c r="A73" s="19" t="s">
        <v>82</v>
      </c>
      <c r="B73" s="3" t="s">
        <v>82</v>
      </c>
      <c r="C73" s="132">
        <f>IF(ISNUMBER('2010'!C73),(1-PRODUCT('2010'!C73,0.1)),"XXX")</f>
        <v>0.32999999999999996</v>
      </c>
      <c r="D73" s="132">
        <f>IFERROR(IF((LOG(100*'2010'!D73+1)/LOG(100+1))&gt;1,0,(1-(LOG(100*'2010'!D73+1)/LOG(100+1)))), 1)</f>
        <v>1</v>
      </c>
      <c r="E73" s="132">
        <v>1</v>
      </c>
      <c r="F73" s="132">
        <f>IF(ISNUMBER('2010'!F73),(1-(('2010'!F73-1)/4)),"XXX")</f>
        <v>0.25</v>
      </c>
      <c r="G73" s="132">
        <f>IF(ISNUMBER('2010'!G73),(1-('2010'!G73/10)),"XXX")</f>
        <v>0.30000000000000004</v>
      </c>
      <c r="H73" s="160">
        <f t="shared" si="7"/>
        <v>0.57599999999999996</v>
      </c>
      <c r="I73" s="132">
        <f>'2010'!H73</f>
        <v>0.58714285714285719</v>
      </c>
      <c r="J73" s="132">
        <f>IF(ISNUMBER('2010'!I73),'2010'!I73,"XXX")</f>
        <v>0.18063000000000001</v>
      </c>
      <c r="K73" s="132">
        <f>IF(ISNUMBER('2010'!J73),IF(('2010'!J73/5)&gt;1,1,'2010'!J73/5),"XXX")</f>
        <v>0.68469400000000002</v>
      </c>
      <c r="L73" s="132">
        <f>IF(ISNUMBER('2010'!K73),'2010'!K73,"XXX")</f>
        <v>0.56857142857142862</v>
      </c>
      <c r="M73" s="132">
        <f>IF(ISNUMBER('2010'!L73),IF(('2010'!L73/5)&gt;1,1,'2010'!L73/5),"XXX")</f>
        <v>1</v>
      </c>
      <c r="N73" s="132">
        <f>IF(ISNUMBER('2010'!M73),(1-('2010'!M73/100)),"XXX")</f>
        <v>0.78144853589999996</v>
      </c>
      <c r="O73" s="132">
        <f>IF(ISNUMBER('2010'!N73),IF(('2010'!N73/10)&gt;1,1,'2010'!N73/10),"XXX")</f>
        <v>0.89627878993394405</v>
      </c>
      <c r="P73" s="159" t="str">
        <f>IF(ISNUMBER('2010'!O73),('2010'!O73/100),"XXX")</f>
        <v>XXX</v>
      </c>
      <c r="Q73" s="159">
        <f>'2010'!P73</f>
        <v>0.35469357967376708</v>
      </c>
      <c r="R73" s="159">
        <f>IF(ISNUMBER('2010'!Q73),('2010'!Q73/100),"XXX")</f>
        <v>9.6999999999999989E-2</v>
      </c>
      <c r="S73" s="159">
        <f>IF(ISNUMBER('2010'!R73),('2010'!R73/100),"XXX")</f>
        <v>0.85574090000000003</v>
      </c>
      <c r="T73" s="132">
        <f>IF(ISNUMBER('2010'!S73),(1-('2010'!S73/100)),"XXX")</f>
        <v>0.99819999999999998</v>
      </c>
      <c r="U73" s="132">
        <f>IF(ISNUMBER('2010'!T73),'2010'!T73,"XXX")</f>
        <v>0.72428571428571431</v>
      </c>
      <c r="V73" s="132">
        <f>IF(ISNUMBER('2010'!U73),'2010'!U73,"XXX")</f>
        <v>0.58857142857142863</v>
      </c>
      <c r="W73" s="132">
        <f>IF(ISNUMBER('2010'!V73),'2010'!V73,"XXX")</f>
        <v>0.62857142857142867</v>
      </c>
      <c r="X73" s="132">
        <f>IF(ISNUMBER('2010'!W73),'2010'!W73,"XXX")</f>
        <v>0.5714285714285714</v>
      </c>
      <c r="Y73" s="161">
        <f t="shared" si="8"/>
        <v>0.65084600150081773</v>
      </c>
      <c r="Z73" s="132">
        <f>'2010'!X73</f>
        <v>0.247</v>
      </c>
      <c r="AA73" s="132">
        <f>('2010'!Y73+2.5)/5</f>
        <v>0.36014380460000001</v>
      </c>
      <c r="AB73" s="160">
        <f t="shared" si="9"/>
        <v>0.30357190229999997</v>
      </c>
      <c r="AC73" s="6"/>
      <c r="AE73">
        <f t="shared" si="10"/>
        <v>0.38388642857142863</v>
      </c>
      <c r="AF73">
        <f t="shared" si="10"/>
        <v>0.43266199999999999</v>
      </c>
      <c r="AG73">
        <f t="shared" si="10"/>
        <v>0.62663271428571432</v>
      </c>
      <c r="AH73">
        <f t="shared" si="10"/>
        <v>0.78428571428571425</v>
      </c>
      <c r="AI73">
        <f t="shared" si="10"/>
        <v>0.89072426795000004</v>
      </c>
      <c r="AJ73">
        <f t="shared" si="10"/>
        <v>0.83886366291697201</v>
      </c>
      <c r="AK73">
        <f t="shared" si="10"/>
        <v>0.89627878993394405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0.92697045</v>
      </c>
      <c r="AP73">
        <f t="shared" si="10"/>
        <v>0.8612428571428572</v>
      </c>
      <c r="AQ73">
        <f t="shared" si="10"/>
        <v>0.65642857142857147</v>
      </c>
      <c r="AR73">
        <f t="shared" si="10"/>
        <v>0.60857142857142865</v>
      </c>
      <c r="AS73">
        <f t="shared" si="10"/>
        <v>0.60000000000000009</v>
      </c>
    </row>
    <row r="74" spans="1:45" ht="15" x14ac:dyDescent="0.25">
      <c r="A74" s="19" t="s">
        <v>83</v>
      </c>
      <c r="B74" s="3" t="s">
        <v>83</v>
      </c>
      <c r="C74" s="132">
        <f>IF(ISNUMBER('2010'!C74),(1-PRODUCT('2010'!C74,0.1)),"XXX")</f>
        <v>0.37999999999999989</v>
      </c>
      <c r="D74" s="132">
        <f>IFERROR(IF((LOG(100*'2010'!D74+1)/LOG(100+1))&gt;1,0,(1-(LOG(100*'2010'!D74+1)/LOG(100+1)))), 1)</f>
        <v>1</v>
      </c>
      <c r="E74" s="132">
        <f>IF(ISNUMBER('2010'!E74),'2010'!E74/100,"XXX")</f>
        <v>0.76333333333333342</v>
      </c>
      <c r="F74" s="132">
        <f>IF(ISNUMBER('2010'!F74),(1-(('2010'!F74-1)/4)),"XXX")</f>
        <v>0.5</v>
      </c>
      <c r="G74" s="132">
        <f>IF(ISNUMBER('2010'!G74),(1-('2010'!G74/10)),"XXX")</f>
        <v>0.29000000000000004</v>
      </c>
      <c r="H74" s="160">
        <f t="shared" si="7"/>
        <v>0.58666666666666667</v>
      </c>
      <c r="I74" s="132">
        <f>'2010'!H74</f>
        <v>0.5099999999999999</v>
      </c>
      <c r="J74" s="132">
        <f>IF(ISNUMBER('2010'!I74),'2010'!I74,"XXX")</f>
        <v>0.17968999999999999</v>
      </c>
      <c r="K74" s="132" t="str">
        <f>IF(ISNUMBER('2010'!J74),IF(('2010'!J74/5)&gt;1,1,'2010'!J74/5),"XXX")</f>
        <v>XXX</v>
      </c>
      <c r="L74" s="132">
        <f>IF(ISNUMBER('2010'!K74),'2010'!K74,"XXX")</f>
        <v>0.52428571428571424</v>
      </c>
      <c r="M74" s="132">
        <f>IF(ISNUMBER('2010'!L74),IF(('2010'!L74/5)&gt;1,1,'2010'!L74/5),"XXX")</f>
        <v>0.36879904200000002</v>
      </c>
      <c r="N74" s="132">
        <f>IF(ISNUMBER('2010'!M74),(1-('2010'!M74/100)),"XXX")</f>
        <v>0.727041626</v>
      </c>
      <c r="O74" s="132">
        <f>IF(ISNUMBER('2010'!N74),IF(('2010'!N74/10)&gt;1,1,'2010'!N74/10),"XXX")</f>
        <v>0.69910815926528791</v>
      </c>
      <c r="P74" s="159">
        <f>IF(ISNUMBER('2010'!O74),('2010'!O74/100),"XXX")</f>
        <v>0.82599999999999996</v>
      </c>
      <c r="Q74" s="159">
        <f>'2010'!P74</f>
        <v>0.34161612987518308</v>
      </c>
      <c r="R74" s="159">
        <f>IF(ISNUMBER('2010'!Q74),('2010'!Q74/100),"XXX")</f>
        <v>1</v>
      </c>
      <c r="S74" s="159">
        <f>IF(ISNUMBER('2010'!R74),('2010'!R74/100),"XXX")</f>
        <v>0.69580430000000004</v>
      </c>
      <c r="T74" s="132">
        <f>IF(ISNUMBER('2010'!S74),(1-('2010'!S74/100)),"XXX")</f>
        <v>0.99970000000000003</v>
      </c>
      <c r="U74" s="132">
        <f>IF(ISNUMBER('2010'!T74),'2010'!T74,"XXX")</f>
        <v>0.46571428571428569</v>
      </c>
      <c r="V74" s="132">
        <f>IF(ISNUMBER('2010'!U74),'2010'!U74,"XXX")</f>
        <v>0.43285714285714288</v>
      </c>
      <c r="W74" s="132">
        <f>IF(ISNUMBER('2010'!V74),'2010'!V74,"XXX")</f>
        <v>0.5614285714285715</v>
      </c>
      <c r="X74" s="132">
        <f>IF(ISNUMBER('2010'!W74),'2010'!W74,"XXX")</f>
        <v>0.5</v>
      </c>
      <c r="Y74" s="161">
        <f t="shared" si="8"/>
        <v>0.58477066785699372</v>
      </c>
      <c r="Z74" s="132">
        <f>'2010'!X74</f>
        <v>0.23899999999999999</v>
      </c>
      <c r="AA74" s="132">
        <f>('2010'!Y74+2.5)/5</f>
        <v>0.29569444659999999</v>
      </c>
      <c r="AB74" s="160">
        <f t="shared" si="9"/>
        <v>0.26734722329999999</v>
      </c>
      <c r="AC74" s="6"/>
      <c r="AE74">
        <f t="shared" si="10"/>
        <v>0.34484499999999996</v>
      </c>
      <c r="AF74">
        <f t="shared" si="10"/>
        <v>0.17968999999999999</v>
      </c>
      <c r="AG74">
        <f t="shared" si="10"/>
        <v>0.52428571428571424</v>
      </c>
      <c r="AH74">
        <f t="shared" si="10"/>
        <v>0.44654237814285713</v>
      </c>
      <c r="AI74">
        <f t="shared" si="10"/>
        <v>0.54792033400000006</v>
      </c>
      <c r="AJ74">
        <f t="shared" si="10"/>
        <v>0.71307489263264401</v>
      </c>
      <c r="AK74">
        <f t="shared" si="10"/>
        <v>0.76255407963264399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0.84775215000000004</v>
      </c>
      <c r="AP74">
        <f t="shared" si="10"/>
        <v>0.73270714285714289</v>
      </c>
      <c r="AQ74">
        <f t="shared" si="10"/>
        <v>0.44928571428571429</v>
      </c>
      <c r="AR74">
        <f t="shared" si="10"/>
        <v>0.49714285714285722</v>
      </c>
      <c r="AS74">
        <f t="shared" si="10"/>
        <v>0.53071428571428569</v>
      </c>
    </row>
    <row r="75" spans="1:45" ht="15" x14ac:dyDescent="0.25">
      <c r="A75" s="19" t="s">
        <v>84</v>
      </c>
      <c r="B75" s="3" t="s">
        <v>84</v>
      </c>
      <c r="C75" s="132">
        <f>IF(ISNUMBER('2010'!C75),(1-PRODUCT('2010'!C75,0.1)),"XXX")</f>
        <v>0.15999999999999992</v>
      </c>
      <c r="D75" s="132">
        <f>IFERROR(IF((LOG(100*'2010'!D75+1)/LOG(100+1))&gt;1,0,(1-(LOG(100*'2010'!D75+1)/LOG(100+1)))), 1)</f>
        <v>1</v>
      </c>
      <c r="E75" s="132">
        <f>IF(ISNUMBER('2010'!E75),'2010'!E75/100,"XXX")</f>
        <v>0.60499999999999998</v>
      </c>
      <c r="F75" s="132">
        <f>IF(ISNUMBER('2010'!F75),(1-(('2010'!F75-1)/4)),"XXX")</f>
        <v>0.5</v>
      </c>
      <c r="G75" s="132">
        <f>IF(ISNUMBER('2010'!G75),(1-('2010'!G75/10)),"XXX")</f>
        <v>0.19999999999999996</v>
      </c>
      <c r="H75" s="160">
        <f t="shared" si="7"/>
        <v>0.49299999999999999</v>
      </c>
      <c r="I75" s="132">
        <f>'2010'!H75</f>
        <v>0.42714285714285716</v>
      </c>
      <c r="J75" s="132">
        <f>IF(ISNUMBER('2010'!I75),'2010'!I75,"XXX")</f>
        <v>6.368E-2</v>
      </c>
      <c r="K75" s="132">
        <f>IF(ISNUMBER('2010'!J75),IF(('2010'!J75/5)&gt;1,1,'2010'!J75/5),"XXX")</f>
        <v>0.86597600000000008</v>
      </c>
      <c r="L75" s="132">
        <f>IF(ISNUMBER('2010'!K75),'2010'!K75,"XXX")</f>
        <v>0.57714285714285718</v>
      </c>
      <c r="M75" s="132">
        <f>IF(ISNUMBER('2010'!L75),IF(('2010'!L75/5)&gt;1,1,'2010'!L75/5),"XXX")</f>
        <v>0.35430915399999996</v>
      </c>
      <c r="N75" s="132">
        <f>IF(ISNUMBER('2010'!M75),(1-('2010'!M75/100)),"XXX")</f>
        <v>0.69821426389999997</v>
      </c>
      <c r="O75" s="132">
        <f>IF(ISNUMBER('2010'!N75),IF(('2010'!N75/10)&gt;1,1,'2010'!N75/10),"XXX")</f>
        <v>0.2283246867760112</v>
      </c>
      <c r="P75" s="159">
        <f>IF(ISNUMBER('2010'!O75),('2010'!O75/100),"XXX")</f>
        <v>0.248</v>
      </c>
      <c r="Q75" s="159">
        <f>'2010'!P75</f>
        <v>7.4854296445846555E-2</v>
      </c>
      <c r="R75" s="159">
        <f>IF(ISNUMBER('2010'!Q75),('2010'!Q75/100),"XXX")</f>
        <v>5.7999999999999996E-2</v>
      </c>
      <c r="S75" s="159">
        <f>IF(ISNUMBER('2010'!R75),('2010'!R75/100),"XXX")</f>
        <v>0.34034640000000005</v>
      </c>
      <c r="T75" s="132">
        <f>IF(ISNUMBER('2010'!S75),(1-('2010'!S75/100)),"XXX")</f>
        <v>0.63880000000000003</v>
      </c>
      <c r="U75" s="132">
        <f>IF(ISNUMBER('2010'!T75),'2010'!T75,"XXX")</f>
        <v>0.48714285714285716</v>
      </c>
      <c r="V75" s="132">
        <f>IF(ISNUMBER('2010'!U75),'2010'!U75,"XXX")</f>
        <v>0.33571428571428574</v>
      </c>
      <c r="W75" s="132">
        <f>IF(ISNUMBER('2010'!V75),'2010'!V75,"XXX")</f>
        <v>0.53999999999999992</v>
      </c>
      <c r="X75" s="132">
        <f>IF(ISNUMBER('2010'!W75),'2010'!W75,"XXX")</f>
        <v>0.44</v>
      </c>
      <c r="Y75" s="161">
        <f t="shared" si="8"/>
        <v>0.3986029786415447</v>
      </c>
      <c r="Z75" s="132">
        <f>'2010'!X75</f>
        <v>0.40799999999999997</v>
      </c>
      <c r="AA75" s="132">
        <f>('2010'!Y75+2.5)/5</f>
        <v>0.4724916488</v>
      </c>
      <c r="AB75" s="160">
        <f t="shared" si="9"/>
        <v>0.44024582439999999</v>
      </c>
      <c r="AC75" s="6"/>
      <c r="AE75">
        <f t="shared" si="10"/>
        <v>0.24541142857142859</v>
      </c>
      <c r="AF75">
        <f t="shared" si="10"/>
        <v>0.46482800000000002</v>
      </c>
      <c r="AG75">
        <f t="shared" si="10"/>
        <v>0.72155942857142863</v>
      </c>
      <c r="AH75">
        <f t="shared" si="10"/>
        <v>0.46572600557142857</v>
      </c>
      <c r="AI75">
        <f t="shared" si="10"/>
        <v>0.52626170894999991</v>
      </c>
      <c r="AJ75">
        <f t="shared" si="10"/>
        <v>0.46326947533800555</v>
      </c>
      <c r="AK75">
        <f t="shared" si="10"/>
        <v>0.2381623433880056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0.48957320000000004</v>
      </c>
      <c r="AP75">
        <f t="shared" si="10"/>
        <v>0.56297142857142857</v>
      </c>
      <c r="AQ75">
        <f t="shared" si="10"/>
        <v>0.41142857142857148</v>
      </c>
      <c r="AR75">
        <f t="shared" si="10"/>
        <v>0.43785714285714283</v>
      </c>
      <c r="AS75">
        <f t="shared" si="10"/>
        <v>0.49</v>
      </c>
    </row>
    <row r="76" spans="1:45" ht="15" x14ac:dyDescent="0.25">
      <c r="A76" s="19" t="s">
        <v>191</v>
      </c>
      <c r="B76" s="3" t="s">
        <v>85</v>
      </c>
      <c r="C76" s="132">
        <f>IF(ISNUMBER('2010'!C76),(1-PRODUCT('2010'!C76,0.1)),"XXX")</f>
        <v>0.37</v>
      </c>
      <c r="D76" s="132">
        <f>IFERROR(IF((LOG(100*'2010'!D76+1)/LOG(100+1))&gt;1,0,(1-(LOG(100*'2010'!D76+1)/LOG(100+1)))), 1)</f>
        <v>1</v>
      </c>
      <c r="E76" s="132">
        <f>IF(ISNUMBER('2010'!E76),'2010'!E76/100,"XXX")</f>
        <v>0.82333333333333347</v>
      </c>
      <c r="F76" s="132">
        <f>IF(ISNUMBER('2010'!F76),(1-(('2010'!F76-1)/4)),"XXX")</f>
        <v>1</v>
      </c>
      <c r="G76" s="132">
        <f>IF(ISNUMBER('2010'!G76),(1-('2010'!G76/10)),"XXX")</f>
        <v>0.72</v>
      </c>
      <c r="H76" s="160">
        <f t="shared" si="7"/>
        <v>0.78266666666666662</v>
      </c>
      <c r="I76" s="132">
        <f>'2010'!H76</f>
        <v>0.79857142857142849</v>
      </c>
      <c r="J76" s="132">
        <f>IF(ISNUMBER('2010'!I76),'2010'!I76,"XXX")</f>
        <v>0.63902000000000003</v>
      </c>
      <c r="K76" s="132" t="str">
        <f>IF(ISNUMBER('2010'!J76),IF(('2010'!J76/5)&gt;1,1,'2010'!J76/5),"XXX")</f>
        <v>XXX</v>
      </c>
      <c r="L76" s="132">
        <f>IF(ISNUMBER('2010'!K76),'2010'!K76,"XXX")</f>
        <v>0.68714285714285706</v>
      </c>
      <c r="M76" s="132">
        <f>IF(ISNUMBER('2010'!L76),IF(('2010'!L76/5)&gt;1,1,'2010'!L76/5),"XXX")</f>
        <v>0.70236482599999994</v>
      </c>
      <c r="N76" s="132">
        <f>IF(ISNUMBER('2010'!M76),(1-('2010'!M76/100)),"XXX")</f>
        <v>0.6598146439</v>
      </c>
      <c r="O76" s="132">
        <f>IF(ISNUMBER('2010'!N76),IF(('2010'!N76/10)&gt;1,1,'2010'!N76/10),"XXX")</f>
        <v>0.82829999999999993</v>
      </c>
      <c r="P76" s="159">
        <f>IF(ISNUMBER('2010'!O76),('2010'!O76/100),"XXX")</f>
        <v>1</v>
      </c>
      <c r="Q76" s="159" t="str">
        <f>'2010'!P76</f>
        <v>XXX</v>
      </c>
      <c r="R76" s="159">
        <f>IF(ISNUMBER('2010'!Q76),('2010'!Q76/100),"XXX")</f>
        <v>0.48899999999999999</v>
      </c>
      <c r="S76" s="159">
        <f>IF(ISNUMBER('2010'!R76),('2010'!R76/100),"XXX")</f>
        <v>0.72590620000000006</v>
      </c>
      <c r="T76" s="132">
        <f>IF(ISNUMBER('2010'!S76),(1-('2010'!S76/100)),"XXX")</f>
        <v>1</v>
      </c>
      <c r="U76" s="132">
        <f>IF(ISNUMBER('2010'!T76),'2010'!T76,"XXX")</f>
        <v>0.64571428571428569</v>
      </c>
      <c r="V76" s="132">
        <f>IF(ISNUMBER('2010'!U76),'2010'!U76,"XXX")</f>
        <v>0.49000000000000005</v>
      </c>
      <c r="W76" s="132">
        <f>IF(ISNUMBER('2010'!V76),'2010'!V76,"XXX")</f>
        <v>0.61</v>
      </c>
      <c r="X76" s="132">
        <f>IF(ISNUMBER('2010'!W76),'2010'!W76,"XXX")</f>
        <v>0.47142857142857142</v>
      </c>
      <c r="Y76" s="161">
        <f t="shared" si="8"/>
        <v>0.68271285436875007</v>
      </c>
      <c r="Z76" s="132">
        <f>'2010'!X76</f>
        <v>0.77500000000000002</v>
      </c>
      <c r="AA76" s="132">
        <f>('2010'!Y76+2.5)/5</f>
        <v>0.65832533839999996</v>
      </c>
      <c r="AB76" s="160">
        <f t="shared" si="9"/>
        <v>0.71666266919999999</v>
      </c>
      <c r="AC76" s="6"/>
      <c r="AE76">
        <f t="shared" si="10"/>
        <v>0.7187957142857142</v>
      </c>
      <c r="AF76">
        <f t="shared" si="10"/>
        <v>0.63902000000000003</v>
      </c>
      <c r="AG76">
        <f t="shared" si="10"/>
        <v>0.68714285714285706</v>
      </c>
      <c r="AH76">
        <f t="shared" si="10"/>
        <v>0.6947538415714285</v>
      </c>
      <c r="AI76">
        <f t="shared" si="10"/>
        <v>0.68108973495000003</v>
      </c>
      <c r="AJ76">
        <f t="shared" si="10"/>
        <v>0.74405732194999996</v>
      </c>
      <c r="AK76">
        <f t="shared" si="10"/>
        <v>0.91415000000000002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0.82285714285714284</v>
      </c>
      <c r="AQ76">
        <f t="shared" si="10"/>
        <v>0.56785714285714284</v>
      </c>
      <c r="AR76">
        <f t="shared" si="10"/>
        <v>0.55000000000000004</v>
      </c>
      <c r="AS76">
        <f t="shared" si="10"/>
        <v>0.5407142857142857</v>
      </c>
    </row>
    <row r="77" spans="1:45" ht="15" x14ac:dyDescent="0.25">
      <c r="A77" s="19" t="s">
        <v>86</v>
      </c>
      <c r="B77" s="3" t="s">
        <v>86</v>
      </c>
      <c r="C77" s="132">
        <f>IF(ISNUMBER('2010'!C77),(1-PRODUCT('2010'!C77,0.1)),"XXX")</f>
        <v>0.49</v>
      </c>
      <c r="D77" s="132">
        <f>IFERROR(IF((LOG(100*'2010'!D77+1)/LOG(100+1))&gt;1,0,(1-(LOG(100*'2010'!D77+1)/LOG(100+1)))), 1)</f>
        <v>1</v>
      </c>
      <c r="E77" s="132">
        <f>IF(ISNUMBER('2010'!E77),'2010'!E77/100,"XXX")</f>
        <v>0.9916666666666667</v>
      </c>
      <c r="F77" s="132">
        <f>IF(ISNUMBER('2010'!F77),(1-(('2010'!F77-1)/4)),"XXX")</f>
        <v>0.75</v>
      </c>
      <c r="G77" s="132">
        <f>IF(ISNUMBER('2010'!G77),(1-('2010'!G77/10)),"XXX")</f>
        <v>0.35</v>
      </c>
      <c r="H77" s="160">
        <f t="shared" si="7"/>
        <v>0.71633333333333327</v>
      </c>
      <c r="I77" s="132">
        <f>'2010'!H77</f>
        <v>0.58714285714285719</v>
      </c>
      <c r="J77" s="132">
        <f>IF(ISNUMBER('2010'!I77),'2010'!I77,"XXX")</f>
        <v>0.25239</v>
      </c>
      <c r="K77" s="132">
        <f>IF(ISNUMBER('2010'!J77),IF(('2010'!J77/5)&gt;1,1,'2010'!J77/5),"XXX")</f>
        <v>0.44933199999999995</v>
      </c>
      <c r="L77" s="132">
        <f>IF(ISNUMBER('2010'!K77),'2010'!K77,"XXX")</f>
        <v>0.50714285714285712</v>
      </c>
      <c r="M77" s="132">
        <f>IF(ISNUMBER('2010'!L77),IF(('2010'!L77/5)&gt;1,1,'2010'!L77/5),"XXX")</f>
        <v>0.45111398600000002</v>
      </c>
      <c r="N77" s="132">
        <f>IF(ISNUMBER('2010'!M77),(1-('2010'!M77/100)),"XXX")</f>
        <v>0.85667856219999994</v>
      </c>
      <c r="O77" s="132">
        <f>IF(ISNUMBER('2010'!N77),IF(('2010'!N77/10)&gt;1,1,'2010'!N77/10),"XXX")</f>
        <v>1</v>
      </c>
      <c r="P77" s="159">
        <f>IF(ISNUMBER('2010'!O77),('2010'!O77/100),"XXX")</f>
        <v>0.27300000000000002</v>
      </c>
      <c r="Q77" s="159">
        <f>'2010'!P77</f>
        <v>0.15931460857391358</v>
      </c>
      <c r="R77" s="159">
        <f>IF(ISNUMBER('2010'!Q77),('2010'!Q77/100),"XXX")</f>
        <v>2.6000000000000002E-2</v>
      </c>
      <c r="S77" s="159">
        <f>IF(ISNUMBER('2010'!R77),('2010'!R77/100),"XXX")</f>
        <v>0.98309970000000002</v>
      </c>
      <c r="T77" s="132">
        <f>IF(ISNUMBER('2010'!S77),(1-('2010'!S77/100)),"XXX")</f>
        <v>1</v>
      </c>
      <c r="U77" s="132">
        <f>IF(ISNUMBER('2010'!T77),'2010'!T77,"XXX")</f>
        <v>0.66428571428571437</v>
      </c>
      <c r="V77" s="132">
        <f>IF(ISNUMBER('2010'!U77),'2010'!U77,"XXX")</f>
        <v>0.57500000000000007</v>
      </c>
      <c r="W77" s="132">
        <f>IF(ISNUMBER('2010'!V77),'2010'!V77,"XXX")</f>
        <v>0.64</v>
      </c>
      <c r="X77" s="132">
        <f>IF(ISNUMBER('2010'!W77),'2010'!W77,"XXX")</f>
        <v>0.51857142857142857</v>
      </c>
      <c r="Y77" s="161">
        <f t="shared" si="8"/>
        <v>0.55894198211979818</v>
      </c>
      <c r="Z77" s="132">
        <f>'2010'!X77</f>
        <v>0.32</v>
      </c>
      <c r="AA77" s="132">
        <f>('2010'!Y77+2.5)/5</f>
        <v>0.41335387219999997</v>
      </c>
      <c r="AB77" s="160">
        <f t="shared" si="9"/>
        <v>0.36667693609999996</v>
      </c>
      <c r="AC77" s="6"/>
      <c r="AE77">
        <f t="shared" si="10"/>
        <v>0.4197664285714286</v>
      </c>
      <c r="AF77">
        <f t="shared" si="10"/>
        <v>0.35086099999999998</v>
      </c>
      <c r="AG77">
        <f t="shared" si="10"/>
        <v>0.47823742857142854</v>
      </c>
      <c r="AH77">
        <f t="shared" si="10"/>
        <v>0.47912842157142854</v>
      </c>
      <c r="AI77">
        <f t="shared" si="10"/>
        <v>0.65389627409999995</v>
      </c>
      <c r="AJ77">
        <f t="shared" si="10"/>
        <v>0.92833928109999997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0.83214285714285718</v>
      </c>
      <c r="AQ77">
        <f t="shared" si="10"/>
        <v>0.61964285714285716</v>
      </c>
      <c r="AR77">
        <f t="shared" si="10"/>
        <v>0.60750000000000004</v>
      </c>
      <c r="AS77">
        <f t="shared" si="10"/>
        <v>0.57928571428571429</v>
      </c>
    </row>
    <row r="78" spans="1:45" ht="15" x14ac:dyDescent="0.25">
      <c r="A78" s="19" t="s">
        <v>177</v>
      </c>
      <c r="B78" s="3" t="s">
        <v>168</v>
      </c>
      <c r="C78" s="132">
        <f>IF(ISNUMBER('2010'!C78),(1-PRODUCT('2010'!C78,0.1)),"XXX")</f>
        <v>0.24</v>
      </c>
      <c r="D78" s="132">
        <f>IFERROR(IF((LOG(100*'2010'!D78+1)/LOG(100+1))&gt;1,0,(1-(LOG(100*'2010'!D78+1)/LOG(100+1)))), 1)</f>
        <v>1</v>
      </c>
      <c r="E78" s="132">
        <f>IF(ISNUMBER('2010'!E78),'2010'!E78/100,"XXX")</f>
        <v>0.66666666666666674</v>
      </c>
      <c r="F78" s="132">
        <f>IF(ISNUMBER('2010'!F78),(1-(('2010'!F78-1)/4)),"XXX")</f>
        <v>0.25</v>
      </c>
      <c r="G78" s="132">
        <f>IF(ISNUMBER('2010'!G78),(1-('2010'!G78/10)),"XXX")</f>
        <v>0.24</v>
      </c>
      <c r="H78" s="160">
        <f t="shared" si="7"/>
        <v>0.47933333333333328</v>
      </c>
      <c r="I78" s="132">
        <f>'2010'!H78</f>
        <v>0.35285714285714287</v>
      </c>
      <c r="J78" s="132">
        <f>IF(ISNUMBER('2010'!I78),'2010'!I78,"XXX")</f>
        <v>9.1749999999999998E-2</v>
      </c>
      <c r="K78" s="132" t="str">
        <f>IF(ISNUMBER('2010'!J78),IF(('2010'!J78/5)&gt;1,1,'2010'!J78/5),"XXX")</f>
        <v>XXX</v>
      </c>
      <c r="L78" s="132">
        <f>IF(ISNUMBER('2010'!K78),'2010'!K78,"XXX")</f>
        <v>0.49428571428571427</v>
      </c>
      <c r="M78" s="132">
        <f>IF(ISNUMBER('2010'!L78),IF(('2010'!L78/5)&gt;1,1,'2010'!L78/5),"XXX")</f>
        <v>0.68303613600000002</v>
      </c>
      <c r="N78" s="132">
        <f>IF(ISNUMBER('2010'!M78),(1-('2010'!M78/100)),"XXX")</f>
        <v>0.56908496860000002</v>
      </c>
      <c r="O78" s="132">
        <f>IF(ISNUMBER('2010'!N78),IF(('2010'!N78/10)&gt;1,1,'2010'!N78/10),"XXX")</f>
        <v>0.81740060888699184</v>
      </c>
      <c r="P78" s="159">
        <f>IF(ISNUMBER('2010'!O78),('2010'!O78/100),"XXX")</f>
        <v>1</v>
      </c>
      <c r="Q78" s="159">
        <f>'2010'!P78</f>
        <v>0.51941585540771484</v>
      </c>
      <c r="R78" s="159">
        <f>IF(ISNUMBER('2010'!Q78),('2010'!Q78/100),"XXX")</f>
        <v>0.14099999999999999</v>
      </c>
      <c r="S78" s="159">
        <f>IF(ISNUMBER('2010'!R78),('2010'!R78/100),"XXX")</f>
        <v>0.56249369999999999</v>
      </c>
      <c r="T78" s="132">
        <f>IF(ISNUMBER('2010'!S78),(1-('2010'!S78/100)),"XXX")</f>
        <v>0.98719999999999997</v>
      </c>
      <c r="U78" s="132">
        <f>IF(ISNUMBER('2010'!T78),'2010'!T78,"XXX")</f>
        <v>0.37571428571428572</v>
      </c>
      <c r="V78" s="132">
        <f>IF(ISNUMBER('2010'!U78),'2010'!U78,"XXX")</f>
        <v>0.33785714285714291</v>
      </c>
      <c r="W78" s="132">
        <f>IF(ISNUMBER('2010'!V78),'2010'!V78,"XXX")</f>
        <v>0.50285714285714289</v>
      </c>
      <c r="X78" s="132">
        <f>IF(ISNUMBER('2010'!W78),'2010'!W78,"XXX")</f>
        <v>0.42571428571428571</v>
      </c>
      <c r="Y78" s="161">
        <f t="shared" si="8"/>
        <v>0.52218454359163347</v>
      </c>
      <c r="Z78" s="132">
        <f>'2010'!X78</f>
        <v>0.38200000000000001</v>
      </c>
      <c r="AA78" s="132">
        <f>('2010'!Y78+2.5)/5</f>
        <v>0.33401181700000004</v>
      </c>
      <c r="AB78" s="160">
        <f t="shared" si="9"/>
        <v>0.35800590850000003</v>
      </c>
      <c r="AC78" s="6"/>
      <c r="AE78">
        <f t="shared" si="10"/>
        <v>0.22230357142857143</v>
      </c>
      <c r="AF78">
        <f t="shared" si="10"/>
        <v>9.1749999999999998E-2</v>
      </c>
      <c r="AG78">
        <f t="shared" si="10"/>
        <v>0.49428571428571427</v>
      </c>
      <c r="AH78">
        <f t="shared" si="10"/>
        <v>0.58866092514285717</v>
      </c>
      <c r="AI78">
        <f t="shared" si="10"/>
        <v>0.62606055230000002</v>
      </c>
      <c r="AJ78">
        <f t="shared" si="10"/>
        <v>0.69324278874349599</v>
      </c>
      <c r="AK78">
        <f t="shared" si="10"/>
        <v>0.90870030444349592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0.77484684999999998</v>
      </c>
      <c r="AP78">
        <f t="shared" si="10"/>
        <v>0.68145714285714287</v>
      </c>
      <c r="AQ78">
        <f t="shared" si="10"/>
        <v>0.35678571428571432</v>
      </c>
      <c r="AR78">
        <f t="shared" si="10"/>
        <v>0.42035714285714287</v>
      </c>
      <c r="AS78">
        <f t="shared" si="10"/>
        <v>0.4642857142857143</v>
      </c>
    </row>
    <row r="79" spans="1:45" ht="15" x14ac:dyDescent="0.25">
      <c r="A79" s="19" t="s">
        <v>192</v>
      </c>
      <c r="B79" s="3" t="s">
        <v>87</v>
      </c>
      <c r="C79" s="132">
        <f>IF(ISNUMBER('2010'!C79),(1-PRODUCT('2010'!C79,0.1)),"XXX")</f>
        <v>0.27</v>
      </c>
      <c r="D79" s="132">
        <f>IFERROR(IF((LOG(100*'2010'!D79+1)/LOG(100+1))&gt;1,0,(1-(LOG(100*'2010'!D79+1)/LOG(100+1)))), 1)</f>
        <v>1</v>
      </c>
      <c r="E79" s="132">
        <f>IF(ISNUMBER('2010'!E79),'2010'!E79/100,"XXX")</f>
        <v>0.81166666666666676</v>
      </c>
      <c r="F79" s="132">
        <f>IF(ISNUMBER('2010'!F79),(1-(('2010'!F79-1)/4)),"XXX")</f>
        <v>0.75</v>
      </c>
      <c r="G79" s="132">
        <f>IF(ISNUMBER('2010'!G79),(1-('2010'!G79/10)),"XXX")</f>
        <v>0.13000000000000012</v>
      </c>
      <c r="H79" s="160">
        <f t="shared" si="7"/>
        <v>0.59233333333333338</v>
      </c>
      <c r="I79" s="132">
        <f>'2010'!H79</f>
        <v>0.5228571428571428</v>
      </c>
      <c r="J79" s="132">
        <f>IF(ISNUMBER('2010'!I79),'2010'!I79,"XXX")</f>
        <v>3.2910000000000002E-2</v>
      </c>
      <c r="K79" s="132">
        <f>IF(ISNUMBER('2010'!J79),IF(('2010'!J79/5)&gt;1,1,'2010'!J79/5),"XXX")</f>
        <v>0.23312400000000003</v>
      </c>
      <c r="L79" s="132">
        <f>IF(ISNUMBER('2010'!K79),'2010'!K79,"XXX")</f>
        <v>0.5357142857142857</v>
      </c>
      <c r="M79" s="132">
        <f>IF(ISNUMBER('2010'!L79),IF(('2010'!L79/5)&gt;1,1,'2010'!L79/5),"XXX")</f>
        <v>0.120727218</v>
      </c>
      <c r="N79" s="132">
        <f>IF(ISNUMBER('2010'!M79),(1-('2010'!M79/100)),"XXX")</f>
        <v>0.64039905549999998</v>
      </c>
      <c r="O79" s="132">
        <f>IF(ISNUMBER('2010'!N79),IF(('2010'!N79/10)&gt;1,1,'2010'!N79/10),"XXX")</f>
        <v>6.7519999999999997E-2</v>
      </c>
      <c r="P79" s="159" t="str">
        <f>IF(ISNUMBER('2010'!O79),('2010'!O79/100),"XXX")</f>
        <v>XXX</v>
      </c>
      <c r="Q79" s="159">
        <f>'2010'!P79</f>
        <v>7.7714800834655763E-3</v>
      </c>
      <c r="R79" s="159">
        <f>IF(ISNUMBER('2010'!Q79),('2010'!Q79/100),"XXX")</f>
        <v>0</v>
      </c>
      <c r="S79" s="159">
        <f>IF(ISNUMBER('2010'!R79),('2010'!R79/100),"XXX")</f>
        <v>0.17436759999999998</v>
      </c>
      <c r="T79" s="132">
        <f>IF(ISNUMBER('2010'!S79),(1-('2010'!S79/100)),"XXX")</f>
        <v>0.8196</v>
      </c>
      <c r="U79" s="132">
        <f>IF(ISNUMBER('2010'!T79),'2010'!T79,"XXX")</f>
        <v>0.55285714285714282</v>
      </c>
      <c r="V79" s="132">
        <f>IF(ISNUMBER('2010'!U79),'2010'!U79,"XXX")</f>
        <v>0.54428571428571426</v>
      </c>
      <c r="W79" s="132">
        <f>IF(ISNUMBER('2010'!V79),'2010'!V79,"XXX")</f>
        <v>0.63</v>
      </c>
      <c r="X79" s="132">
        <f>IF(ISNUMBER('2010'!W79),'2010'!W79,"XXX")</f>
        <v>0.55714285714285716</v>
      </c>
      <c r="Y79" s="161">
        <f t="shared" si="8"/>
        <v>0.34417478102753807</v>
      </c>
      <c r="Z79" s="132">
        <f>'2010'!X79</f>
        <v>9.0999999999999998E-2</v>
      </c>
      <c r="AA79" s="132">
        <f>('2010'!Y79+2.5)/5</f>
        <v>0.19027621739999998</v>
      </c>
      <c r="AB79" s="160">
        <f t="shared" si="9"/>
        <v>0.14063810869999999</v>
      </c>
      <c r="AC79" s="6"/>
      <c r="AE79">
        <f t="shared" si="10"/>
        <v>0.2778835714285714</v>
      </c>
      <c r="AF79">
        <f t="shared" si="10"/>
        <v>0.13301700000000002</v>
      </c>
      <c r="AG79">
        <f t="shared" si="10"/>
        <v>0.38441914285714285</v>
      </c>
      <c r="AH79">
        <f t="shared" si="10"/>
        <v>0.32822075185714283</v>
      </c>
      <c r="AI79">
        <f t="shared" si="10"/>
        <v>0.38056313674999998</v>
      </c>
      <c r="AJ79">
        <f t="shared" si="10"/>
        <v>0.35395952775</v>
      </c>
      <c r="AK79">
        <f t="shared" si="10"/>
        <v>6.7519999999999997E-2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0.49698379999999998</v>
      </c>
      <c r="AP79">
        <f t="shared" si="10"/>
        <v>0.68622857142857141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 x14ac:dyDescent="0.25">
      <c r="A80" s="19" t="s">
        <v>88</v>
      </c>
      <c r="B80" s="3" t="s">
        <v>88</v>
      </c>
      <c r="C80" s="132">
        <f>IF(ISNUMBER('2010'!C80),(1-PRODUCT('2010'!C80,0.1)),"XXX")</f>
        <v>0.55000000000000004</v>
      </c>
      <c r="D80" s="132">
        <f>IFERROR(IF((LOG(100*'2010'!D80+1)/LOG(100+1))&gt;1,0,(1-(LOG(100*'2010'!D80+1)/LOG(100+1)))), 1)</f>
        <v>1</v>
      </c>
      <c r="E80" s="132">
        <f>IF(ISNUMBER('2010'!E80),'2010'!E80/100,"XXX")</f>
        <v>0.91500000000000015</v>
      </c>
      <c r="F80" s="132">
        <v>0.75</v>
      </c>
      <c r="G80" s="132">
        <f>IF(ISNUMBER('2010'!G80),(1-('2010'!G80/10)),"XXX")</f>
        <v>0.65</v>
      </c>
      <c r="H80" s="160">
        <f t="shared" si="7"/>
        <v>0.77300000000000002</v>
      </c>
      <c r="I80" s="132">
        <f>'2010'!H80</f>
        <v>0.60857142857142854</v>
      </c>
      <c r="J80" s="132">
        <f>IF(ISNUMBER('2010'!I80),'2010'!I80,"XXX")</f>
        <v>0.37620999999999999</v>
      </c>
      <c r="K80" s="132">
        <f>IF(ISNUMBER('2010'!J80),IF(('2010'!J80/5)&gt;1,1,'2010'!J80/5),"XXX")</f>
        <v>0.76039600000000007</v>
      </c>
      <c r="L80" s="132">
        <f>IF(ISNUMBER('2010'!K80),'2010'!K80,"XXX")</f>
        <v>0.63571428571428579</v>
      </c>
      <c r="M80" s="132">
        <f>IF(ISNUMBER('2010'!L80),IF(('2010'!L80/5)&gt;1,1,'2010'!L80/5),"XXX")</f>
        <v>0.736605548</v>
      </c>
      <c r="N80" s="132">
        <f>IF(ISNUMBER('2010'!M80),(1-('2010'!M80/100)),"XXX")</f>
        <v>0.62814350130000007</v>
      </c>
      <c r="O80" s="132">
        <f>IF(ISNUMBER('2010'!N80),IF(('2010'!N80/10)&gt;1,1,'2010'!N80/10),"XXX")</f>
        <v>1</v>
      </c>
      <c r="P80" s="159">
        <f>IF(ISNUMBER('2010'!O80),('2010'!O80/100),"XXX")</f>
        <v>1</v>
      </c>
      <c r="Q80" s="159">
        <f>'2010'!P80</f>
        <v>0.20472662448883056</v>
      </c>
      <c r="R80" s="159">
        <f>IF(ISNUMBER('2010'!Q80),('2010'!Q80/100),"XXX")</f>
        <v>0.85</v>
      </c>
      <c r="S80" s="159">
        <f>IF(ISNUMBER('2010'!R80),('2010'!R80/100),"XXX")</f>
        <v>0.88447209999999998</v>
      </c>
      <c r="T80" s="132">
        <f>IF(ISNUMBER('2010'!S80),(1-('2010'!S80/100)),"XXX")</f>
        <v>1</v>
      </c>
      <c r="U80" s="132">
        <f>IF(ISNUMBER('2010'!T80),'2010'!T80,"XXX")</f>
        <v>0.57857142857142851</v>
      </c>
      <c r="V80" s="132">
        <f>IF(ISNUMBER('2010'!U80),'2010'!U80,"XXX")</f>
        <v>0.43785714285714289</v>
      </c>
      <c r="W80" s="132">
        <f>IF(ISNUMBER('2010'!V80),'2010'!V80,"XXX")</f>
        <v>0.57857142857142851</v>
      </c>
      <c r="X80" s="132">
        <f>IF(ISNUMBER('2010'!W80),'2010'!W80,"XXX")</f>
        <v>0.43857142857142856</v>
      </c>
      <c r="Y80" s="161">
        <f t="shared" si="8"/>
        <v>0.66990068229037336</v>
      </c>
      <c r="Z80" s="132">
        <f>'2010'!X80</f>
        <v>0.78700000000000003</v>
      </c>
      <c r="AA80" s="132">
        <f>('2010'!Y80+2.5)/5</f>
        <v>0.66861808299999992</v>
      </c>
      <c r="AB80" s="160">
        <f t="shared" si="9"/>
        <v>0.72780904150000003</v>
      </c>
      <c r="AC80" s="6"/>
      <c r="AE80">
        <f t="shared" si="10"/>
        <v>0.49239071428571424</v>
      </c>
      <c r="AF80">
        <f t="shared" si="10"/>
        <v>0.568303</v>
      </c>
      <c r="AG80">
        <f t="shared" si="10"/>
        <v>0.69805514285714287</v>
      </c>
      <c r="AH80">
        <f t="shared" si="10"/>
        <v>0.68615991685714284</v>
      </c>
      <c r="AI80">
        <f t="shared" si="10"/>
        <v>0.68237452465000004</v>
      </c>
      <c r="AJ80">
        <f t="shared" si="10"/>
        <v>0.81407175065000004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0.78928571428571426</v>
      </c>
      <c r="AQ80">
        <f t="shared" si="10"/>
        <v>0.50821428571428573</v>
      </c>
      <c r="AR80">
        <f t="shared" si="10"/>
        <v>0.50821428571428573</v>
      </c>
      <c r="AS80">
        <f t="shared" si="10"/>
        <v>0.50857142857142856</v>
      </c>
    </row>
    <row r="81" spans="1:45" ht="15" x14ac:dyDescent="0.25">
      <c r="A81" s="19" t="s">
        <v>89</v>
      </c>
      <c r="B81" s="3" t="s">
        <v>89</v>
      </c>
      <c r="C81" s="132">
        <f>IF(ISNUMBER('2010'!C81),(1-PRODUCT('2010'!C81,0.1)),"XXX")</f>
        <v>0.18999999999999995</v>
      </c>
      <c r="D81" s="132">
        <f>IFERROR(IF((LOG(100*'2010'!D81+1)/LOG(100+1))&gt;1,0,(1-(LOG(100*'2010'!D81+1)/LOG(100+1)))), 1)</f>
        <v>1</v>
      </c>
      <c r="E81" s="132">
        <f>IF(ISNUMBER('2010'!E81),'2010'!E81/100,"XXX")</f>
        <v>0.7416666666666667</v>
      </c>
      <c r="F81" s="132">
        <f>IF(ISNUMBER('2010'!F81),(1-(('2010'!F81-1)/4)),"XXX")</f>
        <v>0.75</v>
      </c>
      <c r="G81" s="132">
        <f>IF(ISNUMBER('2010'!G81),(1-('2010'!G81/10)),"XXX")</f>
        <v>0.32000000000000006</v>
      </c>
      <c r="H81" s="160">
        <f t="shared" si="7"/>
        <v>0.60033333333333339</v>
      </c>
      <c r="I81" s="132">
        <f>'2010'!H81</f>
        <v>0.35285714285714287</v>
      </c>
      <c r="J81" s="132">
        <f>IF(ISNUMBER('2010'!I81),'2010'!I81,"XXX")</f>
        <v>0.19646</v>
      </c>
      <c r="K81" s="132" t="str">
        <f>IF(ISNUMBER('2010'!J81),IF(('2010'!J81/5)&gt;1,1,'2010'!J81/5),"XXX")</f>
        <v>XXX</v>
      </c>
      <c r="L81" s="132">
        <f>IF(ISNUMBER('2010'!K81),'2010'!K81,"XXX")</f>
        <v>0.77857142857142858</v>
      </c>
      <c r="M81" s="132">
        <f>IF(ISNUMBER('2010'!L81),IF(('2010'!L81/5)&gt;1,1,'2010'!L81/5),"XXX")</f>
        <v>0.59968929199999998</v>
      </c>
      <c r="N81" s="132">
        <f>IF(ISNUMBER('2010'!M81),(1-('2010'!M81/100)),"XXX")</f>
        <v>0.56414993289999993</v>
      </c>
      <c r="O81" s="132">
        <f>IF(ISNUMBER('2010'!N81),IF(('2010'!N81/10)&gt;1,1,'2010'!N81/10),"XXX")</f>
        <v>9.5694415357766099E-2</v>
      </c>
      <c r="P81" s="159" t="str">
        <f>IF(ISNUMBER('2010'!O81),('2010'!O81/100),"XXX")</f>
        <v>XXX</v>
      </c>
      <c r="Q81" s="159" t="str">
        <f>'2010'!P81</f>
        <v>XXX</v>
      </c>
      <c r="R81" s="159">
        <f>IF(ISNUMBER('2010'!Q81),('2010'!Q81/100),"XXX")</f>
        <v>1.7000000000000001E-2</v>
      </c>
      <c r="S81" s="159">
        <f>IF(ISNUMBER('2010'!R81),('2010'!R81/100),"XXX")</f>
        <v>0.63664200000000004</v>
      </c>
      <c r="T81" s="132">
        <f>IF(ISNUMBER('2010'!S81),(1-('2010'!S81/100)),"XXX")</f>
        <v>0.999</v>
      </c>
      <c r="U81" s="132">
        <f>IF(ISNUMBER('2010'!T81),'2010'!T81,"XXX")</f>
        <v>0.56857142857142862</v>
      </c>
      <c r="V81" s="132">
        <f>IF(ISNUMBER('2010'!U81),'2010'!U81,"XXX")</f>
        <v>0.33499999999999996</v>
      </c>
      <c r="W81" s="132">
        <f>IF(ISNUMBER('2010'!V81),'2010'!V81,"XXX")</f>
        <v>0.60428571428571431</v>
      </c>
      <c r="X81" s="132">
        <f>IF(ISNUMBER('2010'!W81),'2010'!W81,"XXX")</f>
        <v>0.41428571428571426</v>
      </c>
      <c r="Y81" s="161">
        <f t="shared" si="8"/>
        <v>0.44084205704739932</v>
      </c>
      <c r="Z81" s="132">
        <f>'2010'!X81</f>
        <v>0.503</v>
      </c>
      <c r="AA81" s="132">
        <f>('2010'!Y81+2.5)/5</f>
        <v>0.45074177679999999</v>
      </c>
      <c r="AB81" s="160">
        <f t="shared" si="9"/>
        <v>0.47687088840000003</v>
      </c>
      <c r="AC81" s="6"/>
      <c r="AE81">
        <f t="shared" si="10"/>
        <v>0.27465857142857142</v>
      </c>
      <c r="AF81">
        <f t="shared" si="10"/>
        <v>0.19646</v>
      </c>
      <c r="AG81">
        <f t="shared" si="10"/>
        <v>0.77857142857142858</v>
      </c>
      <c r="AH81">
        <f t="shared" si="10"/>
        <v>0.68913036028571428</v>
      </c>
      <c r="AI81">
        <f t="shared" si="10"/>
        <v>0.5819196124499999</v>
      </c>
      <c r="AJ81">
        <f t="shared" si="10"/>
        <v>0.32992217412888303</v>
      </c>
      <c r="AK81">
        <f t="shared" si="10"/>
        <v>9.5694415357766099E-2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0.78378571428571431</v>
      </c>
      <c r="AQ81">
        <f t="shared" si="10"/>
        <v>0.45178571428571429</v>
      </c>
      <c r="AR81">
        <f t="shared" si="10"/>
        <v>0.46964285714285714</v>
      </c>
      <c r="AS81">
        <f t="shared" si="10"/>
        <v>0.50928571428571434</v>
      </c>
    </row>
    <row r="82" spans="1:45" ht="15" x14ac:dyDescent="0.25">
      <c r="A82" s="19" t="s">
        <v>90</v>
      </c>
      <c r="B82" s="3" t="s">
        <v>90</v>
      </c>
      <c r="C82" s="132">
        <f>IF(ISNUMBER('2010'!C82),(1-PRODUCT('2010'!C82,0.1)),"XXX")</f>
        <v>0.31999999999999995</v>
      </c>
      <c r="D82" s="132">
        <f>IFERROR(IF((LOG(100*'2010'!D82+1)/LOG(100+1))&gt;1,0,(1-(LOG(100*'2010'!D82+1)/LOG(100+1)))), 1)</f>
        <v>1</v>
      </c>
      <c r="E82" s="132">
        <f>IF(ISNUMBER('2010'!E82),'2010'!E82/100,"XXX")</f>
        <v>0.73333333333333339</v>
      </c>
      <c r="F82" s="132">
        <v>0.5</v>
      </c>
      <c r="G82" s="132">
        <f>IF(ISNUMBER('2010'!G82),(1-('2010'!G82/10)),"XXX")</f>
        <v>0.37</v>
      </c>
      <c r="H82" s="160">
        <f t="shared" si="7"/>
        <v>0.58466666666666667</v>
      </c>
      <c r="I82" s="132">
        <f>'2010'!H82</f>
        <v>0.36571428571428571</v>
      </c>
      <c r="J82" s="132">
        <f>IF(ISNUMBER('2010'!I82),'2010'!I82,"XXX")</f>
        <v>3.9989999999999998E-2</v>
      </c>
      <c r="K82" s="132">
        <f>IF(ISNUMBER('2010'!J82),IF(('2010'!J82/5)&gt;1,1,'2010'!J82/5),"XXX")</f>
        <v>1</v>
      </c>
      <c r="L82" s="132">
        <f>IF(ISNUMBER('2010'!K82),'2010'!K82,"XXX")</f>
        <v>0.45428571428571429</v>
      </c>
      <c r="M82" s="132">
        <f>IF(ISNUMBER('2010'!L82),IF(('2010'!L82/5)&gt;1,1,'2010'!L82/5),"XXX")</f>
        <v>0.94348888399999997</v>
      </c>
      <c r="N82" s="132">
        <f>IF(ISNUMBER('2010'!M82),(1-('2010'!M82/100)),"XXX")</f>
        <v>0.78857192990000002</v>
      </c>
      <c r="O82" s="132">
        <f>IF(ISNUMBER('2010'!N82),IF(('2010'!N82/10)&gt;1,1,'2010'!N82/10),"XXX")</f>
        <v>1</v>
      </c>
      <c r="P82" s="159">
        <f>IF(ISNUMBER('2010'!O82),('2010'!O82/100),"XXX")</f>
        <v>0.94</v>
      </c>
      <c r="Q82" s="159">
        <f>'2010'!P82</f>
        <v>1</v>
      </c>
      <c r="R82" s="159">
        <f>IF(ISNUMBER('2010'!Q82),('2010'!Q82/100),"XXX")</f>
        <v>7.8E-2</v>
      </c>
      <c r="S82" s="159">
        <f>IF(ISNUMBER('2010'!R82),('2010'!R82/100),"XXX")</f>
        <v>0.41008620000000001</v>
      </c>
      <c r="T82" s="132">
        <f>IF(ISNUMBER('2010'!S82),(1-('2010'!S82/100)),"XXX")</f>
        <v>0.68900000000000006</v>
      </c>
      <c r="U82" s="132">
        <f>IF(ISNUMBER('2010'!T82),'2010'!T82,"XXX")</f>
        <v>0.49142857142857144</v>
      </c>
      <c r="V82" s="132">
        <f>IF(ISNUMBER('2010'!U82),'2010'!U82,"XXX")</f>
        <v>0.43785714285714289</v>
      </c>
      <c r="W82" s="132">
        <f>IF(ISNUMBER('2010'!V82),'2010'!V82,"XXX")</f>
        <v>0.55142857142857138</v>
      </c>
      <c r="X82" s="132">
        <f>IF(ISNUMBER('2010'!W82),'2010'!W82,"XXX")</f>
        <v>0.45</v>
      </c>
      <c r="Y82" s="161">
        <f t="shared" si="8"/>
        <v>0.60249070622589285</v>
      </c>
      <c r="Z82" s="132">
        <f>'2010'!X82</f>
        <v>0.57299999999999995</v>
      </c>
      <c r="AA82" s="132">
        <f>('2010'!Y82+2.5)/5</f>
        <v>0.49521814780000001</v>
      </c>
      <c r="AB82" s="160">
        <f t="shared" si="9"/>
        <v>0.53410907389999995</v>
      </c>
      <c r="AC82" s="6"/>
      <c r="AE82">
        <f t="shared" si="10"/>
        <v>0.20285214285714287</v>
      </c>
      <c r="AF82">
        <f t="shared" si="10"/>
        <v>0.51999499999999999</v>
      </c>
      <c r="AG82">
        <f t="shared" si="10"/>
        <v>0.72714285714285709</v>
      </c>
      <c r="AH82">
        <f t="shared" si="10"/>
        <v>0.69888729914285719</v>
      </c>
      <c r="AI82">
        <f t="shared" si="10"/>
        <v>0.86603040695</v>
      </c>
      <c r="AJ82">
        <f t="shared" si="10"/>
        <v>0.89428596495000001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0.54954310000000006</v>
      </c>
      <c r="AP82">
        <f t="shared" si="10"/>
        <v>0.5902142857142858</v>
      </c>
      <c r="AQ82">
        <f t="shared" si="10"/>
        <v>0.46464285714285714</v>
      </c>
      <c r="AR82">
        <f t="shared" si="10"/>
        <v>0.49464285714285716</v>
      </c>
      <c r="AS82">
        <f t="shared" si="10"/>
        <v>0.50071428571428567</v>
      </c>
    </row>
    <row r="83" spans="1:45" ht="15" x14ac:dyDescent="0.25">
      <c r="A83" s="19" t="s">
        <v>91</v>
      </c>
      <c r="B83" s="3" t="s">
        <v>91</v>
      </c>
      <c r="C83" s="132">
        <f>IF(ISNUMBER('2010'!C83),(1-PRODUCT('2010'!C83,0.1)),"XXX")</f>
        <v>0.10999999999999988</v>
      </c>
      <c r="D83" s="132">
        <f>IFERROR(IF((LOG(100*'2010'!D83+1)/LOG(100+1))&gt;1,0,(1-(LOG(100*'2010'!D83+1)/LOG(100+1)))), 1)</f>
        <v>1</v>
      </c>
      <c r="E83" s="132">
        <f>IF(ISNUMBER('2010'!E83),'2010'!E83/100,"XXX")</f>
        <v>0.77833333333333343</v>
      </c>
      <c r="F83" s="132">
        <f>IF(ISNUMBER('2010'!F83),(1-(('2010'!F83-1)/4)),"XXX")</f>
        <v>0.5</v>
      </c>
      <c r="G83" s="132">
        <f>IF(ISNUMBER('2010'!G83),(1-('2010'!G83/10)),"XXX")</f>
        <v>0.35</v>
      </c>
      <c r="H83" s="160">
        <f t="shared" si="7"/>
        <v>0.54766666666666663</v>
      </c>
      <c r="I83" s="132">
        <f>'2010'!H83</f>
        <v>0.39571428571428569</v>
      </c>
      <c r="J83" s="132">
        <f>IF(ISNUMBER('2010'!I83),'2010'!I83,"XXX")</f>
        <v>1.8919999999999999E-2</v>
      </c>
      <c r="K83" s="132">
        <f>IF(ISNUMBER('2010'!J83),IF(('2010'!J83/5)&gt;1,1,'2010'!J83/5),"XXX")</f>
        <v>0.15123199999999998</v>
      </c>
      <c r="L83" s="132">
        <f>IF(ISNUMBER('2010'!K83),'2010'!K83,"XXX")</f>
        <v>0.51428571428571435</v>
      </c>
      <c r="M83" s="132">
        <f>IF(ISNUMBER('2010'!L83),IF(('2010'!L83/5)&gt;1,1,'2010'!L83/5),"XXX")</f>
        <v>0.15918771000000001</v>
      </c>
      <c r="N83" s="132">
        <f>IF(ISNUMBER('2010'!M83),(1-('2010'!M83/100)),"XXX")</f>
        <v>0.491288681</v>
      </c>
      <c r="O83" s="132">
        <f>IF(ISNUMBER('2010'!N83),IF(('2010'!N83/10)&gt;1,1,'2010'!N83/10),"XXX")</f>
        <v>0.33492430400000001</v>
      </c>
      <c r="P83" s="159" t="str">
        <f>IF(ISNUMBER('2010'!O83),('2010'!O83/100),"XXX")</f>
        <v>XXX</v>
      </c>
      <c r="Q83" s="159">
        <f>'2010'!P83</f>
        <v>0.33653879999999997</v>
      </c>
      <c r="R83" s="159">
        <f>IF(ISNUMBER('2010'!Q83),('2010'!Q83/100),"XXX")</f>
        <v>2.7000000000000003E-2</v>
      </c>
      <c r="S83" s="159">
        <f>IF(ISNUMBER('2010'!R83),('2010'!R83/100),"XXX")</f>
        <v>0.2088623</v>
      </c>
      <c r="T83" s="132">
        <f>IF(ISNUMBER('2010'!S83),(1-('2010'!S83/100)),"XXX")</f>
        <v>0.375</v>
      </c>
      <c r="U83" s="132">
        <f>IF(ISNUMBER('2010'!T83),'2010'!T83,"XXX")</f>
        <v>0.63428571428571434</v>
      </c>
      <c r="V83" s="132">
        <f>IF(ISNUMBER('2010'!U83),'2010'!U83,"XXX")</f>
        <v>0.59142857142857141</v>
      </c>
      <c r="W83" s="132">
        <f>IF(ISNUMBER('2010'!V83),'2010'!V83,"XXX")</f>
        <v>0.65285714285714291</v>
      </c>
      <c r="X83" s="132">
        <f>IF(ISNUMBER('2010'!W83),'2010'!W83,"XXX")</f>
        <v>0.60428571428571431</v>
      </c>
      <c r="Y83" s="161">
        <f t="shared" si="8"/>
        <v>0.36442095261607144</v>
      </c>
      <c r="Z83" s="132">
        <f>'2010'!X83</f>
        <v>0.64200000000000002</v>
      </c>
      <c r="AA83" s="132">
        <f>('2010'!Y83+2.5)/5</f>
        <v>0.47395262120000003</v>
      </c>
      <c r="AB83" s="160">
        <f t="shared" si="9"/>
        <v>0.55797631059999997</v>
      </c>
      <c r="AC83" s="6"/>
      <c r="AE83">
        <f t="shared" si="10"/>
        <v>0.20731714285714284</v>
      </c>
      <c r="AF83">
        <f t="shared" si="10"/>
        <v>8.5075999999999985E-2</v>
      </c>
      <c r="AG83">
        <f t="shared" si="10"/>
        <v>0.33275885714285713</v>
      </c>
      <c r="AH83">
        <f t="shared" si="10"/>
        <v>0.33673671214285716</v>
      </c>
      <c r="AI83">
        <f t="shared" si="10"/>
        <v>0.32523819549999999</v>
      </c>
      <c r="AJ83">
        <f t="shared" si="10"/>
        <v>0.41310649249999998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0.29193115000000003</v>
      </c>
      <c r="AP83">
        <f t="shared" si="10"/>
        <v>0.50464285714285717</v>
      </c>
      <c r="AQ83">
        <f t="shared" si="10"/>
        <v>0.61285714285714288</v>
      </c>
      <c r="AR83">
        <f t="shared" si="10"/>
        <v>0.62214285714285711</v>
      </c>
      <c r="AS83">
        <f t="shared" si="10"/>
        <v>0.62857142857142856</v>
      </c>
    </row>
    <row r="84" spans="1:45" ht="15" x14ac:dyDescent="0.25">
      <c r="A84" s="19" t="s">
        <v>92</v>
      </c>
      <c r="B84" s="3" t="s">
        <v>92</v>
      </c>
      <c r="C84" s="132">
        <f>IF(ISNUMBER('2010'!C84),(1-PRODUCT('2010'!C84,0.1)),"XXX")</f>
        <v>0.59000000000000008</v>
      </c>
      <c r="D84" s="132">
        <f>IFERROR(IF((LOG(100*'2010'!D84+1)/LOG(100+1))&gt;1,0,(1-(LOG(100*'2010'!D84+1)/LOG(100+1)))), 1)</f>
        <v>1</v>
      </c>
      <c r="E84" s="132">
        <f>IF(ISNUMBER('2010'!E84),'2010'!E84/100,"XXX")</f>
        <v>0.92666666666666675</v>
      </c>
      <c r="F84" s="132">
        <f>IF(ISNUMBER('2010'!F84),(1-(('2010'!F84-1)/4)),"XXX")</f>
        <v>1</v>
      </c>
      <c r="G84" s="132">
        <f>IF(ISNUMBER('2010'!G84),(1-('2010'!G84/10)),"XXX")</f>
        <v>0.67</v>
      </c>
      <c r="H84" s="160">
        <f t="shared" si="7"/>
        <v>0.83733333333333326</v>
      </c>
      <c r="I84" s="132">
        <f>'2010'!H84</f>
        <v>0.65142857142857136</v>
      </c>
      <c r="J84" s="132">
        <f>IF(ISNUMBER('2010'!I84),'2010'!I84,"XXX")</f>
        <v>0.44131999999999999</v>
      </c>
      <c r="K84" s="132">
        <f>IF(ISNUMBER('2010'!J84),IF(('2010'!J84/5)&gt;1,1,'2010'!J84/5),"XXX")</f>
        <v>0.72812200000000005</v>
      </c>
      <c r="L84" s="132">
        <f>IF(ISNUMBER('2010'!K84),'2010'!K84,"XXX")</f>
        <v>0.63714285714285712</v>
      </c>
      <c r="M84" s="132">
        <f>IF(ISNUMBER('2010'!L84),IF(('2010'!L84/5)&gt;1,1,'2010'!L84/5),"XXX")</f>
        <v>0.96890067999999996</v>
      </c>
      <c r="N84" s="132">
        <f>IF(ISNUMBER('2010'!M84),(1-('2010'!M84/100)),"XXX")</f>
        <v>0.72408920290000001</v>
      </c>
      <c r="O84" s="132">
        <f>IF(ISNUMBER('2010'!N84),IF(('2010'!N84/10)&gt;1,1,'2010'!N84/10),"XXX")</f>
        <v>1</v>
      </c>
      <c r="P84" s="159">
        <f>IF(ISNUMBER('2010'!O84),('2010'!O84/100),"XXX")</f>
        <v>1</v>
      </c>
      <c r="Q84" s="159">
        <f>'2010'!P84</f>
        <v>8.6066693067550659E-2</v>
      </c>
      <c r="R84" s="159">
        <f>IF(ISNUMBER('2010'!Q84),('2010'!Q84/100),"XXX")</f>
        <v>0.51300000000000001</v>
      </c>
      <c r="S84" s="159">
        <f>IF(ISNUMBER('2010'!R84),('2010'!R84/100),"XXX")</f>
        <v>0.88227529999999998</v>
      </c>
      <c r="T84" s="132">
        <f>IF(ISNUMBER('2010'!S84),(1-('2010'!S84/100)),"XXX")</f>
        <v>1</v>
      </c>
      <c r="U84" s="132">
        <f>IF(ISNUMBER('2010'!T84),'2010'!T84,"XXX")</f>
        <v>0.58142857142857152</v>
      </c>
      <c r="V84" s="132">
        <f>IF(ISNUMBER('2010'!U84),'2010'!U84,"XXX")</f>
        <v>0.48285714285714282</v>
      </c>
      <c r="W84" s="132">
        <f>IF(ISNUMBER('2010'!V84),'2010'!V84,"XXX")</f>
        <v>0.54571428571428571</v>
      </c>
      <c r="X84" s="132">
        <f>IF(ISNUMBER('2010'!W84),'2010'!W84,"XXX")</f>
        <v>0.46714285714285714</v>
      </c>
      <c r="Y84" s="161">
        <f t="shared" si="8"/>
        <v>0.66934301010511488</v>
      </c>
      <c r="Z84" s="132">
        <f>'2010'!X84</f>
        <v>0.85299999999999998</v>
      </c>
      <c r="AA84" s="132">
        <f>('2010'!Y84+2.5)/5</f>
        <v>0.69212030179999995</v>
      </c>
      <c r="AB84" s="160">
        <f t="shared" si="9"/>
        <v>0.77256015089999996</v>
      </c>
      <c r="AC84" s="6"/>
      <c r="AE84">
        <f t="shared" si="10"/>
        <v>0.5463742857142857</v>
      </c>
      <c r="AF84">
        <f t="shared" si="10"/>
        <v>0.58472100000000005</v>
      </c>
      <c r="AG84">
        <f t="shared" si="10"/>
        <v>0.68263242857142858</v>
      </c>
      <c r="AH84">
        <f t="shared" si="10"/>
        <v>0.80302176857142848</v>
      </c>
      <c r="AI84">
        <f t="shared" si="10"/>
        <v>0.84649494145000004</v>
      </c>
      <c r="AJ84">
        <f t="shared" si="10"/>
        <v>0.86204460145000006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0.7907142857142857</v>
      </c>
      <c r="AQ84">
        <f t="shared" si="10"/>
        <v>0.53214285714285714</v>
      </c>
      <c r="AR84">
        <f t="shared" si="10"/>
        <v>0.51428571428571423</v>
      </c>
      <c r="AS84">
        <f t="shared" si="10"/>
        <v>0.50642857142857145</v>
      </c>
    </row>
    <row r="85" spans="1:45" ht="15" x14ac:dyDescent="0.25">
      <c r="A85" s="19" t="s">
        <v>93</v>
      </c>
      <c r="B85" s="3" t="s">
        <v>93</v>
      </c>
      <c r="C85" s="132">
        <f>IF(ISNUMBER('2010'!C85),(1-PRODUCT('2010'!C85,0.1)),"XXX")</f>
        <v>0.77</v>
      </c>
      <c r="D85" s="132">
        <f>IFERROR(IF((LOG(100*'2010'!D85+1)/LOG(100+1))&gt;1,0,(1-(LOG(100*'2010'!D85+1)/LOG(100+1)))), 1)</f>
        <v>1</v>
      </c>
      <c r="E85" s="132">
        <v>1</v>
      </c>
      <c r="F85" s="132">
        <v>1</v>
      </c>
      <c r="G85" s="132">
        <f>IF(ISNUMBER('2010'!G85),(1-('2010'!G85/10)),"XXX")</f>
        <v>0.87</v>
      </c>
      <c r="H85" s="160">
        <f t="shared" si="7"/>
        <v>0.92799999999999994</v>
      </c>
      <c r="I85" s="132">
        <f>'2010'!H85</f>
        <v>0.79428571428571415</v>
      </c>
      <c r="J85" s="132">
        <f>IF(ISNUMBER('2010'!I85),'2010'!I85,"XXX")</f>
        <v>0.71375</v>
      </c>
      <c r="K85" s="132">
        <f>IF(ISNUMBER('2010'!J85),IF(('2010'!J85/5)&gt;1,1,'2010'!J85/5),"XXX")</f>
        <v>0.64860000000000007</v>
      </c>
      <c r="L85" s="132">
        <f>IF(ISNUMBER('2010'!K85),'2010'!K85,"XXX")</f>
        <v>0.6785714285714286</v>
      </c>
      <c r="M85" s="132">
        <f>IF(ISNUMBER('2010'!L85),IF(('2010'!L85/5)&gt;1,1,'2010'!L85/5),"XXX")</f>
        <v>1</v>
      </c>
      <c r="N85" s="132">
        <f>IF(ISNUMBER('2010'!M85),(1-('2010'!M85/100)),"XXX")</f>
        <v>0.89768138889999993</v>
      </c>
      <c r="O85" s="132">
        <f>IF(ISNUMBER('2010'!N85),IF(('2010'!N85/10)&gt;1,1,'2010'!N85/10),"XXX")</f>
        <v>1</v>
      </c>
      <c r="P85" s="159">
        <f>IF(ISNUMBER('2010'!O85),('2010'!O85/100),"XXX")</f>
        <v>1</v>
      </c>
      <c r="Q85" s="159">
        <f>'2010'!P85</f>
        <v>1</v>
      </c>
      <c r="R85" s="159" t="str">
        <f>IF(ISNUMBER('2010'!Q85),('2010'!Q85/100),"XXX")</f>
        <v>XXX</v>
      </c>
      <c r="S85" s="159">
        <f>IF(ISNUMBER('2010'!R85),('2010'!R85/100),"XXX")</f>
        <v>0.91167429999999994</v>
      </c>
      <c r="T85" s="132">
        <f>IF(ISNUMBER('2010'!S85),(1-('2010'!S85/100)),"XXX")</f>
        <v>1</v>
      </c>
      <c r="U85" s="132">
        <f>IF(ISNUMBER('2010'!T85),'2010'!T85,"XXX")</f>
        <v>0.88</v>
      </c>
      <c r="V85" s="132">
        <f>IF(ISNUMBER('2010'!U85),'2010'!U85,"XXX")</f>
        <v>0.81357142857142861</v>
      </c>
      <c r="W85" s="132">
        <f>IF(ISNUMBER('2010'!V85),'2010'!V85,"XXX")</f>
        <v>0.75428571428571434</v>
      </c>
      <c r="X85" s="132">
        <f>IF(ISNUMBER('2010'!W85),'2010'!W85,"XXX")</f>
        <v>0.73428571428571421</v>
      </c>
      <c r="Y85" s="161">
        <f t="shared" si="8"/>
        <v>0.86416910555624993</v>
      </c>
      <c r="Z85" s="132">
        <f>'2010'!X85</f>
        <v>0.876</v>
      </c>
      <c r="AA85" s="132">
        <f>('2010'!Y85+2.5)/5</f>
        <v>0.81972172259999998</v>
      </c>
      <c r="AB85" s="160">
        <f t="shared" si="9"/>
        <v>0.84786086130000005</v>
      </c>
      <c r="AC85" s="6"/>
      <c r="AE85">
        <f t="shared" si="10"/>
        <v>0.75401785714285707</v>
      </c>
      <c r="AF85">
        <f t="shared" si="10"/>
        <v>0.68117500000000009</v>
      </c>
      <c r="AG85">
        <f t="shared" si="10"/>
        <v>0.66358571428571433</v>
      </c>
      <c r="AH85">
        <f t="shared" si="10"/>
        <v>0.8392857142857143</v>
      </c>
      <c r="AI85">
        <f t="shared" si="10"/>
        <v>0.94884069444999997</v>
      </c>
      <c r="AJ85">
        <f t="shared" si="10"/>
        <v>0.94884069444999997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0.94</v>
      </c>
      <c r="AQ85">
        <f t="shared" si="10"/>
        <v>0.84678571428571425</v>
      </c>
      <c r="AR85">
        <f t="shared" si="10"/>
        <v>0.78392857142857153</v>
      </c>
      <c r="AS85">
        <f t="shared" si="10"/>
        <v>0.74428571428571422</v>
      </c>
    </row>
    <row r="86" spans="1:45" ht="15" x14ac:dyDescent="0.25">
      <c r="A86" s="19" t="s">
        <v>94</v>
      </c>
      <c r="B86" s="3" t="s">
        <v>94</v>
      </c>
      <c r="C86" s="132">
        <f>IF(ISNUMBER('2010'!C86),(1-PRODUCT('2010'!C86,0.1)),"XXX")</f>
        <v>0.19999999999999996</v>
      </c>
      <c r="D86" s="132">
        <f>IFERROR(IF((LOG(100*'2010'!D86+1)/LOG(100+1))&gt;1,0,(1-(LOG(100*'2010'!D86+1)/LOG(100+1)))), 1)</f>
        <v>1</v>
      </c>
      <c r="E86" s="132">
        <f>IF(ISNUMBER('2010'!E86),'2010'!E86/100,"XXX")</f>
        <v>0.63</v>
      </c>
      <c r="F86" s="132">
        <f>IF(ISNUMBER('2010'!F86),(1-(('2010'!F86-1)/4)),"XXX")</f>
        <v>0.75</v>
      </c>
      <c r="G86" s="132">
        <f>IF(ISNUMBER('2010'!G86),(1-('2010'!G86/10)),"XXX")</f>
        <v>0.42000000000000004</v>
      </c>
      <c r="H86" s="160">
        <f t="shared" si="7"/>
        <v>0.6</v>
      </c>
      <c r="I86" s="132">
        <f>'2010'!H86</f>
        <v>0.33571428571428569</v>
      </c>
      <c r="J86" s="132">
        <f>IF(ISNUMBER('2010'!I86),'2010'!I86,"XXX")</f>
        <v>3.0079999999999999E-2</v>
      </c>
      <c r="K86" s="132">
        <f>IF(ISNUMBER('2010'!J86),IF(('2010'!J86/5)&gt;1,1,'2010'!J86/5),"XXX")</f>
        <v>0.39824999999999999</v>
      </c>
      <c r="L86" s="132">
        <f>IF(ISNUMBER('2010'!K86),'2010'!K86,"XXX")</f>
        <v>0.42285714285714288</v>
      </c>
      <c r="M86" s="132">
        <f>IF(ISNUMBER('2010'!L86),IF(('2010'!L86/5)&gt;1,1,'2010'!L86/5),"XXX")</f>
        <v>0.373566866</v>
      </c>
      <c r="N86" s="132">
        <f>IF(ISNUMBER('2010'!M86),(1-('2010'!M86/100)),"XXX")</f>
        <v>0.63487216949999992</v>
      </c>
      <c r="O86" s="132">
        <f>IF(ISNUMBER('2010'!N86),IF(('2010'!N86/10)&gt;1,1,'2010'!N86/10),"XXX")</f>
        <v>6.3999680916507581E-2</v>
      </c>
      <c r="P86" s="159" t="str">
        <f>IF(ISNUMBER('2010'!O86),('2010'!O86/100),"XXX")</f>
        <v>XXX</v>
      </c>
      <c r="Q86" s="159">
        <f>'2010'!P86</f>
        <v>4.4278539999999998E-2</v>
      </c>
      <c r="R86" s="159" t="str">
        <f>IF(ISNUMBER('2010'!Q86),('2010'!Q86/100),"XXX")</f>
        <v>XXX</v>
      </c>
      <c r="S86" s="159">
        <f>IF(ISNUMBER('2010'!R86),('2010'!R86/100),"XXX")</f>
        <v>0.10810560000000001</v>
      </c>
      <c r="T86" s="132">
        <f>IF(ISNUMBER('2010'!S86),(1-('2010'!S86/100)),"XXX")</f>
        <v>0.23819999999999997</v>
      </c>
      <c r="U86" s="132">
        <f>IF(ISNUMBER('2010'!T86),'2010'!T86,"XXX")</f>
        <v>0.39142857142857146</v>
      </c>
      <c r="V86" s="132">
        <f>IF(ISNUMBER('2010'!U86),'2010'!U86,"XXX")</f>
        <v>0.35714285714285715</v>
      </c>
      <c r="W86" s="132">
        <f>IF(ISNUMBER('2010'!V86),'2010'!V86,"XXX")</f>
        <v>0.56571428571428573</v>
      </c>
      <c r="X86" s="132">
        <f>IF(ISNUMBER('2010'!W86),'2010'!W86,"XXX")</f>
        <v>0.42428571428571432</v>
      </c>
      <c r="Y86" s="161">
        <f t="shared" si="8"/>
        <v>0.281048370904742</v>
      </c>
      <c r="Z86" s="132">
        <f>'2010'!X86</f>
        <v>0.22600000000000001</v>
      </c>
      <c r="AA86" s="132">
        <f>('2010'!Y86+2.5)/5</f>
        <v>0.35121622079999998</v>
      </c>
      <c r="AB86" s="160">
        <f t="shared" si="9"/>
        <v>0.28860811040000001</v>
      </c>
      <c r="AC86" s="6"/>
      <c r="AE86">
        <f t="shared" ref="AE86:AS102" si="11">IF(ISNUMBER(AVERAGE(I86:J86)),AVERAGE(I86:J86),"XXX")</f>
        <v>0.18289714285714284</v>
      </c>
      <c r="AF86">
        <f t="shared" si="11"/>
        <v>0.21416499999999999</v>
      </c>
      <c r="AG86">
        <f t="shared" si="11"/>
        <v>0.41055357142857141</v>
      </c>
      <c r="AH86">
        <f t="shared" si="11"/>
        <v>0.39821200442857141</v>
      </c>
      <c r="AI86">
        <f t="shared" si="11"/>
        <v>0.50421951774999996</v>
      </c>
      <c r="AJ86">
        <f t="shared" si="11"/>
        <v>0.34943592520825373</v>
      </c>
      <c r="AK86">
        <f t="shared" si="11"/>
        <v>6.3999680916507581E-2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0.1731528</v>
      </c>
      <c r="AP86">
        <f t="shared" si="11"/>
        <v>0.31481428571428571</v>
      </c>
      <c r="AQ86">
        <f t="shared" si="11"/>
        <v>0.37428571428571433</v>
      </c>
      <c r="AR86">
        <f t="shared" si="11"/>
        <v>0.46142857142857141</v>
      </c>
      <c r="AS86">
        <f t="shared" si="11"/>
        <v>0.495</v>
      </c>
    </row>
    <row r="87" spans="1:45" ht="15" x14ac:dyDescent="0.25">
      <c r="A87" s="19" t="s">
        <v>95</v>
      </c>
      <c r="B87" s="3" t="s">
        <v>95</v>
      </c>
      <c r="C87" s="132">
        <f>IF(ISNUMBER('2010'!C87),(1-PRODUCT('2010'!C87,0.1)),"XXX")</f>
        <v>0.14000000000000001</v>
      </c>
      <c r="D87" s="132">
        <f>IFERROR(IF((LOG(100*'2010'!D87+1)/LOG(100+1))&gt;1,0,(1-(LOG(100*'2010'!D87+1)/LOG(100+1)))), 1)</f>
        <v>1</v>
      </c>
      <c r="E87" s="132">
        <f>IF(ISNUMBER('2010'!E87),'2010'!E87/100,"XXX")</f>
        <v>0.8783333333333333</v>
      </c>
      <c r="F87" s="132">
        <f>IF(ISNUMBER('2010'!F87),(1-(('2010'!F87-1)/4)),"XXX")</f>
        <v>0.75</v>
      </c>
      <c r="G87" s="132">
        <f>IF(ISNUMBER('2010'!G87),(1-('2010'!G87/10)),"XXX")</f>
        <v>0.27</v>
      </c>
      <c r="H87" s="160">
        <f t="shared" si="7"/>
        <v>0.60766666666666669</v>
      </c>
      <c r="I87" s="132">
        <f>'2010'!H87</f>
        <v>0.32285714285714279</v>
      </c>
      <c r="J87" s="132">
        <f>IF(ISNUMBER('2010'!I87),'2010'!I87,"XXX")</f>
        <v>1.8110000000000001E-2</v>
      </c>
      <c r="K87" s="132">
        <f>IF(ISNUMBER('2010'!J87),IF(('2010'!J87/5)&gt;1,1,'2010'!J87/5),"XXX")</f>
        <v>0.41663800000000001</v>
      </c>
      <c r="L87" s="132">
        <f>IF(ISNUMBER('2010'!K87),'2010'!K87,"XXX")</f>
        <v>0.43</v>
      </c>
      <c r="M87" s="132">
        <f>IF(ISNUMBER('2010'!L87),IF(('2010'!L87/5)&gt;1,1,'2010'!L87/5),"XXX")</f>
        <v>0.31876046599999996</v>
      </c>
      <c r="N87" s="132">
        <f>IF(ISNUMBER('2010'!M87),(1-('2010'!M87/100)),"XXX")</f>
        <v>0.89072277070000005</v>
      </c>
      <c r="O87" s="132">
        <f>IF(ISNUMBER('2010'!N87),IF(('2010'!N87/10)&gt;1,1,'2010'!N87/10),"XXX")</f>
        <v>9.9465048534524911E-2</v>
      </c>
      <c r="P87" s="159">
        <f>IF(ISNUMBER('2010'!O87),('2010'!O87/100),"XXX")</f>
        <v>2.3E-2</v>
      </c>
      <c r="Q87" s="159">
        <f>'2010'!P87</f>
        <v>0.29898924827575685</v>
      </c>
      <c r="R87" s="159">
        <f>IF(ISNUMBER('2010'!Q87),('2010'!Q87/100),"XXX")</f>
        <v>0.19600000000000001</v>
      </c>
      <c r="S87" s="159">
        <f>IF(ISNUMBER('2010'!R87),('2010'!R87/100),"XXX")</f>
        <v>0.3871772</v>
      </c>
      <c r="T87" s="132">
        <f>IF(ISNUMBER('2010'!S87),(1-('2010'!S87/100)),"XXX")</f>
        <v>0.32200000000000006</v>
      </c>
      <c r="U87" s="132">
        <f>IF(ISNUMBER('2010'!T87),'2010'!T87,"XXX")</f>
        <v>0.57999999999999996</v>
      </c>
      <c r="V87" s="132">
        <f>IF(ISNUMBER('2010'!U87),'2010'!U87,"XXX")</f>
        <v>0.55285714285714282</v>
      </c>
      <c r="W87" s="132">
        <f>IF(ISNUMBER('2010'!V87),'2010'!V87,"XXX")</f>
        <v>0.58857142857142863</v>
      </c>
      <c r="X87" s="132">
        <f>IF(ISNUMBER('2010'!W87),'2010'!W87,"XXX")</f>
        <v>0.57000000000000006</v>
      </c>
      <c r="Y87" s="161">
        <f t="shared" si="8"/>
        <v>0.37594677798724974</v>
      </c>
      <c r="Z87" s="132">
        <f>'2010'!X87</f>
        <v>0.52</v>
      </c>
      <c r="AA87" s="132">
        <f>('2010'!Y87+2.5)/5</f>
        <v>0.47790496339999999</v>
      </c>
      <c r="AB87" s="160">
        <f t="shared" si="9"/>
        <v>0.49895248170000001</v>
      </c>
      <c r="AC87" s="6"/>
      <c r="AE87">
        <f t="shared" si="11"/>
        <v>0.1704835714285714</v>
      </c>
      <c r="AF87">
        <f t="shared" si="11"/>
        <v>0.21737400000000001</v>
      </c>
      <c r="AG87">
        <f t="shared" si="11"/>
        <v>0.423319</v>
      </c>
      <c r="AH87">
        <f t="shared" si="11"/>
        <v>0.37438023300000001</v>
      </c>
      <c r="AI87">
        <f t="shared" si="11"/>
        <v>0.60474161835000007</v>
      </c>
      <c r="AJ87">
        <f t="shared" si="11"/>
        <v>0.49509390961726246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0.35458860000000003</v>
      </c>
      <c r="AP87">
        <f t="shared" si="11"/>
        <v>0.45100000000000001</v>
      </c>
      <c r="AQ87">
        <f t="shared" si="11"/>
        <v>0.56642857142857139</v>
      </c>
      <c r="AR87">
        <f t="shared" si="11"/>
        <v>0.57071428571428573</v>
      </c>
      <c r="AS87">
        <f t="shared" si="11"/>
        <v>0.5792857142857144</v>
      </c>
    </row>
    <row r="88" spans="1:45" ht="15" x14ac:dyDescent="0.25">
      <c r="A88" s="19" t="s">
        <v>96</v>
      </c>
      <c r="B88" s="3" t="s">
        <v>96</v>
      </c>
      <c r="C88" s="132">
        <f>IF(ISNUMBER('2010'!C88),(1-PRODUCT('2010'!C88,0.1)),"XXX")</f>
        <v>0.45999999999999996</v>
      </c>
      <c r="D88" s="132">
        <f>IFERROR(IF((LOG(100*'2010'!D88+1)/LOG(100+1))&gt;1,0,(1-(LOG(100*'2010'!D88+1)/LOG(100+1)))), 1)</f>
        <v>1</v>
      </c>
      <c r="E88" s="132">
        <f>IF(ISNUMBER('2010'!E88),'2010'!E88/100,"XXX")</f>
        <v>0.80833333333333324</v>
      </c>
      <c r="F88" s="132">
        <f>IF(ISNUMBER('2010'!F88),(1-(('2010'!F88-1)/4)),"XXX")</f>
        <v>0.75</v>
      </c>
      <c r="G88" s="132">
        <f>IF(ISNUMBER('2010'!G88),(1-('2010'!G88/10)),"XXX")</f>
        <v>0.32000000000000006</v>
      </c>
      <c r="H88" s="160">
        <f t="shared" si="7"/>
        <v>0.66766666666666663</v>
      </c>
      <c r="I88" s="132">
        <f>'2010'!H88</f>
        <v>0.71</v>
      </c>
      <c r="J88" s="132">
        <f>IF(ISNUMBER('2010'!I88),'2010'!I88,"XXX")</f>
        <v>0.34375</v>
      </c>
      <c r="K88" s="132">
        <f>IF(ISNUMBER('2010'!J88),IF(('2010'!J88/5)&gt;1,1,'2010'!J88/5),"XXX")</f>
        <v>0.72266200000000003</v>
      </c>
      <c r="L88" s="132">
        <f>IF(ISNUMBER('2010'!K88),'2010'!K88,"XXX")</f>
        <v>0.69571428571428573</v>
      </c>
      <c r="M88" s="132">
        <f>IF(ISNUMBER('2010'!L88),IF(('2010'!L88/5)&gt;1,1,'2010'!L88/5),"XXX")</f>
        <v>0.33582112799999997</v>
      </c>
      <c r="N88" s="132">
        <f>IF(ISNUMBER('2010'!M88),(1-('2010'!M88/100)),"XXX")</f>
        <v>0.65883300779999998</v>
      </c>
      <c r="O88" s="132">
        <f>IF(ISNUMBER('2010'!N88),IF(('2010'!N88/10)&gt;1,1,'2010'!N88/10),"XXX")</f>
        <v>0.34387699999999999</v>
      </c>
      <c r="P88" s="159" t="str">
        <f>IF(ISNUMBER('2010'!O88),('2010'!O88/100),"XXX")</f>
        <v>XXX</v>
      </c>
      <c r="Q88" s="159">
        <f>'2010'!P88</f>
        <v>0.15177552700042723</v>
      </c>
      <c r="R88" s="159">
        <f>IF(ISNUMBER('2010'!Q88),('2010'!Q88/100),"XXX")</f>
        <v>2.1000000000000001E-2</v>
      </c>
      <c r="S88" s="159">
        <f>IF(ISNUMBER('2010'!R88),('2010'!R88/100),"XXX")</f>
        <v>0.74367839999999996</v>
      </c>
      <c r="T88" s="132">
        <f>IF(ISNUMBER('2010'!S88),(1-('2010'!S88/100)),"XXX")</f>
        <v>0.99929999999999997</v>
      </c>
      <c r="U88" s="132">
        <f>IF(ISNUMBER('2010'!T88),'2010'!T88,"XXX")</f>
        <v>0.70714285714285718</v>
      </c>
      <c r="V88" s="132">
        <f>IF(ISNUMBER('2010'!U88),'2010'!U88,"XXX")</f>
        <v>0.58071428571428563</v>
      </c>
      <c r="W88" s="132">
        <f>IF(ISNUMBER('2010'!V88),'2010'!V88,"XXX")</f>
        <v>0.67</v>
      </c>
      <c r="X88" s="132">
        <f>IF(ISNUMBER('2010'!W88),'2010'!W88,"XXX")</f>
        <v>0.63</v>
      </c>
      <c r="Y88" s="161">
        <f t="shared" si="8"/>
        <v>0.54113409321074102</v>
      </c>
      <c r="Z88" s="132">
        <f>'2010'!X88</f>
        <v>0.32400000000000001</v>
      </c>
      <c r="AA88" s="132">
        <f>('2010'!Y88+2.5)/5</f>
        <v>0.41809393759999997</v>
      </c>
      <c r="AB88" s="160">
        <f t="shared" si="9"/>
        <v>0.37104696879999999</v>
      </c>
      <c r="AC88" s="6"/>
      <c r="AE88">
        <f t="shared" si="11"/>
        <v>0.52687499999999998</v>
      </c>
      <c r="AF88">
        <f t="shared" si="11"/>
        <v>0.53320600000000007</v>
      </c>
      <c r="AG88">
        <f t="shared" si="11"/>
        <v>0.70918814285714293</v>
      </c>
      <c r="AH88">
        <f t="shared" si="11"/>
        <v>0.5157677068571429</v>
      </c>
      <c r="AI88">
        <f t="shared" si="11"/>
        <v>0.49732706789999997</v>
      </c>
      <c r="AJ88">
        <f t="shared" si="11"/>
        <v>0.50135500389999998</v>
      </c>
      <c r="AK88">
        <f t="shared" si="11"/>
        <v>0.34387699999999999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0.87148919999999996</v>
      </c>
      <c r="AP88">
        <f t="shared" si="11"/>
        <v>0.85322142857142858</v>
      </c>
      <c r="AQ88">
        <f t="shared" si="11"/>
        <v>0.64392857142857141</v>
      </c>
      <c r="AR88">
        <f t="shared" si="11"/>
        <v>0.62535714285714283</v>
      </c>
      <c r="AS88">
        <f t="shared" si="11"/>
        <v>0.65</v>
      </c>
    </row>
    <row r="89" spans="1:45" ht="15" x14ac:dyDescent="0.25">
      <c r="A89" s="19" t="s">
        <v>97</v>
      </c>
      <c r="B89" s="3" t="s">
        <v>97</v>
      </c>
      <c r="C89" s="132">
        <f>IF(ISNUMBER('2010'!C89),(1-PRODUCT('2010'!C89,0.1)),"XXX")</f>
        <v>0.42000000000000004</v>
      </c>
      <c r="D89" s="132">
        <f>IFERROR(IF((LOG(100*'2010'!D89+1)/LOG(100+1))&gt;1,0,(1-(LOG(100*'2010'!D89+1)/LOG(100+1)))), 1)</f>
        <v>1</v>
      </c>
      <c r="E89" s="132" t="str">
        <f>IF(ISNUMBER('2010'!E89),'2010'!E89/100,"XXX")</f>
        <v>XXX</v>
      </c>
      <c r="F89" s="132">
        <f>IF(ISNUMBER('2010'!F89),(1-(('2010'!F89-1)/4)),"XXX")</f>
        <v>1</v>
      </c>
      <c r="G89" s="132">
        <f>IF(ISNUMBER('2010'!G89),(1-('2010'!G89/10)),"XXX")</f>
        <v>0.27</v>
      </c>
      <c r="H89" s="160">
        <f t="shared" si="7"/>
        <v>0.67249999999999999</v>
      </c>
      <c r="I89" s="132" t="str">
        <f>'2010'!H89</f>
        <v>XXX</v>
      </c>
      <c r="J89" s="132">
        <f>IF(ISNUMBER('2010'!I89),'2010'!I89,"XXX")</f>
        <v>0.28859000000000001</v>
      </c>
      <c r="K89" s="132">
        <f>IF(ISNUMBER('2010'!J89),IF(('2010'!J89/5)&gt;1,1,'2010'!J89/5),"XXX")</f>
        <v>0.79147600000000007</v>
      </c>
      <c r="L89" s="132" t="str">
        <f>IF(ISNUMBER('2010'!K89),'2010'!K89,"XXX")</f>
        <v>XXX</v>
      </c>
      <c r="M89" s="132">
        <f>IF(ISNUMBER('2010'!L89),IF(('2010'!L89/5)&gt;1,1,'2010'!L89/5),"XXX")</f>
        <v>0.89902620399999988</v>
      </c>
      <c r="N89" s="132">
        <f>IF(ISNUMBER('2010'!M89),(1-('2010'!M89/100)),"XXX")</f>
        <v>0.59920215610000005</v>
      </c>
      <c r="O89" s="132">
        <f>IF(ISNUMBER('2010'!N89),IF(('2010'!N89/10)&gt;1,1,'2010'!N89/10),"XXX")</f>
        <v>0.51371503689410303</v>
      </c>
      <c r="P89" s="159">
        <f>IF(ISNUMBER('2010'!O89),('2010'!O89/100),"XXX")</f>
        <v>0.997</v>
      </c>
      <c r="Q89" s="159">
        <f>'2010'!P89</f>
        <v>0.21444619999999998</v>
      </c>
      <c r="R89" s="159">
        <f>IF(ISNUMBER('2010'!Q89),('2010'!Q89/100),"XXX")</f>
        <v>8.1000000000000003E-2</v>
      </c>
      <c r="S89" s="159">
        <f>IF(ISNUMBER('2010'!R89),('2010'!R89/100),"XXX")</f>
        <v>0.72357399999999994</v>
      </c>
      <c r="T89" s="132">
        <f>IF(ISNUMBER('2010'!S89),(1-('2010'!S89/100)),"XXX")</f>
        <v>0.99470000000000003</v>
      </c>
      <c r="U89" s="132" t="str">
        <f>IF(ISNUMBER('2010'!T89),'2010'!T89,"XXX")</f>
        <v>XXX</v>
      </c>
      <c r="V89" s="132" t="str">
        <f>IF(ISNUMBER('2010'!U89),'2010'!U89,"XXX")</f>
        <v>XXX</v>
      </c>
      <c r="W89" s="132" t="str">
        <f>IF(ISNUMBER('2010'!V89),'2010'!V89,"XXX")</f>
        <v>XXX</v>
      </c>
      <c r="X89" s="132" t="str">
        <f>IF(ISNUMBER('2010'!W89),'2010'!W89,"XXX")</f>
        <v>XXX</v>
      </c>
      <c r="Y89" s="161">
        <f t="shared" si="8"/>
        <v>0.59856629974950859</v>
      </c>
      <c r="Z89" s="132">
        <f>'2010'!X89</f>
        <v>0.61499999999999999</v>
      </c>
      <c r="AA89" s="132">
        <f>('2010'!Y89+2.5)/5</f>
        <v>0.5027358448</v>
      </c>
      <c r="AB89" s="160">
        <f t="shared" si="9"/>
        <v>0.55886792239999994</v>
      </c>
      <c r="AC89" s="6"/>
      <c r="AE89">
        <f t="shared" si="11"/>
        <v>0.28859000000000001</v>
      </c>
      <c r="AF89">
        <f t="shared" si="11"/>
        <v>0.54003299999999999</v>
      </c>
      <c r="AG89">
        <f t="shared" si="11"/>
        <v>0.79147600000000007</v>
      </c>
      <c r="AH89">
        <f t="shared" si="11"/>
        <v>0.89902620399999988</v>
      </c>
      <c r="AI89">
        <f t="shared" si="11"/>
        <v>0.74911418004999997</v>
      </c>
      <c r="AJ89">
        <f t="shared" si="11"/>
        <v>0.55645859649705154</v>
      </c>
      <c r="AK89">
        <f t="shared" si="11"/>
        <v>0.75535751844705157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0.85913700000000004</v>
      </c>
      <c r="AP89">
        <f t="shared" si="11"/>
        <v>0.99470000000000003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5">
      <c r="A90" s="19" t="s">
        <v>98</v>
      </c>
      <c r="B90" s="3" t="s">
        <v>98</v>
      </c>
      <c r="C90" s="132">
        <f>IF(ISNUMBER('2010'!C90),(1-PRODUCT('2010'!C90,0.1)),"XXX")</f>
        <v>0.29999999999999993</v>
      </c>
      <c r="D90" s="132">
        <f>IFERROR(IF((LOG(100*'2010'!D90+1)/LOG(100+1))&gt;1,0,(1-(LOG(100*'2010'!D90+1)/LOG(100+1)))), 1)</f>
        <v>0.66164993519078996</v>
      </c>
      <c r="E90" s="132">
        <f>IF(ISNUMBER('2010'!E90),'2010'!E90/100,"XXX")</f>
        <v>0.79333333333333333</v>
      </c>
      <c r="F90" s="132">
        <f>IF(ISNUMBER('2010'!F90),(1-(('2010'!F90-1)/4)),"XXX")</f>
        <v>1</v>
      </c>
      <c r="G90" s="132">
        <f>IF(ISNUMBER('2010'!G90),(1-('2010'!G90/10)),"XXX")</f>
        <v>0.5</v>
      </c>
      <c r="H90" s="160">
        <f t="shared" si="7"/>
        <v>0.65099665370482462</v>
      </c>
      <c r="I90" s="132">
        <f>'2010'!H90</f>
        <v>0.36571428571428571</v>
      </c>
      <c r="J90" s="132">
        <f>IF(ISNUMBER('2010'!I90),'2010'!I90,"XXX")</f>
        <v>2.9069999999999999E-2</v>
      </c>
      <c r="K90" s="132">
        <f>IF(ISNUMBER('2010'!J90),IF(('2010'!J90/5)&gt;1,1,'2010'!J90/5),"XXX")</f>
        <v>0.64412800000000003</v>
      </c>
      <c r="L90" s="132">
        <f>IF(ISNUMBER('2010'!K90),'2010'!K90,"XXX")</f>
        <v>0.29857142857142854</v>
      </c>
      <c r="M90" s="132">
        <f>IF(ISNUMBER('2010'!L90),IF(('2010'!L90/5)&gt;1,1,'2010'!L90/5),"XXX")</f>
        <v>0.13379614400000001</v>
      </c>
      <c r="N90" s="132">
        <f>IF(ISNUMBER('2010'!M90),(1-('2010'!M90/100)),"XXX")</f>
        <v>0.43733753200000003</v>
      </c>
      <c r="O90" s="132">
        <f>IF(ISNUMBER('2010'!N90),IF(('2010'!N90/10)&gt;1,1,'2010'!N90/10),"XXX")</f>
        <v>0.48840000000000006</v>
      </c>
      <c r="P90" s="159">
        <f>IF(ISNUMBER('2010'!O90),('2010'!O90/100),"XXX")</f>
        <v>2.7000000000000003E-2</v>
      </c>
      <c r="Q90" s="159">
        <f>'2010'!P90</f>
        <v>0.12427926063537598</v>
      </c>
      <c r="R90" s="159">
        <f>IF(ISNUMBER('2010'!Q90),('2010'!Q90/100),"XXX")</f>
        <v>5.7999999999999996E-2</v>
      </c>
      <c r="S90" s="159">
        <f>IF(ISNUMBER('2010'!R90),('2010'!R90/100),"XXX")</f>
        <v>0.17110800000000001</v>
      </c>
      <c r="T90" s="132">
        <f>IF(ISNUMBER('2010'!S90),(1-('2010'!S90/100)),"XXX")</f>
        <v>0.49929999999999997</v>
      </c>
      <c r="U90" s="132">
        <f>IF(ISNUMBER('2010'!T90),'2010'!T90,"XXX")</f>
        <v>0.46571428571428569</v>
      </c>
      <c r="V90" s="132">
        <f>IF(ISNUMBER('2010'!U90),'2010'!U90,"XXX")</f>
        <v>0.36428571428571427</v>
      </c>
      <c r="W90" s="132">
        <f>IF(ISNUMBER('2010'!V90),'2010'!V90,"XXX")</f>
        <v>0.53999999999999992</v>
      </c>
      <c r="X90" s="132">
        <f>IF(ISNUMBER('2010'!W90),'2010'!W90,"XXX")</f>
        <v>0.50285714285714289</v>
      </c>
      <c r="Y90" s="161">
        <f t="shared" si="8"/>
        <v>0.32184761211113955</v>
      </c>
      <c r="Z90" s="132">
        <f>'2010'!X90</f>
        <v>0.59699999999999998</v>
      </c>
      <c r="AA90" s="132">
        <f>('2010'!Y90+2.5)/5</f>
        <v>0.5454775422</v>
      </c>
      <c r="AB90" s="160">
        <f t="shared" si="9"/>
        <v>0.57123877109999999</v>
      </c>
      <c r="AC90" s="6"/>
      <c r="AE90">
        <f t="shared" si="11"/>
        <v>0.19739214285714285</v>
      </c>
      <c r="AF90">
        <f t="shared" si="11"/>
        <v>0.33659900000000004</v>
      </c>
      <c r="AG90">
        <f t="shared" si="11"/>
        <v>0.47134971428571426</v>
      </c>
      <c r="AH90">
        <f t="shared" si="11"/>
        <v>0.21618378628571427</v>
      </c>
      <c r="AI90">
        <f t="shared" si="11"/>
        <v>0.28556683800000005</v>
      </c>
      <c r="AJ90">
        <f t="shared" si="11"/>
        <v>0.46286876600000004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0.335204</v>
      </c>
      <c r="AP90">
        <f t="shared" si="11"/>
        <v>0.4825071428571428</v>
      </c>
      <c r="AQ90">
        <f t="shared" si="11"/>
        <v>0.41499999999999998</v>
      </c>
      <c r="AR90">
        <f t="shared" si="11"/>
        <v>0.45214285714285707</v>
      </c>
      <c r="AS90">
        <f t="shared" si="11"/>
        <v>0.52142857142857135</v>
      </c>
    </row>
    <row r="91" spans="1:45" ht="15" x14ac:dyDescent="0.25">
      <c r="A91" s="19" t="s">
        <v>99</v>
      </c>
      <c r="B91" s="3" t="s">
        <v>99</v>
      </c>
      <c r="C91" s="132">
        <f>IF(ISNUMBER('2010'!C91),(1-PRODUCT('2010'!C91,0.1)),"XXX")</f>
        <v>0.52</v>
      </c>
      <c r="D91" s="132">
        <f>IFERROR(IF((LOG(100*'2010'!D91+1)/LOG(100+1))&gt;1,0,(1-(LOG(100*'2010'!D91+1)/LOG(100+1)))), 1)</f>
        <v>1</v>
      </c>
      <c r="E91" s="132">
        <v>1</v>
      </c>
      <c r="F91" s="132">
        <f>IF(ISNUMBER('2010'!F91),(1-(('2010'!F91-1)/4)),"XXX")</f>
        <v>1</v>
      </c>
      <c r="G91" s="132">
        <f>IF(ISNUMBER('2010'!G91),(1-('2010'!G91/10)),"XXX")</f>
        <v>0.63</v>
      </c>
      <c r="H91" s="160">
        <f t="shared" si="7"/>
        <v>0.83000000000000007</v>
      </c>
      <c r="I91" s="132">
        <f>'2010'!H91</f>
        <v>0.63571428571428568</v>
      </c>
      <c r="J91" s="132">
        <f>IF(ISNUMBER('2010'!I91),'2010'!I91,"XXX")</f>
        <v>0.48626999999999998</v>
      </c>
      <c r="K91" s="132">
        <f>IF(ISNUMBER('2010'!J91),IF(('2010'!J91/5)&gt;1,1,'2010'!J91/5),"XXX")</f>
        <v>0.71616000000000002</v>
      </c>
      <c r="L91" s="132">
        <f>IF(ISNUMBER('2010'!K91),'2010'!K91,"XXX")</f>
        <v>0.73142857142857143</v>
      </c>
      <c r="M91" s="132">
        <f>IF(ISNUMBER('2010'!L91),IF(('2010'!L91/5)&gt;1,1,'2010'!L91/5),"XXX")</f>
        <v>1</v>
      </c>
      <c r="N91" s="132">
        <f>IF(ISNUMBER('2010'!M91),(1-('2010'!M91/100)),"XXX")</f>
        <v>0.6697417068</v>
      </c>
      <c r="O91" s="132">
        <f>IF(ISNUMBER('2010'!N91),IF(('2010'!N91/10)&gt;1,1,'2010'!N91/10),"XXX")</f>
        <v>1</v>
      </c>
      <c r="P91" s="159">
        <f>IF(ISNUMBER('2010'!O91),('2010'!O91/100),"XXX")</f>
        <v>0.79299999999999993</v>
      </c>
      <c r="Q91" s="159">
        <f>'2010'!P91</f>
        <v>0.24</v>
      </c>
      <c r="R91" s="159" t="str">
        <f>IF(ISNUMBER('2010'!Q91),('2010'!Q91/100),"XXX")</f>
        <v>XXX</v>
      </c>
      <c r="S91" s="159">
        <f>IF(ISNUMBER('2010'!R91),('2010'!R91/100),"XXX")</f>
        <v>0.86178650000000001</v>
      </c>
      <c r="T91" s="132">
        <f>IF(ISNUMBER('2010'!S91),(1-('2010'!S91/100)),"XXX")</f>
        <v>1</v>
      </c>
      <c r="U91" s="132">
        <f>IF(ISNUMBER('2010'!T91),'2010'!T91,"XXX")</f>
        <v>0.72714285714285709</v>
      </c>
      <c r="V91" s="132">
        <f>IF(ISNUMBER('2010'!U91),'2010'!U91,"XXX")</f>
        <v>0.61785714285714277</v>
      </c>
      <c r="W91" s="132">
        <f>IF(ISNUMBER('2010'!V91),'2010'!V91,"XXX")</f>
        <v>0.64714285714285713</v>
      </c>
      <c r="X91" s="132">
        <f>IF(ISNUMBER('2010'!W91),'2010'!W91,"XXX")</f>
        <v>0.55857142857142861</v>
      </c>
      <c r="Y91" s="161">
        <f t="shared" si="8"/>
        <v>0.68280095935357132</v>
      </c>
      <c r="Z91" s="132">
        <f>'2010'!X91</f>
        <v>0.82599999999999996</v>
      </c>
      <c r="AA91" s="132">
        <f>('2010'!Y91+2.5)/5</f>
        <v>0.74081575879999995</v>
      </c>
      <c r="AB91" s="160">
        <f t="shared" si="9"/>
        <v>0.7834078793999999</v>
      </c>
      <c r="AC91" s="6"/>
      <c r="AE91">
        <f t="shared" si="11"/>
        <v>0.56099214285714283</v>
      </c>
      <c r="AF91">
        <f t="shared" si="11"/>
        <v>0.60121500000000005</v>
      </c>
      <c r="AG91">
        <f t="shared" si="11"/>
        <v>0.72379428571428572</v>
      </c>
      <c r="AH91">
        <f t="shared" si="11"/>
        <v>0.86571428571428566</v>
      </c>
      <c r="AI91">
        <f t="shared" si="11"/>
        <v>0.8348708534</v>
      </c>
      <c r="AJ91">
        <f t="shared" si="11"/>
        <v>0.8348708534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0.86357142857142855</v>
      </c>
      <c r="AQ91">
        <f t="shared" si="11"/>
        <v>0.67249999999999988</v>
      </c>
      <c r="AR91">
        <f t="shared" si="11"/>
        <v>0.63249999999999995</v>
      </c>
      <c r="AS91">
        <f t="shared" si="11"/>
        <v>0.60285714285714287</v>
      </c>
    </row>
    <row r="92" spans="1:45" ht="15" x14ac:dyDescent="0.25">
      <c r="A92" s="19" t="s">
        <v>100</v>
      </c>
      <c r="B92" s="3" t="s">
        <v>100</v>
      </c>
      <c r="C92" s="132">
        <f>IF(ISNUMBER('2010'!C92),(1-PRODUCT('2010'!C92,0.1)),"XXX")</f>
        <v>0.24</v>
      </c>
      <c r="D92" s="132">
        <f>IFERROR(IF((LOG(100*'2010'!D92+1)/LOG(100+1))&gt;1,0,(1-(LOG(100*'2010'!D92+1)/LOG(100+1)))), 1)</f>
        <v>0.6793444898153691</v>
      </c>
      <c r="E92" s="132">
        <f>IF(ISNUMBER('2010'!E92),'2010'!E92/100,"XXX")</f>
        <v>0.72499999999999998</v>
      </c>
      <c r="F92" s="132">
        <f>IF(ISNUMBER('2010'!F92),(1-(('2010'!F92-1)/4)),"XXX")</f>
        <v>0.5</v>
      </c>
      <c r="G92" s="132">
        <f>IF(ISNUMBER('2010'!G92),(1-('2010'!G92/10)),"XXX")</f>
        <v>0.27</v>
      </c>
      <c r="H92" s="160">
        <f t="shared" si="7"/>
        <v>0.48286889796307381</v>
      </c>
      <c r="I92" s="132">
        <f>'2010'!H92</f>
        <v>0.36</v>
      </c>
      <c r="J92" s="132">
        <f>IF(ISNUMBER('2010'!I92),'2010'!I92,"XXX")</f>
        <v>7.9810000000000006E-2</v>
      </c>
      <c r="K92" s="132">
        <f>IF(ISNUMBER('2010'!J92),IF(('2010'!J92/5)&gt;1,1,'2010'!J92/5),"XXX")</f>
        <v>0.38416099999999997</v>
      </c>
      <c r="L92" s="132">
        <f>IF(ISNUMBER('2010'!K92),'2010'!K92,"XXX")</f>
        <v>0.36142857142857138</v>
      </c>
      <c r="M92" s="132">
        <f>IF(ISNUMBER('2010'!L92),IF(('2010'!L92/5)&gt;1,1,'2010'!L92/5),"XXX")</f>
        <v>0.14630031599999999</v>
      </c>
      <c r="N92" s="132">
        <f>IF(ISNUMBER('2010'!M92),(1-('2010'!M92/100)),"XXX")</f>
        <v>0.37364028930000004</v>
      </c>
      <c r="O92" s="132">
        <f>IF(ISNUMBER('2010'!N92),IF(('2010'!N92/10)&gt;1,1,'2010'!N92/10),"XXX")</f>
        <v>0.48683750000000003</v>
      </c>
      <c r="P92" s="159">
        <f>IF(ISNUMBER('2010'!O92),('2010'!O92/100),"XXX")</f>
        <v>9.3000000000000013E-2</v>
      </c>
      <c r="Q92" s="159">
        <f>'2010'!P92</f>
        <v>0.62726480000000007</v>
      </c>
      <c r="R92" s="159">
        <f>IF(ISNUMBER('2010'!Q92),('2010'!Q92/100),"XXX")</f>
        <v>4.9000000000000002E-2</v>
      </c>
      <c r="S92" s="159">
        <f>IF(ISNUMBER('2010'!R92),('2010'!R92/100),"XXX")</f>
        <v>0.4306102</v>
      </c>
      <c r="T92" s="132">
        <f>IF(ISNUMBER('2010'!S92),(1-('2010'!S92/100)),"XXX")</f>
        <v>0.92890000000000006</v>
      </c>
      <c r="U92" s="132">
        <f>IF(ISNUMBER('2010'!T92),'2010'!T92,"XXX")</f>
        <v>0.45571428571428568</v>
      </c>
      <c r="V92" s="132">
        <f>IF(ISNUMBER('2010'!U92),'2010'!U92,"XXX")</f>
        <v>0.35357142857142854</v>
      </c>
      <c r="W92" s="132">
        <f>IF(ISNUMBER('2010'!V92),'2010'!V92,"XXX")</f>
        <v>0.47142857142857142</v>
      </c>
      <c r="X92" s="132">
        <f>IF(ISNUMBER('2010'!W92),'2010'!W92,"XXX")</f>
        <v>0.52285714285714291</v>
      </c>
      <c r="Y92" s="161">
        <f t="shared" si="8"/>
        <v>0.38278275658125005</v>
      </c>
      <c r="Z92" s="132">
        <f>'2010'!X92</f>
        <v>0.47299999999999998</v>
      </c>
      <c r="AA92" s="132">
        <f>('2010'!Y92+2.5)/5</f>
        <v>0.33886010639999997</v>
      </c>
      <c r="AB92" s="160">
        <f t="shared" si="9"/>
        <v>0.40593005319999997</v>
      </c>
      <c r="AC92" s="6"/>
      <c r="AE92">
        <f t="shared" si="11"/>
        <v>0.21990499999999999</v>
      </c>
      <c r="AF92">
        <f t="shared" si="11"/>
        <v>0.23198549999999998</v>
      </c>
      <c r="AG92">
        <f t="shared" si="11"/>
        <v>0.3727947857142857</v>
      </c>
      <c r="AH92">
        <f t="shared" si="11"/>
        <v>0.25386444371428568</v>
      </c>
      <c r="AI92">
        <f t="shared" si="11"/>
        <v>0.25997030264999998</v>
      </c>
      <c r="AJ92">
        <f t="shared" si="11"/>
        <v>0.43023889465000004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0.67975510000000006</v>
      </c>
      <c r="AP92">
        <f t="shared" si="11"/>
        <v>0.6923071428571429</v>
      </c>
      <c r="AQ92">
        <f t="shared" si="11"/>
        <v>0.40464285714285708</v>
      </c>
      <c r="AR92">
        <f t="shared" si="11"/>
        <v>0.41249999999999998</v>
      </c>
      <c r="AS92">
        <f t="shared" si="11"/>
        <v>0.49714285714285716</v>
      </c>
    </row>
    <row r="93" spans="1:45" ht="15" x14ac:dyDescent="0.25">
      <c r="A93" s="19" t="s">
        <v>101</v>
      </c>
      <c r="B93" s="3" t="s">
        <v>101</v>
      </c>
      <c r="C93" s="132">
        <f>IF(ISNUMBER('2010'!C93),(1-PRODUCT('2010'!C93,0.1)),"XXX")</f>
        <v>0.6399999999999999</v>
      </c>
      <c r="D93" s="132">
        <f>IFERROR(IF((LOG(100*'2010'!D93+1)/LOG(100+1))&gt;1,0,(1-(LOG(100*'2010'!D93+1)/LOG(100+1)))), 1)</f>
        <v>1</v>
      </c>
      <c r="E93" s="132">
        <f>IF(ISNUMBER('2010'!E93),'2010'!E93/100,"XXX")</f>
        <v>0.89166666666666672</v>
      </c>
      <c r="F93" s="132">
        <v>1</v>
      </c>
      <c r="G93" s="132">
        <f>IF(ISNUMBER('2010'!G93),(1-('2010'!G93/10)),"XXX")</f>
        <v>0.63</v>
      </c>
      <c r="H93" s="160">
        <f t="shared" si="7"/>
        <v>0.83233333333333337</v>
      </c>
      <c r="I93" s="132">
        <f>'2010'!H93</f>
        <v>0.59714285714285709</v>
      </c>
      <c r="J93" s="132">
        <f>IF(ISNUMBER('2010'!I93),'2010'!I93,"XXX")</f>
        <v>0.26468999999999998</v>
      </c>
      <c r="K93" s="132">
        <f>IF(ISNUMBER('2010'!J93),IF(('2010'!J93/5)&gt;1,1,'2010'!J93/5),"XXX")</f>
        <v>0.45336399999999999</v>
      </c>
      <c r="L93" s="132">
        <f>IF(ISNUMBER('2010'!K93),'2010'!K93,"XXX")</f>
        <v>0.5614285714285715</v>
      </c>
      <c r="M93" s="132">
        <f>IF(ISNUMBER('2010'!L93),IF(('2010'!L93/5)&gt;1,1,'2010'!L93/5),"XXX")</f>
        <v>0.40434059999999999</v>
      </c>
      <c r="N93" s="132">
        <f>IF(ISNUMBER('2010'!M93),(1-('2010'!M93/100)),"XXX")</f>
        <v>0.47683143620000001</v>
      </c>
      <c r="O93" s="132">
        <f>IF(ISNUMBER('2010'!N93),IF(('2010'!N93/10)&gt;1,1,'2010'!N93/10),"XXX")</f>
        <v>0.96140668714547795</v>
      </c>
      <c r="P93" s="159" t="str">
        <f>IF(ISNUMBER('2010'!O93),('2010'!O93/100),"XXX")</f>
        <v>XXX</v>
      </c>
      <c r="Q93" s="159">
        <f>'2010'!P93</f>
        <v>0.69128828048706059</v>
      </c>
      <c r="R93" s="159" t="str">
        <f>IF(ISNUMBER('2010'!Q93),('2010'!Q93/100),"XXX")</f>
        <v>XXX</v>
      </c>
      <c r="S93" s="159">
        <f>IF(ISNUMBER('2010'!R93),('2010'!R93/100),"XXX")</f>
        <v>0.79205529999999991</v>
      </c>
      <c r="T93" s="132">
        <f>IF(ISNUMBER('2010'!S93),(1-('2010'!S93/100)),"XXX")</f>
        <v>0.99850000000000005</v>
      </c>
      <c r="U93" s="132">
        <f>IF(ISNUMBER('2010'!T93),'2010'!T93,"XXX")</f>
        <v>0.68857142857142861</v>
      </c>
      <c r="V93" s="132">
        <f>IF(ISNUMBER('2010'!U93),'2010'!U93,"XXX")</f>
        <v>0.57000000000000006</v>
      </c>
      <c r="W93" s="132">
        <f>IF(ISNUMBER('2010'!V93),'2010'!V93,"XXX")</f>
        <v>0.67571428571428582</v>
      </c>
      <c r="X93" s="132">
        <f>IF(ISNUMBER('2010'!W93),'2010'!W93,"XXX")</f>
        <v>0.62714285714285711</v>
      </c>
      <c r="Y93" s="161">
        <f t="shared" si="8"/>
        <v>0.65094820446656732</v>
      </c>
      <c r="Z93" s="132">
        <f>'2010'!X93</f>
        <v>0.77500000000000002</v>
      </c>
      <c r="AA93" s="132">
        <f>('2010'!Y93+2.5)/5</f>
        <v>0.66773409839999998</v>
      </c>
      <c r="AB93" s="160">
        <f t="shared" si="9"/>
        <v>0.72136704919999994</v>
      </c>
      <c r="AC93" s="6"/>
      <c r="AE93">
        <f t="shared" si="11"/>
        <v>0.43091642857142853</v>
      </c>
      <c r="AF93">
        <f t="shared" si="11"/>
        <v>0.35902699999999999</v>
      </c>
      <c r="AG93">
        <f t="shared" si="11"/>
        <v>0.50739628571428574</v>
      </c>
      <c r="AH93">
        <f t="shared" si="11"/>
        <v>0.48288458571428572</v>
      </c>
      <c r="AI93">
        <f t="shared" si="11"/>
        <v>0.44058601809999998</v>
      </c>
      <c r="AJ93">
        <f t="shared" si="11"/>
        <v>0.71911906167273898</v>
      </c>
      <c r="AK93">
        <f t="shared" si="11"/>
        <v>0.96140668714547795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0.89527764999999992</v>
      </c>
      <c r="AP93">
        <f t="shared" si="11"/>
        <v>0.84353571428571428</v>
      </c>
      <c r="AQ93">
        <f t="shared" si="11"/>
        <v>0.62928571428571434</v>
      </c>
      <c r="AR93">
        <f t="shared" si="11"/>
        <v>0.622857142857143</v>
      </c>
      <c r="AS93">
        <f t="shared" si="11"/>
        <v>0.65142857142857147</v>
      </c>
    </row>
    <row r="94" spans="1:45" ht="15" x14ac:dyDescent="0.25">
      <c r="A94" s="19" t="s">
        <v>102</v>
      </c>
      <c r="B94" s="3" t="s">
        <v>102</v>
      </c>
      <c r="C94" s="132">
        <f>IF(ISNUMBER('2010'!C94),(1-PRODUCT('2010'!C94,0.1)),"XXX")</f>
        <v>0.30999999999999994</v>
      </c>
      <c r="D94" s="132">
        <f>IFERROR(IF((LOG(100*'2010'!D94+1)/LOG(100+1))&gt;1,0,(1-(LOG(100*'2010'!D94+1)/LOG(100+1)))), 1)</f>
        <v>1</v>
      </c>
      <c r="E94" s="132">
        <f>IF(ISNUMBER('2010'!E94),'2010'!E94/100,"XXX")</f>
        <v>0.54</v>
      </c>
      <c r="F94" s="132">
        <f>IF(ISNUMBER('2010'!F94),(1-(('2010'!F94-1)/4)),"XXX")</f>
        <v>0.25</v>
      </c>
      <c r="G94" s="132">
        <f>IF(ISNUMBER('2010'!G94),(1-('2010'!G94/10)),"XXX")</f>
        <v>0.42000000000000004</v>
      </c>
      <c r="H94" s="160">
        <f t="shared" si="7"/>
        <v>0.504</v>
      </c>
      <c r="I94" s="132">
        <f>'2010'!H94</f>
        <v>0.53428571428571425</v>
      </c>
      <c r="J94" s="132">
        <f>IF(ISNUMBER('2010'!I94),'2010'!I94,"XXX")</f>
        <v>0.21614</v>
      </c>
      <c r="K94" s="132">
        <f>IF(ISNUMBER('2010'!J94),IF(('2010'!J94/5)&gt;1,1,'2010'!J94/5),"XXX")</f>
        <v>0.68962800000000002</v>
      </c>
      <c r="L94" s="132">
        <f>IF(ISNUMBER('2010'!K94),'2010'!K94,"XXX")</f>
        <v>0.37285714285714283</v>
      </c>
      <c r="M94" s="132">
        <f>IF(ISNUMBER('2010'!L94),IF(('2010'!L94/5)&gt;1,1,'2010'!L94/5),"XXX")</f>
        <v>0.57619872000000005</v>
      </c>
      <c r="N94" s="132">
        <f>IF(ISNUMBER('2010'!M94),(1-('2010'!M94/100)),"XXX")</f>
        <v>0.56491233829999998</v>
      </c>
      <c r="O94" s="132">
        <f>IF(ISNUMBER('2010'!N94),IF(('2010'!N94/10)&gt;1,1,'2010'!N94/10),"XXX")</f>
        <v>1</v>
      </c>
      <c r="P94" s="159">
        <f>IF(ISNUMBER('2010'!O94),('2010'!O94/100),"XXX")</f>
        <v>0.6409999999999999</v>
      </c>
      <c r="Q94" s="159">
        <f>'2010'!P94</f>
        <v>0.32452588081359862</v>
      </c>
      <c r="R94" s="159">
        <f>IF(ISNUMBER('2010'!Q94),('2010'!Q94/100),"XXX")</f>
        <v>0.28999999999999998</v>
      </c>
      <c r="S94" s="159">
        <f>IF(ISNUMBER('2010'!R94),('2010'!R94/100),"XXX")</f>
        <v>0.67083219999999999</v>
      </c>
      <c r="T94" s="132">
        <f>IF(ISNUMBER('2010'!S94),(1-('2010'!S94/100)),"XXX")</f>
        <v>0.96930000000000005</v>
      </c>
      <c r="U94" s="132">
        <f>IF(ISNUMBER('2010'!T94),'2010'!T94,"XXX")</f>
        <v>0.52142857142857146</v>
      </c>
      <c r="V94" s="132">
        <f>IF(ISNUMBER('2010'!U94),'2010'!U94,"XXX")</f>
        <v>0.41785714285714282</v>
      </c>
      <c r="W94" s="132">
        <f>IF(ISNUMBER('2010'!V94),'2010'!V94,"XXX")</f>
        <v>0.52</v>
      </c>
      <c r="X94" s="132">
        <f>IF(ISNUMBER('2010'!W94),'2010'!W94,"XXX")</f>
        <v>0.47000000000000003</v>
      </c>
      <c r="Y94" s="161">
        <f t="shared" si="8"/>
        <v>0.54868535690888554</v>
      </c>
      <c r="Z94" s="132">
        <f>'2010'!X94</f>
        <v>0.65400000000000003</v>
      </c>
      <c r="AA94" s="132">
        <f>('2010'!Y94+2.5)/5</f>
        <v>0.5494253308</v>
      </c>
      <c r="AB94" s="160">
        <f t="shared" si="9"/>
        <v>0.60171266540000001</v>
      </c>
      <c r="AC94" s="6"/>
      <c r="AE94">
        <f t="shared" si="11"/>
        <v>0.37521285714285713</v>
      </c>
      <c r="AF94">
        <f t="shared" si="11"/>
        <v>0.45288400000000001</v>
      </c>
      <c r="AG94">
        <f t="shared" si="11"/>
        <v>0.53124257142857145</v>
      </c>
      <c r="AH94">
        <f t="shared" si="11"/>
        <v>0.47452793142857141</v>
      </c>
      <c r="AI94">
        <f t="shared" si="11"/>
        <v>0.57055552914999996</v>
      </c>
      <c r="AJ94">
        <f t="shared" si="11"/>
        <v>0.78245616915000005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0.82006610000000002</v>
      </c>
      <c r="AP94">
        <f t="shared" si="11"/>
        <v>0.7453642857142857</v>
      </c>
      <c r="AQ94">
        <f t="shared" si="11"/>
        <v>0.46964285714285714</v>
      </c>
      <c r="AR94">
        <f t="shared" si="11"/>
        <v>0.46892857142857142</v>
      </c>
      <c r="AS94">
        <f t="shared" si="11"/>
        <v>0.495</v>
      </c>
    </row>
    <row r="95" spans="1:45" ht="15" x14ac:dyDescent="0.25">
      <c r="A95" s="19" t="s">
        <v>103</v>
      </c>
      <c r="B95" s="3" t="s">
        <v>103</v>
      </c>
      <c r="C95" s="132">
        <f>IF(ISNUMBER('2010'!C95),(1-PRODUCT('2010'!C95,0.1)),"XXX")</f>
        <v>0.2599999999999999</v>
      </c>
      <c r="D95" s="132">
        <f>IFERROR(IF((LOG(100*'2010'!D95+1)/LOG(100+1))&gt;1,0,(1-(LOG(100*'2010'!D95+1)/LOG(100+1)))), 1)</f>
        <v>1</v>
      </c>
      <c r="E95" s="132">
        <f>IF(ISNUMBER('2010'!E95),'2010'!E95/100,"XXX")</f>
        <v>0.82500000000000018</v>
      </c>
      <c r="F95" s="132">
        <f>IF(ISNUMBER('2010'!F95),(1-(('2010'!F95-1)/4)),"XXX")</f>
        <v>0.5</v>
      </c>
      <c r="G95" s="132">
        <f>IF(ISNUMBER('2010'!G95),(1-('2010'!G95/10)),"XXX")</f>
        <v>0.32000000000000006</v>
      </c>
      <c r="H95" s="160">
        <f t="shared" si="7"/>
        <v>0.58100000000000007</v>
      </c>
      <c r="I95" s="132">
        <f>'2010'!H95</f>
        <v>0.45428571428571429</v>
      </c>
      <c r="J95" s="132">
        <f>IF(ISNUMBER('2010'!I95),'2010'!I95,"XXX")</f>
        <v>0.19331999999999999</v>
      </c>
      <c r="K95" s="132">
        <f>IF(ISNUMBER('2010'!J95),IF(('2010'!J95/5)&gt;1,1,'2010'!J95/5),"XXX")</f>
        <v>1</v>
      </c>
      <c r="L95" s="132">
        <f>IF(ISNUMBER('2010'!K95),'2010'!K95,"XXX")</f>
        <v>0.53</v>
      </c>
      <c r="M95" s="132">
        <f>IF(ISNUMBER('2010'!L95),IF(('2010'!L95/5)&gt;1,1,'2010'!L95/5),"XXX")</f>
        <v>0.92926826400000007</v>
      </c>
      <c r="N95" s="132">
        <f>IF(ISNUMBER('2010'!M95),(1-('2010'!M95/100)),"XXX")</f>
        <v>0.59568138120000003</v>
      </c>
      <c r="O95" s="132">
        <f>IF(ISNUMBER('2010'!N95),IF(('2010'!N95/10)&gt;1,1,'2010'!N95/10),"XXX")</f>
        <v>1</v>
      </c>
      <c r="P95" s="159">
        <f>IF(ISNUMBER('2010'!O95),('2010'!O95/100),"XXX")</f>
        <v>0.752</v>
      </c>
      <c r="Q95" s="159">
        <f>'2010'!P95</f>
        <v>0.2226564645767212</v>
      </c>
      <c r="R95" s="159" t="str">
        <f>IF(ISNUMBER('2010'!Q95),('2010'!Q95/100),"XXX")</f>
        <v>XXX</v>
      </c>
      <c r="S95" s="159">
        <f>IF(ISNUMBER('2010'!R95),('2010'!R95/100),"XXX")</f>
        <v>0.68782330000000003</v>
      </c>
      <c r="T95" s="132">
        <f>IF(ISNUMBER('2010'!S95),(1-('2010'!S95/100)),"XXX")</f>
        <v>0.99839999999999995</v>
      </c>
      <c r="U95" s="132">
        <f>IF(ISNUMBER('2010'!T95),'2010'!T95,"XXX")</f>
        <v>0.43857142857142856</v>
      </c>
      <c r="V95" s="132">
        <f>IF(ISNUMBER('2010'!U95),'2010'!U95,"XXX")</f>
        <v>0.38642857142857145</v>
      </c>
      <c r="W95" s="132">
        <f>IF(ISNUMBER('2010'!V95),'2010'!V95,"XXX")</f>
        <v>0.5485714285714286</v>
      </c>
      <c r="X95" s="132">
        <f>IF(ISNUMBER('2010'!W95),'2010'!W95,"XXX")</f>
        <v>0.46142857142857141</v>
      </c>
      <c r="Y95" s="161">
        <f t="shared" si="8"/>
        <v>0.58881822428994723</v>
      </c>
      <c r="Z95" s="132">
        <f>'2010'!X95</f>
        <v>0.56699999999999995</v>
      </c>
      <c r="AA95" s="132">
        <f>('2010'!Y95+2.5)/5</f>
        <v>0.50417608800000002</v>
      </c>
      <c r="AB95" s="160">
        <f t="shared" si="9"/>
        <v>0.53558804400000004</v>
      </c>
      <c r="AC95" s="6"/>
      <c r="AE95">
        <f t="shared" si="11"/>
        <v>0.32380285714285717</v>
      </c>
      <c r="AF95">
        <f t="shared" si="11"/>
        <v>0.59665999999999997</v>
      </c>
      <c r="AG95">
        <f t="shared" si="11"/>
        <v>0.76500000000000001</v>
      </c>
      <c r="AH95">
        <f t="shared" si="11"/>
        <v>0.72963413200000005</v>
      </c>
      <c r="AI95">
        <f t="shared" si="11"/>
        <v>0.76247482259999999</v>
      </c>
      <c r="AJ95">
        <f t="shared" si="11"/>
        <v>0.79784069059999996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0.84311164999999999</v>
      </c>
      <c r="AP95">
        <f t="shared" si="11"/>
        <v>0.71848571428571428</v>
      </c>
      <c r="AQ95">
        <f t="shared" si="11"/>
        <v>0.41249999999999998</v>
      </c>
      <c r="AR95">
        <f t="shared" si="11"/>
        <v>0.46750000000000003</v>
      </c>
      <c r="AS95">
        <f t="shared" si="11"/>
        <v>0.505</v>
      </c>
    </row>
    <row r="96" spans="1:45" ht="15" x14ac:dyDescent="0.25">
      <c r="A96" s="19" t="s">
        <v>104</v>
      </c>
      <c r="B96" s="3" t="s">
        <v>104</v>
      </c>
      <c r="C96" s="132">
        <f>IF(ISNUMBER('2010'!C96),(1-PRODUCT('2010'!C96,0.1)),"XXX")</f>
        <v>0.30999999999999994</v>
      </c>
      <c r="D96" s="132">
        <f>IFERROR(IF((LOG(100*'2010'!D96+1)/LOG(100+1))&gt;1,0,(1-(LOG(100*'2010'!D96+1)/LOG(100+1)))), 1)</f>
        <v>1</v>
      </c>
      <c r="E96" s="132">
        <f>IF(ISNUMBER('2010'!E96),'2010'!E96/100,"XXX")</f>
        <v>0.83499999999999996</v>
      </c>
      <c r="F96" s="132">
        <f>IF(ISNUMBER('2010'!F96),(1-(('2010'!F96-1)/4)),"XXX")</f>
        <v>0.5</v>
      </c>
      <c r="G96" s="132">
        <f>IF(ISNUMBER('2010'!G96),(1-('2010'!G96/10)),"XXX")</f>
        <v>0.36</v>
      </c>
      <c r="H96" s="160">
        <f t="shared" si="7"/>
        <v>0.60099999999999998</v>
      </c>
      <c r="I96" s="132">
        <f>'2010'!H96</f>
        <v>0.37285714285714283</v>
      </c>
      <c r="J96" s="132">
        <f>IF(ISNUMBER('2010'!I96),'2010'!I96,"XXX")</f>
        <v>0.10363</v>
      </c>
      <c r="K96" s="132">
        <f>IF(ISNUMBER('2010'!J96),IF(('2010'!J96/5)&gt;1,1,'2010'!J96/5),"XXX")</f>
        <v>0.56258200000000003</v>
      </c>
      <c r="L96" s="132">
        <f>IF(ISNUMBER('2010'!K96),'2010'!K96,"XXX")</f>
        <v>0.42428571428571432</v>
      </c>
      <c r="M96" s="132">
        <f>IF(ISNUMBER('2010'!L96),IF(('2010'!L96/5)&gt;1,1,'2010'!L96/5),"XXX")</f>
        <v>0.488968658</v>
      </c>
      <c r="N96" s="132">
        <f>IF(ISNUMBER('2010'!M96),(1-('2010'!M96/100)),"XXX")</f>
        <v>0.71944952009999996</v>
      </c>
      <c r="O96" s="132">
        <f>IF(ISNUMBER('2010'!N96),IF(('2010'!N96/10)&gt;1,1,'2010'!N96/10),"XXX")</f>
        <v>1</v>
      </c>
      <c r="P96" s="159">
        <f>IF(ISNUMBER('2010'!O96),('2010'!O96/100),"XXX")</f>
        <v>1</v>
      </c>
      <c r="Q96" s="159">
        <f>'2010'!P96</f>
        <v>0.50498690605163576</v>
      </c>
      <c r="R96" s="159">
        <f>IF(ISNUMBER('2010'!Q96),('2010'!Q96/100),"XXX")</f>
        <v>0.35100000000000003</v>
      </c>
      <c r="S96" s="159">
        <f>IF(ISNUMBER('2010'!R96),('2010'!R96/100),"XXX")</f>
        <v>0.49286369999999996</v>
      </c>
      <c r="T96" s="132">
        <f>IF(ISNUMBER('2010'!S96),(1-('2010'!S96/100)),"XXX")</f>
        <v>0.99450000000000005</v>
      </c>
      <c r="U96" s="132">
        <f>IF(ISNUMBER('2010'!T96),'2010'!T96,"XXX")</f>
        <v>0.43142857142857144</v>
      </c>
      <c r="V96" s="132">
        <f>IF(ISNUMBER('2010'!U96),'2010'!U96,"XXX")</f>
        <v>0.3392857142857143</v>
      </c>
      <c r="W96" s="132">
        <f>IF(ISNUMBER('2010'!V96),'2010'!V96,"XXX")</f>
        <v>0.54428571428571426</v>
      </c>
      <c r="X96" s="132">
        <f>IF(ISNUMBER('2010'!W96),'2010'!W96,"XXX")</f>
        <v>0.39</v>
      </c>
      <c r="Y96" s="161">
        <f t="shared" si="8"/>
        <v>0.54500772758090588</v>
      </c>
      <c r="Z96" s="132">
        <f>'2010'!X96</f>
        <v>0.68899999999999995</v>
      </c>
      <c r="AA96" s="132">
        <f>('2010'!Y96+2.5)/5</f>
        <v>0.53200197820000006</v>
      </c>
      <c r="AB96" s="160">
        <f t="shared" si="9"/>
        <v>0.61050098909999995</v>
      </c>
      <c r="AC96" s="6"/>
      <c r="AE96">
        <f t="shared" si="11"/>
        <v>0.23824357142857142</v>
      </c>
      <c r="AF96">
        <f t="shared" si="11"/>
        <v>0.33310600000000001</v>
      </c>
      <c r="AG96">
        <f t="shared" si="11"/>
        <v>0.49343385714285715</v>
      </c>
      <c r="AH96">
        <f t="shared" si="11"/>
        <v>0.45662718614285713</v>
      </c>
      <c r="AI96">
        <f t="shared" si="11"/>
        <v>0.60420908905000004</v>
      </c>
      <c r="AJ96">
        <f t="shared" si="11"/>
        <v>0.85972476004999998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0.74368184999999998</v>
      </c>
      <c r="AP96">
        <f t="shared" si="11"/>
        <v>0.71296428571428572</v>
      </c>
      <c r="AQ96">
        <f t="shared" si="11"/>
        <v>0.38535714285714284</v>
      </c>
      <c r="AR96">
        <f t="shared" si="11"/>
        <v>0.44178571428571428</v>
      </c>
      <c r="AS96">
        <f t="shared" si="11"/>
        <v>0.46714285714285714</v>
      </c>
    </row>
    <row r="97" spans="1:45" ht="15" x14ac:dyDescent="0.25">
      <c r="A97" s="19" t="s">
        <v>105</v>
      </c>
      <c r="B97" s="3" t="s">
        <v>105</v>
      </c>
      <c r="C97" s="132">
        <f>IF(ISNUMBER('2010'!C97),(1-PRODUCT('2010'!C97,0.1)),"XXX")</f>
        <v>0.44000000000000006</v>
      </c>
      <c r="D97" s="132">
        <f>IFERROR(IF((LOG(100*'2010'!D97+1)/LOG(100+1))&gt;1,0,(1-(LOG(100*'2010'!D97+1)/LOG(100+1)))), 1)</f>
        <v>1</v>
      </c>
      <c r="E97" s="132">
        <f>IF(ISNUMBER('2010'!E97),'2010'!E97/100,"XXX")</f>
        <v>0.95666666666666667</v>
      </c>
      <c r="F97" s="132">
        <f>IF(ISNUMBER('2010'!F97),(1-(('2010'!F97-1)/4)),"XXX")</f>
        <v>1</v>
      </c>
      <c r="G97" s="132">
        <f>IF(ISNUMBER('2010'!G97),(1-('2010'!G97/10)),"XXX")</f>
        <v>0.47</v>
      </c>
      <c r="H97" s="160">
        <f t="shared" si="7"/>
        <v>0.77333333333333321</v>
      </c>
      <c r="I97" s="132">
        <f>'2010'!H97</f>
        <v>0.54999999999999993</v>
      </c>
      <c r="J97" s="132">
        <f>IF(ISNUMBER('2010'!I97),'2010'!I97,"XXX")</f>
        <v>0.33107999999999999</v>
      </c>
      <c r="K97" s="132" t="str">
        <f>IF(ISNUMBER('2010'!J97),IF(('2010'!J97/5)&gt;1,1,'2010'!J97/5),"XXX")</f>
        <v>XXX</v>
      </c>
      <c r="L97" s="132">
        <f>IF(ISNUMBER('2010'!K97),'2010'!K97,"XXX")</f>
        <v>0.64857142857142858</v>
      </c>
      <c r="M97" s="132">
        <f>IF(ISNUMBER('2010'!L97),IF(('2010'!L97/5)&gt;1,1,'2010'!L97/5),"XXX")</f>
        <v>0.97151603600000003</v>
      </c>
      <c r="N97" s="132">
        <f>IF(ISNUMBER('2010'!M97),(1-('2010'!M97/100)),"XXX")</f>
        <v>0.61198677059999995</v>
      </c>
      <c r="O97" s="132" t="str">
        <f>IF(ISNUMBER('2010'!N97),IF(('2010'!N97/10)&gt;1,1,'2010'!N97/10),"XXX")</f>
        <v>XXX</v>
      </c>
      <c r="P97" s="159">
        <f>IF(ISNUMBER('2010'!O97),('2010'!O97/100),"XXX")</f>
        <v>0.52300000000000002</v>
      </c>
      <c r="Q97" s="159">
        <f>'2010'!P97</f>
        <v>0.1198611855506897</v>
      </c>
      <c r="R97" s="159" t="str">
        <f>IF(ISNUMBER('2010'!Q97),('2010'!Q97/100),"XXX")</f>
        <v>XXX</v>
      </c>
      <c r="S97" s="159">
        <f>IF(ISNUMBER('2010'!R97),('2010'!R97/100),"XXX")</f>
        <v>0.83986990000000006</v>
      </c>
      <c r="T97" s="132">
        <f>IF(ISNUMBER('2010'!S97),(1-('2010'!S97/100)),"XXX")</f>
        <v>0.999</v>
      </c>
      <c r="U97" s="132">
        <f>IF(ISNUMBER('2010'!T97),'2010'!T97,"XXX")</f>
        <v>0.62571428571428567</v>
      </c>
      <c r="V97" s="132">
        <f>IF(ISNUMBER('2010'!U97),'2010'!U97,"XXX")</f>
        <v>0.57500000000000007</v>
      </c>
      <c r="W97" s="132">
        <f>IF(ISNUMBER('2010'!V97),'2010'!V97,"XXX")</f>
        <v>0.62142857142857133</v>
      </c>
      <c r="X97" s="132">
        <f>IF(ISNUMBER('2010'!W97),'2010'!W97,"XXX")</f>
        <v>0.59857142857142864</v>
      </c>
      <c r="Y97" s="161">
        <f t="shared" si="8"/>
        <v>0.58168951378490763</v>
      </c>
      <c r="Z97" s="132">
        <f>'2010'!X97</f>
        <v>0.501</v>
      </c>
      <c r="AA97" s="132">
        <f>('2010'!Y97+2.5)/5</f>
        <v>0.55161351559999994</v>
      </c>
      <c r="AB97" s="160">
        <f t="shared" si="9"/>
        <v>0.52630675780000002</v>
      </c>
      <c r="AC97" s="6"/>
      <c r="AE97">
        <f t="shared" si="11"/>
        <v>0.44053999999999993</v>
      </c>
      <c r="AF97">
        <f t="shared" si="11"/>
        <v>0.33107999999999999</v>
      </c>
      <c r="AG97">
        <f t="shared" si="11"/>
        <v>0.64857142857142858</v>
      </c>
      <c r="AH97">
        <f t="shared" si="11"/>
        <v>0.81004373228571436</v>
      </c>
      <c r="AI97">
        <f t="shared" si="11"/>
        <v>0.79175140329999993</v>
      </c>
      <c r="AJ97">
        <f t="shared" si="11"/>
        <v>0.61198677059999995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0.91943495000000008</v>
      </c>
      <c r="AP97">
        <f t="shared" si="11"/>
        <v>0.81235714285714278</v>
      </c>
      <c r="AQ97">
        <f t="shared" si="11"/>
        <v>0.60035714285714281</v>
      </c>
      <c r="AR97">
        <f t="shared" si="11"/>
        <v>0.5982142857142857</v>
      </c>
      <c r="AS97">
        <f t="shared" si="11"/>
        <v>0.61</v>
      </c>
    </row>
    <row r="98" spans="1:45" ht="15" x14ac:dyDescent="0.25">
      <c r="A98" s="19" t="s">
        <v>106</v>
      </c>
      <c r="B98" s="3" t="s">
        <v>106</v>
      </c>
      <c r="C98" s="132">
        <f>IF(ISNUMBER('2010'!C98),(1-PRODUCT('2010'!C98,0.1)),"XXX")</f>
        <v>0.57000000000000006</v>
      </c>
      <c r="D98" s="132">
        <f>IFERROR(IF((LOG(100*'2010'!D98+1)/LOG(100+1))&gt;1,0,(1-(LOG(100*'2010'!D98+1)/LOG(100+1)))), 1)</f>
        <v>1</v>
      </c>
      <c r="E98" s="132">
        <f>IF(ISNUMBER('2010'!E98),'2010'!E98/100,"XXX")</f>
        <v>0.85499999999999998</v>
      </c>
      <c r="F98" s="132">
        <f>IF(ISNUMBER('2010'!F98),(1-(('2010'!F98-1)/4)),"XXX")</f>
        <v>0.5</v>
      </c>
      <c r="G98" s="132">
        <f>IF(ISNUMBER('2010'!G98),(1-('2010'!G98/10)),"XXX")</f>
        <v>0.32000000000000006</v>
      </c>
      <c r="H98" s="160">
        <f t="shared" si="7"/>
        <v>0.64900000000000002</v>
      </c>
      <c r="I98" s="132">
        <f>'2010'!H98</f>
        <v>0.53999999999999992</v>
      </c>
      <c r="J98" s="132">
        <f>IF(ISNUMBER('2010'!I98),'2010'!I98,"XXX")</f>
        <v>0.17688000000000001</v>
      </c>
      <c r="K98" s="132">
        <f>IF(ISNUMBER('2010'!J98),IF(('2010'!J98/5)&gt;1,1,'2010'!J98/5),"XXX")</f>
        <v>0.83804999999999996</v>
      </c>
      <c r="L98" s="132">
        <f>IF(ISNUMBER('2010'!K98),'2010'!K98,"XXX")</f>
        <v>0.43571428571428567</v>
      </c>
      <c r="M98" s="132">
        <f>IF(ISNUMBER('2010'!L98),IF(('2010'!L98/5)&gt;1,1,'2010'!L98/5),"XXX")</f>
        <v>0.46800828</v>
      </c>
      <c r="N98" s="132">
        <f>IF(ISNUMBER('2010'!M98),(1-('2010'!M98/100)),"XXX")</f>
        <v>0.44387268069999997</v>
      </c>
      <c r="O98" s="132">
        <f>IF(ISNUMBER('2010'!N98),IF(('2010'!N98/10)&gt;1,1,'2010'!N98/10),"XXX")</f>
        <v>0.65737439024390243</v>
      </c>
      <c r="P98" s="159" t="str">
        <f>IF(ISNUMBER('2010'!O98),('2010'!O98/100),"XXX")</f>
        <v>XXX</v>
      </c>
      <c r="Q98" s="159">
        <f>'2010'!P98</f>
        <v>0.4948880672454834</v>
      </c>
      <c r="R98" s="159" t="str">
        <f>IF(ISNUMBER('2010'!Q98),('2010'!Q98/100),"XXX")</f>
        <v>XXX</v>
      </c>
      <c r="S98" s="159">
        <f>IF(ISNUMBER('2010'!R98),('2010'!R98/100),"XXX")</f>
        <v>0.46943429999999997</v>
      </c>
      <c r="T98" s="132">
        <f>IF(ISNUMBER('2010'!S98),(1-('2010'!S98/100)),"XXX")</f>
        <v>0.98609999999999998</v>
      </c>
      <c r="U98" s="132">
        <f>IF(ISNUMBER('2010'!T98),'2010'!T98,"XXX")</f>
        <v>0.58285714285714285</v>
      </c>
      <c r="V98" s="132">
        <f>IF(ISNUMBER('2010'!U98),'2010'!U98,"XXX")</f>
        <v>0.49000000000000005</v>
      </c>
      <c r="W98" s="132">
        <f>IF(ISNUMBER('2010'!V98),'2010'!V98,"XXX")</f>
        <v>0.59</v>
      </c>
      <c r="X98" s="132">
        <f>IF(ISNUMBER('2010'!W98),'2010'!W98,"XXX")</f>
        <v>0.53142857142857147</v>
      </c>
      <c r="Y98" s="161">
        <f t="shared" si="8"/>
        <v>0.55355438597992324</v>
      </c>
      <c r="Z98" s="132">
        <f>'2010'!X98</f>
        <v>0.26100000000000001</v>
      </c>
      <c r="AA98" s="132">
        <f>('2010'!Y98+2.5)/5</f>
        <v>0.37963948240000001</v>
      </c>
      <c r="AB98" s="160">
        <f t="shared" si="9"/>
        <v>0.32031974120000001</v>
      </c>
      <c r="AC98" s="6"/>
      <c r="AE98">
        <f t="shared" si="11"/>
        <v>0.35843999999999998</v>
      </c>
      <c r="AF98">
        <f t="shared" si="11"/>
        <v>0.50746499999999994</v>
      </c>
      <c r="AG98">
        <f t="shared" si="11"/>
        <v>0.63688214285714284</v>
      </c>
      <c r="AH98">
        <f t="shared" si="11"/>
        <v>0.45186128285714283</v>
      </c>
      <c r="AI98">
        <f t="shared" si="11"/>
        <v>0.45594048035000001</v>
      </c>
      <c r="AJ98">
        <f t="shared" si="11"/>
        <v>0.5506235354719512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0.72776715000000003</v>
      </c>
      <c r="AP98">
        <f t="shared" si="11"/>
        <v>0.78447857142857136</v>
      </c>
      <c r="AQ98">
        <f t="shared" si="11"/>
        <v>0.53642857142857148</v>
      </c>
      <c r="AR98">
        <f t="shared" si="11"/>
        <v>0.54</v>
      </c>
      <c r="AS98">
        <f t="shared" si="11"/>
        <v>0.56071428571428572</v>
      </c>
    </row>
    <row r="99" spans="1:45" ht="15" x14ac:dyDescent="0.25">
      <c r="A99" s="19" t="s">
        <v>107</v>
      </c>
      <c r="B99" s="3" t="s">
        <v>107</v>
      </c>
      <c r="C99" s="132">
        <f>IF(ISNUMBER('2010'!C99),(1-PRODUCT('2010'!C99,0.1)),"XXX")</f>
        <v>0.37999999999999989</v>
      </c>
      <c r="D99" s="132">
        <f>IFERROR(IF((LOG(100*'2010'!D99+1)/LOG(100+1))&gt;1,0,(1-(LOG(100*'2010'!D99+1)/LOG(100+1)))), 1)</f>
        <v>1</v>
      </c>
      <c r="E99" s="132">
        <f>IF(ISNUMBER('2010'!E99),'2010'!E99/100,"XXX")</f>
        <v>0.70666666666666667</v>
      </c>
      <c r="F99" s="132">
        <f>IF(ISNUMBER('2010'!F99),(1-(('2010'!F99-1)/4)),"XXX")</f>
        <v>0.25</v>
      </c>
      <c r="G99" s="132">
        <f>IF(ISNUMBER('2010'!G99),(1-('2010'!G99/10)),"XXX")</f>
        <v>0.27</v>
      </c>
      <c r="H99" s="160">
        <f t="shared" si="7"/>
        <v>0.52133333333333332</v>
      </c>
      <c r="I99" s="132">
        <f>'2010'!H99</f>
        <v>0.36571428571428571</v>
      </c>
      <c r="J99" s="132">
        <f>IF(ISNUMBER('2010'!I99),'2010'!I99,"XXX")</f>
        <v>2.5010000000000001E-2</v>
      </c>
      <c r="K99" s="132">
        <f>IF(ISNUMBER('2010'!J99),IF(('2010'!J99/5)&gt;1,1,'2010'!J99/5),"XXX")</f>
        <v>0.79903100000000005</v>
      </c>
      <c r="L99" s="132">
        <f>IF(ISNUMBER('2010'!K99),'2010'!K99,"XXX")</f>
        <v>0.35000000000000003</v>
      </c>
      <c r="M99" s="132">
        <f>IF(ISNUMBER('2010'!L99),IF(('2010'!L99/5)&gt;1,1,'2010'!L99/5),"XXX")</f>
        <v>0.25601503800000003</v>
      </c>
      <c r="N99" s="132">
        <f>IF(ISNUMBER('2010'!M99),(1-('2010'!M99/100)),"XXX")</f>
        <v>0.92887881280000006</v>
      </c>
      <c r="O99" s="132">
        <f>IF(ISNUMBER('2010'!N99),IF(('2010'!N99/10)&gt;1,1,'2010'!N99/10),"XXX")</f>
        <v>0.53170000000000006</v>
      </c>
      <c r="P99" s="159">
        <f>IF(ISNUMBER('2010'!O99),('2010'!O99/100),"XXX")</f>
        <v>0.17300000000000001</v>
      </c>
      <c r="Q99" s="159">
        <f>'2010'!P99</f>
        <v>0.23288419999999999</v>
      </c>
      <c r="R99" s="159">
        <f>IF(ISNUMBER('2010'!Q99),('2010'!Q99/100),"XXX")</f>
        <v>8.199999999999999E-2</v>
      </c>
      <c r="S99" s="159">
        <f>IF(ISNUMBER('2010'!R99),('2010'!R99/100),"XXX")</f>
        <v>0.12835260000000001</v>
      </c>
      <c r="T99" s="132">
        <f>IF(ISNUMBER('2010'!S99),(1-('2010'!S99/100)),"XXX")</f>
        <v>0.34079999999999999</v>
      </c>
      <c r="U99" s="132">
        <f>IF(ISNUMBER('2010'!T99),'2010'!T99,"XXX")</f>
        <v>0.43857142857142856</v>
      </c>
      <c r="V99" s="132">
        <f>IF(ISNUMBER('2010'!U99),'2010'!U99,"XXX")</f>
        <v>0.43071428571428572</v>
      </c>
      <c r="W99" s="132">
        <f>IF(ISNUMBER('2010'!V99),'2010'!V99,"XXX")</f>
        <v>0.53999999999999992</v>
      </c>
      <c r="X99" s="132">
        <f>IF(ISNUMBER('2010'!W99),'2010'!W99,"XXX")</f>
        <v>0.50428571428571423</v>
      </c>
      <c r="Y99" s="161">
        <f t="shared" si="8"/>
        <v>0.3829348353178571</v>
      </c>
      <c r="Z99" s="132">
        <f>'2010'!X99</f>
        <v>0.435</v>
      </c>
      <c r="AA99" s="132">
        <f>('2010'!Y99+2.5)/5</f>
        <v>0.49151595600000003</v>
      </c>
      <c r="AB99" s="160">
        <f t="shared" si="9"/>
        <v>0.46325797800000001</v>
      </c>
      <c r="AC99" s="6"/>
      <c r="AE99">
        <f t="shared" si="11"/>
        <v>0.19536214285714285</v>
      </c>
      <c r="AF99">
        <f t="shared" si="11"/>
        <v>0.41202050000000001</v>
      </c>
      <c r="AG99">
        <f t="shared" si="11"/>
        <v>0.57451550000000007</v>
      </c>
      <c r="AH99">
        <f t="shared" si="11"/>
        <v>0.303007519</v>
      </c>
      <c r="AI99">
        <f t="shared" si="11"/>
        <v>0.59244692539999999</v>
      </c>
      <c r="AJ99">
        <f t="shared" si="11"/>
        <v>0.73028940640000006</v>
      </c>
      <c r="AK99">
        <f t="shared" si="11"/>
        <v>0.35235000000000005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0.23457630000000002</v>
      </c>
      <c r="AP99">
        <f t="shared" si="11"/>
        <v>0.3896857142857143</v>
      </c>
      <c r="AQ99">
        <f t="shared" si="11"/>
        <v>0.43464285714285711</v>
      </c>
      <c r="AR99">
        <f t="shared" si="11"/>
        <v>0.48535714285714282</v>
      </c>
      <c r="AS99">
        <f t="shared" si="11"/>
        <v>0.52214285714285702</v>
      </c>
    </row>
    <row r="100" spans="1:45" ht="15" x14ac:dyDescent="0.25">
      <c r="A100" s="19" t="s">
        <v>108</v>
      </c>
      <c r="B100" s="3" t="s">
        <v>108</v>
      </c>
      <c r="C100" s="132">
        <f>IF(ISNUMBER('2010'!C100),(1-PRODUCT('2010'!C100,0.1)),"XXX")</f>
        <v>0.35</v>
      </c>
      <c r="D100" s="132">
        <f>IFERROR(IF((LOG(100*'2010'!D100+1)/LOG(100+1))&gt;1,0,(1-(LOG(100*'2010'!D100+1)/LOG(100+1)))), 1)</f>
        <v>0.56456692736860326</v>
      </c>
      <c r="E100" s="132">
        <f>IF(ISNUMBER('2010'!E100),'2010'!E100/100,"XXX")</f>
        <v>0.48166666666666669</v>
      </c>
      <c r="F100" s="132">
        <f>IF(ISNUMBER('2010'!F100),(1-(('2010'!F100-1)/4)),"XXX")</f>
        <v>0</v>
      </c>
      <c r="G100" s="132">
        <f>IF(ISNUMBER('2010'!G100),(1-('2010'!G100/10)),"XXX")</f>
        <v>9.000000000000008E-2</v>
      </c>
      <c r="H100" s="160">
        <f t="shared" si="7"/>
        <v>0.297246718807054</v>
      </c>
      <c r="I100" s="132">
        <f>'2010'!H100</f>
        <v>0.28714285714285709</v>
      </c>
      <c r="J100" s="132">
        <f>IF(ISNUMBER('2010'!I100),'2010'!I100,"XXX")</f>
        <v>4.4900000000000001E-3</v>
      </c>
      <c r="K100" s="132">
        <f>IF(ISNUMBER('2010'!J100),IF(('2010'!J100/5)&gt;1,1,'2010'!J100/5),"XXX")</f>
        <v>0.116592</v>
      </c>
      <c r="L100" s="132">
        <f>IF(ISNUMBER('2010'!K100),'2010'!K100,"XXX")</f>
        <v>0.30714285714285711</v>
      </c>
      <c r="M100" s="132">
        <f>IF(ISNUMBER('2010'!L100),IF(('2010'!L100/5)&gt;1,1,'2010'!L100/5),"XXX")</f>
        <v>3.8494363999999996E-2</v>
      </c>
      <c r="N100" s="132">
        <f>IF(ISNUMBER('2010'!M100),(1-('2010'!M100/100)),"XXX")</f>
        <v>0.19255340579999991</v>
      </c>
      <c r="O100" s="132">
        <f>IF(ISNUMBER('2010'!N100),IF(('2010'!N100/10)&gt;1,1,'2010'!N100/10),"XXX")</f>
        <v>9.5899999999999999E-2</v>
      </c>
      <c r="P100" s="159">
        <f>IF(ISNUMBER('2010'!O100),('2010'!O100/100),"XXX")</f>
        <v>9.0000000000000011E-3</v>
      </c>
      <c r="Q100" s="159">
        <f>'2010'!P100</f>
        <v>5.9382371604442593E-3</v>
      </c>
      <c r="R100" s="159">
        <f>IF(ISNUMBER('2010'!Q100),('2010'!Q100/100),"XXX")</f>
        <v>1.1000000000000001E-2</v>
      </c>
      <c r="S100" s="159">
        <f>IF(ISNUMBER('2010'!R100),('2010'!R100/100),"XXX")</f>
        <v>0.33781339999999999</v>
      </c>
      <c r="T100" s="132">
        <f>IF(ISNUMBER('2010'!S100),(1-('2010'!S100/100)),"XXX")</f>
        <v>0.87860000000000005</v>
      </c>
      <c r="U100" s="132">
        <f>IF(ISNUMBER('2010'!T100),'2010'!T100,"XXX")</f>
        <v>0.3671428571428571</v>
      </c>
      <c r="V100" s="132">
        <f>IF(ISNUMBER('2010'!U100),'2010'!U100,"XXX")</f>
        <v>0.36428571428571427</v>
      </c>
      <c r="W100" s="132">
        <f>IF(ISNUMBER('2010'!V100),'2010'!V100,"XXX")</f>
        <v>0.51</v>
      </c>
      <c r="X100" s="132">
        <f>IF(ISNUMBER('2010'!W100),'2010'!W100,"XXX")</f>
        <v>0.38142857142857139</v>
      </c>
      <c r="Y100" s="161">
        <f t="shared" si="8"/>
        <v>0.24422026650645634</v>
      </c>
      <c r="Z100" s="132">
        <f>'2010'!X100</f>
        <v>0.109</v>
      </c>
      <c r="AA100" s="132">
        <f>('2010'!Y100+2.5)/5</f>
        <v>0.11467254160000002</v>
      </c>
      <c r="AB100" s="160">
        <f t="shared" si="9"/>
        <v>0.11183627080000001</v>
      </c>
      <c r="AC100" s="6"/>
      <c r="AE100">
        <f t="shared" si="11"/>
        <v>0.14581642857142854</v>
      </c>
      <c r="AF100">
        <f t="shared" si="11"/>
        <v>6.0540999999999998E-2</v>
      </c>
      <c r="AG100">
        <f t="shared" si="11"/>
        <v>0.21186742857142854</v>
      </c>
      <c r="AH100">
        <f t="shared" si="11"/>
        <v>0.17281861057142855</v>
      </c>
      <c r="AI100">
        <f t="shared" si="11"/>
        <v>0.11552388489999996</v>
      </c>
      <c r="AJ100">
        <f t="shared" si="11"/>
        <v>0.14422670289999995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0.60820669999999999</v>
      </c>
      <c r="AP100">
        <f t="shared" si="11"/>
        <v>0.62287142857142852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 x14ac:dyDescent="0.25">
      <c r="A101" s="19" t="s">
        <v>109</v>
      </c>
      <c r="B101" s="3" t="s">
        <v>109</v>
      </c>
      <c r="C101" s="132">
        <f>IF(ISNUMBER('2010'!C101),(1-PRODUCT('2010'!C101,0.1)),"XXX")</f>
        <v>0.39999999999999991</v>
      </c>
      <c r="D101" s="132">
        <f>IFERROR(IF((LOG(100*'2010'!D101+1)/LOG(100+1))&gt;1,0,(1-(LOG(100*'2010'!D101+1)/LOG(100+1)))), 1)</f>
        <v>1</v>
      </c>
      <c r="E101" s="132">
        <f>IF(ISNUMBER('2010'!E101),'2010'!E101/100,"XXX")</f>
        <v>0.83833333333333337</v>
      </c>
      <c r="F101" s="132">
        <f>IF(ISNUMBER('2010'!F101),(1-(('2010'!F101-1)/4)),"XXX")</f>
        <v>0.75</v>
      </c>
      <c r="G101" s="132">
        <f>IF(ISNUMBER('2010'!G101),(1-('2010'!G101/10)),"XXX")</f>
        <v>0.42000000000000004</v>
      </c>
      <c r="H101" s="160">
        <f t="shared" si="7"/>
        <v>0.68166666666666664</v>
      </c>
      <c r="I101" s="132">
        <f>'2010'!H101</f>
        <v>0.60857142857142854</v>
      </c>
      <c r="J101" s="132">
        <f>IF(ISNUMBER('2010'!I101),'2010'!I101,"XXX")</f>
        <v>0.12191</v>
      </c>
      <c r="K101" s="132">
        <f>IF(ISNUMBER('2010'!J101),IF(('2010'!J101/5)&gt;1,1,'2010'!J101/5),"XXX")</f>
        <v>0.96042899999999987</v>
      </c>
      <c r="L101" s="132">
        <f>IF(ISNUMBER('2010'!K101),'2010'!K101,"XXX")</f>
        <v>0.4757142857142857</v>
      </c>
      <c r="M101" s="132">
        <f>IF(ISNUMBER('2010'!L101),IF(('2010'!L101/5)&gt;1,1,'2010'!L101/5),"XXX")</f>
        <v>0.79753174800000004</v>
      </c>
      <c r="N101" s="132">
        <f>IF(ISNUMBER('2010'!M101),(1-('2010'!M101/100)),"XXX")</f>
        <v>0.90723672870000005</v>
      </c>
      <c r="O101" s="132">
        <f>IF(ISNUMBER('2010'!N101),IF(('2010'!N101/10)&gt;1,1,'2010'!N101/10),"XXX")</f>
        <v>0.60823653747919304</v>
      </c>
      <c r="P101" s="159" t="str">
        <f>IF(ISNUMBER('2010'!O101),('2010'!O101/100),"XXX")</f>
        <v>XXX</v>
      </c>
      <c r="Q101" s="159">
        <f>'2010'!P101</f>
        <v>0.56142740249633794</v>
      </c>
      <c r="R101" s="159">
        <f>IF(ISNUMBER('2010'!Q101),('2010'!Q101/100),"XXX")</f>
        <v>0.18899999999999997</v>
      </c>
      <c r="S101" s="159">
        <f>IF(ISNUMBER('2010'!R101),('2010'!R101/100),"XXX")</f>
        <v>0.63884090000000004</v>
      </c>
      <c r="T101" s="132">
        <f>IF(ISNUMBER('2010'!S101),(1-('2010'!S101/100)),"XXX")</f>
        <v>0.84670000000000001</v>
      </c>
      <c r="U101" s="132">
        <f>IF(ISNUMBER('2010'!T101),'2010'!T101,"XXX")</f>
        <v>0.76428571428571423</v>
      </c>
      <c r="V101" s="132">
        <f>IF(ISNUMBER('2010'!U101),'2010'!U101,"XXX")</f>
        <v>0.62857142857142867</v>
      </c>
      <c r="W101" s="132">
        <f>IF(ISNUMBER('2010'!V101),'2010'!V101,"XXX")</f>
        <v>0.61714285714285722</v>
      </c>
      <c r="X101" s="132">
        <f>IF(ISNUMBER('2010'!W101),'2010'!W101,"XXX")</f>
        <v>0.64</v>
      </c>
      <c r="Y101" s="161">
        <f t="shared" si="8"/>
        <v>0.62336466052752737</v>
      </c>
      <c r="Z101" s="132">
        <f>'2010'!X101</f>
        <v>0.65</v>
      </c>
      <c r="AA101" s="132">
        <f>('2010'!Y101+2.5)/5</f>
        <v>0.58258596660000006</v>
      </c>
      <c r="AB101" s="160">
        <f t="shared" si="9"/>
        <v>0.61629298330000004</v>
      </c>
      <c r="AC101" s="6"/>
      <c r="AE101">
        <f t="shared" si="11"/>
        <v>0.36524071428571425</v>
      </c>
      <c r="AF101">
        <f t="shared" si="11"/>
        <v>0.54116949999999997</v>
      </c>
      <c r="AG101">
        <f t="shared" si="11"/>
        <v>0.71807164285714276</v>
      </c>
      <c r="AH101">
        <f t="shared" si="11"/>
        <v>0.63662301685714284</v>
      </c>
      <c r="AI101">
        <f t="shared" si="11"/>
        <v>0.85238423834999999</v>
      </c>
      <c r="AJ101">
        <f t="shared" si="11"/>
        <v>0.75773663308959649</v>
      </c>
      <c r="AK101">
        <f t="shared" si="11"/>
        <v>0.60823653747919304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0.74277045000000008</v>
      </c>
      <c r="AP101">
        <f t="shared" si="11"/>
        <v>0.80549285714285712</v>
      </c>
      <c r="AQ101">
        <f t="shared" si="11"/>
        <v>0.6964285714285714</v>
      </c>
      <c r="AR101">
        <f t="shared" si="11"/>
        <v>0.622857142857143</v>
      </c>
      <c r="AS101">
        <f t="shared" si="11"/>
        <v>0.62857142857142856</v>
      </c>
    </row>
    <row r="102" spans="1:45" ht="15" x14ac:dyDescent="0.25">
      <c r="A102" s="19" t="s">
        <v>110</v>
      </c>
      <c r="B102" s="3" t="s">
        <v>110</v>
      </c>
      <c r="C102" s="132">
        <f>IF(ISNUMBER('2010'!C102),(1-PRODUCT('2010'!C102,0.1)),"XXX")</f>
        <v>0.29999999999999993</v>
      </c>
      <c r="D102" s="132">
        <f>IFERROR(IF((LOG(100*'2010'!D102+1)/LOG(100+1))&gt;1,0,(1-(LOG(100*'2010'!D102+1)/LOG(100+1)))), 1)</f>
        <v>1</v>
      </c>
      <c r="E102" s="132">
        <f>IF(ISNUMBER('2010'!E102),'2010'!E102/100,"XXX")</f>
        <v>0.53833333333333333</v>
      </c>
      <c r="F102" s="132">
        <f>IF(ISNUMBER('2010'!F102),(1-(('2010'!F102-1)/4)),"XXX")</f>
        <v>0.5</v>
      </c>
      <c r="G102" s="132">
        <f>IF(ISNUMBER('2010'!G102),(1-('2010'!G102/10)),"XXX")</f>
        <v>0.13000000000000012</v>
      </c>
      <c r="H102" s="160">
        <f t="shared" si="7"/>
        <v>0.49366666666666659</v>
      </c>
      <c r="I102" s="132">
        <f>'2010'!H102</f>
        <v>0.25857142857142856</v>
      </c>
      <c r="J102" s="132">
        <f>IF(ISNUMBER('2010'!I102),'2010'!I102,"XXX")</f>
        <v>2.2679999999999999E-2</v>
      </c>
      <c r="K102" s="132">
        <f>IF(ISNUMBER('2010'!J102),IF(('2010'!J102/5)&gt;1,1,'2010'!J102/5),"XXX")</f>
        <v>0.80667800000000001</v>
      </c>
      <c r="L102" s="132">
        <f>IF(ISNUMBER('2010'!K102),'2010'!K102,"XXX")</f>
        <v>0.38571428571428573</v>
      </c>
      <c r="M102" s="132">
        <f>IF(ISNUMBER('2010'!L102),IF(('2010'!L102/5)&gt;1,1,'2010'!L102/5),"XXX")</f>
        <v>0.157778168</v>
      </c>
      <c r="N102" s="132">
        <f>IF(ISNUMBER('2010'!M102),(1-('2010'!M102/100)),"XXX")</f>
        <v>0.43796112060000003</v>
      </c>
      <c r="O102" s="132">
        <f>IF(ISNUMBER('2010'!N102),IF(('2010'!N102/10)&gt;1,1,'2010'!N102/10),"XXX")</f>
        <v>0.307</v>
      </c>
      <c r="P102" s="159" t="str">
        <f>IF(ISNUMBER('2010'!O102),('2010'!O102/100),"XXX")</f>
        <v>XXX</v>
      </c>
      <c r="Q102" s="159">
        <f>'2010'!P102</f>
        <v>0.42087502479553224</v>
      </c>
      <c r="R102" s="159">
        <f>IF(ISNUMBER('2010'!Q102),('2010'!Q102/100),"XXX")</f>
        <v>0.14800000000000002</v>
      </c>
      <c r="S102" s="159">
        <f>IF(ISNUMBER('2010'!R102),('2010'!R102/100),"XXX")</f>
        <v>0.19133500000000001</v>
      </c>
      <c r="T102" s="132">
        <f>IF(ISNUMBER('2010'!S102),(1-('2010'!S102/100)),"XXX")</f>
        <v>0.87029999999999996</v>
      </c>
      <c r="U102" s="132">
        <f>IF(ISNUMBER('2010'!T102),'2010'!T102,"XXX")</f>
        <v>0.41428571428571426</v>
      </c>
      <c r="V102" s="132">
        <f>IF(ISNUMBER('2010'!U102),'2010'!U102,"XXX")</f>
        <v>0.38928571428571423</v>
      </c>
      <c r="W102" s="132">
        <f>IF(ISNUMBER('2010'!V102),'2010'!V102,"XXX")</f>
        <v>0.52285714285714291</v>
      </c>
      <c r="X102" s="132">
        <f>IF(ISNUMBER('2010'!W102),'2010'!W102,"XXX")</f>
        <v>0.42428571428571432</v>
      </c>
      <c r="Y102" s="161">
        <f t="shared" si="8"/>
        <v>0.37903795708722077</v>
      </c>
      <c r="Z102" s="132">
        <f>'2010'!X102</f>
        <v>0.54700000000000004</v>
      </c>
      <c r="AA102" s="132">
        <f>('2010'!Y102+2.5)/5</f>
        <v>0.42825018759999994</v>
      </c>
      <c r="AB102" s="160">
        <f t="shared" si="9"/>
        <v>0.48762509379999996</v>
      </c>
      <c r="AC102" s="6"/>
      <c r="AE102">
        <f t="shared" si="11"/>
        <v>0.14062571428571427</v>
      </c>
      <c r="AF102">
        <f t="shared" si="11"/>
        <v>0.41467900000000002</v>
      </c>
      <c r="AG102">
        <f t="shared" si="11"/>
        <v>0.59619614285714284</v>
      </c>
      <c r="AH102">
        <f t="shared" si="11"/>
        <v>0.27174622685714289</v>
      </c>
      <c r="AI102">
        <f t="shared" si="11"/>
        <v>0.29786964430000001</v>
      </c>
      <c r="AJ102">
        <f t="shared" si="11"/>
        <v>0.37248056029999999</v>
      </c>
      <c r="AK102">
        <f t="shared" si="11"/>
        <v>0.307</v>
      </c>
      <c r="AL102">
        <f t="shared" si="11"/>
        <v>0.42087502479553224</v>
      </c>
      <c r="AM102">
        <f t="shared" si="11"/>
        <v>0.28443751239776616</v>
      </c>
      <c r="AN102">
        <f t="shared" si="11"/>
        <v>0.16966750000000003</v>
      </c>
      <c r="AO102">
        <f t="shared" si="11"/>
        <v>0.53081749999999994</v>
      </c>
      <c r="AP102">
        <f t="shared" si="11"/>
        <v>0.64229285714285711</v>
      </c>
      <c r="AQ102">
        <f t="shared" si="11"/>
        <v>0.40178571428571425</v>
      </c>
      <c r="AR102">
        <f t="shared" si="11"/>
        <v>0.45607142857142857</v>
      </c>
      <c r="AS102">
        <f t="shared" si="11"/>
        <v>0.47357142857142864</v>
      </c>
    </row>
    <row r="103" spans="1:45" ht="15" x14ac:dyDescent="0.25">
      <c r="A103" s="19" t="s">
        <v>111</v>
      </c>
      <c r="B103" s="3" t="s">
        <v>111</v>
      </c>
      <c r="C103" s="132">
        <f>IF(ISNUMBER('2010'!C103),(1-PRODUCT('2010'!C103,0.1)),"XXX")</f>
        <v>0.76</v>
      </c>
      <c r="D103" s="132">
        <f>IFERROR(IF((LOG(100*'2010'!D103+1)/LOG(100+1))&gt;1,0,(1-(LOG(100*'2010'!D103+1)/LOG(100+1)))), 1)</f>
        <v>1</v>
      </c>
      <c r="E103" s="132">
        <f>IF(ISNUMBER('2010'!E103),'2010'!E103/100,"XXX")</f>
        <v>0.94333333333333347</v>
      </c>
      <c r="F103" s="132">
        <f>IF(ISNUMBER('2010'!F103),(1-(('2010'!F103-1)/4)),"XXX")</f>
        <v>1</v>
      </c>
      <c r="G103" s="132">
        <f>IF(ISNUMBER('2010'!G103),(1-('2010'!G103/10)),"XXX")</f>
        <v>0.87</v>
      </c>
      <c r="H103" s="160">
        <f t="shared" si="7"/>
        <v>0.91466666666666663</v>
      </c>
      <c r="I103" s="132">
        <f>'2010'!H103</f>
        <v>0.84714285714285709</v>
      </c>
      <c r="J103" s="132">
        <f>IF(ISNUMBER('2010'!I103),'2010'!I103,"XXX")</f>
        <v>0.76659999999999995</v>
      </c>
      <c r="K103" s="132">
        <f>IF(ISNUMBER('2010'!J103),IF(('2010'!J103/5)&gt;1,1,'2010'!J103/5),"XXX")</f>
        <v>0.67657400000000001</v>
      </c>
      <c r="L103" s="132">
        <f>IF(ISNUMBER('2010'!K103),'2010'!K103,"XXX")</f>
        <v>0.77857142857142858</v>
      </c>
      <c r="M103" s="132">
        <f>IF(ISNUMBER('2010'!L103),IF(('2010'!L103/5)&gt;1,1,'2010'!L103/5),"XXX")</f>
        <v>1</v>
      </c>
      <c r="N103" s="132">
        <f>IF(ISNUMBER('2010'!M103),(1-('2010'!M103/100)),"XXX")</f>
        <v>0.90904558180000006</v>
      </c>
      <c r="O103" s="132">
        <f>IF(ISNUMBER('2010'!N103),IF(('2010'!N103/10)&gt;1,1,'2010'!N103/10),"XXX")</f>
        <v>1</v>
      </c>
      <c r="P103" s="159">
        <f>IF(ISNUMBER('2010'!O103),('2010'!O103/100),"XXX")</f>
        <v>0.96799999999999997</v>
      </c>
      <c r="Q103" s="159">
        <f>'2010'!P103</f>
        <v>1</v>
      </c>
      <c r="R103" s="159">
        <f>IF(ISNUMBER('2010'!Q103),('2010'!Q103/100),"XXX")</f>
        <v>0.90300000000000002</v>
      </c>
      <c r="S103" s="159">
        <f>IF(ISNUMBER('2010'!R103),('2010'!R103/100),"XXX")</f>
        <v>0.83947559999999999</v>
      </c>
      <c r="T103" s="132">
        <f>IF(ISNUMBER('2010'!S103),(1-('2010'!S103/100)),"XXX")</f>
        <v>1</v>
      </c>
      <c r="U103" s="132">
        <f>IF(ISNUMBER('2010'!T103),'2010'!T103,"XXX")</f>
        <v>0.82714285714285718</v>
      </c>
      <c r="V103" s="132">
        <f>IF(ISNUMBER('2010'!U103),'2010'!U103,"XXX")</f>
        <v>0.81214285714285717</v>
      </c>
      <c r="W103" s="132">
        <f>IF(ISNUMBER('2010'!V103),'2010'!V103,"XXX")</f>
        <v>0.73857142857142855</v>
      </c>
      <c r="X103" s="132">
        <f>IF(ISNUMBER('2010'!W103),'2010'!W103,"XXX")</f>
        <v>0.67142857142857149</v>
      </c>
      <c r="Y103" s="161">
        <f t="shared" si="8"/>
        <v>0.85860594886249997</v>
      </c>
      <c r="Z103" s="132">
        <f>'2010'!X103</f>
        <v>0.876</v>
      </c>
      <c r="AA103" s="132">
        <f>('2010'!Y103+2.5)/5</f>
        <v>0.79566667079999998</v>
      </c>
      <c r="AB103" s="160">
        <f t="shared" si="9"/>
        <v>0.83583333540000004</v>
      </c>
      <c r="AC103" s="6"/>
      <c r="AE103">
        <f t="shared" ref="AE103:AS119" si="12">IF(ISNUMBER(AVERAGE(I103:J103)),AVERAGE(I103:J103),"XXX")</f>
        <v>0.80687142857142846</v>
      </c>
      <c r="AF103">
        <f t="shared" si="12"/>
        <v>0.72158699999999998</v>
      </c>
      <c r="AG103">
        <f t="shared" si="12"/>
        <v>0.72757271428571424</v>
      </c>
      <c r="AH103">
        <f t="shared" si="12"/>
        <v>0.88928571428571423</v>
      </c>
      <c r="AI103">
        <f t="shared" si="12"/>
        <v>0.95452279090000003</v>
      </c>
      <c r="AJ103">
        <f t="shared" si="12"/>
        <v>0.95452279090000003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0.91357142857142859</v>
      </c>
      <c r="AQ103">
        <f t="shared" si="12"/>
        <v>0.81964285714285712</v>
      </c>
      <c r="AR103">
        <f t="shared" si="12"/>
        <v>0.77535714285714286</v>
      </c>
      <c r="AS103">
        <f t="shared" si="12"/>
        <v>0.70500000000000007</v>
      </c>
    </row>
    <row r="104" spans="1:45" ht="15" x14ac:dyDescent="0.25">
      <c r="A104" s="19" t="s">
        <v>112</v>
      </c>
      <c r="B104" s="3" t="s">
        <v>112</v>
      </c>
      <c r="C104" s="132">
        <f>IF(ISNUMBER('2010'!C104),(1-PRODUCT('2010'!C104,0.1)),"XXX")</f>
        <v>0.91</v>
      </c>
      <c r="D104" s="132">
        <f>IFERROR(IF((LOG(100*'2010'!D104+1)/LOG(100+1))&gt;1,0,(1-(LOG(100*'2010'!D104+1)/LOG(100+1)))), 1)</f>
        <v>1</v>
      </c>
      <c r="E104" s="132">
        <v>1</v>
      </c>
      <c r="F104" s="132">
        <f>IF(ISNUMBER('2010'!F104),(1-(('2010'!F104-1)/4)),"XXX")</f>
        <v>1</v>
      </c>
      <c r="G104" s="132">
        <f>IF(ISNUMBER('2010'!G104),(1-('2010'!G104/10)),"XXX")</f>
        <v>0.85</v>
      </c>
      <c r="H104" s="160">
        <f t="shared" si="7"/>
        <v>0.95199999999999996</v>
      </c>
      <c r="I104" s="132">
        <f>'2010'!H104</f>
        <v>0.68857142857142861</v>
      </c>
      <c r="J104" s="132">
        <f>IF(ISNUMBER('2010'!I104),'2010'!I104,"XXX")</f>
        <v>0.56477999999999995</v>
      </c>
      <c r="K104" s="132">
        <f>IF(ISNUMBER('2010'!J104),IF(('2010'!J104/5)&gt;1,1,'2010'!J104/5),"XXX")</f>
        <v>0.81607199999999991</v>
      </c>
      <c r="L104" s="132">
        <f>IF(ISNUMBER('2010'!K104),'2010'!K104,"XXX")</f>
        <v>0.83285714285714285</v>
      </c>
      <c r="M104" s="132">
        <f>IF(ISNUMBER('2010'!L104),IF(('2010'!L104/5)&gt;1,1,'2010'!L104/5),"XXX")</f>
        <v>1</v>
      </c>
      <c r="N104" s="132">
        <f>IF(ISNUMBER('2010'!M104),(1-('2010'!M104/100)),"XXX")</f>
        <v>0.8804188919</v>
      </c>
      <c r="O104" s="132">
        <f>IF(ISNUMBER('2010'!N104),IF(('2010'!N104/10)&gt;1,1,'2010'!N104/10),"XXX")</f>
        <v>1</v>
      </c>
      <c r="P104" s="159">
        <f>IF(ISNUMBER('2010'!O104),('2010'!O104/100),"XXX")</f>
        <v>0.97900000000000009</v>
      </c>
      <c r="Q104" s="159" t="str">
        <f>'2010'!P104</f>
        <v>XXX</v>
      </c>
      <c r="R104" s="159">
        <f>IF(ISNUMBER('2010'!Q104),('2010'!Q104/100),"XXX")</f>
        <v>9.6999999999999989E-2</v>
      </c>
      <c r="S104" s="159">
        <f>IF(ISNUMBER('2010'!R104),('2010'!R104/100),"XXX")</f>
        <v>0.84590929999999998</v>
      </c>
      <c r="T104" s="132">
        <f>IF(ISNUMBER('2010'!S104),(1-('2010'!S104/100)),"XXX")</f>
        <v>1</v>
      </c>
      <c r="U104" s="132">
        <f>IF(ISNUMBER('2010'!T104),'2010'!T104,"XXX")</f>
        <v>0.82285714285714284</v>
      </c>
      <c r="V104" s="132">
        <f>IF(ISNUMBER('2010'!U104),'2010'!U104,"XXX")</f>
        <v>0.89642857142857146</v>
      </c>
      <c r="W104" s="132">
        <f>IF(ISNUMBER('2010'!V104),'2010'!V104,"XXX")</f>
        <v>0.76571428571428579</v>
      </c>
      <c r="X104" s="132">
        <f>IF(ISNUMBER('2010'!W104),'2010'!W104,"XXX")</f>
        <v>0.72</v>
      </c>
      <c r="Y104" s="161">
        <f t="shared" si="8"/>
        <v>0.75041304770803574</v>
      </c>
      <c r="Z104" s="132">
        <f>'2010'!X104</f>
        <v>0.90400000000000003</v>
      </c>
      <c r="AA104" s="132">
        <f>('2010'!Y104+2.5)/5</f>
        <v>0.80668821339999996</v>
      </c>
      <c r="AB104" s="160">
        <f t="shared" si="9"/>
        <v>0.85534410670000005</v>
      </c>
      <c r="AC104" s="6"/>
      <c r="AE104">
        <f t="shared" si="12"/>
        <v>0.62667571428571422</v>
      </c>
      <c r="AF104">
        <f t="shared" si="12"/>
        <v>0.69042599999999998</v>
      </c>
      <c r="AG104">
        <f t="shared" si="12"/>
        <v>0.82446457142857144</v>
      </c>
      <c r="AH104">
        <f t="shared" si="12"/>
        <v>0.91642857142857137</v>
      </c>
      <c r="AI104">
        <f t="shared" si="12"/>
        <v>0.94020944595</v>
      </c>
      <c r="AJ104">
        <f t="shared" si="12"/>
        <v>0.94020944595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0.91142857142857148</v>
      </c>
      <c r="AQ104">
        <f t="shared" si="12"/>
        <v>0.85964285714285715</v>
      </c>
      <c r="AR104">
        <f t="shared" si="12"/>
        <v>0.83107142857142868</v>
      </c>
      <c r="AS104">
        <f t="shared" si="12"/>
        <v>0.74285714285714288</v>
      </c>
    </row>
    <row r="105" spans="1:45" ht="15" x14ac:dyDescent="0.25">
      <c r="A105" s="19" t="s">
        <v>113</v>
      </c>
      <c r="B105" s="3" t="s">
        <v>113</v>
      </c>
      <c r="C105" s="132">
        <f>IF(ISNUMBER('2010'!C105),(1-PRODUCT('2010'!C105,0.1)),"XXX")</f>
        <v>0.31999999999999995</v>
      </c>
      <c r="D105" s="132">
        <f>IFERROR(IF((LOG(100*'2010'!D105+1)/LOG(100+1))&gt;1,0,(1-(LOG(100*'2010'!D105+1)/LOG(100+1)))), 1)</f>
        <v>1</v>
      </c>
      <c r="E105" s="132">
        <f>IF(ISNUMBER('2010'!E105),'2010'!E105/100,"XXX")</f>
        <v>0.69666666666666677</v>
      </c>
      <c r="F105" s="132">
        <f>IF(ISNUMBER('2010'!F105),(1-(('2010'!F105-1)/4)),"XXX")</f>
        <v>0.75</v>
      </c>
      <c r="G105" s="132">
        <f>IF(ISNUMBER('2010'!G105),(1-('2010'!G105/10)),"XXX")</f>
        <v>0.38</v>
      </c>
      <c r="H105" s="160">
        <f t="shared" si="7"/>
        <v>0.6293333333333333</v>
      </c>
      <c r="I105" s="132">
        <f>'2010'!H105</f>
        <v>0.38999999999999996</v>
      </c>
      <c r="J105" s="132">
        <f>IF(ISNUMBER('2010'!I105),'2010'!I105,"XXX")</f>
        <v>7.571E-2</v>
      </c>
      <c r="K105" s="132">
        <f>IF(ISNUMBER('2010'!J105),IF(('2010'!J105/5)&gt;1,1,'2010'!J105/5),"XXX")</f>
        <v>0.47572999999999999</v>
      </c>
      <c r="L105" s="132">
        <f>IF(ISNUMBER('2010'!K105),'2010'!K105,"XXX")</f>
        <v>0.33714285714285713</v>
      </c>
      <c r="M105" s="132">
        <f>IF(ISNUMBER('2010'!L105),IF(('2010'!L105/5)&gt;1,1,'2010'!L105/5),"XXX")</f>
        <v>0.71093187400000002</v>
      </c>
      <c r="N105" s="132">
        <f>IF(ISNUMBER('2010'!M105),(1-('2010'!M105/100)),"XXX")</f>
        <v>0.62510868070000003</v>
      </c>
      <c r="O105" s="132">
        <f>IF(ISNUMBER('2010'!N105),IF(('2010'!N105/10)&gt;1,1,'2010'!N105/10),"XXX")</f>
        <v>0.04</v>
      </c>
      <c r="P105" s="159" t="str">
        <f>IF(ISNUMBER('2010'!O105),('2010'!O105/100),"XXX")</f>
        <v>XXX</v>
      </c>
      <c r="Q105" s="159">
        <f>'2010'!P105</f>
        <v>0.44447388648986819</v>
      </c>
      <c r="R105" s="159">
        <f>IF(ISNUMBER('2010'!Q105),('2010'!Q105/100),"XXX")</f>
        <v>2.3E-2</v>
      </c>
      <c r="S105" s="159">
        <f>IF(ISNUMBER('2010'!R105),('2010'!R105/100),"XXX")</f>
        <v>0.53366639999999999</v>
      </c>
      <c r="T105" s="132">
        <f>IF(ISNUMBER('2010'!S105),(1-('2010'!S105/100)),"XXX")</f>
        <v>0.95140000000000002</v>
      </c>
      <c r="U105" s="132">
        <f>IF(ISNUMBER('2010'!T105),'2010'!T105,"XXX")</f>
        <v>0.41714285714285715</v>
      </c>
      <c r="V105" s="132">
        <f>IF(ISNUMBER('2010'!U105),'2010'!U105,"XXX")</f>
        <v>0.33571428571428569</v>
      </c>
      <c r="W105" s="132">
        <f>IF(ISNUMBER('2010'!V105),'2010'!V105,"XXX")</f>
        <v>0.5</v>
      </c>
      <c r="X105" s="132">
        <f>IF(ISNUMBER('2010'!W105),'2010'!W105,"XXX")</f>
        <v>0.41714285714285715</v>
      </c>
      <c r="Y105" s="161">
        <f t="shared" si="8"/>
        <v>0.39482273114579536</v>
      </c>
      <c r="Z105" s="132">
        <f>'2010'!X105</f>
        <v>0.46500000000000002</v>
      </c>
      <c r="AA105" s="132">
        <f>('2010'!Y105+2.5)/5</f>
        <v>0.42241566180000001</v>
      </c>
      <c r="AB105" s="160">
        <f t="shared" si="9"/>
        <v>0.44370783089999999</v>
      </c>
      <c r="AC105" s="6"/>
      <c r="AE105">
        <f t="shared" si="12"/>
        <v>0.23285499999999998</v>
      </c>
      <c r="AF105">
        <f t="shared" si="12"/>
        <v>0.27571999999999997</v>
      </c>
      <c r="AG105">
        <f t="shared" si="12"/>
        <v>0.40643642857142859</v>
      </c>
      <c r="AH105">
        <f t="shared" si="12"/>
        <v>0.52403736557142855</v>
      </c>
      <c r="AI105">
        <f t="shared" si="12"/>
        <v>0.66802027735000002</v>
      </c>
      <c r="AJ105">
        <f t="shared" si="12"/>
        <v>0.33255434035000003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0.7425332</v>
      </c>
      <c r="AP105">
        <f t="shared" si="12"/>
        <v>0.68427142857142864</v>
      </c>
      <c r="AQ105">
        <f t="shared" si="12"/>
        <v>0.37642857142857145</v>
      </c>
      <c r="AR105">
        <f t="shared" si="12"/>
        <v>0.41785714285714282</v>
      </c>
      <c r="AS105">
        <f t="shared" si="12"/>
        <v>0.45857142857142857</v>
      </c>
    </row>
    <row r="106" spans="1:45" ht="15" x14ac:dyDescent="0.25">
      <c r="A106" s="19" t="s">
        <v>114</v>
      </c>
      <c r="B106" s="3" t="s">
        <v>114</v>
      </c>
      <c r="C106" s="132">
        <f>IF(ISNUMBER('2010'!C106),(1-PRODUCT('2010'!C106,0.1)),"XXX")</f>
        <v>0.18000000000000005</v>
      </c>
      <c r="D106" s="132">
        <f>IFERROR(IF((LOG(100*'2010'!D106+1)/LOG(100+1))&gt;1,0,(1-(LOG(100*'2010'!D106+1)/LOG(100+1)))), 1)</f>
        <v>0.9424679854935144</v>
      </c>
      <c r="E106" s="132" t="str">
        <f>IF(ISNUMBER('2010'!E106),'2010'!E106/100,"XXX")</f>
        <v>XXX</v>
      </c>
      <c r="F106" s="132">
        <f>IF(ISNUMBER('2010'!F106),(1-(('2010'!F106-1)/4)),"XXX")</f>
        <v>0.5</v>
      </c>
      <c r="G106" s="132">
        <f>IF(ISNUMBER('2010'!G106),(1-('2010'!G106/10)),"XXX")</f>
        <v>0.15000000000000002</v>
      </c>
      <c r="H106" s="160">
        <f t="shared" si="7"/>
        <v>0.44311699637337865</v>
      </c>
      <c r="I106" s="132">
        <f>'2010'!H106</f>
        <v>0.28857142857142853</v>
      </c>
      <c r="J106" s="132">
        <f>IF(ISNUMBER('2010'!I106),'2010'!I106,"XXX")</f>
        <v>1.1650000000000001E-2</v>
      </c>
      <c r="K106" s="132">
        <f>IF(ISNUMBER('2010'!J106),IF(('2010'!J106/5)&gt;1,1,'2010'!J106/5),"XXX")</f>
        <v>0.56607600000000002</v>
      </c>
      <c r="L106" s="132" t="str">
        <f>IF(ISNUMBER('2010'!K106),'2010'!K106,"XXX")</f>
        <v>XXX</v>
      </c>
      <c r="M106" s="132">
        <f>IF(ISNUMBER('2010'!L106),IF(('2010'!L106/5)&gt;1,1,'2010'!L106/5),"XXX")</f>
        <v>0.26238760999999999</v>
      </c>
      <c r="N106" s="132">
        <f>IF(ISNUMBER('2010'!M106),(1-('2010'!M106/100)),"XXX")</f>
        <v>0.44104682920000005</v>
      </c>
      <c r="O106" s="132">
        <f>IF(ISNUMBER('2010'!N106),IF(('2010'!N106/10)&gt;1,1,'2010'!N106/10),"XXX")</f>
        <v>0.29122755671253253</v>
      </c>
      <c r="P106" s="159">
        <f>IF(ISNUMBER('2010'!O106),('2010'!O106/100),"XXX")</f>
        <v>5.7999999999999996E-2</v>
      </c>
      <c r="Q106" s="159">
        <f>'2010'!P106</f>
        <v>8.3960443735122681E-2</v>
      </c>
      <c r="R106" s="159">
        <f>IF(ISNUMBER('2010'!Q106),('2010'!Q106/100),"XXX")</f>
        <v>0.16399999999999998</v>
      </c>
      <c r="S106" s="159">
        <f>IF(ISNUMBER('2010'!R106),('2010'!R106/100),"XXX")</f>
        <v>8.0595960000000008E-2</v>
      </c>
      <c r="T106" s="132">
        <f>IF(ISNUMBER('2010'!S106),(1-('2010'!S106/100)),"XXX")</f>
        <v>0.4869</v>
      </c>
      <c r="U106" s="132" t="str">
        <f>IF(ISNUMBER('2010'!T106),'2010'!T106,"XXX")</f>
        <v>XXX</v>
      </c>
      <c r="V106" s="132" t="str">
        <f>IF(ISNUMBER('2010'!U106),'2010'!U106,"XXX")</f>
        <v>XXX</v>
      </c>
      <c r="W106" s="132" t="str">
        <f>IF(ISNUMBER('2010'!V106),'2010'!V106,"XXX")</f>
        <v>XXX</v>
      </c>
      <c r="X106" s="132" t="str">
        <f>IF(ISNUMBER('2010'!W106),'2010'!W106,"XXX")</f>
        <v>XXX</v>
      </c>
      <c r="Y106" s="161">
        <f t="shared" si="8"/>
        <v>0.27504098568492369</v>
      </c>
      <c r="Z106" s="132">
        <f>'2010'!X106</f>
        <v>0.26400000000000001</v>
      </c>
      <c r="AA106" s="132">
        <f>('2010'!Y106+2.5)/5</f>
        <v>0.38576368099999997</v>
      </c>
      <c r="AB106" s="160">
        <f t="shared" si="9"/>
        <v>0.32488184050000002</v>
      </c>
      <c r="AC106" s="6"/>
      <c r="AE106">
        <f t="shared" si="12"/>
        <v>0.15011071428571426</v>
      </c>
      <c r="AF106">
        <f t="shared" si="12"/>
        <v>0.28886300000000004</v>
      </c>
      <c r="AG106">
        <f t="shared" si="12"/>
        <v>0.56607600000000002</v>
      </c>
      <c r="AH106">
        <f t="shared" si="12"/>
        <v>0.26238760999999999</v>
      </c>
      <c r="AI106">
        <f t="shared" si="12"/>
        <v>0.35171721960000002</v>
      </c>
      <c r="AJ106">
        <f t="shared" si="12"/>
        <v>0.36613719295626629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0.28374798000000001</v>
      </c>
      <c r="AP106">
        <f t="shared" si="12"/>
        <v>0.4869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5">
      <c r="A107" s="19" t="s">
        <v>115</v>
      </c>
      <c r="B107" s="3" t="s">
        <v>115</v>
      </c>
      <c r="C107" s="132">
        <f>IF(ISNUMBER('2010'!C107),(1-PRODUCT('2010'!C107,0.1)),"XXX")</f>
        <v>0.37999999999999989</v>
      </c>
      <c r="D107" s="132">
        <f>IFERROR(IF((LOG(100*'2010'!D107+1)/LOG(100+1))&gt;1,0,(1-(LOG(100*'2010'!D107+1)/LOG(100+1)))), 1)</f>
        <v>0.81148688253913914</v>
      </c>
      <c r="E107" s="132">
        <f>IF(ISNUMBER('2010'!E107),'2010'!E107/100,"XXX")</f>
        <v>0.6333333333333333</v>
      </c>
      <c r="F107" s="132">
        <f>IF(ISNUMBER('2010'!F107),(1-(('2010'!F107-1)/4)),"XXX")</f>
        <v>0.25</v>
      </c>
      <c r="G107" s="132">
        <f>IF(ISNUMBER('2010'!G107),(1-('2010'!G107/10)),"XXX")</f>
        <v>0.11999999999999988</v>
      </c>
      <c r="H107" s="160">
        <f t="shared" si="7"/>
        <v>0.43896404317449439</v>
      </c>
      <c r="I107" s="132" t="str">
        <f>'2010'!H107</f>
        <v>XXX</v>
      </c>
      <c r="J107" s="132">
        <f>IF(ISNUMBER('2010'!I107),'2010'!I107,"XXX")</f>
        <v>5.9369999999999999E-2</v>
      </c>
      <c r="K107" s="132" t="str">
        <f>IF(ISNUMBER('2010'!J107),IF(('2010'!J107/5)&gt;1,1,'2010'!J107/5),"XXX")</f>
        <v>XXX</v>
      </c>
      <c r="L107" s="132">
        <f>IF(ISNUMBER('2010'!K107),'2010'!K107,"XXX")</f>
        <v>0.37</v>
      </c>
      <c r="M107" s="132">
        <f>IF(ISNUMBER('2010'!L107),IF(('2010'!L107/5)&gt;1,1,'2010'!L107/5),"XXX")</f>
        <v>8.969406399999999E-2</v>
      </c>
      <c r="N107" s="132">
        <f>IF(ISNUMBER('2010'!M107),(1-('2010'!M107/100)),"XXX")</f>
        <v>0.23122512819999996</v>
      </c>
      <c r="O107" s="132">
        <f>IF(ISNUMBER('2010'!N107),IF(('2010'!N107/10)&gt;1,1,'2010'!N107/10),"XXX")</f>
        <v>7.9269001709953407E-2</v>
      </c>
      <c r="P107" s="159">
        <f>IF(ISNUMBER('2010'!O107),('2010'!O107/100),"XXX")</f>
        <v>7.8E-2</v>
      </c>
      <c r="Q107" s="159">
        <f>'2010'!P107</f>
        <v>5.9248137474060061E-2</v>
      </c>
      <c r="R107" s="159">
        <f>IF(ISNUMBER('2010'!Q107),('2010'!Q107/100),"XXX")</f>
        <v>1.8000000000000002E-2</v>
      </c>
      <c r="S107" s="159">
        <f>IF(ISNUMBER('2010'!R107),('2010'!R107/100),"XXX")</f>
        <v>0.18067530000000001</v>
      </c>
      <c r="T107" s="132">
        <f>IF(ISNUMBER('2010'!S107),(1-('2010'!S107/100)),"XXX")</f>
        <v>0.50960000000000005</v>
      </c>
      <c r="U107" s="132">
        <f>IF(ISNUMBER('2010'!T107),'2010'!T107,"XXX")</f>
        <v>0.45428571428571429</v>
      </c>
      <c r="V107" s="132">
        <f>IF(ISNUMBER('2010'!U107),'2010'!U107,"XXX")</f>
        <v>0.37428571428571428</v>
      </c>
      <c r="W107" s="132">
        <f>IF(ISNUMBER('2010'!V107),'2010'!V107,"XXX")</f>
        <v>0.57571428571428573</v>
      </c>
      <c r="X107" s="132">
        <f>IF(ISNUMBER('2010'!W107),'2010'!W107,"XXX")</f>
        <v>0.44857142857142857</v>
      </c>
      <c r="Y107" s="161">
        <f t="shared" si="8"/>
        <v>0.24733179839007224</v>
      </c>
      <c r="Z107" s="132">
        <f>'2010'!X107</f>
        <v>0.435</v>
      </c>
      <c r="AA107" s="132">
        <f>('2010'!Y107+2.5)/5</f>
        <v>0.36444767719999999</v>
      </c>
      <c r="AB107" s="160">
        <f t="shared" si="9"/>
        <v>0.39972383859999999</v>
      </c>
      <c r="AC107" s="6"/>
      <c r="AE107">
        <f t="shared" si="12"/>
        <v>5.9369999999999999E-2</v>
      </c>
      <c r="AF107">
        <f t="shared" si="12"/>
        <v>5.9369999999999999E-2</v>
      </c>
      <c r="AG107">
        <f t="shared" si="12"/>
        <v>0.37</v>
      </c>
      <c r="AH107">
        <f t="shared" si="12"/>
        <v>0.22984703200000001</v>
      </c>
      <c r="AI107">
        <f t="shared" si="12"/>
        <v>0.16045959609999999</v>
      </c>
      <c r="AJ107">
        <f t="shared" si="12"/>
        <v>0.1552470649549767</v>
      </c>
      <c r="AK107">
        <f t="shared" si="12"/>
        <v>7.8634500854976697E-2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0.34513765000000002</v>
      </c>
      <c r="AP107">
        <f t="shared" si="12"/>
        <v>0.48194285714285717</v>
      </c>
      <c r="AQ107">
        <f t="shared" si="12"/>
        <v>0.41428571428571426</v>
      </c>
      <c r="AR107">
        <f t="shared" si="12"/>
        <v>0.47499999999999998</v>
      </c>
      <c r="AS107">
        <f t="shared" si="12"/>
        <v>0.51214285714285712</v>
      </c>
    </row>
    <row r="108" spans="1:45" ht="15" x14ac:dyDescent="0.25">
      <c r="A108" s="19" t="s">
        <v>193</v>
      </c>
      <c r="C108" s="132" t="str">
        <f>IF(ISNUMBER('2010'!C108),(1-PRODUCT('2010'!C108,0.1)),"XXX")</f>
        <v>XXX</v>
      </c>
      <c r="D108" s="132">
        <f>IFERROR(IF((LOG(100*'2010'!D108+1)/LOG(100+1))&gt;1,0,(1-(LOG(100*'2010'!D108+1)/LOG(100+1)))), 1)</f>
        <v>1</v>
      </c>
      <c r="E108" s="132">
        <f>IF(ISNUMBER('2010'!E108),'2010'!E108/100,"XXX")</f>
        <v>0.82666666666666666</v>
      </c>
      <c r="F108" s="132">
        <f>IF(ISNUMBER('2010'!F108),(1-(('2010'!F108-1)/4)),"XXX")</f>
        <v>0.75</v>
      </c>
      <c r="G108" s="132">
        <f>IF(ISNUMBER('2010'!G108),(1-('2010'!G108/10)),"XXX")</f>
        <v>0.49</v>
      </c>
      <c r="H108" s="160">
        <f t="shared" si="7"/>
        <v>0.76666666666666661</v>
      </c>
      <c r="I108" s="132">
        <f>'2010'!H108</f>
        <v>0.49285714285714288</v>
      </c>
      <c r="J108" s="132">
        <f>IF(ISNUMBER('2010'!I108),'2010'!I108,"XXX")</f>
        <v>0.38041999999999998</v>
      </c>
      <c r="K108" s="132" t="str">
        <f>IF(ISNUMBER('2010'!J108),IF(('2010'!J108/5)&gt;1,1,'2010'!J108/5),"XXX")</f>
        <v>XXX</v>
      </c>
      <c r="L108" s="132">
        <f>IF(ISNUMBER('2010'!K108),'2010'!K108,"XXX")</f>
        <v>0.55428571428571427</v>
      </c>
      <c r="M108" s="132">
        <f>IF(ISNUMBER('2010'!L108),IF(('2010'!L108/5)&gt;1,1,'2010'!L108/5),"XXX")</f>
        <v>0.81331453400000009</v>
      </c>
      <c r="N108" s="132">
        <f>IF(ISNUMBER('2010'!M108),(1-('2010'!M108/100)),"XXX")</f>
        <v>0.62211364749999998</v>
      </c>
      <c r="O108" s="132">
        <f>IF(ISNUMBER('2010'!N108),IF(('2010'!N108/10)&gt;1,1,'2010'!N108/10),"XXX")</f>
        <v>1</v>
      </c>
      <c r="P108" s="159">
        <f>IF(ISNUMBER('2010'!O108),('2010'!O108/100),"XXX")</f>
        <v>0.71400000000000008</v>
      </c>
      <c r="Q108" s="159">
        <f>'2010'!P108</f>
        <v>0.35950784683227538</v>
      </c>
      <c r="R108" s="159" t="str">
        <f>IF(ISNUMBER('2010'!Q108),('2010'!Q108/100),"XXX")</f>
        <v>XXX</v>
      </c>
      <c r="S108" s="159">
        <f>IF(ISNUMBER('2010'!R108),('2010'!R108/100),"XXX")</f>
        <v>0.71904009999999996</v>
      </c>
      <c r="T108" s="132">
        <f>IF(ISNUMBER('2010'!S108),(1-('2010'!S108/100)),"XXX")</f>
        <v>0.93520000000000003</v>
      </c>
      <c r="U108" s="132">
        <f>IF(ISNUMBER('2010'!T108),'2010'!T108,"XXX")</f>
        <v>0.49428571428571427</v>
      </c>
      <c r="V108" s="132">
        <f>IF(ISNUMBER('2010'!U108),'2010'!U108,"XXX")</f>
        <v>0.46714285714285714</v>
      </c>
      <c r="W108" s="132">
        <f>IF(ISNUMBER('2010'!V108),'2010'!V108,"XXX")</f>
        <v>0.63714285714285712</v>
      </c>
      <c r="X108" s="132">
        <f>IF(ISNUMBER('2010'!W108),'2010'!W108,"XXX")</f>
        <v>0.46857142857142853</v>
      </c>
      <c r="Y108" s="161">
        <f t="shared" si="8"/>
        <v>0.59822971273349856</v>
      </c>
      <c r="Z108" s="132">
        <f>'2010'!X108</f>
        <v>0.52200000000000002</v>
      </c>
      <c r="AA108" s="132">
        <f>('2010'!Y108+2.5)/5</f>
        <v>0.53712937539999994</v>
      </c>
      <c r="AB108" s="160">
        <f t="shared" si="9"/>
        <v>0.52956468769999998</v>
      </c>
      <c r="AE108">
        <f t="shared" si="12"/>
        <v>0.43663857142857143</v>
      </c>
      <c r="AF108">
        <f t="shared" si="12"/>
        <v>0.38041999999999998</v>
      </c>
      <c r="AG108">
        <f t="shared" si="12"/>
        <v>0.55428571428571427</v>
      </c>
      <c r="AH108">
        <f t="shared" si="12"/>
        <v>0.68380012414285718</v>
      </c>
      <c r="AI108">
        <f t="shared" si="12"/>
        <v>0.71771409075000003</v>
      </c>
      <c r="AJ108">
        <f t="shared" si="12"/>
        <v>0.81105682374999999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0.82712005</v>
      </c>
      <c r="AP108">
        <f t="shared" si="12"/>
        <v>0.71474285714285712</v>
      </c>
      <c r="AQ108">
        <f t="shared" si="12"/>
        <v>0.48071428571428571</v>
      </c>
      <c r="AR108">
        <f t="shared" si="12"/>
        <v>0.55214285714285716</v>
      </c>
      <c r="AS108">
        <f t="shared" si="12"/>
        <v>0.55285714285714282</v>
      </c>
    </row>
    <row r="109" spans="1:45" ht="15" x14ac:dyDescent="0.25">
      <c r="A109" s="19" t="s">
        <v>116</v>
      </c>
      <c r="B109" s="3" t="s">
        <v>116</v>
      </c>
      <c r="C109" s="132">
        <f>IF(ISNUMBER('2010'!C109),(1-PRODUCT('2010'!C109,0.1)),"XXX")</f>
        <v>0.79</v>
      </c>
      <c r="D109" s="132">
        <f>IFERROR(IF((LOG(100*'2010'!D109+1)/LOG(100+1))&gt;1,0,(1-(LOG(100*'2010'!D109+1)/LOG(100+1)))), 1)</f>
        <v>1</v>
      </c>
      <c r="E109" s="132">
        <v>1</v>
      </c>
      <c r="F109" s="132">
        <f>IF(ISNUMBER('2010'!F109),(1-(('2010'!F109-1)/4)),"XXX")</f>
        <v>1</v>
      </c>
      <c r="G109" s="132">
        <f>IF(ISNUMBER('2010'!G109),(1-('2010'!G109/10)),"XXX")</f>
        <v>0.84</v>
      </c>
      <c r="H109" s="160">
        <f t="shared" si="7"/>
        <v>0.92599999999999993</v>
      </c>
      <c r="I109" s="132">
        <f>'2010'!H109</f>
        <v>0.71428571428571419</v>
      </c>
      <c r="J109" s="132">
        <f>IF(ISNUMBER('2010'!I109),'2010'!I109,"XXX")</f>
        <v>0.68303000000000003</v>
      </c>
      <c r="K109" s="132">
        <f>IF(ISNUMBER('2010'!J109),IF(('2010'!J109/5)&gt;1,1,'2010'!J109/5),"XXX")</f>
        <v>0.86913599999999991</v>
      </c>
      <c r="L109" s="132">
        <f>IF(ISNUMBER('2010'!K109),'2010'!K109,"XXX")</f>
        <v>0.65714285714285714</v>
      </c>
      <c r="M109" s="132">
        <f>IF(ISNUMBER('2010'!L109),IF(('2010'!L109/5)&gt;1,1,'2010'!L109/5),"XXX")</f>
        <v>1</v>
      </c>
      <c r="N109" s="132">
        <f>IF(ISNUMBER('2010'!M109),(1-('2010'!M109/100)),"XXX")</f>
        <v>0.849535284</v>
      </c>
      <c r="O109" s="132">
        <f>IF(ISNUMBER('2010'!N109),IF(('2010'!N109/10)&gt;1,1,'2010'!N109/10),"XXX")</f>
        <v>1</v>
      </c>
      <c r="P109" s="159">
        <f>IF(ISNUMBER('2010'!O109),('2010'!O109/100),"XXX")</f>
        <v>0.94400000000000006</v>
      </c>
      <c r="Q109" s="159" t="str">
        <f>'2010'!P109</f>
        <v>XXX</v>
      </c>
      <c r="R109" s="159">
        <f>IF(ISNUMBER('2010'!Q109),('2010'!Q109/100),"XXX")</f>
        <v>0.83099999999999996</v>
      </c>
      <c r="S109" s="159">
        <f>IF(ISNUMBER('2010'!R109),('2010'!R109/100),"XXX")</f>
        <v>0.93016270000000001</v>
      </c>
      <c r="T109" s="132">
        <f>IF(ISNUMBER('2010'!S109),(1-('2010'!S109/100)),"XXX")</f>
        <v>1</v>
      </c>
      <c r="U109" s="132">
        <f>IF(ISNUMBER('2010'!T109),'2010'!T109,"XXX")</f>
        <v>0.84428571428571431</v>
      </c>
      <c r="V109" s="132">
        <f>IF(ISNUMBER('2010'!U109),'2010'!U109,"XXX")</f>
        <v>0.83500000000000008</v>
      </c>
      <c r="W109" s="132">
        <f>IF(ISNUMBER('2010'!V109),'2010'!V109,"XXX")</f>
        <v>0.70714285714285718</v>
      </c>
      <c r="X109" s="132">
        <f>IF(ISNUMBER('2010'!W109),'2010'!W109,"XXX")</f>
        <v>0.69285714285714284</v>
      </c>
      <c r="Y109" s="161">
        <f t="shared" si="8"/>
        <v>0.83678614185714284</v>
      </c>
      <c r="Z109" s="132">
        <f>'2010'!X109</f>
        <v>0.89900000000000002</v>
      </c>
      <c r="AA109" s="132">
        <f>('2010'!Y109+2.5)/5</f>
        <v>0.82364201540000015</v>
      </c>
      <c r="AB109" s="160">
        <f t="shared" si="9"/>
        <v>0.86132100770000009</v>
      </c>
      <c r="AC109" s="6"/>
      <c r="AE109">
        <f t="shared" si="12"/>
        <v>0.69865785714285711</v>
      </c>
      <c r="AF109">
        <f t="shared" si="12"/>
        <v>0.77608299999999997</v>
      </c>
      <c r="AG109">
        <f t="shared" si="12"/>
        <v>0.76313942857142858</v>
      </c>
      <c r="AH109">
        <f t="shared" si="12"/>
        <v>0.82857142857142851</v>
      </c>
      <c r="AI109">
        <f t="shared" si="12"/>
        <v>0.92476764199999995</v>
      </c>
      <c r="AJ109">
        <f t="shared" si="12"/>
        <v>0.92476764199999995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0.92214285714285715</v>
      </c>
      <c r="AQ109">
        <f t="shared" si="12"/>
        <v>0.83964285714285714</v>
      </c>
      <c r="AR109">
        <f t="shared" si="12"/>
        <v>0.77107142857142863</v>
      </c>
      <c r="AS109">
        <f t="shared" si="12"/>
        <v>0.7</v>
      </c>
    </row>
    <row r="110" spans="1:45" ht="15" x14ac:dyDescent="0.25">
      <c r="A110" s="19" t="s">
        <v>117</v>
      </c>
      <c r="B110" s="3" t="s">
        <v>117</v>
      </c>
      <c r="C110" s="132">
        <f>IF(ISNUMBER('2010'!C110),(1-PRODUCT('2010'!C110,0.1)),"XXX")</f>
        <v>0.8</v>
      </c>
      <c r="D110" s="132">
        <f>IFERROR(IF((LOG(100*'2010'!D110+1)/LOG(100+1))&gt;1,0,(1-(LOG(100*'2010'!D110+1)/LOG(100+1)))), 1)</f>
        <v>1</v>
      </c>
      <c r="E110" s="132">
        <v>1</v>
      </c>
      <c r="F110" s="132">
        <f>IF(ISNUMBER('2010'!F110),(1-(('2010'!F110-1)/4)),"XXX")</f>
        <v>1</v>
      </c>
      <c r="G110" s="132">
        <f>IF(ISNUMBER('2010'!G110),(1-('2010'!G110/10)),"XXX")</f>
        <v>0.32999999999999996</v>
      </c>
      <c r="H110" s="160">
        <f t="shared" si="7"/>
        <v>0.82599999999999996</v>
      </c>
      <c r="I110" s="132">
        <f>'2010'!H110</f>
        <v>0.70571428571428574</v>
      </c>
      <c r="J110" s="132">
        <f>IF(ISNUMBER('2010'!I110),'2010'!I110,"XXX")</f>
        <v>0.20916999999999999</v>
      </c>
      <c r="K110" s="132">
        <f>IF(ISNUMBER('2010'!J110),IF(('2010'!J110/5)&gt;1,1,'2010'!J110/5),"XXX")</f>
        <v>0.61238999999999999</v>
      </c>
      <c r="L110" s="132">
        <f>IF(ISNUMBER('2010'!K110),'2010'!K110,"XXX")</f>
        <v>0.63</v>
      </c>
      <c r="M110" s="132">
        <f>IF(ISNUMBER('2010'!L110),IF(('2010'!L110/5)&gt;1,1,'2010'!L110/5),"XXX")</f>
        <v>0.46662278199999996</v>
      </c>
      <c r="N110" s="132">
        <f>IF(ISNUMBER('2010'!M110),(1-('2010'!M110/100)),"XXX")</f>
        <v>0.89592712399999996</v>
      </c>
      <c r="O110" s="132">
        <f>IF(ISNUMBER('2010'!N110),IF(('2010'!N110/10)&gt;1,1,'2010'!N110/10),"XXX")</f>
        <v>0.31089012567527596</v>
      </c>
      <c r="P110" s="159" t="str">
        <f>IF(ISNUMBER('2010'!O110),('2010'!O110/100),"XXX")</f>
        <v>XXX</v>
      </c>
      <c r="Q110" s="159" t="str">
        <f>'2010'!P110</f>
        <v>XXX</v>
      </c>
      <c r="R110" s="159">
        <f>IF(ISNUMBER('2010'!Q110),('2010'!Q110/100),"XXX")</f>
        <v>1.7000000000000001E-2</v>
      </c>
      <c r="S110" s="159">
        <f>IF(ISNUMBER('2010'!R110),('2010'!R110/100),"XXX")</f>
        <v>0.96514309999999992</v>
      </c>
      <c r="T110" s="132">
        <f>IF(ISNUMBER('2010'!S110),(1-('2010'!S110/100)),"XXX")</f>
        <v>1</v>
      </c>
      <c r="U110" s="132">
        <f>IF(ISNUMBER('2010'!T110),'2010'!T110,"XXX")</f>
        <v>0.77571428571428569</v>
      </c>
      <c r="V110" s="132">
        <f>IF(ISNUMBER('2010'!U110),'2010'!U110,"XXX")</f>
        <v>0.74571428571428577</v>
      </c>
      <c r="W110" s="132">
        <f>IF(ISNUMBER('2010'!V110),'2010'!V110,"XXX")</f>
        <v>0.70857142857142852</v>
      </c>
      <c r="X110" s="132">
        <f>IF(ISNUMBER('2010'!W110),'2010'!W110,"XXX")</f>
        <v>0.70714285714285718</v>
      </c>
      <c r="Y110" s="161">
        <f t="shared" si="8"/>
        <v>0.56736815001298091</v>
      </c>
      <c r="Z110" s="132">
        <f>'2010'!X110</f>
        <v>0.157</v>
      </c>
      <c r="AA110" s="132">
        <f>('2010'!Y110+2.5)/5</f>
        <v>0.31262342919999997</v>
      </c>
      <c r="AB110" s="160">
        <f t="shared" si="9"/>
        <v>0.2348117146</v>
      </c>
      <c r="AC110" s="6"/>
      <c r="AE110">
        <f t="shared" si="12"/>
        <v>0.45744214285714285</v>
      </c>
      <c r="AF110">
        <f t="shared" si="12"/>
        <v>0.41077999999999998</v>
      </c>
      <c r="AG110">
        <f t="shared" si="12"/>
        <v>0.62119499999999994</v>
      </c>
      <c r="AH110">
        <f t="shared" si="12"/>
        <v>0.54831139099999993</v>
      </c>
      <c r="AI110">
        <f t="shared" si="12"/>
        <v>0.68127495299999996</v>
      </c>
      <c r="AJ110">
        <f t="shared" si="12"/>
        <v>0.60340862483763802</v>
      </c>
      <c r="AK110">
        <f t="shared" si="12"/>
        <v>0.31089012567527596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0.8878571428571429</v>
      </c>
      <c r="AQ110">
        <f t="shared" si="12"/>
        <v>0.76071428571428568</v>
      </c>
      <c r="AR110">
        <f t="shared" si="12"/>
        <v>0.72714285714285709</v>
      </c>
      <c r="AS110">
        <f t="shared" si="12"/>
        <v>0.70785714285714285</v>
      </c>
    </row>
    <row r="111" spans="1:45" ht="15" x14ac:dyDescent="0.25">
      <c r="A111" s="19" t="s">
        <v>118</v>
      </c>
      <c r="B111" s="3" t="s">
        <v>118</v>
      </c>
      <c r="C111" s="132">
        <f>IF(ISNUMBER('2010'!C111),(1-PRODUCT('2010'!C111,0.1)),"XXX")</f>
        <v>6.999999999999984E-2</v>
      </c>
      <c r="D111" s="132">
        <f>IFERROR(IF((LOG(100*'2010'!D111+1)/LOG(100+1))&gt;1,0,(1-(LOG(100*'2010'!D111+1)/LOG(100+1)))), 1)</f>
        <v>0.30306819009439978</v>
      </c>
      <c r="E111" s="132">
        <f>IF(ISNUMBER('2010'!E111),'2010'!E111/100,"XXX")</f>
        <v>0.54333333333333333</v>
      </c>
      <c r="F111" s="132">
        <f>IF(ISNUMBER('2010'!F111),(1-(('2010'!F111-1)/4)),"XXX")</f>
        <v>0</v>
      </c>
      <c r="G111" s="132">
        <f>IF(ISNUMBER('2010'!G111),(1-('2010'!G111/10)),"XXX")</f>
        <v>0.10999999999999999</v>
      </c>
      <c r="H111" s="160">
        <f t="shared" si="7"/>
        <v>0.20528030468554662</v>
      </c>
      <c r="I111" s="132">
        <f>'2010'!H111</f>
        <v>0.39285714285714285</v>
      </c>
      <c r="J111" s="132">
        <f>IF(ISNUMBER('2010'!I111),'2010'!I111,"XXX")</f>
        <v>7.7090000000000006E-2</v>
      </c>
      <c r="K111" s="132">
        <f>IF(ISNUMBER('2010'!J111),IF(('2010'!J111/5)&gt;1,1,'2010'!J111/5),"XXX")</f>
        <v>0.28832199999999997</v>
      </c>
      <c r="L111" s="132">
        <f>IF(ISNUMBER('2010'!K111),'2010'!K111,"XXX")</f>
        <v>0.43285714285714283</v>
      </c>
      <c r="M111" s="132">
        <f>IF(ISNUMBER('2010'!L111),IF(('2010'!L111/5)&gt;1,1,'2010'!L111/5),"XXX")</f>
        <v>0.114341832</v>
      </c>
      <c r="N111" s="132">
        <f>IF(ISNUMBER('2010'!M111),(1-('2010'!M111/100)),"XXX")</f>
        <v>0.29607574459999997</v>
      </c>
      <c r="O111" s="132">
        <f>IF(ISNUMBER('2010'!N111),IF(('2010'!N111/10)&gt;1,1,'2010'!N111/10),"XXX")</f>
        <v>2.0633623631835279E-2</v>
      </c>
      <c r="P111" s="159" t="str">
        <f>IF(ISNUMBER('2010'!O111),('2010'!O111/100),"XXX")</f>
        <v>XXX</v>
      </c>
      <c r="Q111" s="159">
        <f>'2010'!P111</f>
        <v>0.1235242486000061</v>
      </c>
      <c r="R111" s="159">
        <f>IF(ISNUMBER('2010'!Q111),('2010'!Q111/100),"XXX")</f>
        <v>0.05</v>
      </c>
      <c r="S111" s="159">
        <f>IF(ISNUMBER('2010'!R111),('2010'!R111/100),"XXX")</f>
        <v>0.39773949999999997</v>
      </c>
      <c r="T111" s="132">
        <f>IF(ISNUMBER('2010'!S111),(1-('2010'!S111/100)),"XXX")</f>
        <v>0.91480000000000006</v>
      </c>
      <c r="U111" s="132">
        <f>IF(ISNUMBER('2010'!T111),'2010'!T111,"XXX")</f>
        <v>0.48714285714285716</v>
      </c>
      <c r="V111" s="132">
        <f>IF(ISNUMBER('2010'!U111),'2010'!U111,"XXX")</f>
        <v>0.42142857142857143</v>
      </c>
      <c r="W111" s="132">
        <f>IF(ISNUMBER('2010'!V111),'2010'!V111,"XXX")</f>
        <v>0.57571428571428573</v>
      </c>
      <c r="X111" s="132">
        <f>IF(ISNUMBER('2010'!W111),'2010'!W111,"XXX")</f>
        <v>0.47285714285714286</v>
      </c>
      <c r="Y111" s="161">
        <f t="shared" si="8"/>
        <v>0.31787610720755122</v>
      </c>
      <c r="Z111" s="132">
        <f>'2010'!X111</f>
        <v>0.46500000000000002</v>
      </c>
      <c r="AA111" s="132">
        <f>('2010'!Y111+2.5)/5</f>
        <v>0.36027227640000004</v>
      </c>
      <c r="AB111" s="160">
        <f t="shared" si="9"/>
        <v>0.4126361382</v>
      </c>
      <c r="AC111" s="6"/>
      <c r="AE111">
        <f t="shared" si="12"/>
        <v>0.23497357142857142</v>
      </c>
      <c r="AF111">
        <f t="shared" si="12"/>
        <v>0.18270599999999998</v>
      </c>
      <c r="AG111">
        <f t="shared" si="12"/>
        <v>0.3605895714285714</v>
      </c>
      <c r="AH111">
        <f t="shared" si="12"/>
        <v>0.27359948742857143</v>
      </c>
      <c r="AI111">
        <f t="shared" si="12"/>
        <v>0.2052087883</v>
      </c>
      <c r="AJ111">
        <f t="shared" si="12"/>
        <v>0.15835468411591763</v>
      </c>
      <c r="AK111">
        <f t="shared" si="12"/>
        <v>2.0633623631835279E-2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0.65626974999999999</v>
      </c>
      <c r="AP111">
        <f t="shared" si="12"/>
        <v>0.70097142857142858</v>
      </c>
      <c r="AQ111">
        <f t="shared" si="12"/>
        <v>0.45428571428571429</v>
      </c>
      <c r="AR111">
        <f t="shared" si="12"/>
        <v>0.49857142857142855</v>
      </c>
      <c r="AS111">
        <f t="shared" si="12"/>
        <v>0.52428571428571424</v>
      </c>
    </row>
    <row r="112" spans="1:45" ht="15" x14ac:dyDescent="0.25">
      <c r="A112" s="19" t="s">
        <v>119</v>
      </c>
      <c r="B112" s="3" t="s">
        <v>119</v>
      </c>
      <c r="C112" s="132">
        <f>IF(ISNUMBER('2010'!C112),(1-PRODUCT('2010'!C112,0.1)),"XXX")</f>
        <v>0.6</v>
      </c>
      <c r="D112" s="132">
        <f>IFERROR(IF((LOG(100*'2010'!D112+1)/LOG(100+1))&gt;1,0,(1-(LOG(100*'2010'!D112+1)/LOG(100+1)))), 1)</f>
        <v>1</v>
      </c>
      <c r="E112" s="132">
        <f>IF(ISNUMBER('2010'!E112),'2010'!E112/100,"XXX")</f>
        <v>0.7416666666666667</v>
      </c>
      <c r="F112" s="132">
        <f>IF(ISNUMBER('2010'!F112),(1-(('2010'!F112-1)/4)),"XXX")</f>
        <v>0.75</v>
      </c>
      <c r="G112" s="132">
        <f>IF(ISNUMBER('2010'!G112),(1-('2010'!G112/10)),"XXX")</f>
        <v>0.55000000000000004</v>
      </c>
      <c r="H112" s="160">
        <f t="shared" si="7"/>
        <v>0.72833333333333328</v>
      </c>
      <c r="I112" s="132">
        <f>'2010'!H112</f>
        <v>0.64714285714285713</v>
      </c>
      <c r="J112" s="132">
        <f>IF(ISNUMBER('2010'!I112),'2010'!I112,"XXX")</f>
        <v>0.22019</v>
      </c>
      <c r="K112" s="132">
        <f>IF(ISNUMBER('2010'!J112),IF(('2010'!J112/5)&gt;1,1,'2010'!J112/5),"XXX")</f>
        <v>0.40832600000000002</v>
      </c>
      <c r="L112" s="132">
        <f>IF(ISNUMBER('2010'!K112),'2010'!K112,"XXX")</f>
        <v>0.35000000000000003</v>
      </c>
      <c r="M112" s="132">
        <f>IF(ISNUMBER('2010'!L112),IF(('2010'!L112/5)&gt;1,1,'2010'!L112/5),"XXX")</f>
        <v>0.94893855999999999</v>
      </c>
      <c r="N112" s="132">
        <f>IF(ISNUMBER('2010'!M112),(1-('2010'!M112/100)),"XXX")</f>
        <v>0.71289915079999999</v>
      </c>
      <c r="O112" s="132">
        <f>IF(ISNUMBER('2010'!N112),IF(('2010'!N112/10)&gt;1,1,'2010'!N112/10),"XXX")</f>
        <v>0.65900000000000003</v>
      </c>
      <c r="P112" s="159" t="str">
        <f>IF(ISNUMBER('2010'!O112),('2010'!O112/100),"XXX")</f>
        <v>XXX</v>
      </c>
      <c r="Q112" s="159">
        <f>'2010'!P112</f>
        <v>0.29505276679992676</v>
      </c>
      <c r="R112" s="159">
        <f>IF(ISNUMBER('2010'!Q112),('2010'!Q112/100),"XXX")</f>
        <v>0.215</v>
      </c>
      <c r="S112" s="159">
        <f>IF(ISNUMBER('2010'!R112),('2010'!R112/100),"XXX")</f>
        <v>0.67722480000000007</v>
      </c>
      <c r="T112" s="132">
        <f>IF(ISNUMBER('2010'!S112),(1-('2010'!S112/100)),"XXX")</f>
        <v>0.97599999999999998</v>
      </c>
      <c r="U112" s="132">
        <f>IF(ISNUMBER('2010'!T112),'2010'!T112,"XXX")</f>
        <v>0.64428571428571424</v>
      </c>
      <c r="V112" s="132">
        <f>IF(ISNUMBER('2010'!U112),'2010'!U112,"XXX")</f>
        <v>0.40285714285714286</v>
      </c>
      <c r="W112" s="132">
        <f>IF(ISNUMBER('2010'!V112),'2010'!V112,"XXX")</f>
        <v>0.6071428571428571</v>
      </c>
      <c r="X112" s="132">
        <f>IF(ISNUMBER('2010'!W112),'2010'!W112,"XXX")</f>
        <v>0.50857142857142856</v>
      </c>
      <c r="Y112" s="161">
        <f t="shared" si="8"/>
        <v>0.5582269548499954</v>
      </c>
      <c r="Z112" s="132">
        <f>'2010'!X112</f>
        <v>0.753</v>
      </c>
      <c r="AA112" s="132">
        <f>('2010'!Y112+2.5)/5</f>
        <v>0.618860364</v>
      </c>
      <c r="AB112" s="160">
        <f t="shared" si="9"/>
        <v>0.685930182</v>
      </c>
      <c r="AC112" s="6"/>
      <c r="AE112">
        <f t="shared" si="12"/>
        <v>0.43366642857142856</v>
      </c>
      <c r="AF112">
        <f t="shared" si="12"/>
        <v>0.31425800000000004</v>
      </c>
      <c r="AG112">
        <f t="shared" si="12"/>
        <v>0.37916300000000003</v>
      </c>
      <c r="AH112">
        <f t="shared" si="12"/>
        <v>0.64946928000000004</v>
      </c>
      <c r="AI112">
        <f t="shared" si="12"/>
        <v>0.83091885539999999</v>
      </c>
      <c r="AJ112">
        <f t="shared" si="12"/>
        <v>0.68594957540000001</v>
      </c>
      <c r="AK112">
        <f t="shared" si="12"/>
        <v>0.65900000000000003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0.82661240000000002</v>
      </c>
      <c r="AP112">
        <f t="shared" si="12"/>
        <v>0.81014285714285705</v>
      </c>
      <c r="AQ112">
        <f t="shared" si="12"/>
        <v>0.52357142857142858</v>
      </c>
      <c r="AR112">
        <f t="shared" si="12"/>
        <v>0.505</v>
      </c>
      <c r="AS112">
        <f t="shared" si="12"/>
        <v>0.55785714285714283</v>
      </c>
    </row>
    <row r="113" spans="1:45" ht="15" x14ac:dyDescent="0.25">
      <c r="A113" s="19" t="s">
        <v>120</v>
      </c>
      <c r="B113" s="3" t="s">
        <v>120</v>
      </c>
      <c r="C113" s="132">
        <f>IF(ISNUMBER('2010'!C113),(1-PRODUCT('2010'!C113,0.1)),"XXX")</f>
        <v>0.39</v>
      </c>
      <c r="D113" s="132">
        <f>IFERROR(IF((LOG(100*'2010'!D113+1)/LOG(100+1))&gt;1,0,(1-(LOG(100*'2010'!D113+1)/LOG(100+1)))), 1)</f>
        <v>1</v>
      </c>
      <c r="E113" s="132" t="str">
        <f>IF(ISNUMBER('2010'!E113),'2010'!E113/100,"XXX")</f>
        <v>XXX</v>
      </c>
      <c r="F113" s="132">
        <f>IF(ISNUMBER('2010'!F113),(1-(('2010'!F113-1)/4)),"XXX")</f>
        <v>0.5</v>
      </c>
      <c r="G113" s="132">
        <f>IF(ISNUMBER('2010'!G113),(1-('2010'!G113/10)),"XXX")</f>
        <v>0.37</v>
      </c>
      <c r="H113" s="160">
        <f t="shared" si="7"/>
        <v>0.56500000000000006</v>
      </c>
      <c r="I113" s="132" t="str">
        <f>'2010'!H113</f>
        <v>XXX</v>
      </c>
      <c r="J113" s="132">
        <f>IF(ISNUMBER('2010'!I113),'2010'!I113,"XXX")</f>
        <v>2.283E-2</v>
      </c>
      <c r="K113" s="132" t="str">
        <f>IF(ISNUMBER('2010'!J113),IF(('2010'!J113/5)&gt;1,1,'2010'!J113/5),"XXX")</f>
        <v>XXX</v>
      </c>
      <c r="L113" s="132" t="str">
        <f>IF(ISNUMBER('2010'!K113),'2010'!K113,"XXX")</f>
        <v>XXX</v>
      </c>
      <c r="M113" s="132">
        <f>IF(ISNUMBER('2010'!L113),IF(('2010'!L113/5)&gt;1,1,'2010'!L113/5),"XXX")</f>
        <v>0.26006429199999997</v>
      </c>
      <c r="N113" s="132">
        <f>IF(ISNUMBER('2010'!M113),(1-('2010'!M113/100)),"XXX")</f>
        <v>0.87716319079999994</v>
      </c>
      <c r="O113" s="132">
        <f>IF(ISNUMBER('2010'!N113),IF(('2010'!N113/10)&gt;1,1,'2010'!N113/10),"XXX")</f>
        <v>0.45956104028055461</v>
      </c>
      <c r="P113" s="159" t="str">
        <f>IF(ISNUMBER('2010'!O113),('2010'!O113/100),"XXX")</f>
        <v>XXX</v>
      </c>
      <c r="Q113" s="159">
        <f>'2010'!P113</f>
        <v>1.1170576326549053E-3</v>
      </c>
      <c r="R113" s="159" t="str">
        <f>IF(ISNUMBER('2010'!Q113),('2010'!Q113/100),"XXX")</f>
        <v>XXX</v>
      </c>
      <c r="S113" s="159">
        <f>IF(ISNUMBER('2010'!R113),('2010'!R113/100),"XXX")</f>
        <v>0.19620439999999997</v>
      </c>
      <c r="T113" s="132">
        <f>IF(ISNUMBER('2010'!S113),(1-('2010'!S113/100)),"XXX")</f>
        <v>0.66320000000000001</v>
      </c>
      <c r="U113" s="132" t="str">
        <f>IF(ISNUMBER('2010'!T113),'2010'!T113,"XXX")</f>
        <v>XXX</v>
      </c>
      <c r="V113" s="132" t="str">
        <f>IF(ISNUMBER('2010'!U113),'2010'!U113,"XXX")</f>
        <v>XXX</v>
      </c>
      <c r="W113" s="132" t="str">
        <f>IF(ISNUMBER('2010'!V113),'2010'!V113,"XXX")</f>
        <v>XXX</v>
      </c>
      <c r="X113" s="132" t="str">
        <f>IF(ISNUMBER('2010'!W113),'2010'!W113,"XXX")</f>
        <v>XXX</v>
      </c>
      <c r="Y113" s="161">
        <f t="shared" si="8"/>
        <v>0.29636480786264185</v>
      </c>
      <c r="Z113" s="132">
        <f>'2010'!X113</f>
        <v>0.437</v>
      </c>
      <c r="AA113" s="132">
        <f>('2010'!Y113+2.5)/5</f>
        <v>0.50896165379999991</v>
      </c>
      <c r="AB113" s="160">
        <f t="shared" si="9"/>
        <v>0.47298082689999998</v>
      </c>
      <c r="AC113" s="6"/>
      <c r="AE113">
        <f t="shared" si="12"/>
        <v>2.283E-2</v>
      </c>
      <c r="AF113">
        <f t="shared" si="12"/>
        <v>2.283E-2</v>
      </c>
      <c r="AG113" t="str">
        <f t="shared" si="12"/>
        <v>XXX</v>
      </c>
      <c r="AH113">
        <f t="shared" si="12"/>
        <v>0.26006429199999997</v>
      </c>
      <c r="AI113">
        <f t="shared" si="12"/>
        <v>0.56861374139999998</v>
      </c>
      <c r="AJ113">
        <f t="shared" si="12"/>
        <v>0.66836211554027725</v>
      </c>
      <c r="AK113">
        <f t="shared" si="12"/>
        <v>0.45956104028055461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0.42970219999999998</v>
      </c>
      <c r="AP113">
        <f t="shared" si="12"/>
        <v>0.66320000000000001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5">
      <c r="A114" s="19" t="s">
        <v>121</v>
      </c>
      <c r="B114" s="3" t="s">
        <v>121</v>
      </c>
      <c r="C114" s="132">
        <f>IF(ISNUMBER('2010'!C114),(1-PRODUCT('2010'!C114,0.1)),"XXX")</f>
        <v>0.61</v>
      </c>
      <c r="D114" s="132">
        <f>IFERROR(IF((LOG(100*'2010'!D114+1)/LOG(100+1))&gt;1,0,(1-(LOG(100*'2010'!D114+1)/LOG(100+1)))), 1)</f>
        <v>1</v>
      </c>
      <c r="E114" s="132">
        <f>IF(ISNUMBER('2010'!E114),'2010'!E114/100,"XXX")</f>
        <v>0.6166666666666667</v>
      </c>
      <c r="F114" s="132">
        <f>IF(ISNUMBER('2010'!F114),(1-(('2010'!F114-1)/4)),"XXX")</f>
        <v>0.5</v>
      </c>
      <c r="G114" s="132">
        <f>IF(ISNUMBER('2010'!G114),(1-('2010'!G114/10)),"XXX")</f>
        <v>0.32999999999999996</v>
      </c>
      <c r="H114" s="160">
        <f t="shared" si="7"/>
        <v>0.61133333333333328</v>
      </c>
      <c r="I114" s="132">
        <f>'2010'!H114</f>
        <v>0.35142857142857142</v>
      </c>
      <c r="J114" s="132">
        <f>IF(ISNUMBER('2010'!I114),'2010'!I114,"XXX")</f>
        <v>0.14330000000000001</v>
      </c>
      <c r="K114" s="132">
        <f>IF(ISNUMBER('2010'!J114),IF(('2010'!J114/5)&gt;1,1,'2010'!J114/5),"XXX")</f>
        <v>0.41392400000000001</v>
      </c>
      <c r="L114" s="132">
        <f>IF(ISNUMBER('2010'!K114),'2010'!K114,"XXX")</f>
        <v>0.26857142857142857</v>
      </c>
      <c r="M114" s="132">
        <f>IF(ISNUMBER('2010'!L114),IF(('2010'!L114/5)&gt;1,1,'2010'!L114/5),"XXX")</f>
        <v>0.42657246599999998</v>
      </c>
      <c r="N114" s="132">
        <f>IF(ISNUMBER('2010'!M114),(1-('2010'!M114/100)),"XXX")</f>
        <v>0.46070583340000004</v>
      </c>
      <c r="O114" s="132">
        <f>IF(ISNUMBER('2010'!N114),IF(('2010'!N114/10)&gt;1,1,'2010'!N114/10),"XXX")</f>
        <v>0.63500000000000001</v>
      </c>
      <c r="P114" s="159">
        <f>IF(ISNUMBER('2010'!O114),('2010'!O114/100),"XXX")</f>
        <v>0.222</v>
      </c>
      <c r="Q114" s="159">
        <f>'2010'!P114</f>
        <v>0.28224813938140869</v>
      </c>
      <c r="R114" s="159">
        <f>IF(ISNUMBER('2010'!Q114),('2010'!Q114/100),"XXX")</f>
        <v>0.17600000000000002</v>
      </c>
      <c r="S114" s="159">
        <f>IF(ISNUMBER('2010'!R114),('2010'!R114/100),"XXX")</f>
        <v>0.5544268</v>
      </c>
      <c r="T114" s="132">
        <f>IF(ISNUMBER('2010'!S114),(1-('2010'!S114/100)),"XXX")</f>
        <v>0.97499999999999998</v>
      </c>
      <c r="U114" s="132">
        <f>IF(ISNUMBER('2010'!T114),'2010'!T114,"XXX")</f>
        <v>0.3828571428571429</v>
      </c>
      <c r="V114" s="132">
        <f>IF(ISNUMBER('2010'!U114),'2010'!U114,"XXX")</f>
        <v>0.28857142857142859</v>
      </c>
      <c r="W114" s="132">
        <f>IF(ISNUMBER('2010'!V114),'2010'!V114,"XXX")</f>
        <v>0.54142857142857148</v>
      </c>
      <c r="X114" s="132">
        <f>IF(ISNUMBER('2010'!W114),'2010'!W114,"XXX")</f>
        <v>0.41428571428571426</v>
      </c>
      <c r="Y114" s="161">
        <f t="shared" si="8"/>
        <v>0.40852000599526661</v>
      </c>
      <c r="Z114" s="132">
        <f>'2010'!X114</f>
        <v>0.64400000000000002</v>
      </c>
      <c r="AA114" s="132">
        <f>('2010'!Y114+2.5)/5</f>
        <v>0.49959230359999995</v>
      </c>
      <c r="AB114" s="160">
        <f t="shared" si="9"/>
        <v>0.57179615179999999</v>
      </c>
      <c r="AC114" s="6"/>
      <c r="AE114">
        <f t="shared" si="12"/>
        <v>0.2473642857142857</v>
      </c>
      <c r="AF114">
        <f t="shared" si="12"/>
        <v>0.27861200000000003</v>
      </c>
      <c r="AG114">
        <f t="shared" si="12"/>
        <v>0.34124771428571432</v>
      </c>
      <c r="AH114">
        <f t="shared" si="12"/>
        <v>0.34757194728571428</v>
      </c>
      <c r="AI114">
        <f t="shared" si="12"/>
        <v>0.44363914970000001</v>
      </c>
      <c r="AJ114">
        <f t="shared" si="12"/>
        <v>0.54785291670000003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0.76471339999999999</v>
      </c>
      <c r="AP114">
        <f t="shared" si="12"/>
        <v>0.67892857142857144</v>
      </c>
      <c r="AQ114">
        <f t="shared" si="12"/>
        <v>0.33571428571428574</v>
      </c>
      <c r="AR114">
        <f t="shared" si="12"/>
        <v>0.41500000000000004</v>
      </c>
      <c r="AS114">
        <f t="shared" si="12"/>
        <v>0.47785714285714287</v>
      </c>
    </row>
    <row r="115" spans="1:45" ht="15" x14ac:dyDescent="0.25">
      <c r="A115" s="19" t="s">
        <v>122</v>
      </c>
      <c r="B115" s="3" t="s">
        <v>122</v>
      </c>
      <c r="C115" s="132">
        <f>IF(ISNUMBER('2010'!C115),(1-PRODUCT('2010'!C115,0.1)),"XXX")</f>
        <v>0.44999999999999996</v>
      </c>
      <c r="D115" s="132">
        <f>IFERROR(IF((LOG(100*'2010'!D115+1)/LOG(100+1))&gt;1,0,(1-(LOG(100*'2010'!D115+1)/LOG(100+1)))), 1)</f>
        <v>0.86474922591331105</v>
      </c>
      <c r="E115" s="132">
        <f>IF(ISNUMBER('2010'!E115),'2010'!E115/100,"XXX")</f>
        <v>0.66</v>
      </c>
      <c r="F115" s="132">
        <f>IF(ISNUMBER('2010'!F115),(1-(('2010'!F115-1)/4)),"XXX")</f>
        <v>0.75</v>
      </c>
      <c r="G115" s="132">
        <f>IF(ISNUMBER('2010'!G115),(1-('2010'!G115/10)),"XXX")</f>
        <v>0.44999999999999996</v>
      </c>
      <c r="H115" s="160">
        <f t="shared" si="7"/>
        <v>0.63494984518266229</v>
      </c>
      <c r="I115" s="132">
        <f>'2010'!H115</f>
        <v>0.49571428571428572</v>
      </c>
      <c r="J115" s="132">
        <f>IF(ISNUMBER('2010'!I115),'2010'!I115,"XXX")</f>
        <v>0.1789</v>
      </c>
      <c r="K115" s="132">
        <f>IF(ISNUMBER('2010'!J115),IF(('2010'!J115/5)&gt;1,1,'2010'!J115/5),"XXX")</f>
        <v>0.463812</v>
      </c>
      <c r="L115" s="132">
        <f>IF(ISNUMBER('2010'!K115),'2010'!K115,"XXX")</f>
        <v>0.32142857142857145</v>
      </c>
      <c r="M115" s="132">
        <f>IF(ISNUMBER('2010'!L115),IF(('2010'!L115/5)&gt;1,1,'2010'!L115/5),"XXX")</f>
        <v>0.48946514199999996</v>
      </c>
      <c r="N115" s="132">
        <f>IF(ISNUMBER('2010'!M115),(1-('2010'!M115/100)),"XXX")</f>
        <v>0.60486495969999998</v>
      </c>
      <c r="O115" s="132">
        <f>IF(ISNUMBER('2010'!N115),IF(('2010'!N115/10)&gt;1,1,'2010'!N115/10),"XXX")</f>
        <v>0.49327408449999999</v>
      </c>
      <c r="P115" s="159">
        <f>IF(ISNUMBER('2010'!O115),('2010'!O115/100),"XXX")</f>
        <v>0.193</v>
      </c>
      <c r="Q115" s="159">
        <f>'2010'!P115</f>
        <v>0.27695720195770263</v>
      </c>
      <c r="R115" s="159">
        <f>IF(ISNUMBER('2010'!Q115),('2010'!Q115/100),"XXX")</f>
        <v>0.151</v>
      </c>
      <c r="S115" s="159">
        <f>IF(ISNUMBER('2010'!R115),('2010'!R115/100),"XXX")</f>
        <v>0.4543275</v>
      </c>
      <c r="T115" s="132">
        <f>IF(ISNUMBER('2010'!S115),(1-('2010'!S115/100)),"XXX")</f>
        <v>0.93469999999999998</v>
      </c>
      <c r="U115" s="132">
        <f>IF(ISNUMBER('2010'!T115),'2010'!T115,"XXX")</f>
        <v>0.48571428571428571</v>
      </c>
      <c r="V115" s="132">
        <f>IF(ISNUMBER('2010'!U115),'2010'!U115,"XXX")</f>
        <v>0.41285714285714281</v>
      </c>
      <c r="W115" s="132">
        <f>IF(ISNUMBER('2010'!V115),'2010'!V115,"XXX")</f>
        <v>0.56857142857142862</v>
      </c>
      <c r="X115" s="132">
        <f>IF(ISNUMBER('2010'!W115),'2010'!W115,"XXX")</f>
        <v>0.48571428571428571</v>
      </c>
      <c r="Y115" s="161">
        <f t="shared" si="8"/>
        <v>0.43814380550985643</v>
      </c>
      <c r="Z115" s="132">
        <f>'2010'!X115</f>
        <v>0.79500000000000004</v>
      </c>
      <c r="AA115" s="132">
        <f>('2010'!Y115+2.5)/5</f>
        <v>0.53638282119999992</v>
      </c>
      <c r="AB115" s="160">
        <f t="shared" si="9"/>
        <v>0.66569141060000003</v>
      </c>
      <c r="AC115" s="6"/>
      <c r="AE115">
        <f t="shared" si="12"/>
        <v>0.33730714285714286</v>
      </c>
      <c r="AF115">
        <f t="shared" si="12"/>
        <v>0.32135599999999998</v>
      </c>
      <c r="AG115">
        <f t="shared" si="12"/>
        <v>0.39262028571428575</v>
      </c>
      <c r="AH115">
        <f t="shared" si="12"/>
        <v>0.40544685671428571</v>
      </c>
      <c r="AI115">
        <f t="shared" si="12"/>
        <v>0.54716505085</v>
      </c>
      <c r="AJ115">
        <f t="shared" si="12"/>
        <v>0.54906952209999993</v>
      </c>
      <c r="AK115">
        <f t="shared" si="12"/>
        <v>0.34313704224999997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0.69451375000000004</v>
      </c>
      <c r="AP115">
        <f t="shared" si="12"/>
        <v>0.71020714285714281</v>
      </c>
      <c r="AQ115">
        <f t="shared" si="12"/>
        <v>0.44928571428571429</v>
      </c>
      <c r="AR115">
        <f t="shared" si="12"/>
        <v>0.49071428571428571</v>
      </c>
      <c r="AS115">
        <f t="shared" si="12"/>
        <v>0.52714285714285714</v>
      </c>
    </row>
    <row r="116" spans="1:45" ht="15" x14ac:dyDescent="0.25">
      <c r="A116" s="19" t="s">
        <v>123</v>
      </c>
      <c r="B116" s="3" t="s">
        <v>123</v>
      </c>
      <c r="C116" s="132">
        <f>IF(ISNUMBER('2010'!C116),(1-PRODUCT('2010'!C116,0.1)),"XXX")</f>
        <v>0.33999999999999997</v>
      </c>
      <c r="D116" s="132">
        <f>IFERROR(IF((LOG(100*'2010'!D116+1)/LOG(100+1))&gt;1,0,(1-(LOG(100*'2010'!D116+1)/LOG(100+1)))), 1)</f>
        <v>0.6160825531152293</v>
      </c>
      <c r="E116" s="132">
        <f>IF(ISNUMBER('2010'!E116),'2010'!E116/100,"XXX")</f>
        <v>0.67833333333333345</v>
      </c>
      <c r="F116" s="132">
        <f>IF(ISNUMBER('2010'!F116),(1-(('2010'!F116-1)/4)),"XXX")</f>
        <v>0.25</v>
      </c>
      <c r="G116" s="132">
        <f>IF(ISNUMBER('2010'!G116),(1-('2010'!G116/10)),"XXX")</f>
        <v>0.25</v>
      </c>
      <c r="H116" s="160">
        <f t="shared" si="7"/>
        <v>0.42688317728971253</v>
      </c>
      <c r="I116" s="132">
        <f>'2010'!H116</f>
        <v>0.41714285714285709</v>
      </c>
      <c r="J116" s="132">
        <f>IF(ISNUMBER('2010'!I116),'2010'!I116,"XXX")</f>
        <v>0.11153</v>
      </c>
      <c r="K116" s="132">
        <f>IF(ISNUMBER('2010'!J116),IF(('2010'!J116/5)&gt;1,1,'2010'!J116/5),"XXX")</f>
        <v>0.42973999999999996</v>
      </c>
      <c r="L116" s="132">
        <f>IF(ISNUMBER('2010'!K116),'2010'!K116,"XXX")</f>
        <v>0.44142857142857139</v>
      </c>
      <c r="M116" s="132">
        <f>IF(ISNUMBER('2010'!L116),IF(('2010'!L116/5)&gt;1,1,'2010'!L116/5),"XXX")</f>
        <v>0.26358287400000002</v>
      </c>
      <c r="N116" s="132">
        <f>IF(ISNUMBER('2010'!M116),(1-('2010'!M116/100)),"XXX")</f>
        <v>0.45154144289999998</v>
      </c>
      <c r="O116" s="132">
        <f>IF(ISNUMBER('2010'!N116),IF(('2010'!N116/10)&gt;1,1,'2010'!N116/10),"XXX")</f>
        <v>0.15949390230154362</v>
      </c>
      <c r="P116" s="159">
        <f>IF(ISNUMBER('2010'!O116),('2010'!O116/100),"XXX")</f>
        <v>0.39799999999999996</v>
      </c>
      <c r="Q116" s="159">
        <f>'2010'!P116</f>
        <v>0.13316737413406371</v>
      </c>
      <c r="R116" s="159">
        <f>IF(ISNUMBER('2010'!Q116),('2010'!Q116/100),"XXX")</f>
        <v>7.8E-2</v>
      </c>
      <c r="S116" s="159">
        <f>IF(ISNUMBER('2010'!R116),('2010'!R116/100),"XXX")</f>
        <v>0.58030530000000002</v>
      </c>
      <c r="T116" s="132">
        <f>IF(ISNUMBER('2010'!S116),(1-('2010'!S116/100)),"XXX")</f>
        <v>0.91110000000000002</v>
      </c>
      <c r="U116" s="132">
        <f>IF(ISNUMBER('2010'!T116),'2010'!T116,"XXX")</f>
        <v>0.48142857142857143</v>
      </c>
      <c r="V116" s="132">
        <f>IF(ISNUMBER('2010'!U116),'2010'!U116,"XXX")</f>
        <v>0.33214285714285718</v>
      </c>
      <c r="W116" s="132">
        <f>IF(ISNUMBER('2010'!V116),'2010'!V116,"XXX")</f>
        <v>0.5</v>
      </c>
      <c r="X116" s="132">
        <f>IF(ISNUMBER('2010'!W116),'2010'!W116,"XXX")</f>
        <v>0.4042857142857143</v>
      </c>
      <c r="Y116" s="161">
        <f t="shared" si="8"/>
        <v>0.38080559154776117</v>
      </c>
      <c r="Z116" s="132">
        <f>'2010'!X116</f>
        <v>0.52400000000000002</v>
      </c>
      <c r="AA116" s="132">
        <f>('2010'!Y116+2.5)/5</f>
        <v>0.50731349280000004</v>
      </c>
      <c r="AB116" s="160">
        <f t="shared" si="9"/>
        <v>0.51565674640000003</v>
      </c>
      <c r="AC116" s="6"/>
      <c r="AE116">
        <f t="shared" si="12"/>
        <v>0.26433642857142853</v>
      </c>
      <c r="AF116">
        <f t="shared" si="12"/>
        <v>0.27063499999999996</v>
      </c>
      <c r="AG116">
        <f t="shared" si="12"/>
        <v>0.43558428571428565</v>
      </c>
      <c r="AH116">
        <f t="shared" si="12"/>
        <v>0.35250572271428571</v>
      </c>
      <c r="AI116">
        <f t="shared" si="12"/>
        <v>0.35756215845</v>
      </c>
      <c r="AJ116">
        <f t="shared" si="12"/>
        <v>0.30551767260077178</v>
      </c>
      <c r="AK116">
        <f t="shared" si="12"/>
        <v>0.2787469511507718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0.74570265000000002</v>
      </c>
      <c r="AP116">
        <f t="shared" si="12"/>
        <v>0.69626428571428578</v>
      </c>
      <c r="AQ116">
        <f t="shared" si="12"/>
        <v>0.40678571428571431</v>
      </c>
      <c r="AR116">
        <f t="shared" si="12"/>
        <v>0.41607142857142859</v>
      </c>
      <c r="AS116">
        <f t="shared" si="12"/>
        <v>0.45214285714285718</v>
      </c>
    </row>
    <row r="117" spans="1:45" ht="15" x14ac:dyDescent="0.25">
      <c r="A117" s="19" t="s">
        <v>124</v>
      </c>
      <c r="B117" s="3" t="s">
        <v>124</v>
      </c>
      <c r="C117" s="132">
        <f>IF(ISNUMBER('2010'!C117),(1-PRODUCT('2010'!C117,0.1)),"XXX")</f>
        <v>0.6</v>
      </c>
      <c r="D117" s="132">
        <f>IFERROR(IF((LOG(100*'2010'!D117+1)/LOG(100+1))&gt;1,0,(1-(LOG(100*'2010'!D117+1)/LOG(100+1)))), 1)</f>
        <v>1</v>
      </c>
      <c r="E117" s="132">
        <f>IF(ISNUMBER('2010'!E117),'2010'!E117/100,"XXX")</f>
        <v>0.88500000000000001</v>
      </c>
      <c r="F117" s="132">
        <f>IF(ISNUMBER('2010'!F117),(1-(('2010'!F117-1)/4)),"XXX")</f>
        <v>1</v>
      </c>
      <c r="G117" s="132">
        <f>IF(ISNUMBER('2010'!G117),(1-('2010'!G117/10)),"XXX")</f>
        <v>0.62</v>
      </c>
      <c r="H117" s="160">
        <f t="shared" si="7"/>
        <v>0.82100000000000006</v>
      </c>
      <c r="I117" s="132">
        <f>'2010'!H117</f>
        <v>0.53714285714285703</v>
      </c>
      <c r="J117" s="132">
        <f>IF(ISNUMBER('2010'!I117),'2010'!I117,"XXX")</f>
        <v>0.33737</v>
      </c>
      <c r="K117" s="132">
        <f>IF(ISNUMBER('2010'!J117),IF(('2010'!J117/5)&gt;1,1,'2010'!J117/5),"XXX")</f>
        <v>0.67794399999999999</v>
      </c>
      <c r="L117" s="132">
        <f>IF(ISNUMBER('2010'!K117),'2010'!K117,"XXX")</f>
        <v>0.64571428571428569</v>
      </c>
      <c r="M117" s="132">
        <f>IF(ISNUMBER('2010'!L117),IF(('2010'!L117/5)&gt;1,1,'2010'!L117/5),"XXX")</f>
        <v>0.91502609199999996</v>
      </c>
      <c r="N117" s="132">
        <f>IF(ISNUMBER('2010'!M117),(1-('2010'!M117/100)),"XXX")</f>
        <v>0.76134733199999993</v>
      </c>
      <c r="O117" s="132">
        <f>IF(ISNUMBER('2010'!N117),IF(('2010'!N117/10)&gt;1,1,'2010'!N117/10),"XXX")</f>
        <v>1</v>
      </c>
      <c r="P117" s="159">
        <f>IF(ISNUMBER('2010'!O117),('2010'!O117/100),"XXX")</f>
        <v>1</v>
      </c>
      <c r="Q117" s="159">
        <f>'2010'!P117</f>
        <v>0.39336483478546141</v>
      </c>
      <c r="R117" s="159">
        <f>IF(ISNUMBER('2010'!Q117),('2010'!Q117/100),"XXX")</f>
        <v>0.52</v>
      </c>
      <c r="S117" s="159">
        <f>IF(ISNUMBER('2010'!R117),('2010'!R117/100),"XXX")</f>
        <v>0.78170209999999996</v>
      </c>
      <c r="T117" s="132">
        <f>IF(ISNUMBER('2010'!S117),(1-('2010'!S117/100)),"XXX")</f>
        <v>1</v>
      </c>
      <c r="U117" s="132">
        <f>IF(ISNUMBER('2010'!T117),'2010'!T117,"XXX")</f>
        <v>0.61428571428571421</v>
      </c>
      <c r="V117" s="132">
        <f>IF(ISNUMBER('2010'!U117),'2010'!U117,"XXX")</f>
        <v>0.55071428571428571</v>
      </c>
      <c r="W117" s="132">
        <f>IF(ISNUMBER('2010'!V117),'2010'!V117,"XXX")</f>
        <v>0.61571428571428566</v>
      </c>
      <c r="X117" s="132">
        <f>IF(ISNUMBER('2010'!W117),'2010'!W117,"XXX")</f>
        <v>0.45</v>
      </c>
      <c r="Y117" s="161">
        <f t="shared" si="8"/>
        <v>0.67502036170980562</v>
      </c>
      <c r="Z117" s="132">
        <f>'2010'!X117</f>
        <v>0.88900000000000001</v>
      </c>
      <c r="AA117" s="132">
        <f>('2010'!Y117+2.5)/5</f>
        <v>0.71572806840000003</v>
      </c>
      <c r="AB117" s="160">
        <f t="shared" si="9"/>
        <v>0.80236403420000002</v>
      </c>
      <c r="AC117" s="6"/>
      <c r="AE117">
        <f t="shared" si="12"/>
        <v>0.43725642857142855</v>
      </c>
      <c r="AF117">
        <f t="shared" si="12"/>
        <v>0.50765700000000002</v>
      </c>
      <c r="AG117">
        <f t="shared" si="12"/>
        <v>0.66182914285714278</v>
      </c>
      <c r="AH117">
        <f t="shared" si="12"/>
        <v>0.78037018885714282</v>
      </c>
      <c r="AI117">
        <f t="shared" si="12"/>
        <v>0.83818671199999994</v>
      </c>
      <c r="AJ117">
        <f t="shared" si="12"/>
        <v>0.88067366599999997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0.80714285714285716</v>
      </c>
      <c r="AQ117">
        <f t="shared" si="12"/>
        <v>0.58250000000000002</v>
      </c>
      <c r="AR117">
        <f t="shared" si="12"/>
        <v>0.58321428571428569</v>
      </c>
      <c r="AS117">
        <f t="shared" si="12"/>
        <v>0.53285714285714281</v>
      </c>
    </row>
    <row r="118" spans="1:45" ht="15" x14ac:dyDescent="0.25">
      <c r="A118" s="19" t="s">
        <v>125</v>
      </c>
      <c r="B118" s="3" t="s">
        <v>125</v>
      </c>
      <c r="C118" s="132">
        <f>IF(ISNUMBER('2010'!C118),(1-PRODUCT('2010'!C118,0.1)),"XXX")</f>
        <v>0.72</v>
      </c>
      <c r="D118" s="132">
        <f>IFERROR(IF((LOG(100*'2010'!D118+1)/LOG(100+1))&gt;1,0,(1-(LOG(100*'2010'!D118+1)/LOG(100+1)))), 1)</f>
        <v>1</v>
      </c>
      <c r="E118" s="132">
        <f>IF(ISNUMBER('2010'!E118),'2010'!E118/100,"XXX")</f>
        <v>0.9700000000000002</v>
      </c>
      <c r="F118" s="132">
        <f>IF(ISNUMBER('2010'!F118),(1-(('2010'!F118-1)/4)),"XXX")</f>
        <v>1</v>
      </c>
      <c r="G118" s="132">
        <f>IF(ISNUMBER('2010'!G118),(1-('2010'!G118/10)),"XXX")</f>
        <v>0.65</v>
      </c>
      <c r="H118" s="160">
        <f t="shared" si="7"/>
        <v>0.8680000000000001</v>
      </c>
      <c r="I118" s="132">
        <f>'2010'!H118</f>
        <v>0.75714285714285712</v>
      </c>
      <c r="J118" s="132">
        <f>IF(ISNUMBER('2010'!I118),'2010'!I118,"XXX")</f>
        <v>0.41889999999999999</v>
      </c>
      <c r="K118" s="132">
        <f>IF(ISNUMBER('2010'!J118),IF(('2010'!J118/5)&gt;1,1,'2010'!J118/5),"XXX")</f>
        <v>0.79989200000000005</v>
      </c>
      <c r="L118" s="132">
        <f>IF(ISNUMBER('2010'!K118),'2010'!K118,"XXX")</f>
        <v>0.55714285714285716</v>
      </c>
      <c r="M118" s="132">
        <f>IF(ISNUMBER('2010'!L118),IF(('2010'!L118/5)&gt;1,1,'2010'!L118/5),"XXX")</f>
        <v>1</v>
      </c>
      <c r="N118" s="132">
        <f>IF(ISNUMBER('2010'!M118),(1-('2010'!M118/100)),"XXX")</f>
        <v>0.75291711809999995</v>
      </c>
      <c r="O118" s="132">
        <f>IF(ISNUMBER('2010'!N118),IF(('2010'!N118/10)&gt;1,1,'2010'!N118/10),"XXX")</f>
        <v>1</v>
      </c>
      <c r="P118" s="159">
        <f>IF(ISNUMBER('2010'!O118),('2010'!O118/100),"XXX")</f>
        <v>0.82200000000000006</v>
      </c>
      <c r="Q118" s="159" t="str">
        <f>'2010'!P118</f>
        <v>XXX</v>
      </c>
      <c r="R118" s="159">
        <f>IF(ISNUMBER('2010'!Q118),('2010'!Q118/100),"XXX")</f>
        <v>0.59299999999999997</v>
      </c>
      <c r="S118" s="159">
        <f>IF(ISNUMBER('2010'!R118),('2010'!R118/100),"XXX")</f>
        <v>0.78058919999999998</v>
      </c>
      <c r="T118" s="132">
        <f>IF(ISNUMBER('2010'!S118),(1-('2010'!S118/100)),"XXX")</f>
        <v>1</v>
      </c>
      <c r="U118" s="132">
        <f>IF(ISNUMBER('2010'!T118),'2010'!T118,"XXX")</f>
        <v>0.68857142857142861</v>
      </c>
      <c r="V118" s="132">
        <f>IF(ISNUMBER('2010'!U118),'2010'!U118,"XXX")</f>
        <v>0.5635714285714285</v>
      </c>
      <c r="W118" s="132">
        <f>IF(ISNUMBER('2010'!V118),'2010'!V118,"XXX")</f>
        <v>0.59571428571428575</v>
      </c>
      <c r="X118" s="132">
        <f>IF(ISNUMBER('2010'!W118),'2010'!W118,"XXX")</f>
        <v>0.42857142857142855</v>
      </c>
      <c r="Y118" s="161">
        <f t="shared" si="8"/>
        <v>0.7094382877383929</v>
      </c>
      <c r="Z118" s="132">
        <f>'2010'!X118</f>
        <v>0.89400000000000002</v>
      </c>
      <c r="AA118" s="132">
        <f>('2010'!Y118+2.5)/5</f>
        <v>0.72919936179999989</v>
      </c>
      <c r="AB118" s="160">
        <f t="shared" si="9"/>
        <v>0.8115996808999999</v>
      </c>
      <c r="AC118" s="6"/>
      <c r="AE118">
        <f t="shared" si="12"/>
        <v>0.58802142857142858</v>
      </c>
      <c r="AF118">
        <f t="shared" si="12"/>
        <v>0.60939600000000005</v>
      </c>
      <c r="AG118">
        <f t="shared" si="12"/>
        <v>0.6785174285714286</v>
      </c>
      <c r="AH118">
        <f t="shared" si="12"/>
        <v>0.77857142857142858</v>
      </c>
      <c r="AI118">
        <f t="shared" si="12"/>
        <v>0.87645855905000003</v>
      </c>
      <c r="AJ118">
        <f t="shared" si="12"/>
        <v>0.87645855905000003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0.84428571428571431</v>
      </c>
      <c r="AQ118">
        <f t="shared" si="12"/>
        <v>0.62607142857142861</v>
      </c>
      <c r="AR118">
        <f t="shared" si="12"/>
        <v>0.57964285714285713</v>
      </c>
      <c r="AS118">
        <f t="shared" si="12"/>
        <v>0.51214285714285712</v>
      </c>
    </row>
    <row r="119" spans="1:45" ht="15" x14ac:dyDescent="0.25">
      <c r="A119" s="19" t="s">
        <v>126</v>
      </c>
      <c r="B119" s="3" t="s">
        <v>126</v>
      </c>
      <c r="C119" s="132">
        <f>IF(ISNUMBER('2010'!C119),(1-PRODUCT('2010'!C119,0.1)),"XXX")</f>
        <v>0.5</v>
      </c>
      <c r="D119" s="132">
        <f>IFERROR(IF((LOG(100*'2010'!D119+1)/LOG(100+1))&gt;1,0,(1-(LOG(100*'2010'!D119+1)/LOG(100+1)))), 1)</f>
        <v>1</v>
      </c>
      <c r="E119" s="132">
        <v>1</v>
      </c>
      <c r="F119" s="132">
        <f>IF(ISNUMBER('2010'!F119),(1-(('2010'!F119-1)/4)),"XXX")</f>
        <v>1</v>
      </c>
      <c r="G119" s="132">
        <f>IF(ISNUMBER('2010'!G119),(1-('2010'!G119/10)),"XXX")</f>
        <v>0.53</v>
      </c>
      <c r="H119" s="160">
        <f t="shared" si="7"/>
        <v>0.80600000000000005</v>
      </c>
      <c r="I119" s="132">
        <f>'2010'!H119</f>
        <v>0.74857142857142855</v>
      </c>
      <c r="J119" s="132">
        <f>IF(ISNUMBER('2010'!I119),'2010'!I119,"XXX")</f>
        <v>0.31684000000000001</v>
      </c>
      <c r="K119" s="132">
        <f>IF(ISNUMBER('2010'!J119),IF(('2010'!J119/5)&gt;1,1,'2010'!J119/5),"XXX")</f>
        <v>0.22103</v>
      </c>
      <c r="L119" s="132">
        <f>IF(ISNUMBER('2010'!K119),'2010'!K119,"XXX")</f>
        <v>0.85142857142857142</v>
      </c>
      <c r="M119" s="132">
        <f>IF(ISNUMBER('2010'!L119),IF(('2010'!L119/5)&gt;1,1,'2010'!L119/5),"XXX")</f>
        <v>0.26552896399999998</v>
      </c>
      <c r="N119" s="132">
        <f>IF(ISNUMBER('2010'!M119),(1-('2010'!M119/100)),"XXX")</f>
        <v>0.81273777010000003</v>
      </c>
      <c r="O119" s="132">
        <f>IF(ISNUMBER('2010'!N119),IF(('2010'!N119/10)&gt;1,1,'2010'!N119/10),"XXX")</f>
        <v>0.1741</v>
      </c>
      <c r="P119" s="159">
        <f>IF(ISNUMBER('2010'!O119),('2010'!O119/100),"XXX")</f>
        <v>0.18</v>
      </c>
      <c r="Q119" s="159" t="str">
        <f>'2010'!P119</f>
        <v>XXX</v>
      </c>
      <c r="R119" s="159">
        <f>IF(ISNUMBER('2010'!Q119),('2010'!Q119/100),"XXX")</f>
        <v>0.01</v>
      </c>
      <c r="S119" s="159">
        <f>IF(ISNUMBER('2010'!R119),('2010'!R119/100),"XXX")</f>
        <v>0.99506669999999997</v>
      </c>
      <c r="T119" s="132">
        <f>IF(ISNUMBER('2010'!S119),(1-('2010'!S119/100)),"XXX")</f>
        <v>1</v>
      </c>
      <c r="U119" s="132">
        <f>IF(ISNUMBER('2010'!T119),'2010'!T119,"XXX")</f>
        <v>0.75285714285714278</v>
      </c>
      <c r="V119" s="132">
        <f>IF(ISNUMBER('2010'!U119),'2010'!U119,"XXX")</f>
        <v>0.84428571428571431</v>
      </c>
      <c r="W119" s="132">
        <f>IF(ISNUMBER('2010'!V119),'2010'!V119,"XXX")</f>
        <v>0.75571428571428567</v>
      </c>
      <c r="X119" s="132">
        <f>IF(ISNUMBER('2010'!W119),'2010'!W119,"XXX")</f>
        <v>0.72571428571428576</v>
      </c>
      <c r="Y119" s="161">
        <f t="shared" si="8"/>
        <v>0.54149217891696422</v>
      </c>
      <c r="Z119" s="132">
        <f>'2010'!X119</f>
        <v>8.2000000000000003E-2</v>
      </c>
      <c r="AA119" s="132">
        <f>('2010'!Y119+2.5)/5</f>
        <v>0.31894659999999997</v>
      </c>
      <c r="AB119" s="160">
        <f t="shared" si="9"/>
        <v>0.20047329999999999</v>
      </c>
      <c r="AC119" s="6"/>
      <c r="AE119">
        <f t="shared" si="12"/>
        <v>0.53270571428571434</v>
      </c>
      <c r="AF119">
        <f t="shared" si="12"/>
        <v>0.26893500000000004</v>
      </c>
      <c r="AG119">
        <f t="shared" si="12"/>
        <v>0.53622928571428574</v>
      </c>
      <c r="AH119">
        <f t="shared" si="12"/>
        <v>0.55847876771428573</v>
      </c>
      <c r="AI119">
        <f t="shared" si="12"/>
        <v>0.53913336705000003</v>
      </c>
      <c r="AJ119">
        <f t="shared" si="12"/>
        <v>0.49341888505000003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0.87642857142857133</v>
      </c>
      <c r="AQ119">
        <f t="shared" si="12"/>
        <v>0.79857142857142849</v>
      </c>
      <c r="AR119">
        <f t="shared" si="12"/>
        <v>0.8</v>
      </c>
      <c r="AS119">
        <f t="shared" si="12"/>
        <v>0.74071428571428566</v>
      </c>
    </row>
    <row r="120" spans="1:45" ht="15" x14ac:dyDescent="0.25">
      <c r="A120" s="19" t="s">
        <v>127</v>
      </c>
      <c r="B120" s="3" t="s">
        <v>127</v>
      </c>
      <c r="C120" s="132">
        <f>IF(ISNUMBER('2010'!C120),(1-PRODUCT('2010'!C120,0.1)),"XXX")</f>
        <v>0.44999999999999996</v>
      </c>
      <c r="D120" s="132">
        <f>IFERROR(IF((LOG(100*'2010'!D120+1)/LOG(100+1))&gt;1,0,(1-(LOG(100*'2010'!D120+1)/LOG(100+1)))), 1)</f>
        <v>1</v>
      </c>
      <c r="E120" s="132">
        <f>IF(ISNUMBER('2010'!E120),'2010'!E120/100,"XXX")</f>
        <v>0.92333333333333345</v>
      </c>
      <c r="F120" s="132">
        <f>IF(ISNUMBER('2010'!F120),(1-(('2010'!F120-1)/4)),"XXX")</f>
        <v>0.75</v>
      </c>
      <c r="G120" s="132">
        <f>IF(ISNUMBER('2010'!G120),(1-('2010'!G120/10)),"XXX")</f>
        <v>0.57000000000000006</v>
      </c>
      <c r="H120" s="160">
        <f t="shared" si="7"/>
        <v>0.73866666666666669</v>
      </c>
      <c r="I120" s="132">
        <f>'2010'!H120</f>
        <v>0.49142857142857138</v>
      </c>
      <c r="J120" s="132">
        <f>IF(ISNUMBER('2010'!I120),'2010'!I120,"XXX")</f>
        <v>0.30926999999999999</v>
      </c>
      <c r="K120" s="132">
        <f>IF(ISNUMBER('2010'!J120),IF(('2010'!J120/5)&gt;1,1,'2010'!J120/5),"XXX")</f>
        <v>0.43336600000000003</v>
      </c>
      <c r="L120" s="132">
        <f>IF(ISNUMBER('2010'!K120),'2010'!K120,"XXX")</f>
        <v>0.57714285714285718</v>
      </c>
      <c r="M120" s="132">
        <f>IF(ISNUMBER('2010'!L120),IF(('2010'!L120/5)&gt;1,1,'2010'!L120/5),"XXX")</f>
        <v>0.92132740000000002</v>
      </c>
      <c r="N120" s="132">
        <f>IF(ISNUMBER('2010'!M120),(1-('2010'!M120/100)),"XXX")</f>
        <v>0.80368762969999996</v>
      </c>
      <c r="O120" s="132">
        <f>IF(ISNUMBER('2010'!N120),IF(('2010'!N120/10)&gt;1,1,'2010'!N120/10),"XXX")</f>
        <v>1</v>
      </c>
      <c r="P120" s="159">
        <f>IF(ISNUMBER('2010'!O120),('2010'!O120/100),"XXX")</f>
        <v>1</v>
      </c>
      <c r="Q120" s="159">
        <f>'2010'!P120</f>
        <v>0.25942456722259521</v>
      </c>
      <c r="R120" s="159">
        <f>IF(ISNUMBER('2010'!Q120),('2010'!Q120/100),"XXX")</f>
        <v>0.82599999999999996</v>
      </c>
      <c r="S120" s="159">
        <f>IF(ISNUMBER('2010'!R120),('2010'!R120/100),"XXX")</f>
        <v>0.67182239999999993</v>
      </c>
      <c r="T120" s="132" t="str">
        <f>IF(ISNUMBER('2010'!S120),(1-('2010'!S120/100)),"XXX")</f>
        <v>XXX</v>
      </c>
      <c r="U120" s="132">
        <f>IF(ISNUMBER('2010'!T120),'2010'!T120,"XXX")</f>
        <v>0.5485714285714286</v>
      </c>
      <c r="V120" s="132">
        <f>IF(ISNUMBER('2010'!U120),'2010'!U120,"XXX")</f>
        <v>0.43285714285714288</v>
      </c>
      <c r="W120" s="132">
        <f>IF(ISNUMBER('2010'!V120),'2010'!V120,"XXX")</f>
        <v>0.56714285714285717</v>
      </c>
      <c r="X120" s="132">
        <f>IF(ISNUMBER('2010'!W120),'2010'!W120,"XXX")</f>
        <v>0.4042857142857143</v>
      </c>
      <c r="Y120" s="161">
        <f t="shared" si="8"/>
        <v>0.61988431052194792</v>
      </c>
      <c r="Z120" s="132">
        <f>'2010'!X120</f>
        <v>0.68300000000000005</v>
      </c>
      <c r="AA120" s="132">
        <f>('2010'!Y120+2.5)/5</f>
        <v>0.59852171539999999</v>
      </c>
      <c r="AB120" s="160">
        <f t="shared" si="9"/>
        <v>0.64076085770000002</v>
      </c>
      <c r="AC120" s="6"/>
      <c r="AE120">
        <f t="shared" ref="AE120:AS131" si="13">IF(ISNUMBER(AVERAGE(I120:J120)),AVERAGE(I120:J120),"XXX")</f>
        <v>0.40034928571428569</v>
      </c>
      <c r="AF120">
        <f t="shared" si="13"/>
        <v>0.37131800000000004</v>
      </c>
      <c r="AG120">
        <f t="shared" si="13"/>
        <v>0.50525442857142866</v>
      </c>
      <c r="AH120">
        <f t="shared" si="13"/>
        <v>0.7492351285714286</v>
      </c>
      <c r="AI120">
        <f t="shared" si="13"/>
        <v>0.86250751484999999</v>
      </c>
      <c r="AJ120">
        <f t="shared" si="13"/>
        <v>0.90184381484999998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0.5485714285714286</v>
      </c>
      <c r="AQ120">
        <f t="shared" si="13"/>
        <v>0.49071428571428577</v>
      </c>
      <c r="AR120">
        <f t="shared" si="13"/>
        <v>0.5</v>
      </c>
      <c r="AS120">
        <f t="shared" si="13"/>
        <v>0.48571428571428577</v>
      </c>
    </row>
    <row r="121" spans="1:45" ht="15" x14ac:dyDescent="0.25">
      <c r="A121" s="19" t="s">
        <v>194</v>
      </c>
      <c r="B121" s="3" t="s">
        <v>128</v>
      </c>
      <c r="C121" s="132">
        <f>IF(ISNUMBER('2010'!C121),(1-PRODUCT('2010'!C121,0.1)),"XXX")</f>
        <v>0.52</v>
      </c>
      <c r="D121" s="132">
        <f>IFERROR(IF((LOG(100*'2010'!D121+1)/LOG(100+1))&gt;1,0,(1-(LOG(100*'2010'!D121+1)/LOG(100+1)))), 1)</f>
        <v>0.68440536255621476</v>
      </c>
      <c r="E121" s="132">
        <f>IF(ISNUMBER('2010'!E121),'2010'!E121/100,"XXX")</f>
        <v>0.69833333333333347</v>
      </c>
      <c r="F121" s="132">
        <f>IF(ISNUMBER('2010'!F121),(1-(('2010'!F121-1)/4)),"XXX")</f>
        <v>0.25</v>
      </c>
      <c r="G121" s="132">
        <f>IF(ISNUMBER('2010'!G121),(1-('2010'!G121/10)),"XXX")</f>
        <v>0.19999999999999996</v>
      </c>
      <c r="H121" s="160">
        <f t="shared" si="7"/>
        <v>0.47054773917790965</v>
      </c>
      <c r="I121" s="132">
        <f>'2010'!H121</f>
        <v>0.63714285714285712</v>
      </c>
      <c r="J121" s="132">
        <f>IF(ISNUMBER('2010'!I121),'2010'!I121,"XXX")</f>
        <v>0.27650999999999998</v>
      </c>
      <c r="K121" s="132" t="str">
        <f>IF(ISNUMBER('2010'!J121),IF(('2010'!J121/5)&gt;1,1,'2010'!J121/5),"XXX")</f>
        <v>XXX</v>
      </c>
      <c r="L121" s="132">
        <f>IF(ISNUMBER('2010'!K121),'2010'!K121,"XXX")</f>
        <v>0.56428571428571428</v>
      </c>
      <c r="M121" s="132">
        <f>IF(ISNUMBER('2010'!L121),IF(('2010'!L121/5)&gt;1,1,'2010'!L121/5),"XXX")</f>
        <v>0.61024522799999992</v>
      </c>
      <c r="N121" s="132">
        <f>IF(ISNUMBER('2010'!M121),(1-('2010'!M121/100)),"XXX")</f>
        <v>0.64674274440000001</v>
      </c>
      <c r="O121" s="132">
        <f>IF(ISNUMBER('2010'!N121),IF(('2010'!N121/10)&gt;1,1,'2010'!N121/10),"XXX")</f>
        <v>1</v>
      </c>
      <c r="P121" s="159">
        <f>IF(ISNUMBER('2010'!O121),('2010'!O121/100),"XXX")</f>
        <v>0.91200000000000003</v>
      </c>
      <c r="Q121" s="159">
        <f>'2010'!P121</f>
        <v>0.32162744998931886</v>
      </c>
      <c r="R121" s="159">
        <f>IF(ISNUMBER('2010'!Q121),('2010'!Q121/100),"XXX")</f>
        <v>0.54500000000000004</v>
      </c>
      <c r="S121" s="159">
        <f>IF(ISNUMBER('2010'!R121),('2010'!R121/100),"XXX")</f>
        <v>0.92758830000000003</v>
      </c>
      <c r="T121" s="132">
        <f>IF(ISNUMBER('2010'!S121),(1-('2010'!S121/100)),"XXX")</f>
        <v>0.99970000000000003</v>
      </c>
      <c r="U121" s="132">
        <f>IF(ISNUMBER('2010'!T121),'2010'!T121,"XXX")</f>
        <v>0.40285714285714286</v>
      </c>
      <c r="V121" s="132">
        <f>IF(ISNUMBER('2010'!U121),'2010'!U121,"XXX")</f>
        <v>0.39642857142857146</v>
      </c>
      <c r="W121" s="132">
        <f>IF(ISNUMBER('2010'!V121),'2010'!V121,"XXX")</f>
        <v>0.51428571428571435</v>
      </c>
      <c r="X121" s="132">
        <f>IF(ISNUMBER('2010'!W121),'2010'!W121,"XXX")</f>
        <v>0.43285714285714283</v>
      </c>
      <c r="Y121" s="161">
        <f t="shared" si="8"/>
        <v>0.60947228622076099</v>
      </c>
      <c r="Z121" s="132">
        <f>'2010'!X121</f>
        <v>0.31</v>
      </c>
      <c r="AA121" s="132">
        <f>('2010'!Y121+2.5)/5</f>
        <v>0.342782855</v>
      </c>
      <c r="AB121" s="160">
        <f t="shared" si="9"/>
        <v>0.3263914275</v>
      </c>
      <c r="AC121" s="6"/>
      <c r="AE121">
        <f t="shared" si="13"/>
        <v>0.45682642857142852</v>
      </c>
      <c r="AF121">
        <f t="shared" si="13"/>
        <v>0.27650999999999998</v>
      </c>
      <c r="AG121">
        <f t="shared" si="13"/>
        <v>0.56428571428571428</v>
      </c>
      <c r="AH121">
        <f t="shared" si="13"/>
        <v>0.5872654711428571</v>
      </c>
      <c r="AI121">
        <f t="shared" si="13"/>
        <v>0.62849398619999997</v>
      </c>
      <c r="AJ121">
        <f t="shared" si="13"/>
        <v>0.82337137220000001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0.96364415000000003</v>
      </c>
      <c r="AP121">
        <f t="shared" si="13"/>
        <v>0.70127857142857142</v>
      </c>
      <c r="AQ121">
        <f t="shared" si="13"/>
        <v>0.39964285714285719</v>
      </c>
      <c r="AR121">
        <f t="shared" si="13"/>
        <v>0.4553571428571429</v>
      </c>
      <c r="AS121">
        <f t="shared" si="13"/>
        <v>0.47357142857142859</v>
      </c>
    </row>
    <row r="122" spans="1:45" ht="15" x14ac:dyDescent="0.25">
      <c r="A122" s="19" t="s">
        <v>129</v>
      </c>
      <c r="B122" s="3" t="s">
        <v>129</v>
      </c>
      <c r="C122" s="132">
        <f>IF(ISNUMBER('2010'!C122),(1-PRODUCT('2010'!C122,0.1)),"XXX")</f>
        <v>0.25</v>
      </c>
      <c r="D122" s="132">
        <f>IFERROR(IF((LOG(100*'2010'!D122+1)/LOG(100+1))&gt;1,0,(1-(LOG(100*'2010'!D122+1)/LOG(100+1)))), 1)</f>
        <v>0.15961376556005558</v>
      </c>
      <c r="E122" s="132">
        <v>1</v>
      </c>
      <c r="F122" s="132">
        <f>IF(ISNUMBER('2010'!F122),(1-(('2010'!F122-1)/4)),"XXX")</f>
        <v>0.5</v>
      </c>
      <c r="G122" s="132">
        <f>IF(ISNUMBER('2010'!G122),(1-('2010'!G122/10)),"XXX")</f>
        <v>0.25</v>
      </c>
      <c r="H122" s="160">
        <f t="shared" si="7"/>
        <v>0.43192275311201112</v>
      </c>
      <c r="I122" s="132">
        <f>'2010'!H122</f>
        <v>0.42714285714285716</v>
      </c>
      <c r="J122" s="132">
        <f>IF(ISNUMBER('2010'!I122),'2010'!I122,"XXX")</f>
        <v>2.034E-2</v>
      </c>
      <c r="K122" s="132">
        <f>IF(ISNUMBER('2010'!J122),IF(('2010'!J122/5)&gt;1,1,'2010'!J122/5),"XXX")</f>
        <v>0.557481</v>
      </c>
      <c r="L122" s="132">
        <f>IF(ISNUMBER('2010'!K122),'2010'!K122,"XXX")</f>
        <v>0.58714285714285719</v>
      </c>
      <c r="M122" s="132">
        <f>IF(ISNUMBER('2010'!L122),IF(('2010'!L122/5)&gt;1,1,'2010'!L122/5),"XXX")</f>
        <v>0.40625042999999994</v>
      </c>
      <c r="N122" s="132">
        <f>IF(ISNUMBER('2010'!M122),(1-('2010'!M122/100)),"XXX")</f>
        <v>0.88912609099999995</v>
      </c>
      <c r="O122" s="132">
        <f>IF(ISNUMBER('2010'!N122),IF(('2010'!N122/10)&gt;1,1,'2010'!N122/10),"XXX")</f>
        <v>0.7312558702944465</v>
      </c>
      <c r="P122" s="159">
        <f>IF(ISNUMBER('2010'!O122),('2010'!O122/100),"XXX")</f>
        <v>4.7E-2</v>
      </c>
      <c r="Q122" s="159">
        <f>'2010'!P122</f>
        <v>0.13945368</v>
      </c>
      <c r="R122" s="159">
        <f>IF(ISNUMBER('2010'!Q122),('2010'!Q122/100),"XXX")</f>
        <v>4.0999999999999995E-2</v>
      </c>
      <c r="S122" s="159">
        <f>IF(ISNUMBER('2010'!R122),('2010'!R122/100),"XXX")</f>
        <v>0.28784090000000001</v>
      </c>
      <c r="T122" s="132">
        <f>IF(ISNUMBER('2010'!S122),(1-('2010'!S122/100)),"XXX")</f>
        <v>0.38979999999999992</v>
      </c>
      <c r="U122" s="132">
        <f>IF(ISNUMBER('2010'!T122),'2010'!T122,"XXX")</f>
        <v>0.67999999999999994</v>
      </c>
      <c r="V122" s="132">
        <f>IF(ISNUMBER('2010'!U122),'2010'!U122,"XXX")</f>
        <v>0.76142857142857145</v>
      </c>
      <c r="W122" s="132">
        <f>IF(ISNUMBER('2010'!V122),'2010'!V122,"XXX")</f>
        <v>0.67999999999999994</v>
      </c>
      <c r="X122" s="132">
        <f>IF(ISNUMBER('2010'!W122),'2010'!W122,"XXX")</f>
        <v>0.7014285714285714</v>
      </c>
      <c r="Y122" s="161">
        <f t="shared" si="8"/>
        <v>0.45916817677733146</v>
      </c>
      <c r="Z122" s="132">
        <f>'2010'!X122</f>
        <v>0.223</v>
      </c>
      <c r="AA122" s="132">
        <f>('2010'!Y122+2.5)/5</f>
        <v>0.25796365739999999</v>
      </c>
      <c r="AB122" s="160">
        <f t="shared" si="9"/>
        <v>0.24048182870000001</v>
      </c>
      <c r="AC122" s="6"/>
      <c r="AE122">
        <f t="shared" si="13"/>
        <v>0.22374142857142859</v>
      </c>
      <c r="AF122">
        <f t="shared" si="13"/>
        <v>0.28891050000000001</v>
      </c>
      <c r="AG122">
        <f t="shared" si="13"/>
        <v>0.57231192857142865</v>
      </c>
      <c r="AH122">
        <f t="shared" si="13"/>
        <v>0.49669664357142856</v>
      </c>
      <c r="AI122">
        <f t="shared" si="13"/>
        <v>0.64768826049999995</v>
      </c>
      <c r="AJ122">
        <f t="shared" si="13"/>
        <v>0.81019098064722317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0.33882044999999994</v>
      </c>
      <c r="AP122">
        <f t="shared" si="13"/>
        <v>0.53489999999999993</v>
      </c>
      <c r="AQ122">
        <f t="shared" si="13"/>
        <v>0.72071428571428564</v>
      </c>
      <c r="AR122">
        <f t="shared" si="13"/>
        <v>0.72071428571428564</v>
      </c>
      <c r="AS122">
        <f t="shared" si="13"/>
        <v>0.69071428571428561</v>
      </c>
    </row>
    <row r="123" spans="1:45" ht="15" x14ac:dyDescent="0.25">
      <c r="A123" s="19" t="s">
        <v>130</v>
      </c>
      <c r="B123" s="3" t="s">
        <v>130</v>
      </c>
      <c r="C123" s="132">
        <f>IF(ISNUMBER('2010'!C123),(1-PRODUCT('2010'!C123,0.1)),"XXX")</f>
        <v>0.37</v>
      </c>
      <c r="D123" s="132">
        <f>IFERROR(IF((LOG(100*'2010'!D123+1)/LOG(100+1))&gt;1,0,(1-(LOG(100*'2010'!D123+1)/LOG(100+1)))), 1)</f>
        <v>1</v>
      </c>
      <c r="E123" s="132">
        <v>1</v>
      </c>
      <c r="F123" s="132">
        <f>IF(ISNUMBER('2010'!F123),(1-(('2010'!F123-1)/4)),"XXX")</f>
        <v>0.25</v>
      </c>
      <c r="G123" s="132">
        <f>IF(ISNUMBER('2010'!G123),(1-('2010'!G123/10)),"XXX")</f>
        <v>9.000000000000008E-2</v>
      </c>
      <c r="H123" s="160">
        <f t="shared" si="7"/>
        <v>0.54200000000000004</v>
      </c>
      <c r="I123" s="132">
        <f>'2010'!H123</f>
        <v>0.72428571428571431</v>
      </c>
      <c r="J123" s="132">
        <f>IF(ISNUMBER('2010'!I123),'2010'!I123,"XXX")</f>
        <v>0.40312999999999999</v>
      </c>
      <c r="K123" s="132">
        <f>IF(ISNUMBER('2010'!J123),IF(('2010'!J123/5)&gt;1,1,'2010'!J123/5),"XXX")</f>
        <v>0.8401820000000001</v>
      </c>
      <c r="L123" s="132">
        <f>IF(ISNUMBER('2010'!K123),'2010'!K123,"XXX")</f>
        <v>0.6</v>
      </c>
      <c r="M123" s="132">
        <f>IF(ISNUMBER('2010'!L123),IF(('2010'!L123/5)&gt;1,1,'2010'!L123/5),"XXX")</f>
        <v>0.45184221200000002</v>
      </c>
      <c r="N123" s="132">
        <f>IF(ISNUMBER('2010'!M123),(1-('2010'!M123/100)),"XXX")</f>
        <v>0.81054861069999995</v>
      </c>
      <c r="O123" s="132">
        <f>IF(ISNUMBER('2010'!N123),IF(('2010'!N123/10)&gt;1,1,'2010'!N123/10),"XXX")</f>
        <v>0.36430000000000001</v>
      </c>
      <c r="P123" s="159" t="str">
        <f>IF(ISNUMBER('2010'!O123),('2010'!O123/100),"XXX")</f>
        <v>XXX</v>
      </c>
      <c r="Q123" s="159">
        <f>'2010'!P123</f>
        <v>0.14259861707687377</v>
      </c>
      <c r="R123" s="159">
        <f>IF(ISNUMBER('2010'!Q123),('2010'!Q123/100),"XXX")</f>
        <v>0.498</v>
      </c>
      <c r="S123" s="159">
        <f>IF(ISNUMBER('2010'!R123),('2010'!R123/100),"XXX")</f>
        <v>0.94685750000000002</v>
      </c>
      <c r="T123" s="132">
        <f>IF(ISNUMBER('2010'!S123),(1-('2010'!S123/100)),"XXX")</f>
        <v>1</v>
      </c>
      <c r="U123" s="132">
        <f>IF(ISNUMBER('2010'!T123),'2010'!T123,"XXX")</f>
        <v>0.74428571428571433</v>
      </c>
      <c r="V123" s="132">
        <f>IF(ISNUMBER('2010'!U123),'2010'!U123,"XXX")</f>
        <v>0.73714285714285721</v>
      </c>
      <c r="W123" s="132">
        <f>IF(ISNUMBER('2010'!V123),'2010'!V123,"XXX")</f>
        <v>0.76142857142857145</v>
      </c>
      <c r="X123" s="132">
        <f>IF(ISNUMBER('2010'!W123),'2010'!W123,"XXX")</f>
        <v>0.65142857142857136</v>
      </c>
      <c r="Y123" s="161">
        <f t="shared" si="8"/>
        <v>0.62752064802176899</v>
      </c>
      <c r="Z123" s="132">
        <f>'2010'!X123</f>
        <v>1.9E-2</v>
      </c>
      <c r="AA123" s="132">
        <f>('2010'!Y123+2.5)/5</f>
        <v>0.16874625679999999</v>
      </c>
      <c r="AB123" s="160">
        <f t="shared" si="9"/>
        <v>9.3873128399999992E-2</v>
      </c>
      <c r="AC123" s="6"/>
      <c r="AE123">
        <f t="shared" si="13"/>
        <v>0.56370785714285709</v>
      </c>
      <c r="AF123">
        <f t="shared" si="13"/>
        <v>0.62165599999999999</v>
      </c>
      <c r="AG123">
        <f t="shared" si="13"/>
        <v>0.72009100000000004</v>
      </c>
      <c r="AH123">
        <f t="shared" si="13"/>
        <v>0.52592110599999997</v>
      </c>
      <c r="AI123">
        <f t="shared" si="13"/>
        <v>0.63119541135000001</v>
      </c>
      <c r="AJ123">
        <f t="shared" si="13"/>
        <v>0.58742430535000001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0.87214285714285711</v>
      </c>
      <c r="AQ123">
        <f t="shared" si="13"/>
        <v>0.74071428571428577</v>
      </c>
      <c r="AR123">
        <f t="shared" si="13"/>
        <v>0.74928571428571433</v>
      </c>
      <c r="AS123">
        <f t="shared" si="13"/>
        <v>0.70642857142857141</v>
      </c>
    </row>
    <row r="124" spans="1:45" ht="15" x14ac:dyDescent="0.25">
      <c r="A124" s="19" t="s">
        <v>131</v>
      </c>
      <c r="B124" s="3" t="s">
        <v>131</v>
      </c>
      <c r="C124" s="132">
        <f>IF(ISNUMBER('2010'!C124),(1-PRODUCT('2010'!C124,0.1)),"XXX")</f>
        <v>0.40999999999999992</v>
      </c>
      <c r="D124" s="132">
        <f>IFERROR(IF((LOG(100*'2010'!D124+1)/LOG(100+1))&gt;1,0,(1-(LOG(100*'2010'!D124+1)/LOG(100+1)))), 1)</f>
        <v>0.92890835175125042</v>
      </c>
      <c r="E124" s="132">
        <f>IF(ISNUMBER('2010'!E124),'2010'!E124/100,"XXX")</f>
        <v>0.93500000000000016</v>
      </c>
      <c r="F124" s="132">
        <f>IF(ISNUMBER('2010'!F124),(1-(('2010'!F124-1)/4)),"XXX")</f>
        <v>0.5</v>
      </c>
      <c r="G124" s="132">
        <f>IF(ISNUMBER('2010'!G124),(1-('2010'!G124/10)),"XXX")</f>
        <v>0.4</v>
      </c>
      <c r="H124" s="160">
        <f t="shared" si="7"/>
        <v>0.63478167035025002</v>
      </c>
      <c r="I124" s="132">
        <f>'2010'!H124</f>
        <v>0.38714285714285712</v>
      </c>
      <c r="J124" s="132">
        <f>IF(ISNUMBER('2010'!I124),'2010'!I124,"XXX")</f>
        <v>7.1069999999999994E-2</v>
      </c>
      <c r="K124" s="132">
        <f>IF(ISNUMBER('2010'!J124),IF(('2010'!J124/5)&gt;1,1,'2010'!J124/5),"XXX")</f>
        <v>0.70345800000000003</v>
      </c>
      <c r="L124" s="132">
        <f>IF(ISNUMBER('2010'!K124),'2010'!K124,"XXX")</f>
        <v>0.48714285714285716</v>
      </c>
      <c r="M124" s="132">
        <f>IF(ISNUMBER('2010'!L124),IF(('2010'!L124/5)&gt;1,1,'2010'!L124/5),"XXX")</f>
        <v>0.23232872399999999</v>
      </c>
      <c r="N124" s="132">
        <f>IF(ISNUMBER('2010'!M124),(1-('2010'!M124/100)),"XXX")</f>
        <v>0.51322666169999998</v>
      </c>
      <c r="O124" s="132">
        <f>IF(ISNUMBER('2010'!N124),IF(('2010'!N124/10)&gt;1,1,'2010'!N124/10),"XXX")</f>
        <v>0.53369999999999995</v>
      </c>
      <c r="P124" s="159" t="str">
        <f>IF(ISNUMBER('2010'!O124),('2010'!O124/100),"XXX")</f>
        <v>XXX</v>
      </c>
      <c r="Q124" s="159">
        <f>'2010'!P124</f>
        <v>0.17713587284088134</v>
      </c>
      <c r="R124" s="159">
        <f>IF(ISNUMBER('2010'!Q124),('2010'!Q124/100),"XXX")</f>
        <v>0.17</v>
      </c>
      <c r="S124" s="159">
        <f>IF(ISNUMBER('2010'!R124),('2010'!R124/100),"XXX")</f>
        <v>0.3136948</v>
      </c>
      <c r="T124" s="132">
        <f>IF(ISNUMBER('2010'!S124),(1-('2010'!S124/100)),"XXX")</f>
        <v>0.6120000000000001</v>
      </c>
      <c r="U124" s="132">
        <f>IF(ISNUMBER('2010'!T124),'2010'!T124,"XXX")</f>
        <v>0.5357142857142857</v>
      </c>
      <c r="V124" s="132">
        <f>IF(ISNUMBER('2010'!U124),'2010'!U124,"XXX")</f>
        <v>0.41285714285714287</v>
      </c>
      <c r="W124" s="132">
        <f>IF(ISNUMBER('2010'!V124),'2010'!V124,"XXX")</f>
        <v>0.59285714285714286</v>
      </c>
      <c r="X124" s="132">
        <f>IF(ISNUMBER('2010'!W124),'2010'!W124,"XXX")</f>
        <v>0.48142857142857143</v>
      </c>
      <c r="Y124" s="161">
        <f t="shared" si="8"/>
        <v>0.42234105723023363</v>
      </c>
      <c r="Z124" s="132">
        <f>'2010'!X124</f>
        <v>0.69299999999999995</v>
      </c>
      <c r="AA124" s="132">
        <f>('2010'!Y124+2.5)/5</f>
        <v>0.46304430060000001</v>
      </c>
      <c r="AB124" s="160">
        <f t="shared" si="9"/>
        <v>0.57802215030000004</v>
      </c>
      <c r="AC124" s="6"/>
      <c r="AE124">
        <f t="shared" si="13"/>
        <v>0.22910642857142854</v>
      </c>
      <c r="AF124">
        <f t="shared" si="13"/>
        <v>0.387264</v>
      </c>
      <c r="AG124">
        <f t="shared" si="13"/>
        <v>0.59530042857142862</v>
      </c>
      <c r="AH124">
        <f t="shared" si="13"/>
        <v>0.35973579057142857</v>
      </c>
      <c r="AI124">
        <f t="shared" si="13"/>
        <v>0.37277769284999995</v>
      </c>
      <c r="AJ124">
        <f t="shared" si="13"/>
        <v>0.52346333084999996</v>
      </c>
      <c r="AK124">
        <f t="shared" si="13"/>
        <v>0.53369999999999995</v>
      </c>
      <c r="AL124">
        <f t="shared" si="13"/>
        <v>0.17713587284088134</v>
      </c>
      <c r="AM124">
        <f t="shared" si="13"/>
        <v>0.17356793642044066</v>
      </c>
      <c r="AN124">
        <f t="shared" si="13"/>
        <v>0.24184739999999999</v>
      </c>
      <c r="AO124">
        <f t="shared" si="13"/>
        <v>0.46284740000000002</v>
      </c>
      <c r="AP124">
        <f t="shared" si="13"/>
        <v>0.57385714285714284</v>
      </c>
      <c r="AQ124">
        <f t="shared" si="13"/>
        <v>0.47428571428571431</v>
      </c>
      <c r="AR124">
        <f t="shared" si="13"/>
        <v>0.50285714285714289</v>
      </c>
      <c r="AS124">
        <f t="shared" si="13"/>
        <v>0.53714285714285714</v>
      </c>
    </row>
    <row r="125" spans="1:45" ht="15" x14ac:dyDescent="0.25">
      <c r="A125" s="19" t="s">
        <v>132</v>
      </c>
      <c r="B125" s="3" t="s">
        <v>132</v>
      </c>
      <c r="C125" s="132">
        <f>IF(ISNUMBER('2010'!C125),(1-PRODUCT('2010'!C125,0.1)),"XXX")</f>
        <v>0.29999999999999993</v>
      </c>
      <c r="D125" s="132">
        <f>IFERROR(IF((LOG(100*'2010'!D125+1)/LOG(100+1))&gt;1,0,(1-(LOG(100*'2010'!D125+1)/LOG(100+1)))), 1)</f>
        <v>1</v>
      </c>
      <c r="E125" s="132">
        <f>IF(ISNUMBER('2010'!E125),'2010'!E125/100,"XXX")</f>
        <v>0.73833333333333329</v>
      </c>
      <c r="F125" s="132">
        <f>IF(ISNUMBER('2010'!F125),(1-(('2010'!F125-1)/4)),"XXX")</f>
        <v>0.75</v>
      </c>
      <c r="G125" s="132">
        <f>IF(ISNUMBER('2010'!G125),(1-('2010'!G125/10)),"XXX")</f>
        <v>0.44000000000000006</v>
      </c>
      <c r="H125" s="160">
        <f t="shared" si="7"/>
        <v>0.64566666666666661</v>
      </c>
      <c r="I125" s="132">
        <f>'2010'!H125</f>
        <v>0.48428571428571426</v>
      </c>
      <c r="J125" s="132">
        <f>IF(ISNUMBER('2010'!I125),'2010'!I125,"XXX")</f>
        <v>0.26945999999999998</v>
      </c>
      <c r="K125" s="132">
        <f>IF(ISNUMBER('2010'!J125),IF(('2010'!J125/5)&gt;1,1,'2010'!J125/5),"XXX")</f>
        <v>0.63425799999999999</v>
      </c>
      <c r="L125" s="132">
        <f>IF(ISNUMBER('2010'!K125),'2010'!K125,"XXX")</f>
        <v>0.57714285714285718</v>
      </c>
      <c r="M125" s="132">
        <f>IF(ISNUMBER('2010'!L125),IF(('2010'!L125/5)&gt;1,1,'2010'!L125/5),"XXX")</f>
        <v>1</v>
      </c>
      <c r="N125" s="132">
        <f>IF(ISNUMBER('2010'!M125),(1-('2010'!M125/100)),"XXX")</f>
        <v>0.63597465520000007</v>
      </c>
      <c r="O125" s="132">
        <f>IF(ISNUMBER('2010'!N125),IF(('2010'!N125/10)&gt;1,1,'2010'!N125/10),"XXX")</f>
        <v>1</v>
      </c>
      <c r="P125" s="159" t="str">
        <f>IF(ISNUMBER('2010'!O125),('2010'!O125/100),"XXX")</f>
        <v>XXX</v>
      </c>
      <c r="Q125" s="159">
        <f>'2010'!P125</f>
        <v>0.31926538944244387</v>
      </c>
      <c r="R125" s="159">
        <f>IF(ISNUMBER('2010'!Q125),('2010'!Q125/100),"XXX")</f>
        <v>0.107</v>
      </c>
      <c r="S125" s="159">
        <f>IF(ISNUMBER('2010'!R125),('2010'!R125/100),"XXX")</f>
        <v>0.67558229999999997</v>
      </c>
      <c r="T125" s="132">
        <f>IF(ISNUMBER('2010'!S125),(1-('2010'!S125/100)),"XXX")</f>
        <v>0.99970000000000003</v>
      </c>
      <c r="U125" s="132">
        <f>IF(ISNUMBER('2010'!T125),'2010'!T125,"XXX")</f>
        <v>0.43142857142857144</v>
      </c>
      <c r="V125" s="132">
        <f>IF(ISNUMBER('2010'!U125),'2010'!U125,"XXX")</f>
        <v>0.38142857142857139</v>
      </c>
      <c r="W125" s="132">
        <f>IF(ISNUMBER('2010'!V125),'2010'!V125,"XXX")</f>
        <v>0.52</v>
      </c>
      <c r="X125" s="132">
        <f>IF(ISNUMBER('2010'!W125),'2010'!W125,"XXX")</f>
        <v>0.39714285714285713</v>
      </c>
      <c r="Y125" s="161">
        <f t="shared" si="8"/>
        <v>0.58954180725443839</v>
      </c>
      <c r="Z125" s="132">
        <f>'2010'!X125</f>
        <v>0.63200000000000001</v>
      </c>
      <c r="AA125" s="132">
        <f>('2010'!Y125+2.5)/5</f>
        <v>0.57016002539999999</v>
      </c>
      <c r="AB125" s="160">
        <f t="shared" si="9"/>
        <v>0.6010800127</v>
      </c>
      <c r="AC125" s="6"/>
      <c r="AE125">
        <f t="shared" si="13"/>
        <v>0.37687285714285712</v>
      </c>
      <c r="AF125">
        <f t="shared" si="13"/>
        <v>0.45185900000000001</v>
      </c>
      <c r="AG125">
        <f t="shared" si="13"/>
        <v>0.60570042857142858</v>
      </c>
      <c r="AH125">
        <f t="shared" si="13"/>
        <v>0.78857142857142859</v>
      </c>
      <c r="AI125">
        <f t="shared" si="13"/>
        <v>0.81798732760000004</v>
      </c>
      <c r="AJ125">
        <f t="shared" si="13"/>
        <v>0.81798732760000004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0.83764115000000006</v>
      </c>
      <c r="AP125">
        <f t="shared" si="13"/>
        <v>0.71556428571428576</v>
      </c>
      <c r="AQ125">
        <f t="shared" si="13"/>
        <v>0.40642857142857142</v>
      </c>
      <c r="AR125">
        <f t="shared" si="13"/>
        <v>0.45071428571428573</v>
      </c>
      <c r="AS125">
        <f t="shared" si="13"/>
        <v>0.45857142857142857</v>
      </c>
    </row>
    <row r="126" spans="1:45" ht="15" x14ac:dyDescent="0.25">
      <c r="A126" s="19" t="s">
        <v>133</v>
      </c>
      <c r="B126" s="3" t="s">
        <v>133</v>
      </c>
      <c r="C126" s="132">
        <f>IF(ISNUMBER('2010'!C126),(1-PRODUCT('2010'!C126,0.1)),"XXX")</f>
        <v>0.37</v>
      </c>
      <c r="D126" s="132">
        <f>IFERROR(IF((LOG(100*'2010'!D126+1)/LOG(100+1))&gt;1,0,(1-(LOG(100*'2010'!D126+1)/LOG(100+1)))), 1)</f>
        <v>1</v>
      </c>
      <c r="E126" s="132">
        <f>IF(ISNUMBER('2010'!E126),'2010'!E126/100,"XXX")</f>
        <v>0.77333333333333332</v>
      </c>
      <c r="F126" s="132" t="str">
        <f>IF(ISNUMBER('2010'!F126),(1-(('2010'!F126-1)/4)),"XXX")</f>
        <v>XXX</v>
      </c>
      <c r="G126" s="132">
        <f>IF(ISNUMBER('2010'!G126),(1-('2010'!G126/10)),"XXX")</f>
        <v>0.40999999999999992</v>
      </c>
      <c r="H126" s="160">
        <f t="shared" si="7"/>
        <v>0.63833333333333342</v>
      </c>
      <c r="I126" s="132">
        <f>'2010'!H126</f>
        <v>0.67285714285714282</v>
      </c>
      <c r="J126" s="132">
        <f>IF(ISNUMBER('2010'!I126),'2010'!I126,"XXX")</f>
        <v>0.30369000000000002</v>
      </c>
      <c r="K126" s="132">
        <f>IF(ISNUMBER('2010'!J126),IF(('2010'!J126/5)&gt;1,1,'2010'!J126/5),"XXX")</f>
        <v>0.28942400000000001</v>
      </c>
      <c r="L126" s="132">
        <f>IF(ISNUMBER('2010'!K126),'2010'!K126,"XXX")</f>
        <v>0.64571428571428569</v>
      </c>
      <c r="M126" s="132">
        <f>IF(ISNUMBER('2010'!L126),IF(('2010'!L126/5)&gt;1,1,'2010'!L126/5),"XXX")</f>
        <v>0.62120366000000005</v>
      </c>
      <c r="N126" s="132">
        <f>IF(ISNUMBER('2010'!M126),(1-('2010'!M126/100)),"XXX")</f>
        <v>0.7095326233</v>
      </c>
      <c r="O126" s="132">
        <f>IF(ISNUMBER('2010'!N126),IF(('2010'!N126/10)&gt;1,1,'2010'!N126/10),"XXX")</f>
        <v>0.57362302027914103</v>
      </c>
      <c r="P126" s="159" t="str">
        <f>IF(ISNUMBER('2010'!O126),('2010'!O126/100),"XXX")</f>
        <v>XXX</v>
      </c>
      <c r="Q126" s="159">
        <f>'2010'!P126</f>
        <v>0.5175178050994873</v>
      </c>
      <c r="R126" s="159" t="str">
        <f>IF(ISNUMBER('2010'!Q126),('2010'!Q126/100),"XXX")</f>
        <v>XXX</v>
      </c>
      <c r="S126" s="159" t="str">
        <f>IF(ISNUMBER('2010'!R126),('2010'!R126/100),"XXX")</f>
        <v>XXX</v>
      </c>
      <c r="T126" s="132">
        <v>1</v>
      </c>
      <c r="U126" s="132">
        <f>IF(ISNUMBER('2010'!T126),'2010'!T126,"XXX")</f>
        <v>0.63571428571428579</v>
      </c>
      <c r="V126" s="132">
        <f>IF(ISNUMBER('2010'!U126),'2010'!U126,"XXX")</f>
        <v>0.55000000000000004</v>
      </c>
      <c r="W126" s="132">
        <f>IF(ISNUMBER('2010'!V126),'2010'!V126,"XXX")</f>
        <v>0.58714285714285719</v>
      </c>
      <c r="X126" s="132">
        <f>IF(ISNUMBER('2010'!W126),'2010'!W126,"XXX")</f>
        <v>0.61</v>
      </c>
      <c r="Y126" s="161">
        <f t="shared" si="8"/>
        <v>0.61297253159286424</v>
      </c>
      <c r="Z126" s="132">
        <f>'2010'!X126</f>
        <v>0.45</v>
      </c>
      <c r="AA126" s="132">
        <f>('2010'!Y126+2.5)/5</f>
        <v>0.53455003800000001</v>
      </c>
      <c r="AB126" s="160">
        <f t="shared" si="9"/>
        <v>0.49227501900000004</v>
      </c>
      <c r="AC126" s="6"/>
      <c r="AE126">
        <f t="shared" si="13"/>
        <v>0.48827357142857142</v>
      </c>
      <c r="AF126">
        <f t="shared" si="13"/>
        <v>0.29655700000000002</v>
      </c>
      <c r="AG126">
        <f t="shared" si="13"/>
        <v>0.46756914285714285</v>
      </c>
      <c r="AH126">
        <f t="shared" si="13"/>
        <v>0.63345897285714292</v>
      </c>
      <c r="AI126">
        <f t="shared" si="13"/>
        <v>0.66536814165000002</v>
      </c>
      <c r="AJ126">
        <f t="shared" si="13"/>
        <v>0.64157782178957046</v>
      </c>
      <c r="AK126">
        <f t="shared" si="13"/>
        <v>0.57362302027914103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0.81785714285714284</v>
      </c>
      <c r="AQ126">
        <f t="shared" si="13"/>
        <v>0.59285714285714297</v>
      </c>
      <c r="AR126">
        <f t="shared" si="13"/>
        <v>0.56857142857142862</v>
      </c>
      <c r="AS126">
        <f t="shared" si="13"/>
        <v>0.59857142857142853</v>
      </c>
    </row>
    <row r="127" spans="1:45" ht="15" x14ac:dyDescent="0.25">
      <c r="A127" s="19" t="s">
        <v>134</v>
      </c>
      <c r="B127" s="3" t="s">
        <v>134</v>
      </c>
      <c r="C127" s="132">
        <f>IF(ISNUMBER('2010'!C127),(1-PRODUCT('2010'!C127,0.1)),"XXX")</f>
        <v>0.22999999999999998</v>
      </c>
      <c r="D127" s="132">
        <f>IFERROR(IF((LOG(100*'2010'!D127+1)/LOG(100+1))&gt;1,0,(1-(LOG(100*'2010'!D127+1)/LOG(100+1)))), 1)</f>
        <v>1</v>
      </c>
      <c r="E127" s="132">
        <f>IF(ISNUMBER('2010'!E127),'2010'!E127/100,"XXX")</f>
        <v>0.8</v>
      </c>
      <c r="F127" s="132">
        <f>IF(ISNUMBER('2010'!F127),(1-(('2010'!F127-1)/4)),"XXX")</f>
        <v>0.5</v>
      </c>
      <c r="G127" s="132">
        <f>IF(ISNUMBER('2010'!G127),(1-('2010'!G127/10)),"XXX")</f>
        <v>0.32000000000000006</v>
      </c>
      <c r="H127" s="160">
        <f t="shared" si="7"/>
        <v>0.57000000000000006</v>
      </c>
      <c r="I127" s="132">
        <f>'2010'!H127</f>
        <v>0.29857142857142854</v>
      </c>
      <c r="J127" s="132">
        <f>IF(ISNUMBER('2010'!I127),'2010'!I127,"XXX")</f>
        <v>1.7919999999999998E-2</v>
      </c>
      <c r="K127" s="132">
        <f>IF(ISNUMBER('2010'!J127),IF(('2010'!J127/5)&gt;1,1,'2010'!J127/5),"XXX")</f>
        <v>0.42916799999999994</v>
      </c>
      <c r="L127" s="132">
        <f>IF(ISNUMBER('2010'!K127),'2010'!K127,"XXX")</f>
        <v>0.41285714285714287</v>
      </c>
      <c r="M127" s="132">
        <f>IF(ISNUMBER('2010'!L127),IF(('2010'!L127/5)&gt;1,1,'2010'!L127/5),"XXX")</f>
        <v>0.25445594800000004</v>
      </c>
      <c r="N127" s="132">
        <f>IF(ISNUMBER('2010'!M127),(1-('2010'!M127/100)),"XXX")</f>
        <v>0.35979721069999993</v>
      </c>
      <c r="O127" s="132">
        <f>IF(ISNUMBER('2010'!N127),IF(('2010'!N127/10)&gt;1,1,'2010'!N127/10),"XXX")</f>
        <v>6.9999999999999993E-2</v>
      </c>
      <c r="P127" s="159" t="str">
        <f>IF(ISNUMBER('2010'!O127),('2010'!O127/100),"XXX")</f>
        <v>XXX</v>
      </c>
      <c r="Q127" s="159">
        <f>'2010'!P127</f>
        <v>0.19601252079010009</v>
      </c>
      <c r="R127" s="159">
        <f>IF(ISNUMBER('2010'!Q127),('2010'!Q127/100),"XXX")</f>
        <v>1.3999999999999999E-2</v>
      </c>
      <c r="S127" s="159">
        <f>IF(ISNUMBER('2010'!R127),('2010'!R127/100),"XXX")</f>
        <v>0.11275460000000001</v>
      </c>
      <c r="T127" s="132">
        <f>IF(ISNUMBER('2010'!S127),(1-('2010'!S127/100)),"XXX")</f>
        <v>0.40710000000000002</v>
      </c>
      <c r="U127" s="132">
        <f>IF(ISNUMBER('2010'!T127),'2010'!T127,"XXX")</f>
        <v>0.48428571428571432</v>
      </c>
      <c r="V127" s="132">
        <f>IF(ISNUMBER('2010'!U127),'2010'!U127,"XXX")</f>
        <v>0.40357142857142858</v>
      </c>
      <c r="W127" s="132">
        <f>IF(ISNUMBER('2010'!V127),'2010'!V127,"XXX")</f>
        <v>0.59285714285714286</v>
      </c>
      <c r="X127" s="132">
        <f>IF(ISNUMBER('2010'!W127),'2010'!W127,"XXX")</f>
        <v>0.50142857142857145</v>
      </c>
      <c r="Y127" s="161">
        <f t="shared" si="8"/>
        <v>0.28904873175384549</v>
      </c>
      <c r="Z127" s="132">
        <f>'2010'!X127</f>
        <v>0.52500000000000002</v>
      </c>
      <c r="AA127" s="132">
        <f>('2010'!Y127+2.5)/5</f>
        <v>0.48431674840000005</v>
      </c>
      <c r="AB127" s="160">
        <f t="shared" si="9"/>
        <v>0.50465837420000004</v>
      </c>
      <c r="AC127" s="6"/>
      <c r="AE127">
        <f t="shared" si="13"/>
        <v>0.15824571428571427</v>
      </c>
      <c r="AF127">
        <f t="shared" si="13"/>
        <v>0.22354399999999996</v>
      </c>
      <c r="AG127">
        <f t="shared" si="13"/>
        <v>0.4210125714285714</v>
      </c>
      <c r="AH127">
        <f t="shared" si="13"/>
        <v>0.33365654542857148</v>
      </c>
      <c r="AI127">
        <f t="shared" si="13"/>
        <v>0.30712657934999998</v>
      </c>
      <c r="AJ127">
        <f t="shared" si="13"/>
        <v>0.21489860534999997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0.25992730000000003</v>
      </c>
      <c r="AP127">
        <f t="shared" si="13"/>
        <v>0.44569285714285717</v>
      </c>
      <c r="AQ127">
        <f t="shared" si="13"/>
        <v>0.44392857142857145</v>
      </c>
      <c r="AR127">
        <f t="shared" si="13"/>
        <v>0.49821428571428572</v>
      </c>
      <c r="AS127">
        <f t="shared" si="13"/>
        <v>0.54714285714285715</v>
      </c>
    </row>
    <row r="128" spans="1:45" ht="15" x14ac:dyDescent="0.25">
      <c r="A128" s="19" t="s">
        <v>135</v>
      </c>
      <c r="B128" s="3" t="s">
        <v>135</v>
      </c>
      <c r="C128" s="132">
        <f>IF(ISNUMBER('2010'!C128),(1-PRODUCT('2010'!C128,0.1)),"XXX")</f>
        <v>0.7</v>
      </c>
      <c r="D128" s="132">
        <f>IFERROR(IF((LOG(100*'2010'!D128+1)/LOG(100+1))&gt;1,0,(1-(LOG(100*'2010'!D128+1)/LOG(100+1)))), 1)</f>
        <v>1</v>
      </c>
      <c r="E128" s="132">
        <v>1</v>
      </c>
      <c r="F128" s="132">
        <f>IF(ISNUMBER('2010'!F128),(1-(('2010'!F128-1)/4)),"XXX")</f>
        <v>0.75</v>
      </c>
      <c r="G128" s="132">
        <f>IF(ISNUMBER('2010'!G128),(1-('2010'!G128/10)),"XXX")</f>
        <v>0.55999999999999994</v>
      </c>
      <c r="H128" s="160">
        <f t="shared" si="7"/>
        <v>0.80199999999999994</v>
      </c>
      <c r="I128" s="132">
        <f>'2010'!H128</f>
        <v>0.88857142857142846</v>
      </c>
      <c r="J128" s="132">
        <f>IF(ISNUMBER('2010'!I128),'2010'!I128,"XXX")</f>
        <v>0.63863000000000003</v>
      </c>
      <c r="K128" s="132">
        <f>IF(ISNUMBER('2010'!J128),IF(('2010'!J128/5)&gt;1,1,'2010'!J128/5),"XXX")</f>
        <v>0.27954800000000002</v>
      </c>
      <c r="L128" s="132">
        <f>IF(ISNUMBER('2010'!K128),'2010'!K128,"XXX")</f>
        <v>0.88142857142857145</v>
      </c>
      <c r="M128" s="132">
        <f>IF(ISNUMBER('2010'!L128),IF(('2010'!L128/5)&gt;1,1,'2010'!L128/5),"XXX")</f>
        <v>0.229821206</v>
      </c>
      <c r="N128" s="132">
        <f>IF(ISNUMBER('2010'!M128),(1-('2010'!M128/100)),"XXX")</f>
        <v>0.58541244510000001</v>
      </c>
      <c r="O128" s="132">
        <f>IF(ISNUMBER('2010'!N128),IF(('2010'!N128/10)&gt;1,1,'2010'!N128/10),"XXX")</f>
        <v>0.230064979924687</v>
      </c>
      <c r="P128" s="159" t="str">
        <f>IF(ISNUMBER('2010'!O128),('2010'!O128/100),"XXX")</f>
        <v>XXX</v>
      </c>
      <c r="Q128" s="159" t="str">
        <f>'2010'!P128</f>
        <v>XXX</v>
      </c>
      <c r="R128" s="159">
        <f>IF(ISNUMBER('2010'!Q128),('2010'!Q128/100),"XXX")</f>
        <v>1</v>
      </c>
      <c r="S128" s="159">
        <f>IF(ISNUMBER('2010'!R128),('2010'!R128/100),"XXX")</f>
        <v>0.85084149999999992</v>
      </c>
      <c r="T128" s="132">
        <f>IF(ISNUMBER('2010'!S128),(1-('2010'!S128/100)),"XXX")</f>
        <v>1</v>
      </c>
      <c r="U128" s="132">
        <f>IF(ISNUMBER('2010'!T128),'2010'!T128,"XXX")</f>
        <v>0.89571428571428569</v>
      </c>
      <c r="V128" s="132">
        <f>IF(ISNUMBER('2010'!U128),'2010'!U128,"XXX")</f>
        <v>0.86714285714285722</v>
      </c>
      <c r="W128" s="132">
        <f>IF(ISNUMBER('2010'!V128),'2010'!V128,"XXX")</f>
        <v>0.80142857142857149</v>
      </c>
      <c r="X128" s="132">
        <f>IF(ISNUMBER('2010'!W128),'2010'!W128,"XXX")</f>
        <v>0.84571428571428575</v>
      </c>
      <c r="Y128" s="161">
        <f t="shared" si="8"/>
        <v>0.70152394443433586</v>
      </c>
      <c r="Z128" s="132">
        <f>'2010'!X128</f>
        <v>0.38400000000000001</v>
      </c>
      <c r="AA128" s="132">
        <f>('2010'!Y128+2.5)/5</f>
        <v>0.4744210572</v>
      </c>
      <c r="AB128" s="160">
        <f t="shared" si="9"/>
        <v>0.42921052859999997</v>
      </c>
      <c r="AC128" s="6"/>
      <c r="AE128">
        <f t="shared" si="13"/>
        <v>0.76360071428571419</v>
      </c>
      <c r="AF128">
        <f t="shared" si="13"/>
        <v>0.45908900000000002</v>
      </c>
      <c r="AG128">
        <f t="shared" si="13"/>
        <v>0.58048828571428568</v>
      </c>
      <c r="AH128">
        <f t="shared" si="13"/>
        <v>0.55562488871428573</v>
      </c>
      <c r="AI128">
        <f t="shared" si="13"/>
        <v>0.40761682555000001</v>
      </c>
      <c r="AJ128">
        <f t="shared" si="13"/>
        <v>0.4077387125123435</v>
      </c>
      <c r="AK128">
        <f t="shared" si="13"/>
        <v>0.230064979924687</v>
      </c>
      <c r="AL128" t="str">
        <f t="shared" si="13"/>
        <v>XXX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0.94785714285714284</v>
      </c>
      <c r="AQ128">
        <f t="shared" si="13"/>
        <v>0.88142857142857145</v>
      </c>
      <c r="AR128">
        <f t="shared" si="13"/>
        <v>0.8342857142857143</v>
      </c>
      <c r="AS128">
        <f t="shared" si="13"/>
        <v>0.82357142857142862</v>
      </c>
    </row>
    <row r="129" spans="1:45" ht="15" x14ac:dyDescent="0.25">
      <c r="A129" s="19" t="s">
        <v>178</v>
      </c>
      <c r="B129" s="3" t="s">
        <v>136</v>
      </c>
      <c r="C129" s="132">
        <f>IF(ISNUMBER('2010'!C129),(1-PRODUCT('2010'!C129,0.1)),"XXX")</f>
        <v>0.57999999999999996</v>
      </c>
      <c r="D129" s="132">
        <f>IFERROR(IF((LOG(100*'2010'!D129+1)/LOG(100+1))&gt;1,0,(1-(LOG(100*'2010'!D129+1)/LOG(100+1)))), 1)</f>
        <v>1</v>
      </c>
      <c r="E129" s="132">
        <f>IF(ISNUMBER('2010'!E129),'2010'!E129/100,"XXX")</f>
        <v>0.87333333333333341</v>
      </c>
      <c r="F129" s="132">
        <f>IF(ISNUMBER('2010'!F129),(1-(('2010'!F129-1)/4)),"XXX")</f>
        <v>1</v>
      </c>
      <c r="G129" s="132">
        <f>IF(ISNUMBER('2010'!G129),(1-('2010'!G129/10)),"XXX")</f>
        <v>0.62</v>
      </c>
      <c r="H129" s="160">
        <f t="shared" si="7"/>
        <v>0.81466666666666665</v>
      </c>
      <c r="I129" s="132">
        <f>'2010'!H129</f>
        <v>0.59857142857142864</v>
      </c>
      <c r="J129" s="132">
        <f>IF(ISNUMBER('2010'!I129),'2010'!I129,"XXX")</f>
        <v>0.42118</v>
      </c>
      <c r="K129" s="132">
        <f>IF(ISNUMBER('2010'!J129),IF(('2010'!J129/5)&gt;1,1,'2010'!J129/5),"XXX")</f>
        <v>0.52473000000000003</v>
      </c>
      <c r="L129" s="132">
        <f>IF(ISNUMBER('2010'!K129),'2010'!K129,"XXX")</f>
        <v>0.60142857142857142</v>
      </c>
      <c r="M129" s="132">
        <f>IF(ISNUMBER('2010'!L129),IF(('2010'!L129/5)&gt;1,1,'2010'!L129/5),"XXX")</f>
        <v>1</v>
      </c>
      <c r="N129" s="132">
        <f>IF(ISNUMBER('2010'!M129),(1-('2010'!M129/100)),"XXX")</f>
        <v>0.77199386599999997</v>
      </c>
      <c r="O129" s="132">
        <f>IF(ISNUMBER('2010'!N129),IF(('2010'!N129/10)&gt;1,1,'2010'!N129/10),"XXX")</f>
        <v>1</v>
      </c>
      <c r="P129" s="159">
        <f>IF(ISNUMBER('2010'!O129),('2010'!O129/100),"XXX")</f>
        <v>1</v>
      </c>
      <c r="Q129" s="159">
        <f>'2010'!P129</f>
        <v>0.29588358402252196</v>
      </c>
      <c r="R129" s="159">
        <f>IF(ISNUMBER('2010'!Q129),('2010'!Q129/100),"XXX")</f>
        <v>0.7</v>
      </c>
      <c r="S129" s="159">
        <f>IF(ISNUMBER('2010'!R129),('2010'!R129/100),"XXX")</f>
        <v>0.84387919999999994</v>
      </c>
      <c r="T129" s="132">
        <f>IF(ISNUMBER('2010'!S129),(1-('2010'!S129/100)),"XXX")</f>
        <v>1</v>
      </c>
      <c r="U129" s="132">
        <f>IF(ISNUMBER('2010'!T129),'2010'!T129,"XXX")</f>
        <v>0.58571428571428563</v>
      </c>
      <c r="V129" s="132">
        <f>IF(ISNUMBER('2010'!U129),'2010'!U129,"XXX")</f>
        <v>0.36500000000000005</v>
      </c>
      <c r="W129" s="132">
        <f>IF(ISNUMBER('2010'!V129),'2010'!V129,"XXX")</f>
        <v>0.59571428571428575</v>
      </c>
      <c r="X129" s="132">
        <f>IF(ISNUMBER('2010'!W129),'2010'!W129,"XXX")</f>
        <v>0.40857142857142853</v>
      </c>
      <c r="Y129" s="161">
        <f t="shared" si="8"/>
        <v>0.6695416656264076</v>
      </c>
      <c r="Z129" s="132">
        <f>'2010'!X129</f>
        <v>0.85299999999999998</v>
      </c>
      <c r="AA129" s="132">
        <f>('2010'!Y129+2.5)/5</f>
        <v>0.6912088274</v>
      </c>
      <c r="AB129" s="160">
        <f t="shared" si="9"/>
        <v>0.77210441369999994</v>
      </c>
      <c r="AC129" s="6"/>
      <c r="AE129">
        <f t="shared" si="13"/>
        <v>0.50987571428571432</v>
      </c>
      <c r="AF129">
        <f t="shared" si="13"/>
        <v>0.47295500000000001</v>
      </c>
      <c r="AG129">
        <f t="shared" si="13"/>
        <v>0.56307928571428567</v>
      </c>
      <c r="AH129">
        <f t="shared" si="13"/>
        <v>0.80071428571428571</v>
      </c>
      <c r="AI129">
        <f t="shared" si="13"/>
        <v>0.88599693299999993</v>
      </c>
      <c r="AJ129">
        <f t="shared" si="13"/>
        <v>0.88599693299999993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0.79285714285714282</v>
      </c>
      <c r="AQ129">
        <f t="shared" si="13"/>
        <v>0.47535714285714281</v>
      </c>
      <c r="AR129">
        <f t="shared" si="13"/>
        <v>0.48035714285714293</v>
      </c>
      <c r="AS129">
        <f t="shared" si="13"/>
        <v>0.50214285714285711</v>
      </c>
    </row>
    <row r="130" spans="1:45" ht="15" x14ac:dyDescent="0.25">
      <c r="A130" s="19" t="s">
        <v>137</v>
      </c>
      <c r="B130" s="3" t="s">
        <v>137</v>
      </c>
      <c r="C130" s="132">
        <f>IF(ISNUMBER('2010'!C130),(1-PRODUCT('2010'!C130,0.1)),"XXX")</f>
        <v>0.74</v>
      </c>
      <c r="D130" s="132">
        <f>IFERROR(IF((LOG(100*'2010'!D130+1)/LOG(100+1))&gt;1,0,(1-(LOG(100*'2010'!D130+1)/LOG(100+1)))), 1)</f>
        <v>1</v>
      </c>
      <c r="E130" s="132">
        <f>IF(ISNUMBER('2010'!E130),'2010'!E130/100,"XXX")</f>
        <v>0.97166666666666668</v>
      </c>
      <c r="F130" s="132">
        <f>IF(ISNUMBER('2010'!F130),(1-(('2010'!F130-1)/4)),"XXX")</f>
        <v>1</v>
      </c>
      <c r="G130" s="132">
        <f>IF(ISNUMBER('2010'!G130),(1-('2010'!G130/10)),"XXX")</f>
        <v>0.7</v>
      </c>
      <c r="H130" s="160">
        <f t="shared" si="7"/>
        <v>0.88233333333333341</v>
      </c>
      <c r="I130" s="132">
        <f>'2010'!H130</f>
        <v>0.69</v>
      </c>
      <c r="J130" s="132">
        <f>IF(ISNUMBER('2010'!I130),'2010'!I130,"XXX")</f>
        <v>0.50258999999999998</v>
      </c>
      <c r="K130" s="132">
        <f>IF(ISNUMBER('2010'!J130),IF(('2010'!J130/5)&gt;1,1,'2010'!J130/5),"XXX")</f>
        <v>0.72766799999999998</v>
      </c>
      <c r="L130" s="132">
        <f>IF(ISNUMBER('2010'!K130),'2010'!K130,"XXX")</f>
        <v>0.70000000000000007</v>
      </c>
      <c r="M130" s="132">
        <f>IF(ISNUMBER('2010'!L130),IF(('2010'!L130/5)&gt;1,1,'2010'!L130/5),"XXX")</f>
        <v>1</v>
      </c>
      <c r="N130" s="132">
        <f>IF(ISNUMBER('2010'!M130),(1-('2010'!M130/100)),"XXX")</f>
        <v>0.87359836579999994</v>
      </c>
      <c r="O130" s="132">
        <f>IF(ISNUMBER('2010'!N130),IF(('2010'!N130/10)&gt;1,1,'2010'!N130/10),"XXX")</f>
        <v>1</v>
      </c>
      <c r="P130" s="159">
        <f>IF(ISNUMBER('2010'!O130),('2010'!O130/100),"XXX")</f>
        <v>1</v>
      </c>
      <c r="Q130" s="159" t="str">
        <f>'2010'!P130</f>
        <v>XXX</v>
      </c>
      <c r="R130" s="159">
        <f>IF(ISNUMBER('2010'!Q130),('2010'!Q130/100),"XXX")</f>
        <v>1</v>
      </c>
      <c r="S130" s="159">
        <f>IF(ISNUMBER('2010'!R130),('2010'!R130/100),"XXX")</f>
        <v>0.83122600000000002</v>
      </c>
      <c r="T130" s="132">
        <f>IF(ISNUMBER('2010'!S130),(1-('2010'!S130/100)),"XXX")</f>
        <v>1</v>
      </c>
      <c r="U130" s="132">
        <f>IF(ISNUMBER('2010'!T130),'2010'!T130,"XXX")</f>
        <v>0.65</v>
      </c>
      <c r="V130" s="132">
        <f>IF(ISNUMBER('2010'!U130),'2010'!U130,"XXX")</f>
        <v>0.54428571428571426</v>
      </c>
      <c r="W130" s="132">
        <f>IF(ISNUMBER('2010'!V130),'2010'!V130,"XXX")</f>
        <v>0.64428571428571424</v>
      </c>
      <c r="X130" s="132">
        <f>IF(ISNUMBER('2010'!W130),'2010'!W130,"XXX")</f>
        <v>0.52142857142857146</v>
      </c>
      <c r="Y130" s="161">
        <f t="shared" si="8"/>
        <v>0.79281764786249997</v>
      </c>
      <c r="Z130" s="132">
        <f>'2010'!X130</f>
        <v>0.874</v>
      </c>
      <c r="AA130" s="132">
        <f>('2010'!Y130+2.5)/5</f>
        <v>0.71786262980000004</v>
      </c>
      <c r="AB130" s="160">
        <f t="shared" si="9"/>
        <v>0.79593131490000002</v>
      </c>
      <c r="AC130" s="6"/>
      <c r="AE130">
        <f t="shared" si="13"/>
        <v>0.59629500000000002</v>
      </c>
      <c r="AF130">
        <f t="shared" si="13"/>
        <v>0.61512900000000004</v>
      </c>
      <c r="AG130">
        <f t="shared" si="13"/>
        <v>0.71383400000000008</v>
      </c>
      <c r="AH130">
        <f t="shared" si="13"/>
        <v>0.85000000000000009</v>
      </c>
      <c r="AI130">
        <f t="shared" si="13"/>
        <v>0.93679918289999997</v>
      </c>
      <c r="AJ130">
        <f t="shared" si="13"/>
        <v>0.93679918289999997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0.82499999999999996</v>
      </c>
      <c r="AQ130">
        <f t="shared" si="13"/>
        <v>0.5971428571428572</v>
      </c>
      <c r="AR130">
        <f t="shared" si="13"/>
        <v>0.59428571428571431</v>
      </c>
      <c r="AS130">
        <f t="shared" si="13"/>
        <v>0.58285714285714285</v>
      </c>
    </row>
    <row r="131" spans="1:45" ht="15" x14ac:dyDescent="0.25">
      <c r="A131" s="19" t="s">
        <v>138</v>
      </c>
      <c r="B131" s="3" t="s">
        <v>138</v>
      </c>
      <c r="C131" s="132">
        <f>IF(ISNUMBER('2010'!C131),(1-PRODUCT('2010'!C131,0.1)),"XXX")</f>
        <v>0.7</v>
      </c>
      <c r="D131" s="132">
        <f>IFERROR(IF((LOG(100*'2010'!D131+1)/LOG(100+1))&gt;1,0,(1-(LOG(100*'2010'!D131+1)/LOG(100+1)))), 1)</f>
        <v>1</v>
      </c>
      <c r="E131" s="132">
        <f>IF(ISNUMBER('2010'!E131),'2010'!E131/100,"XXX")</f>
        <v>0.66666666666666674</v>
      </c>
      <c r="F131" s="132">
        <f>IF(ISNUMBER('2010'!F131),(1-(('2010'!F131-1)/4)),"XXX")</f>
        <v>0.5</v>
      </c>
      <c r="G131" s="132">
        <f>IF(ISNUMBER('2010'!G131),(1-('2010'!G131/10)),"XXX")</f>
        <v>0.53</v>
      </c>
      <c r="H131" s="160">
        <f t="shared" si="7"/>
        <v>0.67933333333333334</v>
      </c>
      <c r="I131" s="132">
        <f>'2010'!H131</f>
        <v>0.56857142857142851</v>
      </c>
      <c r="J131" s="132">
        <f>IF(ISNUMBER('2010'!I131),'2010'!I131,"XXX")</f>
        <v>0.14430999999999999</v>
      </c>
      <c r="K131" s="132">
        <f>IF(ISNUMBER('2010'!J131),IF(('2010'!J131/5)&gt;1,1,'2010'!J131/5),"XXX")</f>
        <v>0.75553199999999998</v>
      </c>
      <c r="L131" s="132">
        <f>IF(ISNUMBER('2010'!K131),'2010'!K131,"XXX")</f>
        <v>0.36</v>
      </c>
      <c r="M131" s="132">
        <f>IF(ISNUMBER('2010'!L131),IF(('2010'!L131/5)&gt;1,1,'2010'!L131/5),"XXX")</f>
        <v>0.88962278399999994</v>
      </c>
      <c r="N131" s="132">
        <f>IF(ISNUMBER('2010'!M131),(1-('2010'!M131/100)),"XXX")</f>
        <v>0.92004937170000001</v>
      </c>
      <c r="O131" s="132">
        <f>IF(ISNUMBER('2010'!N131),IF(('2010'!N131/10)&gt;1,1,'2010'!N131/10),"XXX")</f>
        <v>0.97850000000000004</v>
      </c>
      <c r="P131" s="159">
        <f>IF(ISNUMBER('2010'!O131),('2010'!O131/100),"XXX")</f>
        <v>0.81400000000000006</v>
      </c>
      <c r="Q131" s="159">
        <f>'2010'!P131</f>
        <v>0.99075117111206057</v>
      </c>
      <c r="R131" s="159">
        <f>IF(ISNUMBER('2010'!Q131),('2010'!Q131/100),"XXX")</f>
        <v>0.35600000000000004</v>
      </c>
      <c r="S131" s="159">
        <f>IF(ISNUMBER('2010'!R131),('2010'!R131/100),"XXX")</f>
        <v>0.85135040000000006</v>
      </c>
      <c r="T131" s="132">
        <f>IF(ISNUMBER('2010'!S131),(1-('2010'!S131/100)),"XXX")</f>
        <v>0.93879999999999997</v>
      </c>
      <c r="U131" s="132">
        <f>IF(ISNUMBER('2010'!T131),'2010'!T131,"XXX")</f>
        <v>0.74857142857142855</v>
      </c>
      <c r="V131" s="132">
        <f>IF(ISNUMBER('2010'!U131),'2010'!U131,"XXX")</f>
        <v>0.50357142857142856</v>
      </c>
      <c r="W131" s="132">
        <f>IF(ISNUMBER('2010'!V131),'2010'!V131,"XXX")</f>
        <v>0.65142857142857136</v>
      </c>
      <c r="X131" s="132">
        <f>IF(ISNUMBER('2010'!W131),'2010'!W131,"XXX")</f>
        <v>0.60571428571428576</v>
      </c>
      <c r="Y131" s="161">
        <f t="shared" si="8"/>
        <v>0.69229830435432516</v>
      </c>
      <c r="Z131" s="132">
        <f>'2010'!X131</f>
        <v>0.77800000000000002</v>
      </c>
      <c r="AA131" s="132">
        <f>('2010'!Y131+2.5)/5</f>
        <v>0.63142178059999998</v>
      </c>
      <c r="AB131" s="160">
        <f t="shared" si="9"/>
        <v>0.7047108903</v>
      </c>
      <c r="AC131" s="6"/>
      <c r="AE131">
        <f t="shared" si="13"/>
        <v>0.35644071428571422</v>
      </c>
      <c r="AF131">
        <f t="shared" si="13"/>
        <v>0.44992100000000002</v>
      </c>
      <c r="AG131">
        <f t="shared" si="13"/>
        <v>0.55776599999999998</v>
      </c>
      <c r="AH131">
        <f t="shared" si="13"/>
        <v>0.62481139200000002</v>
      </c>
      <c r="AI131">
        <f t="shared" si="13"/>
        <v>0.90483607784999998</v>
      </c>
      <c r="AJ131">
        <f t="shared" si="13"/>
        <v>0.94927468585000008</v>
      </c>
      <c r="AK131">
        <f t="shared" si="13"/>
        <v>0.89624999999999999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0.89507519999999996</v>
      </c>
      <c r="AP131">
        <f t="shared" si="13"/>
        <v>0.84368571428571426</v>
      </c>
      <c r="AQ131">
        <f t="shared" si="13"/>
        <v>0.62607142857142861</v>
      </c>
      <c r="AR131">
        <f t="shared" si="13"/>
        <v>0.5774999999999999</v>
      </c>
      <c r="AS131">
        <f t="shared" si="13"/>
        <v>0.62857142857142856</v>
      </c>
    </row>
    <row r="132" spans="1:45" ht="15" x14ac:dyDescent="0.25">
      <c r="A132" s="19" t="s">
        <v>139</v>
      </c>
      <c r="B132" s="3" t="s">
        <v>139</v>
      </c>
      <c r="C132" s="132" t="s">
        <v>502</v>
      </c>
      <c r="D132" s="132" t="s">
        <v>502</v>
      </c>
      <c r="E132" s="132" t="s">
        <v>502</v>
      </c>
      <c r="F132" s="132" t="s">
        <v>502</v>
      </c>
      <c r="G132" s="132" t="s">
        <v>502</v>
      </c>
      <c r="H132" s="132" t="s">
        <v>502</v>
      </c>
      <c r="I132" s="132" t="s">
        <v>502</v>
      </c>
      <c r="J132" s="132" t="s">
        <v>502</v>
      </c>
      <c r="K132" s="132" t="s">
        <v>502</v>
      </c>
      <c r="L132" s="132" t="s">
        <v>502</v>
      </c>
      <c r="M132" s="132" t="s">
        <v>502</v>
      </c>
      <c r="N132" s="132" t="s">
        <v>502</v>
      </c>
      <c r="O132" s="132" t="s">
        <v>502</v>
      </c>
      <c r="P132" s="132" t="s">
        <v>502</v>
      </c>
      <c r="Q132" s="132" t="s">
        <v>502</v>
      </c>
      <c r="R132" s="132" t="s">
        <v>502</v>
      </c>
      <c r="S132" s="132" t="s">
        <v>502</v>
      </c>
      <c r="T132" s="132" t="s">
        <v>502</v>
      </c>
      <c r="U132" s="132" t="s">
        <v>502</v>
      </c>
      <c r="V132" s="132" t="s">
        <v>502</v>
      </c>
      <c r="W132" s="132" t="s">
        <v>502</v>
      </c>
      <c r="X132" s="132" t="s">
        <v>502</v>
      </c>
      <c r="Y132" s="132" t="s">
        <v>502</v>
      </c>
      <c r="Z132" s="132" t="s">
        <v>502</v>
      </c>
      <c r="AA132" s="132" t="s">
        <v>502</v>
      </c>
      <c r="AB132" s="132" t="s">
        <v>502</v>
      </c>
      <c r="AC132" s="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 x14ac:dyDescent="0.25">
      <c r="A133" s="19" t="s">
        <v>140</v>
      </c>
      <c r="B133" s="3" t="s">
        <v>140</v>
      </c>
      <c r="C133" s="132">
        <f>IF(ISNUMBER('2010'!C133),(1-PRODUCT('2010'!C133,0.1)),"XXX")</f>
        <v>0.8</v>
      </c>
      <c r="D133" s="132">
        <f>IFERROR(IF((LOG(100*'2010'!D133+1)/LOG(100+1))&gt;1,0,(1-(LOG(100*'2010'!D133+1)/LOG(100+1)))), 1)</f>
        <v>1</v>
      </c>
      <c r="E133" s="132">
        <f>IF(ISNUMBER('2010'!E133),'2010'!E133/100,"XXX")</f>
        <v>0.88500000000000001</v>
      </c>
      <c r="F133" s="132">
        <f>IF(ISNUMBER('2010'!F133),(1-(('2010'!F133-1)/4)),"XXX")</f>
        <v>0.75</v>
      </c>
      <c r="G133" s="132">
        <f>IF(ISNUMBER('2010'!G133),(1-('2010'!G133/10)),"XXX")</f>
        <v>0.75</v>
      </c>
      <c r="H133" s="160">
        <f t="shared" ref="H133:H156" si="14">AVERAGE(C133:G133)</f>
        <v>0.83700000000000008</v>
      </c>
      <c r="I133" s="132">
        <f>'2010'!H133</f>
        <v>0.80999999999999994</v>
      </c>
      <c r="J133" s="132">
        <f>IF(ISNUMBER('2010'!I133),'2010'!I133,"XXX")</f>
        <v>0.51</v>
      </c>
      <c r="K133" s="132">
        <f>IF(ISNUMBER('2010'!J133),IF(('2010'!J133/5)&gt;1,1,'2010'!J133/5),"XXX")</f>
        <v>0.61699400000000004</v>
      </c>
      <c r="L133" s="132">
        <f>IF(ISNUMBER('2010'!K133),'2010'!K133,"XXX")</f>
        <v>0.45857142857142857</v>
      </c>
      <c r="M133" s="132">
        <f>IF(ISNUMBER('2010'!L133),IF(('2010'!L133/5)&gt;1,1,'2010'!L133/5),"XXX")</f>
        <v>1</v>
      </c>
      <c r="N133" s="132">
        <f>IF(ISNUMBER('2010'!M133),(1-('2010'!M133/100)),"XXX")</f>
        <v>0.7970895576</v>
      </c>
      <c r="O133" s="132">
        <f>IF(ISNUMBER('2010'!N133),IF(('2010'!N133/10)&gt;1,1,'2010'!N133/10),"XXX")</f>
        <v>1</v>
      </c>
      <c r="P133" s="159">
        <f>IF(ISNUMBER('2010'!O133),('2010'!O133/100),"XXX")</f>
        <v>0.65099999999999991</v>
      </c>
      <c r="Q133" s="159" t="str">
        <f>'2010'!P133</f>
        <v>XXX</v>
      </c>
      <c r="R133" s="159">
        <f>IF(ISNUMBER('2010'!Q133),('2010'!Q133/100),"XXX")</f>
        <v>0.45</v>
      </c>
      <c r="S133" s="159">
        <f>IF(ISNUMBER('2010'!R133),('2010'!R133/100),"XXX")</f>
        <v>0.82140500000000005</v>
      </c>
      <c r="T133" s="132">
        <f>IF(ISNUMBER('2010'!S133),(1-('2010'!S133/100)),"XXX")</f>
        <v>1</v>
      </c>
      <c r="U133" s="132">
        <f>IF(ISNUMBER('2010'!T133),'2010'!T133,"XXX")</f>
        <v>0.67142857142857149</v>
      </c>
      <c r="V133" s="132">
        <f>IF(ISNUMBER('2010'!U133),'2010'!U133,"XXX")</f>
        <v>0.52785714285714291</v>
      </c>
      <c r="W133" s="132">
        <f>IF(ISNUMBER('2010'!V133),'2010'!V133,"XXX")</f>
        <v>0.57857142857142851</v>
      </c>
      <c r="X133" s="132">
        <f>IF(ISNUMBER('2010'!W133),'2010'!W133,"XXX")</f>
        <v>0.48714285714285716</v>
      </c>
      <c r="Y133" s="161">
        <f t="shared" ref="Y133:Y156" si="15">AVERAGE(AE133,AG133,AI133,AK133,AM133,AO133,AQ133,AS133)</f>
        <v>0.67687874913571433</v>
      </c>
      <c r="Z133" s="132">
        <f>'2010'!X133</f>
        <v>0.89600000000000002</v>
      </c>
      <c r="AA133" s="132">
        <f>('2010'!Y133+2.5)/5</f>
        <v>0.73216879359999998</v>
      </c>
      <c r="AB133" s="160">
        <f t="shared" ref="AB133:AB156" si="16">AVERAGE(Z133:AA133)</f>
        <v>0.8140843968</v>
      </c>
      <c r="AC133" s="6"/>
      <c r="AE133">
        <f t="shared" ref="AE133:AS149" si="17">IF(ISNUMBER(AVERAGE(I133:J133)),AVERAGE(I133:J133),"XXX")</f>
        <v>0.65999999999999992</v>
      </c>
      <c r="AF133">
        <f t="shared" si="17"/>
        <v>0.56349700000000003</v>
      </c>
      <c r="AG133">
        <f t="shared" si="17"/>
        <v>0.53778271428571434</v>
      </c>
      <c r="AH133">
        <f t="shared" si="17"/>
        <v>0.72928571428571431</v>
      </c>
      <c r="AI133">
        <f t="shared" si="17"/>
        <v>0.89854477880000005</v>
      </c>
      <c r="AJ133">
        <f t="shared" si="17"/>
        <v>0.89854477880000005</v>
      </c>
      <c r="AK133">
        <f t="shared" si="17"/>
        <v>0.8254999999999999</v>
      </c>
      <c r="AL133">
        <f t="shared" si="17"/>
        <v>0.65099999999999991</v>
      </c>
      <c r="AM133">
        <f t="shared" si="17"/>
        <v>0.45</v>
      </c>
      <c r="AN133">
        <f t="shared" si="17"/>
        <v>0.63570250000000006</v>
      </c>
      <c r="AO133">
        <f t="shared" si="17"/>
        <v>0.91070249999999997</v>
      </c>
      <c r="AP133">
        <f t="shared" si="17"/>
        <v>0.83571428571428574</v>
      </c>
      <c r="AQ133">
        <f t="shared" si="17"/>
        <v>0.59964285714285714</v>
      </c>
      <c r="AR133">
        <f t="shared" si="17"/>
        <v>0.55321428571428566</v>
      </c>
      <c r="AS133">
        <f t="shared" si="17"/>
        <v>0.53285714285714281</v>
      </c>
    </row>
    <row r="134" spans="1:45" ht="15" x14ac:dyDescent="0.25">
      <c r="A134" s="19" t="s">
        <v>141</v>
      </c>
      <c r="B134" s="3" t="s">
        <v>141</v>
      </c>
      <c r="C134" s="132">
        <f>IF(ISNUMBER('2010'!C134),(1-PRODUCT('2010'!C134,0.1)),"XXX")</f>
        <v>0.35999999999999988</v>
      </c>
      <c r="D134" s="132">
        <f>IFERROR(IF((LOG(100*'2010'!D134+1)/LOG(100+1))&gt;1,0,(1-(LOG(100*'2010'!D134+1)/LOG(100+1)))), 1)</f>
        <v>0</v>
      </c>
      <c r="E134" s="132">
        <f>IF(ISNUMBER('2010'!E134),'2010'!E134/100,"XXX")</f>
        <v>0.71833333333333327</v>
      </c>
      <c r="F134" s="132">
        <f>IF(ISNUMBER('2010'!F134),(1-(('2010'!F134-1)/4)),"XXX")</f>
        <v>0</v>
      </c>
      <c r="G134" s="132">
        <f>IF(ISNUMBER('2010'!G134),(1-('2010'!G134/10)),"XXX")</f>
        <v>0.11999999999999988</v>
      </c>
      <c r="H134" s="160">
        <f t="shared" si="14"/>
        <v>0.23966666666666661</v>
      </c>
      <c r="I134" s="132">
        <f>'2010'!H134</f>
        <v>0.54571428571428571</v>
      </c>
      <c r="J134" s="132">
        <f>IF(ISNUMBER('2010'!I134),'2010'!I134,"XXX")</f>
        <v>0.10811999999999999</v>
      </c>
      <c r="K134" s="132">
        <f>IF(ISNUMBER('2010'!J134),IF(('2010'!J134/5)&gt;1,1,'2010'!J134/5),"XXX")</f>
        <v>0.31451400000000002</v>
      </c>
      <c r="L134" s="132">
        <f>IF(ISNUMBER('2010'!K134),'2010'!K134,"XXX")</f>
        <v>0.65285714285714291</v>
      </c>
      <c r="M134" s="132">
        <f>IF(ISNUMBER('2010'!L134),IF(('2010'!L134/5)&gt;1,1,'2010'!L134/5),"XXX")</f>
        <v>0.312775254</v>
      </c>
      <c r="N134" s="132">
        <f>IF(ISNUMBER('2010'!M134),(1-('2010'!M134/100)),"XXX")</f>
        <v>0.4670204926</v>
      </c>
      <c r="O134" s="132">
        <f>IF(ISNUMBER('2010'!N134),IF(('2010'!N134/10)&gt;1,1,'2010'!N134/10),"XXX")</f>
        <v>0.32391618713714099</v>
      </c>
      <c r="P134" s="159">
        <f>IF(ISNUMBER('2010'!O134),('2010'!O134/100),"XXX")</f>
        <v>0.252</v>
      </c>
      <c r="Q134" s="159">
        <f>'2010'!P134</f>
        <v>0.10237623453140259</v>
      </c>
      <c r="R134" s="159">
        <f>IF(ISNUMBER('2010'!Q134),('2010'!Q134/100),"XXX")</f>
        <v>4.4000000000000004E-2</v>
      </c>
      <c r="S134" s="159">
        <f>IF(ISNUMBER('2010'!R134),('2010'!R134/100),"XXX")</f>
        <v>0.55713550000000001</v>
      </c>
      <c r="T134" s="132">
        <f>IF(ISNUMBER('2010'!S134),(1-('2010'!S134/100)),"XXX")</f>
        <v>0.97950000000000004</v>
      </c>
      <c r="U134" s="132">
        <f>IF(ISNUMBER('2010'!T134),'2010'!T134,"XXX")</f>
        <v>0.61571428571428566</v>
      </c>
      <c r="V134" s="132">
        <f>IF(ISNUMBER('2010'!U134),'2010'!U134,"XXX")</f>
        <v>0.52428571428571424</v>
      </c>
      <c r="W134" s="132">
        <f>IF(ISNUMBER('2010'!V134),'2010'!V134,"XXX")</f>
        <v>0.60285714285714287</v>
      </c>
      <c r="X134" s="132">
        <f>IF(ISNUMBER('2010'!W134),'2010'!W134,"XXX")</f>
        <v>0.53999999999999992</v>
      </c>
      <c r="Y134" s="161">
        <f t="shared" si="15"/>
        <v>0.43392413998106971</v>
      </c>
      <c r="Z134" s="132">
        <f>'2010'!X134</f>
        <v>0.41599999999999998</v>
      </c>
      <c r="AA134" s="132">
        <f>('2010'!Y134+2.5)/5</f>
        <v>0.41707178359999997</v>
      </c>
      <c r="AB134" s="160">
        <f t="shared" si="16"/>
        <v>0.41653589179999995</v>
      </c>
      <c r="AC134" s="6"/>
      <c r="AE134">
        <f t="shared" si="17"/>
        <v>0.32691714285714285</v>
      </c>
      <c r="AF134">
        <f t="shared" si="17"/>
        <v>0.211317</v>
      </c>
      <c r="AG134">
        <f t="shared" si="17"/>
        <v>0.48368557142857149</v>
      </c>
      <c r="AH134">
        <f t="shared" si="17"/>
        <v>0.48281619842857149</v>
      </c>
      <c r="AI134">
        <f t="shared" si="17"/>
        <v>0.38989787330000003</v>
      </c>
      <c r="AJ134">
        <f t="shared" si="17"/>
        <v>0.3954683398685705</v>
      </c>
      <c r="AK134">
        <f t="shared" si="17"/>
        <v>0.28795809356857049</v>
      </c>
      <c r="AL134">
        <f t="shared" si="17"/>
        <v>0.1771881172657013</v>
      </c>
      <c r="AM134">
        <f t="shared" si="17"/>
        <v>7.3188117265701291E-2</v>
      </c>
      <c r="AN134">
        <f t="shared" si="17"/>
        <v>0.30056775000000002</v>
      </c>
      <c r="AO134">
        <f t="shared" si="17"/>
        <v>0.76831775000000002</v>
      </c>
      <c r="AP134">
        <f t="shared" si="17"/>
        <v>0.79760714285714285</v>
      </c>
      <c r="AQ134">
        <f t="shared" si="17"/>
        <v>0.56999999999999995</v>
      </c>
      <c r="AR134">
        <f t="shared" si="17"/>
        <v>0.56357142857142861</v>
      </c>
      <c r="AS134">
        <f t="shared" si="17"/>
        <v>0.5714285714285714</v>
      </c>
    </row>
    <row r="135" spans="1:45" ht="15" x14ac:dyDescent="0.25">
      <c r="A135" s="19" t="s">
        <v>142</v>
      </c>
      <c r="B135" s="3" t="s">
        <v>142</v>
      </c>
      <c r="C135" s="132">
        <f>IF(ISNUMBER('2010'!C135),(1-PRODUCT('2010'!C135,0.1)),"XXX")</f>
        <v>4.0000000000000036E-2</v>
      </c>
      <c r="D135" s="132">
        <f>IFERROR(IF((LOG(100*'2010'!D135+1)/LOG(100+1))&gt;1,0,(1-(LOG(100*'2010'!D135+1)/LOG(100+1)))), 1)</f>
        <v>0.27432857802168187</v>
      </c>
      <c r="E135" s="132" t="str">
        <f>IF(ISNUMBER('2010'!E135),'2010'!E135/100,"XXX")</f>
        <v>XXX</v>
      </c>
      <c r="F135" s="132">
        <f>IF(ISNUMBER('2010'!F135),(1-(('2010'!F135-1)/4)),"XXX")</f>
        <v>0</v>
      </c>
      <c r="G135" s="132">
        <f>IF(ISNUMBER('2010'!G135),(1-('2010'!G135/10)),"XXX")</f>
        <v>1.0000000000000009E-2</v>
      </c>
      <c r="H135" s="160">
        <f t="shared" si="14"/>
        <v>8.1082144505420478E-2</v>
      </c>
      <c r="I135" s="132" t="str">
        <f>'2010'!H135</f>
        <v>XXX</v>
      </c>
      <c r="J135" s="132">
        <f>IF(ISNUMBER('2010'!I135),'2010'!I135,"XXX")</f>
        <v>7.1069999999999994E-2</v>
      </c>
      <c r="K135" s="132" t="str">
        <f>IF(ISNUMBER('2010'!J135),IF(('2010'!J135/5)&gt;1,1,'2010'!J135/5),"XXX")</f>
        <v>XXX</v>
      </c>
      <c r="L135" s="132" t="str">
        <f>IF(ISNUMBER('2010'!K135),'2010'!K135,"XXX")</f>
        <v>XXX</v>
      </c>
      <c r="M135" s="132">
        <f>IF(ISNUMBER('2010'!L135),IF(('2010'!L135/5)&gt;1,1,'2010'!L135/5),"XXX")</f>
        <v>0.32925322000000001</v>
      </c>
      <c r="N135" s="132">
        <f>IF(ISNUMBER('2010'!M135),(1-('2010'!M135/100)),"XXX")</f>
        <v>0.38686553960000003</v>
      </c>
      <c r="O135" s="132">
        <f>IF(ISNUMBER('2010'!N135),IF(('2010'!N135/10)&gt;1,1,'2010'!N135/10),"XXX")</f>
        <v>0.22748561434193268</v>
      </c>
      <c r="P135" s="159" t="str">
        <f>IF(ISNUMBER('2010'!O135),('2010'!O135/100),"XXX")</f>
        <v>XXX</v>
      </c>
      <c r="Q135" s="159">
        <f>'2010'!P135</f>
        <v>0.19439363479614258</v>
      </c>
      <c r="R135" s="159">
        <f>IF(ISNUMBER('2010'!Q135),('2010'!Q135/100),"XXX")</f>
        <v>7.4999999999999997E-2</v>
      </c>
      <c r="S135" s="159">
        <f>IF(ISNUMBER('2010'!R135),('2010'!R135/100),"XXX")</f>
        <v>0.4408202</v>
      </c>
      <c r="T135" s="132">
        <f>IF(ISNUMBER('2010'!S135),(1-('2010'!S135/100)),"XXX")</f>
        <v>0.86099999999999999</v>
      </c>
      <c r="U135" s="132" t="str">
        <f>IF(ISNUMBER('2010'!T135),'2010'!T135,"XXX")</f>
        <v>XXX</v>
      </c>
      <c r="V135" s="132" t="str">
        <f>IF(ISNUMBER('2010'!U135),'2010'!U135,"XXX")</f>
        <v>XXX</v>
      </c>
      <c r="W135" s="132" t="str">
        <f>IF(ISNUMBER('2010'!V135),'2010'!V135,"XXX")</f>
        <v>XXX</v>
      </c>
      <c r="X135" s="132" t="str">
        <f>IF(ISNUMBER('2010'!W135),'2010'!W135,"XXX")</f>
        <v>XXX</v>
      </c>
      <c r="Y135" s="161">
        <f t="shared" si="15"/>
        <v>0.28844438230800079</v>
      </c>
      <c r="Z135" s="132">
        <f>'2010'!X135</f>
        <v>0.23100000000000001</v>
      </c>
      <c r="AA135" s="132">
        <f>('2010'!Y135+2.5)/5</f>
        <v>0.18083963399999997</v>
      </c>
      <c r="AB135" s="160">
        <f t="shared" si="16"/>
        <v>0.205919817</v>
      </c>
      <c r="AC135" s="6"/>
      <c r="AE135">
        <f t="shared" si="17"/>
        <v>7.1069999999999994E-2</v>
      </c>
      <c r="AF135">
        <f t="shared" si="17"/>
        <v>7.1069999999999994E-2</v>
      </c>
      <c r="AG135" t="str">
        <f t="shared" si="17"/>
        <v>XXX</v>
      </c>
      <c r="AH135">
        <f t="shared" si="17"/>
        <v>0.32925322000000001</v>
      </c>
      <c r="AI135">
        <f t="shared" si="17"/>
        <v>0.35805937980000002</v>
      </c>
      <c r="AJ135">
        <f t="shared" si="17"/>
        <v>0.30717557697096637</v>
      </c>
      <c r="AK135">
        <f t="shared" si="17"/>
        <v>0.22748561434193268</v>
      </c>
      <c r="AL135">
        <f t="shared" si="17"/>
        <v>0.19439363479614258</v>
      </c>
      <c r="AM135">
        <f t="shared" si="17"/>
        <v>0.13469681739807129</v>
      </c>
      <c r="AN135">
        <f t="shared" si="17"/>
        <v>0.25791009999999998</v>
      </c>
      <c r="AO135">
        <f t="shared" si="17"/>
        <v>0.65091009999999994</v>
      </c>
      <c r="AP135">
        <f t="shared" si="17"/>
        <v>0.86099999999999999</v>
      </c>
      <c r="AQ135" t="str">
        <f t="shared" si="17"/>
        <v>XXX</v>
      </c>
      <c r="AR135" t="str">
        <f t="shared" si="17"/>
        <v>XXX</v>
      </c>
      <c r="AS135" t="str">
        <f t="shared" si="17"/>
        <v>XXX</v>
      </c>
    </row>
    <row r="136" spans="1:45" ht="15" x14ac:dyDescent="0.25">
      <c r="A136" s="19" t="s">
        <v>143</v>
      </c>
      <c r="B136" s="3" t="s">
        <v>143</v>
      </c>
      <c r="C136" s="132">
        <f>IF(ISNUMBER('2010'!C136),(1-PRODUCT('2010'!C136,0.1)),"XXX")</f>
        <v>0.84</v>
      </c>
      <c r="D136" s="132">
        <f>IFERROR(IF((LOG(100*'2010'!D136+1)/LOG(100+1))&gt;1,0,(1-(LOG(100*'2010'!D136+1)/LOG(100+1)))), 1)</f>
        <v>1</v>
      </c>
      <c r="E136" s="132">
        <v>1</v>
      </c>
      <c r="F136" s="132">
        <f>IF(ISNUMBER('2010'!F136),(1-(('2010'!F136-1)/4)),"XXX")</f>
        <v>1</v>
      </c>
      <c r="G136" s="132">
        <f>IF(ISNUMBER('2010'!G136),(1-('2010'!G136/10)),"XXX")</f>
        <v>0.82000000000000006</v>
      </c>
      <c r="H136" s="160">
        <f t="shared" si="14"/>
        <v>0.93200000000000005</v>
      </c>
      <c r="I136" s="132">
        <f>'2010'!H136</f>
        <v>0.82285714285714273</v>
      </c>
      <c r="J136" s="132">
        <f>IF(ISNUMBER('2010'!I136),'2010'!I136,"XXX")</f>
        <v>0.75222</v>
      </c>
      <c r="K136" s="132">
        <f>IF(ISNUMBER('2010'!J136),IF(('2010'!J136/5)&gt;1,1,'2010'!J136/5),"XXX")</f>
        <v>0.8215579999999999</v>
      </c>
      <c r="L136" s="132">
        <f>IF(ISNUMBER('2010'!K136),'2010'!K136,"XXX")</f>
        <v>0.76</v>
      </c>
      <c r="M136" s="132">
        <f>IF(ISNUMBER('2010'!L136),IF(('2010'!L136/5)&gt;1,1,'2010'!L136/5),"XXX")</f>
        <v>1</v>
      </c>
      <c r="N136" s="132">
        <f>IF(ISNUMBER('2010'!M136),(1-('2010'!M136/100)),"XXX")</f>
        <v>0.8362141609</v>
      </c>
      <c r="O136" s="132">
        <f>IF(ISNUMBER('2010'!N136),IF(('2010'!N136/10)&gt;1,1,'2010'!N136/10),"XXX")</f>
        <v>1</v>
      </c>
      <c r="P136" s="159">
        <f>IF(ISNUMBER('2010'!O136),('2010'!O136/100),"XXX")</f>
        <v>1</v>
      </c>
      <c r="Q136" s="159">
        <f>'2010'!P136</f>
        <v>1</v>
      </c>
      <c r="R136" s="159">
        <f>IF(ISNUMBER('2010'!Q136),('2010'!Q136/100),"XXX")</f>
        <v>1</v>
      </c>
      <c r="S136" s="159">
        <f>IF(ISNUMBER('2010'!R136),('2010'!R136/100),"XXX")</f>
        <v>0.89408330000000003</v>
      </c>
      <c r="T136" s="132">
        <f>IF(ISNUMBER('2010'!S136),(1-('2010'!S136/100)),"XXX")</f>
        <v>1</v>
      </c>
      <c r="U136" s="132">
        <f>IF(ISNUMBER('2010'!T136),'2010'!T136,"XXX")</f>
        <v>0.89571428571428569</v>
      </c>
      <c r="V136" s="132">
        <f>IF(ISNUMBER('2010'!U136),'2010'!U136,"XXX")</f>
        <v>0.89785714285714291</v>
      </c>
      <c r="W136" s="132">
        <f>IF(ISNUMBER('2010'!V136),'2010'!V136,"XXX")</f>
        <v>0.72714285714285709</v>
      </c>
      <c r="X136" s="132">
        <f>IF(ISNUMBER('2010'!W136),'2010'!W136,"XXX")</f>
        <v>0.76285714285714279</v>
      </c>
      <c r="Y136" s="161">
        <f t="shared" si="15"/>
        <v>0.88565650202053581</v>
      </c>
      <c r="Z136" s="132">
        <f>'2010'!X136</f>
        <v>0.92</v>
      </c>
      <c r="AA136" s="132">
        <f>('2010'!Y136+2.5)/5</f>
        <v>0.81350603099999996</v>
      </c>
      <c r="AB136" s="160">
        <f t="shared" si="16"/>
        <v>0.86675301550000006</v>
      </c>
      <c r="AC136" s="6"/>
      <c r="AE136">
        <f t="shared" si="17"/>
        <v>0.78753857142857142</v>
      </c>
      <c r="AF136">
        <f t="shared" si="17"/>
        <v>0.78688899999999995</v>
      </c>
      <c r="AG136">
        <f t="shared" si="17"/>
        <v>0.7907789999999999</v>
      </c>
      <c r="AH136">
        <f t="shared" si="17"/>
        <v>0.88</v>
      </c>
      <c r="AI136">
        <f t="shared" si="17"/>
        <v>0.91810708045</v>
      </c>
      <c r="AJ136">
        <f t="shared" si="17"/>
        <v>0.91810708045</v>
      </c>
      <c r="AK136">
        <f t="shared" si="17"/>
        <v>1</v>
      </c>
      <c r="AL136">
        <f t="shared" si="17"/>
        <v>1</v>
      </c>
      <c r="AM136">
        <f t="shared" si="17"/>
        <v>1</v>
      </c>
      <c r="AN136">
        <f t="shared" si="17"/>
        <v>0.94704165000000007</v>
      </c>
      <c r="AO136">
        <f t="shared" si="17"/>
        <v>0.94704165000000007</v>
      </c>
      <c r="AP136">
        <f t="shared" si="17"/>
        <v>0.94785714285714284</v>
      </c>
      <c r="AQ136">
        <f t="shared" si="17"/>
        <v>0.8967857142857143</v>
      </c>
      <c r="AR136">
        <f t="shared" si="17"/>
        <v>0.8125</v>
      </c>
      <c r="AS136">
        <f t="shared" si="17"/>
        <v>0.74499999999999988</v>
      </c>
    </row>
    <row r="137" spans="1:45" ht="15" x14ac:dyDescent="0.25">
      <c r="A137" s="19" t="s">
        <v>144</v>
      </c>
      <c r="B137" s="3" t="s">
        <v>144</v>
      </c>
      <c r="C137" s="132">
        <f>IF(ISNUMBER('2010'!C137),(1-PRODUCT('2010'!C137,0.1)),"XXX")</f>
        <v>0.9</v>
      </c>
      <c r="D137" s="132">
        <f>IFERROR(IF((LOG(100*'2010'!D137+1)/LOG(100+1))&gt;1,0,(1-(LOG(100*'2010'!D137+1)/LOG(100+1)))), 1)</f>
        <v>1</v>
      </c>
      <c r="E137" s="132">
        <v>1</v>
      </c>
      <c r="F137" s="132">
        <f>IF(ISNUMBER('2010'!F137),(1-(('2010'!F137-1)/4)),"XXX")</f>
        <v>1</v>
      </c>
      <c r="G137" s="132">
        <f>IF(ISNUMBER('2010'!G137),(1-('2010'!G137/10)),"XXX")</f>
        <v>0.78</v>
      </c>
      <c r="H137" s="160">
        <f t="shared" si="14"/>
        <v>0.93599999999999994</v>
      </c>
      <c r="I137" s="132">
        <f>'2010'!H137</f>
        <v>0.86999999999999988</v>
      </c>
      <c r="J137" s="132">
        <f>IF(ISNUMBER('2010'!I137),'2010'!I137,"XXX")</f>
        <v>0.76871999999999996</v>
      </c>
      <c r="K137" s="132">
        <f>IF(ISNUMBER('2010'!J137),IF(('2010'!J137/5)&gt;1,1,'2010'!J137/5),"XXX")</f>
        <v>0.69952599999999998</v>
      </c>
      <c r="L137" s="132">
        <f>IF(ISNUMBER('2010'!K137),'2010'!K137,"XXX")</f>
        <v>0.84857142857142864</v>
      </c>
      <c r="M137" s="132">
        <f>IF(ISNUMBER('2010'!L137),IF(('2010'!L137/5)&gt;1,1,'2010'!L137/5),"XXX")</f>
        <v>0.64347004799999996</v>
      </c>
      <c r="N137" s="132">
        <f>IF(ISNUMBER('2010'!M137),(1-('2010'!M137/100)),"XXX")</f>
        <v>0.73811923980000005</v>
      </c>
      <c r="O137" s="132">
        <f>IF(ISNUMBER('2010'!N137),IF(('2010'!N137/10)&gt;1,1,'2010'!N137/10),"XXX")</f>
        <v>1</v>
      </c>
      <c r="P137" s="159">
        <f>IF(ISNUMBER('2010'!O137),('2010'!O137/100),"XXX")</f>
        <v>0.97599999999999998</v>
      </c>
      <c r="Q137" s="159">
        <f>'2010'!P137</f>
        <v>1</v>
      </c>
      <c r="R137" s="159">
        <f>IF(ISNUMBER('2010'!Q137),('2010'!Q137/100),"XXX")</f>
        <v>0.70200000000000007</v>
      </c>
      <c r="S137" s="159">
        <f>IF(ISNUMBER('2010'!R137),('2010'!R137/100),"XXX")</f>
        <v>0.84668940000000004</v>
      </c>
      <c r="T137" s="132">
        <f>IF(ISNUMBER('2010'!S137),(1-('2010'!S137/100)),"XXX")</f>
        <v>1</v>
      </c>
      <c r="U137" s="132">
        <f>IF(ISNUMBER('2010'!T137),'2010'!T137,"XXX")</f>
        <v>0.89714285714285713</v>
      </c>
      <c r="V137" s="132">
        <f>IF(ISNUMBER('2010'!U137),'2010'!U137,"XXX")</f>
        <v>0.81714285714285728</v>
      </c>
      <c r="W137" s="132">
        <f>IF(ISNUMBER('2010'!V137),'2010'!V137,"XXX")</f>
        <v>0.73571428571428577</v>
      </c>
      <c r="X137" s="132">
        <f>IF(ISNUMBER('2010'!W137),'2010'!W137,"XXX")</f>
        <v>0.74</v>
      </c>
      <c r="Y137" s="161">
        <f t="shared" si="15"/>
        <v>0.83019350727321428</v>
      </c>
      <c r="Z137" s="132">
        <f>'2010'!X137</f>
        <v>0.89400000000000002</v>
      </c>
      <c r="AA137" s="132">
        <f>('2010'!Y137+2.5)/5</f>
        <v>0.82167208199999986</v>
      </c>
      <c r="AB137" s="160">
        <f t="shared" si="16"/>
        <v>0.85783604099999988</v>
      </c>
      <c r="AC137" s="6"/>
      <c r="AE137">
        <f t="shared" si="17"/>
        <v>0.81935999999999987</v>
      </c>
      <c r="AF137">
        <f t="shared" si="17"/>
        <v>0.73412299999999997</v>
      </c>
      <c r="AG137">
        <f t="shared" si="17"/>
        <v>0.77404871428571431</v>
      </c>
      <c r="AH137">
        <f t="shared" si="17"/>
        <v>0.74602073828571425</v>
      </c>
      <c r="AI137">
        <f t="shared" si="17"/>
        <v>0.6907946439</v>
      </c>
      <c r="AJ137">
        <f t="shared" si="17"/>
        <v>0.86905961990000002</v>
      </c>
      <c r="AK137">
        <f t="shared" si="17"/>
        <v>0.98799999999999999</v>
      </c>
      <c r="AL137">
        <f t="shared" si="17"/>
        <v>0.98799999999999999</v>
      </c>
      <c r="AM137">
        <f t="shared" si="17"/>
        <v>0.85099999999999998</v>
      </c>
      <c r="AN137">
        <f t="shared" si="17"/>
        <v>0.77434470000000011</v>
      </c>
      <c r="AO137">
        <f t="shared" si="17"/>
        <v>0.92334470000000002</v>
      </c>
      <c r="AP137">
        <f t="shared" si="17"/>
        <v>0.94857142857142862</v>
      </c>
      <c r="AQ137">
        <f t="shared" si="17"/>
        <v>0.85714285714285721</v>
      </c>
      <c r="AR137">
        <f t="shared" si="17"/>
        <v>0.77642857142857147</v>
      </c>
      <c r="AS137">
        <f t="shared" si="17"/>
        <v>0.73785714285714288</v>
      </c>
    </row>
    <row r="138" spans="1:45" ht="15" x14ac:dyDescent="0.25">
      <c r="A138" s="19" t="s">
        <v>145</v>
      </c>
      <c r="B138" s="3" t="s">
        <v>145</v>
      </c>
      <c r="C138" s="132">
        <f>IF(ISNUMBER('2010'!C138),(1-PRODUCT('2010'!C138,0.1)),"XXX")</f>
        <v>0.33999999999999997</v>
      </c>
      <c r="D138" s="132">
        <f>IFERROR(IF((LOG(100*'2010'!D138+1)/LOG(100+1))&gt;1,0,(1-(LOG(100*'2010'!D138+1)/LOG(100+1)))), 1)</f>
        <v>1</v>
      </c>
      <c r="E138" s="132">
        <f>IF(ISNUMBER('2010'!E138),'2010'!E138/100,"XXX")</f>
        <v>0.86166666666666669</v>
      </c>
      <c r="F138" s="132">
        <f>IF(ISNUMBER('2010'!F138),(1-(('2010'!F138-1)/4)),"XXX")</f>
        <v>0.75</v>
      </c>
      <c r="G138" s="132">
        <f>IF(ISNUMBER('2010'!G138),(1-('2010'!G138/10)),"XXX")</f>
        <v>0.13000000000000012</v>
      </c>
      <c r="H138" s="160">
        <f t="shared" si="14"/>
        <v>0.6163333333333334</v>
      </c>
      <c r="I138" s="132">
        <f>'2010'!H138</f>
        <v>0.37571428571428567</v>
      </c>
      <c r="J138" s="132">
        <f>IF(ISNUMBER('2010'!I138),'2010'!I138,"XXX")</f>
        <v>6.1449999999999998E-2</v>
      </c>
      <c r="K138" s="132" t="str">
        <f>IF(ISNUMBER('2010'!J138),IF(('2010'!J138/5)&gt;1,1,'2010'!J138/5),"XXX")</f>
        <v>XXX</v>
      </c>
      <c r="L138" s="132">
        <f>IF(ISNUMBER('2010'!K138),'2010'!K138,"XXX")</f>
        <v>0.40285714285714286</v>
      </c>
      <c r="M138" s="132">
        <f>IF(ISNUMBER('2010'!L138),IF(('2010'!L138/5)&gt;1,1,'2010'!L138/5),"XXX")</f>
        <v>0.236065578</v>
      </c>
      <c r="N138" s="132">
        <f>IF(ISNUMBER('2010'!M138),(1-('2010'!M138/100)),"XXX")</f>
        <v>0.29566482539999994</v>
      </c>
      <c r="O138" s="132">
        <f>IF(ISNUMBER('2010'!N138),IF(('2010'!N138/10)&gt;1,1,'2010'!N138/10),"XXX")</f>
        <v>0.4</v>
      </c>
      <c r="P138" s="159">
        <f>IF(ISNUMBER('2010'!O138),('2010'!O138/100),"XXX")</f>
        <v>0.92799999999999994</v>
      </c>
      <c r="Q138" s="159">
        <f>'2010'!P138</f>
        <v>0.1490084171295166</v>
      </c>
      <c r="R138" s="159">
        <f>IF(ISNUMBER('2010'!Q138),('2010'!Q138/100),"XXX")</f>
        <v>7.4999999999999997E-2</v>
      </c>
      <c r="S138" s="159">
        <f>IF(ISNUMBER('2010'!R138),('2010'!R138/100),"XXX")</f>
        <v>0.67657979999999995</v>
      </c>
      <c r="T138" s="132">
        <f>IF(ISNUMBER('2010'!S138),(1-('2010'!S138/100)),"XXX")</f>
        <v>0.96160000000000001</v>
      </c>
      <c r="U138" s="132">
        <f>IF(ISNUMBER('2010'!T138),'2010'!T138,"XXX")</f>
        <v>0.5</v>
      </c>
      <c r="V138" s="132">
        <f>IF(ISNUMBER('2010'!U138),'2010'!U138,"XXX")</f>
        <v>0.47214285714285709</v>
      </c>
      <c r="W138" s="132">
        <f>IF(ISNUMBER('2010'!V138),'2010'!V138,"XXX")</f>
        <v>0.48142857142857143</v>
      </c>
      <c r="X138" s="132">
        <f>IF(ISNUMBER('2010'!W138),'2010'!W138,"XXX")</f>
        <v>0.53285714285714281</v>
      </c>
      <c r="Y138" s="161">
        <f t="shared" si="15"/>
        <v>0.43445161021166617</v>
      </c>
      <c r="Z138" s="132">
        <f>'2010'!X138</f>
        <v>0.22600000000000001</v>
      </c>
      <c r="AA138" s="132">
        <f>('2010'!Y138+2.5)/5</f>
        <v>0.2378498554</v>
      </c>
      <c r="AB138" s="160">
        <f t="shared" si="16"/>
        <v>0.23192492770000001</v>
      </c>
      <c r="AC138" s="6"/>
      <c r="AE138">
        <f t="shared" si="17"/>
        <v>0.21858214285714284</v>
      </c>
      <c r="AF138">
        <f t="shared" si="17"/>
        <v>6.1449999999999998E-2</v>
      </c>
      <c r="AG138">
        <f t="shared" si="17"/>
        <v>0.40285714285714286</v>
      </c>
      <c r="AH138">
        <f t="shared" si="17"/>
        <v>0.31946136042857143</v>
      </c>
      <c r="AI138">
        <f t="shared" si="17"/>
        <v>0.26586520169999994</v>
      </c>
      <c r="AJ138">
        <f t="shared" si="17"/>
        <v>0.34783241269999998</v>
      </c>
      <c r="AK138">
        <f t="shared" si="17"/>
        <v>0.66399999999999992</v>
      </c>
      <c r="AL138">
        <f t="shared" si="17"/>
        <v>0.53850420856475822</v>
      </c>
      <c r="AM138">
        <f t="shared" si="17"/>
        <v>0.11200420856475829</v>
      </c>
      <c r="AN138">
        <f t="shared" si="17"/>
        <v>0.37578989999999995</v>
      </c>
      <c r="AO138">
        <f t="shared" si="17"/>
        <v>0.81908990000000004</v>
      </c>
      <c r="AP138">
        <f t="shared" si="17"/>
        <v>0.73080000000000001</v>
      </c>
      <c r="AQ138">
        <f t="shared" si="17"/>
        <v>0.48607142857142854</v>
      </c>
      <c r="AR138">
        <f t="shared" si="17"/>
        <v>0.47678571428571426</v>
      </c>
      <c r="AS138">
        <f t="shared" si="17"/>
        <v>0.50714285714285712</v>
      </c>
    </row>
    <row r="139" spans="1:45" ht="15" x14ac:dyDescent="0.25">
      <c r="A139" s="19" t="s">
        <v>146</v>
      </c>
      <c r="B139" s="3" t="s">
        <v>146</v>
      </c>
      <c r="C139" s="132">
        <f>IF(ISNUMBER('2010'!C139),(1-PRODUCT('2010'!C139,0.1)),"XXX")</f>
        <v>0.29999999999999993</v>
      </c>
      <c r="D139" s="132">
        <f>IFERROR(IF((LOG(100*'2010'!D139+1)/LOG(100+1))&gt;1,0,(1-(LOG(100*'2010'!D139+1)/LOG(100+1)))), 1)</f>
        <v>1</v>
      </c>
      <c r="E139" s="132">
        <f>IF(ISNUMBER('2010'!E139),'2010'!E139/100,"XXX")</f>
        <v>0.8</v>
      </c>
      <c r="F139" s="132">
        <f>IF(ISNUMBER('2010'!F139),(1-(('2010'!F139-1)/4)),"XXX")</f>
        <v>0.75</v>
      </c>
      <c r="G139" s="132">
        <f>IF(ISNUMBER('2010'!G139),(1-('2010'!G139/10)),"XXX")</f>
        <v>0.40999999999999992</v>
      </c>
      <c r="H139" s="160">
        <f t="shared" si="14"/>
        <v>0.65199999999999991</v>
      </c>
      <c r="I139" s="132">
        <f>'2010'!H139</f>
        <v>0.33857142857142858</v>
      </c>
      <c r="J139" s="132">
        <f>IF(ISNUMBER('2010'!I139),'2010'!I139,"XXX")</f>
        <v>3.3680000000000002E-2</v>
      </c>
      <c r="K139" s="132">
        <f>IF(ISNUMBER('2010'!J139),IF(('2010'!J139/5)&gt;1,1,'2010'!J139/5),"XXX")</f>
        <v>0.46393800000000002</v>
      </c>
      <c r="L139" s="132">
        <f>IF(ISNUMBER('2010'!K139),'2010'!K139,"XXX")</f>
        <v>0.38857142857142862</v>
      </c>
      <c r="M139" s="132">
        <f>IF(ISNUMBER('2010'!L139),IF(('2010'!L139/5)&gt;1,1,'2010'!L139/5),"XXX")</f>
        <v>0.28999545599999998</v>
      </c>
      <c r="N139" s="132">
        <f>IF(ISNUMBER('2010'!M139),(1-('2010'!M139/100)),"XXX")</f>
        <v>0.68105972289999994</v>
      </c>
      <c r="O139" s="132">
        <f>IF(ISNUMBER('2010'!N139),IF(('2010'!N139/10)&gt;1,1,'2010'!N139/10),"XXX")</f>
        <v>0.68059999999999998</v>
      </c>
      <c r="P139" s="159">
        <f>IF(ISNUMBER('2010'!O139),('2010'!O139/100),"XXX")</f>
        <v>3.2000000000000001E-2</v>
      </c>
      <c r="Q139" s="159">
        <f>'2010'!P139</f>
        <v>3.066449463367462E-2</v>
      </c>
      <c r="R139" s="159">
        <f>IF(ISNUMBER('2010'!Q139),('2010'!Q139/100),"XXX")</f>
        <v>0.03</v>
      </c>
      <c r="S139" s="159">
        <f>IF(ISNUMBER('2010'!R139),('2010'!R139/100),"XXX")</f>
        <v>0.131351</v>
      </c>
      <c r="T139" s="132">
        <f>IF(ISNUMBER('2010'!S139),(1-('2010'!S139/100)),"XXX")</f>
        <v>0.43659999999999999</v>
      </c>
      <c r="U139" s="132">
        <f>IF(ISNUMBER('2010'!T139),'2010'!T139,"XXX")</f>
        <v>0.50714285714285712</v>
      </c>
      <c r="V139" s="132">
        <f>IF(ISNUMBER('2010'!U139),'2010'!U139,"XXX")</f>
        <v>0.46714285714285714</v>
      </c>
      <c r="W139" s="132">
        <f>IF(ISNUMBER('2010'!V139),'2010'!V139,"XXX")</f>
        <v>0.54571428571428571</v>
      </c>
      <c r="X139" s="132">
        <f>IF(ISNUMBER('2010'!W139),'2010'!W139,"XXX")</f>
        <v>0.51285714285714279</v>
      </c>
      <c r="Y139" s="161">
        <f t="shared" si="15"/>
        <v>0.34811804209585467</v>
      </c>
      <c r="Z139" s="132">
        <f>'2010'!X139</f>
        <v>0.47099999999999997</v>
      </c>
      <c r="AA139" s="132">
        <f>('2010'!Y139+2.5)/5</f>
        <v>0.48953889239999998</v>
      </c>
      <c r="AB139" s="160">
        <f t="shared" si="16"/>
        <v>0.48026944620000001</v>
      </c>
      <c r="AC139" s="6"/>
      <c r="AE139">
        <f t="shared" si="17"/>
        <v>0.18612571428571428</v>
      </c>
      <c r="AF139">
        <f t="shared" si="17"/>
        <v>0.248809</v>
      </c>
      <c r="AG139">
        <f t="shared" si="17"/>
        <v>0.42625471428571432</v>
      </c>
      <c r="AH139">
        <f t="shared" si="17"/>
        <v>0.33928344228571428</v>
      </c>
      <c r="AI139">
        <f t="shared" si="17"/>
        <v>0.48552758944999996</v>
      </c>
      <c r="AJ139">
        <f t="shared" si="17"/>
        <v>0.68082986144999991</v>
      </c>
      <c r="AK139">
        <f t="shared" si="17"/>
        <v>0.35630000000000001</v>
      </c>
      <c r="AL139">
        <f t="shared" si="17"/>
        <v>3.1332247316837314E-2</v>
      </c>
      <c r="AM139">
        <f t="shared" si="17"/>
        <v>3.033224731683731E-2</v>
      </c>
      <c r="AN139">
        <f t="shared" si="17"/>
        <v>8.0675499999999997E-2</v>
      </c>
      <c r="AO139">
        <f t="shared" si="17"/>
        <v>0.28397549999999999</v>
      </c>
      <c r="AP139">
        <f t="shared" si="17"/>
        <v>0.47187142857142855</v>
      </c>
      <c r="AQ139">
        <f t="shared" si="17"/>
        <v>0.4871428571428571</v>
      </c>
      <c r="AR139">
        <f t="shared" si="17"/>
        <v>0.50642857142857145</v>
      </c>
      <c r="AS139">
        <f t="shared" si="17"/>
        <v>0.52928571428571425</v>
      </c>
    </row>
    <row r="140" spans="1:45" ht="15" x14ac:dyDescent="0.25">
      <c r="A140" s="19" t="s">
        <v>147</v>
      </c>
      <c r="B140" s="3" t="s">
        <v>147</v>
      </c>
      <c r="C140" s="132">
        <f>IF(ISNUMBER('2010'!C140),(1-PRODUCT('2010'!C140,0.1)),"XXX")</f>
        <v>0.47</v>
      </c>
      <c r="D140" s="132">
        <f>IFERROR(IF((LOG(100*'2010'!D140+1)/LOG(100+1))&gt;1,0,(1-(LOG(100*'2010'!D140+1)/LOG(100+1)))), 1)</f>
        <v>0.78922951312872069</v>
      </c>
      <c r="E140" s="132">
        <f>IF(ISNUMBER('2010'!E140),'2010'!E140/100,"XXX")</f>
        <v>0.76</v>
      </c>
      <c r="F140" s="132">
        <f>IF(ISNUMBER('2010'!F140),(1-(('2010'!F140-1)/4)),"XXX")</f>
        <v>0.25</v>
      </c>
      <c r="G140" s="132">
        <f>IF(ISNUMBER('2010'!G140),(1-('2010'!G140/10)),"XXX")</f>
        <v>0.30000000000000004</v>
      </c>
      <c r="H140" s="160">
        <f t="shared" si="14"/>
        <v>0.51384590262574414</v>
      </c>
      <c r="I140" s="132">
        <f>'2010'!H140</f>
        <v>0.69142857142857139</v>
      </c>
      <c r="J140" s="132">
        <f>IF(ISNUMBER('2010'!I140),'2010'!I140,"XXX")</f>
        <v>0.17460000000000001</v>
      </c>
      <c r="K140" s="132">
        <f>IF(ISNUMBER('2010'!J140),IF(('2010'!J140/5)&gt;1,1,'2010'!J140/5),"XXX")</f>
        <v>0.47683999999999999</v>
      </c>
      <c r="L140" s="132">
        <f>IF(ISNUMBER('2010'!K140),'2010'!K140,"XXX")</f>
        <v>0.52714285714285714</v>
      </c>
      <c r="M140" s="132">
        <f>IF(ISNUMBER('2010'!L140),IF(('2010'!L140/5)&gt;1,1,'2010'!L140/5),"XXX")</f>
        <v>0.50019206999999999</v>
      </c>
      <c r="N140" s="132">
        <f>IF(ISNUMBER('2010'!M140),(1-('2010'!M140/100)),"XXX")</f>
        <v>0.85502619739999997</v>
      </c>
      <c r="O140" s="132">
        <f>IF(ISNUMBER('2010'!N140),IF(('2010'!N140/10)&gt;1,1,'2010'!N140/10),"XXX")</f>
        <v>0.27129599999999998</v>
      </c>
      <c r="P140" s="159">
        <f>IF(ISNUMBER('2010'!O140),('2010'!O140/100),"XXX")</f>
        <v>0.83</v>
      </c>
      <c r="Q140" s="159">
        <f>'2010'!P140</f>
        <v>0.33828370571136473</v>
      </c>
      <c r="R140" s="159">
        <f>IF(ISNUMBER('2010'!Q140),('2010'!Q140/100),"XXX")</f>
        <v>0.54299999999999993</v>
      </c>
      <c r="S140" s="159">
        <f>IF(ISNUMBER('2010'!R140),('2010'!R140/100),"XXX")</f>
        <v>0.44680210000000004</v>
      </c>
      <c r="T140" s="132">
        <f>IF(ISNUMBER('2010'!S140),(1-('2010'!S140/100)),"XXX")</f>
        <v>0.99890000000000001</v>
      </c>
      <c r="U140" s="132">
        <f>IF(ISNUMBER('2010'!T140),'2010'!T140,"XXX")</f>
        <v>0.52</v>
      </c>
      <c r="V140" s="132">
        <f>IF(ISNUMBER('2010'!U140),'2010'!U140,"XXX")</f>
        <v>0.49071428571428571</v>
      </c>
      <c r="W140" s="132">
        <f>IF(ISNUMBER('2010'!V140),'2010'!V140,"XXX")</f>
        <v>0.59714285714285709</v>
      </c>
      <c r="X140" s="132">
        <f>IF(ISNUMBER('2010'!W140),'2010'!W140,"XXX")</f>
        <v>0.5614285714285715</v>
      </c>
      <c r="Y140" s="161">
        <f t="shared" si="15"/>
        <v>0.55142482599803178</v>
      </c>
      <c r="Z140" s="132">
        <f>'2010'!X140</f>
        <v>0.41399999999999998</v>
      </c>
      <c r="AA140" s="132">
        <f>('2010'!Y140+2.5)/5</f>
        <v>0.418892765</v>
      </c>
      <c r="AB140" s="160">
        <f t="shared" si="16"/>
        <v>0.41644638249999999</v>
      </c>
      <c r="AC140" s="6"/>
      <c r="AE140">
        <f t="shared" si="17"/>
        <v>0.43301428571428568</v>
      </c>
      <c r="AF140">
        <f t="shared" si="17"/>
        <v>0.32572000000000001</v>
      </c>
      <c r="AG140">
        <f t="shared" si="17"/>
        <v>0.50199142857142853</v>
      </c>
      <c r="AH140">
        <f t="shared" si="17"/>
        <v>0.51366746357142856</v>
      </c>
      <c r="AI140">
        <f t="shared" si="17"/>
        <v>0.67760913369999998</v>
      </c>
      <c r="AJ140">
        <f t="shared" si="17"/>
        <v>0.56316109869999997</v>
      </c>
      <c r="AK140">
        <f t="shared" si="17"/>
        <v>0.55064800000000003</v>
      </c>
      <c r="AL140">
        <f t="shared" si="17"/>
        <v>0.58414185285568232</v>
      </c>
      <c r="AM140">
        <f t="shared" si="17"/>
        <v>0.44064185285568236</v>
      </c>
      <c r="AN140">
        <f t="shared" si="17"/>
        <v>0.49490104999999995</v>
      </c>
      <c r="AO140">
        <f t="shared" si="17"/>
        <v>0.72285105000000005</v>
      </c>
      <c r="AP140">
        <f t="shared" si="17"/>
        <v>0.75944999999999996</v>
      </c>
      <c r="AQ140">
        <f t="shared" si="17"/>
        <v>0.50535714285714284</v>
      </c>
      <c r="AR140">
        <f t="shared" si="17"/>
        <v>0.54392857142857143</v>
      </c>
      <c r="AS140">
        <f t="shared" si="17"/>
        <v>0.57928571428571429</v>
      </c>
    </row>
    <row r="141" spans="1:45" ht="15" x14ac:dyDescent="0.25">
      <c r="A141" s="19" t="s">
        <v>148</v>
      </c>
      <c r="B141" s="3" t="s">
        <v>148</v>
      </c>
      <c r="C141" s="132">
        <f>IF(ISNUMBER('2010'!C141),(1-PRODUCT('2010'!C141,0.1)),"XXX")</f>
        <v>8.0000000000000071E-2</v>
      </c>
      <c r="D141" s="132">
        <f>IFERROR(IF((LOG(100*'2010'!D141+1)/LOG(100+1))&gt;1,0,(1-(LOG(100*'2010'!D141+1)/LOG(100+1)))), 1)</f>
        <v>1</v>
      </c>
      <c r="E141" s="132">
        <f>IF(ISNUMBER('2010'!E141),'2010'!E141/100,"XXX")</f>
        <v>0.70500000000000018</v>
      </c>
      <c r="F141" s="132">
        <f>IF(ISNUMBER('2010'!F141),(1-(('2010'!F141-1)/4)),"XXX")</f>
        <v>0.75</v>
      </c>
      <c r="G141" s="132">
        <f>IF(ISNUMBER('2010'!G141),(1-('2010'!G141/10)),"XXX")</f>
        <v>0.30000000000000004</v>
      </c>
      <c r="H141" s="160">
        <f t="shared" si="14"/>
        <v>0.56699999999999995</v>
      </c>
      <c r="I141" s="132">
        <f>'2010'!H141</f>
        <v>0.25857142857142856</v>
      </c>
      <c r="J141" s="132">
        <f>IF(ISNUMBER('2010'!I141),'2010'!I141,"XXX")</f>
        <v>6.79E-3</v>
      </c>
      <c r="K141" s="132">
        <f>IF(ISNUMBER('2010'!J141),IF(('2010'!J141/5)&gt;1,1,'2010'!J141/5),"XXX")</f>
        <v>1</v>
      </c>
      <c r="L141" s="132">
        <f>IF(ISNUMBER('2010'!K141),'2010'!K141,"XXX")</f>
        <v>0.3</v>
      </c>
      <c r="M141" s="132">
        <f>IF(ISNUMBER('2010'!L141),IF(('2010'!L141/5)&gt;1,1,'2010'!L141/5),"XXX")</f>
        <v>0.65764956399999996</v>
      </c>
      <c r="N141" s="132">
        <f>IF(ISNUMBER('2010'!M141),(1-('2010'!M141/100)),"XXX")</f>
        <v>0.88435373309999998</v>
      </c>
      <c r="O141" s="132">
        <f>IF(ISNUMBER('2010'!N141),IF(('2010'!N141/10)&gt;1,1,'2010'!N141/10),"XXX")</f>
        <v>0.32599999999999996</v>
      </c>
      <c r="P141" s="159">
        <f>IF(ISNUMBER('2010'!O141),('2010'!O141/100),"XXX")</f>
        <v>0.89700000000000002</v>
      </c>
      <c r="Q141" s="159">
        <f>'2010'!P141</f>
        <v>1</v>
      </c>
      <c r="R141" s="159">
        <f>IF(ISNUMBER('2010'!Q141),('2010'!Q141/100),"XXX")</f>
        <v>0.26500000000000001</v>
      </c>
      <c r="S141" s="159">
        <f>IF(ISNUMBER('2010'!R141),('2010'!R141/100),"XXX")</f>
        <v>0.3023845</v>
      </c>
      <c r="T141" s="132">
        <f>IF(ISNUMBER('2010'!S141),(1-('2010'!S141/100)),"XXX")</f>
        <v>0.73520000000000008</v>
      </c>
      <c r="U141" s="132">
        <f>IF(ISNUMBER('2010'!T141),'2010'!T141,"XXX")</f>
        <v>0.38</v>
      </c>
      <c r="V141" s="132">
        <f>IF(ISNUMBER('2010'!U141),'2010'!U141,"XXX")</f>
        <v>0.4642857142857143</v>
      </c>
      <c r="W141" s="132">
        <f>IF(ISNUMBER('2010'!V141),'2010'!V141,"XXX")</f>
        <v>0.53428571428571436</v>
      </c>
      <c r="X141" s="132">
        <f>IF(ISNUMBER('2010'!W141),'2010'!W141,"XXX")</f>
        <v>0.47428571428571425</v>
      </c>
      <c r="Y141" s="161">
        <f t="shared" si="15"/>
        <v>0.53036289803303571</v>
      </c>
      <c r="Z141" s="132">
        <f>'2010'!X141</f>
        <v>0.63300000000000001</v>
      </c>
      <c r="AA141" s="132">
        <f>('2010'!Y141+2.5)/5</f>
        <v>0.52680757639999998</v>
      </c>
      <c r="AB141" s="160">
        <f t="shared" si="16"/>
        <v>0.57990378819999999</v>
      </c>
      <c r="AC141" s="6"/>
      <c r="AE141">
        <f t="shared" si="17"/>
        <v>0.13268071428571429</v>
      </c>
      <c r="AF141">
        <f t="shared" si="17"/>
        <v>0.50339500000000004</v>
      </c>
      <c r="AG141">
        <f t="shared" si="17"/>
        <v>0.65</v>
      </c>
      <c r="AH141">
        <f t="shared" si="17"/>
        <v>0.478824782</v>
      </c>
      <c r="AI141">
        <f t="shared" si="17"/>
        <v>0.77100164854999997</v>
      </c>
      <c r="AJ141">
        <f t="shared" si="17"/>
        <v>0.60517686654999991</v>
      </c>
      <c r="AK141">
        <f t="shared" si="17"/>
        <v>0.61149999999999993</v>
      </c>
      <c r="AL141">
        <f t="shared" si="17"/>
        <v>0.94850000000000001</v>
      </c>
      <c r="AM141">
        <f t="shared" si="17"/>
        <v>0.63250000000000006</v>
      </c>
      <c r="AN141">
        <f t="shared" si="17"/>
        <v>0.28369224999999998</v>
      </c>
      <c r="AO141">
        <f t="shared" si="17"/>
        <v>0.51879225000000007</v>
      </c>
      <c r="AP141">
        <f t="shared" si="17"/>
        <v>0.5576000000000001</v>
      </c>
      <c r="AQ141">
        <f t="shared" si="17"/>
        <v>0.42214285714285715</v>
      </c>
      <c r="AR141">
        <f t="shared" si="17"/>
        <v>0.49928571428571433</v>
      </c>
      <c r="AS141">
        <f t="shared" si="17"/>
        <v>0.50428571428571434</v>
      </c>
    </row>
    <row r="142" spans="1:45" ht="15" x14ac:dyDescent="0.25">
      <c r="A142" s="19" t="s">
        <v>149</v>
      </c>
      <c r="B142" s="3" t="s">
        <v>149</v>
      </c>
      <c r="C142" s="132">
        <f>IF(ISNUMBER('2010'!C142),(1-PRODUCT('2010'!C142,0.1)),"XXX")</f>
        <v>0.30999999999999994</v>
      </c>
      <c r="D142" s="132">
        <f>IFERROR(IF((LOG(100*'2010'!D142+1)/LOG(100+1))&gt;1,0,(1-(LOG(100*'2010'!D142+1)/LOG(100+1)))), 1)</f>
        <v>1</v>
      </c>
      <c r="E142" s="132" t="str">
        <f>IF(ISNUMBER('2010'!E142),'2010'!E142/100,"XXX")</f>
        <v>XXX</v>
      </c>
      <c r="F142" s="132">
        <f>IF(ISNUMBER('2010'!F142),(1-(('2010'!F142-1)/4)),"XXX")</f>
        <v>0.75</v>
      </c>
      <c r="G142" s="132">
        <f>IF(ISNUMBER('2010'!G142),(1-('2010'!G142/10)),"XXX")</f>
        <v>0.22999999999999998</v>
      </c>
      <c r="H142" s="160">
        <f t="shared" si="14"/>
        <v>0.57250000000000001</v>
      </c>
      <c r="I142" s="132" t="str">
        <f>'2010'!H142</f>
        <v>XXX</v>
      </c>
      <c r="J142" s="132">
        <f>IF(ISNUMBER('2010'!I142),'2010'!I142,"XXX")</f>
        <v>4.5319999999999999E-2</v>
      </c>
      <c r="K142" s="132">
        <f>IF(ISNUMBER('2010'!J142),IF(('2010'!J142/5)&gt;1,1,'2010'!J142/5),"XXX")</f>
        <v>0.66182399999999997</v>
      </c>
      <c r="L142" s="132" t="str">
        <f>IF(ISNUMBER('2010'!K142),'2010'!K142,"XXX")</f>
        <v>XXX</v>
      </c>
      <c r="M142" s="132">
        <f>IF(ISNUMBER('2010'!L142),IF(('2010'!L142/5)&gt;1,1,'2010'!L142/5),"XXX")</f>
        <v>0.23052125000000001</v>
      </c>
      <c r="N142" s="132">
        <f>IF(ISNUMBER('2010'!M142),(1-('2010'!M142/100)),"XXX")</f>
        <v>0.37866931920000002</v>
      </c>
      <c r="O142" s="132">
        <f>IF(ISNUMBER('2010'!N142),IF(('2010'!N142/10)&gt;1,1,'2010'!N142/10),"XXX")</f>
        <v>0.57317279658432452</v>
      </c>
      <c r="P142" s="159" t="str">
        <f>IF(ISNUMBER('2010'!O142),('2010'!O142/100),"XXX")</f>
        <v>XXX</v>
      </c>
      <c r="Q142" s="159">
        <f>'2010'!P142</f>
        <v>2.8606596589088439E-2</v>
      </c>
      <c r="R142" s="159" t="str">
        <f>IF(ISNUMBER('2010'!Q142),('2010'!Q142/100),"XXX")</f>
        <v>XXX</v>
      </c>
      <c r="S142" s="159">
        <f>IF(ISNUMBER('2010'!R142),('2010'!R142/100),"XXX")</f>
        <v>0.17362539999999999</v>
      </c>
      <c r="T142" s="132">
        <f>IF(ISNUMBER('2010'!S142),(1-('2010'!S142/100)),"XXX")</f>
        <v>0.50770000000000004</v>
      </c>
      <c r="U142" s="132" t="str">
        <f>IF(ISNUMBER('2010'!T142),'2010'!T142,"XXX")</f>
        <v>XXX</v>
      </c>
      <c r="V142" s="132" t="str">
        <f>IF(ISNUMBER('2010'!U142),'2010'!U142,"XXX")</f>
        <v>XXX</v>
      </c>
      <c r="W142" s="132" t="str">
        <f>IF(ISNUMBER('2010'!V142),'2010'!V142,"XXX")</f>
        <v>XXX</v>
      </c>
      <c r="X142" s="132" t="str">
        <f>IF(ISNUMBER('2010'!W142),'2010'!W142,"XXX")</f>
        <v>XXX</v>
      </c>
      <c r="Y142" s="161">
        <f t="shared" si="15"/>
        <v>0.32569689629556881</v>
      </c>
      <c r="Z142" s="132">
        <f>'2010'!X142</f>
        <v>0.42599999999999999</v>
      </c>
      <c r="AA142" s="132">
        <f>('2010'!Y142+2.5)/5</f>
        <v>0.33058012720000002</v>
      </c>
      <c r="AB142" s="160">
        <f t="shared" si="16"/>
        <v>0.3782900636</v>
      </c>
      <c r="AC142" s="6"/>
      <c r="AE142">
        <f t="shared" si="17"/>
        <v>4.5319999999999999E-2</v>
      </c>
      <c r="AF142">
        <f t="shared" si="17"/>
        <v>0.353572</v>
      </c>
      <c r="AG142">
        <f t="shared" si="17"/>
        <v>0.66182399999999997</v>
      </c>
      <c r="AH142">
        <f t="shared" si="17"/>
        <v>0.23052125000000001</v>
      </c>
      <c r="AI142">
        <f t="shared" si="17"/>
        <v>0.30459528460000002</v>
      </c>
      <c r="AJ142">
        <f t="shared" si="17"/>
        <v>0.47592105789216227</v>
      </c>
      <c r="AK142">
        <f t="shared" si="17"/>
        <v>0.57317279658432452</v>
      </c>
      <c r="AL142">
        <f t="shared" si="17"/>
        <v>2.8606596589088439E-2</v>
      </c>
      <c r="AM142">
        <f t="shared" si="17"/>
        <v>2.8606596589088439E-2</v>
      </c>
      <c r="AN142">
        <f t="shared" si="17"/>
        <v>0.17362539999999999</v>
      </c>
      <c r="AO142">
        <f t="shared" si="17"/>
        <v>0.34066269999999998</v>
      </c>
      <c r="AP142">
        <f t="shared" si="17"/>
        <v>0.50770000000000004</v>
      </c>
      <c r="AQ142" t="str">
        <f t="shared" si="17"/>
        <v>XXX</v>
      </c>
      <c r="AR142" t="str">
        <f t="shared" si="17"/>
        <v>XXX</v>
      </c>
      <c r="AS142" t="str">
        <f t="shared" si="17"/>
        <v>XXX</v>
      </c>
    </row>
    <row r="143" spans="1:45" ht="15" x14ac:dyDescent="0.25">
      <c r="A143" s="19" t="s">
        <v>150</v>
      </c>
      <c r="B143" s="3" t="s">
        <v>150</v>
      </c>
      <c r="C143" s="132">
        <f>IF(ISNUMBER('2010'!C143),(1-PRODUCT('2010'!C143,0.1)),"XXX")</f>
        <v>0.49</v>
      </c>
      <c r="D143" s="132">
        <f>IFERROR(IF((LOG(100*'2010'!D143+1)/LOG(100+1))&gt;1,0,(1-(LOG(100*'2010'!D143+1)/LOG(100+1)))), 1)</f>
        <v>1</v>
      </c>
      <c r="E143" s="132">
        <f>IF(ISNUMBER('2010'!E143),'2010'!E143/100,"XXX")</f>
        <v>0.68166666666666675</v>
      </c>
      <c r="F143" s="132">
        <f>IF(ISNUMBER('2010'!F143),(1-(('2010'!F143-1)/4)),"XXX")</f>
        <v>0.5</v>
      </c>
      <c r="G143" s="132">
        <f>IF(ISNUMBER('2010'!G143),(1-('2010'!G143/10)),"XXX")</f>
        <v>0.45999999999999996</v>
      </c>
      <c r="H143" s="160">
        <f t="shared" si="14"/>
        <v>0.62633333333333341</v>
      </c>
      <c r="I143" s="132">
        <f>'2010'!H143</f>
        <v>0.64714285714285713</v>
      </c>
      <c r="J143" s="132">
        <f>IF(ISNUMBER('2010'!I143),'2010'!I143,"XXX")</f>
        <v>0.23036000000000001</v>
      </c>
      <c r="K143" s="132">
        <f>IF(ISNUMBER('2010'!J143),IF(('2010'!J143/5)&gt;1,1,'2010'!J143/5),"XXX")</f>
        <v>0.62335200000000002</v>
      </c>
      <c r="L143" s="132">
        <f>IF(ISNUMBER('2010'!K143),'2010'!K143,"XXX")</f>
        <v>0.64428571428571424</v>
      </c>
      <c r="M143" s="132">
        <f>IF(ISNUMBER('2010'!L143),IF(('2010'!L143/5)&gt;1,1,'2010'!L143/5),"XXX")</f>
        <v>0.489347172</v>
      </c>
      <c r="N143" s="132">
        <f>IF(ISNUMBER('2010'!M143),(1-('2010'!M143/100)),"XXX")</f>
        <v>0.53431968689999998</v>
      </c>
      <c r="O143" s="132">
        <f>IF(ISNUMBER('2010'!N143),IF(('2010'!N143/10)&gt;1,1,'2010'!N143/10),"XXX")</f>
        <v>0.89600000000000013</v>
      </c>
      <c r="P143" s="159" t="str">
        <f>IF(ISNUMBER('2010'!O143),('2010'!O143/100),"XXX")</f>
        <v>XXX</v>
      </c>
      <c r="Q143" s="159">
        <f>'2010'!P143</f>
        <v>0.76183004379272456</v>
      </c>
      <c r="R143" s="159">
        <f>IF(ISNUMBER('2010'!Q143),('2010'!Q143/100),"XXX")</f>
        <v>0.24</v>
      </c>
      <c r="S143" s="159">
        <f>IF(ISNUMBER('2010'!R143),('2010'!R143/100),"XXX")</f>
        <v>0.78502219999999989</v>
      </c>
      <c r="T143" s="132">
        <f>IF(ISNUMBER('2010'!S143),(1-('2010'!S143/100)),"XXX")</f>
        <v>0.99929999999999997</v>
      </c>
      <c r="U143" s="132">
        <f>IF(ISNUMBER('2010'!T143),'2010'!T143,"XXX")</f>
        <v>0.5614285714285715</v>
      </c>
      <c r="V143" s="132">
        <f>IF(ISNUMBER('2010'!U143),'2010'!U143,"XXX")</f>
        <v>0.48999999999999994</v>
      </c>
      <c r="W143" s="132">
        <f>IF(ISNUMBER('2010'!V143),'2010'!V143,"XXX")</f>
        <v>0.57285714285714284</v>
      </c>
      <c r="X143" s="132">
        <f>IF(ISNUMBER('2010'!W143),'2010'!W143,"XXX")</f>
        <v>0.52714285714285714</v>
      </c>
      <c r="Y143" s="161">
        <f t="shared" si="15"/>
        <v>0.61864926534686671</v>
      </c>
      <c r="Z143" s="132">
        <f>'2010'!X143</f>
        <v>0.78200000000000003</v>
      </c>
      <c r="AA143" s="132">
        <f>('2010'!Y143+2.5)/5</f>
        <v>0.61617888220000006</v>
      </c>
      <c r="AB143" s="160">
        <f t="shared" si="16"/>
        <v>0.69908944110000004</v>
      </c>
      <c r="AC143" s="6"/>
      <c r="AE143">
        <f t="shared" si="17"/>
        <v>0.43875142857142857</v>
      </c>
      <c r="AF143">
        <f t="shared" si="17"/>
        <v>0.42685600000000001</v>
      </c>
      <c r="AG143">
        <f t="shared" si="17"/>
        <v>0.63381885714285713</v>
      </c>
      <c r="AH143">
        <f t="shared" si="17"/>
        <v>0.56681644314285706</v>
      </c>
      <c r="AI143">
        <f t="shared" si="17"/>
        <v>0.51183342944999999</v>
      </c>
      <c r="AJ143">
        <f t="shared" si="17"/>
        <v>0.71515984345000005</v>
      </c>
      <c r="AK143">
        <f t="shared" si="17"/>
        <v>0.89600000000000013</v>
      </c>
      <c r="AL143">
        <f t="shared" si="17"/>
        <v>0.76183004379272456</v>
      </c>
      <c r="AM143">
        <f t="shared" si="17"/>
        <v>0.50091502189636228</v>
      </c>
      <c r="AN143">
        <f t="shared" si="17"/>
        <v>0.5125111</v>
      </c>
      <c r="AO143">
        <f t="shared" si="17"/>
        <v>0.89216109999999993</v>
      </c>
      <c r="AP143">
        <f t="shared" si="17"/>
        <v>0.78036428571428573</v>
      </c>
      <c r="AQ143">
        <f t="shared" si="17"/>
        <v>0.52571428571428569</v>
      </c>
      <c r="AR143">
        <f t="shared" si="17"/>
        <v>0.53142857142857136</v>
      </c>
      <c r="AS143">
        <f t="shared" si="17"/>
        <v>0.55000000000000004</v>
      </c>
    </row>
    <row r="144" spans="1:45" ht="15" x14ac:dyDescent="0.25">
      <c r="A144" s="19" t="s">
        <v>151</v>
      </c>
      <c r="B144" s="3" t="s">
        <v>151</v>
      </c>
      <c r="C144" s="132">
        <f>IF(ISNUMBER('2010'!C144),(1-PRODUCT('2010'!C144,0.1)),"XXX")</f>
        <v>0.62999999999999989</v>
      </c>
      <c r="D144" s="132">
        <f>IFERROR(IF((LOG(100*'2010'!D144+1)/LOG(100+1))&gt;1,0,(1-(LOG(100*'2010'!D144+1)/LOG(100+1)))), 1)</f>
        <v>1</v>
      </c>
      <c r="E144" s="132">
        <v>1</v>
      </c>
      <c r="F144" s="132">
        <f>IF(ISNUMBER('2010'!F144),(1-(('2010'!F144-1)/4)),"XXX")</f>
        <v>0.5</v>
      </c>
      <c r="G144" s="132">
        <f>IF(ISNUMBER('2010'!G144),(1-('2010'!G144/10)),"XXX")</f>
        <v>0.25</v>
      </c>
      <c r="H144" s="160">
        <f t="shared" si="14"/>
        <v>0.67599999999999993</v>
      </c>
      <c r="I144" s="132">
        <f>'2010'!H144</f>
        <v>0.64285714285714279</v>
      </c>
      <c r="J144" s="132">
        <f>IF(ISNUMBER('2010'!I144),'2010'!I144,"XXX")</f>
        <v>0.19414999999999999</v>
      </c>
      <c r="K144" s="132">
        <f>IF(ISNUMBER('2010'!J144),IF(('2010'!J144/5)&gt;1,1,'2010'!J144/5),"XXX")</f>
        <v>0.94083600000000001</v>
      </c>
      <c r="L144" s="132">
        <f>IF(ISNUMBER('2010'!K144),'2010'!K144,"XXX")</f>
        <v>0.71571428571428564</v>
      </c>
      <c r="M144" s="132">
        <f>IF(ISNUMBER('2010'!L144),IF(('2010'!L144/5)&gt;1,1,'2010'!L144/5),"XXX")</f>
        <v>0.65610690199999999</v>
      </c>
      <c r="N144" s="132">
        <f>IF(ISNUMBER('2010'!M144),(1-('2010'!M144/100)),"XXX")</f>
        <v>0.57894168850000005</v>
      </c>
      <c r="O144" s="132">
        <f>IF(ISNUMBER('2010'!N144),IF(('2010'!N144/10)&gt;1,1,'2010'!N144/10),"XXX")</f>
        <v>1</v>
      </c>
      <c r="P144" s="159">
        <f>IF(ISNUMBER('2010'!O144),('2010'!O144/100),"XXX")</f>
        <v>0.33799999999999997</v>
      </c>
      <c r="Q144" s="159">
        <f>'2010'!P144</f>
        <v>0.15036736726760863</v>
      </c>
      <c r="R144" s="159">
        <f>IF(ISNUMBER('2010'!Q144),('2010'!Q144/100),"XXX")</f>
        <v>0.21299999999999999</v>
      </c>
      <c r="S144" s="159">
        <f>IF(ISNUMBER('2010'!R144),('2010'!R144/100),"XXX")</f>
        <v>0.72130340000000004</v>
      </c>
      <c r="T144" s="132">
        <f>IF(ISNUMBER('2010'!S144),(1-('2010'!S144/100)),"XXX")</f>
        <v>0.99350000000000005</v>
      </c>
      <c r="U144" s="132">
        <f>IF(ISNUMBER('2010'!T144),'2010'!T144,"XXX")</f>
        <v>0.72428571428571431</v>
      </c>
      <c r="V144" s="132">
        <f>IF(ISNUMBER('2010'!U144),'2010'!U144,"XXX")</f>
        <v>0.71571428571428564</v>
      </c>
      <c r="W144" s="132">
        <f>IF(ISNUMBER('2010'!V144),'2010'!V144,"XXX")</f>
        <v>0.68285714285714294</v>
      </c>
      <c r="X144" s="132">
        <f>IF(ISNUMBER('2010'!W144),'2010'!W144,"XXX")</f>
        <v>0.70428571428571429</v>
      </c>
      <c r="Y144" s="161">
        <f t="shared" si="15"/>
        <v>0.62324497771761844</v>
      </c>
      <c r="Z144" s="132">
        <f>'2010'!X144</f>
        <v>0.192</v>
      </c>
      <c r="AA144" s="132">
        <f>('2010'!Y144+2.5)/5</f>
        <v>0.24073669920000001</v>
      </c>
      <c r="AB144" s="160">
        <f t="shared" si="16"/>
        <v>0.21636834960000001</v>
      </c>
      <c r="AC144" s="6"/>
      <c r="AE144">
        <f t="shared" si="17"/>
        <v>0.41850357142857142</v>
      </c>
      <c r="AF144">
        <f t="shared" si="17"/>
        <v>0.56749300000000003</v>
      </c>
      <c r="AG144">
        <f t="shared" si="17"/>
        <v>0.82827514285714288</v>
      </c>
      <c r="AH144">
        <f t="shared" si="17"/>
        <v>0.68591059385714281</v>
      </c>
      <c r="AI144">
        <f t="shared" si="17"/>
        <v>0.61752429524999997</v>
      </c>
      <c r="AJ144">
        <f t="shared" si="17"/>
        <v>0.78947084425000003</v>
      </c>
      <c r="AK144">
        <f t="shared" si="17"/>
        <v>0.66900000000000004</v>
      </c>
      <c r="AL144">
        <f t="shared" si="17"/>
        <v>0.2441836836338043</v>
      </c>
      <c r="AM144">
        <f t="shared" si="17"/>
        <v>0.18168368363380433</v>
      </c>
      <c r="AN144">
        <f t="shared" si="17"/>
        <v>0.4671517</v>
      </c>
      <c r="AO144">
        <f t="shared" si="17"/>
        <v>0.85740170000000004</v>
      </c>
      <c r="AP144">
        <f t="shared" si="17"/>
        <v>0.85889285714285712</v>
      </c>
      <c r="AQ144">
        <f t="shared" si="17"/>
        <v>0.72</v>
      </c>
      <c r="AR144">
        <f t="shared" si="17"/>
        <v>0.69928571428571429</v>
      </c>
      <c r="AS144">
        <f t="shared" si="17"/>
        <v>0.69357142857142862</v>
      </c>
    </row>
    <row r="145" spans="1:45" ht="15" x14ac:dyDescent="0.25">
      <c r="A145" s="19" t="s">
        <v>152</v>
      </c>
      <c r="B145" s="3" t="s">
        <v>152</v>
      </c>
      <c r="C145" s="132">
        <f>IF(ISNUMBER('2010'!C145),(1-PRODUCT('2010'!C145,0.1)),"XXX")</f>
        <v>0.39999999999999991</v>
      </c>
      <c r="D145" s="132">
        <f>IFERROR(IF((LOG(100*'2010'!D145+1)/LOG(100+1))&gt;1,0,(1-(LOG(100*'2010'!D145+1)/LOG(100+1)))), 1)</f>
        <v>0.58196661212651113</v>
      </c>
      <c r="E145" s="132">
        <f>IF(ISNUMBER('2010'!E145),'2010'!E145/100,"XXX")</f>
        <v>0.68500000000000016</v>
      </c>
      <c r="F145" s="132">
        <f>IF(ISNUMBER('2010'!F145),(1-(('2010'!F145-1)/4)),"XXX")</f>
        <v>0.5</v>
      </c>
      <c r="G145" s="132">
        <f>IF(ISNUMBER('2010'!G145),(1-('2010'!G145/10)),"XXX")</f>
        <v>0.44999999999999996</v>
      </c>
      <c r="H145" s="160">
        <f t="shared" si="14"/>
        <v>0.52339332242530223</v>
      </c>
      <c r="I145" s="132">
        <f>'2010'!H145</f>
        <v>0.60142857142857142</v>
      </c>
      <c r="J145" s="132">
        <f>IF(ISNUMBER('2010'!I145),'2010'!I145,"XXX")</f>
        <v>0.2581</v>
      </c>
      <c r="K145" s="132" t="str">
        <f>IF(ISNUMBER('2010'!J145),IF(('2010'!J145/5)&gt;1,1,'2010'!J145/5),"XXX")</f>
        <v>XXX</v>
      </c>
      <c r="L145" s="132">
        <f>IF(ISNUMBER('2010'!K145),'2010'!K145,"XXX")</f>
        <v>0.45571428571428568</v>
      </c>
      <c r="M145" s="132">
        <f>IF(ISNUMBER('2010'!L145),IF(('2010'!L145/5)&gt;1,1,'2010'!L145/5),"XXX")</f>
        <v>0.78318729399999998</v>
      </c>
      <c r="N145" s="132">
        <f>IF(ISNUMBER('2010'!M145),(1-('2010'!M145/100)),"XXX")</f>
        <v>0.83127782819999996</v>
      </c>
      <c r="O145" s="132">
        <f>IF(ISNUMBER('2010'!N145),IF(('2010'!N145/10)&gt;1,1,'2010'!N145/10),"XXX")</f>
        <v>1</v>
      </c>
      <c r="P145" s="159">
        <f>IF(ISNUMBER('2010'!O145),('2010'!O145/100),"XXX")</f>
        <v>1</v>
      </c>
      <c r="Q145" s="159">
        <f>'2010'!P145</f>
        <v>0.22678444385528565</v>
      </c>
      <c r="R145" s="159" t="str">
        <f>IF(ISNUMBER('2010'!Q145),('2010'!Q145/100),"XXX")</f>
        <v>XXX</v>
      </c>
      <c r="S145" s="159">
        <f>IF(ISNUMBER('2010'!R145),('2010'!R145/100),"XXX")</f>
        <v>0.64073740000000001</v>
      </c>
      <c r="T145" s="132">
        <f>IF(ISNUMBER('2010'!S145),(1-('2010'!S145/100)),"XXX")</f>
        <v>0.99760000000000004</v>
      </c>
      <c r="U145" s="132">
        <f>IF(ISNUMBER('2010'!T145),'2010'!T145,"XXX")</f>
        <v>0.50857142857142856</v>
      </c>
      <c r="V145" s="132">
        <f>IF(ISNUMBER('2010'!U145),'2010'!U145,"XXX")</f>
        <v>0.44857142857142857</v>
      </c>
      <c r="W145" s="132">
        <f>IF(ISNUMBER('2010'!V145),'2010'!V145,"XXX")</f>
        <v>0.61285714285714288</v>
      </c>
      <c r="X145" s="132">
        <f>IF(ISNUMBER('2010'!W145),'2010'!W145,"XXX")</f>
        <v>0.5</v>
      </c>
      <c r="Y145" s="161">
        <f t="shared" si="15"/>
        <v>0.59670803454798216</v>
      </c>
      <c r="Z145" s="132">
        <f>'2010'!X145</f>
        <v>0.55300000000000005</v>
      </c>
      <c r="AA145" s="132">
        <f>('2010'!Y145+2.5)/5</f>
        <v>0.49845334720000001</v>
      </c>
      <c r="AB145" s="160">
        <f t="shared" si="16"/>
        <v>0.52572667360000003</v>
      </c>
      <c r="AC145" s="6"/>
      <c r="AE145">
        <f t="shared" si="17"/>
        <v>0.42976428571428571</v>
      </c>
      <c r="AF145">
        <f t="shared" si="17"/>
        <v>0.2581</v>
      </c>
      <c r="AG145">
        <f t="shared" si="17"/>
        <v>0.45571428571428568</v>
      </c>
      <c r="AH145">
        <f t="shared" si="17"/>
        <v>0.61945078985714286</v>
      </c>
      <c r="AI145">
        <f t="shared" si="17"/>
        <v>0.80723256109999997</v>
      </c>
      <c r="AJ145">
        <f t="shared" si="17"/>
        <v>0.91563891409999998</v>
      </c>
      <c r="AK145">
        <f t="shared" si="17"/>
        <v>1</v>
      </c>
      <c r="AL145">
        <f t="shared" si="17"/>
        <v>0.61339222192764287</v>
      </c>
      <c r="AM145">
        <f t="shared" si="17"/>
        <v>0.22678444385528565</v>
      </c>
      <c r="AN145">
        <f t="shared" si="17"/>
        <v>0.64073740000000001</v>
      </c>
      <c r="AO145">
        <f t="shared" si="17"/>
        <v>0.81916870000000008</v>
      </c>
      <c r="AP145">
        <f t="shared" si="17"/>
        <v>0.75308571428571436</v>
      </c>
      <c r="AQ145">
        <f t="shared" si="17"/>
        <v>0.47857142857142854</v>
      </c>
      <c r="AR145">
        <f t="shared" si="17"/>
        <v>0.53071428571428569</v>
      </c>
      <c r="AS145">
        <f t="shared" si="17"/>
        <v>0.55642857142857149</v>
      </c>
    </row>
    <row r="146" spans="1:45" ht="15" x14ac:dyDescent="0.25">
      <c r="A146" s="19" t="s">
        <v>153</v>
      </c>
      <c r="B146" s="3" t="s">
        <v>153</v>
      </c>
      <c r="C146" s="132">
        <f>IF(ISNUMBER('2010'!C146),(1-PRODUCT('2010'!C146,0.1)),"XXX")</f>
        <v>0.20999999999999996</v>
      </c>
      <c r="D146" s="132">
        <f>IFERROR(IF((LOG(100*'2010'!D146+1)/LOG(100+1))&gt;1,0,(1-(LOG(100*'2010'!D146+1)/LOG(100+1)))), 1)</f>
        <v>0.65169769460146254</v>
      </c>
      <c r="E146" s="132">
        <f>IF(ISNUMBER('2010'!E146),'2010'!E146/100,"XXX")</f>
        <v>0.69666666666666677</v>
      </c>
      <c r="F146" s="132">
        <f>IF(ISNUMBER('2010'!F146),(1-(('2010'!F146-1)/4)),"XXX")</f>
        <v>0.5</v>
      </c>
      <c r="G146" s="132">
        <f>IF(ISNUMBER('2010'!G146),(1-('2010'!G146/10)),"XXX")</f>
        <v>0.24</v>
      </c>
      <c r="H146" s="160">
        <f t="shared" si="14"/>
        <v>0.45967287225362591</v>
      </c>
      <c r="I146" s="132">
        <f>'2010'!H146</f>
        <v>0.3428571428571428</v>
      </c>
      <c r="J146" s="132">
        <f>IF(ISNUMBER('2010'!I146),'2010'!I146,"XXX")</f>
        <v>4.7899999999999998E-2</v>
      </c>
      <c r="K146" s="132">
        <f>IF(ISNUMBER('2010'!J146),IF(('2010'!J146/5)&gt;1,1,'2010'!J146/5),"XXX")</f>
        <v>0.30197599999999997</v>
      </c>
      <c r="L146" s="132">
        <f>IF(ISNUMBER('2010'!K146),'2010'!K146,"XXX")</f>
        <v>0.43571428571428567</v>
      </c>
      <c r="M146" s="132">
        <f>IF(ISNUMBER('2010'!L146),IF(('2010'!L146/5)&gt;1,1,'2010'!L146/5),"XXX")</f>
        <v>0.21274345</v>
      </c>
      <c r="N146" s="132">
        <f>IF(ISNUMBER('2010'!M146),(1-('2010'!M146/100)),"XXX")</f>
        <v>0.62609336849999997</v>
      </c>
      <c r="O146" s="132">
        <f>IF(ISNUMBER('2010'!N146),IF(('2010'!N146/10)&gt;1,1,'2010'!N146/10),"XXX")</f>
        <v>0.34600000000000003</v>
      </c>
      <c r="P146" s="159">
        <f>IF(ISNUMBER('2010'!O146),('2010'!O146/100),"XXX")</f>
        <v>6.6000000000000003E-2</v>
      </c>
      <c r="Q146" s="159">
        <f>'2010'!P146</f>
        <v>0.12002218961715698</v>
      </c>
      <c r="R146" s="159">
        <f>IF(ISNUMBER('2010'!Q146),('2010'!Q146/100),"XXX")</f>
        <v>6.0000000000000001E-3</v>
      </c>
      <c r="S146" s="159">
        <f>IF(ISNUMBER('2010'!R146),('2010'!R146/100),"XXX")</f>
        <v>0.20705500000000002</v>
      </c>
      <c r="T146" s="132">
        <f>IF(ISNUMBER('2010'!S146),(1-('2010'!S146/100)),"XXX")</f>
        <v>0.60040000000000004</v>
      </c>
      <c r="U146" s="132">
        <f>IF(ISNUMBER('2010'!T146),'2010'!T146,"XXX")</f>
        <v>0.49857142857142861</v>
      </c>
      <c r="V146" s="132">
        <f>IF(ISNUMBER('2010'!U146),'2010'!U146,"XXX")</f>
        <v>0.37714285714285717</v>
      </c>
      <c r="W146" s="132">
        <f>IF(ISNUMBER('2010'!V146),'2010'!V146,"XXX")</f>
        <v>0.52142857142857146</v>
      </c>
      <c r="X146" s="132">
        <f>IF(ISNUMBER('2010'!W146),'2010'!W146,"XXX")</f>
        <v>0.52</v>
      </c>
      <c r="Y146" s="161">
        <f t="shared" si="15"/>
        <v>0.32686901836446514</v>
      </c>
      <c r="Z146" s="132">
        <f>'2010'!X146</f>
        <v>0.33900000000000002</v>
      </c>
      <c r="AA146" s="132">
        <f>('2010'!Y146+2.5)/5</f>
        <v>0.41452786919999995</v>
      </c>
      <c r="AB146" s="160">
        <f t="shared" si="16"/>
        <v>0.37676393460000002</v>
      </c>
      <c r="AC146" s="6"/>
      <c r="AE146">
        <f t="shared" si="17"/>
        <v>0.1953785714285714</v>
      </c>
      <c r="AF146">
        <f t="shared" si="17"/>
        <v>0.17493799999999998</v>
      </c>
      <c r="AG146">
        <f t="shared" si="17"/>
        <v>0.36884514285714282</v>
      </c>
      <c r="AH146">
        <f t="shared" si="17"/>
        <v>0.32422886785714283</v>
      </c>
      <c r="AI146">
        <f t="shared" si="17"/>
        <v>0.41941840924999996</v>
      </c>
      <c r="AJ146">
        <f t="shared" si="17"/>
        <v>0.48604668424999997</v>
      </c>
      <c r="AK146">
        <f t="shared" si="17"/>
        <v>0.20600000000000002</v>
      </c>
      <c r="AL146">
        <f t="shared" si="17"/>
        <v>9.3011094808578498E-2</v>
      </c>
      <c r="AM146">
        <f t="shared" si="17"/>
        <v>6.3011094808578486E-2</v>
      </c>
      <c r="AN146">
        <f t="shared" si="17"/>
        <v>0.10652750000000001</v>
      </c>
      <c r="AO146">
        <f t="shared" si="17"/>
        <v>0.40372750000000002</v>
      </c>
      <c r="AP146">
        <f t="shared" si="17"/>
        <v>0.54948571428571436</v>
      </c>
      <c r="AQ146">
        <f t="shared" si="17"/>
        <v>0.43785714285714289</v>
      </c>
      <c r="AR146">
        <f t="shared" si="17"/>
        <v>0.44928571428571429</v>
      </c>
      <c r="AS146">
        <f t="shared" si="17"/>
        <v>0.52071428571428569</v>
      </c>
    </row>
    <row r="147" spans="1:45" ht="15" x14ac:dyDescent="0.25">
      <c r="A147" s="19" t="s">
        <v>154</v>
      </c>
      <c r="B147" s="3" t="s">
        <v>154</v>
      </c>
      <c r="C147" s="132">
        <f>IF(ISNUMBER('2010'!C147),(1-PRODUCT('2010'!C147,0.1)),"XXX")</f>
        <v>0.33999999999999997</v>
      </c>
      <c r="D147" s="132">
        <f>IFERROR(IF((LOG(100*'2010'!D147+1)/LOG(100+1))&gt;1,0,(1-(LOG(100*'2010'!D147+1)/LOG(100+1)))), 1)</f>
        <v>1</v>
      </c>
      <c r="E147" s="132">
        <f>IF(ISNUMBER('2010'!E147),'2010'!E147/100,"XXX")</f>
        <v>0.75833333333333341</v>
      </c>
      <c r="F147" s="132">
        <f>IF(ISNUMBER('2010'!F147),(1-(('2010'!F147-1)/4)),"XXX")</f>
        <v>0.75</v>
      </c>
      <c r="G147" s="132">
        <f>IF(ISNUMBER('2010'!G147),(1-('2010'!G147/10)),"XXX")</f>
        <v>0.47</v>
      </c>
      <c r="H147" s="160">
        <f t="shared" si="14"/>
        <v>0.66366666666666663</v>
      </c>
      <c r="I147" s="132">
        <f>'2010'!H147</f>
        <v>0.54714285714285715</v>
      </c>
      <c r="J147" s="132">
        <f>IF(ISNUMBER('2010'!I147),'2010'!I147,"XXX")</f>
        <v>0.24868999999999999</v>
      </c>
      <c r="K147" s="132">
        <f>IF(ISNUMBER('2010'!J147),IF(('2010'!J147/5)&gt;1,1,'2010'!J147/5),"XXX")</f>
        <v>0.54459199999999996</v>
      </c>
      <c r="L147" s="132">
        <f>IF(ISNUMBER('2010'!K147),'2010'!K147,"XXX")</f>
        <v>0.62142857142857133</v>
      </c>
      <c r="M147" s="132">
        <f>IF(ISNUMBER('2010'!L147),IF(('2010'!L147/5)&gt;1,1,'2010'!L147/5),"XXX")</f>
        <v>0.73729829800000002</v>
      </c>
      <c r="N147" s="132">
        <f>IF(ISNUMBER('2010'!M147),(1-('2010'!M147/100)),"XXX")</f>
        <v>0.58148021699999997</v>
      </c>
      <c r="O147" s="132">
        <f>IF(ISNUMBER('2010'!N147),IF(('2010'!N147/10)&gt;1,1,'2010'!N147/10),"XXX")</f>
        <v>1</v>
      </c>
      <c r="P147" s="159">
        <f>IF(ISNUMBER('2010'!O147),('2010'!O147/100),"XXX")</f>
        <v>0.91900000000000004</v>
      </c>
      <c r="Q147" s="159">
        <f>'2010'!P147</f>
        <v>1</v>
      </c>
      <c r="R147" s="159">
        <f>IF(ISNUMBER('2010'!Q147),('2010'!Q147/100),"XXX")</f>
        <v>0.39</v>
      </c>
      <c r="S147" s="159">
        <f>IF(ISNUMBER('2010'!R147),('2010'!R147/100),"XXX")</f>
        <v>0.80876890000000001</v>
      </c>
      <c r="T147" s="132">
        <f>IF(ISNUMBER('2010'!S147),(1-('2010'!S147/100)),"XXX")</f>
        <v>1</v>
      </c>
      <c r="U147" s="132">
        <f>IF(ISNUMBER('2010'!T147),'2010'!T147,"XXX")</f>
        <v>0.37285714285714283</v>
      </c>
      <c r="V147" s="132">
        <f>IF(ISNUMBER('2010'!U147),'2010'!U147,"XXX")</f>
        <v>0.31714285714285712</v>
      </c>
      <c r="W147" s="132">
        <f>IF(ISNUMBER('2010'!V147),'2010'!V147,"XXX")</f>
        <v>0.45714285714285718</v>
      </c>
      <c r="X147" s="132">
        <f>IF(ISNUMBER('2010'!W147),'2010'!W147,"XXX")</f>
        <v>0.37</v>
      </c>
      <c r="Y147" s="161">
        <f t="shared" si="15"/>
        <v>0.61972148129464277</v>
      </c>
      <c r="Z147" s="132">
        <f>'2010'!X147</f>
        <v>0.496</v>
      </c>
      <c r="AA147" s="132">
        <f>('2010'!Y147+2.5)/5</f>
        <v>0.49861488300000001</v>
      </c>
      <c r="AB147" s="160">
        <f t="shared" si="16"/>
        <v>0.4973074415</v>
      </c>
      <c r="AC147" s="6"/>
      <c r="AE147">
        <f t="shared" si="17"/>
        <v>0.39791642857142856</v>
      </c>
      <c r="AF147">
        <f t="shared" si="17"/>
        <v>0.39664099999999997</v>
      </c>
      <c r="AG147">
        <f t="shared" si="17"/>
        <v>0.58301028571428559</v>
      </c>
      <c r="AH147">
        <f t="shared" si="17"/>
        <v>0.67936343471428562</v>
      </c>
      <c r="AI147">
        <f t="shared" si="17"/>
        <v>0.65938925749999999</v>
      </c>
      <c r="AJ147">
        <f t="shared" si="17"/>
        <v>0.79074010849999998</v>
      </c>
      <c r="AK147">
        <f t="shared" si="17"/>
        <v>0.95950000000000002</v>
      </c>
      <c r="AL147">
        <f t="shared" si="17"/>
        <v>0.95950000000000002</v>
      </c>
      <c r="AM147">
        <f t="shared" si="17"/>
        <v>0.69500000000000006</v>
      </c>
      <c r="AN147">
        <f t="shared" si="17"/>
        <v>0.59938445000000007</v>
      </c>
      <c r="AO147">
        <f t="shared" si="17"/>
        <v>0.90438445000000001</v>
      </c>
      <c r="AP147">
        <f t="shared" si="17"/>
        <v>0.68642857142857139</v>
      </c>
      <c r="AQ147">
        <f t="shared" si="17"/>
        <v>0.34499999999999997</v>
      </c>
      <c r="AR147">
        <f t="shared" si="17"/>
        <v>0.38714285714285712</v>
      </c>
      <c r="AS147">
        <f t="shared" si="17"/>
        <v>0.41357142857142859</v>
      </c>
    </row>
    <row r="148" spans="1:45" ht="15" x14ac:dyDescent="0.25">
      <c r="A148" s="19" t="s">
        <v>155</v>
      </c>
      <c r="B148" s="3" t="s">
        <v>155</v>
      </c>
      <c r="C148" s="132">
        <f>IF(ISNUMBER('2010'!C148),(1-PRODUCT('2010'!C148,0.1)),"XXX")</f>
        <v>0.55000000000000004</v>
      </c>
      <c r="D148" s="132">
        <f>IFERROR(IF((LOG(100*'2010'!D148+1)/LOG(100+1))&gt;1,0,(1-(LOG(100*'2010'!D148+1)/LOG(100+1)))), 1)</f>
        <v>1</v>
      </c>
      <c r="E148" s="132">
        <v>1</v>
      </c>
      <c r="F148" s="132">
        <f>IF(ISNUMBER('2010'!F148),(1-(('2010'!F148-1)/4)),"XXX")</f>
        <v>1</v>
      </c>
      <c r="G148" s="132">
        <f>IF(ISNUMBER('2010'!G148),(1-('2010'!G148/10)),"XXX")</f>
        <v>0.40999999999999992</v>
      </c>
      <c r="H148" s="160">
        <f t="shared" si="14"/>
        <v>0.79200000000000004</v>
      </c>
      <c r="I148" s="132">
        <f>'2010'!H148</f>
        <v>0.89428571428571424</v>
      </c>
      <c r="J148" s="132">
        <f>IF(ISNUMBER('2010'!I148),'2010'!I148,"XXX")</f>
        <v>0.54342999999999997</v>
      </c>
      <c r="K148" s="132" t="str">
        <f>IF(ISNUMBER('2010'!J148),IF(('2010'!J148/5)&gt;1,1,'2010'!J148/5),"XXX")</f>
        <v>XXX</v>
      </c>
      <c r="L148" s="132">
        <f>IF(ISNUMBER('2010'!K148),'2010'!K148,"XXX")</f>
        <v>0.69714285714285718</v>
      </c>
      <c r="M148" s="132">
        <f>IF(ISNUMBER('2010'!L148),IF(('2010'!L148/5)&gt;1,1,'2010'!L148/5),"XXX")</f>
        <v>0.54965043000000002</v>
      </c>
      <c r="N148" s="132">
        <f>IF(ISNUMBER('2010'!M148),(1-('2010'!M148/100)),"XXX")</f>
        <v>0.82054256439999995</v>
      </c>
      <c r="O148" s="132">
        <f>IF(ISNUMBER('2010'!N148),IF(('2010'!N148/10)&gt;1,1,'2010'!N148/10),"XXX")</f>
        <v>0.38808749414948601</v>
      </c>
      <c r="P148" s="159" t="str">
        <f>IF(ISNUMBER('2010'!O148),('2010'!O148/100),"XXX")</f>
        <v>XXX</v>
      </c>
      <c r="Q148" s="159" t="str">
        <f>'2010'!P148</f>
        <v>XXX</v>
      </c>
      <c r="R148" s="159">
        <f>IF(ISNUMBER('2010'!Q148),('2010'!Q148/100),"XXX")</f>
        <v>1.2E-2</v>
      </c>
      <c r="S148" s="159">
        <f>IF(ISNUMBER('2010'!R148),('2010'!R148/100),"XXX")</f>
        <v>0.96711780000000003</v>
      </c>
      <c r="T148" s="132">
        <f>IF(ISNUMBER('2010'!S148),(1-('2010'!S148/100)),"XXX")</f>
        <v>1</v>
      </c>
      <c r="U148" s="132">
        <f>IF(ISNUMBER('2010'!T148),'2010'!T148,"XXX")</f>
        <v>0.73142857142857143</v>
      </c>
      <c r="V148" s="132">
        <f>IF(ISNUMBER('2010'!U148),'2010'!U148,"XXX")</f>
        <v>0.73857142857142855</v>
      </c>
      <c r="W148" s="132">
        <f>IF(ISNUMBER('2010'!V148),'2010'!V148,"XXX")</f>
        <v>0.75</v>
      </c>
      <c r="X148" s="132">
        <f>IF(ISNUMBER('2010'!W148),'2010'!W148,"XXX")</f>
        <v>0.6785714285714286</v>
      </c>
      <c r="Y148" s="161">
        <f t="shared" si="15"/>
        <v>0.61675366499011441</v>
      </c>
      <c r="Z148" s="132">
        <f>'2010'!X148</f>
        <v>6.9000000000000006E-2</v>
      </c>
      <c r="AA148" s="132">
        <f>('2010'!Y148+2.5)/5</f>
        <v>0.33996694080000001</v>
      </c>
      <c r="AB148" s="160">
        <f t="shared" si="16"/>
        <v>0.20448347040000001</v>
      </c>
      <c r="AC148" s="6"/>
      <c r="AE148">
        <f t="shared" si="17"/>
        <v>0.7188578571428571</v>
      </c>
      <c r="AF148">
        <f t="shared" si="17"/>
        <v>0.54342999999999997</v>
      </c>
      <c r="AG148">
        <f t="shared" si="17"/>
        <v>0.69714285714285718</v>
      </c>
      <c r="AH148">
        <f t="shared" si="17"/>
        <v>0.62339664357142865</v>
      </c>
      <c r="AI148">
        <f t="shared" si="17"/>
        <v>0.68509649719999999</v>
      </c>
      <c r="AJ148">
        <f t="shared" si="17"/>
        <v>0.60431502927474301</v>
      </c>
      <c r="AK148">
        <f t="shared" si="17"/>
        <v>0.38808749414948601</v>
      </c>
      <c r="AL148" t="str">
        <f t="shared" si="17"/>
        <v>XXX</v>
      </c>
      <c r="AM148">
        <f t="shared" si="17"/>
        <v>1.2E-2</v>
      </c>
      <c r="AN148">
        <f t="shared" si="17"/>
        <v>0.48955890000000002</v>
      </c>
      <c r="AO148">
        <f t="shared" si="17"/>
        <v>0.98355890000000001</v>
      </c>
      <c r="AP148">
        <f t="shared" si="17"/>
        <v>0.86571428571428566</v>
      </c>
      <c r="AQ148">
        <f t="shared" si="17"/>
        <v>0.73499999999999999</v>
      </c>
      <c r="AR148">
        <f t="shared" si="17"/>
        <v>0.74428571428571422</v>
      </c>
      <c r="AS148">
        <f t="shared" si="17"/>
        <v>0.7142857142857143</v>
      </c>
    </row>
    <row r="149" spans="1:45" ht="15" x14ac:dyDescent="0.25">
      <c r="A149" s="19" t="s">
        <v>156</v>
      </c>
      <c r="B149" s="3" t="s">
        <v>156</v>
      </c>
      <c r="C149" s="132">
        <f>IF(ISNUMBER('2010'!C149),(1-PRODUCT('2010'!C149,0.1)),"XXX")</f>
        <v>0.78</v>
      </c>
      <c r="D149" s="132">
        <f>IFERROR(IF((LOG(100*'2010'!D149+1)/LOG(100+1))&gt;1,0,(1-(LOG(100*'2010'!D149+1)/LOG(100+1)))), 1)</f>
        <v>1</v>
      </c>
      <c r="E149" s="132">
        <f>IF(ISNUMBER('2010'!E149),'2010'!E149/100,"XXX")</f>
        <v>0.91</v>
      </c>
      <c r="F149" s="132">
        <f>IF(ISNUMBER('2010'!F149),(1-(('2010'!F149-1)/4)),"XXX")</f>
        <v>1</v>
      </c>
      <c r="G149" s="132">
        <f>IF(ISNUMBER('2010'!G149),(1-('2010'!G149/10)),"XXX")</f>
        <v>0.77</v>
      </c>
      <c r="H149" s="160">
        <f t="shared" si="14"/>
        <v>0.89200000000000002</v>
      </c>
      <c r="I149" s="132">
        <f>'2010'!H149</f>
        <v>0.84</v>
      </c>
      <c r="J149" s="132">
        <f>IF(ISNUMBER('2010'!I149),'2010'!I149,"XXX")</f>
        <v>0.71636999999999995</v>
      </c>
      <c r="K149" s="132">
        <f>IF(ISNUMBER('2010'!J149),IF(('2010'!J149/5)&gt;1,1,'2010'!J149/5),"XXX")</f>
        <v>0.81228800000000001</v>
      </c>
      <c r="L149" s="132">
        <f>IF(ISNUMBER('2010'!K149),'2010'!K149,"XXX")</f>
        <v>0.70000000000000007</v>
      </c>
      <c r="M149" s="132">
        <f>IF(ISNUMBER('2010'!L149),IF(('2010'!L149/5)&gt;1,1,'2010'!L149/5),"XXX")</f>
        <v>1</v>
      </c>
      <c r="N149" s="132">
        <f>IF(ISNUMBER('2010'!M149),(1-('2010'!M149/100)),"XXX")</f>
        <v>0.86405459399999995</v>
      </c>
      <c r="O149" s="132">
        <f>IF(ISNUMBER('2010'!N149),IF(('2010'!N149/10)&gt;1,1,'2010'!N149/10),"XXX")</f>
        <v>1</v>
      </c>
      <c r="P149" s="159">
        <f>IF(ISNUMBER('2010'!O149),('2010'!O149/100),"XXX")</f>
        <v>1</v>
      </c>
      <c r="Q149" s="159">
        <f>'2010'!P149</f>
        <v>1</v>
      </c>
      <c r="R149" s="159">
        <f>IF(ISNUMBER('2010'!Q149),('2010'!Q149/100),"XXX")</f>
        <v>0.7659999999999999</v>
      </c>
      <c r="S149" s="159">
        <f>IF(ISNUMBER('2010'!R149),('2010'!R149/100),"XXX")</f>
        <v>0.85406809999999989</v>
      </c>
      <c r="T149" s="132">
        <f>IF(ISNUMBER('2010'!S149),(1-('2010'!S149/100)),"XXX")</f>
        <v>1</v>
      </c>
      <c r="U149" s="132">
        <f>IF(ISNUMBER('2010'!T149),'2010'!T149,"XXX")</f>
        <v>0.80999999999999994</v>
      </c>
      <c r="V149" s="132">
        <f>IF(ISNUMBER('2010'!U149),'2010'!U149,"XXX")</f>
        <v>0.73071428571428576</v>
      </c>
      <c r="W149" s="132">
        <f>IF(ISNUMBER('2010'!V149),'2010'!V149,"XXX")</f>
        <v>0.71</v>
      </c>
      <c r="X149" s="132">
        <f>IF(ISNUMBER('2010'!W149),'2010'!W149,"XXX")</f>
        <v>0.61428571428571421</v>
      </c>
      <c r="Y149" s="161">
        <f t="shared" si="15"/>
        <v>0.83861129337499996</v>
      </c>
      <c r="Z149" s="132">
        <f>'2010'!X149</f>
        <v>0.87</v>
      </c>
      <c r="AA149" s="132">
        <f>('2010'!Y149+2.5)/5</f>
        <v>0.76458323000000006</v>
      </c>
      <c r="AB149" s="160">
        <f t="shared" si="16"/>
        <v>0.81729161500000003</v>
      </c>
      <c r="AC149" s="6"/>
      <c r="AE149">
        <f t="shared" si="17"/>
        <v>0.7781849999999999</v>
      </c>
      <c r="AF149">
        <f t="shared" si="17"/>
        <v>0.76432900000000004</v>
      </c>
      <c r="AG149">
        <f t="shared" si="17"/>
        <v>0.75614400000000004</v>
      </c>
      <c r="AH149">
        <f t="shared" si="17"/>
        <v>0.85000000000000009</v>
      </c>
      <c r="AI149">
        <f t="shared" si="17"/>
        <v>0.93202729699999998</v>
      </c>
      <c r="AJ149">
        <f t="shared" si="17"/>
        <v>0.93202729699999998</v>
      </c>
      <c r="AK149">
        <f t="shared" si="17"/>
        <v>1</v>
      </c>
      <c r="AL149">
        <f t="shared" si="17"/>
        <v>1</v>
      </c>
      <c r="AM149">
        <f t="shared" si="17"/>
        <v>0.88300000000000001</v>
      </c>
      <c r="AN149">
        <f t="shared" si="17"/>
        <v>0.81003404999999984</v>
      </c>
      <c r="AO149">
        <f t="shared" si="17"/>
        <v>0.92703404999999994</v>
      </c>
      <c r="AP149">
        <f t="shared" si="17"/>
        <v>0.90500000000000003</v>
      </c>
      <c r="AQ149">
        <f t="shared" si="17"/>
        <v>0.77035714285714285</v>
      </c>
      <c r="AR149">
        <f t="shared" si="17"/>
        <v>0.72035714285714292</v>
      </c>
      <c r="AS149">
        <f t="shared" si="17"/>
        <v>0.66214285714285714</v>
      </c>
    </row>
    <row r="150" spans="1:45" ht="15" x14ac:dyDescent="0.25">
      <c r="A150" s="19" t="s">
        <v>157</v>
      </c>
      <c r="B150" s="3" t="s">
        <v>157</v>
      </c>
      <c r="C150" s="132">
        <f>IF(ISNUMBER('2010'!C150),(1-PRODUCT('2010'!C150,0.1)),"XXX")</f>
        <v>0.85</v>
      </c>
      <c r="D150" s="132">
        <f>IFERROR(IF((LOG(100*'2010'!D150+1)/LOG(100+1))&gt;1,0,(1-(LOG(100*'2010'!D150+1)/LOG(100+1)))), 1)</f>
        <v>1</v>
      </c>
      <c r="E150" s="132">
        <f>IF(ISNUMBER('2010'!E150),'2010'!E150/100,"XXX")</f>
        <v>0.82500000000000018</v>
      </c>
      <c r="F150" s="132">
        <f>IF(ISNUMBER('2010'!F150),(1-(('2010'!F150-1)/4)),"XXX")</f>
        <v>0.5</v>
      </c>
      <c r="G150" s="132">
        <f>IF(ISNUMBER('2010'!G150),(1-('2010'!G150/10)),"XXX")</f>
        <v>0.63</v>
      </c>
      <c r="H150" s="160">
        <f t="shared" si="14"/>
        <v>0.76100000000000001</v>
      </c>
      <c r="I150" s="132">
        <f>'2010'!H150</f>
        <v>0.80714285714285716</v>
      </c>
      <c r="J150" s="132">
        <f>IF(ISNUMBER('2010'!I150),'2010'!I150,"XXX")</f>
        <v>0.64490000000000003</v>
      </c>
      <c r="K150" s="132">
        <f>IF(ISNUMBER('2010'!J150),IF(('2010'!J150/5)&gt;1,1,'2010'!J150/5),"XXX")</f>
        <v>0.65362799999999999</v>
      </c>
      <c r="L150" s="132">
        <f>IF(ISNUMBER('2010'!K150),'2010'!K150,"XXX")</f>
        <v>0.67285714285714282</v>
      </c>
      <c r="M150" s="132">
        <f>IF(ISNUMBER('2010'!L150),IF(('2010'!L150/5)&gt;1,1,'2010'!L150/5),"XXX")</f>
        <v>1</v>
      </c>
      <c r="N150" s="132">
        <f>IF(ISNUMBER('2010'!M150),(1-('2010'!M150/100)),"XXX")</f>
        <v>0.87635443690000003</v>
      </c>
      <c r="O150" s="132">
        <f>IF(ISNUMBER('2010'!N150),IF(('2010'!N150/10)&gt;1,1,'2010'!N150/10),"XXX")</f>
        <v>1</v>
      </c>
      <c r="P150" s="159">
        <f>IF(ISNUMBER('2010'!O150),('2010'!O150/100),"XXX")</f>
        <v>0.85799999999999998</v>
      </c>
      <c r="Q150" s="159" t="str">
        <f>'2010'!P150</f>
        <v>XXX</v>
      </c>
      <c r="R150" s="159">
        <f>IF(ISNUMBER('2010'!Q150),('2010'!Q150/100),"XXX")</f>
        <v>0.31</v>
      </c>
      <c r="S150" s="159">
        <f>IF(ISNUMBER('2010'!R150),('2010'!R150/100),"XXX")</f>
        <v>0.93405300000000002</v>
      </c>
      <c r="T150" s="132">
        <f>IF(ISNUMBER('2010'!S150),(1-('2010'!S150/100)),"XXX")</f>
        <v>1</v>
      </c>
      <c r="U150" s="132">
        <f>IF(ISNUMBER('2010'!T150),'2010'!T150,"XXX")</f>
        <v>0.72857142857142854</v>
      </c>
      <c r="V150" s="132">
        <f>IF(ISNUMBER('2010'!U150),'2010'!U150,"XXX")</f>
        <v>0.60285714285714287</v>
      </c>
      <c r="W150" s="132">
        <f>IF(ISNUMBER('2010'!V150),'2010'!V150,"XXX")</f>
        <v>0.68285714285714294</v>
      </c>
      <c r="X150" s="132">
        <f>IF(ISNUMBER('2010'!W150),'2010'!W150,"XXX")</f>
        <v>0.57999999999999996</v>
      </c>
      <c r="Y150" s="161">
        <f t="shared" si="15"/>
        <v>0.72882632194910713</v>
      </c>
      <c r="Z150" s="132">
        <f>'2010'!X150</f>
        <v>0.90700000000000003</v>
      </c>
      <c r="AA150" s="132">
        <f>('2010'!Y150+2.5)/5</f>
        <v>0.73431441780000006</v>
      </c>
      <c r="AB150" s="160">
        <f t="shared" si="16"/>
        <v>0.82065720890000005</v>
      </c>
      <c r="AC150" s="6"/>
      <c r="AE150">
        <f t="shared" ref="AE150:AS156" si="18">IF(ISNUMBER(AVERAGE(I150:J150)),AVERAGE(I150:J150),"XXX")</f>
        <v>0.7260214285714286</v>
      </c>
      <c r="AF150">
        <f t="shared" si="18"/>
        <v>0.64926400000000006</v>
      </c>
      <c r="AG150">
        <f t="shared" si="18"/>
        <v>0.66324257142857146</v>
      </c>
      <c r="AH150">
        <f t="shared" si="18"/>
        <v>0.83642857142857141</v>
      </c>
      <c r="AI150">
        <f t="shared" si="18"/>
        <v>0.93817721845000002</v>
      </c>
      <c r="AJ150">
        <f t="shared" si="18"/>
        <v>0.93817721845000002</v>
      </c>
      <c r="AK150">
        <f t="shared" si="18"/>
        <v>0.92900000000000005</v>
      </c>
      <c r="AL150">
        <f t="shared" si="18"/>
        <v>0.85799999999999998</v>
      </c>
      <c r="AM150">
        <f t="shared" si="18"/>
        <v>0.31</v>
      </c>
      <c r="AN150">
        <f t="shared" si="18"/>
        <v>0.62202650000000004</v>
      </c>
      <c r="AO150">
        <f t="shared" si="18"/>
        <v>0.96702650000000001</v>
      </c>
      <c r="AP150">
        <f t="shared" si="18"/>
        <v>0.86428571428571432</v>
      </c>
      <c r="AQ150">
        <f t="shared" si="18"/>
        <v>0.6657142857142857</v>
      </c>
      <c r="AR150">
        <f t="shared" si="18"/>
        <v>0.6428571428571429</v>
      </c>
      <c r="AS150">
        <f t="shared" si="18"/>
        <v>0.63142857142857145</v>
      </c>
    </row>
    <row r="151" spans="1:45" ht="15" x14ac:dyDescent="0.25">
      <c r="A151" s="19" t="s">
        <v>158</v>
      </c>
      <c r="B151" s="3" t="s">
        <v>158</v>
      </c>
      <c r="C151" s="132">
        <f>IF(ISNUMBER('2010'!C151),(1-PRODUCT('2010'!C151,0.1)),"XXX")</f>
        <v>0.57999999999999996</v>
      </c>
      <c r="D151" s="132">
        <f>IFERROR(IF((LOG(100*'2010'!D151+1)/LOG(100+1))&gt;1,0,(1-(LOG(100*'2010'!D151+1)/LOG(100+1)))), 1)</f>
        <v>1</v>
      </c>
      <c r="E151" s="132">
        <f>IF(ISNUMBER('2010'!E151),'2010'!E151/100,"XXX")</f>
        <v>0.94</v>
      </c>
      <c r="F151" s="132">
        <f>IF(ISNUMBER('2010'!F151),(1-(('2010'!F151-1)/4)),"XXX")</f>
        <v>1</v>
      </c>
      <c r="G151" s="132">
        <f>IF(ISNUMBER('2010'!G151),(1-('2010'!G151/10)),"XXX")</f>
        <v>0.75</v>
      </c>
      <c r="H151" s="160">
        <f t="shared" si="14"/>
        <v>0.85399999999999987</v>
      </c>
      <c r="I151" s="132">
        <f>'2010'!H151</f>
        <v>0.61285714285714288</v>
      </c>
      <c r="J151" s="132">
        <f>IF(ISNUMBER('2010'!I151),'2010'!I151,"XXX")</f>
        <v>0.31829000000000002</v>
      </c>
      <c r="K151" s="132">
        <f>IF(ISNUMBER('2010'!J151),IF(('2010'!J151/5)&gt;1,1,'2010'!J151/5),"XXX")</f>
        <v>0.53178999999999998</v>
      </c>
      <c r="L151" s="132">
        <f>IF(ISNUMBER('2010'!K151),'2010'!K151,"XXX")</f>
        <v>0.56714285714285717</v>
      </c>
      <c r="M151" s="132">
        <f>IF(ISNUMBER('2010'!L151),IF(('2010'!L151/5)&gt;1,1,'2010'!L151/5),"XXX")</f>
        <v>0.94937381799999998</v>
      </c>
      <c r="N151" s="132">
        <f>IF(ISNUMBER('2010'!M151),(1-('2010'!M151/100)),"XXX")</f>
        <v>0.79527164459999999</v>
      </c>
      <c r="O151" s="132">
        <f>IF(ISNUMBER('2010'!N151),IF(('2010'!N151/10)&gt;1,1,'2010'!N151/10),"XXX")</f>
        <v>1</v>
      </c>
      <c r="P151" s="159">
        <f>IF(ISNUMBER('2010'!O151),('2010'!O151/100),"XXX")</f>
        <v>0.76500000000000001</v>
      </c>
      <c r="Q151" s="159">
        <f>'2010'!P151</f>
        <v>0.23009517192840576</v>
      </c>
      <c r="R151" s="159">
        <f>IF(ISNUMBER('2010'!Q151),('2010'!Q151/100),"XXX")</f>
        <v>0.84299999999999997</v>
      </c>
      <c r="S151" s="159">
        <f>IF(ISNUMBER('2010'!R151),('2010'!R151/100),"XXX")</f>
        <v>0.72682689999999994</v>
      </c>
      <c r="T151" s="132">
        <f>IF(ISNUMBER('2010'!S151),(1-('2010'!S151/100)),"XXX")</f>
        <v>0.99950000000000006</v>
      </c>
      <c r="U151" s="132">
        <f>IF(ISNUMBER('2010'!T151),'2010'!T151,"XXX")</f>
        <v>0.63714285714285712</v>
      </c>
      <c r="V151" s="132">
        <f>IF(ISNUMBER('2010'!U151),'2010'!U151,"XXX")</f>
        <v>0.68428571428571427</v>
      </c>
      <c r="W151" s="132">
        <f>IF(ISNUMBER('2010'!V151),'2010'!V151,"XXX")</f>
        <v>0.56857142857142862</v>
      </c>
      <c r="X151" s="132">
        <f>IF(ISNUMBER('2010'!W151),'2010'!W151,"XXX")</f>
        <v>0.54428571428571426</v>
      </c>
      <c r="Y151" s="161">
        <f t="shared" si="15"/>
        <v>0.67333957805088251</v>
      </c>
      <c r="Z151" s="132">
        <f>'2010'!X151</f>
        <v>0.91</v>
      </c>
      <c r="AA151" s="132">
        <f>('2010'!Y151+2.5)/5</f>
        <v>0.73681504720000002</v>
      </c>
      <c r="AB151" s="160">
        <f t="shared" si="16"/>
        <v>0.82340752360000002</v>
      </c>
      <c r="AC151" s="6"/>
      <c r="AE151">
        <f t="shared" si="18"/>
        <v>0.46557357142857148</v>
      </c>
      <c r="AF151">
        <f t="shared" si="18"/>
        <v>0.42503999999999997</v>
      </c>
      <c r="AG151">
        <f t="shared" si="18"/>
        <v>0.54946642857142858</v>
      </c>
      <c r="AH151">
        <f t="shared" si="18"/>
        <v>0.75825833757142858</v>
      </c>
      <c r="AI151">
        <f t="shared" si="18"/>
        <v>0.87232273129999993</v>
      </c>
      <c r="AJ151">
        <f t="shared" si="18"/>
        <v>0.89763582230000005</v>
      </c>
      <c r="AK151">
        <f t="shared" si="18"/>
        <v>0.88250000000000006</v>
      </c>
      <c r="AL151">
        <f t="shared" si="18"/>
        <v>0.4975475859642029</v>
      </c>
      <c r="AM151">
        <f t="shared" si="18"/>
        <v>0.53654758596420282</v>
      </c>
      <c r="AN151">
        <f t="shared" si="18"/>
        <v>0.7849134499999999</v>
      </c>
      <c r="AO151">
        <f t="shared" si="18"/>
        <v>0.86316345000000005</v>
      </c>
      <c r="AP151">
        <f t="shared" si="18"/>
        <v>0.81832142857142864</v>
      </c>
      <c r="AQ151">
        <f t="shared" si="18"/>
        <v>0.6607142857142857</v>
      </c>
      <c r="AR151">
        <f t="shared" si="18"/>
        <v>0.62642857142857145</v>
      </c>
      <c r="AS151">
        <f t="shared" si="18"/>
        <v>0.55642857142857149</v>
      </c>
    </row>
    <row r="152" spans="1:45" ht="15" x14ac:dyDescent="0.25">
      <c r="A152" s="19" t="s">
        <v>159</v>
      </c>
      <c r="B152" s="3" t="s">
        <v>159</v>
      </c>
      <c r="C152" s="132">
        <f>IF(ISNUMBER('2010'!C152),(1-PRODUCT('2010'!C152,0.1)),"XXX")</f>
        <v>0.37999999999999989</v>
      </c>
      <c r="D152" s="132">
        <f>IFERROR(IF((LOG(100*'2010'!D152+1)/LOG(100+1))&gt;1,0,(1-(LOG(100*'2010'!D152+1)/LOG(100+1)))), 1)</f>
        <v>1</v>
      </c>
      <c r="E152" s="132" t="str">
        <f>IF(ISNUMBER('2010'!E152),'2010'!E152/100,"XXX")</f>
        <v>XXX</v>
      </c>
      <c r="F152" s="132">
        <f>IF(ISNUMBER('2010'!F152),(1-(('2010'!F152-1)/4)),"XXX")</f>
        <v>0.5</v>
      </c>
      <c r="G152" s="132">
        <f>IF(ISNUMBER('2010'!G152),(1-('2010'!G152/10)),"XXX")</f>
        <v>6.9999999999999951E-2</v>
      </c>
      <c r="H152" s="160">
        <f t="shared" si="14"/>
        <v>0.48749999999999993</v>
      </c>
      <c r="I152" s="132" t="str">
        <f>'2010'!H152</f>
        <v>XXX</v>
      </c>
      <c r="J152" s="132">
        <f>IF(ISNUMBER('2010'!I152),'2010'!I152,"XXX")</f>
        <v>8.5379999999999998E-2</v>
      </c>
      <c r="K152" s="132" t="str">
        <f>IF(ISNUMBER('2010'!J152),IF(('2010'!J152/5)&gt;1,1,'2010'!J152/5),"XXX")</f>
        <v>XXX</v>
      </c>
      <c r="L152" s="132" t="str">
        <f>IF(ISNUMBER('2010'!K152),'2010'!K152,"XXX")</f>
        <v>XXX</v>
      </c>
      <c r="M152" s="132">
        <f>IF(ISNUMBER('2010'!L152),IF(('2010'!L152/5)&gt;1,1,'2010'!L152/5),"XXX")</f>
        <v>0.45263056800000001</v>
      </c>
      <c r="N152" s="132">
        <f>IF(ISNUMBER('2010'!M152),(1-('2010'!M152/100)),"XXX")</f>
        <v>0.45387248990000006</v>
      </c>
      <c r="O152" s="132">
        <f>IF(ISNUMBER('2010'!N152),IF(('2010'!N152/10)&gt;1,1,'2010'!N152/10),"XXX")</f>
        <v>1</v>
      </c>
      <c r="P152" s="159" t="str">
        <f>IF(ISNUMBER('2010'!O152),('2010'!O152/100),"XXX")</f>
        <v>XXX</v>
      </c>
      <c r="Q152" s="159">
        <f>'2010'!P152</f>
        <v>0.15021169185638428</v>
      </c>
      <c r="R152" s="159">
        <f>IF(ISNUMBER('2010'!Q152),('2010'!Q152/100),"XXX")</f>
        <v>0.16</v>
      </c>
      <c r="S152" s="159">
        <f>IF(ISNUMBER('2010'!R152),('2010'!R152/100),"XXX")</f>
        <v>0.51412789999999997</v>
      </c>
      <c r="T152" s="132">
        <f>IF(ISNUMBER('2010'!S152),(1-('2010'!S152/100)),"XXX")</f>
        <v>0.75260000000000005</v>
      </c>
      <c r="U152" s="132" t="str">
        <f>IF(ISNUMBER('2010'!T152),'2010'!T152,"XXX")</f>
        <v>XXX</v>
      </c>
      <c r="V152" s="132" t="str">
        <f>IF(ISNUMBER('2010'!U152),'2010'!U152,"XXX")</f>
        <v>XXX</v>
      </c>
      <c r="W152" s="132" t="str">
        <f>IF(ISNUMBER('2010'!V152),'2010'!V152,"XXX")</f>
        <v>XXX</v>
      </c>
      <c r="X152" s="132" t="str">
        <f>IF(ISNUMBER('2010'!W152),'2010'!W152,"XXX")</f>
        <v>XXX</v>
      </c>
      <c r="Y152" s="161">
        <f t="shared" si="15"/>
        <v>0.46542026497563843</v>
      </c>
      <c r="Z152" s="132">
        <f>'2010'!X152</f>
        <v>0.16200000000000001</v>
      </c>
      <c r="AA152" s="132">
        <f>('2010'!Y152+2.5)/5</f>
        <v>0.111136341</v>
      </c>
      <c r="AB152" s="160">
        <f t="shared" si="16"/>
        <v>0.1365681705</v>
      </c>
      <c r="AC152" s="6"/>
      <c r="AE152">
        <f t="shared" si="18"/>
        <v>8.5379999999999998E-2</v>
      </c>
      <c r="AF152">
        <f t="shared" si="18"/>
        <v>8.5379999999999998E-2</v>
      </c>
      <c r="AG152" t="str">
        <f t="shared" si="18"/>
        <v>XXX</v>
      </c>
      <c r="AH152">
        <f t="shared" si="18"/>
        <v>0.45263056800000001</v>
      </c>
      <c r="AI152">
        <f t="shared" si="18"/>
        <v>0.45325152895000004</v>
      </c>
      <c r="AJ152">
        <f t="shared" si="18"/>
        <v>0.72693624495000009</v>
      </c>
      <c r="AK152">
        <f t="shared" si="18"/>
        <v>1</v>
      </c>
      <c r="AL152">
        <f t="shared" si="18"/>
        <v>0.15021169185638428</v>
      </c>
      <c r="AM152">
        <f t="shared" si="18"/>
        <v>0.15510584592819215</v>
      </c>
      <c r="AN152">
        <f t="shared" si="18"/>
        <v>0.33706395</v>
      </c>
      <c r="AO152">
        <f t="shared" si="18"/>
        <v>0.63336395000000001</v>
      </c>
      <c r="AP152">
        <f t="shared" si="18"/>
        <v>0.75260000000000005</v>
      </c>
      <c r="AQ152" t="str">
        <f t="shared" si="18"/>
        <v>XXX</v>
      </c>
      <c r="AR152" t="str">
        <f t="shared" si="18"/>
        <v>XXX</v>
      </c>
      <c r="AS152" t="str">
        <f t="shared" si="18"/>
        <v>XXX</v>
      </c>
    </row>
    <row r="153" spans="1:45" ht="15" x14ac:dyDescent="0.25">
      <c r="A153" s="19" t="s">
        <v>160</v>
      </c>
      <c r="B153" s="3" t="s">
        <v>160</v>
      </c>
      <c r="C153" s="132">
        <f>IF(ISNUMBER('2010'!C153),(1-PRODUCT('2010'!C153,0.1)),"XXX")</f>
        <v>0.37999999999999989</v>
      </c>
      <c r="D153" s="132">
        <f>IFERROR(IF((LOG(100*'2010'!D153+1)/LOG(100+1))&gt;1,0,(1-(LOG(100*'2010'!D153+1)/LOG(100+1)))), 1)</f>
        <v>1</v>
      </c>
      <c r="E153" s="132">
        <f>IF(ISNUMBER('2010'!E153),'2010'!E153/100,"XXX")</f>
        <v>0.79500000000000004</v>
      </c>
      <c r="F153" s="132">
        <f>IF(ISNUMBER('2010'!F153),(1-(('2010'!F153-1)/4)),"XXX")</f>
        <v>0.75</v>
      </c>
      <c r="G153" s="132">
        <f>IF(ISNUMBER('2010'!G153),(1-('2010'!G153/10)),"XXX")</f>
        <v>0.27</v>
      </c>
      <c r="H153" s="160">
        <f t="shared" si="14"/>
        <v>0.63900000000000001</v>
      </c>
      <c r="I153" s="132">
        <f>'2010'!H153</f>
        <v>0.50857142857142856</v>
      </c>
      <c r="J153" s="132">
        <f>IF(ISNUMBER('2010'!I153),'2010'!I153,"XXX")</f>
        <v>0.22606000000000001</v>
      </c>
      <c r="K153" s="132">
        <f>IF(ISNUMBER('2010'!J153),IF(('2010'!J153/5)&gt;1,1,'2010'!J153/5),"XXX")</f>
        <v>0.71377599999999997</v>
      </c>
      <c r="L153" s="132">
        <f>IF(ISNUMBER('2010'!K153),'2010'!K153,"XXX")</f>
        <v>0.50857142857142856</v>
      </c>
      <c r="M153" s="132">
        <f>IF(ISNUMBER('2010'!L153),IF(('2010'!L153/5)&gt;1,1,'2010'!L153/5),"XXX")</f>
        <v>0.37234745000000002</v>
      </c>
      <c r="N153" s="132">
        <f>IF(ISNUMBER('2010'!M153),(1-('2010'!M153/100)),"XXX")</f>
        <v>0.62579719540000001</v>
      </c>
      <c r="O153" s="132">
        <f>IF(ISNUMBER('2010'!N153),IF(('2010'!N153/10)&gt;1,1,'2010'!N153/10),"XXX")</f>
        <v>0.45832846228169999</v>
      </c>
      <c r="P153" s="159">
        <f>IF(ISNUMBER('2010'!O153),('2010'!O153/100),"XXX")</f>
        <v>0.39899999999999997</v>
      </c>
      <c r="Q153" s="159">
        <f>'2010'!P153</f>
        <v>0.31053154468536376</v>
      </c>
      <c r="R153" s="159">
        <f>IF(ISNUMBER('2010'!Q153),('2010'!Q153/100),"XXX")</f>
        <v>0.1</v>
      </c>
      <c r="S153" s="159">
        <f>IF(ISNUMBER('2010'!R153),('2010'!R153/100),"XXX")</f>
        <v>0.3485994</v>
      </c>
      <c r="T153" s="132">
        <f>IF(ISNUMBER('2010'!S153),(1-('2010'!S153/100)),"XXX")</f>
        <v>0.95279999999999998</v>
      </c>
      <c r="U153" s="132">
        <f>IF(ISNUMBER('2010'!T153),'2010'!T153,"XXX")</f>
        <v>0.51714285714285713</v>
      </c>
      <c r="V153" s="132">
        <f>IF(ISNUMBER('2010'!U153),'2010'!U153,"XXX")</f>
        <v>0.5</v>
      </c>
      <c r="W153" s="132">
        <f>IF(ISNUMBER('2010'!V153),'2010'!V153,"XXX")</f>
        <v>0.57999999999999996</v>
      </c>
      <c r="X153" s="132">
        <f>IF(ISNUMBER('2010'!W153),'2010'!W153,"XXX")</f>
        <v>0.5</v>
      </c>
      <c r="Y153" s="161">
        <f t="shared" si="15"/>
        <v>0.47634536041579867</v>
      </c>
      <c r="Z153" s="132">
        <f>'2010'!X153</f>
        <v>0.151</v>
      </c>
      <c r="AA153" s="132">
        <f>('2010'!Y153+2.5)/5</f>
        <v>0.22509515279999998</v>
      </c>
      <c r="AB153" s="160">
        <f t="shared" si="16"/>
        <v>0.18804757639999997</v>
      </c>
      <c r="AC153" s="6"/>
      <c r="AE153">
        <f t="shared" si="18"/>
        <v>0.3673157142857143</v>
      </c>
      <c r="AF153">
        <f t="shared" si="18"/>
        <v>0.469918</v>
      </c>
      <c r="AG153">
        <f t="shared" si="18"/>
        <v>0.61117371428571432</v>
      </c>
      <c r="AH153">
        <f t="shared" si="18"/>
        <v>0.44045943928571429</v>
      </c>
      <c r="AI153">
        <f t="shared" si="18"/>
        <v>0.49907232270000002</v>
      </c>
      <c r="AJ153">
        <f t="shared" si="18"/>
        <v>0.54206282884085</v>
      </c>
      <c r="AK153">
        <f t="shared" si="18"/>
        <v>0.42866423114084995</v>
      </c>
      <c r="AL153">
        <f t="shared" si="18"/>
        <v>0.35476577234268186</v>
      </c>
      <c r="AM153">
        <f t="shared" si="18"/>
        <v>0.2052657723426819</v>
      </c>
      <c r="AN153">
        <f t="shared" si="18"/>
        <v>0.22429969999999999</v>
      </c>
      <c r="AO153">
        <f t="shared" si="18"/>
        <v>0.65069969999999999</v>
      </c>
      <c r="AP153">
        <f t="shared" si="18"/>
        <v>0.73497142857142861</v>
      </c>
      <c r="AQ153">
        <f t="shared" si="18"/>
        <v>0.50857142857142856</v>
      </c>
      <c r="AR153">
        <f t="shared" si="18"/>
        <v>0.54</v>
      </c>
      <c r="AS153">
        <f t="shared" si="18"/>
        <v>0.54</v>
      </c>
    </row>
    <row r="154" spans="1:45" ht="15" x14ac:dyDescent="0.25">
      <c r="A154" s="19" t="s">
        <v>196</v>
      </c>
      <c r="B154" s="3" t="s">
        <v>161</v>
      </c>
      <c r="C154" s="132">
        <f>IF(ISNUMBER('2010'!C154),(1-PRODUCT('2010'!C154,0.1)),"XXX")</f>
        <v>0.21999999999999997</v>
      </c>
      <c r="D154" s="132">
        <f>IFERROR(IF((LOG(100*'2010'!D154+1)/LOG(100+1))&gt;1,0,(1-(LOG(100*'2010'!D154+1)/LOG(100+1)))), 1)</f>
        <v>0.32588438983791346</v>
      </c>
      <c r="E154" s="132">
        <f>IF(ISNUMBER('2010'!E154),'2010'!E154/100,"XXX")</f>
        <v>0.6133333333333334</v>
      </c>
      <c r="F154" s="132">
        <f>IF(ISNUMBER('2010'!F154),(1-(('2010'!F154-1)/4)),"XXX")</f>
        <v>0</v>
      </c>
      <c r="G154" s="132">
        <f>IF(ISNUMBER('2010'!G154),(1-('2010'!G154/10)),"XXX")</f>
        <v>0.19999999999999996</v>
      </c>
      <c r="H154" s="160">
        <f t="shared" si="14"/>
        <v>0.27184354463424937</v>
      </c>
      <c r="I154" s="132">
        <f>'2010'!H154</f>
        <v>0.32285714285714279</v>
      </c>
      <c r="J154" s="132">
        <f>IF(ISNUMBER('2010'!I154),'2010'!I154,"XXX")</f>
        <v>2.9790000000000001E-2</v>
      </c>
      <c r="K154" s="132">
        <f>IF(ISNUMBER('2010'!J154),IF(('2010'!J154/5)&gt;1,1,'2010'!J154/5),"XXX")</f>
        <v>0.71473799999999998</v>
      </c>
      <c r="L154" s="132">
        <f>IF(ISNUMBER('2010'!K154),'2010'!K154,"XXX")</f>
        <v>0.24428571428571427</v>
      </c>
      <c r="M154" s="132">
        <f>IF(ISNUMBER('2010'!L154),IF(('2010'!L154/5)&gt;1,1,'2010'!L154/5),"XXX")</f>
        <v>0.23243424799999998</v>
      </c>
      <c r="N154" s="132">
        <f>IF(ISNUMBER('2010'!M154),(1-('2010'!M154/100)),"XXX")</f>
        <v>0.25983100889999999</v>
      </c>
      <c r="O154" s="132">
        <f>IF(ISNUMBER('2010'!N154),IF(('2010'!N154/10)&gt;1,1,'2010'!N154/10),"XXX")</f>
        <v>0.1867356419025451</v>
      </c>
      <c r="P154" s="159" t="str">
        <f>IF(ISNUMBER('2010'!O154),('2010'!O154/100),"XXX")</f>
        <v>XXX</v>
      </c>
      <c r="Q154" s="159" t="str">
        <f>'2010'!P154</f>
        <v>XXX</v>
      </c>
      <c r="R154" s="159">
        <f>IF(ISNUMBER('2010'!Q154),('2010'!Q154/100),"XXX")</f>
        <v>0</v>
      </c>
      <c r="S154" s="159">
        <f>IF(ISNUMBER('2010'!R154),('2010'!R154/100),"XXX")</f>
        <v>0.50384649999999997</v>
      </c>
      <c r="T154" s="132">
        <f>IF(ISNUMBER('2010'!S154),(1-('2010'!S154/100)),"XXX")</f>
        <v>0.94820000000000004</v>
      </c>
      <c r="U154" s="132">
        <f>IF(ISNUMBER('2010'!T154),'2010'!T154,"XXX")</f>
        <v>0.39714285714285713</v>
      </c>
      <c r="V154" s="132">
        <f>IF(ISNUMBER('2010'!U154),'2010'!U154,"XXX")</f>
        <v>0.26999999999999996</v>
      </c>
      <c r="W154" s="132">
        <f>IF(ISNUMBER('2010'!V154),'2010'!V154,"XXX")</f>
        <v>0.49857142857142861</v>
      </c>
      <c r="X154" s="132">
        <f>IF(ISNUMBER('2010'!W154),'2010'!W154,"XXX")</f>
        <v>0.30571428571428572</v>
      </c>
      <c r="Y154" s="161">
        <f t="shared" si="15"/>
        <v>0.3188051543297824</v>
      </c>
      <c r="Z154" s="132">
        <f>'2010'!X154</f>
        <v>0.3</v>
      </c>
      <c r="AA154" s="132">
        <f>('2010'!Y154+2.5)/5</f>
        <v>0.25717768660000001</v>
      </c>
      <c r="AB154" s="160">
        <f t="shared" si="16"/>
        <v>0.2785888433</v>
      </c>
      <c r="AC154" s="6"/>
      <c r="AE154">
        <f t="shared" si="18"/>
        <v>0.17632357142857139</v>
      </c>
      <c r="AF154">
        <f t="shared" si="18"/>
        <v>0.37226399999999998</v>
      </c>
      <c r="AG154">
        <f t="shared" si="18"/>
        <v>0.47951185714285716</v>
      </c>
      <c r="AH154">
        <f t="shared" si="18"/>
        <v>0.23835998114285711</v>
      </c>
      <c r="AI154">
        <f t="shared" si="18"/>
        <v>0.24613262845</v>
      </c>
      <c r="AJ154">
        <f t="shared" si="18"/>
        <v>0.22328332540127255</v>
      </c>
      <c r="AK154">
        <f t="shared" si="18"/>
        <v>0.1867356419025451</v>
      </c>
      <c r="AL154" t="str">
        <f t="shared" si="18"/>
        <v>XXX</v>
      </c>
      <c r="AM154">
        <f t="shared" si="18"/>
        <v>0</v>
      </c>
      <c r="AN154">
        <f t="shared" si="18"/>
        <v>0.25192324999999999</v>
      </c>
      <c r="AO154">
        <f t="shared" si="18"/>
        <v>0.72602325000000001</v>
      </c>
      <c r="AP154">
        <f t="shared" si="18"/>
        <v>0.67267142857142859</v>
      </c>
      <c r="AQ154">
        <f t="shared" si="18"/>
        <v>0.33357142857142852</v>
      </c>
      <c r="AR154">
        <f t="shared" si="18"/>
        <v>0.38428571428571429</v>
      </c>
      <c r="AS154">
        <f t="shared" si="18"/>
        <v>0.40214285714285714</v>
      </c>
    </row>
    <row r="155" spans="1:45" ht="15" x14ac:dyDescent="0.25">
      <c r="A155" s="19" t="s">
        <v>162</v>
      </c>
      <c r="B155" s="3" t="s">
        <v>162</v>
      </c>
      <c r="C155" s="132">
        <f>IF(ISNUMBER('2010'!C155),(1-PRODUCT('2010'!C155,0.1)),"XXX")</f>
        <v>0.27</v>
      </c>
      <c r="D155" s="132">
        <f>IFERROR(IF((LOG(100*'2010'!D155+1)/LOG(100+1))&gt;1,0,(1-(LOG(100*'2010'!D155+1)/LOG(100+1)))), 1)</f>
        <v>1</v>
      </c>
      <c r="E155" s="132">
        <f>IF(ISNUMBER('2010'!E155),'2010'!E155/100,"XXX")</f>
        <v>0.83833333333333337</v>
      </c>
      <c r="F155" s="132">
        <v>0.75</v>
      </c>
      <c r="G155" s="132">
        <f>IF(ISNUMBER('2010'!G155),(1-('2010'!G155/10)),"XXX")</f>
        <v>0.40999999999999992</v>
      </c>
      <c r="H155" s="160">
        <f t="shared" si="14"/>
        <v>0.65366666666666673</v>
      </c>
      <c r="I155" s="132">
        <f>'2010'!H155</f>
        <v>0.36999999999999994</v>
      </c>
      <c r="J155" s="132">
        <f>IF(ISNUMBER('2010'!I155),'2010'!I155,"XXX")</f>
        <v>4.2689999999999999E-2</v>
      </c>
      <c r="K155" s="132">
        <f>IF(ISNUMBER('2010'!J155),IF(('2010'!J155/5)&gt;1,1,'2010'!J155/5),"XXX")</f>
        <v>0.257718</v>
      </c>
      <c r="L155" s="132">
        <f>IF(ISNUMBER('2010'!K155),'2010'!K155,"XXX")</f>
        <v>0.46142857142857141</v>
      </c>
      <c r="M155" s="132">
        <f>IF(ISNUMBER('2010'!L155),IF(('2010'!L155/5)&gt;1,1,'2010'!L155/5),"XXX")</f>
        <v>0.16827335400000001</v>
      </c>
      <c r="N155" s="132">
        <f>IF(ISNUMBER('2010'!M155),(1-('2010'!M155/100)),"XXX")</f>
        <v>0.75530281070000005</v>
      </c>
      <c r="O155" s="132">
        <f>IF(ISNUMBER('2010'!N155),IF(('2010'!N155/10)&gt;1,1,'2010'!N155/10),"XXX")</f>
        <v>0.54589999999999994</v>
      </c>
      <c r="P155" s="159">
        <f>IF(ISNUMBER('2010'!O155),('2010'!O155/100),"XXX")</f>
        <v>8.8000000000000009E-2</v>
      </c>
      <c r="Q155" s="159">
        <f>'2010'!P155</f>
        <v>4.4443309307098389E-2</v>
      </c>
      <c r="R155" s="159">
        <f>IF(ISNUMBER('2010'!Q155),('2010'!Q155/100),"XXX")</f>
        <v>0.10199999999999999</v>
      </c>
      <c r="S155" s="159">
        <f>IF(ISNUMBER('2010'!R155),('2010'!R155/100),"XXX")</f>
        <v>0.21078630000000001</v>
      </c>
      <c r="T155" s="132">
        <f>IF(ISNUMBER('2010'!S155),(1-('2010'!S155/100)),"XXX")</f>
        <v>0.37809999999999999</v>
      </c>
      <c r="U155" s="132">
        <f>IF(ISNUMBER('2010'!T155),'2010'!T155,"XXX")</f>
        <v>0.56571428571428573</v>
      </c>
      <c r="V155" s="132">
        <f>IF(ISNUMBER('2010'!U155),'2010'!U155,"XXX")</f>
        <v>0.47000000000000003</v>
      </c>
      <c r="W155" s="132">
        <f>IF(ISNUMBER('2010'!V155),'2010'!V155,"XXX")</f>
        <v>0.62</v>
      </c>
      <c r="X155" s="132">
        <f>IF(ISNUMBER('2010'!W155),'2010'!W155,"XXX")</f>
        <v>0.53999999999999992</v>
      </c>
      <c r="Y155" s="161">
        <f t="shared" si="15"/>
        <v>0.35127228944687222</v>
      </c>
      <c r="Z155" s="132">
        <f>'2010'!X155</f>
        <v>0.52700000000000002</v>
      </c>
      <c r="AA155" s="132">
        <f>('2010'!Y155+2.5)/5</f>
        <v>0.46782990099999999</v>
      </c>
      <c r="AB155" s="160">
        <f t="shared" si="16"/>
        <v>0.49741495050000001</v>
      </c>
      <c r="AE155">
        <f t="shared" si="18"/>
        <v>0.20634499999999997</v>
      </c>
      <c r="AF155">
        <f t="shared" si="18"/>
        <v>0.150204</v>
      </c>
      <c r="AG155">
        <f t="shared" si="18"/>
        <v>0.35957328571428571</v>
      </c>
      <c r="AH155">
        <f t="shared" si="18"/>
        <v>0.3148509627142857</v>
      </c>
      <c r="AI155">
        <f t="shared" si="18"/>
        <v>0.46178808235000002</v>
      </c>
      <c r="AJ155">
        <f t="shared" si="18"/>
        <v>0.65060140534999999</v>
      </c>
      <c r="AK155">
        <f t="shared" si="18"/>
        <v>0.31694999999999995</v>
      </c>
      <c r="AL155">
        <f t="shared" si="18"/>
        <v>6.6221654653549206E-2</v>
      </c>
      <c r="AM155">
        <f t="shared" si="18"/>
        <v>7.3221654653549184E-2</v>
      </c>
      <c r="AN155">
        <f t="shared" si="18"/>
        <v>0.15639315000000001</v>
      </c>
      <c r="AO155">
        <f t="shared" si="18"/>
        <v>0.29444314999999999</v>
      </c>
      <c r="AP155">
        <f t="shared" si="18"/>
        <v>0.47190714285714286</v>
      </c>
      <c r="AQ155">
        <f t="shared" si="18"/>
        <v>0.5178571428571429</v>
      </c>
      <c r="AR155">
        <f t="shared" si="18"/>
        <v>0.54500000000000004</v>
      </c>
      <c r="AS155">
        <f t="shared" si="18"/>
        <v>0.57999999999999996</v>
      </c>
    </row>
    <row r="156" spans="1:45" ht="15" x14ac:dyDescent="0.25">
      <c r="A156" s="19" t="s">
        <v>163</v>
      </c>
      <c r="B156" s="3" t="s">
        <v>163</v>
      </c>
      <c r="C156" s="132">
        <f>IF(ISNUMBER('2010'!C156),(1-PRODUCT('2010'!C156,0.1)),"XXX")</f>
        <v>0.25</v>
      </c>
      <c r="D156" s="132">
        <f>IFERROR(IF((LOG(100*'2010'!D156+1)/LOG(100+1))&gt;1,0,(1-(LOG(100*'2010'!D156+1)/LOG(100+1)))), 1)</f>
        <v>1</v>
      </c>
      <c r="E156" s="132">
        <f>IF(ISNUMBER('2010'!E156),'2010'!E156/100,"XXX")</f>
        <v>0.85166666666666668</v>
      </c>
      <c r="F156" s="132">
        <f>IF(ISNUMBER('2010'!F156),(1-(('2010'!F156-1)/4)),"XXX")</f>
        <v>0.5</v>
      </c>
      <c r="G156" s="132">
        <f>IF(ISNUMBER('2010'!G156),(1-('2010'!G156/10)),"XXX")</f>
        <v>5.0000000000000044E-2</v>
      </c>
      <c r="H156" s="160">
        <f t="shared" si="14"/>
        <v>0.53033333333333332</v>
      </c>
      <c r="I156" s="132">
        <f>'2010'!H156</f>
        <v>0.33714285714285713</v>
      </c>
      <c r="J156" s="132">
        <f>IF(ISNUMBER('2010'!I156),'2010'!I156,"XXX")</f>
        <v>5.8619999999999998E-2</v>
      </c>
      <c r="K156" s="132">
        <f>IF(ISNUMBER('2010'!J156),IF(('2010'!J156/5)&gt;1,1,'2010'!J156/5),"XXX")</f>
        <v>0.23835600000000001</v>
      </c>
      <c r="L156" s="132">
        <f>IF(ISNUMBER('2010'!K156),'2010'!K156,"XXX")</f>
        <v>0.47714285714285715</v>
      </c>
      <c r="M156" s="132">
        <f>IF(ISNUMBER('2010'!L156),IF(('2010'!L156/5)&gt;1,1,'2010'!L156/5),"XXX")</f>
        <v>0.55067143400000007</v>
      </c>
      <c r="N156" s="132">
        <f>IF(ISNUMBER('2010'!M156),(1-('2010'!M156/100)),"XXX")</f>
        <v>0.6556896591000001</v>
      </c>
      <c r="O156" s="132">
        <f>IF(ISNUMBER('2010'!N156),IF(('2010'!N156/10)&gt;1,1,'2010'!N156/10),"XXX")</f>
        <v>0.55999999999999994</v>
      </c>
      <c r="P156" s="159" t="str">
        <f>IF(ISNUMBER('2010'!O156),('2010'!O156/100),"XXX")</f>
        <v>XXX</v>
      </c>
      <c r="Q156" s="159">
        <f>'2010'!P156</f>
        <v>6.930301189422608E-2</v>
      </c>
      <c r="R156" s="159">
        <f>IF(ISNUMBER('2010'!Q156),('2010'!Q156/100),"XXX")</f>
        <v>5.7999999999999996E-2</v>
      </c>
      <c r="S156" s="159">
        <f>IF(ISNUMBER('2010'!R156),('2010'!R156/100),"XXX")</f>
        <v>0.33904490000000004</v>
      </c>
      <c r="T156" s="132">
        <f>IF(ISNUMBER('2010'!S156),(1-('2010'!S156/100)),"XXX")</f>
        <v>0.76459999999999995</v>
      </c>
      <c r="U156" s="132">
        <f>IF(ISNUMBER('2010'!T156),'2010'!T156,"XXX")</f>
        <v>0.35285714285714287</v>
      </c>
      <c r="V156" s="132">
        <f>IF(ISNUMBER('2010'!U156),'2010'!U156,"XXX")</f>
        <v>0.375</v>
      </c>
      <c r="W156" s="132">
        <f>IF(ISNUMBER('2010'!V156),'2010'!V156,"XXX")</f>
        <v>0.49000000000000005</v>
      </c>
      <c r="X156" s="132">
        <f>IF(ISNUMBER('2010'!W156),'2010'!W156,"XXX")</f>
        <v>0.44714285714285712</v>
      </c>
      <c r="Y156" s="161">
        <f t="shared" si="15"/>
        <v>0.39584816995499622</v>
      </c>
      <c r="Z156" s="132">
        <f>'2010'!X156</f>
        <v>0.26600000000000001</v>
      </c>
      <c r="AA156" s="132">
        <f>('2010'!Y156+2.5)/5</f>
        <v>0.22931244379999999</v>
      </c>
      <c r="AB156" s="160">
        <f t="shared" si="16"/>
        <v>0.2476562219</v>
      </c>
      <c r="AE156">
        <f t="shared" si="18"/>
        <v>0.19788142857142857</v>
      </c>
      <c r="AF156">
        <f t="shared" si="18"/>
        <v>0.14848800000000001</v>
      </c>
      <c r="AG156">
        <f t="shared" si="18"/>
        <v>0.35774942857142855</v>
      </c>
      <c r="AH156">
        <f t="shared" si="18"/>
        <v>0.51390714557142858</v>
      </c>
      <c r="AI156">
        <f t="shared" si="18"/>
        <v>0.60318054655000009</v>
      </c>
      <c r="AJ156">
        <f t="shared" si="18"/>
        <v>0.60784482955000008</v>
      </c>
      <c r="AK156">
        <f t="shared" si="18"/>
        <v>0.55999999999999994</v>
      </c>
      <c r="AL156">
        <f t="shared" si="18"/>
        <v>6.930301189422608E-2</v>
      </c>
      <c r="AM156">
        <f t="shared" si="18"/>
        <v>6.3651505947113038E-2</v>
      </c>
      <c r="AN156">
        <f t="shared" si="18"/>
        <v>0.19852245000000002</v>
      </c>
      <c r="AO156">
        <f t="shared" si="18"/>
        <v>0.55182244999999996</v>
      </c>
      <c r="AP156">
        <f t="shared" si="18"/>
        <v>0.55872857142857146</v>
      </c>
      <c r="AQ156">
        <f t="shared" si="18"/>
        <v>0.36392857142857143</v>
      </c>
      <c r="AR156">
        <f t="shared" si="18"/>
        <v>0.4325</v>
      </c>
      <c r="AS156">
        <f t="shared" si="18"/>
        <v>0.46857142857142858</v>
      </c>
    </row>
    <row r="157" spans="1:45" ht="15" x14ac:dyDescent="0.25">
      <c r="B157" s="3"/>
      <c r="C157" s="3"/>
      <c r="D157" s="3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5">
      <c r="B158" s="3"/>
      <c r="C158" s="3"/>
      <c r="D158" s="3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5">
      <c r="B159" s="3"/>
      <c r="C159" s="3"/>
      <c r="D159" s="3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5">
      <c r="B160" s="3"/>
      <c r="C160" s="3"/>
      <c r="D160" s="3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5">
      <c r="B161" s="3"/>
      <c r="C161" s="3"/>
      <c r="D161" s="3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5">
      <c r="B162" s="3"/>
      <c r="C162" s="3"/>
      <c r="D162" s="3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5">
      <c r="B163" s="3"/>
      <c r="C163" s="3"/>
      <c r="D163" s="3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5">
      <c r="B164" s="3"/>
      <c r="C164" s="3"/>
      <c r="D164" s="3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5">
      <c r="B165" s="3"/>
      <c r="C165" s="3"/>
      <c r="D165" s="3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5">
      <c r="B166" s="3"/>
      <c r="C166" s="3"/>
      <c r="D166" s="3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5">
      <c r="B167" s="3"/>
      <c r="C167" s="3"/>
      <c r="D167" s="3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5">
      <c r="B168" s="3"/>
      <c r="C168" s="3"/>
      <c r="D168" s="3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5">
      <c r="B169" s="3"/>
      <c r="C169" s="3"/>
      <c r="D169" s="3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5">
      <c r="B170" s="3"/>
      <c r="C170" s="3"/>
      <c r="D170" s="3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5">
      <c r="B171" s="3"/>
      <c r="C171" s="3"/>
      <c r="D171" s="3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5">
      <c r="B172" s="3"/>
      <c r="C172" s="3"/>
      <c r="D172" s="3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5">
      <c r="B173" s="3"/>
      <c r="C173" s="3"/>
      <c r="D173" s="3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5">
      <c r="B174" s="3"/>
      <c r="C174" s="3"/>
      <c r="D174" s="3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5">
      <c r="B175" s="3"/>
      <c r="C175" s="3"/>
      <c r="D175" s="3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5">
      <c r="B176" s="3"/>
      <c r="C176" s="3"/>
      <c r="D176" s="3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5">
      <c r="B177" s="3"/>
      <c r="C177" s="3"/>
      <c r="D177" s="3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5">
      <c r="B178" s="3"/>
      <c r="C178" s="3"/>
      <c r="D178" s="3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5">
      <c r="B179" s="3"/>
      <c r="C179" s="3"/>
      <c r="D179" s="3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5">
      <c r="B180" s="3"/>
      <c r="C180" s="3"/>
      <c r="D180" s="3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5">
      <c r="B181" s="3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5">
      <c r="B182" s="3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5">
      <c r="B183" s="3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5">
      <c r="B184" s="3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5">
      <c r="B185" s="3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5">
      <c r="B186" s="3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5">
      <c r="B187" s="3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5">
      <c r="B188" s="3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5">
      <c r="B189" s="3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5">
      <c r="B190" s="3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5">
      <c r="B191" s="3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5">
      <c r="B192" s="3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5">
      <c r="B193" s="3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5">
      <c r="B194" s="3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5">
      <c r="B195" s="3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5">
      <c r="B196" s="3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5">
      <c r="B197" s="3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5">
      <c r="B198" s="3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5">
      <c r="B199" s="3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5">
      <c r="B200" s="3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5">
      <c r="B201" s="3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5">
      <c r="B202" s="3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5">
      <c r="B203" s="3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5">
      <c r="B204" s="3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5">
      <c r="B205" s="3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5">
      <c r="B206" s="3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5">
      <c r="B207" s="3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5">
      <c r="B208" s="3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5">
      <c r="B209" s="3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5">
      <c r="B210" s="3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5">
      <c r="B211" s="3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5">
      <c r="B212" s="3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5">
      <c r="B213" s="3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5">
      <c r="B214" s="3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5">
      <c r="B215" s="3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5">
      <c r="B216" s="3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5">
      <c r="B217" s="3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5">
      <c r="B218" s="3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5">
      <c r="B219" s="3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5">
      <c r="B220" s="3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5">
      <c r="B221" s="3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5">
      <c r="B222" s="3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5">
      <c r="B223" s="3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5">
      <c r="B224" s="3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5">
      <c r="B225" s="3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5">
      <c r="B226" s="3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5">
      <c r="B227" s="3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5">
      <c r="B228" s="3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5">
      <c r="B229" s="3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5">
      <c r="B230" s="3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5">
      <c r="B231" s="3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5">
      <c r="B232" s="3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5">
      <c r="B233" s="3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5">
      <c r="B234" s="3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5">
      <c r="B235" s="3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5">
      <c r="B236" s="3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5">
      <c r="B237" s="3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5">
      <c r="B238" s="3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5">
      <c r="B239" s="3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5">
      <c r="B240" s="3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5">
      <c r="B241" s="3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5">
      <c r="B242" s="3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5">
      <c r="B243" s="3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5">
      <c r="B244" s="3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5">
      <c r="B245" s="3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5">
      <c r="B246" s="3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5">
      <c r="B247" s="3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5">
      <c r="B248" s="3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5">
      <c r="B249" s="3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5">
      <c r="B250" s="3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5">
      <c r="B251" s="3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5">
      <c r="B252" s="3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5">
      <c r="B253" s="3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5">
      <c r="B254" s="3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5">
      <c r="B255" s="3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5">
      <c r="B256" s="3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5">
      <c r="B257" s="3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5">
      <c r="B258" s="3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5">
      <c r="B259" s="3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5">
      <c r="B260" s="3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5">
      <c r="B261" s="3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5">
      <c r="B262" s="3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5">
      <c r="B263" s="3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5">
      <c r="B264" s="3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5">
      <c r="B265" s="3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5">
      <c r="B266" s="3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5">
      <c r="B267" s="3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5">
      <c r="B268" s="3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5">
      <c r="B269" s="3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5">
      <c r="B270" s="3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5">
      <c r="B271" s="3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5">
      <c r="B272" s="3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5">
      <c r="B273" s="3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5">
      <c r="B274" s="3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5">
      <c r="B275" s="3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5">
      <c r="B276" s="3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5">
      <c r="B277" s="3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5">
      <c r="B278" s="3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5">
      <c r="B279" s="3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5">
      <c r="B280" s="3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5">
      <c r="B281" s="3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5">
      <c r="B282" s="3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5">
      <c r="B283" s="3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5">
      <c r="B284" s="3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5">
      <c r="B285" s="3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5">
      <c r="B286" s="3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5">
      <c r="B287" s="3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5">
      <c r="B288" s="3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5">
      <c r="B289" s="3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5">
      <c r="B290" s="3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5">
      <c r="B291" s="3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5">
      <c r="B292" s="3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5">
      <c r="B293" s="3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5">
      <c r="B294" s="3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5">
      <c r="B295" s="3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5">
      <c r="B296" s="3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5">
      <c r="B297" s="3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5">
      <c r="B298" s="3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5">
      <c r="B299" s="3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5">
      <c r="B300" s="3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5">
      <c r="B301" s="3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5">
      <c r="B302" s="3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5">
      <c r="B303" s="3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5">
      <c r="B304" s="3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5">
      <c r="B305" s="3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5">
      <c r="B306" s="3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5">
      <c r="B307" s="3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5">
      <c r="B308" s="3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5">
      <c r="B309" s="3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5">
      <c r="B310" s="3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5">
      <c r="B311" s="3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5">
      <c r="B312" s="3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5">
      <c r="B313" s="3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5">
      <c r="B314" s="3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5">
      <c r="B315" s="3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5">
      <c r="B316" s="3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5">
      <c r="B317" s="3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5">
      <c r="B318" s="3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5">
      <c r="B319" s="3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5">
      <c r="B320" s="3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5">
      <c r="B321" s="3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5">
      <c r="B322" s="3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5">
      <c r="B323" s="3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5">
      <c r="B324" s="3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5">
      <c r="B325" s="3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5">
      <c r="B326" s="3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5">
      <c r="B327" s="3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5">
      <c r="B328" s="3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5">
      <c r="B329" s="3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5">
      <c r="B330" s="3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5">
      <c r="B331" s="3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5">
      <c r="B332" s="3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5">
      <c r="B333" s="3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5">
      <c r="B334" s="3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5">
      <c r="B335" s="3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5">
      <c r="B336" s="3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5">
      <c r="B337" s="3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5">
      <c r="B338" s="3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5">
      <c r="B339" s="3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5">
      <c r="B340" s="3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5">
      <c r="B341" s="3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5">
      <c r="B342" s="3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5">
      <c r="B343" s="3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5">
      <c r="B344" s="3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5">
      <c r="B345" s="3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5">
      <c r="B346" s="3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5">
      <c r="B347" s="3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5">
      <c r="B348" s="3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5">
      <c r="B349" s="3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5">
      <c r="B350" s="3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5">
      <c r="B351" s="3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5">
      <c r="B352" s="3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5">
      <c r="B353" s="3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5">
      <c r="B354" s="3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5">
      <c r="B355" s="3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5">
      <c r="B356" s="3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5">
      <c r="B357" s="3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5">
      <c r="B358" s="3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5">
      <c r="B359" s="3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5">
      <c r="B360" s="3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5">
      <c r="B361" s="3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5">
      <c r="B362" s="3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5">
      <c r="B363" s="3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5">
      <c r="B364" s="3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5">
      <c r="B365" s="3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5">
      <c r="B366" s="3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5">
      <c r="B367" s="3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5">
      <c r="B368" s="3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5">
      <c r="B369" s="3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5">
      <c r="B370" s="3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5">
      <c r="B371" s="3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5">
      <c r="B372" s="3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5">
      <c r="B373" s="3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5">
      <c r="B374" s="3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5">
      <c r="B375" s="3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5">
      <c r="B376" s="3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5">
      <c r="B377" s="3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5">
      <c r="B378" s="3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5">
      <c r="B379" s="3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5">
      <c r="B380" s="3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5">
      <c r="B381" s="3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5">
      <c r="B382" s="3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5">
      <c r="B383" s="3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5">
      <c r="B384" s="3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5">
      <c r="B385" s="3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5">
      <c r="B386" s="3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5">
      <c r="B387" s="3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5">
      <c r="B388" s="3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5">
      <c r="B389" s="3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5">
      <c r="B390" s="3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5">
      <c r="B391" s="3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5">
      <c r="B392" s="3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5">
      <c r="B393" s="3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5">
      <c r="B394" s="3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5">
      <c r="B395" s="3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5">
      <c r="B396" s="3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5">
      <c r="B397" s="3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5">
      <c r="B398" s="3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5">
      <c r="B399" s="3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5">
      <c r="B400" s="3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5">
      <c r="B401" s="3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5">
      <c r="B402" s="3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5">
      <c r="B403" s="3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5">
      <c r="B404" s="3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5">
      <c r="B405" s="3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5">
      <c r="B406" s="3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5">
      <c r="B407" s="3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5">
      <c r="B408" s="3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5">
      <c r="B409" s="3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5">
      <c r="B410" s="3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5">
      <c r="B411" s="3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5">
      <c r="B412" s="3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5">
      <c r="B413" s="3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5">
      <c r="B414" s="3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5">
      <c r="B415" s="3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5">
      <c r="B416" s="3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5">
      <c r="B417" s="3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5">
      <c r="B418" s="3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5">
      <c r="B419" s="3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5">
      <c r="B420" s="3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5">
      <c r="B421" s="3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5">
      <c r="B422" s="3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5">
      <c r="B423" s="3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5">
      <c r="B424" s="3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5">
      <c r="B425" s="3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5">
      <c r="B426" s="3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5">
      <c r="B427" s="3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5">
      <c r="B428" s="3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5">
      <c r="B429" s="3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5">
      <c r="B430" s="3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5">
      <c r="B431" s="3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5">
      <c r="B432" s="3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5">
      <c r="B433" s="3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5">
      <c r="B434" s="3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5">
      <c r="B435" s="3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5">
      <c r="B436" s="3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5">
      <c r="B437" s="3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5">
      <c r="B438" s="3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5">
      <c r="B439" s="3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5">
      <c r="B440" s="3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5">
      <c r="B441" s="3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5">
      <c r="B442" s="3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5">
      <c r="B443" s="3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5">
      <c r="B444" s="3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5">
      <c r="B445" s="3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5">
      <c r="B446" s="3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5">
      <c r="B447" s="3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5">
      <c r="B448" s="3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5">
      <c r="B449" s="3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5">
      <c r="B450" s="3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5">
      <c r="B451" s="3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5">
      <c r="B452" s="3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5">
      <c r="B453" s="3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5">
      <c r="B454" s="3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5">
      <c r="B455" s="3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5">
      <c r="B456" s="3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5">
      <c r="B457" s="3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5">
      <c r="B458" s="3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5">
      <c r="B459" s="3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5">
      <c r="B460" s="3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5">
      <c r="B461" s="3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5">
      <c r="B462" s="3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5">
      <c r="B463" s="3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5">
      <c r="B464" s="3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5">
      <c r="B465" s="3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5">
      <c r="B466" s="3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5">
      <c r="B467" s="3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5">
      <c r="B468" s="3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5">
      <c r="B469" s="3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5">
      <c r="B470" s="3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5">
      <c r="B471" s="3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5">
      <c r="B472" s="3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5">
      <c r="B473" s="3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5">
      <c r="B474" s="3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5">
      <c r="B475" s="3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5">
      <c r="B476" s="3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5">
      <c r="B477" s="3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5">
      <c r="B478" s="3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5">
      <c r="B479" s="3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5">
      <c r="B480" s="3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5">
      <c r="B481" s="3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5">
      <c r="B482" s="3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5">
      <c r="B483" s="3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5">
      <c r="B484" s="3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5">
      <c r="B485" s="3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5">
      <c r="B486" s="3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5">
      <c r="B487" s="3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5">
      <c r="B488" s="3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5">
      <c r="B489" s="3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5">
      <c r="B490" s="3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5">
      <c r="B491" s="3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5">
      <c r="B492" s="3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5">
      <c r="B493" s="3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5">
      <c r="B494" s="3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5">
      <c r="B495" s="3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5">
      <c r="B496" s="3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5">
      <c r="B497" s="3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5">
      <c r="B498" s="3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5">
      <c r="B499" s="3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5">
      <c r="B500" s="3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5">
      <c r="B501" s="3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5">
      <c r="B502" s="3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5">
      <c r="B503" s="3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5">
      <c r="B504" s="3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5">
      <c r="B505" s="3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5">
      <c r="B506" s="3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5">
      <c r="B507" s="3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5">
      <c r="B508" s="3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5">
      <c r="B509" s="3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5">
      <c r="B510" s="3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5">
      <c r="B511" s="3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5">
      <c r="B512" s="3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5">
      <c r="B513" s="3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5">
      <c r="B514" s="3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5">
      <c r="B515" s="3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5">
      <c r="B516" s="3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5">
      <c r="B517" s="3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5">
      <c r="B518" s="3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5">
      <c r="B519" s="3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5">
      <c r="B520" s="3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5">
      <c r="B521" s="3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5">
      <c r="B522" s="3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5">
      <c r="B523" s="3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5">
      <c r="B524" s="3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5">
      <c r="B525" s="3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5">
      <c r="B526" s="3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5">
      <c r="B527" s="3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5">
      <c r="B528" s="3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5">
      <c r="B529" s="3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5">
      <c r="B530" s="3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5">
      <c r="B531" s="3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5">
      <c r="B532" s="3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5">
      <c r="B533" s="3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5">
      <c r="B534" s="3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5">
      <c r="B535" s="3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5">
      <c r="B536" s="3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5">
      <c r="B537" s="3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5">
      <c r="B538" s="3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5">
      <c r="B539" s="3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5">
      <c r="B540" s="3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5">
      <c r="B541" s="3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5">
      <c r="B542" s="3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5">
      <c r="B543" s="3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5">
      <c r="B544" s="3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5">
      <c r="B545" s="3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5">
      <c r="B546" s="3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5">
      <c r="B547" s="3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5">
      <c r="B548" s="3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5">
      <c r="B549" s="3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5">
      <c r="B550" s="3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5">
      <c r="B551" s="3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5">
      <c r="B552" s="3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5">
      <c r="B553" s="3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5">
      <c r="B554" s="3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5">
      <c r="B555" s="3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5">
      <c r="B556" s="3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5">
      <c r="B557" s="3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5">
      <c r="B558" s="3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5">
      <c r="B559" s="3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5">
      <c r="B560" s="3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5">
      <c r="B561" s="3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5">
      <c r="B562" s="3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5">
      <c r="B563" s="3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5">
      <c r="B564" s="3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5">
      <c r="B565" s="3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5">
      <c r="B566" s="3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5">
      <c r="B567" s="3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5">
      <c r="B568" s="3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5">
      <c r="B569" s="3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5">
      <c r="B570" s="3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5">
      <c r="B571" s="3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5">
      <c r="B572" s="3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5">
      <c r="B573" s="3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5">
      <c r="B574" s="3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5">
      <c r="B575" s="3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5">
      <c r="B576" s="3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5">
      <c r="B577" s="3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5">
      <c r="B578" s="3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5">
      <c r="B579" s="3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5">
      <c r="B580" s="3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5">
      <c r="B581" s="3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5">
      <c r="B582" s="3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5">
      <c r="B583" s="3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5">
      <c r="B584" s="3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5">
      <c r="B585" s="3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5">
      <c r="B586" s="3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5">
      <c r="B587" s="3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5">
      <c r="B588" s="3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5">
      <c r="B589" s="3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5">
      <c r="B590" s="3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5">
      <c r="B591" s="3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5">
      <c r="B592" s="3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5">
      <c r="B593" s="3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5">
      <c r="B594" s="3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5">
      <c r="B595" s="3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5">
      <c r="B596" s="3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5">
      <c r="B597" s="3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5">
      <c r="B598" s="3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5">
      <c r="B599" s="3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5">
      <c r="B600" s="3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5">
      <c r="B601" s="3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5">
      <c r="B602" s="3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5">
      <c r="B603" s="3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5">
      <c r="B604" s="3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5">
      <c r="B605" s="3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5">
      <c r="B606" s="3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5">
      <c r="B607" s="3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5">
      <c r="B608" s="3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5">
      <c r="B609" s="3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5">
      <c r="B610" s="3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5">
      <c r="B611" s="3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5">
      <c r="B612" s="3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5">
      <c r="B613" s="3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5">
      <c r="B614" s="3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5">
      <c r="B615" s="3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5">
      <c r="B616" s="3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5">
      <c r="B617" s="3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5">
      <c r="B618" s="3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5">
      <c r="B619" s="3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5">
      <c r="B620" s="3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5">
      <c r="B621" s="3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5">
      <c r="B622" s="3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5">
      <c r="B623" s="3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5">
      <c r="B624" s="3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5">
      <c r="B625" s="3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5">
      <c r="B626" s="3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5">
      <c r="B627" s="3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5">
      <c r="B628" s="3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5">
      <c r="B629" s="3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5">
      <c r="B630" s="3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5">
      <c r="B631" s="3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5">
      <c r="B632" s="3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5">
      <c r="B633" s="3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5">
      <c r="B634" s="3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5">
      <c r="B635" s="3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5">
      <c r="B636" s="3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5">
      <c r="B637" s="3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5">
      <c r="B638" s="3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5">
      <c r="B639" s="3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5">
      <c r="B640" s="3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5">
      <c r="B641" s="3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5">
      <c r="B642" s="3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5">
      <c r="B643" s="3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5">
      <c r="B644" s="3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5">
      <c r="B645" s="3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5">
      <c r="B646" s="3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5">
      <c r="B647" s="3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5">
      <c r="B648" s="3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5">
      <c r="B649" s="3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5">
      <c r="B650" s="3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5">
      <c r="B651" s="3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5">
      <c r="B652" s="3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5">
      <c r="B653" s="3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5">
      <c r="B654" s="3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5">
      <c r="B655" s="3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5">
      <c r="B656" s="3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5">
      <c r="B657" s="3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5">
      <c r="B658" s="3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5">
      <c r="B659" s="3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5">
      <c r="B660" s="3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5">
      <c r="B661" s="3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5">
      <c r="B662" s="3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5">
      <c r="B663" s="3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5">
      <c r="B664" s="3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5">
      <c r="B665" s="3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5">
      <c r="B666" s="3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5">
      <c r="B667" s="3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5">
      <c r="B668" s="3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5">
      <c r="B669" s="3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5">
      <c r="B670" s="3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5">
      <c r="B671" s="3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5">
      <c r="B672" s="3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5">
      <c r="B673" s="3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5">
      <c r="B674" s="3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5">
      <c r="B675" s="3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5">
      <c r="B676" s="3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5">
      <c r="B677" s="3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5">
      <c r="B678" s="3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5">
      <c r="B679" s="3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5">
      <c r="B680" s="3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5">
      <c r="B681" s="3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5">
      <c r="B682" s="3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5">
      <c r="B683" s="3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5">
      <c r="B684" s="3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5">
      <c r="B685" s="3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5">
      <c r="B686" s="3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5">
      <c r="B687" s="3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5">
      <c r="B688" s="3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5">
      <c r="B689" s="3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5">
      <c r="B690" s="3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5">
      <c r="B691" s="3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5">
      <c r="B692" s="3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5">
      <c r="B693" s="3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5">
      <c r="B694" s="3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5">
      <c r="B695" s="3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5">
      <c r="B696" s="3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5">
      <c r="B697" s="3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5">
      <c r="B698" s="3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5">
      <c r="B699" s="3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5">
      <c r="B700" s="3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5">
      <c r="B701" s="3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5">
      <c r="B702" s="3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5">
      <c r="B703" s="3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5">
      <c r="B704" s="3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5">
      <c r="B705" s="3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5">
      <c r="B706" s="3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5">
      <c r="B707" s="3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5">
      <c r="B708" s="3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5">
      <c r="B709" s="3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5">
      <c r="B710" s="3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5">
      <c r="B711" s="3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5">
      <c r="B712" s="3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5">
      <c r="B713" s="3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5">
      <c r="B714" s="3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5">
      <c r="B715" s="3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5">
      <c r="B716" s="3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5">
      <c r="B717" s="3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5">
      <c r="B718" s="3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5">
      <c r="B719" s="3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5">
      <c r="B720" s="3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5">
      <c r="B721" s="3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5">
      <c r="B722" s="3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5">
      <c r="B723" s="3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5">
      <c r="B724" s="3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5">
      <c r="B725" s="3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5">
      <c r="B726" s="3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5">
      <c r="B727" s="3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5">
      <c r="B728" s="3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5">
      <c r="B729" s="3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5">
      <c r="B730" s="3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5">
      <c r="B731" s="3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5">
      <c r="B732" s="3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5">
      <c r="B733" s="3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5">
      <c r="B734" s="3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5">
      <c r="B735" s="3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5">
      <c r="B736" s="3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5">
      <c r="B737" s="3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5">
      <c r="B738" s="3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5">
      <c r="B739" s="3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5">
      <c r="B740" s="3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5">
      <c r="B741" s="3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5">
      <c r="B742" s="3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5">
      <c r="B743" s="3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5">
      <c r="B744" s="3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5">
      <c r="B745" s="3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5">
      <c r="B746" s="3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5">
      <c r="B747" s="3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5">
      <c r="B748" s="3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5">
      <c r="B749" s="3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5">
      <c r="B750" s="3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5">
      <c r="B751" s="3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5">
      <c r="B752" s="3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5">
      <c r="B753" s="3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5">
      <c r="B754" s="3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5">
      <c r="B755" s="3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5">
      <c r="B756" s="3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5">
      <c r="B757" s="3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5">
      <c r="B758" s="3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5">
      <c r="B759" s="3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5">
      <c r="B760" s="3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5">
      <c r="B761" s="3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5">
      <c r="B762" s="3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5">
      <c r="B763" s="3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5">
      <c r="B764" s="3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5">
      <c r="B765" s="3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5">
      <c r="B766" s="3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5">
      <c r="B767" s="3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5">
      <c r="B768" s="3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5">
      <c r="B769" s="3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5">
      <c r="B770" s="3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5">
      <c r="B771" s="3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5">
      <c r="B772" s="3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5">
      <c r="B773" s="3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5">
      <c r="B774" s="3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5">
      <c r="B775" s="3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5">
      <c r="B776" s="3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5">
      <c r="B777" s="3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5">
      <c r="B778" s="3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5">
      <c r="B779" s="3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5">
      <c r="B780" s="3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5">
      <c r="B781" s="3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5">
      <c r="B782" s="3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5">
      <c r="B783" s="3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5">
      <c r="B784" s="3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5">
      <c r="B785" s="3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5">
      <c r="B786" s="3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5">
      <c r="B787" s="3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5">
      <c r="B788" s="3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5">
      <c r="B789" s="3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5">
      <c r="B790" s="3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5">
      <c r="B791" s="3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5">
      <c r="B792" s="3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5">
      <c r="B793" s="3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5">
      <c r="B794" s="3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5">
      <c r="B795" s="3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5">
      <c r="B796" s="3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5">
      <c r="B797" s="3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5">
      <c r="B798" s="3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5">
      <c r="B799" s="3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5">
      <c r="B800" s="3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5">
      <c r="B801" s="3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5">
      <c r="B802" s="3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5">
      <c r="B803" s="3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5">
      <c r="B804" s="3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5">
      <c r="B805" s="3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5">
      <c r="B806" s="3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5">
      <c r="B807" s="3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5">
      <c r="B808" s="3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5">
      <c r="B809" s="3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5">
      <c r="B810" s="3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5">
      <c r="B811" s="3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5">
      <c r="B812" s="3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5">
      <c r="B813" s="3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5">
      <c r="B814" s="3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5">
      <c r="B815" s="3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5">
      <c r="B816" s="3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5">
      <c r="B817" s="3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5">
      <c r="B818" s="3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5">
      <c r="B819" s="3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5">
      <c r="B820" s="3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5">
      <c r="B821" s="3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5">
      <c r="B822" s="3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5">
      <c r="B823" s="3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5">
      <c r="B824" s="3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5">
      <c r="B825" s="3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5">
      <c r="B826" s="3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5">
      <c r="B827" s="3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5">
      <c r="B828" s="3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5">
      <c r="B829" s="3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5">
      <c r="B830" s="3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5">
      <c r="B831" s="3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5">
      <c r="B832" s="3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5">
      <c r="B833" s="3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5">
      <c r="B834" s="3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5">
      <c r="B835" s="3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5">
      <c r="B836" s="3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5">
      <c r="B837" s="3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5">
      <c r="B838" s="3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5">
      <c r="B839" s="3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5">
      <c r="B840" s="3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5">
      <c r="B841" s="3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5">
      <c r="B842" s="3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5">
      <c r="B843" s="3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5">
      <c r="B844" s="3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5">
      <c r="B845" s="3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5">
      <c r="B846" s="3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5">
      <c r="B847" s="3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5">
      <c r="B848" s="3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5">
      <c r="B849" s="3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5">
      <c r="B850" s="3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5">
      <c r="B851" s="3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5">
      <c r="B852" s="3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5">
      <c r="B853" s="3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5">
      <c r="B854" s="3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5">
      <c r="B855" s="3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5">
      <c r="B856" s="3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5">
      <c r="B857" s="3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5">
      <c r="B858" s="3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5">
      <c r="B859" s="3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5">
      <c r="B860" s="3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5">
      <c r="B861" s="3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5">
      <c r="B862" s="3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5">
      <c r="B863" s="3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5">
      <c r="B864" s="3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5">
      <c r="B865" s="3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5">
      <c r="B866" s="3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5">
      <c r="B867" s="3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5">
      <c r="B868" s="3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5">
      <c r="B869" s="3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5">
      <c r="B870" s="3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5">
      <c r="B871" s="3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5">
      <c r="B872" s="3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5">
      <c r="B873" s="3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5">
      <c r="B874" s="3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5">
      <c r="B875" s="3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5">
      <c r="B876" s="3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5">
      <c r="B877" s="3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5">
      <c r="B878" s="3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5">
      <c r="B879" s="3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5">
      <c r="B880" s="3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5">
      <c r="B881" s="3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5">
      <c r="B882" s="3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5">
      <c r="B883" s="3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5">
      <c r="B884" s="3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5">
      <c r="B885" s="3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5">
      <c r="B886" s="3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5">
      <c r="B887" s="3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5">
      <c r="B888" s="3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5">
      <c r="B889" s="3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5">
      <c r="B890" s="3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5">
      <c r="B891" s="3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5">
      <c r="B892" s="3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5">
      <c r="B893" s="3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5">
      <c r="B894" s="3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5">
      <c r="B895" s="3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5">
      <c r="B896" s="3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5">
      <c r="B897" s="3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5">
      <c r="B898" s="3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5">
      <c r="B899" s="3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5">
      <c r="B900" s="3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5">
      <c r="B901" s="3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5">
      <c r="B902" s="3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5">
      <c r="B903" s="3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5">
      <c r="B904" s="3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5">
      <c r="B905" s="3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5">
      <c r="B906" s="3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5">
      <c r="B907" s="3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5">
      <c r="B908" s="3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5">
      <c r="B909" s="3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5">
      <c r="B910" s="3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5">
      <c r="B911" s="3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5">
      <c r="B912" s="3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5">
      <c r="B913" s="3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5">
      <c r="B914" s="3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5">
      <c r="B915" s="3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5">
      <c r="B916" s="3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5">
      <c r="B917" s="3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5">
      <c r="B918" s="3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5">
      <c r="B919" s="3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5">
      <c r="B920" s="3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5">
      <c r="B921" s="3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5">
      <c r="B922" s="3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5">
      <c r="B923" s="3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5">
      <c r="B924" s="3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5">
      <c r="B925" s="3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5">
      <c r="B926" s="3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5">
      <c r="B927" s="3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5">
      <c r="B928" s="3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5">
      <c r="B929" s="3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5">
      <c r="B930" s="3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5">
      <c r="B931" s="3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5">
      <c r="B932" s="3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5">
      <c r="B933" s="3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5">
      <c r="B934" s="3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5">
      <c r="B935" s="3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5">
      <c r="B936" s="3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5">
      <c r="B937" s="3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5">
      <c r="B938" s="3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5">
      <c r="B939" s="3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5">
      <c r="B940" s="3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5">
      <c r="B941" s="3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5">
      <c r="B942" s="3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5">
      <c r="B943" s="3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5">
      <c r="B944" s="3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5">
      <c r="B945" s="3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5">
      <c r="B946" s="3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5">
      <c r="B947" s="3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5">
      <c r="B948" s="3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5">
      <c r="B949" s="3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5">
      <c r="B950" s="3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5">
      <c r="B951" s="3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5">
      <c r="B952" s="3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5">
      <c r="B953" s="3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5">
      <c r="B954" s="3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5">
      <c r="B955" s="3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5">
      <c r="B956" s="3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5">
      <c r="B957" s="3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5">
      <c r="B958" s="3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5">
      <c r="B959" s="3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5">
      <c r="B960" s="3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5">
      <c r="B961" s="3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5">
      <c r="B962" s="3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5">
      <c r="B963" s="3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5">
      <c r="B964" s="3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5">
      <c r="B965" s="3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5">
      <c r="B966" s="3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5">
      <c r="B967" s="3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5">
      <c r="B968" s="3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5">
      <c r="B969" s="3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5">
      <c r="B970" s="3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5">
      <c r="B971" s="3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5">
      <c r="B972" s="3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5">
      <c r="B973" s="3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5">
      <c r="E974" s="81"/>
      <c r="I974" s="81"/>
      <c r="S974" s="81"/>
      <c r="T974" s="81"/>
      <c r="U974" s="81"/>
      <c r="V974" s="81"/>
      <c r="W974" s="81"/>
      <c r="X974" s="81"/>
    </row>
  </sheetData>
  <conditionalFormatting sqref="C3:X131 C133:X156 Z3:AA131 Z133:AA156 C132:AB132">
    <cfRule type="cellIs" dxfId="37" priority="10" operator="greaterThan">
      <formula>1</formula>
    </cfRule>
  </conditionalFormatting>
  <conditionalFormatting sqref="AE3:AS131 AE133:AS156">
    <cfRule type="cellIs" dxfId="36" priority="9" operator="greaterThan">
      <formula>1</formula>
    </cfRule>
  </conditionalFormatting>
  <conditionalFormatting sqref="AB78:AB131 AB133:AB156">
    <cfRule type="cellIs" dxfId="35" priority="8" operator="greaterThan">
      <formula>1</formula>
    </cfRule>
  </conditionalFormatting>
  <conditionalFormatting sqref="AB3:AB131 AB133:AB156">
    <cfRule type="cellIs" dxfId="34" priority="6" operator="lessThan">
      <formula>0</formula>
    </cfRule>
    <cfRule type="cellIs" dxfId="33" priority="7" operator="greaterThan">
      <formula>1</formula>
    </cfRule>
  </conditionalFormatting>
  <conditionalFormatting sqref="AB14:AB131 AB133:AB156">
    <cfRule type="cellIs" dxfId="32" priority="5" operator="greaterThan">
      <formula>1</formula>
    </cfRule>
  </conditionalFormatting>
  <conditionalFormatting sqref="Y78:Y131 Y133:Y156">
    <cfRule type="cellIs" dxfId="31" priority="4" operator="greaterThan">
      <formula>1</formula>
    </cfRule>
  </conditionalFormatting>
  <conditionalFormatting sqref="Y3:Y131 Y133:Y156">
    <cfRule type="cellIs" dxfId="30" priority="2" operator="lessThan">
      <formula>0</formula>
    </cfRule>
    <cfRule type="cellIs" dxfId="29" priority="3" operator="greaterThan">
      <formula>1</formula>
    </cfRule>
  </conditionalFormatting>
  <conditionalFormatting sqref="Y14:Y131 Y133:Y156">
    <cfRule type="cellIs" dxfId="28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workbookViewId="0">
      <pane xSplit="2" ySplit="2" topLeftCell="C12" activePane="bottomRight" state="frozen"/>
      <selection pane="topRight" activeCell="B1" sqref="B1"/>
      <selection pane="bottomLeft" activeCell="A3" sqref="A3"/>
      <selection pane="bottomRight" activeCell="P19" sqref="P19"/>
    </sheetView>
  </sheetViews>
  <sheetFormatPr baseColWidth="10" defaultColWidth="12.5703125" defaultRowHeight="15.75" customHeight="1" x14ac:dyDescent="0.2"/>
  <cols>
    <col min="2" max="2" width="12.5703125" style="21"/>
    <col min="3" max="3" width="9.42578125" customWidth="1"/>
    <col min="4" max="25" width="9.42578125" style="21" customWidth="1"/>
  </cols>
  <sheetData>
    <row r="1" spans="1:25" ht="12.75" x14ac:dyDescent="0.2">
      <c r="C1" s="11" t="s">
        <v>197</v>
      </c>
      <c r="D1" s="13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 x14ac:dyDescent="0.2">
      <c r="B2" s="157"/>
      <c r="C2" s="164" t="s">
        <v>0</v>
      </c>
      <c r="D2" s="138" t="s">
        <v>1</v>
      </c>
      <c r="E2" s="138" t="s">
        <v>305</v>
      </c>
      <c r="F2" s="138" t="s">
        <v>182</v>
      </c>
      <c r="G2" s="138" t="s">
        <v>3</v>
      </c>
      <c r="H2" s="138" t="s">
        <v>311</v>
      </c>
      <c r="I2" s="138" t="s">
        <v>183</v>
      </c>
      <c r="J2" s="138" t="s">
        <v>5</v>
      </c>
      <c r="K2" s="138" t="s">
        <v>312</v>
      </c>
      <c r="L2" s="138" t="s">
        <v>6</v>
      </c>
      <c r="M2" s="138" t="s">
        <v>7</v>
      </c>
      <c r="N2" s="138" t="s">
        <v>170</v>
      </c>
      <c r="O2" s="138" t="s">
        <v>184</v>
      </c>
      <c r="P2" s="138" t="s">
        <v>274</v>
      </c>
      <c r="Q2" s="138" t="s">
        <v>275</v>
      </c>
      <c r="R2" s="138" t="s">
        <v>261</v>
      </c>
      <c r="S2" s="138" t="s">
        <v>263</v>
      </c>
      <c r="T2" s="138" t="s">
        <v>309</v>
      </c>
      <c r="U2" s="138" t="s">
        <v>316</v>
      </c>
      <c r="V2" s="138" t="s">
        <v>313</v>
      </c>
      <c r="W2" s="138" t="s">
        <v>314</v>
      </c>
      <c r="X2" s="138" t="s">
        <v>10</v>
      </c>
      <c r="Y2" s="209" t="s">
        <v>11</v>
      </c>
    </row>
    <row r="3" spans="1:25" ht="15.75" customHeight="1" x14ac:dyDescent="0.25">
      <c r="A3" s="19" t="s">
        <v>12</v>
      </c>
      <c r="B3" s="166" t="s">
        <v>12</v>
      </c>
      <c r="C3" s="165">
        <f>IF(ISNUMBER('1-1'!H3),'1-1'!H3, "XXX")</f>
        <v>10</v>
      </c>
      <c r="D3" s="130">
        <f>IF(UCDP!Y3, UCDP!Y3, "0.0")</f>
        <v>3.0477391089110712</v>
      </c>
      <c r="E3" s="130" t="str">
        <f>IF(ISNUMBER('1-3'!I3), '1-3'!I3, IF(ISNUMBER('1-3'!J3), '1-3'!J3, IF(ISNUMBER('1-3'!K3), '1-3'!K3, IF(ISNUMBER('1-3'!L3), '1-3'!L3, IF(ISNUMBER('1-3'!M3), '1-3'!M3, IF(ISNUMBER('1-3'!P3), '1-3'!P3, IF(ISNUMBER('1-3'!Q3), '1-3'!Q3, "XXX")))))))</f>
        <v>XXX</v>
      </c>
      <c r="F3" s="130">
        <f>IF(ISNUMBER('1-4'!AP3),'1-4'!AP3, IF(ISNUMBER('1-4'!AQ3),'1-4'!AQ3, IF(ISNUMBER('1-4'!AR3),'1-4'!AR3, IF(ISNUMBER('1-4'!AS3),'1-4'!AS3, IF(ISNUMBER('1-4'!AT3),'1-4'!AT3, IF(ISNUMBER('1-4'!AU3),'1-4'!AU3, "XXX"))))))</f>
        <v>4</v>
      </c>
      <c r="G3" s="130">
        <f>IF(ISNUMBER('1-5'!H2),'1-5'!H2, "XXX")</f>
        <v>8.4</v>
      </c>
      <c r="H3" s="130" t="str">
        <f>IF(ISNUMBER('2-1-1'!H3), '2-1-1'!H3, IF(ISNUMBER('2-1-1'!I3), '2-1-1'!I3, IF(ISNUMBER('2-1-1'!J3), '2-1-1'!J3, IF(ISNUMBER('2-1-1'!K3), '2-1-1'!K3, IF(ISNUMBER('2-1-1'!L3), '2-1-1'!L3, IF(ISNUMBER('2-1-1'!M3), '2-1-1'!M3, "XXX"))))))</f>
        <v>XXX</v>
      </c>
      <c r="I3" s="130">
        <f>AVERAGE('2-1-2'!D2, '2-1-2'!E2)</f>
        <v>0.10226499999999999</v>
      </c>
      <c r="J3" s="130">
        <f>IF(ISNUMBER('2-2-1'!AC3), '2-2-1'!AC3, IF(ISNUMBER('2-2-1'!AD3), '2-2-1'!AD3, IF(ISNUMBER('2-2-1'!AE3), '2-2-1'!AE3, IF(ISNUMBER('2-2-1'!AF3), '2-2-1'!AF3, IF(ISNUMBER('2-2-1'!AG3), '2-2-1'!AG3, IF(ISNUMBER('2-2-1'!AH3), '2-2-1'!AH3, IF(ISNUMBER('2-2-1'!AI3), '2-2-1'!AI3, IF(ISNUMBER('2-2-1'!Y3), '2-2-1'!Y3, IF(ISNUMBER('2-2-1'!X3), '2-2-1'!X3, IF(ISNUMBER('2-2-1'!W3), '2-2-1'!W3, IF(ISNUMBER('2-2-1'!AF3), '2-2-1'!AF3, IF(ISNUMBER('2-2-1'!V3), '2-2-1'!V3, IF(ISNUMBER('2-2-1'!U3), '2-2-1'!U3, IF(ISNUMBER('2-2-1'!T3), '2-2-1'!T3,"XXX"))))))))))))))</f>
        <v>2.2007500000000002</v>
      </c>
      <c r="K3" s="130" t="str">
        <f>IF(ISNUMBER('2-2-2'!H3), '2-2-2'!H3, IF(ISNUMBER('2-2-2'!I3), '2-2-2'!I3, IF(ISNUMBER('2-2-2'!J3), '2-2-2'!J3, IF(ISNUMBER('2-2-2'!K3), '2-2-2'!K3, IF(ISNUMBER('2-2-2'!L3), '2-2-2'!L3, IF(ISNUMBER('2-2-2'!M3), '2-2-2'!M3, "XXX"))))))</f>
        <v>XXX</v>
      </c>
      <c r="L3" s="130">
        <f>IF(ISNUMBER('2-3-1'!P3), '2-3-1'!P3, IF(ISNUMBER('2-3-1'!Q3), '2-3-1'!Q3, IF(ISNUMBER('2-3-1'!R3), '2-3-1'!R3, IF(ISNUMBER('2-3-1'!S3), '2-3-1'!S3, IF(ISNUMBER('2-3-1'!T3), '2-3-1'!T3, IF(ISNUMBER('2-3-1'!U3), '2-3-1'!U3, IF(ISNUMBER('2-3-1'!V3), '2-3-1'!V3, "XXX")))))))</f>
        <v>0.44335812000000002</v>
      </c>
      <c r="M3" s="130">
        <f>IF(ISNUMBER('2-3-2'!P3), '2-3-2'!P3, IF(ISNUMBER('2-3-2'!Q3), '2-3-2'!Q3, IF(ISNUMBER('2-3-2'!R3), '2-3-2'!R3, IF(ISNUMBER('2-3-2'!S3), '2-3-2'!S3, IF(ISNUMBER('2-3-2'!T3), '2-3-2'!T3, IF(ISNUMBER('2-3-2'!U3), '2-3-2'!U3, IF(ISNUMBER('2-3-2'!V3), '2-3-2'!V3, "XXX")))))))</f>
        <v>72.047866819999996</v>
      </c>
      <c r="N3" s="130">
        <f>IF(ISNUMBER('2-4-1'!V3),'2-4-1'!V3,IF(ISNUMBER('2-4-1'!U3),'2-4-1'!U3,IF(ISNUMBER('2-4-1'!W3),'2-4-1'!W3,IF(ISNUMBER('2-4-1'!T3),'2-4-1'!T3,IF(ISNUMBER('2-4-1'!X3),'2-4-1'!X3,IF(ISNUMBER('2-4-1'!S3),'2-4-1'!S3,'2016'!N3))))))</f>
        <v>2.8000626612675532</v>
      </c>
      <c r="O3" s="130" t="str">
        <f>IF(ISNUMBER('2-4-2'!D3), '2-4-2'!D3, IF(ISNUMBER('2-4-2'!E3), '2-4-2'!E3, IF(ISNUMBER('2-4-2'!C3), '2-4-2'!C3, IF(ISNUMBER('2-4-2'!F3), '2-4-2'!F3, IF(ISNUMBER('2-4-2'!G3), '2-4-2'!G3, IF(ISNUMBER('2-4-2'!H3), '2-4-2'!H3, IF(ISNUMBER('2-4-2'!I3), '2-4-2'!I3, IF(ISNUMBER('2-4-2'!J3), '2-4-2'!J3, "XXX"))))))))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IF(ISNUMBER('2-6-1'!H3), '2-6-1'!H3, IF(ISNUMBER('2-6-1'!I3), '2-6-1'!I3, IF(ISNUMBER('2-6-1'!J3), '2-6-1'!J3, "XXX")))))))</f>
        <v>12.90104</v>
      </c>
      <c r="S3" s="130" t="str">
        <f>IF(ISNUMBER('2-6-2'!E3), '2-6-2'!E3, IF(ISNUMBER('2-6-2'!F3), '2-6-2'!F3, IF(ISNUMBER('2-6-2'!G3), '2-6-2'!G3, IF(ISNUMBER('2-6-2'!H3), '2-6-2'!H3, IF(ISNUMBER('2-6-2'!I3), '2-6-2'!I3, IF(ISNUMBER('2-6-2'!J3), '2-6-2'!J3, IF(ISNUMBER('2-6-2'!K3), '2-6-2'!K3, "XXX")))))))</f>
        <v>XXX</v>
      </c>
      <c r="T3" s="130" t="str">
        <f>IF(ISNUMBER('2-7-1'!H3), '2-7-1'!H3, IF(ISNUMBER('2-7-1'!I3), '2-7-1'!I3, IF(ISNUMBER('2-7-1'!J3), '2-7-1'!J3, IF(ISNUMBER('2-7-1'!K3), '2-7-1'!K3, IF(ISNUMBER('2-7-1'!L3), '2-7-1'!L3, IF(ISNUMBER('2-7-1'!M3), '2-7-1'!M3, "XXX"))))))</f>
        <v>XXX</v>
      </c>
      <c r="U3" s="130" t="str">
        <f>IF(ISNUMBER('2-7-2'!H3), '2-7-2'!H3, IF(ISNUMBER('2-7-2'!I3), '2-7-2'!I3, IF(ISNUMBER('2-7-2'!J3), '2-7-2'!J3, IF(ISNUMBER('2-7-2'!K3), '2-7-2'!K3, IF(ISNUMBER('2-7-2'!L3), '2-7-2'!L3, IF(ISNUMBER('2-7-2'!M3), '2-7-2'!M3, "XXX"))))))</f>
        <v>XXX</v>
      </c>
      <c r="V3" s="130" t="str">
        <f>IF(ISNUMBER('2-8-1'!H3), '2-8-1'!H3, IF(ISNUMBER('2-8-1'!I3), '2-8-1'!I3, IF(ISNUMBER('2-8-1'!J3), '2-8-1'!J3, IF(ISNUMBER('2-8-1'!K3), '2-8-1'!K3, IF(ISNUMBER('2-8-1'!L3), '2-8-1'!L3, IF(ISNUMBER('2-8-1'!M3), '2-8-1'!M3, "XXX"))))))</f>
        <v>XXX</v>
      </c>
      <c r="W3" s="130" t="str">
        <f>IF(ISNUMBER('2-8-2'!H3), '2-8-2'!H3, IF(ISNUMBER('2-8-2'!I3), '2-8-2'!I3, IF(ISNUMBER('2-8-2'!J3), '2-8-2'!J3, IF(ISNUMBER('2-8-2'!K3), '2-8-2'!K3, IF(ISNUMBER('2-8-2'!L3), '2-8-2'!L3, IF(ISNUMBER('2-8-2'!M3), '2-8-2'!M3, "XXX"))))))</f>
        <v>XXX</v>
      </c>
      <c r="X3" s="130">
        <f>IF(ISNUMBER('3-1'!I2), '3-1'!I2, "XXX")</f>
        <v>0.38</v>
      </c>
      <c r="Y3" s="130">
        <f>'3-2'!Q2</f>
        <v>-1.131295443</v>
      </c>
    </row>
    <row r="4" spans="1:25" ht="15.75" customHeight="1" x14ac:dyDescent="0.25">
      <c r="A4" s="19" t="s">
        <v>13</v>
      </c>
      <c r="B4" s="166" t="s">
        <v>13</v>
      </c>
      <c r="C4" s="165">
        <f>IF(ISNUMBER('1-1'!H4),'1-1'!H4, "XXX")</f>
        <v>6.3</v>
      </c>
      <c r="D4" s="130" t="str">
        <f>IF(UCDP!Y4, UCDP!Y4, "0.0")</f>
        <v>0.0</v>
      </c>
      <c r="E4" s="130">
        <f>IF(ISNUMBER('1-3'!I4), '1-3'!I4, IF(ISNUMBER('1-3'!J4), '1-3'!J4, IF(ISNUMBER('1-3'!K4), '1-3'!K4, IF(ISNUMBER('1-3'!L4), '1-3'!L4, IF(ISNUMBER('1-3'!M4), '1-3'!M4, IF(ISNUMBER('1-3'!P4), '1-3'!P4, IF(ISNUMBER('1-3'!Q4), '1-3'!Q4, "XXX")))))))</f>
        <v>73</v>
      </c>
      <c r="F4" s="130">
        <f>IF(ISNUMBER('1-4'!AP4),'1-4'!AP4, IF(ISNUMBER('1-4'!AQ4),'1-4'!AQ4, IF(ISNUMBER('1-4'!AR4),'1-4'!AR4, IF(ISNUMBER('1-4'!AS4),'1-4'!AS4, IF(ISNUMBER('1-4'!AT4),'1-4'!AT4, IF(ISNUMBER('1-4'!AU4),'1-4'!AU4, "XXX"))))))</f>
        <v>2</v>
      </c>
      <c r="G4" s="130">
        <f>IF(ISNUMBER('1-5'!H3),'1-5'!H3, "XXX")</f>
        <v>6</v>
      </c>
      <c r="H4" s="130">
        <f>IF(ISNUMBER('2-1-1'!H4), '2-1-1'!H4, IF(ISNUMBER('2-1-1'!I4), '2-1-1'!I4, IF(ISNUMBER('2-1-1'!J4), '2-1-1'!J4, IF(ISNUMBER('2-1-1'!K4), '2-1-1'!K4, IF(ISNUMBER('2-1-1'!L4), '2-1-1'!L4, IF(ISNUMBER('2-1-1'!M4), '2-1-1'!M4, "XXX"))))))</f>
        <v>0.4757142857142857</v>
      </c>
      <c r="I4" s="130">
        <f>AVERAGE('2-1-2'!D3, '2-1-2'!E3)</f>
        <v>0.34591</v>
      </c>
      <c r="J4" s="130">
        <f>IF(ISNUMBER('2-2-1'!AC4), '2-2-1'!AC4, IF(ISNUMBER('2-2-1'!AD4), '2-2-1'!AD4, IF(ISNUMBER('2-2-1'!AE4), '2-2-1'!AE4, IF(ISNUMBER('2-2-1'!AF4), '2-2-1'!AF4, IF(ISNUMBER('2-2-1'!AG4), '2-2-1'!AG4, IF(ISNUMBER('2-2-1'!AH4), '2-2-1'!AH4, IF(ISNUMBER('2-2-1'!AI4), '2-2-1'!AI4, IF(ISNUMBER('2-2-1'!Y4), '2-2-1'!Y4, IF(ISNUMBER('2-2-1'!X4), '2-2-1'!X4, IF(ISNUMBER('2-2-1'!W4), '2-2-1'!W4, IF(ISNUMBER('2-2-1'!AF4), '2-2-1'!AF4, IF(ISNUMBER('2-2-1'!V4), '2-2-1'!V4, IF(ISNUMBER('2-2-1'!U4), '2-2-1'!U4, IF(ISNUMBER('2-2-1'!T4), '2-2-1'!T4,"XXX"))))))))))))))</f>
        <v>2.6936</v>
      </c>
      <c r="K4" s="130">
        <f>IF(ISNUMBER('2-2-2'!H4), '2-2-2'!H4, IF(ISNUMBER('2-2-2'!I4), '2-2-2'!I4, IF(ISNUMBER('2-2-2'!J4), '2-2-2'!J4, IF(ISNUMBER('2-2-2'!K4), '2-2-2'!K4, IF(ISNUMBER('2-2-2'!L4), '2-2-2'!L4, IF(ISNUMBER('2-2-2'!M4), '2-2-2'!M4, "XXX"))))))</f>
        <v>0.61714285714285722</v>
      </c>
      <c r="L4" s="130">
        <f>IF(ISNUMBER('2-3-1'!P4), '2-3-1'!P4, IF(ISNUMBER('2-3-1'!Q4), '2-3-1'!Q4, IF(ISNUMBER('2-3-1'!R4), '2-3-1'!R4, IF(ISNUMBER('2-3-1'!S4), '2-3-1'!S4, IF(ISNUMBER('2-3-1'!T4), '2-3-1'!T4, IF(ISNUMBER('2-3-1'!U4), '2-3-1'!U4, IF(ISNUMBER('2-3-1'!V4), '2-3-1'!V4, "XXX")))))))</f>
        <v>2.5777564000000002</v>
      </c>
      <c r="M4" s="130">
        <f>IF(ISNUMBER('2-3-2'!P4), '2-3-2'!P4, IF(ISNUMBER('2-3-2'!Q4), '2-3-2'!Q4, IF(ISNUMBER('2-3-2'!R4), '2-3-2'!R4, IF(ISNUMBER('2-3-2'!S4), '2-3-2'!S4, IF(ISNUMBER('2-3-2'!T4), '2-3-2'!T4, IF(ISNUMBER('2-3-2'!U4), '2-3-2'!U4, IF(ISNUMBER('2-3-2'!V4), '2-3-2'!V4, "XXX")))))))</f>
        <v>50.881576539999998</v>
      </c>
      <c r="N4" s="130">
        <f>IF(ISNUMBER('2-4-1'!V4),'2-4-1'!V4,IF(ISNUMBER('2-4-1'!U4),'2-4-1'!U4,IF(ISNUMBER('2-4-1'!W4),'2-4-1'!W4,IF(ISNUMBER('2-4-1'!T4),'2-4-1'!T4,IF(ISNUMBER('2-4-1'!X4),'2-4-1'!X4,IF(ISNUMBER('2-4-1'!S4),'2-4-1'!S4,'2016'!N4))))))</f>
        <v>11.950119995720581</v>
      </c>
      <c r="O4" s="130" t="str">
        <f>IF(ISNUMBER('2-4-2'!D4), '2-4-2'!D4, IF(ISNUMBER('2-4-2'!E4), '2-4-2'!E4, IF(ISNUMBER('2-4-2'!C4), '2-4-2'!C4, IF(ISNUMBER('2-4-2'!F4), '2-4-2'!F4, IF(ISNUMBER('2-4-2'!G4), '2-4-2'!G4, IF(ISNUMBER('2-4-2'!H4), '2-4-2'!H4, IF(ISNUMBER('2-4-2'!I4), '2-4-2'!I4, IF(ISNUMBER('2-4-2'!J4), '2-4-2'!J4, "XXX"))))))))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IF(ISNUMBER('2-6-1'!H4), '2-6-1'!H4, IF(ISNUMBER('2-6-1'!I4), '2-6-1'!I4, IF(ISNUMBER('2-6-1'!J4), '2-6-1'!J4, "XXX")))))))</f>
        <v>40.4818</v>
      </c>
      <c r="S4" s="130">
        <f>IF(ISNUMBER('2-6-2'!E4), '2-6-2'!E4, IF(ISNUMBER('2-6-2'!F4), '2-6-2'!F4, IF(ISNUMBER('2-6-2'!G4), '2-6-2'!G4, IF(ISNUMBER('2-6-2'!H4), '2-6-2'!H4, IF(ISNUMBER('2-6-2'!I4), '2-6-2'!I4, IF(ISNUMBER('2-6-2'!J4), '2-6-2'!J4, IF(ISNUMBER('2-6-2'!K4), '2-6-2'!K4, "XXX")))))))</f>
        <v>0.37</v>
      </c>
      <c r="T4" s="130">
        <f>IF(ISNUMBER('2-7-1'!H4), '2-7-1'!H4, IF(ISNUMBER('2-7-1'!I4), '2-7-1'!I4, IF(ISNUMBER('2-7-1'!J4), '2-7-1'!J4, IF(ISNUMBER('2-7-1'!K4), '2-7-1'!K4, IF(ISNUMBER('2-7-1'!L4), '2-7-1'!L4, IF(ISNUMBER('2-7-1'!M4), '2-7-1'!M4, "XXX"))))))</f>
        <v>0.40857142857142853</v>
      </c>
      <c r="U4" s="130">
        <f>IF(ISNUMBER('2-7-2'!H4), '2-7-2'!H4, IF(ISNUMBER('2-7-2'!I4), '2-7-2'!I4, IF(ISNUMBER('2-7-2'!J4), '2-7-2'!J4, IF(ISNUMBER('2-7-2'!K4), '2-7-2'!K4, IF(ISNUMBER('2-7-2'!L4), '2-7-2'!L4, IF(ISNUMBER('2-7-2'!M4), '2-7-2'!M4, "XXX"))))))</f>
        <v>0.37</v>
      </c>
      <c r="V4" s="130">
        <f>IF(ISNUMBER('2-8-1'!H4), '2-8-1'!H4, IF(ISNUMBER('2-8-1'!I4), '2-8-1'!I4, IF(ISNUMBER('2-8-1'!J4), '2-8-1'!J4, IF(ISNUMBER('2-8-1'!K4), '2-8-1'!K4, IF(ISNUMBER('2-8-1'!L4), '2-8-1'!L4, IF(ISNUMBER('2-8-1'!M4), '2-8-1'!M4, "XXX"))))))</f>
        <v>0.57571428571428573</v>
      </c>
      <c r="W4" s="130">
        <f>IF(ISNUMBER('2-8-2'!H4), '2-8-2'!H4, IF(ISNUMBER('2-8-2'!I4), '2-8-2'!I4, IF(ISNUMBER('2-8-2'!J4), '2-8-2'!J4, IF(ISNUMBER('2-8-2'!K4), '2-8-2'!K4, IF(ISNUMBER('2-8-2'!L4), '2-8-2'!L4, IF(ISNUMBER('2-8-2'!M4), '2-8-2'!M4, "XXX"))))))</f>
        <v>0.48571428571428571</v>
      </c>
      <c r="X4" s="130">
        <f>IF(ISNUMBER('3-1'!I3), '3-1'!I3, "XXX")</f>
        <v>0.502</v>
      </c>
      <c r="Y4" s="130">
        <f>'3-2'!Q3</f>
        <v>0.12692494700000001</v>
      </c>
    </row>
    <row r="5" spans="1:25" ht="15.75" customHeight="1" x14ac:dyDescent="0.25">
      <c r="A5" s="19" t="s">
        <v>14</v>
      </c>
      <c r="B5" s="166" t="s">
        <v>14</v>
      </c>
      <c r="C5" s="165">
        <f>IF(ISNUMBER('1-1'!H5),'1-1'!H5, "XXX")</f>
        <v>5.2</v>
      </c>
      <c r="D5" s="130">
        <f>IF(UCDP!Y5, UCDP!Y5, "0.0")</f>
        <v>4.4823754826703359E-2</v>
      </c>
      <c r="E5" s="130">
        <f>IF(ISNUMBER('1-3'!I5), '1-3'!I5, IF(ISNUMBER('1-3'!J5), '1-3'!J5, IF(ISNUMBER('1-3'!K5), '1-3'!K5, IF(ISNUMBER('1-3'!L5), '1-3'!L5, IF(ISNUMBER('1-3'!M5), '1-3'!M5, IF(ISNUMBER('1-3'!P5), '1-3'!P5, IF(ISNUMBER('1-3'!Q5), '1-3'!Q5, "XXX")))))))</f>
        <v>63.833333333333336</v>
      </c>
      <c r="F5" s="130">
        <f>IF(ISNUMBER('1-4'!AP5),'1-4'!AP5, IF(ISNUMBER('1-4'!AQ5),'1-4'!AQ5, IF(ISNUMBER('1-4'!AR5),'1-4'!AR5, IF(ISNUMBER('1-4'!AS5),'1-4'!AS5, IF(ISNUMBER('1-4'!AT5),'1-4'!AT5, IF(ISNUMBER('1-4'!AU5),'1-4'!AU5, "XXX"))))))</f>
        <v>3</v>
      </c>
      <c r="G5" s="130">
        <f>IF(ISNUMBER('1-5'!H4),'1-5'!H4, "XXX")</f>
        <v>7.7</v>
      </c>
      <c r="H5" s="130">
        <f>IF(ISNUMBER('2-1-1'!H5), '2-1-1'!H5, IF(ISNUMBER('2-1-1'!I5), '2-1-1'!I5, IF(ISNUMBER('2-1-1'!J5), '2-1-1'!J5, IF(ISNUMBER('2-1-1'!K5), '2-1-1'!K5, IF(ISNUMBER('2-1-1'!L5), '2-1-1'!L5, IF(ISNUMBER('2-1-1'!M5), '2-1-1'!M5, "XXX"))))))</f>
        <v>0.44857142857142857</v>
      </c>
      <c r="I5" s="130">
        <f>AVERAGE('2-1-2'!D4, '2-1-2'!E4)</f>
        <v>0.19000499999999998</v>
      </c>
      <c r="J5" s="130">
        <f>IF(ISNUMBER('2-2-1'!AC5), '2-2-1'!AC5, IF(ISNUMBER('2-2-1'!AD5), '2-2-1'!AD5, IF(ISNUMBER('2-2-1'!AE5), '2-2-1'!AE5, IF(ISNUMBER('2-2-1'!AF5), '2-2-1'!AF5, IF(ISNUMBER('2-2-1'!AG5), '2-2-1'!AG5, IF(ISNUMBER('2-2-1'!AH5), '2-2-1'!AH5, IF(ISNUMBER('2-2-1'!AI5), '2-2-1'!AI5, IF(ISNUMBER('2-2-1'!Y5), '2-2-1'!Y5, IF(ISNUMBER('2-2-1'!X5), '2-2-1'!X5, IF(ISNUMBER('2-2-1'!W5), '2-2-1'!W5, IF(ISNUMBER('2-2-1'!AF5), '2-2-1'!AF5, IF(ISNUMBER('2-2-1'!V5), '2-2-1'!V5, IF(ISNUMBER('2-2-1'!U5), '2-2-1'!U5, IF(ISNUMBER('2-2-1'!T5), '2-2-1'!T5,"XXX"))))))))))))))</f>
        <v>3.5530599999999999</v>
      </c>
      <c r="K5" s="130">
        <f>IF(ISNUMBER('2-2-2'!H5), '2-2-2'!H5, IF(ISNUMBER('2-2-2'!I5), '2-2-2'!I5, IF(ISNUMBER('2-2-2'!J5), '2-2-2'!J5, IF(ISNUMBER('2-2-2'!K5), '2-2-2'!K5, IF(ISNUMBER('2-2-2'!L5), '2-2-2'!L5, IF(ISNUMBER('2-2-2'!M5), '2-2-2'!M5, "XXX"))))))</f>
        <v>0.35285714285714287</v>
      </c>
      <c r="L5" s="130">
        <f>IF(ISNUMBER('2-3-1'!P5), '2-3-1'!P5, IF(ISNUMBER('2-3-1'!Q5), '2-3-1'!Q5, IF(ISNUMBER('2-3-1'!R5), '2-3-1'!R5, IF(ISNUMBER('2-3-1'!S5), '2-3-1'!S5, IF(ISNUMBER('2-3-1'!T5), '2-3-1'!T5, IF(ISNUMBER('2-3-1'!U5), '2-3-1'!U5, IF(ISNUMBER('2-3-1'!V5), '2-3-1'!V5, "XXX")))))))</f>
        <v>4.2883033800000003</v>
      </c>
      <c r="M5" s="130">
        <f>IF(ISNUMBER('2-3-2'!P5), '2-3-2'!P5, IF(ISNUMBER('2-3-2'!Q5), '2-3-2'!Q5, IF(ISNUMBER('2-3-2'!R5), '2-3-2'!R5, IF(ISNUMBER('2-3-2'!S5), '2-3-2'!S5, IF(ISNUMBER('2-3-2'!T5), '2-3-2'!T5, IF(ISNUMBER('2-3-2'!U5), '2-3-2'!U5, IF(ISNUMBER('2-3-2'!V5), '2-3-2'!V5, "XXX")))))))</f>
        <v>27.561977389999999</v>
      </c>
      <c r="N5" s="130">
        <f>IF(ISNUMBER('2-4-1'!V5),'2-4-1'!V5,IF(ISNUMBER('2-4-1'!U5),'2-4-1'!U5,IF(ISNUMBER('2-4-1'!W5),'2-4-1'!W5,IF(ISNUMBER('2-4-1'!T5),'2-4-1'!T5,IF(ISNUMBER('2-4-1'!X5),'2-4-1'!X5,IF(ISNUMBER('2-4-1'!S5),'2-4-1'!S5,'2016'!N5))))))</f>
        <v>8.5290779867256639</v>
      </c>
      <c r="O5" s="130" t="str">
        <f>IF(ISNUMBER('2-4-2'!D5), '2-4-2'!D5, IF(ISNUMBER('2-4-2'!E5), '2-4-2'!E5, IF(ISNUMBER('2-4-2'!C5), '2-4-2'!C5, IF(ISNUMBER('2-4-2'!F5), '2-4-2'!F5, IF(ISNUMBER('2-4-2'!G5), '2-4-2'!G5, IF(ISNUMBER('2-4-2'!H5), '2-4-2'!H5, IF(ISNUMBER('2-4-2'!I5), '2-4-2'!I5, IF(ISNUMBER('2-4-2'!J5), '2-4-2'!J5, "XXX"))))))))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IF(ISNUMBER('2-6-1'!H5), '2-6-1'!H5, IF(ISNUMBER('2-6-1'!I5), '2-6-1'!I5, IF(ISNUMBER('2-6-1'!J5), '2-6-1'!J5, "XXX")))))))</f>
        <v>68.965509999999995</v>
      </c>
      <c r="S5" s="130">
        <f>IF(ISNUMBER('2-6-2'!E5), '2-6-2'!E5, IF(ISNUMBER('2-6-2'!F5), '2-6-2'!F5, IF(ISNUMBER('2-6-2'!G5), '2-6-2'!G5, IF(ISNUMBER('2-6-2'!H5), '2-6-2'!H5, IF(ISNUMBER('2-6-2'!I5), '2-6-2'!I5, IF(ISNUMBER('2-6-2'!J5), '2-6-2'!J5, IF(ISNUMBER('2-6-2'!K5), '2-6-2'!K5, "XXX")))))))</f>
        <v>0.12</v>
      </c>
      <c r="T5" s="130">
        <f>IF(ISNUMBER('2-7-1'!H5), '2-7-1'!H5, IF(ISNUMBER('2-7-1'!I5), '2-7-1'!I5, IF(ISNUMBER('2-7-1'!J5), '2-7-1'!J5, IF(ISNUMBER('2-7-1'!K5), '2-7-1'!K5, IF(ISNUMBER('2-7-1'!L5), '2-7-1'!L5, IF(ISNUMBER('2-7-1'!M5), '2-7-1'!M5, "XXX"))))))</f>
        <v>0.41000000000000003</v>
      </c>
      <c r="U5" s="130">
        <f>IF(ISNUMBER('2-7-2'!H5), '2-7-2'!H5, IF(ISNUMBER('2-7-2'!I5), '2-7-2'!I5, IF(ISNUMBER('2-7-2'!J5), '2-7-2'!J5, IF(ISNUMBER('2-7-2'!K5), '2-7-2'!K5, IF(ISNUMBER('2-7-2'!L5), '2-7-2'!L5, IF(ISNUMBER('2-7-2'!M5), '2-7-2'!M5, "XXX"))))))</f>
        <v>0.37928571428571434</v>
      </c>
      <c r="V5" s="130">
        <f>IF(ISNUMBER('2-8-1'!H5), '2-8-1'!H5, IF(ISNUMBER('2-8-1'!I5), '2-8-1'!I5, IF(ISNUMBER('2-8-1'!J5), '2-8-1'!J5, IF(ISNUMBER('2-8-1'!K5), '2-8-1'!K5, IF(ISNUMBER('2-8-1'!L5), '2-8-1'!L5, IF(ISNUMBER('2-8-1'!M5), '2-8-1'!M5, "XXX"))))))</f>
        <v>0.47285714285714286</v>
      </c>
      <c r="W5" s="130">
        <f>IF(ISNUMBER('2-8-2'!H5), '2-8-2'!H5, IF(ISNUMBER('2-8-2'!I5), '2-8-2'!I5, IF(ISNUMBER('2-8-2'!J5), '2-8-2'!J5, IF(ISNUMBER('2-8-2'!K5), '2-8-2'!K5, IF(ISNUMBER('2-8-2'!L5), '2-8-2'!L5, IF(ISNUMBER('2-8-2'!M5), '2-8-2'!M5, "XXX"))))))</f>
        <v>0.40285714285714286</v>
      </c>
      <c r="X5" s="130">
        <f>IF(ISNUMBER('3-1'!I4), '3-1'!I4, "XXX")</f>
        <v>0.32800000000000001</v>
      </c>
      <c r="Y5" s="130">
        <f>'3-2'!Q4</f>
        <v>-0.79286521700000001</v>
      </c>
    </row>
    <row r="6" spans="1:25" ht="15.75" customHeight="1" x14ac:dyDescent="0.25">
      <c r="A6" s="19" t="s">
        <v>15</v>
      </c>
      <c r="B6" s="166" t="s">
        <v>15</v>
      </c>
      <c r="C6" s="165">
        <f>IF(ISNUMBER('1-1'!H6),'1-1'!H6, "XXX")</f>
        <v>6.1</v>
      </c>
      <c r="D6" s="130" t="str">
        <f>IF(UCDP!Y6, UCDP!Y6, "0.0")</f>
        <v>0.0</v>
      </c>
      <c r="E6" s="130">
        <f>IF(ISNUMBER('1-3'!I6), '1-3'!I6, IF(ISNUMBER('1-3'!J6), '1-3'!J6, IF(ISNUMBER('1-3'!K6), '1-3'!K6, IF(ISNUMBER('1-3'!L6), '1-3'!L6, IF(ISNUMBER('1-3'!M6), '1-3'!M6, IF(ISNUMBER('1-3'!P6), '1-3'!P6, IF(ISNUMBER('1-3'!Q6), '1-3'!Q6, "XXX")))))))</f>
        <v>62.333333333333343</v>
      </c>
      <c r="F6" s="130">
        <f>IF(ISNUMBER('1-4'!AP6),'1-4'!AP6, IF(ISNUMBER('1-4'!AQ6),'1-4'!AQ6, IF(ISNUMBER('1-4'!AR6),'1-4'!AR6, IF(ISNUMBER('1-4'!AS6),'1-4'!AS6, IF(ISNUMBER('1-4'!AT6),'1-4'!AT6, IF(ISNUMBER('1-4'!AU6),'1-4'!AU6, "XXX"))))))</f>
        <v>4</v>
      </c>
      <c r="G6" s="130">
        <f>IF(ISNUMBER('1-5'!H5),'1-5'!H5, "XXX")</f>
        <v>7.3</v>
      </c>
      <c r="H6" s="130">
        <f>IF(ISNUMBER('2-1-1'!H6), '2-1-1'!H6, IF(ISNUMBER('2-1-1'!I6), '2-1-1'!I6, IF(ISNUMBER('2-1-1'!J6), '2-1-1'!J6, IF(ISNUMBER('2-1-1'!K6), '2-1-1'!K6, IF(ISNUMBER('2-1-1'!L6), '2-1-1'!L6, IF(ISNUMBER('2-1-1'!M6), '2-1-1'!M6, "XXX"))))))</f>
        <v>0.27428571428571424</v>
      </c>
      <c r="I6" s="130">
        <f>AVERAGE('2-1-2'!D5, '2-1-2'!E5)</f>
        <v>9.3485000000000013E-2</v>
      </c>
      <c r="J6" s="130">
        <f>IF(ISNUMBER('2-2-1'!AC6), '2-2-1'!AC6, IF(ISNUMBER('2-2-1'!AD6), '2-2-1'!AD6, IF(ISNUMBER('2-2-1'!AE6), '2-2-1'!AE6, IF(ISNUMBER('2-2-1'!AF6), '2-2-1'!AF6, IF(ISNUMBER('2-2-1'!AG6), '2-2-1'!AG6, IF(ISNUMBER('2-2-1'!AH6), '2-2-1'!AH6, IF(ISNUMBER('2-2-1'!AI6), '2-2-1'!AI6, IF(ISNUMBER('2-2-1'!Y6), '2-2-1'!Y6, IF(ISNUMBER('2-2-1'!X6), '2-2-1'!X6, IF(ISNUMBER('2-2-1'!W6), '2-2-1'!W6, IF(ISNUMBER('2-2-1'!AF6), '2-2-1'!AF6, IF(ISNUMBER('2-2-1'!V6), '2-2-1'!V6, IF(ISNUMBER('2-2-1'!U6), '2-2-1'!U6, IF(ISNUMBER('2-2-1'!T6), '2-2-1'!T6,"XXX"))))))))))))))</f>
        <v>1.68503</v>
      </c>
      <c r="K6" s="130">
        <f>IF(ISNUMBER('2-2-2'!H6), '2-2-2'!H6, IF(ISNUMBER('2-2-2'!I6), '2-2-2'!I6, IF(ISNUMBER('2-2-2'!J6), '2-2-2'!J6, IF(ISNUMBER('2-2-2'!K6), '2-2-2'!K6, IF(ISNUMBER('2-2-2'!L6), '2-2-2'!L6, IF(ISNUMBER('2-2-2'!M6), '2-2-2'!M6, "XXX"))))))</f>
        <v>0.30285714285714288</v>
      </c>
      <c r="L6" s="130">
        <f>IF(ISNUMBER('2-3-1'!P6), '2-3-1'!P6, IF(ISNUMBER('2-3-1'!Q6), '2-3-1'!Q6, IF(ISNUMBER('2-3-1'!R6), '2-3-1'!R6, IF(ISNUMBER('2-3-1'!S6), '2-3-1'!S6, IF(ISNUMBER('2-3-1'!T6), '2-3-1'!T6, IF(ISNUMBER('2-3-1'!U6), '2-3-1'!U6, IF(ISNUMBER('2-3-1'!V6), '2-3-1'!V6, "XXX")))))))</f>
        <v>1.69516742</v>
      </c>
      <c r="M6" s="130">
        <f>IF(ISNUMBER('2-3-2'!P6), '2-3-2'!P6, IF(ISNUMBER('2-3-2'!Q6), '2-3-2'!Q6, IF(ISNUMBER('2-3-2'!R6), '2-3-2'!R6, IF(ISNUMBER('2-3-2'!S6), '2-3-2'!S6, IF(ISNUMBER('2-3-2'!T6), '2-3-2'!T6, IF(ISNUMBER('2-3-2'!U6), '2-3-2'!U6, IF(ISNUMBER('2-3-2'!V6), '2-3-2'!V6, "XXX")))))))</f>
        <v>21.349277499999999</v>
      </c>
      <c r="N6" s="130">
        <f>IF(ISNUMBER('2-4-1'!V6),'2-4-1'!V6,IF(ISNUMBER('2-4-1'!U6),'2-4-1'!U6,IF(ISNUMBER('2-4-1'!W6),'2-4-1'!W6,IF(ISNUMBER('2-4-1'!T6),'2-4-1'!T6,IF(ISNUMBER('2-4-1'!X6),'2-4-1'!X6,IF(ISNUMBER('2-4-1'!S6),'2-4-1'!S6,'2016'!N6))))))</f>
        <v>9.5738161790930896</v>
      </c>
      <c r="O6" s="130">
        <f>IF(ISNUMBER('2-4-2'!D6), '2-4-2'!D6, IF(ISNUMBER('2-4-2'!E6), '2-4-2'!E6, IF(ISNUMBER('2-4-2'!C6), '2-4-2'!C6, IF(ISNUMBER('2-4-2'!F6), '2-4-2'!F6, IF(ISNUMBER('2-4-2'!G6), '2-4-2'!G6, IF(ISNUMBER('2-4-2'!H6), '2-4-2'!H6, IF(ISNUMBER('2-4-2'!I6), '2-4-2'!I6, IF(ISNUMBER('2-4-2'!J6), '2-4-2'!J6, "XXX"))))))))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IF(ISNUMBER('2-6-1'!H6), '2-6-1'!H6, IF(ISNUMBER('2-6-1'!I6), '2-6-1'!I6, IF(ISNUMBER('2-6-1'!J6), '2-6-1'!J6, "XXX")))))))</f>
        <v>33.7941</v>
      </c>
      <c r="S6" s="130">
        <f>IF(ISNUMBER('2-6-2'!E6), '2-6-2'!E6, IF(ISNUMBER('2-6-2'!F6), '2-6-2'!F6, IF(ISNUMBER('2-6-2'!G6), '2-6-2'!G6, IF(ISNUMBER('2-6-2'!H6), '2-6-2'!H6, IF(ISNUMBER('2-6-2'!I6), '2-6-2'!I6, IF(ISNUMBER('2-6-2'!J6), '2-6-2'!J6, IF(ISNUMBER('2-6-2'!K6), '2-6-2'!K6, "XXX")))))))</f>
        <v>33.29</v>
      </c>
      <c r="T6" s="130">
        <f>IF(ISNUMBER('2-7-1'!H6), '2-7-1'!H6, IF(ISNUMBER('2-7-1'!I6), '2-7-1'!I6, IF(ISNUMBER('2-7-1'!J6), '2-7-1'!J6, IF(ISNUMBER('2-7-1'!K6), '2-7-1'!K6, IF(ISNUMBER('2-7-1'!L6), '2-7-1'!L6, IF(ISNUMBER('2-7-1'!M6), '2-7-1'!M6, "XXX"))))))</f>
        <v>0.37714285714285717</v>
      </c>
      <c r="U6" s="130">
        <f>IF(ISNUMBER('2-7-2'!H6), '2-7-2'!H6, IF(ISNUMBER('2-7-2'!I6), '2-7-2'!I6, IF(ISNUMBER('2-7-2'!J6), '2-7-2'!J6, IF(ISNUMBER('2-7-2'!K6), '2-7-2'!K6, IF(ISNUMBER('2-7-2'!L6), '2-7-2'!L6, IF(ISNUMBER('2-7-2'!M6), '2-7-2'!M6, "XXX"))))))</f>
        <v>0.32357142857142857</v>
      </c>
      <c r="V6" s="130">
        <f>IF(ISNUMBER('2-8-1'!H6), '2-8-1'!H6, IF(ISNUMBER('2-8-1'!I6), '2-8-1'!I6, IF(ISNUMBER('2-8-1'!J6), '2-8-1'!J6, IF(ISNUMBER('2-8-1'!K6), '2-8-1'!K6, IF(ISNUMBER('2-8-1'!L6), '2-8-1'!L6, IF(ISNUMBER('2-8-1'!M6), '2-8-1'!M6, "XXX"))))))</f>
        <v>0.45428571428571429</v>
      </c>
      <c r="W6" s="130">
        <f>IF(ISNUMBER('2-8-2'!H6), '2-8-2'!H6, IF(ISNUMBER('2-8-2'!I6), '2-8-2'!I6, IF(ISNUMBER('2-8-2'!J6), '2-8-2'!J6, IF(ISNUMBER('2-8-2'!K6), '2-8-2'!K6, IF(ISNUMBER('2-8-2'!L6), '2-8-2'!L6, IF(ISNUMBER('2-8-2'!M6), '2-8-2'!M6, "XXX"))))))</f>
        <v>0.37142857142857144</v>
      </c>
      <c r="X6" s="130">
        <f>IF(ISNUMBER('3-1'!I5), '3-1'!I5, "XXX")</f>
        <v>0.30599999999999999</v>
      </c>
      <c r="Y6" s="130">
        <f>'3-2'!Q5</f>
        <v>-1.008089781</v>
      </c>
    </row>
    <row r="7" spans="1:25" ht="15.75" customHeight="1" x14ac:dyDescent="0.25">
      <c r="A7" s="19" t="s">
        <v>16</v>
      </c>
      <c r="B7" s="166" t="s">
        <v>16</v>
      </c>
      <c r="C7" s="165">
        <f>IF(ISNUMBER('1-1'!H7),'1-1'!H7, "XXX")</f>
        <v>3.8</v>
      </c>
      <c r="D7" s="130" t="str">
        <f>IF(UCDP!Y7, UCDP!Y7, "0.0")</f>
        <v>0.0</v>
      </c>
      <c r="E7" s="130">
        <f>IF(ISNUMBER('1-3'!I7), '1-3'!I7, IF(ISNUMBER('1-3'!J7), '1-3'!J7, IF(ISNUMBER('1-3'!K7), '1-3'!K7, IF(ISNUMBER('1-3'!L7), '1-3'!L7, IF(ISNUMBER('1-3'!M7), '1-3'!M7, IF(ISNUMBER('1-3'!P7), '1-3'!P7, IF(ISNUMBER('1-3'!Q7), '1-3'!Q7, "XXX")))))))</f>
        <v>70.666666666666671</v>
      </c>
      <c r="F7" s="130">
        <f>IF(ISNUMBER('1-4'!AP7),'1-4'!AP7, IF(ISNUMBER('1-4'!AQ7),'1-4'!AQ7, IF(ISNUMBER('1-4'!AR7),'1-4'!AR7, IF(ISNUMBER('1-4'!AS7),'1-4'!AS7, IF(ISNUMBER('1-4'!AT7),'1-4'!AT7, IF(ISNUMBER('1-4'!AU7),'1-4'!AU7, "XXX"))))))</f>
        <v>3</v>
      </c>
      <c r="G7" s="130">
        <f>IF(ISNUMBER('1-5'!H6),'1-5'!H6, "XXX")</f>
        <v>4.0999999999999996</v>
      </c>
      <c r="H7" s="130">
        <f>IF(ISNUMBER('2-1-1'!H7), '2-1-1'!H7, IF(ISNUMBER('2-1-1'!I7), '2-1-1'!I7, IF(ISNUMBER('2-1-1'!J7), '2-1-1'!J7, IF(ISNUMBER('2-1-1'!K7), '2-1-1'!K7, IF(ISNUMBER('2-1-1'!L7), '2-1-1'!L7, IF(ISNUMBER('2-1-1'!M7), '2-1-1'!M7, "XXX"))))))</f>
        <v>0.50285714285714278</v>
      </c>
      <c r="I7" s="130">
        <f>AVERAGE('2-1-2'!D6, '2-1-2'!E6)</f>
        <v>0.45932000000000001</v>
      </c>
      <c r="J7" s="130">
        <f>IF(ISNUMBER('2-2-1'!AC7), '2-2-1'!AC7, IF(ISNUMBER('2-2-1'!AD7), '2-2-1'!AD7, IF(ISNUMBER('2-2-1'!AE7), '2-2-1'!AE7, IF(ISNUMBER('2-2-1'!AF7), '2-2-1'!AF7, IF(ISNUMBER('2-2-1'!AG7), '2-2-1'!AG7, IF(ISNUMBER('2-2-1'!AH7), '2-2-1'!AH7, IF(ISNUMBER('2-2-1'!AI7), '2-2-1'!AI7, IF(ISNUMBER('2-2-1'!Y7), '2-2-1'!Y7, IF(ISNUMBER('2-2-1'!X7), '2-2-1'!X7, IF(ISNUMBER('2-2-1'!W7), '2-2-1'!W7, IF(ISNUMBER('2-2-1'!AF7), '2-2-1'!AF7, IF(ISNUMBER('2-2-1'!V7), '2-2-1'!V7, IF(ISNUMBER('2-2-1'!U7), '2-2-1'!U7, IF(ISNUMBER('2-2-1'!T7), '2-2-1'!T7,"XXX"))))))))))))))</f>
        <v>3.8616800000000002</v>
      </c>
      <c r="K7" s="130">
        <f>IF(ISNUMBER('2-2-2'!H7), '2-2-2'!H7, IF(ISNUMBER('2-2-2'!I7), '2-2-2'!I7, IF(ISNUMBER('2-2-2'!J7), '2-2-2'!J7, IF(ISNUMBER('2-2-2'!K7), '2-2-2'!K7, IF(ISNUMBER('2-2-2'!L7), '2-2-2'!L7, IF(ISNUMBER('2-2-2'!M7), '2-2-2'!M7, "XXX"))))))</f>
        <v>0.46571428571428569</v>
      </c>
      <c r="L7" s="130">
        <f>IF(ISNUMBER('2-3-1'!P7), '2-3-1'!P7, IF(ISNUMBER('2-3-1'!Q7), '2-3-1'!Q7, IF(ISNUMBER('2-3-1'!R7), '2-3-1'!R7, IF(ISNUMBER('2-3-1'!S7), '2-3-1'!S7, IF(ISNUMBER('2-3-1'!T7), '2-3-1'!T7, IF(ISNUMBER('2-3-1'!U7), '2-3-1'!U7, IF(ISNUMBER('2-3-1'!V7), '2-3-1'!V7, "XXX")))))))</f>
        <v>6.2204189300000001</v>
      </c>
      <c r="M7" s="130">
        <f>IF(ISNUMBER('2-3-2'!P7), '2-3-2'!P7, IF(ISNUMBER('2-3-2'!Q7), '2-3-2'!Q7, IF(ISNUMBER('2-3-2'!R7), '2-3-2'!R7, IF(ISNUMBER('2-3-2'!S7), '2-3-2'!S7, IF(ISNUMBER('2-3-2'!T7), '2-3-2'!T7, IF(ISNUMBER('2-3-2'!U7), '2-3-2'!U7, IF(ISNUMBER('2-3-2'!V7), '2-3-2'!V7, "XXX")))))))</f>
        <v>26.81741714</v>
      </c>
      <c r="N7" s="130" t="str">
        <f>IF(ISNUMBER('2-4-1'!V7),'2-4-1'!V7,IF(ISNUMBER('2-4-1'!U7),'2-4-1'!U7,IF(ISNUMBER('2-4-1'!W7),'2-4-1'!W7,IF(ISNUMBER('2-4-1'!T7),'2-4-1'!T7,IF(ISNUMBER('2-4-1'!X7),'2-4-1'!X7,IF(ISNUMBER('2-4-1'!S7),'2-4-1'!S7,'2016'!N7))))))</f>
        <v>XXX</v>
      </c>
      <c r="O7" s="130">
        <f>IF(ISNUMBER('2-4-2'!D7), '2-4-2'!D7, IF(ISNUMBER('2-4-2'!E7), '2-4-2'!E7, IF(ISNUMBER('2-4-2'!C7), '2-4-2'!C7, IF(ISNUMBER('2-4-2'!F7), '2-4-2'!F7, IF(ISNUMBER('2-4-2'!G7), '2-4-2'!G7, IF(ISNUMBER('2-4-2'!H7), '2-4-2'!H7, IF(ISNUMBER('2-4-2'!I7), '2-4-2'!I7, IF(ISNUMBER('2-4-2'!J7), '2-4-2'!J7, "XXX"))))))))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IF(ISNUMBER('2-6-1'!H7), '2-6-1'!H7, IF(ISNUMBER('2-6-1'!I7), '2-6-1'!I7, IF(ISNUMBER('2-6-1'!J7), '2-6-1'!J7, "XXX")))))))</f>
        <v>76.452579999999998</v>
      </c>
      <c r="S7" s="130">
        <f>IF(ISNUMBER('2-6-2'!E7), '2-6-2'!E7, IF(ISNUMBER('2-6-2'!F7), '2-6-2'!F7, IF(ISNUMBER('2-6-2'!G7), '2-6-2'!G7, IF(ISNUMBER('2-6-2'!H7), '2-6-2'!H7, IF(ISNUMBER('2-6-2'!I7), '2-6-2'!I7, IF(ISNUMBER('2-6-2'!J7), '2-6-2'!J7, IF(ISNUMBER('2-6-2'!K7), '2-6-2'!K7, "XXX")))))))</f>
        <v>0.31</v>
      </c>
      <c r="T7" s="130">
        <f>IF(ISNUMBER('2-7-1'!H7), '2-7-1'!H7, IF(ISNUMBER('2-7-1'!I7), '2-7-1'!I7, IF(ISNUMBER('2-7-1'!J7), '2-7-1'!J7, IF(ISNUMBER('2-7-1'!K7), '2-7-1'!K7, IF(ISNUMBER('2-7-1'!L7), '2-7-1'!L7, IF(ISNUMBER('2-7-1'!M7), '2-7-1'!M7, "XXX"))))))</f>
        <v>0.34714285714285714</v>
      </c>
      <c r="U7" s="130">
        <f>IF(ISNUMBER('2-7-2'!H7), '2-7-2'!H7, IF(ISNUMBER('2-7-2'!I7), '2-7-2'!I7, IF(ISNUMBER('2-7-2'!J7), '2-7-2'!J7, IF(ISNUMBER('2-7-2'!K7), '2-7-2'!K7, IF(ISNUMBER('2-7-2'!L7), '2-7-2'!L7, IF(ISNUMBER('2-7-2'!M7), '2-7-2'!M7, "XXX"))))))</f>
        <v>0.29357142857142854</v>
      </c>
      <c r="V7" s="130">
        <f>IF(ISNUMBER('2-8-1'!H7), '2-8-1'!H7, IF(ISNUMBER('2-8-1'!I7), '2-8-1'!I7, IF(ISNUMBER('2-8-1'!J7), '2-8-1'!J7, IF(ISNUMBER('2-8-1'!K7), '2-8-1'!K7, IF(ISNUMBER('2-8-1'!L7), '2-8-1'!L7, IF(ISNUMBER('2-8-1'!M7), '2-8-1'!M7, "XXX"))))))</f>
        <v>0.40714285714285714</v>
      </c>
      <c r="W7" s="130">
        <f>IF(ISNUMBER('2-8-2'!H7), '2-8-2'!H7, IF(ISNUMBER('2-8-2'!I7), '2-8-2'!I7, IF(ISNUMBER('2-8-2'!J7), '2-8-2'!J7, IF(ISNUMBER('2-8-2'!K7), '2-8-2'!K7, IF(ISNUMBER('2-8-2'!L7), '2-8-2'!L7, IF(ISNUMBER('2-8-2'!M7), '2-8-2'!M7, "XXX"))))))</f>
        <v>0.33</v>
      </c>
      <c r="X7" s="130">
        <f>IF(ISNUMBER('3-1'!I6), '3-1'!I6, "XXX")</f>
        <v>0.78200000000000003</v>
      </c>
      <c r="Y7" s="130">
        <f>'3-2'!Q6</f>
        <v>0.34954744599999998</v>
      </c>
    </row>
    <row r="8" spans="1:25" ht="15.75" customHeight="1" x14ac:dyDescent="0.25">
      <c r="A8" s="19" t="s">
        <v>17</v>
      </c>
      <c r="B8" s="166" t="s">
        <v>17</v>
      </c>
      <c r="C8" s="165">
        <f>IF(ISNUMBER('1-1'!H8),'1-1'!H8, "XXX")</f>
        <v>6.2</v>
      </c>
      <c r="D8" s="130" t="str">
        <f>IF(UCDP!Y8, UCDP!Y8, "0.0")</f>
        <v>0.0</v>
      </c>
      <c r="E8" s="130">
        <f>IF(ISNUMBER('1-3'!I8), '1-3'!I8, IF(ISNUMBER('1-3'!J8), '1-3'!J8, IF(ISNUMBER('1-3'!K8), '1-3'!K8, IF(ISNUMBER('1-3'!L8), '1-3'!L8, IF(ISNUMBER('1-3'!M8), '1-3'!M8, IF(ISNUMBER('1-3'!P8), '1-3'!P8, IF(ISNUMBER('1-3'!Q8), '1-3'!Q8, "XXX")))))))</f>
        <v>88.333333333333343</v>
      </c>
      <c r="F8" s="130">
        <f>IF(ISNUMBER('1-4'!AP8),'1-4'!AP8, IF(ISNUMBER('1-4'!AQ8),'1-4'!AQ8, IF(ISNUMBER('1-4'!AR8),'1-4'!AR8, IF(ISNUMBER('1-4'!AS8),'1-4'!AS8, IF(ISNUMBER('1-4'!AT8),'1-4'!AT8, IF(ISNUMBER('1-4'!AU8),'1-4'!AU8, "XXX"))))))</f>
        <v>3</v>
      </c>
      <c r="G8" s="130">
        <f>IF(ISNUMBER('1-5'!H7),'1-5'!H7, "XXX")</f>
        <v>6.8</v>
      </c>
      <c r="H8" s="130">
        <f>IF(ISNUMBER('2-1-1'!H8), '2-1-1'!H8, IF(ISNUMBER('2-1-1'!I8), '2-1-1'!I8, IF(ISNUMBER('2-1-1'!J8), '2-1-1'!J8, IF(ISNUMBER('2-1-1'!K8), '2-1-1'!K8, IF(ISNUMBER('2-1-1'!L8), '2-1-1'!L8, IF(ISNUMBER('2-1-1'!M8), '2-1-1'!M8, "XXX"))))))</f>
        <v>0.54428571428571426</v>
      </c>
      <c r="I8" s="130">
        <f>AVERAGE('2-1-2'!D7, '2-1-2'!E7)</f>
        <v>0.35528500000000002</v>
      </c>
      <c r="J8" s="130">
        <f>IF(ISNUMBER('2-2-1'!AC8), '2-2-1'!AC8, IF(ISNUMBER('2-2-1'!AD8), '2-2-1'!AD8, IF(ISNUMBER('2-2-1'!AE8), '2-2-1'!AE8, IF(ISNUMBER('2-2-1'!AF8), '2-2-1'!AF8, IF(ISNUMBER('2-2-1'!AG8), '2-2-1'!AG8, IF(ISNUMBER('2-2-1'!AH8), '2-2-1'!AH8, IF(ISNUMBER('2-2-1'!AI8), '2-2-1'!AI8, IF(ISNUMBER('2-2-1'!Y8), '2-2-1'!Y8, IF(ISNUMBER('2-2-1'!X8), '2-2-1'!X8, IF(ISNUMBER('2-2-1'!W8), '2-2-1'!W8, IF(ISNUMBER('2-2-1'!AF8), '2-2-1'!AF8, IF(ISNUMBER('2-2-1'!V8), '2-2-1'!V8, IF(ISNUMBER('2-2-1'!U8), '2-2-1'!U8, IF(ISNUMBER('2-2-1'!T8), '2-2-1'!T8,"XXX"))))))))))))))</f>
        <v>1.9221300000000001</v>
      </c>
      <c r="K8" s="130">
        <f>IF(ISNUMBER('2-2-2'!H8), '2-2-2'!H8, IF(ISNUMBER('2-2-2'!I8), '2-2-2'!I8, IF(ISNUMBER('2-2-2'!J8), '2-2-2'!J8, IF(ISNUMBER('2-2-2'!K8), '2-2-2'!K8, IF(ISNUMBER('2-2-2'!L8), '2-2-2'!L8, IF(ISNUMBER('2-2-2'!M8), '2-2-2'!M8, "XXX"))))))</f>
        <v>0.53857142857142859</v>
      </c>
      <c r="L8" s="130">
        <f>IF(ISNUMBER('2-3-1'!P8), '2-3-1'!P8, IF(ISNUMBER('2-3-1'!Q8), '2-3-1'!Q8, IF(ISNUMBER('2-3-1'!R8), '2-3-1'!R8, IF(ISNUMBER('2-3-1'!S8), '2-3-1'!S8, IF(ISNUMBER('2-3-1'!T8), '2-3-1'!T8, IF(ISNUMBER('2-3-1'!U8), '2-3-1'!U8, IF(ISNUMBER('2-3-1'!V8), '2-3-1'!V8, "XXX")))))))</f>
        <v>1.3756574399999999</v>
      </c>
      <c r="M8" s="130">
        <f>IF(ISNUMBER('2-3-2'!P8), '2-3-2'!P8, IF(ISNUMBER('2-3-2'!Q8), '2-3-2'!Q8, IF(ISNUMBER('2-3-2'!R8), '2-3-2'!R8, IF(ISNUMBER('2-3-2'!S8), '2-3-2'!S8, IF(ISNUMBER('2-3-2'!T8), '2-3-2'!T8, IF(ISNUMBER('2-3-2'!U8), '2-3-2'!U8, IF(ISNUMBER('2-3-2'!V8), '2-3-2'!V8, "XXX")))))))</f>
        <v>82.875572199999993</v>
      </c>
      <c r="N8" s="130">
        <f>IF(ISNUMBER('2-4-1'!V8),'2-4-1'!V8,IF(ISNUMBER('2-4-1'!U8),'2-4-1'!U8,IF(ISNUMBER('2-4-1'!W8),'2-4-1'!W8,IF(ISNUMBER('2-4-1'!T8),'2-4-1'!T8,IF(ISNUMBER('2-4-1'!X8),'2-4-1'!X8,IF(ISNUMBER('2-4-1'!S8),'2-4-1'!S8,'2016'!N8))))))</f>
        <v>6.2133700000000003</v>
      </c>
      <c r="O8" s="130">
        <f>IF(ISNUMBER('2-4-2'!D8), '2-4-2'!D8, IF(ISNUMBER('2-4-2'!E8), '2-4-2'!E8, IF(ISNUMBER('2-4-2'!C8), '2-4-2'!C8, IF(ISNUMBER('2-4-2'!F8), '2-4-2'!F8, IF(ISNUMBER('2-4-2'!G8), '2-4-2'!G8, IF(ISNUMBER('2-4-2'!H8), '2-4-2'!H8, IF(ISNUMBER('2-4-2'!I8), '2-4-2'!I8, IF(ISNUMBER('2-4-2'!J8), '2-4-2'!J8, "XXX"))))))))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IF(ISNUMBER('2-6-1'!H8), '2-6-1'!H8, IF(ISNUMBER('2-6-1'!I8), '2-6-1'!I8, IF(ISNUMBER('2-6-1'!J8), '2-6-1'!J8, "XXX")))))))</f>
        <v>57.1999</v>
      </c>
      <c r="S8" s="130">
        <f>IF(ISNUMBER('2-6-2'!E8), '2-6-2'!E8, IF(ISNUMBER('2-6-2'!F8), '2-6-2'!F8, IF(ISNUMBER('2-6-2'!G8), '2-6-2'!G8, IF(ISNUMBER('2-6-2'!H8), '2-6-2'!H8, IF(ISNUMBER('2-6-2'!I8), '2-6-2'!I8, IF(ISNUMBER('2-6-2'!J8), '2-6-2'!J8, IF(ISNUMBER('2-6-2'!K8), '2-6-2'!K8, "XXX")))))))</f>
        <v>1.62</v>
      </c>
      <c r="T8" s="130">
        <f>IF(ISNUMBER('2-7-1'!H8), '2-7-1'!H8, IF(ISNUMBER('2-7-1'!I8), '2-7-1'!I8, IF(ISNUMBER('2-7-1'!J8), '2-7-1'!J8, IF(ISNUMBER('2-7-1'!K8), '2-7-1'!K8, IF(ISNUMBER('2-7-1'!L8), '2-7-1'!L8, IF(ISNUMBER('2-7-1'!M8), '2-7-1'!M8, "XXX"))))))</f>
        <v>0.60571428571428576</v>
      </c>
      <c r="U8" s="130">
        <f>IF(ISNUMBER('2-7-2'!H8), '2-7-2'!H8, IF(ISNUMBER('2-7-2'!I8), '2-7-2'!I8, IF(ISNUMBER('2-7-2'!J8), '2-7-2'!J8, IF(ISNUMBER('2-7-2'!K8), '2-7-2'!K8, IF(ISNUMBER('2-7-2'!L8), '2-7-2'!L8, IF(ISNUMBER('2-7-2'!M8), '2-7-2'!M8, "XXX"))))))</f>
        <v>0.45142857142857146</v>
      </c>
      <c r="V8" s="130">
        <f>IF(ISNUMBER('2-8-1'!H8), '2-8-1'!H8, IF(ISNUMBER('2-8-1'!I8), '2-8-1'!I8, IF(ISNUMBER('2-8-1'!J8), '2-8-1'!J8, IF(ISNUMBER('2-8-1'!K8), '2-8-1'!K8, IF(ISNUMBER('2-8-1'!L8), '2-8-1'!L8, IF(ISNUMBER('2-8-1'!M8), '2-8-1'!M8, "XXX"))))))</f>
        <v>0.63285714285714278</v>
      </c>
      <c r="W8" s="130">
        <f>IF(ISNUMBER('2-8-2'!H8), '2-8-2'!H8, IF(ISNUMBER('2-8-2'!I8), '2-8-2'!I8, IF(ISNUMBER('2-8-2'!J8), '2-8-2'!J8, IF(ISNUMBER('2-8-2'!K8), '2-8-2'!K8, IF(ISNUMBER('2-8-2'!L8), '2-8-2'!L8, IF(ISNUMBER('2-8-2'!M8), '2-8-2'!M8, "XXX"))))))</f>
        <v>0.5485714285714286</v>
      </c>
      <c r="X8" s="130">
        <f>IF(ISNUMBER('3-1'!I7), '3-1'!I7, "XXX")</f>
        <v>0.36099999999999999</v>
      </c>
      <c r="Y8" s="130">
        <f>'3-2'!Q7</f>
        <v>-0.49482715100000002</v>
      </c>
    </row>
    <row r="9" spans="1:25" ht="15.75" customHeight="1" x14ac:dyDescent="0.25">
      <c r="A9" s="19" t="s">
        <v>18</v>
      </c>
      <c r="B9" s="166" t="s">
        <v>18</v>
      </c>
      <c r="C9" s="165">
        <f>IF(ISNUMBER('1-1'!H9),'1-1'!H9, "XXX")</f>
        <v>1</v>
      </c>
      <c r="D9" s="130" t="str">
        <f>IF(UCDP!Y9, UCDP!Y9, "0.0")</f>
        <v>0.0</v>
      </c>
      <c r="E9" s="130">
        <f>IF(ISNUMBER('1-3'!I9), '1-3'!I9, IF(ISNUMBER('1-3'!J9), '1-3'!J9, IF(ISNUMBER('1-3'!K9), '1-3'!K9, IF(ISNUMBER('1-3'!L9), '1-3'!L9, IF(ISNUMBER('1-3'!M9), '1-3'!M9, IF(ISNUMBER('1-3'!P9), '1-3'!P9, IF(ISNUMBER('1-3'!Q9), '1-3'!Q9, "XXX")))))))</f>
        <v>96.666666666666671</v>
      </c>
      <c r="F9" s="130">
        <f>IF(ISNUMBER('1-4'!AP9),'1-4'!AP9, IF(ISNUMBER('1-4'!AQ9),'1-4'!AQ9, IF(ISNUMBER('1-4'!AR9),'1-4'!AR9, IF(ISNUMBER('1-4'!AS9),'1-4'!AS9, IF(ISNUMBER('1-4'!AT9),'1-4'!AT9, IF(ISNUMBER('1-4'!AU9),'1-4'!AU9, "XXX"))))))</f>
        <v>2</v>
      </c>
      <c r="G9" s="130">
        <f>IF(ISNUMBER('1-5'!H8),'1-5'!H8, "XXX")</f>
        <v>2.2000000000000002</v>
      </c>
      <c r="H9" s="130">
        <f>IF(ISNUMBER('2-1-1'!H9), '2-1-1'!H9, IF(ISNUMBER('2-1-1'!I9), '2-1-1'!I9, IF(ISNUMBER('2-1-1'!J9), '2-1-1'!J9, IF(ISNUMBER('2-1-1'!K9), '2-1-1'!K9, IF(ISNUMBER('2-1-1'!L9), '2-1-1'!L9, IF(ISNUMBER('2-1-1'!M9), '2-1-1'!M9, "XXX"))))))</f>
        <v>0.79999999999999993</v>
      </c>
      <c r="I9" s="130">
        <f>AVERAGE('2-1-2'!D8, '2-1-2'!E8)</f>
        <v>0.72916000000000003</v>
      </c>
      <c r="J9" s="130">
        <f>IF(ISNUMBER('2-2-1'!AC9), '2-2-1'!AC9, IF(ISNUMBER('2-2-1'!AD9), '2-2-1'!AD9, IF(ISNUMBER('2-2-1'!AE9), '2-2-1'!AE9, IF(ISNUMBER('2-2-1'!AF9), '2-2-1'!AF9, IF(ISNUMBER('2-2-1'!AG9), '2-2-1'!AG9, IF(ISNUMBER('2-2-1'!AH9), '2-2-1'!AH9, IF(ISNUMBER('2-2-1'!AI9), '2-2-1'!AI9, IF(ISNUMBER('2-2-1'!Y9), '2-2-1'!Y9, IF(ISNUMBER('2-2-1'!X9), '2-2-1'!X9, IF(ISNUMBER('2-2-1'!W9), '2-2-1'!W9, IF(ISNUMBER('2-2-1'!AF9), '2-2-1'!AF9, IF(ISNUMBER('2-2-1'!V9), '2-2-1'!V9, IF(ISNUMBER('2-2-1'!U9), '2-2-1'!U9, IF(ISNUMBER('2-2-1'!T9), '2-2-1'!T9,"XXX"))))))))))))))</f>
        <v>3.3791799999999999</v>
      </c>
      <c r="K9" s="130">
        <f>IF(ISNUMBER('2-2-2'!H9), '2-2-2'!H9, IF(ISNUMBER('2-2-2'!I9), '2-2-2'!I9, IF(ISNUMBER('2-2-2'!J9), '2-2-2'!J9, IF(ISNUMBER('2-2-2'!K9), '2-2-2'!K9, IF(ISNUMBER('2-2-2'!L9), '2-2-2'!L9, IF(ISNUMBER('2-2-2'!M9), '2-2-2'!M9, "XXX"))))))</f>
        <v>0.71857142857142864</v>
      </c>
      <c r="L9" s="130">
        <f>IF(ISNUMBER('2-3-1'!P9), '2-3-1'!P9, IF(ISNUMBER('2-3-1'!Q9), '2-3-1'!Q9, IF(ISNUMBER('2-3-1'!R9), '2-3-1'!R9, IF(ISNUMBER('2-3-1'!S9), '2-3-1'!S9, IF(ISNUMBER('2-3-1'!T9), '2-3-1'!T9, IF(ISNUMBER('2-3-1'!U9), '2-3-1'!U9, IF(ISNUMBER('2-3-1'!V9), '2-3-1'!V9, "XXX")))))))</f>
        <v>5.9370551100000002</v>
      </c>
      <c r="M9" s="130">
        <f>IF(ISNUMBER('2-3-2'!P9), '2-3-2'!P9, IF(ISNUMBER('2-3-2'!Q9), '2-3-2'!Q9, IF(ISNUMBER('2-3-2'!R9), '2-3-2'!R9, IF(ISNUMBER('2-3-2'!S9), '2-3-2'!S9, IF(ISNUMBER('2-3-2'!T9), '2-3-2'!T9, IF(ISNUMBER('2-3-2'!U9), '2-3-2'!U9, IF(ISNUMBER('2-3-2'!V9), '2-3-2'!V9, "XXX")))))))</f>
        <v>19.504165650000001</v>
      </c>
      <c r="N9" s="130">
        <f>IF(ISNUMBER('2-4-1'!V9),'2-4-1'!V9,IF(ISNUMBER('2-4-1'!U9),'2-4-1'!U9,IF(ISNUMBER('2-4-1'!W9),'2-4-1'!W9,IF(ISNUMBER('2-4-1'!T9),'2-4-1'!T9,IF(ISNUMBER('2-4-1'!X9),'2-4-1'!X9,IF(ISNUMBER('2-4-1'!S9),'2-4-1'!S9,'2016'!N9))))))</f>
        <v>18.109000000000002</v>
      </c>
      <c r="O9" s="130">
        <f>IF(ISNUMBER('2-4-2'!D9), '2-4-2'!D9, IF(ISNUMBER('2-4-2'!E9), '2-4-2'!E9, IF(ISNUMBER('2-4-2'!C9), '2-4-2'!C9, IF(ISNUMBER('2-4-2'!F9), '2-4-2'!F9, IF(ISNUMBER('2-4-2'!G9), '2-4-2'!G9, IF(ISNUMBER('2-4-2'!H9), '2-4-2'!H9, IF(ISNUMBER('2-4-2'!I9), '2-4-2'!I9, IF(ISNUMBER('2-4-2'!J9), '2-4-2'!J9, "XXX"))))))))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IF(ISNUMBER('2-6-1'!H9), '2-6-1'!H9, IF(ISNUMBER('2-6-1'!I9), '2-6-1'!I9, IF(ISNUMBER('2-6-1'!J9), '2-6-1'!J9, "XXX")))))))</f>
        <v>83.164169999999999</v>
      </c>
      <c r="S9" s="130">
        <f>IF(ISNUMBER('2-6-2'!E9), '2-6-2'!E9, IF(ISNUMBER('2-6-2'!F9), '2-6-2'!F9, IF(ISNUMBER('2-6-2'!G9), '2-6-2'!G9, IF(ISNUMBER('2-6-2'!H9), '2-6-2'!H9, IF(ISNUMBER('2-6-2'!I9), '2-6-2'!I9, IF(ISNUMBER('2-6-2'!J9), '2-6-2'!J9, IF(ISNUMBER('2-6-2'!K9), '2-6-2'!K9, "XXX")))))))</f>
        <v>0</v>
      </c>
      <c r="T9" s="130">
        <f>IF(ISNUMBER('2-7-1'!H9), '2-7-1'!H9, IF(ISNUMBER('2-7-1'!I9), '2-7-1'!I9, IF(ISNUMBER('2-7-1'!J9), '2-7-1'!J9, IF(ISNUMBER('2-7-1'!K9), '2-7-1'!K9, IF(ISNUMBER('2-7-1'!L9), '2-7-1'!L9, IF(ISNUMBER('2-7-1'!M9), '2-7-1'!M9, "XXX"))))))</f>
        <v>0.75285714285714278</v>
      </c>
      <c r="U9" s="130">
        <f>IF(ISNUMBER('2-7-2'!H9), '2-7-2'!H9, IF(ISNUMBER('2-7-2'!I9), '2-7-2'!I9, IF(ISNUMBER('2-7-2'!J9), '2-7-2'!J9, IF(ISNUMBER('2-7-2'!K9), '2-7-2'!K9, IF(ISNUMBER('2-7-2'!L9), '2-7-2'!L9, IF(ISNUMBER('2-7-2'!M9), '2-7-2'!M9, "XXX"))))))</f>
        <v>0.69928571428571418</v>
      </c>
      <c r="V9" s="130">
        <f>IF(ISNUMBER('2-8-1'!H9), '2-8-1'!H9, IF(ISNUMBER('2-8-1'!I9), '2-8-1'!I9, IF(ISNUMBER('2-8-1'!J9), '2-8-1'!J9, IF(ISNUMBER('2-8-1'!K9), '2-8-1'!K9, IF(ISNUMBER('2-8-1'!L9), '2-8-1'!L9, IF(ISNUMBER('2-8-1'!M9), '2-8-1'!M9, "XXX"))))))</f>
        <v>0.69285714285714284</v>
      </c>
      <c r="W9" s="130">
        <f>IF(ISNUMBER('2-8-2'!H9), '2-8-2'!H9, IF(ISNUMBER('2-8-2'!I9), '2-8-2'!I9, IF(ISNUMBER('2-8-2'!J9), '2-8-2'!J9, IF(ISNUMBER('2-8-2'!K9), '2-8-2'!K9, IF(ISNUMBER('2-8-2'!L9), '2-8-2'!L9, IF(ISNUMBER('2-8-2'!M9), '2-8-2'!M9, "XXX"))))))</f>
        <v>0.55571428571428572</v>
      </c>
      <c r="X9" s="130">
        <f>IF(ISNUMBER('3-1'!I8), '3-1'!I8, "XXX")</f>
        <v>0.89100000000000001</v>
      </c>
      <c r="Y9" s="130">
        <f>'3-2'!Q8</f>
        <v>1.48129344</v>
      </c>
    </row>
    <row r="10" spans="1:25" ht="15.75" customHeight="1" x14ac:dyDescent="0.25">
      <c r="A10" s="19" t="s">
        <v>19</v>
      </c>
      <c r="B10" s="166" t="s">
        <v>19</v>
      </c>
      <c r="C10" s="165">
        <f>IF(ISNUMBER('1-1'!H10),'1-1'!H10, "XXX")</f>
        <v>1.6</v>
      </c>
      <c r="D10" s="130" t="str">
        <f>IF(UCDP!Y10, UCDP!Y10, "0.0")</f>
        <v>0.0</v>
      </c>
      <c r="E10" s="130">
        <f>IF(ISNUMBER('1-3'!I10), '1-3'!I10, IF(ISNUMBER('1-3'!J10), '1-3'!J10, IF(ISNUMBER('1-3'!K10), '1-3'!K10, IF(ISNUMBER('1-3'!L10), '1-3'!L10, IF(ISNUMBER('1-3'!M10), '1-3'!M10, IF(ISNUMBER('1-3'!P10), '1-3'!P10, IF(ISNUMBER('1-3'!Q10), '1-3'!Q10, "XXX")))))))</f>
        <v>104.00000000000001</v>
      </c>
      <c r="F10" s="130">
        <f>IF(ISNUMBER('1-4'!AP10),'1-4'!AP10, IF(ISNUMBER('1-4'!AQ10),'1-4'!AQ10, IF(ISNUMBER('1-4'!AR10),'1-4'!AR10, IF(ISNUMBER('1-4'!AS10),'1-4'!AS10, IF(ISNUMBER('1-4'!AT10),'1-4'!AT10, IF(ISNUMBER('1-4'!AU10),'1-4'!AU10, "XXX"))))))</f>
        <v>1</v>
      </c>
      <c r="G10" s="130">
        <f>IF(ISNUMBER('1-5'!H9),'1-5'!H9, "XXX")</f>
        <v>2</v>
      </c>
      <c r="H10" s="130">
        <f>IF(ISNUMBER('2-1-1'!H10), '2-1-1'!H10, IF(ISNUMBER('2-1-1'!I10), '2-1-1'!I10, IF(ISNUMBER('2-1-1'!J10), '2-1-1'!J10, IF(ISNUMBER('2-1-1'!K10), '2-1-1'!K10, IF(ISNUMBER('2-1-1'!L10), '2-1-1'!L10, IF(ISNUMBER('2-1-1'!M10), '2-1-1'!M10, "XXX"))))))</f>
        <v>0.81714285714285706</v>
      </c>
      <c r="I10" s="130">
        <f>AVERAGE('2-1-2'!D9, '2-1-2'!E9)</f>
        <v>0.72870499999999994</v>
      </c>
      <c r="J10" s="130">
        <f>IF(ISNUMBER('2-2-1'!AC10), '2-2-1'!AC10, IF(ISNUMBER('2-2-1'!AD10), '2-2-1'!AD10, IF(ISNUMBER('2-2-1'!AE10), '2-2-1'!AE10, IF(ISNUMBER('2-2-1'!AF10), '2-2-1'!AF10, IF(ISNUMBER('2-2-1'!AG10), '2-2-1'!AG10, IF(ISNUMBER('2-2-1'!AH10), '2-2-1'!AH10, IF(ISNUMBER('2-2-1'!AI10), '2-2-1'!AI10, IF(ISNUMBER('2-2-1'!Y10), '2-2-1'!Y10, IF(ISNUMBER('2-2-1'!X10), '2-2-1'!X10, IF(ISNUMBER('2-2-1'!W10), '2-2-1'!W10, IF(ISNUMBER('2-2-1'!AF10), '2-2-1'!AF10, IF(ISNUMBER('2-2-1'!V10), '2-2-1'!V10, IF(ISNUMBER('2-2-1'!U10), '2-2-1'!U10, IF(ISNUMBER('2-2-1'!T10), '2-2-1'!T10,"XXX"))))))))))))))</f>
        <v>3.1077899999999996</v>
      </c>
      <c r="K10" s="130">
        <f>IF(ISNUMBER('2-2-2'!H10), '2-2-2'!H10, IF(ISNUMBER('2-2-2'!I10), '2-2-2'!I10, IF(ISNUMBER('2-2-2'!J10), '2-2-2'!J10, IF(ISNUMBER('2-2-2'!K10), '2-2-2'!K10, IF(ISNUMBER('2-2-2'!L10), '2-2-2'!L10, IF(ISNUMBER('2-2-2'!M10), '2-2-2'!M10, "XXX"))))))</f>
        <v>0.70428571428571429</v>
      </c>
      <c r="L10" s="130">
        <f>IF(ISNUMBER('2-3-1'!P10), '2-3-1'!P10, IF(ISNUMBER('2-3-1'!Q10), '2-3-1'!Q10, IF(ISNUMBER('2-3-1'!R10), '2-3-1'!R10, IF(ISNUMBER('2-3-1'!S10), '2-3-1'!S10, IF(ISNUMBER('2-3-1'!T10), '2-3-1'!T10, IF(ISNUMBER('2-3-1'!U10), '2-3-1'!U10, IF(ISNUMBER('2-3-1'!V10), '2-3-1'!V10, "XXX")))))))</f>
        <v>7.4231281300000003</v>
      </c>
      <c r="M10" s="130">
        <f>IF(ISNUMBER('2-3-2'!P10), '2-3-2'!P10, IF(ISNUMBER('2-3-2'!Q10), '2-3-2'!Q10, IF(ISNUMBER('2-3-2'!R10), '2-3-2'!R10, IF(ISNUMBER('2-3-2'!S10), '2-3-2'!S10, IF(ISNUMBER('2-3-2'!T10), '2-3-2'!T10, IF(ISNUMBER('2-3-2'!U10), '2-3-2'!U10, IF(ISNUMBER('2-3-2'!V10), '2-3-2'!V10, "XXX")))))))</f>
        <v>19.171251300000002</v>
      </c>
      <c r="N10" s="130">
        <f>IF(ISNUMBER('2-4-1'!V10),'2-4-1'!V10,IF(ISNUMBER('2-4-1'!U10),'2-4-1'!U10,IF(ISNUMBER('2-4-1'!W10),'2-4-1'!W10,IF(ISNUMBER('2-4-1'!T10),'2-4-1'!T10,IF(ISNUMBER('2-4-1'!X10),'2-4-1'!X10,IF(ISNUMBER('2-4-1'!S10),'2-4-1'!S10,'2016'!N10))))))</f>
        <v>27.559000000000001</v>
      </c>
      <c r="O10" s="130">
        <f>IF(ISNUMBER('2-4-2'!D10), '2-4-2'!D10, IF(ISNUMBER('2-4-2'!E10), '2-4-2'!E10, IF(ISNUMBER('2-4-2'!C10), '2-4-2'!C10, IF(ISNUMBER('2-4-2'!F10), '2-4-2'!F10, IF(ISNUMBER('2-4-2'!G10), '2-4-2'!G10, IF(ISNUMBER('2-4-2'!H10), '2-4-2'!H10, IF(ISNUMBER('2-4-2'!I10), '2-4-2'!I10, IF(ISNUMBER('2-4-2'!J10), '2-4-2'!J10, "XXX"))))))))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IF(ISNUMBER('2-6-1'!H10), '2-6-1'!H10, IF(ISNUMBER('2-6-1'!I10), '2-6-1'!I10, IF(ISNUMBER('2-6-1'!J10), '2-6-1'!J10, "XXX")))))))</f>
        <v>86.798929999999999</v>
      </c>
      <c r="S10" s="130">
        <f>IF(ISNUMBER('2-6-2'!E10), '2-6-2'!E10, IF(ISNUMBER('2-6-2'!F10), '2-6-2'!F10, IF(ISNUMBER('2-6-2'!G10), '2-6-2'!G10, IF(ISNUMBER('2-6-2'!H10), '2-6-2'!H10, IF(ISNUMBER('2-6-2'!I10), '2-6-2'!I10, IF(ISNUMBER('2-6-2'!J10), '2-6-2'!J10, IF(ISNUMBER('2-6-2'!K10), '2-6-2'!K10, "XXX")))))))</f>
        <v>0</v>
      </c>
      <c r="T10" s="130">
        <f>IF(ISNUMBER('2-7-1'!H10), '2-7-1'!H10, IF(ISNUMBER('2-7-1'!I10), '2-7-1'!I10, IF(ISNUMBER('2-7-1'!J10), '2-7-1'!J10, IF(ISNUMBER('2-7-1'!K10), '2-7-1'!K10, IF(ISNUMBER('2-7-1'!L10), '2-7-1'!L10, IF(ISNUMBER('2-7-1'!M10), '2-7-1'!M10, "XXX"))))))</f>
        <v>0.8214285714285714</v>
      </c>
      <c r="U10" s="130">
        <f>IF(ISNUMBER('2-7-2'!H10), '2-7-2'!H10, IF(ISNUMBER('2-7-2'!I10), '2-7-2'!I10, IF(ISNUMBER('2-7-2'!J10), '2-7-2'!J10, IF(ISNUMBER('2-7-2'!K10), '2-7-2'!K10, IF(ISNUMBER('2-7-2'!L10), '2-7-2'!L10, IF(ISNUMBER('2-7-2'!M10), '2-7-2'!M10, "XXX"))))))</f>
        <v>0.63500000000000001</v>
      </c>
      <c r="V10" s="130">
        <f>IF(ISNUMBER('2-8-1'!H10), '2-8-1'!H10, IF(ISNUMBER('2-8-1'!I10), '2-8-1'!I10, IF(ISNUMBER('2-8-1'!J10), '2-8-1'!J10, IF(ISNUMBER('2-8-1'!K10), '2-8-1'!K10, IF(ISNUMBER('2-8-1'!L10), '2-8-1'!L10, IF(ISNUMBER('2-8-1'!M10), '2-8-1'!M10, "XXX"))))))</f>
        <v>0.67285714285714282</v>
      </c>
      <c r="W10" s="130">
        <f>IF(ISNUMBER('2-8-2'!H10), '2-8-2'!H10, IF(ISNUMBER('2-8-2'!I10), '2-8-2'!I10, IF(ISNUMBER('2-8-2'!J10), '2-8-2'!J10, IF(ISNUMBER('2-8-2'!K10), '2-8-2'!K10, IF(ISNUMBER('2-8-2'!L10), '2-8-2'!L10, IF(ISNUMBER('2-8-2'!M10), '2-8-2'!M10, "XXX"))))))</f>
        <v>0.60285714285714287</v>
      </c>
      <c r="X10" s="130">
        <f>IF(ISNUMBER('3-1'!I9), '3-1'!I9, "XXX")</f>
        <v>0.875</v>
      </c>
      <c r="Y10" s="130">
        <f>'3-2'!Q9</f>
        <v>1.500970006</v>
      </c>
    </row>
    <row r="11" spans="1:25" ht="15.75" customHeight="1" x14ac:dyDescent="0.25">
      <c r="A11" s="19" t="s">
        <v>20</v>
      </c>
      <c r="B11" s="166" t="s">
        <v>20</v>
      </c>
      <c r="C11" s="165">
        <f>IF(ISNUMBER('1-1'!H11),'1-1'!H11, "XXX")</f>
        <v>6.9</v>
      </c>
      <c r="D11" s="130" t="str">
        <f>IF(UCDP!Y11, UCDP!Y11, "0.0")</f>
        <v>0.0</v>
      </c>
      <c r="E11" s="130">
        <f>IF(ISNUMBER('1-3'!I11), '1-3'!I11, IF(ISNUMBER('1-3'!J11), '1-3'!J11, IF(ISNUMBER('1-3'!K11), '1-3'!K11, IF(ISNUMBER('1-3'!L11), '1-3'!L11, IF(ISNUMBER('1-3'!M11), '1-3'!M11, IF(ISNUMBER('1-3'!P11), '1-3'!P11, IF(ISNUMBER('1-3'!Q11), '1-3'!Q11, "XXX")))))))</f>
        <v>89.500000000000014</v>
      </c>
      <c r="F11" s="130">
        <f>IF(ISNUMBER('1-4'!AP11),'1-4'!AP11, IF(ISNUMBER('1-4'!AQ11),'1-4'!AQ11, IF(ISNUMBER('1-4'!AR11),'1-4'!AR11, IF(ISNUMBER('1-4'!AS11),'1-4'!AS11, IF(ISNUMBER('1-4'!AT11),'1-4'!AT11, IF(ISNUMBER('1-4'!AU11),'1-4'!AU11, "XXX"))))))</f>
        <v>3</v>
      </c>
      <c r="G11" s="130">
        <f>IF(ISNUMBER('1-5'!H10),'1-5'!H10, "XXX")</f>
        <v>7.6</v>
      </c>
      <c r="H11" s="130">
        <f>IF(ISNUMBER('2-1-1'!H11), '2-1-1'!H11, IF(ISNUMBER('2-1-1'!I11), '2-1-1'!I11, IF(ISNUMBER('2-1-1'!J11), '2-1-1'!J11, IF(ISNUMBER('2-1-1'!K11), '2-1-1'!K11, IF(ISNUMBER('2-1-1'!L11), '2-1-1'!L11, IF(ISNUMBER('2-1-1'!M11), '2-1-1'!M11, "XXX"))))))</f>
        <v>0.57999999999999996</v>
      </c>
      <c r="I11" s="130">
        <f>AVERAGE('2-1-2'!D10, '2-1-2'!E10)</f>
        <v>0.38188</v>
      </c>
      <c r="J11" s="130" t="str">
        <f>IF(ISNUMBER('2-2-1'!AC11), '2-2-1'!AC11, IF(ISNUMBER('2-2-1'!AD11), '2-2-1'!AD11, IF(ISNUMBER('2-2-1'!AE11), '2-2-1'!AE11, IF(ISNUMBER('2-2-1'!AF11), '2-2-1'!AF11, IF(ISNUMBER('2-2-1'!AG11), '2-2-1'!AG11, IF(ISNUMBER('2-2-1'!AH11), '2-2-1'!AH11, IF(ISNUMBER('2-2-1'!AI11), '2-2-1'!AI11, IF(ISNUMBER('2-2-1'!Y11), '2-2-1'!Y11, IF(ISNUMBER('2-2-1'!X11), '2-2-1'!X11, IF(ISNUMBER('2-2-1'!W11), '2-2-1'!W11, IF(ISNUMBER('2-2-1'!AF11), '2-2-1'!AF11, IF(ISNUMBER('2-2-1'!V11), '2-2-1'!V11, IF(ISNUMBER('2-2-1'!U11), '2-2-1'!U11, IF(ISNUMBER('2-2-1'!T11), '2-2-1'!T11,"XXX"))))))))))))))</f>
        <v>XXX</v>
      </c>
      <c r="K11" s="130">
        <f>IF(ISNUMBER('2-2-2'!H11), '2-2-2'!H11, IF(ISNUMBER('2-2-2'!I11), '2-2-2'!I11, IF(ISNUMBER('2-2-2'!J11), '2-2-2'!J11, IF(ISNUMBER('2-2-2'!K11), '2-2-2'!K11, IF(ISNUMBER('2-2-2'!L11), '2-2-2'!L11, IF(ISNUMBER('2-2-2'!M11), '2-2-2'!M11, "XXX"))))))</f>
        <v>0.43142857142857144</v>
      </c>
      <c r="L11" s="130">
        <f>IF(ISNUMBER('2-3-1'!P11), '2-3-1'!P11, IF(ISNUMBER('2-3-1'!Q11), '2-3-1'!Q11, IF(ISNUMBER('2-3-1'!R11), '2-3-1'!R11, IF(ISNUMBER('2-3-1'!S11), '2-3-1'!S11, IF(ISNUMBER('2-3-1'!T11), '2-3-1'!T11, IF(ISNUMBER('2-3-1'!U11), '2-3-1'!U11, IF(ISNUMBER('2-3-1'!V11), '2-3-1'!V11, "XXX")))))))</f>
        <v>1.06307197</v>
      </c>
      <c r="M11" s="130">
        <f>IF(ISNUMBER('2-3-2'!P11), '2-3-2'!P11, IF(ISNUMBER('2-3-2'!Q11), '2-3-2'!Q11, IF(ISNUMBER('2-3-2'!R11), '2-3-2'!R11, IF(ISNUMBER('2-3-2'!S11), '2-3-2'!S11, IF(ISNUMBER('2-3-2'!T11), '2-3-2'!T11, IF(ISNUMBER('2-3-2'!U11), '2-3-2'!U11, IF(ISNUMBER('2-3-2'!V11), '2-3-2'!V11, "XXX")))))))</f>
        <v>64.205596920000005</v>
      </c>
      <c r="N11" s="130">
        <f>IF(ISNUMBER('2-4-1'!V11),'2-4-1'!V11,IF(ISNUMBER('2-4-1'!U11),'2-4-1'!U11,IF(ISNUMBER('2-4-1'!W11),'2-4-1'!W11,IF(ISNUMBER('2-4-1'!T11),'2-4-1'!T11,IF(ISNUMBER('2-4-1'!X11),'2-4-1'!X11,IF(ISNUMBER('2-4-1'!S11),'2-4-1'!S11,'2016'!N11))))))</f>
        <v>8.6406981318111988</v>
      </c>
      <c r="O11" s="130">
        <f>IF(ISNUMBER('2-4-2'!D11), '2-4-2'!D11, IF(ISNUMBER('2-4-2'!E11), '2-4-2'!E11, IF(ISNUMBER('2-4-2'!C11), '2-4-2'!C11, IF(ISNUMBER('2-4-2'!F11), '2-4-2'!F11, IF(ISNUMBER('2-4-2'!G11), '2-4-2'!G11, IF(ISNUMBER('2-4-2'!H11), '2-4-2'!H11, IF(ISNUMBER('2-4-2'!I11), '2-4-2'!I11, IF(ISNUMBER('2-4-2'!J11), '2-4-2'!J11, "XXX"))))))))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IF(ISNUMBER('2-6-1'!H11), '2-6-1'!H11, IF(ISNUMBER('2-6-1'!I11), '2-6-1'!I11, IF(ISNUMBER('2-6-1'!J11), '2-6-1'!J11, "XXX")))))))</f>
        <v>33.486759999999997</v>
      </c>
      <c r="S11" s="130">
        <f>IF(ISNUMBER('2-6-2'!E11), '2-6-2'!E11, IF(ISNUMBER('2-6-2'!F11), '2-6-2'!F11, IF(ISNUMBER('2-6-2'!G11), '2-6-2'!G11, IF(ISNUMBER('2-6-2'!H11), '2-6-2'!H11, IF(ISNUMBER('2-6-2'!I11), '2-6-2'!I11, IF(ISNUMBER('2-6-2'!J11), '2-6-2'!J11, IF(ISNUMBER('2-6-2'!K11), '2-6-2'!K11, "XXX")))))))</f>
        <v>0.1</v>
      </c>
      <c r="T11" s="130">
        <f>IF(ISNUMBER('2-7-1'!H11), '2-7-1'!H11, IF(ISNUMBER('2-7-1'!I11), '2-7-1'!I11, IF(ISNUMBER('2-7-1'!J11), '2-7-1'!J11, IF(ISNUMBER('2-7-1'!K11), '2-7-1'!K11, IF(ISNUMBER('2-7-1'!L11), '2-7-1'!L11, IF(ISNUMBER('2-7-1'!M11), '2-7-1'!M11, "XXX"))))))</f>
        <v>0.55571428571428572</v>
      </c>
      <c r="U11" s="130">
        <f>IF(ISNUMBER('2-7-2'!H11), '2-7-2'!H11, IF(ISNUMBER('2-7-2'!I11), '2-7-2'!I11, IF(ISNUMBER('2-7-2'!J11), '2-7-2'!J11, IF(ISNUMBER('2-7-2'!K11), '2-7-2'!K11, IF(ISNUMBER('2-7-2'!L11), '2-7-2'!L11, IF(ISNUMBER('2-7-2'!M11), '2-7-2'!M11, "XXX"))))))</f>
        <v>0.48714285714285716</v>
      </c>
      <c r="V11" s="130">
        <f>IF(ISNUMBER('2-8-1'!H11), '2-8-1'!H11, IF(ISNUMBER('2-8-1'!I11), '2-8-1'!I11, IF(ISNUMBER('2-8-1'!J11), '2-8-1'!J11, IF(ISNUMBER('2-8-1'!K11), '2-8-1'!K11, IF(ISNUMBER('2-8-1'!L11), '2-8-1'!L11, IF(ISNUMBER('2-8-1'!M11), '2-8-1'!M11, "XXX"))))))</f>
        <v>0.60142857142857142</v>
      </c>
      <c r="W11" s="130">
        <f>IF(ISNUMBER('2-8-2'!H11), '2-8-2'!H11, IF(ISNUMBER('2-8-2'!I11), '2-8-2'!I11, IF(ISNUMBER('2-8-2'!J11), '2-8-2'!J11, IF(ISNUMBER('2-8-2'!K11), '2-8-2'!K11, IF(ISNUMBER('2-8-2'!L11), '2-8-2'!L11, IF(ISNUMBER('2-8-2'!M11), '2-8-2'!M11, "XXX"))))))</f>
        <v>0.56857142857142862</v>
      </c>
      <c r="X11" s="130">
        <f>IF(ISNUMBER('3-1'!I10), '3-1'!I10, "XXX")</f>
        <v>0.20499999999999999</v>
      </c>
      <c r="Y11" s="130">
        <f>'3-2'!Q10</f>
        <v>-1.290159225</v>
      </c>
    </row>
    <row r="12" spans="1:25" ht="15.75" customHeight="1" x14ac:dyDescent="0.25">
      <c r="A12" s="19" t="s">
        <v>21</v>
      </c>
      <c r="B12" s="166" t="s">
        <v>21</v>
      </c>
      <c r="C12" s="165">
        <f>IF(ISNUMBER('1-1'!H12),'1-1'!H12, "XXX")</f>
        <v>5.6</v>
      </c>
      <c r="D12" s="130" t="str">
        <f>IF(UCDP!Y12, UCDP!Y12, "0.0")</f>
        <v>0.0</v>
      </c>
      <c r="E12" s="130">
        <f>IF(ISNUMBER('1-3'!I12), '1-3'!I12, IF(ISNUMBER('1-3'!J12), '1-3'!J12, IF(ISNUMBER('1-3'!K12), '1-3'!K12, IF(ISNUMBER('1-3'!L12), '1-3'!L12, IF(ISNUMBER('1-3'!M12), '1-3'!M12, IF(ISNUMBER('1-3'!P12), '1-3'!P12, IF(ISNUMBER('1-3'!Q12), '1-3'!Q12, "XXX")))))))</f>
        <v>83.333333333333343</v>
      </c>
      <c r="F12" s="130">
        <f>IF(ISNUMBER('1-4'!AP12),'1-4'!AP12, IF(ISNUMBER('1-4'!AQ12),'1-4'!AQ12, IF(ISNUMBER('1-4'!AR12),'1-4'!AR12, IF(ISNUMBER('1-4'!AS12),'1-4'!AS12, IF(ISNUMBER('1-4'!AT12),'1-4'!AT12, IF(ISNUMBER('1-4'!AU12),'1-4'!AU12, "XXX"))))))</f>
        <v>3</v>
      </c>
      <c r="G12" s="130">
        <f>IF(ISNUMBER('1-5'!H11),'1-5'!H11, "XXX")</f>
        <v>7.5</v>
      </c>
      <c r="H12" s="130">
        <f>IF(ISNUMBER('2-1-1'!H12), '2-1-1'!H12, IF(ISNUMBER('2-1-1'!I12), '2-1-1'!I12, IF(ISNUMBER('2-1-1'!J12), '2-1-1'!J12, IF(ISNUMBER('2-1-1'!K12), '2-1-1'!K12, IF(ISNUMBER('2-1-1'!L12), '2-1-1'!L12, IF(ISNUMBER('2-1-1'!M12), '2-1-1'!M12, "XXX"))))))</f>
        <v>0.73999999999999988</v>
      </c>
      <c r="I12" s="130">
        <f>AVERAGE('2-1-2'!D11, '2-1-2'!E11)</f>
        <v>0.56189500000000003</v>
      </c>
      <c r="J12" s="130">
        <f>IF(ISNUMBER('2-2-1'!AC12), '2-2-1'!AC12, IF(ISNUMBER('2-2-1'!AD12), '2-2-1'!AD12, IF(ISNUMBER('2-2-1'!AE12), '2-2-1'!AE12, IF(ISNUMBER('2-2-1'!AF12), '2-2-1'!AF12, IF(ISNUMBER('2-2-1'!AG12), '2-2-1'!AG12, IF(ISNUMBER('2-2-1'!AH12), '2-2-1'!AH12, IF(ISNUMBER('2-2-1'!AI12), '2-2-1'!AI12, IF(ISNUMBER('2-2-1'!Y12), '2-2-1'!Y12, IF(ISNUMBER('2-2-1'!X12), '2-2-1'!X12, IF(ISNUMBER('2-2-1'!W12), '2-2-1'!W12, IF(ISNUMBER('2-2-1'!AF12), '2-2-1'!AF12, IF(ISNUMBER('2-2-1'!V12), '2-2-1'!V12, IF(ISNUMBER('2-2-1'!U12), '2-2-1'!U12, IF(ISNUMBER('2-2-1'!T12), '2-2-1'!T12,"XXX"))))))))))))))</f>
        <v>1.8694199999999999</v>
      </c>
      <c r="K12" s="130">
        <f>IF(ISNUMBER('2-2-2'!H12), '2-2-2'!H12, IF(ISNUMBER('2-2-2'!I12), '2-2-2'!I12, IF(ISNUMBER('2-2-2'!J12), '2-2-2'!J12, IF(ISNUMBER('2-2-2'!K12), '2-2-2'!K12, IF(ISNUMBER('2-2-2'!L12), '2-2-2'!L12, IF(ISNUMBER('2-2-2'!M12), '2-2-2'!M12, "XXX"))))))</f>
        <v>0.57857142857142851</v>
      </c>
      <c r="L12" s="130">
        <f>IF(ISNUMBER('2-3-1'!P12), '2-3-1'!P12, IF(ISNUMBER('2-3-1'!Q12), '2-3-1'!Q12, IF(ISNUMBER('2-3-1'!R12), '2-3-1'!R12, IF(ISNUMBER('2-3-1'!S12), '2-3-1'!S12, IF(ISNUMBER('2-3-1'!T12), '2-3-1'!T12, IF(ISNUMBER('2-3-1'!U12), '2-3-1'!U12, IF(ISNUMBER('2-3-1'!V12), '2-3-1'!V12, "XXX")))))))</f>
        <v>2.8083627199999999</v>
      </c>
      <c r="M12" s="130">
        <f>IF(ISNUMBER('2-3-2'!P12), '2-3-2'!P12, IF(ISNUMBER('2-3-2'!Q12), '2-3-2'!Q12, IF(ISNUMBER('2-3-2'!R12), '2-3-2'!R12, IF(ISNUMBER('2-3-2'!S12), '2-3-2'!S12, IF(ISNUMBER('2-3-2'!T12), '2-3-2'!T12, IF(ISNUMBER('2-3-2'!U12), '2-3-2'!U12, IF(ISNUMBER('2-3-2'!V12), '2-3-2'!V12, "XXX")))))))</f>
        <v>26.917972559999999</v>
      </c>
      <c r="N12" s="130">
        <f>IF(ISNUMBER('2-4-1'!V12),'2-4-1'!V12,IF(ISNUMBER('2-4-1'!U12),'2-4-1'!U12,IF(ISNUMBER('2-4-1'!W12),'2-4-1'!W12,IF(ISNUMBER('2-4-1'!T12),'2-4-1'!T12,IF(ISNUMBER('2-4-1'!X12),'2-4-1'!X12,IF(ISNUMBER('2-4-1'!S12),'2-4-1'!S12,'2016'!N12))))))</f>
        <v>4.008</v>
      </c>
      <c r="O12" s="130" t="str">
        <f>IF(ISNUMBER('2-4-2'!D12), '2-4-2'!D12, IF(ISNUMBER('2-4-2'!E12), '2-4-2'!E12, IF(ISNUMBER('2-4-2'!C12), '2-4-2'!C12, IF(ISNUMBER('2-4-2'!F12), '2-4-2'!F12, IF(ISNUMBER('2-4-2'!G12), '2-4-2'!G12, IF(ISNUMBER('2-4-2'!H12), '2-4-2'!H12, IF(ISNUMBER('2-4-2'!I12), '2-4-2'!I12, IF(ISNUMBER('2-4-2'!J12), '2-4-2'!J12, "XXX"))))))))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IF(ISNUMBER('2-6-1'!H12), '2-6-1'!H12, IF(ISNUMBER('2-6-1'!I12), '2-6-1'!I12, IF(ISNUMBER('2-6-1'!J12), '2-6-1'!J12, "XXX")))))))</f>
        <v>97.30789</v>
      </c>
      <c r="S12" s="130">
        <f>IF(ISNUMBER('2-6-2'!E12), '2-6-2'!E12, IF(ISNUMBER('2-6-2'!F12), '2-6-2'!F12, IF(ISNUMBER('2-6-2'!G12), '2-6-2'!G12, IF(ISNUMBER('2-6-2'!H12), '2-6-2'!H12, IF(ISNUMBER('2-6-2'!I12), '2-6-2'!I12, IF(ISNUMBER('2-6-2'!J12), '2-6-2'!J12, IF(ISNUMBER('2-6-2'!K12), '2-6-2'!K12, "XXX")))))))</f>
        <v>0</v>
      </c>
      <c r="T12" s="130">
        <f>IF(ISNUMBER('2-7-1'!H12), '2-7-1'!H12, IF(ISNUMBER('2-7-1'!I12), '2-7-1'!I12, IF(ISNUMBER('2-7-1'!J12), '2-7-1'!J12, IF(ISNUMBER('2-7-1'!K12), '2-7-1'!K12, IF(ISNUMBER('2-7-1'!L12), '2-7-1'!L12, IF(ISNUMBER('2-7-1'!M12), '2-7-1'!M12, "XXX"))))))</f>
        <v>0.75142857142857145</v>
      </c>
      <c r="U12" s="130">
        <f>IF(ISNUMBER('2-7-2'!H12), '2-7-2'!H12, IF(ISNUMBER('2-7-2'!I12), '2-7-2'!I12, IF(ISNUMBER('2-7-2'!J12), '2-7-2'!J12, IF(ISNUMBER('2-7-2'!K12), '2-7-2'!K12, IF(ISNUMBER('2-7-2'!L12), '2-7-2'!L12, IF(ISNUMBER('2-7-2'!M12), '2-7-2'!M12, "XXX"))))))</f>
        <v>0.63357142857142867</v>
      </c>
      <c r="V12" s="130">
        <f>IF(ISNUMBER('2-8-1'!H12), '2-8-1'!H12, IF(ISNUMBER('2-8-1'!I12), '2-8-1'!I12, IF(ISNUMBER('2-8-1'!J12), '2-8-1'!J12, IF(ISNUMBER('2-8-1'!K12), '2-8-1'!K12, IF(ISNUMBER('2-8-1'!L12), '2-8-1'!L12, IF(ISNUMBER('2-8-1'!M12), '2-8-1'!M12, "XXX"))))))</f>
        <v>0.74285714285714288</v>
      </c>
      <c r="W12" s="130">
        <f>IF(ISNUMBER('2-8-2'!H12), '2-8-2'!H12, IF(ISNUMBER('2-8-2'!I12), '2-8-2'!I12, IF(ISNUMBER('2-8-2'!J12), '2-8-2'!J12, IF(ISNUMBER('2-8-2'!K12), '2-8-2'!K12, IF(ISNUMBER('2-8-2'!L12), '2-8-2'!L12, IF(ISNUMBER('2-8-2'!M12), '2-8-2'!M12, "XXX"))))))</f>
        <v>0.62428571428571433</v>
      </c>
      <c r="X12" s="130">
        <f>IF(ISNUMBER('3-1'!I11), '3-1'!I11, "XXX")</f>
        <v>0.16400000000000001</v>
      </c>
      <c r="Y12" s="130">
        <f>'3-2'!Q11</f>
        <v>-1.2068670990000001</v>
      </c>
    </row>
    <row r="13" spans="1:25" ht="15.75" customHeight="1" x14ac:dyDescent="0.25">
      <c r="A13" s="19" t="s">
        <v>22</v>
      </c>
      <c r="B13" s="166" t="s">
        <v>22</v>
      </c>
      <c r="C13" s="165">
        <f>IF(ISNUMBER('1-1'!H13),'1-1'!H13, "XXX")</f>
        <v>5.8</v>
      </c>
      <c r="D13" s="130" t="str">
        <f>IF(UCDP!Y13, UCDP!Y13, "0.0")</f>
        <v>0.0</v>
      </c>
      <c r="E13" s="130">
        <f>IF(ISNUMBER('1-3'!I13), '1-3'!I13, IF(ISNUMBER('1-3'!J13), '1-3'!J13, IF(ISNUMBER('1-3'!K13), '1-3'!K13, IF(ISNUMBER('1-3'!L13), '1-3'!L13, IF(ISNUMBER('1-3'!M13), '1-3'!M13, IF(ISNUMBER('1-3'!P13), '1-3'!P13, IF(ISNUMBER('1-3'!Q13), '1-3'!Q13, "XXX")))))))</f>
        <v>64.666666666666671</v>
      </c>
      <c r="F13" s="130">
        <f>IF(ISNUMBER('1-4'!AP13),'1-4'!AP13, IF(ISNUMBER('1-4'!AQ13),'1-4'!AQ13, IF(ISNUMBER('1-4'!AR13),'1-4'!AR13, IF(ISNUMBER('1-4'!AS13),'1-4'!AS13, IF(ISNUMBER('1-4'!AT13),'1-4'!AT13, IF(ISNUMBER('1-4'!AU13),'1-4'!AU13, "XXX"))))))</f>
        <v>4</v>
      </c>
      <c r="G13" s="130">
        <f>IF(ISNUMBER('1-5'!H12),'1-5'!H12, "XXX")</f>
        <v>7.3</v>
      </c>
      <c r="H13" s="130">
        <f>IF(ISNUMBER('2-1-1'!H13), '2-1-1'!H13, IF(ISNUMBER('2-1-1'!I13), '2-1-1'!I13, IF(ISNUMBER('2-1-1'!J13), '2-1-1'!J13, IF(ISNUMBER('2-1-1'!K13), '2-1-1'!K13, IF(ISNUMBER('2-1-1'!L13), '2-1-1'!L13, IF(ISNUMBER('2-1-1'!M13), '2-1-1'!M13, "XXX"))))))</f>
        <v>0.33857142857142858</v>
      </c>
      <c r="I13" s="130">
        <f>AVERAGE('2-1-2'!D12, '2-1-2'!E12)</f>
        <v>7.9125000000000001E-2</v>
      </c>
      <c r="J13" s="130">
        <f>IF(ISNUMBER('2-2-1'!AC13), '2-2-1'!AC13, IF(ISNUMBER('2-2-1'!AD13), '2-2-1'!AD13, IF(ISNUMBER('2-2-1'!AE13), '2-2-1'!AE13, IF(ISNUMBER('2-2-1'!AF13), '2-2-1'!AF13, IF(ISNUMBER('2-2-1'!AG13), '2-2-1'!AG13, IF(ISNUMBER('2-2-1'!AH13), '2-2-1'!AH13, IF(ISNUMBER('2-2-1'!AI13), '2-2-1'!AI13, IF(ISNUMBER('2-2-1'!Y13), '2-2-1'!Y13, IF(ISNUMBER('2-2-1'!X13), '2-2-1'!X13, IF(ISNUMBER('2-2-1'!W13), '2-2-1'!W13, IF(ISNUMBER('2-2-1'!AF13), '2-2-1'!AF13, IF(ISNUMBER('2-2-1'!V13), '2-2-1'!V13, IF(ISNUMBER('2-2-1'!U13), '2-2-1'!U13, IF(ISNUMBER('2-2-1'!T13), '2-2-1'!T13,"XXX"))))))))))))))</f>
        <v>1.82094</v>
      </c>
      <c r="K13" s="130">
        <f>IF(ISNUMBER('2-2-2'!H13), '2-2-2'!H13, IF(ISNUMBER('2-2-2'!I13), '2-2-2'!I13, IF(ISNUMBER('2-2-2'!J13), '2-2-2'!J13, IF(ISNUMBER('2-2-2'!K13), '2-2-2'!K13, IF(ISNUMBER('2-2-2'!L13), '2-2-2'!L13, IF(ISNUMBER('2-2-2'!M13), '2-2-2'!M13, "XXX"))))))</f>
        <v>0.42</v>
      </c>
      <c r="L13" s="130">
        <f>IF(ISNUMBER('2-3-1'!P13), '2-3-1'!P13, IF(ISNUMBER('2-3-1'!Q13), '2-3-1'!Q13, IF(ISNUMBER('2-3-1'!R13), '2-3-1'!R13, IF(ISNUMBER('2-3-1'!S13), '2-3-1'!S13, IF(ISNUMBER('2-3-1'!T13), '2-3-1'!T13, IF(ISNUMBER('2-3-1'!U13), '2-3-1'!U13, IF(ISNUMBER('2-3-1'!V13), '2-3-1'!V13, "XXX")))))))</f>
        <v>0.52373934</v>
      </c>
      <c r="M13" s="130">
        <f>IF(ISNUMBER('2-3-2'!P13), '2-3-2'!P13, IF(ISNUMBER('2-3-2'!Q13), '2-3-2'!Q13, IF(ISNUMBER('2-3-2'!R13), '2-3-2'!R13, IF(ISNUMBER('2-3-2'!S13), '2-3-2'!S13, IF(ISNUMBER('2-3-2'!T13), '2-3-2'!T13, IF(ISNUMBER('2-3-2'!U13), '2-3-2'!U13, IF(ISNUMBER('2-3-2'!V13), '2-3-2'!V13, "XXX")))))))</f>
        <v>68.5146637</v>
      </c>
      <c r="N13" s="130">
        <f>IF(ISNUMBER('2-4-1'!V13),'2-4-1'!V13,IF(ISNUMBER('2-4-1'!U13),'2-4-1'!U13,IF(ISNUMBER('2-4-1'!W13),'2-4-1'!W13,IF(ISNUMBER('2-4-1'!T13),'2-4-1'!T13,IF(ISNUMBER('2-4-1'!X13),'2-4-1'!X13,IF(ISNUMBER('2-4-1'!S13),'2-4-1'!S13,'2016'!N13))))))</f>
        <v>1.6503239599999997</v>
      </c>
      <c r="O13" s="130">
        <f>IF(ISNUMBER('2-4-2'!D13), '2-4-2'!D13, IF(ISNUMBER('2-4-2'!E13), '2-4-2'!E13, IF(ISNUMBER('2-4-2'!C13), '2-4-2'!C13, IF(ISNUMBER('2-4-2'!F13), '2-4-2'!F13, IF(ISNUMBER('2-4-2'!G13), '2-4-2'!G13, IF(ISNUMBER('2-4-2'!H13), '2-4-2'!H13, IF(ISNUMBER('2-4-2'!I13), '2-4-2'!I13, IF(ISNUMBER('2-4-2'!J13), '2-4-2'!J13, "XXX"))))))))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IF(ISNUMBER('2-6-1'!H13), '2-6-1'!H13, IF(ISNUMBER('2-6-1'!I13), '2-6-1'!I13, IF(ISNUMBER('2-6-1'!J13), '2-6-1'!J13, "XXX")))))))</f>
        <v>38.831209999999999</v>
      </c>
      <c r="S13" s="130">
        <f>IF(ISNUMBER('2-6-2'!E13), '2-6-2'!E13, IF(ISNUMBER('2-6-2'!F13), '2-6-2'!F13, IF(ISNUMBER('2-6-2'!G13), '2-6-2'!G13, IF(ISNUMBER('2-6-2'!H13), '2-6-2'!H13, IF(ISNUMBER('2-6-2'!I13), '2-6-2'!I13, IF(ISNUMBER('2-6-2'!J13), '2-6-2'!J13, IF(ISNUMBER('2-6-2'!K13), '2-6-2'!K13, "XXX")))))))</f>
        <v>13.65</v>
      </c>
      <c r="T13" s="130">
        <f>IF(ISNUMBER('2-7-1'!H13), '2-7-1'!H13, IF(ISNUMBER('2-7-1'!I13), '2-7-1'!I13, IF(ISNUMBER('2-7-1'!J13), '2-7-1'!J13, IF(ISNUMBER('2-7-1'!K13), '2-7-1'!K13, IF(ISNUMBER('2-7-1'!L13), '2-7-1'!L13, IF(ISNUMBER('2-7-1'!M13), '2-7-1'!M13, "XXX"))))))</f>
        <v>0.44428571428571428</v>
      </c>
      <c r="U13" s="130">
        <f>IF(ISNUMBER('2-7-2'!H13), '2-7-2'!H13, IF(ISNUMBER('2-7-2'!I13), '2-7-2'!I13, IF(ISNUMBER('2-7-2'!J13), '2-7-2'!J13, IF(ISNUMBER('2-7-2'!K13), '2-7-2'!K13, IF(ISNUMBER('2-7-2'!L13), '2-7-2'!L13, IF(ISNUMBER('2-7-2'!M13), '2-7-2'!M13, "XXX"))))))</f>
        <v>0.33142857142857141</v>
      </c>
      <c r="V13" s="130">
        <f>IF(ISNUMBER('2-8-1'!H13), '2-8-1'!H13, IF(ISNUMBER('2-8-1'!I13), '2-8-1'!I13, IF(ISNUMBER('2-8-1'!J13), '2-8-1'!J13, IF(ISNUMBER('2-8-1'!K13), '2-8-1'!K13, IF(ISNUMBER('2-8-1'!L13), '2-8-1'!L13, IF(ISNUMBER('2-8-1'!M13), '2-8-1'!M13, "XXX"))))))</f>
        <v>0.62142857142857133</v>
      </c>
      <c r="W13" s="130">
        <f>IF(ISNUMBER('2-8-2'!H13), '2-8-2'!H13, IF(ISNUMBER('2-8-2'!I13), '2-8-2'!I13, IF(ISNUMBER('2-8-2'!J13), '2-8-2'!J13, IF(ISNUMBER('2-8-2'!K13), '2-8-2'!K13, IF(ISNUMBER('2-8-2'!L13), '2-8-2'!L13, IF(ISNUMBER('2-8-2'!M13), '2-8-2'!M13, "XXX"))))))</f>
        <v>0.46857142857142853</v>
      </c>
      <c r="X13" s="130">
        <f>IF(ISNUMBER('3-1'!I12), '3-1'!I12, "XXX")</f>
        <v>0.372</v>
      </c>
      <c r="Y13" s="130">
        <f>'3-2'!Q12</f>
        <v>-0.31657639100000001</v>
      </c>
    </row>
    <row r="14" spans="1:25" ht="15.75" customHeight="1" x14ac:dyDescent="0.25">
      <c r="A14" s="19" t="s">
        <v>23</v>
      </c>
      <c r="B14" s="166" t="s">
        <v>23</v>
      </c>
      <c r="C14" s="165">
        <f>IF(ISNUMBER('1-1'!H14),'1-1'!H14, "XXX")</f>
        <v>5</v>
      </c>
      <c r="D14" s="130" t="str">
        <f>IF(UCDP!Y14, UCDP!Y14, "0.0")</f>
        <v>0.0</v>
      </c>
      <c r="E14" s="130">
        <f>IF(ISNUMBER('1-3'!I14), '1-3'!I14, IF(ISNUMBER('1-3'!J14), '1-3'!J14, IF(ISNUMBER('1-3'!K14), '1-3'!K14, IF(ISNUMBER('1-3'!L14), '1-3'!L14, IF(ISNUMBER('1-3'!M14), '1-3'!M14, IF(ISNUMBER('1-3'!P14), '1-3'!P14, IF(ISNUMBER('1-3'!Q14), '1-3'!Q14, "XXX")))))))</f>
        <v>92.833333333333343</v>
      </c>
      <c r="F14" s="130" t="str">
        <f>IF(ISNUMBER('1-4'!AP14),'1-4'!AP14, IF(ISNUMBER('1-4'!AQ14),'1-4'!AQ14, IF(ISNUMBER('1-4'!AR14),'1-4'!AR14, IF(ISNUMBER('1-4'!AS14),'1-4'!AS14, IF(ISNUMBER('1-4'!AT14),'1-4'!AT14, IF(ISNUMBER('1-4'!AU14),'1-4'!AU14, "XXX"))))))</f>
        <v>XXX</v>
      </c>
      <c r="G14" s="130">
        <f>IF(ISNUMBER('1-5'!H13),'1-5'!H13, "XXX")</f>
        <v>2.5</v>
      </c>
      <c r="H14" s="130">
        <f>IF(ISNUMBER('2-1-1'!H14), '2-1-1'!H14, IF(ISNUMBER('2-1-1'!I14), '2-1-1'!I14, IF(ISNUMBER('2-1-1'!J14), '2-1-1'!J14, IF(ISNUMBER('2-1-1'!K14), '2-1-1'!K14, IF(ISNUMBER('2-1-1'!L14), '2-1-1'!L14, IF(ISNUMBER('2-1-1'!M14), '2-1-1'!M14, "XXX"))))))</f>
        <v>0.78857142857142848</v>
      </c>
      <c r="I14" s="130">
        <f>AVERAGE('2-1-2'!D13, '2-1-2'!E13)</f>
        <v>0.6734500000000001</v>
      </c>
      <c r="J14" s="130">
        <f>IF(ISNUMBER('2-2-1'!AC14), '2-2-1'!AC14, IF(ISNUMBER('2-2-1'!AD14), '2-2-1'!AD14, IF(ISNUMBER('2-2-1'!AE14), '2-2-1'!AE14, IF(ISNUMBER('2-2-1'!AF14), '2-2-1'!AF14, IF(ISNUMBER('2-2-1'!AG14), '2-2-1'!AG14, IF(ISNUMBER('2-2-1'!AH14), '2-2-1'!AH14, IF(ISNUMBER('2-2-1'!AI14), '2-2-1'!AI14, IF(ISNUMBER('2-2-1'!Y14), '2-2-1'!Y14, IF(ISNUMBER('2-2-1'!X14), '2-2-1'!X14, IF(ISNUMBER('2-2-1'!W14), '2-2-1'!W14, IF(ISNUMBER('2-2-1'!AF14), '2-2-1'!AF14, IF(ISNUMBER('2-2-1'!V14), '2-2-1'!V14, IF(ISNUMBER('2-2-1'!U14), '2-2-1'!U14, IF(ISNUMBER('2-2-1'!T14), '2-2-1'!T14,"XXX"))))))))))))))</f>
        <v>3.4121600000000001</v>
      </c>
      <c r="K14" s="130">
        <f>IF(ISNUMBER('2-2-2'!H14), '2-2-2'!H14, IF(ISNUMBER('2-2-2'!I14), '2-2-2'!I14, IF(ISNUMBER('2-2-2'!J14), '2-2-2'!J14, IF(ISNUMBER('2-2-2'!K14), '2-2-2'!K14, IF(ISNUMBER('2-2-2'!L14), '2-2-2'!L14, IF(ISNUMBER('2-2-2'!M14), '2-2-2'!M14, "XXX"))))))</f>
        <v>0.86</v>
      </c>
      <c r="L14" s="130">
        <f>IF(ISNUMBER('2-3-1'!P14), '2-3-1'!P14, IF(ISNUMBER('2-3-1'!Q14), '2-3-1'!Q14, IF(ISNUMBER('2-3-1'!R14), '2-3-1'!R14, IF(ISNUMBER('2-3-1'!S14), '2-3-1'!S14, IF(ISNUMBER('2-3-1'!T14), '2-3-1'!T14, IF(ISNUMBER('2-3-1'!U14), '2-3-1'!U14, IF(ISNUMBER('2-3-1'!V14), '2-3-1'!V14, "XXX")))))))</f>
        <v>3.80649638</v>
      </c>
      <c r="M14" s="130">
        <f>IF(ISNUMBER('2-3-2'!P14), '2-3-2'!P14, IF(ISNUMBER('2-3-2'!Q14), '2-3-2'!Q14, IF(ISNUMBER('2-3-2'!R14), '2-3-2'!R14, IF(ISNUMBER('2-3-2'!S14), '2-3-2'!S14, IF(ISNUMBER('2-3-2'!T14), '2-3-2'!T14, IF(ISNUMBER('2-3-2'!U14), '2-3-2'!U14, IF(ISNUMBER('2-3-2'!V14), '2-3-2'!V14, "XXX")))))))</f>
        <v>40.98610687</v>
      </c>
      <c r="N14" s="130">
        <f>IF(ISNUMBER('2-4-1'!V14),'2-4-1'!V14,IF(ISNUMBER('2-4-1'!U14),'2-4-1'!U14,IF(ISNUMBER('2-4-1'!W14),'2-4-1'!W14,IF(ISNUMBER('2-4-1'!T14),'2-4-1'!T14,IF(ISNUMBER('2-4-1'!X14),'2-4-1'!X14,IF(ISNUMBER('2-4-1'!S14),'2-4-1'!S14,'2016'!N14))))))</f>
        <v>11.406530040053404</v>
      </c>
      <c r="O14" s="130" t="str">
        <f>IF(ISNUMBER('2-4-2'!D14), '2-4-2'!D14, IF(ISNUMBER('2-4-2'!E14), '2-4-2'!E14, IF(ISNUMBER('2-4-2'!C14), '2-4-2'!C14, IF(ISNUMBER('2-4-2'!F14), '2-4-2'!F14, IF(ISNUMBER('2-4-2'!G14), '2-4-2'!G14, IF(ISNUMBER('2-4-2'!H14), '2-4-2'!H14, IF(ISNUMBER('2-4-2'!I14), '2-4-2'!I14, IF(ISNUMBER('2-4-2'!J14), '2-4-2'!J14, "XXX"))))))))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IF(ISNUMBER('2-6-1'!H14), '2-6-1'!H14, IF(ISNUMBER('2-6-1'!I14), '2-6-1'!I14, IF(ISNUMBER('2-6-1'!J14), '2-6-1'!J14, "XXX")))))))</f>
        <v>83.245840000000001</v>
      </c>
      <c r="S14" s="130">
        <f>IF(ISNUMBER('2-6-2'!E14), '2-6-2'!E14, IF(ISNUMBER('2-6-2'!F14), '2-6-2'!F14, IF(ISNUMBER('2-6-2'!G14), '2-6-2'!G14, IF(ISNUMBER('2-6-2'!H14), '2-6-2'!H14, IF(ISNUMBER('2-6-2'!I14), '2-6-2'!I14, IF(ISNUMBER('2-6-2'!J14), '2-6-2'!J14, IF(ISNUMBER('2-6-2'!K14), '2-6-2'!K14, "XXX")))))))</f>
        <v>0</v>
      </c>
      <c r="T14" s="130">
        <f>IF(ISNUMBER('2-7-1'!H14), '2-7-1'!H14, IF(ISNUMBER('2-7-1'!I14), '2-7-1'!I14, IF(ISNUMBER('2-7-1'!J14), '2-7-1'!J14, IF(ISNUMBER('2-7-1'!K14), '2-7-1'!K14, IF(ISNUMBER('2-7-1'!L14), '2-7-1'!L14, IF(ISNUMBER('2-7-1'!M14), '2-7-1'!M14, "XXX"))))))</f>
        <v>0.69428571428571428</v>
      </c>
      <c r="U14" s="130">
        <f>IF(ISNUMBER('2-7-2'!H14), '2-7-2'!H14, IF(ISNUMBER('2-7-2'!I14), '2-7-2'!I14, IF(ISNUMBER('2-7-2'!J14), '2-7-2'!J14, IF(ISNUMBER('2-7-2'!K14), '2-7-2'!K14, IF(ISNUMBER('2-7-2'!L14), '2-7-2'!L14, IF(ISNUMBER('2-7-2'!M14), '2-7-2'!M14, "XXX"))))))</f>
        <v>0.65785714285714292</v>
      </c>
      <c r="V14" s="130">
        <f>IF(ISNUMBER('2-8-1'!H14), '2-8-1'!H14, IF(ISNUMBER('2-8-1'!I14), '2-8-1'!I14, IF(ISNUMBER('2-8-1'!J14), '2-8-1'!J14, IF(ISNUMBER('2-8-1'!K14), '2-8-1'!K14, IF(ISNUMBER('2-8-1'!L14), '2-8-1'!L14, IF(ISNUMBER('2-8-1'!M14), '2-8-1'!M14, "XXX"))))))</f>
        <v>0.62</v>
      </c>
      <c r="W14" s="130">
        <f>IF(ISNUMBER('2-8-2'!H14), '2-8-2'!H14, IF(ISNUMBER('2-8-2'!I14), '2-8-2'!I14, IF(ISNUMBER('2-8-2'!J14), '2-8-2'!J14, IF(ISNUMBER('2-8-2'!K14), '2-8-2'!K14, IF(ISNUMBER('2-8-2'!L14), '2-8-2'!L14, IF(ISNUMBER('2-8-2'!M14), '2-8-2'!M14, "XXX"))))))</f>
        <v>0.61571428571428566</v>
      </c>
      <c r="X14" s="130">
        <f>IF(ISNUMBER('3-1'!I13), '3-1'!I13, "XXX")</f>
        <v>0.77900000000000003</v>
      </c>
      <c r="Y14" s="130">
        <f>'3-2'!Q13</f>
        <v>1.1894297599999999</v>
      </c>
    </row>
    <row r="15" spans="1:25" ht="15.75" customHeight="1" x14ac:dyDescent="0.25">
      <c r="A15" s="19" t="s">
        <v>24</v>
      </c>
      <c r="B15" s="166" t="s">
        <v>24</v>
      </c>
      <c r="C15" s="165">
        <f>IF(ISNUMBER('1-1'!H15),'1-1'!H15, "XXX")</f>
        <v>7.6</v>
      </c>
      <c r="D15" s="130" t="str">
        <f>IF(UCDP!Y15, UCDP!Y15, "0.0")</f>
        <v>0.0</v>
      </c>
      <c r="E15" s="130" t="str">
        <f>IF(ISNUMBER('1-3'!I15), '1-3'!I15, IF(ISNUMBER('1-3'!J15), '1-3'!J15, IF(ISNUMBER('1-3'!K15), '1-3'!K15, IF(ISNUMBER('1-3'!L15), '1-3'!L15, IF(ISNUMBER('1-3'!M15), '1-3'!M15, IF(ISNUMBER('1-3'!P15), '1-3'!P15, IF(ISNUMBER('1-3'!Q15), '1-3'!Q15, "XXX")))))))</f>
        <v>XXX</v>
      </c>
      <c r="F15" s="130">
        <f>IF(ISNUMBER('1-4'!AP15),'1-4'!AP15, IF(ISNUMBER('1-4'!AQ15),'1-4'!AQ15, IF(ISNUMBER('1-4'!AR15),'1-4'!AR15, IF(ISNUMBER('1-4'!AS15),'1-4'!AS15, IF(ISNUMBER('1-4'!AT15),'1-4'!AT15, IF(ISNUMBER('1-4'!AU15),'1-4'!AU15, "XXX"))))))</f>
        <v>2</v>
      </c>
      <c r="G15" s="130">
        <f>IF(ISNUMBER('1-5'!H14),'1-5'!H14, "XXX")</f>
        <v>8.3000000000000007</v>
      </c>
      <c r="H15" s="130" t="str">
        <f>IF(ISNUMBER('2-1-1'!H15), '2-1-1'!H15, IF(ISNUMBER('2-1-1'!I15), '2-1-1'!I15, IF(ISNUMBER('2-1-1'!J15), '2-1-1'!J15, IF(ISNUMBER('2-1-1'!K15), '2-1-1'!K15, IF(ISNUMBER('2-1-1'!L15), '2-1-1'!L15, IF(ISNUMBER('2-1-1'!M15), '2-1-1'!M15, "XXX"))))))</f>
        <v>XXX</v>
      </c>
      <c r="I15" s="130">
        <f>AVERAGE('2-1-2'!D14, '2-1-2'!E14)</f>
        <v>0.55508000000000002</v>
      </c>
      <c r="J15" s="130" t="str">
        <f>IF(ISNUMBER('2-2-1'!AC15), '2-2-1'!AC15, IF(ISNUMBER('2-2-1'!AD15), '2-2-1'!AD15, IF(ISNUMBER('2-2-1'!AE15), '2-2-1'!AE15, IF(ISNUMBER('2-2-1'!AF15), '2-2-1'!AF15, IF(ISNUMBER('2-2-1'!AG15), '2-2-1'!AG15, IF(ISNUMBER('2-2-1'!AH15), '2-2-1'!AH15, IF(ISNUMBER('2-2-1'!AI15), '2-2-1'!AI15, IF(ISNUMBER('2-2-1'!Y15), '2-2-1'!Y15, IF(ISNUMBER('2-2-1'!X15), '2-2-1'!X15, IF(ISNUMBER('2-2-1'!W15), '2-2-1'!W15, IF(ISNUMBER('2-2-1'!AF15), '2-2-1'!AF15, IF(ISNUMBER('2-2-1'!V15), '2-2-1'!V15, IF(ISNUMBER('2-2-1'!U15), '2-2-1'!U15, IF(ISNUMBER('2-2-1'!T15), '2-2-1'!T15,"XXX"))))))))))))))</f>
        <v>XXX</v>
      </c>
      <c r="K15" s="130" t="str">
        <f>IF(ISNUMBER('2-2-2'!H15), '2-2-2'!H15, IF(ISNUMBER('2-2-2'!I15), '2-2-2'!I15, IF(ISNUMBER('2-2-2'!J15), '2-2-2'!J15, IF(ISNUMBER('2-2-2'!K15), '2-2-2'!K15, IF(ISNUMBER('2-2-2'!L15), '2-2-2'!L15, IF(ISNUMBER('2-2-2'!M15), '2-2-2'!M15, "XXX"))))))</f>
        <v>XXX</v>
      </c>
      <c r="L15" s="130">
        <f>IF(ISNUMBER('2-3-1'!P15), '2-3-1'!P15, IF(ISNUMBER('2-3-1'!Q15), '2-3-1'!Q15, IF(ISNUMBER('2-3-1'!R15), '2-3-1'!R15, IF(ISNUMBER('2-3-1'!S15), '2-3-1'!S15, IF(ISNUMBER('2-3-1'!T15), '2-3-1'!T15, IF(ISNUMBER('2-3-1'!U15), '2-3-1'!U15, IF(ISNUMBER('2-3-1'!V15), '2-3-1'!V15, "XXX")))))))</f>
        <v>3.5686817199999998</v>
      </c>
      <c r="M15" s="130">
        <f>IF(ISNUMBER('2-3-2'!P15), '2-3-2'!P15, IF(ISNUMBER('2-3-2'!Q15), '2-3-2'!Q15, IF(ISNUMBER('2-3-2'!R15), '2-3-2'!R15, IF(ISNUMBER('2-3-2'!S15), '2-3-2'!S15, IF(ISNUMBER('2-3-2'!T15), '2-3-2'!T15, IF(ISNUMBER('2-3-2'!U15), '2-3-2'!U15, IF(ISNUMBER('2-3-2'!V15), '2-3-2'!V15, "XXX")))))))</f>
        <v>33.792339320000004</v>
      </c>
      <c r="N15" s="130">
        <f>IF(ISNUMBER('2-4-1'!V15),'2-4-1'!V15,IF(ISNUMBER('2-4-1'!U15),'2-4-1'!U15,IF(ISNUMBER('2-4-1'!W15),'2-4-1'!W15,IF(ISNUMBER('2-4-1'!T15),'2-4-1'!T15,IF(ISNUMBER('2-4-1'!X15),'2-4-1'!X15,IF(ISNUMBER('2-4-1'!S15),'2-4-1'!S15,'2016'!N15))))))</f>
        <v>18.66288754753235</v>
      </c>
      <c r="O15" s="130">
        <f>IF(ISNUMBER('2-4-2'!D15), '2-4-2'!D15, IF(ISNUMBER('2-4-2'!E15), '2-4-2'!E15, IF(ISNUMBER('2-4-2'!C15), '2-4-2'!C15, IF(ISNUMBER('2-4-2'!F15), '2-4-2'!F15, IF(ISNUMBER('2-4-2'!G15), '2-4-2'!G15, IF(ISNUMBER('2-4-2'!H15), '2-4-2'!H15, IF(ISNUMBER('2-4-2'!I15), '2-4-2'!I15, IF(ISNUMBER('2-4-2'!J15), '2-4-2'!J15, "XXX"))))))))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IF(ISNUMBER('2-6-1'!H15), '2-6-1'!H15, IF(ISNUMBER('2-6-1'!I15), '2-6-1'!I15, IF(ISNUMBER('2-6-1'!J15), '2-6-1'!J15, "XXX")))))))</f>
        <v>96.067459999999997</v>
      </c>
      <c r="S15" s="130">
        <f>IF(ISNUMBER('2-6-2'!E15), '2-6-2'!E15, IF(ISNUMBER('2-6-2'!F15), '2-6-2'!F15, IF(ISNUMBER('2-6-2'!G15), '2-6-2'!G15, IF(ISNUMBER('2-6-2'!H15), '2-6-2'!H15, IF(ISNUMBER('2-6-2'!I15), '2-6-2'!I15, IF(ISNUMBER('2-6-2'!J15), '2-6-2'!J15, IF(ISNUMBER('2-6-2'!K15), '2-6-2'!K15, "XXX")))))))</f>
        <v>0.1</v>
      </c>
      <c r="T15" s="130" t="str">
        <f>IF(ISNUMBER('2-7-1'!H15), '2-7-1'!H15, IF(ISNUMBER('2-7-1'!I15), '2-7-1'!I15, IF(ISNUMBER('2-7-1'!J15), '2-7-1'!J15, IF(ISNUMBER('2-7-1'!K15), '2-7-1'!K15, IF(ISNUMBER('2-7-1'!L15), '2-7-1'!L15, IF(ISNUMBER('2-7-1'!M15), '2-7-1'!M15, "XXX"))))))</f>
        <v>XXX</v>
      </c>
      <c r="U15" s="130" t="str">
        <f>IF(ISNUMBER('2-7-2'!H15), '2-7-2'!H15, IF(ISNUMBER('2-7-2'!I15), '2-7-2'!I15, IF(ISNUMBER('2-7-2'!J15), '2-7-2'!J15, IF(ISNUMBER('2-7-2'!K15), '2-7-2'!K15, IF(ISNUMBER('2-7-2'!L15), '2-7-2'!L15, IF(ISNUMBER('2-7-2'!M15), '2-7-2'!M15, "XXX"))))))</f>
        <v>XXX</v>
      </c>
      <c r="V15" s="130" t="str">
        <f>IF(ISNUMBER('2-8-1'!H15), '2-8-1'!H15, IF(ISNUMBER('2-8-1'!I15), '2-8-1'!I15, IF(ISNUMBER('2-8-1'!J15), '2-8-1'!J15, IF(ISNUMBER('2-8-1'!K15), '2-8-1'!K15, IF(ISNUMBER('2-8-1'!L15), '2-8-1'!L15, IF(ISNUMBER('2-8-1'!M15), '2-8-1'!M15, "XXX"))))))</f>
        <v>XXX</v>
      </c>
      <c r="W15" s="130" t="str">
        <f>IF(ISNUMBER('2-8-2'!H15), '2-8-2'!H15, IF(ISNUMBER('2-8-2'!I15), '2-8-2'!I15, IF(ISNUMBER('2-8-2'!J15), '2-8-2'!J15, IF(ISNUMBER('2-8-2'!K15), '2-8-2'!K15, IF(ISNUMBER('2-8-2'!L15), '2-8-2'!L15, IF(ISNUMBER('2-8-2'!M15), '2-8-2'!M15, "XXX"))))))</f>
        <v>XXX</v>
      </c>
      <c r="X15" s="130">
        <f>IF(ISNUMBER('3-1'!I14), '3-1'!I14, "XXX")</f>
        <v>0.247</v>
      </c>
      <c r="Y15" s="130">
        <f>'3-2'!Q14</f>
        <v>-1.428426623</v>
      </c>
    </row>
    <row r="16" spans="1:25" ht="15.75" customHeight="1" x14ac:dyDescent="0.25">
      <c r="A16" s="19" t="s">
        <v>25</v>
      </c>
      <c r="B16" s="166" t="s">
        <v>25</v>
      </c>
      <c r="C16" s="165">
        <f>IF(ISNUMBER('1-1'!H16),'1-1'!H16, "XXX")</f>
        <v>2</v>
      </c>
      <c r="D16" s="130" t="str">
        <f>IF(UCDP!Y16, UCDP!Y16, "0.0")</f>
        <v>0.0</v>
      </c>
      <c r="E16" s="130">
        <f>IF(ISNUMBER('1-3'!I16), '1-3'!I16, IF(ISNUMBER('1-3'!J16), '1-3'!J16, IF(ISNUMBER('1-3'!K16), '1-3'!K16, IF(ISNUMBER('1-3'!L16), '1-3'!L16, IF(ISNUMBER('1-3'!M16), '1-3'!M16, IF(ISNUMBER('1-3'!P16), '1-3'!P16, IF(ISNUMBER('1-3'!Q16), '1-3'!Q16, "XXX")))))))</f>
        <v>96.833333333333329</v>
      </c>
      <c r="F16" s="130">
        <f>IF(ISNUMBER('1-4'!AP16),'1-4'!AP16, IF(ISNUMBER('1-4'!AQ16),'1-4'!AQ16, IF(ISNUMBER('1-4'!AR16),'1-4'!AR16, IF(ISNUMBER('1-4'!AS16),'1-4'!AS16, IF(ISNUMBER('1-4'!AT16),'1-4'!AT16, IF(ISNUMBER('1-4'!AU16),'1-4'!AU16, "XXX"))))))</f>
        <v>1</v>
      </c>
      <c r="G16" s="130">
        <f>IF(ISNUMBER('1-5'!H15),'1-5'!H15, "XXX")</f>
        <v>1.5</v>
      </c>
      <c r="H16" s="130">
        <f>IF(ISNUMBER('2-1-1'!H16), '2-1-1'!H16, IF(ISNUMBER('2-1-1'!I16), '2-1-1'!I16, IF(ISNUMBER('2-1-1'!J16), '2-1-1'!J16, IF(ISNUMBER('2-1-1'!K16), '2-1-1'!K16, IF(ISNUMBER('2-1-1'!L16), '2-1-1'!L16, IF(ISNUMBER('2-1-1'!M16), '2-1-1'!M16, "XXX"))))))</f>
        <v>0.79999999999999993</v>
      </c>
      <c r="I16" s="130">
        <f>AVERAGE('2-1-2'!D15, '2-1-2'!E15)</f>
        <v>0.72038999999999997</v>
      </c>
      <c r="J16" s="130">
        <f>IF(ISNUMBER('2-2-1'!AC16), '2-2-1'!AC16, IF(ISNUMBER('2-2-1'!AD16), '2-2-1'!AD16, IF(ISNUMBER('2-2-1'!AE16), '2-2-1'!AE16, IF(ISNUMBER('2-2-1'!AF16), '2-2-1'!AF16, IF(ISNUMBER('2-2-1'!AG16), '2-2-1'!AG16, IF(ISNUMBER('2-2-1'!AH16), '2-2-1'!AH16, IF(ISNUMBER('2-2-1'!AI16), '2-2-1'!AI16, IF(ISNUMBER('2-2-1'!Y16), '2-2-1'!Y16, IF(ISNUMBER('2-2-1'!X16), '2-2-1'!X16, IF(ISNUMBER('2-2-1'!W16), '2-2-1'!W16, IF(ISNUMBER('2-2-1'!AF16), '2-2-1'!AF16, IF(ISNUMBER('2-2-1'!V16), '2-2-1'!V16, IF(ISNUMBER('2-2-1'!U16), '2-2-1'!U16, IF(ISNUMBER('2-2-1'!T16), '2-2-1'!T16,"XXX"))))))))))))))</f>
        <v>4.3419299999999996</v>
      </c>
      <c r="K16" s="130">
        <f>IF(ISNUMBER('2-2-2'!H16), '2-2-2'!H16, IF(ISNUMBER('2-2-2'!I16), '2-2-2'!I16, IF(ISNUMBER('2-2-2'!J16), '2-2-2'!J16, IF(ISNUMBER('2-2-2'!K16), '2-2-2'!K16, IF(ISNUMBER('2-2-2'!L16), '2-2-2'!L16, IF(ISNUMBER('2-2-2'!M16), '2-2-2'!M16, "XXX"))))))</f>
        <v>0.9</v>
      </c>
      <c r="L16" s="130">
        <f>IF(ISNUMBER('2-3-1'!P16), '2-3-1'!P16, IF(ISNUMBER('2-3-1'!Q16), '2-3-1'!Q16, IF(ISNUMBER('2-3-1'!R16), '2-3-1'!R16, IF(ISNUMBER('2-3-1'!S16), '2-3-1'!S16, IF(ISNUMBER('2-3-1'!T16), '2-3-1'!T16, IF(ISNUMBER('2-3-1'!U16), '2-3-1'!U16, IF(ISNUMBER('2-3-1'!V16), '2-3-1'!V16, "XXX")))))))</f>
        <v>8.0387039199999997</v>
      </c>
      <c r="M16" s="130">
        <f>IF(ISNUMBER('2-3-2'!P16), '2-3-2'!P16, IF(ISNUMBER('2-3-2'!Q16), '2-3-2'!Q16, IF(ISNUMBER('2-3-2'!R16), '2-3-2'!R16, IF(ISNUMBER('2-3-2'!S16), '2-3-2'!S16, IF(ISNUMBER('2-3-2'!T16), '2-3-2'!T16, IF(ISNUMBER('2-3-2'!U16), '2-3-2'!U16, IF(ISNUMBER('2-3-2'!V16), '2-3-2'!V16, "XXX")))))))</f>
        <v>19.609123230000002</v>
      </c>
      <c r="N16" s="130">
        <f>IF(ISNUMBER('2-4-1'!V16),'2-4-1'!V16,IF(ISNUMBER('2-4-1'!U16),'2-4-1'!U16,IF(ISNUMBER('2-4-1'!W16),'2-4-1'!W16,IF(ISNUMBER('2-4-1'!T16),'2-4-1'!T16,IF(ISNUMBER('2-4-1'!X16),'2-4-1'!X16,IF(ISNUMBER('2-4-1'!S16),'2-4-1'!S16,'2016'!N16))))))</f>
        <v>29.324000000000002</v>
      </c>
      <c r="O16" s="130">
        <f>IF(ISNUMBER('2-4-2'!D16), '2-4-2'!D16, IF(ISNUMBER('2-4-2'!E16), '2-4-2'!E16, IF(ISNUMBER('2-4-2'!C16), '2-4-2'!C16, IF(ISNUMBER('2-4-2'!F16), '2-4-2'!F16, IF(ISNUMBER('2-4-2'!G16), '2-4-2'!G16, IF(ISNUMBER('2-4-2'!H16), '2-4-2'!H16, IF(ISNUMBER('2-4-2'!I16), '2-4-2'!I16, IF(ISNUMBER('2-4-2'!J16), '2-4-2'!J16, "XXX"))))))))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IF(ISNUMBER('2-6-1'!H16), '2-6-1'!H16, IF(ISNUMBER('2-6-1'!I16), '2-6-1'!I16, IF(ISNUMBER('2-6-1'!J16), '2-6-1'!J16, "XXX")))))))</f>
        <v>84.920640000000006</v>
      </c>
      <c r="S16" s="130">
        <f>IF(ISNUMBER('2-6-2'!E16), '2-6-2'!E16, IF(ISNUMBER('2-6-2'!F16), '2-6-2'!F16, IF(ISNUMBER('2-6-2'!G16), '2-6-2'!G16, IF(ISNUMBER('2-6-2'!H16), '2-6-2'!H16, IF(ISNUMBER('2-6-2'!I16), '2-6-2'!I16, IF(ISNUMBER('2-6-2'!J16), '2-6-2'!J16, IF(ISNUMBER('2-6-2'!K16), '2-6-2'!K16, "XXX")))))))</f>
        <v>0</v>
      </c>
      <c r="T16" s="130">
        <f>IF(ISNUMBER('2-7-1'!H16), '2-7-1'!H16, IF(ISNUMBER('2-7-1'!I16), '2-7-1'!I16, IF(ISNUMBER('2-7-1'!J16), '2-7-1'!J16, IF(ISNUMBER('2-7-1'!K16), '2-7-1'!K16, IF(ISNUMBER('2-7-1'!L16), '2-7-1'!L16, IF(ISNUMBER('2-7-1'!M16), '2-7-1'!M16, "XXX"))))))</f>
        <v>0.76428571428571423</v>
      </c>
      <c r="U16" s="130">
        <f>IF(ISNUMBER('2-7-2'!H16), '2-7-2'!H16, IF(ISNUMBER('2-7-2'!I16), '2-7-2'!I16, IF(ISNUMBER('2-7-2'!J16), '2-7-2'!J16, IF(ISNUMBER('2-7-2'!K16), '2-7-2'!K16, IF(ISNUMBER('2-7-2'!L16), '2-7-2'!L16, IF(ISNUMBER('2-7-2'!M16), '2-7-2'!M16, "XXX"))))))</f>
        <v>0.69071428571428573</v>
      </c>
      <c r="V16" s="130">
        <f>IF(ISNUMBER('2-8-1'!H16), '2-8-1'!H16, IF(ISNUMBER('2-8-1'!I16), '2-8-1'!I16, IF(ISNUMBER('2-8-1'!J16), '2-8-1'!J16, IF(ISNUMBER('2-8-1'!K16), '2-8-1'!K16, IF(ISNUMBER('2-8-1'!L16), '2-8-1'!L16, IF(ISNUMBER('2-8-1'!M16), '2-8-1'!M16, "XXX"))))))</f>
        <v>0.69428571428571428</v>
      </c>
      <c r="W16" s="130">
        <f>IF(ISNUMBER('2-8-2'!H16), '2-8-2'!H16, IF(ISNUMBER('2-8-2'!I16), '2-8-2'!I16, IF(ISNUMBER('2-8-2'!J16), '2-8-2'!J16, IF(ISNUMBER('2-8-2'!K16), '2-8-2'!K16, IF(ISNUMBER('2-8-2'!L16), '2-8-2'!L16, IF(ISNUMBER('2-8-2'!M16), '2-8-2'!M16, "XXX"))))))</f>
        <v>0.53428571428571436</v>
      </c>
      <c r="X16" s="130">
        <f>IF(ISNUMBER('3-1'!I15), '3-1'!I15, "XXX")</f>
        <v>0.89600000000000002</v>
      </c>
      <c r="Y16" s="130">
        <f>'3-2'!Q15</f>
        <v>1.419424891</v>
      </c>
    </row>
    <row r="17" spans="1:25" ht="15.75" customHeight="1" x14ac:dyDescent="0.25">
      <c r="A17" s="19" t="s">
        <v>26</v>
      </c>
      <c r="B17" s="166" t="s">
        <v>26</v>
      </c>
      <c r="C17" s="165">
        <f>IF(ISNUMBER('1-1'!H17),'1-1'!H17, "XXX")</f>
        <v>7.3</v>
      </c>
      <c r="D17" s="130" t="str">
        <f>IF(UCDP!Y17, UCDP!Y17, "0.0")</f>
        <v>0.0</v>
      </c>
      <c r="E17" s="130">
        <f>IF(ISNUMBER('1-3'!I17), '1-3'!I17, IF(ISNUMBER('1-3'!J17), '1-3'!J17, IF(ISNUMBER('1-3'!K17), '1-3'!K17, IF(ISNUMBER('1-3'!L17), '1-3'!L17, IF(ISNUMBER('1-3'!M17), '1-3'!M17, IF(ISNUMBER('1-3'!P17), '1-3'!P17, IF(ISNUMBER('1-3'!Q17), '1-3'!Q17, "XXX")))))))</f>
        <v>75.833333333333343</v>
      </c>
      <c r="F17" s="130">
        <f>IF(ISNUMBER('1-4'!AP17),'1-4'!AP17, IF(ISNUMBER('1-4'!AQ17),'1-4'!AQ17, IF(ISNUMBER('1-4'!AR17),'1-4'!AR17, IF(ISNUMBER('1-4'!AS17),'1-4'!AS17, IF(ISNUMBER('1-4'!AT17),'1-4'!AT17, IF(ISNUMBER('1-4'!AU17),'1-4'!AU17, "XXX"))))))</f>
        <v>1</v>
      </c>
      <c r="G17" s="130">
        <f>IF(ISNUMBER('1-5'!H16),'1-5'!H16, "XXX")</f>
        <v>5.0999999999999996</v>
      </c>
      <c r="H17" s="130">
        <f>IF(ISNUMBER('2-1-1'!H17), '2-1-1'!H17, IF(ISNUMBER('2-1-1'!I17), '2-1-1'!I17, IF(ISNUMBER('2-1-1'!J17), '2-1-1'!J17, IF(ISNUMBER('2-1-1'!K17), '2-1-1'!K17, IF(ISNUMBER('2-1-1'!L17), '2-1-1'!L17, IF(ISNUMBER('2-1-1'!M17), '2-1-1'!M17, "XXX"))))))</f>
        <v>0.3428571428571428</v>
      </c>
      <c r="I17" s="130">
        <f>AVERAGE('2-1-2'!D16, '2-1-2'!E16)</f>
        <v>0.11569499999999999</v>
      </c>
      <c r="J17" s="130">
        <f>IF(ISNUMBER('2-2-1'!AC17), '2-2-1'!AC17, IF(ISNUMBER('2-2-1'!AD17), '2-2-1'!AD17, IF(ISNUMBER('2-2-1'!AE17), '2-2-1'!AE17, IF(ISNUMBER('2-2-1'!AF17), '2-2-1'!AF17, IF(ISNUMBER('2-2-1'!AG17), '2-2-1'!AG17, IF(ISNUMBER('2-2-1'!AH17), '2-2-1'!AH17, IF(ISNUMBER('2-2-1'!AI17), '2-2-1'!AI17, IF(ISNUMBER('2-2-1'!Y17), '2-2-1'!Y17, IF(ISNUMBER('2-2-1'!X17), '2-2-1'!X17, IF(ISNUMBER('2-2-1'!W17), '2-2-1'!W17, IF(ISNUMBER('2-2-1'!AF17), '2-2-1'!AF17, IF(ISNUMBER('2-2-1'!V17), '2-2-1'!V17, IF(ISNUMBER('2-2-1'!U17), '2-2-1'!U17, IF(ISNUMBER('2-2-1'!T17), '2-2-1'!T17,"XXX"))))))))))))))</f>
        <v>2.6038199999999998</v>
      </c>
      <c r="K17" s="130">
        <f>IF(ISNUMBER('2-2-2'!H17), '2-2-2'!H17, IF(ISNUMBER('2-2-2'!I17), '2-2-2'!I17, IF(ISNUMBER('2-2-2'!J17), '2-2-2'!J17, IF(ISNUMBER('2-2-2'!K17), '2-2-2'!K17, IF(ISNUMBER('2-2-2'!L17), '2-2-2'!L17, IF(ISNUMBER('2-2-2'!M17), '2-2-2'!M17, "XXX"))))))</f>
        <v>0.47285714285714286</v>
      </c>
      <c r="L17" s="130">
        <f>IF(ISNUMBER('2-3-1'!P17), '2-3-1'!P17, IF(ISNUMBER('2-3-1'!Q17), '2-3-1'!Q17, IF(ISNUMBER('2-3-1'!R17), '2-3-1'!R17, IF(ISNUMBER('2-3-1'!S17), '2-3-1'!S17, IF(ISNUMBER('2-3-1'!T17), '2-3-1'!T17, IF(ISNUMBER('2-3-1'!U17), '2-3-1'!U17, IF(ISNUMBER('2-3-1'!V17), '2-3-1'!V17, "XXX")))))))</f>
        <v>0.76462739999999996</v>
      </c>
      <c r="M17" s="130">
        <f>IF(ISNUMBER('2-3-2'!P17), '2-3-2'!P17, IF(ISNUMBER('2-3-2'!Q17), '2-3-2'!Q17, IF(ISNUMBER('2-3-2'!R17), '2-3-2'!R17, IF(ISNUMBER('2-3-2'!S17), '2-3-2'!S17, IF(ISNUMBER('2-3-2'!T17), '2-3-2'!T17, IF(ISNUMBER('2-3-2'!U17), '2-3-2'!U17, IF(ISNUMBER('2-3-2'!V17), '2-3-2'!V17, "XXX")))))))</f>
        <v>42.31209183</v>
      </c>
      <c r="N17" s="130">
        <f>IF(ISNUMBER('2-4-1'!V17),'2-4-1'!V17,IF(ISNUMBER('2-4-1'!U17),'2-4-1'!U17,IF(ISNUMBER('2-4-1'!W17),'2-4-1'!W17,IF(ISNUMBER('2-4-1'!T17),'2-4-1'!T17,IF(ISNUMBER('2-4-1'!X17),'2-4-1'!X17,IF(ISNUMBER('2-4-1'!S17),'2-4-1'!S17,'2016'!N17))))))</f>
        <v>4.2029999999999994</v>
      </c>
      <c r="O17" s="130" t="str">
        <f>IF(ISNUMBER('2-4-2'!D17), '2-4-2'!D17, IF(ISNUMBER('2-4-2'!E17), '2-4-2'!E17, IF(ISNUMBER('2-4-2'!C17), '2-4-2'!C17, IF(ISNUMBER('2-4-2'!F17), '2-4-2'!F17, IF(ISNUMBER('2-4-2'!G17), '2-4-2'!G17, IF(ISNUMBER('2-4-2'!H17), '2-4-2'!H17, IF(ISNUMBER('2-4-2'!I17), '2-4-2'!I17, IF(ISNUMBER('2-4-2'!J17), '2-4-2'!J17, "XXX"))))))))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IF(ISNUMBER('2-6-1'!H17), '2-6-1'!H17, IF(ISNUMBER('2-6-1'!I17), '2-6-1'!I17, IF(ISNUMBER('2-6-1'!J17), '2-6-1'!J17, "XXX")))))))</f>
        <v>10.146269999999999</v>
      </c>
      <c r="S17" s="130">
        <f>IF(ISNUMBER('2-6-2'!E17), '2-6-2'!E17, IF(ISNUMBER('2-6-2'!F17), '2-6-2'!F17, IF(ISNUMBER('2-6-2'!G17), '2-6-2'!G17, IF(ISNUMBER('2-6-2'!H17), '2-6-2'!H17, IF(ISNUMBER('2-6-2'!I17), '2-6-2'!I17, IF(ISNUMBER('2-6-2'!J17), '2-6-2'!J17, IF(ISNUMBER('2-6-2'!K17), '2-6-2'!K17, "XXX")))))))</f>
        <v>46.45</v>
      </c>
      <c r="T17" s="140">
        <f>'2-7-1'!F17</f>
        <v>0.52142857142857146</v>
      </c>
      <c r="U17" s="130">
        <f>IF(ISNUMBER('2-7-2'!H17), '2-7-2'!H17, IF(ISNUMBER('2-7-2'!I17), '2-7-2'!I17, IF(ISNUMBER('2-7-2'!J17), '2-7-2'!J17, IF(ISNUMBER('2-7-2'!K17), '2-7-2'!K17, IF(ISNUMBER('2-7-2'!L17), '2-7-2'!L17, IF(ISNUMBER('2-7-2'!M17), '2-7-2'!M17, "XXX"))))))</f>
        <v>0.36714285714285716</v>
      </c>
      <c r="V17" s="130">
        <f>IF(ISNUMBER('2-8-1'!H17), '2-8-1'!H17, IF(ISNUMBER('2-8-1'!I17), '2-8-1'!I17, IF(ISNUMBER('2-8-1'!J17), '2-8-1'!J17, IF(ISNUMBER('2-8-1'!K17), '2-8-1'!K17, IF(ISNUMBER('2-8-1'!L17), '2-8-1'!L17, IF(ISNUMBER('2-8-1'!M17), '2-8-1'!M17, "XXX"))))))</f>
        <v>0.51428571428571435</v>
      </c>
      <c r="W17" s="130">
        <f>IF(ISNUMBER('2-8-2'!H17), '2-8-2'!H17, IF(ISNUMBER('2-8-2'!I17), '2-8-2'!I17, IF(ISNUMBER('2-8-2'!J17), '2-8-2'!J17, IF(ISNUMBER('2-8-2'!K17), '2-8-2'!K17, IF(ISNUMBER('2-8-2'!L17), '2-8-2'!L17, IF(ISNUMBER('2-8-2'!M17), '2-8-2'!M17, "XXX"))))))</f>
        <v>0.46142857142857141</v>
      </c>
      <c r="X17" s="130">
        <f>IF(ISNUMBER('3-1'!I16), '3-1'!I16, "XXX")</f>
        <v>0.61499999999999999</v>
      </c>
      <c r="Y17" s="130">
        <f>'3-2'!Q16</f>
        <v>0.23095226299999999</v>
      </c>
    </row>
    <row r="18" spans="1:25" ht="15.75" customHeight="1" x14ac:dyDescent="0.25">
      <c r="A18" s="19" t="s">
        <v>27</v>
      </c>
      <c r="B18" s="166" t="s">
        <v>27</v>
      </c>
      <c r="C18" s="165">
        <f>IF(ISNUMBER('1-1'!H18),'1-1'!H18, "XXX")</f>
        <v>6.3</v>
      </c>
      <c r="D18" s="130" t="str">
        <f>IF(UCDP!Y18, UCDP!Y18, "0.0")</f>
        <v>0.0</v>
      </c>
      <c r="E18" s="130">
        <f>IF(ISNUMBER('1-3'!I18), '1-3'!I18, IF(ISNUMBER('1-3'!J18), '1-3'!J18, IF(ISNUMBER('1-3'!K18), '1-3'!K18, IF(ISNUMBER('1-3'!L18), '1-3'!L18, IF(ISNUMBER('1-3'!M18), '1-3'!M18, IF(ISNUMBER('1-3'!P18), '1-3'!P18, IF(ISNUMBER('1-3'!Q18), '1-3'!Q18, "XXX")))))))</f>
        <v>61.5</v>
      </c>
      <c r="F18" s="130">
        <f>IF(ISNUMBER('1-4'!AP18),'1-4'!AP18, IF(ISNUMBER('1-4'!AQ18),'1-4'!AQ18, IF(ISNUMBER('1-4'!AR18),'1-4'!AR18, IF(ISNUMBER('1-4'!AS18),'1-4'!AS18, IF(ISNUMBER('1-4'!AT18),'1-4'!AT18, IF(ISNUMBER('1-4'!AU18),'1-4'!AU18, "XXX"))))))</f>
        <v>1</v>
      </c>
      <c r="G18" s="130">
        <f>IF(ISNUMBER('1-5'!H17),'1-5'!H17, "XXX")</f>
        <v>6.3</v>
      </c>
      <c r="H18" s="130">
        <f>IF(ISNUMBER('2-1-1'!H18), '2-1-1'!H18, IF(ISNUMBER('2-1-1'!I18), '2-1-1'!I18, IF(ISNUMBER('2-1-1'!J18), '2-1-1'!J18, IF(ISNUMBER('2-1-1'!K18), '2-1-1'!K18, IF(ISNUMBER('2-1-1'!L18), '2-1-1'!L18, IF(ISNUMBER('2-1-1'!M18), '2-1-1'!M18, "XXX"))))))</f>
        <v>0.42571428571428571</v>
      </c>
      <c r="I18" s="130">
        <f>AVERAGE('2-1-2'!D17, '2-1-2'!E17)</f>
        <v>0.20551999999999998</v>
      </c>
      <c r="J18" s="130" t="str">
        <f>IF(ISNUMBER('2-2-1'!AC18), '2-2-1'!AC18, IF(ISNUMBER('2-2-1'!AD18), '2-2-1'!AD18, IF(ISNUMBER('2-2-1'!AE18), '2-2-1'!AE18, IF(ISNUMBER('2-2-1'!AF18), '2-2-1'!AF18, IF(ISNUMBER('2-2-1'!AG18), '2-2-1'!AG18, IF(ISNUMBER('2-2-1'!AH18), '2-2-1'!AH18, IF(ISNUMBER('2-2-1'!AI18), '2-2-1'!AI18, IF(ISNUMBER('2-2-1'!Y18), '2-2-1'!Y18, IF(ISNUMBER('2-2-1'!X18), '2-2-1'!X18, IF(ISNUMBER('2-2-1'!W18), '2-2-1'!W18, IF(ISNUMBER('2-2-1'!AF18), '2-2-1'!AF18, IF(ISNUMBER('2-2-1'!V18), '2-2-1'!V18, IF(ISNUMBER('2-2-1'!U18), '2-2-1'!U18, IF(ISNUMBER('2-2-1'!T18), '2-2-1'!T18,"XXX"))))))))))))))</f>
        <v>XXX</v>
      </c>
      <c r="K18" s="130">
        <f>IF(ISNUMBER('2-2-2'!H18), '2-2-2'!H18, IF(ISNUMBER('2-2-2'!I18), '2-2-2'!I18, IF(ISNUMBER('2-2-2'!J18), '2-2-2'!J18, IF(ISNUMBER('2-2-2'!K18), '2-2-2'!K18, IF(ISNUMBER('2-2-2'!L18), '2-2-2'!L18, IF(ISNUMBER('2-2-2'!M18), '2-2-2'!M18, "XXX"))))))</f>
        <v>0.47142857142857142</v>
      </c>
      <c r="L18" s="130">
        <f>IF(ISNUMBER('2-3-1'!P18), '2-3-1'!P18, IF(ISNUMBER('2-3-1'!Q18), '2-3-1'!Q18, IF(ISNUMBER('2-3-1'!R18), '2-3-1'!R18, IF(ISNUMBER('2-3-1'!S18), '2-3-1'!S18, IF(ISNUMBER('2-3-1'!T18), '2-3-1'!T18, IF(ISNUMBER('2-3-1'!U18), '2-3-1'!U18, IF(ISNUMBER('2-3-1'!V18), '2-3-1'!V18, "XXX")))))))</f>
        <v>3.2624266099999999</v>
      </c>
      <c r="M18" s="130">
        <f>IF(ISNUMBER('2-3-2'!P18), '2-3-2'!P18, IF(ISNUMBER('2-3-2'!Q18), '2-3-2'!Q18, IF(ISNUMBER('2-3-2'!R18), '2-3-2'!R18, IF(ISNUMBER('2-3-2'!S18), '2-3-2'!S18, IF(ISNUMBER('2-3-2'!T18), '2-3-2'!T18, IF(ISNUMBER('2-3-2'!U18), '2-3-2'!U18, IF(ISNUMBER('2-3-2'!V18), '2-3-2'!V18, "XXX")))))))</f>
        <v>34.0091629</v>
      </c>
      <c r="N18" s="130">
        <f>IF(ISNUMBER('2-4-1'!V18),'2-4-1'!V18,IF(ISNUMBER('2-4-1'!U18),'2-4-1'!U18,IF(ISNUMBER('2-4-1'!W18),'2-4-1'!W18,IF(ISNUMBER('2-4-1'!T18),'2-4-1'!T18,IF(ISNUMBER('2-4-1'!X18),'2-4-1'!X18,IF(ISNUMBER('2-4-1'!S18),'2-4-1'!S18,'2016'!N18))))))</f>
        <v>9.4438151690000005</v>
      </c>
      <c r="O18" s="130">
        <f>IF(ISNUMBER('2-4-2'!D18), '2-4-2'!D18, IF(ISNUMBER('2-4-2'!E18), '2-4-2'!E18, IF(ISNUMBER('2-4-2'!C18), '2-4-2'!C18, IF(ISNUMBER('2-4-2'!F18), '2-4-2'!F18, IF(ISNUMBER('2-4-2'!G18), '2-4-2'!G18, IF(ISNUMBER('2-4-2'!H18), '2-4-2'!H18, IF(ISNUMBER('2-4-2'!I18), '2-4-2'!I18, IF(ISNUMBER('2-4-2'!J18), '2-4-2'!J18, "XXX"))))))))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IF(ISNUMBER('2-6-1'!H18), '2-6-1'!H18, IF(ISNUMBER('2-6-1'!I18), '2-6-1'!I18, IF(ISNUMBER('2-6-1'!J18), '2-6-1'!J18, "XXX")))))))</f>
        <v>39.829270000000001</v>
      </c>
      <c r="S18" s="130">
        <f>IF(ISNUMBER('2-6-2'!E18), '2-6-2'!E18, IF(ISNUMBER('2-6-2'!F18), '2-6-2'!F18, IF(ISNUMBER('2-6-2'!G18), '2-6-2'!G18, IF(ISNUMBER('2-6-2'!H18), '2-6-2'!H18, IF(ISNUMBER('2-6-2'!I18), '2-6-2'!I18, IF(ISNUMBER('2-6-2'!J18), '2-6-2'!J18, IF(ISNUMBER('2-6-2'!K18), '2-6-2'!K18, "XXX")))))))</f>
        <v>6.57</v>
      </c>
      <c r="T18" s="130">
        <f>IF(ISNUMBER('2-7-1'!H18), '2-7-1'!H18, IF(ISNUMBER('2-7-1'!I18), '2-7-1'!I18, IF(ISNUMBER('2-7-1'!J18), '2-7-1'!J18, IF(ISNUMBER('2-7-1'!K18), '2-7-1'!K18, IF(ISNUMBER('2-7-1'!L18), '2-7-1'!L18, IF(ISNUMBER('2-7-1'!M18), '2-7-1'!M18, "XXX"))))))</f>
        <v>0.45714285714285718</v>
      </c>
      <c r="U18" s="130">
        <f>IF(ISNUMBER('2-7-2'!H18), '2-7-2'!H18, IF(ISNUMBER('2-7-2'!I18), '2-7-2'!I18, IF(ISNUMBER('2-7-2'!J18), '2-7-2'!J18, IF(ISNUMBER('2-7-2'!K18), '2-7-2'!K18, IF(ISNUMBER('2-7-2'!L18), '2-7-2'!L18, IF(ISNUMBER('2-7-2'!M18), '2-7-2'!M18, "XXX"))))))</f>
        <v>0.44285714285714289</v>
      </c>
      <c r="V18" s="130">
        <f>IF(ISNUMBER('2-8-1'!H18), '2-8-1'!H18, IF(ISNUMBER('2-8-1'!I18), '2-8-1'!I18, IF(ISNUMBER('2-8-1'!J18), '2-8-1'!J18, IF(ISNUMBER('2-8-1'!K18), '2-8-1'!K18, IF(ISNUMBER('2-8-1'!L18), '2-8-1'!L18, IF(ISNUMBER('2-8-1'!M18), '2-8-1'!M18, "XXX"))))))</f>
        <v>0.47428571428571425</v>
      </c>
      <c r="W18" s="130">
        <f>IF(ISNUMBER('2-8-2'!H18), '2-8-2'!H18, IF(ISNUMBER('2-8-2'!I18), '2-8-2'!I18, IF(ISNUMBER('2-8-2'!J18), '2-8-2'!J18, IF(ISNUMBER('2-8-2'!K18), '2-8-2'!K18, IF(ISNUMBER('2-8-2'!L18), '2-8-2'!L18, IF(ISNUMBER('2-8-2'!M18), '2-8-2'!M18, "XXX"))))))</f>
        <v>0.49000000000000005</v>
      </c>
      <c r="X18" s="130">
        <f>IF(ISNUMBER('3-1'!I17), '3-1'!I17, "XXX")</f>
        <v>0.67400000000000004</v>
      </c>
      <c r="Y18" s="130">
        <f>'3-2'!Q17</f>
        <v>1.1828459E-2</v>
      </c>
    </row>
    <row r="19" spans="1:25" ht="15.75" customHeight="1" x14ac:dyDescent="0.25">
      <c r="A19" s="19" t="s">
        <v>28</v>
      </c>
      <c r="B19" s="166" t="s">
        <v>28</v>
      </c>
      <c r="C19" s="165">
        <f>IF(ISNUMBER('1-1'!H19),'1-1'!H19, "XXX")</f>
        <v>8</v>
      </c>
      <c r="D19" s="130" t="str">
        <f>IF(UCDP!Y19, UCDP!Y19, "0.0")</f>
        <v>0.0</v>
      </c>
      <c r="E19" s="130">
        <f>IF(ISNUMBER('1-3'!I19), '1-3'!I19, IF(ISNUMBER('1-3'!J19), '1-3'!J19, IF(ISNUMBER('1-3'!K19), '1-3'!K19, IF(ISNUMBER('1-3'!L19), '1-3'!L19, IF(ISNUMBER('1-3'!M19), '1-3'!M19, IF(ISNUMBER('1-3'!P19), '1-3'!P19, IF(ISNUMBER('1-3'!Q19), '1-3'!Q19, "XXX")))))))</f>
        <v>100.50000000000001</v>
      </c>
      <c r="F19" s="130">
        <f>IF(ISNUMBER('1-4'!AP19),'1-4'!AP19, IF(ISNUMBER('1-4'!AQ19),'1-4'!AQ19, IF(ISNUMBER('1-4'!AR19),'1-4'!AR19, IF(ISNUMBER('1-4'!AS19),'1-4'!AS19, IF(ISNUMBER('1-4'!AT19),'1-4'!AT19, IF(ISNUMBER('1-4'!AU19),'1-4'!AU19, "XXX"))))))</f>
        <v>2</v>
      </c>
      <c r="G19" s="130">
        <f>IF(ISNUMBER('1-5'!H18),'1-5'!H18, "XXX")</f>
        <v>6.4</v>
      </c>
      <c r="H19" s="130">
        <f>IF(ISNUMBER('2-1-1'!H19), '2-1-1'!H19, IF(ISNUMBER('2-1-1'!I19), '2-1-1'!I19, IF(ISNUMBER('2-1-1'!J19), '2-1-1'!J19, IF(ISNUMBER('2-1-1'!K19), '2-1-1'!K19, IF(ISNUMBER('2-1-1'!L19), '2-1-1'!L19, IF(ISNUMBER('2-1-1'!M19), '2-1-1'!M19, "XXX"))))))</f>
        <v>0.52428571428571424</v>
      </c>
      <c r="I19" s="130">
        <f>AVERAGE('2-1-2'!D18, '2-1-2'!E18)</f>
        <v>0.39573999999999998</v>
      </c>
      <c r="J19" s="130" t="str">
        <f>IF(ISNUMBER('2-2-1'!AC19), '2-2-1'!AC19, IF(ISNUMBER('2-2-1'!AD19), '2-2-1'!AD19, IF(ISNUMBER('2-2-1'!AE19), '2-2-1'!AE19, IF(ISNUMBER('2-2-1'!AF19), '2-2-1'!AF19, IF(ISNUMBER('2-2-1'!AG19), '2-2-1'!AG19, IF(ISNUMBER('2-2-1'!AH19), '2-2-1'!AH19, IF(ISNUMBER('2-2-1'!AI19), '2-2-1'!AI19, IF(ISNUMBER('2-2-1'!Y19), '2-2-1'!Y19, IF(ISNUMBER('2-2-1'!X19), '2-2-1'!X19, IF(ISNUMBER('2-2-1'!W19), '2-2-1'!W19, IF(ISNUMBER('2-2-1'!AF19), '2-2-1'!AF19, IF(ISNUMBER('2-2-1'!V19), '2-2-1'!V19, IF(ISNUMBER('2-2-1'!U19), '2-2-1'!U19, IF(ISNUMBER('2-2-1'!T19), '2-2-1'!T19,"XXX"))))))))))))))</f>
        <v>XXX</v>
      </c>
      <c r="K19" s="130">
        <f>IF(ISNUMBER('2-2-2'!H19), '2-2-2'!H19, IF(ISNUMBER('2-2-2'!I19), '2-2-2'!I19, IF(ISNUMBER('2-2-2'!J19), '2-2-2'!J19, IF(ISNUMBER('2-2-2'!K19), '2-2-2'!K19, IF(ISNUMBER('2-2-2'!L19), '2-2-2'!L19, IF(ISNUMBER('2-2-2'!M19), '2-2-2'!M19, "XXX"))))))</f>
        <v>0.76571428571428579</v>
      </c>
      <c r="L19" s="130">
        <f>IF(ISNUMBER('2-3-1'!P19), '2-3-1'!P19, IF(ISNUMBER('2-3-1'!Q19), '2-3-1'!Q19, IF(ISNUMBER('2-3-1'!R19), '2-3-1'!R19, IF(ISNUMBER('2-3-1'!S19), '2-3-1'!S19, IF(ISNUMBER('2-3-1'!T19), '2-3-1'!T19, IF(ISNUMBER('2-3-1'!U19), '2-3-1'!U19, IF(ISNUMBER('2-3-1'!V19), '2-3-1'!V19, "XXX")))))))</f>
        <v>6.58716393</v>
      </c>
      <c r="M19" s="130">
        <f>IF(ISNUMBER('2-3-2'!P19), '2-3-2'!P19, IF(ISNUMBER('2-3-2'!Q19), '2-3-2'!Q19, IF(ISNUMBER('2-3-2'!R19), '2-3-2'!R19, IF(ISNUMBER('2-3-2'!S19), '2-3-2'!S19, IF(ISNUMBER('2-3-2'!T19), '2-3-2'!T19, IF(ISNUMBER('2-3-2'!U19), '2-3-2'!U19, IF(ISNUMBER('2-3-2'!V19), '2-3-2'!V19, "XXX")))))))</f>
        <v>29.06751633</v>
      </c>
      <c r="N19" s="130" t="str">
        <f>IF(ISNUMBER('2-4-1'!V19),'2-4-1'!V19,IF(ISNUMBER('2-4-1'!U19),'2-4-1'!U19,IF(ISNUMBER('2-4-1'!W19),'2-4-1'!W19,IF(ISNUMBER('2-4-1'!T19),'2-4-1'!T19,IF(ISNUMBER('2-4-1'!X19),'2-4-1'!X19,IF(ISNUMBER('2-4-1'!S19),'2-4-1'!S19,'2016'!N19))))))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IF(ISNUMBER('2-6-1'!H19), '2-6-1'!H19, IF(ISNUMBER('2-6-1'!I19), '2-6-1'!I19, IF(ISNUMBER('2-6-1'!J19), '2-6-1'!J19, "XXX")))))))</f>
        <v>74.570970000000003</v>
      </c>
      <c r="S19" s="130">
        <f>IF(ISNUMBER('2-6-2'!E19), '2-6-2'!E19, IF(ISNUMBER('2-6-2'!F19), '2-6-2'!F19, IF(ISNUMBER('2-6-2'!G19), '2-6-2'!G19, IF(ISNUMBER('2-6-2'!H19), '2-6-2'!H19, IF(ISNUMBER('2-6-2'!I19), '2-6-2'!I19, IF(ISNUMBER('2-6-2'!J19), '2-6-2'!J19, IF(ISNUMBER('2-6-2'!K19), '2-6-2'!K19, "XXX")))))))</f>
        <v>0.02</v>
      </c>
      <c r="T19" s="130">
        <f>IF(ISNUMBER('2-7-1'!H19), '2-7-1'!H19, IF(ISNUMBER('2-7-1'!I19), '2-7-1'!I19, IF(ISNUMBER('2-7-1'!J19), '2-7-1'!J19, IF(ISNUMBER('2-7-1'!K19), '2-7-1'!K19, IF(ISNUMBER('2-7-1'!L19), '2-7-1'!L19, IF(ISNUMBER('2-7-1'!M19), '2-7-1'!M19, "XXX"))))))</f>
        <v>0.46857142857142853</v>
      </c>
      <c r="U19" s="130">
        <f>IF(ISNUMBER('2-7-2'!H19), '2-7-2'!H19, IF(ISNUMBER('2-7-2'!I19), '2-7-2'!I19, IF(ISNUMBER('2-7-2'!J19), '2-7-2'!J19, IF(ISNUMBER('2-7-2'!K19), '2-7-2'!K19, IF(ISNUMBER('2-7-2'!L19), '2-7-2'!L19, IF(ISNUMBER('2-7-2'!M19), '2-7-2'!M19, "XXX"))))))</f>
        <v>0.51</v>
      </c>
      <c r="V19" s="130">
        <f>IF(ISNUMBER('2-8-1'!H19), '2-8-1'!H19, IF(ISNUMBER('2-8-1'!I19), '2-8-1'!I19, IF(ISNUMBER('2-8-1'!J19), '2-8-1'!J19, IF(ISNUMBER('2-8-1'!K19), '2-8-1'!K19, IF(ISNUMBER('2-8-1'!L19), '2-8-1'!L19, IF(ISNUMBER('2-8-1'!M19), '2-8-1'!M19, "XXX"))))))</f>
        <v>0.57000000000000006</v>
      </c>
      <c r="W19" s="130">
        <f>IF(ISNUMBER('2-8-2'!H19), '2-8-2'!H19, IF(ISNUMBER('2-8-2'!I19), '2-8-2'!I19, IF(ISNUMBER('2-8-2'!J19), '2-8-2'!J19, IF(ISNUMBER('2-8-2'!K19), '2-8-2'!K19, IF(ISNUMBER('2-8-2'!L19), '2-8-2'!L19, IF(ISNUMBER('2-8-2'!M19), '2-8-2'!M19, "XXX"))))))</f>
        <v>0.47714285714285715</v>
      </c>
      <c r="X19" s="130">
        <f>IF(ISNUMBER('3-1'!I18), '3-1'!I18, "XXX")</f>
        <v>0.58399999999999996</v>
      </c>
      <c r="Y19" s="130">
        <f>'3-2'!Q18</f>
        <v>-3.4495454000000002E-2</v>
      </c>
    </row>
    <row r="20" spans="1:25" ht="15.75" customHeight="1" x14ac:dyDescent="0.25">
      <c r="A20" s="19" t="s">
        <v>29</v>
      </c>
      <c r="B20" s="166" t="s">
        <v>29</v>
      </c>
      <c r="C20" s="165">
        <f>IF(ISNUMBER('1-1'!H20),'1-1'!H20, "XXX")</f>
        <v>4.8</v>
      </c>
      <c r="D20" s="130" t="str">
        <f>IF(UCDP!Y20, UCDP!Y20, "0.0")</f>
        <v>0.0</v>
      </c>
      <c r="E20" s="130">
        <f>IF(ISNUMBER('1-3'!I20), '1-3'!I20, IF(ISNUMBER('1-3'!J20), '1-3'!J20, IF(ISNUMBER('1-3'!K20), '1-3'!K20, IF(ISNUMBER('1-3'!L20), '1-3'!L20, IF(ISNUMBER('1-3'!M20), '1-3'!M20, IF(ISNUMBER('1-3'!P20), '1-3'!P20, IF(ISNUMBER('1-3'!Q20), '1-3'!Q20, "XXX")))))))</f>
        <v>90.000000000000014</v>
      </c>
      <c r="F20" s="130">
        <f>IF(ISNUMBER('1-4'!AP20),'1-4'!AP20, IF(ISNUMBER('1-4'!AQ20),'1-4'!AQ20, IF(ISNUMBER('1-4'!AR20),'1-4'!AR20, IF(ISNUMBER('1-4'!AS20),'1-4'!AS20, IF(ISNUMBER('1-4'!AT20),'1-4'!AT20, IF(ISNUMBER('1-4'!AU20),'1-4'!AU20, "XXX"))))))</f>
        <v>2</v>
      </c>
      <c r="G20" s="130">
        <f>IF(ISNUMBER('1-5'!H19),'1-5'!H19, "XXX")</f>
        <v>4.4000000000000004</v>
      </c>
      <c r="H20" s="130">
        <f>IF(ISNUMBER('2-1-1'!H20), '2-1-1'!H20, IF(ISNUMBER('2-1-1'!I20), '2-1-1'!I20, IF(ISNUMBER('2-1-1'!J20), '2-1-1'!J20, IF(ISNUMBER('2-1-1'!K20), '2-1-1'!K20, IF(ISNUMBER('2-1-1'!L20), '2-1-1'!L20, IF(ISNUMBER('2-1-1'!M20), '2-1-1'!M20, "XXX"))))))</f>
        <v>0.49</v>
      </c>
      <c r="I20" s="130">
        <f>AVERAGE('2-1-2'!D19, '2-1-2'!E19)</f>
        <v>0.24213499999999999</v>
      </c>
      <c r="J20" s="130">
        <f>IF(ISNUMBER('2-2-1'!AC20), '2-2-1'!AC20, IF(ISNUMBER('2-2-1'!AD20), '2-2-1'!AD20, IF(ISNUMBER('2-2-1'!AE20), '2-2-1'!AE20, IF(ISNUMBER('2-2-1'!AF20), '2-2-1'!AF20, IF(ISNUMBER('2-2-1'!AG20), '2-2-1'!AG20, IF(ISNUMBER('2-2-1'!AH20), '2-2-1'!AH20, IF(ISNUMBER('2-2-1'!AI20), '2-2-1'!AI20, IF(ISNUMBER('2-2-1'!Y20), '2-2-1'!Y20, IF(ISNUMBER('2-2-1'!X20), '2-2-1'!X20, IF(ISNUMBER('2-2-1'!W20), '2-2-1'!W20, IF(ISNUMBER('2-2-1'!AF20), '2-2-1'!AF20, IF(ISNUMBER('2-2-1'!V20), '2-2-1'!V20, IF(ISNUMBER('2-2-1'!U20), '2-2-1'!U20, IF(ISNUMBER('2-2-1'!T20), '2-2-1'!T20,"XXX"))))))))))))))</f>
        <v>6.3530600000000002</v>
      </c>
      <c r="K20" s="130">
        <f>IF(ISNUMBER('2-2-2'!H20), '2-2-2'!H20, IF(ISNUMBER('2-2-2'!I20), '2-2-2'!I20, IF(ISNUMBER('2-2-2'!J20), '2-2-2'!J20, IF(ISNUMBER('2-2-2'!K20), '2-2-2'!K20, IF(ISNUMBER('2-2-2'!L20), '2-2-2'!L20, IF(ISNUMBER('2-2-2'!M20), '2-2-2'!M20, "XXX"))))))</f>
        <v>0.5714285714285714</v>
      </c>
      <c r="L20" s="130">
        <f>IF(ISNUMBER('2-3-1'!P20), '2-3-1'!P20, IF(ISNUMBER('2-3-1'!Q20), '2-3-1'!Q20, IF(ISNUMBER('2-3-1'!R20), '2-3-1'!R20, IF(ISNUMBER('2-3-1'!S20), '2-3-1'!S20, IF(ISNUMBER('2-3-1'!T20), '2-3-1'!T20, IF(ISNUMBER('2-3-1'!U20), '2-3-1'!U20, IF(ISNUMBER('2-3-1'!V20), '2-3-1'!V20, "XXX")))))))</f>
        <v>3.9791774700000002</v>
      </c>
      <c r="M20" s="130">
        <f>IF(ISNUMBER('2-3-2'!P20), '2-3-2'!P20, IF(ISNUMBER('2-3-2'!Q20), '2-3-2'!Q20, IF(ISNUMBER('2-3-2'!R20), '2-3-2'!R20, IF(ISNUMBER('2-3-2'!S20), '2-3-2'!S20, IF(ISNUMBER('2-3-2'!T20), '2-3-2'!T20, IF(ISNUMBER('2-3-2'!U20), '2-3-2'!U20, IF(ISNUMBER('2-3-2'!V20), '2-3-2'!V20, "XXX")))))))</f>
        <v>3.78434443</v>
      </c>
      <c r="N20" s="130">
        <f>IF(ISNUMBER('2-4-1'!V20),'2-4-1'!V20,IF(ISNUMBER('2-4-1'!U20),'2-4-1'!U20,IF(ISNUMBER('2-4-1'!W20),'2-4-1'!W20,IF(ISNUMBER('2-4-1'!T20),'2-4-1'!T20,IF(ISNUMBER('2-4-1'!X20),'2-4-1'!X20,IF(ISNUMBER('2-4-1'!S20),'2-4-1'!S20,'2016'!N20))))))</f>
        <v>6.5943927958833619</v>
      </c>
      <c r="O20" s="130">
        <f>IF(ISNUMBER('2-4-2'!D20), '2-4-2'!D20, IF(ISNUMBER('2-4-2'!E20), '2-4-2'!E20, IF(ISNUMBER('2-4-2'!C20), '2-4-2'!C20, IF(ISNUMBER('2-4-2'!F20), '2-4-2'!F20, IF(ISNUMBER('2-4-2'!G20), '2-4-2'!G20, IF(ISNUMBER('2-4-2'!H20), '2-4-2'!H20, IF(ISNUMBER('2-4-2'!I20), '2-4-2'!I20, IF(ISNUMBER('2-4-2'!J20), '2-4-2'!J20, "XXX"))))))))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IF(ISNUMBER('2-6-1'!H20), '2-6-1'!H20, IF(ISNUMBER('2-6-1'!I20), '2-6-1'!I20, IF(ISNUMBER('2-6-1'!J20), '2-6-1'!J20, "XXX")))))))</f>
        <v>69.173389999999998</v>
      </c>
      <c r="S20" s="130">
        <f>IF(ISNUMBER('2-6-2'!E20), '2-6-2'!E20, IF(ISNUMBER('2-6-2'!F20), '2-6-2'!F20, IF(ISNUMBER('2-6-2'!G20), '2-6-2'!G20, IF(ISNUMBER('2-6-2'!H20), '2-6-2'!H20, IF(ISNUMBER('2-6-2'!I20), '2-6-2'!I20, IF(ISNUMBER('2-6-2'!J20), '2-6-2'!J20, IF(ISNUMBER('2-6-2'!K20), '2-6-2'!K20, "XXX")))))))</f>
        <v>8.77</v>
      </c>
      <c r="T20" s="130">
        <f>IF(ISNUMBER('2-7-1'!H20), '2-7-1'!H20, IF(ISNUMBER('2-7-1'!I20), '2-7-1'!I20, IF(ISNUMBER('2-7-1'!J20), '2-7-1'!J20, IF(ISNUMBER('2-7-1'!K20), '2-7-1'!K20, IF(ISNUMBER('2-7-1'!L20), '2-7-1'!L20, IF(ISNUMBER('2-7-1'!M20), '2-7-1'!M20, "XXX"))))))</f>
        <v>0.66428571428571437</v>
      </c>
      <c r="U20" s="130">
        <f>IF(ISNUMBER('2-7-2'!H20), '2-7-2'!H20, IF(ISNUMBER('2-7-2'!I20), '2-7-2'!I20, IF(ISNUMBER('2-7-2'!J20), '2-7-2'!J20, IF(ISNUMBER('2-7-2'!K20), '2-7-2'!K20, IF(ISNUMBER('2-7-2'!L20), '2-7-2'!L20, IF(ISNUMBER('2-7-2'!M20), '2-7-2'!M20, "XXX"))))))</f>
        <v>0.64214285714285713</v>
      </c>
      <c r="V20" s="130">
        <f>IF(ISNUMBER('2-8-1'!H20), '2-8-1'!H20, IF(ISNUMBER('2-8-1'!I20), '2-8-1'!I20, IF(ISNUMBER('2-8-1'!J20), '2-8-1'!J20, IF(ISNUMBER('2-8-1'!K20), '2-8-1'!K20, IF(ISNUMBER('2-8-1'!L20), '2-8-1'!L20, IF(ISNUMBER('2-8-1'!M20), '2-8-1'!M20, "XXX"))))))</f>
        <v>0.61714285714285722</v>
      </c>
      <c r="W20" s="130">
        <f>IF(ISNUMBER('2-8-2'!H20), '2-8-2'!H20, IF(ISNUMBER('2-8-2'!I20), '2-8-2'!I20, IF(ISNUMBER('2-8-2'!J20), '2-8-2'!J20, IF(ISNUMBER('2-8-2'!K20), '2-8-2'!K20, IF(ISNUMBER('2-8-2'!L20), '2-8-2'!L20, IF(ISNUMBER('2-8-2'!M20), '2-8-2'!M20, "XXX"))))))</f>
        <v>0.62</v>
      </c>
      <c r="X20" s="130">
        <f>IF(ISNUMBER('3-1'!I19), '3-1'!I19, "XXX")</f>
        <v>0.71499999999999997</v>
      </c>
      <c r="Y20" s="130">
        <f>'3-2'!Q19</f>
        <v>0.55685108900000002</v>
      </c>
    </row>
    <row r="21" spans="1:25" ht="15.75" customHeight="1" x14ac:dyDescent="0.25">
      <c r="A21" s="19" t="s">
        <v>30</v>
      </c>
      <c r="B21" s="166" t="s">
        <v>30</v>
      </c>
      <c r="C21" s="165">
        <f>IF(ISNUMBER('1-1'!H21),'1-1'!H21, "XXX")</f>
        <v>3.3</v>
      </c>
      <c r="D21" s="130" t="str">
        <f>IF(UCDP!Y21, UCDP!Y21, "0.0")</f>
        <v>0.0</v>
      </c>
      <c r="E21" s="130">
        <f>IF(ISNUMBER('1-3'!I21), '1-3'!I21, IF(ISNUMBER('1-3'!J21), '1-3'!J21, IF(ISNUMBER('1-3'!K21), '1-3'!K21, IF(ISNUMBER('1-3'!L21), '1-3'!L21, IF(ISNUMBER('1-3'!M21), '1-3'!M21, IF(ISNUMBER('1-3'!P21), '1-3'!P21, IF(ISNUMBER('1-3'!Q21), '1-3'!Q21, "XXX")))))))</f>
        <v>75</v>
      </c>
      <c r="F21" s="130">
        <f>IF(ISNUMBER('1-4'!AP21),'1-4'!AP21, IF(ISNUMBER('1-4'!AQ21),'1-4'!AQ21, IF(ISNUMBER('1-4'!AR21),'1-4'!AR21, IF(ISNUMBER('1-4'!AS21),'1-4'!AS21, IF(ISNUMBER('1-4'!AT21),'1-4'!AT21, IF(ISNUMBER('1-4'!AU21),'1-4'!AU21, "XXX"))))))</f>
        <v>4</v>
      </c>
      <c r="G21" s="130">
        <f>IF(ISNUMBER('1-5'!H20),'1-5'!H20, "XXX")</f>
        <v>5.3</v>
      </c>
      <c r="H21" s="130">
        <f>IF(ISNUMBER('2-1-1'!H21), '2-1-1'!H21, IF(ISNUMBER('2-1-1'!I21), '2-1-1'!I21, IF(ISNUMBER('2-1-1'!J21), '2-1-1'!J21, IF(ISNUMBER('2-1-1'!K21), '2-1-1'!K21, IF(ISNUMBER('2-1-1'!L21), '2-1-1'!L21, IF(ISNUMBER('2-1-1'!M21), '2-1-1'!M21, "XXX"))))))</f>
        <v>0.57428571428571418</v>
      </c>
      <c r="I21" s="130">
        <f>AVERAGE('2-1-2'!D20, '2-1-2'!E20)</f>
        <v>0.41178500000000001</v>
      </c>
      <c r="J21" s="130">
        <f>IF(ISNUMBER('2-2-1'!AC21), '2-2-1'!AC21, IF(ISNUMBER('2-2-1'!AD21), '2-2-1'!AD21, IF(ISNUMBER('2-2-1'!AE21), '2-2-1'!AE21, IF(ISNUMBER('2-2-1'!AF21), '2-2-1'!AF21, IF(ISNUMBER('2-2-1'!AG21), '2-2-1'!AG21, IF(ISNUMBER('2-2-1'!AH21), '2-2-1'!AH21, IF(ISNUMBER('2-2-1'!AI21), '2-2-1'!AI21, IF(ISNUMBER('2-2-1'!Y21), '2-2-1'!Y21, IF(ISNUMBER('2-2-1'!X21), '2-2-1'!X21, IF(ISNUMBER('2-2-1'!W21), '2-2-1'!W21, IF(ISNUMBER('2-2-1'!AF21), '2-2-1'!AF21, IF(ISNUMBER('2-2-1'!V21), '2-2-1'!V21, IF(ISNUMBER('2-2-1'!U21), '2-2-1'!U21, IF(ISNUMBER('2-2-1'!T21), '2-2-1'!T21,"XXX"))))))))))))))</f>
        <v>4.25596</v>
      </c>
      <c r="K21" s="130">
        <f>IF(ISNUMBER('2-2-2'!H21), '2-2-2'!H21, IF(ISNUMBER('2-2-2'!I21), '2-2-2'!I21, IF(ISNUMBER('2-2-2'!J21), '2-2-2'!J21, IF(ISNUMBER('2-2-2'!K21), '2-2-2'!K21, IF(ISNUMBER('2-2-2'!L21), '2-2-2'!L21, IF(ISNUMBER('2-2-2'!M21), '2-2-2'!M21, "XXX"))))))</f>
        <v>0.35857142857142854</v>
      </c>
      <c r="L21" s="130">
        <f>IF(ISNUMBER('2-3-1'!P21), '2-3-1'!P21, IF(ISNUMBER('2-3-1'!Q21), '2-3-1'!Q21, IF(ISNUMBER('2-3-1'!R21), '2-3-1'!R21, IF(ISNUMBER('2-3-1'!S21), '2-3-1'!S21, IF(ISNUMBER('2-3-1'!T21), '2-3-1'!T21, IF(ISNUMBER('2-3-1'!U21), '2-3-1'!U21, IF(ISNUMBER('2-3-1'!V21), '2-3-1'!V21, "XXX")))))))</f>
        <v>3.5511388799999999</v>
      </c>
      <c r="M21" s="130">
        <f>IF(ISNUMBER('2-3-2'!P21), '2-3-2'!P21, IF(ISNUMBER('2-3-2'!Q21), '2-3-2'!Q21, IF(ISNUMBER('2-3-2'!R21), '2-3-2'!R21, IF(ISNUMBER('2-3-2'!S21), '2-3-2'!S21, IF(ISNUMBER('2-3-2'!T21), '2-3-2'!T21, IF(ISNUMBER('2-3-2'!U21), '2-3-2'!U21, IF(ISNUMBER('2-3-2'!V21), '2-3-2'!V21, "XXX")))))))</f>
        <v>28.177066799999999</v>
      </c>
      <c r="N21" s="130">
        <f>IF(ISNUMBER('2-4-1'!V21),'2-4-1'!V21,IF(ISNUMBER('2-4-1'!U21),'2-4-1'!U21,IF(ISNUMBER('2-4-1'!W21),'2-4-1'!W21,IF(ISNUMBER('2-4-1'!T21),'2-4-1'!T21,IF(ISNUMBER('2-4-1'!X21),'2-4-1'!X21,IF(ISNUMBER('2-4-1'!S21),'2-4-1'!S21,'2016'!N21))))))</f>
        <v>15.278043116000001</v>
      </c>
      <c r="O21" s="130">
        <f>IF(ISNUMBER('2-4-2'!D21), '2-4-2'!D21, IF(ISNUMBER('2-4-2'!E21), '2-4-2'!E21, IF(ISNUMBER('2-4-2'!C21), '2-4-2'!C21, IF(ISNUMBER('2-4-2'!F21), '2-4-2'!F21, IF(ISNUMBER('2-4-2'!G21), '2-4-2'!G21, IF(ISNUMBER('2-4-2'!H21), '2-4-2'!H21, IF(ISNUMBER('2-4-2'!I21), '2-4-2'!I21, IF(ISNUMBER('2-4-2'!J21), '2-4-2'!J21, "XXX"))))))))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IF(ISNUMBER('2-6-1'!H21), '2-6-1'!H21, IF(ISNUMBER('2-6-1'!I21), '2-6-1'!I21, IF(ISNUMBER('2-6-1'!J21), '2-6-1'!J21, "XXX")))))))</f>
        <v>69.866150000000005</v>
      </c>
      <c r="S21" s="130">
        <f>IF(ISNUMBER('2-6-2'!E21), '2-6-2'!E21, IF(ISNUMBER('2-6-2'!F21), '2-6-2'!F21, IF(ISNUMBER('2-6-2'!G21), '2-6-2'!G21, IF(ISNUMBER('2-6-2'!H21), '2-6-2'!H21, IF(ISNUMBER('2-6-2'!I21), '2-6-2'!I21, IF(ISNUMBER('2-6-2'!J21), '2-6-2'!J21, IF(ISNUMBER('2-6-2'!K21), '2-6-2'!K21, "XXX")))))))</f>
        <v>0.94</v>
      </c>
      <c r="T21" s="130">
        <f>IF(ISNUMBER('2-7-1'!H21), '2-7-1'!H21, IF(ISNUMBER('2-7-1'!I21), '2-7-1'!I21, IF(ISNUMBER('2-7-1'!J21), '2-7-1'!J21, IF(ISNUMBER('2-7-1'!K21), '2-7-1'!K21, IF(ISNUMBER('2-7-1'!L21), '2-7-1'!L21, IF(ISNUMBER('2-7-1'!M21), '2-7-1'!M21, "XXX"))))))</f>
        <v>0.6071428571428571</v>
      </c>
      <c r="U21" s="130">
        <f>IF(ISNUMBER('2-7-2'!H21), '2-7-2'!H21, IF(ISNUMBER('2-7-2'!I21), '2-7-2'!I21, IF(ISNUMBER('2-7-2'!J21), '2-7-2'!J21, IF(ISNUMBER('2-7-2'!K21), '2-7-2'!K21, IF(ISNUMBER('2-7-2'!L21), '2-7-2'!L21, IF(ISNUMBER('2-7-2'!M21), '2-7-2'!M21, "XXX"))))))</f>
        <v>0.43142857142857144</v>
      </c>
      <c r="V21" s="130">
        <f>IF(ISNUMBER('2-8-1'!H21), '2-8-1'!H21, IF(ISNUMBER('2-8-1'!I21), '2-8-1'!I21, IF(ISNUMBER('2-8-1'!J21), '2-8-1'!J21, IF(ISNUMBER('2-8-1'!K21), '2-8-1'!K21, IF(ISNUMBER('2-8-1'!L21), '2-8-1'!L21, IF(ISNUMBER('2-8-1'!M21), '2-8-1'!M21, "XXX"))))))</f>
        <v>0.52142857142857146</v>
      </c>
      <c r="W21" s="130">
        <f>IF(ISNUMBER('2-8-2'!H21), '2-8-2'!H21, IF(ISNUMBER('2-8-2'!I21), '2-8-2'!I21, IF(ISNUMBER('2-8-2'!J21), '2-8-2'!J21, IF(ISNUMBER('2-8-2'!K21), '2-8-2'!K21, IF(ISNUMBER('2-8-2'!L21), '2-8-2'!L21, IF(ISNUMBER('2-8-2'!M21), '2-8-2'!M21, "XXX"))))))</f>
        <v>0.41857142857142859</v>
      </c>
      <c r="X21" s="130">
        <f>IF(ISNUMBER('3-1'!I20), '3-1'!I20, "XXX")</f>
        <v>0.878</v>
      </c>
      <c r="Y21" s="130">
        <f>'3-2'!Q20</f>
        <v>0.48665648700000003</v>
      </c>
    </row>
    <row r="22" spans="1:25" ht="15.75" customHeight="1" x14ac:dyDescent="0.25">
      <c r="A22" s="19" t="s">
        <v>31</v>
      </c>
      <c r="B22" s="166" t="s">
        <v>31</v>
      </c>
      <c r="C22" s="165">
        <f>IF(ISNUMBER('1-1'!H22),'1-1'!H22, "XXX")</f>
        <v>4.0999999999999996</v>
      </c>
      <c r="D22" s="130" t="str">
        <f>IF(UCDP!Y22, UCDP!Y22, "0.0")</f>
        <v>0.0</v>
      </c>
      <c r="E22" s="130">
        <f>IF(ISNUMBER('1-3'!I22), '1-3'!I22, IF(ISNUMBER('1-3'!J22), '1-3'!J22, IF(ISNUMBER('1-3'!K22), '1-3'!K22, IF(ISNUMBER('1-3'!L22), '1-3'!L22, IF(ISNUMBER('1-3'!M22), '1-3'!M22, IF(ISNUMBER('1-3'!P22), '1-3'!P22, IF(ISNUMBER('1-3'!Q22), '1-3'!Q22, "XXX")))))))</f>
        <v>101.83333333333334</v>
      </c>
      <c r="F22" s="130">
        <f>IF(ISNUMBER('1-4'!AP22),'1-4'!AP22, IF(ISNUMBER('1-4'!AQ22),'1-4'!AQ22, IF(ISNUMBER('1-4'!AR22),'1-4'!AR22, IF(ISNUMBER('1-4'!AS22),'1-4'!AS22, IF(ISNUMBER('1-4'!AT22),'1-4'!AT22, IF(ISNUMBER('1-4'!AU22),'1-4'!AU22, "XXX"))))))</f>
        <v>1</v>
      </c>
      <c r="G22" s="130">
        <f>IF(ISNUMBER('1-5'!H21),'1-5'!H21, "XXX")</f>
        <v>6.9</v>
      </c>
      <c r="H22" s="130">
        <f>IF(ISNUMBER('2-1-1'!H22), '2-1-1'!H22, IF(ISNUMBER('2-1-1'!I22), '2-1-1'!I22, IF(ISNUMBER('2-1-1'!J22), '2-1-1'!J22, IF(ISNUMBER('2-1-1'!K22), '2-1-1'!K22, IF(ISNUMBER('2-1-1'!L22), '2-1-1'!L22, IF(ISNUMBER('2-1-1'!M22), '2-1-1'!M22, "XXX"))))))</f>
        <v>0.61285714285714288</v>
      </c>
      <c r="I22" s="130">
        <f>AVERAGE('2-1-2'!D21, '2-1-2'!E21)</f>
        <v>0.41200499999999995</v>
      </c>
      <c r="J22" s="130">
        <f>IF(ISNUMBER('2-2-1'!AC22), '2-2-1'!AC22, IF(ISNUMBER('2-2-1'!AD22), '2-2-1'!AD22, IF(ISNUMBER('2-2-1'!AE22), '2-2-1'!AE22, IF(ISNUMBER('2-2-1'!AF22), '2-2-1'!AF22, IF(ISNUMBER('2-2-1'!AG22), '2-2-1'!AG22, IF(ISNUMBER('2-2-1'!AH22), '2-2-1'!AH22, IF(ISNUMBER('2-2-1'!AI22), '2-2-1'!AI22, IF(ISNUMBER('2-2-1'!Y22), '2-2-1'!Y22, IF(ISNUMBER('2-2-1'!X22), '2-2-1'!X22, IF(ISNUMBER('2-2-1'!W22), '2-2-1'!W22, IF(ISNUMBER('2-2-1'!AF22), '2-2-1'!AF22, IF(ISNUMBER('2-2-1'!V22), '2-2-1'!V22, IF(ISNUMBER('2-2-1'!U22), '2-2-1'!U22, IF(ISNUMBER('2-2-1'!T22), '2-2-1'!T22,"XXX"))))))))))))))</f>
        <v>3.5565700000000002</v>
      </c>
      <c r="K22" s="130">
        <f>IF(ISNUMBER('2-2-2'!H22), '2-2-2'!H22, IF(ISNUMBER('2-2-2'!I22), '2-2-2'!I22, IF(ISNUMBER('2-2-2'!J22), '2-2-2'!J22, IF(ISNUMBER('2-2-2'!K22), '2-2-2'!K22, IF(ISNUMBER('2-2-2'!L22), '2-2-2'!L22, IF(ISNUMBER('2-2-2'!M22), '2-2-2'!M22, "XXX"))))))</f>
        <v>0.75714285714285712</v>
      </c>
      <c r="L22" s="130">
        <f>IF(ISNUMBER('2-3-1'!P22), '2-3-1'!P22, IF(ISNUMBER('2-3-1'!Q22), '2-3-1'!Q22, IF(ISNUMBER('2-3-1'!R22), '2-3-1'!R22, IF(ISNUMBER('2-3-1'!S22), '2-3-1'!S22, IF(ISNUMBER('2-3-1'!T22), '2-3-1'!T22, IF(ISNUMBER('2-3-1'!U22), '2-3-1'!U22, IF(ISNUMBER('2-3-1'!V22), '2-3-1'!V22, "XXX")))))))</f>
        <v>1.7197314500000001</v>
      </c>
      <c r="M22" s="130">
        <f>IF(ISNUMBER('2-3-2'!P22), '2-3-2'!P22, IF(ISNUMBER('2-3-2'!Q22), '2-3-2'!Q22, IF(ISNUMBER('2-3-2'!R22), '2-3-2'!R22, IF(ISNUMBER('2-3-2'!S22), '2-3-2'!S22, IF(ISNUMBER('2-3-2'!T22), '2-3-2'!T22, IF(ISNUMBER('2-3-2'!U22), '2-3-2'!U22, IF(ISNUMBER('2-3-2'!V22), '2-3-2'!V22, "XXX")))))))</f>
        <v>9.4074201599999991</v>
      </c>
      <c r="N22" s="130">
        <f>IF(ISNUMBER('2-4-1'!V22),'2-4-1'!V22,IF(ISNUMBER('2-4-1'!U22),'2-4-1'!U22,IF(ISNUMBER('2-4-1'!W22),'2-4-1'!W22,IF(ISNUMBER('2-4-1'!T22),'2-4-1'!T22,IF(ISNUMBER('2-4-1'!X22),'2-4-1'!X22,IF(ISNUMBER('2-4-1'!S22),'2-4-1'!S22,'2016'!N22))))))</f>
        <v>2.3119999999999998</v>
      </c>
      <c r="O22" s="130">
        <f>IF(ISNUMBER('2-4-2'!D22), '2-4-2'!D22, IF(ISNUMBER('2-4-2'!E22), '2-4-2'!E22, IF(ISNUMBER('2-4-2'!C22), '2-4-2'!C22, IF(ISNUMBER('2-4-2'!F22), '2-4-2'!F22, IF(ISNUMBER('2-4-2'!G22), '2-4-2'!G22, IF(ISNUMBER('2-4-2'!H22), '2-4-2'!H22, IF(ISNUMBER('2-4-2'!I22), '2-4-2'!I22, IF(ISNUMBER('2-4-2'!J22), '2-4-2'!J22, "XXX"))))))))</f>
        <v>90.9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IF(ISNUMBER('2-6-1'!H22), '2-6-1'!H22, IF(ISNUMBER('2-6-1'!I22), '2-6-1'!I22, IF(ISNUMBER('2-6-1'!J22), '2-6-1'!J22, "XXX")))))))</f>
        <v>91.896420000000006</v>
      </c>
      <c r="S22" s="130" t="str">
        <f>IF(ISNUMBER('2-6-2'!E22), '2-6-2'!E22, IF(ISNUMBER('2-6-2'!F22), '2-6-2'!F22, IF(ISNUMBER('2-6-2'!G22), '2-6-2'!G22, IF(ISNUMBER('2-6-2'!H22), '2-6-2'!H22, IF(ISNUMBER('2-6-2'!I22), '2-6-2'!I22, IF(ISNUMBER('2-6-2'!J22), '2-6-2'!J22, IF(ISNUMBER('2-6-2'!K22), '2-6-2'!K22, "XXX")))))))</f>
        <v>XXX</v>
      </c>
      <c r="T22" s="130">
        <f>IF(ISNUMBER('2-7-1'!H22), '2-7-1'!H22, IF(ISNUMBER('2-7-1'!I22), '2-7-1'!I22, IF(ISNUMBER('2-7-1'!J22), '2-7-1'!J22, IF(ISNUMBER('2-7-1'!K22), '2-7-1'!K22, IF(ISNUMBER('2-7-1'!L22), '2-7-1'!L22, IF(ISNUMBER('2-7-1'!M22), '2-7-1'!M22, "XXX"))))))</f>
        <v>0.64571428571428569</v>
      </c>
      <c r="U22" s="130">
        <f>IF(ISNUMBER('2-7-2'!H22), '2-7-2'!H22, IF(ISNUMBER('2-7-2'!I22), '2-7-2'!I22, IF(ISNUMBER('2-7-2'!J22), '2-7-2'!J22, IF(ISNUMBER('2-7-2'!K22), '2-7-2'!K22, IF(ISNUMBER('2-7-2'!L22), '2-7-2'!L22, IF(ISNUMBER('2-7-2'!M22), '2-7-2'!M22, "XXX"))))))</f>
        <v>0.72071428571428575</v>
      </c>
      <c r="V22" s="130">
        <f>IF(ISNUMBER('2-8-1'!H22), '2-8-1'!H22, IF(ISNUMBER('2-8-1'!I22), '2-8-1'!I22, IF(ISNUMBER('2-8-1'!J22), '2-8-1'!J22, IF(ISNUMBER('2-8-1'!K22), '2-8-1'!K22, IF(ISNUMBER('2-8-1'!L22), '2-8-1'!L22, IF(ISNUMBER('2-8-1'!M22), '2-8-1'!M22, "XXX"))))))</f>
        <v>0.65571428571428569</v>
      </c>
      <c r="W22" s="130">
        <f>IF(ISNUMBER('2-8-2'!H22), '2-8-2'!H22, IF(ISNUMBER('2-8-2'!I22), '2-8-2'!I22, IF(ISNUMBER('2-8-2'!J22), '2-8-2'!J22, IF(ISNUMBER('2-8-2'!K22), '2-8-2'!K22, IF(ISNUMBER('2-8-2'!L22), '2-8-2'!L22, IF(ISNUMBER('2-8-2'!M22), '2-8-2'!M22, "XXX"))))))</f>
        <v>0.61428571428571421</v>
      </c>
      <c r="X22" s="130" t="str">
        <f>IF(ISNUMBER('3-1'!I21), '3-1'!I21, "XXX")</f>
        <v>XXX</v>
      </c>
      <c r="Y22" s="130">
        <f>'3-2'!Q21</f>
        <v>-0.41380047800000003</v>
      </c>
    </row>
    <row r="23" spans="1:25" ht="15.75" customHeight="1" x14ac:dyDescent="0.25">
      <c r="A23" s="19" t="s">
        <v>32</v>
      </c>
      <c r="B23" s="166" t="s">
        <v>32</v>
      </c>
      <c r="C23" s="165">
        <f>IF(ISNUMBER('1-1'!H23),'1-1'!H23, "XXX")</f>
        <v>5</v>
      </c>
      <c r="D23" s="130" t="str">
        <f>IF(UCDP!Y23, UCDP!Y23, "0.0")</f>
        <v>0.0</v>
      </c>
      <c r="E23" s="130">
        <f>IF(ISNUMBER('1-3'!I23), '1-3'!I23, IF(ISNUMBER('1-3'!J23), '1-3'!J23, IF(ISNUMBER('1-3'!K23), '1-3'!K23, IF(ISNUMBER('1-3'!L23), '1-3'!L23, IF(ISNUMBER('1-3'!M23), '1-3'!M23, IF(ISNUMBER('1-3'!P23), '1-3'!P23, IF(ISNUMBER('1-3'!Q23), '1-3'!Q23, "XXX")))))))</f>
        <v>66.833333333333329</v>
      </c>
      <c r="F23" s="130">
        <f>IF(ISNUMBER('1-4'!AP23),'1-4'!AP23, IF(ISNUMBER('1-4'!AQ23),'1-4'!AQ23, IF(ISNUMBER('1-4'!AR23),'1-4'!AR23, IF(ISNUMBER('1-4'!AS23),'1-4'!AS23, IF(ISNUMBER('1-4'!AT23),'1-4'!AT23, IF(ISNUMBER('1-4'!AU23),'1-4'!AU23, "XXX"))))))</f>
        <v>2</v>
      </c>
      <c r="G23" s="130">
        <f>IF(ISNUMBER('1-5'!H22),'1-5'!H22, "XXX")</f>
        <v>3.7</v>
      </c>
      <c r="H23" s="130">
        <f>IF(ISNUMBER('2-1-1'!H23), '2-1-1'!H23, IF(ISNUMBER('2-1-1'!I23), '2-1-1'!I23, IF(ISNUMBER('2-1-1'!J23), '2-1-1'!J23, IF(ISNUMBER('2-1-1'!K23), '2-1-1'!K23, IF(ISNUMBER('2-1-1'!L23), '2-1-1'!L23, IF(ISNUMBER('2-1-1'!M23), '2-1-1'!M23, "XXX"))))))</f>
        <v>0.56142857142857139</v>
      </c>
      <c r="I23" s="130">
        <f>AVERAGE('2-1-2'!D22, '2-1-2'!E22)</f>
        <v>0.54733999999999994</v>
      </c>
      <c r="J23" s="130">
        <f>IF(ISNUMBER('2-2-1'!AC23), '2-2-1'!AC23, IF(ISNUMBER('2-2-1'!AD23), '2-2-1'!AD23, IF(ISNUMBER('2-2-1'!AE23), '2-2-1'!AE23, IF(ISNUMBER('2-2-1'!AF23), '2-2-1'!AF23, IF(ISNUMBER('2-2-1'!AG23), '2-2-1'!AG23, IF(ISNUMBER('2-2-1'!AH23), '2-2-1'!AH23, IF(ISNUMBER('2-2-1'!AI23), '2-2-1'!AI23, IF(ISNUMBER('2-2-1'!Y23), '2-2-1'!Y23, IF(ISNUMBER('2-2-1'!X23), '2-2-1'!X23, IF(ISNUMBER('2-2-1'!W23), '2-2-1'!W23, IF(ISNUMBER('2-2-1'!AF23), '2-2-1'!AF23, IF(ISNUMBER('2-2-1'!V23), '2-2-1'!V23, IF(ISNUMBER('2-2-1'!U23), '2-2-1'!U23, IF(ISNUMBER('2-2-1'!T23), '2-2-1'!T23,"XXX"))))))))))))))</f>
        <v>2.0195499999999997</v>
      </c>
      <c r="K23" s="130">
        <f>IF(ISNUMBER('2-2-2'!H23), '2-2-2'!H23, IF(ISNUMBER('2-2-2'!I23), '2-2-2'!I23, IF(ISNUMBER('2-2-2'!J23), '2-2-2'!J23, IF(ISNUMBER('2-2-2'!K23), '2-2-2'!K23, IF(ISNUMBER('2-2-2'!L23), '2-2-2'!L23, IF(ISNUMBER('2-2-2'!M23), '2-2-2'!M23, "XXX"))))))</f>
        <v>0.59142857142857141</v>
      </c>
      <c r="L23" s="130">
        <f>IF(ISNUMBER('2-3-1'!P23), '2-3-1'!P23, IF(ISNUMBER('2-3-1'!Q23), '2-3-1'!Q23, IF(ISNUMBER('2-3-1'!R23), '2-3-1'!R23, IF(ISNUMBER('2-3-1'!S23), '2-3-1'!S23, IF(ISNUMBER('2-3-1'!T23), '2-3-1'!T23, IF(ISNUMBER('2-3-1'!U23), '2-3-1'!U23, IF(ISNUMBER('2-3-1'!V23), '2-3-1'!V23, "XXX")))))))</f>
        <v>4.0542516700000002</v>
      </c>
      <c r="M23" s="130">
        <f>IF(ISNUMBER('2-3-2'!P23), '2-3-2'!P23, IF(ISNUMBER('2-3-2'!Q23), '2-3-2'!Q23, IF(ISNUMBER('2-3-2'!R23), '2-3-2'!R23, IF(ISNUMBER('2-3-2'!S23), '2-3-2'!S23, IF(ISNUMBER('2-3-2'!T23), '2-3-2'!T23, IF(ISNUMBER('2-3-2'!U23), '2-3-2'!U23, IF(ISNUMBER('2-3-2'!V23), '2-3-2'!V23, "XXX")))))))</f>
        <v>41.862442020000003</v>
      </c>
      <c r="N23" s="130">
        <f>IF(ISNUMBER('2-4-1'!V23),'2-4-1'!V23,IF(ISNUMBER('2-4-1'!U23),'2-4-1'!U23,IF(ISNUMBER('2-4-1'!W23),'2-4-1'!W23,IF(ISNUMBER('2-4-1'!T23),'2-4-1'!T23,IF(ISNUMBER('2-4-1'!X23),'2-4-1'!X23,IF(ISNUMBER('2-4-1'!S23),'2-4-1'!S23,'2016'!N23))))))</f>
        <v>17.600000000000001</v>
      </c>
      <c r="O23" s="130">
        <f>IF(ISNUMBER('2-4-2'!D23), '2-4-2'!D23, IF(ISNUMBER('2-4-2'!E23), '2-4-2'!E23, IF(ISNUMBER('2-4-2'!C23), '2-4-2'!C23, IF(ISNUMBER('2-4-2'!F23), '2-4-2'!F23, IF(ISNUMBER('2-4-2'!G23), '2-4-2'!G23, IF(ISNUMBER('2-4-2'!H23), '2-4-2'!H23, IF(ISNUMBER('2-4-2'!I23), '2-4-2'!I23, IF(ISNUMBER('2-4-2'!J23), '2-4-2'!J23, "XXX"))))))))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IF(ISNUMBER('2-6-1'!H23), '2-6-1'!H23, IF(ISNUMBER('2-6-1'!I23), '2-6-1'!I23, IF(ISNUMBER('2-6-1'!J23), '2-6-1'!J23, "XXX")))))))</f>
        <v>87.861789999999999</v>
      </c>
      <c r="S23" s="130">
        <f>IF(ISNUMBER('2-6-2'!E23), '2-6-2'!E23, IF(ISNUMBER('2-6-2'!F23), '2-6-2'!F23, IF(ISNUMBER('2-6-2'!G23), '2-6-2'!G23, IF(ISNUMBER('2-6-2'!H23), '2-6-2'!H23, IF(ISNUMBER('2-6-2'!I23), '2-6-2'!I23, IF(ISNUMBER('2-6-2'!J23), '2-6-2'!J23, IF(ISNUMBER('2-6-2'!K23), '2-6-2'!K23, "XXX")))))))</f>
        <v>0</v>
      </c>
      <c r="T23" s="130">
        <f>IF(ISNUMBER('2-7-1'!H23), '2-7-1'!H23, IF(ISNUMBER('2-7-1'!I23), '2-7-1'!I23, IF(ISNUMBER('2-7-1'!J23), '2-7-1'!J23, IF(ISNUMBER('2-7-1'!K23), '2-7-1'!K23, IF(ISNUMBER('2-7-1'!L23), '2-7-1'!L23, IF(ISNUMBER('2-7-1'!M23), '2-7-1'!M23, "XXX"))))))</f>
        <v>0.48142857142857143</v>
      </c>
      <c r="U23" s="130">
        <f>IF(ISNUMBER('2-7-2'!H23), '2-7-2'!H23, IF(ISNUMBER('2-7-2'!I23), '2-7-2'!I23, IF(ISNUMBER('2-7-2'!J23), '2-7-2'!J23, IF(ISNUMBER('2-7-2'!K23), '2-7-2'!K23, IF(ISNUMBER('2-7-2'!L23), '2-7-2'!L23, IF(ISNUMBER('2-7-2'!M23), '2-7-2'!M23, "XXX"))))))</f>
        <v>0.40071428571428569</v>
      </c>
      <c r="V23" s="130">
        <f>IF(ISNUMBER('2-8-1'!H23), '2-8-1'!H23, IF(ISNUMBER('2-8-1'!I23), '2-8-1'!I23, IF(ISNUMBER('2-8-1'!J23), '2-8-1'!J23, IF(ISNUMBER('2-8-1'!K23), '2-8-1'!K23, IF(ISNUMBER('2-8-1'!L23), '2-8-1'!L23, IF(ISNUMBER('2-8-1'!M23), '2-8-1'!M23, "XXX"))))))</f>
        <v>0.59714285714285709</v>
      </c>
      <c r="W23" s="130">
        <f>IF(ISNUMBER('2-8-2'!H23), '2-8-2'!H23, IF(ISNUMBER('2-8-2'!I23), '2-8-2'!I23, IF(ISNUMBER('2-8-2'!J23), '2-8-2'!J23, IF(ISNUMBER('2-8-2'!K23), '2-8-2'!K23, IF(ISNUMBER('2-8-2'!L23), '2-8-2'!L23, IF(ISNUMBER('2-8-2'!M23), '2-8-2'!M23, "XXX"))))))</f>
        <v>0.43571428571428567</v>
      </c>
      <c r="X23" s="130">
        <f>IF(ISNUMBER('3-1'!I22), '3-1'!I22, "XXX")</f>
        <v>0.67400000000000004</v>
      </c>
      <c r="Y23" s="130">
        <f>'3-2'!Q22</f>
        <v>0.40842872899999999</v>
      </c>
    </row>
    <row r="24" spans="1:25" ht="15.75" customHeight="1" x14ac:dyDescent="0.25">
      <c r="A24" s="19" t="s">
        <v>33</v>
      </c>
      <c r="B24" s="166" t="s">
        <v>33</v>
      </c>
      <c r="C24" s="165">
        <f>IF(ISNUMBER('1-1'!H24),'1-1'!H24, "XXX")</f>
        <v>8</v>
      </c>
      <c r="D24" s="130" t="str">
        <f>IF(UCDP!Y24, UCDP!Y24, "0.0")</f>
        <v>0.0</v>
      </c>
      <c r="E24" s="130">
        <f>IF(ISNUMBER('1-3'!I24), '1-3'!I24, IF(ISNUMBER('1-3'!J24), '1-3'!J24, IF(ISNUMBER('1-3'!K24), '1-3'!K24, IF(ISNUMBER('1-3'!L24), '1-3'!L24, IF(ISNUMBER('1-3'!M24), '1-3'!M24, IF(ISNUMBER('1-3'!P24), '1-3'!P24, IF(ISNUMBER('1-3'!Q24), '1-3'!Q24, "XXX")))))))</f>
        <v>70.833333333333343</v>
      </c>
      <c r="F24" s="130">
        <f>IF(ISNUMBER('1-4'!AP24),'1-4'!AP24, IF(ISNUMBER('1-4'!AQ24),'1-4'!AQ24, IF(ISNUMBER('1-4'!AR24),'1-4'!AR24, IF(ISNUMBER('1-4'!AS24),'1-4'!AS24, IF(ISNUMBER('1-4'!AT24),'1-4'!AT24, IF(ISNUMBER('1-4'!AU24),'1-4'!AU24, "XXX"))))))</f>
        <v>3</v>
      </c>
      <c r="G24" s="130">
        <f>IF(ISNUMBER('1-5'!H23),'1-5'!H23, "XXX")</f>
        <v>6.8</v>
      </c>
      <c r="H24" s="130">
        <f>IF(ISNUMBER('2-1-1'!H24), '2-1-1'!H24, IF(ISNUMBER('2-1-1'!I24), '2-1-1'!I24, IF(ISNUMBER('2-1-1'!J24), '2-1-1'!J24, IF(ISNUMBER('2-1-1'!K24), '2-1-1'!K24, IF(ISNUMBER('2-1-1'!L24), '2-1-1'!L24, IF(ISNUMBER('2-1-1'!M24), '2-1-1'!M24, "XXX"))))))</f>
        <v>0.30428571428571427</v>
      </c>
      <c r="I24" s="130">
        <f>AVERAGE('2-1-2'!D23, '2-1-2'!E23)</f>
        <v>6.4820000000000003E-2</v>
      </c>
      <c r="J24" s="130">
        <f>IF(ISNUMBER('2-2-1'!AC24), '2-2-1'!AC24, IF(ISNUMBER('2-2-1'!AD24), '2-2-1'!AD24, IF(ISNUMBER('2-2-1'!AE24), '2-2-1'!AE24, IF(ISNUMBER('2-2-1'!AF24), '2-2-1'!AF24, IF(ISNUMBER('2-2-1'!AG24), '2-2-1'!AG24, IF(ISNUMBER('2-2-1'!AH24), '2-2-1'!AH24, IF(ISNUMBER('2-2-1'!AI24), '2-2-1'!AI24, IF(ISNUMBER('2-2-1'!Y24), '2-2-1'!Y24, IF(ISNUMBER('2-2-1'!X24), '2-2-1'!X24, IF(ISNUMBER('2-2-1'!W24), '2-2-1'!W24, IF(ISNUMBER('2-2-1'!AF24), '2-2-1'!AF24, IF(ISNUMBER('2-2-1'!V24), '2-2-1'!V24, IF(ISNUMBER('2-2-1'!U24), '2-2-1'!U24, IF(ISNUMBER('2-2-1'!T24), '2-2-1'!T24,"XXX"))))))))))))))</f>
        <v>2.8440400000000001</v>
      </c>
      <c r="K24" s="130">
        <f>IF(ISNUMBER('2-2-2'!H24), '2-2-2'!H24, IF(ISNUMBER('2-2-2'!I24), '2-2-2'!I24, IF(ISNUMBER('2-2-2'!J24), '2-2-2'!J24, IF(ISNUMBER('2-2-2'!K24), '2-2-2'!K24, IF(ISNUMBER('2-2-2'!L24), '2-2-2'!L24, IF(ISNUMBER('2-2-2'!M24), '2-2-2'!M24, "XXX"))))))</f>
        <v>0.41428571428571426</v>
      </c>
      <c r="L24" s="130">
        <f>IF(ISNUMBER('2-3-1'!P24), '2-3-1'!P24, IF(ISNUMBER('2-3-1'!Q24), '2-3-1'!Q24, IF(ISNUMBER('2-3-1'!R24), '2-3-1'!R24, IF(ISNUMBER('2-3-1'!S24), '2-3-1'!S24, IF(ISNUMBER('2-3-1'!T24), '2-3-1'!T24, IF(ISNUMBER('2-3-1'!U24), '2-3-1'!U24, IF(ISNUMBER('2-3-1'!V24), '2-3-1'!V24, "XXX")))))))</f>
        <v>1.6123639299999999</v>
      </c>
      <c r="M24" s="130">
        <f>IF(ISNUMBER('2-3-2'!P24), '2-3-2'!P24, IF(ISNUMBER('2-3-2'!Q24), '2-3-2'!Q24, IF(ISNUMBER('2-3-2'!R24), '2-3-2'!R24, IF(ISNUMBER('2-3-2'!S24), '2-3-2'!S24, IF(ISNUMBER('2-3-2'!T24), '2-3-2'!T24, IF(ISNUMBER('2-3-2'!U24), '2-3-2'!U24, IF(ISNUMBER('2-3-2'!V24), '2-3-2'!V24, "XXX")))))))</f>
        <v>33.53733063</v>
      </c>
      <c r="N24" s="130">
        <f>IF(ISNUMBER('2-4-1'!V24),'2-4-1'!V24,IF(ISNUMBER('2-4-1'!U24),'2-4-1'!U24,IF(ISNUMBER('2-4-1'!W24),'2-4-1'!W24,IF(ISNUMBER('2-4-1'!T24),'2-4-1'!T24,IF(ISNUMBER('2-4-1'!X24),'2-4-1'!X24,IF(ISNUMBER('2-4-1'!S24),'2-4-1'!S24,'2016'!N24))))))</f>
        <v>5.0741029207232264</v>
      </c>
      <c r="O24" s="130">
        <f>IF(ISNUMBER('2-4-2'!D24), '2-4-2'!D24, IF(ISNUMBER('2-4-2'!E24), '2-4-2'!E24, IF(ISNUMBER('2-4-2'!C24), '2-4-2'!C24, IF(ISNUMBER('2-4-2'!F24), '2-4-2'!F24, IF(ISNUMBER('2-4-2'!G24), '2-4-2'!G24, IF(ISNUMBER('2-4-2'!H24), '2-4-2'!H24, IF(ISNUMBER('2-4-2'!I24), '2-4-2'!I24, IF(ISNUMBER('2-4-2'!J24), '2-4-2'!J24, "XXX"))))))))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IF(ISNUMBER('2-6-1'!H24), '2-6-1'!H24, IF(ISNUMBER('2-6-1'!I24), '2-6-1'!I24, IF(ISNUMBER('2-6-1'!J24), '2-6-1'!J24, "XXX")))))))</f>
        <v>11.302210000000001</v>
      </c>
      <c r="S24" s="130">
        <f>IF(ISNUMBER('2-6-2'!E24), '2-6-2'!E24, IF(ISNUMBER('2-6-2'!F24), '2-6-2'!F24, IF(ISNUMBER('2-6-2'!G24), '2-6-2'!G24, IF(ISNUMBER('2-6-2'!H24), '2-6-2'!H24, IF(ISNUMBER('2-6-2'!I24), '2-6-2'!I24, IF(ISNUMBER('2-6-2'!J24), '2-6-2'!J24, IF(ISNUMBER('2-6-2'!K24), '2-6-2'!K24, "XXX")))))))</f>
        <v>42.49</v>
      </c>
      <c r="T24" s="130">
        <f>IF(ISNUMBER('2-7-1'!H24), '2-7-1'!H24, IF(ISNUMBER('2-7-1'!I24), '2-7-1'!I24, IF(ISNUMBER('2-7-1'!J24), '2-7-1'!J24, IF(ISNUMBER('2-7-1'!K24), '2-7-1'!K24, IF(ISNUMBER('2-7-1'!L24), '2-7-1'!L24, IF(ISNUMBER('2-7-1'!M24), '2-7-1'!M24, "XXX"))))))</f>
        <v>0.51142857142857145</v>
      </c>
      <c r="U24" s="130">
        <f>IF(ISNUMBER('2-7-2'!H24), '2-7-2'!H24, IF(ISNUMBER('2-7-2'!I24), '2-7-2'!I24, IF(ISNUMBER('2-7-2'!J24), '2-7-2'!J24, IF(ISNUMBER('2-7-2'!K24), '2-7-2'!K24, IF(ISNUMBER('2-7-2'!L24), '2-7-2'!L24, IF(ISNUMBER('2-7-2'!M24), '2-7-2'!M24, "XXX"))))))</f>
        <v>0.34928571428571431</v>
      </c>
      <c r="V24" s="130">
        <f>IF(ISNUMBER('2-8-1'!H24), '2-8-1'!H24, IF(ISNUMBER('2-8-1'!I24), '2-8-1'!I24, IF(ISNUMBER('2-8-1'!J24), '2-8-1'!J24, IF(ISNUMBER('2-8-1'!K24), '2-8-1'!K24, IF(ISNUMBER('2-8-1'!L24), '2-8-1'!L24, IF(ISNUMBER('2-8-1'!M24), '2-8-1'!M24, "XXX"))))))</f>
        <v>0.57571428571428573</v>
      </c>
      <c r="W24" s="130">
        <f>IF(ISNUMBER('2-8-2'!H24), '2-8-2'!H24, IF(ISNUMBER('2-8-2'!I24), '2-8-2'!I24, IF(ISNUMBER('2-8-2'!J24), '2-8-2'!J24, IF(ISNUMBER('2-8-2'!K24), '2-8-2'!K24, IF(ISNUMBER('2-8-2'!L24), '2-8-2'!L24, IF(ISNUMBER('2-8-2'!M24), '2-8-2'!M24, "XXX"))))))</f>
        <v>0.47285714285714286</v>
      </c>
      <c r="X24" s="130">
        <f>IF(ISNUMBER('3-1'!I23), '3-1'!I23, "XXX")</f>
        <v>0.63200000000000001</v>
      </c>
      <c r="Y24" s="130">
        <f>'3-2'!Q23</f>
        <v>-0.17017236399999999</v>
      </c>
    </row>
    <row r="25" spans="1:25" ht="15.75" customHeight="1" x14ac:dyDescent="0.25">
      <c r="A25" s="19" t="s">
        <v>34</v>
      </c>
      <c r="B25" s="166" t="s">
        <v>34</v>
      </c>
      <c r="C25" s="165">
        <f>IF(ISNUMBER('1-1'!H25),'1-1'!H25, "XXX")</f>
        <v>8.6999999999999993</v>
      </c>
      <c r="D25" s="130">
        <f>IF(UCDP!Y25, UCDP!Y25, "0.0")</f>
        <v>2.830718852430867E-2</v>
      </c>
      <c r="E25" s="130">
        <f>IF(ISNUMBER('1-3'!I25), '1-3'!I25, IF(ISNUMBER('1-3'!J25), '1-3'!J25, IF(ISNUMBER('1-3'!K25), '1-3'!K25, IF(ISNUMBER('1-3'!L25), '1-3'!L25, IF(ISNUMBER('1-3'!M25), '1-3'!M25, IF(ISNUMBER('1-3'!P25), '1-3'!P25, IF(ISNUMBER('1-3'!Q25), '1-3'!Q25, "XXX")))))))</f>
        <v>59.666666666666671</v>
      </c>
      <c r="F25" s="130">
        <f>IF(ISNUMBER('1-4'!AP25),'1-4'!AP25, IF(ISNUMBER('1-4'!AQ25),'1-4'!AQ25, IF(ISNUMBER('1-4'!AR25),'1-4'!AR25, IF(ISNUMBER('1-4'!AS25),'1-4'!AS25, IF(ISNUMBER('1-4'!AT25),'1-4'!AT25, IF(ISNUMBER('1-4'!AU25),'1-4'!AU25, "XXX"))))))</f>
        <v>3</v>
      </c>
      <c r="G25" s="130">
        <f>IF(ISNUMBER('1-5'!H24),'1-5'!H24, "XXX")</f>
        <v>7.9</v>
      </c>
      <c r="H25" s="130">
        <f>IF(ISNUMBER('2-1-1'!H25), '2-1-1'!H25, IF(ISNUMBER('2-1-1'!I25), '2-1-1'!I25, IF(ISNUMBER('2-1-1'!J25), '2-1-1'!J25, IF(ISNUMBER('2-1-1'!K25), '2-1-1'!K25, IF(ISNUMBER('2-1-1'!L25), '2-1-1'!L25, IF(ISNUMBER('2-1-1'!M25), '2-1-1'!M25, "XXX"))))))</f>
        <v>0.27428571428571424</v>
      </c>
      <c r="I25" s="130">
        <f>AVERAGE('2-1-2'!D24, '2-1-2'!E24)</f>
        <v>2.0330000000000001E-2</v>
      </c>
      <c r="J25" s="130">
        <f>IF(ISNUMBER('2-2-1'!AC25), '2-2-1'!AC25, IF(ISNUMBER('2-2-1'!AD25), '2-2-1'!AD25, IF(ISNUMBER('2-2-1'!AE25), '2-2-1'!AE25, IF(ISNUMBER('2-2-1'!AF25), '2-2-1'!AF25, IF(ISNUMBER('2-2-1'!AG25), '2-2-1'!AG25, IF(ISNUMBER('2-2-1'!AH25), '2-2-1'!AH25, IF(ISNUMBER('2-2-1'!AI25), '2-2-1'!AI25, IF(ISNUMBER('2-2-1'!Y25), '2-2-1'!Y25, IF(ISNUMBER('2-2-1'!X25), '2-2-1'!X25, IF(ISNUMBER('2-2-1'!W25), '2-2-1'!W25, IF(ISNUMBER('2-2-1'!AF25), '2-2-1'!AF25, IF(ISNUMBER('2-2-1'!V25), '2-2-1'!V25, IF(ISNUMBER('2-2-1'!U25), '2-2-1'!U25, IF(ISNUMBER('2-2-1'!T25), '2-2-1'!T25,"XXX"))))))))))))))</f>
        <v>4.2072000000000003</v>
      </c>
      <c r="K25" s="130">
        <f>IF(ISNUMBER('2-2-2'!H25), '2-2-2'!H25, IF(ISNUMBER('2-2-2'!I25), '2-2-2'!I25, IF(ISNUMBER('2-2-2'!J25), '2-2-2'!J25, IF(ISNUMBER('2-2-2'!K25), '2-2-2'!K25, IF(ISNUMBER('2-2-2'!L25), '2-2-2'!L25, IF(ISNUMBER('2-2-2'!M25), '2-2-2'!M25, "XXX"))))))</f>
        <v>0.31857142857142856</v>
      </c>
      <c r="L25" s="130">
        <f>IF(ISNUMBER('2-3-1'!P25), '2-3-1'!P25, IF(ISNUMBER('2-3-1'!Q25), '2-3-1'!Q25, IF(ISNUMBER('2-3-1'!R25), '2-3-1'!R25, IF(ISNUMBER('2-3-1'!S25), '2-3-1'!S25, IF(ISNUMBER('2-3-1'!T25), '2-3-1'!T25, IF(ISNUMBER('2-3-1'!U25), '2-3-1'!U25, IF(ISNUMBER('2-3-1'!V25), '2-3-1'!V25, "XXX")))))))</f>
        <v>1.5408697099999999</v>
      </c>
      <c r="M25" s="130">
        <f>IF(ISNUMBER('2-3-2'!P25), '2-3-2'!P25, IF(ISNUMBER('2-3-2'!Q25), '2-3-2'!Q25, IF(ISNUMBER('2-3-2'!R25), '2-3-2'!R25, IF(ISNUMBER('2-3-2'!S25), '2-3-2'!S25, IF(ISNUMBER('2-3-2'!T25), '2-3-2'!T25, IF(ISNUMBER('2-3-2'!U25), '2-3-2'!U25, IF(ISNUMBER('2-3-2'!V25), '2-3-2'!V25, "XXX")))))))</f>
        <v>21.084394450000001</v>
      </c>
      <c r="N25" s="130">
        <f>IF(ISNUMBER('2-4-1'!V25),'2-4-1'!V25,IF(ISNUMBER('2-4-1'!U25),'2-4-1'!U25,IF(ISNUMBER('2-4-1'!W25),'2-4-1'!W25,IF(ISNUMBER('2-4-1'!T25),'2-4-1'!T25,IF(ISNUMBER('2-4-1'!X25),'2-4-1'!X25,IF(ISNUMBER('2-4-1'!S25),'2-4-1'!S25,'2016'!N25))))))</f>
        <v>4.9400000000000004</v>
      </c>
      <c r="O25" s="130">
        <f>IF(ISNUMBER('2-4-2'!D25), '2-4-2'!D25, IF(ISNUMBER('2-4-2'!E25), '2-4-2'!E25, IF(ISNUMBER('2-4-2'!C25), '2-4-2'!C25, IF(ISNUMBER('2-4-2'!F25), '2-4-2'!F25, IF(ISNUMBER('2-4-2'!G25), '2-4-2'!G25, IF(ISNUMBER('2-4-2'!H25), '2-4-2'!H25, IF(ISNUMBER('2-4-2'!I25), '2-4-2'!I25, IF(ISNUMBER('2-4-2'!J25), '2-4-2'!J25, "XXX"))))))))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IF(ISNUMBER('2-6-1'!H25), '2-6-1'!H25, IF(ISNUMBER('2-6-1'!I25), '2-6-1'!I25, IF(ISNUMBER('2-6-1'!J25), '2-6-1'!J25, "XXX")))))))</f>
        <v>13.249180000000001</v>
      </c>
      <c r="S25" s="130">
        <f>IF(ISNUMBER('2-6-2'!E25), '2-6-2'!E25, IF(ISNUMBER('2-6-2'!F25), '2-6-2'!F25, IF(ISNUMBER('2-6-2'!G25), '2-6-2'!G25, IF(ISNUMBER('2-6-2'!H25), '2-6-2'!H25, IF(ISNUMBER('2-6-2'!I25), '2-6-2'!I25, IF(ISNUMBER('2-6-2'!J25), '2-6-2'!J25, IF(ISNUMBER('2-6-2'!K25), '2-6-2'!K25, "XXX")))))))</f>
        <v>70.989999999999995</v>
      </c>
      <c r="T25" s="130">
        <f>IF(ISNUMBER('2-7-1'!H25), '2-7-1'!H25, IF(ISNUMBER('2-7-1'!I25), '2-7-1'!I25, IF(ISNUMBER('2-7-1'!J25), '2-7-1'!J25, IF(ISNUMBER('2-7-1'!K25), '2-7-1'!K25, IF(ISNUMBER('2-7-1'!L25), '2-7-1'!L25, IF(ISNUMBER('2-7-1'!M25), '2-7-1'!M25, "XXX"))))))</f>
        <v>0.36285714285714288</v>
      </c>
      <c r="U25" s="130">
        <f>IF(ISNUMBER('2-7-2'!H25), '2-7-2'!H25, IF(ISNUMBER('2-7-2'!I25), '2-7-2'!I25, IF(ISNUMBER('2-7-2'!J25), '2-7-2'!J25, IF(ISNUMBER('2-7-2'!K25), '2-7-2'!K25, IF(ISNUMBER('2-7-2'!L25), '2-7-2'!L25, IF(ISNUMBER('2-7-2'!M25), '2-7-2'!M25, "XXX"))))))</f>
        <v>0.31214285714285717</v>
      </c>
      <c r="V25" s="130">
        <f>IF(ISNUMBER('2-8-1'!H25), '2-8-1'!H25, IF(ISNUMBER('2-8-1'!I25), '2-8-1'!I25, IF(ISNUMBER('2-8-1'!J25), '2-8-1'!J25, IF(ISNUMBER('2-8-1'!K25), '2-8-1'!K25, IF(ISNUMBER('2-8-1'!L25), '2-8-1'!L25, IF(ISNUMBER('2-8-1'!M25), '2-8-1'!M25, "XXX"))))))</f>
        <v>0.52</v>
      </c>
      <c r="W25" s="130">
        <f>IF(ISNUMBER('2-8-2'!H25), '2-8-2'!H25, IF(ISNUMBER('2-8-2'!I25), '2-8-2'!I25, IF(ISNUMBER('2-8-2'!J25), '2-8-2'!J25, IF(ISNUMBER('2-8-2'!K25), '2-8-2'!K25, IF(ISNUMBER('2-8-2'!L25), '2-8-2'!L25, IF(ISNUMBER('2-8-2'!M25), '2-8-2'!M25, "XXX"))))))</f>
        <v>0.38571428571428573</v>
      </c>
      <c r="X25" s="130">
        <f>IF(ISNUMBER('3-1'!I24), '3-1'!I24, "XXX")</f>
        <v>0.28100000000000003</v>
      </c>
      <c r="Y25" s="130">
        <f>'3-2'!Q24</f>
        <v>-0.85121065399999996</v>
      </c>
    </row>
    <row r="26" spans="1:25" ht="15.75" customHeight="1" x14ac:dyDescent="0.25">
      <c r="A26" s="19" t="s">
        <v>35</v>
      </c>
      <c r="B26" s="166" t="s">
        <v>35</v>
      </c>
      <c r="C26" s="165">
        <f>IF(ISNUMBER('1-1'!H26),'1-1'!H26, "XXX")</f>
        <v>8</v>
      </c>
      <c r="D26" s="130">
        <f>IF(UCDP!Y26, UCDP!Y26, "0.0")</f>
        <v>1.9898606308475747E-3</v>
      </c>
      <c r="E26" s="130">
        <f>IF(ISNUMBER('1-3'!I26), '1-3'!I26, IF(ISNUMBER('1-3'!J26), '1-3'!J26, IF(ISNUMBER('1-3'!K26), '1-3'!K26, IF(ISNUMBER('1-3'!L26), '1-3'!L26, IF(ISNUMBER('1-3'!M26), '1-3'!M26, IF(ISNUMBER('1-3'!P26), '1-3'!P26, IF(ISNUMBER('1-3'!Q26), '1-3'!Q26, "XXX")))))))</f>
        <v>75.666666666666671</v>
      </c>
      <c r="F26" s="130">
        <f>IF(ISNUMBER('1-4'!AP26),'1-4'!AP26, IF(ISNUMBER('1-4'!AQ26),'1-4'!AQ26, IF(ISNUMBER('1-4'!AR26),'1-4'!AR26, IF(ISNUMBER('1-4'!AS26),'1-4'!AS26, IF(ISNUMBER('1-4'!AT26),'1-4'!AT26, IF(ISNUMBER('1-4'!AU26),'1-4'!AU26, "XXX"))))))</f>
        <v>3</v>
      </c>
      <c r="G26" s="130">
        <f>IF(ISNUMBER('1-5'!H25),'1-5'!H25, "XXX")</f>
        <v>7.8</v>
      </c>
      <c r="H26" s="130">
        <f>IF(ISNUMBER('2-1-1'!H26), '2-1-1'!H26, IF(ISNUMBER('2-1-1'!I26), '2-1-1'!I26, IF(ISNUMBER('2-1-1'!J26), '2-1-1'!J26, IF(ISNUMBER('2-1-1'!K26), '2-1-1'!K26, IF(ISNUMBER('2-1-1'!L26), '2-1-1'!L26, IF(ISNUMBER('2-1-1'!M26), '2-1-1'!M26, "XXX"))))))</f>
        <v>0.46571428571428564</v>
      </c>
      <c r="I26" s="130">
        <f>AVERAGE('2-1-2'!D25, '2-1-2'!E25)</f>
        <v>0.14443</v>
      </c>
      <c r="J26" s="130">
        <f>IF(ISNUMBER('2-2-1'!AC26), '2-2-1'!AC26, IF(ISNUMBER('2-2-1'!AD26), '2-2-1'!AD26, IF(ISNUMBER('2-2-1'!AE26), '2-2-1'!AE26, IF(ISNUMBER('2-2-1'!AF26), '2-2-1'!AF26, IF(ISNUMBER('2-2-1'!AG26), '2-2-1'!AG26, IF(ISNUMBER('2-2-1'!AH26), '2-2-1'!AH26, IF(ISNUMBER('2-2-1'!AI26), '2-2-1'!AI26, IF(ISNUMBER('2-2-1'!Y26), '2-2-1'!Y26, IF(ISNUMBER('2-2-1'!X26), '2-2-1'!X26, IF(ISNUMBER('2-2-1'!W26), '2-2-1'!W26, IF(ISNUMBER('2-2-1'!AF26), '2-2-1'!AF26, IF(ISNUMBER('2-2-1'!V26), '2-2-1'!V26, IF(ISNUMBER('2-2-1'!U26), '2-2-1'!U26, IF(ISNUMBER('2-2-1'!T26), '2-2-1'!T26,"XXX"))))))))))))))</f>
        <v>1.45689</v>
      </c>
      <c r="K26" s="130">
        <f>IF(ISNUMBER('2-2-2'!H26), '2-2-2'!H26, IF(ISNUMBER('2-2-2'!I26), '2-2-2'!I26, IF(ISNUMBER('2-2-2'!J26), '2-2-2'!J26, IF(ISNUMBER('2-2-2'!K26), '2-2-2'!K26, IF(ISNUMBER('2-2-2'!L26), '2-2-2'!L26, IF(ISNUMBER('2-2-2'!M26), '2-2-2'!M26, "XXX"))))))</f>
        <v>0.46</v>
      </c>
      <c r="L26" s="130">
        <f>IF(ISNUMBER('2-3-1'!P26), '2-3-1'!P26, IF(ISNUMBER('2-3-1'!Q26), '2-3-1'!Q26, IF(ISNUMBER('2-3-1'!R26), '2-3-1'!R26, IF(ISNUMBER('2-3-1'!S26), '2-3-1'!S26, IF(ISNUMBER('2-3-1'!T26), '2-3-1'!T26, IF(ISNUMBER('2-3-1'!U26), '2-3-1'!U26, IF(ISNUMBER('2-3-1'!V26), '2-3-1'!V26, "XXX")))))))</f>
        <v>1.41955817</v>
      </c>
      <c r="M26" s="130">
        <f>IF(ISNUMBER('2-3-2'!P26), '2-3-2'!P26, IF(ISNUMBER('2-3-2'!Q26), '2-3-2'!Q26, IF(ISNUMBER('2-3-2'!R26), '2-3-2'!R26, IF(ISNUMBER('2-3-2'!S26), '2-3-2'!S26, IF(ISNUMBER('2-3-2'!T26), '2-3-2'!T26, IF(ISNUMBER('2-3-2'!U26), '2-3-2'!U26, IF(ISNUMBER('2-3-2'!V26), '2-3-2'!V26, "XXX")))))))</f>
        <v>61.222152710000003</v>
      </c>
      <c r="N26" s="130">
        <f>IF(ISNUMBER('2-4-1'!V26),'2-4-1'!V26,IF(ISNUMBER('2-4-1'!U26),'2-4-1'!U26,IF(ISNUMBER('2-4-1'!W26),'2-4-1'!W26,IF(ISNUMBER('2-4-1'!T26),'2-4-1'!T26,IF(ISNUMBER('2-4-1'!X26),'2-4-1'!X26,IF(ISNUMBER('2-4-1'!S26),'2-4-1'!S26,'2016'!N26))))))</f>
        <v>1.19048</v>
      </c>
      <c r="O26" s="130">
        <f>IF(ISNUMBER('2-4-2'!D26), '2-4-2'!D26, IF(ISNUMBER('2-4-2'!E26), '2-4-2'!E26, IF(ISNUMBER('2-4-2'!C26), '2-4-2'!C26, IF(ISNUMBER('2-4-2'!F26), '2-4-2'!F26, IF(ISNUMBER('2-4-2'!G26), '2-4-2'!G26, IF(ISNUMBER('2-4-2'!H26), '2-4-2'!H26, IF(ISNUMBER('2-4-2'!I26), '2-4-2'!I26, IF(ISNUMBER('2-4-2'!J26), '2-4-2'!J26, "XXX"))))))))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IF(ISNUMBER('2-6-1'!H26), '2-6-1'!H26, IF(ISNUMBER('2-6-1'!I26), '2-6-1'!I26, IF(ISNUMBER('2-6-1'!J26), '2-6-1'!J26, "XXX")))))))</f>
        <v>39.416890000000002</v>
      </c>
      <c r="S26" s="130">
        <f>IF(ISNUMBER('2-6-2'!E26), '2-6-2'!E26, IF(ISNUMBER('2-6-2'!F26), '2-6-2'!F26, IF(ISNUMBER('2-6-2'!G26), '2-6-2'!G26, IF(ISNUMBER('2-6-2'!H26), '2-6-2'!H26, IF(ISNUMBER('2-6-2'!I26), '2-6-2'!I26, IF(ISNUMBER('2-6-2'!J26), '2-6-2'!J26, IF(ISNUMBER('2-6-2'!K26), '2-6-2'!K26, "XXX")))))))</f>
        <v>25.6</v>
      </c>
      <c r="T26" s="130">
        <f>IF(ISNUMBER('2-7-1'!H26), '2-7-1'!H26, IF(ISNUMBER('2-7-1'!I26), '2-7-1'!I26, IF(ISNUMBER('2-7-1'!J26), '2-7-1'!J26, IF(ISNUMBER('2-7-1'!K26), '2-7-1'!K26, IF(ISNUMBER('2-7-1'!L26), '2-7-1'!L26, IF(ISNUMBER('2-7-1'!M26), '2-7-1'!M26, "XXX"))))))</f>
        <v>0.39635954961111108</v>
      </c>
      <c r="U26" s="130">
        <f>IF(ISNUMBER('2-7-2'!H26), '2-7-2'!H26, IF(ISNUMBER('2-7-2'!I26), '2-7-2'!I26, IF(ISNUMBER('2-7-2'!J26), '2-7-2'!J26, IF(ISNUMBER('2-7-2'!K26), '2-7-2'!K26, IF(ISNUMBER('2-7-2'!L26), '2-7-2'!L26, IF(ISNUMBER('2-7-2'!M26), '2-7-2'!M26, "XXX"))))))</f>
        <v>0.42571428571428571</v>
      </c>
      <c r="V26" s="130">
        <f>IF(ISNUMBER('2-8-1'!H26), '2-8-1'!H26, IF(ISNUMBER('2-8-1'!I26), '2-8-1'!I26, IF(ISNUMBER('2-8-1'!J26), '2-8-1'!J26, IF(ISNUMBER('2-8-1'!K26), '2-8-1'!K26, IF(ISNUMBER('2-8-1'!L26), '2-8-1'!L26, IF(ISNUMBER('2-8-1'!M26), '2-8-1'!M26, "XXX"))))))</f>
        <v>0.61571428571428566</v>
      </c>
      <c r="W26" s="130">
        <f>IF(ISNUMBER('2-8-2'!H26), '2-8-2'!H26, IF(ISNUMBER('2-8-2'!I26), '2-8-2'!I26, IF(ISNUMBER('2-8-2'!J26), '2-8-2'!J26, IF(ISNUMBER('2-8-2'!K26), '2-8-2'!K26, IF(ISNUMBER('2-8-2'!L26), '2-8-2'!L26, IF(ISNUMBER('2-8-2'!M26), '2-8-2'!M26, "XXX"))))))</f>
        <v>0.49571428571428572</v>
      </c>
      <c r="X26" s="130">
        <f>IF(ISNUMBER('3-1'!I25), '3-1'!I25, "XXX")</f>
        <v>0.29499999999999998</v>
      </c>
      <c r="Y26" s="130">
        <f>'3-2'!Q25</f>
        <v>-0.87840485599999996</v>
      </c>
    </row>
    <row r="27" spans="1:25" ht="15.75" customHeight="1" x14ac:dyDescent="0.25">
      <c r="A27" s="19" t="s">
        <v>36</v>
      </c>
      <c r="B27" s="166" t="s">
        <v>36</v>
      </c>
      <c r="C27" s="165">
        <f>IF(ISNUMBER('1-1'!H27),'1-1'!H27, "XXX")</f>
        <v>6.8</v>
      </c>
      <c r="D27" s="130">
        <f>IF(UCDP!Y27, UCDP!Y27, "0.0")</f>
        <v>4.3237096681537628E-2</v>
      </c>
      <c r="E27" s="130">
        <f>IF(ISNUMBER('1-3'!I27), '1-3'!I27, IF(ISNUMBER('1-3'!J27), '1-3'!J27, IF(ISNUMBER('1-3'!K27), '1-3'!K27, IF(ISNUMBER('1-3'!L27), '1-3'!L27, IF(ISNUMBER('1-3'!M27), '1-3'!M27, IF(ISNUMBER('1-3'!P27), '1-3'!P27, IF(ISNUMBER('1-3'!Q27), '1-3'!Q27, "XXX")))))))</f>
        <v>75.500000000000014</v>
      </c>
      <c r="F27" s="130">
        <f>IF(ISNUMBER('1-4'!AP27),'1-4'!AP27, IF(ISNUMBER('1-4'!AQ27),'1-4'!AQ27, IF(ISNUMBER('1-4'!AR27),'1-4'!AR27, IF(ISNUMBER('1-4'!AS27),'1-4'!AS27, IF(ISNUMBER('1-4'!AT27),'1-4'!AT27, IF(ISNUMBER('1-4'!AU27),'1-4'!AU27, "XXX"))))))</f>
        <v>4</v>
      </c>
      <c r="G27" s="130">
        <f>IF(ISNUMBER('1-5'!H26),'1-5'!H26, "XXX")</f>
        <v>8.1</v>
      </c>
      <c r="H27" s="130">
        <f>IF(ISNUMBER('2-1-1'!H27), '2-1-1'!H27, IF(ISNUMBER('2-1-1'!I27), '2-1-1'!I27, IF(ISNUMBER('2-1-1'!J27), '2-1-1'!J27, IF(ISNUMBER('2-1-1'!K27), '2-1-1'!K27, IF(ISNUMBER('2-1-1'!L27), '2-1-1'!L27, IF(ISNUMBER('2-1-1'!M27), '2-1-1'!M27, "XXX"))))))</f>
        <v>0.35571428571428571</v>
      </c>
      <c r="I27" s="130">
        <f>AVERAGE('2-1-2'!D26, '2-1-2'!E26)</f>
        <v>8.033499999999999E-2</v>
      </c>
      <c r="J27" s="130">
        <f>IF(ISNUMBER('2-2-1'!AC27), '2-2-1'!AC27, IF(ISNUMBER('2-2-1'!AD27), '2-2-1'!AD27, IF(ISNUMBER('2-2-1'!AE27), '2-2-1'!AE27, IF(ISNUMBER('2-2-1'!AF27), '2-2-1'!AF27, IF(ISNUMBER('2-2-1'!AG27), '2-2-1'!AG27, IF(ISNUMBER('2-2-1'!AH27), '2-2-1'!AH27, IF(ISNUMBER('2-2-1'!AI27), '2-2-1'!AI27, IF(ISNUMBER('2-2-1'!Y27), '2-2-1'!Y27, IF(ISNUMBER('2-2-1'!X27), '2-2-1'!X27, IF(ISNUMBER('2-2-1'!W27), '2-2-1'!W27, IF(ISNUMBER('2-2-1'!AF27), '2-2-1'!AF27, IF(ISNUMBER('2-2-1'!V27), '2-2-1'!V27, IF(ISNUMBER('2-2-1'!U27), '2-2-1'!U27, IF(ISNUMBER('2-2-1'!T27), '2-2-1'!T27,"XXX"))))))))))))))</f>
        <v>2.3936299999999999</v>
      </c>
      <c r="K27" s="130">
        <f>IF(ISNUMBER('2-2-2'!H27), '2-2-2'!H27, IF(ISNUMBER('2-2-2'!I27), '2-2-2'!I27, IF(ISNUMBER('2-2-2'!J27), '2-2-2'!J27, IF(ISNUMBER('2-2-2'!K27), '2-2-2'!K27, IF(ISNUMBER('2-2-2'!L27), '2-2-2'!L27, IF(ISNUMBER('2-2-2'!M27), '2-2-2'!M27, "XXX"))))))</f>
        <v>0.51571428571428568</v>
      </c>
      <c r="L27" s="130">
        <f>IF(ISNUMBER('2-3-1'!P27), '2-3-1'!P27, IF(ISNUMBER('2-3-1'!Q27), '2-3-1'!Q27, IF(ISNUMBER('2-3-1'!R27), '2-3-1'!R27, IF(ISNUMBER('2-3-1'!S27), '2-3-1'!S27, IF(ISNUMBER('2-3-1'!T27), '2-3-1'!T27, IF(ISNUMBER('2-3-1'!U27), '2-3-1'!U27, IF(ISNUMBER('2-3-1'!V27), '2-3-1'!V27, "XXX")))))))</f>
        <v>0.50073928000000001</v>
      </c>
      <c r="M27" s="130">
        <f>IF(ISNUMBER('2-3-2'!P27), '2-3-2'!P27, IF(ISNUMBER('2-3-2'!Q27), '2-3-2'!Q27, IF(ISNUMBER('2-3-2'!R27), '2-3-2'!R27, IF(ISNUMBER('2-3-2'!S27), '2-3-2'!S27, IF(ISNUMBER('2-3-2'!T27), '2-3-2'!T27, IF(ISNUMBER('2-3-2'!U27), '2-3-2'!U27, IF(ISNUMBER('2-3-2'!V27), '2-3-2'!V27, "XXX")))))))</f>
        <v>69.724296570000007</v>
      </c>
      <c r="N27" s="130">
        <f>IF(ISNUMBER('2-4-1'!V27),'2-4-1'!V27,IF(ISNUMBER('2-4-1'!U27),'2-4-1'!U27,IF(ISNUMBER('2-4-1'!W27),'2-4-1'!W27,IF(ISNUMBER('2-4-1'!T27),'2-4-1'!T27,IF(ISNUMBER('2-4-1'!X27),'2-4-1'!X27,IF(ISNUMBER('2-4-1'!S27),'2-4-1'!S27,'2016'!N27))))))</f>
        <v>2.3318402203856747</v>
      </c>
      <c r="O27" s="130">
        <f>IF(ISNUMBER('2-4-2'!D27), '2-4-2'!D27, IF(ISNUMBER('2-4-2'!E27), '2-4-2'!E27, IF(ISNUMBER('2-4-2'!C27), '2-4-2'!C27, IF(ISNUMBER('2-4-2'!F27), '2-4-2'!F27, IF(ISNUMBER('2-4-2'!G27), '2-4-2'!G27, IF(ISNUMBER('2-4-2'!H27), '2-4-2'!H27, IF(ISNUMBER('2-4-2'!I27), '2-4-2'!I27, IF(ISNUMBER('2-4-2'!J27), '2-4-2'!J27, "XXX"))))))))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IF(ISNUMBER('2-6-1'!H27), '2-6-1'!H27, IF(ISNUMBER('2-6-1'!I27), '2-6-1'!I27, IF(ISNUMBER('2-6-1'!J27), '2-6-1'!J27, "XXX")))))))</f>
        <v>21.81795</v>
      </c>
      <c r="S27" s="130">
        <f>IF(ISNUMBER('2-6-2'!E27), '2-6-2'!E27, IF(ISNUMBER('2-6-2'!F27), '2-6-2'!F27, IF(ISNUMBER('2-6-2'!G27), '2-6-2'!G27, IF(ISNUMBER('2-6-2'!H27), '2-6-2'!H27, IF(ISNUMBER('2-6-2'!I27), '2-6-2'!I27, IF(ISNUMBER('2-6-2'!J27), '2-6-2'!J27, IF(ISNUMBER('2-6-2'!K27), '2-6-2'!K27, "XXX")))))))</f>
        <v>24.78</v>
      </c>
      <c r="T27" s="130">
        <f>IF(ISNUMBER('2-7-1'!H27), '2-7-1'!H27, IF(ISNUMBER('2-7-1'!I27), '2-7-1'!I27, IF(ISNUMBER('2-7-1'!J27), '2-7-1'!J27, IF(ISNUMBER('2-7-1'!K27), '2-7-1'!K27, IF(ISNUMBER('2-7-1'!L27), '2-7-1'!L27, IF(ISNUMBER('2-7-1'!M27), '2-7-1'!M27, "XXX"))))))</f>
        <v>0.51714285714285713</v>
      </c>
      <c r="U27" s="130">
        <f>IF(ISNUMBER('2-7-2'!H27), '2-7-2'!H27, IF(ISNUMBER('2-7-2'!I27), '2-7-2'!I27, IF(ISNUMBER('2-7-2'!J27), '2-7-2'!J27, IF(ISNUMBER('2-7-2'!K27), '2-7-2'!K27, IF(ISNUMBER('2-7-2'!L27), '2-7-2'!L27, IF(ISNUMBER('2-7-2'!M27), '2-7-2'!M27, "XXX"))))))</f>
        <v>0.33285714285714285</v>
      </c>
      <c r="V27" s="130">
        <f>IF(ISNUMBER('2-8-1'!H27), '2-8-1'!H27, IF(ISNUMBER('2-8-1'!I27), '2-8-1'!I27, IF(ISNUMBER('2-8-1'!J27), '2-8-1'!J27, IF(ISNUMBER('2-8-1'!K27), '2-8-1'!K27, IF(ISNUMBER('2-8-1'!L27), '2-8-1'!L27, IF(ISNUMBER('2-8-1'!M27), '2-8-1'!M27, "XXX"))))))</f>
        <v>0.61142857142857143</v>
      </c>
      <c r="W27" s="130">
        <f>IF(ISNUMBER('2-8-2'!H27), '2-8-2'!H27, IF(ISNUMBER('2-8-2'!I27), '2-8-2'!I27, IF(ISNUMBER('2-8-2'!J27), '2-8-2'!J27, IF(ISNUMBER('2-8-2'!K27), '2-8-2'!K27, IF(ISNUMBER('2-8-2'!L27), '2-8-2'!L27, IF(ISNUMBER('2-8-2'!M27), '2-8-2'!M27, "XXX"))))))</f>
        <v>0.47285714285714286</v>
      </c>
      <c r="X27" s="130">
        <f>IF(ISNUMBER('3-1'!I26), '3-1'!I26, "XXX")</f>
        <v>0.33900000000000002</v>
      </c>
      <c r="Y27" s="130">
        <f>'3-2'!Q26</f>
        <v>-0.93298792799999997</v>
      </c>
    </row>
    <row r="28" spans="1:25" ht="15.75" customHeight="1" x14ac:dyDescent="0.25">
      <c r="A28" s="19" t="s">
        <v>37</v>
      </c>
      <c r="B28" s="166" t="s">
        <v>37</v>
      </c>
      <c r="C28" s="165">
        <f>IF(ISNUMBER('1-1'!H28),'1-1'!H28, "XXX")</f>
        <v>1</v>
      </c>
      <c r="D28" s="130" t="str">
        <f>IF(UCDP!Y28, UCDP!Y28, "0.0")</f>
        <v>0.0</v>
      </c>
      <c r="E28" s="130">
        <f>IF(ISNUMBER('1-3'!I28), '1-3'!I28, IF(ISNUMBER('1-3'!J28), '1-3'!J28, IF(ISNUMBER('1-3'!K28), '1-3'!K28, IF(ISNUMBER('1-3'!L28), '1-3'!L28, IF(ISNUMBER('1-3'!M28), '1-3'!M28, IF(ISNUMBER('1-3'!P28), '1-3'!P28, IF(ISNUMBER('1-3'!Q28), '1-3'!Q28, "XXX")))))))</f>
        <v>91.666666666666671</v>
      </c>
      <c r="F28" s="130">
        <f>IF(ISNUMBER('1-4'!AP28),'1-4'!AP28, IF(ISNUMBER('1-4'!AQ28),'1-4'!AQ28, IF(ISNUMBER('1-4'!AR28),'1-4'!AR28, IF(ISNUMBER('1-4'!AS28),'1-4'!AS28, IF(ISNUMBER('1-4'!AT28),'1-4'!AT28, IF(ISNUMBER('1-4'!AU28),'1-4'!AU28, "XXX"))))))</f>
        <v>1</v>
      </c>
      <c r="G28" s="130">
        <f>IF(ISNUMBER('1-5'!H27),'1-5'!H27, "XXX")</f>
        <v>2</v>
      </c>
      <c r="H28" s="130">
        <f>IF(ISNUMBER('2-1-1'!H28), '2-1-1'!H28, IF(ISNUMBER('2-1-1'!I28), '2-1-1'!I28, IF(ISNUMBER('2-1-1'!J28), '2-1-1'!J28, IF(ISNUMBER('2-1-1'!K28), '2-1-1'!K28, IF(ISNUMBER('2-1-1'!L28), '2-1-1'!L28, IF(ISNUMBER('2-1-1'!M28), '2-1-1'!M28, "XXX"))))))</f>
        <v>0.82857142857142851</v>
      </c>
      <c r="I28" s="130">
        <f>AVERAGE('2-1-2'!D27, '2-1-2'!E27)</f>
        <v>0.71653499999999992</v>
      </c>
      <c r="J28" s="130" t="str">
        <f>IF(ISNUMBER('2-2-1'!AC28), '2-2-1'!AC28, IF(ISNUMBER('2-2-1'!AD28), '2-2-1'!AD28, IF(ISNUMBER('2-2-1'!AE28), '2-2-1'!AE28, IF(ISNUMBER('2-2-1'!AF28), '2-2-1'!AF28, IF(ISNUMBER('2-2-1'!AG28), '2-2-1'!AG28, IF(ISNUMBER('2-2-1'!AH28), '2-2-1'!AH28, IF(ISNUMBER('2-2-1'!AI28), '2-2-1'!AI28, IF(ISNUMBER('2-2-1'!Y28), '2-2-1'!Y28, IF(ISNUMBER('2-2-1'!X28), '2-2-1'!X28, IF(ISNUMBER('2-2-1'!W28), '2-2-1'!W28, IF(ISNUMBER('2-2-1'!AF28), '2-2-1'!AF28, IF(ISNUMBER('2-2-1'!V28), '2-2-1'!V28, IF(ISNUMBER('2-2-1'!U28), '2-2-1'!U28, IF(ISNUMBER('2-2-1'!T28), '2-2-1'!T28,"XXX"))))))))))))))</f>
        <v>XXX</v>
      </c>
      <c r="K28" s="130">
        <f>IF(ISNUMBER('2-2-2'!H28), '2-2-2'!H28, IF(ISNUMBER('2-2-2'!I28), '2-2-2'!I28, IF(ISNUMBER('2-2-2'!J28), '2-2-2'!J28, IF(ISNUMBER('2-2-2'!K28), '2-2-2'!K28, IF(ISNUMBER('2-2-2'!L28), '2-2-2'!L28, IF(ISNUMBER('2-2-2'!M28), '2-2-2'!M28, "XXX"))))))</f>
        <v>0.7857142857142857</v>
      </c>
      <c r="L28" s="130">
        <f>IF(ISNUMBER('2-3-1'!P28), '2-3-1'!P28, IF(ISNUMBER('2-3-1'!Q28), '2-3-1'!Q28, IF(ISNUMBER('2-3-1'!R28), '2-3-1'!R28, IF(ISNUMBER('2-3-1'!S28), '2-3-1'!S28, IF(ISNUMBER('2-3-1'!T28), '2-3-1'!T28, IF(ISNUMBER('2-3-1'!U28), '2-3-1'!U28, IF(ISNUMBER('2-3-1'!V28), '2-3-1'!V28, "XXX")))))))</f>
        <v>7.3582077000000004</v>
      </c>
      <c r="M28" s="130">
        <f>IF(ISNUMBER('2-3-2'!P28), '2-3-2'!P28, IF(ISNUMBER('2-3-2'!Q28), '2-3-2'!Q28, IF(ISNUMBER('2-3-2'!R28), '2-3-2'!R28, IF(ISNUMBER('2-3-2'!S28), '2-3-2'!S28, IF(ISNUMBER('2-3-2'!T28), '2-3-2'!T28, IF(ISNUMBER('2-3-2'!U28), '2-3-2'!U28, IF(ISNUMBER('2-3-2'!V28), '2-3-2'!V28, "XXX")))))))</f>
        <v>14.4959259</v>
      </c>
      <c r="N28" s="130">
        <f>IF(ISNUMBER('2-4-1'!V28),'2-4-1'!V28,IF(ISNUMBER('2-4-1'!U28),'2-4-1'!U28,IF(ISNUMBER('2-4-1'!W28),'2-4-1'!W28,IF(ISNUMBER('2-4-1'!T28),'2-4-1'!T28,IF(ISNUMBER('2-4-1'!X28),'2-4-1'!X28,IF(ISNUMBER('2-4-1'!S28),'2-4-1'!S28,'2016'!N28))))))</f>
        <v>16.878</v>
      </c>
      <c r="O28" s="130">
        <f>IF(ISNUMBER('2-4-2'!D28), '2-4-2'!D28, IF(ISNUMBER('2-4-2'!E28), '2-4-2'!E28, IF(ISNUMBER('2-4-2'!C28), '2-4-2'!C28, IF(ISNUMBER('2-4-2'!F28), '2-4-2'!F28, IF(ISNUMBER('2-4-2'!G28), '2-4-2'!G28, IF(ISNUMBER('2-4-2'!H28), '2-4-2'!H28, IF(ISNUMBER('2-4-2'!I28), '2-4-2'!I28, IF(ISNUMBER('2-4-2'!J28), '2-4-2'!J28, "XXX"))))))))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IF(ISNUMBER('2-6-1'!H28), '2-6-1'!H28, IF(ISNUMBER('2-6-1'!I28), '2-6-1'!I28, IF(ISNUMBER('2-6-1'!J28), '2-6-1'!J28, "XXX")))))))</f>
        <v>84.565560000000005</v>
      </c>
      <c r="S28" s="130">
        <f>IF(ISNUMBER('2-6-2'!E28), '2-6-2'!E28, IF(ISNUMBER('2-6-2'!F28), '2-6-2'!F28, IF(ISNUMBER('2-6-2'!G28), '2-6-2'!G28, IF(ISNUMBER('2-6-2'!H28), '2-6-2'!H28, IF(ISNUMBER('2-6-2'!I28), '2-6-2'!I28, IF(ISNUMBER('2-6-2'!J28), '2-6-2'!J28, IF(ISNUMBER('2-6-2'!K28), '2-6-2'!K28, "XXX")))))))</f>
        <v>0</v>
      </c>
      <c r="T28" s="130">
        <f>IF(ISNUMBER('2-7-1'!H28), '2-7-1'!H28, IF(ISNUMBER('2-7-1'!I28), '2-7-1'!I28, IF(ISNUMBER('2-7-1'!J28), '2-7-1'!J28, IF(ISNUMBER('2-7-1'!K28), '2-7-1'!K28, IF(ISNUMBER('2-7-1'!L28), '2-7-1'!L28, IF(ISNUMBER('2-7-1'!M28), '2-7-1'!M28, "XXX"))))))</f>
        <v>0.84</v>
      </c>
      <c r="U28" s="130">
        <f>IF(ISNUMBER('2-7-2'!H28), '2-7-2'!H28, IF(ISNUMBER('2-7-2'!I28), '2-7-2'!I28, IF(ISNUMBER('2-7-2'!J28), '2-7-2'!J28, IF(ISNUMBER('2-7-2'!K28), '2-7-2'!K28, IF(ISNUMBER('2-7-2'!L28), '2-7-2'!L28, IF(ISNUMBER('2-7-2'!M28), '2-7-2'!M28, "XXX"))))))</f>
        <v>0.74214285714285722</v>
      </c>
      <c r="V28" s="130">
        <f>IF(ISNUMBER('2-8-1'!H28), '2-8-1'!H28, IF(ISNUMBER('2-8-1'!I28), '2-8-1'!I28, IF(ISNUMBER('2-8-1'!J28), '2-8-1'!J28, IF(ISNUMBER('2-8-1'!K28), '2-8-1'!K28, IF(ISNUMBER('2-8-1'!L28), '2-8-1'!L28, IF(ISNUMBER('2-8-1'!M28), '2-8-1'!M28, "XXX"))))))</f>
        <v>0.72857142857142854</v>
      </c>
      <c r="W28" s="130">
        <f>IF(ISNUMBER('2-8-2'!H28), '2-8-2'!H28, IF(ISNUMBER('2-8-2'!I28), '2-8-2'!I28, IF(ISNUMBER('2-8-2'!J28), '2-8-2'!J28, IF(ISNUMBER('2-8-2'!K28), '2-8-2'!K28, IF(ISNUMBER('2-8-2'!L28), '2-8-2'!L28, IF(ISNUMBER('2-8-2'!M28), '2-8-2'!M28, "XXX"))))))</f>
        <v>0.66</v>
      </c>
      <c r="X28" s="130">
        <f>IF(ISNUMBER('3-1'!I27), '3-1'!I27, "XXX")</f>
        <v>0.81599999999999995</v>
      </c>
      <c r="Y28" s="130">
        <f>'3-2'!Q27</f>
        <v>1.4979575869999999</v>
      </c>
    </row>
    <row r="29" spans="1:25" ht="15.75" customHeight="1" x14ac:dyDescent="0.25">
      <c r="A29" s="19" t="s">
        <v>38</v>
      </c>
      <c r="B29" s="166" t="s">
        <v>38</v>
      </c>
      <c r="C29" s="165">
        <f>IF(ISNUMBER('1-1'!H29),'1-1'!H29, "XXX")</f>
        <v>9.4</v>
      </c>
      <c r="D29" s="130">
        <f>IF(UCDP!Y29, UCDP!Y29, "0.0")</f>
        <v>0.40361217774391323</v>
      </c>
      <c r="E29" s="130" t="str">
        <f>IF(ISNUMBER('1-3'!I29), '1-3'!I29, IF(ISNUMBER('1-3'!J29), '1-3'!J29, IF(ISNUMBER('1-3'!K29), '1-3'!K29, IF(ISNUMBER('1-3'!L29), '1-3'!L29, IF(ISNUMBER('1-3'!M29), '1-3'!M29, IF(ISNUMBER('1-3'!P29), '1-3'!P29, IF(ISNUMBER('1-3'!Q29), '1-3'!Q29, "XXX")))))))</f>
        <v>XXX</v>
      </c>
      <c r="F29" s="130">
        <f>IF(ISNUMBER('1-4'!AP29),'1-4'!AP29, IF(ISNUMBER('1-4'!AQ29),'1-4'!AQ29, IF(ISNUMBER('1-4'!AR29),'1-4'!AR29, IF(ISNUMBER('1-4'!AS29),'1-4'!AS29, IF(ISNUMBER('1-4'!AT29),'1-4'!AT29, IF(ISNUMBER('1-4'!AU29),'1-4'!AU29, "XXX"))))))</f>
        <v>5</v>
      </c>
      <c r="G29" s="130">
        <f>IF(ISNUMBER('1-5'!H28),'1-5'!H28, "XXX")</f>
        <v>8.6</v>
      </c>
      <c r="H29" s="130" t="str">
        <f>IF(ISNUMBER('2-1-1'!H29), '2-1-1'!H29, IF(ISNUMBER('2-1-1'!I29), '2-1-1'!I29, IF(ISNUMBER('2-1-1'!J29), '2-1-1'!J29, IF(ISNUMBER('2-1-1'!K29), '2-1-1'!K29, IF(ISNUMBER('2-1-1'!L29), '2-1-1'!L29, IF(ISNUMBER('2-1-1'!M29), '2-1-1'!M29, "XXX"))))))</f>
        <v>XXX</v>
      </c>
      <c r="I29" s="130">
        <f>AVERAGE('2-1-2'!D28, '2-1-2'!E28)</f>
        <v>2.886E-2</v>
      </c>
      <c r="J29" s="130">
        <f>IF(ISNUMBER('2-2-1'!AC29), '2-2-1'!AC29, IF(ISNUMBER('2-2-1'!AD29), '2-2-1'!AD29, IF(ISNUMBER('2-2-1'!AE29), '2-2-1'!AE29, IF(ISNUMBER('2-2-1'!AF29), '2-2-1'!AF29, IF(ISNUMBER('2-2-1'!AG29), '2-2-1'!AG29, IF(ISNUMBER('2-2-1'!AH29), '2-2-1'!AH29, IF(ISNUMBER('2-2-1'!AI29), '2-2-1'!AI29, IF(ISNUMBER('2-2-1'!Y29), '2-2-1'!Y29, IF(ISNUMBER('2-2-1'!X29), '2-2-1'!X29, IF(ISNUMBER('2-2-1'!W29), '2-2-1'!W29, IF(ISNUMBER('2-2-1'!AF29), '2-2-1'!AF29, IF(ISNUMBER('2-2-1'!V29), '2-2-1'!V29, IF(ISNUMBER('2-2-1'!U29), '2-2-1'!U29, IF(ISNUMBER('2-2-1'!T29), '2-2-1'!T29,"XXX"))))))))))))))</f>
        <v>1.01145</v>
      </c>
      <c r="K29" s="130" t="str">
        <f>IF(ISNUMBER('2-2-2'!H29), '2-2-2'!H29, IF(ISNUMBER('2-2-2'!I29), '2-2-2'!I29, IF(ISNUMBER('2-2-2'!J29), '2-2-2'!J29, IF(ISNUMBER('2-2-2'!K29), '2-2-2'!K29, IF(ISNUMBER('2-2-2'!L29), '2-2-2'!L29, IF(ISNUMBER('2-2-2'!M29), '2-2-2'!M29, "XXX"))))))</f>
        <v>XXX</v>
      </c>
      <c r="L29" s="130">
        <f>IF(ISNUMBER('2-3-1'!P29), '2-3-1'!P29, IF(ISNUMBER('2-3-1'!Q29), '2-3-1'!Q29, IF(ISNUMBER('2-3-1'!R29), '2-3-1'!R29, IF(ISNUMBER('2-3-1'!S29), '2-3-1'!S29, IF(ISNUMBER('2-3-1'!T29), '2-3-1'!T29, IF(ISNUMBER('2-3-1'!U29), '2-3-1'!U29, IF(ISNUMBER('2-3-1'!V29), '2-3-1'!V29, "XXX")))))))</f>
        <v>0.98294168999999998</v>
      </c>
      <c r="M29" s="130">
        <f>IF(ISNUMBER('2-3-2'!P29), '2-3-2'!P29, IF(ISNUMBER('2-3-2'!Q29), '2-3-2'!Q29, IF(ISNUMBER('2-3-2'!R29), '2-3-2'!R29, IF(ISNUMBER('2-3-2'!S29), '2-3-2'!S29, IF(ISNUMBER('2-3-2'!T29), '2-3-2'!T29, IF(ISNUMBER('2-3-2'!U29), '2-3-2'!U29, IF(ISNUMBER('2-3-2'!V29), '2-3-2'!V29, "XXX")))))))</f>
        <v>47.284568790000002</v>
      </c>
      <c r="N29" s="130">
        <f>IF(ISNUMBER('2-4-1'!V29),'2-4-1'!V29,IF(ISNUMBER('2-4-1'!U29),'2-4-1'!U29,IF(ISNUMBER('2-4-1'!W29),'2-4-1'!W29,IF(ISNUMBER('2-4-1'!T29),'2-4-1'!T29,IF(ISNUMBER('2-4-1'!X29),'2-4-1'!X29,IF(ISNUMBER('2-4-1'!S29),'2-4-1'!S29,'2016'!N29))))))</f>
        <v>2.5533260088074865</v>
      </c>
      <c r="O29" s="130" t="str">
        <f>IF(ISNUMBER('2-4-2'!D29), '2-4-2'!D29, IF(ISNUMBER('2-4-2'!E29), '2-4-2'!E29, IF(ISNUMBER('2-4-2'!C29), '2-4-2'!C29, IF(ISNUMBER('2-4-2'!F29), '2-4-2'!F29, IF(ISNUMBER('2-4-2'!G29), '2-4-2'!G29, IF(ISNUMBER('2-4-2'!H29), '2-4-2'!H29, IF(ISNUMBER('2-4-2'!I29), '2-4-2'!I29, IF(ISNUMBER('2-4-2'!J29), '2-4-2'!J29, "XXX"))))))))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IF(ISNUMBER('2-6-1'!H29), '2-6-1'!H29, IF(ISNUMBER('2-6-1'!I29), '2-6-1'!I29, IF(ISNUMBER('2-6-1'!J29), '2-6-1'!J29, "XXX")))))))</f>
        <v>5.9616239999999996</v>
      </c>
      <c r="S29" s="130">
        <f>IF(ISNUMBER('2-6-2'!E29), '2-6-2'!E29, IF(ISNUMBER('2-6-2'!F29), '2-6-2'!F29, IF(ISNUMBER('2-6-2'!G29), '2-6-2'!G29, IF(ISNUMBER('2-6-2'!H29), '2-6-2'!H29, IF(ISNUMBER('2-6-2'!I29), '2-6-2'!I29, IF(ISNUMBER('2-6-2'!J29), '2-6-2'!J29, IF(ISNUMBER('2-6-2'!K29), '2-6-2'!K29, "XXX")))))))</f>
        <v>62.36</v>
      </c>
      <c r="T29" s="130" t="str">
        <f>IF(ISNUMBER('2-7-1'!H29), '2-7-1'!H29, IF(ISNUMBER('2-7-1'!I29), '2-7-1'!I29, IF(ISNUMBER('2-7-1'!J29), '2-7-1'!J29, IF(ISNUMBER('2-7-1'!K29), '2-7-1'!K29, IF(ISNUMBER('2-7-1'!L29), '2-7-1'!L29, IF(ISNUMBER('2-7-1'!M29), '2-7-1'!M29, "XXX"))))))</f>
        <v>XXX</v>
      </c>
      <c r="U29" s="130" t="str">
        <f>IF(ISNUMBER('2-7-2'!H29), '2-7-2'!H29, IF(ISNUMBER('2-7-2'!I29), '2-7-2'!I29, IF(ISNUMBER('2-7-2'!J29), '2-7-2'!J29, IF(ISNUMBER('2-7-2'!K29), '2-7-2'!K29, IF(ISNUMBER('2-7-2'!L29), '2-7-2'!L29, IF(ISNUMBER('2-7-2'!M29), '2-7-2'!M29, "XXX"))))))</f>
        <v>XXX</v>
      </c>
      <c r="V29" s="130" t="str">
        <f>IF(ISNUMBER('2-8-1'!H29), '2-8-1'!H29, IF(ISNUMBER('2-8-1'!I29), '2-8-1'!I29, IF(ISNUMBER('2-8-1'!J29), '2-8-1'!J29, IF(ISNUMBER('2-8-1'!K29), '2-8-1'!K29, IF(ISNUMBER('2-8-1'!L29), '2-8-1'!L29, IF(ISNUMBER('2-8-1'!M29), '2-8-1'!M29, "XXX"))))))</f>
        <v>XXX</v>
      </c>
      <c r="W29" s="130" t="str">
        <f>IF(ISNUMBER('2-8-2'!H29), '2-8-2'!H29, IF(ISNUMBER('2-8-2'!I29), '2-8-2'!I29, IF(ISNUMBER('2-8-2'!J29), '2-8-2'!J29, IF(ISNUMBER('2-8-2'!K29), '2-8-2'!K29, IF(ISNUMBER('2-8-2'!L29), '2-8-2'!L29, IF(ISNUMBER('2-8-2'!M29), '2-8-2'!M29, "XXX"))))))</f>
        <v>XXX</v>
      </c>
      <c r="X29" s="130">
        <f>IF(ISNUMBER('3-1'!I28), '3-1'!I28, "XXX")</f>
        <v>0.26700000000000002</v>
      </c>
      <c r="Y29" s="130">
        <f>'3-2'!Q28</f>
        <v>-1.360377312</v>
      </c>
    </row>
    <row r="30" spans="1:25" ht="15.75" customHeight="1" x14ac:dyDescent="0.25">
      <c r="A30" s="19" t="s">
        <v>39</v>
      </c>
      <c r="B30" s="166" t="s">
        <v>39</v>
      </c>
      <c r="C30" s="165">
        <f>IF(ISNUMBER('1-1'!H30),'1-1'!H30, "XXX")</f>
        <v>7.9</v>
      </c>
      <c r="D30" s="130">
        <f>IF(UCDP!Y30, UCDP!Y30, "0.0")</f>
        <v>1.9235836589870891E-2</v>
      </c>
      <c r="E30" s="130">
        <f>IF(ISNUMBER('1-3'!I30), '1-3'!I30, IF(ISNUMBER('1-3'!J30), '1-3'!J30, IF(ISNUMBER('1-3'!K30), '1-3'!K30, IF(ISNUMBER('1-3'!L30), '1-3'!L30, IF(ISNUMBER('1-3'!M30), '1-3'!M30, IF(ISNUMBER('1-3'!P30), '1-3'!P30, IF(ISNUMBER('1-3'!Q30), '1-3'!Q30, "XXX")))))))</f>
        <v>51.166666666666664</v>
      </c>
      <c r="F30" s="130">
        <f>IF(ISNUMBER('1-4'!AP30),'1-4'!AP30, IF(ISNUMBER('1-4'!AQ30),'1-4'!AQ30, IF(ISNUMBER('1-4'!AR30),'1-4'!AR30, IF(ISNUMBER('1-4'!AS30),'1-4'!AS30, IF(ISNUMBER('1-4'!AT30),'1-4'!AT30, IF(ISNUMBER('1-4'!AU30),'1-4'!AU30, "XXX"))))))</f>
        <v>3</v>
      </c>
      <c r="G30" s="130">
        <f>IF(ISNUMBER('1-5'!H29),'1-5'!H29, "XXX")</f>
        <v>9.8000000000000007</v>
      </c>
      <c r="H30" s="130">
        <f>IF(ISNUMBER('2-1-1'!H30), '2-1-1'!H30, IF(ISNUMBER('2-1-1'!I30), '2-1-1'!I30, IF(ISNUMBER('2-1-1'!J30), '2-1-1'!J30, IF(ISNUMBER('2-1-1'!K30), '2-1-1'!K30, IF(ISNUMBER('2-1-1'!L30), '2-1-1'!L30, IF(ISNUMBER('2-1-1'!M30), '2-1-1'!M30, "XXX"))))))</f>
        <v>0.24428571428571427</v>
      </c>
      <c r="I30" s="130">
        <f>AVERAGE('2-1-2'!D29, '2-1-2'!E29)</f>
        <v>3.5295E-2</v>
      </c>
      <c r="J30" s="130">
        <f>IF(ISNUMBER('2-2-1'!AC30), '2-2-1'!AC30, IF(ISNUMBER('2-2-1'!AD30), '2-2-1'!AD30, IF(ISNUMBER('2-2-1'!AE30), '2-2-1'!AE30, IF(ISNUMBER('2-2-1'!AF30), '2-2-1'!AF30, IF(ISNUMBER('2-2-1'!AG30), '2-2-1'!AG30, IF(ISNUMBER('2-2-1'!AH30), '2-2-1'!AH30, IF(ISNUMBER('2-2-1'!AI30), '2-2-1'!AI30, IF(ISNUMBER('2-2-1'!Y30), '2-2-1'!Y30, IF(ISNUMBER('2-2-1'!X30), '2-2-1'!X30, IF(ISNUMBER('2-2-1'!W30), '2-2-1'!W30, IF(ISNUMBER('2-2-1'!AF30), '2-2-1'!AF30, IF(ISNUMBER('2-2-1'!V30), '2-2-1'!V30, IF(ISNUMBER('2-2-1'!U30), '2-2-1'!U30, IF(ISNUMBER('2-2-1'!T30), '2-2-1'!T30,"XXX"))))))))))))))</f>
        <v>1.4875600000000002</v>
      </c>
      <c r="K30" s="130">
        <f>IF(ISNUMBER('2-2-2'!H30), '2-2-2'!H30, IF(ISNUMBER('2-2-2'!I30), '2-2-2'!I30, IF(ISNUMBER('2-2-2'!J30), '2-2-2'!J30, IF(ISNUMBER('2-2-2'!K30), '2-2-2'!K30, IF(ISNUMBER('2-2-2'!L30), '2-2-2'!L30, IF(ISNUMBER('2-2-2'!M30), '2-2-2'!M30, "XXX"))))))</f>
        <v>0.3</v>
      </c>
      <c r="L30" s="130">
        <f>IF(ISNUMBER('2-3-1'!P30), '2-3-1'!P30, IF(ISNUMBER('2-3-1'!Q30), '2-3-1'!Q30, IF(ISNUMBER('2-3-1'!R30), '2-3-1'!R30, IF(ISNUMBER('2-3-1'!S30), '2-3-1'!S30, IF(ISNUMBER('2-3-1'!T30), '2-3-1'!T30, IF(ISNUMBER('2-3-1'!U30), '2-3-1'!U30, IF(ISNUMBER('2-3-1'!V30), '2-3-1'!V30, "XXX")))))))</f>
        <v>1.13619936</v>
      </c>
      <c r="M30" s="130">
        <f>IF(ISNUMBER('2-3-2'!P30), '2-3-2'!P30, IF(ISNUMBER('2-3-2'!Q30), '2-3-2'!Q30, IF(ISNUMBER('2-3-2'!R30), '2-3-2'!R30, IF(ISNUMBER('2-3-2'!S30), '2-3-2'!S30, IF(ISNUMBER('2-3-2'!T30), '2-3-2'!T30, IF(ISNUMBER('2-3-2'!U30), '2-3-2'!U30, IF(ISNUMBER('2-3-2'!V30), '2-3-2'!V30, "XXX")))))))</f>
        <v>58.637954710000002</v>
      </c>
      <c r="N30" s="130">
        <f>IF(ISNUMBER('2-4-1'!V30),'2-4-1'!V30,IF(ISNUMBER('2-4-1'!U30),'2-4-1'!U30,IF(ISNUMBER('2-4-1'!W30),'2-4-1'!W30,IF(ISNUMBER('2-4-1'!T30),'2-4-1'!T30,IF(ISNUMBER('2-4-1'!X30),'2-4-1'!X30,IF(ISNUMBER('2-4-1'!S30),'2-4-1'!S30,'2016'!N30))))))</f>
        <v>1.306</v>
      </c>
      <c r="O30" s="130">
        <f>IF(ISNUMBER('2-4-2'!D30), '2-4-2'!D30, IF(ISNUMBER('2-4-2'!E30), '2-4-2'!E30, IF(ISNUMBER('2-4-2'!C30), '2-4-2'!C30, IF(ISNUMBER('2-4-2'!F30), '2-4-2'!F30, IF(ISNUMBER('2-4-2'!G30), '2-4-2'!G30, IF(ISNUMBER('2-4-2'!H30), '2-4-2'!H30, IF(ISNUMBER('2-4-2'!I30), '2-4-2'!I30, IF(ISNUMBER('2-4-2'!J30), '2-4-2'!J30, "XXX"))))))))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IF(ISNUMBER('2-6-1'!H30), '2-6-1'!H30, IF(ISNUMBER('2-6-1'!I30), '2-6-1'!I30, IF(ISNUMBER('2-6-1'!J30), '2-6-1'!J30, "XXX")))))))</f>
        <v>9.5066220000000001</v>
      </c>
      <c r="S30" s="130">
        <f>IF(ISNUMBER('2-6-2'!E30), '2-6-2'!E30, IF(ISNUMBER('2-6-2'!F30), '2-6-2'!F30, IF(ISNUMBER('2-6-2'!G30), '2-6-2'!G30, IF(ISNUMBER('2-6-2'!H30), '2-6-2'!H30, IF(ISNUMBER('2-6-2'!I30), '2-6-2'!I30, IF(ISNUMBER('2-6-2'!J30), '2-6-2'!J30, IF(ISNUMBER('2-6-2'!K30), '2-6-2'!K30, "XXX")))))))</f>
        <v>33.51</v>
      </c>
      <c r="T30" s="130">
        <f>IF(ISNUMBER('2-7-1'!H30), '2-7-1'!H30, IF(ISNUMBER('2-7-1'!I30), '2-7-1'!I30, IF(ISNUMBER('2-7-1'!J30), '2-7-1'!J30, IF(ISNUMBER('2-7-1'!K30), '2-7-1'!K30, IF(ISNUMBER('2-7-1'!L30), '2-7-1'!L30, IF(ISNUMBER('2-7-1'!M30), '2-7-1'!M30, "XXX"))))))</f>
        <v>0.33428571428571424</v>
      </c>
      <c r="U30" s="130">
        <f>IF(ISNUMBER('2-7-2'!H30), '2-7-2'!H30, IF(ISNUMBER('2-7-2'!I30), '2-7-2'!I30, IF(ISNUMBER('2-7-2'!J30), '2-7-2'!J30, IF(ISNUMBER('2-7-2'!K30), '2-7-2'!K30, IF(ISNUMBER('2-7-2'!L30), '2-7-2'!L30, IF(ISNUMBER('2-7-2'!M30), '2-7-2'!M30, "XXX"))))))</f>
        <v>0.29571428571428571</v>
      </c>
      <c r="V30" s="130">
        <f>IF(ISNUMBER('2-8-1'!H30), '2-8-1'!H30, IF(ISNUMBER('2-8-1'!I30), '2-8-1'!I30, IF(ISNUMBER('2-8-1'!J30), '2-8-1'!J30, IF(ISNUMBER('2-8-1'!K30), '2-8-1'!K30, IF(ISNUMBER('2-8-1'!L30), '2-8-1'!L30, IF(ISNUMBER('2-8-1'!M30), '2-8-1'!M30, "XXX"))))))</f>
        <v>0.42285714285714288</v>
      </c>
      <c r="W30" s="130">
        <f>IF(ISNUMBER('2-8-2'!H30), '2-8-2'!H30, IF(ISNUMBER('2-8-2'!I30), '2-8-2'!I30, IF(ISNUMBER('2-8-2'!J30), '2-8-2'!J30, IF(ISNUMBER('2-8-2'!K30), '2-8-2'!K30, IF(ISNUMBER('2-8-2'!L30), '2-8-2'!L30, IF(ISNUMBER('2-8-2'!M30), '2-8-2'!M30, "XXX"))))))</f>
        <v>0.35714285714285715</v>
      </c>
      <c r="X30" s="130">
        <f>IF(ISNUMBER('3-1'!I29), '3-1'!I29, "XXX")</f>
        <v>0.27500000000000002</v>
      </c>
      <c r="Y30" s="130">
        <f>'3-2'!Q29</f>
        <v>-1.2627212999999999</v>
      </c>
    </row>
    <row r="31" spans="1:25" ht="15.75" customHeight="1" x14ac:dyDescent="0.25">
      <c r="A31" s="19" t="s">
        <v>40</v>
      </c>
      <c r="B31" s="166" t="s">
        <v>40</v>
      </c>
      <c r="C31" s="165">
        <f>IF(ISNUMBER('1-1'!H31),'1-1'!H31, "XXX")</f>
        <v>3.2</v>
      </c>
      <c r="D31" s="130" t="str">
        <f>IF(UCDP!Y31, UCDP!Y31, "0.0")</f>
        <v>0.0</v>
      </c>
      <c r="E31" s="130">
        <f>IF(ISNUMBER('1-3'!I31), '1-3'!I31, IF(ISNUMBER('1-3'!J31), '1-3'!J31, IF(ISNUMBER('1-3'!K31), '1-3'!K31, IF(ISNUMBER('1-3'!L31), '1-3'!L31, IF(ISNUMBER('1-3'!M31), '1-3'!M31, IF(ISNUMBER('1-3'!P31), '1-3'!P31, IF(ISNUMBER('1-3'!Q31), '1-3'!Q31, "XXX")))))))</f>
        <v>91</v>
      </c>
      <c r="F31" s="130">
        <f>IF(ISNUMBER('1-4'!AP31),'1-4'!AP31, IF(ISNUMBER('1-4'!AQ31),'1-4'!AQ31, IF(ISNUMBER('1-4'!AR31),'1-4'!AR31, IF(ISNUMBER('1-4'!AS31),'1-4'!AS31, IF(ISNUMBER('1-4'!AT31),'1-4'!AT31, IF(ISNUMBER('1-4'!AU31),'1-4'!AU31, "XXX"))))))</f>
        <v>2</v>
      </c>
      <c r="G31" s="130">
        <f>IF(ISNUMBER('1-5'!H30),'1-5'!H30, "XXX")</f>
        <v>3.5</v>
      </c>
      <c r="H31" s="130">
        <f>IF(ISNUMBER('2-1-1'!H31), '2-1-1'!H31, IF(ISNUMBER('2-1-1'!I31), '2-1-1'!I31, IF(ISNUMBER('2-1-1'!J31), '2-1-1'!J31, IF(ISNUMBER('2-1-1'!K31), '2-1-1'!K31, IF(ISNUMBER('2-1-1'!L31), '2-1-1'!L31, IF(ISNUMBER('2-1-1'!M31), '2-1-1'!M31, "XXX"))))))</f>
        <v>0.64857142857142858</v>
      </c>
      <c r="I31" s="130">
        <f>AVERAGE('2-1-2'!D30, '2-1-2'!E30)</f>
        <v>0.44705</v>
      </c>
      <c r="J31" s="130">
        <f>IF(ISNUMBER('2-2-1'!AC31), '2-2-1'!AC31, IF(ISNUMBER('2-2-1'!AD31), '2-2-1'!AD31, IF(ISNUMBER('2-2-1'!AE31), '2-2-1'!AE31, IF(ISNUMBER('2-2-1'!AF31), '2-2-1'!AF31, IF(ISNUMBER('2-2-1'!AG31), '2-2-1'!AG31, IF(ISNUMBER('2-2-1'!AH31), '2-2-1'!AH31, IF(ISNUMBER('2-2-1'!AI31), '2-2-1'!AI31, IF(ISNUMBER('2-2-1'!Y31), '2-2-1'!Y31, IF(ISNUMBER('2-2-1'!X31), '2-2-1'!X31, IF(ISNUMBER('2-2-1'!W31), '2-2-1'!W31, IF(ISNUMBER('2-2-1'!AF31), '2-2-1'!AF31, IF(ISNUMBER('2-2-1'!V31), '2-2-1'!V31, IF(ISNUMBER('2-2-1'!U31), '2-2-1'!U31, IF(ISNUMBER('2-2-1'!T31), '2-2-1'!T31,"XXX"))))))))))))))</f>
        <v>2.9458799999999998</v>
      </c>
      <c r="K31" s="130">
        <f>IF(ISNUMBER('2-2-2'!H31), '2-2-2'!H31, IF(ISNUMBER('2-2-2'!I31), '2-2-2'!I31, IF(ISNUMBER('2-2-2'!J31), '2-2-2'!J31, IF(ISNUMBER('2-2-2'!K31), '2-2-2'!K31, IF(ISNUMBER('2-2-2'!L31), '2-2-2'!L31, IF(ISNUMBER('2-2-2'!M31), '2-2-2'!M31, "XXX"))))))</f>
        <v>0.45571428571428568</v>
      </c>
      <c r="L31" s="130">
        <f>IF(ISNUMBER('2-3-1'!P31), '2-3-1'!P31, IF(ISNUMBER('2-3-1'!Q31), '2-3-1'!Q31, IF(ISNUMBER('2-3-1'!R31), '2-3-1'!R31, IF(ISNUMBER('2-3-1'!S31), '2-3-1'!S31, IF(ISNUMBER('2-3-1'!T31), '2-3-1'!T31, IF(ISNUMBER('2-3-1'!U31), '2-3-1'!U31, IF(ISNUMBER('2-3-1'!V31), '2-3-1'!V31, "XXX")))))))</f>
        <v>3.5473904599999999</v>
      </c>
      <c r="M31" s="130">
        <f>IF(ISNUMBER('2-3-2'!P31), '2-3-2'!P31, IF(ISNUMBER('2-3-2'!Q31), '2-3-2'!Q31, IF(ISNUMBER('2-3-2'!R31), '2-3-2'!R31, IF(ISNUMBER('2-3-2'!S31), '2-3-2'!S31, IF(ISNUMBER('2-3-2'!T31), '2-3-2'!T31, IF(ISNUMBER('2-3-2'!U31), '2-3-2'!U31, IF(ISNUMBER('2-3-2'!V31), '2-3-2'!V31, "XXX")))))))</f>
        <v>33.638309479999997</v>
      </c>
      <c r="N31" s="130">
        <f>IF(ISNUMBER('2-4-1'!V31),'2-4-1'!V31,IF(ISNUMBER('2-4-1'!U31),'2-4-1'!U31,IF(ISNUMBER('2-4-1'!W31),'2-4-1'!W31,IF(ISNUMBER('2-4-1'!T31),'2-4-1'!T31,IF(ISNUMBER('2-4-1'!X31),'2-4-1'!X31,IF(ISNUMBER('2-4-1'!S31),'2-4-1'!S31,'2016'!N31))))))</f>
        <v>13.403</v>
      </c>
      <c r="O31" s="130">
        <f>IF(ISNUMBER('2-4-2'!D31), '2-4-2'!D31, IF(ISNUMBER('2-4-2'!E31), '2-4-2'!E31, IF(ISNUMBER('2-4-2'!C31), '2-4-2'!C31, IF(ISNUMBER('2-4-2'!F31), '2-4-2'!F31, IF(ISNUMBER('2-4-2'!G31), '2-4-2'!G31, IF(ISNUMBER('2-4-2'!H31), '2-4-2'!H31, IF(ISNUMBER('2-4-2'!I31), '2-4-2'!I31, IF(ISNUMBER('2-4-2'!J31), '2-4-2'!J31, "XXX"))))))))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IF(ISNUMBER('2-6-1'!H31), '2-6-1'!H31, IF(ISNUMBER('2-6-1'!I31), '2-6-1'!I31, IF(ISNUMBER('2-6-1'!J31), '2-6-1'!J31, "XXX")))))))</f>
        <v>74.576819999999998</v>
      </c>
      <c r="S31" s="130">
        <f>IF(ISNUMBER('2-6-2'!E31), '2-6-2'!E31, IF(ISNUMBER('2-6-2'!F31), '2-6-2'!F31, IF(ISNUMBER('2-6-2'!G31), '2-6-2'!G31, IF(ISNUMBER('2-6-2'!H31), '2-6-2'!H31, IF(ISNUMBER('2-6-2'!I31), '2-6-2'!I31, IF(ISNUMBER('2-6-2'!J31), '2-6-2'!J31, IF(ISNUMBER('2-6-2'!K31), '2-6-2'!K31, "XXX")))))))</f>
        <v>0.11</v>
      </c>
      <c r="T31" s="130">
        <f>IF(ISNUMBER('2-7-1'!H31), '2-7-1'!H31, IF(ISNUMBER('2-7-1'!I31), '2-7-1'!I31, IF(ISNUMBER('2-7-1'!J31), '2-7-1'!J31, IF(ISNUMBER('2-7-1'!K31), '2-7-1'!K31, IF(ISNUMBER('2-7-1'!L31), '2-7-1'!L31, IF(ISNUMBER('2-7-1'!M31), '2-7-1'!M31, "XXX"))))))</f>
        <v>0.66857142857142848</v>
      </c>
      <c r="U31" s="130">
        <f>IF(ISNUMBER('2-7-2'!H31), '2-7-2'!H31, IF(ISNUMBER('2-7-2'!I31), '2-7-2'!I31, IF(ISNUMBER('2-7-2'!J31), '2-7-2'!J31, IF(ISNUMBER('2-7-2'!K31), '2-7-2'!K31, IF(ISNUMBER('2-7-2'!L31), '2-7-2'!L31, IF(ISNUMBER('2-7-2'!M31), '2-7-2'!M31, "XXX"))))))</f>
        <v>0.68214285714285716</v>
      </c>
      <c r="V31" s="130">
        <f>IF(ISNUMBER('2-8-1'!H31), '2-8-1'!H31, IF(ISNUMBER('2-8-1'!I31), '2-8-1'!I31, IF(ISNUMBER('2-8-1'!J31), '2-8-1'!J31, IF(ISNUMBER('2-8-1'!K31), '2-8-1'!K31, IF(ISNUMBER('2-8-1'!L31), '2-8-1'!L31, IF(ISNUMBER('2-8-1'!M31), '2-8-1'!M31, "XXX"))))))</f>
        <v>0.68142857142857138</v>
      </c>
      <c r="W31" s="130">
        <f>IF(ISNUMBER('2-8-2'!H31), '2-8-2'!H31, IF(ISNUMBER('2-8-2'!I31), '2-8-2'!I31, IF(ISNUMBER('2-8-2'!J31), '2-8-2'!J31, IF(ISNUMBER('2-8-2'!K31), '2-8-2'!K31, IF(ISNUMBER('2-8-2'!L31), '2-8-2'!L31, IF(ISNUMBER('2-8-2'!M31), '2-8-2'!M31, "XXX"))))))</f>
        <v>0.65285714285714291</v>
      </c>
      <c r="X31" s="130">
        <f>IF(ISNUMBER('3-1'!I30), '3-1'!I30, "XXX")</f>
        <v>0.89500000000000002</v>
      </c>
      <c r="Y31" s="130">
        <f>'3-2'!Q30</f>
        <v>1.1590939760000001</v>
      </c>
    </row>
    <row r="32" spans="1:25" ht="15.75" customHeight="1" x14ac:dyDescent="0.25">
      <c r="A32" s="19" t="s">
        <v>41</v>
      </c>
      <c r="B32" s="166" t="s">
        <v>41</v>
      </c>
      <c r="C32" s="165">
        <f>IF(ISNUMBER('1-1'!H32),'1-1'!H32, "XXX")</f>
        <v>3.8</v>
      </c>
      <c r="D32" s="130" t="str">
        <f>IF(UCDP!Y32, UCDP!Y32, "0.0")</f>
        <v>0.0</v>
      </c>
      <c r="E32" s="130">
        <f>IF(ISNUMBER('1-3'!I32), '1-3'!I32, IF(ISNUMBER('1-3'!J32), '1-3'!J32, IF(ISNUMBER('1-3'!K32), '1-3'!K32, IF(ISNUMBER('1-3'!L32), '1-3'!L32, IF(ISNUMBER('1-3'!M32), '1-3'!M32, IF(ISNUMBER('1-3'!P32), '1-3'!P32, IF(ISNUMBER('1-3'!Q32), '1-3'!Q32, "XXX")))))))</f>
        <v>79.000000000000014</v>
      </c>
      <c r="F32" s="130">
        <f>IF(ISNUMBER('1-4'!AP32),'1-4'!AP32, IF(ISNUMBER('1-4'!AQ32),'1-4'!AQ32, IF(ISNUMBER('1-4'!AR32),'1-4'!AR32, IF(ISNUMBER('1-4'!AS32),'1-4'!AS32, IF(ISNUMBER('1-4'!AT32),'1-4'!AT32, IF(ISNUMBER('1-4'!AU32),'1-4'!AU32, "XXX"))))))</f>
        <v>4</v>
      </c>
      <c r="G32" s="130">
        <f>IF(ISNUMBER('1-5'!H31),'1-5'!H31, "XXX")</f>
        <v>9.4</v>
      </c>
      <c r="H32" s="130">
        <f>IF(ISNUMBER('2-1-1'!H32), '2-1-1'!H32, IF(ISNUMBER('2-1-1'!I32), '2-1-1'!I32, IF(ISNUMBER('2-1-1'!J32), '2-1-1'!J32, IF(ISNUMBER('2-1-1'!K32), '2-1-1'!K32, IF(ISNUMBER('2-1-1'!L32), '2-1-1'!L32, IF(ISNUMBER('2-1-1'!M32), '2-1-1'!M32, "XXX"))))))</f>
        <v>0.64428571428571424</v>
      </c>
      <c r="I32" s="130">
        <f>AVERAGE('2-1-2'!D31, '2-1-2'!E31)</f>
        <v>0.329625</v>
      </c>
      <c r="J32" s="130" t="str">
        <f>IF(ISNUMBER('2-2-1'!AC32), '2-2-1'!AC32, IF(ISNUMBER('2-2-1'!AD32), '2-2-1'!AD32, IF(ISNUMBER('2-2-1'!AE32), '2-2-1'!AE32, IF(ISNUMBER('2-2-1'!AF32), '2-2-1'!AF32, IF(ISNUMBER('2-2-1'!AG32), '2-2-1'!AG32, IF(ISNUMBER('2-2-1'!AH32), '2-2-1'!AH32, IF(ISNUMBER('2-2-1'!AI32), '2-2-1'!AI32, IF(ISNUMBER('2-2-1'!Y32), '2-2-1'!Y32, IF(ISNUMBER('2-2-1'!X32), '2-2-1'!X32, IF(ISNUMBER('2-2-1'!W32), '2-2-1'!W32, IF(ISNUMBER('2-2-1'!AF32), '2-2-1'!AF32, IF(ISNUMBER('2-2-1'!V32), '2-2-1'!V32, IF(ISNUMBER('2-2-1'!U32), '2-2-1'!U32, IF(ISNUMBER('2-2-1'!T32), '2-2-1'!T32,"XXX"))))))))))))))</f>
        <v>XXX</v>
      </c>
      <c r="K32" s="130">
        <f>IF(ISNUMBER('2-2-2'!H32), '2-2-2'!H32, IF(ISNUMBER('2-2-2'!I32), '2-2-2'!I32, IF(ISNUMBER('2-2-2'!J32), '2-2-2'!J32, IF(ISNUMBER('2-2-2'!K32), '2-2-2'!K32, IF(ISNUMBER('2-2-2'!L32), '2-2-2'!L32, IF(ISNUMBER('2-2-2'!M32), '2-2-2'!M32, "XXX"))))))</f>
        <v>0.60857142857142854</v>
      </c>
      <c r="L32" s="130">
        <f>IF(ISNUMBER('2-3-1'!P32), '2-3-1'!P32, IF(ISNUMBER('2-3-1'!Q32), '2-3-1'!Q32, IF(ISNUMBER('2-3-1'!R32), '2-3-1'!R32, IF(ISNUMBER('2-3-1'!S32), '2-3-1'!S32, IF(ISNUMBER('2-3-1'!T32), '2-3-1'!T32, IF(ISNUMBER('2-3-1'!U32), '2-3-1'!U32, IF(ISNUMBER('2-3-1'!V32), '2-3-1'!V32, "XXX")))))))</f>
        <v>2.6898679699999999</v>
      </c>
      <c r="M32" s="130">
        <f>IF(ISNUMBER('2-3-2'!P32), '2-3-2'!P32, IF(ISNUMBER('2-3-2'!Q32), '2-3-2'!Q32, IF(ISNUMBER('2-3-2'!R32), '2-3-2'!R32, IF(ISNUMBER('2-3-2'!S32), '2-3-2'!S32, IF(ISNUMBER('2-3-2'!T32), '2-3-2'!T32, IF(ISNUMBER('2-3-2'!U32), '2-3-2'!U32, IF(ISNUMBER('2-3-2'!V32), '2-3-2'!V32, "XXX")))))))</f>
        <v>38.159515380000002</v>
      </c>
      <c r="N32" s="130">
        <f>IF(ISNUMBER('2-4-1'!V32),'2-4-1'!V32,IF(ISNUMBER('2-4-1'!U32),'2-4-1'!U32,IF(ISNUMBER('2-4-1'!W32),'2-4-1'!W32,IF(ISNUMBER('2-4-1'!T32),'2-4-1'!T32,IF(ISNUMBER('2-4-1'!X32),'2-4-1'!X32,IF(ISNUMBER('2-4-1'!S32),'2-4-1'!S32,'2016'!N32))))))</f>
        <v>8.3764604173973094</v>
      </c>
      <c r="O32" s="130">
        <f>IF(ISNUMBER('2-4-2'!D32), '2-4-2'!D32, IF(ISNUMBER('2-4-2'!E32), '2-4-2'!E32, IF(ISNUMBER('2-4-2'!C32), '2-4-2'!C32, IF(ISNUMBER('2-4-2'!F32), '2-4-2'!F32, IF(ISNUMBER('2-4-2'!G32), '2-4-2'!G32, IF(ISNUMBER('2-4-2'!H32), '2-4-2'!H32, IF(ISNUMBER('2-4-2'!I32), '2-4-2'!I32, IF(ISNUMBER('2-4-2'!J32), '2-4-2'!J32, "XXX"))))))))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IF(ISNUMBER('2-6-1'!H32), '2-6-1'!H32, IF(ISNUMBER('2-6-1'!I32), '2-6-1'!I32, IF(ISNUMBER('2-6-1'!J32), '2-6-1'!J32, "XXX")))))))</f>
        <v>47.596519999999998</v>
      </c>
      <c r="S32" s="130">
        <f>IF(ISNUMBER('2-6-2'!E32), '2-6-2'!E32, IF(ISNUMBER('2-6-2'!F32), '2-6-2'!F32, IF(ISNUMBER('2-6-2'!G32), '2-6-2'!G32, IF(ISNUMBER('2-6-2'!H32), '2-6-2'!H32, IF(ISNUMBER('2-6-2'!I32), '2-6-2'!I32, IF(ISNUMBER('2-6-2'!J32), '2-6-2'!J32, IF(ISNUMBER('2-6-2'!K32), '2-6-2'!K32, "XXX")))))))</f>
        <v>2.2000000000000002</v>
      </c>
      <c r="T32" s="130">
        <f>IF(ISNUMBER('2-7-1'!H32), '2-7-1'!H32, IF(ISNUMBER('2-7-1'!I32), '2-7-1'!I32, IF(ISNUMBER('2-7-1'!J32), '2-7-1'!J32, IF(ISNUMBER('2-7-1'!K32), '2-7-1'!K32, IF(ISNUMBER('2-7-1'!L32), '2-7-1'!L32, IF(ISNUMBER('2-7-1'!M32), '2-7-1'!M32, "XXX"))))))</f>
        <v>0.62857142857142867</v>
      </c>
      <c r="U32" s="130">
        <f>IF(ISNUMBER('2-7-2'!H32), '2-7-2'!H32, IF(ISNUMBER('2-7-2'!I32), '2-7-2'!I32, IF(ISNUMBER('2-7-2'!J32), '2-7-2'!J32, IF(ISNUMBER('2-7-2'!K32), '2-7-2'!K32, IF(ISNUMBER('2-7-2'!L32), '2-7-2'!L32, IF(ISNUMBER('2-7-2'!M32), '2-7-2'!M32, "XXX"))))))</f>
        <v>0.57071428571428573</v>
      </c>
      <c r="V32" s="130">
        <f>IF(ISNUMBER('2-8-1'!H32), '2-8-1'!H32, IF(ISNUMBER('2-8-1'!I32), '2-8-1'!I32, IF(ISNUMBER('2-8-1'!J32), '2-8-1'!J32, IF(ISNUMBER('2-8-1'!K32), '2-8-1'!K32, IF(ISNUMBER('2-8-1'!L32), '2-8-1'!L32, IF(ISNUMBER('2-8-1'!M32), '2-8-1'!M32, "XXX"))))))</f>
        <v>0.60857142857142854</v>
      </c>
      <c r="W32" s="130">
        <f>IF(ISNUMBER('2-8-2'!H32), '2-8-2'!H32, IF(ISNUMBER('2-8-2'!I32), '2-8-2'!I32, IF(ISNUMBER('2-8-2'!J32), '2-8-2'!J32, IF(ISNUMBER('2-8-2'!K32), '2-8-2'!K32, IF(ISNUMBER('2-8-2'!L32), '2-8-2'!L32, IF(ISNUMBER('2-8-2'!M32), '2-8-2'!M32, "XXX"))))))</f>
        <v>0.58857142857142863</v>
      </c>
      <c r="X32" s="130">
        <f>IF(ISNUMBER('3-1'!I31), '3-1'!I31, "XXX")</f>
        <v>8.6999999999999994E-2</v>
      </c>
      <c r="Y32" s="130">
        <f>'3-2'!Q31</f>
        <v>-1.5133301020000001</v>
      </c>
    </row>
    <row r="33" spans="1:25" ht="15.75" customHeight="1" x14ac:dyDescent="0.25">
      <c r="A33" s="19" t="s">
        <v>42</v>
      </c>
      <c r="B33" s="166" t="s">
        <v>42</v>
      </c>
      <c r="C33" s="165">
        <f>IF(ISNUMBER('1-1'!H33),'1-1'!H33, "XXX")</f>
        <v>7.1</v>
      </c>
      <c r="D33" s="130">
        <f>IF(UCDP!Y33, UCDP!Y33, "0.0")</f>
        <v>3.37296536271336E-2</v>
      </c>
      <c r="E33" s="130">
        <f>IF(ISNUMBER('1-3'!I33), '1-3'!I33, IF(ISNUMBER('1-3'!J33), '1-3'!J33, IF(ISNUMBER('1-3'!K33), '1-3'!K33, IF(ISNUMBER('1-3'!L33), '1-3'!L33, IF(ISNUMBER('1-3'!M33), '1-3'!M33, IF(ISNUMBER('1-3'!P33), '1-3'!P33, IF(ISNUMBER('1-3'!Q33), '1-3'!Q33, "XXX")))))))</f>
        <v>51.333333333333336</v>
      </c>
      <c r="F33" s="130">
        <f>IF(ISNUMBER('1-4'!AP33),'1-4'!AP33, IF(ISNUMBER('1-4'!AQ33),'1-4'!AQ33, IF(ISNUMBER('1-4'!AR33),'1-4'!AR33, IF(ISNUMBER('1-4'!AS33),'1-4'!AS33, IF(ISNUMBER('1-4'!AT33),'1-4'!AT33, IF(ISNUMBER('1-4'!AU33),'1-4'!AU33, "XXX"))))))</f>
        <v>4</v>
      </c>
      <c r="G33" s="130">
        <f>IF(ISNUMBER('1-5'!H32),'1-5'!H32, "XXX")</f>
        <v>7.3</v>
      </c>
      <c r="H33" s="130">
        <f>IF(ISNUMBER('2-1-1'!H33), '2-1-1'!H33, IF(ISNUMBER('2-1-1'!I33), '2-1-1'!I33, IF(ISNUMBER('2-1-1'!J33), '2-1-1'!J33, IF(ISNUMBER('2-1-1'!K33), '2-1-1'!K33, IF(ISNUMBER('2-1-1'!L33), '2-1-1'!L33, IF(ISNUMBER('2-1-1'!M33), '2-1-1'!M33, "XXX"))))))</f>
        <v>0.5</v>
      </c>
      <c r="I33" s="130">
        <f>AVERAGE('2-1-2'!D32, '2-1-2'!E32)</f>
        <v>0.30957499999999999</v>
      </c>
      <c r="J33" s="130">
        <f>IF(ISNUMBER('2-2-1'!AC33), '2-2-1'!AC33, IF(ISNUMBER('2-2-1'!AD33), '2-2-1'!AD33, IF(ISNUMBER('2-2-1'!AE33), '2-2-1'!AE33, IF(ISNUMBER('2-2-1'!AF33), '2-2-1'!AF33, IF(ISNUMBER('2-2-1'!AG33), '2-2-1'!AG33, IF(ISNUMBER('2-2-1'!AH33), '2-2-1'!AH33, IF(ISNUMBER('2-2-1'!AI33), '2-2-1'!AI33, IF(ISNUMBER('2-2-1'!Y33), '2-2-1'!Y33, IF(ISNUMBER('2-2-1'!X33), '2-2-1'!X33, IF(ISNUMBER('2-2-1'!W33), '2-2-1'!W33, IF(ISNUMBER('2-2-1'!AF33), '2-2-1'!AF33, IF(ISNUMBER('2-2-1'!V33), '2-2-1'!V33, IF(ISNUMBER('2-2-1'!U33), '2-2-1'!U33, IF(ISNUMBER('2-2-1'!T33), '2-2-1'!T33,"XXX"))))))))))))))</f>
        <v>3.0883799999999999</v>
      </c>
      <c r="K33" s="130">
        <f>IF(ISNUMBER('2-2-2'!H33), '2-2-2'!H33, IF(ISNUMBER('2-2-2'!I33), '2-2-2'!I33, IF(ISNUMBER('2-2-2'!J33), '2-2-2'!J33, IF(ISNUMBER('2-2-2'!K33), '2-2-2'!K33, IF(ISNUMBER('2-2-2'!L33), '2-2-2'!L33, IF(ISNUMBER('2-2-2'!M33), '2-2-2'!M33, "XXX"))))))</f>
        <v>0.4642857142857143</v>
      </c>
      <c r="L33" s="130">
        <f>IF(ISNUMBER('2-3-1'!P33), '2-3-1'!P33, IF(ISNUMBER('2-3-1'!Q33), '2-3-1'!Q33, IF(ISNUMBER('2-3-1'!R33), '2-3-1'!R33, IF(ISNUMBER('2-3-1'!S33), '2-3-1'!S33, IF(ISNUMBER('2-3-1'!T33), '2-3-1'!T33, IF(ISNUMBER('2-3-1'!U33), '2-3-1'!U33, IF(ISNUMBER('2-3-1'!V33), '2-3-1'!V33, "XXX")))))))</f>
        <v>4.90206432</v>
      </c>
      <c r="M33" s="130">
        <f>IF(ISNUMBER('2-3-2'!P33), '2-3-2'!P33, IF(ISNUMBER('2-3-2'!Q33), '2-3-2'!Q33, IF(ISNUMBER('2-3-2'!R33), '2-3-2'!R33, IF(ISNUMBER('2-3-2'!S33), '2-3-2'!S33, IF(ISNUMBER('2-3-2'!T33), '2-3-2'!T33, IF(ISNUMBER('2-3-2'!U33), '2-3-2'!U33, IF(ISNUMBER('2-3-2'!V33), '2-3-2'!V33, "XXX")))))))</f>
        <v>17.152898789999998</v>
      </c>
      <c r="N33" s="130">
        <f>IF(ISNUMBER('2-4-1'!V33),'2-4-1'!V33,IF(ISNUMBER('2-4-1'!U33),'2-4-1'!U33,IF(ISNUMBER('2-4-1'!W33),'2-4-1'!W33,IF(ISNUMBER('2-4-1'!T33),'2-4-1'!T33,IF(ISNUMBER('2-4-1'!X33),'2-4-1'!X33,IF(ISNUMBER('2-4-1'!S33),'2-4-1'!S33,'2016'!N33))))))</f>
        <v>13.531972224</v>
      </c>
      <c r="O33" s="130">
        <f>IF(ISNUMBER('2-4-2'!D33), '2-4-2'!D33, IF(ISNUMBER('2-4-2'!E33), '2-4-2'!E33, IF(ISNUMBER('2-4-2'!C33), '2-4-2'!C33, IF(ISNUMBER('2-4-2'!F33), '2-4-2'!F33, IF(ISNUMBER('2-4-2'!G33), '2-4-2'!G33, IF(ISNUMBER('2-4-2'!H33), '2-4-2'!H33, IF(ISNUMBER('2-4-2'!I33), '2-4-2'!I33, IF(ISNUMBER('2-4-2'!J33), '2-4-2'!J33, "XXX"))))))))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IF(ISNUMBER('2-6-1'!H33), '2-6-1'!H33, IF(ISNUMBER('2-6-1'!I33), '2-6-1'!I33, IF(ISNUMBER('2-6-1'!J33), '2-6-1'!J33, "XXX")))))))</f>
        <v>47.635840000000002</v>
      </c>
      <c r="S33" s="130">
        <f>IF(ISNUMBER('2-6-2'!E33), '2-6-2'!E33, IF(ISNUMBER('2-6-2'!F33), '2-6-2'!F33, IF(ISNUMBER('2-6-2'!G33), '2-6-2'!G33, IF(ISNUMBER('2-6-2'!H33), '2-6-2'!H33, IF(ISNUMBER('2-6-2'!I33), '2-6-2'!I33, IF(ISNUMBER('2-6-2'!J33), '2-6-2'!J33, IF(ISNUMBER('2-6-2'!K33), '2-6-2'!K33, "XXX")))))))</f>
        <v>3.45</v>
      </c>
      <c r="T33" s="130">
        <f>IF(ISNUMBER('2-7-1'!H33), '2-7-1'!H33, IF(ISNUMBER('2-7-1'!I33), '2-7-1'!I33, IF(ISNUMBER('2-7-1'!J33), '2-7-1'!J33, IF(ISNUMBER('2-7-1'!K33), '2-7-1'!K33, IF(ISNUMBER('2-7-1'!L33), '2-7-1'!L33, IF(ISNUMBER('2-7-1'!M33), '2-7-1'!M33, "XXX"))))))</f>
        <v>0.51857142857142857</v>
      </c>
      <c r="U33" s="130">
        <f>IF(ISNUMBER('2-7-2'!H33), '2-7-2'!H33, IF(ISNUMBER('2-7-2'!I33), '2-7-2'!I33, IF(ISNUMBER('2-7-2'!J33), '2-7-2'!J33, IF(ISNUMBER('2-7-2'!K33), '2-7-2'!K33, IF(ISNUMBER('2-7-2'!L33), '2-7-2'!L33, IF(ISNUMBER('2-7-2'!M33), '2-7-2'!M33, "XXX"))))))</f>
        <v>0.38642857142857145</v>
      </c>
      <c r="V33" s="130">
        <f>IF(ISNUMBER('2-8-1'!H33), '2-8-1'!H33, IF(ISNUMBER('2-8-1'!I33), '2-8-1'!I33, IF(ISNUMBER('2-8-1'!J33), '2-8-1'!J33, IF(ISNUMBER('2-8-1'!K33), '2-8-1'!K33, IF(ISNUMBER('2-8-1'!L33), '2-8-1'!L33, IF(ISNUMBER('2-8-1'!M33), '2-8-1'!M33, "XXX"))))))</f>
        <v>0.54714285714285715</v>
      </c>
      <c r="W33" s="130">
        <f>IF(ISNUMBER('2-8-2'!H33), '2-8-2'!H33, IF(ISNUMBER('2-8-2'!I33), '2-8-2'!I33, IF(ISNUMBER('2-8-2'!J33), '2-8-2'!J33, IF(ISNUMBER('2-8-2'!K33), '2-8-2'!K33, IF(ISNUMBER('2-8-2'!L33), '2-8-2'!L33, IF(ISNUMBER('2-8-2'!M33), '2-8-2'!M33, "XXX"))))))</f>
        <v>0.4642857142857143</v>
      </c>
      <c r="X33" s="130">
        <f>IF(ISNUMBER('3-1'!I32), '3-1'!I32, "XXX")</f>
        <v>0.66900000000000004</v>
      </c>
      <c r="Y33" s="130">
        <f>'3-2'!Q32</f>
        <v>-1.3910600000000001E-4</v>
      </c>
    </row>
    <row r="34" spans="1:25" ht="15.75" customHeight="1" x14ac:dyDescent="0.25">
      <c r="A34" s="19" t="s">
        <v>43</v>
      </c>
      <c r="B34" s="166" t="s">
        <v>174</v>
      </c>
      <c r="C34" s="165">
        <f>IF(ISNUMBER('1-1'!H34),'1-1'!H34, "XXX")</f>
        <v>9.6999999999999993</v>
      </c>
      <c r="D34" s="130">
        <f>IF(UCDP!Y34, UCDP!Y34, "0.0")</f>
        <v>0.10537741094626907</v>
      </c>
      <c r="E34" s="130">
        <f>IF(ISNUMBER('1-3'!I34), '1-3'!I34, IF(ISNUMBER('1-3'!J34), '1-3'!J34, IF(ISNUMBER('1-3'!K34), '1-3'!K34, IF(ISNUMBER('1-3'!L34), '1-3'!L34, IF(ISNUMBER('1-3'!M34), '1-3'!M34, IF(ISNUMBER('1-3'!P34), '1-3'!P34, IF(ISNUMBER('1-3'!Q34), '1-3'!Q34, "XXX")))))))</f>
        <v>73.166666666666671</v>
      </c>
      <c r="F34" s="130">
        <f>IF(ISNUMBER('1-4'!AP34),'1-4'!AP34, IF(ISNUMBER('1-4'!AQ34),'1-4'!AQ34, IF(ISNUMBER('1-4'!AR34),'1-4'!AR34, IF(ISNUMBER('1-4'!AS34),'1-4'!AS34, IF(ISNUMBER('1-4'!AT34),'1-4'!AT34, IF(ISNUMBER('1-4'!AU34),'1-4'!AU34, "XXX"))))))</f>
        <v>5</v>
      </c>
      <c r="G34" s="130">
        <f>IF(ISNUMBER('1-5'!H33),'1-5'!H33, "XXX")</f>
        <v>9.8000000000000007</v>
      </c>
      <c r="H34" s="130">
        <f>IF(ISNUMBER('2-1-1'!H34), '2-1-1'!H34, IF(ISNUMBER('2-1-1'!I34), '2-1-1'!I34, IF(ISNUMBER('2-1-1'!J34), '2-1-1'!J34, IF(ISNUMBER('2-1-1'!K34), '2-1-1'!K34, IF(ISNUMBER('2-1-1'!L34), '2-1-1'!L34, IF(ISNUMBER('2-1-1'!M34), '2-1-1'!M34, "XXX"))))))</f>
        <v>0.24571428571428569</v>
      </c>
      <c r="I34" s="130">
        <f>AVERAGE('2-1-2'!D33, '2-1-2'!E33)</f>
        <v>2.5999999999999999E-2</v>
      </c>
      <c r="J34" s="130">
        <f>IF(ISNUMBER('2-2-1'!AC34), '2-2-1'!AC34, IF(ISNUMBER('2-2-1'!AD34), '2-2-1'!AD34, IF(ISNUMBER('2-2-1'!AE34), '2-2-1'!AE34, IF(ISNUMBER('2-2-1'!AF34), '2-2-1'!AF34, IF(ISNUMBER('2-2-1'!AG34), '2-2-1'!AG34, IF(ISNUMBER('2-2-1'!AH34), '2-2-1'!AH34, IF(ISNUMBER('2-2-1'!AI34), '2-2-1'!AI34, IF(ISNUMBER('2-2-1'!Y34), '2-2-1'!Y34, IF(ISNUMBER('2-2-1'!X34), '2-2-1'!X34, IF(ISNUMBER('2-2-1'!W34), '2-2-1'!W34, IF(ISNUMBER('2-2-1'!AF34), '2-2-1'!AF34, IF(ISNUMBER('2-2-1'!V34), '2-2-1'!V34, IF(ISNUMBER('2-2-1'!U34), '2-2-1'!U34, IF(ISNUMBER('2-2-1'!T34), '2-2-1'!T34,"XXX"))))))))))))))</f>
        <v>1.5663199999999999</v>
      </c>
      <c r="K34" s="130">
        <f>IF(ISNUMBER('2-2-2'!H34), '2-2-2'!H34, IF(ISNUMBER('2-2-2'!I34), '2-2-2'!I34, IF(ISNUMBER('2-2-2'!J34), '2-2-2'!J34, IF(ISNUMBER('2-2-2'!K34), '2-2-2'!K34, IF(ISNUMBER('2-2-2'!L34), '2-2-2'!L34, IF(ISNUMBER('2-2-2'!M34), '2-2-2'!M34, "XXX"))))))</f>
        <v>0.51142857142857145</v>
      </c>
      <c r="L34" s="130">
        <f>IF(ISNUMBER('2-3-1'!P34), '2-3-1'!P34, IF(ISNUMBER('2-3-1'!Q34), '2-3-1'!Q34, IF(ISNUMBER('2-3-1'!R34), '2-3-1'!R34, IF(ISNUMBER('2-3-1'!S34), '2-3-1'!S34, IF(ISNUMBER('2-3-1'!T34), '2-3-1'!T34, IF(ISNUMBER('2-3-1'!U34), '2-3-1'!U34, IF(ISNUMBER('2-3-1'!V34), '2-3-1'!V34, "XXX")))))))</f>
        <v>0.49843409999999999</v>
      </c>
      <c r="M34" s="130">
        <f>IF(ISNUMBER('2-3-2'!P34), '2-3-2'!P34, IF(ISNUMBER('2-3-2'!Q34), '2-3-2'!Q34, IF(ISNUMBER('2-3-2'!R34), '2-3-2'!R34, IF(ISNUMBER('2-3-2'!S34), '2-3-2'!S34, IF(ISNUMBER('2-3-2'!T34), '2-3-2'!T34, IF(ISNUMBER('2-3-2'!U34), '2-3-2'!U34, IF(ISNUMBER('2-3-2'!V34), '2-3-2'!V34, "XXX")))))))</f>
        <v>39.43296814</v>
      </c>
      <c r="N34" s="130">
        <f>IF(ISNUMBER('2-4-1'!V34),'2-4-1'!V34,IF(ISNUMBER('2-4-1'!U34),'2-4-1'!U34,IF(ISNUMBER('2-4-1'!W34),'2-4-1'!W34,IF(ISNUMBER('2-4-1'!T34),'2-4-1'!T34,IF(ISNUMBER('2-4-1'!X34),'2-4-1'!X34,IF(ISNUMBER('2-4-1'!S34),'2-4-1'!S34,'2016'!N34))))))</f>
        <v>3.4836285501004305</v>
      </c>
      <c r="O34" s="130" t="str">
        <f>IF(ISNUMBER('2-4-2'!D34), '2-4-2'!D34, IF(ISNUMBER('2-4-2'!E34), '2-4-2'!E34, IF(ISNUMBER('2-4-2'!C34), '2-4-2'!C34, IF(ISNUMBER('2-4-2'!F34), '2-4-2'!F34, IF(ISNUMBER('2-4-2'!G34), '2-4-2'!G34, IF(ISNUMBER('2-4-2'!H34), '2-4-2'!H34, IF(ISNUMBER('2-4-2'!I34), '2-4-2'!I34, IF(ISNUMBER('2-4-2'!J34), '2-4-2'!J34, "XXX"))))))))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IF(ISNUMBER('2-6-1'!H34), '2-6-1'!H34, IF(ISNUMBER('2-6-1'!I34), '2-6-1'!I34, IF(ISNUMBER('2-6-1'!J34), '2-6-1'!J34, "XXX")))))))</f>
        <v>18.235399999999998</v>
      </c>
      <c r="S34" s="130">
        <f>IF(ISNUMBER('2-6-2'!E34), '2-6-2'!E34, IF(ISNUMBER('2-6-2'!F34), '2-6-2'!F34, IF(ISNUMBER('2-6-2'!G34), '2-6-2'!G34, IF(ISNUMBER('2-6-2'!H34), '2-6-2'!H34, IF(ISNUMBER('2-6-2'!I34), '2-6-2'!I34, IF(ISNUMBER('2-6-2'!J34), '2-6-2'!J34, IF(ISNUMBER('2-6-2'!K34), '2-6-2'!K34, "XXX")))))))</f>
        <v>72.97</v>
      </c>
      <c r="T34" s="130">
        <f>IF(ISNUMBER('2-7-1'!H34), '2-7-1'!H34, IF(ISNUMBER('2-7-1'!I34), '2-7-1'!I34, IF(ISNUMBER('2-7-1'!J34), '2-7-1'!J34, IF(ISNUMBER('2-7-1'!K34), '2-7-1'!K34, IF(ISNUMBER('2-7-1'!L34), '2-7-1'!L34, IF(ISNUMBER('2-7-1'!M34), '2-7-1'!M34, "XXX"))))))</f>
        <v>0.52285714285714291</v>
      </c>
      <c r="U34" s="130">
        <f>IF(ISNUMBER('2-7-2'!H34), '2-7-2'!H34, IF(ISNUMBER('2-7-2'!I34), '2-7-2'!I34, IF(ISNUMBER('2-7-2'!J34), '2-7-2'!J34, IF(ISNUMBER('2-7-2'!K34), '2-7-2'!K34, IF(ISNUMBER('2-7-2'!L34), '2-7-2'!L34, IF(ISNUMBER('2-7-2'!M34), '2-7-2'!M34, "XXX"))))))</f>
        <v>0.35714285714285715</v>
      </c>
      <c r="V34" s="130">
        <f>IF(ISNUMBER('2-8-1'!H34), '2-8-1'!H34, IF(ISNUMBER('2-8-1'!I34), '2-8-1'!I34, IF(ISNUMBER('2-8-1'!J34), '2-8-1'!J34, IF(ISNUMBER('2-8-1'!K34), '2-8-1'!K34, IF(ISNUMBER('2-8-1'!L34), '2-8-1'!L34, IF(ISNUMBER('2-8-1'!M34), '2-8-1'!M34, "XXX"))))))</f>
        <v>0.5842857142857143</v>
      </c>
      <c r="W34" s="130">
        <f>IF(ISNUMBER('2-8-2'!H34), '2-8-2'!H34, IF(ISNUMBER('2-8-2'!I34), '2-8-2'!I34, IF(ISNUMBER('2-8-2'!J34), '2-8-2'!J34, IF(ISNUMBER('2-8-2'!K34), '2-8-2'!K34, IF(ISNUMBER('2-8-2'!L34), '2-8-2'!L34, IF(ISNUMBER('2-8-2'!M34), '2-8-2'!M34, "XXX"))))))</f>
        <v>0.47142857142857142</v>
      </c>
      <c r="X34" s="130">
        <f>IF(ISNUMBER('3-1'!I33), '3-1'!I33, "XXX")</f>
        <v>0.32600000000000001</v>
      </c>
      <c r="Y34" s="130">
        <f>'3-2'!Q33</f>
        <v>-1.344586134</v>
      </c>
    </row>
    <row r="35" spans="1:25" ht="15.75" customHeight="1" x14ac:dyDescent="0.25">
      <c r="A35" s="19" t="s">
        <v>44</v>
      </c>
      <c r="B35" s="166" t="s">
        <v>175</v>
      </c>
      <c r="C35" s="165">
        <f>IF(ISNUMBER('1-1'!H35),'1-1'!H35, "XXX")</f>
        <v>8.1999999999999993</v>
      </c>
      <c r="D35" s="130" t="str">
        <f>IF(UCDP!Y35, UCDP!Y35, "0.0")</f>
        <v>0.0</v>
      </c>
      <c r="E35" s="130" t="str">
        <f>IF(ISNUMBER('1-3'!I35), '1-3'!I35, IF(ISNUMBER('1-3'!J35), '1-3'!J35, IF(ISNUMBER('1-3'!K35), '1-3'!K35, IF(ISNUMBER('1-3'!L35), '1-3'!L35, IF(ISNUMBER('1-3'!M35), '1-3'!M35, IF(ISNUMBER('1-3'!P35), '1-3'!P35, IF(ISNUMBER('1-3'!Q35), '1-3'!Q35, "XXX")))))))</f>
        <v>XXX</v>
      </c>
      <c r="F35" s="130">
        <f>IF(ISNUMBER('1-4'!AP35),'1-4'!AP35, IF(ISNUMBER('1-4'!AQ35),'1-4'!AQ35, IF(ISNUMBER('1-4'!AR35),'1-4'!AR35, IF(ISNUMBER('1-4'!AS35),'1-4'!AS35, IF(ISNUMBER('1-4'!AT35),'1-4'!AT35, IF(ISNUMBER('1-4'!AU35),'1-4'!AU35, "XXX"))))))</f>
        <v>4</v>
      </c>
      <c r="G35" s="130">
        <f>IF(ISNUMBER('1-5'!H34),'1-5'!H34, "XXX")</f>
        <v>7.5</v>
      </c>
      <c r="H35" s="130" t="str">
        <f>IF(ISNUMBER('2-1-1'!H35), '2-1-1'!H35, IF(ISNUMBER('2-1-1'!I35), '2-1-1'!I35, IF(ISNUMBER('2-1-1'!J35), '2-1-1'!J35, IF(ISNUMBER('2-1-1'!K35), '2-1-1'!K35, IF(ISNUMBER('2-1-1'!L35), '2-1-1'!L35, IF(ISNUMBER('2-1-1'!M35), '2-1-1'!M35, "XXX"))))))</f>
        <v>XXX</v>
      </c>
      <c r="I35" s="130">
        <f>AVERAGE('2-1-2'!D34, '2-1-2'!E34)</f>
        <v>0.13639499999999999</v>
      </c>
      <c r="J35" s="130">
        <f>IF(ISNUMBER('2-2-1'!AC35), '2-2-1'!AC35, IF(ISNUMBER('2-2-1'!AD35), '2-2-1'!AD35, IF(ISNUMBER('2-2-1'!AE35), '2-2-1'!AE35, IF(ISNUMBER('2-2-1'!AF35), '2-2-1'!AF35, IF(ISNUMBER('2-2-1'!AG35), '2-2-1'!AG35, IF(ISNUMBER('2-2-1'!AH35), '2-2-1'!AH35, IF(ISNUMBER('2-2-1'!AI35), '2-2-1'!AI35, IF(ISNUMBER('2-2-1'!Y35), '2-2-1'!Y35, IF(ISNUMBER('2-2-1'!X35), '2-2-1'!X35, IF(ISNUMBER('2-2-1'!W35), '2-2-1'!W35, IF(ISNUMBER('2-2-1'!AF35), '2-2-1'!AF35, IF(ISNUMBER('2-2-1'!V35), '2-2-1'!V35, IF(ISNUMBER('2-2-1'!U35), '2-2-1'!U35, IF(ISNUMBER('2-2-1'!T35), '2-2-1'!T35,"XXX"))))))))))))))</f>
        <v>1.2564900000000001</v>
      </c>
      <c r="K35" s="130" t="str">
        <f>IF(ISNUMBER('2-2-2'!H35), '2-2-2'!H35, IF(ISNUMBER('2-2-2'!I35), '2-2-2'!I35, IF(ISNUMBER('2-2-2'!J35), '2-2-2'!J35, IF(ISNUMBER('2-2-2'!K35), '2-2-2'!K35, IF(ISNUMBER('2-2-2'!L35), '2-2-2'!L35, IF(ISNUMBER('2-2-2'!M35), '2-2-2'!M35, "XXX"))))))</f>
        <v>XXX</v>
      </c>
      <c r="L35" s="130">
        <f>IF(ISNUMBER('2-3-1'!P35), '2-3-1'!P35, IF(ISNUMBER('2-3-1'!Q35), '2-3-1'!Q35, IF(ISNUMBER('2-3-1'!R35), '2-3-1'!R35, IF(ISNUMBER('2-3-1'!S35), '2-3-1'!S35, IF(ISNUMBER('2-3-1'!T35), '2-3-1'!T35, IF(ISNUMBER('2-3-1'!U35), '2-3-1'!U35, IF(ISNUMBER('2-3-1'!V35), '2-3-1'!V35, "XXX")))))))</f>
        <v>0.93664944000000006</v>
      </c>
      <c r="M35" s="130">
        <f>IF(ISNUMBER('2-3-2'!P35), '2-3-2'!P35, IF(ISNUMBER('2-3-2'!Q35), '2-3-2'!Q35, IF(ISNUMBER('2-3-2'!R35), '2-3-2'!R35, IF(ISNUMBER('2-3-2'!S35), '2-3-2'!S35, IF(ISNUMBER('2-3-2'!T35), '2-3-2'!T35, IF(ISNUMBER('2-3-2'!U35), '2-3-2'!U35, IF(ISNUMBER('2-3-2'!V35), '2-3-2'!V35, "XXX")))))))</f>
        <v>30.652585980000001</v>
      </c>
      <c r="N35" s="130">
        <f>IF(ISNUMBER('2-4-1'!V35),'2-4-1'!V35,IF(ISNUMBER('2-4-1'!U35),'2-4-1'!U35,IF(ISNUMBER('2-4-1'!W35),'2-4-1'!W35,IF(ISNUMBER('2-4-1'!T35),'2-4-1'!T35,IF(ISNUMBER('2-4-1'!X35),'2-4-1'!X35,IF(ISNUMBER('2-4-1'!S35),'2-4-1'!S35,'2016'!N35))))))</f>
        <v>2.2084605999295248</v>
      </c>
      <c r="O35" s="130" t="str">
        <f>IF(ISNUMBER('2-4-2'!D35), '2-4-2'!D35, IF(ISNUMBER('2-4-2'!E35), '2-4-2'!E35, IF(ISNUMBER('2-4-2'!C35), '2-4-2'!C35, IF(ISNUMBER('2-4-2'!F35), '2-4-2'!F35, IF(ISNUMBER('2-4-2'!G35), '2-4-2'!G35, IF(ISNUMBER('2-4-2'!H35), '2-4-2'!H35, IF(ISNUMBER('2-4-2'!I35), '2-4-2'!I35, IF(ISNUMBER('2-4-2'!J35), '2-4-2'!J35, "XXX"))))))))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IF(ISNUMBER('2-6-1'!H35), '2-6-1'!H35, IF(ISNUMBER('2-6-1'!I35), '2-6-1'!I35, IF(ISNUMBER('2-6-1'!J35), '2-6-1'!J35, "XXX")))))))</f>
        <v>24.096820000000001</v>
      </c>
      <c r="S35" s="130">
        <f>IF(ISNUMBER('2-6-2'!E35), '2-6-2'!E35, IF(ISNUMBER('2-6-2'!F35), '2-6-2'!F35, IF(ISNUMBER('2-6-2'!G35), '2-6-2'!G35, IF(ISNUMBER('2-6-2'!H35), '2-6-2'!H35, IF(ISNUMBER('2-6-2'!I35), '2-6-2'!I35, IF(ISNUMBER('2-6-2'!J35), '2-6-2'!J35, IF(ISNUMBER('2-6-2'!K35), '2-6-2'!K35, "XXX")))))))</f>
        <v>36.61</v>
      </c>
      <c r="T35" s="130" t="str">
        <f>IF(ISNUMBER('2-7-1'!H35), '2-7-1'!H35, IF(ISNUMBER('2-7-1'!I35), '2-7-1'!I35, IF(ISNUMBER('2-7-1'!J35), '2-7-1'!J35, IF(ISNUMBER('2-7-1'!K35), '2-7-1'!K35, IF(ISNUMBER('2-7-1'!L35), '2-7-1'!L35, IF(ISNUMBER('2-7-1'!M35), '2-7-1'!M35, "XXX"))))))</f>
        <v>XXX</v>
      </c>
      <c r="U35" s="130" t="str">
        <f>IF(ISNUMBER('2-7-2'!H35), '2-7-2'!H35, IF(ISNUMBER('2-7-2'!I35), '2-7-2'!I35, IF(ISNUMBER('2-7-2'!J35), '2-7-2'!J35, IF(ISNUMBER('2-7-2'!K35), '2-7-2'!K35, IF(ISNUMBER('2-7-2'!L35), '2-7-2'!L35, IF(ISNUMBER('2-7-2'!M35), '2-7-2'!M35, "XXX"))))))</f>
        <v>XXX</v>
      </c>
      <c r="V35" s="130" t="str">
        <f>IF(ISNUMBER('2-8-1'!H35), '2-8-1'!H35, IF(ISNUMBER('2-8-1'!I35), '2-8-1'!I35, IF(ISNUMBER('2-8-1'!J35), '2-8-1'!J35, IF(ISNUMBER('2-8-1'!K35), '2-8-1'!K35, IF(ISNUMBER('2-8-1'!L35), '2-8-1'!L35, IF(ISNUMBER('2-8-1'!M35), '2-8-1'!M35, "XXX"))))))</f>
        <v>XXX</v>
      </c>
      <c r="W35" s="130" t="str">
        <f>IF(ISNUMBER('2-8-2'!H35), '2-8-2'!H35, IF(ISNUMBER('2-8-2'!I35), '2-8-2'!I35, IF(ISNUMBER('2-8-2'!J35), '2-8-2'!J35, IF(ISNUMBER('2-8-2'!K35), '2-8-2'!K35, IF(ISNUMBER('2-8-2'!L35), '2-8-2'!L35, IF(ISNUMBER('2-8-2'!M35), '2-8-2'!M35, "XXX"))))))</f>
        <v>XXX</v>
      </c>
      <c r="X35" s="130">
        <f>IF(ISNUMBER('3-1'!I34), '3-1'!I34, "XXX")</f>
        <v>0.25</v>
      </c>
      <c r="Y35" s="130">
        <f>'3-2'!Q34</f>
        <v>-1.0119414330000001</v>
      </c>
    </row>
    <row r="36" spans="1:25" ht="15.75" customHeight="1" x14ac:dyDescent="0.25">
      <c r="A36" s="19" t="s">
        <v>45</v>
      </c>
      <c r="B36" s="166" t="s">
        <v>45</v>
      </c>
      <c r="C36" s="165">
        <f>IF(ISNUMBER('1-1'!H36),'1-1'!H36, "XXX")</f>
        <v>4.9000000000000004</v>
      </c>
      <c r="D36" s="130" t="str">
        <f>IF(UCDP!Y36, UCDP!Y36, "0.0")</f>
        <v>0.0</v>
      </c>
      <c r="E36" s="130">
        <f>IF(ISNUMBER('1-3'!I36), '1-3'!I36, IF(ISNUMBER('1-3'!J36), '1-3'!J36, IF(ISNUMBER('1-3'!K36), '1-3'!K36, IF(ISNUMBER('1-3'!L36), '1-3'!L36, IF(ISNUMBER('1-3'!M36), '1-3'!M36, IF(ISNUMBER('1-3'!P36), '1-3'!P36, IF(ISNUMBER('1-3'!Q36), '1-3'!Q36, "XXX")))))))</f>
        <v>84</v>
      </c>
      <c r="F36" s="130" t="str">
        <f>IF(ISNUMBER('1-4'!AP36),'1-4'!AP36, IF(ISNUMBER('1-4'!AQ36),'1-4'!AQ36, IF(ISNUMBER('1-4'!AR36),'1-4'!AR36, IF(ISNUMBER('1-4'!AS36),'1-4'!AS36, IF(ISNUMBER('1-4'!AT36),'1-4'!AT36, IF(ISNUMBER('1-4'!AU36),'1-4'!AU36, "XXX"))))))</f>
        <v>XXX</v>
      </c>
      <c r="G36" s="130">
        <f>IF(ISNUMBER('1-5'!H35),'1-5'!H35, "XXX")</f>
        <v>2.4</v>
      </c>
      <c r="H36" s="130">
        <f>IF(ISNUMBER('2-1-1'!H36), '2-1-1'!H36, IF(ISNUMBER('2-1-1'!I36), '2-1-1'!I36, IF(ISNUMBER('2-1-1'!J36), '2-1-1'!J36, IF(ISNUMBER('2-1-1'!K36), '2-1-1'!K36, IF(ISNUMBER('2-1-1'!L36), '2-1-1'!L36, IF(ISNUMBER('2-1-1'!M36), '2-1-1'!M36, "XXX"))))))</f>
        <v>0.55999999999999994</v>
      </c>
      <c r="I36" s="130">
        <f>AVERAGE('2-1-2'!D35, '2-1-2'!E35)</f>
        <v>0.37975999999999999</v>
      </c>
      <c r="J36" s="130">
        <f>IF(ISNUMBER('2-2-1'!AC36), '2-2-1'!AC36, IF(ISNUMBER('2-2-1'!AD36), '2-2-1'!AD36, IF(ISNUMBER('2-2-1'!AE36), '2-2-1'!AE36, IF(ISNUMBER('2-2-1'!AF36), '2-2-1'!AF36, IF(ISNUMBER('2-2-1'!AG36), '2-2-1'!AG36, IF(ISNUMBER('2-2-1'!AH36), '2-2-1'!AH36, IF(ISNUMBER('2-2-1'!AI36), '2-2-1'!AI36, IF(ISNUMBER('2-2-1'!Y36), '2-2-1'!Y36, IF(ISNUMBER('2-2-1'!X36), '2-2-1'!X36, IF(ISNUMBER('2-2-1'!W36), '2-2-1'!W36, IF(ISNUMBER('2-2-1'!AF36), '2-2-1'!AF36, IF(ISNUMBER('2-2-1'!V36), '2-2-1'!V36, IF(ISNUMBER('2-2-1'!U36), '2-2-1'!U36, IF(ISNUMBER('2-2-1'!T36), '2-2-1'!T36,"XXX"))))))))))))))</f>
        <v>4.8317600000000001</v>
      </c>
      <c r="K36" s="130">
        <f>IF(ISNUMBER('2-2-2'!H36), '2-2-2'!H36, IF(ISNUMBER('2-2-2'!I36), '2-2-2'!I36, IF(ISNUMBER('2-2-2'!J36), '2-2-2'!J36, IF(ISNUMBER('2-2-2'!K36), '2-2-2'!K36, IF(ISNUMBER('2-2-2'!L36), '2-2-2'!L36, IF(ISNUMBER('2-2-2'!M36), '2-2-2'!M36, "XXX"))))))</f>
        <v>0.69000000000000006</v>
      </c>
      <c r="L36" s="130">
        <f>IF(ISNUMBER('2-3-1'!P36), '2-3-1'!P36, IF(ISNUMBER('2-3-1'!Q36), '2-3-1'!Q36, IF(ISNUMBER('2-3-1'!R36), '2-3-1'!R36, IF(ISNUMBER('2-3-1'!S36), '2-3-1'!S36, IF(ISNUMBER('2-3-1'!T36), '2-3-1'!T36, IF(ISNUMBER('2-3-1'!U36), '2-3-1'!U36, IF(ISNUMBER('2-3-1'!V36), '2-3-1'!V36, "XXX")))))))</f>
        <v>5.4544544200000002</v>
      </c>
      <c r="M36" s="130">
        <f>IF(ISNUMBER('2-3-2'!P36), '2-3-2'!P36, IF(ISNUMBER('2-3-2'!Q36), '2-3-2'!Q36, IF(ISNUMBER('2-3-2'!R36), '2-3-2'!R36, IF(ISNUMBER('2-3-2'!S36), '2-3-2'!S36, IF(ISNUMBER('2-3-2'!T36), '2-3-2'!T36, IF(ISNUMBER('2-3-2'!U36), '2-3-2'!U36, IF(ISNUMBER('2-3-2'!V36), '2-3-2'!V36, "XXX")))))))</f>
        <v>23.225666050000001</v>
      </c>
      <c r="N36" s="130">
        <f>IF(ISNUMBER('2-4-1'!V36),'2-4-1'!V36,IF(ISNUMBER('2-4-1'!U36),'2-4-1'!U36,IF(ISNUMBER('2-4-1'!W36),'2-4-1'!W36,IF(ISNUMBER('2-4-1'!T36),'2-4-1'!T36,IF(ISNUMBER('2-4-1'!X36),'2-4-1'!X36,IF(ISNUMBER('2-4-1'!S36),'2-4-1'!S36,'2016'!N36))))))</f>
        <v>13.330664073000001</v>
      </c>
      <c r="O36" s="130">
        <f>IF(ISNUMBER('2-4-2'!D36), '2-4-2'!D36, IF(ISNUMBER('2-4-2'!E36), '2-4-2'!E36, IF(ISNUMBER('2-4-2'!C36), '2-4-2'!C36, IF(ISNUMBER('2-4-2'!F36), '2-4-2'!F36, IF(ISNUMBER('2-4-2'!G36), '2-4-2'!G36, IF(ISNUMBER('2-4-2'!H36), '2-4-2'!H36, IF(ISNUMBER('2-4-2'!I36), '2-4-2'!I36, IF(ISNUMBER('2-4-2'!J36), '2-4-2'!J36, "XXX"))))))))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IF(ISNUMBER('2-6-1'!H36), '2-6-1'!H36, IF(ISNUMBER('2-6-1'!I36), '2-6-1'!I36, IF(ISNUMBER('2-6-1'!J36), '2-6-1'!J36, "XXX")))))))</f>
        <v>74.498589999999993</v>
      </c>
      <c r="S36" s="130">
        <f>IF(ISNUMBER('2-6-2'!E36), '2-6-2'!E36, IF(ISNUMBER('2-6-2'!F36), '2-6-2'!F36, IF(ISNUMBER('2-6-2'!G36), '2-6-2'!G36, IF(ISNUMBER('2-6-2'!H36), '2-6-2'!H36, IF(ISNUMBER('2-6-2'!I36), '2-6-2'!I36, IF(ISNUMBER('2-6-2'!J36), '2-6-2'!J36, IF(ISNUMBER('2-6-2'!K36), '2-6-2'!K36, "XXX")))))))</f>
        <v>0.56000000000000005</v>
      </c>
      <c r="T36" s="130">
        <f>IF(ISNUMBER('2-7-1'!H36), '2-7-1'!H36, IF(ISNUMBER('2-7-1'!I36), '2-7-1'!I36, IF(ISNUMBER('2-7-1'!J36), '2-7-1'!J36, IF(ISNUMBER('2-7-1'!K36), '2-7-1'!K36, IF(ISNUMBER('2-7-1'!L36), '2-7-1'!L36, IF(ISNUMBER('2-7-1'!M36), '2-7-1'!M36, "XXX"))))))</f>
        <v>0.61857142857142855</v>
      </c>
      <c r="U36" s="130">
        <f>IF(ISNUMBER('2-7-2'!H36), '2-7-2'!H36, IF(ISNUMBER('2-7-2'!I36), '2-7-2'!I36, IF(ISNUMBER('2-7-2'!J36), '2-7-2'!J36, IF(ISNUMBER('2-7-2'!K36), '2-7-2'!K36, IF(ISNUMBER('2-7-2'!L36), '2-7-2'!L36, IF(ISNUMBER('2-7-2'!M36), '2-7-2'!M36, "XXX"))))))</f>
        <v>0.55142857142857138</v>
      </c>
      <c r="V36" s="130">
        <f>IF(ISNUMBER('2-8-1'!H36), '2-8-1'!H36, IF(ISNUMBER('2-8-1'!I36), '2-8-1'!I36, IF(ISNUMBER('2-8-1'!J36), '2-8-1'!J36, IF(ISNUMBER('2-8-1'!K36), '2-8-1'!K36, IF(ISNUMBER('2-8-1'!L36), '2-8-1'!L36, IF(ISNUMBER('2-8-1'!M36), '2-8-1'!M36, "XXX"))))))</f>
        <v>0.57857142857142851</v>
      </c>
      <c r="W36" s="130">
        <f>IF(ISNUMBER('2-8-2'!H36), '2-8-2'!H36, IF(ISNUMBER('2-8-2'!I36), '2-8-2'!I36, IF(ISNUMBER('2-8-2'!J36), '2-8-2'!J36, IF(ISNUMBER('2-8-2'!K36), '2-8-2'!K36, IF(ISNUMBER('2-8-2'!L36), '2-8-2'!L36, IF(ISNUMBER('2-8-2'!M36), '2-8-2'!M36, "XXX"))))))</f>
        <v>0.51285714285714279</v>
      </c>
      <c r="X36" s="130">
        <f>IF(ISNUMBER('3-1'!I35), '3-1'!I35, "XXX")</f>
        <v>0.91300000000000003</v>
      </c>
      <c r="Y36" s="130">
        <f>'3-2'!Q35</f>
        <v>1.1319309470000001</v>
      </c>
    </row>
    <row r="37" spans="1:25" ht="15.75" customHeight="1" x14ac:dyDescent="0.25">
      <c r="A37" s="19" t="s">
        <v>46</v>
      </c>
      <c r="B37" s="166" t="s">
        <v>46</v>
      </c>
      <c r="C37" s="165">
        <f>IF(ISNUMBER('1-1'!H37),'1-1'!H37, "XXX")</f>
        <v>9.6999999999999993</v>
      </c>
      <c r="D37" s="130">
        <f>IF(UCDP!Y37, UCDP!Y37, "0.0")</f>
        <v>4.5448402752985987E-3</v>
      </c>
      <c r="E37" s="130">
        <f>IF(ISNUMBER('1-3'!I37), '1-3'!I37, IF(ISNUMBER('1-3'!J37), '1-3'!J37, IF(ISNUMBER('1-3'!K37), '1-3'!K37, IF(ISNUMBER('1-3'!L37), '1-3'!L37, IF(ISNUMBER('1-3'!M37), '1-3'!M37, IF(ISNUMBER('1-3'!P37), '1-3'!P37, IF(ISNUMBER('1-3'!Q37), '1-3'!Q37, "XXX")))))))</f>
        <v>65.500000000000014</v>
      </c>
      <c r="F37" s="130">
        <f>IF(ISNUMBER('1-4'!AP37),'1-4'!AP37, IF(ISNUMBER('1-4'!AQ37),'1-4'!AQ37, IF(ISNUMBER('1-4'!AR37),'1-4'!AR37, IF(ISNUMBER('1-4'!AS37),'1-4'!AS37, IF(ISNUMBER('1-4'!AT37),'1-4'!AT37, IF(ISNUMBER('1-4'!AU37),'1-4'!AU37, "XXX"))))))</f>
        <v>3</v>
      </c>
      <c r="G37" s="130">
        <f>IF(ISNUMBER('1-5'!H36),'1-5'!H36, "XXX")</f>
        <v>8.6</v>
      </c>
      <c r="H37" s="130">
        <f>IF(ISNUMBER('2-1-1'!H37), '2-1-1'!H37, IF(ISNUMBER('2-1-1'!I37), '2-1-1'!I37, IF(ISNUMBER('2-1-1'!J37), '2-1-1'!J37, IF(ISNUMBER('2-1-1'!K37), '2-1-1'!K37, IF(ISNUMBER('2-1-1'!L37), '2-1-1'!L37, IF(ISNUMBER('2-1-1'!M37), '2-1-1'!M37, "XXX"))))))</f>
        <v>0.44714285714285712</v>
      </c>
      <c r="I37" s="130">
        <f>AVERAGE('2-1-2'!D36, '2-1-2'!E36)</f>
        <v>0.12052499999999999</v>
      </c>
      <c r="J37" s="130">
        <f>IF(ISNUMBER('2-2-1'!AC37), '2-2-1'!AC37, IF(ISNUMBER('2-2-1'!AD37), '2-2-1'!AD37, IF(ISNUMBER('2-2-1'!AE37), '2-2-1'!AE37, IF(ISNUMBER('2-2-1'!AF37), '2-2-1'!AF37, IF(ISNUMBER('2-2-1'!AG37), '2-2-1'!AG37, IF(ISNUMBER('2-2-1'!AH37), '2-2-1'!AH37, IF(ISNUMBER('2-2-1'!AI37), '2-2-1'!AI37, IF(ISNUMBER('2-2-1'!Y37), '2-2-1'!Y37, IF(ISNUMBER('2-2-1'!X37), '2-2-1'!X37, IF(ISNUMBER('2-2-1'!W37), '2-2-1'!W37, IF(ISNUMBER('2-2-1'!AF37), '2-2-1'!AF37, IF(ISNUMBER('2-2-1'!V37), '2-2-1'!V37, IF(ISNUMBER('2-2-1'!U37), '2-2-1'!U37, IF(ISNUMBER('2-2-1'!T37), '2-2-1'!T37,"XXX"))))))))))))))</f>
        <v>3.4107599999999998</v>
      </c>
      <c r="K37" s="130">
        <f>IF(ISNUMBER('2-2-2'!H37), '2-2-2'!H37, IF(ISNUMBER('2-2-2'!I37), '2-2-2'!I37, IF(ISNUMBER('2-2-2'!J37), '2-2-2'!J37, IF(ISNUMBER('2-2-2'!K37), '2-2-2'!K37, IF(ISNUMBER('2-2-2'!L37), '2-2-2'!L37, IF(ISNUMBER('2-2-2'!M37), '2-2-2'!M37, "XXX"))))))</f>
        <v>0.48428571428571432</v>
      </c>
      <c r="L37" s="130">
        <f>IF(ISNUMBER('2-3-1'!P37), '2-3-1'!P37, IF(ISNUMBER('2-3-1'!Q37), '2-3-1'!Q37, IF(ISNUMBER('2-3-1'!R37), '2-3-1'!R37, IF(ISNUMBER('2-3-1'!S37), '2-3-1'!S37, IF(ISNUMBER('2-3-1'!T37), '2-3-1'!T37, IF(ISNUMBER('2-3-1'!U37), '2-3-1'!U37, IF(ISNUMBER('2-3-1'!V37), '2-3-1'!V37, "XXX")))))))</f>
        <v>0.72783410999999998</v>
      </c>
      <c r="M37" s="130">
        <f>IF(ISNUMBER('2-3-2'!P37), '2-3-2'!P37, IF(ISNUMBER('2-3-2'!Q37), '2-3-2'!Q37, IF(ISNUMBER('2-3-2'!R37), '2-3-2'!R37, IF(ISNUMBER('2-3-2'!S37), '2-3-2'!S37, IF(ISNUMBER('2-3-2'!T37), '2-3-2'!T37, IF(ISNUMBER('2-3-2'!U37), '2-3-2'!U37, IF(ISNUMBER('2-3-2'!V37), '2-3-2'!V37, "XXX")))))))</f>
        <v>56.159324650000002</v>
      </c>
      <c r="N37" s="130">
        <f>IF(ISNUMBER('2-4-1'!V37),'2-4-1'!V37,IF(ISNUMBER('2-4-1'!U37),'2-4-1'!U37,IF(ISNUMBER('2-4-1'!W37),'2-4-1'!W37,IF(ISNUMBER('2-4-1'!T37),'2-4-1'!T37,IF(ISNUMBER('2-4-1'!X37),'2-4-1'!X37,IF(ISNUMBER('2-4-1'!S37),'2-4-1'!S37,'2016'!N37))))))</f>
        <v>1.9482116402116401</v>
      </c>
      <c r="O37" s="130" t="str">
        <f>IF(ISNUMBER('2-4-2'!D37), '2-4-2'!D37, IF(ISNUMBER('2-4-2'!E37), '2-4-2'!E37, IF(ISNUMBER('2-4-2'!C37), '2-4-2'!C37, IF(ISNUMBER('2-4-2'!F37), '2-4-2'!F37, IF(ISNUMBER('2-4-2'!G37), '2-4-2'!G37, IF(ISNUMBER('2-4-2'!H37), '2-4-2'!H37, IF(ISNUMBER('2-4-2'!I37), '2-4-2'!I37, IF(ISNUMBER('2-4-2'!J37), '2-4-2'!J37, "XXX"))))))))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IF(ISNUMBER('2-6-1'!H37), '2-6-1'!H37, IF(ISNUMBER('2-6-1'!I37), '2-6-1'!I37, IF(ISNUMBER('2-6-1'!J37), '2-6-1'!J37, "XXX")))))))</f>
        <v>23.428149999999999</v>
      </c>
      <c r="S37" s="130">
        <f>IF(ISNUMBER('2-6-2'!E37), '2-6-2'!E37, IF(ISNUMBER('2-6-2'!F37), '2-6-2'!F37, IF(ISNUMBER('2-6-2'!G37), '2-6-2'!G37, IF(ISNUMBER('2-6-2'!H37), '2-6-2'!H37, IF(ISNUMBER('2-6-2'!I37), '2-6-2'!I37, IF(ISNUMBER('2-6-2'!J37), '2-6-2'!J37, IF(ISNUMBER('2-6-2'!K37), '2-6-2'!K37, "XXX")))))))</f>
        <v>32.049999999999997</v>
      </c>
      <c r="T37" s="130">
        <f>IF(ISNUMBER('2-7-1'!H37), '2-7-1'!H37, IF(ISNUMBER('2-7-1'!I37), '2-7-1'!I37, IF(ISNUMBER('2-7-1'!J37), '2-7-1'!J37, IF(ISNUMBER('2-7-1'!K37), '2-7-1'!K37, IF(ISNUMBER('2-7-1'!L37), '2-7-1'!L37, IF(ISNUMBER('2-7-1'!M37), '2-7-1'!M37, "XXX"))))))</f>
        <v>0.45571428571428568</v>
      </c>
      <c r="U37" s="130">
        <f>IF(ISNUMBER('2-7-2'!H37), '2-7-2'!H37, IF(ISNUMBER('2-7-2'!I37), '2-7-2'!I37, IF(ISNUMBER('2-7-2'!J37), '2-7-2'!J37, IF(ISNUMBER('2-7-2'!K37), '2-7-2'!K37, IF(ISNUMBER('2-7-2'!L37), '2-7-2'!L37, IF(ISNUMBER('2-7-2'!M37), '2-7-2'!M37, "XXX"))))))</f>
        <v>0.39785714285714285</v>
      </c>
      <c r="V37" s="130">
        <f>IF(ISNUMBER('2-8-1'!H37), '2-8-1'!H37, IF(ISNUMBER('2-8-1'!I37), '2-8-1'!I37, IF(ISNUMBER('2-8-1'!J37), '2-8-1'!J37, IF(ISNUMBER('2-8-1'!K37), '2-8-1'!K37, IF(ISNUMBER('2-8-1'!L37), '2-8-1'!L37, IF(ISNUMBER('2-8-1'!M37), '2-8-1'!M37, "XXX"))))))</f>
        <v>0.57428571428571418</v>
      </c>
      <c r="W37" s="130">
        <f>IF(ISNUMBER('2-8-2'!H37), '2-8-2'!H37, IF(ISNUMBER('2-8-2'!I37), '2-8-2'!I37, IF(ISNUMBER('2-8-2'!J37), '2-8-2'!J37, IF(ISNUMBER('2-8-2'!K37), '2-8-2'!K37, IF(ISNUMBER('2-8-2'!L37), '2-8-2'!L37, IF(ISNUMBER('2-8-2'!M37), '2-8-2'!M37, "XXX"))))))</f>
        <v>0.50428571428571423</v>
      </c>
      <c r="X37" s="130">
        <f>IF(ISNUMBER('3-1'!I36), '3-1'!I36, "XXX")</f>
        <v>0.46200000000000002</v>
      </c>
      <c r="Y37" s="130">
        <f>'3-2'!Q36</f>
        <v>-0.654104888</v>
      </c>
    </row>
    <row r="38" spans="1:25" ht="15" x14ac:dyDescent="0.25">
      <c r="A38" s="19" t="s">
        <v>47</v>
      </c>
      <c r="B38" s="166" t="s">
        <v>47</v>
      </c>
      <c r="C38" s="165">
        <f>IF(ISNUMBER('1-1'!H38),'1-1'!H38, "XXX")</f>
        <v>5</v>
      </c>
      <c r="D38" s="130" t="str">
        <f>IF(UCDP!Y38, UCDP!Y38, "0.0")</f>
        <v>0.0</v>
      </c>
      <c r="E38" s="130">
        <f>IF(ISNUMBER('1-3'!I38), '1-3'!I38, IF(ISNUMBER('1-3'!J38), '1-3'!J38, IF(ISNUMBER('1-3'!K38), '1-3'!K38, IF(ISNUMBER('1-3'!L38), '1-3'!L38, IF(ISNUMBER('1-3'!M38), '1-3'!M38, IF(ISNUMBER('1-3'!P38), '1-3'!P38, IF(ISNUMBER('1-3'!Q38), '1-3'!Q38, "XXX")))))))</f>
        <v>90.833333333333343</v>
      </c>
      <c r="F38" s="130">
        <f>IF(ISNUMBER('1-4'!AP38),'1-4'!AP38, IF(ISNUMBER('1-4'!AQ38),'1-4'!AQ38, IF(ISNUMBER('1-4'!AR38),'1-4'!AR38, IF(ISNUMBER('1-4'!AS38),'1-4'!AS38, IF(ISNUMBER('1-4'!AT38),'1-4'!AT38, IF(ISNUMBER('1-4'!AU38),'1-4'!AU38, "XXX"))))))</f>
        <v>1</v>
      </c>
      <c r="G38" s="130">
        <f>IF(ISNUMBER('1-5'!H37),'1-5'!H37, "XXX")</f>
        <v>4.7</v>
      </c>
      <c r="H38" s="130">
        <f>IF(ISNUMBER('2-1-1'!H38), '2-1-1'!H38, IF(ISNUMBER('2-1-1'!I38), '2-1-1'!I38, IF(ISNUMBER('2-1-1'!J38), '2-1-1'!J38, IF(ISNUMBER('2-1-1'!K38), '2-1-1'!K38, IF(ISNUMBER('2-1-1'!L38), '2-1-1'!L38, IF(ISNUMBER('2-1-1'!M38), '2-1-1'!M38, "XXX"))))))</f>
        <v>0.6657142857142857</v>
      </c>
      <c r="I38" s="130">
        <f>AVERAGE('2-1-2'!D37, '2-1-2'!E37)</f>
        <v>0.66179999999999994</v>
      </c>
      <c r="J38" s="130" t="str">
        <f>IF(ISNUMBER('2-2-1'!AC38), '2-2-1'!AC38, IF(ISNUMBER('2-2-1'!AD38), '2-2-1'!AD38, IF(ISNUMBER('2-2-1'!AE38), '2-2-1'!AE38, IF(ISNUMBER('2-2-1'!AF38), '2-2-1'!AF38, IF(ISNUMBER('2-2-1'!AG38), '2-2-1'!AG38, IF(ISNUMBER('2-2-1'!AH38), '2-2-1'!AH38, IF(ISNUMBER('2-2-1'!AI38), '2-2-1'!AI38, IF(ISNUMBER('2-2-1'!Y38), '2-2-1'!Y38, IF(ISNUMBER('2-2-1'!X38), '2-2-1'!X38, IF(ISNUMBER('2-2-1'!W38), '2-2-1'!W38, IF(ISNUMBER('2-2-1'!AF38), '2-2-1'!AF38, IF(ISNUMBER('2-2-1'!V38), '2-2-1'!V38, IF(ISNUMBER('2-2-1'!U38), '2-2-1'!U38, IF(ISNUMBER('2-2-1'!T38), '2-2-1'!T38,"XXX"))))))))))))))</f>
        <v>XXX</v>
      </c>
      <c r="K38" s="130">
        <f>IF(ISNUMBER('2-2-2'!H38), '2-2-2'!H38, IF(ISNUMBER('2-2-2'!I38), '2-2-2'!I38, IF(ISNUMBER('2-2-2'!J38), '2-2-2'!J38, IF(ISNUMBER('2-2-2'!K38), '2-2-2'!K38, IF(ISNUMBER('2-2-2'!L38), '2-2-2'!L38, IF(ISNUMBER('2-2-2'!M38), '2-2-2'!M38, "XXX"))))))</f>
        <v>0.67142857142857149</v>
      </c>
      <c r="L38" s="130">
        <f>IF(ISNUMBER('2-3-1'!P38), '2-3-1'!P38, IF(ISNUMBER('2-3-1'!Q38), '2-3-1'!Q38, IF(ISNUMBER('2-3-1'!R38), '2-3-1'!R38, IF(ISNUMBER('2-3-1'!S38), '2-3-1'!S38, IF(ISNUMBER('2-3-1'!T38), '2-3-1'!T38, IF(ISNUMBER('2-3-1'!U38), '2-3-1'!U38, IF(ISNUMBER('2-3-1'!V38), '2-3-1'!V38, "XXX")))))))</f>
        <v>5.5437025999999996</v>
      </c>
      <c r="M38" s="130">
        <f>IF(ISNUMBER('2-3-2'!P38), '2-3-2'!P38, IF(ISNUMBER('2-3-2'!Q38), '2-3-2'!Q38, IF(ISNUMBER('2-3-2'!R38), '2-3-2'!R38, IF(ISNUMBER('2-3-2'!S38), '2-3-2'!S38, IF(ISNUMBER('2-3-2'!T38), '2-3-2'!T38, IF(ISNUMBER('2-3-2'!U38), '2-3-2'!U38, IF(ISNUMBER('2-3-2'!V38), '2-3-2'!V38, "XXX")))))))</f>
        <v>8.8312768899999998</v>
      </c>
      <c r="N38" s="130">
        <f>IF(ISNUMBER('2-4-1'!V38),'2-4-1'!V38,IF(ISNUMBER('2-4-1'!U38),'2-4-1'!U38,IF(ISNUMBER('2-4-1'!W38),'2-4-1'!W38,IF(ISNUMBER('2-4-1'!T38),'2-4-1'!T38,IF(ISNUMBER('2-4-1'!X38),'2-4-1'!X38,IF(ISNUMBER('2-4-1'!S38),'2-4-1'!S38,'2016'!N38))))))</f>
        <v>22</v>
      </c>
      <c r="O38" s="130">
        <f>IF(ISNUMBER('2-4-2'!D38), '2-4-2'!D38, IF(ISNUMBER('2-4-2'!E38), '2-4-2'!E38, IF(ISNUMBER('2-4-2'!C38), '2-4-2'!C38, IF(ISNUMBER('2-4-2'!F38), '2-4-2'!F38, IF(ISNUMBER('2-4-2'!G38), '2-4-2'!G38, IF(ISNUMBER('2-4-2'!H38), '2-4-2'!H38, IF(ISNUMBER('2-4-2'!I38), '2-4-2'!I38, IF(ISNUMBER('2-4-2'!J38), '2-4-2'!J38, "XXX"))))))))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IF(ISNUMBER('2-6-1'!H38), '2-6-1'!H38, IF(ISNUMBER('2-6-1'!I38), '2-6-1'!I38, IF(ISNUMBER('2-6-1'!J38), '2-6-1'!J38, "XXX")))))))</f>
        <v>81.922409999999999</v>
      </c>
      <c r="S38" s="130">
        <f>IF(ISNUMBER('2-6-2'!E38), '2-6-2'!E38, IF(ISNUMBER('2-6-2'!F38), '2-6-2'!F38, IF(ISNUMBER('2-6-2'!G38), '2-6-2'!G38, IF(ISNUMBER('2-6-2'!H38), '2-6-2'!H38, IF(ISNUMBER('2-6-2'!I38), '2-6-2'!I38, IF(ISNUMBER('2-6-2'!J38), '2-6-2'!J38, IF(ISNUMBER('2-6-2'!K38), '2-6-2'!K38, "XXX")))))))</f>
        <v>0</v>
      </c>
      <c r="T38" s="130">
        <f>IF(ISNUMBER('2-7-1'!H38), '2-7-1'!H38, IF(ISNUMBER('2-7-1'!I38), '2-7-1'!I38, IF(ISNUMBER('2-7-1'!J38), '2-7-1'!J38, IF(ISNUMBER('2-7-1'!K38), '2-7-1'!K38, IF(ISNUMBER('2-7-1'!L38), '2-7-1'!L38, IF(ISNUMBER('2-7-1'!M38), '2-7-1'!M38, "XXX"))))))</f>
        <v>0.52857142857142858</v>
      </c>
      <c r="U38" s="130">
        <f>IF(ISNUMBER('2-7-2'!H38), '2-7-2'!H38, IF(ISNUMBER('2-7-2'!I38), '2-7-2'!I38, IF(ISNUMBER('2-7-2'!J38), '2-7-2'!J38, IF(ISNUMBER('2-7-2'!K38), '2-7-2'!K38, IF(ISNUMBER('2-7-2'!L38), '2-7-2'!L38, IF(ISNUMBER('2-7-2'!M38), '2-7-2'!M38, "XXX"))))))</f>
        <v>0.40928571428571431</v>
      </c>
      <c r="V38" s="130">
        <f>IF(ISNUMBER('2-8-1'!H38), '2-8-1'!H38, IF(ISNUMBER('2-8-1'!I38), '2-8-1'!I38, IF(ISNUMBER('2-8-1'!J38), '2-8-1'!J38, IF(ISNUMBER('2-8-1'!K38), '2-8-1'!K38, IF(ISNUMBER('2-8-1'!L38), '2-8-1'!L38, IF(ISNUMBER('2-8-1'!M38), '2-8-1'!M38, "XXX"))))))</f>
        <v>0.5614285714285715</v>
      </c>
      <c r="W38" s="130">
        <f>IF(ISNUMBER('2-8-2'!H38), '2-8-2'!H38, IF(ISNUMBER('2-8-2'!I38), '2-8-2'!I38, IF(ISNUMBER('2-8-2'!J38), '2-8-2'!J38, IF(ISNUMBER('2-8-2'!K38), '2-8-2'!K38, IF(ISNUMBER('2-8-2'!L38), '2-8-2'!L38, IF(ISNUMBER('2-8-2'!M38), '2-8-2'!M38, "XXX"))))))</f>
        <v>0.38428571428571429</v>
      </c>
      <c r="X38" s="130">
        <f>IF(ISNUMBER('3-1'!I37), '3-1'!I37, "XXX")</f>
        <v>0.83199999999999996</v>
      </c>
      <c r="Y38" s="130">
        <f>'3-2'!Q37</f>
        <v>0.58065569400000006</v>
      </c>
    </row>
    <row r="39" spans="1:25" ht="15" x14ac:dyDescent="0.25">
      <c r="A39" s="19" t="s">
        <v>48</v>
      </c>
      <c r="B39" s="166" t="s">
        <v>48</v>
      </c>
      <c r="C39" s="165">
        <f>IF(ISNUMBER('1-1'!H39),'1-1'!H39, "XXX")</f>
        <v>9</v>
      </c>
      <c r="D39" s="130" t="str">
        <f>IF(UCDP!Y39, UCDP!Y39, "0.0")</f>
        <v>0.0</v>
      </c>
      <c r="E39" s="130">
        <f>IF(ISNUMBER('1-3'!I39), '1-3'!I39, IF(ISNUMBER('1-3'!J39), '1-3'!J39, IF(ISNUMBER('1-3'!K39), '1-3'!K39, IF(ISNUMBER('1-3'!L39), '1-3'!L39, IF(ISNUMBER('1-3'!M39), '1-3'!M39, IF(ISNUMBER('1-3'!P39), '1-3'!P39, IF(ISNUMBER('1-3'!Q39), '1-3'!Q39, "XXX")))))))</f>
        <v>91.500000000000014</v>
      </c>
      <c r="F39" s="130">
        <f>IF(ISNUMBER('1-4'!AP39),'1-4'!AP39, IF(ISNUMBER('1-4'!AQ39),'1-4'!AQ39, IF(ISNUMBER('1-4'!AR39),'1-4'!AR39, IF(ISNUMBER('1-4'!AS39),'1-4'!AS39, IF(ISNUMBER('1-4'!AT39),'1-4'!AT39, IF(ISNUMBER('1-4'!AU39),'1-4'!AU39, "XXX"))))))</f>
        <v>2</v>
      </c>
      <c r="G39" s="130">
        <f>IF(ISNUMBER('1-5'!H38),'1-5'!H38, "XXX")</f>
        <v>3.3</v>
      </c>
      <c r="H39" s="130">
        <f>IF(ISNUMBER('2-1-1'!H39), '2-1-1'!H39, IF(ISNUMBER('2-1-1'!I39), '2-1-1'!I39, IF(ISNUMBER('2-1-1'!J39), '2-1-1'!J39, IF(ISNUMBER('2-1-1'!K39), '2-1-1'!K39, IF(ISNUMBER('2-1-1'!L39), '2-1-1'!L39, IF(ISNUMBER('2-1-1'!M39), '2-1-1'!M39, "XXX"))))))</f>
        <v>0.66142857142857137</v>
      </c>
      <c r="I39" s="130">
        <f>AVERAGE('2-1-2'!D38, '2-1-2'!E38)</f>
        <v>0.52364500000000003</v>
      </c>
      <c r="J39" s="130">
        <f>IF(ISNUMBER('2-2-1'!AC39), '2-2-1'!AC39, IF(ISNUMBER('2-2-1'!AD39), '2-2-1'!AD39, IF(ISNUMBER('2-2-1'!AE39), '2-2-1'!AE39, IF(ISNUMBER('2-2-1'!AF39), '2-2-1'!AF39, IF(ISNUMBER('2-2-1'!AG39), '2-2-1'!AG39, IF(ISNUMBER('2-2-1'!AH39), '2-2-1'!AH39, IF(ISNUMBER('2-2-1'!AI39), '2-2-1'!AI39, IF(ISNUMBER('2-2-1'!Y39), '2-2-1'!Y39, IF(ISNUMBER('2-2-1'!X39), '2-2-1'!X39, IF(ISNUMBER('2-2-1'!W39), '2-2-1'!W39, IF(ISNUMBER('2-2-1'!AF39), '2-2-1'!AF39, IF(ISNUMBER('2-2-1'!V39), '2-2-1'!V39, IF(ISNUMBER('2-2-1'!U39), '2-2-1'!U39, IF(ISNUMBER('2-2-1'!T39), '2-2-1'!T39,"XXX"))))))))))))))</f>
        <v>4.6770100000000001</v>
      </c>
      <c r="K39" s="130">
        <f>IF(ISNUMBER('2-2-2'!H39), '2-2-2'!H39, IF(ISNUMBER('2-2-2'!I39), '2-2-2'!I39, IF(ISNUMBER('2-2-2'!J39), '2-2-2'!J39, IF(ISNUMBER('2-2-2'!K39), '2-2-2'!K39, IF(ISNUMBER('2-2-2'!L39), '2-2-2'!L39, IF(ISNUMBER('2-2-2'!M39), '2-2-2'!M39, "XXX"))))))</f>
        <v>0.7985714285714286</v>
      </c>
      <c r="L39" s="130">
        <f>IF(ISNUMBER('2-3-1'!P39), '2-3-1'!P39, IF(ISNUMBER('2-3-1'!Q39), '2-3-1'!Q39, IF(ISNUMBER('2-3-1'!R39), '2-3-1'!R39, IF(ISNUMBER('2-3-1'!S39), '2-3-1'!S39, IF(ISNUMBER('2-3-1'!T39), '2-3-1'!T39, IF(ISNUMBER('2-3-1'!U39), '2-3-1'!U39, IF(ISNUMBER('2-3-1'!V39), '2-3-1'!V39, "XXX")))))))</f>
        <v>3.1639575999999998</v>
      </c>
      <c r="M39" s="130">
        <f>IF(ISNUMBER('2-3-2'!P39), '2-3-2'!P39, IF(ISNUMBER('2-3-2'!Q39), '2-3-2'!Q39, IF(ISNUMBER('2-3-2'!R39), '2-3-2'!R39, IF(ISNUMBER('2-3-2'!S39), '2-3-2'!S39, IF(ISNUMBER('2-3-2'!T39), '2-3-2'!T39, IF(ISNUMBER('2-3-2'!U39), '2-3-2'!U39, IF(ISNUMBER('2-3-2'!V39), '2-3-2'!V39, "XXX")))))))</f>
        <v>42.599132539999999</v>
      </c>
      <c r="N39" s="130">
        <f>IF(ISNUMBER('2-4-1'!V39),'2-4-1'!V39,IF(ISNUMBER('2-4-1'!U39),'2-4-1'!U39,IF(ISNUMBER('2-4-1'!W39),'2-4-1'!W39,IF(ISNUMBER('2-4-1'!T39),'2-4-1'!T39,IF(ISNUMBER('2-4-1'!X39),'2-4-1'!X39,IF(ISNUMBER('2-4-1'!S39),'2-4-1'!S39,'2016'!N39))))))</f>
        <v>24.2</v>
      </c>
      <c r="O39" s="130">
        <f>IF(ISNUMBER('2-4-2'!D39), '2-4-2'!D39, IF(ISNUMBER('2-4-2'!E39), '2-4-2'!E39, IF(ISNUMBER('2-4-2'!C39), '2-4-2'!C39, IF(ISNUMBER('2-4-2'!F39), '2-4-2'!F39, IF(ISNUMBER('2-4-2'!G39), '2-4-2'!G39, IF(ISNUMBER('2-4-2'!H39), '2-4-2'!H39, IF(ISNUMBER('2-4-2'!I39), '2-4-2'!I39, IF(ISNUMBER('2-4-2'!J39), '2-4-2'!J39, "XXX"))))))))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IF(ISNUMBER('2-6-1'!H39), '2-6-1'!H39, IF(ISNUMBER('2-6-1'!I39), '2-6-1'!I39, IF(ISNUMBER('2-6-1'!J39), '2-6-1'!J39, "XXX")))))))</f>
        <v>82.441760000000002</v>
      </c>
      <c r="S39" s="130">
        <f>IF(ISNUMBER('2-6-2'!E39), '2-6-2'!E39, IF(ISNUMBER('2-6-2'!F39), '2-6-2'!F39, IF(ISNUMBER('2-6-2'!G39), '2-6-2'!G39, IF(ISNUMBER('2-6-2'!H39), '2-6-2'!H39, IF(ISNUMBER('2-6-2'!I39), '2-6-2'!I39, IF(ISNUMBER('2-6-2'!J39), '2-6-2'!J39, IF(ISNUMBER('2-6-2'!K39), '2-6-2'!K39, "XXX")))))))</f>
        <v>0</v>
      </c>
      <c r="T39" s="130">
        <f>IF(ISNUMBER('2-7-1'!H39), '2-7-1'!H39, IF(ISNUMBER('2-7-1'!I39), '2-7-1'!I39, IF(ISNUMBER('2-7-1'!J39), '2-7-1'!J39, IF(ISNUMBER('2-7-1'!K39), '2-7-1'!K39, IF(ISNUMBER('2-7-1'!L39), '2-7-1'!L39, IF(ISNUMBER('2-7-1'!M39), '2-7-1'!M39, "XXX"))))))</f>
        <v>0.66</v>
      </c>
      <c r="U39" s="130">
        <f>IF(ISNUMBER('2-7-2'!H39), '2-7-2'!H39, IF(ISNUMBER('2-7-2'!I39), '2-7-2'!I39, IF(ISNUMBER('2-7-2'!J39), '2-7-2'!J39, IF(ISNUMBER('2-7-2'!K39), '2-7-2'!K39, IF(ISNUMBER('2-7-2'!L39), '2-7-2'!L39, IF(ISNUMBER('2-7-2'!M39), '2-7-2'!M39, "XXX"))))))</f>
        <v>0.57928571428571429</v>
      </c>
      <c r="V39" s="130">
        <f>IF(ISNUMBER('2-8-1'!H39), '2-8-1'!H39, IF(ISNUMBER('2-8-1'!I39), '2-8-1'!I39, IF(ISNUMBER('2-8-1'!J39), '2-8-1'!J39, IF(ISNUMBER('2-8-1'!K39), '2-8-1'!K39, IF(ISNUMBER('2-8-1'!L39), '2-8-1'!L39, IF(ISNUMBER('2-8-1'!M39), '2-8-1'!M39, "XXX"))))))</f>
        <v>0.69000000000000006</v>
      </c>
      <c r="W39" s="130">
        <f>IF(ISNUMBER('2-8-2'!H39), '2-8-2'!H39, IF(ISNUMBER('2-8-2'!I39), '2-8-2'!I39, IF(ISNUMBER('2-8-2'!J39), '2-8-2'!J39, IF(ISNUMBER('2-8-2'!K39), '2-8-2'!K39, IF(ISNUMBER('2-8-2'!L39), '2-8-2'!L39, IF(ISNUMBER('2-8-2'!M39), '2-8-2'!M39, "XXX"))))))</f>
        <v>0.59</v>
      </c>
      <c r="X39" s="130">
        <f>IF(ISNUMBER('3-1'!I38), '3-1'!I38, "XXX")</f>
        <v>0.85399999999999998</v>
      </c>
      <c r="Y39" s="130">
        <f>'3-2'!Q38</f>
        <v>1.0365756749999999</v>
      </c>
    </row>
    <row r="40" spans="1:25" ht="15" x14ac:dyDescent="0.25">
      <c r="A40" s="19" t="s">
        <v>243</v>
      </c>
      <c r="B40" s="166" t="s">
        <v>49</v>
      </c>
      <c r="C40" s="165">
        <f>IF(ISNUMBER('1-1'!H40),'1-1'!H40, "XXX")</f>
        <v>3.2</v>
      </c>
      <c r="D40" s="130" t="str">
        <f>IF(UCDP!Y40, UCDP!Y40, "0.0")</f>
        <v>0.0</v>
      </c>
      <c r="E40" s="130">
        <f>IF(ISNUMBER('1-3'!I40), '1-3'!I40, IF(ISNUMBER('1-3'!J40), '1-3'!J40, IF(ISNUMBER('1-3'!K40), '1-3'!K40, IF(ISNUMBER('1-3'!L40), '1-3'!L40, IF(ISNUMBER('1-3'!M40), '1-3'!M40, IF(ISNUMBER('1-3'!P40), '1-3'!P40, IF(ISNUMBER('1-3'!Q40), '1-3'!Q40, "XXX")))))))</f>
        <v>84.500000000000014</v>
      </c>
      <c r="F40" s="130">
        <f>IF(ISNUMBER('1-4'!AP40),'1-4'!AP40, IF(ISNUMBER('1-4'!AQ40),'1-4'!AQ40, IF(ISNUMBER('1-4'!AR40),'1-4'!AR40, IF(ISNUMBER('1-4'!AS40),'1-4'!AS40, IF(ISNUMBER('1-4'!AT40),'1-4'!AT40, IF(ISNUMBER('1-4'!AU40),'1-4'!AU40, "XXX"))))))</f>
        <v>1</v>
      </c>
      <c r="G40" s="130">
        <f>IF(ISNUMBER('1-5'!H39),'1-5'!H39, "XXX")</f>
        <v>2.4</v>
      </c>
      <c r="H40" s="130">
        <f>IF(ISNUMBER('2-1-1'!H40), '2-1-1'!H40, IF(ISNUMBER('2-1-1'!I40), '2-1-1'!I40, IF(ISNUMBER('2-1-1'!J40), '2-1-1'!J40, IF(ISNUMBER('2-1-1'!K40), '2-1-1'!K40, IF(ISNUMBER('2-1-1'!L40), '2-1-1'!L40, IF(ISNUMBER('2-1-1'!M40), '2-1-1'!M40, "XXX"))))))</f>
        <v>0.67285714285714282</v>
      </c>
      <c r="I40" s="130">
        <f>AVERAGE('2-1-2'!D39, '2-1-2'!E39)</f>
        <v>0.54521500000000001</v>
      </c>
      <c r="J40" s="130">
        <f>IF(ISNUMBER('2-2-1'!AC40), '2-2-1'!AC40, IF(ISNUMBER('2-2-1'!AD40), '2-2-1'!AD40, IF(ISNUMBER('2-2-1'!AE40), '2-2-1'!AE40, IF(ISNUMBER('2-2-1'!AF40), '2-2-1'!AF40, IF(ISNUMBER('2-2-1'!AG40), '2-2-1'!AG40, IF(ISNUMBER('2-2-1'!AH40), '2-2-1'!AH40, IF(ISNUMBER('2-2-1'!AI40), '2-2-1'!AI40, IF(ISNUMBER('2-2-1'!Y40), '2-2-1'!Y40, IF(ISNUMBER('2-2-1'!X40), '2-2-1'!X40, IF(ISNUMBER('2-2-1'!W40), '2-2-1'!W40, IF(ISNUMBER('2-2-1'!AF40), '2-2-1'!AF40, IF(ISNUMBER('2-2-1'!V40), '2-2-1'!V40, IF(ISNUMBER('2-2-1'!U40), '2-2-1'!U40, IF(ISNUMBER('2-2-1'!T40), '2-2-1'!T40,"XXX"))))))))))))))</f>
        <v>2.5823900000000002</v>
      </c>
      <c r="K40" s="130">
        <f>IF(ISNUMBER('2-2-2'!H40), '2-2-2'!H40, IF(ISNUMBER('2-2-2'!I40), '2-2-2'!I40, IF(ISNUMBER('2-2-2'!J40), '2-2-2'!J40, IF(ISNUMBER('2-2-2'!K40), '2-2-2'!K40, IF(ISNUMBER('2-2-2'!L40), '2-2-2'!L40, IF(ISNUMBER('2-2-2'!M40), '2-2-2'!M40, "XXX"))))))</f>
        <v>0.61857142857142855</v>
      </c>
      <c r="L40" s="130">
        <f>IF(ISNUMBER('2-3-1'!P40), '2-3-1'!P40, IF(ISNUMBER('2-3-1'!Q40), '2-3-1'!Q40, IF(ISNUMBER('2-3-1'!R40), '2-3-1'!R40, IF(ISNUMBER('2-3-1'!S40), '2-3-1'!S40, IF(ISNUMBER('2-3-1'!T40), '2-3-1'!T40, IF(ISNUMBER('2-3-1'!U40), '2-3-1'!U40, IF(ISNUMBER('2-3-1'!V40), '2-3-1'!V40, "XXX")))))))</f>
        <v>6.4410238299999998</v>
      </c>
      <c r="M40" s="130">
        <f>IF(ISNUMBER('2-3-2'!P40), '2-3-2'!P40, IF(ISNUMBER('2-3-2'!Q40), '2-3-2'!Q40, IF(ISNUMBER('2-3-2'!R40), '2-3-2'!R40, IF(ISNUMBER('2-3-2'!S40), '2-3-2'!S40, IF(ISNUMBER('2-3-2'!T40), '2-3-2'!T40, IF(ISNUMBER('2-3-2'!U40), '2-3-2'!U40, IF(ISNUMBER('2-3-2'!V40), '2-3-2'!V40, "XXX")))))))</f>
        <v>13.58585358</v>
      </c>
      <c r="N40" s="130">
        <f>IF(ISNUMBER('2-4-1'!V40),'2-4-1'!V40,IF(ISNUMBER('2-4-1'!U40),'2-4-1'!U40,IF(ISNUMBER('2-4-1'!W40),'2-4-1'!W40,IF(ISNUMBER('2-4-1'!T40),'2-4-1'!T40,IF(ISNUMBER('2-4-1'!X40),'2-4-1'!X40,IF(ISNUMBER('2-4-1'!S40),'2-4-1'!S40,'2016'!N40))))))</f>
        <v>20.260999999999999</v>
      </c>
      <c r="O40" s="130">
        <f>IF(ISNUMBER('2-4-2'!D40), '2-4-2'!D40, IF(ISNUMBER('2-4-2'!E40), '2-4-2'!E40, IF(ISNUMBER('2-4-2'!C40), '2-4-2'!C40, IF(ISNUMBER('2-4-2'!F40), '2-4-2'!F40, IF(ISNUMBER('2-4-2'!G40), '2-4-2'!G40, IF(ISNUMBER('2-4-2'!H40), '2-4-2'!H40, IF(ISNUMBER('2-4-2'!I40), '2-4-2'!I40, IF(ISNUMBER('2-4-2'!J40), '2-4-2'!J40, "XXX"))))))))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IF(ISNUMBER('2-6-1'!H40), '2-6-1'!H40, IF(ISNUMBER('2-6-1'!I40), '2-6-1'!I40, IF(ISNUMBER('2-6-1'!J40), '2-6-1'!J40, "XXX")))))))</f>
        <v>82.137150000000005</v>
      </c>
      <c r="S40" s="130">
        <f>IF(ISNUMBER('2-6-2'!E40), '2-6-2'!E40, IF(ISNUMBER('2-6-2'!F40), '2-6-2'!F40, IF(ISNUMBER('2-6-2'!G40), '2-6-2'!G40, IF(ISNUMBER('2-6-2'!H40), '2-6-2'!H40, IF(ISNUMBER('2-6-2'!I40), '2-6-2'!I40, IF(ISNUMBER('2-6-2'!J40), '2-6-2'!J40, IF(ISNUMBER('2-6-2'!K40), '2-6-2'!K40, "XXX")))))))</f>
        <v>0</v>
      </c>
      <c r="T40" s="130">
        <f>IF(ISNUMBER('2-7-1'!H40), '2-7-1'!H40, IF(ISNUMBER('2-7-1'!I40), '2-7-1'!I40, IF(ISNUMBER('2-7-1'!J40), '2-7-1'!J40, IF(ISNUMBER('2-7-1'!K40), '2-7-1'!K40, IF(ISNUMBER('2-7-1'!L40), '2-7-1'!L40, IF(ISNUMBER('2-7-1'!M40), '2-7-1'!M40, "XXX"))))))</f>
        <v>0.55142857142857138</v>
      </c>
      <c r="U40" s="130">
        <f>IF(ISNUMBER('2-7-2'!H40), '2-7-2'!H40, IF(ISNUMBER('2-7-2'!I40), '2-7-2'!I40, IF(ISNUMBER('2-7-2'!J40), '2-7-2'!J40, IF(ISNUMBER('2-7-2'!K40), '2-7-2'!K40, IF(ISNUMBER('2-7-2'!L40), '2-7-2'!L40, IF(ISNUMBER('2-7-2'!M40), '2-7-2'!M40, "XXX"))))))</f>
        <v>0.4042857142857143</v>
      </c>
      <c r="V40" s="130">
        <f>IF(ISNUMBER('2-8-1'!H40), '2-8-1'!H40, IF(ISNUMBER('2-8-1'!I40), '2-8-1'!I40, IF(ISNUMBER('2-8-1'!J40), '2-8-1'!J40, IF(ISNUMBER('2-8-1'!K40), '2-8-1'!K40, IF(ISNUMBER('2-8-1'!L40), '2-8-1'!L40, IF(ISNUMBER('2-8-1'!M40), '2-8-1'!M40, "XXX"))))))</f>
        <v>0.60285714285714287</v>
      </c>
      <c r="W40" s="130">
        <f>IF(ISNUMBER('2-8-2'!H40), '2-8-2'!H40, IF(ISNUMBER('2-8-2'!I40), '2-8-2'!I40, IF(ISNUMBER('2-8-2'!J40), '2-8-2'!J40, IF(ISNUMBER('2-8-2'!K40), '2-8-2'!K40, IF(ISNUMBER('2-8-2'!L40), '2-8-2'!L40, IF(ISNUMBER('2-8-2'!M40), '2-8-2'!M40, "XXX"))))))</f>
        <v>0.44714285714285712</v>
      </c>
      <c r="X40" s="130">
        <f>IF(ISNUMBER('3-1'!I39), '3-1'!I39, "XXX")</f>
        <v>0.86799999999999999</v>
      </c>
      <c r="Y40" s="130">
        <f>'3-2'!Q39</f>
        <v>1.0402003529999999</v>
      </c>
    </row>
    <row r="41" spans="1:25" ht="15" x14ac:dyDescent="0.25">
      <c r="A41" s="19" t="s">
        <v>50</v>
      </c>
      <c r="B41" s="166" t="s">
        <v>50</v>
      </c>
      <c r="C41" s="165">
        <f>IF(ISNUMBER('1-1'!H41),'1-1'!H41, "XXX")</f>
        <v>2</v>
      </c>
      <c r="D41" s="130" t="str">
        <f>IF(UCDP!Y41, UCDP!Y41, "0.0")</f>
        <v>0.0</v>
      </c>
      <c r="E41" s="130">
        <f>IF(ISNUMBER('1-3'!I41), '1-3'!I41, IF(ISNUMBER('1-3'!J41), '1-3'!J41, IF(ISNUMBER('1-3'!K41), '1-3'!K41, IF(ISNUMBER('1-3'!L41), '1-3'!L41, IF(ISNUMBER('1-3'!M41), '1-3'!M41, IF(ISNUMBER('1-3'!P41), '1-3'!P41, IF(ISNUMBER('1-3'!Q41), '1-3'!Q41, "XXX")))))))</f>
        <v>88.000000000000014</v>
      </c>
      <c r="F41" s="130">
        <f>IF(ISNUMBER('1-4'!AP41),'1-4'!AP41, IF(ISNUMBER('1-4'!AQ41),'1-4'!AQ41, IF(ISNUMBER('1-4'!AR41),'1-4'!AR41, IF(ISNUMBER('1-4'!AS41),'1-4'!AS41, IF(ISNUMBER('1-4'!AT41),'1-4'!AT41, IF(ISNUMBER('1-4'!AU41),'1-4'!AU41, "XXX"))))))</f>
        <v>1</v>
      </c>
      <c r="G41" s="130">
        <f>IF(ISNUMBER('1-5'!H40),'1-5'!H40, "XXX")</f>
        <v>1.7</v>
      </c>
      <c r="H41" s="130">
        <f>IF(ISNUMBER('2-1-1'!H41), '2-1-1'!H41, IF(ISNUMBER('2-1-1'!I41), '2-1-1'!I41, IF(ISNUMBER('2-1-1'!J41), '2-1-1'!J41, IF(ISNUMBER('2-1-1'!K41), '2-1-1'!K41, IF(ISNUMBER('2-1-1'!L41), '2-1-1'!L41, IF(ISNUMBER('2-1-1'!M41), '2-1-1'!M41, "XXX"))))))</f>
        <v>0.79</v>
      </c>
      <c r="I41" s="130">
        <f>AVERAGE('2-1-2'!D40, '2-1-2'!E40)</f>
        <v>0.86774499999999999</v>
      </c>
      <c r="J41" s="130">
        <f>IF(ISNUMBER('2-2-1'!AC41), '2-2-1'!AC41, IF(ISNUMBER('2-2-1'!AD41), '2-2-1'!AD41, IF(ISNUMBER('2-2-1'!AE41), '2-2-1'!AE41, IF(ISNUMBER('2-2-1'!AF41), '2-2-1'!AF41, IF(ISNUMBER('2-2-1'!AG41), '2-2-1'!AG41, IF(ISNUMBER('2-2-1'!AH41), '2-2-1'!AH41, IF(ISNUMBER('2-2-1'!AI41), '2-2-1'!AI41, IF(ISNUMBER('2-2-1'!Y41), '2-2-1'!Y41, IF(ISNUMBER('2-2-1'!X41), '2-2-1'!X41, IF(ISNUMBER('2-2-1'!W41), '2-2-1'!W41, IF(ISNUMBER('2-2-1'!AF41), '2-2-1'!AF41, IF(ISNUMBER('2-2-1'!V41), '2-2-1'!V41, IF(ISNUMBER('2-2-1'!U41), '2-2-1'!U41, IF(ISNUMBER('2-2-1'!T41), '2-2-1'!T41,"XXX"))))))))))))))</f>
        <v>4.8995199999999999</v>
      </c>
      <c r="K41" s="130">
        <f>IF(ISNUMBER('2-2-2'!H41), '2-2-2'!H41, IF(ISNUMBER('2-2-2'!I41), '2-2-2'!I41, IF(ISNUMBER('2-2-2'!J41), '2-2-2'!J41, IF(ISNUMBER('2-2-2'!K41), '2-2-2'!K41, IF(ISNUMBER('2-2-2'!L41), '2-2-2'!L41, IF(ISNUMBER('2-2-2'!M41), '2-2-2'!M41, "XXX"))))))</f>
        <v>0.66714285714285715</v>
      </c>
      <c r="L41" s="130">
        <f>IF(ISNUMBER('2-3-1'!P41), '2-3-1'!P41, IF(ISNUMBER('2-3-1'!Q41), '2-3-1'!Q41, IF(ISNUMBER('2-3-1'!R41), '2-3-1'!R41, IF(ISNUMBER('2-3-1'!S41), '2-3-1'!S41, IF(ISNUMBER('2-3-1'!T41), '2-3-1'!T41, IF(ISNUMBER('2-3-1'!U41), '2-3-1'!U41, IF(ISNUMBER('2-3-1'!V41), '2-3-1'!V41, "XXX")))))))</f>
        <v>8.5690088299999996</v>
      </c>
      <c r="M41" s="130">
        <f>IF(ISNUMBER('2-3-2'!P41), '2-3-2'!P41, IF(ISNUMBER('2-3-2'!Q41), '2-3-2'!Q41, IF(ISNUMBER('2-3-2'!R41), '2-3-2'!R41, IF(ISNUMBER('2-3-2'!S41), '2-3-2'!S41, IF(ISNUMBER('2-3-2'!T41), '2-3-2'!T41, IF(ISNUMBER('2-3-2'!U41), '2-3-2'!U41, IF(ISNUMBER('2-3-2'!V41), '2-3-2'!V41, "XXX")))))))</f>
        <v>13.810083390000001</v>
      </c>
      <c r="N41" s="130">
        <f>IF(ISNUMBER('2-4-1'!V41),'2-4-1'!V41,IF(ISNUMBER('2-4-1'!U41),'2-4-1'!U41,IF(ISNUMBER('2-4-1'!W41),'2-4-1'!W41,IF(ISNUMBER('2-4-1'!T41),'2-4-1'!T41,IF(ISNUMBER('2-4-1'!X41),'2-4-1'!X41,IF(ISNUMBER('2-4-1'!S41),'2-4-1'!S41,'2016'!N41))))))</f>
        <v>29.016999999999999</v>
      </c>
      <c r="O41" s="130">
        <f>IF(ISNUMBER('2-4-2'!D41), '2-4-2'!D41, IF(ISNUMBER('2-4-2'!E41), '2-4-2'!E41, IF(ISNUMBER('2-4-2'!C41), '2-4-2'!C41, IF(ISNUMBER('2-4-2'!F41), '2-4-2'!F41, IF(ISNUMBER('2-4-2'!G41), '2-4-2'!G41, IF(ISNUMBER('2-4-2'!H41), '2-4-2'!H41, IF(ISNUMBER('2-4-2'!I41), '2-4-2'!I41, IF(ISNUMBER('2-4-2'!J41), '2-4-2'!J41, "XXX"))))))))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IF(ISNUMBER('2-6-1'!H41), '2-6-1'!H41, IF(ISNUMBER('2-6-1'!I41), '2-6-1'!I41, IF(ISNUMBER('2-6-1'!J41), '2-6-1'!J41, "XXX")))))))</f>
        <v>90.872150000000005</v>
      </c>
      <c r="S41" s="130">
        <f>IF(ISNUMBER('2-6-2'!E41), '2-6-2'!E41, IF(ISNUMBER('2-6-2'!F41), '2-6-2'!F41, IF(ISNUMBER('2-6-2'!G41), '2-6-2'!G41, IF(ISNUMBER('2-6-2'!H41), '2-6-2'!H41, IF(ISNUMBER('2-6-2'!I41), '2-6-2'!I41, IF(ISNUMBER('2-6-2'!J41), '2-6-2'!J41, IF(ISNUMBER('2-6-2'!K41), '2-6-2'!K41, "XXX")))))))</f>
        <v>0</v>
      </c>
      <c r="T41" s="130">
        <f>IF(ISNUMBER('2-7-1'!H41), '2-7-1'!H41, IF(ISNUMBER('2-7-1'!I41), '2-7-1'!I41, IF(ISNUMBER('2-7-1'!J41), '2-7-1'!J41, IF(ISNUMBER('2-7-1'!K41), '2-7-1'!K41, IF(ISNUMBER('2-7-1'!L41), '2-7-1'!L41, IF(ISNUMBER('2-7-1'!M41), '2-7-1'!M41, "XXX"))))))</f>
        <v>0.75714285714285712</v>
      </c>
      <c r="U41" s="130">
        <f>IF(ISNUMBER('2-7-2'!H41), '2-7-2'!H41, IF(ISNUMBER('2-7-2'!I41), '2-7-2'!I41, IF(ISNUMBER('2-7-2'!J41), '2-7-2'!J41, IF(ISNUMBER('2-7-2'!K41), '2-7-2'!K41, IF(ISNUMBER('2-7-2'!L41), '2-7-2'!L41, IF(ISNUMBER('2-7-2'!M41), '2-7-2'!M41, "XXX"))))))</f>
        <v>0.78</v>
      </c>
      <c r="V41" s="130">
        <f>IF(ISNUMBER('2-8-1'!H41), '2-8-1'!H41, IF(ISNUMBER('2-8-1'!I41), '2-8-1'!I41, IF(ISNUMBER('2-8-1'!J41), '2-8-1'!J41, IF(ISNUMBER('2-8-1'!K41), '2-8-1'!K41, IF(ISNUMBER('2-8-1'!L41), '2-8-1'!L41, IF(ISNUMBER('2-8-1'!M41), '2-8-1'!M41, "XXX"))))))</f>
        <v>0.70428571428571429</v>
      </c>
      <c r="W41" s="130">
        <f>IF(ISNUMBER('2-8-2'!H41), '2-8-2'!H41, IF(ISNUMBER('2-8-2'!I41), '2-8-2'!I41, IF(ISNUMBER('2-8-2'!J41), '2-8-2'!J41, IF(ISNUMBER('2-8-2'!K41), '2-8-2'!K41, IF(ISNUMBER('2-8-2'!L41), '2-8-2'!L41, IF(ISNUMBER('2-8-2'!M41), '2-8-2'!M41, "XXX"))))))</f>
        <v>0.57000000000000006</v>
      </c>
      <c r="X41" s="130">
        <f>IF(ISNUMBER('3-1'!I40), '3-1'!I40, "XXX")</f>
        <v>0.91500000000000004</v>
      </c>
      <c r="Y41" s="130">
        <f>'3-2'!Q40</f>
        <v>1.705673218</v>
      </c>
    </row>
    <row r="42" spans="1:25" ht="15" x14ac:dyDescent="0.25">
      <c r="A42" s="19" t="s">
        <v>51</v>
      </c>
      <c r="B42" s="166" t="s">
        <v>51</v>
      </c>
      <c r="C42" s="165">
        <f>IF(ISNUMBER('1-1'!H42),'1-1'!H42, "XXX")</f>
        <v>5.9</v>
      </c>
      <c r="D42" s="130" t="str">
        <f>IF(UCDP!Y42, UCDP!Y42, "0.0")</f>
        <v>0.0</v>
      </c>
      <c r="E42" s="130">
        <f>IF(ISNUMBER('1-3'!I42), '1-3'!I42, IF(ISNUMBER('1-3'!J42), '1-3'!J42, IF(ISNUMBER('1-3'!K42), '1-3'!K42, IF(ISNUMBER('1-3'!L42), '1-3'!L42, IF(ISNUMBER('1-3'!M42), '1-3'!M42, IF(ISNUMBER('1-3'!P42), '1-3'!P42, IF(ISNUMBER('1-3'!Q42), '1-3'!Q42, "XXX")))))))</f>
        <v>63.666666666666671</v>
      </c>
      <c r="F42" s="130">
        <f>IF(ISNUMBER('1-4'!AP42),'1-4'!AP42, IF(ISNUMBER('1-4'!AQ42),'1-4'!AQ42, IF(ISNUMBER('1-4'!AR42),'1-4'!AR42, IF(ISNUMBER('1-4'!AS42),'1-4'!AS42, IF(ISNUMBER('1-4'!AT42),'1-4'!AT42, IF(ISNUMBER('1-4'!AU42),'1-4'!AU42, "XXX"))))))</f>
        <v>3</v>
      </c>
      <c r="G42" s="130">
        <f>IF(ISNUMBER('1-5'!H41),'1-5'!H41, "XXX")</f>
        <v>5.7</v>
      </c>
      <c r="H42" s="130">
        <f>IF(ISNUMBER('2-1-1'!H42), '2-1-1'!H42, IF(ISNUMBER('2-1-1'!I42), '2-1-1'!I42, IF(ISNUMBER('2-1-1'!J42), '2-1-1'!J42, IF(ISNUMBER('2-1-1'!K42), '2-1-1'!K42, IF(ISNUMBER('2-1-1'!L42), '2-1-1'!L42, IF(ISNUMBER('2-1-1'!M42), '2-1-1'!M42, "XXX"))))))</f>
        <v>0.43142857142857138</v>
      </c>
      <c r="I42" s="130">
        <f>AVERAGE('2-1-2'!D41, '2-1-2'!E41)</f>
        <v>0.27884999999999999</v>
      </c>
      <c r="J42" s="130">
        <f>IF(ISNUMBER('2-2-1'!AC42), '2-2-1'!AC42, IF(ISNUMBER('2-2-1'!AD42), '2-2-1'!AD42, IF(ISNUMBER('2-2-1'!AE42), '2-2-1'!AE42, IF(ISNUMBER('2-2-1'!AF42), '2-2-1'!AF42, IF(ISNUMBER('2-2-1'!AG42), '2-2-1'!AG42, IF(ISNUMBER('2-2-1'!AH42), '2-2-1'!AH42, IF(ISNUMBER('2-2-1'!AI42), '2-2-1'!AI42, IF(ISNUMBER('2-2-1'!Y42), '2-2-1'!Y42, IF(ISNUMBER('2-2-1'!X42), '2-2-1'!X42, IF(ISNUMBER('2-2-1'!W42), '2-2-1'!W42, IF(ISNUMBER('2-2-1'!AF42), '2-2-1'!AF42, IF(ISNUMBER('2-2-1'!V42), '2-2-1'!V42, IF(ISNUMBER('2-2-1'!U42), '2-2-1'!U42, IF(ISNUMBER('2-2-1'!T42), '2-2-1'!T42,"XXX"))))))))))))))</f>
        <v>1.84202</v>
      </c>
      <c r="K42" s="130">
        <f>IF(ISNUMBER('2-2-2'!H42), '2-2-2'!H42, IF(ISNUMBER('2-2-2'!I42), '2-2-2'!I42, IF(ISNUMBER('2-2-2'!J42), '2-2-2'!J42, IF(ISNUMBER('2-2-2'!K42), '2-2-2'!K42, IF(ISNUMBER('2-2-2'!L42), '2-2-2'!L42, IF(ISNUMBER('2-2-2'!M42), '2-2-2'!M42, "XXX"))))))</f>
        <v>0.29142857142857143</v>
      </c>
      <c r="L42" s="130">
        <f>IF(ISNUMBER('2-3-1'!P42), '2-3-1'!P42, IF(ISNUMBER('2-3-1'!Q42), '2-3-1'!Q42, IF(ISNUMBER('2-3-1'!R42), '2-3-1'!R42, IF(ISNUMBER('2-3-1'!S42), '2-3-1'!S42, IF(ISNUMBER('2-3-1'!T42), '2-3-1'!T42, IF(ISNUMBER('2-3-1'!U42), '2-3-1'!U42, IF(ISNUMBER('2-3-1'!V42), '2-3-1'!V42, "XXX")))))))</f>
        <v>2.77817011</v>
      </c>
      <c r="M42" s="130">
        <f>IF(ISNUMBER('2-3-2'!P42), '2-3-2'!P42, IF(ISNUMBER('2-3-2'!Q42), '2-3-2'!Q42, IF(ISNUMBER('2-3-2'!R42), '2-3-2'!R42, IF(ISNUMBER('2-3-2'!S42), '2-3-2'!S42, IF(ISNUMBER('2-3-2'!T42), '2-3-2'!T42, IF(ISNUMBER('2-3-2'!U42), '2-3-2'!U42, IF(ISNUMBER('2-3-2'!V42), '2-3-2'!V42, "XXX")))))))</f>
        <v>42.183223720000001</v>
      </c>
      <c r="N42" s="130">
        <f>IF(ISNUMBER('2-4-1'!V42),'2-4-1'!V42,IF(ISNUMBER('2-4-1'!U42),'2-4-1'!U42,IF(ISNUMBER('2-4-1'!W42),'2-4-1'!W42,IF(ISNUMBER('2-4-1'!T42),'2-4-1'!T42,IF(ISNUMBER('2-4-1'!X42),'2-4-1'!X42,IF(ISNUMBER('2-4-1'!S42),'2-4-1'!S42,'2016'!N42))))))</f>
        <v>6.4004775399999998</v>
      </c>
      <c r="O42" s="130" t="str">
        <f>IF(ISNUMBER('2-4-2'!D42), '2-4-2'!D42, IF(ISNUMBER('2-4-2'!E42), '2-4-2'!E42, IF(ISNUMBER('2-4-2'!C42), '2-4-2'!C42, IF(ISNUMBER('2-4-2'!F42), '2-4-2'!F42, IF(ISNUMBER('2-4-2'!G42), '2-4-2'!G42, IF(ISNUMBER('2-4-2'!H42), '2-4-2'!H42, IF(ISNUMBER('2-4-2'!I42), '2-4-2'!I42, IF(ISNUMBER('2-4-2'!J42), '2-4-2'!J42, "XXX"))))))))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IF(ISNUMBER('2-6-1'!H42), '2-6-1'!H42, IF(ISNUMBER('2-6-1'!I42), '2-6-1'!I42, IF(ISNUMBER('2-6-1'!J42), '2-6-1'!J42, "XXX")))))))</f>
        <v>55.186869999999999</v>
      </c>
      <c r="S42" s="130">
        <f>IF(ISNUMBER('2-6-2'!E42), '2-6-2'!E42, IF(ISNUMBER('2-6-2'!F42), '2-6-2'!F42, IF(ISNUMBER('2-6-2'!G42), '2-6-2'!G42, IF(ISNUMBER('2-6-2'!H42), '2-6-2'!H42, IF(ISNUMBER('2-6-2'!I42), '2-6-2'!I42, IF(ISNUMBER('2-6-2'!J42), '2-6-2'!J42, IF(ISNUMBER('2-6-2'!K42), '2-6-2'!K42, "XXX")))))))</f>
        <v>1.48</v>
      </c>
      <c r="T42" s="130">
        <f>IF(ISNUMBER('2-7-1'!H42), '2-7-1'!H42, IF(ISNUMBER('2-7-1'!I42), '2-7-1'!I42, IF(ISNUMBER('2-7-1'!J42), '2-7-1'!J42, IF(ISNUMBER('2-7-1'!K42), '2-7-1'!K42, IF(ISNUMBER('2-7-1'!L42), '2-7-1'!L42, IF(ISNUMBER('2-7-1'!M42), '2-7-1'!M42, "XXX"))))))</f>
        <v>0.50571428571428567</v>
      </c>
      <c r="U42" s="130">
        <f>IF(ISNUMBER('2-7-2'!H42), '2-7-2'!H42, IF(ISNUMBER('2-7-2'!I42), '2-7-2'!I42, IF(ISNUMBER('2-7-2'!J42), '2-7-2'!J42, IF(ISNUMBER('2-7-2'!K42), '2-7-2'!K42, IF(ISNUMBER('2-7-2'!L42), '2-7-2'!L42, IF(ISNUMBER('2-7-2'!M42), '2-7-2'!M42, "XXX"))))))</f>
        <v>0.31357142857142861</v>
      </c>
      <c r="V42" s="130">
        <f>IF(ISNUMBER('2-8-1'!H42), '2-8-1'!H42, IF(ISNUMBER('2-8-1'!I42), '2-8-1'!I42, IF(ISNUMBER('2-8-1'!J42), '2-8-1'!J42, IF(ISNUMBER('2-8-1'!K42), '2-8-1'!K42, IF(ISNUMBER('2-8-1'!L42), '2-8-1'!L42, IF(ISNUMBER('2-8-1'!M42), '2-8-1'!M42, "XXX"))))))</f>
        <v>0.57428571428571418</v>
      </c>
      <c r="W42" s="130">
        <f>IF(ISNUMBER('2-8-2'!H42), '2-8-2'!H42, IF(ISNUMBER('2-8-2'!I42), '2-8-2'!I42, IF(ISNUMBER('2-8-2'!J42), '2-8-2'!J42, IF(ISNUMBER('2-8-2'!K42), '2-8-2'!K42, IF(ISNUMBER('2-8-2'!L42), '2-8-2'!L42, IF(ISNUMBER('2-8-2'!M42), '2-8-2'!M42, "XXX"))))))</f>
        <v>0.46142857142857141</v>
      </c>
      <c r="X42" s="130">
        <f>IF(ISNUMBER('3-1'!I41), '3-1'!I41, "XXX")</f>
        <v>0.58199999999999996</v>
      </c>
      <c r="Y42" s="130">
        <f>'3-2'!Q41</f>
        <v>0.191795349</v>
      </c>
    </row>
    <row r="43" spans="1:25" ht="15" x14ac:dyDescent="0.25">
      <c r="A43" s="19" t="s">
        <v>52</v>
      </c>
      <c r="B43" s="166" t="s">
        <v>52</v>
      </c>
      <c r="C43" s="165">
        <f>IF(ISNUMBER('1-1'!H43),'1-1'!H43, "XXX")</f>
        <v>6.2</v>
      </c>
      <c r="D43" s="130" t="str">
        <f>IF(UCDP!Y43, UCDP!Y43, "0.0")</f>
        <v>0.0</v>
      </c>
      <c r="E43" s="130">
        <f>IF(ISNUMBER('1-3'!I43), '1-3'!I43, IF(ISNUMBER('1-3'!J43), '1-3'!J43, IF(ISNUMBER('1-3'!K43), '1-3'!K43, IF(ISNUMBER('1-3'!L43), '1-3'!L43, IF(ISNUMBER('1-3'!M43), '1-3'!M43, IF(ISNUMBER('1-3'!P43), '1-3'!P43, IF(ISNUMBER('1-3'!Q43), '1-3'!Q43, "XXX")))))))</f>
        <v>64.833333333333343</v>
      </c>
      <c r="F43" s="130">
        <f>IF(ISNUMBER('1-4'!AP43),'1-4'!AP43, IF(ISNUMBER('1-4'!AQ43),'1-4'!AQ43, IF(ISNUMBER('1-4'!AR43),'1-4'!AR43, IF(ISNUMBER('1-4'!AS43),'1-4'!AS43, IF(ISNUMBER('1-4'!AT43),'1-4'!AT43, IF(ISNUMBER('1-4'!AU43),'1-4'!AU43, "XXX"))))))</f>
        <v>2</v>
      </c>
      <c r="G43" s="130">
        <f>IF(ISNUMBER('1-5'!H42),'1-5'!H42, "XXX")</f>
        <v>4.9000000000000004</v>
      </c>
      <c r="H43" s="130">
        <f>IF(ISNUMBER('2-1-1'!H43), '2-1-1'!H43, IF(ISNUMBER('2-1-1'!I43), '2-1-1'!I43, IF(ISNUMBER('2-1-1'!J43), '2-1-1'!J43, IF(ISNUMBER('2-1-1'!K43), '2-1-1'!K43, IF(ISNUMBER('2-1-1'!L43), '2-1-1'!L43, IF(ISNUMBER('2-1-1'!M43), '2-1-1'!M43, "XXX"))))))</f>
        <v>0.54428571428571426</v>
      </c>
      <c r="I43" s="130">
        <f>AVERAGE('2-1-2'!D42, '2-1-2'!E42)</f>
        <v>0.29000000000000004</v>
      </c>
      <c r="J43" s="130">
        <f>IF(ISNUMBER('2-2-1'!AC43), '2-2-1'!AC43, IF(ISNUMBER('2-2-1'!AD43), '2-2-1'!AD43, IF(ISNUMBER('2-2-1'!AE43), '2-2-1'!AE43, IF(ISNUMBER('2-2-1'!AF43), '2-2-1'!AF43, IF(ISNUMBER('2-2-1'!AG43), '2-2-1'!AG43, IF(ISNUMBER('2-2-1'!AH43), '2-2-1'!AH43, IF(ISNUMBER('2-2-1'!AI43), '2-2-1'!AI43, IF(ISNUMBER('2-2-1'!Y43), '2-2-1'!Y43, IF(ISNUMBER('2-2-1'!X43), '2-2-1'!X43, IF(ISNUMBER('2-2-1'!W43), '2-2-1'!W43, IF(ISNUMBER('2-2-1'!AF43), '2-2-1'!AF43, IF(ISNUMBER('2-2-1'!V43), '2-2-1'!V43, IF(ISNUMBER('2-2-1'!U43), '2-2-1'!U43, IF(ISNUMBER('2-2-1'!T43), '2-2-1'!T43,"XXX"))))))))))))))</f>
        <v>1.9717</v>
      </c>
      <c r="K43" s="130">
        <f>IF(ISNUMBER('2-2-2'!H43), '2-2-2'!H43, IF(ISNUMBER('2-2-2'!I43), '2-2-2'!I43, IF(ISNUMBER('2-2-2'!J43), '2-2-2'!J43, IF(ISNUMBER('2-2-2'!K43), '2-2-2'!K43, IF(ISNUMBER('2-2-2'!L43), '2-2-2'!L43, IF(ISNUMBER('2-2-2'!M43), '2-2-2'!M43, "XXX"))))))</f>
        <v>0.54428571428571426</v>
      </c>
      <c r="L43" s="130">
        <f>IF(ISNUMBER('2-3-1'!P43), '2-3-1'!P43, IF(ISNUMBER('2-3-1'!Q43), '2-3-1'!Q43, IF(ISNUMBER('2-3-1'!R43), '2-3-1'!R43, IF(ISNUMBER('2-3-1'!S43), '2-3-1'!S43, IF(ISNUMBER('2-3-1'!T43), '2-3-1'!T43, IF(ISNUMBER('2-3-1'!U43), '2-3-1'!U43, IF(ISNUMBER('2-3-1'!V43), '2-3-1'!V43, "XXX")))))))</f>
        <v>3.82528639</v>
      </c>
      <c r="M43" s="130">
        <f>IF(ISNUMBER('2-3-2'!P43), '2-3-2'!P43, IF(ISNUMBER('2-3-2'!Q43), '2-3-2'!Q43, IF(ISNUMBER('2-3-2'!R43), '2-3-2'!R43, IF(ISNUMBER('2-3-2'!S43), '2-3-2'!S43, IF(ISNUMBER('2-3-2'!T43), '2-3-2'!T43, IF(ISNUMBER('2-3-2'!U43), '2-3-2'!U43, IF(ISNUMBER('2-3-2'!V43), '2-3-2'!V43, "XXX")))))))</f>
        <v>38.030845640000003</v>
      </c>
      <c r="N43" s="130">
        <f>IF(ISNUMBER('2-4-1'!V43),'2-4-1'!V43,IF(ISNUMBER('2-4-1'!U43),'2-4-1'!U43,IF(ISNUMBER('2-4-1'!W43),'2-4-1'!W43,IF(ISNUMBER('2-4-1'!T43),'2-4-1'!T43,IF(ISNUMBER('2-4-1'!X43),'2-4-1'!X43,IF(ISNUMBER('2-4-1'!S43),'2-4-1'!S43,'2016'!N43))))))</f>
        <v>4.6741056122044977</v>
      </c>
      <c r="O43" s="130">
        <f>IF(ISNUMBER('2-4-2'!D43), '2-4-2'!D43, IF(ISNUMBER('2-4-2'!E43), '2-4-2'!E43, IF(ISNUMBER('2-4-2'!C43), '2-4-2'!C43, IF(ISNUMBER('2-4-2'!F43), '2-4-2'!F43, IF(ISNUMBER('2-4-2'!G43), '2-4-2'!G43, IF(ISNUMBER('2-4-2'!H43), '2-4-2'!H43, IF(ISNUMBER('2-4-2'!I43), '2-4-2'!I43, IF(ISNUMBER('2-4-2'!J43), '2-4-2'!J43, "XXX"))))))))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IF(ISNUMBER('2-6-1'!H43), '2-6-1'!H43, IF(ISNUMBER('2-6-1'!I43), '2-6-1'!I43, IF(ISNUMBER('2-6-1'!J43), '2-6-1'!J43, "XXX")))))))</f>
        <v>54.826099999999997</v>
      </c>
      <c r="S43" s="130">
        <f>IF(ISNUMBER('2-6-2'!E43), '2-6-2'!E43, IF(ISNUMBER('2-6-2'!F43), '2-6-2'!F43, IF(ISNUMBER('2-6-2'!G43), '2-6-2'!G43, IF(ISNUMBER('2-6-2'!H43), '2-6-2'!H43, IF(ISNUMBER('2-6-2'!I43), '2-6-2'!I43, IF(ISNUMBER('2-6-2'!J43), '2-6-2'!J43, IF(ISNUMBER('2-6-2'!K43), '2-6-2'!K43, "XXX")))))))</f>
        <v>3.58</v>
      </c>
      <c r="T43" s="130">
        <f>IF(ISNUMBER('2-7-1'!H43), '2-7-1'!H43, IF(ISNUMBER('2-7-1'!I43), '2-7-1'!I43, IF(ISNUMBER('2-7-1'!J43), '2-7-1'!J43, IF(ISNUMBER('2-7-1'!K43), '2-7-1'!K43, IF(ISNUMBER('2-7-1'!L43), '2-7-1'!L43, IF(ISNUMBER('2-7-1'!M43), '2-7-1'!M43, "XXX"))))))</f>
        <v>0.53</v>
      </c>
      <c r="U43" s="130">
        <f>IF(ISNUMBER('2-7-2'!H43), '2-7-2'!H43, IF(ISNUMBER('2-7-2'!I43), '2-7-2'!I43, IF(ISNUMBER('2-7-2'!J43), '2-7-2'!J43, IF(ISNUMBER('2-7-2'!K43), '2-7-2'!K43, IF(ISNUMBER('2-7-2'!L43), '2-7-2'!L43, IF(ISNUMBER('2-7-2'!M43), '2-7-2'!M43, "XXX"))))))</f>
        <v>0.4707142857142857</v>
      </c>
      <c r="V43" s="130">
        <f>IF(ISNUMBER('2-8-1'!H43), '2-8-1'!H43, IF(ISNUMBER('2-8-1'!I43), '2-8-1'!I43, IF(ISNUMBER('2-8-1'!J43), '2-8-1'!J43, IF(ISNUMBER('2-8-1'!K43), '2-8-1'!K43, IF(ISNUMBER('2-8-1'!L43), '2-8-1'!L43, IF(ISNUMBER('2-8-1'!M43), '2-8-1'!M43, "XXX"))))))</f>
        <v>0.57000000000000006</v>
      </c>
      <c r="W43" s="130">
        <f>IF(ISNUMBER('2-8-2'!H43), '2-8-2'!H43, IF(ISNUMBER('2-8-2'!I43), '2-8-2'!I43, IF(ISNUMBER('2-8-2'!J43), '2-8-2'!J43, IF(ISNUMBER('2-8-2'!K43), '2-8-2'!K43, IF(ISNUMBER('2-8-2'!L43), '2-8-2'!L43, IF(ISNUMBER('2-8-2'!M43), '2-8-2'!M43, "XXX"))))))</f>
        <v>0.50571428571428567</v>
      </c>
      <c r="X43" s="130">
        <f>IF(ISNUMBER('3-1'!I42), '3-1'!I42, "XXX")</f>
        <v>0.56999999999999995</v>
      </c>
      <c r="Y43" s="130">
        <f>'3-2'!Q42</f>
        <v>-0.16752582799999999</v>
      </c>
    </row>
    <row r="44" spans="1:25" ht="15" x14ac:dyDescent="0.25">
      <c r="A44" s="19" t="s">
        <v>188</v>
      </c>
      <c r="B44" s="166" t="s">
        <v>53</v>
      </c>
      <c r="C44" s="165">
        <f>IF(ISNUMBER('1-1'!H44),'1-1'!H44, "XXX")</f>
        <v>7.7</v>
      </c>
      <c r="D44" s="130">
        <f>IF(UCDP!Y44, UCDP!Y44, "0.0")</f>
        <v>1.1698332561216294E-2</v>
      </c>
      <c r="E44" s="130">
        <f>IF(ISNUMBER('1-3'!I44), '1-3'!I44, IF(ISNUMBER('1-3'!J44), '1-3'!J44, IF(ISNUMBER('1-3'!K44), '1-3'!K44, IF(ISNUMBER('1-3'!L44), '1-3'!L44, IF(ISNUMBER('1-3'!M44), '1-3'!M44, IF(ISNUMBER('1-3'!P44), '1-3'!P44, IF(ISNUMBER('1-3'!Q44), '1-3'!Q44, "XXX")))))))</f>
        <v>46.833333333333336</v>
      </c>
      <c r="F44" s="130">
        <f>IF(ISNUMBER('1-4'!AP44),'1-4'!AP44, IF(ISNUMBER('1-4'!AQ44),'1-4'!AQ44, IF(ISNUMBER('1-4'!AR44),'1-4'!AR44, IF(ISNUMBER('1-4'!AS44),'1-4'!AS44, IF(ISNUMBER('1-4'!AT44),'1-4'!AT44, IF(ISNUMBER('1-4'!AU44),'1-4'!AU44, "XXX"))))))</f>
        <v>4</v>
      </c>
      <c r="G44" s="130">
        <f>IF(ISNUMBER('1-5'!H43),'1-5'!H43, "XXX")</f>
        <v>9.6</v>
      </c>
      <c r="H44" s="130">
        <f>IF(ISNUMBER('2-1-1'!H44), '2-1-1'!H44, IF(ISNUMBER('2-1-1'!I44), '2-1-1'!I44, IF(ISNUMBER('2-1-1'!J44), '2-1-1'!J44, IF(ISNUMBER('2-1-1'!K44), '2-1-1'!K44, IF(ISNUMBER('2-1-1'!L44), '2-1-1'!L44, IF(ISNUMBER('2-1-1'!M44), '2-1-1'!M44, "XXX"))))))</f>
        <v>0.47714285714285709</v>
      </c>
      <c r="I44" s="130">
        <f>AVERAGE('2-1-2'!D43, '2-1-2'!E43)</f>
        <v>0.29012499999999997</v>
      </c>
      <c r="J44" s="130">
        <f>IF(ISNUMBER('2-2-1'!AC44), '2-2-1'!AC44, IF(ISNUMBER('2-2-1'!AD44), '2-2-1'!AD44, IF(ISNUMBER('2-2-1'!AE44), '2-2-1'!AE44, IF(ISNUMBER('2-2-1'!AF44), '2-2-1'!AF44, IF(ISNUMBER('2-2-1'!AG44), '2-2-1'!AG44, IF(ISNUMBER('2-2-1'!AH44), '2-2-1'!AH44, IF(ISNUMBER('2-2-1'!AI44), '2-2-1'!AI44, IF(ISNUMBER('2-2-1'!Y44), '2-2-1'!Y44, IF(ISNUMBER('2-2-1'!X44), '2-2-1'!X44, IF(ISNUMBER('2-2-1'!W44), '2-2-1'!W44, IF(ISNUMBER('2-2-1'!AF44), '2-2-1'!AF44, IF(ISNUMBER('2-2-1'!V44), '2-2-1'!V44, IF(ISNUMBER('2-2-1'!U44), '2-2-1'!U44, IF(ISNUMBER('2-2-1'!T44), '2-2-1'!T44,"XXX"))))))))))))))</f>
        <v>2.57341</v>
      </c>
      <c r="K44" s="130">
        <f>IF(ISNUMBER('2-2-2'!H44), '2-2-2'!H44, IF(ISNUMBER('2-2-2'!I44), '2-2-2'!I44, IF(ISNUMBER('2-2-2'!J44), '2-2-2'!J44, IF(ISNUMBER('2-2-2'!K44), '2-2-2'!K44, IF(ISNUMBER('2-2-2'!L44), '2-2-2'!L44, IF(ISNUMBER('2-2-2'!M44), '2-2-2'!M44, "XXX"))))))</f>
        <v>0.28142857142857142</v>
      </c>
      <c r="L44" s="130">
        <f>IF(ISNUMBER('2-3-1'!P44), '2-3-1'!P44, IF(ISNUMBER('2-3-1'!Q44), '2-3-1'!Q44, IF(ISNUMBER('2-3-1'!R44), '2-3-1'!R44, IF(ISNUMBER('2-3-1'!S44), '2-3-1'!S44, IF(ISNUMBER('2-3-1'!T44), '2-3-1'!T44, IF(ISNUMBER('2-3-1'!U44), '2-3-1'!U44, IF(ISNUMBER('2-3-1'!V44), '2-3-1'!V44, "XXX")))))))</f>
        <v>1.43904543</v>
      </c>
      <c r="M44" s="130">
        <f>IF(ISNUMBER('2-3-2'!P44), '2-3-2'!P44, IF(ISNUMBER('2-3-2'!Q44), '2-3-2'!Q44, IF(ISNUMBER('2-3-2'!R44), '2-3-2'!R44, IF(ISNUMBER('2-3-2'!S44), '2-3-2'!S44, IF(ISNUMBER('2-3-2'!T44), '2-3-2'!T44, IF(ISNUMBER('2-3-2'!U44), '2-3-2'!U44, IF(ISNUMBER('2-3-2'!V44), '2-3-2'!V44, "XXX")))))))</f>
        <v>57.93513489</v>
      </c>
      <c r="N44" s="130">
        <f>IF(ISNUMBER('2-4-1'!V44),'2-4-1'!V44,IF(ISNUMBER('2-4-1'!U44),'2-4-1'!U44,IF(ISNUMBER('2-4-1'!W44),'2-4-1'!W44,IF(ISNUMBER('2-4-1'!T44),'2-4-1'!T44,IF(ISNUMBER('2-4-1'!X44),'2-4-1'!X44,IF(ISNUMBER('2-4-1'!S44),'2-4-1'!S44,'2016'!N44))))))</f>
        <v>11.78565245688257</v>
      </c>
      <c r="O44" s="130">
        <f>IF(ISNUMBER('2-4-2'!D44), '2-4-2'!D44, IF(ISNUMBER('2-4-2'!E44), '2-4-2'!E44, IF(ISNUMBER('2-4-2'!C44), '2-4-2'!C44, IF(ISNUMBER('2-4-2'!F44), '2-4-2'!F44, IF(ISNUMBER('2-4-2'!G44), '2-4-2'!G44, IF(ISNUMBER('2-4-2'!H44), '2-4-2'!H44, IF(ISNUMBER('2-4-2'!I44), '2-4-2'!I44, IF(ISNUMBER('2-4-2'!J44), '2-4-2'!J44, "XXX"))))))))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IF(ISNUMBER('2-6-1'!H44), '2-6-1'!H44, IF(ISNUMBER('2-6-1'!I44), '2-6-1'!I44, IF(ISNUMBER('2-6-1'!J44), '2-6-1'!J44, "XXX")))))))</f>
        <v>61.140880000000003</v>
      </c>
      <c r="S44" s="130">
        <f>IF(ISNUMBER('2-6-2'!E44), '2-6-2'!E44, IF(ISNUMBER('2-6-2'!F44), '2-6-2'!F44, IF(ISNUMBER('2-6-2'!G44), '2-6-2'!G44, IF(ISNUMBER('2-6-2'!H44), '2-6-2'!H44, IF(ISNUMBER('2-6-2'!I44), '2-6-2'!I44, IF(ISNUMBER('2-6-2'!J44), '2-6-2'!J44, IF(ISNUMBER('2-6-2'!K44), '2-6-2'!K44, "XXX")))))))</f>
        <v>0.82</v>
      </c>
      <c r="T44" s="130">
        <f>IF(ISNUMBER('2-7-1'!H44), '2-7-1'!H44, IF(ISNUMBER('2-7-1'!I44), '2-7-1'!I44, IF(ISNUMBER('2-7-1'!J44), '2-7-1'!J44, IF(ISNUMBER('2-7-1'!K44), '2-7-1'!K44, IF(ISNUMBER('2-7-1'!L44), '2-7-1'!L44, IF(ISNUMBER('2-7-1'!M44), '2-7-1'!M44, "XXX"))))))</f>
        <v>0.50857142857142856</v>
      </c>
      <c r="U44" s="130">
        <f>IF(ISNUMBER('2-7-2'!H44), '2-7-2'!H44, IF(ISNUMBER('2-7-2'!I44), '2-7-2'!I44, IF(ISNUMBER('2-7-2'!J44), '2-7-2'!J44, IF(ISNUMBER('2-7-2'!K44), '2-7-2'!K44, IF(ISNUMBER('2-7-2'!L44), '2-7-2'!L44, IF(ISNUMBER('2-7-2'!M44), '2-7-2'!M44, "XXX"))))))</f>
        <v>0.43357142857142861</v>
      </c>
      <c r="V44" s="130">
        <f>IF(ISNUMBER('2-8-1'!H44), '2-8-1'!H44, IF(ISNUMBER('2-8-1'!I44), '2-8-1'!I44, IF(ISNUMBER('2-8-1'!J44), '2-8-1'!J44, IF(ISNUMBER('2-8-1'!K44), '2-8-1'!K44, IF(ISNUMBER('2-8-1'!L44), '2-8-1'!L44, IF(ISNUMBER('2-8-1'!M44), '2-8-1'!M44, "XXX"))))))</f>
        <v>0.57285714285714284</v>
      </c>
      <c r="W44" s="130">
        <f>IF(ISNUMBER('2-8-2'!H44), '2-8-2'!H44, IF(ISNUMBER('2-8-2'!I44), '2-8-2'!I44, IF(ISNUMBER('2-8-2'!J44), '2-8-2'!J44, IF(ISNUMBER('2-8-2'!K44), '2-8-2'!K44, IF(ISNUMBER('2-8-2'!L44), '2-8-2'!L44, IF(ISNUMBER('2-8-2'!M44), '2-8-2'!M44, "XXX"))))))</f>
        <v>0.44857142857142857</v>
      </c>
      <c r="X44" s="130">
        <f>IF(ISNUMBER('3-1'!I43), '3-1'!I43, "XXX")</f>
        <v>0.24099999999999999</v>
      </c>
      <c r="Y44" s="130">
        <f>'3-2'!Q43</f>
        <v>-0.94730758699999995</v>
      </c>
    </row>
    <row r="45" spans="1:25" ht="15" x14ac:dyDescent="0.25">
      <c r="A45" s="19" t="s">
        <v>54</v>
      </c>
      <c r="B45" s="166" t="s">
        <v>54</v>
      </c>
      <c r="C45" s="165">
        <f>IF(ISNUMBER('1-1'!H45),'1-1'!H45, "XXX")</f>
        <v>5.0999999999999996</v>
      </c>
      <c r="D45" s="130" t="str">
        <f>IF(UCDP!Y45, UCDP!Y45, "0.0")</f>
        <v>0.0</v>
      </c>
      <c r="E45" s="130">
        <f>IF(ISNUMBER('1-3'!I45), '1-3'!I45, IF(ISNUMBER('1-3'!J45), '1-3'!J45, IF(ISNUMBER('1-3'!K45), '1-3'!K45, IF(ISNUMBER('1-3'!L45), '1-3'!L45, IF(ISNUMBER('1-3'!M45), '1-3'!M45, IF(ISNUMBER('1-3'!P45), '1-3'!P45, IF(ISNUMBER('1-3'!Q45), '1-3'!Q45, "XXX")))))))</f>
        <v>50.333333333333336</v>
      </c>
      <c r="F45" s="130">
        <f>IF(ISNUMBER('1-4'!AP45),'1-4'!AP45, IF(ISNUMBER('1-4'!AQ45),'1-4'!AQ45, IF(ISNUMBER('1-4'!AR45),'1-4'!AR45, IF(ISNUMBER('1-4'!AS45),'1-4'!AS45, IF(ISNUMBER('1-4'!AT45),'1-4'!AT45, IF(ISNUMBER('1-4'!AU45),'1-4'!AU45, "XXX"))))))</f>
        <v>1</v>
      </c>
      <c r="G45" s="130">
        <f>IF(ISNUMBER('1-5'!H44),'1-5'!H44, "XXX")</f>
        <v>6.1</v>
      </c>
      <c r="H45" s="130">
        <f>IF(ISNUMBER('2-1-1'!H45), '2-1-1'!H45, IF(ISNUMBER('2-1-1'!I45), '2-1-1'!I45, IF(ISNUMBER('2-1-1'!J45), '2-1-1'!J45, IF(ISNUMBER('2-1-1'!K45), '2-1-1'!K45, IF(ISNUMBER('2-1-1'!L45), '2-1-1'!L45, IF(ISNUMBER('2-1-1'!M45), '2-1-1'!M45, "XXX"))))))</f>
        <v>0.57285714285714284</v>
      </c>
      <c r="I45" s="130">
        <f>AVERAGE('2-1-2'!D44, '2-1-2'!E44)</f>
        <v>0.29175499999999999</v>
      </c>
      <c r="J45" s="130">
        <f>IF(ISNUMBER('2-2-1'!AC45), '2-2-1'!AC45, IF(ISNUMBER('2-2-1'!AD45), '2-2-1'!AD45, IF(ISNUMBER('2-2-1'!AE45), '2-2-1'!AE45, IF(ISNUMBER('2-2-1'!AF45), '2-2-1'!AF45, IF(ISNUMBER('2-2-1'!AG45), '2-2-1'!AG45, IF(ISNUMBER('2-2-1'!AH45), '2-2-1'!AH45, IF(ISNUMBER('2-2-1'!AI45), '2-2-1'!AI45, IF(ISNUMBER('2-2-1'!Y45), '2-2-1'!Y45, IF(ISNUMBER('2-2-1'!X45), '2-2-1'!X45, IF(ISNUMBER('2-2-1'!W45), '2-2-1'!W45, IF(ISNUMBER('2-2-1'!AF45), '2-2-1'!AF45, IF(ISNUMBER('2-2-1'!V45), '2-2-1'!V45, IF(ISNUMBER('2-2-1'!U45), '2-2-1'!U45, IF(ISNUMBER('2-2-1'!T45), '2-2-1'!T45,"XXX"))))))))))))))</f>
        <v>2.7274099999999999</v>
      </c>
      <c r="K45" s="130">
        <f>IF(ISNUMBER('2-2-2'!H45), '2-2-2'!H45, IF(ISNUMBER('2-2-2'!I45), '2-2-2'!I45, IF(ISNUMBER('2-2-2'!J45), '2-2-2'!J45, IF(ISNUMBER('2-2-2'!K45), '2-2-2'!K45, IF(ISNUMBER('2-2-2'!L45), '2-2-2'!L45, IF(ISNUMBER('2-2-2'!M45), '2-2-2'!M45, "XXX"))))))</f>
        <v>0.39571428571428574</v>
      </c>
      <c r="L45" s="130">
        <f>IF(ISNUMBER('2-3-1'!P45), '2-3-1'!P45, IF(ISNUMBER('2-3-1'!Q45), '2-3-1'!Q45, IF(ISNUMBER('2-3-1'!R45), '2-3-1'!R45, IF(ISNUMBER('2-3-1'!S45), '2-3-1'!S45, IF(ISNUMBER('2-3-1'!T45), '2-3-1'!T45, IF(ISNUMBER('2-3-1'!U45), '2-3-1'!U45, IF(ISNUMBER('2-3-1'!V45), '2-3-1'!V45, "XXX")))))))</f>
        <v>4.8367967600000004</v>
      </c>
      <c r="M45" s="130">
        <f>IF(ISNUMBER('2-3-2'!P45), '2-3-2'!P45, IF(ISNUMBER('2-3-2'!Q45), '2-3-2'!Q45, IF(ISNUMBER('2-3-2'!R45), '2-3-2'!R45, IF(ISNUMBER('2-3-2'!S45), '2-3-2'!S45, IF(ISNUMBER('2-3-2'!T45), '2-3-2'!T45, IF(ISNUMBER('2-3-2'!U45), '2-3-2'!U45, IF(ISNUMBER('2-3-2'!V45), '2-3-2'!V45, "XXX")))))))</f>
        <v>28.23023796</v>
      </c>
      <c r="N45" s="130">
        <f>IF(ISNUMBER('2-4-1'!V45),'2-4-1'!V45,IF(ISNUMBER('2-4-1'!U45),'2-4-1'!U45,IF(ISNUMBER('2-4-1'!W45),'2-4-1'!W45,IF(ISNUMBER('2-4-1'!T45),'2-4-1'!T45,IF(ISNUMBER('2-4-1'!X45),'2-4-1'!X45,IF(ISNUMBER('2-4-1'!S45),'2-4-1'!S45,'2016'!N45))))))</f>
        <v>12.130037743999999</v>
      </c>
      <c r="O45" s="130" t="str">
        <f>IF(ISNUMBER('2-4-2'!D45), '2-4-2'!D45, IF(ISNUMBER('2-4-2'!E45), '2-4-2'!E45, IF(ISNUMBER('2-4-2'!C45), '2-4-2'!C45, IF(ISNUMBER('2-4-2'!F45), '2-4-2'!F45, IF(ISNUMBER('2-4-2'!G45), '2-4-2'!G45, IF(ISNUMBER('2-4-2'!H45), '2-4-2'!H45, IF(ISNUMBER('2-4-2'!I45), '2-4-2'!I45, IF(ISNUMBER('2-4-2'!J45), '2-4-2'!J45, "XXX"))))))))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IF(ISNUMBER('2-6-1'!H45), '2-6-1'!H45, IF(ISNUMBER('2-6-1'!I45), '2-6-1'!I45, IF(ISNUMBER('2-6-1'!J45), '2-6-1'!J45, "XXX")))))))</f>
        <v>58.095359999999999</v>
      </c>
      <c r="S45" s="130">
        <f>IF(ISNUMBER('2-6-2'!E45), '2-6-2'!E45, IF(ISNUMBER('2-6-2'!F45), '2-6-2'!F45, IF(ISNUMBER('2-6-2'!G45), '2-6-2'!G45, IF(ISNUMBER('2-6-2'!H45), '2-6-2'!H45, IF(ISNUMBER('2-6-2'!I45), '2-6-2'!I45, IF(ISNUMBER('2-6-2'!J45), '2-6-2'!J45, IF(ISNUMBER('2-6-2'!K45), '2-6-2'!K45, "XXX")))))))</f>
        <v>2</v>
      </c>
      <c r="T45" s="130">
        <f>IF(ISNUMBER('2-7-1'!H45), '2-7-1'!H45, IF(ISNUMBER('2-7-1'!I45), '2-7-1'!I45, IF(ISNUMBER('2-7-1'!J45), '2-7-1'!J45, IF(ISNUMBER('2-7-1'!K45), '2-7-1'!K45, IF(ISNUMBER('2-7-1'!L45), '2-7-1'!L45, IF(ISNUMBER('2-7-1'!M45), '2-7-1'!M45, "XXX"))))))</f>
        <v>0.47428571428571425</v>
      </c>
      <c r="U45" s="130">
        <f>IF(ISNUMBER('2-7-2'!H45), '2-7-2'!H45, IF(ISNUMBER('2-7-2'!I45), '2-7-2'!I45, IF(ISNUMBER('2-7-2'!J45), '2-7-2'!J45, IF(ISNUMBER('2-7-2'!K45), '2-7-2'!K45, IF(ISNUMBER('2-7-2'!L45), '2-7-2'!L45, IF(ISNUMBER('2-7-2'!M45), '2-7-2'!M45, "XXX"))))))</f>
        <v>0.38928571428571429</v>
      </c>
      <c r="V45" s="130">
        <f>IF(ISNUMBER('2-8-1'!H45), '2-8-1'!H45, IF(ISNUMBER('2-8-1'!I45), '2-8-1'!I45, IF(ISNUMBER('2-8-1'!J45), '2-8-1'!J45, IF(ISNUMBER('2-8-1'!K45), '2-8-1'!K45, IF(ISNUMBER('2-8-1'!L45), '2-8-1'!L45, IF(ISNUMBER('2-8-1'!M45), '2-8-1'!M45, "XXX"))))))</f>
        <v>0.59714285714285709</v>
      </c>
      <c r="W45" s="130">
        <f>IF(ISNUMBER('2-8-2'!H45), '2-8-2'!H45, IF(ISNUMBER('2-8-2'!I45), '2-8-2'!I45, IF(ISNUMBER('2-8-2'!J45), '2-8-2'!J45, IF(ISNUMBER('2-8-2'!K45), '2-8-2'!K45, IF(ISNUMBER('2-8-2'!L45), '2-8-2'!L45, IF(ISNUMBER('2-8-2'!M45), '2-8-2'!M45, "XXX"))))))</f>
        <v>0.43142857142857144</v>
      </c>
      <c r="X45" s="130">
        <f>IF(ISNUMBER('3-1'!I44), '3-1'!I44, "XXX")</f>
        <v>0.625</v>
      </c>
      <c r="Y45" s="130">
        <f>'3-2'!Q44</f>
        <v>6.6393866999999995E-2</v>
      </c>
    </row>
    <row r="46" spans="1:25" ht="15" x14ac:dyDescent="0.25">
      <c r="A46" s="19" t="s">
        <v>55</v>
      </c>
      <c r="B46" s="166" t="s">
        <v>55</v>
      </c>
      <c r="C46" s="165">
        <f>IF(ISNUMBER('1-1'!H46),'1-1'!H46, "XXX")</f>
        <v>3.3</v>
      </c>
      <c r="D46" s="130" t="str">
        <f>IF(UCDP!Y46, UCDP!Y46, "0.0")</f>
        <v>0.0</v>
      </c>
      <c r="E46" s="130">
        <f>IF(ISNUMBER('1-3'!I46), '1-3'!I46, IF(ISNUMBER('1-3'!J46), '1-3'!J46, IF(ISNUMBER('1-3'!K46), '1-3'!K46, IF(ISNUMBER('1-3'!L46), '1-3'!L46, IF(ISNUMBER('1-3'!M46), '1-3'!M46, IF(ISNUMBER('1-3'!P46), '1-3'!P46, IF(ISNUMBER('1-3'!Q46), '1-3'!Q46, "XXX")))))))</f>
        <v>98.666666666666671</v>
      </c>
      <c r="F46" s="130">
        <f>IF(ISNUMBER('1-4'!AP46),'1-4'!AP46, IF(ISNUMBER('1-4'!AQ46),'1-4'!AQ46, IF(ISNUMBER('1-4'!AR46),'1-4'!AR46, IF(ISNUMBER('1-4'!AS46),'1-4'!AS46, IF(ISNUMBER('1-4'!AT46),'1-4'!AT46, IF(ISNUMBER('1-4'!AU46),'1-4'!AU46, "XXX"))))))</f>
        <v>1</v>
      </c>
      <c r="G46" s="130">
        <f>IF(ISNUMBER('1-5'!H45),'1-5'!H45, "XXX")</f>
        <v>2.4</v>
      </c>
      <c r="H46" s="130">
        <f>IF(ISNUMBER('2-1-1'!H46), '2-1-1'!H46, IF(ISNUMBER('2-1-1'!I46), '2-1-1'!I46, IF(ISNUMBER('2-1-1'!J46), '2-1-1'!J46, IF(ISNUMBER('2-1-1'!K46), '2-1-1'!K46, IF(ISNUMBER('2-1-1'!L46), '2-1-1'!L46, IF(ISNUMBER('2-1-1'!M46), '2-1-1'!M46, "XXX"))))))</f>
        <v>0.67142857142857137</v>
      </c>
      <c r="I46" s="130">
        <f>AVERAGE('2-1-2'!D45, '2-1-2'!E45)</f>
        <v>0.72879000000000005</v>
      </c>
      <c r="J46" s="130">
        <f>IF(ISNUMBER('2-2-1'!AC46), '2-2-1'!AC46, IF(ISNUMBER('2-2-1'!AD46), '2-2-1'!AD46, IF(ISNUMBER('2-2-1'!AE46), '2-2-1'!AE46, IF(ISNUMBER('2-2-1'!AF46), '2-2-1'!AF46, IF(ISNUMBER('2-2-1'!AG46), '2-2-1'!AG46, IF(ISNUMBER('2-2-1'!AH46), '2-2-1'!AH46, IF(ISNUMBER('2-2-1'!AI46), '2-2-1'!AI46, IF(ISNUMBER('2-2-1'!Y46), '2-2-1'!Y46, IF(ISNUMBER('2-2-1'!X46), '2-2-1'!X46, IF(ISNUMBER('2-2-1'!W46), '2-2-1'!W46, IF(ISNUMBER('2-2-1'!AF46), '2-2-1'!AF46, IF(ISNUMBER('2-2-1'!V46), '2-2-1'!V46, IF(ISNUMBER('2-2-1'!U46), '2-2-1'!U46, IF(ISNUMBER('2-2-1'!T46), '2-2-1'!T46,"XXX"))))))))))))))</f>
        <v>2.9695299999999998</v>
      </c>
      <c r="K46" s="130">
        <f>IF(ISNUMBER('2-2-2'!H46), '2-2-2'!H46, IF(ISNUMBER('2-2-2'!I46), '2-2-2'!I46, IF(ISNUMBER('2-2-2'!J46), '2-2-2'!J46, IF(ISNUMBER('2-2-2'!K46), '2-2-2'!K46, IF(ISNUMBER('2-2-2'!L46), '2-2-2'!L46, IF(ISNUMBER('2-2-2'!M46), '2-2-2'!M46, "XXX"))))))</f>
        <v>0.74285714285714288</v>
      </c>
      <c r="L46" s="130">
        <f>IF(ISNUMBER('2-3-1'!P46), '2-3-1'!P46, IF(ISNUMBER('2-3-1'!Q46), '2-3-1'!Q46, IF(ISNUMBER('2-3-1'!R46), '2-3-1'!R46, IF(ISNUMBER('2-3-1'!S46), '2-3-1'!S46, IF(ISNUMBER('2-3-1'!T46), '2-3-1'!T46, IF(ISNUMBER('2-3-1'!U46), '2-3-1'!U46, IF(ISNUMBER('2-3-1'!V46), '2-3-1'!V46, "XXX")))))))</f>
        <v>4.5115447</v>
      </c>
      <c r="M46" s="130">
        <f>IF(ISNUMBER('2-3-2'!P46), '2-3-2'!P46, IF(ISNUMBER('2-3-2'!Q46), '2-3-2'!Q46, IF(ISNUMBER('2-3-2'!R46), '2-3-2'!R46, IF(ISNUMBER('2-3-2'!S46), '2-3-2'!S46, IF(ISNUMBER('2-3-2'!T46), '2-3-2'!T46, IF(ISNUMBER('2-3-2'!U46), '2-3-2'!U46, IF(ISNUMBER('2-3-2'!V46), '2-3-2'!V46, "XXX")))))))</f>
        <v>22.605028149999999</v>
      </c>
      <c r="N46" s="130">
        <f>IF(ISNUMBER('2-4-1'!V46),'2-4-1'!V46,IF(ISNUMBER('2-4-1'!U46),'2-4-1'!U46,IF(ISNUMBER('2-4-1'!W46),'2-4-1'!W46,IF(ISNUMBER('2-4-1'!T46),'2-4-1'!T46,IF(ISNUMBER('2-4-1'!X46),'2-4-1'!X46,IF(ISNUMBER('2-4-1'!S46),'2-4-1'!S46,'2016'!N46))))))</f>
        <v>15.871</v>
      </c>
      <c r="O46" s="130">
        <f>IF(ISNUMBER('2-4-2'!D46), '2-4-2'!D46, IF(ISNUMBER('2-4-2'!E46), '2-4-2'!E46, IF(ISNUMBER('2-4-2'!C46), '2-4-2'!C46, IF(ISNUMBER('2-4-2'!F46), '2-4-2'!F46, IF(ISNUMBER('2-4-2'!G46), '2-4-2'!G46, IF(ISNUMBER('2-4-2'!H46), '2-4-2'!H46, IF(ISNUMBER('2-4-2'!I46), '2-4-2'!I46, IF(ISNUMBER('2-4-2'!J46), '2-4-2'!J46, "XXX"))))))))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IF(ISNUMBER('2-6-1'!H46), '2-6-1'!H46, IF(ISNUMBER('2-6-1'!I46), '2-6-1'!I46, IF(ISNUMBER('2-6-1'!J46), '2-6-1'!J46, "XXX")))))))</f>
        <v>90.861940000000004</v>
      </c>
      <c r="S46" s="130">
        <f>IF(ISNUMBER('2-6-2'!E46), '2-6-2'!E46, IF(ISNUMBER('2-6-2'!F46), '2-6-2'!F46, IF(ISNUMBER('2-6-2'!G46), '2-6-2'!G46, IF(ISNUMBER('2-6-2'!H46), '2-6-2'!H46, IF(ISNUMBER('2-6-2'!I46), '2-6-2'!I46, IF(ISNUMBER('2-6-2'!J46), '2-6-2'!J46, IF(ISNUMBER('2-6-2'!K46), '2-6-2'!K46, "XXX")))))))</f>
        <v>0</v>
      </c>
      <c r="T46" s="130">
        <f>IF(ISNUMBER('2-7-1'!H46), '2-7-1'!H46, IF(ISNUMBER('2-7-1'!I46), '2-7-1'!I46, IF(ISNUMBER('2-7-1'!J46), '2-7-1'!J46, IF(ISNUMBER('2-7-1'!K46), '2-7-1'!K46, IF(ISNUMBER('2-7-1'!L46), '2-7-1'!L46, IF(ISNUMBER('2-7-1'!M46), '2-7-1'!M46, "XXX"))))))</f>
        <v>0.71857142857142864</v>
      </c>
      <c r="U46" s="130">
        <f>IF(ISNUMBER('2-7-2'!H46), '2-7-2'!H46, IF(ISNUMBER('2-7-2'!I46), '2-7-2'!I46, IF(ISNUMBER('2-7-2'!J46), '2-7-2'!J46, IF(ISNUMBER('2-7-2'!K46), '2-7-2'!K46, IF(ISNUMBER('2-7-2'!L46), '2-7-2'!L46, IF(ISNUMBER('2-7-2'!M46), '2-7-2'!M46, "XXX"))))))</f>
        <v>0.66714285714285715</v>
      </c>
      <c r="V46" s="130">
        <f>IF(ISNUMBER('2-8-1'!H46), '2-8-1'!H46, IF(ISNUMBER('2-8-1'!I46), '2-8-1'!I46, IF(ISNUMBER('2-8-1'!J46), '2-8-1'!J46, IF(ISNUMBER('2-8-1'!K46), '2-8-1'!K46, IF(ISNUMBER('2-8-1'!L46), '2-8-1'!L46, IF(ISNUMBER('2-8-1'!M46), '2-8-1'!M46, "XXX"))))))</f>
        <v>0.67</v>
      </c>
      <c r="W46" s="130">
        <f>IF(ISNUMBER('2-8-2'!H46), '2-8-2'!H46, IF(ISNUMBER('2-8-2'!I46), '2-8-2'!I46, IF(ISNUMBER('2-8-2'!J46), '2-8-2'!J46, IF(ISNUMBER('2-8-2'!K46), '2-8-2'!K46, IF(ISNUMBER('2-8-2'!L46), '2-8-2'!L46, IF(ISNUMBER('2-8-2'!M46), '2-8-2'!M46, "XXX"))))))</f>
        <v>0.62428571428571433</v>
      </c>
      <c r="X46" s="130">
        <f>IF(ISNUMBER('3-1'!I45), '3-1'!I45, "XXX")</f>
        <v>0.876</v>
      </c>
      <c r="Y46" s="130">
        <f>'3-2'!Q45</f>
        <v>1.1693857910000001</v>
      </c>
    </row>
    <row r="47" spans="1:25" ht="15" x14ac:dyDescent="0.25">
      <c r="A47" s="19" t="s">
        <v>56</v>
      </c>
      <c r="B47" s="166" t="s">
        <v>56</v>
      </c>
      <c r="C47" s="165" t="str">
        <f>IF(ISNUMBER('1-1'!H47),'1-1'!H47, "XXX")</f>
        <v>XXX</v>
      </c>
      <c r="D47" s="130" t="str">
        <f>IF(UCDP!Y47, UCDP!Y47, "0.0")</f>
        <v>0.0</v>
      </c>
      <c r="E47" s="130">
        <f>IF(ISNUMBER('1-3'!I47), '1-3'!I47, IF(ISNUMBER('1-3'!J47), '1-3'!J47, IF(ISNUMBER('1-3'!K47), '1-3'!K47, IF(ISNUMBER('1-3'!L47), '1-3'!L47, IF(ISNUMBER('1-3'!M47), '1-3'!M47, IF(ISNUMBER('1-3'!P47), '1-3'!P47, IF(ISNUMBER('1-3'!Q47), '1-3'!Q47, "XXX")))))))</f>
        <v>80.166666666666671</v>
      </c>
      <c r="F47" s="130">
        <f>IF(ISNUMBER('1-4'!AP47),'1-4'!AP47, IF(ISNUMBER('1-4'!AQ47),'1-4'!AQ47, IF(ISNUMBER('1-4'!AR47),'1-4'!AR47, IF(ISNUMBER('1-4'!AS47),'1-4'!AS47, IF(ISNUMBER('1-4'!AT47),'1-4'!AT47, IF(ISNUMBER('1-4'!AU47),'1-4'!AU47, "XXX"))))))</f>
        <v>2</v>
      </c>
      <c r="G47" s="130" t="str">
        <f>IF(ISNUMBER('1-5'!H46),'1-5'!H46, "XXX")</f>
        <v>XXX</v>
      </c>
      <c r="H47" s="130">
        <f>IF(ISNUMBER('2-1-1'!H47), '2-1-1'!H47, IF(ISNUMBER('2-1-1'!I47), '2-1-1'!I47, IF(ISNUMBER('2-1-1'!J47), '2-1-1'!J47, IF(ISNUMBER('2-1-1'!K47), '2-1-1'!K47, IF(ISNUMBER('2-1-1'!L47), '2-1-1'!L47, IF(ISNUMBER('2-1-1'!M47), '2-1-1'!M47, "XXX"))))))</f>
        <v>0.47714285714285709</v>
      </c>
      <c r="I47" s="130">
        <f>AVERAGE('2-1-2'!D46, '2-1-2'!E46)</f>
        <v>0.13769000000000001</v>
      </c>
      <c r="J47" s="130">
        <f>IF(ISNUMBER('2-2-1'!AC47), '2-2-1'!AC47, IF(ISNUMBER('2-2-1'!AD47), '2-2-1'!AD47, IF(ISNUMBER('2-2-1'!AE47), '2-2-1'!AE47, IF(ISNUMBER('2-2-1'!AF47), '2-2-1'!AF47, IF(ISNUMBER('2-2-1'!AG47), '2-2-1'!AG47, IF(ISNUMBER('2-2-1'!AH47), '2-2-1'!AH47, IF(ISNUMBER('2-2-1'!AI47), '2-2-1'!AI47, IF(ISNUMBER('2-2-1'!Y47), '2-2-1'!Y47, IF(ISNUMBER('2-2-1'!X47), '2-2-1'!X47, IF(ISNUMBER('2-2-1'!W47), '2-2-1'!W47, IF(ISNUMBER('2-2-1'!AF47), '2-2-1'!AF47, IF(ISNUMBER('2-2-1'!V47), '2-2-1'!V47, IF(ISNUMBER('2-2-1'!U47), '2-2-1'!U47, IF(ISNUMBER('2-2-1'!T47), '2-2-1'!T47,"XXX"))))))))))))))</f>
        <v>5.99857</v>
      </c>
      <c r="K47" s="130">
        <f>IF(ISNUMBER('2-2-2'!H47), '2-2-2'!H47, IF(ISNUMBER('2-2-2'!I47), '2-2-2'!I47, IF(ISNUMBER('2-2-2'!J47), '2-2-2'!J47, IF(ISNUMBER('2-2-2'!K47), '2-2-2'!K47, IF(ISNUMBER('2-2-2'!L47), '2-2-2'!L47, IF(ISNUMBER('2-2-2'!M47), '2-2-2'!M47, "XXX"))))))</f>
        <v>0.58571428571428563</v>
      </c>
      <c r="L47" s="130">
        <f>IF(ISNUMBER('2-3-1'!P47), '2-3-1'!P47, IF(ISNUMBER('2-3-1'!Q47), '2-3-1'!Q47, IF(ISNUMBER('2-3-1'!R47), '2-3-1'!R47, IF(ISNUMBER('2-3-1'!S47), '2-3-1'!S47, IF(ISNUMBER('2-3-1'!T47), '2-3-1'!T47, IF(ISNUMBER('2-3-1'!U47), '2-3-1'!U47, IF(ISNUMBER('2-3-1'!V47), '2-3-1'!V47, "XXX")))))))</f>
        <v>3.32484841</v>
      </c>
      <c r="M47" s="130">
        <f>IF(ISNUMBER('2-3-2'!P47), '2-3-2'!P47, IF(ISNUMBER('2-3-2'!Q47), '2-3-2'!Q47, IF(ISNUMBER('2-3-2'!R47), '2-3-2'!R47, IF(ISNUMBER('2-3-2'!S47), '2-3-2'!S47, IF(ISNUMBER('2-3-2'!T47), '2-3-2'!T47, IF(ISNUMBER('2-3-2'!U47), '2-3-2'!U47, IF(ISNUMBER('2-3-2'!V47), '2-3-2'!V47, "XXX")))))))</f>
        <v>10.53044891</v>
      </c>
      <c r="N47" s="130" t="str">
        <f>IF(ISNUMBER('2-4-1'!V47),'2-4-1'!V47,IF(ISNUMBER('2-4-1'!U47),'2-4-1'!U47,IF(ISNUMBER('2-4-1'!W47),'2-4-1'!W47,IF(ISNUMBER('2-4-1'!T47),'2-4-1'!T47,IF(ISNUMBER('2-4-1'!X47),'2-4-1'!X47,IF(ISNUMBER('2-4-1'!S47),'2-4-1'!S47,'2016'!N47))))))</f>
        <v>XXX</v>
      </c>
      <c r="O47" s="130" t="str">
        <f>IF(ISNUMBER('2-4-2'!D47), '2-4-2'!D47, IF(ISNUMBER('2-4-2'!E47), '2-4-2'!E47, IF(ISNUMBER('2-4-2'!C47), '2-4-2'!C47, IF(ISNUMBER('2-4-2'!F47), '2-4-2'!F47, IF(ISNUMBER('2-4-2'!G47), '2-4-2'!G47, IF(ISNUMBER('2-4-2'!H47), '2-4-2'!H47, IF(ISNUMBER('2-4-2'!I47), '2-4-2'!I47, IF(ISNUMBER('2-4-2'!J47), '2-4-2'!J47, "XXX"))))))))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IF(ISNUMBER('2-6-1'!H47), '2-6-1'!H47, IF(ISNUMBER('2-6-1'!I47), '2-6-1'!I47, IF(ISNUMBER('2-6-1'!J47), '2-6-1'!J47, "XXX")))))))</f>
        <v>66.829080000000005</v>
      </c>
      <c r="S47" s="130">
        <f>IF(ISNUMBER('2-6-2'!E47), '2-6-2'!E47, IF(ISNUMBER('2-6-2'!F47), '2-6-2'!F47, IF(ISNUMBER('2-6-2'!G47), '2-6-2'!G47, IF(ISNUMBER('2-6-2'!H47), '2-6-2'!H47, IF(ISNUMBER('2-6-2'!I47), '2-6-2'!I47, IF(ISNUMBER('2-6-2'!J47), '2-6-2'!J47, IF(ISNUMBER('2-6-2'!K47), '2-6-2'!K47, "XXX")))))))</f>
        <v>22.32</v>
      </c>
      <c r="T47" s="130">
        <f>IF(ISNUMBER('2-7-1'!H47), '2-7-1'!H47, IF(ISNUMBER('2-7-1'!I47), '2-7-1'!I47, IF(ISNUMBER('2-7-1'!J47), '2-7-1'!J47, IF(ISNUMBER('2-7-1'!K47), '2-7-1'!K47, IF(ISNUMBER('2-7-1'!L47), '2-7-1'!L47, IF(ISNUMBER('2-7-1'!M47), '2-7-1'!M47, "XXX"))))))</f>
        <v>0.58571428571428563</v>
      </c>
      <c r="U47" s="130">
        <f>IF(ISNUMBER('2-7-2'!H47), '2-7-2'!H47, IF(ISNUMBER('2-7-2'!I47), '2-7-2'!I47, IF(ISNUMBER('2-7-2'!J47), '2-7-2'!J47, IF(ISNUMBER('2-7-2'!K47), '2-7-2'!K47, IF(ISNUMBER('2-7-2'!L47), '2-7-2'!L47, IF(ISNUMBER('2-7-2'!M47), '2-7-2'!M47, "XXX"))))))</f>
        <v>0.46357142857142858</v>
      </c>
      <c r="V47" s="130">
        <f>IF(ISNUMBER('2-8-1'!H47), '2-8-1'!H47, IF(ISNUMBER('2-8-1'!I47), '2-8-1'!I47, IF(ISNUMBER('2-8-1'!J47), '2-8-1'!J47, IF(ISNUMBER('2-8-1'!K47), '2-8-1'!K47, IF(ISNUMBER('2-8-1'!L47), '2-8-1'!L47, IF(ISNUMBER('2-8-1'!M47), '2-8-1'!M47, "XXX"))))))</f>
        <v>0.55571428571428572</v>
      </c>
      <c r="W47" s="130">
        <f>IF(ISNUMBER('2-8-2'!H47), '2-8-2'!H47, IF(ISNUMBER('2-8-2'!I47), '2-8-2'!I47, IF(ISNUMBER('2-8-2'!J47), '2-8-2'!J47, IF(ISNUMBER('2-8-2'!K47), '2-8-2'!K47, IF(ISNUMBER('2-8-2'!L47), '2-8-2'!L47, IF(ISNUMBER('2-8-2'!M47), '2-8-2'!M47, "XXX"))))))</f>
        <v>0.49142857142857144</v>
      </c>
      <c r="X47" s="130">
        <f>IF(ISNUMBER('3-1'!I46), '3-1'!I46, "XXX")</f>
        <v>0.13200000000000001</v>
      </c>
      <c r="Y47" s="130">
        <f>'3-2'!Q46</f>
        <v>-1.152706027</v>
      </c>
    </row>
    <row r="48" spans="1:25" ht="15" x14ac:dyDescent="0.25">
      <c r="A48" s="19" t="s">
        <v>57</v>
      </c>
      <c r="B48" s="166" t="s">
        <v>57</v>
      </c>
      <c r="C48" s="165">
        <f>IF(ISNUMBER('1-1'!H48),'1-1'!H48, "XXX")</f>
        <v>8.1</v>
      </c>
      <c r="D48" s="130">
        <f>IF(UCDP!Y48, UCDP!Y48, "0.0")</f>
        <v>5.7650093521351697E-3</v>
      </c>
      <c r="E48" s="130">
        <f>IF(ISNUMBER('1-3'!I48), '1-3'!I48, IF(ISNUMBER('1-3'!J48), '1-3'!J48, IF(ISNUMBER('1-3'!K48), '1-3'!K48, IF(ISNUMBER('1-3'!L48), '1-3'!L48, IF(ISNUMBER('1-3'!M48), '1-3'!M48, IF(ISNUMBER('1-3'!P48), '1-3'!P48, IF(ISNUMBER('1-3'!Q48), '1-3'!Q48, "XXX")))))))</f>
        <v>85.166666666666671</v>
      </c>
      <c r="F48" s="130">
        <f>IF(ISNUMBER('1-4'!AP48),'1-4'!AP48, IF(ISNUMBER('1-4'!AQ48),'1-4'!AQ48, IF(ISNUMBER('1-4'!AR48),'1-4'!AR48, IF(ISNUMBER('1-4'!AS48),'1-4'!AS48, IF(ISNUMBER('1-4'!AT48),'1-4'!AT48, IF(ISNUMBER('1-4'!AU48),'1-4'!AU48, "XXX"))))))</f>
        <v>4</v>
      </c>
      <c r="G48" s="130">
        <f>IF(ISNUMBER('1-5'!H47),'1-5'!H47, "XXX")</f>
        <v>8.6999999999999993</v>
      </c>
      <c r="H48" s="130">
        <f>IF(ISNUMBER('2-1-1'!H48), '2-1-1'!H48, IF(ISNUMBER('2-1-1'!I48), '2-1-1'!I48, IF(ISNUMBER('2-1-1'!J48), '2-1-1'!J48, IF(ISNUMBER('2-1-1'!K48), '2-1-1'!K48, IF(ISNUMBER('2-1-1'!L48), '2-1-1'!L48, IF(ISNUMBER('2-1-1'!M48), '2-1-1'!M48, "XXX"))))))</f>
        <v>0.37285714285714283</v>
      </c>
      <c r="I48" s="130">
        <f>AVERAGE('2-1-2'!D47, '2-1-2'!E47)</f>
        <v>1.7944999999999999E-2</v>
      </c>
      <c r="J48" s="130">
        <f>IF(ISNUMBER('2-2-1'!AC48), '2-2-1'!AC48, IF(ISNUMBER('2-2-1'!AD48), '2-2-1'!AD48, IF(ISNUMBER('2-2-1'!AE48), '2-2-1'!AE48, IF(ISNUMBER('2-2-1'!AF48), '2-2-1'!AF48, IF(ISNUMBER('2-2-1'!AG48), '2-2-1'!AG48, IF(ISNUMBER('2-2-1'!AH48), '2-2-1'!AH48, IF(ISNUMBER('2-2-1'!AI48), '2-2-1'!AI48, IF(ISNUMBER('2-2-1'!Y48), '2-2-1'!Y48, IF(ISNUMBER('2-2-1'!X48), '2-2-1'!X48, IF(ISNUMBER('2-2-1'!W48), '2-2-1'!W48, IF(ISNUMBER('2-2-1'!AF48), '2-2-1'!AF48, IF(ISNUMBER('2-2-1'!V48), '2-2-1'!V48, IF(ISNUMBER('2-2-1'!U48), '2-2-1'!U48, IF(ISNUMBER('2-2-1'!T48), '2-2-1'!T48,"XXX"))))))))))))))</f>
        <v>2.7701199999999999</v>
      </c>
      <c r="K48" s="130">
        <f>IF(ISNUMBER('2-2-2'!H48), '2-2-2'!H48, IF(ISNUMBER('2-2-2'!I48), '2-2-2'!I48, IF(ISNUMBER('2-2-2'!J48), '2-2-2'!J48, IF(ISNUMBER('2-2-2'!K48), '2-2-2'!K48, IF(ISNUMBER('2-2-2'!L48), '2-2-2'!L48, IF(ISNUMBER('2-2-2'!M48), '2-2-2'!M48, "XXX"))))))</f>
        <v>0.44</v>
      </c>
      <c r="L48" s="130">
        <f>IF(ISNUMBER('2-3-1'!P48), '2-3-1'!P48, IF(ISNUMBER('2-3-1'!Q48), '2-3-1'!Q48, IF(ISNUMBER('2-3-1'!R48), '2-3-1'!R48, IF(ISNUMBER('2-3-1'!S48), '2-3-1'!S48, IF(ISNUMBER('2-3-1'!T48), '2-3-1'!T48, IF(ISNUMBER('2-3-1'!U48), '2-3-1'!U48, IF(ISNUMBER('2-3-1'!V48), '2-3-1'!V48, "XXX")))))))</f>
        <v>1.0996722000000001</v>
      </c>
      <c r="M48" s="130">
        <f>IF(ISNUMBER('2-3-2'!P48), '2-3-2'!P48, IF(ISNUMBER('2-3-2'!Q48), '2-3-2'!Q48, IF(ISNUMBER('2-3-2'!R48), '2-3-2'!R48, IF(ISNUMBER('2-3-2'!S48), '2-3-2'!S48, IF(ISNUMBER('2-3-2'!T48), '2-3-2'!T48, IF(ISNUMBER('2-3-2'!U48), '2-3-2'!U48, IF(ISNUMBER('2-3-2'!V48), '2-3-2'!V48, "XXX")))))))</f>
        <v>42.404067990000001</v>
      </c>
      <c r="N48" s="130">
        <f>IF(ISNUMBER('2-4-1'!V48),'2-4-1'!V48,IF(ISNUMBER('2-4-1'!U48),'2-4-1'!U48,IF(ISNUMBER('2-4-1'!W48),'2-4-1'!W48,IF(ISNUMBER('2-4-1'!T48),'2-4-1'!T48,IF(ISNUMBER('2-4-1'!X48),'2-4-1'!X48,IF(ISNUMBER('2-4-1'!S48),'2-4-1'!S48,'2016'!N48))))))</f>
        <v>3.1721786015164279</v>
      </c>
      <c r="O48" s="130">
        <f>IF(ISNUMBER('2-4-2'!D48), '2-4-2'!D48, IF(ISNUMBER('2-4-2'!E48), '2-4-2'!E48, IF(ISNUMBER('2-4-2'!C48), '2-4-2'!C48, IF(ISNUMBER('2-4-2'!F48), '2-4-2'!F48, IF(ISNUMBER('2-4-2'!G48), '2-4-2'!G48, IF(ISNUMBER('2-4-2'!H48), '2-4-2'!H48, IF(ISNUMBER('2-4-2'!I48), '2-4-2'!I48, IF(ISNUMBER('2-4-2'!J48), '2-4-2'!J48, "XXX"))))))))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IF(ISNUMBER('2-6-1'!H48), '2-6-1'!H48, IF(ISNUMBER('2-6-1'!I48), '2-6-1'!I48, IF(ISNUMBER('2-6-1'!J48), '2-6-1'!J48, "XXX")))))))</f>
        <v>11.816649999999999</v>
      </c>
      <c r="S48" s="130">
        <f>IF(ISNUMBER('2-6-2'!E48), '2-6-2'!E48, IF(ISNUMBER('2-6-2'!F48), '2-6-2'!F48, IF(ISNUMBER('2-6-2'!G48), '2-6-2'!G48, IF(ISNUMBER('2-6-2'!H48), '2-6-2'!H48, IF(ISNUMBER('2-6-2'!I48), '2-6-2'!I48, IF(ISNUMBER('2-6-2'!J48), '2-6-2'!J48, IF(ISNUMBER('2-6-2'!K48), '2-6-2'!K48, "XXX")))))))</f>
        <v>32.4</v>
      </c>
      <c r="T48" s="130">
        <f>IF(ISNUMBER('2-7-1'!H48), '2-7-1'!H48, IF(ISNUMBER('2-7-1'!I48), '2-7-1'!I48, IF(ISNUMBER('2-7-1'!J48), '2-7-1'!J48, IF(ISNUMBER('2-7-1'!K48), '2-7-1'!K48, IF(ISNUMBER('2-7-1'!L48), '2-7-1'!L48, IF(ISNUMBER('2-7-1'!M48), '2-7-1'!M48, "XXX"))))))</f>
        <v>0.51857142857142857</v>
      </c>
      <c r="U48" s="130">
        <f>IF(ISNUMBER('2-7-2'!H48), '2-7-2'!H48, IF(ISNUMBER('2-7-2'!I48), '2-7-2'!I48, IF(ISNUMBER('2-7-2'!J48), '2-7-2'!J48, IF(ISNUMBER('2-7-2'!K48), '2-7-2'!K48, IF(ISNUMBER('2-7-2'!L48), '2-7-2'!L48, IF(ISNUMBER('2-7-2'!M48), '2-7-2'!M48, "XXX"))))))</f>
        <v>0.42571428571428571</v>
      </c>
      <c r="V48" s="130">
        <f>IF(ISNUMBER('2-8-1'!H48), '2-8-1'!H48, IF(ISNUMBER('2-8-1'!I48), '2-8-1'!I48, IF(ISNUMBER('2-8-1'!J48), '2-8-1'!J48, IF(ISNUMBER('2-8-1'!K48), '2-8-1'!K48, IF(ISNUMBER('2-8-1'!L48), '2-8-1'!L48, IF(ISNUMBER('2-8-1'!M48), '2-8-1'!M48, "XXX"))))))</f>
        <v>0.55428571428571427</v>
      </c>
      <c r="W48" s="130">
        <f>IF(ISNUMBER('2-8-2'!H48), '2-8-2'!H48, IF(ISNUMBER('2-8-2'!I48), '2-8-2'!I48, IF(ISNUMBER('2-8-2'!J48), '2-8-2'!J48, IF(ISNUMBER('2-8-2'!K48), '2-8-2'!K48, IF(ISNUMBER('2-8-2'!L48), '2-8-2'!L48, IF(ISNUMBER('2-8-2'!M48), '2-8-2'!M48, "XXX"))))))</f>
        <v>0.48285714285714282</v>
      </c>
      <c r="X48" s="130">
        <f>IF(ISNUMBER('3-1'!I47), '3-1'!I47, "XXX")</f>
        <v>0.22600000000000001</v>
      </c>
      <c r="Y48" s="130">
        <f>'3-2'!Q47</f>
        <v>-1.202544332</v>
      </c>
    </row>
    <row r="49" spans="1:25" ht="15" x14ac:dyDescent="0.25">
      <c r="A49" s="19" t="s">
        <v>58</v>
      </c>
      <c r="B49" s="166" t="s">
        <v>58</v>
      </c>
      <c r="C49" s="165">
        <f>IF(ISNUMBER('1-1'!H49),'1-1'!H49, "XXX")</f>
        <v>6.9</v>
      </c>
      <c r="D49" s="130" t="str">
        <f>IF(UCDP!Y49, UCDP!Y49, "0.0")</f>
        <v>0.0</v>
      </c>
      <c r="E49" s="130" t="str">
        <f>IF(ISNUMBER('1-3'!I49), '1-3'!I49, IF(ISNUMBER('1-3'!J49), '1-3'!J49, IF(ISNUMBER('1-3'!K49), '1-3'!K49, IF(ISNUMBER('1-3'!L49), '1-3'!L49, IF(ISNUMBER('1-3'!M49), '1-3'!M49, IF(ISNUMBER('1-3'!P49), '1-3'!P49, IF(ISNUMBER('1-3'!Q49), '1-3'!Q49, "XXX")))))))</f>
        <v>XXX</v>
      </c>
      <c r="F49" s="130">
        <f>IF(ISNUMBER('1-4'!AP49),'1-4'!AP49, IF(ISNUMBER('1-4'!AQ49),'1-4'!AQ49, IF(ISNUMBER('1-4'!AR49),'1-4'!AR49, IF(ISNUMBER('1-4'!AS49),'1-4'!AS49, IF(ISNUMBER('1-4'!AT49),'1-4'!AT49, IF(ISNUMBER('1-4'!AU49),'1-4'!AU49, "XXX"))))))</f>
        <v>2</v>
      </c>
      <c r="G49" s="130">
        <f>IF(ISNUMBER('1-5'!H48),'1-5'!H48, "XXX")</f>
        <v>7.3</v>
      </c>
      <c r="H49" s="130" t="str">
        <f>IF(ISNUMBER('2-1-1'!H49), '2-1-1'!H49, IF(ISNUMBER('2-1-1'!I49), '2-1-1'!I49, IF(ISNUMBER('2-1-1'!J49), '2-1-1'!J49, IF(ISNUMBER('2-1-1'!K49), '2-1-1'!K49, IF(ISNUMBER('2-1-1'!L49), '2-1-1'!L49, IF(ISNUMBER('2-1-1'!M49), '2-1-1'!M49, "XXX"))))))</f>
        <v>XXX</v>
      </c>
      <c r="I49" s="130">
        <f>AVERAGE('2-1-2'!D48, '2-1-2'!E48)</f>
        <v>0.265295</v>
      </c>
      <c r="J49" s="130">
        <f>IF(ISNUMBER('2-2-1'!AC49), '2-2-1'!AC49, IF(ISNUMBER('2-2-1'!AD49), '2-2-1'!AD49, IF(ISNUMBER('2-2-1'!AE49), '2-2-1'!AE49, IF(ISNUMBER('2-2-1'!AF49), '2-2-1'!AF49, IF(ISNUMBER('2-2-1'!AG49), '2-2-1'!AG49, IF(ISNUMBER('2-2-1'!AH49), '2-2-1'!AH49, IF(ISNUMBER('2-2-1'!AI49), '2-2-1'!AI49, IF(ISNUMBER('2-2-1'!Y49), '2-2-1'!Y49, IF(ISNUMBER('2-2-1'!X49), '2-2-1'!X49, IF(ISNUMBER('2-2-1'!W49), '2-2-1'!W49, IF(ISNUMBER('2-2-1'!AF49), '2-2-1'!AF49, IF(ISNUMBER('2-2-1'!V49), '2-2-1'!V49, IF(ISNUMBER('2-2-1'!U49), '2-2-1'!U49, IF(ISNUMBER('2-2-1'!T49), '2-2-1'!T49,"XXX"))))))))))))))</f>
        <v>4.4192400000000003</v>
      </c>
      <c r="K49" s="130" t="str">
        <f>IF(ISNUMBER('2-2-2'!H49), '2-2-2'!H49, IF(ISNUMBER('2-2-2'!I49), '2-2-2'!I49, IF(ISNUMBER('2-2-2'!J49), '2-2-2'!J49, IF(ISNUMBER('2-2-2'!K49), '2-2-2'!K49, IF(ISNUMBER('2-2-2'!L49), '2-2-2'!L49, IF(ISNUMBER('2-2-2'!M49), '2-2-2'!M49, "XXX"))))))</f>
        <v>XXX</v>
      </c>
      <c r="L49" s="130">
        <f>IF(ISNUMBER('2-3-1'!P49), '2-3-1'!P49, IF(ISNUMBER('2-3-1'!Q49), '2-3-1'!Q49, IF(ISNUMBER('2-3-1'!R49), '2-3-1'!R49, IF(ISNUMBER('2-3-1'!S49), '2-3-1'!S49, IF(ISNUMBER('2-3-1'!T49), '2-3-1'!T49, IF(ISNUMBER('2-3-1'!U49), '2-3-1'!U49, IF(ISNUMBER('2-3-1'!V49), '2-3-1'!V49, "XXX")))))))</f>
        <v>1.87161994</v>
      </c>
      <c r="M49" s="130">
        <f>IF(ISNUMBER('2-3-2'!P49), '2-3-2'!P49, IF(ISNUMBER('2-3-2'!Q49), '2-3-2'!Q49, IF(ISNUMBER('2-3-2'!R49), '2-3-2'!R49, IF(ISNUMBER('2-3-2'!S49), '2-3-2'!S49, IF(ISNUMBER('2-3-2'!T49), '2-3-2'!T49, IF(ISNUMBER('2-3-2'!U49), '2-3-2'!U49, IF(ISNUMBER('2-3-2'!V49), '2-3-2'!V49, "XXX")))))))</f>
        <v>22.546636580000001</v>
      </c>
      <c r="N49" s="130">
        <f>IF(ISNUMBER('2-4-1'!V49),'2-4-1'!V49,IF(ISNUMBER('2-4-1'!U49),'2-4-1'!U49,IF(ISNUMBER('2-4-1'!W49),'2-4-1'!W49,IF(ISNUMBER('2-4-1'!T49),'2-4-1'!T49,IF(ISNUMBER('2-4-1'!X49),'2-4-1'!X49,IF(ISNUMBER('2-4-1'!S49),'2-4-1'!S49,'2016'!N49))))))</f>
        <v>3.3932081100000007</v>
      </c>
      <c r="O49" s="130">
        <f>IF(ISNUMBER('2-4-2'!D49), '2-4-2'!D49, IF(ISNUMBER('2-4-2'!E49), '2-4-2'!E49, IF(ISNUMBER('2-4-2'!C49), '2-4-2'!C49, IF(ISNUMBER('2-4-2'!F49), '2-4-2'!F49, IF(ISNUMBER('2-4-2'!G49), '2-4-2'!G49, IF(ISNUMBER('2-4-2'!H49), '2-4-2'!H49, IF(ISNUMBER('2-4-2'!I49), '2-4-2'!I49, IF(ISNUMBER('2-4-2'!J49), '2-4-2'!J49, "XXX"))))))))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IF(ISNUMBER('2-6-1'!H49), '2-6-1'!H49, IF(ISNUMBER('2-6-1'!I49), '2-6-1'!I49, IF(ISNUMBER('2-6-1'!J49), '2-6-1'!J49, "XXX")))))))</f>
        <v>57.253709999999998</v>
      </c>
      <c r="S49" s="130">
        <f>IF(ISNUMBER('2-6-2'!E49), '2-6-2'!E49, IF(ISNUMBER('2-6-2'!F49), '2-6-2'!F49, IF(ISNUMBER('2-6-2'!G49), '2-6-2'!G49, IF(ISNUMBER('2-6-2'!H49), '2-6-2'!H49, IF(ISNUMBER('2-6-2'!I49), '2-6-2'!I49, IF(ISNUMBER('2-6-2'!J49), '2-6-2'!J49, IF(ISNUMBER('2-6-2'!K49), '2-6-2'!K49, "XXX")))))))</f>
        <v>0.17</v>
      </c>
      <c r="T49" s="130" t="str">
        <f>IF(ISNUMBER('2-7-1'!H49), '2-7-1'!H49, IF(ISNUMBER('2-7-1'!I49), '2-7-1'!I49, IF(ISNUMBER('2-7-1'!J49), '2-7-1'!J49, IF(ISNUMBER('2-7-1'!K49), '2-7-1'!K49, IF(ISNUMBER('2-7-1'!L49), '2-7-1'!L49, IF(ISNUMBER('2-7-1'!M49), '2-7-1'!M49, "XXX"))))))</f>
        <v>XXX</v>
      </c>
      <c r="U49" s="130" t="str">
        <f>IF(ISNUMBER('2-7-2'!H49), '2-7-2'!H49, IF(ISNUMBER('2-7-2'!I49), '2-7-2'!I49, IF(ISNUMBER('2-7-2'!J49), '2-7-2'!J49, IF(ISNUMBER('2-7-2'!K49), '2-7-2'!K49, IF(ISNUMBER('2-7-2'!L49), '2-7-2'!L49, IF(ISNUMBER('2-7-2'!M49), '2-7-2'!M49, "XXX"))))))</f>
        <v>XXX</v>
      </c>
      <c r="V49" s="130" t="str">
        <f>IF(ISNUMBER('2-8-1'!H49), '2-8-1'!H49, IF(ISNUMBER('2-8-1'!I49), '2-8-1'!I49, IF(ISNUMBER('2-8-1'!J49), '2-8-1'!J49, IF(ISNUMBER('2-8-1'!K49), '2-8-1'!K49, IF(ISNUMBER('2-8-1'!L49), '2-8-1'!L49, IF(ISNUMBER('2-8-1'!M49), '2-8-1'!M49, "XXX"))))))</f>
        <v>XXX</v>
      </c>
      <c r="W49" s="130" t="str">
        <f>IF(ISNUMBER('2-8-2'!H49), '2-8-2'!H49, IF(ISNUMBER('2-8-2'!I49), '2-8-2'!I49, IF(ISNUMBER('2-8-2'!J49), '2-8-2'!J49, IF(ISNUMBER('2-8-2'!K49), '2-8-2'!K49, IF(ISNUMBER('2-8-2'!L49), '2-8-2'!L49, IF(ISNUMBER('2-8-2'!M49), '2-8-2'!M49, "XXX"))))))</f>
        <v>XXX</v>
      </c>
      <c r="X49" s="130">
        <f>IF(ISNUMBER('3-1'!I48), '3-1'!I48, "XXX")</f>
        <v>0.14699999999999999</v>
      </c>
      <c r="Y49" s="130">
        <f>'3-2'!Q48</f>
        <v>-0.808685243</v>
      </c>
    </row>
    <row r="50" spans="1:25" ht="15" x14ac:dyDescent="0.25">
      <c r="A50" s="19" t="s">
        <v>59</v>
      </c>
      <c r="B50" s="166" t="s">
        <v>59</v>
      </c>
      <c r="C50" s="165">
        <f>IF(ISNUMBER('1-1'!H50),'1-1'!H50, "XXX")</f>
        <v>1</v>
      </c>
      <c r="D50" s="130" t="str">
        <f>IF(UCDP!Y50, UCDP!Y50, "0.0")</f>
        <v>0.0</v>
      </c>
      <c r="E50" s="130">
        <f>IF(ISNUMBER('1-3'!I50), '1-3'!I50, IF(ISNUMBER('1-3'!J50), '1-3'!J50, IF(ISNUMBER('1-3'!K50), '1-3'!K50, IF(ISNUMBER('1-3'!L50), '1-3'!L50, IF(ISNUMBER('1-3'!M50), '1-3'!M50, IF(ISNUMBER('1-3'!P50), '1-3'!P50, IF(ISNUMBER('1-3'!Q50), '1-3'!Q50, "XXX")))))))</f>
        <v>109.16666666666667</v>
      </c>
      <c r="F50" s="130">
        <f>IF(ISNUMBER('1-4'!AP50),'1-4'!AP50, IF(ISNUMBER('1-4'!AQ50),'1-4'!AQ50, IF(ISNUMBER('1-4'!AR50),'1-4'!AR50, IF(ISNUMBER('1-4'!AS50),'1-4'!AS50, IF(ISNUMBER('1-4'!AT50),'1-4'!AT50, IF(ISNUMBER('1-4'!AU50),'1-4'!AU50, "XXX"))))))</f>
        <v>1</v>
      </c>
      <c r="G50" s="130">
        <f>IF(ISNUMBER('1-5'!H49),'1-5'!H49, "XXX")</f>
        <v>1.1000000000000001</v>
      </c>
      <c r="H50" s="130">
        <f>IF(ISNUMBER('2-1-1'!H50), '2-1-1'!H50, IF(ISNUMBER('2-1-1'!I50), '2-1-1'!I50, IF(ISNUMBER('2-1-1'!J50), '2-1-1'!J50, IF(ISNUMBER('2-1-1'!K50), '2-1-1'!K50, IF(ISNUMBER('2-1-1'!L50), '2-1-1'!L50, IF(ISNUMBER('2-1-1'!M50), '2-1-1'!M50, "XXX"))))))</f>
        <v>0.79285714285714282</v>
      </c>
      <c r="I50" s="130">
        <f>AVERAGE('2-1-2'!D49, '2-1-2'!E49)</f>
        <v>0.79095000000000004</v>
      </c>
      <c r="J50" s="130">
        <f>IF(ISNUMBER('2-2-1'!AC50), '2-2-1'!AC50, IF(ISNUMBER('2-2-1'!AD50), '2-2-1'!AD50, IF(ISNUMBER('2-2-1'!AE50), '2-2-1'!AE50, IF(ISNUMBER('2-2-1'!AF50), '2-2-1'!AF50, IF(ISNUMBER('2-2-1'!AG50), '2-2-1'!AG50, IF(ISNUMBER('2-2-1'!AH50), '2-2-1'!AH50, IF(ISNUMBER('2-2-1'!AI50), '2-2-1'!AI50, IF(ISNUMBER('2-2-1'!Y50), '2-2-1'!Y50, IF(ISNUMBER('2-2-1'!X50), '2-2-1'!X50, IF(ISNUMBER('2-2-1'!W50), '2-2-1'!W50, IF(ISNUMBER('2-2-1'!AF50), '2-2-1'!AF50, IF(ISNUMBER('2-2-1'!V50), '2-2-1'!V50, IF(ISNUMBER('2-2-1'!U50), '2-2-1'!U50, IF(ISNUMBER('2-2-1'!T50), '2-2-1'!T50,"XXX"))))))))))))))</f>
        <v>4.0278600000000004</v>
      </c>
      <c r="K50" s="130">
        <f>IF(ISNUMBER('2-2-2'!H50), '2-2-2'!H50, IF(ISNUMBER('2-2-2'!I50), '2-2-2'!I50, IF(ISNUMBER('2-2-2'!J50), '2-2-2'!J50, IF(ISNUMBER('2-2-2'!K50), '2-2-2'!K50, IF(ISNUMBER('2-2-2'!L50), '2-2-2'!L50, IF(ISNUMBER('2-2-2'!M50), '2-2-2'!M50, "XXX"))))))</f>
        <v>0.97428571428571431</v>
      </c>
      <c r="L50" s="130">
        <f>IF(ISNUMBER('2-3-1'!P50), '2-3-1'!P50, IF(ISNUMBER('2-3-1'!Q50), '2-3-1'!Q50, IF(ISNUMBER('2-3-1'!R50), '2-3-1'!R50, IF(ISNUMBER('2-3-1'!S50), '2-3-1'!S50, IF(ISNUMBER('2-3-1'!T50), '2-3-1'!T50, IF(ISNUMBER('2-3-1'!U50), '2-3-1'!U50, IF(ISNUMBER('2-3-1'!V50), '2-3-1'!V50, "XXX")))))))</f>
        <v>7.7914757699999999</v>
      </c>
      <c r="M50" s="130">
        <f>IF(ISNUMBER('2-3-2'!P50), '2-3-2'!P50, IF(ISNUMBER('2-3-2'!Q50), '2-3-2'!Q50, IF(ISNUMBER('2-3-2'!R50), '2-3-2'!R50, IF(ISNUMBER('2-3-2'!S50), '2-3-2'!S50, IF(ISNUMBER('2-3-2'!T50), '2-3-2'!T50, IF(ISNUMBER('2-3-2'!U50), '2-3-2'!U50, IF(ISNUMBER('2-3-2'!V50), '2-3-2'!V50, "XXX")))))))</f>
        <v>17.79447365</v>
      </c>
      <c r="N50" s="130">
        <f>IF(ISNUMBER('2-4-1'!V50),'2-4-1'!V50,IF(ISNUMBER('2-4-1'!U50),'2-4-1'!U50,IF(ISNUMBER('2-4-1'!W50),'2-4-1'!W50,IF(ISNUMBER('2-4-1'!T50),'2-4-1'!T50,IF(ISNUMBER('2-4-1'!X50),'2-4-1'!X50,IF(ISNUMBER('2-4-1'!S50),'2-4-1'!S50,'2016'!N50))))))</f>
        <v>29.481999999999999</v>
      </c>
      <c r="O50" s="130">
        <f>IF(ISNUMBER('2-4-2'!D50), '2-4-2'!D50, IF(ISNUMBER('2-4-2'!E50), '2-4-2'!E50, IF(ISNUMBER('2-4-2'!C50), '2-4-2'!C50, IF(ISNUMBER('2-4-2'!F50), '2-4-2'!F50, IF(ISNUMBER('2-4-2'!G50), '2-4-2'!G50, IF(ISNUMBER('2-4-2'!H50), '2-4-2'!H50, IF(ISNUMBER('2-4-2'!I50), '2-4-2'!I50, IF(ISNUMBER('2-4-2'!J50), '2-4-2'!J50, "XXX"))))))))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IF(ISNUMBER('2-6-1'!H50), '2-6-1'!H50, IF(ISNUMBER('2-6-1'!I50), '2-6-1'!I50, IF(ISNUMBER('2-6-1'!J50), '2-6-1'!J50, "XXX")))))))</f>
        <v>86.56165</v>
      </c>
      <c r="S50" s="130">
        <f>IF(ISNUMBER('2-6-2'!E50), '2-6-2'!E50, IF(ISNUMBER('2-6-2'!F50), '2-6-2'!F50, IF(ISNUMBER('2-6-2'!G50), '2-6-2'!G50, IF(ISNUMBER('2-6-2'!H50), '2-6-2'!H50, IF(ISNUMBER('2-6-2'!I50), '2-6-2'!I50, IF(ISNUMBER('2-6-2'!J50), '2-6-2'!J50, IF(ISNUMBER('2-6-2'!K50), '2-6-2'!K50, "XXX")))))))</f>
        <v>0</v>
      </c>
      <c r="T50" s="130">
        <f>IF(ISNUMBER('2-7-1'!H50), '2-7-1'!H50, IF(ISNUMBER('2-7-1'!I50), '2-7-1'!I50, IF(ISNUMBER('2-7-1'!J50), '2-7-1'!J50, IF(ISNUMBER('2-7-1'!K50), '2-7-1'!K50, IF(ISNUMBER('2-7-1'!L50), '2-7-1'!L50, IF(ISNUMBER('2-7-1'!M50), '2-7-1'!M50, "XXX"))))))</f>
        <v>0.90428571428571425</v>
      </c>
      <c r="U50" s="130">
        <f>IF(ISNUMBER('2-7-2'!H50), '2-7-2'!H50, IF(ISNUMBER('2-7-2'!I50), '2-7-2'!I50, IF(ISNUMBER('2-7-2'!J50), '2-7-2'!J50, IF(ISNUMBER('2-7-2'!K50), '2-7-2'!K50, IF(ISNUMBER('2-7-2'!L50), '2-7-2'!L50, IF(ISNUMBER('2-7-2'!M50), '2-7-2'!M50, "XXX"))))))</f>
        <v>0.85928571428571421</v>
      </c>
      <c r="V50" s="130">
        <f>IF(ISNUMBER('2-8-1'!H50), '2-8-1'!H50, IF(ISNUMBER('2-8-1'!I50), '2-8-1'!I50, IF(ISNUMBER('2-8-1'!J50), '2-8-1'!J50, IF(ISNUMBER('2-8-1'!K50), '2-8-1'!K50, IF(ISNUMBER('2-8-1'!L50), '2-8-1'!L50, IF(ISNUMBER('2-8-1'!M50), '2-8-1'!M50, "XXX"))))))</f>
        <v>0.69428571428571428</v>
      </c>
      <c r="W50" s="130">
        <f>IF(ISNUMBER('2-8-2'!H50), '2-8-2'!H50, IF(ISNUMBER('2-8-2'!I50), '2-8-2'!I50, IF(ISNUMBER('2-8-2'!J50), '2-8-2'!J50, IF(ISNUMBER('2-8-2'!K50), '2-8-2'!K50, IF(ISNUMBER('2-8-2'!L50), '2-8-2'!L50, IF(ISNUMBER('2-8-2'!M50), '2-8-2'!M50, "XXX"))))))</f>
        <v>0.80142857142857149</v>
      </c>
      <c r="X50" s="130">
        <f>IF(ISNUMBER('3-1'!I49), '3-1'!I49, "XXX")</f>
        <v>0.88700000000000001</v>
      </c>
      <c r="Y50" s="130">
        <f>'3-2'!Q49</f>
        <v>1.615270376</v>
      </c>
    </row>
    <row r="51" spans="1:25" ht="15" x14ac:dyDescent="0.25">
      <c r="A51" s="19" t="s">
        <v>60</v>
      </c>
      <c r="B51" s="166" t="s">
        <v>60</v>
      </c>
      <c r="C51" s="165">
        <f>IF(ISNUMBER('1-1'!H51),'1-1'!H51, "XXX")</f>
        <v>1.4</v>
      </c>
      <c r="D51" s="130" t="str">
        <f>IF(UCDP!Y51, UCDP!Y51, "0.0")</f>
        <v>0.0</v>
      </c>
      <c r="E51" s="130">
        <f>IF(ISNUMBER('1-3'!I51), '1-3'!I51, IF(ISNUMBER('1-3'!J51), '1-3'!J51, IF(ISNUMBER('1-3'!K51), '1-3'!K51, IF(ISNUMBER('1-3'!L51), '1-3'!L51, IF(ISNUMBER('1-3'!M51), '1-3'!M51, IF(ISNUMBER('1-3'!P51), '1-3'!P51, IF(ISNUMBER('1-3'!Q51), '1-3'!Q51, "XXX")))))))</f>
        <v>86.500000000000014</v>
      </c>
      <c r="F51" s="130">
        <f>IF(ISNUMBER('1-4'!AP51),'1-4'!AP51, IF(ISNUMBER('1-4'!AQ51),'1-4'!AQ51, IF(ISNUMBER('1-4'!AR51),'1-4'!AR51, IF(ISNUMBER('1-4'!AS51),'1-4'!AS51, IF(ISNUMBER('1-4'!AT51),'1-4'!AT51, IF(ISNUMBER('1-4'!AU51),'1-4'!AU51, "XXX"))))))</f>
        <v>2</v>
      </c>
      <c r="G51" s="130">
        <f>IF(ISNUMBER('1-5'!H50),'1-5'!H50, "XXX")</f>
        <v>2.4</v>
      </c>
      <c r="H51" s="130">
        <f>IF(ISNUMBER('2-1-1'!H51), '2-1-1'!H51, IF(ISNUMBER('2-1-1'!I51), '2-1-1'!I51, IF(ISNUMBER('2-1-1'!J51), '2-1-1'!J51, IF(ISNUMBER('2-1-1'!K51), '2-1-1'!K51, IF(ISNUMBER('2-1-1'!L51), '2-1-1'!L51, IF(ISNUMBER('2-1-1'!M51), '2-1-1'!M51, "XXX"))))))</f>
        <v>0.88714285714285712</v>
      </c>
      <c r="I51" s="130">
        <f>AVERAGE('2-1-2'!D50, '2-1-2'!E50)</f>
        <v>0.795265</v>
      </c>
      <c r="J51" s="130">
        <f>IF(ISNUMBER('2-2-1'!AC51), '2-2-1'!AC51, IF(ISNUMBER('2-2-1'!AD51), '2-2-1'!AD51, IF(ISNUMBER('2-2-1'!AE51), '2-2-1'!AE51, IF(ISNUMBER('2-2-1'!AF51), '2-2-1'!AF51, IF(ISNUMBER('2-2-1'!AG51), '2-2-1'!AG51, IF(ISNUMBER('2-2-1'!AH51), '2-2-1'!AH51, IF(ISNUMBER('2-2-1'!AI51), '2-2-1'!AI51, IF(ISNUMBER('2-2-1'!Y51), '2-2-1'!Y51, IF(ISNUMBER('2-2-1'!X51), '2-2-1'!X51, IF(ISNUMBER('2-2-1'!W51), '2-2-1'!W51, IF(ISNUMBER('2-2-1'!AF51), '2-2-1'!AF51, IF(ISNUMBER('2-2-1'!V51), '2-2-1'!V51, IF(ISNUMBER('2-2-1'!U51), '2-2-1'!U51, IF(ISNUMBER('2-2-1'!T51), '2-2-1'!T51,"XXX"))))))))))))))</f>
        <v>3.5027200000000001</v>
      </c>
      <c r="K51" s="130">
        <f>IF(ISNUMBER('2-2-2'!H51), '2-2-2'!H51, IF(ISNUMBER('2-2-2'!I51), '2-2-2'!I51, IF(ISNUMBER('2-2-2'!J51), '2-2-2'!J51, IF(ISNUMBER('2-2-2'!K51), '2-2-2'!K51, IF(ISNUMBER('2-2-2'!L51), '2-2-2'!L51, IF(ISNUMBER('2-2-2'!M51), '2-2-2'!M51, "XXX"))))))</f>
        <v>0.67428571428571427</v>
      </c>
      <c r="L51" s="130">
        <f>IF(ISNUMBER('2-3-1'!P51), '2-3-1'!P51, IF(ISNUMBER('2-3-1'!Q51), '2-3-1'!Q51, IF(ISNUMBER('2-3-1'!R51), '2-3-1'!R51, IF(ISNUMBER('2-3-1'!S51), '2-3-1'!S51, IF(ISNUMBER('2-3-1'!T51), '2-3-1'!T51, IF(ISNUMBER('2-3-1'!U51), '2-3-1'!U51, IF(ISNUMBER('2-3-1'!V51), '2-3-1'!V51, "XXX")))))))</f>
        <v>8.0412750200000005</v>
      </c>
      <c r="M51" s="130">
        <f>IF(ISNUMBER('2-3-2'!P51), '2-3-2'!P51, IF(ISNUMBER('2-3-2'!Q51), '2-3-2'!Q51, IF(ISNUMBER('2-3-2'!R51), '2-3-2'!R51, IF(ISNUMBER('2-3-2'!S51), '2-3-2'!S51, IF(ISNUMBER('2-3-2'!T51), '2-3-2'!T51, IF(ISNUMBER('2-3-2'!U51), '2-3-2'!U51, IF(ISNUMBER('2-3-2'!V51), '2-3-2'!V51, "XXX")))))))</f>
        <v>9.9480237999999996</v>
      </c>
      <c r="N51" s="130">
        <f>IF(ISNUMBER('2-4-1'!V51),'2-4-1'!V51,IF(ISNUMBER('2-4-1'!U51),'2-4-1'!U51,IF(ISNUMBER('2-4-1'!W51),'2-4-1'!W51,IF(ISNUMBER('2-4-1'!T51),'2-4-1'!T51,IF(ISNUMBER('2-4-1'!X51),'2-4-1'!X51,IF(ISNUMBER('2-4-1'!S51),'2-4-1'!S51,'2016'!N51))))))</f>
        <v>31.492999999999999</v>
      </c>
      <c r="O51" s="130">
        <f>IF(ISNUMBER('2-4-2'!D51), '2-4-2'!D51, IF(ISNUMBER('2-4-2'!E51), '2-4-2'!E51, IF(ISNUMBER('2-4-2'!C51), '2-4-2'!C51, IF(ISNUMBER('2-4-2'!F51), '2-4-2'!F51, IF(ISNUMBER('2-4-2'!G51), '2-4-2'!G51, IF(ISNUMBER('2-4-2'!H51), '2-4-2'!H51, IF(ISNUMBER('2-4-2'!I51), '2-4-2'!I51, IF(ISNUMBER('2-4-2'!J51), '2-4-2'!J51, "XXX"))))))))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IF(ISNUMBER('2-6-1'!H51), '2-6-1'!H51, IF(ISNUMBER('2-6-1'!I51), '2-6-1'!I51, IF(ISNUMBER('2-6-1'!J51), '2-6-1'!J51, "XXX")))))))</f>
        <v>88.727549999999994</v>
      </c>
      <c r="S51" s="130">
        <f>IF(ISNUMBER('2-6-2'!E51), '2-6-2'!E51, IF(ISNUMBER('2-6-2'!F51), '2-6-2'!F51, IF(ISNUMBER('2-6-2'!G51), '2-6-2'!G51, IF(ISNUMBER('2-6-2'!H51), '2-6-2'!H51, IF(ISNUMBER('2-6-2'!I51), '2-6-2'!I51, IF(ISNUMBER('2-6-2'!J51), '2-6-2'!J51, IF(ISNUMBER('2-6-2'!K51), '2-6-2'!K51, "XXX")))))))</f>
        <v>0</v>
      </c>
      <c r="T51" s="130">
        <f>IF(ISNUMBER('2-7-1'!H51), '2-7-1'!H51, IF(ISNUMBER('2-7-1'!I51), '2-7-1'!I51, IF(ISNUMBER('2-7-1'!J51), '2-7-1'!J51, IF(ISNUMBER('2-7-1'!K51), '2-7-1'!K51, IF(ISNUMBER('2-7-1'!L51), '2-7-1'!L51, IF(ISNUMBER('2-7-1'!M51), '2-7-1'!M51, "XXX"))))))</f>
        <v>0.80999999999999994</v>
      </c>
      <c r="U51" s="130">
        <f>IF(ISNUMBER('2-7-2'!H51), '2-7-2'!H51, IF(ISNUMBER('2-7-2'!I51), '2-7-2'!I51, IF(ISNUMBER('2-7-2'!J51), '2-7-2'!J51, IF(ISNUMBER('2-7-2'!K51), '2-7-2'!K51, IF(ISNUMBER('2-7-2'!L51), '2-7-2'!L51, IF(ISNUMBER('2-7-2'!M51), '2-7-2'!M51, "XXX"))))))</f>
        <v>0.64642857142857146</v>
      </c>
      <c r="V51" s="130">
        <f>IF(ISNUMBER('2-8-1'!H51), '2-8-1'!H51, IF(ISNUMBER('2-8-1'!I51), '2-8-1'!I51, IF(ISNUMBER('2-8-1'!J51), '2-8-1'!J51, IF(ISNUMBER('2-8-1'!K51), '2-8-1'!K51, IF(ISNUMBER('2-8-1'!L51), '2-8-1'!L51, IF(ISNUMBER('2-8-1'!M51), '2-8-1'!M51, "XXX"))))))</f>
        <v>0.61857142857142855</v>
      </c>
      <c r="W51" s="130">
        <f>IF(ISNUMBER('2-8-2'!H51), '2-8-2'!H51, IF(ISNUMBER('2-8-2'!I51), '2-8-2'!I51, IF(ISNUMBER('2-8-2'!J51), '2-8-2'!J51, IF(ISNUMBER('2-8-2'!K51), '2-8-2'!K51, IF(ISNUMBER('2-8-2'!L51), '2-8-2'!L51, IF(ISNUMBER('2-8-2'!M51), '2-8-2'!M51, "XXX"))))))</f>
        <v>0.52571428571428569</v>
      </c>
      <c r="X51" s="130">
        <f>IF(ISNUMBER('3-1'!I50), '3-1'!I50, "XXX")</f>
        <v>0.89500000000000002</v>
      </c>
      <c r="Y51" s="130">
        <f>'3-2'!Q50</f>
        <v>1.2693139309999999</v>
      </c>
    </row>
    <row r="52" spans="1:25" ht="15" x14ac:dyDescent="0.25">
      <c r="A52" s="19" t="s">
        <v>61</v>
      </c>
      <c r="B52" s="166" t="s">
        <v>61</v>
      </c>
      <c r="C52" s="165">
        <f>IF(ISNUMBER('1-1'!H52),'1-1'!H52, "XXX")</f>
        <v>5.4</v>
      </c>
      <c r="D52" s="130" t="str">
        <f>IF(UCDP!Y52, UCDP!Y52, "0.0")</f>
        <v>0.0</v>
      </c>
      <c r="E52" s="130">
        <f>IF(ISNUMBER('1-3'!I52), '1-3'!I52, IF(ISNUMBER('1-3'!J52), '1-3'!J52, IF(ISNUMBER('1-3'!K52), '1-3'!K52, IF(ISNUMBER('1-3'!L52), '1-3'!L52, IF(ISNUMBER('1-3'!M52), '1-3'!M52, IF(ISNUMBER('1-3'!P52), '1-3'!P52, IF(ISNUMBER('1-3'!Q52), '1-3'!Q52, "XXX")))))))</f>
        <v>77.666666666666671</v>
      </c>
      <c r="F52" s="130">
        <f>IF(ISNUMBER('1-4'!AP52),'1-4'!AP52, IF(ISNUMBER('1-4'!AQ52),'1-4'!AQ52, IF(ISNUMBER('1-4'!AR52),'1-4'!AR52, IF(ISNUMBER('1-4'!AS52),'1-4'!AS52, IF(ISNUMBER('1-4'!AT52),'1-4'!AT52, IF(ISNUMBER('1-4'!AU52),'1-4'!AU52, "XXX"))))))</f>
        <v>3</v>
      </c>
      <c r="G52" s="130">
        <f>IF(ISNUMBER('1-5'!H51),'1-5'!H51, "XXX")</f>
        <v>6.8</v>
      </c>
      <c r="H52" s="130">
        <f>IF(ISNUMBER('2-1-1'!H52), '2-1-1'!H52, IF(ISNUMBER('2-1-1'!I52), '2-1-1'!I52, IF(ISNUMBER('2-1-1'!J52), '2-1-1'!J52, IF(ISNUMBER('2-1-1'!K52), '2-1-1'!K52, IF(ISNUMBER('2-1-1'!L52), '2-1-1'!L52, IF(ISNUMBER('2-1-1'!M52), '2-1-1'!M52, "XXX"))))))</f>
        <v>0.40428571428571425</v>
      </c>
      <c r="I52" s="130">
        <f>AVERAGE('2-1-2'!D51, '2-1-2'!E51)</f>
        <v>0.19276499999999999</v>
      </c>
      <c r="J52" s="130">
        <f>IF(ISNUMBER('2-2-1'!AC52), '2-2-1'!AC52, IF(ISNUMBER('2-2-1'!AD52), '2-2-1'!AD52, IF(ISNUMBER('2-2-1'!AE52), '2-2-1'!AE52, IF(ISNUMBER('2-2-1'!AF52), '2-2-1'!AF52, IF(ISNUMBER('2-2-1'!AG52), '2-2-1'!AG52, IF(ISNUMBER('2-2-1'!AH52), '2-2-1'!AH52, IF(ISNUMBER('2-2-1'!AI52), '2-2-1'!AI52, IF(ISNUMBER('2-2-1'!Y52), '2-2-1'!Y52, IF(ISNUMBER('2-2-1'!X52), '2-2-1'!X52, IF(ISNUMBER('2-2-1'!W52), '2-2-1'!W52, IF(ISNUMBER('2-2-1'!AF52), '2-2-1'!AF52, IF(ISNUMBER('2-2-1'!V52), '2-2-1'!V52, IF(ISNUMBER('2-2-1'!U52), '2-2-1'!U52, IF(ISNUMBER('2-2-1'!T52), '2-2-1'!T52,"XXX"))))))))))))))</f>
        <v>1.8614799999999998</v>
      </c>
      <c r="K52" s="130">
        <f>IF(ISNUMBER('2-2-2'!H52), '2-2-2'!H52, IF(ISNUMBER('2-2-2'!I52), '2-2-2'!I52, IF(ISNUMBER('2-2-2'!J52), '2-2-2'!J52, IF(ISNUMBER('2-2-2'!K52), '2-2-2'!K52, IF(ISNUMBER('2-2-2'!L52), '2-2-2'!L52, IF(ISNUMBER('2-2-2'!M52), '2-2-2'!M52, "XXX"))))))</f>
        <v>0.42714285714285716</v>
      </c>
      <c r="L52" s="130">
        <f>IF(ISNUMBER('2-3-1'!P52), '2-3-1'!P52, IF(ISNUMBER('2-3-1'!Q52), '2-3-1'!Q52, IF(ISNUMBER('2-3-1'!R52), '2-3-1'!R52, IF(ISNUMBER('2-3-1'!S52), '2-3-1'!S52, IF(ISNUMBER('2-3-1'!T52), '2-3-1'!T52, IF(ISNUMBER('2-3-1'!U52), '2-3-1'!U52, IF(ISNUMBER('2-3-1'!V52), '2-3-1'!V52, "XXX")))))))</f>
        <v>1.82302856</v>
      </c>
      <c r="M52" s="130">
        <f>IF(ISNUMBER('2-3-2'!P52), '2-3-2'!P52, IF(ISNUMBER('2-3-2'!Q52), '2-3-2'!Q52, IF(ISNUMBER('2-3-2'!R52), '2-3-2'!R52, IF(ISNUMBER('2-3-2'!S52), '2-3-2'!S52, IF(ISNUMBER('2-3-2'!T52), '2-3-2'!T52, IF(ISNUMBER('2-3-2'!U52), '2-3-2'!U52, IF(ISNUMBER('2-3-2'!V52), '2-3-2'!V52, "XXX")))))))</f>
        <v>28.59301949</v>
      </c>
      <c r="N52" s="130" t="str">
        <f>IF(ISNUMBER('2-4-1'!V52),'2-4-1'!V52,IF(ISNUMBER('2-4-1'!U52),'2-4-1'!U52,IF(ISNUMBER('2-4-1'!W52),'2-4-1'!W52,IF(ISNUMBER('2-4-1'!T52),'2-4-1'!T52,IF(ISNUMBER('2-4-1'!X52),'2-4-1'!X52,IF(ISNUMBER('2-4-1'!S52),'2-4-1'!S52,'2016'!N52))))))</f>
        <v>XXX</v>
      </c>
      <c r="O52" s="130" t="str">
        <f>IF(ISNUMBER('2-4-2'!D52), '2-4-2'!D52, IF(ISNUMBER('2-4-2'!E52), '2-4-2'!E52, IF(ISNUMBER('2-4-2'!C52), '2-4-2'!C52, IF(ISNUMBER('2-4-2'!F52), '2-4-2'!F52, IF(ISNUMBER('2-4-2'!G52), '2-4-2'!G52, IF(ISNUMBER('2-4-2'!H52), '2-4-2'!H52, IF(ISNUMBER('2-4-2'!I52), '2-4-2'!I52, IF(ISNUMBER('2-4-2'!J52), '2-4-2'!J52, "XXX"))))))))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IF(ISNUMBER('2-6-1'!H52), '2-6-1'!H52, IF(ISNUMBER('2-6-1'!I52), '2-6-1'!I52, IF(ISNUMBER('2-6-1'!J52), '2-6-1'!J52, "XXX")))))))</f>
        <v>66.555480000000003</v>
      </c>
      <c r="S52" s="130">
        <f>IF(ISNUMBER('2-6-2'!E52), '2-6-2'!E52, IF(ISNUMBER('2-6-2'!F52), '2-6-2'!F52, IF(ISNUMBER('2-6-2'!G52), '2-6-2'!G52, IF(ISNUMBER('2-6-2'!H52), '2-6-2'!H52, IF(ISNUMBER('2-6-2'!I52), '2-6-2'!I52, IF(ISNUMBER('2-6-2'!J52), '2-6-2'!J52, IF(ISNUMBER('2-6-2'!K52), '2-6-2'!K52, "XXX")))))))</f>
        <v>2.74</v>
      </c>
      <c r="T52" s="130">
        <f>IF(ISNUMBER('2-7-1'!H52), '2-7-1'!H52, IF(ISNUMBER('2-7-1'!I52), '2-7-1'!I52, IF(ISNUMBER('2-7-1'!J52), '2-7-1'!J52, IF(ISNUMBER('2-7-1'!K52), '2-7-1'!K52, IF(ISNUMBER('2-7-1'!L52), '2-7-1'!L52, IF(ISNUMBER('2-7-1'!M52), '2-7-1'!M52, "XXX"))))))</f>
        <v>0.51714285714285713</v>
      </c>
      <c r="U52" s="130">
        <f>IF(ISNUMBER('2-7-2'!H52), '2-7-2'!H52, IF(ISNUMBER('2-7-2'!I52), '2-7-2'!I52, IF(ISNUMBER('2-7-2'!J52), '2-7-2'!J52, IF(ISNUMBER('2-7-2'!K52), '2-7-2'!K52, IF(ISNUMBER('2-7-2'!L52), '2-7-2'!L52, IF(ISNUMBER('2-7-2'!M52), '2-7-2'!M52, "XXX"))))))</f>
        <v>0.43428571428571427</v>
      </c>
      <c r="V52" s="130">
        <f>IF(ISNUMBER('2-8-1'!H52), '2-8-1'!H52, IF(ISNUMBER('2-8-1'!I52), '2-8-1'!I52, IF(ISNUMBER('2-8-1'!J52), '2-8-1'!J52, IF(ISNUMBER('2-8-1'!K52), '2-8-1'!K52, IF(ISNUMBER('2-8-1'!L52), '2-8-1'!L52, IF(ISNUMBER('2-8-1'!M52), '2-8-1'!M52, "XXX"))))))</f>
        <v>0.52857142857142858</v>
      </c>
      <c r="W52" s="130">
        <f>IF(ISNUMBER('2-8-2'!H52), '2-8-2'!H52, IF(ISNUMBER('2-8-2'!I52), '2-8-2'!I52, IF(ISNUMBER('2-8-2'!J52), '2-8-2'!J52, IF(ISNUMBER('2-8-2'!K52), '2-8-2'!K52, IF(ISNUMBER('2-8-2'!L52), '2-8-2'!L52, IF(ISNUMBER('2-8-2'!M52), '2-8-2'!M52, "XXX"))))))</f>
        <v>0.51</v>
      </c>
      <c r="X52" s="130">
        <f>IF(ISNUMBER('3-1'!I51), '3-1'!I51, "XXX")</f>
        <v>0.378</v>
      </c>
      <c r="Y52" s="130">
        <f>'3-2'!Q51</f>
        <v>-0.76355230799999996</v>
      </c>
    </row>
    <row r="53" spans="1:25" ht="15" x14ac:dyDescent="0.25">
      <c r="A53" s="19" t="s">
        <v>189</v>
      </c>
      <c r="B53" s="166" t="s">
        <v>62</v>
      </c>
      <c r="C53" s="165">
        <f>IF(ISNUMBER('1-1'!H53),'1-1'!H53, "XXX")</f>
        <v>6.9</v>
      </c>
      <c r="D53" s="130" t="str">
        <f>IF(UCDP!Y53, UCDP!Y53, "0.0")</f>
        <v>0.0</v>
      </c>
      <c r="E53" s="130">
        <f>IF(ISNUMBER('1-3'!I53), '1-3'!I53, IF(ISNUMBER('1-3'!J53), '1-3'!J53, IF(ISNUMBER('1-3'!K53), '1-3'!K53, IF(ISNUMBER('1-3'!L53), '1-3'!L53, IF(ISNUMBER('1-3'!M53), '1-3'!M53, IF(ISNUMBER('1-3'!P53), '1-3'!P53, IF(ISNUMBER('1-3'!Q53), '1-3'!Q53, "XXX")))))))</f>
        <v>90.833333333333343</v>
      </c>
      <c r="F53" s="130">
        <f>IF(ISNUMBER('1-4'!AP53),'1-4'!AP53, IF(ISNUMBER('1-4'!AQ53),'1-4'!AQ53, IF(ISNUMBER('1-4'!AR53),'1-4'!AR53, IF(ISNUMBER('1-4'!AS53),'1-4'!AS53, IF(ISNUMBER('1-4'!AT53),'1-4'!AT53, IF(ISNUMBER('1-4'!AU53),'1-4'!AU53, "XXX"))))))</f>
        <v>3</v>
      </c>
      <c r="G53" s="130">
        <f>IF(ISNUMBER('1-5'!H52),'1-5'!H52, "XXX")</f>
        <v>8</v>
      </c>
      <c r="H53" s="130">
        <f>IF(ISNUMBER('2-1-1'!H53), '2-1-1'!H53, IF(ISNUMBER('2-1-1'!I53), '2-1-1'!I53, IF(ISNUMBER('2-1-1'!J53), '2-1-1'!J53, IF(ISNUMBER('2-1-1'!K53), '2-1-1'!K53, IF(ISNUMBER('2-1-1'!L53), '2-1-1'!L53, IF(ISNUMBER('2-1-1'!M53), '2-1-1'!M53, "XXX"))))))</f>
        <v>0.49</v>
      </c>
      <c r="I53" s="130">
        <f>AVERAGE('2-1-2'!D52, '2-1-2'!E52)</f>
        <v>0.14126499999999997</v>
      </c>
      <c r="J53" s="130">
        <f>IF(ISNUMBER('2-2-1'!AC53), '2-2-1'!AC53, IF(ISNUMBER('2-2-1'!AD53), '2-2-1'!AD53, IF(ISNUMBER('2-2-1'!AE53), '2-2-1'!AE53, IF(ISNUMBER('2-2-1'!AF53), '2-2-1'!AF53, IF(ISNUMBER('2-2-1'!AG53), '2-2-1'!AG53, IF(ISNUMBER('2-2-1'!AH53), '2-2-1'!AH53, IF(ISNUMBER('2-2-1'!AI53), '2-2-1'!AI53, IF(ISNUMBER('2-2-1'!Y53), '2-2-1'!Y53, IF(ISNUMBER('2-2-1'!X53), '2-2-1'!X53, IF(ISNUMBER('2-2-1'!W53), '2-2-1'!W53, IF(ISNUMBER('2-2-1'!AF53), '2-2-1'!AF53, IF(ISNUMBER('2-2-1'!V53), '2-2-1'!V53, IF(ISNUMBER('2-2-1'!U53), '2-2-1'!U53, IF(ISNUMBER('2-2-1'!T53), '2-2-1'!T53,"XXX"))))))))))))))</f>
        <v>2.4083899999999998</v>
      </c>
      <c r="K53" s="130">
        <f>IF(ISNUMBER('2-2-2'!H53), '2-2-2'!H53, IF(ISNUMBER('2-2-2'!I53), '2-2-2'!I53, IF(ISNUMBER('2-2-2'!J53), '2-2-2'!J53, IF(ISNUMBER('2-2-2'!K53), '2-2-2'!K53, IF(ISNUMBER('2-2-2'!L53), '2-2-2'!L53, IF(ISNUMBER('2-2-2'!M53), '2-2-2'!M53, "XXX"))))))</f>
        <v>0.63285714285714278</v>
      </c>
      <c r="L53" s="130">
        <f>IF(ISNUMBER('2-3-1'!P53), '2-3-1'!P53, IF(ISNUMBER('2-3-1'!Q53), '2-3-1'!Q53, IF(ISNUMBER('2-3-1'!R53), '2-3-1'!R53, IF(ISNUMBER('2-3-1'!S53), '2-3-1'!S53, IF(ISNUMBER('2-3-1'!T53), '2-3-1'!T53, IF(ISNUMBER('2-3-1'!U53), '2-3-1'!U53, IF(ISNUMBER('2-3-1'!V53), '2-3-1'!V53, "XXX")))))))</f>
        <v>1.0837651500000001</v>
      </c>
      <c r="M53" s="130">
        <f>IF(ISNUMBER('2-3-2'!P53), '2-3-2'!P53, IF(ISNUMBER('2-3-2'!Q53), '2-3-2'!Q53, IF(ISNUMBER('2-3-2'!R53), '2-3-2'!R53, IF(ISNUMBER('2-3-2'!S53), '2-3-2'!S53, IF(ISNUMBER('2-3-2'!T53), '2-3-2'!T53, IF(ISNUMBER('2-3-2'!U53), '2-3-2'!U53, IF(ISNUMBER('2-3-2'!V53), '2-3-2'!V53, "XXX")))))))</f>
        <v>20.90031433</v>
      </c>
      <c r="N53" s="130">
        <f>IF(ISNUMBER('2-4-1'!V53),'2-4-1'!V53,IF(ISNUMBER('2-4-1'!U53),'2-4-1'!U53,IF(ISNUMBER('2-4-1'!W53),'2-4-1'!W53,IF(ISNUMBER('2-4-1'!T53),'2-4-1'!T53,IF(ISNUMBER('2-4-1'!X53),'2-4-1'!X53,IF(ISNUMBER('2-4-1'!S53),'2-4-1'!S53,'2016'!N53))))))</f>
        <v>4.2116284500000001</v>
      </c>
      <c r="O53" s="130">
        <f>IF(ISNUMBER('2-4-2'!D53), '2-4-2'!D53, IF(ISNUMBER('2-4-2'!E53), '2-4-2'!E53, IF(ISNUMBER('2-4-2'!C53), '2-4-2'!C53, IF(ISNUMBER('2-4-2'!F53), '2-4-2'!F53, IF(ISNUMBER('2-4-2'!G53), '2-4-2'!G53, IF(ISNUMBER('2-4-2'!H53), '2-4-2'!H53, IF(ISNUMBER('2-4-2'!I53), '2-4-2'!I53, IF(ISNUMBER('2-4-2'!J53), '2-4-2'!J53, "XXX"))))))))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IF(ISNUMBER('2-6-1'!H53), '2-6-1'!H53, IF(ISNUMBER('2-6-1'!I53), '2-6-1'!I53, IF(ISNUMBER('2-6-1'!J53), '2-6-1'!J53, "XXX")))))))</f>
        <v>25.551929999999999</v>
      </c>
      <c r="S53" s="130">
        <f>IF(ISNUMBER('2-6-2'!E53), '2-6-2'!E53, IF(ISNUMBER('2-6-2'!F53), '2-6-2'!F53, IF(ISNUMBER('2-6-2'!G53), '2-6-2'!G53, IF(ISNUMBER('2-6-2'!H53), '2-6-2'!H53, IF(ISNUMBER('2-6-2'!I53), '2-6-2'!I53, IF(ISNUMBER('2-6-2'!J53), '2-6-2'!J53, IF(ISNUMBER('2-6-2'!K53), '2-6-2'!K53, "XXX")))))))</f>
        <v>16.14</v>
      </c>
      <c r="T53" s="130">
        <f>IF(ISNUMBER('2-7-1'!H53), '2-7-1'!H53, IF(ISNUMBER('2-7-1'!I53), '2-7-1'!I53, IF(ISNUMBER('2-7-1'!J53), '2-7-1'!J53, IF(ISNUMBER('2-7-1'!K53), '2-7-1'!K53, IF(ISNUMBER('2-7-1'!L53), '2-7-1'!L53, IF(ISNUMBER('2-7-1'!M53), '2-7-1'!M53, "XXX"))))))</f>
        <v>0.61428571428571421</v>
      </c>
      <c r="U53" s="130">
        <f>IF(ISNUMBER('2-7-2'!H53), '2-7-2'!H53, IF(ISNUMBER('2-7-2'!I53), '2-7-2'!I53, IF(ISNUMBER('2-7-2'!J53), '2-7-2'!J53, IF(ISNUMBER('2-7-2'!K53), '2-7-2'!K53, IF(ISNUMBER('2-7-2'!L53), '2-7-2'!L53, IF(ISNUMBER('2-7-2'!M53), '2-7-2'!M53, "XXX"))))))</f>
        <v>0.57785714285714285</v>
      </c>
      <c r="V53" s="130">
        <f>IF(ISNUMBER('2-8-1'!H53), '2-8-1'!H53, IF(ISNUMBER('2-8-1'!I53), '2-8-1'!I53, IF(ISNUMBER('2-8-1'!J53), '2-8-1'!J53, IF(ISNUMBER('2-8-1'!K53), '2-8-1'!K53, IF(ISNUMBER('2-8-1'!L53), '2-8-1'!L53, IF(ISNUMBER('2-8-1'!M53), '2-8-1'!M53, "XXX"))))))</f>
        <v>0.55714285714285716</v>
      </c>
      <c r="W53" s="130">
        <f>IF(ISNUMBER('2-8-2'!H53), '2-8-2'!H53, IF(ISNUMBER('2-8-2'!I53), '2-8-2'!I53, IF(ISNUMBER('2-8-2'!J53), '2-8-2'!J53, IF(ISNUMBER('2-8-2'!K53), '2-8-2'!K53, IF(ISNUMBER('2-8-2'!L53), '2-8-2'!L53, IF(ISNUMBER('2-8-2'!M53), '2-8-2'!M53, "XXX"))))))</f>
        <v>0.61142857142857143</v>
      </c>
      <c r="X53" s="130">
        <f>IF(ISNUMBER('3-1'!I52), '3-1'!I52, "XXX")</f>
        <v>0.245</v>
      </c>
      <c r="Y53" s="130">
        <f>'3-2'!Q52</f>
        <v>-1.148164988</v>
      </c>
    </row>
    <row r="54" spans="1:25" ht="15" x14ac:dyDescent="0.25">
      <c r="A54" s="19" t="s">
        <v>63</v>
      </c>
      <c r="B54" s="166" t="s">
        <v>63</v>
      </c>
      <c r="C54" s="165">
        <f>IF(ISNUMBER('1-1'!H54),'1-1'!H54, "XXX")</f>
        <v>7.9</v>
      </c>
      <c r="D54" s="130" t="str">
        <f>IF(UCDP!Y54, UCDP!Y54, "0.0")</f>
        <v>0.0</v>
      </c>
      <c r="E54" s="130">
        <f>IF(ISNUMBER('1-3'!I54), '1-3'!I54, IF(ISNUMBER('1-3'!J54), '1-3'!J54, IF(ISNUMBER('1-3'!K54), '1-3'!K54, IF(ISNUMBER('1-3'!L54), '1-3'!L54, IF(ISNUMBER('1-3'!M54), '1-3'!M54, IF(ISNUMBER('1-3'!P54), '1-3'!P54, IF(ISNUMBER('1-3'!Q54), '1-3'!Q54, "XXX")))))))</f>
        <v>86.500000000000014</v>
      </c>
      <c r="F54" s="130">
        <f>IF(ISNUMBER('1-4'!AP54),'1-4'!AP54, IF(ISNUMBER('1-4'!AQ54),'1-4'!AQ54, IF(ISNUMBER('1-4'!AR54),'1-4'!AR54, IF(ISNUMBER('1-4'!AS54),'1-4'!AS54, IF(ISNUMBER('1-4'!AT54),'1-4'!AT54, IF(ISNUMBER('1-4'!AU54),'1-4'!AU54, "XXX"))))))</f>
        <v>2</v>
      </c>
      <c r="G54" s="130">
        <f>IF(ISNUMBER('1-5'!H53),'1-5'!H53, "XXX")</f>
        <v>6.4</v>
      </c>
      <c r="H54" s="130">
        <f>IF(ISNUMBER('2-1-1'!H54), '2-1-1'!H54, IF(ISNUMBER('2-1-1'!I54), '2-1-1'!I54, IF(ISNUMBER('2-1-1'!J54), '2-1-1'!J54, IF(ISNUMBER('2-1-1'!K54), '2-1-1'!K54, IF(ISNUMBER('2-1-1'!L54), '2-1-1'!L54, IF(ISNUMBER('2-1-1'!M54), '2-1-1'!M54, "XXX"))))))</f>
        <v>0.61571428571428566</v>
      </c>
      <c r="I54" s="130">
        <f>AVERAGE('2-1-2'!D53, '2-1-2'!E53)</f>
        <v>0.32945999999999998</v>
      </c>
      <c r="J54" s="130">
        <f>IF(ISNUMBER('2-2-1'!AC54), '2-2-1'!AC54, IF(ISNUMBER('2-2-1'!AD54), '2-2-1'!AD54, IF(ISNUMBER('2-2-1'!AE54), '2-2-1'!AE54, IF(ISNUMBER('2-2-1'!AF54), '2-2-1'!AF54, IF(ISNUMBER('2-2-1'!AG54), '2-2-1'!AG54, IF(ISNUMBER('2-2-1'!AH54), '2-2-1'!AH54, IF(ISNUMBER('2-2-1'!AI54), '2-2-1'!AI54, IF(ISNUMBER('2-2-1'!Y54), '2-2-1'!Y54, IF(ISNUMBER('2-2-1'!X54), '2-2-1'!X54, IF(ISNUMBER('2-2-1'!W54), '2-2-1'!W54, IF(ISNUMBER('2-2-1'!AF54), '2-2-1'!AF54, IF(ISNUMBER('2-2-1'!V54), '2-2-1'!V54, IF(ISNUMBER('2-2-1'!U54), '2-2-1'!U54, IF(ISNUMBER('2-2-1'!T54), '2-2-1'!T54,"XXX"))))))))))))))</f>
        <v>1.26695</v>
      </c>
      <c r="K54" s="130">
        <f>IF(ISNUMBER('2-2-2'!H54), '2-2-2'!H54, IF(ISNUMBER('2-2-2'!I54), '2-2-2'!I54, IF(ISNUMBER('2-2-2'!J54), '2-2-2'!J54, IF(ISNUMBER('2-2-2'!K54), '2-2-2'!K54, IF(ISNUMBER('2-2-2'!L54), '2-2-2'!L54, IF(ISNUMBER('2-2-2'!M54), '2-2-2'!M54, "XXX"))))))</f>
        <v>0.48857142857142855</v>
      </c>
      <c r="L54" s="130">
        <f>IF(ISNUMBER('2-3-1'!P54), '2-3-1'!P54, IF(ISNUMBER('2-3-1'!Q54), '2-3-1'!Q54, IF(ISNUMBER('2-3-1'!R54), '2-3-1'!R54, IF(ISNUMBER('2-3-1'!S54), '2-3-1'!S54, IF(ISNUMBER('2-3-1'!T54), '2-3-1'!T54, IF(ISNUMBER('2-3-1'!U54), '2-3-1'!U54, IF(ISNUMBER('2-3-1'!V54), '2-3-1'!V54, "XXX")))))))</f>
        <v>1.8570978600000001</v>
      </c>
      <c r="M54" s="130">
        <f>IF(ISNUMBER('2-3-2'!P54), '2-3-2'!P54, IF(ISNUMBER('2-3-2'!Q54), '2-3-2'!Q54, IF(ISNUMBER('2-3-2'!R54), '2-3-2'!R54, IF(ISNUMBER('2-3-2'!S54), '2-3-2'!S54, IF(ISNUMBER('2-3-2'!T54), '2-3-2'!T54, IF(ISNUMBER('2-3-2'!U54), '2-3-2'!U54, IF(ISNUMBER('2-3-2'!V54), '2-3-2'!V54, "XXX")))))))</f>
        <v>69.077194210000002</v>
      </c>
      <c r="N54" s="130">
        <f>IF(ISNUMBER('2-4-1'!V54),'2-4-1'!V54,IF(ISNUMBER('2-4-1'!U54),'2-4-1'!U54,IF(ISNUMBER('2-4-1'!W54),'2-4-1'!W54,IF(ISNUMBER('2-4-1'!T54),'2-4-1'!T54,IF(ISNUMBER('2-4-1'!X54),'2-4-1'!X54,IF(ISNUMBER('2-4-1'!S54),'2-4-1'!S54,'2016'!N54))))))</f>
        <v>9.40055387427544</v>
      </c>
      <c r="O54" s="130">
        <f>IF(ISNUMBER('2-4-2'!D54), '2-4-2'!D54, IF(ISNUMBER('2-4-2'!E54), '2-4-2'!E54, IF(ISNUMBER('2-4-2'!C54), '2-4-2'!C54, IF(ISNUMBER('2-4-2'!F54), '2-4-2'!F54, IF(ISNUMBER('2-4-2'!G54), '2-4-2'!G54, IF(ISNUMBER('2-4-2'!H54), '2-4-2'!H54, IF(ISNUMBER('2-4-2'!I54), '2-4-2'!I54, IF(ISNUMBER('2-4-2'!J54), '2-4-2'!J54, "XXX"))))))))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IF(ISNUMBER('2-6-1'!H54), '2-6-1'!H54, IF(ISNUMBER('2-6-1'!I54), '2-6-1'!I54, IF(ISNUMBER('2-6-1'!J54), '2-6-1'!J54, "XXX")))))))</f>
        <v>42.590420000000002</v>
      </c>
      <c r="S54" s="130">
        <f>IF(ISNUMBER('2-6-2'!E54), '2-6-2'!E54, IF(ISNUMBER('2-6-2'!F54), '2-6-2'!F54, IF(ISNUMBER('2-6-2'!G54), '2-6-2'!G54, IF(ISNUMBER('2-6-2'!H54), '2-6-2'!H54, IF(ISNUMBER('2-6-2'!I54), '2-6-2'!I54, IF(ISNUMBER('2-6-2'!J54), '2-6-2'!J54, IF(ISNUMBER('2-6-2'!K54), '2-6-2'!K54, "XXX")))))))</f>
        <v>5.48</v>
      </c>
      <c r="T54" s="130">
        <f>IF(ISNUMBER('2-7-1'!H54), '2-7-1'!H54, IF(ISNUMBER('2-7-1'!I54), '2-7-1'!I54, IF(ISNUMBER('2-7-1'!J54), '2-7-1'!J54, IF(ISNUMBER('2-7-1'!K54), '2-7-1'!K54, IF(ISNUMBER('2-7-1'!L54), '2-7-1'!L54, IF(ISNUMBER('2-7-1'!M54), '2-7-1'!M54, "XXX"))))))</f>
        <v>0.45285714285714285</v>
      </c>
      <c r="U54" s="130">
        <f>IF(ISNUMBER('2-7-2'!H54), '2-7-2'!H54, IF(ISNUMBER('2-7-2'!I54), '2-7-2'!I54, IF(ISNUMBER('2-7-2'!J54), '2-7-2'!J54, IF(ISNUMBER('2-7-2'!K54), '2-7-2'!K54, IF(ISNUMBER('2-7-2'!L54), '2-7-2'!L54, IF(ISNUMBER('2-7-2'!M54), '2-7-2'!M54, "XXX"))))))</f>
        <v>0.54428571428571426</v>
      </c>
      <c r="V54" s="130">
        <f>IF(ISNUMBER('2-8-1'!H54), '2-8-1'!H54, IF(ISNUMBER('2-8-1'!I54), '2-8-1'!I54, IF(ISNUMBER('2-8-1'!J54), '2-8-1'!J54, IF(ISNUMBER('2-8-1'!K54), '2-8-1'!K54, IF(ISNUMBER('2-8-1'!L54), '2-8-1'!L54, IF(ISNUMBER('2-8-1'!M54), '2-8-1'!M54, "XXX"))))))</f>
        <v>0.63857142857142857</v>
      </c>
      <c r="W54" s="130">
        <f>IF(ISNUMBER('2-8-2'!H54), '2-8-2'!H54, IF(ISNUMBER('2-8-2'!I54), '2-8-2'!I54, IF(ISNUMBER('2-8-2'!J54), '2-8-2'!J54, IF(ISNUMBER('2-8-2'!K54), '2-8-2'!K54, IF(ISNUMBER('2-8-2'!L54), '2-8-2'!L54, IF(ISNUMBER('2-8-2'!M54), '2-8-2'!M54, "XXX"))))))</f>
        <v>0.53857142857142859</v>
      </c>
      <c r="X54" s="130">
        <f>IF(ISNUMBER('3-1'!I53), '3-1'!I53, "XXX")</f>
        <v>0.626</v>
      </c>
      <c r="Y54" s="130">
        <f>'3-2'!Q53</f>
        <v>0.214664832</v>
      </c>
    </row>
    <row r="55" spans="1:25" ht="15" x14ac:dyDescent="0.25">
      <c r="A55" s="19" t="s">
        <v>64</v>
      </c>
      <c r="B55" s="166" t="s">
        <v>64</v>
      </c>
      <c r="C55" s="165">
        <f>IF(ISNUMBER('1-1'!H55),'1-1'!H55, "XXX")</f>
        <v>1.4</v>
      </c>
      <c r="D55" s="130" t="str">
        <f>IF(UCDP!Y55, UCDP!Y55, "0.0")</f>
        <v>0.0</v>
      </c>
      <c r="E55" s="130">
        <f>IF(ISNUMBER('1-3'!I55), '1-3'!I55, IF(ISNUMBER('1-3'!J55), '1-3'!J55, IF(ISNUMBER('1-3'!K55), '1-3'!K55, IF(ISNUMBER('1-3'!L55), '1-3'!L55, IF(ISNUMBER('1-3'!M55), '1-3'!M55, IF(ISNUMBER('1-3'!P55), '1-3'!P55, IF(ISNUMBER('1-3'!Q55), '1-3'!Q55, "XXX")))))))</f>
        <v>96</v>
      </c>
      <c r="F55" s="130">
        <f>IF(ISNUMBER('1-4'!AP55),'1-4'!AP55, IF(ISNUMBER('1-4'!AQ55),'1-4'!AQ55, IF(ISNUMBER('1-4'!AR55),'1-4'!AR55, IF(ISNUMBER('1-4'!AS55),'1-4'!AS55, IF(ISNUMBER('1-4'!AT55),'1-4'!AT55, IF(ISNUMBER('1-4'!AU55),'1-4'!AU55, "XXX"))))))</f>
        <v>1</v>
      </c>
      <c r="G55" s="130">
        <f>IF(ISNUMBER('1-5'!H54),'1-5'!H54, "XXX")</f>
        <v>1.9</v>
      </c>
      <c r="H55" s="130">
        <f>IF(ISNUMBER('2-1-1'!H55), '2-1-1'!H55, IF(ISNUMBER('2-1-1'!I55), '2-1-1'!I55, IF(ISNUMBER('2-1-1'!J55), '2-1-1'!J55, IF(ISNUMBER('2-1-1'!K55), '2-1-1'!K55, IF(ISNUMBER('2-1-1'!L55), '2-1-1'!L55, IF(ISNUMBER('2-1-1'!M55), '2-1-1'!M55, "XXX"))))))</f>
        <v>0.89142857142857146</v>
      </c>
      <c r="I55" s="130">
        <f>AVERAGE('2-1-2'!D54, '2-1-2'!E54)</f>
        <v>0.78937000000000002</v>
      </c>
      <c r="J55" s="130">
        <f>IF(ISNUMBER('2-2-1'!AC55), '2-2-1'!AC55, IF(ISNUMBER('2-2-1'!AD55), '2-2-1'!AD55, IF(ISNUMBER('2-2-1'!AE55), '2-2-1'!AE55, IF(ISNUMBER('2-2-1'!AF55), '2-2-1'!AF55, IF(ISNUMBER('2-2-1'!AG55), '2-2-1'!AG55, IF(ISNUMBER('2-2-1'!AH55), '2-2-1'!AH55, IF(ISNUMBER('2-2-1'!AI55), '2-2-1'!AI55, IF(ISNUMBER('2-2-1'!Y55), '2-2-1'!Y55, IF(ISNUMBER('2-2-1'!X55), '2-2-1'!X55, IF(ISNUMBER('2-2-1'!W55), '2-2-1'!W55, IF(ISNUMBER('2-2-1'!AF55), '2-2-1'!AF55, IF(ISNUMBER('2-2-1'!V55), '2-2-1'!V55, IF(ISNUMBER('2-2-1'!U55), '2-2-1'!U55, IF(ISNUMBER('2-2-1'!T55), '2-2-1'!T55,"XXX"))))))))))))))</f>
        <v>2.7741600000000002</v>
      </c>
      <c r="K55" s="130">
        <f>IF(ISNUMBER('2-2-2'!H55), '2-2-2'!H55, IF(ISNUMBER('2-2-2'!I55), '2-2-2'!I55, IF(ISNUMBER('2-2-2'!J55), '2-2-2'!J55, IF(ISNUMBER('2-2-2'!K55), '2-2-2'!K55, IF(ISNUMBER('2-2-2'!L55), '2-2-2'!L55, IF(ISNUMBER('2-2-2'!M55), '2-2-2'!M55, "XXX"))))))</f>
        <v>0.71571428571428564</v>
      </c>
      <c r="L55" s="130">
        <f>IF(ISNUMBER('2-3-1'!P55), '2-3-1'!P55, IF(ISNUMBER('2-3-1'!Q55), '2-3-1'!Q55, IF(ISNUMBER('2-3-1'!R55), '2-3-1'!R55, IF(ISNUMBER('2-3-1'!S55), '2-3-1'!S55, IF(ISNUMBER('2-3-1'!T55), '2-3-1'!T55, IF(ISNUMBER('2-3-1'!U55), '2-3-1'!U55, IF(ISNUMBER('2-3-1'!V55), '2-3-1'!V55, "XXX")))))))</f>
        <v>8.4056768399999999</v>
      </c>
      <c r="M55" s="130">
        <f>IF(ISNUMBER('2-3-2'!P55), '2-3-2'!P55, IF(ISNUMBER('2-3-2'!Q55), '2-3-2'!Q55, IF(ISNUMBER('2-3-2'!R55), '2-3-2'!R55, IF(ISNUMBER('2-3-2'!S55), '2-3-2'!S55, IF(ISNUMBER('2-3-2'!T55), '2-3-2'!T55, IF(ISNUMBER('2-3-2'!U55), '2-3-2'!U55, IF(ISNUMBER('2-3-2'!V55), '2-3-2'!V55, "XXX")))))))</f>
        <v>13.30989647</v>
      </c>
      <c r="N55" s="130">
        <f>IF(ISNUMBER('2-4-1'!V55),'2-4-1'!V55,IF(ISNUMBER('2-4-1'!U55),'2-4-1'!U55,IF(ISNUMBER('2-4-1'!W55),'2-4-1'!W55,IF(ISNUMBER('2-4-1'!T55),'2-4-1'!T55,IF(ISNUMBER('2-4-1'!X55),'2-4-1'!X55,IF(ISNUMBER('2-4-1'!S55),'2-4-1'!S55,'2016'!N55))))))</f>
        <v>24.757999999999999</v>
      </c>
      <c r="O55" s="130">
        <f>IF(ISNUMBER('2-4-2'!D55), '2-4-2'!D55, IF(ISNUMBER('2-4-2'!E55), '2-4-2'!E55, IF(ISNUMBER('2-4-2'!C55), '2-4-2'!C55, IF(ISNUMBER('2-4-2'!F55), '2-4-2'!F55, IF(ISNUMBER('2-4-2'!G55), '2-4-2'!G55, IF(ISNUMBER('2-4-2'!H55), '2-4-2'!H55, IF(ISNUMBER('2-4-2'!I55), '2-4-2'!I55, IF(ISNUMBER('2-4-2'!J55), '2-4-2'!J55, "XXX"))))))))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IF(ISNUMBER('2-6-1'!H55), '2-6-1'!H55, IF(ISNUMBER('2-6-1'!I55), '2-6-1'!I55, IF(ISNUMBER('2-6-1'!J55), '2-6-1'!J55, "XXX")))))))</f>
        <v>88.803979999999996</v>
      </c>
      <c r="S55" s="130">
        <f>IF(ISNUMBER('2-6-2'!E55), '2-6-2'!E55, IF(ISNUMBER('2-6-2'!F55), '2-6-2'!F55, IF(ISNUMBER('2-6-2'!G55), '2-6-2'!G55, IF(ISNUMBER('2-6-2'!H55), '2-6-2'!H55, IF(ISNUMBER('2-6-2'!I55), '2-6-2'!I55, IF(ISNUMBER('2-6-2'!J55), '2-6-2'!J55, IF(ISNUMBER('2-6-2'!K55), '2-6-2'!K55, "XXX")))))))</f>
        <v>0</v>
      </c>
      <c r="T55" s="130">
        <f>IF(ISNUMBER('2-7-1'!H55), '2-7-1'!H55, IF(ISNUMBER('2-7-1'!I55), '2-7-1'!I55, IF(ISNUMBER('2-7-1'!J55), '2-7-1'!J55, IF(ISNUMBER('2-7-1'!K55), '2-7-1'!K55, IF(ISNUMBER('2-7-1'!L55), '2-7-1'!L55, IF(ISNUMBER('2-7-1'!M55), '2-7-1'!M55, "XXX"))))))</f>
        <v>0.8214285714285714</v>
      </c>
      <c r="U55" s="130">
        <f>IF(ISNUMBER('2-7-2'!H55), '2-7-2'!H55, IF(ISNUMBER('2-7-2'!I55), '2-7-2'!I55, IF(ISNUMBER('2-7-2'!J55), '2-7-2'!J55, IF(ISNUMBER('2-7-2'!K55), '2-7-2'!K55, IF(ISNUMBER('2-7-2'!L55), '2-7-2'!L55, IF(ISNUMBER('2-7-2'!M55), '2-7-2'!M55, "XXX"))))))</f>
        <v>0.74857142857142855</v>
      </c>
      <c r="V55" s="130">
        <f>IF(ISNUMBER('2-8-1'!H55), '2-8-1'!H55, IF(ISNUMBER('2-8-1'!I55), '2-8-1'!I55, IF(ISNUMBER('2-8-1'!J55), '2-8-1'!J55, IF(ISNUMBER('2-8-1'!K55), '2-8-1'!K55, IF(ISNUMBER('2-8-1'!L55), '2-8-1'!L55, IF(ISNUMBER('2-8-1'!M55), '2-8-1'!M55, "XXX"))))))</f>
        <v>0.69857142857142851</v>
      </c>
      <c r="W55" s="130">
        <f>IF(ISNUMBER('2-8-2'!H55), '2-8-2'!H55, IF(ISNUMBER('2-8-2'!I55), '2-8-2'!I55, IF(ISNUMBER('2-8-2'!J55), '2-8-2'!J55, IF(ISNUMBER('2-8-2'!K55), '2-8-2'!K55, IF(ISNUMBER('2-8-2'!L55), '2-8-2'!L55, IF(ISNUMBER('2-8-2'!M55), '2-8-2'!M55, "XXX"))))))</f>
        <v>0.65571428571428569</v>
      </c>
      <c r="X55" s="130">
        <f>IF(ISNUMBER('3-1'!I54), '3-1'!I54, "XXX")</f>
        <v>0.89900000000000002</v>
      </c>
      <c r="Y55" s="130">
        <f>'3-2'!Q54</f>
        <v>1.4517775770000001</v>
      </c>
    </row>
    <row r="56" spans="1:25" ht="15" x14ac:dyDescent="0.25">
      <c r="A56" s="19" t="s">
        <v>65</v>
      </c>
      <c r="B56" s="166" t="s">
        <v>65</v>
      </c>
      <c r="C56" s="165">
        <f>IF(ISNUMBER('1-1'!H56),'1-1'!H56, "XXX")</f>
        <v>6</v>
      </c>
      <c r="D56" s="130" t="str">
        <f>IF(UCDP!Y56, UCDP!Y56, "0.0")</f>
        <v>0.0</v>
      </c>
      <c r="E56" s="130">
        <f>IF(ISNUMBER('1-3'!I56), '1-3'!I56, IF(ISNUMBER('1-3'!J56), '1-3'!J56, IF(ISNUMBER('1-3'!K56), '1-3'!K56, IF(ISNUMBER('1-3'!L56), '1-3'!L56, IF(ISNUMBER('1-3'!M56), '1-3'!M56, IF(ISNUMBER('1-3'!P56), '1-3'!P56, IF(ISNUMBER('1-3'!Q56), '1-3'!Q56, "XXX")))))))</f>
        <v>75</v>
      </c>
      <c r="F56" s="130">
        <f>IF(ISNUMBER('1-4'!AP56),'1-4'!AP56, IF(ISNUMBER('1-4'!AQ56),'1-4'!AQ56, IF(ISNUMBER('1-4'!AR56),'1-4'!AR56, IF(ISNUMBER('1-4'!AS56),'1-4'!AS56, IF(ISNUMBER('1-4'!AT56),'1-4'!AT56, IF(ISNUMBER('1-4'!AU56),'1-4'!AU56, "XXX"))))))</f>
        <v>1</v>
      </c>
      <c r="G56" s="130">
        <f>IF(ISNUMBER('1-5'!H55),'1-5'!H55, "XXX")</f>
        <v>4.7</v>
      </c>
      <c r="H56" s="130">
        <f>IF(ISNUMBER('2-1-1'!H56), '2-1-1'!H56, IF(ISNUMBER('2-1-1'!I56), '2-1-1'!I56, IF(ISNUMBER('2-1-1'!J56), '2-1-1'!J56, IF(ISNUMBER('2-1-1'!K56), '2-1-1'!K56, IF(ISNUMBER('2-1-1'!L56), '2-1-1'!L56, IF(ISNUMBER('2-1-1'!M56), '2-1-1'!M56, "XXX"))))))</f>
        <v>0.43142857142857138</v>
      </c>
      <c r="I56" s="130">
        <f>AVERAGE('2-1-2'!D55, '2-1-2'!E55)</f>
        <v>0.17771499999999998</v>
      </c>
      <c r="J56" s="130">
        <f>IF(ISNUMBER('2-2-1'!AC56), '2-2-1'!AC56, IF(ISNUMBER('2-2-1'!AD56), '2-2-1'!AD56, IF(ISNUMBER('2-2-1'!AE56), '2-2-1'!AE56, IF(ISNUMBER('2-2-1'!AF56), '2-2-1'!AF56, IF(ISNUMBER('2-2-1'!AG56), '2-2-1'!AG56, IF(ISNUMBER('2-2-1'!AH56), '2-2-1'!AH56, IF(ISNUMBER('2-2-1'!AI56), '2-2-1'!AI56, IF(ISNUMBER('2-2-1'!Y56), '2-2-1'!Y56, IF(ISNUMBER('2-2-1'!X56), '2-2-1'!X56, IF(ISNUMBER('2-2-1'!W56), '2-2-1'!W56, IF(ISNUMBER('2-2-1'!AF56), '2-2-1'!AF56, IF(ISNUMBER('2-2-1'!V56), '2-2-1'!V56, IF(ISNUMBER('2-2-1'!U56), '2-2-1'!U56, IF(ISNUMBER('2-2-1'!T56), '2-2-1'!T56,"XXX"))))))))))))))</f>
        <v>5.7879299999999994</v>
      </c>
      <c r="K56" s="130">
        <f>IF(ISNUMBER('2-2-2'!H56), '2-2-2'!H56, IF(ISNUMBER('2-2-2'!I56), '2-2-2'!I56, IF(ISNUMBER('2-2-2'!J56), '2-2-2'!J56, IF(ISNUMBER('2-2-2'!K56), '2-2-2'!K56, IF(ISNUMBER('2-2-2'!L56), '2-2-2'!L56, IF(ISNUMBER('2-2-2'!M56), '2-2-2'!M56, "XXX"))))))</f>
        <v>0.51714285714285713</v>
      </c>
      <c r="L56" s="130">
        <f>IF(ISNUMBER('2-3-1'!P56), '2-3-1'!P56, IF(ISNUMBER('2-3-1'!Q56), '2-3-1'!Q56, IF(ISNUMBER('2-3-1'!R56), '2-3-1'!R56, IF(ISNUMBER('2-3-1'!S56), '2-3-1'!S56, IF(ISNUMBER('2-3-1'!T56), '2-3-1'!T56, IF(ISNUMBER('2-3-1'!U56), '2-3-1'!U56, IF(ISNUMBER('2-3-1'!V56), '2-3-1'!V56, "XXX")))))))</f>
        <v>1.8705864000000001</v>
      </c>
      <c r="M56" s="130">
        <f>IF(ISNUMBER('2-3-2'!P56), '2-3-2'!P56, IF(ISNUMBER('2-3-2'!Q56), '2-3-2'!Q56, IF(ISNUMBER('2-3-2'!R56), '2-3-2'!R56, IF(ISNUMBER('2-3-2'!S56), '2-3-2'!S56, IF(ISNUMBER('2-3-2'!T56), '2-3-2'!T56, IF(ISNUMBER('2-3-2'!U56), '2-3-2'!U56, IF(ISNUMBER('2-3-2'!V56), '2-3-2'!V56, "XXX")))))))</f>
        <v>38.875709530000002</v>
      </c>
      <c r="N56" s="130">
        <f>IF(ISNUMBER('2-4-1'!V56),'2-4-1'!V56,IF(ISNUMBER('2-4-1'!U56),'2-4-1'!U56,IF(ISNUMBER('2-4-1'!W56),'2-4-1'!W56,IF(ISNUMBER('2-4-1'!T56),'2-4-1'!T56,IF(ISNUMBER('2-4-1'!X56),'2-4-1'!X56,IF(ISNUMBER('2-4-1'!S56),'2-4-1'!S56,'2016'!N56))))))</f>
        <v>5.3915444839857649</v>
      </c>
      <c r="O56" s="130">
        <f>IF(ISNUMBER('2-4-2'!D56), '2-4-2'!D56, IF(ISNUMBER('2-4-2'!E56), '2-4-2'!E56, IF(ISNUMBER('2-4-2'!C56), '2-4-2'!C56, IF(ISNUMBER('2-4-2'!F56), '2-4-2'!F56, IF(ISNUMBER('2-4-2'!G56), '2-4-2'!G56, IF(ISNUMBER('2-4-2'!H56), '2-4-2'!H56, IF(ISNUMBER('2-4-2'!I56), '2-4-2'!I56, IF(ISNUMBER('2-4-2'!J56), '2-4-2'!J56, "XXX"))))))))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IF(ISNUMBER('2-6-1'!H56), '2-6-1'!H56, IF(ISNUMBER('2-6-1'!I56), '2-6-1'!I56, IF(ISNUMBER('2-6-1'!J56), '2-6-1'!J56, "XXX")))))))</f>
        <v>23.755880000000001</v>
      </c>
      <c r="S56" s="130">
        <f>IF(ISNUMBER('2-6-2'!E56), '2-6-2'!E56, IF(ISNUMBER('2-6-2'!F56), '2-6-2'!F56, IF(ISNUMBER('2-6-2'!G56), '2-6-2'!G56, IF(ISNUMBER('2-6-2'!H56), '2-6-2'!H56, IF(ISNUMBER('2-6-2'!I56), '2-6-2'!I56, IF(ISNUMBER('2-6-2'!J56), '2-6-2'!J56, IF(ISNUMBER('2-6-2'!K56), '2-6-2'!K56, "XXX")))))))</f>
        <v>8.49</v>
      </c>
      <c r="T56" s="130">
        <f>IF(ISNUMBER('2-7-1'!H56), '2-7-1'!H56, IF(ISNUMBER('2-7-1'!I56), '2-7-1'!I56, IF(ISNUMBER('2-7-1'!J56), '2-7-1'!J56, IF(ISNUMBER('2-7-1'!K56), '2-7-1'!K56, IF(ISNUMBER('2-7-1'!L56), '2-7-1'!L56, IF(ISNUMBER('2-7-1'!M56), '2-7-1'!M56, "XXX"))))))</f>
        <v>0.58857142857142863</v>
      </c>
      <c r="U56" s="130">
        <f>IF(ISNUMBER('2-7-2'!H56), '2-7-2'!H56, IF(ISNUMBER('2-7-2'!I56), '2-7-2'!I56, IF(ISNUMBER('2-7-2'!J56), '2-7-2'!J56, IF(ISNUMBER('2-7-2'!K56), '2-7-2'!K56, IF(ISNUMBER('2-7-2'!L56), '2-7-2'!L56, IF(ISNUMBER('2-7-2'!M56), '2-7-2'!M56, "XXX"))))))</f>
        <v>0.48285714285714282</v>
      </c>
      <c r="V56" s="130">
        <f>IF(ISNUMBER('2-8-1'!H56), '2-8-1'!H56, IF(ISNUMBER('2-8-1'!I56), '2-8-1'!I56, IF(ISNUMBER('2-8-1'!J56), '2-8-1'!J56, IF(ISNUMBER('2-8-1'!K56), '2-8-1'!K56, IF(ISNUMBER('2-8-1'!L56), '2-8-1'!L56, IF(ISNUMBER('2-8-1'!M56), '2-8-1'!M56, "XXX"))))))</f>
        <v>0.65142857142857136</v>
      </c>
      <c r="W56" s="130">
        <f>IF(ISNUMBER('2-8-2'!H56), '2-8-2'!H56, IF(ISNUMBER('2-8-2'!I56), '2-8-2'!I56, IF(ISNUMBER('2-8-2'!J56), '2-8-2'!J56, IF(ISNUMBER('2-8-2'!K56), '2-8-2'!K56, IF(ISNUMBER('2-8-2'!L56), '2-8-2'!L56, IF(ISNUMBER('2-8-2'!M56), '2-8-2'!M56, "XXX"))))))</f>
        <v>0.53</v>
      </c>
      <c r="X56" s="130">
        <f>IF(ISNUMBER('3-1'!I55), '3-1'!I55, "XXX")</f>
        <v>0.754</v>
      </c>
      <c r="Y56" s="130">
        <f>'3-2'!Q55</f>
        <v>0.50753623199999998</v>
      </c>
    </row>
    <row r="57" spans="1:25" ht="15" x14ac:dyDescent="0.25">
      <c r="A57" s="19" t="s">
        <v>66</v>
      </c>
      <c r="B57" s="166" t="s">
        <v>66</v>
      </c>
      <c r="C57" s="165">
        <f>IF(ISNUMBER('1-1'!H57),'1-1'!H57, "XXX")</f>
        <v>5.0999999999999996</v>
      </c>
      <c r="D57" s="130" t="str">
        <f>IF(UCDP!Y57, UCDP!Y57, "0.0")</f>
        <v>0.0</v>
      </c>
      <c r="E57" s="130">
        <f>IF(ISNUMBER('1-3'!I57), '1-3'!I57, IF(ISNUMBER('1-3'!J57), '1-3'!J57, IF(ISNUMBER('1-3'!K57), '1-3'!K57, IF(ISNUMBER('1-3'!L57), '1-3'!L57, IF(ISNUMBER('1-3'!M57), '1-3'!M57, IF(ISNUMBER('1-3'!P57), '1-3'!P57, IF(ISNUMBER('1-3'!Q57), '1-3'!Q57, "XXX")))))))</f>
        <v>80.666666666666671</v>
      </c>
      <c r="F57" s="130">
        <f>IF(ISNUMBER('1-4'!AP57),'1-4'!AP57, IF(ISNUMBER('1-4'!AQ57),'1-4'!AQ57, IF(ISNUMBER('1-4'!AR57),'1-4'!AR57, IF(ISNUMBER('1-4'!AS57),'1-4'!AS57, IF(ISNUMBER('1-4'!AT57),'1-4'!AT57, IF(ISNUMBER('1-4'!AU57),'1-4'!AU57, "XXX"))))))</f>
        <v>3</v>
      </c>
      <c r="G57" s="130">
        <f>IF(ISNUMBER('1-5'!H56),'1-5'!H56, "XXX")</f>
        <v>3</v>
      </c>
      <c r="H57" s="130">
        <f>IF(ISNUMBER('2-1-1'!H57), '2-1-1'!H57, IF(ISNUMBER('2-1-1'!I57), '2-1-1'!I57, IF(ISNUMBER('2-1-1'!J57), '2-1-1'!J57, IF(ISNUMBER('2-1-1'!K57), '2-1-1'!K57, IF(ISNUMBER('2-1-1'!L57), '2-1-1'!L57, IF(ISNUMBER('2-1-1'!M57), '2-1-1'!M57, "XXX"))))))</f>
        <v>0.68428571428571427</v>
      </c>
      <c r="I57" s="130">
        <f>AVERAGE('2-1-2'!D56, '2-1-2'!E56)</f>
        <v>0.6040049999999999</v>
      </c>
      <c r="J57" s="130">
        <f>IF(ISNUMBER('2-2-1'!AC57), '2-2-1'!AC57, IF(ISNUMBER('2-2-1'!AD57), '2-2-1'!AD57, IF(ISNUMBER('2-2-1'!AE57), '2-2-1'!AE57, IF(ISNUMBER('2-2-1'!AF57), '2-2-1'!AF57, IF(ISNUMBER('2-2-1'!AG57), '2-2-1'!AG57, IF(ISNUMBER('2-2-1'!AH57), '2-2-1'!AH57, IF(ISNUMBER('2-2-1'!AI57), '2-2-1'!AI57, IF(ISNUMBER('2-2-1'!Y57), '2-2-1'!Y57, IF(ISNUMBER('2-2-1'!X57), '2-2-1'!X57, IF(ISNUMBER('2-2-1'!W57), '2-2-1'!W57, IF(ISNUMBER('2-2-1'!AF57), '2-2-1'!AF57, IF(ISNUMBER('2-2-1'!V57), '2-2-1'!V57, IF(ISNUMBER('2-2-1'!U57), '2-2-1'!U57, IF(ISNUMBER('2-2-1'!T57), '2-2-1'!T57,"XXX"))))))))))))))</f>
        <v>2.6354800000000003</v>
      </c>
      <c r="K57" s="130">
        <f>IF(ISNUMBER('2-2-2'!H57), '2-2-2'!H57, IF(ISNUMBER('2-2-2'!I57), '2-2-2'!I57, IF(ISNUMBER('2-2-2'!J57), '2-2-2'!J57, IF(ISNUMBER('2-2-2'!K57), '2-2-2'!K57, IF(ISNUMBER('2-2-2'!L57), '2-2-2'!L57, IF(ISNUMBER('2-2-2'!M57), '2-2-2'!M57, "XXX"))))))</f>
        <v>0.53714285714285714</v>
      </c>
      <c r="L57" s="130">
        <f>IF(ISNUMBER('2-3-1'!P57), '2-3-1'!P57, IF(ISNUMBER('2-3-1'!Q57), '2-3-1'!Q57, IF(ISNUMBER('2-3-1'!R57), '2-3-1'!R57, IF(ISNUMBER('2-3-1'!S57), '2-3-1'!S57, IF(ISNUMBER('2-3-1'!T57), '2-3-1'!T57, IF(ISNUMBER('2-3-1'!U57), '2-3-1'!U57, IF(ISNUMBER('2-3-1'!V57), '2-3-1'!V57, "XXX")))))))</f>
        <v>5.1061582599999999</v>
      </c>
      <c r="M57" s="130">
        <f>IF(ISNUMBER('2-3-2'!P57), '2-3-2'!P57, IF(ISNUMBER('2-3-2'!Q57), '2-3-2'!Q57, IF(ISNUMBER('2-3-2'!R57), '2-3-2'!R57, IF(ISNUMBER('2-3-2'!S57), '2-3-2'!S57, IF(ISNUMBER('2-3-2'!T57), '2-3-2'!T57, IF(ISNUMBER('2-3-2'!U57), '2-3-2'!U57, IF(ISNUMBER('2-3-2'!V57), '2-3-2'!V57, "XXX")))))))</f>
        <v>34.07709122</v>
      </c>
      <c r="N57" s="130">
        <f>IF(ISNUMBER('2-4-1'!V57),'2-4-1'!V57,IF(ISNUMBER('2-4-1'!U57),'2-4-1'!U57,IF(ISNUMBER('2-4-1'!W57),'2-4-1'!W57,IF(ISNUMBER('2-4-1'!T57),'2-4-1'!T57,IF(ISNUMBER('2-4-1'!X57),'2-4-1'!X57,IF(ISNUMBER('2-4-1'!S57),'2-4-1'!S57,'2016'!N57))))))</f>
        <v>26.04</v>
      </c>
      <c r="O57" s="130">
        <f>IF(ISNUMBER('2-4-2'!D57), '2-4-2'!D57, IF(ISNUMBER('2-4-2'!E57), '2-4-2'!E57, IF(ISNUMBER('2-4-2'!C57), '2-4-2'!C57, IF(ISNUMBER('2-4-2'!F57), '2-4-2'!F57, IF(ISNUMBER('2-4-2'!G57), '2-4-2'!G57, IF(ISNUMBER('2-4-2'!H57), '2-4-2'!H57, IF(ISNUMBER('2-4-2'!I57), '2-4-2'!I57, IF(ISNUMBER('2-4-2'!J57), '2-4-2'!J57, "XXX"))))))))</f>
        <v>95.8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IF(ISNUMBER('2-6-1'!H57), '2-6-1'!H57, IF(ISNUMBER('2-6-1'!I57), '2-6-1'!I57, IF(ISNUMBER('2-6-1'!J57), '2-6-1'!J57, "XXX")))))))</f>
        <v>63.010509999999996</v>
      </c>
      <c r="S57" s="130">
        <f>IF(ISNUMBER('2-6-2'!E57), '2-6-2'!E57, IF(ISNUMBER('2-6-2'!F57), '2-6-2'!F57, IF(ISNUMBER('2-6-2'!G57), '2-6-2'!G57, IF(ISNUMBER('2-6-2'!H57), '2-6-2'!H57, IF(ISNUMBER('2-6-2'!I57), '2-6-2'!I57, IF(ISNUMBER('2-6-2'!J57), '2-6-2'!J57, IF(ISNUMBER('2-6-2'!K57), '2-6-2'!K57, "XXX")))))))</f>
        <v>0</v>
      </c>
      <c r="T57" s="130">
        <f>IF(ISNUMBER('2-7-1'!H57), '2-7-1'!H57, IF(ISNUMBER('2-7-1'!I57), '2-7-1'!I57, IF(ISNUMBER('2-7-1'!J57), '2-7-1'!J57, IF(ISNUMBER('2-7-1'!K57), '2-7-1'!K57, IF(ISNUMBER('2-7-1'!L57), '2-7-1'!L57, IF(ISNUMBER('2-7-1'!M57), '2-7-1'!M57, "XXX"))))))</f>
        <v>0.54714285714285715</v>
      </c>
      <c r="U57" s="130">
        <f>IF(ISNUMBER('2-7-2'!H57), '2-7-2'!H57, IF(ISNUMBER('2-7-2'!I57), '2-7-2'!I57, IF(ISNUMBER('2-7-2'!J57), '2-7-2'!J57, IF(ISNUMBER('2-7-2'!K57), '2-7-2'!K57, IF(ISNUMBER('2-7-2'!L57), '2-7-2'!L57, IF(ISNUMBER('2-7-2'!M57), '2-7-2'!M57, "XXX"))))))</f>
        <v>0.40714285714285714</v>
      </c>
      <c r="V57" s="130">
        <f>IF(ISNUMBER('2-8-1'!H57), '2-8-1'!H57, IF(ISNUMBER('2-8-1'!I57), '2-8-1'!I57, IF(ISNUMBER('2-8-1'!J57), '2-8-1'!J57, IF(ISNUMBER('2-8-1'!K57), '2-8-1'!K57, IF(ISNUMBER('2-8-1'!L57), '2-8-1'!L57, IF(ISNUMBER('2-8-1'!M57), '2-8-1'!M57, "XXX"))))))</f>
        <v>0.54714285714285715</v>
      </c>
      <c r="W57" s="130">
        <f>IF(ISNUMBER('2-8-2'!H57), '2-8-2'!H57, IF(ISNUMBER('2-8-2'!I57), '2-8-2'!I57, IF(ISNUMBER('2-8-2'!J57), '2-8-2'!J57, IF(ISNUMBER('2-8-2'!K57), '2-8-2'!K57, IF(ISNUMBER('2-8-2'!L57), '2-8-2'!L57, IF(ISNUMBER('2-8-2'!M57), '2-8-2'!M57, "XXX"))))))</f>
        <v>0.36857142857142861</v>
      </c>
      <c r="X57" s="130">
        <f>IF(ISNUMBER('3-1'!I56), '3-1'!I56, "XXX")</f>
        <v>0.88300000000000001</v>
      </c>
      <c r="Y57" s="130">
        <f>'3-2'!Q56</f>
        <v>0.75002956399999998</v>
      </c>
    </row>
    <row r="58" spans="1:25" ht="15" x14ac:dyDescent="0.25">
      <c r="A58" s="19" t="s">
        <v>67</v>
      </c>
      <c r="B58" s="166" t="s">
        <v>67</v>
      </c>
      <c r="C58" s="165">
        <f>IF(ISNUMBER('1-1'!H58),'1-1'!H58, "XXX")</f>
        <v>5.4</v>
      </c>
      <c r="D58" s="130" t="str">
        <f>IF(UCDP!Y58, UCDP!Y58, "0.0")</f>
        <v>0.0</v>
      </c>
      <c r="E58" s="130">
        <f>IF(ISNUMBER('1-3'!I58), '1-3'!I58, IF(ISNUMBER('1-3'!J58), '1-3'!J58, IF(ISNUMBER('1-3'!K58), '1-3'!K58, IF(ISNUMBER('1-3'!L58), '1-3'!L58, IF(ISNUMBER('1-3'!M58), '1-3'!M58, IF(ISNUMBER('1-3'!P58), '1-3'!P58, IF(ISNUMBER('1-3'!Q58), '1-3'!Q58, "XXX")))))))</f>
        <v>50.333333333333336</v>
      </c>
      <c r="F58" s="130">
        <f>IF(ISNUMBER('1-4'!AP58),'1-4'!AP58, IF(ISNUMBER('1-4'!AQ58),'1-4'!AQ58, IF(ISNUMBER('1-4'!AR58),'1-4'!AR58, IF(ISNUMBER('1-4'!AS58),'1-4'!AS58, IF(ISNUMBER('1-4'!AT58),'1-4'!AT58, IF(ISNUMBER('1-4'!AU58),'1-4'!AU58, "XXX"))))))</f>
        <v>2</v>
      </c>
      <c r="G58" s="130">
        <f>IF(ISNUMBER('1-5'!H57),'1-5'!H57, "XXX")</f>
        <v>6.6</v>
      </c>
      <c r="H58" s="130">
        <f>IF(ISNUMBER('2-1-1'!H58), '2-1-1'!H58, IF(ISNUMBER('2-1-1'!I58), '2-1-1'!I58, IF(ISNUMBER('2-1-1'!J58), '2-1-1'!J58, IF(ISNUMBER('2-1-1'!K58), '2-1-1'!K58, IF(ISNUMBER('2-1-1'!L58), '2-1-1'!L58, IF(ISNUMBER('2-1-1'!M58), '2-1-1'!M58, "XXX"))))))</f>
        <v>0.54714285714285715</v>
      </c>
      <c r="I58" s="130">
        <f>AVERAGE('2-1-2'!D57, '2-1-2'!E57)</f>
        <v>0.24795</v>
      </c>
      <c r="J58" s="130">
        <f>IF(ISNUMBER('2-2-1'!AC58), '2-2-1'!AC58, IF(ISNUMBER('2-2-1'!AD58), '2-2-1'!AD58, IF(ISNUMBER('2-2-1'!AE58), '2-2-1'!AE58, IF(ISNUMBER('2-2-1'!AF58), '2-2-1'!AF58, IF(ISNUMBER('2-2-1'!AG58), '2-2-1'!AG58, IF(ISNUMBER('2-2-1'!AH58), '2-2-1'!AH58, IF(ISNUMBER('2-2-1'!AI58), '2-2-1'!AI58, IF(ISNUMBER('2-2-1'!Y58), '2-2-1'!Y58, IF(ISNUMBER('2-2-1'!X58), '2-2-1'!X58, IF(ISNUMBER('2-2-1'!W58), '2-2-1'!W58, IF(ISNUMBER('2-2-1'!AF58), '2-2-1'!AF58, IF(ISNUMBER('2-2-1'!V58), '2-2-1'!V58, IF(ISNUMBER('2-2-1'!U58), '2-2-1'!U58, IF(ISNUMBER('2-2-1'!T58), '2-2-1'!T58,"XXX"))))))))))))))</f>
        <v>2.02956</v>
      </c>
      <c r="K58" s="130">
        <f>IF(ISNUMBER('2-2-2'!H58), '2-2-2'!H58, IF(ISNUMBER('2-2-2'!I58), '2-2-2'!I58, IF(ISNUMBER('2-2-2'!J58), '2-2-2'!J58, IF(ISNUMBER('2-2-2'!K58), '2-2-2'!K58, IF(ISNUMBER('2-2-2'!L58), '2-2-2'!L58, IF(ISNUMBER('2-2-2'!M58), '2-2-2'!M58, "XXX"))))))</f>
        <v>0.32142857142857145</v>
      </c>
      <c r="L58" s="130">
        <f>IF(ISNUMBER('2-3-1'!P58), '2-3-1'!P58, IF(ISNUMBER('2-3-1'!Q58), '2-3-1'!Q58, IF(ISNUMBER('2-3-1'!R58), '2-3-1'!R58, IF(ISNUMBER('2-3-1'!S58), '2-3-1'!S58, IF(ISNUMBER('2-3-1'!T58), '2-3-1'!T58, IF(ISNUMBER('2-3-1'!U58), '2-3-1'!U58, IF(ISNUMBER('2-3-1'!V58), '2-3-1'!V58, "XXX")))))))</f>
        <v>2.21485376</v>
      </c>
      <c r="M58" s="130">
        <f>IF(ISNUMBER('2-3-2'!P58), '2-3-2'!P58, IF(ISNUMBER('2-3-2'!Q58), '2-3-2'!Q58, IF(ISNUMBER('2-3-2'!R58), '2-3-2'!R58, IF(ISNUMBER('2-3-2'!S58), '2-3-2'!S58, IF(ISNUMBER('2-3-2'!T58), '2-3-2'!T58, IF(ISNUMBER('2-3-2'!U58), '2-3-2'!U58, IF(ISNUMBER('2-3-2'!V58), '2-3-2'!V58, "XXX")))))))</f>
        <v>54.619480129999999</v>
      </c>
      <c r="N58" s="130">
        <f>IF(ISNUMBER('2-4-1'!V58),'2-4-1'!V58,IF(ISNUMBER('2-4-1'!U58),'2-4-1'!U58,IF(ISNUMBER('2-4-1'!W58),'2-4-1'!W58,IF(ISNUMBER('2-4-1'!T58),'2-4-1'!T58,IF(ISNUMBER('2-4-1'!X58),'2-4-1'!X58,IF(ISNUMBER('2-4-1'!S58),'2-4-1'!S58,'2016'!N58))))))</f>
        <v>4.3899999999999997</v>
      </c>
      <c r="O58" s="130">
        <f>IF(ISNUMBER('2-4-2'!D58), '2-4-2'!D58, IF(ISNUMBER('2-4-2'!E58), '2-4-2'!E58, IF(ISNUMBER('2-4-2'!C58), '2-4-2'!C58, IF(ISNUMBER('2-4-2'!F58), '2-4-2'!F58, IF(ISNUMBER('2-4-2'!G58), '2-4-2'!G58, IF(ISNUMBER('2-4-2'!H58), '2-4-2'!H58, IF(ISNUMBER('2-4-2'!I58), '2-4-2'!I58, IF(ISNUMBER('2-4-2'!J58), '2-4-2'!J58, "XXX"))))))))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IF(ISNUMBER('2-6-1'!H58), '2-6-1'!H58, IF(ISNUMBER('2-6-1'!I58), '2-6-1'!I58, IF(ISNUMBER('2-6-1'!J58), '2-6-1'!J58, "XXX")))))))</f>
        <v>56.477539999999998</v>
      </c>
      <c r="S58" s="130">
        <f>IF(ISNUMBER('2-6-2'!E58), '2-6-2'!E58, IF(ISNUMBER('2-6-2'!F58), '2-6-2'!F58, IF(ISNUMBER('2-6-2'!G58), '2-6-2'!G58, IF(ISNUMBER('2-6-2'!H58), '2-6-2'!H58, IF(ISNUMBER('2-6-2'!I58), '2-6-2'!I58, IF(ISNUMBER('2-6-2'!J58), '2-6-2'!J58, IF(ISNUMBER('2-6-2'!K58), '2-6-2'!K58, "XXX")))))))</f>
        <v>5.64</v>
      </c>
      <c r="T58" s="130">
        <f>IF(ISNUMBER('2-7-1'!H58), '2-7-1'!H58, IF(ISNUMBER('2-7-1'!I58), '2-7-1'!I58, IF(ISNUMBER('2-7-1'!J58), '2-7-1'!J58, IF(ISNUMBER('2-7-1'!K58), '2-7-1'!K58, IF(ISNUMBER('2-7-1'!L58), '2-7-1'!L58, IF(ISNUMBER('2-7-1'!M58), '2-7-1'!M58, "XXX"))))))</f>
        <v>0.50285714285714289</v>
      </c>
      <c r="U58" s="130">
        <f>IF(ISNUMBER('2-7-2'!H58), '2-7-2'!H58, IF(ISNUMBER('2-7-2'!I58), '2-7-2'!I58, IF(ISNUMBER('2-7-2'!J58), '2-7-2'!J58, IF(ISNUMBER('2-7-2'!K58), '2-7-2'!K58, IF(ISNUMBER('2-7-2'!L58), '2-7-2'!L58, IF(ISNUMBER('2-7-2'!M58), '2-7-2'!M58, "XXX"))))))</f>
        <v>0.40071428571428569</v>
      </c>
      <c r="V58" s="130">
        <f>IF(ISNUMBER('2-8-1'!H58), '2-8-1'!H58, IF(ISNUMBER('2-8-1'!I58), '2-8-1'!I58, IF(ISNUMBER('2-8-1'!J58), '2-8-1'!J58, IF(ISNUMBER('2-8-1'!K58), '2-8-1'!K58, IF(ISNUMBER('2-8-1'!L58), '2-8-1'!L58, IF(ISNUMBER('2-8-1'!M58), '2-8-1'!M58, "XXX"))))))</f>
        <v>0.59142857142857141</v>
      </c>
      <c r="W58" s="130">
        <f>IF(ISNUMBER('2-8-2'!H58), '2-8-2'!H58, IF(ISNUMBER('2-8-2'!I58), '2-8-2'!I58, IF(ISNUMBER('2-8-2'!J58), '2-8-2'!J58, IF(ISNUMBER('2-8-2'!K58), '2-8-2'!K58, IF(ISNUMBER('2-8-2'!L58), '2-8-2'!L58, IF(ISNUMBER('2-8-2'!M58), '2-8-2'!M58, "XXX"))))))</f>
        <v>0.49285714285714288</v>
      </c>
      <c r="X58" s="130">
        <f>IF(ISNUMBER('3-1'!I57), '3-1'!I57, "XXX")</f>
        <v>0.57999999999999996</v>
      </c>
      <c r="Y58" s="130">
        <f>'3-2'!Q57</f>
        <v>-0.27862581600000003</v>
      </c>
    </row>
    <row r="59" spans="1:25" ht="15" x14ac:dyDescent="0.25">
      <c r="A59" s="19" t="s">
        <v>68</v>
      </c>
      <c r="B59" s="166" t="s">
        <v>68</v>
      </c>
      <c r="C59" s="165">
        <f>IF(ISNUMBER('1-1'!H59),'1-1'!H59, "XXX")</f>
        <v>7</v>
      </c>
      <c r="D59" s="130" t="str">
        <f>IF(UCDP!Y59, UCDP!Y59, "0.0")</f>
        <v>0.0</v>
      </c>
      <c r="E59" s="130">
        <f>IF(ISNUMBER('1-3'!I59), '1-3'!I59, IF(ISNUMBER('1-3'!J59), '1-3'!J59, IF(ISNUMBER('1-3'!K59), '1-3'!K59, IF(ISNUMBER('1-3'!L59), '1-3'!L59, IF(ISNUMBER('1-3'!M59), '1-3'!M59, IF(ISNUMBER('1-3'!P59), '1-3'!P59, IF(ISNUMBER('1-3'!Q59), '1-3'!Q59, "XXX")))))))</f>
        <v>67</v>
      </c>
      <c r="F59" s="130">
        <f>IF(ISNUMBER('1-4'!AP59),'1-4'!AP59, IF(ISNUMBER('1-4'!AQ59),'1-4'!AQ59, IF(ISNUMBER('1-4'!AR59),'1-4'!AR59, IF(ISNUMBER('1-4'!AS59),'1-4'!AS59, IF(ISNUMBER('1-4'!AT59),'1-4'!AT59, IF(ISNUMBER('1-4'!AU59),'1-4'!AU59, "XXX"))))))</f>
        <v>3</v>
      </c>
      <c r="G59" s="130">
        <f>IF(ISNUMBER('1-5'!H58),'1-5'!H58, "XXX")</f>
        <v>8.4</v>
      </c>
      <c r="H59" s="130">
        <f>IF(ISNUMBER('2-1-1'!H59), '2-1-1'!H59, IF(ISNUMBER('2-1-1'!I59), '2-1-1'!I59, IF(ISNUMBER('2-1-1'!J59), '2-1-1'!J59, IF(ISNUMBER('2-1-1'!K59), '2-1-1'!K59, IF(ISNUMBER('2-1-1'!L59), '2-1-1'!L59, IF(ISNUMBER('2-1-1'!M59), '2-1-1'!M59, "XXX"))))))</f>
        <v>0.24714285714285714</v>
      </c>
      <c r="I59" s="130">
        <f>AVERAGE('2-1-2'!D58, '2-1-2'!E58)</f>
        <v>4.9769999999999995E-2</v>
      </c>
      <c r="J59" s="130">
        <f>IF(ISNUMBER('2-2-1'!AC59), '2-2-1'!AC59, IF(ISNUMBER('2-2-1'!AD59), '2-2-1'!AD59, IF(ISNUMBER('2-2-1'!AE59), '2-2-1'!AE59, IF(ISNUMBER('2-2-1'!AF59), '2-2-1'!AF59, IF(ISNUMBER('2-2-1'!AG59), '2-2-1'!AG59, IF(ISNUMBER('2-2-1'!AH59), '2-2-1'!AH59, IF(ISNUMBER('2-2-1'!AI59), '2-2-1'!AI59, IF(ISNUMBER('2-2-1'!Y59), '2-2-1'!Y59, IF(ISNUMBER('2-2-1'!X59), '2-2-1'!X59, IF(ISNUMBER('2-2-1'!W59), '2-2-1'!W59, IF(ISNUMBER('2-2-1'!AF59), '2-2-1'!AF59, IF(ISNUMBER('2-2-1'!V59), '2-2-1'!V59, IF(ISNUMBER('2-2-1'!U59), '2-2-1'!U59, IF(ISNUMBER('2-2-1'!T59), '2-2-1'!T59,"XXX"))))))))))))))</f>
        <v>1.22017</v>
      </c>
      <c r="K59" s="130">
        <f>IF(ISNUMBER('2-2-2'!H59), '2-2-2'!H59, IF(ISNUMBER('2-2-2'!I59), '2-2-2'!I59, IF(ISNUMBER('2-2-2'!J59), '2-2-2'!J59, IF(ISNUMBER('2-2-2'!K59), '2-2-2'!K59, IF(ISNUMBER('2-2-2'!L59), '2-2-2'!L59, IF(ISNUMBER('2-2-2'!M59), '2-2-2'!M59, "XXX"))))))</f>
        <v>0.32857142857142857</v>
      </c>
      <c r="L59" s="130">
        <f>IF(ISNUMBER('2-3-1'!P59), '2-3-1'!P59, IF(ISNUMBER('2-3-1'!Q59), '2-3-1'!Q59, IF(ISNUMBER('2-3-1'!R59), '2-3-1'!R59, IF(ISNUMBER('2-3-1'!S59), '2-3-1'!S59, IF(ISNUMBER('2-3-1'!T59), '2-3-1'!T59, IF(ISNUMBER('2-3-1'!U59), '2-3-1'!U59, IF(ISNUMBER('2-3-1'!V59), '2-3-1'!V59, "XXX")))))))</f>
        <v>0.48858508</v>
      </c>
      <c r="M59" s="130">
        <f>IF(ISNUMBER('2-3-2'!P59), '2-3-2'!P59, IF(ISNUMBER('2-3-2'!Q59), '2-3-2'!Q59, IF(ISNUMBER('2-3-2'!R59), '2-3-2'!R59, IF(ISNUMBER('2-3-2'!S59), '2-3-2'!S59, IF(ISNUMBER('2-3-2'!T59), '2-3-2'!T59, IF(ISNUMBER('2-3-2'!U59), '2-3-2'!U59, IF(ISNUMBER('2-3-2'!V59), '2-3-2'!V59, "XXX")))))))</f>
        <v>61.90598679</v>
      </c>
      <c r="N59" s="130">
        <f>IF(ISNUMBER('2-4-1'!V59),'2-4-1'!V59,IF(ISNUMBER('2-4-1'!U59),'2-4-1'!U59,IF(ISNUMBER('2-4-1'!W59),'2-4-1'!W59,IF(ISNUMBER('2-4-1'!T59),'2-4-1'!T59,IF(ISNUMBER('2-4-1'!X59),'2-4-1'!X59,IF(ISNUMBER('2-4-1'!S59),'2-4-1'!S59,'2016'!N59))))))</f>
        <v>2.4726754436176304</v>
      </c>
      <c r="O59" s="130" t="str">
        <f>IF(ISNUMBER('2-4-2'!D59), '2-4-2'!D59, IF(ISNUMBER('2-4-2'!E59), '2-4-2'!E59, IF(ISNUMBER('2-4-2'!C59), '2-4-2'!C59, IF(ISNUMBER('2-4-2'!F59), '2-4-2'!F59, IF(ISNUMBER('2-4-2'!G59), '2-4-2'!G59, IF(ISNUMBER('2-4-2'!H59), '2-4-2'!H59, IF(ISNUMBER('2-4-2'!I59), '2-4-2'!I59, IF(ISNUMBER('2-4-2'!J59), '2-4-2'!J59, "XXX"))))))))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IF(ISNUMBER('2-6-1'!H59), '2-6-1'!H59, IF(ISNUMBER('2-6-1'!I59), '2-6-1'!I59, IF(ISNUMBER('2-6-1'!J59), '2-6-1'!J59, "XXX")))))))</f>
        <v>7.1724019999999999</v>
      </c>
      <c r="S59" s="130">
        <f>IF(ISNUMBER('2-6-2'!E59), '2-6-2'!E59, IF(ISNUMBER('2-6-2'!F59), '2-6-2'!F59, IF(ISNUMBER('2-6-2'!G59), '2-6-2'!G59, IF(ISNUMBER('2-6-2'!H59), '2-6-2'!H59, IF(ISNUMBER('2-6-2'!I59), '2-6-2'!I59, IF(ISNUMBER('2-6-2'!J59), '2-6-2'!J59, IF(ISNUMBER('2-6-2'!K59), '2-6-2'!K59, "XXX")))))))</f>
        <v>38.31</v>
      </c>
      <c r="T59" s="130">
        <f>IF(ISNUMBER('2-7-1'!H59), '2-7-1'!H59, IF(ISNUMBER('2-7-1'!I59), '2-7-1'!I59, IF(ISNUMBER('2-7-1'!J59), '2-7-1'!J59, IF(ISNUMBER('2-7-1'!K59), '2-7-1'!K59, IF(ISNUMBER('2-7-1'!L59), '2-7-1'!L59, IF(ISNUMBER('2-7-1'!M59), '2-7-1'!M59, "XXX"))))))</f>
        <v>0.39</v>
      </c>
      <c r="U59" s="130">
        <f>IF(ISNUMBER('2-7-2'!H59), '2-7-2'!H59, IF(ISNUMBER('2-7-2'!I59), '2-7-2'!I59, IF(ISNUMBER('2-7-2'!J59), '2-7-2'!J59, IF(ISNUMBER('2-7-2'!K59), '2-7-2'!K59, IF(ISNUMBER('2-7-2'!L59), '2-7-2'!L59, IF(ISNUMBER('2-7-2'!M59), '2-7-2'!M59, "XXX"))))))</f>
        <v>0.3457142857142857</v>
      </c>
      <c r="V59" s="130">
        <f>IF(ISNUMBER('2-8-1'!H59), '2-8-1'!H59, IF(ISNUMBER('2-8-1'!I59), '2-8-1'!I59, IF(ISNUMBER('2-8-1'!J59), '2-8-1'!J59, IF(ISNUMBER('2-8-1'!K59), '2-8-1'!K59, IF(ISNUMBER('2-8-1'!L59), '2-8-1'!L59, IF(ISNUMBER('2-8-1'!M59), '2-8-1'!M59, "XXX"))))))</f>
        <v>0.53142857142857147</v>
      </c>
      <c r="W59" s="130">
        <f>IF(ISNUMBER('2-8-2'!H59), '2-8-2'!H59, IF(ISNUMBER('2-8-2'!I59), '2-8-2'!I59, IF(ISNUMBER('2-8-2'!J59), '2-8-2'!J59, IF(ISNUMBER('2-8-2'!K59), '2-8-2'!K59, IF(ISNUMBER('2-8-2'!L59), '2-8-2'!L59, IF(ISNUMBER('2-8-2'!M59), '2-8-2'!M59, "XXX"))))))</f>
        <v>0.45285714285714285</v>
      </c>
      <c r="X59" s="130">
        <f>IF(ISNUMBER('3-1'!I58), '3-1'!I58, "XXX")</f>
        <v>0.318</v>
      </c>
      <c r="Y59" s="130">
        <f>'3-2'!Q58</f>
        <v>-0.91876608100000001</v>
      </c>
    </row>
    <row r="60" spans="1:25" ht="15" x14ac:dyDescent="0.25">
      <c r="A60" s="19" t="s">
        <v>69</v>
      </c>
      <c r="B60" s="166" t="s">
        <v>69</v>
      </c>
      <c r="C60" s="165">
        <f>IF(ISNUMBER('1-1'!H60),'1-1'!H60, "XXX")</f>
        <v>9.9</v>
      </c>
      <c r="D60" s="130" t="str">
        <f>IF(UCDP!Y60, UCDP!Y60, "0.0")</f>
        <v>0.0</v>
      </c>
      <c r="E60" s="130">
        <f>IF(ISNUMBER('1-3'!I60), '1-3'!I60, IF(ISNUMBER('1-3'!J60), '1-3'!J60, IF(ISNUMBER('1-3'!K60), '1-3'!K60, IF(ISNUMBER('1-3'!L60), '1-3'!L60, IF(ISNUMBER('1-3'!M60), '1-3'!M60, IF(ISNUMBER('1-3'!P60), '1-3'!P60, IF(ISNUMBER('1-3'!Q60), '1-3'!Q60, "XXX")))))))</f>
        <v>64</v>
      </c>
      <c r="F60" s="130">
        <f>IF(ISNUMBER('1-4'!AP60),'1-4'!AP60, IF(ISNUMBER('1-4'!AQ60),'1-4'!AQ60, IF(ISNUMBER('1-4'!AR60),'1-4'!AR60, IF(ISNUMBER('1-4'!AS60),'1-4'!AS60, IF(ISNUMBER('1-4'!AT60),'1-4'!AT60, IF(ISNUMBER('1-4'!AU60),'1-4'!AU60, "XXX"))))))</f>
        <v>2</v>
      </c>
      <c r="G60" s="130">
        <f>IF(ISNUMBER('1-5'!H59),'1-5'!H59, "XXX")</f>
        <v>7.6</v>
      </c>
      <c r="H60" s="130">
        <f>IF(ISNUMBER('2-1-1'!H60), '2-1-1'!H60, IF(ISNUMBER('2-1-1'!I60), '2-1-1'!I60, IF(ISNUMBER('2-1-1'!J60), '2-1-1'!J60, IF(ISNUMBER('2-1-1'!K60), '2-1-1'!K60, IF(ISNUMBER('2-1-1'!L60), '2-1-1'!L60, IF(ISNUMBER('2-1-1'!M60), '2-1-1'!M60, "XXX"))))))</f>
        <v>0.28285714285714286</v>
      </c>
      <c r="I60" s="130">
        <f>AVERAGE('2-1-2'!D59, '2-1-2'!E59)</f>
        <v>8.2500000000000004E-2</v>
      </c>
      <c r="J60" s="130" t="str">
        <f>IF(ISNUMBER('2-2-1'!AC60), '2-2-1'!AC60, IF(ISNUMBER('2-2-1'!AD60), '2-2-1'!AD60, IF(ISNUMBER('2-2-1'!AE60), '2-2-1'!AE60, IF(ISNUMBER('2-2-1'!AF60), '2-2-1'!AF60, IF(ISNUMBER('2-2-1'!AG60), '2-2-1'!AG60, IF(ISNUMBER('2-2-1'!AH60), '2-2-1'!AH60, IF(ISNUMBER('2-2-1'!AI60), '2-2-1'!AI60, IF(ISNUMBER('2-2-1'!Y60), '2-2-1'!Y60, IF(ISNUMBER('2-2-1'!X60), '2-2-1'!X60, IF(ISNUMBER('2-2-1'!W60), '2-2-1'!W60, IF(ISNUMBER('2-2-1'!AF60), '2-2-1'!AF60, IF(ISNUMBER('2-2-1'!V60), '2-2-1'!V60, IF(ISNUMBER('2-2-1'!U60), '2-2-1'!U60, IF(ISNUMBER('2-2-1'!T60), '2-2-1'!T60,"XXX"))))))))))))))</f>
        <v>XXX</v>
      </c>
      <c r="K60" s="130">
        <f>IF(ISNUMBER('2-2-2'!H60), '2-2-2'!H60, IF(ISNUMBER('2-2-2'!I60), '2-2-2'!I60, IF(ISNUMBER('2-2-2'!J60), '2-2-2'!J60, IF(ISNUMBER('2-2-2'!K60), '2-2-2'!K60, IF(ISNUMBER('2-2-2'!L60), '2-2-2'!L60, IF(ISNUMBER('2-2-2'!M60), '2-2-2'!M60, "XXX"))))))</f>
        <v>0.37285714285714283</v>
      </c>
      <c r="L60" s="130">
        <f>IF(ISNUMBER('2-3-1'!P60), '2-3-1'!P60, IF(ISNUMBER('2-3-1'!Q60), '2-3-1'!Q60, IF(ISNUMBER('2-3-1'!R60), '2-3-1'!R60, IF(ISNUMBER('2-3-1'!S60), '2-3-1'!S60, IF(ISNUMBER('2-3-1'!T60), '2-3-1'!T60, IF(ISNUMBER('2-3-1'!U60), '2-3-1'!U60, IF(ISNUMBER('2-3-1'!V60), '2-3-1'!V60, "XXX")))))))</f>
        <v>0.48876396</v>
      </c>
      <c r="M60" s="130">
        <f>IF(ISNUMBER('2-3-2'!P60), '2-3-2'!P60, IF(ISNUMBER('2-3-2'!Q60), '2-3-2'!Q60, IF(ISNUMBER('2-3-2'!R60), '2-3-2'!R60, IF(ISNUMBER('2-3-2'!S60), '2-3-2'!S60, IF(ISNUMBER('2-3-2'!T60), '2-3-2'!T60, IF(ISNUMBER('2-3-2'!U60), '2-3-2'!U60, IF(ISNUMBER('2-3-2'!V60), '2-3-2'!V60, "XXX")))))))</f>
        <v>36.241645810000001</v>
      </c>
      <c r="N60" s="130">
        <f>IF(ISNUMBER('2-4-1'!V60),'2-4-1'!V60,IF(ISNUMBER('2-4-1'!U60),'2-4-1'!U60,IF(ISNUMBER('2-4-1'!W60),'2-4-1'!W60,IF(ISNUMBER('2-4-1'!T60),'2-4-1'!T60,IF(ISNUMBER('2-4-1'!X60),'2-4-1'!X60,IF(ISNUMBER('2-4-1'!S60),'2-4-1'!S60,'2016'!N60))))))</f>
        <v>3.27</v>
      </c>
      <c r="O60" s="130" t="str">
        <f>IF(ISNUMBER('2-4-2'!D60), '2-4-2'!D60, IF(ISNUMBER('2-4-2'!E60), '2-4-2'!E60, IF(ISNUMBER('2-4-2'!C60), '2-4-2'!C60, IF(ISNUMBER('2-4-2'!F60), '2-4-2'!F60, IF(ISNUMBER('2-4-2'!G60), '2-4-2'!G60, IF(ISNUMBER('2-4-2'!H60), '2-4-2'!H60, IF(ISNUMBER('2-4-2'!I60), '2-4-2'!I60, IF(ISNUMBER('2-4-2'!J60), '2-4-2'!J60, "XXX"))))))))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IF(ISNUMBER('2-6-1'!H60), '2-6-1'!H60, IF(ISNUMBER('2-6-1'!I60), '2-6-1'!I60, IF(ISNUMBER('2-6-1'!J60), '2-6-1'!J60, "XXX")))))))</f>
        <v>25.585730000000002</v>
      </c>
      <c r="S60" s="130">
        <f>IF(ISNUMBER('2-6-2'!E60), '2-6-2'!E60, IF(ISNUMBER('2-6-2'!F60), '2-6-2'!F60, IF(ISNUMBER('2-6-2'!G60), '2-6-2'!G60, IF(ISNUMBER('2-6-2'!H60), '2-6-2'!H60, IF(ISNUMBER('2-6-2'!I60), '2-6-2'!I60, IF(ISNUMBER('2-6-2'!J60), '2-6-2'!J60, IF(ISNUMBER('2-6-2'!K60), '2-6-2'!K60, "XXX")))))))</f>
        <v>20.93</v>
      </c>
      <c r="T60" s="130">
        <f>IF(ISNUMBER('2-7-1'!H60), '2-7-1'!H60, IF(ISNUMBER('2-7-1'!I60), '2-7-1'!I60, IF(ISNUMBER('2-7-1'!J60), '2-7-1'!J60, IF(ISNUMBER('2-7-1'!K60), '2-7-1'!K60, IF(ISNUMBER('2-7-1'!L60), '2-7-1'!L60, IF(ISNUMBER('2-7-1'!M60), '2-7-1'!M60, "XXX"))))))</f>
        <v>0.29714285714285715</v>
      </c>
      <c r="U60" s="130">
        <f>IF(ISNUMBER('2-7-2'!H60), '2-7-2'!H60, IF(ISNUMBER('2-7-2'!I60), '2-7-2'!I60, IF(ISNUMBER('2-7-2'!J60), '2-7-2'!J60, IF(ISNUMBER('2-7-2'!K60), '2-7-2'!K60, IF(ISNUMBER('2-7-2'!L60), '2-7-2'!L60, IF(ISNUMBER('2-7-2'!M60), '2-7-2'!M60, "XXX"))))))</f>
        <v>0.33214285714285718</v>
      </c>
      <c r="V60" s="130">
        <f>IF(ISNUMBER('2-8-1'!H60), '2-8-1'!H60, IF(ISNUMBER('2-8-1'!I60), '2-8-1'!I60, IF(ISNUMBER('2-8-1'!J60), '2-8-1'!J60, IF(ISNUMBER('2-8-1'!K60), '2-8-1'!K60, IF(ISNUMBER('2-8-1'!L60), '2-8-1'!L60, IF(ISNUMBER('2-8-1'!M60), '2-8-1'!M60, "XXX"))))))</f>
        <v>0.44714285714285712</v>
      </c>
      <c r="W60" s="130">
        <f>IF(ISNUMBER('2-8-2'!H60), '2-8-2'!H60, IF(ISNUMBER('2-8-2'!I60), '2-8-2'!I60, IF(ISNUMBER('2-8-2'!J60), '2-8-2'!J60, IF(ISNUMBER('2-8-2'!K60), '2-8-2'!K60, IF(ISNUMBER('2-8-2'!L60), '2-8-2'!L60, IF(ISNUMBER('2-8-2'!M60), '2-8-2'!M60, "XXX"))))))</f>
        <v>0.37</v>
      </c>
      <c r="X60" s="130">
        <f>IF(ISNUMBER('3-1'!I59), '3-1'!I59, "XXX")</f>
        <v>0.43</v>
      </c>
      <c r="Y60" s="130">
        <f>'3-2'!Q59</f>
        <v>-0.65235042600000004</v>
      </c>
    </row>
    <row r="61" spans="1:25" ht="15" x14ac:dyDescent="0.25">
      <c r="A61" s="19" t="s">
        <v>70</v>
      </c>
      <c r="B61" s="166" t="s">
        <v>70</v>
      </c>
      <c r="C61" s="165">
        <f>IF(ISNUMBER('1-1'!H61),'1-1'!H61, "XXX")</f>
        <v>6.9</v>
      </c>
      <c r="D61" s="130" t="str">
        <f>IF(UCDP!Y61, UCDP!Y61, "0.0")</f>
        <v>0.0</v>
      </c>
      <c r="E61" s="130">
        <f>IF(ISNUMBER('1-3'!I61), '1-3'!I61, IF(ISNUMBER('1-3'!J61), '1-3'!J61, IF(ISNUMBER('1-3'!K61), '1-3'!K61, IF(ISNUMBER('1-3'!L61), '1-3'!L61, IF(ISNUMBER('1-3'!M61), '1-3'!M61, IF(ISNUMBER('1-3'!P61), '1-3'!P61, IF(ISNUMBER('1-3'!Q61), '1-3'!Q61, "XXX")))))))</f>
        <v>46</v>
      </c>
      <c r="F61" s="130">
        <f>IF(ISNUMBER('1-4'!AP61),'1-4'!AP61, IF(ISNUMBER('1-4'!AQ61),'1-4'!AQ61, IF(ISNUMBER('1-4'!AR61),'1-4'!AR61, IF(ISNUMBER('1-4'!AS61),'1-4'!AS61, IF(ISNUMBER('1-4'!AT61),'1-4'!AT61, IF(ISNUMBER('1-4'!AU61),'1-4'!AU61, "XXX"))))))</f>
        <v>3</v>
      </c>
      <c r="G61" s="130">
        <f>IF(ISNUMBER('1-5'!H60),'1-5'!H60, "XXX")</f>
        <v>6.3</v>
      </c>
      <c r="H61" s="130">
        <f>IF(ISNUMBER('2-1-1'!H61), '2-1-1'!H61, IF(ISNUMBER('2-1-1'!I61), '2-1-1'!I61, IF(ISNUMBER('2-1-1'!J61), '2-1-1'!J61, IF(ISNUMBER('2-1-1'!K61), '2-1-1'!K61, IF(ISNUMBER('2-1-1'!L61), '2-1-1'!L61, IF(ISNUMBER('2-1-1'!M61), '2-1-1'!M61, "XXX"))))))</f>
        <v>0.40142857142857141</v>
      </c>
      <c r="I61" s="130">
        <f>AVERAGE('2-1-2'!D60, '2-1-2'!E60)</f>
        <v>0.20621500000000001</v>
      </c>
      <c r="J61" s="130">
        <f>IF(ISNUMBER('2-2-1'!AC61), '2-2-1'!AC61, IF(ISNUMBER('2-2-1'!AD61), '2-2-1'!AD61, IF(ISNUMBER('2-2-1'!AE61), '2-2-1'!AE61, IF(ISNUMBER('2-2-1'!AF61), '2-2-1'!AF61, IF(ISNUMBER('2-2-1'!AG61), '2-2-1'!AG61, IF(ISNUMBER('2-2-1'!AH61), '2-2-1'!AH61, IF(ISNUMBER('2-2-1'!AI61), '2-2-1'!AI61, IF(ISNUMBER('2-2-1'!Y61), '2-2-1'!Y61, IF(ISNUMBER('2-2-1'!X61), '2-2-1'!X61, IF(ISNUMBER('2-2-1'!W61), '2-2-1'!W61, IF(ISNUMBER('2-2-1'!AF61), '2-2-1'!AF61, IF(ISNUMBER('2-2-1'!V61), '2-2-1'!V61, IF(ISNUMBER('2-2-1'!U61), '2-2-1'!U61, IF(ISNUMBER('2-2-1'!T61), '2-2-1'!T61,"XXX"))))))))))))))</f>
        <v>4.3586599999999995</v>
      </c>
      <c r="K61" s="130">
        <f>IF(ISNUMBER('2-2-2'!H61), '2-2-2'!H61, IF(ISNUMBER('2-2-2'!I61), '2-2-2'!I61, IF(ISNUMBER('2-2-2'!J61), '2-2-2'!J61, IF(ISNUMBER('2-2-2'!K61), '2-2-2'!K61, IF(ISNUMBER('2-2-2'!L61), '2-2-2'!L61, IF(ISNUMBER('2-2-2'!M61), '2-2-2'!M61, "XXX"))))))</f>
        <v>0.31857142857142856</v>
      </c>
      <c r="L61" s="130">
        <f>IF(ISNUMBER('2-3-1'!P61), '2-3-1'!P61, IF(ISNUMBER('2-3-1'!Q61), '2-3-1'!Q61, IF(ISNUMBER('2-3-1'!R61), '2-3-1'!R61, IF(ISNUMBER('2-3-1'!S61), '2-3-1'!S61, IF(ISNUMBER('2-3-1'!T61), '2-3-1'!T61, IF(ISNUMBER('2-3-1'!U61), '2-3-1'!U61, IF(ISNUMBER('2-3-1'!V61), '2-3-1'!V61, "XXX")))))))</f>
        <v>3.4937377000000001</v>
      </c>
      <c r="M61" s="130">
        <f>IF(ISNUMBER('2-3-2'!P61), '2-3-2'!P61, IF(ISNUMBER('2-3-2'!Q61), '2-3-2'!Q61, IF(ISNUMBER('2-3-2'!R61), '2-3-2'!R61, IF(ISNUMBER('2-3-2'!S61), '2-3-2'!S61, IF(ISNUMBER('2-3-2'!T61), '2-3-2'!T61, IF(ISNUMBER('2-3-2'!U61), '2-3-2'!U61, IF(ISNUMBER('2-3-2'!V61), '2-3-2'!V61, "XXX")))))))</f>
        <v>49.258335109999997</v>
      </c>
      <c r="N61" s="130">
        <f>IF(ISNUMBER('2-4-1'!V61),'2-4-1'!V61,IF(ISNUMBER('2-4-1'!U61),'2-4-1'!U61,IF(ISNUMBER('2-4-1'!W61),'2-4-1'!W61,IF(ISNUMBER('2-4-1'!T61),'2-4-1'!T61,IF(ISNUMBER('2-4-1'!X61),'2-4-1'!X61,IF(ISNUMBER('2-4-1'!S61),'2-4-1'!S61,'2016'!N61))))))</f>
        <v>4.3899999999999997</v>
      </c>
      <c r="O61" s="130">
        <f>IF(ISNUMBER('2-4-2'!D61), '2-4-2'!D61, IF(ISNUMBER('2-4-2'!E61), '2-4-2'!E61, IF(ISNUMBER('2-4-2'!C61), '2-4-2'!C61, IF(ISNUMBER('2-4-2'!F61), '2-4-2'!F61, IF(ISNUMBER('2-4-2'!G61), '2-4-2'!G61, IF(ISNUMBER('2-4-2'!H61), '2-4-2'!H61, IF(ISNUMBER('2-4-2'!I61), '2-4-2'!I61, IF(ISNUMBER('2-4-2'!J61), '2-4-2'!J61, "XXX"))))))))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IF(ISNUMBER('2-6-1'!H61), '2-6-1'!H61, IF(ISNUMBER('2-6-1'!I61), '2-6-1'!I61, IF(ISNUMBER('2-6-1'!J61), '2-6-1'!J61, "XXX")))))))</f>
        <v>44.490670000000001</v>
      </c>
      <c r="S61" s="130">
        <f>IF(ISNUMBER('2-6-2'!E61), '2-6-2'!E61, IF(ISNUMBER('2-6-2'!F61), '2-6-2'!F61, IF(ISNUMBER('2-6-2'!G61), '2-6-2'!G61, IF(ISNUMBER('2-6-2'!H61), '2-6-2'!H61, IF(ISNUMBER('2-6-2'!I61), '2-6-2'!I61, IF(ISNUMBER('2-6-2'!J61), '2-6-2'!J61, IF(ISNUMBER('2-6-2'!K61), '2-6-2'!K61, "XXX")))))))</f>
        <v>13.04</v>
      </c>
      <c r="T61" s="130">
        <f>IF(ISNUMBER('2-7-1'!H61), '2-7-1'!H61, IF(ISNUMBER('2-7-1'!I61), '2-7-1'!I61, IF(ISNUMBER('2-7-1'!J61), '2-7-1'!J61, IF(ISNUMBER('2-7-1'!K61), '2-7-1'!K61, IF(ISNUMBER('2-7-1'!L61), '2-7-1'!L61, IF(ISNUMBER('2-7-1'!M61), '2-7-1'!M61, "XXX"))))))</f>
        <v>0.46714285714285714</v>
      </c>
      <c r="U61" s="130">
        <f>IF(ISNUMBER('2-7-2'!H61), '2-7-2'!H61, IF(ISNUMBER('2-7-2'!I61), '2-7-2'!I61, IF(ISNUMBER('2-7-2'!J61), '2-7-2'!J61, IF(ISNUMBER('2-7-2'!K61), '2-7-2'!K61, IF(ISNUMBER('2-7-2'!L61), '2-7-2'!L61, IF(ISNUMBER('2-7-2'!M61), '2-7-2'!M61, "XXX"))))))</f>
        <v>0.36142857142857149</v>
      </c>
      <c r="V61" s="130">
        <f>IF(ISNUMBER('2-8-1'!H61), '2-8-1'!H61, IF(ISNUMBER('2-8-1'!I61), '2-8-1'!I61, IF(ISNUMBER('2-8-1'!J61), '2-8-1'!J61, IF(ISNUMBER('2-8-1'!K61), '2-8-1'!K61, IF(ISNUMBER('2-8-1'!L61), '2-8-1'!L61, IF(ISNUMBER('2-8-1'!M61), '2-8-1'!M61, "XXX"))))))</f>
        <v>0.54285714285714282</v>
      </c>
      <c r="W61" s="130">
        <f>IF(ISNUMBER('2-8-2'!H61), '2-8-2'!H61, IF(ISNUMBER('2-8-2'!I61), '2-8-2'!I61, IF(ISNUMBER('2-8-2'!J61), '2-8-2'!J61, IF(ISNUMBER('2-8-2'!K61), '2-8-2'!K61, IF(ISNUMBER('2-8-2'!L61), '2-8-2'!L61, IF(ISNUMBER('2-8-2'!M61), '2-8-2'!M61, "XXX"))))))</f>
        <v>0.42285714285714288</v>
      </c>
      <c r="X61" s="130">
        <f>IF(ISNUMBER('3-1'!I60), '3-1'!I60, "XXX")</f>
        <v>0.42499999999999999</v>
      </c>
      <c r="Y61" s="130">
        <f>'3-2'!Q60</f>
        <v>-0.38442108000000003</v>
      </c>
    </row>
    <row r="62" spans="1:25" ht="15" x14ac:dyDescent="0.25">
      <c r="A62" s="19" t="s">
        <v>71</v>
      </c>
      <c r="B62" s="166" t="s">
        <v>71</v>
      </c>
      <c r="C62" s="165">
        <f>IF(ISNUMBER('1-1'!H62),'1-1'!H62, "XXX")</f>
        <v>3.8</v>
      </c>
      <c r="D62" s="130" t="str">
        <f>IF(UCDP!Y62, UCDP!Y62, "0.0")</f>
        <v>0.0</v>
      </c>
      <c r="E62" s="130">
        <f>IF(ISNUMBER('1-3'!I62), '1-3'!I62, IF(ISNUMBER('1-3'!J62), '1-3'!J62, IF(ISNUMBER('1-3'!K62), '1-3'!K62, IF(ISNUMBER('1-3'!L62), '1-3'!L62, IF(ISNUMBER('1-3'!M62), '1-3'!M62, IF(ISNUMBER('1-3'!P62), '1-3'!P62, IF(ISNUMBER('1-3'!Q62), '1-3'!Q62, "XXX")))))))</f>
        <v>85.833333333333343</v>
      </c>
      <c r="F62" s="130">
        <f>IF(ISNUMBER('1-4'!AP62),'1-4'!AP62, IF(ISNUMBER('1-4'!AQ62),'1-4'!AQ62, IF(ISNUMBER('1-4'!AR62),'1-4'!AR62, IF(ISNUMBER('1-4'!AS62),'1-4'!AS62, IF(ISNUMBER('1-4'!AT62),'1-4'!AT62, IF(ISNUMBER('1-4'!AU62),'1-4'!AU62, "XXX"))))))</f>
        <v>1</v>
      </c>
      <c r="G62" s="130">
        <f>IF(ISNUMBER('1-5'!H61),'1-5'!H61, "XXX")</f>
        <v>3.4</v>
      </c>
      <c r="H62" s="130">
        <f>IF(ISNUMBER('2-1-1'!H62), '2-1-1'!H62, IF(ISNUMBER('2-1-1'!I62), '2-1-1'!I62, IF(ISNUMBER('2-1-1'!J62), '2-1-1'!J62, IF(ISNUMBER('2-1-1'!K62), '2-1-1'!K62, IF(ISNUMBER('2-1-1'!L62), '2-1-1'!L62, IF(ISNUMBER('2-1-1'!M62), '2-1-1'!M62, "XXX"))))))</f>
        <v>0.62428571428571422</v>
      </c>
      <c r="I62" s="130">
        <f>AVERAGE('2-1-2'!D61, '2-1-2'!E61)</f>
        <v>0.56651000000000007</v>
      </c>
      <c r="J62" s="130">
        <f>IF(ISNUMBER('2-2-1'!AC62), '2-2-1'!AC62, IF(ISNUMBER('2-2-1'!AD62), '2-2-1'!AD62, IF(ISNUMBER('2-2-1'!AE62), '2-2-1'!AE62, IF(ISNUMBER('2-2-1'!AF62), '2-2-1'!AF62, IF(ISNUMBER('2-2-1'!AG62), '2-2-1'!AG62, IF(ISNUMBER('2-2-1'!AH62), '2-2-1'!AH62, IF(ISNUMBER('2-2-1'!AI62), '2-2-1'!AI62, IF(ISNUMBER('2-2-1'!Y62), '2-2-1'!Y62, IF(ISNUMBER('2-2-1'!X62), '2-2-1'!X62, IF(ISNUMBER('2-2-1'!W62), '2-2-1'!W62, IF(ISNUMBER('2-2-1'!AF62), '2-2-1'!AF62, IF(ISNUMBER('2-2-1'!V62), '2-2-1'!V62, IF(ISNUMBER('2-2-1'!U62), '2-2-1'!U62, IF(ISNUMBER('2-2-1'!T62), '2-2-1'!T62,"XXX"))))))))))))))</f>
        <v>2.4267300000000001</v>
      </c>
      <c r="K62" s="130">
        <f>IF(ISNUMBER('2-2-2'!H62), '2-2-2'!H62, IF(ISNUMBER('2-2-2'!I62), '2-2-2'!I62, IF(ISNUMBER('2-2-2'!J62), '2-2-2'!J62, IF(ISNUMBER('2-2-2'!K62), '2-2-2'!K62, IF(ISNUMBER('2-2-2'!L62), '2-2-2'!L62, IF(ISNUMBER('2-2-2'!M62), '2-2-2'!M62, "XXX"))))))</f>
        <v>0.61857142857142855</v>
      </c>
      <c r="L62" s="130">
        <f>IF(ISNUMBER('2-3-1'!P62), '2-3-1'!P62, IF(ISNUMBER('2-3-1'!Q62), '2-3-1'!Q62, IF(ISNUMBER('2-3-1'!R62), '2-3-1'!R62, IF(ISNUMBER('2-3-1'!S62), '2-3-1'!S62, IF(ISNUMBER('2-3-1'!T62), '2-3-1'!T62, IF(ISNUMBER('2-3-1'!U62), '2-3-1'!U62, IF(ISNUMBER('2-3-1'!V62), '2-3-1'!V62, "XXX")))))))</f>
        <v>4.7995305100000003</v>
      </c>
      <c r="M62" s="130">
        <f>IF(ISNUMBER('2-3-2'!P62), '2-3-2'!P62, IF(ISNUMBER('2-3-2'!Q62), '2-3-2'!Q62, IF(ISNUMBER('2-3-2'!R62), '2-3-2'!R62, IF(ISNUMBER('2-3-2'!S62), '2-3-2'!S62, IF(ISNUMBER('2-3-2'!T62), '2-3-2'!T62, IF(ISNUMBER('2-3-2'!U62), '2-3-2'!U62, IF(ISNUMBER('2-3-2'!V62), '2-3-2'!V62, "XXX")))))))</f>
        <v>28.384876250000001</v>
      </c>
      <c r="N62" s="130">
        <f>IF(ISNUMBER('2-4-1'!V62),'2-4-1'!V62,IF(ISNUMBER('2-4-1'!U62),'2-4-1'!U62,IF(ISNUMBER('2-4-1'!W62),'2-4-1'!W62,IF(ISNUMBER('2-4-1'!T62),'2-4-1'!T62,IF(ISNUMBER('2-4-1'!X62),'2-4-1'!X62,IF(ISNUMBER('2-4-1'!S62),'2-4-1'!S62,'2016'!N62))))))</f>
        <v>22.108000000000001</v>
      </c>
      <c r="O62" s="130">
        <f>IF(ISNUMBER('2-4-2'!D62), '2-4-2'!D62, IF(ISNUMBER('2-4-2'!E62), '2-4-2'!E62, IF(ISNUMBER('2-4-2'!C62), '2-4-2'!C62, IF(ISNUMBER('2-4-2'!F62), '2-4-2'!F62, IF(ISNUMBER('2-4-2'!G62), '2-4-2'!G62, IF(ISNUMBER('2-4-2'!H62), '2-4-2'!H62, IF(ISNUMBER('2-4-2'!I62), '2-4-2'!I62, IF(ISNUMBER('2-4-2'!J62), '2-4-2'!J62, "XXX"))))))))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IF(ISNUMBER('2-6-1'!H62), '2-6-1'!H62, IF(ISNUMBER('2-6-1'!I62), '2-6-1'!I62, IF(ISNUMBER('2-6-1'!J62), '2-6-1'!J62, "XXX")))))))</f>
        <v>88.724149999999995</v>
      </c>
      <c r="S62" s="130">
        <f>IF(ISNUMBER('2-6-2'!E62), '2-6-2'!E62, IF(ISNUMBER('2-6-2'!F62), '2-6-2'!F62, IF(ISNUMBER('2-6-2'!G62), '2-6-2'!G62, IF(ISNUMBER('2-6-2'!H62), '2-6-2'!H62, IF(ISNUMBER('2-6-2'!I62), '2-6-2'!I62, IF(ISNUMBER('2-6-2'!J62), '2-6-2'!J62, IF(ISNUMBER('2-6-2'!K62), '2-6-2'!K62, "XXX")))))))</f>
        <v>0</v>
      </c>
      <c r="T62" s="130">
        <f>IF(ISNUMBER('2-7-1'!H62), '2-7-1'!H62, IF(ISNUMBER('2-7-1'!I62), '2-7-1'!I62, IF(ISNUMBER('2-7-1'!J62), '2-7-1'!J62, IF(ISNUMBER('2-7-1'!K62), '2-7-1'!K62, IF(ISNUMBER('2-7-1'!L62), '2-7-1'!L62, IF(ISNUMBER('2-7-1'!M62), '2-7-1'!M62, "XXX"))))))</f>
        <v>0.5357142857142857</v>
      </c>
      <c r="U62" s="130">
        <f>IF(ISNUMBER('2-7-2'!H62), '2-7-2'!H62, IF(ISNUMBER('2-7-2'!I62), '2-7-2'!I62, IF(ISNUMBER('2-7-2'!J62), '2-7-2'!J62, IF(ISNUMBER('2-7-2'!K62), '2-7-2'!K62, IF(ISNUMBER('2-7-2'!L62), '2-7-2'!L62, IF(ISNUMBER('2-7-2'!M62), '2-7-2'!M62, "XXX"))))))</f>
        <v>0.43857142857142861</v>
      </c>
      <c r="V62" s="130">
        <f>IF(ISNUMBER('2-8-1'!H62), '2-8-1'!H62, IF(ISNUMBER('2-8-1'!I62), '2-8-1'!I62, IF(ISNUMBER('2-8-1'!J62), '2-8-1'!J62, IF(ISNUMBER('2-8-1'!K62), '2-8-1'!K62, IF(ISNUMBER('2-8-1'!L62), '2-8-1'!L62, IF(ISNUMBER('2-8-1'!M62), '2-8-1'!M62, "XXX"))))))</f>
        <v>0.59714285714285709</v>
      </c>
      <c r="W62" s="130">
        <f>IF(ISNUMBER('2-8-2'!H62), '2-8-2'!H62, IF(ISNUMBER('2-8-2'!I62), '2-8-2'!I62, IF(ISNUMBER('2-8-2'!J62), '2-8-2'!J62, IF(ISNUMBER('2-8-2'!K62), '2-8-2'!K62, IF(ISNUMBER('2-8-2'!L62), '2-8-2'!L62, IF(ISNUMBER('2-8-2'!M62), '2-8-2'!M62, "XXX"))))))</f>
        <v>0.39999999999999997</v>
      </c>
      <c r="X62" s="130">
        <f>IF(ISNUMBER('3-1'!I61), '3-1'!I61, "XXX")</f>
        <v>0.73299999999999998</v>
      </c>
      <c r="Y62" s="130">
        <f>'3-2'!Q61</f>
        <v>0.79878759399999999</v>
      </c>
    </row>
    <row r="63" spans="1:25" ht="15" x14ac:dyDescent="0.25">
      <c r="A63" s="19" t="s">
        <v>72</v>
      </c>
      <c r="B63" s="166" t="s">
        <v>72</v>
      </c>
      <c r="C63" s="165">
        <f>IF(ISNUMBER('1-1'!H63),'1-1'!H63, "XXX")</f>
        <v>5.2</v>
      </c>
      <c r="D63" s="130" t="str">
        <f>IF(UCDP!Y63, UCDP!Y63, "0.0")</f>
        <v>0.0</v>
      </c>
      <c r="E63" s="130">
        <f>IF(ISNUMBER('1-3'!I63), '1-3'!I63, IF(ISNUMBER('1-3'!J63), '1-3'!J63, IF(ISNUMBER('1-3'!K63), '1-3'!K63, IF(ISNUMBER('1-3'!L63), '1-3'!L63, IF(ISNUMBER('1-3'!M63), '1-3'!M63, IF(ISNUMBER('1-3'!P63), '1-3'!P63, IF(ISNUMBER('1-3'!Q63), '1-3'!Q63, "XXX")))))))</f>
        <v>105.33333333333334</v>
      </c>
      <c r="F63" s="130" t="str">
        <f>IF(ISNUMBER('1-4'!AP63),'1-4'!AP63, IF(ISNUMBER('1-4'!AQ63),'1-4'!AQ63, IF(ISNUMBER('1-4'!AR63),'1-4'!AR63, IF(ISNUMBER('1-4'!AS63),'1-4'!AS63, IF(ISNUMBER('1-4'!AT63),'1-4'!AT63, IF(ISNUMBER('1-4'!AU63),'1-4'!AU63, "XXX"))))))</f>
        <v>XXX</v>
      </c>
      <c r="G63" s="130">
        <f>IF(ISNUMBER('1-5'!H62),'1-5'!H62, "XXX")</f>
        <v>1.3</v>
      </c>
      <c r="H63" s="130">
        <f>IF(ISNUMBER('2-1-1'!H63), '2-1-1'!H63, IF(ISNUMBER('2-1-1'!I63), '2-1-1'!I63, IF(ISNUMBER('2-1-1'!J63), '2-1-1'!J63, IF(ISNUMBER('2-1-1'!K63), '2-1-1'!K63, IF(ISNUMBER('2-1-1'!L63), '2-1-1'!L63, IF(ISNUMBER('2-1-1'!M63), '2-1-1'!M63, "XXX"))))))</f>
        <v>0.80142857142857138</v>
      </c>
      <c r="I63" s="130">
        <f>AVERAGE('2-1-2'!D62, '2-1-2'!E62)</f>
        <v>0.86811000000000005</v>
      </c>
      <c r="J63" s="130">
        <f>IF(ISNUMBER('2-2-1'!AC63), '2-2-1'!AC63, IF(ISNUMBER('2-2-1'!AD63), '2-2-1'!AD63, IF(ISNUMBER('2-2-1'!AE63), '2-2-1'!AE63, IF(ISNUMBER('2-2-1'!AF63), '2-2-1'!AF63, IF(ISNUMBER('2-2-1'!AG63), '2-2-1'!AG63, IF(ISNUMBER('2-2-1'!AH63), '2-2-1'!AH63, IF(ISNUMBER('2-2-1'!AI63), '2-2-1'!AI63, IF(ISNUMBER('2-2-1'!Y63), '2-2-1'!Y63, IF(ISNUMBER('2-2-1'!X63), '2-2-1'!X63, IF(ISNUMBER('2-2-1'!W63), '2-2-1'!W63, IF(ISNUMBER('2-2-1'!AF63), '2-2-1'!AF63, IF(ISNUMBER('2-2-1'!V63), '2-2-1'!V63, IF(ISNUMBER('2-2-1'!U63), '2-2-1'!U63, IF(ISNUMBER('2-2-1'!T63), '2-2-1'!T63,"XXX"))))))))))))))</f>
        <v>4.2809100000000004</v>
      </c>
      <c r="K63" s="130">
        <f>IF(ISNUMBER('2-2-2'!H63), '2-2-2'!H63, IF(ISNUMBER('2-2-2'!I63), '2-2-2'!I63, IF(ISNUMBER('2-2-2'!J63), '2-2-2'!J63, IF(ISNUMBER('2-2-2'!K63), '2-2-2'!K63, IF(ISNUMBER('2-2-2'!L63), '2-2-2'!L63, IF(ISNUMBER('2-2-2'!M63), '2-2-2'!M63, "XXX"))))))</f>
        <v>0.76999999999999991</v>
      </c>
      <c r="L63" s="130">
        <f>IF(ISNUMBER('2-3-1'!P63), '2-3-1'!P63, IF(ISNUMBER('2-3-1'!Q63), '2-3-1'!Q63, IF(ISNUMBER('2-3-1'!R63), '2-3-1'!R63, IF(ISNUMBER('2-3-1'!S63), '2-3-1'!S63, IF(ISNUMBER('2-3-1'!T63), '2-3-1'!T63, IF(ISNUMBER('2-3-1'!U63), '2-3-1'!U63, IF(ISNUMBER('2-3-1'!V63), '2-3-1'!V63, "XXX")))))))</f>
        <v>6.5594816199999997</v>
      </c>
      <c r="M63" s="130">
        <f>IF(ISNUMBER('2-3-2'!P63), '2-3-2'!P63, IF(ISNUMBER('2-3-2'!Q63), '2-3-2'!Q63, IF(ISNUMBER('2-3-2'!R63), '2-3-2'!R63, IF(ISNUMBER('2-3-2'!S63), '2-3-2'!S63, IF(ISNUMBER('2-3-2'!T63), '2-3-2'!T63, IF(ISNUMBER('2-3-2'!U63), '2-3-2'!U63, IF(ISNUMBER('2-3-2'!V63), '2-3-2'!V63, "XXX")))))))</f>
        <v>18.256147380000002</v>
      </c>
      <c r="N63" s="130">
        <f>IF(ISNUMBER('2-4-1'!V63),'2-4-1'!V63,IF(ISNUMBER('2-4-1'!U63),'2-4-1'!U63,IF(ISNUMBER('2-4-1'!W63),'2-4-1'!W63,IF(ISNUMBER('2-4-1'!T63),'2-4-1'!T63,IF(ISNUMBER('2-4-1'!X63),'2-4-1'!X63,IF(ISNUMBER('2-4-1'!S63),'2-4-1'!S63,'2016'!N63))))))</f>
        <v>16.603000000000002</v>
      </c>
      <c r="O63" s="130">
        <f>IF(ISNUMBER('2-4-2'!D63), '2-4-2'!D63, IF(ISNUMBER('2-4-2'!E63), '2-4-2'!E63, IF(ISNUMBER('2-4-2'!C63), '2-4-2'!C63, IF(ISNUMBER('2-4-2'!F63), '2-4-2'!F63, IF(ISNUMBER('2-4-2'!G63), '2-4-2'!G63, IF(ISNUMBER('2-4-2'!H63), '2-4-2'!H63, IF(ISNUMBER('2-4-2'!I63), '2-4-2'!I63, IF(ISNUMBER('2-4-2'!J63), '2-4-2'!J63, "XXX"))))))))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IF(ISNUMBER('2-6-1'!H63), '2-6-1'!H63, IF(ISNUMBER('2-6-1'!I63), '2-6-1'!I63, IF(ISNUMBER('2-6-1'!J63), '2-6-1'!J63, "XXX")))))))</f>
        <v>87.549319999999994</v>
      </c>
      <c r="S63" s="130">
        <f>IF(ISNUMBER('2-6-2'!E63), '2-6-2'!E63, IF(ISNUMBER('2-6-2'!F63), '2-6-2'!F63, IF(ISNUMBER('2-6-2'!G63), '2-6-2'!G63, IF(ISNUMBER('2-6-2'!H63), '2-6-2'!H63, IF(ISNUMBER('2-6-2'!I63), '2-6-2'!I63, IF(ISNUMBER('2-6-2'!J63), '2-6-2'!J63, IF(ISNUMBER('2-6-2'!K63), '2-6-2'!K63, "XXX")))))))</f>
        <v>0</v>
      </c>
      <c r="T63" s="130">
        <f>IF(ISNUMBER('2-7-1'!H63), '2-7-1'!H63, IF(ISNUMBER('2-7-1'!I63), '2-7-1'!I63, IF(ISNUMBER('2-7-1'!J63), '2-7-1'!J63, IF(ISNUMBER('2-7-1'!K63), '2-7-1'!K63, IF(ISNUMBER('2-7-1'!L63), '2-7-1'!L63, IF(ISNUMBER('2-7-1'!M63), '2-7-1'!M63, "XXX"))))))</f>
        <v>0.72285714285714275</v>
      </c>
      <c r="U63" s="130">
        <f>IF(ISNUMBER('2-7-2'!H63), '2-7-2'!H63, IF(ISNUMBER('2-7-2'!I63), '2-7-2'!I63, IF(ISNUMBER('2-7-2'!J63), '2-7-2'!J63, IF(ISNUMBER('2-7-2'!K63), '2-7-2'!K63, IF(ISNUMBER('2-7-2'!L63), '2-7-2'!L63, IF(ISNUMBER('2-7-2'!M63), '2-7-2'!M63, "XXX"))))))</f>
        <v>0.6785714285714286</v>
      </c>
      <c r="V63" s="130">
        <f>IF(ISNUMBER('2-8-1'!H63), '2-8-1'!H63, IF(ISNUMBER('2-8-1'!I63), '2-8-1'!I63, IF(ISNUMBER('2-8-1'!J63), '2-8-1'!J63, IF(ISNUMBER('2-8-1'!K63), '2-8-1'!K63, IF(ISNUMBER('2-8-1'!L63), '2-8-1'!L63, IF(ISNUMBER('2-8-1'!M63), '2-8-1'!M63, "XXX"))))))</f>
        <v>0.61857142857142855</v>
      </c>
      <c r="W63" s="130">
        <f>IF(ISNUMBER('2-8-2'!H63), '2-8-2'!H63, IF(ISNUMBER('2-8-2'!I63), '2-8-2'!I63, IF(ISNUMBER('2-8-2'!J63), '2-8-2'!J63, IF(ISNUMBER('2-8-2'!K63), '2-8-2'!K63, IF(ISNUMBER('2-8-2'!L63), '2-8-2'!L63, IF(ISNUMBER('2-8-2'!M63), '2-8-2'!M63, "XXX"))))))</f>
        <v>0.62285714285714289</v>
      </c>
      <c r="X63" s="130">
        <f>IF(ISNUMBER('3-1'!I62), '3-1'!I62, "XXX")</f>
        <v>0.86299999999999999</v>
      </c>
      <c r="Y63" s="130">
        <f>'3-2'!Q62</f>
        <v>1.4843224290000001</v>
      </c>
    </row>
    <row r="64" spans="1:25" ht="15" x14ac:dyDescent="0.25">
      <c r="A64" s="19" t="s">
        <v>73</v>
      </c>
      <c r="B64" s="166" t="s">
        <v>73</v>
      </c>
      <c r="C64" s="165">
        <f>IF(ISNUMBER('1-1'!H64),'1-1'!H64, "XXX")</f>
        <v>5.2</v>
      </c>
      <c r="D64" s="130">
        <f>IF(UCDP!Y64, UCDP!Y64, "0.0")</f>
        <v>3.2400587115556808E-3</v>
      </c>
      <c r="E64" s="130">
        <f>IF(ISNUMBER('1-3'!I64), '1-3'!I64, IF(ISNUMBER('1-3'!J64), '1-3'!J64, IF(ISNUMBER('1-3'!K64), '1-3'!K64, IF(ISNUMBER('1-3'!L64), '1-3'!L64, IF(ISNUMBER('1-3'!M64), '1-3'!M64, IF(ISNUMBER('1-3'!P64), '1-3'!P64, IF(ISNUMBER('1-3'!Q64), '1-3'!Q64, "XXX")))))))</f>
        <v>75.500000000000014</v>
      </c>
      <c r="F64" s="130">
        <f>IF(ISNUMBER('1-4'!AP64),'1-4'!AP64, IF(ISNUMBER('1-4'!AQ64),'1-4'!AQ64, IF(ISNUMBER('1-4'!AR64),'1-4'!AR64, IF(ISNUMBER('1-4'!AS64),'1-4'!AS64, IF(ISNUMBER('1-4'!AT64),'1-4'!AT64, IF(ISNUMBER('1-4'!AU64),'1-4'!AU64, "XXX"))))))</f>
        <v>4</v>
      </c>
      <c r="G64" s="130">
        <f>IF(ISNUMBER('1-5'!H63),'1-5'!H63, "XXX")</f>
        <v>5.9</v>
      </c>
      <c r="H64" s="130">
        <f>IF(ISNUMBER('2-1-1'!H64), '2-1-1'!H64, IF(ISNUMBER('2-1-1'!I64), '2-1-1'!I64, IF(ISNUMBER('2-1-1'!J64), '2-1-1'!J64, IF(ISNUMBER('2-1-1'!K64), '2-1-1'!K64, IF(ISNUMBER('2-1-1'!L64), '2-1-1'!L64, IF(ISNUMBER('2-1-1'!M64), '2-1-1'!M64, "XXX"))))))</f>
        <v>0.52142857142857135</v>
      </c>
      <c r="I64" s="130">
        <f>AVERAGE('2-1-2'!D63, '2-1-2'!E63)</f>
        <v>0.1237</v>
      </c>
      <c r="J64" s="130">
        <f>IF(ISNUMBER('2-2-1'!AC64), '2-2-1'!AC64, IF(ISNUMBER('2-2-1'!AD64), '2-2-1'!AD64, IF(ISNUMBER('2-2-1'!AE64), '2-2-1'!AE64, IF(ISNUMBER('2-2-1'!AF64), '2-2-1'!AF64, IF(ISNUMBER('2-2-1'!AG64), '2-2-1'!AG64, IF(ISNUMBER('2-2-1'!AH64), '2-2-1'!AH64, IF(ISNUMBER('2-2-1'!AI64), '2-2-1'!AI64, IF(ISNUMBER('2-2-1'!Y64), '2-2-1'!Y64, IF(ISNUMBER('2-2-1'!X64), '2-2-1'!X64, IF(ISNUMBER('2-2-1'!W64), '2-2-1'!W64, IF(ISNUMBER('2-2-1'!AF64), '2-2-1'!AF64, IF(ISNUMBER('2-2-1'!V64), '2-2-1'!V64, IF(ISNUMBER('2-2-1'!U64), '2-2-1'!U64, IF(ISNUMBER('2-2-1'!T64), '2-2-1'!T64,"XXX"))))))))))))))</f>
        <v>2.55044</v>
      </c>
      <c r="K64" s="130">
        <f>IF(ISNUMBER('2-2-2'!H64), '2-2-2'!H64, IF(ISNUMBER('2-2-2'!I64), '2-2-2'!I64, IF(ISNUMBER('2-2-2'!J64), '2-2-2'!J64, IF(ISNUMBER('2-2-2'!K64), '2-2-2'!K64, IF(ISNUMBER('2-2-2'!L64), '2-2-2'!L64, IF(ISNUMBER('2-2-2'!M64), '2-2-2'!M64, "XXX"))))))</f>
        <v>0.52142857142857146</v>
      </c>
      <c r="L64" s="130">
        <f>IF(ISNUMBER('2-3-1'!P64), '2-3-1'!P64, IF(ISNUMBER('2-3-1'!Q64), '2-3-1'!Q64, IF(ISNUMBER('2-3-1'!R64), '2-3-1'!R64, IF(ISNUMBER('2-3-1'!S64), '2-3-1'!S64, IF(ISNUMBER('2-3-1'!T64), '2-3-1'!T64, IF(ISNUMBER('2-3-1'!U64), '2-3-1'!U64, IF(ISNUMBER('2-3-1'!V64), '2-3-1'!V64, "XXX")))))))</f>
        <v>0.86504190999999997</v>
      </c>
      <c r="M64" s="130">
        <f>IF(ISNUMBER('2-3-2'!P64), '2-3-2'!P64, IF(ISNUMBER('2-3-2'!Q64), '2-3-2'!Q64, IF(ISNUMBER('2-3-2'!R64), '2-3-2'!R64, IF(ISNUMBER('2-3-2'!S64), '2-3-2'!S64, IF(ISNUMBER('2-3-2'!T64), '2-3-2'!T64, IF(ISNUMBER('2-3-2'!U64), '2-3-2'!U64, IF(ISNUMBER('2-3-2'!V64), '2-3-2'!V64, "XXX")))))))</f>
        <v>69.073036189999996</v>
      </c>
      <c r="N64" s="130">
        <f>IF(ISNUMBER('2-4-1'!V64),'2-4-1'!V64,IF(ISNUMBER('2-4-1'!U64),'2-4-1'!U64,IF(ISNUMBER('2-4-1'!W64),'2-4-1'!W64,IF(ISNUMBER('2-4-1'!T64),'2-4-1'!T64,IF(ISNUMBER('2-4-1'!X64),'2-4-1'!X64,IF(ISNUMBER('2-4-1'!S64),'2-4-1'!S64,'2016'!N64))))))</f>
        <v>2.387485420316207</v>
      </c>
      <c r="O64" s="130">
        <f>IF(ISNUMBER('2-4-2'!D64), '2-4-2'!D64, IF(ISNUMBER('2-4-2'!E64), '2-4-2'!E64, IF(ISNUMBER('2-4-2'!C64), '2-4-2'!C64, IF(ISNUMBER('2-4-2'!F64), '2-4-2'!F64, IF(ISNUMBER('2-4-2'!G64), '2-4-2'!G64, IF(ISNUMBER('2-4-2'!H64), '2-4-2'!H64, IF(ISNUMBER('2-4-2'!I64), '2-4-2'!I64, IF(ISNUMBER('2-4-2'!J64), '2-4-2'!J64, "XXX"))))))))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IF(ISNUMBER('2-6-1'!H64), '2-6-1'!H64, IF(ISNUMBER('2-6-1'!I64), '2-6-1'!I64, IF(ISNUMBER('2-6-1'!J64), '2-6-1'!J64, "XXX")))))))</f>
        <v>20.127520000000001</v>
      </c>
      <c r="S64" s="130">
        <f>IF(ISNUMBER('2-6-2'!E64), '2-6-2'!E64, IF(ISNUMBER('2-6-2'!F64), '2-6-2'!F64, IF(ISNUMBER('2-6-2'!G64), '2-6-2'!G64, IF(ISNUMBER('2-6-2'!H64), '2-6-2'!H64, IF(ISNUMBER('2-6-2'!I64), '2-6-2'!I64, IF(ISNUMBER('2-6-2'!J64), '2-6-2'!J64, IF(ISNUMBER('2-6-2'!K64), '2-6-2'!K64, "XXX")))))))</f>
        <v>17.670000000000002</v>
      </c>
      <c r="T64" s="130">
        <f>IF(ISNUMBER('2-7-1'!H64), '2-7-1'!H64, IF(ISNUMBER('2-7-1'!I64), '2-7-1'!I64, IF(ISNUMBER('2-7-1'!J64), '2-7-1'!J64, IF(ISNUMBER('2-7-1'!K64), '2-7-1'!K64, IF(ISNUMBER('2-7-1'!L64), '2-7-1'!L64, IF(ISNUMBER('2-7-1'!M64), '2-7-1'!M64, "XXX"))))))</f>
        <v>0.59142857142857141</v>
      </c>
      <c r="U64" s="130">
        <f>IF(ISNUMBER('2-7-2'!H64), '2-7-2'!H64, IF(ISNUMBER('2-7-2'!I64), '2-7-2'!I64, IF(ISNUMBER('2-7-2'!J64), '2-7-2'!J64, IF(ISNUMBER('2-7-2'!K64), '2-7-2'!K64, IF(ISNUMBER('2-7-2'!L64), '2-7-2'!L64, IF(ISNUMBER('2-7-2'!M64), '2-7-2'!M64, "XXX"))))))</f>
        <v>0.4642857142857143</v>
      </c>
      <c r="V64" s="130">
        <f>IF(ISNUMBER('2-8-1'!H64), '2-8-1'!H64, IF(ISNUMBER('2-8-1'!I64), '2-8-1'!I64, IF(ISNUMBER('2-8-1'!J64), '2-8-1'!J64, IF(ISNUMBER('2-8-1'!K64), '2-8-1'!K64, IF(ISNUMBER('2-8-1'!L64), '2-8-1'!L64, IF(ISNUMBER('2-8-1'!M64), '2-8-1'!M64, "XXX"))))))</f>
        <v>0.61142857142857143</v>
      </c>
      <c r="W64" s="130">
        <f>IF(ISNUMBER('2-8-2'!H64), '2-8-2'!H64, IF(ISNUMBER('2-8-2'!I64), '2-8-2'!I64, IF(ISNUMBER('2-8-2'!J64), '2-8-2'!J64, IF(ISNUMBER('2-8-2'!K64), '2-8-2'!K64, IF(ISNUMBER('2-8-2'!L64), '2-8-2'!L64, IF(ISNUMBER('2-8-2'!M64), '2-8-2'!M64, "XXX"))))))</f>
        <v>0.51142857142857145</v>
      </c>
      <c r="X64" s="130">
        <f>IF(ISNUMBER('3-1'!I63), '3-1'!I63, "XXX")</f>
        <v>0.69499999999999995</v>
      </c>
      <c r="Y64" s="130">
        <f>'3-2'!Q63</f>
        <v>0.50161063699999997</v>
      </c>
    </row>
    <row r="65" spans="1:25" ht="15" x14ac:dyDescent="0.25">
      <c r="A65" s="19" t="s">
        <v>74</v>
      </c>
      <c r="B65" s="166" t="s">
        <v>74</v>
      </c>
      <c r="C65" s="165">
        <f>IF(ISNUMBER('1-1'!H65),'1-1'!H65, "XXX")</f>
        <v>5.9</v>
      </c>
      <c r="D65" s="130" t="str">
        <f>IF(UCDP!Y65, UCDP!Y65, "0.0")</f>
        <v>0.0</v>
      </c>
      <c r="E65" s="130">
        <f>IF(ISNUMBER('1-3'!I65), '1-3'!I65, IF(ISNUMBER('1-3'!J65), '1-3'!J65, IF(ISNUMBER('1-3'!K65), '1-3'!K65, IF(ISNUMBER('1-3'!L65), '1-3'!L65, IF(ISNUMBER('1-3'!M65), '1-3'!M65, IF(ISNUMBER('1-3'!P65), '1-3'!P65, IF(ISNUMBER('1-3'!Q65), '1-3'!Q65, "XXX")))))))</f>
        <v>71.166666666666671</v>
      </c>
      <c r="F65" s="130">
        <f>IF(ISNUMBER('1-4'!AP65),'1-4'!AP65, IF(ISNUMBER('1-4'!AQ65),'1-4'!AQ65, IF(ISNUMBER('1-4'!AR65),'1-4'!AR65, IF(ISNUMBER('1-4'!AS65),'1-4'!AS65, IF(ISNUMBER('1-4'!AT65),'1-4'!AT65, IF(ISNUMBER('1-4'!AU65),'1-4'!AU65, "XXX"))))))</f>
        <v>3</v>
      </c>
      <c r="G65" s="130">
        <f>IF(ISNUMBER('1-5'!H64),'1-5'!H64, "XXX")</f>
        <v>6.5</v>
      </c>
      <c r="H65" s="130">
        <f>IF(ISNUMBER('2-1-1'!H65), '2-1-1'!H65, IF(ISNUMBER('2-1-1'!I65), '2-1-1'!I65, IF(ISNUMBER('2-1-1'!J65), '2-1-1'!J65, IF(ISNUMBER('2-1-1'!K65), '2-1-1'!K65, IF(ISNUMBER('2-1-1'!L65), '2-1-1'!L65, IF(ISNUMBER('2-1-1'!M65), '2-1-1'!M65, "XXX"))))))</f>
        <v>0.59571428571428564</v>
      </c>
      <c r="I65" s="130">
        <f>AVERAGE('2-1-2'!D64, '2-1-2'!E64)</f>
        <v>0.24754999999999999</v>
      </c>
      <c r="J65" s="130">
        <f>IF(ISNUMBER('2-2-1'!AC65), '2-2-1'!AC65, IF(ISNUMBER('2-2-1'!AD65), '2-2-1'!AD65, IF(ISNUMBER('2-2-1'!AE65), '2-2-1'!AE65, IF(ISNUMBER('2-2-1'!AF65), '2-2-1'!AF65, IF(ISNUMBER('2-2-1'!AG65), '2-2-1'!AG65, IF(ISNUMBER('2-2-1'!AH65), '2-2-1'!AH65, IF(ISNUMBER('2-2-1'!AI65), '2-2-1'!AI65, IF(ISNUMBER('2-2-1'!Y65), '2-2-1'!Y65, IF(ISNUMBER('2-2-1'!X65), '2-2-1'!X65, IF(ISNUMBER('2-2-1'!W65), '2-2-1'!W65, IF(ISNUMBER('2-2-1'!AF65), '2-2-1'!AF65, IF(ISNUMBER('2-2-1'!V65), '2-2-1'!V65, IF(ISNUMBER('2-2-1'!U65), '2-2-1'!U65, IF(ISNUMBER('2-2-1'!T65), '2-2-1'!T65,"XXX"))))))))))))))</f>
        <v>2.3102299999999998</v>
      </c>
      <c r="K65" s="130">
        <f>IF(ISNUMBER('2-2-2'!H65), '2-2-2'!H65, IF(ISNUMBER('2-2-2'!I65), '2-2-2'!I65, IF(ISNUMBER('2-2-2'!J65), '2-2-2'!J65, IF(ISNUMBER('2-2-2'!K65), '2-2-2'!K65, IF(ISNUMBER('2-2-2'!L65), '2-2-2'!L65, IF(ISNUMBER('2-2-2'!M65), '2-2-2'!M65, "XXX"))))))</f>
        <v>0.61</v>
      </c>
      <c r="L65" s="130">
        <f>IF(ISNUMBER('2-3-1'!P65), '2-3-1'!P65, IF(ISNUMBER('2-3-1'!Q65), '2-3-1'!Q65, IF(ISNUMBER('2-3-1'!R65), '2-3-1'!R65, IF(ISNUMBER('2-3-1'!S65), '2-3-1'!S65, IF(ISNUMBER('2-3-1'!T65), '2-3-1'!T65, IF(ISNUMBER('2-3-1'!U65), '2-3-1'!U65, IF(ISNUMBER('2-3-1'!V65), '2-3-1'!V65, "XXX")))))))</f>
        <v>0.81686824999999996</v>
      </c>
      <c r="M65" s="130">
        <f>IF(ISNUMBER('2-3-2'!P65), '2-3-2'!P65, IF(ISNUMBER('2-3-2'!Q65), '2-3-2'!Q65, IF(ISNUMBER('2-3-2'!R65), '2-3-2'!R65, IF(ISNUMBER('2-3-2'!S65), '2-3-2'!S65, IF(ISNUMBER('2-3-2'!T65), '2-3-2'!T65, IF(ISNUMBER('2-3-2'!U65), '2-3-2'!U65, IF(ISNUMBER('2-3-2'!V65), '2-3-2'!V65, "XXX")))))))</f>
        <v>50.899879460000001</v>
      </c>
      <c r="N65" s="130">
        <f>IF(ISNUMBER('2-4-1'!V65),'2-4-1'!V65,IF(ISNUMBER('2-4-1'!U65),'2-4-1'!U65,IF(ISNUMBER('2-4-1'!W65),'2-4-1'!W65,IF(ISNUMBER('2-4-1'!T65),'2-4-1'!T65,IF(ISNUMBER('2-4-1'!X65),'2-4-1'!X65,IF(ISNUMBER('2-4-1'!S65),'2-4-1'!S65,'2016'!N65))))))</f>
        <v>1.1101164094281519</v>
      </c>
      <c r="O65" s="130">
        <f>IF(ISNUMBER('2-4-2'!D65), '2-4-2'!D65, IF(ISNUMBER('2-4-2'!E65), '2-4-2'!E65, IF(ISNUMBER('2-4-2'!C65), '2-4-2'!C65, IF(ISNUMBER('2-4-2'!F65), '2-4-2'!F65, IF(ISNUMBER('2-4-2'!G65), '2-4-2'!G65, IF(ISNUMBER('2-4-2'!H65), '2-4-2'!H65, IF(ISNUMBER('2-4-2'!I65), '2-4-2'!I65, IF(ISNUMBER('2-4-2'!J65), '2-4-2'!J65, "XXX"))))))))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IF(ISNUMBER('2-6-1'!H65), '2-6-1'!H65, IF(ISNUMBER('2-6-1'!I65), '2-6-1'!I65, IF(ISNUMBER('2-6-1'!J65), '2-6-1'!J65, "XXX")))))))</f>
        <v>46.346260000000001</v>
      </c>
      <c r="S65" s="130">
        <f>IF(ISNUMBER('2-6-2'!E65), '2-6-2'!E65, IF(ISNUMBER('2-6-2'!F65), '2-6-2'!F65, IF(ISNUMBER('2-6-2'!G65), '2-6-2'!G65, IF(ISNUMBER('2-6-2'!H65), '2-6-2'!H65, IF(ISNUMBER('2-6-2'!I65), '2-6-2'!I65, IF(ISNUMBER('2-6-2'!J65), '2-6-2'!J65, IF(ISNUMBER('2-6-2'!K65), '2-6-2'!K65, "XXX")))))))</f>
        <v>7</v>
      </c>
      <c r="T65" s="130">
        <f>IF(ISNUMBER('2-7-1'!H65), '2-7-1'!H65, IF(ISNUMBER('2-7-1'!I65), '2-7-1'!I65, IF(ISNUMBER('2-7-1'!J65), '2-7-1'!J65, IF(ISNUMBER('2-7-1'!K65), '2-7-1'!K65, IF(ISNUMBER('2-7-1'!L65), '2-7-1'!L65, IF(ISNUMBER('2-7-1'!M65), '2-7-1'!M65, "XXX"))))))</f>
        <v>0.57285714285714284</v>
      </c>
      <c r="U65" s="130">
        <f>IF(ISNUMBER('2-7-2'!H65), '2-7-2'!H65, IF(ISNUMBER('2-7-2'!I65), '2-7-2'!I65, IF(ISNUMBER('2-7-2'!J65), '2-7-2'!J65, IF(ISNUMBER('2-7-2'!K65), '2-7-2'!K65, IF(ISNUMBER('2-7-2'!L65), '2-7-2'!L65, IF(ISNUMBER('2-7-2'!M65), '2-7-2'!M65, "XXX"))))))</f>
        <v>0.49928571428571428</v>
      </c>
      <c r="V65" s="130">
        <f>IF(ISNUMBER('2-8-1'!H65), '2-8-1'!H65, IF(ISNUMBER('2-8-1'!I65), '2-8-1'!I65, IF(ISNUMBER('2-8-1'!J65), '2-8-1'!J65, IF(ISNUMBER('2-8-1'!K65), '2-8-1'!K65, IF(ISNUMBER('2-8-1'!L65), '2-8-1'!L65, IF(ISNUMBER('2-8-1'!M65), '2-8-1'!M65, "XXX"))))))</f>
        <v>0.63857142857142857</v>
      </c>
      <c r="W65" s="130">
        <f>IF(ISNUMBER('2-8-2'!H65), '2-8-2'!H65, IF(ISNUMBER('2-8-2'!I65), '2-8-2'!I65, IF(ISNUMBER('2-8-2'!J65), '2-8-2'!J65, IF(ISNUMBER('2-8-2'!K65), '2-8-2'!K65, IF(ISNUMBER('2-8-2'!L65), '2-8-2'!L65, IF(ISNUMBER('2-8-2'!M65), '2-8-2'!M65, "XXX"))))))</f>
        <v>0.56428571428571428</v>
      </c>
      <c r="X65" s="130">
        <f>IF(ISNUMBER('3-1'!I64), '3-1'!I64, "XXX")</f>
        <v>0.69199999999999995</v>
      </c>
      <c r="Y65" s="130">
        <f>'3-2'!Q64</f>
        <v>0.11440974499999999</v>
      </c>
    </row>
    <row r="66" spans="1:25" ht="15" x14ac:dyDescent="0.25">
      <c r="A66" s="19" t="s">
        <v>190</v>
      </c>
      <c r="B66" s="166" t="s">
        <v>75</v>
      </c>
      <c r="C66" s="165">
        <f>IF(ISNUMBER('1-1'!H66),'1-1'!H66, "XXX")</f>
        <v>7.5</v>
      </c>
      <c r="D66" s="130" t="str">
        <f>IF(UCDP!Y66, UCDP!Y66, "0.0")</f>
        <v>0.0</v>
      </c>
      <c r="E66" s="130">
        <f>IF(ISNUMBER('1-3'!I66), '1-3'!I66, IF(ISNUMBER('1-3'!J66), '1-3'!J66, IF(ISNUMBER('1-3'!K66), '1-3'!K66, IF(ISNUMBER('1-3'!L66), '1-3'!L66, IF(ISNUMBER('1-3'!M66), '1-3'!M66, IF(ISNUMBER('1-3'!P66), '1-3'!P66, IF(ISNUMBER('1-3'!Q66), '1-3'!Q66, "XXX")))))))</f>
        <v>73.166666666666671</v>
      </c>
      <c r="F66" s="130">
        <f>IF(ISNUMBER('1-4'!AP66),'1-4'!AP66, IF(ISNUMBER('1-4'!AQ66),'1-4'!AQ66, IF(ISNUMBER('1-4'!AR66),'1-4'!AR66, IF(ISNUMBER('1-4'!AS66),'1-4'!AS66, IF(ISNUMBER('1-4'!AT66),'1-4'!AT66, IF(ISNUMBER('1-4'!AU66),'1-4'!AU66, "XXX"))))))</f>
        <v>3</v>
      </c>
      <c r="G66" s="130">
        <f>IF(ISNUMBER('1-5'!H65),'1-5'!H65, "XXX")</f>
        <v>9.4</v>
      </c>
      <c r="H66" s="130">
        <f>IF(ISNUMBER('2-1-1'!H66), '2-1-1'!H66, IF(ISNUMBER('2-1-1'!I66), '2-1-1'!I66, IF(ISNUMBER('2-1-1'!J66), '2-1-1'!J66, IF(ISNUMBER('2-1-1'!K66), '2-1-1'!K66, IF(ISNUMBER('2-1-1'!L66), '2-1-1'!L66, IF(ISNUMBER('2-1-1'!M66), '2-1-1'!M66, "XXX"))))))</f>
        <v>0.5914285714285713</v>
      </c>
      <c r="I66" s="130">
        <f>AVERAGE('2-1-2'!D65, '2-1-2'!E65)</f>
        <v>0.27890499999999996</v>
      </c>
      <c r="J66" s="130">
        <f>IF(ISNUMBER('2-2-1'!AC66), '2-2-1'!AC66, IF(ISNUMBER('2-2-1'!AD66), '2-2-1'!AD66, IF(ISNUMBER('2-2-1'!AE66), '2-2-1'!AE66, IF(ISNUMBER('2-2-1'!AF66), '2-2-1'!AF66, IF(ISNUMBER('2-2-1'!AG66), '2-2-1'!AG66, IF(ISNUMBER('2-2-1'!AH66), '2-2-1'!AH66, IF(ISNUMBER('2-2-1'!AI66), '2-2-1'!AI66, IF(ISNUMBER('2-2-1'!Y66), '2-2-1'!Y66, IF(ISNUMBER('2-2-1'!X66), '2-2-1'!X66, IF(ISNUMBER('2-2-1'!W66), '2-2-1'!W66, IF(ISNUMBER('2-2-1'!AF66), '2-2-1'!AF66, IF(ISNUMBER('2-2-1'!V66), '2-2-1'!V66, IF(ISNUMBER('2-2-1'!U66), '2-2-1'!U66, IF(ISNUMBER('2-2-1'!T66), '2-2-1'!T66,"XXX"))))))))))))))</f>
        <v>2.1177199999999998</v>
      </c>
      <c r="K66" s="130">
        <f>IF(ISNUMBER('2-2-2'!H66), '2-2-2'!H66, IF(ISNUMBER('2-2-2'!I66), '2-2-2'!I66, IF(ISNUMBER('2-2-2'!J66), '2-2-2'!J66, IF(ISNUMBER('2-2-2'!K66), '2-2-2'!K66, IF(ISNUMBER('2-2-2'!L66), '2-2-2'!L66, IF(ISNUMBER('2-2-2'!M66), '2-2-2'!M66, "XXX"))))))</f>
        <v>0.57428571428571418</v>
      </c>
      <c r="L66" s="130">
        <f>IF(ISNUMBER('2-3-1'!P66), '2-3-1'!P66, IF(ISNUMBER('2-3-1'!Q66), '2-3-1'!Q66, IF(ISNUMBER('2-3-1'!R66), '2-3-1'!R66, IF(ISNUMBER('2-3-1'!S66), '2-3-1'!S66, IF(ISNUMBER('2-3-1'!T66), '2-3-1'!T66, IF(ISNUMBER('2-3-1'!U66), '2-3-1'!U66, IF(ISNUMBER('2-3-1'!V66), '2-3-1'!V66, "XXX")))))))</f>
        <v>2.285882</v>
      </c>
      <c r="M66" s="130">
        <f>IF(ISNUMBER('2-3-2'!P66), '2-3-2'!P66, IF(ISNUMBER('2-3-2'!Q66), '2-3-2'!Q66, IF(ISNUMBER('2-3-2'!R66), '2-3-2'!R66, IF(ISNUMBER('2-3-2'!S66), '2-3-2'!S66, IF(ISNUMBER('2-3-2'!T66), '2-3-2'!T66, IF(ISNUMBER('2-3-2'!U66), '2-3-2'!U66, IF(ISNUMBER('2-3-2'!V66), '2-3-2'!V66, "XXX")))))))</f>
        <v>51.066951750000001</v>
      </c>
      <c r="N66" s="130">
        <f>IF(ISNUMBER('2-4-1'!V66),'2-4-1'!V66,IF(ISNUMBER('2-4-1'!U66),'2-4-1'!U66,IF(ISNUMBER('2-4-1'!W66),'2-4-1'!W66,IF(ISNUMBER('2-4-1'!T66),'2-4-1'!T66,IF(ISNUMBER('2-4-1'!X66),'2-4-1'!X66,IF(ISNUMBER('2-4-1'!S66),'2-4-1'!S66,'2016'!N66))))))</f>
        <v>12.533489885664029</v>
      </c>
      <c r="O66" s="130">
        <f>IF(ISNUMBER('2-4-2'!D66), '2-4-2'!D66, IF(ISNUMBER('2-4-2'!E66), '2-4-2'!E66, IF(ISNUMBER('2-4-2'!C66), '2-4-2'!C66, IF(ISNUMBER('2-4-2'!F66), '2-4-2'!F66, IF(ISNUMBER('2-4-2'!G66), '2-4-2'!G66, IF(ISNUMBER('2-4-2'!H66), '2-4-2'!H66, IF(ISNUMBER('2-4-2'!I66), '2-4-2'!I66, IF(ISNUMBER('2-4-2'!J66), '2-4-2'!J66, "XXX"))))))))</f>
        <v>17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IF(ISNUMBER('2-6-1'!H66), '2-6-1'!H66, IF(ISNUMBER('2-6-1'!I66), '2-6-1'!I66, IF(ISNUMBER('2-6-1'!J66), '2-6-1'!J66, "XXX")))))))</f>
        <v>55.823860000000003</v>
      </c>
      <c r="S66" s="130">
        <f>IF(ISNUMBER('2-6-2'!E66), '2-6-2'!E66, IF(ISNUMBER('2-6-2'!F66), '2-6-2'!F66, IF(ISNUMBER('2-6-2'!G66), '2-6-2'!G66, IF(ISNUMBER('2-6-2'!H66), '2-6-2'!H66, IF(ISNUMBER('2-6-2'!I66), '2-6-2'!I66, IF(ISNUMBER('2-6-2'!J66), '2-6-2'!J66, IF(ISNUMBER('2-6-2'!K66), '2-6-2'!K66, "XXX")))))))</f>
        <v>0.05</v>
      </c>
      <c r="T66" s="130">
        <f>IF(ISNUMBER('2-7-1'!H66), '2-7-1'!H66, IF(ISNUMBER('2-7-1'!I66), '2-7-1'!I66, IF(ISNUMBER('2-7-1'!J66), '2-7-1'!J66, IF(ISNUMBER('2-7-1'!K66), '2-7-1'!K66, IF(ISNUMBER('2-7-1'!L66), '2-7-1'!L66, IF(ISNUMBER('2-7-1'!M66), '2-7-1'!M66, "XXX"))))))</f>
        <v>0.54285714285714282</v>
      </c>
      <c r="U66" s="130">
        <f>IF(ISNUMBER('2-7-2'!H66), '2-7-2'!H66, IF(ISNUMBER('2-7-2'!I66), '2-7-2'!I66, IF(ISNUMBER('2-7-2'!J66), '2-7-2'!J66, IF(ISNUMBER('2-7-2'!K66), '2-7-2'!K66, IF(ISNUMBER('2-7-2'!L66), '2-7-2'!L66, IF(ISNUMBER('2-7-2'!M66), '2-7-2'!M66, "XXX"))))))</f>
        <v>0.49642857142857139</v>
      </c>
      <c r="V66" s="130">
        <f>IF(ISNUMBER('2-8-1'!H66), '2-8-1'!H66, IF(ISNUMBER('2-8-1'!I66), '2-8-1'!I66, IF(ISNUMBER('2-8-1'!J66), '2-8-1'!J66, IF(ISNUMBER('2-8-1'!K66), '2-8-1'!K66, IF(ISNUMBER('2-8-1'!L66), '2-8-1'!L66, IF(ISNUMBER('2-8-1'!M66), '2-8-1'!M66, "XXX"))))))</f>
        <v>0.59714285714285709</v>
      </c>
      <c r="W66" s="130">
        <f>IF(ISNUMBER('2-8-2'!H66), '2-8-2'!H66, IF(ISNUMBER('2-8-2'!I66), '2-8-2'!I66, IF(ISNUMBER('2-8-2'!J66), '2-8-2'!J66, IF(ISNUMBER('2-8-2'!K66), '2-8-2'!K66, IF(ISNUMBER('2-8-2'!L66), '2-8-2'!L66, IF(ISNUMBER('2-8-2'!M66), '2-8-2'!M66, "XXX"))))))</f>
        <v>0.44571428571428573</v>
      </c>
      <c r="X66" s="130">
        <f>IF(ISNUMBER('3-1'!I65), '3-1'!I65, "XXX")</f>
        <v>0.19900000000000001</v>
      </c>
      <c r="Y66" s="130">
        <f>'3-2'!Q65</f>
        <v>-1.490880489</v>
      </c>
    </row>
    <row r="67" spans="1:25" ht="15" x14ac:dyDescent="0.25">
      <c r="A67" s="19" t="s">
        <v>76</v>
      </c>
      <c r="B67" s="166" t="s">
        <v>76</v>
      </c>
      <c r="C67" s="165">
        <f>IF(ISNUMBER('1-1'!H67),'1-1'!H67, "XXX")</f>
        <v>8.5</v>
      </c>
      <c r="D67" s="130">
        <f>IF(UCDP!Y67, UCDP!Y67, "0.0")</f>
        <v>1.3106621279915784</v>
      </c>
      <c r="E67" s="130" t="str">
        <f>IF(ISNUMBER('1-3'!I67), '1-3'!I67, IF(ISNUMBER('1-3'!J67), '1-3'!J67, IF(ISNUMBER('1-3'!K67), '1-3'!K67, IF(ISNUMBER('1-3'!L67), '1-3'!L67, IF(ISNUMBER('1-3'!M67), '1-3'!M67, IF(ISNUMBER('1-3'!P67), '1-3'!P67, IF(ISNUMBER('1-3'!Q67), '1-3'!Q67, "XXX")))))))</f>
        <v>XXX</v>
      </c>
      <c r="F67" s="130">
        <f>IF(ISNUMBER('1-4'!AP67),'1-4'!AP67, IF(ISNUMBER('1-4'!AQ67),'1-4'!AQ67, IF(ISNUMBER('1-4'!AR67),'1-4'!AR67, IF(ISNUMBER('1-4'!AS67),'1-4'!AS67, IF(ISNUMBER('1-4'!AT67),'1-4'!AT67, IF(ISNUMBER('1-4'!AU67),'1-4'!AU67, "XXX"))))))</f>
        <v>5</v>
      </c>
      <c r="G67" s="130">
        <f>IF(ISNUMBER('1-5'!H66),'1-5'!H66, "XXX")</f>
        <v>8.6</v>
      </c>
      <c r="H67" s="130" t="str">
        <f>IF(ISNUMBER('2-1-1'!H67), '2-1-1'!H67, IF(ISNUMBER('2-1-1'!I67), '2-1-1'!I67, IF(ISNUMBER('2-1-1'!J67), '2-1-1'!J67, IF(ISNUMBER('2-1-1'!K67), '2-1-1'!K67, IF(ISNUMBER('2-1-1'!L67), '2-1-1'!L67, IF(ISNUMBER('2-1-1'!M67), '2-1-1'!M67, "XXX"))))))</f>
        <v>XXX</v>
      </c>
      <c r="I67" s="130">
        <f>AVERAGE('2-1-2'!D66, '2-1-2'!E66)</f>
        <v>0.16870499999999999</v>
      </c>
      <c r="J67" s="130" t="str">
        <f>IF(ISNUMBER('2-2-1'!AC67), '2-2-1'!AC67, IF(ISNUMBER('2-2-1'!AD67), '2-2-1'!AD67, IF(ISNUMBER('2-2-1'!AE67), '2-2-1'!AE67, IF(ISNUMBER('2-2-1'!AF67), '2-2-1'!AF67, IF(ISNUMBER('2-2-1'!AG67), '2-2-1'!AG67, IF(ISNUMBER('2-2-1'!AH67), '2-2-1'!AH67, IF(ISNUMBER('2-2-1'!AI67), '2-2-1'!AI67, IF(ISNUMBER('2-2-1'!Y67), '2-2-1'!Y67, IF(ISNUMBER('2-2-1'!X67), '2-2-1'!X67, IF(ISNUMBER('2-2-1'!W67), '2-2-1'!W67, IF(ISNUMBER('2-2-1'!AF67), '2-2-1'!AF67, IF(ISNUMBER('2-2-1'!V67), '2-2-1'!V67, IF(ISNUMBER('2-2-1'!U67), '2-2-1'!U67, IF(ISNUMBER('2-2-1'!T67), '2-2-1'!T67,"XXX"))))))))))))))</f>
        <v>XXX</v>
      </c>
      <c r="K67" s="130" t="str">
        <f>IF(ISNUMBER('2-2-2'!H67), '2-2-2'!H67, IF(ISNUMBER('2-2-2'!I67), '2-2-2'!I67, IF(ISNUMBER('2-2-2'!J67), '2-2-2'!J67, IF(ISNUMBER('2-2-2'!K67), '2-2-2'!K67, IF(ISNUMBER('2-2-2'!L67), '2-2-2'!L67, IF(ISNUMBER('2-2-2'!M67), '2-2-2'!M67, "XXX"))))))</f>
        <v>XXX</v>
      </c>
      <c r="L67" s="130">
        <f>IF(ISNUMBER('2-3-1'!P67), '2-3-1'!P67, IF(ISNUMBER('2-3-1'!Q67), '2-3-1'!Q67, IF(ISNUMBER('2-3-1'!R67), '2-3-1'!R67, IF(ISNUMBER('2-3-1'!S67), '2-3-1'!S67, IF(ISNUMBER('2-3-1'!T67), '2-3-1'!T67, IF(ISNUMBER('2-3-1'!U67), '2-3-1'!U67, IF(ISNUMBER('2-3-1'!V67), '2-3-1'!V67, "XXX")))))))</f>
        <v>1.1463512199999999</v>
      </c>
      <c r="M67" s="130">
        <f>IF(ISNUMBER('2-3-2'!P67), '2-3-2'!P67, IF(ISNUMBER('2-3-2'!Q67), '2-3-2'!Q67, IF(ISNUMBER('2-3-2'!R67), '2-3-2'!R67, IF(ISNUMBER('2-3-2'!S67), '2-3-2'!S67, IF(ISNUMBER('2-3-2'!T67), '2-3-2'!T67, IF(ISNUMBER('2-3-2'!U67), '2-3-2'!U67, IF(ISNUMBER('2-3-2'!V67), '2-3-2'!V67, "XXX")))))))</f>
        <v>58.34977722</v>
      </c>
      <c r="N67" s="130">
        <f>IF(ISNUMBER('2-4-1'!V67),'2-4-1'!V67,IF(ISNUMBER('2-4-1'!U67),'2-4-1'!U67,IF(ISNUMBER('2-4-1'!W67),'2-4-1'!W67,IF(ISNUMBER('2-4-1'!T67),'2-4-1'!T67,IF(ISNUMBER('2-4-1'!X67),'2-4-1'!X67,IF(ISNUMBER('2-4-1'!S67),'2-4-1'!S67,'2016'!N67))))))</f>
        <v>7.6</v>
      </c>
      <c r="O67" s="130" t="str">
        <f>IF(ISNUMBER('2-4-2'!D67), '2-4-2'!D67, IF(ISNUMBER('2-4-2'!E67), '2-4-2'!E67, IF(ISNUMBER('2-4-2'!C67), '2-4-2'!C67, IF(ISNUMBER('2-4-2'!F67), '2-4-2'!F67, IF(ISNUMBER('2-4-2'!G67), '2-4-2'!G67, IF(ISNUMBER('2-4-2'!H67), '2-4-2'!H67, IF(ISNUMBER('2-4-2'!I67), '2-4-2'!I67, IF(ISNUMBER('2-4-2'!J67), '2-4-2'!J67, "XXX"))))))))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IF(ISNUMBER('2-6-1'!H67), '2-6-1'!H67, IF(ISNUMBER('2-6-1'!I67), '2-6-1'!I67, IF(ISNUMBER('2-6-1'!J67), '2-6-1'!J67, "XXX")))))))</f>
        <v>73.134550000000004</v>
      </c>
      <c r="S67" s="130">
        <f>IF(ISNUMBER('2-6-2'!E67), '2-6-2'!E67, IF(ISNUMBER('2-6-2'!F67), '2-6-2'!F67, IF(ISNUMBER('2-6-2'!G67), '2-6-2'!G67, IF(ISNUMBER('2-6-2'!H67), '2-6-2'!H67, IF(ISNUMBER('2-6-2'!I67), '2-6-2'!I67, IF(ISNUMBER('2-6-2'!J67), '2-6-2'!J67, IF(ISNUMBER('2-6-2'!K67), '2-6-2'!K67, "XXX")))))))</f>
        <v>0.41</v>
      </c>
      <c r="T67" s="130" t="str">
        <f>IF(ISNUMBER('2-7-1'!H67), '2-7-1'!H67, IF(ISNUMBER('2-7-1'!I67), '2-7-1'!I67, IF(ISNUMBER('2-7-1'!J67), '2-7-1'!J67, IF(ISNUMBER('2-7-1'!K67), '2-7-1'!K67, IF(ISNUMBER('2-7-1'!L67), '2-7-1'!L67, IF(ISNUMBER('2-7-1'!M67), '2-7-1'!M67, "XXX"))))))</f>
        <v>XXX</v>
      </c>
      <c r="U67" s="130" t="str">
        <f>IF(ISNUMBER('2-7-2'!H67), '2-7-2'!H67, IF(ISNUMBER('2-7-2'!I67), '2-7-2'!I67, IF(ISNUMBER('2-7-2'!J67), '2-7-2'!J67, IF(ISNUMBER('2-7-2'!K67), '2-7-2'!K67, IF(ISNUMBER('2-7-2'!L67), '2-7-2'!L67, IF(ISNUMBER('2-7-2'!M67), '2-7-2'!M67, "XXX"))))))</f>
        <v>XXX</v>
      </c>
      <c r="V67" s="130" t="str">
        <f>IF(ISNUMBER('2-8-1'!H67), '2-8-1'!H67, IF(ISNUMBER('2-8-1'!I67), '2-8-1'!I67, IF(ISNUMBER('2-8-1'!J67), '2-8-1'!J67, IF(ISNUMBER('2-8-1'!K67), '2-8-1'!K67, IF(ISNUMBER('2-8-1'!L67), '2-8-1'!L67, IF(ISNUMBER('2-8-1'!M67), '2-8-1'!M67, "XXX"))))))</f>
        <v>XXX</v>
      </c>
      <c r="W67" s="130" t="str">
        <f>IF(ISNUMBER('2-8-2'!H67), '2-8-2'!H67, IF(ISNUMBER('2-8-2'!I67), '2-8-2'!I67, IF(ISNUMBER('2-8-2'!J67), '2-8-2'!J67, IF(ISNUMBER('2-8-2'!K67), '2-8-2'!K67, IF(ISNUMBER('2-8-2'!L67), '2-8-2'!L67, IF(ISNUMBER('2-8-2'!M67), '2-8-2'!M67, "XXX"))))))</f>
        <v>XXX</v>
      </c>
      <c r="X67" s="130">
        <f>IF(ISNUMBER('3-1'!I66), '3-1'!I66, "XXX")</f>
        <v>0.41899999999999998</v>
      </c>
      <c r="Y67" s="130">
        <f>'3-2'!Q66</f>
        <v>-0.95280832100000001</v>
      </c>
    </row>
    <row r="68" spans="1:25" ht="15" x14ac:dyDescent="0.25">
      <c r="A68" s="19" t="s">
        <v>77</v>
      </c>
      <c r="B68" s="166" t="s">
        <v>77</v>
      </c>
      <c r="C68" s="165">
        <f>IF(ISNUMBER('1-1'!H68),'1-1'!H68, "XXX")</f>
        <v>2.2000000000000002</v>
      </c>
      <c r="D68" s="130" t="str">
        <f>IF(UCDP!Y68, UCDP!Y68, "0.0")</f>
        <v>0.0</v>
      </c>
      <c r="E68" s="130">
        <f>IF(ISNUMBER('1-3'!I68), '1-3'!I68, IF(ISNUMBER('1-3'!J68), '1-3'!J68, IF(ISNUMBER('1-3'!K68), '1-3'!K68, IF(ISNUMBER('1-3'!L68), '1-3'!L68, IF(ISNUMBER('1-3'!M68), '1-3'!M68, IF(ISNUMBER('1-3'!P68), '1-3'!P68, IF(ISNUMBER('1-3'!Q68), '1-3'!Q68, "XXX")))))))</f>
        <v>98.333333333333343</v>
      </c>
      <c r="F68" s="130">
        <f>IF(ISNUMBER('1-4'!AP68),'1-4'!AP68, IF(ISNUMBER('1-4'!AQ68),'1-4'!AQ68, IF(ISNUMBER('1-4'!AR68),'1-4'!AR68, IF(ISNUMBER('1-4'!AS68),'1-4'!AS68, IF(ISNUMBER('1-4'!AT68),'1-4'!AT68, IF(ISNUMBER('1-4'!AU68),'1-4'!AU68, "XXX"))))))</f>
        <v>1</v>
      </c>
      <c r="G68" s="130">
        <f>IF(ISNUMBER('1-5'!H67),'1-5'!H67, "XXX")</f>
        <v>1.3</v>
      </c>
      <c r="H68" s="130">
        <f>IF(ISNUMBER('2-1-1'!H68), '2-1-1'!H68, IF(ISNUMBER('2-1-1'!I68), '2-1-1'!I68, IF(ISNUMBER('2-1-1'!J68), '2-1-1'!J68, IF(ISNUMBER('2-1-1'!K68), '2-1-1'!K68, IF(ISNUMBER('2-1-1'!L68), '2-1-1'!L68, IF(ISNUMBER('2-1-1'!M68), '2-1-1'!M68, "XXX"))))))</f>
        <v>0.75285714285714278</v>
      </c>
      <c r="I68" s="130">
        <f>AVERAGE('2-1-2'!D67, '2-1-2'!E67)</f>
        <v>0.67962</v>
      </c>
      <c r="J68" s="130">
        <f>IF(ISNUMBER('2-2-1'!AC68), '2-2-1'!AC68, IF(ISNUMBER('2-2-1'!AD68), '2-2-1'!AD68, IF(ISNUMBER('2-2-1'!AE68), '2-2-1'!AE68, IF(ISNUMBER('2-2-1'!AF68), '2-2-1'!AF68, IF(ISNUMBER('2-2-1'!AG68), '2-2-1'!AG68, IF(ISNUMBER('2-2-1'!AH68), '2-2-1'!AH68, IF(ISNUMBER('2-2-1'!AI68), '2-2-1'!AI68, IF(ISNUMBER('2-2-1'!Y68), '2-2-1'!Y68, IF(ISNUMBER('2-2-1'!X68), '2-2-1'!X68, IF(ISNUMBER('2-2-1'!W68), '2-2-1'!W68, IF(ISNUMBER('2-2-1'!AF68), '2-2-1'!AF68, IF(ISNUMBER('2-2-1'!V68), '2-2-1'!V68, IF(ISNUMBER('2-2-1'!U68), '2-2-1'!U68, IF(ISNUMBER('2-2-1'!T68), '2-2-1'!T68,"XXX"))))))))))))))</f>
        <v>4.0546899999999999</v>
      </c>
      <c r="K68" s="130">
        <f>IF(ISNUMBER('2-2-2'!H68), '2-2-2'!H68, IF(ISNUMBER('2-2-2'!I68), '2-2-2'!I68, IF(ISNUMBER('2-2-2'!J68), '2-2-2'!J68, IF(ISNUMBER('2-2-2'!K68), '2-2-2'!K68, IF(ISNUMBER('2-2-2'!L68), '2-2-2'!L68, IF(ISNUMBER('2-2-2'!M68), '2-2-2'!M68, "XXX"))))))</f>
        <v>0.81285714285714294</v>
      </c>
      <c r="L68" s="130">
        <f>IF(ISNUMBER('2-3-1'!P68), '2-3-1'!P68, IF(ISNUMBER('2-3-1'!Q68), '2-3-1'!Q68, IF(ISNUMBER('2-3-1'!R68), '2-3-1'!R68, IF(ISNUMBER('2-3-1'!S68), '2-3-1'!S68, IF(ISNUMBER('2-3-1'!T68), '2-3-1'!T68, IF(ISNUMBER('2-3-1'!U68), '2-3-1'!U68, IF(ISNUMBER('2-3-1'!V68), '2-3-1'!V68, "XXX")))))))</f>
        <v>7.2687997800000002</v>
      </c>
      <c r="M68" s="130">
        <f>IF(ISNUMBER('2-3-2'!P68), '2-3-2'!P68, IF(ISNUMBER('2-3-2'!Q68), '2-3-2'!Q68, IF(ISNUMBER('2-3-2'!R68), '2-3-2'!R68, IF(ISNUMBER('2-3-2'!S68), '2-3-2'!S68, IF(ISNUMBER('2-3-2'!T68), '2-3-2'!T68, IF(ISNUMBER('2-3-2'!U68), '2-3-2'!U68, IF(ISNUMBER('2-3-2'!V68), '2-3-2'!V68, "XXX")))))))</f>
        <v>14.29011631</v>
      </c>
      <c r="N68" s="130">
        <f>IF(ISNUMBER('2-4-1'!V68),'2-4-1'!V68,IF(ISNUMBER('2-4-1'!U68),'2-4-1'!U68,IF(ISNUMBER('2-4-1'!W68),'2-4-1'!W68,IF(ISNUMBER('2-4-1'!T68),'2-4-1'!T68,IF(ISNUMBER('2-4-1'!X68),'2-4-1'!X68,IF(ISNUMBER('2-4-1'!S68),'2-4-1'!S68,'2016'!N68))))))</f>
        <v>20.228999999999999</v>
      </c>
      <c r="O68" s="130">
        <f>IF(ISNUMBER('2-4-2'!D68), '2-4-2'!D68, IF(ISNUMBER('2-4-2'!E68), '2-4-2'!E68, IF(ISNUMBER('2-4-2'!C68), '2-4-2'!C68, IF(ISNUMBER('2-4-2'!F68), '2-4-2'!F68, IF(ISNUMBER('2-4-2'!G68), '2-4-2'!G68, IF(ISNUMBER('2-4-2'!H68), '2-4-2'!H68, IF(ISNUMBER('2-4-2'!I68), '2-4-2'!I68, IF(ISNUMBER('2-4-2'!J68), '2-4-2'!J68, "XXX"))))))))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IF(ISNUMBER('2-6-1'!H68), '2-6-1'!H68, IF(ISNUMBER('2-6-1'!I68), '2-6-1'!I68, IF(ISNUMBER('2-6-1'!J68), '2-6-1'!J68, "XXX")))))))</f>
        <v>82.980860000000007</v>
      </c>
      <c r="S68" s="130">
        <f>IF(ISNUMBER('2-6-2'!E68), '2-6-2'!E68, IF(ISNUMBER('2-6-2'!F68), '2-6-2'!F68, IF(ISNUMBER('2-6-2'!G68), '2-6-2'!G68, IF(ISNUMBER('2-6-2'!H68), '2-6-2'!H68, IF(ISNUMBER('2-6-2'!I68), '2-6-2'!I68, IF(ISNUMBER('2-6-2'!J68), '2-6-2'!J68, IF(ISNUMBER('2-6-2'!K68), '2-6-2'!K68, "XXX")))))))</f>
        <v>0</v>
      </c>
      <c r="T68" s="130">
        <f>IF(ISNUMBER('2-7-1'!H68), '2-7-1'!H68, IF(ISNUMBER('2-7-1'!I68), '2-7-1'!I68, IF(ISNUMBER('2-7-1'!J68), '2-7-1'!J68, IF(ISNUMBER('2-7-1'!K68), '2-7-1'!K68, IF(ISNUMBER('2-7-1'!L68), '2-7-1'!L68, IF(ISNUMBER('2-7-1'!M68), '2-7-1'!M68, "XXX"))))))</f>
        <v>0.80428571428571427</v>
      </c>
      <c r="U68" s="130">
        <f>IF(ISNUMBER('2-7-2'!H68), '2-7-2'!H68, IF(ISNUMBER('2-7-2'!I68), '2-7-2'!I68, IF(ISNUMBER('2-7-2'!J68), '2-7-2'!J68, IF(ISNUMBER('2-7-2'!K68), '2-7-2'!K68, IF(ISNUMBER('2-7-2'!L68), '2-7-2'!L68, IF(ISNUMBER('2-7-2'!M68), '2-7-2'!M68, "XXX"))))))</f>
        <v>0.74642857142857133</v>
      </c>
      <c r="V68" s="130">
        <f>IF(ISNUMBER('2-8-1'!H68), '2-8-1'!H68, IF(ISNUMBER('2-8-1'!I68), '2-8-1'!I68, IF(ISNUMBER('2-8-1'!J68), '2-8-1'!J68, IF(ISNUMBER('2-8-1'!K68), '2-8-1'!K68, IF(ISNUMBER('2-8-1'!L68), '2-8-1'!L68, IF(ISNUMBER('2-8-1'!M68), '2-8-1'!M68, "XXX"))))))</f>
        <v>0.73428571428571421</v>
      </c>
      <c r="W68" s="130">
        <f>IF(ISNUMBER('2-8-2'!H68), '2-8-2'!H68, IF(ISNUMBER('2-8-2'!I68), '2-8-2'!I68, IF(ISNUMBER('2-8-2'!J68), '2-8-2'!J68, IF(ISNUMBER('2-8-2'!K68), '2-8-2'!K68, IF(ISNUMBER('2-8-2'!L68), '2-8-2'!L68, IF(ISNUMBER('2-8-2'!M68), '2-8-2'!M68, "XXX"))))))</f>
        <v>0.62142857142857133</v>
      </c>
      <c r="X68" s="130">
        <f>IF(ISNUMBER('3-1'!I67), '3-1'!I67, "XXX")</f>
        <v>0.88700000000000001</v>
      </c>
      <c r="Y68" s="130">
        <f>'3-2'!Q67</f>
        <v>1.3595916029999999</v>
      </c>
    </row>
    <row r="69" spans="1:25" ht="15" x14ac:dyDescent="0.25">
      <c r="A69" s="19" t="s">
        <v>78</v>
      </c>
      <c r="B69" s="166" t="s">
        <v>176</v>
      </c>
      <c r="C69" s="165">
        <f>IF(ISNUMBER('1-1'!H69),'1-1'!H69, "XXX")</f>
        <v>7.7</v>
      </c>
      <c r="D69" s="130">
        <f>IF(UCDP!Y69, UCDP!Y69, "0.0")</f>
        <v>0.64640288475746854</v>
      </c>
      <c r="E69" s="130">
        <f>IF(ISNUMBER('1-3'!I69), '1-3'!I69, IF(ISNUMBER('1-3'!J69), '1-3'!J69, IF(ISNUMBER('1-3'!K69), '1-3'!K69, IF(ISNUMBER('1-3'!L69), '1-3'!L69, IF(ISNUMBER('1-3'!M69), '1-3'!M69, IF(ISNUMBER('1-3'!P69), '1-3'!P69, IF(ISNUMBER('1-3'!Q69), '1-3'!Q69, "XXX")))))))</f>
        <v>77.666666666666671</v>
      </c>
      <c r="F69" s="130">
        <f>IF(ISNUMBER('1-4'!AP69),'1-4'!AP69, IF(ISNUMBER('1-4'!AQ69),'1-4'!AQ69, IF(ISNUMBER('1-4'!AR69),'1-4'!AR69, IF(ISNUMBER('1-4'!AS69),'1-4'!AS69, IF(ISNUMBER('1-4'!AT69),'1-4'!AT69, IF(ISNUMBER('1-4'!AU69),'1-4'!AU69, "XXX"))))))</f>
        <v>4</v>
      </c>
      <c r="G69" s="130">
        <f>IF(ISNUMBER('1-5'!H68),'1-5'!H68, "XXX")</f>
        <v>7.6</v>
      </c>
      <c r="H69" s="130">
        <f>IF(ISNUMBER('2-1-1'!H69), '2-1-1'!H69, IF(ISNUMBER('2-1-1'!I69), '2-1-1'!I69, IF(ISNUMBER('2-1-1'!J69), '2-1-1'!J69, IF(ISNUMBER('2-1-1'!K69), '2-1-1'!K69, IF(ISNUMBER('2-1-1'!L69), '2-1-1'!L69, IF(ISNUMBER('2-1-1'!M69), '2-1-1'!M69, "XXX"))))))</f>
        <v>0.70285714285714285</v>
      </c>
      <c r="I69" s="130">
        <f>AVERAGE('2-1-2'!D68, '2-1-2'!E68)</f>
        <v>0.70294499999999993</v>
      </c>
      <c r="J69" s="130">
        <f>IF(ISNUMBER('2-2-1'!AC69), '2-2-1'!AC69, IF(ISNUMBER('2-2-1'!AD69), '2-2-1'!AD69, IF(ISNUMBER('2-2-1'!AE69), '2-2-1'!AE69, IF(ISNUMBER('2-2-1'!AF69), '2-2-1'!AF69, IF(ISNUMBER('2-2-1'!AG69), '2-2-1'!AG69, IF(ISNUMBER('2-2-1'!AH69), '2-2-1'!AH69, IF(ISNUMBER('2-2-1'!AI69), '2-2-1'!AI69, IF(ISNUMBER('2-2-1'!Y69), '2-2-1'!Y69, IF(ISNUMBER('2-2-1'!X69), '2-2-1'!X69, IF(ISNUMBER('2-2-1'!W69), '2-2-1'!W69, IF(ISNUMBER('2-2-1'!AF69), '2-2-1'!AF69, IF(ISNUMBER('2-2-1'!V69), '2-2-1'!V69, IF(ISNUMBER('2-2-1'!U69), '2-2-1'!U69, IF(ISNUMBER('2-2-1'!T69), '2-2-1'!T69,"XXX"))))))))))))))</f>
        <v>3.9476100000000001</v>
      </c>
      <c r="K69" s="130">
        <f>IF(ISNUMBER('2-2-2'!H69), '2-2-2'!H69, IF(ISNUMBER('2-2-2'!I69), '2-2-2'!I69, IF(ISNUMBER('2-2-2'!J69), '2-2-2'!J69, IF(ISNUMBER('2-2-2'!K69), '2-2-2'!K69, IF(ISNUMBER('2-2-2'!L69), '2-2-2'!L69, IF(ISNUMBER('2-2-2'!M69), '2-2-2'!M69, "XXX"))))))</f>
        <v>0.55714285714285716</v>
      </c>
      <c r="L69" s="130">
        <f>IF(ISNUMBER('2-3-1'!P69), '2-3-1'!P69, IF(ISNUMBER('2-3-1'!Q69), '2-3-1'!Q69, IF(ISNUMBER('2-3-1'!R69), '2-3-1'!R69, IF(ISNUMBER('2-3-1'!S69), '2-3-1'!S69, IF(ISNUMBER('2-3-1'!T69), '2-3-1'!T69, IF(ISNUMBER('2-3-1'!U69), '2-3-1'!U69, IF(ISNUMBER('2-3-1'!V69), '2-3-1'!V69, "XXX")))))))</f>
        <v>4.4887485500000004</v>
      </c>
      <c r="M69" s="130">
        <f>IF(ISNUMBER('2-3-2'!P69), '2-3-2'!P69, IF(ISNUMBER('2-3-2'!Q69), '2-3-2'!Q69, IF(ISNUMBER('2-3-2'!R69), '2-3-2'!R69, IF(ISNUMBER('2-3-2'!S69), '2-3-2'!S69, IF(ISNUMBER('2-3-2'!T69), '2-3-2'!T69, IF(ISNUMBER('2-3-2'!U69), '2-3-2'!U69, IF(ISNUMBER('2-3-2'!V69), '2-3-2'!V69, "XXX")))))))</f>
        <v>22.654170990000001</v>
      </c>
      <c r="N69" s="130">
        <f>IF(ISNUMBER('2-4-1'!V69),'2-4-1'!V69,IF(ISNUMBER('2-4-1'!U69),'2-4-1'!U69,IF(ISNUMBER('2-4-1'!W69),'2-4-1'!W69,IF(ISNUMBER('2-4-1'!T69),'2-4-1'!T69,IF(ISNUMBER('2-4-1'!X69),'2-4-1'!X69,IF(ISNUMBER('2-4-1'!S69),'2-4-1'!S69,'2016'!N69))))))</f>
        <v>16.116</v>
      </c>
      <c r="O69" s="130">
        <f>IF(ISNUMBER('2-4-2'!D69), '2-4-2'!D69, IF(ISNUMBER('2-4-2'!E69), '2-4-2'!E69, IF(ISNUMBER('2-4-2'!C69), '2-4-2'!C69, IF(ISNUMBER('2-4-2'!F69), '2-4-2'!F69, IF(ISNUMBER('2-4-2'!G69), '2-4-2'!G69, IF(ISNUMBER('2-4-2'!H69), '2-4-2'!H69, IF(ISNUMBER('2-4-2'!I69), '2-4-2'!I69, IF(ISNUMBER('2-4-2'!J69), '2-4-2'!J69, "XXX"))))))))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IF(ISNUMBER('2-6-1'!H69), '2-6-1'!H69, IF(ISNUMBER('2-6-1'!I69), '2-6-1'!I69, IF(ISNUMBER('2-6-1'!J69), '2-6-1'!J69, "XXX")))))))</f>
        <v>88.366399999999999</v>
      </c>
      <c r="S69" s="130">
        <f>IF(ISNUMBER('2-6-2'!E69), '2-6-2'!E69, IF(ISNUMBER('2-6-2'!F69), '2-6-2'!F69, IF(ISNUMBER('2-6-2'!G69), '2-6-2'!G69, IF(ISNUMBER('2-6-2'!H69), '2-6-2'!H69, IF(ISNUMBER('2-6-2'!I69), '2-6-2'!I69, IF(ISNUMBER('2-6-2'!J69), '2-6-2'!J69, IF(ISNUMBER('2-6-2'!K69), '2-6-2'!K69, "XXX")))))))</f>
        <v>0</v>
      </c>
      <c r="T69" s="130">
        <f>IF(ISNUMBER('2-7-1'!H69), '2-7-1'!H69, IF(ISNUMBER('2-7-1'!I69), '2-7-1'!I69, IF(ISNUMBER('2-7-1'!J69), '2-7-1'!J69, IF(ISNUMBER('2-7-1'!K69), '2-7-1'!K69, IF(ISNUMBER('2-7-1'!L69), '2-7-1'!L69, IF(ISNUMBER('2-7-1'!M69), '2-7-1'!M69, "XXX"))))))</f>
        <v>0.69571428571428573</v>
      </c>
      <c r="U69" s="130">
        <f>IF(ISNUMBER('2-7-2'!H69), '2-7-2'!H69, IF(ISNUMBER('2-7-2'!I69), '2-7-2'!I69, IF(ISNUMBER('2-7-2'!J69), '2-7-2'!J69, IF(ISNUMBER('2-7-2'!K69), '2-7-2'!K69, IF(ISNUMBER('2-7-2'!L69), '2-7-2'!L69, IF(ISNUMBER('2-7-2'!M69), '2-7-2'!M69, "XXX"))))))</f>
        <v>0.63214285714285712</v>
      </c>
      <c r="V69" s="130">
        <f>IF(ISNUMBER('2-8-1'!H69), '2-8-1'!H69, IF(ISNUMBER('2-8-1'!I69), '2-8-1'!I69, IF(ISNUMBER('2-8-1'!J69), '2-8-1'!J69, IF(ISNUMBER('2-8-1'!K69), '2-8-1'!K69, IF(ISNUMBER('2-8-1'!L69), '2-8-1'!L69, IF(ISNUMBER('2-8-1'!M69), '2-8-1'!M69, "XXX"))))))</f>
        <v>0.61142857142857143</v>
      </c>
      <c r="W69" s="130">
        <f>IF(ISNUMBER('2-8-2'!H69), '2-8-2'!H69, IF(ISNUMBER('2-8-2'!I69), '2-8-2'!I69, IF(ISNUMBER('2-8-2'!J69), '2-8-2'!J69, IF(ISNUMBER('2-8-2'!K69), '2-8-2'!K69, IF(ISNUMBER('2-8-2'!L69), '2-8-2'!L69, IF(ISNUMBER('2-8-2'!M69), '2-8-2'!M69, "XXX"))))))</f>
        <v>0.52857142857142858</v>
      </c>
      <c r="X69" s="130">
        <f>IF(ISNUMBER('3-1'!I68), '3-1'!I68, "XXX")</f>
        <v>0.73599999999999999</v>
      </c>
      <c r="Y69" s="130">
        <f>'3-2'!Q68</f>
        <v>0.71304726600000001</v>
      </c>
    </row>
    <row r="70" spans="1:25" ht="15" x14ac:dyDescent="0.25">
      <c r="A70" s="19" t="s">
        <v>79</v>
      </c>
      <c r="B70" s="166" t="s">
        <v>79</v>
      </c>
      <c r="C70" s="165">
        <f>IF(ISNUMBER('1-1'!H70),'1-1'!H70, "XXX")</f>
        <v>2</v>
      </c>
      <c r="D70" s="130" t="str">
        <f>IF(UCDP!Y70, UCDP!Y70, "0.0")</f>
        <v>0.0</v>
      </c>
      <c r="E70" s="130">
        <f>IF(ISNUMBER('1-3'!I70), '1-3'!I70, IF(ISNUMBER('1-3'!J70), '1-3'!J70, IF(ISNUMBER('1-3'!K70), '1-3'!K70, IF(ISNUMBER('1-3'!L70), '1-3'!L70, IF(ISNUMBER('1-3'!M70), '1-3'!M70, IF(ISNUMBER('1-3'!P70), '1-3'!P70, IF(ISNUMBER('1-3'!Q70), '1-3'!Q70, "XXX")))))))</f>
        <v>78.166666666666686</v>
      </c>
      <c r="F70" s="130">
        <f>IF(ISNUMBER('1-4'!AP70),'1-4'!AP70, IF(ISNUMBER('1-4'!AQ70),'1-4'!AQ70, IF(ISNUMBER('1-4'!AR70),'1-4'!AR70, IF(ISNUMBER('1-4'!AS70),'1-4'!AS70, IF(ISNUMBER('1-4'!AT70),'1-4'!AT70, IF(ISNUMBER('1-4'!AU70),'1-4'!AU70, "XXX"))))))</f>
        <v>2</v>
      </c>
      <c r="G70" s="130">
        <f>IF(ISNUMBER('1-5'!H69),'1-5'!H69, "XXX")</f>
        <v>2.9</v>
      </c>
      <c r="H70" s="130">
        <f>IF(ISNUMBER('2-1-1'!H70), '2-1-1'!H70, IF(ISNUMBER('2-1-1'!I70), '2-1-1'!I70, IF(ISNUMBER('2-1-1'!J70), '2-1-1'!J70, IF(ISNUMBER('2-1-1'!K70), '2-1-1'!K70, IF(ISNUMBER('2-1-1'!L70), '2-1-1'!L70, IF(ISNUMBER('2-1-1'!M70), '2-1-1'!M70, "XXX"))))))</f>
        <v>0.76428571428571423</v>
      </c>
      <c r="I70" s="130">
        <f>AVERAGE('2-1-2'!D69, '2-1-2'!E69)</f>
        <v>0.6721950000000001</v>
      </c>
      <c r="J70" s="130">
        <f>IF(ISNUMBER('2-2-1'!AC70), '2-2-1'!AC70, IF(ISNUMBER('2-2-1'!AD70), '2-2-1'!AD70, IF(ISNUMBER('2-2-1'!AE70), '2-2-1'!AE70, IF(ISNUMBER('2-2-1'!AF70), '2-2-1'!AF70, IF(ISNUMBER('2-2-1'!AG70), '2-2-1'!AG70, IF(ISNUMBER('2-2-1'!AH70), '2-2-1'!AH70, IF(ISNUMBER('2-2-1'!AI70), '2-2-1'!AI70, IF(ISNUMBER('2-2-1'!Y70), '2-2-1'!Y70, IF(ISNUMBER('2-2-1'!X70), '2-2-1'!X70, IF(ISNUMBER('2-2-1'!W70), '2-2-1'!W70, IF(ISNUMBER('2-2-1'!AF70), '2-2-1'!AF70, IF(ISNUMBER('2-2-1'!V70), '2-2-1'!V70, IF(ISNUMBER('2-2-1'!U70), '2-2-1'!U70, IF(ISNUMBER('2-2-1'!T70), '2-2-1'!T70,"XXX"))))))))))))))</f>
        <v>2.7156000000000002</v>
      </c>
      <c r="K70" s="130">
        <f>IF(ISNUMBER('2-2-2'!H70), '2-2-2'!H70, IF(ISNUMBER('2-2-2'!I70), '2-2-2'!I70, IF(ISNUMBER('2-2-2'!J70), '2-2-2'!J70, IF(ISNUMBER('2-2-2'!K70), '2-2-2'!K70, IF(ISNUMBER('2-2-2'!L70), '2-2-2'!L70, IF(ISNUMBER('2-2-2'!M70), '2-2-2'!M70, "XXX"))))))</f>
        <v>0.66857142857142848</v>
      </c>
      <c r="L70" s="130">
        <f>IF(ISNUMBER('2-3-1'!P70), '2-3-1'!P70, IF(ISNUMBER('2-3-1'!Q70), '2-3-1'!Q70, IF(ISNUMBER('2-3-1'!R70), '2-3-1'!R70, IF(ISNUMBER('2-3-1'!S70), '2-3-1'!S70, IF(ISNUMBER('2-3-1'!T70), '2-3-1'!T70, IF(ISNUMBER('2-3-1'!U70), '2-3-1'!U70, IF(ISNUMBER('2-3-1'!V70), '2-3-1'!V70, "XXX")))))))</f>
        <v>6.64814186</v>
      </c>
      <c r="M70" s="130">
        <f>IF(ISNUMBER('2-3-2'!P70), '2-3-2'!P70, IF(ISNUMBER('2-3-2'!Q70), '2-3-2'!Q70, IF(ISNUMBER('2-3-2'!R70), '2-3-2'!R70, IF(ISNUMBER('2-3-2'!S70), '2-3-2'!S70, IF(ISNUMBER('2-3-2'!T70), '2-3-2'!T70, IF(ISNUMBER('2-3-2'!U70), '2-3-2'!U70, IF(ISNUMBER('2-3-2'!V70), '2-3-2'!V70, "XXX")))))))</f>
        <v>22.226305010000001</v>
      </c>
      <c r="N70" s="130">
        <f>IF(ISNUMBER('2-4-1'!V70),'2-4-1'!V70,IF(ISNUMBER('2-4-1'!U70),'2-4-1'!U70,IF(ISNUMBER('2-4-1'!W70),'2-4-1'!W70,IF(ISNUMBER('2-4-1'!T70),'2-4-1'!T70,IF(ISNUMBER('2-4-1'!X70),'2-4-1'!X70,IF(ISNUMBER('2-4-1'!S70),'2-4-1'!S70,'2016'!N70))))))</f>
        <v>28.619</v>
      </c>
      <c r="O70" s="130">
        <f>IF(ISNUMBER('2-4-2'!D70), '2-4-2'!D70, IF(ISNUMBER('2-4-2'!E70), '2-4-2'!E70, IF(ISNUMBER('2-4-2'!C70), '2-4-2'!C70, IF(ISNUMBER('2-4-2'!F70), '2-4-2'!F70, IF(ISNUMBER('2-4-2'!G70), '2-4-2'!G70, IF(ISNUMBER('2-4-2'!H70), '2-4-2'!H70, IF(ISNUMBER('2-4-2'!I70), '2-4-2'!I70, IF(ISNUMBER('2-4-2'!J70), '2-4-2'!J70, "XXX"))))))))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IF(ISNUMBER('2-6-1'!H70), '2-6-1'!H70, IF(ISNUMBER('2-6-1'!I70), '2-6-1'!I70, IF(ISNUMBER('2-6-1'!J70), '2-6-1'!J70, "XXX")))))))</f>
        <v>75.178439999999995</v>
      </c>
      <c r="S70" s="130">
        <f>IF(ISNUMBER('2-6-2'!E70), '2-6-2'!E70, IF(ISNUMBER('2-6-2'!F70), '2-6-2'!F70, IF(ISNUMBER('2-6-2'!G70), '2-6-2'!G70, IF(ISNUMBER('2-6-2'!H70), '2-6-2'!H70, IF(ISNUMBER('2-6-2'!I70), '2-6-2'!I70, IF(ISNUMBER('2-6-2'!J70), '2-6-2'!J70, IF(ISNUMBER('2-6-2'!K70), '2-6-2'!K70, "XXX")))))))</f>
        <v>0</v>
      </c>
      <c r="T70" s="130">
        <f>IF(ISNUMBER('2-7-1'!H70), '2-7-1'!H70, IF(ISNUMBER('2-7-1'!I70), '2-7-1'!I70, IF(ISNUMBER('2-7-1'!J70), '2-7-1'!J70, IF(ISNUMBER('2-7-1'!K70), '2-7-1'!K70, IF(ISNUMBER('2-7-1'!L70), '2-7-1'!L70, IF(ISNUMBER('2-7-1'!M70), '2-7-1'!M70, "XXX"))))))</f>
        <v>0.58285714285714285</v>
      </c>
      <c r="U70" s="130">
        <f>IF(ISNUMBER('2-7-2'!H70), '2-7-2'!H70, IF(ISNUMBER('2-7-2'!I70), '2-7-2'!I70, IF(ISNUMBER('2-7-2'!J70), '2-7-2'!J70, IF(ISNUMBER('2-7-2'!K70), '2-7-2'!K70, IF(ISNUMBER('2-7-2'!L70), '2-7-2'!L70, IF(ISNUMBER('2-7-2'!M70), '2-7-2'!M70, "XXX"))))))</f>
        <v>0.41928571428571432</v>
      </c>
      <c r="V70" s="130">
        <f>IF(ISNUMBER('2-8-1'!H70), '2-8-1'!H70, IF(ISNUMBER('2-8-1'!I70), '2-8-1'!I70, IF(ISNUMBER('2-8-1'!J70), '2-8-1'!J70, IF(ISNUMBER('2-8-1'!K70), '2-8-1'!K70, IF(ISNUMBER('2-8-1'!L70), '2-8-1'!L70, IF(ISNUMBER('2-8-1'!M70), '2-8-1'!M70, "XXX"))))))</f>
        <v>0.57428571428571418</v>
      </c>
      <c r="W70" s="130">
        <f>IF(ISNUMBER('2-8-2'!H70), '2-8-2'!H70, IF(ISNUMBER('2-8-2'!I70), '2-8-2'!I70, IF(ISNUMBER('2-8-2'!J70), '2-8-2'!J70, IF(ISNUMBER('2-8-2'!K70), '2-8-2'!K70, IF(ISNUMBER('2-8-2'!L70), '2-8-2'!L70, IF(ISNUMBER('2-8-2'!M70), '2-8-2'!M70, "XXX"))))))</f>
        <v>0.34285714285714286</v>
      </c>
      <c r="X70" s="130">
        <f>IF(ISNUMBER('3-1'!I69), '3-1'!I69, "XXX")</f>
        <v>0.86699999999999999</v>
      </c>
      <c r="Y70" s="130">
        <f>'3-2'!Q69</f>
        <v>1.0106333489999999</v>
      </c>
    </row>
    <row r="71" spans="1:25" ht="15" x14ac:dyDescent="0.25">
      <c r="A71" s="19" t="s">
        <v>80</v>
      </c>
      <c r="B71" s="166" t="s">
        <v>80</v>
      </c>
      <c r="C71" s="165">
        <f>IF(ISNUMBER('1-1'!H71),'1-1'!H71, "XXX")</f>
        <v>6.3</v>
      </c>
      <c r="D71" s="130" t="str">
        <f>IF(UCDP!Y71, UCDP!Y71, "0.0")</f>
        <v>0.0</v>
      </c>
      <c r="E71" s="130">
        <f>IF(ISNUMBER('1-3'!I71), '1-3'!I71, IF(ISNUMBER('1-3'!J71), '1-3'!J71, IF(ISNUMBER('1-3'!K71), '1-3'!K71, IF(ISNUMBER('1-3'!L71), '1-3'!L71, IF(ISNUMBER('1-3'!M71), '1-3'!M71, IF(ISNUMBER('1-3'!P71), '1-3'!P71, IF(ISNUMBER('1-3'!Q71), '1-3'!Q71, "XXX")))))))</f>
        <v>62.833333333333336</v>
      </c>
      <c r="F71" s="130">
        <f>IF(ISNUMBER('1-4'!AP71),'1-4'!AP71, IF(ISNUMBER('1-4'!AQ71),'1-4'!AQ71, IF(ISNUMBER('1-4'!AR71),'1-4'!AR71, IF(ISNUMBER('1-4'!AS71),'1-4'!AS71, IF(ISNUMBER('1-4'!AT71),'1-4'!AT71, IF(ISNUMBER('1-4'!AU71),'1-4'!AU71, "XXX"))))))</f>
        <v>3</v>
      </c>
      <c r="G71" s="130">
        <f>IF(ISNUMBER('1-5'!H70),'1-5'!H70, "XXX")</f>
        <v>5</v>
      </c>
      <c r="H71" s="130">
        <f>IF(ISNUMBER('2-1-1'!H71), '2-1-1'!H71, IF(ISNUMBER('2-1-1'!I71), '2-1-1'!I71, IF(ISNUMBER('2-1-1'!J71), '2-1-1'!J71, IF(ISNUMBER('2-1-1'!K71), '2-1-1'!K71, IF(ISNUMBER('2-1-1'!L71), '2-1-1'!L71, IF(ISNUMBER('2-1-1'!M71), '2-1-1'!M71, "XXX"))))))</f>
        <v>0.49857142857142855</v>
      </c>
      <c r="I71" s="130">
        <f>AVERAGE('2-1-2'!D70, '2-1-2'!E70)</f>
        <v>0.27104</v>
      </c>
      <c r="J71" s="130">
        <f>IF(ISNUMBER('2-2-1'!AC71), '2-2-1'!AC71, IF(ISNUMBER('2-2-1'!AD71), '2-2-1'!AD71, IF(ISNUMBER('2-2-1'!AE71), '2-2-1'!AE71, IF(ISNUMBER('2-2-1'!AF71), '2-2-1'!AF71, IF(ISNUMBER('2-2-1'!AG71), '2-2-1'!AG71, IF(ISNUMBER('2-2-1'!AH71), '2-2-1'!AH71, IF(ISNUMBER('2-2-1'!AI71), '2-2-1'!AI71, IF(ISNUMBER('2-2-1'!Y71), '2-2-1'!Y71, IF(ISNUMBER('2-2-1'!X71), '2-2-1'!X71, IF(ISNUMBER('2-2-1'!W71), '2-2-1'!W71, IF(ISNUMBER('2-2-1'!AF71), '2-2-1'!AF71, IF(ISNUMBER('2-2-1'!V71), '2-2-1'!V71, IF(ISNUMBER('2-2-1'!U71), '2-2-1'!U71, IF(ISNUMBER('2-2-1'!T71), '2-2-1'!T71,"XXX"))))))))))))))</f>
        <v>4.6703999999999999</v>
      </c>
      <c r="K71" s="130">
        <f>IF(ISNUMBER('2-2-2'!H71), '2-2-2'!H71, IF(ISNUMBER('2-2-2'!I71), '2-2-2'!I71, IF(ISNUMBER('2-2-2'!J71), '2-2-2'!J71, IF(ISNUMBER('2-2-2'!K71), '2-2-2'!K71, IF(ISNUMBER('2-2-2'!L71), '2-2-2'!L71, IF(ISNUMBER('2-2-2'!M71), '2-2-2'!M71, "XXX"))))))</f>
        <v>0.48714285714285716</v>
      </c>
      <c r="L71" s="130">
        <f>IF(ISNUMBER('2-3-1'!P71), '2-3-1'!P71, IF(ISNUMBER('2-3-1'!Q71), '2-3-1'!Q71, IF(ISNUMBER('2-3-1'!R71), '2-3-1'!R71, IF(ISNUMBER('2-3-1'!S71), '2-3-1'!S71, IF(ISNUMBER('2-3-1'!T71), '2-3-1'!T71, IF(ISNUMBER('2-3-1'!U71), '2-3-1'!U71, IF(ISNUMBER('2-3-1'!V71), '2-3-1'!V71, "XXX")))))))</f>
        <v>2.9721920499999999</v>
      </c>
      <c r="M71" s="130">
        <f>IF(ISNUMBER('2-3-2'!P71), '2-3-2'!P71, IF(ISNUMBER('2-3-2'!Q71), '2-3-2'!Q71, IF(ISNUMBER('2-3-2'!R71), '2-3-2'!R71, IF(ISNUMBER('2-3-2'!S71), '2-3-2'!S71, IF(ISNUMBER('2-3-2'!T71), '2-3-2'!T71, IF(ISNUMBER('2-3-2'!U71), '2-3-2'!U71, IF(ISNUMBER('2-3-2'!V71), '2-3-2'!V71, "XXX")))))))</f>
        <v>19.477888109999999</v>
      </c>
      <c r="N71" s="130">
        <f>IF(ISNUMBER('2-4-1'!V71),'2-4-1'!V71,IF(ISNUMBER('2-4-1'!U71),'2-4-1'!U71,IF(ISNUMBER('2-4-1'!W71),'2-4-1'!W71,IF(ISNUMBER('2-4-1'!T71),'2-4-1'!T71,IF(ISNUMBER('2-4-1'!X71),'2-4-1'!X71,IF(ISNUMBER('2-4-1'!S71),'2-4-1'!S71,'2016'!N71))))))</f>
        <v>4.42</v>
      </c>
      <c r="O71" s="130">
        <f>IF(ISNUMBER('2-4-2'!D71), '2-4-2'!D71, IF(ISNUMBER('2-4-2'!E71), '2-4-2'!E71, IF(ISNUMBER('2-4-2'!C71), '2-4-2'!C71, IF(ISNUMBER('2-4-2'!F71), '2-4-2'!F71, IF(ISNUMBER('2-4-2'!G71), '2-4-2'!G71, IF(ISNUMBER('2-4-2'!H71), '2-4-2'!H71, IF(ISNUMBER('2-4-2'!I71), '2-4-2'!I71, IF(ISNUMBER('2-4-2'!J71), '2-4-2'!J71, "XXX"))))))))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IF(ISNUMBER('2-6-1'!H71), '2-6-1'!H71, IF(ISNUMBER('2-6-1'!I71), '2-6-1'!I71, IF(ISNUMBER('2-6-1'!J71), '2-6-1'!J71, "XXX")))))))</f>
        <v>59.55621</v>
      </c>
      <c r="S71" s="130">
        <f>IF(ISNUMBER('2-6-2'!E71), '2-6-2'!E71, IF(ISNUMBER('2-6-2'!F71), '2-6-2'!F71, IF(ISNUMBER('2-6-2'!G71), '2-6-2'!G71, IF(ISNUMBER('2-6-2'!H71), '2-6-2'!H71, IF(ISNUMBER('2-6-2'!I71), '2-6-2'!I71, IF(ISNUMBER('2-6-2'!J71), '2-6-2'!J71, IF(ISNUMBER('2-6-2'!K71), '2-6-2'!K71, "XXX")))))))</f>
        <v>0.61</v>
      </c>
      <c r="T71" s="130">
        <f>IF(ISNUMBER('2-7-1'!H71), '2-7-1'!H71, IF(ISNUMBER('2-7-1'!I71), '2-7-1'!I71, IF(ISNUMBER('2-7-1'!J71), '2-7-1'!J71, IF(ISNUMBER('2-7-1'!K71), '2-7-1'!K71, IF(ISNUMBER('2-7-1'!L71), '2-7-1'!L71, IF(ISNUMBER('2-7-1'!M71), '2-7-1'!M71, "XXX"))))))</f>
        <v>0.57714285714285718</v>
      </c>
      <c r="U71" s="130">
        <f>IF(ISNUMBER('2-7-2'!H71), '2-7-2'!H71, IF(ISNUMBER('2-7-2'!I71), '2-7-2'!I71, IF(ISNUMBER('2-7-2'!J71), '2-7-2'!J71, IF(ISNUMBER('2-7-2'!K71), '2-7-2'!K71, IF(ISNUMBER('2-7-2'!L71), '2-7-2'!L71, IF(ISNUMBER('2-7-2'!M71), '2-7-2'!M71, "XXX"))))))</f>
        <v>0.46499999999999997</v>
      </c>
      <c r="V71" s="130">
        <f>IF(ISNUMBER('2-8-1'!H71), '2-8-1'!H71, IF(ISNUMBER('2-8-1'!I71), '2-8-1'!I71, IF(ISNUMBER('2-8-1'!J71), '2-8-1'!J71, IF(ISNUMBER('2-8-1'!K71), '2-8-1'!K71, IF(ISNUMBER('2-8-1'!L71), '2-8-1'!L71, IF(ISNUMBER('2-8-1'!M71), '2-8-1'!M71, "XXX"))))))</f>
        <v>0.62428571428571433</v>
      </c>
      <c r="W71" s="130">
        <f>IF(ISNUMBER('2-8-2'!H71), '2-8-2'!H71, IF(ISNUMBER('2-8-2'!I71), '2-8-2'!I71, IF(ISNUMBER('2-8-2'!J71), '2-8-2'!J71, IF(ISNUMBER('2-8-2'!K71), '2-8-2'!K71, IF(ISNUMBER('2-8-2'!L71), '2-8-2'!L71, IF(ISNUMBER('2-8-2'!M71), '2-8-2'!M71, "XXX"))))))</f>
        <v>0.45285714285714285</v>
      </c>
      <c r="X71" s="130">
        <f>IF(ISNUMBER('3-1'!I70), '3-1'!I70, "XXX")</f>
        <v>0.81200000000000006</v>
      </c>
      <c r="Y71" s="130">
        <f>'3-2'!Q70</f>
        <v>0.60962444500000001</v>
      </c>
    </row>
    <row r="72" spans="1:25" ht="15" x14ac:dyDescent="0.25">
      <c r="A72" s="19" t="s">
        <v>81</v>
      </c>
      <c r="B72" s="166" t="s">
        <v>81</v>
      </c>
      <c r="C72" s="165">
        <f>IF(ISNUMBER('1-1'!H72),'1-1'!H72, "XXX")</f>
        <v>3.7</v>
      </c>
      <c r="D72" s="130" t="str">
        <f>IF(UCDP!Y72, UCDP!Y72, "0.0")</f>
        <v>0.0</v>
      </c>
      <c r="E72" s="130">
        <f>IF(ISNUMBER('1-3'!I72), '1-3'!I72, IF(ISNUMBER('1-3'!J72), '1-3'!J72, IF(ISNUMBER('1-3'!K72), '1-3'!K72, IF(ISNUMBER('1-3'!L72), '1-3'!L72, IF(ISNUMBER('1-3'!M72), '1-3'!M72, IF(ISNUMBER('1-3'!P72), '1-3'!P72, IF(ISNUMBER('1-3'!Q72), '1-3'!Q72, "XXX")))))))</f>
        <v>89.333333333333343</v>
      </c>
      <c r="F72" s="130">
        <f>IF(ISNUMBER('1-4'!AP72),'1-4'!AP72, IF(ISNUMBER('1-4'!AQ72),'1-4'!AQ72, IF(ISNUMBER('1-4'!AR72),'1-4'!AR72, IF(ISNUMBER('1-4'!AS72),'1-4'!AS72, IF(ISNUMBER('1-4'!AT72),'1-4'!AT72, IF(ISNUMBER('1-4'!AU72),'1-4'!AU72, "XXX"))))))</f>
        <v>2</v>
      </c>
      <c r="G72" s="130">
        <f>IF(ISNUMBER('1-5'!H71),'1-5'!H71, "XXX")</f>
        <v>3</v>
      </c>
      <c r="H72" s="130">
        <f>IF(ISNUMBER('2-1-1'!H72), '2-1-1'!H72, IF(ISNUMBER('2-1-1'!I72), '2-1-1'!I72, IF(ISNUMBER('2-1-1'!J72), '2-1-1'!J72, IF(ISNUMBER('2-1-1'!K72), '2-1-1'!K72, IF(ISNUMBER('2-1-1'!L72), '2-1-1'!L72, IF(ISNUMBER('2-1-1'!M72), '2-1-1'!M72, "XXX"))))))</f>
        <v>0.86142857142857143</v>
      </c>
      <c r="I72" s="130">
        <f>AVERAGE('2-1-2'!D71, '2-1-2'!E71)</f>
        <v>0.75065999999999999</v>
      </c>
      <c r="J72" s="130">
        <f>IF(ISNUMBER('2-2-1'!AC72), '2-2-1'!AC72, IF(ISNUMBER('2-2-1'!AD72), '2-2-1'!AD72, IF(ISNUMBER('2-2-1'!AE72), '2-2-1'!AE72, IF(ISNUMBER('2-2-1'!AF72), '2-2-1'!AF72, IF(ISNUMBER('2-2-1'!AG72), '2-2-1'!AG72, IF(ISNUMBER('2-2-1'!AH72), '2-2-1'!AH72, IF(ISNUMBER('2-2-1'!AI72), '2-2-1'!AI72, IF(ISNUMBER('2-2-1'!Y72), '2-2-1'!Y72, IF(ISNUMBER('2-2-1'!X72), '2-2-1'!X72, IF(ISNUMBER('2-2-1'!W72), '2-2-1'!W72, IF(ISNUMBER('2-2-1'!AF72), '2-2-1'!AF72, IF(ISNUMBER('2-2-1'!V72), '2-2-1'!V72, IF(ISNUMBER('2-2-1'!U72), '2-2-1'!U72, IF(ISNUMBER('2-2-1'!T72), '2-2-1'!T72,"XXX"))))))))))))))</f>
        <v>2.6446800000000001</v>
      </c>
      <c r="K72" s="130">
        <f>IF(ISNUMBER('2-2-2'!H72), '2-2-2'!H72, IF(ISNUMBER('2-2-2'!I72), '2-2-2'!I72, IF(ISNUMBER('2-2-2'!J72), '2-2-2'!J72, IF(ISNUMBER('2-2-2'!K72), '2-2-2'!K72, IF(ISNUMBER('2-2-2'!L72), '2-2-2'!L72, IF(ISNUMBER('2-2-2'!M72), '2-2-2'!M72, "XXX"))))))</f>
        <v>0.73000000000000009</v>
      </c>
      <c r="L72" s="130">
        <f>IF(ISNUMBER('2-3-1'!P72), '2-3-1'!P72, IF(ISNUMBER('2-3-1'!Q72), '2-3-1'!Q72, IF(ISNUMBER('2-3-1'!R72), '2-3-1'!R72, IF(ISNUMBER('2-3-1'!S72), '2-3-1'!S72, IF(ISNUMBER('2-3-1'!T72), '2-3-1'!T72, IF(ISNUMBER('2-3-1'!U72), '2-3-1'!U72, IF(ISNUMBER('2-3-1'!V72), '2-3-1'!V72, "XXX")))))))</f>
        <v>8.9943361300000007</v>
      </c>
      <c r="M72" s="130">
        <f>IF(ISNUMBER('2-3-2'!P72), '2-3-2'!P72, IF(ISNUMBER('2-3-2'!Q72), '2-3-2'!Q72, IF(ISNUMBER('2-3-2'!R72), '2-3-2'!R72, IF(ISNUMBER('2-3-2'!S72), '2-3-2'!S72, IF(ISNUMBER('2-3-2'!T72), '2-3-2'!T72, IF(ISNUMBER('2-3-2'!U72), '2-3-2'!U72, IF(ISNUMBER('2-3-2'!V72), '2-3-2'!V72, "XXX")))))))</f>
        <v>12.70128059</v>
      </c>
      <c r="N72" s="130">
        <f>IF(ISNUMBER('2-4-1'!V72),'2-4-1'!V72,IF(ISNUMBER('2-4-1'!U72),'2-4-1'!U72,IF(ISNUMBER('2-4-1'!W72),'2-4-1'!W72,IF(ISNUMBER('2-4-1'!T72),'2-4-1'!T72,IF(ISNUMBER('2-4-1'!X72),'2-4-1'!X72,IF(ISNUMBER('2-4-1'!S72),'2-4-1'!S72,'2016'!N72))))))</f>
        <v>23.06</v>
      </c>
      <c r="O72" s="130">
        <f>IF(ISNUMBER('2-4-2'!D72), '2-4-2'!D72, IF(ISNUMBER('2-4-2'!E72), '2-4-2'!E72, IF(ISNUMBER('2-4-2'!C72), '2-4-2'!C72, IF(ISNUMBER('2-4-2'!F72), '2-4-2'!F72, IF(ISNUMBER('2-4-2'!G72), '2-4-2'!G72, IF(ISNUMBER('2-4-2'!H72), '2-4-2'!H72, IF(ISNUMBER('2-4-2'!I72), '2-4-2'!I72, IF(ISNUMBER('2-4-2'!J72), '2-4-2'!J72, "XXX"))))))))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IF(ISNUMBER('2-6-1'!H72), '2-6-1'!H72, IF(ISNUMBER('2-6-1'!I72), '2-6-1'!I72, IF(ISNUMBER('2-6-1'!J72), '2-6-1'!J72, "XXX")))))))</f>
        <v>88.473010000000002</v>
      </c>
      <c r="S72" s="130">
        <f>IF(ISNUMBER('2-6-2'!E72), '2-6-2'!E72, IF(ISNUMBER('2-6-2'!F72), '2-6-2'!F72, IF(ISNUMBER('2-6-2'!G72), '2-6-2'!G72, IF(ISNUMBER('2-6-2'!H72), '2-6-2'!H72, IF(ISNUMBER('2-6-2'!I72), '2-6-2'!I72, IF(ISNUMBER('2-6-2'!J72), '2-6-2'!J72, IF(ISNUMBER('2-6-2'!K72), '2-6-2'!K72, "XXX")))))))</f>
        <v>0</v>
      </c>
      <c r="T72" s="130">
        <f>IF(ISNUMBER('2-7-1'!H72), '2-7-1'!H72, IF(ISNUMBER('2-7-1'!I72), '2-7-1'!I72, IF(ISNUMBER('2-7-1'!J72), '2-7-1'!J72, IF(ISNUMBER('2-7-1'!K72), '2-7-1'!K72, IF(ISNUMBER('2-7-1'!L72), '2-7-1'!L72, IF(ISNUMBER('2-7-1'!M72), '2-7-1'!M72, "XXX"))))))</f>
        <v>0.82714285714285718</v>
      </c>
      <c r="U72" s="130">
        <f>IF(ISNUMBER('2-7-2'!H72), '2-7-2'!H72, IF(ISNUMBER('2-7-2'!I72), '2-7-2'!I72, IF(ISNUMBER('2-7-2'!J72), '2-7-2'!J72, IF(ISNUMBER('2-7-2'!K72), '2-7-2'!K72, IF(ISNUMBER('2-7-2'!L72), '2-7-2'!L72, IF(ISNUMBER('2-7-2'!M72), '2-7-2'!M72, "XXX"))))))</f>
        <v>0.74928571428571433</v>
      </c>
      <c r="V72" s="130">
        <f>IF(ISNUMBER('2-8-1'!H72), '2-8-1'!H72, IF(ISNUMBER('2-8-1'!I72), '2-8-1'!I72, IF(ISNUMBER('2-8-1'!J72), '2-8-1'!J72, IF(ISNUMBER('2-8-1'!K72), '2-8-1'!K72, IF(ISNUMBER('2-8-1'!L72), '2-8-1'!L72, IF(ISNUMBER('2-8-1'!M72), '2-8-1'!M72, "XXX"))))))</f>
        <v>0.66428571428571437</v>
      </c>
      <c r="W72" s="130">
        <f>IF(ISNUMBER('2-8-2'!H72), '2-8-2'!H72, IF(ISNUMBER('2-8-2'!I72), '2-8-2'!I72, IF(ISNUMBER('2-8-2'!J72), '2-8-2'!J72, IF(ISNUMBER('2-8-2'!K72), '2-8-2'!K72, IF(ISNUMBER('2-8-2'!L72), '2-8-2'!L72, IF(ISNUMBER('2-8-2'!M72), '2-8-2'!M72, "XXX"))))))</f>
        <v>0.59428571428571431</v>
      </c>
      <c r="X72" s="130">
        <f>IF(ISNUMBER('3-1'!I71), '3-1'!I71, "XXX")</f>
        <v>0.82499999999999996</v>
      </c>
      <c r="Y72" s="130">
        <f>'3-2'!Q71</f>
        <v>1.1623170380000001</v>
      </c>
    </row>
    <row r="73" spans="1:25" ht="15" x14ac:dyDescent="0.25">
      <c r="A73" s="19" t="s">
        <v>82</v>
      </c>
      <c r="B73" s="166" t="s">
        <v>82</v>
      </c>
      <c r="C73" s="165">
        <f>IF(ISNUMBER('1-1'!H73),'1-1'!H73, "XXX")</f>
        <v>6.2</v>
      </c>
      <c r="D73" s="130" t="str">
        <f>IF(UCDP!Y73, UCDP!Y73, "0.0")</f>
        <v>0.0</v>
      </c>
      <c r="E73" s="130">
        <f>IF(ISNUMBER('1-3'!I73), '1-3'!I73, IF(ISNUMBER('1-3'!J73), '1-3'!J73, IF(ISNUMBER('1-3'!K73), '1-3'!K73, IF(ISNUMBER('1-3'!L73), '1-3'!L73, IF(ISNUMBER('1-3'!M73), '1-3'!M73, IF(ISNUMBER('1-3'!P73), '1-3'!P73, IF(ISNUMBER('1-3'!Q73), '1-3'!Q73, "XXX")))))))</f>
        <v>98</v>
      </c>
      <c r="F73" s="130">
        <f>IF(ISNUMBER('1-4'!AP73),'1-4'!AP73, IF(ISNUMBER('1-4'!AQ73),'1-4'!AQ73, IF(ISNUMBER('1-4'!AR73),'1-4'!AR73, IF(ISNUMBER('1-4'!AS73),'1-4'!AS73, IF(ISNUMBER('1-4'!AT73),'1-4'!AT73, IF(ISNUMBER('1-4'!AU73),'1-4'!AU73, "XXX"))))))</f>
        <v>3</v>
      </c>
      <c r="G73" s="130">
        <f>IF(ISNUMBER('1-5'!H72),'1-5'!H72, "XXX")</f>
        <v>7.4</v>
      </c>
      <c r="H73" s="130">
        <f>IF(ISNUMBER('2-1-1'!H73), '2-1-1'!H73, IF(ISNUMBER('2-1-1'!I73), '2-1-1'!I73, IF(ISNUMBER('2-1-1'!J73), '2-1-1'!J73, IF(ISNUMBER('2-1-1'!K73), '2-1-1'!K73, IF(ISNUMBER('2-1-1'!L73), '2-1-1'!L73, IF(ISNUMBER('2-1-1'!M73), '2-1-1'!M73, "XXX"))))))</f>
        <v>0.61857142857142855</v>
      </c>
      <c r="I73" s="130">
        <f>AVERAGE('2-1-2'!D72, '2-1-2'!E72)</f>
        <v>0.29100000000000004</v>
      </c>
      <c r="J73" s="130">
        <f>IF(ISNUMBER('2-2-1'!AC73), '2-2-1'!AC73, IF(ISNUMBER('2-2-1'!AD73), '2-2-1'!AD73, IF(ISNUMBER('2-2-1'!AE73), '2-2-1'!AE73, IF(ISNUMBER('2-2-1'!AF73), '2-2-1'!AF73, IF(ISNUMBER('2-2-1'!AG73), '2-2-1'!AG73, IF(ISNUMBER('2-2-1'!AH73), '2-2-1'!AH73, IF(ISNUMBER('2-2-1'!AI73), '2-2-1'!AI73, IF(ISNUMBER('2-2-1'!Y73), '2-2-1'!Y73, IF(ISNUMBER('2-2-1'!X73), '2-2-1'!X73, IF(ISNUMBER('2-2-1'!W73), '2-2-1'!W73, IF(ISNUMBER('2-2-1'!AF73), '2-2-1'!AF73, IF(ISNUMBER('2-2-1'!V73), '2-2-1'!V73, IF(ISNUMBER('2-2-1'!U73), '2-2-1'!U73, IF(ISNUMBER('2-2-1'!T73), '2-2-1'!T73,"XXX"))))))))))))))</f>
        <v>3.05654</v>
      </c>
      <c r="K73" s="130">
        <f>IF(ISNUMBER('2-2-2'!H73), '2-2-2'!H73, IF(ISNUMBER('2-2-2'!I73), '2-2-2'!I73, IF(ISNUMBER('2-2-2'!J73), '2-2-2'!J73, IF(ISNUMBER('2-2-2'!K73), '2-2-2'!K73, IF(ISNUMBER('2-2-2'!L73), '2-2-2'!L73, IF(ISNUMBER('2-2-2'!M73), '2-2-2'!M73, "XXX"))))))</f>
        <v>0.66285714285714281</v>
      </c>
      <c r="L73" s="130">
        <f>IF(ISNUMBER('2-3-1'!P73), '2-3-1'!P73, IF(ISNUMBER('2-3-1'!Q73), '2-3-1'!Q73, IF(ISNUMBER('2-3-1'!R73), '2-3-1'!R73, IF(ISNUMBER('2-3-1'!S73), '2-3-1'!S73, IF(ISNUMBER('2-3-1'!T73), '2-3-1'!T73, IF(ISNUMBER('2-3-1'!U73), '2-3-1'!U73, IF(ISNUMBER('2-3-1'!V73), '2-3-1'!V73, "XXX")))))))</f>
        <v>4.4107427599999998</v>
      </c>
      <c r="M73" s="130">
        <f>IF(ISNUMBER('2-3-2'!P73), '2-3-2'!P73, IF(ISNUMBER('2-3-2'!Q73), '2-3-2'!Q73, IF(ISNUMBER('2-3-2'!R73), '2-3-2'!R73, IF(ISNUMBER('2-3-2'!S73), '2-3-2'!S73, IF(ISNUMBER('2-3-2'!T73), '2-3-2'!T73, IF(ISNUMBER('2-3-2'!U73), '2-3-2'!U73, IF(ISNUMBER('2-3-2'!V73), '2-3-2'!V73, "XXX")))))))</f>
        <v>22.133485790000002</v>
      </c>
      <c r="N73" s="130">
        <f>IF(ISNUMBER('2-4-1'!V73),'2-4-1'!V73,IF(ISNUMBER('2-4-1'!U73),'2-4-1'!U73,IF(ISNUMBER('2-4-1'!W73),'2-4-1'!W73,IF(ISNUMBER('2-4-1'!T73),'2-4-1'!T73,IF(ISNUMBER('2-4-1'!X73),'2-4-1'!X73,IF(ISNUMBER('2-4-1'!S73),'2-4-1'!S73,'2016'!N73))))))</f>
        <v>9.8290980564462007</v>
      </c>
      <c r="O73" s="130" t="str">
        <f>IF(ISNUMBER('2-4-2'!D73), '2-4-2'!D73, IF(ISNUMBER('2-4-2'!E73), '2-4-2'!E73, IF(ISNUMBER('2-4-2'!C73), '2-4-2'!C73, IF(ISNUMBER('2-4-2'!F73), '2-4-2'!F73, IF(ISNUMBER('2-4-2'!G73), '2-4-2'!G73, IF(ISNUMBER('2-4-2'!H73), '2-4-2'!H73, IF(ISNUMBER('2-4-2'!I73), '2-4-2'!I73, IF(ISNUMBER('2-4-2'!J73), '2-4-2'!J73, "XXX"))))))))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IF(ISNUMBER('2-6-1'!H73), '2-6-1'!H73, IF(ISNUMBER('2-6-1'!I73), '2-6-1'!I73, IF(ISNUMBER('2-6-1'!J73), '2-6-1'!J73, "XXX")))))))</f>
        <v>85.574089999999998</v>
      </c>
      <c r="S73" s="130">
        <f>IF(ISNUMBER('2-6-2'!E73), '2-6-2'!E73, IF(ISNUMBER('2-6-2'!F73), '2-6-2'!F73, IF(ISNUMBER('2-6-2'!G73), '2-6-2'!G73, IF(ISNUMBER('2-6-2'!H73), '2-6-2'!H73, IF(ISNUMBER('2-6-2'!I73), '2-6-2'!I73, IF(ISNUMBER('2-6-2'!J73), '2-6-2'!J73, IF(ISNUMBER('2-6-2'!K73), '2-6-2'!K73, "XXX")))))))</f>
        <v>0.12</v>
      </c>
      <c r="T73" s="130">
        <f>IF(ISNUMBER('2-7-1'!H73), '2-7-1'!H73, IF(ISNUMBER('2-7-1'!I73), '2-7-1'!I73, IF(ISNUMBER('2-7-1'!J73), '2-7-1'!J73, IF(ISNUMBER('2-7-1'!K73), '2-7-1'!K73, IF(ISNUMBER('2-7-1'!L73), '2-7-1'!L73, IF(ISNUMBER('2-7-1'!M73), '2-7-1'!M73, "XXX"))))))</f>
        <v>0.72428571428571431</v>
      </c>
      <c r="U73" s="130">
        <f>IF(ISNUMBER('2-7-2'!H73), '2-7-2'!H73, IF(ISNUMBER('2-7-2'!I73), '2-7-2'!I73, IF(ISNUMBER('2-7-2'!J73), '2-7-2'!J73, IF(ISNUMBER('2-7-2'!K73), '2-7-2'!K73, IF(ISNUMBER('2-7-2'!L73), '2-7-2'!L73, IF(ISNUMBER('2-7-2'!M73), '2-7-2'!M73, "XXX"))))))</f>
        <v>0.58785714285714286</v>
      </c>
      <c r="V73" s="130">
        <f>IF(ISNUMBER('2-8-1'!H73), '2-8-1'!H73, IF(ISNUMBER('2-8-1'!I73), '2-8-1'!I73, IF(ISNUMBER('2-8-1'!J73), '2-8-1'!J73, IF(ISNUMBER('2-8-1'!K73), '2-8-1'!K73, IF(ISNUMBER('2-8-1'!L73), '2-8-1'!L73, IF(ISNUMBER('2-8-1'!M73), '2-8-1'!M73, "XXX"))))))</f>
        <v>0.67</v>
      </c>
      <c r="W73" s="130">
        <f>IF(ISNUMBER('2-8-2'!H73), '2-8-2'!H73, IF(ISNUMBER('2-8-2'!I73), '2-8-2'!I73, IF(ISNUMBER('2-8-2'!J73), '2-8-2'!J73, IF(ISNUMBER('2-8-2'!K73), '2-8-2'!K73, IF(ISNUMBER('2-8-2'!L73), '2-8-2'!L73, IF(ISNUMBER('2-8-2'!M73), '2-8-2'!M73, "XXX"))))))</f>
        <v>0.59428571428571431</v>
      </c>
      <c r="X73" s="130">
        <f>IF(ISNUMBER('3-1'!I72), '3-1'!I72, "XXX")</f>
        <v>0.26300000000000001</v>
      </c>
      <c r="Y73" s="130">
        <f>'3-2'!Q72</f>
        <v>-0.70835983800000002</v>
      </c>
    </row>
    <row r="74" spans="1:25" ht="15" x14ac:dyDescent="0.25">
      <c r="A74" s="19" t="s">
        <v>83</v>
      </c>
      <c r="B74" s="166" t="s">
        <v>83</v>
      </c>
      <c r="C74" s="165">
        <f>IF(ISNUMBER('1-1'!H74),'1-1'!H74, "XXX")</f>
        <v>5.3</v>
      </c>
      <c r="D74" s="130" t="str">
        <f>IF(UCDP!Y74, UCDP!Y74, "0.0")</f>
        <v>0.0</v>
      </c>
      <c r="E74" s="130">
        <f>IF(ISNUMBER('1-3'!I74), '1-3'!I74, IF(ISNUMBER('1-3'!J74), '1-3'!J74, IF(ISNUMBER('1-3'!K74), '1-3'!K74, IF(ISNUMBER('1-3'!L74), '1-3'!L74, IF(ISNUMBER('1-3'!M74), '1-3'!M74, IF(ISNUMBER('1-3'!P74), '1-3'!P74, IF(ISNUMBER('1-3'!Q74), '1-3'!Q74, "XXX")))))))</f>
        <v>82.500000000000014</v>
      </c>
      <c r="F74" s="130">
        <f>IF(ISNUMBER('1-4'!AP74),'1-4'!AP74, IF(ISNUMBER('1-4'!AQ74),'1-4'!AQ74, IF(ISNUMBER('1-4'!AR74),'1-4'!AR74, IF(ISNUMBER('1-4'!AS74),'1-4'!AS74, IF(ISNUMBER('1-4'!AT74),'1-4'!AT74, IF(ISNUMBER('1-4'!AU74),'1-4'!AU74, "XXX"))))))</f>
        <v>3</v>
      </c>
      <c r="G74" s="130">
        <f>IF(ISNUMBER('1-5'!H73),'1-5'!H73, "XXX")</f>
        <v>7.1</v>
      </c>
      <c r="H74" s="130">
        <f>IF(ISNUMBER('2-1-1'!H74), '2-1-1'!H74, IF(ISNUMBER('2-1-1'!I74), '2-1-1'!I74, IF(ISNUMBER('2-1-1'!J74), '2-1-1'!J74, IF(ISNUMBER('2-1-1'!K74), '2-1-1'!K74, IF(ISNUMBER('2-1-1'!L74), '2-1-1'!L74, IF(ISNUMBER('2-1-1'!M74), '2-1-1'!M74, "XXX"))))))</f>
        <v>0.59571428571428564</v>
      </c>
      <c r="I74" s="130">
        <f>AVERAGE('2-1-2'!D73, '2-1-2'!E73)</f>
        <v>0.46516999999999997</v>
      </c>
      <c r="J74" s="130" t="str">
        <f>IF(ISNUMBER('2-2-1'!AC74), '2-2-1'!AC74, IF(ISNUMBER('2-2-1'!AD74), '2-2-1'!AD74, IF(ISNUMBER('2-2-1'!AE74), '2-2-1'!AE74, IF(ISNUMBER('2-2-1'!AF74), '2-2-1'!AF74, IF(ISNUMBER('2-2-1'!AG74), '2-2-1'!AG74, IF(ISNUMBER('2-2-1'!AH74), '2-2-1'!AH74, IF(ISNUMBER('2-2-1'!AI74), '2-2-1'!AI74, IF(ISNUMBER('2-2-1'!Y74), '2-2-1'!Y74, IF(ISNUMBER('2-2-1'!X74), '2-2-1'!X74, IF(ISNUMBER('2-2-1'!W74), '2-2-1'!W74, IF(ISNUMBER('2-2-1'!AF74), '2-2-1'!AF74, IF(ISNUMBER('2-2-1'!V74), '2-2-1'!V74, IF(ISNUMBER('2-2-1'!U74), '2-2-1'!U74, IF(ISNUMBER('2-2-1'!T74), '2-2-1'!T74,"XXX"))))))))))))))</f>
        <v>XXX</v>
      </c>
      <c r="K74" s="130">
        <f>IF(ISNUMBER('2-2-2'!H74), '2-2-2'!H74, IF(ISNUMBER('2-2-2'!I74), '2-2-2'!I74, IF(ISNUMBER('2-2-2'!J74), '2-2-2'!J74, IF(ISNUMBER('2-2-2'!K74), '2-2-2'!K74, IF(ISNUMBER('2-2-2'!L74), '2-2-2'!L74, IF(ISNUMBER('2-2-2'!M74), '2-2-2'!M74, "XXX"))))))</f>
        <v>0.56428571428571428</v>
      </c>
      <c r="L74" s="130">
        <f>IF(ISNUMBER('2-3-1'!P74), '2-3-1'!P74, IF(ISNUMBER('2-3-1'!Q74), '2-3-1'!Q74, IF(ISNUMBER('2-3-1'!R74), '2-3-1'!R74, IF(ISNUMBER('2-3-1'!S74), '2-3-1'!S74, IF(ISNUMBER('2-3-1'!T74), '2-3-1'!T74, IF(ISNUMBER('2-3-1'!U74), '2-3-1'!U74, IF(ISNUMBER('2-3-1'!V74), '2-3-1'!V74, "XXX")))))))</f>
        <v>1.84699535</v>
      </c>
      <c r="M74" s="130">
        <f>IF(ISNUMBER('2-3-2'!P74), '2-3-2'!P74, IF(ISNUMBER('2-3-2'!Q74), '2-3-2'!Q74, IF(ISNUMBER('2-3-2'!R74), '2-3-2'!R74, IF(ISNUMBER('2-3-2'!S74), '2-3-2'!S74, IF(ISNUMBER('2-3-2'!T74), '2-3-2'!T74, IF(ISNUMBER('2-3-2'!U74), '2-3-2'!U74, IF(ISNUMBER('2-3-2'!V74), '2-3-2'!V74, "XXX")))))))</f>
        <v>25.955278400000001</v>
      </c>
      <c r="N74" s="130">
        <f>IF(ISNUMBER('2-4-1'!V74),'2-4-1'!V74,IF(ISNUMBER('2-4-1'!U74),'2-4-1'!U74,IF(ISNUMBER('2-4-1'!W74),'2-4-1'!W74,IF(ISNUMBER('2-4-1'!T74),'2-4-1'!T74,IF(ISNUMBER('2-4-1'!X74),'2-4-1'!X74,IF(ISNUMBER('2-4-1'!S74),'2-4-1'!S74,'2016'!N74))))))</f>
        <v>5.9869007435072206</v>
      </c>
      <c r="O74" s="130">
        <f>IF(ISNUMBER('2-4-2'!D74), '2-4-2'!D74, IF(ISNUMBER('2-4-2'!E74), '2-4-2'!E74, IF(ISNUMBER('2-4-2'!C74), '2-4-2'!C74, IF(ISNUMBER('2-4-2'!F74), '2-4-2'!F74, IF(ISNUMBER('2-4-2'!G74), '2-4-2'!G74, IF(ISNUMBER('2-4-2'!H74), '2-4-2'!H74, IF(ISNUMBER('2-4-2'!I74), '2-4-2'!I74, IF(ISNUMBER('2-4-2'!J74), '2-4-2'!J74, "XXX"))))))))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IF(ISNUMBER('2-6-1'!H74), '2-6-1'!H74, IF(ISNUMBER('2-6-1'!I74), '2-6-1'!I74, IF(ISNUMBER('2-6-1'!J74), '2-6-1'!J74, "XXX")))))))</f>
        <v>69.580430000000007</v>
      </c>
      <c r="S74" s="130">
        <f>IF(ISNUMBER('2-6-2'!E74), '2-6-2'!E74, IF(ISNUMBER('2-6-2'!F74), '2-6-2'!F74, IF(ISNUMBER('2-6-2'!G74), '2-6-2'!G74, IF(ISNUMBER('2-6-2'!H74), '2-6-2'!H74, IF(ISNUMBER('2-6-2'!I74), '2-6-2'!I74, IF(ISNUMBER('2-6-2'!J74), '2-6-2'!J74, IF(ISNUMBER('2-6-2'!K74), '2-6-2'!K74, "XXX")))))))</f>
        <v>0.01</v>
      </c>
      <c r="T74" s="130">
        <f>IF(ISNUMBER('2-7-1'!H74), '2-7-1'!H74, IF(ISNUMBER('2-7-1'!I74), '2-7-1'!I74, IF(ISNUMBER('2-7-1'!J74), '2-7-1'!J74, IF(ISNUMBER('2-7-1'!K74), '2-7-1'!K74, IF(ISNUMBER('2-7-1'!L74), '2-7-1'!L74, IF(ISNUMBER('2-7-1'!M74), '2-7-1'!M74, "XXX"))))))</f>
        <v>0.57857142857142851</v>
      </c>
      <c r="U74" s="130">
        <f>IF(ISNUMBER('2-7-2'!H74), '2-7-2'!H74, IF(ISNUMBER('2-7-2'!I74), '2-7-2'!I74, IF(ISNUMBER('2-7-2'!J74), '2-7-2'!J74, IF(ISNUMBER('2-7-2'!K74), '2-7-2'!K74, IF(ISNUMBER('2-7-2'!L74), '2-7-2'!L74, IF(ISNUMBER('2-7-2'!M74), '2-7-2'!M74, "XXX"))))))</f>
        <v>0.49285714285714288</v>
      </c>
      <c r="V74" s="130">
        <f>IF(ISNUMBER('2-8-1'!H74), '2-8-1'!H74, IF(ISNUMBER('2-8-1'!I74), '2-8-1'!I74, IF(ISNUMBER('2-8-1'!J74), '2-8-1'!J74, IF(ISNUMBER('2-8-1'!K74), '2-8-1'!K74, IF(ISNUMBER('2-8-1'!L74), '2-8-1'!L74, IF(ISNUMBER('2-8-1'!M74), '2-8-1'!M74, "XXX"))))))</f>
        <v>0.63142857142857145</v>
      </c>
      <c r="W74" s="130">
        <f>IF(ISNUMBER('2-8-2'!H74), '2-8-2'!H74, IF(ISNUMBER('2-8-2'!I74), '2-8-2'!I74, IF(ISNUMBER('2-8-2'!J74), '2-8-2'!J74, IF(ISNUMBER('2-8-2'!K74), '2-8-2'!K74, IF(ISNUMBER('2-8-2'!L74), '2-8-2'!L74, IF(ISNUMBER('2-8-2'!M74), '2-8-2'!M74, "XXX"))))))</f>
        <v>0.56428571428571428</v>
      </c>
      <c r="X74" s="130">
        <f>IF(ISNUMBER('3-1'!I73), '3-1'!I73, "XXX")</f>
        <v>0.23200000000000001</v>
      </c>
      <c r="Y74" s="130">
        <f>'3-2'!Q73</f>
        <v>-1.133806109</v>
      </c>
    </row>
    <row r="75" spans="1:25" ht="15" x14ac:dyDescent="0.25">
      <c r="A75" s="19" t="s">
        <v>84</v>
      </c>
      <c r="B75" s="166" t="s">
        <v>84</v>
      </c>
      <c r="C75" s="165">
        <f>IF(ISNUMBER('1-1'!H75),'1-1'!H75, "XXX")</f>
        <v>8.5</v>
      </c>
      <c r="D75" s="130">
        <f>IF(UCDP!Y75, UCDP!Y75, "0.0")</f>
        <v>8.964496495821009E-4</v>
      </c>
      <c r="E75" s="130">
        <f>IF(ISNUMBER('1-3'!I75), '1-3'!I75, IF(ISNUMBER('1-3'!J75), '1-3'!J75, IF(ISNUMBER('1-3'!K75), '1-3'!K75, IF(ISNUMBER('1-3'!L75), '1-3'!L75, IF(ISNUMBER('1-3'!M75), '1-3'!M75, IF(ISNUMBER('1-3'!P75), '1-3'!P75, IF(ISNUMBER('1-3'!Q75), '1-3'!Q75, "XXX")))))))</f>
        <v>61.5</v>
      </c>
      <c r="F75" s="130">
        <f>IF(ISNUMBER('1-4'!AP75),'1-4'!AP75, IF(ISNUMBER('1-4'!AQ75),'1-4'!AQ75, IF(ISNUMBER('1-4'!AR75),'1-4'!AR75, IF(ISNUMBER('1-4'!AS75),'1-4'!AS75, IF(ISNUMBER('1-4'!AT75),'1-4'!AT75, IF(ISNUMBER('1-4'!AU75),'1-4'!AU75, "XXX"))))))</f>
        <v>4</v>
      </c>
      <c r="G75" s="130">
        <f>IF(ISNUMBER('1-5'!H74),'1-5'!H74, "XXX")</f>
        <v>7.1</v>
      </c>
      <c r="H75" s="130">
        <f>IF(ISNUMBER('2-1-1'!H75), '2-1-1'!H75, IF(ISNUMBER('2-1-1'!I75), '2-1-1'!I75, IF(ISNUMBER('2-1-1'!J75), '2-1-1'!J75, IF(ISNUMBER('2-1-1'!K75), '2-1-1'!K75, IF(ISNUMBER('2-1-1'!L75), '2-1-1'!L75, IF(ISNUMBER('2-1-1'!M75), '2-1-1'!M75, "XXX"))))))</f>
        <v>0.46285714285714286</v>
      </c>
      <c r="I75" s="130">
        <f>AVERAGE('2-1-2'!D74, '2-1-2'!E74)</f>
        <v>0.14121</v>
      </c>
      <c r="J75" s="130">
        <f>IF(ISNUMBER('2-2-1'!AC75), '2-2-1'!AC75, IF(ISNUMBER('2-2-1'!AD75), '2-2-1'!AD75, IF(ISNUMBER('2-2-1'!AE75), '2-2-1'!AE75, IF(ISNUMBER('2-2-1'!AF75), '2-2-1'!AF75, IF(ISNUMBER('2-2-1'!AG75), '2-2-1'!AG75, IF(ISNUMBER('2-2-1'!AH75), '2-2-1'!AH75, IF(ISNUMBER('2-2-1'!AI75), '2-2-1'!AI75, IF(ISNUMBER('2-2-1'!Y75), '2-2-1'!Y75, IF(ISNUMBER('2-2-1'!X75), '2-2-1'!X75, IF(ISNUMBER('2-2-1'!W75), '2-2-1'!W75, IF(ISNUMBER('2-2-1'!AF75), '2-2-1'!AF75, IF(ISNUMBER('2-2-1'!V75), '2-2-1'!V75, IF(ISNUMBER('2-2-1'!U75), '2-2-1'!U75, IF(ISNUMBER('2-2-1'!T75), '2-2-1'!T75,"XXX"))))))))))))))</f>
        <v>4.1842699999999997</v>
      </c>
      <c r="K75" s="130">
        <f>IF(ISNUMBER('2-2-2'!H75), '2-2-2'!H75, IF(ISNUMBER('2-2-2'!I75), '2-2-2'!I75, IF(ISNUMBER('2-2-2'!J75), '2-2-2'!J75, IF(ISNUMBER('2-2-2'!K75), '2-2-2'!K75, IF(ISNUMBER('2-2-2'!L75), '2-2-2'!L75, IF(ISNUMBER('2-2-2'!M75), '2-2-2'!M75, "XXX"))))))</f>
        <v>0.51142857142857145</v>
      </c>
      <c r="L75" s="130">
        <f>IF(ISNUMBER('2-3-1'!P75), '2-3-1'!P75, IF(ISNUMBER('2-3-1'!Q75), '2-3-1'!Q75, IF(ISNUMBER('2-3-1'!R75), '2-3-1'!R75, IF(ISNUMBER('2-3-1'!S75), '2-3-1'!S75, IF(ISNUMBER('2-3-1'!T75), '2-3-1'!T75, IF(ISNUMBER('2-3-1'!U75), '2-3-1'!U75, IF(ISNUMBER('2-3-1'!V75), '2-3-1'!V75, "XXX")))))))</f>
        <v>1.85911059</v>
      </c>
      <c r="M75" s="130">
        <f>IF(ISNUMBER('2-3-2'!P75), '2-3-2'!P75, IF(ISNUMBER('2-3-2'!Q75), '2-3-2'!Q75, IF(ISNUMBER('2-3-2'!R75), '2-3-2'!R75, IF(ISNUMBER('2-3-2'!S75), '2-3-2'!S75, IF(ISNUMBER('2-3-2'!T75), '2-3-2'!T75, IF(ISNUMBER('2-3-2'!U75), '2-3-2'!U75, IF(ISNUMBER('2-3-2'!V75), '2-3-2'!V75, "XXX")))))))</f>
        <v>32.132034300000001</v>
      </c>
      <c r="N75" s="130">
        <f>IF(ISNUMBER('2-4-1'!V75),'2-4-1'!V75,IF(ISNUMBER('2-4-1'!U75),'2-4-1'!U75,IF(ISNUMBER('2-4-1'!W75),'2-4-1'!W75,IF(ISNUMBER('2-4-1'!T75),'2-4-1'!T75,IF(ISNUMBER('2-4-1'!X75),'2-4-1'!X75,IF(ISNUMBER('2-4-1'!S75),'2-4-1'!S75,'2016'!N75))))))</f>
        <v>2.2867993499636086</v>
      </c>
      <c r="O75" s="130">
        <f>IF(ISNUMBER('2-4-2'!D75), '2-4-2'!D75, IF(ISNUMBER('2-4-2'!E75), '2-4-2'!E75, IF(ISNUMBER('2-4-2'!C75), '2-4-2'!C75, IF(ISNUMBER('2-4-2'!F75), '2-4-2'!F75, IF(ISNUMBER('2-4-2'!G75), '2-4-2'!G75, IF(ISNUMBER('2-4-2'!H75), '2-4-2'!H75, IF(ISNUMBER('2-4-2'!I75), '2-4-2'!I75, IF(ISNUMBER('2-4-2'!J75), '2-4-2'!J75, "XXX"))))))))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IF(ISNUMBER('2-6-1'!H75), '2-6-1'!H75, IF(ISNUMBER('2-6-1'!I75), '2-6-1'!I75, IF(ISNUMBER('2-6-1'!J75), '2-6-1'!J75, "XXX")))))))</f>
        <v>34.034640000000003</v>
      </c>
      <c r="S75" s="130">
        <f>IF(ISNUMBER('2-6-2'!E75), '2-6-2'!E75, IF(ISNUMBER('2-6-2'!F75), '2-6-2'!F75, IF(ISNUMBER('2-6-2'!G75), '2-6-2'!G75, IF(ISNUMBER('2-6-2'!H75), '2-6-2'!H75, IF(ISNUMBER('2-6-2'!I75), '2-6-2'!I75, IF(ISNUMBER('2-6-2'!J75), '2-6-2'!J75, IF(ISNUMBER('2-6-2'!K75), '2-6-2'!K75, "XXX")))))))</f>
        <v>33.880000000000003</v>
      </c>
      <c r="T75" s="130">
        <f>IF(ISNUMBER('2-7-1'!H75), '2-7-1'!H75, IF(ISNUMBER('2-7-1'!I75), '2-7-1'!I75, IF(ISNUMBER('2-7-1'!J75), '2-7-1'!J75, IF(ISNUMBER('2-7-1'!K75), '2-7-1'!K75, IF(ISNUMBER('2-7-1'!L75), '2-7-1'!L75, IF(ISNUMBER('2-7-1'!M75), '2-7-1'!M75, "XXX"))))))</f>
        <v>0.53714285714285714</v>
      </c>
      <c r="U75" s="130">
        <f>IF(ISNUMBER('2-7-2'!H75), '2-7-2'!H75, IF(ISNUMBER('2-7-2'!I75), '2-7-2'!I75, IF(ISNUMBER('2-7-2'!J75), '2-7-2'!J75, IF(ISNUMBER('2-7-2'!K75), '2-7-2'!K75, IF(ISNUMBER('2-7-2'!L75), '2-7-2'!L75, IF(ISNUMBER('2-7-2'!M75), '2-7-2'!M75, "XXX"))))))</f>
        <v>0.45285714285714285</v>
      </c>
      <c r="V75" s="130">
        <f>IF(ISNUMBER('2-8-1'!H75), '2-8-1'!H75, IF(ISNUMBER('2-8-1'!I75), '2-8-1'!I75, IF(ISNUMBER('2-8-1'!J75), '2-8-1'!J75, IF(ISNUMBER('2-8-1'!K75), '2-8-1'!K75, IF(ISNUMBER('2-8-1'!L75), '2-8-1'!L75, IF(ISNUMBER('2-8-1'!M75), '2-8-1'!M75, "XXX"))))))</f>
        <v>0.61</v>
      </c>
      <c r="W75" s="130">
        <f>IF(ISNUMBER('2-8-2'!H75), '2-8-2'!H75, IF(ISNUMBER('2-8-2'!I75), '2-8-2'!I75, IF(ISNUMBER('2-8-2'!J75), '2-8-2'!J75, IF(ISNUMBER('2-8-2'!K75), '2-8-2'!K75, IF(ISNUMBER('2-8-2'!L75), '2-8-2'!L75, IF(ISNUMBER('2-8-2'!M75), '2-8-2'!M75, "XXX"))))))</f>
        <v>0.52571428571428569</v>
      </c>
      <c r="X75" s="130">
        <f>IF(ISNUMBER('3-1'!I74), '3-1'!I74, "XXX")</f>
        <v>0.495</v>
      </c>
      <c r="Y75" s="130">
        <f>'3-2'!Q74</f>
        <v>-0.12805451500000001</v>
      </c>
    </row>
    <row r="76" spans="1:25" ht="15" x14ac:dyDescent="0.25">
      <c r="A76" s="19" t="s">
        <v>191</v>
      </c>
      <c r="B76" s="166" t="s">
        <v>179</v>
      </c>
      <c r="C76" s="165">
        <f>IF(ISNUMBER('1-1'!H76),'1-1'!H76, "XXX")</f>
        <v>5.4</v>
      </c>
      <c r="D76" s="130" t="str">
        <f>IF(UCDP!Y76, UCDP!Y76, "0.0")</f>
        <v>0.0</v>
      </c>
      <c r="E76" s="130">
        <f>IF(ISNUMBER('1-3'!I76), '1-3'!I76, IF(ISNUMBER('1-3'!J76), '1-3'!J76, IF(ISNUMBER('1-3'!K76), '1-3'!K76, IF(ISNUMBER('1-3'!L76), '1-3'!L76, IF(ISNUMBER('1-3'!M76), '1-3'!M76, IF(ISNUMBER('1-3'!P76), '1-3'!P76, IF(ISNUMBER('1-3'!Q76), '1-3'!Q76, "XXX")))))))</f>
        <v>81.5</v>
      </c>
      <c r="F76" s="130">
        <f>IF(ISNUMBER('1-4'!AP76),'1-4'!AP76, IF(ISNUMBER('1-4'!AQ76),'1-4'!AQ76, IF(ISNUMBER('1-4'!AR76),'1-4'!AR76, IF(ISNUMBER('1-4'!AS76),'1-4'!AS76, IF(ISNUMBER('1-4'!AT76),'1-4'!AT76, IF(ISNUMBER('1-4'!AU76),'1-4'!AU76, "XXX"))))))</f>
        <v>2</v>
      </c>
      <c r="G76" s="130">
        <f>IF(ISNUMBER('1-5'!H75),'1-5'!H75, "XXX")</f>
        <v>2.6</v>
      </c>
      <c r="H76" s="130">
        <f>IF(ISNUMBER('2-1-1'!H76), '2-1-1'!H76, IF(ISNUMBER('2-1-1'!I76), '2-1-1'!I76, IF(ISNUMBER('2-1-1'!J76), '2-1-1'!J76, IF(ISNUMBER('2-1-1'!K76), '2-1-1'!K76, IF(ISNUMBER('2-1-1'!L76), '2-1-1'!L76, IF(ISNUMBER('2-1-1'!M76), '2-1-1'!M76, "XXX"))))))</f>
        <v>0.83571428571428563</v>
      </c>
      <c r="I76" s="130">
        <f>AVERAGE('2-1-2'!D75, '2-1-2'!E75)</f>
        <v>0.88531000000000004</v>
      </c>
      <c r="J76" s="130">
        <f>IF(ISNUMBER('2-2-1'!AC76), '2-2-1'!AC76, IF(ISNUMBER('2-2-1'!AD76), '2-2-1'!AD76, IF(ISNUMBER('2-2-1'!AE76), '2-2-1'!AE76, IF(ISNUMBER('2-2-1'!AF76), '2-2-1'!AF76, IF(ISNUMBER('2-2-1'!AG76), '2-2-1'!AG76, IF(ISNUMBER('2-2-1'!AH76), '2-2-1'!AH76, IF(ISNUMBER('2-2-1'!AI76), '2-2-1'!AI76, IF(ISNUMBER('2-2-1'!Y76), '2-2-1'!Y76, IF(ISNUMBER('2-2-1'!X76), '2-2-1'!X76, IF(ISNUMBER('2-2-1'!W76), '2-2-1'!W76, IF(ISNUMBER('2-2-1'!AF76), '2-2-1'!AF76, IF(ISNUMBER('2-2-1'!V76), '2-2-1'!V76, IF(ISNUMBER('2-2-1'!U76), '2-2-1'!U76, IF(ISNUMBER('2-2-1'!T76), '2-2-1'!T76,"XXX"))))))))))))))</f>
        <v>3.0495700000000001</v>
      </c>
      <c r="K76" s="130">
        <f>IF(ISNUMBER('2-2-2'!H76), '2-2-2'!H76, IF(ISNUMBER('2-2-2'!I76), '2-2-2'!I76, IF(ISNUMBER('2-2-2'!J76), '2-2-2'!J76, IF(ISNUMBER('2-2-2'!K76), '2-2-2'!K76, IF(ISNUMBER('2-2-2'!L76), '2-2-2'!L76, IF(ISNUMBER('2-2-2'!M76), '2-2-2'!M76, "XXX"))))))</f>
        <v>0.71714285714285708</v>
      </c>
      <c r="L76" s="130">
        <f>IF(ISNUMBER('2-3-1'!P76), '2-3-1'!P76, IF(ISNUMBER('2-3-1'!Q76), '2-3-1'!Q76, IF(ISNUMBER('2-3-1'!R76), '2-3-1'!R76, IF(ISNUMBER('2-3-1'!S76), '2-3-1'!S76, IF(ISNUMBER('2-3-1'!T76), '2-3-1'!T76, IF(ISNUMBER('2-3-1'!U76), '2-3-1'!U76, IF(ISNUMBER('2-3-1'!V76), '2-3-1'!V76, "XXX")))))))</f>
        <v>3.6136276700000001</v>
      </c>
      <c r="M76" s="130">
        <f>IF(ISNUMBER('2-3-2'!P76), '2-3-2'!P76, IF(ISNUMBER('2-3-2'!Q76), '2-3-2'!Q76, IF(ISNUMBER('2-3-2'!R76), '2-3-2'!R76, IF(ISNUMBER('2-3-2'!S76), '2-3-2'!S76, IF(ISNUMBER('2-3-2'!T76), '2-3-2'!T76, IF(ISNUMBER('2-3-2'!U76), '2-3-2'!U76, IF(ISNUMBER('2-3-2'!V76), '2-3-2'!V76, "XXX")))))))</f>
        <v>34.215457919999999</v>
      </c>
      <c r="N76" s="130">
        <f>IF(ISNUMBER('2-4-1'!V76),'2-4-1'!V76,IF(ISNUMBER('2-4-1'!U76),'2-4-1'!U76,IF(ISNUMBER('2-4-1'!W76),'2-4-1'!W76,IF(ISNUMBER('2-4-1'!T76),'2-4-1'!T76,IF(ISNUMBER('2-4-1'!X76),'2-4-1'!X76,IF(ISNUMBER('2-4-1'!S76),'2-4-1'!S76,'2016'!N76))))))</f>
        <v>9.3320000000000007</v>
      </c>
      <c r="O76" s="130">
        <f>IF(ISNUMBER('2-4-2'!D76), '2-4-2'!D76, IF(ISNUMBER('2-4-2'!E76), '2-4-2'!E76, IF(ISNUMBER('2-4-2'!C76), '2-4-2'!C76, IF(ISNUMBER('2-4-2'!F76), '2-4-2'!F76, IF(ISNUMBER('2-4-2'!G76), '2-4-2'!G76, IF(ISNUMBER('2-4-2'!H76), '2-4-2'!H76, IF(ISNUMBER('2-4-2'!I76), '2-4-2'!I76, IF(ISNUMBER('2-4-2'!J76), '2-4-2'!J76, "XXX"))))))))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IF(ISNUMBER('2-6-1'!H76), '2-6-1'!H76, IF(ISNUMBER('2-6-1'!I76), '2-6-1'!I76, IF(ISNUMBER('2-6-1'!J76), '2-6-1'!J76, "XXX")))))))</f>
        <v>72.590620000000001</v>
      </c>
      <c r="S76" s="130">
        <f>IF(ISNUMBER('2-6-2'!E76), '2-6-2'!E76, IF(ISNUMBER('2-6-2'!F76), '2-6-2'!F76, IF(ISNUMBER('2-6-2'!G76), '2-6-2'!G76, IF(ISNUMBER('2-6-2'!H76), '2-6-2'!H76, IF(ISNUMBER('2-6-2'!I76), '2-6-2'!I76, IF(ISNUMBER('2-6-2'!J76), '2-6-2'!J76, IF(ISNUMBER('2-6-2'!K76), '2-6-2'!K76, "XXX")))))))</f>
        <v>0</v>
      </c>
      <c r="T76" s="130">
        <f>IF(ISNUMBER('2-7-1'!H76), '2-7-1'!H76, IF(ISNUMBER('2-7-1'!I76), '2-7-1'!I76, IF(ISNUMBER('2-7-1'!J76), '2-7-1'!J76, IF(ISNUMBER('2-7-1'!K76), '2-7-1'!K76, IF(ISNUMBER('2-7-1'!L76), '2-7-1'!L76, IF(ISNUMBER('2-7-1'!M76), '2-7-1'!M76, "XXX"))))))</f>
        <v>0.62428571428571433</v>
      </c>
      <c r="U76" s="130">
        <f>IF(ISNUMBER('2-7-2'!H76), '2-7-2'!H76, IF(ISNUMBER('2-7-2'!I76), '2-7-2'!I76, IF(ISNUMBER('2-7-2'!J76), '2-7-2'!J76, IF(ISNUMBER('2-7-2'!K76), '2-7-2'!K76, IF(ISNUMBER('2-7-2'!L76), '2-7-2'!L76, IF(ISNUMBER('2-7-2'!M76), '2-7-2'!M76, "XXX"))))))</f>
        <v>0.46714285714285714</v>
      </c>
      <c r="V76" s="130">
        <f>IF(ISNUMBER('2-8-1'!H76), '2-8-1'!H76, IF(ISNUMBER('2-8-1'!I76), '2-8-1'!I76, IF(ISNUMBER('2-8-1'!J76), '2-8-1'!J76, IF(ISNUMBER('2-8-1'!K76), '2-8-1'!K76, IF(ISNUMBER('2-8-1'!L76), '2-8-1'!L76, IF(ISNUMBER('2-8-1'!M76), '2-8-1'!M76, "XXX"))))))</f>
        <v>0.65428571428571425</v>
      </c>
      <c r="W76" s="130">
        <f>IF(ISNUMBER('2-8-2'!H76), '2-8-2'!H76, IF(ISNUMBER('2-8-2'!I76), '2-8-2'!I76, IF(ISNUMBER('2-8-2'!J76), '2-8-2'!J76, IF(ISNUMBER('2-8-2'!K76), '2-8-2'!K76, IF(ISNUMBER('2-8-2'!L76), '2-8-2'!L76, IF(ISNUMBER('2-8-2'!M76), '2-8-2'!M76, "XXX"))))))</f>
        <v>0.4642857142857143</v>
      </c>
      <c r="X76" s="130">
        <f>IF(ISNUMBER('3-1'!I75), '3-1'!I75, "XXX")</f>
        <v>0.72499999999999998</v>
      </c>
      <c r="Y76" s="130">
        <f>'3-2'!Q75</f>
        <v>0.76815342900000005</v>
      </c>
    </row>
    <row r="77" spans="1:25" ht="15" x14ac:dyDescent="0.25">
      <c r="A77" s="19" t="s">
        <v>86</v>
      </c>
      <c r="B77" s="166" t="s">
        <v>86</v>
      </c>
      <c r="C77" s="165">
        <f>IF(ISNUMBER('1-1'!H77),'1-1'!H77, "XXX")</f>
        <v>4.4000000000000004</v>
      </c>
      <c r="D77" s="130" t="str">
        <f>IF(UCDP!Y77, UCDP!Y77, "0.0")</f>
        <v>0.0</v>
      </c>
      <c r="E77" s="130">
        <f>IF(ISNUMBER('1-3'!I77), '1-3'!I77, IF(ISNUMBER('1-3'!J77), '1-3'!J77, IF(ISNUMBER('1-3'!K77), '1-3'!K77, IF(ISNUMBER('1-3'!L77), '1-3'!L77, IF(ISNUMBER('1-3'!M77), '1-3'!M77, IF(ISNUMBER('1-3'!P77), '1-3'!P77, IF(ISNUMBER('1-3'!Q77), '1-3'!Q77, "XXX")))))))</f>
        <v>93.000000000000014</v>
      </c>
      <c r="F77" s="130">
        <f>IF(ISNUMBER('1-4'!AP77),'1-4'!AP77, IF(ISNUMBER('1-4'!AQ77),'1-4'!AQ77, IF(ISNUMBER('1-4'!AR77),'1-4'!AR77, IF(ISNUMBER('1-4'!AS77),'1-4'!AS77, IF(ISNUMBER('1-4'!AT77),'1-4'!AT77, IF(ISNUMBER('1-4'!AU77),'1-4'!AU77, "XXX"))))))</f>
        <v>2</v>
      </c>
      <c r="G77" s="130">
        <f>IF(ISNUMBER('1-5'!H76),'1-5'!H76, "XXX")</f>
        <v>6.8</v>
      </c>
      <c r="H77" s="130">
        <f>IF(ISNUMBER('2-1-1'!H77), '2-1-1'!H77, IF(ISNUMBER('2-1-1'!I77), '2-1-1'!I77, IF(ISNUMBER('2-1-1'!J77), '2-1-1'!J77, IF(ISNUMBER('2-1-1'!K77), '2-1-1'!K77, IF(ISNUMBER('2-1-1'!L77), '2-1-1'!L77, IF(ISNUMBER('2-1-1'!M77), '2-1-1'!M77, "XXX"))))))</f>
        <v>0.62428571428571422</v>
      </c>
      <c r="I77" s="130">
        <f>AVERAGE('2-1-2'!D76, '2-1-2'!E76)</f>
        <v>0.50203500000000001</v>
      </c>
      <c r="J77" s="130">
        <f>IF(ISNUMBER('2-2-1'!AC77), '2-2-1'!AC77, IF(ISNUMBER('2-2-1'!AD77), '2-2-1'!AD77, IF(ISNUMBER('2-2-1'!AE77), '2-2-1'!AE77, IF(ISNUMBER('2-2-1'!AF77), '2-2-1'!AF77, IF(ISNUMBER('2-2-1'!AG77), '2-2-1'!AG77, IF(ISNUMBER('2-2-1'!AH77), '2-2-1'!AH77, IF(ISNUMBER('2-2-1'!AI77), '2-2-1'!AI77, IF(ISNUMBER('2-2-1'!Y77), '2-2-1'!Y77, IF(ISNUMBER('2-2-1'!X77), '2-2-1'!X77, IF(ISNUMBER('2-2-1'!W77), '2-2-1'!W77, IF(ISNUMBER('2-2-1'!AF77), '2-2-1'!AF77, IF(ISNUMBER('2-2-1'!V77), '2-2-1'!V77, IF(ISNUMBER('2-2-1'!U77), '2-2-1'!U77, IF(ISNUMBER('2-2-1'!T77), '2-2-1'!T77,"XXX"))))))))))))))</f>
        <v>2.4181300000000001</v>
      </c>
      <c r="K77" s="130">
        <f>IF(ISNUMBER('2-2-2'!H77), '2-2-2'!H77, IF(ISNUMBER('2-2-2'!I77), '2-2-2'!I77, IF(ISNUMBER('2-2-2'!J77), '2-2-2'!J77, IF(ISNUMBER('2-2-2'!K77), '2-2-2'!K77, IF(ISNUMBER('2-2-2'!L77), '2-2-2'!L77, IF(ISNUMBER('2-2-2'!M77), '2-2-2'!M77, "XXX"))))))</f>
        <v>0.49142857142857144</v>
      </c>
      <c r="L77" s="130">
        <f>IF(ISNUMBER('2-3-1'!P77), '2-3-1'!P77, IF(ISNUMBER('2-3-1'!Q77), '2-3-1'!Q77, IF(ISNUMBER('2-3-1'!R77), '2-3-1'!R77, IF(ISNUMBER('2-3-1'!S77), '2-3-1'!S77, IF(ISNUMBER('2-3-1'!T77), '2-3-1'!T77, IF(ISNUMBER('2-3-1'!U77), '2-3-1'!U77, IF(ISNUMBER('2-3-1'!V77), '2-3-1'!V77, "XXX")))))))</f>
        <v>2.0890426600000001</v>
      </c>
      <c r="M77" s="130">
        <f>IF(ISNUMBER('2-3-2'!P77), '2-3-2'!P77, IF(ISNUMBER('2-3-2'!Q77), '2-3-2'!Q77, IF(ISNUMBER('2-3-2'!R77), '2-3-2'!R77, IF(ISNUMBER('2-3-2'!S77), '2-3-2'!S77, IF(ISNUMBER('2-3-2'!T77), '2-3-2'!T77, IF(ISNUMBER('2-3-2'!U77), '2-3-2'!U77, IF(ISNUMBER('2-3-2'!V77), '2-3-2'!V77, "XXX")))))))</f>
        <v>14.485441209999999</v>
      </c>
      <c r="N77" s="130">
        <f>IF(ISNUMBER('2-4-1'!V77),'2-4-1'!V77,IF(ISNUMBER('2-4-1'!U77),'2-4-1'!U77,IF(ISNUMBER('2-4-1'!W77),'2-4-1'!W77,IF(ISNUMBER('2-4-1'!T77),'2-4-1'!T77,IF(ISNUMBER('2-4-1'!X77),'2-4-1'!X77,IF(ISNUMBER('2-4-1'!S77),'2-4-1'!S77,'2016'!N77))))))</f>
        <v>11.436999999999999</v>
      </c>
      <c r="O77" s="130">
        <f>IF(ISNUMBER('2-4-2'!D77), '2-4-2'!D77, IF(ISNUMBER('2-4-2'!E77), '2-4-2'!E77, IF(ISNUMBER('2-4-2'!C77), '2-4-2'!C77, IF(ISNUMBER('2-4-2'!F77), '2-4-2'!F77, IF(ISNUMBER('2-4-2'!G77), '2-4-2'!G77, IF(ISNUMBER('2-4-2'!H77), '2-4-2'!H77, IF(ISNUMBER('2-4-2'!I77), '2-4-2'!I77, IF(ISNUMBER('2-4-2'!J77), '2-4-2'!J77, "XXX"))))))))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IF(ISNUMBER('2-6-1'!H77), '2-6-1'!H77, IF(ISNUMBER('2-6-1'!I77), '2-6-1'!I77, IF(ISNUMBER('2-6-1'!J77), '2-6-1'!J77, "XXX")))))))</f>
        <v>98.309970000000007</v>
      </c>
      <c r="S77" s="130">
        <f>IF(ISNUMBER('2-6-2'!E77), '2-6-2'!E77, IF(ISNUMBER('2-6-2'!F77), '2-6-2'!F77, IF(ISNUMBER('2-6-2'!G77), '2-6-2'!G77, IF(ISNUMBER('2-6-2'!H77), '2-6-2'!H77, IF(ISNUMBER('2-6-2'!I77), '2-6-2'!I77, IF(ISNUMBER('2-6-2'!J77), '2-6-2'!J77, IF(ISNUMBER('2-6-2'!K77), '2-6-2'!K77, "XXX")))))))</f>
        <v>0</v>
      </c>
      <c r="T77" s="130">
        <f>IF(ISNUMBER('2-7-1'!H77), '2-7-1'!H77, IF(ISNUMBER('2-7-1'!I77), '2-7-1'!I77, IF(ISNUMBER('2-7-1'!J77), '2-7-1'!J77, IF(ISNUMBER('2-7-1'!K77), '2-7-1'!K77, IF(ISNUMBER('2-7-1'!L77), '2-7-1'!L77, IF(ISNUMBER('2-7-1'!M77), '2-7-1'!M77, "XXX"))))))</f>
        <v>0.65857142857142859</v>
      </c>
      <c r="U77" s="130">
        <f>IF(ISNUMBER('2-7-2'!H77), '2-7-2'!H77, IF(ISNUMBER('2-7-2'!I77), '2-7-2'!I77, IF(ISNUMBER('2-7-2'!J77), '2-7-2'!J77, IF(ISNUMBER('2-7-2'!K77), '2-7-2'!K77, IF(ISNUMBER('2-7-2'!L77), '2-7-2'!L77, IF(ISNUMBER('2-7-2'!M77), '2-7-2'!M77, "XXX"))))))</f>
        <v>0.5407142857142857</v>
      </c>
      <c r="V77" s="130">
        <f>IF(ISNUMBER('2-8-1'!H77), '2-8-1'!H77, IF(ISNUMBER('2-8-1'!I77), '2-8-1'!I77, IF(ISNUMBER('2-8-1'!J77), '2-8-1'!J77, IF(ISNUMBER('2-8-1'!K77), '2-8-1'!K77, IF(ISNUMBER('2-8-1'!L77), '2-8-1'!L77, IF(ISNUMBER('2-8-1'!M77), '2-8-1'!M77, "XXX"))))))</f>
        <v>0.6071428571428571</v>
      </c>
      <c r="W77" s="130">
        <f>IF(ISNUMBER('2-8-2'!H77), '2-8-2'!H77, IF(ISNUMBER('2-8-2'!I77), '2-8-2'!I77, IF(ISNUMBER('2-8-2'!J77), '2-8-2'!J77, IF(ISNUMBER('2-8-2'!K77), '2-8-2'!K77, IF(ISNUMBER('2-8-2'!L77), '2-8-2'!L77, IF(ISNUMBER('2-8-2'!M77), '2-8-2'!M77, "XXX"))))))</f>
        <v>0.46285714285714291</v>
      </c>
      <c r="X77" s="130">
        <f>IF(ISNUMBER('3-1'!I76), '3-1'!I76, "XXX")</f>
        <v>0.307</v>
      </c>
      <c r="Y77" s="130">
        <f>'3-2'!Q76</f>
        <v>-0.56278634100000002</v>
      </c>
    </row>
    <row r="78" spans="1:25" ht="15" x14ac:dyDescent="0.25">
      <c r="A78" s="19" t="s">
        <v>177</v>
      </c>
      <c r="B78" s="166" t="s">
        <v>177</v>
      </c>
      <c r="C78" s="165">
        <f>IF(ISNUMBER('1-1'!H78),'1-1'!H78, "XXX")</f>
        <v>7.3</v>
      </c>
      <c r="D78" s="130" t="str">
        <f>IF(UCDP!Y78, UCDP!Y78, "0.0")</f>
        <v>0.0</v>
      </c>
      <c r="E78" s="130">
        <f>IF(ISNUMBER('1-3'!I78), '1-3'!I78, IF(ISNUMBER('1-3'!J78), '1-3'!J78, IF(ISNUMBER('1-3'!K78), '1-3'!K78, IF(ISNUMBER('1-3'!L78), '1-3'!L78, IF(ISNUMBER('1-3'!M78), '1-3'!M78, IF(ISNUMBER('1-3'!P78), '1-3'!P78, IF(ISNUMBER('1-3'!Q78), '1-3'!Q78, "XXX")))))))</f>
        <v>66.500000000000014</v>
      </c>
      <c r="F78" s="130">
        <f>IF(ISNUMBER('1-4'!AP78),'1-4'!AP78, IF(ISNUMBER('1-4'!AQ78),'1-4'!AQ78, IF(ISNUMBER('1-4'!AR78),'1-4'!AR78, IF(ISNUMBER('1-4'!AS78),'1-4'!AS78, IF(ISNUMBER('1-4'!AT78),'1-4'!AT78, IF(ISNUMBER('1-4'!AU78),'1-4'!AU78, "XXX"))))))</f>
        <v>3</v>
      </c>
      <c r="G78" s="130">
        <f>IF(ISNUMBER('1-5'!H77),'1-5'!H77, "XXX")</f>
        <v>7.6</v>
      </c>
      <c r="H78" s="130">
        <f>IF(ISNUMBER('2-1-1'!H78), '2-1-1'!H78, IF(ISNUMBER('2-1-1'!I78), '2-1-1'!I78, IF(ISNUMBER('2-1-1'!J78), '2-1-1'!J78, IF(ISNUMBER('2-1-1'!K78), '2-1-1'!K78, IF(ISNUMBER('2-1-1'!L78), '2-1-1'!L78, IF(ISNUMBER('2-1-1'!M78), '2-1-1'!M78, "XXX"))))))</f>
        <v>0.38285714285714284</v>
      </c>
      <c r="I78" s="130">
        <f>AVERAGE('2-1-2'!D77, '2-1-2'!E77)</f>
        <v>0.28523500000000002</v>
      </c>
      <c r="J78" s="130" t="str">
        <f>IF(ISNUMBER('2-2-1'!AC78), '2-2-1'!AC78, IF(ISNUMBER('2-2-1'!AD78), '2-2-1'!AD78, IF(ISNUMBER('2-2-1'!AE78), '2-2-1'!AE78, IF(ISNUMBER('2-2-1'!AF78), '2-2-1'!AF78, IF(ISNUMBER('2-2-1'!AG78), '2-2-1'!AG78, IF(ISNUMBER('2-2-1'!AH78), '2-2-1'!AH78, IF(ISNUMBER('2-2-1'!AI78), '2-2-1'!AI78, IF(ISNUMBER('2-2-1'!Y78), '2-2-1'!Y78, IF(ISNUMBER('2-2-1'!X78), '2-2-1'!X78, IF(ISNUMBER('2-2-1'!W78), '2-2-1'!W78, IF(ISNUMBER('2-2-1'!AF78), '2-2-1'!AF78, IF(ISNUMBER('2-2-1'!V78), '2-2-1'!V78, IF(ISNUMBER('2-2-1'!U78), '2-2-1'!U78, IF(ISNUMBER('2-2-1'!T78), '2-2-1'!T78,"XXX"))))))))))))))</f>
        <v>XXX</v>
      </c>
      <c r="K78" s="130">
        <f>IF(ISNUMBER('2-2-2'!H78), '2-2-2'!H78, IF(ISNUMBER('2-2-2'!I78), '2-2-2'!I78, IF(ISNUMBER('2-2-2'!J78), '2-2-2'!J78, IF(ISNUMBER('2-2-2'!K78), '2-2-2'!K78, IF(ISNUMBER('2-2-2'!L78), '2-2-2'!L78, IF(ISNUMBER('2-2-2'!M78), '2-2-2'!M78, "XXX"))))))</f>
        <v>0.42428571428571432</v>
      </c>
      <c r="L78" s="130">
        <f>IF(ISNUMBER('2-3-1'!P78), '2-3-1'!P78, IF(ISNUMBER('2-3-1'!Q78), '2-3-1'!Q78, IF(ISNUMBER('2-3-1'!R78), '2-3-1'!R78, IF(ISNUMBER('2-3-1'!S78), '2-3-1'!S78, IF(ISNUMBER('2-3-1'!T78), '2-3-1'!T78, IF(ISNUMBER('2-3-1'!U78), '2-3-1'!U78, IF(ISNUMBER('2-3-1'!V78), '2-3-1'!V78, "XXX")))))))</f>
        <v>3.9468607900000001</v>
      </c>
      <c r="M78" s="130">
        <f>IF(ISNUMBER('2-3-2'!P78), '2-3-2'!P78, IF(ISNUMBER('2-3-2'!Q78), '2-3-2'!Q78, IF(ISNUMBER('2-3-2'!R78), '2-3-2'!R78, IF(ISNUMBER('2-3-2'!S78), '2-3-2'!S78, IF(ISNUMBER('2-3-2'!T78), '2-3-2'!T78, IF(ISNUMBER('2-3-2'!U78), '2-3-2'!U78, IF(ISNUMBER('2-3-2'!V78), '2-3-2'!V78, "XXX")))))))</f>
        <v>46.415206910000002</v>
      </c>
      <c r="N78" s="130">
        <f>IF(ISNUMBER('2-4-1'!V78),'2-4-1'!V78,IF(ISNUMBER('2-4-1'!U78),'2-4-1'!U78,IF(ISNUMBER('2-4-1'!W78),'2-4-1'!W78,IF(ISNUMBER('2-4-1'!T78),'2-4-1'!T78,IF(ISNUMBER('2-4-1'!X78),'2-4-1'!X78,IF(ISNUMBER('2-4-1'!S78),'2-4-1'!S78,'2016'!N78))))))</f>
        <v>9.2059588263042365</v>
      </c>
      <c r="O78" s="130">
        <f>IF(ISNUMBER('2-4-2'!D78), '2-4-2'!D78, IF(ISNUMBER('2-4-2'!E78), '2-4-2'!E78, IF(ISNUMBER('2-4-2'!C78), '2-4-2'!C78, IF(ISNUMBER('2-4-2'!F78), '2-4-2'!F78, IF(ISNUMBER('2-4-2'!G78), '2-4-2'!G78, IF(ISNUMBER('2-4-2'!H78), '2-4-2'!H78, IF(ISNUMBER('2-4-2'!I78), '2-4-2'!I78, IF(ISNUMBER('2-4-2'!J78), '2-4-2'!J78, "XXX"))))))))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IF(ISNUMBER('2-6-1'!H78), '2-6-1'!H78, IF(ISNUMBER('2-6-1'!I78), '2-6-1'!I78, IF(ISNUMBER('2-6-1'!J78), '2-6-1'!J78, "XXX")))))))</f>
        <v>56.249369999999999</v>
      </c>
      <c r="S78" s="130">
        <f>IF(ISNUMBER('2-6-2'!E78), '2-6-2'!E78, IF(ISNUMBER('2-6-2'!F78), '2-6-2'!F78, IF(ISNUMBER('2-6-2'!G78), '2-6-2'!G78, IF(ISNUMBER('2-6-2'!H78), '2-6-2'!H78, IF(ISNUMBER('2-6-2'!I78), '2-6-2'!I78, IF(ISNUMBER('2-6-2'!J78), '2-6-2'!J78, IF(ISNUMBER('2-6-2'!K78), '2-6-2'!K78, "XXX")))))))</f>
        <v>1.03</v>
      </c>
      <c r="T78" s="130">
        <f>IF(ISNUMBER('2-7-1'!H78), '2-7-1'!H78, IF(ISNUMBER('2-7-1'!I78), '2-7-1'!I78, IF(ISNUMBER('2-7-1'!J78), '2-7-1'!J78, IF(ISNUMBER('2-7-1'!K78), '2-7-1'!K78, IF(ISNUMBER('2-7-1'!L78), '2-7-1'!L78, IF(ISNUMBER('2-7-1'!M78), '2-7-1'!M78, "XXX"))))))</f>
        <v>0.38714285714285712</v>
      </c>
      <c r="U78" s="130">
        <f>IF(ISNUMBER('2-7-2'!H78), '2-7-2'!H78, IF(ISNUMBER('2-7-2'!I78), '2-7-2'!I78, IF(ISNUMBER('2-7-2'!J78), '2-7-2'!J78, IF(ISNUMBER('2-7-2'!K78), '2-7-2'!K78, IF(ISNUMBER('2-7-2'!L78), '2-7-2'!L78, IF(ISNUMBER('2-7-2'!M78), '2-7-2'!M78, "XXX"))))))</f>
        <v>0.32928571428571424</v>
      </c>
      <c r="V78" s="130">
        <f>IF(ISNUMBER('2-8-1'!H78), '2-8-1'!H78, IF(ISNUMBER('2-8-1'!I78), '2-8-1'!I78, IF(ISNUMBER('2-8-1'!J78), '2-8-1'!J78, IF(ISNUMBER('2-8-1'!K78), '2-8-1'!K78, IF(ISNUMBER('2-8-1'!L78), '2-8-1'!L78, IF(ISNUMBER('2-8-1'!M78), '2-8-1'!M78, "XXX"))))))</f>
        <v>0.53714285714285714</v>
      </c>
      <c r="W78" s="130">
        <f>IF(ISNUMBER('2-8-2'!H78), '2-8-2'!H78, IF(ISNUMBER('2-8-2'!I78), '2-8-2'!I78, IF(ISNUMBER('2-8-2'!J78), '2-8-2'!J78, IF(ISNUMBER('2-8-2'!K78), '2-8-2'!K78, IF(ISNUMBER('2-8-2'!L78), '2-8-2'!L78, IF(ISNUMBER('2-8-2'!M78), '2-8-2'!M78, "XXX"))))))</f>
        <v>0.41428571428571426</v>
      </c>
      <c r="X78" s="130">
        <f>IF(ISNUMBER('3-1'!I77), '3-1'!I77, "XXX")</f>
        <v>0.44900000000000001</v>
      </c>
      <c r="Y78" s="130">
        <f>'3-2'!Q77</f>
        <v>-0.44624745799999999</v>
      </c>
    </row>
    <row r="79" spans="1:25" ht="15" x14ac:dyDescent="0.25">
      <c r="A79" s="19" t="s">
        <v>192</v>
      </c>
      <c r="B79" s="166" t="s">
        <v>87</v>
      </c>
      <c r="C79" s="165">
        <f>IF(ISNUMBER('1-1'!H79),'1-1'!H79, "XXX")</f>
        <v>6.6</v>
      </c>
      <c r="D79" s="130" t="str">
        <f>IF(UCDP!Y79, UCDP!Y79, "0.0")</f>
        <v>0.0</v>
      </c>
      <c r="E79" s="130">
        <f>IF(ISNUMBER('1-3'!I79), '1-3'!I79, IF(ISNUMBER('1-3'!J79), '1-3'!J79, IF(ISNUMBER('1-3'!K79), '1-3'!K79, IF(ISNUMBER('1-3'!L79), '1-3'!L79, IF(ISNUMBER('1-3'!M79), '1-3'!M79, IF(ISNUMBER('1-3'!P79), '1-3'!P79, IF(ISNUMBER('1-3'!Q79), '1-3'!Q79, "XXX")))))))</f>
        <v>81.166666666666671</v>
      </c>
      <c r="F79" s="130">
        <f>IF(ISNUMBER('1-4'!AP79),'1-4'!AP79, IF(ISNUMBER('1-4'!AQ79),'1-4'!AQ79, IF(ISNUMBER('1-4'!AR79),'1-4'!AR79, IF(ISNUMBER('1-4'!AS79),'1-4'!AS79, IF(ISNUMBER('1-4'!AT79),'1-4'!AT79, IF(ISNUMBER('1-4'!AU79),'1-4'!AU79, "XXX"))))))</f>
        <v>2</v>
      </c>
      <c r="G79" s="130">
        <f>IF(ISNUMBER('1-5'!H78),'1-5'!H78, "XXX")</f>
        <v>8.3000000000000007</v>
      </c>
      <c r="H79" s="130">
        <f>IF(ISNUMBER('2-1-1'!H79), '2-1-1'!H79, IF(ISNUMBER('2-1-1'!I79), '2-1-1'!I79, IF(ISNUMBER('2-1-1'!J79), '2-1-1'!J79, IF(ISNUMBER('2-1-1'!K79), '2-1-1'!K79, IF(ISNUMBER('2-1-1'!L79), '2-1-1'!L79, IF(ISNUMBER('2-1-1'!M79), '2-1-1'!M79, "XXX"))))))</f>
        <v>0.5228571428571428</v>
      </c>
      <c r="I79" s="130">
        <f>AVERAGE('2-1-2'!D78, '2-1-2'!E78)</f>
        <v>0.13076499999999999</v>
      </c>
      <c r="J79" s="130">
        <f>IF(ISNUMBER('2-2-1'!AC79), '2-2-1'!AC79, IF(ISNUMBER('2-2-1'!AD79), '2-2-1'!AD79, IF(ISNUMBER('2-2-1'!AE79), '2-2-1'!AE79, IF(ISNUMBER('2-2-1'!AF79), '2-2-1'!AF79, IF(ISNUMBER('2-2-1'!AG79), '2-2-1'!AG79, IF(ISNUMBER('2-2-1'!AH79), '2-2-1'!AH79, IF(ISNUMBER('2-2-1'!AI79), '2-2-1'!AI79, IF(ISNUMBER('2-2-1'!Y79), '2-2-1'!Y79, IF(ISNUMBER('2-2-1'!X79), '2-2-1'!X79, IF(ISNUMBER('2-2-1'!W79), '2-2-1'!W79, IF(ISNUMBER('2-2-1'!AF79), '2-2-1'!AF79, IF(ISNUMBER('2-2-1'!V79), '2-2-1'!V79, IF(ISNUMBER('2-2-1'!U79), '2-2-1'!U79, IF(ISNUMBER('2-2-1'!T79), '2-2-1'!T79,"XXX"))))))))))))))</f>
        <v>1.4163000000000001</v>
      </c>
      <c r="K79" s="130">
        <f>IF(ISNUMBER('2-2-2'!H79), '2-2-2'!H79, IF(ISNUMBER('2-2-2'!I79), '2-2-2'!I79, IF(ISNUMBER('2-2-2'!J79), '2-2-2'!J79, IF(ISNUMBER('2-2-2'!K79), '2-2-2'!K79, IF(ISNUMBER('2-2-2'!L79), '2-2-2'!L79, IF(ISNUMBER('2-2-2'!M79), '2-2-2'!M79, "XXX"))))))</f>
        <v>0.5357142857142857</v>
      </c>
      <c r="L79" s="130">
        <f>IF(ISNUMBER('2-3-1'!P79), '2-3-1'!P79, IF(ISNUMBER('2-3-1'!Q79), '2-3-1'!Q79, IF(ISNUMBER('2-3-1'!R79), '2-3-1'!R79, IF(ISNUMBER('2-3-1'!S79), '2-3-1'!S79, IF(ISNUMBER('2-3-1'!T79), '2-3-1'!T79, IF(ISNUMBER('2-3-1'!U79), '2-3-1'!U79, IF(ISNUMBER('2-3-1'!V79), '2-3-1'!V79, "XXX")))))))</f>
        <v>0.71266264000000001</v>
      </c>
      <c r="M79" s="130">
        <f>IF(ISNUMBER('2-3-2'!P79), '2-3-2'!P79, IF(ISNUMBER('2-3-2'!Q79), '2-3-2'!Q79, IF(ISNUMBER('2-3-2'!R79), '2-3-2'!R79, IF(ISNUMBER('2-3-2'!S79), '2-3-2'!S79, IF(ISNUMBER('2-3-2'!T79), '2-3-2'!T79, IF(ISNUMBER('2-3-2'!U79), '2-3-2'!U79, IF(ISNUMBER('2-3-2'!V79), '2-3-2'!V79, "XXX")))))))</f>
        <v>48.703323359999999</v>
      </c>
      <c r="N79" s="130">
        <f>IF(ISNUMBER('2-4-1'!V79),'2-4-1'!V79,IF(ISNUMBER('2-4-1'!U79),'2-4-1'!U79,IF(ISNUMBER('2-4-1'!W79),'2-4-1'!W79,IF(ISNUMBER('2-4-1'!T79),'2-4-1'!T79,IF(ISNUMBER('2-4-1'!X79),'2-4-1'!X79,IF(ISNUMBER('2-4-1'!S79),'2-4-1'!S79,'2016'!N79))))))</f>
        <v>1.2003200000000001</v>
      </c>
      <c r="O79" s="130" t="str">
        <f>IF(ISNUMBER('2-4-2'!D79), '2-4-2'!D79, IF(ISNUMBER('2-4-2'!E79), '2-4-2'!E79, IF(ISNUMBER('2-4-2'!C79), '2-4-2'!C79, IF(ISNUMBER('2-4-2'!F79), '2-4-2'!F79, IF(ISNUMBER('2-4-2'!G79), '2-4-2'!G79, IF(ISNUMBER('2-4-2'!H79), '2-4-2'!H79, IF(ISNUMBER('2-4-2'!I79), '2-4-2'!I79, IF(ISNUMBER('2-4-2'!J79), '2-4-2'!J79, "XXX"))))))))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IF(ISNUMBER('2-6-1'!H79), '2-6-1'!H79, IF(ISNUMBER('2-6-1'!I79), '2-6-1'!I79, IF(ISNUMBER('2-6-1'!J79), '2-6-1'!J79, "XXX")))))))</f>
        <v>17.43676</v>
      </c>
      <c r="S79" s="130">
        <f>IF(ISNUMBER('2-6-2'!E79), '2-6-2'!E79, IF(ISNUMBER('2-6-2'!F79), '2-6-2'!F79, IF(ISNUMBER('2-6-2'!G79), '2-6-2'!G79, IF(ISNUMBER('2-6-2'!H79), '2-6-2'!H79, IF(ISNUMBER('2-6-2'!I79), '2-6-2'!I79, IF(ISNUMBER('2-6-2'!J79), '2-6-2'!J79, IF(ISNUMBER('2-6-2'!K79), '2-6-2'!K79, "XXX")))))))</f>
        <v>14.31</v>
      </c>
      <c r="T79" s="130">
        <f>IF(ISNUMBER('2-7-1'!H79), '2-7-1'!H79, IF(ISNUMBER('2-7-1'!I79), '2-7-1'!I79, IF(ISNUMBER('2-7-1'!J79), '2-7-1'!J79, IF(ISNUMBER('2-7-1'!K79), '2-7-1'!K79, IF(ISNUMBER('2-7-1'!L79), '2-7-1'!L79, IF(ISNUMBER('2-7-1'!M79), '2-7-1'!M79, "XXX"))))))</f>
        <v>0.55285714285714282</v>
      </c>
      <c r="U79" s="130">
        <f>IF(ISNUMBER('2-7-2'!H79), '2-7-2'!H79, IF(ISNUMBER('2-7-2'!I79), '2-7-2'!I79, IF(ISNUMBER('2-7-2'!J79), '2-7-2'!J79, IF(ISNUMBER('2-7-2'!K79), '2-7-2'!K79, IF(ISNUMBER('2-7-2'!L79), '2-7-2'!L79, IF(ISNUMBER('2-7-2'!M79), '2-7-2'!M79, "XXX"))))))</f>
        <v>0.54428571428571426</v>
      </c>
      <c r="V79" s="130">
        <f>IF(ISNUMBER('2-8-1'!H79), '2-8-1'!H79, IF(ISNUMBER('2-8-1'!I79), '2-8-1'!I79, IF(ISNUMBER('2-8-1'!J79), '2-8-1'!J79, IF(ISNUMBER('2-8-1'!K79), '2-8-1'!K79, IF(ISNUMBER('2-8-1'!L79), '2-8-1'!L79, IF(ISNUMBER('2-8-1'!M79), '2-8-1'!M79, "XXX"))))))</f>
        <v>0.63</v>
      </c>
      <c r="W79" s="130">
        <f>IF(ISNUMBER('2-8-2'!H79), '2-8-2'!H79, IF(ISNUMBER('2-8-2'!I79), '2-8-2'!I79, IF(ISNUMBER('2-8-2'!J79), '2-8-2'!J79, IF(ISNUMBER('2-8-2'!K79), '2-8-2'!K79, IF(ISNUMBER('2-8-2'!L79), '2-8-2'!L79, IF(ISNUMBER('2-8-2'!M79), '2-8-2'!M79, "XXX"))))))</f>
        <v>0.55714285714285716</v>
      </c>
      <c r="X79" s="130">
        <f>IF(ISNUMBER('3-1'!I78), '3-1'!I78, "XXX")</f>
        <v>9.0999999999999998E-2</v>
      </c>
      <c r="Y79" s="130">
        <f>'3-2'!Q78</f>
        <v>-1.5310178999999999</v>
      </c>
    </row>
    <row r="80" spans="1:25" ht="15" x14ac:dyDescent="0.25">
      <c r="A80" s="19" t="s">
        <v>88</v>
      </c>
      <c r="B80" s="166" t="s">
        <v>88</v>
      </c>
      <c r="C80" s="165">
        <f>IF(ISNUMBER('1-1'!H80),'1-1'!H80, "XXX")</f>
        <v>3.8</v>
      </c>
      <c r="D80" s="130" t="str">
        <f>IF(UCDP!Y80, UCDP!Y80, "0.0")</f>
        <v>0.0</v>
      </c>
      <c r="E80" s="130">
        <f>IF(ISNUMBER('1-3'!I80), '1-3'!I80, IF(ISNUMBER('1-3'!J80), '1-3'!J80, IF(ISNUMBER('1-3'!K80), '1-3'!K80, IF(ISNUMBER('1-3'!L80), '1-3'!L80, IF(ISNUMBER('1-3'!M80), '1-3'!M80, IF(ISNUMBER('1-3'!P80), '1-3'!P80, IF(ISNUMBER('1-3'!Q80), '1-3'!Q80, "XXX")))))))</f>
        <v>90.666666666666686</v>
      </c>
      <c r="F80" s="130">
        <f>IF(ISNUMBER('1-4'!AP80),'1-4'!AP80, IF(ISNUMBER('1-4'!AQ80),'1-4'!AQ80, IF(ISNUMBER('1-4'!AR80),'1-4'!AR80, IF(ISNUMBER('1-4'!AS80),'1-4'!AS80, IF(ISNUMBER('1-4'!AT80),'1-4'!AT80, IF(ISNUMBER('1-4'!AU80),'1-4'!AU80, "XXX"))))))</f>
        <v>2</v>
      </c>
      <c r="G80" s="130">
        <f>IF(ISNUMBER('1-5'!H79),'1-5'!H79, "XXX")</f>
        <v>3.2</v>
      </c>
      <c r="H80" s="130">
        <f>IF(ISNUMBER('2-1-1'!H80), '2-1-1'!H80, IF(ISNUMBER('2-1-1'!I80), '2-1-1'!I80, IF(ISNUMBER('2-1-1'!J80), '2-1-1'!J80, IF(ISNUMBER('2-1-1'!K80), '2-1-1'!K80, IF(ISNUMBER('2-1-1'!L80), '2-1-1'!L80, IF(ISNUMBER('2-1-1'!M80), '2-1-1'!M80, "XXX"))))))</f>
        <v>0.60571428571428576</v>
      </c>
      <c r="I80" s="130">
        <f>AVERAGE('2-1-2'!D79, '2-1-2'!E79)</f>
        <v>0.56437999999999999</v>
      </c>
      <c r="J80" s="130">
        <f>IF(ISNUMBER('2-2-1'!AC80), '2-2-1'!AC80, IF(ISNUMBER('2-2-1'!AD80), '2-2-1'!AD80, IF(ISNUMBER('2-2-1'!AE80), '2-2-1'!AE80, IF(ISNUMBER('2-2-1'!AF80), '2-2-1'!AF80, IF(ISNUMBER('2-2-1'!AG80), '2-2-1'!AG80, IF(ISNUMBER('2-2-1'!AH80), '2-2-1'!AH80, IF(ISNUMBER('2-2-1'!AI80), '2-2-1'!AI80, IF(ISNUMBER('2-2-1'!Y80), '2-2-1'!Y80, IF(ISNUMBER('2-2-1'!X80), '2-2-1'!X80, IF(ISNUMBER('2-2-1'!W80), '2-2-1'!W80, IF(ISNUMBER('2-2-1'!AF80), '2-2-1'!AF80, IF(ISNUMBER('2-2-1'!V80), '2-2-1'!V80, IF(ISNUMBER('2-2-1'!U80), '2-2-1'!U80, IF(ISNUMBER('2-2-1'!T80), '2-2-1'!T80,"XXX"))))))))))))))</f>
        <v>4.0318699999999996</v>
      </c>
      <c r="K80" s="130">
        <f>IF(ISNUMBER('2-2-2'!H80), '2-2-2'!H80, IF(ISNUMBER('2-2-2'!I80), '2-2-2'!I80, IF(ISNUMBER('2-2-2'!J80), '2-2-2'!J80, IF(ISNUMBER('2-2-2'!K80), '2-2-2'!K80, IF(ISNUMBER('2-2-2'!L80), '2-2-2'!L80, IF(ISNUMBER('2-2-2'!M80), '2-2-2'!M80, "XXX"))))))</f>
        <v>0.68428571428571427</v>
      </c>
      <c r="L80" s="130">
        <f>IF(ISNUMBER('2-3-1'!P80), '2-3-1'!P80, IF(ISNUMBER('2-3-1'!Q80), '2-3-1'!Q80, IF(ISNUMBER('2-3-1'!R80), '2-3-1'!R80, IF(ISNUMBER('2-3-1'!S80), '2-3-1'!S80, IF(ISNUMBER('2-3-1'!T80), '2-3-1'!T80, IF(ISNUMBER('2-3-1'!U80), '2-3-1'!U80, IF(ISNUMBER('2-3-1'!V80), '2-3-1'!V80, "XXX")))))))</f>
        <v>3.2212729499999999</v>
      </c>
      <c r="M80" s="130">
        <f>IF(ISNUMBER('2-3-2'!P80), '2-3-2'!P80, IF(ISNUMBER('2-3-2'!Q80), '2-3-2'!Q80, IF(ISNUMBER('2-3-2'!R80), '2-3-2'!R80, IF(ISNUMBER('2-3-2'!S80), '2-3-2'!S80, IF(ISNUMBER('2-3-2'!T80), '2-3-2'!T80, IF(ISNUMBER('2-3-2'!U80), '2-3-2'!U80, IF(ISNUMBER('2-3-2'!V80), '2-3-2'!V80, "XXX")))))))</f>
        <v>38.471485139999999</v>
      </c>
      <c r="N80" s="130">
        <f>IF(ISNUMBER('2-4-1'!V80),'2-4-1'!V80,IF(ISNUMBER('2-4-1'!U80),'2-4-1'!U80,IF(ISNUMBER('2-4-1'!W80),'2-4-1'!W80,IF(ISNUMBER('2-4-1'!T80),'2-4-1'!T80,IF(ISNUMBER('2-4-1'!X80),'2-4-1'!X80,IF(ISNUMBER('2-4-1'!S80),'2-4-1'!S80,'2016'!N80))))))</f>
        <v>14.377000000000001</v>
      </c>
      <c r="O80" s="130">
        <f>IF(ISNUMBER('2-4-2'!D80), '2-4-2'!D80, IF(ISNUMBER('2-4-2'!E80), '2-4-2'!E80, IF(ISNUMBER('2-4-2'!C80), '2-4-2'!C80, IF(ISNUMBER('2-4-2'!F80), '2-4-2'!F80, IF(ISNUMBER('2-4-2'!G80), '2-4-2'!G80, IF(ISNUMBER('2-4-2'!H80), '2-4-2'!H80, IF(ISNUMBER('2-4-2'!I80), '2-4-2'!I80, IF(ISNUMBER('2-4-2'!J80), '2-4-2'!J80, "XXX"))))))))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IF(ISNUMBER('2-6-1'!H80), '2-6-1'!H80, IF(ISNUMBER('2-6-1'!I80), '2-6-1'!I80, IF(ISNUMBER('2-6-1'!J80), '2-6-1'!J80, "XXX")))))))</f>
        <v>88.447209999999998</v>
      </c>
      <c r="S80" s="130">
        <f>IF(ISNUMBER('2-6-2'!E80), '2-6-2'!E80, IF(ISNUMBER('2-6-2'!F80), '2-6-2'!F80, IF(ISNUMBER('2-6-2'!G80), '2-6-2'!G80, IF(ISNUMBER('2-6-2'!H80), '2-6-2'!H80, IF(ISNUMBER('2-6-2'!I80), '2-6-2'!I80, IF(ISNUMBER('2-6-2'!J80), '2-6-2'!J80, IF(ISNUMBER('2-6-2'!K80), '2-6-2'!K80, "XXX")))))))</f>
        <v>0</v>
      </c>
      <c r="T80" s="130">
        <f>IF(ISNUMBER('2-7-1'!H80), '2-7-1'!H80, IF(ISNUMBER('2-7-1'!I80), '2-7-1'!I80, IF(ISNUMBER('2-7-1'!J80), '2-7-1'!J80, IF(ISNUMBER('2-7-1'!K80), '2-7-1'!K80, IF(ISNUMBER('2-7-1'!L80), '2-7-1'!L80, IF(ISNUMBER('2-7-1'!M80), '2-7-1'!M80, "XXX"))))))</f>
        <v>0.60285714285714287</v>
      </c>
      <c r="U80" s="130">
        <f>IF(ISNUMBER('2-7-2'!H80), '2-7-2'!H80, IF(ISNUMBER('2-7-2'!I80), '2-7-2'!I80, IF(ISNUMBER('2-7-2'!J80), '2-7-2'!J80, IF(ISNUMBER('2-7-2'!K80), '2-7-2'!K80, IF(ISNUMBER('2-7-2'!L80), '2-7-2'!L80, IF(ISNUMBER('2-7-2'!M80), '2-7-2'!M80, "XXX"))))))</f>
        <v>0.49785714285714283</v>
      </c>
      <c r="V80" s="130">
        <f>IF(ISNUMBER('2-8-1'!H80), '2-8-1'!H80, IF(ISNUMBER('2-8-1'!I80), '2-8-1'!I80, IF(ISNUMBER('2-8-1'!J80), '2-8-1'!J80, IF(ISNUMBER('2-8-1'!K80), '2-8-1'!K80, IF(ISNUMBER('2-8-1'!L80), '2-8-1'!L80, IF(ISNUMBER('2-8-1'!M80), '2-8-1'!M80, "XXX"))))))</f>
        <v>0.64857142857142858</v>
      </c>
      <c r="W80" s="130">
        <f>IF(ISNUMBER('2-8-2'!H80), '2-8-2'!H80, IF(ISNUMBER('2-8-2'!I80), '2-8-2'!I80, IF(ISNUMBER('2-8-2'!J80), '2-8-2'!J80, IF(ISNUMBER('2-8-2'!K80), '2-8-2'!K80, IF(ISNUMBER('2-8-2'!L80), '2-8-2'!L80, IF(ISNUMBER('2-8-2'!M80), '2-8-2'!M80, "XXX"))))))</f>
        <v>0.48571428571428571</v>
      </c>
      <c r="X80" s="130">
        <f>IF(ISNUMBER('3-1'!I79), '3-1'!I79, "XXX")</f>
        <v>0.83</v>
      </c>
      <c r="Y80" s="130">
        <f>'3-2'!Q79</f>
        <v>0.83121555999999996</v>
      </c>
    </row>
    <row r="81" spans="1:25" ht="15" x14ac:dyDescent="0.25">
      <c r="A81" s="19" t="s">
        <v>89</v>
      </c>
      <c r="B81" s="166" t="s">
        <v>89</v>
      </c>
      <c r="C81" s="165">
        <f>IF(ISNUMBER('1-1'!H81),'1-1'!H81, "XXX")</f>
        <v>8.1999999999999993</v>
      </c>
      <c r="D81" s="130">
        <f>IF(UCDP!Y81, UCDP!Y81, "0.0")</f>
        <v>5.204054124726519E-2</v>
      </c>
      <c r="E81" s="130">
        <f>IF(ISNUMBER('1-3'!I81), '1-3'!I81, IF(ISNUMBER('1-3'!J81), '1-3'!J81, IF(ISNUMBER('1-3'!K81), '1-3'!K81, IF(ISNUMBER('1-3'!L81), '1-3'!L81, IF(ISNUMBER('1-3'!M81), '1-3'!M81, IF(ISNUMBER('1-3'!P81), '1-3'!P81, IF(ISNUMBER('1-3'!Q81), '1-3'!Q81, "XXX")))))))</f>
        <v>64.166666666666671</v>
      </c>
      <c r="F81" s="130">
        <f>IF(ISNUMBER('1-4'!AP81),'1-4'!AP81, IF(ISNUMBER('1-4'!AQ81),'1-4'!AQ81, IF(ISNUMBER('1-4'!AR81),'1-4'!AR81, IF(ISNUMBER('1-4'!AS81),'1-4'!AS81, IF(ISNUMBER('1-4'!AT81),'1-4'!AT81, IF(ISNUMBER('1-4'!AU81),'1-4'!AU81, "XXX"))))))</f>
        <v>3</v>
      </c>
      <c r="G81" s="130">
        <f>IF(ISNUMBER('1-5'!H80),'1-5'!H80, "XXX")</f>
        <v>6.8</v>
      </c>
      <c r="H81" s="130">
        <f>IF(ISNUMBER('2-1-1'!H81), '2-1-1'!H81, IF(ISNUMBER('2-1-1'!I81), '2-1-1'!I81, IF(ISNUMBER('2-1-1'!J81), '2-1-1'!J81, IF(ISNUMBER('2-1-1'!K81), '2-1-1'!K81, IF(ISNUMBER('2-1-1'!L81), '2-1-1'!L81, IF(ISNUMBER('2-1-1'!M81), '2-1-1'!M81, "XXX"))))))</f>
        <v>0.38999999999999996</v>
      </c>
      <c r="I81" s="130">
        <f>AVERAGE('2-1-2'!D80, '2-1-2'!E80)</f>
        <v>0.337895</v>
      </c>
      <c r="J81" s="130" t="str">
        <f>IF(ISNUMBER('2-2-1'!AC81), '2-2-1'!AC81, IF(ISNUMBER('2-2-1'!AD81), '2-2-1'!AD81, IF(ISNUMBER('2-2-1'!AE81), '2-2-1'!AE81, IF(ISNUMBER('2-2-1'!AF81), '2-2-1'!AF81, IF(ISNUMBER('2-2-1'!AG81), '2-2-1'!AG81, IF(ISNUMBER('2-2-1'!AH81), '2-2-1'!AH81, IF(ISNUMBER('2-2-1'!AI81), '2-2-1'!AI81, IF(ISNUMBER('2-2-1'!Y81), '2-2-1'!Y81, IF(ISNUMBER('2-2-1'!X81), '2-2-1'!X81, IF(ISNUMBER('2-2-1'!W81), '2-2-1'!W81, IF(ISNUMBER('2-2-1'!AF81), '2-2-1'!AF81, IF(ISNUMBER('2-2-1'!V81), '2-2-1'!V81, IF(ISNUMBER('2-2-1'!U81), '2-2-1'!U81, IF(ISNUMBER('2-2-1'!T81), '2-2-1'!T81,"XXX"))))))))))))))</f>
        <v>XXX</v>
      </c>
      <c r="K81" s="130">
        <f>IF(ISNUMBER('2-2-2'!H81), '2-2-2'!H81, IF(ISNUMBER('2-2-2'!I81), '2-2-2'!I81, IF(ISNUMBER('2-2-2'!J81), '2-2-2'!J81, IF(ISNUMBER('2-2-2'!K81), '2-2-2'!K81, IF(ISNUMBER('2-2-2'!L81), '2-2-2'!L81, IF(ISNUMBER('2-2-2'!M81), '2-2-2'!M81, "XXX"))))))</f>
        <v>0.81857142857142862</v>
      </c>
      <c r="L81" s="130">
        <f>IF(ISNUMBER('2-3-1'!P81), '2-3-1'!P81, IF(ISNUMBER('2-3-1'!Q81), '2-3-1'!Q81, IF(ISNUMBER('2-3-1'!R81), '2-3-1'!R81, IF(ISNUMBER('2-3-1'!S81), '2-3-1'!S81, IF(ISNUMBER('2-3-1'!T81), '2-3-1'!T81, IF(ISNUMBER('2-3-1'!U81), '2-3-1'!U81, IF(ISNUMBER('2-3-1'!V81), '2-3-1'!V81, "XXX")))))))</f>
        <v>3.11619139</v>
      </c>
      <c r="M81" s="130">
        <f>IF(ISNUMBER('2-3-2'!P81), '2-3-2'!P81, IF(ISNUMBER('2-3-2'!Q81), '2-3-2'!Q81, IF(ISNUMBER('2-3-2'!R81), '2-3-2'!R81, IF(ISNUMBER('2-3-2'!S81), '2-3-2'!S81, IF(ISNUMBER('2-3-2'!T81), '2-3-2'!T81, IF(ISNUMBER('2-3-2'!U81), '2-3-2'!U81, IF(ISNUMBER('2-3-2'!V81), '2-3-2'!V81, "XXX")))))))</f>
        <v>36.954582209999998</v>
      </c>
      <c r="N81" s="130">
        <f>IF(ISNUMBER('2-4-1'!V81),'2-4-1'!V81,IF(ISNUMBER('2-4-1'!U81),'2-4-1'!U81,IF(ISNUMBER('2-4-1'!W81),'2-4-1'!W81,IF(ISNUMBER('2-4-1'!T81),'2-4-1'!T81,IF(ISNUMBER('2-4-1'!X81),'2-4-1'!X81,IF(ISNUMBER('2-4-1'!S81),'2-4-1'!S81,'2016'!N81))))))</f>
        <v>0.94899832131436801</v>
      </c>
      <c r="O81" s="130" t="str">
        <f>IF(ISNUMBER('2-4-2'!D81), '2-4-2'!D81, IF(ISNUMBER('2-4-2'!E81), '2-4-2'!E81, IF(ISNUMBER('2-4-2'!C81), '2-4-2'!C81, IF(ISNUMBER('2-4-2'!F81), '2-4-2'!F81, IF(ISNUMBER('2-4-2'!G81), '2-4-2'!G81, IF(ISNUMBER('2-4-2'!H81), '2-4-2'!H81, IF(ISNUMBER('2-4-2'!I81), '2-4-2'!I81, IF(ISNUMBER('2-4-2'!J81), '2-4-2'!J81, "XXX"))))))))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IF(ISNUMBER('2-6-1'!H81), '2-6-1'!H81, IF(ISNUMBER('2-6-1'!I81), '2-6-1'!I81, IF(ISNUMBER('2-6-1'!J81), '2-6-1'!J81, "XXX")))))))</f>
        <v>63.664200000000001</v>
      </c>
      <c r="S81" s="130">
        <f>IF(ISNUMBER('2-6-2'!E81), '2-6-2'!E81, IF(ISNUMBER('2-6-2'!F81), '2-6-2'!F81, IF(ISNUMBER('2-6-2'!G81), '2-6-2'!G81, IF(ISNUMBER('2-6-2'!H81), '2-6-2'!H81, IF(ISNUMBER('2-6-2'!I81), '2-6-2'!I81, IF(ISNUMBER('2-6-2'!J81), '2-6-2'!J81, IF(ISNUMBER('2-6-2'!K81), '2-6-2'!K81, "XXX")))))))</f>
        <v>0.1</v>
      </c>
      <c r="T81" s="130">
        <f>IF(ISNUMBER('2-7-1'!H81), '2-7-1'!H81, IF(ISNUMBER('2-7-1'!I81), '2-7-1'!I81, IF(ISNUMBER('2-7-1'!J81), '2-7-1'!J81, IF(ISNUMBER('2-7-1'!K81), '2-7-1'!K81, IF(ISNUMBER('2-7-1'!L81), '2-7-1'!L81, IF(ISNUMBER('2-7-1'!M81), '2-7-1'!M81, "XXX"))))))</f>
        <v>0.48857142857142855</v>
      </c>
      <c r="U81" s="130">
        <f>IF(ISNUMBER('2-7-2'!H81), '2-7-2'!H81, IF(ISNUMBER('2-7-2'!I81), '2-7-2'!I81, IF(ISNUMBER('2-7-2'!J81), '2-7-2'!J81, IF(ISNUMBER('2-7-2'!K81), '2-7-2'!K81, IF(ISNUMBER('2-7-2'!L81), '2-7-2'!L81, IF(ISNUMBER('2-7-2'!M81), '2-7-2'!M81, "XXX"))))))</f>
        <v>0.29071428571428576</v>
      </c>
      <c r="V81" s="130">
        <f>IF(ISNUMBER('2-8-1'!H81), '2-8-1'!H81, IF(ISNUMBER('2-8-1'!I81), '2-8-1'!I81, IF(ISNUMBER('2-8-1'!J81), '2-8-1'!J81, IF(ISNUMBER('2-8-1'!K81), '2-8-1'!K81, IF(ISNUMBER('2-8-1'!L81), '2-8-1'!L81, IF(ISNUMBER('2-8-1'!M81), '2-8-1'!M81, "XXX"))))))</f>
        <v>0.64714285714285713</v>
      </c>
      <c r="W81" s="130">
        <f>IF(ISNUMBER('2-8-2'!H81), '2-8-2'!H81, IF(ISNUMBER('2-8-2'!I81), '2-8-2'!I81, IF(ISNUMBER('2-8-2'!J81), '2-8-2'!J81, IF(ISNUMBER('2-8-2'!K81), '2-8-2'!K81, IF(ISNUMBER('2-8-2'!L81), '2-8-2'!L81, IF(ISNUMBER('2-8-2'!M81), '2-8-2'!M81, "XXX"))))))</f>
        <v>0.37142857142857144</v>
      </c>
      <c r="X81" s="130">
        <f>IF(ISNUMBER('3-1'!I80), '3-1'!I80, "XXX")</f>
        <v>0.51600000000000001</v>
      </c>
      <c r="Y81" s="130">
        <f>'3-2'!Q80</f>
        <v>-0.316127151</v>
      </c>
    </row>
    <row r="82" spans="1:25" ht="15" x14ac:dyDescent="0.25">
      <c r="A82" s="19" t="s">
        <v>90</v>
      </c>
      <c r="B82" s="166" t="s">
        <v>90</v>
      </c>
      <c r="C82" s="165">
        <f>IF(ISNUMBER('1-1'!H82),'1-1'!H82, "XXX")</f>
        <v>7.2</v>
      </c>
      <c r="D82" s="130" t="str">
        <f>IF(UCDP!Y82, UCDP!Y82, "0.0")</f>
        <v>0.0</v>
      </c>
      <c r="E82" s="130">
        <f>IF(ISNUMBER('1-3'!I82), '1-3'!I82, IF(ISNUMBER('1-3'!J82), '1-3'!J82, IF(ISNUMBER('1-3'!K82), '1-3'!K82, IF(ISNUMBER('1-3'!L82), '1-3'!L82, IF(ISNUMBER('1-3'!M82), '1-3'!M82, IF(ISNUMBER('1-3'!P82), '1-3'!P82, IF(ISNUMBER('1-3'!Q82), '1-3'!Q82, "XXX")))))))</f>
        <v>71.833333333333329</v>
      </c>
      <c r="F82" s="130">
        <f>IF(ISNUMBER('1-4'!AP82),'1-4'!AP82, IF(ISNUMBER('1-4'!AQ82),'1-4'!AQ82, IF(ISNUMBER('1-4'!AR82),'1-4'!AR82, IF(ISNUMBER('1-4'!AS82),'1-4'!AS82, IF(ISNUMBER('1-4'!AT82),'1-4'!AT82, IF(ISNUMBER('1-4'!AU82),'1-4'!AU82, "XXX"))))))</f>
        <v>3</v>
      </c>
      <c r="G82" s="130">
        <f>IF(ISNUMBER('1-5'!H81),'1-5'!H81, "XXX")</f>
        <v>5.4</v>
      </c>
      <c r="H82" s="130">
        <f>IF(ISNUMBER('2-1-1'!H82), '2-1-1'!H82, IF(ISNUMBER('2-1-1'!I82), '2-1-1'!I82, IF(ISNUMBER('2-1-1'!J82), '2-1-1'!J82, IF(ISNUMBER('2-1-1'!K82), '2-1-1'!K82, IF(ISNUMBER('2-1-1'!L82), '2-1-1'!L82, IF(ISNUMBER('2-1-1'!M82), '2-1-1'!M82, "XXX"))))))</f>
        <v>0.36571428571428571</v>
      </c>
      <c r="I82" s="130">
        <f>AVERAGE('2-1-2'!D81, '2-1-2'!E81)</f>
        <v>8.3875000000000005E-2</v>
      </c>
      <c r="J82" s="130">
        <f>IF(ISNUMBER('2-2-1'!AC82), '2-2-1'!AC82, IF(ISNUMBER('2-2-1'!AD82), '2-2-1'!AD82, IF(ISNUMBER('2-2-1'!AE82), '2-2-1'!AE82, IF(ISNUMBER('2-2-1'!AF82), '2-2-1'!AF82, IF(ISNUMBER('2-2-1'!AG82), '2-2-1'!AG82, IF(ISNUMBER('2-2-1'!AH82), '2-2-1'!AH82, IF(ISNUMBER('2-2-1'!AI82), '2-2-1'!AI82, IF(ISNUMBER('2-2-1'!Y82), '2-2-1'!Y82, IF(ISNUMBER('2-2-1'!X82), '2-2-1'!X82, IF(ISNUMBER('2-2-1'!W82), '2-2-1'!W82, IF(ISNUMBER('2-2-1'!AF82), '2-2-1'!AF82, IF(ISNUMBER('2-2-1'!V82), '2-2-1'!V82, IF(ISNUMBER('2-2-1'!U82), '2-2-1'!U82, IF(ISNUMBER('2-2-1'!T82), '2-2-1'!T82,"XXX"))))))))))))))</f>
        <v>6.0088200000000001</v>
      </c>
      <c r="K82" s="130">
        <f>IF(ISNUMBER('2-2-2'!H82), '2-2-2'!H82, IF(ISNUMBER('2-2-2'!I82), '2-2-2'!I82, IF(ISNUMBER('2-2-2'!J82), '2-2-2'!J82, IF(ISNUMBER('2-2-2'!K82), '2-2-2'!K82, IF(ISNUMBER('2-2-2'!L82), '2-2-2'!L82, IF(ISNUMBER('2-2-2'!M82), '2-2-2'!M82, "XXX"))))))</f>
        <v>0.47714285714285715</v>
      </c>
      <c r="L82" s="130">
        <f>IF(ISNUMBER('2-3-1'!P82), '2-3-1'!P82, IF(ISNUMBER('2-3-1'!Q82), '2-3-1'!Q82, IF(ISNUMBER('2-3-1'!R82), '2-3-1'!R82, IF(ISNUMBER('2-3-1'!S82), '2-3-1'!S82, IF(ISNUMBER('2-3-1'!T82), '2-3-1'!T82, IF(ISNUMBER('2-3-1'!U82), '2-3-1'!U82, IF(ISNUMBER('2-3-1'!V82), '2-3-1'!V82, "XXX")))))))</f>
        <v>4.6235041600000004</v>
      </c>
      <c r="M82" s="130">
        <f>IF(ISNUMBER('2-3-2'!P82), '2-3-2'!P82, IF(ISNUMBER('2-3-2'!Q82), '2-3-2'!Q82, IF(ISNUMBER('2-3-2'!R82), '2-3-2'!R82, IF(ISNUMBER('2-3-2'!S82), '2-3-2'!S82, IF(ISNUMBER('2-3-2'!T82), '2-3-2'!T82, IF(ISNUMBER('2-3-2'!U82), '2-3-2'!U82, IF(ISNUMBER('2-3-2'!V82), '2-3-2'!V82, "XXX")))))))</f>
        <v>16.222625730000001</v>
      </c>
      <c r="N82" s="130">
        <f>IF(ISNUMBER('2-4-1'!V82),'2-4-1'!V82,IF(ISNUMBER('2-4-1'!U82),'2-4-1'!U82,IF(ISNUMBER('2-4-1'!W82),'2-4-1'!W82,IF(ISNUMBER('2-4-1'!T82),'2-4-1'!T82,IF(ISNUMBER('2-4-1'!X82),'2-4-1'!X82,IF(ISNUMBER('2-4-1'!S82),'2-4-1'!S82,'2016'!N82))))))</f>
        <v>16.287435869999999</v>
      </c>
      <c r="O82" s="130">
        <f>IF(ISNUMBER('2-4-2'!D82), '2-4-2'!D82, IF(ISNUMBER('2-4-2'!E82), '2-4-2'!E82, IF(ISNUMBER('2-4-2'!C82), '2-4-2'!C82, IF(ISNUMBER('2-4-2'!F82), '2-4-2'!F82, IF(ISNUMBER('2-4-2'!G82), '2-4-2'!G82, IF(ISNUMBER('2-4-2'!H82), '2-4-2'!H82, IF(ISNUMBER('2-4-2'!I82), '2-4-2'!I82, IF(ISNUMBER('2-4-2'!J82), '2-4-2'!J82, "XXX"))))))))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IF(ISNUMBER('2-6-1'!H82), '2-6-1'!H82, IF(ISNUMBER('2-6-1'!I82), '2-6-1'!I82, IF(ISNUMBER('2-6-1'!J82), '2-6-1'!J82, "XXX")))))))</f>
        <v>41.008620000000001</v>
      </c>
      <c r="S82" s="130">
        <f>IF(ISNUMBER('2-6-2'!E82), '2-6-2'!E82, IF(ISNUMBER('2-6-2'!F82), '2-6-2'!F82, IF(ISNUMBER('2-6-2'!G82), '2-6-2'!G82, IF(ISNUMBER('2-6-2'!H82), '2-6-2'!H82, IF(ISNUMBER('2-6-2'!I82), '2-6-2'!I82, IF(ISNUMBER('2-6-2'!J82), '2-6-2'!J82, IF(ISNUMBER('2-6-2'!K82), '2-6-2'!K82, "XXX")))))))</f>
        <v>22.04</v>
      </c>
      <c r="T82" s="130">
        <f>IF(ISNUMBER('2-7-1'!H82), '2-7-1'!H82, IF(ISNUMBER('2-7-1'!I82), '2-7-1'!I82, IF(ISNUMBER('2-7-1'!J82), '2-7-1'!J82, IF(ISNUMBER('2-7-1'!K82), '2-7-1'!K82, IF(ISNUMBER('2-7-1'!L82), '2-7-1'!L82, IF(ISNUMBER('2-7-1'!M82), '2-7-1'!M82, "XXX"))))))</f>
        <v>0.46714285714285714</v>
      </c>
      <c r="U82" s="130">
        <f>IF(ISNUMBER('2-7-2'!H82), '2-7-2'!H82, IF(ISNUMBER('2-7-2'!I82), '2-7-2'!I82, IF(ISNUMBER('2-7-2'!J82), '2-7-2'!J82, IF(ISNUMBER('2-7-2'!K82), '2-7-2'!K82, IF(ISNUMBER('2-7-2'!L82), '2-7-2'!L82, IF(ISNUMBER('2-7-2'!M82), '2-7-2'!M82, "XXX"))))))</f>
        <v>0.48714285714285716</v>
      </c>
      <c r="V82" s="130">
        <f>IF(ISNUMBER('2-8-1'!H82), '2-8-1'!H82, IF(ISNUMBER('2-8-1'!I82), '2-8-1'!I82, IF(ISNUMBER('2-8-1'!J82), '2-8-1'!J82, IF(ISNUMBER('2-8-1'!K82), '2-8-1'!K82, IF(ISNUMBER('2-8-1'!L82), '2-8-1'!L82, IF(ISNUMBER('2-8-1'!M82), '2-8-1'!M82, "XXX"))))))</f>
        <v>0.62571428571428567</v>
      </c>
      <c r="W82" s="130">
        <f>IF(ISNUMBER('2-8-2'!H82), '2-8-2'!H82, IF(ISNUMBER('2-8-2'!I82), '2-8-2'!I82, IF(ISNUMBER('2-8-2'!J82), '2-8-2'!J82, IF(ISNUMBER('2-8-2'!K82), '2-8-2'!K82, IF(ISNUMBER('2-8-2'!L82), '2-8-2'!L82, IF(ISNUMBER('2-8-2'!M82), '2-8-2'!M82, "XXX"))))))</f>
        <v>0.50714285714285712</v>
      </c>
      <c r="X82" s="130">
        <f>IF(ISNUMBER('3-1'!I81), '3-1'!I81, "XXX")</f>
        <v>0.625</v>
      </c>
      <c r="Y82" s="130">
        <f>'3-2'!Q81</f>
        <v>0.19660828999999999</v>
      </c>
    </row>
    <row r="83" spans="1:25" ht="15" x14ac:dyDescent="0.25">
      <c r="A83" s="19" t="s">
        <v>91</v>
      </c>
      <c r="B83" s="166" t="s">
        <v>91</v>
      </c>
      <c r="C83" s="165">
        <f>IF(ISNUMBER('1-1'!H83),'1-1'!H83, "XXX")</f>
        <v>9.8000000000000007</v>
      </c>
      <c r="D83" s="130" t="str">
        <f>IF(UCDP!Y83, UCDP!Y83, "0.0")</f>
        <v>0.0</v>
      </c>
      <c r="E83" s="130">
        <f>IF(ISNUMBER('1-3'!I83), '1-3'!I83, IF(ISNUMBER('1-3'!J83), '1-3'!J83, IF(ISNUMBER('1-3'!K83), '1-3'!K83, IF(ISNUMBER('1-3'!L83), '1-3'!L83, IF(ISNUMBER('1-3'!M83), '1-3'!M83, IF(ISNUMBER('1-3'!P83), '1-3'!P83, IF(ISNUMBER('1-3'!Q83), '1-3'!Q83, "XXX")))))))</f>
        <v>73.166666666666671</v>
      </c>
      <c r="F83" s="140">
        <f>'1-4'!AN83</f>
        <v>2</v>
      </c>
      <c r="G83" s="130">
        <f>IF(ISNUMBER('1-5'!H82),'1-5'!H82, "XXX")</f>
        <v>6.4</v>
      </c>
      <c r="H83" s="130">
        <f>IF(ISNUMBER('2-1-1'!H83), '2-1-1'!H83, IF(ISNUMBER('2-1-1'!I83), '2-1-1'!I83, IF(ISNUMBER('2-1-1'!J83), '2-1-1'!J83, IF(ISNUMBER('2-1-1'!K83), '2-1-1'!K83, IF(ISNUMBER('2-1-1'!L83), '2-1-1'!L83, IF(ISNUMBER('2-1-1'!M83), '2-1-1'!M83, "XXX"))))))</f>
        <v>0.33999999999999997</v>
      </c>
      <c r="I83" s="130">
        <f>AVERAGE('2-1-2'!D82, '2-1-2'!E82)</f>
        <v>6.2010000000000003E-2</v>
      </c>
      <c r="J83" s="130">
        <f>IF(ISNUMBER('2-2-1'!AC83), '2-2-1'!AC83, IF(ISNUMBER('2-2-1'!AD83), '2-2-1'!AD83, IF(ISNUMBER('2-2-1'!AE83), '2-2-1'!AE83, IF(ISNUMBER('2-2-1'!AF83), '2-2-1'!AF83, IF(ISNUMBER('2-2-1'!AG83), '2-2-1'!AG83, IF(ISNUMBER('2-2-1'!AH83), '2-2-1'!AH83, IF(ISNUMBER('2-2-1'!AI83), '2-2-1'!AI83, IF(ISNUMBER('2-2-1'!Y83), '2-2-1'!Y83, IF(ISNUMBER('2-2-1'!X83), '2-2-1'!X83, IF(ISNUMBER('2-2-1'!W83), '2-2-1'!W83, IF(ISNUMBER('2-2-1'!AF83), '2-2-1'!AF83, IF(ISNUMBER('2-2-1'!V83), '2-2-1'!V83, IF(ISNUMBER('2-2-1'!U83), '2-2-1'!U83, IF(ISNUMBER('2-2-1'!T83), '2-2-1'!T83,"XXX"))))))))))))))</f>
        <v>1.15886</v>
      </c>
      <c r="K83" s="130">
        <f>IF(ISNUMBER('2-2-2'!H83), '2-2-2'!H83, IF(ISNUMBER('2-2-2'!I83), '2-2-2'!I83, IF(ISNUMBER('2-2-2'!J83), '2-2-2'!J83, IF(ISNUMBER('2-2-2'!K83), '2-2-2'!K83, IF(ISNUMBER('2-2-2'!L83), '2-2-2'!L83, IF(ISNUMBER('2-2-2'!M83), '2-2-2'!M83, "XXX"))))))</f>
        <v>0.40571428571428569</v>
      </c>
      <c r="L83" s="130">
        <f>IF(ISNUMBER('2-3-1'!P83), '2-3-1'!P83, IF(ISNUMBER('2-3-1'!Q83), '2-3-1'!Q83, IF(ISNUMBER('2-3-1'!R83), '2-3-1'!R83, IF(ISNUMBER('2-3-1'!S83), '2-3-1'!S83, IF(ISNUMBER('2-3-1'!T83), '2-3-1'!T83, IF(ISNUMBER('2-3-1'!U83), '2-3-1'!U83, IF(ISNUMBER('2-3-1'!V83), '2-3-1'!V83, "XXX")))))))</f>
        <v>0.34224947999999999</v>
      </c>
      <c r="M83" s="130">
        <f>IF(ISNUMBER('2-3-2'!P83), '2-3-2'!P83, IF(ISNUMBER('2-3-2'!Q83), '2-3-2'!Q83, IF(ISNUMBER('2-3-2'!R83), '2-3-2'!R83, IF(ISNUMBER('2-3-2'!S83), '2-3-2'!S83, IF(ISNUMBER('2-3-2'!T83), '2-3-2'!T83, IF(ISNUMBER('2-3-2'!U83), '2-3-2'!U83, IF(ISNUMBER('2-3-2'!V83), '2-3-2'!V83, "XXX")))))))</f>
        <v>48.17132187</v>
      </c>
      <c r="N83" s="130">
        <f>IF(ISNUMBER('2-4-1'!V83),'2-4-1'!V83,IF(ISNUMBER('2-4-1'!U83),'2-4-1'!U83,IF(ISNUMBER('2-4-1'!W83),'2-4-1'!W83,IF(ISNUMBER('2-4-1'!T83),'2-4-1'!T83,IF(ISNUMBER('2-4-1'!X83),'2-4-1'!X83,IF(ISNUMBER('2-4-1'!S83),'2-4-1'!S83,'2016'!N83))))))</f>
        <v>3.3492430400000002</v>
      </c>
      <c r="O83" s="130" t="str">
        <f>IF(ISNUMBER('2-4-2'!D83), '2-4-2'!D83, IF(ISNUMBER('2-4-2'!E83), '2-4-2'!E83, IF(ISNUMBER('2-4-2'!C83), '2-4-2'!C83, IF(ISNUMBER('2-4-2'!F83), '2-4-2'!F83, IF(ISNUMBER('2-4-2'!G83), '2-4-2'!G83, IF(ISNUMBER('2-4-2'!H83), '2-4-2'!H83, IF(ISNUMBER('2-4-2'!I83), '2-4-2'!I83, IF(ISNUMBER('2-4-2'!J83), '2-4-2'!J83, "XXX"))))))))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IF(ISNUMBER('2-6-1'!H83), '2-6-1'!H83, IF(ISNUMBER('2-6-1'!I83), '2-6-1'!I83, IF(ISNUMBER('2-6-1'!J83), '2-6-1'!J83, "XXX")))))))</f>
        <v>20.886230000000001</v>
      </c>
      <c r="S83" s="130">
        <f>IF(ISNUMBER('2-6-2'!E83), '2-6-2'!E83, IF(ISNUMBER('2-6-2'!F83), '2-6-2'!F83, IF(ISNUMBER('2-6-2'!G83), '2-6-2'!G83, IF(ISNUMBER('2-6-2'!H83), '2-6-2'!H83, IF(ISNUMBER('2-6-2'!I83), '2-6-2'!I83, IF(ISNUMBER('2-6-2'!J83), '2-6-2'!J83, IF(ISNUMBER('2-6-2'!K83), '2-6-2'!K83, "XXX")))))))</f>
        <v>43.11</v>
      </c>
      <c r="T83" s="130">
        <f>IF(ISNUMBER('2-7-1'!H83), '2-7-1'!H83, IF(ISNUMBER('2-7-1'!I83), '2-7-1'!I83, IF(ISNUMBER('2-7-1'!J83), '2-7-1'!J83, IF(ISNUMBER('2-7-1'!K83), '2-7-1'!K83, IF(ISNUMBER('2-7-1'!L83), '2-7-1'!L83, IF(ISNUMBER('2-7-1'!M83), '2-7-1'!M83, "XXX"))))))</f>
        <v>0.5357142857142857</v>
      </c>
      <c r="U83" s="130">
        <f>IF(ISNUMBER('2-7-2'!H83), '2-7-2'!H83, IF(ISNUMBER('2-7-2'!I83), '2-7-2'!I83, IF(ISNUMBER('2-7-2'!J83), '2-7-2'!J83, IF(ISNUMBER('2-7-2'!K83), '2-7-2'!K83, IF(ISNUMBER('2-7-2'!L83), '2-7-2'!L83, IF(ISNUMBER('2-7-2'!M83), '2-7-2'!M83, "XXX"))))))</f>
        <v>0.48785714285714288</v>
      </c>
      <c r="V83" s="130">
        <f>IF(ISNUMBER('2-8-1'!H83), '2-8-1'!H83, IF(ISNUMBER('2-8-1'!I83), '2-8-1'!I83, IF(ISNUMBER('2-8-1'!J83), '2-8-1'!J83, IF(ISNUMBER('2-8-1'!K83), '2-8-1'!K83, IF(ISNUMBER('2-8-1'!L83), '2-8-1'!L83, IF(ISNUMBER('2-8-1'!M83), '2-8-1'!M83, "XXX"))))))</f>
        <v>0.65714285714285714</v>
      </c>
      <c r="W83" s="130">
        <f>IF(ISNUMBER('2-8-2'!H83), '2-8-2'!H83, IF(ISNUMBER('2-8-2'!I83), '2-8-2'!I83, IF(ISNUMBER('2-8-2'!J83), '2-8-2'!J83, IF(ISNUMBER('2-8-2'!K83), '2-8-2'!K83, IF(ISNUMBER('2-8-2'!L83), '2-8-2'!L83, IF(ISNUMBER('2-8-2'!M83), '2-8-2'!M83, "XXX"))))))</f>
        <v>0.56285714285714283</v>
      </c>
      <c r="X83" s="130">
        <f>IF(ISNUMBER('3-1'!I82), '3-1'!I82, "XXX")</f>
        <v>0.60899999999999999</v>
      </c>
      <c r="Y83" s="130">
        <f>'3-2'!Q82</f>
        <v>-0.29891830699999999</v>
      </c>
    </row>
    <row r="84" spans="1:25" ht="15" x14ac:dyDescent="0.25">
      <c r="A84" s="19" t="s">
        <v>92</v>
      </c>
      <c r="B84" s="166" t="s">
        <v>92</v>
      </c>
      <c r="C84" s="165">
        <f>IF(ISNUMBER('1-1'!H84),'1-1'!H84, "XXX")</f>
        <v>3.2</v>
      </c>
      <c r="D84" s="130" t="str">
        <f>IF(UCDP!Y84, UCDP!Y84, "0.0")</f>
        <v>0.0</v>
      </c>
      <c r="E84" s="130">
        <f>IF(ISNUMBER('1-3'!I84), '1-3'!I84, IF(ISNUMBER('1-3'!J84), '1-3'!J84, IF(ISNUMBER('1-3'!K84), '1-3'!K84, IF(ISNUMBER('1-3'!L84), '1-3'!L84, IF(ISNUMBER('1-3'!M84), '1-3'!M84, IF(ISNUMBER('1-3'!P84), '1-3'!P84, IF(ISNUMBER('1-3'!Q84), '1-3'!Q84, "XXX")))))))</f>
        <v>88.000000000000014</v>
      </c>
      <c r="F84" s="130">
        <f>IF(ISNUMBER('1-4'!AP84),'1-4'!AP84, IF(ISNUMBER('1-4'!AQ84),'1-4'!AQ84, IF(ISNUMBER('1-4'!AR84),'1-4'!AR84, IF(ISNUMBER('1-4'!AS84),'1-4'!AS84, IF(ISNUMBER('1-4'!AT84),'1-4'!AT84, IF(ISNUMBER('1-4'!AU84),'1-4'!AU84, "XXX"))))))</f>
        <v>1</v>
      </c>
      <c r="G84" s="130">
        <f>IF(ISNUMBER('1-5'!H83),'1-5'!H83, "XXX")</f>
        <v>2.9</v>
      </c>
      <c r="H84" s="130">
        <f>IF(ISNUMBER('2-1-1'!H84), '2-1-1'!H84, IF(ISNUMBER('2-1-1'!I84), '2-1-1'!I84, IF(ISNUMBER('2-1-1'!J84), '2-1-1'!J84, IF(ISNUMBER('2-1-1'!K84), '2-1-1'!K84, IF(ISNUMBER('2-1-1'!L84), '2-1-1'!L84, IF(ISNUMBER('2-1-1'!M84), '2-1-1'!M84, "XXX"))))))</f>
        <v>0.67</v>
      </c>
      <c r="I84" s="130">
        <f>AVERAGE('2-1-2'!D83, '2-1-2'!E83)</f>
        <v>0.57309999999999994</v>
      </c>
      <c r="J84" s="130">
        <f>IF(ISNUMBER('2-2-1'!AC84), '2-2-1'!AC84, IF(ISNUMBER('2-2-1'!AD84), '2-2-1'!AD84, IF(ISNUMBER('2-2-1'!AE84), '2-2-1'!AE84, IF(ISNUMBER('2-2-1'!AF84), '2-2-1'!AF84, IF(ISNUMBER('2-2-1'!AG84), '2-2-1'!AG84, IF(ISNUMBER('2-2-1'!AH84), '2-2-1'!AH84, IF(ISNUMBER('2-2-1'!AI84), '2-2-1'!AI84, IF(ISNUMBER('2-2-1'!Y84), '2-2-1'!Y84, IF(ISNUMBER('2-2-1'!X84), '2-2-1'!X84, IF(ISNUMBER('2-2-1'!W84), '2-2-1'!W84, IF(ISNUMBER('2-2-1'!AF84), '2-2-1'!AF84, IF(ISNUMBER('2-2-1'!V84), '2-2-1'!V84, IF(ISNUMBER('2-2-1'!U84), '2-2-1'!U84, IF(ISNUMBER('2-2-1'!T84), '2-2-1'!T84,"XXX"))))))))))))))</f>
        <v>2.61957</v>
      </c>
      <c r="K84" s="130">
        <f>IF(ISNUMBER('2-2-2'!H84), '2-2-2'!H84, IF(ISNUMBER('2-2-2'!I84), '2-2-2'!I84, IF(ISNUMBER('2-2-2'!J84), '2-2-2'!J84, IF(ISNUMBER('2-2-2'!K84), '2-2-2'!K84, IF(ISNUMBER('2-2-2'!L84), '2-2-2'!L84, IF(ISNUMBER('2-2-2'!M84), '2-2-2'!M84, "XXX"))))))</f>
        <v>0.71285714285714286</v>
      </c>
      <c r="L84" s="130">
        <f>IF(ISNUMBER('2-3-1'!P84), '2-3-1'!P84, IF(ISNUMBER('2-3-1'!Q84), '2-3-1'!Q84, IF(ISNUMBER('2-3-1'!R84), '2-3-1'!R84, IF(ISNUMBER('2-3-1'!S84), '2-3-1'!S84, IF(ISNUMBER('2-3-1'!T84), '2-3-1'!T84, IF(ISNUMBER('2-3-1'!U84), '2-3-1'!U84, IF(ISNUMBER('2-3-1'!V84), '2-3-1'!V84, "XXX")))))))</f>
        <v>4.0180320700000003</v>
      </c>
      <c r="M84" s="130">
        <f>IF(ISNUMBER('2-3-2'!P84), '2-3-2'!P84, IF(ISNUMBER('2-3-2'!Q84), '2-3-2'!Q84, IF(ISNUMBER('2-3-2'!R84), '2-3-2'!R84, IF(ISNUMBER('2-3-2'!S84), '2-3-2'!S84, IF(ISNUMBER('2-3-2'!T84), '2-3-2'!T84, IF(ISNUMBER('2-3-2'!U84), '2-3-2'!U84, IF(ISNUMBER('2-3-2'!V84), '2-3-2'!V84, "XXX")))))))</f>
        <v>32.820873259999999</v>
      </c>
      <c r="N84" s="130">
        <f>IF(ISNUMBER('2-4-1'!V84),'2-4-1'!V84,IF(ISNUMBER('2-4-1'!U84),'2-4-1'!U84,IF(ISNUMBER('2-4-1'!W84),'2-4-1'!W84,IF(ISNUMBER('2-4-1'!T84),'2-4-1'!T84,IF(ISNUMBER('2-4-1'!X84),'2-4-1'!X84,IF(ISNUMBER('2-4-1'!S84),'2-4-1'!S84,'2016'!N84))))))</f>
        <v>15.3</v>
      </c>
      <c r="O84" s="130">
        <f>IF(ISNUMBER('2-4-2'!D84), '2-4-2'!D84, IF(ISNUMBER('2-4-2'!E84), '2-4-2'!E84, IF(ISNUMBER('2-4-2'!C84), '2-4-2'!C84, IF(ISNUMBER('2-4-2'!F84), '2-4-2'!F84, IF(ISNUMBER('2-4-2'!G84), '2-4-2'!G84, IF(ISNUMBER('2-4-2'!H84), '2-4-2'!H84, IF(ISNUMBER('2-4-2'!I84), '2-4-2'!I84, IF(ISNUMBER('2-4-2'!J84), '2-4-2'!J84, "XXX"))))))))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IF(ISNUMBER('2-6-1'!H84), '2-6-1'!H84, IF(ISNUMBER('2-6-1'!I84), '2-6-1'!I84, IF(ISNUMBER('2-6-1'!J84), '2-6-1'!J84, "XXX")))))))</f>
        <v>88.227530000000002</v>
      </c>
      <c r="S84" s="130">
        <f>IF(ISNUMBER('2-6-2'!E84), '2-6-2'!E84, IF(ISNUMBER('2-6-2'!F84), '2-6-2'!F84, IF(ISNUMBER('2-6-2'!G84), '2-6-2'!G84, IF(ISNUMBER('2-6-2'!H84), '2-6-2'!H84, IF(ISNUMBER('2-6-2'!I84), '2-6-2'!I84, IF(ISNUMBER('2-6-2'!J84), '2-6-2'!J84, IF(ISNUMBER('2-6-2'!K84), '2-6-2'!K84, "XXX")))))))</f>
        <v>0</v>
      </c>
      <c r="T84" s="130">
        <f>IF(ISNUMBER('2-7-1'!H84), '2-7-1'!H84, IF(ISNUMBER('2-7-1'!I84), '2-7-1'!I84, IF(ISNUMBER('2-7-1'!J84), '2-7-1'!J84, IF(ISNUMBER('2-7-1'!K84), '2-7-1'!K84, IF(ISNUMBER('2-7-1'!L84), '2-7-1'!L84, IF(ISNUMBER('2-7-1'!M84), '2-7-1'!M84, "XXX"))))))</f>
        <v>0.58285714285714285</v>
      </c>
      <c r="U84" s="130">
        <f>IF(ISNUMBER('2-7-2'!H84), '2-7-2'!H84, IF(ISNUMBER('2-7-2'!I84), '2-7-2'!I84, IF(ISNUMBER('2-7-2'!J84), '2-7-2'!J84, IF(ISNUMBER('2-7-2'!K84), '2-7-2'!K84, IF(ISNUMBER('2-7-2'!L84), '2-7-2'!L84, IF(ISNUMBER('2-7-2'!M84), '2-7-2'!M84, "XXX"))))))</f>
        <v>0.48785714285714288</v>
      </c>
      <c r="V84" s="130">
        <f>IF(ISNUMBER('2-8-1'!H84), '2-8-1'!H84, IF(ISNUMBER('2-8-1'!I84), '2-8-1'!I84, IF(ISNUMBER('2-8-1'!J84), '2-8-1'!J84, IF(ISNUMBER('2-8-1'!K84), '2-8-1'!K84, IF(ISNUMBER('2-8-1'!L84), '2-8-1'!L84, IF(ISNUMBER('2-8-1'!M84), '2-8-1'!M84, "XXX"))))))</f>
        <v>0.60142857142857142</v>
      </c>
      <c r="W84" s="130">
        <f>IF(ISNUMBER('2-8-2'!H84), '2-8-2'!H84, IF(ISNUMBER('2-8-2'!I84), '2-8-2'!I84, IF(ISNUMBER('2-8-2'!J84), '2-8-2'!J84, IF(ISNUMBER('2-8-2'!K84), '2-8-2'!K84, IF(ISNUMBER('2-8-2'!L84), '2-8-2'!L84, IF(ISNUMBER('2-8-2'!M84), '2-8-2'!M84, "XXX"))))))</f>
        <v>0.49142857142857144</v>
      </c>
      <c r="X84" s="130">
        <f>IF(ISNUMBER('3-1'!I83), '3-1'!I83, "XXX")</f>
        <v>0.83699999999999997</v>
      </c>
      <c r="Y84" s="130">
        <f>'3-2'!Q83</f>
        <v>0.99678504499999998</v>
      </c>
    </row>
    <row r="85" spans="1:25" ht="15" x14ac:dyDescent="0.25">
      <c r="A85" s="19" t="s">
        <v>93</v>
      </c>
      <c r="B85" s="166" t="s">
        <v>93</v>
      </c>
      <c r="C85" s="165">
        <f>IF(ISNUMBER('1-1'!H85),'1-1'!H85, "XXX")</f>
        <v>2</v>
      </c>
      <c r="D85" s="130" t="str">
        <f>IF(UCDP!Y85, UCDP!Y85, "0.0")</f>
        <v>0.0</v>
      </c>
      <c r="E85" s="130">
        <f>IF(ISNUMBER('1-3'!I85), '1-3'!I85, IF(ISNUMBER('1-3'!J85), '1-3'!J85, IF(ISNUMBER('1-3'!K85), '1-3'!K85, IF(ISNUMBER('1-3'!L85), '1-3'!L85, IF(ISNUMBER('1-3'!M85), '1-3'!M85, IF(ISNUMBER('1-3'!P85), '1-3'!P85, IF(ISNUMBER('1-3'!Q85), '1-3'!Q85, "XXX")))))))</f>
        <v>104.66666666666667</v>
      </c>
      <c r="F85" s="130" t="str">
        <f>IF(ISNUMBER('1-4'!AP85),'1-4'!AP85, IF(ISNUMBER('1-4'!AQ85),'1-4'!AQ85, IF(ISNUMBER('1-4'!AR85),'1-4'!AR85, IF(ISNUMBER('1-4'!AS85),'1-4'!AS85, IF(ISNUMBER('1-4'!AT85),'1-4'!AT85, IF(ISNUMBER('1-4'!AU85),'1-4'!AU85, "XXX"))))))</f>
        <v>XXX</v>
      </c>
      <c r="G85" s="130">
        <f>IF(ISNUMBER('1-5'!H84),'1-5'!H84, "XXX")</f>
        <v>1</v>
      </c>
      <c r="H85" s="130">
        <f>IF(ISNUMBER('2-1-1'!H85), '2-1-1'!H85, IF(ISNUMBER('2-1-1'!I85), '2-1-1'!I85, IF(ISNUMBER('2-1-1'!J85), '2-1-1'!J85, IF(ISNUMBER('2-1-1'!K85), '2-1-1'!K85, IF(ISNUMBER('2-1-1'!L85), '2-1-1'!L85, IF(ISNUMBER('2-1-1'!M85), '2-1-1'!M85, "XXX"))))))</f>
        <v>0.82714285714285707</v>
      </c>
      <c r="I85" s="130">
        <f>AVERAGE('2-1-2'!D84, '2-1-2'!E84)</f>
        <v>0.86830999999999992</v>
      </c>
      <c r="J85" s="130">
        <f>IF(ISNUMBER('2-2-1'!AC85), '2-2-1'!AC85, IF(ISNUMBER('2-2-1'!AD85), '2-2-1'!AD85, IF(ISNUMBER('2-2-1'!AE85), '2-2-1'!AE85, IF(ISNUMBER('2-2-1'!AF85), '2-2-1'!AF85, IF(ISNUMBER('2-2-1'!AG85), '2-2-1'!AG85, IF(ISNUMBER('2-2-1'!AH85), '2-2-1'!AH85, IF(ISNUMBER('2-2-1'!AI85), '2-2-1'!AI85, IF(ISNUMBER('2-2-1'!Y85), '2-2-1'!Y85, IF(ISNUMBER('2-2-1'!X85), '2-2-1'!X85, IF(ISNUMBER('2-2-1'!W85), '2-2-1'!W85, IF(ISNUMBER('2-2-1'!AF85), '2-2-1'!AF85, IF(ISNUMBER('2-2-1'!V85), '2-2-1'!V85, IF(ISNUMBER('2-2-1'!U85), '2-2-1'!U85, IF(ISNUMBER('2-2-1'!T85), '2-2-1'!T85,"XXX"))))))))))))))</f>
        <v>3.2001299999999997</v>
      </c>
      <c r="K85" s="130">
        <f>IF(ISNUMBER('2-2-2'!H85), '2-2-2'!H85, IF(ISNUMBER('2-2-2'!I85), '2-2-2'!I85, IF(ISNUMBER('2-2-2'!J85), '2-2-2'!J85, IF(ISNUMBER('2-2-2'!K85), '2-2-2'!K85, IF(ISNUMBER('2-2-2'!L85), '2-2-2'!L85, IF(ISNUMBER('2-2-2'!M85), '2-2-2'!M85, "XXX"))))))</f>
        <v>0.66857142857142848</v>
      </c>
      <c r="L85" s="130">
        <f>IF(ISNUMBER('2-3-1'!P85), '2-3-1'!P85, IF(ISNUMBER('2-3-1'!Q85), '2-3-1'!Q85, IF(ISNUMBER('2-3-1'!R85), '2-3-1'!R85, IF(ISNUMBER('2-3-1'!S85), '2-3-1'!S85, IF(ISNUMBER('2-3-1'!T85), '2-3-1'!T85, IF(ISNUMBER('2-3-1'!U85), '2-3-1'!U85, IF(ISNUMBER('2-3-1'!V85), '2-3-1'!V85, "XXX")))))))</f>
        <v>4.6355972300000001</v>
      </c>
      <c r="M85" s="130">
        <f>IF(ISNUMBER('2-3-2'!P85), '2-3-2'!P85, IF(ISNUMBER('2-3-2'!Q85), '2-3-2'!Q85, IF(ISNUMBER('2-3-2'!R85), '2-3-2'!R85, IF(ISNUMBER('2-3-2'!S85), '2-3-2'!S85, IF(ISNUMBER('2-3-2'!T85), '2-3-2'!T85, IF(ISNUMBER('2-3-2'!U85), '2-3-2'!U85, IF(ISNUMBER('2-3-2'!V85), '2-3-2'!V85, "XXX")))))))</f>
        <v>11.219707489999999</v>
      </c>
      <c r="N85" s="130">
        <f>IF(ISNUMBER('2-4-1'!V85),'2-4-1'!V85,IF(ISNUMBER('2-4-1'!U85),'2-4-1'!U85,IF(ISNUMBER('2-4-1'!W85),'2-4-1'!W85,IF(ISNUMBER('2-4-1'!T85),'2-4-1'!T85,IF(ISNUMBER('2-4-1'!X85),'2-4-1'!X85,IF(ISNUMBER('2-4-1'!S85),'2-4-1'!S85,'2016'!N85))))))</f>
        <v>23.233000000000001</v>
      </c>
      <c r="O85" s="130">
        <f>IF(ISNUMBER('2-4-2'!D85), '2-4-2'!D85, IF(ISNUMBER('2-4-2'!E85), '2-4-2'!E85, IF(ISNUMBER('2-4-2'!C85), '2-4-2'!C85, IF(ISNUMBER('2-4-2'!F85), '2-4-2'!F85, IF(ISNUMBER('2-4-2'!G85), '2-4-2'!G85, IF(ISNUMBER('2-4-2'!H85), '2-4-2'!H85, IF(ISNUMBER('2-4-2'!I85), '2-4-2'!I85, IF(ISNUMBER('2-4-2'!J85), '2-4-2'!J85, "XXX"))))))))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IF(ISNUMBER('2-6-1'!H85), '2-6-1'!H85, IF(ISNUMBER('2-6-1'!I85), '2-6-1'!I85, IF(ISNUMBER('2-6-1'!J85), '2-6-1'!J85, "XXX")))))))</f>
        <v>91.167429999999996</v>
      </c>
      <c r="S85" s="130">
        <f>IF(ISNUMBER('2-6-2'!E85), '2-6-2'!E85, IF(ISNUMBER('2-6-2'!F85), '2-6-2'!F85, IF(ISNUMBER('2-6-2'!G85), '2-6-2'!G85, IF(ISNUMBER('2-6-2'!H85), '2-6-2'!H85, IF(ISNUMBER('2-6-2'!I85), '2-6-2'!I85, IF(ISNUMBER('2-6-2'!J85), '2-6-2'!J85, IF(ISNUMBER('2-6-2'!K85), '2-6-2'!K85, "XXX")))))))</f>
        <v>0</v>
      </c>
      <c r="T85" s="130">
        <f>IF(ISNUMBER('2-7-1'!H85), '2-7-1'!H85, IF(ISNUMBER('2-7-1'!I85), '2-7-1'!I85, IF(ISNUMBER('2-7-1'!J85), '2-7-1'!J85, IF(ISNUMBER('2-7-1'!K85), '2-7-1'!K85, IF(ISNUMBER('2-7-1'!L85), '2-7-1'!L85, IF(ISNUMBER('2-7-1'!M85), '2-7-1'!M85, "XXX"))))))</f>
        <v>0.8571428571428571</v>
      </c>
      <c r="U85" s="130">
        <f>IF(ISNUMBER('2-7-2'!H85), '2-7-2'!H85, IF(ISNUMBER('2-7-2'!I85), '2-7-2'!I85, IF(ISNUMBER('2-7-2'!J85), '2-7-2'!J85, IF(ISNUMBER('2-7-2'!K85), '2-7-2'!K85, IF(ISNUMBER('2-7-2'!L85), '2-7-2'!L85, IF(ISNUMBER('2-7-2'!M85), '2-7-2'!M85, "XXX"))))))</f>
        <v>0.77642857142857147</v>
      </c>
      <c r="V85" s="130">
        <f>IF(ISNUMBER('2-8-1'!H85), '2-8-1'!H85, IF(ISNUMBER('2-8-1'!I85), '2-8-1'!I85, IF(ISNUMBER('2-8-1'!J85), '2-8-1'!J85, IF(ISNUMBER('2-8-1'!K85), '2-8-1'!K85, IF(ISNUMBER('2-8-1'!L85), '2-8-1'!L85, IF(ISNUMBER('2-8-1'!M85), '2-8-1'!M85, "XXX"))))))</f>
        <v>0.74285714285714288</v>
      </c>
      <c r="W85" s="130">
        <f>IF(ISNUMBER('2-8-2'!H85), '2-8-2'!H85, IF(ISNUMBER('2-8-2'!I85), '2-8-2'!I85, IF(ISNUMBER('2-8-2'!J85), '2-8-2'!J85, IF(ISNUMBER('2-8-2'!K85), '2-8-2'!K85, IF(ISNUMBER('2-8-2'!L85), '2-8-2'!L85, IF(ISNUMBER('2-8-2'!M85), '2-8-2'!M85, "XXX"))))))</f>
        <v>0.69857142857142851</v>
      </c>
      <c r="X85" s="130">
        <f>IF(ISNUMBER('3-1'!I84), '3-1'!I84, "XXX")</f>
        <v>0.877</v>
      </c>
      <c r="Y85" s="130">
        <f>'3-2'!Q84</f>
        <v>1.6713075639999999</v>
      </c>
    </row>
    <row r="86" spans="1:25" ht="15" x14ac:dyDescent="0.25">
      <c r="A86" s="19" t="s">
        <v>94</v>
      </c>
      <c r="B86" s="166" t="s">
        <v>94</v>
      </c>
      <c r="C86" s="165">
        <f>IF(ISNUMBER('1-1'!H86),'1-1'!H86, "XXX")</f>
        <v>7.7</v>
      </c>
      <c r="D86" s="130" t="str">
        <f>IF(UCDP!Y86, UCDP!Y86, "0.0")</f>
        <v>0.0</v>
      </c>
      <c r="E86" s="130">
        <f>IF(ISNUMBER('1-3'!I86), '1-3'!I86, IF(ISNUMBER('1-3'!J86), '1-3'!J86, IF(ISNUMBER('1-3'!K86), '1-3'!K86, IF(ISNUMBER('1-3'!L86), '1-3'!L86, IF(ISNUMBER('1-3'!M86), '1-3'!M86, IF(ISNUMBER('1-3'!P86), '1-3'!P86, IF(ISNUMBER('1-3'!Q86), '1-3'!Q86, "XXX")))))))</f>
        <v>63.666666666666671</v>
      </c>
      <c r="F86" s="140">
        <f>'1-4'!AN86</f>
        <v>4</v>
      </c>
      <c r="G86" s="130">
        <f>IF(ISNUMBER('1-5'!H85),'1-5'!H85, "XXX")</f>
        <v>5.9</v>
      </c>
      <c r="H86" s="130">
        <f>IF(ISNUMBER('2-1-1'!H86), '2-1-1'!H86, IF(ISNUMBER('2-1-1'!I86), '2-1-1'!I86, IF(ISNUMBER('2-1-1'!J86), '2-1-1'!J86, IF(ISNUMBER('2-1-1'!K86), '2-1-1'!K86, IF(ISNUMBER('2-1-1'!L86), '2-1-1'!L86, IF(ISNUMBER('2-1-1'!M86), '2-1-1'!M86, "XXX"))))))</f>
        <v>0.32285714285714279</v>
      </c>
      <c r="I86" s="130">
        <f>AVERAGE('2-1-2'!D85, '2-1-2'!E85)</f>
        <v>5.0390000000000004E-2</v>
      </c>
      <c r="J86" s="130">
        <f>IF(ISNUMBER('2-2-1'!AC86), '2-2-1'!AC86, IF(ISNUMBER('2-2-1'!AD86), '2-2-1'!AD86, IF(ISNUMBER('2-2-1'!AE86), '2-2-1'!AE86, IF(ISNUMBER('2-2-1'!AF86), '2-2-1'!AF86, IF(ISNUMBER('2-2-1'!AG86), '2-2-1'!AG86, IF(ISNUMBER('2-2-1'!AH86), '2-2-1'!AH86, IF(ISNUMBER('2-2-1'!AI86), '2-2-1'!AI86, IF(ISNUMBER('2-2-1'!Y86), '2-2-1'!Y86, IF(ISNUMBER('2-2-1'!X86), '2-2-1'!X86, IF(ISNUMBER('2-2-1'!W86), '2-2-1'!W86, IF(ISNUMBER('2-2-1'!AF86), '2-2-1'!AF86, IF(ISNUMBER('2-2-1'!V86), '2-2-1'!V86, IF(ISNUMBER('2-2-1'!U86), '2-2-1'!U86, IF(ISNUMBER('2-2-1'!T86), '2-2-1'!T86,"XXX"))))))))))))))</f>
        <v>1.56115</v>
      </c>
      <c r="K86" s="130">
        <f>IF(ISNUMBER('2-2-2'!H86), '2-2-2'!H86, IF(ISNUMBER('2-2-2'!I86), '2-2-2'!I86, IF(ISNUMBER('2-2-2'!J86), '2-2-2'!J86, IF(ISNUMBER('2-2-2'!K86), '2-2-2'!K86, IF(ISNUMBER('2-2-2'!L86), '2-2-2'!L86, IF(ISNUMBER('2-2-2'!M86), '2-2-2'!M86, "XXX"))))))</f>
        <v>0.38</v>
      </c>
      <c r="L86" s="130">
        <f>IF(ISNUMBER('2-3-1'!P86), '2-3-1'!P86, IF(ISNUMBER('2-3-1'!Q86), '2-3-1'!Q86, IF(ISNUMBER('2-3-1'!R86), '2-3-1'!R86, IF(ISNUMBER('2-3-1'!S86), '2-3-1'!S86, IF(ISNUMBER('2-3-1'!T86), '2-3-1'!T86, IF(ISNUMBER('2-3-1'!U86), '2-3-1'!U86, IF(ISNUMBER('2-3-1'!V86), '2-3-1'!V86, "XXX")))))))</f>
        <v>1.30425894</v>
      </c>
      <c r="M86" s="130">
        <f>IF(ISNUMBER('2-3-2'!P86), '2-3-2'!P86, IF(ISNUMBER('2-3-2'!Q86), '2-3-2'!Q86, IF(ISNUMBER('2-3-2'!R86), '2-3-2'!R86, IF(ISNUMBER('2-3-2'!S86), '2-3-2'!S86, IF(ISNUMBER('2-3-2'!T86), '2-3-2'!T86, IF(ISNUMBER('2-3-2'!U86), '2-3-2'!U86, IF(ISNUMBER('2-3-2'!V86), '2-3-2'!V86, "XXX")))))))</f>
        <v>35.70820999</v>
      </c>
      <c r="N86" s="130">
        <f>IF(ISNUMBER('2-4-1'!V86),'2-4-1'!V86,IF(ISNUMBER('2-4-1'!U86),'2-4-1'!U86,IF(ISNUMBER('2-4-1'!W86),'2-4-1'!W86,IF(ISNUMBER('2-4-1'!T86),'2-4-1'!T86,IF(ISNUMBER('2-4-1'!X86),'2-4-1'!X86,IF(ISNUMBER('2-4-1'!S86),'2-4-1'!S86,'2016'!N86))))))</f>
        <v>0.67087169955000536</v>
      </c>
      <c r="O86" s="130" t="str">
        <f>IF(ISNUMBER('2-4-2'!D86), '2-4-2'!D86, IF(ISNUMBER('2-4-2'!E86), '2-4-2'!E86, IF(ISNUMBER('2-4-2'!C86), '2-4-2'!C86, IF(ISNUMBER('2-4-2'!F86), '2-4-2'!F86, IF(ISNUMBER('2-4-2'!G86), '2-4-2'!G86, IF(ISNUMBER('2-4-2'!H86), '2-4-2'!H86, IF(ISNUMBER('2-4-2'!I86), '2-4-2'!I86, IF(ISNUMBER('2-4-2'!J86), '2-4-2'!J86, "XXX"))))))))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IF(ISNUMBER('2-6-1'!H86), '2-6-1'!H86, IF(ISNUMBER('2-6-1'!I86), '2-6-1'!I86, IF(ISNUMBER('2-6-1'!J86), '2-6-1'!J86, "XXX")))))))</f>
        <v>10.810560000000001</v>
      </c>
      <c r="S86" s="130">
        <f>IF(ISNUMBER('2-6-2'!E86), '2-6-2'!E86, IF(ISNUMBER('2-6-2'!F86), '2-6-2'!F86, IF(ISNUMBER('2-6-2'!G86), '2-6-2'!G86, IF(ISNUMBER('2-6-2'!H86), '2-6-2'!H86, IF(ISNUMBER('2-6-2'!I86), '2-6-2'!I86, IF(ISNUMBER('2-6-2'!J86), '2-6-2'!J86, IF(ISNUMBER('2-6-2'!K86), '2-6-2'!K86, "XXX")))))))</f>
        <v>76.790000000000006</v>
      </c>
      <c r="T86" s="130">
        <f>IF(ISNUMBER('2-7-1'!H86), '2-7-1'!H86, IF(ISNUMBER('2-7-1'!I86), '2-7-1'!I86, IF(ISNUMBER('2-7-1'!J86), '2-7-1'!J86, IF(ISNUMBER('2-7-1'!K86), '2-7-1'!K86, IF(ISNUMBER('2-7-1'!L86), '2-7-1'!L86, IF(ISNUMBER('2-7-1'!M86), '2-7-1'!M86, "XXX"))))))</f>
        <v>0.42</v>
      </c>
      <c r="U86" s="130">
        <f>IF(ISNUMBER('2-7-2'!H86), '2-7-2'!H86, IF(ISNUMBER('2-7-2'!I86), '2-7-2'!I86, IF(ISNUMBER('2-7-2'!J86), '2-7-2'!J86, IF(ISNUMBER('2-7-2'!K86), '2-7-2'!K86, IF(ISNUMBER('2-7-2'!L86), '2-7-2'!L86, IF(ISNUMBER('2-7-2'!M86), '2-7-2'!M86, "XXX"))))))</f>
        <v>0.35285714285714281</v>
      </c>
      <c r="V86" s="130">
        <f>IF(ISNUMBER('2-8-1'!H86), '2-8-1'!H86, IF(ISNUMBER('2-8-1'!I86), '2-8-1'!I86, IF(ISNUMBER('2-8-1'!J86), '2-8-1'!J86, IF(ISNUMBER('2-8-1'!K86), '2-8-1'!K86, IF(ISNUMBER('2-8-1'!L86), '2-8-1'!L86, IF(ISNUMBER('2-8-1'!M86), '2-8-1'!M86, "XXX"))))))</f>
        <v>0.61285714285714288</v>
      </c>
      <c r="W86" s="130">
        <f>IF(ISNUMBER('2-8-2'!H86), '2-8-2'!H86, IF(ISNUMBER('2-8-2'!I86), '2-8-2'!I86, IF(ISNUMBER('2-8-2'!J86), '2-8-2'!J86, IF(ISNUMBER('2-8-2'!K86), '2-8-2'!K86, IF(ISNUMBER('2-8-2'!L86), '2-8-2'!L86, IF(ISNUMBER('2-8-2'!M86), '2-8-2'!M86, "XXX"))))))</f>
        <v>0.41285714285714287</v>
      </c>
      <c r="X86" s="130">
        <f>IF(ISNUMBER('3-1'!I85), '3-1'!I85, "XXX")</f>
        <v>0.24299999999999999</v>
      </c>
      <c r="Y86" s="130">
        <f>'3-2'!Q85</f>
        <v>-0.66596919300000001</v>
      </c>
    </row>
    <row r="87" spans="1:25" ht="15" x14ac:dyDescent="0.25">
      <c r="A87" s="19" t="s">
        <v>95</v>
      </c>
      <c r="B87" s="166" t="s">
        <v>95</v>
      </c>
      <c r="C87" s="165">
        <f>IF(ISNUMBER('1-1'!H87),'1-1'!H87, "XXX")</f>
        <v>8.4</v>
      </c>
      <c r="D87" s="130" t="str">
        <f>IF(UCDP!Y87, UCDP!Y87, "0.0")</f>
        <v>0.0</v>
      </c>
      <c r="E87" s="130">
        <f>IF(ISNUMBER('1-3'!I87), '1-3'!I87, IF(ISNUMBER('1-3'!J87), '1-3'!J87, IF(ISNUMBER('1-3'!K87), '1-3'!K87, IF(ISNUMBER('1-3'!L87), '1-3'!L87, IF(ISNUMBER('1-3'!M87), '1-3'!M87, IF(ISNUMBER('1-3'!P87), '1-3'!P87, IF(ISNUMBER('1-3'!Q87), '1-3'!Q87, "XXX")))))))</f>
        <v>78.5</v>
      </c>
      <c r="F87" s="130">
        <f>IF(ISNUMBER('1-4'!AP87),'1-4'!AP87, IF(ISNUMBER('1-4'!AQ87),'1-4'!AQ87, IF(ISNUMBER('1-4'!AR87),'1-4'!AR87, IF(ISNUMBER('1-4'!AS87),'1-4'!AS87, IF(ISNUMBER('1-4'!AT87),'1-4'!AT87, IF(ISNUMBER('1-4'!AU87),'1-4'!AU87, "XXX"))))))</f>
        <v>2</v>
      </c>
      <c r="G87" s="130">
        <f>IF(ISNUMBER('1-5'!H86),'1-5'!H86, "XXX")</f>
        <v>6.8</v>
      </c>
      <c r="H87" s="130">
        <f>IF(ISNUMBER('2-1-1'!H87), '2-1-1'!H87, IF(ISNUMBER('2-1-1'!I87), '2-1-1'!I87, IF(ISNUMBER('2-1-1'!J87), '2-1-1'!J87, IF(ISNUMBER('2-1-1'!K87), '2-1-1'!K87, IF(ISNUMBER('2-1-1'!L87), '2-1-1'!L87, IF(ISNUMBER('2-1-1'!M87), '2-1-1'!M87, "XXX"))))))</f>
        <v>0.31571428571428567</v>
      </c>
      <c r="I87" s="130">
        <f>AVERAGE('2-1-2'!D86, '2-1-2'!E86)</f>
        <v>4.0239999999999998E-2</v>
      </c>
      <c r="J87" s="130">
        <f>IF(ISNUMBER('2-2-1'!AC87), '2-2-1'!AC87, IF(ISNUMBER('2-2-1'!AD87), '2-2-1'!AD87, IF(ISNUMBER('2-2-1'!AE87), '2-2-1'!AE87, IF(ISNUMBER('2-2-1'!AF87), '2-2-1'!AF87, IF(ISNUMBER('2-2-1'!AG87), '2-2-1'!AG87, IF(ISNUMBER('2-2-1'!AH87), '2-2-1'!AH87, IF(ISNUMBER('2-2-1'!AI87), '2-2-1'!AI87, IF(ISNUMBER('2-2-1'!Y87), '2-2-1'!Y87, IF(ISNUMBER('2-2-1'!X87), '2-2-1'!X87, IF(ISNUMBER('2-2-1'!W87), '2-2-1'!W87, IF(ISNUMBER('2-2-1'!AF87), '2-2-1'!AF87, IF(ISNUMBER('2-2-1'!V87), '2-2-1'!V87, IF(ISNUMBER('2-2-1'!U87), '2-2-1'!U87, IF(ISNUMBER('2-2-1'!T87), '2-2-1'!T87,"XXX"))))))))))))))</f>
        <v>3.3131199999999996</v>
      </c>
      <c r="K87" s="130">
        <f>IF(ISNUMBER('2-2-2'!H87), '2-2-2'!H87, IF(ISNUMBER('2-2-2'!I87), '2-2-2'!I87, IF(ISNUMBER('2-2-2'!J87), '2-2-2'!J87, IF(ISNUMBER('2-2-2'!K87), '2-2-2'!K87, IF(ISNUMBER('2-2-2'!L87), '2-2-2'!L87, IF(ISNUMBER('2-2-2'!M87), '2-2-2'!M87, "XXX"))))))</f>
        <v>0.41142857142857142</v>
      </c>
      <c r="L87" s="130">
        <f>IF(ISNUMBER('2-3-1'!P87), '2-3-1'!P87, IF(ISNUMBER('2-3-1'!Q87), '2-3-1'!Q87, IF(ISNUMBER('2-3-1'!R87), '2-3-1'!R87, IF(ISNUMBER('2-3-1'!S87), '2-3-1'!S87, IF(ISNUMBER('2-3-1'!T87), '2-3-1'!T87, IF(ISNUMBER('2-3-1'!U87), '2-3-1'!U87, IF(ISNUMBER('2-3-1'!V87), '2-3-1'!V87, "XXX")))))))</f>
        <v>2.0867273800000001</v>
      </c>
      <c r="M87" s="130">
        <f>IF(ISNUMBER('2-3-2'!P87), '2-3-2'!P87, IF(ISNUMBER('2-3-2'!Q87), '2-3-2'!Q87, IF(ISNUMBER('2-3-2'!R87), '2-3-2'!R87, IF(ISNUMBER('2-3-2'!S87), '2-3-2'!S87, IF(ISNUMBER('2-3-2'!T87), '2-3-2'!T87, IF(ISNUMBER('2-3-2'!U87), '2-3-2'!U87, IF(ISNUMBER('2-3-2'!V87), '2-3-2'!V87, "XXX")))))))</f>
        <v>6.7059636100000004</v>
      </c>
      <c r="N87" s="130">
        <f>IF(ISNUMBER('2-4-1'!V87),'2-4-1'!V87,IF(ISNUMBER('2-4-1'!U87),'2-4-1'!U87,IF(ISNUMBER('2-4-1'!W87),'2-4-1'!W87,IF(ISNUMBER('2-4-1'!T87),'2-4-1'!T87,IF(ISNUMBER('2-4-1'!X87),'2-4-1'!X87,IF(ISNUMBER('2-4-1'!S87),'2-4-1'!S87,'2016'!N87))))))</f>
        <v>0.99465048534524914</v>
      </c>
      <c r="O87" s="130">
        <f>IF(ISNUMBER('2-4-2'!D87), '2-4-2'!D87, IF(ISNUMBER('2-4-2'!E87), '2-4-2'!E87, IF(ISNUMBER('2-4-2'!C87), '2-4-2'!C87, IF(ISNUMBER('2-4-2'!F87), '2-4-2'!F87, IF(ISNUMBER('2-4-2'!G87), '2-4-2'!G87, IF(ISNUMBER('2-4-2'!H87), '2-4-2'!H87, IF(ISNUMBER('2-4-2'!I87), '2-4-2'!I87, IF(ISNUMBER('2-4-2'!J87), '2-4-2'!J87, "XXX"))))))))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IF(ISNUMBER('2-6-1'!H87), '2-6-1'!H87, IF(ISNUMBER('2-6-1'!I87), '2-6-1'!I87, IF(ISNUMBER('2-6-1'!J87), '2-6-1'!J87, "XXX")))))))</f>
        <v>38.71772</v>
      </c>
      <c r="S87" s="130">
        <f>IF(ISNUMBER('2-6-2'!E87), '2-6-2'!E87, IF(ISNUMBER('2-6-2'!F87), '2-6-2'!F87, IF(ISNUMBER('2-6-2'!G87), '2-6-2'!G87, IF(ISNUMBER('2-6-2'!H87), '2-6-2'!H87, IF(ISNUMBER('2-6-2'!I87), '2-6-2'!I87, IF(ISNUMBER('2-6-2'!J87), '2-6-2'!J87, IF(ISNUMBER('2-6-2'!K87), '2-6-2'!K87, "XXX")))))))</f>
        <v>67.27</v>
      </c>
      <c r="T87" s="130">
        <f>IF(ISNUMBER('2-7-1'!H87), '2-7-1'!H87, IF(ISNUMBER('2-7-1'!I87), '2-7-1'!I87, IF(ISNUMBER('2-7-1'!J87), '2-7-1'!J87, IF(ISNUMBER('2-7-1'!K87), '2-7-1'!K87, IF(ISNUMBER('2-7-1'!L87), '2-7-1'!L87, IF(ISNUMBER('2-7-1'!M87), '2-7-1'!M87, "XXX"))))))</f>
        <v>0.52571428571428569</v>
      </c>
      <c r="U87" s="130">
        <f>IF(ISNUMBER('2-7-2'!H87), '2-7-2'!H87, IF(ISNUMBER('2-7-2'!I87), '2-7-2'!I87, IF(ISNUMBER('2-7-2'!J87), '2-7-2'!J87, IF(ISNUMBER('2-7-2'!K87), '2-7-2'!K87, IF(ISNUMBER('2-7-2'!L87), '2-7-2'!L87, IF(ISNUMBER('2-7-2'!M87), '2-7-2'!M87, "XXX"))))))</f>
        <v>0.46499999999999997</v>
      </c>
      <c r="V87" s="130">
        <f>IF(ISNUMBER('2-8-1'!H87), '2-8-1'!H87, IF(ISNUMBER('2-8-1'!I87), '2-8-1'!I87, IF(ISNUMBER('2-8-1'!J87), '2-8-1'!J87, IF(ISNUMBER('2-8-1'!K87), '2-8-1'!K87, IF(ISNUMBER('2-8-1'!L87), '2-8-1'!L87, IF(ISNUMBER('2-8-1'!M87), '2-8-1'!M87, "XXX"))))))</f>
        <v>0.5714285714285714</v>
      </c>
      <c r="W87" s="130">
        <f>IF(ISNUMBER('2-8-2'!H87), '2-8-2'!H87, IF(ISNUMBER('2-8-2'!I87), '2-8-2'!I87, IF(ISNUMBER('2-8-2'!J87), '2-8-2'!J87, IF(ISNUMBER('2-8-2'!K87), '2-8-2'!K87, IF(ISNUMBER('2-8-2'!L87), '2-8-2'!L87, IF(ISNUMBER('2-8-2'!M87), '2-8-2'!M87, "XXX"))))))</f>
        <v>0.52285714285714291</v>
      </c>
      <c r="X87" s="130">
        <f>IF(ISNUMBER('3-1'!I86), '3-1'!I86, "XXX")</f>
        <v>0.56100000000000005</v>
      </c>
      <c r="Y87" s="130">
        <f>'3-2'!Q86</f>
        <v>-9.5325119999999999E-2</v>
      </c>
    </row>
    <row r="88" spans="1:25" ht="15" x14ac:dyDescent="0.25">
      <c r="A88" s="19" t="s">
        <v>96</v>
      </c>
      <c r="B88" s="166" t="s">
        <v>96</v>
      </c>
      <c r="C88" s="165">
        <f>IF(ISNUMBER('1-1'!H88),'1-1'!H88, "XXX")</f>
        <v>4.4000000000000004</v>
      </c>
      <c r="D88" s="130">
        <f>IF(UCDP!Y88, UCDP!Y88, "0.0")</f>
        <v>9.2915809946949382E-3</v>
      </c>
      <c r="E88" s="130">
        <f>IF(ISNUMBER('1-3'!I88), '1-3'!I88, IF(ISNUMBER('1-3'!J88), '1-3'!J88, IF(ISNUMBER('1-3'!K88), '1-3'!K88, IF(ISNUMBER('1-3'!L88), '1-3'!L88, IF(ISNUMBER('1-3'!M88), '1-3'!M88, IF(ISNUMBER('1-3'!P88), '1-3'!P88, IF(ISNUMBER('1-3'!Q88), '1-3'!Q88, "XXX")))))))</f>
        <v>83.5</v>
      </c>
      <c r="F88" s="130">
        <f>IF(ISNUMBER('1-4'!AP88),'1-4'!AP88, IF(ISNUMBER('1-4'!AQ88),'1-4'!AQ88, IF(ISNUMBER('1-4'!AR88),'1-4'!AR88, IF(ISNUMBER('1-4'!AS88),'1-4'!AS88, IF(ISNUMBER('1-4'!AT88),'1-4'!AT88, IF(ISNUMBER('1-4'!AU88),'1-4'!AU88, "XXX"))))))</f>
        <v>3</v>
      </c>
      <c r="G88" s="130">
        <f>IF(ISNUMBER('1-5'!H87),'1-5'!H87, "XXX")</f>
        <v>7.1</v>
      </c>
      <c r="H88" s="130">
        <f>IF(ISNUMBER('2-1-1'!H88), '2-1-1'!H88, IF(ISNUMBER('2-1-1'!I88), '2-1-1'!I88, IF(ISNUMBER('2-1-1'!J88), '2-1-1'!J88, IF(ISNUMBER('2-1-1'!K88), '2-1-1'!K88, IF(ISNUMBER('2-1-1'!L88), '2-1-1'!L88, IF(ISNUMBER('2-1-1'!M88), '2-1-1'!M88, "XXX"))))))</f>
        <v>0.74142857142857144</v>
      </c>
      <c r="I88" s="130">
        <f>AVERAGE('2-1-2'!D87, '2-1-2'!E87)</f>
        <v>0.44822000000000001</v>
      </c>
      <c r="J88" s="130">
        <f>IF(ISNUMBER('2-2-1'!AC88), '2-2-1'!AC88, IF(ISNUMBER('2-2-1'!AD88), '2-2-1'!AD88, IF(ISNUMBER('2-2-1'!AE88), '2-2-1'!AE88, IF(ISNUMBER('2-2-1'!AF88), '2-2-1'!AF88, IF(ISNUMBER('2-2-1'!AG88), '2-2-1'!AG88, IF(ISNUMBER('2-2-1'!AH88), '2-2-1'!AH88, IF(ISNUMBER('2-2-1'!AI88), '2-2-1'!AI88, IF(ISNUMBER('2-2-1'!Y88), '2-2-1'!Y88, IF(ISNUMBER('2-2-1'!X88), '2-2-1'!X88, IF(ISNUMBER('2-2-1'!W88), '2-2-1'!W88, IF(ISNUMBER('2-2-1'!AF88), '2-2-1'!AF88, IF(ISNUMBER('2-2-1'!V88), '2-2-1'!V88, IF(ISNUMBER('2-2-1'!U88), '2-2-1'!U88, IF(ISNUMBER('2-2-1'!T88), '2-2-1'!T88,"XXX"))))))))))))))</f>
        <v>3.9053399999999998</v>
      </c>
      <c r="K88" s="130">
        <f>IF(ISNUMBER('2-2-2'!H88), '2-2-2'!H88, IF(ISNUMBER('2-2-2'!I88), '2-2-2'!I88, IF(ISNUMBER('2-2-2'!J88), '2-2-2'!J88, IF(ISNUMBER('2-2-2'!K88), '2-2-2'!K88, IF(ISNUMBER('2-2-2'!L88), '2-2-2'!L88, IF(ISNUMBER('2-2-2'!M88), '2-2-2'!M88, "XXX"))))))</f>
        <v>0.69000000000000006</v>
      </c>
      <c r="L88" s="130">
        <f>IF(ISNUMBER('2-3-1'!P88), '2-3-1'!P88, IF(ISNUMBER('2-3-1'!Q88), '2-3-1'!Q88, IF(ISNUMBER('2-3-1'!R88), '2-3-1'!R88, IF(ISNUMBER('2-3-1'!S88), '2-3-1'!S88, IF(ISNUMBER('2-3-1'!T88), '2-3-1'!T88, IF(ISNUMBER('2-3-1'!U88), '2-3-1'!U88, IF(ISNUMBER('2-3-1'!V88), '2-3-1'!V88, "XXX")))))))</f>
        <v>1.89357066</v>
      </c>
      <c r="M88" s="130">
        <f>IF(ISNUMBER('2-3-2'!P88), '2-3-2'!P88, IF(ISNUMBER('2-3-2'!Q88), '2-3-2'!Q88, IF(ISNUMBER('2-3-2'!R88), '2-3-2'!R88, IF(ISNUMBER('2-3-2'!S88), '2-3-2'!S88, IF(ISNUMBER('2-3-2'!T88), '2-3-2'!T88, IF(ISNUMBER('2-3-2'!U88), '2-3-2'!U88, IF(ISNUMBER('2-3-2'!V88), '2-3-2'!V88, "XXX")))))))</f>
        <v>33.669086460000003</v>
      </c>
      <c r="N88" s="130">
        <f>IF(ISNUMBER('2-4-1'!V88),'2-4-1'!V88,IF(ISNUMBER('2-4-1'!U88),'2-4-1'!U88,IF(ISNUMBER('2-4-1'!W88),'2-4-1'!W88,IF(ISNUMBER('2-4-1'!T88),'2-4-1'!T88,IF(ISNUMBER('2-4-1'!X88),'2-4-1'!X88,IF(ISNUMBER('2-4-1'!S88),'2-4-1'!S88,'2016'!N88))))))</f>
        <v>3.77183</v>
      </c>
      <c r="O88" s="130" t="str">
        <f>IF(ISNUMBER('2-4-2'!D88), '2-4-2'!D88, IF(ISNUMBER('2-4-2'!E88), '2-4-2'!E88, IF(ISNUMBER('2-4-2'!C88), '2-4-2'!C88, IF(ISNUMBER('2-4-2'!F88), '2-4-2'!F88, IF(ISNUMBER('2-4-2'!G88), '2-4-2'!G88, IF(ISNUMBER('2-4-2'!H88), '2-4-2'!H88, IF(ISNUMBER('2-4-2'!I88), '2-4-2'!I88, IF(ISNUMBER('2-4-2'!J88), '2-4-2'!J88, "XXX"))))))))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IF(ISNUMBER('2-6-1'!H88), '2-6-1'!H88, IF(ISNUMBER('2-6-1'!I88), '2-6-1'!I88, IF(ISNUMBER('2-6-1'!J88), '2-6-1'!J88, "XXX")))))))</f>
        <v>74.367840000000001</v>
      </c>
      <c r="S88" s="130">
        <f>IF(ISNUMBER('2-6-2'!E88), '2-6-2'!E88, IF(ISNUMBER('2-6-2'!F88), '2-6-2'!F88, IF(ISNUMBER('2-6-2'!G88), '2-6-2'!G88, IF(ISNUMBER('2-6-2'!H88), '2-6-2'!H88, IF(ISNUMBER('2-6-2'!I88), '2-6-2'!I88, IF(ISNUMBER('2-6-2'!J88), '2-6-2'!J88, IF(ISNUMBER('2-6-2'!K88), '2-6-2'!K88, "XXX")))))))</f>
        <v>0.01</v>
      </c>
      <c r="T88" s="130">
        <f>IF(ISNUMBER('2-7-1'!H88), '2-7-1'!H88, IF(ISNUMBER('2-7-1'!I88), '2-7-1'!I88, IF(ISNUMBER('2-7-1'!J88), '2-7-1'!J88, IF(ISNUMBER('2-7-1'!K88), '2-7-1'!K88, IF(ISNUMBER('2-7-1'!L88), '2-7-1'!L88, IF(ISNUMBER('2-7-1'!M88), '2-7-1'!M88, "XXX"))))))</f>
        <v>0.72428571428571431</v>
      </c>
      <c r="U88" s="130">
        <f>IF(ISNUMBER('2-7-2'!H88), '2-7-2'!H88, IF(ISNUMBER('2-7-2'!I88), '2-7-2'!I88, IF(ISNUMBER('2-7-2'!J88), '2-7-2'!J88, IF(ISNUMBER('2-7-2'!K88), '2-7-2'!K88, IF(ISNUMBER('2-7-2'!L88), '2-7-2'!L88, IF(ISNUMBER('2-7-2'!M88), '2-7-2'!M88, "XXX"))))))</f>
        <v>0.62285714285714278</v>
      </c>
      <c r="V88" s="130">
        <f>IF(ISNUMBER('2-8-1'!H88), '2-8-1'!H88, IF(ISNUMBER('2-8-1'!I88), '2-8-1'!I88, IF(ISNUMBER('2-8-1'!J88), '2-8-1'!J88, IF(ISNUMBER('2-8-1'!K88), '2-8-1'!K88, IF(ISNUMBER('2-8-1'!L88), '2-8-1'!L88, IF(ISNUMBER('2-8-1'!M88), '2-8-1'!M88, "XXX"))))))</f>
        <v>0.76</v>
      </c>
      <c r="W88" s="130">
        <f>IF(ISNUMBER('2-8-2'!H88), '2-8-2'!H88, IF(ISNUMBER('2-8-2'!I88), '2-8-2'!I88, IF(ISNUMBER('2-8-2'!J88), '2-8-2'!J88, IF(ISNUMBER('2-8-2'!K88), '2-8-2'!K88, IF(ISNUMBER('2-8-2'!L88), '2-8-2'!L88, IF(ISNUMBER('2-8-2'!M88), '2-8-2'!M88, "XXX"))))))</f>
        <v>0.6785714285714286</v>
      </c>
      <c r="X88" s="130">
        <f>IF(ISNUMBER('3-1'!I87), '3-1'!I87, "XXX")</f>
        <v>0.31900000000000001</v>
      </c>
      <c r="Y88" s="130">
        <f>'3-2'!Q87</f>
        <v>-0.25244897599999999</v>
      </c>
    </row>
    <row r="89" spans="1:25" ht="15" x14ac:dyDescent="0.25">
      <c r="A89" s="19" t="s">
        <v>97</v>
      </c>
      <c r="B89" s="166" t="s">
        <v>97</v>
      </c>
      <c r="C89" s="165">
        <f>IF(ISNUMBER('1-1'!H89),'1-1'!H89, "XXX")</f>
        <v>6.4</v>
      </c>
      <c r="D89" s="130" t="str">
        <f>IF(UCDP!Y89, UCDP!Y89, "0.0")</f>
        <v>0.0</v>
      </c>
      <c r="E89" s="130" t="str">
        <f>IF(ISNUMBER('1-3'!I89), '1-3'!I89, IF(ISNUMBER('1-3'!J89), '1-3'!J89, IF(ISNUMBER('1-3'!K89), '1-3'!K89, IF(ISNUMBER('1-3'!L89), '1-3'!L89, IF(ISNUMBER('1-3'!M89), '1-3'!M89, IF(ISNUMBER('1-3'!P89), '1-3'!P89, IF(ISNUMBER('1-3'!Q89), '1-3'!Q89, "XXX")))))))</f>
        <v>XXX</v>
      </c>
      <c r="F89" s="130">
        <f>IF(ISNUMBER('1-4'!AP89),'1-4'!AP89, IF(ISNUMBER('1-4'!AQ89),'1-4'!AQ89, IF(ISNUMBER('1-4'!AR89),'1-4'!AR89, IF(ISNUMBER('1-4'!AS89),'1-4'!AS89, IF(ISNUMBER('1-4'!AT89),'1-4'!AT89, IF(ISNUMBER('1-4'!AU89),'1-4'!AU89, "XXX"))))))</f>
        <v>2</v>
      </c>
      <c r="G89" s="130">
        <f>IF(ISNUMBER('1-5'!H88),'1-5'!H88, "XXX")</f>
        <v>7.6</v>
      </c>
      <c r="H89" s="130" t="str">
        <f>IF(ISNUMBER('2-1-1'!H89), '2-1-1'!H89, IF(ISNUMBER('2-1-1'!I89), '2-1-1'!I89, IF(ISNUMBER('2-1-1'!J89), '2-1-1'!J89, IF(ISNUMBER('2-1-1'!K89), '2-1-1'!K89, IF(ISNUMBER('2-1-1'!L89), '2-1-1'!L89, IF(ISNUMBER('2-1-1'!M89), '2-1-1'!M89, "XXX"))))))</f>
        <v>XXX</v>
      </c>
      <c r="I89" s="130">
        <f>AVERAGE('2-1-2'!D88, '2-1-2'!E88)</f>
        <v>0.37754500000000002</v>
      </c>
      <c r="J89" s="130">
        <f>IF(ISNUMBER('2-2-1'!AC89), '2-2-1'!AC89, IF(ISNUMBER('2-2-1'!AD89), '2-2-1'!AD89, IF(ISNUMBER('2-2-1'!AE89), '2-2-1'!AE89, IF(ISNUMBER('2-2-1'!AF89), '2-2-1'!AF89, IF(ISNUMBER('2-2-1'!AG89), '2-2-1'!AG89, IF(ISNUMBER('2-2-1'!AH89), '2-2-1'!AH89, IF(ISNUMBER('2-2-1'!AI89), '2-2-1'!AI89, IF(ISNUMBER('2-2-1'!Y89), '2-2-1'!Y89, IF(ISNUMBER('2-2-1'!X89), '2-2-1'!X89, IF(ISNUMBER('2-2-1'!W89), '2-2-1'!W89, IF(ISNUMBER('2-2-1'!AF89), '2-2-1'!AF89, IF(ISNUMBER('2-2-1'!V89), '2-2-1'!V89, IF(ISNUMBER('2-2-1'!U89), '2-2-1'!U89, IF(ISNUMBER('2-2-1'!T89), '2-2-1'!T89,"XXX"))))))))))))))</f>
        <v>2.4125900000000002</v>
      </c>
      <c r="K89" s="130" t="str">
        <f>IF(ISNUMBER('2-2-2'!H89), '2-2-2'!H89, IF(ISNUMBER('2-2-2'!I89), '2-2-2'!I89, IF(ISNUMBER('2-2-2'!J89), '2-2-2'!J89, IF(ISNUMBER('2-2-2'!K89), '2-2-2'!K89, IF(ISNUMBER('2-2-2'!L89), '2-2-2'!L89, IF(ISNUMBER('2-2-2'!M89), '2-2-2'!M89, "XXX"))))))</f>
        <v>XXX</v>
      </c>
      <c r="L89" s="130">
        <f>IF(ISNUMBER('2-3-1'!P89), '2-3-1'!P89, IF(ISNUMBER('2-3-1'!Q89), '2-3-1'!Q89, IF(ISNUMBER('2-3-1'!R89), '2-3-1'!R89, IF(ISNUMBER('2-3-1'!S89), '2-3-1'!S89, IF(ISNUMBER('2-3-1'!T89), '2-3-1'!T89, IF(ISNUMBER('2-3-1'!U89), '2-3-1'!U89, IF(ISNUMBER('2-3-1'!V89), '2-3-1'!V89, "XXX")))))))</f>
        <v>4.2997651100000001</v>
      </c>
      <c r="M89" s="130">
        <f>IF(ISNUMBER('2-3-2'!P89), '2-3-2'!P89, IF(ISNUMBER('2-3-2'!Q89), '2-3-2'!Q89, IF(ISNUMBER('2-3-2'!R89), '2-3-2'!R89, IF(ISNUMBER('2-3-2'!S89), '2-3-2'!S89, IF(ISNUMBER('2-3-2'!T89), '2-3-2'!T89, IF(ISNUMBER('2-3-2'!U89), '2-3-2'!U89, IF(ISNUMBER('2-3-2'!V89), '2-3-2'!V89, "XXX")))))))</f>
        <v>32.365093229999999</v>
      </c>
      <c r="N89" s="130">
        <f>IF(ISNUMBER('2-4-1'!V89),'2-4-1'!V89,IF(ISNUMBER('2-4-1'!U89),'2-4-1'!U89,IF(ISNUMBER('2-4-1'!W89),'2-4-1'!W89,IF(ISNUMBER('2-4-1'!T89),'2-4-1'!T89,IF(ISNUMBER('2-4-1'!X89),'2-4-1'!X89,IF(ISNUMBER('2-4-1'!S89),'2-4-1'!S89,'2016'!N89))))))</f>
        <v>4.2038482774222201</v>
      </c>
      <c r="O89" s="130">
        <f>IF(ISNUMBER('2-4-2'!D89), '2-4-2'!D89, IF(ISNUMBER('2-4-2'!E89), '2-4-2'!E89, IF(ISNUMBER('2-4-2'!C89), '2-4-2'!C89, IF(ISNUMBER('2-4-2'!F89), '2-4-2'!F89, IF(ISNUMBER('2-4-2'!G89), '2-4-2'!G89, IF(ISNUMBER('2-4-2'!H89), '2-4-2'!H89, IF(ISNUMBER('2-4-2'!I89), '2-4-2'!I89, IF(ISNUMBER('2-4-2'!J89), '2-4-2'!J89, "XXX"))))))))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IF(ISNUMBER('2-6-1'!H89), '2-6-1'!H89, IF(ISNUMBER('2-6-1'!I89), '2-6-1'!I89, IF(ISNUMBER('2-6-1'!J89), '2-6-1'!J89, "XXX")))))))</f>
        <v>72.357399999999998</v>
      </c>
      <c r="S89" s="130">
        <f>IF(ISNUMBER('2-6-2'!E89), '2-6-2'!E89, IF(ISNUMBER('2-6-2'!F89), '2-6-2'!F89, IF(ISNUMBER('2-6-2'!G89), '2-6-2'!G89, IF(ISNUMBER('2-6-2'!H89), '2-6-2'!H89, IF(ISNUMBER('2-6-2'!I89), '2-6-2'!I89, IF(ISNUMBER('2-6-2'!J89), '2-6-2'!J89, IF(ISNUMBER('2-6-2'!K89), '2-6-2'!K89, "XXX")))))))</f>
        <v>0.02</v>
      </c>
      <c r="T89" s="130" t="str">
        <f>IF(ISNUMBER('2-7-1'!H89), '2-7-1'!H89, IF(ISNUMBER('2-7-1'!I89), '2-7-1'!I89, IF(ISNUMBER('2-7-1'!J89), '2-7-1'!J89, IF(ISNUMBER('2-7-1'!K89), '2-7-1'!K89, IF(ISNUMBER('2-7-1'!L89), '2-7-1'!L89, IF(ISNUMBER('2-7-1'!M89), '2-7-1'!M89, "XXX"))))))</f>
        <v>XXX</v>
      </c>
      <c r="U89" s="130" t="str">
        <f>IF(ISNUMBER('2-7-2'!H89), '2-7-2'!H89, IF(ISNUMBER('2-7-2'!I89), '2-7-2'!I89, IF(ISNUMBER('2-7-2'!J89), '2-7-2'!J89, IF(ISNUMBER('2-7-2'!K89), '2-7-2'!K89, IF(ISNUMBER('2-7-2'!L89), '2-7-2'!L89, IF(ISNUMBER('2-7-2'!M89), '2-7-2'!M89, "XXX"))))))</f>
        <v>XXX</v>
      </c>
      <c r="V89" s="130" t="str">
        <f>IF(ISNUMBER('2-8-1'!H89), '2-8-1'!H89, IF(ISNUMBER('2-8-1'!I89), '2-8-1'!I89, IF(ISNUMBER('2-8-1'!J89), '2-8-1'!J89, IF(ISNUMBER('2-8-1'!K89), '2-8-1'!K89, IF(ISNUMBER('2-8-1'!L89), '2-8-1'!L89, IF(ISNUMBER('2-8-1'!M89), '2-8-1'!M89, "XXX"))))))</f>
        <v>XXX</v>
      </c>
      <c r="W89" s="130" t="str">
        <f>IF(ISNUMBER('2-8-2'!H89), '2-8-2'!H89, IF(ISNUMBER('2-8-2'!I89), '2-8-2'!I89, IF(ISNUMBER('2-8-2'!J89), '2-8-2'!J89, IF(ISNUMBER('2-8-2'!K89), '2-8-2'!K89, IF(ISNUMBER('2-8-2'!L89), '2-8-2'!L89, IF(ISNUMBER('2-8-2'!M89), '2-8-2'!M89, "XXX"))))))</f>
        <v>XXX</v>
      </c>
      <c r="X89" s="130">
        <f>IF(ISNUMBER('3-1'!I88), '3-1'!I88, "XXX")</f>
        <v>0.46800000000000003</v>
      </c>
      <c r="Y89" s="130">
        <f>'3-2'!Q88</f>
        <v>-0.35620808599999998</v>
      </c>
    </row>
    <row r="90" spans="1:25" ht="15" x14ac:dyDescent="0.25">
      <c r="A90" s="19" t="s">
        <v>98</v>
      </c>
      <c r="B90" s="166" t="s">
        <v>98</v>
      </c>
      <c r="C90" s="165">
        <f>IF(ISNUMBER('1-1'!H90),'1-1'!H90, "XXX")</f>
        <v>8</v>
      </c>
      <c r="D90" s="130">
        <f>IF(UCDP!Y90, UCDP!Y90, "0.0")</f>
        <v>0.25409219681788509</v>
      </c>
      <c r="E90" s="130">
        <f>IF(ISNUMBER('1-3'!I90), '1-3'!I90, IF(ISNUMBER('1-3'!J90), '1-3'!J90, IF(ISNUMBER('1-3'!K90), '1-3'!K90, IF(ISNUMBER('1-3'!L90), '1-3'!L90, IF(ISNUMBER('1-3'!M90), '1-3'!M90, IF(ISNUMBER('1-3'!P90), '1-3'!P90, IF(ISNUMBER('1-3'!Q90), '1-3'!Q90, "XXX")))))))</f>
        <v>55.166666666666671</v>
      </c>
      <c r="F90" s="130">
        <f>IF(ISNUMBER('1-4'!AP90),'1-4'!AP90, IF(ISNUMBER('1-4'!AQ90),'1-4'!AQ90, IF(ISNUMBER('1-4'!AR90),'1-4'!AR90, IF(ISNUMBER('1-4'!AS90),'1-4'!AS90, IF(ISNUMBER('1-4'!AT90),'1-4'!AT90, IF(ISNUMBER('1-4'!AU90),'1-4'!AU90, "XXX"))))))</f>
        <v>3</v>
      </c>
      <c r="G90" s="130">
        <f>IF(ISNUMBER('1-5'!H89),'1-5'!H89, "XXX")</f>
        <v>6.5</v>
      </c>
      <c r="H90" s="130">
        <f>IF(ISNUMBER('2-1-1'!H90), '2-1-1'!H90, IF(ISNUMBER('2-1-1'!I90), '2-1-1'!I90, IF(ISNUMBER('2-1-1'!J90), '2-1-1'!J90, IF(ISNUMBER('2-1-1'!K90), '2-1-1'!K90, IF(ISNUMBER('2-1-1'!L90), '2-1-1'!L90, IF(ISNUMBER('2-1-1'!M90), '2-1-1'!M90, "XXX"))))))</f>
        <v>0.43571428571428567</v>
      </c>
      <c r="I90" s="130">
        <f>AVERAGE('2-1-2'!D89, '2-1-2'!E89)</f>
        <v>9.9739999999999995E-2</v>
      </c>
      <c r="J90" s="130">
        <f>IF(ISNUMBER('2-2-1'!AC90), '2-2-1'!AC90, IF(ISNUMBER('2-2-1'!AD90), '2-2-1'!AD90, IF(ISNUMBER('2-2-1'!AE90), '2-2-1'!AE90, IF(ISNUMBER('2-2-1'!AF90), '2-2-1'!AF90, IF(ISNUMBER('2-2-1'!AG90), '2-2-1'!AG90, IF(ISNUMBER('2-2-1'!AH90), '2-2-1'!AH90, IF(ISNUMBER('2-2-1'!AI90), '2-2-1'!AI90, IF(ISNUMBER('2-2-1'!Y90), '2-2-1'!Y90, IF(ISNUMBER('2-2-1'!X90), '2-2-1'!X90, IF(ISNUMBER('2-2-1'!W90), '2-2-1'!W90, IF(ISNUMBER('2-2-1'!AF90), '2-2-1'!AF90, IF(ISNUMBER('2-2-1'!V90), '2-2-1'!V90, IF(ISNUMBER('2-2-1'!U90), '2-2-1'!U90, IF(ISNUMBER('2-2-1'!T90), '2-2-1'!T90,"XXX"))))))))))))))</f>
        <v>2.7220800000000001</v>
      </c>
      <c r="K90" s="130">
        <f>IF(ISNUMBER('2-2-2'!H90), '2-2-2'!H90, IF(ISNUMBER('2-2-2'!I90), '2-2-2'!I90, IF(ISNUMBER('2-2-2'!J90), '2-2-2'!J90, IF(ISNUMBER('2-2-2'!K90), '2-2-2'!K90, IF(ISNUMBER('2-2-2'!L90), '2-2-2'!L90, IF(ISNUMBER('2-2-2'!M90), '2-2-2'!M90, "XXX"))))))</f>
        <v>0.36428571428571427</v>
      </c>
      <c r="L90" s="130">
        <f>IF(ISNUMBER('2-3-1'!P90), '2-3-1'!P90, IF(ISNUMBER('2-3-1'!Q90), '2-3-1'!Q90, IF(ISNUMBER('2-3-1'!R90), '2-3-1'!R90, IF(ISNUMBER('2-3-1'!S90), '2-3-1'!S90, IF(ISNUMBER('2-3-1'!T90), '2-3-1'!T90, IF(ISNUMBER('2-3-1'!U90), '2-3-1'!U90, IF(ISNUMBER('2-3-1'!V90), '2-3-1'!V90, "XXX")))))))</f>
        <v>0.81583821999999995</v>
      </c>
      <c r="M90" s="130">
        <f>IF(ISNUMBER('2-3-2'!P90), '2-3-2'!P90, IF(ISNUMBER('2-3-2'!Q90), '2-3-2'!Q90, IF(ISNUMBER('2-3-2'!R90), '2-3-2'!R90, IF(ISNUMBER('2-3-2'!S90), '2-3-2'!S90, IF(ISNUMBER('2-3-2'!T90), '2-3-2'!T90, IF(ISNUMBER('2-3-2'!U90), '2-3-2'!U90, IF(ISNUMBER('2-3-2'!V90), '2-3-2'!V90, "XXX")))))))</f>
        <v>34.819343570000001</v>
      </c>
      <c r="N90" s="130">
        <f>IF(ISNUMBER('2-4-1'!V90),'2-4-1'!V90,IF(ISNUMBER('2-4-1'!U90),'2-4-1'!U90,IF(ISNUMBER('2-4-1'!W90),'2-4-1'!W90,IF(ISNUMBER('2-4-1'!T90),'2-4-1'!T90,IF(ISNUMBER('2-4-1'!X90),'2-4-1'!X90,IF(ISNUMBER('2-4-1'!S90),'2-4-1'!S90,'2016'!N90))))))</f>
        <v>4.8840000000000003</v>
      </c>
      <c r="O90" s="130">
        <f>IF(ISNUMBER('2-4-2'!D90), '2-4-2'!D90, IF(ISNUMBER('2-4-2'!E90), '2-4-2'!E90, IF(ISNUMBER('2-4-2'!C90), '2-4-2'!C90, IF(ISNUMBER('2-4-2'!F90), '2-4-2'!F90, IF(ISNUMBER('2-4-2'!G90), '2-4-2'!G90, IF(ISNUMBER('2-4-2'!H90), '2-4-2'!H90, IF(ISNUMBER('2-4-2'!I90), '2-4-2'!I90, IF(ISNUMBER('2-4-2'!J90), '2-4-2'!J90, "XXX"))))))))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IF(ISNUMBER('2-6-1'!H90), '2-6-1'!H90, IF(ISNUMBER('2-6-1'!I90), '2-6-1'!I90, IF(ISNUMBER('2-6-1'!J90), '2-6-1'!J90, "XXX")))))))</f>
        <v>17.110800000000001</v>
      </c>
      <c r="S90" s="130">
        <f>IF(ISNUMBER('2-6-2'!E90), '2-6-2'!E90, IF(ISNUMBER('2-6-2'!F90), '2-6-2'!F90, IF(ISNUMBER('2-6-2'!G90), '2-6-2'!G90, IF(ISNUMBER('2-6-2'!H90), '2-6-2'!H90, IF(ISNUMBER('2-6-2'!I90), '2-6-2'!I90, IF(ISNUMBER('2-6-2'!J90), '2-6-2'!J90, IF(ISNUMBER('2-6-2'!K90), '2-6-2'!K90, "XXX")))))))</f>
        <v>52.72</v>
      </c>
      <c r="T90" s="130">
        <f>IF(ISNUMBER('2-7-1'!H90), '2-7-1'!H90, IF(ISNUMBER('2-7-1'!I90), '2-7-1'!I90, IF(ISNUMBER('2-7-1'!J90), '2-7-1'!J90, IF(ISNUMBER('2-7-1'!K90), '2-7-1'!K90, IF(ISNUMBER('2-7-1'!L90), '2-7-1'!L90, IF(ISNUMBER('2-7-1'!M90), '2-7-1'!M90, "XXX"))))))</f>
        <v>0.44</v>
      </c>
      <c r="U90" s="130">
        <f>IF(ISNUMBER('2-7-2'!H90), '2-7-2'!H90, IF(ISNUMBER('2-7-2'!I90), '2-7-2'!I90, IF(ISNUMBER('2-7-2'!J90), '2-7-2'!J90, IF(ISNUMBER('2-7-2'!K90), '2-7-2'!K90, IF(ISNUMBER('2-7-2'!L90), '2-7-2'!L90, IF(ISNUMBER('2-7-2'!M90), '2-7-2'!M90, "XXX"))))))</f>
        <v>0.34500000000000003</v>
      </c>
      <c r="V90" s="130">
        <f>IF(ISNUMBER('2-8-1'!H90), '2-8-1'!H90, IF(ISNUMBER('2-8-1'!I90), '2-8-1'!I90, IF(ISNUMBER('2-8-1'!J90), '2-8-1'!J90, IF(ISNUMBER('2-8-1'!K90), '2-8-1'!K90, IF(ISNUMBER('2-8-1'!L90), '2-8-1'!L90, IF(ISNUMBER('2-8-1'!M90), '2-8-1'!M90, "XXX"))))))</f>
        <v>0.60285714285714287</v>
      </c>
      <c r="W90" s="130">
        <f>IF(ISNUMBER('2-8-2'!H90), '2-8-2'!H90, IF(ISNUMBER('2-8-2'!I90), '2-8-2'!I90, IF(ISNUMBER('2-8-2'!J90), '2-8-2'!J90, IF(ISNUMBER('2-8-2'!K90), '2-8-2'!K90, IF(ISNUMBER('2-8-2'!L90), '2-8-2'!L90, IF(ISNUMBER('2-8-2'!M90), '2-8-2'!M90, "XXX"))))))</f>
        <v>0.46</v>
      </c>
      <c r="X90" s="130">
        <f>IF(ISNUMBER('3-1'!I89), '3-1'!I89, "XXX")</f>
        <v>0.32500000000000001</v>
      </c>
      <c r="Y90" s="130">
        <f>'3-2'!Q89</f>
        <v>-0.19853878</v>
      </c>
    </row>
    <row r="91" spans="1:25" ht="15" x14ac:dyDescent="0.25">
      <c r="A91" s="19" t="s">
        <v>99</v>
      </c>
      <c r="B91" s="166" t="s">
        <v>99</v>
      </c>
      <c r="C91" s="165">
        <f>IF(ISNUMBER('1-1'!H91),'1-1'!H91, "XXX")</f>
        <v>3.8</v>
      </c>
      <c r="D91" s="130" t="str">
        <f>IF(UCDP!Y91, UCDP!Y91, "0.0")</f>
        <v>0.0</v>
      </c>
      <c r="E91" s="130">
        <f>IF(ISNUMBER('1-3'!I91), '1-3'!I91, IF(ISNUMBER('1-3'!J91), '1-3'!J91, IF(ISNUMBER('1-3'!K91), '1-3'!K91, IF(ISNUMBER('1-3'!L91), '1-3'!L91, IF(ISNUMBER('1-3'!M91), '1-3'!M91, IF(ISNUMBER('1-3'!P91), '1-3'!P91, IF(ISNUMBER('1-3'!Q91), '1-3'!Q91, "XXX")))))))</f>
        <v>95.166666666666671</v>
      </c>
      <c r="F91" s="130">
        <f>IF(ISNUMBER('1-4'!AP91),'1-4'!AP91, IF(ISNUMBER('1-4'!AQ91),'1-4'!AQ91, IF(ISNUMBER('1-4'!AR91),'1-4'!AR91, IF(ISNUMBER('1-4'!AS91),'1-4'!AS91, IF(ISNUMBER('1-4'!AT91),'1-4'!AT91, IF(ISNUMBER('1-4'!AU91),'1-4'!AU91, "XXX"))))))</f>
        <v>1</v>
      </c>
      <c r="G91" s="130">
        <f>IF(ISNUMBER('1-5'!H90),'1-5'!H90, "XXX")</f>
        <v>3.3</v>
      </c>
      <c r="H91" s="130">
        <f>IF(ISNUMBER('2-1-1'!H91), '2-1-1'!H91, IF(ISNUMBER('2-1-1'!I91), '2-1-1'!I91, IF(ISNUMBER('2-1-1'!J91), '2-1-1'!J91, IF(ISNUMBER('2-1-1'!K91), '2-1-1'!K91, IF(ISNUMBER('2-1-1'!L91), '2-1-1'!L91, IF(ISNUMBER('2-1-1'!M91), '2-1-1'!M91, "XXX"))))))</f>
        <v>0.71714285714285708</v>
      </c>
      <c r="I91" s="130">
        <f>AVERAGE('2-1-2'!D90, '2-1-2'!E90)</f>
        <v>0.74377000000000004</v>
      </c>
      <c r="J91" s="130">
        <f>IF(ISNUMBER('2-2-1'!AC91), '2-2-1'!AC91, IF(ISNUMBER('2-2-1'!AD91), '2-2-1'!AD91, IF(ISNUMBER('2-2-1'!AE91), '2-2-1'!AE91, IF(ISNUMBER('2-2-1'!AF91), '2-2-1'!AF91, IF(ISNUMBER('2-2-1'!AG91), '2-2-1'!AG91, IF(ISNUMBER('2-2-1'!AH91), '2-2-1'!AH91, IF(ISNUMBER('2-2-1'!AI91), '2-2-1'!AI91, IF(ISNUMBER('2-2-1'!Y91), '2-2-1'!Y91, IF(ISNUMBER('2-2-1'!X91), '2-2-1'!X91, IF(ISNUMBER('2-2-1'!W91), '2-2-1'!W91, IF(ISNUMBER('2-2-1'!AF91), '2-2-1'!AF91, IF(ISNUMBER('2-2-1'!V91), '2-2-1'!V91, IF(ISNUMBER('2-2-1'!U91), '2-2-1'!U91, IF(ISNUMBER('2-2-1'!T91), '2-2-1'!T91,"XXX"))))))))))))))</f>
        <v>4.5195499999999997</v>
      </c>
      <c r="K91" s="130">
        <f>IF(ISNUMBER('2-2-2'!H91), '2-2-2'!H91, IF(ISNUMBER('2-2-2'!I91), '2-2-2'!I91, IF(ISNUMBER('2-2-2'!J91), '2-2-2'!J91, IF(ISNUMBER('2-2-2'!K91), '2-2-2'!K91, IF(ISNUMBER('2-2-2'!L91), '2-2-2'!L91, IF(ISNUMBER('2-2-2'!M91), '2-2-2'!M91, "XXX"))))))</f>
        <v>0.81285714285714294</v>
      </c>
      <c r="L91" s="130">
        <f>IF(ISNUMBER('2-3-1'!P91), '2-3-1'!P91, IF(ISNUMBER('2-3-1'!Q91), '2-3-1'!Q91, IF(ISNUMBER('2-3-1'!R91), '2-3-1'!R91, IF(ISNUMBER('2-3-1'!S91), '2-3-1'!S91, IF(ISNUMBER('2-3-1'!T91), '2-3-1'!T91, IF(ISNUMBER('2-3-1'!U91), '2-3-1'!U91, IF(ISNUMBER('2-3-1'!V91), '2-3-1'!V91, "XXX")))))))</f>
        <v>5.7399644900000002</v>
      </c>
      <c r="M91" s="130">
        <f>IF(ISNUMBER('2-3-2'!P91), '2-3-2'!P91, IF(ISNUMBER('2-3-2'!Q91), '2-3-2'!Q91, IF(ISNUMBER('2-3-2'!R91), '2-3-2'!R91, IF(ISNUMBER('2-3-2'!S91), '2-3-2'!S91, IF(ISNUMBER('2-3-2'!T91), '2-3-2'!T91, IF(ISNUMBER('2-3-2'!U91), '2-3-2'!U91, IF(ISNUMBER('2-3-2'!V91), '2-3-2'!V91, "XXX")))))))</f>
        <v>30.22222137</v>
      </c>
      <c r="N91" s="130">
        <f>IF(ISNUMBER('2-4-1'!V91),'2-4-1'!V91,IF(ISNUMBER('2-4-1'!U91),'2-4-1'!U91,IF(ISNUMBER('2-4-1'!W91),'2-4-1'!W91,IF(ISNUMBER('2-4-1'!T91),'2-4-1'!T91,IF(ISNUMBER('2-4-1'!X91),'2-4-1'!X91,IF(ISNUMBER('2-4-1'!S91),'2-4-1'!S91,'2016'!N91))))))</f>
        <v>18.899999999999999</v>
      </c>
      <c r="O91" s="130">
        <f>IF(ISNUMBER('2-4-2'!D91), '2-4-2'!D91, IF(ISNUMBER('2-4-2'!E91), '2-4-2'!E91, IF(ISNUMBER('2-4-2'!C91), '2-4-2'!C91, IF(ISNUMBER('2-4-2'!F91), '2-4-2'!F91, IF(ISNUMBER('2-4-2'!G91), '2-4-2'!G91, IF(ISNUMBER('2-4-2'!H91), '2-4-2'!H91, IF(ISNUMBER('2-4-2'!I91), '2-4-2'!I91, IF(ISNUMBER('2-4-2'!J91), '2-4-2'!J91, "XXX"))))))))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IF(ISNUMBER('2-6-1'!H91), '2-6-1'!H91, IF(ISNUMBER('2-6-1'!I91), '2-6-1'!I91, IF(ISNUMBER('2-6-1'!J91), '2-6-1'!J91, "XXX")))))))</f>
        <v>86.178650000000005</v>
      </c>
      <c r="S91" s="130">
        <f>IF(ISNUMBER('2-6-2'!E91), '2-6-2'!E91, IF(ISNUMBER('2-6-2'!F91), '2-6-2'!F91, IF(ISNUMBER('2-6-2'!G91), '2-6-2'!G91, IF(ISNUMBER('2-6-2'!H91), '2-6-2'!H91, IF(ISNUMBER('2-6-2'!I91), '2-6-2'!I91, IF(ISNUMBER('2-6-2'!J91), '2-6-2'!J91, IF(ISNUMBER('2-6-2'!K91), '2-6-2'!K91, "XXX")))))))</f>
        <v>0</v>
      </c>
      <c r="T91" s="130">
        <f>IF(ISNUMBER('2-7-1'!H91), '2-7-1'!H91, IF(ISNUMBER('2-7-1'!I91), '2-7-1'!I91, IF(ISNUMBER('2-7-1'!J91), '2-7-1'!J91, IF(ISNUMBER('2-7-1'!K91), '2-7-1'!K91, IF(ISNUMBER('2-7-1'!L91), '2-7-1'!L91, IF(ISNUMBER('2-7-1'!M91), '2-7-1'!M91, "XXX"))))))</f>
        <v>0.75857142857142856</v>
      </c>
      <c r="U91" s="130">
        <f>IF(ISNUMBER('2-7-2'!H91), '2-7-2'!H91, IF(ISNUMBER('2-7-2'!I91), '2-7-2'!I91, IF(ISNUMBER('2-7-2'!J91), '2-7-2'!J91, IF(ISNUMBER('2-7-2'!K91), '2-7-2'!K91, IF(ISNUMBER('2-7-2'!L91), '2-7-2'!L91, IF(ISNUMBER('2-7-2'!M91), '2-7-2'!M91, "XXX"))))))</f>
        <v>0.56857142857142862</v>
      </c>
      <c r="V91" s="130">
        <f>IF(ISNUMBER('2-8-1'!H91), '2-8-1'!H91, IF(ISNUMBER('2-8-1'!I91), '2-8-1'!I91, IF(ISNUMBER('2-8-1'!J91), '2-8-1'!J91, IF(ISNUMBER('2-8-1'!K91), '2-8-1'!K91, IF(ISNUMBER('2-8-1'!L91), '2-8-1'!L91, IF(ISNUMBER('2-8-1'!M91), '2-8-1'!M91, "XXX"))))))</f>
        <v>0.65571428571428569</v>
      </c>
      <c r="W91" s="130">
        <f>IF(ISNUMBER('2-8-2'!H91), '2-8-2'!H91, IF(ISNUMBER('2-8-2'!I91), '2-8-2'!I91, IF(ISNUMBER('2-8-2'!J91), '2-8-2'!J91, IF(ISNUMBER('2-8-2'!K91), '2-8-2'!K91, IF(ISNUMBER('2-8-2'!L91), '2-8-2'!L91, IF(ISNUMBER('2-8-2'!M91), '2-8-2'!M91, "XXX"))))))</f>
        <v>0.55142857142857138</v>
      </c>
      <c r="X91" s="130">
        <f>IF(ISNUMBER('3-1'!I90), '3-1'!I90, "XXX")</f>
        <v>0.79600000000000004</v>
      </c>
      <c r="Y91" s="130">
        <f>'3-2'!Q90</f>
        <v>1.2081007960000001</v>
      </c>
    </row>
    <row r="92" spans="1:25" ht="15" x14ac:dyDescent="0.25">
      <c r="A92" s="19" t="s">
        <v>100</v>
      </c>
      <c r="B92" s="166" t="s">
        <v>100</v>
      </c>
      <c r="C92" s="165">
        <f>IF(ISNUMBER('1-1'!H92),'1-1'!H92, "XXX")</f>
        <v>7.9</v>
      </c>
      <c r="D92" s="130" t="str">
        <f>IF(UCDP!Y92, UCDP!Y92, "0.0")</f>
        <v>0.0</v>
      </c>
      <c r="E92" s="130">
        <f>IF(ISNUMBER('1-3'!I92), '1-3'!I92, IF(ISNUMBER('1-3'!J92), '1-3'!J92, IF(ISNUMBER('1-3'!K92), '1-3'!K92, IF(ISNUMBER('1-3'!L92), '1-3'!L92, IF(ISNUMBER('1-3'!M92), '1-3'!M92, IF(ISNUMBER('1-3'!P92), '1-3'!P92, IF(ISNUMBER('1-3'!Q92), '1-3'!Q92, "XXX")))))))</f>
        <v>77.166666666666671</v>
      </c>
      <c r="F92" s="130">
        <f>IF(ISNUMBER('1-4'!AP92),'1-4'!AP92, IF(ISNUMBER('1-4'!AQ92),'1-4'!AQ92, IF(ISNUMBER('1-4'!AR92),'1-4'!AR92, IF(ISNUMBER('1-4'!AS92),'1-4'!AS92, IF(ISNUMBER('1-4'!AT92),'1-4'!AT92, IF(ISNUMBER('1-4'!AU92),'1-4'!AU92, "XXX"))))))</f>
        <v>3</v>
      </c>
      <c r="G92" s="130">
        <f>IF(ISNUMBER('1-5'!H91),'1-5'!H91, "XXX")</f>
        <v>7.4</v>
      </c>
      <c r="H92" s="130">
        <f>IF(ISNUMBER('2-1-1'!H92), '2-1-1'!H92, IF(ISNUMBER('2-1-1'!I92), '2-1-1'!I92, IF(ISNUMBER('2-1-1'!J92), '2-1-1'!J92, IF(ISNUMBER('2-1-1'!K92), '2-1-1'!K92, IF(ISNUMBER('2-1-1'!L92), '2-1-1'!L92, IF(ISNUMBER('2-1-1'!M92), '2-1-1'!M92, "XXX"))))))</f>
        <v>0.38714285714285712</v>
      </c>
      <c r="I92" s="130">
        <f>AVERAGE('2-1-2'!D91, '2-1-2'!E91)</f>
        <v>0.13744000000000001</v>
      </c>
      <c r="J92" s="130">
        <f>IF(ISNUMBER('2-2-1'!AC92), '2-2-1'!AC92, IF(ISNUMBER('2-2-1'!AD92), '2-2-1'!AD92, IF(ISNUMBER('2-2-1'!AE92), '2-2-1'!AE92, IF(ISNUMBER('2-2-1'!AF92), '2-2-1'!AF92, IF(ISNUMBER('2-2-1'!AG92), '2-2-1'!AG92, IF(ISNUMBER('2-2-1'!AH92), '2-2-1'!AH92, IF(ISNUMBER('2-2-1'!AI92), '2-2-1'!AI92, IF(ISNUMBER('2-2-1'!Y92), '2-2-1'!Y92, IF(ISNUMBER('2-2-1'!X92), '2-2-1'!X92, IF(ISNUMBER('2-2-1'!W92), '2-2-1'!W92, IF(ISNUMBER('2-2-1'!AF92), '2-2-1'!AF92, IF(ISNUMBER('2-2-1'!V92), '2-2-1'!V92, IF(ISNUMBER('2-2-1'!U92), '2-2-1'!U92, IF(ISNUMBER('2-2-1'!T92), '2-2-1'!T92,"XXX"))))))))))))))</f>
        <v>1.6384000000000001</v>
      </c>
      <c r="K92" s="130">
        <f>IF(ISNUMBER('2-2-2'!H92), '2-2-2'!H92, IF(ISNUMBER('2-2-2'!I92), '2-2-2'!I92, IF(ISNUMBER('2-2-2'!J92), '2-2-2'!J92, IF(ISNUMBER('2-2-2'!K92), '2-2-2'!K92, IF(ISNUMBER('2-2-2'!L92), '2-2-2'!L92, IF(ISNUMBER('2-2-2'!M92), '2-2-2'!M92, "XXX"))))))</f>
        <v>0.31428571428571433</v>
      </c>
      <c r="L92" s="130">
        <f>IF(ISNUMBER('2-3-1'!P92), '2-3-1'!P92, IF(ISNUMBER('2-3-1'!Q92), '2-3-1'!Q92, IF(ISNUMBER('2-3-1'!R92), '2-3-1'!R92, IF(ISNUMBER('2-3-1'!S92), '2-3-1'!S92, IF(ISNUMBER('2-3-1'!T92), '2-3-1'!T92, IF(ISNUMBER('2-3-1'!U92), '2-3-1'!U92, IF(ISNUMBER('2-3-1'!V92), '2-3-1'!V92, "XXX")))))))</f>
        <v>1.0828769199999999</v>
      </c>
      <c r="M92" s="130">
        <f>IF(ISNUMBER('2-3-2'!P92), '2-3-2'!P92, IF(ISNUMBER('2-3-2'!Q92), '2-3-2'!Q92, IF(ISNUMBER('2-3-2'!R92), '2-3-2'!R92, IF(ISNUMBER('2-3-2'!S92), '2-3-2'!S92, IF(ISNUMBER('2-3-2'!T92), '2-3-2'!T92, IF(ISNUMBER('2-3-2'!U92), '2-3-2'!U92, IF(ISNUMBER('2-3-2'!V92), '2-3-2'!V92, "XXX")))))))</f>
        <v>50.208518980000001</v>
      </c>
      <c r="N92" s="130">
        <f>IF(ISNUMBER('2-4-1'!V92),'2-4-1'!V92,IF(ISNUMBER('2-4-1'!U92),'2-4-1'!U92,IF(ISNUMBER('2-4-1'!W92),'2-4-1'!W92,IF(ISNUMBER('2-4-1'!T92),'2-4-1'!T92,IF(ISNUMBER('2-4-1'!X92),'2-4-1'!X92,IF(ISNUMBER('2-4-1'!S92),'2-4-1'!S92,'2016'!N92))))))</f>
        <v>4.8683750000000003</v>
      </c>
      <c r="O92" s="130">
        <f>IF(ISNUMBER('2-4-2'!D92), '2-4-2'!D92, IF(ISNUMBER('2-4-2'!E92), '2-4-2'!E92, IF(ISNUMBER('2-4-2'!C92), '2-4-2'!C92, IF(ISNUMBER('2-4-2'!F92), '2-4-2'!F92, IF(ISNUMBER('2-4-2'!G92), '2-4-2'!G92, IF(ISNUMBER('2-4-2'!H92), '2-4-2'!H92, IF(ISNUMBER('2-4-2'!I92), '2-4-2'!I92, IF(ISNUMBER('2-4-2'!J92), '2-4-2'!J92, "XXX"))))))))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IF(ISNUMBER('2-6-1'!H92), '2-6-1'!H92, IF(ISNUMBER('2-6-1'!I92), '2-6-1'!I92, IF(ISNUMBER('2-6-1'!J92), '2-6-1'!J92, "XXX")))))))</f>
        <v>43.061019999999999</v>
      </c>
      <c r="S92" s="130">
        <f>IF(ISNUMBER('2-6-2'!E92), '2-6-2'!E92, IF(ISNUMBER('2-6-2'!F92), '2-6-2'!F92, IF(ISNUMBER('2-6-2'!G92), '2-6-2'!G92, IF(ISNUMBER('2-6-2'!H92), '2-6-2'!H92, IF(ISNUMBER('2-6-2'!I92), '2-6-2'!I92, IF(ISNUMBER('2-6-2'!J92), '2-6-2'!J92, IF(ISNUMBER('2-6-2'!K92), '2-6-2'!K92, "XXX")))))))</f>
        <v>4.87</v>
      </c>
      <c r="T92" s="130">
        <f>IF(ISNUMBER('2-7-1'!H92), '2-7-1'!H92, IF(ISNUMBER('2-7-1'!I92), '2-7-1'!I92, IF(ISNUMBER('2-7-1'!J92), '2-7-1'!J92, IF(ISNUMBER('2-7-1'!K92), '2-7-1'!K92, IF(ISNUMBER('2-7-1'!L92), '2-7-1'!L92, IF(ISNUMBER('2-7-1'!M92), '2-7-1'!M92, "XXX"))))))</f>
        <v>0.38428571428571429</v>
      </c>
      <c r="U92" s="130">
        <f>IF(ISNUMBER('2-7-2'!H92), '2-7-2'!H92, IF(ISNUMBER('2-7-2'!I92), '2-7-2'!I92, IF(ISNUMBER('2-7-2'!J92), '2-7-2'!J92, IF(ISNUMBER('2-7-2'!K92), '2-7-2'!K92, IF(ISNUMBER('2-7-2'!L92), '2-7-2'!L92, IF(ISNUMBER('2-7-2'!M92), '2-7-2'!M92, "XXX"))))))</f>
        <v>0.33428571428571424</v>
      </c>
      <c r="V92" s="130">
        <f>IF(ISNUMBER('2-8-1'!H92), '2-8-1'!H92, IF(ISNUMBER('2-8-1'!I92), '2-8-1'!I92, IF(ISNUMBER('2-8-1'!J92), '2-8-1'!J92, IF(ISNUMBER('2-8-1'!K92), '2-8-1'!K92, IF(ISNUMBER('2-8-1'!L92), '2-8-1'!L92, IF(ISNUMBER('2-8-1'!M92), '2-8-1'!M92, "XXX"))))))</f>
        <v>0.5</v>
      </c>
      <c r="W92" s="130">
        <f>IF(ISNUMBER('2-8-2'!H92), '2-8-2'!H92, IF(ISNUMBER('2-8-2'!I92), '2-8-2'!I92, IF(ISNUMBER('2-8-2'!J92), '2-8-2'!J92, IF(ISNUMBER('2-8-2'!K92), '2-8-2'!K92, IF(ISNUMBER('2-8-2'!L92), '2-8-2'!L92, IF(ISNUMBER('2-8-2'!M92), '2-8-2'!M92, "XXX"))))))</f>
        <v>0.40285714285714286</v>
      </c>
      <c r="X92" s="130">
        <f>IF(ISNUMBER('3-1'!I91), '3-1'!I91, "XXX")</f>
        <v>0.45800000000000002</v>
      </c>
      <c r="Y92" s="130">
        <f>'3-2'!Q91</f>
        <v>-0.85736179400000001</v>
      </c>
    </row>
    <row r="93" spans="1:25" ht="15" x14ac:dyDescent="0.25">
      <c r="A93" s="19" t="s">
        <v>101</v>
      </c>
      <c r="B93" s="166" t="s">
        <v>101</v>
      </c>
      <c r="C93" s="165">
        <f>IF(ISNUMBER('1-1'!H93),'1-1'!H93, "XXX")</f>
        <v>4.5999999999999996</v>
      </c>
      <c r="D93" s="130" t="str">
        <f>IF(UCDP!Y93, UCDP!Y93, "0.0")</f>
        <v>0.0</v>
      </c>
      <c r="E93" s="130">
        <f>IF(ISNUMBER('1-3'!I93), '1-3'!I93, IF(ISNUMBER('1-3'!J93), '1-3'!J93, IF(ISNUMBER('1-3'!K93), '1-3'!K93, IF(ISNUMBER('1-3'!L93), '1-3'!L93, IF(ISNUMBER('1-3'!M93), '1-3'!M93, IF(ISNUMBER('1-3'!P93), '1-3'!P93, IF(ISNUMBER('1-3'!Q93), '1-3'!Q93, "XXX")))))))</f>
        <v>92.333333333333343</v>
      </c>
      <c r="F93" s="130" t="str">
        <f>IF(ISNUMBER('1-4'!AP93),'1-4'!AP93, IF(ISNUMBER('1-4'!AQ93),'1-4'!AQ93, IF(ISNUMBER('1-4'!AR93),'1-4'!AR93, IF(ISNUMBER('1-4'!AS93),'1-4'!AS93, IF(ISNUMBER('1-4'!AT93),'1-4'!AT93, IF(ISNUMBER('1-4'!AU93),'1-4'!AU93, "XXX"))))))</f>
        <v>XXX</v>
      </c>
      <c r="G93" s="130">
        <f>IF(ISNUMBER('1-5'!H92),'1-5'!H92, "XXX")</f>
        <v>3.5</v>
      </c>
      <c r="H93" s="130">
        <f>IF(ISNUMBER('2-1-1'!H93), '2-1-1'!H93, IF(ISNUMBER('2-1-1'!I93), '2-1-1'!I93, IF(ISNUMBER('2-1-1'!J93), '2-1-1'!J93, IF(ISNUMBER('2-1-1'!K93), '2-1-1'!K93, IF(ISNUMBER('2-1-1'!L93), '2-1-1'!L93, IF(ISNUMBER('2-1-1'!M93), '2-1-1'!M93, "XXX"))))))</f>
        <v>0.63428571428571434</v>
      </c>
      <c r="I93" s="130">
        <f>AVERAGE('2-1-2'!D92, '2-1-2'!E92)</f>
        <v>0.3851</v>
      </c>
      <c r="J93" s="130">
        <f>IF(ISNUMBER('2-2-1'!AC93), '2-2-1'!AC93, IF(ISNUMBER('2-2-1'!AD93), '2-2-1'!AD93, IF(ISNUMBER('2-2-1'!AE93), '2-2-1'!AE93, IF(ISNUMBER('2-2-1'!AF93), '2-2-1'!AF93, IF(ISNUMBER('2-2-1'!AG93), '2-2-1'!AG93, IF(ISNUMBER('2-2-1'!AH93), '2-2-1'!AH93, IF(ISNUMBER('2-2-1'!AI93), '2-2-1'!AI93, IF(ISNUMBER('2-2-1'!Y93), '2-2-1'!Y93, IF(ISNUMBER('2-2-1'!X93), '2-2-1'!X93, IF(ISNUMBER('2-2-1'!W93), '2-2-1'!W93, IF(ISNUMBER('2-2-1'!AF93), '2-2-1'!AF93, IF(ISNUMBER('2-2-1'!V93), '2-2-1'!V93, IF(ISNUMBER('2-2-1'!U93), '2-2-1'!U93, IF(ISNUMBER('2-2-1'!T93), '2-2-1'!T93,"XXX"))))))))))))))</f>
        <v>2.7403</v>
      </c>
      <c r="K93" s="130">
        <f>IF(ISNUMBER('2-2-2'!H93), '2-2-2'!H93, IF(ISNUMBER('2-2-2'!I93), '2-2-2'!I93, IF(ISNUMBER('2-2-2'!J93), '2-2-2'!J93, IF(ISNUMBER('2-2-2'!K93), '2-2-2'!K93, IF(ISNUMBER('2-2-2'!L93), '2-2-2'!L93, IF(ISNUMBER('2-2-2'!M93), '2-2-2'!M93, "XXX"))))))</f>
        <v>0.64</v>
      </c>
      <c r="L93" s="130">
        <f>IF(ISNUMBER('2-3-1'!P93), '2-3-1'!P93, IF(ISNUMBER('2-3-1'!Q93), '2-3-1'!Q93, IF(ISNUMBER('2-3-1'!R93), '2-3-1'!R93, IF(ISNUMBER('2-3-1'!S93), '2-3-1'!S93, IF(ISNUMBER('2-3-1'!T93), '2-3-1'!T93, IF(ISNUMBER('2-3-1'!U93), '2-3-1'!U93, IF(ISNUMBER('2-3-1'!V93), '2-3-1'!V93, "XXX")))))))</f>
        <v>1.9576904799999999</v>
      </c>
      <c r="M93" s="130">
        <f>IF(ISNUMBER('2-3-2'!P93), '2-3-2'!P93, IF(ISNUMBER('2-3-2'!Q93), '2-3-2'!Q93, IF(ISNUMBER('2-3-2'!R93), '2-3-2'!R93, IF(ISNUMBER('2-3-2'!S93), '2-3-2'!S93, IF(ISNUMBER('2-3-2'!T93), '2-3-2'!T93, IF(ISNUMBER('2-3-2'!U93), '2-3-2'!U93, IF(ISNUMBER('2-3-2'!V93), '2-3-2'!V93, "XXX")))))))</f>
        <v>53.180347439999998</v>
      </c>
      <c r="N93" s="130">
        <f>IF(ISNUMBER('2-4-1'!V93),'2-4-1'!V93,IF(ISNUMBER('2-4-1'!U93),'2-4-1'!U93,IF(ISNUMBER('2-4-1'!W93),'2-4-1'!W93,IF(ISNUMBER('2-4-1'!T93),'2-4-1'!T93,IF(ISNUMBER('2-4-1'!X93),'2-4-1'!X93,IF(ISNUMBER('2-4-1'!S93),'2-4-1'!S93,'2016'!N93))))))</f>
        <v>9.5795728344091593</v>
      </c>
      <c r="O93" s="130" t="str">
        <f>IF(ISNUMBER('2-4-2'!D93), '2-4-2'!D93, IF(ISNUMBER('2-4-2'!E93), '2-4-2'!E93, IF(ISNUMBER('2-4-2'!C93), '2-4-2'!C93, IF(ISNUMBER('2-4-2'!F93), '2-4-2'!F93, IF(ISNUMBER('2-4-2'!G93), '2-4-2'!G93, IF(ISNUMBER('2-4-2'!H93), '2-4-2'!H93, IF(ISNUMBER('2-4-2'!I93), '2-4-2'!I93, IF(ISNUMBER('2-4-2'!J93), '2-4-2'!J93, "XXX"))))))))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IF(ISNUMBER('2-6-1'!H93), '2-6-1'!H93, IF(ISNUMBER('2-6-1'!I93), '2-6-1'!I93, IF(ISNUMBER('2-6-1'!J93), '2-6-1'!J93, "XXX")))))))</f>
        <v>79.205529999999996</v>
      </c>
      <c r="S93" s="130">
        <f>IF(ISNUMBER('2-6-2'!E93), '2-6-2'!E93, IF(ISNUMBER('2-6-2'!F93), '2-6-2'!F93, IF(ISNUMBER('2-6-2'!G93), '2-6-2'!G93, IF(ISNUMBER('2-6-2'!H93), '2-6-2'!H93, IF(ISNUMBER('2-6-2'!I93), '2-6-2'!I93, IF(ISNUMBER('2-6-2'!J93), '2-6-2'!J93, IF(ISNUMBER('2-6-2'!K93), '2-6-2'!K93, "XXX")))))))</f>
        <v>0.16</v>
      </c>
      <c r="T93" s="130">
        <f>IF(ISNUMBER('2-7-1'!H93), '2-7-1'!H93, IF(ISNUMBER('2-7-1'!I93), '2-7-1'!I93, IF(ISNUMBER('2-7-1'!J93), '2-7-1'!J93, IF(ISNUMBER('2-7-1'!K93), '2-7-1'!K93, IF(ISNUMBER('2-7-1'!L93), '2-7-1'!L93, IF(ISNUMBER('2-7-1'!M93), '2-7-1'!M93, "XXX"))))))</f>
        <v>0.67428571428571427</v>
      </c>
      <c r="U93" s="130">
        <f>IF(ISNUMBER('2-7-2'!H93), '2-7-2'!H93, IF(ISNUMBER('2-7-2'!I93), '2-7-2'!I93, IF(ISNUMBER('2-7-2'!J93), '2-7-2'!J93, IF(ISNUMBER('2-7-2'!K93), '2-7-2'!K93, IF(ISNUMBER('2-7-2'!L93), '2-7-2'!L93, IF(ISNUMBER('2-7-2'!M93), '2-7-2'!M93, "XXX"))))))</f>
        <v>0.5635714285714285</v>
      </c>
      <c r="V93" s="130">
        <f>IF(ISNUMBER('2-8-1'!H93), '2-8-1'!H93, IF(ISNUMBER('2-8-1'!I93), '2-8-1'!I93, IF(ISNUMBER('2-8-1'!J93), '2-8-1'!J93, IF(ISNUMBER('2-8-1'!K93), '2-8-1'!K93, IF(ISNUMBER('2-8-1'!L93), '2-8-1'!L93, IF(ISNUMBER('2-8-1'!M93), '2-8-1'!M93, "XXX"))))))</f>
        <v>0.70857142857142852</v>
      </c>
      <c r="W93" s="130">
        <f>IF(ISNUMBER('2-8-2'!H93), '2-8-2'!H93, IF(ISNUMBER('2-8-2'!I93), '2-8-2'!I93, IF(ISNUMBER('2-8-2'!J93), '2-8-2'!J93, IF(ISNUMBER('2-8-2'!K93), '2-8-2'!K93, IF(ISNUMBER('2-8-2'!L93), '2-8-2'!L93, IF(ISNUMBER('2-8-2'!M93), '2-8-2'!M93, "XXX"))))))</f>
        <v>0.60571428571428576</v>
      </c>
      <c r="X93" s="130">
        <f>IF(ISNUMBER('3-1'!I92), '3-1'!I92, "XXX")</f>
        <v>0.76600000000000001</v>
      </c>
      <c r="Y93" s="130">
        <f>'3-2'!Q92</f>
        <v>0.98567348700000001</v>
      </c>
    </row>
    <row r="94" spans="1:25" ht="15" x14ac:dyDescent="0.25">
      <c r="A94" s="19" t="s">
        <v>102</v>
      </c>
      <c r="B94" s="166" t="s">
        <v>102</v>
      </c>
      <c r="C94" s="165">
        <f>IF(ISNUMBER('1-1'!H94),'1-1'!H94, "XXX")</f>
        <v>6.1</v>
      </c>
      <c r="D94" s="130" t="str">
        <f>IF(UCDP!Y94, UCDP!Y94, "0.0")</f>
        <v>0.0</v>
      </c>
      <c r="E94" s="130">
        <f>IF(ISNUMBER('1-3'!I94), '1-3'!I94, IF(ISNUMBER('1-3'!J94), '1-3'!J94, IF(ISNUMBER('1-3'!K94), '1-3'!K94, IF(ISNUMBER('1-3'!L94), '1-3'!L94, IF(ISNUMBER('1-3'!M94), '1-3'!M94, IF(ISNUMBER('1-3'!P94), '1-3'!P94, IF(ISNUMBER('1-3'!Q94), '1-3'!Q94, "XXX")))))))</f>
        <v>56.166666666666671</v>
      </c>
      <c r="F94" s="130">
        <f>IF(ISNUMBER('1-4'!AP94),'1-4'!AP94, IF(ISNUMBER('1-4'!AQ94),'1-4'!AQ94, IF(ISNUMBER('1-4'!AR94),'1-4'!AR94, IF(ISNUMBER('1-4'!AS94),'1-4'!AS94, IF(ISNUMBER('1-4'!AT94),'1-4'!AT94, IF(ISNUMBER('1-4'!AU94),'1-4'!AU94, "XXX"))))))</f>
        <v>4</v>
      </c>
      <c r="G94" s="130">
        <f>IF(ISNUMBER('1-5'!H93),'1-5'!H93, "XXX")</f>
        <v>6.3</v>
      </c>
      <c r="H94" s="130">
        <f>IF(ISNUMBER('2-1-1'!H94), '2-1-1'!H94, IF(ISNUMBER('2-1-1'!I94), '2-1-1'!I94, IF(ISNUMBER('2-1-1'!J94), '2-1-1'!J94, IF(ISNUMBER('2-1-1'!K94), '2-1-1'!K94, IF(ISNUMBER('2-1-1'!L94), '2-1-1'!L94, IF(ISNUMBER('2-1-1'!M94), '2-1-1'!M94, "XXX"))))))</f>
        <v>0.5914285714285713</v>
      </c>
      <c r="I94" s="130">
        <f>AVERAGE('2-1-2'!D93, '2-1-2'!E93)</f>
        <v>0.31217499999999998</v>
      </c>
      <c r="J94" s="130">
        <f>IF(ISNUMBER('2-2-1'!AC94), '2-2-1'!AC94, IF(ISNUMBER('2-2-1'!AD94), '2-2-1'!AD94, IF(ISNUMBER('2-2-1'!AE94), '2-2-1'!AE94, IF(ISNUMBER('2-2-1'!AF94), '2-2-1'!AF94, IF(ISNUMBER('2-2-1'!AG94), '2-2-1'!AG94, IF(ISNUMBER('2-2-1'!AH94), '2-2-1'!AH94, IF(ISNUMBER('2-2-1'!AI94), '2-2-1'!AI94, IF(ISNUMBER('2-2-1'!Y94), '2-2-1'!Y94, IF(ISNUMBER('2-2-1'!X94), '2-2-1'!X94, IF(ISNUMBER('2-2-1'!W94), '2-2-1'!W94, IF(ISNUMBER('2-2-1'!AF94), '2-2-1'!AF94, IF(ISNUMBER('2-2-1'!V94), '2-2-1'!V94, IF(ISNUMBER('2-2-1'!U94), '2-2-1'!U94, IF(ISNUMBER('2-2-1'!T94), '2-2-1'!T94,"XXX"))))))))))))))</f>
        <v>3.3695500000000003</v>
      </c>
      <c r="K94" s="130">
        <f>IF(ISNUMBER('2-2-2'!H94), '2-2-2'!H94, IF(ISNUMBER('2-2-2'!I94), '2-2-2'!I94, IF(ISNUMBER('2-2-2'!J94), '2-2-2'!J94, IF(ISNUMBER('2-2-2'!K94), '2-2-2'!K94, IF(ISNUMBER('2-2-2'!L94), '2-2-2'!L94, IF(ISNUMBER('2-2-2'!M94), '2-2-2'!M94, "XXX"))))))</f>
        <v>0.39857142857142858</v>
      </c>
      <c r="L94" s="130">
        <f>IF(ISNUMBER('2-3-1'!P94), '2-3-1'!P94, IF(ISNUMBER('2-3-1'!Q94), '2-3-1'!Q94, IF(ISNUMBER('2-3-1'!R94), '2-3-1'!R94, IF(ISNUMBER('2-3-1'!S94), '2-3-1'!S94, IF(ISNUMBER('2-3-1'!T94), '2-3-1'!T94, IF(ISNUMBER('2-3-1'!U94), '2-3-1'!U94, IF(ISNUMBER('2-3-1'!V94), '2-3-1'!V94, "XXX")))))))</f>
        <v>3.1225318899999999</v>
      </c>
      <c r="M94" s="130">
        <f>IF(ISNUMBER('2-3-2'!P94), '2-3-2'!P94, IF(ISNUMBER('2-3-2'!Q94), '2-3-2'!Q94, IF(ISNUMBER('2-3-2'!R94), '2-3-2'!R94, IF(ISNUMBER('2-3-2'!S94), '2-3-2'!S94, IF(ISNUMBER('2-3-2'!T94), '2-3-2'!T94, IF(ISNUMBER('2-3-2'!U94), '2-3-2'!U94, IF(ISNUMBER('2-3-2'!V94), '2-3-2'!V94, "XXX")))))))</f>
        <v>39.879066469999998</v>
      </c>
      <c r="N94" s="130">
        <f>IF(ISNUMBER('2-4-1'!V94),'2-4-1'!V94,IF(ISNUMBER('2-4-1'!U94),'2-4-1'!U94,IF(ISNUMBER('2-4-1'!W94),'2-4-1'!W94,IF(ISNUMBER('2-4-1'!T94),'2-4-1'!T94,IF(ISNUMBER('2-4-1'!X94),'2-4-1'!X94,IF(ISNUMBER('2-4-1'!S94),'2-4-1'!S94,'2016'!N94))))))</f>
        <v>11.120047881</v>
      </c>
      <c r="O94" s="130">
        <f>IF(ISNUMBER('2-4-2'!D94), '2-4-2'!D94, IF(ISNUMBER('2-4-2'!E94), '2-4-2'!E94, IF(ISNUMBER('2-4-2'!C94), '2-4-2'!C94, IF(ISNUMBER('2-4-2'!F94), '2-4-2'!F94, IF(ISNUMBER('2-4-2'!G94), '2-4-2'!G94, IF(ISNUMBER('2-4-2'!H94), '2-4-2'!H94, IF(ISNUMBER('2-4-2'!I94), '2-4-2'!I94, IF(ISNUMBER('2-4-2'!J94), '2-4-2'!J94, "XXX"))))))))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IF(ISNUMBER('2-6-1'!H94), '2-6-1'!H94, IF(ISNUMBER('2-6-1'!I94), '2-6-1'!I94, IF(ISNUMBER('2-6-1'!J94), '2-6-1'!J94, "XXX")))))))</f>
        <v>67.083219999999997</v>
      </c>
      <c r="S94" s="130">
        <f>IF(ISNUMBER('2-6-2'!E94), '2-6-2'!E94, IF(ISNUMBER('2-6-2'!F94), '2-6-2'!F94, IF(ISNUMBER('2-6-2'!G94), '2-6-2'!G94, IF(ISNUMBER('2-6-2'!H94), '2-6-2'!H94, IF(ISNUMBER('2-6-2'!I94), '2-6-2'!I94, IF(ISNUMBER('2-6-2'!J94), '2-6-2'!J94, IF(ISNUMBER('2-6-2'!K94), '2-6-2'!K94, "XXX")))))))</f>
        <v>2.57</v>
      </c>
      <c r="T94" s="130">
        <f>IF(ISNUMBER('2-7-1'!H94), '2-7-1'!H94, IF(ISNUMBER('2-7-1'!I94), '2-7-1'!I94, IF(ISNUMBER('2-7-1'!J94), '2-7-1'!J94, IF(ISNUMBER('2-7-1'!K94), '2-7-1'!K94, IF(ISNUMBER('2-7-1'!L94), '2-7-1'!L94, IF(ISNUMBER('2-7-1'!M94), '2-7-1'!M94, "XXX"))))))</f>
        <v>0.57000000000000006</v>
      </c>
      <c r="U94" s="130">
        <f>IF(ISNUMBER('2-7-2'!H94), '2-7-2'!H94, IF(ISNUMBER('2-7-2'!I94), '2-7-2'!I94, IF(ISNUMBER('2-7-2'!J94), '2-7-2'!J94, IF(ISNUMBER('2-7-2'!K94), '2-7-2'!K94, IF(ISNUMBER('2-7-2'!L94), '2-7-2'!L94, IF(ISNUMBER('2-7-2'!M94), '2-7-2'!M94, "XXX"))))))</f>
        <v>0.42928571428571427</v>
      </c>
      <c r="V94" s="130">
        <f>IF(ISNUMBER('2-8-1'!H94), '2-8-1'!H94, IF(ISNUMBER('2-8-1'!I94), '2-8-1'!I94, IF(ISNUMBER('2-8-1'!J94), '2-8-1'!J94, IF(ISNUMBER('2-8-1'!K94), '2-8-1'!K94, IF(ISNUMBER('2-8-1'!L94), '2-8-1'!L94, IF(ISNUMBER('2-8-1'!M94), '2-8-1'!M94, "XXX"))))))</f>
        <v>0.57999999999999996</v>
      </c>
      <c r="W94" s="130">
        <f>IF(ISNUMBER('2-8-2'!H94), '2-8-2'!H94, IF(ISNUMBER('2-8-2'!I94), '2-8-2'!I94, IF(ISNUMBER('2-8-2'!J94), '2-8-2'!J94, IF(ISNUMBER('2-8-2'!K94), '2-8-2'!K94, IF(ISNUMBER('2-8-2'!L94), '2-8-2'!L94, IF(ISNUMBER('2-8-2'!M94), '2-8-2'!M94, "XXX"))))))</f>
        <v>0.48285714285714282</v>
      </c>
      <c r="X94" s="130">
        <f>IF(ISNUMBER('3-1'!I93), '3-1'!I93, "XXX")</f>
        <v>0.623</v>
      </c>
      <c r="Y94" s="130">
        <f>'3-2'!Q93</f>
        <v>0.18498909499999999</v>
      </c>
    </row>
    <row r="95" spans="1:25" ht="15" x14ac:dyDescent="0.25">
      <c r="A95" s="19" t="s">
        <v>103</v>
      </c>
      <c r="B95" s="166" t="s">
        <v>103</v>
      </c>
      <c r="C95" s="165">
        <f>IF(ISNUMBER('1-1'!H95),'1-1'!H95, "XXX")</f>
        <v>6.9</v>
      </c>
      <c r="D95" s="130" t="str">
        <f>IF(UCDP!Y95, UCDP!Y95, "0.0")</f>
        <v>0.0</v>
      </c>
      <c r="E95" s="130">
        <f>IF(ISNUMBER('1-3'!I95), '1-3'!I95, IF(ISNUMBER('1-3'!J95), '1-3'!J95, IF(ISNUMBER('1-3'!K95), '1-3'!K95, IF(ISNUMBER('1-3'!L95), '1-3'!L95, IF(ISNUMBER('1-3'!M95), '1-3'!M95, IF(ISNUMBER('1-3'!P95), '1-3'!P95, IF(ISNUMBER('1-3'!Q95), '1-3'!Q95, "XXX")))))))</f>
        <v>80.333333333333343</v>
      </c>
      <c r="F95" s="130">
        <f>IF(ISNUMBER('1-4'!AP95),'1-4'!AP95, IF(ISNUMBER('1-4'!AQ95),'1-4'!AQ95, IF(ISNUMBER('1-4'!AR95),'1-4'!AR95, IF(ISNUMBER('1-4'!AS95),'1-4'!AS95, IF(ISNUMBER('1-4'!AT95),'1-4'!AT95, IF(ISNUMBER('1-4'!AU95),'1-4'!AU95, "XXX"))))))</f>
        <v>2</v>
      </c>
      <c r="G95" s="130">
        <f>IF(ISNUMBER('1-5'!H94),'1-5'!H94, "XXX")</f>
        <v>6</v>
      </c>
      <c r="H95" s="130">
        <f>IF(ISNUMBER('2-1-1'!H95), '2-1-1'!H95, IF(ISNUMBER('2-1-1'!I95), '2-1-1'!I95, IF(ISNUMBER('2-1-1'!J95), '2-1-1'!J95, IF(ISNUMBER('2-1-1'!K95), '2-1-1'!K95, IF(ISNUMBER('2-1-1'!L95), '2-1-1'!L95, IF(ISNUMBER('2-1-1'!M95), '2-1-1'!M95, "XXX"))))))</f>
        <v>0.5099999999999999</v>
      </c>
      <c r="I95" s="130">
        <f>AVERAGE('2-1-2'!D94, '2-1-2'!E94)</f>
        <v>0.39107999999999998</v>
      </c>
      <c r="J95" s="130">
        <f>IF(ISNUMBER('2-2-1'!AC95), '2-2-1'!AC95, IF(ISNUMBER('2-2-1'!AD95), '2-2-1'!AD95, IF(ISNUMBER('2-2-1'!AE95), '2-2-1'!AE95, IF(ISNUMBER('2-2-1'!AF95), '2-2-1'!AF95, IF(ISNUMBER('2-2-1'!AG95), '2-2-1'!AG95, IF(ISNUMBER('2-2-1'!AH95), '2-2-1'!AH95, IF(ISNUMBER('2-2-1'!AI95), '2-2-1'!AI95, IF(ISNUMBER('2-2-1'!Y95), '2-2-1'!Y95, IF(ISNUMBER('2-2-1'!X95), '2-2-1'!X95, IF(ISNUMBER('2-2-1'!W95), '2-2-1'!W95, IF(ISNUMBER('2-2-1'!AF95), '2-2-1'!AF95, IF(ISNUMBER('2-2-1'!V95), '2-2-1'!V95, IF(ISNUMBER('2-2-1'!U95), '2-2-1'!U95, IF(ISNUMBER('2-2-1'!T95), '2-2-1'!T95,"XXX"))))))))))))))</f>
        <v>3.71102</v>
      </c>
      <c r="K95" s="130">
        <f>IF(ISNUMBER('2-2-2'!H95), '2-2-2'!H95, IF(ISNUMBER('2-2-2'!I95), '2-2-2'!I95, IF(ISNUMBER('2-2-2'!J95), '2-2-2'!J95, IF(ISNUMBER('2-2-2'!K95), '2-2-2'!K95, IF(ISNUMBER('2-2-2'!L95), '2-2-2'!L95, IF(ISNUMBER('2-2-2'!M95), '2-2-2'!M95, "XXX"))))))</f>
        <v>0.5357142857142857</v>
      </c>
      <c r="L95" s="130">
        <f>IF(ISNUMBER('2-3-1'!P95), '2-3-1'!P95, IF(ISNUMBER('2-3-1'!Q95), '2-3-1'!Q95, IF(ISNUMBER('2-3-1'!R95), '2-3-1'!R95, IF(ISNUMBER('2-3-1'!S95), '2-3-1'!S95, IF(ISNUMBER('2-3-1'!T95), '2-3-1'!T95, IF(ISNUMBER('2-3-1'!U95), '2-3-1'!U95, IF(ISNUMBER('2-3-1'!V95), '2-3-1'!V95, "XXX")))))))</f>
        <v>4.0549931499999996</v>
      </c>
      <c r="M95" s="130">
        <f>IF(ISNUMBER('2-3-2'!P95), '2-3-2'!P95, IF(ISNUMBER('2-3-2'!Q95), '2-3-2'!Q95, IF(ISNUMBER('2-3-2'!R95), '2-3-2'!R95, IF(ISNUMBER('2-3-2'!S95), '2-3-2'!S95, IF(ISNUMBER('2-3-2'!T95), '2-3-2'!T95, IF(ISNUMBER('2-3-2'!U95), '2-3-2'!U95, IF(ISNUMBER('2-3-2'!V95), '2-3-2'!V95, "XXX")))))))</f>
        <v>42.576129909999999</v>
      </c>
      <c r="N95" s="130">
        <f>IF(ISNUMBER('2-4-1'!V95),'2-4-1'!V95,IF(ISNUMBER('2-4-1'!U95),'2-4-1'!U95,IF(ISNUMBER('2-4-1'!W95),'2-4-1'!W95,IF(ISNUMBER('2-4-1'!T95),'2-4-1'!T95,IF(ISNUMBER('2-4-1'!X95),'2-4-1'!X95,IF(ISNUMBER('2-4-1'!S95),'2-4-1'!S95,'2016'!N95))))))</f>
        <v>17.832271425730362</v>
      </c>
      <c r="O95" s="130">
        <f>IF(ISNUMBER('2-4-2'!D95), '2-4-2'!D95, IF(ISNUMBER('2-4-2'!E95), '2-4-2'!E95, IF(ISNUMBER('2-4-2'!C95), '2-4-2'!C95, IF(ISNUMBER('2-4-2'!F95), '2-4-2'!F95, IF(ISNUMBER('2-4-2'!G95), '2-4-2'!G95, IF(ISNUMBER('2-4-2'!H95), '2-4-2'!H95, IF(ISNUMBER('2-4-2'!I95), '2-4-2'!I95, IF(ISNUMBER('2-4-2'!J95), '2-4-2'!J95, "XXX"))))))))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IF(ISNUMBER('2-6-1'!H95), '2-6-1'!H95, IF(ISNUMBER('2-6-1'!I95), '2-6-1'!I95, IF(ISNUMBER('2-6-1'!J95), '2-6-1'!J95, "XXX")))))))</f>
        <v>68.782330000000002</v>
      </c>
      <c r="S95" s="130">
        <f>IF(ISNUMBER('2-6-2'!E95), '2-6-2'!E95, IF(ISNUMBER('2-6-2'!F95), '2-6-2'!F95, IF(ISNUMBER('2-6-2'!G95), '2-6-2'!G95, IF(ISNUMBER('2-6-2'!H95), '2-6-2'!H95, IF(ISNUMBER('2-6-2'!I95), '2-6-2'!I95, IF(ISNUMBER('2-6-2'!J95), '2-6-2'!J95, IF(ISNUMBER('2-6-2'!K95), '2-6-2'!K95, "XXX")))))))</f>
        <v>0.03</v>
      </c>
      <c r="T95" s="130">
        <f>IF(ISNUMBER('2-7-1'!H95), '2-7-1'!H95, IF(ISNUMBER('2-7-1'!I95), '2-7-1'!I95, IF(ISNUMBER('2-7-1'!J95), '2-7-1'!J95, IF(ISNUMBER('2-7-1'!K95), '2-7-1'!K95, IF(ISNUMBER('2-7-1'!L95), '2-7-1'!L95, IF(ISNUMBER('2-7-1'!M95), '2-7-1'!M95, "XXX"))))))</f>
        <v>0.43142857142857144</v>
      </c>
      <c r="U95" s="130">
        <f>IF(ISNUMBER('2-7-2'!H95), '2-7-2'!H95, IF(ISNUMBER('2-7-2'!I95), '2-7-2'!I95, IF(ISNUMBER('2-7-2'!J95), '2-7-2'!J95, IF(ISNUMBER('2-7-2'!K95), '2-7-2'!K95, IF(ISNUMBER('2-7-2'!L95), '2-7-2'!L95, IF(ISNUMBER('2-7-2'!M95), '2-7-2'!M95, "XXX"))))))</f>
        <v>0.33357142857142857</v>
      </c>
      <c r="V95" s="130">
        <f>IF(ISNUMBER('2-8-1'!H95), '2-8-1'!H95, IF(ISNUMBER('2-8-1'!I95), '2-8-1'!I95, IF(ISNUMBER('2-8-1'!J95), '2-8-1'!J95, IF(ISNUMBER('2-8-1'!K95), '2-8-1'!K95, IF(ISNUMBER('2-8-1'!L95), '2-8-1'!L95, IF(ISNUMBER('2-8-1'!M95), '2-8-1'!M95, "XXX"))))))</f>
        <v>0.55857142857142861</v>
      </c>
      <c r="W95" s="130">
        <f>IF(ISNUMBER('2-8-2'!H95), '2-8-2'!H95, IF(ISNUMBER('2-8-2'!I95), '2-8-2'!I95, IF(ISNUMBER('2-8-2'!J95), '2-8-2'!J95, IF(ISNUMBER('2-8-2'!K95), '2-8-2'!K95, IF(ISNUMBER('2-8-2'!L95), '2-8-2'!L95, IF(ISNUMBER('2-8-2'!M95), '2-8-2'!M95, "XXX"))))))</f>
        <v>0.41714285714285715</v>
      </c>
      <c r="X95" s="130">
        <f>IF(ISNUMBER('3-1'!I94), '3-1'!I94, "XXX")</f>
        <v>0.65600000000000003</v>
      </c>
      <c r="Y95" s="130">
        <f>'3-2'!Q94</f>
        <v>8.2544479999999993E-3</v>
      </c>
    </row>
    <row r="96" spans="1:25" ht="15" x14ac:dyDescent="0.25">
      <c r="A96" s="19" t="s">
        <v>104</v>
      </c>
      <c r="B96" s="166" t="s">
        <v>104</v>
      </c>
      <c r="C96" s="165">
        <f>IF(ISNUMBER('1-1'!H96),'1-1'!H96, "XXX")</f>
        <v>6.5</v>
      </c>
      <c r="D96" s="130" t="str">
        <f>IF(UCDP!Y96, UCDP!Y96, "0.0")</f>
        <v>0.0</v>
      </c>
      <c r="E96" s="130">
        <f>IF(ISNUMBER('1-3'!I96), '1-3'!I96, IF(ISNUMBER('1-3'!J96), '1-3'!J96, IF(ISNUMBER('1-3'!K96), '1-3'!K96, IF(ISNUMBER('1-3'!L96), '1-3'!L96, IF(ISNUMBER('1-3'!M96), '1-3'!M96, IF(ISNUMBER('1-3'!P96), '1-3'!P96, IF(ISNUMBER('1-3'!Q96), '1-3'!Q96, "XXX")))))))</f>
        <v>79.666666666666671</v>
      </c>
      <c r="F96" s="130">
        <f>IF(ISNUMBER('1-4'!AP96),'1-4'!AP96, IF(ISNUMBER('1-4'!AQ96),'1-4'!AQ96, IF(ISNUMBER('1-4'!AR96),'1-4'!AR96, IF(ISNUMBER('1-4'!AS96),'1-4'!AS96, IF(ISNUMBER('1-4'!AT96),'1-4'!AT96, IF(ISNUMBER('1-4'!AU96),'1-4'!AU96, "XXX"))))))</f>
        <v>3</v>
      </c>
      <c r="G96" s="130">
        <f>IF(ISNUMBER('1-5'!H95),'1-5'!H95, "XXX")</f>
        <v>5.4</v>
      </c>
      <c r="H96" s="130">
        <f>IF(ISNUMBER('2-1-1'!H96), '2-1-1'!H96, IF(ISNUMBER('2-1-1'!I96), '2-1-1'!I96, IF(ISNUMBER('2-1-1'!J96), '2-1-1'!J96, IF(ISNUMBER('2-1-1'!K96), '2-1-1'!K96, IF(ISNUMBER('2-1-1'!L96), '2-1-1'!L96, IF(ISNUMBER('2-1-1'!M96), '2-1-1'!M96, "XXX"))))))</f>
        <v>0.41428571428571426</v>
      </c>
      <c r="I96" s="130">
        <f>AVERAGE('2-1-2'!D95, '2-1-2'!E95)</f>
        <v>0.223605</v>
      </c>
      <c r="J96" s="130">
        <f>IF(ISNUMBER('2-2-1'!AC96), '2-2-1'!AC96, IF(ISNUMBER('2-2-1'!AD96), '2-2-1'!AD96, IF(ISNUMBER('2-2-1'!AE96), '2-2-1'!AE96, IF(ISNUMBER('2-2-1'!AF96), '2-2-1'!AF96, IF(ISNUMBER('2-2-1'!AG96), '2-2-1'!AG96, IF(ISNUMBER('2-2-1'!AH96), '2-2-1'!AH96, IF(ISNUMBER('2-2-1'!AI96), '2-2-1'!AI96, IF(ISNUMBER('2-2-1'!Y96), '2-2-1'!Y96, IF(ISNUMBER('2-2-1'!X96), '2-2-1'!X96, IF(ISNUMBER('2-2-1'!W96), '2-2-1'!W96, IF(ISNUMBER('2-2-1'!AF96), '2-2-1'!AF96, IF(ISNUMBER('2-2-1'!V96), '2-2-1'!V96, IF(ISNUMBER('2-2-1'!U96), '2-2-1'!U96, IF(ISNUMBER('2-2-1'!T96), '2-2-1'!T96,"XXX"))))))))))))))</f>
        <v>2.9227499999999997</v>
      </c>
      <c r="K96" s="130">
        <f>IF(ISNUMBER('2-2-2'!H96), '2-2-2'!H96, IF(ISNUMBER('2-2-2'!I96), '2-2-2'!I96, IF(ISNUMBER('2-2-2'!J96), '2-2-2'!J96, IF(ISNUMBER('2-2-2'!K96), '2-2-2'!K96, IF(ISNUMBER('2-2-2'!L96), '2-2-2'!L96, IF(ISNUMBER('2-2-2'!M96), '2-2-2'!M96, "XXX"))))))</f>
        <v>0.50142857142857145</v>
      </c>
      <c r="L96" s="130">
        <f>IF(ISNUMBER('2-3-1'!P96), '2-3-1'!P96, IF(ISNUMBER('2-3-1'!Q96), '2-3-1'!Q96, IF(ISNUMBER('2-3-1'!R96), '2-3-1'!R96, IF(ISNUMBER('2-3-1'!S96), '2-3-1'!S96, IF(ISNUMBER('2-3-1'!T96), '2-3-1'!T96, IF(ISNUMBER('2-3-1'!U96), '2-3-1'!U96, IF(ISNUMBER('2-3-1'!V96), '2-3-1'!V96, "XXX")))))))</f>
        <v>2.2616057399999998</v>
      </c>
      <c r="M96" s="130">
        <f>IF(ISNUMBER('2-3-2'!P96), '2-3-2'!P96, IF(ISNUMBER('2-3-2'!Q96), '2-3-2'!Q96, IF(ISNUMBER('2-3-2'!R96), '2-3-2'!R96, IF(ISNUMBER('2-3-2'!S96), '2-3-2'!S96, IF(ISNUMBER('2-3-2'!T96), '2-3-2'!T96, IF(ISNUMBER('2-3-2'!U96), '2-3-2'!U96, IF(ISNUMBER('2-3-2'!V96), '2-3-2'!V96, "XXX")))))))</f>
        <v>37.310882569999997</v>
      </c>
      <c r="N96" s="130">
        <f>IF(ISNUMBER('2-4-1'!V96),'2-4-1'!V96,IF(ISNUMBER('2-4-1'!U96),'2-4-1'!U96,IF(ISNUMBER('2-4-1'!W96),'2-4-1'!W96,IF(ISNUMBER('2-4-1'!T96),'2-4-1'!T96,IF(ISNUMBER('2-4-1'!X96),'2-4-1'!X96,IF(ISNUMBER('2-4-1'!S96),'2-4-1'!S96,'2016'!N96))))))</f>
        <v>18.369385771901918</v>
      </c>
      <c r="O96" s="130">
        <f>IF(ISNUMBER('2-4-2'!D96), '2-4-2'!D96, IF(ISNUMBER('2-4-2'!E96), '2-4-2'!E96, IF(ISNUMBER('2-4-2'!C96), '2-4-2'!C96, IF(ISNUMBER('2-4-2'!F96), '2-4-2'!F96, IF(ISNUMBER('2-4-2'!G96), '2-4-2'!G96, IF(ISNUMBER('2-4-2'!H96), '2-4-2'!H96, IF(ISNUMBER('2-4-2'!I96), '2-4-2'!I96, IF(ISNUMBER('2-4-2'!J96), '2-4-2'!J96, "XXX"))))))))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IF(ISNUMBER('2-6-1'!H96), '2-6-1'!H96, IF(ISNUMBER('2-6-1'!I96), '2-6-1'!I96, IF(ISNUMBER('2-6-1'!J96), '2-6-1'!J96, "XXX")))))))</f>
        <v>49.286369999999998</v>
      </c>
      <c r="S96" s="130">
        <f>IF(ISNUMBER('2-6-2'!E96), '2-6-2'!E96, IF(ISNUMBER('2-6-2'!F96), '2-6-2'!F96, IF(ISNUMBER('2-6-2'!G96), '2-6-2'!G96, IF(ISNUMBER('2-6-2'!H96), '2-6-2'!H96, IF(ISNUMBER('2-6-2'!I96), '2-6-2'!I96, IF(ISNUMBER('2-6-2'!J96), '2-6-2'!J96, IF(ISNUMBER('2-6-2'!K96), '2-6-2'!K96, "XXX")))))))</f>
        <v>0.08</v>
      </c>
      <c r="T96" s="130">
        <f>IF(ISNUMBER('2-7-1'!H96), '2-7-1'!H96, IF(ISNUMBER('2-7-1'!I96), '2-7-1'!I96, IF(ISNUMBER('2-7-1'!J96), '2-7-1'!J96, IF(ISNUMBER('2-7-1'!K96), '2-7-1'!K96, IF(ISNUMBER('2-7-1'!L96), '2-7-1'!L96, IF(ISNUMBER('2-7-1'!M96), '2-7-1'!M96, "XXX"))))))</f>
        <v>0.45714285714285718</v>
      </c>
      <c r="U96" s="130">
        <f>IF(ISNUMBER('2-7-2'!H96), '2-7-2'!H96, IF(ISNUMBER('2-7-2'!I96), '2-7-2'!I96, IF(ISNUMBER('2-7-2'!J96), '2-7-2'!J96, IF(ISNUMBER('2-7-2'!K96), '2-7-2'!K96, IF(ISNUMBER('2-7-2'!L96), '2-7-2'!L96, IF(ISNUMBER('2-7-2'!M96), '2-7-2'!M96, "XXX"))))))</f>
        <v>0.37357142857142861</v>
      </c>
      <c r="V96" s="130">
        <f>IF(ISNUMBER('2-8-1'!H96), '2-8-1'!H96, IF(ISNUMBER('2-8-1'!I96), '2-8-1'!I96, IF(ISNUMBER('2-8-1'!J96), '2-8-1'!J96, IF(ISNUMBER('2-8-1'!K96), '2-8-1'!K96, IF(ISNUMBER('2-8-1'!L96), '2-8-1'!L96, IF(ISNUMBER('2-8-1'!M96), '2-8-1'!M96, "XXX"))))))</f>
        <v>0.59714285714285709</v>
      </c>
      <c r="W96" s="130">
        <f>IF(ISNUMBER('2-8-2'!H96), '2-8-2'!H96, IF(ISNUMBER('2-8-2'!I96), '2-8-2'!I96, IF(ISNUMBER('2-8-2'!J96), '2-8-2'!J96, IF(ISNUMBER('2-8-2'!K96), '2-8-2'!K96, IF(ISNUMBER('2-8-2'!L96), '2-8-2'!L96, IF(ISNUMBER('2-8-2'!M96), '2-8-2'!M96, "XXX"))))))</f>
        <v>0.41571428571428576</v>
      </c>
      <c r="X96" s="130">
        <f>IF(ISNUMBER('3-1'!I95), '3-1'!I95, "XXX")</f>
        <v>0.68799999999999994</v>
      </c>
      <c r="Y96" s="130">
        <f>'3-2'!Q95</f>
        <v>0.185548306</v>
      </c>
    </row>
    <row r="97" spans="1:25" ht="15" x14ac:dyDescent="0.25">
      <c r="A97" s="19" t="s">
        <v>105</v>
      </c>
      <c r="B97" s="166" t="s">
        <v>105</v>
      </c>
      <c r="C97" s="165">
        <f>IF(ISNUMBER('1-1'!H97),'1-1'!H97, "XXX")</f>
        <v>5.3</v>
      </c>
      <c r="D97" s="130" t="str">
        <f>IF(UCDP!Y97, UCDP!Y97, "0.0")</f>
        <v>0.0</v>
      </c>
      <c r="E97" s="130">
        <f>IF(ISNUMBER('1-3'!I97), '1-3'!I97, IF(ISNUMBER('1-3'!J97), '1-3'!J97, IF(ISNUMBER('1-3'!K97), '1-3'!K97, IF(ISNUMBER('1-3'!L97), '1-3'!L97, IF(ISNUMBER('1-3'!M97), '1-3'!M97, IF(ISNUMBER('1-3'!P97), '1-3'!P97, IF(ISNUMBER('1-3'!Q97), '1-3'!Q97, "XXX")))))))</f>
        <v>86.666666666666671</v>
      </c>
      <c r="F97" s="130">
        <f>IF(ISNUMBER('1-4'!AP97),'1-4'!AP97, IF(ISNUMBER('1-4'!AQ97),'1-4'!AQ97, IF(ISNUMBER('1-4'!AR97),'1-4'!AR97, IF(ISNUMBER('1-4'!AS97),'1-4'!AS97, IF(ISNUMBER('1-4'!AT97),'1-4'!AT97, IF(ISNUMBER('1-4'!AU97),'1-4'!AU97, "XXX"))))))</f>
        <v>2</v>
      </c>
      <c r="G97" s="130">
        <f>IF(ISNUMBER('1-5'!H96),'1-5'!H96, "XXX")</f>
        <v>4.4000000000000004</v>
      </c>
      <c r="H97" s="130">
        <f>IF(ISNUMBER('2-1-1'!H97), '2-1-1'!H97, IF(ISNUMBER('2-1-1'!I97), '2-1-1'!I97, IF(ISNUMBER('2-1-1'!J97), '2-1-1'!J97, IF(ISNUMBER('2-1-1'!K97), '2-1-1'!K97, IF(ISNUMBER('2-1-1'!L97), '2-1-1'!L97, IF(ISNUMBER('2-1-1'!M97), '2-1-1'!M97, "XXX"))))))</f>
        <v>0.57714285714285707</v>
      </c>
      <c r="I97" s="130">
        <f>AVERAGE('2-1-2'!D96, '2-1-2'!E96)</f>
        <v>0.54279999999999995</v>
      </c>
      <c r="J97" s="130" t="str">
        <f>IF(ISNUMBER('2-2-1'!AC97), '2-2-1'!AC97, IF(ISNUMBER('2-2-1'!AD97), '2-2-1'!AD97, IF(ISNUMBER('2-2-1'!AE97), '2-2-1'!AE97, IF(ISNUMBER('2-2-1'!AF97), '2-2-1'!AF97, IF(ISNUMBER('2-2-1'!AG97), '2-2-1'!AG97, IF(ISNUMBER('2-2-1'!AH97), '2-2-1'!AH97, IF(ISNUMBER('2-2-1'!AI97), '2-2-1'!AI97, IF(ISNUMBER('2-2-1'!Y97), '2-2-1'!Y97, IF(ISNUMBER('2-2-1'!X97), '2-2-1'!X97, IF(ISNUMBER('2-2-1'!W97), '2-2-1'!W97, IF(ISNUMBER('2-2-1'!AF97), '2-2-1'!AF97, IF(ISNUMBER('2-2-1'!V97), '2-2-1'!V97, IF(ISNUMBER('2-2-1'!U97), '2-2-1'!U97, IF(ISNUMBER('2-2-1'!T97), '2-2-1'!T97,"XXX"))))))))))))))</f>
        <v>XXX</v>
      </c>
      <c r="K97" s="130">
        <f>IF(ISNUMBER('2-2-2'!H97), '2-2-2'!H97, IF(ISNUMBER('2-2-2'!I97), '2-2-2'!I97, IF(ISNUMBER('2-2-2'!J97), '2-2-2'!J97, IF(ISNUMBER('2-2-2'!K97), '2-2-2'!K97, IF(ISNUMBER('2-2-2'!L97), '2-2-2'!L97, IF(ISNUMBER('2-2-2'!M97), '2-2-2'!M97, "XXX"))))))</f>
        <v>0.70857142857142852</v>
      </c>
      <c r="L97" s="130">
        <f>IF(ISNUMBER('2-3-1'!P97), '2-3-1'!P97, IF(ISNUMBER('2-3-1'!Q97), '2-3-1'!Q97, IF(ISNUMBER('2-3-1'!R97), '2-3-1'!R97, IF(ISNUMBER('2-3-1'!S97), '2-3-1'!S97, IF(ISNUMBER('2-3-1'!T97), '2-3-1'!T97, IF(ISNUMBER('2-3-1'!U97), '2-3-1'!U97, IF(ISNUMBER('2-3-1'!V97), '2-3-1'!V97, "XXX")))))))</f>
        <v>4.8976802800000003</v>
      </c>
      <c r="M97" s="130">
        <f>IF(ISNUMBER('2-3-2'!P97), '2-3-2'!P97, IF(ISNUMBER('2-3-2'!Q97), '2-3-2'!Q97, IF(ISNUMBER('2-3-2'!R97), '2-3-2'!R97, IF(ISNUMBER('2-3-2'!S97), '2-3-2'!S97, IF(ISNUMBER('2-3-2'!T97), '2-3-2'!T97, IF(ISNUMBER('2-3-2'!U97), '2-3-2'!U97, IF(ISNUMBER('2-3-2'!V97), '2-3-2'!V97, "XXX")))))))</f>
        <v>42.077175140000001</v>
      </c>
      <c r="N97" s="130" t="str">
        <f>IF(ISNUMBER('2-4-1'!V97),'2-4-1'!V97,IF(ISNUMBER('2-4-1'!U97),'2-4-1'!U97,IF(ISNUMBER('2-4-1'!W97),'2-4-1'!W97,IF(ISNUMBER('2-4-1'!T97),'2-4-1'!T97,IF(ISNUMBER('2-4-1'!X97),'2-4-1'!X97,IF(ISNUMBER('2-4-1'!S97),'2-4-1'!S97,'2016'!N97))))))</f>
        <v>XXX</v>
      </c>
      <c r="O97" s="130">
        <f>IF(ISNUMBER('2-4-2'!D97), '2-4-2'!D97, IF(ISNUMBER('2-4-2'!E97), '2-4-2'!E97, IF(ISNUMBER('2-4-2'!C97), '2-4-2'!C97, IF(ISNUMBER('2-4-2'!F97), '2-4-2'!F97, IF(ISNUMBER('2-4-2'!G97), '2-4-2'!G97, IF(ISNUMBER('2-4-2'!H97), '2-4-2'!H97, IF(ISNUMBER('2-4-2'!I97), '2-4-2'!I97, IF(ISNUMBER('2-4-2'!J97), '2-4-2'!J97, "XXX"))))))))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IF(ISNUMBER('2-6-1'!H97), '2-6-1'!H97, IF(ISNUMBER('2-6-1'!I97), '2-6-1'!I97, IF(ISNUMBER('2-6-1'!J97), '2-6-1'!J97, "XXX")))))))</f>
        <v>83.986990000000006</v>
      </c>
      <c r="S97" s="130">
        <f>IF(ISNUMBER('2-6-2'!E97), '2-6-2'!E97, IF(ISNUMBER('2-6-2'!F97), '2-6-2'!F97, IF(ISNUMBER('2-6-2'!G97), '2-6-2'!G97, IF(ISNUMBER('2-6-2'!H97), '2-6-2'!H97, IF(ISNUMBER('2-6-2'!I97), '2-6-2'!I97, IF(ISNUMBER('2-6-2'!J97), '2-6-2'!J97, IF(ISNUMBER('2-6-2'!K97), '2-6-2'!K97, "XXX")))))))</f>
        <v>0.32</v>
      </c>
      <c r="T97" s="130">
        <f>IF(ISNUMBER('2-7-1'!H97), '2-7-1'!H97, IF(ISNUMBER('2-7-1'!I97), '2-7-1'!I97, IF(ISNUMBER('2-7-1'!J97), '2-7-1'!J97, IF(ISNUMBER('2-7-1'!K97), '2-7-1'!K97, IF(ISNUMBER('2-7-1'!L97), '2-7-1'!L97, IF(ISNUMBER('2-7-1'!M97), '2-7-1'!M97, "XXX"))))))</f>
        <v>0.57428571428571418</v>
      </c>
      <c r="U97" s="130">
        <f>IF(ISNUMBER('2-7-2'!H97), '2-7-2'!H97, IF(ISNUMBER('2-7-2'!I97), '2-7-2'!I97, IF(ISNUMBER('2-7-2'!J97), '2-7-2'!J97, IF(ISNUMBER('2-7-2'!K97), '2-7-2'!K97, IF(ISNUMBER('2-7-2'!L97), '2-7-2'!L97, IF(ISNUMBER('2-7-2'!M97), '2-7-2'!M97, "XXX"))))))</f>
        <v>0.54500000000000004</v>
      </c>
      <c r="V97" s="130">
        <f>IF(ISNUMBER('2-8-1'!H97), '2-8-1'!H97, IF(ISNUMBER('2-8-1'!I97), '2-8-1'!I97, IF(ISNUMBER('2-8-1'!J97), '2-8-1'!J97, IF(ISNUMBER('2-8-1'!K97), '2-8-1'!K97, IF(ISNUMBER('2-8-1'!L97), '2-8-1'!L97, IF(ISNUMBER('2-8-1'!M97), '2-8-1'!M97, "XXX"))))))</f>
        <v>0.64</v>
      </c>
      <c r="W97" s="130">
        <f>IF(ISNUMBER('2-8-2'!H97), '2-8-2'!H97, IF(ISNUMBER('2-8-2'!I97), '2-8-2'!I97, IF(ISNUMBER('2-8-2'!J97), '2-8-2'!J97, IF(ISNUMBER('2-8-2'!K97), '2-8-2'!K97, IF(ISNUMBER('2-8-2'!L97), '2-8-2'!L97, IF(ISNUMBER('2-8-2'!M97), '2-8-2'!M97, "XXX"))))))</f>
        <v>0.54571428571428571</v>
      </c>
      <c r="X97" s="130">
        <f>IF(ISNUMBER('3-1'!I96), '3-1'!I96, "XXX")</f>
        <v>0.47099999999999997</v>
      </c>
      <c r="Y97" s="130">
        <f>'3-2'!Q96</f>
        <v>0.25321885900000002</v>
      </c>
    </row>
    <row r="98" spans="1:25" ht="15" x14ac:dyDescent="0.25">
      <c r="A98" s="19" t="s">
        <v>106</v>
      </c>
      <c r="B98" s="166" t="s">
        <v>106</v>
      </c>
      <c r="C98" s="165">
        <f>IF(ISNUMBER('1-1'!H98),'1-1'!H98, "XXX")</f>
        <v>4.9000000000000004</v>
      </c>
      <c r="D98" s="130" t="str">
        <f>IF(UCDP!Y98, UCDP!Y98, "0.0")</f>
        <v>0.0</v>
      </c>
      <c r="E98" s="130">
        <f>IF(ISNUMBER('1-3'!I98), '1-3'!I98, IF(ISNUMBER('1-3'!J98), '1-3'!J98, IF(ISNUMBER('1-3'!K98), '1-3'!K98, IF(ISNUMBER('1-3'!L98), '1-3'!L98, IF(ISNUMBER('1-3'!M98), '1-3'!M98, IF(ISNUMBER('1-3'!P98), '1-3'!P98, IF(ISNUMBER('1-3'!Q98), '1-3'!Q98, "XXX")))))))</f>
        <v>87.666666666666671</v>
      </c>
      <c r="F98" s="130">
        <f>IF(ISNUMBER('1-4'!AP98),'1-4'!AP98, IF(ISNUMBER('1-4'!AQ98),'1-4'!AQ98, IF(ISNUMBER('1-4'!AR98),'1-4'!AR98, IF(ISNUMBER('1-4'!AS98),'1-4'!AS98, IF(ISNUMBER('1-4'!AT98),'1-4'!AT98, IF(ISNUMBER('1-4'!AU98),'1-4'!AU98, "XXX"))))))</f>
        <v>3</v>
      </c>
      <c r="G98" s="130">
        <f>IF(ISNUMBER('1-5'!H97),'1-5'!H97, "XXX")</f>
        <v>6.6</v>
      </c>
      <c r="H98" s="130">
        <f>IF(ISNUMBER('2-1-1'!H98), '2-1-1'!H98, IF(ISNUMBER('2-1-1'!I98), '2-1-1'!I98, IF(ISNUMBER('2-1-1'!J98), '2-1-1'!J98, IF(ISNUMBER('2-1-1'!K98), '2-1-1'!K98, IF(ISNUMBER('2-1-1'!L98), '2-1-1'!L98, IF(ISNUMBER('2-1-1'!M98), '2-1-1'!M98, "XXX"))))))</f>
        <v>0.61428571428571421</v>
      </c>
      <c r="I98" s="130">
        <f>AVERAGE('2-1-2'!D97, '2-1-2'!E97)</f>
        <v>0.30609500000000001</v>
      </c>
      <c r="J98" s="130">
        <f>IF(ISNUMBER('2-2-1'!AC98), '2-2-1'!AC98, IF(ISNUMBER('2-2-1'!AD98), '2-2-1'!AD98, IF(ISNUMBER('2-2-1'!AE98), '2-2-1'!AE98, IF(ISNUMBER('2-2-1'!AF98), '2-2-1'!AF98, IF(ISNUMBER('2-2-1'!AG98), '2-2-1'!AG98, IF(ISNUMBER('2-2-1'!AH98), '2-2-1'!AH98, IF(ISNUMBER('2-2-1'!AI98), '2-2-1'!AI98, IF(ISNUMBER('2-2-1'!Y98), '2-2-1'!Y98, IF(ISNUMBER('2-2-1'!X98), '2-2-1'!X98, IF(ISNUMBER('2-2-1'!W98), '2-2-1'!W98, IF(ISNUMBER('2-2-1'!AF98), '2-2-1'!AF98, IF(ISNUMBER('2-2-1'!V98), '2-2-1'!V98, IF(ISNUMBER('2-2-1'!U98), '2-2-1'!U98, IF(ISNUMBER('2-2-1'!T98), '2-2-1'!T98,"XXX"))))))))))))))</f>
        <v>5.0045999999999999</v>
      </c>
      <c r="K98" s="130">
        <f>IF(ISNUMBER('2-2-2'!H98), '2-2-2'!H98, IF(ISNUMBER('2-2-2'!I98), '2-2-2'!I98, IF(ISNUMBER('2-2-2'!J98), '2-2-2'!J98, IF(ISNUMBER('2-2-2'!K98), '2-2-2'!K98, IF(ISNUMBER('2-2-2'!L98), '2-2-2'!L98, IF(ISNUMBER('2-2-2'!M98), '2-2-2'!M98, "XXX"))))))</f>
        <v>0.41857142857142859</v>
      </c>
      <c r="L98" s="130">
        <f>IF(ISNUMBER('2-3-1'!P98), '2-3-1'!P98, IF(ISNUMBER('2-3-1'!Q98), '2-3-1'!Q98, IF(ISNUMBER('2-3-1'!R98), '2-3-1'!R98, IF(ISNUMBER('2-3-1'!S98), '2-3-1'!S98, IF(ISNUMBER('2-3-1'!T98), '2-3-1'!T98, IF(ISNUMBER('2-3-1'!U98), '2-3-1'!U98, IF(ISNUMBER('2-3-1'!V98), '2-3-1'!V98, "XXX")))))))</f>
        <v>2.5181446099999998</v>
      </c>
      <c r="M98" s="130">
        <f>IF(ISNUMBER('2-3-2'!P98), '2-3-2'!P98, IF(ISNUMBER('2-3-2'!Q98), '2-3-2'!Q98, IF(ISNUMBER('2-3-2'!R98), '2-3-2'!R98, IF(ISNUMBER('2-3-2'!S98), '2-3-2'!S98, IF(ISNUMBER('2-3-2'!T98), '2-3-2'!T98, IF(ISNUMBER('2-3-2'!U98), '2-3-2'!U98, IF(ISNUMBER('2-3-2'!V98), '2-3-2'!V98, "XXX")))))))</f>
        <v>51.667572020000001</v>
      </c>
      <c r="N98" s="130">
        <f>IF(ISNUMBER('2-4-1'!V98),'2-4-1'!V98,IF(ISNUMBER('2-4-1'!U98),'2-4-1'!U98,IF(ISNUMBER('2-4-1'!W98),'2-4-1'!W98,IF(ISNUMBER('2-4-1'!T98),'2-4-1'!T98,IF(ISNUMBER('2-4-1'!X98),'2-4-1'!X98,IF(ISNUMBER('2-4-1'!S98),'2-4-1'!S98,'2016'!N98))))))</f>
        <v>6.5737439024390243</v>
      </c>
      <c r="O98" s="130" t="str">
        <f>IF(ISNUMBER('2-4-2'!D98), '2-4-2'!D98, IF(ISNUMBER('2-4-2'!E98), '2-4-2'!E98, IF(ISNUMBER('2-4-2'!C98), '2-4-2'!C98, IF(ISNUMBER('2-4-2'!F98), '2-4-2'!F98, IF(ISNUMBER('2-4-2'!G98), '2-4-2'!G98, IF(ISNUMBER('2-4-2'!H98), '2-4-2'!H98, IF(ISNUMBER('2-4-2'!I98), '2-4-2'!I98, IF(ISNUMBER('2-4-2'!J98), '2-4-2'!J98, "XXX"))))))))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IF(ISNUMBER('2-6-1'!H98), '2-6-1'!H98, IF(ISNUMBER('2-6-1'!I98), '2-6-1'!I98, IF(ISNUMBER('2-6-1'!J98), '2-6-1'!J98, "XXX")))))))</f>
        <v>46.943429999999999</v>
      </c>
      <c r="S98" s="130">
        <f>IF(ISNUMBER('2-6-2'!E98), '2-6-2'!E98, IF(ISNUMBER('2-6-2'!F98), '2-6-2'!F98, IF(ISNUMBER('2-6-2'!G98), '2-6-2'!G98, IF(ISNUMBER('2-6-2'!H98), '2-6-2'!H98, IF(ISNUMBER('2-6-2'!I98), '2-6-2'!I98, IF(ISNUMBER('2-6-2'!J98), '2-6-2'!J98, IF(ISNUMBER('2-6-2'!K98), '2-6-2'!K98, "XXX")))))))</f>
        <v>0.74</v>
      </c>
      <c r="T98" s="130">
        <f>IF(ISNUMBER('2-7-1'!H98), '2-7-1'!H98, IF(ISNUMBER('2-7-1'!I98), '2-7-1'!I98, IF(ISNUMBER('2-7-1'!J98), '2-7-1'!J98, IF(ISNUMBER('2-7-1'!K98), '2-7-1'!K98, IF(ISNUMBER('2-7-1'!L98), '2-7-1'!L98, IF(ISNUMBER('2-7-1'!M98), '2-7-1'!M98, "XXX"))))))</f>
        <v>0.61428571428571421</v>
      </c>
      <c r="U98" s="130">
        <f>IF(ISNUMBER('2-7-2'!H98), '2-7-2'!H98, IF(ISNUMBER('2-7-2'!I98), '2-7-2'!I98, IF(ISNUMBER('2-7-2'!J98), '2-7-2'!J98, IF(ISNUMBER('2-7-2'!K98), '2-7-2'!K98, IF(ISNUMBER('2-7-2'!L98), '2-7-2'!L98, IF(ISNUMBER('2-7-2'!M98), '2-7-2'!M98, "XXX"))))))</f>
        <v>0.50857142857142856</v>
      </c>
      <c r="V98" s="130">
        <f>IF(ISNUMBER('2-8-1'!H98), '2-8-1'!H98, IF(ISNUMBER('2-8-1'!I98), '2-8-1'!I98, IF(ISNUMBER('2-8-1'!J98), '2-8-1'!J98, IF(ISNUMBER('2-8-1'!K98), '2-8-1'!K98, IF(ISNUMBER('2-8-1'!L98), '2-8-1'!L98, IF(ISNUMBER('2-8-1'!M98), '2-8-1'!M98, "XXX"))))))</f>
        <v>0.64</v>
      </c>
      <c r="W98" s="130">
        <f>IF(ISNUMBER('2-8-2'!H98), '2-8-2'!H98, IF(ISNUMBER('2-8-2'!I98), '2-8-2'!I98, IF(ISNUMBER('2-8-2'!J98), '2-8-2'!J98, IF(ISNUMBER('2-8-2'!K98), '2-8-2'!K98, IF(ISNUMBER('2-8-2'!L98), '2-8-2'!L98, IF(ISNUMBER('2-8-2'!M98), '2-8-2'!M98, "XXX"))))))</f>
        <v>0.52428571428571424</v>
      </c>
      <c r="X98" s="130">
        <f>IF(ISNUMBER('3-1'!I97), '3-1'!I97, "XXX")</f>
        <v>0.27200000000000002</v>
      </c>
      <c r="Y98" s="130">
        <f>'3-2'!Q97</f>
        <v>-0.60274159900000002</v>
      </c>
    </row>
    <row r="99" spans="1:25" ht="15" x14ac:dyDescent="0.25">
      <c r="A99" s="19" t="s">
        <v>107</v>
      </c>
      <c r="B99" s="166" t="s">
        <v>107</v>
      </c>
      <c r="C99" s="165">
        <f>IF(ISNUMBER('1-1'!H99),'1-1'!H99, "XXX")</f>
        <v>6.8</v>
      </c>
      <c r="D99" s="130">
        <f>IF(UCDP!Y99, UCDP!Y99, "0.0")</f>
        <v>8.9572714007174238E-3</v>
      </c>
      <c r="E99" s="130">
        <f>IF(ISNUMBER('1-3'!I99), '1-3'!I99, IF(ISNUMBER('1-3'!J99), '1-3'!J99, IF(ISNUMBER('1-3'!K99), '1-3'!K99, IF(ISNUMBER('1-3'!L99), '1-3'!L99, IF(ISNUMBER('1-3'!M99), '1-3'!M99, IF(ISNUMBER('1-3'!P99), '1-3'!P99, IF(ISNUMBER('1-3'!Q99), '1-3'!Q99, "XXX")))))))</f>
        <v>68</v>
      </c>
      <c r="F99" s="130">
        <f>IF(ISNUMBER('1-4'!AP99),'1-4'!AP99, IF(ISNUMBER('1-4'!AQ99),'1-4'!AQ99, IF(ISNUMBER('1-4'!AR99),'1-4'!AR99, IF(ISNUMBER('1-4'!AS99),'1-4'!AS99, IF(ISNUMBER('1-4'!AT99),'1-4'!AT99, IF(ISNUMBER('1-4'!AU99),'1-4'!AU99, "XXX"))))))</f>
        <v>3</v>
      </c>
      <c r="G99" s="130">
        <f>IF(ISNUMBER('1-5'!H98),'1-5'!H98, "XXX")</f>
        <v>6.4</v>
      </c>
      <c r="H99" s="130">
        <f>IF(ISNUMBER('2-1-1'!H99), '2-1-1'!H99, IF(ISNUMBER('2-1-1'!I99), '2-1-1'!I99, IF(ISNUMBER('2-1-1'!J99), '2-1-1'!J99, IF(ISNUMBER('2-1-1'!K99), '2-1-1'!K99, IF(ISNUMBER('2-1-1'!L99), '2-1-1'!L99, IF(ISNUMBER('2-1-1'!M99), '2-1-1'!M99, "XXX"))))))</f>
        <v>0.33999999999999997</v>
      </c>
      <c r="I99" s="130">
        <f>AVERAGE('2-1-2'!D98, '2-1-2'!E98)</f>
        <v>4.9375000000000002E-2</v>
      </c>
      <c r="J99" s="130">
        <f>IF(ISNUMBER('2-2-1'!AC99), '2-2-1'!AC99, IF(ISNUMBER('2-2-1'!AD99), '2-2-1'!AD99, IF(ISNUMBER('2-2-1'!AE99), '2-2-1'!AE99, IF(ISNUMBER('2-2-1'!AF99), '2-2-1'!AF99, IF(ISNUMBER('2-2-1'!AG99), '2-2-1'!AG99, IF(ISNUMBER('2-2-1'!AH99), '2-2-1'!AH99, IF(ISNUMBER('2-2-1'!AI99), '2-2-1'!AI99, IF(ISNUMBER('2-2-1'!Y99), '2-2-1'!Y99, IF(ISNUMBER('2-2-1'!X99), '2-2-1'!X99, IF(ISNUMBER('2-2-1'!W99), '2-2-1'!W99, IF(ISNUMBER('2-2-1'!AF99), '2-2-1'!AF99, IF(ISNUMBER('2-2-1'!V99), '2-2-1'!V99, IF(ISNUMBER('2-2-1'!U99), '2-2-1'!U99, IF(ISNUMBER('2-2-1'!T99), '2-2-1'!T99,"XXX"))))))))))))))</f>
        <v>4.6149100000000001</v>
      </c>
      <c r="K99" s="130">
        <f>IF(ISNUMBER('2-2-2'!H99), '2-2-2'!H99, IF(ISNUMBER('2-2-2'!I99), '2-2-2'!I99, IF(ISNUMBER('2-2-2'!J99), '2-2-2'!J99, IF(ISNUMBER('2-2-2'!K99), '2-2-2'!K99, IF(ISNUMBER('2-2-2'!L99), '2-2-2'!L99, IF(ISNUMBER('2-2-2'!M99), '2-2-2'!M99, "XXX"))))))</f>
        <v>0.31571428571428573</v>
      </c>
      <c r="L99" s="130">
        <f>IF(ISNUMBER('2-3-1'!P99), '2-3-1'!P99, IF(ISNUMBER('2-3-1'!Q99), '2-3-1'!Q99, IF(ISNUMBER('2-3-1'!R99), '2-3-1'!R99, IF(ISNUMBER('2-3-1'!S99), '2-3-1'!S99, IF(ISNUMBER('2-3-1'!T99), '2-3-1'!T99, IF(ISNUMBER('2-3-1'!U99), '2-3-1'!U99, IF(ISNUMBER('2-3-1'!V99), '2-3-1'!V99, "XXX")))))))</f>
        <v>1.51853013</v>
      </c>
      <c r="M99" s="130">
        <f>IF(ISNUMBER('2-3-2'!P99), '2-3-2'!P99, IF(ISNUMBER('2-3-2'!Q99), '2-3-2'!Q99, IF(ISNUMBER('2-3-2'!R99), '2-3-2'!R99, IF(ISNUMBER('2-3-2'!S99), '2-3-2'!S99, IF(ISNUMBER('2-3-2'!T99), '2-3-2'!T99, IF(ISNUMBER('2-3-2'!U99), '2-3-2'!U99, IF(ISNUMBER('2-3-2'!V99), '2-3-2'!V99, "XXX")))))))</f>
        <v>8.0166416199999997</v>
      </c>
      <c r="N99" s="130">
        <f>IF(ISNUMBER('2-4-1'!V99),'2-4-1'!V99,IF(ISNUMBER('2-4-1'!U99),'2-4-1'!U99,IF(ISNUMBER('2-4-1'!W99),'2-4-1'!W99,IF(ISNUMBER('2-4-1'!T99),'2-4-1'!T99,IF(ISNUMBER('2-4-1'!X99),'2-4-1'!X99,IF(ISNUMBER('2-4-1'!S99),'2-4-1'!S99,'2016'!N99))))))</f>
        <v>4.5167347700000002</v>
      </c>
      <c r="O99" s="130">
        <f>IF(ISNUMBER('2-4-2'!D99), '2-4-2'!D99, IF(ISNUMBER('2-4-2'!E99), '2-4-2'!E99, IF(ISNUMBER('2-4-2'!C99), '2-4-2'!C99, IF(ISNUMBER('2-4-2'!F99), '2-4-2'!F99, IF(ISNUMBER('2-4-2'!G99), '2-4-2'!G99, IF(ISNUMBER('2-4-2'!H99), '2-4-2'!H99, IF(ISNUMBER('2-4-2'!I99), '2-4-2'!I99, IF(ISNUMBER('2-4-2'!J99), '2-4-2'!J99, "XXX"))))))))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IF(ISNUMBER('2-6-1'!H99), '2-6-1'!H99, IF(ISNUMBER('2-6-1'!I99), '2-6-1'!I99, IF(ISNUMBER('2-6-1'!J99), '2-6-1'!J99, "XXX")))))))</f>
        <v>12.83526</v>
      </c>
      <c r="S99" s="130">
        <f>IF(ISNUMBER('2-6-2'!E99), '2-6-2'!E99, IF(ISNUMBER('2-6-2'!F99), '2-6-2'!F99, IF(ISNUMBER('2-6-2'!G99), '2-6-2'!G99, IF(ISNUMBER('2-6-2'!H99), '2-6-2'!H99, IF(ISNUMBER('2-6-2'!I99), '2-6-2'!I99, IF(ISNUMBER('2-6-2'!J99), '2-6-2'!J99, IF(ISNUMBER('2-6-2'!K99), '2-6-2'!K99, "XXX")))))))</f>
        <v>61.73</v>
      </c>
      <c r="T99" s="130">
        <f>IF(ISNUMBER('2-7-1'!H99), '2-7-1'!H99, IF(ISNUMBER('2-7-1'!I99), '2-7-1'!I99, IF(ISNUMBER('2-7-1'!J99), '2-7-1'!J99, IF(ISNUMBER('2-7-1'!K99), '2-7-1'!K99, IF(ISNUMBER('2-7-1'!L99), '2-7-1'!L99, IF(ISNUMBER('2-7-1'!M99), '2-7-1'!M99, "XXX"))))))</f>
        <v>0.45714285714285718</v>
      </c>
      <c r="U99" s="130">
        <f>IF(ISNUMBER('2-7-2'!H99), '2-7-2'!H99, IF(ISNUMBER('2-7-2'!I99), '2-7-2'!I99, IF(ISNUMBER('2-7-2'!J99), '2-7-2'!J99, IF(ISNUMBER('2-7-2'!K99), '2-7-2'!K99, IF(ISNUMBER('2-7-2'!L99), '2-7-2'!L99, IF(ISNUMBER('2-7-2'!M99), '2-7-2'!M99, "XXX"))))))</f>
        <v>0.37642857142857139</v>
      </c>
      <c r="V99" s="130">
        <f>IF(ISNUMBER('2-8-1'!H99), '2-8-1'!H99, IF(ISNUMBER('2-8-1'!I99), '2-8-1'!I99, IF(ISNUMBER('2-8-1'!J99), '2-8-1'!J99, IF(ISNUMBER('2-8-1'!K99), '2-8-1'!K99, IF(ISNUMBER('2-8-1'!L99), '2-8-1'!L99, IF(ISNUMBER('2-8-1'!M99), '2-8-1'!M99, "XXX"))))))</f>
        <v>0.55285714285714282</v>
      </c>
      <c r="W99" s="130">
        <f>IF(ISNUMBER('2-8-2'!H99), '2-8-2'!H99, IF(ISNUMBER('2-8-2'!I99), '2-8-2'!I99, IF(ISNUMBER('2-8-2'!J99), '2-8-2'!J99, IF(ISNUMBER('2-8-2'!K99), '2-8-2'!K99, IF(ISNUMBER('2-8-2'!L99), '2-8-2'!L99, IF(ISNUMBER('2-8-2'!M99), '2-8-2'!M99, "XXX"))))))</f>
        <v>0.46142857142857141</v>
      </c>
      <c r="X99" s="130">
        <f>IF(ISNUMBER('3-1'!I98), '3-1'!I98, "XXX")</f>
        <v>0.44400000000000001</v>
      </c>
      <c r="Y99" s="130">
        <f>'3-2'!Q98</f>
        <v>-0.17105098099999999</v>
      </c>
    </row>
    <row r="100" spans="1:25" ht="15" x14ac:dyDescent="0.25">
      <c r="A100" s="19" t="s">
        <v>108</v>
      </c>
      <c r="B100" s="166" t="s">
        <v>108</v>
      </c>
      <c r="C100" s="165">
        <f>IF(ISNUMBER('1-1'!H100),'1-1'!H100, "XXX")</f>
        <v>6.6</v>
      </c>
      <c r="D100" s="130">
        <f>IF(UCDP!Y100, UCDP!Y100, "0.0")</f>
        <v>8.386960646264327E-2</v>
      </c>
      <c r="E100" s="130">
        <f>IF(ISNUMBER('1-3'!I100), '1-3'!I100, IF(ISNUMBER('1-3'!J100), '1-3'!J100, IF(ISNUMBER('1-3'!K100), '1-3'!K100, IF(ISNUMBER('1-3'!L100), '1-3'!L100, IF(ISNUMBER('1-3'!M100), '1-3'!M100, IF(ISNUMBER('1-3'!P100), '1-3'!P100, IF(ISNUMBER('1-3'!Q100), '1-3'!Q100, "XXX")))))))</f>
        <v>48.166666666666671</v>
      </c>
      <c r="F100" s="130">
        <f>IF(ISNUMBER('1-4'!AP100),'1-4'!AP100, IF(ISNUMBER('1-4'!AQ100),'1-4'!AQ100, IF(ISNUMBER('1-4'!AR100),'1-4'!AR100, IF(ISNUMBER('1-4'!AS100),'1-4'!AS100, IF(ISNUMBER('1-4'!AT100),'1-4'!AT100, IF(ISNUMBER('1-4'!AU100),'1-4'!AU100, "XXX"))))))</f>
        <v>4</v>
      </c>
      <c r="G100" s="130">
        <f>IF(ISNUMBER('1-5'!H99),'1-5'!H99, "XXX")</f>
        <v>8.3000000000000007</v>
      </c>
      <c r="H100" s="130">
        <f>IF(ISNUMBER('2-1-1'!H100), '2-1-1'!H100, IF(ISNUMBER('2-1-1'!I100), '2-1-1'!I100, IF(ISNUMBER('2-1-1'!J100), '2-1-1'!J100, IF(ISNUMBER('2-1-1'!K100), '2-1-1'!K100, IF(ISNUMBER('2-1-1'!L100), '2-1-1'!L100, IF(ISNUMBER('2-1-1'!M100), '2-1-1'!M100, "XXX"))))))</f>
        <v>0.28714285714285709</v>
      </c>
      <c r="I100" s="130">
        <f>AVERAGE('2-1-2'!D99, '2-1-2'!E99)</f>
        <v>4.1799999999999997E-3</v>
      </c>
      <c r="J100" s="130">
        <f>IF(ISNUMBER('2-2-1'!AC100), '2-2-1'!AC100, IF(ISNUMBER('2-2-1'!AD100), '2-2-1'!AD100, IF(ISNUMBER('2-2-1'!AE100), '2-2-1'!AE100, IF(ISNUMBER('2-2-1'!AF100), '2-2-1'!AF100, IF(ISNUMBER('2-2-1'!AG100), '2-2-1'!AG100, IF(ISNUMBER('2-2-1'!AH100), '2-2-1'!AH100, IF(ISNUMBER('2-2-1'!AI100), '2-2-1'!AI100, IF(ISNUMBER('2-2-1'!Y100), '2-2-1'!Y100, IF(ISNUMBER('2-2-1'!X100), '2-2-1'!X100, IF(ISNUMBER('2-2-1'!W100), '2-2-1'!W100, IF(ISNUMBER('2-2-1'!AF100), '2-2-1'!AF100, IF(ISNUMBER('2-2-1'!V100), '2-2-1'!V100, IF(ISNUMBER('2-2-1'!U100), '2-2-1'!U100, IF(ISNUMBER('2-2-1'!T100), '2-2-1'!T100,"XXX"))))))))))))))</f>
        <v>1.5736600000000001</v>
      </c>
      <c r="K100" s="130">
        <f>IF(ISNUMBER('2-2-2'!H100), '2-2-2'!H100, IF(ISNUMBER('2-2-2'!I100), '2-2-2'!I100, IF(ISNUMBER('2-2-2'!J100), '2-2-2'!J100, IF(ISNUMBER('2-2-2'!K100), '2-2-2'!K100, IF(ISNUMBER('2-2-2'!L100), '2-2-2'!L100, IF(ISNUMBER('2-2-2'!M100), '2-2-2'!M100, "XXX"))))))</f>
        <v>0.30714285714285711</v>
      </c>
      <c r="L100" s="130">
        <f>IF(ISNUMBER('2-3-1'!P100), '2-3-1'!P100, IF(ISNUMBER('2-3-1'!Q100), '2-3-1'!Q100, IF(ISNUMBER('2-3-1'!R100), '2-3-1'!R100, IF(ISNUMBER('2-3-1'!S100), '2-3-1'!S100, IF(ISNUMBER('2-3-1'!T100), '2-3-1'!T100, IF(ISNUMBER('2-3-1'!U100), '2-3-1'!U100, IF(ISNUMBER('2-3-1'!V100), '2-3-1'!V100, "XXX")))))))</f>
        <v>0.60410887000000002</v>
      </c>
      <c r="M100" s="130">
        <f>IF(ISNUMBER('2-3-2'!P100), '2-3-2'!P100, IF(ISNUMBER('2-3-2'!Q100), '2-3-2'!Q100, IF(ISNUMBER('2-3-2'!R100), '2-3-2'!R100, IF(ISNUMBER('2-3-2'!S100), '2-3-2'!S100, IF(ISNUMBER('2-3-2'!T100), '2-3-2'!T100, IF(ISNUMBER('2-3-2'!U100), '2-3-2'!U100, IF(ISNUMBER('2-3-2'!V100), '2-3-2'!V100, "XXX")))))))</f>
        <v>72.231445309999998</v>
      </c>
      <c r="N100" s="130">
        <f>IF(ISNUMBER('2-4-1'!V100),'2-4-1'!V100,IF(ISNUMBER('2-4-1'!U100),'2-4-1'!U100,IF(ISNUMBER('2-4-1'!W100),'2-4-1'!W100,IF(ISNUMBER('2-4-1'!T100),'2-4-1'!T100,IF(ISNUMBER('2-4-1'!X100),'2-4-1'!X100,IF(ISNUMBER('2-4-1'!S100),'2-4-1'!S100,'2016'!N100))))))</f>
        <v>0.95899999999999996</v>
      </c>
      <c r="O100" s="130">
        <f>IF(ISNUMBER('2-4-2'!D100), '2-4-2'!D100, IF(ISNUMBER('2-4-2'!E100), '2-4-2'!E100, IF(ISNUMBER('2-4-2'!C100), '2-4-2'!C100, IF(ISNUMBER('2-4-2'!F100), '2-4-2'!F100, IF(ISNUMBER('2-4-2'!G100), '2-4-2'!G100, IF(ISNUMBER('2-4-2'!H100), '2-4-2'!H100, IF(ISNUMBER('2-4-2'!I100), '2-4-2'!I100, IF(ISNUMBER('2-4-2'!J100), '2-4-2'!J100, "XXX"))))))))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IF(ISNUMBER('2-6-1'!H100), '2-6-1'!H100, IF(ISNUMBER('2-6-1'!I100), '2-6-1'!I100, IF(ISNUMBER('2-6-1'!J100), '2-6-1'!J100, "XXX")))))))</f>
        <v>33.78134</v>
      </c>
      <c r="S100" s="130">
        <f>IF(ISNUMBER('2-6-2'!E100), '2-6-2'!E100, IF(ISNUMBER('2-6-2'!F100), '2-6-2'!F100, IF(ISNUMBER('2-6-2'!G100), '2-6-2'!G100, IF(ISNUMBER('2-6-2'!H100), '2-6-2'!H100, IF(ISNUMBER('2-6-2'!I100), '2-6-2'!I100, IF(ISNUMBER('2-6-2'!J100), '2-6-2'!J100, IF(ISNUMBER('2-6-2'!K100), '2-6-2'!K100, "XXX")))))))</f>
        <v>7.24</v>
      </c>
      <c r="T100" s="130">
        <f>IF(ISNUMBER('2-7-1'!H100), '2-7-1'!H100, IF(ISNUMBER('2-7-1'!I100), '2-7-1'!I100, IF(ISNUMBER('2-7-1'!J100), '2-7-1'!J100, IF(ISNUMBER('2-7-1'!K100), '2-7-1'!K100, IF(ISNUMBER('2-7-1'!L100), '2-7-1'!L100, IF(ISNUMBER('2-7-1'!M100), '2-7-1'!M100, "XXX"))))))</f>
        <v>0.3671428571428571</v>
      </c>
      <c r="U100" s="130">
        <f>IF(ISNUMBER('2-7-2'!H100), '2-7-2'!H100, IF(ISNUMBER('2-7-2'!I100), '2-7-2'!I100, IF(ISNUMBER('2-7-2'!J100), '2-7-2'!J100, IF(ISNUMBER('2-7-2'!K100), '2-7-2'!K100, IF(ISNUMBER('2-7-2'!L100), '2-7-2'!L100, IF(ISNUMBER('2-7-2'!M100), '2-7-2'!M100, "XXX"))))))</f>
        <v>0.36428571428571427</v>
      </c>
      <c r="V100" s="130">
        <f>IF(ISNUMBER('2-8-1'!H100), '2-8-1'!H100, IF(ISNUMBER('2-8-1'!I100), '2-8-1'!I100, IF(ISNUMBER('2-8-1'!J100), '2-8-1'!J100, IF(ISNUMBER('2-8-1'!K100), '2-8-1'!K100, IF(ISNUMBER('2-8-1'!L100), '2-8-1'!L100, IF(ISNUMBER('2-8-1'!M100), '2-8-1'!M100, "XXX"))))))</f>
        <v>0.51</v>
      </c>
      <c r="W100" s="130">
        <f>IF(ISNUMBER('2-8-2'!H100), '2-8-2'!H100, IF(ISNUMBER('2-8-2'!I100), '2-8-2'!I100, IF(ISNUMBER('2-8-2'!J100), '2-8-2'!J100, IF(ISNUMBER('2-8-2'!K100), '2-8-2'!K100, IF(ISNUMBER('2-8-2'!L100), '2-8-2'!L100, IF(ISNUMBER('2-8-2'!M100), '2-8-2'!M100, "XXX"))))))</f>
        <v>0.38142857142857139</v>
      </c>
      <c r="X100" s="130">
        <f>IF(ISNUMBER('3-1'!I99), '3-1'!I99, "XXX")</f>
        <v>0.35599999999999998</v>
      </c>
      <c r="Y100" s="130">
        <f>'3-2'!Q99</f>
        <v>-1.3475847240000001</v>
      </c>
    </row>
    <row r="101" spans="1:25" ht="15" x14ac:dyDescent="0.25">
      <c r="A101" s="19" t="s">
        <v>109</v>
      </c>
      <c r="B101" s="166" t="s">
        <v>109</v>
      </c>
      <c r="C101" s="165">
        <f>IF(ISNUMBER('1-1'!H101),'1-1'!H101, "XXX")</f>
        <v>6.5</v>
      </c>
      <c r="D101" s="130" t="str">
        <f>IF(UCDP!Y101, UCDP!Y101, "0.0")</f>
        <v>0.0</v>
      </c>
      <c r="E101" s="130">
        <f>IF(ISNUMBER('1-3'!I101), '1-3'!I101, IF(ISNUMBER('1-3'!J101), '1-3'!J101, IF(ISNUMBER('1-3'!K101), '1-3'!K101, IF(ISNUMBER('1-3'!L101), '1-3'!L101, IF(ISNUMBER('1-3'!M101), '1-3'!M101, IF(ISNUMBER('1-3'!P101), '1-3'!P101, IF(ISNUMBER('1-3'!Q101), '1-3'!Q101, "XXX")))))))</f>
        <v>78.5</v>
      </c>
      <c r="F101" s="130">
        <f>IF(ISNUMBER('1-4'!AP101),'1-4'!AP101, IF(ISNUMBER('1-4'!AQ101),'1-4'!AQ101, IF(ISNUMBER('1-4'!AR101),'1-4'!AR101, IF(ISNUMBER('1-4'!AS101),'1-4'!AS101, IF(ISNUMBER('1-4'!AT101),'1-4'!AT101, IF(ISNUMBER('1-4'!AU101),'1-4'!AU101, "XXX"))))))</f>
        <v>2</v>
      </c>
      <c r="G101" s="130">
        <f>IF(ISNUMBER('1-5'!H100),'1-5'!H100, "XXX")</f>
        <v>4.9000000000000004</v>
      </c>
      <c r="H101" s="130">
        <f>IF(ISNUMBER('2-1-1'!H101), '2-1-1'!H101, IF(ISNUMBER('2-1-1'!I101), '2-1-1'!I101, IF(ISNUMBER('2-1-1'!J101), '2-1-1'!J101, IF(ISNUMBER('2-1-1'!K101), '2-1-1'!K101, IF(ISNUMBER('2-1-1'!L101), '2-1-1'!L101, IF(ISNUMBER('2-1-1'!M101), '2-1-1'!M101, "XXX"))))))</f>
        <v>0.6</v>
      </c>
      <c r="I101" s="130">
        <f>AVERAGE('2-1-2'!D100, '2-1-2'!E100)</f>
        <v>0.20518999999999998</v>
      </c>
      <c r="J101" s="130">
        <f>IF(ISNUMBER('2-2-1'!AC101), '2-2-1'!AC101, IF(ISNUMBER('2-2-1'!AD101), '2-2-1'!AD101, IF(ISNUMBER('2-2-1'!AE101), '2-2-1'!AE101, IF(ISNUMBER('2-2-1'!AF101), '2-2-1'!AF101, IF(ISNUMBER('2-2-1'!AG101), '2-2-1'!AG101, IF(ISNUMBER('2-2-1'!AH101), '2-2-1'!AH101, IF(ISNUMBER('2-2-1'!AI101), '2-2-1'!AI101, IF(ISNUMBER('2-2-1'!Y101), '2-2-1'!Y101, IF(ISNUMBER('2-2-1'!X101), '2-2-1'!X101, IF(ISNUMBER('2-2-1'!W101), '2-2-1'!W101, IF(ISNUMBER('2-2-1'!AF101), '2-2-1'!AF101, IF(ISNUMBER('2-2-1'!V101), '2-2-1'!V101, IF(ISNUMBER('2-2-1'!U101), '2-2-1'!U101, IF(ISNUMBER('2-2-1'!T101), '2-2-1'!T101,"XXX"))))))))))))))</f>
        <v>1.0339700000000001</v>
      </c>
      <c r="K101" s="130">
        <f>IF(ISNUMBER('2-2-2'!H101), '2-2-2'!H101, IF(ISNUMBER('2-2-2'!I101), '2-2-2'!I101, IF(ISNUMBER('2-2-2'!J101), '2-2-2'!J101, IF(ISNUMBER('2-2-2'!K101), '2-2-2'!K101, IF(ISNUMBER('2-2-2'!L101), '2-2-2'!L101, IF(ISNUMBER('2-2-2'!M101), '2-2-2'!M101, "XXX"))))))</f>
        <v>0.43285714285714283</v>
      </c>
      <c r="L101" s="130">
        <f>IF(ISNUMBER('2-3-1'!P101), '2-3-1'!P101, IF(ISNUMBER('2-3-1'!Q101), '2-3-1'!Q101, IF(ISNUMBER('2-3-1'!R101), '2-3-1'!R101, IF(ISNUMBER('2-3-1'!S101), '2-3-1'!S101, IF(ISNUMBER('2-3-1'!T101), '2-3-1'!T101, IF(ISNUMBER('2-3-1'!U101), '2-3-1'!U101, IF(ISNUMBER('2-3-1'!V101), '2-3-1'!V101, "XXX")))))))</f>
        <v>4.18122244</v>
      </c>
      <c r="M101" s="130">
        <f>IF(ISNUMBER('2-3-2'!P101), '2-3-2'!P101, IF(ISNUMBER('2-3-2'!Q101), '2-3-2'!Q101, IF(ISNUMBER('2-3-2'!R101), '2-3-2'!R101, IF(ISNUMBER('2-3-2'!S101), '2-3-2'!S101, IF(ISNUMBER('2-3-2'!T101), '2-3-2'!T101, IF(ISNUMBER('2-3-2'!U101), '2-3-2'!U101, IF(ISNUMBER('2-3-2'!V101), '2-3-2'!V101, "XXX")))))))</f>
        <v>9.8876876800000009</v>
      </c>
      <c r="N101" s="130">
        <f>IF(ISNUMBER('2-4-1'!V101),'2-4-1'!V101,IF(ISNUMBER('2-4-1'!U101),'2-4-1'!U101,IF(ISNUMBER('2-4-1'!W101),'2-4-1'!W101,IF(ISNUMBER('2-4-1'!T101),'2-4-1'!T101,IF(ISNUMBER('2-4-1'!X101),'2-4-1'!X101,IF(ISNUMBER('2-4-1'!S101),'2-4-1'!S101,'2016'!N101))))))</f>
        <v>7.9524629916124496</v>
      </c>
      <c r="O101" s="130" t="str">
        <f>IF(ISNUMBER('2-4-2'!D101), '2-4-2'!D101, IF(ISNUMBER('2-4-2'!E101), '2-4-2'!E101, IF(ISNUMBER('2-4-2'!C101), '2-4-2'!C101, IF(ISNUMBER('2-4-2'!F101), '2-4-2'!F101, IF(ISNUMBER('2-4-2'!G101), '2-4-2'!G101, IF(ISNUMBER('2-4-2'!H101), '2-4-2'!H101, IF(ISNUMBER('2-4-2'!I101), '2-4-2'!I101, IF(ISNUMBER('2-4-2'!J101), '2-4-2'!J101, "XXX"))))))))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IF(ISNUMBER('2-6-1'!H101), '2-6-1'!H101, IF(ISNUMBER('2-6-1'!I101), '2-6-1'!I101, IF(ISNUMBER('2-6-1'!J101), '2-6-1'!J101, "XXX")))))))</f>
        <v>63.88409</v>
      </c>
      <c r="S101" s="130">
        <f>IF(ISNUMBER('2-6-2'!E101), '2-6-2'!E101, IF(ISNUMBER('2-6-2'!F101), '2-6-2'!F101, IF(ISNUMBER('2-6-2'!G101), '2-6-2'!G101, IF(ISNUMBER('2-6-2'!H101), '2-6-2'!H101, IF(ISNUMBER('2-6-2'!I101), '2-6-2'!I101, IF(ISNUMBER('2-6-2'!J101), '2-6-2'!J101, IF(ISNUMBER('2-6-2'!K101), '2-6-2'!K101, "XXX")))))))</f>
        <v>10.39</v>
      </c>
      <c r="T101" s="130">
        <f>IF(ISNUMBER('2-7-1'!H101), '2-7-1'!H101, IF(ISNUMBER('2-7-1'!I101), '2-7-1'!I101, IF(ISNUMBER('2-7-1'!J101), '2-7-1'!J101, IF(ISNUMBER('2-7-1'!K101), '2-7-1'!K101, IF(ISNUMBER('2-7-1'!L101), '2-7-1'!L101, IF(ISNUMBER('2-7-1'!M101), '2-7-1'!M101, "XXX"))))))</f>
        <v>0.69000000000000006</v>
      </c>
      <c r="U101" s="130">
        <f>IF(ISNUMBER('2-7-2'!H101), '2-7-2'!H101, IF(ISNUMBER('2-7-2'!I101), '2-7-2'!I101, IF(ISNUMBER('2-7-2'!J101), '2-7-2'!J101, IF(ISNUMBER('2-7-2'!K101), '2-7-2'!K101, IF(ISNUMBER('2-7-2'!L101), '2-7-2'!L101, IF(ISNUMBER('2-7-2'!M101), '2-7-2'!M101, "XXX"))))))</f>
        <v>0.52500000000000002</v>
      </c>
      <c r="V101" s="130">
        <f>IF(ISNUMBER('2-8-1'!H101), '2-8-1'!H101, IF(ISNUMBER('2-8-1'!I101), '2-8-1'!I101, IF(ISNUMBER('2-8-1'!J101), '2-8-1'!J101, IF(ISNUMBER('2-8-1'!K101), '2-8-1'!K101, IF(ISNUMBER('2-8-1'!L101), '2-8-1'!L101, IF(ISNUMBER('2-8-1'!M101), '2-8-1'!M101, "XXX"))))))</f>
        <v>0.60285714285714287</v>
      </c>
      <c r="W101" s="130">
        <f>IF(ISNUMBER('2-8-2'!H101), '2-8-2'!H101, IF(ISNUMBER('2-8-2'!I101), '2-8-2'!I101, IF(ISNUMBER('2-8-2'!J101), '2-8-2'!J101, IF(ISNUMBER('2-8-2'!K101), '2-8-2'!K101, IF(ISNUMBER('2-8-2'!L101), '2-8-2'!L101, IF(ISNUMBER('2-8-2'!M101), '2-8-2'!M101, "XXX"))))))</f>
        <v>0.55285714285714282</v>
      </c>
      <c r="X101" s="130">
        <f>IF(ISNUMBER('3-1'!I100), '3-1'!I100, "XXX")</f>
        <v>0.66200000000000003</v>
      </c>
      <c r="Y101" s="130">
        <f>'3-2'!Q100</f>
        <v>0.46986532199999997</v>
      </c>
    </row>
    <row r="102" spans="1:25" ht="15" x14ac:dyDescent="0.25">
      <c r="A102" s="19" t="s">
        <v>110</v>
      </c>
      <c r="B102" s="166" t="s">
        <v>110</v>
      </c>
      <c r="C102" s="165">
        <f>IF(ISNUMBER('1-1'!H102),'1-1'!H102, "XXX")</f>
        <v>7.1</v>
      </c>
      <c r="D102" s="130" t="str">
        <f>IF(UCDP!Y102, UCDP!Y102, "0.0")</f>
        <v>0.0</v>
      </c>
      <c r="E102" s="130">
        <f>IF(ISNUMBER('1-3'!I102), '1-3'!I102, IF(ISNUMBER('1-3'!J102), '1-3'!J102, IF(ISNUMBER('1-3'!K102), '1-3'!K102, IF(ISNUMBER('1-3'!L102), '1-3'!L102, IF(ISNUMBER('1-3'!M102), '1-3'!M102, IF(ISNUMBER('1-3'!P102), '1-3'!P102, IF(ISNUMBER('1-3'!Q102), '1-3'!Q102, "XXX")))))))</f>
        <v>60.000000000000007</v>
      </c>
      <c r="F102" s="130">
        <f>IF(ISNUMBER('1-4'!AP102),'1-4'!AP102, IF(ISNUMBER('1-4'!AQ102),'1-4'!AQ102, IF(ISNUMBER('1-4'!AR102),'1-4'!AR102, IF(ISNUMBER('1-4'!AS102),'1-4'!AS102, IF(ISNUMBER('1-4'!AT102),'1-4'!AT102, IF(ISNUMBER('1-4'!AU102),'1-4'!AU102, "XXX"))))))</f>
        <v>3</v>
      </c>
      <c r="G102" s="130">
        <f>IF(ISNUMBER('1-5'!H101),'1-5'!H101, "XXX")</f>
        <v>7.9</v>
      </c>
      <c r="H102" s="130">
        <f>IF(ISNUMBER('2-1-1'!H102), '2-1-1'!H102, IF(ISNUMBER('2-1-1'!I102), '2-1-1'!I102, IF(ISNUMBER('2-1-1'!J102), '2-1-1'!J102, IF(ISNUMBER('2-1-1'!K102), '2-1-1'!K102, IF(ISNUMBER('2-1-1'!L102), '2-1-1'!L102, IF(ISNUMBER('2-1-1'!M102), '2-1-1'!M102, "XXX"))))))</f>
        <v>0.27571428571428569</v>
      </c>
      <c r="I102" s="130">
        <f>AVERAGE('2-1-2'!D101, '2-1-2'!E101)</f>
        <v>0.11405999999999999</v>
      </c>
      <c r="J102" s="130">
        <f>IF(ISNUMBER('2-2-1'!AC102), '2-2-1'!AC102, IF(ISNUMBER('2-2-1'!AD102), '2-2-1'!AD102, IF(ISNUMBER('2-2-1'!AE102), '2-2-1'!AE102, IF(ISNUMBER('2-2-1'!AF102), '2-2-1'!AF102, IF(ISNUMBER('2-2-1'!AG102), '2-2-1'!AG102, IF(ISNUMBER('2-2-1'!AH102), '2-2-1'!AH102, IF(ISNUMBER('2-2-1'!AI102), '2-2-1'!AI102, IF(ISNUMBER('2-2-1'!Y102), '2-2-1'!Y102, IF(ISNUMBER('2-2-1'!X102), '2-2-1'!X102, IF(ISNUMBER('2-2-1'!W102), '2-2-1'!W102, IF(ISNUMBER('2-2-1'!AF102), '2-2-1'!AF102, IF(ISNUMBER('2-2-1'!V102), '2-2-1'!V102, IF(ISNUMBER('2-2-1'!U102), '2-2-1'!U102, IF(ISNUMBER('2-2-1'!T102), '2-2-1'!T102,"XXX"))))))))))))))</f>
        <v>3.25013</v>
      </c>
      <c r="K102" s="130">
        <f>IF(ISNUMBER('2-2-2'!H102), '2-2-2'!H102, IF(ISNUMBER('2-2-2'!I102), '2-2-2'!I102, IF(ISNUMBER('2-2-2'!J102), '2-2-2'!J102, IF(ISNUMBER('2-2-2'!K102), '2-2-2'!K102, IF(ISNUMBER('2-2-2'!L102), '2-2-2'!L102, IF(ISNUMBER('2-2-2'!M102), '2-2-2'!M102, "XXX"))))))</f>
        <v>0.50571428571428567</v>
      </c>
      <c r="L102" s="130">
        <f>IF(ISNUMBER('2-3-1'!P102), '2-3-1'!P102, IF(ISNUMBER('2-3-1'!Q102), '2-3-1'!Q102, IF(ISNUMBER('2-3-1'!R102), '2-3-1'!R102, IF(ISNUMBER('2-3-1'!S102), '2-3-1'!S102, IF(ISNUMBER('2-3-1'!T102), '2-3-1'!T102, IF(ISNUMBER('2-3-1'!U102), '2-3-1'!U102, IF(ISNUMBER('2-3-1'!V102), '2-3-1'!V102, "XXX")))))))</f>
        <v>0.75677406999999997</v>
      </c>
      <c r="M102" s="130">
        <f>IF(ISNUMBER('2-3-2'!P102), '2-3-2'!P102, IF(ISNUMBER('2-3-2'!Q102), '2-3-2'!Q102, IF(ISNUMBER('2-3-2'!R102), '2-3-2'!R102, IF(ISNUMBER('2-3-2'!S102), '2-3-2'!S102, IF(ISNUMBER('2-3-2'!T102), '2-3-2'!T102, IF(ISNUMBER('2-3-2'!U102), '2-3-2'!U102, IF(ISNUMBER('2-3-2'!V102), '2-3-2'!V102, "XXX")))))))</f>
        <v>63.533435820000001</v>
      </c>
      <c r="N102" s="130">
        <f>IF(ISNUMBER('2-4-1'!V102),'2-4-1'!V102,IF(ISNUMBER('2-4-1'!U102),'2-4-1'!U102,IF(ISNUMBER('2-4-1'!W102),'2-4-1'!W102,IF(ISNUMBER('2-4-1'!T102),'2-4-1'!T102,IF(ISNUMBER('2-4-1'!X102),'2-4-1'!X102,IF(ISNUMBER('2-4-1'!S102),'2-4-1'!S102,'2016'!N102))))))</f>
        <v>2.1902337420050224</v>
      </c>
      <c r="O102" s="130">
        <f>IF(ISNUMBER('2-4-2'!D102), '2-4-2'!D102, IF(ISNUMBER('2-4-2'!E102), '2-4-2'!E102, IF(ISNUMBER('2-4-2'!C102), '2-4-2'!C102, IF(ISNUMBER('2-4-2'!F102), '2-4-2'!F102, IF(ISNUMBER('2-4-2'!G102), '2-4-2'!G102, IF(ISNUMBER('2-4-2'!H102), '2-4-2'!H102, IF(ISNUMBER('2-4-2'!I102), '2-4-2'!I102, IF(ISNUMBER('2-4-2'!J102), '2-4-2'!J102, "XXX"))))))))</f>
        <v>84.2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IF(ISNUMBER('2-6-1'!H102), '2-6-1'!H102, IF(ISNUMBER('2-6-1'!I102), '2-6-1'!I102, IF(ISNUMBER('2-6-1'!J102), '2-6-1'!J102, "XXX")))))))</f>
        <v>19.133500000000002</v>
      </c>
      <c r="S102" s="130">
        <f>IF(ISNUMBER('2-6-2'!E102), '2-6-2'!E102, IF(ISNUMBER('2-6-2'!F102), '2-6-2'!F102, IF(ISNUMBER('2-6-2'!G102), '2-6-2'!G102, IF(ISNUMBER('2-6-2'!H102), '2-6-2'!H102, IF(ISNUMBER('2-6-2'!I102), '2-6-2'!I102, IF(ISNUMBER('2-6-2'!J102), '2-6-2'!J102, IF(ISNUMBER('2-6-2'!K102), '2-6-2'!K102, "XXX")))))))</f>
        <v>6.05</v>
      </c>
      <c r="T102" s="130">
        <f>IF(ISNUMBER('2-7-1'!H102), '2-7-1'!H102, IF(ISNUMBER('2-7-1'!I102), '2-7-1'!I102, IF(ISNUMBER('2-7-1'!J102), '2-7-1'!J102, IF(ISNUMBER('2-7-1'!K102), '2-7-1'!K102, IF(ISNUMBER('2-7-1'!L102), '2-7-1'!L102, IF(ISNUMBER('2-7-1'!M102), '2-7-1'!M102, "XXX"))))))</f>
        <v>0.46571428571428569</v>
      </c>
      <c r="U102" s="130">
        <f>IF(ISNUMBER('2-7-2'!H102), '2-7-2'!H102, IF(ISNUMBER('2-7-2'!I102), '2-7-2'!I102, IF(ISNUMBER('2-7-2'!J102), '2-7-2'!J102, IF(ISNUMBER('2-7-2'!K102), '2-7-2'!K102, IF(ISNUMBER('2-7-2'!L102), '2-7-2'!L102, IF(ISNUMBER('2-7-2'!M102), '2-7-2'!M102, "XXX"))))))</f>
        <v>0.39071428571428574</v>
      </c>
      <c r="V102" s="130">
        <f>IF(ISNUMBER('2-8-1'!H102), '2-8-1'!H102, IF(ISNUMBER('2-8-1'!I102), '2-8-1'!I102, IF(ISNUMBER('2-8-1'!J102), '2-8-1'!J102, IF(ISNUMBER('2-8-1'!K102), '2-8-1'!K102, IF(ISNUMBER('2-8-1'!L102), '2-8-1'!L102, IF(ISNUMBER('2-8-1'!M102), '2-8-1'!M102, "XXX"))))))</f>
        <v>0.5714285714285714</v>
      </c>
      <c r="W102" s="130">
        <f>IF(ISNUMBER('2-8-2'!H102), '2-8-2'!H102, IF(ISNUMBER('2-8-2'!I102), '2-8-2'!I102, IF(ISNUMBER('2-8-2'!J102), '2-8-2'!J102, IF(ISNUMBER('2-8-2'!K102), '2-8-2'!K102, IF(ISNUMBER('2-8-2'!L102), '2-8-2'!L102, IF(ISNUMBER('2-8-2'!M102), '2-8-2'!M102, "XXX"))))))</f>
        <v>0.44</v>
      </c>
      <c r="X102" s="130">
        <f>IF(ISNUMBER('3-1'!I101), '3-1'!I101, "XXX")</f>
        <v>0.28100000000000003</v>
      </c>
      <c r="Y102" s="130">
        <f>'3-2'!Q101</f>
        <v>-0.43677559500000002</v>
      </c>
    </row>
    <row r="103" spans="1:25" ht="15" x14ac:dyDescent="0.25">
      <c r="A103" s="19" t="s">
        <v>111</v>
      </c>
      <c r="B103" s="166" t="s">
        <v>111</v>
      </c>
      <c r="C103" s="165">
        <f>IF(ISNUMBER('1-1'!H103),'1-1'!H103, "XXX")</f>
        <v>1.5</v>
      </c>
      <c r="D103" s="130" t="str">
        <f>IF(UCDP!Y103, UCDP!Y103, "0.0")</f>
        <v>0.0</v>
      </c>
      <c r="E103" s="130">
        <f>IF(ISNUMBER('1-3'!I103), '1-3'!I103, IF(ISNUMBER('1-3'!J103), '1-3'!J103, IF(ISNUMBER('1-3'!K103), '1-3'!K103, IF(ISNUMBER('1-3'!L103), '1-3'!L103, IF(ISNUMBER('1-3'!M103), '1-3'!M103, IF(ISNUMBER('1-3'!P103), '1-3'!P103, IF(ISNUMBER('1-3'!Q103), '1-3'!Q103, "XXX")))))))</f>
        <v>99.5</v>
      </c>
      <c r="F103" s="130">
        <f>IF(ISNUMBER('1-4'!AP103),'1-4'!AP103, IF(ISNUMBER('1-4'!AQ103),'1-4'!AQ103, IF(ISNUMBER('1-4'!AR103),'1-4'!AR103, IF(ISNUMBER('1-4'!AS103),'1-4'!AS103, IF(ISNUMBER('1-4'!AT103),'1-4'!AT103, IF(ISNUMBER('1-4'!AU103),'1-4'!AU103, "XXX"))))))</f>
        <v>1</v>
      </c>
      <c r="G103" s="130">
        <f>IF(ISNUMBER('1-5'!H102),'1-5'!H102, "XXX")</f>
        <v>1</v>
      </c>
      <c r="H103" s="130">
        <f>IF(ISNUMBER('2-1-1'!H103), '2-1-1'!H103, IF(ISNUMBER('2-1-1'!I103), '2-1-1'!I103, IF(ISNUMBER('2-1-1'!J103), '2-1-1'!J103, IF(ISNUMBER('2-1-1'!K103), '2-1-1'!K103, IF(ISNUMBER('2-1-1'!L103), '2-1-1'!L103, IF(ISNUMBER('2-1-1'!M103), '2-1-1'!M103, "XXX"))))))</f>
        <v>0.87571428571428567</v>
      </c>
      <c r="I103" s="130">
        <f>AVERAGE('2-1-2'!D102, '2-1-2'!E102)</f>
        <v>0.82586000000000004</v>
      </c>
      <c r="J103" s="130">
        <f>IF(ISNUMBER('2-2-1'!AC103), '2-2-1'!AC103, IF(ISNUMBER('2-2-1'!AD103), '2-2-1'!AD103, IF(ISNUMBER('2-2-1'!AE103), '2-2-1'!AE103, IF(ISNUMBER('2-2-1'!AF103), '2-2-1'!AF103, IF(ISNUMBER('2-2-1'!AG103), '2-2-1'!AG103, IF(ISNUMBER('2-2-1'!AH103), '2-2-1'!AH103, IF(ISNUMBER('2-2-1'!AI103), '2-2-1'!AI103, IF(ISNUMBER('2-2-1'!Y103), '2-2-1'!Y103, IF(ISNUMBER('2-2-1'!X103), '2-2-1'!X103, IF(ISNUMBER('2-2-1'!W103), '2-2-1'!W103, IF(ISNUMBER('2-2-1'!AF103), '2-2-1'!AF103, IF(ISNUMBER('2-2-1'!V103), '2-2-1'!V103, IF(ISNUMBER('2-2-1'!U103), '2-2-1'!U103, IF(ISNUMBER('2-2-1'!T103), '2-2-1'!T103,"XXX"))))))))))))))</f>
        <v>3.38287</v>
      </c>
      <c r="K103" s="130">
        <f>IF(ISNUMBER('2-2-2'!H103), '2-2-2'!H103, IF(ISNUMBER('2-2-2'!I103), '2-2-2'!I103, IF(ISNUMBER('2-2-2'!J103), '2-2-2'!J103, IF(ISNUMBER('2-2-2'!K103), '2-2-2'!K103, IF(ISNUMBER('2-2-2'!L103), '2-2-2'!L103, IF(ISNUMBER('2-2-2'!M103), '2-2-2'!M103, "XXX"))))))</f>
        <v>0.80857142857142861</v>
      </c>
      <c r="L103" s="130">
        <f>IF(ISNUMBER('2-3-1'!P103), '2-3-1'!P103, IF(ISNUMBER('2-3-1'!Q103), '2-3-1'!Q103, IF(ISNUMBER('2-3-1'!R103), '2-3-1'!R103, IF(ISNUMBER('2-3-1'!S103), '2-3-1'!S103, IF(ISNUMBER('2-3-1'!T103), '2-3-1'!T103, IF(ISNUMBER('2-3-1'!U103), '2-3-1'!U103, IF(ISNUMBER('2-3-1'!V103), '2-3-1'!V103, "XXX")))))))</f>
        <v>7.1233363199999999</v>
      </c>
      <c r="M103" s="130">
        <f>IF(ISNUMBER('2-3-2'!P103), '2-3-2'!P103, IF(ISNUMBER('2-3-2'!Q103), '2-3-2'!Q103, IF(ISNUMBER('2-3-2'!R103), '2-3-2'!R103, IF(ISNUMBER('2-3-2'!S103), '2-3-2'!S103, IF(ISNUMBER('2-3-2'!T103), '2-3-2'!T103, IF(ISNUMBER('2-3-2'!U103), '2-3-2'!U103, IF(ISNUMBER('2-3-2'!V103), '2-3-2'!V103, "XXX")))))))</f>
        <v>11.534651759999999</v>
      </c>
      <c r="N103" s="130">
        <f>IF(ISNUMBER('2-4-1'!V103),'2-4-1'!V103,IF(ISNUMBER('2-4-1'!U103),'2-4-1'!U103,IF(ISNUMBER('2-4-1'!W103),'2-4-1'!W103,IF(ISNUMBER('2-4-1'!T103),'2-4-1'!T103,IF(ISNUMBER('2-4-1'!X103),'2-4-1'!X103,IF(ISNUMBER('2-4-1'!S103),'2-4-1'!S103,'2016'!N103))))))</f>
        <v>22.879000000000001</v>
      </c>
      <c r="O103" s="130">
        <f>IF(ISNUMBER('2-4-2'!D103), '2-4-2'!D103, IF(ISNUMBER('2-4-2'!E103), '2-4-2'!E103, IF(ISNUMBER('2-4-2'!C103), '2-4-2'!C103, IF(ISNUMBER('2-4-2'!F103), '2-4-2'!F103, IF(ISNUMBER('2-4-2'!G103), '2-4-2'!G103, IF(ISNUMBER('2-4-2'!H103), '2-4-2'!H103, IF(ISNUMBER('2-4-2'!I103), '2-4-2'!I103, IF(ISNUMBER('2-4-2'!J103), '2-4-2'!J103, "XXX"))))))))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IF(ISNUMBER('2-6-1'!H103), '2-6-1'!H103, IF(ISNUMBER('2-6-1'!I103), '2-6-1'!I103, IF(ISNUMBER('2-6-1'!J103), '2-6-1'!J103, "XXX")))))))</f>
        <v>83.947559999999996</v>
      </c>
      <c r="S103" s="130">
        <f>IF(ISNUMBER('2-6-2'!E103), '2-6-2'!E103, IF(ISNUMBER('2-6-2'!F103), '2-6-2'!F103, IF(ISNUMBER('2-6-2'!G103), '2-6-2'!G103, IF(ISNUMBER('2-6-2'!H103), '2-6-2'!H103, IF(ISNUMBER('2-6-2'!I103), '2-6-2'!I103, IF(ISNUMBER('2-6-2'!J103), '2-6-2'!J103, IF(ISNUMBER('2-6-2'!K103), '2-6-2'!K103, "XXX")))))))</f>
        <v>0</v>
      </c>
      <c r="T103" s="130">
        <f>IF(ISNUMBER('2-7-1'!H103), '2-7-1'!H103, IF(ISNUMBER('2-7-1'!I103), '2-7-1'!I103, IF(ISNUMBER('2-7-1'!J103), '2-7-1'!J103, IF(ISNUMBER('2-7-1'!K103), '2-7-1'!K103, IF(ISNUMBER('2-7-1'!L103), '2-7-1'!L103, IF(ISNUMBER('2-7-1'!M103), '2-7-1'!M103, "XXX"))))))</f>
        <v>0.84142857142857141</v>
      </c>
      <c r="U103" s="130">
        <f>IF(ISNUMBER('2-7-2'!H103), '2-7-2'!H103, IF(ISNUMBER('2-7-2'!I103), '2-7-2'!I103, IF(ISNUMBER('2-7-2'!J103), '2-7-2'!J103, IF(ISNUMBER('2-7-2'!K103), '2-7-2'!K103, IF(ISNUMBER('2-7-2'!L103), '2-7-2'!L103, IF(ISNUMBER('2-7-2'!M103), '2-7-2'!M103, "XXX"))))))</f>
        <v>0.81285714285714294</v>
      </c>
      <c r="V103" s="130">
        <f>IF(ISNUMBER('2-8-1'!H103), '2-8-1'!H103, IF(ISNUMBER('2-8-1'!I103), '2-8-1'!I103, IF(ISNUMBER('2-8-1'!J103), '2-8-1'!J103, IF(ISNUMBER('2-8-1'!K103), '2-8-1'!K103, IF(ISNUMBER('2-8-1'!L103), '2-8-1'!L103, IF(ISNUMBER('2-8-1'!M103), '2-8-1'!M103, "XXX"))))))</f>
        <v>0.75428571428571434</v>
      </c>
      <c r="W103" s="130">
        <f>IF(ISNUMBER('2-8-2'!H103), '2-8-2'!H103, IF(ISNUMBER('2-8-2'!I103), '2-8-2'!I103, IF(ISNUMBER('2-8-2'!J103), '2-8-2'!J103, IF(ISNUMBER('2-8-2'!K103), '2-8-2'!K103, IF(ISNUMBER('2-8-2'!L103), '2-8-2'!L103, IF(ISNUMBER('2-8-2'!M103), '2-8-2'!M103, "XXX"))))))</f>
        <v>0.70285714285714285</v>
      </c>
      <c r="X103" s="130">
        <f>IF(ISNUMBER('3-1'!I102), '3-1'!I102, "XXX")</f>
        <v>0.876</v>
      </c>
      <c r="Y103" s="130">
        <f>'3-2'!Q102</f>
        <v>1.608710885</v>
      </c>
    </row>
    <row r="104" spans="1:25" ht="15" x14ac:dyDescent="0.25">
      <c r="A104" s="19" t="s">
        <v>112</v>
      </c>
      <c r="B104" s="166" t="s">
        <v>112</v>
      </c>
      <c r="C104" s="165">
        <f>IF(ISNUMBER('1-1'!H104),'1-1'!H104, "XXX")</f>
        <v>1</v>
      </c>
      <c r="D104" s="130" t="str">
        <f>IF(UCDP!Y104, UCDP!Y104, "0.0")</f>
        <v>0.0</v>
      </c>
      <c r="E104" s="130">
        <f>IF(ISNUMBER('1-3'!I104), '1-3'!I104, IF(ISNUMBER('1-3'!J104), '1-3'!J104, IF(ISNUMBER('1-3'!K104), '1-3'!K104, IF(ISNUMBER('1-3'!L104), '1-3'!L104, IF(ISNUMBER('1-3'!M104), '1-3'!M104, IF(ISNUMBER('1-3'!P104), '1-3'!P104, IF(ISNUMBER('1-3'!Q104), '1-3'!Q104, "XXX")))))))</f>
        <v>105.16666666666667</v>
      </c>
      <c r="F104" s="130">
        <f>IF(ISNUMBER('1-4'!AP104),'1-4'!AP104, IF(ISNUMBER('1-4'!AQ104),'1-4'!AQ104, IF(ISNUMBER('1-4'!AR104),'1-4'!AR104, IF(ISNUMBER('1-4'!AS104),'1-4'!AS104, IF(ISNUMBER('1-4'!AT104),'1-4'!AT104, IF(ISNUMBER('1-4'!AU104),'1-4'!AU104, "XXX"))))))</f>
        <v>1</v>
      </c>
      <c r="G104" s="130">
        <f>IF(ISNUMBER('1-5'!H103),'1-5'!H103, "XXX")</f>
        <v>1.2</v>
      </c>
      <c r="H104" s="130">
        <f>IF(ISNUMBER('2-1-1'!H104), '2-1-1'!H104, IF(ISNUMBER('2-1-1'!I104), '2-1-1'!I104, IF(ISNUMBER('2-1-1'!J104), '2-1-1'!J104, IF(ISNUMBER('2-1-1'!K104), '2-1-1'!K104, IF(ISNUMBER('2-1-1'!L104), '2-1-1'!L104, IF(ISNUMBER('2-1-1'!M104), '2-1-1'!M104, "XXX"))))))</f>
        <v>0.74428571428571422</v>
      </c>
      <c r="I104" s="130">
        <f>AVERAGE('2-1-2'!D103, '2-1-2'!E103)</f>
        <v>0.74116499999999996</v>
      </c>
      <c r="J104" s="130">
        <f>IF(ISNUMBER('2-2-1'!AC104), '2-2-1'!AC104, IF(ISNUMBER('2-2-1'!AD104), '2-2-1'!AD104, IF(ISNUMBER('2-2-1'!AE104), '2-2-1'!AE104, IF(ISNUMBER('2-2-1'!AF104), '2-2-1'!AF104, IF(ISNUMBER('2-2-1'!AG104), '2-2-1'!AG104, IF(ISNUMBER('2-2-1'!AH104), '2-2-1'!AH104, IF(ISNUMBER('2-2-1'!AI104), '2-2-1'!AI104, IF(ISNUMBER('2-2-1'!Y104), '2-2-1'!Y104, IF(ISNUMBER('2-2-1'!X104), '2-2-1'!X104, IF(ISNUMBER('2-2-1'!W104), '2-2-1'!W104, IF(ISNUMBER('2-2-1'!AF104), '2-2-1'!AF104, IF(ISNUMBER('2-2-1'!V104), '2-2-1'!V104, IF(ISNUMBER('2-2-1'!U104), '2-2-1'!U104, IF(ISNUMBER('2-2-1'!T104), '2-2-1'!T104,"XXX"))))))))))))))</f>
        <v>4.0803599999999998</v>
      </c>
      <c r="K104" s="130">
        <f>IF(ISNUMBER('2-2-2'!H104), '2-2-2'!H104, IF(ISNUMBER('2-2-2'!I104), '2-2-2'!I104, IF(ISNUMBER('2-2-2'!J104), '2-2-2'!J104, IF(ISNUMBER('2-2-2'!K104), '2-2-2'!K104, IF(ISNUMBER('2-2-2'!L104), '2-2-2'!L104, IF(ISNUMBER('2-2-2'!M104), '2-2-2'!M104, "XXX"))))))</f>
        <v>0.82285714285714284</v>
      </c>
      <c r="L104" s="130">
        <f>IF(ISNUMBER('2-3-1'!P104), '2-3-1'!P104, IF(ISNUMBER('2-3-1'!Q104), '2-3-1'!Q104, IF(ISNUMBER('2-3-1'!R104), '2-3-1'!R104, IF(ISNUMBER('2-3-1'!S104), '2-3-1'!S104, IF(ISNUMBER('2-3-1'!T104), '2-3-1'!T104, IF(ISNUMBER('2-3-1'!U104), '2-3-1'!U104, IF(ISNUMBER('2-3-1'!V104), '2-3-1'!V104, "XXX")))))))</f>
        <v>7.2670988999999997</v>
      </c>
      <c r="M104" s="130">
        <f>IF(ISNUMBER('2-3-2'!P104), '2-3-2'!P104, IF(ISNUMBER('2-3-2'!Q104), '2-3-2'!Q104, IF(ISNUMBER('2-3-2'!R104), '2-3-2'!R104, IF(ISNUMBER('2-3-2'!S104), '2-3-2'!S104, IF(ISNUMBER('2-3-2'!T104), '2-3-2'!T104, IF(ISNUMBER('2-3-2'!U104), '2-3-2'!U104, IF(ISNUMBER('2-3-2'!V104), '2-3-2'!V104, "XXX")))))))</f>
        <v>12.37116337</v>
      </c>
      <c r="N104" s="130">
        <f>IF(ISNUMBER('2-4-1'!V104),'2-4-1'!V104,IF(ISNUMBER('2-4-1'!U104),'2-4-1'!U104,IF(ISNUMBER('2-4-1'!W104),'2-4-1'!W104,IF(ISNUMBER('2-4-1'!T104),'2-4-1'!T104,IF(ISNUMBER('2-4-1'!X104),'2-4-1'!X104,IF(ISNUMBER('2-4-1'!S104),'2-4-1'!S104,'2016'!N104))))))</f>
        <v>19.274999999999999</v>
      </c>
      <c r="O104" s="130">
        <f>IF(ISNUMBER('2-4-2'!D104), '2-4-2'!D104, IF(ISNUMBER('2-4-2'!E104), '2-4-2'!E104, IF(ISNUMBER('2-4-2'!C104), '2-4-2'!C104, IF(ISNUMBER('2-4-2'!F104), '2-4-2'!F104, IF(ISNUMBER('2-4-2'!G104), '2-4-2'!G104, IF(ISNUMBER('2-4-2'!H104), '2-4-2'!H104, IF(ISNUMBER('2-4-2'!I104), '2-4-2'!I104, IF(ISNUMBER('2-4-2'!J104), '2-4-2'!J104, "XXX"))))))))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IF(ISNUMBER('2-6-1'!H104), '2-6-1'!H104, IF(ISNUMBER('2-6-1'!I104), '2-6-1'!I104, IF(ISNUMBER('2-6-1'!J104), '2-6-1'!J104, "XXX")))))))</f>
        <v>84.59093</v>
      </c>
      <c r="S104" s="130">
        <f>IF(ISNUMBER('2-6-2'!E104), '2-6-2'!E104, IF(ISNUMBER('2-6-2'!F104), '2-6-2'!F104, IF(ISNUMBER('2-6-2'!G104), '2-6-2'!G104, IF(ISNUMBER('2-6-2'!H104), '2-6-2'!H104, IF(ISNUMBER('2-6-2'!I104), '2-6-2'!I104, IF(ISNUMBER('2-6-2'!J104), '2-6-2'!J104, IF(ISNUMBER('2-6-2'!K104), '2-6-2'!K104, "XXX")))))))</f>
        <v>0</v>
      </c>
      <c r="T104" s="130">
        <f>IF(ISNUMBER('2-7-1'!H104), '2-7-1'!H104, IF(ISNUMBER('2-7-1'!I104), '2-7-1'!I104, IF(ISNUMBER('2-7-1'!J104), '2-7-1'!J104, IF(ISNUMBER('2-7-1'!K104), '2-7-1'!K104, IF(ISNUMBER('2-7-1'!L104), '2-7-1'!L104, IF(ISNUMBER('2-7-1'!M104), '2-7-1'!M104, "XXX"))))))</f>
        <v>0.85285714285714287</v>
      </c>
      <c r="U104" s="130">
        <f>IF(ISNUMBER('2-7-2'!H104), '2-7-2'!H104, IF(ISNUMBER('2-7-2'!I104), '2-7-2'!I104, IF(ISNUMBER('2-7-2'!J104), '2-7-2'!J104, IF(ISNUMBER('2-7-2'!K104), '2-7-2'!K104, IF(ISNUMBER('2-7-2'!L104), '2-7-2'!L104, IF(ISNUMBER('2-7-2'!M104), '2-7-2'!M104, "XXX"))))))</f>
        <v>0.87642857142857145</v>
      </c>
      <c r="V104" s="130">
        <f>IF(ISNUMBER('2-8-1'!H104), '2-8-1'!H104, IF(ISNUMBER('2-8-1'!I104), '2-8-1'!I104, IF(ISNUMBER('2-8-1'!J104), '2-8-1'!J104, IF(ISNUMBER('2-8-1'!K104), '2-8-1'!K104, IF(ISNUMBER('2-8-1'!L104), '2-8-1'!L104, IF(ISNUMBER('2-8-1'!M104), '2-8-1'!M104, "XXX"))))))</f>
        <v>0.77714285714285725</v>
      </c>
      <c r="W104" s="130">
        <f>IF(ISNUMBER('2-8-2'!H104), '2-8-2'!H104, IF(ISNUMBER('2-8-2'!I104), '2-8-2'!I104, IF(ISNUMBER('2-8-2'!J104), '2-8-2'!J104, IF(ISNUMBER('2-8-2'!K104), '2-8-2'!K104, IF(ISNUMBER('2-8-2'!L104), '2-8-2'!L104, IF(ISNUMBER('2-8-2'!M104), '2-8-2'!M104, "XXX"))))))</f>
        <v>0.75285714285714278</v>
      </c>
      <c r="X104" s="130">
        <f>IF(ISNUMBER('3-1'!I103), '3-1'!I103, "XXX")</f>
        <v>0.89400000000000002</v>
      </c>
      <c r="Y104" s="130">
        <f>'3-2'!Q103</f>
        <v>1.646893978</v>
      </c>
    </row>
    <row r="105" spans="1:25" ht="15" x14ac:dyDescent="0.25">
      <c r="A105" s="19" t="s">
        <v>113</v>
      </c>
      <c r="B105" s="166" t="s">
        <v>113</v>
      </c>
      <c r="C105" s="165">
        <f>IF(ISNUMBER('1-1'!H105),'1-1'!H105, "XXX")</f>
        <v>7.3</v>
      </c>
      <c r="D105" s="130" t="str">
        <f>IF(UCDP!Y105, UCDP!Y105, "0.0")</f>
        <v>0.0</v>
      </c>
      <c r="E105" s="130">
        <f>IF(ISNUMBER('1-3'!I105), '1-3'!I105, IF(ISNUMBER('1-3'!J105), '1-3'!J105, IF(ISNUMBER('1-3'!K105), '1-3'!K105, IF(ISNUMBER('1-3'!L105), '1-3'!L105, IF(ISNUMBER('1-3'!M105), '1-3'!M105, IF(ISNUMBER('1-3'!P105), '1-3'!P105, IF(ISNUMBER('1-3'!Q105), '1-3'!Q105, "XXX")))))))</f>
        <v>70.166666666666671</v>
      </c>
      <c r="F105" s="130">
        <f>IF(ISNUMBER('1-4'!AP105),'1-4'!AP105, IF(ISNUMBER('1-4'!AQ105),'1-4'!AQ105, IF(ISNUMBER('1-4'!AR105),'1-4'!AR105, IF(ISNUMBER('1-4'!AS105),'1-4'!AS105, IF(ISNUMBER('1-4'!AT105),'1-4'!AT105, IF(ISNUMBER('1-4'!AU105),'1-4'!AU105, "XXX"))))))</f>
        <v>2</v>
      </c>
      <c r="G105" s="130">
        <f>IF(ISNUMBER('1-5'!H104),'1-5'!H104, "XXX")</f>
        <v>5.4</v>
      </c>
      <c r="H105" s="130">
        <f>IF(ISNUMBER('2-1-1'!H105), '2-1-1'!H105, IF(ISNUMBER('2-1-1'!I105), '2-1-1'!I105, IF(ISNUMBER('2-1-1'!J105), '2-1-1'!J105, IF(ISNUMBER('2-1-1'!K105), '2-1-1'!K105, IF(ISNUMBER('2-1-1'!L105), '2-1-1'!L105, IF(ISNUMBER('2-1-1'!M105), '2-1-1'!M105, "XXX"))))))</f>
        <v>0.44857142857142857</v>
      </c>
      <c r="I105" s="130">
        <f>AVERAGE('2-1-2'!D104, '2-1-2'!E104)</f>
        <v>0.14433000000000001</v>
      </c>
      <c r="J105" s="130">
        <f>IF(ISNUMBER('2-2-1'!AC105), '2-2-1'!AC105, IF(ISNUMBER('2-2-1'!AD105), '2-2-1'!AD105, IF(ISNUMBER('2-2-1'!AE105), '2-2-1'!AE105, IF(ISNUMBER('2-2-1'!AF105), '2-2-1'!AF105, IF(ISNUMBER('2-2-1'!AG105), '2-2-1'!AG105, IF(ISNUMBER('2-2-1'!AH105), '2-2-1'!AH105, IF(ISNUMBER('2-2-1'!AI105), '2-2-1'!AI105, IF(ISNUMBER('2-2-1'!Y105), '2-2-1'!Y105, IF(ISNUMBER('2-2-1'!X105), '2-2-1'!X105, IF(ISNUMBER('2-2-1'!W105), '2-2-1'!W105, IF(ISNUMBER('2-2-1'!AF105), '2-2-1'!AF105, IF(ISNUMBER('2-2-1'!V105), '2-2-1'!V105, IF(ISNUMBER('2-2-1'!U105), '2-2-1'!U105, IF(ISNUMBER('2-2-1'!T105), '2-2-1'!T105,"XXX"))))))))))))))</f>
        <v>1.6325799999999999</v>
      </c>
      <c r="K105" s="130">
        <f>IF(ISNUMBER('2-2-2'!H105), '2-2-2'!H105, IF(ISNUMBER('2-2-2'!I105), '2-2-2'!I105, IF(ISNUMBER('2-2-2'!J105), '2-2-2'!J105, IF(ISNUMBER('2-2-2'!K105), '2-2-2'!K105, IF(ISNUMBER('2-2-2'!L105), '2-2-2'!L105, IF(ISNUMBER('2-2-2'!M105), '2-2-2'!M105, "XXX"))))))</f>
        <v>0.43428571428571427</v>
      </c>
      <c r="L105" s="130">
        <f>IF(ISNUMBER('2-3-1'!P105), '2-3-1'!P105, IF(ISNUMBER('2-3-1'!Q105), '2-3-1'!Q105, IF(ISNUMBER('2-3-1'!R105), '2-3-1'!R105, IF(ISNUMBER('2-3-1'!S105), '2-3-1'!S105, IF(ISNUMBER('2-3-1'!T105), '2-3-1'!T105, IF(ISNUMBER('2-3-1'!U105), '2-3-1'!U105, IF(ISNUMBER('2-3-1'!V105), '2-3-1'!V105, "XXX")))))))</f>
        <v>3.86888838</v>
      </c>
      <c r="M105" s="130">
        <f>IF(ISNUMBER('2-3-2'!P105), '2-3-2'!P105, IF(ISNUMBER('2-3-2'!Q105), '2-3-2'!Q105, IF(ISNUMBER('2-3-2'!R105), '2-3-2'!R105, IF(ISNUMBER('2-3-2'!S105), '2-3-2'!S105, IF(ISNUMBER('2-3-2'!T105), '2-3-2'!T105, IF(ISNUMBER('2-3-2'!U105), '2-3-2'!U105, IF(ISNUMBER('2-3-2'!V105), '2-3-2'!V105, "XXX")))))))</f>
        <v>36.895576480000003</v>
      </c>
      <c r="N105" s="130">
        <f>IF(ISNUMBER('2-4-1'!V105),'2-4-1'!V105,IF(ISNUMBER('2-4-1'!U105),'2-4-1'!U105,IF(ISNUMBER('2-4-1'!W105),'2-4-1'!W105,IF(ISNUMBER('2-4-1'!T105),'2-4-1'!T105,IF(ISNUMBER('2-4-1'!X105),'2-4-1'!X105,IF(ISNUMBER('2-4-1'!S105),'2-4-1'!S105,'2016'!N105))))))</f>
        <v>0.4</v>
      </c>
      <c r="O105" s="130" t="str">
        <f>IF(ISNUMBER('2-4-2'!D105), '2-4-2'!D105, IF(ISNUMBER('2-4-2'!E105), '2-4-2'!E105, IF(ISNUMBER('2-4-2'!C105), '2-4-2'!C105, IF(ISNUMBER('2-4-2'!F105), '2-4-2'!F105, IF(ISNUMBER('2-4-2'!G105), '2-4-2'!G105, IF(ISNUMBER('2-4-2'!H105), '2-4-2'!H105, IF(ISNUMBER('2-4-2'!I105), '2-4-2'!I105, IF(ISNUMBER('2-4-2'!J105), '2-4-2'!J105, "XXX"))))))))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IF(ISNUMBER('2-6-1'!H105), '2-6-1'!H105, IF(ISNUMBER('2-6-1'!I105), '2-6-1'!I105, IF(ISNUMBER('2-6-1'!J105), '2-6-1'!J105, "XXX")))))))</f>
        <v>53.366639999999997</v>
      </c>
      <c r="S105" s="130">
        <f>IF(ISNUMBER('2-6-2'!E105), '2-6-2'!E105, IF(ISNUMBER('2-6-2'!F105), '2-6-2'!F105, IF(ISNUMBER('2-6-2'!G105), '2-6-2'!G105, IF(ISNUMBER('2-6-2'!H105), '2-6-2'!H105, IF(ISNUMBER('2-6-2'!I105), '2-6-2'!I105, IF(ISNUMBER('2-6-2'!J105), '2-6-2'!J105, IF(ISNUMBER('2-6-2'!K105), '2-6-2'!K105, "XXX")))))))</f>
        <v>3.13</v>
      </c>
      <c r="T105" s="130">
        <f>IF(ISNUMBER('2-7-1'!H105), '2-7-1'!H105, IF(ISNUMBER('2-7-1'!I105), '2-7-1'!I105, IF(ISNUMBER('2-7-1'!J105), '2-7-1'!J105, IF(ISNUMBER('2-7-1'!K105), '2-7-1'!K105, IF(ISNUMBER('2-7-1'!L105), '2-7-1'!L105, IF(ISNUMBER('2-7-1'!M105), '2-7-1'!M105, "XXX"))))))</f>
        <v>0.48571428571428571</v>
      </c>
      <c r="U105" s="130">
        <f>IF(ISNUMBER('2-7-2'!H105), '2-7-2'!H105, IF(ISNUMBER('2-7-2'!I105), '2-7-2'!I105, IF(ISNUMBER('2-7-2'!J105), '2-7-2'!J105, IF(ISNUMBER('2-7-2'!K105), '2-7-2'!K105, IF(ISNUMBER('2-7-2'!L105), '2-7-2'!L105, IF(ISNUMBER('2-7-2'!M105), '2-7-2'!M105, "XXX"))))))</f>
        <v>0.43</v>
      </c>
      <c r="V105" s="130">
        <f>IF(ISNUMBER('2-8-1'!H105), '2-8-1'!H105, IF(ISNUMBER('2-8-1'!I105), '2-8-1'!I105, IF(ISNUMBER('2-8-1'!J105), '2-8-1'!J105, IF(ISNUMBER('2-8-1'!K105), '2-8-1'!K105, IF(ISNUMBER('2-8-1'!L105), '2-8-1'!L105, IF(ISNUMBER('2-8-1'!M105), '2-8-1'!M105, "XXX"))))))</f>
        <v>0.53428571428571436</v>
      </c>
      <c r="W105" s="130">
        <f>IF(ISNUMBER('2-8-2'!H105), '2-8-2'!H105, IF(ISNUMBER('2-8-2'!I105), '2-8-2'!I105, IF(ISNUMBER('2-8-2'!J105), '2-8-2'!J105, IF(ISNUMBER('2-8-2'!K105), '2-8-2'!K105, IF(ISNUMBER('2-8-2'!L105), '2-8-2'!L105, IF(ISNUMBER('2-8-2'!M105), '2-8-2'!M105, "XXX"))))))</f>
        <v>0.5</v>
      </c>
      <c r="X105" s="130">
        <f>IF(ISNUMBER('3-1'!I104), '3-1'!I104, "XXX")</f>
        <v>0.34</v>
      </c>
      <c r="Y105" s="130">
        <f>'3-2'!Q104</f>
        <v>-0.367576599</v>
      </c>
    </row>
    <row r="106" spans="1:25" ht="15" x14ac:dyDescent="0.25">
      <c r="A106" s="19" t="s">
        <v>114</v>
      </c>
      <c r="B106" s="166" t="s">
        <v>114</v>
      </c>
      <c r="C106" s="165">
        <f>IF(ISNUMBER('1-1'!H106),'1-1'!H106, "XXX")</f>
        <v>8.5</v>
      </c>
      <c r="D106" s="130">
        <f>IF(UCDP!Y106, UCDP!Y106, "0.0")</f>
        <v>8.4955756433138033E-3</v>
      </c>
      <c r="E106" s="130" t="str">
        <f>IF(ISNUMBER('1-3'!I106), '1-3'!I106, IF(ISNUMBER('1-3'!J106), '1-3'!J106, IF(ISNUMBER('1-3'!K106), '1-3'!K106, IF(ISNUMBER('1-3'!L106), '1-3'!L106, IF(ISNUMBER('1-3'!M106), '1-3'!M106, IF(ISNUMBER('1-3'!P106), '1-3'!P106, IF(ISNUMBER('1-3'!Q106), '1-3'!Q106, "XXX")))))))</f>
        <v>XXX</v>
      </c>
      <c r="F106" s="130">
        <f>IF(ISNUMBER('1-4'!AP106),'1-4'!AP106, IF(ISNUMBER('1-4'!AQ106),'1-4'!AQ106, IF(ISNUMBER('1-4'!AR106),'1-4'!AR106, IF(ISNUMBER('1-4'!AS106),'1-4'!AS106, IF(ISNUMBER('1-4'!AT106),'1-4'!AT106, IF(ISNUMBER('1-4'!AU106),'1-4'!AU106, "XXX"))))))</f>
        <v>2</v>
      </c>
      <c r="G106" s="130">
        <f>IF(ISNUMBER('1-5'!H105),'1-5'!H105, "XXX")</f>
        <v>7.6</v>
      </c>
      <c r="H106" s="130">
        <f>IF(ISNUMBER('2-1-1'!H106), '2-1-1'!H106, IF(ISNUMBER('2-1-1'!I106), '2-1-1'!I106, IF(ISNUMBER('2-1-1'!J106), '2-1-1'!J106, IF(ISNUMBER('2-1-1'!K106), '2-1-1'!K106, IF(ISNUMBER('2-1-1'!L106), '2-1-1'!L106, IF(ISNUMBER('2-1-1'!M106), '2-1-1'!M106, "XXX"))))))</f>
        <v>0.32714285714285712</v>
      </c>
      <c r="I106" s="130">
        <f>AVERAGE('2-1-2'!D105, '2-1-2'!E105)</f>
        <v>3.3890000000000003E-2</v>
      </c>
      <c r="J106" s="130">
        <f>IF(ISNUMBER('2-2-1'!AC106), '2-2-1'!AC106, IF(ISNUMBER('2-2-1'!AD106), '2-2-1'!AD106, IF(ISNUMBER('2-2-1'!AE106), '2-2-1'!AE106, IF(ISNUMBER('2-2-1'!AF106), '2-2-1'!AF106, IF(ISNUMBER('2-2-1'!AG106), '2-2-1'!AG106, IF(ISNUMBER('2-2-1'!AH106), '2-2-1'!AH106, IF(ISNUMBER('2-2-1'!AI106), '2-2-1'!AI106, IF(ISNUMBER('2-2-1'!Y106), '2-2-1'!Y106, IF(ISNUMBER('2-2-1'!X106), '2-2-1'!X106, IF(ISNUMBER('2-2-1'!W106), '2-2-1'!W106, IF(ISNUMBER('2-2-1'!AF106), '2-2-1'!AF106, IF(ISNUMBER('2-2-1'!V106), '2-2-1'!V106, IF(ISNUMBER('2-2-1'!U106), '2-2-1'!U106, IF(ISNUMBER('2-2-1'!T106), '2-2-1'!T106,"XXX"))))))))))))))</f>
        <v>2.4318</v>
      </c>
      <c r="K106" s="130" t="str">
        <f>IF(ISNUMBER('2-2-2'!H106), '2-2-2'!H106, IF(ISNUMBER('2-2-2'!I106), '2-2-2'!I106, IF(ISNUMBER('2-2-2'!J106), '2-2-2'!J106, IF(ISNUMBER('2-2-2'!K106), '2-2-2'!K106, IF(ISNUMBER('2-2-2'!L106), '2-2-2'!L106, IF(ISNUMBER('2-2-2'!M106), '2-2-2'!M106, "XXX"))))))</f>
        <v>XXX</v>
      </c>
      <c r="L106" s="130">
        <f>IF(ISNUMBER('2-3-1'!P106), '2-3-1'!P106, IF(ISNUMBER('2-3-1'!Q106), '2-3-1'!Q106, IF(ISNUMBER('2-3-1'!R106), '2-3-1'!R106, IF(ISNUMBER('2-3-1'!S106), '2-3-1'!S106, IF(ISNUMBER('2-3-1'!T106), '2-3-1'!T106, IF(ISNUMBER('2-3-1'!U106), '2-3-1'!U106, IF(ISNUMBER('2-3-1'!V106), '2-3-1'!V106, "XXX")))))))</f>
        <v>1.34044743</v>
      </c>
      <c r="M106" s="130">
        <f>IF(ISNUMBER('2-3-2'!P106), '2-3-2'!P106, IF(ISNUMBER('2-3-2'!Q106), '2-3-2'!Q106, IF(ISNUMBER('2-3-2'!R106), '2-3-2'!R106, IF(ISNUMBER('2-3-2'!S106), '2-3-2'!S106, IF(ISNUMBER('2-3-2'!T106), '2-3-2'!T106, IF(ISNUMBER('2-3-2'!U106), '2-3-2'!U106, IF(ISNUMBER('2-3-2'!V106), '2-3-2'!V106, "XXX")))))))</f>
        <v>56.543685910000001</v>
      </c>
      <c r="N106" s="130">
        <f>IF(ISNUMBER('2-4-1'!V106),'2-4-1'!V106,IF(ISNUMBER('2-4-1'!U106),'2-4-1'!U106,IF(ISNUMBER('2-4-1'!W106),'2-4-1'!W106,IF(ISNUMBER('2-4-1'!T106),'2-4-1'!T106,IF(ISNUMBER('2-4-1'!X106),'2-4-1'!X106,IF(ISNUMBER('2-4-1'!S106),'2-4-1'!S106,'2016'!N106))))))</f>
        <v>2.9122755671253251</v>
      </c>
      <c r="O106" s="130">
        <f>IF(ISNUMBER('2-4-2'!D106), '2-4-2'!D106, IF(ISNUMBER('2-4-2'!E106), '2-4-2'!E106, IF(ISNUMBER('2-4-2'!C106), '2-4-2'!C106, IF(ISNUMBER('2-4-2'!F106), '2-4-2'!F106, IF(ISNUMBER('2-4-2'!G106), '2-4-2'!G106, IF(ISNUMBER('2-4-2'!H106), '2-4-2'!H106, IF(ISNUMBER('2-4-2'!I106), '2-4-2'!I106, IF(ISNUMBER('2-4-2'!J106), '2-4-2'!J106, "XXX"))))))))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IF(ISNUMBER('2-6-1'!H106), '2-6-1'!H106, IF(ISNUMBER('2-6-1'!I106), '2-6-1'!I106, IF(ISNUMBER('2-6-1'!J106), '2-6-1'!J106, "XXX")))))))</f>
        <v>8.0595960000000009</v>
      </c>
      <c r="S106" s="130">
        <f>IF(ISNUMBER('2-6-2'!E106), '2-6-2'!E106, IF(ISNUMBER('2-6-2'!F106), '2-6-2'!F106, IF(ISNUMBER('2-6-2'!G106), '2-6-2'!G106, IF(ISNUMBER('2-6-2'!H106), '2-6-2'!H106, IF(ISNUMBER('2-6-2'!I106), '2-6-2'!I106, IF(ISNUMBER('2-6-2'!J106), '2-6-2'!J106, IF(ISNUMBER('2-6-2'!K106), '2-6-2'!K106, "XXX")))))))</f>
        <v>43.49</v>
      </c>
      <c r="T106" s="130" t="str">
        <f>IF(ISNUMBER('2-7-1'!H106), '2-7-1'!H106, IF(ISNUMBER('2-7-1'!I106), '2-7-1'!I106, IF(ISNUMBER('2-7-1'!J106), '2-7-1'!J106, IF(ISNUMBER('2-7-1'!K106), '2-7-1'!K106, IF(ISNUMBER('2-7-1'!L106), '2-7-1'!L106, IF(ISNUMBER('2-7-1'!M106), '2-7-1'!M106, "XXX"))))))</f>
        <v>XXX</v>
      </c>
      <c r="U106" s="130" t="str">
        <f>IF(ISNUMBER('2-7-2'!H106), '2-7-2'!H106, IF(ISNUMBER('2-7-2'!I106), '2-7-2'!I106, IF(ISNUMBER('2-7-2'!J106), '2-7-2'!J106, IF(ISNUMBER('2-7-2'!K106), '2-7-2'!K106, IF(ISNUMBER('2-7-2'!L106), '2-7-2'!L106, IF(ISNUMBER('2-7-2'!M106), '2-7-2'!M106, "XXX"))))))</f>
        <v>XXX</v>
      </c>
      <c r="V106" s="130" t="str">
        <f>IF(ISNUMBER('2-8-1'!H106), '2-8-1'!H106, IF(ISNUMBER('2-8-1'!I106), '2-8-1'!I106, IF(ISNUMBER('2-8-1'!J106), '2-8-1'!J106, IF(ISNUMBER('2-8-1'!K106), '2-8-1'!K106, IF(ISNUMBER('2-8-1'!L106), '2-8-1'!L106, IF(ISNUMBER('2-8-1'!M106), '2-8-1'!M106, "XXX"))))))</f>
        <v>XXX</v>
      </c>
      <c r="W106" s="130" t="str">
        <f>IF(ISNUMBER('2-8-2'!H106), '2-8-2'!H106, IF(ISNUMBER('2-8-2'!I106), '2-8-2'!I106, IF(ISNUMBER('2-8-2'!J106), '2-8-2'!J106, IF(ISNUMBER('2-8-2'!K106), '2-8-2'!K106, IF(ISNUMBER('2-8-2'!L106), '2-8-2'!L106, IF(ISNUMBER('2-8-2'!M106), '2-8-2'!M106, "XXX"))))))</f>
        <v>XXX</v>
      </c>
      <c r="X106" s="130">
        <f>IF(ISNUMBER('3-1'!I105), '3-1'!I105, "XXX")</f>
        <v>0.63900000000000001</v>
      </c>
      <c r="Y106" s="130">
        <f>'3-2'!Q105</f>
        <v>-0.21982353900000001</v>
      </c>
    </row>
    <row r="107" spans="1:25" ht="15" x14ac:dyDescent="0.25">
      <c r="A107" s="19" t="s">
        <v>115</v>
      </c>
      <c r="B107" s="166" t="s">
        <v>115</v>
      </c>
      <c r="C107" s="165">
        <f>IF(ISNUMBER('1-1'!H107),'1-1'!H107, "XXX")</f>
        <v>6.3</v>
      </c>
      <c r="D107" s="130">
        <f>IF(UCDP!Y107, UCDP!Y107, "0.0")</f>
        <v>0.12799148367950383</v>
      </c>
      <c r="E107" s="130">
        <f>IF(ISNUMBER('1-3'!I107), '1-3'!I107, IF(ISNUMBER('1-3'!J107), '1-3'!J107, IF(ISNUMBER('1-3'!K107), '1-3'!K107, IF(ISNUMBER('1-3'!L107), '1-3'!L107, IF(ISNUMBER('1-3'!M107), '1-3'!M107, IF(ISNUMBER('1-3'!P107), '1-3'!P107, IF(ISNUMBER('1-3'!Q107), '1-3'!Q107, "XXX")))))))</f>
        <v>50.833333333333336</v>
      </c>
      <c r="F107" s="130">
        <f>IF(ISNUMBER('1-4'!AP107),'1-4'!AP107, IF(ISNUMBER('1-4'!AQ107),'1-4'!AQ107, IF(ISNUMBER('1-4'!AR107),'1-4'!AR107, IF(ISNUMBER('1-4'!AS107),'1-4'!AS107, IF(ISNUMBER('1-4'!AT107),'1-4'!AT107, IF(ISNUMBER('1-4'!AU107),'1-4'!AU107, "XXX"))))))</f>
        <v>4</v>
      </c>
      <c r="G107" s="130">
        <f>IF(ISNUMBER('1-5'!H106),'1-5'!H106, "XXX")</f>
        <v>8.6</v>
      </c>
      <c r="H107" s="130">
        <f>IF(ISNUMBER('2-1-1'!H107), '2-1-1'!H107, IF(ISNUMBER('2-1-1'!I107), '2-1-1'!I107, IF(ISNUMBER('2-1-1'!J107), '2-1-1'!J107, IF(ISNUMBER('2-1-1'!K107), '2-1-1'!K107, IF(ISNUMBER('2-1-1'!L107), '2-1-1'!L107, IF(ISNUMBER('2-1-1'!M107), '2-1-1'!M107, "XXX"))))))</f>
        <v>0.39708044998843789</v>
      </c>
      <c r="I107" s="130">
        <f>AVERAGE('2-1-2'!D106, '2-1-2'!E106)</f>
        <v>0.15870499999999998</v>
      </c>
      <c r="J107" s="130" t="str">
        <f>IF(ISNUMBER('2-2-1'!AC107), '2-2-1'!AC107, IF(ISNUMBER('2-2-1'!AD107), '2-2-1'!AD107, IF(ISNUMBER('2-2-1'!AE107), '2-2-1'!AE107, IF(ISNUMBER('2-2-1'!AF107), '2-2-1'!AF107, IF(ISNUMBER('2-2-1'!AG107), '2-2-1'!AG107, IF(ISNUMBER('2-2-1'!AH107), '2-2-1'!AH107, IF(ISNUMBER('2-2-1'!AI107), '2-2-1'!AI107, IF(ISNUMBER('2-2-1'!Y107), '2-2-1'!Y107, IF(ISNUMBER('2-2-1'!X107), '2-2-1'!X107, IF(ISNUMBER('2-2-1'!W107), '2-2-1'!W107, IF(ISNUMBER('2-2-1'!AF107), '2-2-1'!AF107, IF(ISNUMBER('2-2-1'!V107), '2-2-1'!V107, IF(ISNUMBER('2-2-1'!U107), '2-2-1'!U107, IF(ISNUMBER('2-2-1'!T107), '2-2-1'!T107,"XXX"))))))))))))))</f>
        <v>XXX</v>
      </c>
      <c r="K107" s="130">
        <f>IF(ISNUMBER('2-2-2'!H107), '2-2-2'!H107, IF(ISNUMBER('2-2-2'!I107), '2-2-2'!I107, IF(ISNUMBER('2-2-2'!J107), '2-2-2'!J107, IF(ISNUMBER('2-2-2'!K107), '2-2-2'!K107, IF(ISNUMBER('2-2-2'!L107), '2-2-2'!L107, IF(ISNUMBER('2-2-2'!M107), '2-2-2'!M107, "XXX"))))))</f>
        <v>0.41714285714285715</v>
      </c>
      <c r="L107" s="130">
        <f>IF(ISNUMBER('2-3-1'!P107), '2-3-1'!P107, IF(ISNUMBER('2-3-1'!Q107), '2-3-1'!Q107, IF(ISNUMBER('2-3-1'!R107), '2-3-1'!R107, IF(ISNUMBER('2-3-1'!S107), '2-3-1'!S107, IF(ISNUMBER('2-3-1'!T107), '2-3-1'!T107, IF(ISNUMBER('2-3-1'!U107), '2-3-1'!U107, IF(ISNUMBER('2-3-1'!V107), '2-3-1'!V107, "XXX")))))))</f>
        <v>0.48927841</v>
      </c>
      <c r="M107" s="130">
        <f>IF(ISNUMBER('2-3-2'!P107), '2-3-2'!P107, IF(ISNUMBER('2-3-2'!Q107), '2-3-2'!Q107, IF(ISNUMBER('2-3-2'!R107), '2-3-2'!R107, IF(ISNUMBER('2-3-2'!S107), '2-3-2'!S107, IF(ISNUMBER('2-3-2'!T107), '2-3-2'!T107, IF(ISNUMBER('2-3-2'!U107), '2-3-2'!U107, IF(ISNUMBER('2-3-2'!V107), '2-3-2'!V107, "XXX")))))))</f>
        <v>70.926734920000001</v>
      </c>
      <c r="N107" s="130">
        <f>IF(ISNUMBER('2-4-1'!V107),'2-4-1'!V107,IF(ISNUMBER('2-4-1'!U107),'2-4-1'!U107,IF(ISNUMBER('2-4-1'!W107),'2-4-1'!W107,IF(ISNUMBER('2-4-1'!T107),'2-4-1'!T107,IF(ISNUMBER('2-4-1'!X107),'2-4-1'!X107,IF(ISNUMBER('2-4-1'!S107),'2-4-1'!S107,'2016'!N107))))))</f>
        <v>0.707320392852679</v>
      </c>
      <c r="O107" s="130">
        <f>IF(ISNUMBER('2-4-2'!D107), '2-4-2'!D107, IF(ISNUMBER('2-4-2'!E107), '2-4-2'!E107, IF(ISNUMBER('2-4-2'!C107), '2-4-2'!C107, IF(ISNUMBER('2-4-2'!F107), '2-4-2'!F107, IF(ISNUMBER('2-4-2'!G107), '2-4-2'!G107, IF(ISNUMBER('2-4-2'!H107), '2-4-2'!H107, IF(ISNUMBER('2-4-2'!I107), '2-4-2'!I107, IF(ISNUMBER('2-4-2'!J107), '2-4-2'!J107, "XXX"))))))))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IF(ISNUMBER('2-6-1'!H107), '2-6-1'!H107, IF(ISNUMBER('2-6-1'!I107), '2-6-1'!I107, IF(ISNUMBER('2-6-1'!J107), '2-6-1'!J107, "XXX")))))))</f>
        <v>18.067530000000001</v>
      </c>
      <c r="S107" s="130">
        <f>IF(ISNUMBER('2-6-2'!E107), '2-6-2'!E107, IF(ISNUMBER('2-6-2'!F107), '2-6-2'!F107, IF(ISNUMBER('2-6-2'!G107), '2-6-2'!G107, IF(ISNUMBER('2-6-2'!H107), '2-6-2'!H107, IF(ISNUMBER('2-6-2'!I107), '2-6-2'!I107, IF(ISNUMBER('2-6-2'!J107), '2-6-2'!J107, IF(ISNUMBER('2-6-2'!K107), '2-6-2'!K107, "XXX")))))))</f>
        <v>39.729999999999997</v>
      </c>
      <c r="T107" s="130">
        <f>IF(ISNUMBER('2-7-1'!H107), '2-7-1'!H107, IF(ISNUMBER('2-7-1'!I107), '2-7-1'!I107, IF(ISNUMBER('2-7-1'!J107), '2-7-1'!J107, IF(ISNUMBER('2-7-1'!K107), '2-7-1'!K107, IF(ISNUMBER('2-7-1'!L107), '2-7-1'!L107, IF(ISNUMBER('2-7-1'!M107), '2-7-1'!M107, "XXX"))))))</f>
        <v>0.46</v>
      </c>
      <c r="U107" s="130">
        <f>IF(ISNUMBER('2-7-2'!H107), '2-7-2'!H107, IF(ISNUMBER('2-7-2'!I107), '2-7-2'!I107, IF(ISNUMBER('2-7-2'!J107), '2-7-2'!J107, IF(ISNUMBER('2-7-2'!K107), '2-7-2'!K107, IF(ISNUMBER('2-7-2'!L107), '2-7-2'!L107, IF(ISNUMBER('2-7-2'!M107), '2-7-2'!M107, "XXX"))))))</f>
        <v>0.34714285714285714</v>
      </c>
      <c r="V107" s="130">
        <f>IF(ISNUMBER('2-8-1'!H107), '2-8-1'!H107, IF(ISNUMBER('2-8-1'!I107), '2-8-1'!I107, IF(ISNUMBER('2-8-1'!J107), '2-8-1'!J107, IF(ISNUMBER('2-8-1'!K107), '2-8-1'!K107, IF(ISNUMBER('2-8-1'!L107), '2-8-1'!L107, IF(ISNUMBER('2-8-1'!M107), '2-8-1'!M107, "XXX"))))))</f>
        <v>0.61571428571428566</v>
      </c>
      <c r="W107" s="130">
        <f>IF(ISNUMBER('2-8-2'!H107), '2-8-2'!H107, IF(ISNUMBER('2-8-2'!I107), '2-8-2'!I107, IF(ISNUMBER('2-8-2'!J107), '2-8-2'!J107, IF(ISNUMBER('2-8-2'!K107), '2-8-2'!K107, IF(ISNUMBER('2-8-2'!L107), '2-8-2'!L107, IF(ISNUMBER('2-8-2'!M107), '2-8-2'!M107, "XXX"))))))</f>
        <v>0.47000000000000003</v>
      </c>
      <c r="X107" s="130">
        <f>IF(ISNUMBER('3-1'!I106), '3-1'!I106, "XXX")</f>
        <v>0.52800000000000002</v>
      </c>
      <c r="Y107" s="130">
        <f>'3-2'!Q106</f>
        <v>-0.59733074900000005</v>
      </c>
    </row>
    <row r="108" spans="1:25" ht="12.75" x14ac:dyDescent="0.2">
      <c r="A108" s="19" t="s">
        <v>193</v>
      </c>
      <c r="B108" s="19" t="s">
        <v>193</v>
      </c>
      <c r="C108" s="165" t="str">
        <f>IF(ISNUMBER('1-1'!H108),'1-1'!H108, "XXX")</f>
        <v>XXX</v>
      </c>
      <c r="D108" s="130" t="str">
        <f>IF(UCDP!Y108, UCDP!Y108, "0.0")</f>
        <v>0.0</v>
      </c>
      <c r="E108" s="130">
        <f>IF(ISNUMBER('1-3'!I108), '1-3'!I108, IF(ISNUMBER('1-3'!J108), '1-3'!J108, IF(ISNUMBER('1-3'!K108), '1-3'!K108, IF(ISNUMBER('1-3'!L108), '1-3'!L108, IF(ISNUMBER('1-3'!M108), '1-3'!M108, IF(ISNUMBER('1-3'!P108), '1-3'!P108, IF(ISNUMBER('1-3'!Q108), '1-3'!Q108, "XXX")))))))</f>
        <v>81.5</v>
      </c>
      <c r="F108" s="130">
        <f>IF(ISNUMBER('1-4'!AP108),'1-4'!AP108, IF(ISNUMBER('1-4'!AQ108),'1-4'!AQ108, IF(ISNUMBER('1-4'!AR108),'1-4'!AR108, IF(ISNUMBER('1-4'!AS108),'1-4'!AS108, IF(ISNUMBER('1-4'!AT108),'1-4'!AT108, IF(ISNUMBER('1-4'!AU108),'1-4'!AU108, "XXX"))))))</f>
        <v>2</v>
      </c>
      <c r="G108" s="130">
        <f>IF(ISNUMBER('1-5'!H107),'1-5'!H107, "XXX")</f>
        <v>4.3</v>
      </c>
      <c r="H108" s="130">
        <f>IF(ISNUMBER('2-1-1'!H108), '2-1-1'!H108, IF(ISNUMBER('2-1-1'!I108), '2-1-1'!I108, IF(ISNUMBER('2-1-1'!J108), '2-1-1'!J108, IF(ISNUMBER('2-1-1'!K108), '2-1-1'!K108, IF(ISNUMBER('2-1-1'!L108), '2-1-1'!L108, IF(ISNUMBER('2-1-1'!M108), '2-1-1'!M108, "XXX"))))))</f>
        <v>0.51857142857142857</v>
      </c>
      <c r="I108" s="130">
        <f>AVERAGE('2-1-2'!D107, '2-1-2'!E107)</f>
        <v>0.43278499999999998</v>
      </c>
      <c r="J108" s="130" t="str">
        <f>IF(ISNUMBER('2-2-1'!AC108), '2-2-1'!AC108, IF(ISNUMBER('2-2-1'!AD108), '2-2-1'!AD108, IF(ISNUMBER('2-2-1'!AE108), '2-2-1'!AE108, IF(ISNUMBER('2-2-1'!AF108), '2-2-1'!AF108, IF(ISNUMBER('2-2-1'!AG108), '2-2-1'!AG108, IF(ISNUMBER('2-2-1'!AH108), '2-2-1'!AH108, IF(ISNUMBER('2-2-1'!AI108), '2-2-1'!AI108, IF(ISNUMBER('2-2-1'!Y108), '2-2-1'!Y108, IF(ISNUMBER('2-2-1'!X108), '2-2-1'!X108, IF(ISNUMBER('2-2-1'!W108), '2-2-1'!W108, IF(ISNUMBER('2-2-1'!AF108), '2-2-1'!AF108, IF(ISNUMBER('2-2-1'!V108), '2-2-1'!V108, IF(ISNUMBER('2-2-1'!U108), '2-2-1'!U108, IF(ISNUMBER('2-2-1'!T108), '2-2-1'!T108,"XXX"))))))))))))))</f>
        <v>XXX</v>
      </c>
      <c r="K108" s="130">
        <f>IF(ISNUMBER('2-2-2'!H108), '2-2-2'!H108, IF(ISNUMBER('2-2-2'!I108), '2-2-2'!I108, IF(ISNUMBER('2-2-2'!J108), '2-2-2'!J108, IF(ISNUMBER('2-2-2'!K108), '2-2-2'!K108, IF(ISNUMBER('2-2-2'!L108), '2-2-2'!L108, IF(ISNUMBER('2-2-2'!M108), '2-2-2'!M108, "XXX"))))))</f>
        <v>0.5614285714285715</v>
      </c>
      <c r="L108" s="130">
        <f>IF(ISNUMBER('2-3-1'!P108), '2-3-1'!P108, IF(ISNUMBER('2-3-1'!Q108), '2-3-1'!Q108, IF(ISNUMBER('2-3-1'!R108), '2-3-1'!R108, IF(ISNUMBER('2-3-1'!S108), '2-3-1'!S108, IF(ISNUMBER('2-3-1'!T108), '2-3-1'!T108, IF(ISNUMBER('2-3-1'!U108), '2-3-1'!U108, IF(ISNUMBER('2-3-1'!V108), '2-3-1'!V108, "XXX")))))))</f>
        <v>4.4111170800000004</v>
      </c>
      <c r="M108" s="130">
        <f>IF(ISNUMBER('2-3-2'!P108), '2-3-2'!P108, IF(ISNUMBER('2-3-2'!Q108), '2-3-2'!Q108, IF(ISNUMBER('2-3-2'!R108), '2-3-2'!R108, IF(ISNUMBER('2-3-2'!S108), '2-3-2'!S108, IF(ISNUMBER('2-3-2'!T108), '2-3-2'!T108, IF(ISNUMBER('2-3-2'!U108), '2-3-2'!U108, IF(ISNUMBER('2-3-2'!V108), '2-3-2'!V108, "XXX")))))))</f>
        <v>33.707160950000002</v>
      </c>
      <c r="N108" s="130">
        <f>IF(ISNUMBER('2-4-1'!V108),'2-4-1'!V108,IF(ISNUMBER('2-4-1'!U108),'2-4-1'!U108,IF(ISNUMBER('2-4-1'!W108),'2-4-1'!W108,IF(ISNUMBER('2-4-1'!T108),'2-4-1'!T108,IF(ISNUMBER('2-4-1'!X108),'2-4-1'!X108,IF(ISNUMBER('2-4-1'!S108),'2-4-1'!S108,'2016'!N108))))))</f>
        <v>11.2</v>
      </c>
      <c r="O108" s="130">
        <f>IF(ISNUMBER('2-4-2'!D108), '2-4-2'!D108, IF(ISNUMBER('2-4-2'!E108), '2-4-2'!E108, IF(ISNUMBER('2-4-2'!C108), '2-4-2'!C108, IF(ISNUMBER('2-4-2'!F108), '2-4-2'!F108, IF(ISNUMBER('2-4-2'!G108), '2-4-2'!G108, IF(ISNUMBER('2-4-2'!H108), '2-4-2'!H108, IF(ISNUMBER('2-4-2'!I108), '2-4-2'!I108, IF(ISNUMBER('2-4-2'!J108), '2-4-2'!J108, "XXX"))))))))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IF(ISNUMBER('2-6-1'!H108), '2-6-1'!H108, IF(ISNUMBER('2-6-1'!I108), '2-6-1'!I108, IF(ISNUMBER('2-6-1'!J108), '2-6-1'!J108, "XXX")))))))</f>
        <v>71.90401</v>
      </c>
      <c r="S108" s="130">
        <f>IF(ISNUMBER('2-6-2'!E108), '2-6-2'!E108, IF(ISNUMBER('2-6-2'!F108), '2-6-2'!F108, IF(ISNUMBER('2-6-2'!G108), '2-6-2'!G108, IF(ISNUMBER('2-6-2'!H108), '2-6-2'!H108, IF(ISNUMBER('2-6-2'!I108), '2-6-2'!I108, IF(ISNUMBER('2-6-2'!J108), '2-6-2'!J108, IF(ISNUMBER('2-6-2'!K108), '2-6-2'!K108, "XXX")))))))</f>
        <v>2.2999999999999998</v>
      </c>
      <c r="T108" s="130">
        <f>IF(ISNUMBER('2-7-1'!H108), '2-7-1'!H108, IF(ISNUMBER('2-7-1'!I108), '2-7-1'!I108, IF(ISNUMBER('2-7-1'!J108), '2-7-1'!J108, IF(ISNUMBER('2-7-1'!K108), '2-7-1'!K108, IF(ISNUMBER('2-7-1'!L108), '2-7-1'!L108, IF(ISNUMBER('2-7-1'!M108), '2-7-1'!M108, "XXX"))))))</f>
        <v>0.61142857142857143</v>
      </c>
      <c r="U108" s="130">
        <f>IF(ISNUMBER('2-7-2'!H108), '2-7-2'!H108, IF(ISNUMBER('2-7-2'!I108), '2-7-2'!I108, IF(ISNUMBER('2-7-2'!J108), '2-7-2'!J108, IF(ISNUMBER('2-7-2'!K108), '2-7-2'!K108, IF(ISNUMBER('2-7-2'!L108), '2-7-2'!L108, IF(ISNUMBER('2-7-2'!M108), '2-7-2'!M108, "XXX"))))))</f>
        <v>0.50857142857142856</v>
      </c>
      <c r="V108" s="130">
        <f>IF(ISNUMBER('2-8-1'!H108), '2-8-1'!H108, IF(ISNUMBER('2-8-1'!I108), '2-8-1'!I108, IF(ISNUMBER('2-8-1'!J108), '2-8-1'!J108, IF(ISNUMBER('2-8-1'!K108), '2-8-1'!K108, IF(ISNUMBER('2-8-1'!L108), '2-8-1'!L108, IF(ISNUMBER('2-8-1'!M108), '2-8-1'!M108, "XXX"))))))</f>
        <v>0.7014285714285714</v>
      </c>
      <c r="W108" s="130">
        <f>IF(ISNUMBER('2-8-2'!H108), '2-8-2'!H108, IF(ISNUMBER('2-8-2'!I108), '2-8-2'!I108, IF(ISNUMBER('2-8-2'!J108), '2-8-2'!J108, IF(ISNUMBER('2-8-2'!K108), '2-8-2'!K108, IF(ISNUMBER('2-8-2'!L108), '2-8-2'!L108, IF(ISNUMBER('2-8-2'!M108), '2-8-2'!M108, "XXX"))))))</f>
        <v>0.52142857142857146</v>
      </c>
      <c r="X108" s="130">
        <f>IF(ISNUMBER('3-1'!I107), '3-1'!I107, "XXX")</f>
        <v>0.442</v>
      </c>
      <c r="Y108" s="130">
        <f>'3-2'!Q107</f>
        <v>2.3021283999999999E-2</v>
      </c>
    </row>
    <row r="109" spans="1:25" ht="15" x14ac:dyDescent="0.25">
      <c r="A109" s="19" t="s">
        <v>116</v>
      </c>
      <c r="B109" s="166" t="s">
        <v>116</v>
      </c>
      <c r="C109" s="165">
        <f>IF(ISNUMBER('1-1'!H109),'1-1'!H109, "XXX")</f>
        <v>1.3</v>
      </c>
      <c r="D109" s="130" t="str">
        <f>IF(UCDP!Y109, UCDP!Y109, "0.0")</f>
        <v>0.0</v>
      </c>
      <c r="E109" s="130">
        <f>IF(ISNUMBER('1-3'!I109), '1-3'!I109, IF(ISNUMBER('1-3'!J109), '1-3'!J109, IF(ISNUMBER('1-3'!K109), '1-3'!K109, IF(ISNUMBER('1-3'!L109), '1-3'!L109, IF(ISNUMBER('1-3'!M109), '1-3'!M109, IF(ISNUMBER('1-3'!P109), '1-3'!P109, IF(ISNUMBER('1-3'!Q109), '1-3'!Q109, "XXX")))))))</f>
        <v>98.666666666666671</v>
      </c>
      <c r="F109" s="130">
        <f>IF(ISNUMBER('1-4'!AP109),'1-4'!AP109, IF(ISNUMBER('1-4'!AQ109),'1-4'!AQ109, IF(ISNUMBER('1-4'!AR109),'1-4'!AR109, IF(ISNUMBER('1-4'!AS109),'1-4'!AS109, IF(ISNUMBER('1-4'!AT109),'1-4'!AT109, IF(ISNUMBER('1-4'!AU109),'1-4'!AU109, "XXX"))))))</f>
        <v>1</v>
      </c>
      <c r="G109" s="130">
        <f>IF(ISNUMBER('1-5'!H108),'1-5'!H108, "XXX")</f>
        <v>1.9</v>
      </c>
      <c r="H109" s="130">
        <f>IF(ISNUMBER('2-1-1'!H109), '2-1-1'!H109, IF(ISNUMBER('2-1-1'!I109), '2-1-1'!I109, IF(ISNUMBER('2-1-1'!J109), '2-1-1'!J109, IF(ISNUMBER('2-1-1'!K109), '2-1-1'!K109, IF(ISNUMBER('2-1-1'!L109), '2-1-1'!L109, IF(ISNUMBER('2-1-1'!M109), '2-1-1'!M109, "XXX"))))))</f>
        <v>0.71714285714285708</v>
      </c>
      <c r="I109" s="130">
        <f>AVERAGE('2-1-2'!D108, '2-1-2'!E108)</f>
        <v>0.80015999999999998</v>
      </c>
      <c r="J109" s="130">
        <f>IF(ISNUMBER('2-2-1'!AC109), '2-2-1'!AC109, IF(ISNUMBER('2-2-1'!AD109), '2-2-1'!AD109, IF(ISNUMBER('2-2-1'!AE109), '2-2-1'!AE109, IF(ISNUMBER('2-2-1'!AF109), '2-2-1'!AF109, IF(ISNUMBER('2-2-1'!AG109), '2-2-1'!AG109, IF(ISNUMBER('2-2-1'!AH109), '2-2-1'!AH109, IF(ISNUMBER('2-2-1'!AI109), '2-2-1'!AI109, IF(ISNUMBER('2-2-1'!Y109), '2-2-1'!Y109, IF(ISNUMBER('2-2-1'!X109), '2-2-1'!X109, IF(ISNUMBER('2-2-1'!W109), '2-2-1'!W109, IF(ISNUMBER('2-2-1'!AF109), '2-2-1'!AF109, IF(ISNUMBER('2-2-1'!V109), '2-2-1'!V109, IF(ISNUMBER('2-2-1'!U109), '2-2-1'!U109, IF(ISNUMBER('2-2-1'!T109), '2-2-1'!T109,"XXX"))))))))))))))</f>
        <v>3.8088800000000003</v>
      </c>
      <c r="K109" s="130">
        <f>IF(ISNUMBER('2-2-2'!H109), '2-2-2'!H109, IF(ISNUMBER('2-2-2'!I109), '2-2-2'!I109, IF(ISNUMBER('2-2-2'!J109), '2-2-2'!J109, IF(ISNUMBER('2-2-2'!K109), '2-2-2'!K109, IF(ISNUMBER('2-2-2'!L109), '2-2-2'!L109, IF(ISNUMBER('2-2-2'!M109), '2-2-2'!M109, "XXX"))))))</f>
        <v>0.70285714285714285</v>
      </c>
      <c r="L109" s="130">
        <f>IF(ISNUMBER('2-3-1'!P109), '2-3-1'!P109, IF(ISNUMBER('2-3-1'!Q109), '2-3-1'!Q109, IF(ISNUMBER('2-3-1'!R109), '2-3-1'!R109, IF(ISNUMBER('2-3-1'!S109), '2-3-1'!S109, IF(ISNUMBER('2-3-1'!T109), '2-3-1'!T109, IF(ISNUMBER('2-3-1'!U109), '2-3-1'!U109, IF(ISNUMBER('2-3-1'!V109), '2-3-1'!V109, "XXX")))))))</f>
        <v>7.5921521199999997</v>
      </c>
      <c r="M109" s="130">
        <f>IF(ISNUMBER('2-3-2'!P109), '2-3-2'!P109, IF(ISNUMBER('2-3-2'!Q109), '2-3-2'!Q109, IF(ISNUMBER('2-3-2'!R109), '2-3-2'!R109, IF(ISNUMBER('2-3-2'!S109), '2-3-2'!S109, IF(ISNUMBER('2-3-2'!T109), '2-3-2'!T109, IF(ISNUMBER('2-3-2'!U109), '2-3-2'!U109, IF(ISNUMBER('2-3-2'!V109), '2-3-2'!V109, "XXX")))))))</f>
        <v>14.59419537</v>
      </c>
      <c r="N109" s="130">
        <f>IF(ISNUMBER('2-4-1'!V109),'2-4-1'!V109,IF(ISNUMBER('2-4-1'!U109),'2-4-1'!U109,IF(ISNUMBER('2-4-1'!W109),'2-4-1'!W109,IF(ISNUMBER('2-4-1'!T109),'2-4-1'!T109,IF(ISNUMBER('2-4-1'!X109),'2-4-1'!X109,IF(ISNUMBER('2-4-1'!S109),'2-4-1'!S109,'2016'!N109))))))</f>
        <v>21.765000000000001</v>
      </c>
      <c r="O109" s="130">
        <f>IF(ISNUMBER('2-4-2'!D109), '2-4-2'!D109, IF(ISNUMBER('2-4-2'!E109), '2-4-2'!E109, IF(ISNUMBER('2-4-2'!C109), '2-4-2'!C109, IF(ISNUMBER('2-4-2'!F109), '2-4-2'!F109, IF(ISNUMBER('2-4-2'!G109), '2-4-2'!G109, IF(ISNUMBER('2-4-2'!H109), '2-4-2'!H109, IF(ISNUMBER('2-4-2'!I109), '2-4-2'!I109, IF(ISNUMBER('2-4-2'!J109), '2-4-2'!J109, "XXX"))))))))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IF(ISNUMBER('2-6-1'!H109), '2-6-1'!H109, IF(ISNUMBER('2-6-1'!I109), '2-6-1'!I109, IF(ISNUMBER('2-6-1'!J109), '2-6-1'!J109, "XXX")))))))</f>
        <v>93.016270000000006</v>
      </c>
      <c r="S109" s="130">
        <f>IF(ISNUMBER('2-6-2'!E109), '2-6-2'!E109, IF(ISNUMBER('2-6-2'!F109), '2-6-2'!F109, IF(ISNUMBER('2-6-2'!G109), '2-6-2'!G109, IF(ISNUMBER('2-6-2'!H109), '2-6-2'!H109, IF(ISNUMBER('2-6-2'!I109), '2-6-2'!I109, IF(ISNUMBER('2-6-2'!J109), '2-6-2'!J109, IF(ISNUMBER('2-6-2'!K109), '2-6-2'!K109, "XXX")))))))</f>
        <v>0</v>
      </c>
      <c r="T109" s="130">
        <f>IF(ISNUMBER('2-7-1'!H109), '2-7-1'!H109, IF(ISNUMBER('2-7-1'!I109), '2-7-1'!I109, IF(ISNUMBER('2-7-1'!J109), '2-7-1'!J109, IF(ISNUMBER('2-7-1'!K109), '2-7-1'!K109, IF(ISNUMBER('2-7-1'!L109), '2-7-1'!L109, IF(ISNUMBER('2-7-1'!M109), '2-7-1'!M109, "XXX"))))))</f>
        <v>0.83142857142857152</v>
      </c>
      <c r="U109" s="130">
        <f>IF(ISNUMBER('2-7-2'!H109), '2-7-2'!H109, IF(ISNUMBER('2-7-2'!I109), '2-7-2'!I109, IF(ISNUMBER('2-7-2'!J109), '2-7-2'!J109, IF(ISNUMBER('2-7-2'!K109), '2-7-2'!K109, IF(ISNUMBER('2-7-2'!L109), '2-7-2'!L109, IF(ISNUMBER('2-7-2'!M109), '2-7-2'!M109, "XXX"))))))</f>
        <v>0.82571428571428573</v>
      </c>
      <c r="V109" s="130">
        <f>IF(ISNUMBER('2-8-1'!H109), '2-8-1'!H109, IF(ISNUMBER('2-8-1'!I109), '2-8-1'!I109, IF(ISNUMBER('2-8-1'!J109), '2-8-1'!J109, IF(ISNUMBER('2-8-1'!K109), '2-8-1'!K109, IF(ISNUMBER('2-8-1'!L109), '2-8-1'!L109, IF(ISNUMBER('2-8-1'!M109), '2-8-1'!M109, "XXX"))))))</f>
        <v>0.69857142857142851</v>
      </c>
      <c r="W109" s="130">
        <f>IF(ISNUMBER('2-8-2'!H109), '2-8-2'!H109, IF(ISNUMBER('2-8-2'!I109), '2-8-2'!I109, IF(ISNUMBER('2-8-2'!J109), '2-8-2'!J109, IF(ISNUMBER('2-8-2'!K109), '2-8-2'!K109, IF(ISNUMBER('2-8-2'!L109), '2-8-2'!L109, IF(ISNUMBER('2-8-2'!M109), '2-8-2'!M109, "XXX"))))))</f>
        <v>0.68428571428571427</v>
      </c>
      <c r="X109" s="130">
        <f>IF(ISNUMBER('3-1'!I108), '3-1'!I108, "XXX")</f>
        <v>0.89800000000000002</v>
      </c>
      <c r="Y109" s="130">
        <f>'3-2'!Q108</f>
        <v>1.7756272550000001</v>
      </c>
    </row>
    <row r="110" spans="1:25" ht="15" x14ac:dyDescent="0.25">
      <c r="A110" s="19" t="s">
        <v>117</v>
      </c>
      <c r="B110" s="166" t="s">
        <v>117</v>
      </c>
      <c r="C110" s="165">
        <f>IF(ISNUMBER('1-1'!H110),'1-1'!H110, "XXX")</f>
        <v>2.4</v>
      </c>
      <c r="D110" s="130" t="str">
        <f>IF(UCDP!Y110, UCDP!Y110, "0.0")</f>
        <v>0.0</v>
      </c>
      <c r="E110" s="130">
        <f>IF(ISNUMBER('1-3'!I110), '1-3'!I110, IF(ISNUMBER('1-3'!J110), '1-3'!J110, IF(ISNUMBER('1-3'!K110), '1-3'!K110, IF(ISNUMBER('1-3'!L110), '1-3'!L110, IF(ISNUMBER('1-3'!M110), '1-3'!M110, IF(ISNUMBER('1-3'!P110), '1-3'!P110, IF(ISNUMBER('1-3'!Q110), '1-3'!Q110, "XXX")))))))</f>
        <v>106.16666666666667</v>
      </c>
      <c r="F110" s="130">
        <f>IF(ISNUMBER('1-4'!AP110),'1-4'!AP110, IF(ISNUMBER('1-4'!AQ110),'1-4'!AQ110, IF(ISNUMBER('1-4'!AR110),'1-4'!AR110, IF(ISNUMBER('1-4'!AS110),'1-4'!AS110, IF(ISNUMBER('1-4'!AT110),'1-4'!AT110, IF(ISNUMBER('1-4'!AU110),'1-4'!AU110, "XXX"))))))</f>
        <v>2</v>
      </c>
      <c r="G110" s="130">
        <f>IF(ISNUMBER('1-5'!H109),'1-5'!H109, "XXX")</f>
        <v>7.5</v>
      </c>
      <c r="H110" s="130">
        <f>IF(ISNUMBER('2-1-1'!H110), '2-1-1'!H110, IF(ISNUMBER('2-1-1'!I110), '2-1-1'!I110, IF(ISNUMBER('2-1-1'!J110), '2-1-1'!J110, IF(ISNUMBER('2-1-1'!K110), '2-1-1'!K110, IF(ISNUMBER('2-1-1'!L110), '2-1-1'!L110, IF(ISNUMBER('2-1-1'!M110), '2-1-1'!M110, "XXX"))))))</f>
        <v>0.72571428571428565</v>
      </c>
      <c r="I110" s="130">
        <f>AVERAGE('2-1-2'!D109, '2-1-2'!E109)</f>
        <v>0.44071000000000005</v>
      </c>
      <c r="J110" s="130">
        <f>IF(ISNUMBER('2-2-1'!AC110), '2-2-1'!AC110, IF(ISNUMBER('2-2-1'!AD110), '2-2-1'!AD110, IF(ISNUMBER('2-2-1'!AE110), '2-2-1'!AE110, IF(ISNUMBER('2-2-1'!AF110), '2-2-1'!AF110, IF(ISNUMBER('2-2-1'!AG110), '2-2-1'!AG110, IF(ISNUMBER('2-2-1'!AH110), '2-2-1'!AH110, IF(ISNUMBER('2-2-1'!AI110), '2-2-1'!AI110, IF(ISNUMBER('2-2-1'!Y110), '2-2-1'!Y110, IF(ISNUMBER('2-2-1'!X110), '2-2-1'!X110, IF(ISNUMBER('2-2-1'!W110), '2-2-1'!W110, IF(ISNUMBER('2-2-1'!AF110), '2-2-1'!AF110, IF(ISNUMBER('2-2-1'!V110), '2-2-1'!V110, IF(ISNUMBER('2-2-1'!U110), '2-2-1'!U110, IF(ISNUMBER('2-2-1'!T110), '2-2-1'!T110,"XXX"))))))))))))))</f>
        <v>4.9453899999999997</v>
      </c>
      <c r="K110" s="130">
        <f>IF(ISNUMBER('2-2-2'!H110), '2-2-2'!H110, IF(ISNUMBER('2-2-2'!I110), '2-2-2'!I110, IF(ISNUMBER('2-2-2'!J110), '2-2-2'!J110, IF(ISNUMBER('2-2-2'!K110), '2-2-2'!K110, IF(ISNUMBER('2-2-2'!L110), '2-2-2'!L110, IF(ISNUMBER('2-2-2'!M110), '2-2-2'!M110, "XXX"))))))</f>
        <v>0.60142857142857142</v>
      </c>
      <c r="L110" s="130">
        <f>IF(ISNUMBER('2-3-1'!P110), '2-3-1'!P110, IF(ISNUMBER('2-3-1'!Q110), '2-3-1'!Q110, IF(ISNUMBER('2-3-1'!R110), '2-3-1'!R110, IF(ISNUMBER('2-3-1'!S110), '2-3-1'!S110, IF(ISNUMBER('2-3-1'!T110), '2-3-1'!T110, IF(ISNUMBER('2-3-1'!U110), '2-3-1'!U110, IF(ISNUMBER('2-3-1'!V110), '2-3-1'!V110, "XXX")))))))</f>
        <v>2.4351856700000001</v>
      </c>
      <c r="M110" s="130">
        <f>IF(ISNUMBER('2-3-2'!P110), '2-3-2'!P110, IF(ISNUMBER('2-3-2'!Q110), '2-3-2'!Q110, IF(ISNUMBER('2-3-2'!R110), '2-3-2'!R110, IF(ISNUMBER('2-3-2'!S110), '2-3-2'!S110, IF(ISNUMBER('2-3-2'!T110), '2-3-2'!T110, IF(ISNUMBER('2-3-2'!U110), '2-3-2'!U110, IF(ISNUMBER('2-3-2'!V110), '2-3-2'!V110, "XXX")))))))</f>
        <v>7.1416640300000003</v>
      </c>
      <c r="N110" s="130">
        <f>IF(ISNUMBER('2-4-1'!V110),'2-4-1'!V110,IF(ISNUMBER('2-4-1'!U110),'2-4-1'!U110,IF(ISNUMBER('2-4-1'!W110),'2-4-1'!W110,IF(ISNUMBER('2-4-1'!T110),'2-4-1'!T110,IF(ISNUMBER('2-4-1'!X110),'2-4-1'!X110,IF(ISNUMBER('2-4-1'!S110),'2-4-1'!S110,'2016'!N110))))))</f>
        <v>3.8344981753949403</v>
      </c>
      <c r="O110" s="130" t="str">
        <f>IF(ISNUMBER('2-4-2'!D110), '2-4-2'!D110, IF(ISNUMBER('2-4-2'!E110), '2-4-2'!E110, IF(ISNUMBER('2-4-2'!C110), '2-4-2'!C110, IF(ISNUMBER('2-4-2'!F110), '2-4-2'!F110, IF(ISNUMBER('2-4-2'!G110), '2-4-2'!G110, IF(ISNUMBER('2-4-2'!H110), '2-4-2'!H110, IF(ISNUMBER('2-4-2'!I110), '2-4-2'!I110, IF(ISNUMBER('2-4-2'!J110), '2-4-2'!J110, "XXX"))))))))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IF(ISNUMBER('2-6-1'!H110), '2-6-1'!H110, IF(ISNUMBER('2-6-1'!I110), '2-6-1'!I110, IF(ISNUMBER('2-6-1'!J110), '2-6-1'!J110, "XXX")))))))</f>
        <v>96.514309999999995</v>
      </c>
      <c r="S110" s="130">
        <f>IF(ISNUMBER('2-6-2'!E110), '2-6-2'!E110, IF(ISNUMBER('2-6-2'!F110), '2-6-2'!F110, IF(ISNUMBER('2-6-2'!G110), '2-6-2'!G110, IF(ISNUMBER('2-6-2'!H110), '2-6-2'!H110, IF(ISNUMBER('2-6-2'!I110), '2-6-2'!I110, IF(ISNUMBER('2-6-2'!J110), '2-6-2'!J110, IF(ISNUMBER('2-6-2'!K110), '2-6-2'!K110, "XXX")))))))</f>
        <v>0</v>
      </c>
      <c r="T110" s="130">
        <f>IF(ISNUMBER('2-7-1'!H110), '2-7-1'!H110, IF(ISNUMBER('2-7-1'!I110), '2-7-1'!I110, IF(ISNUMBER('2-7-1'!J110), '2-7-1'!J110, IF(ISNUMBER('2-7-1'!K110), '2-7-1'!K110, IF(ISNUMBER('2-7-1'!L110), '2-7-1'!L110, IF(ISNUMBER('2-7-1'!M110), '2-7-1'!M110, "XXX"))))))</f>
        <v>0.78142857142857136</v>
      </c>
      <c r="U110" s="130">
        <f>IF(ISNUMBER('2-7-2'!H110), '2-7-2'!H110, IF(ISNUMBER('2-7-2'!I110), '2-7-2'!I110, IF(ISNUMBER('2-7-2'!J110), '2-7-2'!J110, IF(ISNUMBER('2-7-2'!K110), '2-7-2'!K110, IF(ISNUMBER('2-7-2'!L110), '2-7-2'!L110, IF(ISNUMBER('2-7-2'!M110), '2-7-2'!M110, "XXX"))))))</f>
        <v>0.74357142857142855</v>
      </c>
      <c r="V110" s="130">
        <f>IF(ISNUMBER('2-8-1'!H110), '2-8-1'!H110, IF(ISNUMBER('2-8-1'!I110), '2-8-1'!I110, IF(ISNUMBER('2-8-1'!J110), '2-8-1'!J110, IF(ISNUMBER('2-8-1'!K110), '2-8-1'!K110, IF(ISNUMBER('2-8-1'!L110), '2-8-1'!L110, IF(ISNUMBER('2-8-1'!M110), '2-8-1'!M110, "XXX"))))))</f>
        <v>0.74571428571428566</v>
      </c>
      <c r="W110" s="130">
        <f>IF(ISNUMBER('2-8-2'!H110), '2-8-2'!H110, IF(ISNUMBER('2-8-2'!I110), '2-8-2'!I110, IF(ISNUMBER('2-8-2'!J110), '2-8-2'!J110, IF(ISNUMBER('2-8-2'!K110), '2-8-2'!K110, IF(ISNUMBER('2-8-2'!L110), '2-8-2'!L110, IF(ISNUMBER('2-8-2'!M110), '2-8-2'!M110, "XXX"))))))</f>
        <v>0.7142857142857143</v>
      </c>
      <c r="X110" s="130">
        <f>IF(ISNUMBER('3-1'!I109), '3-1'!I109, "XXX")</f>
        <v>0.17399999999999999</v>
      </c>
      <c r="Y110" s="130">
        <f>'3-2'!Q109</f>
        <v>-0.93468087899999996</v>
      </c>
    </row>
    <row r="111" spans="1:25" ht="15" x14ac:dyDescent="0.25">
      <c r="A111" s="19" t="s">
        <v>118</v>
      </c>
      <c r="B111" s="166" t="s">
        <v>118</v>
      </c>
      <c r="C111" s="165">
        <f>IF(ISNUMBER('1-1'!H111),'1-1'!H111, "XXX")</f>
        <v>9.6</v>
      </c>
      <c r="D111" s="130">
        <f>IF(UCDP!Y111, UCDP!Y111, "0.0")</f>
        <v>0.1143919608910922</v>
      </c>
      <c r="E111" s="130">
        <f>IF(ISNUMBER('1-3'!I111), '1-3'!I111, IF(ISNUMBER('1-3'!J111), '1-3'!J111, IF(ISNUMBER('1-3'!K111), '1-3'!K111, IF(ISNUMBER('1-3'!L111), '1-3'!L111, IF(ISNUMBER('1-3'!M111), '1-3'!M111, IF(ISNUMBER('1-3'!P111), '1-3'!P111, IF(ISNUMBER('1-3'!Q111), '1-3'!Q111, "XXX")))))))</f>
        <v>47.666666666666671</v>
      </c>
      <c r="F111" s="130">
        <f>IF(ISNUMBER('1-4'!AP111),'1-4'!AP111, IF(ISNUMBER('1-4'!AQ111),'1-4'!AQ111, IF(ISNUMBER('1-4'!AR111),'1-4'!AR111, IF(ISNUMBER('1-4'!AS111),'1-4'!AS111, IF(ISNUMBER('1-4'!AT111),'1-4'!AT111, IF(ISNUMBER('1-4'!AU111),'1-4'!AU111, "XXX"))))))</f>
        <v>4</v>
      </c>
      <c r="G111" s="130">
        <f>IF(ISNUMBER('1-5'!H110),'1-5'!H110, "XXX")</f>
        <v>8.6999999999999993</v>
      </c>
      <c r="H111" s="130">
        <f>IF(ISNUMBER('2-1-1'!H111), '2-1-1'!H111, IF(ISNUMBER('2-1-1'!I111), '2-1-1'!I111, IF(ISNUMBER('2-1-1'!J111), '2-1-1'!J111, IF(ISNUMBER('2-1-1'!K111), '2-1-1'!K111, IF(ISNUMBER('2-1-1'!L111), '2-1-1'!L111, IF(ISNUMBER('2-1-1'!M111), '2-1-1'!M111, "XXX"))))))</f>
        <v>0.38571428571428573</v>
      </c>
      <c r="I111" s="130">
        <f>AVERAGE('2-1-2'!D110, '2-1-2'!E110)</f>
        <v>0.12064</v>
      </c>
      <c r="J111" s="130">
        <f>IF(ISNUMBER('2-2-1'!AC111), '2-2-1'!AC111, IF(ISNUMBER('2-2-1'!AD111), '2-2-1'!AD111, IF(ISNUMBER('2-2-1'!AE111), '2-2-1'!AE111, IF(ISNUMBER('2-2-1'!AF111), '2-2-1'!AF111, IF(ISNUMBER('2-2-1'!AG111), '2-2-1'!AG111, IF(ISNUMBER('2-2-1'!AH111), '2-2-1'!AH111, IF(ISNUMBER('2-2-1'!AI111), '2-2-1'!AI111, IF(ISNUMBER('2-2-1'!Y111), '2-2-1'!Y111, IF(ISNUMBER('2-2-1'!X111), '2-2-1'!X111, IF(ISNUMBER('2-2-1'!W111), '2-2-1'!W111, IF(ISNUMBER('2-2-1'!AF111), '2-2-1'!AF111, IF(ISNUMBER('2-2-1'!V111), '2-2-1'!V111, IF(ISNUMBER('2-2-1'!U111), '2-2-1'!U111, IF(ISNUMBER('2-2-1'!T111), '2-2-1'!T111,"XXX"))))))))))))))</f>
        <v>1.4416099999999998</v>
      </c>
      <c r="K111" s="130">
        <f>IF(ISNUMBER('2-2-2'!H111), '2-2-2'!H111, IF(ISNUMBER('2-2-2'!I111), '2-2-2'!I111, IF(ISNUMBER('2-2-2'!J111), '2-2-2'!J111, IF(ISNUMBER('2-2-2'!K111), '2-2-2'!K111, IF(ISNUMBER('2-2-2'!L111), '2-2-2'!L111, IF(ISNUMBER('2-2-2'!M111), '2-2-2'!M111, "XXX"))))))</f>
        <v>0.42</v>
      </c>
      <c r="L111" s="130">
        <f>IF(ISNUMBER('2-3-1'!P111), '2-3-1'!P111, IF(ISNUMBER('2-3-1'!Q111), '2-3-1'!Q111, IF(ISNUMBER('2-3-1'!R111), '2-3-1'!R111, IF(ISNUMBER('2-3-1'!S111), '2-3-1'!S111, IF(ISNUMBER('2-3-1'!T111), '2-3-1'!T111, IF(ISNUMBER('2-3-1'!U111), '2-3-1'!U111, IF(ISNUMBER('2-3-1'!V111), '2-3-1'!V111, "XXX")))))))</f>
        <v>0.70266861000000003</v>
      </c>
      <c r="M111" s="130">
        <f>IF(ISNUMBER('2-3-2'!P111), '2-3-2'!P111, IF(ISNUMBER('2-3-2'!Q111), '2-3-2'!Q111, IF(ISNUMBER('2-3-2'!R111), '2-3-2'!R111, IF(ISNUMBER('2-3-2'!S111), '2-3-2'!S111, IF(ISNUMBER('2-3-2'!T111), '2-3-2'!T111, IF(ISNUMBER('2-3-2'!U111), '2-3-2'!U111, IF(ISNUMBER('2-3-2'!V111), '2-3-2'!V111, "XXX")))))))</f>
        <v>65.16564941</v>
      </c>
      <c r="N111" s="130">
        <f>IF(ISNUMBER('2-4-1'!V111),'2-4-1'!V111,IF(ISNUMBER('2-4-1'!U111),'2-4-1'!U111,IF(ISNUMBER('2-4-1'!W111),'2-4-1'!W111,IF(ISNUMBER('2-4-1'!T111),'2-4-1'!T111,IF(ISNUMBER('2-4-1'!X111),'2-4-1'!X111,IF(ISNUMBER('2-4-1'!S111),'2-4-1'!S111,'2016'!N111))))))</f>
        <v>9.52240058584886E-2</v>
      </c>
      <c r="O111" s="130" t="str">
        <f>IF(ISNUMBER('2-4-2'!D111), '2-4-2'!D111, IF(ISNUMBER('2-4-2'!E111), '2-4-2'!E111, IF(ISNUMBER('2-4-2'!C111), '2-4-2'!C111, IF(ISNUMBER('2-4-2'!F111), '2-4-2'!F111, IF(ISNUMBER('2-4-2'!G111), '2-4-2'!G111, IF(ISNUMBER('2-4-2'!H111), '2-4-2'!H111, IF(ISNUMBER('2-4-2'!I111), '2-4-2'!I111, IF(ISNUMBER('2-4-2'!J111), '2-4-2'!J111, "XXX"))))))))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IF(ISNUMBER('2-6-1'!H111), '2-6-1'!H111, IF(ISNUMBER('2-6-1'!I111), '2-6-1'!I111, IF(ISNUMBER('2-6-1'!J111), '2-6-1'!J111, "XXX")))))))</f>
        <v>39.773949999999999</v>
      </c>
      <c r="S111" s="130">
        <f>IF(ISNUMBER('2-6-2'!E111), '2-6-2'!E111, IF(ISNUMBER('2-6-2'!F111), '2-6-2'!F111, IF(ISNUMBER('2-6-2'!G111), '2-6-2'!G111, IF(ISNUMBER('2-6-2'!H111), '2-6-2'!H111, IF(ISNUMBER('2-6-2'!I111), '2-6-2'!I111, IF(ISNUMBER('2-6-2'!J111), '2-6-2'!J111, IF(ISNUMBER('2-6-2'!K111), '2-6-2'!K111, "XXX")))))))</f>
        <v>6.04</v>
      </c>
      <c r="T111" s="130">
        <f>IF(ISNUMBER('2-7-1'!H111), '2-7-1'!H111, IF(ISNUMBER('2-7-1'!I111), '2-7-1'!I111, IF(ISNUMBER('2-7-1'!J111), '2-7-1'!J111, IF(ISNUMBER('2-7-1'!K111), '2-7-1'!K111, IF(ISNUMBER('2-7-1'!L111), '2-7-1'!L111, IF(ISNUMBER('2-7-1'!M111), '2-7-1'!M111, "XXX"))))))</f>
        <v>0.45714285714285718</v>
      </c>
      <c r="U111" s="130">
        <f>IF(ISNUMBER('2-7-2'!H111), '2-7-2'!H111, IF(ISNUMBER('2-7-2'!I111), '2-7-2'!I111, IF(ISNUMBER('2-7-2'!J111), '2-7-2'!J111, IF(ISNUMBER('2-7-2'!K111), '2-7-2'!K111, IF(ISNUMBER('2-7-2'!L111), '2-7-2'!L111, IF(ISNUMBER('2-7-2'!M111), '2-7-2'!M111, "XXX"))))))</f>
        <v>0.41571428571428576</v>
      </c>
      <c r="V111" s="130">
        <f>IF(ISNUMBER('2-8-1'!H111), '2-8-1'!H111, IF(ISNUMBER('2-8-1'!I111), '2-8-1'!I111, IF(ISNUMBER('2-8-1'!J111), '2-8-1'!J111, IF(ISNUMBER('2-8-1'!K111), '2-8-1'!K111, IF(ISNUMBER('2-8-1'!L111), '2-8-1'!L111, IF(ISNUMBER('2-8-1'!M111), '2-8-1'!M111, "XXX"))))))</f>
        <v>0.60142857142857142</v>
      </c>
      <c r="W111" s="130">
        <f>IF(ISNUMBER('2-8-2'!H111), '2-8-2'!H111, IF(ISNUMBER('2-8-2'!I111), '2-8-2'!I111, IF(ISNUMBER('2-8-2'!J111), '2-8-2'!J111, IF(ISNUMBER('2-8-2'!K111), '2-8-2'!K111, IF(ISNUMBER('2-8-2'!L111), '2-8-2'!L111, IF(ISNUMBER('2-8-2'!M111), '2-8-2'!M111, "XXX"))))))</f>
        <v>0.44857142857142857</v>
      </c>
      <c r="X111" s="130">
        <f>IF(ISNUMBER('3-1'!I110), '3-1'!I110, "XXX")</f>
        <v>0.45600000000000002</v>
      </c>
      <c r="Y111" s="130">
        <f>'3-2'!Q110</f>
        <v>-0.70124387700000002</v>
      </c>
    </row>
    <row r="112" spans="1:25" ht="12.75" x14ac:dyDescent="0.2">
      <c r="A112" s="19" t="s">
        <v>119</v>
      </c>
      <c r="B112" s="19" t="s">
        <v>119</v>
      </c>
      <c r="C112" s="165">
        <f>IF(ISNUMBER('1-1'!H112),'1-1'!H112, "XXX")</f>
        <v>3.3</v>
      </c>
      <c r="D112" s="130" t="str">
        <f>IF(UCDP!Y112, UCDP!Y112, "0.0")</f>
        <v>0.0</v>
      </c>
      <c r="E112" s="130">
        <f>IF(ISNUMBER('1-3'!I112), '1-3'!I112, IF(ISNUMBER('1-3'!J112), '1-3'!J112, IF(ISNUMBER('1-3'!K112), '1-3'!K112, IF(ISNUMBER('1-3'!L112), '1-3'!L112, IF(ISNUMBER('1-3'!M112), '1-3'!M112, IF(ISNUMBER('1-3'!P112), '1-3'!P112, IF(ISNUMBER('1-3'!Q112), '1-3'!Q112, "XXX")))))))</f>
        <v>76.333333333333343</v>
      </c>
      <c r="F112" s="130">
        <f>IF(ISNUMBER('1-4'!AP112),'1-4'!AP112, IF(ISNUMBER('1-4'!AQ112),'1-4'!AQ112, IF(ISNUMBER('1-4'!AR112),'1-4'!AR112, IF(ISNUMBER('1-4'!AS112),'1-4'!AS112, IF(ISNUMBER('1-4'!AT112),'1-4'!AT112, IF(ISNUMBER('1-4'!AU112),'1-4'!AU112, "XXX"))))))</f>
        <v>1</v>
      </c>
      <c r="G112" s="130">
        <f>IF(ISNUMBER('1-5'!H111),'1-5'!H111, "XXX")</f>
        <v>4.4000000000000004</v>
      </c>
      <c r="H112" s="130">
        <f>IF(ISNUMBER('2-1-1'!H112), '2-1-1'!H112, IF(ISNUMBER('2-1-1'!I112), '2-1-1'!I112, IF(ISNUMBER('2-1-1'!J112), '2-1-1'!J112, IF(ISNUMBER('2-1-1'!K112), '2-1-1'!K112, IF(ISNUMBER('2-1-1'!L112), '2-1-1'!L112, IF(ISNUMBER('2-1-1'!M112), '2-1-1'!M112, "XXX"))))))</f>
        <v>0.69857142857142851</v>
      </c>
      <c r="I112" s="130">
        <f>AVERAGE('2-1-2'!D111, '2-1-2'!E111)</f>
        <v>0.44894000000000001</v>
      </c>
      <c r="J112" s="130">
        <f>IF(ISNUMBER('2-2-1'!AC112), '2-2-1'!AC112, IF(ISNUMBER('2-2-1'!AD112), '2-2-1'!AD112, IF(ISNUMBER('2-2-1'!AE112), '2-2-1'!AE112, IF(ISNUMBER('2-2-1'!AF112), '2-2-1'!AF112, IF(ISNUMBER('2-2-1'!AG112), '2-2-1'!AG112, IF(ISNUMBER('2-2-1'!AH112), '2-2-1'!AH112, IF(ISNUMBER('2-2-1'!AI112), '2-2-1'!AI112, IF(ISNUMBER('2-2-1'!Y112), '2-2-1'!Y112, IF(ISNUMBER('2-2-1'!X112), '2-2-1'!X112, IF(ISNUMBER('2-2-1'!W112), '2-2-1'!W112, IF(ISNUMBER('2-2-1'!AF112), '2-2-1'!AF112, IF(ISNUMBER('2-2-1'!V112), '2-2-1'!V112, IF(ISNUMBER('2-2-1'!U112), '2-2-1'!U112, IF(ISNUMBER('2-2-1'!T112), '2-2-1'!T112,"XXX"))))))))))))))</f>
        <v>2.6333299999999999</v>
      </c>
      <c r="K112" s="130">
        <f>IF(ISNUMBER('2-2-2'!H112), '2-2-2'!H112, IF(ISNUMBER('2-2-2'!I112), '2-2-2'!I112, IF(ISNUMBER('2-2-2'!J112), '2-2-2'!J112, IF(ISNUMBER('2-2-2'!K112), '2-2-2'!K112, IF(ISNUMBER('2-2-2'!L112), '2-2-2'!L112, IF(ISNUMBER('2-2-2'!M112), '2-2-2'!M112, "XXX"))))))</f>
        <v>0.48571428571428571</v>
      </c>
      <c r="L112" s="130">
        <f>IF(ISNUMBER('2-3-1'!P112), '2-3-1'!P112, IF(ISNUMBER('2-3-1'!Q112), '2-3-1'!Q112, IF(ISNUMBER('2-3-1'!R112), '2-3-1'!R112, IF(ISNUMBER('2-3-1'!S112), '2-3-1'!S112, IF(ISNUMBER('2-3-1'!T112), '2-3-1'!T112, IF(ISNUMBER('2-3-1'!U112), '2-3-1'!U112, IF(ISNUMBER('2-3-1'!V112), '2-3-1'!V112, "XXX")))))))</f>
        <v>4.1534390400000003</v>
      </c>
      <c r="M112" s="130">
        <f>IF(ISNUMBER('2-3-2'!P112), '2-3-2'!P112, IF(ISNUMBER('2-3-2'!Q112), '2-3-2'!Q112, IF(ISNUMBER('2-3-2'!R112), '2-3-2'!R112, IF(ISNUMBER('2-3-2'!S112), '2-3-2'!S112, IF(ISNUMBER('2-3-2'!T112), '2-3-2'!T112, IF(ISNUMBER('2-3-2'!U112), '2-3-2'!U112, IF(ISNUMBER('2-3-2'!V112), '2-3-2'!V112, "XXX")))))))</f>
        <v>32.314292909999999</v>
      </c>
      <c r="N112" s="130">
        <f>IF(ISNUMBER('2-4-1'!V112),'2-4-1'!V112,IF(ISNUMBER('2-4-1'!U112),'2-4-1'!U112,IF(ISNUMBER('2-4-1'!W112),'2-4-1'!W112,IF(ISNUMBER('2-4-1'!T112),'2-4-1'!T112,IF(ISNUMBER('2-4-1'!X112),'2-4-1'!X112,IF(ISNUMBER('2-4-1'!S112),'2-4-1'!S112,'2016'!N112))))))</f>
        <v>9.7905808163101398</v>
      </c>
      <c r="O112" s="130" t="str">
        <f>IF(ISNUMBER('2-4-2'!D112), '2-4-2'!D112, IF(ISNUMBER('2-4-2'!E112), '2-4-2'!E112, IF(ISNUMBER('2-4-2'!C112), '2-4-2'!C112, IF(ISNUMBER('2-4-2'!F112), '2-4-2'!F112, IF(ISNUMBER('2-4-2'!G112), '2-4-2'!G112, IF(ISNUMBER('2-4-2'!H112), '2-4-2'!H112, IF(ISNUMBER('2-4-2'!I112), '2-4-2'!I112, IF(ISNUMBER('2-4-2'!J112), '2-4-2'!J112, "XXX"))))))))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IF(ISNUMBER('2-6-1'!H112), '2-6-1'!H112, IF(ISNUMBER('2-6-1'!I112), '2-6-1'!I112, IF(ISNUMBER('2-6-1'!J112), '2-6-1'!J112, "XXX")))))))</f>
        <v>67.722480000000004</v>
      </c>
      <c r="S112" s="130">
        <f>IF(ISNUMBER('2-6-2'!E112), '2-6-2'!E112, IF(ISNUMBER('2-6-2'!F112), '2-6-2'!F112, IF(ISNUMBER('2-6-2'!G112), '2-6-2'!G112, IF(ISNUMBER('2-6-2'!H112), '2-6-2'!H112, IF(ISNUMBER('2-6-2'!I112), '2-6-2'!I112, IF(ISNUMBER('2-6-2'!J112), '2-6-2'!J112, IF(ISNUMBER('2-6-2'!K112), '2-6-2'!K112, "XXX")))))))</f>
        <v>1.06</v>
      </c>
      <c r="T112" s="130">
        <f>IF(ISNUMBER('2-7-1'!H112), '2-7-1'!H112, IF(ISNUMBER('2-7-1'!I112), '2-7-1'!I112, IF(ISNUMBER('2-7-1'!J112), '2-7-1'!J112, IF(ISNUMBER('2-7-1'!K112), '2-7-1'!K112, IF(ISNUMBER('2-7-1'!L112), '2-7-1'!L112, IF(ISNUMBER('2-7-1'!M112), '2-7-1'!M112, "XXX"))))))</f>
        <v>0.68142857142857138</v>
      </c>
      <c r="U112" s="130">
        <f>IF(ISNUMBER('2-7-2'!H112), '2-7-2'!H112, IF(ISNUMBER('2-7-2'!I112), '2-7-2'!I112, IF(ISNUMBER('2-7-2'!J112), '2-7-2'!J112, IF(ISNUMBER('2-7-2'!K112), '2-7-2'!K112, IF(ISNUMBER('2-7-2'!L112), '2-7-2'!L112, IF(ISNUMBER('2-7-2'!M112), '2-7-2'!M112, "XXX"))))))</f>
        <v>0.42428571428571427</v>
      </c>
      <c r="V112" s="130">
        <f>IF(ISNUMBER('2-8-1'!H112), '2-8-1'!H112, IF(ISNUMBER('2-8-1'!I112), '2-8-1'!I112, IF(ISNUMBER('2-8-1'!J112), '2-8-1'!J112, IF(ISNUMBER('2-8-1'!K112), '2-8-1'!K112, IF(ISNUMBER('2-8-1'!L112), '2-8-1'!L112, IF(ISNUMBER('2-8-1'!M112), '2-8-1'!M112, "XXX"))))))</f>
        <v>0.6657142857142857</v>
      </c>
      <c r="W112" s="130">
        <f>IF(ISNUMBER('2-8-2'!H112), '2-8-2'!H112, IF(ISNUMBER('2-8-2'!I112), '2-8-2'!I112, IF(ISNUMBER('2-8-2'!J112), '2-8-2'!J112, IF(ISNUMBER('2-8-2'!K112), '2-8-2'!K112, IF(ISNUMBER('2-8-2'!L112), '2-8-2'!L112, IF(ISNUMBER('2-8-2'!M112), '2-8-2'!M112, "XXX"))))))</f>
        <v>0.56857142857142862</v>
      </c>
      <c r="X112" s="130">
        <f>IF(ISNUMBER('3-1'!I111), '3-1'!I111, "XXX")</f>
        <v>0.76200000000000001</v>
      </c>
      <c r="Y112" s="130">
        <f>'3-2'!Q111</f>
        <v>0.493326932</v>
      </c>
    </row>
    <row r="113" spans="1:25" ht="15" x14ac:dyDescent="0.25">
      <c r="A113" s="19" t="s">
        <v>120</v>
      </c>
      <c r="B113" s="166" t="s">
        <v>120</v>
      </c>
      <c r="C113" s="165">
        <f>IF(ISNUMBER('1-1'!H113),'1-1'!H113, "XXX")</f>
        <v>6.3</v>
      </c>
      <c r="D113" s="130" t="str">
        <f>IF(UCDP!Y113, UCDP!Y113, "0.0")</f>
        <v>0.0</v>
      </c>
      <c r="E113" s="130" t="str">
        <f>IF(ISNUMBER('1-3'!I113), '1-3'!I113, IF(ISNUMBER('1-3'!J113), '1-3'!J113, IF(ISNUMBER('1-3'!K113), '1-3'!K113, IF(ISNUMBER('1-3'!L113), '1-3'!L113, IF(ISNUMBER('1-3'!M113), '1-3'!M113, IF(ISNUMBER('1-3'!P113), '1-3'!P113, IF(ISNUMBER('1-3'!Q113), '1-3'!Q113, "XXX")))))))</f>
        <v>XXX</v>
      </c>
      <c r="F113" s="130">
        <f>IF(ISNUMBER('1-4'!AP113),'1-4'!AP113, IF(ISNUMBER('1-4'!AQ113),'1-4'!AQ113, IF(ISNUMBER('1-4'!AR113),'1-4'!AR113, IF(ISNUMBER('1-4'!AS113),'1-4'!AS113, IF(ISNUMBER('1-4'!AT113),'1-4'!AT113, IF(ISNUMBER('1-4'!AU113),'1-4'!AU113, "XXX"))))))</f>
        <v>3</v>
      </c>
      <c r="G113" s="130">
        <f>IF(ISNUMBER('1-5'!H112),'1-5'!H112, "XXX")</f>
        <v>6.2</v>
      </c>
      <c r="H113" s="130" t="str">
        <f>IF(ISNUMBER('2-1-1'!H113), '2-1-1'!H113, IF(ISNUMBER('2-1-1'!I113), '2-1-1'!I113, IF(ISNUMBER('2-1-1'!J113), '2-1-1'!J113, IF(ISNUMBER('2-1-1'!K113), '2-1-1'!K113, IF(ISNUMBER('2-1-1'!L113), '2-1-1'!L113, IF(ISNUMBER('2-1-1'!M113), '2-1-1'!M113, "XXX"))))))</f>
        <v>XXX</v>
      </c>
      <c r="I113" s="130">
        <f>AVERAGE('2-1-2'!D112, '2-1-2'!E112)</f>
        <v>4.7009999999999996E-2</v>
      </c>
      <c r="J113" s="130" t="str">
        <f>IF(ISNUMBER('2-2-1'!AC113), '2-2-1'!AC113, IF(ISNUMBER('2-2-1'!AD113), '2-2-1'!AD113, IF(ISNUMBER('2-2-1'!AE113), '2-2-1'!AE113, IF(ISNUMBER('2-2-1'!AF113), '2-2-1'!AF113, IF(ISNUMBER('2-2-1'!AG113), '2-2-1'!AG113, IF(ISNUMBER('2-2-1'!AH113), '2-2-1'!AH113, IF(ISNUMBER('2-2-1'!AI113), '2-2-1'!AI113, IF(ISNUMBER('2-2-1'!Y113), '2-2-1'!Y113, IF(ISNUMBER('2-2-1'!X113), '2-2-1'!X113, IF(ISNUMBER('2-2-1'!W113), '2-2-1'!W113, IF(ISNUMBER('2-2-1'!AF113), '2-2-1'!AF113, IF(ISNUMBER('2-2-1'!V113), '2-2-1'!V113, IF(ISNUMBER('2-2-1'!U113), '2-2-1'!U113, IF(ISNUMBER('2-2-1'!T113), '2-2-1'!T113,"XXX"))))))))))))))</f>
        <v>XXX</v>
      </c>
      <c r="K113" s="130" t="str">
        <f>IF(ISNUMBER('2-2-2'!H113), '2-2-2'!H113, IF(ISNUMBER('2-2-2'!I113), '2-2-2'!I113, IF(ISNUMBER('2-2-2'!J113), '2-2-2'!J113, IF(ISNUMBER('2-2-2'!K113), '2-2-2'!K113, IF(ISNUMBER('2-2-2'!L113), '2-2-2'!L113, IF(ISNUMBER('2-2-2'!M113), '2-2-2'!M113, "XXX"))))))</f>
        <v>XXX</v>
      </c>
      <c r="L113" s="130">
        <f>IF(ISNUMBER('2-3-1'!P113), '2-3-1'!P113, IF(ISNUMBER('2-3-1'!Q113), '2-3-1'!Q113, IF(ISNUMBER('2-3-1'!R113), '2-3-1'!R113, IF(ISNUMBER('2-3-1'!S113), '2-3-1'!S113, IF(ISNUMBER('2-3-1'!T113), '2-3-1'!T113, IF(ISNUMBER('2-3-1'!U113), '2-3-1'!U113, IF(ISNUMBER('2-3-1'!V113), '2-3-1'!V113, "XXX")))))))</f>
        <v>1.9845594200000001</v>
      </c>
      <c r="M113" s="130">
        <f>IF(ISNUMBER('2-3-2'!P113), '2-3-2'!P113, IF(ISNUMBER('2-3-2'!Q113), '2-3-2'!Q113, IF(ISNUMBER('2-3-2'!R113), '2-3-2'!R113, IF(ISNUMBER('2-3-2'!S113), '2-3-2'!S113, IF(ISNUMBER('2-3-2'!T113), '2-3-2'!T113, IF(ISNUMBER('2-3-2'!U113), '2-3-2'!U113, IF(ISNUMBER('2-3-2'!V113), '2-3-2'!V113, "XXX")))))))</f>
        <v>6.5724329900000003</v>
      </c>
      <c r="N113" s="130">
        <f>IF(ISNUMBER('2-4-1'!V113),'2-4-1'!V113,IF(ISNUMBER('2-4-1'!U113),'2-4-1'!U113,IF(ISNUMBER('2-4-1'!W113),'2-4-1'!W113,IF(ISNUMBER('2-4-1'!T113),'2-4-1'!T113,IF(ISNUMBER('2-4-1'!X113),'2-4-1'!X113,IF(ISNUMBER('2-4-1'!S113),'2-4-1'!S113,'2016'!N113))))))</f>
        <v>4.3906386157101966</v>
      </c>
      <c r="O113" s="130" t="str">
        <f>IF(ISNUMBER('2-4-2'!D113), '2-4-2'!D113, IF(ISNUMBER('2-4-2'!E113), '2-4-2'!E113, IF(ISNUMBER('2-4-2'!C113), '2-4-2'!C113, IF(ISNUMBER('2-4-2'!F113), '2-4-2'!F113, IF(ISNUMBER('2-4-2'!G113), '2-4-2'!G113, IF(ISNUMBER('2-4-2'!H113), '2-4-2'!H113, IF(ISNUMBER('2-4-2'!I113), '2-4-2'!I113, IF(ISNUMBER('2-4-2'!J113), '2-4-2'!J113, "XXX"))))))))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IF(ISNUMBER('2-6-1'!H113), '2-6-1'!H113, IF(ISNUMBER('2-6-1'!I113), '2-6-1'!I113, IF(ISNUMBER('2-6-1'!J113), '2-6-1'!J113, "XXX")))))))</f>
        <v>19.620439999999999</v>
      </c>
      <c r="S113" s="130">
        <f>IF(ISNUMBER('2-6-2'!E113), '2-6-2'!E113, IF(ISNUMBER('2-6-2'!F113), '2-6-2'!F113, IF(ISNUMBER('2-6-2'!G113), '2-6-2'!G113, IF(ISNUMBER('2-6-2'!H113), '2-6-2'!H113, IF(ISNUMBER('2-6-2'!I113), '2-6-2'!I113, IF(ISNUMBER('2-6-2'!J113), '2-6-2'!J113, IF(ISNUMBER('2-6-2'!K113), '2-6-2'!K113, "XXX")))))))</f>
        <v>32.270000000000003</v>
      </c>
      <c r="T113" s="130" t="str">
        <f>IF(ISNUMBER('2-7-1'!H113), '2-7-1'!H113, IF(ISNUMBER('2-7-1'!I113), '2-7-1'!I113, IF(ISNUMBER('2-7-1'!J113), '2-7-1'!J113, IF(ISNUMBER('2-7-1'!K113), '2-7-1'!K113, IF(ISNUMBER('2-7-1'!L113), '2-7-1'!L113, IF(ISNUMBER('2-7-1'!M113), '2-7-1'!M113, "XXX"))))))</f>
        <v>XXX</v>
      </c>
      <c r="U113" s="130" t="str">
        <f>IF(ISNUMBER('2-7-2'!H113), '2-7-2'!H113, IF(ISNUMBER('2-7-2'!I113), '2-7-2'!I113, IF(ISNUMBER('2-7-2'!J113), '2-7-2'!J113, IF(ISNUMBER('2-7-2'!K113), '2-7-2'!K113, IF(ISNUMBER('2-7-2'!L113), '2-7-2'!L113, IF(ISNUMBER('2-7-2'!M113), '2-7-2'!M113, "XXX"))))))</f>
        <v>XXX</v>
      </c>
      <c r="V113" s="130" t="str">
        <f>IF(ISNUMBER('2-8-1'!H113), '2-8-1'!H113, IF(ISNUMBER('2-8-1'!I113), '2-8-1'!I113, IF(ISNUMBER('2-8-1'!J113), '2-8-1'!J113, IF(ISNUMBER('2-8-1'!K113), '2-8-1'!K113, IF(ISNUMBER('2-8-1'!L113), '2-8-1'!L113, IF(ISNUMBER('2-8-1'!M113), '2-8-1'!M113, "XXX"))))))</f>
        <v>XXX</v>
      </c>
      <c r="W113" s="130" t="str">
        <f>IF(ISNUMBER('2-8-2'!H113), '2-8-2'!H113, IF(ISNUMBER('2-8-2'!I113), '2-8-2'!I113, IF(ISNUMBER('2-8-2'!J113), '2-8-2'!J113, IF(ISNUMBER('2-8-2'!K113), '2-8-2'!K113, IF(ISNUMBER('2-8-2'!L113), '2-8-2'!L113, IF(ISNUMBER('2-8-2'!M113), '2-8-2'!M113, "XXX"))))))</f>
        <v>XXX</v>
      </c>
      <c r="X113" s="130">
        <f>IF(ISNUMBER('3-1'!I112), '3-1'!I112, "XXX")</f>
        <v>0.41299999999999998</v>
      </c>
      <c r="Y113" s="130">
        <f>'3-2'!Q112</f>
        <v>7.4865125000000005E-2</v>
      </c>
    </row>
    <row r="114" spans="1:25" ht="15" x14ac:dyDescent="0.25">
      <c r="A114" s="19" t="s">
        <v>121</v>
      </c>
      <c r="B114" s="166" t="s">
        <v>121</v>
      </c>
      <c r="C114" s="165">
        <f>IF(ISNUMBER('1-1'!H114),'1-1'!H114, "XXX")</f>
        <v>4.2</v>
      </c>
      <c r="D114" s="130" t="str">
        <f>IF(UCDP!Y114, UCDP!Y114, "0.0")</f>
        <v>0.0</v>
      </c>
      <c r="E114" s="130">
        <f>IF(ISNUMBER('1-3'!I114), '1-3'!I114, IF(ISNUMBER('1-3'!J114), '1-3'!J114, IF(ISNUMBER('1-3'!K114), '1-3'!K114, IF(ISNUMBER('1-3'!L114), '1-3'!L114, IF(ISNUMBER('1-3'!M114), '1-3'!M114, IF(ISNUMBER('1-3'!P114), '1-3'!P114, IF(ISNUMBER('1-3'!Q114), '1-3'!Q114, "XXX")))))))</f>
        <v>61.333333333333343</v>
      </c>
      <c r="F114" s="130">
        <f>IF(ISNUMBER('1-4'!AP114),'1-4'!AP114, IF(ISNUMBER('1-4'!AQ114),'1-4'!AQ114, IF(ISNUMBER('1-4'!AR114),'1-4'!AR114, IF(ISNUMBER('1-4'!AS114),'1-4'!AS114, IF(ISNUMBER('1-4'!AT114),'1-4'!AT114, IF(ISNUMBER('1-4'!AU114),'1-4'!AU114, "XXX"))))))</f>
        <v>2</v>
      </c>
      <c r="G114" s="130">
        <f>IF(ISNUMBER('1-5'!H113),'1-5'!H113, "XXX")</f>
        <v>6.1</v>
      </c>
      <c r="H114" s="130">
        <f>IF(ISNUMBER('2-1-1'!H114), '2-1-1'!H114, IF(ISNUMBER('2-1-1'!I114), '2-1-1'!I114, IF(ISNUMBER('2-1-1'!J114), '2-1-1'!J114, IF(ISNUMBER('2-1-1'!K114), '2-1-1'!K114, IF(ISNUMBER('2-1-1'!L114), '2-1-1'!L114, IF(ISNUMBER('2-1-1'!M114), '2-1-1'!M114, "XXX"))))))</f>
        <v>0.38</v>
      </c>
      <c r="I114" s="130">
        <f>AVERAGE('2-1-2'!D113, '2-1-2'!E113)</f>
        <v>0.210225</v>
      </c>
      <c r="J114" s="130">
        <f>IF(ISNUMBER('2-2-1'!AC114), '2-2-1'!AC114, IF(ISNUMBER('2-2-1'!AD114), '2-2-1'!AD114, IF(ISNUMBER('2-2-1'!AE114), '2-2-1'!AE114, IF(ISNUMBER('2-2-1'!AF114), '2-2-1'!AF114, IF(ISNUMBER('2-2-1'!AG114), '2-2-1'!AG114, IF(ISNUMBER('2-2-1'!AH114), '2-2-1'!AH114, IF(ISNUMBER('2-2-1'!AI114), '2-2-1'!AI114, IF(ISNUMBER('2-2-1'!Y114), '2-2-1'!Y114, IF(ISNUMBER('2-2-1'!X114), '2-2-1'!X114, IF(ISNUMBER('2-2-1'!W114), '2-2-1'!W114, IF(ISNUMBER('2-2-1'!AF114), '2-2-1'!AF114, IF(ISNUMBER('2-2-1'!V114), '2-2-1'!V114, IF(ISNUMBER('2-2-1'!U114), '2-2-1'!U114, IF(ISNUMBER('2-2-1'!T114), '2-2-1'!T114,"XXX"))))))))))))))</f>
        <v>2.6129699999999998</v>
      </c>
      <c r="K114" s="130">
        <f>IF(ISNUMBER('2-2-2'!H114), '2-2-2'!H114, IF(ISNUMBER('2-2-2'!I114), '2-2-2'!I114, IF(ISNUMBER('2-2-2'!J114), '2-2-2'!J114, IF(ISNUMBER('2-2-2'!K114), '2-2-2'!K114, IF(ISNUMBER('2-2-2'!L114), '2-2-2'!L114, IF(ISNUMBER('2-2-2'!M114), '2-2-2'!M114, "XXX"))))))</f>
        <v>0.31</v>
      </c>
      <c r="L114" s="130">
        <f>IF(ISNUMBER('2-3-1'!P114), '2-3-1'!P114, IF(ISNUMBER('2-3-1'!Q114), '2-3-1'!Q114, IF(ISNUMBER('2-3-1'!R114), '2-3-1'!R114, IF(ISNUMBER('2-3-1'!S114), '2-3-1'!S114, IF(ISNUMBER('2-3-1'!T114), '2-3-1'!T114, IF(ISNUMBER('2-3-1'!U114), '2-3-1'!U114, IF(ISNUMBER('2-3-1'!V114), '2-3-1'!V114, "XXX")))))))</f>
        <v>2.6469793300000002</v>
      </c>
      <c r="M114" s="130">
        <f>IF(ISNUMBER('2-3-2'!P114), '2-3-2'!P114, IF(ISNUMBER('2-3-2'!Q114), '2-3-2'!Q114, IF(ISNUMBER('2-3-2'!R114), '2-3-2'!R114, IF(ISNUMBER('2-3-2'!S114), '2-3-2'!S114, IF(ISNUMBER('2-3-2'!T114), '2-3-2'!T114, IF(ISNUMBER('2-3-2'!U114), '2-3-2'!U114, IF(ISNUMBER('2-3-2'!V114), '2-3-2'!V114, "XXX")))))))</f>
        <v>47.50415039</v>
      </c>
      <c r="N114" s="130">
        <f>IF(ISNUMBER('2-4-1'!V114),'2-4-1'!V114,IF(ISNUMBER('2-4-1'!U114),'2-4-1'!U114,IF(ISNUMBER('2-4-1'!W114),'2-4-1'!W114,IF(ISNUMBER('2-4-1'!T114),'2-4-1'!T114,IF(ISNUMBER('2-4-1'!X114),'2-4-1'!X114,IF(ISNUMBER('2-4-1'!S114),'2-4-1'!S114,'2016'!N114))))))</f>
        <v>6.35</v>
      </c>
      <c r="O114" s="130">
        <f>IF(ISNUMBER('2-4-2'!D114), '2-4-2'!D114, IF(ISNUMBER('2-4-2'!E114), '2-4-2'!E114, IF(ISNUMBER('2-4-2'!C114), '2-4-2'!C114, IF(ISNUMBER('2-4-2'!F114), '2-4-2'!F114, IF(ISNUMBER('2-4-2'!G114), '2-4-2'!G114, IF(ISNUMBER('2-4-2'!H114), '2-4-2'!H114, IF(ISNUMBER('2-4-2'!I114), '2-4-2'!I114, IF(ISNUMBER('2-4-2'!J114), '2-4-2'!J114, "XXX"))))))))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IF(ISNUMBER('2-6-1'!H114), '2-6-1'!H114, IF(ISNUMBER('2-6-1'!I114), '2-6-1'!I114, IF(ISNUMBER('2-6-1'!J114), '2-6-1'!J114, "XXX")))))))</f>
        <v>55.442680000000003</v>
      </c>
      <c r="S114" s="130">
        <f>IF(ISNUMBER('2-6-2'!E114), '2-6-2'!E114, IF(ISNUMBER('2-6-2'!F114), '2-6-2'!F114, IF(ISNUMBER('2-6-2'!G114), '2-6-2'!G114, IF(ISNUMBER('2-6-2'!H114), '2-6-2'!H114, IF(ISNUMBER('2-6-2'!I114), '2-6-2'!I114, IF(ISNUMBER('2-6-2'!J114), '2-6-2'!J114, IF(ISNUMBER('2-6-2'!K114), '2-6-2'!K114, "XXX")))))))</f>
        <v>0.51</v>
      </c>
      <c r="T114" s="130">
        <f>IF(ISNUMBER('2-7-1'!H114), '2-7-1'!H114, IF(ISNUMBER('2-7-1'!I114), '2-7-1'!I114, IF(ISNUMBER('2-7-1'!J114), '2-7-1'!J114, IF(ISNUMBER('2-7-1'!K114), '2-7-1'!K114, IF(ISNUMBER('2-7-1'!L114), '2-7-1'!L114, IF(ISNUMBER('2-7-1'!M114), '2-7-1'!M114, "XXX"))))))</f>
        <v>0.40142857142857141</v>
      </c>
      <c r="U114" s="130">
        <f>IF(ISNUMBER('2-7-2'!H114), '2-7-2'!H114, IF(ISNUMBER('2-7-2'!I114), '2-7-2'!I114, IF(ISNUMBER('2-7-2'!J114), '2-7-2'!J114, IF(ISNUMBER('2-7-2'!K114), '2-7-2'!K114, IF(ISNUMBER('2-7-2'!L114), '2-7-2'!L114, IF(ISNUMBER('2-7-2'!M114), '2-7-2'!M114, "XXX"))))))</f>
        <v>0.2857142857142857</v>
      </c>
      <c r="V114" s="130">
        <f>IF(ISNUMBER('2-8-1'!H114), '2-8-1'!H114, IF(ISNUMBER('2-8-1'!I114), '2-8-1'!I114, IF(ISNUMBER('2-8-1'!J114), '2-8-1'!J114, IF(ISNUMBER('2-8-1'!K114), '2-8-1'!K114, IF(ISNUMBER('2-8-1'!L114), '2-8-1'!L114, IF(ISNUMBER('2-8-1'!M114), '2-8-1'!M114, "XXX"))))))</f>
        <v>0.63428571428571434</v>
      </c>
      <c r="W114" s="130">
        <f>IF(ISNUMBER('2-8-2'!H114), '2-8-2'!H114, IF(ISNUMBER('2-8-2'!I114), '2-8-2'!I114, IF(ISNUMBER('2-8-2'!J114), '2-8-2'!J114, IF(ISNUMBER('2-8-2'!K114), '2-8-2'!K114, IF(ISNUMBER('2-8-2'!L114), '2-8-2'!L114, IF(ISNUMBER('2-8-2'!M114), '2-8-2'!M114, "XXX"))))))</f>
        <v>0.43571428571428567</v>
      </c>
      <c r="X114" s="130">
        <f>IF(ISNUMBER('3-1'!I113), '3-1'!I113, "XXX")</f>
        <v>0.59</v>
      </c>
      <c r="Y114" s="130">
        <f>'3-2'!Q113</f>
        <v>-2.3219759E-2</v>
      </c>
    </row>
    <row r="115" spans="1:25" ht="15" x14ac:dyDescent="0.25">
      <c r="A115" s="19" t="s">
        <v>122</v>
      </c>
      <c r="B115" s="166" t="s">
        <v>122</v>
      </c>
      <c r="C115" s="165">
        <f>IF(ISNUMBER('1-1'!H115),'1-1'!H115, "XXX")</f>
        <v>4.5</v>
      </c>
      <c r="D115" s="130" t="str">
        <f>IF(UCDP!Y115, UCDP!Y115, "0.0")</f>
        <v>0.0</v>
      </c>
      <c r="E115" s="130">
        <f>IF(ISNUMBER('1-3'!I115), '1-3'!I115, IF(ISNUMBER('1-3'!J115), '1-3'!J115, IF(ISNUMBER('1-3'!K115), '1-3'!K115, IF(ISNUMBER('1-3'!L115), '1-3'!L115, IF(ISNUMBER('1-3'!M115), '1-3'!M115, IF(ISNUMBER('1-3'!P115), '1-3'!P115, IF(ISNUMBER('1-3'!Q115), '1-3'!Q115, "XXX")))))))</f>
        <v>55.666666666666671</v>
      </c>
      <c r="F115" s="130">
        <f>IF(ISNUMBER('1-4'!AP115),'1-4'!AP115, IF(ISNUMBER('1-4'!AQ115),'1-4'!AQ115, IF(ISNUMBER('1-4'!AR115),'1-4'!AR115, IF(ISNUMBER('1-4'!AS115),'1-4'!AS115, IF(ISNUMBER('1-4'!AT115),'1-4'!AT115, IF(ISNUMBER('1-4'!AU115),'1-4'!AU115, "XXX"))))))</f>
        <v>3</v>
      </c>
      <c r="G115" s="130">
        <f>IF(ISNUMBER('1-5'!H114),'1-5'!H114, "XXX")</f>
        <v>5</v>
      </c>
      <c r="H115" s="130">
        <f>IF(ISNUMBER('2-1-1'!H115), '2-1-1'!H115, IF(ISNUMBER('2-1-1'!I115), '2-1-1'!I115, IF(ISNUMBER('2-1-1'!J115), '2-1-1'!J115, IF(ISNUMBER('2-1-1'!K115), '2-1-1'!K115, IF(ISNUMBER('2-1-1'!L115), '2-1-1'!L115, IF(ISNUMBER('2-1-1'!M115), '2-1-1'!M115, "XXX"))))))</f>
        <v>0.5</v>
      </c>
      <c r="I115" s="130">
        <f>AVERAGE('2-1-2'!D114, '2-1-2'!E114)</f>
        <v>0.26517000000000002</v>
      </c>
      <c r="J115" s="130">
        <f>IF(ISNUMBER('2-2-1'!AC115), '2-2-1'!AC115, IF(ISNUMBER('2-2-1'!AD115), '2-2-1'!AD115, IF(ISNUMBER('2-2-1'!AE115), '2-2-1'!AE115, IF(ISNUMBER('2-2-1'!AF115), '2-2-1'!AF115, IF(ISNUMBER('2-2-1'!AG115), '2-2-1'!AG115, IF(ISNUMBER('2-2-1'!AH115), '2-2-1'!AH115, IF(ISNUMBER('2-2-1'!AI115), '2-2-1'!AI115, IF(ISNUMBER('2-2-1'!Y115), '2-2-1'!Y115, IF(ISNUMBER('2-2-1'!X115), '2-2-1'!X115, IF(ISNUMBER('2-2-1'!W115), '2-2-1'!W115, IF(ISNUMBER('2-2-1'!AF115), '2-2-1'!AF115, IF(ISNUMBER('2-2-1'!V115), '2-2-1'!V115, IF(ISNUMBER('2-2-1'!U115), '2-2-1'!U115, IF(ISNUMBER('2-2-1'!T115), '2-2-1'!T115,"XXX"))))))))))))))</f>
        <v>2.0015100000000001</v>
      </c>
      <c r="K115" s="130">
        <f>IF(ISNUMBER('2-2-2'!H115), '2-2-2'!H115, IF(ISNUMBER('2-2-2'!I115), '2-2-2'!I115, IF(ISNUMBER('2-2-2'!J115), '2-2-2'!J115, IF(ISNUMBER('2-2-2'!K115), '2-2-2'!K115, IF(ISNUMBER('2-2-2'!L115), '2-2-2'!L115, IF(ISNUMBER('2-2-2'!M115), '2-2-2'!M115, "XXX"))))))</f>
        <v>0.32857142857142857</v>
      </c>
      <c r="L115" s="130">
        <f>IF(ISNUMBER('2-3-1'!P115), '2-3-1'!P115, IF(ISNUMBER('2-3-1'!Q115), '2-3-1'!Q115, IF(ISNUMBER('2-3-1'!R115), '2-3-1'!R115, IF(ISNUMBER('2-3-1'!S115), '2-3-1'!S115, IF(ISNUMBER('2-3-1'!T115), '2-3-1'!T115, IF(ISNUMBER('2-3-1'!U115), '2-3-1'!U115, IF(ISNUMBER('2-3-1'!V115), '2-3-1'!V115, "XXX")))))))</f>
        <v>2.6584410699999999</v>
      </c>
      <c r="M115" s="130">
        <f>IF(ISNUMBER('2-3-2'!P115), '2-3-2'!P115, IF(ISNUMBER('2-3-2'!Q115), '2-3-2'!Q115, IF(ISNUMBER('2-3-2'!R115), '2-3-2'!R115, IF(ISNUMBER('2-3-2'!S115), '2-3-2'!S115, IF(ISNUMBER('2-3-2'!T115), '2-3-2'!T115, IF(ISNUMBER('2-3-2'!U115), '2-3-2'!U115, IF(ISNUMBER('2-3-2'!V115), '2-3-2'!V115, "XXX")))))))</f>
        <v>35.089183810000002</v>
      </c>
      <c r="N115" s="130">
        <f>IF(ISNUMBER('2-4-1'!V115),'2-4-1'!V115,IF(ISNUMBER('2-4-1'!U115),'2-4-1'!U115,IF(ISNUMBER('2-4-1'!W115),'2-4-1'!W115,IF(ISNUMBER('2-4-1'!T115),'2-4-1'!T115,IF(ISNUMBER('2-4-1'!X115),'2-4-1'!X115,IF(ISNUMBER('2-4-1'!S115),'2-4-1'!S115,'2016'!N115))))))</f>
        <v>5.2720498540000005</v>
      </c>
      <c r="O115" s="130">
        <f>IF(ISNUMBER('2-4-2'!D115), '2-4-2'!D115, IF(ISNUMBER('2-4-2'!E115), '2-4-2'!E115, IF(ISNUMBER('2-4-2'!C115), '2-4-2'!C115, IF(ISNUMBER('2-4-2'!F115), '2-4-2'!F115, IF(ISNUMBER('2-4-2'!G115), '2-4-2'!G115, IF(ISNUMBER('2-4-2'!H115), '2-4-2'!H115, IF(ISNUMBER('2-4-2'!I115), '2-4-2'!I115, IF(ISNUMBER('2-4-2'!J115), '2-4-2'!J115, "XXX"))))))))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IF(ISNUMBER('2-6-1'!H115), '2-6-1'!H115, IF(ISNUMBER('2-6-1'!I115), '2-6-1'!I115, IF(ISNUMBER('2-6-1'!J115), '2-6-1'!J115, "XXX")))))))</f>
        <v>45.432749999999999</v>
      </c>
      <c r="S115" s="130">
        <f>IF(ISNUMBER('2-6-2'!E115), '2-6-2'!E115, IF(ISNUMBER('2-6-2'!F115), '2-6-2'!F115, IF(ISNUMBER('2-6-2'!G115), '2-6-2'!G115, IF(ISNUMBER('2-6-2'!H115), '2-6-2'!H115, IF(ISNUMBER('2-6-2'!I115), '2-6-2'!I115, IF(ISNUMBER('2-6-2'!J115), '2-6-2'!J115, IF(ISNUMBER('2-6-2'!K115), '2-6-2'!K115, "XXX")))))))</f>
        <v>5.14</v>
      </c>
      <c r="T115" s="130">
        <f>IF(ISNUMBER('2-7-1'!H115), '2-7-1'!H115, IF(ISNUMBER('2-7-1'!I115), '2-7-1'!I115, IF(ISNUMBER('2-7-1'!J115), '2-7-1'!J115, IF(ISNUMBER('2-7-1'!K115), '2-7-1'!K115, IF(ISNUMBER('2-7-1'!L115), '2-7-1'!L115, IF(ISNUMBER('2-7-1'!M115), '2-7-1'!M115, "XXX"))))))</f>
        <v>0.48571428571428571</v>
      </c>
      <c r="U115" s="130">
        <f>IF(ISNUMBER('2-7-2'!H115), '2-7-2'!H115, IF(ISNUMBER('2-7-2'!I115), '2-7-2'!I115, IF(ISNUMBER('2-7-2'!J115), '2-7-2'!J115, IF(ISNUMBER('2-7-2'!K115), '2-7-2'!K115, IF(ISNUMBER('2-7-2'!L115), '2-7-2'!L115, IF(ISNUMBER('2-7-2'!M115), '2-7-2'!M115, "XXX"))))))</f>
        <v>0.38928571428571429</v>
      </c>
      <c r="V115" s="130">
        <f>IF(ISNUMBER('2-8-1'!H115), '2-8-1'!H115, IF(ISNUMBER('2-8-1'!I115), '2-8-1'!I115, IF(ISNUMBER('2-8-1'!J115), '2-8-1'!J115, IF(ISNUMBER('2-8-1'!K115), '2-8-1'!K115, IF(ISNUMBER('2-8-1'!L115), '2-8-1'!L115, IF(ISNUMBER('2-8-1'!M115), '2-8-1'!M115, "XXX"))))))</f>
        <v>0.62714285714285711</v>
      </c>
      <c r="W115" s="130">
        <f>IF(ISNUMBER('2-8-2'!H115), '2-8-2'!H115, IF(ISNUMBER('2-8-2'!I115), '2-8-2'!I115, IF(ISNUMBER('2-8-2'!J115), '2-8-2'!J115, IF(ISNUMBER('2-8-2'!K115), '2-8-2'!K115, IF(ISNUMBER('2-8-2'!L115), '2-8-2'!L115, IF(ISNUMBER('2-8-2'!M115), '2-8-2'!M115, "XXX"))))))</f>
        <v>0.45571428571428568</v>
      </c>
      <c r="X115" s="130">
        <f>IF(ISNUMBER('3-1'!I114), '3-1'!I114, "XXX")</f>
        <v>0.80600000000000005</v>
      </c>
      <c r="Y115" s="130">
        <f>'3-2'!Q114</f>
        <v>0.161953926</v>
      </c>
    </row>
    <row r="116" spans="1:25" ht="15" x14ac:dyDescent="0.25">
      <c r="A116" s="19" t="s">
        <v>123</v>
      </c>
      <c r="B116" s="166" t="s">
        <v>123</v>
      </c>
      <c r="C116" s="165">
        <f>IF(ISNUMBER('1-1'!H116),'1-1'!H116, "XXX")</f>
        <v>5.5</v>
      </c>
      <c r="D116" s="130">
        <f>IF(UCDP!Y116, UCDP!Y116, "0.0")</f>
        <v>4.5102080026436266E-2</v>
      </c>
      <c r="E116" s="130">
        <f>IF(ISNUMBER('1-3'!I116), '1-3'!I116, IF(ISNUMBER('1-3'!J116), '1-3'!J116, IF(ISNUMBER('1-3'!K116), '1-3'!K116, IF(ISNUMBER('1-3'!L116), '1-3'!L116, IF(ISNUMBER('1-3'!M116), '1-3'!M116, IF(ISNUMBER('1-3'!P116), '1-3'!P116, IF(ISNUMBER('1-3'!Q116), '1-3'!Q116, "XXX")))))))</f>
        <v>71.166666666666671</v>
      </c>
      <c r="F116" s="130">
        <f>IF(ISNUMBER('1-4'!AP116),'1-4'!AP116, IF(ISNUMBER('1-4'!AQ116),'1-4'!AQ116, IF(ISNUMBER('1-4'!AR116),'1-4'!AR116, IF(ISNUMBER('1-4'!AS116),'1-4'!AS116, IF(ISNUMBER('1-4'!AT116),'1-4'!AT116, IF(ISNUMBER('1-4'!AU116),'1-4'!AU116, "XXX"))))))</f>
        <v>3</v>
      </c>
      <c r="G116" s="130">
        <f>IF(ISNUMBER('1-5'!H115),'1-5'!H115, "XXX")</f>
        <v>6.7</v>
      </c>
      <c r="H116" s="130">
        <f>IF(ISNUMBER('2-1-1'!H116), '2-1-1'!H116, IF(ISNUMBER('2-1-1'!I116), '2-1-1'!I116, IF(ISNUMBER('2-1-1'!J116), '2-1-1'!J116, IF(ISNUMBER('2-1-1'!K116), '2-1-1'!K116, IF(ISNUMBER('2-1-1'!L116), '2-1-1'!L116, IF(ISNUMBER('2-1-1'!M116), '2-1-1'!M116, "XXX"))))))</f>
        <v>0.48571428571428565</v>
      </c>
      <c r="I116" s="130">
        <f>AVERAGE('2-1-2'!D115, '2-1-2'!E115)</f>
        <v>0.22664999999999999</v>
      </c>
      <c r="J116" s="130">
        <f>IF(ISNUMBER('2-2-1'!AC116), '2-2-1'!AC116, IF(ISNUMBER('2-2-1'!AD116), '2-2-1'!AD116, IF(ISNUMBER('2-2-1'!AE116), '2-2-1'!AE116, IF(ISNUMBER('2-2-1'!AF116), '2-2-1'!AF116, IF(ISNUMBER('2-2-1'!AG116), '2-2-1'!AG116, IF(ISNUMBER('2-2-1'!AH116), '2-2-1'!AH116, IF(ISNUMBER('2-2-1'!AI116), '2-2-1'!AI116, IF(ISNUMBER('2-2-1'!Y116), '2-2-1'!Y116, IF(ISNUMBER('2-2-1'!X116), '2-2-1'!X116, IF(ISNUMBER('2-2-1'!W116), '2-2-1'!W116, IF(ISNUMBER('2-2-1'!AF116), '2-2-1'!AF116, IF(ISNUMBER('2-2-1'!V116), '2-2-1'!V116, IF(ISNUMBER('2-2-1'!U116), '2-2-1'!U116, IF(ISNUMBER('2-2-1'!T116), '2-2-1'!T116,"XXX"))))))))))))))</f>
        <v>1.9642399999999998</v>
      </c>
      <c r="K116" s="130">
        <f>IF(ISNUMBER('2-2-2'!H116), '2-2-2'!H116, IF(ISNUMBER('2-2-2'!I116), '2-2-2'!I116, IF(ISNUMBER('2-2-2'!J116), '2-2-2'!J116, IF(ISNUMBER('2-2-2'!K116), '2-2-2'!K116, IF(ISNUMBER('2-2-2'!L116), '2-2-2'!L116, IF(ISNUMBER('2-2-2'!M116), '2-2-2'!M116, "XXX"))))))</f>
        <v>0.54285714285714282</v>
      </c>
      <c r="L116" s="130">
        <f>IF(ISNUMBER('2-3-1'!P116), '2-3-1'!P116, IF(ISNUMBER('2-3-1'!Q116), '2-3-1'!Q116, IF(ISNUMBER('2-3-1'!R116), '2-3-1'!R116, IF(ISNUMBER('2-3-1'!S116), '2-3-1'!S116, IF(ISNUMBER('2-3-1'!T116), '2-3-1'!T116, IF(ISNUMBER('2-3-1'!U116), '2-3-1'!U116, IF(ISNUMBER('2-3-1'!V116), '2-3-1'!V116, "XXX")))))))</f>
        <v>1.1204470399999999</v>
      </c>
      <c r="M116" s="130">
        <f>IF(ISNUMBER('2-3-2'!P116), '2-3-2'!P116, IF(ISNUMBER('2-3-2'!Q116), '2-3-2'!Q116, IF(ISNUMBER('2-3-2'!R116), '2-3-2'!R116, IF(ISNUMBER('2-3-2'!S116), '2-3-2'!S116, IF(ISNUMBER('2-3-2'!T116), '2-3-2'!T116, IF(ISNUMBER('2-3-2'!U116), '2-3-2'!U116, IF(ISNUMBER('2-3-2'!V116), '2-3-2'!V116, "XXX")))))))</f>
        <v>57.574401860000002</v>
      </c>
      <c r="N116" s="130">
        <f>IF(ISNUMBER('2-4-1'!V116),'2-4-1'!V116,IF(ISNUMBER('2-4-1'!U116),'2-4-1'!U116,IF(ISNUMBER('2-4-1'!W116),'2-4-1'!W116,IF(ISNUMBER('2-4-1'!T116),'2-4-1'!T116,IF(ISNUMBER('2-4-1'!X116),'2-4-1'!X116,IF(ISNUMBER('2-4-1'!S116),'2-4-1'!S116,'2016'!N116))))))</f>
        <v>1.96940445530979</v>
      </c>
      <c r="O116" s="130">
        <f>IF(ISNUMBER('2-4-2'!D116), '2-4-2'!D116, IF(ISNUMBER('2-4-2'!E116), '2-4-2'!E116, IF(ISNUMBER('2-4-2'!C116), '2-4-2'!C116, IF(ISNUMBER('2-4-2'!F116), '2-4-2'!F116, IF(ISNUMBER('2-4-2'!G116), '2-4-2'!G116, IF(ISNUMBER('2-4-2'!H116), '2-4-2'!H116, IF(ISNUMBER('2-4-2'!I116), '2-4-2'!I116, IF(ISNUMBER('2-4-2'!J116), '2-4-2'!J116, "XXX"))))))))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IF(ISNUMBER('2-6-1'!H116), '2-6-1'!H116, IF(ISNUMBER('2-6-1'!I116), '2-6-1'!I116, IF(ISNUMBER('2-6-1'!J116), '2-6-1'!J116, "XXX")))))))</f>
        <v>58.030529999999999</v>
      </c>
      <c r="S116" s="130">
        <f>IF(ISNUMBER('2-6-2'!E116), '2-6-2'!E116, IF(ISNUMBER('2-6-2'!F116), '2-6-2'!F116, IF(ISNUMBER('2-6-2'!G116), '2-6-2'!G116, IF(ISNUMBER('2-6-2'!H116), '2-6-2'!H116, IF(ISNUMBER('2-6-2'!I116), '2-6-2'!I116, IF(ISNUMBER('2-6-2'!J116), '2-6-2'!J116, IF(ISNUMBER('2-6-2'!K116), '2-6-2'!K116, "XXX")))))))</f>
        <v>7.67</v>
      </c>
      <c r="T116" s="130">
        <f>IF(ISNUMBER('2-7-1'!H116), '2-7-1'!H116, IF(ISNUMBER('2-7-1'!I116), '2-7-1'!I116, IF(ISNUMBER('2-7-1'!J116), '2-7-1'!J116, IF(ISNUMBER('2-7-1'!K116), '2-7-1'!K116, IF(ISNUMBER('2-7-1'!L116), '2-7-1'!L116, IF(ISNUMBER('2-7-1'!M116), '2-7-1'!M116, "XXX"))))))</f>
        <v>0.5842857142857143</v>
      </c>
      <c r="U116" s="130">
        <f>IF(ISNUMBER('2-7-2'!H116), '2-7-2'!H116, IF(ISNUMBER('2-7-2'!I116), '2-7-2'!I116, IF(ISNUMBER('2-7-2'!J116), '2-7-2'!J116, IF(ISNUMBER('2-7-2'!K116), '2-7-2'!K116, IF(ISNUMBER('2-7-2'!L116), '2-7-2'!L116, IF(ISNUMBER('2-7-2'!M116), '2-7-2'!M116, "XXX"))))))</f>
        <v>0.43428571428571427</v>
      </c>
      <c r="V116" s="130">
        <f>IF(ISNUMBER('2-8-1'!H116), '2-8-1'!H116, IF(ISNUMBER('2-8-1'!I116), '2-8-1'!I116, IF(ISNUMBER('2-8-1'!J116), '2-8-1'!J116, IF(ISNUMBER('2-8-1'!K116), '2-8-1'!K116, IF(ISNUMBER('2-8-1'!L116), '2-8-1'!L116, IF(ISNUMBER('2-8-1'!M116), '2-8-1'!M116, "XXX"))))))</f>
        <v>0.55999999999999994</v>
      </c>
      <c r="W116" s="130">
        <f>IF(ISNUMBER('2-8-2'!H116), '2-8-2'!H116, IF(ISNUMBER('2-8-2'!I116), '2-8-2'!I116, IF(ISNUMBER('2-8-2'!J116), '2-8-2'!J116, IF(ISNUMBER('2-8-2'!K116), '2-8-2'!K116, IF(ISNUMBER('2-8-2'!L116), '2-8-2'!L116, IF(ISNUMBER('2-8-2'!M116), '2-8-2'!M116, "XXX"))))))</f>
        <v>0.5</v>
      </c>
      <c r="X116" s="130">
        <f>IF(ISNUMBER('3-1'!I115), '3-1'!I115, "XXX")</f>
        <v>0.55300000000000005</v>
      </c>
      <c r="Y116" s="130">
        <f>'3-2'!Q115</f>
        <v>8.5339338000000001E-2</v>
      </c>
    </row>
    <row r="117" spans="1:25" ht="15" x14ac:dyDescent="0.25">
      <c r="A117" s="19" t="s">
        <v>124</v>
      </c>
      <c r="B117" s="166" t="s">
        <v>124</v>
      </c>
      <c r="C117" s="165">
        <f>IF(ISNUMBER('1-1'!H117),'1-1'!H117, "XXX")</f>
        <v>3.3</v>
      </c>
      <c r="D117" s="130" t="str">
        <f>IF(UCDP!Y117, UCDP!Y117, "0.0")</f>
        <v>0.0</v>
      </c>
      <c r="E117" s="130">
        <f>IF(ISNUMBER('1-3'!I117), '1-3'!I117, IF(ISNUMBER('1-3'!J117), '1-3'!J117, IF(ISNUMBER('1-3'!K117), '1-3'!K117, IF(ISNUMBER('1-3'!L117), '1-3'!L117, IF(ISNUMBER('1-3'!M117), '1-3'!M117, IF(ISNUMBER('1-3'!P117), '1-3'!P117, IF(ISNUMBER('1-3'!Q117), '1-3'!Q117, "XXX")))))))</f>
        <v>89.166666666666671</v>
      </c>
      <c r="F117" s="130">
        <f>IF(ISNUMBER('1-4'!AP117),'1-4'!AP117, IF(ISNUMBER('1-4'!AQ117),'1-4'!AQ117, IF(ISNUMBER('1-4'!AR117),'1-4'!AR117, IF(ISNUMBER('1-4'!AS117),'1-4'!AS117, IF(ISNUMBER('1-4'!AT117),'1-4'!AT117, IF(ISNUMBER('1-4'!AU117),'1-4'!AU117, "XXX"))))))</f>
        <v>1</v>
      </c>
      <c r="G117" s="130">
        <f>IF(ISNUMBER('1-5'!H116),'1-5'!H116, "XXX")</f>
        <v>2.9</v>
      </c>
      <c r="H117" s="130">
        <f>IF(ISNUMBER('2-1-1'!H117), '2-1-1'!H117, IF(ISNUMBER('2-1-1'!I117), '2-1-1'!I117, IF(ISNUMBER('2-1-1'!J117), '2-1-1'!J117, IF(ISNUMBER('2-1-1'!K117), '2-1-1'!K117, IF(ISNUMBER('2-1-1'!L117), '2-1-1'!L117, IF(ISNUMBER('2-1-1'!M117), '2-1-1'!M117, "XXX"))))))</f>
        <v>0.56571428571428573</v>
      </c>
      <c r="I117" s="130">
        <f>AVERAGE('2-1-2'!D116, '2-1-2'!E116)</f>
        <v>0.52696500000000002</v>
      </c>
      <c r="J117" s="130">
        <f>IF(ISNUMBER('2-2-1'!AC117), '2-2-1'!AC117, IF(ISNUMBER('2-2-1'!AD117), '2-2-1'!AD117, IF(ISNUMBER('2-2-1'!AE117), '2-2-1'!AE117, IF(ISNUMBER('2-2-1'!AF117), '2-2-1'!AF117, IF(ISNUMBER('2-2-1'!AG117), '2-2-1'!AG117, IF(ISNUMBER('2-2-1'!AH117), '2-2-1'!AH117, IF(ISNUMBER('2-2-1'!AI117), '2-2-1'!AI117, IF(ISNUMBER('2-2-1'!Y117), '2-2-1'!Y117, IF(ISNUMBER('2-2-1'!X117), '2-2-1'!X117, IF(ISNUMBER('2-2-1'!W117), '2-2-1'!W117, IF(ISNUMBER('2-2-1'!AF117), '2-2-1'!AF117, IF(ISNUMBER('2-2-1'!V117), '2-2-1'!V117, IF(ISNUMBER('2-2-1'!U117), '2-2-1'!U117, IF(ISNUMBER('2-2-1'!T117), '2-2-1'!T117,"XXX"))))))))))))))</f>
        <v>3.1000899999999998</v>
      </c>
      <c r="K117" s="130">
        <f>IF(ISNUMBER('2-2-2'!H117), '2-2-2'!H117, IF(ISNUMBER('2-2-2'!I117), '2-2-2'!I117, IF(ISNUMBER('2-2-2'!J117), '2-2-2'!J117, IF(ISNUMBER('2-2-2'!K117), '2-2-2'!K117, IF(ISNUMBER('2-2-2'!L117), '2-2-2'!L117, IF(ISNUMBER('2-2-2'!M117), '2-2-2'!M117, "XXX"))))))</f>
        <v>0.59714285714285709</v>
      </c>
      <c r="L117" s="130">
        <f>IF(ISNUMBER('2-3-1'!P117), '2-3-1'!P117, IF(ISNUMBER('2-3-1'!Q117), '2-3-1'!Q117, IF(ISNUMBER('2-3-1'!R117), '2-3-1'!R117, IF(ISNUMBER('2-3-1'!S117), '2-3-1'!S117, IF(ISNUMBER('2-3-1'!T117), '2-3-1'!T117, IF(ISNUMBER('2-3-1'!U117), '2-3-1'!U117, IF(ISNUMBER('2-3-1'!V117), '2-3-1'!V117, "XXX")))))))</f>
        <v>4.5093359900000003</v>
      </c>
      <c r="M117" s="130">
        <f>IF(ISNUMBER('2-3-2'!P117), '2-3-2'!P117, IF(ISNUMBER('2-3-2'!Q117), '2-3-2'!Q117, IF(ISNUMBER('2-3-2'!R117), '2-3-2'!R117, IF(ISNUMBER('2-3-2'!S117), '2-3-2'!S117, IF(ISNUMBER('2-3-2'!T117), '2-3-2'!T117, IF(ISNUMBER('2-3-2'!U117), '2-3-2'!U117, IF(ISNUMBER('2-3-2'!V117), '2-3-2'!V117, "XXX")))))))</f>
        <v>23.801603320000002</v>
      </c>
      <c r="N117" s="130">
        <f>IF(ISNUMBER('2-4-1'!V117),'2-4-1'!V117,IF(ISNUMBER('2-4-1'!U117),'2-4-1'!U117,IF(ISNUMBER('2-4-1'!W117),'2-4-1'!W117,IF(ISNUMBER('2-4-1'!T117),'2-4-1'!T117,IF(ISNUMBER('2-4-1'!X117),'2-4-1'!X117,IF(ISNUMBER('2-4-1'!S117),'2-4-1'!S117,'2016'!N117))))))</f>
        <v>19.57</v>
      </c>
      <c r="O117" s="130">
        <f>IF(ISNUMBER('2-4-2'!D117), '2-4-2'!D117, IF(ISNUMBER('2-4-2'!E117), '2-4-2'!E117, IF(ISNUMBER('2-4-2'!C117), '2-4-2'!C117, IF(ISNUMBER('2-4-2'!F117), '2-4-2'!F117, IF(ISNUMBER('2-4-2'!G117), '2-4-2'!G117, IF(ISNUMBER('2-4-2'!H117), '2-4-2'!H117, IF(ISNUMBER('2-4-2'!I117), '2-4-2'!I117, IF(ISNUMBER('2-4-2'!J117), '2-4-2'!J117, "XXX"))))))))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IF(ISNUMBER('2-6-1'!H117), '2-6-1'!H117, IF(ISNUMBER('2-6-1'!I117), '2-6-1'!I117, IF(ISNUMBER('2-6-1'!J117), '2-6-1'!J117, "XXX")))))))</f>
        <v>78.170209999999997</v>
      </c>
      <c r="S117" s="130">
        <f>IF(ISNUMBER('2-6-2'!E117), '2-6-2'!E117, IF(ISNUMBER('2-6-2'!F117), '2-6-2'!F117, IF(ISNUMBER('2-6-2'!G117), '2-6-2'!G117, IF(ISNUMBER('2-6-2'!H117), '2-6-2'!H117, IF(ISNUMBER('2-6-2'!I117), '2-6-2'!I117, IF(ISNUMBER('2-6-2'!J117), '2-6-2'!J117, IF(ISNUMBER('2-6-2'!K117), '2-6-2'!K117, "XXX")))))))</f>
        <v>0</v>
      </c>
      <c r="T117" s="130">
        <f>IF(ISNUMBER('2-7-1'!H117), '2-7-1'!H117, IF(ISNUMBER('2-7-1'!I117), '2-7-1'!I117, IF(ISNUMBER('2-7-1'!J117), '2-7-1'!J117, IF(ISNUMBER('2-7-1'!K117), '2-7-1'!K117, IF(ISNUMBER('2-7-1'!L117), '2-7-1'!L117, IF(ISNUMBER('2-7-1'!M117), '2-7-1'!M117, "XXX"))))))</f>
        <v>0.58285714285714285</v>
      </c>
      <c r="U117" s="130">
        <f>IF(ISNUMBER('2-7-2'!H117), '2-7-2'!H117, IF(ISNUMBER('2-7-2'!I117), '2-7-2'!I117, IF(ISNUMBER('2-7-2'!J117), '2-7-2'!J117, IF(ISNUMBER('2-7-2'!K117), '2-7-2'!K117, IF(ISNUMBER('2-7-2'!L117), '2-7-2'!L117, IF(ISNUMBER('2-7-2'!M117), '2-7-2'!M117, "XXX"))))))</f>
        <v>0.51642857142857146</v>
      </c>
      <c r="V117" s="130">
        <f>IF(ISNUMBER('2-8-1'!H117), '2-8-1'!H117, IF(ISNUMBER('2-8-1'!I117), '2-8-1'!I117, IF(ISNUMBER('2-8-1'!J117), '2-8-1'!J117, IF(ISNUMBER('2-8-1'!K117), '2-8-1'!K117, IF(ISNUMBER('2-8-1'!L117), '2-8-1'!L117, IF(ISNUMBER('2-8-1'!M117), '2-8-1'!M117, "XXX"))))))</f>
        <v>0.62571428571428567</v>
      </c>
      <c r="W117" s="130">
        <f>IF(ISNUMBER('2-8-2'!H117), '2-8-2'!H117, IF(ISNUMBER('2-8-2'!I117), '2-8-2'!I117, IF(ISNUMBER('2-8-2'!J117), '2-8-2'!J117, IF(ISNUMBER('2-8-2'!K117), '2-8-2'!K117, IF(ISNUMBER('2-8-2'!L117), '2-8-2'!L117, IF(ISNUMBER('2-8-2'!M117), '2-8-2'!M117, "XXX"))))))</f>
        <v>0.43</v>
      </c>
      <c r="X117" s="130">
        <f>IF(ISNUMBER('3-1'!I116), '3-1'!I116, "XXX")</f>
        <v>0.88900000000000001</v>
      </c>
      <c r="Y117" s="130">
        <f>'3-2'!Q116</f>
        <v>1.053482652</v>
      </c>
    </row>
    <row r="118" spans="1:25" ht="15" x14ac:dyDescent="0.25">
      <c r="A118" s="19" t="s">
        <v>125</v>
      </c>
      <c r="B118" s="166" t="s">
        <v>125</v>
      </c>
      <c r="C118" s="165">
        <f>IF(ISNUMBER('1-1'!H118),'1-1'!H118, "XXX")</f>
        <v>3.3</v>
      </c>
      <c r="D118" s="130" t="str">
        <f>IF(UCDP!Y118, UCDP!Y118, "0.0")</f>
        <v>0.0</v>
      </c>
      <c r="E118" s="130">
        <f>IF(ISNUMBER('1-3'!I118), '1-3'!I118, IF(ISNUMBER('1-3'!J118), '1-3'!J118, IF(ISNUMBER('1-3'!K118), '1-3'!K118, IF(ISNUMBER('1-3'!L118), '1-3'!L118, IF(ISNUMBER('1-3'!M118), '1-3'!M118, IF(ISNUMBER('1-3'!P118), '1-3'!P118, IF(ISNUMBER('1-3'!Q118), '1-3'!Q118, "XXX")))))))</f>
        <v>99.833333333333343</v>
      </c>
      <c r="F118" s="130">
        <f>IF(ISNUMBER('1-4'!AP118),'1-4'!AP118, IF(ISNUMBER('1-4'!AQ118),'1-4'!AQ118, IF(ISNUMBER('1-4'!AR118),'1-4'!AR118, IF(ISNUMBER('1-4'!AS118),'1-4'!AS118, IF(ISNUMBER('1-4'!AT118),'1-4'!AT118, IF(ISNUMBER('1-4'!AU118),'1-4'!AU118, "XXX"))))))</f>
        <v>1</v>
      </c>
      <c r="G118" s="130">
        <f>IF(ISNUMBER('1-5'!H117),'1-5'!H117, "XXX")</f>
        <v>2.7</v>
      </c>
      <c r="H118" s="130">
        <f>IF(ISNUMBER('2-1-1'!H118), '2-1-1'!H118, IF(ISNUMBER('2-1-1'!I118), '2-1-1'!I118, IF(ISNUMBER('2-1-1'!J118), '2-1-1'!J118, IF(ISNUMBER('2-1-1'!K118), '2-1-1'!K118, IF(ISNUMBER('2-1-1'!L118), '2-1-1'!L118, IF(ISNUMBER('2-1-1'!M118), '2-1-1'!M118, "XXX"))))))</f>
        <v>0.79285714285714282</v>
      </c>
      <c r="I118" s="130">
        <f>AVERAGE('2-1-2'!D117, '2-1-2'!E117)</f>
        <v>0.60611999999999999</v>
      </c>
      <c r="J118" s="130">
        <f>IF(ISNUMBER('2-2-1'!AC118), '2-2-1'!AC118, IF(ISNUMBER('2-2-1'!AD118), '2-2-1'!AD118, IF(ISNUMBER('2-2-1'!AE118), '2-2-1'!AE118, IF(ISNUMBER('2-2-1'!AF118), '2-2-1'!AF118, IF(ISNUMBER('2-2-1'!AG118), '2-2-1'!AG118, IF(ISNUMBER('2-2-1'!AH118), '2-2-1'!AH118, IF(ISNUMBER('2-2-1'!AI118), '2-2-1'!AI118, IF(ISNUMBER('2-2-1'!Y118), '2-2-1'!Y118, IF(ISNUMBER('2-2-1'!X118), '2-2-1'!X118, IF(ISNUMBER('2-2-1'!W118), '2-2-1'!W118, IF(ISNUMBER('2-2-1'!AF118), '2-2-1'!AF118, IF(ISNUMBER('2-2-1'!V118), '2-2-1'!V118, IF(ISNUMBER('2-2-1'!U118), '2-2-1'!U118, IF(ISNUMBER('2-2-1'!T118), '2-2-1'!T118,"XXX"))))))))))))))</f>
        <v>3.6236899999999999</v>
      </c>
      <c r="K118" s="130">
        <f>IF(ISNUMBER('2-2-2'!H118), '2-2-2'!H118, IF(ISNUMBER('2-2-2'!I118), '2-2-2'!I118, IF(ISNUMBER('2-2-2'!J118), '2-2-2'!J118, IF(ISNUMBER('2-2-2'!K118), '2-2-2'!K118, IF(ISNUMBER('2-2-2'!L118), '2-2-2'!L118, IF(ISNUMBER('2-2-2'!M118), '2-2-2'!M118, "XXX"))))))</f>
        <v>0.64428571428571424</v>
      </c>
      <c r="L118" s="130">
        <f>IF(ISNUMBER('2-3-1'!P118), '2-3-1'!P118, IF(ISNUMBER('2-3-1'!Q118), '2-3-1'!Q118, IF(ISNUMBER('2-3-1'!R118), '2-3-1'!R118, IF(ISNUMBER('2-3-1'!S118), '2-3-1'!S118, IF(ISNUMBER('2-3-1'!T118), '2-3-1'!T118, IF(ISNUMBER('2-3-1'!U118), '2-3-1'!U118, IF(ISNUMBER('2-3-1'!V118), '2-3-1'!V118, "XXX")))))))</f>
        <v>5.8582124699999998</v>
      </c>
      <c r="M118" s="130">
        <f>IF(ISNUMBER('2-3-2'!P118), '2-3-2'!P118, IF(ISNUMBER('2-3-2'!Q118), '2-3-2'!Q118, IF(ISNUMBER('2-3-2'!R118), '2-3-2'!R118, IF(ISNUMBER('2-3-2'!S118), '2-3-2'!S118, IF(ISNUMBER('2-3-2'!T118), '2-3-2'!T118, IF(ISNUMBER('2-3-2'!U118), '2-3-2'!U118, IF(ISNUMBER('2-3-2'!V118), '2-3-2'!V118, "XXX")))))))</f>
        <v>28.79403877</v>
      </c>
      <c r="N118" s="130">
        <f>IF(ISNUMBER('2-4-1'!V118),'2-4-1'!V118,IF(ISNUMBER('2-4-1'!U118),'2-4-1'!U118,IF(ISNUMBER('2-4-1'!W118),'2-4-1'!W118,IF(ISNUMBER('2-4-1'!T118),'2-4-1'!T118,IF(ISNUMBER('2-4-1'!X118),'2-4-1'!X118,IF(ISNUMBER('2-4-1'!S118),'2-4-1'!S118,'2016'!N118))))))</f>
        <v>25.497</v>
      </c>
      <c r="O118" s="130">
        <f>IF(ISNUMBER('2-4-2'!D118), '2-4-2'!D118, IF(ISNUMBER('2-4-2'!E118), '2-4-2'!E118, IF(ISNUMBER('2-4-2'!C118), '2-4-2'!C118, IF(ISNUMBER('2-4-2'!F118), '2-4-2'!F118, IF(ISNUMBER('2-4-2'!G118), '2-4-2'!G118, IF(ISNUMBER('2-4-2'!H118), '2-4-2'!H118, IF(ISNUMBER('2-4-2'!I118), '2-4-2'!I118, IF(ISNUMBER('2-4-2'!J118), '2-4-2'!J118, "XXX"))))))))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IF(ISNUMBER('2-6-1'!H118), '2-6-1'!H118, IF(ISNUMBER('2-6-1'!I118), '2-6-1'!I118, IF(ISNUMBER('2-6-1'!J118), '2-6-1'!J118, "XXX")))))))</f>
        <v>78.058920000000001</v>
      </c>
      <c r="S118" s="130">
        <f>IF(ISNUMBER('2-6-2'!E118), '2-6-2'!E118, IF(ISNUMBER('2-6-2'!F118), '2-6-2'!F118, IF(ISNUMBER('2-6-2'!G118), '2-6-2'!G118, IF(ISNUMBER('2-6-2'!H118), '2-6-2'!H118, IF(ISNUMBER('2-6-2'!I118), '2-6-2'!I118, IF(ISNUMBER('2-6-2'!J118), '2-6-2'!J118, IF(ISNUMBER('2-6-2'!K118), '2-6-2'!K118, "XXX")))))))</f>
        <v>0</v>
      </c>
      <c r="T118" s="130">
        <f>IF(ISNUMBER('2-7-1'!H118), '2-7-1'!H118, IF(ISNUMBER('2-7-1'!I118), '2-7-1'!I118, IF(ISNUMBER('2-7-1'!J118), '2-7-1'!J118, IF(ISNUMBER('2-7-1'!K118), '2-7-1'!K118, IF(ISNUMBER('2-7-1'!L118), '2-7-1'!L118, IF(ISNUMBER('2-7-1'!M118), '2-7-1'!M118, "XXX"))))))</f>
        <v>0.67571428571428582</v>
      </c>
      <c r="U118" s="130">
        <f>IF(ISNUMBER('2-7-2'!H118), '2-7-2'!H118, IF(ISNUMBER('2-7-2'!I118), '2-7-2'!I118, IF(ISNUMBER('2-7-2'!J118), '2-7-2'!J118, IF(ISNUMBER('2-7-2'!K118), '2-7-2'!K118, IF(ISNUMBER('2-7-2'!L118), '2-7-2'!L118, IF(ISNUMBER('2-7-2'!M118), '2-7-2'!M118, "XXX"))))))</f>
        <v>0.54142857142857148</v>
      </c>
      <c r="V118" s="130">
        <f>IF(ISNUMBER('2-8-1'!H118), '2-8-1'!H118, IF(ISNUMBER('2-8-1'!I118), '2-8-1'!I118, IF(ISNUMBER('2-8-1'!J118), '2-8-1'!J118, IF(ISNUMBER('2-8-1'!K118), '2-8-1'!K118, IF(ISNUMBER('2-8-1'!L118), '2-8-1'!L118, IF(ISNUMBER('2-8-1'!M118), '2-8-1'!M118, "XXX"))))))</f>
        <v>0.59571428571428575</v>
      </c>
      <c r="W118" s="130">
        <f>IF(ISNUMBER('2-8-2'!H118), '2-8-2'!H118, IF(ISNUMBER('2-8-2'!I118), '2-8-2'!I118, IF(ISNUMBER('2-8-2'!J118), '2-8-2'!J118, IF(ISNUMBER('2-8-2'!K118), '2-8-2'!K118, IF(ISNUMBER('2-8-2'!L118), '2-8-2'!L118, IF(ISNUMBER('2-8-2'!M118), '2-8-2'!M118, "XXX"))))))</f>
        <v>0.43857142857142856</v>
      </c>
      <c r="X118" s="130">
        <f>IF(ISNUMBER('3-1'!I117), '3-1'!I117, "XXX")</f>
        <v>0.88700000000000001</v>
      </c>
      <c r="Y118" s="130">
        <f>'3-2'!Q117</f>
        <v>1.1206372979999999</v>
      </c>
    </row>
    <row r="119" spans="1:25" ht="15" x14ac:dyDescent="0.25">
      <c r="A119" s="19" t="s">
        <v>126</v>
      </c>
      <c r="B119" s="166" t="s">
        <v>126</v>
      </c>
      <c r="C119" s="165">
        <f>IF(ISNUMBER('1-1'!H119),'1-1'!H119, "XXX")</f>
        <v>4</v>
      </c>
      <c r="D119" s="130" t="str">
        <f>IF(UCDP!Y119, UCDP!Y119, "0.0")</f>
        <v>0.0</v>
      </c>
      <c r="E119" s="130">
        <f>IF(ISNUMBER('1-3'!I119), '1-3'!I119, IF(ISNUMBER('1-3'!J119), '1-3'!J119, IF(ISNUMBER('1-3'!K119), '1-3'!K119, IF(ISNUMBER('1-3'!L119), '1-3'!L119, IF(ISNUMBER('1-3'!M119), '1-3'!M119, IF(ISNUMBER('1-3'!P119), '1-3'!P119, IF(ISNUMBER('1-3'!Q119), '1-3'!Q119, "XXX")))))))</f>
        <v>111.16666666666667</v>
      </c>
      <c r="F119" s="130">
        <f>IF(ISNUMBER('1-4'!AP119),'1-4'!AP119, IF(ISNUMBER('1-4'!AQ119),'1-4'!AQ119, IF(ISNUMBER('1-4'!AR119),'1-4'!AR119, IF(ISNUMBER('1-4'!AS119),'1-4'!AS119, IF(ISNUMBER('1-4'!AT119),'1-4'!AT119, IF(ISNUMBER('1-4'!AU119),'1-4'!AU119, "XXX"))))))</f>
        <v>1</v>
      </c>
      <c r="G119" s="130">
        <f>IF(ISNUMBER('1-5'!H118),'1-5'!H118, "XXX")</f>
        <v>5.6</v>
      </c>
      <c r="H119" s="130">
        <f>IF(ISNUMBER('2-1-1'!H119), '2-1-1'!H119, IF(ISNUMBER('2-1-1'!I119), '2-1-1'!I119, IF(ISNUMBER('2-1-1'!J119), '2-1-1'!J119, IF(ISNUMBER('2-1-1'!K119), '2-1-1'!K119, IF(ISNUMBER('2-1-1'!L119), '2-1-1'!L119, IF(ISNUMBER('2-1-1'!M119), '2-1-1'!M119, "XXX"))))))</f>
        <v>0.74285714285714288</v>
      </c>
      <c r="I119" s="130">
        <f>AVERAGE('2-1-2'!D118, '2-1-2'!E118)</f>
        <v>0.51958000000000004</v>
      </c>
      <c r="J119" s="130" t="str">
        <f>IF(ISNUMBER('2-2-1'!AC119), '2-2-1'!AC119, IF(ISNUMBER('2-2-1'!AD119), '2-2-1'!AD119, IF(ISNUMBER('2-2-1'!AE119), '2-2-1'!AE119, IF(ISNUMBER('2-2-1'!AF119), '2-2-1'!AF119, IF(ISNUMBER('2-2-1'!AG119), '2-2-1'!AG119, IF(ISNUMBER('2-2-1'!AH119), '2-2-1'!AH119, IF(ISNUMBER('2-2-1'!AI119), '2-2-1'!AI119, IF(ISNUMBER('2-2-1'!Y119), '2-2-1'!Y119, IF(ISNUMBER('2-2-1'!X119), '2-2-1'!X119, IF(ISNUMBER('2-2-1'!W119), '2-2-1'!W119, IF(ISNUMBER('2-2-1'!AF119), '2-2-1'!AF119, IF(ISNUMBER('2-2-1'!V119), '2-2-1'!V119, IF(ISNUMBER('2-2-1'!U119), '2-2-1'!U119, IF(ISNUMBER('2-2-1'!T119), '2-2-1'!T119,"XXX"))))))))))))))</f>
        <v>XXX</v>
      </c>
      <c r="K119" s="130">
        <f>IF(ISNUMBER('2-2-2'!H119), '2-2-2'!H119, IF(ISNUMBER('2-2-2'!I119), '2-2-2'!I119, IF(ISNUMBER('2-2-2'!J119), '2-2-2'!J119, IF(ISNUMBER('2-2-2'!K119), '2-2-2'!K119, IF(ISNUMBER('2-2-2'!L119), '2-2-2'!L119, IF(ISNUMBER('2-2-2'!M119), '2-2-2'!M119, "XXX"))))))</f>
        <v>0.80571428571428572</v>
      </c>
      <c r="L119" s="130">
        <f>IF(ISNUMBER('2-3-1'!P119), '2-3-1'!P119, IF(ISNUMBER('2-3-1'!Q119), '2-3-1'!Q119, IF(ISNUMBER('2-3-1'!R119), '2-3-1'!R119, IF(ISNUMBER('2-3-1'!S119), '2-3-1'!S119, IF(ISNUMBER('2-3-1'!T119), '2-3-1'!T119, IF(ISNUMBER('2-3-1'!U119), '2-3-1'!U119, IF(ISNUMBER('2-3-1'!V119), '2-3-1'!V119, "XXX")))))))</f>
        <v>1.74754524</v>
      </c>
      <c r="M119" s="130">
        <f>IF(ISNUMBER('2-3-2'!P119), '2-3-2'!P119, IF(ISNUMBER('2-3-2'!Q119), '2-3-2'!Q119, IF(ISNUMBER('2-3-2'!R119), '2-3-2'!R119, IF(ISNUMBER('2-3-2'!S119), '2-3-2'!S119, IF(ISNUMBER('2-3-2'!T119), '2-3-2'!T119, IF(ISNUMBER('2-3-2'!U119), '2-3-2'!U119, IF(ISNUMBER('2-3-2'!V119), '2-3-2'!V119, "XXX")))))))</f>
        <v>6.90943241</v>
      </c>
      <c r="N119" s="130">
        <f>IF(ISNUMBER('2-4-1'!V119),'2-4-1'!V119,IF(ISNUMBER('2-4-1'!U119),'2-4-1'!U119,IF(ISNUMBER('2-4-1'!W119),'2-4-1'!W119,IF(ISNUMBER('2-4-1'!T119),'2-4-1'!T119,IF(ISNUMBER('2-4-1'!X119),'2-4-1'!X119,IF(ISNUMBER('2-4-1'!S119),'2-4-1'!S119,'2016'!N119))))))</f>
        <v>1.7410000000000001</v>
      </c>
      <c r="O119" s="130">
        <f>IF(ISNUMBER('2-4-2'!D119), '2-4-2'!D119, IF(ISNUMBER('2-4-2'!E119), '2-4-2'!E119, IF(ISNUMBER('2-4-2'!C119), '2-4-2'!C119, IF(ISNUMBER('2-4-2'!F119), '2-4-2'!F119, IF(ISNUMBER('2-4-2'!G119), '2-4-2'!G119, IF(ISNUMBER('2-4-2'!H119), '2-4-2'!H119, IF(ISNUMBER('2-4-2'!I119), '2-4-2'!I119, IF(ISNUMBER('2-4-2'!J119), '2-4-2'!J119, "XXX"))))))))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IF(ISNUMBER('2-6-1'!H119), '2-6-1'!H119, IF(ISNUMBER('2-6-1'!I119), '2-6-1'!I119, IF(ISNUMBER('2-6-1'!J119), '2-6-1'!J119, "XXX")))))))</f>
        <v>99.50667</v>
      </c>
      <c r="S119" s="130">
        <f>IF(ISNUMBER('2-6-2'!E119), '2-6-2'!E119, IF(ISNUMBER('2-6-2'!F119), '2-6-2'!F119, IF(ISNUMBER('2-6-2'!G119), '2-6-2'!G119, IF(ISNUMBER('2-6-2'!H119), '2-6-2'!H119, IF(ISNUMBER('2-6-2'!I119), '2-6-2'!I119, IF(ISNUMBER('2-6-2'!J119), '2-6-2'!J119, IF(ISNUMBER('2-6-2'!K119), '2-6-2'!K119, "XXX")))))))</f>
        <v>0</v>
      </c>
      <c r="T119" s="130">
        <f>IF(ISNUMBER('2-7-1'!H119), '2-7-1'!H119, IF(ISNUMBER('2-7-1'!I119), '2-7-1'!I119, IF(ISNUMBER('2-7-1'!J119), '2-7-1'!J119, IF(ISNUMBER('2-7-1'!K119), '2-7-1'!K119, IF(ISNUMBER('2-7-1'!L119), '2-7-1'!L119, IF(ISNUMBER('2-7-1'!M119), '2-7-1'!M119, "XXX"))))))</f>
        <v>0.85428571428571431</v>
      </c>
      <c r="U119" s="130">
        <f>IF(ISNUMBER('2-7-2'!H119), '2-7-2'!H119, IF(ISNUMBER('2-7-2'!I119), '2-7-2'!I119, IF(ISNUMBER('2-7-2'!J119), '2-7-2'!J119, IF(ISNUMBER('2-7-2'!K119), '2-7-2'!K119, IF(ISNUMBER('2-7-2'!L119), '2-7-2'!L119, IF(ISNUMBER('2-7-2'!M119), '2-7-2'!M119, "XXX"))))))</f>
        <v>0.85214285714285709</v>
      </c>
      <c r="V119" s="130">
        <f>IF(ISNUMBER('2-8-1'!H119), '2-8-1'!H119, IF(ISNUMBER('2-8-1'!I119), '2-8-1'!I119, IF(ISNUMBER('2-8-1'!J119), '2-8-1'!J119, IF(ISNUMBER('2-8-1'!K119), '2-8-1'!K119, IF(ISNUMBER('2-8-1'!L119), '2-8-1'!L119, IF(ISNUMBER('2-8-1'!M119), '2-8-1'!M119, "XXX"))))))</f>
        <v>0.80428571428571427</v>
      </c>
      <c r="W119" s="130">
        <f>IF(ISNUMBER('2-8-2'!H119), '2-8-2'!H119, IF(ISNUMBER('2-8-2'!I119), '2-8-2'!I119, IF(ISNUMBER('2-8-2'!J119), '2-8-2'!J119, IF(ISNUMBER('2-8-2'!K119), '2-8-2'!K119, IF(ISNUMBER('2-8-2'!L119), '2-8-2'!L119, IF(ISNUMBER('2-8-2'!M119), '2-8-2'!M119, "XXX"))))))</f>
        <v>0.79142857142857148</v>
      </c>
      <c r="X119" s="130">
        <f>IF(ISNUMBER('3-1'!I118), '3-1'!I118, "XXX")</f>
        <v>8.3000000000000004E-2</v>
      </c>
      <c r="Y119" s="130">
        <f>'3-2'!Q118</f>
        <v>-0.87592637500000003</v>
      </c>
    </row>
    <row r="120" spans="1:25" ht="15" x14ac:dyDescent="0.25">
      <c r="A120" s="19" t="s">
        <v>127</v>
      </c>
      <c r="B120" s="166" t="s">
        <v>127</v>
      </c>
      <c r="C120" s="165">
        <f>IF(ISNUMBER('1-1'!H120),'1-1'!H120, "XXX")</f>
        <v>4.5999999999999996</v>
      </c>
      <c r="D120" s="130" t="str">
        <f>IF(UCDP!Y120, UCDP!Y120, "0.0")</f>
        <v>0.0</v>
      </c>
      <c r="E120" s="130">
        <f>IF(ISNUMBER('1-3'!I120), '1-3'!I120, IF(ISNUMBER('1-3'!J120), '1-3'!J120, IF(ISNUMBER('1-3'!K120), '1-3'!K120, IF(ISNUMBER('1-3'!L120), '1-3'!L120, IF(ISNUMBER('1-3'!M120), '1-3'!M120, IF(ISNUMBER('1-3'!P120), '1-3'!P120, IF(ISNUMBER('1-3'!Q120), '1-3'!Q120, "XXX")))))))</f>
        <v>79.166666666666671</v>
      </c>
      <c r="F120" s="130">
        <f>IF(ISNUMBER('1-4'!AP120),'1-4'!AP120, IF(ISNUMBER('1-4'!AQ120),'1-4'!AQ120, IF(ISNUMBER('1-4'!AR120),'1-4'!AR120, IF(ISNUMBER('1-4'!AS120),'1-4'!AS120, IF(ISNUMBER('1-4'!AT120),'1-4'!AT120, IF(ISNUMBER('1-4'!AU120),'1-4'!AU120, "XXX"))))))</f>
        <v>2</v>
      </c>
      <c r="G120" s="130">
        <f>IF(ISNUMBER('1-5'!H119),'1-5'!H119, "XXX")</f>
        <v>3.9</v>
      </c>
      <c r="H120" s="130">
        <f>IF(ISNUMBER('2-1-1'!H120), '2-1-1'!H120, IF(ISNUMBER('2-1-1'!I120), '2-1-1'!I120, IF(ISNUMBER('2-1-1'!J120), '2-1-1'!J120, IF(ISNUMBER('2-1-1'!K120), '2-1-1'!K120, IF(ISNUMBER('2-1-1'!L120), '2-1-1'!L120, IF(ISNUMBER('2-1-1'!M120), '2-1-1'!M120, "XXX"))))))</f>
        <v>0.4757142857142857</v>
      </c>
      <c r="I120" s="130">
        <f>AVERAGE('2-1-2'!D119, '2-1-2'!E119)</f>
        <v>0.43087999999999999</v>
      </c>
      <c r="J120" s="130">
        <f>IF(ISNUMBER('2-2-1'!AC120), '2-2-1'!AC120, IF(ISNUMBER('2-2-1'!AD120), '2-2-1'!AD120, IF(ISNUMBER('2-2-1'!AE120), '2-2-1'!AE120, IF(ISNUMBER('2-2-1'!AF120), '2-2-1'!AF120, IF(ISNUMBER('2-2-1'!AG120), '2-2-1'!AG120, IF(ISNUMBER('2-2-1'!AH120), '2-2-1'!AH120, IF(ISNUMBER('2-2-1'!AI120), '2-2-1'!AI120, IF(ISNUMBER('2-2-1'!Y120), '2-2-1'!Y120, IF(ISNUMBER('2-2-1'!X120), '2-2-1'!X120, IF(ISNUMBER('2-2-1'!W120), '2-2-1'!W120, IF(ISNUMBER('2-2-1'!AF120), '2-2-1'!AF120, IF(ISNUMBER('2-2-1'!V120), '2-2-1'!V120, IF(ISNUMBER('2-2-1'!U120), '2-2-1'!U120, IF(ISNUMBER('2-2-1'!T120), '2-2-1'!T120,"XXX"))))))))))))))</f>
        <v>1.53261</v>
      </c>
      <c r="K120" s="130">
        <f>IF(ISNUMBER('2-2-2'!H120), '2-2-2'!H120, IF(ISNUMBER('2-2-2'!I120), '2-2-2'!I120, IF(ISNUMBER('2-2-2'!J120), '2-2-2'!J120, IF(ISNUMBER('2-2-2'!K120), '2-2-2'!K120, IF(ISNUMBER('2-2-2'!L120), '2-2-2'!L120, IF(ISNUMBER('2-2-2'!M120), '2-2-2'!M120, "XXX"))))))</f>
        <v>0.52142857142857146</v>
      </c>
      <c r="L120" s="130">
        <f>IF(ISNUMBER('2-3-1'!P120), '2-3-1'!P120, IF(ISNUMBER('2-3-1'!Q120), '2-3-1'!Q120, IF(ISNUMBER('2-3-1'!R120), '2-3-1'!R120, IF(ISNUMBER('2-3-1'!S120), '2-3-1'!S120, IF(ISNUMBER('2-3-1'!T120), '2-3-1'!T120, IF(ISNUMBER('2-3-1'!U120), '2-3-1'!U120, IF(ISNUMBER('2-3-1'!V120), '2-3-1'!V120, "XXX")))))))</f>
        <v>4.1028852499999999</v>
      </c>
      <c r="M120" s="130">
        <f>IF(ISNUMBER('2-3-2'!P120), '2-3-2'!P120, IF(ISNUMBER('2-3-2'!Q120), '2-3-2'!Q120, IF(ISNUMBER('2-3-2'!R120), '2-3-2'!R120, IF(ISNUMBER('2-3-2'!S120), '2-3-2'!S120, IF(ISNUMBER('2-3-2'!T120), '2-3-2'!T120, IF(ISNUMBER('2-3-2'!U120), '2-3-2'!U120, IF(ISNUMBER('2-3-2'!V120), '2-3-2'!V120, "XXX")))))))</f>
        <v>20.176115039999999</v>
      </c>
      <c r="N120" s="130">
        <f>IF(ISNUMBER('2-4-1'!V120),'2-4-1'!V120,IF(ISNUMBER('2-4-1'!U120),'2-4-1'!U120,IF(ISNUMBER('2-4-1'!W120),'2-4-1'!W120,IF(ISNUMBER('2-4-1'!T120),'2-4-1'!T120,IF(ISNUMBER('2-4-1'!X120),'2-4-1'!X120,IF(ISNUMBER('2-4-1'!S120),'2-4-1'!S120,'2016'!N120))))))</f>
        <v>14.9</v>
      </c>
      <c r="O120" s="130">
        <f>IF(ISNUMBER('2-4-2'!D120), '2-4-2'!D120, IF(ISNUMBER('2-4-2'!E120), '2-4-2'!E120, IF(ISNUMBER('2-4-2'!C120), '2-4-2'!C120, IF(ISNUMBER('2-4-2'!F120), '2-4-2'!F120, IF(ISNUMBER('2-4-2'!G120), '2-4-2'!G120, IF(ISNUMBER('2-4-2'!H120), '2-4-2'!H120, IF(ISNUMBER('2-4-2'!I120), '2-4-2'!I120, IF(ISNUMBER('2-4-2'!J120), '2-4-2'!J120, "XXX"))))))))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IF(ISNUMBER('2-6-1'!H120), '2-6-1'!H120, IF(ISNUMBER('2-6-1'!I120), '2-6-1'!I120, IF(ISNUMBER('2-6-1'!J120), '2-6-1'!J120, "XXX")))))))</f>
        <v>67.182239999999993</v>
      </c>
      <c r="S120" s="130" t="str">
        <f>IF(ISNUMBER('2-6-2'!E120), '2-6-2'!E120, IF(ISNUMBER('2-6-2'!F120), '2-6-2'!F120, IF(ISNUMBER('2-6-2'!G120), '2-6-2'!G120, IF(ISNUMBER('2-6-2'!H120), '2-6-2'!H120, IF(ISNUMBER('2-6-2'!I120), '2-6-2'!I120, IF(ISNUMBER('2-6-2'!J120), '2-6-2'!J120, IF(ISNUMBER('2-6-2'!K120), '2-6-2'!K120, "XXX")))))))</f>
        <v>XXX</v>
      </c>
      <c r="T120" s="130">
        <f>IF(ISNUMBER('2-7-1'!H120), '2-7-1'!H120, IF(ISNUMBER('2-7-1'!I120), '2-7-1'!I120, IF(ISNUMBER('2-7-1'!J120), '2-7-1'!J120, IF(ISNUMBER('2-7-1'!K120), '2-7-1'!K120, IF(ISNUMBER('2-7-1'!L120), '2-7-1'!L120, IF(ISNUMBER('2-7-1'!M120), '2-7-1'!M120, "XXX"))))))</f>
        <v>0.51285714285714279</v>
      </c>
      <c r="U120" s="130">
        <f>IF(ISNUMBER('2-7-2'!H120), '2-7-2'!H120, IF(ISNUMBER('2-7-2'!I120), '2-7-2'!I120, IF(ISNUMBER('2-7-2'!J120), '2-7-2'!J120, IF(ISNUMBER('2-7-2'!K120), '2-7-2'!K120, IF(ISNUMBER('2-7-2'!L120), '2-7-2'!L120, IF(ISNUMBER('2-7-2'!M120), '2-7-2'!M120, "XXX"))))))</f>
        <v>0.37357142857142861</v>
      </c>
      <c r="V120" s="130">
        <f>IF(ISNUMBER('2-8-1'!H120), '2-8-1'!H120, IF(ISNUMBER('2-8-1'!I120), '2-8-1'!I120, IF(ISNUMBER('2-8-1'!J120), '2-8-1'!J120, IF(ISNUMBER('2-8-1'!K120), '2-8-1'!K120, IF(ISNUMBER('2-8-1'!L120), '2-8-1'!L120, IF(ISNUMBER('2-8-1'!M120), '2-8-1'!M120, "XXX"))))))</f>
        <v>0.57000000000000006</v>
      </c>
      <c r="W120" s="130">
        <f>IF(ISNUMBER('2-8-2'!H120), '2-8-2'!H120, IF(ISNUMBER('2-8-2'!I120), '2-8-2'!I120, IF(ISNUMBER('2-8-2'!J120), '2-8-2'!J120, IF(ISNUMBER('2-8-2'!K120), '2-8-2'!K120, IF(ISNUMBER('2-8-2'!L120), '2-8-2'!L120, IF(ISNUMBER('2-8-2'!M120), '2-8-2'!M120, "XXX"))))))</f>
        <v>0.39999999999999997</v>
      </c>
      <c r="X120" s="130">
        <f>IF(ISNUMBER('3-1'!I119), '3-1'!I119, "XXX")</f>
        <v>0.67700000000000005</v>
      </c>
      <c r="Y120" s="130">
        <f>'3-2'!Q119</f>
        <v>0.38327211100000003</v>
      </c>
    </row>
    <row r="121" spans="1:25" ht="15" x14ac:dyDescent="0.25">
      <c r="A121" s="19" t="s">
        <v>194</v>
      </c>
      <c r="B121" s="166" t="s">
        <v>128</v>
      </c>
      <c r="C121" s="165">
        <f>IF(ISNUMBER('1-1'!H121),'1-1'!H121, "XXX")</f>
        <v>4</v>
      </c>
      <c r="D121" s="130">
        <f>IF(UCDP!Y121, UCDP!Y121, "0.0")</f>
        <v>2.1660763881722597E-2</v>
      </c>
      <c r="E121" s="130">
        <f>IF(ISNUMBER('1-3'!I121), '1-3'!I121, IF(ISNUMBER('1-3'!J121), '1-3'!J121, IF(ISNUMBER('1-3'!K121), '1-3'!K121, IF(ISNUMBER('1-3'!L121), '1-3'!L121, IF(ISNUMBER('1-3'!M121), '1-3'!M121, IF(ISNUMBER('1-3'!P121), '1-3'!P121, IF(ISNUMBER('1-3'!Q121), '1-3'!Q121, "XXX")))))))</f>
        <v>68.666666666666671</v>
      </c>
      <c r="F121" s="130">
        <f>IF(ISNUMBER('1-4'!AP121),'1-4'!AP121, IF(ISNUMBER('1-4'!AQ121),'1-4'!AQ121, IF(ISNUMBER('1-4'!AR121),'1-4'!AR121, IF(ISNUMBER('1-4'!AS121),'1-4'!AS121, IF(ISNUMBER('1-4'!AT121),'1-4'!AT121, IF(ISNUMBER('1-4'!AU121),'1-4'!AU121, "XXX"))))))</f>
        <v>4</v>
      </c>
      <c r="G121" s="130">
        <f>IF(ISNUMBER('1-5'!H120),'1-5'!H120, "XXX")</f>
        <v>8.6</v>
      </c>
      <c r="H121" s="130">
        <f>IF(ISNUMBER('2-1-1'!H121), '2-1-1'!H121, IF(ISNUMBER('2-1-1'!I121), '2-1-1'!I121, IF(ISNUMBER('2-1-1'!J121), '2-1-1'!J121, IF(ISNUMBER('2-1-1'!K121), '2-1-1'!K121, IF(ISNUMBER('2-1-1'!L121), '2-1-1'!L121, IF(ISNUMBER('2-1-1'!M121), '2-1-1'!M121, "XXX"))))))</f>
        <v>0.65857142857142859</v>
      </c>
      <c r="I121" s="130">
        <f>AVERAGE('2-1-2'!D120, '2-1-2'!E120)</f>
        <v>0.64982000000000006</v>
      </c>
      <c r="J121" s="130" t="str">
        <f>IF(ISNUMBER('2-2-1'!AC121), '2-2-1'!AC121, IF(ISNUMBER('2-2-1'!AD121), '2-2-1'!AD121, IF(ISNUMBER('2-2-1'!AE121), '2-2-1'!AE121, IF(ISNUMBER('2-2-1'!AF121), '2-2-1'!AF121, IF(ISNUMBER('2-2-1'!AG121), '2-2-1'!AG121, IF(ISNUMBER('2-2-1'!AH121), '2-2-1'!AH121, IF(ISNUMBER('2-2-1'!AI121), '2-2-1'!AI121, IF(ISNUMBER('2-2-1'!Y121), '2-2-1'!Y121, IF(ISNUMBER('2-2-1'!X121), '2-2-1'!X121, IF(ISNUMBER('2-2-1'!W121), '2-2-1'!W121, IF(ISNUMBER('2-2-1'!AF121), '2-2-1'!AF121, IF(ISNUMBER('2-2-1'!V121), '2-2-1'!V121, IF(ISNUMBER('2-2-1'!U121), '2-2-1'!U121, IF(ISNUMBER('2-2-1'!T121), '2-2-1'!T121,"XXX"))))))))))))))</f>
        <v>XXX</v>
      </c>
      <c r="K121" s="130">
        <f>IF(ISNUMBER('2-2-2'!H121), '2-2-2'!H121, IF(ISNUMBER('2-2-2'!I121), '2-2-2'!I121, IF(ISNUMBER('2-2-2'!J121), '2-2-2'!J121, IF(ISNUMBER('2-2-2'!K121), '2-2-2'!K121, IF(ISNUMBER('2-2-2'!L121), '2-2-2'!L121, IF(ISNUMBER('2-2-2'!M121), '2-2-2'!M121, "XXX"))))))</f>
        <v>0.58857142857142863</v>
      </c>
      <c r="L121" s="130">
        <f>IF(ISNUMBER('2-3-1'!P121), '2-3-1'!P121, IF(ISNUMBER('2-3-1'!Q121), '2-3-1'!Q121, IF(ISNUMBER('2-3-1'!R121), '2-3-1'!R121, IF(ISNUMBER('2-3-1'!S121), '2-3-1'!S121, IF(ISNUMBER('2-3-1'!T121), '2-3-1'!T121, IF(ISNUMBER('2-3-1'!U121), '2-3-1'!U121, IF(ISNUMBER('2-3-1'!V121), '2-3-1'!V121, "XXX")))))))</f>
        <v>3.16959071</v>
      </c>
      <c r="M121" s="130">
        <f>IF(ISNUMBER('2-3-2'!P121), '2-3-2'!P121, IF(ISNUMBER('2-3-2'!Q121), '2-3-2'!Q121, IF(ISNUMBER('2-3-2'!R121), '2-3-2'!R121, IF(ISNUMBER('2-3-2'!S121), '2-3-2'!S121, IF(ISNUMBER('2-3-2'!T121), '2-3-2'!T121, IF(ISNUMBER('2-3-2'!U121), '2-3-2'!U121, IF(ISNUMBER('2-3-2'!V121), '2-3-2'!V121, "XXX")))))))</f>
        <v>34.832256319999999</v>
      </c>
      <c r="N121" s="130">
        <f>IF(ISNUMBER('2-4-1'!V121),'2-4-1'!V121,IF(ISNUMBER('2-4-1'!U121),'2-4-1'!U121,IF(ISNUMBER('2-4-1'!W121),'2-4-1'!W121,IF(ISNUMBER('2-4-1'!T121),'2-4-1'!T121,IF(ISNUMBER('2-4-1'!X121),'2-4-1'!X121,IF(ISNUMBER('2-4-1'!S121),'2-4-1'!S121,'2016'!N121))))))</f>
        <v>15.4225696209483</v>
      </c>
      <c r="O121" s="130">
        <f>IF(ISNUMBER('2-4-2'!D121), '2-4-2'!D121, IF(ISNUMBER('2-4-2'!E121), '2-4-2'!E121, IF(ISNUMBER('2-4-2'!C121), '2-4-2'!C121, IF(ISNUMBER('2-4-2'!F121), '2-4-2'!F121, IF(ISNUMBER('2-4-2'!G121), '2-4-2'!G121, IF(ISNUMBER('2-4-2'!H121), '2-4-2'!H121, IF(ISNUMBER('2-4-2'!I121), '2-4-2'!I121, IF(ISNUMBER('2-4-2'!J121), '2-4-2'!J121, "XXX"))))))))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IF(ISNUMBER('2-6-1'!H121), '2-6-1'!H121, IF(ISNUMBER('2-6-1'!I121), '2-6-1'!I121, IF(ISNUMBER('2-6-1'!J121), '2-6-1'!J121, "XXX")))))))</f>
        <v>92.758830000000003</v>
      </c>
      <c r="S121" s="130">
        <f>IF(ISNUMBER('2-6-2'!E121), '2-6-2'!E121, IF(ISNUMBER('2-6-2'!F121), '2-6-2'!F121, IF(ISNUMBER('2-6-2'!G121), '2-6-2'!G121, IF(ISNUMBER('2-6-2'!H121), '2-6-2'!H121, IF(ISNUMBER('2-6-2'!I121), '2-6-2'!I121, IF(ISNUMBER('2-6-2'!J121), '2-6-2'!J121, IF(ISNUMBER('2-6-2'!K121), '2-6-2'!K121, "XXX")))))))</f>
        <v>0</v>
      </c>
      <c r="T121" s="130">
        <f>IF(ISNUMBER('2-7-1'!H121), '2-7-1'!H121, IF(ISNUMBER('2-7-1'!I121), '2-7-1'!I121, IF(ISNUMBER('2-7-1'!J121), '2-7-1'!J121, IF(ISNUMBER('2-7-1'!K121), '2-7-1'!K121, IF(ISNUMBER('2-7-1'!L121), '2-7-1'!L121, IF(ISNUMBER('2-7-1'!M121), '2-7-1'!M121, "XXX"))))))</f>
        <v>0.42571428571428571</v>
      </c>
      <c r="U121" s="130">
        <f>IF(ISNUMBER('2-7-2'!H121), '2-7-2'!H121, IF(ISNUMBER('2-7-2'!I121), '2-7-2'!I121, IF(ISNUMBER('2-7-2'!J121), '2-7-2'!J121, IF(ISNUMBER('2-7-2'!K121), '2-7-2'!K121, IF(ISNUMBER('2-7-2'!L121), '2-7-2'!L121, IF(ISNUMBER('2-7-2'!M121), '2-7-2'!M121, "XXX"))))))</f>
        <v>0.38928571428571423</v>
      </c>
      <c r="V121" s="130">
        <f>IF(ISNUMBER('2-8-1'!H121), '2-8-1'!H121, IF(ISNUMBER('2-8-1'!I121), '2-8-1'!I121, IF(ISNUMBER('2-8-1'!J121), '2-8-1'!J121, IF(ISNUMBER('2-8-1'!K121), '2-8-1'!K121, IF(ISNUMBER('2-8-1'!L121), '2-8-1'!L121, IF(ISNUMBER('2-8-1'!M121), '2-8-1'!M121, "XXX"))))))</f>
        <v>0.54142857142857148</v>
      </c>
      <c r="W121" s="130">
        <f>IF(ISNUMBER('2-8-2'!H121), '2-8-2'!H121, IF(ISNUMBER('2-8-2'!I121), '2-8-2'!I121, IF(ISNUMBER('2-8-2'!J121), '2-8-2'!J121, IF(ISNUMBER('2-8-2'!K121), '2-8-2'!K121, IF(ISNUMBER('2-8-2'!L121), '2-8-2'!L121, IF(ISNUMBER('2-8-2'!M121), '2-8-2'!M121, "XXX"))))))</f>
        <v>0.43571428571428567</v>
      </c>
      <c r="X121" s="130">
        <f>IF(ISNUMBER('3-1'!I120), '3-1'!I120, "XXX")</f>
        <v>0.28100000000000003</v>
      </c>
      <c r="Y121" s="130">
        <f>'3-2'!Q120</f>
        <v>-0.91862881200000002</v>
      </c>
    </row>
    <row r="122" spans="1:25" ht="15" x14ac:dyDescent="0.25">
      <c r="A122" s="19" t="s">
        <v>129</v>
      </c>
      <c r="B122" s="166" t="s">
        <v>129</v>
      </c>
      <c r="C122" s="165">
        <f>IF(ISNUMBER('1-1'!H122),'1-1'!H122, "XXX")</f>
        <v>8</v>
      </c>
      <c r="D122" s="130">
        <f>IF(UCDP!Y122, UCDP!Y122, "0.0")</f>
        <v>2.6280444784617624E-2</v>
      </c>
      <c r="E122" s="130">
        <f>IF(ISNUMBER('1-3'!I122), '1-3'!I122, IF(ISNUMBER('1-3'!J122), '1-3'!J122, IF(ISNUMBER('1-3'!K122), '1-3'!K122, IF(ISNUMBER('1-3'!L122), '1-3'!L122, IF(ISNUMBER('1-3'!M122), '1-3'!M122, IF(ISNUMBER('1-3'!P122), '1-3'!P122, IF(ISNUMBER('1-3'!Q122), '1-3'!Q122, "XXX")))))))</f>
        <v>98.833333333333329</v>
      </c>
      <c r="F122" s="130">
        <f>IF(ISNUMBER('1-4'!AP122),'1-4'!AP122, IF(ISNUMBER('1-4'!AQ122),'1-4'!AQ122, IF(ISNUMBER('1-4'!AR122),'1-4'!AR122, IF(ISNUMBER('1-4'!AS122),'1-4'!AS122, IF(ISNUMBER('1-4'!AT122),'1-4'!AT122, IF(ISNUMBER('1-4'!AU122),'1-4'!AU122, "XXX"))))))</f>
        <v>3</v>
      </c>
      <c r="G122" s="130">
        <f>IF(ISNUMBER('1-5'!H121),'1-5'!H121, "XXX")</f>
        <v>7.7</v>
      </c>
      <c r="H122" s="130">
        <f>IF(ISNUMBER('2-1-1'!H122), '2-1-1'!H122, IF(ISNUMBER('2-1-1'!I122), '2-1-1'!I122, IF(ISNUMBER('2-1-1'!J122), '2-1-1'!J122, IF(ISNUMBER('2-1-1'!K122), '2-1-1'!K122, IF(ISNUMBER('2-1-1'!L122), '2-1-1'!L122, IF(ISNUMBER('2-1-1'!M122), '2-1-1'!M122, "XXX"))))))</f>
        <v>0.45714285714285713</v>
      </c>
      <c r="I122" s="130">
        <f>AVERAGE('2-1-2'!D121, '2-1-2'!E121)</f>
        <v>7.213E-2</v>
      </c>
      <c r="J122" s="130">
        <f>IF(ISNUMBER('2-2-1'!AC122), '2-2-1'!AC122, IF(ISNUMBER('2-2-1'!AD122), '2-2-1'!AD122, IF(ISNUMBER('2-2-1'!AE122), '2-2-1'!AE122, IF(ISNUMBER('2-2-1'!AF122), '2-2-1'!AF122, IF(ISNUMBER('2-2-1'!AG122), '2-2-1'!AG122, IF(ISNUMBER('2-2-1'!AH122), '2-2-1'!AH122, IF(ISNUMBER('2-2-1'!AI122), '2-2-1'!AI122, IF(ISNUMBER('2-2-1'!Y122), '2-2-1'!Y122, IF(ISNUMBER('2-2-1'!X122), '2-2-1'!X122, IF(ISNUMBER('2-2-1'!W122), '2-2-1'!W122, IF(ISNUMBER('2-2-1'!AF122), '2-2-1'!AF122, IF(ISNUMBER('2-2-1'!V122), '2-2-1'!V122, IF(ISNUMBER('2-2-1'!U122), '2-2-1'!U122, IF(ISNUMBER('2-2-1'!T122), '2-2-1'!T122,"XXX"))))))))))))))</f>
        <v>3.2029699999999997</v>
      </c>
      <c r="K122" s="130">
        <f>IF(ISNUMBER('2-2-2'!H122), '2-2-2'!H122, IF(ISNUMBER('2-2-2'!I122), '2-2-2'!I122, IF(ISNUMBER('2-2-2'!J122), '2-2-2'!J122, IF(ISNUMBER('2-2-2'!K122), '2-2-2'!K122, IF(ISNUMBER('2-2-2'!L122), '2-2-2'!L122, IF(ISNUMBER('2-2-2'!M122), '2-2-2'!M122, "XXX"))))))</f>
        <v>0.54285714285714282</v>
      </c>
      <c r="L122" s="130">
        <f>IF(ISNUMBER('2-3-1'!P122), '2-3-1'!P122, IF(ISNUMBER('2-3-1'!Q122), '2-3-1'!Q122, IF(ISNUMBER('2-3-1'!R122), '2-3-1'!R122, IF(ISNUMBER('2-3-1'!S122), '2-3-1'!S122, IF(ISNUMBER('2-3-1'!T122), '2-3-1'!T122, IF(ISNUMBER('2-3-1'!U122), '2-3-1'!U122, IF(ISNUMBER('2-3-1'!V122), '2-3-1'!V122, "XXX")))))))</f>
        <v>2.1633279299999999</v>
      </c>
      <c r="M122" s="130">
        <f>IF(ISNUMBER('2-3-2'!P122), '2-3-2'!P122, IF(ISNUMBER('2-3-2'!Q122), '2-3-2'!Q122, IF(ISNUMBER('2-3-2'!R122), '2-3-2'!R122, IF(ISNUMBER('2-3-2'!S122), '2-3-2'!S122, IF(ISNUMBER('2-3-2'!T122), '2-3-2'!T122, IF(ISNUMBER('2-3-2'!U122), '2-3-2'!U122, IF(ISNUMBER('2-3-2'!V122), '2-3-2'!V122, "XXX")))))))</f>
        <v>12.309829710000001</v>
      </c>
      <c r="N122" s="130">
        <f>IF(ISNUMBER('2-4-1'!V122),'2-4-1'!V122,IF(ISNUMBER('2-4-1'!U122),'2-4-1'!U122,IF(ISNUMBER('2-4-1'!W122),'2-4-1'!W122,IF(ISNUMBER('2-4-1'!T122),'2-4-1'!T122,IF(ISNUMBER('2-4-1'!X122),'2-4-1'!X122,IF(ISNUMBER('2-4-1'!S122),'2-4-1'!S122,'2016'!N122))))))</f>
        <v>7.3125587029444645</v>
      </c>
      <c r="O122" s="130">
        <f>IF(ISNUMBER('2-4-2'!D122), '2-4-2'!D122, IF(ISNUMBER('2-4-2'!E122), '2-4-2'!E122, IF(ISNUMBER('2-4-2'!C122), '2-4-2'!C122, IF(ISNUMBER('2-4-2'!F122), '2-4-2'!F122, IF(ISNUMBER('2-4-2'!G122), '2-4-2'!G122, IF(ISNUMBER('2-4-2'!H122), '2-4-2'!H122, IF(ISNUMBER('2-4-2'!I122), '2-4-2'!I122, IF(ISNUMBER('2-4-2'!J122), '2-4-2'!J122, "XXX"))))))))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IF(ISNUMBER('2-6-1'!H122), '2-6-1'!H122, IF(ISNUMBER('2-6-1'!I122), '2-6-1'!I122, IF(ISNUMBER('2-6-1'!J122), '2-6-1'!J122, "XXX")))))))</f>
        <v>28.784089999999999</v>
      </c>
      <c r="S122" s="130">
        <f>IF(ISNUMBER('2-6-2'!E122), '2-6-2'!E122, IF(ISNUMBER('2-6-2'!F122), '2-6-2'!F122, IF(ISNUMBER('2-6-2'!G122), '2-6-2'!G122, IF(ISNUMBER('2-6-2'!H122), '2-6-2'!H122, IF(ISNUMBER('2-6-2'!I122), '2-6-2'!I122, IF(ISNUMBER('2-6-2'!J122), '2-6-2'!J122, IF(ISNUMBER('2-6-2'!K122), '2-6-2'!K122, "XXX")))))))</f>
        <v>55.17</v>
      </c>
      <c r="T122" s="130">
        <f>IF(ISNUMBER('2-7-1'!H122), '2-7-1'!H122, IF(ISNUMBER('2-7-1'!I122), '2-7-1'!I122, IF(ISNUMBER('2-7-1'!J122), '2-7-1'!J122, IF(ISNUMBER('2-7-1'!K122), '2-7-1'!K122, IF(ISNUMBER('2-7-1'!L122), '2-7-1'!L122, IF(ISNUMBER('2-7-1'!M122), '2-7-1'!M122, "XXX"))))))</f>
        <v>0.72285714285714275</v>
      </c>
      <c r="U122" s="130">
        <f>IF(ISNUMBER('2-7-2'!H122), '2-7-2'!H122, IF(ISNUMBER('2-7-2'!I122), '2-7-2'!I122, IF(ISNUMBER('2-7-2'!J122), '2-7-2'!J122, IF(ISNUMBER('2-7-2'!K122), '2-7-2'!K122, IF(ISNUMBER('2-7-2'!L122), '2-7-2'!L122, IF(ISNUMBER('2-7-2'!M122), '2-7-2'!M122, "XXX"))))))</f>
        <v>0.72999999999999987</v>
      </c>
      <c r="V122" s="130">
        <f>IF(ISNUMBER('2-8-1'!H122), '2-8-1'!H122, IF(ISNUMBER('2-8-1'!I122), '2-8-1'!I122, IF(ISNUMBER('2-8-1'!J122), '2-8-1'!J122, IF(ISNUMBER('2-8-1'!K122), '2-8-1'!K122, IF(ISNUMBER('2-8-1'!L122), '2-8-1'!L122, IF(ISNUMBER('2-8-1'!M122), '2-8-1'!M122, "XXX"))))))</f>
        <v>0.7014285714285714</v>
      </c>
      <c r="W122" s="130">
        <f>IF(ISNUMBER('2-8-2'!H122), '2-8-2'!H122, IF(ISNUMBER('2-8-2'!I122), '2-8-2'!I122, IF(ISNUMBER('2-8-2'!J122), '2-8-2'!J122, IF(ISNUMBER('2-8-2'!K122), '2-8-2'!K122, IF(ISNUMBER('2-8-2'!L122), '2-8-2'!L122, IF(ISNUMBER('2-8-2'!M122), '2-8-2'!M122, "XXX"))))))</f>
        <v>0.73571428571428577</v>
      </c>
      <c r="X122" s="130">
        <f>IF(ISNUMBER('3-1'!I121), '3-1'!I121, "XXX")</f>
        <v>0.22800000000000001</v>
      </c>
      <c r="Y122" s="130">
        <f>'3-2'!Q121</f>
        <v>-1.1031101940000001</v>
      </c>
    </row>
    <row r="123" spans="1:25" ht="15" x14ac:dyDescent="0.25">
      <c r="A123" s="19" t="s">
        <v>130</v>
      </c>
      <c r="B123" s="166" t="s">
        <v>130</v>
      </c>
      <c r="C123" s="165">
        <f>IF(ISNUMBER('1-1'!H123),'1-1'!H123, "XXX")</f>
        <v>5.6</v>
      </c>
      <c r="D123" s="130" t="str">
        <f>IF(UCDP!Y123, UCDP!Y123, "0.0")</f>
        <v>0.0</v>
      </c>
      <c r="E123" s="130">
        <f>IF(ISNUMBER('1-3'!I123), '1-3'!I123, IF(ISNUMBER('1-3'!J123), '1-3'!J123, IF(ISNUMBER('1-3'!K123), '1-3'!K123, IF(ISNUMBER('1-3'!L123), '1-3'!L123, IF(ISNUMBER('1-3'!M123), '1-3'!M123, IF(ISNUMBER('1-3'!P123), '1-3'!P123, IF(ISNUMBER('1-3'!Q123), '1-3'!Q123, "XXX")))))))</f>
        <v>98</v>
      </c>
      <c r="F123" s="130">
        <f>IF(ISNUMBER('1-4'!AP123),'1-4'!AP123, IF(ISNUMBER('1-4'!AQ123),'1-4'!AQ123, IF(ISNUMBER('1-4'!AR123),'1-4'!AR123, IF(ISNUMBER('1-4'!AS123),'1-4'!AS123, IF(ISNUMBER('1-4'!AT123),'1-4'!AT123, IF(ISNUMBER('1-4'!AU123),'1-4'!AU123, "XXX"))))))</f>
        <v>3</v>
      </c>
      <c r="G123" s="130">
        <f>IF(ISNUMBER('1-5'!H122),'1-5'!H122, "XXX")</f>
        <v>8.9</v>
      </c>
      <c r="H123" s="130">
        <f>IF(ISNUMBER('2-1-1'!H123), '2-1-1'!H123, IF(ISNUMBER('2-1-1'!I123), '2-1-1'!I123, IF(ISNUMBER('2-1-1'!J123), '2-1-1'!J123, IF(ISNUMBER('2-1-1'!K123), '2-1-1'!K123, IF(ISNUMBER('2-1-1'!L123), '2-1-1'!L123, IF(ISNUMBER('2-1-1'!M123), '2-1-1'!M123, "XXX"))))))</f>
        <v>0.73999999999999988</v>
      </c>
      <c r="I123" s="130">
        <f>AVERAGE('2-1-2'!D122, '2-1-2'!E122)</f>
        <v>0.49229500000000004</v>
      </c>
      <c r="J123" s="130">
        <f>IF(ISNUMBER('2-2-1'!AC123), '2-2-1'!AC123, IF(ISNUMBER('2-2-1'!AD123), '2-2-1'!AD123, IF(ISNUMBER('2-2-1'!AE123), '2-2-1'!AE123, IF(ISNUMBER('2-2-1'!AF123), '2-2-1'!AF123, IF(ISNUMBER('2-2-1'!AG123), '2-2-1'!AG123, IF(ISNUMBER('2-2-1'!AH123), '2-2-1'!AH123, IF(ISNUMBER('2-2-1'!AI123), '2-2-1'!AI123, IF(ISNUMBER('2-2-1'!Y123), '2-2-1'!Y123, IF(ISNUMBER('2-2-1'!X123), '2-2-1'!X123, IF(ISNUMBER('2-2-1'!W123), '2-2-1'!W123, IF(ISNUMBER('2-2-1'!AF123), '2-2-1'!AF123, IF(ISNUMBER('2-2-1'!V123), '2-2-1'!V123, IF(ISNUMBER('2-2-1'!U123), '2-2-1'!U123, IF(ISNUMBER('2-2-1'!T123), '2-2-1'!T123,"XXX"))))))))))))))</f>
        <v>4.2009100000000004</v>
      </c>
      <c r="K123" s="130">
        <f>IF(ISNUMBER('2-2-2'!H123), '2-2-2'!H123, IF(ISNUMBER('2-2-2'!I123), '2-2-2'!I123, IF(ISNUMBER('2-2-2'!J123), '2-2-2'!J123, IF(ISNUMBER('2-2-2'!K123), '2-2-2'!K123, IF(ISNUMBER('2-2-2'!L123), '2-2-2'!L123, IF(ISNUMBER('2-2-2'!M123), '2-2-2'!M123, "XXX"))))))</f>
        <v>0.59285714285714286</v>
      </c>
      <c r="L123" s="130">
        <f>IF(ISNUMBER('2-3-1'!P123), '2-3-1'!P123, IF(ISNUMBER('2-3-1'!Q123), '2-3-1'!Q123, IF(ISNUMBER('2-3-1'!R123), '2-3-1'!R123, IF(ISNUMBER('2-3-1'!S123), '2-3-1'!S123, IF(ISNUMBER('2-3-1'!T123), '2-3-1'!T123, IF(ISNUMBER('2-3-1'!U123), '2-3-1'!U123, IF(ISNUMBER('2-3-1'!V123), '2-3-1'!V123, "XXX")))))))</f>
        <v>3.1078634300000001</v>
      </c>
      <c r="M123" s="130">
        <f>IF(ISNUMBER('2-3-2'!P123), '2-3-2'!P123, IF(ISNUMBER('2-3-2'!Q123), '2-3-2'!Q123, IF(ISNUMBER('2-3-2'!R123), '2-3-2'!R123, IF(ISNUMBER('2-3-2'!S123), '2-3-2'!S123, IF(ISNUMBER('2-3-2'!T123), '2-3-2'!T123, IF(ISNUMBER('2-3-2'!U123), '2-3-2'!U123, IF(ISNUMBER('2-3-2'!V123), '2-3-2'!V123, "XXX")))))))</f>
        <v>14.359864229999999</v>
      </c>
      <c r="N123" s="130">
        <f>IF(ISNUMBER('2-4-1'!V123),'2-4-1'!V123,IF(ISNUMBER('2-4-1'!U123),'2-4-1'!U123,IF(ISNUMBER('2-4-1'!W123),'2-4-1'!W123,IF(ISNUMBER('2-4-1'!T123),'2-4-1'!T123,IF(ISNUMBER('2-4-1'!X123),'2-4-1'!X123,IF(ISNUMBER('2-4-1'!S123),'2-4-1'!S123,'2016'!N123))))))</f>
        <v>3.6430000000000002</v>
      </c>
      <c r="O123" s="130" t="str">
        <f>IF(ISNUMBER('2-4-2'!D123), '2-4-2'!D123, IF(ISNUMBER('2-4-2'!E123), '2-4-2'!E123, IF(ISNUMBER('2-4-2'!C123), '2-4-2'!C123, IF(ISNUMBER('2-4-2'!F123), '2-4-2'!F123, IF(ISNUMBER('2-4-2'!G123), '2-4-2'!G123, IF(ISNUMBER('2-4-2'!H123), '2-4-2'!H123, IF(ISNUMBER('2-4-2'!I123), '2-4-2'!I123, IF(ISNUMBER('2-4-2'!J123), '2-4-2'!J123, "XXX"))))))))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IF(ISNUMBER('2-6-1'!H123), '2-6-1'!H123, IF(ISNUMBER('2-6-1'!I123), '2-6-1'!I123, IF(ISNUMBER('2-6-1'!J123), '2-6-1'!J123, "XXX")))))))</f>
        <v>94.685749999999999</v>
      </c>
      <c r="S123" s="130">
        <f>IF(ISNUMBER('2-6-2'!E123), '2-6-2'!E123, IF(ISNUMBER('2-6-2'!F123), '2-6-2'!F123, IF(ISNUMBER('2-6-2'!G123), '2-6-2'!G123, IF(ISNUMBER('2-6-2'!H123), '2-6-2'!H123, IF(ISNUMBER('2-6-2'!I123), '2-6-2'!I123, IF(ISNUMBER('2-6-2'!J123), '2-6-2'!J123, IF(ISNUMBER('2-6-2'!K123), '2-6-2'!K123, "XXX")))))))</f>
        <v>0</v>
      </c>
      <c r="T123" s="130">
        <f>IF(ISNUMBER('2-7-1'!H123), '2-7-1'!H123, IF(ISNUMBER('2-7-1'!I123), '2-7-1'!I123, IF(ISNUMBER('2-7-1'!J123), '2-7-1'!J123, IF(ISNUMBER('2-7-1'!K123), '2-7-1'!K123, IF(ISNUMBER('2-7-1'!L123), '2-7-1'!L123, IF(ISNUMBER('2-7-1'!M123), '2-7-1'!M123, "XXX"))))))</f>
        <v>0.74571428571428566</v>
      </c>
      <c r="U123" s="130">
        <f>IF(ISNUMBER('2-7-2'!H123), '2-7-2'!H123, IF(ISNUMBER('2-7-2'!I123), '2-7-2'!I123, IF(ISNUMBER('2-7-2'!J123), '2-7-2'!J123, IF(ISNUMBER('2-7-2'!K123), '2-7-2'!K123, IF(ISNUMBER('2-7-2'!L123), '2-7-2'!L123, IF(ISNUMBER('2-7-2'!M123), '2-7-2'!M123, "XXX"))))))</f>
        <v>0.7142857142857143</v>
      </c>
      <c r="V123" s="130">
        <f>IF(ISNUMBER('2-8-1'!H123), '2-8-1'!H123, IF(ISNUMBER('2-8-1'!I123), '2-8-1'!I123, IF(ISNUMBER('2-8-1'!J123), '2-8-1'!J123, IF(ISNUMBER('2-8-1'!K123), '2-8-1'!K123, IF(ISNUMBER('2-8-1'!L123), '2-8-1'!L123, IF(ISNUMBER('2-8-1'!M123), '2-8-1'!M123, "XXX"))))))</f>
        <v>0.73428571428571421</v>
      </c>
      <c r="W123" s="130">
        <f>IF(ISNUMBER('2-8-2'!H123), '2-8-2'!H123, IF(ISNUMBER('2-8-2'!I123), '2-8-2'!I123, IF(ISNUMBER('2-8-2'!J123), '2-8-2'!J123, IF(ISNUMBER('2-8-2'!K123), '2-8-2'!K123, IF(ISNUMBER('2-8-2'!L123), '2-8-2'!L123, IF(ISNUMBER('2-8-2'!M123), '2-8-2'!M123, "XXX"))))))</f>
        <v>0.63857142857142857</v>
      </c>
      <c r="X123" s="130">
        <f>IF(ISNUMBER('3-1'!I122), '3-1'!I122, "XXX")</f>
        <v>1.7000000000000001E-2</v>
      </c>
      <c r="Y123" s="130">
        <f>'3-2'!Q122</f>
        <v>-1.7525359389999999</v>
      </c>
    </row>
    <row r="124" spans="1:25" ht="15" x14ac:dyDescent="0.25">
      <c r="A124" s="19" t="s">
        <v>131</v>
      </c>
      <c r="B124" s="166" t="s">
        <v>131</v>
      </c>
      <c r="C124" s="165">
        <f>IF(ISNUMBER('1-1'!H124),'1-1'!H124, "XXX")</f>
        <v>6.3</v>
      </c>
      <c r="D124" s="130">
        <f>IF(UCDP!Y124, UCDP!Y124, "0.0")</f>
        <v>1.9416148643820849E-3</v>
      </c>
      <c r="E124" s="130">
        <f>IF(ISNUMBER('1-3'!I124), '1-3'!I124, IF(ISNUMBER('1-3'!J124), '1-3'!J124, IF(ISNUMBER('1-3'!K124), '1-3'!K124, IF(ISNUMBER('1-3'!L124), '1-3'!L124, IF(ISNUMBER('1-3'!M124), '1-3'!M124, IF(ISNUMBER('1-3'!P124), '1-3'!P124, IF(ISNUMBER('1-3'!Q124), '1-3'!Q124, "XXX")))))))</f>
        <v>78.666666666666671</v>
      </c>
      <c r="F124" s="130">
        <f>IF(ISNUMBER('1-4'!AP124),'1-4'!AP124, IF(ISNUMBER('1-4'!AQ124),'1-4'!AQ124, IF(ISNUMBER('1-4'!AR124),'1-4'!AR124, IF(ISNUMBER('1-4'!AS124),'1-4'!AS124, IF(ISNUMBER('1-4'!AT124),'1-4'!AT124, IF(ISNUMBER('1-4'!AU124),'1-4'!AU124, "XXX"))))))</f>
        <v>2</v>
      </c>
      <c r="G124" s="130">
        <f>IF(ISNUMBER('1-5'!H123),'1-5'!H123, "XXX")</f>
        <v>6.2</v>
      </c>
      <c r="H124" s="130">
        <f>IF(ISNUMBER('2-1-1'!H124), '2-1-1'!H124, IF(ISNUMBER('2-1-1'!I124), '2-1-1'!I124, IF(ISNUMBER('2-1-1'!J124), '2-1-1'!J124, IF(ISNUMBER('2-1-1'!K124), '2-1-1'!K124, IF(ISNUMBER('2-1-1'!L124), '2-1-1'!L124, IF(ISNUMBER('2-1-1'!M124), '2-1-1'!M124, "XXX"))))))</f>
        <v>0.39714285714285708</v>
      </c>
      <c r="I124" s="130">
        <f>AVERAGE('2-1-2'!D123, '2-1-2'!E123)</f>
        <v>0.14633499999999999</v>
      </c>
      <c r="J124" s="130">
        <f>IF(ISNUMBER('2-2-1'!AC124), '2-2-1'!AC124, IF(ISNUMBER('2-2-1'!AD124), '2-2-1'!AD124, IF(ISNUMBER('2-2-1'!AE124), '2-2-1'!AE124, IF(ISNUMBER('2-2-1'!AF124), '2-2-1'!AF124, IF(ISNUMBER('2-2-1'!AG124), '2-2-1'!AG124, IF(ISNUMBER('2-2-1'!AH124), '2-2-1'!AH124, IF(ISNUMBER('2-2-1'!AI124), '2-2-1'!AI124, IF(ISNUMBER('2-2-1'!Y124), '2-2-1'!Y124, IF(ISNUMBER('2-2-1'!X124), '2-2-1'!X124, IF(ISNUMBER('2-2-1'!W124), '2-2-1'!W124, IF(ISNUMBER('2-2-1'!AF124), '2-2-1'!AF124, IF(ISNUMBER('2-2-1'!V124), '2-2-1'!V124, IF(ISNUMBER('2-2-1'!U124), '2-2-1'!U124, IF(ISNUMBER('2-2-1'!T124), '2-2-1'!T124,"XXX"))))))))))))))</f>
        <v>3.3064200000000001</v>
      </c>
      <c r="K124" s="130">
        <f>IF(ISNUMBER('2-2-2'!H124), '2-2-2'!H124, IF(ISNUMBER('2-2-2'!I124), '2-2-2'!I124, IF(ISNUMBER('2-2-2'!J124), '2-2-2'!J124, IF(ISNUMBER('2-2-2'!K124), '2-2-2'!K124, IF(ISNUMBER('2-2-2'!L124), '2-2-2'!L124, IF(ISNUMBER('2-2-2'!M124), '2-2-2'!M124, "XXX"))))))</f>
        <v>0.46571428571428569</v>
      </c>
      <c r="L124" s="130">
        <f>IF(ISNUMBER('2-3-1'!P124), '2-3-1'!P124, IF(ISNUMBER('2-3-1'!Q124), '2-3-1'!Q124, IF(ISNUMBER('2-3-1'!R124), '2-3-1'!R124, IF(ISNUMBER('2-3-1'!S124), '2-3-1'!S124, IF(ISNUMBER('2-3-1'!T124), '2-3-1'!T124, IF(ISNUMBER('2-3-1'!U124), '2-3-1'!U124, IF(ISNUMBER('2-3-1'!V124), '2-3-1'!V124, "XXX")))))))</f>
        <v>1.1707708800000001</v>
      </c>
      <c r="M124" s="130">
        <f>IF(ISNUMBER('2-3-2'!P124), '2-3-2'!P124, IF(ISNUMBER('2-3-2'!Q124), '2-3-2'!Q124, IF(ISNUMBER('2-3-2'!R124), '2-3-2'!R124, IF(ISNUMBER('2-3-2'!S124), '2-3-2'!S124, IF(ISNUMBER('2-3-2'!T124), '2-3-2'!T124, IF(ISNUMBER('2-3-2'!U124), '2-3-2'!U124, IF(ISNUMBER('2-3-2'!V124), '2-3-2'!V124, "XXX")))))))</f>
        <v>55.238937380000003</v>
      </c>
      <c r="N124" s="130">
        <f>IF(ISNUMBER('2-4-1'!V124),'2-4-1'!V124,IF(ISNUMBER('2-4-1'!U124),'2-4-1'!U124,IF(ISNUMBER('2-4-1'!W124),'2-4-1'!W124,IF(ISNUMBER('2-4-1'!T124),'2-4-1'!T124,IF(ISNUMBER('2-4-1'!X124),'2-4-1'!X124,IF(ISNUMBER('2-4-1'!S124),'2-4-1'!S124,'2016'!N124))))))</f>
        <v>5.3369999999999997</v>
      </c>
      <c r="O124" s="130">
        <f>IF(ISNUMBER('2-4-2'!D124), '2-4-2'!D124, IF(ISNUMBER('2-4-2'!E124), '2-4-2'!E124, IF(ISNUMBER('2-4-2'!C124), '2-4-2'!C124, IF(ISNUMBER('2-4-2'!F124), '2-4-2'!F124, IF(ISNUMBER('2-4-2'!G124), '2-4-2'!G124, IF(ISNUMBER('2-4-2'!H124), '2-4-2'!H124, IF(ISNUMBER('2-4-2'!I124), '2-4-2'!I124, IF(ISNUMBER('2-4-2'!J124), '2-4-2'!J124, "XXX"))))))))</f>
        <v>29.9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IF(ISNUMBER('2-6-1'!H124), '2-6-1'!H124, IF(ISNUMBER('2-6-1'!I124), '2-6-1'!I124, IF(ISNUMBER('2-6-1'!J124), '2-6-1'!J124, "XXX")))))))</f>
        <v>31.369479999999999</v>
      </c>
      <c r="S124" s="130">
        <f>IF(ISNUMBER('2-6-2'!E124), '2-6-2'!E124, IF(ISNUMBER('2-6-2'!F124), '2-6-2'!F124, IF(ISNUMBER('2-6-2'!G124), '2-6-2'!G124, IF(ISNUMBER('2-6-2'!H124), '2-6-2'!H124, IF(ISNUMBER('2-6-2'!I124), '2-6-2'!I124, IF(ISNUMBER('2-6-2'!J124), '2-6-2'!J124, IF(ISNUMBER('2-6-2'!K124), '2-6-2'!K124, "XXX")))))))</f>
        <v>38.729999999999997</v>
      </c>
      <c r="T124" s="130">
        <f>IF(ISNUMBER('2-7-1'!H124), '2-7-1'!H124, IF(ISNUMBER('2-7-1'!I124), '2-7-1'!I124, IF(ISNUMBER('2-7-1'!J124), '2-7-1'!J124, IF(ISNUMBER('2-7-1'!K124), '2-7-1'!K124, IF(ISNUMBER('2-7-1'!L124), '2-7-1'!L124, IF(ISNUMBER('2-7-1'!M124), '2-7-1'!M124, "XXX"))))))</f>
        <v>0.53428571428571436</v>
      </c>
      <c r="U124" s="130">
        <f>IF(ISNUMBER('2-7-2'!H124), '2-7-2'!H124, IF(ISNUMBER('2-7-2'!I124), '2-7-2'!I124, IF(ISNUMBER('2-7-2'!J124), '2-7-2'!J124, IF(ISNUMBER('2-7-2'!K124), '2-7-2'!K124, IF(ISNUMBER('2-7-2'!L124), '2-7-2'!L124, IF(ISNUMBER('2-7-2'!M124), '2-7-2'!M124, "XXX"))))))</f>
        <v>0.42714285714285716</v>
      </c>
      <c r="V124" s="130">
        <f>IF(ISNUMBER('2-8-1'!H124), '2-8-1'!H124, IF(ISNUMBER('2-8-1'!I124), '2-8-1'!I124, IF(ISNUMBER('2-8-1'!J124), '2-8-1'!J124, IF(ISNUMBER('2-8-1'!K124), '2-8-1'!K124, IF(ISNUMBER('2-8-1'!L124), '2-8-1'!L124, IF(ISNUMBER('2-8-1'!M124), '2-8-1'!M124, "XXX"))))))</f>
        <v>0.65428571428571425</v>
      </c>
      <c r="W124" s="130">
        <f>IF(ISNUMBER('2-8-2'!H124), '2-8-2'!H124, IF(ISNUMBER('2-8-2'!I124), '2-8-2'!I124, IF(ISNUMBER('2-8-2'!J124), '2-8-2'!J124, IF(ISNUMBER('2-8-2'!K124), '2-8-2'!K124, IF(ISNUMBER('2-8-2'!L124), '2-8-2'!L124, IF(ISNUMBER('2-8-2'!M124), '2-8-2'!M124, "XXX"))))))</f>
        <v>0.52857142857142858</v>
      </c>
      <c r="X124" s="130">
        <f>IF(ISNUMBER('3-1'!I123), '3-1'!I123, "XXX")</f>
        <v>0.71899999999999997</v>
      </c>
      <c r="Y124" s="130">
        <f>'3-2'!Q123</f>
        <v>0.137756288</v>
      </c>
    </row>
    <row r="125" spans="1:25" ht="15" x14ac:dyDescent="0.25">
      <c r="A125" s="19" t="s">
        <v>132</v>
      </c>
      <c r="B125" s="166" t="s">
        <v>132</v>
      </c>
      <c r="C125" s="165">
        <f>IF(ISNUMBER('1-1'!H125),'1-1'!H125, "XXX")</f>
        <v>7</v>
      </c>
      <c r="D125" s="130" t="str">
        <f>IF(UCDP!Y125, UCDP!Y125, "0.0")</f>
        <v>0.0</v>
      </c>
      <c r="E125" s="130">
        <f>IF(ISNUMBER('1-3'!I125), '1-3'!I125, IF(ISNUMBER('1-3'!J125), '1-3'!J125, IF(ISNUMBER('1-3'!K125), '1-3'!K125, IF(ISNUMBER('1-3'!L125), '1-3'!L125, IF(ISNUMBER('1-3'!M125), '1-3'!M125, IF(ISNUMBER('1-3'!P125), '1-3'!P125, IF(ISNUMBER('1-3'!Q125), '1-3'!Q125, "XXX")))))))</f>
        <v>74.333333333333343</v>
      </c>
      <c r="F125" s="130">
        <f>IF(ISNUMBER('1-4'!AP125),'1-4'!AP125, IF(ISNUMBER('1-4'!AQ125),'1-4'!AQ125, IF(ISNUMBER('1-4'!AR125),'1-4'!AR125, IF(ISNUMBER('1-4'!AS125),'1-4'!AS125, IF(ISNUMBER('1-4'!AT125),'1-4'!AT125, IF(ISNUMBER('1-4'!AU125),'1-4'!AU125, "XXX"))))))</f>
        <v>1</v>
      </c>
      <c r="G125" s="130">
        <f>IF(ISNUMBER('1-5'!H124),'1-5'!H124, "XXX")</f>
        <v>5.5</v>
      </c>
      <c r="H125" s="130">
        <f>IF(ISNUMBER('2-1-1'!H125), '2-1-1'!H125, IF(ISNUMBER('2-1-1'!I125), '2-1-1'!I125, IF(ISNUMBER('2-1-1'!J125), '2-1-1'!J125, IF(ISNUMBER('2-1-1'!K125), '2-1-1'!K125, IF(ISNUMBER('2-1-1'!L125), '2-1-1'!L125, IF(ISNUMBER('2-1-1'!M125), '2-1-1'!M125, "XXX"))))))</f>
        <v>0.50142857142857133</v>
      </c>
      <c r="I125" s="130">
        <f>AVERAGE('2-1-2'!D124, '2-1-2'!E124)</f>
        <v>0.46909999999999996</v>
      </c>
      <c r="J125" s="130">
        <f>IF(ISNUMBER('2-2-1'!AC125), '2-2-1'!AC125, IF(ISNUMBER('2-2-1'!AD125), '2-2-1'!AD125, IF(ISNUMBER('2-2-1'!AE125), '2-2-1'!AE125, IF(ISNUMBER('2-2-1'!AF125), '2-2-1'!AF125, IF(ISNUMBER('2-2-1'!AG125), '2-2-1'!AG125, IF(ISNUMBER('2-2-1'!AH125), '2-2-1'!AH125, IF(ISNUMBER('2-2-1'!AI125), '2-2-1'!AI125, IF(ISNUMBER('2-2-1'!Y125), '2-2-1'!Y125, IF(ISNUMBER('2-2-1'!X125), '2-2-1'!X125, IF(ISNUMBER('2-2-1'!W125), '2-2-1'!W125, IF(ISNUMBER('2-2-1'!AF125), '2-2-1'!AF125, IF(ISNUMBER('2-2-1'!V125), '2-2-1'!V125, IF(ISNUMBER('2-2-1'!U125), '2-2-1'!U125, IF(ISNUMBER('2-2-1'!T125), '2-2-1'!T125,"XXX"))))))))))))))</f>
        <v>2.58507</v>
      </c>
      <c r="K125" s="130">
        <f>IF(ISNUMBER('2-2-2'!H125), '2-2-2'!H125, IF(ISNUMBER('2-2-2'!I125), '2-2-2'!I125, IF(ISNUMBER('2-2-2'!J125), '2-2-2'!J125, IF(ISNUMBER('2-2-2'!K125), '2-2-2'!K125, IF(ISNUMBER('2-2-2'!L125), '2-2-2'!L125, IF(ISNUMBER('2-2-2'!M125), '2-2-2'!M125, "XXX"))))))</f>
        <v>0.53142857142857147</v>
      </c>
      <c r="L125" s="130">
        <f>IF(ISNUMBER('2-3-1'!P125), '2-3-1'!P125, IF(ISNUMBER('2-3-1'!Q125), '2-3-1'!Q125, IF(ISNUMBER('2-3-1'!R125), '2-3-1'!R125, IF(ISNUMBER('2-3-1'!S125), '2-3-1'!S125, IF(ISNUMBER('2-3-1'!T125), '2-3-1'!T125, IF(ISNUMBER('2-3-1'!U125), '2-3-1'!U125, IF(ISNUMBER('2-3-1'!V125), '2-3-1'!V125, "XXX")))))))</f>
        <v>5.5705056199999996</v>
      </c>
      <c r="M125" s="130">
        <f>IF(ISNUMBER('2-3-2'!P125), '2-3-2'!P125, IF(ISNUMBER('2-3-2'!Q125), '2-3-2'!Q125, IF(ISNUMBER('2-3-2'!R125), '2-3-2'!R125, IF(ISNUMBER('2-3-2'!S125), '2-3-2'!S125, IF(ISNUMBER('2-3-2'!T125), '2-3-2'!T125, IF(ISNUMBER('2-3-2'!U125), '2-3-2'!U125, IF(ISNUMBER('2-3-2'!V125), '2-3-2'!V125, "XXX")))))))</f>
        <v>37.866638180000002</v>
      </c>
      <c r="N125" s="130">
        <f>IF(ISNUMBER('2-4-1'!V125),'2-4-1'!V125,IF(ISNUMBER('2-4-1'!U125),'2-4-1'!U125,IF(ISNUMBER('2-4-1'!W125),'2-4-1'!W125,IF(ISNUMBER('2-4-1'!T125),'2-4-1'!T125,IF(ISNUMBER('2-4-1'!X125),'2-4-1'!X125,IF(ISNUMBER('2-4-1'!S125),'2-4-1'!S125,'2016'!N125))))))</f>
        <v>23.3</v>
      </c>
      <c r="O125" s="130" t="str">
        <f>IF(ISNUMBER('2-4-2'!D125), '2-4-2'!D125, IF(ISNUMBER('2-4-2'!E125), '2-4-2'!E125, IF(ISNUMBER('2-4-2'!C125), '2-4-2'!C125, IF(ISNUMBER('2-4-2'!F125), '2-4-2'!F125, IF(ISNUMBER('2-4-2'!G125), '2-4-2'!G125, IF(ISNUMBER('2-4-2'!H125), '2-4-2'!H125, IF(ISNUMBER('2-4-2'!I125), '2-4-2'!I125, IF(ISNUMBER('2-4-2'!J125), '2-4-2'!J125, "XXX"))))))))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IF(ISNUMBER('2-6-1'!H125), '2-6-1'!H125, IF(ISNUMBER('2-6-1'!I125), '2-6-1'!I125, IF(ISNUMBER('2-6-1'!J125), '2-6-1'!J125, "XXX")))))))</f>
        <v>67.558229999999995</v>
      </c>
      <c r="S125" s="130">
        <f>IF(ISNUMBER('2-6-2'!E125), '2-6-2'!E125, IF(ISNUMBER('2-6-2'!F125), '2-6-2'!F125, IF(ISNUMBER('2-6-2'!G125), '2-6-2'!G125, IF(ISNUMBER('2-6-2'!H125), '2-6-2'!H125, IF(ISNUMBER('2-6-2'!I125), '2-6-2'!I125, IF(ISNUMBER('2-6-2'!J125), '2-6-2'!J125, IF(ISNUMBER('2-6-2'!K125), '2-6-2'!K125, "XXX")))))))</f>
        <v>7.0000000000000007E-2</v>
      </c>
      <c r="T125" s="130">
        <f>IF(ISNUMBER('2-7-1'!H125), '2-7-1'!H125, IF(ISNUMBER('2-7-1'!I125), '2-7-1'!I125, IF(ISNUMBER('2-7-1'!J125), '2-7-1'!J125, IF(ISNUMBER('2-7-1'!K125), '2-7-1'!K125, IF(ISNUMBER('2-7-1'!L125), '2-7-1'!L125, IF(ISNUMBER('2-7-1'!M125), '2-7-1'!M125, "XXX"))))))</f>
        <v>0.44</v>
      </c>
      <c r="U125" s="130">
        <f>IF(ISNUMBER('2-7-2'!H125), '2-7-2'!H125, IF(ISNUMBER('2-7-2'!I125), '2-7-2'!I125, IF(ISNUMBER('2-7-2'!J125), '2-7-2'!J125, IF(ISNUMBER('2-7-2'!K125), '2-7-2'!K125, IF(ISNUMBER('2-7-2'!L125), '2-7-2'!L125, IF(ISNUMBER('2-7-2'!M125), '2-7-2'!M125, "XXX"))))))</f>
        <v>0.38285714285714284</v>
      </c>
      <c r="V125" s="130">
        <f>IF(ISNUMBER('2-8-1'!H125), '2-8-1'!H125, IF(ISNUMBER('2-8-1'!I125), '2-8-1'!I125, IF(ISNUMBER('2-8-1'!J125), '2-8-1'!J125, IF(ISNUMBER('2-8-1'!K125), '2-8-1'!K125, IF(ISNUMBER('2-8-1'!L125), '2-8-1'!L125, IF(ISNUMBER('2-8-1'!M125), '2-8-1'!M125, "XXX"))))))</f>
        <v>0.53714285714285714</v>
      </c>
      <c r="W125" s="130">
        <f>IF(ISNUMBER('2-8-2'!H125), '2-8-2'!H125, IF(ISNUMBER('2-8-2'!I125), '2-8-2'!I125, IF(ISNUMBER('2-8-2'!J125), '2-8-2'!J125, IF(ISNUMBER('2-8-2'!K125), '2-8-2'!K125, IF(ISNUMBER('2-8-2'!L125), '2-8-2'!L125, IF(ISNUMBER('2-8-2'!M125), '2-8-2'!M125, "XXX"))))))</f>
        <v>0.37857142857142856</v>
      </c>
      <c r="X125" s="130">
        <f>IF(ISNUMBER('3-1'!I124), '3-1'!I124, "XXX")</f>
        <v>0.504</v>
      </c>
      <c r="Y125" s="130">
        <f>'3-2'!Q124</f>
        <v>0.35785373999999998</v>
      </c>
    </row>
    <row r="126" spans="1:25" ht="15" x14ac:dyDescent="0.25">
      <c r="A126" s="19" t="s">
        <v>133</v>
      </c>
      <c r="B126" s="166" t="s">
        <v>133</v>
      </c>
      <c r="C126" s="165">
        <f>IF(ISNUMBER('1-1'!H126),'1-1'!H126, "XXX")</f>
        <v>6.9</v>
      </c>
      <c r="D126" s="130" t="str">
        <f>IF(UCDP!Y126, UCDP!Y126, "0.0")</f>
        <v>0.0</v>
      </c>
      <c r="E126" s="130">
        <f>IF(ISNUMBER('1-3'!I126), '1-3'!I126, IF(ISNUMBER('1-3'!J126), '1-3'!J126, IF(ISNUMBER('1-3'!K126), '1-3'!K126, IF(ISNUMBER('1-3'!L126), '1-3'!L126, IF(ISNUMBER('1-3'!M126), '1-3'!M126, IF(ISNUMBER('1-3'!P126), '1-3'!P126, IF(ISNUMBER('1-3'!Q126), '1-3'!Q126, "XXX")))))))</f>
        <v>79.5</v>
      </c>
      <c r="F126" s="130" t="str">
        <f>IF(ISNUMBER('1-4'!AP126),'1-4'!AP126, IF(ISNUMBER('1-4'!AQ126),'1-4'!AQ126, IF(ISNUMBER('1-4'!AR126),'1-4'!AR126, IF(ISNUMBER('1-4'!AS126),'1-4'!AS126, IF(ISNUMBER('1-4'!AT126),'1-4'!AT126, IF(ISNUMBER('1-4'!AU126),'1-4'!AU126, "XXX"))))))</f>
        <v>XXX</v>
      </c>
      <c r="G126" s="130">
        <f>IF(ISNUMBER('1-5'!H125),'1-5'!H125, "XXX")</f>
        <v>5.2</v>
      </c>
      <c r="H126" s="130">
        <f>IF(ISNUMBER('2-1-1'!H126), '2-1-1'!H126, IF(ISNUMBER('2-1-1'!I126), '2-1-1'!I126, IF(ISNUMBER('2-1-1'!J126), '2-1-1'!J126, IF(ISNUMBER('2-1-1'!K126), '2-1-1'!K126, IF(ISNUMBER('2-1-1'!L126), '2-1-1'!L126, IF(ISNUMBER('2-1-1'!M126), '2-1-1'!M126, "XXX"))))))</f>
        <v>0.66285714285714281</v>
      </c>
      <c r="I126" s="130">
        <f>AVERAGE('2-1-2'!D125, '2-1-2'!E125)</f>
        <v>0.43786999999999998</v>
      </c>
      <c r="J126" s="130">
        <f>IF(ISNUMBER('2-2-1'!AC126), '2-2-1'!AC126, IF(ISNUMBER('2-2-1'!AD126), '2-2-1'!AD126, IF(ISNUMBER('2-2-1'!AE126), '2-2-1'!AE126, IF(ISNUMBER('2-2-1'!AF126), '2-2-1'!AF126, IF(ISNUMBER('2-2-1'!AG126), '2-2-1'!AG126, IF(ISNUMBER('2-2-1'!AH126), '2-2-1'!AH126, IF(ISNUMBER('2-2-1'!AI126), '2-2-1'!AI126, IF(ISNUMBER('2-2-1'!Y126), '2-2-1'!Y126, IF(ISNUMBER('2-2-1'!X126), '2-2-1'!X126, IF(ISNUMBER('2-2-1'!W126), '2-2-1'!W126, IF(ISNUMBER('2-2-1'!AF126), '2-2-1'!AF126, IF(ISNUMBER('2-2-1'!V126), '2-2-1'!V126, IF(ISNUMBER('2-2-1'!U126), '2-2-1'!U126, IF(ISNUMBER('2-2-1'!T126), '2-2-1'!T126,"XXX"))))))))))))))</f>
        <v>1.8391</v>
      </c>
      <c r="K126" s="130">
        <f>IF(ISNUMBER('2-2-2'!H126), '2-2-2'!H126, IF(ISNUMBER('2-2-2'!I126), '2-2-2'!I126, IF(ISNUMBER('2-2-2'!J126), '2-2-2'!J126, IF(ISNUMBER('2-2-2'!K126), '2-2-2'!K126, IF(ISNUMBER('2-2-2'!L126), '2-2-2'!L126, IF(ISNUMBER('2-2-2'!M126), '2-2-2'!M126, "XXX"))))))</f>
        <v>0.63428571428571434</v>
      </c>
      <c r="L126" s="130">
        <f>IF(ISNUMBER('2-3-1'!P126), '2-3-1'!P126, IF(ISNUMBER('2-3-1'!Q126), '2-3-1'!Q126, IF(ISNUMBER('2-3-1'!R126), '2-3-1'!R126, IF(ISNUMBER('2-3-1'!S126), '2-3-1'!S126, IF(ISNUMBER('2-3-1'!T126), '2-3-1'!T126, IF(ISNUMBER('2-3-1'!U126), '2-3-1'!U126, IF(ISNUMBER('2-3-1'!V126), '2-3-1'!V126, "XXX")))))))</f>
        <v>3.20524502</v>
      </c>
      <c r="M126" s="130">
        <f>IF(ISNUMBER('2-3-2'!P126), '2-3-2'!P126, IF(ISNUMBER('2-3-2'!Q126), '2-3-2'!Q126, IF(ISNUMBER('2-3-2'!R126), '2-3-2'!R126, IF(ISNUMBER('2-3-2'!S126), '2-3-2'!S126, IF(ISNUMBER('2-3-2'!T126), '2-3-2'!T126, IF(ISNUMBER('2-3-2'!U126), '2-3-2'!U126, IF(ISNUMBER('2-3-2'!V126), '2-3-2'!V126, "XXX")))))))</f>
        <v>24.773212430000001</v>
      </c>
      <c r="N126" s="130">
        <f>IF(ISNUMBER('2-4-1'!V126),'2-4-1'!V126,IF(ISNUMBER('2-4-1'!U126),'2-4-1'!U126,IF(ISNUMBER('2-4-1'!W126),'2-4-1'!W126,IF(ISNUMBER('2-4-1'!T126),'2-4-1'!T126,IF(ISNUMBER('2-4-1'!X126),'2-4-1'!X126,IF(ISNUMBER('2-4-1'!S126),'2-4-1'!S126,'2016'!N126))))))</f>
        <v>7.5958096285996604</v>
      </c>
      <c r="O126" s="130" t="str">
        <f>IF(ISNUMBER('2-4-2'!D126), '2-4-2'!D126, IF(ISNUMBER('2-4-2'!E126), '2-4-2'!E126, IF(ISNUMBER('2-4-2'!C126), '2-4-2'!C126, IF(ISNUMBER('2-4-2'!F126), '2-4-2'!F126, IF(ISNUMBER('2-4-2'!G126), '2-4-2'!G126, IF(ISNUMBER('2-4-2'!H126), '2-4-2'!H126, IF(ISNUMBER('2-4-2'!I126), '2-4-2'!I126, IF(ISNUMBER('2-4-2'!J126), '2-4-2'!J126, "XXX"))))))))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IF(ISNUMBER('2-6-1'!H126), '2-6-1'!H126, IF(ISNUMBER('2-6-1'!I126), '2-6-1'!I126, IF(ISNUMBER('2-6-1'!J126), '2-6-1'!J126, "XXX")))))))</f>
        <v>XXX</v>
      </c>
      <c r="S126" s="130" t="str">
        <f>IF(ISNUMBER('2-6-2'!E126), '2-6-2'!E126, IF(ISNUMBER('2-6-2'!F126), '2-6-2'!F126, IF(ISNUMBER('2-6-2'!G126), '2-6-2'!G126, IF(ISNUMBER('2-6-2'!H126), '2-6-2'!H126, IF(ISNUMBER('2-6-2'!I126), '2-6-2'!I126, IF(ISNUMBER('2-6-2'!J126), '2-6-2'!J126, IF(ISNUMBER('2-6-2'!K126), '2-6-2'!K126, "XXX")))))))</f>
        <v>XXX</v>
      </c>
      <c r="T126" s="130">
        <f>IF(ISNUMBER('2-7-1'!H126), '2-7-1'!H126, IF(ISNUMBER('2-7-1'!I126), '2-7-1'!I126, IF(ISNUMBER('2-7-1'!J126), '2-7-1'!J126, IF(ISNUMBER('2-7-1'!K126), '2-7-1'!K126, IF(ISNUMBER('2-7-1'!L126), '2-7-1'!L126, IF(ISNUMBER('2-7-1'!M126), '2-7-1'!M126, "XXX"))))))</f>
        <v>0.61714285714285722</v>
      </c>
      <c r="U126" s="130">
        <f>IF(ISNUMBER('2-7-2'!H126), '2-7-2'!H126, IF(ISNUMBER('2-7-2'!I126), '2-7-2'!I126, IF(ISNUMBER('2-7-2'!J126), '2-7-2'!J126, IF(ISNUMBER('2-7-2'!K126), '2-7-2'!K126, IF(ISNUMBER('2-7-2'!L126), '2-7-2'!L126, IF(ISNUMBER('2-7-2'!M126), '2-7-2'!M126, "XXX"))))))</f>
        <v>0.58071428571428563</v>
      </c>
      <c r="V126" s="130">
        <f>IF(ISNUMBER('2-8-1'!H126), '2-8-1'!H126, IF(ISNUMBER('2-8-1'!I126), '2-8-1'!I126, IF(ISNUMBER('2-8-1'!J126), '2-8-1'!J126, IF(ISNUMBER('2-8-1'!K126), '2-8-1'!K126, IF(ISNUMBER('2-8-1'!L126), '2-8-1'!L126, IF(ISNUMBER('2-8-1'!M126), '2-8-1'!M126, "XXX"))))))</f>
        <v>0.63142857142857145</v>
      </c>
      <c r="W126" s="130">
        <f>IF(ISNUMBER('2-8-2'!H126), '2-8-2'!H126, IF(ISNUMBER('2-8-2'!I126), '2-8-2'!I126, IF(ISNUMBER('2-8-2'!J126), '2-8-2'!J126, IF(ISNUMBER('2-8-2'!K126), '2-8-2'!K126, IF(ISNUMBER('2-8-2'!L126), '2-8-2'!L126, IF(ISNUMBER('2-8-2'!M126), '2-8-2'!M126, "XXX"))))))</f>
        <v>0.58857142857142863</v>
      </c>
      <c r="X126" s="130">
        <f>IF(ISNUMBER('3-1'!I125), '3-1'!I125, "XXX")</f>
        <v>0.47099999999999997</v>
      </c>
      <c r="Y126" s="130">
        <f>'3-2'!Q125</f>
        <v>9.8824075999999997E-2</v>
      </c>
    </row>
    <row r="127" spans="1:25" ht="15" x14ac:dyDescent="0.25">
      <c r="A127" s="19" t="s">
        <v>134</v>
      </c>
      <c r="B127" s="166" t="s">
        <v>134</v>
      </c>
      <c r="C127" s="165">
        <f>IF(ISNUMBER('1-1'!H127),'1-1'!H127, "XXX")</f>
        <v>7.4</v>
      </c>
      <c r="D127" s="130" t="str">
        <f>IF(UCDP!Y127, UCDP!Y127, "0.0")</f>
        <v>0.0</v>
      </c>
      <c r="E127" s="130">
        <f>IF(ISNUMBER('1-3'!I127), '1-3'!I127, IF(ISNUMBER('1-3'!J127), '1-3'!J127, IF(ISNUMBER('1-3'!K127), '1-3'!K127, IF(ISNUMBER('1-3'!L127), '1-3'!L127, IF(ISNUMBER('1-3'!M127), '1-3'!M127, IF(ISNUMBER('1-3'!P127), '1-3'!P127, IF(ISNUMBER('1-3'!Q127), '1-3'!Q127, "XXX")))))))</f>
        <v>78.833333333333343</v>
      </c>
      <c r="F127" s="130">
        <f>IF(ISNUMBER('1-4'!AP127),'1-4'!AP127, IF(ISNUMBER('1-4'!AQ127),'1-4'!AQ127, IF(ISNUMBER('1-4'!AR127),'1-4'!AR127, IF(ISNUMBER('1-4'!AS127),'1-4'!AS127, IF(ISNUMBER('1-4'!AT127),'1-4'!AT127, IF(ISNUMBER('1-4'!AU127),'1-4'!AU127, "XXX"))))))</f>
        <v>2</v>
      </c>
      <c r="G127" s="130">
        <f>IF(ISNUMBER('1-5'!H126),'1-5'!H126, "XXX")</f>
        <v>6.1</v>
      </c>
      <c r="H127" s="130">
        <f>IF(ISNUMBER('2-1-1'!H127), '2-1-1'!H127, IF(ISNUMBER('2-1-1'!I127), '2-1-1'!I127, IF(ISNUMBER('2-1-1'!J127), '2-1-1'!J127, IF(ISNUMBER('2-1-1'!K127), '2-1-1'!K127, IF(ISNUMBER('2-1-1'!L127), '2-1-1'!L127, IF(ISNUMBER('2-1-1'!M127), '2-1-1'!M127, "XXX"))))))</f>
        <v>0.30428571428571427</v>
      </c>
      <c r="I127" s="130">
        <f>AVERAGE('2-1-2'!D126, '2-1-2'!E126)</f>
        <v>6.0795000000000002E-2</v>
      </c>
      <c r="J127" s="130">
        <f>IF(ISNUMBER('2-2-1'!AC127), '2-2-1'!AC127, IF(ISNUMBER('2-2-1'!AD127), '2-2-1'!AD127, IF(ISNUMBER('2-2-1'!AE127), '2-2-1'!AE127, IF(ISNUMBER('2-2-1'!AF127), '2-2-1'!AF127, IF(ISNUMBER('2-2-1'!AG127), '2-2-1'!AG127, IF(ISNUMBER('2-2-1'!AH127), '2-2-1'!AH127, IF(ISNUMBER('2-2-1'!AI127), '2-2-1'!AI127, IF(ISNUMBER('2-2-1'!Y127), '2-2-1'!Y127, IF(ISNUMBER('2-2-1'!X127), '2-2-1'!X127, IF(ISNUMBER('2-2-1'!W127), '2-2-1'!W127, IF(ISNUMBER('2-2-1'!AF127), '2-2-1'!AF127, IF(ISNUMBER('2-2-1'!V127), '2-2-1'!V127, IF(ISNUMBER('2-2-1'!U127), '2-2-1'!U127, IF(ISNUMBER('2-2-1'!T127), '2-2-1'!T127,"XXX"))))))))))))))</f>
        <v>2.1139299999999999</v>
      </c>
      <c r="K127" s="130">
        <f>IF(ISNUMBER('2-2-2'!H127), '2-2-2'!H127, IF(ISNUMBER('2-2-2'!I127), '2-2-2'!I127, IF(ISNUMBER('2-2-2'!J127), '2-2-2'!J127, IF(ISNUMBER('2-2-2'!K127), '2-2-2'!K127, IF(ISNUMBER('2-2-2'!L127), '2-2-2'!L127, IF(ISNUMBER('2-2-2'!M127), '2-2-2'!M127, "XXX"))))))</f>
        <v>0.42142857142857143</v>
      </c>
      <c r="L127" s="130">
        <f>IF(ISNUMBER('2-3-1'!P127), '2-3-1'!P127, IF(ISNUMBER('2-3-1'!Q127), '2-3-1'!Q127, IF(ISNUMBER('2-3-1'!R127), '2-3-1'!R127, IF(ISNUMBER('2-3-1'!S127), '2-3-1'!S127, IF(ISNUMBER('2-3-1'!T127), '2-3-1'!T127, IF(ISNUMBER('2-3-1'!U127), '2-3-1'!U127, IF(ISNUMBER('2-3-1'!V127), '2-3-1'!V127, "XXX")))))))</f>
        <v>0.80621624000000003</v>
      </c>
      <c r="M127" s="130">
        <f>IF(ISNUMBER('2-3-2'!P127), '2-3-2'!P127, IF(ISNUMBER('2-3-2'!Q127), '2-3-2'!Q127, IF(ISNUMBER('2-3-2'!R127), '2-3-2'!R127, IF(ISNUMBER('2-3-2'!S127), '2-3-2'!S127, IF(ISNUMBER('2-3-2'!T127), '2-3-2'!T127, IF(ISNUMBER('2-3-2'!U127), '2-3-2'!U127, IF(ISNUMBER('2-3-2'!V127), '2-3-2'!V127, "XXX")))))))</f>
        <v>62.900970460000003</v>
      </c>
      <c r="N127" s="130">
        <f>IF(ISNUMBER('2-4-1'!V127),'2-4-1'!V127,IF(ISNUMBER('2-4-1'!U127),'2-4-1'!U127,IF(ISNUMBER('2-4-1'!W127),'2-4-1'!W127,IF(ISNUMBER('2-4-1'!T127),'2-4-1'!T127,IF(ISNUMBER('2-4-1'!X127),'2-4-1'!X127,IF(ISNUMBER('2-4-1'!S127),'2-4-1'!S127,'2016'!N127))))))</f>
        <v>0.7</v>
      </c>
      <c r="O127" s="130" t="str">
        <f>IF(ISNUMBER('2-4-2'!D127), '2-4-2'!D127, IF(ISNUMBER('2-4-2'!E127), '2-4-2'!E127, IF(ISNUMBER('2-4-2'!C127), '2-4-2'!C127, IF(ISNUMBER('2-4-2'!F127), '2-4-2'!F127, IF(ISNUMBER('2-4-2'!G127), '2-4-2'!G127, IF(ISNUMBER('2-4-2'!H127), '2-4-2'!H127, IF(ISNUMBER('2-4-2'!I127), '2-4-2'!I127, IF(ISNUMBER('2-4-2'!J127), '2-4-2'!J127, "XXX"))))))))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IF(ISNUMBER('2-6-1'!H127), '2-6-1'!H127, IF(ISNUMBER('2-6-1'!I127), '2-6-1'!I127, IF(ISNUMBER('2-6-1'!J127), '2-6-1'!J127, "XXX")))))))</f>
        <v>11.275460000000001</v>
      </c>
      <c r="S127" s="130">
        <f>IF(ISNUMBER('2-6-2'!E127), '2-6-2'!E127, IF(ISNUMBER('2-6-2'!F127), '2-6-2'!F127, IF(ISNUMBER('2-6-2'!G127), '2-6-2'!G127, IF(ISNUMBER('2-6-2'!H127), '2-6-2'!H127, IF(ISNUMBER('2-6-2'!I127), '2-6-2'!I127, IF(ISNUMBER('2-6-2'!J127), '2-6-2'!J127, IF(ISNUMBER('2-6-2'!K127), '2-6-2'!K127, "XXX")))))))</f>
        <v>34.049999999999997</v>
      </c>
      <c r="T127" s="130">
        <f>IF(ISNUMBER('2-7-1'!H127), '2-7-1'!H127, IF(ISNUMBER('2-7-1'!I127), '2-7-1'!I127, IF(ISNUMBER('2-7-1'!J127), '2-7-1'!J127, IF(ISNUMBER('2-7-1'!K127), '2-7-1'!K127, IF(ISNUMBER('2-7-1'!L127), '2-7-1'!L127, IF(ISNUMBER('2-7-1'!M127), '2-7-1'!M127, "XXX"))))))</f>
        <v>0.51714285714285713</v>
      </c>
      <c r="U127" s="130">
        <f>IF(ISNUMBER('2-7-2'!H127), '2-7-2'!H127, IF(ISNUMBER('2-7-2'!I127), '2-7-2'!I127, IF(ISNUMBER('2-7-2'!J127), '2-7-2'!J127, IF(ISNUMBER('2-7-2'!K127), '2-7-2'!K127, IF(ISNUMBER('2-7-2'!L127), '2-7-2'!L127, IF(ISNUMBER('2-7-2'!M127), '2-7-2'!M127, "XXX"))))))</f>
        <v>0.40499999999999997</v>
      </c>
      <c r="V127" s="130">
        <f>IF(ISNUMBER('2-8-1'!H127), '2-8-1'!H127, IF(ISNUMBER('2-8-1'!I127), '2-8-1'!I127, IF(ISNUMBER('2-8-1'!J127), '2-8-1'!J127, IF(ISNUMBER('2-8-1'!K127), '2-8-1'!K127, IF(ISNUMBER('2-8-1'!L127), '2-8-1'!L127, IF(ISNUMBER('2-8-1'!M127), '2-8-1'!M127, "XXX"))))))</f>
        <v>0.60857142857142854</v>
      </c>
      <c r="W127" s="130">
        <f>IF(ISNUMBER('2-8-2'!H127), '2-8-2'!H127, IF(ISNUMBER('2-8-2'!I127), '2-8-2'!I127, IF(ISNUMBER('2-8-2'!J127), '2-8-2'!J127, IF(ISNUMBER('2-8-2'!K127), '2-8-2'!K127, IF(ISNUMBER('2-8-2'!L127), '2-8-2'!L127, IF(ISNUMBER('2-8-2'!M127), '2-8-2'!M127, "XXX"))))))</f>
        <v>0.49714285714285716</v>
      </c>
      <c r="X127" s="130">
        <f>IF(ISNUMBER('3-1'!I126), '3-1'!I126, "XXX")</f>
        <v>0.50900000000000001</v>
      </c>
      <c r="Y127" s="130">
        <f>'3-2'!Q126</f>
        <v>-0.25527739500000002</v>
      </c>
    </row>
    <row r="128" spans="1:25" ht="15" x14ac:dyDescent="0.25">
      <c r="A128" s="19" t="s">
        <v>135</v>
      </c>
      <c r="B128" s="166" t="s">
        <v>135</v>
      </c>
      <c r="C128" s="165">
        <f>IF(ISNUMBER('1-1'!H128),'1-1'!H128, "XXX")</f>
        <v>2.2000000000000002</v>
      </c>
      <c r="D128" s="130" t="str">
        <f>IF(UCDP!Y128, UCDP!Y128, "0.0")</f>
        <v>0.0</v>
      </c>
      <c r="E128" s="130">
        <f>IF(ISNUMBER('1-3'!I128), '1-3'!I128, IF(ISNUMBER('1-3'!J128), '1-3'!J128, IF(ISNUMBER('1-3'!K128), '1-3'!K128, IF(ISNUMBER('1-3'!L128), '1-3'!L128, IF(ISNUMBER('1-3'!M128), '1-3'!M128, IF(ISNUMBER('1-3'!P128), '1-3'!P128, IF(ISNUMBER('1-3'!Q128), '1-3'!Q128, "XXX")))))))</f>
        <v>104.00000000000001</v>
      </c>
      <c r="F128" s="130">
        <f>IF(ISNUMBER('1-4'!AP128),'1-4'!AP128, IF(ISNUMBER('1-4'!AQ128),'1-4'!AQ128, IF(ISNUMBER('1-4'!AR128),'1-4'!AR128, IF(ISNUMBER('1-4'!AS128),'1-4'!AS128, IF(ISNUMBER('1-4'!AT128),'1-4'!AT128, IF(ISNUMBER('1-4'!AU128),'1-4'!AU128, "XXX"))))))</f>
        <v>1</v>
      </c>
      <c r="G128" s="130">
        <f>IF(ISNUMBER('1-5'!H127),'1-5'!H127, "XXX")</f>
        <v>4.9000000000000004</v>
      </c>
      <c r="H128" s="130">
        <f>IF(ISNUMBER('2-1-1'!H128), '2-1-1'!H128, IF(ISNUMBER('2-1-1'!I128), '2-1-1'!I128, IF(ISNUMBER('2-1-1'!J128), '2-1-1'!J128, IF(ISNUMBER('2-1-1'!K128), '2-1-1'!K128, IF(ISNUMBER('2-1-1'!L128), '2-1-1'!L128, IF(ISNUMBER('2-1-1'!M128), '2-1-1'!M128, "XXX"))))))</f>
        <v>0.9157142857142857</v>
      </c>
      <c r="I128" s="130">
        <f>AVERAGE('2-1-2'!D127, '2-1-2'!E127)</f>
        <v>0.78577999999999992</v>
      </c>
      <c r="J128" s="130">
        <f>IF(ISNUMBER('2-2-1'!AC128), '2-2-1'!AC128, IF(ISNUMBER('2-2-1'!AD128), '2-2-1'!AD128, IF(ISNUMBER('2-2-1'!AE128), '2-2-1'!AE128, IF(ISNUMBER('2-2-1'!AF128), '2-2-1'!AF128, IF(ISNUMBER('2-2-1'!AG128), '2-2-1'!AG128, IF(ISNUMBER('2-2-1'!AH128), '2-2-1'!AH128, IF(ISNUMBER('2-2-1'!AI128), '2-2-1'!AI128, IF(ISNUMBER('2-2-1'!Y128), '2-2-1'!Y128, IF(ISNUMBER('2-2-1'!X128), '2-2-1'!X128, IF(ISNUMBER('2-2-1'!W128), '2-2-1'!W128, IF(ISNUMBER('2-2-1'!AF128), '2-2-1'!AF128, IF(ISNUMBER('2-2-1'!V128), '2-2-1'!V128, IF(ISNUMBER('2-2-1'!U128), '2-2-1'!U128, IF(ISNUMBER('2-2-1'!T128), '2-2-1'!T128,"XXX"))))))))))))))</f>
        <v>1.29095</v>
      </c>
      <c r="K128" s="130">
        <f>IF(ISNUMBER('2-2-2'!H128), '2-2-2'!H128, IF(ISNUMBER('2-2-2'!I128), '2-2-2'!I128, IF(ISNUMBER('2-2-2'!J128), '2-2-2'!J128, IF(ISNUMBER('2-2-2'!K128), '2-2-2'!K128, IF(ISNUMBER('2-2-2'!L128), '2-2-2'!L128, IF(ISNUMBER('2-2-2'!M128), '2-2-2'!M128, "XXX"))))))</f>
        <v>0.86142857142857143</v>
      </c>
      <c r="L128" s="130">
        <f>IF(ISNUMBER('2-3-1'!P128), '2-3-1'!P128, IF(ISNUMBER('2-3-1'!Q128), '2-3-1'!Q128, IF(ISNUMBER('2-3-1'!R128), '2-3-1'!R128, IF(ISNUMBER('2-3-1'!S128), '2-3-1'!S128, IF(ISNUMBER('2-3-1'!T128), '2-3-1'!T128, IF(ISNUMBER('2-3-1'!U128), '2-3-1'!U128, IF(ISNUMBER('2-3-1'!V128), '2-3-1'!V128, "XXX")))))))</f>
        <v>1.5369689499999999</v>
      </c>
      <c r="M128" s="130">
        <f>IF(ISNUMBER('2-3-2'!P128), '2-3-2'!P128, IF(ISNUMBER('2-3-2'!Q128), '2-3-2'!Q128, IF(ISNUMBER('2-3-2'!R128), '2-3-2'!R128, IF(ISNUMBER('2-3-2'!S128), '2-3-2'!S128, IF(ISNUMBER('2-3-2'!T128), '2-3-2'!T128, IF(ISNUMBER('2-3-2'!U128), '2-3-2'!U128, IF(ISNUMBER('2-3-2'!V128), '2-3-2'!V128, "XXX")))))))</f>
        <v>36.165985110000001</v>
      </c>
      <c r="N128" s="130">
        <f>IF(ISNUMBER('2-4-1'!V128),'2-4-1'!V128,IF(ISNUMBER('2-4-1'!U128),'2-4-1'!U128,IF(ISNUMBER('2-4-1'!W128),'2-4-1'!W128,IF(ISNUMBER('2-4-1'!T128),'2-4-1'!T128,IF(ISNUMBER('2-4-1'!X128),'2-4-1'!X128,IF(ISNUMBER('2-4-1'!S128),'2-4-1'!S128,'2016'!N128))))))</f>
        <v>3.0338176079371699</v>
      </c>
      <c r="O128" s="130">
        <f>IF(ISNUMBER('2-4-2'!D128), '2-4-2'!D128, IF(ISNUMBER('2-4-2'!E128), '2-4-2'!E128, IF(ISNUMBER('2-4-2'!C128), '2-4-2'!C128, IF(ISNUMBER('2-4-2'!F128), '2-4-2'!F128, IF(ISNUMBER('2-4-2'!G128), '2-4-2'!G128, IF(ISNUMBER('2-4-2'!H128), '2-4-2'!H128, IF(ISNUMBER('2-4-2'!I128), '2-4-2'!I128, IF(ISNUMBER('2-4-2'!J128), '2-4-2'!J128, "XXX"))))))))</f>
        <v>48.9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IF(ISNUMBER('2-6-1'!H128), '2-6-1'!H128, IF(ISNUMBER('2-6-1'!I128), '2-6-1'!I128, IF(ISNUMBER('2-6-1'!J128), '2-6-1'!J128, "XXX")))))))</f>
        <v>85.084149999999994</v>
      </c>
      <c r="S128" s="130">
        <f>IF(ISNUMBER('2-6-2'!E128), '2-6-2'!E128, IF(ISNUMBER('2-6-2'!F128), '2-6-2'!F128, IF(ISNUMBER('2-6-2'!G128), '2-6-2'!G128, IF(ISNUMBER('2-6-2'!H128), '2-6-2'!H128, IF(ISNUMBER('2-6-2'!I128), '2-6-2'!I128, IF(ISNUMBER('2-6-2'!J128), '2-6-2'!J128, IF(ISNUMBER('2-6-2'!K128), '2-6-2'!K128, "XXX")))))))</f>
        <v>0</v>
      </c>
      <c r="T128" s="130">
        <f>IF(ISNUMBER('2-7-1'!H128), '2-7-1'!H128, IF(ISNUMBER('2-7-1'!I128), '2-7-1'!I128, IF(ISNUMBER('2-7-1'!J128), '2-7-1'!J128, IF(ISNUMBER('2-7-1'!K128), '2-7-1'!K128, IF(ISNUMBER('2-7-1'!L128), '2-7-1'!L128, IF(ISNUMBER('2-7-1'!M128), '2-7-1'!M128, "XXX"))))))</f>
        <v>0.89428571428571424</v>
      </c>
      <c r="U128" s="130">
        <f>IF(ISNUMBER('2-7-2'!H128), '2-7-2'!H128, IF(ISNUMBER('2-7-2'!I128), '2-7-2'!I128, IF(ISNUMBER('2-7-2'!J128), '2-7-2'!J128, IF(ISNUMBER('2-7-2'!K128), '2-7-2'!K128, IF(ISNUMBER('2-7-2'!L128), '2-7-2'!L128, IF(ISNUMBER('2-7-2'!M128), '2-7-2'!M128, "XXX"))))))</f>
        <v>0.84285714285714286</v>
      </c>
      <c r="V128" s="130">
        <f>IF(ISNUMBER('2-8-1'!H128), '2-8-1'!H128, IF(ISNUMBER('2-8-1'!I128), '2-8-1'!I128, IF(ISNUMBER('2-8-1'!J128), '2-8-1'!J128, IF(ISNUMBER('2-8-1'!K128), '2-8-1'!K128, IF(ISNUMBER('2-8-1'!L128), '2-8-1'!L128, IF(ISNUMBER('2-8-1'!M128), '2-8-1'!M128, "XXX"))))))</f>
        <v>0.79999999999999993</v>
      </c>
      <c r="W128" s="130">
        <f>IF(ISNUMBER('2-8-2'!H128), '2-8-2'!H128, IF(ISNUMBER('2-8-2'!I128), '2-8-2'!I128, IF(ISNUMBER('2-8-2'!J128), '2-8-2'!J128, IF(ISNUMBER('2-8-2'!K128), '2-8-2'!K128, IF(ISNUMBER('2-8-2'!L128), '2-8-2'!L128, IF(ISNUMBER('2-8-2'!M128), '2-8-2'!M128, "XXX"))))))</f>
        <v>0.81428571428571428</v>
      </c>
      <c r="X128" s="130">
        <f>IF(ISNUMBER('3-1'!I127), '3-1'!I127, "XXX")</f>
        <v>0.40200000000000002</v>
      </c>
      <c r="Y128" s="130">
        <f>'3-2'!Q127</f>
        <v>0.11503084</v>
      </c>
    </row>
    <row r="129" spans="1:25" ht="15" x14ac:dyDescent="0.25">
      <c r="A129" s="19" t="s">
        <v>178</v>
      </c>
      <c r="B129" s="166" t="s">
        <v>178</v>
      </c>
      <c r="C129" s="165">
        <f>IF(ISNUMBER('1-1'!H129),'1-1'!H129, "XXX")</f>
        <v>3.9</v>
      </c>
      <c r="D129" s="130" t="str">
        <f>IF(UCDP!Y129, UCDP!Y129, "0.0")</f>
        <v>0.0</v>
      </c>
      <c r="E129" s="130">
        <f>IF(ISNUMBER('1-3'!I129), '1-3'!I129, IF(ISNUMBER('1-3'!J129), '1-3'!J129, IF(ISNUMBER('1-3'!K129), '1-3'!K129, IF(ISNUMBER('1-3'!L129), '1-3'!L129, IF(ISNUMBER('1-3'!M129), '1-3'!M129, IF(ISNUMBER('1-3'!P129), '1-3'!P129, IF(ISNUMBER('1-3'!Q129), '1-3'!Q129, "XXX")))))))</f>
        <v>78.833333333333343</v>
      </c>
      <c r="F129" s="130">
        <f>IF(ISNUMBER('1-4'!AP129),'1-4'!AP129, IF(ISNUMBER('1-4'!AQ129),'1-4'!AQ129, IF(ISNUMBER('1-4'!AR129),'1-4'!AR129, IF(ISNUMBER('1-4'!AS129),'1-4'!AS129, IF(ISNUMBER('1-4'!AT129),'1-4'!AT129, IF(ISNUMBER('1-4'!AU129),'1-4'!AU129, "XXX"))))))</f>
        <v>1</v>
      </c>
      <c r="G129" s="130">
        <f>IF(ISNUMBER('1-5'!H128),'1-5'!H128, "XXX")</f>
        <v>3</v>
      </c>
      <c r="H129" s="130">
        <f>IF(ISNUMBER('2-1-1'!H129), '2-1-1'!H129, IF(ISNUMBER('2-1-1'!I129), '2-1-1'!I129, IF(ISNUMBER('2-1-1'!J129), '2-1-1'!J129, IF(ISNUMBER('2-1-1'!K129), '2-1-1'!K129, IF(ISNUMBER('2-1-1'!L129), '2-1-1'!L129, IF(ISNUMBER('2-1-1'!M129), '2-1-1'!M129, "XXX"))))))</f>
        <v>0.58857142857142852</v>
      </c>
      <c r="I129" s="130">
        <f>AVERAGE('2-1-2'!D128, '2-1-2'!E128)</f>
        <v>0.52216499999999999</v>
      </c>
      <c r="J129" s="130">
        <f>IF(ISNUMBER('2-2-1'!AC129), '2-2-1'!AC129, IF(ISNUMBER('2-2-1'!AD129), '2-2-1'!AD129, IF(ISNUMBER('2-2-1'!AE129), '2-2-1'!AE129, IF(ISNUMBER('2-2-1'!AF129), '2-2-1'!AF129, IF(ISNUMBER('2-2-1'!AG129), '2-2-1'!AG129, IF(ISNUMBER('2-2-1'!AH129), '2-2-1'!AH129, IF(ISNUMBER('2-2-1'!AI129), '2-2-1'!AI129, IF(ISNUMBER('2-2-1'!Y129), '2-2-1'!Y129, IF(ISNUMBER('2-2-1'!X129), '2-2-1'!X129, IF(ISNUMBER('2-2-1'!W129), '2-2-1'!W129, IF(ISNUMBER('2-2-1'!AF129), '2-2-1'!AF129, IF(ISNUMBER('2-2-1'!V129), '2-2-1'!V129, IF(ISNUMBER('2-2-1'!U129), '2-2-1'!U129, IF(ISNUMBER('2-2-1'!T129), '2-2-1'!T129,"XXX"))))))))))))))</f>
        <v>2.4329400000000003</v>
      </c>
      <c r="K129" s="130">
        <f>IF(ISNUMBER('2-2-2'!H129), '2-2-2'!H129, IF(ISNUMBER('2-2-2'!I129), '2-2-2'!I129, IF(ISNUMBER('2-2-2'!J129), '2-2-2'!J129, IF(ISNUMBER('2-2-2'!K129), '2-2-2'!K129, IF(ISNUMBER('2-2-2'!L129), '2-2-2'!L129, IF(ISNUMBER('2-2-2'!M129), '2-2-2'!M129, "XXX"))))))</f>
        <v>0.61142857142857143</v>
      </c>
      <c r="L129" s="130">
        <f>IF(ISNUMBER('2-3-1'!P129), '2-3-1'!P129, IF(ISNUMBER('2-3-1'!Q129), '2-3-1'!Q129, IF(ISNUMBER('2-3-1'!R129), '2-3-1'!R129, IF(ISNUMBER('2-3-1'!S129), '2-3-1'!S129, IF(ISNUMBER('2-3-1'!T129), '2-3-1'!T129, IF(ISNUMBER('2-3-1'!U129), '2-3-1'!U129, IF(ISNUMBER('2-3-1'!V129), '2-3-1'!V129, "XXX")))))))</f>
        <v>5.4982514399999998</v>
      </c>
      <c r="M129" s="130">
        <f>IF(ISNUMBER('2-3-2'!P129), '2-3-2'!P129, IF(ISNUMBER('2-3-2'!Q129), '2-3-2'!Q129, IF(ISNUMBER('2-3-2'!R129), '2-3-2'!R129, IF(ISNUMBER('2-3-2'!S129), '2-3-2'!S129, IF(ISNUMBER('2-3-2'!T129), '2-3-2'!T129, IF(ISNUMBER('2-3-2'!U129), '2-3-2'!U129, IF(ISNUMBER('2-3-2'!V129), '2-3-2'!V129, "XXX")))))))</f>
        <v>23.32164955</v>
      </c>
      <c r="N129" s="130">
        <f>IF(ISNUMBER('2-4-1'!V129),'2-4-1'!V129,IF(ISNUMBER('2-4-1'!U129),'2-4-1'!U129,IF(ISNUMBER('2-4-1'!W129),'2-4-1'!W129,IF(ISNUMBER('2-4-1'!T129),'2-4-1'!T129,IF(ISNUMBER('2-4-1'!X129),'2-4-1'!X129,IF(ISNUMBER('2-4-1'!S129),'2-4-1'!S129,'2016'!N129))))))</f>
        <v>18.103000000000002</v>
      </c>
      <c r="O129" s="130">
        <f>IF(ISNUMBER('2-4-2'!D129), '2-4-2'!D129, IF(ISNUMBER('2-4-2'!E129), '2-4-2'!E129, IF(ISNUMBER('2-4-2'!C129), '2-4-2'!C129, IF(ISNUMBER('2-4-2'!F129), '2-4-2'!F129, IF(ISNUMBER('2-4-2'!G129), '2-4-2'!G129, IF(ISNUMBER('2-4-2'!H129), '2-4-2'!H129, IF(ISNUMBER('2-4-2'!I129), '2-4-2'!I129, IF(ISNUMBER('2-4-2'!J129), '2-4-2'!J129, "XXX"))))))))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IF(ISNUMBER('2-6-1'!H129), '2-6-1'!H129, IF(ISNUMBER('2-6-1'!I129), '2-6-1'!I129, IF(ISNUMBER('2-6-1'!J129), '2-6-1'!J129, "XXX")))))))</f>
        <v>84.387919999999994</v>
      </c>
      <c r="S129" s="130">
        <f>IF(ISNUMBER('2-6-2'!E129), '2-6-2'!E129, IF(ISNUMBER('2-6-2'!F129), '2-6-2'!F129, IF(ISNUMBER('2-6-2'!G129), '2-6-2'!G129, IF(ISNUMBER('2-6-2'!H129), '2-6-2'!H129, IF(ISNUMBER('2-6-2'!I129), '2-6-2'!I129, IF(ISNUMBER('2-6-2'!J129), '2-6-2'!J129, IF(ISNUMBER('2-6-2'!K129), '2-6-2'!K129, "XXX")))))))</f>
        <v>0</v>
      </c>
      <c r="T129" s="130">
        <f>IF(ISNUMBER('2-7-1'!H129), '2-7-1'!H129, IF(ISNUMBER('2-7-1'!I129), '2-7-1'!I129, IF(ISNUMBER('2-7-1'!J129), '2-7-1'!J129, IF(ISNUMBER('2-7-1'!K129), '2-7-1'!K129, IF(ISNUMBER('2-7-1'!L129), '2-7-1'!L129, IF(ISNUMBER('2-7-1'!M129), '2-7-1'!M129, "XXX"))))))</f>
        <v>0.55285714285714282</v>
      </c>
      <c r="U129" s="130">
        <f>IF(ISNUMBER('2-7-2'!H129), '2-7-2'!H129, IF(ISNUMBER('2-7-2'!I129), '2-7-2'!I129, IF(ISNUMBER('2-7-2'!J129), '2-7-2'!J129, IF(ISNUMBER('2-7-2'!K129), '2-7-2'!K129, IF(ISNUMBER('2-7-2'!L129), '2-7-2'!L129, IF(ISNUMBER('2-7-2'!M129), '2-7-2'!M129, "XXX"))))))</f>
        <v>0.32785714285714285</v>
      </c>
      <c r="V129" s="130">
        <f>IF(ISNUMBER('2-8-1'!H129), '2-8-1'!H129, IF(ISNUMBER('2-8-1'!I129), '2-8-1'!I129, IF(ISNUMBER('2-8-1'!J129), '2-8-1'!J129, IF(ISNUMBER('2-8-1'!K129), '2-8-1'!K129, IF(ISNUMBER('2-8-1'!L129), '2-8-1'!L129, IF(ISNUMBER('2-8-1'!M129), '2-8-1'!M129, "XXX"))))))</f>
        <v>0.58714285714285719</v>
      </c>
      <c r="W129" s="130">
        <f>IF(ISNUMBER('2-8-2'!H129), '2-8-2'!H129, IF(ISNUMBER('2-8-2'!I129), '2-8-2'!I129, IF(ISNUMBER('2-8-2'!J129), '2-8-2'!J129, IF(ISNUMBER('2-8-2'!K129), '2-8-2'!K129, IF(ISNUMBER('2-8-2'!L129), '2-8-2'!L129, IF(ISNUMBER('2-8-2'!M129), '2-8-2'!M129, "XXX"))))))</f>
        <v>0.37857142857142856</v>
      </c>
      <c r="X129" s="130">
        <f>IF(ISNUMBER('3-1'!I128), '3-1'!I128, "XXX")</f>
        <v>0.83599999999999997</v>
      </c>
      <c r="Y129" s="130">
        <f>'3-2'!Q128</f>
        <v>1.0158151390000001</v>
      </c>
    </row>
    <row r="130" spans="1:25" ht="15" x14ac:dyDescent="0.25">
      <c r="A130" s="19" t="s">
        <v>137</v>
      </c>
      <c r="B130" s="166" t="s">
        <v>137</v>
      </c>
      <c r="C130" s="165">
        <f>IF(ISNUMBER('1-1'!H130),'1-1'!H130, "XXX")</f>
        <v>2.2999999999999998</v>
      </c>
      <c r="D130" s="130" t="str">
        <f>IF(UCDP!Y130, UCDP!Y130, "0.0")</f>
        <v>0.0</v>
      </c>
      <c r="E130" s="130">
        <f>IF(ISNUMBER('1-3'!I130), '1-3'!I130, IF(ISNUMBER('1-3'!J130), '1-3'!J130, IF(ISNUMBER('1-3'!K130), '1-3'!K130, IF(ISNUMBER('1-3'!L130), '1-3'!L130, IF(ISNUMBER('1-3'!M130), '1-3'!M130, IF(ISNUMBER('1-3'!P130), '1-3'!P130, IF(ISNUMBER('1-3'!Q130), '1-3'!Q130, "XXX")))))))</f>
        <v>96.500000000000014</v>
      </c>
      <c r="F130" s="130">
        <f>IF(ISNUMBER('1-4'!AP130),'1-4'!AP130, IF(ISNUMBER('1-4'!AQ130),'1-4'!AQ130, IF(ISNUMBER('1-4'!AR130),'1-4'!AR130, IF(ISNUMBER('1-4'!AS130),'1-4'!AS130, IF(ISNUMBER('1-4'!AT130),'1-4'!AT130, IF(ISNUMBER('1-4'!AU130),'1-4'!AU130, "XXX"))))))</f>
        <v>1</v>
      </c>
      <c r="G130" s="130">
        <f>IF(ISNUMBER('1-5'!H129),'1-5'!H129, "XXX")</f>
        <v>2.5</v>
      </c>
      <c r="H130" s="130">
        <f>IF(ISNUMBER('2-1-1'!H130), '2-1-1'!H130, IF(ISNUMBER('2-1-1'!I130), '2-1-1'!I130, IF(ISNUMBER('2-1-1'!J130), '2-1-1'!J130, IF(ISNUMBER('2-1-1'!K130), '2-1-1'!K130, IF(ISNUMBER('2-1-1'!L130), '2-1-1'!L130, IF(ISNUMBER('2-1-1'!M130), '2-1-1'!M130, "XXX"))))))</f>
        <v>0.7014285714285714</v>
      </c>
      <c r="I130" s="130">
        <f>AVERAGE('2-1-2'!D129, '2-1-2'!E129)</f>
        <v>0.63508999999999993</v>
      </c>
      <c r="J130" s="130">
        <f>IF(ISNUMBER('2-2-1'!AC130), '2-2-1'!AC130, IF(ISNUMBER('2-2-1'!AD130), '2-2-1'!AD130, IF(ISNUMBER('2-2-1'!AE130), '2-2-1'!AE130, IF(ISNUMBER('2-2-1'!AF130), '2-2-1'!AF130, IF(ISNUMBER('2-2-1'!AG130), '2-2-1'!AG130, IF(ISNUMBER('2-2-1'!AH130), '2-2-1'!AH130, IF(ISNUMBER('2-2-1'!AI130), '2-2-1'!AI130, IF(ISNUMBER('2-2-1'!Y130), '2-2-1'!Y130, IF(ISNUMBER('2-2-1'!X130), '2-2-1'!X130, IF(ISNUMBER('2-2-1'!W130), '2-2-1'!W130, IF(ISNUMBER('2-2-1'!AF130), '2-2-1'!AF130, IF(ISNUMBER('2-2-1'!V130), '2-2-1'!V130, IF(ISNUMBER('2-2-1'!U130), '2-2-1'!U130, IF(ISNUMBER('2-2-1'!T130), '2-2-1'!T130,"XXX"))))))))))))))</f>
        <v>3.4480300000000002</v>
      </c>
      <c r="K130" s="130">
        <f>IF(ISNUMBER('2-2-2'!H130), '2-2-2'!H130, IF(ISNUMBER('2-2-2'!I130), '2-2-2'!I130, IF(ISNUMBER('2-2-2'!J130), '2-2-2'!J130, IF(ISNUMBER('2-2-2'!K130), '2-2-2'!K130, IF(ISNUMBER('2-2-2'!L130), '2-2-2'!L130, IF(ISNUMBER('2-2-2'!M130), '2-2-2'!M130, "XXX"))))))</f>
        <v>0.73000000000000009</v>
      </c>
      <c r="L130" s="130">
        <f>IF(ISNUMBER('2-3-1'!P130), '2-3-1'!P130, IF(ISNUMBER('2-3-1'!Q130), '2-3-1'!Q130, IF(ISNUMBER('2-3-1'!R130), '2-3-1'!R130, IF(ISNUMBER('2-3-1'!S130), '2-3-1'!S130, IF(ISNUMBER('2-3-1'!T130), '2-3-1'!T130, IF(ISNUMBER('2-3-1'!U130), '2-3-1'!U130, IF(ISNUMBER('2-3-1'!V130), '2-3-1'!V130, "XXX")))))))</f>
        <v>6.1447396300000001</v>
      </c>
      <c r="M130" s="130">
        <f>IF(ISNUMBER('2-3-2'!P130), '2-3-2'!P130, IF(ISNUMBER('2-3-2'!Q130), '2-3-2'!Q130, IF(ISNUMBER('2-3-2'!R130), '2-3-2'!R130, IF(ISNUMBER('2-3-2'!S130), '2-3-2'!S130, IF(ISNUMBER('2-3-2'!T130), '2-3-2'!T130, IF(ISNUMBER('2-3-2'!U130), '2-3-2'!U130, IF(ISNUMBER('2-3-2'!V130), '2-3-2'!V130, "XXX")))))))</f>
        <v>12.454864499999999</v>
      </c>
      <c r="N130" s="130">
        <f>IF(ISNUMBER('2-4-1'!V130),'2-4-1'!V130,IF(ISNUMBER('2-4-1'!U130),'2-4-1'!U130,IF(ISNUMBER('2-4-1'!W130),'2-4-1'!W130,IF(ISNUMBER('2-4-1'!T130),'2-4-1'!T130,IF(ISNUMBER('2-4-1'!X130),'2-4-1'!X130,IF(ISNUMBER('2-4-1'!S130),'2-4-1'!S130,'2016'!N130))))))</f>
        <v>23.978000000000002</v>
      </c>
      <c r="O130" s="130">
        <f>IF(ISNUMBER('2-4-2'!D130), '2-4-2'!D130, IF(ISNUMBER('2-4-2'!E130), '2-4-2'!E130, IF(ISNUMBER('2-4-2'!C130), '2-4-2'!C130, IF(ISNUMBER('2-4-2'!F130), '2-4-2'!F130, IF(ISNUMBER('2-4-2'!G130), '2-4-2'!G130, IF(ISNUMBER('2-4-2'!H130), '2-4-2'!H130, IF(ISNUMBER('2-4-2'!I130), '2-4-2'!I130, IF(ISNUMBER('2-4-2'!J130), '2-4-2'!J130, "XXX"))))))))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IF(ISNUMBER('2-6-1'!H130), '2-6-1'!H130, IF(ISNUMBER('2-6-1'!I130), '2-6-1'!I130, IF(ISNUMBER('2-6-1'!J130), '2-6-1'!J130, "XXX")))))))</f>
        <v>83.122600000000006</v>
      </c>
      <c r="S130" s="130">
        <f>IF(ISNUMBER('2-6-2'!E130), '2-6-2'!E130, IF(ISNUMBER('2-6-2'!F130), '2-6-2'!F130, IF(ISNUMBER('2-6-2'!G130), '2-6-2'!G130, IF(ISNUMBER('2-6-2'!H130), '2-6-2'!H130, IF(ISNUMBER('2-6-2'!I130), '2-6-2'!I130, IF(ISNUMBER('2-6-2'!J130), '2-6-2'!J130, IF(ISNUMBER('2-6-2'!K130), '2-6-2'!K130, "XXX")))))))</f>
        <v>0</v>
      </c>
      <c r="T130" s="130">
        <f>IF(ISNUMBER('2-7-1'!H130), '2-7-1'!H130, IF(ISNUMBER('2-7-1'!I130), '2-7-1'!I130, IF(ISNUMBER('2-7-1'!J130), '2-7-1'!J130, IF(ISNUMBER('2-7-1'!K130), '2-7-1'!K130, IF(ISNUMBER('2-7-1'!L130), '2-7-1'!L130, IF(ISNUMBER('2-7-1'!M130), '2-7-1'!M130, "XXX"))))))</f>
        <v>0.60428571428571431</v>
      </c>
      <c r="U130" s="130">
        <f>IF(ISNUMBER('2-7-2'!H130), '2-7-2'!H130, IF(ISNUMBER('2-7-2'!I130), '2-7-2'!I130, IF(ISNUMBER('2-7-2'!J130), '2-7-2'!J130, IF(ISNUMBER('2-7-2'!K130), '2-7-2'!K130, IF(ISNUMBER('2-7-2'!L130), '2-7-2'!L130, IF(ISNUMBER('2-7-2'!M130), '2-7-2'!M130, "XXX"))))))</f>
        <v>0.45500000000000002</v>
      </c>
      <c r="V130" s="130">
        <f>IF(ISNUMBER('2-8-1'!H130), '2-8-1'!H130, IF(ISNUMBER('2-8-1'!I130), '2-8-1'!I130, IF(ISNUMBER('2-8-1'!J130), '2-8-1'!J130, IF(ISNUMBER('2-8-1'!K130), '2-8-1'!K130, IF(ISNUMBER('2-8-1'!L130), '2-8-1'!L130, IF(ISNUMBER('2-8-1'!M130), '2-8-1'!M130, "XXX"))))))</f>
        <v>0.63428571428571434</v>
      </c>
      <c r="W130" s="130">
        <f>IF(ISNUMBER('2-8-2'!H130), '2-8-2'!H130, IF(ISNUMBER('2-8-2'!I130), '2-8-2'!I130, IF(ISNUMBER('2-8-2'!J130), '2-8-2'!J130, IF(ISNUMBER('2-8-2'!K130), '2-8-2'!K130, IF(ISNUMBER('2-8-2'!L130), '2-8-2'!L130, IF(ISNUMBER('2-8-2'!M130), '2-8-2'!M130, "XXX"))))))</f>
        <v>0.41142857142857142</v>
      </c>
      <c r="X130" s="130">
        <f>IF(ISNUMBER('3-1'!I129), '3-1'!I129, "XXX")</f>
        <v>0.86299999999999999</v>
      </c>
      <c r="Y130" s="130">
        <f>'3-2'!Q129</f>
        <v>1.057159424</v>
      </c>
    </row>
    <row r="131" spans="1:25" ht="15" x14ac:dyDescent="0.25">
      <c r="A131" s="19" t="s">
        <v>138</v>
      </c>
      <c r="B131" s="166" t="s">
        <v>138</v>
      </c>
      <c r="C131" s="165">
        <f>IF(ISNUMBER('1-1'!H131),'1-1'!H131, "XXX")</f>
        <v>2.9</v>
      </c>
      <c r="D131" s="130" t="str">
        <f>IF(UCDP!Y131, UCDP!Y131, "0.0")</f>
        <v>0.0</v>
      </c>
      <c r="E131" s="130">
        <f>IF(ISNUMBER('1-3'!I131), '1-3'!I131, IF(ISNUMBER('1-3'!J131), '1-3'!J131, IF(ISNUMBER('1-3'!K131), '1-3'!K131, IF(ISNUMBER('1-3'!L131), '1-3'!L131, IF(ISNUMBER('1-3'!M131), '1-3'!M131, IF(ISNUMBER('1-3'!P131), '1-3'!P131, IF(ISNUMBER('1-3'!Q131), '1-3'!Q131, "XXX")))))))</f>
        <v>69.666666666666671</v>
      </c>
      <c r="F131" s="130">
        <f>IF(ISNUMBER('1-4'!AP131),'1-4'!AP131, IF(ISNUMBER('1-4'!AQ131),'1-4'!AQ131, IF(ISNUMBER('1-4'!AR131),'1-4'!AR131, IF(ISNUMBER('1-4'!AS131),'1-4'!AS131, IF(ISNUMBER('1-4'!AT131),'1-4'!AT131, IF(ISNUMBER('1-4'!AU131),'1-4'!AU131, "XXX"))))))</f>
        <v>3</v>
      </c>
      <c r="G131" s="130">
        <f>IF(ISNUMBER('1-5'!H130),'1-5'!H130, "XXX")</f>
        <v>4.2</v>
      </c>
      <c r="H131" s="130">
        <f>IF(ISNUMBER('2-1-1'!H131), '2-1-1'!H131, IF(ISNUMBER('2-1-1'!I131), '2-1-1'!I131, IF(ISNUMBER('2-1-1'!J131), '2-1-1'!J131, IF(ISNUMBER('2-1-1'!K131), '2-1-1'!K131, IF(ISNUMBER('2-1-1'!L131), '2-1-1'!L131, IF(ISNUMBER('2-1-1'!M131), '2-1-1'!M131, "XXX"))))))</f>
        <v>0.59</v>
      </c>
      <c r="I131" s="130">
        <f>AVERAGE('2-1-2'!D130, '2-1-2'!E130)</f>
        <v>0.28398999999999996</v>
      </c>
      <c r="J131" s="130">
        <f>IF(ISNUMBER('2-2-1'!AC131), '2-2-1'!AC131, IF(ISNUMBER('2-2-1'!AD131), '2-2-1'!AD131, IF(ISNUMBER('2-2-1'!AE131), '2-2-1'!AE131, IF(ISNUMBER('2-2-1'!AF131), '2-2-1'!AF131, IF(ISNUMBER('2-2-1'!AG131), '2-2-1'!AG131, IF(ISNUMBER('2-2-1'!AH131), '2-2-1'!AH131, IF(ISNUMBER('2-2-1'!AI131), '2-2-1'!AI131, IF(ISNUMBER('2-2-1'!Y131), '2-2-1'!Y131, IF(ISNUMBER('2-2-1'!X131), '2-2-1'!X131, IF(ISNUMBER('2-2-1'!W131), '2-2-1'!W131, IF(ISNUMBER('2-2-1'!AF131), '2-2-1'!AF131, IF(ISNUMBER('2-2-1'!V131), '2-2-1'!V131, IF(ISNUMBER('2-2-1'!U131), '2-2-1'!U131, IF(ISNUMBER('2-2-1'!T131), '2-2-1'!T131,"XXX"))))))))))))))</f>
        <v>4.47112</v>
      </c>
      <c r="K131" s="130">
        <f>IF(ISNUMBER('2-2-2'!H131), '2-2-2'!H131, IF(ISNUMBER('2-2-2'!I131), '2-2-2'!I131, IF(ISNUMBER('2-2-2'!J131), '2-2-2'!J131, IF(ISNUMBER('2-2-2'!K131), '2-2-2'!K131, IF(ISNUMBER('2-2-2'!L131), '2-2-2'!L131, IF(ISNUMBER('2-2-2'!M131), '2-2-2'!M131, "XXX"))))))</f>
        <v>0.33285714285714285</v>
      </c>
      <c r="L131" s="130">
        <f>IF(ISNUMBER('2-3-1'!P131), '2-3-1'!P131, IF(ISNUMBER('2-3-1'!Q131), '2-3-1'!Q131, IF(ISNUMBER('2-3-1'!R131), '2-3-1'!R131, IF(ISNUMBER('2-3-1'!S131), '2-3-1'!S131, IF(ISNUMBER('2-3-1'!T131), '2-3-1'!T131, IF(ISNUMBER('2-3-1'!U131), '2-3-1'!U131, IF(ISNUMBER('2-3-1'!V131), '2-3-1'!V131, "XXX")))))))</f>
        <v>4.5299320200000004</v>
      </c>
      <c r="M131" s="130">
        <f>IF(ISNUMBER('2-3-2'!P131), '2-3-2'!P131, IF(ISNUMBER('2-3-2'!Q131), '2-3-2'!Q131, IF(ISNUMBER('2-3-2'!R131), '2-3-2'!R131, IF(ISNUMBER('2-3-2'!S131), '2-3-2'!S131, IF(ISNUMBER('2-3-2'!T131), '2-3-2'!T131, IF(ISNUMBER('2-3-2'!U131), '2-3-2'!U131, IF(ISNUMBER('2-3-2'!V131), '2-3-2'!V131, "XXX")))))))</f>
        <v>7.6100478200000001</v>
      </c>
      <c r="N131" s="130">
        <f>IF(ISNUMBER('2-4-1'!V131),'2-4-1'!V131,IF(ISNUMBER('2-4-1'!U131),'2-4-1'!U131,IF(ISNUMBER('2-4-1'!W131),'2-4-1'!W131,IF(ISNUMBER('2-4-1'!T131),'2-4-1'!T131,IF(ISNUMBER('2-4-1'!X131),'2-4-1'!X131,IF(ISNUMBER('2-4-1'!S131),'2-4-1'!S131,'2016'!N131))))))</f>
        <v>10.01463115284125</v>
      </c>
      <c r="O131" s="130">
        <f>IF(ISNUMBER('2-4-2'!D131), '2-4-2'!D131, IF(ISNUMBER('2-4-2'!E131), '2-4-2'!E131, IF(ISNUMBER('2-4-2'!C131), '2-4-2'!C131, IF(ISNUMBER('2-4-2'!F131), '2-4-2'!F131, IF(ISNUMBER('2-4-2'!G131), '2-4-2'!G131, IF(ISNUMBER('2-4-2'!H131), '2-4-2'!H131, IF(ISNUMBER('2-4-2'!I131), '2-4-2'!I131, IF(ISNUMBER('2-4-2'!J131), '2-4-2'!J131, "XXX"))))))))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IF(ISNUMBER('2-6-1'!H131), '2-6-1'!H131, IF(ISNUMBER('2-6-1'!I131), '2-6-1'!I131, IF(ISNUMBER('2-6-1'!J131), '2-6-1'!J131, "XXX")))))))</f>
        <v>85.135040000000004</v>
      </c>
      <c r="S131" s="130">
        <f>IF(ISNUMBER('2-6-2'!E131), '2-6-2'!E131, IF(ISNUMBER('2-6-2'!F131), '2-6-2'!F131, IF(ISNUMBER('2-6-2'!G131), '2-6-2'!G131, IF(ISNUMBER('2-6-2'!H131), '2-6-2'!H131, IF(ISNUMBER('2-6-2'!I131), '2-6-2'!I131, IF(ISNUMBER('2-6-2'!J131), '2-6-2'!J131, IF(ISNUMBER('2-6-2'!K131), '2-6-2'!K131, "XXX")))))))</f>
        <v>6.59</v>
      </c>
      <c r="T131" s="130">
        <f>IF(ISNUMBER('2-7-1'!H131), '2-7-1'!H131, IF(ISNUMBER('2-7-1'!I131), '2-7-1'!I131, IF(ISNUMBER('2-7-1'!J131), '2-7-1'!J131, IF(ISNUMBER('2-7-1'!K131), '2-7-1'!K131, IF(ISNUMBER('2-7-1'!L131), '2-7-1'!L131, IF(ISNUMBER('2-7-1'!M131), '2-7-1'!M131, "XXX"))))))</f>
        <v>0.79571428571428571</v>
      </c>
      <c r="U131" s="130">
        <f>IF(ISNUMBER('2-7-2'!H131), '2-7-2'!H131, IF(ISNUMBER('2-7-2'!I131), '2-7-2'!I131, IF(ISNUMBER('2-7-2'!J131), '2-7-2'!J131, IF(ISNUMBER('2-7-2'!K131), '2-7-2'!K131, IF(ISNUMBER('2-7-2'!L131), '2-7-2'!L131, IF(ISNUMBER('2-7-2'!M131), '2-7-2'!M131, "XXX"))))))</f>
        <v>0.51500000000000001</v>
      </c>
      <c r="V131" s="130">
        <f>IF(ISNUMBER('2-8-1'!H131), '2-8-1'!H131, IF(ISNUMBER('2-8-1'!I131), '2-8-1'!I131, IF(ISNUMBER('2-8-1'!J131), '2-8-1'!J131, IF(ISNUMBER('2-8-1'!K131), '2-8-1'!K131, IF(ISNUMBER('2-8-1'!L131), '2-8-1'!L131, IF(ISNUMBER('2-8-1'!M131), '2-8-1'!M131, "XXX"))))))</f>
        <v>0.70428571428571429</v>
      </c>
      <c r="W131" s="130">
        <f>IF(ISNUMBER('2-8-2'!H131), '2-8-2'!H131, IF(ISNUMBER('2-8-2'!I131), '2-8-2'!I131, IF(ISNUMBER('2-8-2'!J131), '2-8-2'!J131, IF(ISNUMBER('2-8-2'!K131), '2-8-2'!K131, IF(ISNUMBER('2-8-2'!L131), '2-8-2'!L131, IF(ISNUMBER('2-8-2'!M131), '2-8-2'!M131, "XXX"))))))</f>
        <v>0.59428571428571431</v>
      </c>
      <c r="X131" s="130">
        <f>IF(ISNUMBER('3-1'!I130), '3-1'!I130, "XXX")</f>
        <v>0.76600000000000001</v>
      </c>
      <c r="Y131" s="130">
        <f>'3-2'!Q130</f>
        <v>0.66553753599999999</v>
      </c>
    </row>
    <row r="132" spans="1:25" ht="15" x14ac:dyDescent="0.25">
      <c r="A132" s="19" t="s">
        <v>139</v>
      </c>
      <c r="B132" s="166" t="s">
        <v>139</v>
      </c>
      <c r="C132" s="165">
        <f>IF(ISNUMBER('1-1'!H132),'1-1'!H132, "XXX")</f>
        <v>10</v>
      </c>
      <c r="D132" s="130">
        <f>IF(UCDP!Y132, UCDP!Y132, "0.0")</f>
        <v>0.79015763794111904</v>
      </c>
      <c r="E132" s="130" t="str">
        <f>IF(ISNUMBER('1-3'!I132), '1-3'!I132, IF(ISNUMBER('1-3'!J132), '1-3'!J132, IF(ISNUMBER('1-3'!K132), '1-3'!K132, IF(ISNUMBER('1-3'!L132), '1-3'!L132, IF(ISNUMBER('1-3'!M132), '1-3'!M132, IF(ISNUMBER('1-3'!P132), '1-3'!P132, IF(ISNUMBER('1-3'!Q132), '1-3'!Q132, "XXX")))))))</f>
        <v>XXX</v>
      </c>
      <c r="F132" s="130">
        <f>IF(ISNUMBER('1-4'!AP132),'1-4'!AP132, IF(ISNUMBER('1-4'!AQ132),'1-4'!AQ132, IF(ISNUMBER('1-4'!AR132),'1-4'!AR132, IF(ISNUMBER('1-4'!AS132),'1-4'!AS132, IF(ISNUMBER('1-4'!AT132),'1-4'!AT132, IF(ISNUMBER('1-4'!AU132),'1-4'!AU132, "XXX"))))))</f>
        <v>5</v>
      </c>
      <c r="G132" s="130">
        <f>IF(ISNUMBER('1-5'!H131),'1-5'!H131, "XXX")</f>
        <v>9.3000000000000007</v>
      </c>
      <c r="H132" s="130" t="str">
        <f>IF(ISNUMBER('2-1-1'!H132), '2-1-1'!H132, IF(ISNUMBER('2-1-1'!I132), '2-1-1'!I132, IF(ISNUMBER('2-1-1'!J132), '2-1-1'!J132, IF(ISNUMBER('2-1-1'!K132), '2-1-1'!K132, IF(ISNUMBER('2-1-1'!L132), '2-1-1'!L132, IF(ISNUMBER('2-1-1'!M132), '2-1-1'!M132, "XXX"))))))</f>
        <v>XXX</v>
      </c>
      <c r="I132" s="130">
        <f>AVERAGE('2-1-2'!D131, '2-1-2'!E131)</f>
        <v>4.3295E-2</v>
      </c>
      <c r="J132" s="130">
        <f>IF(ISNUMBER('2-2-1'!AC132), '2-2-1'!AC132, IF(ISNUMBER('2-2-1'!AD132), '2-2-1'!AD132, IF(ISNUMBER('2-2-1'!AE132), '2-2-1'!AE132, IF(ISNUMBER('2-2-1'!AF132), '2-2-1'!AF132, IF(ISNUMBER('2-2-1'!AG132), '2-2-1'!AG132, IF(ISNUMBER('2-2-1'!AH132), '2-2-1'!AH132, IF(ISNUMBER('2-2-1'!AI132), '2-2-1'!AI132, IF(ISNUMBER('2-2-1'!Y132), '2-2-1'!Y132, IF(ISNUMBER('2-2-1'!X132), '2-2-1'!X132, IF(ISNUMBER('2-2-1'!W132), '2-2-1'!W132, IF(ISNUMBER('2-2-1'!AF132), '2-2-1'!AF132, IF(ISNUMBER('2-2-1'!V132), '2-2-1'!V132, IF(ISNUMBER('2-2-1'!U132), '2-2-1'!U132, IF(ISNUMBER('2-2-1'!T132), '2-2-1'!T132,"XXX"))))))))))))))</f>
        <v>0.74869999999999992</v>
      </c>
      <c r="K132" s="130" t="str">
        <f>IF(ISNUMBER('2-2-2'!H132), '2-2-2'!H132, IF(ISNUMBER('2-2-2'!I132), '2-2-2'!I132, IF(ISNUMBER('2-2-2'!J132), '2-2-2'!J132, IF(ISNUMBER('2-2-2'!K132), '2-2-2'!K132, IF(ISNUMBER('2-2-2'!L132), '2-2-2'!L132, IF(ISNUMBER('2-2-2'!M132), '2-2-2'!M132, "XXX"))))))</f>
        <v>XXX</v>
      </c>
      <c r="L132" s="130">
        <f>IF(ISNUMBER('2-3-1'!P132), '2-3-1'!P132, IF(ISNUMBER('2-3-1'!Q132), '2-3-1'!Q132, IF(ISNUMBER('2-3-1'!R132), '2-3-1'!R132, IF(ISNUMBER('2-3-1'!S132), '2-3-1'!S132, IF(ISNUMBER('2-3-1'!T132), '2-3-1'!T132, IF(ISNUMBER('2-3-1'!U132), '2-3-1'!U132, IF(ISNUMBER('2-3-1'!V132), '2-3-1'!V132, "XXX")))))))</f>
        <v>0.69536834999999997</v>
      </c>
      <c r="M132" s="130">
        <f>IF(ISNUMBER('2-3-2'!P132), '2-3-2'!P132, IF(ISNUMBER('2-3-2'!Q132), '2-3-2'!Q132, IF(ISNUMBER('2-3-2'!R132), '2-3-2'!R132, IF(ISNUMBER('2-3-2'!S132), '2-3-2'!S132, IF(ISNUMBER('2-3-2'!T132), '2-3-2'!T132, IF(ISNUMBER('2-3-2'!U132), '2-3-2'!U132, IF(ISNUMBER('2-3-2'!V132), '2-3-2'!V132, "XXX")))))))</f>
        <v>19.192813869999998</v>
      </c>
      <c r="N132" s="130" t="str">
        <f>IF(ISNUMBER('2-4-1'!V132),'2-4-1'!V132,IF(ISNUMBER('2-4-1'!U132),'2-4-1'!U132,IF(ISNUMBER('2-4-1'!W132),'2-4-1'!W132,IF(ISNUMBER('2-4-1'!T132),'2-4-1'!T132,IF(ISNUMBER('2-4-1'!X132),'2-4-1'!X132,IF(ISNUMBER('2-4-1'!S132),'2-4-1'!S132,'2016'!N132))))))</f>
        <v>XXX</v>
      </c>
      <c r="O132" s="130">
        <f>IF(ISNUMBER('2-4-2'!D132), '2-4-2'!D132, IF(ISNUMBER('2-4-2'!E132), '2-4-2'!E132, IF(ISNUMBER('2-4-2'!C132), '2-4-2'!C132, IF(ISNUMBER('2-4-2'!F132), '2-4-2'!F132, IF(ISNUMBER('2-4-2'!G132), '2-4-2'!G132, IF(ISNUMBER('2-4-2'!H132), '2-4-2'!H132, IF(ISNUMBER('2-4-2'!I132), '2-4-2'!I132, IF(ISNUMBER('2-4-2'!J132), '2-4-2'!J132, "XXX"))))))))</f>
        <v>0</v>
      </c>
      <c r="P132" s="130" t="str">
        <f>IF(ISNUMBER('2-5-1'!H364), '2-5-1'!H364, "XXX")</f>
        <v>XXX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30">
        <f>IF(ISNUMBER('2-6-1'!D132), '2-6-1'!D132, IF(ISNUMBER('2-6-1'!E132), '2-6-1'!E132, IF(ISNUMBER('2-6-1'!F132), '2-6-1'!F132, IF(ISNUMBER('2-6-1'!G132), '2-6-1'!G132, IF(ISNUMBER('2-6-1'!H132), '2-6-1'!H132, IF(ISNUMBER('2-6-1'!I132), '2-6-1'!I132, IF(ISNUMBER('2-6-1'!J132), '2-6-1'!J132, "XXX")))))))</f>
        <v>9.5958760000000005</v>
      </c>
      <c r="S132" s="130" t="str">
        <f>IF(ISNUMBER('2-6-2'!E132), '2-6-2'!E132, IF(ISNUMBER('2-6-2'!F132), '2-6-2'!F132, IF(ISNUMBER('2-6-2'!G132), '2-6-2'!G132, IF(ISNUMBER('2-6-2'!H132), '2-6-2'!H132, IF(ISNUMBER('2-6-2'!I132), '2-6-2'!I132, IF(ISNUMBER('2-6-2'!J132), '2-6-2'!J132, IF(ISNUMBER('2-6-2'!K132), '2-6-2'!K132, "XXX")))))))</f>
        <v>XXX</v>
      </c>
      <c r="T132" s="130" t="str">
        <f>IF(ISNUMBER('2-7-1'!H132), '2-7-1'!H132, IF(ISNUMBER('2-7-1'!I132), '2-7-1'!I132, IF(ISNUMBER('2-7-1'!J132), '2-7-1'!J132, IF(ISNUMBER('2-7-1'!K132), '2-7-1'!K132, IF(ISNUMBER('2-7-1'!L132), '2-7-1'!L132, IF(ISNUMBER('2-7-1'!M132), '2-7-1'!M132, "XXX"))))))</f>
        <v>XXX</v>
      </c>
      <c r="U132" s="130" t="str">
        <f>IF(ISNUMBER('2-7-2'!H132), '2-7-2'!H132, IF(ISNUMBER('2-7-2'!I132), '2-7-2'!I132, IF(ISNUMBER('2-7-2'!J132), '2-7-2'!J132, IF(ISNUMBER('2-7-2'!K132), '2-7-2'!K132, IF(ISNUMBER('2-7-2'!L132), '2-7-2'!L132, IF(ISNUMBER('2-7-2'!M132), '2-7-2'!M132, "XXX"))))))</f>
        <v>XXX</v>
      </c>
      <c r="V132" s="130" t="str">
        <f>IF(ISNUMBER('2-8-1'!H132), '2-8-1'!H132, IF(ISNUMBER('2-8-1'!I132), '2-8-1'!I132, IF(ISNUMBER('2-8-1'!J132), '2-8-1'!J132, IF(ISNUMBER('2-8-1'!K132), '2-8-1'!K132, IF(ISNUMBER('2-8-1'!L132), '2-8-1'!L132, IF(ISNUMBER('2-8-1'!M132), '2-8-1'!M132, "XXX"))))))</f>
        <v>XXX</v>
      </c>
      <c r="W132" s="130" t="str">
        <f>IF(ISNUMBER('2-8-2'!H132), '2-8-2'!H132, IF(ISNUMBER('2-8-2'!I132), '2-8-2'!I132, IF(ISNUMBER('2-8-2'!J132), '2-8-2'!J132, IF(ISNUMBER('2-8-2'!K132), '2-8-2'!K132, IF(ISNUMBER('2-8-2'!L132), '2-8-2'!L132, IF(ISNUMBER('2-8-2'!M132), '2-8-2'!M132, "XXX"))))))</f>
        <v>XXX</v>
      </c>
      <c r="X132" s="130">
        <f>IF(ISNUMBER('3-1'!I131), '3-1'!I131, "XXX")</f>
        <v>0.186</v>
      </c>
      <c r="Y132" s="130">
        <f>'3-2'!Q131</f>
        <v>-1.3287729020000001</v>
      </c>
    </row>
    <row r="133" spans="1:25" ht="15" x14ac:dyDescent="0.25">
      <c r="A133" s="19" t="s">
        <v>140</v>
      </c>
      <c r="B133" s="166" t="s">
        <v>140</v>
      </c>
      <c r="C133" s="165">
        <f>IF(ISNUMBER('1-1'!H133),'1-1'!H133, "XXX")</f>
        <v>2</v>
      </c>
      <c r="D133" s="130" t="str">
        <f>IF(UCDP!Y133, UCDP!Y133, "0.0")</f>
        <v>0.0</v>
      </c>
      <c r="E133" s="130">
        <f>IF(ISNUMBER('1-3'!I133), '1-3'!I133, IF(ISNUMBER('1-3'!J133), '1-3'!J133, IF(ISNUMBER('1-3'!K133), '1-3'!K133, IF(ISNUMBER('1-3'!L133), '1-3'!L133, IF(ISNUMBER('1-3'!M133), '1-3'!M133, IF(ISNUMBER('1-3'!P133), '1-3'!P133, IF(ISNUMBER('1-3'!Q133), '1-3'!Q133, "XXX")))))))</f>
        <v>92.833333333333343</v>
      </c>
      <c r="F133" s="130">
        <f>IF(ISNUMBER('1-4'!AP133),'1-4'!AP133, IF(ISNUMBER('1-4'!AQ133),'1-4'!AQ133, IF(ISNUMBER('1-4'!AR133),'1-4'!AR133, IF(ISNUMBER('1-4'!AS133),'1-4'!AS133, IF(ISNUMBER('1-4'!AT133),'1-4'!AT133, IF(ISNUMBER('1-4'!AU133),'1-4'!AU133, "XXX"))))))</f>
        <v>2</v>
      </c>
      <c r="G133" s="130">
        <f>IF(ISNUMBER('1-5'!H132),'1-5'!H132, "XXX")</f>
        <v>2.2000000000000002</v>
      </c>
      <c r="H133" s="130">
        <f>IF(ISNUMBER('2-1-1'!H133), '2-1-1'!H133, IF(ISNUMBER('2-1-1'!I133), '2-1-1'!I133, IF(ISNUMBER('2-1-1'!J133), '2-1-1'!J133, IF(ISNUMBER('2-1-1'!K133), '2-1-1'!K133, IF(ISNUMBER('2-1-1'!L133), '2-1-1'!L133, IF(ISNUMBER('2-1-1'!M133), '2-1-1'!M133, "XXX"))))))</f>
        <v>0.85285714285714276</v>
      </c>
      <c r="I133" s="130">
        <f>AVERAGE('2-1-2'!D132, '2-1-2'!E132)</f>
        <v>0.64733499999999999</v>
      </c>
      <c r="J133" s="130">
        <f>IF(ISNUMBER('2-2-1'!AC133), '2-2-1'!AC133, IF(ISNUMBER('2-2-1'!AD133), '2-2-1'!AD133, IF(ISNUMBER('2-2-1'!AE133), '2-2-1'!AE133, IF(ISNUMBER('2-2-1'!AF133), '2-2-1'!AF133, IF(ISNUMBER('2-2-1'!AG133), '2-2-1'!AG133, IF(ISNUMBER('2-2-1'!AH133), '2-2-1'!AH133, IF(ISNUMBER('2-2-1'!AI133), '2-2-1'!AI133, IF(ISNUMBER('2-2-1'!Y133), '2-2-1'!Y133, IF(ISNUMBER('2-2-1'!X133), '2-2-1'!X133, IF(ISNUMBER('2-2-1'!W133), '2-2-1'!W133, IF(ISNUMBER('2-2-1'!AF133), '2-2-1'!AF133, IF(ISNUMBER('2-2-1'!V133), '2-2-1'!V133, IF(ISNUMBER('2-2-1'!U133), '2-2-1'!U133, IF(ISNUMBER('2-2-1'!T133), '2-2-1'!T133,"XXX"))))))))))))))</f>
        <v>2.8281700000000001</v>
      </c>
      <c r="K133" s="130">
        <f>IF(ISNUMBER('2-2-2'!H133), '2-2-2'!H133, IF(ISNUMBER('2-2-2'!I133), '2-2-2'!I133, IF(ISNUMBER('2-2-2'!J133), '2-2-2'!J133, IF(ISNUMBER('2-2-2'!K133), '2-2-2'!K133, IF(ISNUMBER('2-2-2'!L133), '2-2-2'!L133, IF(ISNUMBER('2-2-2'!M133), '2-2-2'!M133, "XXX"))))))</f>
        <v>0.57285714285714284</v>
      </c>
      <c r="L133" s="130">
        <f>IF(ISNUMBER('2-3-1'!P133), '2-3-1'!P133, IF(ISNUMBER('2-3-1'!Q133), '2-3-1'!Q133, IF(ISNUMBER('2-3-1'!R133), '2-3-1'!R133, IF(ISNUMBER('2-3-1'!S133), '2-3-1'!S133, IF(ISNUMBER('2-3-1'!T133), '2-3-1'!T133, IF(ISNUMBER('2-3-1'!U133), '2-3-1'!U133, IF(ISNUMBER('2-3-1'!V133), '2-3-1'!V133, "XXX")))))))</f>
        <v>6.4385623900000004</v>
      </c>
      <c r="M133" s="130">
        <f>IF(ISNUMBER('2-3-2'!P133), '2-3-2'!P133, IF(ISNUMBER('2-3-2'!Q133), '2-3-2'!Q133, IF(ISNUMBER('2-3-2'!R133), '2-3-2'!R133, IF(ISNUMBER('2-3-2'!S133), '2-3-2'!S133, IF(ISNUMBER('2-3-2'!T133), '2-3-2'!T133, IF(ISNUMBER('2-3-2'!U133), '2-3-2'!U133, IF(ISNUMBER('2-3-2'!V133), '2-3-2'!V133, "XXX")))))))</f>
        <v>22.773540499999999</v>
      </c>
      <c r="N133" s="130">
        <f>IF(ISNUMBER('2-4-1'!V133),'2-4-1'!V133,IF(ISNUMBER('2-4-1'!U133),'2-4-1'!U133,IF(ISNUMBER('2-4-1'!W133),'2-4-1'!W133,IF(ISNUMBER('2-4-1'!T133),'2-4-1'!T133,IF(ISNUMBER('2-4-1'!X133),'2-4-1'!X133,IF(ISNUMBER('2-4-1'!S133),'2-4-1'!S133,'2016'!N133))))))</f>
        <v>26.28</v>
      </c>
      <c r="O133" s="130">
        <f>IF(ISNUMBER('2-4-2'!D133), '2-4-2'!D133, IF(ISNUMBER('2-4-2'!E133), '2-4-2'!E133, IF(ISNUMBER('2-4-2'!C133), '2-4-2'!C133, IF(ISNUMBER('2-4-2'!F133), '2-4-2'!F133, IF(ISNUMBER('2-4-2'!G133), '2-4-2'!G133, IF(ISNUMBER('2-4-2'!H133), '2-4-2'!H133, IF(ISNUMBER('2-4-2'!I133), '2-4-2'!I133, IF(ISNUMBER('2-4-2'!J133), '2-4-2'!J133, "XXX"))))))))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IF(ISNUMBER('2-6-1'!H133), '2-6-1'!H133, IF(ISNUMBER('2-6-1'!I133), '2-6-1'!I133, IF(ISNUMBER('2-6-1'!J133), '2-6-1'!J133, "XXX")))))))</f>
        <v>82.140500000000003</v>
      </c>
      <c r="S133" s="130">
        <f>IF(ISNUMBER('2-6-2'!E133), '2-6-2'!E133, IF(ISNUMBER('2-6-2'!F133), '2-6-2'!F133, IF(ISNUMBER('2-6-2'!G133), '2-6-2'!G133, IF(ISNUMBER('2-6-2'!H133), '2-6-2'!H133, IF(ISNUMBER('2-6-2'!I133), '2-6-2'!I133, IF(ISNUMBER('2-6-2'!J133), '2-6-2'!J133, IF(ISNUMBER('2-6-2'!K133), '2-6-2'!K133, "XXX")))))))</f>
        <v>0</v>
      </c>
      <c r="T133" s="130">
        <f>IF(ISNUMBER('2-7-1'!H133), '2-7-1'!H133, IF(ISNUMBER('2-7-1'!I133), '2-7-1'!I133, IF(ISNUMBER('2-7-1'!J133), '2-7-1'!J133, IF(ISNUMBER('2-7-1'!K133), '2-7-1'!K133, IF(ISNUMBER('2-7-1'!L133), '2-7-1'!L133, IF(ISNUMBER('2-7-1'!M133), '2-7-1'!M133, "XXX"))))))</f>
        <v>0.63714285714285712</v>
      </c>
      <c r="U133" s="130">
        <f>IF(ISNUMBER('2-7-2'!H133), '2-7-2'!H133, IF(ISNUMBER('2-7-2'!I133), '2-7-2'!I133, IF(ISNUMBER('2-7-2'!J133), '2-7-2'!J133, IF(ISNUMBER('2-7-2'!K133), '2-7-2'!K133, IF(ISNUMBER('2-7-2'!L133), '2-7-2'!L133, IF(ISNUMBER('2-7-2'!M133), '2-7-2'!M133, "XXX"))))))</f>
        <v>0.48928571428571427</v>
      </c>
      <c r="V133" s="130">
        <f>IF(ISNUMBER('2-8-1'!H133), '2-8-1'!H133, IF(ISNUMBER('2-8-1'!I133), '2-8-1'!I133, IF(ISNUMBER('2-8-1'!J133), '2-8-1'!J133, IF(ISNUMBER('2-8-1'!K133), '2-8-1'!K133, IF(ISNUMBER('2-8-1'!L133), '2-8-1'!L133, IF(ISNUMBER('2-8-1'!M133), '2-8-1'!M133, "XXX"))))))</f>
        <v>0.61857142857142855</v>
      </c>
      <c r="W133" s="130">
        <f>IF(ISNUMBER('2-8-2'!H133), '2-8-2'!H133, IF(ISNUMBER('2-8-2'!I133), '2-8-2'!I133, IF(ISNUMBER('2-8-2'!J133), '2-8-2'!J133, IF(ISNUMBER('2-8-2'!K133), '2-8-2'!K133, IF(ISNUMBER('2-8-2'!L133), '2-8-2'!L133, IF(ISNUMBER('2-8-2'!M133), '2-8-2'!M133, "XXX"))))))</f>
        <v>0.47285714285714286</v>
      </c>
      <c r="X133" s="130">
        <f>IF(ISNUMBER('3-1'!I132), '3-1'!I132, "XXX")</f>
        <v>0.874</v>
      </c>
      <c r="Y133" s="130">
        <f>'3-2'!Q132</f>
        <v>1.044445157</v>
      </c>
    </row>
    <row r="134" spans="1:25" ht="15" x14ac:dyDescent="0.25">
      <c r="A134" s="19" t="s">
        <v>141</v>
      </c>
      <c r="B134" s="166" t="s">
        <v>141</v>
      </c>
      <c r="C134" s="165">
        <f>IF(ISNUMBER('1-1'!H134),'1-1'!H134, "XXX")</f>
        <v>6.8</v>
      </c>
      <c r="D134" s="130" t="str">
        <f>IF(UCDP!Y134, UCDP!Y134, "0.0")</f>
        <v>0.0</v>
      </c>
      <c r="E134" s="130">
        <f>IF(ISNUMBER('1-3'!I134), '1-3'!I134, IF(ISNUMBER('1-3'!J134), '1-3'!J134, IF(ISNUMBER('1-3'!K134), '1-3'!K134, IF(ISNUMBER('1-3'!L134), '1-3'!L134, IF(ISNUMBER('1-3'!M134), '1-3'!M134, IF(ISNUMBER('1-3'!P134), '1-3'!P134, IF(ISNUMBER('1-3'!Q134), '1-3'!Q134, "XXX")))))))</f>
        <v>85.833333333333343</v>
      </c>
      <c r="F134" s="130">
        <f>IF(ISNUMBER('1-4'!AP134),'1-4'!AP134, IF(ISNUMBER('1-4'!AQ134),'1-4'!AQ134, IF(ISNUMBER('1-4'!AR134),'1-4'!AR134, IF(ISNUMBER('1-4'!AS134),'1-4'!AS134, IF(ISNUMBER('1-4'!AT134),'1-4'!AT134, IF(ISNUMBER('1-4'!AU134),'1-4'!AU134, "XXX"))))))</f>
        <v>4</v>
      </c>
      <c r="G134" s="130">
        <f>IF(ISNUMBER('1-5'!H133),'1-5'!H133, "XXX")</f>
        <v>9</v>
      </c>
      <c r="H134" s="130">
        <f>IF(ISNUMBER('2-1-1'!H134), '2-1-1'!H134, IF(ISNUMBER('2-1-1'!I134), '2-1-1'!I134, IF(ISNUMBER('2-1-1'!J134), '2-1-1'!J134, IF(ISNUMBER('2-1-1'!K134), '2-1-1'!K134, IF(ISNUMBER('2-1-1'!L134), '2-1-1'!L134, IF(ISNUMBER('2-1-1'!M134), '2-1-1'!M134, "XXX"))))))</f>
        <v>0.5714285714285714</v>
      </c>
      <c r="I134" s="130">
        <f>AVERAGE('2-1-2'!D133, '2-1-2'!E133)</f>
        <v>0.213175</v>
      </c>
      <c r="J134" s="130">
        <f>IF(ISNUMBER('2-2-1'!AC134), '2-2-1'!AC134, IF(ISNUMBER('2-2-1'!AD134), '2-2-1'!AD134, IF(ISNUMBER('2-2-1'!AE134), '2-2-1'!AE134, IF(ISNUMBER('2-2-1'!AF134), '2-2-1'!AF134, IF(ISNUMBER('2-2-1'!AG134), '2-2-1'!AG134, IF(ISNUMBER('2-2-1'!AH134), '2-2-1'!AH134, IF(ISNUMBER('2-2-1'!AI134), '2-2-1'!AI134, IF(ISNUMBER('2-2-1'!Y134), '2-2-1'!Y134, IF(ISNUMBER('2-2-1'!X134), '2-2-1'!X134, IF(ISNUMBER('2-2-1'!W134), '2-2-1'!W134, IF(ISNUMBER('2-2-1'!AF134), '2-2-1'!AF134, IF(ISNUMBER('2-2-1'!V134), '2-2-1'!V134, IF(ISNUMBER('2-2-1'!U134), '2-2-1'!U134, IF(ISNUMBER('2-2-1'!T134), '2-2-1'!T134,"XXX"))))))))))))))</f>
        <v>1.1172800000000001</v>
      </c>
      <c r="K134" s="130">
        <f>IF(ISNUMBER('2-2-2'!H134), '2-2-2'!H134, IF(ISNUMBER('2-2-2'!I134), '2-2-2'!I134, IF(ISNUMBER('2-2-2'!J134), '2-2-2'!J134, IF(ISNUMBER('2-2-2'!K134), '2-2-2'!K134, IF(ISNUMBER('2-2-2'!L134), '2-2-2'!L134, IF(ISNUMBER('2-2-2'!M134), '2-2-2'!M134, "XXX"))))))</f>
        <v>0.66285714285714281</v>
      </c>
      <c r="L134" s="130">
        <f>IF(ISNUMBER('2-3-1'!P134), '2-3-1'!P134, IF(ISNUMBER('2-3-1'!Q134), '2-3-1'!Q134, IF(ISNUMBER('2-3-1'!R134), '2-3-1'!R134, IF(ISNUMBER('2-3-1'!S134), '2-3-1'!S134, IF(ISNUMBER('2-3-1'!T134), '2-3-1'!T134, IF(ISNUMBER('2-3-1'!U134), '2-3-1'!U134, IF(ISNUMBER('2-3-1'!V134), '2-3-1'!V134, "XXX")))))))</f>
        <v>1.73812568</v>
      </c>
      <c r="M134" s="130">
        <f>IF(ISNUMBER('2-3-2'!P134), '2-3-2'!P134, IF(ISNUMBER('2-3-2'!Q134), '2-3-2'!Q134, IF(ISNUMBER('2-3-2'!R134), '2-3-2'!R134, IF(ISNUMBER('2-3-2'!S134), '2-3-2'!S134, IF(ISNUMBER('2-3-2'!T134), '2-3-2'!T134, IF(ISNUMBER('2-3-2'!U134), '2-3-2'!U134, IF(ISNUMBER('2-3-2'!V134), '2-3-2'!V134, "XXX")))))))</f>
        <v>48.933757780000001</v>
      </c>
      <c r="N134" s="130">
        <f>IF(ISNUMBER('2-4-1'!V134),'2-4-1'!V134,IF(ISNUMBER('2-4-1'!U134),'2-4-1'!U134,IF(ISNUMBER('2-4-1'!W134),'2-4-1'!W134,IF(ISNUMBER('2-4-1'!T134),'2-4-1'!T134,IF(ISNUMBER('2-4-1'!X134),'2-4-1'!X134,IF(ISNUMBER('2-4-1'!S134),'2-4-1'!S134,'2016'!N134))))))</f>
        <v>8.4562087931724204</v>
      </c>
      <c r="O134" s="130">
        <f>IF(ISNUMBER('2-4-2'!D134), '2-4-2'!D134, IF(ISNUMBER('2-4-2'!E134), '2-4-2'!E134, IF(ISNUMBER('2-4-2'!C134), '2-4-2'!C134, IF(ISNUMBER('2-4-2'!F134), '2-4-2'!F134, IF(ISNUMBER('2-4-2'!G134), '2-4-2'!G134, IF(ISNUMBER('2-4-2'!H134), '2-4-2'!H134, IF(ISNUMBER('2-4-2'!I134), '2-4-2'!I134, IF(ISNUMBER('2-4-2'!J134), '2-4-2'!J134, "XXX"))))))))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IF(ISNUMBER('2-6-1'!H134), '2-6-1'!H134, IF(ISNUMBER('2-6-1'!I134), '2-6-1'!I134, IF(ISNUMBER('2-6-1'!J134), '2-6-1'!J134, "XXX")))))))</f>
        <v>55.713549999999998</v>
      </c>
      <c r="S134" s="130">
        <f>IF(ISNUMBER('2-6-2'!E134), '2-6-2'!E134, IF(ISNUMBER('2-6-2'!F134), '2-6-2'!F134, IF(ISNUMBER('2-6-2'!G134), '2-6-2'!G134, IF(ISNUMBER('2-6-2'!H134), '2-6-2'!H134, IF(ISNUMBER('2-6-2'!I134), '2-6-2'!I134, IF(ISNUMBER('2-6-2'!J134), '2-6-2'!J134, IF(ISNUMBER('2-6-2'!K134), '2-6-2'!K134, "XXX")))))))</f>
        <v>1.34</v>
      </c>
      <c r="T134" s="130">
        <f>IF(ISNUMBER('2-7-1'!H134), '2-7-1'!H134, IF(ISNUMBER('2-7-1'!I134), '2-7-1'!I134, IF(ISNUMBER('2-7-1'!J134), '2-7-1'!J134, IF(ISNUMBER('2-7-1'!K134), '2-7-1'!K134, IF(ISNUMBER('2-7-1'!L134), '2-7-1'!L134, IF(ISNUMBER('2-7-1'!M134), '2-7-1'!M134, "XXX"))))))</f>
        <v>0.59714285714285709</v>
      </c>
      <c r="U134" s="130">
        <f>IF(ISNUMBER('2-7-2'!H134), '2-7-2'!H134, IF(ISNUMBER('2-7-2'!I134), '2-7-2'!I134, IF(ISNUMBER('2-7-2'!J134), '2-7-2'!J134, IF(ISNUMBER('2-7-2'!K134), '2-7-2'!K134, IF(ISNUMBER('2-7-2'!L134), '2-7-2'!L134, IF(ISNUMBER('2-7-2'!M134), '2-7-2'!M134, "XXX"))))))</f>
        <v>0.47000000000000003</v>
      </c>
      <c r="V134" s="130">
        <f>IF(ISNUMBER('2-8-1'!H134), '2-8-1'!H134, IF(ISNUMBER('2-8-1'!I134), '2-8-1'!I134, IF(ISNUMBER('2-8-1'!J134), '2-8-1'!J134, IF(ISNUMBER('2-8-1'!K134), '2-8-1'!K134, IF(ISNUMBER('2-8-1'!L134), '2-8-1'!L134, IF(ISNUMBER('2-8-1'!M134), '2-8-1'!M134, "XXX"))))))</f>
        <v>0.65857142857142859</v>
      </c>
      <c r="W134" s="130">
        <f>IF(ISNUMBER('2-8-2'!H134), '2-8-2'!H134, IF(ISNUMBER('2-8-2'!I134), '2-8-2'!I134, IF(ISNUMBER('2-8-2'!J134), '2-8-2'!J134, IF(ISNUMBER('2-8-2'!K134), '2-8-2'!K134, IF(ISNUMBER('2-8-2'!L134), '2-8-2'!L134, IF(ISNUMBER('2-8-2'!M134), '2-8-2'!M134, "XXX"))))))</f>
        <v>0.56714285714285717</v>
      </c>
      <c r="X134" s="130">
        <f>IF(ISNUMBER('3-1'!I133), '3-1'!I133, "XXX")</f>
        <v>0.45900000000000002</v>
      </c>
      <c r="Y134" s="130">
        <f>'3-2'!Q133</f>
        <v>-0.50082945800000001</v>
      </c>
    </row>
    <row r="135" spans="1:25" ht="15" x14ac:dyDescent="0.25">
      <c r="A135" s="19" t="s">
        <v>142</v>
      </c>
      <c r="B135" s="166" t="s">
        <v>142</v>
      </c>
      <c r="C135" s="165">
        <f>IF(ISNUMBER('1-1'!H135),'1-1'!H135, "XXX")</f>
        <v>10</v>
      </c>
      <c r="D135" s="130">
        <f>IF(UCDP!Y135, UCDP!Y135, "0.0")</f>
        <v>0.25291187753523264</v>
      </c>
      <c r="E135" s="130" t="str">
        <f>IF(ISNUMBER('1-3'!I135), '1-3'!I135, IF(ISNUMBER('1-3'!J135), '1-3'!J135, IF(ISNUMBER('1-3'!K135), '1-3'!K135, IF(ISNUMBER('1-3'!L135), '1-3'!L135, IF(ISNUMBER('1-3'!M135), '1-3'!M135, IF(ISNUMBER('1-3'!P135), '1-3'!P135, IF(ISNUMBER('1-3'!Q135), '1-3'!Q135, "XXX")))))))</f>
        <v>XXX</v>
      </c>
      <c r="F135" s="130">
        <f>IF(ISNUMBER('1-4'!AP135),'1-4'!AP135, IF(ISNUMBER('1-4'!AQ135),'1-4'!AQ135, IF(ISNUMBER('1-4'!AR135),'1-4'!AR135, IF(ISNUMBER('1-4'!AS135),'1-4'!AS135, IF(ISNUMBER('1-4'!AT135),'1-4'!AT135, IF(ISNUMBER('1-4'!AU135),'1-4'!AU135, "XXX"))))))</f>
        <v>5</v>
      </c>
      <c r="G135" s="130">
        <f>IF(ISNUMBER('1-5'!H134),'1-5'!H134, "XXX")</f>
        <v>9.3000000000000007</v>
      </c>
      <c r="H135" s="130" t="str">
        <f>IF(ISNUMBER('2-1-1'!H135), '2-1-1'!H135, IF(ISNUMBER('2-1-1'!I135), '2-1-1'!I135, IF(ISNUMBER('2-1-1'!J135), '2-1-1'!J135, IF(ISNUMBER('2-1-1'!K135), '2-1-1'!K135, IF(ISNUMBER('2-1-1'!L135), '2-1-1'!L135, IF(ISNUMBER('2-1-1'!M135), '2-1-1'!M135, "XXX"))))))</f>
        <v>XXX</v>
      </c>
      <c r="I135" s="130">
        <f>AVERAGE('2-1-2'!D134, '2-1-2'!E134)</f>
        <v>0.12856999999999999</v>
      </c>
      <c r="J135" s="130" t="str">
        <f>IF(ISNUMBER('2-2-1'!AC135), '2-2-1'!AC135, IF(ISNUMBER('2-2-1'!AD135), '2-2-1'!AD135, IF(ISNUMBER('2-2-1'!AE135), '2-2-1'!AE135, IF(ISNUMBER('2-2-1'!AF135), '2-2-1'!AF135, IF(ISNUMBER('2-2-1'!AG135), '2-2-1'!AG135, IF(ISNUMBER('2-2-1'!AH135), '2-2-1'!AH135, IF(ISNUMBER('2-2-1'!AI135), '2-2-1'!AI135, IF(ISNUMBER('2-2-1'!Y135), '2-2-1'!Y135, IF(ISNUMBER('2-2-1'!X135), '2-2-1'!X135, IF(ISNUMBER('2-2-1'!W135), '2-2-1'!W135, IF(ISNUMBER('2-2-1'!AF135), '2-2-1'!AF135, IF(ISNUMBER('2-2-1'!V135), '2-2-1'!V135, IF(ISNUMBER('2-2-1'!U135), '2-2-1'!U135, IF(ISNUMBER('2-2-1'!T135), '2-2-1'!T135,"XXX"))))))))))))))</f>
        <v>XXX</v>
      </c>
      <c r="K135" s="130" t="str">
        <f>IF(ISNUMBER('2-2-2'!H135), '2-2-2'!H135, IF(ISNUMBER('2-2-2'!I135), '2-2-2'!I135, IF(ISNUMBER('2-2-2'!J135), '2-2-2'!J135, IF(ISNUMBER('2-2-2'!K135), '2-2-2'!K135, IF(ISNUMBER('2-2-2'!L135), '2-2-2'!L135, IF(ISNUMBER('2-2-2'!M135), '2-2-2'!M135, "XXX"))))))</f>
        <v>XXX</v>
      </c>
      <c r="L135" s="130">
        <f>IF(ISNUMBER('2-3-1'!P135), '2-3-1'!P135, IF(ISNUMBER('2-3-1'!Q135), '2-3-1'!Q135, IF(ISNUMBER('2-3-1'!R135), '2-3-1'!R135, IF(ISNUMBER('2-3-1'!S135), '2-3-1'!S135, IF(ISNUMBER('2-3-1'!T135), '2-3-1'!T135, IF(ISNUMBER('2-3-1'!U135), '2-3-1'!U135, IF(ISNUMBER('2-3-1'!V135), '2-3-1'!V135, "XXX")))))))</f>
        <v>1.15195048</v>
      </c>
      <c r="M135" s="130">
        <f>IF(ISNUMBER('2-3-2'!P135), '2-3-2'!P135, IF(ISNUMBER('2-3-2'!Q135), '2-3-2'!Q135, IF(ISNUMBER('2-3-2'!R135), '2-3-2'!R135, IF(ISNUMBER('2-3-2'!S135), '2-3-2'!S135, IF(ISNUMBER('2-3-2'!T135), '2-3-2'!T135, IF(ISNUMBER('2-3-2'!U135), '2-3-2'!U135, IF(ISNUMBER('2-3-2'!V135), '2-3-2'!V135, "XXX")))))))</f>
        <v>74.834289549999994</v>
      </c>
      <c r="N135" s="130">
        <f>IF(ISNUMBER('2-4-1'!V135),'2-4-1'!V135,IF(ISNUMBER('2-4-1'!U135),'2-4-1'!U135,IF(ISNUMBER('2-4-1'!W135),'2-4-1'!W135,IF(ISNUMBER('2-4-1'!T135),'2-4-1'!T135,IF(ISNUMBER('2-4-1'!X135),'2-4-1'!X135,IF(ISNUMBER('2-4-1'!S135),'2-4-1'!S135,'2016'!N135))))))</f>
        <v>2.2748561434193268</v>
      </c>
      <c r="O135" s="130">
        <f>IF(ISNUMBER('2-4-2'!D135), '2-4-2'!D135, IF(ISNUMBER('2-4-2'!E135), '2-4-2'!E135, IF(ISNUMBER('2-4-2'!C135), '2-4-2'!C135, IF(ISNUMBER('2-4-2'!F135), '2-4-2'!F135, IF(ISNUMBER('2-4-2'!G135), '2-4-2'!G135, IF(ISNUMBER('2-4-2'!H135), '2-4-2'!H135, IF(ISNUMBER('2-4-2'!I135), '2-4-2'!I135, IF(ISNUMBER('2-4-2'!J135), '2-4-2'!J135, "XXX"))))))))</f>
        <v>11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IF(ISNUMBER('2-6-1'!H135), '2-6-1'!H135, IF(ISNUMBER('2-6-1'!I135), '2-6-1'!I135, IF(ISNUMBER('2-6-1'!J135), '2-6-1'!J135, "XXX")))))))</f>
        <v>44.08202</v>
      </c>
      <c r="S135" s="130">
        <f>IF(ISNUMBER('2-6-2'!E135), '2-6-2'!E135, IF(ISNUMBER('2-6-2'!F135), '2-6-2'!F135, IF(ISNUMBER('2-6-2'!G135), '2-6-2'!G135, IF(ISNUMBER('2-6-2'!H135), '2-6-2'!H135, IF(ISNUMBER('2-6-2'!I135), '2-6-2'!I135, IF(ISNUMBER('2-6-2'!J135), '2-6-2'!J135, IF(ISNUMBER('2-6-2'!K135), '2-6-2'!K135, "XXX")))))))</f>
        <v>8.09</v>
      </c>
      <c r="T135" s="130" t="str">
        <f>IF(ISNUMBER('2-7-1'!H135), '2-7-1'!H135, IF(ISNUMBER('2-7-1'!I135), '2-7-1'!I135, IF(ISNUMBER('2-7-1'!J135), '2-7-1'!J135, IF(ISNUMBER('2-7-1'!K135), '2-7-1'!K135, IF(ISNUMBER('2-7-1'!L135), '2-7-1'!L135, IF(ISNUMBER('2-7-1'!M135), '2-7-1'!M135, "XXX"))))))</f>
        <v>XXX</v>
      </c>
      <c r="U135" s="130" t="str">
        <f>IF(ISNUMBER('2-7-2'!H135), '2-7-2'!H135, IF(ISNUMBER('2-7-2'!I135), '2-7-2'!I135, IF(ISNUMBER('2-7-2'!J135), '2-7-2'!J135, IF(ISNUMBER('2-7-2'!K135), '2-7-2'!K135, IF(ISNUMBER('2-7-2'!L135), '2-7-2'!L135, IF(ISNUMBER('2-7-2'!M135), '2-7-2'!M135, "XXX"))))))</f>
        <v>XXX</v>
      </c>
      <c r="V135" s="130" t="str">
        <f>IF(ISNUMBER('2-8-1'!H135), '2-8-1'!H135, IF(ISNUMBER('2-8-1'!I135), '2-8-1'!I135, IF(ISNUMBER('2-8-1'!J135), '2-8-1'!J135, IF(ISNUMBER('2-8-1'!K135), '2-8-1'!K135, IF(ISNUMBER('2-8-1'!L135), '2-8-1'!L135, IF(ISNUMBER('2-8-1'!M135), '2-8-1'!M135, "XXX"))))))</f>
        <v>XXX</v>
      </c>
      <c r="W135" s="130" t="str">
        <f>IF(ISNUMBER('2-8-2'!H135), '2-8-2'!H135, IF(ISNUMBER('2-8-2'!I135), '2-8-2'!I135, IF(ISNUMBER('2-8-2'!J135), '2-8-2'!J135, IF(ISNUMBER('2-8-2'!K135), '2-8-2'!K135, IF(ISNUMBER('2-8-2'!L135), '2-8-2'!L135, IF(ISNUMBER('2-8-2'!M135), '2-8-2'!M135, "XXX"))))))</f>
        <v>XXX</v>
      </c>
      <c r="X135" s="130">
        <f>IF(ISNUMBER('3-1'!I134), '3-1'!I134, "XXX")</f>
        <v>0.23100000000000001</v>
      </c>
      <c r="Y135" s="130">
        <f>'3-2'!Q134</f>
        <v>-1.6543579100000001</v>
      </c>
    </row>
    <row r="136" spans="1:25" ht="15" x14ac:dyDescent="0.25">
      <c r="A136" s="19" t="s">
        <v>143</v>
      </c>
      <c r="B136" s="166" t="s">
        <v>143</v>
      </c>
      <c r="C136" s="165">
        <f>IF(ISNUMBER('1-1'!H136),'1-1'!H136, "XXX")</f>
        <v>1</v>
      </c>
      <c r="D136" s="130" t="str">
        <f>IF(UCDP!Y136, UCDP!Y136, "0.0")</f>
        <v>0.0</v>
      </c>
      <c r="E136" s="130">
        <f>IF(ISNUMBER('1-3'!I136), '1-3'!I136, IF(ISNUMBER('1-3'!J136), '1-3'!J136, IF(ISNUMBER('1-3'!K136), '1-3'!K136, IF(ISNUMBER('1-3'!L136), '1-3'!L136, IF(ISNUMBER('1-3'!M136), '1-3'!M136, IF(ISNUMBER('1-3'!P136), '1-3'!P136, IF(ISNUMBER('1-3'!Q136), '1-3'!Q136, "XXX")))))))</f>
        <v>98</v>
      </c>
      <c r="F136" s="130">
        <f>IF(ISNUMBER('1-4'!AP136),'1-4'!AP136, IF(ISNUMBER('1-4'!AQ136),'1-4'!AQ136, IF(ISNUMBER('1-4'!AR136),'1-4'!AR136, IF(ISNUMBER('1-4'!AS136),'1-4'!AS136, IF(ISNUMBER('1-4'!AT136),'1-4'!AT136, IF(ISNUMBER('1-4'!AU136),'1-4'!AU136, "XXX"))))))</f>
        <v>1</v>
      </c>
      <c r="G136" s="130">
        <f>IF(ISNUMBER('1-5'!H135),'1-5'!H135, "XXX")</f>
        <v>1.3</v>
      </c>
      <c r="H136" s="130">
        <f>IF(ISNUMBER('2-1-1'!H136), '2-1-1'!H136, IF(ISNUMBER('2-1-1'!I136), '2-1-1'!I136, IF(ISNUMBER('2-1-1'!J136), '2-1-1'!J136, IF(ISNUMBER('2-1-1'!K136), '2-1-1'!K136, IF(ISNUMBER('2-1-1'!L136), '2-1-1'!L136, IF(ISNUMBER('2-1-1'!M136), '2-1-1'!M136, "XXX"))))))</f>
        <v>0.79999999999999993</v>
      </c>
      <c r="I136" s="130">
        <f>AVERAGE('2-1-2'!D135, '2-1-2'!E135)</f>
        <v>0.85453000000000001</v>
      </c>
      <c r="J136" s="130">
        <f>IF(ISNUMBER('2-2-1'!AC136), '2-2-1'!AC136, IF(ISNUMBER('2-2-1'!AD136), '2-2-1'!AD136, IF(ISNUMBER('2-2-1'!AE136), '2-2-1'!AE136, IF(ISNUMBER('2-2-1'!AF136), '2-2-1'!AF136, IF(ISNUMBER('2-2-1'!AG136), '2-2-1'!AG136, IF(ISNUMBER('2-2-1'!AH136), '2-2-1'!AH136, IF(ISNUMBER('2-2-1'!AI136), '2-2-1'!AI136, IF(ISNUMBER('2-2-1'!Y136), '2-2-1'!Y136, IF(ISNUMBER('2-2-1'!X136), '2-2-1'!X136, IF(ISNUMBER('2-2-1'!W136), '2-2-1'!W136, IF(ISNUMBER('2-2-1'!AF136), '2-2-1'!AF136, IF(ISNUMBER('2-2-1'!V136), '2-2-1'!V136, IF(ISNUMBER('2-2-1'!U136), '2-2-1'!U136, IF(ISNUMBER('2-2-1'!T136), '2-2-1'!T136,"XXX"))))))))))))))</f>
        <v>3.8293499999999998</v>
      </c>
      <c r="K136" s="130">
        <f>IF(ISNUMBER('2-2-2'!H136), '2-2-2'!H136, IF(ISNUMBER('2-2-2'!I136), '2-2-2'!I136, IF(ISNUMBER('2-2-2'!J136), '2-2-2'!J136, IF(ISNUMBER('2-2-2'!K136), '2-2-2'!K136, IF(ISNUMBER('2-2-2'!L136), '2-2-2'!L136, IF(ISNUMBER('2-2-2'!M136), '2-2-2'!M136, "XXX"))))))</f>
        <v>0.71571428571428564</v>
      </c>
      <c r="L136" s="130">
        <f>IF(ISNUMBER('2-3-1'!P136), '2-3-1'!P136, IF(ISNUMBER('2-3-1'!Q136), '2-3-1'!Q136, IF(ISNUMBER('2-3-1'!R136), '2-3-1'!R136, IF(ISNUMBER('2-3-1'!S136), '2-3-1'!S136, IF(ISNUMBER('2-3-1'!T136), '2-3-1'!T136, IF(ISNUMBER('2-3-1'!U136), '2-3-1'!U136, IF(ISNUMBER('2-3-1'!V136), '2-3-1'!V136, "XXX")))))))</f>
        <v>9.1623105999999996</v>
      </c>
      <c r="M136" s="130">
        <f>IF(ISNUMBER('2-3-2'!P136), '2-3-2'!P136, IF(ISNUMBER('2-3-2'!Q136), '2-3-2'!Q136, IF(ISNUMBER('2-3-2'!R136), '2-3-2'!R136, IF(ISNUMBER('2-3-2'!S136), '2-3-2'!S136, IF(ISNUMBER('2-3-2'!T136), '2-3-2'!T136, IF(ISNUMBER('2-3-2'!U136), '2-3-2'!U136, IF(ISNUMBER('2-3-2'!V136), '2-3-2'!V136, "XXX")))))))</f>
        <v>14.93118668</v>
      </c>
      <c r="N136" s="130">
        <f>IF(ISNUMBER('2-4-1'!V136),'2-4-1'!V136,IF(ISNUMBER('2-4-1'!U136),'2-4-1'!U136,IF(ISNUMBER('2-4-1'!W136),'2-4-1'!W136,IF(ISNUMBER('2-4-1'!T136),'2-4-1'!T136,IF(ISNUMBER('2-4-1'!X136),'2-4-1'!X136,IF(ISNUMBER('2-4-1'!S136),'2-4-1'!S136,'2016'!N136))))))</f>
        <v>27.385999999999999</v>
      </c>
      <c r="O136" s="130">
        <f>IF(ISNUMBER('2-4-2'!D136), '2-4-2'!D136, IF(ISNUMBER('2-4-2'!E136), '2-4-2'!E136, IF(ISNUMBER('2-4-2'!C136), '2-4-2'!C136, IF(ISNUMBER('2-4-2'!F136), '2-4-2'!F136, IF(ISNUMBER('2-4-2'!G136), '2-4-2'!G136, IF(ISNUMBER('2-4-2'!H136), '2-4-2'!H136, IF(ISNUMBER('2-4-2'!I136), '2-4-2'!I136, IF(ISNUMBER('2-4-2'!J136), '2-4-2'!J136, "XXX"))))))))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IF(ISNUMBER('2-6-1'!H136), '2-6-1'!H136, IF(ISNUMBER('2-6-1'!I136), '2-6-1'!I136, IF(ISNUMBER('2-6-1'!J136), '2-6-1'!J136, "XXX")))))))</f>
        <v>89.408330000000007</v>
      </c>
      <c r="S136" s="130">
        <f>IF(ISNUMBER('2-6-2'!E136), '2-6-2'!E136, IF(ISNUMBER('2-6-2'!F136), '2-6-2'!F136, IF(ISNUMBER('2-6-2'!G136), '2-6-2'!G136, IF(ISNUMBER('2-6-2'!H136), '2-6-2'!H136, IF(ISNUMBER('2-6-2'!I136), '2-6-2'!I136, IF(ISNUMBER('2-6-2'!J136), '2-6-2'!J136, IF(ISNUMBER('2-6-2'!K136), '2-6-2'!K136, "XXX")))))))</f>
        <v>0</v>
      </c>
      <c r="T136" s="130">
        <f>IF(ISNUMBER('2-7-1'!H136), '2-7-1'!H136, IF(ISNUMBER('2-7-1'!I136), '2-7-1'!I136, IF(ISNUMBER('2-7-1'!J136), '2-7-1'!J136, IF(ISNUMBER('2-7-1'!K136), '2-7-1'!K136, IF(ISNUMBER('2-7-1'!L136), '2-7-1'!L136, IF(ISNUMBER('2-7-1'!M136), '2-7-1'!M136, "XXX"))))))</f>
        <v>0.8214285714285714</v>
      </c>
      <c r="U136" s="130">
        <f>IF(ISNUMBER('2-7-2'!H136), '2-7-2'!H136, IF(ISNUMBER('2-7-2'!I136), '2-7-2'!I136, IF(ISNUMBER('2-7-2'!J136), '2-7-2'!J136, IF(ISNUMBER('2-7-2'!K136), '2-7-2'!K136, IF(ISNUMBER('2-7-2'!L136), '2-7-2'!L136, IF(ISNUMBER('2-7-2'!M136), '2-7-2'!M136, "XXX"))))))</f>
        <v>0.83000000000000007</v>
      </c>
      <c r="V136" s="130">
        <f>IF(ISNUMBER('2-8-1'!H136), '2-8-1'!H136, IF(ISNUMBER('2-8-1'!I136), '2-8-1'!I136, IF(ISNUMBER('2-8-1'!J136), '2-8-1'!J136, IF(ISNUMBER('2-8-1'!K136), '2-8-1'!K136, IF(ISNUMBER('2-8-1'!L136), '2-8-1'!L136, IF(ISNUMBER('2-8-1'!M136), '2-8-1'!M136, "XXX"))))))</f>
        <v>0.7142857142857143</v>
      </c>
      <c r="W136" s="130">
        <f>IF(ISNUMBER('2-8-2'!H136), '2-8-2'!H136, IF(ISNUMBER('2-8-2'!I136), '2-8-2'!I136, IF(ISNUMBER('2-8-2'!J136), '2-8-2'!J136, IF(ISNUMBER('2-8-2'!K136), '2-8-2'!K136, IF(ISNUMBER('2-8-2'!L136), '2-8-2'!L136, IF(ISNUMBER('2-8-2'!M136), '2-8-2'!M136, "XXX"))))))</f>
        <v>0.73428571428571421</v>
      </c>
      <c r="X136" s="130">
        <f>IF(ISNUMBER('3-1'!I135), '3-1'!I135, "XXX")</f>
        <v>0.92600000000000005</v>
      </c>
      <c r="Y136" s="130">
        <f>'3-2'!Q135</f>
        <v>1.6976673600000001</v>
      </c>
    </row>
    <row r="137" spans="1:25" ht="15" x14ac:dyDescent="0.25">
      <c r="A137" s="19" t="s">
        <v>144</v>
      </c>
      <c r="B137" s="166" t="s">
        <v>144</v>
      </c>
      <c r="C137" s="165">
        <f>IF(ISNUMBER('1-1'!H137),'1-1'!H137, "XXX")</f>
        <v>1.4</v>
      </c>
      <c r="D137" s="130" t="str">
        <f>IF(UCDP!Y137, UCDP!Y137, "0.0")</f>
        <v>0.0</v>
      </c>
      <c r="E137" s="130">
        <f>IF(ISNUMBER('1-3'!I137), '1-3'!I137, IF(ISNUMBER('1-3'!J137), '1-3'!J137, IF(ISNUMBER('1-3'!K137), '1-3'!K137, IF(ISNUMBER('1-3'!L137), '1-3'!L137, IF(ISNUMBER('1-3'!M137), '1-3'!M137, IF(ISNUMBER('1-3'!P137), '1-3'!P137, IF(ISNUMBER('1-3'!Q137), '1-3'!Q137, "XXX")))))))</f>
        <v>99.166666666666671</v>
      </c>
      <c r="F137" s="130">
        <f>IF(ISNUMBER('1-4'!AP137),'1-4'!AP137, IF(ISNUMBER('1-4'!AQ137),'1-4'!AQ137, IF(ISNUMBER('1-4'!AR137),'1-4'!AR137, IF(ISNUMBER('1-4'!AS137),'1-4'!AS137, IF(ISNUMBER('1-4'!AT137),'1-4'!AT137, IF(ISNUMBER('1-4'!AU137),'1-4'!AU137, "XXX"))))))</f>
        <v>1</v>
      </c>
      <c r="G137" s="130">
        <f>IF(ISNUMBER('1-5'!H136),'1-5'!H136, "XXX")</f>
        <v>1.7</v>
      </c>
      <c r="H137" s="130">
        <f>IF(ISNUMBER('2-1-1'!H137), '2-1-1'!H137, IF(ISNUMBER('2-1-1'!I137), '2-1-1'!I137, IF(ISNUMBER('2-1-1'!J137), '2-1-1'!J137, IF(ISNUMBER('2-1-1'!K137), '2-1-1'!K137, IF(ISNUMBER('2-1-1'!L137), '2-1-1'!L137, IF(ISNUMBER('2-1-1'!M137), '2-1-1'!M137, "XXX"))))))</f>
        <v>0.88571428571428568</v>
      </c>
      <c r="I137" s="130">
        <f>AVERAGE('2-1-2'!D136, '2-1-2'!E136)</f>
        <v>0.84907500000000002</v>
      </c>
      <c r="J137" s="130">
        <f>IF(ISNUMBER('2-2-1'!AC137), '2-2-1'!AC137, IF(ISNUMBER('2-2-1'!AD137), '2-2-1'!AD137, IF(ISNUMBER('2-2-1'!AE137), '2-2-1'!AE137, IF(ISNUMBER('2-2-1'!AF137), '2-2-1'!AF137, IF(ISNUMBER('2-2-1'!AG137), '2-2-1'!AG137, IF(ISNUMBER('2-2-1'!AH137), '2-2-1'!AH137, IF(ISNUMBER('2-2-1'!AI137), '2-2-1'!AI137, IF(ISNUMBER('2-2-1'!Y137), '2-2-1'!Y137, IF(ISNUMBER('2-2-1'!X137), '2-2-1'!X137, IF(ISNUMBER('2-2-1'!W137), '2-2-1'!W137, IF(ISNUMBER('2-2-1'!AF137), '2-2-1'!AF137, IF(ISNUMBER('2-2-1'!V137), '2-2-1'!V137, IF(ISNUMBER('2-2-1'!U137), '2-2-1'!U137, IF(ISNUMBER('2-2-1'!T137), '2-2-1'!T137,"XXX"))))))))))))))</f>
        <v>3.44557</v>
      </c>
      <c r="K137" s="130">
        <f>IF(ISNUMBER('2-2-2'!H137), '2-2-2'!H137, IF(ISNUMBER('2-2-2'!I137), '2-2-2'!I137, IF(ISNUMBER('2-2-2'!J137), '2-2-2'!J137, IF(ISNUMBER('2-2-2'!K137), '2-2-2'!K137, IF(ISNUMBER('2-2-2'!L137), '2-2-2'!L137, IF(ISNUMBER('2-2-2'!M137), '2-2-2'!M137, "XXX"))))))</f>
        <v>0.85285714285714287</v>
      </c>
      <c r="L137" s="130">
        <f>IF(ISNUMBER('2-3-1'!P137), '2-3-1'!P137, IF(ISNUMBER('2-3-1'!Q137), '2-3-1'!Q137, IF(ISNUMBER('2-3-1'!R137), '2-3-1'!R137, IF(ISNUMBER('2-3-1'!S137), '2-3-1'!S137, IF(ISNUMBER('2-3-1'!T137), '2-3-1'!T137, IF(ISNUMBER('2-3-1'!U137), '2-3-1'!U137, IF(ISNUMBER('2-3-1'!V137), '2-3-1'!V137, "XXX")))))))</f>
        <v>3.4303226499999999</v>
      </c>
      <c r="M137" s="130">
        <f>IF(ISNUMBER('2-3-2'!P137), '2-3-2'!P137, IF(ISNUMBER('2-3-2'!Q137), '2-3-2'!Q137, IF(ISNUMBER('2-3-2'!R137), '2-3-2'!R137, IF(ISNUMBER('2-3-2'!S137), '2-3-2'!S137, IF(ISNUMBER('2-3-2'!T137), '2-3-2'!T137, IF(ISNUMBER('2-3-2'!U137), '2-3-2'!U137, IF(ISNUMBER('2-3-2'!V137), '2-3-2'!V137, "XXX")))))))</f>
        <v>25.162881850000002</v>
      </c>
      <c r="N137" s="130">
        <f>IF(ISNUMBER('2-4-1'!V137),'2-4-1'!V137,IF(ISNUMBER('2-4-1'!U137),'2-4-1'!U137,IF(ISNUMBER('2-4-1'!W137),'2-4-1'!W137,IF(ISNUMBER('2-4-1'!T137),'2-4-1'!T137,IF(ISNUMBER('2-4-1'!X137),'2-4-1'!X137,IF(ISNUMBER('2-4-1'!S137),'2-4-1'!S137,'2016'!N137))))))</f>
        <v>19.195</v>
      </c>
      <c r="O137" s="130">
        <f>IF(ISNUMBER('2-4-2'!D137), '2-4-2'!D137, IF(ISNUMBER('2-4-2'!E137), '2-4-2'!E137, IF(ISNUMBER('2-4-2'!C137), '2-4-2'!C137, IF(ISNUMBER('2-4-2'!F137), '2-4-2'!F137, IF(ISNUMBER('2-4-2'!G137), '2-4-2'!G137, IF(ISNUMBER('2-4-2'!H137), '2-4-2'!H137, IF(ISNUMBER('2-4-2'!I137), '2-4-2'!I137, IF(ISNUMBER('2-4-2'!J137), '2-4-2'!J137, "XXX"))))))))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IF(ISNUMBER('2-6-1'!H137), '2-6-1'!H137, IF(ISNUMBER('2-6-1'!I137), '2-6-1'!I137, IF(ISNUMBER('2-6-1'!J137), '2-6-1'!J137, "XXX")))))))</f>
        <v>84.668940000000006</v>
      </c>
      <c r="S137" s="130">
        <f>IF(ISNUMBER('2-6-2'!E137), '2-6-2'!E137, IF(ISNUMBER('2-6-2'!F137), '2-6-2'!F137, IF(ISNUMBER('2-6-2'!G137), '2-6-2'!G137, IF(ISNUMBER('2-6-2'!H137), '2-6-2'!H137, IF(ISNUMBER('2-6-2'!I137), '2-6-2'!I137, IF(ISNUMBER('2-6-2'!J137), '2-6-2'!J137, IF(ISNUMBER('2-6-2'!K137), '2-6-2'!K137, "XXX")))))))</f>
        <v>0</v>
      </c>
      <c r="T137" s="130">
        <f>IF(ISNUMBER('2-7-1'!H137), '2-7-1'!H137, IF(ISNUMBER('2-7-1'!I137), '2-7-1'!I137, IF(ISNUMBER('2-7-1'!J137), '2-7-1'!J137, IF(ISNUMBER('2-7-1'!K137), '2-7-1'!K137, IF(ISNUMBER('2-7-1'!L137), '2-7-1'!L137, IF(ISNUMBER('2-7-1'!M137), '2-7-1'!M137, "XXX"))))))</f>
        <v>0.87857142857142867</v>
      </c>
      <c r="U137" s="130">
        <f>IF(ISNUMBER('2-7-2'!H137), '2-7-2'!H137, IF(ISNUMBER('2-7-2'!I137), '2-7-2'!I137, IF(ISNUMBER('2-7-2'!J137), '2-7-2'!J137, IF(ISNUMBER('2-7-2'!K137), '2-7-2'!K137, IF(ISNUMBER('2-7-2'!L137), '2-7-2'!L137, IF(ISNUMBER('2-7-2'!M137), '2-7-2'!M137, "XXX"))))))</f>
        <v>0.8035714285714286</v>
      </c>
      <c r="V137" s="130">
        <f>IF(ISNUMBER('2-8-1'!H137), '2-8-1'!H137, IF(ISNUMBER('2-8-1'!I137), '2-8-1'!I137, IF(ISNUMBER('2-8-1'!J137), '2-8-1'!J137, IF(ISNUMBER('2-8-1'!K137), '2-8-1'!K137, IF(ISNUMBER('2-8-1'!L137), '2-8-1'!L137, IF(ISNUMBER('2-8-1'!M137), '2-8-1'!M137, "XXX"))))))</f>
        <v>0.74142857142857144</v>
      </c>
      <c r="W137" s="130">
        <f>IF(ISNUMBER('2-8-2'!H137), '2-8-2'!H137, IF(ISNUMBER('2-8-2'!I137), '2-8-2'!I137, IF(ISNUMBER('2-8-2'!J137), '2-8-2'!J137, IF(ISNUMBER('2-8-2'!K137), '2-8-2'!K137, IF(ISNUMBER('2-8-2'!L137), '2-8-2'!L137, IF(ISNUMBER('2-8-2'!M137), '2-8-2'!M137, "XXX"))))))</f>
        <v>0.74</v>
      </c>
      <c r="X137" s="130">
        <f>IF(ISNUMBER('3-1'!I136), '3-1'!I136, "XXX")</f>
        <v>0.90400000000000003</v>
      </c>
      <c r="Y137" s="130">
        <f>'3-2'!Q136</f>
        <v>1.6683778760000001</v>
      </c>
    </row>
    <row r="138" spans="1:25" ht="15" x14ac:dyDescent="0.25">
      <c r="A138" s="19" t="s">
        <v>145</v>
      </c>
      <c r="B138" s="166" t="s">
        <v>145</v>
      </c>
      <c r="C138" s="165">
        <f>IF(ISNUMBER('1-1'!H138),'1-1'!H138, "XXX")</f>
        <v>6.4</v>
      </c>
      <c r="D138" s="130" t="str">
        <f>IF(UCDP!Y138, UCDP!Y138, "0.0")</f>
        <v>0.0</v>
      </c>
      <c r="E138" s="140">
        <f>AVERAGE('1-3'!H138,'1-3'!J138)</f>
        <v>75.833333333333343</v>
      </c>
      <c r="F138" s="130">
        <f>IF(ISNUMBER('1-4'!AP138),'1-4'!AP138, IF(ISNUMBER('1-4'!AQ138),'1-4'!AQ138, IF(ISNUMBER('1-4'!AR138),'1-4'!AR138, IF(ISNUMBER('1-4'!AS138),'1-4'!AS138, IF(ISNUMBER('1-4'!AT138),'1-4'!AT138, IF(ISNUMBER('1-4'!AU138),'1-4'!AU138, "XXX"))))))</f>
        <v>3</v>
      </c>
      <c r="G138" s="130">
        <f>IF(ISNUMBER('1-5'!H137),'1-5'!H137, "XXX")</f>
        <v>8.1999999999999993</v>
      </c>
      <c r="H138" s="130">
        <f>IF(ISNUMBER('2-1-1'!H138), '2-1-1'!H138, IF(ISNUMBER('2-1-1'!I138), '2-1-1'!I138, IF(ISNUMBER('2-1-1'!J138), '2-1-1'!J138, IF(ISNUMBER('2-1-1'!K138), '2-1-1'!K138, IF(ISNUMBER('2-1-1'!L138), '2-1-1'!L138, IF(ISNUMBER('2-1-1'!M138), '2-1-1'!M138, "XXX"))))))</f>
        <v>0.37857142857142856</v>
      </c>
      <c r="I138" s="130">
        <f>AVERAGE('2-1-2'!D137, '2-1-2'!E137)</f>
        <v>0.18902999999999998</v>
      </c>
      <c r="J138" s="130" t="str">
        <f>IF(ISNUMBER('2-2-1'!AC138), '2-2-1'!AC138, IF(ISNUMBER('2-2-1'!AD138), '2-2-1'!AD138, IF(ISNUMBER('2-2-1'!AE138), '2-2-1'!AE138, IF(ISNUMBER('2-2-1'!AF138), '2-2-1'!AF138, IF(ISNUMBER('2-2-1'!AG138), '2-2-1'!AG138, IF(ISNUMBER('2-2-1'!AH138), '2-2-1'!AH138, IF(ISNUMBER('2-2-1'!AI138), '2-2-1'!AI138, IF(ISNUMBER('2-2-1'!Y138), '2-2-1'!Y138, IF(ISNUMBER('2-2-1'!X138), '2-2-1'!X138, IF(ISNUMBER('2-2-1'!W138), '2-2-1'!W138, IF(ISNUMBER('2-2-1'!AF138), '2-2-1'!AF138, IF(ISNUMBER('2-2-1'!V138), '2-2-1'!V138, IF(ISNUMBER('2-2-1'!U138), '2-2-1'!U138, IF(ISNUMBER('2-2-1'!T138), '2-2-1'!T138,"XXX"))))))))))))))</f>
        <v>XXX</v>
      </c>
      <c r="K138" s="130">
        <f>IF(ISNUMBER('2-2-2'!H138), '2-2-2'!H138, IF(ISNUMBER('2-2-2'!I138), '2-2-2'!I138, IF(ISNUMBER('2-2-2'!J138), '2-2-2'!J138, IF(ISNUMBER('2-2-2'!K138), '2-2-2'!K138, IF(ISNUMBER('2-2-2'!L138), '2-2-2'!L138, IF(ISNUMBER('2-2-2'!M138), '2-2-2'!M138, "XXX"))))))</f>
        <v>0.52285714285714291</v>
      </c>
      <c r="L138" s="130">
        <f>IF(ISNUMBER('2-3-1'!P138), '2-3-1'!P138, IF(ISNUMBER('2-3-1'!Q138), '2-3-1'!Q138, IF(ISNUMBER('2-3-1'!R138), '2-3-1'!R138, IF(ISNUMBER('2-3-1'!S138), '2-3-1'!S138, IF(ISNUMBER('2-3-1'!T138), '2-3-1'!T138, IF(ISNUMBER('2-3-1'!U138), '2-3-1'!U138, IF(ISNUMBER('2-3-1'!V138), '2-3-1'!V138, "XXX")))))))</f>
        <v>1.9003083700000001</v>
      </c>
      <c r="M138" s="130">
        <f>IF(ISNUMBER('2-3-2'!P138), '2-3-2'!P138, IF(ISNUMBER('2-3-2'!Q138), '2-3-2'!Q138, IF(ISNUMBER('2-3-2'!R138), '2-3-2'!R138, IF(ISNUMBER('2-3-2'!S138), '2-3-2'!S138, IF(ISNUMBER('2-3-2'!T138), '2-3-2'!T138, IF(ISNUMBER('2-3-2'!U138), '2-3-2'!U138, IF(ISNUMBER('2-3-2'!V138), '2-3-2'!V138, "XXX")))))))</f>
        <v>61.914474490000003</v>
      </c>
      <c r="N138" s="130">
        <f>IF(ISNUMBER('2-4-1'!V138),'2-4-1'!V138,IF(ISNUMBER('2-4-1'!U138),'2-4-1'!U138,IF(ISNUMBER('2-4-1'!W138),'2-4-1'!W138,IF(ISNUMBER('2-4-1'!T138),'2-4-1'!T138,IF(ISNUMBER('2-4-1'!X138),'2-4-1'!X138,IF(ISNUMBER('2-4-1'!S138),'2-4-1'!S138,'2016'!N138))))))</f>
        <v>4</v>
      </c>
      <c r="O138" s="130">
        <f>IF(ISNUMBER('2-4-2'!D138), '2-4-2'!D138, IF(ISNUMBER('2-4-2'!E138), '2-4-2'!E138, IF(ISNUMBER('2-4-2'!C138), '2-4-2'!C138, IF(ISNUMBER('2-4-2'!F138), '2-4-2'!F138, IF(ISNUMBER('2-4-2'!G138), '2-4-2'!G138, IF(ISNUMBER('2-4-2'!H138), '2-4-2'!H138, IF(ISNUMBER('2-4-2'!I138), '2-4-2'!I138, IF(ISNUMBER('2-4-2'!J138), '2-4-2'!J138, "XXX"))))))))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IF(ISNUMBER('2-6-1'!H138), '2-6-1'!H138, IF(ISNUMBER('2-6-1'!I138), '2-6-1'!I138, IF(ISNUMBER('2-6-1'!J138), '2-6-1'!J138, "XXX")))))))</f>
        <v>67.657979999999995</v>
      </c>
      <c r="S138" s="130">
        <f>IF(ISNUMBER('2-6-2'!E138), '2-6-2'!E138, IF(ISNUMBER('2-6-2'!F138), '2-6-2'!F138, IF(ISNUMBER('2-6-2'!G138), '2-6-2'!G138, IF(ISNUMBER('2-6-2'!H138), '2-6-2'!H138, IF(ISNUMBER('2-6-2'!I138), '2-6-2'!I138, IF(ISNUMBER('2-6-2'!J138), '2-6-2'!J138, IF(ISNUMBER('2-6-2'!K138), '2-6-2'!K138, "XXX")))))))</f>
        <v>3.84</v>
      </c>
      <c r="T138" s="140">
        <f>AVERAGE('2-7-1'!G138,'2-7-1'!I138)</f>
        <v>0.53642857142857148</v>
      </c>
      <c r="U138" s="140">
        <f>AVERAGE('2-7-2'!G138,'2-7-2'!I138)</f>
        <v>0.52</v>
      </c>
      <c r="V138" s="140">
        <f>AVERAGE('2-8-1'!G138,'2-8-1'!I138)</f>
        <v>0.56071428571428572</v>
      </c>
      <c r="W138" s="140">
        <f>AVERAGE('2-8-2'!G138,'2-8-2'!I138)</f>
        <v>0.56571428571428561</v>
      </c>
      <c r="X138" s="130">
        <f>IF(ISNUMBER('3-1'!I137), '3-1'!I137, "XXX")</f>
        <v>0.214</v>
      </c>
      <c r="Y138" s="130">
        <f>'3-2'!Q137</f>
        <v>-1.389128685</v>
      </c>
    </row>
    <row r="139" spans="1:25" ht="15" x14ac:dyDescent="0.25">
      <c r="A139" s="19" t="s">
        <v>146</v>
      </c>
      <c r="B139" s="166" t="s">
        <v>146</v>
      </c>
      <c r="C139" s="165">
        <f>IF(ISNUMBER('1-1'!H139),'1-1'!H139, "XXX")</f>
        <v>7.7</v>
      </c>
      <c r="D139" s="130" t="str">
        <f>IF(UCDP!Y139, UCDP!Y139, "0.0")</f>
        <v>0.0</v>
      </c>
      <c r="E139" s="130">
        <f>IF(ISNUMBER('1-3'!I139), '1-3'!I139, IF(ISNUMBER('1-3'!J139), '1-3'!J139, IF(ISNUMBER('1-3'!K139), '1-3'!K139, IF(ISNUMBER('1-3'!L139), '1-3'!L139, IF(ISNUMBER('1-3'!M139), '1-3'!M139, IF(ISNUMBER('1-3'!P139), '1-3'!P139, IF(ISNUMBER('1-3'!Q139), '1-3'!Q139, "XXX")))))))</f>
        <v>75.166666666666671</v>
      </c>
      <c r="F139" s="130">
        <f>IF(ISNUMBER('1-4'!AP139),'1-4'!AP139, IF(ISNUMBER('1-4'!AQ139),'1-4'!AQ139, IF(ISNUMBER('1-4'!AR139),'1-4'!AR139, IF(ISNUMBER('1-4'!AS139),'1-4'!AS139, IF(ISNUMBER('1-4'!AT139),'1-4'!AT139, IF(ISNUMBER('1-4'!AU139),'1-4'!AU139, "XXX"))))))</f>
        <v>3</v>
      </c>
      <c r="G139" s="130">
        <f>IF(ISNUMBER('1-5'!H138),'1-5'!H138, "XXX")</f>
        <v>6.2</v>
      </c>
      <c r="H139" s="130">
        <f>IF(ISNUMBER('2-1-1'!H139), '2-1-1'!H139, IF(ISNUMBER('2-1-1'!I139), '2-1-1'!I139, IF(ISNUMBER('2-1-1'!J139), '2-1-1'!J139, IF(ISNUMBER('2-1-1'!K139), '2-1-1'!K139, IF(ISNUMBER('2-1-1'!L139), '2-1-1'!L139, IF(ISNUMBER('2-1-1'!M139), '2-1-1'!M139, "XXX"))))))</f>
        <v>0.32857142857142851</v>
      </c>
      <c r="I139" s="130">
        <f>AVERAGE('2-1-2'!D138, '2-1-2'!E138)</f>
        <v>8.2380000000000009E-2</v>
      </c>
      <c r="J139" s="130">
        <f>IF(ISNUMBER('2-2-1'!AC139), '2-2-1'!AC139, IF(ISNUMBER('2-2-1'!AD139), '2-2-1'!AD139, IF(ISNUMBER('2-2-1'!AE139), '2-2-1'!AE139, IF(ISNUMBER('2-2-1'!AF139), '2-2-1'!AF139, IF(ISNUMBER('2-2-1'!AG139), '2-2-1'!AG139, IF(ISNUMBER('2-2-1'!AH139), '2-2-1'!AH139, IF(ISNUMBER('2-2-1'!AI139), '2-2-1'!AI139, IF(ISNUMBER('2-2-1'!Y139), '2-2-1'!Y139, IF(ISNUMBER('2-2-1'!X139), '2-2-1'!X139, IF(ISNUMBER('2-2-1'!W139), '2-2-1'!W139, IF(ISNUMBER('2-2-1'!AF139), '2-2-1'!AF139, IF(ISNUMBER('2-2-1'!V139), '2-2-1'!V139, IF(ISNUMBER('2-2-1'!U139), '2-2-1'!U139, IF(ISNUMBER('2-2-1'!T139), '2-2-1'!T139,"XXX"))))))))))))))</f>
        <v>2.2820400000000003</v>
      </c>
      <c r="K139" s="130">
        <f>IF(ISNUMBER('2-2-2'!H139), '2-2-2'!H139, IF(ISNUMBER('2-2-2'!I139), '2-2-2'!I139, IF(ISNUMBER('2-2-2'!J139), '2-2-2'!J139, IF(ISNUMBER('2-2-2'!K139), '2-2-2'!K139, IF(ISNUMBER('2-2-2'!L139), '2-2-2'!L139, IF(ISNUMBER('2-2-2'!M139), '2-2-2'!M139, "XXX"))))))</f>
        <v>0.35285714285714287</v>
      </c>
      <c r="L139" s="130">
        <f>IF(ISNUMBER('2-3-1'!P139), '2-3-1'!P139, IF(ISNUMBER('2-3-1'!Q139), '2-3-1'!Q139, IF(ISNUMBER('2-3-1'!R139), '2-3-1'!R139, IF(ISNUMBER('2-3-1'!S139), '2-3-1'!S139, IF(ISNUMBER('2-3-1'!T139), '2-3-1'!T139, IF(ISNUMBER('2-3-1'!U139), '2-3-1'!U139, IF(ISNUMBER('2-3-1'!V139), '2-3-1'!V139, "XXX")))))))</f>
        <v>1.18517041</v>
      </c>
      <c r="M139" s="130">
        <f>IF(ISNUMBER('2-3-2'!P139), '2-3-2'!P139, IF(ISNUMBER('2-3-2'!Q139), '2-3-2'!Q139, IF(ISNUMBER('2-3-2'!R139), '2-3-2'!R139, IF(ISNUMBER('2-3-2'!S139), '2-3-2'!S139, IF(ISNUMBER('2-3-2'!T139), '2-3-2'!T139, IF(ISNUMBER('2-3-2'!U139), '2-3-2'!U139, IF(ISNUMBER('2-3-2'!V139), '2-3-2'!V139, "XXX")))))))</f>
        <v>24.09046936</v>
      </c>
      <c r="N139" s="130">
        <f>IF(ISNUMBER('2-4-1'!V139),'2-4-1'!V139,IF(ISNUMBER('2-4-1'!U139),'2-4-1'!U139,IF(ISNUMBER('2-4-1'!W139),'2-4-1'!W139,IF(ISNUMBER('2-4-1'!T139),'2-4-1'!T139,IF(ISNUMBER('2-4-1'!X139),'2-4-1'!X139,IF(ISNUMBER('2-4-1'!S139),'2-4-1'!S139,'2016'!N139))))))</f>
        <v>6.806</v>
      </c>
      <c r="O139" s="130">
        <f>IF(ISNUMBER('2-4-2'!D139), '2-4-2'!D139, IF(ISNUMBER('2-4-2'!E139), '2-4-2'!E139, IF(ISNUMBER('2-4-2'!C139), '2-4-2'!C139, IF(ISNUMBER('2-4-2'!F139), '2-4-2'!F139, IF(ISNUMBER('2-4-2'!G139), '2-4-2'!G139, IF(ISNUMBER('2-4-2'!H139), '2-4-2'!H139, IF(ISNUMBER('2-4-2'!I139), '2-4-2'!I139, IF(ISNUMBER('2-4-2'!J139), '2-4-2'!J139, "XXX"))))))))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IF(ISNUMBER('2-6-1'!H139), '2-6-1'!H139, IF(ISNUMBER('2-6-1'!I139), '2-6-1'!I139, IF(ISNUMBER('2-6-1'!J139), '2-6-1'!J139, "XXX")))))))</f>
        <v>13.1351</v>
      </c>
      <c r="S139" s="130">
        <f>IF(ISNUMBER('2-6-2'!E139), '2-6-2'!E139, IF(ISNUMBER('2-6-2'!F139), '2-6-2'!F139, IF(ISNUMBER('2-6-2'!G139), '2-6-2'!G139, IF(ISNUMBER('2-6-2'!H139), '2-6-2'!H139, IF(ISNUMBER('2-6-2'!I139), '2-6-2'!I139, IF(ISNUMBER('2-6-2'!J139), '2-6-2'!J139, IF(ISNUMBER('2-6-2'!K139), '2-6-2'!K139, "XXX")))))))</f>
        <v>51.16</v>
      </c>
      <c r="T139" s="130">
        <f>IF(ISNUMBER('2-7-1'!H139), '2-7-1'!H139, IF(ISNUMBER('2-7-1'!I139), '2-7-1'!I139, IF(ISNUMBER('2-7-1'!J139), '2-7-1'!J139, IF(ISNUMBER('2-7-1'!K139), '2-7-1'!K139, IF(ISNUMBER('2-7-1'!L139), '2-7-1'!L139, IF(ISNUMBER('2-7-1'!M139), '2-7-1'!M139, "XXX"))))))</f>
        <v>0.51571428571428568</v>
      </c>
      <c r="U139" s="130">
        <f>IF(ISNUMBER('2-7-2'!H139), '2-7-2'!H139, IF(ISNUMBER('2-7-2'!I139), '2-7-2'!I139, IF(ISNUMBER('2-7-2'!J139), '2-7-2'!J139, IF(ISNUMBER('2-7-2'!K139), '2-7-2'!K139, IF(ISNUMBER('2-7-2'!L139), '2-7-2'!L139, IF(ISNUMBER('2-7-2'!M139), '2-7-2'!M139, "XXX"))))))</f>
        <v>0.42785714285714288</v>
      </c>
      <c r="V139" s="130">
        <f>IF(ISNUMBER('2-8-1'!H139), '2-8-1'!H139, IF(ISNUMBER('2-8-1'!I139), '2-8-1'!I139, IF(ISNUMBER('2-8-1'!J139), '2-8-1'!J139, IF(ISNUMBER('2-8-1'!K139), '2-8-1'!K139, IF(ISNUMBER('2-8-1'!L139), '2-8-1'!L139, IF(ISNUMBER('2-8-1'!M139), '2-8-1'!M139, "XXX"))))))</f>
        <v>0.56857142857142862</v>
      </c>
      <c r="W139" s="130">
        <f>IF(ISNUMBER('2-8-2'!H139), '2-8-2'!H139, IF(ISNUMBER('2-8-2'!I139), '2-8-2'!I139, IF(ISNUMBER('2-8-2'!J139), '2-8-2'!J139, IF(ISNUMBER('2-8-2'!K139), '2-8-2'!K139, IF(ISNUMBER('2-8-2'!L139), '2-8-2'!L139, IF(ISNUMBER('2-8-2'!M139), '2-8-2'!M139, "XXX"))))))</f>
        <v>0.49571428571428572</v>
      </c>
      <c r="X139" s="130">
        <f>IF(ISNUMBER('3-1'!I138), '3-1'!I138, "XXX")</f>
        <v>0.48</v>
      </c>
      <c r="Y139" s="130">
        <f>'3-2'!Q138</f>
        <v>-0.119762354</v>
      </c>
    </row>
    <row r="140" spans="1:25" ht="15" x14ac:dyDescent="0.25">
      <c r="A140" s="19" t="s">
        <v>147</v>
      </c>
      <c r="B140" s="166" t="s">
        <v>147</v>
      </c>
      <c r="C140" s="165">
        <f>IF(ISNUMBER('1-1'!H140),'1-1'!H140, "XXX")</f>
        <v>4.5999999999999996</v>
      </c>
      <c r="D140" s="130">
        <f>IF(UCDP!Y140, UCDP!Y140, "0.0")</f>
        <v>1.9489831379102839E-2</v>
      </c>
      <c r="E140" s="130">
        <f>IF(ISNUMBER('1-3'!I140), '1-3'!I140, IF(ISNUMBER('1-3'!J140), '1-3'!J140, IF(ISNUMBER('1-3'!K140), '1-3'!K140, IF(ISNUMBER('1-3'!L140), '1-3'!L140, IF(ISNUMBER('1-3'!M140), '1-3'!M140, IF(ISNUMBER('1-3'!P140), '1-3'!P140, IF(ISNUMBER('1-3'!Q140), '1-3'!Q140, "XXX")))))))</f>
        <v>72.833333333333343</v>
      </c>
      <c r="F140" s="130">
        <f>IF(ISNUMBER('1-4'!AP140),'1-4'!AP140, IF(ISNUMBER('1-4'!AQ140),'1-4'!AQ140, IF(ISNUMBER('1-4'!AR140),'1-4'!AR140, IF(ISNUMBER('1-4'!AS140),'1-4'!AS140, IF(ISNUMBER('1-4'!AT140),'1-4'!AT140, IF(ISNUMBER('1-4'!AU140),'1-4'!AU140, "XXX"))))))</f>
        <v>3</v>
      </c>
      <c r="G140" s="130">
        <f>IF(ISNUMBER('1-5'!H139),'1-5'!H139, "XXX")</f>
        <v>7.3</v>
      </c>
      <c r="H140" s="130">
        <f>IF(ISNUMBER('2-1-1'!H140), '2-1-1'!H140, IF(ISNUMBER('2-1-1'!I140), '2-1-1'!I140, IF(ISNUMBER('2-1-1'!J140), '2-1-1'!J140, IF(ISNUMBER('2-1-1'!K140), '2-1-1'!K140, IF(ISNUMBER('2-1-1'!L140), '2-1-1'!L140, IF(ISNUMBER('2-1-1'!M140), '2-1-1'!M140, "XXX"))))))</f>
        <v>0.64714285714285713</v>
      </c>
      <c r="I140" s="130">
        <f>AVERAGE('2-1-2'!D139, '2-1-2'!E139)</f>
        <v>0.26017999999999997</v>
      </c>
      <c r="J140" s="130">
        <f>IF(ISNUMBER('2-2-1'!AC140), '2-2-1'!AC140, IF(ISNUMBER('2-2-1'!AD140), '2-2-1'!AD140, IF(ISNUMBER('2-2-1'!AE140), '2-2-1'!AE140, IF(ISNUMBER('2-2-1'!AF140), '2-2-1'!AF140, IF(ISNUMBER('2-2-1'!AG140), '2-2-1'!AG140, IF(ISNUMBER('2-2-1'!AH140), '2-2-1'!AH140, IF(ISNUMBER('2-2-1'!AI140), '2-2-1'!AI140, IF(ISNUMBER('2-2-1'!Y140), '2-2-1'!Y140, IF(ISNUMBER('2-2-1'!X140), '2-2-1'!X140, IF(ISNUMBER('2-2-1'!W140), '2-2-1'!W140, IF(ISNUMBER('2-2-1'!AF140), '2-2-1'!AF140, IF(ISNUMBER('2-2-1'!V140), '2-2-1'!V140, IF(ISNUMBER('2-2-1'!U140), '2-2-1'!U140, IF(ISNUMBER('2-2-1'!T140), '2-2-1'!T140,"XXX"))))))))))))))</f>
        <v>3.3303700000000003</v>
      </c>
      <c r="K140" s="130">
        <f>IF(ISNUMBER('2-2-2'!H140), '2-2-2'!H140, IF(ISNUMBER('2-2-2'!I140), '2-2-2'!I140, IF(ISNUMBER('2-2-2'!J140), '2-2-2'!J140, IF(ISNUMBER('2-2-2'!K140), '2-2-2'!K140, IF(ISNUMBER('2-2-2'!L140), '2-2-2'!L140, IF(ISNUMBER('2-2-2'!M140), '2-2-2'!M140, "XXX"))))))</f>
        <v>0.52</v>
      </c>
      <c r="L140" s="130">
        <f>IF(ISNUMBER('2-3-1'!P140), '2-3-1'!P140, IF(ISNUMBER('2-3-1'!Q140), '2-3-1'!Q140, IF(ISNUMBER('2-3-1'!R140), '2-3-1'!R140, IF(ISNUMBER('2-3-1'!S140), '2-3-1'!S140, IF(ISNUMBER('2-3-1'!T140), '2-3-1'!T140, IF(ISNUMBER('2-3-1'!U140), '2-3-1'!U140, IF(ISNUMBER('2-3-1'!V140), '2-3-1'!V140, "XXX")))))))</f>
        <v>2.62275028</v>
      </c>
      <c r="M140" s="130">
        <f>IF(ISNUMBER('2-3-2'!P140), '2-3-2'!P140, IF(ISNUMBER('2-3-2'!Q140), '2-3-2'!Q140, IF(ISNUMBER('2-3-2'!R140), '2-3-2'!R140, IF(ISNUMBER('2-3-2'!S140), '2-3-2'!S140, IF(ISNUMBER('2-3-2'!T140), '2-3-2'!T140, IF(ISNUMBER('2-3-2'!U140), '2-3-2'!U140, IF(ISNUMBER('2-3-2'!V140), '2-3-2'!V140, "XXX")))))))</f>
        <v>12.5402317</v>
      </c>
      <c r="N140" s="130">
        <f>IF(ISNUMBER('2-4-1'!V140),'2-4-1'!V140,IF(ISNUMBER('2-4-1'!U140),'2-4-1'!U140,IF(ISNUMBER('2-4-1'!W140),'2-4-1'!W140,IF(ISNUMBER('2-4-1'!T140),'2-4-1'!T140,IF(ISNUMBER('2-4-1'!X140),'2-4-1'!X140,IF(ISNUMBER('2-4-1'!S140),'2-4-1'!S140,'2016'!N140))))))</f>
        <v>4.2897600000000002</v>
      </c>
      <c r="O140" s="130">
        <f>IF(ISNUMBER('2-4-2'!D140), '2-4-2'!D140, IF(ISNUMBER('2-4-2'!E140), '2-4-2'!E140, IF(ISNUMBER('2-4-2'!C140), '2-4-2'!C140, IF(ISNUMBER('2-4-2'!F140), '2-4-2'!F140, IF(ISNUMBER('2-4-2'!G140), '2-4-2'!G140, IF(ISNUMBER('2-4-2'!H140), '2-4-2'!H140, IF(ISNUMBER('2-4-2'!I140), '2-4-2'!I140, IF(ISNUMBER('2-4-2'!J140), '2-4-2'!J140, "XXX"))))))))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IF(ISNUMBER('2-6-1'!H140), '2-6-1'!H140, IF(ISNUMBER('2-6-1'!I140), '2-6-1'!I140, IF(ISNUMBER('2-6-1'!J140), '2-6-1'!J140, "XXX")))))))</f>
        <v>44.680210000000002</v>
      </c>
      <c r="S140" s="130">
        <f>IF(ISNUMBER('2-6-2'!E140), '2-6-2'!E140, IF(ISNUMBER('2-6-2'!F140), '2-6-2'!F140, IF(ISNUMBER('2-6-2'!G140), '2-6-2'!G140, IF(ISNUMBER('2-6-2'!H140), '2-6-2'!H140, IF(ISNUMBER('2-6-2'!I140), '2-6-2'!I140, IF(ISNUMBER('2-6-2'!J140), '2-6-2'!J140, IF(ISNUMBER('2-6-2'!K140), '2-6-2'!K140, "XXX")))))))</f>
        <v>0.05</v>
      </c>
      <c r="T140" s="130">
        <f>IF(ISNUMBER('2-7-1'!H140), '2-7-1'!H140, IF(ISNUMBER('2-7-1'!I140), '2-7-1'!I140, IF(ISNUMBER('2-7-1'!J140), '2-7-1'!J140, IF(ISNUMBER('2-7-1'!K140), '2-7-1'!K140, IF(ISNUMBER('2-7-1'!L140), '2-7-1'!L140, IF(ISNUMBER('2-7-1'!M140), '2-7-1'!M140, "XXX"))))))</f>
        <v>0.53714285714285714</v>
      </c>
      <c r="U140" s="130">
        <f>IF(ISNUMBER('2-7-2'!H140), '2-7-2'!H140, IF(ISNUMBER('2-7-2'!I140), '2-7-2'!I140, IF(ISNUMBER('2-7-2'!J140), '2-7-2'!J140, IF(ISNUMBER('2-7-2'!K140), '2-7-2'!K140, IF(ISNUMBER('2-7-2'!L140), '2-7-2'!L140, IF(ISNUMBER('2-7-2'!M140), '2-7-2'!M140, "XXX"))))))</f>
        <v>0.44</v>
      </c>
      <c r="V140" s="130">
        <f>IF(ISNUMBER('2-8-1'!H140), '2-8-1'!H140, IF(ISNUMBER('2-8-1'!I140), '2-8-1'!I140, IF(ISNUMBER('2-8-1'!J140), '2-8-1'!J140, IF(ISNUMBER('2-8-1'!K140), '2-8-1'!K140, IF(ISNUMBER('2-8-1'!L140), '2-8-1'!L140, IF(ISNUMBER('2-8-1'!M140), '2-8-1'!M140, "XXX"))))))</f>
        <v>0.62857142857142867</v>
      </c>
      <c r="W140" s="130">
        <f>IF(ISNUMBER('2-8-2'!H140), '2-8-2'!H140, IF(ISNUMBER('2-8-2'!I140), '2-8-2'!I140, IF(ISNUMBER('2-8-2'!J140), '2-8-2'!J140, IF(ISNUMBER('2-8-2'!K140), '2-8-2'!K140, IF(ISNUMBER('2-8-2'!L140), '2-8-2'!L140, IF(ISNUMBER('2-8-2'!M140), '2-8-2'!M140, "XXX"))))))</f>
        <v>0.49428571428571427</v>
      </c>
      <c r="X140" s="130">
        <f>IF(ISNUMBER('3-1'!I139), '3-1'!I139, "XXX")</f>
        <v>0.41299999999999998</v>
      </c>
      <c r="Y140" s="130">
        <f>'3-2'!Q139</f>
        <v>-0.34049838799999999</v>
      </c>
    </row>
    <row r="141" spans="1:25" ht="15" x14ac:dyDescent="0.25">
      <c r="A141" s="19" t="s">
        <v>148</v>
      </c>
      <c r="B141" s="166" t="s">
        <v>148</v>
      </c>
      <c r="C141" s="165">
        <f>IF(ISNUMBER('1-1'!H141),'1-1'!H141, "XXX")</f>
        <v>8.5</v>
      </c>
      <c r="D141" s="130" t="str">
        <f>IF(UCDP!Y141, UCDP!Y141, "0.0")</f>
        <v>0.0</v>
      </c>
      <c r="E141" s="130">
        <f>IF(ISNUMBER('1-3'!I141), '1-3'!I141, IF(ISNUMBER('1-3'!J141), '1-3'!J141, IF(ISNUMBER('1-3'!K141), '1-3'!K141, IF(ISNUMBER('1-3'!L141), '1-3'!L141, IF(ISNUMBER('1-3'!M141), '1-3'!M141, IF(ISNUMBER('1-3'!P141), '1-3'!P141, IF(ISNUMBER('1-3'!Q141), '1-3'!Q141, "XXX")))))))</f>
        <v>75.666666666666671</v>
      </c>
      <c r="F141" s="130">
        <f>IF(ISNUMBER('1-4'!AP141),'1-4'!AP141, IF(ISNUMBER('1-4'!AQ141),'1-4'!AQ141, IF(ISNUMBER('1-4'!AR141),'1-4'!AR141, IF(ISNUMBER('1-4'!AS141),'1-4'!AS141, IF(ISNUMBER('1-4'!AT141),'1-4'!AT141, IF(ISNUMBER('1-4'!AU141),'1-4'!AU141, "XXX"))))))</f>
        <v>2</v>
      </c>
      <c r="G141" s="130">
        <f>IF(ISNUMBER('1-5'!H140),'1-5'!H140, "XXX")</f>
        <v>6</v>
      </c>
      <c r="H141" s="130">
        <f>IF(ISNUMBER('2-1-1'!H141), '2-1-1'!H141, IF(ISNUMBER('2-1-1'!I141), '2-1-1'!I141, IF(ISNUMBER('2-1-1'!J141), '2-1-1'!J141, IF(ISNUMBER('2-1-1'!K141), '2-1-1'!K141, IF(ISNUMBER('2-1-1'!L141), '2-1-1'!L141, IF(ISNUMBER('2-1-1'!M141), '2-1-1'!M141, "XXX"))))))</f>
        <v>0.31142857142857144</v>
      </c>
      <c r="I141" s="130">
        <f>AVERAGE('2-1-2'!D140, '2-1-2'!E140)</f>
        <v>6.7644999999999997E-2</v>
      </c>
      <c r="J141" s="130">
        <f>IF(ISNUMBER('2-2-1'!AC141), '2-2-1'!AC141, IF(ISNUMBER('2-2-1'!AD141), '2-2-1'!AD141, IF(ISNUMBER('2-2-1'!AE141), '2-2-1'!AE141, IF(ISNUMBER('2-2-1'!AF141), '2-2-1'!AF141, IF(ISNUMBER('2-2-1'!AG141), '2-2-1'!AG141, IF(ISNUMBER('2-2-1'!AH141), '2-2-1'!AH141, IF(ISNUMBER('2-2-1'!AI141), '2-2-1'!AI141, IF(ISNUMBER('2-2-1'!Y141), '2-2-1'!Y141, IF(ISNUMBER('2-2-1'!X141), '2-2-1'!X141, IF(ISNUMBER('2-2-1'!W141), '2-2-1'!W141, IF(ISNUMBER('2-2-1'!AF141), '2-2-1'!AF141, IF(ISNUMBER('2-2-1'!V141), '2-2-1'!V141, IF(ISNUMBER('2-2-1'!U141), '2-2-1'!U141, IF(ISNUMBER('2-2-1'!T141), '2-2-1'!T141,"XXX"))))))))))))))</f>
        <v>6.19726</v>
      </c>
      <c r="K141" s="130">
        <f>IF(ISNUMBER('2-2-2'!H141), '2-2-2'!H141, IF(ISNUMBER('2-2-2'!I141), '2-2-2'!I141, IF(ISNUMBER('2-2-2'!J141), '2-2-2'!J141, IF(ISNUMBER('2-2-2'!K141), '2-2-2'!K141, IF(ISNUMBER('2-2-2'!L141), '2-2-2'!L141, IF(ISNUMBER('2-2-2'!M141), '2-2-2'!M141, "XXX"))))))</f>
        <v>0.31428571428571433</v>
      </c>
      <c r="L141" s="130">
        <f>IF(ISNUMBER('2-3-1'!P141), '2-3-1'!P141, IF(ISNUMBER('2-3-1'!Q141), '2-3-1'!Q141, IF(ISNUMBER('2-3-1'!R141), '2-3-1'!R141, IF(ISNUMBER('2-3-1'!S141), '2-3-1'!S141, IF(ISNUMBER('2-3-1'!T141), '2-3-1'!T141, IF(ISNUMBER('2-3-1'!U141), '2-3-1'!U141, IF(ISNUMBER('2-3-1'!V141), '2-3-1'!V141, "XXX")))))))</f>
        <v>4.4455585500000003</v>
      </c>
      <c r="M141" s="130">
        <f>IF(ISNUMBER('2-3-2'!P141), '2-3-2'!P141, IF(ISNUMBER('2-3-2'!Q141), '2-3-2'!Q141, IF(ISNUMBER('2-3-2'!R141), '2-3-2'!R141, IF(ISNUMBER('2-3-2'!S141), '2-3-2'!S141, IF(ISNUMBER('2-3-2'!T141), '2-3-2'!T141, IF(ISNUMBER('2-3-2'!U141), '2-3-2'!U141, IF(ISNUMBER('2-3-2'!V141), '2-3-2'!V141, "XXX")))))))</f>
        <v>6.9682316799999997</v>
      </c>
      <c r="N141" s="130">
        <f>IF(ISNUMBER('2-4-1'!V141),'2-4-1'!V141,IF(ISNUMBER('2-4-1'!U141),'2-4-1'!U141,IF(ISNUMBER('2-4-1'!W141),'2-4-1'!W141,IF(ISNUMBER('2-4-1'!T141),'2-4-1'!T141,IF(ISNUMBER('2-4-1'!X141),'2-4-1'!X141,IF(ISNUMBER('2-4-1'!S141),'2-4-1'!S141,'2016'!N141))))))</f>
        <v>3.3839885600070909</v>
      </c>
      <c r="O141" s="130">
        <f>IF(ISNUMBER('2-4-2'!D141), '2-4-2'!D141, IF(ISNUMBER('2-4-2'!E141), '2-4-2'!E141, IF(ISNUMBER('2-4-2'!C141), '2-4-2'!C141, IF(ISNUMBER('2-4-2'!F141), '2-4-2'!F141, IF(ISNUMBER('2-4-2'!G141), '2-4-2'!G141, IF(ISNUMBER('2-4-2'!H141), '2-4-2'!H141, IF(ISNUMBER('2-4-2'!I141), '2-4-2'!I141, IF(ISNUMBER('2-4-2'!J141), '2-4-2'!J141, "XXX"))))))))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IF(ISNUMBER('2-6-1'!H141), '2-6-1'!H141, IF(ISNUMBER('2-6-1'!I141), '2-6-1'!I141, IF(ISNUMBER('2-6-1'!J141), '2-6-1'!J141, "XXX")))))))</f>
        <v>30.23845</v>
      </c>
      <c r="S141" s="130">
        <f>IF(ISNUMBER('2-6-2'!E141), '2-6-2'!E141, IF(ISNUMBER('2-6-2'!F141), '2-6-2'!F141, IF(ISNUMBER('2-6-2'!G141), '2-6-2'!G141, IF(ISNUMBER('2-6-2'!H141), '2-6-2'!H141, IF(ISNUMBER('2-6-2'!I141), '2-6-2'!I141, IF(ISNUMBER('2-6-2'!J141), '2-6-2'!J141, IF(ISNUMBER('2-6-2'!K141), '2-6-2'!K141, "XXX")))))))</f>
        <v>21.82</v>
      </c>
      <c r="T141" s="130">
        <f>IF(ISNUMBER('2-7-1'!H141), '2-7-1'!H141, IF(ISNUMBER('2-7-1'!I141), '2-7-1'!I141, IF(ISNUMBER('2-7-1'!J141), '2-7-1'!J141, IF(ISNUMBER('2-7-1'!K141), '2-7-1'!K141, IF(ISNUMBER('2-7-1'!L141), '2-7-1'!L141, IF(ISNUMBER('2-7-1'!M141), '2-7-1'!M141, "XXX"))))))</f>
        <v>0.39571428571428574</v>
      </c>
      <c r="U141" s="130">
        <f>IF(ISNUMBER('2-7-2'!H141), '2-7-2'!H141, IF(ISNUMBER('2-7-2'!I141), '2-7-2'!I141, IF(ISNUMBER('2-7-2'!J141), '2-7-2'!J141, IF(ISNUMBER('2-7-2'!K141), '2-7-2'!K141, IF(ISNUMBER('2-7-2'!L141), '2-7-2'!L141, IF(ISNUMBER('2-7-2'!M141), '2-7-2'!M141, "XXX"))))))</f>
        <v>0.45785714285714285</v>
      </c>
      <c r="V141" s="130">
        <f>IF(ISNUMBER('2-8-1'!H141), '2-8-1'!H141, IF(ISNUMBER('2-8-1'!I141), '2-8-1'!I141, IF(ISNUMBER('2-8-1'!J141), '2-8-1'!J141, IF(ISNUMBER('2-8-1'!K141), '2-8-1'!K141, IF(ISNUMBER('2-8-1'!L141), '2-8-1'!L141, IF(ISNUMBER('2-8-1'!M141), '2-8-1'!M141, "XXX"))))))</f>
        <v>0.54428571428571426</v>
      </c>
      <c r="W141" s="130">
        <f>IF(ISNUMBER('2-8-2'!H141), '2-8-2'!H141, IF(ISNUMBER('2-8-2'!I141), '2-8-2'!I141, IF(ISNUMBER('2-8-2'!J141), '2-8-2'!J141, IF(ISNUMBER('2-8-2'!K141), '2-8-2'!K141, IF(ISNUMBER('2-8-2'!L141), '2-8-2'!L141, IF(ISNUMBER('2-8-2'!M141), '2-8-2'!M141, "XXX"))))))</f>
        <v>0.47857142857142859</v>
      </c>
      <c r="X141" s="130">
        <f>IF(ISNUMBER('3-1'!I140), '3-1'!I140, "XXX")</f>
        <v>0.64800000000000002</v>
      </c>
      <c r="Y141" s="130">
        <f>'3-2'!Q140</f>
        <v>0.16817538400000001</v>
      </c>
    </row>
    <row r="142" spans="1:25" ht="15" x14ac:dyDescent="0.25">
      <c r="A142" s="19" t="s">
        <v>149</v>
      </c>
      <c r="B142" s="166" t="s">
        <v>149</v>
      </c>
      <c r="C142" s="165">
        <f>IF(ISNUMBER('1-1'!H142),'1-1'!H142, "XXX")</f>
        <v>6.5</v>
      </c>
      <c r="D142" s="130" t="str">
        <f>IF(UCDP!Y142, UCDP!Y142, "0.0")</f>
        <v>0.0</v>
      </c>
      <c r="E142" s="130" t="str">
        <f>IF(ISNUMBER('1-3'!I142), '1-3'!I142, IF(ISNUMBER('1-3'!J142), '1-3'!J142, IF(ISNUMBER('1-3'!K142), '1-3'!K142, IF(ISNUMBER('1-3'!L142), '1-3'!L142, IF(ISNUMBER('1-3'!M142), '1-3'!M142, IF(ISNUMBER('1-3'!P142), '1-3'!P142, IF(ISNUMBER('1-3'!Q142), '1-3'!Q142, "XXX")))))))</f>
        <v>XXX</v>
      </c>
      <c r="F142" s="130">
        <f>IF(ISNUMBER('1-4'!AP142),'1-4'!AP142, IF(ISNUMBER('1-4'!AQ142),'1-4'!AQ142, IF(ISNUMBER('1-4'!AR142),'1-4'!AR142, IF(ISNUMBER('1-4'!AS142),'1-4'!AS142, IF(ISNUMBER('1-4'!AT142),'1-4'!AT142, IF(ISNUMBER('1-4'!AU142),'1-4'!AU142, "XXX"))))))</f>
        <v>2</v>
      </c>
      <c r="G142" s="130">
        <f>IF(ISNUMBER('1-5'!H141),'1-5'!H141, "XXX")</f>
        <v>7.8</v>
      </c>
      <c r="H142" s="130" t="str">
        <f>IF(ISNUMBER('2-1-1'!H142), '2-1-1'!H142, IF(ISNUMBER('2-1-1'!I142), '2-1-1'!I142, IF(ISNUMBER('2-1-1'!J142), '2-1-1'!J142, IF(ISNUMBER('2-1-1'!K142), '2-1-1'!K142, IF(ISNUMBER('2-1-1'!L142), '2-1-1'!L142, IF(ISNUMBER('2-1-1'!M142), '2-1-1'!M142, "XXX"))))))</f>
        <v>XXX</v>
      </c>
      <c r="I142" s="130">
        <f>AVERAGE('2-1-2'!D141, '2-1-2'!E141)</f>
        <v>7.9015000000000002E-2</v>
      </c>
      <c r="J142" s="130">
        <f>IF(ISNUMBER('2-2-1'!AC142), '2-2-1'!AC142, IF(ISNUMBER('2-2-1'!AD142), '2-2-1'!AD142, IF(ISNUMBER('2-2-1'!AE142), '2-2-1'!AE142, IF(ISNUMBER('2-2-1'!AF142), '2-2-1'!AF142, IF(ISNUMBER('2-2-1'!AG142), '2-2-1'!AG142, IF(ISNUMBER('2-2-1'!AH142), '2-2-1'!AH142, IF(ISNUMBER('2-2-1'!AI142), '2-2-1'!AI142, IF(ISNUMBER('2-2-1'!Y142), '2-2-1'!Y142, IF(ISNUMBER('2-2-1'!X142), '2-2-1'!X142, IF(ISNUMBER('2-2-1'!W142), '2-2-1'!W142, IF(ISNUMBER('2-2-1'!AF142), '2-2-1'!AF142, IF(ISNUMBER('2-2-1'!V142), '2-2-1'!V142, IF(ISNUMBER('2-2-1'!U142), '2-2-1'!U142, IF(ISNUMBER('2-2-1'!T142), '2-2-1'!T142,"XXX"))))))))))))))</f>
        <v>3.6795999999999998</v>
      </c>
      <c r="K142" s="130" t="str">
        <f>IF(ISNUMBER('2-2-2'!H142), '2-2-2'!H142, IF(ISNUMBER('2-2-2'!I142), '2-2-2'!I142, IF(ISNUMBER('2-2-2'!J142), '2-2-2'!J142, IF(ISNUMBER('2-2-2'!K142), '2-2-2'!K142, IF(ISNUMBER('2-2-2'!L142), '2-2-2'!L142, IF(ISNUMBER('2-2-2'!M142), '2-2-2'!M142, "XXX"))))))</f>
        <v>XXX</v>
      </c>
      <c r="L142" s="130">
        <f>IF(ISNUMBER('2-3-1'!P142), '2-3-1'!P142, IF(ISNUMBER('2-3-1'!Q142), '2-3-1'!Q142, IF(ISNUMBER('2-3-1'!R142), '2-3-1'!R142, IF(ISNUMBER('2-3-1'!S142), '2-3-1'!S142, IF(ISNUMBER('2-3-1'!T142), '2-3-1'!T142, IF(ISNUMBER('2-3-1'!U142), '2-3-1'!U142, IF(ISNUMBER('2-3-1'!V142), '2-3-1'!V142, "XXX")))))))</f>
        <v>0.99220741000000001</v>
      </c>
      <c r="M142" s="130">
        <f>IF(ISNUMBER('2-3-2'!P142), '2-3-2'!P142, IF(ISNUMBER('2-3-2'!Q142), '2-3-2'!Q142, IF(ISNUMBER('2-3-2'!R142), '2-3-2'!R142, IF(ISNUMBER('2-3-2'!S142), '2-3-2'!S142, IF(ISNUMBER('2-3-2'!T142), '2-3-2'!T142, IF(ISNUMBER('2-3-2'!U142), '2-3-2'!U142, IF(ISNUMBER('2-3-2'!V142), '2-3-2'!V142, "XXX")))))))</f>
        <v>57.869537350000002</v>
      </c>
      <c r="N142" s="130">
        <f>IF(ISNUMBER('2-4-1'!V142),'2-4-1'!V142,IF(ISNUMBER('2-4-1'!U142),'2-4-1'!U142,IF(ISNUMBER('2-4-1'!W142),'2-4-1'!W142,IF(ISNUMBER('2-4-1'!T142),'2-4-1'!T142,IF(ISNUMBER('2-4-1'!X142),'2-4-1'!X142,IF(ISNUMBER('2-4-1'!S142),'2-4-1'!S142,'2016'!N142))))))</f>
        <v>2.5983070500000003</v>
      </c>
      <c r="O142" s="130">
        <f>IF(ISNUMBER('2-4-2'!D142), '2-4-2'!D142, IF(ISNUMBER('2-4-2'!E142), '2-4-2'!E142, IF(ISNUMBER('2-4-2'!C142), '2-4-2'!C142, IF(ISNUMBER('2-4-2'!F142), '2-4-2'!F142, IF(ISNUMBER('2-4-2'!G142), '2-4-2'!G142, IF(ISNUMBER('2-4-2'!H142), '2-4-2'!H142, IF(ISNUMBER('2-4-2'!I142), '2-4-2'!I142, IF(ISNUMBER('2-4-2'!J142), '2-4-2'!J142, "XXX"))))))))</f>
        <v>19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IF(ISNUMBER('2-6-1'!H142), '2-6-1'!H142, IF(ISNUMBER('2-6-1'!I142), '2-6-1'!I142, IF(ISNUMBER('2-6-1'!J142), '2-6-1'!J142, "XXX")))))))</f>
        <v>17.362539999999999</v>
      </c>
      <c r="S142" s="130">
        <f>IF(ISNUMBER('2-6-2'!E142), '2-6-2'!E142, IF(ISNUMBER('2-6-2'!F142), '2-6-2'!F142, IF(ISNUMBER('2-6-2'!G142), '2-6-2'!G142, IF(ISNUMBER('2-6-2'!H142), '2-6-2'!H142, IF(ISNUMBER('2-6-2'!I142), '2-6-2'!I142, IF(ISNUMBER('2-6-2'!J142), '2-6-2'!J142, IF(ISNUMBER('2-6-2'!K142), '2-6-2'!K142, "XXX")))))))</f>
        <v>42.69</v>
      </c>
      <c r="T142" s="130" t="str">
        <f>IF(ISNUMBER('2-7-1'!H142), '2-7-1'!H142, IF(ISNUMBER('2-7-1'!I142), '2-7-1'!I142, IF(ISNUMBER('2-7-1'!J142), '2-7-1'!J142, IF(ISNUMBER('2-7-1'!K142), '2-7-1'!K142, IF(ISNUMBER('2-7-1'!L142), '2-7-1'!L142, IF(ISNUMBER('2-7-1'!M142), '2-7-1'!M142, "XXX"))))))</f>
        <v>XXX</v>
      </c>
      <c r="U142" s="130" t="str">
        <f>IF(ISNUMBER('2-7-2'!H142), '2-7-2'!H142, IF(ISNUMBER('2-7-2'!I142), '2-7-2'!I142, IF(ISNUMBER('2-7-2'!J142), '2-7-2'!J142, IF(ISNUMBER('2-7-2'!K142), '2-7-2'!K142, IF(ISNUMBER('2-7-2'!L142), '2-7-2'!L142, IF(ISNUMBER('2-7-2'!M142), '2-7-2'!M142, "XXX"))))))</f>
        <v>XXX</v>
      </c>
      <c r="V142" s="130" t="str">
        <f>IF(ISNUMBER('2-8-1'!H142), '2-8-1'!H142, IF(ISNUMBER('2-8-1'!I142), '2-8-1'!I142, IF(ISNUMBER('2-8-1'!J142), '2-8-1'!J142, IF(ISNUMBER('2-8-1'!K142), '2-8-1'!K142, IF(ISNUMBER('2-8-1'!L142), '2-8-1'!L142, IF(ISNUMBER('2-8-1'!M142), '2-8-1'!M142, "XXX"))))))</f>
        <v>XXX</v>
      </c>
      <c r="W142" s="130" t="str">
        <f>IF(ISNUMBER('2-8-2'!H142), '2-8-2'!H142, IF(ISNUMBER('2-8-2'!I142), '2-8-2'!I142, IF(ISNUMBER('2-8-2'!J142), '2-8-2'!J142, IF(ISNUMBER('2-8-2'!K142), '2-8-2'!K142, IF(ISNUMBER('2-8-2'!L142), '2-8-2'!L142, IF(ISNUMBER('2-8-2'!M142), '2-8-2'!M142, "XXX"))))))</f>
        <v>XXX</v>
      </c>
      <c r="X142" s="130">
        <f>IF(ISNUMBER('3-1'!I141), '3-1'!I141, "XXX")</f>
        <v>0.45</v>
      </c>
      <c r="Y142" s="130">
        <f>'3-2'!Q141</f>
        <v>-0.80373656699999996</v>
      </c>
    </row>
    <row r="143" spans="1:25" ht="15" x14ac:dyDescent="0.25">
      <c r="A143" s="19" t="s">
        <v>150</v>
      </c>
      <c r="B143" s="166" t="s">
        <v>150</v>
      </c>
      <c r="C143" s="165">
        <f>IF(ISNUMBER('1-1'!H143),'1-1'!H143, "XXX")</f>
        <v>4.2</v>
      </c>
      <c r="D143" s="130" t="str">
        <f>IF(UCDP!Y143, UCDP!Y143, "0.0")</f>
        <v>0.0</v>
      </c>
      <c r="E143" s="130">
        <f>IF(ISNUMBER('1-3'!I143), '1-3'!I143, IF(ISNUMBER('1-3'!J143), '1-3'!J143, IF(ISNUMBER('1-3'!K143), '1-3'!K143, IF(ISNUMBER('1-3'!L143), '1-3'!L143, IF(ISNUMBER('1-3'!M143), '1-3'!M143, IF(ISNUMBER('1-3'!P143), '1-3'!P143, IF(ISNUMBER('1-3'!Q143), '1-3'!Q143, "XXX")))))))</f>
        <v>63.666666666666671</v>
      </c>
      <c r="F143" s="130">
        <f>IF(ISNUMBER('1-4'!AP143),'1-4'!AP143, IF(ISNUMBER('1-4'!AQ143),'1-4'!AQ143, IF(ISNUMBER('1-4'!AR143),'1-4'!AR143, IF(ISNUMBER('1-4'!AS143),'1-4'!AS143, IF(ISNUMBER('1-4'!AT143),'1-4'!AT143, IF(ISNUMBER('1-4'!AU143),'1-4'!AU143, "XXX"))))))</f>
        <v>2</v>
      </c>
      <c r="G143" s="130">
        <f>IF(ISNUMBER('1-5'!H142),'1-5'!H142, "XXX")</f>
        <v>5.2</v>
      </c>
      <c r="H143" s="130">
        <f>IF(ISNUMBER('2-1-1'!H143), '2-1-1'!H143, IF(ISNUMBER('2-1-1'!I143), '2-1-1'!I143, IF(ISNUMBER('2-1-1'!J143), '2-1-1'!J143, IF(ISNUMBER('2-1-1'!K143), '2-1-1'!K143, IF(ISNUMBER('2-1-1'!L143), '2-1-1'!L143, IF(ISNUMBER('2-1-1'!M143), '2-1-1'!M143, "XXX"))))))</f>
        <v>0.62428571428571422</v>
      </c>
      <c r="I143" s="130">
        <f>AVERAGE('2-1-2'!D142, '2-1-2'!E142)</f>
        <v>0.45346500000000001</v>
      </c>
      <c r="J143" s="130">
        <f>IF(ISNUMBER('2-2-1'!AC143), '2-2-1'!AC143, IF(ISNUMBER('2-2-1'!AD143), '2-2-1'!AD143, IF(ISNUMBER('2-2-1'!AE143), '2-2-1'!AE143, IF(ISNUMBER('2-2-1'!AF143), '2-2-1'!AF143, IF(ISNUMBER('2-2-1'!AG143), '2-2-1'!AG143, IF(ISNUMBER('2-2-1'!AH143), '2-2-1'!AH143, IF(ISNUMBER('2-2-1'!AI143), '2-2-1'!AI143, IF(ISNUMBER('2-2-1'!Y143), '2-2-1'!Y143, IF(ISNUMBER('2-2-1'!X143), '2-2-1'!X143, IF(ISNUMBER('2-2-1'!W143), '2-2-1'!W143, IF(ISNUMBER('2-2-1'!AF143), '2-2-1'!AF143, IF(ISNUMBER('2-2-1'!V143), '2-2-1'!V143, IF(ISNUMBER('2-2-1'!U143), '2-2-1'!U143, IF(ISNUMBER('2-2-1'!T143), '2-2-1'!T143,"XXX"))))))))))))))</f>
        <v>2.15245</v>
      </c>
      <c r="K143" s="130">
        <f>IF(ISNUMBER('2-2-2'!H143), '2-2-2'!H143, IF(ISNUMBER('2-2-2'!I143), '2-2-2'!I143, IF(ISNUMBER('2-2-2'!J143), '2-2-2'!J143, IF(ISNUMBER('2-2-2'!K143), '2-2-2'!K143, IF(ISNUMBER('2-2-2'!L143), '2-2-2'!L143, IF(ISNUMBER('2-2-2'!M143), '2-2-2'!M143, "XXX"))))))</f>
        <v>0.66</v>
      </c>
      <c r="L143" s="130">
        <f>IF(ISNUMBER('2-3-1'!P143), '2-3-1'!P143, IF(ISNUMBER('2-3-1'!Q143), '2-3-1'!Q143, IF(ISNUMBER('2-3-1'!R143), '2-3-1'!R143, IF(ISNUMBER('2-3-1'!S143), '2-3-1'!S143, IF(ISNUMBER('2-3-1'!T143), '2-3-1'!T143, IF(ISNUMBER('2-3-1'!U143), '2-3-1'!U143, IF(ISNUMBER('2-3-1'!V143), '2-3-1'!V143, "XXX")))))))</f>
        <v>2.5909917400000002</v>
      </c>
      <c r="M143" s="130">
        <f>IF(ISNUMBER('2-3-2'!P143), '2-3-2'!P143, IF(ISNUMBER('2-3-2'!Q143), '2-3-2'!Q143, IF(ISNUMBER('2-3-2'!R143), '2-3-2'!R143, IF(ISNUMBER('2-3-2'!S143), '2-3-2'!S143, IF(ISNUMBER('2-3-2'!T143), '2-3-2'!T143, IF(ISNUMBER('2-3-2'!U143), '2-3-2'!U143, IF(ISNUMBER('2-3-2'!V143), '2-3-2'!V143, "XXX")))))))</f>
        <v>43.173019410000002</v>
      </c>
      <c r="N143" s="130">
        <f>IF(ISNUMBER('2-4-1'!V143),'2-4-1'!V143,IF(ISNUMBER('2-4-1'!U143),'2-4-1'!U143,IF(ISNUMBER('2-4-1'!W143),'2-4-1'!W143,IF(ISNUMBER('2-4-1'!T143),'2-4-1'!T143,IF(ISNUMBER('2-4-1'!X143),'2-4-1'!X143,IF(ISNUMBER('2-4-1'!S143),'2-4-1'!S143,'2016'!N143))))))</f>
        <v>8.9600000000000009</v>
      </c>
      <c r="O143" s="130" t="str">
        <f>IF(ISNUMBER('2-4-2'!D143), '2-4-2'!D143, IF(ISNUMBER('2-4-2'!E143), '2-4-2'!E143, IF(ISNUMBER('2-4-2'!C143), '2-4-2'!C143, IF(ISNUMBER('2-4-2'!F143), '2-4-2'!F143, IF(ISNUMBER('2-4-2'!G143), '2-4-2'!G143, IF(ISNUMBER('2-4-2'!H143), '2-4-2'!H143, IF(ISNUMBER('2-4-2'!I143), '2-4-2'!I143, IF(ISNUMBER('2-4-2'!J143), '2-4-2'!J143, "XXX"))))))))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IF(ISNUMBER('2-6-1'!H143), '2-6-1'!H143, IF(ISNUMBER('2-6-1'!I143), '2-6-1'!I143, IF(ISNUMBER('2-6-1'!J143), '2-6-1'!J143, "XXX")))))))</f>
        <v>78.502219999999994</v>
      </c>
      <c r="S143" s="130">
        <f>IF(ISNUMBER('2-6-2'!E143), '2-6-2'!E143, IF(ISNUMBER('2-6-2'!F143), '2-6-2'!F143, IF(ISNUMBER('2-6-2'!G143), '2-6-2'!G143, IF(ISNUMBER('2-6-2'!H143), '2-6-2'!H143, IF(ISNUMBER('2-6-2'!I143), '2-6-2'!I143, IF(ISNUMBER('2-6-2'!J143), '2-6-2'!J143, IF(ISNUMBER('2-6-2'!K143), '2-6-2'!K143, "XXX")))))))</f>
        <v>7.0000000000000007E-2</v>
      </c>
      <c r="T143" s="130">
        <f>IF(ISNUMBER('2-7-1'!H143), '2-7-1'!H143, IF(ISNUMBER('2-7-1'!I143), '2-7-1'!I143, IF(ISNUMBER('2-7-1'!J143), '2-7-1'!J143, IF(ISNUMBER('2-7-1'!K143), '2-7-1'!K143, IF(ISNUMBER('2-7-1'!L143), '2-7-1'!L143, IF(ISNUMBER('2-7-1'!M143), '2-7-1'!M143, "XXX"))))))</f>
        <v>0.55714285714285716</v>
      </c>
      <c r="U143" s="130">
        <f>IF(ISNUMBER('2-7-2'!H143), '2-7-2'!H143, IF(ISNUMBER('2-7-2'!I143), '2-7-2'!I143, IF(ISNUMBER('2-7-2'!J143), '2-7-2'!J143, IF(ISNUMBER('2-7-2'!K143), '2-7-2'!K143, IF(ISNUMBER('2-7-2'!L143), '2-7-2'!L143, IF(ISNUMBER('2-7-2'!M143), '2-7-2'!M143, "XXX"))))))</f>
        <v>0.45285714285714285</v>
      </c>
      <c r="V143" s="130">
        <f>IF(ISNUMBER('2-8-1'!H143), '2-8-1'!H143, IF(ISNUMBER('2-8-1'!I143), '2-8-1'!I143, IF(ISNUMBER('2-8-1'!J143), '2-8-1'!J143, IF(ISNUMBER('2-8-1'!K143), '2-8-1'!K143, IF(ISNUMBER('2-8-1'!L143), '2-8-1'!L143, IF(ISNUMBER('2-8-1'!M143), '2-8-1'!M143, "XXX"))))))</f>
        <v>0.61142857142857143</v>
      </c>
      <c r="W143" s="130">
        <f>IF(ISNUMBER('2-8-2'!H143), '2-8-2'!H143, IF(ISNUMBER('2-8-2'!I143), '2-8-2'!I143, IF(ISNUMBER('2-8-2'!J143), '2-8-2'!J143, IF(ISNUMBER('2-8-2'!K143), '2-8-2'!K143, IF(ISNUMBER('2-8-2'!L143), '2-8-2'!L143, IF(ISNUMBER('2-8-2'!M143), '2-8-2'!M143, "XXX"))))))</f>
        <v>0.48571428571428571</v>
      </c>
      <c r="X143" s="130">
        <f>IF(ISNUMBER('3-1'!I142), '3-1'!I142, "XXX")</f>
        <v>0.753</v>
      </c>
      <c r="Y143" s="130">
        <f>'3-2'!Q142</f>
        <v>0.54997807700000001</v>
      </c>
    </row>
    <row r="144" spans="1:25" ht="15" x14ac:dyDescent="0.25">
      <c r="A144" s="19" t="s">
        <v>151</v>
      </c>
      <c r="B144" s="166" t="s">
        <v>151</v>
      </c>
      <c r="C144" s="165">
        <f>IF(ISNUMBER('1-1'!H144),'1-1'!H144, "XXX")</f>
        <v>6.3</v>
      </c>
      <c r="D144" s="130">
        <f>IF(UCDP!Y144, UCDP!Y144, "0.0")</f>
        <v>2.394668380318233E-2</v>
      </c>
      <c r="E144" s="130">
        <f>IF(ISNUMBER('1-3'!I144), '1-3'!I144, IF(ISNUMBER('1-3'!J144), '1-3'!J144, IF(ISNUMBER('1-3'!K144), '1-3'!K144, IF(ISNUMBER('1-3'!L144), '1-3'!L144, IF(ISNUMBER('1-3'!M144), '1-3'!M144, IF(ISNUMBER('1-3'!P144), '1-3'!P144, IF(ISNUMBER('1-3'!Q144), '1-3'!Q144, "XXX")))))))</f>
        <v>66.500000000000014</v>
      </c>
      <c r="F144" s="130">
        <f>IF(ISNUMBER('1-4'!AP144),'1-4'!AP144, IF(ISNUMBER('1-4'!AQ144),'1-4'!AQ144, IF(ISNUMBER('1-4'!AR144),'1-4'!AR144, IF(ISNUMBER('1-4'!AS144),'1-4'!AS144, IF(ISNUMBER('1-4'!AT144),'1-4'!AT144, IF(ISNUMBER('1-4'!AU144),'1-4'!AU144, "XXX"))))))</f>
        <v>2</v>
      </c>
      <c r="G144" s="130">
        <f>IF(ISNUMBER('1-5'!H143),'1-5'!H143, "XXX")</f>
        <v>8.4</v>
      </c>
      <c r="H144" s="130">
        <f>IF(ISNUMBER('2-1-1'!H144), '2-1-1'!H144, IF(ISNUMBER('2-1-1'!I144), '2-1-1'!I144, IF(ISNUMBER('2-1-1'!J144), '2-1-1'!J144, IF(ISNUMBER('2-1-1'!K144), '2-1-1'!K144, IF(ISNUMBER('2-1-1'!L144), '2-1-1'!L144, IF(ISNUMBER('2-1-1'!M144), '2-1-1'!M144, "XXX"))))))</f>
        <v>0.55714285714285705</v>
      </c>
      <c r="I144" s="130">
        <f>AVERAGE('2-1-2'!D143, '2-1-2'!E143)</f>
        <v>0.297985</v>
      </c>
      <c r="J144" s="130">
        <f>IF(ISNUMBER('2-2-1'!AC144), '2-2-1'!AC144, IF(ISNUMBER('2-2-1'!AD144), '2-2-1'!AD144, IF(ISNUMBER('2-2-1'!AE144), '2-2-1'!AE144, IF(ISNUMBER('2-2-1'!AF144), '2-2-1'!AF144, IF(ISNUMBER('2-2-1'!AG144), '2-2-1'!AG144, IF(ISNUMBER('2-2-1'!AH144), '2-2-1'!AH144, IF(ISNUMBER('2-2-1'!AI144), '2-2-1'!AI144, IF(ISNUMBER('2-2-1'!Y144), '2-2-1'!Y144, IF(ISNUMBER('2-2-1'!X144), '2-2-1'!X144, IF(ISNUMBER('2-2-1'!W144), '2-2-1'!W144, IF(ISNUMBER('2-2-1'!AF144), '2-2-1'!AF144, IF(ISNUMBER('2-2-1'!V144), '2-2-1'!V144, IF(ISNUMBER('2-2-1'!U144), '2-2-1'!U144, IF(ISNUMBER('2-2-1'!T144), '2-2-1'!T144,"XXX"))))))))))))))</f>
        <v>4.70418</v>
      </c>
      <c r="K144" s="130">
        <f>IF(ISNUMBER('2-2-2'!H144), '2-2-2'!H144, IF(ISNUMBER('2-2-2'!I144), '2-2-2'!I144, IF(ISNUMBER('2-2-2'!J144), '2-2-2'!J144, IF(ISNUMBER('2-2-2'!K144), '2-2-2'!K144, IF(ISNUMBER('2-2-2'!L144), '2-2-2'!L144, IF(ISNUMBER('2-2-2'!M144), '2-2-2'!M144, "XXX"))))))</f>
        <v>0.55142857142857138</v>
      </c>
      <c r="L144" s="130">
        <f>IF(ISNUMBER('2-3-1'!P144), '2-3-1'!P144, IF(ISNUMBER('2-3-1'!Q144), '2-3-1'!Q144, IF(ISNUMBER('2-3-1'!R144), '2-3-1'!R144, IF(ISNUMBER('2-3-1'!S144), '2-3-1'!S144, IF(ISNUMBER('2-3-1'!T144), '2-3-1'!T144, IF(ISNUMBER('2-3-1'!U144), '2-3-1'!U144, IF(ISNUMBER('2-3-1'!V144), '2-3-1'!V144, "XXX")))))))</f>
        <v>4.0516595799999999</v>
      </c>
      <c r="M144" s="130">
        <f>IF(ISNUMBER('2-3-2'!P144), '2-3-2'!P144, IF(ISNUMBER('2-3-2'!Q144), '2-3-2'!Q144, IF(ISNUMBER('2-3-2'!R144), '2-3-2'!R144, IF(ISNUMBER('2-3-2'!S144), '2-3-2'!S144, IF(ISNUMBER('2-3-2'!T144), '2-3-2'!T144, IF(ISNUMBER('2-3-2'!U144), '2-3-2'!U144, IF(ISNUMBER('2-3-2'!V144), '2-3-2'!V144, "XXX")))))))</f>
        <v>39.063987730000001</v>
      </c>
      <c r="N144" s="130">
        <f>IF(ISNUMBER('2-4-1'!V144),'2-4-1'!V144,IF(ISNUMBER('2-4-1'!U144),'2-4-1'!U144,IF(ISNUMBER('2-4-1'!W144),'2-4-1'!W144,IF(ISNUMBER('2-4-1'!T144),'2-4-1'!T144,IF(ISNUMBER('2-4-1'!X144),'2-4-1'!X144,IF(ISNUMBER('2-4-1'!S144),'2-4-1'!S144,'2016'!N144))))))</f>
        <v>10.402999999999999</v>
      </c>
      <c r="O144" s="130">
        <f>IF(ISNUMBER('2-4-2'!D144), '2-4-2'!D144, IF(ISNUMBER('2-4-2'!E144), '2-4-2'!E144, IF(ISNUMBER('2-4-2'!C144), '2-4-2'!C144, IF(ISNUMBER('2-4-2'!F144), '2-4-2'!F144, IF(ISNUMBER('2-4-2'!G144), '2-4-2'!G144, IF(ISNUMBER('2-4-2'!H144), '2-4-2'!H144, IF(ISNUMBER('2-4-2'!I144), '2-4-2'!I144, IF(ISNUMBER('2-4-2'!J144), '2-4-2'!J144, "XXX"))))))))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IF(ISNUMBER('2-6-1'!H144), '2-6-1'!H144, IF(ISNUMBER('2-6-1'!I144), '2-6-1'!I144, IF(ISNUMBER('2-6-1'!J144), '2-6-1'!J144, "XXX")))))))</f>
        <v>72.130340000000004</v>
      </c>
      <c r="S144" s="130">
        <f>IF(ISNUMBER('2-6-2'!E144), '2-6-2'!E144, IF(ISNUMBER('2-6-2'!F144), '2-6-2'!F144, IF(ISNUMBER('2-6-2'!G144), '2-6-2'!G144, IF(ISNUMBER('2-6-2'!H144), '2-6-2'!H144, IF(ISNUMBER('2-6-2'!I144), '2-6-2'!I144, IF(ISNUMBER('2-6-2'!J144), '2-6-2'!J144, IF(ISNUMBER('2-6-2'!K144), '2-6-2'!K144, "XXX")))))))</f>
        <v>0.26</v>
      </c>
      <c r="T144" s="130">
        <f>IF(ISNUMBER('2-7-1'!H144), '2-7-1'!H144, IF(ISNUMBER('2-7-1'!I144), '2-7-1'!I144, IF(ISNUMBER('2-7-1'!J144), '2-7-1'!J144, IF(ISNUMBER('2-7-1'!K144), '2-7-1'!K144, IF(ISNUMBER('2-7-1'!L144), '2-7-1'!L144, IF(ISNUMBER('2-7-1'!M144), '2-7-1'!M144, "XXX"))))))</f>
        <v>0.55714285714285716</v>
      </c>
      <c r="U144" s="130">
        <f>IF(ISNUMBER('2-7-2'!H144), '2-7-2'!H144, IF(ISNUMBER('2-7-2'!I144), '2-7-2'!I144, IF(ISNUMBER('2-7-2'!J144), '2-7-2'!J144, IF(ISNUMBER('2-7-2'!K144), '2-7-2'!K144, IF(ISNUMBER('2-7-2'!L144), '2-7-2'!L144, IF(ISNUMBER('2-7-2'!M144), '2-7-2'!M144, "XXX"))))))</f>
        <v>0.50857142857142856</v>
      </c>
      <c r="V144" s="130">
        <f>IF(ISNUMBER('2-8-1'!H144), '2-8-1'!H144, IF(ISNUMBER('2-8-1'!I144), '2-8-1'!I144, IF(ISNUMBER('2-8-1'!J144), '2-8-1'!J144, IF(ISNUMBER('2-8-1'!K144), '2-8-1'!K144, IF(ISNUMBER('2-8-1'!L144), '2-8-1'!L144, IF(ISNUMBER('2-8-1'!M144), '2-8-1'!M144, "XXX"))))))</f>
        <v>0.58714285714285719</v>
      </c>
      <c r="W144" s="130">
        <f>IF(ISNUMBER('2-8-2'!H144), '2-8-2'!H144, IF(ISNUMBER('2-8-2'!I144), '2-8-2'!I144, IF(ISNUMBER('2-8-2'!J144), '2-8-2'!J144, IF(ISNUMBER('2-8-2'!K144), '2-8-2'!K144, IF(ISNUMBER('2-8-2'!L144), '2-8-2'!L144, IF(ISNUMBER('2-8-2'!M144), '2-8-2'!M144, "XXX"))))))</f>
        <v>0.52714285714285714</v>
      </c>
      <c r="X144" s="130">
        <f>IF(ISNUMBER('3-1'!I143), '3-1'!I143, "XXX")</f>
        <v>0.77500000000000002</v>
      </c>
      <c r="Y144" s="130">
        <f>'3-2'!Q143</f>
        <v>-3.245824E-3</v>
      </c>
    </row>
    <row r="145" spans="1:25" ht="15" x14ac:dyDescent="0.25">
      <c r="A145" s="19" t="s">
        <v>152</v>
      </c>
      <c r="B145" s="166" t="s">
        <v>152</v>
      </c>
      <c r="C145" s="165">
        <f>IF(ISNUMBER('1-1'!H145),'1-1'!H145, "XXX")</f>
        <v>5.6</v>
      </c>
      <c r="D145" s="130">
        <f>IF(UCDP!Y145, UCDP!Y145, "0.0")</f>
        <v>4.3977695236800562E-2</v>
      </c>
      <c r="E145" s="130">
        <f>IF(ISNUMBER('1-3'!I145), '1-3'!I145, IF(ISNUMBER('1-3'!J145), '1-3'!J145, IF(ISNUMBER('1-3'!K145), '1-3'!K145, IF(ISNUMBER('1-3'!L145), '1-3'!L145, IF(ISNUMBER('1-3'!M145), '1-3'!M145, IF(ISNUMBER('1-3'!P145), '1-3'!P145, IF(ISNUMBER('1-3'!Q145), '1-3'!Q145, "XXX")))))))</f>
        <v>72.666666666666671</v>
      </c>
      <c r="F145" s="130">
        <f>IF(ISNUMBER('1-4'!AP145),'1-4'!AP145, IF(ISNUMBER('1-4'!AQ145),'1-4'!AQ145, IF(ISNUMBER('1-4'!AR145),'1-4'!AR145, IF(ISNUMBER('1-4'!AS145),'1-4'!AS145, IF(ISNUMBER('1-4'!AT145),'1-4'!AT145, IF(ISNUMBER('1-4'!AU145),'1-4'!AU145, "XXX"))))))</f>
        <v>3</v>
      </c>
      <c r="G145" s="130">
        <f>IF(ISNUMBER('1-5'!H144),'1-5'!H144, "XXX")</f>
        <v>5.5</v>
      </c>
      <c r="H145" s="130">
        <f>IF(ISNUMBER('2-1-1'!H145), '2-1-1'!H145, IF(ISNUMBER('2-1-1'!I145), '2-1-1'!I145, IF(ISNUMBER('2-1-1'!J145), '2-1-1'!J145, IF(ISNUMBER('2-1-1'!K145), '2-1-1'!K145, IF(ISNUMBER('2-1-1'!L145), '2-1-1'!L145, IF(ISNUMBER('2-1-1'!M145), '2-1-1'!M145, "XXX"))))))</f>
        <v>0.63571428571428568</v>
      </c>
      <c r="I145" s="130">
        <f>AVERAGE('2-1-2'!D144, '2-1-2'!E144)</f>
        <v>0.35412500000000002</v>
      </c>
      <c r="J145" s="130" t="str">
        <f>IF(ISNUMBER('2-2-1'!AC145), '2-2-1'!AC145, IF(ISNUMBER('2-2-1'!AD145), '2-2-1'!AD145, IF(ISNUMBER('2-2-1'!AE145), '2-2-1'!AE145, IF(ISNUMBER('2-2-1'!AF145), '2-2-1'!AF145, IF(ISNUMBER('2-2-1'!AG145), '2-2-1'!AG145, IF(ISNUMBER('2-2-1'!AH145), '2-2-1'!AH145, IF(ISNUMBER('2-2-1'!AI145), '2-2-1'!AI145, IF(ISNUMBER('2-2-1'!Y145), '2-2-1'!Y145, IF(ISNUMBER('2-2-1'!X145), '2-2-1'!X145, IF(ISNUMBER('2-2-1'!W145), '2-2-1'!W145, IF(ISNUMBER('2-2-1'!AF145), '2-2-1'!AF145, IF(ISNUMBER('2-2-1'!V145), '2-2-1'!V145, IF(ISNUMBER('2-2-1'!U145), '2-2-1'!U145, IF(ISNUMBER('2-2-1'!T145), '2-2-1'!T145,"XXX"))))))))))))))</f>
        <v>XXX</v>
      </c>
      <c r="K145" s="130">
        <f>IF(ISNUMBER('2-2-2'!H145), '2-2-2'!H145, IF(ISNUMBER('2-2-2'!I145), '2-2-2'!I145, IF(ISNUMBER('2-2-2'!J145), '2-2-2'!J145, IF(ISNUMBER('2-2-2'!K145), '2-2-2'!K145, IF(ISNUMBER('2-2-2'!L145), '2-2-2'!L145, IF(ISNUMBER('2-2-2'!M145), '2-2-2'!M145, "XXX"))))))</f>
        <v>0.49428571428571427</v>
      </c>
      <c r="L145" s="130">
        <f>IF(ISNUMBER('2-3-1'!P145), '2-3-1'!P145, IF(ISNUMBER('2-3-1'!Q145), '2-3-1'!Q145, IF(ISNUMBER('2-3-1'!R145), '2-3-1'!R145, IF(ISNUMBER('2-3-1'!S145), '2-3-1'!S145, IF(ISNUMBER('2-3-1'!T145), '2-3-1'!T145, IF(ISNUMBER('2-3-1'!U145), '2-3-1'!U145, IF(ISNUMBER('2-3-1'!V145), '2-3-1'!V145, "XXX")))))))</f>
        <v>3.4247047899999998</v>
      </c>
      <c r="M145" s="130">
        <f>IF(ISNUMBER('2-3-2'!P145), '2-3-2'!P145, IF(ISNUMBER('2-3-2'!Q145), '2-3-2'!Q145, IF(ISNUMBER('2-3-2'!R145), '2-3-2'!R145, IF(ISNUMBER('2-3-2'!S145), '2-3-2'!S145, IF(ISNUMBER('2-3-2'!T145), '2-3-2'!T145, IF(ISNUMBER('2-3-2'!U145), '2-3-2'!U145, IF(ISNUMBER('2-3-2'!V145), '2-3-2'!V145, "XXX")))))))</f>
        <v>16.926803589999999</v>
      </c>
      <c r="N145" s="130">
        <f>IF(ISNUMBER('2-4-1'!V145),'2-4-1'!V145,IF(ISNUMBER('2-4-1'!U145),'2-4-1'!U145,IF(ISNUMBER('2-4-1'!W145),'2-4-1'!W145,IF(ISNUMBER('2-4-1'!T145),'2-4-1'!T145,IF(ISNUMBER('2-4-1'!X145),'2-4-1'!X145,IF(ISNUMBER('2-4-1'!S145),'2-4-1'!S145,'2016'!N145))))))</f>
        <v>13.359</v>
      </c>
      <c r="O145" s="130">
        <f>IF(ISNUMBER('2-4-2'!D145), '2-4-2'!D145, IF(ISNUMBER('2-4-2'!E145), '2-4-2'!E145, IF(ISNUMBER('2-4-2'!C145), '2-4-2'!C145, IF(ISNUMBER('2-4-2'!F145), '2-4-2'!F145, IF(ISNUMBER('2-4-2'!G145), '2-4-2'!G145, IF(ISNUMBER('2-4-2'!H145), '2-4-2'!H145, IF(ISNUMBER('2-4-2'!I145), '2-4-2'!I145, IF(ISNUMBER('2-4-2'!J145), '2-4-2'!J145, "XXX"))))))))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IF(ISNUMBER('2-6-1'!H145), '2-6-1'!H145, IF(ISNUMBER('2-6-1'!I145), '2-6-1'!I145, IF(ISNUMBER('2-6-1'!J145), '2-6-1'!J145, "XXX")))))))</f>
        <v>64.073740000000001</v>
      </c>
      <c r="S145" s="130">
        <f>IF(ISNUMBER('2-6-2'!E145), '2-6-2'!E145, IF(ISNUMBER('2-6-2'!F145), '2-6-2'!F145, IF(ISNUMBER('2-6-2'!G145), '2-6-2'!G145, IF(ISNUMBER('2-6-2'!H145), '2-6-2'!H145, IF(ISNUMBER('2-6-2'!I145), '2-6-2'!I145, IF(ISNUMBER('2-6-2'!J145), '2-6-2'!J145, IF(ISNUMBER('2-6-2'!K145), '2-6-2'!K145, "XXX")))))))</f>
        <v>0.09</v>
      </c>
      <c r="T145" s="130">
        <f>IF(ISNUMBER('2-7-1'!H145), '2-7-1'!H145, IF(ISNUMBER('2-7-1'!I145), '2-7-1'!I145, IF(ISNUMBER('2-7-1'!J145), '2-7-1'!J145, IF(ISNUMBER('2-7-1'!K145), '2-7-1'!K145, IF(ISNUMBER('2-7-1'!L145), '2-7-1'!L145, IF(ISNUMBER('2-7-1'!M145), '2-7-1'!M145, "XXX"))))))</f>
        <v>0.61714285714285722</v>
      </c>
      <c r="U145" s="130">
        <f>IF(ISNUMBER('2-7-2'!H145), '2-7-2'!H145, IF(ISNUMBER('2-7-2'!I145), '2-7-2'!I145, IF(ISNUMBER('2-7-2'!J145), '2-7-2'!J145, IF(ISNUMBER('2-7-2'!K145), '2-7-2'!K145, IF(ISNUMBER('2-7-2'!L145), '2-7-2'!L145, IF(ISNUMBER('2-7-2'!M145), '2-7-2'!M145, "XXX"))))))</f>
        <v>0.52071428571428569</v>
      </c>
      <c r="V145" s="130">
        <f>IF(ISNUMBER('2-8-1'!H145), '2-8-1'!H145, IF(ISNUMBER('2-8-1'!I145), '2-8-1'!I145, IF(ISNUMBER('2-8-1'!J145), '2-8-1'!J145, IF(ISNUMBER('2-8-1'!K145), '2-8-1'!K145, IF(ISNUMBER('2-8-1'!L145), '2-8-1'!L145, IF(ISNUMBER('2-8-1'!M145), '2-8-1'!M145, "XXX"))))))</f>
        <v>0.66857142857142848</v>
      </c>
      <c r="W145" s="130">
        <f>IF(ISNUMBER('2-8-2'!H145), '2-8-2'!H145, IF(ISNUMBER('2-8-2'!I145), '2-8-2'!I145, IF(ISNUMBER('2-8-2'!J145), '2-8-2'!J145, IF(ISNUMBER('2-8-2'!K145), '2-8-2'!K145, IF(ISNUMBER('2-8-2'!L145), '2-8-2'!L145, IF(ISNUMBER('2-8-2'!M145), '2-8-2'!M145, "XXX"))))))</f>
        <v>0.56714285714285717</v>
      </c>
      <c r="X145" s="130">
        <f>IF(ISNUMBER('3-1'!I144), '3-1'!I144, "XXX")</f>
        <v>0.49399999999999999</v>
      </c>
      <c r="Y145" s="130">
        <f>'3-2'!Q144</f>
        <v>-0.16618643699999999</v>
      </c>
    </row>
    <row r="146" spans="1:25" ht="15" x14ac:dyDescent="0.25">
      <c r="A146" s="19" t="s">
        <v>153</v>
      </c>
      <c r="B146" s="166" t="s">
        <v>153</v>
      </c>
      <c r="C146" s="165">
        <f>IF(ISNUMBER('1-1'!H146),'1-1'!H146, "XXX")</f>
        <v>8.1999999999999993</v>
      </c>
      <c r="D146" s="130">
        <f>IF(UCDP!Y146, UCDP!Y146, "0.0")</f>
        <v>6.8236486783948863E-2</v>
      </c>
      <c r="E146" s="130">
        <f>IF(ISNUMBER('1-3'!I146), '1-3'!I146, IF(ISNUMBER('1-3'!J146), '1-3'!J146, IF(ISNUMBER('1-3'!K146), '1-3'!K146, IF(ISNUMBER('1-3'!L146), '1-3'!L146, IF(ISNUMBER('1-3'!M146), '1-3'!M146, IF(ISNUMBER('1-3'!P146), '1-3'!P146, IF(ISNUMBER('1-3'!Q146), '1-3'!Q146, "XXX")))))))</f>
        <v>63.166666666666671</v>
      </c>
      <c r="F146" s="130">
        <f>IF(ISNUMBER('1-4'!AP146),'1-4'!AP146, IF(ISNUMBER('1-4'!AQ146),'1-4'!AQ146, IF(ISNUMBER('1-4'!AR146),'1-4'!AR146, IF(ISNUMBER('1-4'!AS146),'1-4'!AS146, IF(ISNUMBER('1-4'!AT146),'1-4'!AT146, IF(ISNUMBER('1-4'!AU146),'1-4'!AU146, "XXX"))))))</f>
        <v>3</v>
      </c>
      <c r="G146" s="130">
        <f>IF(ISNUMBER('1-5'!H145),'1-5'!H145, "XXX")</f>
        <v>7.9</v>
      </c>
      <c r="H146" s="130">
        <f>IF(ISNUMBER('2-1-1'!H146), '2-1-1'!H146, IF(ISNUMBER('2-1-1'!I146), '2-1-1'!I146, IF(ISNUMBER('2-1-1'!J146), '2-1-1'!J146, IF(ISNUMBER('2-1-1'!K146), '2-1-1'!K146, IF(ISNUMBER('2-1-1'!L146), '2-1-1'!L146, IF(ISNUMBER('2-1-1'!M146), '2-1-1'!M146, "XXX"))))))</f>
        <v>0.33</v>
      </c>
      <c r="I146" s="130">
        <f>AVERAGE('2-1-2'!D145, '2-1-2'!E145)</f>
        <v>8.7150000000000005E-2</v>
      </c>
      <c r="J146" s="130">
        <f>IF(ISNUMBER('2-2-1'!AC146), '2-2-1'!AC146, IF(ISNUMBER('2-2-1'!AD146), '2-2-1'!AD146, IF(ISNUMBER('2-2-1'!AE146), '2-2-1'!AE146, IF(ISNUMBER('2-2-1'!AF146), '2-2-1'!AF146, IF(ISNUMBER('2-2-1'!AG146), '2-2-1'!AG146, IF(ISNUMBER('2-2-1'!AH146), '2-2-1'!AH146, IF(ISNUMBER('2-2-1'!AI146), '2-2-1'!AI146, IF(ISNUMBER('2-2-1'!Y146), '2-2-1'!Y146, IF(ISNUMBER('2-2-1'!X146), '2-2-1'!X146, IF(ISNUMBER('2-2-1'!W146), '2-2-1'!W146, IF(ISNUMBER('2-2-1'!AF146), '2-2-1'!AF146, IF(ISNUMBER('2-2-1'!V146), '2-2-1'!V146, IF(ISNUMBER('2-2-1'!U146), '2-2-1'!U146, IF(ISNUMBER('2-2-1'!T146), '2-2-1'!T146,"XXX"))))))))))))))</f>
        <v>1.56386</v>
      </c>
      <c r="K146" s="130">
        <f>IF(ISNUMBER('2-2-2'!H146), '2-2-2'!H146, IF(ISNUMBER('2-2-2'!I146), '2-2-2'!I146, IF(ISNUMBER('2-2-2'!J146), '2-2-2'!J146, IF(ISNUMBER('2-2-2'!K146), '2-2-2'!K146, IF(ISNUMBER('2-2-2'!L146), '2-2-2'!L146, IF(ISNUMBER('2-2-2'!M146), '2-2-2'!M146, "XXX"))))))</f>
        <v>0.41428571428571426</v>
      </c>
      <c r="L146" s="130">
        <f>IF(ISNUMBER('2-3-1'!P146), '2-3-1'!P146, IF(ISNUMBER('2-3-1'!Q146), '2-3-1'!Q146, IF(ISNUMBER('2-3-1'!R146), '2-3-1'!R146, IF(ISNUMBER('2-3-1'!S146), '2-3-1'!S146, IF(ISNUMBER('2-3-1'!T146), '2-3-1'!T146, IF(ISNUMBER('2-3-1'!U146), '2-3-1'!U146, IF(ISNUMBER('2-3-1'!V146), '2-3-1'!V146, "XXX")))))))</f>
        <v>0.97432136999999996</v>
      </c>
      <c r="M146" s="130">
        <f>IF(ISNUMBER('2-3-2'!P146), '2-3-2'!P146, IF(ISNUMBER('2-3-2'!Q146), '2-3-2'!Q146, IF(ISNUMBER('2-3-2'!R146), '2-3-2'!R146, IF(ISNUMBER('2-3-2'!S146), '2-3-2'!S146, IF(ISNUMBER('2-3-2'!T146), '2-3-2'!T146, IF(ISNUMBER('2-3-2'!U146), '2-3-2'!U146, IF(ISNUMBER('2-3-2'!V146), '2-3-2'!V146, "XXX")))))))</f>
        <v>42.517776490000003</v>
      </c>
      <c r="N146" s="130">
        <f>IF(ISNUMBER('2-4-1'!V146),'2-4-1'!V146,IF(ISNUMBER('2-4-1'!U146),'2-4-1'!U146,IF(ISNUMBER('2-4-1'!W146),'2-4-1'!W146,IF(ISNUMBER('2-4-1'!T146),'2-4-1'!T146,IF(ISNUMBER('2-4-1'!X146),'2-4-1'!X146,IF(ISNUMBER('2-4-1'!S146),'2-4-1'!S146,'2016'!N146))))))</f>
        <v>3.4600000000000004</v>
      </c>
      <c r="O146" s="130">
        <f>IF(ISNUMBER('2-4-2'!D146), '2-4-2'!D146, IF(ISNUMBER('2-4-2'!E146), '2-4-2'!E146, IF(ISNUMBER('2-4-2'!C146), '2-4-2'!C146, IF(ISNUMBER('2-4-2'!F146), '2-4-2'!F146, IF(ISNUMBER('2-4-2'!G146), '2-4-2'!G146, IF(ISNUMBER('2-4-2'!H146), '2-4-2'!H146, IF(ISNUMBER('2-4-2'!I146), '2-4-2'!I146, IF(ISNUMBER('2-4-2'!J146), '2-4-2'!J146, "XXX"))))))))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IF(ISNUMBER('2-6-1'!H146), '2-6-1'!H146, IF(ISNUMBER('2-6-1'!I146), '2-6-1'!I146, IF(ISNUMBER('2-6-1'!J146), '2-6-1'!J146, "XXX")))))))</f>
        <v>20.705500000000001</v>
      </c>
      <c r="S146" s="130">
        <f>IF(ISNUMBER('2-6-2'!E146), '2-6-2'!E146, IF(ISNUMBER('2-6-2'!F146), '2-6-2'!F146, IF(ISNUMBER('2-6-2'!G146), '2-6-2'!G146, IF(ISNUMBER('2-6-2'!H146), '2-6-2'!H146, IF(ISNUMBER('2-6-2'!I146), '2-6-2'!I146, IF(ISNUMBER('2-6-2'!J146), '2-6-2'!J146, IF(ISNUMBER('2-6-2'!K146), '2-6-2'!K146, "XXX")))))))</f>
        <v>33.200000000000003</v>
      </c>
      <c r="T146" s="130">
        <f>IF(ISNUMBER('2-7-1'!H146), '2-7-1'!H146, IF(ISNUMBER('2-7-1'!I146), '2-7-1'!I146, IF(ISNUMBER('2-7-1'!J146), '2-7-1'!J146, IF(ISNUMBER('2-7-1'!K146), '2-7-1'!K146, IF(ISNUMBER('2-7-1'!L146), '2-7-1'!L146, IF(ISNUMBER('2-7-1'!M146), '2-7-1'!M146, "XXX"))))))</f>
        <v>0.48285714285714282</v>
      </c>
      <c r="U146" s="130">
        <f>IF(ISNUMBER('2-7-2'!H146), '2-7-2'!H146, IF(ISNUMBER('2-7-2'!I146), '2-7-2'!I146, IF(ISNUMBER('2-7-2'!J146), '2-7-2'!J146, IF(ISNUMBER('2-7-2'!K146), '2-7-2'!K146, IF(ISNUMBER('2-7-2'!L146), '2-7-2'!L146, IF(ISNUMBER('2-7-2'!M146), '2-7-2'!M146, "XXX"))))))</f>
        <v>0.37642857142857139</v>
      </c>
      <c r="V146" s="130">
        <f>IF(ISNUMBER('2-8-1'!H146), '2-8-1'!H146, IF(ISNUMBER('2-8-1'!I146), '2-8-1'!I146, IF(ISNUMBER('2-8-1'!J146), '2-8-1'!J146, IF(ISNUMBER('2-8-1'!K146), '2-8-1'!K146, IF(ISNUMBER('2-8-1'!L146), '2-8-1'!L146, IF(ISNUMBER('2-8-1'!M146), '2-8-1'!M146, "XXX"))))))</f>
        <v>0.57571428571428573</v>
      </c>
      <c r="W146" s="130">
        <f>IF(ISNUMBER('2-8-2'!H146), '2-8-2'!H146, IF(ISNUMBER('2-8-2'!I146), '2-8-2'!I146, IF(ISNUMBER('2-8-2'!J146), '2-8-2'!J146, IF(ISNUMBER('2-8-2'!K146), '2-8-2'!K146, IF(ISNUMBER('2-8-2'!L146), '2-8-2'!L146, IF(ISNUMBER('2-8-2'!M146), '2-8-2'!M146, "XXX"))))))</f>
        <v>0.49857142857142861</v>
      </c>
      <c r="X146" s="130">
        <f>IF(ISNUMBER('3-1'!I145), '3-1'!I145, "XXX")</f>
        <v>0.33200000000000002</v>
      </c>
      <c r="Y146" s="130">
        <f>'3-2'!Q145</f>
        <v>-0.45963630100000002</v>
      </c>
    </row>
    <row r="147" spans="1:25" ht="15" x14ac:dyDescent="0.25">
      <c r="A147" s="19" t="s">
        <v>154</v>
      </c>
      <c r="B147" s="166" t="s">
        <v>154</v>
      </c>
      <c r="C147" s="165">
        <f>IF(ISNUMBER('1-1'!H147),'1-1'!H147, "XXX")</f>
        <v>6.2</v>
      </c>
      <c r="D147" s="130">
        <f>IF(UCDP!Y147, UCDP!Y147, "0.0")</f>
        <v>0.19782579380195178</v>
      </c>
      <c r="E147" s="130">
        <f>IF(ISNUMBER('1-3'!I147), '1-3'!I147, IF(ISNUMBER('1-3'!J147), '1-3'!J147, IF(ISNUMBER('1-3'!K147), '1-3'!K147, IF(ISNUMBER('1-3'!L147), '1-3'!L147, IF(ISNUMBER('1-3'!M147), '1-3'!M147, IF(ISNUMBER('1-3'!P147), '1-3'!P147, IF(ISNUMBER('1-3'!Q147), '1-3'!Q147, "XXX")))))))</f>
        <v>75.333333333333329</v>
      </c>
      <c r="F147" s="130">
        <f>IF(ISNUMBER('1-4'!AP147),'1-4'!AP147, IF(ISNUMBER('1-4'!AQ147),'1-4'!AQ147, IF(ISNUMBER('1-4'!AR147),'1-4'!AR147, IF(ISNUMBER('1-4'!AS147),'1-4'!AS147, IF(ISNUMBER('1-4'!AT147),'1-4'!AT147, IF(ISNUMBER('1-4'!AU147),'1-4'!AU147, "XXX"))))))</f>
        <v>4</v>
      </c>
      <c r="G147" s="130">
        <f>IF(ISNUMBER('1-5'!H146),'1-5'!H146, "XXX")</f>
        <v>5.7</v>
      </c>
      <c r="H147" s="130">
        <f>IF(ISNUMBER('2-1-1'!H147), '2-1-1'!H147, IF(ISNUMBER('2-1-1'!I147), '2-1-1'!I147, IF(ISNUMBER('2-1-1'!J147), '2-1-1'!J147, IF(ISNUMBER('2-1-1'!K147), '2-1-1'!K147, IF(ISNUMBER('2-1-1'!L147), '2-1-1'!L147, IF(ISNUMBER('2-1-1'!M147), '2-1-1'!M147, "XXX"))))))</f>
        <v>0.58142857142857141</v>
      </c>
      <c r="I147" s="130">
        <f>AVERAGE('2-1-2'!D146, '2-1-2'!E146)</f>
        <v>0.36682500000000001</v>
      </c>
      <c r="J147" s="130">
        <f>IF(ISNUMBER('2-2-1'!AC147), '2-2-1'!AC147, IF(ISNUMBER('2-2-1'!AD147), '2-2-1'!AD147, IF(ISNUMBER('2-2-1'!AE147), '2-2-1'!AE147, IF(ISNUMBER('2-2-1'!AF147), '2-2-1'!AF147, IF(ISNUMBER('2-2-1'!AG147), '2-2-1'!AG147, IF(ISNUMBER('2-2-1'!AH147), '2-2-1'!AH147, IF(ISNUMBER('2-2-1'!AI147), '2-2-1'!AI147, IF(ISNUMBER('2-2-1'!Y147), '2-2-1'!Y147, IF(ISNUMBER('2-2-1'!X147), '2-2-1'!X147, IF(ISNUMBER('2-2-1'!W147), '2-2-1'!W147, IF(ISNUMBER('2-2-1'!AF147), '2-2-1'!AF147, IF(ISNUMBER('2-2-1'!V147), '2-2-1'!V147, IF(ISNUMBER('2-2-1'!U147), '2-2-1'!U147, IF(ISNUMBER('2-2-1'!T147), '2-2-1'!T147,"XXX"))))))))))))))</f>
        <v>3.05125</v>
      </c>
      <c r="K147" s="130">
        <f>IF(ISNUMBER('2-2-2'!H147), '2-2-2'!H147, IF(ISNUMBER('2-2-2'!I147), '2-2-2'!I147, IF(ISNUMBER('2-2-2'!J147), '2-2-2'!J147, IF(ISNUMBER('2-2-2'!K147), '2-2-2'!K147, IF(ISNUMBER('2-2-2'!L147), '2-2-2'!L147, IF(ISNUMBER('2-2-2'!M147), '2-2-2'!M147, "XXX"))))))</f>
        <v>0.67285714285714282</v>
      </c>
      <c r="L147" s="130">
        <f>IF(ISNUMBER('2-3-1'!P147), '2-3-1'!P147, IF(ISNUMBER('2-3-1'!Q147), '2-3-1'!Q147, IF(ISNUMBER('2-3-1'!R147), '2-3-1'!R147, IF(ISNUMBER('2-3-1'!S147), '2-3-1'!S147, IF(ISNUMBER('2-3-1'!T147), '2-3-1'!T147, IF(ISNUMBER('2-3-1'!U147), '2-3-1'!U147, IF(ISNUMBER('2-3-1'!V147), '2-3-1'!V147, "XXX")))))))</f>
        <v>3.33901906</v>
      </c>
      <c r="M147" s="130">
        <f>IF(ISNUMBER('2-3-2'!P147), '2-3-2'!P147, IF(ISNUMBER('2-3-2'!Q147), '2-3-2'!Q147, IF(ISNUMBER('2-3-2'!R147), '2-3-2'!R147, IF(ISNUMBER('2-3-2'!S147), '2-3-2'!S147, IF(ISNUMBER('2-3-2'!T147), '2-3-2'!T147, IF(ISNUMBER('2-3-2'!U147), '2-3-2'!U147, IF(ISNUMBER('2-3-2'!V147), '2-3-2'!V147, "XXX")))))))</f>
        <v>48.168460850000002</v>
      </c>
      <c r="N147" s="130">
        <f>IF(ISNUMBER('2-4-1'!V147),'2-4-1'!V147,IF(ISNUMBER('2-4-1'!U147),'2-4-1'!U147,IF(ISNUMBER('2-4-1'!W147),'2-4-1'!W147,IF(ISNUMBER('2-4-1'!T147),'2-4-1'!T147,IF(ISNUMBER('2-4-1'!X147),'2-4-1'!X147,IF(ISNUMBER('2-4-1'!S147),'2-4-1'!S147,'2016'!N147))))))</f>
        <v>27.16446998296481</v>
      </c>
      <c r="O147" s="130">
        <f>IF(ISNUMBER('2-4-2'!D147), '2-4-2'!D147, IF(ISNUMBER('2-4-2'!E147), '2-4-2'!E147, IF(ISNUMBER('2-4-2'!C147), '2-4-2'!C147, IF(ISNUMBER('2-4-2'!F147), '2-4-2'!F147, IF(ISNUMBER('2-4-2'!G147), '2-4-2'!G147, IF(ISNUMBER('2-4-2'!H147), '2-4-2'!H147, IF(ISNUMBER('2-4-2'!I147), '2-4-2'!I147, IF(ISNUMBER('2-4-2'!J147), '2-4-2'!J147, "XXX"))))))))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IF(ISNUMBER('2-6-1'!H147), '2-6-1'!H147, IF(ISNUMBER('2-6-1'!I147), '2-6-1'!I147, IF(ISNUMBER('2-6-1'!J147), '2-6-1'!J147, "XXX")))))))</f>
        <v>80.876890000000003</v>
      </c>
      <c r="S147" s="130">
        <f>IF(ISNUMBER('2-6-2'!E147), '2-6-2'!E147, IF(ISNUMBER('2-6-2'!F147), '2-6-2'!F147, IF(ISNUMBER('2-6-2'!G147), '2-6-2'!G147, IF(ISNUMBER('2-6-2'!H147), '2-6-2'!H147, IF(ISNUMBER('2-6-2'!I147), '2-6-2'!I147, IF(ISNUMBER('2-6-2'!J147), '2-6-2'!J147, IF(ISNUMBER('2-6-2'!K147), '2-6-2'!K147, "XXX")))))))</f>
        <v>0.1</v>
      </c>
      <c r="T147" s="130">
        <f>IF(ISNUMBER('2-7-1'!H147), '2-7-1'!H147, IF(ISNUMBER('2-7-1'!I147), '2-7-1'!I147, IF(ISNUMBER('2-7-1'!J147), '2-7-1'!J147, IF(ISNUMBER('2-7-1'!K147), '2-7-1'!K147, IF(ISNUMBER('2-7-1'!L147), '2-7-1'!L147, IF(ISNUMBER('2-7-1'!M147), '2-7-1'!M147, "XXX"))))))</f>
        <v>0.35857142857142854</v>
      </c>
      <c r="U147" s="130">
        <f>IF(ISNUMBER('2-7-2'!H147), '2-7-2'!H147, IF(ISNUMBER('2-7-2'!I147), '2-7-2'!I147, IF(ISNUMBER('2-7-2'!J147), '2-7-2'!J147, IF(ISNUMBER('2-7-2'!K147), '2-7-2'!K147, IF(ISNUMBER('2-7-2'!L147), '2-7-2'!L147, IF(ISNUMBER('2-7-2'!M147), '2-7-2'!M147, "XXX"))))))</f>
        <v>0.33428571428571424</v>
      </c>
      <c r="V147" s="130">
        <f>IF(ISNUMBER('2-8-1'!H147), '2-8-1'!H147, IF(ISNUMBER('2-8-1'!I147), '2-8-1'!I147, IF(ISNUMBER('2-8-1'!J147), '2-8-1'!J147, IF(ISNUMBER('2-8-1'!K147), '2-8-1'!K147, IF(ISNUMBER('2-8-1'!L147), '2-8-1'!L147, IF(ISNUMBER('2-8-1'!M147), '2-8-1'!M147, "XXX"))))))</f>
        <v>0.51285714285714279</v>
      </c>
      <c r="W147" s="130">
        <f>IF(ISNUMBER('2-8-2'!H147), '2-8-2'!H147, IF(ISNUMBER('2-8-2'!I147), '2-8-2'!I147, IF(ISNUMBER('2-8-2'!J147), '2-8-2'!J147, IF(ISNUMBER('2-8-2'!K147), '2-8-2'!K147, IF(ISNUMBER('2-8-2'!L147), '2-8-2'!L147, IF(ISNUMBER('2-8-2'!M147), '2-8-2'!M147, "XXX"))))))</f>
        <v>0.35571428571428576</v>
      </c>
      <c r="X147" s="130">
        <f>IF(ISNUMBER('3-1'!I146), '3-1'!I146, "XXX")</f>
        <v>0.45700000000000002</v>
      </c>
      <c r="Y147" s="130">
        <f>'3-2'!Q146</f>
        <v>-0.22866551600000001</v>
      </c>
    </row>
    <row r="148" spans="1:25" ht="15" x14ac:dyDescent="0.25">
      <c r="A148" s="19" t="s">
        <v>155</v>
      </c>
      <c r="B148" s="166" t="s">
        <v>155</v>
      </c>
      <c r="C148" s="165">
        <f>IF(ISNUMBER('1-1'!H148),'1-1'!H148, "XXX")</f>
        <v>3.5</v>
      </c>
      <c r="D148" s="130" t="str">
        <f>IF(UCDP!Y148, UCDP!Y148, "0.0")</f>
        <v>0.0</v>
      </c>
      <c r="E148" s="130">
        <f>IF(ISNUMBER('1-3'!I148), '1-3'!I148, IF(ISNUMBER('1-3'!J148), '1-3'!J148, IF(ISNUMBER('1-3'!K148), '1-3'!K148, IF(ISNUMBER('1-3'!L148), '1-3'!L148, IF(ISNUMBER('1-3'!M148), '1-3'!M148, IF(ISNUMBER('1-3'!P148), '1-3'!P148, IF(ISNUMBER('1-3'!Q148), '1-3'!Q148, "XXX")))))))</f>
        <v>107.66666666666667</v>
      </c>
      <c r="F148" s="130">
        <f>IF(ISNUMBER('1-4'!AP148),'1-4'!AP148, IF(ISNUMBER('1-4'!AQ148),'1-4'!AQ148, IF(ISNUMBER('1-4'!AR148),'1-4'!AR148, IF(ISNUMBER('1-4'!AS148),'1-4'!AS148, IF(ISNUMBER('1-4'!AT148),'1-4'!AT148, IF(ISNUMBER('1-4'!AU148),'1-4'!AU148, "XXX"))))))</f>
        <v>2</v>
      </c>
      <c r="G148" s="130">
        <f>IF(ISNUMBER('1-5'!H147),'1-5'!H147, "XXX")</f>
        <v>6.4</v>
      </c>
      <c r="H148" s="130">
        <f>IF(ISNUMBER('2-1-1'!H148), '2-1-1'!H148, IF(ISNUMBER('2-1-1'!I148), '2-1-1'!I148, IF(ISNUMBER('2-1-1'!J148), '2-1-1'!J148, IF(ISNUMBER('2-1-1'!K148), '2-1-1'!K148, IF(ISNUMBER('2-1-1'!L148), '2-1-1'!L148, IF(ISNUMBER('2-1-1'!M148), '2-1-1'!M148, "XXX"))))))</f>
        <v>0.88571428571428568</v>
      </c>
      <c r="I148" s="130">
        <f>AVERAGE('2-1-2'!D147, '2-1-2'!E147)</f>
        <v>0.57501500000000005</v>
      </c>
      <c r="J148" s="130" t="str">
        <f>IF(ISNUMBER('2-2-1'!AC148), '2-2-1'!AC148, IF(ISNUMBER('2-2-1'!AD148), '2-2-1'!AD148, IF(ISNUMBER('2-2-1'!AE148), '2-2-1'!AE148, IF(ISNUMBER('2-2-1'!AF148), '2-2-1'!AF148, IF(ISNUMBER('2-2-1'!AG148), '2-2-1'!AG148, IF(ISNUMBER('2-2-1'!AH148), '2-2-1'!AH148, IF(ISNUMBER('2-2-1'!AI148), '2-2-1'!AI148, IF(ISNUMBER('2-2-1'!Y148), '2-2-1'!Y148, IF(ISNUMBER('2-2-1'!X148), '2-2-1'!X148, IF(ISNUMBER('2-2-1'!W148), '2-2-1'!W148, IF(ISNUMBER('2-2-1'!AF148), '2-2-1'!AF148, IF(ISNUMBER('2-2-1'!V148), '2-2-1'!V148, IF(ISNUMBER('2-2-1'!U148), '2-2-1'!U148, IF(ISNUMBER('2-2-1'!T148), '2-2-1'!T148,"XXX"))))))))))))))</f>
        <v>XXX</v>
      </c>
      <c r="K148" s="130">
        <f>IF(ISNUMBER('2-2-2'!H148), '2-2-2'!H148, IF(ISNUMBER('2-2-2'!I148), '2-2-2'!I148, IF(ISNUMBER('2-2-2'!J148), '2-2-2'!J148, IF(ISNUMBER('2-2-2'!K148), '2-2-2'!K148, IF(ISNUMBER('2-2-2'!L148), '2-2-2'!L148, IF(ISNUMBER('2-2-2'!M148), '2-2-2'!M148, "XXX"))))))</f>
        <v>0.73714285714285721</v>
      </c>
      <c r="L148" s="130">
        <f>IF(ISNUMBER('2-3-1'!P148), '2-3-1'!P148, IF(ISNUMBER('2-3-1'!Q148), '2-3-1'!Q148, IF(ISNUMBER('2-3-1'!R148), '2-3-1'!R148, IF(ISNUMBER('2-3-1'!S148), '2-3-1'!S148, IF(ISNUMBER('2-3-1'!T148), '2-3-1'!T148, IF(ISNUMBER('2-3-1'!U148), '2-3-1'!U148, IF(ISNUMBER('2-3-1'!V148), '2-3-1'!V148, "XXX")))))))</f>
        <v>2.58594108</v>
      </c>
      <c r="M148" s="130">
        <f>IF(ISNUMBER('2-3-2'!P148), '2-3-2'!P148, IF(ISNUMBER('2-3-2'!Q148), '2-3-2'!Q148, IF(ISNUMBER('2-3-2'!R148), '2-3-2'!R148, IF(ISNUMBER('2-3-2'!S148), '2-3-2'!S148, IF(ISNUMBER('2-3-2'!T148), '2-3-2'!T148, IF(ISNUMBER('2-3-2'!U148), '2-3-2'!U148, IF(ISNUMBER('2-3-2'!V148), '2-3-2'!V148, "XXX")))))))</f>
        <v>17.155794140000001</v>
      </c>
      <c r="N148" s="130">
        <f>IF(ISNUMBER('2-4-1'!V148),'2-4-1'!V148,IF(ISNUMBER('2-4-1'!U148),'2-4-1'!U148,IF(ISNUMBER('2-4-1'!W148),'2-4-1'!W148,IF(ISNUMBER('2-4-1'!T148),'2-4-1'!T148,IF(ISNUMBER('2-4-1'!X148),'2-4-1'!X148,IF(ISNUMBER('2-4-1'!S148),'2-4-1'!S148,'2016'!N148))))))</f>
        <v>5.0385313344296199</v>
      </c>
      <c r="O148" s="130" t="str">
        <f>IF(ISNUMBER('2-4-2'!D148), '2-4-2'!D148, IF(ISNUMBER('2-4-2'!E148), '2-4-2'!E148, IF(ISNUMBER('2-4-2'!C148), '2-4-2'!C148, IF(ISNUMBER('2-4-2'!F148), '2-4-2'!F148, IF(ISNUMBER('2-4-2'!G148), '2-4-2'!G148, IF(ISNUMBER('2-4-2'!H148), '2-4-2'!H148, IF(ISNUMBER('2-4-2'!I148), '2-4-2'!I148, IF(ISNUMBER('2-4-2'!J148), '2-4-2'!J148, "XXX"))))))))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IF(ISNUMBER('2-6-1'!H148), '2-6-1'!H148, IF(ISNUMBER('2-6-1'!I148), '2-6-1'!I148, IF(ISNUMBER('2-6-1'!J148), '2-6-1'!J148, "XXX")))))))</f>
        <v>96.711780000000005</v>
      </c>
      <c r="S148" s="130">
        <f>IF(ISNUMBER('2-6-2'!E148), '2-6-2'!E148, IF(ISNUMBER('2-6-2'!F148), '2-6-2'!F148, IF(ISNUMBER('2-6-2'!G148), '2-6-2'!G148, IF(ISNUMBER('2-6-2'!H148), '2-6-2'!H148, IF(ISNUMBER('2-6-2'!I148), '2-6-2'!I148, IF(ISNUMBER('2-6-2'!J148), '2-6-2'!J148, IF(ISNUMBER('2-6-2'!K148), '2-6-2'!K148, "XXX")))))))</f>
        <v>0</v>
      </c>
      <c r="T148" s="130">
        <f>IF(ISNUMBER('2-7-1'!H148), '2-7-1'!H148, IF(ISNUMBER('2-7-1'!I148), '2-7-1'!I148, IF(ISNUMBER('2-7-1'!J148), '2-7-1'!J148, IF(ISNUMBER('2-7-1'!K148), '2-7-1'!K148, IF(ISNUMBER('2-7-1'!L148), '2-7-1'!L148, IF(ISNUMBER('2-7-1'!M148), '2-7-1'!M148, "XXX"))))))</f>
        <v>0.76714285714285713</v>
      </c>
      <c r="U148" s="130">
        <f>IF(ISNUMBER('2-7-2'!H148), '2-7-2'!H148, IF(ISNUMBER('2-7-2'!I148), '2-7-2'!I148, IF(ISNUMBER('2-7-2'!J148), '2-7-2'!J148, IF(ISNUMBER('2-7-2'!K148), '2-7-2'!K148, IF(ISNUMBER('2-7-2'!L148), '2-7-2'!L148, IF(ISNUMBER('2-7-2'!M148), '2-7-2'!M148, "XXX"))))))</f>
        <v>0.80642857142857138</v>
      </c>
      <c r="V148" s="130">
        <f>IF(ISNUMBER('2-8-1'!H148), '2-8-1'!H148, IF(ISNUMBER('2-8-1'!I148), '2-8-1'!I148, IF(ISNUMBER('2-8-1'!J148), '2-8-1'!J148, IF(ISNUMBER('2-8-1'!K148), '2-8-1'!K148, IF(ISNUMBER('2-8-1'!L148), '2-8-1'!L148, IF(ISNUMBER('2-8-1'!M148), '2-8-1'!M148, "XXX"))))))</f>
        <v>0.79142857142857148</v>
      </c>
      <c r="W148" s="130">
        <f>IF(ISNUMBER('2-8-2'!H148), '2-8-2'!H148, IF(ISNUMBER('2-8-2'!I148), '2-8-2'!I148, IF(ISNUMBER('2-8-2'!J148), '2-8-2'!J148, IF(ISNUMBER('2-8-2'!K148), '2-8-2'!K148, IF(ISNUMBER('2-8-2'!L148), '2-8-2'!L148, IF(ISNUMBER('2-8-2'!M148), '2-8-2'!M148, "XXX"))))))</f>
        <v>0.73000000000000009</v>
      </c>
      <c r="X148" s="130">
        <f>IF(ISNUMBER('3-1'!I147), '3-1'!I147, "XXX")</f>
        <v>8.8999999999999996E-2</v>
      </c>
      <c r="Y148" s="130">
        <f>'3-2'!Q147</f>
        <v>-0.91602021499999997</v>
      </c>
    </row>
    <row r="149" spans="1:25" ht="15" x14ac:dyDescent="0.25">
      <c r="A149" s="19" t="s">
        <v>156</v>
      </c>
      <c r="B149" s="166" t="s">
        <v>156</v>
      </c>
      <c r="C149" s="165">
        <f>IF(ISNUMBER('1-1'!H149),'1-1'!H149, "XXX")</f>
        <v>1.3</v>
      </c>
      <c r="D149" s="130" t="str">
        <f>IF(UCDP!Y149, UCDP!Y149, "0.0")</f>
        <v>0.0</v>
      </c>
      <c r="E149" s="130">
        <f>IF(ISNUMBER('1-3'!I149), '1-3'!I149, IF(ISNUMBER('1-3'!J149), '1-3'!J149, IF(ISNUMBER('1-3'!K149), '1-3'!K149, IF(ISNUMBER('1-3'!L149), '1-3'!L149, IF(ISNUMBER('1-3'!M149), '1-3'!M149, IF(ISNUMBER('1-3'!P149), '1-3'!P149, IF(ISNUMBER('1-3'!Q149), '1-3'!Q149, "XXX")))))))</f>
        <v>91.500000000000014</v>
      </c>
      <c r="F149" s="130">
        <f>IF(ISNUMBER('1-4'!AP149),'1-4'!AP149, IF(ISNUMBER('1-4'!AQ149),'1-4'!AQ149, IF(ISNUMBER('1-4'!AR149),'1-4'!AR149, IF(ISNUMBER('1-4'!AS149),'1-4'!AS149, IF(ISNUMBER('1-4'!AT149),'1-4'!AT149, IF(ISNUMBER('1-4'!AU149),'1-4'!AU149, "XXX"))))))</f>
        <v>1</v>
      </c>
      <c r="G149" s="130">
        <f>IF(ISNUMBER('1-5'!H148),'1-5'!H148, "XXX")</f>
        <v>1.8</v>
      </c>
      <c r="H149" s="130">
        <f>IF(ISNUMBER('2-1-1'!H149), '2-1-1'!H149, IF(ISNUMBER('2-1-1'!I149), '2-1-1'!I149, IF(ISNUMBER('2-1-1'!J149), '2-1-1'!J149, IF(ISNUMBER('2-1-1'!K149), '2-1-1'!K149, IF(ISNUMBER('2-1-1'!L149), '2-1-1'!L149, IF(ISNUMBER('2-1-1'!M149), '2-1-1'!M149, "XXX"))))))</f>
        <v>0.87428571428571422</v>
      </c>
      <c r="I149" s="130">
        <f>AVERAGE('2-1-2'!D148, '2-1-2'!E148)</f>
        <v>0.83345500000000006</v>
      </c>
      <c r="J149" s="130">
        <f>IF(ISNUMBER('2-2-1'!AC149), '2-2-1'!AC149, IF(ISNUMBER('2-2-1'!AD149), '2-2-1'!AD149, IF(ISNUMBER('2-2-1'!AE149), '2-2-1'!AE149, IF(ISNUMBER('2-2-1'!AF149), '2-2-1'!AF149, IF(ISNUMBER('2-2-1'!AG149), '2-2-1'!AG149, IF(ISNUMBER('2-2-1'!AH149), '2-2-1'!AH149, IF(ISNUMBER('2-2-1'!AI149), '2-2-1'!AI149, IF(ISNUMBER('2-2-1'!Y149), '2-2-1'!Y149, IF(ISNUMBER('2-2-1'!X149), '2-2-1'!X149, IF(ISNUMBER('2-2-1'!W149), '2-2-1'!W149, IF(ISNUMBER('2-2-1'!AF149), '2-2-1'!AF149, IF(ISNUMBER('2-2-1'!V149), '2-2-1'!V149, IF(ISNUMBER('2-2-1'!U149), '2-2-1'!U149, IF(ISNUMBER('2-2-1'!T149), '2-2-1'!T149,"XXX"))))))))))))))</f>
        <v>3.8668300000000002</v>
      </c>
      <c r="K149" s="130">
        <f>IF(ISNUMBER('2-2-2'!H149), '2-2-2'!H149, IF(ISNUMBER('2-2-2'!I149), '2-2-2'!I149, IF(ISNUMBER('2-2-2'!J149), '2-2-2'!J149, IF(ISNUMBER('2-2-2'!K149), '2-2-2'!K149, IF(ISNUMBER('2-2-2'!L149), '2-2-2'!L149, IF(ISNUMBER('2-2-2'!M149), '2-2-2'!M149, "XXX"))))))</f>
        <v>0.69857142857142851</v>
      </c>
      <c r="L149" s="130">
        <f>IF(ISNUMBER('2-3-1'!P149), '2-3-1'!P149, IF(ISNUMBER('2-3-1'!Q149), '2-3-1'!Q149, IF(ISNUMBER('2-3-1'!R149), '2-3-1'!R149, IF(ISNUMBER('2-3-1'!S149), '2-3-1'!S149, IF(ISNUMBER('2-3-1'!T149), '2-3-1'!T149, IF(ISNUMBER('2-3-1'!U149), '2-3-1'!U149, IF(ISNUMBER('2-3-1'!V149), '2-3-1'!V149, "XXX")))))))</f>
        <v>7.9700970599999996</v>
      </c>
      <c r="M149" s="130">
        <f>IF(ISNUMBER('2-3-2'!P149), '2-3-2'!P149, IF(ISNUMBER('2-3-2'!Q149), '2-3-2'!Q149, IF(ISNUMBER('2-3-2'!R149), '2-3-2'!R149, IF(ISNUMBER('2-3-2'!S149), '2-3-2'!S149, IF(ISNUMBER('2-3-2'!T149), '2-3-2'!T149, IF(ISNUMBER('2-3-2'!U149), '2-3-2'!U149, IF(ISNUMBER('2-3-2'!V149), '2-3-2'!V149, "XXX")))))))</f>
        <v>15.971526150000001</v>
      </c>
      <c r="N149" s="130">
        <f>IF(ISNUMBER('2-4-1'!V149),'2-4-1'!V149,IF(ISNUMBER('2-4-1'!U149),'2-4-1'!U149,IF(ISNUMBER('2-4-1'!W149),'2-4-1'!W149,IF(ISNUMBER('2-4-1'!T149),'2-4-1'!T149,IF(ISNUMBER('2-4-1'!X149),'2-4-1'!X149,IF(ISNUMBER('2-4-1'!S149),'2-4-1'!S149,'2016'!N149))))))</f>
        <v>21.873999999999999</v>
      </c>
      <c r="O149" s="130">
        <f>IF(ISNUMBER('2-4-2'!D149), '2-4-2'!D149, IF(ISNUMBER('2-4-2'!E149), '2-4-2'!E149, IF(ISNUMBER('2-4-2'!C149), '2-4-2'!C149, IF(ISNUMBER('2-4-2'!F149), '2-4-2'!F149, IF(ISNUMBER('2-4-2'!G149), '2-4-2'!G149, IF(ISNUMBER('2-4-2'!H149), '2-4-2'!H149, IF(ISNUMBER('2-4-2'!I149), '2-4-2'!I149, IF(ISNUMBER('2-4-2'!J149), '2-4-2'!J149, "XXX"))))))))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IF(ISNUMBER('2-6-1'!H149), '2-6-1'!H149, IF(ISNUMBER('2-6-1'!I149), '2-6-1'!I149, IF(ISNUMBER('2-6-1'!J149), '2-6-1'!J149, "XXX")))))))</f>
        <v>85.406809999999993</v>
      </c>
      <c r="S149" s="130">
        <f>IF(ISNUMBER('2-6-2'!E149), '2-6-2'!E149, IF(ISNUMBER('2-6-2'!F149), '2-6-2'!F149, IF(ISNUMBER('2-6-2'!G149), '2-6-2'!G149, IF(ISNUMBER('2-6-2'!H149), '2-6-2'!H149, IF(ISNUMBER('2-6-2'!I149), '2-6-2'!I149, IF(ISNUMBER('2-6-2'!J149), '2-6-2'!J149, IF(ISNUMBER('2-6-2'!K149), '2-6-2'!K149, "XXX")))))))</f>
        <v>0</v>
      </c>
      <c r="T149" s="130">
        <f>IF(ISNUMBER('2-7-1'!H149), '2-7-1'!H149, IF(ISNUMBER('2-7-1'!I149), '2-7-1'!I149, IF(ISNUMBER('2-7-1'!J149), '2-7-1'!J149, IF(ISNUMBER('2-7-1'!K149), '2-7-1'!K149, IF(ISNUMBER('2-7-1'!L149), '2-7-1'!L149, IF(ISNUMBER('2-7-1'!M149), '2-7-1'!M149, "XXX"))))))</f>
        <v>0.86571428571428566</v>
      </c>
      <c r="U149" s="130">
        <f>IF(ISNUMBER('2-7-2'!H149), '2-7-2'!H149, IF(ISNUMBER('2-7-2'!I149), '2-7-2'!I149, IF(ISNUMBER('2-7-2'!J149), '2-7-2'!J149, IF(ISNUMBER('2-7-2'!K149), '2-7-2'!K149, IF(ISNUMBER('2-7-2'!L149), '2-7-2'!L149, IF(ISNUMBER('2-7-2'!M149), '2-7-2'!M149, "XXX"))))))</f>
        <v>0.75642857142857145</v>
      </c>
      <c r="V149" s="130">
        <f>IF(ISNUMBER('2-8-1'!H149), '2-8-1'!H149, IF(ISNUMBER('2-8-1'!I149), '2-8-1'!I149, IF(ISNUMBER('2-8-1'!J149), '2-8-1'!J149, IF(ISNUMBER('2-8-1'!K149), '2-8-1'!K149, IF(ISNUMBER('2-8-1'!L149), '2-8-1'!L149, IF(ISNUMBER('2-8-1'!M149), '2-8-1'!M149, "XXX"))))))</f>
        <v>0.72428571428571431</v>
      </c>
      <c r="W149" s="130">
        <f>IF(ISNUMBER('2-8-2'!H149), '2-8-2'!H149, IF(ISNUMBER('2-8-2'!I149), '2-8-2'!I149, IF(ISNUMBER('2-8-2'!J149), '2-8-2'!J149, IF(ISNUMBER('2-8-2'!K149), '2-8-2'!K149, IF(ISNUMBER('2-8-2'!L149), '2-8-2'!L149, IF(ISNUMBER('2-8-2'!M149), '2-8-2'!M149, "XXX"))))))</f>
        <v>0.67</v>
      </c>
      <c r="X149" s="130">
        <f>IF(ISNUMBER('3-1'!I148), '3-1'!I148, "XXX")</f>
        <v>0.86799999999999999</v>
      </c>
      <c r="Y149" s="130">
        <f>'3-2'!Q148</f>
        <v>1.376474142</v>
      </c>
    </row>
    <row r="150" spans="1:25" ht="15" x14ac:dyDescent="0.25">
      <c r="A150" s="19" t="s">
        <v>157</v>
      </c>
      <c r="B150" s="166" t="s">
        <v>157</v>
      </c>
      <c r="C150" s="165">
        <f>IF(ISNUMBER('1-1'!H150),'1-1'!H150, "XXX")</f>
        <v>1</v>
      </c>
      <c r="D150" s="130" t="str">
        <f>IF(UCDP!Y150, UCDP!Y150, "0.0")</f>
        <v>0.0</v>
      </c>
      <c r="E150" s="130">
        <f>IF(ISNUMBER('1-3'!I150), '1-3'!I150, IF(ISNUMBER('1-3'!J150), '1-3'!J150, IF(ISNUMBER('1-3'!K150), '1-3'!K150, IF(ISNUMBER('1-3'!L150), '1-3'!L150, IF(ISNUMBER('1-3'!M150), '1-3'!M150, IF(ISNUMBER('1-3'!P150), '1-3'!P150, IF(ISNUMBER('1-3'!Q150), '1-3'!Q150, "XXX")))))))</f>
        <v>79.166666666666671</v>
      </c>
      <c r="F150" s="130">
        <f>IF(ISNUMBER('1-4'!AP150),'1-4'!AP150, IF(ISNUMBER('1-4'!AQ150),'1-4'!AQ150, IF(ISNUMBER('1-4'!AR150),'1-4'!AR150, IF(ISNUMBER('1-4'!AS150),'1-4'!AS150, IF(ISNUMBER('1-4'!AT150),'1-4'!AT150, IF(ISNUMBER('1-4'!AU150),'1-4'!AU150, "XXX"))))))</f>
        <v>2</v>
      </c>
      <c r="G150" s="130">
        <f>IF(ISNUMBER('1-5'!H149),'1-5'!H149, "XXX")</f>
        <v>3.2</v>
      </c>
      <c r="H150" s="130">
        <f>IF(ISNUMBER('2-1-1'!H150), '2-1-1'!H150, IF(ISNUMBER('2-1-1'!I150), '2-1-1'!I150, IF(ISNUMBER('2-1-1'!J150), '2-1-1'!J150, IF(ISNUMBER('2-1-1'!K150), '2-1-1'!K150, IF(ISNUMBER('2-1-1'!L150), '2-1-1'!L150, IF(ISNUMBER('2-1-1'!M150), '2-1-1'!M150, "XXX"))))))</f>
        <v>0.82428571428571418</v>
      </c>
      <c r="I150" s="130">
        <f>AVERAGE('2-1-2'!D149, '2-1-2'!E149)</f>
        <v>0.71327499999999999</v>
      </c>
      <c r="J150" s="130">
        <f>IF(ISNUMBER('2-2-1'!AC150), '2-2-1'!AC150, IF(ISNUMBER('2-2-1'!AD150), '2-2-1'!AD150, IF(ISNUMBER('2-2-1'!AE150), '2-2-1'!AE150, IF(ISNUMBER('2-2-1'!AF150), '2-2-1'!AF150, IF(ISNUMBER('2-2-1'!AG150), '2-2-1'!AG150, IF(ISNUMBER('2-2-1'!AH150), '2-2-1'!AH150, IF(ISNUMBER('2-2-1'!AI150), '2-2-1'!AI150, IF(ISNUMBER('2-2-1'!Y150), '2-2-1'!Y150, IF(ISNUMBER('2-2-1'!X150), '2-2-1'!X150, IF(ISNUMBER('2-2-1'!W150), '2-2-1'!W150, IF(ISNUMBER('2-2-1'!AF150), '2-2-1'!AF150, IF(ISNUMBER('2-2-1'!V150), '2-2-1'!V150, IF(ISNUMBER('2-2-1'!U150), '2-2-1'!U150, IF(ISNUMBER('2-2-1'!T150), '2-2-1'!T150,"XXX"))))))))))))))</f>
        <v>3.2681399999999998</v>
      </c>
      <c r="K150" s="130">
        <f>IF(ISNUMBER('2-2-2'!H150), '2-2-2'!H150, IF(ISNUMBER('2-2-2'!I150), '2-2-2'!I150, IF(ISNUMBER('2-2-2'!J150), '2-2-2'!J150, IF(ISNUMBER('2-2-2'!K150), '2-2-2'!K150, IF(ISNUMBER('2-2-2'!L150), '2-2-2'!L150, IF(ISNUMBER('2-2-2'!M150), '2-2-2'!M150, "XXX"))))))</f>
        <v>0.66857142857142848</v>
      </c>
      <c r="L150" s="130">
        <f>IF(ISNUMBER('2-3-1'!P150), '2-3-1'!P150, IF(ISNUMBER('2-3-1'!Q150), '2-3-1'!Q150, IF(ISNUMBER('2-3-1'!R150), '2-3-1'!R150, IF(ISNUMBER('2-3-1'!S150), '2-3-1'!S150, IF(ISNUMBER('2-3-1'!T150), '2-3-1'!T150, IF(ISNUMBER('2-3-1'!U150), '2-3-1'!U150, IF(ISNUMBER('2-3-1'!V150), '2-3-1'!V150, "XXX")))))))</f>
        <v>7.9461903600000001</v>
      </c>
      <c r="M150" s="130">
        <f>IF(ISNUMBER('2-3-2'!P150), '2-3-2'!P150, IF(ISNUMBER('2-3-2'!Q150), '2-3-2'!Q150, IF(ISNUMBER('2-3-2'!R150), '2-3-2'!R150, IF(ISNUMBER('2-3-2'!S150), '2-3-2'!S150, IF(ISNUMBER('2-3-2'!T150), '2-3-2'!T150, IF(ISNUMBER('2-3-2'!U150), '2-3-2'!U150, IF(ISNUMBER('2-3-2'!V150), '2-3-2'!V150, "XXX")))))))</f>
        <v>12.25372887</v>
      </c>
      <c r="N150" s="130">
        <f>IF(ISNUMBER('2-4-1'!V150),'2-4-1'!V150,IF(ISNUMBER('2-4-1'!U150),'2-4-1'!U150,IF(ISNUMBER('2-4-1'!W150),'2-4-1'!W150,IF(ISNUMBER('2-4-1'!T150),'2-4-1'!T150,IF(ISNUMBER('2-4-1'!X150),'2-4-1'!X150,IF(ISNUMBER('2-4-1'!S150),'2-4-1'!S150,'2016'!N150))))))</f>
        <v>18.815999999999999</v>
      </c>
      <c r="O150" s="130">
        <f>IF(ISNUMBER('2-4-2'!D150), '2-4-2'!D150, IF(ISNUMBER('2-4-2'!E150), '2-4-2'!E150, IF(ISNUMBER('2-4-2'!C150), '2-4-2'!C150, IF(ISNUMBER('2-4-2'!F150), '2-4-2'!F150, IF(ISNUMBER('2-4-2'!G150), '2-4-2'!G150, IF(ISNUMBER('2-4-2'!H150), '2-4-2'!H150, IF(ISNUMBER('2-4-2'!I150), '2-4-2'!I150, IF(ISNUMBER('2-4-2'!J150), '2-4-2'!J150, "XXX"))))))))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IF(ISNUMBER('2-6-1'!H150), '2-6-1'!H150, IF(ISNUMBER('2-6-1'!I150), '2-6-1'!I150, IF(ISNUMBER('2-6-1'!J150), '2-6-1'!J150, "XXX")))))))</f>
        <v>93.405299999999997</v>
      </c>
      <c r="S150" s="130">
        <f>IF(ISNUMBER('2-6-2'!E150), '2-6-2'!E150, IF(ISNUMBER('2-6-2'!F150), '2-6-2'!F150, IF(ISNUMBER('2-6-2'!G150), '2-6-2'!G150, IF(ISNUMBER('2-6-2'!H150), '2-6-2'!H150, IF(ISNUMBER('2-6-2'!I150), '2-6-2'!I150, IF(ISNUMBER('2-6-2'!J150), '2-6-2'!J150, IF(ISNUMBER('2-6-2'!K150), '2-6-2'!K150, "XXX")))))))</f>
        <v>0</v>
      </c>
      <c r="T150" s="130">
        <f>IF(ISNUMBER('2-7-1'!H150), '2-7-1'!H150, IF(ISNUMBER('2-7-1'!I150), '2-7-1'!I150, IF(ISNUMBER('2-7-1'!J150), '2-7-1'!J150, IF(ISNUMBER('2-7-1'!K150), '2-7-1'!K150, IF(ISNUMBER('2-7-1'!L150), '2-7-1'!L150, IF(ISNUMBER('2-7-1'!M150), '2-7-1'!M150, "XXX"))))))</f>
        <v>0.73857142857142855</v>
      </c>
      <c r="U150" s="130">
        <f>IF(ISNUMBER('2-7-2'!H150), '2-7-2'!H150, IF(ISNUMBER('2-7-2'!I150), '2-7-2'!I150, IF(ISNUMBER('2-7-2'!J150), '2-7-2'!J150, IF(ISNUMBER('2-7-2'!K150), '2-7-2'!K150, IF(ISNUMBER('2-7-2'!L150), '2-7-2'!L150, IF(ISNUMBER('2-7-2'!M150), '2-7-2'!M150, "XXX"))))))</f>
        <v>0.60642857142857143</v>
      </c>
      <c r="V150" s="130">
        <f>IF(ISNUMBER('2-8-1'!H150), '2-8-1'!H150, IF(ISNUMBER('2-8-1'!I150), '2-8-1'!I150, IF(ISNUMBER('2-8-1'!J150), '2-8-1'!J150, IF(ISNUMBER('2-8-1'!K150), '2-8-1'!K150, IF(ISNUMBER('2-8-1'!L150), '2-8-1'!L150, IF(ISNUMBER('2-8-1'!M150), '2-8-1'!M150, "XXX"))))))</f>
        <v>0.70428571428571429</v>
      </c>
      <c r="W150" s="130">
        <f>IF(ISNUMBER('2-8-2'!H150), '2-8-2'!H150, IF(ISNUMBER('2-8-2'!I150), '2-8-2'!I150, IF(ISNUMBER('2-8-2'!J150), '2-8-2'!J150, IF(ISNUMBER('2-8-2'!K150), '2-8-2'!K150, IF(ISNUMBER('2-8-2'!L150), '2-8-2'!L150, IF(ISNUMBER('2-8-2'!M150), '2-8-2'!M150, "XXX"))))))</f>
        <v>0.57000000000000006</v>
      </c>
      <c r="X150" s="130">
        <f>IF(ISNUMBER('3-1'!I149), '3-1'!I149, "XXX")</f>
        <v>0.90600000000000003</v>
      </c>
      <c r="Y150" s="130">
        <f>'3-2'!Q149</f>
        <v>1.155875802</v>
      </c>
    </row>
    <row r="151" spans="1:25" ht="15" x14ac:dyDescent="0.25">
      <c r="A151" s="19" t="s">
        <v>158</v>
      </c>
      <c r="B151" s="166" t="s">
        <v>158</v>
      </c>
      <c r="C151" s="165">
        <f>IF(ISNUMBER('1-1'!H151),'1-1'!H151, "XXX")</f>
        <v>3.5</v>
      </c>
      <c r="D151" s="130" t="str">
        <f>IF(UCDP!Y151, UCDP!Y151, "0.0")</f>
        <v>0.0</v>
      </c>
      <c r="E151" s="130">
        <f>IF(ISNUMBER('1-3'!I151), '1-3'!I151, IF(ISNUMBER('1-3'!J151), '1-3'!J151, IF(ISNUMBER('1-3'!K151), '1-3'!K151, IF(ISNUMBER('1-3'!L151), '1-3'!L151, IF(ISNUMBER('1-3'!M151), '1-3'!M151, IF(ISNUMBER('1-3'!P151), '1-3'!P151, IF(ISNUMBER('1-3'!Q151), '1-3'!Q151, "XXX")))))))</f>
        <v>84.666666666666671</v>
      </c>
      <c r="F151" s="130">
        <f>IF(ISNUMBER('1-4'!AP151),'1-4'!AP151, IF(ISNUMBER('1-4'!AQ151),'1-4'!AQ151, IF(ISNUMBER('1-4'!AR151),'1-4'!AR151, IF(ISNUMBER('1-4'!AS151),'1-4'!AS151, IF(ISNUMBER('1-4'!AT151),'1-4'!AT151, IF(ISNUMBER('1-4'!AU151),'1-4'!AU151, "XXX"))))))</f>
        <v>1</v>
      </c>
      <c r="G151" s="130">
        <f>IF(ISNUMBER('1-5'!H150),'1-5'!H150, "XXX")</f>
        <v>2.2999999999999998</v>
      </c>
      <c r="H151" s="130">
        <f>IF(ISNUMBER('2-1-1'!H151), '2-1-1'!H151, IF(ISNUMBER('2-1-1'!I151), '2-1-1'!I151, IF(ISNUMBER('2-1-1'!J151), '2-1-1'!J151, IF(ISNUMBER('2-1-1'!K151), '2-1-1'!K151, IF(ISNUMBER('2-1-1'!L151), '2-1-1'!L151, IF(ISNUMBER('2-1-1'!M151), '2-1-1'!M151, "XXX"))))))</f>
        <v>0.61571428571428566</v>
      </c>
      <c r="I151" s="130">
        <f>AVERAGE('2-1-2'!D150, '2-1-2'!E150)</f>
        <v>0.50244999999999995</v>
      </c>
      <c r="J151" s="130">
        <f>IF(ISNUMBER('2-2-1'!AC151), '2-2-1'!AC151, IF(ISNUMBER('2-2-1'!AD151), '2-2-1'!AD151, IF(ISNUMBER('2-2-1'!AE151), '2-2-1'!AE151, IF(ISNUMBER('2-2-1'!AF151), '2-2-1'!AF151, IF(ISNUMBER('2-2-1'!AG151), '2-2-1'!AG151, IF(ISNUMBER('2-2-1'!AH151), '2-2-1'!AH151, IF(ISNUMBER('2-2-1'!AI151), '2-2-1'!AI151, IF(ISNUMBER('2-2-1'!Y151), '2-2-1'!Y151, IF(ISNUMBER('2-2-1'!X151), '2-2-1'!X151, IF(ISNUMBER('2-2-1'!W151), '2-2-1'!W151, IF(ISNUMBER('2-2-1'!AF151), '2-2-1'!AF151, IF(ISNUMBER('2-2-1'!V151), '2-2-1'!V151, IF(ISNUMBER('2-2-1'!U151), '2-2-1'!U151, IF(ISNUMBER('2-2-1'!T151), '2-2-1'!T151,"XXX"))))))))))))))</f>
        <v>2.7394799999999999</v>
      </c>
      <c r="K151" s="130">
        <f>IF(ISNUMBER('2-2-2'!H151), '2-2-2'!H151, IF(ISNUMBER('2-2-2'!I151), '2-2-2'!I151, IF(ISNUMBER('2-2-2'!J151), '2-2-2'!J151, IF(ISNUMBER('2-2-2'!K151), '2-2-2'!K151, IF(ISNUMBER('2-2-2'!L151), '2-2-2'!L151, IF(ISNUMBER('2-2-2'!M151), '2-2-2'!M151, "XXX"))))))</f>
        <v>0.46285714285714291</v>
      </c>
      <c r="L151" s="130">
        <f>IF(ISNUMBER('2-3-1'!P151), '2-3-1'!P151, IF(ISNUMBER('2-3-1'!Q151), '2-3-1'!Q151, IF(ISNUMBER('2-3-1'!R151), '2-3-1'!R151, IF(ISNUMBER('2-3-1'!S151), '2-3-1'!S151, IF(ISNUMBER('2-3-1'!T151), '2-3-1'!T151, IF(ISNUMBER('2-3-1'!U151), '2-3-1'!U151, IF(ISNUMBER('2-3-1'!V151), '2-3-1'!V151, "XXX")))))))</f>
        <v>5.3942422900000002</v>
      </c>
      <c r="M151" s="130">
        <f>IF(ISNUMBER('2-3-2'!P151), '2-3-2'!P151, IF(ISNUMBER('2-3-2'!Q151), '2-3-2'!Q151, IF(ISNUMBER('2-3-2'!R151), '2-3-2'!R151, IF(ISNUMBER('2-3-2'!S151), '2-3-2'!S151, IF(ISNUMBER('2-3-2'!T151), '2-3-2'!T151, IF(ISNUMBER('2-3-2'!U151), '2-3-2'!U151, IF(ISNUMBER('2-3-2'!V151), '2-3-2'!V151, "XXX")))))))</f>
        <v>17.69369507</v>
      </c>
      <c r="N151" s="130">
        <f>IF(ISNUMBER('2-4-1'!V151),'2-4-1'!V151,IF(ISNUMBER('2-4-1'!U151),'2-4-1'!U151,IF(ISNUMBER('2-4-1'!W151),'2-4-1'!W151,IF(ISNUMBER('2-4-1'!T151),'2-4-1'!T151,IF(ISNUMBER('2-4-1'!X151),'2-4-1'!X151,IF(ISNUMBER('2-4-1'!S151),'2-4-1'!S151,'2016'!N151))))))</f>
        <v>16.975033296437243</v>
      </c>
      <c r="O151" s="130">
        <f>IF(ISNUMBER('2-4-2'!D151), '2-4-2'!D151, IF(ISNUMBER('2-4-2'!E151), '2-4-2'!E151, IF(ISNUMBER('2-4-2'!C151), '2-4-2'!C151, IF(ISNUMBER('2-4-2'!F151), '2-4-2'!F151, IF(ISNUMBER('2-4-2'!G151), '2-4-2'!G151, IF(ISNUMBER('2-4-2'!H151), '2-4-2'!H151, IF(ISNUMBER('2-4-2'!I151), '2-4-2'!I151, IF(ISNUMBER('2-4-2'!J151), '2-4-2'!J151, "XXX"))))))))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IF(ISNUMBER('2-6-1'!H151), '2-6-1'!H151, IF(ISNUMBER('2-6-1'!I151), '2-6-1'!I151, IF(ISNUMBER('2-6-1'!J151), '2-6-1'!J151, "XXX")))))))</f>
        <v>72.682689999999994</v>
      </c>
      <c r="S151" s="130">
        <f>IF(ISNUMBER('2-6-2'!E151), '2-6-2'!E151, IF(ISNUMBER('2-6-2'!F151), '2-6-2'!F151, IF(ISNUMBER('2-6-2'!G151), '2-6-2'!G151, IF(ISNUMBER('2-6-2'!H151), '2-6-2'!H151, IF(ISNUMBER('2-6-2'!I151), '2-6-2'!I151, IF(ISNUMBER('2-6-2'!J151), '2-6-2'!J151, IF(ISNUMBER('2-6-2'!K151), '2-6-2'!K151, "XXX")))))))</f>
        <v>0.05</v>
      </c>
      <c r="T151" s="130">
        <f>IF(ISNUMBER('2-7-1'!H151), '2-7-1'!H151, IF(ISNUMBER('2-7-1'!I151), '2-7-1'!I151, IF(ISNUMBER('2-7-1'!J151), '2-7-1'!J151, IF(ISNUMBER('2-7-1'!K151), '2-7-1'!K151, IF(ISNUMBER('2-7-1'!L151), '2-7-1'!L151, IF(ISNUMBER('2-7-1'!M151), '2-7-1'!M151, "XXX"))))))</f>
        <v>0.65857142857142859</v>
      </c>
      <c r="U151" s="130">
        <f>IF(ISNUMBER('2-7-2'!H151), '2-7-2'!H151, IF(ISNUMBER('2-7-2'!I151), '2-7-2'!I151, IF(ISNUMBER('2-7-2'!J151), '2-7-2'!J151, IF(ISNUMBER('2-7-2'!K151), '2-7-2'!K151, IF(ISNUMBER('2-7-2'!L151), '2-7-2'!L151, IF(ISNUMBER('2-7-2'!M151), '2-7-2'!M151, "XXX"))))))</f>
        <v>0.69142857142857139</v>
      </c>
      <c r="V151" s="130">
        <f>IF(ISNUMBER('2-8-1'!H151), '2-8-1'!H151, IF(ISNUMBER('2-8-1'!I151), '2-8-1'!I151, IF(ISNUMBER('2-8-1'!J151), '2-8-1'!J151, IF(ISNUMBER('2-8-1'!K151), '2-8-1'!K151, IF(ISNUMBER('2-8-1'!L151), '2-8-1'!L151, IF(ISNUMBER('2-8-1'!M151), '2-8-1'!M151, "XXX"))))))</f>
        <v>0.63571428571428579</v>
      </c>
      <c r="W151" s="130">
        <f>IF(ISNUMBER('2-8-2'!H151), '2-8-2'!H151, IF(ISNUMBER('2-8-2'!I151), '2-8-2'!I151, IF(ISNUMBER('2-8-2'!J151), '2-8-2'!J151, IF(ISNUMBER('2-8-2'!K151), '2-8-2'!K151, IF(ISNUMBER('2-8-2'!L151), '2-8-2'!L151, IF(ISNUMBER('2-8-2'!M151), '2-8-2'!M151, "XXX"))))))</f>
        <v>0.52857142857142858</v>
      </c>
      <c r="X151" s="130">
        <f>IF(ISNUMBER('3-1'!I150), '3-1'!I150, "XXX")</f>
        <v>0.90800000000000003</v>
      </c>
      <c r="Y151" s="130">
        <f>'3-2'!Q150</f>
        <v>1.138512373</v>
      </c>
    </row>
    <row r="152" spans="1:25" ht="15" x14ac:dyDescent="0.25">
      <c r="A152" s="19" t="s">
        <v>159</v>
      </c>
      <c r="B152" s="166" t="s">
        <v>159</v>
      </c>
      <c r="C152" s="165">
        <f>IF(ISNUMBER('1-1'!H152),'1-1'!H152, "XXX")</f>
        <v>5.4</v>
      </c>
      <c r="D152" s="130" t="str">
        <f>IF(UCDP!Y152, UCDP!Y152, "0.0")</f>
        <v>0.0</v>
      </c>
      <c r="E152" s="130" t="str">
        <f>IF(ISNUMBER('1-3'!I152), '1-3'!I152, IF(ISNUMBER('1-3'!J152), '1-3'!J152, IF(ISNUMBER('1-3'!K152), '1-3'!K152, IF(ISNUMBER('1-3'!L152), '1-3'!L152, IF(ISNUMBER('1-3'!M152), '1-3'!M152, IF(ISNUMBER('1-3'!P152), '1-3'!P152, IF(ISNUMBER('1-3'!Q152), '1-3'!Q152, "XXX")))))))</f>
        <v>XXX</v>
      </c>
      <c r="F152" s="130">
        <f>IF(ISNUMBER('1-4'!AP152),'1-4'!AP152, IF(ISNUMBER('1-4'!AQ152),'1-4'!AQ152, IF(ISNUMBER('1-4'!AR152),'1-4'!AR152, IF(ISNUMBER('1-4'!AS152),'1-4'!AS152, IF(ISNUMBER('1-4'!AT152),'1-4'!AT152, IF(ISNUMBER('1-4'!AU152),'1-4'!AU152, "XXX"))))))</f>
        <v>3</v>
      </c>
      <c r="G152" s="130">
        <f>IF(ISNUMBER('1-5'!H151),'1-5'!H151, "XXX")</f>
        <v>9.1999999999999993</v>
      </c>
      <c r="H152" s="130" t="str">
        <f>IF(ISNUMBER('2-1-1'!H152), '2-1-1'!H152, IF(ISNUMBER('2-1-1'!I152), '2-1-1'!I152, IF(ISNUMBER('2-1-1'!J152), '2-1-1'!J152, IF(ISNUMBER('2-1-1'!K152), '2-1-1'!K152, IF(ISNUMBER('2-1-1'!L152), '2-1-1'!L152, IF(ISNUMBER('2-1-1'!M152), '2-1-1'!M152, "XXX"))))))</f>
        <v>XXX</v>
      </c>
      <c r="I152" s="130">
        <f>AVERAGE('2-1-2'!D151, '2-1-2'!E151)</f>
        <v>0.22040999999999999</v>
      </c>
      <c r="J152" s="130" t="str">
        <f>IF(ISNUMBER('2-2-1'!AC152), '2-2-1'!AC152, IF(ISNUMBER('2-2-1'!AD152), '2-2-1'!AD152, IF(ISNUMBER('2-2-1'!AE152), '2-2-1'!AE152, IF(ISNUMBER('2-2-1'!AF152), '2-2-1'!AF152, IF(ISNUMBER('2-2-1'!AG152), '2-2-1'!AG152, IF(ISNUMBER('2-2-1'!AH152), '2-2-1'!AH152, IF(ISNUMBER('2-2-1'!AI152), '2-2-1'!AI152, IF(ISNUMBER('2-2-1'!Y152), '2-2-1'!Y152, IF(ISNUMBER('2-2-1'!X152), '2-2-1'!X152, IF(ISNUMBER('2-2-1'!W152), '2-2-1'!W152, IF(ISNUMBER('2-2-1'!AF152), '2-2-1'!AF152, IF(ISNUMBER('2-2-1'!V152), '2-2-1'!V152, IF(ISNUMBER('2-2-1'!U152), '2-2-1'!U152, IF(ISNUMBER('2-2-1'!T152), '2-2-1'!T152,"XXX"))))))))))))))</f>
        <v>XXX</v>
      </c>
      <c r="K152" s="130" t="str">
        <f>IF(ISNUMBER('2-2-2'!H152), '2-2-2'!H152, IF(ISNUMBER('2-2-2'!I152), '2-2-2'!I152, IF(ISNUMBER('2-2-2'!J152), '2-2-2'!J152, IF(ISNUMBER('2-2-2'!K152), '2-2-2'!K152, IF(ISNUMBER('2-2-2'!L152), '2-2-2'!L152, IF(ISNUMBER('2-2-2'!M152), '2-2-2'!M152, "XXX"))))))</f>
        <v>XXX</v>
      </c>
      <c r="L152" s="130">
        <f>IF(ISNUMBER('2-3-1'!P152), '2-3-1'!P152, IF(ISNUMBER('2-3-1'!Q152), '2-3-1'!Q152, IF(ISNUMBER('2-3-1'!R152), '2-3-1'!R152, IF(ISNUMBER('2-3-1'!S152), '2-3-1'!S152, IF(ISNUMBER('2-3-1'!T152), '2-3-1'!T152, IF(ISNUMBER('2-3-1'!U152), '2-3-1'!U152, IF(ISNUMBER('2-3-1'!V152), '2-3-1'!V152, "XXX")))))))</f>
        <v>2.5467381499999999</v>
      </c>
      <c r="M152" s="130">
        <f>IF(ISNUMBER('2-3-2'!P152), '2-3-2'!P152, IF(ISNUMBER('2-3-2'!Q152), '2-3-2'!Q152, IF(ISNUMBER('2-3-2'!R152), '2-3-2'!R152, IF(ISNUMBER('2-3-2'!S152), '2-3-2'!S152, IF(ISNUMBER('2-3-2'!T152), '2-3-2'!T152, IF(ISNUMBER('2-3-2'!U152), '2-3-2'!U152, IF(ISNUMBER('2-3-2'!V152), '2-3-2'!V152, "XXX")))))))</f>
        <v>52.920616150000001</v>
      </c>
      <c r="N152" s="130">
        <f>IF(ISNUMBER('2-4-1'!V152),'2-4-1'!V152,IF(ISNUMBER('2-4-1'!U152),'2-4-1'!U152,IF(ISNUMBER('2-4-1'!W152),'2-4-1'!W152,IF(ISNUMBER('2-4-1'!T152),'2-4-1'!T152,IF(ISNUMBER('2-4-1'!X152),'2-4-1'!X152,IF(ISNUMBER('2-4-1'!S152),'2-4-1'!S152,'2016'!N152))))))</f>
        <v>11.97268652129763</v>
      </c>
      <c r="O152" s="130">
        <f>IF(ISNUMBER('2-4-2'!D152), '2-4-2'!D152, IF(ISNUMBER('2-4-2'!E152), '2-4-2'!E152, IF(ISNUMBER('2-4-2'!C152), '2-4-2'!C152, IF(ISNUMBER('2-4-2'!F152), '2-4-2'!F152, IF(ISNUMBER('2-4-2'!G152), '2-4-2'!G152, IF(ISNUMBER('2-4-2'!H152), '2-4-2'!H152, IF(ISNUMBER('2-4-2'!I152), '2-4-2'!I152, IF(ISNUMBER('2-4-2'!J152), '2-4-2'!J152, "XXX"))))))))</f>
        <v>100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IF(ISNUMBER('2-6-1'!H152), '2-6-1'!H152, IF(ISNUMBER('2-6-1'!I152), '2-6-1'!I152, IF(ISNUMBER('2-6-1'!J152), '2-6-1'!J152, "XXX")))))))</f>
        <v>51.412790000000001</v>
      </c>
      <c r="S152" s="130">
        <f>IF(ISNUMBER('2-6-2'!E152), '2-6-2'!E152, IF(ISNUMBER('2-6-2'!F152), '2-6-2'!F152, IF(ISNUMBER('2-6-2'!G152), '2-6-2'!G152, IF(ISNUMBER('2-6-2'!H152), '2-6-2'!H152, IF(ISNUMBER('2-6-2'!I152), '2-6-2'!I152, IF(ISNUMBER('2-6-2'!J152), '2-6-2'!J152, IF(ISNUMBER('2-6-2'!K152), '2-6-2'!K152, "XXX")))))))</f>
        <v>15.97</v>
      </c>
      <c r="T152" s="130" t="str">
        <f>IF(ISNUMBER('2-7-1'!H152), '2-7-1'!H152, IF(ISNUMBER('2-7-1'!I152), '2-7-1'!I152, IF(ISNUMBER('2-7-1'!J152), '2-7-1'!J152, IF(ISNUMBER('2-7-1'!K152), '2-7-1'!K152, IF(ISNUMBER('2-7-1'!L152), '2-7-1'!L152, IF(ISNUMBER('2-7-1'!M152), '2-7-1'!M152, "XXX"))))))</f>
        <v>XXX</v>
      </c>
      <c r="U152" s="130" t="str">
        <f>IF(ISNUMBER('2-7-2'!H152), '2-7-2'!H152, IF(ISNUMBER('2-7-2'!I152), '2-7-2'!I152, IF(ISNUMBER('2-7-2'!J152), '2-7-2'!J152, IF(ISNUMBER('2-7-2'!K152), '2-7-2'!K152, IF(ISNUMBER('2-7-2'!L152), '2-7-2'!L152, IF(ISNUMBER('2-7-2'!M152), '2-7-2'!M152, "XXX"))))))</f>
        <v>XXX</v>
      </c>
      <c r="V152" s="130" t="str">
        <f>IF(ISNUMBER('2-8-1'!H152), '2-8-1'!H152, IF(ISNUMBER('2-8-1'!I152), '2-8-1'!I152, IF(ISNUMBER('2-8-1'!J152), '2-8-1'!J152, IF(ISNUMBER('2-8-1'!K152), '2-8-1'!K152, IF(ISNUMBER('2-8-1'!L152), '2-8-1'!L152, IF(ISNUMBER('2-8-1'!M152), '2-8-1'!M152, "XXX"))))))</f>
        <v>XXX</v>
      </c>
      <c r="W152" s="130" t="str">
        <f>IF(ISNUMBER('2-8-2'!H152), '2-8-2'!H152, IF(ISNUMBER('2-8-2'!I152), '2-8-2'!I152, IF(ISNUMBER('2-8-2'!J152), '2-8-2'!J152, IF(ISNUMBER('2-8-2'!K152), '2-8-2'!K152, IF(ISNUMBER('2-8-2'!L152), '2-8-2'!L152, IF(ISNUMBER('2-8-2'!M152), '2-8-2'!M152, "XXX"))))))</f>
        <v>XXX</v>
      </c>
      <c r="X152" s="130">
        <f>IF(ISNUMBER('3-1'!I151), '3-1'!I151, "XXX")</f>
        <v>0.16700000000000001</v>
      </c>
      <c r="Y152" s="130">
        <f>'3-2'!Q151</f>
        <v>-1.8404726979999999</v>
      </c>
    </row>
    <row r="153" spans="1:25" ht="15" x14ac:dyDescent="0.25">
      <c r="A153" s="19" t="s">
        <v>160</v>
      </c>
      <c r="B153" s="166" t="s">
        <v>160</v>
      </c>
      <c r="C153" s="165">
        <f>IF(ISNUMBER('1-1'!H153),'1-1'!H153, "XXX")</f>
        <v>5.6</v>
      </c>
      <c r="D153" s="130" t="str">
        <f>IF(UCDP!Y153, UCDP!Y153, "0.0")</f>
        <v>0.0</v>
      </c>
      <c r="E153" s="130">
        <f>IF(ISNUMBER('1-3'!I153), '1-3'!I153, IF(ISNUMBER('1-3'!J153), '1-3'!J153, IF(ISNUMBER('1-3'!K153), '1-3'!K153, IF(ISNUMBER('1-3'!L153), '1-3'!L153, IF(ISNUMBER('1-3'!M153), '1-3'!M153, IF(ISNUMBER('1-3'!P153), '1-3'!P153, IF(ISNUMBER('1-3'!Q153), '1-3'!Q153, "XXX")))))))</f>
        <v>78.166666666666686</v>
      </c>
      <c r="F153" s="130">
        <f>IF(ISNUMBER('1-4'!AP153),'1-4'!AP153, IF(ISNUMBER('1-4'!AQ153),'1-4'!AQ153, IF(ISNUMBER('1-4'!AR153),'1-4'!AR153, IF(ISNUMBER('1-4'!AS153),'1-4'!AS153, IF(ISNUMBER('1-4'!AT153),'1-4'!AT153, IF(ISNUMBER('1-4'!AU153),'1-4'!AU153, "XXX"))))))</f>
        <v>3</v>
      </c>
      <c r="G153" s="130">
        <f>IF(ISNUMBER('1-5'!H152),'1-5'!H152, "XXX")</f>
        <v>7.5</v>
      </c>
      <c r="H153" s="130">
        <f>IF(ISNUMBER('2-1-1'!H153), '2-1-1'!H153, IF(ISNUMBER('2-1-1'!I153), '2-1-1'!I153, IF(ISNUMBER('2-1-1'!J153), '2-1-1'!J153, IF(ISNUMBER('2-1-1'!K153), '2-1-1'!K153, IF(ISNUMBER('2-1-1'!L153), '2-1-1'!L153, IF(ISNUMBER('2-1-1'!M153), '2-1-1'!M153, "XXX"))))))</f>
        <v>0.52714285714285714</v>
      </c>
      <c r="I153" s="130">
        <f>AVERAGE('2-1-2'!D152, '2-1-2'!E152)</f>
        <v>0.38806000000000002</v>
      </c>
      <c r="J153" s="130">
        <f>IF(ISNUMBER('2-2-1'!AC153), '2-2-1'!AC153, IF(ISNUMBER('2-2-1'!AD153), '2-2-1'!AD153, IF(ISNUMBER('2-2-1'!AE153), '2-2-1'!AE153, IF(ISNUMBER('2-2-1'!AF153), '2-2-1'!AF153, IF(ISNUMBER('2-2-1'!AG153), '2-2-1'!AG153, IF(ISNUMBER('2-2-1'!AH153), '2-2-1'!AH153, IF(ISNUMBER('2-2-1'!AI153), '2-2-1'!AI153, IF(ISNUMBER('2-2-1'!Y153), '2-2-1'!Y153, IF(ISNUMBER('2-2-1'!X153), '2-2-1'!X153, IF(ISNUMBER('2-2-1'!W153), '2-2-1'!W153, IF(ISNUMBER('2-2-1'!AF153), '2-2-1'!AF153, IF(ISNUMBER('2-2-1'!V153), '2-2-1'!V153, IF(ISNUMBER('2-2-1'!U153), '2-2-1'!U153, IF(ISNUMBER('2-2-1'!T153), '2-2-1'!T153,"XXX"))))))))))))))</f>
        <v>3.8654399999999995</v>
      </c>
      <c r="K153" s="130">
        <f>IF(ISNUMBER('2-2-2'!H153), '2-2-2'!H153, IF(ISNUMBER('2-2-2'!I153), '2-2-2'!I153, IF(ISNUMBER('2-2-2'!J153), '2-2-2'!J153, IF(ISNUMBER('2-2-2'!K153), '2-2-2'!K153, IF(ISNUMBER('2-2-2'!L153), '2-2-2'!L153, IF(ISNUMBER('2-2-2'!M153), '2-2-2'!M153, "XXX"))))))</f>
        <v>0.48428571428571432</v>
      </c>
      <c r="L153" s="130">
        <f>IF(ISNUMBER('2-3-1'!P153), '2-3-1'!P153, IF(ISNUMBER('2-3-1'!Q153), '2-3-1'!Q153, IF(ISNUMBER('2-3-1'!R153), '2-3-1'!R153, IF(ISNUMBER('2-3-1'!S153), '2-3-1'!S153, IF(ISNUMBER('2-3-1'!T153), '2-3-1'!T153, IF(ISNUMBER('2-3-1'!U153), '2-3-1'!U153, IF(ISNUMBER('2-3-1'!V153), '2-3-1'!V153, "XXX")))))))</f>
        <v>2.3911368799999999</v>
      </c>
      <c r="M153" s="130">
        <f>IF(ISNUMBER('2-3-2'!P153), '2-3-2'!P153, IF(ISNUMBER('2-3-2'!Q153), '2-3-2'!Q153, IF(ISNUMBER('2-3-2'!R153), '2-3-2'!R153, IF(ISNUMBER('2-3-2'!S153), '2-3-2'!S153, IF(ISNUMBER('2-3-2'!T153), '2-3-2'!T153, IF(ISNUMBER('2-3-2'!U153), '2-3-2'!U153, IF(ISNUMBER('2-3-2'!V153), '2-3-2'!V153, "XXX")))))))</f>
        <v>41.269462590000003</v>
      </c>
      <c r="N153" s="130">
        <f>IF(ISNUMBER('2-4-1'!V153),'2-4-1'!V153,IF(ISNUMBER('2-4-1'!U153),'2-4-1'!U153,IF(ISNUMBER('2-4-1'!W153),'2-4-1'!W153,IF(ISNUMBER('2-4-1'!T153),'2-4-1'!T153,IF(ISNUMBER('2-4-1'!X153),'2-4-1'!X153,IF(ISNUMBER('2-4-1'!S153),'2-4-1'!S153,'2016'!N153))))))</f>
        <v>5.1164041749674398</v>
      </c>
      <c r="O153" s="130">
        <f>IF(ISNUMBER('2-4-2'!D153), '2-4-2'!D153, IF(ISNUMBER('2-4-2'!E153), '2-4-2'!E153, IF(ISNUMBER('2-4-2'!C153), '2-4-2'!C153, IF(ISNUMBER('2-4-2'!F153), '2-4-2'!F153, IF(ISNUMBER('2-4-2'!G153), '2-4-2'!G153, IF(ISNUMBER('2-4-2'!H153), '2-4-2'!H153, IF(ISNUMBER('2-4-2'!I153), '2-4-2'!I153, IF(ISNUMBER('2-4-2'!J153), '2-4-2'!J153, "XXX"))))))))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IF(ISNUMBER('2-6-1'!H153), '2-6-1'!H153, IF(ISNUMBER('2-6-1'!I153), '2-6-1'!I153, IF(ISNUMBER('2-6-1'!J153), '2-6-1'!J153, "XXX")))))))</f>
        <v>34.859940000000002</v>
      </c>
      <c r="S153" s="130">
        <f>IF(ISNUMBER('2-6-2'!E153), '2-6-2'!E153, IF(ISNUMBER('2-6-2'!F153), '2-6-2'!F153, IF(ISNUMBER('2-6-2'!G153), '2-6-2'!G153, IF(ISNUMBER('2-6-2'!H153), '2-6-2'!H153, IF(ISNUMBER('2-6-2'!I153), '2-6-2'!I153, IF(ISNUMBER('2-6-2'!J153), '2-6-2'!J153, IF(ISNUMBER('2-6-2'!K153), '2-6-2'!K153, "XXX")))))))</f>
        <v>3.13</v>
      </c>
      <c r="T153" s="130">
        <f>IF(ISNUMBER('2-7-1'!H153), '2-7-1'!H153, IF(ISNUMBER('2-7-1'!I153), '2-7-1'!I153, IF(ISNUMBER('2-7-1'!J153), '2-7-1'!J153, IF(ISNUMBER('2-7-1'!K153), '2-7-1'!K153, IF(ISNUMBER('2-7-1'!L153), '2-7-1'!L153, IF(ISNUMBER('2-7-1'!M153), '2-7-1'!M153, "XXX"))))))</f>
        <v>0.47000000000000003</v>
      </c>
      <c r="U153" s="130">
        <f>IF(ISNUMBER('2-7-2'!H153), '2-7-2'!H153, IF(ISNUMBER('2-7-2'!I153), '2-7-2'!I153, IF(ISNUMBER('2-7-2'!J153), '2-7-2'!J153, IF(ISNUMBER('2-7-2'!K153), '2-7-2'!K153, IF(ISNUMBER('2-7-2'!L153), '2-7-2'!L153, IF(ISNUMBER('2-7-2'!M153), '2-7-2'!M153, "XXX"))))))</f>
        <v>0.45999999999999996</v>
      </c>
      <c r="V153" s="130">
        <f>IF(ISNUMBER('2-8-1'!H153), '2-8-1'!H153, IF(ISNUMBER('2-8-1'!I153), '2-8-1'!I153, IF(ISNUMBER('2-8-1'!J153), '2-8-1'!J153, IF(ISNUMBER('2-8-1'!K153), '2-8-1'!K153, IF(ISNUMBER('2-8-1'!L153), '2-8-1'!L153, IF(ISNUMBER('2-8-1'!M153), '2-8-1'!M153, "XXX"))))))</f>
        <v>0.61</v>
      </c>
      <c r="W153" s="130">
        <f>IF(ISNUMBER('2-8-2'!H153), '2-8-2'!H153, IF(ISNUMBER('2-8-2'!I153), '2-8-2'!I153, IF(ISNUMBER('2-8-2'!J153), '2-8-2'!J153, IF(ISNUMBER('2-8-2'!K153), '2-8-2'!K153, IF(ISNUMBER('2-8-2'!L153), '2-8-2'!L153, IF(ISNUMBER('2-8-2'!M153), '2-8-2'!M153, "XXX"))))))</f>
        <v>0.46</v>
      </c>
      <c r="X153" s="130">
        <f>IF(ISNUMBER('3-1'!I152), '3-1'!I152, "XXX")</f>
        <v>0.21299999999999999</v>
      </c>
      <c r="Y153" s="130">
        <f>'3-2'!Q152</f>
        <v>-1.2546830179999999</v>
      </c>
    </row>
    <row r="154" spans="1:25" ht="15" x14ac:dyDescent="0.25">
      <c r="A154" s="19" t="s">
        <v>196</v>
      </c>
      <c r="B154" s="166" t="s">
        <v>161</v>
      </c>
      <c r="C154" s="165">
        <f>IF(ISNUMBER('1-1'!H154),'1-1'!H154, "XXX")</f>
        <v>8.6999999999999993</v>
      </c>
      <c r="D154" s="130">
        <f>IF(UCDP!Y154, UCDP!Y154, "0.0")</f>
        <v>0.67007068907437661</v>
      </c>
      <c r="E154" s="130">
        <f>IF(ISNUMBER('1-3'!I154), '1-3'!I154, IF(ISNUMBER('1-3'!J154), '1-3'!J154, IF(ISNUMBER('1-3'!K154), '1-3'!K154, IF(ISNUMBER('1-3'!L154), '1-3'!L154, IF(ISNUMBER('1-3'!M154), '1-3'!M154, IF(ISNUMBER('1-3'!P154), '1-3'!P154, IF(ISNUMBER('1-3'!Q154), '1-3'!Q154, "XXX")))))))</f>
        <v>50.833333333333336</v>
      </c>
      <c r="F154" s="130">
        <f>IF(ISNUMBER('1-4'!AP154),'1-4'!AP154, IF(ISNUMBER('1-4'!AQ154),'1-4'!AQ154, IF(ISNUMBER('1-4'!AR154),'1-4'!AR154, IF(ISNUMBER('1-4'!AS154),'1-4'!AS154, IF(ISNUMBER('1-4'!AT154),'1-4'!AT154, IF(ISNUMBER('1-4'!AU154),'1-4'!AU154, "XXX"))))))</f>
        <v>5</v>
      </c>
      <c r="G154" s="130">
        <f>IF(ISNUMBER('1-5'!H153),'1-5'!H153, "XXX")</f>
        <v>8.6999999999999993</v>
      </c>
      <c r="H154" s="130">
        <f>IF(ISNUMBER('2-1-1'!H154), '2-1-1'!H154, IF(ISNUMBER('2-1-1'!I154), '2-1-1'!I154, IF(ISNUMBER('2-1-1'!J154), '2-1-1'!J154, IF(ISNUMBER('2-1-1'!K154), '2-1-1'!K154, IF(ISNUMBER('2-1-1'!L154), '2-1-1'!L154, IF(ISNUMBER('2-1-1'!M154), '2-1-1'!M154, "XXX"))))))</f>
        <v>0.27714285714285714</v>
      </c>
      <c r="I154" s="130">
        <f>AVERAGE('2-1-2'!D153, '2-1-2'!E153)</f>
        <v>0.112985</v>
      </c>
      <c r="J154" s="130">
        <f>IF(ISNUMBER('2-2-1'!AC154), '2-2-1'!AC154, IF(ISNUMBER('2-2-1'!AD154), '2-2-1'!AD154, IF(ISNUMBER('2-2-1'!AE154), '2-2-1'!AE154, IF(ISNUMBER('2-2-1'!AF154), '2-2-1'!AF154, IF(ISNUMBER('2-2-1'!AG154), '2-2-1'!AG154, IF(ISNUMBER('2-2-1'!AH154), '2-2-1'!AH154, IF(ISNUMBER('2-2-1'!AI154), '2-2-1'!AI154, IF(ISNUMBER('2-2-1'!Y154), '2-2-1'!Y154, IF(ISNUMBER('2-2-1'!X154), '2-2-1'!X154, IF(ISNUMBER('2-2-1'!W154), '2-2-1'!W154, IF(ISNUMBER('2-2-1'!AF154), '2-2-1'!AF154, IF(ISNUMBER('2-2-1'!V154), '2-2-1'!V154, IF(ISNUMBER('2-2-1'!U154), '2-2-1'!U154, IF(ISNUMBER('2-2-1'!T154), '2-2-1'!T154,"XXX"))))))))))))))</f>
        <v>3.57369</v>
      </c>
      <c r="K154" s="130">
        <f>IF(ISNUMBER('2-2-2'!H154), '2-2-2'!H154, IF(ISNUMBER('2-2-2'!I154), '2-2-2'!I154, IF(ISNUMBER('2-2-2'!J154), '2-2-2'!J154, IF(ISNUMBER('2-2-2'!K154), '2-2-2'!K154, IF(ISNUMBER('2-2-2'!L154), '2-2-2'!L154, IF(ISNUMBER('2-2-2'!M154), '2-2-2'!M154, "XXX"))))))</f>
        <v>0.28428571428571431</v>
      </c>
      <c r="L154" s="130">
        <f>IF(ISNUMBER('2-3-1'!P154), '2-3-1'!P154, IF(ISNUMBER('2-3-1'!Q154), '2-3-1'!Q154, IF(ISNUMBER('2-3-1'!R154), '2-3-1'!R154, IF(ISNUMBER('2-3-1'!S154), '2-3-1'!S154, IF(ISNUMBER('2-3-1'!T154), '2-3-1'!T154, IF(ISNUMBER('2-3-1'!U154), '2-3-1'!U154, IF(ISNUMBER('2-3-1'!V154), '2-3-1'!V154, "XXX")))))))</f>
        <v>0.97960776000000005</v>
      </c>
      <c r="M154" s="130">
        <f>IF(ISNUMBER('2-3-2'!P154), '2-3-2'!P154, IF(ISNUMBER('2-3-2'!Q154), '2-3-2'!Q154, IF(ISNUMBER('2-3-2'!R154), '2-3-2'!R154, IF(ISNUMBER('2-3-2'!S154), '2-3-2'!S154, IF(ISNUMBER('2-3-2'!T154), '2-3-2'!T154, IF(ISNUMBER('2-3-2'!U154), '2-3-2'!U154, IF(ISNUMBER('2-3-2'!V154), '2-3-2'!V154, "XXX")))))))</f>
        <v>74.583480829999999</v>
      </c>
      <c r="N154" s="130">
        <f>IF(ISNUMBER('2-4-1'!V154),'2-4-1'!V154,IF(ISNUMBER('2-4-1'!U154),'2-4-1'!U154,IF(ISNUMBER('2-4-1'!W154),'2-4-1'!W154,IF(ISNUMBER('2-4-1'!T154),'2-4-1'!T154,IF(ISNUMBER('2-4-1'!X154),'2-4-1'!X154,IF(ISNUMBER('2-4-1'!S154),'2-4-1'!S154,'2016'!N154))))))</f>
        <v>9.5579023480648306</v>
      </c>
      <c r="O154" s="130" t="str">
        <f>IF(ISNUMBER('2-4-2'!D154), '2-4-2'!D154, IF(ISNUMBER('2-4-2'!E154), '2-4-2'!E154, IF(ISNUMBER('2-4-2'!C154), '2-4-2'!C154, IF(ISNUMBER('2-4-2'!F154), '2-4-2'!F154, IF(ISNUMBER('2-4-2'!G154), '2-4-2'!G154, IF(ISNUMBER('2-4-2'!H154), '2-4-2'!H154, IF(ISNUMBER('2-4-2'!I154), '2-4-2'!I154, IF(ISNUMBER('2-4-2'!J154), '2-4-2'!J154, "XXX"))))))))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IF(ISNUMBER('2-6-1'!H154), '2-6-1'!H154, IF(ISNUMBER('2-6-1'!I154), '2-6-1'!I154, IF(ISNUMBER('2-6-1'!J154), '2-6-1'!J154, "XXX")))))))</f>
        <v>50.384650000000001</v>
      </c>
      <c r="S154" s="130">
        <f>IF(ISNUMBER('2-6-2'!E154), '2-6-2'!E154, IF(ISNUMBER('2-6-2'!F154), '2-6-2'!F154, IF(ISNUMBER('2-6-2'!G154), '2-6-2'!G154, IF(ISNUMBER('2-6-2'!H154), '2-6-2'!H154, IF(ISNUMBER('2-6-2'!I154), '2-6-2'!I154, IF(ISNUMBER('2-6-2'!J154), '2-6-2'!J154, IF(ISNUMBER('2-6-2'!K154), '2-6-2'!K154, "XXX")))))))</f>
        <v>10.8</v>
      </c>
      <c r="T154" s="130">
        <f>IF(ISNUMBER('2-7-1'!H154), '2-7-1'!H154, IF(ISNUMBER('2-7-1'!I154), '2-7-1'!I154, IF(ISNUMBER('2-7-1'!J154), '2-7-1'!J154, IF(ISNUMBER('2-7-1'!K154), '2-7-1'!K154, IF(ISNUMBER('2-7-1'!L154), '2-7-1'!L154, IF(ISNUMBER('2-7-1'!M154), '2-7-1'!M154, "XXX"))))))</f>
        <v>0.42</v>
      </c>
      <c r="U154" s="130">
        <f>IF(ISNUMBER('2-7-2'!H154), '2-7-2'!H154, IF(ISNUMBER('2-7-2'!I154), '2-7-2'!I154, IF(ISNUMBER('2-7-2'!J154), '2-7-2'!J154, IF(ISNUMBER('2-7-2'!K154), '2-7-2'!K154, IF(ISNUMBER('2-7-2'!L154), '2-7-2'!L154, IF(ISNUMBER('2-7-2'!M154), '2-7-2'!M154, "XXX"))))))</f>
        <v>0.31785714285714289</v>
      </c>
      <c r="V154" s="130">
        <f>IF(ISNUMBER('2-8-1'!H154), '2-8-1'!H154, IF(ISNUMBER('2-8-1'!I154), '2-8-1'!I154, IF(ISNUMBER('2-8-1'!J154), '2-8-1'!J154, IF(ISNUMBER('2-8-1'!K154), '2-8-1'!K154, IF(ISNUMBER('2-8-1'!L154), '2-8-1'!L154, IF(ISNUMBER('2-8-1'!M154), '2-8-1'!M154, "XXX"))))))</f>
        <v>0.53857142857142859</v>
      </c>
      <c r="W154" s="130">
        <f>IF(ISNUMBER('2-8-2'!H154), '2-8-2'!H154, IF(ISNUMBER('2-8-2'!I154), '2-8-2'!I154, IF(ISNUMBER('2-8-2'!J154), '2-8-2'!J154, IF(ISNUMBER('2-8-2'!K154), '2-8-2'!K154, IF(ISNUMBER('2-8-2'!L154), '2-8-2'!L154, IF(ISNUMBER('2-8-2'!M154), '2-8-2'!M154, "XXX"))))))</f>
        <v>0.38857142857142862</v>
      </c>
      <c r="X154" s="130">
        <f>IF(ISNUMBER('3-1'!I153), '3-1'!I153, "XXX")</f>
        <v>0.34799999999999998</v>
      </c>
      <c r="Y154" s="130">
        <f>'3-2'!Q153</f>
        <v>-1.222642183</v>
      </c>
    </row>
    <row r="155" spans="1:25" ht="15" x14ac:dyDescent="0.25">
      <c r="A155" s="19" t="s">
        <v>162</v>
      </c>
      <c r="B155" s="166" t="s">
        <v>162</v>
      </c>
      <c r="C155" s="165">
        <f>IF(ISNUMBER('1-1'!H155),'1-1'!H155, "XXX")</f>
        <v>7.2</v>
      </c>
      <c r="D155" s="130" t="str">
        <f>IF(UCDP!Y155, UCDP!Y155, "0.0")</f>
        <v>0.0</v>
      </c>
      <c r="E155" s="130">
        <f>IF(ISNUMBER('1-3'!I155), '1-3'!I155, IF(ISNUMBER('1-3'!J155), '1-3'!J155, IF(ISNUMBER('1-3'!K155), '1-3'!K155, IF(ISNUMBER('1-3'!L155), '1-3'!L155, IF(ISNUMBER('1-3'!M155), '1-3'!M155, IF(ISNUMBER('1-3'!P155), '1-3'!P155, IF(ISNUMBER('1-3'!Q155), '1-3'!Q155, "XXX")))))))</f>
        <v>86.166666666666671</v>
      </c>
      <c r="F155" s="130">
        <f>IF(ISNUMBER('1-4'!AP155),'1-4'!AP155, IF(ISNUMBER('1-4'!AQ155),'1-4'!AQ155, IF(ISNUMBER('1-4'!AR155),'1-4'!AR155, IF(ISNUMBER('1-4'!AS155),'1-4'!AS155, IF(ISNUMBER('1-4'!AT155),'1-4'!AT155, IF(ISNUMBER('1-4'!AU155),'1-4'!AU155, "XXX"))))))</f>
        <v>3</v>
      </c>
      <c r="G155" s="130">
        <f>IF(ISNUMBER('1-5'!H154),'1-5'!H154, "XXX")</f>
        <v>6.7</v>
      </c>
      <c r="H155" s="130">
        <f>IF(ISNUMBER('2-1-1'!H155), '2-1-1'!H155, IF(ISNUMBER('2-1-1'!I155), '2-1-1'!I155, IF(ISNUMBER('2-1-1'!J155), '2-1-1'!J155, IF(ISNUMBER('2-1-1'!K155), '2-1-1'!K155, IF(ISNUMBER('2-1-1'!L155), '2-1-1'!L155, IF(ISNUMBER('2-1-1'!M155), '2-1-1'!M155, "XXX"))))))</f>
        <v>0.39428571428571424</v>
      </c>
      <c r="I155" s="130">
        <f>AVERAGE('2-1-2'!D154, '2-1-2'!E154)</f>
        <v>9.2380000000000004E-2</v>
      </c>
      <c r="J155" s="130">
        <f>IF(ISNUMBER('2-2-1'!AC155), '2-2-1'!AC155, IF(ISNUMBER('2-2-1'!AD155), '2-2-1'!AD155, IF(ISNUMBER('2-2-1'!AE155), '2-2-1'!AE155, IF(ISNUMBER('2-2-1'!AF155), '2-2-1'!AF155, IF(ISNUMBER('2-2-1'!AG155), '2-2-1'!AG155, IF(ISNUMBER('2-2-1'!AH155), '2-2-1'!AH155, IF(ISNUMBER('2-2-1'!AI155), '2-2-1'!AI155, IF(ISNUMBER('2-2-1'!Y155), '2-2-1'!Y155, IF(ISNUMBER('2-2-1'!X155), '2-2-1'!X155, IF(ISNUMBER('2-2-1'!W155), '2-2-1'!W155, IF(ISNUMBER('2-2-1'!AF155), '2-2-1'!AF155, IF(ISNUMBER('2-2-1'!V155), '2-2-1'!V155, IF(ISNUMBER('2-2-1'!U155), '2-2-1'!U155, IF(ISNUMBER('2-2-1'!T155), '2-2-1'!T155,"XXX"))))))))))))))</f>
        <v>4.0516100000000002</v>
      </c>
      <c r="K155" s="130">
        <f>IF(ISNUMBER('2-2-2'!H155), '2-2-2'!H155, IF(ISNUMBER('2-2-2'!I155), '2-2-2'!I155, IF(ISNUMBER('2-2-2'!J155), '2-2-2'!J155, IF(ISNUMBER('2-2-2'!K155), '2-2-2'!K155, IF(ISNUMBER('2-2-2'!L155), '2-2-2'!L155, IF(ISNUMBER('2-2-2'!M155), '2-2-2'!M155, "XXX"))))))</f>
        <v>0.53</v>
      </c>
      <c r="L155" s="130">
        <f>IF(ISNUMBER('2-3-1'!P155), '2-3-1'!P155, IF(ISNUMBER('2-3-1'!Q155), '2-3-1'!Q155, IF(ISNUMBER('2-3-1'!R155), '2-3-1'!R155, IF(ISNUMBER('2-3-1'!S155), '2-3-1'!S155, IF(ISNUMBER('2-3-1'!T155), '2-3-1'!T155, IF(ISNUMBER('2-3-1'!U155), '2-3-1'!U155, IF(ISNUMBER('2-3-1'!V155), '2-3-1'!V155, "XXX")))))))</f>
        <v>1.3098732200000001</v>
      </c>
      <c r="M155" s="130">
        <f>IF(ISNUMBER('2-3-2'!P155), '2-3-2'!P155, IF(ISNUMBER('2-3-2'!Q155), '2-3-2'!Q155, IF(ISNUMBER('2-3-2'!R155), '2-3-2'!R155, IF(ISNUMBER('2-3-2'!S155), '2-3-2'!S155, IF(ISNUMBER('2-3-2'!T155), '2-3-2'!T155, IF(ISNUMBER('2-3-2'!U155), '2-3-2'!U155, IF(ISNUMBER('2-3-2'!V155), '2-3-2'!V155, "XXX")))))))</f>
        <v>11.41708279</v>
      </c>
      <c r="N155" s="130">
        <f>IF(ISNUMBER('2-4-1'!V155),'2-4-1'!V155,IF(ISNUMBER('2-4-1'!U155),'2-4-1'!U155,IF(ISNUMBER('2-4-1'!W155),'2-4-1'!W155,IF(ISNUMBER('2-4-1'!T155),'2-4-1'!T155,IF(ISNUMBER('2-4-1'!X155),'2-4-1'!X155,IF(ISNUMBER('2-4-1'!S155),'2-4-1'!S155,'2016'!N155))))))</f>
        <v>5.4589999999999996</v>
      </c>
      <c r="O155" s="130">
        <f>IF(ISNUMBER('2-4-2'!D155), '2-4-2'!D155, IF(ISNUMBER('2-4-2'!E155), '2-4-2'!E155, IF(ISNUMBER('2-4-2'!C155), '2-4-2'!C155, IF(ISNUMBER('2-4-2'!F155), '2-4-2'!F155, IF(ISNUMBER('2-4-2'!G155), '2-4-2'!G155, IF(ISNUMBER('2-4-2'!H155), '2-4-2'!H155, IF(ISNUMBER('2-4-2'!I155), '2-4-2'!I155, IF(ISNUMBER('2-4-2'!J155), '2-4-2'!J155, "XXX"))))))))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IF(ISNUMBER('2-6-1'!H155), '2-6-1'!H155, IF(ISNUMBER('2-6-1'!I155), '2-6-1'!I155, IF(ISNUMBER('2-6-1'!J155), '2-6-1'!J155, "XXX")))))))</f>
        <v>21.07863</v>
      </c>
      <c r="S155" s="130">
        <f>IF(ISNUMBER('2-6-2'!E155), '2-6-2'!E155, IF(ISNUMBER('2-6-2'!F155), '2-6-2'!F155, IF(ISNUMBER('2-6-2'!G155), '2-6-2'!G155, IF(ISNUMBER('2-6-2'!H155), '2-6-2'!H155, IF(ISNUMBER('2-6-2'!I155), '2-6-2'!I155, IF(ISNUMBER('2-6-2'!J155), '2-6-2'!J155, IF(ISNUMBER('2-6-2'!K155), '2-6-2'!K155, "XXX")))))))</f>
        <v>56.22</v>
      </c>
      <c r="T155" s="130">
        <f>IF(ISNUMBER('2-7-1'!H155), '2-7-1'!H155, IF(ISNUMBER('2-7-1'!I155), '2-7-1'!I155, IF(ISNUMBER('2-7-1'!J155), '2-7-1'!J155, IF(ISNUMBER('2-7-1'!K155), '2-7-1'!K155, IF(ISNUMBER('2-7-1'!L155), '2-7-1'!L155, IF(ISNUMBER('2-7-1'!M155), '2-7-1'!M155, "XXX"))))))</f>
        <v>0.62857142857142867</v>
      </c>
      <c r="U155" s="130">
        <f>IF(ISNUMBER('2-7-2'!H155), '2-7-2'!H155, IF(ISNUMBER('2-7-2'!I155), '2-7-2'!I155, IF(ISNUMBER('2-7-2'!J155), '2-7-2'!J155, IF(ISNUMBER('2-7-2'!K155), '2-7-2'!K155, IF(ISNUMBER('2-7-2'!L155), '2-7-2'!L155, IF(ISNUMBER('2-7-2'!M155), '2-7-2'!M155, "XXX"))))))</f>
        <v>0.49357142857142861</v>
      </c>
      <c r="V155" s="130">
        <f>IF(ISNUMBER('2-8-1'!H155), '2-8-1'!H155, IF(ISNUMBER('2-8-1'!I155), '2-8-1'!I155, IF(ISNUMBER('2-8-1'!J155), '2-8-1'!J155, IF(ISNUMBER('2-8-1'!K155), '2-8-1'!K155, IF(ISNUMBER('2-8-1'!L155), '2-8-1'!L155, IF(ISNUMBER('2-8-1'!M155), '2-8-1'!M155, "XXX"))))))</f>
        <v>0.70000000000000007</v>
      </c>
      <c r="W155" s="130">
        <f>IF(ISNUMBER('2-8-2'!H155), '2-8-2'!H155, IF(ISNUMBER('2-8-2'!I155), '2-8-2'!I155, IF(ISNUMBER('2-8-2'!J155), '2-8-2'!J155, IF(ISNUMBER('2-8-2'!K155), '2-8-2'!K155, IF(ISNUMBER('2-8-2'!L155), '2-8-2'!L155, IF(ISNUMBER('2-8-2'!M155), '2-8-2'!M155, "XXX"))))))</f>
        <v>0.59714285714285709</v>
      </c>
      <c r="X155" s="130">
        <f>IF(ISNUMBER('3-1'!I154), '3-1'!I154, "XXX")</f>
        <v>0.496</v>
      </c>
      <c r="Y155" s="130">
        <f>'3-2'!Q154</f>
        <v>-2.4340302000000001E-2</v>
      </c>
    </row>
    <row r="156" spans="1:25" ht="15" x14ac:dyDescent="0.25">
      <c r="A156" s="19" t="s">
        <v>163</v>
      </c>
      <c r="B156" s="166" t="s">
        <v>163</v>
      </c>
      <c r="C156" s="165">
        <f>IF(ISNUMBER('1-1'!H156),'1-1'!H156, "XXX")</f>
        <v>7.8</v>
      </c>
      <c r="D156" s="130" t="str">
        <f>IF(UCDP!Y156, UCDP!Y156, "0.0")</f>
        <v>0.0</v>
      </c>
      <c r="E156" s="130">
        <f>IF(ISNUMBER('1-3'!I156), '1-3'!I156, IF(ISNUMBER('1-3'!J156), '1-3'!J156, IF(ISNUMBER('1-3'!K156), '1-3'!K156, IF(ISNUMBER('1-3'!L156), '1-3'!L156, IF(ISNUMBER('1-3'!M156), '1-3'!M156, IF(ISNUMBER('1-3'!P156), '1-3'!P156, IF(ISNUMBER('1-3'!Q156), '1-3'!Q156, "XXX")))))))</f>
        <v>84.333333333333329</v>
      </c>
      <c r="F156" s="130">
        <f>IF(ISNUMBER('1-4'!AP156),'1-4'!AP156, IF(ISNUMBER('1-4'!AQ156),'1-4'!AQ156, IF(ISNUMBER('1-4'!AR156),'1-4'!AR156, IF(ISNUMBER('1-4'!AS156),'1-4'!AS156, IF(ISNUMBER('1-4'!AT156),'1-4'!AT156, IF(ISNUMBER('1-4'!AU156),'1-4'!AU156, "XXX"))))))</f>
        <v>3</v>
      </c>
      <c r="G156" s="130">
        <f>IF(ISNUMBER('1-5'!H155),'1-5'!H155, "XXX")</f>
        <v>8.9</v>
      </c>
      <c r="H156" s="130">
        <f>IF(ISNUMBER('2-1-1'!H156), '2-1-1'!H156, IF(ISNUMBER('2-1-1'!I156), '2-1-1'!I156, IF(ISNUMBER('2-1-1'!J156), '2-1-1'!J156, IF(ISNUMBER('2-1-1'!K156), '2-1-1'!K156, IF(ISNUMBER('2-1-1'!L156), '2-1-1'!L156, IF(ISNUMBER('2-1-1'!M156), '2-1-1'!M156, "XXX"))))))</f>
        <v>0.36999999999999994</v>
      </c>
      <c r="I156" s="130">
        <f>AVERAGE('2-1-2'!D155, '2-1-2'!E155)</f>
        <v>0.16683499999999998</v>
      </c>
      <c r="J156" s="130">
        <f>IF(ISNUMBER('2-2-1'!AC156), '2-2-1'!AC156, IF(ISNUMBER('2-2-1'!AD156), '2-2-1'!AD156, IF(ISNUMBER('2-2-1'!AE156), '2-2-1'!AE156, IF(ISNUMBER('2-2-1'!AF156), '2-2-1'!AF156, IF(ISNUMBER('2-2-1'!AG156), '2-2-1'!AG156, IF(ISNUMBER('2-2-1'!AH156), '2-2-1'!AH156, IF(ISNUMBER('2-2-1'!AI156), '2-2-1'!AI156, IF(ISNUMBER('2-2-1'!Y156), '2-2-1'!Y156, IF(ISNUMBER('2-2-1'!X156), '2-2-1'!X156, IF(ISNUMBER('2-2-1'!W156), '2-2-1'!W156, IF(ISNUMBER('2-2-1'!AF156), '2-2-1'!AF156, IF(ISNUMBER('2-2-1'!V156), '2-2-1'!V156, IF(ISNUMBER('2-2-1'!U156), '2-2-1'!U156, IF(ISNUMBER('2-2-1'!T156), '2-2-1'!T156,"XXX"))))))))))))))</f>
        <v>4.4318999999999997</v>
      </c>
      <c r="K156" s="130">
        <f>IF(ISNUMBER('2-2-2'!H156), '2-2-2'!H156, IF(ISNUMBER('2-2-2'!I156), '2-2-2'!I156, IF(ISNUMBER('2-2-2'!J156), '2-2-2'!J156, IF(ISNUMBER('2-2-2'!K156), '2-2-2'!K156, IF(ISNUMBER('2-2-2'!L156), '2-2-2'!L156, IF(ISNUMBER('2-2-2'!M156), '2-2-2'!M156, "XXX"))))))</f>
        <v>0.58571428571428563</v>
      </c>
      <c r="L156" s="130">
        <f>IF(ISNUMBER('2-3-1'!P156), '2-3-1'!P156, IF(ISNUMBER('2-3-1'!Q156), '2-3-1'!Q156, IF(ISNUMBER('2-3-1'!R156), '2-3-1'!R156, IF(ISNUMBER('2-3-1'!S156), '2-3-1'!S156, IF(ISNUMBER('2-3-1'!T156), '2-3-1'!T156, IF(ISNUMBER('2-3-1'!U156), '2-3-1'!U156, IF(ISNUMBER('2-3-1'!V156), '2-3-1'!V156, "XXX")))))))</f>
        <v>2.0180702199999998</v>
      </c>
      <c r="M156" s="130">
        <f>IF(ISNUMBER('2-3-2'!P156), '2-3-2'!P156, IF(ISNUMBER('2-3-2'!Q156), '2-3-2'!Q156, IF(ISNUMBER('2-3-2'!R156), '2-3-2'!R156, IF(ISNUMBER('2-3-2'!S156), '2-3-2'!S156, IF(ISNUMBER('2-3-2'!T156), '2-3-2'!T156, IF(ISNUMBER('2-3-2'!U156), '2-3-2'!U156, IF(ISNUMBER('2-3-2'!V156), '2-3-2'!V156, "XXX")))))))</f>
        <v>29.755964280000001</v>
      </c>
      <c r="N156" s="130">
        <f>IF(ISNUMBER('2-4-1'!V156),'2-4-1'!V156,IF(ISNUMBER('2-4-1'!U156),'2-4-1'!U156,IF(ISNUMBER('2-4-1'!W156),'2-4-1'!W156,IF(ISNUMBER('2-4-1'!T156),'2-4-1'!T156,IF(ISNUMBER('2-4-1'!X156),'2-4-1'!X156,IF(ISNUMBER('2-4-1'!S156),'2-4-1'!S156,'2016'!N156))))))</f>
        <v>5.6</v>
      </c>
      <c r="O156" s="130">
        <f>IF(ISNUMBER('2-4-2'!D156), '2-4-2'!D156, IF(ISNUMBER('2-4-2'!E156), '2-4-2'!E156, IF(ISNUMBER('2-4-2'!C156), '2-4-2'!C156, IF(ISNUMBER('2-4-2'!F156), '2-4-2'!F156, IF(ISNUMBER('2-4-2'!G156), '2-4-2'!G156, IF(ISNUMBER('2-4-2'!H156), '2-4-2'!H156, IF(ISNUMBER('2-4-2'!I156), '2-4-2'!I156, IF(ISNUMBER('2-4-2'!J156), '2-4-2'!J156, "XXX"))))))))</f>
        <v>20.8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IF(ISNUMBER('2-6-1'!H156), '2-6-1'!H156, IF(ISNUMBER('2-6-1'!I156), '2-6-1'!I156, IF(ISNUMBER('2-6-1'!J156), '2-6-1'!J156, "XXX")))))))</f>
        <v>33.904490000000003</v>
      </c>
      <c r="S156" s="130">
        <f>IF(ISNUMBER('2-6-2'!E156), '2-6-2'!E156, IF(ISNUMBER('2-6-2'!F156), '2-6-2'!F156, IF(ISNUMBER('2-6-2'!G156), '2-6-2'!G156, IF(ISNUMBER('2-6-2'!H156), '2-6-2'!H156, IF(ISNUMBER('2-6-2'!I156), '2-6-2'!I156, IF(ISNUMBER('2-6-2'!J156), '2-6-2'!J156, IF(ISNUMBER('2-6-2'!K156), '2-6-2'!K156, "XXX")))))))</f>
        <v>19.850000000000001</v>
      </c>
      <c r="T156" s="130">
        <f>IF(ISNUMBER('2-7-1'!H156), '2-7-1'!H156, IF(ISNUMBER('2-7-1'!I156), '2-7-1'!I156, IF(ISNUMBER('2-7-1'!J156), '2-7-1'!J156, IF(ISNUMBER('2-7-1'!K156), '2-7-1'!K156, IF(ISNUMBER('2-7-1'!L156), '2-7-1'!L156, IF(ISNUMBER('2-7-1'!M156), '2-7-1'!M156, "XXX"))))))</f>
        <v>0.39428571428571424</v>
      </c>
      <c r="U156" s="130">
        <f>IF(ISNUMBER('2-7-2'!H156), '2-7-2'!H156, IF(ISNUMBER('2-7-2'!I156), '2-7-2'!I156, IF(ISNUMBER('2-7-2'!J156), '2-7-2'!J156, IF(ISNUMBER('2-7-2'!K156), '2-7-2'!K156, IF(ISNUMBER('2-7-2'!L156), '2-7-2'!L156, IF(ISNUMBER('2-7-2'!M156), '2-7-2'!M156, "XXX"))))))</f>
        <v>0.39142857142857146</v>
      </c>
      <c r="V156" s="130">
        <f>IF(ISNUMBER('2-8-1'!H156), '2-8-1'!H156, IF(ISNUMBER('2-8-1'!I156), '2-8-1'!I156, IF(ISNUMBER('2-8-1'!J156), '2-8-1'!J156, IF(ISNUMBER('2-8-1'!K156), '2-8-1'!K156, IF(ISNUMBER('2-8-1'!L156), '2-8-1'!L156, IF(ISNUMBER('2-8-1'!M156), '2-8-1'!M156, "XXX"))))))</f>
        <v>0.54428571428571426</v>
      </c>
      <c r="W156" s="130">
        <f>IF(ISNUMBER('2-8-2'!H156), '2-8-2'!H156, IF(ISNUMBER('2-8-2'!I156), '2-8-2'!I156, IF(ISNUMBER('2-8-2'!J156), '2-8-2'!J156, IF(ISNUMBER('2-8-2'!K156), '2-8-2'!K156, IF(ISNUMBER('2-8-2'!L156), '2-8-2'!L156, IF(ISNUMBER('2-8-2'!M156), '2-8-2'!M156, "XXX"))))))</f>
        <v>0.45857142857142857</v>
      </c>
      <c r="X156" s="130">
        <f>IF(ISNUMBER('3-1'!I155), '3-1'!I155, "XXX")</f>
        <v>0.29099999999999998</v>
      </c>
      <c r="Y156" s="130">
        <f>'3-2'!Q155</f>
        <v>-1.273997426</v>
      </c>
    </row>
    <row r="157" spans="1:25" ht="15" x14ac:dyDescent="0.25">
      <c r="E157" s="81"/>
      <c r="H157" s="81"/>
      <c r="K157" s="81"/>
      <c r="T157" s="81"/>
      <c r="U157" s="81"/>
      <c r="V157" s="81"/>
      <c r="W157" s="81"/>
    </row>
    <row r="158" spans="1:25" ht="15" x14ac:dyDescent="0.25">
      <c r="E158" s="81"/>
      <c r="H158" s="81"/>
      <c r="K158" s="81"/>
      <c r="T158" s="81"/>
      <c r="U158" s="81"/>
      <c r="V158" s="81"/>
      <c r="W158" s="81"/>
    </row>
    <row r="159" spans="1:25" ht="15" x14ac:dyDescent="0.25">
      <c r="E159" s="81"/>
      <c r="H159" s="81"/>
      <c r="K159" s="81"/>
      <c r="T159" s="81"/>
      <c r="U159" s="81"/>
      <c r="V159" s="81"/>
      <c r="W159" s="81"/>
    </row>
    <row r="160" spans="1:25" ht="15" x14ac:dyDescent="0.25">
      <c r="E160" s="81"/>
      <c r="H160" s="81"/>
      <c r="K160" s="81"/>
      <c r="T160" s="81"/>
      <c r="U160" s="81"/>
      <c r="V160" s="81"/>
      <c r="W160" s="81"/>
    </row>
    <row r="161" spans="5:23" ht="15" x14ac:dyDescent="0.25">
      <c r="E161" s="81"/>
      <c r="H161" s="81"/>
      <c r="K161" s="81"/>
      <c r="T161" s="81"/>
      <c r="U161" s="81"/>
      <c r="V161" s="81"/>
      <c r="W161" s="81"/>
    </row>
    <row r="162" spans="5:23" ht="15" x14ac:dyDescent="0.25">
      <c r="E162" s="81"/>
      <c r="H162" s="81"/>
      <c r="K162" s="81"/>
      <c r="T162" s="81"/>
      <c r="U162" s="81"/>
      <c r="V162" s="81"/>
      <c r="W162" s="81"/>
    </row>
    <row r="163" spans="5:23" ht="15" x14ac:dyDescent="0.25">
      <c r="E163" s="81"/>
      <c r="H163" s="81"/>
      <c r="K163" s="81"/>
      <c r="T163" s="81"/>
      <c r="U163" s="81"/>
      <c r="V163" s="81"/>
      <c r="W163" s="81"/>
    </row>
    <row r="164" spans="5:23" ht="15" x14ac:dyDescent="0.25">
      <c r="E164" s="81"/>
      <c r="H164" s="81"/>
      <c r="K164" s="81"/>
      <c r="T164" s="81"/>
      <c r="U164" s="81"/>
      <c r="V164" s="81"/>
      <c r="W164" s="81"/>
    </row>
    <row r="165" spans="5:23" ht="15" x14ac:dyDescent="0.25">
      <c r="E165" s="81"/>
      <c r="H165" s="81"/>
      <c r="K165" s="81"/>
      <c r="T165" s="81"/>
      <c r="U165" s="81"/>
      <c r="V165" s="81"/>
      <c r="W165" s="81"/>
    </row>
    <row r="166" spans="5:23" ht="15" x14ac:dyDescent="0.25">
      <c r="E166" s="81"/>
      <c r="H166" s="81"/>
      <c r="K166" s="81"/>
      <c r="T166" s="81"/>
      <c r="U166" s="81"/>
      <c r="V166" s="81"/>
      <c r="W166" s="81"/>
    </row>
    <row r="167" spans="5:23" ht="15" x14ac:dyDescent="0.25">
      <c r="E167" s="81"/>
      <c r="H167" s="81"/>
      <c r="K167" s="81"/>
      <c r="T167" s="81"/>
      <c r="U167" s="81"/>
      <c r="V167" s="81"/>
      <c r="W167" s="81"/>
    </row>
    <row r="168" spans="5:23" ht="15" x14ac:dyDescent="0.25">
      <c r="E168" s="81"/>
      <c r="H168" s="81"/>
      <c r="K168" s="81"/>
      <c r="T168" s="81"/>
      <c r="U168" s="81"/>
      <c r="V168" s="81"/>
      <c r="W168" s="81"/>
    </row>
    <row r="169" spans="5:23" ht="15" x14ac:dyDescent="0.25">
      <c r="E169" s="81"/>
      <c r="H169" s="81"/>
      <c r="K169" s="81"/>
      <c r="T169" s="81"/>
      <c r="U169" s="81"/>
      <c r="V169" s="81"/>
      <c r="W169" s="81"/>
    </row>
    <row r="170" spans="5:23" ht="15" x14ac:dyDescent="0.25">
      <c r="E170" s="81"/>
      <c r="H170" s="81"/>
      <c r="K170" s="81"/>
      <c r="T170" s="81"/>
      <c r="U170" s="81"/>
      <c r="V170" s="81"/>
      <c r="W170" s="81"/>
    </row>
    <row r="171" spans="5:23" ht="15" x14ac:dyDescent="0.25">
      <c r="E171" s="81"/>
      <c r="H171" s="81"/>
      <c r="K171" s="81"/>
      <c r="T171" s="81"/>
      <c r="U171" s="81"/>
      <c r="V171" s="81"/>
      <c r="W171" s="81"/>
    </row>
    <row r="172" spans="5:23" ht="15" x14ac:dyDescent="0.25">
      <c r="E172" s="81"/>
      <c r="H172" s="81"/>
      <c r="K172" s="81"/>
      <c r="T172" s="81"/>
      <c r="U172" s="81"/>
      <c r="V172" s="81"/>
      <c r="W172" s="81"/>
    </row>
    <row r="173" spans="5:23" ht="15" x14ac:dyDescent="0.25">
      <c r="E173" s="81"/>
      <c r="H173" s="81"/>
      <c r="K173" s="81"/>
      <c r="T173" s="81"/>
      <c r="U173" s="81"/>
      <c r="V173" s="81"/>
      <c r="W173" s="81"/>
    </row>
    <row r="174" spans="5:23" ht="15" x14ac:dyDescent="0.25">
      <c r="E174" s="81"/>
      <c r="H174" s="81"/>
      <c r="K174" s="81"/>
      <c r="T174" s="81"/>
      <c r="U174" s="81"/>
      <c r="V174" s="81"/>
      <c r="W174" s="81"/>
    </row>
    <row r="175" spans="5:23" ht="15" x14ac:dyDescent="0.25">
      <c r="E175" s="81"/>
      <c r="H175" s="81"/>
      <c r="K175" s="81"/>
      <c r="T175" s="81"/>
      <c r="U175" s="81"/>
      <c r="V175" s="81"/>
      <c r="W175" s="81"/>
    </row>
    <row r="176" spans="5:23" ht="15" x14ac:dyDescent="0.25">
      <c r="E176" s="81"/>
      <c r="H176" s="81"/>
      <c r="K176" s="81"/>
      <c r="T176" s="81"/>
      <c r="U176" s="81"/>
      <c r="V176" s="81"/>
      <c r="W176" s="81"/>
    </row>
    <row r="177" spans="2:25" ht="15" x14ac:dyDescent="0.25">
      <c r="E177" s="81"/>
      <c r="H177" s="81"/>
      <c r="K177" s="81"/>
      <c r="T177" s="81"/>
      <c r="U177" s="81"/>
      <c r="V177" s="81"/>
      <c r="W177" s="81"/>
    </row>
    <row r="178" spans="2:25" ht="15" x14ac:dyDescent="0.25">
      <c r="E178" s="81"/>
      <c r="H178" s="81"/>
      <c r="K178" s="81"/>
      <c r="T178" s="81"/>
      <c r="U178" s="81"/>
      <c r="V178" s="81"/>
      <c r="W178" s="81"/>
    </row>
    <row r="179" spans="2:25" ht="15" x14ac:dyDescent="0.25">
      <c r="E179" s="81"/>
      <c r="H179" s="81"/>
      <c r="K179" s="81"/>
      <c r="T179" s="81"/>
      <c r="U179" s="81"/>
      <c r="V179" s="81"/>
      <c r="W179" s="81"/>
    </row>
    <row r="180" spans="2:25" ht="15" x14ac:dyDescent="0.25">
      <c r="E180" s="81"/>
      <c r="H180" s="81"/>
      <c r="K180" s="81"/>
      <c r="T180" s="81"/>
      <c r="U180" s="81"/>
      <c r="V180" s="81"/>
      <c r="W180" s="81"/>
    </row>
    <row r="181" spans="2:25" ht="15" x14ac:dyDescent="0.25">
      <c r="B181" s="81"/>
      <c r="C181" s="3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 spans="2:25" ht="15" x14ac:dyDescent="0.25">
      <c r="B182" s="81"/>
      <c r="C182" s="3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 spans="2:25" ht="15" x14ac:dyDescent="0.25">
      <c r="B183" s="81"/>
      <c r="C183" s="3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 spans="2:25" ht="15" x14ac:dyDescent="0.25">
      <c r="B184" s="81"/>
      <c r="C184" s="3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 spans="2:25" ht="15" x14ac:dyDescent="0.25">
      <c r="B185" s="81"/>
      <c r="C185" s="3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 spans="2:25" ht="15" x14ac:dyDescent="0.25">
      <c r="B186" s="81"/>
      <c r="C186" s="3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 spans="2:25" ht="15" x14ac:dyDescent="0.25">
      <c r="B187" s="81"/>
      <c r="C187" s="3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 spans="2:25" ht="15" x14ac:dyDescent="0.25">
      <c r="B188" s="81"/>
      <c r="C188" s="3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 spans="2:25" ht="15" x14ac:dyDescent="0.25">
      <c r="B189" s="81"/>
      <c r="C189" s="3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 spans="2:25" ht="15" x14ac:dyDescent="0.25">
      <c r="B190" s="81"/>
      <c r="C190" s="3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 spans="2:25" ht="15" x14ac:dyDescent="0.25">
      <c r="B191" s="81"/>
      <c r="C191" s="3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 spans="2:25" ht="15" x14ac:dyDescent="0.25">
      <c r="B192" s="81"/>
      <c r="C192" s="3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 spans="2:25" ht="15" x14ac:dyDescent="0.25">
      <c r="B193" s="81"/>
      <c r="C193" s="3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 spans="2:25" ht="15" x14ac:dyDescent="0.25">
      <c r="B194" s="81"/>
      <c r="C194" s="3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 spans="2:25" ht="15" x14ac:dyDescent="0.25">
      <c r="B195" s="81"/>
      <c r="C195" s="3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 spans="2:25" ht="15" x14ac:dyDescent="0.25">
      <c r="B196" s="81"/>
      <c r="C196" s="3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 spans="2:25" ht="15" x14ac:dyDescent="0.25">
      <c r="B197" s="81"/>
      <c r="C197" s="3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 spans="2:25" ht="15" x14ac:dyDescent="0.25">
      <c r="B198" s="81"/>
      <c r="C198" s="3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 spans="2:25" ht="15" x14ac:dyDescent="0.25">
      <c r="B199" s="81"/>
      <c r="C199" s="3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 spans="2:25" ht="15" x14ac:dyDescent="0.25">
      <c r="B200" s="81"/>
      <c r="C200" s="3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 spans="2:25" ht="15" x14ac:dyDescent="0.25">
      <c r="B201" s="81"/>
      <c r="C201" s="3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 spans="2:25" ht="15" x14ac:dyDescent="0.25">
      <c r="B202" s="81"/>
      <c r="C202" s="3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 spans="2:25" ht="15" x14ac:dyDescent="0.25">
      <c r="B203" s="81"/>
      <c r="C203" s="3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 spans="2:25" ht="15" x14ac:dyDescent="0.25">
      <c r="B204" s="81"/>
      <c r="C204" s="3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 spans="2:25" ht="15" x14ac:dyDescent="0.25">
      <c r="B205" s="81"/>
      <c r="C205" s="3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 spans="2:25" ht="15" x14ac:dyDescent="0.25">
      <c r="B206" s="81"/>
      <c r="C206" s="3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 spans="2:25" ht="15" x14ac:dyDescent="0.25">
      <c r="B207" s="81"/>
      <c r="C207" s="3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 spans="2:25" ht="15" x14ac:dyDescent="0.25">
      <c r="B208" s="81"/>
      <c r="C208" s="3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 spans="2:25" ht="15" x14ac:dyDescent="0.25">
      <c r="B209" s="81"/>
      <c r="C209" s="3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 spans="2:25" ht="15" x14ac:dyDescent="0.25">
      <c r="B210" s="81"/>
      <c r="C210" s="3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 spans="2:25" ht="15" x14ac:dyDescent="0.25">
      <c r="B211" s="81"/>
      <c r="C211" s="3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 spans="2:25" ht="15" x14ac:dyDescent="0.25">
      <c r="B212" s="81"/>
      <c r="C212" s="3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 spans="2:25" ht="15" x14ac:dyDescent="0.25">
      <c r="B213" s="81"/>
      <c r="C213" s="3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 spans="2:25" ht="15" x14ac:dyDescent="0.25">
      <c r="B214" s="81"/>
      <c r="C214" s="3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 spans="2:25" ht="15" x14ac:dyDescent="0.25">
      <c r="B215" s="81"/>
      <c r="C215" s="3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 spans="2:25" ht="15" x14ac:dyDescent="0.25">
      <c r="B216" s="81"/>
      <c r="C216" s="3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 spans="2:25" ht="15" x14ac:dyDescent="0.25">
      <c r="B217" s="81"/>
      <c r="C217" s="3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 spans="2:25" ht="15" x14ac:dyDescent="0.25">
      <c r="B218" s="81"/>
      <c r="C218" s="3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 spans="2:25" ht="15" x14ac:dyDescent="0.25">
      <c r="B219" s="81"/>
      <c r="C219" s="3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 spans="2:25" ht="15" x14ac:dyDescent="0.25">
      <c r="B220" s="81"/>
      <c r="C220" s="3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 spans="2:25" ht="15" x14ac:dyDescent="0.25">
      <c r="B221" s="81"/>
      <c r="C221" s="3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 spans="2:25" ht="15" x14ac:dyDescent="0.25">
      <c r="B222" s="81"/>
      <c r="C222" s="3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 spans="2:25" ht="15" x14ac:dyDescent="0.25">
      <c r="B223" s="81"/>
      <c r="C223" s="3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 spans="2:25" ht="15" x14ac:dyDescent="0.25">
      <c r="B224" s="81"/>
      <c r="C224" s="3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 spans="2:25" ht="15" x14ac:dyDescent="0.25">
      <c r="B225" s="81"/>
      <c r="C225" s="3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 spans="2:25" ht="15" x14ac:dyDescent="0.25">
      <c r="B226" s="81"/>
      <c r="C226" s="3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 spans="2:25" ht="15" x14ac:dyDescent="0.25">
      <c r="B227" s="81"/>
      <c r="C227" s="3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 spans="2:25" ht="15" x14ac:dyDescent="0.25">
      <c r="B228" s="81"/>
      <c r="C228" s="3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 spans="2:25" ht="15" x14ac:dyDescent="0.25">
      <c r="B229" s="81"/>
      <c r="C229" s="3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 spans="2:25" ht="15" x14ac:dyDescent="0.25">
      <c r="B230" s="81"/>
      <c r="C230" s="3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 spans="2:25" ht="15" x14ac:dyDescent="0.25">
      <c r="B231" s="81"/>
      <c r="C231" s="3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 spans="2:25" ht="15" x14ac:dyDescent="0.25">
      <c r="B232" s="81"/>
      <c r="C232" s="3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 spans="2:25" ht="15" x14ac:dyDescent="0.25">
      <c r="B233" s="81"/>
      <c r="C233" s="3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 spans="2:25" ht="15" x14ac:dyDescent="0.25">
      <c r="B234" s="81"/>
      <c r="C234" s="3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 spans="2:25" ht="15" x14ac:dyDescent="0.25">
      <c r="B235" s="81"/>
      <c r="C235" s="3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 spans="2:25" ht="15" x14ac:dyDescent="0.25">
      <c r="B236" s="81"/>
      <c r="C236" s="3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 spans="2:25" ht="15" x14ac:dyDescent="0.25">
      <c r="B237" s="81"/>
      <c r="C237" s="3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 spans="2:25" ht="15" x14ac:dyDescent="0.25">
      <c r="B238" s="81"/>
      <c r="C238" s="3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 spans="2:25" ht="15" x14ac:dyDescent="0.25">
      <c r="B239" s="81"/>
      <c r="C239" s="3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 spans="2:25" ht="15" x14ac:dyDescent="0.25">
      <c r="B240" s="81"/>
      <c r="C240" s="3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 spans="2:25" ht="15" x14ac:dyDescent="0.25">
      <c r="B241" s="81"/>
      <c r="C241" s="3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 spans="2:25" ht="15" x14ac:dyDescent="0.25">
      <c r="B242" s="81"/>
      <c r="C242" s="3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 spans="2:25" ht="15" x14ac:dyDescent="0.25">
      <c r="B243" s="81"/>
      <c r="C243" s="3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 spans="2:25" ht="15" x14ac:dyDescent="0.25">
      <c r="B244" s="81"/>
      <c r="C244" s="3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 spans="2:25" ht="15" x14ac:dyDescent="0.25">
      <c r="B245" s="81"/>
      <c r="C245" s="3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 spans="2:25" ht="15" x14ac:dyDescent="0.25">
      <c r="B246" s="81"/>
      <c r="C246" s="3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 spans="2:25" ht="15" x14ac:dyDescent="0.25">
      <c r="B247" s="81"/>
      <c r="C247" s="3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 spans="2:25" ht="15" x14ac:dyDescent="0.25">
      <c r="B248" s="81"/>
      <c r="C248" s="3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 spans="2:25" ht="15" x14ac:dyDescent="0.25">
      <c r="B249" s="81"/>
      <c r="C249" s="3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 spans="2:25" ht="15" x14ac:dyDescent="0.25">
      <c r="B250" s="81"/>
      <c r="C250" s="3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 spans="2:25" ht="15" x14ac:dyDescent="0.25">
      <c r="B251" s="81"/>
      <c r="C251" s="3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 spans="2:25" ht="15" x14ac:dyDescent="0.25">
      <c r="B252" s="81"/>
      <c r="C252" s="3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 spans="2:25" ht="15" x14ac:dyDescent="0.25">
      <c r="B253" s="81"/>
      <c r="C253" s="3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 spans="2:25" ht="15" x14ac:dyDescent="0.25">
      <c r="B254" s="81"/>
      <c r="C254" s="3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 spans="2:25" ht="15" x14ac:dyDescent="0.25">
      <c r="B255" s="81"/>
      <c r="C255" s="3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 spans="2:25" ht="15" x14ac:dyDescent="0.25">
      <c r="B256" s="81"/>
      <c r="C256" s="3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 spans="2:25" ht="15" x14ac:dyDescent="0.25">
      <c r="B257" s="81"/>
      <c r="C257" s="3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 spans="2:25" ht="15" x14ac:dyDescent="0.25">
      <c r="B258" s="81"/>
      <c r="C258" s="3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 spans="2:25" ht="15" x14ac:dyDescent="0.25">
      <c r="B259" s="81"/>
      <c r="C259" s="3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 spans="2:25" ht="15" x14ac:dyDescent="0.25">
      <c r="B260" s="81"/>
      <c r="C260" s="3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 spans="2:25" ht="15" x14ac:dyDescent="0.25">
      <c r="B261" s="81"/>
      <c r="C261" s="3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 spans="2:25" ht="15" x14ac:dyDescent="0.25">
      <c r="B262" s="81"/>
      <c r="C262" s="3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 spans="2:25" ht="15" x14ac:dyDescent="0.25">
      <c r="B263" s="81"/>
      <c r="C263" s="3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 spans="2:25" ht="15" x14ac:dyDescent="0.25">
      <c r="B264" s="81"/>
      <c r="C264" s="3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 spans="2:25" ht="15" x14ac:dyDescent="0.25">
      <c r="B265" s="81"/>
      <c r="C265" s="3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 spans="2:25" ht="15" x14ac:dyDescent="0.25">
      <c r="B266" s="81"/>
      <c r="C266" s="3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 spans="2:25" ht="15" x14ac:dyDescent="0.25">
      <c r="B267" s="81"/>
      <c r="C267" s="3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 spans="2:25" ht="15" x14ac:dyDescent="0.25">
      <c r="B268" s="81"/>
      <c r="C268" s="3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 spans="2:25" ht="15" x14ac:dyDescent="0.25">
      <c r="B269" s="81"/>
      <c r="C269" s="3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 spans="2:25" ht="15" x14ac:dyDescent="0.25">
      <c r="B270" s="81"/>
      <c r="C270" s="3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 spans="2:25" ht="15" x14ac:dyDescent="0.25">
      <c r="B271" s="81"/>
      <c r="C271" s="3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 spans="2:25" ht="15" x14ac:dyDescent="0.25">
      <c r="B272" s="81"/>
      <c r="C272" s="3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 spans="2:25" ht="15" x14ac:dyDescent="0.25">
      <c r="B273" s="81"/>
      <c r="C273" s="3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 spans="2:25" ht="15" x14ac:dyDescent="0.25">
      <c r="B274" s="81"/>
      <c r="C274" s="3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 spans="2:25" ht="15" x14ac:dyDescent="0.25">
      <c r="B275" s="81"/>
      <c r="C275" s="3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 spans="2:25" ht="15" x14ac:dyDescent="0.25">
      <c r="B276" s="81"/>
      <c r="C276" s="3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 spans="2:25" ht="15" x14ac:dyDescent="0.25">
      <c r="B277" s="81"/>
      <c r="C277" s="3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 spans="2:25" ht="15" x14ac:dyDescent="0.25">
      <c r="B278" s="81"/>
      <c r="C278" s="3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 spans="2:25" ht="15" x14ac:dyDescent="0.25">
      <c r="B279" s="81"/>
      <c r="C279" s="3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 spans="2:25" ht="15" x14ac:dyDescent="0.25">
      <c r="B280" s="81"/>
      <c r="C280" s="3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 spans="2:25" ht="15" x14ac:dyDescent="0.25">
      <c r="B281" s="81"/>
      <c r="C281" s="3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 spans="2:25" ht="15" x14ac:dyDescent="0.25">
      <c r="B282" s="81"/>
      <c r="C282" s="3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 spans="2:25" ht="15" x14ac:dyDescent="0.25">
      <c r="B283" s="81"/>
      <c r="C283" s="3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 spans="2:25" ht="15" x14ac:dyDescent="0.25">
      <c r="B284" s="81"/>
      <c r="C284" s="3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 spans="2:25" ht="15" x14ac:dyDescent="0.25">
      <c r="B285" s="81"/>
      <c r="C285" s="3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 spans="2:25" ht="15" x14ac:dyDescent="0.25">
      <c r="B286" s="81"/>
      <c r="C286" s="3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 spans="2:25" ht="15" x14ac:dyDescent="0.25">
      <c r="B287" s="81"/>
      <c r="C287" s="3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 spans="2:25" ht="15" x14ac:dyDescent="0.25">
      <c r="B288" s="81"/>
      <c r="C288" s="3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 spans="2:25" ht="15" x14ac:dyDescent="0.25">
      <c r="B289" s="81"/>
      <c r="C289" s="3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 spans="2:25" ht="15" x14ac:dyDescent="0.25">
      <c r="B290" s="81"/>
      <c r="C290" s="3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 spans="2:25" ht="15" x14ac:dyDescent="0.25">
      <c r="B291" s="81"/>
      <c r="C291" s="3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 spans="2:25" ht="15" x14ac:dyDescent="0.25">
      <c r="B292" s="81"/>
      <c r="C292" s="3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 spans="2:25" ht="15" x14ac:dyDescent="0.25">
      <c r="B293" s="81"/>
      <c r="C293" s="3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 spans="2:25" ht="15" x14ac:dyDescent="0.25">
      <c r="B294" s="81"/>
      <c r="C294" s="3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 spans="2:25" ht="15" x14ac:dyDescent="0.25">
      <c r="B295" s="81"/>
      <c r="C295" s="3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 spans="2:25" ht="15" x14ac:dyDescent="0.25">
      <c r="B296" s="81"/>
      <c r="C296" s="3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 spans="2:25" ht="15" x14ac:dyDescent="0.25">
      <c r="B297" s="81"/>
      <c r="C297" s="3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 spans="2:25" ht="15" x14ac:dyDescent="0.25">
      <c r="B298" s="81"/>
      <c r="C298" s="3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 spans="2:25" ht="15" x14ac:dyDescent="0.25">
      <c r="B299" s="81"/>
      <c r="C299" s="3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 spans="2:25" ht="15" x14ac:dyDescent="0.25">
      <c r="B300" s="81"/>
      <c r="C300" s="3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 spans="2:25" ht="15" x14ac:dyDescent="0.25">
      <c r="B301" s="81"/>
      <c r="C301" s="3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 spans="2:25" ht="15" x14ac:dyDescent="0.25">
      <c r="B302" s="81"/>
      <c r="C302" s="3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 spans="2:25" ht="15" x14ac:dyDescent="0.25">
      <c r="B303" s="81"/>
      <c r="C303" s="3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 spans="2:25" ht="15" x14ac:dyDescent="0.25">
      <c r="B304" s="81"/>
      <c r="C304" s="3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 spans="2:25" ht="15" x14ac:dyDescent="0.25">
      <c r="B305" s="81"/>
      <c r="C305" s="3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 spans="2:25" ht="15" x14ac:dyDescent="0.25">
      <c r="B306" s="81"/>
      <c r="C306" s="3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 spans="2:25" ht="15" x14ac:dyDescent="0.25">
      <c r="B307" s="81"/>
      <c r="C307" s="3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 spans="2:25" ht="15" x14ac:dyDescent="0.25">
      <c r="B308" s="81"/>
      <c r="C308" s="3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 spans="2:25" ht="15" x14ac:dyDescent="0.25">
      <c r="B309" s="81"/>
      <c r="C309" s="3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 spans="2:25" ht="15" x14ac:dyDescent="0.25">
      <c r="B310" s="81"/>
      <c r="C310" s="3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 spans="2:25" ht="15" x14ac:dyDescent="0.25">
      <c r="B311" s="81"/>
      <c r="C311" s="3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 spans="2:25" ht="15" x14ac:dyDescent="0.25">
      <c r="B312" s="81"/>
      <c r="C312" s="3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 spans="2:25" ht="15" x14ac:dyDescent="0.25">
      <c r="B313" s="81"/>
      <c r="C313" s="3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 spans="2:25" ht="15" x14ac:dyDescent="0.25">
      <c r="B314" s="81"/>
      <c r="C314" s="3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 spans="2:25" ht="15" x14ac:dyDescent="0.25">
      <c r="B315" s="81"/>
      <c r="C315" s="3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 spans="2:25" ht="15" x14ac:dyDescent="0.25">
      <c r="B316" s="81"/>
      <c r="C316" s="3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 spans="2:25" ht="15" x14ac:dyDescent="0.25">
      <c r="B317" s="81"/>
      <c r="C317" s="3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 spans="2:25" ht="15" x14ac:dyDescent="0.25">
      <c r="B318" s="81"/>
      <c r="C318" s="3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 spans="2:25" ht="15" x14ac:dyDescent="0.25">
      <c r="B319" s="81"/>
      <c r="C319" s="3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 spans="2:25" ht="15" x14ac:dyDescent="0.25">
      <c r="B320" s="81"/>
      <c r="C320" s="3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 spans="2:25" ht="15" x14ac:dyDescent="0.25">
      <c r="B321" s="81"/>
      <c r="C321" s="3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 spans="2:25" ht="15" x14ac:dyDescent="0.25">
      <c r="B322" s="81"/>
      <c r="C322" s="3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 spans="2:25" ht="15" x14ac:dyDescent="0.25">
      <c r="B323" s="81"/>
      <c r="C323" s="3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 spans="2:25" ht="15" x14ac:dyDescent="0.25">
      <c r="B324" s="81"/>
      <c r="C324" s="3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 spans="2:25" ht="15" x14ac:dyDescent="0.25">
      <c r="B325" s="81"/>
      <c r="C325" s="3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 spans="2:25" ht="15" x14ac:dyDescent="0.25">
      <c r="B326" s="81"/>
      <c r="C326" s="3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 spans="2:25" ht="15" x14ac:dyDescent="0.25">
      <c r="B327" s="81"/>
      <c r="C327" s="3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 spans="2:25" ht="15" x14ac:dyDescent="0.25">
      <c r="B328" s="81"/>
      <c r="C328" s="3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 spans="2:25" ht="15" x14ac:dyDescent="0.25">
      <c r="B329" s="81"/>
      <c r="C329" s="3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 spans="2:25" ht="15" x14ac:dyDescent="0.25">
      <c r="B330" s="81"/>
      <c r="C330" s="3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 spans="2:25" ht="15" x14ac:dyDescent="0.25">
      <c r="B331" s="81"/>
      <c r="C331" s="3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 spans="2:25" ht="15" x14ac:dyDescent="0.25">
      <c r="B332" s="81"/>
      <c r="C332" s="3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 spans="2:25" ht="15" x14ac:dyDescent="0.25">
      <c r="B333" s="81"/>
      <c r="C333" s="3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 spans="2:25" ht="15" x14ac:dyDescent="0.25">
      <c r="B334" s="81"/>
      <c r="C334" s="3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 spans="2:25" ht="15" x14ac:dyDescent="0.25">
      <c r="B335" s="81"/>
      <c r="C335" s="3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 spans="2:25" ht="15" x14ac:dyDescent="0.25">
      <c r="B336" s="81"/>
      <c r="C336" s="3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 spans="2:25" ht="15" x14ac:dyDescent="0.25">
      <c r="B337" s="81"/>
      <c r="C337" s="3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 spans="2:25" ht="15" x14ac:dyDescent="0.25">
      <c r="B338" s="81"/>
      <c r="C338" s="3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 spans="2:25" ht="15" x14ac:dyDescent="0.25">
      <c r="B339" s="81"/>
      <c r="C339" s="3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 spans="2:25" ht="15" x14ac:dyDescent="0.25">
      <c r="B340" s="81"/>
      <c r="C340" s="3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 spans="2:25" ht="15" x14ac:dyDescent="0.25">
      <c r="B341" s="81"/>
      <c r="C341" s="3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 spans="2:25" ht="15" x14ac:dyDescent="0.25">
      <c r="B342" s="81"/>
      <c r="C342" s="3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 spans="2:25" ht="15" x14ac:dyDescent="0.25">
      <c r="B343" s="81"/>
      <c r="C343" s="3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 spans="2:25" ht="15" x14ac:dyDescent="0.25">
      <c r="B344" s="81"/>
      <c r="C344" s="3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 spans="2:25" ht="15" x14ac:dyDescent="0.25">
      <c r="B345" s="81"/>
      <c r="C345" s="3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 spans="2:25" ht="15" x14ac:dyDescent="0.25">
      <c r="B346" s="81"/>
      <c r="C346" s="3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 spans="2:25" ht="15" x14ac:dyDescent="0.25">
      <c r="B347" s="81"/>
      <c r="C347" s="3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 spans="2:25" ht="15" x14ac:dyDescent="0.25">
      <c r="B348" s="81"/>
      <c r="C348" s="3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 spans="2:25" ht="15" x14ac:dyDescent="0.25">
      <c r="B349" s="81"/>
      <c r="C349" s="3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 spans="2:25" ht="15" x14ac:dyDescent="0.25">
      <c r="B350" s="81"/>
      <c r="C350" s="3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 spans="2:25" ht="15" x14ac:dyDescent="0.25">
      <c r="B351" s="81"/>
      <c r="C351" s="3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 spans="2:25" ht="15" x14ac:dyDescent="0.25">
      <c r="B352" s="81"/>
      <c r="C352" s="3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 spans="2:25" ht="15" x14ac:dyDescent="0.25">
      <c r="B353" s="81"/>
      <c r="C353" s="3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 spans="2:25" ht="15" x14ac:dyDescent="0.25">
      <c r="B354" s="81"/>
      <c r="C354" s="3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 spans="2:25" ht="15" x14ac:dyDescent="0.25">
      <c r="B355" s="81"/>
      <c r="C355" s="3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 spans="2:25" ht="15" x14ac:dyDescent="0.25">
      <c r="B356" s="81"/>
      <c r="C356" s="3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 spans="2:25" ht="15" x14ac:dyDescent="0.25">
      <c r="B357" s="81"/>
      <c r="C357" s="3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 spans="2:25" ht="15" x14ac:dyDescent="0.25">
      <c r="B358" s="81"/>
      <c r="C358" s="3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 spans="2:25" ht="15" x14ac:dyDescent="0.25">
      <c r="B359" s="81"/>
      <c r="C359" s="3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 spans="2:25" ht="15" x14ac:dyDescent="0.25">
      <c r="B360" s="81"/>
      <c r="C360" s="3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 spans="2:25" ht="15" x14ac:dyDescent="0.25">
      <c r="B361" s="81"/>
      <c r="C361" s="3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 spans="2:25" ht="15" x14ac:dyDescent="0.25">
      <c r="B362" s="81"/>
      <c r="C362" s="3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 spans="2:25" ht="15" x14ac:dyDescent="0.25">
      <c r="B363" s="81"/>
      <c r="C363" s="3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 spans="2:25" ht="15" x14ac:dyDescent="0.25">
      <c r="B364" s="81"/>
      <c r="C364" s="3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 spans="2:25" ht="15" x14ac:dyDescent="0.25">
      <c r="B365" s="81"/>
      <c r="C365" s="3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 spans="2:25" ht="15" x14ac:dyDescent="0.25">
      <c r="B366" s="81"/>
      <c r="C366" s="3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 spans="2:25" ht="15" x14ac:dyDescent="0.25">
      <c r="B367" s="81"/>
      <c r="C367" s="3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 spans="2:25" ht="15" x14ac:dyDescent="0.25">
      <c r="B368" s="81"/>
      <c r="C368" s="3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 spans="2:25" ht="15" x14ac:dyDescent="0.25">
      <c r="B369" s="81"/>
      <c r="C369" s="3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 spans="2:25" ht="15" x14ac:dyDescent="0.25">
      <c r="B370" s="81"/>
      <c r="C370" s="3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 spans="2:25" ht="15" x14ac:dyDescent="0.25">
      <c r="B371" s="81"/>
      <c r="C371" s="3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 spans="2:25" ht="15" x14ac:dyDescent="0.25">
      <c r="B372" s="81"/>
      <c r="C372" s="3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 spans="2:25" ht="15" x14ac:dyDescent="0.25">
      <c r="B373" s="81"/>
      <c r="C373" s="3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 spans="2:25" ht="15" x14ac:dyDescent="0.25">
      <c r="B374" s="81"/>
      <c r="C374" s="3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 spans="2:25" ht="15" x14ac:dyDescent="0.25">
      <c r="B375" s="81"/>
      <c r="C375" s="3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 spans="2:25" ht="15" x14ac:dyDescent="0.25">
      <c r="B376" s="81"/>
      <c r="C376" s="3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 spans="2:25" ht="15" x14ac:dyDescent="0.25">
      <c r="B377" s="81"/>
      <c r="C377" s="3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 spans="2:25" ht="15" x14ac:dyDescent="0.25">
      <c r="B378" s="81"/>
      <c r="C378" s="3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 spans="2:25" ht="15" x14ac:dyDescent="0.25">
      <c r="B379" s="81"/>
      <c r="C379" s="3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 spans="2:25" ht="15" x14ac:dyDescent="0.25">
      <c r="B380" s="81"/>
      <c r="C380" s="3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 spans="2:25" ht="15" x14ac:dyDescent="0.25">
      <c r="B381" s="81"/>
      <c r="C381" s="3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 spans="2:25" ht="15" x14ac:dyDescent="0.25">
      <c r="B382" s="81"/>
      <c r="C382" s="3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 spans="2:25" ht="15" x14ac:dyDescent="0.25">
      <c r="B383" s="81"/>
      <c r="C383" s="3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 spans="2:25" ht="15" x14ac:dyDescent="0.25">
      <c r="B384" s="81"/>
      <c r="C384" s="3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 spans="2:25" ht="15" x14ac:dyDescent="0.25">
      <c r="B385" s="81"/>
      <c r="C385" s="3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 spans="2:25" ht="15" x14ac:dyDescent="0.25">
      <c r="B386" s="81"/>
      <c r="C386" s="3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 spans="2:25" ht="15" x14ac:dyDescent="0.25">
      <c r="B387" s="81"/>
      <c r="C387" s="3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 spans="2:25" ht="15" x14ac:dyDescent="0.25">
      <c r="B388" s="81"/>
      <c r="C388" s="3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 spans="2:25" ht="15" x14ac:dyDescent="0.25">
      <c r="B389" s="81"/>
      <c r="C389" s="3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 spans="2:25" ht="15" x14ac:dyDescent="0.25">
      <c r="B390" s="81"/>
      <c r="C390" s="3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 spans="2:25" ht="15" x14ac:dyDescent="0.25">
      <c r="B391" s="81"/>
      <c r="C391" s="3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 spans="2:25" ht="15" x14ac:dyDescent="0.25">
      <c r="B392" s="81"/>
      <c r="C392" s="3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 spans="2:25" ht="15" x14ac:dyDescent="0.25">
      <c r="B393" s="81"/>
      <c r="C393" s="3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 spans="2:25" ht="15" x14ac:dyDescent="0.25">
      <c r="B394" s="81"/>
      <c r="C394" s="3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 spans="2:25" ht="15" x14ac:dyDescent="0.25">
      <c r="B395" s="81"/>
      <c r="C395" s="3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 spans="2:25" ht="15" x14ac:dyDescent="0.25">
      <c r="B396" s="81"/>
      <c r="C396" s="3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 spans="2:25" ht="15" x14ac:dyDescent="0.25">
      <c r="B397" s="81"/>
      <c r="C397" s="3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 spans="2:25" ht="15" x14ac:dyDescent="0.25">
      <c r="B398" s="81"/>
      <c r="C398" s="3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 spans="2:25" ht="15" x14ac:dyDescent="0.25">
      <c r="B399" s="81"/>
      <c r="C399" s="3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 spans="2:25" ht="15" x14ac:dyDescent="0.25">
      <c r="B400" s="81"/>
      <c r="C400" s="3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 spans="2:25" ht="15" x14ac:dyDescent="0.25">
      <c r="B401" s="81"/>
      <c r="C401" s="3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 spans="2:25" ht="15" x14ac:dyDescent="0.25">
      <c r="B402" s="81"/>
      <c r="C402" s="3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 spans="2:25" ht="15" x14ac:dyDescent="0.25">
      <c r="B403" s="81"/>
      <c r="C403" s="3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 spans="2:25" ht="15" x14ac:dyDescent="0.25">
      <c r="B404" s="81"/>
      <c r="C404" s="3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 spans="2:25" ht="15" x14ac:dyDescent="0.25">
      <c r="B405" s="81"/>
      <c r="C405" s="3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 spans="2:25" ht="15" x14ac:dyDescent="0.25">
      <c r="B406" s="81"/>
      <c r="C406" s="3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 spans="2:25" ht="15" x14ac:dyDescent="0.25">
      <c r="B407" s="81"/>
      <c r="C407" s="3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 spans="2:25" ht="15" x14ac:dyDescent="0.25">
      <c r="B408" s="81"/>
      <c r="C408" s="3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 spans="2:25" ht="15" x14ac:dyDescent="0.25">
      <c r="B409" s="81"/>
      <c r="C409" s="3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 spans="2:25" ht="15" x14ac:dyDescent="0.25">
      <c r="B410" s="81"/>
      <c r="C410" s="3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 spans="2:25" ht="15" x14ac:dyDescent="0.25">
      <c r="B411" s="81"/>
      <c r="C411" s="3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 spans="2:25" ht="15" x14ac:dyDescent="0.25">
      <c r="B412" s="81"/>
      <c r="C412" s="3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 spans="2:25" ht="15" x14ac:dyDescent="0.25">
      <c r="B413" s="81"/>
      <c r="C413" s="3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 spans="2:25" ht="15" x14ac:dyDescent="0.25">
      <c r="B414" s="81"/>
      <c r="C414" s="3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 spans="2:25" ht="15" x14ac:dyDescent="0.25">
      <c r="B415" s="81"/>
      <c r="C415" s="3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 spans="2:25" ht="15" x14ac:dyDescent="0.25">
      <c r="B416" s="81"/>
      <c r="C416" s="3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 spans="2:25" ht="15" x14ac:dyDescent="0.25">
      <c r="B417" s="81"/>
      <c r="C417" s="3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2:25" ht="15" x14ac:dyDescent="0.25">
      <c r="B418" s="81"/>
      <c r="C418" s="3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2:25" ht="15" x14ac:dyDescent="0.25">
      <c r="B419" s="81"/>
      <c r="C419" s="3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2:25" ht="15" x14ac:dyDescent="0.25">
      <c r="B420" s="81"/>
      <c r="C420" s="3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2:25" ht="15" x14ac:dyDescent="0.25">
      <c r="B421" s="81"/>
      <c r="C421" s="3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 spans="2:25" ht="15" x14ac:dyDescent="0.25">
      <c r="B422" s="81"/>
      <c r="C422" s="3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 spans="2:25" ht="15" x14ac:dyDescent="0.25">
      <c r="B423" s="81"/>
      <c r="C423" s="3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 spans="2:25" ht="15" x14ac:dyDescent="0.25">
      <c r="B424" s="81"/>
      <c r="C424" s="3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 spans="2:25" ht="15" x14ac:dyDescent="0.25">
      <c r="B425" s="81"/>
      <c r="C425" s="3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 spans="2:25" ht="15" x14ac:dyDescent="0.25">
      <c r="B426" s="81"/>
      <c r="C426" s="3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 spans="2:25" ht="15" x14ac:dyDescent="0.25">
      <c r="B427" s="81"/>
      <c r="C427" s="3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 spans="2:25" ht="15" x14ac:dyDescent="0.25">
      <c r="B428" s="81"/>
      <c r="C428" s="3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 spans="2:25" ht="15" x14ac:dyDescent="0.25">
      <c r="B429" s="81"/>
      <c r="C429" s="3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 spans="2:25" ht="15" x14ac:dyDescent="0.25">
      <c r="B430" s="81"/>
      <c r="C430" s="3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 spans="2:25" ht="15" x14ac:dyDescent="0.25">
      <c r="B431" s="81"/>
      <c r="C431" s="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 spans="2:25" ht="15" x14ac:dyDescent="0.25">
      <c r="B432" s="81"/>
      <c r="C432" s="3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 spans="2:25" ht="15" x14ac:dyDescent="0.25">
      <c r="B433" s="81"/>
      <c r="C433" s="3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 spans="2:25" ht="15" x14ac:dyDescent="0.25">
      <c r="B434" s="81"/>
      <c r="C434" s="3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 spans="2:25" ht="15" x14ac:dyDescent="0.25">
      <c r="B435" s="81"/>
      <c r="C435" s="3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 spans="2:25" ht="15" x14ac:dyDescent="0.25">
      <c r="B436" s="81"/>
      <c r="C436" s="3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 spans="2:25" ht="15" x14ac:dyDescent="0.25">
      <c r="B437" s="81"/>
      <c r="C437" s="3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 spans="2:25" ht="15" x14ac:dyDescent="0.25">
      <c r="B438" s="81"/>
      <c r="C438" s="3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 spans="2:25" ht="15" x14ac:dyDescent="0.25">
      <c r="B439" s="81"/>
      <c r="C439" s="3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 spans="2:25" ht="15" x14ac:dyDescent="0.25">
      <c r="B440" s="81"/>
      <c r="C440" s="3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 spans="2:25" ht="15" x14ac:dyDescent="0.25">
      <c r="B441" s="81"/>
      <c r="C441" s="3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 spans="2:25" ht="15" x14ac:dyDescent="0.25">
      <c r="B442" s="81"/>
      <c r="C442" s="3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 spans="2:25" ht="15" x14ac:dyDescent="0.25">
      <c r="B443" s="81"/>
      <c r="C443" s="3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 spans="2:25" ht="15" x14ac:dyDescent="0.25">
      <c r="B444" s="81"/>
      <c r="C444" s="3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 spans="2:25" ht="15" x14ac:dyDescent="0.25">
      <c r="B445" s="81"/>
      <c r="C445" s="3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 spans="2:25" ht="15" x14ac:dyDescent="0.25">
      <c r="B446" s="81"/>
      <c r="C446" s="3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 spans="2:25" ht="15" x14ac:dyDescent="0.25">
      <c r="B447" s="81"/>
      <c r="C447" s="3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 spans="2:25" ht="15" x14ac:dyDescent="0.25">
      <c r="B448" s="81"/>
      <c r="C448" s="3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 spans="2:25" ht="15" x14ac:dyDescent="0.25">
      <c r="B449" s="81"/>
      <c r="C449" s="3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 spans="2:25" ht="15" x14ac:dyDescent="0.25">
      <c r="B450" s="81"/>
      <c r="C450" s="3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 spans="2:25" ht="15" x14ac:dyDescent="0.25">
      <c r="B451" s="81"/>
      <c r="C451" s="3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 spans="2:25" ht="15" x14ac:dyDescent="0.25">
      <c r="B452" s="81"/>
      <c r="C452" s="3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 spans="2:25" ht="15" x14ac:dyDescent="0.25">
      <c r="B453" s="81"/>
      <c r="C453" s="3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 spans="2:25" ht="15" x14ac:dyDescent="0.25">
      <c r="B454" s="81"/>
      <c r="C454" s="3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 spans="2:25" ht="15" x14ac:dyDescent="0.25">
      <c r="B455" s="81"/>
      <c r="C455" s="3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 spans="2:25" ht="15" x14ac:dyDescent="0.25">
      <c r="B456" s="81"/>
      <c r="C456" s="3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 spans="2:25" ht="15" x14ac:dyDescent="0.25">
      <c r="B457" s="81"/>
      <c r="C457" s="3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 spans="2:25" ht="15" x14ac:dyDescent="0.25">
      <c r="B458" s="81"/>
      <c r="C458" s="3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 spans="2:25" ht="15" x14ac:dyDescent="0.25">
      <c r="B459" s="81"/>
      <c r="C459" s="3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 spans="2:25" ht="15" x14ac:dyDescent="0.25">
      <c r="B460" s="81"/>
      <c r="C460" s="3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 spans="2:25" ht="15" x14ac:dyDescent="0.25">
      <c r="B461" s="81"/>
      <c r="C461" s="3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 spans="2:25" ht="15" x14ac:dyDescent="0.25">
      <c r="B462" s="81"/>
      <c r="C462" s="3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 spans="2:25" ht="15" x14ac:dyDescent="0.25">
      <c r="B463" s="81"/>
      <c r="C463" s="3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 spans="2:25" ht="15" x14ac:dyDescent="0.25">
      <c r="B464" s="81"/>
      <c r="C464" s="3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 spans="2:25" ht="15" x14ac:dyDescent="0.25">
      <c r="B465" s="81"/>
      <c r="C465" s="3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 spans="2:25" ht="15" x14ac:dyDescent="0.25">
      <c r="B466" s="81"/>
      <c r="C466" s="3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 spans="2:25" ht="15" x14ac:dyDescent="0.25">
      <c r="B467" s="81"/>
      <c r="C467" s="3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 spans="2:25" ht="15" x14ac:dyDescent="0.25">
      <c r="B468" s="81"/>
      <c r="C468" s="3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 spans="2:25" ht="15" x14ac:dyDescent="0.25">
      <c r="B469" s="81"/>
      <c r="C469" s="3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 spans="2:25" ht="15" x14ac:dyDescent="0.25">
      <c r="B470" s="81"/>
      <c r="C470" s="3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 spans="2:25" ht="15" x14ac:dyDescent="0.25">
      <c r="B471" s="81"/>
      <c r="C471" s="3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 spans="2:25" ht="15" x14ac:dyDescent="0.25">
      <c r="B472" s="81"/>
      <c r="C472" s="3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 spans="2:25" ht="15" x14ac:dyDescent="0.25">
      <c r="B473" s="81"/>
      <c r="C473" s="3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 spans="2:25" ht="15" x14ac:dyDescent="0.25">
      <c r="B474" s="81"/>
      <c r="C474" s="3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 spans="2:25" ht="15" x14ac:dyDescent="0.25">
      <c r="B475" s="81"/>
      <c r="C475" s="3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 spans="2:25" ht="15" x14ac:dyDescent="0.25">
      <c r="B476" s="81"/>
      <c r="C476" s="3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 spans="2:25" ht="15" x14ac:dyDescent="0.25">
      <c r="B477" s="81"/>
      <c r="C477" s="3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 spans="2:25" ht="15" x14ac:dyDescent="0.25">
      <c r="B478" s="81"/>
      <c r="C478" s="3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 spans="2:25" ht="15" x14ac:dyDescent="0.25">
      <c r="B479" s="81"/>
      <c r="C479" s="3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 spans="2:25" ht="15" x14ac:dyDescent="0.25">
      <c r="B480" s="81"/>
      <c r="C480" s="3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 spans="2:25" ht="15" x14ac:dyDescent="0.25">
      <c r="B481" s="81"/>
      <c r="C481" s="3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 spans="2:25" ht="15" x14ac:dyDescent="0.25">
      <c r="B482" s="81"/>
      <c r="C482" s="3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 spans="2:25" ht="15" x14ac:dyDescent="0.25">
      <c r="B483" s="81"/>
      <c r="C483" s="3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 spans="2:25" ht="15" x14ac:dyDescent="0.25">
      <c r="B484" s="81"/>
      <c r="C484" s="3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 spans="2:25" ht="15" x14ac:dyDescent="0.25">
      <c r="B485" s="81"/>
      <c r="C485" s="3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 spans="2:25" ht="15" x14ac:dyDescent="0.25">
      <c r="B486" s="81"/>
      <c r="C486" s="3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 spans="2:25" ht="15" x14ac:dyDescent="0.25">
      <c r="B487" s="81"/>
      <c r="C487" s="3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 spans="2:25" ht="15" x14ac:dyDescent="0.25">
      <c r="B488" s="81"/>
      <c r="C488" s="3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 spans="2:25" ht="15" x14ac:dyDescent="0.25">
      <c r="B489" s="81"/>
      <c r="C489" s="3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 spans="2:25" ht="15" x14ac:dyDescent="0.25">
      <c r="B490" s="81"/>
      <c r="C490" s="3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 spans="2:25" ht="15" x14ac:dyDescent="0.25">
      <c r="B491" s="81"/>
      <c r="C491" s="3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 spans="2:25" ht="15" x14ac:dyDescent="0.25">
      <c r="B492" s="81"/>
      <c r="C492" s="3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 spans="2:25" ht="15" x14ac:dyDescent="0.25">
      <c r="B493" s="81"/>
      <c r="C493" s="3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 spans="2:25" ht="15" x14ac:dyDescent="0.25">
      <c r="B494" s="81"/>
      <c r="C494" s="3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 spans="2:25" ht="15" x14ac:dyDescent="0.25">
      <c r="B495" s="81"/>
      <c r="C495" s="3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 spans="2:25" ht="15" x14ac:dyDescent="0.25">
      <c r="B496" s="81"/>
      <c r="C496" s="3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 spans="2:25" ht="15" x14ac:dyDescent="0.25">
      <c r="B497" s="81"/>
      <c r="C497" s="3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 spans="2:25" ht="15" x14ac:dyDescent="0.25">
      <c r="B498" s="81"/>
      <c r="C498" s="3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 spans="2:25" ht="15" x14ac:dyDescent="0.25">
      <c r="B499" s="81"/>
      <c r="C499" s="3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 spans="2:25" ht="15" x14ac:dyDescent="0.25">
      <c r="B500" s="81"/>
      <c r="C500" s="3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 spans="2:25" ht="15" x14ac:dyDescent="0.25">
      <c r="B501" s="81"/>
      <c r="C501" s="3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 spans="2:25" ht="15" x14ac:dyDescent="0.25">
      <c r="B502" s="81"/>
      <c r="C502" s="3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 spans="2:25" ht="15" x14ac:dyDescent="0.25">
      <c r="B503" s="81"/>
      <c r="C503" s="3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 spans="2:25" ht="15" x14ac:dyDescent="0.25">
      <c r="B504" s="81"/>
      <c r="C504" s="3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 spans="2:25" ht="15" x14ac:dyDescent="0.25">
      <c r="B505" s="81"/>
      <c r="C505" s="3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 spans="2:25" ht="15" x14ac:dyDescent="0.25">
      <c r="B506" s="81"/>
      <c r="C506" s="3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 spans="2:25" ht="15" x14ac:dyDescent="0.25">
      <c r="B507" s="81"/>
      <c r="C507" s="3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 spans="2:25" ht="15" x14ac:dyDescent="0.25">
      <c r="B508" s="81"/>
      <c r="C508" s="3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 spans="2:25" ht="15" x14ac:dyDescent="0.25">
      <c r="B509" s="81"/>
      <c r="C509" s="3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 spans="2:25" ht="15" x14ac:dyDescent="0.25">
      <c r="B510" s="81"/>
      <c r="C510" s="3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 spans="2:25" ht="15" x14ac:dyDescent="0.25">
      <c r="B511" s="81"/>
      <c r="C511" s="3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 spans="2:25" ht="15" x14ac:dyDescent="0.25">
      <c r="B512" s="81"/>
      <c r="C512" s="3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 spans="2:25" ht="15" x14ac:dyDescent="0.25">
      <c r="B513" s="81"/>
      <c r="C513" s="3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 spans="2:25" ht="15" x14ac:dyDescent="0.25">
      <c r="B514" s="81"/>
      <c r="C514" s="3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 spans="2:25" ht="15" x14ac:dyDescent="0.25">
      <c r="B515" s="81"/>
      <c r="C515" s="3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 spans="2:25" ht="15" x14ac:dyDescent="0.25">
      <c r="B516" s="81"/>
      <c r="C516" s="3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 spans="2:25" ht="15" x14ac:dyDescent="0.25">
      <c r="B517" s="81"/>
      <c r="C517" s="3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 spans="2:25" ht="15" x14ac:dyDescent="0.25">
      <c r="B518" s="81"/>
      <c r="C518" s="3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 spans="2:25" ht="15" x14ac:dyDescent="0.25">
      <c r="B519" s="81"/>
      <c r="C519" s="3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 spans="2:25" ht="15" x14ac:dyDescent="0.25">
      <c r="B520" s="81"/>
      <c r="C520" s="3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 spans="2:25" ht="15" x14ac:dyDescent="0.25">
      <c r="B521" s="81"/>
      <c r="C521" s="3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 spans="2:25" ht="15" x14ac:dyDescent="0.25">
      <c r="B522" s="81"/>
      <c r="C522" s="3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 spans="2:25" ht="15" x14ac:dyDescent="0.25">
      <c r="B523" s="81"/>
      <c r="C523" s="3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 spans="2:25" ht="15" x14ac:dyDescent="0.25">
      <c r="B524" s="81"/>
      <c r="C524" s="3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 spans="2:25" ht="15" x14ac:dyDescent="0.25">
      <c r="B525" s="81"/>
      <c r="C525" s="3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 spans="2:25" ht="15" x14ac:dyDescent="0.25">
      <c r="B526" s="81"/>
      <c r="C526" s="3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 spans="2:25" ht="15" x14ac:dyDescent="0.25">
      <c r="B527" s="81"/>
      <c r="C527" s="3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 spans="2:25" ht="15" x14ac:dyDescent="0.25">
      <c r="B528" s="81"/>
      <c r="C528" s="3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 spans="2:25" ht="15" x14ac:dyDescent="0.25">
      <c r="B529" s="81"/>
      <c r="C529" s="3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 spans="2:25" ht="15" x14ac:dyDescent="0.25">
      <c r="B530" s="81"/>
      <c r="C530" s="3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 spans="2:25" ht="15" x14ac:dyDescent="0.25">
      <c r="B531" s="81"/>
      <c r="C531" s="3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 spans="2:25" ht="15" x14ac:dyDescent="0.25">
      <c r="B532" s="81"/>
      <c r="C532" s="3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 spans="2:25" ht="15" x14ac:dyDescent="0.25">
      <c r="B533" s="81"/>
      <c r="C533" s="3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 spans="2:25" ht="15" x14ac:dyDescent="0.25">
      <c r="B534" s="81"/>
      <c r="C534" s="3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 spans="2:25" ht="15" x14ac:dyDescent="0.25">
      <c r="B535" s="81"/>
      <c r="C535" s="3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 spans="2:25" ht="15" x14ac:dyDescent="0.25">
      <c r="B536" s="81"/>
      <c r="C536" s="3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 spans="2:25" ht="15" x14ac:dyDescent="0.25">
      <c r="B537" s="81"/>
      <c r="C537" s="3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 spans="2:25" ht="15" x14ac:dyDescent="0.25">
      <c r="B538" s="81"/>
      <c r="C538" s="3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 spans="2:25" ht="15" x14ac:dyDescent="0.25">
      <c r="B539" s="81"/>
      <c r="C539" s="3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 spans="2:25" ht="15" x14ac:dyDescent="0.25">
      <c r="B540" s="81"/>
      <c r="C540" s="3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 spans="2:25" ht="15" x14ac:dyDescent="0.25">
      <c r="B541" s="81"/>
      <c r="C541" s="3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 spans="2:25" ht="15" x14ac:dyDescent="0.25">
      <c r="B542" s="81"/>
      <c r="C542" s="3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 spans="2:25" ht="15" x14ac:dyDescent="0.25">
      <c r="B543" s="81"/>
      <c r="C543" s="3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 spans="2:25" ht="15" x14ac:dyDescent="0.25">
      <c r="B544" s="81"/>
      <c r="C544" s="3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 spans="2:25" ht="15" x14ac:dyDescent="0.25">
      <c r="B545" s="81"/>
      <c r="C545" s="3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 spans="2:25" ht="15" x14ac:dyDescent="0.25">
      <c r="B546" s="81"/>
      <c r="C546" s="3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 spans="2:25" ht="15" x14ac:dyDescent="0.25">
      <c r="B547" s="81"/>
      <c r="C547" s="3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 spans="2:25" ht="15" x14ac:dyDescent="0.25">
      <c r="B548" s="81"/>
      <c r="C548" s="3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 spans="2:25" ht="15" x14ac:dyDescent="0.25">
      <c r="B549" s="81"/>
      <c r="C549" s="3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 spans="2:25" ht="15" x14ac:dyDescent="0.25">
      <c r="B550" s="81"/>
      <c r="C550" s="3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 spans="2:25" ht="15" x14ac:dyDescent="0.25">
      <c r="B551" s="81"/>
      <c r="C551" s="3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 spans="2:25" ht="15" x14ac:dyDescent="0.25">
      <c r="B552" s="81"/>
      <c r="C552" s="3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 spans="2:25" ht="15" x14ac:dyDescent="0.25">
      <c r="B553" s="81"/>
      <c r="C553" s="3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 spans="2:25" ht="15" x14ac:dyDescent="0.25">
      <c r="B554" s="81"/>
      <c r="C554" s="3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 spans="2:25" ht="15" x14ac:dyDescent="0.25">
      <c r="B555" s="81"/>
      <c r="C555" s="3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 spans="2:25" ht="15" x14ac:dyDescent="0.25">
      <c r="B556" s="81"/>
      <c r="C556" s="3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 spans="2:25" ht="15" x14ac:dyDescent="0.25">
      <c r="B557" s="81"/>
      <c r="C557" s="3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 spans="2:25" ht="15" x14ac:dyDescent="0.25">
      <c r="B558" s="81"/>
      <c r="C558" s="3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 spans="2:25" ht="15" x14ac:dyDescent="0.25">
      <c r="B559" s="81"/>
      <c r="C559" s="3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 spans="2:25" ht="15" x14ac:dyDescent="0.25">
      <c r="B560" s="81"/>
      <c r="C560" s="3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 spans="2:25" ht="15" x14ac:dyDescent="0.25">
      <c r="B561" s="81"/>
      <c r="C561" s="3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 spans="2:25" ht="15" x14ac:dyDescent="0.25">
      <c r="B562" s="81"/>
      <c r="C562" s="3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 spans="2:25" ht="15" x14ac:dyDescent="0.25">
      <c r="B563" s="81"/>
      <c r="C563" s="3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 spans="2:25" ht="15" x14ac:dyDescent="0.25">
      <c r="B564" s="81"/>
      <c r="C564" s="3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 spans="2:25" ht="15" x14ac:dyDescent="0.25">
      <c r="B565" s="81"/>
      <c r="C565" s="3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 spans="2:25" ht="15" x14ac:dyDescent="0.25">
      <c r="B566" s="81"/>
      <c r="C566" s="3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 spans="2:25" ht="15" x14ac:dyDescent="0.25">
      <c r="B567" s="81"/>
      <c r="C567" s="3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 spans="2:25" ht="15" x14ac:dyDescent="0.25">
      <c r="B568" s="81"/>
      <c r="C568" s="3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 spans="2:25" ht="15" x14ac:dyDescent="0.25">
      <c r="B569" s="81"/>
      <c r="C569" s="3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 spans="2:25" ht="15" x14ac:dyDescent="0.25">
      <c r="B570" s="81"/>
      <c r="C570" s="3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 spans="2:25" ht="15" x14ac:dyDescent="0.25">
      <c r="B571" s="81"/>
      <c r="C571" s="3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 spans="2:25" ht="15" x14ac:dyDescent="0.25">
      <c r="B572" s="81"/>
      <c r="C572" s="3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 spans="2:25" ht="15" x14ac:dyDescent="0.25">
      <c r="B573" s="81"/>
      <c r="C573" s="3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 spans="2:25" ht="15" x14ac:dyDescent="0.25">
      <c r="B574" s="81"/>
      <c r="C574" s="3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 spans="2:25" ht="15" x14ac:dyDescent="0.25">
      <c r="B575" s="81"/>
      <c r="C575" s="3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 spans="2:25" ht="15" x14ac:dyDescent="0.25">
      <c r="B576" s="81"/>
      <c r="C576" s="3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 spans="2:25" ht="15" x14ac:dyDescent="0.25">
      <c r="B577" s="81"/>
      <c r="C577" s="3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 spans="2:25" ht="15" x14ac:dyDescent="0.25">
      <c r="B578" s="81"/>
      <c r="C578" s="3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 spans="2:25" ht="15" x14ac:dyDescent="0.25">
      <c r="B579" s="81"/>
      <c r="C579" s="3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 spans="2:25" ht="15" x14ac:dyDescent="0.25">
      <c r="B580" s="81"/>
      <c r="C580" s="3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 spans="2:25" ht="15" x14ac:dyDescent="0.25">
      <c r="B581" s="81"/>
      <c r="C581" s="3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 spans="2:25" ht="15" x14ac:dyDescent="0.25">
      <c r="B582" s="81"/>
      <c r="C582" s="3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 spans="2:25" ht="15" x14ac:dyDescent="0.25">
      <c r="B583" s="81"/>
      <c r="C583" s="3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 spans="2:25" ht="15" x14ac:dyDescent="0.25">
      <c r="B584" s="81"/>
      <c r="C584" s="3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 spans="2:25" ht="15" x14ac:dyDescent="0.25">
      <c r="B585" s="81"/>
      <c r="C585" s="3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 spans="2:25" ht="15" x14ac:dyDescent="0.25">
      <c r="B586" s="81"/>
      <c r="C586" s="3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 spans="2:25" ht="15" x14ac:dyDescent="0.25">
      <c r="B587" s="81"/>
      <c r="C587" s="3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 spans="2:25" ht="15" x14ac:dyDescent="0.25">
      <c r="B588" s="81"/>
      <c r="C588" s="3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 spans="2:25" ht="15" x14ac:dyDescent="0.25">
      <c r="B589" s="81"/>
      <c r="C589" s="3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 spans="2:25" ht="15" x14ac:dyDescent="0.25">
      <c r="B590" s="81"/>
      <c r="C590" s="3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 spans="2:25" ht="15" x14ac:dyDescent="0.25">
      <c r="B591" s="81"/>
      <c r="C591" s="3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 spans="2:25" ht="15" x14ac:dyDescent="0.25">
      <c r="B592" s="81"/>
      <c r="C592" s="3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 spans="2:25" ht="15" x14ac:dyDescent="0.25">
      <c r="B593" s="81"/>
      <c r="C593" s="3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 spans="2:25" ht="15" x14ac:dyDescent="0.25">
      <c r="B594" s="81"/>
      <c r="C594" s="3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 spans="2:25" ht="15" x14ac:dyDescent="0.25">
      <c r="B595" s="81"/>
      <c r="C595" s="3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 spans="2:25" ht="15" x14ac:dyDescent="0.25">
      <c r="B596" s="81"/>
      <c r="C596" s="3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 spans="2:25" ht="15" x14ac:dyDescent="0.25">
      <c r="B597" s="81"/>
      <c r="C597" s="3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 spans="2:25" ht="15" x14ac:dyDescent="0.25">
      <c r="B598" s="81"/>
      <c r="C598" s="3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 spans="2:25" ht="15" x14ac:dyDescent="0.25">
      <c r="B599" s="81"/>
      <c r="C599" s="3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 spans="2:25" ht="15" x14ac:dyDescent="0.25">
      <c r="B600" s="81"/>
      <c r="C600" s="3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 spans="2:25" ht="15" x14ac:dyDescent="0.25">
      <c r="B601" s="81"/>
      <c r="C601" s="3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 spans="2:25" ht="15" x14ac:dyDescent="0.25">
      <c r="B602" s="81"/>
      <c r="C602" s="3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 spans="2:25" ht="15" x14ac:dyDescent="0.25">
      <c r="B603" s="81"/>
      <c r="C603" s="3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 spans="2:25" ht="15" x14ac:dyDescent="0.25">
      <c r="B604" s="81"/>
      <c r="C604" s="3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 spans="2:25" ht="15" x14ac:dyDescent="0.25">
      <c r="B605" s="81"/>
      <c r="C605" s="3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 spans="2:25" ht="15" x14ac:dyDescent="0.25">
      <c r="B606" s="81"/>
      <c r="C606" s="3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 spans="2:25" ht="15" x14ac:dyDescent="0.25">
      <c r="B607" s="81"/>
      <c r="C607" s="3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 spans="2:25" ht="15" x14ac:dyDescent="0.25">
      <c r="B608" s="81"/>
      <c r="C608" s="3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 spans="2:25" ht="15" x14ac:dyDescent="0.25">
      <c r="B609" s="81"/>
      <c r="C609" s="3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 spans="2:25" ht="15" x14ac:dyDescent="0.25">
      <c r="B610" s="81"/>
      <c r="C610" s="3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 spans="2:25" ht="15" x14ac:dyDescent="0.25">
      <c r="B611" s="81"/>
      <c r="C611" s="3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 spans="2:25" ht="15" x14ac:dyDescent="0.25">
      <c r="B612" s="81"/>
      <c r="C612" s="3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 spans="2:25" ht="15" x14ac:dyDescent="0.25">
      <c r="B613" s="81"/>
      <c r="C613" s="3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 spans="2:25" ht="15" x14ac:dyDescent="0.25">
      <c r="B614" s="81"/>
      <c r="C614" s="3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 spans="2:25" ht="15" x14ac:dyDescent="0.25">
      <c r="B615" s="81"/>
      <c r="C615" s="3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 spans="2:25" ht="15" x14ac:dyDescent="0.25">
      <c r="B616" s="81"/>
      <c r="C616" s="3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 spans="2:25" ht="15" x14ac:dyDescent="0.25">
      <c r="B617" s="81"/>
      <c r="C617" s="3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 spans="2:25" ht="15" x14ac:dyDescent="0.25">
      <c r="B618" s="81"/>
      <c r="C618" s="3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 spans="2:25" ht="15" x14ac:dyDescent="0.25">
      <c r="B619" s="81"/>
      <c r="C619" s="3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 spans="2:25" ht="15" x14ac:dyDescent="0.25">
      <c r="B620" s="81"/>
      <c r="C620" s="3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 spans="2:25" ht="15" x14ac:dyDescent="0.25">
      <c r="B621" s="81"/>
      <c r="C621" s="3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 spans="2:25" ht="15" x14ac:dyDescent="0.25">
      <c r="B622" s="81"/>
      <c r="C622" s="3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 spans="2:25" ht="15" x14ac:dyDescent="0.25">
      <c r="B623" s="81"/>
      <c r="C623" s="3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 spans="2:25" ht="15" x14ac:dyDescent="0.25">
      <c r="B624" s="81"/>
      <c r="C624" s="3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 spans="2:25" ht="15" x14ac:dyDescent="0.25">
      <c r="B625" s="81"/>
      <c r="C625" s="3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 spans="2:25" ht="15" x14ac:dyDescent="0.25">
      <c r="B626" s="81"/>
      <c r="C626" s="3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 spans="2:25" ht="15" x14ac:dyDescent="0.25">
      <c r="B627" s="81"/>
      <c r="C627" s="3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 spans="2:25" ht="15" x14ac:dyDescent="0.25">
      <c r="B628" s="81"/>
      <c r="C628" s="3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 spans="2:25" ht="15" x14ac:dyDescent="0.25">
      <c r="B629" s="81"/>
      <c r="C629" s="3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 spans="2:25" ht="15" x14ac:dyDescent="0.25">
      <c r="B630" s="81"/>
      <c r="C630" s="3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 spans="2:25" ht="15" x14ac:dyDescent="0.25">
      <c r="B631" s="81"/>
      <c r="C631" s="3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 spans="2:25" ht="15" x14ac:dyDescent="0.25">
      <c r="B632" s="81"/>
      <c r="C632" s="3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 spans="2:25" ht="15" x14ac:dyDescent="0.25">
      <c r="B633" s="81"/>
      <c r="C633" s="3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 spans="2:25" ht="15" x14ac:dyDescent="0.25">
      <c r="B634" s="81"/>
      <c r="C634" s="3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 spans="2:25" ht="15" x14ac:dyDescent="0.25">
      <c r="B635" s="81"/>
      <c r="C635" s="3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 spans="2:25" ht="15" x14ac:dyDescent="0.25">
      <c r="B636" s="81"/>
      <c r="C636" s="3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 spans="2:25" ht="15" x14ac:dyDescent="0.25">
      <c r="B637" s="81"/>
      <c r="C637" s="3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 spans="2:25" ht="15" x14ac:dyDescent="0.25">
      <c r="B638" s="81"/>
      <c r="C638" s="3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 spans="2:25" ht="15" x14ac:dyDescent="0.25">
      <c r="B639" s="81"/>
      <c r="C639" s="3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 spans="2:25" ht="15" x14ac:dyDescent="0.25">
      <c r="B640" s="81"/>
      <c r="C640" s="3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 spans="2:25" ht="15" x14ac:dyDescent="0.25">
      <c r="B641" s="81"/>
      <c r="C641" s="3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 spans="2:25" ht="15" x14ac:dyDescent="0.25">
      <c r="B642" s="81"/>
      <c r="C642" s="3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 spans="2:25" ht="15" x14ac:dyDescent="0.25">
      <c r="B643" s="81"/>
      <c r="C643" s="3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 spans="2:25" ht="15" x14ac:dyDescent="0.25">
      <c r="B644" s="81"/>
      <c r="C644" s="3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 spans="2:25" ht="15" x14ac:dyDescent="0.25">
      <c r="B645" s="81"/>
      <c r="C645" s="3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 spans="2:25" ht="15" x14ac:dyDescent="0.25">
      <c r="B646" s="81"/>
      <c r="C646" s="3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 spans="2:25" ht="15" x14ac:dyDescent="0.25">
      <c r="B647" s="81"/>
      <c r="C647" s="3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 spans="2:25" ht="15" x14ac:dyDescent="0.25">
      <c r="B648" s="81"/>
      <c r="C648" s="3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 spans="2:25" ht="15" x14ac:dyDescent="0.25">
      <c r="B649" s="81"/>
      <c r="C649" s="3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 spans="2:25" ht="15" x14ac:dyDescent="0.25">
      <c r="B650" s="81"/>
      <c r="C650" s="3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 spans="2:25" ht="15" x14ac:dyDescent="0.25">
      <c r="B651" s="81"/>
      <c r="C651" s="3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 spans="2:25" ht="15" x14ac:dyDescent="0.25">
      <c r="B652" s="81"/>
      <c r="C652" s="3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 spans="2:25" ht="15" x14ac:dyDescent="0.25">
      <c r="B653" s="81"/>
      <c r="C653" s="3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 spans="2:25" ht="15" x14ac:dyDescent="0.25">
      <c r="B654" s="81"/>
      <c r="C654" s="3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 spans="2:25" ht="15" x14ac:dyDescent="0.25">
      <c r="B655" s="81"/>
      <c r="C655" s="3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 spans="2:25" ht="15" x14ac:dyDescent="0.25">
      <c r="B656" s="81"/>
      <c r="C656" s="3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 spans="2:25" ht="15" x14ac:dyDescent="0.25">
      <c r="B657" s="81"/>
      <c r="C657" s="3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 spans="2:25" ht="15" x14ac:dyDescent="0.25">
      <c r="B658" s="81"/>
      <c r="C658" s="3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 spans="2:25" ht="15" x14ac:dyDescent="0.25">
      <c r="B659" s="81"/>
      <c r="C659" s="3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 spans="2:25" ht="15" x14ac:dyDescent="0.25">
      <c r="B660" s="81"/>
      <c r="C660" s="3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 spans="2:25" ht="15" x14ac:dyDescent="0.25">
      <c r="B661" s="81"/>
      <c r="C661" s="3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 spans="2:25" ht="15" x14ac:dyDescent="0.25">
      <c r="B662" s="81"/>
      <c r="C662" s="3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 spans="2:25" ht="15" x14ac:dyDescent="0.25">
      <c r="B663" s="81"/>
      <c r="C663" s="3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 spans="2:25" ht="15" x14ac:dyDescent="0.25">
      <c r="B664" s="81"/>
      <c r="C664" s="3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 spans="2:25" ht="15" x14ac:dyDescent="0.25">
      <c r="B665" s="81"/>
      <c r="C665" s="3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 spans="2:25" ht="15" x14ac:dyDescent="0.25">
      <c r="B666" s="81"/>
      <c r="C666" s="3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 spans="2:25" ht="15" x14ac:dyDescent="0.25">
      <c r="B667" s="81"/>
      <c r="C667" s="3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 spans="2:25" ht="15" x14ac:dyDescent="0.25">
      <c r="B668" s="81"/>
      <c r="C668" s="3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 spans="2:25" ht="15" x14ac:dyDescent="0.25">
      <c r="B669" s="81"/>
      <c r="C669" s="3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 spans="2:25" ht="15" x14ac:dyDescent="0.25">
      <c r="B670" s="81"/>
      <c r="C670" s="3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 spans="2:25" ht="15" x14ac:dyDescent="0.25">
      <c r="B671" s="81"/>
      <c r="C671" s="3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 spans="2:25" ht="15" x14ac:dyDescent="0.25">
      <c r="B672" s="81"/>
      <c r="C672" s="3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 spans="2:25" ht="15" x14ac:dyDescent="0.25">
      <c r="B673" s="81"/>
      <c r="C673" s="3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 spans="2:25" ht="15" x14ac:dyDescent="0.25">
      <c r="B674" s="81"/>
      <c r="C674" s="3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 spans="2:25" ht="15" x14ac:dyDescent="0.25">
      <c r="B675" s="81"/>
      <c r="C675" s="3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 spans="2:25" ht="15" x14ac:dyDescent="0.25">
      <c r="B676" s="81"/>
      <c r="C676" s="3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 spans="2:25" ht="15" x14ac:dyDescent="0.25">
      <c r="B677" s="81"/>
      <c r="C677" s="3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 spans="2:25" ht="15" x14ac:dyDescent="0.25">
      <c r="B678" s="81"/>
      <c r="C678" s="3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 spans="2:25" ht="15" x14ac:dyDescent="0.25">
      <c r="B679" s="81"/>
      <c r="C679" s="3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 spans="2:25" ht="15" x14ac:dyDescent="0.25">
      <c r="B680" s="81"/>
      <c r="C680" s="3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 spans="2:25" ht="15" x14ac:dyDescent="0.25">
      <c r="B681" s="81"/>
      <c r="C681" s="3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 spans="2:25" ht="15" x14ac:dyDescent="0.25">
      <c r="B682" s="81"/>
      <c r="C682" s="3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 spans="2:25" ht="15" x14ac:dyDescent="0.25">
      <c r="B683" s="81"/>
      <c r="C683" s="3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 spans="2:25" ht="15" x14ac:dyDescent="0.25">
      <c r="B684" s="81"/>
      <c r="C684" s="3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 spans="2:25" ht="15" x14ac:dyDescent="0.25">
      <c r="B685" s="81"/>
      <c r="C685" s="3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 spans="2:25" ht="15" x14ac:dyDescent="0.25">
      <c r="B686" s="81"/>
      <c r="C686" s="3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 spans="2:25" ht="15" x14ac:dyDescent="0.25">
      <c r="B687" s="81"/>
      <c r="C687" s="3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 spans="2:25" ht="15" x14ac:dyDescent="0.25">
      <c r="B688" s="81"/>
      <c r="C688" s="3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 spans="2:25" ht="15" x14ac:dyDescent="0.25">
      <c r="B689" s="81"/>
      <c r="C689" s="3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 spans="2:25" ht="15" x14ac:dyDescent="0.25">
      <c r="B690" s="81"/>
      <c r="C690" s="3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 spans="2:25" ht="15" x14ac:dyDescent="0.25">
      <c r="B691" s="81"/>
      <c r="C691" s="3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 spans="2:25" ht="15" x14ac:dyDescent="0.25">
      <c r="B692" s="81"/>
      <c r="C692" s="3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 spans="2:25" ht="15" x14ac:dyDescent="0.25">
      <c r="B693" s="81"/>
      <c r="C693" s="3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 spans="2:25" ht="15" x14ac:dyDescent="0.25">
      <c r="B694" s="81"/>
      <c r="C694" s="3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 spans="2:25" ht="15" x14ac:dyDescent="0.25">
      <c r="B695" s="81"/>
      <c r="C695" s="3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 spans="2:25" ht="15" x14ac:dyDescent="0.25">
      <c r="B696" s="81"/>
      <c r="C696" s="3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 spans="2:25" ht="15" x14ac:dyDescent="0.25">
      <c r="B697" s="81"/>
      <c r="C697" s="3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 spans="2:25" ht="15" x14ac:dyDescent="0.25">
      <c r="B698" s="81"/>
      <c r="C698" s="3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 spans="2:25" ht="15" x14ac:dyDescent="0.25">
      <c r="B699" s="81"/>
      <c r="C699" s="3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 spans="2:25" ht="15" x14ac:dyDescent="0.25">
      <c r="B700" s="81"/>
      <c r="C700" s="3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 spans="2:25" ht="15" x14ac:dyDescent="0.25">
      <c r="B701" s="81"/>
      <c r="C701" s="3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 spans="2:25" ht="15" x14ac:dyDescent="0.25">
      <c r="B702" s="81"/>
      <c r="C702" s="3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 spans="2:25" ht="15" x14ac:dyDescent="0.25">
      <c r="B703" s="81"/>
      <c r="C703" s="3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 spans="2:25" ht="15" x14ac:dyDescent="0.25">
      <c r="B704" s="81"/>
      <c r="C704" s="3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 spans="2:25" ht="15" x14ac:dyDescent="0.25">
      <c r="B705" s="81"/>
      <c r="C705" s="3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 spans="2:25" ht="15" x14ac:dyDescent="0.25">
      <c r="B706" s="81"/>
      <c r="C706" s="3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 spans="2:25" ht="15" x14ac:dyDescent="0.25">
      <c r="B707" s="81"/>
      <c r="C707" s="3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 spans="2:25" ht="15" x14ac:dyDescent="0.25">
      <c r="B708" s="81"/>
      <c r="C708" s="3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 spans="2:25" ht="15" x14ac:dyDescent="0.25">
      <c r="B709" s="81"/>
      <c r="C709" s="3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 spans="2:25" ht="15" x14ac:dyDescent="0.25">
      <c r="B710" s="81"/>
      <c r="C710" s="3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 spans="2:25" ht="15" x14ac:dyDescent="0.25">
      <c r="B711" s="81"/>
      <c r="C711" s="3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 spans="2:25" ht="15" x14ac:dyDescent="0.25">
      <c r="B712" s="81"/>
      <c r="C712" s="3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 spans="2:25" ht="15" x14ac:dyDescent="0.25">
      <c r="B713" s="81"/>
      <c r="C713" s="3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 spans="2:25" ht="15" x14ac:dyDescent="0.25">
      <c r="B714" s="81"/>
      <c r="C714" s="3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 spans="2:25" ht="15" x14ac:dyDescent="0.25">
      <c r="B715" s="81"/>
      <c r="C715" s="3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 spans="2:25" ht="15" x14ac:dyDescent="0.25">
      <c r="B716" s="81"/>
      <c r="C716" s="3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 spans="2:25" ht="15" x14ac:dyDescent="0.25">
      <c r="B717" s="81"/>
      <c r="C717" s="3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 spans="2:25" ht="15" x14ac:dyDescent="0.25">
      <c r="B718" s="81"/>
      <c r="C718" s="3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 spans="2:25" ht="15" x14ac:dyDescent="0.25">
      <c r="B719" s="81"/>
      <c r="C719" s="3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 spans="2:25" ht="15" x14ac:dyDescent="0.25">
      <c r="B720" s="81"/>
      <c r="C720" s="3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 spans="2:25" ht="15" x14ac:dyDescent="0.25">
      <c r="B721" s="81"/>
      <c r="C721" s="3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 spans="2:25" ht="15" x14ac:dyDescent="0.25">
      <c r="B722" s="81"/>
      <c r="C722" s="3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 spans="2:25" ht="15" x14ac:dyDescent="0.25">
      <c r="B723" s="81"/>
      <c r="C723" s="3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 spans="2:25" ht="15" x14ac:dyDescent="0.25">
      <c r="B724" s="81"/>
      <c r="C724" s="3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 spans="2:25" ht="15" x14ac:dyDescent="0.25">
      <c r="B725" s="81"/>
      <c r="C725" s="3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 spans="2:25" ht="15" x14ac:dyDescent="0.25">
      <c r="B726" s="81"/>
      <c r="C726" s="3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 spans="2:25" ht="15" x14ac:dyDescent="0.25">
      <c r="B727" s="81"/>
      <c r="C727" s="3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 spans="2:25" ht="15" x14ac:dyDescent="0.25">
      <c r="B728" s="81"/>
      <c r="C728" s="3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 spans="2:25" ht="15" x14ac:dyDescent="0.25">
      <c r="B729" s="81"/>
      <c r="C729" s="3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 spans="2:25" ht="15" x14ac:dyDescent="0.25">
      <c r="B730" s="81"/>
      <c r="C730" s="3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 spans="2:25" ht="15" x14ac:dyDescent="0.25">
      <c r="B731" s="81"/>
      <c r="C731" s="3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 spans="2:25" ht="15" x14ac:dyDescent="0.25">
      <c r="B732" s="81"/>
      <c r="C732" s="3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 spans="2:25" ht="15" x14ac:dyDescent="0.25">
      <c r="B733" s="81"/>
      <c r="C733" s="3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 spans="2:25" ht="15" x14ac:dyDescent="0.25">
      <c r="B734" s="81"/>
      <c r="C734" s="3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 spans="2:25" ht="15" x14ac:dyDescent="0.25">
      <c r="B735" s="81"/>
      <c r="C735" s="3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 spans="2:25" ht="15" x14ac:dyDescent="0.25">
      <c r="B736" s="81"/>
      <c r="C736" s="3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 spans="2:25" ht="15" x14ac:dyDescent="0.25">
      <c r="B737" s="81"/>
      <c r="C737" s="3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 spans="2:25" ht="15" x14ac:dyDescent="0.25">
      <c r="B738" s="81"/>
      <c r="C738" s="3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 spans="2:25" ht="15" x14ac:dyDescent="0.25">
      <c r="B739" s="81"/>
      <c r="C739" s="3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 spans="2:25" ht="15" x14ac:dyDescent="0.25">
      <c r="B740" s="81"/>
      <c r="C740" s="3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 spans="2:25" ht="15" x14ac:dyDescent="0.25">
      <c r="B741" s="81"/>
      <c r="C741" s="3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 spans="2:25" ht="15" x14ac:dyDescent="0.25">
      <c r="B742" s="81"/>
      <c r="C742" s="3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 spans="2:25" ht="15" x14ac:dyDescent="0.25">
      <c r="B743" s="81"/>
      <c r="C743" s="3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 spans="2:25" ht="15" x14ac:dyDescent="0.25">
      <c r="B744" s="81"/>
      <c r="C744" s="3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 spans="2:25" ht="15" x14ac:dyDescent="0.25">
      <c r="B745" s="81"/>
      <c r="C745" s="3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 spans="2:25" ht="15" x14ac:dyDescent="0.25">
      <c r="B746" s="81"/>
      <c r="C746" s="3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 spans="2:25" ht="15" x14ac:dyDescent="0.25">
      <c r="B747" s="81"/>
      <c r="C747" s="3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 spans="2:25" ht="15" x14ac:dyDescent="0.25">
      <c r="B748" s="81"/>
      <c r="C748" s="3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 spans="2:25" ht="15" x14ac:dyDescent="0.25">
      <c r="B749" s="81"/>
      <c r="C749" s="3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 spans="2:25" ht="15" x14ac:dyDescent="0.25">
      <c r="B750" s="81"/>
      <c r="C750" s="3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 spans="2:25" ht="15" x14ac:dyDescent="0.25">
      <c r="B751" s="81"/>
      <c r="C751" s="3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 spans="2:25" ht="15" x14ac:dyDescent="0.25">
      <c r="B752" s="81"/>
      <c r="C752" s="3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 spans="2:25" ht="15" x14ac:dyDescent="0.25">
      <c r="B753" s="81"/>
      <c r="C753" s="3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 spans="2:25" ht="15" x14ac:dyDescent="0.25">
      <c r="B754" s="81"/>
      <c r="C754" s="3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 spans="2:25" ht="15" x14ac:dyDescent="0.25">
      <c r="B755" s="81"/>
      <c r="C755" s="3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 spans="2:25" ht="15" x14ac:dyDescent="0.25">
      <c r="B756" s="81"/>
      <c r="C756" s="3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 spans="2:25" ht="15" x14ac:dyDescent="0.25">
      <c r="B757" s="81"/>
      <c r="C757" s="3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 spans="2:25" ht="15" x14ac:dyDescent="0.25">
      <c r="B758" s="81"/>
      <c r="C758" s="3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 spans="2:25" ht="15" x14ac:dyDescent="0.25">
      <c r="B759" s="81"/>
      <c r="C759" s="3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 spans="2:25" ht="15" x14ac:dyDescent="0.25">
      <c r="B760" s="81"/>
      <c r="C760" s="3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 spans="2:25" ht="15" x14ac:dyDescent="0.25">
      <c r="B761" s="81"/>
      <c r="C761" s="3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 spans="2:25" ht="15" x14ac:dyDescent="0.25">
      <c r="B762" s="81"/>
      <c r="C762" s="3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 spans="2:25" ht="15" x14ac:dyDescent="0.25">
      <c r="B763" s="81"/>
      <c r="C763" s="3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 spans="2:25" ht="15" x14ac:dyDescent="0.25">
      <c r="B764" s="81"/>
      <c r="C764" s="3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 spans="2:25" ht="15" x14ac:dyDescent="0.25">
      <c r="B765" s="81"/>
      <c r="C765" s="3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 spans="2:25" ht="15" x14ac:dyDescent="0.25">
      <c r="B766" s="81"/>
      <c r="C766" s="3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 spans="2:25" ht="15" x14ac:dyDescent="0.25">
      <c r="B767" s="81"/>
      <c r="C767" s="3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 spans="2:25" ht="15" x14ac:dyDescent="0.25">
      <c r="B768" s="81"/>
      <c r="C768" s="3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 spans="2:25" ht="15" x14ac:dyDescent="0.25">
      <c r="B769" s="81"/>
      <c r="C769" s="3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 spans="2:25" ht="15" x14ac:dyDescent="0.25">
      <c r="B770" s="81"/>
      <c r="C770" s="3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 spans="2:25" ht="15" x14ac:dyDescent="0.25">
      <c r="B771" s="81"/>
      <c r="C771" s="3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 spans="2:25" ht="15" x14ac:dyDescent="0.25">
      <c r="B772" s="81"/>
      <c r="C772" s="3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 spans="2:25" ht="15" x14ac:dyDescent="0.25">
      <c r="B773" s="81"/>
      <c r="C773" s="3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 spans="2:25" ht="15" x14ac:dyDescent="0.25">
      <c r="B774" s="81"/>
      <c r="C774" s="3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 spans="2:25" ht="15" x14ac:dyDescent="0.25">
      <c r="B775" s="81"/>
      <c r="C775" s="3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 spans="2:25" ht="15" x14ac:dyDescent="0.25">
      <c r="B776" s="81"/>
      <c r="C776" s="3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 spans="2:25" ht="15" x14ac:dyDescent="0.25">
      <c r="B777" s="81"/>
      <c r="C777" s="3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 spans="2:25" ht="15" x14ac:dyDescent="0.25">
      <c r="B778" s="81"/>
      <c r="C778" s="3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 spans="2:25" ht="15" x14ac:dyDescent="0.25">
      <c r="B779" s="81"/>
      <c r="C779" s="3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 spans="2:25" ht="15" x14ac:dyDescent="0.25">
      <c r="B780" s="81"/>
      <c r="C780" s="3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 spans="2:25" ht="15" x14ac:dyDescent="0.25">
      <c r="B781" s="81"/>
      <c r="C781" s="3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 spans="2:25" ht="15" x14ac:dyDescent="0.25">
      <c r="B782" s="81"/>
      <c r="C782" s="3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 spans="2:25" ht="15" x14ac:dyDescent="0.25">
      <c r="B783" s="81"/>
      <c r="C783" s="3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 spans="2:25" ht="15" x14ac:dyDescent="0.25">
      <c r="B784" s="81"/>
      <c r="C784" s="3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 spans="2:25" ht="15" x14ac:dyDescent="0.25">
      <c r="B785" s="81"/>
      <c r="C785" s="3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 spans="2:25" ht="15" x14ac:dyDescent="0.25">
      <c r="B786" s="81"/>
      <c r="C786" s="3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 spans="2:25" ht="15" x14ac:dyDescent="0.25">
      <c r="B787" s="81"/>
      <c r="C787" s="3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 spans="2:25" ht="15" x14ac:dyDescent="0.25">
      <c r="B788" s="81"/>
      <c r="C788" s="3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 spans="2:25" ht="15" x14ac:dyDescent="0.25">
      <c r="B789" s="81"/>
      <c r="C789" s="3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 spans="2:25" ht="15" x14ac:dyDescent="0.25">
      <c r="B790" s="81"/>
      <c r="C790" s="3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 spans="2:25" ht="15" x14ac:dyDescent="0.25">
      <c r="B791" s="81"/>
      <c r="C791" s="3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 spans="2:25" ht="15" x14ac:dyDescent="0.25">
      <c r="B792" s="81"/>
      <c r="C792" s="3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 spans="2:25" ht="15" x14ac:dyDescent="0.25">
      <c r="B793" s="81"/>
      <c r="C793" s="3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 spans="2:25" ht="15" x14ac:dyDescent="0.25">
      <c r="B794" s="81"/>
      <c r="C794" s="3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 spans="2:25" ht="15" x14ac:dyDescent="0.25">
      <c r="B795" s="81"/>
      <c r="C795" s="3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 spans="2:25" ht="15" x14ac:dyDescent="0.25">
      <c r="B796" s="81"/>
      <c r="C796" s="3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 spans="2:25" ht="15" x14ac:dyDescent="0.25">
      <c r="B797" s="81"/>
      <c r="C797" s="3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 spans="2:25" ht="15" x14ac:dyDescent="0.25">
      <c r="B798" s="81"/>
      <c r="C798" s="3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 spans="2:25" ht="15" x14ac:dyDescent="0.25">
      <c r="B799" s="81"/>
      <c r="C799" s="3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 spans="2:25" ht="15" x14ac:dyDescent="0.25">
      <c r="B800" s="81"/>
      <c r="C800" s="3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 spans="2:25" ht="15" x14ac:dyDescent="0.25">
      <c r="B801" s="81"/>
      <c r="C801" s="3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 spans="2:25" ht="15" x14ac:dyDescent="0.25">
      <c r="B802" s="81"/>
      <c r="C802" s="3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 spans="2:25" ht="15" x14ac:dyDescent="0.25">
      <c r="B803" s="81"/>
      <c r="C803" s="3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 spans="2:25" ht="15" x14ac:dyDescent="0.25">
      <c r="B804" s="81"/>
      <c r="C804" s="3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 spans="2:25" ht="15" x14ac:dyDescent="0.25">
      <c r="B805" s="81"/>
      <c r="C805" s="3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 spans="2:25" ht="15" x14ac:dyDescent="0.25">
      <c r="B806" s="81"/>
      <c r="C806" s="3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 spans="2:25" ht="15" x14ac:dyDescent="0.25">
      <c r="B807" s="81"/>
      <c r="C807" s="3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 spans="2:25" ht="15" x14ac:dyDescent="0.25">
      <c r="B808" s="81"/>
      <c r="C808" s="3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 spans="2:25" ht="15" x14ac:dyDescent="0.25">
      <c r="B809" s="81"/>
      <c r="C809" s="3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 spans="2:25" ht="15" x14ac:dyDescent="0.25">
      <c r="B810" s="81"/>
      <c r="C810" s="3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 spans="2:25" ht="15" x14ac:dyDescent="0.25">
      <c r="B811" s="81"/>
      <c r="C811" s="3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 spans="2:25" ht="15" x14ac:dyDescent="0.25">
      <c r="B812" s="81"/>
      <c r="C812" s="3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 spans="2:25" ht="15" x14ac:dyDescent="0.25">
      <c r="B813" s="81"/>
      <c r="C813" s="3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 spans="2:25" ht="15" x14ac:dyDescent="0.25">
      <c r="B814" s="81"/>
      <c r="C814" s="3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 spans="2:25" ht="15" x14ac:dyDescent="0.25">
      <c r="B815" s="81"/>
      <c r="C815" s="3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 spans="2:25" ht="15" x14ac:dyDescent="0.25">
      <c r="B816" s="81"/>
      <c r="C816" s="3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 spans="2:25" ht="15" x14ac:dyDescent="0.25">
      <c r="B817" s="81"/>
      <c r="C817" s="3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 spans="2:25" ht="15" x14ac:dyDescent="0.25">
      <c r="B818" s="81"/>
      <c r="C818" s="3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 spans="2:25" ht="15" x14ac:dyDescent="0.25">
      <c r="B819" s="81"/>
      <c r="C819" s="3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 spans="2:25" ht="15" x14ac:dyDescent="0.25">
      <c r="B820" s="81"/>
      <c r="C820" s="3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 spans="2:25" ht="15" x14ac:dyDescent="0.25">
      <c r="B821" s="81"/>
      <c r="C821" s="3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 spans="2:25" ht="15" x14ac:dyDescent="0.25">
      <c r="B822" s="81"/>
      <c r="C822" s="3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 spans="2:25" ht="15" x14ac:dyDescent="0.25">
      <c r="B823" s="81"/>
      <c r="C823" s="3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 spans="2:25" ht="15" x14ac:dyDescent="0.25">
      <c r="B824" s="81"/>
      <c r="C824" s="3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 spans="2:25" ht="15" x14ac:dyDescent="0.25">
      <c r="B825" s="81"/>
      <c r="C825" s="3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 spans="2:25" ht="15" x14ac:dyDescent="0.25">
      <c r="B826" s="81"/>
      <c r="C826" s="3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 spans="2:25" ht="15" x14ac:dyDescent="0.25">
      <c r="B827" s="81"/>
      <c r="C827" s="3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 spans="2:25" ht="15" x14ac:dyDescent="0.25">
      <c r="B828" s="81"/>
      <c r="C828" s="3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 spans="2:25" ht="15" x14ac:dyDescent="0.25">
      <c r="B829" s="81"/>
      <c r="C829" s="3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 spans="2:25" ht="15" x14ac:dyDescent="0.25">
      <c r="B830" s="81"/>
      <c r="C830" s="3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 spans="2:25" ht="15" x14ac:dyDescent="0.25">
      <c r="B831" s="81"/>
      <c r="C831" s="3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 spans="2:25" ht="15" x14ac:dyDescent="0.25">
      <c r="B832" s="81"/>
      <c r="C832" s="3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 spans="2:25" ht="15" x14ac:dyDescent="0.25">
      <c r="B833" s="81"/>
      <c r="C833" s="3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 spans="2:25" ht="15" x14ac:dyDescent="0.25">
      <c r="B834" s="81"/>
      <c r="C834" s="3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 spans="2:25" ht="15" x14ac:dyDescent="0.25">
      <c r="B835" s="81"/>
      <c r="C835" s="3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 spans="2:25" ht="15" x14ac:dyDescent="0.25">
      <c r="B836" s="81"/>
      <c r="C836" s="3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 spans="2:25" ht="15" x14ac:dyDescent="0.25">
      <c r="B837" s="81"/>
      <c r="C837" s="3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 spans="2:25" ht="15" x14ac:dyDescent="0.25">
      <c r="B838" s="81"/>
      <c r="C838" s="3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 spans="2:25" ht="15" x14ac:dyDescent="0.25">
      <c r="B839" s="81"/>
      <c r="C839" s="3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 spans="2:25" ht="15" x14ac:dyDescent="0.25">
      <c r="B840" s="81"/>
      <c r="C840" s="3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 spans="2:25" ht="15" x14ac:dyDescent="0.25">
      <c r="B841" s="81"/>
      <c r="C841" s="3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 spans="2:25" ht="15" x14ac:dyDescent="0.25">
      <c r="B842" s="81"/>
      <c r="C842" s="3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 spans="2:25" ht="15" x14ac:dyDescent="0.25">
      <c r="B843" s="81"/>
      <c r="C843" s="3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 spans="2:25" ht="15" x14ac:dyDescent="0.25">
      <c r="B844" s="81"/>
      <c r="C844" s="3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 spans="2:25" ht="15" x14ac:dyDescent="0.25">
      <c r="B845" s="81"/>
      <c r="C845" s="3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 spans="2:25" ht="15" x14ac:dyDescent="0.25">
      <c r="B846" s="81"/>
      <c r="C846" s="3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 spans="2:25" ht="15" x14ac:dyDescent="0.25">
      <c r="B847" s="81"/>
      <c r="C847" s="3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 spans="2:25" ht="15" x14ac:dyDescent="0.25">
      <c r="B848" s="81"/>
      <c r="C848" s="3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 spans="2:25" ht="15" x14ac:dyDescent="0.25">
      <c r="B849" s="81"/>
      <c r="C849" s="3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 spans="2:25" ht="15" x14ac:dyDescent="0.25">
      <c r="B850" s="81"/>
      <c r="C850" s="3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 spans="2:25" ht="15" x14ac:dyDescent="0.25">
      <c r="B851" s="81"/>
      <c r="C851" s="3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 spans="2:25" ht="15" x14ac:dyDescent="0.25">
      <c r="B852" s="81"/>
      <c r="C852" s="3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 spans="2:25" ht="15" x14ac:dyDescent="0.25">
      <c r="B853" s="81"/>
      <c r="C853" s="3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 spans="2:25" ht="15" x14ac:dyDescent="0.25">
      <c r="B854" s="81"/>
      <c r="C854" s="3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 spans="2:25" ht="15" x14ac:dyDescent="0.25">
      <c r="B855" s="81"/>
      <c r="C855" s="3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 spans="2:25" ht="15" x14ac:dyDescent="0.25">
      <c r="B856" s="81"/>
      <c r="C856" s="3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 spans="2:25" ht="15" x14ac:dyDescent="0.25">
      <c r="B857" s="81"/>
      <c r="C857" s="3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 spans="2:25" ht="15" x14ac:dyDescent="0.25">
      <c r="B858" s="81"/>
      <c r="C858" s="3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 spans="2:25" ht="15" x14ac:dyDescent="0.25">
      <c r="B859" s="81"/>
      <c r="C859" s="3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 spans="2:25" ht="15" x14ac:dyDescent="0.25">
      <c r="B860" s="81"/>
      <c r="C860" s="3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 spans="2:25" ht="15" x14ac:dyDescent="0.25">
      <c r="B861" s="81"/>
      <c r="C861" s="3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 spans="2:25" ht="15" x14ac:dyDescent="0.25">
      <c r="B862" s="81"/>
      <c r="C862" s="3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 spans="2:25" ht="15" x14ac:dyDescent="0.25">
      <c r="B863" s="81"/>
      <c r="C863" s="3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 spans="2:25" ht="15" x14ac:dyDescent="0.25">
      <c r="B864" s="81"/>
      <c r="C864" s="3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 spans="2:25" ht="15" x14ac:dyDescent="0.25">
      <c r="B865" s="81"/>
      <c r="C865" s="3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 spans="2:25" ht="15" x14ac:dyDescent="0.25">
      <c r="B866" s="81"/>
      <c r="C866" s="3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 spans="2:25" ht="15" x14ac:dyDescent="0.25">
      <c r="B867" s="81"/>
      <c r="C867" s="3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 spans="2:25" ht="15" x14ac:dyDescent="0.25">
      <c r="B868" s="81"/>
      <c r="C868" s="3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 spans="2:25" ht="15" x14ac:dyDescent="0.25">
      <c r="B869" s="81"/>
      <c r="C869" s="3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 spans="2:25" ht="15" x14ac:dyDescent="0.25">
      <c r="B870" s="81"/>
      <c r="C870" s="3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 spans="2:25" ht="15" x14ac:dyDescent="0.25">
      <c r="B871" s="81"/>
      <c r="C871" s="3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 spans="2:25" ht="15" x14ac:dyDescent="0.25">
      <c r="B872" s="81"/>
      <c r="C872" s="3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 spans="2:25" ht="15" x14ac:dyDescent="0.25">
      <c r="B873" s="81"/>
      <c r="C873" s="3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 spans="2:25" ht="15" x14ac:dyDescent="0.25">
      <c r="B874" s="81"/>
      <c r="C874" s="3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 spans="2:25" ht="15" x14ac:dyDescent="0.25">
      <c r="B875" s="81"/>
      <c r="C875" s="3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 spans="2:25" ht="15" x14ac:dyDescent="0.25">
      <c r="B876" s="81"/>
      <c r="C876" s="3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 spans="2:25" ht="15" x14ac:dyDescent="0.25">
      <c r="B877" s="81"/>
      <c r="C877" s="3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 spans="2:25" ht="15" x14ac:dyDescent="0.25">
      <c r="B878" s="81"/>
      <c r="C878" s="3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 spans="2:25" ht="15" x14ac:dyDescent="0.25">
      <c r="B879" s="81"/>
      <c r="C879" s="3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 spans="2:25" ht="15" x14ac:dyDescent="0.25">
      <c r="B880" s="81"/>
      <c r="C880" s="3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 spans="2:25" ht="15" x14ac:dyDescent="0.25">
      <c r="B881" s="81"/>
      <c r="C881" s="3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 spans="2:25" ht="15" x14ac:dyDescent="0.25">
      <c r="B882" s="81"/>
      <c r="C882" s="3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 spans="2:25" ht="15" x14ac:dyDescent="0.25">
      <c r="B883" s="81"/>
      <c r="C883" s="3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 spans="2:25" ht="15" x14ac:dyDescent="0.25">
      <c r="B884" s="81"/>
      <c r="C884" s="3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 spans="2:25" ht="15" x14ac:dyDescent="0.25">
      <c r="B885" s="81"/>
      <c r="C885" s="3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 spans="2:25" ht="15" x14ac:dyDescent="0.25">
      <c r="B886" s="81"/>
      <c r="C886" s="3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 spans="2:25" ht="15" x14ac:dyDescent="0.25">
      <c r="B887" s="81"/>
      <c r="C887" s="3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 spans="2:25" ht="15" x14ac:dyDescent="0.25">
      <c r="B888" s="81"/>
      <c r="C888" s="3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 spans="2:25" ht="15" x14ac:dyDescent="0.25">
      <c r="B889" s="81"/>
      <c r="C889" s="3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 spans="2:25" ht="15" x14ac:dyDescent="0.25">
      <c r="B890" s="81"/>
      <c r="C890" s="3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 spans="2:25" ht="15" x14ac:dyDescent="0.25">
      <c r="B891" s="81"/>
      <c r="C891" s="3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 spans="2:25" ht="15" x14ac:dyDescent="0.25">
      <c r="B892" s="81"/>
      <c r="C892" s="3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 spans="2:25" ht="15" x14ac:dyDescent="0.25">
      <c r="B893" s="81"/>
      <c r="C893" s="3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 spans="2:25" ht="15" x14ac:dyDescent="0.25">
      <c r="B894" s="81"/>
      <c r="C894" s="3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 spans="2:25" ht="15" x14ac:dyDescent="0.25">
      <c r="B895" s="81"/>
      <c r="C895" s="3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 spans="2:25" ht="15" x14ac:dyDescent="0.25">
      <c r="B896" s="81"/>
      <c r="C896" s="3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 spans="2:25" ht="15" x14ac:dyDescent="0.25">
      <c r="B897" s="81"/>
      <c r="C897" s="3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 spans="2:25" ht="15" x14ac:dyDescent="0.25">
      <c r="B898" s="81"/>
      <c r="C898" s="3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 spans="2:25" ht="15" x14ac:dyDescent="0.25">
      <c r="B899" s="81"/>
      <c r="C899" s="3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 spans="2:25" ht="15" x14ac:dyDescent="0.25">
      <c r="B900" s="81"/>
      <c r="C900" s="3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 spans="2:25" ht="15" x14ac:dyDescent="0.25">
      <c r="B901" s="81"/>
      <c r="C901" s="3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 spans="2:25" ht="15" x14ac:dyDescent="0.25">
      <c r="B902" s="81"/>
      <c r="C902" s="3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 spans="2:25" ht="15" x14ac:dyDescent="0.25">
      <c r="B903" s="81"/>
      <c r="C903" s="3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 spans="2:25" ht="15" x14ac:dyDescent="0.25">
      <c r="B904" s="81"/>
      <c r="C904" s="3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 spans="2:25" ht="15" x14ac:dyDescent="0.25">
      <c r="B905" s="81"/>
      <c r="C905" s="3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 spans="2:25" ht="15" x14ac:dyDescent="0.25">
      <c r="B906" s="81"/>
      <c r="C906" s="3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 spans="2:25" ht="15" x14ac:dyDescent="0.25">
      <c r="B907" s="81"/>
      <c r="C907" s="3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 spans="2:25" ht="15" x14ac:dyDescent="0.25">
      <c r="B908" s="81"/>
      <c r="C908" s="3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 spans="2:25" ht="15" x14ac:dyDescent="0.25">
      <c r="B909" s="81"/>
      <c r="C909" s="3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 spans="2:25" ht="15" x14ac:dyDescent="0.25">
      <c r="B910" s="81"/>
      <c r="C910" s="3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 spans="2:25" ht="15" x14ac:dyDescent="0.25">
      <c r="B911" s="81"/>
      <c r="C911" s="3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 spans="2:25" ht="15" x14ac:dyDescent="0.25">
      <c r="B912" s="81"/>
      <c r="C912" s="3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 spans="2:25" ht="15" x14ac:dyDescent="0.25">
      <c r="B913" s="81"/>
      <c r="C913" s="3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 spans="2:25" ht="15" x14ac:dyDescent="0.25">
      <c r="B914" s="81"/>
      <c r="C914" s="3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 spans="2:25" ht="15" x14ac:dyDescent="0.25">
      <c r="B915" s="81"/>
      <c r="C915" s="3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 spans="2:25" ht="15" x14ac:dyDescent="0.25">
      <c r="B916" s="81"/>
      <c r="C916" s="3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 spans="2:25" ht="15" x14ac:dyDescent="0.25">
      <c r="B917" s="81"/>
      <c r="C917" s="3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 spans="2:25" ht="15" x14ac:dyDescent="0.25">
      <c r="B918" s="81"/>
      <c r="C918" s="3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 spans="2:25" ht="15" x14ac:dyDescent="0.25">
      <c r="B919" s="81"/>
      <c r="C919" s="3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 spans="2:25" ht="15" x14ac:dyDescent="0.25">
      <c r="B920" s="81"/>
      <c r="C920" s="3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 spans="2:25" ht="15" x14ac:dyDescent="0.25">
      <c r="B921" s="81"/>
      <c r="C921" s="3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 spans="2:25" ht="15" x14ac:dyDescent="0.25">
      <c r="B922" s="81"/>
      <c r="C922" s="3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 spans="2:25" ht="15" x14ac:dyDescent="0.25">
      <c r="B923" s="81"/>
      <c r="C923" s="3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 spans="2:25" ht="15" x14ac:dyDescent="0.25">
      <c r="B924" s="81"/>
      <c r="C924" s="3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 spans="2:25" ht="15" x14ac:dyDescent="0.25">
      <c r="B925" s="81"/>
      <c r="C925" s="3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 spans="2:25" ht="15" x14ac:dyDescent="0.25">
      <c r="B926" s="81"/>
      <c r="C926" s="3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 spans="2:25" ht="15" x14ac:dyDescent="0.25">
      <c r="B927" s="81"/>
      <c r="C927" s="3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 spans="2:25" ht="15" x14ac:dyDescent="0.25">
      <c r="B928" s="81"/>
      <c r="C928" s="3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 spans="2:25" ht="15" x14ac:dyDescent="0.25">
      <c r="B929" s="81"/>
      <c r="C929" s="3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 spans="2:25" ht="15" x14ac:dyDescent="0.25">
      <c r="B930" s="81"/>
      <c r="C930" s="3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 spans="2:25" ht="15" x14ac:dyDescent="0.25">
      <c r="B931" s="81"/>
      <c r="C931" s="3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 spans="2:25" ht="15" x14ac:dyDescent="0.25">
      <c r="B932" s="81"/>
      <c r="C932" s="3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 spans="2:25" ht="15" x14ac:dyDescent="0.25">
      <c r="B933" s="81"/>
      <c r="C933" s="3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 spans="2:25" ht="15" x14ac:dyDescent="0.25">
      <c r="B934" s="81"/>
      <c r="C934" s="3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 spans="2:25" ht="15" x14ac:dyDescent="0.25">
      <c r="B935" s="81"/>
      <c r="C935" s="3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 spans="2:25" ht="15" x14ac:dyDescent="0.25">
      <c r="B936" s="81"/>
      <c r="C936" s="3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 spans="2:25" ht="15" x14ac:dyDescent="0.25">
      <c r="B937" s="81"/>
      <c r="C937" s="3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 spans="2:25" ht="15" x14ac:dyDescent="0.25">
      <c r="B938" s="81"/>
      <c r="C938" s="3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 spans="2:25" ht="15" x14ac:dyDescent="0.25">
      <c r="B939" s="81"/>
      <c r="C939" s="3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 spans="2:25" ht="15" x14ac:dyDescent="0.25">
      <c r="B940" s="81"/>
      <c r="C940" s="3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 spans="2:25" ht="15" x14ac:dyDescent="0.25">
      <c r="B941" s="81"/>
      <c r="C941" s="3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 spans="2:25" ht="15" x14ac:dyDescent="0.25">
      <c r="B942" s="81"/>
      <c r="C942" s="3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 spans="2:25" ht="15" x14ac:dyDescent="0.25">
      <c r="B943" s="81"/>
      <c r="C943" s="3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 spans="2:25" ht="15" x14ac:dyDescent="0.25">
      <c r="B944" s="81"/>
      <c r="C944" s="3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 spans="2:25" ht="15" x14ac:dyDescent="0.25">
      <c r="B945" s="81"/>
      <c r="C945" s="3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 spans="2:25" ht="15" x14ac:dyDescent="0.25">
      <c r="B946" s="81"/>
      <c r="C946" s="3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 spans="2:25" ht="15" x14ac:dyDescent="0.25">
      <c r="B947" s="81"/>
      <c r="C947" s="3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 spans="2:25" ht="15" x14ac:dyDescent="0.25">
      <c r="B948" s="81"/>
      <c r="C948" s="3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 spans="2:25" ht="15" x14ac:dyDescent="0.25">
      <c r="B949" s="81"/>
      <c r="C949" s="3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 spans="2:25" ht="15" x14ac:dyDescent="0.25">
      <c r="B950" s="81"/>
      <c r="C950" s="3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 spans="2:25" ht="15" x14ac:dyDescent="0.25">
      <c r="B951" s="81"/>
      <c r="C951" s="3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 spans="2:25" ht="15" x14ac:dyDescent="0.25">
      <c r="B952" s="81"/>
      <c r="C952" s="3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 spans="2:25" ht="15" x14ac:dyDescent="0.25">
      <c r="B953" s="81"/>
      <c r="C953" s="3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 spans="2:25" ht="15" x14ac:dyDescent="0.25">
      <c r="B954" s="81"/>
      <c r="C954" s="3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 spans="2:25" ht="15" x14ac:dyDescent="0.25">
      <c r="B955" s="81"/>
      <c r="C955" s="3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 spans="2:25" ht="15" x14ac:dyDescent="0.25">
      <c r="B956" s="81"/>
      <c r="C956" s="3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 spans="2:25" ht="15" x14ac:dyDescent="0.25">
      <c r="B957" s="81"/>
      <c r="C957" s="3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 spans="2:25" ht="15" x14ac:dyDescent="0.25">
      <c r="B958" s="81"/>
      <c r="C958" s="3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 spans="2:25" ht="15" x14ac:dyDescent="0.25">
      <c r="B959" s="81"/>
      <c r="C959" s="3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 spans="2:25" ht="15" x14ac:dyDescent="0.25">
      <c r="B960" s="81"/>
      <c r="C960" s="3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 spans="2:25" ht="15" x14ac:dyDescent="0.25">
      <c r="B961" s="81"/>
      <c r="C961" s="3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 spans="2:25" ht="15" x14ac:dyDescent="0.25">
      <c r="B962" s="81"/>
      <c r="C962" s="3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 spans="2:25" ht="15" x14ac:dyDescent="0.25">
      <c r="B963" s="81"/>
      <c r="C963" s="3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 spans="2:25" ht="15" x14ac:dyDescent="0.25">
      <c r="B964" s="81"/>
      <c r="C964" s="3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 spans="2:25" ht="15" x14ac:dyDescent="0.25">
      <c r="B965" s="81"/>
      <c r="C965" s="3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 spans="2:25" ht="15" x14ac:dyDescent="0.25">
      <c r="B966" s="81"/>
      <c r="C966" s="3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 spans="2:25" ht="15" x14ac:dyDescent="0.25">
      <c r="B967" s="81"/>
      <c r="C967" s="3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 spans="2:25" ht="15" x14ac:dyDescent="0.25">
      <c r="B968" s="81"/>
      <c r="C968" s="3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 spans="2:25" ht="15" x14ac:dyDescent="0.25">
      <c r="B969" s="81"/>
      <c r="C969" s="3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 spans="2:25" ht="15" x14ac:dyDescent="0.25">
      <c r="B970" s="81"/>
      <c r="C970" s="3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 spans="2:25" ht="15" x14ac:dyDescent="0.25">
      <c r="B971" s="81"/>
      <c r="C971" s="3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 spans="2:25" ht="15" x14ac:dyDescent="0.25">
      <c r="B972" s="81"/>
      <c r="C972" s="3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 spans="2:25" ht="15" x14ac:dyDescent="0.25">
      <c r="B973" s="81"/>
      <c r="C973" s="3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 spans="2:25" ht="15" x14ac:dyDescent="0.25">
      <c r="B974" s="81"/>
      <c r="C974" s="3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 spans="2:25" ht="15" x14ac:dyDescent="0.25">
      <c r="B975" s="81"/>
      <c r="C975" s="3"/>
      <c r="D975" s="81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  <c r="Y975" s="81"/>
    </row>
    <row r="976" spans="2:25" ht="15" x14ac:dyDescent="0.25">
      <c r="B976" s="81"/>
      <c r="C976" s="3"/>
      <c r="D976" s="81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  <c r="Y976" s="81"/>
    </row>
    <row r="977" spans="2:25" ht="15" x14ac:dyDescent="0.25">
      <c r="B977" s="81"/>
      <c r="C977" s="3"/>
      <c r="D977" s="81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  <c r="Y977" s="81"/>
    </row>
    <row r="978" spans="2:25" ht="15" x14ac:dyDescent="0.25">
      <c r="B978" s="81"/>
      <c r="C978" s="3"/>
      <c r="D978" s="81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  <c r="Y978" s="81"/>
    </row>
    <row r="979" spans="2:25" ht="15" x14ac:dyDescent="0.25">
      <c r="B979" s="81"/>
      <c r="C979" s="3"/>
      <c r="D979" s="81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  <c r="Y979" s="81"/>
    </row>
    <row r="980" spans="2:25" ht="15" x14ac:dyDescent="0.25">
      <c r="B980" s="81"/>
      <c r="C980" s="3"/>
      <c r="D980" s="81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  <c r="Y980" s="81"/>
    </row>
    <row r="981" spans="2:25" ht="15" x14ac:dyDescent="0.25">
      <c r="B981" s="81"/>
      <c r="C981" s="3"/>
      <c r="D981" s="81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  <c r="Y981" s="81"/>
    </row>
    <row r="982" spans="2:25" ht="15" x14ac:dyDescent="0.25">
      <c r="B982" s="81"/>
      <c r="C982" s="3"/>
      <c r="D982" s="81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  <c r="Y982" s="81"/>
    </row>
    <row r="983" spans="2:25" ht="15" x14ac:dyDescent="0.25">
      <c r="B983" s="81"/>
      <c r="C983" s="3"/>
      <c r="D983" s="81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  <c r="Y983" s="81"/>
    </row>
    <row r="984" spans="2:25" ht="15" x14ac:dyDescent="0.25">
      <c r="B984" s="81"/>
      <c r="C984" s="3"/>
      <c r="D984" s="81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  <c r="Y984" s="81"/>
    </row>
    <row r="985" spans="2:25" ht="15" x14ac:dyDescent="0.25">
      <c r="B985" s="81"/>
      <c r="C985" s="3"/>
      <c r="D985" s="81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  <c r="Y985" s="81"/>
    </row>
    <row r="986" spans="2:25" ht="15" x14ac:dyDescent="0.25">
      <c r="B986" s="81"/>
      <c r="C986" s="3"/>
      <c r="D986" s="81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  <c r="Y986" s="81"/>
    </row>
    <row r="987" spans="2:25" ht="15" x14ac:dyDescent="0.25">
      <c r="B987" s="81"/>
      <c r="C987" s="3"/>
      <c r="D987" s="81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  <c r="Y987" s="81"/>
    </row>
    <row r="988" spans="2:25" ht="15" x14ac:dyDescent="0.25">
      <c r="B988" s="81"/>
      <c r="C988" s="3"/>
      <c r="D988" s="81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  <c r="Y988" s="81"/>
    </row>
    <row r="989" spans="2:25" ht="15" x14ac:dyDescent="0.25">
      <c r="B989" s="81"/>
      <c r="C989" s="3"/>
      <c r="D989" s="81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  <c r="Y989" s="81"/>
    </row>
    <row r="990" spans="2:25" ht="15" x14ac:dyDescent="0.25">
      <c r="B990" s="81"/>
      <c r="C990" s="3"/>
      <c r="D990" s="81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  <c r="Y990" s="81"/>
    </row>
    <row r="991" spans="2:25" ht="15" x14ac:dyDescent="0.25">
      <c r="B991" s="81"/>
      <c r="C991" s="3"/>
      <c r="D991" s="81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  <c r="Y991" s="81"/>
    </row>
    <row r="992" spans="2:25" ht="15" x14ac:dyDescent="0.25">
      <c r="B992" s="81"/>
      <c r="C992" s="3"/>
      <c r="D992" s="81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  <c r="Y992" s="81"/>
    </row>
    <row r="993" spans="2:25" ht="15" x14ac:dyDescent="0.25">
      <c r="B993" s="81"/>
      <c r="C993" s="3"/>
      <c r="D993" s="81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  <c r="Y993" s="81"/>
    </row>
    <row r="994" spans="2:25" ht="15" x14ac:dyDescent="0.25">
      <c r="B994" s="81"/>
      <c r="C994" s="3"/>
      <c r="D994" s="81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  <c r="Y994" s="81"/>
    </row>
    <row r="995" spans="2:25" ht="15" x14ac:dyDescent="0.25">
      <c r="B995" s="81"/>
      <c r="C995" s="3"/>
      <c r="D995" s="81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  <c r="Y995" s="81"/>
    </row>
    <row r="996" spans="2:25" ht="15" x14ac:dyDescent="0.25">
      <c r="B996" s="81"/>
      <c r="C996" s="3"/>
      <c r="D996" s="81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  <c r="Y996" s="81"/>
    </row>
    <row r="997" spans="2:25" ht="15" x14ac:dyDescent="0.25">
      <c r="B997" s="81"/>
      <c r="C997" s="3"/>
      <c r="D997" s="81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  <c r="Y997" s="81"/>
    </row>
    <row r="998" spans="2:25" ht="15" x14ac:dyDescent="0.25">
      <c r="B998" s="81"/>
      <c r="C998" s="3"/>
      <c r="D998" s="81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  <c r="Y998" s="81"/>
    </row>
    <row r="999" spans="2:25" ht="15" x14ac:dyDescent="0.25">
      <c r="B999" s="81"/>
      <c r="C999" s="3"/>
      <c r="D999" s="81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  <c r="Y999" s="81"/>
    </row>
    <row r="1000" spans="2:25" ht="15" x14ac:dyDescent="0.25">
      <c r="B1000" s="81"/>
      <c r="C1000" s="3"/>
      <c r="D1000" s="81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  <c r="Y1000" s="81"/>
    </row>
  </sheetData>
  <conditionalFormatting sqref="C3:Y156">
    <cfRule type="containsText" dxfId="27" priority="1" operator="containsText" text="XXX">
      <formula>NOT(ISERROR(SEARCH("XXX",C3)))</formula>
    </cfRule>
    <cfRule type="expression" dxfId="26" priority="2">
      <formula>"XXX"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74"/>
  <sheetViews>
    <sheetView zoomScaleNormal="100" workbookViewId="0">
      <pane xSplit="2" ySplit="2" topLeftCell="J77" activePane="bottomRight" state="frozen"/>
      <selection pane="topRight" activeCell="B1" sqref="B1"/>
      <selection pane="bottomLeft" activeCell="A3" sqref="A3"/>
      <selection pane="bottomRight" activeCell="O105" sqref="O105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customWidth="1"/>
    <col min="5" max="5" width="9.42578125" style="21" customWidth="1"/>
    <col min="6" max="8" width="9.42578125" customWidth="1"/>
    <col min="9" max="9" width="9.42578125" style="21" customWidth="1"/>
    <col min="10" max="11" width="9.42578125" customWidth="1"/>
    <col min="12" max="12" width="9.42578125" style="21" customWidth="1"/>
    <col min="13" max="20" width="9.42578125" customWidth="1"/>
    <col min="21" max="24" width="9.42578125" style="21" customWidth="1"/>
    <col min="25" max="26" width="9.42578125" customWidth="1"/>
    <col min="27" max="27" width="9.42578125" style="21" customWidth="1"/>
    <col min="28" max="28" width="9.42578125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5" width="6.5703125" customWidth="1"/>
  </cols>
  <sheetData>
    <row r="1" spans="1:45" ht="12.75" x14ac:dyDescent="0.2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2">
      <c r="C2" s="154" t="s">
        <v>0</v>
      </c>
      <c r="D2" s="115" t="s">
        <v>1</v>
      </c>
      <c r="E2" s="138" t="s">
        <v>305</v>
      </c>
      <c r="F2" s="115" t="s">
        <v>185</v>
      </c>
      <c r="G2" s="115" t="s">
        <v>3</v>
      </c>
      <c r="H2" s="115" t="s">
        <v>164</v>
      </c>
      <c r="I2" s="138" t="s">
        <v>311</v>
      </c>
      <c r="J2" s="115" t="s">
        <v>186</v>
      </c>
      <c r="K2" s="115" t="s">
        <v>5</v>
      </c>
      <c r="L2" s="138" t="s">
        <v>312</v>
      </c>
      <c r="M2" s="115" t="s">
        <v>6</v>
      </c>
      <c r="N2" s="115" t="s">
        <v>7</v>
      </c>
      <c r="O2" s="115" t="s">
        <v>8</v>
      </c>
      <c r="P2" s="115" t="s">
        <v>9</v>
      </c>
      <c r="Q2" s="115" t="s">
        <v>274</v>
      </c>
      <c r="R2" s="115" t="s">
        <v>275</v>
      </c>
      <c r="S2" s="115" t="s">
        <v>261</v>
      </c>
      <c r="T2" s="156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5">
      <c r="A3" s="19" t="s">
        <v>12</v>
      </c>
      <c r="B3" s="3" t="s">
        <v>12</v>
      </c>
      <c r="C3" s="116">
        <f>IF(ISNUMBER('2013'!C3),(1-PRODUCT('2013'!C3,0.1)),"XXX")</f>
        <v>0</v>
      </c>
      <c r="D3" s="116">
        <f>IFERROR(IF((LOG(100*'2013'!D3+1)/LOG(100+1))&gt;1,0,(1-(LOG(100*'2013'!D3+1)/LOG(100+1)))), 1)</f>
        <v>0</v>
      </c>
      <c r="E3" s="132" t="str">
        <f>IF(ISNUMBER('2013'!E3),IF(('2013'!E3/100)&gt;1,1,'2013'!E3/100),"XXX")</f>
        <v>XXX</v>
      </c>
      <c r="F3" s="116">
        <f>IF(ISNUMBER('2013'!F3),(1-(('2013'!F3-1)/4)),"XXX")</f>
        <v>0.25</v>
      </c>
      <c r="G3" s="116">
        <f>IF(ISNUMBER('2013'!G3),(1-('2013'!G3/10)),"XXX")</f>
        <v>0.15999999999999992</v>
      </c>
      <c r="H3" s="221">
        <f>AVERAGE(C3:G3)</f>
        <v>0.10249999999999998</v>
      </c>
      <c r="I3" s="132" t="str">
        <f>IF(ISNUMBER('2013'!H3),'2013'!H3,"XXX")</f>
        <v>XXX</v>
      </c>
      <c r="J3" s="116">
        <f>IF(ISNUMBER('2013'!I3),'2013'!I3,"XXX")</f>
        <v>0.10226499999999999</v>
      </c>
      <c r="K3" s="116">
        <f>IF(ISNUMBER('2013'!J3),IF(('2013'!J3/5)&gt;1,1,'2013'!J3/5),"XXX")</f>
        <v>0.44015000000000004</v>
      </c>
      <c r="L3" s="132" t="str">
        <f>IF(ISNUMBER('2013'!K3),'2013'!K3,"XXX")</f>
        <v>XXX</v>
      </c>
      <c r="M3" s="116">
        <f>IF(ISNUMBER('2013'!L3),IF(('2013'!L3/5)&gt;1,1,'2013'!L3/5),"XXX")</f>
        <v>8.8671624000000004E-2</v>
      </c>
      <c r="N3" s="116">
        <f>IF(ISNUMBER('2013'!M3),(1-('2013'!M3/100)),"XXX")</f>
        <v>0.27952133180000005</v>
      </c>
      <c r="O3" s="116">
        <f>IF(ISNUMBER('2013'!N3),IF(('2013'!N3/10)&gt;1,1,'2013'!N3/10),"XXX")</f>
        <v>0.28000626612675533</v>
      </c>
      <c r="P3" s="222" t="str">
        <f>IF(ISNUMBER('2013'!O3),('2013'!O3/100),"XXX")</f>
        <v>XXX</v>
      </c>
      <c r="Q3" s="222">
        <f>'2013'!P3</f>
        <v>0.30326135158538819</v>
      </c>
      <c r="R3" s="222">
        <f>IF(ISNUMBER('2013'!Q3),('2013'!Q3/100),"XXX")</f>
        <v>5.9000000000000004E-2</v>
      </c>
      <c r="S3" s="222">
        <f>IF(ISNUMBER('2013'!R3),('2013'!R3/100),"XXX")</f>
        <v>0.1290104</v>
      </c>
      <c r="T3" s="116" t="str">
        <f>IF(ISNUMBER('2013'!S3),(1-('2013'!S3/100)),"XXX")</f>
        <v>XXX</v>
      </c>
      <c r="U3" s="132" t="str">
        <f>IF(ISNUMBER('2013'!T3),'2013'!T3,"XXX")</f>
        <v>XXX</v>
      </c>
      <c r="V3" s="132" t="str">
        <f>IF(ISNUMBER('2013'!U3),'2013'!U3,"XXX")</f>
        <v>XXX</v>
      </c>
      <c r="W3" s="132" t="str">
        <f>IF(ISNUMBER('2013'!V3),'2013'!V3,"XXX")</f>
        <v>XXX</v>
      </c>
      <c r="X3" s="132" t="str">
        <f>IF(ISNUMBER('2013'!W3),'2013'!W3,"XXX")</f>
        <v>XXX</v>
      </c>
      <c r="Y3" s="172">
        <f>AVERAGE(AE3,AG3,AI3,AK3,AM3,AO3,AQ3,AS3)</f>
        <v>0.21944313663657491</v>
      </c>
      <c r="Z3" s="116">
        <f>'2013'!X3</f>
        <v>0.38</v>
      </c>
      <c r="AA3" s="132">
        <f>('2013'!Y3+2.5)/5</f>
        <v>0.27374091140000001</v>
      </c>
      <c r="AB3" s="216">
        <f>AVERAGE(Z3:AA3)</f>
        <v>0.32687045570000001</v>
      </c>
      <c r="AC3" s="6"/>
      <c r="AE3">
        <f>IF(ISNUMBER(AVERAGE(I3:J3)),AVERAGE(I3:J3),"XXX")</f>
        <v>0.10226499999999999</v>
      </c>
      <c r="AF3">
        <f t="shared" ref="AF3:AS18" si="0">IF(ISNUMBER(AVERAGE(J3:K3)),AVERAGE(J3:K3),"XXX")</f>
        <v>0.27120750000000005</v>
      </c>
      <c r="AG3">
        <f t="shared" si="0"/>
        <v>0.44015000000000004</v>
      </c>
      <c r="AH3">
        <f t="shared" si="0"/>
        <v>8.8671624000000004E-2</v>
      </c>
      <c r="AI3">
        <f t="shared" si="0"/>
        <v>0.18409647790000003</v>
      </c>
      <c r="AJ3">
        <f t="shared" si="0"/>
        <v>0.27976379896337766</v>
      </c>
      <c r="AK3">
        <f t="shared" si="0"/>
        <v>0.28000626612675533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5">
      <c r="A4" s="19" t="s">
        <v>13</v>
      </c>
      <c r="B4" s="3" t="s">
        <v>13</v>
      </c>
      <c r="C4" s="116">
        <f>IF(ISNUMBER('2013'!C4),(1-PRODUCT('2013'!C4,0.1)),"XXX")</f>
        <v>0.37</v>
      </c>
      <c r="D4" s="116">
        <f>IFERROR(IF((LOG(100*'2013'!D4+1)/LOG(100+1))&gt;1,0,(1-(LOG(100*'2013'!D4+1)/LOG(100+1)))), 1)</f>
        <v>1</v>
      </c>
      <c r="E4" s="132">
        <f>IF(ISNUMBER('2013'!E4),IF(('2013'!E4/100)&gt;1,1,'2013'!E4/100),"XXX")</f>
        <v>0.73</v>
      </c>
      <c r="F4" s="116">
        <f>IF(ISNUMBER('2013'!F4),(1-(('2013'!F4-1)/4)),"XXX")</f>
        <v>0.75</v>
      </c>
      <c r="G4" s="116">
        <f>IF(ISNUMBER('2013'!G4),(1-('2013'!G4/10)),"XXX")</f>
        <v>0.4</v>
      </c>
      <c r="H4" s="221">
        <f t="shared" ref="H4:H67" si="1">AVERAGE(C4:G4)</f>
        <v>0.65</v>
      </c>
      <c r="I4" s="132">
        <f>IF(ISNUMBER('2013'!H4),'2013'!H4,"XXX")</f>
        <v>0.4757142857142857</v>
      </c>
      <c r="J4" s="116">
        <f>IF(ISNUMBER('2013'!I4),'2013'!I4,"XXX")</f>
        <v>0.34591</v>
      </c>
      <c r="K4" s="116">
        <f>IF(ISNUMBER('2013'!J4),IF(('2013'!J4/5)&gt;1,1,'2013'!J4/5),"XXX")</f>
        <v>0.53871999999999998</v>
      </c>
      <c r="L4" s="132">
        <f>IF(ISNUMBER('2013'!K4),'2013'!K4,"XXX")</f>
        <v>0.61714285714285722</v>
      </c>
      <c r="M4" s="116">
        <f>IF(ISNUMBER('2013'!L4),IF(('2013'!L4/5)&gt;1,1,'2013'!L4/5),"XXX")</f>
        <v>0.51555128000000006</v>
      </c>
      <c r="N4" s="116">
        <f>IF(ISNUMBER('2013'!M4),(1-('2013'!M4/100)),"XXX")</f>
        <v>0.49118423460000005</v>
      </c>
      <c r="O4" s="116">
        <f>IF(ISNUMBER('2013'!N4),IF(('2013'!N4/10)&gt;1,1,'2013'!N4/10),"XXX")</f>
        <v>1</v>
      </c>
      <c r="P4" s="222" t="str">
        <f>IF(ISNUMBER('2013'!O4),('2013'!O4/100),"XXX")</f>
        <v>XXX</v>
      </c>
      <c r="Q4" s="222">
        <f>'2013'!P4</f>
        <v>0.40841059684753417</v>
      </c>
      <c r="R4" s="222" t="str">
        <f>IF(ISNUMBER('2013'!Q4),('2013'!Q4/100),"XXX")</f>
        <v>XXX</v>
      </c>
      <c r="S4" s="222">
        <f>IF(ISNUMBER('2013'!R4),('2013'!R4/100),"XXX")</f>
        <v>0.40481800000000001</v>
      </c>
      <c r="T4" s="116">
        <f>IF(ISNUMBER('2013'!S4),(1-('2013'!S4/100)),"XXX")</f>
        <v>0.99629999999999996</v>
      </c>
      <c r="U4" s="132">
        <f>IF(ISNUMBER('2013'!T4),'2013'!T4,"XXX")</f>
        <v>0.40857142857142853</v>
      </c>
      <c r="V4" s="132">
        <f>IF(ISNUMBER('2013'!U4),'2013'!U4,"XXX")</f>
        <v>0.37</v>
      </c>
      <c r="W4" s="132">
        <f>IF(ISNUMBER('2013'!V4),'2013'!V4,"XXX")</f>
        <v>0.57571428571428573</v>
      </c>
      <c r="X4" s="132">
        <f>IF(ISNUMBER('2013'!W4),'2013'!W4,"XXX")</f>
        <v>0.48571428571428571</v>
      </c>
      <c r="Y4" s="172">
        <f t="shared" ref="Y4:Y67" si="2">AVERAGE(AE4,AG4,AI4,AK4,AM4,AO4,AQ4,AS4)</f>
        <v>0.56513511569701314</v>
      </c>
      <c r="Z4" s="116">
        <f>'2013'!X4</f>
        <v>0.502</v>
      </c>
      <c r="AA4" s="132">
        <f>('2013'!Y4+2.5)/5</f>
        <v>0.5253849894</v>
      </c>
      <c r="AB4" s="216">
        <f t="shared" ref="AB4:AB67" si="3">AVERAGE(Z4:AA4)</f>
        <v>0.5136924947</v>
      </c>
      <c r="AC4" s="6"/>
      <c r="AE4">
        <f t="shared" ref="AE4:AS34" si="4">IF(ISNUMBER(AVERAGE(I4:J4)),AVERAGE(I4:J4),"XXX")</f>
        <v>0.41081214285714285</v>
      </c>
      <c r="AF4">
        <f t="shared" si="0"/>
        <v>0.44231500000000001</v>
      </c>
      <c r="AG4">
        <f t="shared" si="0"/>
        <v>0.57793142857142854</v>
      </c>
      <c r="AH4">
        <f t="shared" si="0"/>
        <v>0.56634706857142869</v>
      </c>
      <c r="AI4">
        <f t="shared" si="0"/>
        <v>0.50336775730000005</v>
      </c>
      <c r="AJ4">
        <f t="shared" si="0"/>
        <v>0.74559211729999997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0.70055899999999993</v>
      </c>
      <c r="AP4">
        <f t="shared" si="0"/>
        <v>0.70243571428571427</v>
      </c>
      <c r="AQ4">
        <f t="shared" si="0"/>
        <v>0.38928571428571423</v>
      </c>
      <c r="AR4">
        <f t="shared" si="0"/>
        <v>0.47285714285714286</v>
      </c>
      <c r="AS4">
        <f t="shared" si="0"/>
        <v>0.53071428571428569</v>
      </c>
    </row>
    <row r="5" spans="1:45" ht="15.75" customHeight="1" x14ac:dyDescent="0.25">
      <c r="A5" s="19" t="s">
        <v>14</v>
      </c>
      <c r="B5" s="3" t="s">
        <v>14</v>
      </c>
      <c r="C5" s="116">
        <f>IF(ISNUMBER('2013'!C5),(1-PRODUCT('2013'!C5,0.1)),"XXX")</f>
        <v>0.48</v>
      </c>
      <c r="D5" s="116">
        <f>IFERROR(IF((LOG(100*'2013'!D5+1)/LOG(100+1))&gt;1,0,(1-(LOG(100*'2013'!D5+1)/LOG(100+1)))), 1)</f>
        <v>0.63131223051194718</v>
      </c>
      <c r="E5" s="132">
        <f>IF(ISNUMBER('2013'!E5),IF(('2013'!E5/100)&gt;1,1,'2013'!E5/100),"XXX")</f>
        <v>0.63833333333333331</v>
      </c>
      <c r="F5" s="116">
        <f>IF(ISNUMBER('2013'!F5),(1-(('2013'!F5-1)/4)),"XXX")</f>
        <v>0.5</v>
      </c>
      <c r="G5" s="116">
        <f>IF(ISNUMBER('2013'!G5),(1-('2013'!G5/10)),"XXX")</f>
        <v>0.22999999999999998</v>
      </c>
      <c r="H5" s="221">
        <f t="shared" si="1"/>
        <v>0.49592911276905605</v>
      </c>
      <c r="I5" s="132">
        <f>IF(ISNUMBER('2013'!H5),'2013'!H5,"XXX")</f>
        <v>0.44857142857142857</v>
      </c>
      <c r="J5" s="116">
        <f>IF(ISNUMBER('2013'!I5),'2013'!I5,"XXX")</f>
        <v>0.19000499999999998</v>
      </c>
      <c r="K5" s="116">
        <f>IF(ISNUMBER('2013'!J5),IF(('2013'!J5/5)&gt;1,1,'2013'!J5/5),"XXX")</f>
        <v>0.71061200000000002</v>
      </c>
      <c r="L5" s="132">
        <f>IF(ISNUMBER('2013'!K5),'2013'!K5,"XXX")</f>
        <v>0.35285714285714287</v>
      </c>
      <c r="M5" s="116">
        <f>IF(ISNUMBER('2013'!L5),IF(('2013'!L5/5)&gt;1,1,'2013'!L5/5),"XXX")</f>
        <v>0.85766067600000007</v>
      </c>
      <c r="N5" s="116">
        <f>IF(ISNUMBER('2013'!M5),(1-('2013'!M5/100)),"XXX")</f>
        <v>0.72438022610000008</v>
      </c>
      <c r="O5" s="116">
        <f>IF(ISNUMBER('2013'!N5),IF(('2013'!N5/10)&gt;1,1,'2013'!N5/10),"XXX")</f>
        <v>0.85290779867256639</v>
      </c>
      <c r="P5" s="222" t="str">
        <f>IF(ISNUMBER('2013'!O5),('2013'!O5/100),"XXX")</f>
        <v>XXX</v>
      </c>
      <c r="Q5" s="222">
        <f>'2013'!P5</f>
        <v>0.23637578487396241</v>
      </c>
      <c r="R5" s="222" t="str">
        <f>IF(ISNUMBER('2013'!Q5),('2013'!Q5/100),"XXX")</f>
        <v>XXX</v>
      </c>
      <c r="S5" s="222">
        <f>IF(ISNUMBER('2013'!R5),('2013'!R5/100),"XXX")</f>
        <v>0.68965509999999997</v>
      </c>
      <c r="T5" s="116">
        <f>IF(ISNUMBER('2013'!S5),(1-('2013'!S5/100)),"XXX")</f>
        <v>0.99880000000000002</v>
      </c>
      <c r="U5" s="132">
        <f>IF(ISNUMBER('2013'!T5),'2013'!T5,"XXX")</f>
        <v>0.41000000000000003</v>
      </c>
      <c r="V5" s="132">
        <f>IF(ISNUMBER('2013'!U5),'2013'!U5,"XXX")</f>
        <v>0.37928571428571434</v>
      </c>
      <c r="W5" s="132">
        <f>IF(ISNUMBER('2013'!V5),'2013'!V5,"XXX")</f>
        <v>0.47285714285714286</v>
      </c>
      <c r="X5" s="132">
        <f>IF(ISNUMBER('2013'!W5),'2013'!W5,"XXX")</f>
        <v>0.40285714285714286</v>
      </c>
      <c r="Y5" s="172">
        <f t="shared" si="2"/>
        <v>0.55100679628885185</v>
      </c>
      <c r="Z5" s="116">
        <f>'2013'!X5</f>
        <v>0.32800000000000001</v>
      </c>
      <c r="AA5" s="132">
        <f>('2013'!Y5+2.5)/5</f>
        <v>0.3414269566</v>
      </c>
      <c r="AB5" s="216">
        <f t="shared" si="3"/>
        <v>0.33471347829999998</v>
      </c>
      <c r="AC5" s="6"/>
      <c r="AE5">
        <f t="shared" si="4"/>
        <v>0.3192882142857143</v>
      </c>
      <c r="AF5">
        <f t="shared" si="0"/>
        <v>0.4503085</v>
      </c>
      <c r="AG5">
        <f t="shared" si="0"/>
        <v>0.5317345714285715</v>
      </c>
      <c r="AH5">
        <f t="shared" si="0"/>
        <v>0.60525890942857141</v>
      </c>
      <c r="AI5">
        <f t="shared" si="0"/>
        <v>0.79102045105000007</v>
      </c>
      <c r="AJ5">
        <f t="shared" si="0"/>
        <v>0.78864401238628323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0.84422755000000005</v>
      </c>
      <c r="AP5">
        <f t="shared" si="0"/>
        <v>0.70440000000000003</v>
      </c>
      <c r="AQ5">
        <f t="shared" si="0"/>
        <v>0.39464285714285718</v>
      </c>
      <c r="AR5">
        <f t="shared" si="0"/>
        <v>0.4260714285714286</v>
      </c>
      <c r="AS5">
        <f t="shared" si="0"/>
        <v>0.43785714285714283</v>
      </c>
    </row>
    <row r="6" spans="1:45" ht="15.75" customHeight="1" x14ac:dyDescent="0.25">
      <c r="A6" s="19" t="s">
        <v>15</v>
      </c>
      <c r="B6" s="3" t="s">
        <v>15</v>
      </c>
      <c r="C6" s="116">
        <f>IF(ISNUMBER('2013'!C6),(1-PRODUCT('2013'!C6,0.1)),"XXX")</f>
        <v>0.39</v>
      </c>
      <c r="D6" s="116">
        <f>IFERROR(IF((LOG(100*'2013'!D6+1)/LOG(100+1))&gt;1,0,(1-(LOG(100*'2013'!D6+1)/LOG(100+1)))), 1)</f>
        <v>1</v>
      </c>
      <c r="E6" s="132">
        <f>IF(ISNUMBER('2013'!E6),IF(('2013'!E6/100)&gt;1,1,'2013'!E6/100),"XXX")</f>
        <v>0.62333333333333341</v>
      </c>
      <c r="F6" s="116">
        <f>IF(ISNUMBER('2013'!F6),(1-(('2013'!F6-1)/4)),"XXX")</f>
        <v>0.25</v>
      </c>
      <c r="G6" s="116">
        <f>IF(ISNUMBER('2013'!G6),(1-('2013'!G6/10)),"XXX")</f>
        <v>0.27</v>
      </c>
      <c r="H6" s="221">
        <f t="shared" si="1"/>
        <v>0.50666666666666671</v>
      </c>
      <c r="I6" s="132">
        <f>IF(ISNUMBER('2013'!H6),'2013'!H6,"XXX")</f>
        <v>0.27428571428571424</v>
      </c>
      <c r="J6" s="116">
        <f>IF(ISNUMBER('2013'!I6),'2013'!I6,"XXX")</f>
        <v>9.3485000000000013E-2</v>
      </c>
      <c r="K6" s="116">
        <f>IF(ISNUMBER('2013'!J6),IF(('2013'!J6/5)&gt;1,1,'2013'!J6/5),"XXX")</f>
        <v>0.33700600000000003</v>
      </c>
      <c r="L6" s="132">
        <f>IF(ISNUMBER('2013'!K6),'2013'!K6,"XXX")</f>
        <v>0.30285714285714288</v>
      </c>
      <c r="M6" s="116">
        <f>IF(ISNUMBER('2013'!L6),IF(('2013'!L6/5)&gt;1,1,'2013'!L6/5),"XXX")</f>
        <v>0.339033484</v>
      </c>
      <c r="N6" s="116">
        <f>IF(ISNUMBER('2013'!M6),(1-('2013'!M6/100)),"XXX")</f>
        <v>0.78650722500000003</v>
      </c>
      <c r="O6" s="116">
        <f>IF(ISNUMBER('2013'!N6),IF(('2013'!N6/10)&gt;1,1,'2013'!N6/10),"XXX")</f>
        <v>0.95738161790930898</v>
      </c>
      <c r="P6" s="222">
        <f>IF(ISNUMBER('2013'!O6),('2013'!O6/100),"XXX")</f>
        <v>0.14499999999999999</v>
      </c>
      <c r="Q6" s="222">
        <f>'2013'!P6</f>
        <v>9.8767530918121335E-2</v>
      </c>
      <c r="R6" s="222">
        <f>IF(ISNUMBER('2013'!Q6),('2013'!Q6/100),"XXX")</f>
        <v>5.5E-2</v>
      </c>
      <c r="S6" s="222">
        <f>IF(ISNUMBER('2013'!R6),('2013'!R6/100),"XXX")</f>
        <v>0.33794099999999999</v>
      </c>
      <c r="T6" s="116">
        <f>IF(ISNUMBER('2013'!S6),(1-('2013'!S6/100)),"XXX")</f>
        <v>0.66710000000000003</v>
      </c>
      <c r="U6" s="132">
        <f>IF(ISNUMBER('2013'!T6),'2013'!T6,"XXX")</f>
        <v>0.37714285714285717</v>
      </c>
      <c r="V6" s="132">
        <f>IF(ISNUMBER('2013'!U6),'2013'!U6,"XXX")</f>
        <v>0.32357142857142857</v>
      </c>
      <c r="W6" s="132">
        <f>IF(ISNUMBER('2013'!V6),'2013'!V6,"XXX")</f>
        <v>0.45428571428571429</v>
      </c>
      <c r="X6" s="132">
        <f>IF(ISNUMBER('2013'!W6),'2013'!W6,"XXX")</f>
        <v>0.37142857142857144</v>
      </c>
      <c r="Y6" s="172">
        <f t="shared" si="2"/>
        <v>0.37004958039992869</v>
      </c>
      <c r="Z6" s="116">
        <f>'2013'!X6</f>
        <v>0.30599999999999999</v>
      </c>
      <c r="AA6" s="132">
        <f>('2013'!Y6+2.5)/5</f>
        <v>0.2983820438</v>
      </c>
      <c r="AB6" s="216">
        <f t="shared" si="3"/>
        <v>0.30219102190000002</v>
      </c>
      <c r="AC6" s="6"/>
      <c r="AE6">
        <f t="shared" si="4"/>
        <v>0.18388535714285714</v>
      </c>
      <c r="AF6">
        <f t="shared" si="0"/>
        <v>0.21524550000000003</v>
      </c>
      <c r="AG6">
        <f t="shared" si="0"/>
        <v>0.31993157142857143</v>
      </c>
      <c r="AH6">
        <f t="shared" si="0"/>
        <v>0.32094531342857147</v>
      </c>
      <c r="AI6">
        <f t="shared" si="0"/>
        <v>0.56277035450000001</v>
      </c>
      <c r="AJ6">
        <f t="shared" si="0"/>
        <v>0.87194442145465456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0.50252050000000004</v>
      </c>
      <c r="AP6">
        <f t="shared" si="0"/>
        <v>0.52212142857142863</v>
      </c>
      <c r="AQ6">
        <f t="shared" si="0"/>
        <v>0.35035714285714287</v>
      </c>
      <c r="AR6">
        <f t="shared" si="0"/>
        <v>0.3889285714285714</v>
      </c>
      <c r="AS6">
        <f t="shared" si="0"/>
        <v>0.41285714285714287</v>
      </c>
    </row>
    <row r="7" spans="1:45" ht="15.75" customHeight="1" x14ac:dyDescent="0.25">
      <c r="A7" s="19" t="s">
        <v>16</v>
      </c>
      <c r="B7" s="3" t="s">
        <v>16</v>
      </c>
      <c r="C7" s="116">
        <f>IF(ISNUMBER('2013'!C7),(1-PRODUCT('2013'!C7,0.1)),"XXX")</f>
        <v>0.62</v>
      </c>
      <c r="D7" s="116">
        <f>IFERROR(IF((LOG(100*'2013'!D7+1)/LOG(100+1))&gt;1,0,(1-(LOG(100*'2013'!D7+1)/LOG(100+1)))), 1)</f>
        <v>1</v>
      </c>
      <c r="E7" s="132">
        <f>IF(ISNUMBER('2013'!E7),IF(('2013'!E7/100)&gt;1,1,'2013'!E7/100),"XXX")</f>
        <v>0.70666666666666667</v>
      </c>
      <c r="F7" s="116">
        <f>IF(ISNUMBER('2013'!F7),(1-(('2013'!F7-1)/4)),"XXX")</f>
        <v>0.5</v>
      </c>
      <c r="G7" s="116">
        <f>IF(ISNUMBER('2013'!G7),(1-('2013'!G7/10)),"XXX")</f>
        <v>0.59000000000000008</v>
      </c>
      <c r="H7" s="221">
        <f t="shared" si="1"/>
        <v>0.68333333333333335</v>
      </c>
      <c r="I7" s="132">
        <f>IF(ISNUMBER('2013'!H7),'2013'!H7,"XXX")</f>
        <v>0.50285714285714278</v>
      </c>
      <c r="J7" s="116">
        <f>IF(ISNUMBER('2013'!I7),'2013'!I7,"XXX")</f>
        <v>0.45932000000000001</v>
      </c>
      <c r="K7" s="116">
        <f>IF(ISNUMBER('2013'!J7),IF(('2013'!J7/5)&gt;1,1,'2013'!J7/5),"XXX")</f>
        <v>0.77233600000000002</v>
      </c>
      <c r="L7" s="132">
        <f>IF(ISNUMBER('2013'!K7),'2013'!K7,"XXX")</f>
        <v>0.46571428571428569</v>
      </c>
      <c r="M7" s="116">
        <f>IF(ISNUMBER('2013'!L7),IF(('2013'!L7/5)&gt;1,1,'2013'!L7/5),"XXX")</f>
        <v>1</v>
      </c>
      <c r="N7" s="116">
        <f>IF(ISNUMBER('2013'!M7),(1-('2013'!M7/100)),"XXX")</f>
        <v>0.73182582860000001</v>
      </c>
      <c r="O7" s="116" t="str">
        <f>IF(ISNUMBER('2013'!N7),IF(('2013'!N7/10)&gt;1,1,'2013'!N7/10),"XXX")</f>
        <v>XXX</v>
      </c>
      <c r="P7" s="222">
        <f>IF(ISNUMBER('2013'!O7),('2013'!O7/100),"XXX")</f>
        <v>0.89300000000000002</v>
      </c>
      <c r="Q7" s="222">
        <f>'2013'!P7</f>
        <v>0.6628923892974854</v>
      </c>
      <c r="R7" s="222">
        <f>IF(ISNUMBER('2013'!Q7),('2013'!Q7/100),"XXX")</f>
        <v>0.45299999999999996</v>
      </c>
      <c r="S7" s="222">
        <f>IF(ISNUMBER('2013'!R7),('2013'!R7/100),"XXX")</f>
        <v>0.76452579999999992</v>
      </c>
      <c r="T7" s="116">
        <f>IF(ISNUMBER('2013'!S7),(1-('2013'!S7/100)),"XXX")</f>
        <v>0.99690000000000001</v>
      </c>
      <c r="U7" s="132">
        <f>IF(ISNUMBER('2013'!T7),'2013'!T7,"XXX")</f>
        <v>0.34714285714285714</v>
      </c>
      <c r="V7" s="132">
        <f>IF(ISNUMBER('2013'!U7),'2013'!U7,"XXX")</f>
        <v>0.29357142857142854</v>
      </c>
      <c r="W7" s="132">
        <f>IF(ISNUMBER('2013'!V7),'2013'!V7,"XXX")</f>
        <v>0.40714285714285714</v>
      </c>
      <c r="X7" s="132">
        <f>IF(ISNUMBER('2013'!W7),'2013'!W7,"XXX")</f>
        <v>0.33</v>
      </c>
      <c r="Y7" s="172">
        <f t="shared" si="2"/>
        <v>0.62332678683287845</v>
      </c>
      <c r="Z7" s="116">
        <f>'2013'!X7</f>
        <v>0.78200000000000003</v>
      </c>
      <c r="AA7" s="132">
        <f>('2013'!Y7+2.5)/5</f>
        <v>0.56990948919999995</v>
      </c>
      <c r="AB7" s="216">
        <f t="shared" si="3"/>
        <v>0.67595474460000005</v>
      </c>
      <c r="AC7" s="6"/>
      <c r="AE7">
        <f t="shared" si="4"/>
        <v>0.48108857142857142</v>
      </c>
      <c r="AF7">
        <f t="shared" si="0"/>
        <v>0.61582800000000004</v>
      </c>
      <c r="AG7">
        <f t="shared" si="0"/>
        <v>0.61902514285714283</v>
      </c>
      <c r="AH7">
        <f t="shared" si="0"/>
        <v>0.73285714285714287</v>
      </c>
      <c r="AI7">
        <f t="shared" si="0"/>
        <v>0.86591291429999995</v>
      </c>
      <c r="AJ7">
        <f t="shared" si="0"/>
        <v>0.73182582860000001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0.88071290000000002</v>
      </c>
      <c r="AP7">
        <f t="shared" si="0"/>
        <v>0.67202142857142855</v>
      </c>
      <c r="AQ7">
        <f t="shared" si="0"/>
        <v>0.32035714285714284</v>
      </c>
      <c r="AR7">
        <f t="shared" si="0"/>
        <v>0.35035714285714281</v>
      </c>
      <c r="AS7">
        <f t="shared" si="0"/>
        <v>0.36857142857142855</v>
      </c>
    </row>
    <row r="8" spans="1:45" ht="15.75" customHeight="1" x14ac:dyDescent="0.25">
      <c r="A8" s="19" t="s">
        <v>17</v>
      </c>
      <c r="B8" s="3" t="s">
        <v>17</v>
      </c>
      <c r="C8" s="116">
        <f>IF(ISNUMBER('2013'!C8),(1-PRODUCT('2013'!C8,0.1)),"XXX")</f>
        <v>0.37999999999999989</v>
      </c>
      <c r="D8" s="116">
        <f>IFERROR(IF((LOG(100*'2013'!D8+1)/LOG(100+1))&gt;1,0,(1-(LOG(100*'2013'!D8+1)/LOG(100+1)))), 1)</f>
        <v>1</v>
      </c>
      <c r="E8" s="132">
        <f>IF(ISNUMBER('2013'!E8),IF(('2013'!E8/100)&gt;1,1,'2013'!E8/100),"XXX")</f>
        <v>0.88333333333333341</v>
      </c>
      <c r="F8" s="116">
        <f>IF(ISNUMBER('2013'!F8),(1-(('2013'!F8-1)/4)),"XXX")</f>
        <v>0.5</v>
      </c>
      <c r="G8" s="116">
        <f>IF(ISNUMBER('2013'!G8),(1-('2013'!G8/10)),"XXX")</f>
        <v>0.32000000000000006</v>
      </c>
      <c r="H8" s="221">
        <f t="shared" si="1"/>
        <v>0.61666666666666659</v>
      </c>
      <c r="I8" s="132">
        <f>IF(ISNUMBER('2013'!H8),'2013'!H8,"XXX")</f>
        <v>0.54428571428571426</v>
      </c>
      <c r="J8" s="116">
        <f>IF(ISNUMBER('2013'!I8),'2013'!I8,"XXX")</f>
        <v>0.35528500000000002</v>
      </c>
      <c r="K8" s="116">
        <f>IF(ISNUMBER('2013'!J8),IF(('2013'!J8/5)&gt;1,1,'2013'!J8/5),"XXX")</f>
        <v>0.38442600000000005</v>
      </c>
      <c r="L8" s="132">
        <f>IF(ISNUMBER('2013'!K8),'2013'!K8,"XXX")</f>
        <v>0.53857142857142859</v>
      </c>
      <c r="M8" s="116">
        <f>IF(ISNUMBER('2013'!L8),IF(('2013'!L8/5)&gt;1,1,'2013'!L8/5),"XXX")</f>
        <v>0.27513148799999998</v>
      </c>
      <c r="N8" s="116">
        <f>IF(ISNUMBER('2013'!M8),(1-('2013'!M8/100)),"XXX")</f>
        <v>0.17124427800000008</v>
      </c>
      <c r="O8" s="116">
        <f>IF(ISNUMBER('2013'!N8),IF(('2013'!N8/10)&gt;1,1,'2013'!N8/10),"XXX")</f>
        <v>0.62133700000000003</v>
      </c>
      <c r="P8" s="222">
        <f>IF(ISNUMBER('2013'!O8),('2013'!O8/100),"XXX")</f>
        <v>0.68500000000000005</v>
      </c>
      <c r="Q8" s="222">
        <f>'2013'!P8</f>
        <v>0.30552608966827394</v>
      </c>
      <c r="R8" s="222">
        <f>IF(ISNUMBER('2013'!Q8),('2013'!Q8/100),"XXX")</f>
        <v>0.16200000000000001</v>
      </c>
      <c r="S8" s="222">
        <f>IF(ISNUMBER('2013'!R8),('2013'!R8/100),"XXX")</f>
        <v>0.57199900000000004</v>
      </c>
      <c r="T8" s="116">
        <f>IF(ISNUMBER('2013'!S8),(1-('2013'!S8/100)),"XXX")</f>
        <v>0.98380000000000001</v>
      </c>
      <c r="U8" s="132">
        <f>IF(ISNUMBER('2013'!T8),'2013'!T8,"XXX")</f>
        <v>0.60571428571428576</v>
      </c>
      <c r="V8" s="132">
        <f>IF(ISNUMBER('2013'!U8),'2013'!U8,"XXX")</f>
        <v>0.45142857142857146</v>
      </c>
      <c r="W8" s="132">
        <f>IF(ISNUMBER('2013'!V8),'2013'!V8,"XXX")</f>
        <v>0.63285714285714278</v>
      </c>
      <c r="X8" s="132">
        <f>IF(ISNUMBER('2013'!W8),'2013'!W8,"XXX")</f>
        <v>0.5485714285714286</v>
      </c>
      <c r="Y8" s="172">
        <f t="shared" si="2"/>
        <v>0.48982358919355279</v>
      </c>
      <c r="Z8" s="116">
        <f>'2013'!X8</f>
        <v>0.36099999999999999</v>
      </c>
      <c r="AA8" s="132">
        <f>('2013'!Y8+2.5)/5</f>
        <v>0.40103456980000002</v>
      </c>
      <c r="AB8" s="216">
        <f t="shared" si="3"/>
        <v>0.38101728489999998</v>
      </c>
      <c r="AC8" s="6"/>
      <c r="AE8">
        <f t="shared" si="4"/>
        <v>0.44978535714285717</v>
      </c>
      <c r="AF8">
        <f t="shared" si="0"/>
        <v>0.3698555</v>
      </c>
      <c r="AG8">
        <f t="shared" si="0"/>
        <v>0.46149871428571432</v>
      </c>
      <c r="AH8">
        <f t="shared" si="0"/>
        <v>0.40685145828571428</v>
      </c>
      <c r="AI8">
        <f t="shared" si="0"/>
        <v>0.22318788300000003</v>
      </c>
      <c r="AJ8">
        <f t="shared" si="0"/>
        <v>0.39629063900000006</v>
      </c>
      <c r="AK8">
        <f t="shared" si="0"/>
        <v>0.65316850000000004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0.77789949999999997</v>
      </c>
      <c r="AP8">
        <f t="shared" si="0"/>
        <v>0.79475714285714294</v>
      </c>
      <c r="AQ8">
        <f t="shared" si="0"/>
        <v>0.52857142857142858</v>
      </c>
      <c r="AR8">
        <f t="shared" si="0"/>
        <v>0.54214285714285715</v>
      </c>
      <c r="AS8">
        <f t="shared" si="0"/>
        <v>0.59071428571428575</v>
      </c>
    </row>
    <row r="9" spans="1:45" ht="15.75" customHeight="1" x14ac:dyDescent="0.25">
      <c r="A9" s="19" t="s">
        <v>18</v>
      </c>
      <c r="B9" s="3" t="s">
        <v>18</v>
      </c>
      <c r="C9" s="116">
        <f>IF(ISNUMBER('2013'!C9),(1-PRODUCT('2013'!C9,0.1)),"XXX")</f>
        <v>0.9</v>
      </c>
      <c r="D9" s="116">
        <f>IFERROR(IF((LOG(100*'2013'!D9+1)/LOG(100+1))&gt;1,0,(1-(LOG(100*'2013'!D9+1)/LOG(100+1)))), 1)</f>
        <v>1</v>
      </c>
      <c r="E9" s="132">
        <f>IF(ISNUMBER('2013'!E9),IF(('2013'!E9/100)&gt;1,1,'2013'!E9/100),"XXX")</f>
        <v>0.96666666666666667</v>
      </c>
      <c r="F9" s="116">
        <f>IF(ISNUMBER('2013'!F9),(1-(('2013'!F9-1)/4)),"XXX")</f>
        <v>0.75</v>
      </c>
      <c r="G9" s="116">
        <f>IF(ISNUMBER('2013'!G9),(1-('2013'!G9/10)),"XXX")</f>
        <v>0.78</v>
      </c>
      <c r="H9" s="221">
        <f t="shared" si="1"/>
        <v>0.8793333333333333</v>
      </c>
      <c r="I9" s="132">
        <f>IF(ISNUMBER('2013'!H9),'2013'!H9,"XXX")</f>
        <v>0.79999999999999993</v>
      </c>
      <c r="J9" s="116">
        <f>IF(ISNUMBER('2013'!I9),'2013'!I9,"XXX")</f>
        <v>0.72916000000000003</v>
      </c>
      <c r="K9" s="116">
        <f>IF(ISNUMBER('2013'!J9),IF(('2013'!J9/5)&gt;1,1,'2013'!J9/5),"XXX")</f>
        <v>0.67583599999999999</v>
      </c>
      <c r="L9" s="132">
        <f>IF(ISNUMBER('2013'!K9),'2013'!K9,"XXX")</f>
        <v>0.71857142857142864</v>
      </c>
      <c r="M9" s="116">
        <f>IF(ISNUMBER('2013'!L9),IF(('2013'!L9/5)&gt;1,1,'2013'!L9/5),"XXX")</f>
        <v>1</v>
      </c>
      <c r="N9" s="116">
        <f>IF(ISNUMBER('2013'!M9),(1-('2013'!M9/100)),"XXX")</f>
        <v>0.80495834349999995</v>
      </c>
      <c r="O9" s="116">
        <f>IF(ISNUMBER('2013'!N9),IF(('2013'!N9/10)&gt;1,1,'2013'!N9/10),"XXX")</f>
        <v>1</v>
      </c>
      <c r="P9" s="222">
        <f>IF(ISNUMBER('2013'!O9),('2013'!O9/100),"XXX")</f>
        <v>0.70099999999999996</v>
      </c>
      <c r="Q9" s="222" t="str">
        <f>'2013'!P9</f>
        <v>XXX</v>
      </c>
      <c r="R9" s="222">
        <f>IF(ISNUMBER('2013'!Q9),('2013'!Q9/100),"XXX")</f>
        <v>0.53</v>
      </c>
      <c r="S9" s="222">
        <f>IF(ISNUMBER('2013'!R9),('2013'!R9/100),"XXX")</f>
        <v>0.83164170000000004</v>
      </c>
      <c r="T9" s="116">
        <f>IF(ISNUMBER('2013'!S9),(1-('2013'!S9/100)),"XXX")</f>
        <v>1</v>
      </c>
      <c r="U9" s="132">
        <f>IF(ISNUMBER('2013'!T9),'2013'!T9,"XXX")</f>
        <v>0.75285714285714278</v>
      </c>
      <c r="V9" s="132">
        <f>IF(ISNUMBER('2013'!U9),'2013'!U9,"XXX")</f>
        <v>0.69928571428571418</v>
      </c>
      <c r="W9" s="132">
        <f>IF(ISNUMBER('2013'!V9),'2013'!V9,"XXX")</f>
        <v>0.69285714285714284</v>
      </c>
      <c r="X9" s="132">
        <f>IF(ISNUMBER('2013'!W9),'2013'!W9,"XXX")</f>
        <v>0.55571428571428572</v>
      </c>
      <c r="Y9" s="172">
        <f t="shared" si="2"/>
        <v>0.75136760986160722</v>
      </c>
      <c r="Z9" s="116">
        <f>'2013'!X9</f>
        <v>0.89100000000000001</v>
      </c>
      <c r="AA9" s="132">
        <f>('2013'!Y9+2.5)/5</f>
        <v>0.79625868799999999</v>
      </c>
      <c r="AB9" s="216">
        <f t="shared" si="3"/>
        <v>0.843629344</v>
      </c>
      <c r="AC9" s="6"/>
      <c r="AE9">
        <f t="shared" si="4"/>
        <v>0.76458000000000004</v>
      </c>
      <c r="AF9">
        <f t="shared" si="0"/>
        <v>0.70249800000000007</v>
      </c>
      <c r="AG9">
        <f t="shared" si="0"/>
        <v>0.69720371428571437</v>
      </c>
      <c r="AH9">
        <f t="shared" si="0"/>
        <v>0.85928571428571432</v>
      </c>
      <c r="AI9">
        <f t="shared" si="0"/>
        <v>0.90247917175000003</v>
      </c>
      <c r="AJ9">
        <f t="shared" si="0"/>
        <v>0.90247917175000003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0.87642857142857133</v>
      </c>
      <c r="AQ9">
        <f t="shared" si="0"/>
        <v>0.72607142857142848</v>
      </c>
      <c r="AR9">
        <f t="shared" si="0"/>
        <v>0.69607142857142845</v>
      </c>
      <c r="AS9">
        <f t="shared" si="0"/>
        <v>0.62428571428571433</v>
      </c>
    </row>
    <row r="10" spans="1:45" ht="15.75" customHeight="1" x14ac:dyDescent="0.25">
      <c r="A10" s="19" t="s">
        <v>19</v>
      </c>
      <c r="B10" s="3" t="s">
        <v>19</v>
      </c>
      <c r="C10" s="116">
        <f>IF(ISNUMBER('2013'!C10),(1-PRODUCT('2013'!C10,0.1)),"XXX")</f>
        <v>0.84</v>
      </c>
      <c r="D10" s="116">
        <f>IFERROR(IF((LOG(100*'2013'!D10+1)/LOG(100+1))&gt;1,0,(1-(LOG(100*'2013'!D10+1)/LOG(100+1)))), 1)</f>
        <v>1</v>
      </c>
      <c r="E10" s="132">
        <f>IF(ISNUMBER('2013'!E10),IF(('2013'!E10/100)&gt;1,1,'2013'!E10/100),"XXX")</f>
        <v>1</v>
      </c>
      <c r="F10" s="116">
        <f>IF(ISNUMBER('2013'!F10),(1-(('2013'!F10-1)/4)),"XXX")</f>
        <v>1</v>
      </c>
      <c r="G10" s="116">
        <f>IF(ISNUMBER('2013'!G10),(1-('2013'!G10/10)),"XXX")</f>
        <v>0.8</v>
      </c>
      <c r="H10" s="221">
        <f t="shared" si="1"/>
        <v>0.92799999999999994</v>
      </c>
      <c r="I10" s="132">
        <f>IF(ISNUMBER('2013'!H10),'2013'!H10,"XXX")</f>
        <v>0.81714285714285706</v>
      </c>
      <c r="J10" s="116">
        <f>IF(ISNUMBER('2013'!I10),'2013'!I10,"XXX")</f>
        <v>0.72870499999999994</v>
      </c>
      <c r="K10" s="116">
        <f>IF(ISNUMBER('2013'!J10),IF(('2013'!J10/5)&gt;1,1,'2013'!J10/5),"XXX")</f>
        <v>0.62155799999999994</v>
      </c>
      <c r="L10" s="132">
        <f>IF(ISNUMBER('2013'!K10),'2013'!K10,"XXX")</f>
        <v>0.70428571428571429</v>
      </c>
      <c r="M10" s="116">
        <f>IF(ISNUMBER('2013'!L10),IF(('2013'!L10/5)&gt;1,1,'2013'!L10/5),"XXX")</f>
        <v>1</v>
      </c>
      <c r="N10" s="116">
        <f>IF(ISNUMBER('2013'!M10),(1-('2013'!M10/100)),"XXX")</f>
        <v>0.80828748699999997</v>
      </c>
      <c r="O10" s="116">
        <f>IF(ISNUMBER('2013'!N10),IF(('2013'!N10/10)&gt;1,1,'2013'!N10/10),"XXX")</f>
        <v>1</v>
      </c>
      <c r="P10" s="222">
        <f>IF(ISNUMBER('2013'!O10),('2013'!O10/100),"XXX")</f>
        <v>1</v>
      </c>
      <c r="Q10" s="222">
        <f>'2013'!P10</f>
        <v>1</v>
      </c>
      <c r="R10" s="222">
        <f>IF(ISNUMBER('2013'!Q10),('2013'!Q10/100),"XXX")</f>
        <v>0.93</v>
      </c>
      <c r="S10" s="222">
        <f>IF(ISNUMBER('2013'!R10),('2013'!R10/100),"XXX")</f>
        <v>0.86798929999999996</v>
      </c>
      <c r="T10" s="116">
        <f>IF(ISNUMBER('2013'!S10),(1-('2013'!S10/100)),"XXX")</f>
        <v>1</v>
      </c>
      <c r="U10" s="132">
        <f>IF(ISNUMBER('2013'!T10),'2013'!T10,"XXX")</f>
        <v>0.8214285714285714</v>
      </c>
      <c r="V10" s="132">
        <f>IF(ISNUMBER('2013'!U10),'2013'!U10,"XXX")</f>
        <v>0.63500000000000001</v>
      </c>
      <c r="W10" s="132">
        <f>IF(ISNUMBER('2013'!V10),'2013'!V10,"XXX")</f>
        <v>0.67285714285714282</v>
      </c>
      <c r="X10" s="132">
        <f>IF(ISNUMBER('2013'!W10),'2013'!W10,"XXX")</f>
        <v>0.60285714285714287</v>
      </c>
      <c r="Y10" s="172">
        <f t="shared" si="2"/>
        <v>0.82563195097321418</v>
      </c>
      <c r="Z10" s="116">
        <f>'2013'!X10</f>
        <v>0.875</v>
      </c>
      <c r="AA10" s="132">
        <f>('2013'!Y10+2.5)/5</f>
        <v>0.80019400120000006</v>
      </c>
      <c r="AB10" s="216">
        <f t="shared" si="3"/>
        <v>0.83759700059999997</v>
      </c>
      <c r="AC10" s="6"/>
      <c r="AE10">
        <f t="shared" si="4"/>
        <v>0.77292392857142844</v>
      </c>
      <c r="AF10">
        <f t="shared" si="0"/>
        <v>0.6751315</v>
      </c>
      <c r="AG10">
        <f t="shared" si="0"/>
        <v>0.66292185714285712</v>
      </c>
      <c r="AH10">
        <f t="shared" si="0"/>
        <v>0.85214285714285709</v>
      </c>
      <c r="AI10">
        <f t="shared" si="0"/>
        <v>0.90414374349999993</v>
      </c>
      <c r="AJ10">
        <f t="shared" si="0"/>
        <v>0.90414374349999993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0.9107142857142857</v>
      </c>
      <c r="AQ10">
        <f t="shared" si="0"/>
        <v>0.7282142857142857</v>
      </c>
      <c r="AR10">
        <f t="shared" si="0"/>
        <v>0.65392857142857141</v>
      </c>
      <c r="AS10">
        <f t="shared" si="0"/>
        <v>0.6378571428571429</v>
      </c>
    </row>
    <row r="11" spans="1:45" ht="15.75" customHeight="1" x14ac:dyDescent="0.25">
      <c r="A11" s="19" t="s">
        <v>20</v>
      </c>
      <c r="B11" s="3" t="s">
        <v>20</v>
      </c>
      <c r="C11" s="116">
        <f>IF(ISNUMBER('2013'!C11),(1-PRODUCT('2013'!C11,0.1)),"XXX")</f>
        <v>0.30999999999999994</v>
      </c>
      <c r="D11" s="116">
        <f>IFERROR(IF((LOG(100*'2013'!D11+1)/LOG(100+1))&gt;1,0,(1-(LOG(100*'2013'!D11+1)/LOG(100+1)))), 1)</f>
        <v>1</v>
      </c>
      <c r="E11" s="132">
        <f>IF(ISNUMBER('2013'!E11),IF(('2013'!E11/100)&gt;1,1,'2013'!E11/100),"XXX")</f>
        <v>0.89500000000000013</v>
      </c>
      <c r="F11" s="116">
        <f>IF(ISNUMBER('2013'!F11),(1-(('2013'!F11-1)/4)),"XXX")</f>
        <v>0.5</v>
      </c>
      <c r="G11" s="116">
        <f>IF(ISNUMBER('2013'!G11),(1-('2013'!G11/10)),"XXX")</f>
        <v>0.24</v>
      </c>
      <c r="H11" s="221">
        <f t="shared" si="1"/>
        <v>0.58900000000000008</v>
      </c>
      <c r="I11" s="132">
        <f>IF(ISNUMBER('2013'!H11),'2013'!H11,"XXX")</f>
        <v>0.57999999999999996</v>
      </c>
      <c r="J11" s="116">
        <f>IF(ISNUMBER('2013'!I11),'2013'!I11,"XXX")</f>
        <v>0.38188</v>
      </c>
      <c r="K11" s="116" t="str">
        <f>IF(ISNUMBER('2013'!J11),IF(('2013'!J11/5)&gt;1,1,'2013'!J11/5),"XXX")</f>
        <v>XXX</v>
      </c>
      <c r="L11" s="132">
        <f>IF(ISNUMBER('2013'!K11),'2013'!K11,"XXX")</f>
        <v>0.43142857142857144</v>
      </c>
      <c r="M11" s="116">
        <f>IF(ISNUMBER('2013'!L11),IF(('2013'!L11/5)&gt;1,1,'2013'!L11/5),"XXX")</f>
        <v>0.21261439399999998</v>
      </c>
      <c r="N11" s="116">
        <f>IF(ISNUMBER('2013'!M11),(1-('2013'!M11/100)),"XXX")</f>
        <v>0.35794403079999992</v>
      </c>
      <c r="O11" s="116">
        <f>IF(ISNUMBER('2013'!N11),IF(('2013'!N11/10)&gt;1,1,'2013'!N11/10),"XXX")</f>
        <v>0.86406981318111986</v>
      </c>
      <c r="P11" s="222">
        <f>IF(ISNUMBER('2013'!O11),('2013'!O11/100),"XXX")</f>
        <v>0.81099999999999994</v>
      </c>
      <c r="Q11" s="222">
        <f>'2013'!P11</f>
        <v>0.16821967363357543</v>
      </c>
      <c r="R11" s="222">
        <f>IF(ISNUMBER('2013'!Q11),('2013'!Q11/100),"XXX")</f>
        <v>0.126</v>
      </c>
      <c r="S11" s="222">
        <f>IF(ISNUMBER('2013'!R11),('2013'!R11/100),"XXX")</f>
        <v>0.33486759999999999</v>
      </c>
      <c r="T11" s="116">
        <f>IF(ISNUMBER('2013'!S11),(1-('2013'!S11/100)),"XXX")</f>
        <v>0.999</v>
      </c>
      <c r="U11" s="132">
        <f>IF(ISNUMBER('2013'!T11),'2013'!T11,"XXX")</f>
        <v>0.55571428571428572</v>
      </c>
      <c r="V11" s="132">
        <f>IF(ISNUMBER('2013'!U11),'2013'!U11,"XXX")</f>
        <v>0.48714285714285716</v>
      </c>
      <c r="W11" s="132">
        <f>IF(ISNUMBER('2013'!V11),'2013'!V11,"XXX")</f>
        <v>0.60142857142857142</v>
      </c>
      <c r="X11" s="132">
        <f>IF(ISNUMBER('2013'!W11),'2013'!W11,"XXX")</f>
        <v>0.56857142857142862</v>
      </c>
      <c r="Y11" s="172">
        <f t="shared" si="2"/>
        <v>0.4944568623330613</v>
      </c>
      <c r="Z11" s="116">
        <f>'2013'!X11</f>
        <v>0.20499999999999999</v>
      </c>
      <c r="AA11" s="132">
        <f>('2013'!Y11+2.5)/5</f>
        <v>0.24196815499999999</v>
      </c>
      <c r="AB11" s="216">
        <f t="shared" si="3"/>
        <v>0.22348407749999999</v>
      </c>
      <c r="AC11" s="6"/>
      <c r="AE11">
        <f t="shared" si="4"/>
        <v>0.48093999999999998</v>
      </c>
      <c r="AF11">
        <f t="shared" si="0"/>
        <v>0.38188</v>
      </c>
      <c r="AG11">
        <f t="shared" si="0"/>
        <v>0.43142857142857144</v>
      </c>
      <c r="AH11">
        <f t="shared" si="0"/>
        <v>0.32202148271428571</v>
      </c>
      <c r="AI11">
        <f t="shared" si="0"/>
        <v>0.28527921239999998</v>
      </c>
      <c r="AJ11">
        <f t="shared" si="0"/>
        <v>0.61100692199055984</v>
      </c>
      <c r="AK11">
        <f t="shared" si="0"/>
        <v>0.83753490659055996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0.77735714285714286</v>
      </c>
      <c r="AQ11">
        <f t="shared" si="0"/>
        <v>0.52142857142857146</v>
      </c>
      <c r="AR11">
        <f t="shared" si="0"/>
        <v>0.54428571428571426</v>
      </c>
      <c r="AS11">
        <f t="shared" si="0"/>
        <v>0.58499999999999996</v>
      </c>
    </row>
    <row r="12" spans="1:45" ht="15.75" customHeight="1" x14ac:dyDescent="0.25">
      <c r="A12" s="19" t="s">
        <v>21</v>
      </c>
      <c r="B12" s="3" t="s">
        <v>21</v>
      </c>
      <c r="C12" s="116">
        <f>IF(ISNUMBER('2013'!C12),(1-PRODUCT('2013'!C12,0.1)),"XXX")</f>
        <v>0.44000000000000006</v>
      </c>
      <c r="D12" s="116">
        <f>IFERROR(IF((LOG(100*'2013'!D12+1)/LOG(100+1))&gt;1,0,(1-(LOG(100*'2013'!D12+1)/LOG(100+1)))), 1)</f>
        <v>1</v>
      </c>
      <c r="E12" s="132">
        <f>IF(ISNUMBER('2013'!E12),IF(('2013'!E12/100)&gt;1,1,'2013'!E12/100),"XXX")</f>
        <v>0.83333333333333348</v>
      </c>
      <c r="F12" s="116">
        <f>IF(ISNUMBER('2013'!F12),(1-(('2013'!F12-1)/4)),"XXX")</f>
        <v>0.5</v>
      </c>
      <c r="G12" s="116">
        <f>IF(ISNUMBER('2013'!G12),(1-('2013'!G12/10)),"XXX")</f>
        <v>0.25</v>
      </c>
      <c r="H12" s="221">
        <f t="shared" si="1"/>
        <v>0.60466666666666669</v>
      </c>
      <c r="I12" s="132">
        <f>IF(ISNUMBER('2013'!H12),'2013'!H12,"XXX")</f>
        <v>0.73999999999999988</v>
      </c>
      <c r="J12" s="116">
        <f>IF(ISNUMBER('2013'!I12),'2013'!I12,"XXX")</f>
        <v>0.56189500000000003</v>
      </c>
      <c r="K12" s="116">
        <f>IF(ISNUMBER('2013'!J12),IF(('2013'!J12/5)&gt;1,1,'2013'!J12/5),"XXX")</f>
        <v>0.37388399999999999</v>
      </c>
      <c r="L12" s="132">
        <f>IF(ISNUMBER('2013'!K12),'2013'!K12,"XXX")</f>
        <v>0.57857142857142851</v>
      </c>
      <c r="M12" s="116">
        <f>IF(ISNUMBER('2013'!L12),IF(('2013'!L12/5)&gt;1,1,'2013'!L12/5),"XXX")</f>
        <v>0.561672544</v>
      </c>
      <c r="N12" s="116">
        <f>IF(ISNUMBER('2013'!M12),(1-('2013'!M12/100)),"XXX")</f>
        <v>0.73082027440000008</v>
      </c>
      <c r="O12" s="116">
        <f>IF(ISNUMBER('2013'!N12),IF(('2013'!N12/10)&gt;1,1,'2013'!N12/10),"XXX")</f>
        <v>0.40079999999999999</v>
      </c>
      <c r="P12" s="222" t="str">
        <f>IF(ISNUMBER('2013'!O12),('2013'!O12/100),"XXX")</f>
        <v>XXX</v>
      </c>
      <c r="Q12" s="222" t="str">
        <f>'2013'!P12</f>
        <v>XXX</v>
      </c>
      <c r="R12" s="222">
        <f>IF(ISNUMBER('2013'!Q12),('2013'!Q12/100),"XXX")</f>
        <v>0.36899999999999999</v>
      </c>
      <c r="S12" s="222">
        <f>IF(ISNUMBER('2013'!R12),('2013'!R12/100),"XXX")</f>
        <v>0.97307889999999997</v>
      </c>
      <c r="T12" s="116">
        <f>IF(ISNUMBER('2013'!S12),(1-('2013'!S12/100)),"XXX")</f>
        <v>1</v>
      </c>
      <c r="U12" s="132">
        <f>IF(ISNUMBER('2013'!T12),'2013'!T12,"XXX")</f>
        <v>0.75142857142857145</v>
      </c>
      <c r="V12" s="132">
        <f>IF(ISNUMBER('2013'!U12),'2013'!U12,"XXX")</f>
        <v>0.63357142857142867</v>
      </c>
      <c r="W12" s="132">
        <f>IF(ISNUMBER('2013'!V12),'2013'!V12,"XXX")</f>
        <v>0.74285714285714288</v>
      </c>
      <c r="X12" s="132">
        <f>IF(ISNUMBER('2013'!W12),'2013'!W12,"XXX")</f>
        <v>0.62428571428571433</v>
      </c>
      <c r="Y12" s="172">
        <f t="shared" si="2"/>
        <v>0.61322906275714295</v>
      </c>
      <c r="Z12" s="116">
        <f>'2013'!X12</f>
        <v>0.16400000000000001</v>
      </c>
      <c r="AA12" s="132">
        <f>('2013'!Y12+2.5)/5</f>
        <v>0.25862658019999996</v>
      </c>
      <c r="AB12" s="216">
        <f t="shared" si="3"/>
        <v>0.2113132901</v>
      </c>
      <c r="AC12" s="6"/>
      <c r="AE12">
        <f t="shared" si="4"/>
        <v>0.65094750000000001</v>
      </c>
      <c r="AF12">
        <f t="shared" si="0"/>
        <v>0.46788950000000001</v>
      </c>
      <c r="AG12">
        <f t="shared" si="0"/>
        <v>0.47622771428571425</v>
      </c>
      <c r="AH12">
        <f t="shared" si="0"/>
        <v>0.57012198628571431</v>
      </c>
      <c r="AI12">
        <f t="shared" si="0"/>
        <v>0.64624640919999998</v>
      </c>
      <c r="AJ12">
        <f t="shared" si="0"/>
        <v>0.56581013720000006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0.87571428571428567</v>
      </c>
      <c r="AQ12">
        <f t="shared" si="0"/>
        <v>0.69250000000000012</v>
      </c>
      <c r="AR12">
        <f t="shared" si="0"/>
        <v>0.68821428571428578</v>
      </c>
      <c r="AS12">
        <f t="shared" si="0"/>
        <v>0.68357142857142861</v>
      </c>
    </row>
    <row r="13" spans="1:45" ht="15.75" customHeight="1" x14ac:dyDescent="0.25">
      <c r="A13" s="19" t="s">
        <v>22</v>
      </c>
      <c r="B13" s="3" t="s">
        <v>22</v>
      </c>
      <c r="C13" s="116">
        <f>IF(ISNUMBER('2013'!C13),(1-PRODUCT('2013'!C13,0.1)),"XXX")</f>
        <v>0.42000000000000004</v>
      </c>
      <c r="D13" s="116">
        <f>IFERROR(IF((LOG(100*'2013'!D13+1)/LOG(100+1))&gt;1,0,(1-(LOG(100*'2013'!D13+1)/LOG(100+1)))), 1)</f>
        <v>1</v>
      </c>
      <c r="E13" s="132">
        <f>IF(ISNUMBER('2013'!E13),IF(('2013'!E13/100)&gt;1,1,'2013'!E13/100),"XXX")</f>
        <v>0.64666666666666672</v>
      </c>
      <c r="F13" s="116">
        <f>IF(ISNUMBER('2013'!F13),(1-(('2013'!F13-1)/4)),"XXX")</f>
        <v>0.25</v>
      </c>
      <c r="G13" s="116">
        <f>IF(ISNUMBER('2013'!G13),(1-('2013'!G13/10)),"XXX")</f>
        <v>0.27</v>
      </c>
      <c r="H13" s="221">
        <f t="shared" si="1"/>
        <v>0.51733333333333331</v>
      </c>
      <c r="I13" s="132">
        <f>IF(ISNUMBER('2013'!H13),'2013'!H13,"XXX")</f>
        <v>0.33857142857142858</v>
      </c>
      <c r="J13" s="116">
        <f>IF(ISNUMBER('2013'!I13),'2013'!I13,"XXX")</f>
        <v>7.9125000000000001E-2</v>
      </c>
      <c r="K13" s="116">
        <f>IF(ISNUMBER('2013'!J13),IF(('2013'!J13/5)&gt;1,1,'2013'!J13/5),"XXX")</f>
        <v>0.36418800000000001</v>
      </c>
      <c r="L13" s="132">
        <f>IF(ISNUMBER('2013'!K13),'2013'!K13,"XXX")</f>
        <v>0.42</v>
      </c>
      <c r="M13" s="116">
        <f>IF(ISNUMBER('2013'!L13),IF(('2013'!L13/5)&gt;1,1,'2013'!L13/5),"XXX")</f>
        <v>0.10474786799999999</v>
      </c>
      <c r="N13" s="116">
        <f>IF(ISNUMBER('2013'!M13),(1-('2013'!M13/100)),"XXX")</f>
        <v>0.314853363</v>
      </c>
      <c r="O13" s="116">
        <f>IF(ISNUMBER('2013'!N13),IF(('2013'!N13/10)&gt;1,1,'2013'!N13/10),"XXX")</f>
        <v>0.16503239599999997</v>
      </c>
      <c r="P13" s="222">
        <f>IF(ISNUMBER('2013'!O13),('2013'!O13/100),"XXX")</f>
        <v>0.33399999999999996</v>
      </c>
      <c r="Q13" s="222">
        <f>'2013'!P13</f>
        <v>0.15263291597366332</v>
      </c>
      <c r="R13" s="222">
        <f>IF(ISNUMBER('2013'!Q13),('2013'!Q13/100),"XXX")</f>
        <v>4.2999999999999997E-2</v>
      </c>
      <c r="S13" s="222">
        <f>IF(ISNUMBER('2013'!R13),('2013'!R13/100),"XXX")</f>
        <v>0.38831209999999999</v>
      </c>
      <c r="T13" s="116">
        <f>IF(ISNUMBER('2013'!S13),(1-('2013'!S13/100)),"XXX")</f>
        <v>0.86349999999999993</v>
      </c>
      <c r="U13" s="132">
        <f>IF(ISNUMBER('2013'!T13),'2013'!T13,"XXX")</f>
        <v>0.44428571428571428</v>
      </c>
      <c r="V13" s="132">
        <f>IF(ISNUMBER('2013'!U13),'2013'!U13,"XXX")</f>
        <v>0.33142857142857141</v>
      </c>
      <c r="W13" s="132">
        <f>IF(ISNUMBER('2013'!V13),'2013'!V13,"XXX")</f>
        <v>0.62142857142857133</v>
      </c>
      <c r="X13" s="132">
        <f>IF(ISNUMBER('2013'!W13),'2013'!W13,"XXX")</f>
        <v>0.46857142857142853</v>
      </c>
      <c r="Y13" s="172">
        <f t="shared" si="2"/>
        <v>0.33960483482871107</v>
      </c>
      <c r="Z13" s="116">
        <f>'2013'!X13</f>
        <v>0.372</v>
      </c>
      <c r="AA13" s="132">
        <f>('2013'!Y13+2.5)/5</f>
        <v>0.43668472180000001</v>
      </c>
      <c r="AB13" s="216">
        <f t="shared" si="3"/>
        <v>0.40434236089999998</v>
      </c>
      <c r="AC13" s="6"/>
      <c r="AE13">
        <f t="shared" si="4"/>
        <v>0.20884821428571429</v>
      </c>
      <c r="AF13">
        <f t="shared" si="0"/>
        <v>0.22165650000000001</v>
      </c>
      <c r="AG13">
        <f t="shared" si="0"/>
        <v>0.392094</v>
      </c>
      <c r="AH13">
        <f t="shared" si="0"/>
        <v>0.26237393399999998</v>
      </c>
      <c r="AI13">
        <f t="shared" si="0"/>
        <v>0.20980061550000001</v>
      </c>
      <c r="AJ13">
        <f t="shared" si="0"/>
        <v>0.23994287949999998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0.62590604999999999</v>
      </c>
      <c r="AP13">
        <f t="shared" si="0"/>
        <v>0.65389285714285705</v>
      </c>
      <c r="AQ13">
        <f t="shared" si="0"/>
        <v>0.38785714285714284</v>
      </c>
      <c r="AR13">
        <f t="shared" si="0"/>
        <v>0.47642857142857137</v>
      </c>
      <c r="AS13">
        <f t="shared" si="0"/>
        <v>0.54499999999999993</v>
      </c>
    </row>
    <row r="14" spans="1:45" ht="15.75" customHeight="1" x14ac:dyDescent="0.25">
      <c r="A14" s="19" t="s">
        <v>23</v>
      </c>
      <c r="B14" s="3" t="s">
        <v>23</v>
      </c>
      <c r="C14" s="116">
        <f>IF(ISNUMBER('2013'!C14),(1-PRODUCT('2013'!C14,0.1)),"XXX")</f>
        <v>0.5</v>
      </c>
      <c r="D14" s="116">
        <f>IFERROR(IF((LOG(100*'2013'!D14+1)/LOG(100+1))&gt;1,0,(1-(LOG(100*'2013'!D14+1)/LOG(100+1)))), 1)</f>
        <v>1</v>
      </c>
      <c r="E14" s="132">
        <f>IF(ISNUMBER('2013'!E14),IF(('2013'!E14/100)&gt;1,1,'2013'!E14/100),"XXX")</f>
        <v>0.92833333333333345</v>
      </c>
      <c r="F14" s="116" t="str">
        <f>IF(ISNUMBER('2013'!F14),(1-(('2013'!F14-1)/4)),"XXX")</f>
        <v>XXX</v>
      </c>
      <c r="G14" s="116">
        <f>IF(ISNUMBER('2013'!G14),(1-('2013'!G14/10)),"XXX")</f>
        <v>0.75</v>
      </c>
      <c r="H14" s="221">
        <f t="shared" si="1"/>
        <v>0.79458333333333342</v>
      </c>
      <c r="I14" s="132">
        <f>IF(ISNUMBER('2013'!H14),'2013'!H14,"XXX")</f>
        <v>0.78857142857142848</v>
      </c>
      <c r="J14" s="116">
        <f>IF(ISNUMBER('2013'!I14),'2013'!I14,"XXX")</f>
        <v>0.6734500000000001</v>
      </c>
      <c r="K14" s="116">
        <f>IF(ISNUMBER('2013'!J14),IF(('2013'!J14/5)&gt;1,1,'2013'!J14/5),"XXX")</f>
        <v>0.68243200000000004</v>
      </c>
      <c r="L14" s="132">
        <f>IF(ISNUMBER('2013'!K14),'2013'!K14,"XXX")</f>
        <v>0.86</v>
      </c>
      <c r="M14" s="116">
        <f>IF(ISNUMBER('2013'!L14),IF(('2013'!L14/5)&gt;1,1,'2013'!L14/5),"XXX")</f>
        <v>0.76129927600000002</v>
      </c>
      <c r="N14" s="116">
        <f>IF(ISNUMBER('2013'!M14),(1-('2013'!M14/100)),"XXX")</f>
        <v>0.59013893130000006</v>
      </c>
      <c r="O14" s="116">
        <f>IF(ISNUMBER('2013'!N14),IF(('2013'!N14/10)&gt;1,1,'2013'!N14/10),"XXX")</f>
        <v>1</v>
      </c>
      <c r="P14" s="222" t="str">
        <f>IF(ISNUMBER('2013'!O14),('2013'!O14/100),"XXX")</f>
        <v>XXX</v>
      </c>
      <c r="Q14" s="222" t="str">
        <f>'2013'!P14</f>
        <v>XXX</v>
      </c>
      <c r="R14" s="222">
        <f>IF(ISNUMBER('2013'!Q14),('2013'!Q14/100),"XXX")</f>
        <v>9.6000000000000002E-2</v>
      </c>
      <c r="S14" s="222">
        <f>IF(ISNUMBER('2013'!R14),('2013'!R14/100),"XXX")</f>
        <v>0.83245840000000004</v>
      </c>
      <c r="T14" s="116">
        <f>IF(ISNUMBER('2013'!S14),(1-('2013'!S14/100)),"XXX")</f>
        <v>1</v>
      </c>
      <c r="U14" s="132">
        <f>IF(ISNUMBER('2013'!T14),'2013'!T14,"XXX")</f>
        <v>0.69428571428571428</v>
      </c>
      <c r="V14" s="132">
        <f>IF(ISNUMBER('2013'!U14),'2013'!U14,"XXX")</f>
        <v>0.65785714285714292</v>
      </c>
      <c r="W14" s="132">
        <f>IF(ISNUMBER('2013'!V14),'2013'!V14,"XXX")</f>
        <v>0.62</v>
      </c>
      <c r="X14" s="132">
        <f>IF(ISNUMBER('2013'!W14),'2013'!W14,"XXX")</f>
        <v>0.61571428571428566</v>
      </c>
      <c r="Y14" s="172">
        <f t="shared" si="2"/>
        <v>0.6855129486705358</v>
      </c>
      <c r="Z14" s="116">
        <f>'2013'!X14</f>
        <v>0.77900000000000003</v>
      </c>
      <c r="AA14" s="132">
        <f>('2013'!Y14+2.5)/5</f>
        <v>0.73788595199999996</v>
      </c>
      <c r="AB14" s="216">
        <f t="shared" si="3"/>
        <v>0.75844297599999999</v>
      </c>
      <c r="AC14" s="6"/>
      <c r="AE14">
        <f t="shared" si="4"/>
        <v>0.73101071428571429</v>
      </c>
      <c r="AF14">
        <f t="shared" si="0"/>
        <v>0.67794100000000013</v>
      </c>
      <c r="AG14">
        <f t="shared" si="0"/>
        <v>0.77121600000000001</v>
      </c>
      <c r="AH14">
        <f t="shared" si="0"/>
        <v>0.81064963800000001</v>
      </c>
      <c r="AI14">
        <f t="shared" si="0"/>
        <v>0.6757191036500001</v>
      </c>
      <c r="AJ14">
        <f t="shared" si="0"/>
        <v>0.79506946565000003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0.8471428571428572</v>
      </c>
      <c r="AQ14">
        <f t="shared" si="0"/>
        <v>0.67607142857142866</v>
      </c>
      <c r="AR14">
        <f t="shared" si="0"/>
        <v>0.63892857142857151</v>
      </c>
      <c r="AS14">
        <f t="shared" si="0"/>
        <v>0.61785714285714288</v>
      </c>
    </row>
    <row r="15" spans="1:45" ht="15.75" customHeight="1" x14ac:dyDescent="0.25">
      <c r="A15" s="19" t="s">
        <v>24</v>
      </c>
      <c r="B15" s="3" t="s">
        <v>24</v>
      </c>
      <c r="C15" s="116">
        <f>IF(ISNUMBER('2013'!C15),(1-PRODUCT('2013'!C15,0.1)),"XXX")</f>
        <v>0.24</v>
      </c>
      <c r="D15" s="116">
        <f>IFERROR(IF((LOG(100*'2013'!D15+1)/LOG(100+1))&gt;1,0,(1-(LOG(100*'2013'!D15+1)/LOG(100+1)))), 1)</f>
        <v>1</v>
      </c>
      <c r="E15" s="132" t="str">
        <f>IF(ISNUMBER('2013'!E15),IF(('2013'!E15/100)&gt;1,1,'2013'!E15/100),"XXX")</f>
        <v>XXX</v>
      </c>
      <c r="F15" s="116">
        <f>IF(ISNUMBER('2013'!F15),(1-(('2013'!F15-1)/4)),"XXX")</f>
        <v>0.75</v>
      </c>
      <c r="G15" s="116">
        <f>IF(ISNUMBER('2013'!G15),(1-('2013'!G15/10)),"XXX")</f>
        <v>0.16999999999999993</v>
      </c>
      <c r="H15" s="221">
        <f t="shared" si="1"/>
        <v>0.54</v>
      </c>
      <c r="I15" s="132" t="str">
        <f>IF(ISNUMBER('2013'!H15),'2013'!H15,"XXX")</f>
        <v>XXX</v>
      </c>
      <c r="J15" s="116">
        <f>IF(ISNUMBER('2013'!I15),'2013'!I15,"XXX")</f>
        <v>0.55508000000000002</v>
      </c>
      <c r="K15" s="116" t="str">
        <f>IF(ISNUMBER('2013'!J15),IF(('2013'!J15/5)&gt;1,1,'2013'!J15/5),"XXX")</f>
        <v>XXX</v>
      </c>
      <c r="L15" s="132" t="str">
        <f>IF(ISNUMBER('2013'!K15),'2013'!K15,"XXX")</f>
        <v>XXX</v>
      </c>
      <c r="M15" s="116">
        <f>IF(ISNUMBER('2013'!L15),IF(('2013'!L15/5)&gt;1,1,'2013'!L15/5),"XXX")</f>
        <v>0.71373634399999997</v>
      </c>
      <c r="N15" s="116">
        <f>IF(ISNUMBER('2013'!M15),(1-('2013'!M15/100)),"XXX")</f>
        <v>0.66207660679999991</v>
      </c>
      <c r="O15" s="116">
        <f>IF(ISNUMBER('2013'!N15),IF(('2013'!N15/10)&gt;1,1,'2013'!N15/10),"XXX")</f>
        <v>1</v>
      </c>
      <c r="P15" s="222">
        <f>IF(ISNUMBER('2013'!O15),('2013'!O15/100),"XXX")</f>
        <v>1</v>
      </c>
      <c r="Q15" s="222">
        <f>'2013'!P15</f>
        <v>0.47649135589599612</v>
      </c>
      <c r="R15" s="222" t="str">
        <f>IF(ISNUMBER('2013'!Q15),('2013'!Q15/100),"XXX")</f>
        <v>XXX</v>
      </c>
      <c r="S15" s="222">
        <f>IF(ISNUMBER('2013'!R15),('2013'!R15/100),"XXX")</f>
        <v>0.96067459999999993</v>
      </c>
      <c r="T15" s="116">
        <f>IF(ISNUMBER('2013'!S15),(1-('2013'!S15/100)),"XXX")</f>
        <v>0.999</v>
      </c>
      <c r="U15" s="132" t="str">
        <f>IF(ISNUMBER('2013'!T15),'2013'!T15,"XXX")</f>
        <v>XXX</v>
      </c>
      <c r="V15" s="132" t="str">
        <f>IF(ISNUMBER('2013'!U15),'2013'!U15,"XXX")</f>
        <v>XXX</v>
      </c>
      <c r="W15" s="132" t="str">
        <f>IF(ISNUMBER('2013'!V15),'2013'!V15,"XXX")</f>
        <v>XXX</v>
      </c>
      <c r="X15" s="132" t="str">
        <f>IF(ISNUMBER('2013'!W15),'2013'!W15,"XXX")</f>
        <v>XXX</v>
      </c>
      <c r="Y15" s="172">
        <f t="shared" si="2"/>
        <v>0.7398630262591992</v>
      </c>
      <c r="Z15" s="116">
        <f>'2013'!X15</f>
        <v>0.247</v>
      </c>
      <c r="AA15" s="132">
        <f>('2013'!Y15+2.5)/5</f>
        <v>0.21431467539999999</v>
      </c>
      <c r="AB15" s="216">
        <f t="shared" si="3"/>
        <v>0.23065733769999999</v>
      </c>
      <c r="AC15" s="6"/>
      <c r="AE15">
        <f t="shared" si="4"/>
        <v>0.55508000000000002</v>
      </c>
      <c r="AF15">
        <f t="shared" si="0"/>
        <v>0.55508000000000002</v>
      </c>
      <c r="AG15" t="str">
        <f t="shared" si="0"/>
        <v>XXX</v>
      </c>
      <c r="AH15">
        <f t="shared" si="0"/>
        <v>0.71373634399999997</v>
      </c>
      <c r="AI15">
        <f t="shared" si="0"/>
        <v>0.68790647539999994</v>
      </c>
      <c r="AJ15">
        <f t="shared" si="0"/>
        <v>0.83103830339999996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5">
      <c r="A16" s="19" t="s">
        <v>25</v>
      </c>
      <c r="B16" s="3" t="s">
        <v>25</v>
      </c>
      <c r="C16" s="116">
        <f>IF(ISNUMBER('2013'!C16),(1-PRODUCT('2013'!C16,0.1)),"XXX")</f>
        <v>0.8</v>
      </c>
      <c r="D16" s="116">
        <f>IFERROR(IF((LOG(100*'2013'!D16+1)/LOG(100+1))&gt;1,0,(1-(LOG(100*'2013'!D16+1)/LOG(100+1)))), 1)</f>
        <v>1</v>
      </c>
      <c r="E16" s="132">
        <f>IF(ISNUMBER('2013'!E16),IF(('2013'!E16/100)&gt;1,1,'2013'!E16/100),"XXX")</f>
        <v>0.96833333333333327</v>
      </c>
      <c r="F16" s="116">
        <f>IF(ISNUMBER('2013'!F16),(1-(('2013'!F16-1)/4)),"XXX")</f>
        <v>1</v>
      </c>
      <c r="G16" s="116">
        <f>IF(ISNUMBER('2013'!G16),(1-('2013'!G16/10)),"XXX")</f>
        <v>0.85</v>
      </c>
      <c r="H16" s="221">
        <f t="shared" si="1"/>
        <v>0.92366666666666664</v>
      </c>
      <c r="I16" s="132">
        <f>IF(ISNUMBER('2013'!H16),'2013'!H16,"XXX")</f>
        <v>0.79999999999999993</v>
      </c>
      <c r="J16" s="116">
        <f>IF(ISNUMBER('2013'!I16),'2013'!I16,"XXX")</f>
        <v>0.72038999999999997</v>
      </c>
      <c r="K16" s="116">
        <f>IF(ISNUMBER('2013'!J16),IF(('2013'!J16/5)&gt;1,1,'2013'!J16/5),"XXX")</f>
        <v>0.86838599999999988</v>
      </c>
      <c r="L16" s="132">
        <f>IF(ISNUMBER('2013'!K16),'2013'!K16,"XXX")</f>
        <v>0.9</v>
      </c>
      <c r="M16" s="116">
        <f>IF(ISNUMBER('2013'!L16),IF(('2013'!L16/5)&gt;1,1,'2013'!L16/5),"XXX")</f>
        <v>1</v>
      </c>
      <c r="N16" s="116">
        <f>IF(ISNUMBER('2013'!M16),(1-('2013'!M16/100)),"XXX")</f>
        <v>0.80390876769999997</v>
      </c>
      <c r="O16" s="116">
        <f>IF(ISNUMBER('2013'!N16),IF(('2013'!N16/10)&gt;1,1,'2013'!N16/10),"XXX")</f>
        <v>1</v>
      </c>
      <c r="P16" s="222">
        <f>IF(ISNUMBER('2013'!O16),('2013'!O16/100),"XXX")</f>
        <v>1</v>
      </c>
      <c r="Q16" s="222" t="str">
        <f>'2013'!P16</f>
        <v>XXX</v>
      </c>
      <c r="R16" s="222">
        <f>IF(ISNUMBER('2013'!Q16),('2013'!Q16/100),"XXX")</f>
        <v>1</v>
      </c>
      <c r="S16" s="222">
        <f>IF(ISNUMBER('2013'!R16),('2013'!R16/100),"XXX")</f>
        <v>0.84920640000000003</v>
      </c>
      <c r="T16" s="116">
        <f>IF(ISNUMBER('2013'!S16),(1-('2013'!S16/100)),"XXX")</f>
        <v>1</v>
      </c>
      <c r="U16" s="132">
        <f>IF(ISNUMBER('2013'!T16),'2013'!T16,"XXX")</f>
        <v>0.76428571428571423</v>
      </c>
      <c r="V16" s="132">
        <f>IF(ISNUMBER('2013'!U16),'2013'!U16,"XXX")</f>
        <v>0.69071428571428573</v>
      </c>
      <c r="W16" s="132">
        <f>IF(ISNUMBER('2013'!V16),'2013'!V16,"XXX")</f>
        <v>0.69428571428571428</v>
      </c>
      <c r="X16" s="132">
        <f>IF(ISNUMBER('2013'!W16),'2013'!W16,"XXX")</f>
        <v>0.53428571428571436</v>
      </c>
      <c r="Y16" s="172">
        <f t="shared" si="2"/>
        <v>0.85159141226696433</v>
      </c>
      <c r="Z16" s="116">
        <f>'2013'!X16</f>
        <v>0.89600000000000002</v>
      </c>
      <c r="AA16" s="132">
        <f>('2013'!Y16+2.5)/5</f>
        <v>0.78388497820000003</v>
      </c>
      <c r="AB16" s="216">
        <f t="shared" si="3"/>
        <v>0.83994248910000002</v>
      </c>
      <c r="AC16" s="6"/>
      <c r="AE16">
        <f t="shared" si="4"/>
        <v>0.76019499999999995</v>
      </c>
      <c r="AF16">
        <f t="shared" si="0"/>
        <v>0.79438799999999987</v>
      </c>
      <c r="AG16">
        <f t="shared" si="0"/>
        <v>0.88419300000000001</v>
      </c>
      <c r="AH16">
        <f t="shared" si="0"/>
        <v>0.95</v>
      </c>
      <c r="AI16">
        <f t="shared" si="0"/>
        <v>0.90195438384999993</v>
      </c>
      <c r="AJ16">
        <f t="shared" si="0"/>
        <v>0.90195438384999993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0.88214285714285712</v>
      </c>
      <c r="AQ16">
        <f t="shared" si="0"/>
        <v>0.72750000000000004</v>
      </c>
      <c r="AR16">
        <f t="shared" si="0"/>
        <v>0.6925</v>
      </c>
      <c r="AS16">
        <f t="shared" si="0"/>
        <v>0.61428571428571432</v>
      </c>
    </row>
    <row r="17" spans="1:45" ht="15.75" customHeight="1" x14ac:dyDescent="0.25">
      <c r="A17" s="19" t="s">
        <v>26</v>
      </c>
      <c r="B17" s="3" t="s">
        <v>26</v>
      </c>
      <c r="C17" s="116">
        <f>IF(ISNUMBER('2013'!C17),(1-PRODUCT('2013'!C17,0.1)),"XXX")</f>
        <v>0.27</v>
      </c>
      <c r="D17" s="116">
        <f>IFERROR(IF((LOG(100*'2013'!D17+1)/LOG(100+1))&gt;1,0,(1-(LOG(100*'2013'!D17+1)/LOG(100+1)))), 1)</f>
        <v>1</v>
      </c>
      <c r="E17" s="132">
        <f>IF(ISNUMBER('2013'!E17),IF(('2013'!E17/100)&gt;1,1,'2013'!E17/100),"XXX")</f>
        <v>0.75833333333333341</v>
      </c>
      <c r="F17" s="116">
        <f>IF(ISNUMBER('2013'!F17),(1-(('2013'!F17-1)/4)),"XXX")</f>
        <v>1</v>
      </c>
      <c r="G17" s="116">
        <f>IF(ISNUMBER('2013'!G17),(1-('2013'!G17/10)),"XXX")</f>
        <v>0.49</v>
      </c>
      <c r="H17" s="221">
        <f t="shared" si="1"/>
        <v>0.70366666666666666</v>
      </c>
      <c r="I17" s="132">
        <f>IF(ISNUMBER('2013'!H17),'2013'!H17,"XXX")</f>
        <v>0.3428571428571428</v>
      </c>
      <c r="J17" s="116">
        <f>IF(ISNUMBER('2013'!I17),'2013'!I17,"XXX")</f>
        <v>0.11569499999999999</v>
      </c>
      <c r="K17" s="116">
        <f>IF(ISNUMBER('2013'!J17),IF(('2013'!J17/5)&gt;1,1,'2013'!J17/5),"XXX")</f>
        <v>0.520764</v>
      </c>
      <c r="L17" s="132">
        <f>IF(ISNUMBER('2013'!K17),'2013'!K17,"XXX")</f>
        <v>0.47285714285714286</v>
      </c>
      <c r="M17" s="116">
        <f>IF(ISNUMBER('2013'!L17),IF(('2013'!L17/5)&gt;1,1,'2013'!L17/5),"XXX")</f>
        <v>0.15292548</v>
      </c>
      <c r="N17" s="116">
        <f>IF(ISNUMBER('2013'!M17),(1-('2013'!M17/100)),"XXX")</f>
        <v>0.57687908170000002</v>
      </c>
      <c r="O17" s="116">
        <f>IF(ISNUMBER('2013'!N17),IF(('2013'!N17/10)&gt;1,1,'2013'!N17/10),"XXX")</f>
        <v>0.42029999999999995</v>
      </c>
      <c r="P17" s="222" t="str">
        <f>IF(ISNUMBER('2013'!O17),('2013'!O17/100),"XXX")</f>
        <v>XXX</v>
      </c>
      <c r="Q17" s="222">
        <f>'2013'!P17</f>
        <v>8.0426269769668574E-2</v>
      </c>
      <c r="R17" s="222" t="str">
        <f>IF(ISNUMBER('2013'!Q17),('2013'!Q17/100),"XXX")</f>
        <v>XXX</v>
      </c>
      <c r="S17" s="222">
        <f>IF(ISNUMBER('2013'!R17),('2013'!R17/100),"XXX")</f>
        <v>0.10146269999999999</v>
      </c>
      <c r="T17" s="116">
        <f>IF(ISNUMBER('2013'!S17),(1-('2013'!S17/100)),"XXX")</f>
        <v>0.53549999999999998</v>
      </c>
      <c r="U17" s="132">
        <f>IF(ISNUMBER('2013'!T17),'2013'!T17,"XXX")</f>
        <v>0.52142857142857146</v>
      </c>
      <c r="V17" s="132">
        <f>IF(ISNUMBER('2013'!U17),'2013'!U17,"XXX")</f>
        <v>0.36714285714285716</v>
      </c>
      <c r="W17" s="132">
        <f>IF(ISNUMBER('2013'!V17),'2013'!V17,"XXX")</f>
        <v>0.51428571428571435</v>
      </c>
      <c r="X17" s="132">
        <f>IF(ISNUMBER('2013'!W17),'2013'!W17,"XXX")</f>
        <v>0.46142857142857141</v>
      </c>
      <c r="Y17" s="172">
        <f t="shared" si="2"/>
        <v>0.35529242507745856</v>
      </c>
      <c r="Z17" s="116">
        <f>'2013'!X17</f>
        <v>0.61499999999999999</v>
      </c>
      <c r="AA17" s="132">
        <f>('2013'!Y17+2.5)/5</f>
        <v>0.54619045259999999</v>
      </c>
      <c r="AB17" s="216">
        <f t="shared" si="3"/>
        <v>0.58059522630000004</v>
      </c>
      <c r="AC17" s="6"/>
      <c r="AE17">
        <f t="shared" si="4"/>
        <v>0.2292760714285714</v>
      </c>
      <c r="AF17">
        <f t="shared" si="0"/>
        <v>0.3182295</v>
      </c>
      <c r="AG17">
        <f t="shared" si="0"/>
        <v>0.49681057142857143</v>
      </c>
      <c r="AH17">
        <f t="shared" si="0"/>
        <v>0.31289131142857141</v>
      </c>
      <c r="AI17">
        <f t="shared" si="0"/>
        <v>0.36490228084999998</v>
      </c>
      <c r="AJ17">
        <f t="shared" si="0"/>
        <v>0.49858954084999996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0.31848135</v>
      </c>
      <c r="AP17">
        <f t="shared" si="0"/>
        <v>0.52846428571428572</v>
      </c>
      <c r="AQ17">
        <f t="shared" si="0"/>
        <v>0.44428571428571428</v>
      </c>
      <c r="AR17">
        <f t="shared" si="0"/>
        <v>0.44071428571428573</v>
      </c>
      <c r="AS17">
        <f t="shared" si="0"/>
        <v>0.48785714285714288</v>
      </c>
    </row>
    <row r="18" spans="1:45" ht="15.75" customHeight="1" x14ac:dyDescent="0.25">
      <c r="A18" s="19" t="s">
        <v>27</v>
      </c>
      <c r="B18" s="3" t="s">
        <v>27</v>
      </c>
      <c r="C18" s="116">
        <f>IF(ISNUMBER('2013'!C18),(1-PRODUCT('2013'!C18,0.1)),"XXX")</f>
        <v>0.37</v>
      </c>
      <c r="D18" s="116">
        <f>IFERROR(IF((LOG(100*'2013'!D18+1)/LOG(100+1))&gt;1,0,(1-(LOG(100*'2013'!D18+1)/LOG(100+1)))), 1)</f>
        <v>1</v>
      </c>
      <c r="E18" s="132">
        <f>IF(ISNUMBER('2013'!E18),IF(('2013'!E18/100)&gt;1,1,'2013'!E18/100),"XXX")</f>
        <v>0.61499999999999999</v>
      </c>
      <c r="F18" s="116">
        <f>IF(ISNUMBER('2013'!F18),(1-(('2013'!F18-1)/4)),"XXX")</f>
        <v>1</v>
      </c>
      <c r="G18" s="116">
        <f>IF(ISNUMBER('2013'!G18),(1-('2013'!G18/10)),"XXX")</f>
        <v>0.37</v>
      </c>
      <c r="H18" s="221">
        <f t="shared" si="1"/>
        <v>0.67100000000000004</v>
      </c>
      <c r="I18" s="132">
        <f>IF(ISNUMBER('2013'!H18),'2013'!H18,"XXX")</f>
        <v>0.42571428571428571</v>
      </c>
      <c r="J18" s="116">
        <f>IF(ISNUMBER('2013'!I18),'2013'!I18,"XXX")</f>
        <v>0.20551999999999998</v>
      </c>
      <c r="K18" s="116" t="str">
        <f>IF(ISNUMBER('2013'!J18),IF(('2013'!J18/5)&gt;1,1,'2013'!J18/5),"XXX")</f>
        <v>XXX</v>
      </c>
      <c r="L18" s="132">
        <f>IF(ISNUMBER('2013'!K18),'2013'!K18,"XXX")</f>
        <v>0.47142857142857142</v>
      </c>
      <c r="M18" s="116">
        <f>IF(ISNUMBER('2013'!L18),IF(('2013'!L18/5)&gt;1,1,'2013'!L18/5),"XXX")</f>
        <v>0.65248532199999998</v>
      </c>
      <c r="N18" s="116">
        <f>IF(ISNUMBER('2013'!M18),(1-('2013'!M18/100)),"XXX")</f>
        <v>0.65990837099999999</v>
      </c>
      <c r="O18" s="116">
        <f>IF(ISNUMBER('2013'!N18),IF(('2013'!N18/10)&gt;1,1,'2013'!N18/10),"XXX")</f>
        <v>0.94438151690000005</v>
      </c>
      <c r="P18" s="222">
        <f>IF(ISNUMBER('2013'!O18),('2013'!O18/100),"XXX")</f>
        <v>1</v>
      </c>
      <c r="Q18" s="222">
        <f>'2013'!P18</f>
        <v>0.43673019409179686</v>
      </c>
      <c r="R18" s="222">
        <f>IF(ISNUMBER('2013'!Q18),('2013'!Q18/100),"XXX")</f>
        <v>0.34399999999999997</v>
      </c>
      <c r="S18" s="222">
        <f>IF(ISNUMBER('2013'!R18),('2013'!R18/100),"XXX")</f>
        <v>0.3982927</v>
      </c>
      <c r="T18" s="116">
        <f>IF(ISNUMBER('2013'!S18),(1-('2013'!S18/100)),"XXX")</f>
        <v>0.93430000000000002</v>
      </c>
      <c r="U18" s="132">
        <f>IF(ISNUMBER('2013'!T18),'2013'!T18,"XXX")</f>
        <v>0.45714285714285718</v>
      </c>
      <c r="V18" s="132">
        <f>IF(ISNUMBER('2013'!U18),'2013'!U18,"XXX")</f>
        <v>0.44285714285714289</v>
      </c>
      <c r="W18" s="132">
        <f>IF(ISNUMBER('2013'!V18),'2013'!V18,"XXX")</f>
        <v>0.47428571428571425</v>
      </c>
      <c r="X18" s="132">
        <f>IF(ISNUMBER('2013'!W18),'2013'!W18,"XXX")</f>
        <v>0.49000000000000005</v>
      </c>
      <c r="Y18" s="172">
        <f t="shared" si="2"/>
        <v>0.55052970292805881</v>
      </c>
      <c r="Z18" s="116">
        <f>'2013'!X18</f>
        <v>0.67400000000000004</v>
      </c>
      <c r="AA18" s="132">
        <f>('2013'!Y18+2.5)/5</f>
        <v>0.50236569180000001</v>
      </c>
      <c r="AB18" s="216">
        <f t="shared" si="3"/>
        <v>0.58818284590000003</v>
      </c>
      <c r="AC18" s="6"/>
      <c r="AE18">
        <f t="shared" si="4"/>
        <v>0.31561714285714282</v>
      </c>
      <c r="AF18">
        <f t="shared" si="0"/>
        <v>0.20551999999999998</v>
      </c>
      <c r="AG18">
        <f t="shared" si="0"/>
        <v>0.47142857142857142</v>
      </c>
      <c r="AH18">
        <f t="shared" si="0"/>
        <v>0.56195694671428575</v>
      </c>
      <c r="AI18">
        <f t="shared" si="0"/>
        <v>0.65619684649999999</v>
      </c>
      <c r="AJ18">
        <f t="shared" si="0"/>
        <v>0.80214494395000002</v>
      </c>
      <c r="AK18">
        <f t="shared" si="0"/>
        <v>0.97219075845000003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0.66629634999999998</v>
      </c>
      <c r="AP18">
        <f t="shared" si="0"/>
        <v>0.6957214285714286</v>
      </c>
      <c r="AQ18">
        <f t="shared" si="0"/>
        <v>0.45000000000000007</v>
      </c>
      <c r="AR18">
        <f t="shared" si="0"/>
        <v>0.45857142857142857</v>
      </c>
      <c r="AS18">
        <f t="shared" si="0"/>
        <v>0.48214285714285715</v>
      </c>
    </row>
    <row r="19" spans="1:45" ht="15.75" customHeight="1" x14ac:dyDescent="0.25">
      <c r="A19" s="19" t="s">
        <v>28</v>
      </c>
      <c r="B19" s="3" t="s">
        <v>28</v>
      </c>
      <c r="C19" s="116">
        <f>IF(ISNUMBER('2013'!C19),(1-PRODUCT('2013'!C19,0.1)),"XXX")</f>
        <v>0.19999999999999996</v>
      </c>
      <c r="D19" s="116">
        <f>IFERROR(IF((LOG(100*'2013'!D19+1)/LOG(100+1))&gt;1,0,(1-(LOG(100*'2013'!D19+1)/LOG(100+1)))), 1)</f>
        <v>1</v>
      </c>
      <c r="E19" s="132">
        <f>IF(ISNUMBER('2013'!E19),IF(('2013'!E19/100)&gt;1,1,'2013'!E19/100),"XXX")</f>
        <v>1</v>
      </c>
      <c r="F19" s="116">
        <f>IF(ISNUMBER('2013'!F19),(1-(('2013'!F19-1)/4)),"XXX")</f>
        <v>0.75</v>
      </c>
      <c r="G19" s="116">
        <f>IF(ISNUMBER('2013'!G19),(1-('2013'!G19/10)),"XXX")</f>
        <v>0.36</v>
      </c>
      <c r="H19" s="221">
        <f t="shared" si="1"/>
        <v>0.66200000000000003</v>
      </c>
      <c r="I19" s="132">
        <f>IF(ISNUMBER('2013'!H19),'2013'!H19,"XXX")</f>
        <v>0.52428571428571424</v>
      </c>
      <c r="J19" s="116">
        <f>IF(ISNUMBER('2013'!I19),'2013'!I19,"XXX")</f>
        <v>0.39573999999999998</v>
      </c>
      <c r="K19" s="116" t="str">
        <f>IF(ISNUMBER('2013'!J19),IF(('2013'!J19/5)&gt;1,1,'2013'!J19/5),"XXX")</f>
        <v>XXX</v>
      </c>
      <c r="L19" s="132">
        <f>IF(ISNUMBER('2013'!K19),'2013'!K19,"XXX")</f>
        <v>0.76571428571428579</v>
      </c>
      <c r="M19" s="116">
        <f>IF(ISNUMBER('2013'!L19),IF(('2013'!L19/5)&gt;1,1,'2013'!L19/5),"XXX")</f>
        <v>1</v>
      </c>
      <c r="N19" s="116">
        <f>IF(ISNUMBER('2013'!M19),(1-('2013'!M19/100)),"XXX")</f>
        <v>0.70932483670000002</v>
      </c>
      <c r="O19" s="116" t="str">
        <f>IF(ISNUMBER('2013'!N19),IF(('2013'!N19/10)&gt;1,1,'2013'!N19/10),"XXX")</f>
        <v>XXX</v>
      </c>
      <c r="P19" s="222">
        <f>IF(ISNUMBER('2013'!O19),('2013'!O19/100),"XXX")</f>
        <v>0.69499999999999995</v>
      </c>
      <c r="Q19" s="222">
        <f>'2013'!P19</f>
        <v>0.55816793441772461</v>
      </c>
      <c r="R19" s="222" t="str">
        <f>IF(ISNUMBER('2013'!Q19),('2013'!Q19/100),"XXX")</f>
        <v>XXX</v>
      </c>
      <c r="S19" s="222">
        <f>IF(ISNUMBER('2013'!R19),('2013'!R19/100),"XXX")</f>
        <v>0.74570970000000003</v>
      </c>
      <c r="T19" s="116">
        <f>IF(ISNUMBER('2013'!S19),(1-('2013'!S19/100)),"XXX")</f>
        <v>0.99980000000000002</v>
      </c>
      <c r="U19" s="132">
        <f>IF(ISNUMBER('2013'!T19),'2013'!T19,"XXX")</f>
        <v>0.46857142857142853</v>
      </c>
      <c r="V19" s="132">
        <f>IF(ISNUMBER('2013'!U19),'2013'!U19,"XXX")</f>
        <v>0.51</v>
      </c>
      <c r="W19" s="132">
        <f>IF(ISNUMBER('2013'!V19),'2013'!V19,"XXX")</f>
        <v>0.57000000000000006</v>
      </c>
      <c r="X19" s="132">
        <f>IF(ISNUMBER('2013'!W19),'2013'!W19,"XXX")</f>
        <v>0.47714285714285715</v>
      </c>
      <c r="Y19" s="172">
        <f t="shared" si="2"/>
        <v>0.65239618606025129</v>
      </c>
      <c r="Z19" s="116">
        <f>'2013'!X19</f>
        <v>0.58399999999999996</v>
      </c>
      <c r="AA19" s="132">
        <f>('2013'!Y19+2.5)/5</f>
        <v>0.49310090919999999</v>
      </c>
      <c r="AB19" s="216">
        <f t="shared" si="3"/>
        <v>0.53855045459999995</v>
      </c>
      <c r="AC19" s="6"/>
      <c r="AE19">
        <f t="shared" si="4"/>
        <v>0.46001285714285711</v>
      </c>
      <c r="AF19">
        <f t="shared" si="4"/>
        <v>0.39573999999999998</v>
      </c>
      <c r="AG19">
        <f t="shared" si="4"/>
        <v>0.76571428571428579</v>
      </c>
      <c r="AH19">
        <f t="shared" si="4"/>
        <v>0.8828571428571429</v>
      </c>
      <c r="AI19">
        <f t="shared" si="4"/>
        <v>0.85466241835000001</v>
      </c>
      <c r="AJ19">
        <f t="shared" si="4"/>
        <v>0.70932483670000002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0.73418571428571422</v>
      </c>
      <c r="AQ19">
        <f t="shared" si="4"/>
        <v>0.48928571428571427</v>
      </c>
      <c r="AR19">
        <f t="shared" si="4"/>
        <v>0.54</v>
      </c>
      <c r="AS19">
        <f t="shared" si="4"/>
        <v>0.52357142857142858</v>
      </c>
    </row>
    <row r="20" spans="1:45" ht="15.75" customHeight="1" x14ac:dyDescent="0.25">
      <c r="A20" s="19" t="s">
        <v>29</v>
      </c>
      <c r="B20" s="3" t="s">
        <v>29</v>
      </c>
      <c r="C20" s="116">
        <f>IF(ISNUMBER('2013'!C20),(1-PRODUCT('2013'!C20,0.1)),"XXX")</f>
        <v>0.52</v>
      </c>
      <c r="D20" s="116">
        <f>IFERROR(IF((LOG(100*'2013'!D20+1)/LOG(100+1))&gt;1,0,(1-(LOG(100*'2013'!D20+1)/LOG(100+1)))), 1)</f>
        <v>1</v>
      </c>
      <c r="E20" s="132">
        <f>IF(ISNUMBER('2013'!E20),IF(('2013'!E20/100)&gt;1,1,'2013'!E20/100),"XXX")</f>
        <v>0.90000000000000013</v>
      </c>
      <c r="F20" s="116">
        <f>IF(ISNUMBER('2013'!F20),(1-(('2013'!F20-1)/4)),"XXX")</f>
        <v>0.75</v>
      </c>
      <c r="G20" s="116">
        <f>IF(ISNUMBER('2013'!G20),(1-('2013'!G20/10)),"XXX")</f>
        <v>0.55999999999999994</v>
      </c>
      <c r="H20" s="221">
        <f t="shared" si="1"/>
        <v>0.746</v>
      </c>
      <c r="I20" s="132">
        <f>IF(ISNUMBER('2013'!H20),'2013'!H20,"XXX")</f>
        <v>0.49</v>
      </c>
      <c r="J20" s="116">
        <f>IF(ISNUMBER('2013'!I20),'2013'!I20,"XXX")</f>
        <v>0.24213499999999999</v>
      </c>
      <c r="K20" s="116">
        <f>IF(ISNUMBER('2013'!J20),IF(('2013'!J20/5)&gt;1,1,'2013'!J20/5),"XXX")</f>
        <v>1</v>
      </c>
      <c r="L20" s="132">
        <f>IF(ISNUMBER('2013'!K20),'2013'!K20,"XXX")</f>
        <v>0.5714285714285714</v>
      </c>
      <c r="M20" s="116">
        <f>IF(ISNUMBER('2013'!L20),IF(('2013'!L20/5)&gt;1,1,'2013'!L20/5),"XXX")</f>
        <v>0.79583549400000009</v>
      </c>
      <c r="N20" s="116">
        <f>IF(ISNUMBER('2013'!M20),(1-('2013'!M20/100)),"XXX")</f>
        <v>0.96215655570000003</v>
      </c>
      <c r="O20" s="116">
        <f>IF(ISNUMBER('2013'!N20),IF(('2013'!N20/10)&gt;1,1,'2013'!N20/10),"XXX")</f>
        <v>0.65943927958833615</v>
      </c>
      <c r="P20" s="222">
        <f>IF(ISNUMBER('2013'!O20),('2013'!O20/100),"XXX")</f>
        <v>1</v>
      </c>
      <c r="Q20" s="222">
        <f>'2013'!P20</f>
        <v>0.6190918445587158</v>
      </c>
      <c r="R20" s="222">
        <f>IF(ISNUMBER('2013'!Q20),('2013'!Q20/100),"XXX")</f>
        <v>8.4000000000000005E-2</v>
      </c>
      <c r="S20" s="222">
        <f>IF(ISNUMBER('2013'!R20),('2013'!R20/100),"XXX")</f>
        <v>0.69173390000000001</v>
      </c>
      <c r="T20" s="116">
        <f>IF(ISNUMBER('2013'!S20),(1-('2013'!S20/100)),"XXX")</f>
        <v>0.9123</v>
      </c>
      <c r="U20" s="132">
        <f>IF(ISNUMBER('2013'!T20),'2013'!T20,"XXX")</f>
        <v>0.66428571428571437</v>
      </c>
      <c r="V20" s="132">
        <f>IF(ISNUMBER('2013'!U20),'2013'!U20,"XXX")</f>
        <v>0.64214285714285713</v>
      </c>
      <c r="W20" s="132">
        <f>IF(ISNUMBER('2013'!V20),'2013'!V20,"XXX")</f>
        <v>0.61714285714285722</v>
      </c>
      <c r="X20" s="132">
        <f>IF(ISNUMBER('2013'!W20),'2013'!W20,"XXX")</f>
        <v>0.62</v>
      </c>
      <c r="Y20" s="172">
        <f t="shared" si="2"/>
        <v>0.66073075461544084</v>
      </c>
      <c r="Z20" s="116">
        <f>'2013'!X20</f>
        <v>0.71499999999999997</v>
      </c>
      <c r="AA20" s="132">
        <f>('2013'!Y20+2.5)/5</f>
        <v>0.6113702178</v>
      </c>
      <c r="AB20" s="216">
        <f t="shared" si="3"/>
        <v>0.66318510890000004</v>
      </c>
      <c r="AC20" s="6"/>
      <c r="AE20">
        <f t="shared" si="4"/>
        <v>0.36606749999999999</v>
      </c>
      <c r="AF20">
        <f t="shared" si="4"/>
        <v>0.62106749999999999</v>
      </c>
      <c r="AG20">
        <f t="shared" si="4"/>
        <v>0.7857142857142857</v>
      </c>
      <c r="AH20">
        <f t="shared" si="4"/>
        <v>0.68363203271428574</v>
      </c>
      <c r="AI20">
        <f t="shared" si="4"/>
        <v>0.87899602485000006</v>
      </c>
      <c r="AJ20">
        <f t="shared" si="4"/>
        <v>0.81079791764416809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0.80201695000000006</v>
      </c>
      <c r="AP20">
        <f t="shared" si="4"/>
        <v>0.78829285714285713</v>
      </c>
      <c r="AQ20">
        <f t="shared" si="4"/>
        <v>0.65321428571428575</v>
      </c>
      <c r="AR20">
        <f t="shared" si="4"/>
        <v>0.62964285714285717</v>
      </c>
      <c r="AS20">
        <f t="shared" si="4"/>
        <v>0.61857142857142855</v>
      </c>
    </row>
    <row r="21" spans="1:45" ht="15.75" customHeight="1" x14ac:dyDescent="0.25">
      <c r="A21" s="19" t="s">
        <v>30</v>
      </c>
      <c r="B21" s="3" t="s">
        <v>30</v>
      </c>
      <c r="C21" s="116">
        <f>IF(ISNUMBER('2013'!C21),(1-PRODUCT('2013'!C21,0.1)),"XXX")</f>
        <v>0.66999999999999993</v>
      </c>
      <c r="D21" s="116">
        <f>IFERROR(IF((LOG(100*'2013'!D21+1)/LOG(100+1))&gt;1,0,(1-(LOG(100*'2013'!D21+1)/LOG(100+1)))), 1)</f>
        <v>1</v>
      </c>
      <c r="E21" s="132">
        <f>IF(ISNUMBER('2013'!E21),IF(('2013'!E21/100)&gt;1,1,'2013'!E21/100),"XXX")</f>
        <v>0.75</v>
      </c>
      <c r="F21" s="116">
        <f>IF(ISNUMBER('2013'!F21),(1-(('2013'!F21-1)/4)),"XXX")</f>
        <v>0.25</v>
      </c>
      <c r="G21" s="116">
        <f>IF(ISNUMBER('2013'!G21),(1-('2013'!G21/10)),"XXX")</f>
        <v>0.47</v>
      </c>
      <c r="H21" s="221">
        <f t="shared" si="1"/>
        <v>0.62799999999999989</v>
      </c>
      <c r="I21" s="132">
        <f>IF(ISNUMBER('2013'!H21),'2013'!H21,"XXX")</f>
        <v>0.57428571428571418</v>
      </c>
      <c r="J21" s="116">
        <f>IF(ISNUMBER('2013'!I21),'2013'!I21,"XXX")</f>
        <v>0.41178500000000001</v>
      </c>
      <c r="K21" s="116">
        <f>IF(ISNUMBER('2013'!J21),IF(('2013'!J21/5)&gt;1,1,'2013'!J21/5),"XXX")</f>
        <v>0.85119199999999995</v>
      </c>
      <c r="L21" s="132">
        <f>IF(ISNUMBER('2013'!K21),'2013'!K21,"XXX")</f>
        <v>0.35857142857142854</v>
      </c>
      <c r="M21" s="116">
        <f>IF(ISNUMBER('2013'!L21),IF(('2013'!L21/5)&gt;1,1,'2013'!L21/5),"XXX")</f>
        <v>0.71022777599999998</v>
      </c>
      <c r="N21" s="116">
        <f>IF(ISNUMBER('2013'!M21),(1-('2013'!M21/100)),"XXX")</f>
        <v>0.71822933199999994</v>
      </c>
      <c r="O21" s="116">
        <f>IF(ISNUMBER('2013'!N21),IF(('2013'!N21/10)&gt;1,1,'2013'!N21/10),"XXX")</f>
        <v>1</v>
      </c>
      <c r="P21" s="222">
        <f>IF(ISNUMBER('2013'!O21),('2013'!O21/100),"XXX")</f>
        <v>0.78299999999999992</v>
      </c>
      <c r="Q21" s="222">
        <f>'2013'!P21</f>
        <v>0.25544664859771726</v>
      </c>
      <c r="R21" s="222">
        <f>IF(ISNUMBER('2013'!Q21),('2013'!Q21/100),"XXX")</f>
        <v>0.37</v>
      </c>
      <c r="S21" s="222">
        <f>IF(ISNUMBER('2013'!R21),('2013'!R21/100),"XXX")</f>
        <v>0.69866150000000005</v>
      </c>
      <c r="T21" s="116">
        <f>IF(ISNUMBER('2013'!S21),(1-('2013'!S21/100)),"XXX")</f>
        <v>0.99060000000000004</v>
      </c>
      <c r="U21" s="132">
        <f>IF(ISNUMBER('2013'!T21),'2013'!T21,"XXX")</f>
        <v>0.6071428571428571</v>
      </c>
      <c r="V21" s="132">
        <f>IF(ISNUMBER('2013'!U21),'2013'!U21,"XXX")</f>
        <v>0.43142857142857144</v>
      </c>
      <c r="W21" s="132">
        <f>IF(ISNUMBER('2013'!V21),'2013'!V21,"XXX")</f>
        <v>0.52142857142857146</v>
      </c>
      <c r="X21" s="132">
        <f>IF(ISNUMBER('2013'!W21),'2013'!W21,"XXX")</f>
        <v>0.41857142857142859</v>
      </c>
      <c r="Y21" s="172">
        <f t="shared" si="2"/>
        <v>0.60628567675164291</v>
      </c>
      <c r="Z21" s="116">
        <f>'2013'!X21</f>
        <v>0.878</v>
      </c>
      <c r="AA21" s="132">
        <f>('2013'!Y21+2.5)/5</f>
        <v>0.59733129740000002</v>
      </c>
      <c r="AB21" s="216">
        <f t="shared" si="3"/>
        <v>0.73766564869999995</v>
      </c>
      <c r="AC21" s="6"/>
      <c r="AE21">
        <f t="shared" si="4"/>
        <v>0.49303535714285707</v>
      </c>
      <c r="AF21">
        <f t="shared" si="4"/>
        <v>0.63148850000000001</v>
      </c>
      <c r="AG21">
        <f t="shared" si="4"/>
        <v>0.60488171428571424</v>
      </c>
      <c r="AH21">
        <f t="shared" si="4"/>
        <v>0.53439960228571426</v>
      </c>
      <c r="AI21">
        <f t="shared" si="4"/>
        <v>0.71422855399999996</v>
      </c>
      <c r="AJ21">
        <f t="shared" si="4"/>
        <v>0.85911466599999997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0.8446307500000001</v>
      </c>
      <c r="AP21">
        <f t="shared" si="4"/>
        <v>0.79887142857142857</v>
      </c>
      <c r="AQ21">
        <f t="shared" si="4"/>
        <v>0.51928571428571424</v>
      </c>
      <c r="AR21">
        <f t="shared" si="4"/>
        <v>0.47642857142857142</v>
      </c>
      <c r="AS21">
        <f t="shared" si="4"/>
        <v>0.47000000000000003</v>
      </c>
    </row>
    <row r="22" spans="1:45" ht="15.75" customHeight="1" x14ac:dyDescent="0.25">
      <c r="A22" s="19" t="s">
        <v>31</v>
      </c>
      <c r="B22" s="3" t="s">
        <v>31</v>
      </c>
      <c r="C22" s="116">
        <f>IF(ISNUMBER('2013'!C22),(1-PRODUCT('2013'!C22,0.1)),"XXX")</f>
        <v>0.59000000000000008</v>
      </c>
      <c r="D22" s="116">
        <f>IFERROR(IF((LOG(100*'2013'!D22+1)/LOG(100+1))&gt;1,0,(1-(LOG(100*'2013'!D22+1)/LOG(100+1)))), 1)</f>
        <v>1</v>
      </c>
      <c r="E22" s="132">
        <f>IF(ISNUMBER('2013'!E22),IF(('2013'!E22/100)&gt;1,1,'2013'!E22/100),"XXX")</f>
        <v>1</v>
      </c>
      <c r="F22" s="116">
        <f>IF(ISNUMBER('2013'!F22),(1-(('2013'!F22-1)/4)),"XXX")</f>
        <v>1</v>
      </c>
      <c r="G22" s="116">
        <f>IF(ISNUMBER('2013'!G22),(1-('2013'!G22/10)),"XXX")</f>
        <v>0.30999999999999994</v>
      </c>
      <c r="H22" s="221">
        <f t="shared" si="1"/>
        <v>0.78</v>
      </c>
      <c r="I22" s="132">
        <f>IF(ISNUMBER('2013'!H22),'2013'!H22,"XXX")</f>
        <v>0.61285714285714288</v>
      </c>
      <c r="J22" s="116">
        <f>IF(ISNUMBER('2013'!I22),'2013'!I22,"XXX")</f>
        <v>0.41200499999999995</v>
      </c>
      <c r="K22" s="116">
        <f>IF(ISNUMBER('2013'!J22),IF(('2013'!J22/5)&gt;1,1,'2013'!J22/5),"XXX")</f>
        <v>0.711314</v>
      </c>
      <c r="L22" s="132">
        <f>IF(ISNUMBER('2013'!K22),'2013'!K22,"XXX")</f>
        <v>0.75714285714285712</v>
      </c>
      <c r="M22" s="116">
        <f>IF(ISNUMBER('2013'!L22),IF(('2013'!L22/5)&gt;1,1,'2013'!L22/5),"XXX")</f>
        <v>0.34394628999999999</v>
      </c>
      <c r="N22" s="116">
        <f>IF(ISNUMBER('2013'!M22),(1-('2013'!M22/100)),"XXX")</f>
        <v>0.90592579839999998</v>
      </c>
      <c r="O22" s="116">
        <f>IF(ISNUMBER('2013'!N22),IF(('2013'!N22/10)&gt;1,1,'2013'!N22/10),"XXX")</f>
        <v>0.23119999999999999</v>
      </c>
      <c r="P22" s="222">
        <f>IF(ISNUMBER('2013'!O22),('2013'!O22/100),"XXX")</f>
        <v>0.90900000000000003</v>
      </c>
      <c r="Q22" s="222" t="str">
        <f>'2013'!P22</f>
        <v>XXX</v>
      </c>
      <c r="R22" s="222">
        <f>IF(ISNUMBER('2013'!Q22),('2013'!Q22/100),"XXX")</f>
        <v>0.14699999999999999</v>
      </c>
      <c r="S22" s="222">
        <f>IF(ISNUMBER('2013'!R22),('2013'!R22/100),"XXX")</f>
        <v>0.91896420000000001</v>
      </c>
      <c r="T22" s="116" t="str">
        <f>IF(ISNUMBER('2013'!S22),(1-('2013'!S22/100)),"XXX")</f>
        <v>XXX</v>
      </c>
      <c r="U22" s="132">
        <f>IF(ISNUMBER('2013'!T22),'2013'!T22,"XXX")</f>
        <v>0.64571428571428569</v>
      </c>
      <c r="V22" s="132">
        <f>IF(ISNUMBER('2013'!U22),'2013'!U22,"XXX")</f>
        <v>0.72071428571428575</v>
      </c>
      <c r="W22" s="132">
        <f>IF(ISNUMBER('2013'!V22),'2013'!V22,"XXX")</f>
        <v>0.65571428571428569</v>
      </c>
      <c r="X22" s="132">
        <f>IF(ISNUMBER('2013'!W22),'2013'!W22,"XXX")</f>
        <v>0.61428571428571421</v>
      </c>
      <c r="Y22" s="172">
        <f t="shared" si="2"/>
        <v>0.60323425373928563</v>
      </c>
      <c r="Z22" s="116" t="str">
        <f>'2013'!X22</f>
        <v>XXX</v>
      </c>
      <c r="AA22" s="132">
        <f>('2013'!Y22+2.5)/5</f>
        <v>0.41723990439999997</v>
      </c>
      <c r="AB22" s="216">
        <f t="shared" si="3"/>
        <v>0.41723990439999997</v>
      </c>
      <c r="AC22" s="6"/>
      <c r="AE22">
        <f t="shared" si="4"/>
        <v>0.51243107142857136</v>
      </c>
      <c r="AF22">
        <f t="shared" si="4"/>
        <v>0.56165949999999998</v>
      </c>
      <c r="AG22">
        <f t="shared" si="4"/>
        <v>0.73422842857142856</v>
      </c>
      <c r="AH22">
        <f t="shared" si="4"/>
        <v>0.5505445735714285</v>
      </c>
      <c r="AI22">
        <f t="shared" si="4"/>
        <v>0.62493604420000004</v>
      </c>
      <c r="AJ22">
        <f t="shared" si="4"/>
        <v>0.56856289920000003</v>
      </c>
      <c r="AK22">
        <f t="shared" si="4"/>
        <v>0.57010000000000005</v>
      </c>
      <c r="AL22">
        <f t="shared" si="4"/>
        <v>0.90900000000000003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0.64571428571428569</v>
      </c>
      <c r="AQ22">
        <f t="shared" si="4"/>
        <v>0.68321428571428577</v>
      </c>
      <c r="AR22">
        <f t="shared" si="4"/>
        <v>0.68821428571428567</v>
      </c>
      <c r="AS22">
        <f t="shared" si="4"/>
        <v>0.63500000000000001</v>
      </c>
    </row>
    <row r="23" spans="1:45" ht="15.75" customHeight="1" x14ac:dyDescent="0.25">
      <c r="A23" s="19" t="s">
        <v>32</v>
      </c>
      <c r="B23" s="3" t="s">
        <v>32</v>
      </c>
      <c r="C23" s="116">
        <f>IF(ISNUMBER('2013'!C23),(1-PRODUCT('2013'!C23,0.1)),"XXX")</f>
        <v>0.5</v>
      </c>
      <c r="D23" s="116">
        <f>IFERROR(IF((LOG(100*'2013'!D23+1)/LOG(100+1))&gt;1,0,(1-(LOG(100*'2013'!D23+1)/LOG(100+1)))), 1)</f>
        <v>1</v>
      </c>
      <c r="E23" s="132">
        <f>IF(ISNUMBER('2013'!E23),IF(('2013'!E23/100)&gt;1,1,'2013'!E23/100),"XXX")</f>
        <v>0.66833333333333333</v>
      </c>
      <c r="F23" s="116">
        <f>IF(ISNUMBER('2013'!F23),(1-(('2013'!F23-1)/4)),"XXX")</f>
        <v>0.75</v>
      </c>
      <c r="G23" s="116">
        <f>IF(ISNUMBER('2013'!G23),(1-('2013'!G23/10)),"XXX")</f>
        <v>0.63</v>
      </c>
      <c r="H23" s="221">
        <f t="shared" si="1"/>
        <v>0.70966666666666667</v>
      </c>
      <c r="I23" s="132">
        <f>IF(ISNUMBER('2013'!H23),'2013'!H23,"XXX")</f>
        <v>0.56142857142857139</v>
      </c>
      <c r="J23" s="116">
        <f>IF(ISNUMBER('2013'!I23),'2013'!I23,"XXX")</f>
        <v>0.54733999999999994</v>
      </c>
      <c r="K23" s="116">
        <f>IF(ISNUMBER('2013'!J23),IF(('2013'!J23/5)&gt;1,1,'2013'!J23/5),"XXX")</f>
        <v>0.40390999999999994</v>
      </c>
      <c r="L23" s="132">
        <f>IF(ISNUMBER('2013'!K23),'2013'!K23,"XXX")</f>
        <v>0.59142857142857141</v>
      </c>
      <c r="M23" s="116">
        <f>IF(ISNUMBER('2013'!L23),IF(('2013'!L23/5)&gt;1,1,'2013'!L23/5),"XXX")</f>
        <v>0.81085033400000006</v>
      </c>
      <c r="N23" s="116">
        <f>IF(ISNUMBER('2013'!M23),(1-('2013'!M23/100)),"XXX")</f>
        <v>0.58137557979999999</v>
      </c>
      <c r="O23" s="116">
        <f>IF(ISNUMBER('2013'!N23),IF(('2013'!N23/10)&gt;1,1,'2013'!N23/10),"XXX")</f>
        <v>1</v>
      </c>
      <c r="P23" s="222">
        <f>IF(ISNUMBER('2013'!O23),('2013'!O23/100),"XXX")</f>
        <v>1</v>
      </c>
      <c r="Q23" s="222">
        <f>'2013'!P23</f>
        <v>0.21473228931427002</v>
      </c>
      <c r="R23" s="222">
        <f>IF(ISNUMBER('2013'!Q23),('2013'!Q23/100),"XXX")</f>
        <v>0.28800000000000003</v>
      </c>
      <c r="S23" s="222">
        <f>IF(ISNUMBER('2013'!R23),('2013'!R23/100),"XXX")</f>
        <v>0.87861789999999995</v>
      </c>
      <c r="T23" s="116">
        <f>IF(ISNUMBER('2013'!S23),(1-('2013'!S23/100)),"XXX")</f>
        <v>1</v>
      </c>
      <c r="U23" s="132">
        <f>IF(ISNUMBER('2013'!T23),'2013'!T23,"XXX")</f>
        <v>0.48142857142857143</v>
      </c>
      <c r="V23" s="132">
        <f>IF(ISNUMBER('2013'!U23),'2013'!U23,"XXX")</f>
        <v>0.40071428571428569</v>
      </c>
      <c r="W23" s="132">
        <f>IF(ISNUMBER('2013'!V23),'2013'!V23,"XXX")</f>
        <v>0.59714285714285709</v>
      </c>
      <c r="X23" s="132">
        <f>IF(ISNUMBER('2013'!W23),'2013'!W23,"XXX")</f>
        <v>0.43571428571428567</v>
      </c>
      <c r="Y23" s="172">
        <f t="shared" si="2"/>
        <v>0.61204270287321338</v>
      </c>
      <c r="Z23" s="116">
        <f>'2013'!X23</f>
        <v>0.67400000000000004</v>
      </c>
      <c r="AA23" s="132">
        <f>('2013'!Y23+2.5)/5</f>
        <v>0.58168574579999999</v>
      </c>
      <c r="AB23" s="216">
        <f t="shared" si="3"/>
        <v>0.62784287290000007</v>
      </c>
      <c r="AC23" s="6"/>
      <c r="AE23">
        <f t="shared" si="4"/>
        <v>0.55438428571428566</v>
      </c>
      <c r="AF23">
        <f t="shared" si="4"/>
        <v>0.47562499999999996</v>
      </c>
      <c r="AG23">
        <f t="shared" si="4"/>
        <v>0.4976692857142857</v>
      </c>
      <c r="AH23">
        <f t="shared" si="4"/>
        <v>0.70113945271428579</v>
      </c>
      <c r="AI23">
        <f t="shared" si="4"/>
        <v>0.69611295689999997</v>
      </c>
      <c r="AJ23">
        <f t="shared" si="4"/>
        <v>0.79068778989999999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0.74071428571428566</v>
      </c>
      <c r="AQ23">
        <f t="shared" si="4"/>
        <v>0.44107142857142856</v>
      </c>
      <c r="AR23">
        <f t="shared" si="4"/>
        <v>0.49892857142857139</v>
      </c>
      <c r="AS23">
        <f t="shared" si="4"/>
        <v>0.51642857142857135</v>
      </c>
    </row>
    <row r="24" spans="1:45" ht="15.75" customHeight="1" x14ac:dyDescent="0.25">
      <c r="A24" s="19" t="s">
        <v>33</v>
      </c>
      <c r="B24" s="3" t="s">
        <v>33</v>
      </c>
      <c r="C24" s="116">
        <f>IF(ISNUMBER('2013'!C24),(1-PRODUCT('2013'!C24,0.1)),"XXX")</f>
        <v>0.19999999999999996</v>
      </c>
      <c r="D24" s="116">
        <f>IFERROR(IF((LOG(100*'2013'!D24+1)/LOG(100+1))&gt;1,0,(1-(LOG(100*'2013'!D24+1)/LOG(100+1)))), 1)</f>
        <v>1</v>
      </c>
      <c r="E24" s="132">
        <f>IF(ISNUMBER('2013'!E24),IF(('2013'!E24/100)&gt;1,1,'2013'!E24/100),"XXX")</f>
        <v>0.70833333333333348</v>
      </c>
      <c r="F24" s="116">
        <f>IF(ISNUMBER('2013'!F24),(1-(('2013'!F24-1)/4)),"XXX")</f>
        <v>0.5</v>
      </c>
      <c r="G24" s="116">
        <f>IF(ISNUMBER('2013'!G24),(1-('2013'!G24/10)),"XXX")</f>
        <v>0.32000000000000006</v>
      </c>
      <c r="H24" s="221">
        <f t="shared" si="1"/>
        <v>0.54566666666666674</v>
      </c>
      <c r="I24" s="132">
        <f>IF(ISNUMBER('2013'!H24),'2013'!H24,"XXX")</f>
        <v>0.30428571428571427</v>
      </c>
      <c r="J24" s="116">
        <f>IF(ISNUMBER('2013'!I24),'2013'!I24,"XXX")</f>
        <v>6.4820000000000003E-2</v>
      </c>
      <c r="K24" s="116">
        <f>IF(ISNUMBER('2013'!J24),IF(('2013'!J24/5)&gt;1,1,'2013'!J24/5),"XXX")</f>
        <v>0.56880799999999998</v>
      </c>
      <c r="L24" s="132">
        <f>IF(ISNUMBER('2013'!K24),'2013'!K24,"XXX")</f>
        <v>0.41428571428571426</v>
      </c>
      <c r="M24" s="116">
        <f>IF(ISNUMBER('2013'!L24),IF(('2013'!L24/5)&gt;1,1,'2013'!L24/5),"XXX")</f>
        <v>0.32247278599999996</v>
      </c>
      <c r="N24" s="116">
        <f>IF(ISNUMBER('2013'!M24),(1-('2013'!M24/100)),"XXX")</f>
        <v>0.66462669370000005</v>
      </c>
      <c r="O24" s="116">
        <f>IF(ISNUMBER('2013'!N24),IF(('2013'!N24/10)&gt;1,1,'2013'!N24/10),"XXX")</f>
        <v>0.50741029207232269</v>
      </c>
      <c r="P24" s="222">
        <f>IF(ISNUMBER('2013'!O24),('2013'!O24/100),"XXX")</f>
        <v>2.7000000000000003E-2</v>
      </c>
      <c r="Q24" s="222">
        <f>'2013'!P24</f>
        <v>0.36973667144775391</v>
      </c>
      <c r="R24" s="222">
        <f>IF(ISNUMBER('2013'!Q24),('2013'!Q24/100),"XXX")</f>
        <v>3.6000000000000004E-2</v>
      </c>
      <c r="S24" s="222">
        <f>IF(ISNUMBER('2013'!R24),('2013'!R24/100),"XXX")</f>
        <v>0.1130221</v>
      </c>
      <c r="T24" s="116">
        <f>IF(ISNUMBER('2013'!S24),(1-('2013'!S24/100)),"XXX")</f>
        <v>0.57509999999999994</v>
      </c>
      <c r="U24" s="132">
        <f>IF(ISNUMBER('2013'!T24),'2013'!T24,"XXX")</f>
        <v>0.51142857142857145</v>
      </c>
      <c r="V24" s="132">
        <f>IF(ISNUMBER('2013'!U24),'2013'!U24,"XXX")</f>
        <v>0.34928571428571431</v>
      </c>
      <c r="W24" s="132">
        <f>IF(ISNUMBER('2013'!V24),'2013'!V24,"XXX")</f>
        <v>0.57571428571428573</v>
      </c>
      <c r="X24" s="132">
        <f>IF(ISNUMBER('2013'!W24),'2013'!W24,"XXX")</f>
        <v>0.47285714285714286</v>
      </c>
      <c r="Y24" s="172">
        <f t="shared" si="2"/>
        <v>0.36730335537982617</v>
      </c>
      <c r="Z24" s="116">
        <f>'2013'!X24</f>
        <v>0.63200000000000001</v>
      </c>
      <c r="AA24" s="132">
        <f>('2013'!Y24+2.5)/5</f>
        <v>0.46596552720000001</v>
      </c>
      <c r="AB24" s="216">
        <f t="shared" si="3"/>
        <v>0.54898276359999998</v>
      </c>
      <c r="AC24" s="6"/>
      <c r="AE24">
        <f t="shared" si="4"/>
        <v>0.18455285714285713</v>
      </c>
      <c r="AF24">
        <f t="shared" si="4"/>
        <v>0.31681399999999998</v>
      </c>
      <c r="AG24">
        <f t="shared" si="4"/>
        <v>0.49154685714285712</v>
      </c>
      <c r="AH24">
        <f t="shared" si="4"/>
        <v>0.36837925014285711</v>
      </c>
      <c r="AI24">
        <f t="shared" si="4"/>
        <v>0.49354973985</v>
      </c>
      <c r="AJ24">
        <f t="shared" si="4"/>
        <v>0.58601849288616137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0.34406104999999998</v>
      </c>
      <c r="AP24">
        <f t="shared" si="4"/>
        <v>0.54326428571428576</v>
      </c>
      <c r="AQ24">
        <f t="shared" si="4"/>
        <v>0.43035714285714288</v>
      </c>
      <c r="AR24">
        <f t="shared" si="4"/>
        <v>0.46250000000000002</v>
      </c>
      <c r="AS24">
        <f t="shared" si="4"/>
        <v>0.52428571428571424</v>
      </c>
    </row>
    <row r="25" spans="1:45" ht="15.75" customHeight="1" x14ac:dyDescent="0.25">
      <c r="A25" s="19" t="s">
        <v>34</v>
      </c>
      <c r="B25" s="3" t="s">
        <v>34</v>
      </c>
      <c r="C25" s="116">
        <f>IF(ISNUMBER('2013'!C25),(1-PRODUCT('2013'!C25,0.1)),"XXX")</f>
        <v>0.13</v>
      </c>
      <c r="D25" s="116">
        <f>IFERROR(IF((LOG(100*'2013'!D25+1)/LOG(100+1))&gt;1,0,(1-(LOG(100*'2013'!D25+1)/LOG(100+1)))), 1)</f>
        <v>0.70898864490976221</v>
      </c>
      <c r="E25" s="132">
        <f>IF(ISNUMBER('2013'!E25),IF(('2013'!E25/100)&gt;1,1,'2013'!E25/100),"XXX")</f>
        <v>0.59666666666666668</v>
      </c>
      <c r="F25" s="116">
        <f>IF(ISNUMBER('2013'!F25),(1-(('2013'!F25-1)/4)),"XXX")</f>
        <v>0.5</v>
      </c>
      <c r="G25" s="116">
        <f>IF(ISNUMBER('2013'!G25),(1-('2013'!G25/10)),"XXX")</f>
        <v>0.20999999999999996</v>
      </c>
      <c r="H25" s="221">
        <f t="shared" si="1"/>
        <v>0.42913106231528575</v>
      </c>
      <c r="I25" s="132">
        <f>IF(ISNUMBER('2013'!H25),'2013'!H25,"XXX")</f>
        <v>0.27428571428571424</v>
      </c>
      <c r="J25" s="116">
        <f>IF(ISNUMBER('2013'!I25),'2013'!I25,"XXX")</f>
        <v>2.0330000000000001E-2</v>
      </c>
      <c r="K25" s="116">
        <f>IF(ISNUMBER('2013'!J25),IF(('2013'!J25/5)&gt;1,1,'2013'!J25/5),"XXX")</f>
        <v>0.84144000000000008</v>
      </c>
      <c r="L25" s="132">
        <f>IF(ISNUMBER('2013'!K25),'2013'!K25,"XXX")</f>
        <v>0.31857142857142856</v>
      </c>
      <c r="M25" s="116">
        <f>IF(ISNUMBER('2013'!L25),IF(('2013'!L25/5)&gt;1,1,'2013'!L25/5),"XXX")</f>
        <v>0.30817394199999998</v>
      </c>
      <c r="N25" s="116">
        <f>IF(ISNUMBER('2013'!M25),(1-('2013'!M25/100)),"XXX")</f>
        <v>0.78915605550000001</v>
      </c>
      <c r="O25" s="116">
        <f>IF(ISNUMBER('2013'!N25),IF(('2013'!N25/10)&gt;1,1,'2013'!N25/10),"XXX")</f>
        <v>0.49400000000000005</v>
      </c>
      <c r="P25" s="222">
        <f>IF(ISNUMBER('2013'!O25),('2013'!O25/100),"XXX")</f>
        <v>0.04</v>
      </c>
      <c r="Q25" s="222">
        <f>'2013'!P25</f>
        <v>0.4891377925872803</v>
      </c>
      <c r="R25" s="222" t="str">
        <f>IF(ISNUMBER('2013'!Q25),('2013'!Q25/100),"XXX")</f>
        <v>XXX</v>
      </c>
      <c r="S25" s="222">
        <f>IF(ISNUMBER('2013'!R25),('2013'!R25/100),"XXX")</f>
        <v>0.13249180000000002</v>
      </c>
      <c r="T25" s="116">
        <f>IF(ISNUMBER('2013'!S25),(1-('2013'!S25/100)),"XXX")</f>
        <v>0.29010000000000002</v>
      </c>
      <c r="U25" s="132">
        <f>IF(ISNUMBER('2013'!T25),'2013'!T25,"XXX")</f>
        <v>0.36285714285714288</v>
      </c>
      <c r="V25" s="132">
        <f>IF(ISNUMBER('2013'!U25),'2013'!U25,"XXX")</f>
        <v>0.31214285714285717</v>
      </c>
      <c r="W25" s="132">
        <f>IF(ISNUMBER('2013'!V25),'2013'!V25,"XXX")</f>
        <v>0.52</v>
      </c>
      <c r="X25" s="132">
        <f>IF(ISNUMBER('2013'!W25),'2013'!W25,"XXX")</f>
        <v>0.38571428571428573</v>
      </c>
      <c r="Y25" s="172">
        <f t="shared" si="2"/>
        <v>0.37922117570287428</v>
      </c>
      <c r="Z25" s="116">
        <f>'2013'!X25</f>
        <v>0.28100000000000003</v>
      </c>
      <c r="AA25" s="132">
        <f>('2013'!Y25+2.5)/5</f>
        <v>0.3297578692</v>
      </c>
      <c r="AB25" s="216">
        <f t="shared" si="3"/>
        <v>0.30537893459999998</v>
      </c>
      <c r="AC25" s="6"/>
      <c r="AE25">
        <f t="shared" si="4"/>
        <v>0.14730785714285713</v>
      </c>
      <c r="AF25">
        <f t="shared" si="4"/>
        <v>0.43088500000000002</v>
      </c>
      <c r="AG25">
        <f t="shared" si="4"/>
        <v>0.58000571428571435</v>
      </c>
      <c r="AH25">
        <f t="shared" si="4"/>
        <v>0.31337268528571427</v>
      </c>
      <c r="AI25">
        <f t="shared" si="4"/>
        <v>0.54866499874999997</v>
      </c>
      <c r="AJ25">
        <f t="shared" si="4"/>
        <v>0.64157802775000006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0.21129590000000004</v>
      </c>
      <c r="AP25">
        <f t="shared" si="4"/>
        <v>0.32647857142857145</v>
      </c>
      <c r="AQ25">
        <f t="shared" si="4"/>
        <v>0.33750000000000002</v>
      </c>
      <c r="AR25">
        <f t="shared" si="4"/>
        <v>0.41607142857142859</v>
      </c>
      <c r="AS25">
        <f t="shared" si="4"/>
        <v>0.45285714285714285</v>
      </c>
    </row>
    <row r="26" spans="1:45" ht="15.75" customHeight="1" x14ac:dyDescent="0.25">
      <c r="A26" s="19" t="s">
        <v>35</v>
      </c>
      <c r="B26" s="3" t="s">
        <v>35</v>
      </c>
      <c r="C26" s="116">
        <f>IF(ISNUMBER('2013'!C26),(1-PRODUCT('2013'!C26,0.1)),"XXX")</f>
        <v>0.19999999999999996</v>
      </c>
      <c r="D26" s="116">
        <f>IFERROR(IF((LOG(100*'2013'!D26+1)/LOG(100+1))&gt;1,0,(1-(LOG(100*'2013'!D26+1)/LOG(100+1)))), 1)</f>
        <v>0.96067789529372727</v>
      </c>
      <c r="E26" s="132">
        <f>IF(ISNUMBER('2013'!E26),IF(('2013'!E26/100)&gt;1,1,'2013'!E26/100),"XXX")</f>
        <v>0.75666666666666671</v>
      </c>
      <c r="F26" s="116">
        <f>IF(ISNUMBER('2013'!F26),(1-(('2013'!F26-1)/4)),"XXX")</f>
        <v>0.5</v>
      </c>
      <c r="G26" s="116">
        <f>IF(ISNUMBER('2013'!G26),(1-('2013'!G26/10)),"XXX")</f>
        <v>0.21999999999999997</v>
      </c>
      <c r="H26" s="221">
        <f t="shared" si="1"/>
        <v>0.52746891239207883</v>
      </c>
      <c r="I26" s="132">
        <f>IF(ISNUMBER('2013'!H26),'2013'!H26,"XXX")</f>
        <v>0.46571428571428564</v>
      </c>
      <c r="J26" s="116">
        <f>IF(ISNUMBER('2013'!I26),'2013'!I26,"XXX")</f>
        <v>0.14443</v>
      </c>
      <c r="K26" s="116">
        <f>IF(ISNUMBER('2013'!J26),IF(('2013'!J26/5)&gt;1,1,'2013'!J26/5),"XXX")</f>
        <v>0.29137800000000003</v>
      </c>
      <c r="L26" s="132">
        <f>IF(ISNUMBER('2013'!K26),'2013'!K26,"XXX")</f>
        <v>0.46</v>
      </c>
      <c r="M26" s="116">
        <f>IF(ISNUMBER('2013'!L26),IF(('2013'!L26/5)&gt;1,1,'2013'!L26/5),"XXX")</f>
        <v>0.28391163399999997</v>
      </c>
      <c r="N26" s="116">
        <f>IF(ISNUMBER('2013'!M26),(1-('2013'!M26/100)),"XXX")</f>
        <v>0.3877784729</v>
      </c>
      <c r="O26" s="116">
        <f>IF(ISNUMBER('2013'!N26),IF(('2013'!N26/10)&gt;1,1,'2013'!N26/10),"XXX")</f>
        <v>0.119048</v>
      </c>
      <c r="P26" s="222">
        <f>IF(ISNUMBER('2013'!O26),('2013'!O26/100),"XXX")</f>
        <v>3.2000000000000001E-2</v>
      </c>
      <c r="Q26" s="222">
        <f>'2013'!P26</f>
        <v>0.17919692993164063</v>
      </c>
      <c r="R26" s="222">
        <f>IF(ISNUMBER('2013'!Q26),('2013'!Q26/100),"XXX")</f>
        <v>4.2999999999999997E-2</v>
      </c>
      <c r="S26" s="222">
        <f>IF(ISNUMBER('2013'!R26),('2013'!R26/100),"XXX")</f>
        <v>0.39416890000000004</v>
      </c>
      <c r="T26" s="116">
        <f>IF(ISNUMBER('2013'!S26),(1-('2013'!S26/100)),"XXX")</f>
        <v>0.74399999999999999</v>
      </c>
      <c r="U26" s="132">
        <f>IF(ISNUMBER('2013'!T26),'2013'!T26,"XXX")</f>
        <v>0.39635954961111108</v>
      </c>
      <c r="V26" s="132">
        <f>IF(ISNUMBER('2013'!U26),'2013'!U26,"XXX")</f>
        <v>0.42571428571428571</v>
      </c>
      <c r="W26" s="132">
        <f>IF(ISNUMBER('2013'!V26),'2013'!V26,"XXX")</f>
        <v>0.61571428571428566</v>
      </c>
      <c r="X26" s="132">
        <f>IF(ISNUMBER('2013'!W26),'2013'!W26,"XXX")</f>
        <v>0.49571428571428572</v>
      </c>
      <c r="Y26" s="172">
        <f t="shared" si="2"/>
        <v>0.34238303933124342</v>
      </c>
      <c r="Z26" s="116">
        <f>'2013'!X26</f>
        <v>0.29499999999999998</v>
      </c>
      <c r="AA26" s="132">
        <f>('2013'!Y26+2.5)/5</f>
        <v>0.32431902880000002</v>
      </c>
      <c r="AB26" s="216">
        <f t="shared" si="3"/>
        <v>0.3096595144</v>
      </c>
      <c r="AC26" s="6"/>
      <c r="AE26">
        <f t="shared" si="4"/>
        <v>0.30507214285714279</v>
      </c>
      <c r="AF26">
        <f t="shared" si="4"/>
        <v>0.21790400000000001</v>
      </c>
      <c r="AG26">
        <f t="shared" si="4"/>
        <v>0.37568900000000005</v>
      </c>
      <c r="AH26">
        <f t="shared" si="4"/>
        <v>0.37195581700000002</v>
      </c>
      <c r="AI26">
        <f t="shared" si="4"/>
        <v>0.33584505344999999</v>
      </c>
      <c r="AJ26">
        <f t="shared" si="4"/>
        <v>0.25341323645000002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0.56908445000000007</v>
      </c>
      <c r="AP26">
        <f t="shared" si="4"/>
        <v>0.57017977480555548</v>
      </c>
      <c r="AQ26">
        <f t="shared" si="4"/>
        <v>0.4110369176626984</v>
      </c>
      <c r="AR26">
        <f t="shared" si="4"/>
        <v>0.52071428571428569</v>
      </c>
      <c r="AS26">
        <f t="shared" si="4"/>
        <v>0.55571428571428572</v>
      </c>
    </row>
    <row r="27" spans="1:45" ht="15.75" customHeight="1" x14ac:dyDescent="0.25">
      <c r="A27" s="19" t="s">
        <v>36</v>
      </c>
      <c r="B27" s="3" t="s">
        <v>36</v>
      </c>
      <c r="C27" s="116">
        <f>IF(ISNUMBER('2013'!C27),(1-PRODUCT('2013'!C27,0.1)),"XXX")</f>
        <v>0.31999999999999995</v>
      </c>
      <c r="D27" s="116">
        <f>IFERROR(IF((LOG(100*'2013'!D27+1)/LOG(100+1))&gt;1,0,(1-(LOG(100*'2013'!D27+1)/LOG(100+1)))), 1)</f>
        <v>0.63767568792827944</v>
      </c>
      <c r="E27" s="132">
        <f>IF(ISNUMBER('2013'!E27),IF(('2013'!E27/100)&gt;1,1,'2013'!E27/100),"XXX")</f>
        <v>0.75500000000000012</v>
      </c>
      <c r="F27" s="116">
        <f>IF(ISNUMBER('2013'!F27),(1-(('2013'!F27-1)/4)),"XXX")</f>
        <v>0.25</v>
      </c>
      <c r="G27" s="116">
        <f>IF(ISNUMBER('2013'!G27),(1-('2013'!G27/10)),"XXX")</f>
        <v>0.19000000000000006</v>
      </c>
      <c r="H27" s="221">
        <f t="shared" si="1"/>
        <v>0.43053513758565592</v>
      </c>
      <c r="I27" s="132">
        <f>IF(ISNUMBER('2013'!H27),'2013'!H27,"XXX")</f>
        <v>0.35571428571428571</v>
      </c>
      <c r="J27" s="116">
        <f>IF(ISNUMBER('2013'!I27),'2013'!I27,"XXX")</f>
        <v>8.033499999999999E-2</v>
      </c>
      <c r="K27" s="116">
        <f>IF(ISNUMBER('2013'!J27),IF(('2013'!J27/5)&gt;1,1,'2013'!J27/5),"XXX")</f>
        <v>0.47872599999999998</v>
      </c>
      <c r="L27" s="132">
        <f>IF(ISNUMBER('2013'!K27),'2013'!K27,"XXX")</f>
        <v>0.51571428571428568</v>
      </c>
      <c r="M27" s="116">
        <f>IF(ISNUMBER('2013'!L27),IF(('2013'!L27/5)&gt;1,1,'2013'!L27/5),"XXX")</f>
        <v>0.10014785600000001</v>
      </c>
      <c r="N27" s="116">
        <f>IF(ISNUMBER('2013'!M27),(1-('2013'!M27/100)),"XXX")</f>
        <v>0.30275703429999989</v>
      </c>
      <c r="O27" s="116">
        <f>IF(ISNUMBER('2013'!N27),IF(('2013'!N27/10)&gt;1,1,'2013'!N27/10),"XXX")</f>
        <v>0.23318402203856747</v>
      </c>
      <c r="P27" s="222">
        <f>IF(ISNUMBER('2013'!O27),('2013'!O27/100),"XXX")</f>
        <v>0.13</v>
      </c>
      <c r="Q27" s="222">
        <f>'2013'!P27</f>
        <v>6.1492912471294405E-3</v>
      </c>
      <c r="R27" s="222">
        <f>IF(ISNUMBER('2013'!Q27),('2013'!Q27/100),"XXX")</f>
        <v>2E-3</v>
      </c>
      <c r="S27" s="222">
        <f>IF(ISNUMBER('2013'!R27),('2013'!R27/100),"XXX")</f>
        <v>0.2181795</v>
      </c>
      <c r="T27" s="116">
        <f>IF(ISNUMBER('2013'!S27),(1-('2013'!S27/100)),"XXX")</f>
        <v>0.75219999999999998</v>
      </c>
      <c r="U27" s="132">
        <f>IF(ISNUMBER('2013'!T27),'2013'!T27,"XXX")</f>
        <v>0.51714285714285713</v>
      </c>
      <c r="V27" s="132">
        <f>IF(ISNUMBER('2013'!U27),'2013'!U27,"XXX")</f>
        <v>0.33285714285714285</v>
      </c>
      <c r="W27" s="132">
        <f>IF(ISNUMBER('2013'!V27),'2013'!V27,"XXX")</f>
        <v>0.61142857142857143</v>
      </c>
      <c r="X27" s="132">
        <f>IF(ISNUMBER('2013'!W27),'2013'!W27,"XXX")</f>
        <v>0.47285714285714286</v>
      </c>
      <c r="Y27" s="172">
        <f t="shared" si="2"/>
        <v>0.31933706183124888</v>
      </c>
      <c r="Z27" s="116">
        <f>'2013'!X27</f>
        <v>0.33900000000000002</v>
      </c>
      <c r="AA27" s="132">
        <f>('2013'!Y27+2.5)/5</f>
        <v>0.3134024144</v>
      </c>
      <c r="AB27" s="216">
        <f t="shared" si="3"/>
        <v>0.32620120720000001</v>
      </c>
      <c r="AC27" s="6"/>
      <c r="AE27">
        <f t="shared" si="4"/>
        <v>0.21802464285714285</v>
      </c>
      <c r="AF27">
        <f t="shared" si="4"/>
        <v>0.27953050000000002</v>
      </c>
      <c r="AG27">
        <f t="shared" si="4"/>
        <v>0.49722014285714283</v>
      </c>
      <c r="AH27">
        <f t="shared" si="4"/>
        <v>0.30793107085714283</v>
      </c>
      <c r="AI27">
        <f t="shared" si="4"/>
        <v>0.20145244514999994</v>
      </c>
      <c r="AJ27">
        <f t="shared" si="4"/>
        <v>0.26797052816928368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0.48518974999999998</v>
      </c>
      <c r="AP27">
        <f t="shared" si="4"/>
        <v>0.63467142857142855</v>
      </c>
      <c r="AQ27">
        <f t="shared" si="4"/>
        <v>0.42499999999999999</v>
      </c>
      <c r="AR27">
        <f t="shared" si="4"/>
        <v>0.47214285714285714</v>
      </c>
      <c r="AS27">
        <f t="shared" si="4"/>
        <v>0.54214285714285715</v>
      </c>
    </row>
    <row r="28" spans="1:45" ht="15.75" customHeight="1" x14ac:dyDescent="0.25">
      <c r="A28" s="19" t="s">
        <v>37</v>
      </c>
      <c r="B28" s="5" t="s">
        <v>37</v>
      </c>
      <c r="C28" s="116">
        <f>IF(ISNUMBER('2013'!C28),(1-PRODUCT('2013'!C28,0.1)),"XXX")</f>
        <v>0.9</v>
      </c>
      <c r="D28" s="116">
        <f>IFERROR(IF((LOG(100*'2013'!D28+1)/LOG(100+1))&gt;1,0,(1-(LOG(100*'2013'!D28+1)/LOG(100+1)))), 1)</f>
        <v>1</v>
      </c>
      <c r="E28" s="132">
        <f>IF(ISNUMBER('2013'!E28),IF(('2013'!E28/100)&gt;1,1,'2013'!E28/100),"XXX")</f>
        <v>0.91666666666666674</v>
      </c>
      <c r="F28" s="116">
        <f>IF(ISNUMBER('2013'!F28),(1-(('2013'!F28-1)/4)),"XXX")</f>
        <v>1</v>
      </c>
      <c r="G28" s="116">
        <f>IF(ISNUMBER('2013'!G28),(1-('2013'!G28/10)),"XXX")</f>
        <v>0.8</v>
      </c>
      <c r="H28" s="221">
        <f t="shared" si="1"/>
        <v>0.92333333333333323</v>
      </c>
      <c r="I28" s="132">
        <f>IF(ISNUMBER('2013'!H28),'2013'!H28,"XXX")</f>
        <v>0.82857142857142851</v>
      </c>
      <c r="J28" s="116">
        <f>IF(ISNUMBER('2013'!I28),'2013'!I28,"XXX")</f>
        <v>0.71653499999999992</v>
      </c>
      <c r="K28" s="116" t="str">
        <f>IF(ISNUMBER('2013'!J28),IF(('2013'!J28/5)&gt;1,1,'2013'!J28/5),"XXX")</f>
        <v>XXX</v>
      </c>
      <c r="L28" s="132">
        <f>IF(ISNUMBER('2013'!K28),'2013'!K28,"XXX")</f>
        <v>0.7857142857142857</v>
      </c>
      <c r="M28" s="116">
        <f>IF(ISNUMBER('2013'!L28),IF(('2013'!L28/5)&gt;1,1,'2013'!L28/5),"XXX")</f>
        <v>1</v>
      </c>
      <c r="N28" s="116">
        <f>IF(ISNUMBER('2013'!M28),(1-('2013'!M28/100)),"XXX")</f>
        <v>0.85504074100000005</v>
      </c>
      <c r="O28" s="116">
        <f>IF(ISNUMBER('2013'!N28),IF(('2013'!N28/10)&gt;1,1,'2013'!N28/10),"XXX")</f>
        <v>1</v>
      </c>
      <c r="P28" s="222">
        <f>IF(ISNUMBER('2013'!O28),('2013'!O28/100),"XXX")</f>
        <v>0.92099999999999993</v>
      </c>
      <c r="Q28" s="222" t="str">
        <f>'2013'!P28</f>
        <v>XXX</v>
      </c>
      <c r="R28" s="222">
        <f>IF(ISNUMBER('2013'!Q28),('2013'!Q28/100),"XXX")</f>
        <v>0.99</v>
      </c>
      <c r="S28" s="222">
        <f>IF(ISNUMBER('2013'!R28),('2013'!R28/100),"XXX")</f>
        <v>0.84565560000000006</v>
      </c>
      <c r="T28" s="116">
        <f>IF(ISNUMBER('2013'!S28),(1-('2013'!S28/100)),"XXX")</f>
        <v>1</v>
      </c>
      <c r="U28" s="132">
        <f>IF(ISNUMBER('2013'!T28),'2013'!T28,"XXX")</f>
        <v>0.84</v>
      </c>
      <c r="V28" s="132">
        <f>IF(ISNUMBER('2013'!U28),'2013'!U28,"XXX")</f>
        <v>0.74214285714285722</v>
      </c>
      <c r="W28" s="132">
        <f>IF(ISNUMBER('2013'!V28),'2013'!V28,"XXX")</f>
        <v>0.72857142857142854</v>
      </c>
      <c r="X28" s="132">
        <f>IF(ISNUMBER('2013'!W28),'2013'!W28,"XXX")</f>
        <v>0.66</v>
      </c>
      <c r="Y28" s="172">
        <f t="shared" si="2"/>
        <v>0.85555910166964289</v>
      </c>
      <c r="Z28" s="116">
        <f>'2013'!X28</f>
        <v>0.81599999999999995</v>
      </c>
      <c r="AA28" s="132">
        <f>('2013'!Y28+2.5)/5</f>
        <v>0.79959151740000001</v>
      </c>
      <c r="AB28" s="216">
        <f t="shared" si="3"/>
        <v>0.80779575869999998</v>
      </c>
      <c r="AC28" s="6"/>
      <c r="AE28">
        <f t="shared" si="4"/>
        <v>0.77255321428571422</v>
      </c>
      <c r="AF28">
        <f t="shared" si="4"/>
        <v>0.71653499999999992</v>
      </c>
      <c r="AG28">
        <f t="shared" si="4"/>
        <v>0.7857142857142857</v>
      </c>
      <c r="AH28">
        <f t="shared" si="4"/>
        <v>0.89285714285714279</v>
      </c>
      <c r="AI28">
        <f t="shared" si="4"/>
        <v>0.92752037050000002</v>
      </c>
      <c r="AJ28">
        <f t="shared" si="4"/>
        <v>0.92752037050000002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0.91999999999999993</v>
      </c>
      <c r="AQ28">
        <f t="shared" si="4"/>
        <v>0.79107142857142865</v>
      </c>
      <c r="AR28">
        <f t="shared" si="4"/>
        <v>0.73535714285714282</v>
      </c>
      <c r="AS28">
        <f t="shared" si="4"/>
        <v>0.69428571428571428</v>
      </c>
    </row>
    <row r="29" spans="1:45" ht="15.75" customHeight="1" x14ac:dyDescent="0.25">
      <c r="A29" s="19" t="s">
        <v>38</v>
      </c>
      <c r="B29" s="3" t="s">
        <v>38</v>
      </c>
      <c r="C29" s="116">
        <f>IF(ISNUMBER('2013'!C29),(1-PRODUCT('2013'!C29,0.1)),"XXX")</f>
        <v>5.9999999999999942E-2</v>
      </c>
      <c r="D29" s="116">
        <f>IFERROR(IF((LOG(100*'2013'!D29+1)/LOG(100+1))&gt;1,0,(1-(LOG(100*'2013'!D29+1)/LOG(100+1)))), 1)</f>
        <v>0.19344605206487342</v>
      </c>
      <c r="E29" s="132" t="str">
        <f>IF(ISNUMBER('2013'!E29),IF(('2013'!E29/100)&gt;1,1,'2013'!E29/100),"XXX")</f>
        <v>XXX</v>
      </c>
      <c r="F29" s="116">
        <f>IF(ISNUMBER('2013'!F29),(1-(('2013'!F29-1)/4)),"XXX")</f>
        <v>0</v>
      </c>
      <c r="G29" s="116">
        <f>IF(ISNUMBER('2013'!G29),(1-('2013'!G29/10)),"XXX")</f>
        <v>0.14000000000000001</v>
      </c>
      <c r="H29" s="221">
        <f t="shared" si="1"/>
        <v>9.8361513016218344E-2</v>
      </c>
      <c r="I29" s="132" t="str">
        <f>IF(ISNUMBER('2013'!H29),'2013'!H29,"XXX")</f>
        <v>XXX</v>
      </c>
      <c r="J29" s="116">
        <f>IF(ISNUMBER('2013'!I29),'2013'!I29,"XXX")</f>
        <v>2.886E-2</v>
      </c>
      <c r="K29" s="116">
        <f>IF(ISNUMBER('2013'!J29),IF(('2013'!J29/5)&gt;1,1,'2013'!J29/5),"XXX")</f>
        <v>0.20229</v>
      </c>
      <c r="L29" s="132" t="str">
        <f>IF(ISNUMBER('2013'!K29),'2013'!K29,"XXX")</f>
        <v>XXX</v>
      </c>
      <c r="M29" s="116">
        <f>IF(ISNUMBER('2013'!L29),IF(('2013'!L29/5)&gt;1,1,'2013'!L29/5),"XXX")</f>
        <v>0.196588338</v>
      </c>
      <c r="N29" s="116">
        <f>IF(ISNUMBER('2013'!M29),(1-('2013'!M29/100)),"XXX")</f>
        <v>0.52715431209999997</v>
      </c>
      <c r="O29" s="116">
        <f>IF(ISNUMBER('2013'!N29),IF(('2013'!N29/10)&gt;1,1,'2013'!N29/10),"XXX")</f>
        <v>0.25533260088074866</v>
      </c>
      <c r="P29" s="222" t="str">
        <f>IF(ISNUMBER('2013'!O29),('2013'!O29/100),"XXX")</f>
        <v>XXX</v>
      </c>
      <c r="Q29" s="222">
        <f>'2013'!P29</f>
        <v>0.51651091575622554</v>
      </c>
      <c r="R29" s="222" t="str">
        <f>IF(ISNUMBER('2013'!Q29),('2013'!Q29/100),"XXX")</f>
        <v>XXX</v>
      </c>
      <c r="S29" s="222">
        <f>IF(ISNUMBER('2013'!R29),('2013'!R29/100),"XXX")</f>
        <v>5.9616239999999994E-2</v>
      </c>
      <c r="T29" s="116">
        <f>IF(ISNUMBER('2013'!S29),(1-('2013'!S29/100)),"XXX")</f>
        <v>0.37639999999999996</v>
      </c>
      <c r="U29" s="132" t="str">
        <f>IF(ISNUMBER('2013'!T29),'2013'!T29,"XXX")</f>
        <v>XXX</v>
      </c>
      <c r="V29" s="132" t="str">
        <f>IF(ISNUMBER('2013'!U29),'2013'!U29,"XXX")</f>
        <v>XXX</v>
      </c>
      <c r="W29" s="132" t="str">
        <f>IF(ISNUMBER('2013'!V29),'2013'!V29,"XXX")</f>
        <v>XXX</v>
      </c>
      <c r="X29" s="132" t="str">
        <f>IF(ISNUMBER('2013'!W29),'2013'!W29,"XXX")</f>
        <v>XXX</v>
      </c>
      <c r="Y29" s="172">
        <f t="shared" si="2"/>
        <v>0.26381216028116233</v>
      </c>
      <c r="Z29" s="116">
        <f>'2013'!X29</f>
        <v>0.26700000000000002</v>
      </c>
      <c r="AA29" s="132">
        <f>('2013'!Y29+2.5)/5</f>
        <v>0.2279245376</v>
      </c>
      <c r="AB29" s="216">
        <f t="shared" si="3"/>
        <v>0.2474622688</v>
      </c>
      <c r="AC29" s="6"/>
      <c r="AE29">
        <f t="shared" si="4"/>
        <v>2.886E-2</v>
      </c>
      <c r="AF29">
        <f t="shared" si="4"/>
        <v>0.115575</v>
      </c>
      <c r="AG29">
        <f t="shared" si="4"/>
        <v>0.20229</v>
      </c>
      <c r="AH29">
        <f t="shared" si="4"/>
        <v>0.196588338</v>
      </c>
      <c r="AI29">
        <f t="shared" si="4"/>
        <v>0.36187132504999997</v>
      </c>
      <c r="AJ29">
        <f t="shared" si="4"/>
        <v>0.39124345649037429</v>
      </c>
      <c r="AK29">
        <f t="shared" si="4"/>
        <v>0.25533260088074866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0.21800811999999997</v>
      </c>
      <c r="AP29">
        <f t="shared" si="4"/>
        <v>0.37639999999999996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5">
      <c r="A30" s="19" t="s">
        <v>39</v>
      </c>
      <c r="B30" s="3" t="s">
        <v>39</v>
      </c>
      <c r="C30" s="116">
        <f>IF(ISNUMBER('2013'!C30),(1-PRODUCT('2013'!C30,0.1)),"XXX")</f>
        <v>0.20999999999999996</v>
      </c>
      <c r="D30" s="116">
        <f>IFERROR(IF((LOG(100*'2013'!D30+1)/LOG(100+1))&gt;1,0,(1-(LOG(100*'2013'!D30+1)/LOG(100+1)))), 1)</f>
        <v>0.7675445006587992</v>
      </c>
      <c r="E30" s="132">
        <f>IF(ISNUMBER('2013'!E30),IF(('2013'!E30/100)&gt;1,1,'2013'!E30/100),"XXX")</f>
        <v>0.5116666666666666</v>
      </c>
      <c r="F30" s="116">
        <f>IF(ISNUMBER('2013'!F30),(1-(('2013'!F30-1)/4)),"XXX")</f>
        <v>0.5</v>
      </c>
      <c r="G30" s="116">
        <f>IF(ISNUMBER('2013'!G30),(1-('2013'!G30/10)),"XXX")</f>
        <v>1.9999999999999907E-2</v>
      </c>
      <c r="H30" s="221">
        <f t="shared" si="1"/>
        <v>0.40184223346509312</v>
      </c>
      <c r="I30" s="132">
        <f>IF(ISNUMBER('2013'!H30),'2013'!H30,"XXX")</f>
        <v>0.24428571428571427</v>
      </c>
      <c r="J30" s="116">
        <f>IF(ISNUMBER('2013'!I30),'2013'!I30,"XXX")</f>
        <v>3.5295E-2</v>
      </c>
      <c r="K30" s="116">
        <f>IF(ISNUMBER('2013'!J30),IF(('2013'!J30/5)&gt;1,1,'2013'!J30/5),"XXX")</f>
        <v>0.29751200000000005</v>
      </c>
      <c r="L30" s="132">
        <f>IF(ISNUMBER('2013'!K30),'2013'!K30,"XXX")</f>
        <v>0.3</v>
      </c>
      <c r="M30" s="116">
        <f>IF(ISNUMBER('2013'!L30),IF(('2013'!L30/5)&gt;1,1,'2013'!L30/5),"XXX")</f>
        <v>0.22723987200000001</v>
      </c>
      <c r="N30" s="116">
        <f>IF(ISNUMBER('2013'!M30),(1-('2013'!M30/100)),"XXX")</f>
        <v>0.41362045289999994</v>
      </c>
      <c r="O30" s="116">
        <f>IF(ISNUMBER('2013'!N30),IF(('2013'!N30/10)&gt;1,1,'2013'!N30/10),"XXX")</f>
        <v>0.13059999999999999</v>
      </c>
      <c r="P30" s="222">
        <f>IF(ISNUMBER('2013'!O30),('2013'!O30/100),"XXX")</f>
        <v>1.6E-2</v>
      </c>
      <c r="Q30" s="222">
        <f>'2013'!P30</f>
        <v>0.14949174000000001</v>
      </c>
      <c r="R30" s="222" t="str">
        <f>IF(ISNUMBER('2013'!Q30),('2013'!Q30/100),"XXX")</f>
        <v>XXX</v>
      </c>
      <c r="S30" s="222">
        <f>IF(ISNUMBER('2013'!R30),('2013'!R30/100),"XXX")</f>
        <v>9.5066220000000007E-2</v>
      </c>
      <c r="T30" s="116">
        <f>IF(ISNUMBER('2013'!S30),(1-('2013'!S30/100)),"XXX")</f>
        <v>0.66490000000000005</v>
      </c>
      <c r="U30" s="132">
        <f>IF(ISNUMBER('2013'!T30),'2013'!T30,"XXX")</f>
        <v>0.33428571428571424</v>
      </c>
      <c r="V30" s="132">
        <f>IF(ISNUMBER('2013'!U30),'2013'!U30,"XXX")</f>
        <v>0.29571428571428571</v>
      </c>
      <c r="W30" s="132">
        <f>IF(ISNUMBER('2013'!V30),'2013'!V30,"XXX")</f>
        <v>0.42285714285714288</v>
      </c>
      <c r="X30" s="132">
        <f>IF(ISNUMBER('2013'!W30),'2013'!W30,"XXX")</f>
        <v>0.35714285714285715</v>
      </c>
      <c r="Y30" s="172">
        <f t="shared" si="2"/>
        <v>0.25834392119910715</v>
      </c>
      <c r="Z30" s="116">
        <f>'2013'!X30</f>
        <v>0.27500000000000002</v>
      </c>
      <c r="AA30" s="132">
        <f>('2013'!Y30+2.5)/5</f>
        <v>0.24745574000000001</v>
      </c>
      <c r="AB30" s="216">
        <f t="shared" si="3"/>
        <v>0.26122787000000003</v>
      </c>
      <c r="AC30" s="6"/>
      <c r="AE30">
        <f t="shared" si="4"/>
        <v>0.13979035714285715</v>
      </c>
      <c r="AF30">
        <f t="shared" si="4"/>
        <v>0.16640350000000004</v>
      </c>
      <c r="AG30">
        <f t="shared" si="4"/>
        <v>0.29875600000000002</v>
      </c>
      <c r="AH30">
        <f t="shared" si="4"/>
        <v>0.263619936</v>
      </c>
      <c r="AI30">
        <f t="shared" si="4"/>
        <v>0.32043016245</v>
      </c>
      <c r="AJ30">
        <f t="shared" si="4"/>
        <v>0.27211022644999994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0.37998311000000001</v>
      </c>
      <c r="AP30">
        <f t="shared" si="4"/>
        <v>0.49959285714285717</v>
      </c>
      <c r="AQ30">
        <f t="shared" si="4"/>
        <v>0.31499999999999995</v>
      </c>
      <c r="AR30">
        <f t="shared" si="4"/>
        <v>0.35928571428571432</v>
      </c>
      <c r="AS30">
        <f t="shared" si="4"/>
        <v>0.39</v>
      </c>
    </row>
    <row r="31" spans="1:45" ht="15.75" customHeight="1" x14ac:dyDescent="0.25">
      <c r="A31" s="19" t="s">
        <v>40</v>
      </c>
      <c r="B31" s="3" t="s">
        <v>40</v>
      </c>
      <c r="C31" s="116">
        <f>IF(ISNUMBER('2013'!C31),(1-PRODUCT('2013'!C31,0.1)),"XXX")</f>
        <v>0.67999999999999994</v>
      </c>
      <c r="D31" s="116">
        <f>IFERROR(IF((LOG(100*'2013'!D31+1)/LOG(100+1))&gt;1,0,(1-(LOG(100*'2013'!D31+1)/LOG(100+1)))), 1)</f>
        <v>1</v>
      </c>
      <c r="E31" s="132">
        <f>IF(ISNUMBER('2013'!E31),IF(('2013'!E31/100)&gt;1,1,'2013'!E31/100),"XXX")</f>
        <v>0.91</v>
      </c>
      <c r="F31" s="116">
        <f>IF(ISNUMBER('2013'!F31),(1-(('2013'!F31-1)/4)),"XXX")</f>
        <v>0.75</v>
      </c>
      <c r="G31" s="116">
        <f>IF(ISNUMBER('2013'!G31),(1-('2013'!G31/10)),"XXX")</f>
        <v>0.65</v>
      </c>
      <c r="H31" s="221">
        <f t="shared" si="1"/>
        <v>0.79799999999999993</v>
      </c>
      <c r="I31" s="132">
        <f>IF(ISNUMBER('2013'!H31),'2013'!H31,"XXX")</f>
        <v>0.64857142857142858</v>
      </c>
      <c r="J31" s="116">
        <f>IF(ISNUMBER('2013'!I31),'2013'!I31,"XXX")</f>
        <v>0.44705</v>
      </c>
      <c r="K31" s="116">
        <f>IF(ISNUMBER('2013'!J31),IF(('2013'!J31/5)&gt;1,1,'2013'!J31/5),"XXX")</f>
        <v>0.58917599999999992</v>
      </c>
      <c r="L31" s="132">
        <f>IF(ISNUMBER('2013'!K31),'2013'!K31,"XXX")</f>
        <v>0.45571428571428568</v>
      </c>
      <c r="M31" s="116">
        <f>IF(ISNUMBER('2013'!L31),IF(('2013'!L31/5)&gt;1,1,'2013'!L31/5),"XXX")</f>
        <v>0.709478092</v>
      </c>
      <c r="N31" s="116">
        <f>IF(ISNUMBER('2013'!M31),(1-('2013'!M31/100)),"XXX")</f>
        <v>0.66361690520000005</v>
      </c>
      <c r="O31" s="116">
        <f>IF(ISNUMBER('2013'!N31),IF(('2013'!N31/10)&gt;1,1,'2013'!N31/10),"XXX")</f>
        <v>1</v>
      </c>
      <c r="P31" s="222">
        <f>IF(ISNUMBER('2013'!O31),('2013'!O31/100),"XXX")</f>
        <v>0.40600000000000003</v>
      </c>
      <c r="Q31" s="222">
        <f>'2013'!P31</f>
        <v>0.72847476005554201</v>
      </c>
      <c r="R31" s="222">
        <f>IF(ISNUMBER('2013'!Q31),('2013'!Q31/100),"XXX")</f>
        <v>0.188</v>
      </c>
      <c r="S31" s="222">
        <f>IF(ISNUMBER('2013'!R31),('2013'!R31/100),"XXX")</f>
        <v>0.74576819999999999</v>
      </c>
      <c r="T31" s="116">
        <f>IF(ISNUMBER('2013'!S31),(1-('2013'!S31/100)),"XXX")</f>
        <v>0.99890000000000001</v>
      </c>
      <c r="U31" s="132">
        <f>IF(ISNUMBER('2013'!T31),'2013'!T31,"XXX")</f>
        <v>0.66857142857142848</v>
      </c>
      <c r="V31" s="132">
        <f>IF(ISNUMBER('2013'!U31),'2013'!U31,"XXX")</f>
        <v>0.68214285714285716</v>
      </c>
      <c r="W31" s="132">
        <f>IF(ISNUMBER('2013'!V31),'2013'!V31,"XXX")</f>
        <v>0.68142857142857138</v>
      </c>
      <c r="X31" s="132">
        <f>IF(ISNUMBER('2013'!W31),'2013'!W31,"XXX")</f>
        <v>0.65285714285714291</v>
      </c>
      <c r="Y31" s="172">
        <f t="shared" si="2"/>
        <v>0.64160935447132861</v>
      </c>
      <c r="Z31" s="116">
        <f>'2013'!X31</f>
        <v>0.89500000000000002</v>
      </c>
      <c r="AA31" s="132">
        <f>('2013'!Y31+2.5)/5</f>
        <v>0.73181879520000004</v>
      </c>
      <c r="AB31" s="216">
        <f t="shared" si="3"/>
        <v>0.81340939760000008</v>
      </c>
      <c r="AC31" s="6"/>
      <c r="AE31">
        <f t="shared" si="4"/>
        <v>0.54781071428571426</v>
      </c>
      <c r="AF31">
        <f t="shared" si="4"/>
        <v>0.51811299999999993</v>
      </c>
      <c r="AG31">
        <f t="shared" si="4"/>
        <v>0.52244514285714283</v>
      </c>
      <c r="AH31">
        <f t="shared" si="4"/>
        <v>0.58259618885714282</v>
      </c>
      <c r="AI31">
        <f t="shared" si="4"/>
        <v>0.68654749859999997</v>
      </c>
      <c r="AJ31">
        <f t="shared" si="4"/>
        <v>0.83180845260000003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0.8723341</v>
      </c>
      <c r="AP31">
        <f t="shared" si="4"/>
        <v>0.83373571428571425</v>
      </c>
      <c r="AQ31">
        <f t="shared" si="4"/>
        <v>0.67535714285714277</v>
      </c>
      <c r="AR31">
        <f t="shared" si="4"/>
        <v>0.68178571428571422</v>
      </c>
      <c r="AS31">
        <f t="shared" si="4"/>
        <v>0.66714285714285715</v>
      </c>
    </row>
    <row r="32" spans="1:45" ht="15.75" customHeight="1" x14ac:dyDescent="0.25">
      <c r="A32" s="19" t="s">
        <v>41</v>
      </c>
      <c r="B32" s="3" t="s">
        <v>41</v>
      </c>
      <c r="C32" s="116">
        <f>IF(ISNUMBER('2013'!C32),(1-PRODUCT('2013'!C32,0.1)),"XXX")</f>
        <v>0.62</v>
      </c>
      <c r="D32" s="116">
        <f>IFERROR(IF((LOG(100*'2013'!D32+1)/LOG(100+1))&gt;1,0,(1-(LOG(100*'2013'!D32+1)/LOG(100+1)))), 1)</f>
        <v>1</v>
      </c>
      <c r="E32" s="132">
        <f>IF(ISNUMBER('2013'!E32),IF(('2013'!E32/100)&gt;1,1,'2013'!E32/100),"XXX")</f>
        <v>0.79000000000000015</v>
      </c>
      <c r="F32" s="116">
        <f>IF(ISNUMBER('2013'!F32),(1-(('2013'!F32-1)/4)),"XXX")</f>
        <v>0.25</v>
      </c>
      <c r="G32" s="116">
        <f>IF(ISNUMBER('2013'!G32),(1-('2013'!G32/10)),"XXX")</f>
        <v>5.9999999999999942E-2</v>
      </c>
      <c r="H32" s="221">
        <f t="shared" si="1"/>
        <v>0.54400000000000004</v>
      </c>
      <c r="I32" s="132">
        <f>IF(ISNUMBER('2013'!H32),'2013'!H32,"XXX")</f>
        <v>0.64428571428571424</v>
      </c>
      <c r="J32" s="116">
        <f>IF(ISNUMBER('2013'!I32),'2013'!I32,"XXX")</f>
        <v>0.329625</v>
      </c>
      <c r="K32" s="116" t="str">
        <f>IF(ISNUMBER('2013'!J32),IF(('2013'!J32/5)&gt;1,1,'2013'!J32/5),"XXX")</f>
        <v>XXX</v>
      </c>
      <c r="L32" s="132">
        <f>IF(ISNUMBER('2013'!K32),'2013'!K32,"XXX")</f>
        <v>0.60857142857142854</v>
      </c>
      <c r="M32" s="116">
        <f>IF(ISNUMBER('2013'!L32),IF(('2013'!L32/5)&gt;1,1,'2013'!L32/5),"XXX")</f>
        <v>0.537973594</v>
      </c>
      <c r="N32" s="116">
        <f>IF(ISNUMBER('2013'!M32),(1-('2013'!M32/100)),"XXX")</f>
        <v>0.61840484620000002</v>
      </c>
      <c r="O32" s="116">
        <f>IF(ISNUMBER('2013'!N32),IF(('2013'!N32/10)&gt;1,1,'2013'!N32/10),"XXX")</f>
        <v>0.8376460417397309</v>
      </c>
      <c r="P32" s="222">
        <f>IF(ISNUMBER('2013'!O32),('2013'!O32/100),"XXX")</f>
        <v>1</v>
      </c>
      <c r="Q32" s="222">
        <f>'2013'!P32</f>
        <v>0.24880714416503907</v>
      </c>
      <c r="R32" s="222">
        <f>IF(ISNUMBER('2013'!Q32),('2013'!Q32/100),"XXX")</f>
        <v>0.31</v>
      </c>
      <c r="S32" s="222">
        <f>IF(ISNUMBER('2013'!R32),('2013'!R32/100),"XXX")</f>
        <v>0.47596519999999998</v>
      </c>
      <c r="T32" s="116">
        <f>IF(ISNUMBER('2013'!S32),(1-('2013'!S32/100)),"XXX")</f>
        <v>0.97799999999999998</v>
      </c>
      <c r="U32" s="132">
        <f>IF(ISNUMBER('2013'!T32),'2013'!T32,"XXX")</f>
        <v>0.62857142857142867</v>
      </c>
      <c r="V32" s="132">
        <f>IF(ISNUMBER('2013'!U32),'2013'!U32,"XXX")</f>
        <v>0.57071428571428573</v>
      </c>
      <c r="W32" s="132">
        <f>IF(ISNUMBER('2013'!V32),'2013'!V32,"XXX")</f>
        <v>0.60857142857142854</v>
      </c>
      <c r="X32" s="132">
        <f>IF(ISNUMBER('2013'!W32),'2013'!W32,"XXX")</f>
        <v>0.58857142857142863</v>
      </c>
      <c r="Y32" s="172">
        <f t="shared" si="2"/>
        <v>0.59964243556011954</v>
      </c>
      <c r="Z32" s="116">
        <f>'2013'!X32</f>
        <v>8.6999999999999994E-2</v>
      </c>
      <c r="AA32" s="132">
        <f>('2013'!Y32+2.5)/5</f>
        <v>0.19733397959999999</v>
      </c>
      <c r="AB32" s="216">
        <f t="shared" si="3"/>
        <v>0.14216698979999998</v>
      </c>
      <c r="AC32" s="6"/>
      <c r="AE32">
        <f t="shared" si="4"/>
        <v>0.48695535714285709</v>
      </c>
      <c r="AF32">
        <f t="shared" si="4"/>
        <v>0.329625</v>
      </c>
      <c r="AG32">
        <f t="shared" si="4"/>
        <v>0.60857142857142854</v>
      </c>
      <c r="AH32">
        <f t="shared" si="4"/>
        <v>0.57327251128571421</v>
      </c>
      <c r="AI32">
        <f t="shared" si="4"/>
        <v>0.57818922010000007</v>
      </c>
      <c r="AJ32">
        <f t="shared" si="4"/>
        <v>0.72802544396986546</v>
      </c>
      <c r="AK32">
        <f t="shared" si="4"/>
        <v>0.91882302086986545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0.72698259999999992</v>
      </c>
      <c r="AP32">
        <f t="shared" si="4"/>
        <v>0.80328571428571438</v>
      </c>
      <c r="AQ32">
        <f t="shared" si="4"/>
        <v>0.59964285714285714</v>
      </c>
      <c r="AR32">
        <f t="shared" si="4"/>
        <v>0.58964285714285714</v>
      </c>
      <c r="AS32">
        <f t="shared" si="4"/>
        <v>0.59857142857142853</v>
      </c>
    </row>
    <row r="33" spans="1:45" ht="15.75" customHeight="1" x14ac:dyDescent="0.25">
      <c r="A33" s="19" t="s">
        <v>42</v>
      </c>
      <c r="B33" s="3" t="s">
        <v>42</v>
      </c>
      <c r="C33" s="116">
        <f>IF(ISNUMBER('2013'!C33),(1-PRODUCT('2013'!C33,0.1)),"XXX")</f>
        <v>0.29000000000000004</v>
      </c>
      <c r="D33" s="116">
        <f>IFERROR(IF((LOG(100*'2013'!D33+1)/LOG(100+1))&gt;1,0,(1-(LOG(100*'2013'!D33+1)/LOG(100+1)))), 1)</f>
        <v>0.68030274695962478</v>
      </c>
      <c r="E33" s="132">
        <f>IF(ISNUMBER('2013'!E33),IF(('2013'!E33/100)&gt;1,1,'2013'!E33/100),"XXX")</f>
        <v>0.51333333333333331</v>
      </c>
      <c r="F33" s="116">
        <f>IF(ISNUMBER('2013'!F33),(1-(('2013'!F33-1)/4)),"XXX")</f>
        <v>0.25</v>
      </c>
      <c r="G33" s="116">
        <f>IF(ISNUMBER('2013'!G33),(1-('2013'!G33/10)),"XXX")</f>
        <v>0.27</v>
      </c>
      <c r="H33" s="221">
        <f t="shared" si="1"/>
        <v>0.40072721605859163</v>
      </c>
      <c r="I33" s="132">
        <f>IF(ISNUMBER('2013'!H33),'2013'!H33,"XXX")</f>
        <v>0.5</v>
      </c>
      <c r="J33" s="116">
        <f>IF(ISNUMBER('2013'!I33),'2013'!I33,"XXX")</f>
        <v>0.30957499999999999</v>
      </c>
      <c r="K33" s="116">
        <f>IF(ISNUMBER('2013'!J33),IF(('2013'!J33/5)&gt;1,1,'2013'!J33/5),"XXX")</f>
        <v>0.617676</v>
      </c>
      <c r="L33" s="132">
        <f>IF(ISNUMBER('2013'!K33),'2013'!K33,"XXX")</f>
        <v>0.4642857142857143</v>
      </c>
      <c r="M33" s="116">
        <f>IF(ISNUMBER('2013'!L33),IF(('2013'!L33/5)&gt;1,1,'2013'!L33/5),"XXX")</f>
        <v>0.98041286400000005</v>
      </c>
      <c r="N33" s="116">
        <f>IF(ISNUMBER('2013'!M33),(1-('2013'!M33/100)),"XXX")</f>
        <v>0.82847101210000007</v>
      </c>
      <c r="O33" s="116">
        <f>IF(ISNUMBER('2013'!N33),IF(('2013'!N33/10)&gt;1,1,'2013'!N33/10),"XXX")</f>
        <v>1</v>
      </c>
      <c r="P33" s="222">
        <f>IF(ISNUMBER('2013'!O33),('2013'!O33/100),"XXX")</f>
        <v>0.51700000000000002</v>
      </c>
      <c r="Q33" s="222">
        <f>'2013'!P33</f>
        <v>0.68907794952392576</v>
      </c>
      <c r="R33" s="222">
        <f>IF(ISNUMBER('2013'!Q33),('2013'!Q33/100),"XXX")</f>
        <v>0.14099999999999999</v>
      </c>
      <c r="S33" s="222">
        <f>IF(ISNUMBER('2013'!R33),('2013'!R33/100),"XXX")</f>
        <v>0.47635840000000002</v>
      </c>
      <c r="T33" s="116">
        <f>IF(ISNUMBER('2013'!S33),(1-('2013'!S33/100)),"XXX")</f>
        <v>0.96550000000000002</v>
      </c>
      <c r="U33" s="132">
        <f>IF(ISNUMBER('2013'!T33),'2013'!T33,"XXX")</f>
        <v>0.51857142857142857</v>
      </c>
      <c r="V33" s="132">
        <f>IF(ISNUMBER('2013'!U33),'2013'!U33,"XXX")</f>
        <v>0.38642857142857145</v>
      </c>
      <c r="W33" s="132">
        <f>IF(ISNUMBER('2013'!V33),'2013'!V33,"XXX")</f>
        <v>0.54714285714285715</v>
      </c>
      <c r="X33" s="132">
        <f>IF(ISNUMBER('2013'!W33),'2013'!W33,"XXX")</f>
        <v>0.4642857142857143</v>
      </c>
      <c r="Y33" s="172">
        <f t="shared" si="2"/>
        <v>0.58786159445863828</v>
      </c>
      <c r="Z33" s="116">
        <f>'2013'!X33</f>
        <v>0.66900000000000004</v>
      </c>
      <c r="AA33" s="132">
        <f>('2013'!Y33+2.5)/5</f>
        <v>0.49997217880000006</v>
      </c>
      <c r="AB33" s="216">
        <f t="shared" si="3"/>
        <v>0.58448608940000002</v>
      </c>
      <c r="AC33" s="6"/>
      <c r="AE33">
        <f t="shared" si="4"/>
        <v>0.40478749999999997</v>
      </c>
      <c r="AF33">
        <f t="shared" si="4"/>
        <v>0.46362550000000002</v>
      </c>
      <c r="AG33">
        <f t="shared" si="4"/>
        <v>0.54098085714285715</v>
      </c>
      <c r="AH33">
        <f t="shared" si="4"/>
        <v>0.72234928914285712</v>
      </c>
      <c r="AI33">
        <f t="shared" si="4"/>
        <v>0.90444193805000006</v>
      </c>
      <c r="AJ33">
        <f t="shared" si="4"/>
        <v>0.91423550605000004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0.72092920000000005</v>
      </c>
      <c r="AP33">
        <f t="shared" si="4"/>
        <v>0.74203571428571435</v>
      </c>
      <c r="AQ33">
        <f t="shared" si="4"/>
        <v>0.45250000000000001</v>
      </c>
      <c r="AR33">
        <f t="shared" si="4"/>
        <v>0.4667857142857143</v>
      </c>
      <c r="AS33">
        <f t="shared" si="4"/>
        <v>0.50571428571428578</v>
      </c>
    </row>
    <row r="34" spans="1:45" ht="15.75" customHeight="1" x14ac:dyDescent="0.25">
      <c r="A34" s="19" t="s">
        <v>43</v>
      </c>
      <c r="B34" s="3" t="s">
        <v>43</v>
      </c>
      <c r="C34" s="116">
        <f>IF(ISNUMBER('2013'!C34),(1-PRODUCT('2013'!C34,0.1)),"XXX")</f>
        <v>3.0000000000000027E-2</v>
      </c>
      <c r="D34" s="116">
        <f>IFERROR(IF((LOG(100*'2013'!D34+1)/LOG(100+1))&gt;1,0,(1-(LOG(100*'2013'!D34+1)/LOG(100+1)))), 1)</f>
        <v>0.47008458667650266</v>
      </c>
      <c r="E34" s="132">
        <f>IF(ISNUMBER('2013'!E34),IF(('2013'!E34/100)&gt;1,1,'2013'!E34/100),"XXX")</f>
        <v>0.73166666666666669</v>
      </c>
      <c r="F34" s="116">
        <f>IF(ISNUMBER('2013'!F34),(1-(('2013'!F34-1)/4)),"XXX")</f>
        <v>0</v>
      </c>
      <c r="G34" s="116">
        <f>IF(ISNUMBER('2013'!G34),(1-('2013'!G34/10)),"XXX")</f>
        <v>1.9999999999999907E-2</v>
      </c>
      <c r="H34" s="221">
        <f t="shared" si="1"/>
        <v>0.25035025066863381</v>
      </c>
      <c r="I34" s="132">
        <f>IF(ISNUMBER('2013'!H34),'2013'!H34,"XXX")</f>
        <v>0.24571428571428569</v>
      </c>
      <c r="J34" s="116">
        <f>IF(ISNUMBER('2013'!I34),'2013'!I34,"XXX")</f>
        <v>2.5999999999999999E-2</v>
      </c>
      <c r="K34" s="116">
        <f>IF(ISNUMBER('2013'!J34),IF(('2013'!J34/5)&gt;1,1,'2013'!J34/5),"XXX")</f>
        <v>0.31326399999999999</v>
      </c>
      <c r="L34" s="132">
        <f>IF(ISNUMBER('2013'!K34),'2013'!K34,"XXX")</f>
        <v>0.51142857142857145</v>
      </c>
      <c r="M34" s="116">
        <f>IF(ISNUMBER('2013'!L34),IF(('2013'!L34/5)&gt;1,1,'2013'!L34/5),"XXX")</f>
        <v>9.9686819999999995E-2</v>
      </c>
      <c r="N34" s="116">
        <f>IF(ISNUMBER('2013'!M34),(1-('2013'!M34/100)),"XXX")</f>
        <v>0.60567031859999998</v>
      </c>
      <c r="O34" s="116">
        <f>IF(ISNUMBER('2013'!N34),IF(('2013'!N34/10)&gt;1,1,'2013'!N34/10),"XXX")</f>
        <v>0.34836285501004305</v>
      </c>
      <c r="P34" s="222" t="str">
        <f>IF(ISNUMBER('2013'!O34),('2013'!O34/100),"XXX")</f>
        <v>XXX</v>
      </c>
      <c r="Q34" s="222">
        <f>'2013'!P34</f>
        <v>0.13607640266418458</v>
      </c>
      <c r="R34" s="222">
        <f>IF(ISNUMBER('2013'!Q34),('2013'!Q34/100),"XXX")</f>
        <v>5.5999999999999994E-2</v>
      </c>
      <c r="S34" s="222">
        <f>IF(ISNUMBER('2013'!R34),('2013'!R34/100),"XXX")</f>
        <v>0.18235399999999999</v>
      </c>
      <c r="T34" s="116">
        <f>IF(ISNUMBER('2013'!S34),(1-('2013'!S34/100)),"XXX")</f>
        <v>0.27029999999999998</v>
      </c>
      <c r="U34" s="132">
        <f>IF(ISNUMBER('2013'!T34),'2013'!T34,"XXX")</f>
        <v>0.52285714285714291</v>
      </c>
      <c r="V34" s="132">
        <f>IF(ISNUMBER('2013'!U34),'2013'!U34,"XXX")</f>
        <v>0.35714285714285715</v>
      </c>
      <c r="W34" s="132">
        <f>IF(ISNUMBER('2013'!V34),'2013'!V34,"XXX")</f>
        <v>0.5842857142857143</v>
      </c>
      <c r="X34" s="132">
        <f>IF(ISNUMBER('2013'!W34),'2013'!W34,"XXX")</f>
        <v>0.47142857142857142</v>
      </c>
      <c r="Y34" s="172">
        <f t="shared" si="2"/>
        <v>0.31743339963383832</v>
      </c>
      <c r="Z34" s="116">
        <f>'2013'!X34</f>
        <v>0.32600000000000001</v>
      </c>
      <c r="AA34" s="132">
        <f>('2013'!Y34+2.5)/5</f>
        <v>0.23108277319999998</v>
      </c>
      <c r="AB34" s="216">
        <f t="shared" si="3"/>
        <v>0.2785413866</v>
      </c>
      <c r="AC34" s="6"/>
      <c r="AE34">
        <f t="shared" si="4"/>
        <v>0.13585714285714284</v>
      </c>
      <c r="AF34">
        <f t="shared" si="4"/>
        <v>0.16963200000000001</v>
      </c>
      <c r="AG34">
        <f t="shared" si="4"/>
        <v>0.41234628571428572</v>
      </c>
      <c r="AH34">
        <f t="shared" si="4"/>
        <v>0.3055576957142857</v>
      </c>
      <c r="AI34">
        <f t="shared" si="4"/>
        <v>0.35267856929999997</v>
      </c>
      <c r="AJ34">
        <f t="shared" si="4"/>
        <v>0.47701658680502151</v>
      </c>
      <c r="AK34">
        <f t="shared" si="4"/>
        <v>0.34836285501004305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0.226327</v>
      </c>
      <c r="AP34">
        <f t="shared" si="4"/>
        <v>0.39657857142857145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5">
      <c r="A35" s="19" t="s">
        <v>44</v>
      </c>
      <c r="B35" s="3" t="s">
        <v>44</v>
      </c>
      <c r="C35" s="116">
        <f>IF(ISNUMBER('2013'!C35),(1-PRODUCT('2013'!C35,0.1)),"XXX")</f>
        <v>0.18000000000000005</v>
      </c>
      <c r="D35" s="116">
        <f>IFERROR(IF((LOG(100*'2013'!D35+1)/LOG(100+1))&gt;1,0,(1-(LOG(100*'2013'!D35+1)/LOG(100+1)))), 1)</f>
        <v>1</v>
      </c>
      <c r="E35" s="132" t="str">
        <f>IF(ISNUMBER('2013'!E35),IF(('2013'!E35/100)&gt;1,1,'2013'!E35/100),"XXX")</f>
        <v>XXX</v>
      </c>
      <c r="F35" s="116">
        <f>IF(ISNUMBER('2013'!F35),(1-(('2013'!F35-1)/4)),"XXX")</f>
        <v>0.25</v>
      </c>
      <c r="G35" s="116">
        <f>IF(ISNUMBER('2013'!G35),(1-('2013'!G35/10)),"XXX")</f>
        <v>0.25</v>
      </c>
      <c r="H35" s="221">
        <f t="shared" si="1"/>
        <v>0.42000000000000004</v>
      </c>
      <c r="I35" s="132" t="str">
        <f>IF(ISNUMBER('2013'!H35),'2013'!H35,"XXX")</f>
        <v>XXX</v>
      </c>
      <c r="J35" s="116">
        <f>IF(ISNUMBER('2013'!I35),'2013'!I35,"XXX")</f>
        <v>0.13639499999999999</v>
      </c>
      <c r="K35" s="116">
        <f>IF(ISNUMBER('2013'!J35),IF(('2013'!J35/5)&gt;1,1,'2013'!J35/5),"XXX")</f>
        <v>0.25129800000000002</v>
      </c>
      <c r="L35" s="132" t="str">
        <f>IF(ISNUMBER('2013'!K35),'2013'!K35,"XXX")</f>
        <v>XXX</v>
      </c>
      <c r="M35" s="116">
        <f>IF(ISNUMBER('2013'!L35),IF(('2013'!L35/5)&gt;1,1,'2013'!L35/5),"XXX")</f>
        <v>0.187329888</v>
      </c>
      <c r="N35" s="116">
        <f>IF(ISNUMBER('2013'!M35),(1-('2013'!M35/100)),"XXX")</f>
        <v>0.69347414019999998</v>
      </c>
      <c r="O35" s="116">
        <f>IF(ISNUMBER('2013'!N35),IF(('2013'!N35/10)&gt;1,1,'2013'!N35/10),"XXX")</f>
        <v>0.22084605999295248</v>
      </c>
      <c r="P35" s="222" t="str">
        <f>IF(ISNUMBER('2013'!O35),('2013'!O35/100),"XXX")</f>
        <v>XXX</v>
      </c>
      <c r="Q35" s="222">
        <f>'2013'!P35</f>
        <v>7.6034680008888241E-3</v>
      </c>
      <c r="R35" s="222" t="str">
        <f>IF(ISNUMBER('2013'!Q35),('2013'!Q35/100),"XXX")</f>
        <v>XXX</v>
      </c>
      <c r="S35" s="222">
        <f>IF(ISNUMBER('2013'!R35),('2013'!R35/100),"XXX")</f>
        <v>0.24096820000000002</v>
      </c>
      <c r="T35" s="116">
        <f>IF(ISNUMBER('2013'!S35),(1-('2013'!S35/100)),"XXX")</f>
        <v>0.63390000000000002</v>
      </c>
      <c r="U35" s="132" t="str">
        <f>IF(ISNUMBER('2013'!T35),'2013'!T35,"XXX")</f>
        <v>XXX</v>
      </c>
      <c r="V35" s="132" t="str">
        <f>IF(ISNUMBER('2013'!U35),'2013'!U35,"XXX")</f>
        <v>XXX</v>
      </c>
      <c r="W35" s="132" t="str">
        <f>IF(ISNUMBER('2013'!V35),'2013'!V35,"XXX")</f>
        <v>XXX</v>
      </c>
      <c r="X35" s="132" t="str">
        <f>IF(ISNUMBER('2013'!W35),'2013'!W35,"XXX")</f>
        <v>XXX</v>
      </c>
      <c r="Y35" s="172">
        <f t="shared" si="2"/>
        <v>0.24899644034897359</v>
      </c>
      <c r="Z35" s="116">
        <f>'2013'!X35</f>
        <v>0.25</v>
      </c>
      <c r="AA35" s="132">
        <f>('2013'!Y35+2.5)/5</f>
        <v>0.29761171339999998</v>
      </c>
      <c r="AB35" s="216">
        <f t="shared" si="3"/>
        <v>0.27380585670000002</v>
      </c>
      <c r="AC35" s="6"/>
      <c r="AE35">
        <f t="shared" ref="AE35:AS51" si="5">IF(ISNUMBER(AVERAGE(I35:J35)),AVERAGE(I35:J35),"XXX")</f>
        <v>0.13639499999999999</v>
      </c>
      <c r="AF35">
        <f t="shared" si="5"/>
        <v>0.1938465</v>
      </c>
      <c r="AG35">
        <f t="shared" si="5"/>
        <v>0.25129800000000002</v>
      </c>
      <c r="AH35">
        <f t="shared" si="5"/>
        <v>0.187329888</v>
      </c>
      <c r="AI35">
        <f t="shared" si="5"/>
        <v>0.44040201410000002</v>
      </c>
      <c r="AJ35">
        <f t="shared" si="5"/>
        <v>0.45716010009647623</v>
      </c>
      <c r="AK35">
        <f t="shared" si="5"/>
        <v>0.22084605999295248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0.43743410000000005</v>
      </c>
      <c r="AP35">
        <f t="shared" si="5"/>
        <v>0.63390000000000002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5">
      <c r="A36" s="19" t="s">
        <v>45</v>
      </c>
      <c r="B36" s="3" t="s">
        <v>45</v>
      </c>
      <c r="C36" s="116">
        <f>IF(ISNUMBER('2013'!C36),(1-PRODUCT('2013'!C36,0.1)),"XXX")</f>
        <v>0.51</v>
      </c>
      <c r="D36" s="116">
        <f>IFERROR(IF((LOG(100*'2013'!D36+1)/LOG(100+1))&gt;1,0,(1-(LOG(100*'2013'!D36+1)/LOG(100+1)))), 1)</f>
        <v>1</v>
      </c>
      <c r="E36" s="132">
        <f>IF(ISNUMBER('2013'!E36),IF(('2013'!E36/100)&gt;1,1,'2013'!E36/100),"XXX")</f>
        <v>0.84</v>
      </c>
      <c r="F36" s="116" t="str">
        <f>IF(ISNUMBER('2013'!F36),(1-(('2013'!F36-1)/4)),"XXX")</f>
        <v>XXX</v>
      </c>
      <c r="G36" s="116">
        <f>IF(ISNUMBER('2013'!G36),(1-('2013'!G36/10)),"XXX")</f>
        <v>0.76</v>
      </c>
      <c r="H36" s="221">
        <f t="shared" si="1"/>
        <v>0.77750000000000008</v>
      </c>
      <c r="I36" s="132">
        <f>IF(ISNUMBER('2013'!H36),'2013'!H36,"XXX")</f>
        <v>0.55999999999999994</v>
      </c>
      <c r="J36" s="116">
        <f>IF(ISNUMBER('2013'!I36),'2013'!I36,"XXX")</f>
        <v>0.37975999999999999</v>
      </c>
      <c r="K36" s="116">
        <f>IF(ISNUMBER('2013'!J36),IF(('2013'!J36/5)&gt;1,1,'2013'!J36/5),"XXX")</f>
        <v>0.96635199999999999</v>
      </c>
      <c r="L36" s="132">
        <f>IF(ISNUMBER('2013'!K36),'2013'!K36,"XXX")</f>
        <v>0.69000000000000006</v>
      </c>
      <c r="M36" s="116">
        <f>IF(ISNUMBER('2013'!L36),IF(('2013'!L36/5)&gt;1,1,'2013'!L36/5),"XXX")</f>
        <v>1</v>
      </c>
      <c r="N36" s="116">
        <f>IF(ISNUMBER('2013'!M36),(1-('2013'!M36/100)),"XXX")</f>
        <v>0.76774333949999995</v>
      </c>
      <c r="O36" s="116">
        <f>IF(ISNUMBER('2013'!N36),IF(('2013'!N36/10)&gt;1,1,'2013'!N36/10),"XXX")</f>
        <v>1</v>
      </c>
      <c r="P36" s="222">
        <f>IF(ISNUMBER('2013'!O36),('2013'!O36/100),"XXX")</f>
        <v>0.68799999999999994</v>
      </c>
      <c r="Q36" s="222">
        <f>'2013'!P36</f>
        <v>0.27320694923400879</v>
      </c>
      <c r="R36" s="222">
        <f>IF(ISNUMBER('2013'!Q36),('2013'!Q36/100),"XXX")</f>
        <v>0.66500000000000004</v>
      </c>
      <c r="S36" s="222">
        <f>IF(ISNUMBER('2013'!R36),('2013'!R36/100),"XXX")</f>
        <v>0.74498589999999998</v>
      </c>
      <c r="T36" s="116">
        <f>IF(ISNUMBER('2013'!S36),(1-('2013'!S36/100)),"XXX")</f>
        <v>0.99439999999999995</v>
      </c>
      <c r="U36" s="132">
        <f>IF(ISNUMBER('2013'!T36),'2013'!T36,"XXX")</f>
        <v>0.61857142857142855</v>
      </c>
      <c r="V36" s="132">
        <f>IF(ISNUMBER('2013'!U36),'2013'!U36,"XXX")</f>
        <v>0.55142857142857138</v>
      </c>
      <c r="W36" s="132">
        <f>IF(ISNUMBER('2013'!V36),'2013'!V36,"XXX")</f>
        <v>0.57857142857142851</v>
      </c>
      <c r="X36" s="132">
        <f>IF(ISNUMBER('2013'!W36),'2013'!W36,"XXX")</f>
        <v>0.51285714285714279</v>
      </c>
      <c r="Y36" s="172">
        <f t="shared" si="2"/>
        <v>0.68692979751016114</v>
      </c>
      <c r="Z36" s="116">
        <f>'2013'!X36</f>
        <v>0.91300000000000003</v>
      </c>
      <c r="AA36" s="132">
        <f>('2013'!Y36+2.5)/5</f>
        <v>0.72638618939999999</v>
      </c>
      <c r="AB36" s="216">
        <f t="shared" si="3"/>
        <v>0.81969309470000007</v>
      </c>
      <c r="AC36" s="6"/>
      <c r="AE36">
        <f t="shared" si="5"/>
        <v>0.46987999999999996</v>
      </c>
      <c r="AF36">
        <f t="shared" si="5"/>
        <v>0.67305599999999999</v>
      </c>
      <c r="AG36">
        <f t="shared" si="5"/>
        <v>0.82817600000000002</v>
      </c>
      <c r="AH36">
        <f t="shared" si="5"/>
        <v>0.84499999999999997</v>
      </c>
      <c r="AI36">
        <f t="shared" si="5"/>
        <v>0.88387166974999998</v>
      </c>
      <c r="AJ36">
        <f t="shared" si="5"/>
        <v>0.88387166974999998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0.86969294999999991</v>
      </c>
      <c r="AP36">
        <f t="shared" si="5"/>
        <v>0.80648571428571425</v>
      </c>
      <c r="AQ36">
        <f t="shared" si="5"/>
        <v>0.58499999999999996</v>
      </c>
      <c r="AR36">
        <f t="shared" si="5"/>
        <v>0.56499999999999995</v>
      </c>
      <c r="AS36">
        <f t="shared" si="5"/>
        <v>0.5457142857142856</v>
      </c>
    </row>
    <row r="37" spans="1:45" ht="15.75" customHeight="1" x14ac:dyDescent="0.25">
      <c r="A37" s="19" t="s">
        <v>46</v>
      </c>
      <c r="B37" s="3" t="s">
        <v>46</v>
      </c>
      <c r="C37" s="116">
        <f>IF(ISNUMBER('2013'!C37),(1-PRODUCT('2013'!C37,0.1)),"XXX")</f>
        <v>3.0000000000000027E-2</v>
      </c>
      <c r="D37" s="116">
        <f>IFERROR(IF((LOG(100*'2013'!D37+1)/LOG(100+1))&gt;1,0,(1-(LOG(100*'2013'!D37+1)/LOG(100+1)))), 1)</f>
        <v>0.91882092437038765</v>
      </c>
      <c r="E37" s="132">
        <f>IF(ISNUMBER('2013'!E37),IF(('2013'!E37/100)&gt;1,1,'2013'!E37/100),"XXX")</f>
        <v>0.65500000000000014</v>
      </c>
      <c r="F37" s="116">
        <f>IF(ISNUMBER('2013'!F37),(1-(('2013'!F37-1)/4)),"XXX")</f>
        <v>0.5</v>
      </c>
      <c r="G37" s="116">
        <f>IF(ISNUMBER('2013'!G37),(1-('2013'!G37/10)),"XXX")</f>
        <v>0.14000000000000001</v>
      </c>
      <c r="H37" s="221">
        <f t="shared" si="1"/>
        <v>0.44876418487407765</v>
      </c>
      <c r="I37" s="132">
        <f>IF(ISNUMBER('2013'!H37),'2013'!H37,"XXX")</f>
        <v>0.44714285714285712</v>
      </c>
      <c r="J37" s="116">
        <f>IF(ISNUMBER('2013'!I37),'2013'!I37,"XXX")</f>
        <v>0.12052499999999999</v>
      </c>
      <c r="K37" s="116">
        <f>IF(ISNUMBER('2013'!J37),IF(('2013'!J37/5)&gt;1,1,'2013'!J37/5),"XXX")</f>
        <v>0.68215199999999998</v>
      </c>
      <c r="L37" s="132">
        <f>IF(ISNUMBER('2013'!K37),'2013'!K37,"XXX")</f>
        <v>0.48428571428571432</v>
      </c>
      <c r="M37" s="116">
        <f>IF(ISNUMBER('2013'!L37),IF(('2013'!L37/5)&gt;1,1,'2013'!L37/5),"XXX")</f>
        <v>0.14556682199999998</v>
      </c>
      <c r="N37" s="116">
        <f>IF(ISNUMBER('2013'!M37),(1-('2013'!M37/100)),"XXX")</f>
        <v>0.43840675350000002</v>
      </c>
      <c r="O37" s="116">
        <f>IF(ISNUMBER('2013'!N37),IF(('2013'!N37/10)&gt;1,1,'2013'!N37/10),"XXX")</f>
        <v>0.19482116402116401</v>
      </c>
      <c r="P37" s="222" t="str">
        <f>IF(ISNUMBER('2013'!O37),('2013'!O37/100),"XXX")</f>
        <v>XXX</v>
      </c>
      <c r="Q37" s="222">
        <f>'2013'!P37</f>
        <v>2E-3</v>
      </c>
      <c r="R37" s="222" t="str">
        <f>IF(ISNUMBER('2013'!Q37),('2013'!Q37/100),"XXX")</f>
        <v>XXX</v>
      </c>
      <c r="S37" s="222">
        <f>IF(ISNUMBER('2013'!R37),('2013'!R37/100),"XXX")</f>
        <v>0.23428149999999998</v>
      </c>
      <c r="T37" s="116">
        <f>IF(ISNUMBER('2013'!S37),(1-('2013'!S37/100)),"XXX")</f>
        <v>0.67949999999999999</v>
      </c>
      <c r="U37" s="132">
        <f>IF(ISNUMBER('2013'!T37),'2013'!T37,"XXX")</f>
        <v>0.45571428571428568</v>
      </c>
      <c r="V37" s="132">
        <f>IF(ISNUMBER('2013'!U37),'2013'!U37,"XXX")</f>
        <v>0.39785714285714285</v>
      </c>
      <c r="W37" s="132">
        <f>IF(ISNUMBER('2013'!V37),'2013'!V37,"XXX")</f>
        <v>0.57428571428571418</v>
      </c>
      <c r="X37" s="132">
        <f>IF(ISNUMBER('2013'!W37),'2013'!W37,"XXX")</f>
        <v>0.50428571428571423</v>
      </c>
      <c r="Y37" s="172">
        <f t="shared" si="2"/>
        <v>0.34735286450710978</v>
      </c>
      <c r="Z37" s="116">
        <f>'2013'!X37</f>
        <v>0.46200000000000002</v>
      </c>
      <c r="AA37" s="132">
        <f>('2013'!Y37+2.5)/5</f>
        <v>0.3691790224</v>
      </c>
      <c r="AB37" s="216">
        <f t="shared" si="3"/>
        <v>0.41558951119999998</v>
      </c>
      <c r="AC37" s="6"/>
      <c r="AE37">
        <f t="shared" si="5"/>
        <v>0.28383392857142853</v>
      </c>
      <c r="AF37">
        <f t="shared" si="5"/>
        <v>0.40133849999999999</v>
      </c>
      <c r="AG37">
        <f t="shared" si="5"/>
        <v>0.58321885714285715</v>
      </c>
      <c r="AH37">
        <f t="shared" si="5"/>
        <v>0.31492626814285718</v>
      </c>
      <c r="AI37">
        <f t="shared" si="5"/>
        <v>0.29198678774999998</v>
      </c>
      <c r="AJ37">
        <f t="shared" si="5"/>
        <v>0.31661395876058201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0.45689075000000001</v>
      </c>
      <c r="AP37">
        <f t="shared" si="5"/>
        <v>0.56760714285714287</v>
      </c>
      <c r="AQ37">
        <f t="shared" si="5"/>
        <v>0.42678571428571427</v>
      </c>
      <c r="AR37">
        <f t="shared" si="5"/>
        <v>0.48607142857142849</v>
      </c>
      <c r="AS37">
        <f t="shared" si="5"/>
        <v>0.53928571428571415</v>
      </c>
    </row>
    <row r="38" spans="1:45" ht="15" x14ac:dyDescent="0.25">
      <c r="A38" s="19" t="s">
        <v>47</v>
      </c>
      <c r="B38" s="3" t="s">
        <v>47</v>
      </c>
      <c r="C38" s="116">
        <f>IF(ISNUMBER('2013'!C38),(1-PRODUCT('2013'!C38,0.1)),"XXX")</f>
        <v>0.5</v>
      </c>
      <c r="D38" s="116">
        <f>IFERROR(IF((LOG(100*'2013'!D38+1)/LOG(100+1))&gt;1,0,(1-(LOG(100*'2013'!D38+1)/LOG(100+1)))), 1)</f>
        <v>1</v>
      </c>
      <c r="E38" s="132">
        <f>IF(ISNUMBER('2013'!E38),IF(('2013'!E38/100)&gt;1,1,'2013'!E38/100),"XXX")</f>
        <v>0.90833333333333344</v>
      </c>
      <c r="F38" s="116">
        <f>IF(ISNUMBER('2013'!F38),(1-(('2013'!F38-1)/4)),"XXX")</f>
        <v>1</v>
      </c>
      <c r="G38" s="116">
        <f>IF(ISNUMBER('2013'!G38),(1-('2013'!G38/10)),"XXX")</f>
        <v>0.53</v>
      </c>
      <c r="H38" s="221">
        <f t="shared" si="1"/>
        <v>0.78766666666666674</v>
      </c>
      <c r="I38" s="132">
        <f>IF(ISNUMBER('2013'!H38),'2013'!H38,"XXX")</f>
        <v>0.6657142857142857</v>
      </c>
      <c r="J38" s="116">
        <f>IF(ISNUMBER('2013'!I38),'2013'!I38,"XXX")</f>
        <v>0.66179999999999994</v>
      </c>
      <c r="K38" s="116" t="str">
        <f>IF(ISNUMBER('2013'!J38),IF(('2013'!J38/5)&gt;1,1,'2013'!J38/5),"XXX")</f>
        <v>XXX</v>
      </c>
      <c r="L38" s="132">
        <f>IF(ISNUMBER('2013'!K38),'2013'!K38,"XXX")</f>
        <v>0.67142857142857149</v>
      </c>
      <c r="M38" s="116">
        <f>IF(ISNUMBER('2013'!L38),IF(('2013'!L38/5)&gt;1,1,'2013'!L38/5),"XXX")</f>
        <v>1</v>
      </c>
      <c r="N38" s="116">
        <f>IF(ISNUMBER('2013'!M38),(1-('2013'!M38/100)),"XXX")</f>
        <v>0.91168723109999994</v>
      </c>
      <c r="O38" s="116">
        <f>IF(ISNUMBER('2013'!N38),IF(('2013'!N38/10)&gt;1,1,'2013'!N38/10),"XXX")</f>
        <v>1</v>
      </c>
      <c r="P38" s="222">
        <f>IF(ISNUMBER('2013'!O38),('2013'!O38/100),"XXX")</f>
        <v>0.57600000000000007</v>
      </c>
      <c r="Q38" s="222">
        <f>'2013'!P38</f>
        <v>0.64542903900146487</v>
      </c>
      <c r="R38" s="222" t="str">
        <f>IF(ISNUMBER('2013'!Q38),('2013'!Q38/100),"XXX")</f>
        <v>XXX</v>
      </c>
      <c r="S38" s="222">
        <f>IF(ISNUMBER('2013'!R38),('2013'!R38/100),"XXX")</f>
        <v>0.81922410000000001</v>
      </c>
      <c r="T38" s="116">
        <f>IF(ISNUMBER('2013'!S38),(1-('2013'!S38/100)),"XXX")</f>
        <v>1</v>
      </c>
      <c r="U38" s="132">
        <f>IF(ISNUMBER('2013'!T38),'2013'!T38,"XXX")</f>
        <v>0.52857142857142858</v>
      </c>
      <c r="V38" s="132">
        <f>IF(ISNUMBER('2013'!U38),'2013'!U38,"XXX")</f>
        <v>0.40928571428571431</v>
      </c>
      <c r="W38" s="132">
        <f>IF(ISNUMBER('2013'!V38),'2013'!V38,"XXX")</f>
        <v>0.5614285714285715</v>
      </c>
      <c r="X38" s="132">
        <f>IF(ISNUMBER('2013'!W38),'2013'!W38,"XXX")</f>
        <v>0.38428571428571429</v>
      </c>
      <c r="Y38" s="172">
        <f t="shared" si="2"/>
        <v>0.69698201664036175</v>
      </c>
      <c r="Z38" s="116">
        <f>'2013'!X38</f>
        <v>0.83199999999999996</v>
      </c>
      <c r="AA38" s="132">
        <f>('2013'!Y38+2.5)/5</f>
        <v>0.61613113879999992</v>
      </c>
      <c r="AB38" s="216">
        <f t="shared" si="3"/>
        <v>0.7240655694</v>
      </c>
      <c r="AC38" s="6"/>
      <c r="AE38">
        <f t="shared" si="5"/>
        <v>0.66375714285714282</v>
      </c>
      <c r="AF38">
        <f t="shared" si="5"/>
        <v>0.66179999999999994</v>
      </c>
      <c r="AG38">
        <f t="shared" si="5"/>
        <v>0.67142857142857149</v>
      </c>
      <c r="AH38">
        <f t="shared" si="5"/>
        <v>0.83571428571428574</v>
      </c>
      <c r="AI38">
        <f t="shared" si="5"/>
        <v>0.95584361554999997</v>
      </c>
      <c r="AJ38">
        <f t="shared" si="5"/>
        <v>0.95584361554999997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0.76428571428571423</v>
      </c>
      <c r="AQ38">
        <f t="shared" si="5"/>
        <v>0.46892857142857147</v>
      </c>
      <c r="AR38">
        <f t="shared" si="5"/>
        <v>0.48535714285714293</v>
      </c>
      <c r="AS38">
        <f t="shared" si="5"/>
        <v>0.47285714285714286</v>
      </c>
    </row>
    <row r="39" spans="1:45" ht="15" x14ac:dyDescent="0.25">
      <c r="A39" s="19" t="s">
        <v>48</v>
      </c>
      <c r="B39" s="3" t="s">
        <v>48</v>
      </c>
      <c r="C39" s="116">
        <f>IF(ISNUMBER('2013'!C39),(1-PRODUCT('2013'!C39,0.1)),"XXX")</f>
        <v>9.9999999999999978E-2</v>
      </c>
      <c r="D39" s="116">
        <f>IFERROR(IF((LOG(100*'2013'!D39+1)/LOG(100+1))&gt;1,0,(1-(LOG(100*'2013'!D39+1)/LOG(100+1)))), 1)</f>
        <v>1</v>
      </c>
      <c r="E39" s="132">
        <f>IF(ISNUMBER('2013'!E39),IF(('2013'!E39/100)&gt;1,1,'2013'!E39/100),"XXX")</f>
        <v>0.91500000000000015</v>
      </c>
      <c r="F39" s="116">
        <f>IF(ISNUMBER('2013'!F39),(1-(('2013'!F39-1)/4)),"XXX")</f>
        <v>0.75</v>
      </c>
      <c r="G39" s="116">
        <f>IF(ISNUMBER('2013'!G39),(1-('2013'!G39/10)),"XXX")</f>
        <v>0.67</v>
      </c>
      <c r="H39" s="221">
        <f t="shared" si="1"/>
        <v>0.68700000000000006</v>
      </c>
      <c r="I39" s="132">
        <f>IF(ISNUMBER('2013'!H39),'2013'!H39,"XXX")</f>
        <v>0.66142857142857137</v>
      </c>
      <c r="J39" s="116">
        <f>IF(ISNUMBER('2013'!I39),'2013'!I39,"XXX")</f>
        <v>0.52364500000000003</v>
      </c>
      <c r="K39" s="116">
        <f>IF(ISNUMBER('2013'!J39),IF(('2013'!J39/5)&gt;1,1,'2013'!J39/5),"XXX")</f>
        <v>0.93540200000000007</v>
      </c>
      <c r="L39" s="132">
        <f>IF(ISNUMBER('2013'!K39),'2013'!K39,"XXX")</f>
        <v>0.7985714285714286</v>
      </c>
      <c r="M39" s="116">
        <f>IF(ISNUMBER('2013'!L39),IF(('2013'!L39/5)&gt;1,1,'2013'!L39/5),"XXX")</f>
        <v>0.63279151999999994</v>
      </c>
      <c r="N39" s="116">
        <f>IF(ISNUMBER('2013'!M39),(1-('2013'!M39/100)),"XXX")</f>
        <v>0.57400867459999994</v>
      </c>
      <c r="O39" s="116">
        <f>IF(ISNUMBER('2013'!N39),IF(('2013'!N39/10)&gt;1,1,'2013'!N39/10),"XXX")</f>
        <v>1</v>
      </c>
      <c r="P39" s="222">
        <f>IF(ISNUMBER('2013'!O39),('2013'!O39/100),"XXX")</f>
        <v>0.91400000000000003</v>
      </c>
      <c r="Q39" s="222" t="str">
        <f>'2013'!P39</f>
        <v>XXX</v>
      </c>
      <c r="R39" s="222">
        <f>IF(ISNUMBER('2013'!Q39),('2013'!Q39/100),"XXX")</f>
        <v>0.24100000000000002</v>
      </c>
      <c r="S39" s="222">
        <f>IF(ISNUMBER('2013'!R39),('2013'!R39/100),"XXX")</f>
        <v>0.82441759999999997</v>
      </c>
      <c r="T39" s="116">
        <f>IF(ISNUMBER('2013'!S39),(1-('2013'!S39/100)),"XXX")</f>
        <v>1</v>
      </c>
      <c r="U39" s="132">
        <f>IF(ISNUMBER('2013'!T39),'2013'!T39,"XXX")</f>
        <v>0.66</v>
      </c>
      <c r="V39" s="132">
        <f>IF(ISNUMBER('2013'!U39),'2013'!U39,"XXX")</f>
        <v>0.57928571428571429</v>
      </c>
      <c r="W39" s="132">
        <f>IF(ISNUMBER('2013'!V39),'2013'!V39,"XXX")</f>
        <v>0.69000000000000006</v>
      </c>
      <c r="X39" s="132">
        <f>IF(ISNUMBER('2013'!W39),'2013'!W39,"XXX")</f>
        <v>0.59</v>
      </c>
      <c r="Y39" s="172">
        <f t="shared" si="2"/>
        <v>0.67909690680535706</v>
      </c>
      <c r="Z39" s="116">
        <f>'2013'!X39</f>
        <v>0.85399999999999998</v>
      </c>
      <c r="AA39" s="132">
        <f>('2013'!Y39+2.5)/5</f>
        <v>0.70731513499999998</v>
      </c>
      <c r="AB39" s="216">
        <f t="shared" si="3"/>
        <v>0.78065756750000004</v>
      </c>
      <c r="AC39" s="6"/>
      <c r="AE39">
        <f t="shared" si="5"/>
        <v>0.5925367857142857</v>
      </c>
      <c r="AF39">
        <f t="shared" si="5"/>
        <v>0.72952349999999999</v>
      </c>
      <c r="AG39">
        <f t="shared" si="5"/>
        <v>0.86698671428571439</v>
      </c>
      <c r="AH39">
        <f t="shared" si="5"/>
        <v>0.71568147428571427</v>
      </c>
      <c r="AI39">
        <f t="shared" si="5"/>
        <v>0.60340009729999999</v>
      </c>
      <c r="AJ39">
        <f t="shared" si="5"/>
        <v>0.78700433729999997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0.83000000000000007</v>
      </c>
      <c r="AQ39">
        <f t="shared" si="5"/>
        <v>0.61964285714285716</v>
      </c>
      <c r="AR39">
        <f t="shared" si="5"/>
        <v>0.63464285714285718</v>
      </c>
      <c r="AS39">
        <f t="shared" si="5"/>
        <v>0.64</v>
      </c>
    </row>
    <row r="40" spans="1:45" ht="15" x14ac:dyDescent="0.25">
      <c r="A40" s="19" t="s">
        <v>243</v>
      </c>
      <c r="B40" s="3" t="s">
        <v>49</v>
      </c>
      <c r="C40" s="116">
        <f>IF(ISNUMBER('2013'!C40),(1-PRODUCT('2013'!C40,0.1)),"XXX")</f>
        <v>0.67999999999999994</v>
      </c>
      <c r="D40" s="116">
        <f>IFERROR(IF((LOG(100*'2013'!D40+1)/LOG(100+1))&gt;1,0,(1-(LOG(100*'2013'!D40+1)/LOG(100+1)))), 1)</f>
        <v>1</v>
      </c>
      <c r="E40" s="132">
        <f>IF(ISNUMBER('2013'!E40),IF(('2013'!E40/100)&gt;1,1,'2013'!E40/100),"XXX")</f>
        <v>0.8450000000000002</v>
      </c>
      <c r="F40" s="116">
        <f>IF(ISNUMBER('2013'!F40),(1-(('2013'!F40-1)/4)),"XXX")</f>
        <v>1</v>
      </c>
      <c r="G40" s="116">
        <f>IF(ISNUMBER('2013'!G40),(1-('2013'!G40/10)),"XXX")</f>
        <v>0.76</v>
      </c>
      <c r="H40" s="221">
        <f t="shared" si="1"/>
        <v>0.85699999999999998</v>
      </c>
      <c r="I40" s="132">
        <f>IF(ISNUMBER('2013'!H40),'2013'!H40,"XXX")</f>
        <v>0.67285714285714282</v>
      </c>
      <c r="J40" s="116">
        <f>IF(ISNUMBER('2013'!I40),'2013'!I40,"XXX")</f>
        <v>0.54521500000000001</v>
      </c>
      <c r="K40" s="116">
        <f>IF(ISNUMBER('2013'!J40),IF(('2013'!J40/5)&gt;1,1,'2013'!J40/5),"XXX")</f>
        <v>0.51647799999999999</v>
      </c>
      <c r="L40" s="132">
        <f>IF(ISNUMBER('2013'!K40),'2013'!K40,"XXX")</f>
        <v>0.61857142857142855</v>
      </c>
      <c r="M40" s="116">
        <f>IF(ISNUMBER('2013'!L40),IF(('2013'!L40/5)&gt;1,1,'2013'!L40/5),"XXX")</f>
        <v>1</v>
      </c>
      <c r="N40" s="116">
        <f>IF(ISNUMBER('2013'!M40),(1-('2013'!M40/100)),"XXX")</f>
        <v>0.86414146420000004</v>
      </c>
      <c r="O40" s="116">
        <f>IF(ISNUMBER('2013'!N40),IF(('2013'!N40/10)&gt;1,1,'2013'!N40/10),"XXX")</f>
        <v>1</v>
      </c>
      <c r="P40" s="222">
        <f>IF(ISNUMBER('2013'!O40),('2013'!O40/100),"XXX")</f>
        <v>1</v>
      </c>
      <c r="Q40" s="222">
        <f>'2013'!P40</f>
        <v>0.15703710317611694</v>
      </c>
      <c r="R40" s="222">
        <f>IF(ISNUMBER('2013'!Q40),('2013'!Q40/100),"XXX")</f>
        <v>0.32</v>
      </c>
      <c r="S40" s="222">
        <f>IF(ISNUMBER('2013'!R40),('2013'!R40/100),"XXX")</f>
        <v>0.82137150000000003</v>
      </c>
      <c r="T40" s="116">
        <f>IF(ISNUMBER('2013'!S40),(1-('2013'!S40/100)),"XXX")</f>
        <v>1</v>
      </c>
      <c r="U40" s="132">
        <f>IF(ISNUMBER('2013'!T40),'2013'!T40,"XXX")</f>
        <v>0.55142857142857138</v>
      </c>
      <c r="V40" s="132">
        <f>IF(ISNUMBER('2013'!U40),'2013'!U40,"XXX")</f>
        <v>0.4042857142857143</v>
      </c>
      <c r="W40" s="132">
        <f>IF(ISNUMBER('2013'!V40),'2013'!V40,"XXX")</f>
        <v>0.60285714285714287</v>
      </c>
      <c r="X40" s="132">
        <f>IF(ISNUMBER('2013'!W40),'2013'!W40,"XXX")</f>
        <v>0.44714285714285712</v>
      </c>
      <c r="Y40" s="172">
        <f t="shared" si="2"/>
        <v>0.65758662028243597</v>
      </c>
      <c r="Z40" s="116">
        <f>'2013'!X40</f>
        <v>0.86799999999999999</v>
      </c>
      <c r="AA40" s="132">
        <f>('2013'!Y40+2.5)/5</f>
        <v>0.70804007059999996</v>
      </c>
      <c r="AB40" s="216">
        <f t="shared" si="3"/>
        <v>0.78802003529999998</v>
      </c>
      <c r="AC40" s="6"/>
      <c r="AE40">
        <f t="shared" si="5"/>
        <v>0.60903607142857141</v>
      </c>
      <c r="AF40">
        <f t="shared" si="5"/>
        <v>0.5308465</v>
      </c>
      <c r="AG40">
        <f t="shared" si="5"/>
        <v>0.56752471428571427</v>
      </c>
      <c r="AH40">
        <f t="shared" si="5"/>
        <v>0.80928571428571427</v>
      </c>
      <c r="AI40">
        <f t="shared" si="5"/>
        <v>0.93207073210000002</v>
      </c>
      <c r="AJ40">
        <f t="shared" si="5"/>
        <v>0.93207073210000002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0.77571428571428569</v>
      </c>
      <c r="AQ40">
        <f t="shared" si="5"/>
        <v>0.47785714285714287</v>
      </c>
      <c r="AR40">
        <f t="shared" si="5"/>
        <v>0.50357142857142856</v>
      </c>
      <c r="AS40">
        <f t="shared" si="5"/>
        <v>0.52500000000000002</v>
      </c>
    </row>
    <row r="41" spans="1:45" ht="15" x14ac:dyDescent="0.25">
      <c r="A41" s="19" t="s">
        <v>50</v>
      </c>
      <c r="B41" s="3" t="s">
        <v>50</v>
      </c>
      <c r="C41" s="116">
        <f>IF(ISNUMBER('2013'!C41),(1-PRODUCT('2013'!C41,0.1)),"XXX")</f>
        <v>0.8</v>
      </c>
      <c r="D41" s="116">
        <f>IFERROR(IF((LOG(100*'2013'!D41+1)/LOG(100+1))&gt;1,0,(1-(LOG(100*'2013'!D41+1)/LOG(100+1)))), 1)</f>
        <v>1</v>
      </c>
      <c r="E41" s="132">
        <f>IF(ISNUMBER('2013'!E41),IF(('2013'!E41/100)&gt;1,1,'2013'!E41/100),"XXX")</f>
        <v>0.88000000000000012</v>
      </c>
      <c r="F41" s="116">
        <f>IF(ISNUMBER('2013'!F41),(1-(('2013'!F41-1)/4)),"XXX")</f>
        <v>1</v>
      </c>
      <c r="G41" s="116">
        <f>IF(ISNUMBER('2013'!G41),(1-('2013'!G41/10)),"XXX")</f>
        <v>0.83000000000000007</v>
      </c>
      <c r="H41" s="221">
        <f t="shared" si="1"/>
        <v>0.90199999999999991</v>
      </c>
      <c r="I41" s="132">
        <f>IF(ISNUMBER('2013'!H41),'2013'!H41,"XXX")</f>
        <v>0.79</v>
      </c>
      <c r="J41" s="116">
        <f>IF(ISNUMBER('2013'!I41),'2013'!I41,"XXX")</f>
        <v>0.86774499999999999</v>
      </c>
      <c r="K41" s="116">
        <f>IF(ISNUMBER('2013'!J41),IF(('2013'!J41/5)&gt;1,1,'2013'!J41/5),"XXX")</f>
        <v>0.979904</v>
      </c>
      <c r="L41" s="132">
        <f>IF(ISNUMBER('2013'!K41),'2013'!K41,"XXX")</f>
        <v>0.66714285714285715</v>
      </c>
      <c r="M41" s="116">
        <f>IF(ISNUMBER('2013'!L41),IF(('2013'!L41/5)&gt;1,1,'2013'!L41/5),"XXX")</f>
        <v>1</v>
      </c>
      <c r="N41" s="116">
        <f>IF(ISNUMBER('2013'!M41),(1-('2013'!M41/100)),"XXX")</f>
        <v>0.86189916609999995</v>
      </c>
      <c r="O41" s="116">
        <f>IF(ISNUMBER('2013'!N41),IF(('2013'!N41/10)&gt;1,1,'2013'!N41/10),"XXX")</f>
        <v>1</v>
      </c>
      <c r="P41" s="222">
        <f>IF(ISNUMBER('2013'!O41),('2013'!O41/100),"XXX")</f>
        <v>0.96799999999999997</v>
      </c>
      <c r="Q41" s="222">
        <f>'2013'!P41</f>
        <v>1</v>
      </c>
      <c r="R41" s="222">
        <f>IF(ISNUMBER('2013'!Q41),('2013'!Q41/100),"XXX")</f>
        <v>0.63700000000000001</v>
      </c>
      <c r="S41" s="222">
        <f>IF(ISNUMBER('2013'!R41),('2013'!R41/100),"XXX")</f>
        <v>0.90872150000000007</v>
      </c>
      <c r="T41" s="116">
        <f>IF(ISNUMBER('2013'!S41),(1-('2013'!S41/100)),"XXX")</f>
        <v>1</v>
      </c>
      <c r="U41" s="132">
        <f>IF(ISNUMBER('2013'!T41),'2013'!T41,"XXX")</f>
        <v>0.75714285714285712</v>
      </c>
      <c r="V41" s="132">
        <f>IF(ISNUMBER('2013'!U41),'2013'!U41,"XXX")</f>
        <v>0.78</v>
      </c>
      <c r="W41" s="132">
        <f>IF(ISNUMBER('2013'!V41),'2013'!V41,"XXX")</f>
        <v>0.70428571428571429</v>
      </c>
      <c r="X41" s="132">
        <f>IF(ISNUMBER('2013'!W41),'2013'!W41,"XXX")</f>
        <v>0.57000000000000006</v>
      </c>
      <c r="Y41" s="172">
        <f t="shared" si="2"/>
        <v>0.84324006841696431</v>
      </c>
      <c r="Z41" s="116">
        <f>'2013'!X41</f>
        <v>0.91500000000000004</v>
      </c>
      <c r="AA41" s="132">
        <f>('2013'!Y41+2.5)/5</f>
        <v>0.84113464360000001</v>
      </c>
      <c r="AB41" s="216">
        <f t="shared" si="3"/>
        <v>0.87806732180000002</v>
      </c>
      <c r="AC41" s="6"/>
      <c r="AE41">
        <f t="shared" si="5"/>
        <v>0.82887250000000001</v>
      </c>
      <c r="AF41">
        <f t="shared" si="5"/>
        <v>0.92382450000000005</v>
      </c>
      <c r="AG41">
        <f t="shared" si="5"/>
        <v>0.82352342857142857</v>
      </c>
      <c r="AH41">
        <f t="shared" si="5"/>
        <v>0.83357142857142863</v>
      </c>
      <c r="AI41">
        <f t="shared" si="5"/>
        <v>0.93094958304999997</v>
      </c>
      <c r="AJ41">
        <f t="shared" si="5"/>
        <v>0.93094958304999997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0.87857142857142856</v>
      </c>
      <c r="AQ41">
        <f t="shared" si="5"/>
        <v>0.76857142857142857</v>
      </c>
      <c r="AR41">
        <f t="shared" si="5"/>
        <v>0.74214285714285722</v>
      </c>
      <c r="AS41">
        <f t="shared" si="5"/>
        <v>0.63714285714285723</v>
      </c>
    </row>
    <row r="42" spans="1:45" ht="15" x14ac:dyDescent="0.25">
      <c r="A42" s="19" t="s">
        <v>51</v>
      </c>
      <c r="B42" s="3" t="s">
        <v>51</v>
      </c>
      <c r="C42" s="116">
        <f>IF(ISNUMBER('2013'!C42),(1-PRODUCT('2013'!C42,0.1)),"XXX")</f>
        <v>0.40999999999999992</v>
      </c>
      <c r="D42" s="116">
        <f>IFERROR(IF((LOG(100*'2013'!D42+1)/LOG(100+1))&gt;1,0,(1-(LOG(100*'2013'!D42+1)/LOG(100+1)))), 1)</f>
        <v>1</v>
      </c>
      <c r="E42" s="132">
        <f>IF(ISNUMBER('2013'!E42),IF(('2013'!E42/100)&gt;1,1,'2013'!E42/100),"XXX")</f>
        <v>0.63666666666666671</v>
      </c>
      <c r="F42" s="116">
        <f>IF(ISNUMBER('2013'!F42),(1-(('2013'!F42-1)/4)),"XXX")</f>
        <v>0.5</v>
      </c>
      <c r="G42" s="116">
        <f>IF(ISNUMBER('2013'!G42),(1-('2013'!G42/10)),"XXX")</f>
        <v>0.42999999999999994</v>
      </c>
      <c r="H42" s="221">
        <f t="shared" si="1"/>
        <v>0.59533333333333327</v>
      </c>
      <c r="I42" s="132">
        <f>IF(ISNUMBER('2013'!H42),'2013'!H42,"XXX")</f>
        <v>0.43142857142857138</v>
      </c>
      <c r="J42" s="116">
        <f>IF(ISNUMBER('2013'!I42),'2013'!I42,"XXX")</f>
        <v>0.27884999999999999</v>
      </c>
      <c r="K42" s="116">
        <f>IF(ISNUMBER('2013'!J42),IF(('2013'!J42/5)&gt;1,1,'2013'!J42/5),"XXX")</f>
        <v>0.36840400000000001</v>
      </c>
      <c r="L42" s="132">
        <f>IF(ISNUMBER('2013'!K42),'2013'!K42,"XXX")</f>
        <v>0.29142857142857143</v>
      </c>
      <c r="M42" s="116">
        <f>IF(ISNUMBER('2013'!L42),IF(('2013'!L42/5)&gt;1,1,'2013'!L42/5),"XXX")</f>
        <v>0.55563402200000001</v>
      </c>
      <c r="N42" s="116">
        <f>IF(ISNUMBER('2013'!M42),(1-('2013'!M42/100)),"XXX")</f>
        <v>0.57816776279999993</v>
      </c>
      <c r="O42" s="116">
        <f>IF(ISNUMBER('2013'!N42),IF(('2013'!N42/10)&gt;1,1,'2013'!N42/10),"XXX")</f>
        <v>0.64004775400000002</v>
      </c>
      <c r="P42" s="222" t="str">
        <f>IF(ISNUMBER('2013'!O42),('2013'!O42/100),"XXX")</f>
        <v>XXX</v>
      </c>
      <c r="Q42" s="222">
        <f>'2013'!P42</f>
        <v>0.31864085197448733</v>
      </c>
      <c r="R42" s="222">
        <f>IF(ISNUMBER('2013'!Q42),('2013'!Q42/100),"XXX")</f>
        <v>0.41499999999999998</v>
      </c>
      <c r="S42" s="222">
        <f>IF(ISNUMBER('2013'!R42),('2013'!R42/100),"XXX")</f>
        <v>0.55186869999999999</v>
      </c>
      <c r="T42" s="116">
        <f>IF(ISNUMBER('2013'!S42),(1-('2013'!S42/100)),"XXX")</f>
        <v>0.98519999999999996</v>
      </c>
      <c r="U42" s="132">
        <f>IF(ISNUMBER('2013'!T42),'2013'!T42,"XXX")</f>
        <v>0.50571428571428567</v>
      </c>
      <c r="V42" s="132">
        <f>IF(ISNUMBER('2013'!U42),'2013'!U42,"XXX")</f>
        <v>0.31357142857142861</v>
      </c>
      <c r="W42" s="132">
        <f>IF(ISNUMBER('2013'!V42),'2013'!V42,"XXX")</f>
        <v>0.57428571428571418</v>
      </c>
      <c r="X42" s="132">
        <f>IF(ISNUMBER('2013'!W42),'2013'!W42,"XXX")</f>
        <v>0.46142857142857141</v>
      </c>
      <c r="Y42" s="172">
        <f t="shared" si="2"/>
        <v>0.49435737422697684</v>
      </c>
      <c r="Z42" s="116">
        <f>'2013'!X42</f>
        <v>0.58199999999999996</v>
      </c>
      <c r="AA42" s="132">
        <f>('2013'!Y42+2.5)/5</f>
        <v>0.53835906980000003</v>
      </c>
      <c r="AB42" s="216">
        <f t="shared" si="3"/>
        <v>0.56017953490000005</v>
      </c>
      <c r="AC42" s="6"/>
      <c r="AE42">
        <f t="shared" si="5"/>
        <v>0.35513928571428566</v>
      </c>
      <c r="AF42">
        <f t="shared" si="5"/>
        <v>0.323627</v>
      </c>
      <c r="AG42">
        <f t="shared" si="5"/>
        <v>0.32991628571428572</v>
      </c>
      <c r="AH42">
        <f t="shared" si="5"/>
        <v>0.42353129671428569</v>
      </c>
      <c r="AI42">
        <f t="shared" si="5"/>
        <v>0.56690089239999997</v>
      </c>
      <c r="AJ42">
        <f t="shared" si="5"/>
        <v>0.60910775839999998</v>
      </c>
      <c r="AK42">
        <f t="shared" si="5"/>
        <v>0.64004775400000002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0.76853434999999992</v>
      </c>
      <c r="AP42">
        <f t="shared" si="5"/>
        <v>0.74545714285714282</v>
      </c>
      <c r="AQ42">
        <f t="shared" si="5"/>
        <v>0.40964285714285714</v>
      </c>
      <c r="AR42">
        <f t="shared" si="5"/>
        <v>0.44392857142857139</v>
      </c>
      <c r="AS42">
        <f t="shared" si="5"/>
        <v>0.51785714285714279</v>
      </c>
    </row>
    <row r="43" spans="1:45" ht="15" x14ac:dyDescent="0.25">
      <c r="A43" s="19" t="s">
        <v>52</v>
      </c>
      <c r="B43" s="3" t="s">
        <v>52</v>
      </c>
      <c r="C43" s="116">
        <f>IF(ISNUMBER('2013'!C43),(1-PRODUCT('2013'!C43,0.1)),"XXX")</f>
        <v>0.37999999999999989</v>
      </c>
      <c r="D43" s="116">
        <f>IFERROR(IF((LOG(100*'2013'!D43+1)/LOG(100+1))&gt;1,0,(1-(LOG(100*'2013'!D43+1)/LOG(100+1)))), 1)</f>
        <v>1</v>
      </c>
      <c r="E43" s="132">
        <f>IF(ISNUMBER('2013'!E43),IF(('2013'!E43/100)&gt;1,1,'2013'!E43/100),"XXX")</f>
        <v>0.64833333333333343</v>
      </c>
      <c r="F43" s="116">
        <f>IF(ISNUMBER('2013'!F43),(1-(('2013'!F43-1)/4)),"XXX")</f>
        <v>0.75</v>
      </c>
      <c r="G43" s="116">
        <f>IF(ISNUMBER('2013'!G43),(1-('2013'!G43/10)),"XXX")</f>
        <v>0.51</v>
      </c>
      <c r="H43" s="221">
        <f t="shared" si="1"/>
        <v>0.65766666666666662</v>
      </c>
      <c r="I43" s="132">
        <f>IF(ISNUMBER('2013'!H43),'2013'!H43,"XXX")</f>
        <v>0.54428571428571426</v>
      </c>
      <c r="J43" s="116">
        <f>IF(ISNUMBER('2013'!I43),'2013'!I43,"XXX")</f>
        <v>0.29000000000000004</v>
      </c>
      <c r="K43" s="116">
        <f>IF(ISNUMBER('2013'!J43),IF(('2013'!J43/5)&gt;1,1,'2013'!J43/5),"XXX")</f>
        <v>0.39434000000000002</v>
      </c>
      <c r="L43" s="132">
        <f>IF(ISNUMBER('2013'!K43),'2013'!K43,"XXX")</f>
        <v>0.54428571428571426</v>
      </c>
      <c r="M43" s="116">
        <f>IF(ISNUMBER('2013'!L43),IF(('2013'!L43/5)&gt;1,1,'2013'!L43/5),"XXX")</f>
        <v>0.76505727800000001</v>
      </c>
      <c r="N43" s="116">
        <f>IF(ISNUMBER('2013'!M43),(1-('2013'!M43/100)),"XXX")</f>
        <v>0.61969154359999989</v>
      </c>
      <c r="O43" s="116">
        <f>IF(ISNUMBER('2013'!N43),IF(('2013'!N43/10)&gt;1,1,'2013'!N43/10),"XXX")</f>
        <v>0.46741056122044977</v>
      </c>
      <c r="P43" s="222">
        <f>IF(ISNUMBER('2013'!O43),('2013'!O43/100),"XXX")</f>
        <v>0.52</v>
      </c>
      <c r="Q43" s="222">
        <f>'2013'!P43</f>
        <v>0.29986422061920165</v>
      </c>
      <c r="R43" s="222">
        <f>IF(ISNUMBER('2013'!Q43),('2013'!Q43/100),"XXX")</f>
        <v>0.113</v>
      </c>
      <c r="S43" s="222">
        <f>IF(ISNUMBER('2013'!R43),('2013'!R43/100),"XXX")</f>
        <v>0.548261</v>
      </c>
      <c r="T43" s="116">
        <f>IF(ISNUMBER('2013'!S43),(1-('2013'!S43/100)),"XXX")</f>
        <v>0.96419999999999995</v>
      </c>
      <c r="U43" s="132">
        <f>IF(ISNUMBER('2013'!T43),'2013'!T43,"XXX")</f>
        <v>0.53</v>
      </c>
      <c r="V43" s="132">
        <f>IF(ISNUMBER('2013'!U43),'2013'!U43,"XXX")</f>
        <v>0.4707142857142857</v>
      </c>
      <c r="W43" s="132">
        <f>IF(ISNUMBER('2013'!V43),'2013'!V43,"XXX")</f>
        <v>0.57000000000000006</v>
      </c>
      <c r="X43" s="132">
        <f>IF(ISNUMBER('2013'!W43),'2013'!W43,"XXX")</f>
        <v>0.50571428571428567</v>
      </c>
      <c r="Y43" s="172">
        <f t="shared" si="2"/>
        <v>0.50917653771497817</v>
      </c>
      <c r="Z43" s="116">
        <f>'2013'!X43</f>
        <v>0.56999999999999995</v>
      </c>
      <c r="AA43" s="132">
        <f>('2013'!Y43+2.5)/5</f>
        <v>0.4664948344</v>
      </c>
      <c r="AB43" s="216">
        <f t="shared" si="3"/>
        <v>0.5182474172</v>
      </c>
      <c r="AC43" s="6"/>
      <c r="AE43">
        <f t="shared" si="5"/>
        <v>0.41714285714285715</v>
      </c>
      <c r="AF43">
        <f t="shared" si="5"/>
        <v>0.34217000000000003</v>
      </c>
      <c r="AG43">
        <f t="shared" si="5"/>
        <v>0.46931285714285714</v>
      </c>
      <c r="AH43">
        <f t="shared" si="5"/>
        <v>0.65467149614285713</v>
      </c>
      <c r="AI43">
        <f t="shared" si="5"/>
        <v>0.69237441079999995</v>
      </c>
      <c r="AJ43">
        <f t="shared" si="5"/>
        <v>0.54355105241022483</v>
      </c>
      <c r="AK43">
        <f t="shared" si="5"/>
        <v>0.49370528061022489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0.75623050000000003</v>
      </c>
      <c r="AP43">
        <f t="shared" si="5"/>
        <v>0.74709999999999999</v>
      </c>
      <c r="AQ43">
        <f t="shared" si="5"/>
        <v>0.50035714285714283</v>
      </c>
      <c r="AR43">
        <f t="shared" si="5"/>
        <v>0.52035714285714285</v>
      </c>
      <c r="AS43">
        <f t="shared" si="5"/>
        <v>0.53785714285714281</v>
      </c>
    </row>
    <row r="44" spans="1:45" ht="15" x14ac:dyDescent="0.25">
      <c r="A44" s="19" t="s">
        <v>188</v>
      </c>
      <c r="B44" s="3" t="s">
        <v>53</v>
      </c>
      <c r="C44" s="116">
        <f>IF(ISNUMBER('2013'!C44),(1-PRODUCT('2013'!C44,0.1)),"XXX")</f>
        <v>0.22999999999999998</v>
      </c>
      <c r="D44" s="116">
        <f>IFERROR(IF((LOG(100*'2013'!D44+1)/LOG(100+1))&gt;1,0,(1-(LOG(100*'2013'!D44+1)/LOG(100+1)))), 1)</f>
        <v>0.83214949181148645</v>
      </c>
      <c r="E44" s="132">
        <f>IF(ISNUMBER('2013'!E44),IF(('2013'!E44/100)&gt;1,1,'2013'!E44/100),"XXX")</f>
        <v>0.46833333333333338</v>
      </c>
      <c r="F44" s="116">
        <f>IF(ISNUMBER('2013'!F44),(1-(('2013'!F44-1)/4)),"XXX")</f>
        <v>0.25</v>
      </c>
      <c r="G44" s="116">
        <f>IF(ISNUMBER('2013'!G44),(1-('2013'!G44/10)),"XXX")</f>
        <v>4.0000000000000036E-2</v>
      </c>
      <c r="H44" s="221">
        <f t="shared" si="1"/>
        <v>0.36409656502896393</v>
      </c>
      <c r="I44" s="132">
        <f>IF(ISNUMBER('2013'!H44),'2013'!H44,"XXX")</f>
        <v>0.47714285714285709</v>
      </c>
      <c r="J44" s="116">
        <f>IF(ISNUMBER('2013'!I44),'2013'!I44,"XXX")</f>
        <v>0.29012499999999997</v>
      </c>
      <c r="K44" s="116">
        <f>IF(ISNUMBER('2013'!J44),IF(('2013'!J44/5)&gt;1,1,'2013'!J44/5),"XXX")</f>
        <v>0.51468199999999997</v>
      </c>
      <c r="L44" s="132">
        <f>IF(ISNUMBER('2013'!K44),'2013'!K44,"XXX")</f>
        <v>0.28142857142857142</v>
      </c>
      <c r="M44" s="116">
        <f>IF(ISNUMBER('2013'!L44),IF(('2013'!L44/5)&gt;1,1,'2013'!L44/5),"XXX")</f>
        <v>0.28780908599999999</v>
      </c>
      <c r="N44" s="116">
        <f>IF(ISNUMBER('2013'!M44),(1-('2013'!M44/100)),"XXX")</f>
        <v>0.42064865110000005</v>
      </c>
      <c r="O44" s="116">
        <f>IF(ISNUMBER('2013'!N44),IF(('2013'!N44/10)&gt;1,1,'2013'!N44/10),"XXX")</f>
        <v>1</v>
      </c>
      <c r="P44" s="222">
        <f>IF(ISNUMBER('2013'!O44),('2013'!O44/100),"XXX")</f>
        <v>0.375</v>
      </c>
      <c r="Q44" s="222">
        <f>'2013'!P44</f>
        <v>0.61390299797058101</v>
      </c>
      <c r="R44" s="222">
        <f>IF(ISNUMBER('2013'!Q44),('2013'!Q44/100),"XXX")</f>
        <v>0.19899999999999998</v>
      </c>
      <c r="S44" s="222">
        <f>IF(ISNUMBER('2013'!R44),('2013'!R44/100),"XXX")</f>
        <v>0.61140879999999997</v>
      </c>
      <c r="T44" s="116">
        <f>IF(ISNUMBER('2013'!S44),(1-('2013'!S44/100)),"XXX")</f>
        <v>0.99180000000000001</v>
      </c>
      <c r="U44" s="132">
        <f>IF(ISNUMBER('2013'!T44),'2013'!T44,"XXX")</f>
        <v>0.50857142857142856</v>
      </c>
      <c r="V44" s="132">
        <f>IF(ISNUMBER('2013'!U44),'2013'!U44,"XXX")</f>
        <v>0.43357142857142861</v>
      </c>
      <c r="W44" s="132">
        <f>IF(ISNUMBER('2013'!V44),'2013'!V44,"XXX")</f>
        <v>0.57285714285714284</v>
      </c>
      <c r="X44" s="132">
        <f>IF(ISNUMBER('2013'!W44),'2013'!W44,"XXX")</f>
        <v>0.44857142857142857</v>
      </c>
      <c r="Y44" s="172">
        <f t="shared" si="2"/>
        <v>0.50165746201333983</v>
      </c>
      <c r="Z44" s="116">
        <f>'2013'!X44</f>
        <v>0.24099999999999999</v>
      </c>
      <c r="AA44" s="132">
        <f>('2013'!Y44+2.5)/5</f>
        <v>0.3105384826</v>
      </c>
      <c r="AB44" s="216">
        <f t="shared" si="3"/>
        <v>0.27576924130000002</v>
      </c>
      <c r="AC44" s="6"/>
      <c r="AE44">
        <f t="shared" si="5"/>
        <v>0.38363392857142853</v>
      </c>
      <c r="AF44">
        <f t="shared" si="5"/>
        <v>0.40240349999999997</v>
      </c>
      <c r="AG44">
        <f t="shared" si="5"/>
        <v>0.39805528571428572</v>
      </c>
      <c r="AH44">
        <f t="shared" si="5"/>
        <v>0.28461882871428568</v>
      </c>
      <c r="AI44">
        <f t="shared" si="5"/>
        <v>0.35422886855000002</v>
      </c>
      <c r="AJ44">
        <f t="shared" si="5"/>
        <v>0.71032432555000002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0.80160439999999999</v>
      </c>
      <c r="AP44">
        <f t="shared" si="5"/>
        <v>0.75018571428571423</v>
      </c>
      <c r="AQ44">
        <f t="shared" si="5"/>
        <v>0.47107142857142859</v>
      </c>
      <c r="AR44">
        <f t="shared" si="5"/>
        <v>0.50321428571428573</v>
      </c>
      <c r="AS44">
        <f t="shared" si="5"/>
        <v>0.51071428571428568</v>
      </c>
    </row>
    <row r="45" spans="1:45" ht="15" x14ac:dyDescent="0.25">
      <c r="A45" s="19" t="s">
        <v>54</v>
      </c>
      <c r="B45" s="3" t="s">
        <v>54</v>
      </c>
      <c r="C45" s="116">
        <f>IF(ISNUMBER('2013'!C45),(1-PRODUCT('2013'!C45,0.1)),"XXX")</f>
        <v>0.49</v>
      </c>
      <c r="D45" s="116">
        <f>IFERROR(IF((LOG(100*'2013'!D45+1)/LOG(100+1))&gt;1,0,(1-(LOG(100*'2013'!D45+1)/LOG(100+1)))), 1)</f>
        <v>1</v>
      </c>
      <c r="E45" s="132">
        <f>IF(ISNUMBER('2013'!E45),IF(('2013'!E45/100)&gt;1,1,'2013'!E45/100),"XXX")</f>
        <v>0.50333333333333341</v>
      </c>
      <c r="F45" s="116">
        <f>IF(ISNUMBER('2013'!F45),(1-(('2013'!F45-1)/4)),"XXX")</f>
        <v>1</v>
      </c>
      <c r="G45" s="116">
        <f>IF(ISNUMBER('2013'!G45),(1-('2013'!G45/10)),"XXX")</f>
        <v>0.39</v>
      </c>
      <c r="H45" s="221">
        <f t="shared" si="1"/>
        <v>0.67666666666666664</v>
      </c>
      <c r="I45" s="132">
        <f>IF(ISNUMBER('2013'!H45),'2013'!H45,"XXX")</f>
        <v>0.57285714285714284</v>
      </c>
      <c r="J45" s="116">
        <f>IF(ISNUMBER('2013'!I45),'2013'!I45,"XXX")</f>
        <v>0.29175499999999999</v>
      </c>
      <c r="K45" s="116">
        <f>IF(ISNUMBER('2013'!J45),IF(('2013'!J45/5)&gt;1,1,'2013'!J45/5),"XXX")</f>
        <v>0.54548200000000002</v>
      </c>
      <c r="L45" s="132">
        <f>IF(ISNUMBER('2013'!K45),'2013'!K45,"XXX")</f>
        <v>0.39571428571428574</v>
      </c>
      <c r="M45" s="116">
        <f>IF(ISNUMBER('2013'!L45),IF(('2013'!L45/5)&gt;1,1,'2013'!L45/5),"XXX")</f>
        <v>0.96735935200000012</v>
      </c>
      <c r="N45" s="116">
        <f>IF(ISNUMBER('2013'!M45),(1-('2013'!M45/100)),"XXX")</f>
        <v>0.71769762040000007</v>
      </c>
      <c r="O45" s="116">
        <f>IF(ISNUMBER('2013'!N45),IF(('2013'!N45/10)&gt;1,1,'2013'!N45/10),"XXX")</f>
        <v>1</v>
      </c>
      <c r="P45" s="222" t="str">
        <f>IF(ISNUMBER('2013'!O45),('2013'!O45/100),"XXX")</f>
        <v>XXX</v>
      </c>
      <c r="Q45" s="222">
        <f>'2013'!P45</f>
        <v>0.28195548057556152</v>
      </c>
      <c r="R45" s="222">
        <f>IF(ISNUMBER('2013'!Q45),('2013'!Q45/100),"XXX")</f>
        <v>6.9000000000000006E-2</v>
      </c>
      <c r="S45" s="222">
        <f>IF(ISNUMBER('2013'!R45),('2013'!R45/100),"XXX")</f>
        <v>0.58095359999999996</v>
      </c>
      <c r="T45" s="116">
        <f>IF(ISNUMBER('2013'!S45),(1-('2013'!S45/100)),"XXX")</f>
        <v>0.98</v>
      </c>
      <c r="U45" s="132">
        <f>IF(ISNUMBER('2013'!T45),'2013'!T45,"XXX")</f>
        <v>0.47428571428571425</v>
      </c>
      <c r="V45" s="132">
        <f>IF(ISNUMBER('2013'!U45),'2013'!U45,"XXX")</f>
        <v>0.38928571428571429</v>
      </c>
      <c r="W45" s="132">
        <f>IF(ISNUMBER('2013'!V45),'2013'!V45,"XXX")</f>
        <v>0.59714285714285709</v>
      </c>
      <c r="X45" s="132">
        <f>IF(ISNUMBER('2013'!W45),'2013'!W45,"XXX")</f>
        <v>0.43142857142857144</v>
      </c>
      <c r="Y45" s="172">
        <f t="shared" si="2"/>
        <v>0.58093233366811547</v>
      </c>
      <c r="Z45" s="116">
        <f>'2013'!X45</f>
        <v>0.625</v>
      </c>
      <c r="AA45" s="132">
        <f>('2013'!Y45+2.5)/5</f>
        <v>0.51327877339999994</v>
      </c>
      <c r="AB45" s="216">
        <f t="shared" si="3"/>
        <v>0.56913938669999997</v>
      </c>
      <c r="AC45" s="6"/>
      <c r="AE45">
        <f t="shared" si="5"/>
        <v>0.43230607142857141</v>
      </c>
      <c r="AF45">
        <f t="shared" si="5"/>
        <v>0.4186185</v>
      </c>
      <c r="AG45">
        <f t="shared" si="5"/>
        <v>0.47059814285714285</v>
      </c>
      <c r="AH45">
        <f t="shared" si="5"/>
        <v>0.6815368188571429</v>
      </c>
      <c r="AI45">
        <f t="shared" si="5"/>
        <v>0.84252848620000009</v>
      </c>
      <c r="AJ45">
        <f t="shared" si="5"/>
        <v>0.85884881020000003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0.78047679999999997</v>
      </c>
      <c r="AP45">
        <f t="shared" si="5"/>
        <v>0.72714285714285709</v>
      </c>
      <c r="AQ45">
        <f t="shared" si="5"/>
        <v>0.43178571428571427</v>
      </c>
      <c r="AR45">
        <f t="shared" si="5"/>
        <v>0.49321428571428572</v>
      </c>
      <c r="AS45">
        <f t="shared" si="5"/>
        <v>0.51428571428571423</v>
      </c>
    </row>
    <row r="46" spans="1:45" ht="15" x14ac:dyDescent="0.25">
      <c r="A46" s="19" t="s">
        <v>55</v>
      </c>
      <c r="B46" s="3" t="s">
        <v>55</v>
      </c>
      <c r="C46" s="116">
        <f>IF(ISNUMBER('2013'!C46),(1-PRODUCT('2013'!C46,0.1)),"XXX")</f>
        <v>0.66999999999999993</v>
      </c>
      <c r="D46" s="116">
        <f>IFERROR(IF((LOG(100*'2013'!D46+1)/LOG(100+1))&gt;1,0,(1-(LOG(100*'2013'!D46+1)/LOG(100+1)))), 1)</f>
        <v>1</v>
      </c>
      <c r="E46" s="132">
        <f>IF(ISNUMBER('2013'!E46),IF(('2013'!E46/100)&gt;1,1,'2013'!E46/100),"XXX")</f>
        <v>0.98666666666666669</v>
      </c>
      <c r="F46" s="116">
        <f>IF(ISNUMBER('2013'!F46),(1-(('2013'!F46-1)/4)),"XXX")</f>
        <v>1</v>
      </c>
      <c r="G46" s="116">
        <f>IF(ISNUMBER('2013'!G46),(1-('2013'!G46/10)),"XXX")</f>
        <v>0.76</v>
      </c>
      <c r="H46" s="221">
        <f t="shared" si="1"/>
        <v>0.88333333333333341</v>
      </c>
      <c r="I46" s="132">
        <f>IF(ISNUMBER('2013'!H46),'2013'!H46,"XXX")</f>
        <v>0.67142857142857137</v>
      </c>
      <c r="J46" s="116">
        <f>IF(ISNUMBER('2013'!I46),'2013'!I46,"XXX")</f>
        <v>0.72879000000000005</v>
      </c>
      <c r="K46" s="116">
        <f>IF(ISNUMBER('2013'!J46),IF(('2013'!J46/5)&gt;1,1,'2013'!J46/5),"XXX")</f>
        <v>0.59390599999999993</v>
      </c>
      <c r="L46" s="132">
        <f>IF(ISNUMBER('2013'!K46),'2013'!K46,"XXX")</f>
        <v>0.74285714285714288</v>
      </c>
      <c r="M46" s="116">
        <f>IF(ISNUMBER('2013'!L46),IF(('2013'!L46/5)&gt;1,1,'2013'!L46/5),"XXX")</f>
        <v>0.90230893999999995</v>
      </c>
      <c r="N46" s="116">
        <f>IF(ISNUMBER('2013'!M46),(1-('2013'!M46/100)),"XXX")</f>
        <v>0.77394971850000005</v>
      </c>
      <c r="O46" s="116">
        <f>IF(ISNUMBER('2013'!N46),IF(('2013'!N46/10)&gt;1,1,'2013'!N46/10),"XXX")</f>
        <v>1</v>
      </c>
      <c r="P46" s="222">
        <f>IF(ISNUMBER('2013'!O46),('2013'!O46/100),"XXX")</f>
        <v>1</v>
      </c>
      <c r="Q46" s="222">
        <f>'2013'!P46</f>
        <v>0.62287850379943843</v>
      </c>
      <c r="R46" s="222">
        <f>IF(ISNUMBER('2013'!Q46),('2013'!Q46/100),"XXX")</f>
        <v>0.91700000000000004</v>
      </c>
      <c r="S46" s="222">
        <f>IF(ISNUMBER('2013'!R46),('2013'!R46/100),"XXX")</f>
        <v>0.90861940000000008</v>
      </c>
      <c r="T46" s="116">
        <f>IF(ISNUMBER('2013'!S46),(1-('2013'!S46/100)),"XXX")</f>
        <v>1</v>
      </c>
      <c r="U46" s="132">
        <f>IF(ISNUMBER('2013'!T46),'2013'!T46,"XXX")</f>
        <v>0.71857142857142864</v>
      </c>
      <c r="V46" s="132">
        <f>IF(ISNUMBER('2013'!U46),'2013'!U46,"XXX")</f>
        <v>0.66714285714285715</v>
      </c>
      <c r="W46" s="132">
        <f>IF(ISNUMBER('2013'!V46),'2013'!V46,"XXX")</f>
        <v>0.67</v>
      </c>
      <c r="X46" s="132">
        <f>IF(ISNUMBER('2013'!W46),'2013'!W46,"XXX")</f>
        <v>0.62428571428571433</v>
      </c>
      <c r="Y46" s="172">
        <f t="shared" si="2"/>
        <v>0.78385864228657209</v>
      </c>
      <c r="Z46" s="116">
        <f>'2013'!X46</f>
        <v>0.876</v>
      </c>
      <c r="AA46" s="132">
        <f>('2013'!Y46+2.5)/5</f>
        <v>0.73387715819999999</v>
      </c>
      <c r="AB46" s="216">
        <f t="shared" si="3"/>
        <v>0.8049385791</v>
      </c>
      <c r="AC46" s="6"/>
      <c r="AE46">
        <f t="shared" si="5"/>
        <v>0.70010928571428566</v>
      </c>
      <c r="AF46">
        <f t="shared" si="5"/>
        <v>0.66134800000000005</v>
      </c>
      <c r="AG46">
        <f t="shared" si="5"/>
        <v>0.66838157142857146</v>
      </c>
      <c r="AH46">
        <f t="shared" si="5"/>
        <v>0.82258304142857142</v>
      </c>
      <c r="AI46">
        <f t="shared" si="5"/>
        <v>0.83812932925000005</v>
      </c>
      <c r="AJ46">
        <f t="shared" si="5"/>
        <v>0.88697485924999997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0.85928571428571432</v>
      </c>
      <c r="AQ46">
        <f t="shared" si="5"/>
        <v>0.69285714285714284</v>
      </c>
      <c r="AR46">
        <f t="shared" si="5"/>
        <v>0.66857142857142859</v>
      </c>
      <c r="AS46">
        <f t="shared" si="5"/>
        <v>0.64714285714285724</v>
      </c>
    </row>
    <row r="47" spans="1:45" ht="15" x14ac:dyDescent="0.25">
      <c r="A47" s="19" t="s">
        <v>56</v>
      </c>
      <c r="B47" s="27" t="s">
        <v>56</v>
      </c>
      <c r="C47" s="116" t="str">
        <f>IF(ISNUMBER('2013'!C47),(1-PRODUCT('2013'!C47,0.1)),"XXX")</f>
        <v>XXX</v>
      </c>
      <c r="D47" s="116">
        <f>IFERROR(IF((LOG(100*'2013'!D47+1)/LOG(100+1))&gt;1,0,(1-(LOG(100*'2013'!D47+1)/LOG(100+1)))), 1)</f>
        <v>1</v>
      </c>
      <c r="E47" s="132">
        <f>IF(ISNUMBER('2013'!E47),IF(('2013'!E47/100)&gt;1,1,'2013'!E47/100),"XXX")</f>
        <v>0.80166666666666675</v>
      </c>
      <c r="F47" s="116">
        <f>IF(ISNUMBER('2013'!F47),(1-(('2013'!F47-1)/4)),"XXX")</f>
        <v>0.75</v>
      </c>
      <c r="G47" s="116" t="str">
        <f>IF(ISNUMBER('2013'!G47),(1-('2013'!G47/10)),"XXX")</f>
        <v>XXX</v>
      </c>
      <c r="H47" s="221">
        <f t="shared" si="1"/>
        <v>0.85055555555555562</v>
      </c>
      <c r="I47" s="132">
        <f>IF(ISNUMBER('2013'!H47),'2013'!H47,"XXX")</f>
        <v>0.47714285714285709</v>
      </c>
      <c r="J47" s="116">
        <f>IF(ISNUMBER('2013'!I47),'2013'!I47,"XXX")</f>
        <v>0.13769000000000001</v>
      </c>
      <c r="K47" s="116">
        <f>IF(ISNUMBER('2013'!J47),IF(('2013'!J47/5)&gt;1,1,'2013'!J47/5),"XXX")</f>
        <v>1</v>
      </c>
      <c r="L47" s="132">
        <f>IF(ISNUMBER('2013'!K47),'2013'!K47,"XXX")</f>
        <v>0.58571428571428563</v>
      </c>
      <c r="M47" s="116">
        <f>IF(ISNUMBER('2013'!L47),IF(('2013'!L47/5)&gt;1,1,'2013'!L47/5),"XXX")</f>
        <v>0.66496968199999995</v>
      </c>
      <c r="N47" s="116">
        <f>IF(ISNUMBER('2013'!M47),(1-('2013'!M47/100)),"XXX")</f>
        <v>0.89469551089999999</v>
      </c>
      <c r="O47" s="116" t="str">
        <f>IF(ISNUMBER('2013'!N47),IF(('2013'!N47/10)&gt;1,1,'2013'!N47/10),"XXX")</f>
        <v>XXX</v>
      </c>
      <c r="P47" s="222" t="str">
        <f>IF(ISNUMBER('2013'!O47),('2013'!O47/100),"XXX")</f>
        <v>XXX</v>
      </c>
      <c r="Q47" s="222">
        <f>'2013'!P47</f>
        <v>0.30091000000000001</v>
      </c>
      <c r="R47" s="222">
        <f>IF(ISNUMBER('2013'!Q47),('2013'!Q47/100),"XXX")</f>
        <v>0.20199999999999999</v>
      </c>
      <c r="S47" s="222">
        <f>IF(ISNUMBER('2013'!R47),('2013'!R47/100),"XXX")</f>
        <v>0.66829080000000007</v>
      </c>
      <c r="T47" s="116">
        <f>IF(ISNUMBER('2013'!S47),(1-('2013'!S47/100)),"XXX")</f>
        <v>0.77679999999999993</v>
      </c>
      <c r="U47" s="132">
        <f>IF(ISNUMBER('2013'!T47),'2013'!T47,"XXX")</f>
        <v>0.58571428571428563</v>
      </c>
      <c r="V47" s="132">
        <f>IF(ISNUMBER('2013'!U47),'2013'!U47,"XXX")</f>
        <v>0.46357142857142858</v>
      </c>
      <c r="W47" s="132">
        <f>IF(ISNUMBER('2013'!V47),'2013'!V47,"XXX")</f>
        <v>0.55571428571428572</v>
      </c>
      <c r="X47" s="132">
        <f>IF(ISNUMBER('2013'!W47),'2013'!W47,"XXX")</f>
        <v>0.49142857142857144</v>
      </c>
      <c r="Y47" s="172">
        <f t="shared" si="2"/>
        <v>0.55747440765612244</v>
      </c>
      <c r="Z47" s="116">
        <f>'2013'!X47</f>
        <v>0.13200000000000001</v>
      </c>
      <c r="AA47" s="132">
        <f>('2013'!Y47+2.5)/5</f>
        <v>0.2694587946</v>
      </c>
      <c r="AB47" s="216">
        <f t="shared" si="3"/>
        <v>0.2007293973</v>
      </c>
      <c r="AC47" s="6"/>
      <c r="AE47">
        <f t="shared" si="5"/>
        <v>0.30741642857142853</v>
      </c>
      <c r="AF47">
        <f t="shared" si="5"/>
        <v>0.56884500000000005</v>
      </c>
      <c r="AG47">
        <f t="shared" si="5"/>
        <v>0.79285714285714282</v>
      </c>
      <c r="AH47">
        <f t="shared" si="5"/>
        <v>0.62534198385714279</v>
      </c>
      <c r="AI47">
        <f t="shared" si="5"/>
        <v>0.77983259644999992</v>
      </c>
      <c r="AJ47">
        <f t="shared" si="5"/>
        <v>0.89469551089999999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0.7225454</v>
      </c>
      <c r="AP47">
        <f t="shared" si="5"/>
        <v>0.68125714285714278</v>
      </c>
      <c r="AQ47">
        <f t="shared" si="5"/>
        <v>0.52464285714285708</v>
      </c>
      <c r="AR47">
        <f t="shared" si="5"/>
        <v>0.50964285714285718</v>
      </c>
      <c r="AS47">
        <f t="shared" si="5"/>
        <v>0.52357142857142858</v>
      </c>
    </row>
    <row r="48" spans="1:45" ht="15" x14ac:dyDescent="0.25">
      <c r="A48" s="19" t="s">
        <v>57</v>
      </c>
      <c r="B48" s="3" t="s">
        <v>57</v>
      </c>
      <c r="C48" s="116">
        <f>IF(ISNUMBER('2013'!C48),(1-PRODUCT('2013'!C48,0.1)),"XXX")</f>
        <v>0.18999999999999995</v>
      </c>
      <c r="D48" s="116">
        <f>IFERROR(IF((LOG(100*'2013'!D48+1)/LOG(100+1))&gt;1,0,(1-(LOG(100*'2013'!D48+1)/LOG(100+1)))), 1)</f>
        <v>0.90136600083073259</v>
      </c>
      <c r="E48" s="132">
        <f>IF(ISNUMBER('2013'!E48),IF(('2013'!E48/100)&gt;1,1,'2013'!E48/100),"XXX")</f>
        <v>0.85166666666666668</v>
      </c>
      <c r="F48" s="116">
        <f>IF(ISNUMBER('2013'!F48),(1-(('2013'!F48-1)/4)),"XXX")</f>
        <v>0.25</v>
      </c>
      <c r="G48" s="116">
        <f>IF(ISNUMBER('2013'!G48),(1-('2013'!G48/10)),"XXX")</f>
        <v>0.13000000000000012</v>
      </c>
      <c r="H48" s="221">
        <f t="shared" si="1"/>
        <v>0.46460653349947983</v>
      </c>
      <c r="I48" s="132">
        <f>IF(ISNUMBER('2013'!H48),'2013'!H48,"XXX")</f>
        <v>0.37285714285714283</v>
      </c>
      <c r="J48" s="116">
        <f>IF(ISNUMBER('2013'!I48),'2013'!I48,"XXX")</f>
        <v>1.7944999999999999E-2</v>
      </c>
      <c r="K48" s="116">
        <f>IF(ISNUMBER('2013'!J48),IF(('2013'!J48/5)&gt;1,1,'2013'!J48/5),"XXX")</f>
        <v>0.55402399999999996</v>
      </c>
      <c r="L48" s="132">
        <f>IF(ISNUMBER('2013'!K48),'2013'!K48,"XXX")</f>
        <v>0.44</v>
      </c>
      <c r="M48" s="116">
        <f>IF(ISNUMBER('2013'!L48),IF(('2013'!L48/5)&gt;1,1,'2013'!L48/5),"XXX")</f>
        <v>0.21993444000000001</v>
      </c>
      <c r="N48" s="116">
        <f>IF(ISNUMBER('2013'!M48),(1-('2013'!M48/100)),"XXX")</f>
        <v>0.57595932009999995</v>
      </c>
      <c r="O48" s="116">
        <f>IF(ISNUMBER('2013'!N48),IF(('2013'!N48/10)&gt;1,1,'2013'!N48/10),"XXX")</f>
        <v>0.31721786015164277</v>
      </c>
      <c r="P48" s="222">
        <f>IF(ISNUMBER('2013'!O48),('2013'!O48/100),"XXX")</f>
        <v>0.153</v>
      </c>
      <c r="Q48" s="222">
        <f>'2013'!P48</f>
        <v>0.20459775924682616</v>
      </c>
      <c r="R48" s="222">
        <f>IF(ISNUMBER('2013'!Q48),('2013'!Q48/100),"XXX")</f>
        <v>0.08</v>
      </c>
      <c r="S48" s="222">
        <f>IF(ISNUMBER('2013'!R48),('2013'!R48/100),"XXX")</f>
        <v>0.11816649999999999</v>
      </c>
      <c r="T48" s="116">
        <f>IF(ISNUMBER('2013'!S48),(1-('2013'!S48/100)),"XXX")</f>
        <v>0.67599999999999993</v>
      </c>
      <c r="U48" s="132">
        <f>IF(ISNUMBER('2013'!T48),'2013'!T48,"XXX")</f>
        <v>0.51857142857142857</v>
      </c>
      <c r="V48" s="132">
        <f>IF(ISNUMBER('2013'!U48),'2013'!U48,"XXX")</f>
        <v>0.42571428571428571</v>
      </c>
      <c r="W48" s="132">
        <f>IF(ISNUMBER('2013'!V48),'2013'!V48,"XXX")</f>
        <v>0.55428571428571427</v>
      </c>
      <c r="X48" s="132">
        <f>IF(ISNUMBER('2013'!W48),'2013'!W48,"XXX")</f>
        <v>0.48285714285714282</v>
      </c>
      <c r="Y48" s="172">
        <f t="shared" si="2"/>
        <v>0.35694566211151141</v>
      </c>
      <c r="Z48" s="116">
        <f>'2013'!X48</f>
        <v>0.22600000000000001</v>
      </c>
      <c r="AA48" s="132">
        <f>('2013'!Y48+2.5)/5</f>
        <v>0.25949113359999998</v>
      </c>
      <c r="AB48" s="216">
        <f t="shared" si="3"/>
        <v>0.24274556679999998</v>
      </c>
      <c r="AC48" s="6"/>
      <c r="AE48">
        <f t="shared" si="5"/>
        <v>0.19540107142857141</v>
      </c>
      <c r="AF48">
        <f t="shared" si="5"/>
        <v>0.28598449999999997</v>
      </c>
      <c r="AG48">
        <f t="shared" si="5"/>
        <v>0.49701200000000001</v>
      </c>
      <c r="AH48">
        <f t="shared" si="5"/>
        <v>0.32996722000000001</v>
      </c>
      <c r="AI48">
        <f t="shared" si="5"/>
        <v>0.39794688005000001</v>
      </c>
      <c r="AJ48">
        <f t="shared" si="5"/>
        <v>0.44658859012582136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0.39708324999999994</v>
      </c>
      <c r="AP48">
        <f t="shared" si="5"/>
        <v>0.5972857142857142</v>
      </c>
      <c r="AQ48">
        <f t="shared" si="5"/>
        <v>0.47214285714285714</v>
      </c>
      <c r="AR48">
        <f t="shared" si="5"/>
        <v>0.49</v>
      </c>
      <c r="AS48">
        <f t="shared" si="5"/>
        <v>0.51857142857142857</v>
      </c>
    </row>
    <row r="49" spans="1:45" ht="15" x14ac:dyDescent="0.25">
      <c r="A49" s="19" t="s">
        <v>58</v>
      </c>
      <c r="B49" s="3" t="s">
        <v>58</v>
      </c>
      <c r="C49" s="116">
        <f>IF(ISNUMBER('2013'!C49),(1-PRODUCT('2013'!C49,0.1)),"XXX")</f>
        <v>0.30999999999999994</v>
      </c>
      <c r="D49" s="116">
        <f>IFERROR(IF((LOG(100*'2013'!D49+1)/LOG(100+1))&gt;1,0,(1-(LOG(100*'2013'!D49+1)/LOG(100+1)))), 1)</f>
        <v>1</v>
      </c>
      <c r="E49" s="132" t="str">
        <f>IF(ISNUMBER('2013'!E49),IF(('2013'!E49/100)&gt;1,1,'2013'!E49/100),"XXX")</f>
        <v>XXX</v>
      </c>
      <c r="F49" s="116">
        <f>IF(ISNUMBER('2013'!F49),(1-(('2013'!F49-1)/4)),"XXX")</f>
        <v>0.75</v>
      </c>
      <c r="G49" s="116">
        <f>IF(ISNUMBER('2013'!G49),(1-('2013'!G49/10)),"XXX")</f>
        <v>0.27</v>
      </c>
      <c r="H49" s="221">
        <f t="shared" si="1"/>
        <v>0.58250000000000002</v>
      </c>
      <c r="I49" s="132" t="str">
        <f>IF(ISNUMBER('2013'!H49),'2013'!H49,"XXX")</f>
        <v>XXX</v>
      </c>
      <c r="J49" s="116">
        <f>IF(ISNUMBER('2013'!I49),'2013'!I49,"XXX")</f>
        <v>0.265295</v>
      </c>
      <c r="K49" s="116">
        <f>IF(ISNUMBER('2013'!J49),IF(('2013'!J49/5)&gt;1,1,'2013'!J49/5),"XXX")</f>
        <v>0.88384800000000008</v>
      </c>
      <c r="L49" s="132" t="str">
        <f>IF(ISNUMBER('2013'!K49),'2013'!K49,"XXX")</f>
        <v>XXX</v>
      </c>
      <c r="M49" s="116">
        <f>IF(ISNUMBER('2013'!L49),IF(('2013'!L49/5)&gt;1,1,'2013'!L49/5),"XXX")</f>
        <v>0.374323988</v>
      </c>
      <c r="N49" s="116">
        <f>IF(ISNUMBER('2013'!M49),(1-('2013'!M49/100)),"XXX")</f>
        <v>0.77453363419999999</v>
      </c>
      <c r="O49" s="116">
        <f>IF(ISNUMBER('2013'!N49),IF(('2013'!N49/10)&gt;1,1,'2013'!N49/10),"XXX")</f>
        <v>0.33932081100000006</v>
      </c>
      <c r="P49" s="222">
        <f>IF(ISNUMBER('2013'!O49),('2013'!O49/100),"XXX")</f>
        <v>0.106</v>
      </c>
      <c r="Q49" s="222">
        <f>'2013'!P49</f>
        <v>0.14481496810913086</v>
      </c>
      <c r="R49" s="222">
        <f>IF(ISNUMBER('2013'!Q49),('2013'!Q49/100),"XXX")</f>
        <v>0.25</v>
      </c>
      <c r="S49" s="222">
        <f>IF(ISNUMBER('2013'!R49),('2013'!R49/100),"XXX")</f>
        <v>0.57253710000000002</v>
      </c>
      <c r="T49" s="116">
        <f>IF(ISNUMBER('2013'!S49),(1-('2013'!S49/100)),"XXX")</f>
        <v>0.99829999999999997</v>
      </c>
      <c r="U49" s="132" t="str">
        <f>IF(ISNUMBER('2013'!T49),'2013'!T49,"XXX")</f>
        <v>XXX</v>
      </c>
      <c r="V49" s="132" t="str">
        <f>IF(ISNUMBER('2013'!U49),'2013'!U49,"XXX")</f>
        <v>XXX</v>
      </c>
      <c r="W49" s="132" t="str">
        <f>IF(ISNUMBER('2013'!V49),'2013'!V49,"XXX")</f>
        <v>XXX</v>
      </c>
      <c r="X49" s="132" t="str">
        <f>IF(ISNUMBER('2013'!W49),'2013'!W49,"XXX")</f>
        <v>XXX</v>
      </c>
      <c r="Y49" s="172">
        <f t="shared" si="2"/>
        <v>0.48817637510909434</v>
      </c>
      <c r="Z49" s="116">
        <f>'2013'!X49</f>
        <v>0.14699999999999999</v>
      </c>
      <c r="AA49" s="132">
        <f>('2013'!Y49+2.5)/5</f>
        <v>0.33826295140000001</v>
      </c>
      <c r="AB49" s="216">
        <f t="shared" si="3"/>
        <v>0.24263147569999999</v>
      </c>
      <c r="AC49" s="6"/>
      <c r="AE49">
        <f t="shared" si="5"/>
        <v>0.265295</v>
      </c>
      <c r="AF49">
        <f t="shared" si="5"/>
        <v>0.57457150000000001</v>
      </c>
      <c r="AG49">
        <f t="shared" si="5"/>
        <v>0.88384800000000008</v>
      </c>
      <c r="AH49">
        <f t="shared" si="5"/>
        <v>0.374323988</v>
      </c>
      <c r="AI49">
        <f t="shared" si="5"/>
        <v>0.57442881109999999</v>
      </c>
      <c r="AJ49">
        <f t="shared" si="5"/>
        <v>0.55692722260000005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0.78541854999999994</v>
      </c>
      <c r="AP49">
        <f t="shared" si="5"/>
        <v>0.99829999999999997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5">
      <c r="A50" s="19" t="s">
        <v>59</v>
      </c>
      <c r="B50" s="3" t="s">
        <v>59</v>
      </c>
      <c r="C50" s="116">
        <f>IF(ISNUMBER('2013'!C50),(1-PRODUCT('2013'!C50,0.1)),"XXX")</f>
        <v>0.9</v>
      </c>
      <c r="D50" s="116">
        <f>IFERROR(IF((LOG(100*'2013'!D50+1)/LOG(100+1))&gt;1,0,(1-(LOG(100*'2013'!D50+1)/LOG(100+1)))), 1)</f>
        <v>1</v>
      </c>
      <c r="E50" s="132">
        <f>IF(ISNUMBER('2013'!E50),IF(('2013'!E50/100)&gt;1,1,'2013'!E50/100),"XXX")</f>
        <v>1</v>
      </c>
      <c r="F50" s="116">
        <f>IF(ISNUMBER('2013'!F50),(1-(('2013'!F50-1)/4)),"XXX")</f>
        <v>1</v>
      </c>
      <c r="G50" s="116">
        <f>IF(ISNUMBER('2013'!G50),(1-('2013'!G50/10)),"XXX")</f>
        <v>0.89</v>
      </c>
      <c r="H50" s="221">
        <f t="shared" si="1"/>
        <v>0.95799999999999996</v>
      </c>
      <c r="I50" s="132">
        <f>IF(ISNUMBER('2013'!H50),'2013'!H50,"XXX")</f>
        <v>0.79285714285714282</v>
      </c>
      <c r="J50" s="116">
        <f>IF(ISNUMBER('2013'!I50),'2013'!I50,"XXX")</f>
        <v>0.79095000000000004</v>
      </c>
      <c r="K50" s="116">
        <f>IF(ISNUMBER('2013'!J50),IF(('2013'!J50/5)&gt;1,1,'2013'!J50/5),"XXX")</f>
        <v>0.80557200000000007</v>
      </c>
      <c r="L50" s="132">
        <f>IF(ISNUMBER('2013'!K50),'2013'!K50,"XXX")</f>
        <v>0.97428571428571431</v>
      </c>
      <c r="M50" s="116">
        <f>IF(ISNUMBER('2013'!L50),IF(('2013'!L50/5)&gt;1,1,'2013'!L50/5),"XXX")</f>
        <v>1</v>
      </c>
      <c r="N50" s="116">
        <f>IF(ISNUMBER('2013'!M50),(1-('2013'!M50/100)),"XXX")</f>
        <v>0.82205526350000002</v>
      </c>
      <c r="O50" s="116">
        <f>IF(ISNUMBER('2013'!N50),IF(('2013'!N50/10)&gt;1,1,'2013'!N50/10),"XXX")</f>
        <v>1</v>
      </c>
      <c r="P50" s="222">
        <f>IF(ISNUMBER('2013'!O50),('2013'!O50/100),"XXX")</f>
        <v>1</v>
      </c>
      <c r="Q50" s="222" t="str">
        <f>'2013'!P50</f>
        <v>XXX</v>
      </c>
      <c r="R50" s="222">
        <f>IF(ISNUMBER('2013'!Q50),('2013'!Q50/100),"XXX")</f>
        <v>1</v>
      </c>
      <c r="S50" s="222">
        <f>IF(ISNUMBER('2013'!R50),('2013'!R50/100),"XXX")</f>
        <v>0.86561650000000001</v>
      </c>
      <c r="T50" s="116">
        <f>IF(ISNUMBER('2013'!S50),(1-('2013'!S50/100)),"XXX")</f>
        <v>1</v>
      </c>
      <c r="U50" s="132">
        <f>IF(ISNUMBER('2013'!T50),'2013'!T50,"XXX")</f>
        <v>0.90428571428571425</v>
      </c>
      <c r="V50" s="132">
        <f>IF(ISNUMBER('2013'!U50),'2013'!U50,"XXX")</f>
        <v>0.85928571428571421</v>
      </c>
      <c r="W50" s="132">
        <f>IF(ISNUMBER('2013'!V50),'2013'!V50,"XXX")</f>
        <v>0.69428571428571428</v>
      </c>
      <c r="X50" s="132">
        <f>IF(ISNUMBER('2013'!W50),'2013'!W50,"XXX")</f>
        <v>0.80142857142857149</v>
      </c>
      <c r="Y50" s="172">
        <f t="shared" si="2"/>
        <v>0.89441389593303566</v>
      </c>
      <c r="Z50" s="116">
        <f>'2013'!X50</f>
        <v>0.88700000000000001</v>
      </c>
      <c r="AA50" s="132">
        <f>('2013'!Y50+2.5)/5</f>
        <v>0.82305407519999996</v>
      </c>
      <c r="AB50" s="216">
        <f t="shared" si="3"/>
        <v>0.85502703759999998</v>
      </c>
      <c r="AC50" s="6"/>
      <c r="AE50">
        <f t="shared" si="5"/>
        <v>0.79190357142857137</v>
      </c>
      <c r="AF50">
        <f t="shared" si="5"/>
        <v>0.79826100000000011</v>
      </c>
      <c r="AG50">
        <f t="shared" si="5"/>
        <v>0.88992885714285719</v>
      </c>
      <c r="AH50">
        <f t="shared" si="5"/>
        <v>0.9871428571428571</v>
      </c>
      <c r="AI50">
        <f t="shared" si="5"/>
        <v>0.91102763175000001</v>
      </c>
      <c r="AJ50">
        <f t="shared" si="5"/>
        <v>0.91102763175000001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0.88178571428571417</v>
      </c>
      <c r="AR50">
        <f t="shared" si="5"/>
        <v>0.77678571428571419</v>
      </c>
      <c r="AS50">
        <f t="shared" si="5"/>
        <v>0.74785714285714289</v>
      </c>
    </row>
    <row r="51" spans="1:45" ht="15" x14ac:dyDescent="0.25">
      <c r="A51" s="19" t="s">
        <v>60</v>
      </c>
      <c r="B51" s="3" t="s">
        <v>60</v>
      </c>
      <c r="C51" s="116">
        <f>IF(ISNUMBER('2013'!C51),(1-PRODUCT('2013'!C51,0.1)),"XXX")</f>
        <v>0.86</v>
      </c>
      <c r="D51" s="116">
        <f>IFERROR(IF((LOG(100*'2013'!D51+1)/LOG(100+1))&gt;1,0,(1-(LOG(100*'2013'!D51+1)/LOG(100+1)))), 1)</f>
        <v>1</v>
      </c>
      <c r="E51" s="132">
        <f>IF(ISNUMBER('2013'!E51),IF(('2013'!E51/100)&gt;1,1,'2013'!E51/100),"XXX")</f>
        <v>0.8650000000000001</v>
      </c>
      <c r="F51" s="116">
        <f>IF(ISNUMBER('2013'!F51),(1-(('2013'!F51-1)/4)),"XXX")</f>
        <v>0.75</v>
      </c>
      <c r="G51" s="116">
        <f>IF(ISNUMBER('2013'!G51),(1-('2013'!G51/10)),"XXX")</f>
        <v>0.76</v>
      </c>
      <c r="H51" s="221">
        <f t="shared" si="1"/>
        <v>0.84700000000000009</v>
      </c>
      <c r="I51" s="132">
        <f>IF(ISNUMBER('2013'!H51),'2013'!H51,"XXX")</f>
        <v>0.88714285714285712</v>
      </c>
      <c r="J51" s="116">
        <f>IF(ISNUMBER('2013'!I51),'2013'!I51,"XXX")</f>
        <v>0.795265</v>
      </c>
      <c r="K51" s="116">
        <f>IF(ISNUMBER('2013'!J51),IF(('2013'!J51/5)&gt;1,1,'2013'!J51/5),"XXX")</f>
        <v>0.70054400000000006</v>
      </c>
      <c r="L51" s="132">
        <f>IF(ISNUMBER('2013'!K51),'2013'!K51,"XXX")</f>
        <v>0.67428571428571427</v>
      </c>
      <c r="M51" s="116">
        <f>IF(ISNUMBER('2013'!L51),IF(('2013'!L51/5)&gt;1,1,'2013'!L51/5),"XXX")</f>
        <v>1</v>
      </c>
      <c r="N51" s="116">
        <f>IF(ISNUMBER('2013'!M51),(1-('2013'!M51/100)),"XXX")</f>
        <v>0.90051976200000006</v>
      </c>
      <c r="O51" s="116">
        <f>IF(ISNUMBER('2013'!N51),IF(('2013'!N51/10)&gt;1,1,'2013'!N51/10),"XXX")</f>
        <v>1</v>
      </c>
      <c r="P51" s="222">
        <f>IF(ISNUMBER('2013'!O51),('2013'!O51/100),"XXX")</f>
        <v>1</v>
      </c>
      <c r="Q51" s="222">
        <f>'2013'!P51</f>
        <v>1</v>
      </c>
      <c r="R51" s="222">
        <f>IF(ISNUMBER('2013'!Q51),('2013'!Q51/100),"XXX")</f>
        <v>1</v>
      </c>
      <c r="S51" s="222">
        <f>IF(ISNUMBER('2013'!R51),('2013'!R51/100),"XXX")</f>
        <v>0.88727549999999988</v>
      </c>
      <c r="T51" s="116">
        <f>IF(ISNUMBER('2013'!S51),(1-('2013'!S51/100)),"XXX")</f>
        <v>1</v>
      </c>
      <c r="U51" s="132">
        <f>IF(ISNUMBER('2013'!T51),'2013'!T51,"XXX")</f>
        <v>0.80999999999999994</v>
      </c>
      <c r="V51" s="132">
        <f>IF(ISNUMBER('2013'!U51),'2013'!U51,"XXX")</f>
        <v>0.64642857142857146</v>
      </c>
      <c r="W51" s="132">
        <f>IF(ISNUMBER('2013'!V51),'2013'!V51,"XXX")</f>
        <v>0.61857142857142855</v>
      </c>
      <c r="X51" s="132">
        <f>IF(ISNUMBER('2013'!W51),'2013'!W51,"XXX")</f>
        <v>0.52571428571428569</v>
      </c>
      <c r="Y51" s="172">
        <f t="shared" si="2"/>
        <v>0.84035919494642841</v>
      </c>
      <c r="Z51" s="116">
        <f>'2013'!X51</f>
        <v>0.89500000000000002</v>
      </c>
      <c r="AA51" s="132">
        <f>('2013'!Y51+2.5)/5</f>
        <v>0.75386278620000002</v>
      </c>
      <c r="AB51" s="216">
        <f t="shared" si="3"/>
        <v>0.82443139310000002</v>
      </c>
      <c r="AC51" s="6"/>
      <c r="AE51">
        <f t="shared" si="5"/>
        <v>0.84120392857142856</v>
      </c>
      <c r="AF51">
        <f t="shared" si="5"/>
        <v>0.74790449999999997</v>
      </c>
      <c r="AG51">
        <f t="shared" si="5"/>
        <v>0.68741485714285711</v>
      </c>
      <c r="AH51">
        <f t="shared" si="5"/>
        <v>0.83714285714285719</v>
      </c>
      <c r="AI51">
        <f t="shared" si="5"/>
        <v>0.95025988100000003</v>
      </c>
      <c r="AJ51">
        <f t="shared" si="5"/>
        <v>0.95025988100000003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0.90500000000000003</v>
      </c>
      <c r="AQ51">
        <f t="shared" si="5"/>
        <v>0.7282142857142857</v>
      </c>
      <c r="AR51">
        <f t="shared" si="5"/>
        <v>0.63250000000000006</v>
      </c>
      <c r="AS51">
        <f t="shared" si="5"/>
        <v>0.57214285714285706</v>
      </c>
    </row>
    <row r="52" spans="1:45" ht="15" x14ac:dyDescent="0.25">
      <c r="A52" s="19" t="s">
        <v>61</v>
      </c>
      <c r="B52" s="3" t="s">
        <v>61</v>
      </c>
      <c r="C52" s="116">
        <f>IF(ISNUMBER('2013'!C52),(1-PRODUCT('2013'!C52,0.1)),"XXX")</f>
        <v>0.45999999999999996</v>
      </c>
      <c r="D52" s="116">
        <f>IFERROR(IF((LOG(100*'2013'!D52+1)/LOG(100+1))&gt;1,0,(1-(LOG(100*'2013'!D52+1)/LOG(100+1)))), 1)</f>
        <v>1</v>
      </c>
      <c r="E52" s="132">
        <f>IF(ISNUMBER('2013'!E52),IF(('2013'!E52/100)&gt;1,1,'2013'!E52/100),"XXX")</f>
        <v>0.77666666666666673</v>
      </c>
      <c r="F52" s="116">
        <f>IF(ISNUMBER('2013'!F52),(1-(('2013'!F52-1)/4)),"XXX")</f>
        <v>0.5</v>
      </c>
      <c r="G52" s="116">
        <f>IF(ISNUMBER('2013'!G52),(1-('2013'!G52/10)),"XXX")</f>
        <v>0.32000000000000006</v>
      </c>
      <c r="H52" s="221">
        <f t="shared" si="1"/>
        <v>0.61133333333333328</v>
      </c>
      <c r="I52" s="132">
        <f>IF(ISNUMBER('2013'!H52),'2013'!H52,"XXX")</f>
        <v>0.40428571428571425</v>
      </c>
      <c r="J52" s="116">
        <f>IF(ISNUMBER('2013'!I52),'2013'!I52,"XXX")</f>
        <v>0.19276499999999999</v>
      </c>
      <c r="K52" s="116">
        <f>IF(ISNUMBER('2013'!J52),IF(('2013'!J52/5)&gt;1,1,'2013'!J52/5),"XXX")</f>
        <v>0.37229599999999996</v>
      </c>
      <c r="L52" s="132">
        <f>IF(ISNUMBER('2013'!K52),'2013'!K52,"XXX")</f>
        <v>0.42714285714285716</v>
      </c>
      <c r="M52" s="116">
        <f>IF(ISNUMBER('2013'!L52),IF(('2013'!L52/5)&gt;1,1,'2013'!L52/5),"XXX")</f>
        <v>0.36460571200000003</v>
      </c>
      <c r="N52" s="116">
        <f>IF(ISNUMBER('2013'!M52),(1-('2013'!M52/100)),"XXX")</f>
        <v>0.71406980510000007</v>
      </c>
      <c r="O52" s="116" t="str">
        <f>IF(ISNUMBER('2013'!N52),IF(('2013'!N52/10)&gt;1,1,'2013'!N52/10),"XXX")</f>
        <v>XXX</v>
      </c>
      <c r="P52" s="222" t="str">
        <f>IF(ISNUMBER('2013'!O52),('2013'!O52/100),"XXX")</f>
        <v>XXX</v>
      </c>
      <c r="Q52" s="222">
        <f>'2013'!P52</f>
        <v>3.960685729980469E-2</v>
      </c>
      <c r="R52" s="222" t="str">
        <f>IF(ISNUMBER('2013'!Q52),('2013'!Q52/100),"XXX")</f>
        <v>XXX</v>
      </c>
      <c r="S52" s="222">
        <f>IF(ISNUMBER('2013'!R52),('2013'!R52/100),"XXX")</f>
        <v>0.6655548</v>
      </c>
      <c r="T52" s="116">
        <f>IF(ISNUMBER('2013'!S52),(1-('2013'!S52/100)),"XXX")</f>
        <v>0.97260000000000002</v>
      </c>
      <c r="U52" s="132">
        <f>IF(ISNUMBER('2013'!T52),'2013'!T52,"XXX")</f>
        <v>0.51714285714285713</v>
      </c>
      <c r="V52" s="132">
        <f>IF(ISNUMBER('2013'!U52),'2013'!U52,"XXX")</f>
        <v>0.43428571428571427</v>
      </c>
      <c r="W52" s="132">
        <f>IF(ISNUMBER('2013'!V52),'2013'!V52,"XXX")</f>
        <v>0.52857142857142858</v>
      </c>
      <c r="X52" s="132">
        <f>IF(ISNUMBER('2013'!W52),'2013'!W52,"XXX")</f>
        <v>0.51</v>
      </c>
      <c r="Y52" s="172">
        <f t="shared" si="2"/>
        <v>0.44160954308058437</v>
      </c>
      <c r="Z52" s="116">
        <f>'2013'!X52</f>
        <v>0.378</v>
      </c>
      <c r="AA52" s="132">
        <f>('2013'!Y52+2.5)/5</f>
        <v>0.34728953839999999</v>
      </c>
      <c r="AB52" s="216">
        <f t="shared" si="3"/>
        <v>0.36264476919999999</v>
      </c>
      <c r="AC52" s="6"/>
      <c r="AE52">
        <f t="shared" ref="AE52:AS68" si="6">IF(ISNUMBER(AVERAGE(I52:J52)),AVERAGE(I52:J52),"XXX")</f>
        <v>0.29852535714285711</v>
      </c>
      <c r="AF52">
        <f t="shared" si="6"/>
        <v>0.28253049999999996</v>
      </c>
      <c r="AG52">
        <f t="shared" si="6"/>
        <v>0.39971942857142856</v>
      </c>
      <c r="AH52">
        <f t="shared" si="6"/>
        <v>0.39587428457142859</v>
      </c>
      <c r="AI52">
        <f t="shared" si="6"/>
        <v>0.5393377585500001</v>
      </c>
      <c r="AJ52">
        <f t="shared" si="6"/>
        <v>0.71406980510000007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0.81907740000000007</v>
      </c>
      <c r="AP52">
        <f t="shared" si="6"/>
        <v>0.74487142857142863</v>
      </c>
      <c r="AQ52">
        <f t="shared" si="6"/>
        <v>0.4757142857142857</v>
      </c>
      <c r="AR52">
        <f t="shared" si="6"/>
        <v>0.48142857142857143</v>
      </c>
      <c r="AS52">
        <f t="shared" si="6"/>
        <v>0.51928571428571435</v>
      </c>
    </row>
    <row r="53" spans="1:45" ht="15" x14ac:dyDescent="0.25">
      <c r="A53" s="19" t="s">
        <v>189</v>
      </c>
      <c r="B53" s="3" t="s">
        <v>62</v>
      </c>
      <c r="C53" s="116">
        <f>IF(ISNUMBER('2013'!C53),(1-PRODUCT('2013'!C53,0.1)),"XXX")</f>
        <v>0.30999999999999994</v>
      </c>
      <c r="D53" s="116">
        <f>IFERROR(IF((LOG(100*'2013'!D53+1)/LOG(100+1))&gt;1,0,(1-(LOG(100*'2013'!D53+1)/LOG(100+1)))), 1)</f>
        <v>1</v>
      </c>
      <c r="E53" s="132">
        <f>IF(ISNUMBER('2013'!E53),IF(('2013'!E53/100)&gt;1,1,'2013'!E53/100),"XXX")</f>
        <v>0.90833333333333344</v>
      </c>
      <c r="F53" s="116">
        <f>IF(ISNUMBER('2013'!F53),(1-(('2013'!F53-1)/4)),"XXX")</f>
        <v>0.5</v>
      </c>
      <c r="G53" s="116">
        <f>IF(ISNUMBER('2013'!G53),(1-('2013'!G53/10)),"XXX")</f>
        <v>0.19999999999999996</v>
      </c>
      <c r="H53" s="221">
        <f t="shared" si="1"/>
        <v>0.58366666666666678</v>
      </c>
      <c r="I53" s="132">
        <f>IF(ISNUMBER('2013'!H53),'2013'!H53,"XXX")</f>
        <v>0.49</v>
      </c>
      <c r="J53" s="116">
        <f>IF(ISNUMBER('2013'!I53),'2013'!I53,"XXX")</f>
        <v>0.14126499999999997</v>
      </c>
      <c r="K53" s="116">
        <f>IF(ISNUMBER('2013'!J53),IF(('2013'!J53/5)&gt;1,1,'2013'!J53/5),"XXX")</f>
        <v>0.48167799999999994</v>
      </c>
      <c r="L53" s="132">
        <f>IF(ISNUMBER('2013'!K53),'2013'!K53,"XXX")</f>
        <v>0.63285714285714278</v>
      </c>
      <c r="M53" s="116">
        <f>IF(ISNUMBER('2013'!L53),IF(('2013'!L53/5)&gt;1,1,'2013'!L53/5),"XXX")</f>
        <v>0.21675303000000001</v>
      </c>
      <c r="N53" s="116">
        <f>IF(ISNUMBER('2013'!M53),(1-('2013'!M53/100)),"XXX")</f>
        <v>0.79099685669999997</v>
      </c>
      <c r="O53" s="116">
        <f>IF(ISNUMBER('2013'!N53),IF(('2013'!N53/10)&gt;1,1,'2013'!N53/10),"XXX")</f>
        <v>0.42116284500000001</v>
      </c>
      <c r="P53" s="222">
        <f>IF(ISNUMBER('2013'!O53),('2013'!O53/100),"XXX")</f>
        <v>0.17</v>
      </c>
      <c r="Q53" s="222" t="str">
        <f>'2013'!P53</f>
        <v>XXX</v>
      </c>
      <c r="R53" s="222">
        <f>IF(ISNUMBER('2013'!Q53),('2013'!Q53/100),"XXX")</f>
        <v>5.0000000000000001E-3</v>
      </c>
      <c r="S53" s="222">
        <f>IF(ISNUMBER('2013'!R53),('2013'!R53/100),"XXX")</f>
        <v>0.2555193</v>
      </c>
      <c r="T53" s="116">
        <f>IF(ISNUMBER('2013'!S53),(1-('2013'!S53/100)),"XXX")</f>
        <v>0.83860000000000001</v>
      </c>
      <c r="U53" s="132">
        <f>IF(ISNUMBER('2013'!T53),'2013'!T53,"XXX")</f>
        <v>0.61428571428571421</v>
      </c>
      <c r="V53" s="132">
        <f>IF(ISNUMBER('2013'!U53),'2013'!U53,"XXX")</f>
        <v>0.57785714285714285</v>
      </c>
      <c r="W53" s="132">
        <f>IF(ISNUMBER('2013'!V53),'2013'!V53,"XXX")</f>
        <v>0.55714285714285716</v>
      </c>
      <c r="X53" s="132">
        <f>IF(ISNUMBER('2013'!W53),'2013'!W53,"XXX")</f>
        <v>0.61142857142857143</v>
      </c>
      <c r="Y53" s="172">
        <f t="shared" si="2"/>
        <v>0.42559665376696432</v>
      </c>
      <c r="Z53" s="116">
        <f>'2013'!X53</f>
        <v>0.245</v>
      </c>
      <c r="AA53" s="132">
        <f>('2013'!Y53+2.5)/5</f>
        <v>0.2703670024</v>
      </c>
      <c r="AB53" s="216">
        <f t="shared" si="3"/>
        <v>0.2576835012</v>
      </c>
      <c r="AC53" s="6"/>
      <c r="AE53">
        <f t="shared" si="6"/>
        <v>0.31563249999999998</v>
      </c>
      <c r="AF53">
        <f t="shared" si="6"/>
        <v>0.31147149999999996</v>
      </c>
      <c r="AG53">
        <f t="shared" si="6"/>
        <v>0.55726757142857131</v>
      </c>
      <c r="AH53">
        <f t="shared" si="6"/>
        <v>0.4248050864285714</v>
      </c>
      <c r="AI53">
        <f t="shared" si="6"/>
        <v>0.50387494335000005</v>
      </c>
      <c r="AJ53">
        <f t="shared" si="6"/>
        <v>0.60607985085000005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0.54705965000000001</v>
      </c>
      <c r="AP53">
        <f t="shared" si="6"/>
        <v>0.72644285714285717</v>
      </c>
      <c r="AQ53">
        <f t="shared" si="6"/>
        <v>0.59607142857142859</v>
      </c>
      <c r="AR53">
        <f t="shared" si="6"/>
        <v>0.5675</v>
      </c>
      <c r="AS53">
        <f t="shared" si="6"/>
        <v>0.5842857142857143</v>
      </c>
    </row>
    <row r="54" spans="1:45" ht="15" x14ac:dyDescent="0.25">
      <c r="A54" s="19" t="s">
        <v>63</v>
      </c>
      <c r="B54" s="3" t="s">
        <v>63</v>
      </c>
      <c r="C54" s="116">
        <f>IF(ISNUMBER('2013'!C54),(1-PRODUCT('2013'!C54,0.1)),"XXX")</f>
        <v>0.20999999999999996</v>
      </c>
      <c r="D54" s="116">
        <f>IFERROR(IF((LOG(100*'2013'!D54+1)/LOG(100+1))&gt;1,0,(1-(LOG(100*'2013'!D54+1)/LOG(100+1)))), 1)</f>
        <v>1</v>
      </c>
      <c r="E54" s="132">
        <f>IF(ISNUMBER('2013'!E54),IF(('2013'!E54/100)&gt;1,1,'2013'!E54/100),"XXX")</f>
        <v>0.8650000000000001</v>
      </c>
      <c r="F54" s="116">
        <f>IF(ISNUMBER('2013'!F54),(1-(('2013'!F54-1)/4)),"XXX")</f>
        <v>0.75</v>
      </c>
      <c r="G54" s="116">
        <f>IF(ISNUMBER('2013'!G54),(1-('2013'!G54/10)),"XXX")</f>
        <v>0.36</v>
      </c>
      <c r="H54" s="221">
        <f t="shared" si="1"/>
        <v>0.63700000000000001</v>
      </c>
      <c r="I54" s="132">
        <f>IF(ISNUMBER('2013'!H54),'2013'!H54,"XXX")</f>
        <v>0.61571428571428566</v>
      </c>
      <c r="J54" s="116">
        <f>IF(ISNUMBER('2013'!I54),'2013'!I54,"XXX")</f>
        <v>0.32945999999999998</v>
      </c>
      <c r="K54" s="116">
        <f>IF(ISNUMBER('2013'!J54),IF(('2013'!J54/5)&gt;1,1,'2013'!J54/5),"XXX")</f>
        <v>0.25339</v>
      </c>
      <c r="L54" s="132">
        <f>IF(ISNUMBER('2013'!K54),'2013'!K54,"XXX")</f>
        <v>0.48857142857142855</v>
      </c>
      <c r="M54" s="116">
        <f>IF(ISNUMBER('2013'!L54),IF(('2013'!L54/5)&gt;1,1,'2013'!L54/5),"XXX")</f>
        <v>0.37141957200000003</v>
      </c>
      <c r="N54" s="116">
        <f>IF(ISNUMBER('2013'!M54),(1-('2013'!M54/100)),"XXX")</f>
        <v>0.30922805789999996</v>
      </c>
      <c r="O54" s="116">
        <f>IF(ISNUMBER('2013'!N54),IF(('2013'!N54/10)&gt;1,1,'2013'!N54/10),"XXX")</f>
        <v>0.94005538742754402</v>
      </c>
      <c r="P54" s="222">
        <f>IF(ISNUMBER('2013'!O54),('2013'!O54/100),"XXX")</f>
        <v>0.91900000000000004</v>
      </c>
      <c r="Q54" s="222">
        <f>'2013'!P54</f>
        <v>1</v>
      </c>
      <c r="R54" s="222">
        <f>IF(ISNUMBER('2013'!Q54),('2013'!Q54/100),"XXX")</f>
        <v>0.12</v>
      </c>
      <c r="S54" s="222">
        <f>IF(ISNUMBER('2013'!R54),('2013'!R54/100),"XXX")</f>
        <v>0.42590420000000001</v>
      </c>
      <c r="T54" s="116">
        <f>IF(ISNUMBER('2013'!S54),(1-('2013'!S54/100)),"XXX")</f>
        <v>0.94520000000000004</v>
      </c>
      <c r="U54" s="132">
        <f>IF(ISNUMBER('2013'!T54),'2013'!T54,"XXX")</f>
        <v>0.45285714285714285</v>
      </c>
      <c r="V54" s="132">
        <f>IF(ISNUMBER('2013'!U54),'2013'!U54,"XXX")</f>
        <v>0.54428571428571426</v>
      </c>
      <c r="W54" s="132">
        <f>IF(ISNUMBER('2013'!V54),'2013'!V54,"XXX")</f>
        <v>0.63857142857142857</v>
      </c>
      <c r="X54" s="132">
        <f>IF(ISNUMBER('2013'!W54),'2013'!W54,"XXX")</f>
        <v>0.53857142857142859</v>
      </c>
      <c r="Y54" s="172">
        <f t="shared" si="2"/>
        <v>0.5557642903686858</v>
      </c>
      <c r="Z54" s="116">
        <f>'2013'!X54</f>
        <v>0.626</v>
      </c>
      <c r="AA54" s="132">
        <f>('2013'!Y54+2.5)/5</f>
        <v>0.54293296639999999</v>
      </c>
      <c r="AB54" s="216">
        <f t="shared" si="3"/>
        <v>0.58446648319999994</v>
      </c>
      <c r="AC54" s="6"/>
      <c r="AE54">
        <f t="shared" si="6"/>
        <v>0.47258714285714282</v>
      </c>
      <c r="AF54">
        <f t="shared" si="6"/>
        <v>0.29142499999999999</v>
      </c>
      <c r="AG54">
        <f t="shared" si="6"/>
        <v>0.37098071428571427</v>
      </c>
      <c r="AH54">
        <f t="shared" si="6"/>
        <v>0.42999550028571432</v>
      </c>
      <c r="AI54">
        <f t="shared" si="6"/>
        <v>0.34032381494999997</v>
      </c>
      <c r="AJ54">
        <f t="shared" si="6"/>
        <v>0.62464172266377194</v>
      </c>
      <c r="AK54">
        <f t="shared" si="6"/>
        <v>0.92952769371377197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0.6855521</v>
      </c>
      <c r="AP54">
        <f t="shared" si="6"/>
        <v>0.69902857142857144</v>
      </c>
      <c r="AQ54">
        <f t="shared" si="6"/>
        <v>0.49857142857142855</v>
      </c>
      <c r="AR54">
        <f t="shared" si="6"/>
        <v>0.59142857142857141</v>
      </c>
      <c r="AS54">
        <f t="shared" si="6"/>
        <v>0.58857142857142852</v>
      </c>
    </row>
    <row r="55" spans="1:45" ht="15" x14ac:dyDescent="0.25">
      <c r="A55" s="19" t="s">
        <v>64</v>
      </c>
      <c r="B55" s="3" t="s">
        <v>64</v>
      </c>
      <c r="C55" s="116">
        <f>IF(ISNUMBER('2013'!C55),(1-PRODUCT('2013'!C55,0.1)),"XXX")</f>
        <v>0.86</v>
      </c>
      <c r="D55" s="116">
        <f>IFERROR(IF((LOG(100*'2013'!D55+1)/LOG(100+1))&gt;1,0,(1-(LOG(100*'2013'!D55+1)/LOG(100+1)))), 1)</f>
        <v>1</v>
      </c>
      <c r="E55" s="132">
        <f>IF(ISNUMBER('2013'!E55),IF(('2013'!E55/100)&gt;1,1,'2013'!E55/100),"XXX")</f>
        <v>0.96</v>
      </c>
      <c r="F55" s="116">
        <f>IF(ISNUMBER('2013'!F55),(1-(('2013'!F55-1)/4)),"XXX")</f>
        <v>1</v>
      </c>
      <c r="G55" s="116">
        <f>IF(ISNUMBER('2013'!G55),(1-('2013'!G55/10)),"XXX")</f>
        <v>0.81</v>
      </c>
      <c r="H55" s="221">
        <f t="shared" si="1"/>
        <v>0.92599999999999993</v>
      </c>
      <c r="I55" s="132">
        <f>IF(ISNUMBER('2013'!H55),'2013'!H55,"XXX")</f>
        <v>0.89142857142857146</v>
      </c>
      <c r="J55" s="116">
        <f>IF(ISNUMBER('2013'!I55),'2013'!I55,"XXX")</f>
        <v>0.78937000000000002</v>
      </c>
      <c r="K55" s="116">
        <f>IF(ISNUMBER('2013'!J55),IF(('2013'!J55/5)&gt;1,1,'2013'!J55/5),"XXX")</f>
        <v>0.55483199999999999</v>
      </c>
      <c r="L55" s="132">
        <f>IF(ISNUMBER('2013'!K55),'2013'!K55,"XXX")</f>
        <v>0.71571428571428564</v>
      </c>
      <c r="M55" s="116">
        <f>IF(ISNUMBER('2013'!L55),IF(('2013'!L55/5)&gt;1,1,'2013'!L55/5),"XXX")</f>
        <v>1</v>
      </c>
      <c r="N55" s="116">
        <f>IF(ISNUMBER('2013'!M55),(1-('2013'!M55/100)),"XXX")</f>
        <v>0.86690103529999996</v>
      </c>
      <c r="O55" s="116">
        <f>IF(ISNUMBER('2013'!N55),IF(('2013'!N55/10)&gt;1,1,'2013'!N55/10),"XXX")</f>
        <v>1</v>
      </c>
      <c r="P55" s="222">
        <f>IF(ISNUMBER('2013'!O55),('2013'!O55/100),"XXX")</f>
        <v>0.71099999999999997</v>
      </c>
      <c r="Q55" s="222">
        <f>'2013'!P55</f>
        <v>1</v>
      </c>
      <c r="R55" s="222">
        <f>IF(ISNUMBER('2013'!Q55),('2013'!Q55/100),"XXX")</f>
        <v>0.96</v>
      </c>
      <c r="S55" s="222">
        <f>IF(ISNUMBER('2013'!R55),('2013'!R55/100),"XXX")</f>
        <v>0.88803979999999993</v>
      </c>
      <c r="T55" s="116">
        <f>IF(ISNUMBER('2013'!S55),(1-('2013'!S55/100)),"XXX")</f>
        <v>1</v>
      </c>
      <c r="U55" s="132">
        <f>IF(ISNUMBER('2013'!T55),'2013'!T55,"XXX")</f>
        <v>0.8214285714285714</v>
      </c>
      <c r="V55" s="132">
        <f>IF(ISNUMBER('2013'!U55),'2013'!U55,"XXX")</f>
        <v>0.74857142857142855</v>
      </c>
      <c r="W55" s="132">
        <f>IF(ISNUMBER('2013'!V55),'2013'!V55,"XXX")</f>
        <v>0.69857142857142851</v>
      </c>
      <c r="X55" s="132">
        <f>IF(ISNUMBER('2013'!W55),'2013'!W55,"XXX")</f>
        <v>0.65571428571428569</v>
      </c>
      <c r="Y55" s="172">
        <f t="shared" si="2"/>
        <v>0.83134821292053562</v>
      </c>
      <c r="Z55" s="116">
        <f>'2013'!X55</f>
        <v>0.89900000000000002</v>
      </c>
      <c r="AA55" s="132">
        <f>('2013'!Y55+2.5)/5</f>
        <v>0.79035551540000004</v>
      </c>
      <c r="AB55" s="216">
        <f t="shared" si="3"/>
        <v>0.84467775769999998</v>
      </c>
      <c r="AC55" s="6"/>
      <c r="AE55">
        <f t="shared" si="6"/>
        <v>0.84039928571428568</v>
      </c>
      <c r="AF55">
        <f t="shared" si="6"/>
        <v>0.67210100000000006</v>
      </c>
      <c r="AG55">
        <f t="shared" si="6"/>
        <v>0.63527314285714276</v>
      </c>
      <c r="AH55">
        <f t="shared" si="6"/>
        <v>0.85785714285714287</v>
      </c>
      <c r="AI55">
        <f t="shared" si="6"/>
        <v>0.93345051764999998</v>
      </c>
      <c r="AJ55">
        <f t="shared" si="6"/>
        <v>0.93345051764999998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0.9107142857142857</v>
      </c>
      <c r="AQ55">
        <f t="shared" si="6"/>
        <v>0.78499999999999992</v>
      </c>
      <c r="AR55">
        <f t="shared" si="6"/>
        <v>0.72357142857142853</v>
      </c>
      <c r="AS55">
        <f t="shared" si="6"/>
        <v>0.67714285714285705</v>
      </c>
    </row>
    <row r="56" spans="1:45" ht="15" x14ac:dyDescent="0.25">
      <c r="A56" s="19" t="s">
        <v>65</v>
      </c>
      <c r="B56" s="3" t="s">
        <v>65</v>
      </c>
      <c r="C56" s="116">
        <f>IF(ISNUMBER('2013'!C56),(1-PRODUCT('2013'!C56,0.1)),"XXX")</f>
        <v>0.39999999999999991</v>
      </c>
      <c r="D56" s="116">
        <f>IFERROR(IF((LOG(100*'2013'!D56+1)/LOG(100+1))&gt;1,0,(1-(LOG(100*'2013'!D56+1)/LOG(100+1)))), 1)</f>
        <v>1</v>
      </c>
      <c r="E56" s="132">
        <f>IF(ISNUMBER('2013'!E56),IF(('2013'!E56/100)&gt;1,1,'2013'!E56/100),"XXX")</f>
        <v>0.75</v>
      </c>
      <c r="F56" s="116">
        <f>IF(ISNUMBER('2013'!F56),(1-(('2013'!F56-1)/4)),"XXX")</f>
        <v>1</v>
      </c>
      <c r="G56" s="116">
        <f>IF(ISNUMBER('2013'!G56),(1-('2013'!G56/10)),"XXX")</f>
        <v>0.53</v>
      </c>
      <c r="H56" s="221">
        <f t="shared" si="1"/>
        <v>0.73599999999999999</v>
      </c>
      <c r="I56" s="132">
        <f>IF(ISNUMBER('2013'!H56),'2013'!H56,"XXX")</f>
        <v>0.43142857142857138</v>
      </c>
      <c r="J56" s="116">
        <f>IF(ISNUMBER('2013'!I56),'2013'!I56,"XXX")</f>
        <v>0.17771499999999998</v>
      </c>
      <c r="K56" s="116">
        <f>IF(ISNUMBER('2013'!J56),IF(('2013'!J56/5)&gt;1,1,'2013'!J56/5),"XXX")</f>
        <v>1</v>
      </c>
      <c r="L56" s="132">
        <f>IF(ISNUMBER('2013'!K56),'2013'!K56,"XXX")</f>
        <v>0.51714285714285713</v>
      </c>
      <c r="M56" s="116">
        <f>IF(ISNUMBER('2013'!L56),IF(('2013'!L56/5)&gt;1,1,'2013'!L56/5),"XXX")</f>
        <v>0.37411728</v>
      </c>
      <c r="N56" s="116">
        <f>IF(ISNUMBER('2013'!M56),(1-('2013'!M56/100)),"XXX")</f>
        <v>0.61124290469999998</v>
      </c>
      <c r="O56" s="116">
        <f>IF(ISNUMBER('2013'!N56),IF(('2013'!N56/10)&gt;1,1,'2013'!N56/10),"XXX")</f>
        <v>0.53915444839857651</v>
      </c>
      <c r="P56" s="222">
        <f>IF(ISNUMBER('2013'!O56),('2013'!O56/100),"XXX")</f>
        <v>0.16899999999999998</v>
      </c>
      <c r="Q56" s="222">
        <f>'2013'!P56</f>
        <v>8.870990872383118E-2</v>
      </c>
      <c r="R56" s="222">
        <f>IF(ISNUMBER('2013'!Q56),('2013'!Q56/100),"XXX")</f>
        <v>3.3000000000000002E-2</v>
      </c>
      <c r="S56" s="222">
        <f>IF(ISNUMBER('2013'!R56),('2013'!R56/100),"XXX")</f>
        <v>0.23755880000000001</v>
      </c>
      <c r="T56" s="116">
        <f>IF(ISNUMBER('2013'!S56),(1-('2013'!S56/100)),"XXX")</f>
        <v>0.91510000000000002</v>
      </c>
      <c r="U56" s="132">
        <f>IF(ISNUMBER('2013'!T56),'2013'!T56,"XXX")</f>
        <v>0.58857142857142863</v>
      </c>
      <c r="V56" s="132">
        <f>IF(ISNUMBER('2013'!U56),'2013'!U56,"XXX")</f>
        <v>0.48285714285714282</v>
      </c>
      <c r="W56" s="132">
        <f>IF(ISNUMBER('2013'!V56),'2013'!V56,"XXX")</f>
        <v>0.65142857142857136</v>
      </c>
      <c r="X56" s="132">
        <f>IF(ISNUMBER('2013'!W56),'2013'!W56,"XXX")</f>
        <v>0.53</v>
      </c>
      <c r="Y56" s="172">
        <f t="shared" si="2"/>
        <v>0.45918918207818621</v>
      </c>
      <c r="Z56" s="116">
        <f>'2013'!X56</f>
        <v>0.754</v>
      </c>
      <c r="AA56" s="132">
        <f>('2013'!Y56+2.5)/5</f>
        <v>0.60150724639999997</v>
      </c>
      <c r="AB56" s="216">
        <f t="shared" si="3"/>
        <v>0.67775362319999999</v>
      </c>
      <c r="AC56" s="6"/>
      <c r="AE56">
        <f t="shared" si="6"/>
        <v>0.30457178571428567</v>
      </c>
      <c r="AF56">
        <f t="shared" si="6"/>
        <v>0.58885750000000003</v>
      </c>
      <c r="AG56">
        <f t="shared" si="6"/>
        <v>0.75857142857142856</v>
      </c>
      <c r="AH56">
        <f t="shared" si="6"/>
        <v>0.44563006857142856</v>
      </c>
      <c r="AI56">
        <f t="shared" si="6"/>
        <v>0.49268009234999999</v>
      </c>
      <c r="AJ56">
        <f t="shared" si="6"/>
        <v>0.57519867654928825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0.57632939999999999</v>
      </c>
      <c r="AP56">
        <f t="shared" si="6"/>
        <v>0.75183571428571438</v>
      </c>
      <c r="AQ56">
        <f t="shared" si="6"/>
        <v>0.5357142857142857</v>
      </c>
      <c r="AR56">
        <f t="shared" si="6"/>
        <v>0.56714285714285706</v>
      </c>
      <c r="AS56">
        <f t="shared" si="6"/>
        <v>0.59071428571428575</v>
      </c>
    </row>
    <row r="57" spans="1:45" ht="15" x14ac:dyDescent="0.25">
      <c r="A57" s="19" t="s">
        <v>66</v>
      </c>
      <c r="B57" s="3" t="s">
        <v>66</v>
      </c>
      <c r="C57" s="116">
        <f>IF(ISNUMBER('2013'!C57),(1-PRODUCT('2013'!C57,0.1)),"XXX")</f>
        <v>0.49</v>
      </c>
      <c r="D57" s="116">
        <f>IFERROR(IF((LOG(100*'2013'!D57+1)/LOG(100+1))&gt;1,0,(1-(LOG(100*'2013'!D57+1)/LOG(100+1)))), 1)</f>
        <v>1</v>
      </c>
      <c r="E57" s="132">
        <f>IF(ISNUMBER('2013'!E57),IF(('2013'!E57/100)&gt;1,1,'2013'!E57/100),"XXX")</f>
        <v>0.80666666666666675</v>
      </c>
      <c r="F57" s="116">
        <f>IF(ISNUMBER('2013'!F57),(1-(('2013'!F57-1)/4)),"XXX")</f>
        <v>0.5</v>
      </c>
      <c r="G57" s="116">
        <f>IF(ISNUMBER('2013'!G57),(1-('2013'!G57/10)),"XXX")</f>
        <v>0.7</v>
      </c>
      <c r="H57" s="221">
        <f t="shared" si="1"/>
        <v>0.69933333333333336</v>
      </c>
      <c r="I57" s="132">
        <f>IF(ISNUMBER('2013'!H57),'2013'!H57,"XXX")</f>
        <v>0.68428571428571427</v>
      </c>
      <c r="J57" s="116">
        <f>IF(ISNUMBER('2013'!I57),'2013'!I57,"XXX")</f>
        <v>0.6040049999999999</v>
      </c>
      <c r="K57" s="116">
        <f>IF(ISNUMBER('2013'!J57),IF(('2013'!J57/5)&gt;1,1,'2013'!J57/5),"XXX")</f>
        <v>0.52709600000000001</v>
      </c>
      <c r="L57" s="132">
        <f>IF(ISNUMBER('2013'!K57),'2013'!K57,"XXX")</f>
        <v>0.53714285714285714</v>
      </c>
      <c r="M57" s="116">
        <f>IF(ISNUMBER('2013'!L57),IF(('2013'!L57/5)&gt;1,1,'2013'!L57/5),"XXX")</f>
        <v>1</v>
      </c>
      <c r="N57" s="116">
        <f>IF(ISNUMBER('2013'!M57),(1-('2013'!M57/100)),"XXX")</f>
        <v>0.6592290878</v>
      </c>
      <c r="O57" s="116">
        <f>IF(ISNUMBER('2013'!N57),IF(('2013'!N57/10)&gt;1,1,'2013'!N57/10),"XXX")</f>
        <v>1</v>
      </c>
      <c r="P57" s="222">
        <f>IF(ISNUMBER('2013'!O57),('2013'!O57/100),"XXX")</f>
        <v>0.95799999999999996</v>
      </c>
      <c r="Q57" s="222">
        <f>'2013'!P57</f>
        <v>1</v>
      </c>
      <c r="R57" s="222" t="str">
        <f>IF(ISNUMBER('2013'!Q57),('2013'!Q57/100),"XXX")</f>
        <v>XXX</v>
      </c>
      <c r="S57" s="222">
        <f>IF(ISNUMBER('2013'!R57),('2013'!R57/100),"XXX")</f>
        <v>0.63010509999999997</v>
      </c>
      <c r="T57" s="116">
        <f>IF(ISNUMBER('2013'!S57),(1-('2013'!S57/100)),"XXX")</f>
        <v>1</v>
      </c>
      <c r="U57" s="132">
        <f>IF(ISNUMBER('2013'!T57),'2013'!T57,"XXX")</f>
        <v>0.54714285714285715</v>
      </c>
      <c r="V57" s="132">
        <f>IF(ISNUMBER('2013'!U57),'2013'!U57,"XXX")</f>
        <v>0.40714285714285714</v>
      </c>
      <c r="W57" s="132">
        <f>IF(ISNUMBER('2013'!V57),'2013'!V57,"XXX")</f>
        <v>0.54714285714285715</v>
      </c>
      <c r="X57" s="132">
        <f>IF(ISNUMBER('2013'!W57),'2013'!W57,"XXX")</f>
        <v>0.36857142857142861</v>
      </c>
      <c r="Y57" s="172">
        <f t="shared" si="2"/>
        <v>0.71686648495178562</v>
      </c>
      <c r="Z57" s="116">
        <f>'2013'!X57</f>
        <v>0.88300000000000001</v>
      </c>
      <c r="AA57" s="132">
        <f>('2013'!Y57+2.5)/5</f>
        <v>0.65000591279999997</v>
      </c>
      <c r="AB57" s="216">
        <f t="shared" si="3"/>
        <v>0.76650295639999999</v>
      </c>
      <c r="AC57" s="6"/>
      <c r="AE57">
        <f t="shared" si="6"/>
        <v>0.64414535714285703</v>
      </c>
      <c r="AF57">
        <f t="shared" si="6"/>
        <v>0.56555049999999996</v>
      </c>
      <c r="AG57">
        <f t="shared" si="6"/>
        <v>0.53211942857142858</v>
      </c>
      <c r="AH57">
        <f t="shared" si="6"/>
        <v>0.76857142857142857</v>
      </c>
      <c r="AI57">
        <f t="shared" si="6"/>
        <v>0.8296145439</v>
      </c>
      <c r="AJ57">
        <f t="shared" si="6"/>
        <v>0.8296145439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0.77357142857142858</v>
      </c>
      <c r="AQ57">
        <f t="shared" si="6"/>
        <v>0.47714285714285715</v>
      </c>
      <c r="AR57">
        <f t="shared" si="6"/>
        <v>0.47714285714285715</v>
      </c>
      <c r="AS57">
        <f t="shared" si="6"/>
        <v>0.45785714285714285</v>
      </c>
    </row>
    <row r="58" spans="1:45" ht="15" x14ac:dyDescent="0.25">
      <c r="A58" s="19" t="s">
        <v>67</v>
      </c>
      <c r="B58" s="3" t="s">
        <v>67</v>
      </c>
      <c r="C58" s="116">
        <f>IF(ISNUMBER('2013'!C58),(1-PRODUCT('2013'!C58,0.1)),"XXX")</f>
        <v>0.45999999999999996</v>
      </c>
      <c r="D58" s="116">
        <f>IFERROR(IF((LOG(100*'2013'!D58+1)/LOG(100+1))&gt;1,0,(1-(LOG(100*'2013'!D58+1)/LOG(100+1)))), 1)</f>
        <v>1</v>
      </c>
      <c r="E58" s="132">
        <f>IF(ISNUMBER('2013'!E58),IF(('2013'!E58/100)&gt;1,1,'2013'!E58/100),"XXX")</f>
        <v>0.50333333333333341</v>
      </c>
      <c r="F58" s="116">
        <f>IF(ISNUMBER('2013'!F58),(1-(('2013'!F58-1)/4)),"XXX")</f>
        <v>0.75</v>
      </c>
      <c r="G58" s="116">
        <f>IF(ISNUMBER('2013'!G58),(1-('2013'!G58/10)),"XXX")</f>
        <v>0.34000000000000008</v>
      </c>
      <c r="H58" s="221">
        <f t="shared" si="1"/>
        <v>0.61066666666666669</v>
      </c>
      <c r="I58" s="132">
        <f>IF(ISNUMBER('2013'!H58),'2013'!H58,"XXX")</f>
        <v>0.54714285714285715</v>
      </c>
      <c r="J58" s="116">
        <f>IF(ISNUMBER('2013'!I58),'2013'!I58,"XXX")</f>
        <v>0.24795</v>
      </c>
      <c r="K58" s="116">
        <f>IF(ISNUMBER('2013'!J58),IF(('2013'!J58/5)&gt;1,1,'2013'!J58/5),"XXX")</f>
        <v>0.405912</v>
      </c>
      <c r="L58" s="132">
        <f>IF(ISNUMBER('2013'!K58),'2013'!K58,"XXX")</f>
        <v>0.32142857142857145</v>
      </c>
      <c r="M58" s="116">
        <f>IF(ISNUMBER('2013'!L58),IF(('2013'!L58/5)&gt;1,1,'2013'!L58/5),"XXX")</f>
        <v>0.44297075200000002</v>
      </c>
      <c r="N58" s="116">
        <f>IF(ISNUMBER('2013'!M58),(1-('2013'!M58/100)),"XXX")</f>
        <v>0.45380519870000002</v>
      </c>
      <c r="O58" s="116">
        <f>IF(ISNUMBER('2013'!N58),IF(('2013'!N58/10)&gt;1,1,'2013'!N58/10),"XXX")</f>
        <v>0.43899999999999995</v>
      </c>
      <c r="P58" s="222">
        <f>IF(ISNUMBER('2013'!O58),('2013'!O58/100),"XXX")</f>
        <v>8.3000000000000004E-2</v>
      </c>
      <c r="Q58" s="222">
        <f>'2013'!P58</f>
        <v>0.25503761768341066</v>
      </c>
      <c r="R58" s="222">
        <f>IF(ISNUMBER('2013'!Q58),('2013'!Q58/100),"XXX")</f>
        <v>0.02</v>
      </c>
      <c r="S58" s="222">
        <f>IF(ISNUMBER('2013'!R58),('2013'!R58/100),"XXX")</f>
        <v>0.56477539999999993</v>
      </c>
      <c r="T58" s="116">
        <f>IF(ISNUMBER('2013'!S58),(1-('2013'!S58/100)),"XXX")</f>
        <v>0.94359999999999999</v>
      </c>
      <c r="U58" s="132">
        <f>IF(ISNUMBER('2013'!T58),'2013'!T58,"XXX")</f>
        <v>0.50285714285714289</v>
      </c>
      <c r="V58" s="132">
        <f>IF(ISNUMBER('2013'!U58),'2013'!U58,"XXX")</f>
        <v>0.40071428571428569</v>
      </c>
      <c r="W58" s="132">
        <f>IF(ISNUMBER('2013'!V58),'2013'!V58,"XXX")</f>
        <v>0.59142857142857141</v>
      </c>
      <c r="X58" s="132">
        <f>IF(ISNUMBER('2013'!W58),'2013'!W58,"XXX")</f>
        <v>0.49285714285714288</v>
      </c>
      <c r="Y58" s="172">
        <f t="shared" si="2"/>
        <v>0.41952997123824887</v>
      </c>
      <c r="Z58" s="116">
        <f>'2013'!X58</f>
        <v>0.57999999999999996</v>
      </c>
      <c r="AA58" s="132">
        <f>('2013'!Y58+2.5)/5</f>
        <v>0.44427483680000002</v>
      </c>
      <c r="AB58" s="216">
        <f t="shared" si="3"/>
        <v>0.51213741840000004</v>
      </c>
      <c r="AC58" s="6"/>
      <c r="AE58">
        <f t="shared" si="6"/>
        <v>0.39754642857142858</v>
      </c>
      <c r="AF58">
        <f t="shared" si="6"/>
        <v>0.32693099999999997</v>
      </c>
      <c r="AG58">
        <f t="shared" si="6"/>
        <v>0.36367028571428572</v>
      </c>
      <c r="AH58">
        <f t="shared" si="6"/>
        <v>0.38219966171428577</v>
      </c>
      <c r="AI58">
        <f t="shared" si="6"/>
        <v>0.44838797535000002</v>
      </c>
      <c r="AJ58">
        <f t="shared" si="6"/>
        <v>0.44640259934999998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0.75418769999999991</v>
      </c>
      <c r="AP58">
        <f t="shared" si="6"/>
        <v>0.72322857142857144</v>
      </c>
      <c r="AQ58">
        <f t="shared" si="6"/>
        <v>0.45178571428571429</v>
      </c>
      <c r="AR58">
        <f t="shared" si="6"/>
        <v>0.49607142857142855</v>
      </c>
      <c r="AS58">
        <f t="shared" si="6"/>
        <v>0.54214285714285715</v>
      </c>
    </row>
    <row r="59" spans="1:45" ht="15" x14ac:dyDescent="0.25">
      <c r="A59" s="19" t="s">
        <v>68</v>
      </c>
      <c r="B59" s="3" t="s">
        <v>68</v>
      </c>
      <c r="C59" s="116">
        <f>IF(ISNUMBER('2013'!C59),(1-PRODUCT('2013'!C59,0.1)),"XXX")</f>
        <v>0.29999999999999993</v>
      </c>
      <c r="D59" s="116">
        <f>IFERROR(IF((LOG(100*'2013'!D59+1)/LOG(100+1))&gt;1,0,(1-(LOG(100*'2013'!D59+1)/LOG(100+1)))), 1)</f>
        <v>1</v>
      </c>
      <c r="E59" s="132">
        <f>IF(ISNUMBER('2013'!E59),IF(('2013'!E59/100)&gt;1,1,'2013'!E59/100),"XXX")</f>
        <v>0.67</v>
      </c>
      <c r="F59" s="116">
        <f>IF(ISNUMBER('2013'!F59),(1-(('2013'!F59-1)/4)),"XXX")</f>
        <v>0.5</v>
      </c>
      <c r="G59" s="116">
        <f>IF(ISNUMBER('2013'!G59),(1-('2013'!G59/10)),"XXX")</f>
        <v>0.15999999999999992</v>
      </c>
      <c r="H59" s="221">
        <f t="shared" si="1"/>
        <v>0.52600000000000002</v>
      </c>
      <c r="I59" s="132">
        <f>IF(ISNUMBER('2013'!H59),'2013'!H59,"XXX")</f>
        <v>0.24714285714285714</v>
      </c>
      <c r="J59" s="116">
        <f>IF(ISNUMBER('2013'!I59),'2013'!I59,"XXX")</f>
        <v>4.9769999999999995E-2</v>
      </c>
      <c r="K59" s="116">
        <f>IF(ISNUMBER('2013'!J59),IF(('2013'!J59/5)&gt;1,1,'2013'!J59/5),"XXX")</f>
        <v>0.244034</v>
      </c>
      <c r="L59" s="132">
        <f>IF(ISNUMBER('2013'!K59),'2013'!K59,"XXX")</f>
        <v>0.32857142857142857</v>
      </c>
      <c r="M59" s="116">
        <f>IF(ISNUMBER('2013'!L59),IF(('2013'!L59/5)&gt;1,1,'2013'!L59/5),"XXX")</f>
        <v>9.7717016000000004E-2</v>
      </c>
      <c r="N59" s="116">
        <f>IF(ISNUMBER('2013'!M59),(1-('2013'!M59/100)),"XXX")</f>
        <v>0.3809401321</v>
      </c>
      <c r="O59" s="116">
        <f>IF(ISNUMBER('2013'!N59),IF(('2013'!N59/10)&gt;1,1,'2013'!N59/10),"XXX")</f>
        <v>0.24726754436176304</v>
      </c>
      <c r="P59" s="222" t="str">
        <f>IF(ISNUMBER('2013'!O59),('2013'!O59/100),"XXX")</f>
        <v>XXX</v>
      </c>
      <c r="Q59" s="222">
        <f>'2013'!P59</f>
        <v>0.23412568569183351</v>
      </c>
      <c r="R59" s="222" t="str">
        <f>IF(ISNUMBER('2013'!Q59),('2013'!Q59/100),"XXX")</f>
        <v>XXX</v>
      </c>
      <c r="S59" s="222">
        <f>IF(ISNUMBER('2013'!R59),('2013'!R59/100),"XXX")</f>
        <v>7.1724019999999999E-2</v>
      </c>
      <c r="T59" s="116">
        <f>IF(ISNUMBER('2013'!S59),(1-('2013'!S59/100)),"XXX")</f>
        <v>0.6169</v>
      </c>
      <c r="U59" s="132">
        <f>IF(ISNUMBER('2013'!T59),'2013'!T59,"XXX")</f>
        <v>0.39</v>
      </c>
      <c r="V59" s="132">
        <f>IF(ISNUMBER('2013'!U59),'2013'!U59,"XXX")</f>
        <v>0.3457142857142857</v>
      </c>
      <c r="W59" s="132">
        <f>IF(ISNUMBER('2013'!V59),'2013'!V59,"XXX")</f>
        <v>0.53142857142857147</v>
      </c>
      <c r="X59" s="132">
        <f>IF(ISNUMBER('2013'!W59),'2013'!W59,"XXX")</f>
        <v>0.45285714285714285</v>
      </c>
      <c r="Y59" s="172">
        <f t="shared" si="2"/>
        <v>0.2949741196200924</v>
      </c>
      <c r="Z59" s="116">
        <f>'2013'!X59</f>
        <v>0.318</v>
      </c>
      <c r="AA59" s="132">
        <f>('2013'!Y59+2.5)/5</f>
        <v>0.31624678379999999</v>
      </c>
      <c r="AB59" s="216">
        <f t="shared" si="3"/>
        <v>0.3171233919</v>
      </c>
      <c r="AC59" s="6"/>
      <c r="AE59">
        <f t="shared" si="6"/>
        <v>0.14845642857142857</v>
      </c>
      <c r="AF59">
        <f t="shared" si="6"/>
        <v>0.146902</v>
      </c>
      <c r="AG59">
        <f t="shared" si="6"/>
        <v>0.2863027142857143</v>
      </c>
      <c r="AH59">
        <f t="shared" si="6"/>
        <v>0.21314422228571428</v>
      </c>
      <c r="AI59">
        <f t="shared" si="6"/>
        <v>0.23932857404999999</v>
      </c>
      <c r="AJ59">
        <f t="shared" si="6"/>
        <v>0.3141038382308815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0.34431201</v>
      </c>
      <c r="AP59">
        <f t="shared" si="6"/>
        <v>0.50344999999999995</v>
      </c>
      <c r="AQ59">
        <f t="shared" si="6"/>
        <v>0.36785714285714288</v>
      </c>
      <c r="AR59">
        <f t="shared" si="6"/>
        <v>0.43857142857142861</v>
      </c>
      <c r="AS59">
        <f t="shared" si="6"/>
        <v>0.49214285714285716</v>
      </c>
    </row>
    <row r="60" spans="1:45" ht="15" x14ac:dyDescent="0.25">
      <c r="A60" s="19" t="s">
        <v>69</v>
      </c>
      <c r="B60" s="3" t="s">
        <v>69</v>
      </c>
      <c r="C60" s="116">
        <f>IF(ISNUMBER('2013'!C60),(1-PRODUCT('2013'!C60,0.1)),"XXX")</f>
        <v>9.9999999999998979E-3</v>
      </c>
      <c r="D60" s="116">
        <f>IFERROR(IF((LOG(100*'2013'!D60+1)/LOG(100+1))&gt;1,0,(1-(LOG(100*'2013'!D60+1)/LOG(100+1)))), 1)</f>
        <v>1</v>
      </c>
      <c r="E60" s="132">
        <f>IF(ISNUMBER('2013'!E60),IF(('2013'!E60/100)&gt;1,1,'2013'!E60/100),"XXX")</f>
        <v>0.64</v>
      </c>
      <c r="F60" s="116">
        <f>IF(ISNUMBER('2013'!F60),(1-(('2013'!F60-1)/4)),"XXX")</f>
        <v>0.75</v>
      </c>
      <c r="G60" s="116">
        <f>IF(ISNUMBER('2013'!G60),(1-('2013'!G60/10)),"XXX")</f>
        <v>0.24</v>
      </c>
      <c r="H60" s="221">
        <f t="shared" si="1"/>
        <v>0.52799999999999991</v>
      </c>
      <c r="I60" s="132">
        <f>IF(ISNUMBER('2013'!H60),'2013'!H60,"XXX")</f>
        <v>0.28285714285714286</v>
      </c>
      <c r="J60" s="116">
        <f>IF(ISNUMBER('2013'!I60),'2013'!I60,"XXX")</f>
        <v>8.2500000000000004E-2</v>
      </c>
      <c r="K60" s="116" t="str">
        <f>IF(ISNUMBER('2013'!J60),IF(('2013'!J60/5)&gt;1,1,'2013'!J60/5),"XXX")</f>
        <v>XXX</v>
      </c>
      <c r="L60" s="132">
        <f>IF(ISNUMBER('2013'!K60),'2013'!K60,"XXX")</f>
        <v>0.37285714285714283</v>
      </c>
      <c r="M60" s="116">
        <f>IF(ISNUMBER('2013'!L60),IF(('2013'!L60/5)&gt;1,1,'2013'!L60/5),"XXX")</f>
        <v>9.7752792000000005E-2</v>
      </c>
      <c r="N60" s="116">
        <f>IF(ISNUMBER('2013'!M60),(1-('2013'!M60/100)),"XXX")</f>
        <v>0.63758354189999999</v>
      </c>
      <c r="O60" s="116">
        <f>IF(ISNUMBER('2013'!N60),IF(('2013'!N60/10)&gt;1,1,'2013'!N60/10),"XXX")</f>
        <v>0.32700000000000001</v>
      </c>
      <c r="P60" s="222" t="str">
        <f>IF(ISNUMBER('2013'!O60),('2013'!O60/100),"XXX")</f>
        <v>XXX</v>
      </c>
      <c r="Q60" s="222" t="str">
        <f>'2013'!P60</f>
        <v>XXX</v>
      </c>
      <c r="R60" s="222">
        <f>IF(ISNUMBER('2013'!Q60),('2013'!Q60/100),"XXX")</f>
        <v>3.2000000000000001E-2</v>
      </c>
      <c r="S60" s="222">
        <f>IF(ISNUMBER('2013'!R60),('2013'!R60/100),"XXX")</f>
        <v>0.25585730000000001</v>
      </c>
      <c r="T60" s="116">
        <f>IF(ISNUMBER('2013'!S60),(1-('2013'!S60/100)),"XXX")</f>
        <v>0.79069999999999996</v>
      </c>
      <c r="U60" s="132">
        <f>IF(ISNUMBER('2013'!T60),'2013'!T60,"XXX")</f>
        <v>0.29714285714285715</v>
      </c>
      <c r="V60" s="132">
        <f>IF(ISNUMBER('2013'!U60),'2013'!U60,"XXX")</f>
        <v>0.33214285714285718</v>
      </c>
      <c r="W60" s="132">
        <f>IF(ISNUMBER('2013'!V60),'2013'!V60,"XXX")</f>
        <v>0.44714285714285712</v>
      </c>
      <c r="X60" s="132">
        <f>IF(ISNUMBER('2013'!W60),'2013'!W60,"XXX")</f>
        <v>0.37</v>
      </c>
      <c r="Y60" s="172">
        <f t="shared" si="2"/>
        <v>0.31608710211875002</v>
      </c>
      <c r="Z60" s="116">
        <f>'2013'!X60</f>
        <v>0.43</v>
      </c>
      <c r="AA60" s="132">
        <f>('2013'!Y60+2.5)/5</f>
        <v>0.36952991480000003</v>
      </c>
      <c r="AB60" s="216">
        <f t="shared" si="3"/>
        <v>0.39976495740000001</v>
      </c>
      <c r="AC60" s="6"/>
      <c r="AE60">
        <f t="shared" si="6"/>
        <v>0.18267857142857144</v>
      </c>
      <c r="AF60">
        <f t="shared" si="6"/>
        <v>8.2500000000000004E-2</v>
      </c>
      <c r="AG60">
        <f t="shared" si="6"/>
        <v>0.37285714285714283</v>
      </c>
      <c r="AH60">
        <f t="shared" si="6"/>
        <v>0.23530496742857143</v>
      </c>
      <c r="AI60">
        <f t="shared" si="6"/>
        <v>0.36766816694999999</v>
      </c>
      <c r="AJ60">
        <f t="shared" si="6"/>
        <v>0.48229177094999998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0.52327864999999996</v>
      </c>
      <c r="AP60">
        <f t="shared" si="6"/>
        <v>0.54392142857142856</v>
      </c>
      <c r="AQ60">
        <f t="shared" si="6"/>
        <v>0.31464285714285717</v>
      </c>
      <c r="AR60">
        <f t="shared" si="6"/>
        <v>0.38964285714285718</v>
      </c>
      <c r="AS60">
        <f t="shared" si="6"/>
        <v>0.40857142857142859</v>
      </c>
    </row>
    <row r="61" spans="1:45" ht="15" x14ac:dyDescent="0.25">
      <c r="A61" s="19" t="s">
        <v>70</v>
      </c>
      <c r="B61" s="3" t="s">
        <v>70</v>
      </c>
      <c r="C61" s="116">
        <f>IF(ISNUMBER('2013'!C61),(1-PRODUCT('2013'!C61,0.1)),"XXX")</f>
        <v>0.30999999999999994</v>
      </c>
      <c r="D61" s="116">
        <f>IFERROR(IF((LOG(100*'2013'!D61+1)/LOG(100+1))&gt;1,0,(1-(LOG(100*'2013'!D61+1)/LOG(100+1)))), 1)</f>
        <v>1</v>
      </c>
      <c r="E61" s="132">
        <f>IF(ISNUMBER('2013'!E61),IF(('2013'!E61/100)&gt;1,1,'2013'!E61/100),"XXX")</f>
        <v>0.46</v>
      </c>
      <c r="F61" s="116">
        <f>IF(ISNUMBER('2013'!F61),(1-(('2013'!F61-1)/4)),"XXX")</f>
        <v>0.5</v>
      </c>
      <c r="G61" s="116">
        <f>IF(ISNUMBER('2013'!G61),(1-('2013'!G61/10)),"XXX")</f>
        <v>0.37</v>
      </c>
      <c r="H61" s="221">
        <f t="shared" si="1"/>
        <v>0.52800000000000002</v>
      </c>
      <c r="I61" s="132">
        <f>IF(ISNUMBER('2013'!H61),'2013'!H61,"XXX")</f>
        <v>0.40142857142857141</v>
      </c>
      <c r="J61" s="116">
        <f>IF(ISNUMBER('2013'!I61),'2013'!I61,"XXX")</f>
        <v>0.20621500000000001</v>
      </c>
      <c r="K61" s="116">
        <f>IF(ISNUMBER('2013'!J61),IF(('2013'!J61/5)&gt;1,1,'2013'!J61/5),"XXX")</f>
        <v>0.87173199999999995</v>
      </c>
      <c r="L61" s="132">
        <f>IF(ISNUMBER('2013'!K61),'2013'!K61,"XXX")</f>
        <v>0.31857142857142856</v>
      </c>
      <c r="M61" s="116">
        <f>IF(ISNUMBER('2013'!L61),IF(('2013'!L61/5)&gt;1,1,'2013'!L61/5),"XXX")</f>
        <v>0.69874754000000006</v>
      </c>
      <c r="N61" s="116">
        <f>IF(ISNUMBER('2013'!M61),(1-('2013'!M61/100)),"XXX")</f>
        <v>0.50741664890000004</v>
      </c>
      <c r="O61" s="116">
        <f>IF(ISNUMBER('2013'!N61),IF(('2013'!N61/10)&gt;1,1,'2013'!N61/10),"XXX")</f>
        <v>0.43899999999999995</v>
      </c>
      <c r="P61" s="222">
        <f>IF(ISNUMBER('2013'!O61),('2013'!O61/100),"XXX")</f>
        <v>7.4999999999999997E-2</v>
      </c>
      <c r="Q61" s="222">
        <f>'2013'!P61</f>
        <v>8.5620498657226568E-2</v>
      </c>
      <c r="R61" s="222">
        <f>IF(ISNUMBER('2013'!Q61),('2013'!Q61/100),"XXX")</f>
        <v>0.182</v>
      </c>
      <c r="S61" s="222">
        <f>IF(ISNUMBER('2013'!R61),('2013'!R61/100),"XXX")</f>
        <v>0.44490669999999999</v>
      </c>
      <c r="T61" s="116">
        <f>IF(ISNUMBER('2013'!S61),(1-('2013'!S61/100)),"XXX")</f>
        <v>0.86960000000000004</v>
      </c>
      <c r="U61" s="132">
        <f>IF(ISNUMBER('2013'!T61),'2013'!T61,"XXX")</f>
        <v>0.46714285714285714</v>
      </c>
      <c r="V61" s="132">
        <f>IF(ISNUMBER('2013'!U61),'2013'!U61,"XXX")</f>
        <v>0.36142857142857149</v>
      </c>
      <c r="W61" s="132">
        <f>IF(ISNUMBER('2013'!V61),'2013'!V61,"XXX")</f>
        <v>0.54285714285714282</v>
      </c>
      <c r="X61" s="132">
        <f>IF(ISNUMBER('2013'!W61),'2013'!W61,"XXX")</f>
        <v>0.42285714285714288</v>
      </c>
      <c r="Y61" s="172">
        <f t="shared" si="2"/>
        <v>0.43090775636518375</v>
      </c>
      <c r="Z61" s="116">
        <f>'2013'!X61</f>
        <v>0.42499999999999999</v>
      </c>
      <c r="AA61" s="132">
        <f>('2013'!Y61+2.5)/5</f>
        <v>0.42311578399999999</v>
      </c>
      <c r="AB61" s="216">
        <f t="shared" si="3"/>
        <v>0.42405789199999999</v>
      </c>
      <c r="AC61" s="6"/>
      <c r="AE61">
        <f t="shared" si="6"/>
        <v>0.3038217857142857</v>
      </c>
      <c r="AF61">
        <f t="shared" si="6"/>
        <v>0.53897349999999999</v>
      </c>
      <c r="AG61">
        <f t="shared" si="6"/>
        <v>0.59515171428571423</v>
      </c>
      <c r="AH61">
        <f t="shared" si="6"/>
        <v>0.50865948428571428</v>
      </c>
      <c r="AI61">
        <f t="shared" si="6"/>
        <v>0.60308209445000005</v>
      </c>
      <c r="AJ61">
        <f t="shared" si="6"/>
        <v>0.47320832445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0.65725334999999996</v>
      </c>
      <c r="AP61">
        <f t="shared" si="6"/>
        <v>0.66837142857142862</v>
      </c>
      <c r="AQ61">
        <f t="shared" si="6"/>
        <v>0.41428571428571431</v>
      </c>
      <c r="AR61">
        <f t="shared" si="6"/>
        <v>0.45214285714285718</v>
      </c>
      <c r="AS61">
        <f t="shared" si="6"/>
        <v>0.48285714285714287</v>
      </c>
    </row>
    <row r="62" spans="1:45" ht="15" x14ac:dyDescent="0.25">
      <c r="A62" s="19" t="s">
        <v>71</v>
      </c>
      <c r="B62" s="3" t="s">
        <v>71</v>
      </c>
      <c r="C62" s="116">
        <f>IF(ISNUMBER('2013'!C62),(1-PRODUCT('2013'!C62,0.1)),"XXX")</f>
        <v>0.62</v>
      </c>
      <c r="D62" s="116">
        <f>IFERROR(IF((LOG(100*'2013'!D62+1)/LOG(100+1))&gt;1,0,(1-(LOG(100*'2013'!D62+1)/LOG(100+1)))), 1)</f>
        <v>1</v>
      </c>
      <c r="E62" s="132">
        <f>IF(ISNUMBER('2013'!E62),IF(('2013'!E62/100)&gt;1,1,'2013'!E62/100),"XXX")</f>
        <v>0.85833333333333339</v>
      </c>
      <c r="F62" s="116">
        <f>IF(ISNUMBER('2013'!F62),(1-(('2013'!F62-1)/4)),"XXX")</f>
        <v>1</v>
      </c>
      <c r="G62" s="116">
        <f>IF(ISNUMBER('2013'!G62),(1-('2013'!G62/10)),"XXX")</f>
        <v>0.66</v>
      </c>
      <c r="H62" s="221">
        <f t="shared" si="1"/>
        <v>0.82766666666666677</v>
      </c>
      <c r="I62" s="132">
        <f>IF(ISNUMBER('2013'!H62),'2013'!H62,"XXX")</f>
        <v>0.62428571428571422</v>
      </c>
      <c r="J62" s="116">
        <f>IF(ISNUMBER('2013'!I62),'2013'!I62,"XXX")</f>
        <v>0.56651000000000007</v>
      </c>
      <c r="K62" s="116">
        <f>IF(ISNUMBER('2013'!J62),IF(('2013'!J62/5)&gt;1,1,'2013'!J62/5),"XXX")</f>
        <v>0.485346</v>
      </c>
      <c r="L62" s="132">
        <f>IF(ISNUMBER('2013'!K62),'2013'!K62,"XXX")</f>
        <v>0.61857142857142855</v>
      </c>
      <c r="M62" s="116">
        <f>IF(ISNUMBER('2013'!L62),IF(('2013'!L62/5)&gt;1,1,'2013'!L62/5),"XXX")</f>
        <v>0.95990610200000004</v>
      </c>
      <c r="N62" s="116">
        <f>IF(ISNUMBER('2013'!M62),(1-('2013'!M62/100)),"XXX")</f>
        <v>0.71615123749999998</v>
      </c>
      <c r="O62" s="116">
        <f>IF(ISNUMBER('2013'!N62),IF(('2013'!N62/10)&gt;1,1,'2013'!N62/10),"XXX")</f>
        <v>1</v>
      </c>
      <c r="P62" s="222">
        <f>IF(ISNUMBER('2013'!O62),('2013'!O62/100),"XXX")</f>
        <v>1</v>
      </c>
      <c r="Q62" s="222">
        <f>'2013'!P62</f>
        <v>0.36997637748718259</v>
      </c>
      <c r="R62" s="222">
        <f>IF(ISNUMBER('2013'!Q62),('2013'!Q62/100),"XXX")</f>
        <v>0.56000000000000005</v>
      </c>
      <c r="S62" s="222">
        <f>IF(ISNUMBER('2013'!R62),('2013'!R62/100),"XXX")</f>
        <v>0.88724149999999991</v>
      </c>
      <c r="T62" s="116">
        <f>IF(ISNUMBER('2013'!S62),(1-('2013'!S62/100)),"XXX")</f>
        <v>1</v>
      </c>
      <c r="U62" s="132">
        <f>IF(ISNUMBER('2013'!T62),'2013'!T62,"XXX")</f>
        <v>0.5357142857142857</v>
      </c>
      <c r="V62" s="132">
        <f>IF(ISNUMBER('2013'!U62),'2013'!U62,"XXX")</f>
        <v>0.43857142857142861</v>
      </c>
      <c r="W62" s="132">
        <f>IF(ISNUMBER('2013'!V62),'2013'!V62,"XXX")</f>
        <v>0.59714285714285709</v>
      </c>
      <c r="X62" s="132">
        <f>IF(ISNUMBER('2013'!W62),'2013'!W62,"XXX")</f>
        <v>0.39999999999999997</v>
      </c>
      <c r="Y62" s="172">
        <f t="shared" si="2"/>
        <v>0.67246355820455606</v>
      </c>
      <c r="Z62" s="116">
        <f>'2013'!X62</f>
        <v>0.73299999999999998</v>
      </c>
      <c r="AA62" s="132">
        <f>('2013'!Y62+2.5)/5</f>
        <v>0.6597575188</v>
      </c>
      <c r="AB62" s="216">
        <f t="shared" si="3"/>
        <v>0.69637875939999994</v>
      </c>
      <c r="AC62" s="6"/>
      <c r="AE62">
        <f t="shared" si="6"/>
        <v>0.59539785714285709</v>
      </c>
      <c r="AF62">
        <f t="shared" si="6"/>
        <v>0.52592800000000006</v>
      </c>
      <c r="AG62">
        <f t="shared" si="6"/>
        <v>0.5519587142857143</v>
      </c>
      <c r="AH62">
        <f t="shared" si="6"/>
        <v>0.78923876528571424</v>
      </c>
      <c r="AI62">
        <f t="shared" si="6"/>
        <v>0.83802866975000001</v>
      </c>
      <c r="AJ62">
        <f t="shared" si="6"/>
        <v>0.85807561875000005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0.76785714285714279</v>
      </c>
      <c r="AQ62">
        <f t="shared" si="6"/>
        <v>0.48714285714285716</v>
      </c>
      <c r="AR62">
        <f t="shared" si="6"/>
        <v>0.51785714285714279</v>
      </c>
      <c r="AS62">
        <f t="shared" si="6"/>
        <v>0.49857142857142855</v>
      </c>
    </row>
    <row r="63" spans="1:45" ht="15" x14ac:dyDescent="0.25">
      <c r="A63" s="19" t="s">
        <v>72</v>
      </c>
      <c r="B63" s="3" t="s">
        <v>72</v>
      </c>
      <c r="C63" s="116">
        <f>IF(ISNUMBER('2013'!C63),(1-PRODUCT('2013'!C63,0.1)),"XXX")</f>
        <v>0.48</v>
      </c>
      <c r="D63" s="116">
        <f>IFERROR(IF((LOG(100*'2013'!D63+1)/LOG(100+1))&gt;1,0,(1-(LOG(100*'2013'!D63+1)/LOG(100+1)))), 1)</f>
        <v>1</v>
      </c>
      <c r="E63" s="132">
        <f>IF(ISNUMBER('2013'!E63),IF(('2013'!E63/100)&gt;1,1,'2013'!E63/100),"XXX")</f>
        <v>1</v>
      </c>
      <c r="F63" s="116" t="str">
        <f>IF(ISNUMBER('2013'!F63),(1-(('2013'!F63-1)/4)),"XXX")</f>
        <v>XXX</v>
      </c>
      <c r="G63" s="116">
        <f>IF(ISNUMBER('2013'!G63),(1-('2013'!G63/10)),"XXX")</f>
        <v>0.87</v>
      </c>
      <c r="H63" s="221">
        <f t="shared" si="1"/>
        <v>0.83750000000000002</v>
      </c>
      <c r="I63" s="132">
        <f>IF(ISNUMBER('2013'!H63),'2013'!H63,"XXX")</f>
        <v>0.80142857142857138</v>
      </c>
      <c r="J63" s="116">
        <f>IF(ISNUMBER('2013'!I63),'2013'!I63,"XXX")</f>
        <v>0.86811000000000005</v>
      </c>
      <c r="K63" s="116">
        <f>IF(ISNUMBER('2013'!J63),IF(('2013'!J63/5)&gt;1,1,'2013'!J63/5),"XXX")</f>
        <v>0.85618200000000011</v>
      </c>
      <c r="L63" s="132">
        <f>IF(ISNUMBER('2013'!K63),'2013'!K63,"XXX")</f>
        <v>0.76999999999999991</v>
      </c>
      <c r="M63" s="116">
        <f>IF(ISNUMBER('2013'!L63),IF(('2013'!L63/5)&gt;1,1,'2013'!L63/5),"XXX")</f>
        <v>1</v>
      </c>
      <c r="N63" s="116">
        <f>IF(ISNUMBER('2013'!M63),(1-('2013'!M63/100)),"XXX")</f>
        <v>0.81743852620000002</v>
      </c>
      <c r="O63" s="116">
        <f>IF(ISNUMBER('2013'!N63),IF(('2013'!N63/10)&gt;1,1,'2013'!N63/10),"XXX")</f>
        <v>1</v>
      </c>
      <c r="P63" s="222">
        <f>IF(ISNUMBER('2013'!O63),('2013'!O63/100),"XXX")</f>
        <v>0.66700000000000004</v>
      </c>
      <c r="Q63" s="222">
        <f>'2013'!P63</f>
        <v>1</v>
      </c>
      <c r="R63" s="222" t="str">
        <f>IF(ISNUMBER('2013'!Q63),('2013'!Q63/100),"XXX")</f>
        <v>XXX</v>
      </c>
      <c r="S63" s="222">
        <f>IF(ISNUMBER('2013'!R63),('2013'!R63/100),"XXX")</f>
        <v>0.87549319999999997</v>
      </c>
      <c r="T63" s="116">
        <f>IF(ISNUMBER('2013'!S63),(1-('2013'!S63/100)),"XXX")</f>
        <v>1</v>
      </c>
      <c r="U63" s="132">
        <f>IF(ISNUMBER('2013'!T63),'2013'!T63,"XXX")</f>
        <v>0.72285714285714275</v>
      </c>
      <c r="V63" s="132">
        <f>IF(ISNUMBER('2013'!U63),'2013'!U63,"XXX")</f>
        <v>0.6785714285714286</v>
      </c>
      <c r="W63" s="132">
        <f>IF(ISNUMBER('2013'!V63),'2013'!V63,"XXX")</f>
        <v>0.61857142857142855</v>
      </c>
      <c r="X63" s="132">
        <f>IF(ISNUMBER('2013'!W63),'2013'!W63,"XXX")</f>
        <v>0.62285714285714289</v>
      </c>
      <c r="Y63" s="172">
        <f t="shared" si="2"/>
        <v>0.83115684003035706</v>
      </c>
      <c r="Z63" s="116">
        <f>'2013'!X63</f>
        <v>0.86299999999999999</v>
      </c>
      <c r="AA63" s="132">
        <f>('2013'!Y63+2.5)/5</f>
        <v>0.79686448580000002</v>
      </c>
      <c r="AB63" s="216">
        <f t="shared" si="3"/>
        <v>0.82993224290000001</v>
      </c>
      <c r="AC63" s="6"/>
      <c r="AE63">
        <f t="shared" si="6"/>
        <v>0.83476928571428566</v>
      </c>
      <c r="AF63">
        <f t="shared" si="6"/>
        <v>0.86214600000000008</v>
      </c>
      <c r="AG63">
        <f t="shared" si="6"/>
        <v>0.81309100000000001</v>
      </c>
      <c r="AH63">
        <f t="shared" si="6"/>
        <v>0.88500000000000001</v>
      </c>
      <c r="AI63">
        <f t="shared" si="6"/>
        <v>0.90871926310000006</v>
      </c>
      <c r="AJ63">
        <f t="shared" si="6"/>
        <v>0.90871926310000006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0.86142857142857143</v>
      </c>
      <c r="AQ63">
        <f t="shared" si="6"/>
        <v>0.70071428571428562</v>
      </c>
      <c r="AR63">
        <f t="shared" si="6"/>
        <v>0.64857142857142858</v>
      </c>
      <c r="AS63">
        <f t="shared" si="6"/>
        <v>0.62071428571428577</v>
      </c>
    </row>
    <row r="64" spans="1:45" ht="15" x14ac:dyDescent="0.25">
      <c r="A64" s="19" t="s">
        <v>73</v>
      </c>
      <c r="B64" s="3" t="s">
        <v>73</v>
      </c>
      <c r="C64" s="116">
        <f>IF(ISNUMBER('2013'!C64),(1-PRODUCT('2013'!C64,0.1)),"XXX")</f>
        <v>0.48</v>
      </c>
      <c r="D64" s="116">
        <f>IFERROR(IF((LOG(100*'2013'!D64+1)/LOG(100+1))&gt;1,0,(1-(LOG(100*'2013'!D64+1)/LOG(100+1)))), 1)</f>
        <v>0.93918644358509462</v>
      </c>
      <c r="E64" s="132">
        <f>IF(ISNUMBER('2013'!E64),IF(('2013'!E64/100)&gt;1,1,'2013'!E64/100),"XXX")</f>
        <v>0.75500000000000012</v>
      </c>
      <c r="F64" s="116">
        <f>IF(ISNUMBER('2013'!F64),(1-(('2013'!F64-1)/4)),"XXX")</f>
        <v>0.25</v>
      </c>
      <c r="G64" s="116">
        <f>IF(ISNUMBER('2013'!G64),(1-('2013'!G64/10)),"XXX")</f>
        <v>0.40999999999999992</v>
      </c>
      <c r="H64" s="221">
        <f t="shared" si="1"/>
        <v>0.56683728871701899</v>
      </c>
      <c r="I64" s="132">
        <f>IF(ISNUMBER('2013'!H64),'2013'!H64,"XXX")</f>
        <v>0.52142857142857135</v>
      </c>
      <c r="J64" s="116">
        <f>IF(ISNUMBER('2013'!I64),'2013'!I64,"XXX")</f>
        <v>0.1237</v>
      </c>
      <c r="K64" s="116">
        <f>IF(ISNUMBER('2013'!J64),IF(('2013'!J64/5)&gt;1,1,'2013'!J64/5),"XXX")</f>
        <v>0.51008799999999999</v>
      </c>
      <c r="L64" s="132">
        <f>IF(ISNUMBER('2013'!K64),'2013'!K64,"XXX")</f>
        <v>0.52142857142857146</v>
      </c>
      <c r="M64" s="116">
        <f>IF(ISNUMBER('2013'!L64),IF(('2013'!L64/5)&gt;1,1,'2013'!L64/5),"XXX")</f>
        <v>0.17300838199999999</v>
      </c>
      <c r="N64" s="116">
        <f>IF(ISNUMBER('2013'!M64),(1-('2013'!M64/100)),"XXX")</f>
        <v>0.30926963810000008</v>
      </c>
      <c r="O64" s="116">
        <f>IF(ISNUMBER('2013'!N64),IF(('2013'!N64/10)&gt;1,1,'2013'!N64/10),"XXX")</f>
        <v>0.23874854203162071</v>
      </c>
      <c r="P64" s="222">
        <f>IF(ISNUMBER('2013'!O64),('2013'!O64/100),"XXX")</f>
        <v>0.252</v>
      </c>
      <c r="Q64" s="222">
        <f>'2013'!P64</f>
        <v>0.29923396110534667</v>
      </c>
      <c r="R64" s="222">
        <f>IF(ISNUMBER('2013'!Q64),('2013'!Q64/100),"XXX")</f>
        <v>0.10400000000000001</v>
      </c>
      <c r="S64" s="222">
        <f>IF(ISNUMBER('2013'!R64),('2013'!R64/100),"XXX")</f>
        <v>0.20127520000000002</v>
      </c>
      <c r="T64" s="116">
        <f>IF(ISNUMBER('2013'!S64),(1-('2013'!S64/100)),"XXX")</f>
        <v>0.82329999999999992</v>
      </c>
      <c r="U64" s="132">
        <f>IF(ISNUMBER('2013'!T64),'2013'!T64,"XXX")</f>
        <v>0.59142857142857141</v>
      </c>
      <c r="V64" s="132">
        <f>IF(ISNUMBER('2013'!U64),'2013'!U64,"XXX")</f>
        <v>0.4642857142857143</v>
      </c>
      <c r="W64" s="132">
        <f>IF(ISNUMBER('2013'!V64),'2013'!V64,"XXX")</f>
        <v>0.61142857142857143</v>
      </c>
      <c r="X64" s="132">
        <f>IF(ISNUMBER('2013'!W64),'2013'!W64,"XXX")</f>
        <v>0.51142857142857145</v>
      </c>
      <c r="Y64" s="172">
        <f t="shared" si="2"/>
        <v>0.39100326841659616</v>
      </c>
      <c r="Z64" s="116">
        <f>'2013'!X64</f>
        <v>0.69499999999999995</v>
      </c>
      <c r="AA64" s="132">
        <f>('2013'!Y64+2.5)/5</f>
        <v>0.60032212739999991</v>
      </c>
      <c r="AB64" s="216">
        <f t="shared" si="3"/>
        <v>0.64766106369999998</v>
      </c>
      <c r="AC64" s="6"/>
      <c r="AE64">
        <f t="shared" si="6"/>
        <v>0.32256428571428569</v>
      </c>
      <c r="AF64">
        <f t="shared" si="6"/>
        <v>0.31689400000000001</v>
      </c>
      <c r="AG64">
        <f t="shared" si="6"/>
        <v>0.51575828571428572</v>
      </c>
      <c r="AH64">
        <f t="shared" si="6"/>
        <v>0.34721847671428574</v>
      </c>
      <c r="AI64">
        <f t="shared" si="6"/>
        <v>0.24113901005000005</v>
      </c>
      <c r="AJ64">
        <f t="shared" si="6"/>
        <v>0.27400909006581042</v>
      </c>
      <c r="AK64">
        <f t="shared" si="6"/>
        <v>0.24537427101581036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0.51228759999999995</v>
      </c>
      <c r="AP64">
        <f t="shared" si="6"/>
        <v>0.70736428571428567</v>
      </c>
      <c r="AQ64">
        <f t="shared" si="6"/>
        <v>0.5278571428571428</v>
      </c>
      <c r="AR64">
        <f t="shared" si="6"/>
        <v>0.53785714285714281</v>
      </c>
      <c r="AS64">
        <f t="shared" si="6"/>
        <v>0.56142857142857139</v>
      </c>
    </row>
    <row r="65" spans="1:45" ht="15" x14ac:dyDescent="0.25">
      <c r="A65" s="19" t="s">
        <v>74</v>
      </c>
      <c r="B65" s="3" t="s">
        <v>74</v>
      </c>
      <c r="C65" s="116">
        <f>IF(ISNUMBER('2013'!C65),(1-PRODUCT('2013'!C65,0.1)),"XXX")</f>
        <v>0.40999999999999992</v>
      </c>
      <c r="D65" s="116">
        <f>IFERROR(IF((LOG(100*'2013'!D65+1)/LOG(100+1))&gt;1,0,(1-(LOG(100*'2013'!D65+1)/LOG(100+1)))), 1)</f>
        <v>1</v>
      </c>
      <c r="E65" s="132">
        <f>IF(ISNUMBER('2013'!E65),IF(('2013'!E65/100)&gt;1,1,'2013'!E65/100),"XXX")</f>
        <v>0.71166666666666667</v>
      </c>
      <c r="F65" s="116">
        <f>IF(ISNUMBER('2013'!F65),(1-(('2013'!F65-1)/4)),"XXX")</f>
        <v>0.5</v>
      </c>
      <c r="G65" s="116">
        <f>IF(ISNUMBER('2013'!G65),(1-('2013'!G65/10)),"XXX")</f>
        <v>0.35</v>
      </c>
      <c r="H65" s="221">
        <f t="shared" si="1"/>
        <v>0.59433333333333338</v>
      </c>
      <c r="I65" s="132">
        <f>IF(ISNUMBER('2013'!H65),'2013'!H65,"XXX")</f>
        <v>0.59571428571428564</v>
      </c>
      <c r="J65" s="116">
        <f>IF(ISNUMBER('2013'!I65),'2013'!I65,"XXX")</f>
        <v>0.24754999999999999</v>
      </c>
      <c r="K65" s="116">
        <f>IF(ISNUMBER('2013'!J65),IF(('2013'!J65/5)&gt;1,1,'2013'!J65/5),"XXX")</f>
        <v>0.46204599999999996</v>
      </c>
      <c r="L65" s="132">
        <f>IF(ISNUMBER('2013'!K65),'2013'!K65,"XXX")</f>
        <v>0.61</v>
      </c>
      <c r="M65" s="116">
        <f>IF(ISNUMBER('2013'!L65),IF(('2013'!L65/5)&gt;1,1,'2013'!L65/5),"XXX")</f>
        <v>0.16337364999999998</v>
      </c>
      <c r="N65" s="116">
        <f>IF(ISNUMBER('2013'!M65),(1-('2013'!M65/100)),"XXX")</f>
        <v>0.49100120540000003</v>
      </c>
      <c r="O65" s="116">
        <f>IF(ISNUMBER('2013'!N65),IF(('2013'!N65/10)&gt;1,1,'2013'!N65/10),"XXX")</f>
        <v>0.1110116409428152</v>
      </c>
      <c r="P65" s="222">
        <f>IF(ISNUMBER('2013'!O65),('2013'!O65/100),"XXX")</f>
        <v>0.14000000000000001</v>
      </c>
      <c r="Q65" s="222">
        <f>'2013'!P65</f>
        <v>0.1104079008102417</v>
      </c>
      <c r="R65" s="222">
        <f>IF(ISNUMBER('2013'!Q65),('2013'!Q65/100),"XXX")</f>
        <v>0.16500000000000001</v>
      </c>
      <c r="S65" s="222">
        <f>IF(ISNUMBER('2013'!R65),('2013'!R65/100),"XXX")</f>
        <v>0.4634626</v>
      </c>
      <c r="T65" s="116">
        <f>IF(ISNUMBER('2013'!S65),(1-('2013'!S65/100)),"XXX")</f>
        <v>0.92999999999999994</v>
      </c>
      <c r="U65" s="132">
        <f>IF(ISNUMBER('2013'!T65),'2013'!T65,"XXX")</f>
        <v>0.57285714285714284</v>
      </c>
      <c r="V65" s="132">
        <f>IF(ISNUMBER('2013'!U65),'2013'!U65,"XXX")</f>
        <v>0.49928571428571428</v>
      </c>
      <c r="W65" s="132">
        <f>IF(ISNUMBER('2013'!V65),'2013'!V65,"XXX")</f>
        <v>0.63857142857142857</v>
      </c>
      <c r="X65" s="132">
        <f>IF(ISNUMBER('2013'!W65),'2013'!W65,"XXX")</f>
        <v>0.56428571428571428</v>
      </c>
      <c r="Y65" s="172">
        <f t="shared" si="2"/>
        <v>0.42278545517920896</v>
      </c>
      <c r="Z65" s="116">
        <f>'2013'!X65</f>
        <v>0.69199999999999995</v>
      </c>
      <c r="AA65" s="132">
        <f>('2013'!Y65+2.5)/5</f>
        <v>0.52288194900000007</v>
      </c>
      <c r="AB65" s="216">
        <f t="shared" si="3"/>
        <v>0.60744097450000001</v>
      </c>
      <c r="AC65" s="6"/>
      <c r="AE65">
        <f t="shared" si="6"/>
        <v>0.42163214285714279</v>
      </c>
      <c r="AF65">
        <f t="shared" si="6"/>
        <v>0.35479799999999995</v>
      </c>
      <c r="AG65">
        <f t="shared" si="6"/>
        <v>0.53602299999999992</v>
      </c>
      <c r="AH65">
        <f t="shared" si="6"/>
        <v>0.38668682499999996</v>
      </c>
      <c r="AI65">
        <f t="shared" si="6"/>
        <v>0.32718742769999998</v>
      </c>
      <c r="AJ65">
        <f t="shared" si="6"/>
        <v>0.30100642317140763</v>
      </c>
      <c r="AK65">
        <f t="shared" si="6"/>
        <v>0.1255058204714076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0.69673129999999994</v>
      </c>
      <c r="AP65">
        <f t="shared" si="6"/>
        <v>0.75142857142857133</v>
      </c>
      <c r="AQ65">
        <f t="shared" si="6"/>
        <v>0.53607142857142853</v>
      </c>
      <c r="AR65">
        <f t="shared" si="6"/>
        <v>0.56892857142857145</v>
      </c>
      <c r="AS65">
        <f t="shared" si="6"/>
        <v>0.60142857142857142</v>
      </c>
    </row>
    <row r="66" spans="1:45" ht="15" x14ac:dyDescent="0.25">
      <c r="A66" s="19" t="s">
        <v>190</v>
      </c>
      <c r="B66" s="3" t="s">
        <v>75</v>
      </c>
      <c r="C66" s="116">
        <f>IF(ISNUMBER('2013'!C66),(1-PRODUCT('2013'!C66,0.1)),"XXX")</f>
        <v>0.25</v>
      </c>
      <c r="D66" s="116">
        <f>IFERROR(IF((LOG(100*'2013'!D66+1)/LOG(100+1))&gt;1,0,(1-(LOG(100*'2013'!D66+1)/LOG(100+1)))), 1)</f>
        <v>1</v>
      </c>
      <c r="E66" s="132">
        <f>IF(ISNUMBER('2013'!E66),IF(('2013'!E66/100)&gt;1,1,'2013'!E66/100),"XXX")</f>
        <v>0.73166666666666669</v>
      </c>
      <c r="F66" s="116">
        <f>IF(ISNUMBER('2013'!F66),(1-(('2013'!F66-1)/4)),"XXX")</f>
        <v>0.5</v>
      </c>
      <c r="G66" s="116">
        <f>IF(ISNUMBER('2013'!G66),(1-('2013'!G66/10)),"XXX")</f>
        <v>5.9999999999999942E-2</v>
      </c>
      <c r="H66" s="221">
        <f t="shared" si="1"/>
        <v>0.5083333333333333</v>
      </c>
      <c r="I66" s="132">
        <f>IF(ISNUMBER('2013'!H66),'2013'!H66,"XXX")</f>
        <v>0.5914285714285713</v>
      </c>
      <c r="J66" s="116">
        <f>IF(ISNUMBER('2013'!I66),'2013'!I66,"XXX")</f>
        <v>0.27890499999999996</v>
      </c>
      <c r="K66" s="116">
        <f>IF(ISNUMBER('2013'!J66),IF(('2013'!J66/5)&gt;1,1,'2013'!J66/5),"XXX")</f>
        <v>0.42354399999999998</v>
      </c>
      <c r="L66" s="132">
        <f>IF(ISNUMBER('2013'!K66),'2013'!K66,"XXX")</f>
        <v>0.57428571428571418</v>
      </c>
      <c r="M66" s="116">
        <f>IF(ISNUMBER('2013'!L66),IF(('2013'!L66/5)&gt;1,1,'2013'!L66/5),"XXX")</f>
        <v>0.45717639999999998</v>
      </c>
      <c r="N66" s="116">
        <f>IF(ISNUMBER('2013'!M66),(1-('2013'!M66/100)),"XXX")</f>
        <v>0.4893304825</v>
      </c>
      <c r="O66" s="116">
        <f>IF(ISNUMBER('2013'!N66),IF(('2013'!N66/10)&gt;1,1,'2013'!N66/10),"XXX")</f>
        <v>1</v>
      </c>
      <c r="P66" s="222">
        <f>IF(ISNUMBER('2013'!O66),('2013'!O66/100),"XXX")</f>
        <v>0.17</v>
      </c>
      <c r="Q66" s="222" t="str">
        <f>'2013'!P66</f>
        <v>XXX</v>
      </c>
      <c r="R66" s="222">
        <f>IF(ISNUMBER('2013'!Q66),('2013'!Q66/100),"XXX")</f>
        <v>9.3000000000000013E-2</v>
      </c>
      <c r="S66" s="222">
        <f>IF(ISNUMBER('2013'!R66),('2013'!R66/100),"XXX")</f>
        <v>0.55823860000000003</v>
      </c>
      <c r="T66" s="116">
        <f>IF(ISNUMBER('2013'!S66),(1-('2013'!S66/100)),"XXX")</f>
        <v>0.99950000000000006</v>
      </c>
      <c r="U66" s="132">
        <f>IF(ISNUMBER('2013'!T66),'2013'!T66,"XXX")</f>
        <v>0.54285714285714282</v>
      </c>
      <c r="V66" s="132">
        <f>IF(ISNUMBER('2013'!U66),'2013'!U66,"XXX")</f>
        <v>0.49642857142857139</v>
      </c>
      <c r="W66" s="132">
        <f>IF(ISNUMBER('2013'!V66),'2013'!V66,"XXX")</f>
        <v>0.59714285714285709</v>
      </c>
      <c r="X66" s="132">
        <f>IF(ISNUMBER('2013'!W66),'2013'!W66,"XXX")</f>
        <v>0.44571428571428573</v>
      </c>
      <c r="Y66" s="172">
        <f t="shared" si="2"/>
        <v>0.48815947658482139</v>
      </c>
      <c r="Z66" s="116">
        <f>'2013'!X66</f>
        <v>0.19900000000000001</v>
      </c>
      <c r="AA66" s="132">
        <f>('2013'!Y66+2.5)/5</f>
        <v>0.20182390219999999</v>
      </c>
      <c r="AB66" s="216">
        <f t="shared" si="3"/>
        <v>0.20041195109999999</v>
      </c>
      <c r="AC66" s="6"/>
      <c r="AE66">
        <f t="shared" si="6"/>
        <v>0.43516678571428563</v>
      </c>
      <c r="AF66">
        <f t="shared" si="6"/>
        <v>0.35122449999999994</v>
      </c>
      <c r="AG66">
        <f t="shared" si="6"/>
        <v>0.4989148571428571</v>
      </c>
      <c r="AH66">
        <f t="shared" si="6"/>
        <v>0.51573105714285705</v>
      </c>
      <c r="AI66">
        <f t="shared" si="6"/>
        <v>0.47325344125000002</v>
      </c>
      <c r="AJ66">
        <f t="shared" si="6"/>
        <v>0.74466524125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0.3256193</v>
      </c>
      <c r="AO66">
        <f t="shared" si="6"/>
        <v>0.77886929999999999</v>
      </c>
      <c r="AP66">
        <f t="shared" si="6"/>
        <v>0.77117857142857149</v>
      </c>
      <c r="AQ66">
        <f t="shared" si="6"/>
        <v>0.51964285714285707</v>
      </c>
      <c r="AR66">
        <f t="shared" si="6"/>
        <v>0.54678571428571421</v>
      </c>
      <c r="AS66">
        <f t="shared" si="6"/>
        <v>0.52142857142857135</v>
      </c>
    </row>
    <row r="67" spans="1:45" ht="15" x14ac:dyDescent="0.25">
      <c r="A67" s="19" t="s">
        <v>76</v>
      </c>
      <c r="B67" s="3" t="s">
        <v>76</v>
      </c>
      <c r="C67" s="116">
        <f>IF(ISNUMBER('2013'!C67),(1-PRODUCT('2013'!C67,0.1)),"XXX")</f>
        <v>0.14999999999999991</v>
      </c>
      <c r="D67" s="116">
        <f>IFERROR(IF((LOG(100*'2013'!D67+1)/LOG(100+1))&gt;1,0,(1-(LOG(100*'2013'!D67+1)/LOG(100+1)))), 1)</f>
        <v>0</v>
      </c>
      <c r="E67" s="132" t="str">
        <f>IF(ISNUMBER('2013'!E67),IF(('2013'!E67/100)&gt;1,1,'2013'!E67/100),"XXX")</f>
        <v>XXX</v>
      </c>
      <c r="F67" s="116">
        <f>IF(ISNUMBER('2013'!F67),(1-(('2013'!F67-1)/4)),"XXX")</f>
        <v>0</v>
      </c>
      <c r="G67" s="116">
        <f>IF(ISNUMBER('2013'!G67),(1-('2013'!G67/10)),"XXX")</f>
        <v>0.14000000000000001</v>
      </c>
      <c r="H67" s="221">
        <f t="shared" si="1"/>
        <v>7.2499999999999981E-2</v>
      </c>
      <c r="I67" s="132" t="str">
        <f>IF(ISNUMBER('2013'!H67),'2013'!H67,"XXX")</f>
        <v>XXX</v>
      </c>
      <c r="J67" s="116">
        <f>IF(ISNUMBER('2013'!I67),'2013'!I67,"XXX")</f>
        <v>0.16870499999999999</v>
      </c>
      <c r="K67" s="116" t="str">
        <f>IF(ISNUMBER('2013'!J67),IF(('2013'!J67/5)&gt;1,1,'2013'!J67/5),"XXX")</f>
        <v>XXX</v>
      </c>
      <c r="L67" s="132" t="str">
        <f>IF(ISNUMBER('2013'!K67),'2013'!K67,"XXX")</f>
        <v>XXX</v>
      </c>
      <c r="M67" s="116">
        <f>IF(ISNUMBER('2013'!L67),IF(('2013'!L67/5)&gt;1,1,'2013'!L67/5),"XXX")</f>
        <v>0.22927024399999998</v>
      </c>
      <c r="N67" s="116">
        <f>IF(ISNUMBER('2013'!M67),(1-('2013'!M67/100)),"XXX")</f>
        <v>0.41650222780000001</v>
      </c>
      <c r="O67" s="116">
        <f>IF(ISNUMBER('2013'!N67),IF(('2013'!N67/10)&gt;1,1,'2013'!N67/10),"XXX")</f>
        <v>0.76</v>
      </c>
      <c r="P67" s="222" t="str">
        <f>IF(ISNUMBER('2013'!O67),('2013'!O67/100),"XXX")</f>
        <v>XXX</v>
      </c>
      <c r="Q67" s="222">
        <f>'2013'!P67</f>
        <v>0.29656302928924561</v>
      </c>
      <c r="R67" s="222">
        <f>IF(ISNUMBER('2013'!Q67),('2013'!Q67/100),"XXX")</f>
        <v>0.26899999999999996</v>
      </c>
      <c r="S67" s="222">
        <f>IF(ISNUMBER('2013'!R67),('2013'!R67/100),"XXX")</f>
        <v>0.73134550000000009</v>
      </c>
      <c r="T67" s="116">
        <f>IF(ISNUMBER('2013'!S67),(1-('2013'!S67/100)),"XXX")</f>
        <v>0.99590000000000001</v>
      </c>
      <c r="U67" s="132" t="str">
        <f>IF(ISNUMBER('2013'!T67),'2013'!T67,"XXX")</f>
        <v>XXX</v>
      </c>
      <c r="V67" s="132" t="str">
        <f>IF(ISNUMBER('2013'!U67),'2013'!U67,"XXX")</f>
        <v>XXX</v>
      </c>
      <c r="W67" s="132" t="str">
        <f>IF(ISNUMBER('2013'!V67),'2013'!V67,"XXX")</f>
        <v>XXX</v>
      </c>
      <c r="X67" s="132" t="str">
        <f>IF(ISNUMBER('2013'!W67),'2013'!W67,"XXX")</f>
        <v>XXX</v>
      </c>
      <c r="Y67" s="172">
        <f t="shared" si="2"/>
        <v>0.47959910010892448</v>
      </c>
      <c r="Z67" s="116">
        <f>'2013'!X67</f>
        <v>0.41899999999999998</v>
      </c>
      <c r="AA67" s="132">
        <f>('2013'!Y67+2.5)/5</f>
        <v>0.30943833580000002</v>
      </c>
      <c r="AB67" s="216">
        <f t="shared" si="3"/>
        <v>0.36421916789999997</v>
      </c>
      <c r="AC67" s="6"/>
      <c r="AE67">
        <f t="shared" si="6"/>
        <v>0.16870499999999999</v>
      </c>
      <c r="AF67">
        <f t="shared" si="6"/>
        <v>0.16870499999999999</v>
      </c>
      <c r="AG67" t="str">
        <f t="shared" si="6"/>
        <v>XXX</v>
      </c>
      <c r="AH67">
        <f t="shared" si="6"/>
        <v>0.22927024399999998</v>
      </c>
      <c r="AI67">
        <f t="shared" si="6"/>
        <v>0.32288623589999998</v>
      </c>
      <c r="AJ67">
        <f t="shared" si="6"/>
        <v>0.58825111389999996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0.86362274999999999</v>
      </c>
      <c r="AP67">
        <f t="shared" si="6"/>
        <v>0.99590000000000001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5">
      <c r="A68" s="19" t="s">
        <v>77</v>
      </c>
      <c r="B68" s="3" t="s">
        <v>77</v>
      </c>
      <c r="C68" s="116">
        <f>IF(ISNUMBER('2013'!C68),(1-PRODUCT('2013'!C68,0.1)),"XXX")</f>
        <v>0.78</v>
      </c>
      <c r="D68" s="116">
        <f>IFERROR(IF((LOG(100*'2013'!D68+1)/LOG(100+1))&gt;1,0,(1-(LOG(100*'2013'!D68+1)/LOG(100+1)))), 1)</f>
        <v>1</v>
      </c>
      <c r="E68" s="132">
        <f>IF(ISNUMBER('2013'!E68),IF(('2013'!E68/100)&gt;1,1,'2013'!E68/100),"XXX")</f>
        <v>0.98333333333333339</v>
      </c>
      <c r="F68" s="116">
        <f>IF(ISNUMBER('2013'!F68),(1-(('2013'!F68-1)/4)),"XXX")</f>
        <v>1</v>
      </c>
      <c r="G68" s="116">
        <f>IF(ISNUMBER('2013'!G68),(1-('2013'!G68/10)),"XXX")</f>
        <v>0.87</v>
      </c>
      <c r="H68" s="221">
        <f t="shared" ref="H68:H131" si="7">AVERAGE(C68:G68)</f>
        <v>0.92666666666666675</v>
      </c>
      <c r="I68" s="132">
        <f>IF(ISNUMBER('2013'!H68),'2013'!H68,"XXX")</f>
        <v>0.75285714285714278</v>
      </c>
      <c r="J68" s="116">
        <f>IF(ISNUMBER('2013'!I68),'2013'!I68,"XXX")</f>
        <v>0.67962</v>
      </c>
      <c r="K68" s="116">
        <f>IF(ISNUMBER('2013'!J68),IF(('2013'!J68/5)&gt;1,1,'2013'!J68/5),"XXX")</f>
        <v>0.81093799999999994</v>
      </c>
      <c r="L68" s="132">
        <f>IF(ISNUMBER('2013'!K68),'2013'!K68,"XXX")</f>
        <v>0.81285714285714294</v>
      </c>
      <c r="M68" s="116">
        <f>IF(ISNUMBER('2013'!L68),IF(('2013'!L68/5)&gt;1,1,'2013'!L68/5),"XXX")</f>
        <v>1</v>
      </c>
      <c r="N68" s="116">
        <f>IF(ISNUMBER('2013'!M68),(1-('2013'!M68/100)),"XXX")</f>
        <v>0.85709883689999999</v>
      </c>
      <c r="O68" s="116">
        <f>IF(ISNUMBER('2013'!N68),IF(('2013'!N68/10)&gt;1,1,'2013'!N68/10),"XXX")</f>
        <v>1</v>
      </c>
      <c r="P68" s="222">
        <f>IF(ISNUMBER('2013'!O68),('2013'!O68/100),"XXX")</f>
        <v>0.70400000000000007</v>
      </c>
      <c r="Q68" s="222" t="str">
        <f>'2013'!P68</f>
        <v>XXX</v>
      </c>
      <c r="R68" s="222">
        <f>IF(ISNUMBER('2013'!Q68),('2013'!Q68/100),"XXX")</f>
        <v>0.73799999999999999</v>
      </c>
      <c r="S68" s="222">
        <f>IF(ISNUMBER('2013'!R68),('2013'!R68/100),"XXX")</f>
        <v>0.82980860000000012</v>
      </c>
      <c r="T68" s="116">
        <f>IF(ISNUMBER('2013'!S68),(1-('2013'!S68/100)),"XXX")</f>
        <v>1</v>
      </c>
      <c r="U68" s="132">
        <f>IF(ISNUMBER('2013'!T68),'2013'!T68,"XXX")</f>
        <v>0.80428571428571427</v>
      </c>
      <c r="V68" s="132">
        <f>IF(ISNUMBER('2013'!U68),'2013'!U68,"XXX")</f>
        <v>0.74642857142857133</v>
      </c>
      <c r="W68" s="132">
        <f>IF(ISNUMBER('2013'!V68),'2013'!V68,"XXX")</f>
        <v>0.73428571428571421</v>
      </c>
      <c r="X68" s="132">
        <f>IF(ISNUMBER('2013'!W68),'2013'!W68,"XXX")</f>
        <v>0.62142857142857133</v>
      </c>
      <c r="Y68" s="172">
        <f t="shared" ref="Y68:Y132" si="8">AVERAGE(AE68,AG68,AI68,AK68,AM68,AO68,AQ68,AS68)</f>
        <v>0.80185051837767851</v>
      </c>
      <c r="Z68" s="116">
        <f>'2013'!X68</f>
        <v>0.88700000000000001</v>
      </c>
      <c r="AA68" s="132">
        <f>('2013'!Y68+2.5)/5</f>
        <v>0.77191832059999999</v>
      </c>
      <c r="AB68" s="216">
        <f t="shared" ref="AB68:AB131" si="9">AVERAGE(Z68:AA68)</f>
        <v>0.8294591603</v>
      </c>
      <c r="AC68" s="6"/>
      <c r="AE68">
        <f t="shared" si="6"/>
        <v>0.71623857142857139</v>
      </c>
      <c r="AF68">
        <f t="shared" si="6"/>
        <v>0.74527900000000002</v>
      </c>
      <c r="AG68">
        <f t="shared" si="6"/>
        <v>0.81189757142857144</v>
      </c>
      <c r="AH68">
        <f t="shared" si="6"/>
        <v>0.90642857142857147</v>
      </c>
      <c r="AI68">
        <f t="shared" si="6"/>
        <v>0.92854941845000005</v>
      </c>
      <c r="AJ68">
        <f t="shared" si="6"/>
        <v>0.92854941845000005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0.90214285714285714</v>
      </c>
      <c r="AQ68">
        <f t="shared" si="6"/>
        <v>0.77535714285714286</v>
      </c>
      <c r="AR68">
        <f t="shared" si="6"/>
        <v>0.74035714285714271</v>
      </c>
      <c r="AS68">
        <f t="shared" si="6"/>
        <v>0.67785714285714271</v>
      </c>
    </row>
    <row r="69" spans="1:45" ht="15" x14ac:dyDescent="0.25">
      <c r="A69" s="19" t="s">
        <v>78</v>
      </c>
      <c r="B69" s="3" t="s">
        <v>78</v>
      </c>
      <c r="C69" s="116">
        <f>IF(ISNUMBER('2013'!C69),(1-PRODUCT('2013'!C69,0.1)),"XXX")</f>
        <v>0.22999999999999998</v>
      </c>
      <c r="D69" s="116">
        <f>IFERROR(IF((LOG(100*'2013'!D69+1)/LOG(100+1))&gt;1,0,(1-(LOG(100*'2013'!D69+1)/LOG(100+1)))), 1)</f>
        <v>9.3373695061726103E-2</v>
      </c>
      <c r="E69" s="132">
        <f>IF(ISNUMBER('2013'!E69),IF(('2013'!E69/100)&gt;1,1,'2013'!E69/100),"XXX")</f>
        <v>0.77666666666666673</v>
      </c>
      <c r="F69" s="116">
        <f>IF(ISNUMBER('2013'!F69),(1-(('2013'!F69-1)/4)),"XXX")</f>
        <v>0.25</v>
      </c>
      <c r="G69" s="116">
        <f>IF(ISNUMBER('2013'!G69),(1-('2013'!G69/10)),"XXX")</f>
        <v>0.24</v>
      </c>
      <c r="H69" s="221">
        <f t="shared" si="7"/>
        <v>0.31800807234567857</v>
      </c>
      <c r="I69" s="132">
        <f>IF(ISNUMBER('2013'!H69),'2013'!H69,"XXX")</f>
        <v>0.70285714285714285</v>
      </c>
      <c r="J69" s="116">
        <f>IF(ISNUMBER('2013'!I69),'2013'!I69,"XXX")</f>
        <v>0.70294499999999993</v>
      </c>
      <c r="K69" s="116">
        <f>IF(ISNUMBER('2013'!J69),IF(('2013'!J69/5)&gt;1,1,'2013'!J69/5),"XXX")</f>
        <v>0.78952200000000006</v>
      </c>
      <c r="L69" s="132">
        <f>IF(ISNUMBER('2013'!K69),'2013'!K69,"XXX")</f>
        <v>0.55714285714285716</v>
      </c>
      <c r="M69" s="116">
        <f>IF(ISNUMBER('2013'!L69),IF(('2013'!L69/5)&gt;1,1,'2013'!L69/5),"XXX")</f>
        <v>0.89774971000000003</v>
      </c>
      <c r="N69" s="116">
        <f>IF(ISNUMBER('2013'!M69),(1-('2013'!M69/100)),"XXX")</f>
        <v>0.7734582901</v>
      </c>
      <c r="O69" s="116">
        <f>IF(ISNUMBER('2013'!N69),IF(('2013'!N69/10)&gt;1,1,'2013'!N69/10),"XXX")</f>
        <v>1</v>
      </c>
      <c r="P69" s="222">
        <f>IF(ISNUMBER('2013'!O69),('2013'!O69/100),"XXX")</f>
        <v>0.81099999999999994</v>
      </c>
      <c r="Q69" s="222">
        <f>'2013'!P69</f>
        <v>0.2</v>
      </c>
      <c r="R69" s="222" t="str">
        <f>IF(ISNUMBER('2013'!Q69),('2013'!Q69/100),"XXX")</f>
        <v>XXX</v>
      </c>
      <c r="S69" s="222">
        <f>IF(ISNUMBER('2013'!R69),('2013'!R69/100),"XXX")</f>
        <v>0.88366400000000001</v>
      </c>
      <c r="T69" s="116">
        <f>IF(ISNUMBER('2013'!S69),(1-('2013'!S69/100)),"XXX")</f>
        <v>1</v>
      </c>
      <c r="U69" s="132">
        <f>IF(ISNUMBER('2013'!T69),'2013'!T69,"XXX")</f>
        <v>0.69571428571428573</v>
      </c>
      <c r="V69" s="132">
        <f>IF(ISNUMBER('2013'!U69),'2013'!U69,"XXX")</f>
        <v>0.63214285714285712</v>
      </c>
      <c r="W69" s="132">
        <f>IF(ISNUMBER('2013'!V69),'2013'!V69,"XXX")</f>
        <v>0.61142857142857143</v>
      </c>
      <c r="X69" s="132">
        <f>IF(ISNUMBER('2013'!W69),'2013'!W69,"XXX")</f>
        <v>0.52857142857142858</v>
      </c>
      <c r="Y69" s="172">
        <f t="shared" si="8"/>
        <v>0.68663725893482153</v>
      </c>
      <c r="Z69" s="116">
        <f>'2013'!X69</f>
        <v>0.73599999999999999</v>
      </c>
      <c r="AA69" s="132">
        <f>('2013'!Y69+2.5)/5</f>
        <v>0.64260945320000007</v>
      </c>
      <c r="AB69" s="216">
        <f t="shared" si="9"/>
        <v>0.68930472660000008</v>
      </c>
      <c r="AC69" s="6"/>
      <c r="AE69">
        <f t="shared" ref="AE69:AS85" si="10">IF(ISNUMBER(AVERAGE(I69:J69)),AVERAGE(I69:J69),"XXX")</f>
        <v>0.70290107142857139</v>
      </c>
      <c r="AF69">
        <f t="shared" si="10"/>
        <v>0.74623349999999999</v>
      </c>
      <c r="AG69">
        <f t="shared" si="10"/>
        <v>0.67333242857142861</v>
      </c>
      <c r="AH69">
        <f t="shared" si="10"/>
        <v>0.7274462835714286</v>
      </c>
      <c r="AI69">
        <f t="shared" si="10"/>
        <v>0.83560400005000002</v>
      </c>
      <c r="AJ69">
        <f t="shared" si="10"/>
        <v>0.88672914505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0.84785714285714286</v>
      </c>
      <c r="AQ69">
        <f t="shared" si="10"/>
        <v>0.66392857142857142</v>
      </c>
      <c r="AR69">
        <f t="shared" si="10"/>
        <v>0.62178571428571427</v>
      </c>
      <c r="AS69">
        <f t="shared" si="10"/>
        <v>0.57000000000000006</v>
      </c>
    </row>
    <row r="70" spans="1:45" ht="15" x14ac:dyDescent="0.25">
      <c r="A70" s="19" t="s">
        <v>79</v>
      </c>
      <c r="B70" s="3" t="s">
        <v>79</v>
      </c>
      <c r="C70" s="116">
        <f>IF(ISNUMBER('2013'!C70),(1-PRODUCT('2013'!C70,0.1)),"XXX")</f>
        <v>0.8</v>
      </c>
      <c r="D70" s="116">
        <f>IFERROR(IF((LOG(100*'2013'!D70+1)/LOG(100+1))&gt;1,0,(1-(LOG(100*'2013'!D70+1)/LOG(100+1)))), 1)</f>
        <v>1</v>
      </c>
      <c r="E70" s="132">
        <f>IF(ISNUMBER('2013'!E70),IF(('2013'!E70/100)&gt;1,1,'2013'!E70/100),"XXX")</f>
        <v>0.78166666666666684</v>
      </c>
      <c r="F70" s="116">
        <f>IF(ISNUMBER('2013'!F70),(1-(('2013'!F70-1)/4)),"XXX")</f>
        <v>0.75</v>
      </c>
      <c r="G70" s="116">
        <f>IF(ISNUMBER('2013'!G70),(1-('2013'!G70/10)),"XXX")</f>
        <v>0.71</v>
      </c>
      <c r="H70" s="221">
        <f t="shared" si="7"/>
        <v>0.80833333333333335</v>
      </c>
      <c r="I70" s="132">
        <f>IF(ISNUMBER('2013'!H70),'2013'!H70,"XXX")</f>
        <v>0.76428571428571423</v>
      </c>
      <c r="J70" s="116">
        <f>IF(ISNUMBER('2013'!I70),'2013'!I70,"XXX")</f>
        <v>0.6721950000000001</v>
      </c>
      <c r="K70" s="116">
        <f>IF(ISNUMBER('2013'!J70),IF(('2013'!J70/5)&gt;1,1,'2013'!J70/5),"XXX")</f>
        <v>0.54312000000000005</v>
      </c>
      <c r="L70" s="132">
        <f>IF(ISNUMBER('2013'!K70),'2013'!K70,"XXX")</f>
        <v>0.66857142857142848</v>
      </c>
      <c r="M70" s="116">
        <f>IF(ISNUMBER('2013'!L70),IF(('2013'!L70/5)&gt;1,1,'2013'!L70/5),"XXX")</f>
        <v>1</v>
      </c>
      <c r="N70" s="116">
        <f>IF(ISNUMBER('2013'!M70),(1-('2013'!M70/100)),"XXX")</f>
        <v>0.77773694989999997</v>
      </c>
      <c r="O70" s="116">
        <f>IF(ISNUMBER('2013'!N70),IF(('2013'!N70/10)&gt;1,1,'2013'!N70/10),"XXX")</f>
        <v>1</v>
      </c>
      <c r="P70" s="222">
        <f>IF(ISNUMBER('2013'!O70),('2013'!O70/100),"XXX")</f>
        <v>0.90200000000000002</v>
      </c>
      <c r="Q70" s="222" t="str">
        <f>'2013'!P70</f>
        <v>XXX</v>
      </c>
      <c r="R70" s="222">
        <f>IF(ISNUMBER('2013'!Q70),('2013'!Q70/100),"XXX")</f>
        <v>0.42599999999999999</v>
      </c>
      <c r="S70" s="222">
        <f>IF(ISNUMBER('2013'!R70),('2013'!R70/100),"XXX")</f>
        <v>0.75178439999999991</v>
      </c>
      <c r="T70" s="116">
        <f>IF(ISNUMBER('2013'!S70),(1-('2013'!S70/100)),"XXX")</f>
        <v>1</v>
      </c>
      <c r="U70" s="132">
        <f>IF(ISNUMBER('2013'!T70),'2013'!T70,"XXX")</f>
        <v>0.58285714285714285</v>
      </c>
      <c r="V70" s="132">
        <f>IF(ISNUMBER('2013'!U70),'2013'!U70,"XXX")</f>
        <v>0.41928571428571432</v>
      </c>
      <c r="W70" s="132">
        <f>IF(ISNUMBER('2013'!V70),'2013'!V70,"XXX")</f>
        <v>0.57428571428571418</v>
      </c>
      <c r="X70" s="132">
        <f>IF(ISNUMBER('2013'!W70),'2013'!W70,"XXX")</f>
        <v>0.34285714285714286</v>
      </c>
      <c r="Y70" s="172">
        <f t="shared" si="8"/>
        <v>0.67818620044017863</v>
      </c>
      <c r="Z70" s="116">
        <f>'2013'!X70</f>
        <v>0.86699999999999999</v>
      </c>
      <c r="AA70" s="132">
        <f>('2013'!Y70+2.5)/5</f>
        <v>0.70212666979999994</v>
      </c>
      <c r="AB70" s="216">
        <f t="shared" si="9"/>
        <v>0.78456333489999996</v>
      </c>
      <c r="AC70" s="6"/>
      <c r="AE70">
        <f t="shared" si="10"/>
        <v>0.71824035714285717</v>
      </c>
      <c r="AF70">
        <f t="shared" si="10"/>
        <v>0.60765750000000007</v>
      </c>
      <c r="AG70">
        <f t="shared" si="10"/>
        <v>0.60584571428571432</v>
      </c>
      <c r="AH70">
        <f t="shared" si="10"/>
        <v>0.8342857142857143</v>
      </c>
      <c r="AI70">
        <f t="shared" si="10"/>
        <v>0.88886847494999999</v>
      </c>
      <c r="AJ70">
        <f t="shared" si="10"/>
        <v>0.88886847494999999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0.79142857142857137</v>
      </c>
      <c r="AQ70">
        <f t="shared" si="10"/>
        <v>0.50107142857142861</v>
      </c>
      <c r="AR70">
        <f t="shared" si="10"/>
        <v>0.49678571428571427</v>
      </c>
      <c r="AS70">
        <f t="shared" si="10"/>
        <v>0.45857142857142852</v>
      </c>
    </row>
    <row r="71" spans="1:45" ht="15" x14ac:dyDescent="0.25">
      <c r="A71" s="19" t="s">
        <v>80</v>
      </c>
      <c r="B71" s="3" t="s">
        <v>80</v>
      </c>
      <c r="C71" s="116">
        <f>IF(ISNUMBER('2013'!C71),(1-PRODUCT('2013'!C71,0.1)),"XXX")</f>
        <v>0.37</v>
      </c>
      <c r="D71" s="116">
        <f>IFERROR(IF((LOG(100*'2013'!D71+1)/LOG(100+1))&gt;1,0,(1-(LOG(100*'2013'!D71+1)/LOG(100+1)))), 1)</f>
        <v>1</v>
      </c>
      <c r="E71" s="132">
        <f>IF(ISNUMBER('2013'!E71),IF(('2013'!E71/100)&gt;1,1,'2013'!E71/100),"XXX")</f>
        <v>0.62833333333333341</v>
      </c>
      <c r="F71" s="116">
        <f>IF(ISNUMBER('2013'!F71),(1-(('2013'!F71-1)/4)),"XXX")</f>
        <v>0.5</v>
      </c>
      <c r="G71" s="116">
        <f>IF(ISNUMBER('2013'!G71),(1-('2013'!G71/10)),"XXX")</f>
        <v>0.5</v>
      </c>
      <c r="H71" s="221">
        <f t="shared" si="7"/>
        <v>0.59966666666666668</v>
      </c>
      <c r="I71" s="132">
        <f>IF(ISNUMBER('2013'!H71),'2013'!H71,"XXX")</f>
        <v>0.49857142857142855</v>
      </c>
      <c r="J71" s="116">
        <f>IF(ISNUMBER('2013'!I71),'2013'!I71,"XXX")</f>
        <v>0.27104</v>
      </c>
      <c r="K71" s="116">
        <f>IF(ISNUMBER('2013'!J71),IF(('2013'!J71/5)&gt;1,1,'2013'!J71/5),"XXX")</f>
        <v>0.93408000000000002</v>
      </c>
      <c r="L71" s="132">
        <f>IF(ISNUMBER('2013'!K71),'2013'!K71,"XXX")</f>
        <v>0.48714285714285716</v>
      </c>
      <c r="M71" s="116">
        <f>IF(ISNUMBER('2013'!L71),IF(('2013'!L71/5)&gt;1,1,'2013'!L71/5),"XXX")</f>
        <v>0.59443840999999997</v>
      </c>
      <c r="N71" s="116">
        <f>IF(ISNUMBER('2013'!M71),(1-('2013'!M71/100)),"XXX")</f>
        <v>0.80522111890000003</v>
      </c>
      <c r="O71" s="116">
        <f>IF(ISNUMBER('2013'!N71),IF(('2013'!N71/10)&gt;1,1,'2013'!N71/10),"XXX")</f>
        <v>0.442</v>
      </c>
      <c r="P71" s="222">
        <f>IF(ISNUMBER('2013'!O71),('2013'!O71/100),"XXX")</f>
        <v>0.30299999999999999</v>
      </c>
      <c r="Q71" s="222">
        <f>'2013'!P71</f>
        <v>0.3024594783782959</v>
      </c>
      <c r="R71" s="222">
        <f>IF(ISNUMBER('2013'!Q71),('2013'!Q71/100),"XXX")</f>
        <v>0.14300000000000002</v>
      </c>
      <c r="S71" s="222">
        <f>IF(ISNUMBER('2013'!R71),('2013'!R71/100),"XXX")</f>
        <v>0.59556209999999998</v>
      </c>
      <c r="T71" s="116">
        <f>IF(ISNUMBER('2013'!S71),(1-('2013'!S71/100)),"XXX")</f>
        <v>0.99390000000000001</v>
      </c>
      <c r="U71" s="132">
        <f>IF(ISNUMBER('2013'!T71),'2013'!T71,"XXX")</f>
        <v>0.57714285714285718</v>
      </c>
      <c r="V71" s="132">
        <f>IF(ISNUMBER('2013'!U71),'2013'!U71,"XXX")</f>
        <v>0.46499999999999997</v>
      </c>
      <c r="W71" s="132">
        <f>IF(ISNUMBER('2013'!V71),'2013'!V71,"XXX")</f>
        <v>0.62428571428571433</v>
      </c>
      <c r="X71" s="132">
        <f>IF(ISNUMBER('2013'!W71),'2013'!W71,"XXX")</f>
        <v>0.45285714285714285</v>
      </c>
      <c r="Y71" s="172">
        <f t="shared" si="8"/>
        <v>0.53060631920489354</v>
      </c>
      <c r="Z71" s="116">
        <f>'2013'!X71</f>
        <v>0.81200000000000006</v>
      </c>
      <c r="AA71" s="132">
        <f>('2013'!Y71+2.5)/5</f>
        <v>0.62192488899999998</v>
      </c>
      <c r="AB71" s="216">
        <f t="shared" si="9"/>
        <v>0.71696244450000002</v>
      </c>
      <c r="AC71" s="6"/>
      <c r="AE71">
        <f t="shared" si="10"/>
        <v>0.38480571428571431</v>
      </c>
      <c r="AF71">
        <f t="shared" si="10"/>
        <v>0.60255999999999998</v>
      </c>
      <c r="AG71">
        <f t="shared" si="10"/>
        <v>0.71061142857142856</v>
      </c>
      <c r="AH71">
        <f t="shared" si="10"/>
        <v>0.54079063357142854</v>
      </c>
      <c r="AI71">
        <f t="shared" si="10"/>
        <v>0.69982976445</v>
      </c>
      <c r="AJ71">
        <f t="shared" si="10"/>
        <v>0.62361055944999999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0.79473104999999999</v>
      </c>
      <c r="AP71">
        <f t="shared" si="10"/>
        <v>0.78552142857142859</v>
      </c>
      <c r="AQ71">
        <f t="shared" si="10"/>
        <v>0.52107142857142863</v>
      </c>
      <c r="AR71">
        <f t="shared" si="10"/>
        <v>0.54464285714285721</v>
      </c>
      <c r="AS71">
        <f t="shared" si="10"/>
        <v>0.53857142857142859</v>
      </c>
    </row>
    <row r="72" spans="1:45" ht="15" x14ac:dyDescent="0.25">
      <c r="A72" s="19" t="s">
        <v>81</v>
      </c>
      <c r="B72" s="3" t="s">
        <v>81</v>
      </c>
      <c r="C72" s="116">
        <f>IF(ISNUMBER('2013'!C72),(1-PRODUCT('2013'!C72,0.1)),"XXX")</f>
        <v>0.62999999999999989</v>
      </c>
      <c r="D72" s="116">
        <f>IFERROR(IF((LOG(100*'2013'!D72+1)/LOG(100+1))&gt;1,0,(1-(LOG(100*'2013'!D72+1)/LOG(100+1)))), 1)</f>
        <v>1</v>
      </c>
      <c r="E72" s="132">
        <f>IF(ISNUMBER('2013'!E72),IF(('2013'!E72/100)&gt;1,1,'2013'!E72/100),"XXX")</f>
        <v>0.89333333333333342</v>
      </c>
      <c r="F72" s="116">
        <f>IF(ISNUMBER('2013'!F72),(1-(('2013'!F72-1)/4)),"XXX")</f>
        <v>0.75</v>
      </c>
      <c r="G72" s="116">
        <f>IF(ISNUMBER('2013'!G72),(1-('2013'!G72/10)),"XXX")</f>
        <v>0.7</v>
      </c>
      <c r="H72" s="221">
        <f t="shared" si="7"/>
        <v>0.79466666666666674</v>
      </c>
      <c r="I72" s="132">
        <f>IF(ISNUMBER('2013'!H72),'2013'!H72,"XXX")</f>
        <v>0.86142857142857143</v>
      </c>
      <c r="J72" s="116">
        <f>IF(ISNUMBER('2013'!I72),'2013'!I72,"XXX")</f>
        <v>0.75065999999999999</v>
      </c>
      <c r="K72" s="116">
        <f>IF(ISNUMBER('2013'!J72),IF(('2013'!J72/5)&gt;1,1,'2013'!J72/5),"XXX")</f>
        <v>0.52893600000000007</v>
      </c>
      <c r="L72" s="132">
        <f>IF(ISNUMBER('2013'!K72),'2013'!K72,"XXX")</f>
        <v>0.73000000000000009</v>
      </c>
      <c r="M72" s="116">
        <f>IF(ISNUMBER('2013'!L72),IF(('2013'!L72/5)&gt;1,1,'2013'!L72/5),"XXX")</f>
        <v>1</v>
      </c>
      <c r="N72" s="116">
        <f>IF(ISNUMBER('2013'!M72),(1-('2013'!M72/100)),"XXX")</f>
        <v>0.87298719410000003</v>
      </c>
      <c r="O72" s="116">
        <f>IF(ISNUMBER('2013'!N72),IF(('2013'!N72/10)&gt;1,1,'2013'!N72/10),"XXX")</f>
        <v>1</v>
      </c>
      <c r="P72" s="222">
        <f>IF(ISNUMBER('2013'!O72),('2013'!O72/100),"XXX")</f>
        <v>1</v>
      </c>
      <c r="Q72" s="222" t="str">
        <f>'2013'!P72</f>
        <v>XXX</v>
      </c>
      <c r="R72" s="222">
        <f>IF(ISNUMBER('2013'!Q72),('2013'!Q72/100),"XXX")</f>
        <v>1</v>
      </c>
      <c r="S72" s="222">
        <f>IF(ISNUMBER('2013'!R72),('2013'!R72/100),"XXX")</f>
        <v>0.88473010000000007</v>
      </c>
      <c r="T72" s="116">
        <f>IF(ISNUMBER('2013'!S72),(1-('2013'!S72/100)),"XXX")</f>
        <v>1</v>
      </c>
      <c r="U72" s="132">
        <f>IF(ISNUMBER('2013'!T72),'2013'!T72,"XXX")</f>
        <v>0.82714285714285718</v>
      </c>
      <c r="V72" s="132">
        <f>IF(ISNUMBER('2013'!U72),'2013'!U72,"XXX")</f>
        <v>0.74928571428571433</v>
      </c>
      <c r="W72" s="132">
        <f>IF(ISNUMBER('2013'!V72),'2013'!V72,"XXX")</f>
        <v>0.66428571428571437</v>
      </c>
      <c r="X72" s="132">
        <f>IF(ISNUMBER('2013'!W72),'2013'!W72,"XXX")</f>
        <v>0.59428571428571431</v>
      </c>
      <c r="Y72" s="172">
        <f t="shared" si="8"/>
        <v>0.84148386659553587</v>
      </c>
      <c r="Z72" s="116">
        <f>'2013'!X72</f>
        <v>0.82499999999999996</v>
      </c>
      <c r="AA72" s="132">
        <f>('2013'!Y72+2.5)/5</f>
        <v>0.73246340760000006</v>
      </c>
      <c r="AB72" s="216">
        <f t="shared" si="9"/>
        <v>0.77873170380000001</v>
      </c>
      <c r="AC72" s="6"/>
      <c r="AE72">
        <f t="shared" si="10"/>
        <v>0.80604428571428577</v>
      </c>
      <c r="AF72">
        <f t="shared" si="10"/>
        <v>0.63979800000000009</v>
      </c>
      <c r="AG72">
        <f t="shared" si="10"/>
        <v>0.62946800000000014</v>
      </c>
      <c r="AH72">
        <f t="shared" si="10"/>
        <v>0.86499999999999999</v>
      </c>
      <c r="AI72">
        <f t="shared" si="10"/>
        <v>0.93649359705000002</v>
      </c>
      <c r="AJ72">
        <f t="shared" si="10"/>
        <v>0.93649359705000002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0.91357142857142859</v>
      </c>
      <c r="AQ72">
        <f t="shared" si="10"/>
        <v>0.78821428571428576</v>
      </c>
      <c r="AR72">
        <f t="shared" si="10"/>
        <v>0.70678571428571435</v>
      </c>
      <c r="AS72">
        <f t="shared" si="10"/>
        <v>0.62928571428571434</v>
      </c>
    </row>
    <row r="73" spans="1:45" ht="15" x14ac:dyDescent="0.25">
      <c r="A73" s="19" t="s">
        <v>82</v>
      </c>
      <c r="B73" s="3" t="s">
        <v>82</v>
      </c>
      <c r="C73" s="116">
        <f>IF(ISNUMBER('2013'!C73),(1-PRODUCT('2013'!C73,0.1)),"XXX")</f>
        <v>0.37999999999999989</v>
      </c>
      <c r="D73" s="116">
        <f>IFERROR(IF((LOG(100*'2013'!D73+1)/LOG(100+1))&gt;1,0,(1-(LOG(100*'2013'!D73+1)/LOG(100+1)))), 1)</f>
        <v>1</v>
      </c>
      <c r="E73" s="132">
        <f>IF(ISNUMBER('2013'!E73),IF(('2013'!E73/100)&gt;1,1,'2013'!E73/100),"XXX")</f>
        <v>0.98</v>
      </c>
      <c r="F73" s="116">
        <f>IF(ISNUMBER('2013'!F73),(1-(('2013'!F73-1)/4)),"XXX")</f>
        <v>0.5</v>
      </c>
      <c r="G73" s="116">
        <f>IF(ISNUMBER('2013'!G73),(1-('2013'!G73/10)),"XXX")</f>
        <v>0.26</v>
      </c>
      <c r="H73" s="221">
        <f t="shared" si="7"/>
        <v>0.624</v>
      </c>
      <c r="I73" s="132">
        <f>IF(ISNUMBER('2013'!H73),'2013'!H73,"XXX")</f>
        <v>0.61857142857142855</v>
      </c>
      <c r="J73" s="116">
        <f>IF(ISNUMBER('2013'!I73),'2013'!I73,"XXX")</f>
        <v>0.29100000000000004</v>
      </c>
      <c r="K73" s="116">
        <f>IF(ISNUMBER('2013'!J73),IF(('2013'!J73/5)&gt;1,1,'2013'!J73/5),"XXX")</f>
        <v>0.61130799999999996</v>
      </c>
      <c r="L73" s="132">
        <f>IF(ISNUMBER('2013'!K73),'2013'!K73,"XXX")</f>
        <v>0.66285714285714281</v>
      </c>
      <c r="M73" s="116">
        <f>IF(ISNUMBER('2013'!L73),IF(('2013'!L73/5)&gt;1,1,'2013'!L73/5),"XXX")</f>
        <v>0.88214855199999997</v>
      </c>
      <c r="N73" s="116">
        <f>IF(ISNUMBER('2013'!M73),(1-('2013'!M73/100)),"XXX")</f>
        <v>0.77866514209999993</v>
      </c>
      <c r="O73" s="116">
        <f>IF(ISNUMBER('2013'!N73),IF(('2013'!N73/10)&gt;1,1,'2013'!N73/10),"XXX")</f>
        <v>0.98290980564462005</v>
      </c>
      <c r="P73" s="222" t="str">
        <f>IF(ISNUMBER('2013'!O73),('2013'!O73/100),"XXX")</f>
        <v>XXX</v>
      </c>
      <c r="Q73" s="222">
        <f>'2013'!P73</f>
        <v>0.35469357967376708</v>
      </c>
      <c r="R73" s="222">
        <f>IF(ISNUMBER('2013'!Q73),('2013'!Q73/100),"XXX")</f>
        <v>9.6999999999999989E-2</v>
      </c>
      <c r="S73" s="222">
        <f>IF(ISNUMBER('2013'!R73),('2013'!R73/100),"XXX")</f>
        <v>0.85574090000000003</v>
      </c>
      <c r="T73" s="116">
        <f>IF(ISNUMBER('2013'!S73),(1-('2013'!S73/100)),"XXX")</f>
        <v>0.99880000000000002</v>
      </c>
      <c r="U73" s="132">
        <f>IF(ISNUMBER('2013'!T73),'2013'!T73,"XXX")</f>
        <v>0.72428571428571431</v>
      </c>
      <c r="V73" s="132">
        <f>IF(ISNUMBER('2013'!U73),'2013'!U73,"XXX")</f>
        <v>0.58785714285714286</v>
      </c>
      <c r="W73" s="132">
        <f>IF(ISNUMBER('2013'!V73),'2013'!V73,"XXX")</f>
        <v>0.67</v>
      </c>
      <c r="X73" s="132">
        <f>IF(ISNUMBER('2013'!W73),'2013'!W73,"XXX")</f>
        <v>0.59428571428571431</v>
      </c>
      <c r="Y73" s="172">
        <f t="shared" si="8"/>
        <v>0.66831455799500938</v>
      </c>
      <c r="Z73" s="116">
        <f>'2013'!X73</f>
        <v>0.26300000000000001</v>
      </c>
      <c r="AA73" s="132">
        <f>('2013'!Y73+2.5)/5</f>
        <v>0.3583280324</v>
      </c>
      <c r="AB73" s="216">
        <f t="shared" si="9"/>
        <v>0.3106640162</v>
      </c>
      <c r="AC73" s="6"/>
      <c r="AE73">
        <f t="shared" si="10"/>
        <v>0.45478571428571429</v>
      </c>
      <c r="AF73">
        <f t="shared" si="10"/>
        <v>0.451154</v>
      </c>
      <c r="AG73">
        <f t="shared" si="10"/>
        <v>0.63708257142857139</v>
      </c>
      <c r="AH73">
        <f t="shared" si="10"/>
        <v>0.77250284742857134</v>
      </c>
      <c r="AI73">
        <f t="shared" si="10"/>
        <v>0.8304068470499999</v>
      </c>
      <c r="AJ73">
        <f t="shared" si="10"/>
        <v>0.88078747387231004</v>
      </c>
      <c r="AK73">
        <f t="shared" si="10"/>
        <v>0.98290980564462005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0.92727044999999997</v>
      </c>
      <c r="AP73">
        <f t="shared" si="10"/>
        <v>0.86154285714285717</v>
      </c>
      <c r="AQ73">
        <f t="shared" si="10"/>
        <v>0.65607142857142864</v>
      </c>
      <c r="AR73">
        <f t="shared" si="10"/>
        <v>0.6289285714285715</v>
      </c>
      <c r="AS73">
        <f t="shared" si="10"/>
        <v>0.63214285714285712</v>
      </c>
    </row>
    <row r="74" spans="1:45" ht="15" x14ac:dyDescent="0.25">
      <c r="A74" s="19" t="s">
        <v>83</v>
      </c>
      <c r="B74" s="3" t="s">
        <v>83</v>
      </c>
      <c r="C74" s="116">
        <f>IF(ISNUMBER('2013'!C74),(1-PRODUCT('2013'!C74,0.1)),"XXX")</f>
        <v>0.47</v>
      </c>
      <c r="D74" s="116">
        <f>IFERROR(IF((LOG(100*'2013'!D74+1)/LOG(100+1))&gt;1,0,(1-(LOG(100*'2013'!D74+1)/LOG(100+1)))), 1)</f>
        <v>1</v>
      </c>
      <c r="E74" s="132">
        <f>IF(ISNUMBER('2013'!E74),IF(('2013'!E74/100)&gt;1,1,'2013'!E74/100),"XXX")</f>
        <v>0.82500000000000018</v>
      </c>
      <c r="F74" s="116">
        <f>IF(ISNUMBER('2013'!F74),(1-(('2013'!F74-1)/4)),"XXX")</f>
        <v>0.5</v>
      </c>
      <c r="G74" s="116">
        <f>IF(ISNUMBER('2013'!G74),(1-('2013'!G74/10)),"XXX")</f>
        <v>0.29000000000000004</v>
      </c>
      <c r="H74" s="221">
        <f t="shared" si="7"/>
        <v>0.61699999999999999</v>
      </c>
      <c r="I74" s="132">
        <f>IF(ISNUMBER('2013'!H74),'2013'!H74,"XXX")</f>
        <v>0.59571428571428564</v>
      </c>
      <c r="J74" s="116">
        <f>IF(ISNUMBER('2013'!I74),'2013'!I74,"XXX")</f>
        <v>0.46516999999999997</v>
      </c>
      <c r="K74" s="116" t="str">
        <f>IF(ISNUMBER('2013'!J74),IF(('2013'!J74/5)&gt;1,1,'2013'!J74/5),"XXX")</f>
        <v>XXX</v>
      </c>
      <c r="L74" s="132">
        <f>IF(ISNUMBER('2013'!K74),'2013'!K74,"XXX")</f>
        <v>0.56428571428571428</v>
      </c>
      <c r="M74" s="116">
        <f>IF(ISNUMBER('2013'!L74),IF(('2013'!L74/5)&gt;1,1,'2013'!L74/5),"XXX")</f>
        <v>0.36939907</v>
      </c>
      <c r="N74" s="116">
        <f>IF(ISNUMBER('2013'!M74),(1-('2013'!M74/100)),"XXX")</f>
        <v>0.74044721599999996</v>
      </c>
      <c r="O74" s="116">
        <f>IF(ISNUMBER('2013'!N74),IF(('2013'!N74/10)&gt;1,1,'2013'!N74/10),"XXX")</f>
        <v>0.59869007435072208</v>
      </c>
      <c r="P74" s="222">
        <f>IF(ISNUMBER('2013'!O74),('2013'!O74/100),"XXX")</f>
        <v>0.82599999999999996</v>
      </c>
      <c r="Q74" s="222">
        <f>'2013'!P74</f>
        <v>0.34161612987518308</v>
      </c>
      <c r="R74" s="222">
        <f>IF(ISNUMBER('2013'!Q74),('2013'!Q74/100),"XXX")</f>
        <v>1</v>
      </c>
      <c r="S74" s="222">
        <f>IF(ISNUMBER('2013'!R74),('2013'!R74/100),"XXX")</f>
        <v>0.69580430000000004</v>
      </c>
      <c r="T74" s="116">
        <f>IF(ISNUMBER('2013'!S74),(1-('2013'!S74/100)),"XXX")</f>
        <v>0.99990000000000001</v>
      </c>
      <c r="U74" s="132">
        <f>IF(ISNUMBER('2013'!T74),'2013'!T74,"XXX")</f>
        <v>0.57857142857142851</v>
      </c>
      <c r="V74" s="132">
        <f>IF(ISNUMBER('2013'!U74),'2013'!U74,"XXX")</f>
        <v>0.49285714285714288</v>
      </c>
      <c r="W74" s="132">
        <f>IF(ISNUMBER('2013'!V74),'2013'!V74,"XXX")</f>
        <v>0.63142857142857145</v>
      </c>
      <c r="X74" s="132">
        <f>IF(ISNUMBER('2013'!W74),'2013'!W74,"XXX")</f>
        <v>0.56428571428571428</v>
      </c>
      <c r="Y74" s="172">
        <f t="shared" si="8"/>
        <v>0.62677846010340477</v>
      </c>
      <c r="Z74" s="116">
        <f>'2013'!X74</f>
        <v>0.23200000000000001</v>
      </c>
      <c r="AA74" s="132">
        <f>('2013'!Y74+2.5)/5</f>
        <v>0.27323877819999998</v>
      </c>
      <c r="AB74" s="216">
        <f t="shared" si="9"/>
        <v>0.25261938909999998</v>
      </c>
      <c r="AC74" s="6"/>
      <c r="AE74">
        <f t="shared" si="10"/>
        <v>0.53044214285714286</v>
      </c>
      <c r="AF74">
        <f t="shared" si="10"/>
        <v>0.46516999999999997</v>
      </c>
      <c r="AG74">
        <f t="shared" si="10"/>
        <v>0.56428571428571428</v>
      </c>
      <c r="AH74">
        <f t="shared" si="10"/>
        <v>0.46684239214285717</v>
      </c>
      <c r="AI74">
        <f t="shared" si="10"/>
        <v>0.55492314300000001</v>
      </c>
      <c r="AJ74">
        <f t="shared" si="10"/>
        <v>0.66956864517536108</v>
      </c>
      <c r="AK74">
        <f t="shared" si="10"/>
        <v>0.71234503717536102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0.84785215000000003</v>
      </c>
      <c r="AP74">
        <f t="shared" si="10"/>
        <v>0.78923571428571426</v>
      </c>
      <c r="AQ74">
        <f t="shared" si="10"/>
        <v>0.5357142857142857</v>
      </c>
      <c r="AR74">
        <f t="shared" si="10"/>
        <v>0.56214285714285717</v>
      </c>
      <c r="AS74">
        <f t="shared" si="10"/>
        <v>0.59785714285714286</v>
      </c>
    </row>
    <row r="75" spans="1:45" ht="15" x14ac:dyDescent="0.25">
      <c r="A75" s="19" t="s">
        <v>84</v>
      </c>
      <c r="B75" s="3" t="s">
        <v>84</v>
      </c>
      <c r="C75" s="116">
        <f>IF(ISNUMBER('2013'!C75),(1-PRODUCT('2013'!C75,0.1)),"XXX")</f>
        <v>0.14999999999999991</v>
      </c>
      <c r="D75" s="116">
        <f>IFERROR(IF((LOG(100*'2013'!D75+1)/LOG(100+1))&gt;1,0,(1-(LOG(100*'2013'!D75+1)/LOG(100+1)))), 1)</f>
        <v>0.98139768557557983</v>
      </c>
      <c r="E75" s="132">
        <f>IF(ISNUMBER('2013'!E75),IF(('2013'!E75/100)&gt;1,1,'2013'!E75/100),"XXX")</f>
        <v>0.61499999999999999</v>
      </c>
      <c r="F75" s="116">
        <f>IF(ISNUMBER('2013'!F75),(1-(('2013'!F75-1)/4)),"XXX")</f>
        <v>0.25</v>
      </c>
      <c r="G75" s="116">
        <f>IF(ISNUMBER('2013'!G75),(1-('2013'!G75/10)),"XXX")</f>
        <v>0.29000000000000004</v>
      </c>
      <c r="H75" s="221">
        <f t="shared" si="7"/>
        <v>0.45727953711511587</v>
      </c>
      <c r="I75" s="132">
        <f>IF(ISNUMBER('2013'!H75),'2013'!H75,"XXX")</f>
        <v>0.46285714285714286</v>
      </c>
      <c r="J75" s="116">
        <f>IF(ISNUMBER('2013'!I75),'2013'!I75,"XXX")</f>
        <v>0.14121</v>
      </c>
      <c r="K75" s="116">
        <f>IF(ISNUMBER('2013'!J75),IF(('2013'!J75/5)&gt;1,1,'2013'!J75/5),"XXX")</f>
        <v>0.83685399999999999</v>
      </c>
      <c r="L75" s="132">
        <f>IF(ISNUMBER('2013'!K75),'2013'!K75,"XXX")</f>
        <v>0.51142857142857145</v>
      </c>
      <c r="M75" s="116">
        <f>IF(ISNUMBER('2013'!L75),IF(('2013'!L75/5)&gt;1,1,'2013'!L75/5),"XXX")</f>
        <v>0.37182211799999998</v>
      </c>
      <c r="N75" s="116">
        <f>IF(ISNUMBER('2013'!M75),(1-('2013'!M75/100)),"XXX")</f>
        <v>0.67867965699999999</v>
      </c>
      <c r="O75" s="116">
        <f>IF(ISNUMBER('2013'!N75),IF(('2013'!N75/10)&gt;1,1,'2013'!N75/10),"XXX")</f>
        <v>0.22867993499636086</v>
      </c>
      <c r="P75" s="222">
        <f>IF(ISNUMBER('2013'!O75),('2013'!O75/100),"XXX")</f>
        <v>0.248</v>
      </c>
      <c r="Q75" s="222">
        <f>'2013'!P75</f>
        <v>7.4854296445846555E-2</v>
      </c>
      <c r="R75" s="222">
        <f>IF(ISNUMBER('2013'!Q75),('2013'!Q75/100),"XXX")</f>
        <v>5.7999999999999996E-2</v>
      </c>
      <c r="S75" s="222">
        <f>IF(ISNUMBER('2013'!R75),('2013'!R75/100),"XXX")</f>
        <v>0.34034640000000005</v>
      </c>
      <c r="T75" s="116">
        <f>IF(ISNUMBER('2013'!S75),(1-('2013'!S75/100)),"XXX")</f>
        <v>0.66120000000000001</v>
      </c>
      <c r="U75" s="132">
        <f>IF(ISNUMBER('2013'!T75),'2013'!T75,"XXX")</f>
        <v>0.53714285714285714</v>
      </c>
      <c r="V75" s="132">
        <f>IF(ISNUMBER('2013'!U75),'2013'!U75,"XXX")</f>
        <v>0.45285714285714285</v>
      </c>
      <c r="W75" s="132">
        <f>IF(ISNUMBER('2013'!V75),'2013'!V75,"XXX")</f>
        <v>0.61</v>
      </c>
      <c r="X75" s="132">
        <f>IF(ISNUMBER('2013'!W75),'2013'!W75,"XXX")</f>
        <v>0.52571428571428569</v>
      </c>
      <c r="Y75" s="172">
        <f t="shared" si="8"/>
        <v>0.42122790040263802</v>
      </c>
      <c r="Z75" s="116">
        <f>'2013'!X75</f>
        <v>0.495</v>
      </c>
      <c r="AA75" s="132">
        <f>('2013'!Y75+2.5)/5</f>
        <v>0.47438909699999998</v>
      </c>
      <c r="AB75" s="216">
        <f t="shared" si="9"/>
        <v>0.48469454849999999</v>
      </c>
      <c r="AC75" s="6"/>
      <c r="AE75">
        <f t="shared" si="10"/>
        <v>0.30203357142857146</v>
      </c>
      <c r="AF75">
        <f t="shared" si="10"/>
        <v>0.48903200000000002</v>
      </c>
      <c r="AG75">
        <f t="shared" si="10"/>
        <v>0.67414128571428567</v>
      </c>
      <c r="AH75">
        <f t="shared" si="10"/>
        <v>0.44162534471428572</v>
      </c>
      <c r="AI75">
        <f t="shared" si="10"/>
        <v>0.52525088749999993</v>
      </c>
      <c r="AJ75">
        <f t="shared" si="10"/>
        <v>0.45367979599818042</v>
      </c>
      <c r="AK75">
        <f t="shared" si="10"/>
        <v>0.23833996749818043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0.50077320000000003</v>
      </c>
      <c r="AP75">
        <f t="shared" si="10"/>
        <v>0.59917142857142858</v>
      </c>
      <c r="AQ75">
        <f t="shared" si="10"/>
        <v>0.495</v>
      </c>
      <c r="AR75">
        <f t="shared" si="10"/>
        <v>0.53142857142857136</v>
      </c>
      <c r="AS75">
        <f t="shared" si="10"/>
        <v>0.56785714285714284</v>
      </c>
    </row>
    <row r="76" spans="1:45" ht="15" x14ac:dyDescent="0.25">
      <c r="A76" s="19" t="s">
        <v>191</v>
      </c>
      <c r="B76" s="3" t="s">
        <v>85</v>
      </c>
      <c r="C76" s="116">
        <f>IF(ISNUMBER('2013'!C76),(1-PRODUCT('2013'!C76,0.1)),"XXX")</f>
        <v>0.45999999999999996</v>
      </c>
      <c r="D76" s="116">
        <f>IFERROR(IF((LOG(100*'2013'!D76+1)/LOG(100+1))&gt;1,0,(1-(LOG(100*'2013'!D76+1)/LOG(100+1)))), 1)</f>
        <v>1</v>
      </c>
      <c r="E76" s="132">
        <f>IF(ISNUMBER('2013'!E76),IF(('2013'!E76/100)&gt;1,1,'2013'!E76/100),"XXX")</f>
        <v>0.81499999999999995</v>
      </c>
      <c r="F76" s="116">
        <f>IF(ISNUMBER('2013'!F76),(1-(('2013'!F76-1)/4)),"XXX")</f>
        <v>0.75</v>
      </c>
      <c r="G76" s="116">
        <f>IF(ISNUMBER('2013'!G76),(1-('2013'!G76/10)),"XXX")</f>
        <v>0.74</v>
      </c>
      <c r="H76" s="221">
        <f t="shared" si="7"/>
        <v>0.75299999999999989</v>
      </c>
      <c r="I76" s="132">
        <f>IF(ISNUMBER('2013'!H76),'2013'!H76,"XXX")</f>
        <v>0.83571428571428563</v>
      </c>
      <c r="J76" s="116">
        <f>IF(ISNUMBER('2013'!I76),'2013'!I76,"XXX")</f>
        <v>0.88531000000000004</v>
      </c>
      <c r="K76" s="116">
        <f>IF(ISNUMBER('2013'!J76),IF(('2013'!J76/5)&gt;1,1,'2013'!J76/5),"XXX")</f>
        <v>0.60991400000000007</v>
      </c>
      <c r="L76" s="132">
        <f>IF(ISNUMBER('2013'!K76),'2013'!K76,"XXX")</f>
        <v>0.71714285714285708</v>
      </c>
      <c r="M76" s="116">
        <f>IF(ISNUMBER('2013'!L76),IF(('2013'!L76/5)&gt;1,1,'2013'!L76/5),"XXX")</f>
        <v>0.72272553400000006</v>
      </c>
      <c r="N76" s="116">
        <f>IF(ISNUMBER('2013'!M76),(1-('2013'!M76/100)),"XXX")</f>
        <v>0.65784542079999997</v>
      </c>
      <c r="O76" s="116">
        <f>IF(ISNUMBER('2013'!N76),IF(('2013'!N76/10)&gt;1,1,'2013'!N76/10),"XXX")</f>
        <v>0.93320000000000003</v>
      </c>
      <c r="P76" s="222">
        <f>IF(ISNUMBER('2013'!O76),('2013'!O76/100),"XXX")</f>
        <v>1</v>
      </c>
      <c r="Q76" s="222" t="str">
        <f>'2013'!P76</f>
        <v>XXX</v>
      </c>
      <c r="R76" s="222">
        <f>IF(ISNUMBER('2013'!Q76),('2013'!Q76/100),"XXX")</f>
        <v>0.48899999999999999</v>
      </c>
      <c r="S76" s="222">
        <f>IF(ISNUMBER('2013'!R76),('2013'!R76/100),"XXX")</f>
        <v>0.72590620000000006</v>
      </c>
      <c r="T76" s="116">
        <f>IF(ISNUMBER('2013'!S76),(1-('2013'!S76/100)),"XXX")</f>
        <v>1</v>
      </c>
      <c r="U76" s="132">
        <f>IF(ISNUMBER('2013'!T76),'2013'!T76,"XXX")</f>
        <v>0.62428571428571433</v>
      </c>
      <c r="V76" s="132">
        <f>IF(ISNUMBER('2013'!U76),'2013'!U76,"XXX")</f>
        <v>0.46714285714285714</v>
      </c>
      <c r="W76" s="132">
        <f>IF(ISNUMBER('2013'!V76),'2013'!V76,"XXX")</f>
        <v>0.65428571428571425</v>
      </c>
      <c r="X76" s="132">
        <f>IF(ISNUMBER('2013'!W76),'2013'!W76,"XXX")</f>
        <v>0.4642857142857143</v>
      </c>
      <c r="Y76" s="172">
        <f t="shared" si="8"/>
        <v>0.70473489360357133</v>
      </c>
      <c r="Z76" s="116">
        <f>'2013'!X76</f>
        <v>0.72499999999999998</v>
      </c>
      <c r="AA76" s="132">
        <f>('2013'!Y76+2.5)/5</f>
        <v>0.65363068579999994</v>
      </c>
      <c r="AB76" s="216">
        <f t="shared" si="9"/>
        <v>0.68931534289999996</v>
      </c>
      <c r="AC76" s="6"/>
      <c r="AE76">
        <f t="shared" si="10"/>
        <v>0.86051214285714284</v>
      </c>
      <c r="AF76">
        <f t="shared" si="10"/>
        <v>0.74761200000000005</v>
      </c>
      <c r="AG76">
        <f t="shared" si="10"/>
        <v>0.66352842857142857</v>
      </c>
      <c r="AH76">
        <f t="shared" si="10"/>
        <v>0.71993419557142857</v>
      </c>
      <c r="AI76">
        <f t="shared" si="10"/>
        <v>0.69028547740000001</v>
      </c>
      <c r="AJ76">
        <f t="shared" si="10"/>
        <v>0.7955227104</v>
      </c>
      <c r="AK76">
        <f t="shared" si="10"/>
        <v>0.96660000000000001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0.81214285714285717</v>
      </c>
      <c r="AQ76">
        <f t="shared" si="10"/>
        <v>0.54571428571428571</v>
      </c>
      <c r="AR76">
        <f t="shared" si="10"/>
        <v>0.56071428571428572</v>
      </c>
      <c r="AS76">
        <f t="shared" si="10"/>
        <v>0.55928571428571427</v>
      </c>
    </row>
    <row r="77" spans="1:45" ht="15" x14ac:dyDescent="0.25">
      <c r="A77" s="19" t="s">
        <v>86</v>
      </c>
      <c r="B77" s="3" t="s">
        <v>86</v>
      </c>
      <c r="C77" s="116">
        <f>IF(ISNUMBER('2013'!C77),(1-PRODUCT('2013'!C77,0.1)),"XXX")</f>
        <v>0.55999999999999994</v>
      </c>
      <c r="D77" s="116">
        <f>IFERROR(IF((LOG(100*'2013'!D77+1)/LOG(100+1))&gt;1,0,(1-(LOG(100*'2013'!D77+1)/LOG(100+1)))), 1)</f>
        <v>1</v>
      </c>
      <c r="E77" s="132">
        <f>IF(ISNUMBER('2013'!E77),IF(('2013'!E77/100)&gt;1,1,'2013'!E77/100),"XXX")</f>
        <v>0.93000000000000016</v>
      </c>
      <c r="F77" s="116">
        <f>IF(ISNUMBER('2013'!F77),(1-(('2013'!F77-1)/4)),"XXX")</f>
        <v>0.75</v>
      </c>
      <c r="G77" s="116">
        <f>IF(ISNUMBER('2013'!G77),(1-('2013'!G77/10)),"XXX")</f>
        <v>0.32000000000000006</v>
      </c>
      <c r="H77" s="221">
        <f t="shared" si="7"/>
        <v>0.71200000000000008</v>
      </c>
      <c r="I77" s="132">
        <f>IF(ISNUMBER('2013'!H77),'2013'!H77,"XXX")</f>
        <v>0.62428571428571422</v>
      </c>
      <c r="J77" s="116">
        <f>IF(ISNUMBER('2013'!I77),'2013'!I77,"XXX")</f>
        <v>0.50203500000000001</v>
      </c>
      <c r="K77" s="116">
        <f>IF(ISNUMBER('2013'!J77),IF(('2013'!J77/5)&gt;1,1,'2013'!J77/5),"XXX")</f>
        <v>0.483626</v>
      </c>
      <c r="L77" s="132">
        <f>IF(ISNUMBER('2013'!K77),'2013'!K77,"XXX")</f>
        <v>0.49142857142857144</v>
      </c>
      <c r="M77" s="116">
        <f>IF(ISNUMBER('2013'!L77),IF(('2013'!L77/5)&gt;1,1,'2013'!L77/5),"XXX")</f>
        <v>0.41780853200000001</v>
      </c>
      <c r="N77" s="116">
        <f>IF(ISNUMBER('2013'!M77),(1-('2013'!M77/100)),"XXX")</f>
        <v>0.85514558790000006</v>
      </c>
      <c r="O77" s="116">
        <f>IF(ISNUMBER('2013'!N77),IF(('2013'!N77/10)&gt;1,1,'2013'!N77/10),"XXX")</f>
        <v>1</v>
      </c>
      <c r="P77" s="222">
        <f>IF(ISNUMBER('2013'!O77),('2013'!O77/100),"XXX")</f>
        <v>0.27300000000000002</v>
      </c>
      <c r="Q77" s="222">
        <f>'2013'!P77</f>
        <v>0.15931460857391358</v>
      </c>
      <c r="R77" s="222">
        <f>IF(ISNUMBER('2013'!Q77),('2013'!Q77/100),"XXX")</f>
        <v>2.6000000000000002E-2</v>
      </c>
      <c r="S77" s="222">
        <f>IF(ISNUMBER('2013'!R77),('2013'!R77/100),"XXX")</f>
        <v>0.98309970000000002</v>
      </c>
      <c r="T77" s="116">
        <f>IF(ISNUMBER('2013'!S77),(1-('2013'!S77/100)),"XXX")</f>
        <v>1</v>
      </c>
      <c r="U77" s="132">
        <f>IF(ISNUMBER('2013'!T77),'2013'!T77,"XXX")</f>
        <v>0.65857142857142859</v>
      </c>
      <c r="V77" s="132">
        <f>IF(ISNUMBER('2013'!U77),'2013'!U77,"XXX")</f>
        <v>0.5407142857142857</v>
      </c>
      <c r="W77" s="132">
        <f>IF(ISNUMBER('2013'!V77),'2013'!V77,"XXX")</f>
        <v>0.6071428571428571</v>
      </c>
      <c r="X77" s="132">
        <f>IF(ISNUMBER('2013'!W77),'2013'!W77,"XXX")</f>
        <v>0.46285714285714291</v>
      </c>
      <c r="Y77" s="172">
        <f t="shared" si="8"/>
        <v>0.56781433927961966</v>
      </c>
      <c r="Z77" s="116">
        <f>'2013'!X77</f>
        <v>0.307</v>
      </c>
      <c r="AA77" s="132">
        <f>('2013'!Y77+2.5)/5</f>
        <v>0.3874427318</v>
      </c>
      <c r="AB77" s="216">
        <f t="shared" si="9"/>
        <v>0.34722136589999997</v>
      </c>
      <c r="AC77" s="6"/>
      <c r="AE77">
        <f t="shared" si="10"/>
        <v>0.56316035714285717</v>
      </c>
      <c r="AF77">
        <f t="shared" si="10"/>
        <v>0.4928305</v>
      </c>
      <c r="AG77">
        <f t="shared" si="10"/>
        <v>0.48752728571428572</v>
      </c>
      <c r="AH77">
        <f t="shared" si="10"/>
        <v>0.45461855171428572</v>
      </c>
      <c r="AI77">
        <f t="shared" si="10"/>
        <v>0.63647705995000003</v>
      </c>
      <c r="AJ77">
        <f t="shared" si="10"/>
        <v>0.92757279395000003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0.82928571428571429</v>
      </c>
      <c r="AQ77">
        <f t="shared" si="10"/>
        <v>0.59964285714285714</v>
      </c>
      <c r="AR77">
        <f t="shared" si="10"/>
        <v>0.57392857142857134</v>
      </c>
      <c r="AS77">
        <f t="shared" si="10"/>
        <v>0.53500000000000003</v>
      </c>
    </row>
    <row r="78" spans="1:45" ht="15" x14ac:dyDescent="0.25">
      <c r="A78" s="19" t="s">
        <v>177</v>
      </c>
      <c r="B78" s="3" t="s">
        <v>168</v>
      </c>
      <c r="C78" s="116">
        <f>IF(ISNUMBER('2013'!C78),(1-PRODUCT('2013'!C78,0.1)),"XXX")</f>
        <v>0.27</v>
      </c>
      <c r="D78" s="116">
        <f>IFERROR(IF((LOG(100*'2013'!D78+1)/LOG(100+1))&gt;1,0,(1-(LOG(100*'2013'!D78+1)/LOG(100+1)))), 1)</f>
        <v>1</v>
      </c>
      <c r="E78" s="132">
        <f>IF(ISNUMBER('2013'!E78),IF(('2013'!E78/100)&gt;1,1,'2013'!E78/100),"XXX")</f>
        <v>0.66500000000000015</v>
      </c>
      <c r="F78" s="116">
        <f>IF(ISNUMBER('2013'!F78),(1-(('2013'!F78-1)/4)),"XXX")</f>
        <v>0.5</v>
      </c>
      <c r="G78" s="116">
        <f>IF(ISNUMBER('2013'!G78),(1-('2013'!G78/10)),"XXX")</f>
        <v>0.24</v>
      </c>
      <c r="H78" s="221">
        <f t="shared" si="7"/>
        <v>0.53499999999999992</v>
      </c>
      <c r="I78" s="132">
        <f>IF(ISNUMBER('2013'!H78),'2013'!H78,"XXX")</f>
        <v>0.38285714285714284</v>
      </c>
      <c r="J78" s="116">
        <f>IF(ISNUMBER('2013'!I78),'2013'!I78,"XXX")</f>
        <v>0.28523500000000002</v>
      </c>
      <c r="K78" s="116" t="str">
        <f>IF(ISNUMBER('2013'!J78),IF(('2013'!J78/5)&gt;1,1,'2013'!J78/5),"XXX")</f>
        <v>XXX</v>
      </c>
      <c r="L78" s="132">
        <f>IF(ISNUMBER('2013'!K78),'2013'!K78,"XXX")</f>
        <v>0.42428571428571432</v>
      </c>
      <c r="M78" s="116">
        <f>IF(ISNUMBER('2013'!L78),IF(('2013'!L78/5)&gt;1,1,'2013'!L78/5),"XXX")</f>
        <v>0.78937215800000005</v>
      </c>
      <c r="N78" s="116">
        <f>IF(ISNUMBER('2013'!M78),(1-('2013'!M78/100)),"XXX")</f>
        <v>0.53584793089999994</v>
      </c>
      <c r="O78" s="116">
        <f>IF(ISNUMBER('2013'!N78),IF(('2013'!N78/10)&gt;1,1,'2013'!N78/10),"XXX")</f>
        <v>0.92059588263042369</v>
      </c>
      <c r="P78" s="222">
        <f>IF(ISNUMBER('2013'!O78),('2013'!O78/100),"XXX")</f>
        <v>1</v>
      </c>
      <c r="Q78" s="222">
        <f>'2013'!P78</f>
        <v>0.51941585540771484</v>
      </c>
      <c r="R78" s="222">
        <f>IF(ISNUMBER('2013'!Q78),('2013'!Q78/100),"XXX")</f>
        <v>0.14099999999999999</v>
      </c>
      <c r="S78" s="222">
        <f>IF(ISNUMBER('2013'!R78),('2013'!R78/100),"XXX")</f>
        <v>0.56249369999999999</v>
      </c>
      <c r="T78" s="116">
        <f>IF(ISNUMBER('2013'!S78),(1-('2013'!S78/100)),"XXX")</f>
        <v>0.98970000000000002</v>
      </c>
      <c r="U78" s="132">
        <f>IF(ISNUMBER('2013'!T78),'2013'!T78,"XXX")</f>
        <v>0.38714285714285712</v>
      </c>
      <c r="V78" s="132">
        <f>IF(ISNUMBER('2013'!U78),'2013'!U78,"XXX")</f>
        <v>0.32928571428571424</v>
      </c>
      <c r="W78" s="132">
        <f>IF(ISNUMBER('2013'!V78),'2013'!V78,"XXX")</f>
        <v>0.53714285714285714</v>
      </c>
      <c r="X78" s="132">
        <f>IF(ISNUMBER('2013'!W78),'2013'!W78,"XXX")</f>
        <v>0.41428571428571426</v>
      </c>
      <c r="Y78" s="172">
        <f t="shared" si="8"/>
        <v>0.54018414007649085</v>
      </c>
      <c r="Z78" s="116">
        <f>'2013'!X78</f>
        <v>0.44900000000000001</v>
      </c>
      <c r="AA78" s="132">
        <f>('2013'!Y78+2.5)/5</f>
        <v>0.41075050839999994</v>
      </c>
      <c r="AB78" s="216">
        <f t="shared" si="9"/>
        <v>0.42987525419999995</v>
      </c>
      <c r="AC78" s="6"/>
      <c r="AE78">
        <f t="shared" si="10"/>
        <v>0.33404607142857146</v>
      </c>
      <c r="AF78">
        <f t="shared" si="10"/>
        <v>0.28523500000000002</v>
      </c>
      <c r="AG78">
        <f t="shared" si="10"/>
        <v>0.42428571428571432</v>
      </c>
      <c r="AH78">
        <f t="shared" si="10"/>
        <v>0.60682893614285716</v>
      </c>
      <c r="AI78">
        <f t="shared" si="10"/>
        <v>0.66261004445000005</v>
      </c>
      <c r="AJ78">
        <f t="shared" si="10"/>
        <v>0.72822190676521181</v>
      </c>
      <c r="AK78">
        <f t="shared" si="10"/>
        <v>0.96029794131521184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0.77609685000000006</v>
      </c>
      <c r="AP78">
        <f t="shared" si="10"/>
        <v>0.68842142857142852</v>
      </c>
      <c r="AQ78">
        <f t="shared" si="10"/>
        <v>0.35821428571428571</v>
      </c>
      <c r="AR78">
        <f t="shared" si="10"/>
        <v>0.43321428571428566</v>
      </c>
      <c r="AS78">
        <f t="shared" si="10"/>
        <v>0.4757142857142857</v>
      </c>
    </row>
    <row r="79" spans="1:45" ht="15" x14ac:dyDescent="0.25">
      <c r="A79" s="19" t="s">
        <v>192</v>
      </c>
      <c r="B79" s="3" t="s">
        <v>87</v>
      </c>
      <c r="C79" s="116">
        <f>IF(ISNUMBER('2013'!C79),(1-PRODUCT('2013'!C79,0.1)),"XXX")</f>
        <v>0.33999999999999997</v>
      </c>
      <c r="D79" s="116">
        <f>IFERROR(IF((LOG(100*'2013'!D79+1)/LOG(100+1))&gt;1,0,(1-(LOG(100*'2013'!D79+1)/LOG(100+1)))), 1)</f>
        <v>1</v>
      </c>
      <c r="E79" s="132">
        <f>IF(ISNUMBER('2013'!E79),IF(('2013'!E79/100)&gt;1,1,'2013'!E79/100),"XXX")</f>
        <v>0.81166666666666676</v>
      </c>
      <c r="F79" s="116">
        <f>IF(ISNUMBER('2013'!F79),(1-(('2013'!F79-1)/4)),"XXX")</f>
        <v>0.75</v>
      </c>
      <c r="G79" s="116">
        <f>IF(ISNUMBER('2013'!G79),(1-('2013'!G79/10)),"XXX")</f>
        <v>0.16999999999999993</v>
      </c>
      <c r="H79" s="221">
        <f t="shared" si="7"/>
        <v>0.61433333333333329</v>
      </c>
      <c r="I79" s="132">
        <f>IF(ISNUMBER('2013'!H79),'2013'!H79,"XXX")</f>
        <v>0.5228571428571428</v>
      </c>
      <c r="J79" s="116">
        <f>IF(ISNUMBER('2013'!I79),'2013'!I79,"XXX")</f>
        <v>0.13076499999999999</v>
      </c>
      <c r="K79" s="116">
        <f>IF(ISNUMBER('2013'!J79),IF(('2013'!J79/5)&gt;1,1,'2013'!J79/5),"XXX")</f>
        <v>0.28326000000000001</v>
      </c>
      <c r="L79" s="132">
        <f>IF(ISNUMBER('2013'!K79),'2013'!K79,"XXX")</f>
        <v>0.5357142857142857</v>
      </c>
      <c r="M79" s="116">
        <f>IF(ISNUMBER('2013'!L79),IF(('2013'!L79/5)&gt;1,1,'2013'!L79/5),"XXX")</f>
        <v>0.14253252799999999</v>
      </c>
      <c r="N79" s="116">
        <f>IF(ISNUMBER('2013'!M79),(1-('2013'!M79/100)),"XXX")</f>
        <v>0.51296676639999994</v>
      </c>
      <c r="O79" s="116">
        <f>IF(ISNUMBER('2013'!N79),IF(('2013'!N79/10)&gt;1,1,'2013'!N79/10),"XXX")</f>
        <v>0.120032</v>
      </c>
      <c r="P79" s="222" t="str">
        <f>IF(ISNUMBER('2013'!O79),('2013'!O79/100),"XXX")</f>
        <v>XXX</v>
      </c>
      <c r="Q79" s="222">
        <f>'2013'!P79</f>
        <v>7.7714800834655763E-3</v>
      </c>
      <c r="R79" s="222">
        <f>IF(ISNUMBER('2013'!Q79),('2013'!Q79/100),"XXX")</f>
        <v>0</v>
      </c>
      <c r="S79" s="222">
        <f>IF(ISNUMBER('2013'!R79),('2013'!R79/100),"XXX")</f>
        <v>0.17436759999999998</v>
      </c>
      <c r="T79" s="116">
        <f>IF(ISNUMBER('2013'!S79),(1-('2013'!S79/100)),"XXX")</f>
        <v>0.8569</v>
      </c>
      <c r="U79" s="132">
        <f>IF(ISNUMBER('2013'!T79),'2013'!T79,"XXX")</f>
        <v>0.55285714285714282</v>
      </c>
      <c r="V79" s="132">
        <f>IF(ISNUMBER('2013'!U79),'2013'!U79,"XXX")</f>
        <v>0.54428571428571426</v>
      </c>
      <c r="W79" s="132">
        <f>IF(ISNUMBER('2013'!V79),'2013'!V79,"XXX")</f>
        <v>0.63</v>
      </c>
      <c r="X79" s="132">
        <f>IF(ISNUMBER('2013'!W79),'2013'!W79,"XXX")</f>
        <v>0.55714285714285716</v>
      </c>
      <c r="Y79" s="172">
        <f t="shared" si="8"/>
        <v>0.35571778233378804</v>
      </c>
      <c r="Z79" s="116">
        <f>'2013'!X79</f>
        <v>9.0999999999999998E-2</v>
      </c>
      <c r="AA79" s="132">
        <f>('2013'!Y79+2.5)/5</f>
        <v>0.19379642000000002</v>
      </c>
      <c r="AB79" s="216">
        <f t="shared" si="9"/>
        <v>0.14239821000000003</v>
      </c>
      <c r="AC79" s="6"/>
      <c r="AE79">
        <f t="shared" si="10"/>
        <v>0.32681107142857141</v>
      </c>
      <c r="AF79">
        <f t="shared" si="10"/>
        <v>0.20701249999999999</v>
      </c>
      <c r="AG79">
        <f t="shared" si="10"/>
        <v>0.40948714285714283</v>
      </c>
      <c r="AH79">
        <f t="shared" si="10"/>
        <v>0.33912340685714282</v>
      </c>
      <c r="AI79">
        <f t="shared" si="10"/>
        <v>0.32774964719999999</v>
      </c>
      <c r="AJ79">
        <f t="shared" si="10"/>
        <v>0.31649938319999998</v>
      </c>
      <c r="AK79">
        <f t="shared" si="10"/>
        <v>0.120032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0.51563380000000003</v>
      </c>
      <c r="AP79">
        <f t="shared" si="10"/>
        <v>0.70487857142857147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 x14ac:dyDescent="0.25">
      <c r="A80" s="19" t="s">
        <v>88</v>
      </c>
      <c r="B80" s="3" t="s">
        <v>88</v>
      </c>
      <c r="C80" s="116">
        <f>IF(ISNUMBER('2013'!C80),(1-PRODUCT('2013'!C80,0.1)),"XXX")</f>
        <v>0.62</v>
      </c>
      <c r="D80" s="116">
        <f>IFERROR(IF((LOG(100*'2013'!D80+1)/LOG(100+1))&gt;1,0,(1-(LOG(100*'2013'!D80+1)/LOG(100+1)))), 1)</f>
        <v>1</v>
      </c>
      <c r="E80" s="132">
        <f>IF(ISNUMBER('2013'!E80),IF(('2013'!E80/100)&gt;1,1,'2013'!E80/100),"XXX")</f>
        <v>0.90666666666666684</v>
      </c>
      <c r="F80" s="116">
        <f>IF(ISNUMBER('2013'!F80),(1-(('2013'!F80-1)/4)),"XXX")</f>
        <v>0.75</v>
      </c>
      <c r="G80" s="116">
        <f>IF(ISNUMBER('2013'!G80),(1-('2013'!G80/10)),"XXX")</f>
        <v>0.67999999999999994</v>
      </c>
      <c r="H80" s="221">
        <f t="shared" si="7"/>
        <v>0.79133333333333344</v>
      </c>
      <c r="I80" s="132">
        <f>IF(ISNUMBER('2013'!H80),'2013'!H80,"XXX")</f>
        <v>0.60571428571428576</v>
      </c>
      <c r="J80" s="116">
        <f>IF(ISNUMBER('2013'!I80),'2013'!I80,"XXX")</f>
        <v>0.56437999999999999</v>
      </c>
      <c r="K80" s="116">
        <f>IF(ISNUMBER('2013'!J80),IF(('2013'!J80/5)&gt;1,1,'2013'!J80/5),"XXX")</f>
        <v>0.80637399999999992</v>
      </c>
      <c r="L80" s="132">
        <f>IF(ISNUMBER('2013'!K80),'2013'!K80,"XXX")</f>
        <v>0.68428571428571427</v>
      </c>
      <c r="M80" s="116">
        <f>IF(ISNUMBER('2013'!L80),IF(('2013'!L80/5)&gt;1,1,'2013'!L80/5),"XXX")</f>
        <v>0.64425458999999996</v>
      </c>
      <c r="N80" s="116">
        <f>IF(ISNUMBER('2013'!M80),(1-('2013'!M80/100)),"XXX")</f>
        <v>0.61528514859999994</v>
      </c>
      <c r="O80" s="116">
        <f>IF(ISNUMBER('2013'!N80),IF(('2013'!N80/10)&gt;1,1,'2013'!N80/10),"XXX")</f>
        <v>1</v>
      </c>
      <c r="P80" s="222">
        <f>IF(ISNUMBER('2013'!O80),('2013'!O80/100),"XXX")</f>
        <v>1</v>
      </c>
      <c r="Q80" s="222">
        <f>'2013'!P80</f>
        <v>0.20472662448883056</v>
      </c>
      <c r="R80" s="222">
        <f>IF(ISNUMBER('2013'!Q80),('2013'!Q80/100),"XXX")</f>
        <v>0.85</v>
      </c>
      <c r="S80" s="222">
        <f>IF(ISNUMBER('2013'!R80),('2013'!R80/100),"XXX")</f>
        <v>0.88447209999999998</v>
      </c>
      <c r="T80" s="116">
        <f>IF(ISNUMBER('2013'!S80),(1-('2013'!S80/100)),"XXX")</f>
        <v>1</v>
      </c>
      <c r="U80" s="132">
        <f>IF(ISNUMBER('2013'!T80),'2013'!T80,"XXX")</f>
        <v>0.60285714285714287</v>
      </c>
      <c r="V80" s="132">
        <f>IF(ISNUMBER('2013'!U80),'2013'!U80,"XXX")</f>
        <v>0.49785714285714283</v>
      </c>
      <c r="W80" s="132">
        <f>IF(ISNUMBER('2013'!V80),'2013'!V80,"XXX")</f>
        <v>0.64857142857142858</v>
      </c>
      <c r="X80" s="132">
        <f>IF(ISNUMBER('2013'!W80),'2013'!W80,"XXX")</f>
        <v>0.48571428571428571</v>
      </c>
      <c r="Y80" s="172">
        <f t="shared" si="8"/>
        <v>0.69340577894305189</v>
      </c>
      <c r="Z80" s="116">
        <f>'2013'!X80</f>
        <v>0.83</v>
      </c>
      <c r="AA80" s="132">
        <f>('2013'!Y80+2.5)/5</f>
        <v>0.66624311199999997</v>
      </c>
      <c r="AB80" s="216">
        <f t="shared" si="9"/>
        <v>0.74812155599999997</v>
      </c>
      <c r="AC80" s="6"/>
      <c r="AE80">
        <f t="shared" si="10"/>
        <v>0.58504714285714288</v>
      </c>
      <c r="AF80">
        <f t="shared" si="10"/>
        <v>0.6853769999999999</v>
      </c>
      <c r="AG80">
        <f t="shared" si="10"/>
        <v>0.74532985714285704</v>
      </c>
      <c r="AH80">
        <f t="shared" si="10"/>
        <v>0.66427015214285712</v>
      </c>
      <c r="AI80">
        <f t="shared" si="10"/>
        <v>0.62976986930000001</v>
      </c>
      <c r="AJ80">
        <f t="shared" si="10"/>
        <v>0.80764257429999997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0.80142857142857138</v>
      </c>
      <c r="AQ80">
        <f t="shared" si="10"/>
        <v>0.55035714285714288</v>
      </c>
      <c r="AR80">
        <f t="shared" si="10"/>
        <v>0.57321428571428568</v>
      </c>
      <c r="AS80">
        <f t="shared" si="10"/>
        <v>0.56714285714285717</v>
      </c>
    </row>
    <row r="81" spans="1:45" ht="15" x14ac:dyDescent="0.25">
      <c r="A81" s="19" t="s">
        <v>89</v>
      </c>
      <c r="B81" s="3" t="s">
        <v>89</v>
      </c>
      <c r="C81" s="116">
        <f>IF(ISNUMBER('2013'!C81),(1-PRODUCT('2013'!C81,0.1)),"XXX")</f>
        <v>0.18000000000000005</v>
      </c>
      <c r="D81" s="116">
        <f>IFERROR(IF((LOG(100*'2013'!D81+1)/LOG(100+1))&gt;1,0,(1-(LOG(100*'2013'!D81+1)/LOG(100+1)))), 1)</f>
        <v>0.60451672653359623</v>
      </c>
      <c r="E81" s="132">
        <f>IF(ISNUMBER('2013'!E81),IF(('2013'!E81/100)&gt;1,1,'2013'!E81/100),"XXX")</f>
        <v>0.64166666666666672</v>
      </c>
      <c r="F81" s="116">
        <f>IF(ISNUMBER('2013'!F81),(1-(('2013'!F81-1)/4)),"XXX")</f>
        <v>0.5</v>
      </c>
      <c r="G81" s="116">
        <f>IF(ISNUMBER('2013'!G81),(1-('2013'!G81/10)),"XXX")</f>
        <v>0.32000000000000006</v>
      </c>
      <c r="H81" s="221">
        <f t="shared" si="7"/>
        <v>0.44923667864005257</v>
      </c>
      <c r="I81" s="132">
        <f>IF(ISNUMBER('2013'!H81),'2013'!H81,"XXX")</f>
        <v>0.38999999999999996</v>
      </c>
      <c r="J81" s="116">
        <f>IF(ISNUMBER('2013'!I81),'2013'!I81,"XXX")</f>
        <v>0.337895</v>
      </c>
      <c r="K81" s="116" t="str">
        <f>IF(ISNUMBER('2013'!J81),IF(('2013'!J81/5)&gt;1,1,'2013'!J81/5),"XXX")</f>
        <v>XXX</v>
      </c>
      <c r="L81" s="132">
        <f>IF(ISNUMBER('2013'!K81),'2013'!K81,"XXX")</f>
        <v>0.81857142857142862</v>
      </c>
      <c r="M81" s="116">
        <f>IF(ISNUMBER('2013'!L81),IF(('2013'!L81/5)&gt;1,1,'2013'!L81/5),"XXX")</f>
        <v>0.62323827799999998</v>
      </c>
      <c r="N81" s="116">
        <f>IF(ISNUMBER('2013'!M81),(1-('2013'!M81/100)),"XXX")</f>
        <v>0.63045417790000002</v>
      </c>
      <c r="O81" s="116">
        <f>IF(ISNUMBER('2013'!N81),IF(('2013'!N81/10)&gt;1,1,'2013'!N81/10),"XXX")</f>
        <v>9.4899832131436795E-2</v>
      </c>
      <c r="P81" s="222" t="str">
        <f>IF(ISNUMBER('2013'!O81),('2013'!O81/100),"XXX")</f>
        <v>XXX</v>
      </c>
      <c r="Q81" s="222" t="str">
        <f>'2013'!P81</f>
        <v>XXX</v>
      </c>
      <c r="R81" s="222">
        <f>IF(ISNUMBER('2013'!Q81),('2013'!Q81/100),"XXX")</f>
        <v>1.7000000000000001E-2</v>
      </c>
      <c r="S81" s="222">
        <f>IF(ISNUMBER('2013'!R81),('2013'!R81/100),"XXX")</f>
        <v>0.63664200000000004</v>
      </c>
      <c r="T81" s="116">
        <f>IF(ISNUMBER('2013'!S81),(1-('2013'!S81/100)),"XXX")</f>
        <v>0.999</v>
      </c>
      <c r="U81" s="132">
        <f>IF(ISNUMBER('2013'!T81),'2013'!T81,"XXX")</f>
        <v>0.48857142857142855</v>
      </c>
      <c r="V81" s="132">
        <f>IF(ISNUMBER('2013'!U81),'2013'!U81,"XXX")</f>
        <v>0.29071428571428576</v>
      </c>
      <c r="W81" s="132">
        <f>IF(ISNUMBER('2013'!V81),'2013'!V81,"XXX")</f>
        <v>0.64714285714285713</v>
      </c>
      <c r="X81" s="132">
        <f>IF(ISNUMBER('2013'!W81),'2013'!W81,"XXX")</f>
        <v>0.37142857142857144</v>
      </c>
      <c r="Y81" s="172">
        <f t="shared" si="8"/>
        <v>0.45475182001017955</v>
      </c>
      <c r="Z81" s="116">
        <f>'2013'!X81</f>
        <v>0.51600000000000001</v>
      </c>
      <c r="AA81" s="132">
        <f>('2013'!Y81+2.5)/5</f>
        <v>0.43677456980000001</v>
      </c>
      <c r="AB81" s="216">
        <f t="shared" si="9"/>
        <v>0.47638728490000004</v>
      </c>
      <c r="AC81" s="6"/>
      <c r="AE81">
        <f t="shared" si="10"/>
        <v>0.36394749999999998</v>
      </c>
      <c r="AF81">
        <f t="shared" si="10"/>
        <v>0.337895</v>
      </c>
      <c r="AG81">
        <f t="shared" si="10"/>
        <v>0.81857142857142862</v>
      </c>
      <c r="AH81">
        <f t="shared" si="10"/>
        <v>0.7209048532857143</v>
      </c>
      <c r="AI81">
        <f t="shared" si="10"/>
        <v>0.62684622795</v>
      </c>
      <c r="AJ81">
        <f t="shared" si="10"/>
        <v>0.36267700501571842</v>
      </c>
      <c r="AK81">
        <f t="shared" si="10"/>
        <v>9.4899832131436795E-2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0.74378571428571427</v>
      </c>
      <c r="AQ81">
        <f t="shared" si="10"/>
        <v>0.38964285714285718</v>
      </c>
      <c r="AR81">
        <f t="shared" si="10"/>
        <v>0.46892857142857147</v>
      </c>
      <c r="AS81">
        <f t="shared" si="10"/>
        <v>0.50928571428571434</v>
      </c>
    </row>
    <row r="82" spans="1:45" ht="15" x14ac:dyDescent="0.25">
      <c r="A82" s="19" t="s">
        <v>90</v>
      </c>
      <c r="B82" s="3" t="s">
        <v>90</v>
      </c>
      <c r="C82" s="116">
        <f>IF(ISNUMBER('2013'!C82),(1-PRODUCT('2013'!C82,0.1)),"XXX")</f>
        <v>0.27999999999999992</v>
      </c>
      <c r="D82" s="116">
        <f>IFERROR(IF((LOG(100*'2013'!D82+1)/LOG(100+1))&gt;1,0,(1-(LOG(100*'2013'!D82+1)/LOG(100+1)))), 1)</f>
        <v>1</v>
      </c>
      <c r="E82" s="132">
        <f>IF(ISNUMBER('2013'!E82),IF(('2013'!E82/100)&gt;1,1,'2013'!E82/100),"XXX")</f>
        <v>0.71833333333333327</v>
      </c>
      <c r="F82" s="116">
        <f>IF(ISNUMBER('2013'!F82),(1-(('2013'!F82-1)/4)),"XXX")</f>
        <v>0.5</v>
      </c>
      <c r="G82" s="116">
        <f>IF(ISNUMBER('2013'!G82),(1-('2013'!G82/10)),"XXX")</f>
        <v>0.45999999999999996</v>
      </c>
      <c r="H82" s="221">
        <f t="shared" si="7"/>
        <v>0.59166666666666656</v>
      </c>
      <c r="I82" s="132">
        <f>IF(ISNUMBER('2013'!H82),'2013'!H82,"XXX")</f>
        <v>0.36571428571428571</v>
      </c>
      <c r="J82" s="116">
        <f>IF(ISNUMBER('2013'!I82),'2013'!I82,"XXX")</f>
        <v>8.3875000000000005E-2</v>
      </c>
      <c r="K82" s="116">
        <f>IF(ISNUMBER('2013'!J82),IF(('2013'!J82/5)&gt;1,1,'2013'!J82/5),"XXX")</f>
        <v>1</v>
      </c>
      <c r="L82" s="132">
        <f>IF(ISNUMBER('2013'!K82),'2013'!K82,"XXX")</f>
        <v>0.47714285714285715</v>
      </c>
      <c r="M82" s="116">
        <f>IF(ISNUMBER('2013'!L82),IF(('2013'!L82/5)&gt;1,1,'2013'!L82/5),"XXX")</f>
        <v>0.92470083200000008</v>
      </c>
      <c r="N82" s="116">
        <f>IF(ISNUMBER('2013'!M82),(1-('2013'!M82/100)),"XXX")</f>
        <v>0.83777374270000005</v>
      </c>
      <c r="O82" s="116">
        <f>IF(ISNUMBER('2013'!N82),IF(('2013'!N82/10)&gt;1,1,'2013'!N82/10),"XXX")</f>
        <v>1</v>
      </c>
      <c r="P82" s="222">
        <f>IF(ISNUMBER('2013'!O82),('2013'!O82/100),"XXX")</f>
        <v>0.94</v>
      </c>
      <c r="Q82" s="222">
        <f>'2013'!P82</f>
        <v>1</v>
      </c>
      <c r="R82" s="222">
        <f>IF(ISNUMBER('2013'!Q82),('2013'!Q82/100),"XXX")</f>
        <v>7.8E-2</v>
      </c>
      <c r="S82" s="222">
        <f>IF(ISNUMBER('2013'!R82),('2013'!R82/100),"XXX")</f>
        <v>0.41008620000000001</v>
      </c>
      <c r="T82" s="116">
        <f>IF(ISNUMBER('2013'!S82),(1-('2013'!S82/100)),"XXX")</f>
        <v>0.77960000000000007</v>
      </c>
      <c r="U82" s="132">
        <f>IF(ISNUMBER('2013'!T82),'2013'!T82,"XXX")</f>
        <v>0.46714285714285714</v>
      </c>
      <c r="V82" s="132">
        <f>IF(ISNUMBER('2013'!U82),'2013'!U82,"XXX")</f>
        <v>0.48714285714285716</v>
      </c>
      <c r="W82" s="132">
        <f>IF(ISNUMBER('2013'!V82),'2013'!V82,"XXX")</f>
        <v>0.62571428571428567</v>
      </c>
      <c r="X82" s="132">
        <f>IF(ISNUMBER('2013'!W82),'2013'!W82,"XXX")</f>
        <v>0.50714285714285712</v>
      </c>
      <c r="Y82" s="172">
        <f t="shared" si="8"/>
        <v>0.62400223591874993</v>
      </c>
      <c r="Z82" s="116">
        <f>'2013'!X82</f>
        <v>0.625</v>
      </c>
      <c r="AA82" s="132">
        <f>('2013'!Y82+2.5)/5</f>
        <v>0.53932165799999998</v>
      </c>
      <c r="AB82" s="216">
        <f t="shared" si="9"/>
        <v>0.58216082899999999</v>
      </c>
      <c r="AC82" s="6"/>
      <c r="AE82">
        <f t="shared" si="10"/>
        <v>0.22479464285714285</v>
      </c>
      <c r="AF82">
        <f t="shared" si="10"/>
        <v>0.54193749999999996</v>
      </c>
      <c r="AG82">
        <f t="shared" si="10"/>
        <v>0.73857142857142855</v>
      </c>
      <c r="AH82">
        <f t="shared" si="10"/>
        <v>0.70092184457142859</v>
      </c>
      <c r="AI82">
        <f t="shared" si="10"/>
        <v>0.88123728735000006</v>
      </c>
      <c r="AJ82">
        <f t="shared" si="10"/>
        <v>0.91888687135000002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0.59484310000000007</v>
      </c>
      <c r="AP82">
        <f t="shared" si="10"/>
        <v>0.62337142857142858</v>
      </c>
      <c r="AQ82">
        <f t="shared" si="10"/>
        <v>0.47714285714285715</v>
      </c>
      <c r="AR82">
        <f t="shared" si="10"/>
        <v>0.55642857142857138</v>
      </c>
      <c r="AS82">
        <f t="shared" si="10"/>
        <v>0.56642857142857139</v>
      </c>
    </row>
    <row r="83" spans="1:45" ht="15" x14ac:dyDescent="0.25">
      <c r="A83" s="19" t="s">
        <v>91</v>
      </c>
      <c r="B83" s="3" t="s">
        <v>91</v>
      </c>
      <c r="C83" s="116">
        <f>IF(ISNUMBER('2013'!C83),(1-PRODUCT('2013'!C83,0.1)),"XXX")</f>
        <v>1.9999999999999907E-2</v>
      </c>
      <c r="D83" s="116">
        <f>IFERROR(IF((LOG(100*'2013'!D83+1)/LOG(100+1))&gt;1,0,(1-(LOG(100*'2013'!D83+1)/LOG(100+1)))), 1)</f>
        <v>1</v>
      </c>
      <c r="E83" s="132">
        <f>IF(ISNUMBER('2013'!E83),IF(('2013'!E83/100)&gt;1,1,'2013'!E83/100),"XXX")</f>
        <v>0.73166666666666669</v>
      </c>
      <c r="F83" s="116">
        <f>IF(ISNUMBER('2013'!F83),(1-(('2013'!F83-1)/4)),"XXX")</f>
        <v>0.75</v>
      </c>
      <c r="G83" s="116">
        <f>IF(ISNUMBER('2013'!G83),(1-('2013'!G83/10)),"XXX")</f>
        <v>0.36</v>
      </c>
      <c r="H83" s="221">
        <f t="shared" si="7"/>
        <v>0.57233333333333336</v>
      </c>
      <c r="I83" s="132">
        <f>IF(ISNUMBER('2013'!H83),'2013'!H83,"XXX")</f>
        <v>0.33999999999999997</v>
      </c>
      <c r="J83" s="116">
        <f>IF(ISNUMBER('2013'!I83),'2013'!I83,"XXX")</f>
        <v>6.2010000000000003E-2</v>
      </c>
      <c r="K83" s="116">
        <f>IF(ISNUMBER('2013'!J83),IF(('2013'!J83/5)&gt;1,1,'2013'!J83/5),"XXX")</f>
        <v>0.23177200000000001</v>
      </c>
      <c r="L83" s="132">
        <f>IF(ISNUMBER('2013'!K83),'2013'!K83,"XXX")</f>
        <v>0.40571428571428569</v>
      </c>
      <c r="M83" s="116">
        <f>IF(ISNUMBER('2013'!L83),IF(('2013'!L83/5)&gt;1,1,'2013'!L83/5),"XXX")</f>
        <v>6.8449895999999996E-2</v>
      </c>
      <c r="N83" s="116">
        <f>IF(ISNUMBER('2013'!M83),(1-('2013'!M83/100)),"XXX")</f>
        <v>0.51828678130000005</v>
      </c>
      <c r="O83" s="116">
        <f>IF(ISNUMBER('2013'!N83),IF(('2013'!N83/10)&gt;1,1,'2013'!N83/10),"XXX")</f>
        <v>0.33492430400000001</v>
      </c>
      <c r="P83" s="222" t="str">
        <f>IF(ISNUMBER('2013'!O83),('2013'!O83/100),"XXX")</f>
        <v>XXX</v>
      </c>
      <c r="Q83" s="222">
        <f>'2013'!P83</f>
        <v>0.33653879999999997</v>
      </c>
      <c r="R83" s="222">
        <f>IF(ISNUMBER('2013'!Q83),('2013'!Q83/100),"XXX")</f>
        <v>2.7000000000000003E-2</v>
      </c>
      <c r="S83" s="222">
        <f>IF(ISNUMBER('2013'!R83),('2013'!R83/100),"XXX")</f>
        <v>0.2088623</v>
      </c>
      <c r="T83" s="116">
        <f>IF(ISNUMBER('2013'!S83),(1-('2013'!S83/100)),"XXX")</f>
        <v>0.56889999999999996</v>
      </c>
      <c r="U83" s="132">
        <f>IF(ISNUMBER('2013'!T83),'2013'!T83,"XXX")</f>
        <v>0.5357142857142857</v>
      </c>
      <c r="V83" s="132">
        <f>IF(ISNUMBER('2013'!U83),'2013'!U83,"XXX")</f>
        <v>0.48785714285714288</v>
      </c>
      <c r="W83" s="132">
        <f>IF(ISNUMBER('2013'!V83),'2013'!V83,"XXX")</f>
        <v>0.65714285714285714</v>
      </c>
      <c r="X83" s="132">
        <f>IF(ISNUMBER('2013'!W83),'2013'!W83,"XXX")</f>
        <v>0.56285714285714283</v>
      </c>
      <c r="Y83" s="172">
        <f t="shared" si="8"/>
        <v>0.35505963122410716</v>
      </c>
      <c r="Z83" s="116">
        <f>'2013'!X83</f>
        <v>0.60899999999999999</v>
      </c>
      <c r="AA83" s="132">
        <f>('2013'!Y83+2.5)/5</f>
        <v>0.44021633859999998</v>
      </c>
      <c r="AB83" s="216">
        <f t="shared" si="9"/>
        <v>0.52460816929999998</v>
      </c>
      <c r="AC83" s="6"/>
      <c r="AE83">
        <f t="shared" si="10"/>
        <v>0.20100499999999999</v>
      </c>
      <c r="AF83">
        <f t="shared" si="10"/>
        <v>0.14689099999999999</v>
      </c>
      <c r="AG83">
        <f t="shared" si="10"/>
        <v>0.31874314285714284</v>
      </c>
      <c r="AH83">
        <f t="shared" si="10"/>
        <v>0.23708209085714285</v>
      </c>
      <c r="AI83">
        <f t="shared" si="10"/>
        <v>0.29336833865</v>
      </c>
      <c r="AJ83">
        <f t="shared" si="10"/>
        <v>0.42660554265000006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0.38888115000000001</v>
      </c>
      <c r="AP83">
        <f t="shared" si="10"/>
        <v>0.55230714285714289</v>
      </c>
      <c r="AQ83">
        <f t="shared" si="10"/>
        <v>0.51178571428571429</v>
      </c>
      <c r="AR83">
        <f t="shared" si="10"/>
        <v>0.57250000000000001</v>
      </c>
      <c r="AS83">
        <f t="shared" si="10"/>
        <v>0.61</v>
      </c>
    </row>
    <row r="84" spans="1:45" ht="15" x14ac:dyDescent="0.25">
      <c r="A84" s="19" t="s">
        <v>92</v>
      </c>
      <c r="B84" s="3" t="s">
        <v>92</v>
      </c>
      <c r="C84" s="116">
        <f>IF(ISNUMBER('2013'!C84),(1-PRODUCT('2013'!C84,0.1)),"XXX")</f>
        <v>0.67999999999999994</v>
      </c>
      <c r="D84" s="116">
        <f>IFERROR(IF((LOG(100*'2013'!D84+1)/LOG(100+1))&gt;1,0,(1-(LOG(100*'2013'!D84+1)/LOG(100+1)))), 1)</f>
        <v>1</v>
      </c>
      <c r="E84" s="132">
        <f>IF(ISNUMBER('2013'!E84),IF(('2013'!E84/100)&gt;1,1,'2013'!E84/100),"XXX")</f>
        <v>0.88000000000000012</v>
      </c>
      <c r="F84" s="116">
        <f>IF(ISNUMBER('2013'!F84),(1-(('2013'!F84-1)/4)),"XXX")</f>
        <v>1</v>
      </c>
      <c r="G84" s="116">
        <f>IF(ISNUMBER('2013'!G84),(1-('2013'!G84/10)),"XXX")</f>
        <v>0.71</v>
      </c>
      <c r="H84" s="221">
        <f t="shared" si="7"/>
        <v>0.85399999999999987</v>
      </c>
      <c r="I84" s="132">
        <f>IF(ISNUMBER('2013'!H84),'2013'!H84,"XXX")</f>
        <v>0.67</v>
      </c>
      <c r="J84" s="116">
        <f>IF(ISNUMBER('2013'!I84),'2013'!I84,"XXX")</f>
        <v>0.57309999999999994</v>
      </c>
      <c r="K84" s="116">
        <f>IF(ISNUMBER('2013'!J84),IF(('2013'!J84/5)&gt;1,1,'2013'!J84/5),"XXX")</f>
        <v>0.52391399999999999</v>
      </c>
      <c r="L84" s="132">
        <f>IF(ISNUMBER('2013'!K84),'2013'!K84,"XXX")</f>
        <v>0.71285714285714286</v>
      </c>
      <c r="M84" s="116">
        <f>IF(ISNUMBER('2013'!L84),IF(('2013'!L84/5)&gt;1,1,'2013'!L84/5),"XXX")</f>
        <v>0.8036064140000001</v>
      </c>
      <c r="N84" s="116">
        <f>IF(ISNUMBER('2013'!M84),(1-('2013'!M84/100)),"XXX")</f>
        <v>0.67179126739999995</v>
      </c>
      <c r="O84" s="116">
        <f>IF(ISNUMBER('2013'!N84),IF(('2013'!N84/10)&gt;1,1,'2013'!N84/10),"XXX")</f>
        <v>1</v>
      </c>
      <c r="P84" s="222">
        <f>IF(ISNUMBER('2013'!O84),('2013'!O84/100),"XXX")</f>
        <v>1</v>
      </c>
      <c r="Q84" s="222">
        <f>'2013'!P84</f>
        <v>8.6066693067550659E-2</v>
      </c>
      <c r="R84" s="222">
        <f>IF(ISNUMBER('2013'!Q84),('2013'!Q84/100),"XXX")</f>
        <v>0.51300000000000001</v>
      </c>
      <c r="S84" s="222">
        <f>IF(ISNUMBER('2013'!R84),('2013'!R84/100),"XXX")</f>
        <v>0.88227529999999998</v>
      </c>
      <c r="T84" s="116">
        <f>IF(ISNUMBER('2013'!S84),(1-('2013'!S84/100)),"XXX")</f>
        <v>1</v>
      </c>
      <c r="U84" s="132">
        <f>IF(ISNUMBER('2013'!T84),'2013'!T84,"XXX")</f>
        <v>0.58285714285714285</v>
      </c>
      <c r="V84" s="132">
        <f>IF(ISNUMBER('2013'!U84),'2013'!U84,"XXX")</f>
        <v>0.48785714285714288</v>
      </c>
      <c r="W84" s="132">
        <f>IF(ISNUMBER('2013'!V84),'2013'!V84,"XXX")</f>
        <v>0.60142857142857142</v>
      </c>
      <c r="X84" s="132">
        <f>IF(ISNUMBER('2013'!W84),'2013'!W84,"XXX")</f>
        <v>0.49142857142857144</v>
      </c>
      <c r="Y84" s="172">
        <f t="shared" si="8"/>
        <v>0.6625113903685077</v>
      </c>
      <c r="Z84" s="116">
        <f>'2013'!X84</f>
        <v>0.83699999999999997</v>
      </c>
      <c r="AA84" s="132">
        <f>('2013'!Y84+2.5)/5</f>
        <v>0.69935700900000008</v>
      </c>
      <c r="AB84" s="216">
        <f t="shared" si="9"/>
        <v>0.76817850450000003</v>
      </c>
      <c r="AC84" s="6"/>
      <c r="AE84">
        <f t="shared" si="10"/>
        <v>0.62155000000000005</v>
      </c>
      <c r="AF84">
        <f t="shared" si="10"/>
        <v>0.54850699999999997</v>
      </c>
      <c r="AG84">
        <f t="shared" si="10"/>
        <v>0.61838557142857142</v>
      </c>
      <c r="AH84">
        <f t="shared" si="10"/>
        <v>0.75823177842857148</v>
      </c>
      <c r="AI84">
        <f t="shared" si="10"/>
        <v>0.73769884070000002</v>
      </c>
      <c r="AJ84">
        <f t="shared" si="10"/>
        <v>0.83589563369999997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0.79142857142857137</v>
      </c>
      <c r="AQ84">
        <f t="shared" si="10"/>
        <v>0.53535714285714286</v>
      </c>
      <c r="AR84">
        <f t="shared" si="10"/>
        <v>0.54464285714285721</v>
      </c>
      <c r="AS84">
        <f t="shared" si="10"/>
        <v>0.54642857142857149</v>
      </c>
    </row>
    <row r="85" spans="1:45" ht="15" x14ac:dyDescent="0.25">
      <c r="A85" s="19" t="s">
        <v>93</v>
      </c>
      <c r="B85" s="3" t="s">
        <v>93</v>
      </c>
      <c r="C85" s="116">
        <f>IF(ISNUMBER('2013'!C85),(1-PRODUCT('2013'!C85,0.1)),"XXX")</f>
        <v>0.8</v>
      </c>
      <c r="D85" s="116">
        <f>IFERROR(IF((LOG(100*'2013'!D85+1)/LOG(100+1))&gt;1,0,(1-(LOG(100*'2013'!D85+1)/LOG(100+1)))), 1)</f>
        <v>1</v>
      </c>
      <c r="E85" s="132">
        <f>IF(ISNUMBER('2013'!E85),IF(('2013'!E85/100)&gt;1,1,'2013'!E85/100),"XXX")</f>
        <v>1</v>
      </c>
      <c r="F85" s="116" t="str">
        <f>IF(ISNUMBER('2013'!F85),(1-(('2013'!F85-1)/4)),"XXX")</f>
        <v>XXX</v>
      </c>
      <c r="G85" s="116">
        <f>IF(ISNUMBER('2013'!G85),(1-('2013'!G85/10)),"XXX")</f>
        <v>0.9</v>
      </c>
      <c r="H85" s="221">
        <f t="shared" si="7"/>
        <v>0.92499999999999993</v>
      </c>
      <c r="I85" s="132">
        <f>IF(ISNUMBER('2013'!H85),'2013'!H85,"XXX")</f>
        <v>0.82714285714285707</v>
      </c>
      <c r="J85" s="116">
        <f>IF(ISNUMBER('2013'!I85),'2013'!I85,"XXX")</f>
        <v>0.86830999999999992</v>
      </c>
      <c r="K85" s="116">
        <f>IF(ISNUMBER('2013'!J85),IF(('2013'!J85/5)&gt;1,1,'2013'!J85/5),"XXX")</f>
        <v>0.64002599999999998</v>
      </c>
      <c r="L85" s="132">
        <f>IF(ISNUMBER('2013'!K85),'2013'!K85,"XXX")</f>
        <v>0.66857142857142848</v>
      </c>
      <c r="M85" s="116">
        <f>IF(ISNUMBER('2013'!L85),IF(('2013'!L85/5)&gt;1,1,'2013'!L85/5),"XXX")</f>
        <v>0.92711944600000007</v>
      </c>
      <c r="N85" s="116">
        <f>IF(ISNUMBER('2013'!M85),(1-('2013'!M85/100)),"XXX")</f>
        <v>0.88780292510000003</v>
      </c>
      <c r="O85" s="116">
        <f>IF(ISNUMBER('2013'!N85),IF(('2013'!N85/10)&gt;1,1,'2013'!N85/10),"XXX")</f>
        <v>1</v>
      </c>
      <c r="P85" s="222">
        <f>IF(ISNUMBER('2013'!O85),('2013'!O85/100),"XXX")</f>
        <v>1</v>
      </c>
      <c r="Q85" s="222">
        <f>'2013'!P85</f>
        <v>1</v>
      </c>
      <c r="R85" s="222" t="str">
        <f>IF(ISNUMBER('2013'!Q85),('2013'!Q85/100),"XXX")</f>
        <v>XXX</v>
      </c>
      <c r="S85" s="222">
        <f>IF(ISNUMBER('2013'!R85),('2013'!R85/100),"XXX")</f>
        <v>0.91167429999999994</v>
      </c>
      <c r="T85" s="116">
        <f>IF(ISNUMBER('2013'!S85),(1-('2013'!S85/100)),"XXX")</f>
        <v>1</v>
      </c>
      <c r="U85" s="132">
        <f>IF(ISNUMBER('2013'!T85),'2013'!T85,"XXX")</f>
        <v>0.8571428571428571</v>
      </c>
      <c r="V85" s="132">
        <f>IF(ISNUMBER('2013'!U85),'2013'!U85,"XXX")</f>
        <v>0.77642857142857147</v>
      </c>
      <c r="W85" s="132">
        <f>IF(ISNUMBER('2013'!V85),'2013'!V85,"XXX")</f>
        <v>0.74285714285714288</v>
      </c>
      <c r="X85" s="132">
        <f>IF(ISNUMBER('2013'!W85),'2013'!W85,"XXX")</f>
        <v>0.69857142857142851</v>
      </c>
      <c r="Y85" s="172">
        <f t="shared" si="8"/>
        <v>0.86285293480089287</v>
      </c>
      <c r="Z85" s="116">
        <f>'2013'!X85</f>
        <v>0.877</v>
      </c>
      <c r="AA85" s="132">
        <f>('2013'!Y85+2.5)/5</f>
        <v>0.83426151280000005</v>
      </c>
      <c r="AB85" s="216">
        <f t="shared" si="9"/>
        <v>0.85563075640000008</v>
      </c>
      <c r="AC85" s="6"/>
      <c r="AE85">
        <f t="shared" si="10"/>
        <v>0.84772642857142855</v>
      </c>
      <c r="AF85">
        <f t="shared" si="10"/>
        <v>0.75416799999999995</v>
      </c>
      <c r="AG85">
        <f t="shared" si="10"/>
        <v>0.65429871428571418</v>
      </c>
      <c r="AH85">
        <f t="shared" si="10"/>
        <v>0.79784543728571422</v>
      </c>
      <c r="AI85">
        <f t="shared" si="10"/>
        <v>0.9074611855500001</v>
      </c>
      <c r="AJ85">
        <f t="shared" si="10"/>
        <v>0.94390146254999996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0.9285714285714286</v>
      </c>
      <c r="AQ85">
        <f t="shared" si="10"/>
        <v>0.81678571428571423</v>
      </c>
      <c r="AR85">
        <f t="shared" si="10"/>
        <v>0.75964285714285718</v>
      </c>
      <c r="AS85">
        <f t="shared" si="10"/>
        <v>0.72071428571428564</v>
      </c>
    </row>
    <row r="86" spans="1:45" ht="15" x14ac:dyDescent="0.25">
      <c r="A86" s="19" t="s">
        <v>94</v>
      </c>
      <c r="B86" s="3" t="s">
        <v>94</v>
      </c>
      <c r="C86" s="116">
        <f>IF(ISNUMBER('2013'!C86),(1-PRODUCT('2013'!C86,0.1)),"XXX")</f>
        <v>0.22999999999999998</v>
      </c>
      <c r="D86" s="116">
        <f>IFERROR(IF((LOG(100*'2013'!D86+1)/LOG(100+1))&gt;1,0,(1-(LOG(100*'2013'!D86+1)/LOG(100+1)))), 1)</f>
        <v>1</v>
      </c>
      <c r="E86" s="132">
        <f>IF(ISNUMBER('2013'!E86),IF(('2013'!E86/100)&gt;1,1,'2013'!E86/100),"XXX")</f>
        <v>0.63666666666666671</v>
      </c>
      <c r="F86" s="116">
        <f>IF(ISNUMBER('2013'!F86),(1-(('2013'!F86-1)/4)),"XXX")</f>
        <v>0.25</v>
      </c>
      <c r="G86" s="116">
        <f>IF(ISNUMBER('2013'!G86),(1-('2013'!G86/10)),"XXX")</f>
        <v>0.40999999999999992</v>
      </c>
      <c r="H86" s="221">
        <f t="shared" si="7"/>
        <v>0.5053333333333333</v>
      </c>
      <c r="I86" s="132">
        <f>IF(ISNUMBER('2013'!H86),'2013'!H86,"XXX")</f>
        <v>0.32285714285714279</v>
      </c>
      <c r="J86" s="116">
        <f>IF(ISNUMBER('2013'!I86),'2013'!I86,"XXX")</f>
        <v>5.0390000000000004E-2</v>
      </c>
      <c r="K86" s="116">
        <f>IF(ISNUMBER('2013'!J86),IF(('2013'!J86/5)&gt;1,1,'2013'!J86/5),"XXX")</f>
        <v>0.31223000000000001</v>
      </c>
      <c r="L86" s="132">
        <f>IF(ISNUMBER('2013'!K86),'2013'!K86,"XXX")</f>
        <v>0.38</v>
      </c>
      <c r="M86" s="116">
        <f>IF(ISNUMBER('2013'!L86),IF(('2013'!L86/5)&gt;1,1,'2013'!L86/5),"XXX")</f>
        <v>0.26085178799999997</v>
      </c>
      <c r="N86" s="116">
        <f>IF(ISNUMBER('2013'!M86),(1-('2013'!M86/100)),"XXX")</f>
        <v>0.64291790010000005</v>
      </c>
      <c r="O86" s="116">
        <f>IF(ISNUMBER('2013'!N86),IF(('2013'!N86/10)&gt;1,1,'2013'!N86/10),"XXX")</f>
        <v>6.7087169955000539E-2</v>
      </c>
      <c r="P86" s="222" t="str">
        <f>IF(ISNUMBER('2013'!O86),('2013'!O86/100),"XXX")</f>
        <v>XXX</v>
      </c>
      <c r="Q86" s="222">
        <f>'2013'!P86</f>
        <v>4.4278539999999998E-2</v>
      </c>
      <c r="R86" s="222" t="str">
        <f>IF(ISNUMBER('2013'!Q86),('2013'!Q86/100),"XXX")</f>
        <v>XXX</v>
      </c>
      <c r="S86" s="222">
        <f>IF(ISNUMBER('2013'!R86),('2013'!R86/100),"XXX")</f>
        <v>0.10810560000000001</v>
      </c>
      <c r="T86" s="116">
        <f>IF(ISNUMBER('2013'!S86),(1-('2013'!S86/100)),"XXX")</f>
        <v>0.23209999999999997</v>
      </c>
      <c r="U86" s="132">
        <f>IF(ISNUMBER('2013'!T86),'2013'!T86,"XXX")</f>
        <v>0.42</v>
      </c>
      <c r="V86" s="132">
        <f>IF(ISNUMBER('2013'!U86),'2013'!U86,"XXX")</f>
        <v>0.35285714285714281</v>
      </c>
      <c r="W86" s="132">
        <f>IF(ISNUMBER('2013'!V86),'2013'!V86,"XXX")</f>
        <v>0.61285714285714288</v>
      </c>
      <c r="X86" s="132">
        <f>IF(ISNUMBER('2013'!W86),'2013'!W86,"XXX")</f>
        <v>0.41285714285714287</v>
      </c>
      <c r="Y86" s="172">
        <f t="shared" si="8"/>
        <v>0.27067220496491079</v>
      </c>
      <c r="Z86" s="116">
        <f>'2013'!X86</f>
        <v>0.24299999999999999</v>
      </c>
      <c r="AA86" s="132">
        <f>('2013'!Y86+2.5)/5</f>
        <v>0.3668061614</v>
      </c>
      <c r="AB86" s="216">
        <f t="shared" si="9"/>
        <v>0.3049030807</v>
      </c>
      <c r="AC86" s="6"/>
      <c r="AE86">
        <f t="shared" ref="AE86:AS102" si="11">IF(ISNUMBER(AVERAGE(I86:J86)),AVERAGE(I86:J86),"XXX")</f>
        <v>0.18662357142857139</v>
      </c>
      <c r="AF86">
        <f t="shared" si="11"/>
        <v>0.18131</v>
      </c>
      <c r="AG86">
        <f t="shared" si="11"/>
        <v>0.34611500000000001</v>
      </c>
      <c r="AH86">
        <f t="shared" si="11"/>
        <v>0.32042589399999999</v>
      </c>
      <c r="AI86">
        <f t="shared" si="11"/>
        <v>0.45188484405000001</v>
      </c>
      <c r="AJ86">
        <f t="shared" si="11"/>
        <v>0.35500253502750029</v>
      </c>
      <c r="AK86">
        <f t="shared" si="11"/>
        <v>6.7087169955000539E-2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0.1701028</v>
      </c>
      <c r="AP86">
        <f t="shared" si="11"/>
        <v>0.32604999999999995</v>
      </c>
      <c r="AQ86">
        <f t="shared" si="11"/>
        <v>0.3864285714285714</v>
      </c>
      <c r="AR86">
        <f t="shared" si="11"/>
        <v>0.48285714285714287</v>
      </c>
      <c r="AS86">
        <f t="shared" si="11"/>
        <v>0.5128571428571429</v>
      </c>
    </row>
    <row r="87" spans="1:45" ht="15" x14ac:dyDescent="0.25">
      <c r="A87" s="19" t="s">
        <v>95</v>
      </c>
      <c r="B87" s="3" t="s">
        <v>95</v>
      </c>
      <c r="C87" s="116">
        <f>IF(ISNUMBER('2013'!C87),(1-PRODUCT('2013'!C87,0.1)),"XXX")</f>
        <v>0.15999999999999992</v>
      </c>
      <c r="D87" s="116">
        <f>IFERROR(IF((LOG(100*'2013'!D87+1)/LOG(100+1))&gt;1,0,(1-(LOG(100*'2013'!D87+1)/LOG(100+1)))), 1)</f>
        <v>1</v>
      </c>
      <c r="E87" s="132">
        <f>IF(ISNUMBER('2013'!E87),IF(('2013'!E87/100)&gt;1,1,'2013'!E87/100),"XXX")</f>
        <v>0.78500000000000003</v>
      </c>
      <c r="F87" s="116">
        <f>IF(ISNUMBER('2013'!F87),(1-(('2013'!F87-1)/4)),"XXX")</f>
        <v>0.75</v>
      </c>
      <c r="G87" s="116">
        <f>IF(ISNUMBER('2013'!G87),(1-('2013'!G87/10)),"XXX")</f>
        <v>0.32000000000000006</v>
      </c>
      <c r="H87" s="221">
        <f t="shared" si="7"/>
        <v>0.60299999999999998</v>
      </c>
      <c r="I87" s="132">
        <f>IF(ISNUMBER('2013'!H87),'2013'!H87,"XXX")</f>
        <v>0.31571428571428567</v>
      </c>
      <c r="J87" s="116">
        <f>IF(ISNUMBER('2013'!I87),'2013'!I87,"XXX")</f>
        <v>4.0239999999999998E-2</v>
      </c>
      <c r="K87" s="116">
        <f>IF(ISNUMBER('2013'!J87),IF(('2013'!J87/5)&gt;1,1,'2013'!J87/5),"XXX")</f>
        <v>0.66262399999999988</v>
      </c>
      <c r="L87" s="132">
        <f>IF(ISNUMBER('2013'!K87),'2013'!K87,"XXX")</f>
        <v>0.41142857142857142</v>
      </c>
      <c r="M87" s="116">
        <f>IF(ISNUMBER('2013'!L87),IF(('2013'!L87/5)&gt;1,1,'2013'!L87/5),"XXX")</f>
        <v>0.41734547600000005</v>
      </c>
      <c r="N87" s="116">
        <f>IF(ISNUMBER('2013'!M87),(1-('2013'!M87/100)),"XXX")</f>
        <v>0.93294036390000001</v>
      </c>
      <c r="O87" s="116">
        <f>IF(ISNUMBER('2013'!N87),IF(('2013'!N87/10)&gt;1,1,'2013'!N87/10),"XXX")</f>
        <v>9.9465048534524911E-2</v>
      </c>
      <c r="P87" s="222">
        <f>IF(ISNUMBER('2013'!O87),('2013'!O87/100),"XXX")</f>
        <v>2.3E-2</v>
      </c>
      <c r="Q87" s="222">
        <f>'2013'!P87</f>
        <v>0.29898924827575685</v>
      </c>
      <c r="R87" s="222">
        <f>IF(ISNUMBER('2013'!Q87),('2013'!Q87/100),"XXX")</f>
        <v>0.19600000000000001</v>
      </c>
      <c r="S87" s="222">
        <f>IF(ISNUMBER('2013'!R87),('2013'!R87/100),"XXX")</f>
        <v>0.3871772</v>
      </c>
      <c r="T87" s="116">
        <f>IF(ISNUMBER('2013'!S87),(1-('2013'!S87/100)),"XXX")</f>
        <v>0.32730000000000004</v>
      </c>
      <c r="U87" s="132">
        <f>IF(ISNUMBER('2013'!T87),'2013'!T87,"XXX")</f>
        <v>0.52571428571428569</v>
      </c>
      <c r="V87" s="132">
        <f>IF(ISNUMBER('2013'!U87),'2013'!U87,"XXX")</f>
        <v>0.46499999999999997</v>
      </c>
      <c r="W87" s="132">
        <f>IF(ISNUMBER('2013'!V87),'2013'!V87,"XXX")</f>
        <v>0.5714285714285714</v>
      </c>
      <c r="X87" s="132">
        <f>IF(ISNUMBER('2013'!W87),'2013'!W87,"XXX")</f>
        <v>0.52285714285714291</v>
      </c>
      <c r="Y87" s="172">
        <f t="shared" si="8"/>
        <v>0.3873265121158212</v>
      </c>
      <c r="Z87" s="116">
        <f>'2013'!X87</f>
        <v>0.56100000000000005</v>
      </c>
      <c r="AA87" s="132">
        <f>('2013'!Y87+2.5)/5</f>
        <v>0.48093497600000001</v>
      </c>
      <c r="AB87" s="216">
        <f t="shared" si="9"/>
        <v>0.52096748800000003</v>
      </c>
      <c r="AC87" s="6"/>
      <c r="AE87">
        <f t="shared" si="11"/>
        <v>0.17797714285714283</v>
      </c>
      <c r="AF87">
        <f t="shared" si="11"/>
        <v>0.35143199999999997</v>
      </c>
      <c r="AG87">
        <f t="shared" si="11"/>
        <v>0.53702628571428568</v>
      </c>
      <c r="AH87">
        <f t="shared" si="11"/>
        <v>0.41438702371428571</v>
      </c>
      <c r="AI87">
        <f t="shared" si="11"/>
        <v>0.67514291995000009</v>
      </c>
      <c r="AJ87">
        <f t="shared" si="11"/>
        <v>0.5162027062172625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0.35723860000000002</v>
      </c>
      <c r="AP87">
        <f t="shared" si="11"/>
        <v>0.42650714285714286</v>
      </c>
      <c r="AQ87">
        <f t="shared" si="11"/>
        <v>0.49535714285714283</v>
      </c>
      <c r="AR87">
        <f t="shared" si="11"/>
        <v>0.51821428571428574</v>
      </c>
      <c r="AS87">
        <f t="shared" si="11"/>
        <v>0.54714285714285715</v>
      </c>
    </row>
    <row r="88" spans="1:45" ht="15" x14ac:dyDescent="0.25">
      <c r="A88" s="19" t="s">
        <v>96</v>
      </c>
      <c r="B88" s="3" t="s">
        <v>96</v>
      </c>
      <c r="C88" s="116">
        <f>IF(ISNUMBER('2013'!C88),(1-PRODUCT('2013'!C88,0.1)),"XXX")</f>
        <v>0.55999999999999994</v>
      </c>
      <c r="D88" s="116">
        <f>IFERROR(IF((LOG(100*'2013'!D88+1)/LOG(100+1))&gt;1,0,(1-(LOG(100*'2013'!D88+1)/LOG(100+1)))), 1)</f>
        <v>0.85762372023507472</v>
      </c>
      <c r="E88" s="132">
        <f>IF(ISNUMBER('2013'!E88),IF(('2013'!E88/100)&gt;1,1,'2013'!E88/100),"XXX")</f>
        <v>0.83499999999999996</v>
      </c>
      <c r="F88" s="116">
        <f>IF(ISNUMBER('2013'!F88),(1-(('2013'!F88-1)/4)),"XXX")</f>
        <v>0.5</v>
      </c>
      <c r="G88" s="116">
        <f>IF(ISNUMBER('2013'!G88),(1-('2013'!G88/10)),"XXX")</f>
        <v>0.29000000000000004</v>
      </c>
      <c r="H88" s="221">
        <f t="shared" si="7"/>
        <v>0.60852474404701495</v>
      </c>
      <c r="I88" s="132">
        <f>IF(ISNUMBER('2013'!H88),'2013'!H88,"XXX")</f>
        <v>0.74142857142857144</v>
      </c>
      <c r="J88" s="116">
        <f>IF(ISNUMBER('2013'!I88),'2013'!I88,"XXX")</f>
        <v>0.44822000000000001</v>
      </c>
      <c r="K88" s="116">
        <f>IF(ISNUMBER('2013'!J88),IF(('2013'!J88/5)&gt;1,1,'2013'!J88/5),"XXX")</f>
        <v>0.78106799999999998</v>
      </c>
      <c r="L88" s="132">
        <f>IF(ISNUMBER('2013'!K88),'2013'!K88,"XXX")</f>
        <v>0.69000000000000006</v>
      </c>
      <c r="M88" s="116">
        <f>IF(ISNUMBER('2013'!L88),IF(('2013'!L88/5)&gt;1,1,'2013'!L88/5),"XXX")</f>
        <v>0.37871413199999998</v>
      </c>
      <c r="N88" s="116">
        <f>IF(ISNUMBER('2013'!M88),(1-('2013'!M88/100)),"XXX")</f>
        <v>0.66330913540000003</v>
      </c>
      <c r="O88" s="116">
        <f>IF(ISNUMBER('2013'!N88),IF(('2013'!N88/10)&gt;1,1,'2013'!N88/10),"XXX")</f>
        <v>0.37718299999999999</v>
      </c>
      <c r="P88" s="222" t="str">
        <f>IF(ISNUMBER('2013'!O88),('2013'!O88/100),"XXX")</f>
        <v>XXX</v>
      </c>
      <c r="Q88" s="222">
        <f>'2013'!P88</f>
        <v>0.15177552700042723</v>
      </c>
      <c r="R88" s="222">
        <f>IF(ISNUMBER('2013'!Q88),('2013'!Q88/100),"XXX")</f>
        <v>2.1000000000000001E-2</v>
      </c>
      <c r="S88" s="222">
        <f>IF(ISNUMBER('2013'!R88),('2013'!R88/100),"XXX")</f>
        <v>0.74367839999999996</v>
      </c>
      <c r="T88" s="116">
        <f>IF(ISNUMBER('2013'!S88),(1-('2013'!S88/100)),"XXX")</f>
        <v>0.99990000000000001</v>
      </c>
      <c r="U88" s="132">
        <f>IF(ISNUMBER('2013'!T88),'2013'!T88,"XXX")</f>
        <v>0.72428571428571431</v>
      </c>
      <c r="V88" s="132">
        <f>IF(ISNUMBER('2013'!U88),'2013'!U88,"XXX")</f>
        <v>0.62285714285714278</v>
      </c>
      <c r="W88" s="132">
        <f>IF(ISNUMBER('2013'!V88),'2013'!V88,"XXX")</f>
        <v>0.76</v>
      </c>
      <c r="X88" s="132">
        <f>IF(ISNUMBER('2013'!W88),'2013'!W88,"XXX")</f>
        <v>0.6785714285714286</v>
      </c>
      <c r="Y88" s="172">
        <f t="shared" si="8"/>
        <v>0.57244837822145533</v>
      </c>
      <c r="Z88" s="116">
        <f>'2013'!X88</f>
        <v>0.31900000000000001</v>
      </c>
      <c r="AA88" s="132">
        <f>('2013'!Y88+2.5)/5</f>
        <v>0.44951020479999998</v>
      </c>
      <c r="AB88" s="216">
        <f t="shared" si="9"/>
        <v>0.38425510239999999</v>
      </c>
      <c r="AC88" s="6"/>
      <c r="AE88">
        <f t="shared" si="11"/>
        <v>0.59482428571428569</v>
      </c>
      <c r="AF88">
        <f t="shared" si="11"/>
        <v>0.61464399999999997</v>
      </c>
      <c r="AG88">
        <f t="shared" si="11"/>
        <v>0.73553400000000002</v>
      </c>
      <c r="AH88">
        <f t="shared" si="11"/>
        <v>0.53435706599999999</v>
      </c>
      <c r="AI88">
        <f t="shared" si="11"/>
        <v>0.52101163370000003</v>
      </c>
      <c r="AJ88">
        <f t="shared" si="11"/>
        <v>0.52024606770000004</v>
      </c>
      <c r="AK88">
        <f t="shared" si="11"/>
        <v>0.37718299999999999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0.87178920000000004</v>
      </c>
      <c r="AP88">
        <f t="shared" si="11"/>
        <v>0.86209285714285722</v>
      </c>
      <c r="AQ88">
        <f t="shared" si="11"/>
        <v>0.67357142857142849</v>
      </c>
      <c r="AR88">
        <f t="shared" si="11"/>
        <v>0.69142857142857139</v>
      </c>
      <c r="AS88">
        <f t="shared" si="11"/>
        <v>0.71928571428571431</v>
      </c>
    </row>
    <row r="89" spans="1:45" ht="15" x14ac:dyDescent="0.25">
      <c r="A89" s="19" t="s">
        <v>97</v>
      </c>
      <c r="B89" s="3" t="s">
        <v>97</v>
      </c>
      <c r="C89" s="116">
        <f>IF(ISNUMBER('2013'!C89),(1-PRODUCT('2013'!C89,0.1)),"XXX")</f>
        <v>0.35999999999999988</v>
      </c>
      <c r="D89" s="116">
        <f>IFERROR(IF((LOG(100*'2013'!D89+1)/LOG(100+1))&gt;1,0,(1-(LOG(100*'2013'!D89+1)/LOG(100+1)))), 1)</f>
        <v>1</v>
      </c>
      <c r="E89" s="132" t="str">
        <f>IF(ISNUMBER('2013'!E89),IF(('2013'!E89/100)&gt;1,1,'2013'!E89/100),"XXX")</f>
        <v>XXX</v>
      </c>
      <c r="F89" s="116">
        <f>IF(ISNUMBER('2013'!F89),(1-(('2013'!F89-1)/4)),"XXX")</f>
        <v>0.75</v>
      </c>
      <c r="G89" s="116">
        <f>IF(ISNUMBER('2013'!G89),(1-('2013'!G89/10)),"XXX")</f>
        <v>0.24</v>
      </c>
      <c r="H89" s="221">
        <f t="shared" si="7"/>
        <v>0.58749999999999991</v>
      </c>
      <c r="I89" s="132" t="str">
        <f>IF(ISNUMBER('2013'!H89),'2013'!H89,"XXX")</f>
        <v>XXX</v>
      </c>
      <c r="J89" s="116">
        <f>IF(ISNUMBER('2013'!I89),'2013'!I89,"XXX")</f>
        <v>0.37754500000000002</v>
      </c>
      <c r="K89" s="116">
        <f>IF(ISNUMBER('2013'!J89),IF(('2013'!J89/5)&gt;1,1,'2013'!J89/5),"XXX")</f>
        <v>0.48251800000000006</v>
      </c>
      <c r="L89" s="132" t="str">
        <f>IF(ISNUMBER('2013'!K89),'2013'!K89,"XXX")</f>
        <v>XXX</v>
      </c>
      <c r="M89" s="116">
        <f>IF(ISNUMBER('2013'!L89),IF(('2013'!L89/5)&gt;1,1,'2013'!L89/5),"XXX")</f>
        <v>0.85995302200000001</v>
      </c>
      <c r="N89" s="116">
        <f>IF(ISNUMBER('2013'!M89),(1-('2013'!M89/100)),"XXX")</f>
        <v>0.67634906770000003</v>
      </c>
      <c r="O89" s="116">
        <f>IF(ISNUMBER('2013'!N89),IF(('2013'!N89/10)&gt;1,1,'2013'!N89/10),"XXX")</f>
        <v>0.42038482774222202</v>
      </c>
      <c r="P89" s="222">
        <f>IF(ISNUMBER('2013'!O89),('2013'!O89/100),"XXX")</f>
        <v>0.997</v>
      </c>
      <c r="Q89" s="222">
        <f>'2013'!P89</f>
        <v>0.21444619999999998</v>
      </c>
      <c r="R89" s="222">
        <f>IF(ISNUMBER('2013'!Q89),('2013'!Q89/100),"XXX")</f>
        <v>8.1000000000000003E-2</v>
      </c>
      <c r="S89" s="222">
        <f>IF(ISNUMBER('2013'!R89),('2013'!R89/100),"XXX")</f>
        <v>0.72357399999999994</v>
      </c>
      <c r="T89" s="116">
        <f>IF(ISNUMBER('2013'!S89),(1-('2013'!S89/100)),"XXX")</f>
        <v>0.99980000000000002</v>
      </c>
      <c r="U89" s="132" t="str">
        <f>IF(ISNUMBER('2013'!T89),'2013'!T89,"XXX")</f>
        <v>XXX</v>
      </c>
      <c r="V89" s="132" t="str">
        <f>IF(ISNUMBER('2013'!U89),'2013'!U89,"XXX")</f>
        <v>XXX</v>
      </c>
      <c r="W89" s="132" t="str">
        <f>IF(ISNUMBER('2013'!V89),'2013'!V89,"XXX")</f>
        <v>XXX</v>
      </c>
      <c r="X89" s="132" t="str">
        <f>IF(ISNUMBER('2013'!W89),'2013'!W89,"XXX")</f>
        <v>XXX</v>
      </c>
      <c r="Y89" s="172">
        <f t="shared" si="8"/>
        <v>0.55771942645351846</v>
      </c>
      <c r="Z89" s="116">
        <f>'2013'!X89</f>
        <v>0.46800000000000003</v>
      </c>
      <c r="AA89" s="132">
        <f>('2013'!Y89+2.5)/5</f>
        <v>0.4287583828</v>
      </c>
      <c r="AB89" s="216">
        <f t="shared" si="9"/>
        <v>0.44837919140000004</v>
      </c>
      <c r="AC89" s="6"/>
      <c r="AE89">
        <f t="shared" si="11"/>
        <v>0.37754500000000002</v>
      </c>
      <c r="AF89">
        <f t="shared" si="11"/>
        <v>0.43003150000000001</v>
      </c>
      <c r="AG89">
        <f t="shared" si="11"/>
        <v>0.48251800000000006</v>
      </c>
      <c r="AH89">
        <f t="shared" si="11"/>
        <v>0.85995302200000001</v>
      </c>
      <c r="AI89">
        <f t="shared" si="11"/>
        <v>0.76815104484999996</v>
      </c>
      <c r="AJ89">
        <f t="shared" si="11"/>
        <v>0.54836694772111105</v>
      </c>
      <c r="AK89">
        <f t="shared" si="11"/>
        <v>0.70869241387111104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0.86168699999999998</v>
      </c>
      <c r="AP89">
        <f t="shared" si="11"/>
        <v>0.99980000000000002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5">
      <c r="A90" s="19" t="s">
        <v>98</v>
      </c>
      <c r="B90" s="3" t="s">
        <v>98</v>
      </c>
      <c r="C90" s="116">
        <f>IF(ISNUMBER('2013'!C90),(1-PRODUCT('2013'!C90,0.1)),"XXX")</f>
        <v>0.19999999999999996</v>
      </c>
      <c r="D90" s="116">
        <f>IFERROR(IF((LOG(100*'2013'!D90+1)/LOG(100+1))&gt;1,0,(1-(LOG(100*'2013'!D90+1)/LOG(100+1)))), 1)</f>
        <v>0.29065488807712614</v>
      </c>
      <c r="E90" s="132">
        <f>IF(ISNUMBER('2013'!E90),IF(('2013'!E90/100)&gt;1,1,'2013'!E90/100),"XXX")</f>
        <v>0.55166666666666675</v>
      </c>
      <c r="F90" s="116">
        <f>IF(ISNUMBER('2013'!F90),(1-(('2013'!F90-1)/4)),"XXX")</f>
        <v>0.5</v>
      </c>
      <c r="G90" s="116">
        <f>IF(ISNUMBER('2013'!G90),(1-('2013'!G90/10)),"XXX")</f>
        <v>0.35</v>
      </c>
      <c r="H90" s="221">
        <f t="shared" si="7"/>
        <v>0.3784643109487586</v>
      </c>
      <c r="I90" s="132">
        <f>IF(ISNUMBER('2013'!H90),'2013'!H90,"XXX")</f>
        <v>0.43571428571428567</v>
      </c>
      <c r="J90" s="116">
        <f>IF(ISNUMBER('2013'!I90),'2013'!I90,"XXX")</f>
        <v>9.9739999999999995E-2</v>
      </c>
      <c r="K90" s="116">
        <f>IF(ISNUMBER('2013'!J90),IF(('2013'!J90/5)&gt;1,1,'2013'!J90/5),"XXX")</f>
        <v>0.54441600000000001</v>
      </c>
      <c r="L90" s="132">
        <f>IF(ISNUMBER('2013'!K90),'2013'!K90,"XXX")</f>
        <v>0.36428571428571427</v>
      </c>
      <c r="M90" s="116">
        <f>IF(ISNUMBER('2013'!L90),IF(('2013'!L90/5)&gt;1,1,'2013'!L90/5),"XXX")</f>
        <v>0.163167644</v>
      </c>
      <c r="N90" s="116">
        <f>IF(ISNUMBER('2013'!M90),(1-('2013'!M90/100)),"XXX")</f>
        <v>0.65180656429999995</v>
      </c>
      <c r="O90" s="116">
        <f>IF(ISNUMBER('2013'!N90),IF(('2013'!N90/10)&gt;1,1,'2013'!N90/10),"XXX")</f>
        <v>0.48840000000000006</v>
      </c>
      <c r="P90" s="222">
        <f>IF(ISNUMBER('2013'!O90),('2013'!O90/100),"XXX")</f>
        <v>2.7000000000000003E-2</v>
      </c>
      <c r="Q90" s="222">
        <f>'2013'!P90</f>
        <v>0.12427926063537598</v>
      </c>
      <c r="R90" s="222">
        <f>IF(ISNUMBER('2013'!Q90),('2013'!Q90/100),"XXX")</f>
        <v>5.7999999999999996E-2</v>
      </c>
      <c r="S90" s="222">
        <f>IF(ISNUMBER('2013'!R90),('2013'!R90/100),"XXX")</f>
        <v>0.17110800000000001</v>
      </c>
      <c r="T90" s="116">
        <f>IF(ISNUMBER('2013'!S90),(1-('2013'!S90/100)),"XXX")</f>
        <v>0.4728</v>
      </c>
      <c r="U90" s="132">
        <f>IF(ISNUMBER('2013'!T90),'2013'!T90,"XXX")</f>
        <v>0.44</v>
      </c>
      <c r="V90" s="132">
        <f>IF(ISNUMBER('2013'!U90),'2013'!U90,"XXX")</f>
        <v>0.34500000000000003</v>
      </c>
      <c r="W90" s="132">
        <f>IF(ISNUMBER('2013'!V90),'2013'!V90,"XXX")</f>
        <v>0.60285714285714287</v>
      </c>
      <c r="X90" s="132">
        <f>IF(ISNUMBER('2013'!W90),'2013'!W90,"XXX")</f>
        <v>0.46</v>
      </c>
      <c r="Y90" s="172">
        <f t="shared" si="8"/>
        <v>0.34053591323703247</v>
      </c>
      <c r="Z90" s="116">
        <f>'2013'!X90</f>
        <v>0.32500000000000001</v>
      </c>
      <c r="AA90" s="132">
        <f>('2013'!Y90+2.5)/5</f>
        <v>0.46029224400000002</v>
      </c>
      <c r="AB90" s="216">
        <f t="shared" si="9"/>
        <v>0.39264612200000004</v>
      </c>
      <c r="AC90" s="6"/>
      <c r="AE90">
        <f t="shared" si="11"/>
        <v>0.26772714285714283</v>
      </c>
      <c r="AF90">
        <f t="shared" si="11"/>
        <v>0.32207799999999998</v>
      </c>
      <c r="AG90">
        <f t="shared" si="11"/>
        <v>0.45435085714285717</v>
      </c>
      <c r="AH90">
        <f t="shared" si="11"/>
        <v>0.26372667914285713</v>
      </c>
      <c r="AI90">
        <f t="shared" si="11"/>
        <v>0.40748710415</v>
      </c>
      <c r="AJ90">
        <f t="shared" si="11"/>
        <v>0.57010328215000006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0.32195400000000002</v>
      </c>
      <c r="AP90">
        <f t="shared" si="11"/>
        <v>0.45640000000000003</v>
      </c>
      <c r="AQ90">
        <f t="shared" si="11"/>
        <v>0.39250000000000002</v>
      </c>
      <c r="AR90">
        <f t="shared" si="11"/>
        <v>0.47392857142857148</v>
      </c>
      <c r="AS90">
        <f t="shared" si="11"/>
        <v>0.53142857142857147</v>
      </c>
    </row>
    <row r="91" spans="1:45" ht="15" x14ac:dyDescent="0.25">
      <c r="A91" s="19" t="s">
        <v>99</v>
      </c>
      <c r="B91" s="3" t="s">
        <v>99</v>
      </c>
      <c r="C91" s="116">
        <f>IF(ISNUMBER('2013'!C91),(1-PRODUCT('2013'!C91,0.1)),"XXX")</f>
        <v>0.62</v>
      </c>
      <c r="D91" s="116">
        <f>IFERROR(IF((LOG(100*'2013'!D91+1)/LOG(100+1))&gt;1,0,(1-(LOG(100*'2013'!D91+1)/LOG(100+1)))), 1)</f>
        <v>1</v>
      </c>
      <c r="E91" s="132">
        <f>IF(ISNUMBER('2013'!E91),IF(('2013'!E91/100)&gt;1,1,'2013'!E91/100),"XXX")</f>
        <v>0.95166666666666666</v>
      </c>
      <c r="F91" s="116">
        <f>IF(ISNUMBER('2013'!F91),(1-(('2013'!F91-1)/4)),"XXX")</f>
        <v>1</v>
      </c>
      <c r="G91" s="116">
        <f>IF(ISNUMBER('2013'!G91),(1-('2013'!G91/10)),"XXX")</f>
        <v>0.67</v>
      </c>
      <c r="H91" s="221">
        <f t="shared" si="7"/>
        <v>0.84833333333333338</v>
      </c>
      <c r="I91" s="132">
        <f>IF(ISNUMBER('2013'!H91),'2013'!H91,"XXX")</f>
        <v>0.71714285714285708</v>
      </c>
      <c r="J91" s="116">
        <f>IF(ISNUMBER('2013'!I91),'2013'!I91,"XXX")</f>
        <v>0.74377000000000004</v>
      </c>
      <c r="K91" s="116">
        <f>IF(ISNUMBER('2013'!J91),IF(('2013'!J91/5)&gt;1,1,'2013'!J91/5),"XXX")</f>
        <v>0.90390999999999999</v>
      </c>
      <c r="L91" s="132">
        <f>IF(ISNUMBER('2013'!K91),'2013'!K91,"XXX")</f>
        <v>0.81285714285714294</v>
      </c>
      <c r="M91" s="116">
        <f>IF(ISNUMBER('2013'!L91),IF(('2013'!L91/5)&gt;1,1,'2013'!L91/5),"XXX")</f>
        <v>1</v>
      </c>
      <c r="N91" s="116">
        <f>IF(ISNUMBER('2013'!M91),(1-('2013'!M91/100)),"XXX")</f>
        <v>0.69777778629999998</v>
      </c>
      <c r="O91" s="116">
        <f>IF(ISNUMBER('2013'!N91),IF(('2013'!N91/10)&gt;1,1,'2013'!N91/10),"XXX")</f>
        <v>1</v>
      </c>
      <c r="P91" s="222">
        <f>IF(ISNUMBER('2013'!O91),('2013'!O91/100),"XXX")</f>
        <v>0.79299999999999993</v>
      </c>
      <c r="Q91" s="222">
        <f>'2013'!P91</f>
        <v>0.24</v>
      </c>
      <c r="R91" s="222" t="str">
        <f>IF(ISNUMBER('2013'!Q91),('2013'!Q91/100),"XXX")</f>
        <v>XXX</v>
      </c>
      <c r="S91" s="222">
        <f>IF(ISNUMBER('2013'!R91),('2013'!R91/100),"XXX")</f>
        <v>0.86178650000000001</v>
      </c>
      <c r="T91" s="116">
        <f>IF(ISNUMBER('2013'!S91),(1-('2013'!S91/100)),"XXX")</f>
        <v>1</v>
      </c>
      <c r="U91" s="132">
        <f>IF(ISNUMBER('2013'!T91),'2013'!T91,"XXX")</f>
        <v>0.75857142857142856</v>
      </c>
      <c r="V91" s="132">
        <f>IF(ISNUMBER('2013'!U91),'2013'!U91,"XXX")</f>
        <v>0.56857142857142862</v>
      </c>
      <c r="W91" s="132">
        <f>IF(ISNUMBER('2013'!V91),'2013'!V91,"XXX")</f>
        <v>0.65571428571428569</v>
      </c>
      <c r="X91" s="132">
        <f>IF(ISNUMBER('2013'!W91),'2013'!W91,"XXX")</f>
        <v>0.55142857142857138</v>
      </c>
      <c r="Y91" s="172">
        <f t="shared" si="8"/>
        <v>0.72153312503660716</v>
      </c>
      <c r="Z91" s="116">
        <f>'2013'!X91</f>
        <v>0.79600000000000004</v>
      </c>
      <c r="AA91" s="132">
        <f>('2013'!Y91+2.5)/5</f>
        <v>0.74162015920000002</v>
      </c>
      <c r="AB91" s="216">
        <f t="shared" si="9"/>
        <v>0.76881007960000003</v>
      </c>
      <c r="AC91" s="6"/>
      <c r="AE91">
        <f t="shared" si="11"/>
        <v>0.73045642857142856</v>
      </c>
      <c r="AF91">
        <f t="shared" si="11"/>
        <v>0.82384000000000002</v>
      </c>
      <c r="AG91">
        <f t="shared" si="11"/>
        <v>0.85838357142857147</v>
      </c>
      <c r="AH91">
        <f t="shared" si="11"/>
        <v>0.90642857142857147</v>
      </c>
      <c r="AI91">
        <f t="shared" si="11"/>
        <v>0.84888889315000005</v>
      </c>
      <c r="AJ91">
        <f t="shared" si="11"/>
        <v>0.84888889315000005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0.87928571428571423</v>
      </c>
      <c r="AQ91">
        <f t="shared" si="11"/>
        <v>0.66357142857142859</v>
      </c>
      <c r="AR91">
        <f t="shared" si="11"/>
        <v>0.6121428571428571</v>
      </c>
      <c r="AS91">
        <f t="shared" si="11"/>
        <v>0.60357142857142854</v>
      </c>
    </row>
    <row r="92" spans="1:45" ht="15" x14ac:dyDescent="0.25">
      <c r="A92" s="19" t="s">
        <v>100</v>
      </c>
      <c r="B92" s="3" t="s">
        <v>100</v>
      </c>
      <c r="C92" s="116">
        <f>IF(ISNUMBER('2013'!C92),(1-PRODUCT('2013'!C92,0.1)),"XXX")</f>
        <v>0.20999999999999996</v>
      </c>
      <c r="D92" s="116">
        <f>IFERROR(IF((LOG(100*'2013'!D92+1)/LOG(100+1))&gt;1,0,(1-(LOG(100*'2013'!D92+1)/LOG(100+1)))), 1)</f>
        <v>1</v>
      </c>
      <c r="E92" s="132">
        <f>IF(ISNUMBER('2013'!E92),IF(('2013'!E92/100)&gt;1,1,'2013'!E92/100),"XXX")</f>
        <v>0.77166666666666672</v>
      </c>
      <c r="F92" s="116">
        <f>IF(ISNUMBER('2013'!F92),(1-(('2013'!F92-1)/4)),"XXX")</f>
        <v>0.5</v>
      </c>
      <c r="G92" s="116">
        <f>IF(ISNUMBER('2013'!G92),(1-('2013'!G92/10)),"XXX")</f>
        <v>0.26</v>
      </c>
      <c r="H92" s="221">
        <f t="shared" si="7"/>
        <v>0.54833333333333323</v>
      </c>
      <c r="I92" s="132">
        <f>IF(ISNUMBER('2013'!H92),'2013'!H92,"XXX")</f>
        <v>0.38714285714285712</v>
      </c>
      <c r="J92" s="116">
        <f>IF(ISNUMBER('2013'!I92),'2013'!I92,"XXX")</f>
        <v>0.13744000000000001</v>
      </c>
      <c r="K92" s="116">
        <f>IF(ISNUMBER('2013'!J92),IF(('2013'!J92/5)&gt;1,1,'2013'!J92/5),"XXX")</f>
        <v>0.32768000000000003</v>
      </c>
      <c r="L92" s="132">
        <f>IF(ISNUMBER('2013'!K92),'2013'!K92,"XXX")</f>
        <v>0.31428571428571433</v>
      </c>
      <c r="M92" s="116">
        <f>IF(ISNUMBER('2013'!L92),IF(('2013'!L92/5)&gt;1,1,'2013'!L92/5),"XXX")</f>
        <v>0.21657538399999998</v>
      </c>
      <c r="N92" s="116">
        <f>IF(ISNUMBER('2013'!M92),(1-('2013'!M92/100)),"XXX")</f>
        <v>0.49791481019999995</v>
      </c>
      <c r="O92" s="116">
        <f>IF(ISNUMBER('2013'!N92),IF(('2013'!N92/10)&gt;1,1,'2013'!N92/10),"XXX")</f>
        <v>0.48683750000000003</v>
      </c>
      <c r="P92" s="222">
        <f>IF(ISNUMBER('2013'!O92),('2013'!O92/100),"XXX")</f>
        <v>9.3000000000000013E-2</v>
      </c>
      <c r="Q92" s="222">
        <f>'2013'!P92</f>
        <v>0.62726480000000007</v>
      </c>
      <c r="R92" s="222">
        <f>IF(ISNUMBER('2013'!Q92),('2013'!Q92/100),"XXX")</f>
        <v>4.9000000000000002E-2</v>
      </c>
      <c r="S92" s="222">
        <f>IF(ISNUMBER('2013'!R92),('2013'!R92/100),"XXX")</f>
        <v>0.4306102</v>
      </c>
      <c r="T92" s="116">
        <f>IF(ISNUMBER('2013'!S92),(1-('2013'!S92/100)),"XXX")</f>
        <v>0.95130000000000003</v>
      </c>
      <c r="U92" s="132">
        <f>IF(ISNUMBER('2013'!T92),'2013'!T92,"XXX")</f>
        <v>0.38428571428571429</v>
      </c>
      <c r="V92" s="132">
        <f>IF(ISNUMBER('2013'!U92),'2013'!U92,"XXX")</f>
        <v>0.33428571428571424</v>
      </c>
      <c r="W92" s="132">
        <f>IF(ISNUMBER('2013'!V92),'2013'!V92,"XXX")</f>
        <v>0.5</v>
      </c>
      <c r="X92" s="132">
        <f>IF(ISNUMBER('2013'!W92),'2013'!W92,"XXX")</f>
        <v>0.40285714285714286</v>
      </c>
      <c r="Y92" s="172">
        <f t="shared" si="8"/>
        <v>0.38377998981607148</v>
      </c>
      <c r="Z92" s="116">
        <f>'2013'!X92</f>
        <v>0.45800000000000002</v>
      </c>
      <c r="AA92" s="132">
        <f>('2013'!Y92+2.5)/5</f>
        <v>0.3285276412</v>
      </c>
      <c r="AB92" s="216">
        <f t="shared" si="9"/>
        <v>0.39326382059999998</v>
      </c>
      <c r="AC92" s="6"/>
      <c r="AE92">
        <f t="shared" si="11"/>
        <v>0.26229142857142856</v>
      </c>
      <c r="AF92">
        <f t="shared" si="11"/>
        <v>0.23256000000000002</v>
      </c>
      <c r="AG92">
        <f t="shared" si="11"/>
        <v>0.32098285714285718</v>
      </c>
      <c r="AH92">
        <f t="shared" si="11"/>
        <v>0.26543054914285713</v>
      </c>
      <c r="AI92">
        <f t="shared" si="11"/>
        <v>0.35724509709999996</v>
      </c>
      <c r="AJ92">
        <f t="shared" si="11"/>
        <v>0.49237615509999999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0.69095510000000004</v>
      </c>
      <c r="AP92">
        <f t="shared" si="11"/>
        <v>0.66779285714285719</v>
      </c>
      <c r="AQ92">
        <f t="shared" si="11"/>
        <v>0.35928571428571426</v>
      </c>
      <c r="AR92">
        <f t="shared" si="11"/>
        <v>0.41714285714285715</v>
      </c>
      <c r="AS92">
        <f t="shared" si="11"/>
        <v>0.4514285714285714</v>
      </c>
    </row>
    <row r="93" spans="1:45" ht="15" x14ac:dyDescent="0.25">
      <c r="A93" s="19" t="s">
        <v>101</v>
      </c>
      <c r="B93" s="3" t="s">
        <v>101</v>
      </c>
      <c r="C93" s="116">
        <f>IF(ISNUMBER('2013'!C93),(1-PRODUCT('2013'!C93,0.1)),"XXX")</f>
        <v>0.54</v>
      </c>
      <c r="D93" s="116">
        <f>IFERROR(IF((LOG(100*'2013'!D93+1)/LOG(100+1))&gt;1,0,(1-(LOG(100*'2013'!D93+1)/LOG(100+1)))), 1)</f>
        <v>1</v>
      </c>
      <c r="E93" s="132">
        <f>IF(ISNUMBER('2013'!E93),IF(('2013'!E93/100)&gt;1,1,'2013'!E93/100),"XXX")</f>
        <v>0.92333333333333345</v>
      </c>
      <c r="F93" s="116" t="str">
        <f>IF(ISNUMBER('2013'!F93),(1-(('2013'!F93-1)/4)),"XXX")</f>
        <v>XXX</v>
      </c>
      <c r="G93" s="116">
        <f>IF(ISNUMBER('2013'!G93),(1-('2013'!G93/10)),"XXX")</f>
        <v>0.65</v>
      </c>
      <c r="H93" s="221">
        <f t="shared" si="7"/>
        <v>0.77833333333333332</v>
      </c>
      <c r="I93" s="132">
        <f>IF(ISNUMBER('2013'!H93),'2013'!H93,"XXX")</f>
        <v>0.63428571428571434</v>
      </c>
      <c r="J93" s="116">
        <f>IF(ISNUMBER('2013'!I93),'2013'!I93,"XXX")</f>
        <v>0.3851</v>
      </c>
      <c r="K93" s="116">
        <f>IF(ISNUMBER('2013'!J93),IF(('2013'!J93/5)&gt;1,1,'2013'!J93/5),"XXX")</f>
        <v>0.54805999999999999</v>
      </c>
      <c r="L93" s="132">
        <f>IF(ISNUMBER('2013'!K93),'2013'!K93,"XXX")</f>
        <v>0.64</v>
      </c>
      <c r="M93" s="116">
        <f>IF(ISNUMBER('2013'!L93),IF(('2013'!L93/5)&gt;1,1,'2013'!L93/5),"XXX")</f>
        <v>0.391538096</v>
      </c>
      <c r="N93" s="116">
        <f>IF(ISNUMBER('2013'!M93),(1-('2013'!M93/100)),"XXX")</f>
        <v>0.46819652560000002</v>
      </c>
      <c r="O93" s="116">
        <f>IF(ISNUMBER('2013'!N93),IF(('2013'!N93/10)&gt;1,1,'2013'!N93/10),"XXX")</f>
        <v>0.95795728344091591</v>
      </c>
      <c r="P93" s="222" t="str">
        <f>IF(ISNUMBER('2013'!O93),('2013'!O93/100),"XXX")</f>
        <v>XXX</v>
      </c>
      <c r="Q93" s="222">
        <f>'2013'!P93</f>
        <v>0.69128828048706059</v>
      </c>
      <c r="R93" s="222" t="str">
        <f>IF(ISNUMBER('2013'!Q93),('2013'!Q93/100),"XXX")</f>
        <v>XXX</v>
      </c>
      <c r="S93" s="222">
        <f>IF(ISNUMBER('2013'!R93),('2013'!R93/100),"XXX")</f>
        <v>0.79205529999999991</v>
      </c>
      <c r="T93" s="116">
        <f>IF(ISNUMBER('2013'!S93),(1-('2013'!S93/100)),"XXX")</f>
        <v>0.99839999999999995</v>
      </c>
      <c r="U93" s="132">
        <f>IF(ISNUMBER('2013'!T93),'2013'!T93,"XXX")</f>
        <v>0.67428571428571427</v>
      </c>
      <c r="V93" s="132">
        <f>IF(ISNUMBER('2013'!U93),'2013'!U93,"XXX")</f>
        <v>0.5635714285714285</v>
      </c>
      <c r="W93" s="132">
        <f>IF(ISNUMBER('2013'!V93),'2013'!V93,"XXX")</f>
        <v>0.70857142857142852</v>
      </c>
      <c r="X93" s="132">
        <f>IF(ISNUMBER('2013'!W93),'2013'!W93,"XXX")</f>
        <v>0.60571428571428576</v>
      </c>
      <c r="Y93" s="172">
        <f t="shared" si="8"/>
        <v>0.66926685130528285</v>
      </c>
      <c r="Z93" s="116">
        <f>'2013'!X93</f>
        <v>0.76600000000000001</v>
      </c>
      <c r="AA93" s="132">
        <f>('2013'!Y93+2.5)/5</f>
        <v>0.6971346974</v>
      </c>
      <c r="AB93" s="216">
        <f t="shared" si="9"/>
        <v>0.73156734870000006</v>
      </c>
      <c r="AC93" s="6"/>
      <c r="AE93">
        <f t="shared" si="11"/>
        <v>0.50969285714285717</v>
      </c>
      <c r="AF93">
        <f t="shared" si="11"/>
        <v>0.46657999999999999</v>
      </c>
      <c r="AG93">
        <f t="shared" si="11"/>
        <v>0.59403000000000006</v>
      </c>
      <c r="AH93">
        <f t="shared" si="11"/>
        <v>0.51576904800000001</v>
      </c>
      <c r="AI93">
        <f t="shared" si="11"/>
        <v>0.42986731080000001</v>
      </c>
      <c r="AJ93">
        <f t="shared" si="11"/>
        <v>0.71307690452045791</v>
      </c>
      <c r="AK93">
        <f t="shared" si="11"/>
        <v>0.95795728344091591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0.89522764999999993</v>
      </c>
      <c r="AP93">
        <f t="shared" si="11"/>
        <v>0.83634285714285705</v>
      </c>
      <c r="AQ93">
        <f t="shared" si="11"/>
        <v>0.61892857142857138</v>
      </c>
      <c r="AR93">
        <f t="shared" si="11"/>
        <v>0.63607142857142851</v>
      </c>
      <c r="AS93">
        <f t="shared" si="11"/>
        <v>0.65714285714285714</v>
      </c>
    </row>
    <row r="94" spans="1:45" ht="15" x14ac:dyDescent="0.25">
      <c r="A94" s="19" t="s">
        <v>102</v>
      </c>
      <c r="B94" s="3" t="s">
        <v>102</v>
      </c>
      <c r="C94" s="116">
        <f>IF(ISNUMBER('2013'!C94),(1-PRODUCT('2013'!C94,0.1)),"XXX")</f>
        <v>0.39</v>
      </c>
      <c r="D94" s="116">
        <f>IFERROR(IF((LOG(100*'2013'!D94+1)/LOG(100+1))&gt;1,0,(1-(LOG(100*'2013'!D94+1)/LOG(100+1)))), 1)</f>
        <v>1</v>
      </c>
      <c r="E94" s="132">
        <f>IF(ISNUMBER('2013'!E94),IF(('2013'!E94/100)&gt;1,1,'2013'!E94/100),"XXX")</f>
        <v>0.56166666666666676</v>
      </c>
      <c r="F94" s="116">
        <f>IF(ISNUMBER('2013'!F94),(1-(('2013'!F94-1)/4)),"XXX")</f>
        <v>0.25</v>
      </c>
      <c r="G94" s="116">
        <f>IF(ISNUMBER('2013'!G94),(1-('2013'!G94/10)),"XXX")</f>
        <v>0.37</v>
      </c>
      <c r="H94" s="221">
        <f t="shared" si="7"/>
        <v>0.51433333333333342</v>
      </c>
      <c r="I94" s="132">
        <f>IF(ISNUMBER('2013'!H94),'2013'!H94,"XXX")</f>
        <v>0.5914285714285713</v>
      </c>
      <c r="J94" s="116">
        <f>IF(ISNUMBER('2013'!I94),'2013'!I94,"XXX")</f>
        <v>0.31217499999999998</v>
      </c>
      <c r="K94" s="116">
        <f>IF(ISNUMBER('2013'!J94),IF(('2013'!J94/5)&gt;1,1,'2013'!J94/5),"XXX")</f>
        <v>0.67391000000000001</v>
      </c>
      <c r="L94" s="132">
        <f>IF(ISNUMBER('2013'!K94),'2013'!K94,"XXX")</f>
        <v>0.39857142857142858</v>
      </c>
      <c r="M94" s="116">
        <f>IF(ISNUMBER('2013'!L94),IF(('2013'!L94/5)&gt;1,1,'2013'!L94/5),"XXX")</f>
        <v>0.62450637799999997</v>
      </c>
      <c r="N94" s="116">
        <f>IF(ISNUMBER('2013'!M94),(1-('2013'!M94/100)),"XXX")</f>
        <v>0.60120933530000009</v>
      </c>
      <c r="O94" s="116">
        <f>IF(ISNUMBER('2013'!N94),IF(('2013'!N94/10)&gt;1,1,'2013'!N94/10),"XXX")</f>
        <v>1</v>
      </c>
      <c r="P94" s="222">
        <f>IF(ISNUMBER('2013'!O94),('2013'!O94/100),"XXX")</f>
        <v>0.6409999999999999</v>
      </c>
      <c r="Q94" s="222">
        <f>'2013'!P94</f>
        <v>0.32452588081359862</v>
      </c>
      <c r="R94" s="222">
        <f>IF(ISNUMBER('2013'!Q94),('2013'!Q94/100),"XXX")</f>
        <v>0.28999999999999998</v>
      </c>
      <c r="S94" s="222">
        <f>IF(ISNUMBER('2013'!R94),('2013'!R94/100),"XXX")</f>
        <v>0.67083219999999999</v>
      </c>
      <c r="T94" s="116">
        <f>IF(ISNUMBER('2013'!S94),(1-('2013'!S94/100)),"XXX")</f>
        <v>0.97430000000000005</v>
      </c>
      <c r="U94" s="132">
        <f>IF(ISNUMBER('2013'!T94),'2013'!T94,"XXX")</f>
        <v>0.57000000000000006</v>
      </c>
      <c r="V94" s="132">
        <f>IF(ISNUMBER('2013'!U94),'2013'!U94,"XXX")</f>
        <v>0.42928571428571427</v>
      </c>
      <c r="W94" s="132">
        <f>IF(ISNUMBER('2013'!V94),'2013'!V94,"XXX")</f>
        <v>0.57999999999999996</v>
      </c>
      <c r="X94" s="132">
        <f>IF(ISNUMBER('2013'!W94),'2013'!W94,"XXX")</f>
        <v>0.48285714285714282</v>
      </c>
      <c r="Y94" s="172">
        <f t="shared" si="8"/>
        <v>0.57278760320352839</v>
      </c>
      <c r="Z94" s="116">
        <f>'2013'!X94</f>
        <v>0.623</v>
      </c>
      <c r="AA94" s="132">
        <f>('2013'!Y94+2.5)/5</f>
        <v>0.53699781899999999</v>
      </c>
      <c r="AB94" s="216">
        <f t="shared" si="9"/>
        <v>0.57999890949999999</v>
      </c>
      <c r="AC94" s="6"/>
      <c r="AE94">
        <f t="shared" si="11"/>
        <v>0.45180178571428564</v>
      </c>
      <c r="AF94">
        <f t="shared" si="11"/>
        <v>0.49304249999999999</v>
      </c>
      <c r="AG94">
        <f t="shared" si="11"/>
        <v>0.53624071428571429</v>
      </c>
      <c r="AH94">
        <f t="shared" si="11"/>
        <v>0.51153890328571427</v>
      </c>
      <c r="AI94">
        <f t="shared" si="11"/>
        <v>0.61285785665000003</v>
      </c>
      <c r="AJ94">
        <f t="shared" si="11"/>
        <v>0.80060466765000005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0.82256609999999997</v>
      </c>
      <c r="AP94">
        <f t="shared" si="11"/>
        <v>0.77215000000000011</v>
      </c>
      <c r="AQ94">
        <f t="shared" si="11"/>
        <v>0.49964285714285717</v>
      </c>
      <c r="AR94">
        <f t="shared" si="11"/>
        <v>0.50464285714285717</v>
      </c>
      <c r="AS94">
        <f t="shared" si="11"/>
        <v>0.53142857142857136</v>
      </c>
    </row>
    <row r="95" spans="1:45" ht="15" x14ac:dyDescent="0.25">
      <c r="A95" s="19" t="s">
        <v>103</v>
      </c>
      <c r="B95" s="3" t="s">
        <v>103</v>
      </c>
      <c r="C95" s="116">
        <f>IF(ISNUMBER('2013'!C95),(1-PRODUCT('2013'!C95,0.1)),"XXX")</f>
        <v>0.30999999999999994</v>
      </c>
      <c r="D95" s="116">
        <f>IFERROR(IF((LOG(100*'2013'!D95+1)/LOG(100+1))&gt;1,0,(1-(LOG(100*'2013'!D95+1)/LOG(100+1)))), 1)</f>
        <v>1</v>
      </c>
      <c r="E95" s="132">
        <f>IF(ISNUMBER('2013'!E95),IF(('2013'!E95/100)&gt;1,1,'2013'!E95/100),"XXX")</f>
        <v>0.80333333333333345</v>
      </c>
      <c r="F95" s="116">
        <f>IF(ISNUMBER('2013'!F95),(1-(('2013'!F95-1)/4)),"XXX")</f>
        <v>0.75</v>
      </c>
      <c r="G95" s="116">
        <f>IF(ISNUMBER('2013'!G95),(1-('2013'!G95/10)),"XXX")</f>
        <v>0.4</v>
      </c>
      <c r="H95" s="221">
        <f t="shared" si="7"/>
        <v>0.65266666666666662</v>
      </c>
      <c r="I95" s="132">
        <f>IF(ISNUMBER('2013'!H95),'2013'!H95,"XXX")</f>
        <v>0.5099999999999999</v>
      </c>
      <c r="J95" s="116">
        <f>IF(ISNUMBER('2013'!I95),'2013'!I95,"XXX")</f>
        <v>0.39107999999999998</v>
      </c>
      <c r="K95" s="116">
        <f>IF(ISNUMBER('2013'!J95),IF(('2013'!J95/5)&gt;1,1,'2013'!J95/5),"XXX")</f>
        <v>0.74220399999999997</v>
      </c>
      <c r="L95" s="132">
        <f>IF(ISNUMBER('2013'!K95),'2013'!K95,"XXX")</f>
        <v>0.5357142857142857</v>
      </c>
      <c r="M95" s="116">
        <f>IF(ISNUMBER('2013'!L95),IF(('2013'!L95/5)&gt;1,1,'2013'!L95/5),"XXX")</f>
        <v>0.81099862999999994</v>
      </c>
      <c r="N95" s="116">
        <f>IF(ISNUMBER('2013'!M95),(1-('2013'!M95/100)),"XXX")</f>
        <v>0.57423870090000007</v>
      </c>
      <c r="O95" s="116">
        <f>IF(ISNUMBER('2013'!N95),IF(('2013'!N95/10)&gt;1,1,'2013'!N95/10),"XXX")</f>
        <v>1</v>
      </c>
      <c r="P95" s="222">
        <f>IF(ISNUMBER('2013'!O95),('2013'!O95/100),"XXX")</f>
        <v>0.752</v>
      </c>
      <c r="Q95" s="222">
        <f>'2013'!P95</f>
        <v>0.2226564645767212</v>
      </c>
      <c r="R95" s="222" t="str">
        <f>IF(ISNUMBER('2013'!Q95),('2013'!Q95/100),"XXX")</f>
        <v>XXX</v>
      </c>
      <c r="S95" s="222">
        <f>IF(ISNUMBER('2013'!R95),('2013'!R95/100),"XXX")</f>
        <v>0.68782330000000003</v>
      </c>
      <c r="T95" s="116">
        <f>IF(ISNUMBER('2013'!S95),(1-('2013'!S95/100)),"XXX")</f>
        <v>0.99970000000000003</v>
      </c>
      <c r="U95" s="132">
        <f>IF(ISNUMBER('2013'!T95),'2013'!T95,"XXX")</f>
        <v>0.43142857142857144</v>
      </c>
      <c r="V95" s="132">
        <f>IF(ISNUMBER('2013'!U95),'2013'!U95,"XXX")</f>
        <v>0.33357142857142857</v>
      </c>
      <c r="W95" s="132">
        <f>IF(ISNUMBER('2013'!V95),'2013'!V95,"XXX")</f>
        <v>0.55857142857142861</v>
      </c>
      <c r="X95" s="132">
        <f>IF(ISNUMBER('2013'!W95),'2013'!W95,"XXX")</f>
        <v>0.41714285714285715</v>
      </c>
      <c r="Y95" s="172">
        <f t="shared" si="8"/>
        <v>0.5743616332176259</v>
      </c>
      <c r="Z95" s="116">
        <f>'2013'!X95</f>
        <v>0.65600000000000003</v>
      </c>
      <c r="AA95" s="132">
        <f>('2013'!Y95+2.5)/5</f>
        <v>0.50165088960000004</v>
      </c>
      <c r="AB95" s="216">
        <f t="shared" si="9"/>
        <v>0.57882544480000009</v>
      </c>
      <c r="AC95" s="6"/>
      <c r="AE95">
        <f t="shared" si="11"/>
        <v>0.45053999999999994</v>
      </c>
      <c r="AF95">
        <f t="shared" si="11"/>
        <v>0.56664199999999998</v>
      </c>
      <c r="AG95">
        <f t="shared" si="11"/>
        <v>0.63895914285714284</v>
      </c>
      <c r="AH95">
        <f t="shared" si="11"/>
        <v>0.67335645785714282</v>
      </c>
      <c r="AI95">
        <f t="shared" si="11"/>
        <v>0.69261866544999995</v>
      </c>
      <c r="AJ95">
        <f t="shared" si="11"/>
        <v>0.78711935045000003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0.84376165000000003</v>
      </c>
      <c r="AP95">
        <f t="shared" si="11"/>
        <v>0.71556428571428576</v>
      </c>
      <c r="AQ95">
        <f t="shared" si="11"/>
        <v>0.38250000000000001</v>
      </c>
      <c r="AR95">
        <f t="shared" si="11"/>
        <v>0.44607142857142856</v>
      </c>
      <c r="AS95">
        <f t="shared" si="11"/>
        <v>0.48785714285714288</v>
      </c>
    </row>
    <row r="96" spans="1:45" ht="15" x14ac:dyDescent="0.25">
      <c r="A96" s="19" t="s">
        <v>104</v>
      </c>
      <c r="B96" s="3" t="s">
        <v>104</v>
      </c>
      <c r="C96" s="116">
        <f>IF(ISNUMBER('2013'!C96),(1-PRODUCT('2013'!C96,0.1)),"XXX")</f>
        <v>0.35</v>
      </c>
      <c r="D96" s="116">
        <f>IFERROR(IF((LOG(100*'2013'!D96+1)/LOG(100+1))&gt;1,0,(1-(LOG(100*'2013'!D96+1)/LOG(100+1)))), 1)</f>
        <v>1</v>
      </c>
      <c r="E96" s="132">
        <f>IF(ISNUMBER('2013'!E96),IF(('2013'!E96/100)&gt;1,1,'2013'!E96/100),"XXX")</f>
        <v>0.79666666666666675</v>
      </c>
      <c r="F96" s="116">
        <f>IF(ISNUMBER('2013'!F96),(1-(('2013'!F96-1)/4)),"XXX")</f>
        <v>0.5</v>
      </c>
      <c r="G96" s="116">
        <f>IF(ISNUMBER('2013'!G96),(1-('2013'!G96/10)),"XXX")</f>
        <v>0.45999999999999996</v>
      </c>
      <c r="H96" s="221">
        <f t="shared" si="7"/>
        <v>0.6213333333333334</v>
      </c>
      <c r="I96" s="132">
        <f>IF(ISNUMBER('2013'!H96),'2013'!H96,"XXX")</f>
        <v>0.41428571428571426</v>
      </c>
      <c r="J96" s="116">
        <f>IF(ISNUMBER('2013'!I96),'2013'!I96,"XXX")</f>
        <v>0.223605</v>
      </c>
      <c r="K96" s="116">
        <f>IF(ISNUMBER('2013'!J96),IF(('2013'!J96/5)&gt;1,1,'2013'!J96/5),"XXX")</f>
        <v>0.5845499999999999</v>
      </c>
      <c r="L96" s="132">
        <f>IF(ISNUMBER('2013'!K96),'2013'!K96,"XXX")</f>
        <v>0.50142857142857145</v>
      </c>
      <c r="M96" s="116">
        <f>IF(ISNUMBER('2013'!L96),IF(('2013'!L96/5)&gt;1,1,'2013'!L96/5),"XXX")</f>
        <v>0.45232114799999995</v>
      </c>
      <c r="N96" s="116">
        <f>IF(ISNUMBER('2013'!M96),(1-('2013'!M96/100)),"XXX")</f>
        <v>0.62689117430000008</v>
      </c>
      <c r="O96" s="116">
        <f>IF(ISNUMBER('2013'!N96),IF(('2013'!N96/10)&gt;1,1,'2013'!N96/10),"XXX")</f>
        <v>1</v>
      </c>
      <c r="P96" s="222">
        <f>IF(ISNUMBER('2013'!O96),('2013'!O96/100),"XXX")</f>
        <v>1</v>
      </c>
      <c r="Q96" s="222">
        <f>'2013'!P96</f>
        <v>0.50498690605163576</v>
      </c>
      <c r="R96" s="222">
        <f>IF(ISNUMBER('2013'!Q96),('2013'!Q96/100),"XXX")</f>
        <v>0.35100000000000003</v>
      </c>
      <c r="S96" s="222">
        <f>IF(ISNUMBER('2013'!R96),('2013'!R96/100),"XXX")</f>
        <v>0.49286369999999996</v>
      </c>
      <c r="T96" s="116">
        <f>IF(ISNUMBER('2013'!S96),(1-('2013'!S96/100)),"XXX")</f>
        <v>0.99919999999999998</v>
      </c>
      <c r="U96" s="132">
        <f>IF(ISNUMBER('2013'!T96),'2013'!T96,"XXX")</f>
        <v>0.45714285714285718</v>
      </c>
      <c r="V96" s="132">
        <f>IF(ISNUMBER('2013'!U96),'2013'!U96,"XXX")</f>
        <v>0.37357142857142861</v>
      </c>
      <c r="W96" s="132">
        <f>IF(ISNUMBER('2013'!V96),'2013'!V96,"XXX")</f>
        <v>0.59714285714285709</v>
      </c>
      <c r="X96" s="132">
        <f>IF(ISNUMBER('2013'!W96),'2013'!W96,"XXX")</f>
        <v>0.41571428571428576</v>
      </c>
      <c r="Y96" s="172">
        <f t="shared" si="8"/>
        <v>0.56216897766483442</v>
      </c>
      <c r="Z96" s="116">
        <f>'2013'!X96</f>
        <v>0.68799999999999994</v>
      </c>
      <c r="AA96" s="132">
        <f>('2013'!Y96+2.5)/5</f>
        <v>0.53710966119999992</v>
      </c>
      <c r="AB96" s="216">
        <f t="shared" si="9"/>
        <v>0.61255483059999993</v>
      </c>
      <c r="AC96" s="6"/>
      <c r="AE96">
        <f t="shared" si="11"/>
        <v>0.3189453571428571</v>
      </c>
      <c r="AF96">
        <f t="shared" si="11"/>
        <v>0.40407749999999998</v>
      </c>
      <c r="AG96">
        <f t="shared" si="11"/>
        <v>0.54298928571428573</v>
      </c>
      <c r="AH96">
        <f t="shared" si="11"/>
        <v>0.47687485971428567</v>
      </c>
      <c r="AI96">
        <f t="shared" si="11"/>
        <v>0.53960616115000004</v>
      </c>
      <c r="AJ96">
        <f t="shared" si="11"/>
        <v>0.81344558715000004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0.74603184999999994</v>
      </c>
      <c r="AP96">
        <f t="shared" si="11"/>
        <v>0.72817142857142858</v>
      </c>
      <c r="AQ96">
        <f t="shared" si="11"/>
        <v>0.41535714285714287</v>
      </c>
      <c r="AR96">
        <f t="shared" si="11"/>
        <v>0.48535714285714282</v>
      </c>
      <c r="AS96">
        <f t="shared" si="11"/>
        <v>0.50642857142857145</v>
      </c>
    </row>
    <row r="97" spans="1:45" ht="15" x14ac:dyDescent="0.25">
      <c r="A97" s="19" t="s">
        <v>105</v>
      </c>
      <c r="B97" s="3" t="s">
        <v>105</v>
      </c>
      <c r="C97" s="116">
        <f>IF(ISNUMBER('2013'!C97),(1-PRODUCT('2013'!C97,0.1)),"XXX")</f>
        <v>0.47</v>
      </c>
      <c r="D97" s="116">
        <f>IFERROR(IF((LOG(100*'2013'!D97+1)/LOG(100+1))&gt;1,0,(1-(LOG(100*'2013'!D97+1)/LOG(100+1)))), 1)</f>
        <v>1</v>
      </c>
      <c r="E97" s="132">
        <f>IF(ISNUMBER('2013'!E97),IF(('2013'!E97/100)&gt;1,1,'2013'!E97/100),"XXX")</f>
        <v>0.8666666666666667</v>
      </c>
      <c r="F97" s="116">
        <f>IF(ISNUMBER('2013'!F97),(1-(('2013'!F97-1)/4)),"XXX")</f>
        <v>0.75</v>
      </c>
      <c r="G97" s="116">
        <f>IF(ISNUMBER('2013'!G97),(1-('2013'!G97/10)),"XXX")</f>
        <v>0.55999999999999994</v>
      </c>
      <c r="H97" s="221">
        <f t="shared" si="7"/>
        <v>0.72933333333333339</v>
      </c>
      <c r="I97" s="132">
        <f>IF(ISNUMBER('2013'!H97),'2013'!H97,"XXX")</f>
        <v>0.57714285714285707</v>
      </c>
      <c r="J97" s="116">
        <f>IF(ISNUMBER('2013'!I97),'2013'!I97,"XXX")</f>
        <v>0.54279999999999995</v>
      </c>
      <c r="K97" s="116" t="str">
        <f>IF(ISNUMBER('2013'!J97),IF(('2013'!J97/5)&gt;1,1,'2013'!J97/5),"XXX")</f>
        <v>XXX</v>
      </c>
      <c r="L97" s="132">
        <f>IF(ISNUMBER('2013'!K97),'2013'!K97,"XXX")</f>
        <v>0.70857142857142852</v>
      </c>
      <c r="M97" s="116">
        <f>IF(ISNUMBER('2013'!L97),IF(('2013'!L97/5)&gt;1,1,'2013'!L97/5),"XXX")</f>
        <v>0.97953605600000004</v>
      </c>
      <c r="N97" s="116">
        <f>IF(ISNUMBER('2013'!M97),(1-('2013'!M97/100)),"XXX")</f>
        <v>0.5792282486</v>
      </c>
      <c r="O97" s="116" t="str">
        <f>IF(ISNUMBER('2013'!N97),IF(('2013'!N97/10)&gt;1,1,'2013'!N97/10),"XXX")</f>
        <v>XXX</v>
      </c>
      <c r="P97" s="222">
        <f>IF(ISNUMBER('2013'!O97),('2013'!O97/100),"XXX")</f>
        <v>0.52300000000000002</v>
      </c>
      <c r="Q97" s="222">
        <f>'2013'!P97</f>
        <v>0.1198611855506897</v>
      </c>
      <c r="R97" s="222" t="str">
        <f>IF(ISNUMBER('2013'!Q97),('2013'!Q97/100),"XXX")</f>
        <v>XXX</v>
      </c>
      <c r="S97" s="222">
        <f>IF(ISNUMBER('2013'!R97),('2013'!R97/100),"XXX")</f>
        <v>0.83986990000000006</v>
      </c>
      <c r="T97" s="116">
        <f>IF(ISNUMBER('2013'!S97),(1-('2013'!S97/100)),"XXX")</f>
        <v>0.99680000000000002</v>
      </c>
      <c r="U97" s="132">
        <f>IF(ISNUMBER('2013'!T97),'2013'!T97,"XXX")</f>
        <v>0.57428571428571418</v>
      </c>
      <c r="V97" s="132">
        <f>IF(ISNUMBER('2013'!U97),'2013'!U97,"XXX")</f>
        <v>0.54500000000000004</v>
      </c>
      <c r="W97" s="132">
        <f>IF(ISNUMBER('2013'!V97),'2013'!V97,"XXX")</f>
        <v>0.64</v>
      </c>
      <c r="X97" s="132">
        <f>IF(ISNUMBER('2013'!W97),'2013'!W97,"XXX")</f>
        <v>0.54571428571428571</v>
      </c>
      <c r="Y97" s="172">
        <f t="shared" si="8"/>
        <v>0.59520264312419335</v>
      </c>
      <c r="Z97" s="116">
        <f>'2013'!X97</f>
        <v>0.47099999999999997</v>
      </c>
      <c r="AA97" s="132">
        <f>('2013'!Y97+2.5)/5</f>
        <v>0.55064377180000001</v>
      </c>
      <c r="AB97" s="216">
        <f t="shared" si="9"/>
        <v>0.51082188589999999</v>
      </c>
      <c r="AC97" s="6"/>
      <c r="AE97">
        <f t="shared" si="11"/>
        <v>0.55997142857142856</v>
      </c>
      <c r="AF97">
        <f t="shared" si="11"/>
        <v>0.54279999999999995</v>
      </c>
      <c r="AG97">
        <f t="shared" si="11"/>
        <v>0.70857142857142852</v>
      </c>
      <c r="AH97">
        <f t="shared" si="11"/>
        <v>0.84405374228571428</v>
      </c>
      <c r="AI97">
        <f t="shared" si="11"/>
        <v>0.77938215229999996</v>
      </c>
      <c r="AJ97">
        <f t="shared" si="11"/>
        <v>0.5792282486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0.91833494999999998</v>
      </c>
      <c r="AP97">
        <f t="shared" si="11"/>
        <v>0.7855428571428571</v>
      </c>
      <c r="AQ97">
        <f t="shared" si="11"/>
        <v>0.55964285714285711</v>
      </c>
      <c r="AR97">
        <f t="shared" si="11"/>
        <v>0.59250000000000003</v>
      </c>
      <c r="AS97">
        <f t="shared" si="11"/>
        <v>0.59285714285714286</v>
      </c>
    </row>
    <row r="98" spans="1:45" ht="15" x14ac:dyDescent="0.25">
      <c r="A98" s="19" t="s">
        <v>106</v>
      </c>
      <c r="B98" s="3" t="s">
        <v>106</v>
      </c>
      <c r="C98" s="116">
        <f>IF(ISNUMBER('2013'!C98),(1-PRODUCT('2013'!C98,0.1)),"XXX")</f>
        <v>0.51</v>
      </c>
      <c r="D98" s="116">
        <f>IFERROR(IF((LOG(100*'2013'!D98+1)/LOG(100+1))&gt;1,0,(1-(LOG(100*'2013'!D98+1)/LOG(100+1)))), 1)</f>
        <v>1</v>
      </c>
      <c r="E98" s="132">
        <f>IF(ISNUMBER('2013'!E98),IF(('2013'!E98/100)&gt;1,1,'2013'!E98/100),"XXX")</f>
        <v>0.87666666666666671</v>
      </c>
      <c r="F98" s="116">
        <f>IF(ISNUMBER('2013'!F98),(1-(('2013'!F98-1)/4)),"XXX")</f>
        <v>0.5</v>
      </c>
      <c r="G98" s="116">
        <f>IF(ISNUMBER('2013'!G98),(1-('2013'!G98/10)),"XXX")</f>
        <v>0.34000000000000008</v>
      </c>
      <c r="H98" s="221">
        <f t="shared" si="7"/>
        <v>0.64533333333333331</v>
      </c>
      <c r="I98" s="132">
        <f>IF(ISNUMBER('2013'!H98),'2013'!H98,"XXX")</f>
        <v>0.61428571428571421</v>
      </c>
      <c r="J98" s="116">
        <f>IF(ISNUMBER('2013'!I98),'2013'!I98,"XXX")</f>
        <v>0.30609500000000001</v>
      </c>
      <c r="K98" s="116">
        <f>IF(ISNUMBER('2013'!J98),IF(('2013'!J98/5)&gt;1,1,'2013'!J98/5),"XXX")</f>
        <v>1</v>
      </c>
      <c r="L98" s="132">
        <f>IF(ISNUMBER('2013'!K98),'2013'!K98,"XXX")</f>
        <v>0.41857142857142859</v>
      </c>
      <c r="M98" s="116">
        <f>IF(ISNUMBER('2013'!L98),IF(('2013'!L98/5)&gt;1,1,'2013'!L98/5),"XXX")</f>
        <v>0.50362892199999998</v>
      </c>
      <c r="N98" s="116">
        <f>IF(ISNUMBER('2013'!M98),(1-('2013'!M98/100)),"XXX")</f>
        <v>0.48332427980000003</v>
      </c>
      <c r="O98" s="116">
        <f>IF(ISNUMBER('2013'!N98),IF(('2013'!N98/10)&gt;1,1,'2013'!N98/10),"XXX")</f>
        <v>0.65737439024390243</v>
      </c>
      <c r="P98" s="222" t="str">
        <f>IF(ISNUMBER('2013'!O98),('2013'!O98/100),"XXX")</f>
        <v>XXX</v>
      </c>
      <c r="Q98" s="222">
        <f>'2013'!P98</f>
        <v>0.4948880672454834</v>
      </c>
      <c r="R98" s="222" t="str">
        <f>IF(ISNUMBER('2013'!Q98),('2013'!Q98/100),"XXX")</f>
        <v>XXX</v>
      </c>
      <c r="S98" s="222">
        <f>IF(ISNUMBER('2013'!R98),('2013'!R98/100),"XXX")</f>
        <v>0.46943429999999997</v>
      </c>
      <c r="T98" s="116">
        <f>IF(ISNUMBER('2013'!S98),(1-('2013'!S98/100)),"XXX")</f>
        <v>0.99260000000000004</v>
      </c>
      <c r="U98" s="132">
        <f>IF(ISNUMBER('2013'!T98),'2013'!T98,"XXX")</f>
        <v>0.61428571428571421</v>
      </c>
      <c r="V98" s="132">
        <f>IF(ISNUMBER('2013'!U98),'2013'!U98,"XXX")</f>
        <v>0.50857142857142856</v>
      </c>
      <c r="W98" s="132">
        <f>IF(ISNUMBER('2013'!V98),'2013'!V98,"XXX")</f>
        <v>0.64</v>
      </c>
      <c r="X98" s="132">
        <f>IF(ISNUMBER('2013'!W98),'2013'!W98,"XXX")</f>
        <v>0.52428571428571424</v>
      </c>
      <c r="Y98" s="172">
        <f t="shared" si="8"/>
        <v>0.58622546354867322</v>
      </c>
      <c r="Z98" s="116">
        <f>'2013'!X98</f>
        <v>0.27200000000000002</v>
      </c>
      <c r="AA98" s="132">
        <f>('2013'!Y98+2.5)/5</f>
        <v>0.37945168019999997</v>
      </c>
      <c r="AB98" s="216">
        <f t="shared" si="9"/>
        <v>0.3257258401</v>
      </c>
      <c r="AC98" s="6"/>
      <c r="AE98">
        <f t="shared" si="11"/>
        <v>0.46019035714285711</v>
      </c>
      <c r="AF98">
        <f t="shared" si="11"/>
        <v>0.6530475</v>
      </c>
      <c r="AG98">
        <f t="shared" si="11"/>
        <v>0.7092857142857143</v>
      </c>
      <c r="AH98">
        <f t="shared" si="11"/>
        <v>0.46110017528571429</v>
      </c>
      <c r="AI98">
        <f t="shared" si="11"/>
        <v>0.49347660090000001</v>
      </c>
      <c r="AJ98">
        <f t="shared" si="11"/>
        <v>0.57034933502195129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0.73101715</v>
      </c>
      <c r="AP98">
        <f t="shared" si="11"/>
        <v>0.80344285714285713</v>
      </c>
      <c r="AQ98">
        <f t="shared" si="11"/>
        <v>0.56142857142857139</v>
      </c>
      <c r="AR98">
        <f t="shared" si="11"/>
        <v>0.57428571428571429</v>
      </c>
      <c r="AS98">
        <f t="shared" si="11"/>
        <v>0.58214285714285707</v>
      </c>
    </row>
    <row r="99" spans="1:45" ht="15" x14ac:dyDescent="0.25">
      <c r="A99" s="19" t="s">
        <v>107</v>
      </c>
      <c r="B99" s="3" t="s">
        <v>107</v>
      </c>
      <c r="C99" s="116">
        <f>IF(ISNUMBER('2013'!C99),(1-PRODUCT('2013'!C99,0.1)),"XXX")</f>
        <v>0.31999999999999995</v>
      </c>
      <c r="D99" s="116">
        <f>IFERROR(IF((LOG(100*'2013'!D99+1)/LOG(100+1))&gt;1,0,(1-(LOG(100*'2013'!D99+1)/LOG(100+1)))), 1)</f>
        <v>0.86141153244470681</v>
      </c>
      <c r="E99" s="132">
        <f>IF(ISNUMBER('2013'!E99),IF(('2013'!E99/100)&gt;1,1,'2013'!E99/100),"XXX")</f>
        <v>0.68</v>
      </c>
      <c r="F99" s="116">
        <f>IF(ISNUMBER('2013'!F99),(1-(('2013'!F99-1)/4)),"XXX")</f>
        <v>0.5</v>
      </c>
      <c r="G99" s="116">
        <f>IF(ISNUMBER('2013'!G99),(1-('2013'!G99/10)),"XXX")</f>
        <v>0.36</v>
      </c>
      <c r="H99" s="221">
        <f t="shared" si="7"/>
        <v>0.54428230648894138</v>
      </c>
      <c r="I99" s="132">
        <f>IF(ISNUMBER('2013'!H99),'2013'!H99,"XXX")</f>
        <v>0.33999999999999997</v>
      </c>
      <c r="J99" s="116">
        <f>IF(ISNUMBER('2013'!I99),'2013'!I99,"XXX")</f>
        <v>4.9375000000000002E-2</v>
      </c>
      <c r="K99" s="116">
        <f>IF(ISNUMBER('2013'!J99),IF(('2013'!J99/5)&gt;1,1,'2013'!J99/5),"XXX")</f>
        <v>0.92298199999999997</v>
      </c>
      <c r="L99" s="132">
        <f>IF(ISNUMBER('2013'!K99),'2013'!K99,"XXX")</f>
        <v>0.31571428571428573</v>
      </c>
      <c r="M99" s="116">
        <f>IF(ISNUMBER('2013'!L99),IF(('2013'!L99/5)&gt;1,1,'2013'!L99/5),"XXX")</f>
        <v>0.30370602600000002</v>
      </c>
      <c r="N99" s="116">
        <f>IF(ISNUMBER('2013'!M99),(1-('2013'!M99/100)),"XXX")</f>
        <v>0.91983358380000002</v>
      </c>
      <c r="O99" s="116">
        <f>IF(ISNUMBER('2013'!N99),IF(('2013'!N99/10)&gt;1,1,'2013'!N99/10),"XXX")</f>
        <v>0.45167347700000005</v>
      </c>
      <c r="P99" s="222">
        <f>IF(ISNUMBER('2013'!O99),('2013'!O99/100),"XXX")</f>
        <v>0.17300000000000001</v>
      </c>
      <c r="Q99" s="222">
        <f>'2013'!P99</f>
        <v>0.23288419999999999</v>
      </c>
      <c r="R99" s="222">
        <f>IF(ISNUMBER('2013'!Q99),('2013'!Q99/100),"XXX")</f>
        <v>8.199999999999999E-2</v>
      </c>
      <c r="S99" s="222">
        <f>IF(ISNUMBER('2013'!R99),('2013'!R99/100),"XXX")</f>
        <v>0.12835260000000001</v>
      </c>
      <c r="T99" s="116">
        <f>IF(ISNUMBER('2013'!S99),(1-('2013'!S99/100)),"XXX")</f>
        <v>0.38270000000000004</v>
      </c>
      <c r="U99" s="132">
        <f>IF(ISNUMBER('2013'!T99),'2013'!T99,"XXX")</f>
        <v>0.45714285714285718</v>
      </c>
      <c r="V99" s="132">
        <f>IF(ISNUMBER('2013'!U99),'2013'!U99,"XXX")</f>
        <v>0.37642857142857139</v>
      </c>
      <c r="W99" s="132">
        <f>IF(ISNUMBER('2013'!V99),'2013'!V99,"XXX")</f>
        <v>0.55285714285714282</v>
      </c>
      <c r="X99" s="132">
        <f>IF(ISNUMBER('2013'!W99),'2013'!W99,"XXX")</f>
        <v>0.46142857142857141</v>
      </c>
      <c r="Y99" s="172">
        <f t="shared" si="8"/>
        <v>0.38437989471071432</v>
      </c>
      <c r="Z99" s="116">
        <f>'2013'!X99</f>
        <v>0.44400000000000001</v>
      </c>
      <c r="AA99" s="132">
        <f>('2013'!Y99+2.5)/5</f>
        <v>0.46578980380000001</v>
      </c>
      <c r="AB99" s="216">
        <f t="shared" si="9"/>
        <v>0.45489490190000004</v>
      </c>
      <c r="AC99" s="6"/>
      <c r="AE99">
        <f t="shared" si="11"/>
        <v>0.19468749999999999</v>
      </c>
      <c r="AF99">
        <f t="shared" si="11"/>
        <v>0.48617849999999996</v>
      </c>
      <c r="AG99">
        <f t="shared" si="11"/>
        <v>0.61934814285714279</v>
      </c>
      <c r="AH99">
        <f t="shared" si="11"/>
        <v>0.3097101558571429</v>
      </c>
      <c r="AI99">
        <f t="shared" si="11"/>
        <v>0.61176980489999999</v>
      </c>
      <c r="AJ99">
        <f t="shared" si="11"/>
        <v>0.68575353039999998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0.25552630000000004</v>
      </c>
      <c r="AP99">
        <f t="shared" si="11"/>
        <v>0.41992142857142861</v>
      </c>
      <c r="AQ99">
        <f t="shared" si="11"/>
        <v>0.41678571428571431</v>
      </c>
      <c r="AR99">
        <f t="shared" si="11"/>
        <v>0.46464285714285714</v>
      </c>
      <c r="AS99">
        <f t="shared" si="11"/>
        <v>0.50714285714285712</v>
      </c>
    </row>
    <row r="100" spans="1:45" ht="15" x14ac:dyDescent="0.25">
      <c r="A100" s="19" t="s">
        <v>108</v>
      </c>
      <c r="B100" s="3" t="s">
        <v>108</v>
      </c>
      <c r="C100" s="116">
        <f>IF(ISNUMBER('2013'!C100),(1-PRODUCT('2013'!C100,0.1)),"XXX")</f>
        <v>0.33999999999999997</v>
      </c>
      <c r="D100" s="116">
        <f>IFERROR(IF((LOG(100*'2013'!D100+1)/LOG(100+1))&gt;1,0,(1-(LOG(100*'2013'!D100+1)/LOG(100+1)))), 1)</f>
        <v>0.51478589718104373</v>
      </c>
      <c r="E100" s="132">
        <f>IF(ISNUMBER('2013'!E100),IF(('2013'!E100/100)&gt;1,1,'2013'!E100/100),"XXX")</f>
        <v>0.48166666666666669</v>
      </c>
      <c r="F100" s="116">
        <f>IF(ISNUMBER('2013'!F100),(1-(('2013'!F100-1)/4)),"XXX")</f>
        <v>0.25</v>
      </c>
      <c r="G100" s="116">
        <f>IF(ISNUMBER('2013'!G100),(1-('2013'!G100/10)),"XXX")</f>
        <v>0.16999999999999993</v>
      </c>
      <c r="H100" s="221">
        <f t="shared" si="7"/>
        <v>0.35129051276954204</v>
      </c>
      <c r="I100" s="132">
        <f>IF(ISNUMBER('2013'!H100),'2013'!H100,"XXX")</f>
        <v>0.28714285714285709</v>
      </c>
      <c r="J100" s="116">
        <f>IF(ISNUMBER('2013'!I100),'2013'!I100,"XXX")</f>
        <v>4.1799999999999997E-3</v>
      </c>
      <c r="K100" s="116">
        <f>IF(ISNUMBER('2013'!J100),IF(('2013'!J100/5)&gt;1,1,'2013'!J100/5),"XXX")</f>
        <v>0.31473200000000001</v>
      </c>
      <c r="L100" s="132">
        <f>IF(ISNUMBER('2013'!K100),'2013'!K100,"XXX")</f>
        <v>0.30714285714285711</v>
      </c>
      <c r="M100" s="116">
        <f>IF(ISNUMBER('2013'!L100),IF(('2013'!L100/5)&gt;1,1,'2013'!L100/5),"XXX")</f>
        <v>0.12082177400000001</v>
      </c>
      <c r="N100" s="116">
        <f>IF(ISNUMBER('2013'!M100),(1-('2013'!M100/100)),"XXX")</f>
        <v>0.27768554690000002</v>
      </c>
      <c r="O100" s="116">
        <f>IF(ISNUMBER('2013'!N100),IF(('2013'!N100/10)&gt;1,1,'2013'!N100/10),"XXX")</f>
        <v>9.5899999999999999E-2</v>
      </c>
      <c r="P100" s="222">
        <f>IF(ISNUMBER('2013'!O100),('2013'!O100/100),"XXX")</f>
        <v>9.0000000000000011E-3</v>
      </c>
      <c r="Q100" s="222">
        <f>'2013'!P100</f>
        <v>5.9382371604442593E-3</v>
      </c>
      <c r="R100" s="222">
        <f>IF(ISNUMBER('2013'!Q100),('2013'!Q100/100),"XXX")</f>
        <v>1.1000000000000001E-2</v>
      </c>
      <c r="S100" s="222">
        <f>IF(ISNUMBER('2013'!R100),('2013'!R100/100),"XXX")</f>
        <v>0.33781339999999999</v>
      </c>
      <c r="T100" s="116">
        <f>IF(ISNUMBER('2013'!S100),(1-('2013'!S100/100)),"XXX")</f>
        <v>0.92759999999999998</v>
      </c>
      <c r="U100" s="132">
        <f>IF(ISNUMBER('2013'!T100),'2013'!T100,"XXX")</f>
        <v>0.3671428571428571</v>
      </c>
      <c r="V100" s="132">
        <f>IF(ISNUMBER('2013'!U100),'2013'!U100,"XXX")</f>
        <v>0.36428571428571427</v>
      </c>
      <c r="W100" s="132">
        <f>IF(ISNUMBER('2013'!V100),'2013'!V100,"XXX")</f>
        <v>0.51</v>
      </c>
      <c r="X100" s="132">
        <f>IF(ISNUMBER('2013'!W100),'2013'!W100,"XXX")</f>
        <v>0.38142857142857139</v>
      </c>
      <c r="Y100" s="172">
        <f t="shared" si="8"/>
        <v>0.27011336345020631</v>
      </c>
      <c r="Z100" s="116">
        <f>'2013'!X100</f>
        <v>0.35599999999999998</v>
      </c>
      <c r="AA100" s="132">
        <f>('2013'!Y100+2.5)/5</f>
        <v>0.23048305519999998</v>
      </c>
      <c r="AB100" s="216">
        <f t="shared" si="9"/>
        <v>0.2932415276</v>
      </c>
      <c r="AC100" s="6"/>
      <c r="AE100">
        <f t="shared" si="11"/>
        <v>0.14566142857142855</v>
      </c>
      <c r="AF100">
        <f t="shared" si="11"/>
        <v>0.15945600000000001</v>
      </c>
      <c r="AG100">
        <f t="shared" si="11"/>
        <v>0.31093742857142859</v>
      </c>
      <c r="AH100">
        <f t="shared" si="11"/>
        <v>0.21398231557142855</v>
      </c>
      <c r="AI100">
        <f t="shared" si="11"/>
        <v>0.19925366045000001</v>
      </c>
      <c r="AJ100">
        <f t="shared" si="11"/>
        <v>0.18679277345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0.63270669999999996</v>
      </c>
      <c r="AP100">
        <f t="shared" si="11"/>
        <v>0.64737142857142849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 x14ac:dyDescent="0.25">
      <c r="A101" s="19" t="s">
        <v>109</v>
      </c>
      <c r="B101" s="3" t="s">
        <v>109</v>
      </c>
      <c r="C101" s="116">
        <f>IF(ISNUMBER('2013'!C101),(1-PRODUCT('2013'!C101,0.1)),"XXX")</f>
        <v>0.35</v>
      </c>
      <c r="D101" s="116">
        <f>IFERROR(IF((LOG(100*'2013'!D101+1)/LOG(100+1))&gt;1,0,(1-(LOG(100*'2013'!D101+1)/LOG(100+1)))), 1)</f>
        <v>1</v>
      </c>
      <c r="E101" s="132">
        <f>IF(ISNUMBER('2013'!E101),IF(('2013'!E101/100)&gt;1,1,'2013'!E101/100),"XXX")</f>
        <v>0.78500000000000003</v>
      </c>
      <c r="F101" s="116">
        <f>IF(ISNUMBER('2013'!F101),(1-(('2013'!F101-1)/4)),"XXX")</f>
        <v>0.75</v>
      </c>
      <c r="G101" s="116">
        <f>IF(ISNUMBER('2013'!G101),(1-('2013'!G101/10)),"XXX")</f>
        <v>0.51</v>
      </c>
      <c r="H101" s="221">
        <f t="shared" si="7"/>
        <v>0.67900000000000005</v>
      </c>
      <c r="I101" s="132">
        <f>IF(ISNUMBER('2013'!H101),'2013'!H101,"XXX")</f>
        <v>0.6</v>
      </c>
      <c r="J101" s="116">
        <f>IF(ISNUMBER('2013'!I101),'2013'!I101,"XXX")</f>
        <v>0.20518999999999998</v>
      </c>
      <c r="K101" s="116">
        <f>IF(ISNUMBER('2013'!J101),IF(('2013'!J101/5)&gt;1,1,'2013'!J101/5),"XXX")</f>
        <v>0.20679400000000001</v>
      </c>
      <c r="L101" s="132">
        <f>IF(ISNUMBER('2013'!K101),'2013'!K101,"XXX")</f>
        <v>0.43285714285714283</v>
      </c>
      <c r="M101" s="116">
        <f>IF(ISNUMBER('2013'!L101),IF(('2013'!L101/5)&gt;1,1,'2013'!L101/5),"XXX")</f>
        <v>0.83624448799999995</v>
      </c>
      <c r="N101" s="116">
        <f>IF(ISNUMBER('2013'!M101),(1-('2013'!M101/100)),"XXX")</f>
        <v>0.90112312319999999</v>
      </c>
      <c r="O101" s="116">
        <f>IF(ISNUMBER('2013'!N101),IF(('2013'!N101/10)&gt;1,1,'2013'!N101/10),"XXX")</f>
        <v>0.79524629916124501</v>
      </c>
      <c r="P101" s="222" t="str">
        <f>IF(ISNUMBER('2013'!O101),('2013'!O101/100),"XXX")</f>
        <v>XXX</v>
      </c>
      <c r="Q101" s="222">
        <f>'2013'!P101</f>
        <v>0.56142740249633794</v>
      </c>
      <c r="R101" s="222">
        <f>IF(ISNUMBER('2013'!Q101),('2013'!Q101/100),"XXX")</f>
        <v>0.18899999999999997</v>
      </c>
      <c r="S101" s="222">
        <f>IF(ISNUMBER('2013'!R101),('2013'!R101/100),"XXX")</f>
        <v>0.63884090000000004</v>
      </c>
      <c r="T101" s="116">
        <f>IF(ISNUMBER('2013'!S101),(1-('2013'!S101/100)),"XXX")</f>
        <v>0.89610000000000001</v>
      </c>
      <c r="U101" s="132">
        <f>IF(ISNUMBER('2013'!T101),'2013'!T101,"XXX")</f>
        <v>0.69000000000000006</v>
      </c>
      <c r="V101" s="132">
        <f>IF(ISNUMBER('2013'!U101),'2013'!U101,"XXX")</f>
        <v>0.52500000000000002</v>
      </c>
      <c r="W101" s="132">
        <f>IF(ISNUMBER('2013'!V101),'2013'!V101,"XXX")</f>
        <v>0.60285714285714287</v>
      </c>
      <c r="X101" s="132">
        <f>IF(ISNUMBER('2013'!W101),'2013'!W101,"XXX")</f>
        <v>0.55285714285714282</v>
      </c>
      <c r="Y101" s="172">
        <f t="shared" si="8"/>
        <v>0.58929899628689097</v>
      </c>
      <c r="Z101" s="116">
        <f>'2013'!X101</f>
        <v>0.66200000000000003</v>
      </c>
      <c r="AA101" s="132">
        <f>('2013'!Y101+2.5)/5</f>
        <v>0.59397306439999997</v>
      </c>
      <c r="AB101" s="216">
        <f t="shared" si="9"/>
        <v>0.6279865322</v>
      </c>
      <c r="AC101" s="6"/>
      <c r="AE101">
        <f t="shared" si="11"/>
        <v>0.40259499999999998</v>
      </c>
      <c r="AF101">
        <f t="shared" si="11"/>
        <v>0.20599200000000001</v>
      </c>
      <c r="AG101">
        <f t="shared" si="11"/>
        <v>0.31982557142857143</v>
      </c>
      <c r="AH101">
        <f t="shared" si="11"/>
        <v>0.63455081542857139</v>
      </c>
      <c r="AI101">
        <f t="shared" si="11"/>
        <v>0.86868380559999991</v>
      </c>
      <c r="AJ101">
        <f t="shared" si="11"/>
        <v>0.84818471118062244</v>
      </c>
      <c r="AK101">
        <f t="shared" si="11"/>
        <v>0.79524629916124501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0.76747045000000003</v>
      </c>
      <c r="AP101">
        <f t="shared" si="11"/>
        <v>0.79305000000000003</v>
      </c>
      <c r="AQ101">
        <f t="shared" si="11"/>
        <v>0.60750000000000004</v>
      </c>
      <c r="AR101">
        <f t="shared" si="11"/>
        <v>0.56392857142857145</v>
      </c>
      <c r="AS101">
        <f t="shared" si="11"/>
        <v>0.57785714285714285</v>
      </c>
    </row>
    <row r="102" spans="1:45" ht="15" x14ac:dyDescent="0.25">
      <c r="A102" s="19" t="s">
        <v>110</v>
      </c>
      <c r="B102" s="3" t="s">
        <v>110</v>
      </c>
      <c r="C102" s="116">
        <f>IF(ISNUMBER('2013'!C102),(1-PRODUCT('2013'!C102,0.1)),"XXX")</f>
        <v>0.29000000000000004</v>
      </c>
      <c r="D102" s="116">
        <f>IFERROR(IF((LOG(100*'2013'!D102+1)/LOG(100+1))&gt;1,0,(1-(LOG(100*'2013'!D102+1)/LOG(100+1)))), 1)</f>
        <v>1</v>
      </c>
      <c r="E102" s="132">
        <f>IF(ISNUMBER('2013'!E102),IF(('2013'!E102/100)&gt;1,1,'2013'!E102/100),"XXX")</f>
        <v>0.60000000000000009</v>
      </c>
      <c r="F102" s="116">
        <f>IF(ISNUMBER('2013'!F102),(1-(('2013'!F102-1)/4)),"XXX")</f>
        <v>0.5</v>
      </c>
      <c r="G102" s="116">
        <f>IF(ISNUMBER('2013'!G102),(1-('2013'!G102/10)),"XXX")</f>
        <v>0.20999999999999996</v>
      </c>
      <c r="H102" s="221">
        <f t="shared" si="7"/>
        <v>0.52</v>
      </c>
      <c r="I102" s="132">
        <f>IF(ISNUMBER('2013'!H102),'2013'!H102,"XXX")</f>
        <v>0.27571428571428569</v>
      </c>
      <c r="J102" s="116">
        <f>IF(ISNUMBER('2013'!I102),'2013'!I102,"XXX")</f>
        <v>0.11405999999999999</v>
      </c>
      <c r="K102" s="116">
        <f>IF(ISNUMBER('2013'!J102),IF(('2013'!J102/5)&gt;1,1,'2013'!J102/5),"XXX")</f>
        <v>0.65002599999999999</v>
      </c>
      <c r="L102" s="132">
        <f>IF(ISNUMBER('2013'!K102),'2013'!K102,"XXX")</f>
        <v>0.50571428571428567</v>
      </c>
      <c r="M102" s="116">
        <f>IF(ISNUMBER('2013'!L102),IF(('2013'!L102/5)&gt;1,1,'2013'!L102/5),"XXX")</f>
        <v>0.151354814</v>
      </c>
      <c r="N102" s="116">
        <f>IF(ISNUMBER('2013'!M102),(1-('2013'!M102/100)),"XXX")</f>
        <v>0.36466564179999994</v>
      </c>
      <c r="O102" s="116">
        <f>IF(ISNUMBER('2013'!N102),IF(('2013'!N102/10)&gt;1,1,'2013'!N102/10),"XXX")</f>
        <v>0.21902337420050225</v>
      </c>
      <c r="P102" s="222">
        <f>IF(ISNUMBER('2013'!O102),('2013'!O102/100),"XXX")</f>
        <v>0.84200000000000008</v>
      </c>
      <c r="Q102" s="222">
        <f>'2013'!P102</f>
        <v>0.42087502479553224</v>
      </c>
      <c r="R102" s="222">
        <f>IF(ISNUMBER('2013'!Q102),('2013'!Q102/100),"XXX")</f>
        <v>0.14800000000000002</v>
      </c>
      <c r="S102" s="222">
        <f>IF(ISNUMBER('2013'!R102),('2013'!R102/100),"XXX")</f>
        <v>0.19133500000000001</v>
      </c>
      <c r="T102" s="116">
        <f>IF(ISNUMBER('2013'!S102),(1-('2013'!S102/100)),"XXX")</f>
        <v>0.9395</v>
      </c>
      <c r="U102" s="132">
        <f>IF(ISNUMBER('2013'!T102),'2013'!T102,"XXX")</f>
        <v>0.46571428571428569</v>
      </c>
      <c r="V102" s="132">
        <f>IF(ISNUMBER('2013'!U102),'2013'!U102,"XXX")</f>
        <v>0.39071428571428574</v>
      </c>
      <c r="W102" s="132">
        <f>IF(ISNUMBER('2013'!V102),'2013'!V102,"XXX")</f>
        <v>0.5714285714285714</v>
      </c>
      <c r="X102" s="132">
        <f>IF(ISNUMBER('2013'!W102),'2013'!W102,"XXX")</f>
        <v>0.44</v>
      </c>
      <c r="Y102" s="172">
        <f t="shared" si="8"/>
        <v>0.41813284806760931</v>
      </c>
      <c r="Z102" s="116">
        <f>'2013'!X102</f>
        <v>0.28100000000000003</v>
      </c>
      <c r="AA102" s="132">
        <f>('2013'!Y102+2.5)/5</f>
        <v>0.41264488100000002</v>
      </c>
      <c r="AB102" s="216">
        <f t="shared" si="9"/>
        <v>0.3468224405</v>
      </c>
      <c r="AC102" s="6"/>
      <c r="AE102">
        <f t="shared" si="11"/>
        <v>0.19488714285714284</v>
      </c>
      <c r="AF102">
        <f t="shared" si="11"/>
        <v>0.38204300000000002</v>
      </c>
      <c r="AG102">
        <f t="shared" si="11"/>
        <v>0.57787014285714289</v>
      </c>
      <c r="AH102">
        <f t="shared" si="11"/>
        <v>0.32853454985714281</v>
      </c>
      <c r="AI102">
        <f t="shared" si="11"/>
        <v>0.25801022789999994</v>
      </c>
      <c r="AJ102">
        <f t="shared" si="11"/>
        <v>0.29184450800025108</v>
      </c>
      <c r="AK102">
        <f t="shared" si="11"/>
        <v>0.53051168710025121</v>
      </c>
      <c r="AL102">
        <f t="shared" si="11"/>
        <v>0.63143751239776613</v>
      </c>
      <c r="AM102">
        <f t="shared" si="11"/>
        <v>0.28443751239776616</v>
      </c>
      <c r="AN102">
        <f t="shared" si="11"/>
        <v>0.16966750000000003</v>
      </c>
      <c r="AO102">
        <f t="shared" si="11"/>
        <v>0.56541750000000002</v>
      </c>
      <c r="AP102">
        <f t="shared" si="11"/>
        <v>0.70260714285714287</v>
      </c>
      <c r="AQ102">
        <f t="shared" si="11"/>
        <v>0.42821428571428571</v>
      </c>
      <c r="AR102">
        <f t="shared" si="11"/>
        <v>0.48107142857142859</v>
      </c>
      <c r="AS102">
        <f t="shared" si="11"/>
        <v>0.50571428571428567</v>
      </c>
    </row>
    <row r="103" spans="1:45" ht="15" x14ac:dyDescent="0.25">
      <c r="A103" s="19" t="s">
        <v>111</v>
      </c>
      <c r="B103" s="3" t="s">
        <v>111</v>
      </c>
      <c r="C103" s="116">
        <f>IF(ISNUMBER('2013'!C103),(1-PRODUCT('2013'!C103,0.1)),"XXX")</f>
        <v>0.85</v>
      </c>
      <c r="D103" s="116">
        <f>IFERROR(IF((LOG(100*'2013'!D103+1)/LOG(100+1))&gt;1,0,(1-(LOG(100*'2013'!D103+1)/LOG(100+1)))), 1)</f>
        <v>1</v>
      </c>
      <c r="E103" s="132">
        <f>IF(ISNUMBER('2013'!E103),IF(('2013'!E103/100)&gt;1,1,'2013'!E103/100),"XXX")</f>
        <v>0.995</v>
      </c>
      <c r="F103" s="116">
        <f>IF(ISNUMBER('2013'!F103),(1-(('2013'!F103-1)/4)),"XXX")</f>
        <v>1</v>
      </c>
      <c r="G103" s="116">
        <f>IF(ISNUMBER('2013'!G103),(1-('2013'!G103/10)),"XXX")</f>
        <v>0.9</v>
      </c>
      <c r="H103" s="221">
        <f t="shared" si="7"/>
        <v>0.94900000000000007</v>
      </c>
      <c r="I103" s="132">
        <f>IF(ISNUMBER('2013'!H103),'2013'!H103,"XXX")</f>
        <v>0.87571428571428567</v>
      </c>
      <c r="J103" s="116">
        <f>IF(ISNUMBER('2013'!I103),'2013'!I103,"XXX")</f>
        <v>0.82586000000000004</v>
      </c>
      <c r="K103" s="116">
        <f>IF(ISNUMBER('2013'!J103),IF(('2013'!J103/5)&gt;1,1,'2013'!J103/5),"XXX")</f>
        <v>0.67657400000000001</v>
      </c>
      <c r="L103" s="132">
        <f>IF(ISNUMBER('2013'!K103),'2013'!K103,"XXX")</f>
        <v>0.80857142857142861</v>
      </c>
      <c r="M103" s="116">
        <f>IF(ISNUMBER('2013'!L103),IF(('2013'!L103/5)&gt;1,1,'2013'!L103/5),"XXX")</f>
        <v>1</v>
      </c>
      <c r="N103" s="116">
        <f>IF(ISNUMBER('2013'!M103),(1-('2013'!M103/100)),"XXX")</f>
        <v>0.88465348239999997</v>
      </c>
      <c r="O103" s="116">
        <f>IF(ISNUMBER('2013'!N103),IF(('2013'!N103/10)&gt;1,1,'2013'!N103/10),"XXX")</f>
        <v>1</v>
      </c>
      <c r="P103" s="222">
        <f>IF(ISNUMBER('2013'!O103),('2013'!O103/100),"XXX")</f>
        <v>0.96799999999999997</v>
      </c>
      <c r="Q103" s="222">
        <f>'2013'!P103</f>
        <v>1</v>
      </c>
      <c r="R103" s="222">
        <f>IF(ISNUMBER('2013'!Q103),('2013'!Q103/100),"XXX")</f>
        <v>0.90300000000000002</v>
      </c>
      <c r="S103" s="222">
        <f>IF(ISNUMBER('2013'!R103),('2013'!R103/100),"XXX")</f>
        <v>0.83947559999999999</v>
      </c>
      <c r="T103" s="116">
        <f>IF(ISNUMBER('2013'!S103),(1-('2013'!S103/100)),"XXX")</f>
        <v>1</v>
      </c>
      <c r="U103" s="132">
        <f>IF(ISNUMBER('2013'!T103),'2013'!T103,"XXX")</f>
        <v>0.84142857142857141</v>
      </c>
      <c r="V103" s="132">
        <f>IF(ISNUMBER('2013'!U103),'2013'!U103,"XXX")</f>
        <v>0.81285714285714294</v>
      </c>
      <c r="W103" s="132">
        <f>IF(ISNUMBER('2013'!V103),'2013'!V103,"XXX")</f>
        <v>0.75428571428571434</v>
      </c>
      <c r="X103" s="132">
        <f>IF(ISNUMBER('2013'!W103),'2013'!W103,"XXX")</f>
        <v>0.70285714285714285</v>
      </c>
      <c r="Y103" s="172">
        <f t="shared" si="8"/>
        <v>0.86832983550714293</v>
      </c>
      <c r="Z103" s="116">
        <f>'2013'!X103</f>
        <v>0.876</v>
      </c>
      <c r="AA103" s="132">
        <f>('2013'!Y103+2.5)/5</f>
        <v>0.82174217699999996</v>
      </c>
      <c r="AB103" s="216">
        <f t="shared" si="9"/>
        <v>0.84887108849999993</v>
      </c>
      <c r="AC103" s="6"/>
      <c r="AE103">
        <f t="shared" ref="AE103:AS119" si="12">IF(ISNUMBER(AVERAGE(I103:J103)),AVERAGE(I103:J103),"XXX")</f>
        <v>0.85078714285714285</v>
      </c>
      <c r="AF103">
        <f t="shared" si="12"/>
        <v>0.75121700000000002</v>
      </c>
      <c r="AG103">
        <f t="shared" si="12"/>
        <v>0.74257271428571436</v>
      </c>
      <c r="AH103">
        <f t="shared" si="12"/>
        <v>0.90428571428571436</v>
      </c>
      <c r="AI103">
        <f t="shared" si="12"/>
        <v>0.94232674120000004</v>
      </c>
      <c r="AJ103">
        <f t="shared" si="12"/>
        <v>0.94232674120000004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0.92071428571428571</v>
      </c>
      <c r="AQ103">
        <f t="shared" si="12"/>
        <v>0.82714285714285718</v>
      </c>
      <c r="AR103">
        <f t="shared" si="12"/>
        <v>0.78357142857142859</v>
      </c>
      <c r="AS103">
        <f t="shared" si="12"/>
        <v>0.72857142857142865</v>
      </c>
    </row>
    <row r="104" spans="1:45" ht="15" x14ac:dyDescent="0.25">
      <c r="A104" s="19" t="s">
        <v>112</v>
      </c>
      <c r="B104" s="3" t="s">
        <v>112</v>
      </c>
      <c r="C104" s="116">
        <f>IF(ISNUMBER('2013'!C104),(1-PRODUCT('2013'!C104,0.1)),"XXX")</f>
        <v>0.9</v>
      </c>
      <c r="D104" s="116">
        <f>IFERROR(IF((LOG(100*'2013'!D104+1)/LOG(100+1))&gt;1,0,(1-(LOG(100*'2013'!D104+1)/LOG(100+1)))), 1)</f>
        <v>1</v>
      </c>
      <c r="E104" s="132">
        <f>IF(ISNUMBER('2013'!E104),IF(('2013'!E104/100)&gt;1,1,'2013'!E104/100),"XXX")</f>
        <v>1</v>
      </c>
      <c r="F104" s="116">
        <f>IF(ISNUMBER('2013'!F104),(1-(('2013'!F104-1)/4)),"XXX")</f>
        <v>1</v>
      </c>
      <c r="G104" s="116">
        <f>IF(ISNUMBER('2013'!G104),(1-('2013'!G104/10)),"XXX")</f>
        <v>0.88</v>
      </c>
      <c r="H104" s="221">
        <f t="shared" si="7"/>
        <v>0.95600000000000007</v>
      </c>
      <c r="I104" s="132">
        <f>IF(ISNUMBER('2013'!H104),'2013'!H104,"XXX")</f>
        <v>0.74428571428571422</v>
      </c>
      <c r="J104" s="116">
        <f>IF(ISNUMBER('2013'!I104),'2013'!I104,"XXX")</f>
        <v>0.74116499999999996</v>
      </c>
      <c r="K104" s="116">
        <f>IF(ISNUMBER('2013'!J104),IF(('2013'!J104/5)&gt;1,1,'2013'!J104/5),"XXX")</f>
        <v>0.81607199999999991</v>
      </c>
      <c r="L104" s="132">
        <f>IF(ISNUMBER('2013'!K104),'2013'!K104,"XXX")</f>
        <v>0.82285714285714284</v>
      </c>
      <c r="M104" s="116">
        <f>IF(ISNUMBER('2013'!L104),IF(('2013'!L104/5)&gt;1,1,'2013'!L104/5),"XXX")</f>
        <v>1</v>
      </c>
      <c r="N104" s="116">
        <f>IF(ISNUMBER('2013'!M104),(1-('2013'!M104/100)),"XXX")</f>
        <v>0.87628836630000007</v>
      </c>
      <c r="O104" s="116">
        <f>IF(ISNUMBER('2013'!N104),IF(('2013'!N104/10)&gt;1,1,'2013'!N104/10),"XXX")</f>
        <v>1</v>
      </c>
      <c r="P104" s="222">
        <f>IF(ISNUMBER('2013'!O104),('2013'!O104/100),"XXX")</f>
        <v>0.97900000000000009</v>
      </c>
      <c r="Q104" s="222" t="str">
        <f>'2013'!P104</f>
        <v>XXX</v>
      </c>
      <c r="R104" s="222">
        <f>IF(ISNUMBER('2013'!Q104),('2013'!Q104/100),"XXX")</f>
        <v>9.6999999999999989E-2</v>
      </c>
      <c r="S104" s="222">
        <f>IF(ISNUMBER('2013'!R104),('2013'!R104/100),"XXX")</f>
        <v>0.84590929999999998</v>
      </c>
      <c r="T104" s="116">
        <f>IF(ISNUMBER('2013'!S104),(1-('2013'!S104/100)),"XXX")</f>
        <v>1</v>
      </c>
      <c r="U104" s="132">
        <f>IF(ISNUMBER('2013'!T104),'2013'!T104,"XXX")</f>
        <v>0.85285714285714287</v>
      </c>
      <c r="V104" s="132">
        <f>IF(ISNUMBER('2013'!U104),'2013'!U104,"XXX")</f>
        <v>0.87642857142857145</v>
      </c>
      <c r="W104" s="132">
        <f>IF(ISNUMBER('2013'!V104),'2013'!V104,"XXX")</f>
        <v>0.77714285714285725</v>
      </c>
      <c r="X104" s="132">
        <f>IF(ISNUMBER('2013'!W104),'2013'!W104,"XXX")</f>
        <v>0.75285714285714278</v>
      </c>
      <c r="Y104" s="172">
        <f t="shared" si="8"/>
        <v>0.76742895235803565</v>
      </c>
      <c r="Z104" s="116">
        <f>'2013'!X104</f>
        <v>0.89400000000000002</v>
      </c>
      <c r="AA104" s="132">
        <f>('2013'!Y104+2.5)/5</f>
        <v>0.82937879559999994</v>
      </c>
      <c r="AB104" s="216">
        <f t="shared" si="9"/>
        <v>0.86168939779999998</v>
      </c>
      <c r="AC104" s="6"/>
      <c r="AE104">
        <f t="shared" si="12"/>
        <v>0.74272535714285715</v>
      </c>
      <c r="AF104">
        <f t="shared" si="12"/>
        <v>0.77861849999999988</v>
      </c>
      <c r="AG104">
        <f t="shared" si="12"/>
        <v>0.81946457142857132</v>
      </c>
      <c r="AH104">
        <f t="shared" si="12"/>
        <v>0.91142857142857148</v>
      </c>
      <c r="AI104">
        <f t="shared" si="12"/>
        <v>0.93814418315000003</v>
      </c>
      <c r="AJ104">
        <f t="shared" si="12"/>
        <v>0.93814418315000003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0.92642857142857138</v>
      </c>
      <c r="AQ104">
        <f t="shared" si="12"/>
        <v>0.86464285714285716</v>
      </c>
      <c r="AR104">
        <f t="shared" si="12"/>
        <v>0.82678571428571435</v>
      </c>
      <c r="AS104">
        <f t="shared" si="12"/>
        <v>0.76500000000000001</v>
      </c>
    </row>
    <row r="105" spans="1:45" ht="15" x14ac:dyDescent="0.25">
      <c r="A105" s="19" t="s">
        <v>113</v>
      </c>
      <c r="B105" s="3" t="s">
        <v>113</v>
      </c>
      <c r="C105" s="116">
        <f>IF(ISNUMBER('2013'!C105),(1-PRODUCT('2013'!C105,0.1)),"XXX")</f>
        <v>0.27</v>
      </c>
      <c r="D105" s="116">
        <f>IFERROR(IF((LOG(100*'2013'!D105+1)/LOG(100+1))&gt;1,0,(1-(LOG(100*'2013'!D105+1)/LOG(100+1)))), 1)</f>
        <v>1</v>
      </c>
      <c r="E105" s="132">
        <f>IF(ISNUMBER('2013'!E105),IF(('2013'!E105/100)&gt;1,1,'2013'!E105/100),"XXX")</f>
        <v>0.70166666666666666</v>
      </c>
      <c r="F105" s="116">
        <f>IF(ISNUMBER('2013'!F105),(1-(('2013'!F105-1)/4)),"XXX")</f>
        <v>0.75</v>
      </c>
      <c r="G105" s="116">
        <f>IF(ISNUMBER('2013'!G105),(1-('2013'!G105/10)),"XXX")</f>
        <v>0.45999999999999996</v>
      </c>
      <c r="H105" s="221">
        <f t="shared" si="7"/>
        <v>0.63633333333333331</v>
      </c>
      <c r="I105" s="132">
        <f>IF(ISNUMBER('2013'!H105),'2013'!H105,"XXX")</f>
        <v>0.44857142857142857</v>
      </c>
      <c r="J105" s="116">
        <f>IF(ISNUMBER('2013'!I105),'2013'!I105,"XXX")</f>
        <v>0.14433000000000001</v>
      </c>
      <c r="K105" s="116">
        <f>IF(ISNUMBER('2013'!J105),IF(('2013'!J105/5)&gt;1,1,'2013'!J105/5),"XXX")</f>
        <v>0.32651599999999997</v>
      </c>
      <c r="L105" s="132">
        <f>IF(ISNUMBER('2013'!K105),'2013'!K105,"XXX")</f>
        <v>0.43428571428571427</v>
      </c>
      <c r="M105" s="116">
        <f>IF(ISNUMBER('2013'!L105),IF(('2013'!L105/5)&gt;1,1,'2013'!L105/5),"XXX")</f>
        <v>0.77377767600000003</v>
      </c>
      <c r="N105" s="116">
        <f>IF(ISNUMBER('2013'!M105),(1-('2013'!M105/100)),"XXX")</f>
        <v>0.63104423519999997</v>
      </c>
      <c r="O105" s="116">
        <f>IF(ISNUMBER('2013'!N105),IF(('2013'!N105/10)&gt;1,1,'2013'!N105/10),"XXX")</f>
        <v>0.04</v>
      </c>
      <c r="P105" s="222" t="str">
        <f>IF(ISNUMBER('2013'!O105),('2013'!O105/100),"XXX")</f>
        <v>XXX</v>
      </c>
      <c r="Q105" s="222">
        <f>'2013'!P105</f>
        <v>0.44447388648986819</v>
      </c>
      <c r="R105" s="222">
        <f>IF(ISNUMBER('2013'!Q105),('2013'!Q105/100),"XXX")</f>
        <v>2.3E-2</v>
      </c>
      <c r="S105" s="222">
        <f>IF(ISNUMBER('2013'!R105),('2013'!R105/100),"XXX")</f>
        <v>0.53366639999999999</v>
      </c>
      <c r="T105" s="116">
        <f>IF(ISNUMBER('2013'!S105),(1-('2013'!S105/100)),"XXX")</f>
        <v>0.96870000000000001</v>
      </c>
      <c r="U105" s="132">
        <f>IF(ISNUMBER('2013'!T105),'2013'!T105,"XXX")</f>
        <v>0.48571428571428571</v>
      </c>
      <c r="V105" s="132">
        <f>IF(ISNUMBER('2013'!U105),'2013'!U105,"XXX")</f>
        <v>0.43</v>
      </c>
      <c r="W105" s="132">
        <f>IF(ISNUMBER('2013'!V105),'2013'!V105,"XXX")</f>
        <v>0.53428571428571436</v>
      </c>
      <c r="X105" s="132">
        <f>IF(ISNUMBER('2013'!W105),'2013'!W105,"XXX")</f>
        <v>0.5</v>
      </c>
      <c r="Y105" s="172">
        <f t="shared" si="8"/>
        <v>0.42239783378418816</v>
      </c>
      <c r="Z105" s="116">
        <f>'2013'!X105</f>
        <v>0.34</v>
      </c>
      <c r="AA105" s="132">
        <f>('2013'!Y105+2.5)/5</f>
        <v>0.42648468020000002</v>
      </c>
      <c r="AB105" s="216">
        <f t="shared" si="9"/>
        <v>0.38324234010000002</v>
      </c>
      <c r="AC105" s="6"/>
      <c r="AE105">
        <f t="shared" si="12"/>
        <v>0.29645071428571429</v>
      </c>
      <c r="AF105">
        <f t="shared" si="12"/>
        <v>0.23542299999999999</v>
      </c>
      <c r="AG105">
        <f t="shared" si="12"/>
        <v>0.3804008571428571</v>
      </c>
      <c r="AH105">
        <f t="shared" si="12"/>
        <v>0.60403169514285715</v>
      </c>
      <c r="AI105">
        <f t="shared" si="12"/>
        <v>0.7024109556</v>
      </c>
      <c r="AJ105">
        <f t="shared" si="12"/>
        <v>0.3355221176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0.75118320000000005</v>
      </c>
      <c r="AP105">
        <f t="shared" si="12"/>
        <v>0.72720714285714283</v>
      </c>
      <c r="AQ105">
        <f t="shared" si="12"/>
        <v>0.45785714285714285</v>
      </c>
      <c r="AR105">
        <f t="shared" si="12"/>
        <v>0.48214285714285721</v>
      </c>
      <c r="AS105">
        <f t="shared" si="12"/>
        <v>0.51714285714285713</v>
      </c>
    </row>
    <row r="106" spans="1:45" ht="15" x14ac:dyDescent="0.25">
      <c r="A106" s="19" t="s">
        <v>114</v>
      </c>
      <c r="B106" s="3" t="s">
        <v>114</v>
      </c>
      <c r="C106" s="116">
        <f>IF(ISNUMBER('2013'!C106),(1-PRODUCT('2013'!C106,0.1)),"XXX")</f>
        <v>0.14999999999999991</v>
      </c>
      <c r="D106" s="116">
        <f>IFERROR(IF((LOG(100*'2013'!D106+1)/LOG(100+1))&gt;1,0,(1-(LOG(100*'2013'!D106+1)/LOG(100+1)))), 1)</f>
        <v>0.86675397666675114</v>
      </c>
      <c r="E106" s="132" t="str">
        <f>IF(ISNUMBER('2013'!E106),IF(('2013'!E106/100)&gt;1,1,'2013'!E106/100),"XXX")</f>
        <v>XXX</v>
      </c>
      <c r="F106" s="116">
        <f>IF(ISNUMBER('2013'!F106),(1-(('2013'!F106-1)/4)),"XXX")</f>
        <v>0.75</v>
      </c>
      <c r="G106" s="116">
        <f>IF(ISNUMBER('2013'!G106),(1-('2013'!G106/10)),"XXX")</f>
        <v>0.24</v>
      </c>
      <c r="H106" s="221">
        <f t="shared" si="7"/>
        <v>0.5016884941666877</v>
      </c>
      <c r="I106" s="132">
        <f>IF(ISNUMBER('2013'!H106),'2013'!H106,"XXX")</f>
        <v>0.32714285714285712</v>
      </c>
      <c r="J106" s="116">
        <f>IF(ISNUMBER('2013'!I106),'2013'!I106,"XXX")</f>
        <v>3.3890000000000003E-2</v>
      </c>
      <c r="K106" s="116">
        <f>IF(ISNUMBER('2013'!J106),IF(('2013'!J106/5)&gt;1,1,'2013'!J106/5),"XXX")</f>
        <v>0.48636000000000001</v>
      </c>
      <c r="L106" s="132" t="str">
        <f>IF(ISNUMBER('2013'!K106),'2013'!K106,"XXX")</f>
        <v>XXX</v>
      </c>
      <c r="M106" s="116">
        <f>IF(ISNUMBER('2013'!L106),IF(('2013'!L106/5)&gt;1,1,'2013'!L106/5),"XXX")</f>
        <v>0.26808948599999999</v>
      </c>
      <c r="N106" s="116">
        <f>IF(ISNUMBER('2013'!M106),(1-('2013'!M106/100)),"XXX")</f>
        <v>0.43456314090000003</v>
      </c>
      <c r="O106" s="116">
        <f>IF(ISNUMBER('2013'!N106),IF(('2013'!N106/10)&gt;1,1,'2013'!N106/10),"XXX")</f>
        <v>0.29122755671253253</v>
      </c>
      <c r="P106" s="222">
        <f>IF(ISNUMBER('2013'!O106),('2013'!O106/100),"XXX")</f>
        <v>5.7999999999999996E-2</v>
      </c>
      <c r="Q106" s="222">
        <f>'2013'!P106</f>
        <v>8.3960443735122681E-2</v>
      </c>
      <c r="R106" s="222">
        <f>IF(ISNUMBER('2013'!Q106),('2013'!Q106/100),"XXX")</f>
        <v>0.16399999999999998</v>
      </c>
      <c r="S106" s="222">
        <f>IF(ISNUMBER('2013'!R106),('2013'!R106/100),"XXX")</f>
        <v>8.0595960000000008E-2</v>
      </c>
      <c r="T106" s="116">
        <f>IF(ISNUMBER('2013'!S106),(1-('2013'!S106/100)),"XXX")</f>
        <v>0.56509999999999994</v>
      </c>
      <c r="U106" s="132" t="str">
        <f>IF(ISNUMBER('2013'!T106),'2013'!T106,"XXX")</f>
        <v>XXX</v>
      </c>
      <c r="V106" s="132" t="str">
        <f>IF(ISNUMBER('2013'!U106),'2013'!U106,"XXX")</f>
        <v>XXX</v>
      </c>
      <c r="W106" s="132" t="str">
        <f>IF(ISNUMBER('2013'!V106),'2013'!V106,"XXX")</f>
        <v>XXX</v>
      </c>
      <c r="X106" s="132" t="str">
        <f>IF(ISNUMBER('2013'!W106),'2013'!W106,"XXX")</f>
        <v>XXX</v>
      </c>
      <c r="Y106" s="172">
        <f t="shared" si="8"/>
        <v>0.27327412037420934</v>
      </c>
      <c r="Z106" s="116">
        <f>'2013'!X106</f>
        <v>0.63900000000000001</v>
      </c>
      <c r="AA106" s="132">
        <f>('2013'!Y106+2.5)/5</f>
        <v>0.4560352922</v>
      </c>
      <c r="AB106" s="216">
        <f t="shared" si="9"/>
        <v>0.54751764609999998</v>
      </c>
      <c r="AC106" s="6"/>
      <c r="AE106">
        <f t="shared" si="12"/>
        <v>0.18051642857142858</v>
      </c>
      <c r="AF106">
        <f t="shared" si="12"/>
        <v>0.260125</v>
      </c>
      <c r="AG106">
        <f t="shared" si="12"/>
        <v>0.48636000000000001</v>
      </c>
      <c r="AH106">
        <f t="shared" si="12"/>
        <v>0.26808948599999999</v>
      </c>
      <c r="AI106">
        <f t="shared" si="12"/>
        <v>0.35132631344999998</v>
      </c>
      <c r="AJ106">
        <f t="shared" si="12"/>
        <v>0.36289534880626628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0.32284797999999998</v>
      </c>
      <c r="AP106">
        <f t="shared" si="12"/>
        <v>0.56509999999999994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5">
      <c r="A107" s="19" t="s">
        <v>115</v>
      </c>
      <c r="B107" s="3" t="s">
        <v>115</v>
      </c>
      <c r="C107" s="116">
        <f>IF(ISNUMBER('2013'!C107),(1-PRODUCT('2013'!C107,0.1)),"XXX")</f>
        <v>0.37</v>
      </c>
      <c r="D107" s="116">
        <f>IFERROR(IF((LOG(100*'2013'!D107+1)/LOG(100+1))&gt;1,0,(1-(LOG(100*'2013'!D107+1)/LOG(100+1)))), 1)</f>
        <v>0.4313026348469291</v>
      </c>
      <c r="E107" s="132">
        <f>IF(ISNUMBER('2013'!E107),IF(('2013'!E107/100)&gt;1,1,'2013'!E107/100),"XXX")</f>
        <v>0.5083333333333333</v>
      </c>
      <c r="F107" s="116">
        <f>IF(ISNUMBER('2013'!F107),(1-(('2013'!F107-1)/4)),"XXX")</f>
        <v>0.25</v>
      </c>
      <c r="G107" s="116">
        <f>IF(ISNUMBER('2013'!G107),(1-('2013'!G107/10)),"XXX")</f>
        <v>0.14000000000000001</v>
      </c>
      <c r="H107" s="221">
        <f t="shared" si="7"/>
        <v>0.3399271936360525</v>
      </c>
      <c r="I107" s="132">
        <f>IF(ISNUMBER('2013'!H107),'2013'!H107,"XXX")</f>
        <v>0.39708044998843789</v>
      </c>
      <c r="J107" s="116">
        <f>IF(ISNUMBER('2013'!I107),'2013'!I107,"XXX")</f>
        <v>0.15870499999999998</v>
      </c>
      <c r="K107" s="116" t="str">
        <f>IF(ISNUMBER('2013'!J107),IF(('2013'!J107/5)&gt;1,1,'2013'!J107/5),"XXX")</f>
        <v>XXX</v>
      </c>
      <c r="L107" s="132">
        <f>IF(ISNUMBER('2013'!K107),'2013'!K107,"XXX")</f>
        <v>0.41714285714285715</v>
      </c>
      <c r="M107" s="116">
        <f>IF(ISNUMBER('2013'!L107),IF(('2013'!L107/5)&gt;1,1,'2013'!L107/5),"XXX")</f>
        <v>9.7855681999999999E-2</v>
      </c>
      <c r="N107" s="116">
        <f>IF(ISNUMBER('2013'!M107),(1-('2013'!M107/100)),"XXX")</f>
        <v>0.29073265079999999</v>
      </c>
      <c r="O107" s="116">
        <f>IF(ISNUMBER('2013'!N107),IF(('2013'!N107/10)&gt;1,1,'2013'!N107/10),"XXX")</f>
        <v>7.0732039285267903E-2</v>
      </c>
      <c r="P107" s="222">
        <f>IF(ISNUMBER('2013'!O107),('2013'!O107/100),"XXX")</f>
        <v>7.8E-2</v>
      </c>
      <c r="Q107" s="222">
        <f>'2013'!P107</f>
        <v>5.9248137474060061E-2</v>
      </c>
      <c r="R107" s="222">
        <f>IF(ISNUMBER('2013'!Q107),('2013'!Q107/100),"XXX")</f>
        <v>1.8000000000000002E-2</v>
      </c>
      <c r="S107" s="222">
        <f>IF(ISNUMBER('2013'!R107),('2013'!R107/100),"XXX")</f>
        <v>0.18067530000000001</v>
      </c>
      <c r="T107" s="116">
        <f>IF(ISNUMBER('2013'!S107),(1-('2013'!S107/100)),"XXX")</f>
        <v>0.60270000000000001</v>
      </c>
      <c r="U107" s="132">
        <f>IF(ISNUMBER('2013'!T107),'2013'!T107,"XXX")</f>
        <v>0.46</v>
      </c>
      <c r="V107" s="132">
        <f>IF(ISNUMBER('2013'!U107),'2013'!U107,"XXX")</f>
        <v>0.34714285714285714</v>
      </c>
      <c r="W107" s="132">
        <f>IF(ISNUMBER('2013'!V107),'2013'!V107,"XXX")</f>
        <v>0.61571428571428566</v>
      </c>
      <c r="X107" s="132">
        <f>IF(ISNUMBER('2013'!W107),'2013'!W107,"XXX")</f>
        <v>0.47000000000000003</v>
      </c>
      <c r="Y107" s="172">
        <f t="shared" si="8"/>
        <v>0.2925545072931639</v>
      </c>
      <c r="Z107" s="116">
        <f>'2013'!X107</f>
        <v>0.52800000000000002</v>
      </c>
      <c r="AA107" s="132">
        <f>('2013'!Y107+2.5)/5</f>
        <v>0.38053385019999997</v>
      </c>
      <c r="AB107" s="216">
        <f t="shared" si="9"/>
        <v>0.4542669251</v>
      </c>
      <c r="AC107" s="6"/>
      <c r="AE107">
        <f t="shared" si="12"/>
        <v>0.27789272499421891</v>
      </c>
      <c r="AF107">
        <f t="shared" si="12"/>
        <v>0.15870499999999998</v>
      </c>
      <c r="AG107">
        <f t="shared" si="12"/>
        <v>0.41714285714285715</v>
      </c>
      <c r="AH107">
        <f t="shared" si="12"/>
        <v>0.25749926957142855</v>
      </c>
      <c r="AI107">
        <f t="shared" si="12"/>
        <v>0.1942941664</v>
      </c>
      <c r="AJ107">
        <f t="shared" si="12"/>
        <v>0.18073234504263394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0.39168765</v>
      </c>
      <c r="AP107">
        <f t="shared" si="12"/>
        <v>0.53134999999999999</v>
      </c>
      <c r="AQ107">
        <f t="shared" si="12"/>
        <v>0.40357142857142858</v>
      </c>
      <c r="AR107">
        <f t="shared" si="12"/>
        <v>0.48142857142857143</v>
      </c>
      <c r="AS107">
        <f t="shared" si="12"/>
        <v>0.54285714285714282</v>
      </c>
    </row>
    <row r="108" spans="1:45" ht="15" x14ac:dyDescent="0.25">
      <c r="A108" s="19" t="s">
        <v>193</v>
      </c>
      <c r="C108" s="116" t="str">
        <f>IF(ISNUMBER('2013'!C108),(1-PRODUCT('2013'!C108,0.1)),"XXX")</f>
        <v>XXX</v>
      </c>
      <c r="D108" s="116">
        <f>IFERROR(IF((LOG(100*'2013'!D108+1)/LOG(100+1))&gt;1,0,(1-(LOG(100*'2013'!D108+1)/LOG(100+1)))), 1)</f>
        <v>1</v>
      </c>
      <c r="E108" s="132">
        <f>IF(ISNUMBER('2013'!E108),IF(('2013'!E108/100)&gt;1,1,'2013'!E108/100),"XXX")</f>
        <v>0.81499999999999995</v>
      </c>
      <c r="F108" s="116">
        <f>IF(ISNUMBER('2013'!F108),(1-(('2013'!F108-1)/4)),"XXX")</f>
        <v>0.75</v>
      </c>
      <c r="G108" s="116">
        <f>IF(ISNUMBER('2013'!G108),(1-('2013'!G108/10)),"XXX")</f>
        <v>0.57000000000000006</v>
      </c>
      <c r="H108" s="221">
        <f t="shared" si="7"/>
        <v>0.78374999999999995</v>
      </c>
      <c r="I108" s="132">
        <f>IF(ISNUMBER('2013'!H108),'2013'!H108,"XXX")</f>
        <v>0.51857142857142857</v>
      </c>
      <c r="J108" s="116">
        <f>IF(ISNUMBER('2013'!I108),'2013'!I108,"XXX")</f>
        <v>0.43278499999999998</v>
      </c>
      <c r="K108" s="116" t="str">
        <f>IF(ISNUMBER('2013'!J108),IF(('2013'!J108/5)&gt;1,1,'2013'!J108/5),"XXX")</f>
        <v>XXX</v>
      </c>
      <c r="L108" s="132">
        <f>IF(ISNUMBER('2013'!K108),'2013'!K108,"XXX")</f>
        <v>0.5614285714285715</v>
      </c>
      <c r="M108" s="116">
        <f>IF(ISNUMBER('2013'!L108),IF(('2013'!L108/5)&gt;1,1,'2013'!L108/5),"XXX")</f>
        <v>0.88222341600000009</v>
      </c>
      <c r="N108" s="116">
        <f>IF(ISNUMBER('2013'!M108),(1-('2013'!M108/100)),"XXX")</f>
        <v>0.66292839049999996</v>
      </c>
      <c r="O108" s="116">
        <f>IF(ISNUMBER('2013'!N108),IF(('2013'!N108/10)&gt;1,1,'2013'!N108/10),"XXX")</f>
        <v>1</v>
      </c>
      <c r="P108" s="222">
        <f>IF(ISNUMBER('2013'!O108),('2013'!O108/100),"XXX")</f>
        <v>0.71400000000000008</v>
      </c>
      <c r="Q108" s="222">
        <f>'2013'!P108</f>
        <v>0.35950784683227538</v>
      </c>
      <c r="R108" s="222" t="str">
        <f>IF(ISNUMBER('2013'!Q108),('2013'!Q108/100),"XXX")</f>
        <v>XXX</v>
      </c>
      <c r="S108" s="222">
        <f>IF(ISNUMBER('2013'!R108),('2013'!R108/100),"XXX")</f>
        <v>0.71904009999999996</v>
      </c>
      <c r="T108" s="116">
        <f>IF(ISNUMBER('2013'!S108),(1-('2013'!S108/100)),"XXX")</f>
        <v>0.97699999999999998</v>
      </c>
      <c r="U108" s="132">
        <f>IF(ISNUMBER('2013'!T108),'2013'!T108,"XXX")</f>
        <v>0.61142857142857143</v>
      </c>
      <c r="V108" s="132">
        <f>IF(ISNUMBER('2013'!U108),'2013'!U108,"XXX")</f>
        <v>0.50857142857142856</v>
      </c>
      <c r="W108" s="132">
        <f>IF(ISNUMBER('2013'!V108),'2013'!V108,"XXX")</f>
        <v>0.7014285714285714</v>
      </c>
      <c r="X108" s="132">
        <f>IF(ISNUMBER('2013'!W108),'2013'!W108,"XXX")</f>
        <v>0.52142857142857146</v>
      </c>
      <c r="Y108" s="172">
        <f t="shared" si="8"/>
        <v>0.63070489465314139</v>
      </c>
      <c r="Z108" s="116">
        <f>'2013'!X108</f>
        <v>0.442</v>
      </c>
      <c r="AA108" s="132">
        <f>('2013'!Y108+2.5)/5</f>
        <v>0.50460425679999998</v>
      </c>
      <c r="AB108" s="216">
        <f t="shared" si="9"/>
        <v>0.47330212839999997</v>
      </c>
      <c r="AC108" s="6"/>
      <c r="AE108">
        <f t="shared" si="12"/>
        <v>0.47567821428571427</v>
      </c>
      <c r="AF108">
        <f t="shared" si="12"/>
        <v>0.43278499999999998</v>
      </c>
      <c r="AG108">
        <f t="shared" si="12"/>
        <v>0.5614285714285715</v>
      </c>
      <c r="AH108">
        <f t="shared" si="12"/>
        <v>0.7218259937142858</v>
      </c>
      <c r="AI108">
        <f t="shared" si="12"/>
        <v>0.77257590325000003</v>
      </c>
      <c r="AJ108">
        <f t="shared" si="12"/>
        <v>0.83146419524999993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0.84802004999999991</v>
      </c>
      <c r="AP108">
        <f t="shared" si="12"/>
        <v>0.79421428571428576</v>
      </c>
      <c r="AQ108">
        <f t="shared" si="12"/>
        <v>0.56000000000000005</v>
      </c>
      <c r="AR108">
        <f t="shared" si="12"/>
        <v>0.60499999999999998</v>
      </c>
      <c r="AS108">
        <f t="shared" si="12"/>
        <v>0.61142857142857143</v>
      </c>
    </row>
    <row r="109" spans="1:45" ht="15" x14ac:dyDescent="0.25">
      <c r="A109" s="19" t="s">
        <v>116</v>
      </c>
      <c r="B109" s="3" t="s">
        <v>116</v>
      </c>
      <c r="C109" s="116">
        <f>IF(ISNUMBER('2013'!C109),(1-PRODUCT('2013'!C109,0.1)),"XXX")</f>
        <v>0.87</v>
      </c>
      <c r="D109" s="116">
        <f>IFERROR(IF((LOG(100*'2013'!D109+1)/LOG(100+1))&gt;1,0,(1-(LOG(100*'2013'!D109+1)/LOG(100+1)))), 1)</f>
        <v>1</v>
      </c>
      <c r="E109" s="132">
        <f>IF(ISNUMBER('2013'!E109),IF(('2013'!E109/100)&gt;1,1,'2013'!E109/100),"XXX")</f>
        <v>0.98666666666666669</v>
      </c>
      <c r="F109" s="116">
        <f>IF(ISNUMBER('2013'!F109),(1-(('2013'!F109-1)/4)),"XXX")</f>
        <v>1</v>
      </c>
      <c r="G109" s="116">
        <f>IF(ISNUMBER('2013'!G109),(1-('2013'!G109/10)),"XXX")</f>
        <v>0.81</v>
      </c>
      <c r="H109" s="221">
        <f t="shared" si="7"/>
        <v>0.93333333333333335</v>
      </c>
      <c r="I109" s="132">
        <f>IF(ISNUMBER('2013'!H109),'2013'!H109,"XXX")</f>
        <v>0.71714285714285708</v>
      </c>
      <c r="J109" s="116">
        <f>IF(ISNUMBER('2013'!I109),'2013'!I109,"XXX")</f>
        <v>0.80015999999999998</v>
      </c>
      <c r="K109" s="116">
        <f>IF(ISNUMBER('2013'!J109),IF(('2013'!J109/5)&gt;1,1,'2013'!J109/5),"XXX")</f>
        <v>0.76177600000000001</v>
      </c>
      <c r="L109" s="132">
        <f>IF(ISNUMBER('2013'!K109),'2013'!K109,"XXX")</f>
        <v>0.70285714285714285</v>
      </c>
      <c r="M109" s="116">
        <f>IF(ISNUMBER('2013'!L109),IF(('2013'!L109/5)&gt;1,1,'2013'!L109/5),"XXX")</f>
        <v>1</v>
      </c>
      <c r="N109" s="116">
        <f>IF(ISNUMBER('2013'!M109),(1-('2013'!M109/100)),"XXX")</f>
        <v>0.85405804630000004</v>
      </c>
      <c r="O109" s="116">
        <f>IF(ISNUMBER('2013'!N109),IF(('2013'!N109/10)&gt;1,1,'2013'!N109/10),"XXX")</f>
        <v>1</v>
      </c>
      <c r="P109" s="222">
        <f>IF(ISNUMBER('2013'!O109),('2013'!O109/100),"XXX")</f>
        <v>0.94400000000000006</v>
      </c>
      <c r="Q109" s="222" t="str">
        <f>'2013'!P109</f>
        <v>XXX</v>
      </c>
      <c r="R109" s="222">
        <f>IF(ISNUMBER('2013'!Q109),('2013'!Q109/100),"XXX")</f>
        <v>0.83099999999999996</v>
      </c>
      <c r="S109" s="222">
        <f>IF(ISNUMBER('2013'!R109),('2013'!R109/100),"XXX")</f>
        <v>0.93016270000000001</v>
      </c>
      <c r="T109" s="116">
        <f>IF(ISNUMBER('2013'!S109),(1-('2013'!S109/100)),"XXX")</f>
        <v>1</v>
      </c>
      <c r="U109" s="132">
        <f>IF(ISNUMBER('2013'!T109),'2013'!T109,"XXX")</f>
        <v>0.83142857142857152</v>
      </c>
      <c r="V109" s="132">
        <f>IF(ISNUMBER('2013'!U109),'2013'!U109,"XXX")</f>
        <v>0.82571428571428573</v>
      </c>
      <c r="W109" s="132">
        <f>IF(ISNUMBER('2013'!V109),'2013'!V109,"XXX")</f>
        <v>0.69857142857142851</v>
      </c>
      <c r="X109" s="132">
        <f>IF(ISNUMBER('2013'!W109),'2013'!W109,"XXX")</f>
        <v>0.68428571428571427</v>
      </c>
      <c r="Y109" s="172">
        <f t="shared" si="8"/>
        <v>0.83825979664374994</v>
      </c>
      <c r="Z109" s="116">
        <f>'2013'!X109</f>
        <v>0.89800000000000002</v>
      </c>
      <c r="AA109" s="132">
        <f>('2013'!Y109+2.5)/5</f>
        <v>0.85512545099999993</v>
      </c>
      <c r="AB109" s="216">
        <f t="shared" si="9"/>
        <v>0.87656272549999992</v>
      </c>
      <c r="AC109" s="6"/>
      <c r="AE109">
        <f t="shared" si="12"/>
        <v>0.75865142857142853</v>
      </c>
      <c r="AF109">
        <f t="shared" si="12"/>
        <v>0.780968</v>
      </c>
      <c r="AG109">
        <f t="shared" si="12"/>
        <v>0.73231657142857143</v>
      </c>
      <c r="AH109">
        <f t="shared" si="12"/>
        <v>0.85142857142857142</v>
      </c>
      <c r="AI109">
        <f t="shared" si="12"/>
        <v>0.92702902315000002</v>
      </c>
      <c r="AJ109">
        <f t="shared" si="12"/>
        <v>0.92702902315000002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0.9157142857142857</v>
      </c>
      <c r="AQ109">
        <f t="shared" si="12"/>
        <v>0.82857142857142863</v>
      </c>
      <c r="AR109">
        <f t="shared" si="12"/>
        <v>0.76214285714285712</v>
      </c>
      <c r="AS109">
        <f t="shared" si="12"/>
        <v>0.69142857142857139</v>
      </c>
    </row>
    <row r="110" spans="1:45" ht="15" x14ac:dyDescent="0.25">
      <c r="A110" s="19" t="s">
        <v>117</v>
      </c>
      <c r="B110" s="3" t="s">
        <v>117</v>
      </c>
      <c r="C110" s="116">
        <f>IF(ISNUMBER('2013'!C110),(1-PRODUCT('2013'!C110,0.1)),"XXX")</f>
        <v>0.76</v>
      </c>
      <c r="D110" s="116">
        <f>IFERROR(IF((LOG(100*'2013'!D110+1)/LOG(100+1))&gt;1,0,(1-(LOG(100*'2013'!D110+1)/LOG(100+1)))), 1)</f>
        <v>1</v>
      </c>
      <c r="E110" s="132">
        <f>IF(ISNUMBER('2013'!E110),IF(('2013'!E110/100)&gt;1,1,'2013'!E110/100),"XXX")</f>
        <v>1</v>
      </c>
      <c r="F110" s="116">
        <f>IF(ISNUMBER('2013'!F110),(1-(('2013'!F110-1)/4)),"XXX")</f>
        <v>0.75</v>
      </c>
      <c r="G110" s="116">
        <f>IF(ISNUMBER('2013'!G110),(1-('2013'!G110/10)),"XXX")</f>
        <v>0.25</v>
      </c>
      <c r="H110" s="221">
        <f t="shared" si="7"/>
        <v>0.752</v>
      </c>
      <c r="I110" s="132">
        <f>IF(ISNUMBER('2013'!H110),'2013'!H110,"XXX")</f>
        <v>0.72571428571428565</v>
      </c>
      <c r="J110" s="116">
        <f>IF(ISNUMBER('2013'!I110),'2013'!I110,"XXX")</f>
        <v>0.44071000000000005</v>
      </c>
      <c r="K110" s="116">
        <f>IF(ISNUMBER('2013'!J110),IF(('2013'!J110/5)&gt;1,1,'2013'!J110/5),"XXX")</f>
        <v>0.9890779999999999</v>
      </c>
      <c r="L110" s="132">
        <f>IF(ISNUMBER('2013'!K110),'2013'!K110,"XXX")</f>
        <v>0.60142857142857142</v>
      </c>
      <c r="M110" s="116">
        <f>IF(ISNUMBER('2013'!L110),IF(('2013'!L110/5)&gt;1,1,'2013'!L110/5),"XXX")</f>
        <v>0.48703713400000004</v>
      </c>
      <c r="N110" s="116">
        <f>IF(ISNUMBER('2013'!M110),(1-('2013'!M110/100)),"XXX")</f>
        <v>0.92858335969999994</v>
      </c>
      <c r="O110" s="116">
        <f>IF(ISNUMBER('2013'!N110),IF(('2013'!N110/10)&gt;1,1,'2013'!N110/10),"XXX")</f>
        <v>0.38344981753949403</v>
      </c>
      <c r="P110" s="222" t="str">
        <f>IF(ISNUMBER('2013'!O110),('2013'!O110/100),"XXX")</f>
        <v>XXX</v>
      </c>
      <c r="Q110" s="222" t="str">
        <f>'2013'!P110</f>
        <v>XXX</v>
      </c>
      <c r="R110" s="222">
        <f>IF(ISNUMBER('2013'!Q110),('2013'!Q110/100),"XXX")</f>
        <v>1.7000000000000001E-2</v>
      </c>
      <c r="S110" s="222">
        <f>IF(ISNUMBER('2013'!R110),('2013'!R110/100),"XXX")</f>
        <v>0.96514309999999992</v>
      </c>
      <c r="T110" s="116">
        <f>IF(ISNUMBER('2013'!S110),(1-('2013'!S110/100)),"XXX")</f>
        <v>1</v>
      </c>
      <c r="U110" s="132">
        <f>IF(ISNUMBER('2013'!T110),'2013'!T110,"XXX")</f>
        <v>0.78142857142857136</v>
      </c>
      <c r="V110" s="132">
        <f>IF(ISNUMBER('2013'!U110),'2013'!U110,"XXX")</f>
        <v>0.74357142857142855</v>
      </c>
      <c r="W110" s="132">
        <f>IF(ISNUMBER('2013'!V110),'2013'!V110,"XXX")</f>
        <v>0.74571428571428566</v>
      </c>
      <c r="X110" s="132">
        <f>IF(ISNUMBER('2013'!W110),'2013'!W110,"XXX")</f>
        <v>0.7142857142857143</v>
      </c>
      <c r="Y110" s="172">
        <f t="shared" si="8"/>
        <v>0.62022463037011533</v>
      </c>
      <c r="Z110" s="116">
        <f>'2013'!X110</f>
        <v>0.17399999999999999</v>
      </c>
      <c r="AA110" s="132">
        <f>('2013'!Y110+2.5)/5</f>
        <v>0.31306382420000001</v>
      </c>
      <c r="AB110" s="216">
        <f t="shared" si="9"/>
        <v>0.2435319121</v>
      </c>
      <c r="AC110" s="6"/>
      <c r="AE110">
        <f t="shared" si="12"/>
        <v>0.58321214285714285</v>
      </c>
      <c r="AF110">
        <f t="shared" si="12"/>
        <v>0.71489399999999992</v>
      </c>
      <c r="AG110">
        <f t="shared" si="12"/>
        <v>0.79525328571428566</v>
      </c>
      <c r="AH110">
        <f t="shared" si="12"/>
        <v>0.54423285271428568</v>
      </c>
      <c r="AI110">
        <f t="shared" si="12"/>
        <v>0.70781024685000005</v>
      </c>
      <c r="AJ110">
        <f t="shared" si="12"/>
        <v>0.65601658861974699</v>
      </c>
      <c r="AK110">
        <f t="shared" si="12"/>
        <v>0.38344981753949403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0.89071428571428568</v>
      </c>
      <c r="AQ110">
        <f t="shared" si="12"/>
        <v>0.76249999999999996</v>
      </c>
      <c r="AR110">
        <f t="shared" si="12"/>
        <v>0.74464285714285716</v>
      </c>
      <c r="AS110">
        <f t="shared" si="12"/>
        <v>0.73</v>
      </c>
    </row>
    <row r="111" spans="1:45" ht="15" x14ac:dyDescent="0.25">
      <c r="A111" s="19" t="s">
        <v>118</v>
      </c>
      <c r="B111" s="3" t="s">
        <v>118</v>
      </c>
      <c r="C111" s="116">
        <f>IF(ISNUMBER('2013'!C111),(1-PRODUCT('2013'!C111,0.1)),"XXX")</f>
        <v>4.0000000000000036E-2</v>
      </c>
      <c r="D111" s="116">
        <f>IFERROR(IF((LOG(100*'2013'!D111+1)/LOG(100+1))&gt;1,0,(1-(LOG(100*'2013'!D111+1)/LOG(100+1)))), 1)</f>
        <v>0.4537840446501995</v>
      </c>
      <c r="E111" s="132">
        <f>IF(ISNUMBER('2013'!E111),IF(('2013'!E111/100)&gt;1,1,'2013'!E111/100),"XXX")</f>
        <v>0.47666666666666674</v>
      </c>
      <c r="F111" s="116">
        <f>IF(ISNUMBER('2013'!F111),(1-(('2013'!F111-1)/4)),"XXX")</f>
        <v>0.25</v>
      </c>
      <c r="G111" s="116">
        <f>IF(ISNUMBER('2013'!G111),(1-('2013'!G111/10)),"XXX")</f>
        <v>0.13000000000000012</v>
      </c>
      <c r="H111" s="221">
        <f t="shared" si="7"/>
        <v>0.2700901422633733</v>
      </c>
      <c r="I111" s="132">
        <f>IF(ISNUMBER('2013'!H111),'2013'!H111,"XXX")</f>
        <v>0.38571428571428573</v>
      </c>
      <c r="J111" s="116">
        <f>IF(ISNUMBER('2013'!I111),'2013'!I111,"XXX")</f>
        <v>0.12064</v>
      </c>
      <c r="K111" s="116">
        <f>IF(ISNUMBER('2013'!J111),IF(('2013'!J111/5)&gt;1,1,'2013'!J111/5),"XXX")</f>
        <v>0.28832199999999997</v>
      </c>
      <c r="L111" s="132">
        <f>IF(ISNUMBER('2013'!K111),'2013'!K111,"XXX")</f>
        <v>0.42</v>
      </c>
      <c r="M111" s="116">
        <f>IF(ISNUMBER('2013'!L111),IF(('2013'!L111/5)&gt;1,1,'2013'!L111/5),"XXX")</f>
        <v>0.140533722</v>
      </c>
      <c r="N111" s="116">
        <f>IF(ISNUMBER('2013'!M111),(1-('2013'!M111/100)),"XXX")</f>
        <v>0.34834350589999996</v>
      </c>
      <c r="O111" s="116">
        <f>IF(ISNUMBER('2013'!N111),IF(('2013'!N111/10)&gt;1,1,'2013'!N111/10),"XXX")</f>
        <v>9.5224005858488593E-3</v>
      </c>
      <c r="P111" s="222" t="str">
        <f>IF(ISNUMBER('2013'!O111),('2013'!O111/100),"XXX")</f>
        <v>XXX</v>
      </c>
      <c r="Q111" s="222">
        <f>'2013'!P111</f>
        <v>0.1235242486000061</v>
      </c>
      <c r="R111" s="222">
        <f>IF(ISNUMBER('2013'!Q111),('2013'!Q111/100),"XXX")</f>
        <v>0.05</v>
      </c>
      <c r="S111" s="222">
        <f>IF(ISNUMBER('2013'!R111),('2013'!R111/100),"XXX")</f>
        <v>0.39773949999999997</v>
      </c>
      <c r="T111" s="116">
        <f>IF(ISNUMBER('2013'!S111),(1-('2013'!S111/100)),"XXX")</f>
        <v>0.93959999999999999</v>
      </c>
      <c r="U111" s="132">
        <f>IF(ISNUMBER('2013'!T111),'2013'!T111,"XXX")</f>
        <v>0.45714285714285718</v>
      </c>
      <c r="V111" s="132">
        <f>IF(ISNUMBER('2013'!U111),'2013'!U111,"XXX")</f>
        <v>0.41571428571428576</v>
      </c>
      <c r="W111" s="132">
        <f>IF(ISNUMBER('2013'!V111),'2013'!V111,"XXX")</f>
        <v>0.60142857142857142</v>
      </c>
      <c r="X111" s="132">
        <f>IF(ISNUMBER('2013'!W111),'2013'!W111,"XXX")</f>
        <v>0.44857142857142857</v>
      </c>
      <c r="Y111" s="172">
        <f t="shared" si="8"/>
        <v>0.32226995039019574</v>
      </c>
      <c r="Z111" s="116">
        <f>'2013'!X111</f>
        <v>0.45600000000000002</v>
      </c>
      <c r="AA111" s="132">
        <f>('2013'!Y111+2.5)/5</f>
        <v>0.35975122459999997</v>
      </c>
      <c r="AB111" s="216">
        <f t="shared" si="9"/>
        <v>0.40787561230000002</v>
      </c>
      <c r="AC111" s="6"/>
      <c r="AE111">
        <f t="shared" si="12"/>
        <v>0.25317714285714288</v>
      </c>
      <c r="AF111">
        <f t="shared" si="12"/>
        <v>0.20448099999999997</v>
      </c>
      <c r="AG111">
        <f t="shared" si="12"/>
        <v>0.35416099999999995</v>
      </c>
      <c r="AH111">
        <f t="shared" si="12"/>
        <v>0.28026686099999998</v>
      </c>
      <c r="AI111">
        <f t="shared" si="12"/>
        <v>0.24443861394999999</v>
      </c>
      <c r="AJ111">
        <f t="shared" si="12"/>
        <v>0.17893295324292441</v>
      </c>
      <c r="AK111">
        <f t="shared" si="12"/>
        <v>9.5224005858488593E-3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0.66866974999999995</v>
      </c>
      <c r="AP111">
        <f t="shared" si="12"/>
        <v>0.69837142857142864</v>
      </c>
      <c r="AQ111">
        <f t="shared" si="12"/>
        <v>0.4364285714285715</v>
      </c>
      <c r="AR111">
        <f t="shared" si="12"/>
        <v>0.50857142857142856</v>
      </c>
      <c r="AS111">
        <f t="shared" si="12"/>
        <v>0.52500000000000002</v>
      </c>
    </row>
    <row r="112" spans="1:45" ht="15" x14ac:dyDescent="0.25">
      <c r="A112" s="19" t="s">
        <v>119</v>
      </c>
      <c r="B112" s="3" t="s">
        <v>119</v>
      </c>
      <c r="C112" s="116">
        <f>IF(ISNUMBER('2013'!C112),(1-PRODUCT('2013'!C112,0.1)),"XXX")</f>
        <v>0.66999999999999993</v>
      </c>
      <c r="D112" s="116">
        <f>IFERROR(IF((LOG(100*'2013'!D112+1)/LOG(100+1))&gt;1,0,(1-(LOG(100*'2013'!D112+1)/LOG(100+1)))), 1)</f>
        <v>1</v>
      </c>
      <c r="E112" s="132">
        <f>IF(ISNUMBER('2013'!E112),IF(('2013'!E112/100)&gt;1,1,'2013'!E112/100),"XXX")</f>
        <v>0.76333333333333342</v>
      </c>
      <c r="F112" s="116">
        <f>IF(ISNUMBER('2013'!F112),(1-(('2013'!F112-1)/4)),"XXX")</f>
        <v>1</v>
      </c>
      <c r="G112" s="116">
        <f>IF(ISNUMBER('2013'!G112),(1-('2013'!G112/10)),"XXX")</f>
        <v>0.55999999999999994</v>
      </c>
      <c r="H112" s="221">
        <f t="shared" si="7"/>
        <v>0.79866666666666675</v>
      </c>
      <c r="I112" s="132">
        <f>IF(ISNUMBER('2013'!H112),'2013'!H112,"XXX")</f>
        <v>0.69857142857142851</v>
      </c>
      <c r="J112" s="116">
        <f>IF(ISNUMBER('2013'!I112),'2013'!I112,"XXX")</f>
        <v>0.44894000000000001</v>
      </c>
      <c r="K112" s="116">
        <f>IF(ISNUMBER('2013'!J112),IF(('2013'!J112/5)&gt;1,1,'2013'!J112/5),"XXX")</f>
        <v>0.52666599999999997</v>
      </c>
      <c r="L112" s="132">
        <f>IF(ISNUMBER('2013'!K112),'2013'!K112,"XXX")</f>
        <v>0.48571428571428571</v>
      </c>
      <c r="M112" s="116">
        <f>IF(ISNUMBER('2013'!L112),IF(('2013'!L112/5)&gt;1,1,'2013'!L112/5),"XXX")</f>
        <v>0.83068780800000008</v>
      </c>
      <c r="N112" s="116">
        <f>IF(ISNUMBER('2013'!M112),(1-('2013'!M112/100)),"XXX")</f>
        <v>0.67685707090000002</v>
      </c>
      <c r="O112" s="116">
        <f>IF(ISNUMBER('2013'!N112),IF(('2013'!N112/10)&gt;1,1,'2013'!N112/10),"XXX")</f>
        <v>0.97905808163101393</v>
      </c>
      <c r="P112" s="222" t="str">
        <f>IF(ISNUMBER('2013'!O112),('2013'!O112/100),"XXX")</f>
        <v>XXX</v>
      </c>
      <c r="Q112" s="222">
        <f>'2013'!P112</f>
        <v>0.29505276679992676</v>
      </c>
      <c r="R112" s="222">
        <f>IF(ISNUMBER('2013'!Q112),('2013'!Q112/100),"XXX")</f>
        <v>0.215</v>
      </c>
      <c r="S112" s="222">
        <f>IF(ISNUMBER('2013'!R112),('2013'!R112/100),"XXX")</f>
        <v>0.67722480000000007</v>
      </c>
      <c r="T112" s="116">
        <f>IF(ISNUMBER('2013'!S112),(1-('2013'!S112/100)),"XXX")</f>
        <v>0.98939999999999995</v>
      </c>
      <c r="U112" s="132">
        <f>IF(ISNUMBER('2013'!T112),'2013'!T112,"XXX")</f>
        <v>0.68142857142857138</v>
      </c>
      <c r="V112" s="132">
        <f>IF(ISNUMBER('2013'!U112),'2013'!U112,"XXX")</f>
        <v>0.42428571428571427</v>
      </c>
      <c r="W112" s="132">
        <f>IF(ISNUMBER('2013'!V112),'2013'!V112,"XXX")</f>
        <v>0.6657142857142857</v>
      </c>
      <c r="X112" s="132">
        <f>IF(ISNUMBER('2013'!W112),'2013'!W112,"XXX")</f>
        <v>0.56857142857142862</v>
      </c>
      <c r="Y112" s="172">
        <f t="shared" si="8"/>
        <v>0.63388939520297938</v>
      </c>
      <c r="Z112" s="116">
        <f>'2013'!X112</f>
        <v>0.76200000000000001</v>
      </c>
      <c r="AA112" s="132">
        <f>('2013'!Y112+2.5)/5</f>
        <v>0.5986653864</v>
      </c>
      <c r="AB112" s="216">
        <f t="shared" si="9"/>
        <v>0.6803326932</v>
      </c>
      <c r="AC112" s="6"/>
      <c r="AE112">
        <f t="shared" si="12"/>
        <v>0.57375571428571426</v>
      </c>
      <c r="AF112">
        <f t="shared" si="12"/>
        <v>0.48780299999999999</v>
      </c>
      <c r="AG112">
        <f t="shared" si="12"/>
        <v>0.50619014285714281</v>
      </c>
      <c r="AH112">
        <f t="shared" si="12"/>
        <v>0.65820104685714287</v>
      </c>
      <c r="AI112">
        <f t="shared" si="12"/>
        <v>0.75377243945000005</v>
      </c>
      <c r="AJ112">
        <f t="shared" si="12"/>
        <v>0.82795757626550692</v>
      </c>
      <c r="AK112">
        <f t="shared" si="12"/>
        <v>0.97905808163101393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0.83331240000000006</v>
      </c>
      <c r="AP112">
        <f t="shared" si="12"/>
        <v>0.83541428571428566</v>
      </c>
      <c r="AQ112">
        <f t="shared" si="12"/>
        <v>0.55285714285714282</v>
      </c>
      <c r="AR112">
        <f t="shared" si="12"/>
        <v>0.54499999999999993</v>
      </c>
      <c r="AS112">
        <f t="shared" si="12"/>
        <v>0.61714285714285722</v>
      </c>
    </row>
    <row r="113" spans="1:45" ht="15" x14ac:dyDescent="0.25">
      <c r="A113" s="19" t="s">
        <v>120</v>
      </c>
      <c r="B113" s="3" t="s">
        <v>120</v>
      </c>
      <c r="C113" s="116">
        <f>IF(ISNUMBER('2013'!C113),(1-PRODUCT('2013'!C113,0.1)),"XXX")</f>
        <v>0.37</v>
      </c>
      <c r="D113" s="116">
        <f>IFERROR(IF((LOG(100*'2013'!D113+1)/LOG(100+1))&gt;1,0,(1-(LOG(100*'2013'!D113+1)/LOG(100+1)))), 1)</f>
        <v>1</v>
      </c>
      <c r="E113" s="132" t="str">
        <f>IF(ISNUMBER('2013'!E113),IF(('2013'!E113/100)&gt;1,1,'2013'!E113/100),"XXX")</f>
        <v>XXX</v>
      </c>
      <c r="F113" s="116">
        <f>IF(ISNUMBER('2013'!F113),(1-(('2013'!F113-1)/4)),"XXX")</f>
        <v>0.5</v>
      </c>
      <c r="G113" s="116">
        <f>IF(ISNUMBER('2013'!G113),(1-('2013'!G113/10)),"XXX")</f>
        <v>0.38</v>
      </c>
      <c r="H113" s="221">
        <f t="shared" si="7"/>
        <v>0.5625</v>
      </c>
      <c r="I113" s="132" t="str">
        <f>IF(ISNUMBER('2013'!H113),'2013'!H113,"XXX")</f>
        <v>XXX</v>
      </c>
      <c r="J113" s="116">
        <f>IF(ISNUMBER('2013'!I113),'2013'!I113,"XXX")</f>
        <v>4.7009999999999996E-2</v>
      </c>
      <c r="K113" s="116" t="str">
        <f>IF(ISNUMBER('2013'!J113),IF(('2013'!J113/5)&gt;1,1,'2013'!J113/5),"XXX")</f>
        <v>XXX</v>
      </c>
      <c r="L113" s="132" t="str">
        <f>IF(ISNUMBER('2013'!K113),'2013'!K113,"XXX")</f>
        <v>XXX</v>
      </c>
      <c r="M113" s="116">
        <f>IF(ISNUMBER('2013'!L113),IF(('2013'!L113/5)&gt;1,1,'2013'!L113/5),"XXX")</f>
        <v>0.39691188399999999</v>
      </c>
      <c r="N113" s="116">
        <f>IF(ISNUMBER('2013'!M113),(1-('2013'!M113/100)),"XXX")</f>
        <v>0.93427567010000001</v>
      </c>
      <c r="O113" s="116">
        <f>IF(ISNUMBER('2013'!N113),IF(('2013'!N113/10)&gt;1,1,'2013'!N113/10),"XXX")</f>
        <v>0.43906386157101968</v>
      </c>
      <c r="P113" s="222" t="str">
        <f>IF(ISNUMBER('2013'!O113),('2013'!O113/100),"XXX")</f>
        <v>XXX</v>
      </c>
      <c r="Q113" s="222">
        <f>'2013'!P113</f>
        <v>1.1170576326549053E-3</v>
      </c>
      <c r="R113" s="222" t="str">
        <f>IF(ISNUMBER('2013'!Q113),('2013'!Q113/100),"XXX")</f>
        <v>XXX</v>
      </c>
      <c r="S113" s="222">
        <f>IF(ISNUMBER('2013'!R113),('2013'!R113/100),"XXX")</f>
        <v>0.19620439999999997</v>
      </c>
      <c r="T113" s="116">
        <f>IF(ISNUMBER('2013'!S113),(1-('2013'!S113/100)),"XXX")</f>
        <v>0.67730000000000001</v>
      </c>
      <c r="U113" s="132" t="str">
        <f>IF(ISNUMBER('2013'!T113),'2013'!T113,"XXX")</f>
        <v>XXX</v>
      </c>
      <c r="V113" s="132" t="str">
        <f>IF(ISNUMBER('2013'!U113),'2013'!U113,"XXX")</f>
        <v>XXX</v>
      </c>
      <c r="W113" s="132" t="str">
        <f>IF(ISNUMBER('2013'!V113),'2013'!V113,"XXX")</f>
        <v>XXX</v>
      </c>
      <c r="X113" s="132" t="str">
        <f>IF(ISNUMBER('2013'!W113),'2013'!W113,"XXX")</f>
        <v>XXX</v>
      </c>
      <c r="Y113" s="172">
        <f t="shared" si="8"/>
        <v>0.31790737925073487</v>
      </c>
      <c r="Z113" s="116">
        <f>'2013'!X113</f>
        <v>0.41299999999999998</v>
      </c>
      <c r="AA113" s="132">
        <f>('2013'!Y113+2.5)/5</f>
        <v>0.51497302499999997</v>
      </c>
      <c r="AB113" s="216">
        <f t="shared" si="9"/>
        <v>0.4639865125</v>
      </c>
      <c r="AC113" s="6"/>
      <c r="AE113">
        <f t="shared" si="12"/>
        <v>4.7009999999999996E-2</v>
      </c>
      <c r="AF113">
        <f t="shared" si="12"/>
        <v>4.7009999999999996E-2</v>
      </c>
      <c r="AG113" t="str">
        <f t="shared" si="12"/>
        <v>XXX</v>
      </c>
      <c r="AH113">
        <f t="shared" si="12"/>
        <v>0.39691188399999999</v>
      </c>
      <c r="AI113">
        <f t="shared" si="12"/>
        <v>0.66559377705</v>
      </c>
      <c r="AJ113">
        <f t="shared" si="12"/>
        <v>0.68666976583550987</v>
      </c>
      <c r="AK113">
        <f t="shared" si="12"/>
        <v>0.43906386157101968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0.43675219999999998</v>
      </c>
      <c r="AP113">
        <f t="shared" si="12"/>
        <v>0.67730000000000001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5">
      <c r="A114" s="19" t="s">
        <v>121</v>
      </c>
      <c r="B114" s="3" t="s">
        <v>121</v>
      </c>
      <c r="C114" s="116">
        <f>IF(ISNUMBER('2013'!C114),(1-PRODUCT('2013'!C114,0.1)),"XXX")</f>
        <v>0.57999999999999996</v>
      </c>
      <c r="D114" s="116">
        <f>IFERROR(IF((LOG(100*'2013'!D114+1)/LOG(100+1))&gt;1,0,(1-(LOG(100*'2013'!D114+1)/LOG(100+1)))), 1)</f>
        <v>1</v>
      </c>
      <c r="E114" s="132">
        <f>IF(ISNUMBER('2013'!E114),IF(('2013'!E114/100)&gt;1,1,'2013'!E114/100),"XXX")</f>
        <v>0.6133333333333334</v>
      </c>
      <c r="F114" s="116">
        <f>IF(ISNUMBER('2013'!F114),(1-(('2013'!F114-1)/4)),"XXX")</f>
        <v>0.75</v>
      </c>
      <c r="G114" s="116">
        <f>IF(ISNUMBER('2013'!G114),(1-('2013'!G114/10)),"XXX")</f>
        <v>0.39</v>
      </c>
      <c r="H114" s="221">
        <f t="shared" si="7"/>
        <v>0.66666666666666674</v>
      </c>
      <c r="I114" s="132">
        <f>IF(ISNUMBER('2013'!H114),'2013'!H114,"XXX")</f>
        <v>0.38</v>
      </c>
      <c r="J114" s="116">
        <f>IF(ISNUMBER('2013'!I114),'2013'!I114,"XXX")</f>
        <v>0.210225</v>
      </c>
      <c r="K114" s="116">
        <f>IF(ISNUMBER('2013'!J114),IF(('2013'!J114/5)&gt;1,1,'2013'!J114/5),"XXX")</f>
        <v>0.522594</v>
      </c>
      <c r="L114" s="132">
        <f>IF(ISNUMBER('2013'!K114),'2013'!K114,"XXX")</f>
        <v>0.31</v>
      </c>
      <c r="M114" s="116">
        <f>IF(ISNUMBER('2013'!L114),IF(('2013'!L114/5)&gt;1,1,'2013'!L114/5),"XXX")</f>
        <v>0.52939586599999999</v>
      </c>
      <c r="N114" s="116">
        <f>IF(ISNUMBER('2013'!M114),(1-('2013'!M114/100)),"XXX")</f>
        <v>0.5249584961</v>
      </c>
      <c r="O114" s="116">
        <f>IF(ISNUMBER('2013'!N114),IF(('2013'!N114/10)&gt;1,1,'2013'!N114/10),"XXX")</f>
        <v>0.63500000000000001</v>
      </c>
      <c r="P114" s="222">
        <f>IF(ISNUMBER('2013'!O114),('2013'!O114/100),"XXX")</f>
        <v>0.222</v>
      </c>
      <c r="Q114" s="222">
        <f>'2013'!P114</f>
        <v>0.28224813938140869</v>
      </c>
      <c r="R114" s="222">
        <f>IF(ISNUMBER('2013'!Q114),('2013'!Q114/100),"XXX")</f>
        <v>0.17600000000000002</v>
      </c>
      <c r="S114" s="222">
        <f>IF(ISNUMBER('2013'!R114),('2013'!R114/100),"XXX")</f>
        <v>0.5544268</v>
      </c>
      <c r="T114" s="116">
        <f>IF(ISNUMBER('2013'!S114),(1-('2013'!S114/100)),"XXX")</f>
        <v>0.99490000000000001</v>
      </c>
      <c r="U114" s="132">
        <f>IF(ISNUMBER('2013'!T114),'2013'!T114,"XXX")</f>
        <v>0.40142857142857141</v>
      </c>
      <c r="V114" s="132">
        <f>IF(ISNUMBER('2013'!U114),'2013'!U114,"XXX")</f>
        <v>0.2857142857142857</v>
      </c>
      <c r="W114" s="132">
        <f>IF(ISNUMBER('2013'!V114),'2013'!V114,"XXX")</f>
        <v>0.63428571428571434</v>
      </c>
      <c r="X114" s="132">
        <f>IF(ISNUMBER('2013'!W114),'2013'!W114,"XXX")</f>
        <v>0.43571428571428567</v>
      </c>
      <c r="Y114" s="172">
        <f t="shared" si="8"/>
        <v>0.44368069741401667</v>
      </c>
      <c r="Z114" s="116">
        <f>'2013'!X114</f>
        <v>0.59</v>
      </c>
      <c r="AA114" s="132">
        <f>('2013'!Y114+2.5)/5</f>
        <v>0.49535604820000001</v>
      </c>
      <c r="AB114" s="216">
        <f t="shared" si="9"/>
        <v>0.54267802409999999</v>
      </c>
      <c r="AC114" s="6"/>
      <c r="AE114">
        <f t="shared" si="12"/>
        <v>0.2951125</v>
      </c>
      <c r="AF114">
        <f t="shared" si="12"/>
        <v>0.3664095</v>
      </c>
      <c r="AG114">
        <f t="shared" si="12"/>
        <v>0.41629700000000003</v>
      </c>
      <c r="AH114">
        <f t="shared" si="12"/>
        <v>0.41969793300000002</v>
      </c>
      <c r="AI114">
        <f t="shared" si="12"/>
        <v>0.52717718105</v>
      </c>
      <c r="AJ114">
        <f t="shared" si="12"/>
        <v>0.57997924805000001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0.7746634</v>
      </c>
      <c r="AP114">
        <f t="shared" si="12"/>
        <v>0.69816428571428568</v>
      </c>
      <c r="AQ114">
        <f t="shared" si="12"/>
        <v>0.34357142857142853</v>
      </c>
      <c r="AR114">
        <f t="shared" si="12"/>
        <v>0.46</v>
      </c>
      <c r="AS114">
        <f t="shared" si="12"/>
        <v>0.53500000000000003</v>
      </c>
    </row>
    <row r="115" spans="1:45" ht="15" x14ac:dyDescent="0.25">
      <c r="A115" s="19" t="s">
        <v>122</v>
      </c>
      <c r="B115" s="3" t="s">
        <v>122</v>
      </c>
      <c r="C115" s="116">
        <f>IF(ISNUMBER('2013'!C115),(1-PRODUCT('2013'!C115,0.1)),"XXX")</f>
        <v>0.55000000000000004</v>
      </c>
      <c r="D115" s="116">
        <f>IFERROR(IF((LOG(100*'2013'!D115+1)/LOG(100+1))&gt;1,0,(1-(LOG(100*'2013'!D115+1)/LOG(100+1)))), 1)</f>
        <v>1</v>
      </c>
      <c r="E115" s="132">
        <f>IF(ISNUMBER('2013'!E115),IF(('2013'!E115/100)&gt;1,1,'2013'!E115/100),"XXX")</f>
        <v>0.55666666666666675</v>
      </c>
      <c r="F115" s="116">
        <f>IF(ISNUMBER('2013'!F115),(1-(('2013'!F115-1)/4)),"XXX")</f>
        <v>0.5</v>
      </c>
      <c r="G115" s="116">
        <f>IF(ISNUMBER('2013'!G115),(1-('2013'!G115/10)),"XXX")</f>
        <v>0.5</v>
      </c>
      <c r="H115" s="221">
        <f t="shared" si="7"/>
        <v>0.6213333333333334</v>
      </c>
      <c r="I115" s="132">
        <f>IF(ISNUMBER('2013'!H115),'2013'!H115,"XXX")</f>
        <v>0.5</v>
      </c>
      <c r="J115" s="116">
        <f>IF(ISNUMBER('2013'!I115),'2013'!I115,"XXX")</f>
        <v>0.26517000000000002</v>
      </c>
      <c r="K115" s="116">
        <f>IF(ISNUMBER('2013'!J115),IF(('2013'!J115/5)&gt;1,1,'2013'!J115/5),"XXX")</f>
        <v>0.40030200000000005</v>
      </c>
      <c r="L115" s="132">
        <f>IF(ISNUMBER('2013'!K115),'2013'!K115,"XXX")</f>
        <v>0.32857142857142857</v>
      </c>
      <c r="M115" s="116">
        <f>IF(ISNUMBER('2013'!L115),IF(('2013'!L115/5)&gt;1,1,'2013'!L115/5),"XXX")</f>
        <v>0.53168821399999999</v>
      </c>
      <c r="N115" s="116">
        <f>IF(ISNUMBER('2013'!M115),(1-('2013'!M115/100)),"XXX")</f>
        <v>0.64910816189999998</v>
      </c>
      <c r="O115" s="116">
        <f>IF(ISNUMBER('2013'!N115),IF(('2013'!N115/10)&gt;1,1,'2013'!N115/10),"XXX")</f>
        <v>0.52720498540000005</v>
      </c>
      <c r="P115" s="222">
        <f>IF(ISNUMBER('2013'!O115),('2013'!O115/100),"XXX")</f>
        <v>0.193</v>
      </c>
      <c r="Q115" s="222">
        <f>'2013'!P115</f>
        <v>0.27695720195770263</v>
      </c>
      <c r="R115" s="222">
        <f>IF(ISNUMBER('2013'!Q115),('2013'!Q115/100),"XXX")</f>
        <v>0.151</v>
      </c>
      <c r="S115" s="222">
        <f>IF(ISNUMBER('2013'!R115),('2013'!R115/100),"XXX")</f>
        <v>0.4543275</v>
      </c>
      <c r="T115" s="116">
        <f>IF(ISNUMBER('2013'!S115),(1-('2013'!S115/100)),"XXX")</f>
        <v>0.9486</v>
      </c>
      <c r="U115" s="132">
        <f>IF(ISNUMBER('2013'!T115),'2013'!T115,"XXX")</f>
        <v>0.48571428571428571</v>
      </c>
      <c r="V115" s="132">
        <f>IF(ISNUMBER('2013'!U115),'2013'!U115,"XXX")</f>
        <v>0.38928571428571429</v>
      </c>
      <c r="W115" s="132">
        <f>IF(ISNUMBER('2013'!V115),'2013'!V115,"XXX")</f>
        <v>0.62714285714285711</v>
      </c>
      <c r="X115" s="132">
        <f>IF(ISNUMBER('2013'!W115),'2013'!W115,"XXX")</f>
        <v>0.45571428571428568</v>
      </c>
      <c r="Y115" s="172">
        <f t="shared" si="8"/>
        <v>0.44898666466789211</v>
      </c>
      <c r="Z115" s="116">
        <f>'2013'!X115</f>
        <v>0.80600000000000005</v>
      </c>
      <c r="AA115" s="132">
        <f>('2013'!Y115+2.5)/5</f>
        <v>0.53239078519999994</v>
      </c>
      <c r="AB115" s="216">
        <f t="shared" si="9"/>
        <v>0.66919539260000005</v>
      </c>
      <c r="AC115" s="6"/>
      <c r="AE115">
        <f t="shared" si="12"/>
        <v>0.38258500000000001</v>
      </c>
      <c r="AF115">
        <f t="shared" si="12"/>
        <v>0.33273600000000003</v>
      </c>
      <c r="AG115">
        <f t="shared" si="12"/>
        <v>0.36443671428571434</v>
      </c>
      <c r="AH115">
        <f t="shared" si="12"/>
        <v>0.43012982128571431</v>
      </c>
      <c r="AI115">
        <f t="shared" si="12"/>
        <v>0.59039818794999999</v>
      </c>
      <c r="AJ115">
        <f t="shared" si="12"/>
        <v>0.58815657365000007</v>
      </c>
      <c r="AK115">
        <f t="shared" si="12"/>
        <v>0.36010249270000005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0.70146375000000005</v>
      </c>
      <c r="AP115">
        <f t="shared" si="12"/>
        <v>0.71715714285714283</v>
      </c>
      <c r="AQ115">
        <f t="shared" si="12"/>
        <v>0.4375</v>
      </c>
      <c r="AR115">
        <f t="shared" si="12"/>
        <v>0.50821428571428573</v>
      </c>
      <c r="AS115">
        <f t="shared" si="12"/>
        <v>0.54142857142857137</v>
      </c>
    </row>
    <row r="116" spans="1:45" ht="15" x14ac:dyDescent="0.25">
      <c r="A116" s="19" t="s">
        <v>123</v>
      </c>
      <c r="B116" s="3" t="s">
        <v>123</v>
      </c>
      <c r="C116" s="116">
        <f>IF(ISNUMBER('2013'!C116),(1-PRODUCT('2013'!C116,0.1)),"XXX")</f>
        <v>0.44999999999999996</v>
      </c>
      <c r="D116" s="116">
        <f>IFERROR(IF((LOG(100*'2013'!D116+1)/LOG(100+1))&gt;1,0,(1-(LOG(100*'2013'!D116+1)/LOG(100+1)))), 1)</f>
        <v>0.63021499303198469</v>
      </c>
      <c r="E116" s="132">
        <f>IF(ISNUMBER('2013'!E116),IF(('2013'!E116/100)&gt;1,1,'2013'!E116/100),"XXX")</f>
        <v>0.71166666666666667</v>
      </c>
      <c r="F116" s="116">
        <f>IF(ISNUMBER('2013'!F116),(1-(('2013'!F116-1)/4)),"XXX")</f>
        <v>0.5</v>
      </c>
      <c r="G116" s="116">
        <f>IF(ISNUMBER('2013'!G116),(1-('2013'!G116/10)),"XXX")</f>
        <v>0.32999999999999996</v>
      </c>
      <c r="H116" s="221">
        <f t="shared" si="7"/>
        <v>0.52437633193973032</v>
      </c>
      <c r="I116" s="132">
        <f>IF(ISNUMBER('2013'!H116),'2013'!H116,"XXX")</f>
        <v>0.48571428571428565</v>
      </c>
      <c r="J116" s="116">
        <f>IF(ISNUMBER('2013'!I116),'2013'!I116,"XXX")</f>
        <v>0.22664999999999999</v>
      </c>
      <c r="K116" s="116">
        <f>IF(ISNUMBER('2013'!J116),IF(('2013'!J116/5)&gt;1,1,'2013'!J116/5),"XXX")</f>
        <v>0.39284799999999997</v>
      </c>
      <c r="L116" s="132">
        <f>IF(ISNUMBER('2013'!K116),'2013'!K116,"XXX")</f>
        <v>0.54285714285714282</v>
      </c>
      <c r="M116" s="116">
        <f>IF(ISNUMBER('2013'!L116),IF(('2013'!L116/5)&gt;1,1,'2013'!L116/5),"XXX")</f>
        <v>0.22408940799999999</v>
      </c>
      <c r="N116" s="116">
        <f>IF(ISNUMBER('2013'!M116),(1-('2013'!M116/100)),"XXX")</f>
        <v>0.42425598139999998</v>
      </c>
      <c r="O116" s="116">
        <f>IF(ISNUMBER('2013'!N116),IF(('2013'!N116/10)&gt;1,1,'2013'!N116/10),"XXX")</f>
        <v>0.196940445530979</v>
      </c>
      <c r="P116" s="222">
        <f>IF(ISNUMBER('2013'!O116),('2013'!O116/100),"XXX")</f>
        <v>0.39799999999999996</v>
      </c>
      <c r="Q116" s="222">
        <f>'2013'!P116</f>
        <v>0.13316737413406371</v>
      </c>
      <c r="R116" s="222">
        <f>IF(ISNUMBER('2013'!Q116),('2013'!Q116/100),"XXX")</f>
        <v>7.8E-2</v>
      </c>
      <c r="S116" s="222">
        <f>IF(ISNUMBER('2013'!R116),('2013'!R116/100),"XXX")</f>
        <v>0.58030530000000002</v>
      </c>
      <c r="T116" s="116">
        <f>IF(ISNUMBER('2013'!S116),(1-('2013'!S116/100)),"XXX")</f>
        <v>0.92330000000000001</v>
      </c>
      <c r="U116" s="132">
        <f>IF(ISNUMBER('2013'!T116),'2013'!T116,"XXX")</f>
        <v>0.5842857142857143</v>
      </c>
      <c r="V116" s="132">
        <f>IF(ISNUMBER('2013'!U116),'2013'!U116,"XXX")</f>
        <v>0.43428571428571427</v>
      </c>
      <c r="W116" s="132">
        <f>IF(ISNUMBER('2013'!V116),'2013'!V116,"XXX")</f>
        <v>0.55999999999999994</v>
      </c>
      <c r="X116" s="132">
        <f>IF(ISNUMBER('2013'!W116),'2013'!W116,"XXX")</f>
        <v>0.5</v>
      </c>
      <c r="Y116" s="172">
        <f t="shared" si="8"/>
        <v>0.41779371038799373</v>
      </c>
      <c r="Z116" s="116">
        <f>'2013'!X116</f>
        <v>0.55300000000000005</v>
      </c>
      <c r="AA116" s="132">
        <f>('2013'!Y116+2.5)/5</f>
        <v>0.51706786760000001</v>
      </c>
      <c r="AB116" s="216">
        <f t="shared" si="9"/>
        <v>0.53503393380000008</v>
      </c>
      <c r="AC116" s="6"/>
      <c r="AE116">
        <f t="shared" si="12"/>
        <v>0.35618214285714284</v>
      </c>
      <c r="AF116">
        <f t="shared" si="12"/>
        <v>0.309749</v>
      </c>
      <c r="AG116">
        <f t="shared" si="12"/>
        <v>0.4678525714285714</v>
      </c>
      <c r="AH116">
        <f t="shared" si="12"/>
        <v>0.3834732754285714</v>
      </c>
      <c r="AI116">
        <f t="shared" si="12"/>
        <v>0.32417269469999999</v>
      </c>
      <c r="AJ116">
        <f t="shared" si="12"/>
        <v>0.31059821346548949</v>
      </c>
      <c r="AK116">
        <f t="shared" si="12"/>
        <v>0.29747022276548951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0.75180265000000002</v>
      </c>
      <c r="AP116">
        <f t="shared" si="12"/>
        <v>0.75379285714285715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0.53</v>
      </c>
    </row>
    <row r="117" spans="1:45" ht="15" x14ac:dyDescent="0.25">
      <c r="A117" s="19" t="s">
        <v>124</v>
      </c>
      <c r="B117" s="3" t="s">
        <v>124</v>
      </c>
      <c r="C117" s="116">
        <f>IF(ISNUMBER('2013'!C117),(1-PRODUCT('2013'!C117,0.1)),"XXX")</f>
        <v>0.66999999999999993</v>
      </c>
      <c r="D117" s="116">
        <f>IFERROR(IF((LOG(100*'2013'!D117+1)/LOG(100+1))&gt;1,0,(1-(LOG(100*'2013'!D117+1)/LOG(100+1)))), 1)</f>
        <v>1</v>
      </c>
      <c r="E117" s="132">
        <f>IF(ISNUMBER('2013'!E117),IF(('2013'!E117/100)&gt;1,1,'2013'!E117/100),"XXX")</f>
        <v>0.89166666666666672</v>
      </c>
      <c r="F117" s="116">
        <f>IF(ISNUMBER('2013'!F117),(1-(('2013'!F117-1)/4)),"XXX")</f>
        <v>1</v>
      </c>
      <c r="G117" s="116">
        <f>IF(ISNUMBER('2013'!G117),(1-('2013'!G117/10)),"XXX")</f>
        <v>0.71</v>
      </c>
      <c r="H117" s="221">
        <f t="shared" si="7"/>
        <v>0.85433333333333328</v>
      </c>
      <c r="I117" s="132">
        <f>IF(ISNUMBER('2013'!H117),'2013'!H117,"XXX")</f>
        <v>0.56571428571428573</v>
      </c>
      <c r="J117" s="116">
        <f>IF(ISNUMBER('2013'!I117),'2013'!I117,"XXX")</f>
        <v>0.52696500000000002</v>
      </c>
      <c r="K117" s="116">
        <f>IF(ISNUMBER('2013'!J117),IF(('2013'!J117/5)&gt;1,1,'2013'!J117/5),"XXX")</f>
        <v>0.62001799999999996</v>
      </c>
      <c r="L117" s="132">
        <f>IF(ISNUMBER('2013'!K117),'2013'!K117,"XXX")</f>
        <v>0.59714285714285709</v>
      </c>
      <c r="M117" s="116">
        <f>IF(ISNUMBER('2013'!L117),IF(('2013'!L117/5)&gt;1,1,'2013'!L117/5),"XXX")</f>
        <v>0.90186719800000004</v>
      </c>
      <c r="N117" s="116">
        <f>IF(ISNUMBER('2013'!M117),(1-('2013'!M117/100)),"XXX")</f>
        <v>0.76198396680000002</v>
      </c>
      <c r="O117" s="116">
        <f>IF(ISNUMBER('2013'!N117),IF(('2013'!N117/10)&gt;1,1,'2013'!N117/10),"XXX")</f>
        <v>1</v>
      </c>
      <c r="P117" s="222">
        <f>IF(ISNUMBER('2013'!O117),('2013'!O117/100),"XXX")</f>
        <v>1</v>
      </c>
      <c r="Q117" s="222">
        <f>'2013'!P117</f>
        <v>0.39336483478546141</v>
      </c>
      <c r="R117" s="222">
        <f>IF(ISNUMBER('2013'!Q117),('2013'!Q117/100),"XXX")</f>
        <v>0.52</v>
      </c>
      <c r="S117" s="222">
        <f>IF(ISNUMBER('2013'!R117),('2013'!R117/100),"XXX")</f>
        <v>0.78170209999999996</v>
      </c>
      <c r="T117" s="116">
        <f>IF(ISNUMBER('2013'!S117),(1-('2013'!S117/100)),"XXX")</f>
        <v>1</v>
      </c>
      <c r="U117" s="132">
        <f>IF(ISNUMBER('2013'!T117),'2013'!T117,"XXX")</f>
        <v>0.58285714285714285</v>
      </c>
      <c r="V117" s="132">
        <f>IF(ISNUMBER('2013'!U117),'2013'!U117,"XXX")</f>
        <v>0.51642857142857146</v>
      </c>
      <c r="W117" s="132">
        <f>IF(ISNUMBER('2013'!V117),'2013'!V117,"XXX")</f>
        <v>0.62571428571428567</v>
      </c>
      <c r="X117" s="132">
        <f>IF(ISNUMBER('2013'!W117),'2013'!W117,"XXX")</f>
        <v>0.43</v>
      </c>
      <c r="Y117" s="172">
        <f t="shared" si="8"/>
        <v>0.67648489015266289</v>
      </c>
      <c r="Z117" s="116">
        <f>'2013'!X117</f>
        <v>0.88900000000000001</v>
      </c>
      <c r="AA117" s="132">
        <f>('2013'!Y117+2.5)/5</f>
        <v>0.71069653040000003</v>
      </c>
      <c r="AB117" s="216">
        <f t="shared" si="9"/>
        <v>0.79984826520000007</v>
      </c>
      <c r="AC117" s="6"/>
      <c r="AE117">
        <f t="shared" si="12"/>
        <v>0.54633964285714287</v>
      </c>
      <c r="AF117">
        <f t="shared" si="12"/>
        <v>0.57349150000000004</v>
      </c>
      <c r="AG117">
        <f t="shared" si="12"/>
        <v>0.60858042857142847</v>
      </c>
      <c r="AH117">
        <f t="shared" si="12"/>
        <v>0.74950502757142856</v>
      </c>
      <c r="AI117">
        <f t="shared" si="12"/>
        <v>0.83192558240000003</v>
      </c>
      <c r="AJ117">
        <f t="shared" si="12"/>
        <v>0.88099198339999996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0.79142857142857137</v>
      </c>
      <c r="AQ117">
        <f t="shared" si="12"/>
        <v>0.5496428571428571</v>
      </c>
      <c r="AR117">
        <f t="shared" si="12"/>
        <v>0.57107142857142856</v>
      </c>
      <c r="AS117">
        <f t="shared" si="12"/>
        <v>0.5278571428571428</v>
      </c>
    </row>
    <row r="118" spans="1:45" ht="15" x14ac:dyDescent="0.25">
      <c r="A118" s="19" t="s">
        <v>125</v>
      </c>
      <c r="B118" s="3" t="s">
        <v>125</v>
      </c>
      <c r="C118" s="116">
        <f>IF(ISNUMBER('2013'!C118),(1-PRODUCT('2013'!C118,0.1)),"XXX")</f>
        <v>0.66999999999999993</v>
      </c>
      <c r="D118" s="116">
        <f>IFERROR(IF((LOG(100*'2013'!D118+1)/LOG(100+1))&gt;1,0,(1-(LOG(100*'2013'!D118+1)/LOG(100+1)))), 1)</f>
        <v>1</v>
      </c>
      <c r="E118" s="132">
        <f>IF(ISNUMBER('2013'!E118),IF(('2013'!E118/100)&gt;1,1,'2013'!E118/100),"XXX")</f>
        <v>0.99833333333333341</v>
      </c>
      <c r="F118" s="116">
        <f>IF(ISNUMBER('2013'!F118),(1-(('2013'!F118-1)/4)),"XXX")</f>
        <v>1</v>
      </c>
      <c r="G118" s="116">
        <f>IF(ISNUMBER('2013'!G118),(1-('2013'!G118/10)),"XXX")</f>
        <v>0.73</v>
      </c>
      <c r="H118" s="221">
        <f t="shared" si="7"/>
        <v>0.87966666666666671</v>
      </c>
      <c r="I118" s="132">
        <f>IF(ISNUMBER('2013'!H118),'2013'!H118,"XXX")</f>
        <v>0.79285714285714282</v>
      </c>
      <c r="J118" s="116">
        <f>IF(ISNUMBER('2013'!I118),'2013'!I118,"XXX")</f>
        <v>0.60611999999999999</v>
      </c>
      <c r="K118" s="116">
        <f>IF(ISNUMBER('2013'!J118),IF(('2013'!J118/5)&gt;1,1,'2013'!J118/5),"XXX")</f>
        <v>0.72473799999999999</v>
      </c>
      <c r="L118" s="132">
        <f>IF(ISNUMBER('2013'!K118),'2013'!K118,"XXX")</f>
        <v>0.64428571428571424</v>
      </c>
      <c r="M118" s="116">
        <f>IF(ISNUMBER('2013'!L118),IF(('2013'!L118/5)&gt;1,1,'2013'!L118/5),"XXX")</f>
        <v>1</v>
      </c>
      <c r="N118" s="116">
        <f>IF(ISNUMBER('2013'!M118),(1-('2013'!M118/100)),"XXX")</f>
        <v>0.71205961230000003</v>
      </c>
      <c r="O118" s="116">
        <f>IF(ISNUMBER('2013'!N118),IF(('2013'!N118/10)&gt;1,1,'2013'!N118/10),"XXX")</f>
        <v>1</v>
      </c>
      <c r="P118" s="222">
        <f>IF(ISNUMBER('2013'!O118),('2013'!O118/100),"XXX")</f>
        <v>0.82200000000000006</v>
      </c>
      <c r="Q118" s="222" t="str">
        <f>'2013'!P118</f>
        <v>XXX</v>
      </c>
      <c r="R118" s="222">
        <f>IF(ISNUMBER('2013'!Q118),('2013'!Q118/100),"XXX")</f>
        <v>0.59299999999999997</v>
      </c>
      <c r="S118" s="222">
        <f>IF(ISNUMBER('2013'!R118),('2013'!R118/100),"XXX")</f>
        <v>0.78058919999999998</v>
      </c>
      <c r="T118" s="116">
        <f>IF(ISNUMBER('2013'!S118),(1-('2013'!S118/100)),"XXX")</f>
        <v>1</v>
      </c>
      <c r="U118" s="132">
        <f>IF(ISNUMBER('2013'!T118),'2013'!T118,"XXX")</f>
        <v>0.67571428571428582</v>
      </c>
      <c r="V118" s="132">
        <f>IF(ISNUMBER('2013'!U118),'2013'!U118,"XXX")</f>
        <v>0.54142857142857148</v>
      </c>
      <c r="W118" s="132">
        <f>IF(ISNUMBER('2013'!V118),'2013'!V118,"XXX")</f>
        <v>0.59571428571428575</v>
      </c>
      <c r="X118" s="132">
        <f>IF(ISNUMBER('2013'!W118),'2013'!W118,"XXX")</f>
        <v>0.43857142857142856</v>
      </c>
      <c r="Y118" s="172">
        <f t="shared" si="8"/>
        <v>0.72000489005446422</v>
      </c>
      <c r="Z118" s="116">
        <f>'2013'!X118</f>
        <v>0.88700000000000001</v>
      </c>
      <c r="AA118" s="132">
        <f>('2013'!Y118+2.5)/5</f>
        <v>0.72412745960000002</v>
      </c>
      <c r="AB118" s="216">
        <f t="shared" si="9"/>
        <v>0.80556372980000002</v>
      </c>
      <c r="AC118" s="6"/>
      <c r="AE118">
        <f t="shared" si="12"/>
        <v>0.69948857142857146</v>
      </c>
      <c r="AF118">
        <f t="shared" si="12"/>
        <v>0.66542900000000005</v>
      </c>
      <c r="AG118">
        <f t="shared" si="12"/>
        <v>0.68451185714285712</v>
      </c>
      <c r="AH118">
        <f t="shared" si="12"/>
        <v>0.82214285714285706</v>
      </c>
      <c r="AI118">
        <f t="shared" si="12"/>
        <v>0.85602980615000002</v>
      </c>
      <c r="AJ118">
        <f t="shared" si="12"/>
        <v>0.85602980615000002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0.83785714285714286</v>
      </c>
      <c r="AQ118">
        <f t="shared" si="12"/>
        <v>0.60857142857142865</v>
      </c>
      <c r="AR118">
        <f t="shared" si="12"/>
        <v>0.56857142857142862</v>
      </c>
      <c r="AS118">
        <f t="shared" si="12"/>
        <v>0.51714285714285713</v>
      </c>
    </row>
    <row r="119" spans="1:45" ht="15" x14ac:dyDescent="0.25">
      <c r="A119" s="19" t="s">
        <v>126</v>
      </c>
      <c r="B119" s="3" t="s">
        <v>126</v>
      </c>
      <c r="C119" s="116">
        <f>IF(ISNUMBER('2013'!C119),(1-PRODUCT('2013'!C119,0.1)),"XXX")</f>
        <v>0.6</v>
      </c>
      <c r="D119" s="116">
        <f>IFERROR(IF((LOG(100*'2013'!D119+1)/LOG(100+1))&gt;1,0,(1-(LOG(100*'2013'!D119+1)/LOG(100+1)))), 1)</f>
        <v>1</v>
      </c>
      <c r="E119" s="132">
        <f>IF(ISNUMBER('2013'!E119),IF(('2013'!E119/100)&gt;1,1,'2013'!E119/100),"XXX")</f>
        <v>1</v>
      </c>
      <c r="F119" s="116">
        <f>IF(ISNUMBER('2013'!F119),(1-(('2013'!F119-1)/4)),"XXX")</f>
        <v>1</v>
      </c>
      <c r="G119" s="116">
        <f>IF(ISNUMBER('2013'!G119),(1-('2013'!G119/10)),"XXX")</f>
        <v>0.44000000000000006</v>
      </c>
      <c r="H119" s="221">
        <f t="shared" si="7"/>
        <v>0.80800000000000005</v>
      </c>
      <c r="I119" s="132">
        <f>IF(ISNUMBER('2013'!H119),'2013'!H119,"XXX")</f>
        <v>0.74285714285714288</v>
      </c>
      <c r="J119" s="116">
        <f>IF(ISNUMBER('2013'!I119),'2013'!I119,"XXX")</f>
        <v>0.51958000000000004</v>
      </c>
      <c r="K119" s="116" t="str">
        <f>IF(ISNUMBER('2013'!J119),IF(('2013'!J119/5)&gt;1,1,'2013'!J119/5),"XXX")</f>
        <v>XXX</v>
      </c>
      <c r="L119" s="132">
        <f>IF(ISNUMBER('2013'!K119),'2013'!K119,"XXX")</f>
        <v>0.80571428571428572</v>
      </c>
      <c r="M119" s="116">
        <f>IF(ISNUMBER('2013'!L119),IF(('2013'!L119/5)&gt;1,1,'2013'!L119/5),"XXX")</f>
        <v>0.34950904799999999</v>
      </c>
      <c r="N119" s="116">
        <f>IF(ISNUMBER('2013'!M119),(1-('2013'!M119/100)),"XXX")</f>
        <v>0.93090567590000006</v>
      </c>
      <c r="O119" s="116">
        <f>IF(ISNUMBER('2013'!N119),IF(('2013'!N119/10)&gt;1,1,'2013'!N119/10),"XXX")</f>
        <v>0.1741</v>
      </c>
      <c r="P119" s="222">
        <f>IF(ISNUMBER('2013'!O119),('2013'!O119/100),"XXX")</f>
        <v>0.18</v>
      </c>
      <c r="Q119" s="222" t="str">
        <f>'2013'!P119</f>
        <v>XXX</v>
      </c>
      <c r="R119" s="222">
        <f>IF(ISNUMBER('2013'!Q119),('2013'!Q119/100),"XXX")</f>
        <v>0.01</v>
      </c>
      <c r="S119" s="222">
        <f>IF(ISNUMBER('2013'!R119),('2013'!R119/100),"XXX")</f>
        <v>0.99506669999999997</v>
      </c>
      <c r="T119" s="116">
        <f>IF(ISNUMBER('2013'!S119),(1-('2013'!S119/100)),"XXX")</f>
        <v>1</v>
      </c>
      <c r="U119" s="132">
        <f>IF(ISNUMBER('2013'!T119),'2013'!T119,"XXX")</f>
        <v>0.85428571428571431</v>
      </c>
      <c r="V119" s="132">
        <f>IF(ISNUMBER('2013'!U119),'2013'!U119,"XXX")</f>
        <v>0.85214285714285709</v>
      </c>
      <c r="W119" s="132">
        <f>IF(ISNUMBER('2013'!V119),'2013'!V119,"XXX")</f>
        <v>0.80428571428571427</v>
      </c>
      <c r="X119" s="132">
        <f>IF(ISNUMBER('2013'!W119),'2013'!W119,"XXX")</f>
        <v>0.79142857142857148</v>
      </c>
      <c r="Y119" s="172">
        <f t="shared" si="8"/>
        <v>0.61409937470803566</v>
      </c>
      <c r="Z119" s="116">
        <f>'2013'!X119</f>
        <v>8.3000000000000004E-2</v>
      </c>
      <c r="AA119" s="132">
        <f>('2013'!Y119+2.5)/5</f>
        <v>0.32481472499999997</v>
      </c>
      <c r="AB119" s="216">
        <f t="shared" si="9"/>
        <v>0.20390736249999999</v>
      </c>
      <c r="AC119" s="6"/>
      <c r="AE119">
        <f t="shared" si="12"/>
        <v>0.63121857142857141</v>
      </c>
      <c r="AF119">
        <f t="shared" si="12"/>
        <v>0.51958000000000004</v>
      </c>
      <c r="AG119">
        <f t="shared" si="12"/>
        <v>0.80571428571428572</v>
      </c>
      <c r="AH119">
        <f t="shared" si="12"/>
        <v>0.57761166685714282</v>
      </c>
      <c r="AI119">
        <f t="shared" si="12"/>
        <v>0.64020736195000005</v>
      </c>
      <c r="AJ119">
        <f t="shared" si="12"/>
        <v>0.55250283794999999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0.92714285714285716</v>
      </c>
      <c r="AQ119">
        <f t="shared" si="12"/>
        <v>0.8532142857142857</v>
      </c>
      <c r="AR119">
        <f t="shared" si="12"/>
        <v>0.82821428571428568</v>
      </c>
      <c r="AS119">
        <f t="shared" si="12"/>
        <v>0.79785714285714282</v>
      </c>
    </row>
    <row r="120" spans="1:45" ht="15" x14ac:dyDescent="0.25">
      <c r="A120" s="19" t="s">
        <v>127</v>
      </c>
      <c r="B120" s="3" t="s">
        <v>127</v>
      </c>
      <c r="C120" s="116">
        <f>IF(ISNUMBER('2013'!C120),(1-PRODUCT('2013'!C120,0.1)),"XXX")</f>
        <v>0.54</v>
      </c>
      <c r="D120" s="116">
        <f>IFERROR(IF((LOG(100*'2013'!D120+1)/LOG(100+1))&gt;1,0,(1-(LOG(100*'2013'!D120+1)/LOG(100+1)))), 1)</f>
        <v>1</v>
      </c>
      <c r="E120" s="132">
        <f>IF(ISNUMBER('2013'!E120),IF(('2013'!E120/100)&gt;1,1,'2013'!E120/100),"XXX")</f>
        <v>0.79166666666666674</v>
      </c>
      <c r="F120" s="116">
        <f>IF(ISNUMBER('2013'!F120),(1-(('2013'!F120-1)/4)),"XXX")</f>
        <v>0.75</v>
      </c>
      <c r="G120" s="116">
        <f>IF(ISNUMBER('2013'!G120),(1-('2013'!G120/10)),"XXX")</f>
        <v>0.61</v>
      </c>
      <c r="H120" s="221">
        <f t="shared" si="7"/>
        <v>0.7383333333333334</v>
      </c>
      <c r="I120" s="132">
        <f>IF(ISNUMBER('2013'!H120),'2013'!H120,"XXX")</f>
        <v>0.4757142857142857</v>
      </c>
      <c r="J120" s="116">
        <f>IF(ISNUMBER('2013'!I120),'2013'!I120,"XXX")</f>
        <v>0.43087999999999999</v>
      </c>
      <c r="K120" s="116">
        <f>IF(ISNUMBER('2013'!J120),IF(('2013'!J120/5)&gt;1,1,'2013'!J120/5),"XXX")</f>
        <v>0.30652200000000002</v>
      </c>
      <c r="L120" s="132">
        <f>IF(ISNUMBER('2013'!K120),'2013'!K120,"XXX")</f>
        <v>0.52142857142857146</v>
      </c>
      <c r="M120" s="116">
        <f>IF(ISNUMBER('2013'!L120),IF(('2013'!L120/5)&gt;1,1,'2013'!L120/5),"XXX")</f>
        <v>0.82057705000000003</v>
      </c>
      <c r="N120" s="116">
        <f>IF(ISNUMBER('2013'!M120),(1-('2013'!M120/100)),"XXX")</f>
        <v>0.79823884960000002</v>
      </c>
      <c r="O120" s="116">
        <f>IF(ISNUMBER('2013'!N120),IF(('2013'!N120/10)&gt;1,1,'2013'!N120/10),"XXX")</f>
        <v>1</v>
      </c>
      <c r="P120" s="222">
        <f>IF(ISNUMBER('2013'!O120),('2013'!O120/100),"XXX")</f>
        <v>1</v>
      </c>
      <c r="Q120" s="222">
        <f>'2013'!P120</f>
        <v>0.25942456722259521</v>
      </c>
      <c r="R120" s="222">
        <f>IF(ISNUMBER('2013'!Q120),('2013'!Q120/100),"XXX")</f>
        <v>0.82599999999999996</v>
      </c>
      <c r="S120" s="222">
        <f>IF(ISNUMBER('2013'!R120),('2013'!R120/100),"XXX")</f>
        <v>0.67182239999999993</v>
      </c>
      <c r="T120" s="116" t="str">
        <f>IF(ISNUMBER('2013'!S120),(1-('2013'!S120/100)),"XXX")</f>
        <v>XXX</v>
      </c>
      <c r="U120" s="132">
        <f>IF(ISNUMBER('2013'!T120),'2013'!T120,"XXX")</f>
        <v>0.51285714285714279</v>
      </c>
      <c r="V120" s="132">
        <f>IF(ISNUMBER('2013'!U120),'2013'!U120,"XXX")</f>
        <v>0.37357142857142861</v>
      </c>
      <c r="W120" s="132">
        <f>IF(ISNUMBER('2013'!V120),'2013'!V120,"XXX")</f>
        <v>0.57000000000000006</v>
      </c>
      <c r="X120" s="132">
        <f>IF(ISNUMBER('2013'!W120),'2013'!W120,"XXX")</f>
        <v>0.39999999999999997</v>
      </c>
      <c r="Y120" s="172">
        <f t="shared" si="8"/>
        <v>0.6024286684621265</v>
      </c>
      <c r="Z120" s="116">
        <f>'2013'!X120</f>
        <v>0.67700000000000005</v>
      </c>
      <c r="AA120" s="132">
        <f>('2013'!Y120+2.5)/5</f>
        <v>0.57665442220000007</v>
      </c>
      <c r="AB120" s="216">
        <f t="shared" si="9"/>
        <v>0.62682721110000006</v>
      </c>
      <c r="AC120" s="6"/>
      <c r="AE120">
        <f t="shared" ref="AE120:AS131" si="13">IF(ISNUMBER(AVERAGE(I120:J120)),AVERAGE(I120:J120),"XXX")</f>
        <v>0.45329714285714284</v>
      </c>
      <c r="AF120">
        <f t="shared" si="13"/>
        <v>0.368701</v>
      </c>
      <c r="AG120">
        <f t="shared" si="13"/>
        <v>0.41397528571428577</v>
      </c>
      <c r="AH120">
        <f t="shared" si="13"/>
        <v>0.6710028107142858</v>
      </c>
      <c r="AI120">
        <f t="shared" si="13"/>
        <v>0.80940794979999997</v>
      </c>
      <c r="AJ120">
        <f t="shared" si="13"/>
        <v>0.89911942480000007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0.51285714285714279</v>
      </c>
      <c r="AQ120">
        <f t="shared" si="13"/>
        <v>0.44321428571428567</v>
      </c>
      <c r="AR120">
        <f t="shared" si="13"/>
        <v>0.47178571428571436</v>
      </c>
      <c r="AS120">
        <f t="shared" si="13"/>
        <v>0.48499999999999999</v>
      </c>
    </row>
    <row r="121" spans="1:45" ht="15" x14ac:dyDescent="0.25">
      <c r="A121" s="19" t="s">
        <v>194</v>
      </c>
      <c r="B121" s="3" t="s">
        <v>128</v>
      </c>
      <c r="C121" s="116">
        <f>IF(ISNUMBER('2013'!C121),(1-PRODUCT('2013'!C121,0.1)),"XXX")</f>
        <v>0.6</v>
      </c>
      <c r="D121" s="116">
        <f>IFERROR(IF((LOG(100*'2013'!D121+1)/LOG(100+1))&gt;1,0,(1-(LOG(100*'2013'!D121+1)/LOG(100+1)))), 1)</f>
        <v>0.75027887470709476</v>
      </c>
      <c r="E121" s="132">
        <f>IF(ISNUMBER('2013'!E121),IF(('2013'!E121/100)&gt;1,1,'2013'!E121/100),"XXX")</f>
        <v>0.68666666666666676</v>
      </c>
      <c r="F121" s="116">
        <f>IF(ISNUMBER('2013'!F121),(1-(('2013'!F121-1)/4)),"XXX")</f>
        <v>0.25</v>
      </c>
      <c r="G121" s="116">
        <f>IF(ISNUMBER('2013'!G121),(1-('2013'!G121/10)),"XXX")</f>
        <v>0.14000000000000001</v>
      </c>
      <c r="H121" s="221">
        <f t="shared" si="7"/>
        <v>0.48538910827475223</v>
      </c>
      <c r="I121" s="132">
        <f>IF(ISNUMBER('2013'!H121),'2013'!H121,"XXX")</f>
        <v>0.65857142857142859</v>
      </c>
      <c r="J121" s="116">
        <f>IF(ISNUMBER('2013'!I121),'2013'!I121,"XXX")</f>
        <v>0.64982000000000006</v>
      </c>
      <c r="K121" s="116" t="str">
        <f>IF(ISNUMBER('2013'!J121),IF(('2013'!J121/5)&gt;1,1,'2013'!J121/5),"XXX")</f>
        <v>XXX</v>
      </c>
      <c r="L121" s="132">
        <f>IF(ISNUMBER('2013'!K121),'2013'!K121,"XXX")</f>
        <v>0.58857142857142863</v>
      </c>
      <c r="M121" s="116">
        <f>IF(ISNUMBER('2013'!L121),IF(('2013'!L121/5)&gt;1,1,'2013'!L121/5),"XXX")</f>
        <v>0.63391814199999996</v>
      </c>
      <c r="N121" s="116">
        <f>IF(ISNUMBER('2013'!M121),(1-('2013'!M121/100)),"XXX")</f>
        <v>0.65167743680000001</v>
      </c>
      <c r="O121" s="116">
        <f>IF(ISNUMBER('2013'!N121),IF(('2013'!N121/10)&gt;1,1,'2013'!N121/10),"XXX")</f>
        <v>1</v>
      </c>
      <c r="P121" s="222">
        <f>IF(ISNUMBER('2013'!O121),('2013'!O121/100),"XXX")</f>
        <v>0.91200000000000003</v>
      </c>
      <c r="Q121" s="222">
        <f>'2013'!P121</f>
        <v>0.32162744998931886</v>
      </c>
      <c r="R121" s="222">
        <f>IF(ISNUMBER('2013'!Q121),('2013'!Q121/100),"XXX")</f>
        <v>0.54500000000000004</v>
      </c>
      <c r="S121" s="222">
        <f>IF(ISNUMBER('2013'!R121),('2013'!R121/100),"XXX")</f>
        <v>0.92758830000000003</v>
      </c>
      <c r="T121" s="116">
        <f>IF(ISNUMBER('2013'!S121),(1-('2013'!S121/100)),"XXX")</f>
        <v>1</v>
      </c>
      <c r="U121" s="132">
        <f>IF(ISNUMBER('2013'!T121),'2013'!T121,"XXX")</f>
        <v>0.42571428571428571</v>
      </c>
      <c r="V121" s="132">
        <f>IF(ISNUMBER('2013'!U121),'2013'!U121,"XXX")</f>
        <v>0.38928571428571423</v>
      </c>
      <c r="W121" s="132">
        <f>IF(ISNUMBER('2013'!V121),'2013'!V121,"XXX")</f>
        <v>0.54142857142857148</v>
      </c>
      <c r="X121" s="132">
        <f>IF(ISNUMBER('2013'!W121),'2013'!W121,"XXX")</f>
        <v>0.43571428571428567</v>
      </c>
      <c r="Y121" s="172">
        <f t="shared" si="8"/>
        <v>0.64184302947790384</v>
      </c>
      <c r="Z121" s="116">
        <f>'2013'!X121</f>
        <v>0.28100000000000003</v>
      </c>
      <c r="AA121" s="132">
        <f>('2013'!Y121+2.5)/5</f>
        <v>0.31627423759999995</v>
      </c>
      <c r="AB121" s="216">
        <f t="shared" si="9"/>
        <v>0.29863711879999999</v>
      </c>
      <c r="AC121" s="6"/>
      <c r="AE121">
        <f t="shared" si="13"/>
        <v>0.65419571428571432</v>
      </c>
      <c r="AF121">
        <f t="shared" si="13"/>
        <v>0.64982000000000006</v>
      </c>
      <c r="AG121">
        <f t="shared" si="13"/>
        <v>0.58857142857142863</v>
      </c>
      <c r="AH121">
        <f t="shared" si="13"/>
        <v>0.61124478528571435</v>
      </c>
      <c r="AI121">
        <f t="shared" si="13"/>
        <v>0.64279778939999999</v>
      </c>
      <c r="AJ121">
        <f t="shared" si="13"/>
        <v>0.8258387184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0.96379415000000002</v>
      </c>
      <c r="AP121">
        <f t="shared" si="13"/>
        <v>0.71285714285714286</v>
      </c>
      <c r="AQ121">
        <f t="shared" si="13"/>
        <v>0.40749999999999997</v>
      </c>
      <c r="AR121">
        <f t="shared" si="13"/>
        <v>0.46535714285714286</v>
      </c>
      <c r="AS121">
        <f t="shared" si="13"/>
        <v>0.48857142857142855</v>
      </c>
    </row>
    <row r="122" spans="1:45" ht="15" x14ac:dyDescent="0.25">
      <c r="A122" s="19" t="s">
        <v>129</v>
      </c>
      <c r="B122" s="3" t="s">
        <v>129</v>
      </c>
      <c r="C122" s="116">
        <f>IF(ISNUMBER('2013'!C122),(1-PRODUCT('2013'!C122,0.1)),"XXX")</f>
        <v>0.19999999999999996</v>
      </c>
      <c r="D122" s="116">
        <f>IFERROR(IF((LOG(100*'2013'!D122+1)/LOG(100+1))&gt;1,0,(1-(LOG(100*'2013'!D122+1)/LOG(100+1)))), 1)</f>
        <v>0.72076703365609396</v>
      </c>
      <c r="E122" s="132">
        <f>IF(ISNUMBER('2013'!E122),IF(('2013'!E122/100)&gt;1,1,'2013'!E122/100),"XXX")</f>
        <v>0.98833333333333329</v>
      </c>
      <c r="F122" s="116">
        <f>IF(ISNUMBER('2013'!F122),(1-(('2013'!F122-1)/4)),"XXX")</f>
        <v>0.5</v>
      </c>
      <c r="G122" s="116">
        <f>IF(ISNUMBER('2013'!G122),(1-('2013'!G122/10)),"XXX")</f>
        <v>0.22999999999999998</v>
      </c>
      <c r="H122" s="221">
        <f t="shared" si="7"/>
        <v>0.5278200733978855</v>
      </c>
      <c r="I122" s="132">
        <f>IF(ISNUMBER('2013'!H122),'2013'!H122,"XXX")</f>
        <v>0.45714285714285713</v>
      </c>
      <c r="J122" s="116">
        <f>IF(ISNUMBER('2013'!I122),'2013'!I122,"XXX")</f>
        <v>7.213E-2</v>
      </c>
      <c r="K122" s="116">
        <f>IF(ISNUMBER('2013'!J122),IF(('2013'!J122/5)&gt;1,1,'2013'!J122/5),"XXX")</f>
        <v>0.64059399999999989</v>
      </c>
      <c r="L122" s="132">
        <f>IF(ISNUMBER('2013'!K122),'2013'!K122,"XXX")</f>
        <v>0.54285714285714282</v>
      </c>
      <c r="M122" s="116">
        <f>IF(ISNUMBER('2013'!L122),IF(('2013'!L122/5)&gt;1,1,'2013'!L122/5),"XXX")</f>
        <v>0.43266558599999999</v>
      </c>
      <c r="N122" s="116">
        <f>IF(ISNUMBER('2013'!M122),(1-('2013'!M122/100)),"XXX")</f>
        <v>0.87690170290000002</v>
      </c>
      <c r="O122" s="116">
        <f>IF(ISNUMBER('2013'!N122),IF(('2013'!N122/10)&gt;1,1,'2013'!N122/10),"XXX")</f>
        <v>0.7312558702944465</v>
      </c>
      <c r="P122" s="222">
        <f>IF(ISNUMBER('2013'!O122),('2013'!O122/100),"XXX")</f>
        <v>4.7E-2</v>
      </c>
      <c r="Q122" s="222">
        <f>'2013'!P122</f>
        <v>0.13945368</v>
      </c>
      <c r="R122" s="222">
        <f>IF(ISNUMBER('2013'!Q122),('2013'!Q122/100),"XXX")</f>
        <v>4.0999999999999995E-2</v>
      </c>
      <c r="S122" s="222">
        <f>IF(ISNUMBER('2013'!R122),('2013'!R122/100),"XXX")</f>
        <v>0.28784090000000001</v>
      </c>
      <c r="T122" s="116">
        <f>IF(ISNUMBER('2013'!S122),(1-('2013'!S122/100)),"XXX")</f>
        <v>0.44830000000000003</v>
      </c>
      <c r="U122" s="132">
        <f>IF(ISNUMBER('2013'!T122),'2013'!T122,"XXX")</f>
        <v>0.72285714285714275</v>
      </c>
      <c r="V122" s="132">
        <f>IF(ISNUMBER('2013'!U122),'2013'!U122,"XXX")</f>
        <v>0.72999999999999987</v>
      </c>
      <c r="W122" s="132">
        <f>IF(ISNUMBER('2013'!V122),'2013'!V122,"XXX")</f>
        <v>0.7014285714285714</v>
      </c>
      <c r="X122" s="132">
        <f>IF(ISNUMBER('2013'!W122),'2013'!W122,"XXX")</f>
        <v>0.73571428571428577</v>
      </c>
      <c r="Y122" s="172">
        <f t="shared" si="8"/>
        <v>0.4754463586996529</v>
      </c>
      <c r="Z122" s="116">
        <f>'2013'!X122</f>
        <v>0.22800000000000001</v>
      </c>
      <c r="AA122" s="132">
        <f>('2013'!Y122+2.5)/5</f>
        <v>0.27937796119999997</v>
      </c>
      <c r="AB122" s="216">
        <f t="shared" si="9"/>
        <v>0.2536889806</v>
      </c>
      <c r="AC122" s="6"/>
      <c r="AE122">
        <f t="shared" si="13"/>
        <v>0.26463642857142855</v>
      </c>
      <c r="AF122">
        <f t="shared" si="13"/>
        <v>0.35636199999999996</v>
      </c>
      <c r="AG122">
        <f t="shared" si="13"/>
        <v>0.59172557142857141</v>
      </c>
      <c r="AH122">
        <f t="shared" si="13"/>
        <v>0.48776136442857143</v>
      </c>
      <c r="AI122">
        <f t="shared" si="13"/>
        <v>0.65478364445000004</v>
      </c>
      <c r="AJ122">
        <f t="shared" si="13"/>
        <v>0.80407878659722321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0.36807045000000005</v>
      </c>
      <c r="AP122">
        <f t="shared" si="13"/>
        <v>0.58557857142857139</v>
      </c>
      <c r="AQ122">
        <f t="shared" si="13"/>
        <v>0.72642857142857131</v>
      </c>
      <c r="AR122">
        <f t="shared" si="13"/>
        <v>0.71571428571428564</v>
      </c>
      <c r="AS122">
        <f t="shared" si="13"/>
        <v>0.71857142857142864</v>
      </c>
    </row>
    <row r="123" spans="1:45" ht="15" x14ac:dyDescent="0.25">
      <c r="A123" s="19" t="s">
        <v>130</v>
      </c>
      <c r="B123" s="3" t="s">
        <v>130</v>
      </c>
      <c r="C123" s="116">
        <f>IF(ISNUMBER('2013'!C123),(1-PRODUCT('2013'!C123,0.1)),"XXX")</f>
        <v>0.44000000000000006</v>
      </c>
      <c r="D123" s="116">
        <f>IFERROR(IF((LOG(100*'2013'!D123+1)/LOG(100+1))&gt;1,0,(1-(LOG(100*'2013'!D123+1)/LOG(100+1)))), 1)</f>
        <v>1</v>
      </c>
      <c r="E123" s="132">
        <f>IF(ISNUMBER('2013'!E123),IF(('2013'!E123/100)&gt;1,1,'2013'!E123/100),"XXX")</f>
        <v>0.98</v>
      </c>
      <c r="F123" s="116">
        <f>IF(ISNUMBER('2013'!F123),(1-(('2013'!F123-1)/4)),"XXX")</f>
        <v>0.5</v>
      </c>
      <c r="G123" s="116">
        <f>IF(ISNUMBER('2013'!G123),(1-('2013'!G123/10)),"XXX")</f>
        <v>0.10999999999999999</v>
      </c>
      <c r="H123" s="221">
        <f t="shared" si="7"/>
        <v>0.60599999999999998</v>
      </c>
      <c r="I123" s="132">
        <f>IF(ISNUMBER('2013'!H123),'2013'!H123,"XXX")</f>
        <v>0.73999999999999988</v>
      </c>
      <c r="J123" s="116">
        <f>IF(ISNUMBER('2013'!I123),'2013'!I123,"XXX")</f>
        <v>0.49229500000000004</v>
      </c>
      <c r="K123" s="116">
        <f>IF(ISNUMBER('2013'!J123),IF(('2013'!J123/5)&gt;1,1,'2013'!J123/5),"XXX")</f>
        <v>0.8401820000000001</v>
      </c>
      <c r="L123" s="132">
        <f>IF(ISNUMBER('2013'!K123),'2013'!K123,"XXX")</f>
        <v>0.59285714285714286</v>
      </c>
      <c r="M123" s="116">
        <f>IF(ISNUMBER('2013'!L123),IF(('2013'!L123/5)&gt;1,1,'2013'!L123/5),"XXX")</f>
        <v>0.62157268600000004</v>
      </c>
      <c r="N123" s="116">
        <f>IF(ISNUMBER('2013'!M123),(1-('2013'!M123/100)),"XXX")</f>
        <v>0.85640135770000003</v>
      </c>
      <c r="O123" s="116">
        <f>IF(ISNUMBER('2013'!N123),IF(('2013'!N123/10)&gt;1,1,'2013'!N123/10),"XXX")</f>
        <v>0.36430000000000001</v>
      </c>
      <c r="P123" s="222" t="str">
        <f>IF(ISNUMBER('2013'!O123),('2013'!O123/100),"XXX")</f>
        <v>XXX</v>
      </c>
      <c r="Q123" s="222">
        <f>'2013'!P123</f>
        <v>0.14259861707687377</v>
      </c>
      <c r="R123" s="222">
        <f>IF(ISNUMBER('2013'!Q123),('2013'!Q123/100),"XXX")</f>
        <v>0.498</v>
      </c>
      <c r="S123" s="222">
        <f>IF(ISNUMBER('2013'!R123),('2013'!R123/100),"XXX")</f>
        <v>0.94685750000000002</v>
      </c>
      <c r="T123" s="116">
        <f>IF(ISNUMBER('2013'!S123),(1-('2013'!S123/100)),"XXX")</f>
        <v>1</v>
      </c>
      <c r="U123" s="132">
        <f>IF(ISNUMBER('2013'!T123),'2013'!T123,"XXX")</f>
        <v>0.74571428571428566</v>
      </c>
      <c r="V123" s="132">
        <f>IF(ISNUMBER('2013'!U123),'2013'!U123,"XXX")</f>
        <v>0.7142857142857143</v>
      </c>
      <c r="W123" s="132">
        <f>IF(ISNUMBER('2013'!V123),'2013'!V123,"XXX")</f>
        <v>0.73428571428571421</v>
      </c>
      <c r="X123" s="132">
        <f>IF(ISNUMBER('2013'!W123),'2013'!W123,"XXX")</f>
        <v>0.63857142857142857</v>
      </c>
      <c r="Y123" s="172">
        <f t="shared" si="8"/>
        <v>0.6432638404056974</v>
      </c>
      <c r="Z123" s="116">
        <f>'2013'!X123</f>
        <v>1.7000000000000001E-2</v>
      </c>
      <c r="AA123" s="132">
        <f>('2013'!Y123+2.5)/5</f>
        <v>0.14949281220000002</v>
      </c>
      <c r="AB123" s="216">
        <f t="shared" si="9"/>
        <v>8.3246406100000003E-2</v>
      </c>
      <c r="AC123" s="6"/>
      <c r="AE123">
        <f t="shared" si="13"/>
        <v>0.61614749999999996</v>
      </c>
      <c r="AF123">
        <f t="shared" si="13"/>
        <v>0.66623850000000007</v>
      </c>
      <c r="AG123">
        <f t="shared" si="13"/>
        <v>0.71651957142857148</v>
      </c>
      <c r="AH123">
        <f t="shared" si="13"/>
        <v>0.60721491442857145</v>
      </c>
      <c r="AI123">
        <f t="shared" si="13"/>
        <v>0.73898702185000009</v>
      </c>
      <c r="AJ123">
        <f t="shared" si="13"/>
        <v>0.61035067885000005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0.87285714285714278</v>
      </c>
      <c r="AQ123">
        <f t="shared" si="13"/>
        <v>0.73</v>
      </c>
      <c r="AR123">
        <f t="shared" si="13"/>
        <v>0.7242857142857142</v>
      </c>
      <c r="AS123">
        <f t="shared" si="13"/>
        <v>0.68642857142857139</v>
      </c>
    </row>
    <row r="124" spans="1:45" ht="15" x14ac:dyDescent="0.25">
      <c r="A124" s="19" t="s">
        <v>131</v>
      </c>
      <c r="B124" s="3" t="s">
        <v>131</v>
      </c>
      <c r="C124" s="116">
        <f>IF(ISNUMBER('2013'!C124),(1-PRODUCT('2013'!C124,0.1)),"XXX")</f>
        <v>0.37</v>
      </c>
      <c r="D124" s="116">
        <f>IFERROR(IF((LOG(100*'2013'!D124+1)/LOG(100+1))&gt;1,0,(1-(LOG(100*'2013'!D124+1)/LOG(100+1)))), 1)</f>
        <v>0.96155154487279948</v>
      </c>
      <c r="E124" s="132">
        <f>IF(ISNUMBER('2013'!E124),IF(('2013'!E124/100)&gt;1,1,'2013'!E124/100),"XXX")</f>
        <v>0.78666666666666674</v>
      </c>
      <c r="F124" s="116">
        <f>IF(ISNUMBER('2013'!F124),(1-(('2013'!F124-1)/4)),"XXX")</f>
        <v>0.75</v>
      </c>
      <c r="G124" s="116">
        <f>IF(ISNUMBER('2013'!G124),(1-('2013'!G124/10)),"XXX")</f>
        <v>0.38</v>
      </c>
      <c r="H124" s="221">
        <f t="shared" si="7"/>
        <v>0.64964364230789318</v>
      </c>
      <c r="I124" s="132">
        <f>IF(ISNUMBER('2013'!H124),'2013'!H124,"XXX")</f>
        <v>0.39714285714285708</v>
      </c>
      <c r="J124" s="116">
        <f>IF(ISNUMBER('2013'!I124),'2013'!I124,"XXX")</f>
        <v>0.14633499999999999</v>
      </c>
      <c r="K124" s="116">
        <f>IF(ISNUMBER('2013'!J124),IF(('2013'!J124/5)&gt;1,1,'2013'!J124/5),"XXX")</f>
        <v>0.66128399999999998</v>
      </c>
      <c r="L124" s="132">
        <f>IF(ISNUMBER('2013'!K124),'2013'!K124,"XXX")</f>
        <v>0.46571428571428569</v>
      </c>
      <c r="M124" s="116">
        <f>IF(ISNUMBER('2013'!L124),IF(('2013'!L124/5)&gt;1,1,'2013'!L124/5),"XXX")</f>
        <v>0.23415417600000002</v>
      </c>
      <c r="N124" s="116">
        <f>IF(ISNUMBER('2013'!M124),(1-('2013'!M124/100)),"XXX")</f>
        <v>0.44761062619999992</v>
      </c>
      <c r="O124" s="116">
        <f>IF(ISNUMBER('2013'!N124),IF(('2013'!N124/10)&gt;1,1,'2013'!N124/10),"XXX")</f>
        <v>0.53369999999999995</v>
      </c>
      <c r="P124" s="222">
        <f>IF(ISNUMBER('2013'!O124),('2013'!O124/100),"XXX")</f>
        <v>0.29899999999999999</v>
      </c>
      <c r="Q124" s="222">
        <f>'2013'!P124</f>
        <v>0.17713587284088134</v>
      </c>
      <c r="R124" s="222">
        <f>IF(ISNUMBER('2013'!Q124),('2013'!Q124/100),"XXX")</f>
        <v>0.17</v>
      </c>
      <c r="S124" s="222">
        <f>IF(ISNUMBER('2013'!R124),('2013'!R124/100),"XXX")</f>
        <v>0.3136948</v>
      </c>
      <c r="T124" s="116">
        <f>IF(ISNUMBER('2013'!S124),(1-('2013'!S124/100)),"XXX")</f>
        <v>0.61270000000000002</v>
      </c>
      <c r="U124" s="132">
        <f>IF(ISNUMBER('2013'!T124),'2013'!T124,"XXX")</f>
        <v>0.53428571428571436</v>
      </c>
      <c r="V124" s="132">
        <f>IF(ISNUMBER('2013'!U124),'2013'!U124,"XXX")</f>
        <v>0.42714285714285716</v>
      </c>
      <c r="W124" s="132">
        <f>IF(ISNUMBER('2013'!V124),'2013'!V124,"XXX")</f>
        <v>0.65428571428571425</v>
      </c>
      <c r="X124" s="132">
        <f>IF(ISNUMBER('2013'!W124),'2013'!W124,"XXX")</f>
        <v>0.52857142857142858</v>
      </c>
      <c r="Y124" s="172">
        <f t="shared" si="8"/>
        <v>0.41267233326148367</v>
      </c>
      <c r="Z124" s="116">
        <f>'2013'!X124</f>
        <v>0.71899999999999997</v>
      </c>
      <c r="AA124" s="132">
        <f>('2013'!Y124+2.5)/5</f>
        <v>0.52755125759999999</v>
      </c>
      <c r="AB124" s="216">
        <f t="shared" si="9"/>
        <v>0.62327562879999998</v>
      </c>
      <c r="AC124" s="6"/>
      <c r="AE124">
        <f t="shared" si="13"/>
        <v>0.27173892857142856</v>
      </c>
      <c r="AF124">
        <f t="shared" si="13"/>
        <v>0.40380949999999999</v>
      </c>
      <c r="AG124">
        <f t="shared" si="13"/>
        <v>0.56349914285714287</v>
      </c>
      <c r="AH124">
        <f t="shared" si="13"/>
        <v>0.34993423085714287</v>
      </c>
      <c r="AI124">
        <f t="shared" si="13"/>
        <v>0.34088240109999995</v>
      </c>
      <c r="AJ124">
        <f t="shared" si="13"/>
        <v>0.49065531309999993</v>
      </c>
      <c r="AK124">
        <f t="shared" si="13"/>
        <v>0.41635</v>
      </c>
      <c r="AL124">
        <f t="shared" si="13"/>
        <v>0.23806793642044066</v>
      </c>
      <c r="AM124">
        <f t="shared" si="13"/>
        <v>0.17356793642044066</v>
      </c>
      <c r="AN124">
        <f t="shared" si="13"/>
        <v>0.24184739999999999</v>
      </c>
      <c r="AO124">
        <f t="shared" si="13"/>
        <v>0.46319739999999998</v>
      </c>
      <c r="AP124">
        <f t="shared" si="13"/>
        <v>0.57349285714285725</v>
      </c>
      <c r="AQ124">
        <f t="shared" si="13"/>
        <v>0.48071428571428576</v>
      </c>
      <c r="AR124">
        <f t="shared" si="13"/>
        <v>0.5407142857142857</v>
      </c>
      <c r="AS124">
        <f t="shared" si="13"/>
        <v>0.59142857142857141</v>
      </c>
    </row>
    <row r="125" spans="1:45" ht="15" x14ac:dyDescent="0.25">
      <c r="A125" s="19" t="s">
        <v>132</v>
      </c>
      <c r="B125" s="3" t="s">
        <v>132</v>
      </c>
      <c r="C125" s="116">
        <f>IF(ISNUMBER('2013'!C125),(1-PRODUCT('2013'!C125,0.1)),"XXX")</f>
        <v>0.29999999999999993</v>
      </c>
      <c r="D125" s="116">
        <f>IFERROR(IF((LOG(100*'2013'!D125+1)/LOG(100+1))&gt;1,0,(1-(LOG(100*'2013'!D125+1)/LOG(100+1)))), 1)</f>
        <v>1</v>
      </c>
      <c r="E125" s="132">
        <f>IF(ISNUMBER('2013'!E125),IF(('2013'!E125/100)&gt;1,1,'2013'!E125/100),"XXX")</f>
        <v>0.7433333333333334</v>
      </c>
      <c r="F125" s="116">
        <f>IF(ISNUMBER('2013'!F125),(1-(('2013'!F125-1)/4)),"XXX")</f>
        <v>1</v>
      </c>
      <c r="G125" s="116">
        <f>IF(ISNUMBER('2013'!G125),(1-('2013'!G125/10)),"XXX")</f>
        <v>0.44999999999999996</v>
      </c>
      <c r="H125" s="221">
        <f t="shared" si="7"/>
        <v>0.69866666666666666</v>
      </c>
      <c r="I125" s="132">
        <f>IF(ISNUMBER('2013'!H125),'2013'!H125,"XXX")</f>
        <v>0.50142857142857133</v>
      </c>
      <c r="J125" s="116">
        <f>IF(ISNUMBER('2013'!I125),'2013'!I125,"XXX")</f>
        <v>0.46909999999999996</v>
      </c>
      <c r="K125" s="116">
        <f>IF(ISNUMBER('2013'!J125),IF(('2013'!J125/5)&gt;1,1,'2013'!J125/5),"XXX")</f>
        <v>0.51701399999999997</v>
      </c>
      <c r="L125" s="132">
        <f>IF(ISNUMBER('2013'!K125),'2013'!K125,"XXX")</f>
        <v>0.53142857142857147</v>
      </c>
      <c r="M125" s="116">
        <f>IF(ISNUMBER('2013'!L125),IF(('2013'!L125/5)&gt;1,1,'2013'!L125/5),"XXX")</f>
        <v>1</v>
      </c>
      <c r="N125" s="116">
        <f>IF(ISNUMBER('2013'!M125),(1-('2013'!M125/100)),"XXX")</f>
        <v>0.62133361819999999</v>
      </c>
      <c r="O125" s="116">
        <f>IF(ISNUMBER('2013'!N125),IF(('2013'!N125/10)&gt;1,1,'2013'!N125/10),"XXX")</f>
        <v>1</v>
      </c>
      <c r="P125" s="222" t="str">
        <f>IF(ISNUMBER('2013'!O125),('2013'!O125/100),"XXX")</f>
        <v>XXX</v>
      </c>
      <c r="Q125" s="222">
        <f>'2013'!P125</f>
        <v>0.31926538944244387</v>
      </c>
      <c r="R125" s="222">
        <f>IF(ISNUMBER('2013'!Q125),('2013'!Q125/100),"XXX")</f>
        <v>0.107</v>
      </c>
      <c r="S125" s="222">
        <f>IF(ISNUMBER('2013'!R125),('2013'!R125/100),"XXX")</f>
        <v>0.67558229999999997</v>
      </c>
      <c r="T125" s="116">
        <f>IF(ISNUMBER('2013'!S125),(1-('2013'!S125/100)),"XXX")</f>
        <v>0.99929999999999997</v>
      </c>
      <c r="U125" s="132">
        <f>IF(ISNUMBER('2013'!T125),'2013'!T125,"XXX")</f>
        <v>0.44</v>
      </c>
      <c r="V125" s="132">
        <f>IF(ISNUMBER('2013'!U125),'2013'!U125,"XXX")</f>
        <v>0.38285714285714284</v>
      </c>
      <c r="W125" s="132">
        <f>IF(ISNUMBER('2013'!V125),'2013'!V125,"XXX")</f>
        <v>0.53714285714285714</v>
      </c>
      <c r="X125" s="132">
        <f>IF(ISNUMBER('2013'!W125),'2013'!W125,"XXX")</f>
        <v>0.37857142857142856</v>
      </c>
      <c r="Y125" s="172">
        <f t="shared" si="8"/>
        <v>0.59250149244193839</v>
      </c>
      <c r="Z125" s="116">
        <f>'2013'!X125</f>
        <v>0.504</v>
      </c>
      <c r="AA125" s="132">
        <f>('2013'!Y125+2.5)/5</f>
        <v>0.57157074799999996</v>
      </c>
      <c r="AB125" s="216">
        <f t="shared" si="9"/>
        <v>0.53778537400000004</v>
      </c>
      <c r="AC125" s="6"/>
      <c r="AE125">
        <f t="shared" si="13"/>
        <v>0.48526428571428565</v>
      </c>
      <c r="AF125">
        <f t="shared" si="13"/>
        <v>0.49305699999999997</v>
      </c>
      <c r="AG125">
        <f t="shared" si="13"/>
        <v>0.52422128571428572</v>
      </c>
      <c r="AH125">
        <f t="shared" si="13"/>
        <v>0.76571428571428579</v>
      </c>
      <c r="AI125">
        <f t="shared" si="13"/>
        <v>0.8106668091</v>
      </c>
      <c r="AJ125">
        <f t="shared" si="13"/>
        <v>0.8106668091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0.83744114999999997</v>
      </c>
      <c r="AP125">
        <f t="shared" si="13"/>
        <v>0.71965000000000001</v>
      </c>
      <c r="AQ125">
        <f t="shared" si="13"/>
        <v>0.41142857142857142</v>
      </c>
      <c r="AR125">
        <f t="shared" si="13"/>
        <v>0.45999999999999996</v>
      </c>
      <c r="AS125">
        <f t="shared" si="13"/>
        <v>0.45785714285714285</v>
      </c>
    </row>
    <row r="126" spans="1:45" ht="15" x14ac:dyDescent="0.25">
      <c r="A126" s="19" t="s">
        <v>133</v>
      </c>
      <c r="B126" s="3" t="s">
        <v>133</v>
      </c>
      <c r="C126" s="116">
        <f>IF(ISNUMBER('2013'!C126),(1-PRODUCT('2013'!C126,0.1)),"XXX")</f>
        <v>0.30999999999999994</v>
      </c>
      <c r="D126" s="116">
        <f>IFERROR(IF((LOG(100*'2013'!D126+1)/LOG(100+1))&gt;1,0,(1-(LOG(100*'2013'!D126+1)/LOG(100+1)))), 1)</f>
        <v>1</v>
      </c>
      <c r="E126" s="132">
        <f>IF(ISNUMBER('2013'!E126),IF(('2013'!E126/100)&gt;1,1,'2013'!E126/100),"XXX")</f>
        <v>0.79500000000000004</v>
      </c>
      <c r="F126" s="116" t="str">
        <f>IF(ISNUMBER('2013'!F126),(1-(('2013'!F126-1)/4)),"XXX")</f>
        <v>XXX</v>
      </c>
      <c r="G126" s="116">
        <f>IF(ISNUMBER('2013'!G126),(1-('2013'!G126/10)),"XXX")</f>
        <v>0.48</v>
      </c>
      <c r="H126" s="221">
        <f t="shared" si="7"/>
        <v>0.64624999999999999</v>
      </c>
      <c r="I126" s="132">
        <f>IF(ISNUMBER('2013'!H126),'2013'!H126,"XXX")</f>
        <v>0.66285714285714281</v>
      </c>
      <c r="J126" s="116">
        <f>IF(ISNUMBER('2013'!I126),'2013'!I126,"XXX")</f>
        <v>0.43786999999999998</v>
      </c>
      <c r="K126" s="116">
        <f>IF(ISNUMBER('2013'!J126),IF(('2013'!J126/5)&gt;1,1,'2013'!J126/5),"XXX")</f>
        <v>0.36781999999999998</v>
      </c>
      <c r="L126" s="132">
        <f>IF(ISNUMBER('2013'!K126),'2013'!K126,"XXX")</f>
        <v>0.63428571428571434</v>
      </c>
      <c r="M126" s="116">
        <f>IF(ISNUMBER('2013'!L126),IF(('2013'!L126/5)&gt;1,1,'2013'!L126/5),"XXX")</f>
        <v>0.64104900399999998</v>
      </c>
      <c r="N126" s="116">
        <f>IF(ISNUMBER('2013'!M126),(1-('2013'!M126/100)),"XXX")</f>
        <v>0.75226787569999998</v>
      </c>
      <c r="O126" s="116">
        <f>IF(ISNUMBER('2013'!N126),IF(('2013'!N126/10)&gt;1,1,'2013'!N126/10),"XXX")</f>
        <v>0.75958096285996601</v>
      </c>
      <c r="P126" s="222" t="str">
        <f>IF(ISNUMBER('2013'!O126),('2013'!O126/100),"XXX")</f>
        <v>XXX</v>
      </c>
      <c r="Q126" s="222">
        <f>'2013'!P126</f>
        <v>0.5175178050994873</v>
      </c>
      <c r="R126" s="222" t="str">
        <f>IF(ISNUMBER('2013'!Q126),('2013'!Q126/100),"XXX")</f>
        <v>XXX</v>
      </c>
      <c r="S126" s="222" t="str">
        <f>IF(ISNUMBER('2013'!R126),('2013'!R126/100),"XXX")</f>
        <v>XXX</v>
      </c>
      <c r="T126" s="116">
        <v>1</v>
      </c>
      <c r="U126" s="132">
        <f>IF(ISNUMBER('2013'!T126),'2013'!T126,"XXX")</f>
        <v>0.61714285714285722</v>
      </c>
      <c r="V126" s="132">
        <f>IF(ISNUMBER('2013'!U126),'2013'!U126,"XXX")</f>
        <v>0.58071428571428563</v>
      </c>
      <c r="W126" s="132">
        <f>IF(ISNUMBER('2013'!V126),'2013'!V126,"XXX")</f>
        <v>0.63142857142857145</v>
      </c>
      <c r="X126" s="132">
        <f>IF(ISNUMBER('2013'!W126),'2013'!W126,"XXX")</f>
        <v>0.58857142857142863</v>
      </c>
      <c r="Y126" s="172">
        <f t="shared" si="8"/>
        <v>0.65426277597618177</v>
      </c>
      <c r="Z126" s="116">
        <f>'2013'!X126</f>
        <v>0.47099999999999997</v>
      </c>
      <c r="AA126" s="132">
        <f>('2013'!Y126+2.5)/5</f>
        <v>0.51976481520000006</v>
      </c>
      <c r="AB126" s="216">
        <f t="shared" si="9"/>
        <v>0.49538240760000002</v>
      </c>
      <c r="AC126" s="6"/>
      <c r="AE126">
        <f t="shared" si="13"/>
        <v>0.5503635714285714</v>
      </c>
      <c r="AF126">
        <f t="shared" si="13"/>
        <v>0.40284500000000001</v>
      </c>
      <c r="AG126">
        <f t="shared" si="13"/>
        <v>0.50105285714285719</v>
      </c>
      <c r="AH126">
        <f t="shared" si="13"/>
        <v>0.63766735914285722</v>
      </c>
      <c r="AI126">
        <f t="shared" si="13"/>
        <v>0.69665843984999998</v>
      </c>
      <c r="AJ126">
        <f t="shared" si="13"/>
        <v>0.755924419279983</v>
      </c>
      <c r="AK126">
        <f t="shared" si="13"/>
        <v>0.75958096285996601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0.80857142857142861</v>
      </c>
      <c r="AQ126">
        <f t="shared" si="13"/>
        <v>0.59892857142857148</v>
      </c>
      <c r="AR126">
        <f t="shared" si="13"/>
        <v>0.60607142857142859</v>
      </c>
      <c r="AS126">
        <f t="shared" si="13"/>
        <v>0.6100000000000001</v>
      </c>
    </row>
    <row r="127" spans="1:45" ht="15" x14ac:dyDescent="0.25">
      <c r="A127" s="19" t="s">
        <v>134</v>
      </c>
      <c r="B127" s="3" t="s">
        <v>134</v>
      </c>
      <c r="C127" s="116">
        <f>IF(ISNUMBER('2013'!C127),(1-PRODUCT('2013'!C127,0.1)),"XXX")</f>
        <v>0.2599999999999999</v>
      </c>
      <c r="D127" s="116">
        <f>IFERROR(IF((LOG(100*'2013'!D127+1)/LOG(100+1))&gt;1,0,(1-(LOG(100*'2013'!D127+1)/LOG(100+1)))), 1)</f>
        <v>1</v>
      </c>
      <c r="E127" s="132">
        <f>IF(ISNUMBER('2013'!E127),IF(('2013'!E127/100)&gt;1,1,'2013'!E127/100),"XXX")</f>
        <v>0.78833333333333344</v>
      </c>
      <c r="F127" s="116">
        <f>IF(ISNUMBER('2013'!F127),(1-(('2013'!F127-1)/4)),"XXX")</f>
        <v>0.75</v>
      </c>
      <c r="G127" s="116">
        <f>IF(ISNUMBER('2013'!G127),(1-('2013'!G127/10)),"XXX")</f>
        <v>0.39</v>
      </c>
      <c r="H127" s="221">
        <f t="shared" si="7"/>
        <v>0.63766666666666671</v>
      </c>
      <c r="I127" s="132">
        <f>IF(ISNUMBER('2013'!H127),'2013'!H127,"XXX")</f>
        <v>0.30428571428571427</v>
      </c>
      <c r="J127" s="116">
        <f>IF(ISNUMBER('2013'!I127),'2013'!I127,"XXX")</f>
        <v>6.0795000000000002E-2</v>
      </c>
      <c r="K127" s="116">
        <f>IF(ISNUMBER('2013'!J127),IF(('2013'!J127/5)&gt;1,1,'2013'!J127/5),"XXX")</f>
        <v>0.422786</v>
      </c>
      <c r="L127" s="132">
        <f>IF(ISNUMBER('2013'!K127),'2013'!K127,"XXX")</f>
        <v>0.42142857142857143</v>
      </c>
      <c r="M127" s="116">
        <f>IF(ISNUMBER('2013'!L127),IF(('2013'!L127/5)&gt;1,1,'2013'!L127/5),"XXX")</f>
        <v>0.16124324800000001</v>
      </c>
      <c r="N127" s="116">
        <f>IF(ISNUMBER('2013'!M127),(1-('2013'!M127/100)),"XXX")</f>
        <v>0.37099029539999995</v>
      </c>
      <c r="O127" s="116">
        <f>IF(ISNUMBER('2013'!N127),IF(('2013'!N127/10)&gt;1,1,'2013'!N127/10),"XXX")</f>
        <v>6.9999999999999993E-2</v>
      </c>
      <c r="P127" s="222" t="str">
        <f>IF(ISNUMBER('2013'!O127),('2013'!O127/100),"XXX")</f>
        <v>XXX</v>
      </c>
      <c r="Q127" s="222">
        <f>'2013'!P127</f>
        <v>0.19601252079010009</v>
      </c>
      <c r="R127" s="222">
        <f>IF(ISNUMBER('2013'!Q127),('2013'!Q127/100),"XXX")</f>
        <v>1.3999999999999999E-2</v>
      </c>
      <c r="S127" s="222">
        <f>IF(ISNUMBER('2013'!R127),('2013'!R127/100),"XXX")</f>
        <v>0.11275460000000001</v>
      </c>
      <c r="T127" s="116">
        <f>IF(ISNUMBER('2013'!S127),(1-('2013'!S127/100)),"XXX")</f>
        <v>0.65949999999999998</v>
      </c>
      <c r="U127" s="132">
        <f>IF(ISNUMBER('2013'!T127),'2013'!T127,"XXX")</f>
        <v>0.51714285714285713</v>
      </c>
      <c r="V127" s="132">
        <f>IF(ISNUMBER('2013'!U127),'2013'!U127,"XXX")</f>
        <v>0.40499999999999997</v>
      </c>
      <c r="W127" s="132">
        <f>IF(ISNUMBER('2013'!V127),'2013'!V127,"XXX")</f>
        <v>0.60857142857142854</v>
      </c>
      <c r="X127" s="132">
        <f>IF(ISNUMBER('2013'!W127),'2013'!W127,"XXX")</f>
        <v>0.49714285714285716</v>
      </c>
      <c r="Y127" s="172">
        <f t="shared" si="8"/>
        <v>0.3057283182975955</v>
      </c>
      <c r="Z127" s="116">
        <f>'2013'!X127</f>
        <v>0.50900000000000001</v>
      </c>
      <c r="AA127" s="132">
        <f>('2013'!Y127+2.5)/5</f>
        <v>0.44894452099999993</v>
      </c>
      <c r="AB127" s="216">
        <f t="shared" si="9"/>
        <v>0.47897226049999997</v>
      </c>
      <c r="AC127" s="6"/>
      <c r="AE127">
        <f t="shared" si="13"/>
        <v>0.18254035714285713</v>
      </c>
      <c r="AF127">
        <f t="shared" si="13"/>
        <v>0.24179049999999999</v>
      </c>
      <c r="AG127">
        <f t="shared" si="13"/>
        <v>0.42210728571428568</v>
      </c>
      <c r="AH127">
        <f t="shared" si="13"/>
        <v>0.29133590971428569</v>
      </c>
      <c r="AI127">
        <f t="shared" si="13"/>
        <v>0.26611677169999998</v>
      </c>
      <c r="AJ127">
        <f t="shared" si="13"/>
        <v>0.22049514769999998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0.38612730000000001</v>
      </c>
      <c r="AP127">
        <f t="shared" si="13"/>
        <v>0.58832142857142855</v>
      </c>
      <c r="AQ127">
        <f t="shared" si="13"/>
        <v>0.46107142857142858</v>
      </c>
      <c r="AR127">
        <f t="shared" si="13"/>
        <v>0.50678571428571428</v>
      </c>
      <c r="AS127">
        <f t="shared" si="13"/>
        <v>0.55285714285714282</v>
      </c>
    </row>
    <row r="128" spans="1:45" ht="15" x14ac:dyDescent="0.25">
      <c r="A128" s="19" t="s">
        <v>135</v>
      </c>
      <c r="B128" s="3" t="s">
        <v>135</v>
      </c>
      <c r="C128" s="116">
        <f>IF(ISNUMBER('2013'!C128),(1-PRODUCT('2013'!C128,0.1)),"XXX")</f>
        <v>0.78</v>
      </c>
      <c r="D128" s="116">
        <f>IFERROR(IF((LOG(100*'2013'!D128+1)/LOG(100+1))&gt;1,0,(1-(LOG(100*'2013'!D128+1)/LOG(100+1)))), 1)</f>
        <v>1</v>
      </c>
      <c r="E128" s="132">
        <f>IF(ISNUMBER('2013'!E128),IF(('2013'!E128/100)&gt;1,1,'2013'!E128/100),"XXX")</f>
        <v>1</v>
      </c>
      <c r="F128" s="116">
        <f>IF(ISNUMBER('2013'!F128),(1-(('2013'!F128-1)/4)),"XXX")</f>
        <v>1</v>
      </c>
      <c r="G128" s="116">
        <f>IF(ISNUMBER('2013'!G128),(1-('2013'!G128/10)),"XXX")</f>
        <v>0.51</v>
      </c>
      <c r="H128" s="221">
        <f t="shared" si="7"/>
        <v>0.85799999999999998</v>
      </c>
      <c r="I128" s="132">
        <f>IF(ISNUMBER('2013'!H128),'2013'!H128,"XXX")</f>
        <v>0.9157142857142857</v>
      </c>
      <c r="J128" s="116">
        <f>IF(ISNUMBER('2013'!I128),'2013'!I128,"XXX")</f>
        <v>0.78577999999999992</v>
      </c>
      <c r="K128" s="116">
        <f>IF(ISNUMBER('2013'!J128),IF(('2013'!J128/5)&gt;1,1,'2013'!J128/5),"XXX")</f>
        <v>0.25819000000000003</v>
      </c>
      <c r="L128" s="132">
        <f>IF(ISNUMBER('2013'!K128),'2013'!K128,"XXX")</f>
        <v>0.86142857142857143</v>
      </c>
      <c r="M128" s="116">
        <f>IF(ISNUMBER('2013'!L128),IF(('2013'!L128/5)&gt;1,1,'2013'!L128/5),"XXX")</f>
        <v>0.30739379</v>
      </c>
      <c r="N128" s="116">
        <f>IF(ISNUMBER('2013'!M128),(1-('2013'!M128/100)),"XXX")</f>
        <v>0.63834014890000002</v>
      </c>
      <c r="O128" s="116">
        <f>IF(ISNUMBER('2013'!N128),IF(('2013'!N128/10)&gt;1,1,'2013'!N128/10),"XXX")</f>
        <v>0.30338176079371698</v>
      </c>
      <c r="P128" s="222">
        <f>IF(ISNUMBER('2013'!O128),('2013'!O128/100),"XXX")</f>
        <v>0.48899999999999999</v>
      </c>
      <c r="Q128" s="222" t="str">
        <f>'2013'!P128</f>
        <v>XXX</v>
      </c>
      <c r="R128" s="222">
        <f>IF(ISNUMBER('2013'!Q128),('2013'!Q128/100),"XXX")</f>
        <v>1</v>
      </c>
      <c r="S128" s="222">
        <f>IF(ISNUMBER('2013'!R128),('2013'!R128/100),"XXX")</f>
        <v>0.85084149999999992</v>
      </c>
      <c r="T128" s="116">
        <f>IF(ISNUMBER('2013'!S128),(1-('2013'!S128/100)),"XXX")</f>
        <v>1</v>
      </c>
      <c r="U128" s="132">
        <f>IF(ISNUMBER('2013'!T128),'2013'!T128,"XXX")</f>
        <v>0.89428571428571424</v>
      </c>
      <c r="V128" s="132">
        <f>IF(ISNUMBER('2013'!U128),'2013'!U128,"XXX")</f>
        <v>0.84285714285714286</v>
      </c>
      <c r="W128" s="132">
        <f>IF(ISNUMBER('2013'!V128),'2013'!V128,"XXX")</f>
        <v>0.79999999999999993</v>
      </c>
      <c r="X128" s="132">
        <f>IF(ISNUMBER('2013'!W128),'2013'!W128,"XXX")</f>
        <v>0.81428571428571428</v>
      </c>
      <c r="Y128" s="172">
        <f t="shared" si="8"/>
        <v>0.73509366426657152</v>
      </c>
      <c r="Z128" s="116">
        <f>'2013'!X128</f>
        <v>0.40200000000000002</v>
      </c>
      <c r="AA128" s="132">
        <f>('2013'!Y128+2.5)/5</f>
        <v>0.52300616799999999</v>
      </c>
      <c r="AB128" s="216">
        <f t="shared" si="9"/>
        <v>0.46250308400000001</v>
      </c>
      <c r="AC128" s="6"/>
      <c r="AE128">
        <f t="shared" si="13"/>
        <v>0.85074714285714281</v>
      </c>
      <c r="AF128">
        <f t="shared" si="13"/>
        <v>0.52198499999999992</v>
      </c>
      <c r="AG128">
        <f t="shared" si="13"/>
        <v>0.55980928571428579</v>
      </c>
      <c r="AH128">
        <f t="shared" si="13"/>
        <v>0.58441118071428577</v>
      </c>
      <c r="AI128">
        <f t="shared" si="13"/>
        <v>0.47286696945000001</v>
      </c>
      <c r="AJ128">
        <f t="shared" si="13"/>
        <v>0.47086095484685853</v>
      </c>
      <c r="AK128">
        <f t="shared" si="13"/>
        <v>0.39619088039685846</v>
      </c>
      <c r="AL128">
        <f t="shared" si="13"/>
        <v>0.48899999999999999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0.94714285714285706</v>
      </c>
      <c r="AQ128">
        <f t="shared" si="13"/>
        <v>0.86857142857142855</v>
      </c>
      <c r="AR128">
        <f t="shared" si="13"/>
        <v>0.8214285714285714</v>
      </c>
      <c r="AS128">
        <f t="shared" si="13"/>
        <v>0.80714285714285716</v>
      </c>
    </row>
    <row r="129" spans="1:45" ht="15" x14ac:dyDescent="0.25">
      <c r="A129" s="19" t="s">
        <v>178</v>
      </c>
      <c r="B129" s="3" t="s">
        <v>136</v>
      </c>
      <c r="C129" s="116">
        <f>IF(ISNUMBER('2013'!C129),(1-PRODUCT('2013'!C129,0.1)),"XXX")</f>
        <v>0.61</v>
      </c>
      <c r="D129" s="116">
        <f>IFERROR(IF((LOG(100*'2013'!D129+1)/LOG(100+1))&gt;1,0,(1-(LOG(100*'2013'!D129+1)/LOG(100+1)))), 1)</f>
        <v>1</v>
      </c>
      <c r="E129" s="132">
        <f>IF(ISNUMBER('2013'!E129),IF(('2013'!E129/100)&gt;1,1,'2013'!E129/100),"XXX")</f>
        <v>0.78833333333333344</v>
      </c>
      <c r="F129" s="116">
        <f>IF(ISNUMBER('2013'!F129),(1-(('2013'!F129-1)/4)),"XXX")</f>
        <v>1</v>
      </c>
      <c r="G129" s="116">
        <f>IF(ISNUMBER('2013'!G129),(1-('2013'!G129/10)),"XXX")</f>
        <v>0.7</v>
      </c>
      <c r="H129" s="221">
        <f t="shared" si="7"/>
        <v>0.81966666666666677</v>
      </c>
      <c r="I129" s="132">
        <f>IF(ISNUMBER('2013'!H129),'2013'!H129,"XXX")</f>
        <v>0.58857142857142852</v>
      </c>
      <c r="J129" s="116">
        <f>IF(ISNUMBER('2013'!I129),'2013'!I129,"XXX")</f>
        <v>0.52216499999999999</v>
      </c>
      <c r="K129" s="116">
        <f>IF(ISNUMBER('2013'!J129),IF(('2013'!J129/5)&gt;1,1,'2013'!J129/5),"XXX")</f>
        <v>0.48658800000000008</v>
      </c>
      <c r="L129" s="132">
        <f>IF(ISNUMBER('2013'!K129),'2013'!K129,"XXX")</f>
        <v>0.61142857142857143</v>
      </c>
      <c r="M129" s="116">
        <f>IF(ISNUMBER('2013'!L129),IF(('2013'!L129/5)&gt;1,1,'2013'!L129/5),"XXX")</f>
        <v>1</v>
      </c>
      <c r="N129" s="116">
        <f>IF(ISNUMBER('2013'!M129),(1-('2013'!M129/100)),"XXX")</f>
        <v>0.76678350449999999</v>
      </c>
      <c r="O129" s="116">
        <f>IF(ISNUMBER('2013'!N129),IF(('2013'!N129/10)&gt;1,1,'2013'!N129/10),"XXX")</f>
        <v>1</v>
      </c>
      <c r="P129" s="222">
        <f>IF(ISNUMBER('2013'!O129),('2013'!O129/100),"XXX")</f>
        <v>1</v>
      </c>
      <c r="Q129" s="222">
        <f>'2013'!P129</f>
        <v>0.29588358402252196</v>
      </c>
      <c r="R129" s="222">
        <f>IF(ISNUMBER('2013'!Q129),('2013'!Q129/100),"XXX")</f>
        <v>0.7</v>
      </c>
      <c r="S129" s="222">
        <f>IF(ISNUMBER('2013'!R129),('2013'!R129/100),"XXX")</f>
        <v>0.84387919999999994</v>
      </c>
      <c r="T129" s="116">
        <f>IF(ISNUMBER('2013'!S129),(1-('2013'!S129/100)),"XXX")</f>
        <v>1</v>
      </c>
      <c r="U129" s="132">
        <f>IF(ISNUMBER('2013'!T129),'2013'!T129,"XXX")</f>
        <v>0.55285714285714282</v>
      </c>
      <c r="V129" s="132">
        <f>IF(ISNUMBER('2013'!U129),'2013'!U129,"XXX")</f>
        <v>0.32785714285714285</v>
      </c>
      <c r="W129" s="132">
        <f>IF(ISNUMBER('2013'!V129),'2013'!V129,"XXX")</f>
        <v>0.58714285714285719</v>
      </c>
      <c r="X129" s="132">
        <f>IF(ISNUMBER('2013'!W129),'2013'!W129,"XXX")</f>
        <v>0.37857142857142856</v>
      </c>
      <c r="Y129" s="172">
        <f t="shared" si="8"/>
        <v>0.66635799124694328</v>
      </c>
      <c r="Z129" s="116">
        <f>'2013'!X129</f>
        <v>0.83599999999999997</v>
      </c>
      <c r="AA129" s="132">
        <f>('2013'!Y129+2.5)/5</f>
        <v>0.70316302779999995</v>
      </c>
      <c r="AB129" s="216">
        <f t="shared" si="9"/>
        <v>0.76958151389999996</v>
      </c>
      <c r="AC129" s="6"/>
      <c r="AE129">
        <f t="shared" si="13"/>
        <v>0.55536821428571426</v>
      </c>
      <c r="AF129">
        <f t="shared" si="13"/>
        <v>0.50437650000000001</v>
      </c>
      <c r="AG129">
        <f t="shared" si="13"/>
        <v>0.54900828571428573</v>
      </c>
      <c r="AH129">
        <f t="shared" si="13"/>
        <v>0.80571428571428572</v>
      </c>
      <c r="AI129">
        <f t="shared" si="13"/>
        <v>0.88339175225</v>
      </c>
      <c r="AJ129">
        <f t="shared" si="13"/>
        <v>0.88339175225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0.77642857142857147</v>
      </c>
      <c r="AQ129">
        <f t="shared" si="13"/>
        <v>0.44035714285714284</v>
      </c>
      <c r="AR129">
        <f t="shared" si="13"/>
        <v>0.45750000000000002</v>
      </c>
      <c r="AS129">
        <f t="shared" si="13"/>
        <v>0.48285714285714287</v>
      </c>
    </row>
    <row r="130" spans="1:45" ht="15" x14ac:dyDescent="0.25">
      <c r="A130" s="19" t="s">
        <v>137</v>
      </c>
      <c r="B130" s="3" t="s">
        <v>137</v>
      </c>
      <c r="C130" s="116">
        <f>IF(ISNUMBER('2013'!C130),(1-PRODUCT('2013'!C130,0.1)),"XXX")</f>
        <v>0.77</v>
      </c>
      <c r="D130" s="116">
        <f>IFERROR(IF((LOG(100*'2013'!D130+1)/LOG(100+1))&gt;1,0,(1-(LOG(100*'2013'!D130+1)/LOG(100+1)))), 1)</f>
        <v>1</v>
      </c>
      <c r="E130" s="132">
        <f>IF(ISNUMBER('2013'!E130),IF(('2013'!E130/100)&gt;1,1,'2013'!E130/100),"XXX")</f>
        <v>0.96500000000000019</v>
      </c>
      <c r="F130" s="116">
        <f>IF(ISNUMBER('2013'!F130),(1-(('2013'!F130-1)/4)),"XXX")</f>
        <v>1</v>
      </c>
      <c r="G130" s="116">
        <f>IF(ISNUMBER('2013'!G130),(1-('2013'!G130/10)),"XXX")</f>
        <v>0.75</v>
      </c>
      <c r="H130" s="221">
        <f t="shared" si="7"/>
        <v>0.89700000000000002</v>
      </c>
      <c r="I130" s="132">
        <f>IF(ISNUMBER('2013'!H130),'2013'!H130,"XXX")</f>
        <v>0.7014285714285714</v>
      </c>
      <c r="J130" s="116">
        <f>IF(ISNUMBER('2013'!I130),'2013'!I130,"XXX")</f>
        <v>0.63508999999999993</v>
      </c>
      <c r="K130" s="116">
        <f>IF(ISNUMBER('2013'!J130),IF(('2013'!J130/5)&gt;1,1,'2013'!J130/5),"XXX")</f>
        <v>0.68960600000000005</v>
      </c>
      <c r="L130" s="132">
        <f>IF(ISNUMBER('2013'!K130),'2013'!K130,"XXX")</f>
        <v>0.73000000000000009</v>
      </c>
      <c r="M130" s="116">
        <f>IF(ISNUMBER('2013'!L130),IF(('2013'!L130/5)&gt;1,1,'2013'!L130/5),"XXX")</f>
        <v>1</v>
      </c>
      <c r="N130" s="116">
        <f>IF(ISNUMBER('2013'!M130),(1-('2013'!M130/100)),"XXX")</f>
        <v>0.87545135500000004</v>
      </c>
      <c r="O130" s="116">
        <f>IF(ISNUMBER('2013'!N130),IF(('2013'!N130/10)&gt;1,1,'2013'!N130/10),"XXX")</f>
        <v>1</v>
      </c>
      <c r="P130" s="222">
        <f>IF(ISNUMBER('2013'!O130),('2013'!O130/100),"XXX")</f>
        <v>1</v>
      </c>
      <c r="Q130" s="222" t="str">
        <f>'2013'!P130</f>
        <v>XXX</v>
      </c>
      <c r="R130" s="222">
        <f>IF(ISNUMBER('2013'!Q130),('2013'!Q130/100),"XXX")</f>
        <v>1</v>
      </c>
      <c r="S130" s="222">
        <f>IF(ISNUMBER('2013'!R130),('2013'!R130/100),"XXX")</f>
        <v>0.83122600000000002</v>
      </c>
      <c r="T130" s="116">
        <f>IF(ISNUMBER('2013'!S130),(1-('2013'!S130/100)),"XXX")</f>
        <v>1</v>
      </c>
      <c r="U130" s="132">
        <f>IF(ISNUMBER('2013'!T130),'2013'!T130,"XXX")</f>
        <v>0.60428571428571431</v>
      </c>
      <c r="V130" s="132">
        <f>IF(ISNUMBER('2013'!U130),'2013'!U130,"XXX")</f>
        <v>0.45500000000000002</v>
      </c>
      <c r="W130" s="132">
        <f>IF(ISNUMBER('2013'!V130),'2013'!V130,"XXX")</f>
        <v>0.63428571428571434</v>
      </c>
      <c r="X130" s="132">
        <f>IF(ISNUMBER('2013'!W130),'2013'!W130,"XXX")</f>
        <v>0.41142857142857142</v>
      </c>
      <c r="Y130" s="172">
        <f t="shared" si="8"/>
        <v>0.78548762040178577</v>
      </c>
      <c r="Z130" s="116">
        <f>'2013'!X130</f>
        <v>0.86299999999999999</v>
      </c>
      <c r="AA130" s="132">
        <f>('2013'!Y130+2.5)/5</f>
        <v>0.71143188479999997</v>
      </c>
      <c r="AB130" s="216">
        <f t="shared" si="9"/>
        <v>0.78721594240000003</v>
      </c>
      <c r="AC130" s="6"/>
      <c r="AE130">
        <f t="shared" si="13"/>
        <v>0.66825928571428572</v>
      </c>
      <c r="AF130">
        <f t="shared" si="13"/>
        <v>0.66234799999999994</v>
      </c>
      <c r="AG130">
        <f t="shared" si="13"/>
        <v>0.70980300000000007</v>
      </c>
      <c r="AH130">
        <f t="shared" si="13"/>
        <v>0.86499999999999999</v>
      </c>
      <c r="AI130">
        <f t="shared" si="13"/>
        <v>0.93772567750000002</v>
      </c>
      <c r="AJ130">
        <f t="shared" si="13"/>
        <v>0.93772567750000002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0.80214285714285716</v>
      </c>
      <c r="AQ130">
        <f t="shared" si="13"/>
        <v>0.52964285714285719</v>
      </c>
      <c r="AR130">
        <f t="shared" si="13"/>
        <v>0.54464285714285721</v>
      </c>
      <c r="AS130">
        <f t="shared" si="13"/>
        <v>0.52285714285714291</v>
      </c>
    </row>
    <row r="131" spans="1:45" ht="15" x14ac:dyDescent="0.25">
      <c r="A131" s="19" t="s">
        <v>138</v>
      </c>
      <c r="B131" s="3" t="s">
        <v>138</v>
      </c>
      <c r="C131" s="116">
        <f>IF(ISNUMBER('2013'!C131),(1-PRODUCT('2013'!C131,0.1)),"XXX")</f>
        <v>0.71</v>
      </c>
      <c r="D131" s="116">
        <f>IFERROR(IF((LOG(100*'2013'!D131+1)/LOG(100+1))&gt;1,0,(1-(LOG(100*'2013'!D131+1)/LOG(100+1)))), 1)</f>
        <v>1</v>
      </c>
      <c r="E131" s="132">
        <f>IF(ISNUMBER('2013'!E131),IF(('2013'!E131/100)&gt;1,1,'2013'!E131/100),"XXX")</f>
        <v>0.69666666666666677</v>
      </c>
      <c r="F131" s="116">
        <f>IF(ISNUMBER('2013'!F131),(1-(('2013'!F131-1)/4)),"XXX")</f>
        <v>0.5</v>
      </c>
      <c r="G131" s="116">
        <f>IF(ISNUMBER('2013'!G131),(1-('2013'!G131/10)),"XXX")</f>
        <v>0.57999999999999996</v>
      </c>
      <c r="H131" s="221">
        <f t="shared" si="7"/>
        <v>0.69733333333333336</v>
      </c>
      <c r="I131" s="132">
        <f>IF(ISNUMBER('2013'!H131),'2013'!H131,"XXX")</f>
        <v>0.59</v>
      </c>
      <c r="J131" s="116">
        <f>IF(ISNUMBER('2013'!I131),'2013'!I131,"XXX")</f>
        <v>0.28398999999999996</v>
      </c>
      <c r="K131" s="116">
        <f>IF(ISNUMBER('2013'!J131),IF(('2013'!J131/5)&gt;1,1,'2013'!J131/5),"XXX")</f>
        <v>0.89422400000000002</v>
      </c>
      <c r="L131" s="132">
        <f>IF(ISNUMBER('2013'!K131),'2013'!K131,"XXX")</f>
        <v>0.33285714285714285</v>
      </c>
      <c r="M131" s="116">
        <f>IF(ISNUMBER('2013'!L131),IF(('2013'!L131/5)&gt;1,1,'2013'!L131/5),"XXX")</f>
        <v>0.90598640400000008</v>
      </c>
      <c r="N131" s="116">
        <f>IF(ISNUMBER('2013'!M131),(1-('2013'!M131/100)),"XXX")</f>
        <v>0.92389952180000001</v>
      </c>
      <c r="O131" s="116">
        <f>IF(ISNUMBER('2013'!N131),IF(('2013'!N131/10)&gt;1,1,'2013'!N131/10),"XXX")</f>
        <v>1</v>
      </c>
      <c r="P131" s="222">
        <f>IF(ISNUMBER('2013'!O131),('2013'!O131/100),"XXX")</f>
        <v>0.81400000000000006</v>
      </c>
      <c r="Q131" s="222">
        <f>'2013'!P131</f>
        <v>0.99075117111206057</v>
      </c>
      <c r="R131" s="222">
        <f>IF(ISNUMBER('2013'!Q131),('2013'!Q131/100),"XXX")</f>
        <v>0.35600000000000004</v>
      </c>
      <c r="S131" s="222">
        <f>IF(ISNUMBER('2013'!R131),('2013'!R131/100),"XXX")</f>
        <v>0.85135040000000006</v>
      </c>
      <c r="T131" s="116">
        <f>IF(ISNUMBER('2013'!S131),(1-('2013'!S131/100)),"XXX")</f>
        <v>0.93410000000000004</v>
      </c>
      <c r="U131" s="132">
        <f>IF(ISNUMBER('2013'!T131),'2013'!T131,"XXX")</f>
        <v>0.79571428571428571</v>
      </c>
      <c r="V131" s="132">
        <f>IF(ISNUMBER('2013'!U131),'2013'!U131,"XXX")</f>
        <v>0.51500000000000001</v>
      </c>
      <c r="W131" s="132">
        <f>IF(ISNUMBER('2013'!V131),'2013'!V131,"XXX")</f>
        <v>0.70428571428571429</v>
      </c>
      <c r="X131" s="132">
        <f>IF(ISNUMBER('2013'!W131),'2013'!W131,"XXX")</f>
        <v>0.59428571428571431</v>
      </c>
      <c r="Y131" s="172">
        <f t="shared" si="8"/>
        <v>0.71790277212843234</v>
      </c>
      <c r="Z131" s="116">
        <f>'2013'!X131</f>
        <v>0.76600000000000001</v>
      </c>
      <c r="AA131" s="132">
        <f>('2013'!Y131+2.5)/5</f>
        <v>0.63310750719999997</v>
      </c>
      <c r="AB131" s="216">
        <f t="shared" si="9"/>
        <v>0.69955375360000005</v>
      </c>
      <c r="AC131" s="6"/>
      <c r="AE131">
        <f t="shared" si="13"/>
        <v>0.43699499999999997</v>
      </c>
      <c r="AF131">
        <f t="shared" si="13"/>
        <v>0.58910700000000005</v>
      </c>
      <c r="AG131">
        <f t="shared" si="13"/>
        <v>0.61354057142857144</v>
      </c>
      <c r="AH131">
        <f t="shared" si="13"/>
        <v>0.61942177342857141</v>
      </c>
      <c r="AI131">
        <f t="shared" si="13"/>
        <v>0.9149429629000001</v>
      </c>
      <c r="AJ131">
        <f t="shared" si="13"/>
        <v>0.96194976090000006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0.89272520000000011</v>
      </c>
      <c r="AP131">
        <f t="shared" si="13"/>
        <v>0.86490714285714287</v>
      </c>
      <c r="AQ131">
        <f t="shared" si="13"/>
        <v>0.65535714285714286</v>
      </c>
      <c r="AR131">
        <f t="shared" si="13"/>
        <v>0.60964285714285715</v>
      </c>
      <c r="AS131">
        <f t="shared" si="13"/>
        <v>0.64928571428571424</v>
      </c>
    </row>
    <row r="132" spans="1:45" ht="15" x14ac:dyDescent="0.25">
      <c r="A132" s="19" t="s">
        <v>139</v>
      </c>
      <c r="B132" s="3" t="s">
        <v>139</v>
      </c>
      <c r="C132" s="116">
        <f>IF(ISNUMBER('2013'!C132),(1-PRODUCT('2013'!C132,0.1)),"XXX")</f>
        <v>0</v>
      </c>
      <c r="D132" s="116">
        <f>IFERROR(IF((LOG(100*'2013'!D132+1)/LOG(100+1))&gt;1,0,(1-(LOG(100*'2013'!D132+1)/LOG(100+1)))), 1)</f>
        <v>5.0463872677300237E-2</v>
      </c>
      <c r="E132" s="132" t="str">
        <f>IF(ISNUMBER('2013'!E132),IF(('2013'!E132/100)&gt;1,1,'2013'!E132/100),"XXX")</f>
        <v>XXX</v>
      </c>
      <c r="F132" s="116">
        <f>IF(ISNUMBER('2013'!F132),(1-(('2013'!F132-1)/4)),"XXX")</f>
        <v>0</v>
      </c>
      <c r="G132" s="116">
        <f>IF(ISNUMBER('2013'!G132),(1-('2013'!G132/10)),"XXX")</f>
        <v>6.9999999999999951E-2</v>
      </c>
      <c r="H132" s="221">
        <f t="shared" ref="H132:H156" si="14">AVERAGE(C132:G132)</f>
        <v>3.0115968169325047E-2</v>
      </c>
      <c r="I132" s="132" t="str">
        <f>IF(ISNUMBER('2013'!H132),'2013'!H132,"XXX")</f>
        <v>XXX</v>
      </c>
      <c r="J132" s="116">
        <f>IF(ISNUMBER('2013'!I132),'2013'!I132,"XXX")</f>
        <v>4.3295E-2</v>
      </c>
      <c r="K132" s="116">
        <f>IF(ISNUMBER('2013'!J132),IF(('2013'!J132/5)&gt;1,1,'2013'!J132/5),"XXX")</f>
        <v>0.14973999999999998</v>
      </c>
      <c r="L132" s="132" t="str">
        <f>IF(ISNUMBER('2013'!K132),'2013'!K132,"XXX")</f>
        <v>XXX</v>
      </c>
      <c r="M132" s="116">
        <f>IF(ISNUMBER('2013'!L132),IF(('2013'!L132/5)&gt;1,1,'2013'!L132/5),"XXX")</f>
        <v>0.13907366999999998</v>
      </c>
      <c r="N132" s="116">
        <f>IF(ISNUMBER('2013'!M132),(1-('2013'!M132/100)),"XXX")</f>
        <v>0.80807186129999997</v>
      </c>
      <c r="O132" s="116" t="str">
        <f>IF(ISNUMBER('2013'!N132),IF(('2013'!N132/10)&gt;1,1,'2013'!N132/10),"XXX")</f>
        <v>XXX</v>
      </c>
      <c r="P132" s="222">
        <f>IF(ISNUMBER('2013'!O132),('2013'!O132/100),"XXX")</f>
        <v>0</v>
      </c>
      <c r="Q132" s="222" t="str">
        <f>'2013'!P132</f>
        <v>XXX</v>
      </c>
      <c r="R132" s="222">
        <f>IF(ISNUMBER('2013'!Q132),('2013'!Q132/100),"XXX")</f>
        <v>0.16399999999999998</v>
      </c>
      <c r="S132" s="222">
        <f>IF(ISNUMBER('2013'!R132),('2013'!R132/100),"XXX")</f>
        <v>9.5958760000000004E-2</v>
      </c>
      <c r="T132" s="116" t="str">
        <f>IF(ISNUMBER('2013'!S132),(1-('2013'!S132/100)),"XXX")</f>
        <v>XXX</v>
      </c>
      <c r="U132" s="132" t="str">
        <f>IF(ISNUMBER('2013'!T132),'2013'!T132,"XXX")</f>
        <v>XXX</v>
      </c>
      <c r="V132" s="132" t="str">
        <f>IF(ISNUMBER('2013'!U132),'2013'!U132,"XXX")</f>
        <v>XXX</v>
      </c>
      <c r="W132" s="132" t="str">
        <f>IF(ISNUMBER('2013'!V132),'2013'!V132,"XXX")</f>
        <v>XXX</v>
      </c>
      <c r="X132" s="132" t="str">
        <f>IF(ISNUMBER('2013'!W132),'2013'!W132,"XXX")</f>
        <v>XXX</v>
      </c>
      <c r="Y132" s="172">
        <f t="shared" si="8"/>
        <v>0.154427754275</v>
      </c>
      <c r="Z132" s="116">
        <f>'2013'!X132</f>
        <v>0.186</v>
      </c>
      <c r="AA132" s="132">
        <f>('2013'!Y132+2.5)/5</f>
        <v>0.23424541959999998</v>
      </c>
      <c r="AB132" s="216">
        <f t="shared" ref="AB132:AB156" si="15">AVERAGE(Z132:AA132)</f>
        <v>0.21012270979999997</v>
      </c>
      <c r="AC132" s="6"/>
      <c r="AE132">
        <f t="shared" ref="AE132" si="16">IF(ISNUMBER(AVERAGE(I132:J132)),AVERAGE(I132:J132),"XXX")</f>
        <v>4.3295E-2</v>
      </c>
      <c r="AF132">
        <f t="shared" ref="AF132" si="17">IF(ISNUMBER(AVERAGE(J132:K132)),AVERAGE(J132:K132),"XXX")</f>
        <v>9.6517499999999992E-2</v>
      </c>
      <c r="AG132">
        <f t="shared" ref="AG132" si="18">IF(ISNUMBER(AVERAGE(K132:L132)),AVERAGE(K132:L132),"XXX")</f>
        <v>0.14973999999999998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0.12997937999999998</v>
      </c>
      <c r="AO132">
        <f t="shared" ref="AO132" si="26">IF(ISNUMBER(AVERAGE(S132:T132)),AVERAGE(S132:T132),"XXX")</f>
        <v>9.5958760000000004E-2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</row>
    <row r="133" spans="1:45" ht="15" x14ac:dyDescent="0.25">
      <c r="A133" s="19" t="s">
        <v>140</v>
      </c>
      <c r="B133" s="3" t="s">
        <v>140</v>
      </c>
      <c r="C133" s="116">
        <f>IF(ISNUMBER('2013'!C133),(1-PRODUCT('2013'!C133,0.1)),"XXX")</f>
        <v>0.8</v>
      </c>
      <c r="D133" s="116">
        <f>IFERROR(IF((LOG(100*'2013'!D133+1)/LOG(100+1))&gt;1,0,(1-(LOG(100*'2013'!D133+1)/LOG(100+1)))), 1)</f>
        <v>1</v>
      </c>
      <c r="E133" s="132">
        <f>IF(ISNUMBER('2013'!E133),IF(('2013'!E133/100)&gt;1,1,'2013'!E133/100),"XXX")</f>
        <v>0.92833333333333345</v>
      </c>
      <c r="F133" s="116">
        <f>IF(ISNUMBER('2013'!F133),(1-(('2013'!F133-1)/4)),"XXX")</f>
        <v>0.75</v>
      </c>
      <c r="G133" s="116">
        <f>IF(ISNUMBER('2013'!G133),(1-('2013'!G133/10)),"XXX")</f>
        <v>0.78</v>
      </c>
      <c r="H133" s="221">
        <f t="shared" si="14"/>
        <v>0.85166666666666679</v>
      </c>
      <c r="I133" s="132">
        <f>IF(ISNUMBER('2013'!H133),'2013'!H133,"XXX")</f>
        <v>0.85285714285714276</v>
      </c>
      <c r="J133" s="116">
        <f>IF(ISNUMBER('2013'!I133),'2013'!I133,"XXX")</f>
        <v>0.64733499999999999</v>
      </c>
      <c r="K133" s="116">
        <f>IF(ISNUMBER('2013'!J133),IF(('2013'!J133/5)&gt;1,1,'2013'!J133/5),"XXX")</f>
        <v>0.56563399999999997</v>
      </c>
      <c r="L133" s="132">
        <f>IF(ISNUMBER('2013'!K133),'2013'!K133,"XXX")</f>
        <v>0.57285714285714284</v>
      </c>
      <c r="M133" s="116">
        <f>IF(ISNUMBER('2013'!L133),IF(('2013'!L133/5)&gt;1,1,'2013'!L133/5),"XXX")</f>
        <v>1</v>
      </c>
      <c r="N133" s="116">
        <f>IF(ISNUMBER('2013'!M133),(1-('2013'!M133/100)),"XXX")</f>
        <v>0.772264595</v>
      </c>
      <c r="O133" s="116">
        <f>IF(ISNUMBER('2013'!N133),IF(('2013'!N133/10)&gt;1,1,'2013'!N133/10),"XXX")</f>
        <v>1</v>
      </c>
      <c r="P133" s="222">
        <f>IF(ISNUMBER('2013'!O133),('2013'!O133/100),"XXX")</f>
        <v>0.65099999999999991</v>
      </c>
      <c r="Q133" s="222" t="str">
        <f>'2013'!P133</f>
        <v>XXX</v>
      </c>
      <c r="R133" s="222">
        <f>IF(ISNUMBER('2013'!Q133),('2013'!Q133/100),"XXX")</f>
        <v>0.45</v>
      </c>
      <c r="S133" s="222">
        <f>IF(ISNUMBER('2013'!R133),('2013'!R133/100),"XXX")</f>
        <v>0.82140500000000005</v>
      </c>
      <c r="T133" s="116">
        <f>IF(ISNUMBER('2013'!S133),(1-('2013'!S133/100)),"XXX")</f>
        <v>1</v>
      </c>
      <c r="U133" s="132">
        <f>IF(ISNUMBER('2013'!T133),'2013'!T133,"XXX")</f>
        <v>0.63714285714285712</v>
      </c>
      <c r="V133" s="132">
        <f>IF(ISNUMBER('2013'!U133),'2013'!U133,"XXX")</f>
        <v>0.48928571428571427</v>
      </c>
      <c r="W133" s="132">
        <f>IF(ISNUMBER('2013'!V133),'2013'!V133,"XXX")</f>
        <v>0.61857142857142855</v>
      </c>
      <c r="X133" s="132">
        <f>IF(ISNUMBER('2013'!W133),'2013'!W133,"XXX")</f>
        <v>0.47285714285714286</v>
      </c>
      <c r="Y133" s="172">
        <f t="shared" ref="Y133:Y156" si="31">AVERAGE(AE133,AG133,AI133,AK133,AM133,AO133,AQ133,AS133)</f>
        <v>0.68757562647321424</v>
      </c>
      <c r="Z133" s="116">
        <f>'2013'!X133</f>
        <v>0.874</v>
      </c>
      <c r="AA133" s="132">
        <f>('2013'!Y133+2.5)/5</f>
        <v>0.70888903140000004</v>
      </c>
      <c r="AB133" s="216">
        <f t="shared" si="15"/>
        <v>0.79144451570000007</v>
      </c>
      <c r="AC133" s="6"/>
      <c r="AE133">
        <f t="shared" ref="AE133:AS149" si="32">IF(ISNUMBER(AVERAGE(I133:J133)),AVERAGE(I133:J133),"XXX")</f>
        <v>0.75009607142857138</v>
      </c>
      <c r="AF133">
        <f t="shared" si="32"/>
        <v>0.60648449999999998</v>
      </c>
      <c r="AG133">
        <f t="shared" si="32"/>
        <v>0.56924557142857135</v>
      </c>
      <c r="AH133">
        <f t="shared" si="32"/>
        <v>0.78642857142857148</v>
      </c>
      <c r="AI133">
        <f t="shared" si="32"/>
        <v>0.8861322975</v>
      </c>
      <c r="AJ133">
        <f t="shared" si="32"/>
        <v>0.8861322975</v>
      </c>
      <c r="AK133">
        <f t="shared" si="32"/>
        <v>0.8254999999999999</v>
      </c>
      <c r="AL133">
        <f t="shared" si="32"/>
        <v>0.65099999999999991</v>
      </c>
      <c r="AM133">
        <f t="shared" si="32"/>
        <v>0.45</v>
      </c>
      <c r="AN133">
        <f t="shared" si="32"/>
        <v>0.63570250000000006</v>
      </c>
      <c r="AO133">
        <f t="shared" si="32"/>
        <v>0.91070249999999997</v>
      </c>
      <c r="AP133">
        <f t="shared" si="32"/>
        <v>0.81857142857142851</v>
      </c>
      <c r="AQ133">
        <f t="shared" si="32"/>
        <v>0.56321428571428567</v>
      </c>
      <c r="AR133">
        <f t="shared" si="32"/>
        <v>0.55392857142857144</v>
      </c>
      <c r="AS133">
        <f t="shared" si="32"/>
        <v>0.54571428571428571</v>
      </c>
    </row>
    <row r="134" spans="1:45" ht="15" x14ac:dyDescent="0.25">
      <c r="A134" s="19" t="s">
        <v>141</v>
      </c>
      <c r="B134" s="3" t="s">
        <v>141</v>
      </c>
      <c r="C134" s="116">
        <f>IF(ISNUMBER('2013'!C134),(1-PRODUCT('2013'!C134,0.1)),"XXX")</f>
        <v>0.31999999999999995</v>
      </c>
      <c r="D134" s="116">
        <f>IFERROR(IF((LOG(100*'2013'!D134+1)/LOG(100+1))&gt;1,0,(1-(LOG(100*'2013'!D134+1)/LOG(100+1)))), 1)</f>
        <v>1</v>
      </c>
      <c r="E134" s="132">
        <f>IF(ISNUMBER('2013'!E134),IF(('2013'!E134/100)&gt;1,1,'2013'!E134/100),"XXX")</f>
        <v>0.85833333333333339</v>
      </c>
      <c r="F134" s="116">
        <f>IF(ISNUMBER('2013'!F134),(1-(('2013'!F134-1)/4)),"XXX")</f>
        <v>0.25</v>
      </c>
      <c r="G134" s="116">
        <f>IF(ISNUMBER('2013'!G134),(1-('2013'!G134/10)),"XXX")</f>
        <v>9.9999999999999978E-2</v>
      </c>
      <c r="H134" s="221">
        <f t="shared" si="14"/>
        <v>0.50566666666666671</v>
      </c>
      <c r="I134" s="132">
        <f>IF(ISNUMBER('2013'!H134),'2013'!H134,"XXX")</f>
        <v>0.5714285714285714</v>
      </c>
      <c r="J134" s="116">
        <f>IF(ISNUMBER('2013'!I134),'2013'!I134,"XXX")</f>
        <v>0.213175</v>
      </c>
      <c r="K134" s="116">
        <f>IF(ISNUMBER('2013'!J134),IF(('2013'!J134/5)&gt;1,1,'2013'!J134/5),"XXX")</f>
        <v>0.22345600000000002</v>
      </c>
      <c r="L134" s="132">
        <f>IF(ISNUMBER('2013'!K134),'2013'!K134,"XXX")</f>
        <v>0.66285714285714281</v>
      </c>
      <c r="M134" s="116">
        <f>IF(ISNUMBER('2013'!L134),IF(('2013'!L134/5)&gt;1,1,'2013'!L134/5),"XXX")</f>
        <v>0.347625136</v>
      </c>
      <c r="N134" s="116">
        <f>IF(ISNUMBER('2013'!M134),(1-('2013'!M134/100)),"XXX")</f>
        <v>0.51066242220000002</v>
      </c>
      <c r="O134" s="116">
        <f>IF(ISNUMBER('2013'!N134),IF(('2013'!N134/10)&gt;1,1,'2013'!N134/10),"XXX")</f>
        <v>0.84562087931724206</v>
      </c>
      <c r="P134" s="222">
        <f>IF(ISNUMBER('2013'!O134),('2013'!O134/100),"XXX")</f>
        <v>0.252</v>
      </c>
      <c r="Q134" s="222">
        <f>'2013'!P134</f>
        <v>0.10237623453140259</v>
      </c>
      <c r="R134" s="222">
        <f>IF(ISNUMBER('2013'!Q134),('2013'!Q134/100),"XXX")</f>
        <v>4.4000000000000004E-2</v>
      </c>
      <c r="S134" s="222">
        <f>IF(ISNUMBER('2013'!R134),('2013'!R134/100),"XXX")</f>
        <v>0.55713550000000001</v>
      </c>
      <c r="T134" s="116">
        <f>IF(ISNUMBER('2013'!S134),(1-('2013'!S134/100)),"XXX")</f>
        <v>0.98660000000000003</v>
      </c>
      <c r="U134" s="132">
        <f>IF(ISNUMBER('2013'!T134),'2013'!T134,"XXX")</f>
        <v>0.59714285714285709</v>
      </c>
      <c r="V134" s="132">
        <f>IF(ISNUMBER('2013'!U134),'2013'!U134,"XXX")</f>
        <v>0.47000000000000003</v>
      </c>
      <c r="W134" s="132">
        <f>IF(ISNUMBER('2013'!V134),'2013'!V134,"XXX")</f>
        <v>0.65857142857142859</v>
      </c>
      <c r="X134" s="132">
        <f>IF(ISNUMBER('2013'!W134),'2013'!W134,"XXX")</f>
        <v>0.56714285714285717</v>
      </c>
      <c r="Y134" s="172">
        <f t="shared" si="31"/>
        <v>0.47561212682446885</v>
      </c>
      <c r="Z134" s="116">
        <f>'2013'!X134</f>
        <v>0.45900000000000002</v>
      </c>
      <c r="AA134" s="132">
        <f>('2013'!Y134+2.5)/5</f>
        <v>0.3998341084</v>
      </c>
      <c r="AB134" s="216">
        <f t="shared" si="15"/>
        <v>0.42941705419999998</v>
      </c>
      <c r="AC134" s="6"/>
      <c r="AE134">
        <f t="shared" si="32"/>
        <v>0.3923017857142857</v>
      </c>
      <c r="AF134">
        <f t="shared" si="32"/>
        <v>0.2183155</v>
      </c>
      <c r="AG134">
        <f t="shared" si="32"/>
        <v>0.4431565714285714</v>
      </c>
      <c r="AH134">
        <f t="shared" si="32"/>
        <v>0.50524113942857141</v>
      </c>
      <c r="AI134">
        <f t="shared" si="32"/>
        <v>0.42914377910000001</v>
      </c>
      <c r="AJ134">
        <f t="shared" si="32"/>
        <v>0.6781416507586211</v>
      </c>
      <c r="AK134">
        <f t="shared" si="32"/>
        <v>0.54881043965862109</v>
      </c>
      <c r="AL134">
        <f t="shared" si="32"/>
        <v>0.1771881172657013</v>
      </c>
      <c r="AM134">
        <f t="shared" si="32"/>
        <v>7.3188117265701291E-2</v>
      </c>
      <c r="AN134">
        <f t="shared" si="32"/>
        <v>0.30056775000000002</v>
      </c>
      <c r="AO134">
        <f t="shared" si="32"/>
        <v>0.77186774999999996</v>
      </c>
      <c r="AP134">
        <f t="shared" si="32"/>
        <v>0.79187142857142856</v>
      </c>
      <c r="AQ134">
        <f t="shared" si="32"/>
        <v>0.53357142857142859</v>
      </c>
      <c r="AR134">
        <f t="shared" si="32"/>
        <v>0.56428571428571428</v>
      </c>
      <c r="AS134">
        <f t="shared" si="32"/>
        <v>0.61285714285714288</v>
      </c>
    </row>
    <row r="135" spans="1:45" ht="15" x14ac:dyDescent="0.25">
      <c r="A135" s="19" t="s">
        <v>142</v>
      </c>
      <c r="B135" s="3" t="s">
        <v>142</v>
      </c>
      <c r="C135" s="116">
        <f>IF(ISNUMBER('2013'!C135),(1-PRODUCT('2013'!C135,0.1)),"XXX")</f>
        <v>0</v>
      </c>
      <c r="D135" s="116">
        <f>IFERROR(IF((LOG(100*'2013'!D135+1)/LOG(100+1))&gt;1,0,(1-(LOG(100*'2013'!D135+1)/LOG(100+1)))), 1)</f>
        <v>0.2916254722491971</v>
      </c>
      <c r="E135" s="132" t="str">
        <f>IF(ISNUMBER('2013'!E135),IF(('2013'!E135/100)&gt;1,1,'2013'!E135/100),"XXX")</f>
        <v>XXX</v>
      </c>
      <c r="F135" s="116">
        <f>IF(ISNUMBER('2013'!F135),(1-(('2013'!F135-1)/4)),"XXX")</f>
        <v>0</v>
      </c>
      <c r="G135" s="116">
        <f>IF(ISNUMBER('2013'!G135),(1-('2013'!G135/10)),"XXX")</f>
        <v>6.9999999999999951E-2</v>
      </c>
      <c r="H135" s="221">
        <f t="shared" si="14"/>
        <v>9.0406368062299264E-2</v>
      </c>
      <c r="I135" s="132" t="str">
        <f>IF(ISNUMBER('2013'!H135),'2013'!H135,"XXX")</f>
        <v>XXX</v>
      </c>
      <c r="J135" s="116">
        <f>IF(ISNUMBER('2013'!I135),'2013'!I135,"XXX")</f>
        <v>0.12856999999999999</v>
      </c>
      <c r="K135" s="116" t="str">
        <f>IF(ISNUMBER('2013'!J135),IF(('2013'!J135/5)&gt;1,1,'2013'!J135/5),"XXX")</f>
        <v>XXX</v>
      </c>
      <c r="L135" s="132" t="str">
        <f>IF(ISNUMBER('2013'!K135),'2013'!K135,"XXX")</f>
        <v>XXX</v>
      </c>
      <c r="M135" s="116">
        <f>IF(ISNUMBER('2013'!L135),IF(('2013'!L135/5)&gt;1,1,'2013'!L135/5),"XXX")</f>
        <v>0.23039009599999999</v>
      </c>
      <c r="N135" s="116">
        <f>IF(ISNUMBER('2013'!M135),(1-('2013'!M135/100)),"XXX")</f>
        <v>0.25165710450000001</v>
      </c>
      <c r="O135" s="116">
        <f>IF(ISNUMBER('2013'!N135),IF(('2013'!N135/10)&gt;1,1,'2013'!N135/10),"XXX")</f>
        <v>0.22748561434193268</v>
      </c>
      <c r="P135" s="222">
        <f>IF(ISNUMBER('2013'!O135),('2013'!O135/100),"XXX")</f>
        <v>0.11</v>
      </c>
      <c r="Q135" s="222">
        <f>'2013'!P135</f>
        <v>0.19439363479614258</v>
      </c>
      <c r="R135" s="222">
        <f>IF(ISNUMBER('2013'!Q135),('2013'!Q135/100),"XXX")</f>
        <v>7.4999999999999997E-2</v>
      </c>
      <c r="S135" s="222">
        <f>IF(ISNUMBER('2013'!R135),('2013'!R135/100),"XXX")</f>
        <v>0.4408202</v>
      </c>
      <c r="T135" s="116">
        <f>IF(ISNUMBER('2013'!S135),(1-('2013'!S135/100)),"XXX")</f>
        <v>0.91910000000000003</v>
      </c>
      <c r="U135" s="132" t="str">
        <f>IF(ISNUMBER('2013'!T135),'2013'!T135,"XXX")</f>
        <v>XXX</v>
      </c>
      <c r="V135" s="132" t="str">
        <f>IF(ISNUMBER('2013'!U135),'2013'!U135,"XXX")</f>
        <v>XXX</v>
      </c>
      <c r="W135" s="132" t="str">
        <f>IF(ISNUMBER('2013'!V135),'2013'!V135,"XXX")</f>
        <v>XXX</v>
      </c>
      <c r="X135" s="132" t="str">
        <f>IF(ISNUMBER('2013'!W135),'2013'!W135,"XXX")</f>
        <v>XXX</v>
      </c>
      <c r="Y135" s="172">
        <f t="shared" si="31"/>
        <v>0.27059866496380752</v>
      </c>
      <c r="Z135" s="116">
        <f>'2013'!X135</f>
        <v>0.23100000000000001</v>
      </c>
      <c r="AA135" s="132">
        <f>('2013'!Y135+2.5)/5</f>
        <v>0.16912841799999997</v>
      </c>
      <c r="AB135" s="216">
        <f t="shared" si="15"/>
        <v>0.20006420899999999</v>
      </c>
      <c r="AC135" s="6"/>
      <c r="AE135">
        <f t="shared" si="32"/>
        <v>0.12856999999999999</v>
      </c>
      <c r="AF135">
        <f t="shared" si="32"/>
        <v>0.12856999999999999</v>
      </c>
      <c r="AG135" t="str">
        <f t="shared" si="32"/>
        <v>XXX</v>
      </c>
      <c r="AH135">
        <f t="shared" si="32"/>
        <v>0.23039009599999999</v>
      </c>
      <c r="AI135">
        <f t="shared" si="32"/>
        <v>0.24102360025</v>
      </c>
      <c r="AJ135">
        <f t="shared" si="32"/>
        <v>0.23957135942096636</v>
      </c>
      <c r="AK135">
        <f t="shared" si="32"/>
        <v>0.16874280717096635</v>
      </c>
      <c r="AL135">
        <f t="shared" si="32"/>
        <v>0.15219681739807128</v>
      </c>
      <c r="AM135">
        <f t="shared" si="32"/>
        <v>0.13469681739807129</v>
      </c>
      <c r="AN135">
        <f t="shared" si="32"/>
        <v>0.25791009999999998</v>
      </c>
      <c r="AO135">
        <f t="shared" si="32"/>
        <v>0.67996009999999996</v>
      </c>
      <c r="AP135">
        <f t="shared" si="32"/>
        <v>0.91910000000000003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</row>
    <row r="136" spans="1:45" ht="15" x14ac:dyDescent="0.25">
      <c r="A136" s="19" t="s">
        <v>143</v>
      </c>
      <c r="B136" s="3" t="s">
        <v>143</v>
      </c>
      <c r="C136" s="116">
        <f>IF(ISNUMBER('2013'!C136),(1-PRODUCT('2013'!C136,0.1)),"XXX")</f>
        <v>0.9</v>
      </c>
      <c r="D136" s="116">
        <f>IFERROR(IF((LOG(100*'2013'!D136+1)/LOG(100+1))&gt;1,0,(1-(LOG(100*'2013'!D136+1)/LOG(100+1)))), 1)</f>
        <v>1</v>
      </c>
      <c r="E136" s="132">
        <f>IF(ISNUMBER('2013'!E136),IF(('2013'!E136/100)&gt;1,1,'2013'!E136/100),"XXX")</f>
        <v>0.98</v>
      </c>
      <c r="F136" s="116">
        <f>IF(ISNUMBER('2013'!F136),(1-(('2013'!F136-1)/4)),"XXX")</f>
        <v>1</v>
      </c>
      <c r="G136" s="116">
        <f>IF(ISNUMBER('2013'!G136),(1-('2013'!G136/10)),"XXX")</f>
        <v>0.87</v>
      </c>
      <c r="H136" s="221">
        <f t="shared" si="14"/>
        <v>0.95</v>
      </c>
      <c r="I136" s="132">
        <f>IF(ISNUMBER('2013'!H136),'2013'!H136,"XXX")</f>
        <v>0.79999999999999993</v>
      </c>
      <c r="J136" s="116">
        <f>IF(ISNUMBER('2013'!I136),'2013'!I136,"XXX")</f>
        <v>0.85453000000000001</v>
      </c>
      <c r="K136" s="116">
        <f>IF(ISNUMBER('2013'!J136),IF(('2013'!J136/5)&gt;1,1,'2013'!J136/5),"XXX")</f>
        <v>0.76586999999999994</v>
      </c>
      <c r="L136" s="132">
        <f>IF(ISNUMBER('2013'!K136),'2013'!K136,"XXX")</f>
        <v>0.71571428571428564</v>
      </c>
      <c r="M136" s="116">
        <f>IF(ISNUMBER('2013'!L136),IF(('2013'!L136/5)&gt;1,1,'2013'!L136/5),"XXX")</f>
        <v>1</v>
      </c>
      <c r="N136" s="116">
        <f>IF(ISNUMBER('2013'!M136),(1-('2013'!M136/100)),"XXX")</f>
        <v>0.85068813320000003</v>
      </c>
      <c r="O136" s="116">
        <f>IF(ISNUMBER('2013'!N136),IF(('2013'!N136/10)&gt;1,1,'2013'!N136/10),"XXX")</f>
        <v>1</v>
      </c>
      <c r="P136" s="222">
        <f>IF(ISNUMBER('2013'!O136),('2013'!O136/100),"XXX")</f>
        <v>1</v>
      </c>
      <c r="Q136" s="222">
        <f>'2013'!P136</f>
        <v>1</v>
      </c>
      <c r="R136" s="222">
        <f>IF(ISNUMBER('2013'!Q136),('2013'!Q136/100),"XXX")</f>
        <v>1</v>
      </c>
      <c r="S136" s="222">
        <f>IF(ISNUMBER('2013'!R136),('2013'!R136/100),"XXX")</f>
        <v>0.89408330000000003</v>
      </c>
      <c r="T136" s="116">
        <f>IF(ISNUMBER('2013'!S136),(1-('2013'!S136/100)),"XXX")</f>
        <v>1</v>
      </c>
      <c r="U136" s="132">
        <f>IF(ISNUMBER('2013'!T136),'2013'!T136,"XXX")</f>
        <v>0.8214285714285714</v>
      </c>
      <c r="V136" s="132">
        <f>IF(ISNUMBER('2013'!U136),'2013'!U136,"XXX")</f>
        <v>0.83000000000000007</v>
      </c>
      <c r="W136" s="132">
        <f>IF(ISNUMBER('2013'!V136),'2013'!V136,"XXX")</f>
        <v>0.7142857142857143</v>
      </c>
      <c r="X136" s="132">
        <f>IF(ISNUMBER('2013'!W136),'2013'!W136,"XXX")</f>
        <v>0.73428571428571421</v>
      </c>
      <c r="Y136" s="172">
        <f t="shared" si="31"/>
        <v>0.87380535743214283</v>
      </c>
      <c r="Z136" s="116">
        <f>'2013'!X136</f>
        <v>0.92600000000000005</v>
      </c>
      <c r="AA136" s="132">
        <f>('2013'!Y136+2.5)/5</f>
        <v>0.83953347200000006</v>
      </c>
      <c r="AB136" s="216">
        <f t="shared" si="15"/>
        <v>0.882766736</v>
      </c>
      <c r="AC136" s="6"/>
      <c r="AE136">
        <f t="shared" si="32"/>
        <v>0.82726499999999992</v>
      </c>
      <c r="AF136">
        <f t="shared" si="32"/>
        <v>0.81020000000000003</v>
      </c>
      <c r="AG136">
        <f t="shared" si="32"/>
        <v>0.74079214285714279</v>
      </c>
      <c r="AH136">
        <f t="shared" si="32"/>
        <v>0.85785714285714287</v>
      </c>
      <c r="AI136">
        <f t="shared" si="32"/>
        <v>0.92534406660000001</v>
      </c>
      <c r="AJ136">
        <f t="shared" si="32"/>
        <v>0.92534406660000001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0.94704165000000007</v>
      </c>
      <c r="AO136">
        <f t="shared" si="32"/>
        <v>0.94704165000000007</v>
      </c>
      <c r="AP136">
        <f t="shared" si="32"/>
        <v>0.9107142857142857</v>
      </c>
      <c r="AQ136">
        <f t="shared" si="32"/>
        <v>0.82571428571428573</v>
      </c>
      <c r="AR136">
        <f t="shared" si="32"/>
        <v>0.77214285714285724</v>
      </c>
      <c r="AS136">
        <f t="shared" si="32"/>
        <v>0.7242857142857142</v>
      </c>
    </row>
    <row r="137" spans="1:45" ht="15" x14ac:dyDescent="0.25">
      <c r="A137" s="19" t="s">
        <v>144</v>
      </c>
      <c r="B137" s="3" t="s">
        <v>144</v>
      </c>
      <c r="C137" s="116">
        <f>IF(ISNUMBER('2013'!C137),(1-PRODUCT('2013'!C137,0.1)),"XXX")</f>
        <v>0.86</v>
      </c>
      <c r="D137" s="116">
        <f>IFERROR(IF((LOG(100*'2013'!D137+1)/LOG(100+1))&gt;1,0,(1-(LOG(100*'2013'!D137+1)/LOG(100+1)))), 1)</f>
        <v>1</v>
      </c>
      <c r="E137" s="132">
        <f>IF(ISNUMBER('2013'!E137),IF(('2013'!E137/100)&gt;1,1,'2013'!E137/100),"XXX")</f>
        <v>0.9916666666666667</v>
      </c>
      <c r="F137" s="116">
        <f>IF(ISNUMBER('2013'!F137),(1-(('2013'!F137-1)/4)),"XXX")</f>
        <v>1</v>
      </c>
      <c r="G137" s="116">
        <f>IF(ISNUMBER('2013'!G137),(1-('2013'!G137/10)),"XXX")</f>
        <v>0.83000000000000007</v>
      </c>
      <c r="H137" s="221">
        <f t="shared" si="14"/>
        <v>0.93633333333333335</v>
      </c>
      <c r="I137" s="132">
        <f>IF(ISNUMBER('2013'!H137),'2013'!H137,"XXX")</f>
        <v>0.88571428571428568</v>
      </c>
      <c r="J137" s="116">
        <f>IF(ISNUMBER('2013'!I137),'2013'!I137,"XXX")</f>
        <v>0.84907500000000002</v>
      </c>
      <c r="K137" s="116">
        <f>IF(ISNUMBER('2013'!J137),IF(('2013'!J137/5)&gt;1,1,'2013'!J137/5),"XXX")</f>
        <v>0.689114</v>
      </c>
      <c r="L137" s="132">
        <f>IF(ISNUMBER('2013'!K137),'2013'!K137,"XXX")</f>
        <v>0.85285714285714287</v>
      </c>
      <c r="M137" s="116">
        <f>IF(ISNUMBER('2013'!L137),IF(('2013'!L137/5)&gt;1,1,'2013'!L137/5),"XXX")</f>
        <v>0.68606453000000001</v>
      </c>
      <c r="N137" s="116">
        <f>IF(ISNUMBER('2013'!M137),(1-('2013'!M137/100)),"XXX")</f>
        <v>0.74837118150000004</v>
      </c>
      <c r="O137" s="116">
        <f>IF(ISNUMBER('2013'!N137),IF(('2013'!N137/10)&gt;1,1,'2013'!N137/10),"XXX")</f>
        <v>1</v>
      </c>
      <c r="P137" s="222">
        <f>IF(ISNUMBER('2013'!O137),('2013'!O137/100),"XXX")</f>
        <v>0.97599999999999998</v>
      </c>
      <c r="Q137" s="222">
        <f>'2013'!P137</f>
        <v>1</v>
      </c>
      <c r="R137" s="222">
        <f>IF(ISNUMBER('2013'!Q137),('2013'!Q137/100),"XXX")</f>
        <v>0.70200000000000007</v>
      </c>
      <c r="S137" s="222">
        <f>IF(ISNUMBER('2013'!R137),('2013'!R137/100),"XXX")</f>
        <v>0.84668940000000004</v>
      </c>
      <c r="T137" s="116">
        <f>IF(ISNUMBER('2013'!S137),(1-('2013'!S137/100)),"XXX")</f>
        <v>1</v>
      </c>
      <c r="U137" s="132">
        <f>IF(ISNUMBER('2013'!T137),'2013'!T137,"XXX")</f>
        <v>0.87857142857142867</v>
      </c>
      <c r="V137" s="132">
        <f>IF(ISNUMBER('2013'!U137),'2013'!U137,"XXX")</f>
        <v>0.8035714285714286</v>
      </c>
      <c r="W137" s="132">
        <f>IF(ISNUMBER('2013'!V137),'2013'!V137,"XXX")</f>
        <v>0.74142857142857144</v>
      </c>
      <c r="X137" s="132">
        <f>IF(ISNUMBER('2013'!W137),'2013'!W137,"XXX")</f>
        <v>0.74</v>
      </c>
      <c r="Y137" s="172">
        <f t="shared" si="31"/>
        <v>0.83746606054017858</v>
      </c>
      <c r="Z137" s="116">
        <f>'2013'!X137</f>
        <v>0.90400000000000003</v>
      </c>
      <c r="AA137" s="132">
        <f>('2013'!Y137+2.5)/5</f>
        <v>0.83367557520000002</v>
      </c>
      <c r="AB137" s="216">
        <f t="shared" si="15"/>
        <v>0.86883778759999997</v>
      </c>
      <c r="AC137" s="6"/>
      <c r="AE137">
        <f t="shared" si="32"/>
        <v>0.86739464285714285</v>
      </c>
      <c r="AF137">
        <f t="shared" si="32"/>
        <v>0.76909450000000001</v>
      </c>
      <c r="AG137">
        <f t="shared" si="32"/>
        <v>0.77098557142857138</v>
      </c>
      <c r="AH137">
        <f t="shared" si="32"/>
        <v>0.76946083642857144</v>
      </c>
      <c r="AI137">
        <f t="shared" si="32"/>
        <v>0.71721785574999997</v>
      </c>
      <c r="AJ137">
        <f t="shared" si="32"/>
        <v>0.87418559075000002</v>
      </c>
      <c r="AK137">
        <f t="shared" si="32"/>
        <v>0.98799999999999999</v>
      </c>
      <c r="AL137">
        <f t="shared" si="32"/>
        <v>0.98799999999999999</v>
      </c>
      <c r="AM137">
        <f t="shared" si="32"/>
        <v>0.85099999999999998</v>
      </c>
      <c r="AN137">
        <f t="shared" si="32"/>
        <v>0.77434470000000011</v>
      </c>
      <c r="AO137">
        <f t="shared" si="32"/>
        <v>0.92334470000000002</v>
      </c>
      <c r="AP137">
        <f t="shared" si="32"/>
        <v>0.93928571428571428</v>
      </c>
      <c r="AQ137">
        <f t="shared" si="32"/>
        <v>0.84107142857142869</v>
      </c>
      <c r="AR137">
        <f t="shared" si="32"/>
        <v>0.77249999999999996</v>
      </c>
      <c r="AS137">
        <f t="shared" si="32"/>
        <v>0.74071428571428566</v>
      </c>
    </row>
    <row r="138" spans="1:45" ht="15" x14ac:dyDescent="0.25">
      <c r="A138" s="19" t="s">
        <v>145</v>
      </c>
      <c r="B138" s="3" t="s">
        <v>145</v>
      </c>
      <c r="C138" s="116">
        <f>IF(ISNUMBER('2013'!C138),(1-PRODUCT('2013'!C138,0.1)),"XXX")</f>
        <v>0.35999999999999988</v>
      </c>
      <c r="D138" s="116">
        <f>IFERROR(IF((LOG(100*'2013'!D138+1)/LOG(100+1))&gt;1,0,(1-(LOG(100*'2013'!D138+1)/LOG(100+1)))), 1)</f>
        <v>1</v>
      </c>
      <c r="E138" s="132">
        <f>IF(ISNUMBER('2013'!E138),IF(('2013'!E138/100)&gt;1,1,'2013'!E138/100),"XXX")</f>
        <v>0.75833333333333341</v>
      </c>
      <c r="F138" s="116">
        <f>IF(ISNUMBER('2013'!F138),(1-(('2013'!F138-1)/4)),"XXX")</f>
        <v>0.5</v>
      </c>
      <c r="G138" s="116">
        <f>IF(ISNUMBER('2013'!G138),(1-('2013'!G138/10)),"XXX")</f>
        <v>0.18000000000000005</v>
      </c>
      <c r="H138" s="221">
        <f t="shared" si="14"/>
        <v>0.55966666666666665</v>
      </c>
      <c r="I138" s="132">
        <f>IF(ISNUMBER('2013'!H138),'2013'!H138,"XXX")</f>
        <v>0.37857142857142856</v>
      </c>
      <c r="J138" s="116">
        <f>IF(ISNUMBER('2013'!I138),'2013'!I138,"XXX")</f>
        <v>0.18902999999999998</v>
      </c>
      <c r="K138" s="116" t="str">
        <f>IF(ISNUMBER('2013'!J138),IF(('2013'!J138/5)&gt;1,1,'2013'!J138/5),"XXX")</f>
        <v>XXX</v>
      </c>
      <c r="L138" s="132">
        <f>IF(ISNUMBER('2013'!K138),'2013'!K138,"XXX")</f>
        <v>0.52285714285714291</v>
      </c>
      <c r="M138" s="116">
        <f>IF(ISNUMBER('2013'!L138),IF(('2013'!L138/5)&gt;1,1,'2013'!L138/5),"XXX")</f>
        <v>0.38006167400000002</v>
      </c>
      <c r="N138" s="116">
        <f>IF(ISNUMBER('2013'!M138),(1-('2013'!M138/100)),"XXX")</f>
        <v>0.38085525509999996</v>
      </c>
      <c r="O138" s="116">
        <f>IF(ISNUMBER('2013'!N138),IF(('2013'!N138/10)&gt;1,1,'2013'!N138/10),"XXX")</f>
        <v>0.4</v>
      </c>
      <c r="P138" s="222">
        <f>IF(ISNUMBER('2013'!O138),('2013'!O138/100),"XXX")</f>
        <v>0.92799999999999994</v>
      </c>
      <c r="Q138" s="222">
        <f>'2013'!P138</f>
        <v>0.1490084171295166</v>
      </c>
      <c r="R138" s="222">
        <f>IF(ISNUMBER('2013'!Q138),('2013'!Q138/100),"XXX")</f>
        <v>7.4999999999999997E-2</v>
      </c>
      <c r="S138" s="222">
        <f>IF(ISNUMBER('2013'!R138),('2013'!R138/100),"XXX")</f>
        <v>0.67657979999999995</v>
      </c>
      <c r="T138" s="116">
        <f>IF(ISNUMBER('2013'!S138),(1-('2013'!S138/100)),"XXX")</f>
        <v>0.96160000000000001</v>
      </c>
      <c r="U138" s="132">
        <f>IF(ISNUMBER('2013'!T138),'2013'!T138,"XXX")</f>
        <v>0.53642857142857148</v>
      </c>
      <c r="V138" s="132">
        <f>IF(ISNUMBER('2013'!U138),'2013'!U138,"XXX")</f>
        <v>0.52</v>
      </c>
      <c r="W138" s="132">
        <f>IF(ISNUMBER('2013'!V138),'2013'!V138,"XXX")</f>
        <v>0.56071428571428572</v>
      </c>
      <c r="X138" s="132">
        <f>IF(ISNUMBER('2013'!W138),'2013'!W138,"XXX")</f>
        <v>0.56571428571428561</v>
      </c>
      <c r="Y138" s="172">
        <f t="shared" si="31"/>
        <v>0.48420487521077338</v>
      </c>
      <c r="Z138" s="116">
        <f>'2013'!X138</f>
        <v>0.214</v>
      </c>
      <c r="AA138" s="132">
        <f>('2013'!Y138+2.5)/5</f>
        <v>0.22217426300000001</v>
      </c>
      <c r="AB138" s="216">
        <f t="shared" si="15"/>
        <v>0.2180871315</v>
      </c>
      <c r="AC138" s="6"/>
      <c r="AE138">
        <f t="shared" si="32"/>
        <v>0.2838007142857143</v>
      </c>
      <c r="AF138">
        <f t="shared" si="32"/>
        <v>0.18902999999999998</v>
      </c>
      <c r="AG138">
        <f t="shared" si="32"/>
        <v>0.52285714285714291</v>
      </c>
      <c r="AH138">
        <f t="shared" si="32"/>
        <v>0.45145940842857146</v>
      </c>
      <c r="AI138">
        <f t="shared" si="32"/>
        <v>0.38045846454999999</v>
      </c>
      <c r="AJ138">
        <f t="shared" si="32"/>
        <v>0.39042762754999999</v>
      </c>
      <c r="AK138">
        <f t="shared" si="32"/>
        <v>0.66399999999999992</v>
      </c>
      <c r="AL138">
        <f t="shared" si="32"/>
        <v>0.53850420856475822</v>
      </c>
      <c r="AM138">
        <f t="shared" si="32"/>
        <v>0.11200420856475829</v>
      </c>
      <c r="AN138">
        <f t="shared" si="32"/>
        <v>0.37578989999999995</v>
      </c>
      <c r="AO138">
        <f t="shared" si="32"/>
        <v>0.81908990000000004</v>
      </c>
      <c r="AP138">
        <f t="shared" si="32"/>
        <v>0.74901428571428574</v>
      </c>
      <c r="AQ138">
        <f t="shared" si="32"/>
        <v>0.52821428571428575</v>
      </c>
      <c r="AR138">
        <f t="shared" si="32"/>
        <v>0.54035714285714287</v>
      </c>
      <c r="AS138">
        <f t="shared" si="32"/>
        <v>0.56321428571428567</v>
      </c>
    </row>
    <row r="139" spans="1:45" ht="15" x14ac:dyDescent="0.25">
      <c r="A139" s="19" t="s">
        <v>146</v>
      </c>
      <c r="B139" s="3" t="s">
        <v>146</v>
      </c>
      <c r="C139" s="116">
        <f>IF(ISNUMBER('2013'!C139),(1-PRODUCT('2013'!C139,0.1)),"XXX")</f>
        <v>0.22999999999999998</v>
      </c>
      <c r="D139" s="116">
        <f>IFERROR(IF((LOG(100*'2013'!D139+1)/LOG(100+1))&gt;1,0,(1-(LOG(100*'2013'!D139+1)/LOG(100+1)))), 1)</f>
        <v>1</v>
      </c>
      <c r="E139" s="132">
        <f>IF(ISNUMBER('2013'!E139),IF(('2013'!E139/100)&gt;1,1,'2013'!E139/100),"XXX")</f>
        <v>0.75166666666666671</v>
      </c>
      <c r="F139" s="116">
        <f>IF(ISNUMBER('2013'!F139),(1-(('2013'!F139-1)/4)),"XXX")</f>
        <v>0.5</v>
      </c>
      <c r="G139" s="116">
        <f>IF(ISNUMBER('2013'!G139),(1-('2013'!G139/10)),"XXX")</f>
        <v>0.38</v>
      </c>
      <c r="H139" s="221">
        <f t="shared" si="14"/>
        <v>0.57233333333333325</v>
      </c>
      <c r="I139" s="132">
        <f>IF(ISNUMBER('2013'!H139),'2013'!H139,"XXX")</f>
        <v>0.32857142857142851</v>
      </c>
      <c r="J139" s="116">
        <f>IF(ISNUMBER('2013'!I139),'2013'!I139,"XXX")</f>
        <v>8.2380000000000009E-2</v>
      </c>
      <c r="K139" s="116">
        <f>IF(ISNUMBER('2013'!J139),IF(('2013'!J139/5)&gt;1,1,'2013'!J139/5),"XXX")</f>
        <v>0.45640800000000004</v>
      </c>
      <c r="L139" s="132">
        <f>IF(ISNUMBER('2013'!K139),'2013'!K139,"XXX")</f>
        <v>0.35285714285714287</v>
      </c>
      <c r="M139" s="116">
        <f>IF(ISNUMBER('2013'!L139),IF(('2013'!L139/5)&gt;1,1,'2013'!L139/5),"XXX")</f>
        <v>0.23703408200000001</v>
      </c>
      <c r="N139" s="116">
        <f>IF(ISNUMBER('2013'!M139),(1-('2013'!M139/100)),"XXX")</f>
        <v>0.7590953064</v>
      </c>
      <c r="O139" s="116">
        <f>IF(ISNUMBER('2013'!N139),IF(('2013'!N139/10)&gt;1,1,'2013'!N139/10),"XXX")</f>
        <v>0.68059999999999998</v>
      </c>
      <c r="P139" s="222">
        <f>IF(ISNUMBER('2013'!O139),('2013'!O139/100),"XXX")</f>
        <v>3.2000000000000001E-2</v>
      </c>
      <c r="Q139" s="222">
        <f>'2013'!P139</f>
        <v>3.066449463367462E-2</v>
      </c>
      <c r="R139" s="222">
        <f>IF(ISNUMBER('2013'!Q139),('2013'!Q139/100),"XXX")</f>
        <v>0.03</v>
      </c>
      <c r="S139" s="222">
        <f>IF(ISNUMBER('2013'!R139),('2013'!R139/100),"XXX")</f>
        <v>0.131351</v>
      </c>
      <c r="T139" s="116">
        <f>IF(ISNUMBER('2013'!S139),(1-('2013'!S139/100)),"XXX")</f>
        <v>0.48840000000000006</v>
      </c>
      <c r="U139" s="132">
        <f>IF(ISNUMBER('2013'!T139),'2013'!T139,"XXX")</f>
        <v>0.51571428571428568</v>
      </c>
      <c r="V139" s="132">
        <f>IF(ISNUMBER('2013'!U139),'2013'!U139,"XXX")</f>
        <v>0.42785714285714288</v>
      </c>
      <c r="W139" s="132">
        <f>IF(ISNUMBER('2013'!V139),'2013'!V139,"XXX")</f>
        <v>0.56857142857142862</v>
      </c>
      <c r="X139" s="132">
        <f>IF(ISNUMBER('2013'!W139),'2013'!W139,"XXX")</f>
        <v>0.49571428571428572</v>
      </c>
      <c r="Y139" s="172">
        <f t="shared" si="31"/>
        <v>0.35107616233246181</v>
      </c>
      <c r="Z139" s="116">
        <f>'2013'!X139</f>
        <v>0.48</v>
      </c>
      <c r="AA139" s="132">
        <f>('2013'!Y139+2.5)/5</f>
        <v>0.47604752919999999</v>
      </c>
      <c r="AB139" s="216">
        <f t="shared" si="15"/>
        <v>0.47802376459999996</v>
      </c>
      <c r="AC139" s="6"/>
      <c r="AE139">
        <f t="shared" si="32"/>
        <v>0.20547571428571426</v>
      </c>
      <c r="AF139">
        <f t="shared" si="32"/>
        <v>0.26939400000000002</v>
      </c>
      <c r="AG139">
        <f t="shared" si="32"/>
        <v>0.40463257142857145</v>
      </c>
      <c r="AH139">
        <f t="shared" si="32"/>
        <v>0.29494561242857142</v>
      </c>
      <c r="AI139">
        <f t="shared" si="32"/>
        <v>0.49806469419999999</v>
      </c>
      <c r="AJ139">
        <f t="shared" si="32"/>
        <v>0.71984765319999999</v>
      </c>
      <c r="AK139">
        <f t="shared" si="32"/>
        <v>0.35630000000000001</v>
      </c>
      <c r="AL139">
        <f t="shared" si="32"/>
        <v>3.1332247316837314E-2</v>
      </c>
      <c r="AM139">
        <f t="shared" si="32"/>
        <v>3.033224731683731E-2</v>
      </c>
      <c r="AN139">
        <f t="shared" si="32"/>
        <v>8.0675499999999997E-2</v>
      </c>
      <c r="AO139">
        <f t="shared" si="32"/>
        <v>0.30987550000000003</v>
      </c>
      <c r="AP139">
        <f t="shared" si="32"/>
        <v>0.50205714285714287</v>
      </c>
      <c r="AQ139">
        <f t="shared" si="32"/>
        <v>0.47178571428571425</v>
      </c>
      <c r="AR139">
        <f t="shared" si="32"/>
        <v>0.49821428571428572</v>
      </c>
      <c r="AS139">
        <f t="shared" si="32"/>
        <v>0.53214285714285714</v>
      </c>
    </row>
    <row r="140" spans="1:45" ht="15" x14ac:dyDescent="0.25">
      <c r="A140" s="19" t="s">
        <v>147</v>
      </c>
      <c r="B140" s="3" t="s">
        <v>147</v>
      </c>
      <c r="C140" s="116">
        <f>IF(ISNUMBER('2013'!C140),(1-PRODUCT('2013'!C140,0.1)),"XXX")</f>
        <v>0.54</v>
      </c>
      <c r="D140" s="116">
        <f>IFERROR(IF((LOG(100*'2013'!D140+1)/LOG(100+1))&gt;1,0,(1-(LOG(100*'2013'!D140+1)/LOG(100+1)))), 1)</f>
        <v>0.76567016874868266</v>
      </c>
      <c r="E140" s="132">
        <f>IF(ISNUMBER('2013'!E140),IF(('2013'!E140/100)&gt;1,1,'2013'!E140/100),"XXX")</f>
        <v>0.72833333333333339</v>
      </c>
      <c r="F140" s="116">
        <f>IF(ISNUMBER('2013'!F140),(1-(('2013'!F140-1)/4)),"XXX")</f>
        <v>0.5</v>
      </c>
      <c r="G140" s="116">
        <f>IF(ISNUMBER('2013'!G140),(1-('2013'!G140/10)),"XXX")</f>
        <v>0.27</v>
      </c>
      <c r="H140" s="221">
        <f t="shared" si="14"/>
        <v>0.56080070041640329</v>
      </c>
      <c r="I140" s="132">
        <f>IF(ISNUMBER('2013'!H140),'2013'!H140,"XXX")</f>
        <v>0.64714285714285713</v>
      </c>
      <c r="J140" s="116">
        <f>IF(ISNUMBER('2013'!I140),'2013'!I140,"XXX")</f>
        <v>0.26017999999999997</v>
      </c>
      <c r="K140" s="116">
        <f>IF(ISNUMBER('2013'!J140),IF(('2013'!J140/5)&gt;1,1,'2013'!J140/5),"XXX")</f>
        <v>0.66607400000000005</v>
      </c>
      <c r="L140" s="132">
        <f>IF(ISNUMBER('2013'!K140),'2013'!K140,"XXX")</f>
        <v>0.52</v>
      </c>
      <c r="M140" s="116">
        <f>IF(ISNUMBER('2013'!L140),IF(('2013'!L140/5)&gt;1,1,'2013'!L140/5),"XXX")</f>
        <v>0.52455005600000004</v>
      </c>
      <c r="N140" s="116">
        <f>IF(ISNUMBER('2013'!M140),(1-('2013'!M140/100)),"XXX")</f>
        <v>0.87459768299999996</v>
      </c>
      <c r="O140" s="116">
        <f>IF(ISNUMBER('2013'!N140),IF(('2013'!N140/10)&gt;1,1,'2013'!N140/10),"XXX")</f>
        <v>0.42897600000000002</v>
      </c>
      <c r="P140" s="222">
        <f>IF(ISNUMBER('2013'!O140),('2013'!O140/100),"XXX")</f>
        <v>0.83</v>
      </c>
      <c r="Q140" s="222">
        <f>'2013'!P140</f>
        <v>0.33828370571136473</v>
      </c>
      <c r="R140" s="222">
        <f>IF(ISNUMBER('2013'!Q140),('2013'!Q140/100),"XXX")</f>
        <v>0.54299999999999993</v>
      </c>
      <c r="S140" s="222">
        <f>IF(ISNUMBER('2013'!R140),('2013'!R140/100),"XXX")</f>
        <v>0.44680210000000004</v>
      </c>
      <c r="T140" s="116">
        <f>IF(ISNUMBER('2013'!S140),(1-('2013'!S140/100)),"XXX")</f>
        <v>0.99950000000000006</v>
      </c>
      <c r="U140" s="132">
        <f>IF(ISNUMBER('2013'!T140),'2013'!T140,"XXX")</f>
        <v>0.53714285714285714</v>
      </c>
      <c r="V140" s="132">
        <f>IF(ISNUMBER('2013'!U140),'2013'!U140,"XXX")</f>
        <v>0.44</v>
      </c>
      <c r="W140" s="132">
        <f>IF(ISNUMBER('2013'!V140),'2013'!V140,"XXX")</f>
        <v>0.62857142857142867</v>
      </c>
      <c r="X140" s="132">
        <f>IF(ISNUMBER('2013'!W140),'2013'!W140,"XXX")</f>
        <v>0.49428571428571427</v>
      </c>
      <c r="Y140" s="172">
        <f t="shared" si="31"/>
        <v>0.57369415011588887</v>
      </c>
      <c r="Z140" s="116">
        <f>'2013'!X140</f>
        <v>0.41299999999999998</v>
      </c>
      <c r="AA140" s="132">
        <f>('2013'!Y140+2.5)/5</f>
        <v>0.43190032240000004</v>
      </c>
      <c r="AB140" s="216">
        <f t="shared" si="15"/>
        <v>0.42245016120000001</v>
      </c>
      <c r="AC140" s="6"/>
      <c r="AE140">
        <f t="shared" si="32"/>
        <v>0.45366142857142855</v>
      </c>
      <c r="AF140">
        <f t="shared" si="32"/>
        <v>0.46312700000000001</v>
      </c>
      <c r="AG140">
        <f t="shared" si="32"/>
        <v>0.59303700000000004</v>
      </c>
      <c r="AH140">
        <f t="shared" si="32"/>
        <v>0.52227502800000003</v>
      </c>
      <c r="AI140">
        <f t="shared" si="32"/>
        <v>0.6995738695</v>
      </c>
      <c r="AJ140">
        <f t="shared" si="32"/>
        <v>0.65178684149999999</v>
      </c>
      <c r="AK140">
        <f t="shared" si="32"/>
        <v>0.62948800000000005</v>
      </c>
      <c r="AL140">
        <f t="shared" si="32"/>
        <v>0.58414185285568232</v>
      </c>
      <c r="AM140">
        <f t="shared" si="32"/>
        <v>0.44064185285568236</v>
      </c>
      <c r="AN140">
        <f t="shared" si="32"/>
        <v>0.49490104999999995</v>
      </c>
      <c r="AO140">
        <f t="shared" si="32"/>
        <v>0.72315105000000002</v>
      </c>
      <c r="AP140">
        <f t="shared" si="32"/>
        <v>0.7683214285714286</v>
      </c>
      <c r="AQ140">
        <f t="shared" si="32"/>
        <v>0.48857142857142855</v>
      </c>
      <c r="AR140">
        <f t="shared" si="32"/>
        <v>0.53428571428571436</v>
      </c>
      <c r="AS140">
        <f t="shared" si="32"/>
        <v>0.5614285714285715</v>
      </c>
    </row>
    <row r="141" spans="1:45" ht="15" x14ac:dyDescent="0.25">
      <c r="A141" s="19" t="s">
        <v>148</v>
      </c>
      <c r="B141" s="3" t="s">
        <v>148</v>
      </c>
      <c r="C141" s="116">
        <f>IF(ISNUMBER('2013'!C141),(1-PRODUCT('2013'!C141,0.1)),"XXX")</f>
        <v>0.14999999999999991</v>
      </c>
      <c r="D141" s="116">
        <f>IFERROR(IF((LOG(100*'2013'!D141+1)/LOG(100+1))&gt;1,0,(1-(LOG(100*'2013'!D141+1)/LOG(100+1)))), 1)</f>
        <v>1</v>
      </c>
      <c r="E141" s="132">
        <f>IF(ISNUMBER('2013'!E141),IF(('2013'!E141/100)&gt;1,1,'2013'!E141/100),"XXX")</f>
        <v>0.75666666666666671</v>
      </c>
      <c r="F141" s="116">
        <f>IF(ISNUMBER('2013'!F141),(1-(('2013'!F141-1)/4)),"XXX")</f>
        <v>0.75</v>
      </c>
      <c r="G141" s="116">
        <f>IF(ISNUMBER('2013'!G141),(1-('2013'!G141/10)),"XXX")</f>
        <v>0.4</v>
      </c>
      <c r="H141" s="221">
        <f t="shared" si="14"/>
        <v>0.61133333333333328</v>
      </c>
      <c r="I141" s="132">
        <f>IF(ISNUMBER('2013'!H141),'2013'!H141,"XXX")</f>
        <v>0.31142857142857144</v>
      </c>
      <c r="J141" s="116">
        <f>IF(ISNUMBER('2013'!I141),'2013'!I141,"XXX")</f>
        <v>6.7644999999999997E-2</v>
      </c>
      <c r="K141" s="116">
        <f>IF(ISNUMBER('2013'!J141),IF(('2013'!J141/5)&gt;1,1,'2013'!J141/5),"XXX")</f>
        <v>1</v>
      </c>
      <c r="L141" s="132">
        <f>IF(ISNUMBER('2013'!K141),'2013'!K141,"XXX")</f>
        <v>0.31428571428571433</v>
      </c>
      <c r="M141" s="116">
        <f>IF(ISNUMBER('2013'!L141),IF(('2013'!L141/5)&gt;1,1,'2013'!L141/5),"XXX")</f>
        <v>0.88911171000000011</v>
      </c>
      <c r="N141" s="116">
        <f>IF(ISNUMBER('2013'!M141),(1-('2013'!M141/100)),"XXX")</f>
        <v>0.93031768319999997</v>
      </c>
      <c r="O141" s="116">
        <f>IF(ISNUMBER('2013'!N141),IF(('2013'!N141/10)&gt;1,1,'2013'!N141/10),"XXX")</f>
        <v>0.33839885600070907</v>
      </c>
      <c r="P141" s="222">
        <f>IF(ISNUMBER('2013'!O141),('2013'!O141/100),"XXX")</f>
        <v>0.89700000000000002</v>
      </c>
      <c r="Q141" s="222">
        <f>'2013'!P141</f>
        <v>1</v>
      </c>
      <c r="R141" s="222">
        <f>IF(ISNUMBER('2013'!Q141),('2013'!Q141/100),"XXX")</f>
        <v>0.26500000000000001</v>
      </c>
      <c r="S141" s="222">
        <f>IF(ISNUMBER('2013'!R141),('2013'!R141/100),"XXX")</f>
        <v>0.3023845</v>
      </c>
      <c r="T141" s="116">
        <f>IF(ISNUMBER('2013'!S141),(1-('2013'!S141/100)),"XXX")</f>
        <v>0.78180000000000005</v>
      </c>
      <c r="U141" s="132">
        <f>IF(ISNUMBER('2013'!T141),'2013'!T141,"XXX")</f>
        <v>0.39571428571428574</v>
      </c>
      <c r="V141" s="132">
        <f>IF(ISNUMBER('2013'!U141),'2013'!U141,"XXX")</f>
        <v>0.45785714285714285</v>
      </c>
      <c r="W141" s="132">
        <f>IF(ISNUMBER('2013'!V141),'2013'!V141,"XXX")</f>
        <v>0.54428571428571426</v>
      </c>
      <c r="X141" s="132">
        <f>IF(ISNUMBER('2013'!W141),'2013'!W141,"XXX")</f>
        <v>0.47857142857142859</v>
      </c>
      <c r="Y141" s="172">
        <f t="shared" si="31"/>
        <v>0.56086253789647289</v>
      </c>
      <c r="Z141" s="116">
        <f>'2013'!X141</f>
        <v>0.64800000000000002</v>
      </c>
      <c r="AA141" s="132">
        <f>('2013'!Y141+2.5)/5</f>
        <v>0.5336350768</v>
      </c>
      <c r="AB141" s="216">
        <f t="shared" si="15"/>
        <v>0.59081753840000006</v>
      </c>
      <c r="AC141" s="6"/>
      <c r="AE141">
        <f t="shared" si="32"/>
        <v>0.18953678571428573</v>
      </c>
      <c r="AF141">
        <f t="shared" si="32"/>
        <v>0.53382249999999998</v>
      </c>
      <c r="AG141">
        <f t="shared" si="32"/>
        <v>0.65714285714285714</v>
      </c>
      <c r="AH141">
        <f t="shared" si="32"/>
        <v>0.60169871214285719</v>
      </c>
      <c r="AI141">
        <f t="shared" si="32"/>
        <v>0.90971469660000004</v>
      </c>
      <c r="AJ141">
        <f t="shared" si="32"/>
        <v>0.63435826960035446</v>
      </c>
      <c r="AK141">
        <f t="shared" si="32"/>
        <v>0.61769942800035449</v>
      </c>
      <c r="AL141">
        <f t="shared" si="32"/>
        <v>0.94850000000000001</v>
      </c>
      <c r="AM141">
        <f t="shared" si="32"/>
        <v>0.63250000000000006</v>
      </c>
      <c r="AN141">
        <f t="shared" si="32"/>
        <v>0.28369224999999998</v>
      </c>
      <c r="AO141">
        <f t="shared" si="32"/>
        <v>0.54209225000000005</v>
      </c>
      <c r="AP141">
        <f t="shared" si="32"/>
        <v>0.58875714285714287</v>
      </c>
      <c r="AQ141">
        <f t="shared" si="32"/>
        <v>0.42678571428571432</v>
      </c>
      <c r="AR141">
        <f t="shared" si="32"/>
        <v>0.50107142857142861</v>
      </c>
      <c r="AS141">
        <f t="shared" si="32"/>
        <v>0.51142857142857145</v>
      </c>
    </row>
    <row r="142" spans="1:45" ht="15" x14ac:dyDescent="0.25">
      <c r="A142" s="19" t="s">
        <v>149</v>
      </c>
      <c r="B142" s="3" t="s">
        <v>149</v>
      </c>
      <c r="C142" s="116">
        <f>IF(ISNUMBER('2013'!C142),(1-PRODUCT('2013'!C142,0.1)),"XXX")</f>
        <v>0.35</v>
      </c>
      <c r="D142" s="116">
        <f>IFERROR(IF((LOG(100*'2013'!D142+1)/LOG(100+1))&gt;1,0,(1-(LOG(100*'2013'!D142+1)/LOG(100+1)))), 1)</f>
        <v>1</v>
      </c>
      <c r="E142" s="132" t="str">
        <f>IF(ISNUMBER('2013'!E142),IF(('2013'!E142/100)&gt;1,1,'2013'!E142/100),"XXX")</f>
        <v>XXX</v>
      </c>
      <c r="F142" s="116">
        <f>IF(ISNUMBER('2013'!F142),(1-(('2013'!F142-1)/4)),"XXX")</f>
        <v>0.75</v>
      </c>
      <c r="G142" s="116">
        <f>IF(ISNUMBER('2013'!G142),(1-('2013'!G142/10)),"XXX")</f>
        <v>0.21999999999999997</v>
      </c>
      <c r="H142" s="221">
        <f t="shared" si="14"/>
        <v>0.58000000000000007</v>
      </c>
      <c r="I142" s="132" t="str">
        <f>IF(ISNUMBER('2013'!H142),'2013'!H142,"XXX")</f>
        <v>XXX</v>
      </c>
      <c r="J142" s="116">
        <f>IF(ISNUMBER('2013'!I142),'2013'!I142,"XXX")</f>
        <v>7.9015000000000002E-2</v>
      </c>
      <c r="K142" s="116">
        <f>IF(ISNUMBER('2013'!J142),IF(('2013'!J142/5)&gt;1,1,'2013'!J142/5),"XXX")</f>
        <v>0.73591999999999991</v>
      </c>
      <c r="L142" s="132" t="str">
        <f>IF(ISNUMBER('2013'!K142),'2013'!K142,"XXX")</f>
        <v>XXX</v>
      </c>
      <c r="M142" s="116">
        <f>IF(ISNUMBER('2013'!L142),IF(('2013'!L142/5)&gt;1,1,'2013'!L142/5),"XXX")</f>
        <v>0.198441482</v>
      </c>
      <c r="N142" s="116">
        <f>IF(ISNUMBER('2013'!M142),(1-('2013'!M142/100)),"XXX")</f>
        <v>0.4213046265</v>
      </c>
      <c r="O142" s="116">
        <f>IF(ISNUMBER('2013'!N142),IF(('2013'!N142/10)&gt;1,1,'2013'!N142/10),"XXX")</f>
        <v>0.25983070500000005</v>
      </c>
      <c r="P142" s="222">
        <f>IF(ISNUMBER('2013'!O142),('2013'!O142/100),"XXX")</f>
        <v>0.19</v>
      </c>
      <c r="Q142" s="222">
        <f>'2013'!P142</f>
        <v>2.8606596589088439E-2</v>
      </c>
      <c r="R142" s="222" t="str">
        <f>IF(ISNUMBER('2013'!Q142),('2013'!Q142/100),"XXX")</f>
        <v>XXX</v>
      </c>
      <c r="S142" s="222">
        <f>IF(ISNUMBER('2013'!R142),('2013'!R142/100),"XXX")</f>
        <v>0.17362539999999999</v>
      </c>
      <c r="T142" s="116">
        <f>IF(ISNUMBER('2013'!S142),(1-('2013'!S142/100)),"XXX")</f>
        <v>0.57309999999999994</v>
      </c>
      <c r="U142" s="132" t="str">
        <f>IF(ISNUMBER('2013'!T142),'2013'!T142,"XXX")</f>
        <v>XXX</v>
      </c>
      <c r="V142" s="132" t="str">
        <f>IF(ISNUMBER('2013'!U142),'2013'!U142,"XXX")</f>
        <v>XXX</v>
      </c>
      <c r="W142" s="132" t="str">
        <f>IF(ISNUMBER('2013'!V142),'2013'!V142,"XXX")</f>
        <v>XXX</v>
      </c>
      <c r="X142" s="132" t="str">
        <f>IF(ISNUMBER('2013'!W142),'2013'!W142,"XXX")</f>
        <v>XXX</v>
      </c>
      <c r="Y142" s="172">
        <f t="shared" si="31"/>
        <v>0.29194878388984807</v>
      </c>
      <c r="Z142" s="116">
        <f>'2013'!X142</f>
        <v>0.45</v>
      </c>
      <c r="AA142" s="132">
        <f>('2013'!Y142+2.5)/5</f>
        <v>0.33925268659999996</v>
      </c>
      <c r="AB142" s="216">
        <f t="shared" si="15"/>
        <v>0.39462634330000002</v>
      </c>
      <c r="AC142" s="6"/>
      <c r="AE142">
        <f t="shared" si="32"/>
        <v>7.9015000000000002E-2</v>
      </c>
      <c r="AF142">
        <f t="shared" si="32"/>
        <v>0.40746749999999998</v>
      </c>
      <c r="AG142">
        <f t="shared" si="32"/>
        <v>0.73591999999999991</v>
      </c>
      <c r="AH142">
        <f t="shared" si="32"/>
        <v>0.198441482</v>
      </c>
      <c r="AI142">
        <f t="shared" si="32"/>
        <v>0.30987305425</v>
      </c>
      <c r="AJ142">
        <f t="shared" si="32"/>
        <v>0.34056766575000003</v>
      </c>
      <c r="AK142">
        <f t="shared" si="32"/>
        <v>0.22491535250000003</v>
      </c>
      <c r="AL142">
        <f t="shared" si="32"/>
        <v>0.10930329829454422</v>
      </c>
      <c r="AM142">
        <f t="shared" si="32"/>
        <v>2.8606596589088439E-2</v>
      </c>
      <c r="AN142">
        <f t="shared" si="32"/>
        <v>0.17362539999999999</v>
      </c>
      <c r="AO142">
        <f t="shared" si="32"/>
        <v>0.37336269999999994</v>
      </c>
      <c r="AP142">
        <f t="shared" si="32"/>
        <v>0.57309999999999994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</row>
    <row r="143" spans="1:45" ht="15" x14ac:dyDescent="0.25">
      <c r="A143" s="19" t="s">
        <v>150</v>
      </c>
      <c r="B143" s="3" t="s">
        <v>150</v>
      </c>
      <c r="C143" s="116">
        <f>IF(ISNUMBER('2013'!C143),(1-PRODUCT('2013'!C143,0.1)),"XXX")</f>
        <v>0.57999999999999996</v>
      </c>
      <c r="D143" s="116">
        <f>IFERROR(IF((LOG(100*'2013'!D143+1)/LOG(100+1))&gt;1,0,(1-(LOG(100*'2013'!D143+1)/LOG(100+1)))), 1)</f>
        <v>1</v>
      </c>
      <c r="E143" s="132">
        <f>IF(ISNUMBER('2013'!E143),IF(('2013'!E143/100)&gt;1,1,'2013'!E143/100),"XXX")</f>
        <v>0.63666666666666671</v>
      </c>
      <c r="F143" s="116">
        <f>IF(ISNUMBER('2013'!F143),(1-(('2013'!F143-1)/4)),"XXX")</f>
        <v>0.75</v>
      </c>
      <c r="G143" s="116">
        <f>IF(ISNUMBER('2013'!G143),(1-('2013'!G143/10)),"XXX")</f>
        <v>0.48</v>
      </c>
      <c r="H143" s="221">
        <f t="shared" si="14"/>
        <v>0.68933333333333335</v>
      </c>
      <c r="I143" s="132">
        <f>IF(ISNUMBER('2013'!H143),'2013'!H143,"XXX")</f>
        <v>0.62428571428571422</v>
      </c>
      <c r="J143" s="116">
        <f>IF(ISNUMBER('2013'!I143),'2013'!I143,"XXX")</f>
        <v>0.45346500000000001</v>
      </c>
      <c r="K143" s="116">
        <f>IF(ISNUMBER('2013'!J143),IF(('2013'!J143/5)&gt;1,1,'2013'!J143/5),"XXX")</f>
        <v>0.43048999999999998</v>
      </c>
      <c r="L143" s="132">
        <f>IF(ISNUMBER('2013'!K143),'2013'!K143,"XXX")</f>
        <v>0.66</v>
      </c>
      <c r="M143" s="116">
        <f>IF(ISNUMBER('2013'!L143),IF(('2013'!L143/5)&gt;1,1,'2013'!L143/5),"XXX")</f>
        <v>0.51819834800000009</v>
      </c>
      <c r="N143" s="116">
        <f>IF(ISNUMBER('2013'!M143),(1-('2013'!M143/100)),"XXX")</f>
        <v>0.56826980589999998</v>
      </c>
      <c r="O143" s="116">
        <f>IF(ISNUMBER('2013'!N143),IF(('2013'!N143/10)&gt;1,1,'2013'!N143/10),"XXX")</f>
        <v>0.89600000000000013</v>
      </c>
      <c r="P143" s="222" t="str">
        <f>IF(ISNUMBER('2013'!O143),('2013'!O143/100),"XXX")</f>
        <v>XXX</v>
      </c>
      <c r="Q143" s="222">
        <f>'2013'!P143</f>
        <v>0.76183004379272456</v>
      </c>
      <c r="R143" s="222">
        <f>IF(ISNUMBER('2013'!Q143),('2013'!Q143/100),"XXX")</f>
        <v>0.24</v>
      </c>
      <c r="S143" s="222">
        <f>IF(ISNUMBER('2013'!R143),('2013'!R143/100),"XXX")</f>
        <v>0.78502219999999989</v>
      </c>
      <c r="T143" s="116">
        <f>IF(ISNUMBER('2013'!S143),(1-('2013'!S143/100)),"XXX")</f>
        <v>0.99929999999999997</v>
      </c>
      <c r="U143" s="132">
        <f>IF(ISNUMBER('2013'!T143),'2013'!T143,"XXX")</f>
        <v>0.55714285714285716</v>
      </c>
      <c r="V143" s="132">
        <f>IF(ISNUMBER('2013'!U143),'2013'!U143,"XXX")</f>
        <v>0.45285714285714285</v>
      </c>
      <c r="W143" s="132">
        <f>IF(ISNUMBER('2013'!V143),'2013'!V143,"XXX")</f>
        <v>0.61142857142857143</v>
      </c>
      <c r="X143" s="132">
        <f>IF(ISNUMBER('2013'!W143),'2013'!W143,"XXX")</f>
        <v>0.48571428571428571</v>
      </c>
      <c r="Y143" s="172">
        <f t="shared" si="31"/>
        <v>0.621250248070081</v>
      </c>
      <c r="Z143" s="116">
        <f>'2013'!X143</f>
        <v>0.753</v>
      </c>
      <c r="AA143" s="132">
        <f>('2013'!Y143+2.5)/5</f>
        <v>0.60999561540000002</v>
      </c>
      <c r="AB143" s="216">
        <f t="shared" si="15"/>
        <v>0.68149780770000001</v>
      </c>
      <c r="AC143" s="6"/>
      <c r="AE143">
        <f t="shared" si="32"/>
        <v>0.53887535714285706</v>
      </c>
      <c r="AF143">
        <f t="shared" si="32"/>
        <v>0.44197750000000002</v>
      </c>
      <c r="AG143">
        <f t="shared" si="32"/>
        <v>0.54524499999999998</v>
      </c>
      <c r="AH143">
        <f t="shared" si="32"/>
        <v>0.589099174</v>
      </c>
      <c r="AI143">
        <f t="shared" si="32"/>
        <v>0.54323407695000003</v>
      </c>
      <c r="AJ143">
        <f t="shared" si="32"/>
        <v>0.73213490295000005</v>
      </c>
      <c r="AK143">
        <f t="shared" si="32"/>
        <v>0.89600000000000013</v>
      </c>
      <c r="AL143">
        <f t="shared" si="32"/>
        <v>0.76183004379272456</v>
      </c>
      <c r="AM143">
        <f t="shared" si="32"/>
        <v>0.50091502189636228</v>
      </c>
      <c r="AN143">
        <f t="shared" si="32"/>
        <v>0.5125111</v>
      </c>
      <c r="AO143">
        <f t="shared" si="32"/>
        <v>0.89216109999999993</v>
      </c>
      <c r="AP143">
        <f t="shared" si="32"/>
        <v>0.77822142857142862</v>
      </c>
      <c r="AQ143">
        <f t="shared" si="32"/>
        <v>0.505</v>
      </c>
      <c r="AR143">
        <f t="shared" si="32"/>
        <v>0.53214285714285714</v>
      </c>
      <c r="AS143">
        <f t="shared" si="32"/>
        <v>0.5485714285714286</v>
      </c>
    </row>
    <row r="144" spans="1:45" ht="15" x14ac:dyDescent="0.25">
      <c r="A144" s="19" t="s">
        <v>151</v>
      </c>
      <c r="B144" s="3" t="s">
        <v>151</v>
      </c>
      <c r="C144" s="116">
        <f>IF(ISNUMBER('2013'!C144),(1-PRODUCT('2013'!C144,0.1)),"XXX")</f>
        <v>0.37</v>
      </c>
      <c r="D144" s="116">
        <f>IFERROR(IF((LOG(100*'2013'!D144+1)/LOG(100+1))&gt;1,0,(1-(LOG(100*'2013'!D144+1)/LOG(100+1)))), 1)</f>
        <v>0.73517352950288561</v>
      </c>
      <c r="E144" s="132">
        <f>IF(ISNUMBER('2013'!E144),IF(('2013'!E144/100)&gt;1,1,'2013'!E144/100),"XXX")</f>
        <v>0.66500000000000015</v>
      </c>
      <c r="F144" s="116">
        <f>IF(ISNUMBER('2013'!F144),(1-(('2013'!F144-1)/4)),"XXX")</f>
        <v>0.75</v>
      </c>
      <c r="G144" s="116">
        <f>IF(ISNUMBER('2013'!G144),(1-('2013'!G144/10)),"XXX")</f>
        <v>0.15999999999999992</v>
      </c>
      <c r="H144" s="221">
        <f t="shared" si="14"/>
        <v>0.53603470590057722</v>
      </c>
      <c r="I144" s="132">
        <f>IF(ISNUMBER('2013'!H144),'2013'!H144,"XXX")</f>
        <v>0.55714285714285705</v>
      </c>
      <c r="J144" s="116">
        <f>IF(ISNUMBER('2013'!I144),'2013'!I144,"XXX")</f>
        <v>0.297985</v>
      </c>
      <c r="K144" s="116">
        <f>IF(ISNUMBER('2013'!J144),IF(('2013'!J144/5)&gt;1,1,'2013'!J144/5),"XXX")</f>
        <v>0.94083600000000001</v>
      </c>
      <c r="L144" s="132">
        <f>IF(ISNUMBER('2013'!K144),'2013'!K144,"XXX")</f>
        <v>0.55142857142857138</v>
      </c>
      <c r="M144" s="116">
        <f>IF(ISNUMBER('2013'!L144),IF(('2013'!L144/5)&gt;1,1,'2013'!L144/5),"XXX")</f>
        <v>0.81033191599999999</v>
      </c>
      <c r="N144" s="116">
        <f>IF(ISNUMBER('2013'!M144),(1-('2013'!M144/100)),"XXX")</f>
        <v>0.60936012270000006</v>
      </c>
      <c r="O144" s="116">
        <f>IF(ISNUMBER('2013'!N144),IF(('2013'!N144/10)&gt;1,1,'2013'!N144/10),"XXX")</f>
        <v>1</v>
      </c>
      <c r="P144" s="222">
        <f>IF(ISNUMBER('2013'!O144),('2013'!O144/100),"XXX")</f>
        <v>0.33799999999999997</v>
      </c>
      <c r="Q144" s="222">
        <f>'2013'!P144</f>
        <v>0.15036736726760863</v>
      </c>
      <c r="R144" s="222">
        <f>IF(ISNUMBER('2013'!Q144),('2013'!Q144/100),"XXX")</f>
        <v>0.21299999999999999</v>
      </c>
      <c r="S144" s="222">
        <f>IF(ISNUMBER('2013'!R144),('2013'!R144/100),"XXX")</f>
        <v>0.72130340000000004</v>
      </c>
      <c r="T144" s="116">
        <f>IF(ISNUMBER('2013'!S144),(1-('2013'!S144/100)),"XXX")</f>
        <v>0.99739999999999995</v>
      </c>
      <c r="U144" s="132">
        <f>IF(ISNUMBER('2013'!T144),'2013'!T144,"XXX")</f>
        <v>0.55714285714285716</v>
      </c>
      <c r="V144" s="132">
        <f>IF(ISNUMBER('2013'!U144),'2013'!U144,"XXX")</f>
        <v>0.50857142857142856</v>
      </c>
      <c r="W144" s="132">
        <f>IF(ISNUMBER('2013'!V144),'2013'!V144,"XXX")</f>
        <v>0.58714285714285719</v>
      </c>
      <c r="X144" s="132">
        <f>IF(ISNUMBER('2013'!W144),'2013'!W144,"XXX")</f>
        <v>0.52714285714285714</v>
      </c>
      <c r="Y144" s="172">
        <f t="shared" si="31"/>
        <v>0.58544720215868984</v>
      </c>
      <c r="Z144" s="116">
        <f>'2013'!X144</f>
        <v>0.77500000000000002</v>
      </c>
      <c r="AA144" s="132">
        <f>('2013'!Y144+2.5)/5</f>
        <v>0.49935083520000001</v>
      </c>
      <c r="AB144" s="216">
        <f t="shared" si="15"/>
        <v>0.63717541759999996</v>
      </c>
      <c r="AC144" s="6"/>
      <c r="AE144">
        <f t="shared" si="32"/>
        <v>0.42756392857142855</v>
      </c>
      <c r="AF144">
        <f t="shared" si="32"/>
        <v>0.61941049999999997</v>
      </c>
      <c r="AG144">
        <f t="shared" si="32"/>
        <v>0.74613228571428569</v>
      </c>
      <c r="AH144">
        <f t="shared" si="32"/>
        <v>0.68088024371428568</v>
      </c>
      <c r="AI144">
        <f t="shared" si="32"/>
        <v>0.70984601935000002</v>
      </c>
      <c r="AJ144">
        <f t="shared" si="32"/>
        <v>0.80468006135000003</v>
      </c>
      <c r="AK144">
        <f t="shared" si="32"/>
        <v>0.66900000000000004</v>
      </c>
      <c r="AL144">
        <f t="shared" si="32"/>
        <v>0.2441836836338043</v>
      </c>
      <c r="AM144">
        <f t="shared" si="32"/>
        <v>0.18168368363380433</v>
      </c>
      <c r="AN144">
        <f t="shared" si="32"/>
        <v>0.4671517</v>
      </c>
      <c r="AO144">
        <f t="shared" si="32"/>
        <v>0.85935169999999994</v>
      </c>
      <c r="AP144">
        <f t="shared" si="32"/>
        <v>0.77727142857142861</v>
      </c>
      <c r="AQ144">
        <f t="shared" si="32"/>
        <v>0.53285714285714292</v>
      </c>
      <c r="AR144">
        <f t="shared" si="32"/>
        <v>0.54785714285714282</v>
      </c>
      <c r="AS144">
        <f t="shared" si="32"/>
        <v>0.55714285714285716</v>
      </c>
    </row>
    <row r="145" spans="1:45" ht="15" x14ac:dyDescent="0.25">
      <c r="A145" s="19" t="s">
        <v>152</v>
      </c>
      <c r="B145" s="3" t="s">
        <v>152</v>
      </c>
      <c r="C145" s="116">
        <f>IF(ISNUMBER('2013'!C145),(1-PRODUCT('2013'!C145,0.1)),"XXX")</f>
        <v>0.44000000000000006</v>
      </c>
      <c r="D145" s="116">
        <f>IFERROR(IF((LOG(100*'2013'!D145+1)/LOG(100+1))&gt;1,0,(1-(LOG(100*'2013'!D145+1)/LOG(100+1)))), 1)</f>
        <v>0.63468216898815011</v>
      </c>
      <c r="E145" s="132">
        <f>IF(ISNUMBER('2013'!E145),IF(('2013'!E145/100)&gt;1,1,'2013'!E145/100),"XXX")</f>
        <v>0.72666666666666668</v>
      </c>
      <c r="F145" s="116">
        <f>IF(ISNUMBER('2013'!F145),(1-(('2013'!F145-1)/4)),"XXX")</f>
        <v>0.5</v>
      </c>
      <c r="G145" s="116">
        <f>IF(ISNUMBER('2013'!G145),(1-('2013'!G145/10)),"XXX")</f>
        <v>0.44999999999999996</v>
      </c>
      <c r="H145" s="221">
        <f t="shared" si="14"/>
        <v>0.55026976713096332</v>
      </c>
      <c r="I145" s="132">
        <f>IF(ISNUMBER('2013'!H145),'2013'!H145,"XXX")</f>
        <v>0.63571428571428568</v>
      </c>
      <c r="J145" s="116">
        <f>IF(ISNUMBER('2013'!I145),'2013'!I145,"XXX")</f>
        <v>0.35412500000000002</v>
      </c>
      <c r="K145" s="116" t="str">
        <f>IF(ISNUMBER('2013'!J145),IF(('2013'!J145/5)&gt;1,1,'2013'!J145/5),"XXX")</f>
        <v>XXX</v>
      </c>
      <c r="L145" s="132">
        <f>IF(ISNUMBER('2013'!K145),'2013'!K145,"XXX")</f>
        <v>0.49428571428571427</v>
      </c>
      <c r="M145" s="116">
        <f>IF(ISNUMBER('2013'!L145),IF(('2013'!L145/5)&gt;1,1,'2013'!L145/5),"XXX")</f>
        <v>0.68494095799999999</v>
      </c>
      <c r="N145" s="116">
        <f>IF(ISNUMBER('2013'!M145),(1-('2013'!M145/100)),"XXX")</f>
        <v>0.83073196410000005</v>
      </c>
      <c r="O145" s="116">
        <f>IF(ISNUMBER('2013'!N145),IF(('2013'!N145/10)&gt;1,1,'2013'!N145/10),"XXX")</f>
        <v>1</v>
      </c>
      <c r="P145" s="222">
        <f>IF(ISNUMBER('2013'!O145),('2013'!O145/100),"XXX")</f>
        <v>1</v>
      </c>
      <c r="Q145" s="222">
        <f>'2013'!P145</f>
        <v>0.22678444385528565</v>
      </c>
      <c r="R145" s="222" t="str">
        <f>IF(ISNUMBER('2013'!Q145),('2013'!Q145/100),"XXX")</f>
        <v>XXX</v>
      </c>
      <c r="S145" s="222">
        <f>IF(ISNUMBER('2013'!R145),('2013'!R145/100),"XXX")</f>
        <v>0.64073740000000001</v>
      </c>
      <c r="T145" s="116">
        <f>IF(ISNUMBER('2013'!S145),(1-('2013'!S145/100)),"XXX")</f>
        <v>0.99909999999999999</v>
      </c>
      <c r="U145" s="132">
        <f>IF(ISNUMBER('2013'!T145),'2013'!T145,"XXX")</f>
        <v>0.61714285714285722</v>
      </c>
      <c r="V145" s="132">
        <f>IF(ISNUMBER('2013'!U145),'2013'!U145,"XXX")</f>
        <v>0.52071428571428569</v>
      </c>
      <c r="W145" s="132">
        <f>IF(ISNUMBER('2013'!V145),'2013'!V145,"XXX")</f>
        <v>0.66857142857142848</v>
      </c>
      <c r="X145" s="132">
        <f>IF(ISNUMBER('2013'!W145),'2013'!W145,"XXX")</f>
        <v>0.56714285714285717</v>
      </c>
      <c r="Y145" s="172">
        <f t="shared" si="31"/>
        <v>0.62256633454173216</v>
      </c>
      <c r="Z145" s="116">
        <f>'2013'!X145</f>
        <v>0.49399999999999999</v>
      </c>
      <c r="AA145" s="132">
        <f>('2013'!Y145+2.5)/5</f>
        <v>0.46676271260000002</v>
      </c>
      <c r="AB145" s="216">
        <f t="shared" si="15"/>
        <v>0.48038135630000001</v>
      </c>
      <c r="AC145" s="6"/>
      <c r="AE145">
        <f t="shared" si="32"/>
        <v>0.49491964285714285</v>
      </c>
      <c r="AF145">
        <f t="shared" si="32"/>
        <v>0.35412500000000002</v>
      </c>
      <c r="AG145">
        <f t="shared" si="32"/>
        <v>0.49428571428571427</v>
      </c>
      <c r="AH145">
        <f t="shared" si="32"/>
        <v>0.58961333614285716</v>
      </c>
      <c r="AI145">
        <f t="shared" si="32"/>
        <v>0.75783646105000002</v>
      </c>
      <c r="AJ145">
        <f t="shared" si="32"/>
        <v>0.91536598204999997</v>
      </c>
      <c r="AK145">
        <f t="shared" si="32"/>
        <v>1</v>
      </c>
      <c r="AL145">
        <f t="shared" si="32"/>
        <v>0.61339222192764287</v>
      </c>
      <c r="AM145">
        <f t="shared" si="32"/>
        <v>0.22678444385528565</v>
      </c>
      <c r="AN145">
        <f t="shared" si="32"/>
        <v>0.64073740000000001</v>
      </c>
      <c r="AO145">
        <f t="shared" si="32"/>
        <v>0.8199187</v>
      </c>
      <c r="AP145">
        <f t="shared" si="32"/>
        <v>0.80812142857142866</v>
      </c>
      <c r="AQ145">
        <f t="shared" si="32"/>
        <v>0.56892857142857145</v>
      </c>
      <c r="AR145">
        <f t="shared" si="32"/>
        <v>0.59464285714285703</v>
      </c>
      <c r="AS145">
        <f t="shared" si="32"/>
        <v>0.61785714285714288</v>
      </c>
    </row>
    <row r="146" spans="1:45" ht="15" x14ac:dyDescent="0.25">
      <c r="A146" s="19" t="s">
        <v>153</v>
      </c>
      <c r="B146" s="3" t="s">
        <v>153</v>
      </c>
      <c r="C146" s="116">
        <f>IF(ISNUMBER('2013'!C146),(1-PRODUCT('2013'!C146,0.1)),"XXX")</f>
        <v>0.18000000000000005</v>
      </c>
      <c r="D146" s="116">
        <f>IFERROR(IF((LOG(100*'2013'!D146+1)/LOG(100+1))&gt;1,0,(1-(LOG(100*'2013'!D146+1)/LOG(100+1)))), 1)</f>
        <v>0.55425843785674589</v>
      </c>
      <c r="E146" s="132">
        <f>IF(ISNUMBER('2013'!E146),IF(('2013'!E146/100)&gt;1,1,'2013'!E146/100),"XXX")</f>
        <v>0.63166666666666671</v>
      </c>
      <c r="F146" s="116">
        <f>IF(ISNUMBER('2013'!F146),(1-(('2013'!F146-1)/4)),"XXX")</f>
        <v>0.5</v>
      </c>
      <c r="G146" s="116">
        <f>IF(ISNUMBER('2013'!G146),(1-('2013'!G146/10)),"XXX")</f>
        <v>0.20999999999999996</v>
      </c>
      <c r="H146" s="221">
        <f t="shared" si="14"/>
        <v>0.41518502090468257</v>
      </c>
      <c r="I146" s="132">
        <f>IF(ISNUMBER('2013'!H146),'2013'!H146,"XXX")</f>
        <v>0.33</v>
      </c>
      <c r="J146" s="116">
        <f>IF(ISNUMBER('2013'!I146),'2013'!I146,"XXX")</f>
        <v>8.7150000000000005E-2</v>
      </c>
      <c r="K146" s="116">
        <f>IF(ISNUMBER('2013'!J146),IF(('2013'!J146/5)&gt;1,1,'2013'!J146/5),"XXX")</f>
        <v>0.31277199999999999</v>
      </c>
      <c r="L146" s="132">
        <f>IF(ISNUMBER('2013'!K146),'2013'!K146,"XXX")</f>
        <v>0.41428571428571426</v>
      </c>
      <c r="M146" s="116">
        <f>IF(ISNUMBER('2013'!L146),IF(('2013'!L146/5)&gt;1,1,'2013'!L146/5),"XXX")</f>
        <v>0.194864274</v>
      </c>
      <c r="N146" s="116">
        <f>IF(ISNUMBER('2013'!M146),(1-('2013'!M146/100)),"XXX")</f>
        <v>0.57482223509999997</v>
      </c>
      <c r="O146" s="116">
        <f>IF(ISNUMBER('2013'!N146),IF(('2013'!N146/10)&gt;1,1,'2013'!N146/10),"XXX")</f>
        <v>0.34600000000000003</v>
      </c>
      <c r="P146" s="222">
        <f>IF(ISNUMBER('2013'!O146),('2013'!O146/100),"XXX")</f>
        <v>6.6000000000000003E-2</v>
      </c>
      <c r="Q146" s="222">
        <f>'2013'!P146</f>
        <v>0.12002218961715698</v>
      </c>
      <c r="R146" s="222">
        <f>IF(ISNUMBER('2013'!Q146),('2013'!Q146/100),"XXX")</f>
        <v>6.0000000000000001E-3</v>
      </c>
      <c r="S146" s="222">
        <f>IF(ISNUMBER('2013'!R146),('2013'!R146/100),"XXX")</f>
        <v>0.20705500000000002</v>
      </c>
      <c r="T146" s="116">
        <f>IF(ISNUMBER('2013'!S146),(1-('2013'!S146/100)),"XXX")</f>
        <v>0.66799999999999993</v>
      </c>
      <c r="U146" s="132">
        <f>IF(ISNUMBER('2013'!T146),'2013'!T146,"XXX")</f>
        <v>0.48285714285714282</v>
      </c>
      <c r="V146" s="132">
        <f>IF(ISNUMBER('2013'!U146),'2013'!U146,"XXX")</f>
        <v>0.37642857142857139</v>
      </c>
      <c r="W146" s="132">
        <f>IF(ISNUMBER('2013'!V146),'2013'!V146,"XXX")</f>
        <v>0.57571428571428573</v>
      </c>
      <c r="X146" s="132">
        <f>IF(ISNUMBER('2013'!W146),'2013'!W146,"XXX")</f>
        <v>0.49857142857142861</v>
      </c>
      <c r="Y146" s="172">
        <f t="shared" si="31"/>
        <v>0.3287839275983937</v>
      </c>
      <c r="Z146" s="116">
        <f>'2013'!X146</f>
        <v>0.33200000000000002</v>
      </c>
      <c r="AA146" s="132">
        <f>('2013'!Y146+2.5)/5</f>
        <v>0.40807273979999997</v>
      </c>
      <c r="AB146" s="216">
        <f t="shared" si="15"/>
        <v>0.3700363699</v>
      </c>
      <c r="AC146" s="6"/>
      <c r="AE146">
        <f t="shared" si="32"/>
        <v>0.20857500000000001</v>
      </c>
      <c r="AF146">
        <f t="shared" si="32"/>
        <v>0.199961</v>
      </c>
      <c r="AG146">
        <f t="shared" si="32"/>
        <v>0.3635288571428571</v>
      </c>
      <c r="AH146">
        <f t="shared" si="32"/>
        <v>0.30457499414285716</v>
      </c>
      <c r="AI146">
        <f t="shared" si="32"/>
        <v>0.38484325455000001</v>
      </c>
      <c r="AJ146">
        <f t="shared" si="32"/>
        <v>0.46041111754999997</v>
      </c>
      <c r="AK146">
        <f t="shared" si="32"/>
        <v>0.20600000000000002</v>
      </c>
      <c r="AL146">
        <f t="shared" si="32"/>
        <v>9.3011094808578498E-2</v>
      </c>
      <c r="AM146">
        <f t="shared" si="32"/>
        <v>6.3011094808578486E-2</v>
      </c>
      <c r="AN146">
        <f t="shared" si="32"/>
        <v>0.10652750000000001</v>
      </c>
      <c r="AO146">
        <f t="shared" si="32"/>
        <v>0.43752749999999996</v>
      </c>
      <c r="AP146">
        <f t="shared" si="32"/>
        <v>0.5754285714285714</v>
      </c>
      <c r="AQ146">
        <f t="shared" si="32"/>
        <v>0.4296428571428571</v>
      </c>
      <c r="AR146">
        <f t="shared" si="32"/>
        <v>0.47607142857142859</v>
      </c>
      <c r="AS146">
        <f t="shared" si="32"/>
        <v>0.53714285714285714</v>
      </c>
    </row>
    <row r="147" spans="1:45" ht="15" x14ac:dyDescent="0.25">
      <c r="A147" s="19" t="s">
        <v>154</v>
      </c>
      <c r="B147" s="3" t="s">
        <v>154</v>
      </c>
      <c r="C147" s="116">
        <f>IF(ISNUMBER('2013'!C147),(1-PRODUCT('2013'!C147,0.1)),"XXX")</f>
        <v>0.37999999999999989</v>
      </c>
      <c r="D147" s="116">
        <f>IFERROR(IF((LOG(100*'2013'!D147+1)/LOG(100+1))&gt;1,0,(1-(LOG(100*'2013'!D147+1)/LOG(100+1)))), 1)</f>
        <v>0.34257077471476804</v>
      </c>
      <c r="E147" s="132">
        <f>IF(ISNUMBER('2013'!E147),IF(('2013'!E147/100)&gt;1,1,'2013'!E147/100),"XXX")</f>
        <v>0.7533333333333333</v>
      </c>
      <c r="F147" s="116">
        <f>IF(ISNUMBER('2013'!F147),(1-(('2013'!F147-1)/4)),"XXX")</f>
        <v>0.25</v>
      </c>
      <c r="G147" s="116">
        <f>IF(ISNUMBER('2013'!G147),(1-('2013'!G147/10)),"XXX")</f>
        <v>0.42999999999999994</v>
      </c>
      <c r="H147" s="221">
        <f t="shared" si="14"/>
        <v>0.43118082160962024</v>
      </c>
      <c r="I147" s="132">
        <f>IF(ISNUMBER('2013'!H147),'2013'!H147,"XXX")</f>
        <v>0.58142857142857141</v>
      </c>
      <c r="J147" s="116">
        <f>IF(ISNUMBER('2013'!I147),'2013'!I147,"XXX")</f>
        <v>0.36682500000000001</v>
      </c>
      <c r="K147" s="116">
        <f>IF(ISNUMBER('2013'!J147),IF(('2013'!J147/5)&gt;1,1,'2013'!J147/5),"XXX")</f>
        <v>0.61024999999999996</v>
      </c>
      <c r="L147" s="132">
        <f>IF(ISNUMBER('2013'!K147),'2013'!K147,"XXX")</f>
        <v>0.67285714285714282</v>
      </c>
      <c r="M147" s="116">
        <f>IF(ISNUMBER('2013'!L147),IF(('2013'!L147/5)&gt;1,1,'2013'!L147/5),"XXX")</f>
        <v>0.66780381200000005</v>
      </c>
      <c r="N147" s="116">
        <f>IF(ISNUMBER('2013'!M147),(1-('2013'!M147/100)),"XXX")</f>
        <v>0.51831539150000006</v>
      </c>
      <c r="O147" s="116">
        <f>IF(ISNUMBER('2013'!N147),IF(('2013'!N147/10)&gt;1,1,'2013'!N147/10),"XXX")</f>
        <v>1</v>
      </c>
      <c r="P147" s="222">
        <f>IF(ISNUMBER('2013'!O147),('2013'!O147/100),"XXX")</f>
        <v>0.91900000000000004</v>
      </c>
      <c r="Q147" s="222">
        <f>'2013'!P147</f>
        <v>1</v>
      </c>
      <c r="R147" s="222">
        <f>IF(ISNUMBER('2013'!Q147),('2013'!Q147/100),"XXX")</f>
        <v>0.39</v>
      </c>
      <c r="S147" s="222">
        <f>IF(ISNUMBER('2013'!R147),('2013'!R147/100),"XXX")</f>
        <v>0.80876890000000001</v>
      </c>
      <c r="T147" s="116">
        <f>IF(ISNUMBER('2013'!S147),(1-('2013'!S147/100)),"XXX")</f>
        <v>0.999</v>
      </c>
      <c r="U147" s="132">
        <f>IF(ISNUMBER('2013'!T147),'2013'!T147,"XXX")</f>
        <v>0.35857142857142854</v>
      </c>
      <c r="V147" s="132">
        <f>IF(ISNUMBER('2013'!U147),'2013'!U147,"XXX")</f>
        <v>0.33428571428571424</v>
      </c>
      <c r="W147" s="132">
        <f>IF(ISNUMBER('2013'!V147),'2013'!V147,"XXX")</f>
        <v>0.51285714285714279</v>
      </c>
      <c r="X147" s="132">
        <f>IF(ISNUMBER('2013'!W147),'2013'!W147,"XXX")</f>
        <v>0.35571428571428576</v>
      </c>
      <c r="Y147" s="172">
        <f t="shared" si="31"/>
        <v>0.63097983682589298</v>
      </c>
      <c r="Z147" s="116">
        <f>'2013'!X147</f>
        <v>0.45700000000000002</v>
      </c>
      <c r="AA147" s="132">
        <f>('2013'!Y147+2.5)/5</f>
        <v>0.45426689679999999</v>
      </c>
      <c r="AB147" s="216">
        <f t="shared" si="15"/>
        <v>0.45563344839999997</v>
      </c>
      <c r="AC147" s="6"/>
      <c r="AE147">
        <f t="shared" si="32"/>
        <v>0.47412678571428568</v>
      </c>
      <c r="AF147">
        <f t="shared" si="32"/>
        <v>0.48853749999999996</v>
      </c>
      <c r="AG147">
        <f t="shared" si="32"/>
        <v>0.64155357142857139</v>
      </c>
      <c r="AH147">
        <f t="shared" si="32"/>
        <v>0.67033047742857144</v>
      </c>
      <c r="AI147">
        <f t="shared" si="32"/>
        <v>0.59305960175000005</v>
      </c>
      <c r="AJ147">
        <f t="shared" si="32"/>
        <v>0.75915769575000003</v>
      </c>
      <c r="AK147">
        <f t="shared" si="32"/>
        <v>0.95950000000000002</v>
      </c>
      <c r="AL147">
        <f t="shared" si="32"/>
        <v>0.95950000000000002</v>
      </c>
      <c r="AM147">
        <f t="shared" si="32"/>
        <v>0.69500000000000006</v>
      </c>
      <c r="AN147">
        <f t="shared" si="32"/>
        <v>0.59938445000000007</v>
      </c>
      <c r="AO147">
        <f t="shared" si="32"/>
        <v>0.90388445000000006</v>
      </c>
      <c r="AP147">
        <f t="shared" si="32"/>
        <v>0.67878571428571433</v>
      </c>
      <c r="AQ147">
        <f t="shared" si="32"/>
        <v>0.34642857142857142</v>
      </c>
      <c r="AR147">
        <f t="shared" si="32"/>
        <v>0.42357142857142849</v>
      </c>
      <c r="AS147">
        <f t="shared" si="32"/>
        <v>0.43428571428571427</v>
      </c>
    </row>
    <row r="148" spans="1:45" ht="15" x14ac:dyDescent="0.25">
      <c r="A148" s="19" t="s">
        <v>155</v>
      </c>
      <c r="B148" s="3" t="s">
        <v>155</v>
      </c>
      <c r="C148" s="116">
        <f>IF(ISNUMBER('2013'!C148),(1-PRODUCT('2013'!C148,0.1)),"XXX")</f>
        <v>0.64999999999999991</v>
      </c>
      <c r="D148" s="116">
        <f>IFERROR(IF((LOG(100*'2013'!D148+1)/LOG(100+1))&gt;1,0,(1-(LOG(100*'2013'!D148+1)/LOG(100+1)))), 1)</f>
        <v>1</v>
      </c>
      <c r="E148" s="132">
        <f>IF(ISNUMBER('2013'!E148),IF(('2013'!E148/100)&gt;1,1,'2013'!E148/100),"XXX")</f>
        <v>1</v>
      </c>
      <c r="F148" s="116">
        <f>IF(ISNUMBER('2013'!F148),(1-(('2013'!F148-1)/4)),"XXX")</f>
        <v>0.75</v>
      </c>
      <c r="G148" s="116">
        <f>IF(ISNUMBER('2013'!G148),(1-('2013'!G148/10)),"XXX")</f>
        <v>0.36</v>
      </c>
      <c r="H148" s="221">
        <f t="shared" si="14"/>
        <v>0.752</v>
      </c>
      <c r="I148" s="132">
        <f>IF(ISNUMBER('2013'!H148),'2013'!H148,"XXX")</f>
        <v>0.88571428571428568</v>
      </c>
      <c r="J148" s="116">
        <f>IF(ISNUMBER('2013'!I148),'2013'!I148,"XXX")</f>
        <v>0.57501500000000005</v>
      </c>
      <c r="K148" s="116" t="str">
        <f>IF(ISNUMBER('2013'!J148),IF(('2013'!J148/5)&gt;1,1,'2013'!J148/5),"XXX")</f>
        <v>XXX</v>
      </c>
      <c r="L148" s="132">
        <f>IF(ISNUMBER('2013'!K148),'2013'!K148,"XXX")</f>
        <v>0.73714285714285721</v>
      </c>
      <c r="M148" s="116">
        <f>IF(ISNUMBER('2013'!L148),IF(('2013'!L148/5)&gt;1,1,'2013'!L148/5),"XXX")</f>
        <v>0.51718821599999998</v>
      </c>
      <c r="N148" s="116">
        <f>IF(ISNUMBER('2013'!M148),(1-('2013'!M148/100)),"XXX")</f>
        <v>0.82844205859999998</v>
      </c>
      <c r="O148" s="116">
        <f>IF(ISNUMBER('2013'!N148),IF(('2013'!N148/10)&gt;1,1,'2013'!N148/10),"XXX")</f>
        <v>0.50385313344296201</v>
      </c>
      <c r="P148" s="222" t="str">
        <f>IF(ISNUMBER('2013'!O148),('2013'!O148/100),"XXX")</f>
        <v>XXX</v>
      </c>
      <c r="Q148" s="222" t="str">
        <f>'2013'!P148</f>
        <v>XXX</v>
      </c>
      <c r="R148" s="222">
        <f>IF(ISNUMBER('2013'!Q148),('2013'!Q148/100),"XXX")</f>
        <v>1.2E-2</v>
      </c>
      <c r="S148" s="222">
        <f>IF(ISNUMBER('2013'!R148),('2013'!R148/100),"XXX")</f>
        <v>0.96711780000000003</v>
      </c>
      <c r="T148" s="116">
        <f>IF(ISNUMBER('2013'!S148),(1-('2013'!S148/100)),"XXX")</f>
        <v>1</v>
      </c>
      <c r="U148" s="132">
        <f>IF(ISNUMBER('2013'!T148),'2013'!T148,"XXX")</f>
        <v>0.76714285714285713</v>
      </c>
      <c r="V148" s="132">
        <f>IF(ISNUMBER('2013'!U148),'2013'!U148,"XXX")</f>
        <v>0.80642857142857138</v>
      </c>
      <c r="W148" s="132">
        <f>IF(ISNUMBER('2013'!V148),'2013'!V148,"XXX")</f>
        <v>0.79142857142857148</v>
      </c>
      <c r="X148" s="132">
        <f>IF(ISNUMBER('2013'!W148),'2013'!W148,"XXX")</f>
        <v>0.73000000000000009</v>
      </c>
      <c r="Y148" s="172">
        <f t="shared" si="31"/>
        <v>0.64840433384287022</v>
      </c>
      <c r="Z148" s="116">
        <f>'2013'!X148</f>
        <v>8.8999999999999996E-2</v>
      </c>
      <c r="AA148" s="132">
        <f>('2013'!Y148+2.5)/5</f>
        <v>0.31679595699999996</v>
      </c>
      <c r="AB148" s="216">
        <f t="shared" si="15"/>
        <v>0.20289797849999996</v>
      </c>
      <c r="AC148" s="6"/>
      <c r="AE148">
        <f t="shared" si="32"/>
        <v>0.73036464285714287</v>
      </c>
      <c r="AF148">
        <f t="shared" si="32"/>
        <v>0.57501500000000005</v>
      </c>
      <c r="AG148">
        <f t="shared" si="32"/>
        <v>0.73714285714285721</v>
      </c>
      <c r="AH148">
        <f t="shared" si="32"/>
        <v>0.62716553657142859</v>
      </c>
      <c r="AI148">
        <f t="shared" si="32"/>
        <v>0.67281513729999998</v>
      </c>
      <c r="AJ148">
        <f t="shared" si="32"/>
        <v>0.66614759602148099</v>
      </c>
      <c r="AK148">
        <f t="shared" si="32"/>
        <v>0.50385313344296201</v>
      </c>
      <c r="AL148" t="str">
        <f t="shared" si="32"/>
        <v>XXX</v>
      </c>
      <c r="AM148">
        <f t="shared" si="32"/>
        <v>1.2E-2</v>
      </c>
      <c r="AN148">
        <f t="shared" si="32"/>
        <v>0.48955890000000002</v>
      </c>
      <c r="AO148">
        <f t="shared" si="32"/>
        <v>0.98355890000000001</v>
      </c>
      <c r="AP148">
        <f t="shared" si="32"/>
        <v>0.88357142857142856</v>
      </c>
      <c r="AQ148">
        <f t="shared" si="32"/>
        <v>0.7867857142857142</v>
      </c>
      <c r="AR148">
        <f t="shared" si="32"/>
        <v>0.79892857142857143</v>
      </c>
      <c r="AS148">
        <f t="shared" si="32"/>
        <v>0.76071428571428579</v>
      </c>
    </row>
    <row r="149" spans="1:45" ht="15" x14ac:dyDescent="0.25">
      <c r="A149" s="19" t="s">
        <v>156</v>
      </c>
      <c r="B149" s="3" t="s">
        <v>156</v>
      </c>
      <c r="C149" s="116">
        <f>IF(ISNUMBER('2013'!C149),(1-PRODUCT('2013'!C149,0.1)),"XXX")</f>
        <v>0.87</v>
      </c>
      <c r="D149" s="116">
        <f>IFERROR(IF((LOG(100*'2013'!D149+1)/LOG(100+1))&gt;1,0,(1-(LOG(100*'2013'!D149+1)/LOG(100+1)))), 1)</f>
        <v>1</v>
      </c>
      <c r="E149" s="132">
        <f>IF(ISNUMBER('2013'!E149),IF(('2013'!E149/100)&gt;1,1,'2013'!E149/100),"XXX")</f>
        <v>0.91500000000000015</v>
      </c>
      <c r="F149" s="116">
        <f>IF(ISNUMBER('2013'!F149),(1-(('2013'!F149-1)/4)),"XXX")</f>
        <v>1</v>
      </c>
      <c r="G149" s="116">
        <f>IF(ISNUMBER('2013'!G149),(1-('2013'!G149/10)),"XXX")</f>
        <v>0.82000000000000006</v>
      </c>
      <c r="H149" s="221">
        <f t="shared" si="14"/>
        <v>0.92100000000000004</v>
      </c>
      <c r="I149" s="132">
        <f>IF(ISNUMBER('2013'!H149),'2013'!H149,"XXX")</f>
        <v>0.87428571428571422</v>
      </c>
      <c r="J149" s="116">
        <f>IF(ISNUMBER('2013'!I149),'2013'!I149,"XXX")</f>
        <v>0.83345500000000006</v>
      </c>
      <c r="K149" s="116">
        <f>IF(ISNUMBER('2013'!J149),IF(('2013'!J149/5)&gt;1,1,'2013'!J149/5),"XXX")</f>
        <v>0.773366</v>
      </c>
      <c r="L149" s="132">
        <f>IF(ISNUMBER('2013'!K149),'2013'!K149,"XXX")</f>
        <v>0.69857142857142851</v>
      </c>
      <c r="M149" s="116">
        <f>IF(ISNUMBER('2013'!L149),IF(('2013'!L149/5)&gt;1,1,'2013'!L149/5),"XXX")</f>
        <v>1</v>
      </c>
      <c r="N149" s="116">
        <f>IF(ISNUMBER('2013'!M149),(1-('2013'!M149/100)),"XXX")</f>
        <v>0.84028473849999996</v>
      </c>
      <c r="O149" s="116">
        <f>IF(ISNUMBER('2013'!N149),IF(('2013'!N149/10)&gt;1,1,'2013'!N149/10),"XXX")</f>
        <v>1</v>
      </c>
      <c r="P149" s="222">
        <f>IF(ISNUMBER('2013'!O149),('2013'!O149/100),"XXX")</f>
        <v>1</v>
      </c>
      <c r="Q149" s="222">
        <f>'2013'!P149</f>
        <v>1</v>
      </c>
      <c r="R149" s="222">
        <f>IF(ISNUMBER('2013'!Q149),('2013'!Q149/100),"XXX")</f>
        <v>0.7659999999999999</v>
      </c>
      <c r="S149" s="222">
        <f>IF(ISNUMBER('2013'!R149),('2013'!R149/100),"XXX")</f>
        <v>0.85406809999999989</v>
      </c>
      <c r="T149" s="116">
        <f>IF(ISNUMBER('2013'!S149),(1-('2013'!S149/100)),"XXX")</f>
        <v>1</v>
      </c>
      <c r="U149" s="132">
        <f>IF(ISNUMBER('2013'!T149),'2013'!T149,"XXX")</f>
        <v>0.86571428571428566</v>
      </c>
      <c r="V149" s="132">
        <f>IF(ISNUMBER('2013'!U149),'2013'!U149,"XXX")</f>
        <v>0.75642857142857145</v>
      </c>
      <c r="W149" s="132">
        <f>IF(ISNUMBER('2013'!V149),'2013'!V149,"XXX")</f>
        <v>0.72428571428571431</v>
      </c>
      <c r="X149" s="132">
        <f>IF(ISNUMBER('2013'!W149),'2013'!W149,"XXX")</f>
        <v>0.67</v>
      </c>
      <c r="Y149" s="172">
        <f t="shared" si="31"/>
        <v>0.85352872204910712</v>
      </c>
      <c r="Z149" s="116">
        <f>'2013'!X149</f>
        <v>0.86799999999999999</v>
      </c>
      <c r="AA149" s="132">
        <f>('2013'!Y149+2.5)/5</f>
        <v>0.77529482840000008</v>
      </c>
      <c r="AB149" s="216">
        <f t="shared" si="15"/>
        <v>0.82164741420000009</v>
      </c>
      <c r="AC149" s="6"/>
      <c r="AE149">
        <f t="shared" si="32"/>
        <v>0.85387035714285719</v>
      </c>
      <c r="AF149">
        <f t="shared" si="32"/>
        <v>0.80341050000000003</v>
      </c>
      <c r="AG149">
        <f t="shared" si="32"/>
        <v>0.73596871428571431</v>
      </c>
      <c r="AH149">
        <f t="shared" si="32"/>
        <v>0.8492857142857142</v>
      </c>
      <c r="AI149">
        <f t="shared" si="32"/>
        <v>0.92014236924999993</v>
      </c>
      <c r="AJ149">
        <f t="shared" si="32"/>
        <v>0.92014236924999993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0.81003404999999984</v>
      </c>
      <c r="AO149">
        <f t="shared" si="32"/>
        <v>0.92703404999999994</v>
      </c>
      <c r="AP149">
        <f t="shared" si="32"/>
        <v>0.93285714285714283</v>
      </c>
      <c r="AQ149">
        <f t="shared" si="32"/>
        <v>0.81107142857142855</v>
      </c>
      <c r="AR149">
        <f t="shared" si="32"/>
        <v>0.74035714285714294</v>
      </c>
      <c r="AS149">
        <f t="shared" si="32"/>
        <v>0.69714285714285718</v>
      </c>
    </row>
    <row r="150" spans="1:45" ht="15" x14ac:dyDescent="0.25">
      <c r="A150" s="19" t="s">
        <v>157</v>
      </c>
      <c r="B150" s="3" t="s">
        <v>157</v>
      </c>
      <c r="C150" s="116">
        <f>IF(ISNUMBER('2013'!C150),(1-PRODUCT('2013'!C150,0.1)),"XXX")</f>
        <v>0.9</v>
      </c>
      <c r="D150" s="116">
        <f>IFERROR(IF((LOG(100*'2013'!D150+1)/LOG(100+1))&gt;1,0,(1-(LOG(100*'2013'!D150+1)/LOG(100+1)))), 1)</f>
        <v>1</v>
      </c>
      <c r="E150" s="132">
        <f>IF(ISNUMBER('2013'!E150),IF(('2013'!E150/100)&gt;1,1,'2013'!E150/100),"XXX")</f>
        <v>0.79166666666666674</v>
      </c>
      <c r="F150" s="116">
        <f>IF(ISNUMBER('2013'!F150),(1-(('2013'!F150-1)/4)),"XXX")</f>
        <v>0.75</v>
      </c>
      <c r="G150" s="116">
        <f>IF(ISNUMBER('2013'!G150),(1-('2013'!G150/10)),"XXX")</f>
        <v>0.67999999999999994</v>
      </c>
      <c r="H150" s="221">
        <f t="shared" si="14"/>
        <v>0.82433333333333325</v>
      </c>
      <c r="I150" s="132">
        <f>IF(ISNUMBER('2013'!H150),'2013'!H150,"XXX")</f>
        <v>0.82428571428571418</v>
      </c>
      <c r="J150" s="116">
        <f>IF(ISNUMBER('2013'!I150),'2013'!I150,"XXX")</f>
        <v>0.71327499999999999</v>
      </c>
      <c r="K150" s="116">
        <f>IF(ISNUMBER('2013'!J150),IF(('2013'!J150/5)&gt;1,1,'2013'!J150/5),"XXX")</f>
        <v>0.65362799999999999</v>
      </c>
      <c r="L150" s="132">
        <f>IF(ISNUMBER('2013'!K150),'2013'!K150,"XXX")</f>
        <v>0.66857142857142848</v>
      </c>
      <c r="M150" s="116">
        <f>IF(ISNUMBER('2013'!L150),IF(('2013'!L150/5)&gt;1,1,'2013'!L150/5),"XXX")</f>
        <v>1</v>
      </c>
      <c r="N150" s="116">
        <f>IF(ISNUMBER('2013'!M150),(1-('2013'!M150/100)),"XXX")</f>
        <v>0.87746271129999998</v>
      </c>
      <c r="O150" s="116">
        <f>IF(ISNUMBER('2013'!N150),IF(('2013'!N150/10)&gt;1,1,'2013'!N150/10),"XXX")</f>
        <v>1</v>
      </c>
      <c r="P150" s="222">
        <f>IF(ISNUMBER('2013'!O150),('2013'!O150/100),"XXX")</f>
        <v>0.85799999999999998</v>
      </c>
      <c r="Q150" s="222" t="str">
        <f>'2013'!P150</f>
        <v>XXX</v>
      </c>
      <c r="R150" s="222">
        <f>IF(ISNUMBER('2013'!Q150),('2013'!Q150/100),"XXX")</f>
        <v>0.31</v>
      </c>
      <c r="S150" s="222">
        <f>IF(ISNUMBER('2013'!R150),('2013'!R150/100),"XXX")</f>
        <v>0.93405300000000002</v>
      </c>
      <c r="T150" s="116">
        <f>IF(ISNUMBER('2013'!S150),(1-('2013'!S150/100)),"XXX")</f>
        <v>1</v>
      </c>
      <c r="U150" s="132">
        <f>IF(ISNUMBER('2013'!T150),'2013'!T150,"XXX")</f>
        <v>0.73857142857142855</v>
      </c>
      <c r="V150" s="132">
        <f>IF(ISNUMBER('2013'!U150),'2013'!U150,"XXX")</f>
        <v>0.60642857142857143</v>
      </c>
      <c r="W150" s="132">
        <f>IF(ISNUMBER('2013'!V150),'2013'!V150,"XXX")</f>
        <v>0.70428571428571429</v>
      </c>
      <c r="X150" s="132">
        <f>IF(ISNUMBER('2013'!W150),'2013'!W150,"XXX")</f>
        <v>0.57000000000000006</v>
      </c>
      <c r="Y150" s="172">
        <f t="shared" si="31"/>
        <v>0.73553509802767858</v>
      </c>
      <c r="Z150" s="116">
        <f>'2013'!X150</f>
        <v>0.90600000000000003</v>
      </c>
      <c r="AA150" s="132">
        <f>('2013'!Y150+2.5)/5</f>
        <v>0.73117516039999997</v>
      </c>
      <c r="AB150" s="216">
        <f t="shared" si="15"/>
        <v>0.8185875802</v>
      </c>
      <c r="AC150" s="6"/>
      <c r="AE150">
        <f t="shared" ref="AE150:AS156" si="33">IF(ISNUMBER(AVERAGE(I150:J150)),AVERAGE(I150:J150),"XXX")</f>
        <v>0.76878035714285708</v>
      </c>
      <c r="AF150">
        <f t="shared" si="33"/>
        <v>0.68345149999999999</v>
      </c>
      <c r="AG150">
        <f t="shared" si="33"/>
        <v>0.66109971428571424</v>
      </c>
      <c r="AH150">
        <f t="shared" si="33"/>
        <v>0.8342857142857143</v>
      </c>
      <c r="AI150">
        <f t="shared" si="33"/>
        <v>0.93873135564999999</v>
      </c>
      <c r="AJ150">
        <f t="shared" si="33"/>
        <v>0.93873135564999999</v>
      </c>
      <c r="AK150">
        <f t="shared" si="33"/>
        <v>0.92900000000000005</v>
      </c>
      <c r="AL150">
        <f t="shared" si="33"/>
        <v>0.85799999999999998</v>
      </c>
      <c r="AM150">
        <f t="shared" si="33"/>
        <v>0.31</v>
      </c>
      <c r="AN150">
        <f t="shared" si="33"/>
        <v>0.62202650000000004</v>
      </c>
      <c r="AO150">
        <f t="shared" si="33"/>
        <v>0.96702650000000001</v>
      </c>
      <c r="AP150">
        <f t="shared" si="33"/>
        <v>0.86928571428571422</v>
      </c>
      <c r="AQ150">
        <f t="shared" si="33"/>
        <v>0.67249999999999999</v>
      </c>
      <c r="AR150">
        <f t="shared" si="33"/>
        <v>0.65535714285714286</v>
      </c>
      <c r="AS150">
        <f t="shared" si="33"/>
        <v>0.63714285714285723</v>
      </c>
    </row>
    <row r="151" spans="1:45" ht="15" x14ac:dyDescent="0.25">
      <c r="A151" s="19" t="s">
        <v>158</v>
      </c>
      <c r="B151" s="3" t="s">
        <v>158</v>
      </c>
      <c r="C151" s="116">
        <f>IF(ISNUMBER('2013'!C151),(1-PRODUCT('2013'!C151,0.1)),"XXX")</f>
        <v>0.64999999999999991</v>
      </c>
      <c r="D151" s="116">
        <f>IFERROR(IF((LOG(100*'2013'!D151+1)/LOG(100+1))&gt;1,0,(1-(LOG(100*'2013'!D151+1)/LOG(100+1)))), 1)</f>
        <v>1</v>
      </c>
      <c r="E151" s="132">
        <f>IF(ISNUMBER('2013'!E151),IF(('2013'!E151/100)&gt;1,1,'2013'!E151/100),"XXX")</f>
        <v>0.84666666666666668</v>
      </c>
      <c r="F151" s="116">
        <f>IF(ISNUMBER('2013'!F151),(1-(('2013'!F151-1)/4)),"XXX")</f>
        <v>1</v>
      </c>
      <c r="G151" s="116">
        <f>IF(ISNUMBER('2013'!G151),(1-('2013'!G151/10)),"XXX")</f>
        <v>0.77</v>
      </c>
      <c r="H151" s="221">
        <f t="shared" si="14"/>
        <v>0.85333333333333328</v>
      </c>
      <c r="I151" s="132">
        <f>IF(ISNUMBER('2013'!H151),'2013'!H151,"XXX")</f>
        <v>0.61571428571428566</v>
      </c>
      <c r="J151" s="116">
        <f>IF(ISNUMBER('2013'!I151),'2013'!I151,"XXX")</f>
        <v>0.50244999999999995</v>
      </c>
      <c r="K151" s="116">
        <f>IF(ISNUMBER('2013'!J151),IF(('2013'!J151/5)&gt;1,1,'2013'!J151/5),"XXX")</f>
        <v>0.54789599999999994</v>
      </c>
      <c r="L151" s="132">
        <f>IF(ISNUMBER('2013'!K151),'2013'!K151,"XXX")</f>
        <v>0.46285714285714291</v>
      </c>
      <c r="M151" s="116">
        <f>IF(ISNUMBER('2013'!L151),IF(('2013'!L151/5)&gt;1,1,'2013'!L151/5),"XXX")</f>
        <v>1</v>
      </c>
      <c r="N151" s="116">
        <f>IF(ISNUMBER('2013'!M151),(1-('2013'!M151/100)),"XXX")</f>
        <v>0.82306304929999996</v>
      </c>
      <c r="O151" s="116">
        <f>IF(ISNUMBER('2013'!N151),IF(('2013'!N151/10)&gt;1,1,'2013'!N151/10),"XXX")</f>
        <v>1</v>
      </c>
      <c r="P151" s="222">
        <f>IF(ISNUMBER('2013'!O151),('2013'!O151/100),"XXX")</f>
        <v>0.76500000000000001</v>
      </c>
      <c r="Q151" s="222">
        <f>'2013'!P151</f>
        <v>0.23009517192840576</v>
      </c>
      <c r="R151" s="222">
        <f>IF(ISNUMBER('2013'!Q151),('2013'!Q151/100),"XXX")</f>
        <v>0.84299999999999997</v>
      </c>
      <c r="S151" s="222">
        <f>IF(ISNUMBER('2013'!R151),('2013'!R151/100),"XXX")</f>
        <v>0.72682689999999994</v>
      </c>
      <c r="T151" s="116">
        <f>IF(ISNUMBER('2013'!S151),(1-('2013'!S151/100)),"XXX")</f>
        <v>0.99950000000000006</v>
      </c>
      <c r="U151" s="132">
        <f>IF(ISNUMBER('2013'!T151),'2013'!T151,"XXX")</f>
        <v>0.65857142857142859</v>
      </c>
      <c r="V151" s="132">
        <f>IF(ISNUMBER('2013'!U151),'2013'!U151,"XXX")</f>
        <v>0.69142857142857139</v>
      </c>
      <c r="W151" s="132">
        <f>IF(ISNUMBER('2013'!V151),'2013'!V151,"XXX")</f>
        <v>0.63571428571428579</v>
      </c>
      <c r="X151" s="132">
        <f>IF(ISNUMBER('2013'!W151),'2013'!W151,"XXX")</f>
        <v>0.52857142857142858</v>
      </c>
      <c r="Y151" s="172">
        <f t="shared" si="31"/>
        <v>0.68941801650534684</v>
      </c>
      <c r="Z151" s="116">
        <f>'2013'!X151</f>
        <v>0.90800000000000003</v>
      </c>
      <c r="AA151" s="132">
        <f>('2013'!Y151+2.5)/5</f>
        <v>0.72770247460000004</v>
      </c>
      <c r="AB151" s="216">
        <f t="shared" si="15"/>
        <v>0.81785123729999998</v>
      </c>
      <c r="AC151" s="6"/>
      <c r="AE151">
        <f t="shared" si="33"/>
        <v>0.55908214285714286</v>
      </c>
      <c r="AF151">
        <f t="shared" si="33"/>
        <v>0.52517299999999989</v>
      </c>
      <c r="AG151">
        <f t="shared" si="33"/>
        <v>0.5053765714285714</v>
      </c>
      <c r="AH151">
        <f t="shared" si="33"/>
        <v>0.73142857142857143</v>
      </c>
      <c r="AI151">
        <f t="shared" si="33"/>
        <v>0.91153152464999998</v>
      </c>
      <c r="AJ151">
        <f t="shared" si="33"/>
        <v>0.91153152464999998</v>
      </c>
      <c r="AK151">
        <f t="shared" si="33"/>
        <v>0.88250000000000006</v>
      </c>
      <c r="AL151">
        <f t="shared" si="33"/>
        <v>0.4975475859642029</v>
      </c>
      <c r="AM151">
        <f t="shared" si="33"/>
        <v>0.53654758596420282</v>
      </c>
      <c r="AN151">
        <f t="shared" si="33"/>
        <v>0.7849134499999999</v>
      </c>
      <c r="AO151">
        <f t="shared" si="33"/>
        <v>0.86316345000000005</v>
      </c>
      <c r="AP151">
        <f t="shared" si="33"/>
        <v>0.82903571428571432</v>
      </c>
      <c r="AQ151">
        <f t="shared" si="33"/>
        <v>0.67500000000000004</v>
      </c>
      <c r="AR151">
        <f t="shared" si="33"/>
        <v>0.66357142857142859</v>
      </c>
      <c r="AS151">
        <f t="shared" si="33"/>
        <v>0.58214285714285718</v>
      </c>
    </row>
    <row r="152" spans="1:45" ht="15" x14ac:dyDescent="0.25">
      <c r="A152" s="19" t="s">
        <v>159</v>
      </c>
      <c r="B152" s="3" t="s">
        <v>159</v>
      </c>
      <c r="C152" s="116">
        <f>IF(ISNUMBER('2013'!C152),(1-PRODUCT('2013'!C152,0.1)),"XXX")</f>
        <v>0.45999999999999996</v>
      </c>
      <c r="D152" s="116">
        <f>IFERROR(IF((LOG(100*'2013'!D152+1)/LOG(100+1))&gt;1,0,(1-(LOG(100*'2013'!D152+1)/LOG(100+1)))), 1)</f>
        <v>1</v>
      </c>
      <c r="E152" s="132" t="str">
        <f>IF(ISNUMBER('2013'!E152),IF(('2013'!E152/100)&gt;1,1,'2013'!E152/100),"XXX")</f>
        <v>XXX</v>
      </c>
      <c r="F152" s="116">
        <f>IF(ISNUMBER('2013'!F152),(1-(('2013'!F152-1)/4)),"XXX")</f>
        <v>0.5</v>
      </c>
      <c r="G152" s="116">
        <f>IF(ISNUMBER('2013'!G152),(1-('2013'!G152/10)),"XXX")</f>
        <v>8.0000000000000071E-2</v>
      </c>
      <c r="H152" s="221">
        <f t="shared" si="14"/>
        <v>0.51</v>
      </c>
      <c r="I152" s="132" t="str">
        <f>IF(ISNUMBER('2013'!H152),'2013'!H152,"XXX")</f>
        <v>XXX</v>
      </c>
      <c r="J152" s="116">
        <f>IF(ISNUMBER('2013'!I152),'2013'!I152,"XXX")</f>
        <v>0.22040999999999999</v>
      </c>
      <c r="K152" s="116" t="str">
        <f>IF(ISNUMBER('2013'!J152),IF(('2013'!J152/5)&gt;1,1,'2013'!J152/5),"XXX")</f>
        <v>XXX</v>
      </c>
      <c r="L152" s="132" t="str">
        <f>IF(ISNUMBER('2013'!K152),'2013'!K152,"XXX")</f>
        <v>XXX</v>
      </c>
      <c r="M152" s="116">
        <f>IF(ISNUMBER('2013'!L152),IF(('2013'!L152/5)&gt;1,1,'2013'!L152/5),"XXX")</f>
        <v>0.50934762999999994</v>
      </c>
      <c r="N152" s="116">
        <f>IF(ISNUMBER('2013'!M152),(1-('2013'!M152/100)),"XXX")</f>
        <v>0.47079383850000001</v>
      </c>
      <c r="O152" s="116">
        <f>IF(ISNUMBER('2013'!N152),IF(('2013'!N152/10)&gt;1,1,'2013'!N152/10),"XXX")</f>
        <v>1</v>
      </c>
      <c r="P152" s="222">
        <f>IF(ISNUMBER('2013'!O152),('2013'!O152/100),"XXX")</f>
        <v>1</v>
      </c>
      <c r="Q152" s="222">
        <f>'2013'!P152</f>
        <v>0.15021169185638428</v>
      </c>
      <c r="R152" s="222">
        <f>IF(ISNUMBER('2013'!Q152),('2013'!Q152/100),"XXX")</f>
        <v>0.16</v>
      </c>
      <c r="S152" s="222">
        <f>IF(ISNUMBER('2013'!R152),('2013'!R152/100),"XXX")</f>
        <v>0.51412789999999997</v>
      </c>
      <c r="T152" s="116">
        <f>IF(ISNUMBER('2013'!S152),(1-('2013'!S152/100)),"XXX")</f>
        <v>0.84030000000000005</v>
      </c>
      <c r="U152" s="132" t="str">
        <f>IF(ISNUMBER('2013'!T152),'2013'!T152,"XXX")</f>
        <v>XXX</v>
      </c>
      <c r="V152" s="132" t="str">
        <f>IF(ISNUMBER('2013'!U152),'2013'!U152,"XXX")</f>
        <v>XXX</v>
      </c>
      <c r="W152" s="132" t="str">
        <f>IF(ISNUMBER('2013'!V152),'2013'!V152,"XXX")</f>
        <v>XXX</v>
      </c>
      <c r="X152" s="132" t="str">
        <f>IF(ISNUMBER('2013'!W152),'2013'!W152,"XXX")</f>
        <v>XXX</v>
      </c>
      <c r="Y152" s="172">
        <f t="shared" si="31"/>
        <v>0.50856010603563839</v>
      </c>
      <c r="Z152" s="116">
        <f>'2013'!X152</f>
        <v>0.16700000000000001</v>
      </c>
      <c r="AA152" s="132">
        <f>('2013'!Y152+2.5)/5</f>
        <v>0.13190546040000001</v>
      </c>
      <c r="AB152" s="216">
        <f t="shared" si="15"/>
        <v>0.14945273019999999</v>
      </c>
      <c r="AC152" s="6"/>
      <c r="AE152">
        <f t="shared" si="33"/>
        <v>0.22040999999999999</v>
      </c>
      <c r="AF152">
        <f t="shared" si="33"/>
        <v>0.22040999999999999</v>
      </c>
      <c r="AG152" t="str">
        <f t="shared" si="33"/>
        <v>XXX</v>
      </c>
      <c r="AH152">
        <f t="shared" si="33"/>
        <v>0.50934762999999994</v>
      </c>
      <c r="AI152">
        <f t="shared" si="33"/>
        <v>0.49007073424999997</v>
      </c>
      <c r="AJ152">
        <f t="shared" si="33"/>
        <v>0.73539691925000006</v>
      </c>
      <c r="AK152">
        <f t="shared" si="33"/>
        <v>1</v>
      </c>
      <c r="AL152">
        <f t="shared" si="33"/>
        <v>0.57510584592819214</v>
      </c>
      <c r="AM152">
        <f t="shared" si="33"/>
        <v>0.15510584592819215</v>
      </c>
      <c r="AN152">
        <f t="shared" si="33"/>
        <v>0.33706395</v>
      </c>
      <c r="AO152">
        <f t="shared" si="33"/>
        <v>0.67721395000000006</v>
      </c>
      <c r="AP152">
        <f t="shared" si="33"/>
        <v>0.84030000000000005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</row>
    <row r="153" spans="1:45" ht="15" x14ac:dyDescent="0.25">
      <c r="A153" s="19" t="s">
        <v>160</v>
      </c>
      <c r="B153" s="3" t="s">
        <v>160</v>
      </c>
      <c r="C153" s="116">
        <f>IF(ISNUMBER('2013'!C153),(1-PRODUCT('2013'!C153,0.1)),"XXX")</f>
        <v>0.44000000000000006</v>
      </c>
      <c r="D153" s="116">
        <f>IFERROR(IF((LOG(100*'2013'!D153+1)/LOG(100+1))&gt;1,0,(1-(LOG(100*'2013'!D153+1)/LOG(100+1)))), 1)</f>
        <v>1</v>
      </c>
      <c r="E153" s="132">
        <f>IF(ISNUMBER('2013'!E153),IF(('2013'!E153/100)&gt;1,1,'2013'!E153/100),"XXX")</f>
        <v>0.78166666666666684</v>
      </c>
      <c r="F153" s="116">
        <f>IF(ISNUMBER('2013'!F153),(1-(('2013'!F153-1)/4)),"XXX")</f>
        <v>0.5</v>
      </c>
      <c r="G153" s="116">
        <f>IF(ISNUMBER('2013'!G153),(1-('2013'!G153/10)),"XXX")</f>
        <v>0.25</v>
      </c>
      <c r="H153" s="221">
        <f t="shared" si="14"/>
        <v>0.59433333333333338</v>
      </c>
      <c r="I153" s="132">
        <f>IF(ISNUMBER('2013'!H153),'2013'!H153,"XXX")</f>
        <v>0.52714285714285714</v>
      </c>
      <c r="J153" s="116">
        <f>IF(ISNUMBER('2013'!I153),'2013'!I153,"XXX")</f>
        <v>0.38806000000000002</v>
      </c>
      <c r="K153" s="116">
        <f>IF(ISNUMBER('2013'!J153),IF(('2013'!J153/5)&gt;1,1,'2013'!J153/5),"XXX")</f>
        <v>0.77308799999999989</v>
      </c>
      <c r="L153" s="132">
        <f>IF(ISNUMBER('2013'!K153),'2013'!K153,"XXX")</f>
        <v>0.48428571428571432</v>
      </c>
      <c r="M153" s="116">
        <f>IF(ISNUMBER('2013'!L153),IF(('2013'!L153/5)&gt;1,1,'2013'!L153/5),"XXX")</f>
        <v>0.47822737599999998</v>
      </c>
      <c r="N153" s="116">
        <f>IF(ISNUMBER('2013'!M153),(1-('2013'!M153/100)),"XXX")</f>
        <v>0.58730537409999994</v>
      </c>
      <c r="O153" s="116">
        <f>IF(ISNUMBER('2013'!N153),IF(('2013'!N153/10)&gt;1,1,'2013'!N153/10),"XXX")</f>
        <v>0.51164041749674394</v>
      </c>
      <c r="P153" s="222">
        <f>IF(ISNUMBER('2013'!O153),('2013'!O153/100),"XXX")</f>
        <v>0.39899999999999997</v>
      </c>
      <c r="Q153" s="222">
        <f>'2013'!P153</f>
        <v>0.31053154468536376</v>
      </c>
      <c r="R153" s="222">
        <f>IF(ISNUMBER('2013'!Q153),('2013'!Q153/100),"XXX")</f>
        <v>0.1</v>
      </c>
      <c r="S153" s="222">
        <f>IF(ISNUMBER('2013'!R153),('2013'!R153/100),"XXX")</f>
        <v>0.3485994</v>
      </c>
      <c r="T153" s="116">
        <f>IF(ISNUMBER('2013'!S153),(1-('2013'!S153/100)),"XXX")</f>
        <v>0.96870000000000001</v>
      </c>
      <c r="U153" s="132">
        <f>IF(ISNUMBER('2013'!T153),'2013'!T153,"XXX")</f>
        <v>0.47000000000000003</v>
      </c>
      <c r="V153" s="132">
        <f>IF(ISNUMBER('2013'!U153),'2013'!U153,"XXX")</f>
        <v>0.45999999999999996</v>
      </c>
      <c r="W153" s="132">
        <f>IF(ISNUMBER('2013'!V153),'2013'!V153,"XXX")</f>
        <v>0.61</v>
      </c>
      <c r="X153" s="132">
        <f>IF(ISNUMBER('2013'!W153),'2013'!W153,"XXX")</f>
        <v>0.46</v>
      </c>
      <c r="Y153" s="172">
        <f t="shared" si="31"/>
        <v>0.49228629273191749</v>
      </c>
      <c r="Z153" s="116">
        <f>'2013'!X153</f>
        <v>0.21299999999999999</v>
      </c>
      <c r="AA153" s="132">
        <f>('2013'!Y153+2.5)/5</f>
        <v>0.24906339640000003</v>
      </c>
      <c r="AB153" s="216">
        <f t="shared" si="15"/>
        <v>0.23103169820000002</v>
      </c>
      <c r="AC153" s="6"/>
      <c r="AE153">
        <f t="shared" si="33"/>
        <v>0.4576014285714286</v>
      </c>
      <c r="AF153">
        <f t="shared" si="33"/>
        <v>0.58057399999999992</v>
      </c>
      <c r="AG153">
        <f t="shared" si="33"/>
        <v>0.6286868571428571</v>
      </c>
      <c r="AH153">
        <f t="shared" si="33"/>
        <v>0.48125654514285715</v>
      </c>
      <c r="AI153">
        <f t="shared" si="33"/>
        <v>0.53276637505000002</v>
      </c>
      <c r="AJ153">
        <f t="shared" si="33"/>
        <v>0.54947289579837189</v>
      </c>
      <c r="AK153">
        <f t="shared" si="33"/>
        <v>0.45532020874837198</v>
      </c>
      <c r="AL153">
        <f t="shared" si="33"/>
        <v>0.35476577234268186</v>
      </c>
      <c r="AM153">
        <f t="shared" si="33"/>
        <v>0.2052657723426819</v>
      </c>
      <c r="AN153">
        <f t="shared" si="33"/>
        <v>0.22429969999999999</v>
      </c>
      <c r="AO153">
        <f t="shared" si="33"/>
        <v>0.6586497</v>
      </c>
      <c r="AP153">
        <f t="shared" si="33"/>
        <v>0.71935000000000004</v>
      </c>
      <c r="AQ153">
        <f t="shared" si="33"/>
        <v>0.46499999999999997</v>
      </c>
      <c r="AR153">
        <f t="shared" si="33"/>
        <v>0.53499999999999992</v>
      </c>
      <c r="AS153">
        <f t="shared" si="33"/>
        <v>0.53500000000000003</v>
      </c>
    </row>
    <row r="154" spans="1:45" ht="15" x14ac:dyDescent="0.25">
      <c r="A154" s="19" t="s">
        <v>196</v>
      </c>
      <c r="B154" s="3" t="s">
        <v>161</v>
      </c>
      <c r="C154" s="116">
        <f>IF(ISNUMBER('2013'!C154),(1-PRODUCT('2013'!C154,0.1)),"XXX")</f>
        <v>0.13</v>
      </c>
      <c r="D154" s="116">
        <f>IFERROR(IF((LOG(100*'2013'!D154+1)/LOG(100+1))&gt;1,0,(1-(LOG(100*'2013'!D154+1)/LOG(100+1)))), 1)</f>
        <v>8.5698490668583149E-2</v>
      </c>
      <c r="E154" s="132">
        <f>IF(ISNUMBER('2013'!E154),IF(('2013'!E154/100)&gt;1,1,'2013'!E154/100),"XXX")</f>
        <v>0.5083333333333333</v>
      </c>
      <c r="F154" s="116">
        <f>IF(ISNUMBER('2013'!F154),(1-(('2013'!F154-1)/4)),"XXX")</f>
        <v>0</v>
      </c>
      <c r="G154" s="116">
        <f>IF(ISNUMBER('2013'!G154),(1-('2013'!G154/10)),"XXX")</f>
        <v>0.13000000000000012</v>
      </c>
      <c r="H154" s="221">
        <f t="shared" si="14"/>
        <v>0.1708063648003833</v>
      </c>
      <c r="I154" s="132">
        <f>IF(ISNUMBER('2013'!H154),'2013'!H154,"XXX")</f>
        <v>0.27714285714285714</v>
      </c>
      <c r="J154" s="116">
        <f>IF(ISNUMBER('2013'!I154),'2013'!I154,"XXX")</f>
        <v>0.112985</v>
      </c>
      <c r="K154" s="116">
        <f>IF(ISNUMBER('2013'!J154),IF(('2013'!J154/5)&gt;1,1,'2013'!J154/5),"XXX")</f>
        <v>0.71473799999999998</v>
      </c>
      <c r="L154" s="132">
        <f>IF(ISNUMBER('2013'!K154),'2013'!K154,"XXX")</f>
        <v>0.28428571428571431</v>
      </c>
      <c r="M154" s="116">
        <f>IF(ISNUMBER('2013'!L154),IF(('2013'!L154/5)&gt;1,1,'2013'!L154/5),"XXX")</f>
        <v>0.195921552</v>
      </c>
      <c r="N154" s="116">
        <f>IF(ISNUMBER('2013'!M154),(1-('2013'!M154/100)),"XXX")</f>
        <v>0.25416519169999996</v>
      </c>
      <c r="O154" s="116">
        <f>IF(ISNUMBER('2013'!N154),IF(('2013'!N154/10)&gt;1,1,'2013'!N154/10),"XXX")</f>
        <v>0.95579023480648306</v>
      </c>
      <c r="P154" s="222" t="str">
        <f>IF(ISNUMBER('2013'!O154),('2013'!O154/100),"XXX")</f>
        <v>XXX</v>
      </c>
      <c r="Q154" s="222" t="str">
        <f>'2013'!P154</f>
        <v>XXX</v>
      </c>
      <c r="R154" s="222">
        <f>IF(ISNUMBER('2013'!Q154),('2013'!Q154/100),"XXX")</f>
        <v>0</v>
      </c>
      <c r="S154" s="222">
        <f>IF(ISNUMBER('2013'!R154),('2013'!R154/100),"XXX")</f>
        <v>0.50384649999999997</v>
      </c>
      <c r="T154" s="116">
        <f>IF(ISNUMBER('2013'!S154),(1-('2013'!S154/100)),"XXX")</f>
        <v>0.89200000000000002</v>
      </c>
      <c r="U154" s="132">
        <f>IF(ISNUMBER('2013'!T154),'2013'!T154,"XXX")</f>
        <v>0.42</v>
      </c>
      <c r="V154" s="132">
        <f>IF(ISNUMBER('2013'!U154),'2013'!U154,"XXX")</f>
        <v>0.31785714285714289</v>
      </c>
      <c r="W154" s="132">
        <f>IF(ISNUMBER('2013'!V154),'2013'!V154,"XXX")</f>
        <v>0.53857142857142859</v>
      </c>
      <c r="X154" s="132">
        <f>IF(ISNUMBER('2013'!W154),'2013'!W154,"XXX")</f>
        <v>0.38857142857142862</v>
      </c>
      <c r="Y154" s="172">
        <f t="shared" si="31"/>
        <v>0.4257290802963461</v>
      </c>
      <c r="Z154" s="116">
        <f>'2013'!X154</f>
        <v>0.34799999999999998</v>
      </c>
      <c r="AA154" s="132">
        <f>('2013'!Y154+2.5)/5</f>
        <v>0.25547156339999999</v>
      </c>
      <c r="AB154" s="216">
        <f t="shared" si="15"/>
        <v>0.30173578169999998</v>
      </c>
      <c r="AE154">
        <f t="shared" si="33"/>
        <v>0.19506392857142857</v>
      </c>
      <c r="AF154">
        <f t="shared" si="33"/>
        <v>0.41386149999999999</v>
      </c>
      <c r="AG154">
        <f t="shared" si="33"/>
        <v>0.49951185714285717</v>
      </c>
      <c r="AH154">
        <f t="shared" si="33"/>
        <v>0.24010363314285715</v>
      </c>
      <c r="AI154">
        <f t="shared" si="33"/>
        <v>0.22504337184999998</v>
      </c>
      <c r="AJ154">
        <f t="shared" si="33"/>
        <v>0.60497771325324146</v>
      </c>
      <c r="AK154">
        <f t="shared" si="33"/>
        <v>0.95579023480648306</v>
      </c>
      <c r="AL154" t="str">
        <f t="shared" si="33"/>
        <v>XXX</v>
      </c>
      <c r="AM154">
        <f t="shared" si="33"/>
        <v>0</v>
      </c>
      <c r="AN154">
        <f t="shared" si="33"/>
        <v>0.25192324999999999</v>
      </c>
      <c r="AO154">
        <f t="shared" si="33"/>
        <v>0.69792325</v>
      </c>
      <c r="AP154">
        <f t="shared" si="33"/>
        <v>0.65600000000000003</v>
      </c>
      <c r="AQ154">
        <f t="shared" si="33"/>
        <v>0.36892857142857144</v>
      </c>
      <c r="AR154">
        <f t="shared" si="33"/>
        <v>0.42821428571428577</v>
      </c>
      <c r="AS154">
        <f t="shared" si="33"/>
        <v>0.46357142857142863</v>
      </c>
    </row>
    <row r="155" spans="1:45" ht="15" x14ac:dyDescent="0.25">
      <c r="A155" s="19" t="s">
        <v>162</v>
      </c>
      <c r="B155" s="3" t="s">
        <v>162</v>
      </c>
      <c r="C155" s="116">
        <f>IF(ISNUMBER('2013'!C155),(1-PRODUCT('2013'!C155,0.1)),"XXX")</f>
        <v>0.27999999999999992</v>
      </c>
      <c r="D155" s="116">
        <f>IFERROR(IF((LOG(100*'2013'!D155+1)/LOG(100+1))&gt;1,0,(1-(LOG(100*'2013'!D155+1)/LOG(100+1)))), 1)</f>
        <v>1</v>
      </c>
      <c r="E155" s="132">
        <f>IF(ISNUMBER('2013'!E155),IF(('2013'!E155/100)&gt;1,1,'2013'!E155/100),"XXX")</f>
        <v>0.86166666666666669</v>
      </c>
      <c r="F155" s="116">
        <f>IF(ISNUMBER('2013'!F155),(1-(('2013'!F155-1)/4)),"XXX")</f>
        <v>0.5</v>
      </c>
      <c r="G155" s="116">
        <f>IF(ISNUMBER('2013'!G155),(1-('2013'!G155/10)),"XXX")</f>
        <v>0.32999999999999996</v>
      </c>
      <c r="H155" s="221">
        <f t="shared" si="14"/>
        <v>0.59433333333333338</v>
      </c>
      <c r="I155" s="132">
        <f>IF(ISNUMBER('2013'!H155),'2013'!H155,"XXX")</f>
        <v>0.39428571428571424</v>
      </c>
      <c r="J155" s="116">
        <f>IF(ISNUMBER('2013'!I155),'2013'!I155,"XXX")</f>
        <v>9.2380000000000004E-2</v>
      </c>
      <c r="K155" s="116">
        <f>IF(ISNUMBER('2013'!J155),IF(('2013'!J155/5)&gt;1,1,'2013'!J155/5),"XXX")</f>
        <v>0.81032199999999999</v>
      </c>
      <c r="L155" s="132">
        <f>IF(ISNUMBER('2013'!K155),'2013'!K155,"XXX")</f>
        <v>0.53</v>
      </c>
      <c r="M155" s="116">
        <f>IF(ISNUMBER('2013'!L155),IF(('2013'!L155/5)&gt;1,1,'2013'!L155/5),"XXX")</f>
        <v>0.26197464400000003</v>
      </c>
      <c r="N155" s="116">
        <f>IF(ISNUMBER('2013'!M155),(1-('2013'!M155/100)),"XXX")</f>
        <v>0.88582917210000001</v>
      </c>
      <c r="O155" s="116">
        <f>IF(ISNUMBER('2013'!N155),IF(('2013'!N155/10)&gt;1,1,'2013'!N155/10),"XXX")</f>
        <v>0.54589999999999994</v>
      </c>
      <c r="P155" s="222">
        <f>IF(ISNUMBER('2013'!O155),('2013'!O155/100),"XXX")</f>
        <v>8.8000000000000009E-2</v>
      </c>
      <c r="Q155" s="222">
        <f>'2013'!P155</f>
        <v>4.4443309307098389E-2</v>
      </c>
      <c r="R155" s="222">
        <f>IF(ISNUMBER('2013'!Q155),('2013'!Q155/100),"XXX")</f>
        <v>0.10199999999999999</v>
      </c>
      <c r="S155" s="222">
        <f>IF(ISNUMBER('2013'!R155),('2013'!R155/100),"XXX")</f>
        <v>0.21078630000000001</v>
      </c>
      <c r="T155" s="116">
        <f>IF(ISNUMBER('2013'!S155),(1-('2013'!S155/100)),"XXX")</f>
        <v>0.43779999999999997</v>
      </c>
      <c r="U155" s="132">
        <f>IF(ISNUMBER('2013'!T155),'2013'!T155,"XXX")</f>
        <v>0.62857142857142867</v>
      </c>
      <c r="V155" s="132">
        <f>IF(ISNUMBER('2013'!U155),'2013'!U155,"XXX")</f>
        <v>0.49357142857142861</v>
      </c>
      <c r="W155" s="132">
        <f>IF(ISNUMBER('2013'!V155),'2013'!V155,"XXX")</f>
        <v>0.70000000000000007</v>
      </c>
      <c r="X155" s="132">
        <f>IF(ISNUMBER('2013'!W155),'2013'!W155,"XXX")</f>
        <v>0.59714285714285709</v>
      </c>
      <c r="Y155" s="172">
        <f t="shared" si="31"/>
        <v>0.42643792837365796</v>
      </c>
      <c r="Z155" s="116">
        <f>'2013'!X155</f>
        <v>0.496</v>
      </c>
      <c r="AA155" s="132">
        <f>('2013'!Y155+2.5)/5</f>
        <v>0.49513193959999996</v>
      </c>
      <c r="AB155" s="216">
        <f t="shared" si="15"/>
        <v>0.49556596980000001</v>
      </c>
      <c r="AE155">
        <f t="shared" si="33"/>
        <v>0.24333285714285713</v>
      </c>
      <c r="AF155">
        <f t="shared" si="33"/>
        <v>0.451351</v>
      </c>
      <c r="AG155">
        <f t="shared" si="33"/>
        <v>0.67016100000000001</v>
      </c>
      <c r="AH155">
        <f t="shared" si="33"/>
        <v>0.39598732200000003</v>
      </c>
      <c r="AI155">
        <f t="shared" si="33"/>
        <v>0.57390190805000008</v>
      </c>
      <c r="AJ155">
        <f t="shared" si="33"/>
        <v>0.71586458604999992</v>
      </c>
      <c r="AK155">
        <f t="shared" si="33"/>
        <v>0.31694999999999995</v>
      </c>
      <c r="AL155">
        <f t="shared" si="33"/>
        <v>6.6221654653549206E-2</v>
      </c>
      <c r="AM155">
        <f t="shared" si="33"/>
        <v>7.3221654653549184E-2</v>
      </c>
      <c r="AN155">
        <f t="shared" si="33"/>
        <v>0.15639315000000001</v>
      </c>
      <c r="AO155">
        <f t="shared" si="33"/>
        <v>0.32429314999999997</v>
      </c>
      <c r="AP155">
        <f t="shared" si="33"/>
        <v>0.53318571428571437</v>
      </c>
      <c r="AQ155">
        <f t="shared" si="33"/>
        <v>0.56107142857142867</v>
      </c>
      <c r="AR155">
        <f t="shared" si="33"/>
        <v>0.59678571428571436</v>
      </c>
      <c r="AS155">
        <f t="shared" si="33"/>
        <v>0.64857142857142858</v>
      </c>
    </row>
    <row r="156" spans="1:45" ht="15" x14ac:dyDescent="0.25">
      <c r="A156" s="19" t="s">
        <v>163</v>
      </c>
      <c r="B156" s="3" t="s">
        <v>163</v>
      </c>
      <c r="C156" s="116">
        <f>IF(ISNUMBER('2013'!C156),(1-PRODUCT('2013'!C156,0.1)),"XXX")</f>
        <v>0.21999999999999997</v>
      </c>
      <c r="D156" s="116">
        <f>IFERROR(IF((LOG(100*'2013'!D156+1)/LOG(100+1))&gt;1,0,(1-(LOG(100*'2013'!D156+1)/LOG(100+1)))), 1)</f>
        <v>1</v>
      </c>
      <c r="E156" s="132">
        <f>IF(ISNUMBER('2013'!E156),IF(('2013'!E156/100)&gt;1,1,'2013'!E156/100),"XXX")</f>
        <v>0.84333333333333327</v>
      </c>
      <c r="F156" s="116">
        <f>IF(ISNUMBER('2013'!F156),(1-(('2013'!F156-1)/4)),"XXX")</f>
        <v>0.5</v>
      </c>
      <c r="G156" s="116">
        <f>IF(ISNUMBER('2013'!G156),(1-('2013'!G156/10)),"XXX")</f>
        <v>0.10999999999999999</v>
      </c>
      <c r="H156" s="221">
        <f t="shared" si="14"/>
        <v>0.53466666666666662</v>
      </c>
      <c r="I156" s="132">
        <f>IF(ISNUMBER('2013'!H156),'2013'!H156,"XXX")</f>
        <v>0.36999999999999994</v>
      </c>
      <c r="J156" s="116">
        <f>IF(ISNUMBER('2013'!I156),'2013'!I156,"XXX")</f>
        <v>0.16683499999999998</v>
      </c>
      <c r="K156" s="116">
        <f>IF(ISNUMBER('2013'!J156),IF(('2013'!J156/5)&gt;1,1,'2013'!J156/5),"XXX")</f>
        <v>0.88637999999999995</v>
      </c>
      <c r="L156" s="132">
        <f>IF(ISNUMBER('2013'!K156),'2013'!K156,"XXX")</f>
        <v>0.58571428571428563</v>
      </c>
      <c r="M156" s="116">
        <f>IF(ISNUMBER('2013'!L156),IF(('2013'!L156/5)&gt;1,1,'2013'!L156/5),"XXX")</f>
        <v>0.40361404399999995</v>
      </c>
      <c r="N156" s="116">
        <f>IF(ISNUMBER('2013'!M156),(1-('2013'!M156/100)),"XXX")</f>
        <v>0.70244035719999998</v>
      </c>
      <c r="O156" s="116">
        <f>IF(ISNUMBER('2013'!N156),IF(('2013'!N156/10)&gt;1,1,'2013'!N156/10),"XXX")</f>
        <v>0.55999999999999994</v>
      </c>
      <c r="P156" s="222">
        <f>IF(ISNUMBER('2013'!O156),('2013'!O156/100),"XXX")</f>
        <v>0.20800000000000002</v>
      </c>
      <c r="Q156" s="222">
        <f>'2013'!P156</f>
        <v>6.930301189422608E-2</v>
      </c>
      <c r="R156" s="222">
        <f>IF(ISNUMBER('2013'!Q156),('2013'!Q156/100),"XXX")</f>
        <v>5.7999999999999996E-2</v>
      </c>
      <c r="S156" s="222">
        <f>IF(ISNUMBER('2013'!R156),('2013'!R156/100),"XXX")</f>
        <v>0.33904490000000004</v>
      </c>
      <c r="T156" s="116">
        <f>IF(ISNUMBER('2013'!S156),(1-('2013'!S156/100)),"XXX")</f>
        <v>0.80149999999999999</v>
      </c>
      <c r="U156" s="132">
        <f>IF(ISNUMBER('2013'!T156),'2013'!T156,"XXX")</f>
        <v>0.39428571428571424</v>
      </c>
      <c r="V156" s="132">
        <f>IF(ISNUMBER('2013'!U156),'2013'!U156,"XXX")</f>
        <v>0.39142857142857146</v>
      </c>
      <c r="W156" s="132">
        <f>IF(ISNUMBER('2013'!V156),'2013'!V156,"XXX")</f>
        <v>0.54428571428571426</v>
      </c>
      <c r="X156" s="132">
        <f>IF(ISNUMBER('2013'!W156),'2013'!W156,"XXX")</f>
        <v>0.45857142857142857</v>
      </c>
      <c r="Y156" s="172">
        <f t="shared" si="31"/>
        <v>0.43371268921124623</v>
      </c>
      <c r="Z156" s="116">
        <f>'2013'!X156</f>
        <v>0.29099999999999998</v>
      </c>
      <c r="AA156" s="132">
        <f>('2013'!Y156+2.5)/5</f>
        <v>0.24520051479999999</v>
      </c>
      <c r="AB156" s="216">
        <f t="shared" si="15"/>
        <v>0.26810025739999999</v>
      </c>
      <c r="AE156">
        <f t="shared" si="33"/>
        <v>0.26841749999999998</v>
      </c>
      <c r="AF156">
        <f t="shared" si="33"/>
        <v>0.52660750000000001</v>
      </c>
      <c r="AG156">
        <f t="shared" si="33"/>
        <v>0.73604714285714279</v>
      </c>
      <c r="AH156">
        <f t="shared" si="33"/>
        <v>0.49466416485714282</v>
      </c>
      <c r="AI156">
        <f t="shared" si="33"/>
        <v>0.55302720059999999</v>
      </c>
      <c r="AJ156">
        <f t="shared" si="33"/>
        <v>0.63122017860000001</v>
      </c>
      <c r="AK156">
        <f t="shared" si="33"/>
        <v>0.38400000000000001</v>
      </c>
      <c r="AL156">
        <f t="shared" si="33"/>
        <v>0.13865150594711306</v>
      </c>
      <c r="AM156">
        <f t="shared" si="33"/>
        <v>6.3651505947113038E-2</v>
      </c>
      <c r="AN156">
        <f t="shared" si="33"/>
        <v>0.19852245000000002</v>
      </c>
      <c r="AO156">
        <f t="shared" si="33"/>
        <v>0.57027245000000004</v>
      </c>
      <c r="AP156">
        <f t="shared" si="33"/>
        <v>0.59789285714285711</v>
      </c>
      <c r="AQ156">
        <f t="shared" si="33"/>
        <v>0.39285714285714285</v>
      </c>
      <c r="AR156">
        <f t="shared" si="33"/>
        <v>0.46785714285714286</v>
      </c>
      <c r="AS156">
        <f t="shared" si="33"/>
        <v>0.50142857142857145</v>
      </c>
    </row>
    <row r="157" spans="1:45" ht="15" x14ac:dyDescent="0.25">
      <c r="B157" s="3"/>
      <c r="C157" s="3"/>
      <c r="D157" s="3"/>
      <c r="E157" s="81"/>
      <c r="F157" s="3"/>
      <c r="G157" s="3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5">
      <c r="B158" s="3"/>
      <c r="C158" s="3"/>
      <c r="D158" s="3"/>
      <c r="E158" s="81"/>
      <c r="F158" s="3"/>
      <c r="G158" s="3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5">
      <c r="B159" s="3"/>
      <c r="C159" s="3"/>
      <c r="D159" s="3"/>
      <c r="E159" s="81"/>
      <c r="F159" s="3"/>
      <c r="G159" s="3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5">
      <c r="B160" s="3"/>
      <c r="C160" s="3"/>
      <c r="D160" s="3"/>
      <c r="E160" s="81"/>
      <c r="F160" s="3"/>
      <c r="G160" s="3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5">
      <c r="B161" s="3"/>
      <c r="C161" s="3"/>
      <c r="D161" s="3"/>
      <c r="E161" s="81"/>
      <c r="F161" s="3"/>
      <c r="G161" s="3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5">
      <c r="B162" s="3"/>
      <c r="C162" s="3"/>
      <c r="D162" s="3"/>
      <c r="E162" s="81"/>
      <c r="F162" s="3"/>
      <c r="G162" s="3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5">
      <c r="B163" s="3"/>
      <c r="C163" s="3"/>
      <c r="D163" s="3"/>
      <c r="E163" s="81"/>
      <c r="F163" s="3"/>
      <c r="G163" s="3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5">
      <c r="B164" s="3"/>
      <c r="C164" s="3"/>
      <c r="D164" s="3"/>
      <c r="E164" s="81"/>
      <c r="F164" s="3"/>
      <c r="G164" s="3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5">
      <c r="B165" s="3"/>
      <c r="C165" s="3"/>
      <c r="D165" s="3"/>
      <c r="E165" s="81"/>
      <c r="F165" s="3"/>
      <c r="G165" s="3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5">
      <c r="B166" s="3"/>
      <c r="C166" s="3"/>
      <c r="D166" s="3"/>
      <c r="E166" s="81"/>
      <c r="F166" s="3"/>
      <c r="G166" s="3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5">
      <c r="B167" s="3"/>
      <c r="C167" s="3"/>
      <c r="D167" s="3"/>
      <c r="E167" s="81"/>
      <c r="F167" s="3"/>
      <c r="G167" s="3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5">
      <c r="B168" s="3"/>
      <c r="C168" s="3"/>
      <c r="D168" s="3"/>
      <c r="E168" s="81"/>
      <c r="F168" s="3"/>
      <c r="G168" s="3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5">
      <c r="B169" s="3"/>
      <c r="C169" s="3"/>
      <c r="D169" s="3"/>
      <c r="E169" s="81"/>
      <c r="F169" s="3"/>
      <c r="G169" s="3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5">
      <c r="B170" s="3"/>
      <c r="C170" s="3"/>
      <c r="D170" s="3"/>
      <c r="E170" s="81"/>
      <c r="F170" s="3"/>
      <c r="G170" s="3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5">
      <c r="B171" s="3"/>
      <c r="C171" s="3"/>
      <c r="D171" s="3"/>
      <c r="E171" s="81"/>
      <c r="F171" s="3"/>
      <c r="G171" s="3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5">
      <c r="B172" s="3"/>
      <c r="C172" s="3"/>
      <c r="D172" s="3"/>
      <c r="E172" s="81"/>
      <c r="F172" s="3"/>
      <c r="G172" s="3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5">
      <c r="B173" s="3"/>
      <c r="C173" s="3"/>
      <c r="D173" s="3"/>
      <c r="E173" s="81"/>
      <c r="F173" s="3"/>
      <c r="G173" s="3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5">
      <c r="B174" s="3"/>
      <c r="C174" s="3"/>
      <c r="D174" s="3"/>
      <c r="E174" s="81"/>
      <c r="F174" s="3"/>
      <c r="G174" s="3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5">
      <c r="B175" s="3"/>
      <c r="C175" s="3"/>
      <c r="D175" s="3"/>
      <c r="E175" s="81"/>
      <c r="F175" s="3"/>
      <c r="G175" s="3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5">
      <c r="B176" s="3"/>
      <c r="C176" s="3"/>
      <c r="D176" s="3"/>
      <c r="E176" s="81"/>
      <c r="F176" s="3"/>
      <c r="G176" s="3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5">
      <c r="B177" s="3"/>
      <c r="C177" s="3"/>
      <c r="D177" s="3"/>
      <c r="E177" s="81"/>
      <c r="F177" s="3"/>
      <c r="G177" s="3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5">
      <c r="B178" s="3"/>
      <c r="C178" s="3"/>
      <c r="D178" s="3"/>
      <c r="E178" s="81"/>
      <c r="F178" s="3"/>
      <c r="G178" s="3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5">
      <c r="B179" s="3"/>
      <c r="C179" s="3"/>
      <c r="D179" s="3"/>
      <c r="E179" s="81"/>
      <c r="F179" s="3"/>
      <c r="G179" s="3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5">
      <c r="B180" s="3"/>
      <c r="C180" s="3"/>
      <c r="D180" s="3"/>
      <c r="E180" s="81"/>
      <c r="F180" s="3"/>
      <c r="G180" s="3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5">
      <c r="B181" s="3"/>
      <c r="C181" s="3"/>
      <c r="D181" s="3"/>
      <c r="E181" s="81"/>
      <c r="F181" s="3"/>
      <c r="G181" s="3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5">
      <c r="B182" s="3"/>
      <c r="C182" s="3"/>
      <c r="D182" s="3"/>
      <c r="E182" s="81"/>
      <c r="F182" s="3"/>
      <c r="G182" s="3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5">
      <c r="B183" s="3"/>
      <c r="C183" s="3"/>
      <c r="D183" s="3"/>
      <c r="E183" s="81"/>
      <c r="F183" s="3"/>
      <c r="G183" s="3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5">
      <c r="B184" s="3"/>
      <c r="C184" s="3"/>
      <c r="D184" s="3"/>
      <c r="E184" s="81"/>
      <c r="F184" s="3"/>
      <c r="G184" s="3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5">
      <c r="B185" s="3"/>
      <c r="C185" s="3"/>
      <c r="D185" s="3"/>
      <c r="E185" s="81"/>
      <c r="F185" s="3"/>
      <c r="G185" s="3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5">
      <c r="B186" s="3"/>
      <c r="C186" s="3"/>
      <c r="D186" s="3"/>
      <c r="E186" s="81"/>
      <c r="F186" s="3"/>
      <c r="G186" s="3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5">
      <c r="B187" s="3"/>
      <c r="C187" s="3"/>
      <c r="D187" s="3"/>
      <c r="E187" s="81"/>
      <c r="F187" s="3"/>
      <c r="G187" s="3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5">
      <c r="B188" s="3"/>
      <c r="C188" s="3"/>
      <c r="D188" s="3"/>
      <c r="E188" s="81"/>
      <c r="F188" s="3"/>
      <c r="G188" s="3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5">
      <c r="B189" s="3"/>
      <c r="C189" s="3"/>
      <c r="D189" s="3"/>
      <c r="E189" s="81"/>
      <c r="F189" s="3"/>
      <c r="G189" s="3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5">
      <c r="B190" s="3"/>
      <c r="C190" s="3"/>
      <c r="D190" s="3"/>
      <c r="E190" s="81"/>
      <c r="F190" s="3"/>
      <c r="G190" s="3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5">
      <c r="B191" s="3"/>
      <c r="C191" s="3"/>
      <c r="D191" s="3"/>
      <c r="E191" s="81"/>
      <c r="F191" s="3"/>
      <c r="G191" s="3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5">
      <c r="B192" s="3"/>
      <c r="C192" s="3"/>
      <c r="D192" s="3"/>
      <c r="E192" s="81"/>
      <c r="F192" s="3"/>
      <c r="G192" s="3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5">
      <c r="B193" s="3"/>
      <c r="C193" s="3"/>
      <c r="D193" s="3"/>
      <c r="E193" s="81"/>
      <c r="F193" s="3"/>
      <c r="G193" s="3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5">
      <c r="B194" s="3"/>
      <c r="C194" s="3"/>
      <c r="D194" s="3"/>
      <c r="E194" s="81"/>
      <c r="F194" s="3"/>
      <c r="G194" s="3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5">
      <c r="B195" s="3"/>
      <c r="C195" s="3"/>
      <c r="D195" s="3"/>
      <c r="E195" s="81"/>
      <c r="F195" s="3"/>
      <c r="G195" s="3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5">
      <c r="B196" s="3"/>
      <c r="C196" s="3"/>
      <c r="D196" s="3"/>
      <c r="E196" s="81"/>
      <c r="F196" s="3"/>
      <c r="G196" s="3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5">
      <c r="B197" s="3"/>
      <c r="C197" s="3"/>
      <c r="D197" s="3"/>
      <c r="E197" s="81"/>
      <c r="F197" s="3"/>
      <c r="G197" s="3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5">
      <c r="B198" s="3"/>
      <c r="C198" s="3"/>
      <c r="D198" s="3"/>
      <c r="E198" s="81"/>
      <c r="F198" s="3"/>
      <c r="G198" s="3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5">
      <c r="B199" s="3"/>
      <c r="C199" s="3"/>
      <c r="D199" s="3"/>
      <c r="E199" s="81"/>
      <c r="F199" s="3"/>
      <c r="G199" s="3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5">
      <c r="B200" s="3"/>
      <c r="C200" s="3"/>
      <c r="D200" s="3"/>
      <c r="E200" s="81"/>
      <c r="F200" s="3"/>
      <c r="G200" s="3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5">
      <c r="B201" s="3"/>
      <c r="C201" s="3"/>
      <c r="D201" s="3"/>
      <c r="E201" s="81"/>
      <c r="F201" s="3"/>
      <c r="G201" s="3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5">
      <c r="B202" s="3"/>
      <c r="C202" s="3"/>
      <c r="D202" s="3"/>
      <c r="E202" s="81"/>
      <c r="F202" s="3"/>
      <c r="G202" s="3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5">
      <c r="B203" s="3"/>
      <c r="C203" s="3"/>
      <c r="D203" s="3"/>
      <c r="E203" s="81"/>
      <c r="F203" s="3"/>
      <c r="G203" s="3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5">
      <c r="B204" s="3"/>
      <c r="C204" s="3"/>
      <c r="D204" s="3"/>
      <c r="E204" s="81"/>
      <c r="F204" s="3"/>
      <c r="G204" s="3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5">
      <c r="B205" s="3"/>
      <c r="C205" s="3"/>
      <c r="D205" s="3"/>
      <c r="E205" s="81"/>
      <c r="F205" s="3"/>
      <c r="G205" s="3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5">
      <c r="B206" s="3"/>
      <c r="C206" s="3"/>
      <c r="D206" s="3"/>
      <c r="E206" s="81"/>
      <c r="F206" s="3"/>
      <c r="G206" s="3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5">
      <c r="B207" s="3"/>
      <c r="C207" s="3"/>
      <c r="D207" s="3"/>
      <c r="E207" s="81"/>
      <c r="F207" s="3"/>
      <c r="G207" s="3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5">
      <c r="B208" s="3"/>
      <c r="C208" s="3"/>
      <c r="D208" s="3"/>
      <c r="E208" s="81"/>
      <c r="F208" s="3"/>
      <c r="G208" s="3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5">
      <c r="B209" s="3"/>
      <c r="C209" s="3"/>
      <c r="D209" s="3"/>
      <c r="E209" s="81"/>
      <c r="F209" s="3"/>
      <c r="G209" s="3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5">
      <c r="B210" s="3"/>
      <c r="C210" s="3"/>
      <c r="D210" s="3"/>
      <c r="E210" s="81"/>
      <c r="F210" s="3"/>
      <c r="G210" s="3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5">
      <c r="B211" s="3"/>
      <c r="C211" s="3"/>
      <c r="D211" s="3"/>
      <c r="E211" s="81"/>
      <c r="F211" s="3"/>
      <c r="G211" s="3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5">
      <c r="B212" s="3"/>
      <c r="C212" s="3"/>
      <c r="D212" s="3"/>
      <c r="E212" s="81"/>
      <c r="F212" s="3"/>
      <c r="G212" s="3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5">
      <c r="B213" s="3"/>
      <c r="C213" s="3"/>
      <c r="D213" s="3"/>
      <c r="E213" s="81"/>
      <c r="F213" s="3"/>
      <c r="G213" s="3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5">
      <c r="B214" s="3"/>
      <c r="C214" s="3"/>
      <c r="D214" s="3"/>
      <c r="E214" s="81"/>
      <c r="F214" s="3"/>
      <c r="G214" s="3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5">
      <c r="B215" s="3"/>
      <c r="C215" s="3"/>
      <c r="D215" s="3"/>
      <c r="E215" s="81"/>
      <c r="F215" s="3"/>
      <c r="G215" s="3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5">
      <c r="B216" s="3"/>
      <c r="C216" s="3"/>
      <c r="D216" s="3"/>
      <c r="E216" s="81"/>
      <c r="F216" s="3"/>
      <c r="G216" s="3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5">
      <c r="B217" s="3"/>
      <c r="C217" s="3"/>
      <c r="D217" s="3"/>
      <c r="E217" s="81"/>
      <c r="F217" s="3"/>
      <c r="G217" s="3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5">
      <c r="B218" s="3"/>
      <c r="C218" s="3"/>
      <c r="D218" s="3"/>
      <c r="E218" s="81"/>
      <c r="F218" s="3"/>
      <c r="G218" s="3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5">
      <c r="B219" s="3"/>
      <c r="C219" s="3"/>
      <c r="D219" s="3"/>
      <c r="E219" s="81"/>
      <c r="F219" s="3"/>
      <c r="G219" s="3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5">
      <c r="B220" s="3"/>
      <c r="C220" s="3"/>
      <c r="D220" s="3"/>
      <c r="E220" s="81"/>
      <c r="F220" s="3"/>
      <c r="G220" s="3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5">
      <c r="B221" s="3"/>
      <c r="C221" s="3"/>
      <c r="D221" s="3"/>
      <c r="E221" s="81"/>
      <c r="F221" s="3"/>
      <c r="G221" s="3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5">
      <c r="B222" s="3"/>
      <c r="C222" s="3"/>
      <c r="D222" s="3"/>
      <c r="E222" s="81"/>
      <c r="F222" s="3"/>
      <c r="G222" s="3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5">
      <c r="B223" s="3"/>
      <c r="C223" s="3"/>
      <c r="D223" s="3"/>
      <c r="E223" s="81"/>
      <c r="F223" s="3"/>
      <c r="G223" s="3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5">
      <c r="B224" s="3"/>
      <c r="C224" s="3"/>
      <c r="D224" s="3"/>
      <c r="E224" s="81"/>
      <c r="F224" s="3"/>
      <c r="G224" s="3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5">
      <c r="B225" s="3"/>
      <c r="C225" s="3"/>
      <c r="D225" s="3"/>
      <c r="E225" s="81"/>
      <c r="F225" s="3"/>
      <c r="G225" s="3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5">
      <c r="B226" s="3"/>
      <c r="C226" s="3"/>
      <c r="D226" s="3"/>
      <c r="E226" s="81"/>
      <c r="F226" s="3"/>
      <c r="G226" s="3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5">
      <c r="B227" s="3"/>
      <c r="C227" s="3"/>
      <c r="D227" s="3"/>
      <c r="E227" s="81"/>
      <c r="F227" s="3"/>
      <c r="G227" s="3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5">
      <c r="B228" s="3"/>
      <c r="C228" s="3"/>
      <c r="D228" s="3"/>
      <c r="E228" s="81"/>
      <c r="F228" s="3"/>
      <c r="G228" s="3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5">
      <c r="B229" s="3"/>
      <c r="C229" s="3"/>
      <c r="D229" s="3"/>
      <c r="E229" s="81"/>
      <c r="F229" s="3"/>
      <c r="G229" s="3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5">
      <c r="B230" s="3"/>
      <c r="C230" s="3"/>
      <c r="D230" s="3"/>
      <c r="E230" s="81"/>
      <c r="F230" s="3"/>
      <c r="G230" s="3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5">
      <c r="B231" s="3"/>
      <c r="C231" s="3"/>
      <c r="D231" s="3"/>
      <c r="E231" s="81"/>
      <c r="F231" s="3"/>
      <c r="G231" s="3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5">
      <c r="B232" s="3"/>
      <c r="C232" s="3"/>
      <c r="D232" s="3"/>
      <c r="E232" s="81"/>
      <c r="F232" s="3"/>
      <c r="G232" s="3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5">
      <c r="B233" s="3"/>
      <c r="C233" s="3"/>
      <c r="D233" s="3"/>
      <c r="E233" s="81"/>
      <c r="F233" s="3"/>
      <c r="G233" s="3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5">
      <c r="B234" s="3"/>
      <c r="C234" s="3"/>
      <c r="D234" s="3"/>
      <c r="E234" s="81"/>
      <c r="F234" s="3"/>
      <c r="G234" s="3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5">
      <c r="B235" s="3"/>
      <c r="C235" s="3"/>
      <c r="D235" s="3"/>
      <c r="E235" s="81"/>
      <c r="F235" s="3"/>
      <c r="G235" s="3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5">
      <c r="B236" s="3"/>
      <c r="C236" s="3"/>
      <c r="D236" s="3"/>
      <c r="E236" s="81"/>
      <c r="F236" s="3"/>
      <c r="G236" s="3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5">
      <c r="B237" s="3"/>
      <c r="C237" s="3"/>
      <c r="D237" s="3"/>
      <c r="E237" s="81"/>
      <c r="F237" s="3"/>
      <c r="G237" s="3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5">
      <c r="B238" s="3"/>
      <c r="C238" s="3"/>
      <c r="D238" s="3"/>
      <c r="E238" s="81"/>
      <c r="F238" s="3"/>
      <c r="G238" s="3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5">
      <c r="B239" s="3"/>
      <c r="C239" s="3"/>
      <c r="D239" s="3"/>
      <c r="E239" s="81"/>
      <c r="F239" s="3"/>
      <c r="G239" s="3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5">
      <c r="B240" s="3"/>
      <c r="C240" s="3"/>
      <c r="D240" s="3"/>
      <c r="E240" s="81"/>
      <c r="F240" s="3"/>
      <c r="G240" s="3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5">
      <c r="B241" s="3"/>
      <c r="C241" s="3"/>
      <c r="D241" s="3"/>
      <c r="E241" s="81"/>
      <c r="F241" s="3"/>
      <c r="G241" s="3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5">
      <c r="B242" s="3"/>
      <c r="C242" s="3"/>
      <c r="D242" s="3"/>
      <c r="E242" s="81"/>
      <c r="F242" s="3"/>
      <c r="G242" s="3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5">
      <c r="B243" s="3"/>
      <c r="C243" s="3"/>
      <c r="D243" s="3"/>
      <c r="E243" s="81"/>
      <c r="F243" s="3"/>
      <c r="G243" s="3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5">
      <c r="B244" s="3"/>
      <c r="C244" s="3"/>
      <c r="D244" s="3"/>
      <c r="E244" s="81"/>
      <c r="F244" s="3"/>
      <c r="G244" s="3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5">
      <c r="B245" s="3"/>
      <c r="C245" s="3"/>
      <c r="D245" s="3"/>
      <c r="E245" s="81"/>
      <c r="F245" s="3"/>
      <c r="G245" s="3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5">
      <c r="B246" s="3"/>
      <c r="C246" s="3"/>
      <c r="D246" s="3"/>
      <c r="E246" s="81"/>
      <c r="F246" s="3"/>
      <c r="G246" s="3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5">
      <c r="B247" s="3"/>
      <c r="C247" s="3"/>
      <c r="D247" s="3"/>
      <c r="E247" s="81"/>
      <c r="F247" s="3"/>
      <c r="G247" s="3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5">
      <c r="B248" s="3"/>
      <c r="C248" s="3"/>
      <c r="D248" s="3"/>
      <c r="E248" s="81"/>
      <c r="F248" s="3"/>
      <c r="G248" s="3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5">
      <c r="B249" s="3"/>
      <c r="C249" s="3"/>
      <c r="D249" s="3"/>
      <c r="E249" s="81"/>
      <c r="F249" s="3"/>
      <c r="G249" s="3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5">
      <c r="B250" s="3"/>
      <c r="C250" s="3"/>
      <c r="D250" s="3"/>
      <c r="E250" s="81"/>
      <c r="F250" s="3"/>
      <c r="G250" s="3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5">
      <c r="B251" s="3"/>
      <c r="C251" s="3"/>
      <c r="D251" s="3"/>
      <c r="E251" s="81"/>
      <c r="F251" s="3"/>
      <c r="G251" s="3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5">
      <c r="B252" s="3"/>
      <c r="C252" s="3"/>
      <c r="D252" s="3"/>
      <c r="E252" s="81"/>
      <c r="F252" s="3"/>
      <c r="G252" s="3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5">
      <c r="B253" s="3"/>
      <c r="C253" s="3"/>
      <c r="D253" s="3"/>
      <c r="E253" s="81"/>
      <c r="F253" s="3"/>
      <c r="G253" s="3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5">
      <c r="B254" s="3"/>
      <c r="C254" s="3"/>
      <c r="D254" s="3"/>
      <c r="E254" s="81"/>
      <c r="F254" s="3"/>
      <c r="G254" s="3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5">
      <c r="B255" s="3"/>
      <c r="C255" s="3"/>
      <c r="D255" s="3"/>
      <c r="E255" s="81"/>
      <c r="F255" s="3"/>
      <c r="G255" s="3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5">
      <c r="B256" s="3"/>
      <c r="C256" s="3"/>
      <c r="D256" s="3"/>
      <c r="E256" s="81"/>
      <c r="F256" s="3"/>
      <c r="G256" s="3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5">
      <c r="B257" s="3"/>
      <c r="C257" s="3"/>
      <c r="D257" s="3"/>
      <c r="E257" s="81"/>
      <c r="F257" s="3"/>
      <c r="G257" s="3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5">
      <c r="B258" s="3"/>
      <c r="C258" s="3"/>
      <c r="D258" s="3"/>
      <c r="E258" s="81"/>
      <c r="F258" s="3"/>
      <c r="G258" s="3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5">
      <c r="B259" s="3"/>
      <c r="C259" s="3"/>
      <c r="D259" s="3"/>
      <c r="E259" s="81"/>
      <c r="F259" s="3"/>
      <c r="G259" s="3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5">
      <c r="B260" s="3"/>
      <c r="C260" s="3"/>
      <c r="D260" s="3"/>
      <c r="E260" s="81"/>
      <c r="F260" s="3"/>
      <c r="G260" s="3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5">
      <c r="B261" s="3"/>
      <c r="C261" s="3"/>
      <c r="D261" s="3"/>
      <c r="E261" s="81"/>
      <c r="F261" s="3"/>
      <c r="G261" s="3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5">
      <c r="B262" s="3"/>
      <c r="C262" s="3"/>
      <c r="D262" s="3"/>
      <c r="E262" s="81"/>
      <c r="F262" s="3"/>
      <c r="G262" s="3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5">
      <c r="B263" s="3"/>
      <c r="C263" s="3"/>
      <c r="D263" s="3"/>
      <c r="E263" s="81"/>
      <c r="F263" s="3"/>
      <c r="G263" s="3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5">
      <c r="B264" s="3"/>
      <c r="C264" s="3"/>
      <c r="D264" s="3"/>
      <c r="E264" s="81"/>
      <c r="F264" s="3"/>
      <c r="G264" s="3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5">
      <c r="B265" s="3"/>
      <c r="C265" s="3"/>
      <c r="D265" s="3"/>
      <c r="E265" s="81"/>
      <c r="F265" s="3"/>
      <c r="G265" s="3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5">
      <c r="B266" s="3"/>
      <c r="C266" s="3"/>
      <c r="D266" s="3"/>
      <c r="E266" s="81"/>
      <c r="F266" s="3"/>
      <c r="G266" s="3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5">
      <c r="B267" s="3"/>
      <c r="C267" s="3"/>
      <c r="D267" s="3"/>
      <c r="E267" s="81"/>
      <c r="F267" s="3"/>
      <c r="G267" s="3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5">
      <c r="B268" s="3"/>
      <c r="C268" s="3"/>
      <c r="D268" s="3"/>
      <c r="E268" s="81"/>
      <c r="F268" s="3"/>
      <c r="G268" s="3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5">
      <c r="B269" s="3"/>
      <c r="C269" s="3"/>
      <c r="D269" s="3"/>
      <c r="E269" s="81"/>
      <c r="F269" s="3"/>
      <c r="G269" s="3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5">
      <c r="B270" s="3"/>
      <c r="C270" s="3"/>
      <c r="D270" s="3"/>
      <c r="E270" s="81"/>
      <c r="F270" s="3"/>
      <c r="G270" s="3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5">
      <c r="B271" s="3"/>
      <c r="C271" s="3"/>
      <c r="D271" s="3"/>
      <c r="E271" s="81"/>
      <c r="F271" s="3"/>
      <c r="G271" s="3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5">
      <c r="B272" s="3"/>
      <c r="C272" s="3"/>
      <c r="D272" s="3"/>
      <c r="E272" s="81"/>
      <c r="F272" s="3"/>
      <c r="G272" s="3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5">
      <c r="B273" s="3"/>
      <c r="C273" s="3"/>
      <c r="D273" s="3"/>
      <c r="E273" s="81"/>
      <c r="F273" s="3"/>
      <c r="G273" s="3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5">
      <c r="B274" s="3"/>
      <c r="C274" s="3"/>
      <c r="D274" s="3"/>
      <c r="E274" s="81"/>
      <c r="F274" s="3"/>
      <c r="G274" s="3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5">
      <c r="B275" s="3"/>
      <c r="C275" s="3"/>
      <c r="D275" s="3"/>
      <c r="E275" s="81"/>
      <c r="F275" s="3"/>
      <c r="G275" s="3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5">
      <c r="B276" s="3"/>
      <c r="C276" s="3"/>
      <c r="D276" s="3"/>
      <c r="E276" s="81"/>
      <c r="F276" s="3"/>
      <c r="G276" s="3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5">
      <c r="B277" s="3"/>
      <c r="C277" s="3"/>
      <c r="D277" s="3"/>
      <c r="E277" s="81"/>
      <c r="F277" s="3"/>
      <c r="G277" s="3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5">
      <c r="B278" s="3"/>
      <c r="C278" s="3"/>
      <c r="D278" s="3"/>
      <c r="E278" s="81"/>
      <c r="F278" s="3"/>
      <c r="G278" s="3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5">
      <c r="B279" s="3"/>
      <c r="C279" s="3"/>
      <c r="D279" s="3"/>
      <c r="E279" s="81"/>
      <c r="F279" s="3"/>
      <c r="G279" s="3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5">
      <c r="B280" s="3"/>
      <c r="C280" s="3"/>
      <c r="D280" s="3"/>
      <c r="E280" s="81"/>
      <c r="F280" s="3"/>
      <c r="G280" s="3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5">
      <c r="B281" s="3"/>
      <c r="C281" s="3"/>
      <c r="D281" s="3"/>
      <c r="E281" s="81"/>
      <c r="F281" s="3"/>
      <c r="G281" s="3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5">
      <c r="B282" s="3"/>
      <c r="C282" s="3"/>
      <c r="D282" s="3"/>
      <c r="E282" s="81"/>
      <c r="F282" s="3"/>
      <c r="G282" s="3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5">
      <c r="B283" s="3"/>
      <c r="C283" s="3"/>
      <c r="D283" s="3"/>
      <c r="E283" s="81"/>
      <c r="F283" s="3"/>
      <c r="G283" s="3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5">
      <c r="B284" s="3"/>
      <c r="C284" s="3"/>
      <c r="D284" s="3"/>
      <c r="E284" s="81"/>
      <c r="F284" s="3"/>
      <c r="G284" s="3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5">
      <c r="B285" s="3"/>
      <c r="C285" s="3"/>
      <c r="D285" s="3"/>
      <c r="E285" s="81"/>
      <c r="F285" s="3"/>
      <c r="G285" s="3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5">
      <c r="B286" s="3"/>
      <c r="C286" s="3"/>
      <c r="D286" s="3"/>
      <c r="E286" s="81"/>
      <c r="F286" s="3"/>
      <c r="G286" s="3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5">
      <c r="B287" s="3"/>
      <c r="C287" s="3"/>
      <c r="D287" s="3"/>
      <c r="E287" s="81"/>
      <c r="F287" s="3"/>
      <c r="G287" s="3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5">
      <c r="B288" s="3"/>
      <c r="C288" s="3"/>
      <c r="D288" s="3"/>
      <c r="E288" s="81"/>
      <c r="F288" s="3"/>
      <c r="G288" s="3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5">
      <c r="B289" s="3"/>
      <c r="C289" s="3"/>
      <c r="D289" s="3"/>
      <c r="E289" s="81"/>
      <c r="F289" s="3"/>
      <c r="G289" s="3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5">
      <c r="B290" s="3"/>
      <c r="C290" s="3"/>
      <c r="D290" s="3"/>
      <c r="E290" s="81"/>
      <c r="F290" s="3"/>
      <c r="G290" s="3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5">
      <c r="B291" s="3"/>
      <c r="C291" s="3"/>
      <c r="D291" s="3"/>
      <c r="E291" s="81"/>
      <c r="F291" s="3"/>
      <c r="G291" s="3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5">
      <c r="B292" s="3"/>
      <c r="C292" s="3"/>
      <c r="D292" s="3"/>
      <c r="E292" s="81"/>
      <c r="F292" s="3"/>
      <c r="G292" s="3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5">
      <c r="B293" s="3"/>
      <c r="C293" s="3"/>
      <c r="D293" s="3"/>
      <c r="E293" s="81"/>
      <c r="F293" s="3"/>
      <c r="G293" s="3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5">
      <c r="B294" s="3"/>
      <c r="C294" s="3"/>
      <c r="D294" s="3"/>
      <c r="E294" s="81"/>
      <c r="F294" s="3"/>
      <c r="G294" s="3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5">
      <c r="B295" s="3"/>
      <c r="C295" s="3"/>
      <c r="D295" s="3"/>
      <c r="E295" s="81"/>
      <c r="F295" s="3"/>
      <c r="G295" s="3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5">
      <c r="B296" s="3"/>
      <c r="C296" s="3"/>
      <c r="D296" s="3"/>
      <c r="E296" s="81"/>
      <c r="F296" s="3"/>
      <c r="G296" s="3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5">
      <c r="B297" s="3"/>
      <c r="C297" s="3"/>
      <c r="D297" s="3"/>
      <c r="E297" s="81"/>
      <c r="F297" s="3"/>
      <c r="G297" s="3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5">
      <c r="B298" s="3"/>
      <c r="C298" s="3"/>
      <c r="D298" s="3"/>
      <c r="E298" s="81"/>
      <c r="F298" s="3"/>
      <c r="G298" s="3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5">
      <c r="B299" s="3"/>
      <c r="C299" s="3"/>
      <c r="D299" s="3"/>
      <c r="E299" s="81"/>
      <c r="F299" s="3"/>
      <c r="G299" s="3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5">
      <c r="B300" s="3"/>
      <c r="C300" s="3"/>
      <c r="D300" s="3"/>
      <c r="E300" s="81"/>
      <c r="F300" s="3"/>
      <c r="G300" s="3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5">
      <c r="B301" s="3"/>
      <c r="C301" s="3"/>
      <c r="D301" s="3"/>
      <c r="E301" s="81"/>
      <c r="F301" s="3"/>
      <c r="G301" s="3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5">
      <c r="B302" s="3"/>
      <c r="C302" s="3"/>
      <c r="D302" s="3"/>
      <c r="E302" s="81"/>
      <c r="F302" s="3"/>
      <c r="G302" s="3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5">
      <c r="B303" s="3"/>
      <c r="C303" s="3"/>
      <c r="D303" s="3"/>
      <c r="E303" s="81"/>
      <c r="F303" s="3"/>
      <c r="G303" s="3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5">
      <c r="B304" s="3"/>
      <c r="C304" s="3"/>
      <c r="D304" s="3"/>
      <c r="E304" s="81"/>
      <c r="F304" s="3"/>
      <c r="G304" s="3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5">
      <c r="B305" s="3"/>
      <c r="C305" s="3"/>
      <c r="D305" s="3"/>
      <c r="E305" s="81"/>
      <c r="F305" s="3"/>
      <c r="G305" s="3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5">
      <c r="B306" s="3"/>
      <c r="C306" s="3"/>
      <c r="D306" s="3"/>
      <c r="E306" s="81"/>
      <c r="F306" s="3"/>
      <c r="G306" s="3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5">
      <c r="B307" s="3"/>
      <c r="C307" s="3"/>
      <c r="D307" s="3"/>
      <c r="E307" s="81"/>
      <c r="F307" s="3"/>
      <c r="G307" s="3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5">
      <c r="B308" s="3"/>
      <c r="C308" s="3"/>
      <c r="D308" s="3"/>
      <c r="E308" s="81"/>
      <c r="F308" s="3"/>
      <c r="G308" s="3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5">
      <c r="B309" s="3"/>
      <c r="C309" s="3"/>
      <c r="D309" s="3"/>
      <c r="E309" s="81"/>
      <c r="F309" s="3"/>
      <c r="G309" s="3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5">
      <c r="B310" s="3"/>
      <c r="C310" s="3"/>
      <c r="D310" s="3"/>
      <c r="E310" s="81"/>
      <c r="F310" s="3"/>
      <c r="G310" s="3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5">
      <c r="B311" s="3"/>
      <c r="C311" s="3"/>
      <c r="D311" s="3"/>
      <c r="E311" s="81"/>
      <c r="F311" s="3"/>
      <c r="G311" s="3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5">
      <c r="B312" s="3"/>
      <c r="C312" s="3"/>
      <c r="D312" s="3"/>
      <c r="E312" s="81"/>
      <c r="F312" s="3"/>
      <c r="G312" s="3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5">
      <c r="B313" s="3"/>
      <c r="C313" s="3"/>
      <c r="D313" s="3"/>
      <c r="E313" s="81"/>
      <c r="F313" s="3"/>
      <c r="G313" s="3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5">
      <c r="B314" s="3"/>
      <c r="C314" s="3"/>
      <c r="D314" s="3"/>
      <c r="E314" s="81"/>
      <c r="F314" s="3"/>
      <c r="G314" s="3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5">
      <c r="B315" s="3"/>
      <c r="C315" s="3"/>
      <c r="D315" s="3"/>
      <c r="E315" s="81"/>
      <c r="F315" s="3"/>
      <c r="G315" s="3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5">
      <c r="B316" s="3"/>
      <c r="C316" s="3"/>
      <c r="D316" s="3"/>
      <c r="E316" s="81"/>
      <c r="F316" s="3"/>
      <c r="G316" s="3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5">
      <c r="B317" s="3"/>
      <c r="C317" s="3"/>
      <c r="D317" s="3"/>
      <c r="E317" s="81"/>
      <c r="F317" s="3"/>
      <c r="G317" s="3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5">
      <c r="B318" s="3"/>
      <c r="C318" s="3"/>
      <c r="D318" s="3"/>
      <c r="E318" s="81"/>
      <c r="F318" s="3"/>
      <c r="G318" s="3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5">
      <c r="B319" s="3"/>
      <c r="C319" s="3"/>
      <c r="D319" s="3"/>
      <c r="E319" s="81"/>
      <c r="F319" s="3"/>
      <c r="G319" s="3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5">
      <c r="B320" s="3"/>
      <c r="C320" s="3"/>
      <c r="D320" s="3"/>
      <c r="E320" s="81"/>
      <c r="F320" s="3"/>
      <c r="G320" s="3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5">
      <c r="B321" s="3"/>
      <c r="C321" s="3"/>
      <c r="D321" s="3"/>
      <c r="E321" s="81"/>
      <c r="F321" s="3"/>
      <c r="G321" s="3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5">
      <c r="B322" s="3"/>
      <c r="C322" s="3"/>
      <c r="D322" s="3"/>
      <c r="E322" s="81"/>
      <c r="F322" s="3"/>
      <c r="G322" s="3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5">
      <c r="B323" s="3"/>
      <c r="C323" s="3"/>
      <c r="D323" s="3"/>
      <c r="E323" s="81"/>
      <c r="F323" s="3"/>
      <c r="G323" s="3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5">
      <c r="B324" s="3"/>
      <c r="C324" s="3"/>
      <c r="D324" s="3"/>
      <c r="E324" s="81"/>
      <c r="F324" s="3"/>
      <c r="G324" s="3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5">
      <c r="B325" s="3"/>
      <c r="C325" s="3"/>
      <c r="D325" s="3"/>
      <c r="E325" s="81"/>
      <c r="F325" s="3"/>
      <c r="G325" s="3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5">
      <c r="B326" s="3"/>
      <c r="C326" s="3"/>
      <c r="D326" s="3"/>
      <c r="E326" s="81"/>
      <c r="F326" s="3"/>
      <c r="G326" s="3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5">
      <c r="B327" s="3"/>
      <c r="C327" s="3"/>
      <c r="D327" s="3"/>
      <c r="E327" s="81"/>
      <c r="F327" s="3"/>
      <c r="G327" s="3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5">
      <c r="B328" s="3"/>
      <c r="C328" s="3"/>
      <c r="D328" s="3"/>
      <c r="E328" s="81"/>
      <c r="F328" s="3"/>
      <c r="G328" s="3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5">
      <c r="B329" s="3"/>
      <c r="C329" s="3"/>
      <c r="D329" s="3"/>
      <c r="E329" s="81"/>
      <c r="F329" s="3"/>
      <c r="G329" s="3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5">
      <c r="B330" s="3"/>
      <c r="C330" s="3"/>
      <c r="D330" s="3"/>
      <c r="E330" s="81"/>
      <c r="F330" s="3"/>
      <c r="G330" s="3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5">
      <c r="B331" s="3"/>
      <c r="C331" s="3"/>
      <c r="D331" s="3"/>
      <c r="E331" s="81"/>
      <c r="F331" s="3"/>
      <c r="G331" s="3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5">
      <c r="B332" s="3"/>
      <c r="C332" s="3"/>
      <c r="D332" s="3"/>
      <c r="E332" s="81"/>
      <c r="F332" s="3"/>
      <c r="G332" s="3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5">
      <c r="B333" s="3"/>
      <c r="C333" s="3"/>
      <c r="D333" s="3"/>
      <c r="E333" s="81"/>
      <c r="F333" s="3"/>
      <c r="G333" s="3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5">
      <c r="B334" s="3"/>
      <c r="C334" s="3"/>
      <c r="D334" s="3"/>
      <c r="E334" s="81"/>
      <c r="F334" s="3"/>
      <c r="G334" s="3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5">
      <c r="B335" s="3"/>
      <c r="C335" s="3"/>
      <c r="D335" s="3"/>
      <c r="E335" s="81"/>
      <c r="F335" s="3"/>
      <c r="G335" s="3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5">
      <c r="B336" s="3"/>
      <c r="C336" s="3"/>
      <c r="D336" s="3"/>
      <c r="E336" s="81"/>
      <c r="F336" s="3"/>
      <c r="G336" s="3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5">
      <c r="B337" s="3"/>
      <c r="C337" s="3"/>
      <c r="D337" s="3"/>
      <c r="E337" s="81"/>
      <c r="F337" s="3"/>
      <c r="G337" s="3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5">
      <c r="B338" s="3"/>
      <c r="C338" s="3"/>
      <c r="D338" s="3"/>
      <c r="E338" s="81"/>
      <c r="F338" s="3"/>
      <c r="G338" s="3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5">
      <c r="B339" s="3"/>
      <c r="C339" s="3"/>
      <c r="D339" s="3"/>
      <c r="E339" s="81"/>
      <c r="F339" s="3"/>
      <c r="G339" s="3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5">
      <c r="B340" s="3"/>
      <c r="C340" s="3"/>
      <c r="D340" s="3"/>
      <c r="E340" s="81"/>
      <c r="F340" s="3"/>
      <c r="G340" s="3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5">
      <c r="B341" s="3"/>
      <c r="C341" s="3"/>
      <c r="D341" s="3"/>
      <c r="E341" s="81"/>
      <c r="F341" s="3"/>
      <c r="G341" s="3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5">
      <c r="B342" s="3"/>
      <c r="C342" s="3"/>
      <c r="D342" s="3"/>
      <c r="E342" s="81"/>
      <c r="F342" s="3"/>
      <c r="G342" s="3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5">
      <c r="B343" s="3"/>
      <c r="C343" s="3"/>
      <c r="D343" s="3"/>
      <c r="E343" s="81"/>
      <c r="F343" s="3"/>
      <c r="G343" s="3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5">
      <c r="B344" s="3"/>
      <c r="C344" s="3"/>
      <c r="D344" s="3"/>
      <c r="E344" s="81"/>
      <c r="F344" s="3"/>
      <c r="G344" s="3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5">
      <c r="B345" s="3"/>
      <c r="C345" s="3"/>
      <c r="D345" s="3"/>
      <c r="E345" s="81"/>
      <c r="F345" s="3"/>
      <c r="G345" s="3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5">
      <c r="B346" s="3"/>
      <c r="C346" s="3"/>
      <c r="D346" s="3"/>
      <c r="E346" s="81"/>
      <c r="F346" s="3"/>
      <c r="G346" s="3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5">
      <c r="B347" s="3"/>
      <c r="C347" s="3"/>
      <c r="D347" s="3"/>
      <c r="E347" s="81"/>
      <c r="F347" s="3"/>
      <c r="G347" s="3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5">
      <c r="B348" s="3"/>
      <c r="C348" s="3"/>
      <c r="D348" s="3"/>
      <c r="E348" s="81"/>
      <c r="F348" s="3"/>
      <c r="G348" s="3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5">
      <c r="B349" s="3"/>
      <c r="C349" s="3"/>
      <c r="D349" s="3"/>
      <c r="E349" s="81"/>
      <c r="F349" s="3"/>
      <c r="G349" s="3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5">
      <c r="B350" s="3"/>
      <c r="C350" s="3"/>
      <c r="D350" s="3"/>
      <c r="E350" s="81"/>
      <c r="F350" s="3"/>
      <c r="G350" s="3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5">
      <c r="B351" s="3"/>
      <c r="C351" s="3"/>
      <c r="D351" s="3"/>
      <c r="E351" s="81"/>
      <c r="F351" s="3"/>
      <c r="G351" s="3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5">
      <c r="B352" s="3"/>
      <c r="C352" s="3"/>
      <c r="D352" s="3"/>
      <c r="E352" s="81"/>
      <c r="F352" s="3"/>
      <c r="G352" s="3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5">
      <c r="B353" s="3"/>
      <c r="C353" s="3"/>
      <c r="D353" s="3"/>
      <c r="E353" s="81"/>
      <c r="F353" s="3"/>
      <c r="G353" s="3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5">
      <c r="B354" s="3"/>
      <c r="C354" s="3"/>
      <c r="D354" s="3"/>
      <c r="E354" s="81"/>
      <c r="F354" s="3"/>
      <c r="G354" s="3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5">
      <c r="B355" s="3"/>
      <c r="C355" s="3"/>
      <c r="D355" s="3"/>
      <c r="E355" s="81"/>
      <c r="F355" s="3"/>
      <c r="G355" s="3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5">
      <c r="B356" s="3"/>
      <c r="C356" s="3"/>
      <c r="D356" s="3"/>
      <c r="E356" s="81"/>
      <c r="F356" s="3"/>
      <c r="G356" s="3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5">
      <c r="B357" s="3"/>
      <c r="C357" s="3"/>
      <c r="D357" s="3"/>
      <c r="E357" s="81"/>
      <c r="F357" s="3"/>
      <c r="G357" s="3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5">
      <c r="B358" s="3"/>
      <c r="C358" s="3"/>
      <c r="D358" s="3"/>
      <c r="E358" s="81"/>
      <c r="F358" s="3"/>
      <c r="G358" s="3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5">
      <c r="B359" s="3"/>
      <c r="C359" s="3"/>
      <c r="D359" s="3"/>
      <c r="E359" s="81"/>
      <c r="F359" s="3"/>
      <c r="G359" s="3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5">
      <c r="B360" s="3"/>
      <c r="C360" s="3"/>
      <c r="D360" s="3"/>
      <c r="E360" s="81"/>
      <c r="F360" s="3"/>
      <c r="G360" s="3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5">
      <c r="B361" s="3"/>
      <c r="C361" s="3"/>
      <c r="D361" s="3"/>
      <c r="E361" s="81"/>
      <c r="F361" s="3"/>
      <c r="G361" s="3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5">
      <c r="B362" s="3"/>
      <c r="C362" s="3"/>
      <c r="D362" s="3"/>
      <c r="E362" s="81"/>
      <c r="F362" s="3"/>
      <c r="G362" s="3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5">
      <c r="B363" s="3"/>
      <c r="C363" s="3"/>
      <c r="D363" s="3"/>
      <c r="E363" s="81"/>
      <c r="F363" s="3"/>
      <c r="G363" s="3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5">
      <c r="B364" s="3"/>
      <c r="C364" s="3"/>
      <c r="D364" s="3"/>
      <c r="E364" s="81"/>
      <c r="F364" s="3"/>
      <c r="G364" s="3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5">
      <c r="B365" s="3"/>
      <c r="C365" s="3"/>
      <c r="D365" s="3"/>
      <c r="E365" s="81"/>
      <c r="F365" s="3"/>
      <c r="G365" s="3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5">
      <c r="B366" s="3"/>
      <c r="C366" s="3"/>
      <c r="D366" s="3"/>
      <c r="E366" s="81"/>
      <c r="F366" s="3"/>
      <c r="G366" s="3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5">
      <c r="B367" s="3"/>
      <c r="C367" s="3"/>
      <c r="D367" s="3"/>
      <c r="E367" s="81"/>
      <c r="F367" s="3"/>
      <c r="G367" s="3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5">
      <c r="B368" s="3"/>
      <c r="C368" s="3"/>
      <c r="D368" s="3"/>
      <c r="E368" s="81"/>
      <c r="F368" s="3"/>
      <c r="G368" s="3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5">
      <c r="B369" s="3"/>
      <c r="C369" s="3"/>
      <c r="D369" s="3"/>
      <c r="E369" s="81"/>
      <c r="F369" s="3"/>
      <c r="G369" s="3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5">
      <c r="B370" s="3"/>
      <c r="C370" s="3"/>
      <c r="D370" s="3"/>
      <c r="E370" s="81"/>
      <c r="F370" s="3"/>
      <c r="G370" s="3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5">
      <c r="B371" s="3"/>
      <c r="C371" s="3"/>
      <c r="D371" s="3"/>
      <c r="E371" s="81"/>
      <c r="F371" s="3"/>
      <c r="G371" s="3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5">
      <c r="B372" s="3"/>
      <c r="C372" s="3"/>
      <c r="D372" s="3"/>
      <c r="E372" s="81"/>
      <c r="F372" s="3"/>
      <c r="G372" s="3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5">
      <c r="B373" s="3"/>
      <c r="C373" s="3"/>
      <c r="D373" s="3"/>
      <c r="E373" s="81"/>
      <c r="F373" s="3"/>
      <c r="G373" s="3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5">
      <c r="B374" s="3"/>
      <c r="C374" s="3"/>
      <c r="D374" s="3"/>
      <c r="E374" s="81"/>
      <c r="F374" s="3"/>
      <c r="G374" s="3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5">
      <c r="B375" s="3"/>
      <c r="C375" s="3"/>
      <c r="D375" s="3"/>
      <c r="E375" s="81"/>
      <c r="F375" s="3"/>
      <c r="G375" s="3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5">
      <c r="B376" s="3"/>
      <c r="C376" s="3"/>
      <c r="D376" s="3"/>
      <c r="E376" s="81"/>
      <c r="F376" s="3"/>
      <c r="G376" s="3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5">
      <c r="B377" s="3"/>
      <c r="C377" s="3"/>
      <c r="D377" s="3"/>
      <c r="E377" s="81"/>
      <c r="F377" s="3"/>
      <c r="G377" s="3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5">
      <c r="B378" s="3"/>
      <c r="C378" s="3"/>
      <c r="D378" s="3"/>
      <c r="E378" s="81"/>
      <c r="F378" s="3"/>
      <c r="G378" s="3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5">
      <c r="B379" s="3"/>
      <c r="C379" s="3"/>
      <c r="D379" s="3"/>
      <c r="E379" s="81"/>
      <c r="F379" s="3"/>
      <c r="G379" s="3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5">
      <c r="B380" s="3"/>
      <c r="C380" s="3"/>
      <c r="D380" s="3"/>
      <c r="E380" s="81"/>
      <c r="F380" s="3"/>
      <c r="G380" s="3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5">
      <c r="B381" s="3"/>
      <c r="C381" s="3"/>
      <c r="D381" s="3"/>
      <c r="E381" s="81"/>
      <c r="F381" s="3"/>
      <c r="G381" s="3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5">
      <c r="B382" s="3"/>
      <c r="C382" s="3"/>
      <c r="D382" s="3"/>
      <c r="E382" s="81"/>
      <c r="F382" s="3"/>
      <c r="G382" s="3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5">
      <c r="B383" s="3"/>
      <c r="C383" s="3"/>
      <c r="D383" s="3"/>
      <c r="E383" s="81"/>
      <c r="F383" s="3"/>
      <c r="G383" s="3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5">
      <c r="B384" s="3"/>
      <c r="C384" s="3"/>
      <c r="D384" s="3"/>
      <c r="E384" s="81"/>
      <c r="F384" s="3"/>
      <c r="G384" s="3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5">
      <c r="B385" s="3"/>
      <c r="C385" s="3"/>
      <c r="D385" s="3"/>
      <c r="E385" s="81"/>
      <c r="F385" s="3"/>
      <c r="G385" s="3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5">
      <c r="B386" s="3"/>
      <c r="C386" s="3"/>
      <c r="D386" s="3"/>
      <c r="E386" s="81"/>
      <c r="F386" s="3"/>
      <c r="G386" s="3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5">
      <c r="B387" s="3"/>
      <c r="C387" s="3"/>
      <c r="D387" s="3"/>
      <c r="E387" s="81"/>
      <c r="F387" s="3"/>
      <c r="G387" s="3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5">
      <c r="B388" s="3"/>
      <c r="C388" s="3"/>
      <c r="D388" s="3"/>
      <c r="E388" s="81"/>
      <c r="F388" s="3"/>
      <c r="G388" s="3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5">
      <c r="B389" s="3"/>
      <c r="C389" s="3"/>
      <c r="D389" s="3"/>
      <c r="E389" s="81"/>
      <c r="F389" s="3"/>
      <c r="G389" s="3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5">
      <c r="B390" s="3"/>
      <c r="C390" s="3"/>
      <c r="D390" s="3"/>
      <c r="E390" s="81"/>
      <c r="F390" s="3"/>
      <c r="G390" s="3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5">
      <c r="B391" s="3"/>
      <c r="C391" s="3"/>
      <c r="D391" s="3"/>
      <c r="E391" s="81"/>
      <c r="F391" s="3"/>
      <c r="G391" s="3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5">
      <c r="B392" s="3"/>
      <c r="C392" s="3"/>
      <c r="D392" s="3"/>
      <c r="E392" s="81"/>
      <c r="F392" s="3"/>
      <c r="G392" s="3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5">
      <c r="B393" s="3"/>
      <c r="C393" s="3"/>
      <c r="D393" s="3"/>
      <c r="E393" s="81"/>
      <c r="F393" s="3"/>
      <c r="G393" s="3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5">
      <c r="B394" s="3"/>
      <c r="C394" s="3"/>
      <c r="D394" s="3"/>
      <c r="E394" s="81"/>
      <c r="F394" s="3"/>
      <c r="G394" s="3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5">
      <c r="B395" s="3"/>
      <c r="C395" s="3"/>
      <c r="D395" s="3"/>
      <c r="E395" s="81"/>
      <c r="F395" s="3"/>
      <c r="G395" s="3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5">
      <c r="B396" s="3"/>
      <c r="C396" s="3"/>
      <c r="D396" s="3"/>
      <c r="E396" s="81"/>
      <c r="F396" s="3"/>
      <c r="G396" s="3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5">
      <c r="B397" s="3"/>
      <c r="C397" s="3"/>
      <c r="D397" s="3"/>
      <c r="E397" s="81"/>
      <c r="F397" s="3"/>
      <c r="G397" s="3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5">
      <c r="B398" s="3"/>
      <c r="C398" s="3"/>
      <c r="D398" s="3"/>
      <c r="E398" s="81"/>
      <c r="F398" s="3"/>
      <c r="G398" s="3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5">
      <c r="B399" s="3"/>
      <c r="C399" s="3"/>
      <c r="D399" s="3"/>
      <c r="E399" s="81"/>
      <c r="F399" s="3"/>
      <c r="G399" s="3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5">
      <c r="B400" s="3"/>
      <c r="C400" s="3"/>
      <c r="D400" s="3"/>
      <c r="E400" s="81"/>
      <c r="F400" s="3"/>
      <c r="G400" s="3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5">
      <c r="B401" s="3"/>
      <c r="C401" s="3"/>
      <c r="D401" s="3"/>
      <c r="E401" s="81"/>
      <c r="F401" s="3"/>
      <c r="G401" s="3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5">
      <c r="B402" s="3"/>
      <c r="C402" s="3"/>
      <c r="D402" s="3"/>
      <c r="E402" s="81"/>
      <c r="F402" s="3"/>
      <c r="G402" s="3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5">
      <c r="B403" s="3"/>
      <c r="C403" s="3"/>
      <c r="D403" s="3"/>
      <c r="E403" s="81"/>
      <c r="F403" s="3"/>
      <c r="G403" s="3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5">
      <c r="B404" s="3"/>
      <c r="C404" s="3"/>
      <c r="D404" s="3"/>
      <c r="E404" s="81"/>
      <c r="F404" s="3"/>
      <c r="G404" s="3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5">
      <c r="B405" s="3"/>
      <c r="C405" s="3"/>
      <c r="D405" s="3"/>
      <c r="E405" s="81"/>
      <c r="F405" s="3"/>
      <c r="G405" s="3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5">
      <c r="B406" s="3"/>
      <c r="C406" s="3"/>
      <c r="D406" s="3"/>
      <c r="E406" s="81"/>
      <c r="F406" s="3"/>
      <c r="G406" s="3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5">
      <c r="B407" s="3"/>
      <c r="C407" s="3"/>
      <c r="D407" s="3"/>
      <c r="E407" s="81"/>
      <c r="F407" s="3"/>
      <c r="G407" s="3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5">
      <c r="B408" s="3"/>
      <c r="C408" s="3"/>
      <c r="D408" s="3"/>
      <c r="E408" s="81"/>
      <c r="F408" s="3"/>
      <c r="G408" s="3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5">
      <c r="B409" s="3"/>
      <c r="C409" s="3"/>
      <c r="D409" s="3"/>
      <c r="E409" s="81"/>
      <c r="F409" s="3"/>
      <c r="G409" s="3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5">
      <c r="B410" s="3"/>
      <c r="C410" s="3"/>
      <c r="D410" s="3"/>
      <c r="E410" s="81"/>
      <c r="F410" s="3"/>
      <c r="G410" s="3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5">
      <c r="B411" s="3"/>
      <c r="C411" s="3"/>
      <c r="D411" s="3"/>
      <c r="E411" s="81"/>
      <c r="F411" s="3"/>
      <c r="G411" s="3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5">
      <c r="B412" s="3"/>
      <c r="C412" s="3"/>
      <c r="D412" s="3"/>
      <c r="E412" s="81"/>
      <c r="F412" s="3"/>
      <c r="G412" s="3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5">
      <c r="B413" s="3"/>
      <c r="C413" s="3"/>
      <c r="D413" s="3"/>
      <c r="E413" s="81"/>
      <c r="F413" s="3"/>
      <c r="G413" s="3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5">
      <c r="B414" s="3"/>
      <c r="C414" s="3"/>
      <c r="D414" s="3"/>
      <c r="E414" s="81"/>
      <c r="F414" s="3"/>
      <c r="G414" s="3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5">
      <c r="B415" s="3"/>
      <c r="C415" s="3"/>
      <c r="D415" s="3"/>
      <c r="E415" s="81"/>
      <c r="F415" s="3"/>
      <c r="G415" s="3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5">
      <c r="B416" s="3"/>
      <c r="C416" s="3"/>
      <c r="D416" s="3"/>
      <c r="E416" s="81"/>
      <c r="F416" s="3"/>
      <c r="G416" s="3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5">
      <c r="B417" s="3"/>
      <c r="C417" s="3"/>
      <c r="D417" s="3"/>
      <c r="E417" s="81"/>
      <c r="F417" s="3"/>
      <c r="G417" s="3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5">
      <c r="B418" s="3"/>
      <c r="C418" s="3"/>
      <c r="D418" s="3"/>
      <c r="E418" s="81"/>
      <c r="F418" s="3"/>
      <c r="G418" s="3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5">
      <c r="B419" s="3"/>
      <c r="C419" s="3"/>
      <c r="D419" s="3"/>
      <c r="E419" s="81"/>
      <c r="F419" s="3"/>
      <c r="G419" s="3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5">
      <c r="B420" s="3"/>
      <c r="C420" s="3"/>
      <c r="D420" s="3"/>
      <c r="E420" s="81"/>
      <c r="F420" s="3"/>
      <c r="G420" s="3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5">
      <c r="B421" s="3"/>
      <c r="C421" s="3"/>
      <c r="D421" s="3"/>
      <c r="E421" s="81"/>
      <c r="F421" s="3"/>
      <c r="G421" s="3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5">
      <c r="B422" s="3"/>
      <c r="C422" s="3"/>
      <c r="D422" s="3"/>
      <c r="E422" s="81"/>
      <c r="F422" s="3"/>
      <c r="G422" s="3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5">
      <c r="B423" s="3"/>
      <c r="C423" s="3"/>
      <c r="D423" s="3"/>
      <c r="E423" s="81"/>
      <c r="F423" s="3"/>
      <c r="G423" s="3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5">
      <c r="B424" s="3"/>
      <c r="C424" s="3"/>
      <c r="D424" s="3"/>
      <c r="E424" s="81"/>
      <c r="F424" s="3"/>
      <c r="G424" s="3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5">
      <c r="B425" s="3"/>
      <c r="C425" s="3"/>
      <c r="D425" s="3"/>
      <c r="E425" s="81"/>
      <c r="F425" s="3"/>
      <c r="G425" s="3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5">
      <c r="B426" s="3"/>
      <c r="C426" s="3"/>
      <c r="D426" s="3"/>
      <c r="E426" s="81"/>
      <c r="F426" s="3"/>
      <c r="G426" s="3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5">
      <c r="B427" s="3"/>
      <c r="C427" s="3"/>
      <c r="D427" s="3"/>
      <c r="E427" s="81"/>
      <c r="F427" s="3"/>
      <c r="G427" s="3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5">
      <c r="B428" s="3"/>
      <c r="C428" s="3"/>
      <c r="D428" s="3"/>
      <c r="E428" s="81"/>
      <c r="F428" s="3"/>
      <c r="G428" s="3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5">
      <c r="B429" s="3"/>
      <c r="C429" s="3"/>
      <c r="D429" s="3"/>
      <c r="E429" s="81"/>
      <c r="F429" s="3"/>
      <c r="G429" s="3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5">
      <c r="B430" s="3"/>
      <c r="C430" s="3"/>
      <c r="D430" s="3"/>
      <c r="E430" s="81"/>
      <c r="F430" s="3"/>
      <c r="G430" s="3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5">
      <c r="B431" s="3"/>
      <c r="C431" s="3"/>
      <c r="D431" s="3"/>
      <c r="E431" s="81"/>
      <c r="F431" s="3"/>
      <c r="G431" s="3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5">
      <c r="B432" s="3"/>
      <c r="C432" s="3"/>
      <c r="D432" s="3"/>
      <c r="E432" s="81"/>
      <c r="F432" s="3"/>
      <c r="G432" s="3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5">
      <c r="B433" s="3"/>
      <c r="C433" s="3"/>
      <c r="D433" s="3"/>
      <c r="E433" s="81"/>
      <c r="F433" s="3"/>
      <c r="G433" s="3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5">
      <c r="B434" s="3"/>
      <c r="C434" s="3"/>
      <c r="D434" s="3"/>
      <c r="E434" s="81"/>
      <c r="F434" s="3"/>
      <c r="G434" s="3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5">
      <c r="B435" s="3"/>
      <c r="C435" s="3"/>
      <c r="D435" s="3"/>
      <c r="E435" s="81"/>
      <c r="F435" s="3"/>
      <c r="G435" s="3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5">
      <c r="B436" s="3"/>
      <c r="C436" s="3"/>
      <c r="D436" s="3"/>
      <c r="E436" s="81"/>
      <c r="F436" s="3"/>
      <c r="G436" s="3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5">
      <c r="B437" s="3"/>
      <c r="C437" s="3"/>
      <c r="D437" s="3"/>
      <c r="E437" s="81"/>
      <c r="F437" s="3"/>
      <c r="G437" s="3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5">
      <c r="B438" s="3"/>
      <c r="C438" s="3"/>
      <c r="D438" s="3"/>
      <c r="E438" s="81"/>
      <c r="F438" s="3"/>
      <c r="G438" s="3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5">
      <c r="B439" s="3"/>
      <c r="C439" s="3"/>
      <c r="D439" s="3"/>
      <c r="E439" s="81"/>
      <c r="F439" s="3"/>
      <c r="G439" s="3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5">
      <c r="B440" s="3"/>
      <c r="C440" s="3"/>
      <c r="D440" s="3"/>
      <c r="E440" s="81"/>
      <c r="F440" s="3"/>
      <c r="G440" s="3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5">
      <c r="B441" s="3"/>
      <c r="C441" s="3"/>
      <c r="D441" s="3"/>
      <c r="E441" s="81"/>
      <c r="F441" s="3"/>
      <c r="G441" s="3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5">
      <c r="B442" s="3"/>
      <c r="C442" s="3"/>
      <c r="D442" s="3"/>
      <c r="E442" s="81"/>
      <c r="F442" s="3"/>
      <c r="G442" s="3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5">
      <c r="B443" s="3"/>
      <c r="C443" s="3"/>
      <c r="D443" s="3"/>
      <c r="E443" s="81"/>
      <c r="F443" s="3"/>
      <c r="G443" s="3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5">
      <c r="B444" s="3"/>
      <c r="C444" s="3"/>
      <c r="D444" s="3"/>
      <c r="E444" s="81"/>
      <c r="F444" s="3"/>
      <c r="G444" s="3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5">
      <c r="B445" s="3"/>
      <c r="C445" s="3"/>
      <c r="D445" s="3"/>
      <c r="E445" s="81"/>
      <c r="F445" s="3"/>
      <c r="G445" s="3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5">
      <c r="B446" s="3"/>
      <c r="C446" s="3"/>
      <c r="D446" s="3"/>
      <c r="E446" s="81"/>
      <c r="F446" s="3"/>
      <c r="G446" s="3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5">
      <c r="B447" s="3"/>
      <c r="C447" s="3"/>
      <c r="D447" s="3"/>
      <c r="E447" s="81"/>
      <c r="F447" s="3"/>
      <c r="G447" s="3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5">
      <c r="B448" s="3"/>
      <c r="C448" s="3"/>
      <c r="D448" s="3"/>
      <c r="E448" s="81"/>
      <c r="F448" s="3"/>
      <c r="G448" s="3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5">
      <c r="B449" s="3"/>
      <c r="C449" s="3"/>
      <c r="D449" s="3"/>
      <c r="E449" s="81"/>
      <c r="F449" s="3"/>
      <c r="G449" s="3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5">
      <c r="B450" s="3"/>
      <c r="C450" s="3"/>
      <c r="D450" s="3"/>
      <c r="E450" s="81"/>
      <c r="F450" s="3"/>
      <c r="G450" s="3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5">
      <c r="B451" s="3"/>
      <c r="C451" s="3"/>
      <c r="D451" s="3"/>
      <c r="E451" s="81"/>
      <c r="F451" s="3"/>
      <c r="G451" s="3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5">
      <c r="B452" s="3"/>
      <c r="C452" s="3"/>
      <c r="D452" s="3"/>
      <c r="E452" s="81"/>
      <c r="F452" s="3"/>
      <c r="G452" s="3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5">
      <c r="B453" s="3"/>
      <c r="C453" s="3"/>
      <c r="D453" s="3"/>
      <c r="E453" s="81"/>
      <c r="F453" s="3"/>
      <c r="G453" s="3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5">
      <c r="B454" s="3"/>
      <c r="C454" s="3"/>
      <c r="D454" s="3"/>
      <c r="E454" s="81"/>
      <c r="F454" s="3"/>
      <c r="G454" s="3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5">
      <c r="B455" s="3"/>
      <c r="C455" s="3"/>
      <c r="D455" s="3"/>
      <c r="E455" s="81"/>
      <c r="F455" s="3"/>
      <c r="G455" s="3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5">
      <c r="B456" s="3"/>
      <c r="C456" s="3"/>
      <c r="D456" s="3"/>
      <c r="E456" s="81"/>
      <c r="F456" s="3"/>
      <c r="G456" s="3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5">
      <c r="B457" s="3"/>
      <c r="C457" s="3"/>
      <c r="D457" s="3"/>
      <c r="E457" s="81"/>
      <c r="F457" s="3"/>
      <c r="G457" s="3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5">
      <c r="B458" s="3"/>
      <c r="C458" s="3"/>
      <c r="D458" s="3"/>
      <c r="E458" s="81"/>
      <c r="F458" s="3"/>
      <c r="G458" s="3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5">
      <c r="B459" s="3"/>
      <c r="C459" s="3"/>
      <c r="D459" s="3"/>
      <c r="E459" s="81"/>
      <c r="F459" s="3"/>
      <c r="G459" s="3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5">
      <c r="B460" s="3"/>
      <c r="C460" s="3"/>
      <c r="D460" s="3"/>
      <c r="E460" s="81"/>
      <c r="F460" s="3"/>
      <c r="G460" s="3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5">
      <c r="B461" s="3"/>
      <c r="C461" s="3"/>
      <c r="D461" s="3"/>
      <c r="E461" s="81"/>
      <c r="F461" s="3"/>
      <c r="G461" s="3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5">
      <c r="B462" s="3"/>
      <c r="C462" s="3"/>
      <c r="D462" s="3"/>
      <c r="E462" s="81"/>
      <c r="F462" s="3"/>
      <c r="G462" s="3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5">
      <c r="B463" s="3"/>
      <c r="C463" s="3"/>
      <c r="D463" s="3"/>
      <c r="E463" s="81"/>
      <c r="F463" s="3"/>
      <c r="G463" s="3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5">
      <c r="B464" s="3"/>
      <c r="C464" s="3"/>
      <c r="D464" s="3"/>
      <c r="E464" s="81"/>
      <c r="F464" s="3"/>
      <c r="G464" s="3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5">
      <c r="B465" s="3"/>
      <c r="C465" s="3"/>
      <c r="D465" s="3"/>
      <c r="E465" s="81"/>
      <c r="F465" s="3"/>
      <c r="G465" s="3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5">
      <c r="B466" s="3"/>
      <c r="C466" s="3"/>
      <c r="D466" s="3"/>
      <c r="E466" s="81"/>
      <c r="F466" s="3"/>
      <c r="G466" s="3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5">
      <c r="B467" s="3"/>
      <c r="C467" s="3"/>
      <c r="D467" s="3"/>
      <c r="E467" s="81"/>
      <c r="F467" s="3"/>
      <c r="G467" s="3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5">
      <c r="B468" s="3"/>
      <c r="C468" s="3"/>
      <c r="D468" s="3"/>
      <c r="E468" s="81"/>
      <c r="F468" s="3"/>
      <c r="G468" s="3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5">
      <c r="B469" s="3"/>
      <c r="C469" s="3"/>
      <c r="D469" s="3"/>
      <c r="E469" s="81"/>
      <c r="F469" s="3"/>
      <c r="G469" s="3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5">
      <c r="B470" s="3"/>
      <c r="C470" s="3"/>
      <c r="D470" s="3"/>
      <c r="E470" s="81"/>
      <c r="F470" s="3"/>
      <c r="G470" s="3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5">
      <c r="B471" s="3"/>
      <c r="C471" s="3"/>
      <c r="D471" s="3"/>
      <c r="E471" s="81"/>
      <c r="F471" s="3"/>
      <c r="G471" s="3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5">
      <c r="B472" s="3"/>
      <c r="C472" s="3"/>
      <c r="D472" s="3"/>
      <c r="E472" s="81"/>
      <c r="F472" s="3"/>
      <c r="G472" s="3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5">
      <c r="B473" s="3"/>
      <c r="C473" s="3"/>
      <c r="D473" s="3"/>
      <c r="E473" s="81"/>
      <c r="F473" s="3"/>
      <c r="G473" s="3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5">
      <c r="B474" s="3"/>
      <c r="C474" s="3"/>
      <c r="D474" s="3"/>
      <c r="E474" s="81"/>
      <c r="F474" s="3"/>
      <c r="G474" s="3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5">
      <c r="B475" s="3"/>
      <c r="C475" s="3"/>
      <c r="D475" s="3"/>
      <c r="E475" s="81"/>
      <c r="F475" s="3"/>
      <c r="G475" s="3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5">
      <c r="B476" s="3"/>
      <c r="C476" s="3"/>
      <c r="D476" s="3"/>
      <c r="E476" s="81"/>
      <c r="F476" s="3"/>
      <c r="G476" s="3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5">
      <c r="B477" s="3"/>
      <c r="C477" s="3"/>
      <c r="D477" s="3"/>
      <c r="E477" s="81"/>
      <c r="F477" s="3"/>
      <c r="G477" s="3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5">
      <c r="B478" s="3"/>
      <c r="C478" s="3"/>
      <c r="D478" s="3"/>
      <c r="E478" s="81"/>
      <c r="F478" s="3"/>
      <c r="G478" s="3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5">
      <c r="B479" s="3"/>
      <c r="C479" s="3"/>
      <c r="D479" s="3"/>
      <c r="E479" s="81"/>
      <c r="F479" s="3"/>
      <c r="G479" s="3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5">
      <c r="B480" s="3"/>
      <c r="C480" s="3"/>
      <c r="D480" s="3"/>
      <c r="E480" s="81"/>
      <c r="F480" s="3"/>
      <c r="G480" s="3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5">
      <c r="B481" s="3"/>
      <c r="C481" s="3"/>
      <c r="D481" s="3"/>
      <c r="E481" s="81"/>
      <c r="F481" s="3"/>
      <c r="G481" s="3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5">
      <c r="B482" s="3"/>
      <c r="C482" s="3"/>
      <c r="D482" s="3"/>
      <c r="E482" s="81"/>
      <c r="F482" s="3"/>
      <c r="G482" s="3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5">
      <c r="B483" s="3"/>
      <c r="C483" s="3"/>
      <c r="D483" s="3"/>
      <c r="E483" s="81"/>
      <c r="F483" s="3"/>
      <c r="G483" s="3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5">
      <c r="B484" s="3"/>
      <c r="C484" s="3"/>
      <c r="D484" s="3"/>
      <c r="E484" s="81"/>
      <c r="F484" s="3"/>
      <c r="G484" s="3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5">
      <c r="B485" s="3"/>
      <c r="C485" s="3"/>
      <c r="D485" s="3"/>
      <c r="E485" s="81"/>
      <c r="F485" s="3"/>
      <c r="G485" s="3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5">
      <c r="B486" s="3"/>
      <c r="C486" s="3"/>
      <c r="D486" s="3"/>
      <c r="E486" s="81"/>
      <c r="F486" s="3"/>
      <c r="G486" s="3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5">
      <c r="B487" s="3"/>
      <c r="C487" s="3"/>
      <c r="D487" s="3"/>
      <c r="E487" s="81"/>
      <c r="F487" s="3"/>
      <c r="G487" s="3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5">
      <c r="B488" s="3"/>
      <c r="C488" s="3"/>
      <c r="D488" s="3"/>
      <c r="E488" s="81"/>
      <c r="F488" s="3"/>
      <c r="G488" s="3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5">
      <c r="B489" s="3"/>
      <c r="C489" s="3"/>
      <c r="D489" s="3"/>
      <c r="E489" s="81"/>
      <c r="F489" s="3"/>
      <c r="G489" s="3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5">
      <c r="B490" s="3"/>
      <c r="C490" s="3"/>
      <c r="D490" s="3"/>
      <c r="E490" s="81"/>
      <c r="F490" s="3"/>
      <c r="G490" s="3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5">
      <c r="B491" s="3"/>
      <c r="C491" s="3"/>
      <c r="D491" s="3"/>
      <c r="E491" s="81"/>
      <c r="F491" s="3"/>
      <c r="G491" s="3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5">
      <c r="B492" s="3"/>
      <c r="C492" s="3"/>
      <c r="D492" s="3"/>
      <c r="E492" s="81"/>
      <c r="F492" s="3"/>
      <c r="G492" s="3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5">
      <c r="B493" s="3"/>
      <c r="C493" s="3"/>
      <c r="D493" s="3"/>
      <c r="E493" s="81"/>
      <c r="F493" s="3"/>
      <c r="G493" s="3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5">
      <c r="B494" s="3"/>
      <c r="C494" s="3"/>
      <c r="D494" s="3"/>
      <c r="E494" s="81"/>
      <c r="F494" s="3"/>
      <c r="G494" s="3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5">
      <c r="B495" s="3"/>
      <c r="C495" s="3"/>
      <c r="D495" s="3"/>
      <c r="E495" s="81"/>
      <c r="F495" s="3"/>
      <c r="G495" s="3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5">
      <c r="B496" s="3"/>
      <c r="C496" s="3"/>
      <c r="D496" s="3"/>
      <c r="E496" s="81"/>
      <c r="F496" s="3"/>
      <c r="G496" s="3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5">
      <c r="B497" s="3"/>
      <c r="C497" s="3"/>
      <c r="D497" s="3"/>
      <c r="E497" s="81"/>
      <c r="F497" s="3"/>
      <c r="G497" s="3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5">
      <c r="B498" s="3"/>
      <c r="C498" s="3"/>
      <c r="D498" s="3"/>
      <c r="E498" s="81"/>
      <c r="F498" s="3"/>
      <c r="G498" s="3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5">
      <c r="B499" s="3"/>
      <c r="C499" s="3"/>
      <c r="D499" s="3"/>
      <c r="E499" s="81"/>
      <c r="F499" s="3"/>
      <c r="G499" s="3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5">
      <c r="B500" s="3"/>
      <c r="C500" s="3"/>
      <c r="D500" s="3"/>
      <c r="E500" s="81"/>
      <c r="F500" s="3"/>
      <c r="G500" s="3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5">
      <c r="B501" s="3"/>
      <c r="C501" s="3"/>
      <c r="D501" s="3"/>
      <c r="E501" s="81"/>
      <c r="F501" s="3"/>
      <c r="G501" s="3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5">
      <c r="B502" s="3"/>
      <c r="C502" s="3"/>
      <c r="D502" s="3"/>
      <c r="E502" s="81"/>
      <c r="F502" s="3"/>
      <c r="G502" s="3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5">
      <c r="B503" s="3"/>
      <c r="C503" s="3"/>
      <c r="D503" s="3"/>
      <c r="E503" s="81"/>
      <c r="F503" s="3"/>
      <c r="G503" s="3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5">
      <c r="B504" s="3"/>
      <c r="C504" s="3"/>
      <c r="D504" s="3"/>
      <c r="E504" s="81"/>
      <c r="F504" s="3"/>
      <c r="G504" s="3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5">
      <c r="B505" s="3"/>
      <c r="C505" s="3"/>
      <c r="D505" s="3"/>
      <c r="E505" s="81"/>
      <c r="F505" s="3"/>
      <c r="G505" s="3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5">
      <c r="B506" s="3"/>
      <c r="C506" s="3"/>
      <c r="D506" s="3"/>
      <c r="E506" s="81"/>
      <c r="F506" s="3"/>
      <c r="G506" s="3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5">
      <c r="B507" s="3"/>
      <c r="C507" s="3"/>
      <c r="D507" s="3"/>
      <c r="E507" s="81"/>
      <c r="F507" s="3"/>
      <c r="G507" s="3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5">
      <c r="B508" s="3"/>
      <c r="C508" s="3"/>
      <c r="D508" s="3"/>
      <c r="E508" s="81"/>
      <c r="F508" s="3"/>
      <c r="G508" s="3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5">
      <c r="B509" s="3"/>
      <c r="C509" s="3"/>
      <c r="D509" s="3"/>
      <c r="E509" s="81"/>
      <c r="F509" s="3"/>
      <c r="G509" s="3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5">
      <c r="B510" s="3"/>
      <c r="C510" s="3"/>
      <c r="D510" s="3"/>
      <c r="E510" s="81"/>
      <c r="F510" s="3"/>
      <c r="G510" s="3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5">
      <c r="B511" s="3"/>
      <c r="C511" s="3"/>
      <c r="D511" s="3"/>
      <c r="E511" s="81"/>
      <c r="F511" s="3"/>
      <c r="G511" s="3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5">
      <c r="B512" s="3"/>
      <c r="C512" s="3"/>
      <c r="D512" s="3"/>
      <c r="E512" s="81"/>
      <c r="F512" s="3"/>
      <c r="G512" s="3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5">
      <c r="B513" s="3"/>
      <c r="C513" s="3"/>
      <c r="D513" s="3"/>
      <c r="E513" s="81"/>
      <c r="F513" s="3"/>
      <c r="G513" s="3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5">
      <c r="B514" s="3"/>
      <c r="C514" s="3"/>
      <c r="D514" s="3"/>
      <c r="E514" s="81"/>
      <c r="F514" s="3"/>
      <c r="G514" s="3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5">
      <c r="B515" s="3"/>
      <c r="C515" s="3"/>
      <c r="D515" s="3"/>
      <c r="E515" s="81"/>
      <c r="F515" s="3"/>
      <c r="G515" s="3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5">
      <c r="B516" s="3"/>
      <c r="C516" s="3"/>
      <c r="D516" s="3"/>
      <c r="E516" s="81"/>
      <c r="F516" s="3"/>
      <c r="G516" s="3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5">
      <c r="B517" s="3"/>
      <c r="C517" s="3"/>
      <c r="D517" s="3"/>
      <c r="E517" s="81"/>
      <c r="F517" s="3"/>
      <c r="G517" s="3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5">
      <c r="B518" s="3"/>
      <c r="C518" s="3"/>
      <c r="D518" s="3"/>
      <c r="E518" s="81"/>
      <c r="F518" s="3"/>
      <c r="G518" s="3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5">
      <c r="B519" s="3"/>
      <c r="C519" s="3"/>
      <c r="D519" s="3"/>
      <c r="E519" s="81"/>
      <c r="F519" s="3"/>
      <c r="G519" s="3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5">
      <c r="B520" s="3"/>
      <c r="C520" s="3"/>
      <c r="D520" s="3"/>
      <c r="E520" s="81"/>
      <c r="F520" s="3"/>
      <c r="G520" s="3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5">
      <c r="B521" s="3"/>
      <c r="C521" s="3"/>
      <c r="D521" s="3"/>
      <c r="E521" s="81"/>
      <c r="F521" s="3"/>
      <c r="G521" s="3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5">
      <c r="B522" s="3"/>
      <c r="C522" s="3"/>
      <c r="D522" s="3"/>
      <c r="E522" s="81"/>
      <c r="F522" s="3"/>
      <c r="G522" s="3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5">
      <c r="B523" s="3"/>
      <c r="C523" s="3"/>
      <c r="D523" s="3"/>
      <c r="E523" s="81"/>
      <c r="F523" s="3"/>
      <c r="G523" s="3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5">
      <c r="B524" s="3"/>
      <c r="C524" s="3"/>
      <c r="D524" s="3"/>
      <c r="E524" s="81"/>
      <c r="F524" s="3"/>
      <c r="G524" s="3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5">
      <c r="B525" s="3"/>
      <c r="C525" s="3"/>
      <c r="D525" s="3"/>
      <c r="E525" s="81"/>
      <c r="F525" s="3"/>
      <c r="G525" s="3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5">
      <c r="B526" s="3"/>
      <c r="C526" s="3"/>
      <c r="D526" s="3"/>
      <c r="E526" s="81"/>
      <c r="F526" s="3"/>
      <c r="G526" s="3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5">
      <c r="B527" s="3"/>
      <c r="C527" s="3"/>
      <c r="D527" s="3"/>
      <c r="E527" s="81"/>
      <c r="F527" s="3"/>
      <c r="G527" s="3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5">
      <c r="B528" s="3"/>
      <c r="C528" s="3"/>
      <c r="D528" s="3"/>
      <c r="E528" s="81"/>
      <c r="F528" s="3"/>
      <c r="G528" s="3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5">
      <c r="B529" s="3"/>
      <c r="C529" s="3"/>
      <c r="D529" s="3"/>
      <c r="E529" s="81"/>
      <c r="F529" s="3"/>
      <c r="G529" s="3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5">
      <c r="B530" s="3"/>
      <c r="C530" s="3"/>
      <c r="D530" s="3"/>
      <c r="E530" s="81"/>
      <c r="F530" s="3"/>
      <c r="G530" s="3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5">
      <c r="B531" s="3"/>
      <c r="C531" s="3"/>
      <c r="D531" s="3"/>
      <c r="E531" s="81"/>
      <c r="F531" s="3"/>
      <c r="G531" s="3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5">
      <c r="B532" s="3"/>
      <c r="C532" s="3"/>
      <c r="D532" s="3"/>
      <c r="E532" s="81"/>
      <c r="F532" s="3"/>
      <c r="G532" s="3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5">
      <c r="B533" s="3"/>
      <c r="C533" s="3"/>
      <c r="D533" s="3"/>
      <c r="E533" s="81"/>
      <c r="F533" s="3"/>
      <c r="G533" s="3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5">
      <c r="B534" s="3"/>
      <c r="C534" s="3"/>
      <c r="D534" s="3"/>
      <c r="E534" s="81"/>
      <c r="F534" s="3"/>
      <c r="G534" s="3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5">
      <c r="B535" s="3"/>
      <c r="C535" s="3"/>
      <c r="D535" s="3"/>
      <c r="E535" s="81"/>
      <c r="F535" s="3"/>
      <c r="G535" s="3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5">
      <c r="B536" s="3"/>
      <c r="C536" s="3"/>
      <c r="D536" s="3"/>
      <c r="E536" s="81"/>
      <c r="F536" s="3"/>
      <c r="G536" s="3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5">
      <c r="B537" s="3"/>
      <c r="C537" s="3"/>
      <c r="D537" s="3"/>
      <c r="E537" s="81"/>
      <c r="F537" s="3"/>
      <c r="G537" s="3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5">
      <c r="B538" s="3"/>
      <c r="C538" s="3"/>
      <c r="D538" s="3"/>
      <c r="E538" s="81"/>
      <c r="F538" s="3"/>
      <c r="G538" s="3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5">
      <c r="B539" s="3"/>
      <c r="C539" s="3"/>
      <c r="D539" s="3"/>
      <c r="E539" s="81"/>
      <c r="F539" s="3"/>
      <c r="G539" s="3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5">
      <c r="B540" s="3"/>
      <c r="C540" s="3"/>
      <c r="D540" s="3"/>
      <c r="E540" s="81"/>
      <c r="F540" s="3"/>
      <c r="G540" s="3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5">
      <c r="B541" s="3"/>
      <c r="C541" s="3"/>
      <c r="D541" s="3"/>
      <c r="E541" s="81"/>
      <c r="F541" s="3"/>
      <c r="G541" s="3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5">
      <c r="B542" s="3"/>
      <c r="C542" s="3"/>
      <c r="D542" s="3"/>
      <c r="E542" s="81"/>
      <c r="F542" s="3"/>
      <c r="G542" s="3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5">
      <c r="B543" s="3"/>
      <c r="C543" s="3"/>
      <c r="D543" s="3"/>
      <c r="E543" s="81"/>
      <c r="F543" s="3"/>
      <c r="G543" s="3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5">
      <c r="B544" s="3"/>
      <c r="C544" s="3"/>
      <c r="D544" s="3"/>
      <c r="E544" s="81"/>
      <c r="F544" s="3"/>
      <c r="G544" s="3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5">
      <c r="B545" s="3"/>
      <c r="C545" s="3"/>
      <c r="D545" s="3"/>
      <c r="E545" s="81"/>
      <c r="F545" s="3"/>
      <c r="G545" s="3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5">
      <c r="B546" s="3"/>
      <c r="C546" s="3"/>
      <c r="D546" s="3"/>
      <c r="E546" s="81"/>
      <c r="F546" s="3"/>
      <c r="G546" s="3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5">
      <c r="B547" s="3"/>
      <c r="C547" s="3"/>
      <c r="D547" s="3"/>
      <c r="E547" s="81"/>
      <c r="F547" s="3"/>
      <c r="G547" s="3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5">
      <c r="B548" s="3"/>
      <c r="C548" s="3"/>
      <c r="D548" s="3"/>
      <c r="E548" s="81"/>
      <c r="F548" s="3"/>
      <c r="G548" s="3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5">
      <c r="B549" s="3"/>
      <c r="C549" s="3"/>
      <c r="D549" s="3"/>
      <c r="E549" s="81"/>
      <c r="F549" s="3"/>
      <c r="G549" s="3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5">
      <c r="B550" s="3"/>
      <c r="C550" s="3"/>
      <c r="D550" s="3"/>
      <c r="E550" s="81"/>
      <c r="F550" s="3"/>
      <c r="G550" s="3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5">
      <c r="B551" s="3"/>
      <c r="C551" s="3"/>
      <c r="D551" s="3"/>
      <c r="E551" s="81"/>
      <c r="F551" s="3"/>
      <c r="G551" s="3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5">
      <c r="B552" s="3"/>
      <c r="C552" s="3"/>
      <c r="D552" s="3"/>
      <c r="E552" s="81"/>
      <c r="F552" s="3"/>
      <c r="G552" s="3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5">
      <c r="B553" s="3"/>
      <c r="C553" s="3"/>
      <c r="D553" s="3"/>
      <c r="E553" s="81"/>
      <c r="F553" s="3"/>
      <c r="G553" s="3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5">
      <c r="B554" s="3"/>
      <c r="C554" s="3"/>
      <c r="D554" s="3"/>
      <c r="E554" s="81"/>
      <c r="F554" s="3"/>
      <c r="G554" s="3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5">
      <c r="B555" s="3"/>
      <c r="C555" s="3"/>
      <c r="D555" s="3"/>
      <c r="E555" s="81"/>
      <c r="F555" s="3"/>
      <c r="G555" s="3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5">
      <c r="B556" s="3"/>
      <c r="C556" s="3"/>
      <c r="D556" s="3"/>
      <c r="E556" s="81"/>
      <c r="F556" s="3"/>
      <c r="G556" s="3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5">
      <c r="B557" s="3"/>
      <c r="C557" s="3"/>
      <c r="D557" s="3"/>
      <c r="E557" s="81"/>
      <c r="F557" s="3"/>
      <c r="G557" s="3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5">
      <c r="B558" s="3"/>
      <c r="C558" s="3"/>
      <c r="D558" s="3"/>
      <c r="E558" s="81"/>
      <c r="F558" s="3"/>
      <c r="G558" s="3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5">
      <c r="B559" s="3"/>
      <c r="C559" s="3"/>
      <c r="D559" s="3"/>
      <c r="E559" s="81"/>
      <c r="F559" s="3"/>
      <c r="G559" s="3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5">
      <c r="B560" s="3"/>
      <c r="C560" s="3"/>
      <c r="D560" s="3"/>
      <c r="E560" s="81"/>
      <c r="F560" s="3"/>
      <c r="G560" s="3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5">
      <c r="B561" s="3"/>
      <c r="C561" s="3"/>
      <c r="D561" s="3"/>
      <c r="E561" s="81"/>
      <c r="F561" s="3"/>
      <c r="G561" s="3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5">
      <c r="B562" s="3"/>
      <c r="C562" s="3"/>
      <c r="D562" s="3"/>
      <c r="E562" s="81"/>
      <c r="F562" s="3"/>
      <c r="G562" s="3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5">
      <c r="B563" s="3"/>
      <c r="C563" s="3"/>
      <c r="D563" s="3"/>
      <c r="E563" s="81"/>
      <c r="F563" s="3"/>
      <c r="G563" s="3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5">
      <c r="B564" s="3"/>
      <c r="C564" s="3"/>
      <c r="D564" s="3"/>
      <c r="E564" s="81"/>
      <c r="F564" s="3"/>
      <c r="G564" s="3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5">
      <c r="B565" s="3"/>
      <c r="C565" s="3"/>
      <c r="D565" s="3"/>
      <c r="E565" s="81"/>
      <c r="F565" s="3"/>
      <c r="G565" s="3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5">
      <c r="B566" s="3"/>
      <c r="C566" s="3"/>
      <c r="D566" s="3"/>
      <c r="E566" s="81"/>
      <c r="F566" s="3"/>
      <c r="G566" s="3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5">
      <c r="B567" s="3"/>
      <c r="C567" s="3"/>
      <c r="D567" s="3"/>
      <c r="E567" s="81"/>
      <c r="F567" s="3"/>
      <c r="G567" s="3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5">
      <c r="B568" s="3"/>
      <c r="C568" s="3"/>
      <c r="D568" s="3"/>
      <c r="E568" s="81"/>
      <c r="F568" s="3"/>
      <c r="G568" s="3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5">
      <c r="B569" s="3"/>
      <c r="C569" s="3"/>
      <c r="D569" s="3"/>
      <c r="E569" s="81"/>
      <c r="F569" s="3"/>
      <c r="G569" s="3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5">
      <c r="B570" s="3"/>
      <c r="C570" s="3"/>
      <c r="D570" s="3"/>
      <c r="E570" s="81"/>
      <c r="F570" s="3"/>
      <c r="G570" s="3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5">
      <c r="B571" s="3"/>
      <c r="C571" s="3"/>
      <c r="D571" s="3"/>
      <c r="E571" s="81"/>
      <c r="F571" s="3"/>
      <c r="G571" s="3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5">
      <c r="B572" s="3"/>
      <c r="C572" s="3"/>
      <c r="D572" s="3"/>
      <c r="E572" s="81"/>
      <c r="F572" s="3"/>
      <c r="G572" s="3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5">
      <c r="B573" s="3"/>
      <c r="C573" s="3"/>
      <c r="D573" s="3"/>
      <c r="E573" s="81"/>
      <c r="F573" s="3"/>
      <c r="G573" s="3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5">
      <c r="B574" s="3"/>
      <c r="C574" s="3"/>
      <c r="D574" s="3"/>
      <c r="E574" s="81"/>
      <c r="F574" s="3"/>
      <c r="G574" s="3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5">
      <c r="B575" s="3"/>
      <c r="C575" s="3"/>
      <c r="D575" s="3"/>
      <c r="E575" s="81"/>
      <c r="F575" s="3"/>
      <c r="G575" s="3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5">
      <c r="B576" s="3"/>
      <c r="C576" s="3"/>
      <c r="D576" s="3"/>
      <c r="E576" s="81"/>
      <c r="F576" s="3"/>
      <c r="G576" s="3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5">
      <c r="B577" s="3"/>
      <c r="C577" s="3"/>
      <c r="D577" s="3"/>
      <c r="E577" s="81"/>
      <c r="F577" s="3"/>
      <c r="G577" s="3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5">
      <c r="B578" s="3"/>
      <c r="C578" s="3"/>
      <c r="D578" s="3"/>
      <c r="E578" s="81"/>
      <c r="F578" s="3"/>
      <c r="G578" s="3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5">
      <c r="B579" s="3"/>
      <c r="C579" s="3"/>
      <c r="D579" s="3"/>
      <c r="E579" s="81"/>
      <c r="F579" s="3"/>
      <c r="G579" s="3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5">
      <c r="B580" s="3"/>
      <c r="C580" s="3"/>
      <c r="D580" s="3"/>
      <c r="E580" s="81"/>
      <c r="F580" s="3"/>
      <c r="G580" s="3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5">
      <c r="B581" s="3"/>
      <c r="C581" s="3"/>
      <c r="D581" s="3"/>
      <c r="E581" s="81"/>
      <c r="F581" s="3"/>
      <c r="G581" s="3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5">
      <c r="B582" s="3"/>
      <c r="C582" s="3"/>
      <c r="D582" s="3"/>
      <c r="E582" s="81"/>
      <c r="F582" s="3"/>
      <c r="G582" s="3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5">
      <c r="B583" s="3"/>
      <c r="C583" s="3"/>
      <c r="D583" s="3"/>
      <c r="E583" s="81"/>
      <c r="F583" s="3"/>
      <c r="G583" s="3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5">
      <c r="B584" s="3"/>
      <c r="C584" s="3"/>
      <c r="D584" s="3"/>
      <c r="E584" s="81"/>
      <c r="F584" s="3"/>
      <c r="G584" s="3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5">
      <c r="B585" s="3"/>
      <c r="C585" s="3"/>
      <c r="D585" s="3"/>
      <c r="E585" s="81"/>
      <c r="F585" s="3"/>
      <c r="G585" s="3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5">
      <c r="B586" s="3"/>
      <c r="C586" s="3"/>
      <c r="D586" s="3"/>
      <c r="E586" s="81"/>
      <c r="F586" s="3"/>
      <c r="G586" s="3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5">
      <c r="B587" s="3"/>
      <c r="C587" s="3"/>
      <c r="D587" s="3"/>
      <c r="E587" s="81"/>
      <c r="F587" s="3"/>
      <c r="G587" s="3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5">
      <c r="B588" s="3"/>
      <c r="C588" s="3"/>
      <c r="D588" s="3"/>
      <c r="E588" s="81"/>
      <c r="F588" s="3"/>
      <c r="G588" s="3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5">
      <c r="B589" s="3"/>
      <c r="C589" s="3"/>
      <c r="D589" s="3"/>
      <c r="E589" s="81"/>
      <c r="F589" s="3"/>
      <c r="G589" s="3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5">
      <c r="B590" s="3"/>
      <c r="C590" s="3"/>
      <c r="D590" s="3"/>
      <c r="E590" s="81"/>
      <c r="F590" s="3"/>
      <c r="G590" s="3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5">
      <c r="B591" s="3"/>
      <c r="C591" s="3"/>
      <c r="D591" s="3"/>
      <c r="E591" s="81"/>
      <c r="F591" s="3"/>
      <c r="G591" s="3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5">
      <c r="B592" s="3"/>
      <c r="C592" s="3"/>
      <c r="D592" s="3"/>
      <c r="E592" s="81"/>
      <c r="F592" s="3"/>
      <c r="G592" s="3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5">
      <c r="B593" s="3"/>
      <c r="C593" s="3"/>
      <c r="D593" s="3"/>
      <c r="E593" s="81"/>
      <c r="F593" s="3"/>
      <c r="G593" s="3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5">
      <c r="B594" s="3"/>
      <c r="C594" s="3"/>
      <c r="D594" s="3"/>
      <c r="E594" s="81"/>
      <c r="F594" s="3"/>
      <c r="G594" s="3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5">
      <c r="B595" s="3"/>
      <c r="C595" s="3"/>
      <c r="D595" s="3"/>
      <c r="E595" s="81"/>
      <c r="F595" s="3"/>
      <c r="G595" s="3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5">
      <c r="B596" s="3"/>
      <c r="C596" s="3"/>
      <c r="D596" s="3"/>
      <c r="E596" s="81"/>
      <c r="F596" s="3"/>
      <c r="G596" s="3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5">
      <c r="B597" s="3"/>
      <c r="C597" s="3"/>
      <c r="D597" s="3"/>
      <c r="E597" s="81"/>
      <c r="F597" s="3"/>
      <c r="G597" s="3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5">
      <c r="B598" s="3"/>
      <c r="C598" s="3"/>
      <c r="D598" s="3"/>
      <c r="E598" s="81"/>
      <c r="F598" s="3"/>
      <c r="G598" s="3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5">
      <c r="B599" s="3"/>
      <c r="C599" s="3"/>
      <c r="D599" s="3"/>
      <c r="E599" s="81"/>
      <c r="F599" s="3"/>
      <c r="G599" s="3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5">
      <c r="B600" s="3"/>
      <c r="C600" s="3"/>
      <c r="D600" s="3"/>
      <c r="E600" s="81"/>
      <c r="F600" s="3"/>
      <c r="G600" s="3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5">
      <c r="B601" s="3"/>
      <c r="C601" s="3"/>
      <c r="D601" s="3"/>
      <c r="E601" s="81"/>
      <c r="F601" s="3"/>
      <c r="G601" s="3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5">
      <c r="B602" s="3"/>
      <c r="C602" s="3"/>
      <c r="D602" s="3"/>
      <c r="E602" s="81"/>
      <c r="F602" s="3"/>
      <c r="G602" s="3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5">
      <c r="B603" s="3"/>
      <c r="C603" s="3"/>
      <c r="D603" s="3"/>
      <c r="E603" s="81"/>
      <c r="F603" s="3"/>
      <c r="G603" s="3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5">
      <c r="B604" s="3"/>
      <c r="C604" s="3"/>
      <c r="D604" s="3"/>
      <c r="E604" s="81"/>
      <c r="F604" s="3"/>
      <c r="G604" s="3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5">
      <c r="B605" s="3"/>
      <c r="C605" s="3"/>
      <c r="D605" s="3"/>
      <c r="E605" s="81"/>
      <c r="F605" s="3"/>
      <c r="G605" s="3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5">
      <c r="B606" s="3"/>
      <c r="C606" s="3"/>
      <c r="D606" s="3"/>
      <c r="E606" s="81"/>
      <c r="F606" s="3"/>
      <c r="G606" s="3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5">
      <c r="B607" s="3"/>
      <c r="C607" s="3"/>
      <c r="D607" s="3"/>
      <c r="E607" s="81"/>
      <c r="F607" s="3"/>
      <c r="G607" s="3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5">
      <c r="B608" s="3"/>
      <c r="C608" s="3"/>
      <c r="D608" s="3"/>
      <c r="E608" s="81"/>
      <c r="F608" s="3"/>
      <c r="G608" s="3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5">
      <c r="B609" s="3"/>
      <c r="C609" s="3"/>
      <c r="D609" s="3"/>
      <c r="E609" s="81"/>
      <c r="F609" s="3"/>
      <c r="G609" s="3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5">
      <c r="B610" s="3"/>
      <c r="C610" s="3"/>
      <c r="D610" s="3"/>
      <c r="E610" s="81"/>
      <c r="F610" s="3"/>
      <c r="G610" s="3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5">
      <c r="B611" s="3"/>
      <c r="C611" s="3"/>
      <c r="D611" s="3"/>
      <c r="E611" s="81"/>
      <c r="F611" s="3"/>
      <c r="G611" s="3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5">
      <c r="B612" s="3"/>
      <c r="C612" s="3"/>
      <c r="D612" s="3"/>
      <c r="E612" s="81"/>
      <c r="F612" s="3"/>
      <c r="G612" s="3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5">
      <c r="B613" s="3"/>
      <c r="C613" s="3"/>
      <c r="D613" s="3"/>
      <c r="E613" s="81"/>
      <c r="F613" s="3"/>
      <c r="G613" s="3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5">
      <c r="B614" s="3"/>
      <c r="C614" s="3"/>
      <c r="D614" s="3"/>
      <c r="E614" s="81"/>
      <c r="F614" s="3"/>
      <c r="G614" s="3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5">
      <c r="B615" s="3"/>
      <c r="C615" s="3"/>
      <c r="D615" s="3"/>
      <c r="E615" s="81"/>
      <c r="F615" s="3"/>
      <c r="G615" s="3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5">
      <c r="B616" s="3"/>
      <c r="C616" s="3"/>
      <c r="D616" s="3"/>
      <c r="E616" s="81"/>
      <c r="F616" s="3"/>
      <c r="G616" s="3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5">
      <c r="B617" s="3"/>
      <c r="C617" s="3"/>
      <c r="D617" s="3"/>
      <c r="E617" s="81"/>
      <c r="F617" s="3"/>
      <c r="G617" s="3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5">
      <c r="B618" s="3"/>
      <c r="C618" s="3"/>
      <c r="D618" s="3"/>
      <c r="E618" s="81"/>
      <c r="F618" s="3"/>
      <c r="G618" s="3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5">
      <c r="B619" s="3"/>
      <c r="C619" s="3"/>
      <c r="D619" s="3"/>
      <c r="E619" s="81"/>
      <c r="F619" s="3"/>
      <c r="G619" s="3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5">
      <c r="B620" s="3"/>
      <c r="C620" s="3"/>
      <c r="D620" s="3"/>
      <c r="E620" s="81"/>
      <c r="F620" s="3"/>
      <c r="G620" s="3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5">
      <c r="B621" s="3"/>
      <c r="C621" s="3"/>
      <c r="D621" s="3"/>
      <c r="E621" s="81"/>
      <c r="F621" s="3"/>
      <c r="G621" s="3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5">
      <c r="B622" s="3"/>
      <c r="C622" s="3"/>
      <c r="D622" s="3"/>
      <c r="E622" s="81"/>
      <c r="F622" s="3"/>
      <c r="G622" s="3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5">
      <c r="B623" s="3"/>
      <c r="C623" s="3"/>
      <c r="D623" s="3"/>
      <c r="E623" s="81"/>
      <c r="F623" s="3"/>
      <c r="G623" s="3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5">
      <c r="B624" s="3"/>
      <c r="C624" s="3"/>
      <c r="D624" s="3"/>
      <c r="E624" s="81"/>
      <c r="F624" s="3"/>
      <c r="G624" s="3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5">
      <c r="B625" s="3"/>
      <c r="C625" s="3"/>
      <c r="D625" s="3"/>
      <c r="E625" s="81"/>
      <c r="F625" s="3"/>
      <c r="G625" s="3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5">
      <c r="B626" s="3"/>
      <c r="C626" s="3"/>
      <c r="D626" s="3"/>
      <c r="E626" s="81"/>
      <c r="F626" s="3"/>
      <c r="G626" s="3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5">
      <c r="B627" s="3"/>
      <c r="C627" s="3"/>
      <c r="D627" s="3"/>
      <c r="E627" s="81"/>
      <c r="F627" s="3"/>
      <c r="G627" s="3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5">
      <c r="B628" s="3"/>
      <c r="C628" s="3"/>
      <c r="D628" s="3"/>
      <c r="E628" s="81"/>
      <c r="F628" s="3"/>
      <c r="G628" s="3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5">
      <c r="B629" s="3"/>
      <c r="C629" s="3"/>
      <c r="D629" s="3"/>
      <c r="E629" s="81"/>
      <c r="F629" s="3"/>
      <c r="G629" s="3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5">
      <c r="B630" s="3"/>
      <c r="C630" s="3"/>
      <c r="D630" s="3"/>
      <c r="E630" s="81"/>
      <c r="F630" s="3"/>
      <c r="G630" s="3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5">
      <c r="B631" s="3"/>
      <c r="C631" s="3"/>
      <c r="D631" s="3"/>
      <c r="E631" s="81"/>
      <c r="F631" s="3"/>
      <c r="G631" s="3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5">
      <c r="B632" s="3"/>
      <c r="C632" s="3"/>
      <c r="D632" s="3"/>
      <c r="E632" s="81"/>
      <c r="F632" s="3"/>
      <c r="G632" s="3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5">
      <c r="B633" s="3"/>
      <c r="C633" s="3"/>
      <c r="D633" s="3"/>
      <c r="E633" s="81"/>
      <c r="F633" s="3"/>
      <c r="G633" s="3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5">
      <c r="B634" s="3"/>
      <c r="C634" s="3"/>
      <c r="D634" s="3"/>
      <c r="E634" s="81"/>
      <c r="F634" s="3"/>
      <c r="G634" s="3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5">
      <c r="B635" s="3"/>
      <c r="C635" s="3"/>
      <c r="D635" s="3"/>
      <c r="E635" s="81"/>
      <c r="F635" s="3"/>
      <c r="G635" s="3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5">
      <c r="B636" s="3"/>
      <c r="C636" s="3"/>
      <c r="D636" s="3"/>
      <c r="E636" s="81"/>
      <c r="F636" s="3"/>
      <c r="G636" s="3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5">
      <c r="B637" s="3"/>
      <c r="C637" s="3"/>
      <c r="D637" s="3"/>
      <c r="E637" s="81"/>
      <c r="F637" s="3"/>
      <c r="G637" s="3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5">
      <c r="B638" s="3"/>
      <c r="C638" s="3"/>
      <c r="D638" s="3"/>
      <c r="E638" s="81"/>
      <c r="F638" s="3"/>
      <c r="G638" s="3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5">
      <c r="B639" s="3"/>
      <c r="C639" s="3"/>
      <c r="D639" s="3"/>
      <c r="E639" s="81"/>
      <c r="F639" s="3"/>
      <c r="G639" s="3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5">
      <c r="B640" s="3"/>
      <c r="C640" s="3"/>
      <c r="D640" s="3"/>
      <c r="E640" s="81"/>
      <c r="F640" s="3"/>
      <c r="G640" s="3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5">
      <c r="B641" s="3"/>
      <c r="C641" s="3"/>
      <c r="D641" s="3"/>
      <c r="E641" s="81"/>
      <c r="F641" s="3"/>
      <c r="G641" s="3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5">
      <c r="B642" s="3"/>
      <c r="C642" s="3"/>
      <c r="D642" s="3"/>
      <c r="E642" s="81"/>
      <c r="F642" s="3"/>
      <c r="G642" s="3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5">
      <c r="B643" s="3"/>
      <c r="C643" s="3"/>
      <c r="D643" s="3"/>
      <c r="E643" s="81"/>
      <c r="F643" s="3"/>
      <c r="G643" s="3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5">
      <c r="B644" s="3"/>
      <c r="C644" s="3"/>
      <c r="D644" s="3"/>
      <c r="E644" s="81"/>
      <c r="F644" s="3"/>
      <c r="G644" s="3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5">
      <c r="B645" s="3"/>
      <c r="C645" s="3"/>
      <c r="D645" s="3"/>
      <c r="E645" s="81"/>
      <c r="F645" s="3"/>
      <c r="G645" s="3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5">
      <c r="B646" s="3"/>
      <c r="C646" s="3"/>
      <c r="D646" s="3"/>
      <c r="E646" s="81"/>
      <c r="F646" s="3"/>
      <c r="G646" s="3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5">
      <c r="B647" s="3"/>
      <c r="C647" s="3"/>
      <c r="D647" s="3"/>
      <c r="E647" s="81"/>
      <c r="F647" s="3"/>
      <c r="G647" s="3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5">
      <c r="B648" s="3"/>
      <c r="C648" s="3"/>
      <c r="D648" s="3"/>
      <c r="E648" s="81"/>
      <c r="F648" s="3"/>
      <c r="G648" s="3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5">
      <c r="B649" s="3"/>
      <c r="C649" s="3"/>
      <c r="D649" s="3"/>
      <c r="E649" s="81"/>
      <c r="F649" s="3"/>
      <c r="G649" s="3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5">
      <c r="B650" s="3"/>
      <c r="C650" s="3"/>
      <c r="D650" s="3"/>
      <c r="E650" s="81"/>
      <c r="F650" s="3"/>
      <c r="G650" s="3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5">
      <c r="B651" s="3"/>
      <c r="C651" s="3"/>
      <c r="D651" s="3"/>
      <c r="E651" s="81"/>
      <c r="F651" s="3"/>
      <c r="G651" s="3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5">
      <c r="B652" s="3"/>
      <c r="C652" s="3"/>
      <c r="D652" s="3"/>
      <c r="E652" s="81"/>
      <c r="F652" s="3"/>
      <c r="G652" s="3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5">
      <c r="B653" s="3"/>
      <c r="C653" s="3"/>
      <c r="D653" s="3"/>
      <c r="E653" s="81"/>
      <c r="F653" s="3"/>
      <c r="G653" s="3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5">
      <c r="B654" s="3"/>
      <c r="C654" s="3"/>
      <c r="D654" s="3"/>
      <c r="E654" s="81"/>
      <c r="F654" s="3"/>
      <c r="G654" s="3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5">
      <c r="B655" s="3"/>
      <c r="C655" s="3"/>
      <c r="D655" s="3"/>
      <c r="E655" s="81"/>
      <c r="F655" s="3"/>
      <c r="G655" s="3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5">
      <c r="B656" s="3"/>
      <c r="C656" s="3"/>
      <c r="D656" s="3"/>
      <c r="E656" s="81"/>
      <c r="F656" s="3"/>
      <c r="G656" s="3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5">
      <c r="B657" s="3"/>
      <c r="C657" s="3"/>
      <c r="D657" s="3"/>
      <c r="E657" s="81"/>
      <c r="F657" s="3"/>
      <c r="G657" s="3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5">
      <c r="B658" s="3"/>
      <c r="C658" s="3"/>
      <c r="D658" s="3"/>
      <c r="E658" s="81"/>
      <c r="F658" s="3"/>
      <c r="G658" s="3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5">
      <c r="B659" s="3"/>
      <c r="C659" s="3"/>
      <c r="D659" s="3"/>
      <c r="E659" s="81"/>
      <c r="F659" s="3"/>
      <c r="G659" s="3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5">
      <c r="B660" s="3"/>
      <c r="C660" s="3"/>
      <c r="D660" s="3"/>
      <c r="E660" s="81"/>
      <c r="F660" s="3"/>
      <c r="G660" s="3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5">
      <c r="B661" s="3"/>
      <c r="C661" s="3"/>
      <c r="D661" s="3"/>
      <c r="E661" s="81"/>
      <c r="F661" s="3"/>
      <c r="G661" s="3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5">
      <c r="B662" s="3"/>
      <c r="C662" s="3"/>
      <c r="D662" s="3"/>
      <c r="E662" s="81"/>
      <c r="F662" s="3"/>
      <c r="G662" s="3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5">
      <c r="B663" s="3"/>
      <c r="C663" s="3"/>
      <c r="D663" s="3"/>
      <c r="E663" s="81"/>
      <c r="F663" s="3"/>
      <c r="G663" s="3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5">
      <c r="B664" s="3"/>
      <c r="C664" s="3"/>
      <c r="D664" s="3"/>
      <c r="E664" s="81"/>
      <c r="F664" s="3"/>
      <c r="G664" s="3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5">
      <c r="B665" s="3"/>
      <c r="C665" s="3"/>
      <c r="D665" s="3"/>
      <c r="E665" s="81"/>
      <c r="F665" s="3"/>
      <c r="G665" s="3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5">
      <c r="B666" s="3"/>
      <c r="C666" s="3"/>
      <c r="D666" s="3"/>
      <c r="E666" s="81"/>
      <c r="F666" s="3"/>
      <c r="G666" s="3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5">
      <c r="B667" s="3"/>
      <c r="C667" s="3"/>
      <c r="D667" s="3"/>
      <c r="E667" s="81"/>
      <c r="F667" s="3"/>
      <c r="G667" s="3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5">
      <c r="B668" s="3"/>
      <c r="C668" s="3"/>
      <c r="D668" s="3"/>
      <c r="E668" s="81"/>
      <c r="F668" s="3"/>
      <c r="G668" s="3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5">
      <c r="B669" s="3"/>
      <c r="C669" s="3"/>
      <c r="D669" s="3"/>
      <c r="E669" s="81"/>
      <c r="F669" s="3"/>
      <c r="G669" s="3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5">
      <c r="B670" s="3"/>
      <c r="C670" s="3"/>
      <c r="D670" s="3"/>
      <c r="E670" s="81"/>
      <c r="F670" s="3"/>
      <c r="G670" s="3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5">
      <c r="B671" s="3"/>
      <c r="C671" s="3"/>
      <c r="D671" s="3"/>
      <c r="E671" s="81"/>
      <c r="F671" s="3"/>
      <c r="G671" s="3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5">
      <c r="B672" s="3"/>
      <c r="C672" s="3"/>
      <c r="D672" s="3"/>
      <c r="E672" s="81"/>
      <c r="F672" s="3"/>
      <c r="G672" s="3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5">
      <c r="B673" s="3"/>
      <c r="C673" s="3"/>
      <c r="D673" s="3"/>
      <c r="E673" s="81"/>
      <c r="F673" s="3"/>
      <c r="G673" s="3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5">
      <c r="B674" s="3"/>
      <c r="C674" s="3"/>
      <c r="D674" s="3"/>
      <c r="E674" s="81"/>
      <c r="F674" s="3"/>
      <c r="G674" s="3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5">
      <c r="B675" s="3"/>
      <c r="C675" s="3"/>
      <c r="D675" s="3"/>
      <c r="E675" s="81"/>
      <c r="F675" s="3"/>
      <c r="G675" s="3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5">
      <c r="B676" s="3"/>
      <c r="C676" s="3"/>
      <c r="D676" s="3"/>
      <c r="E676" s="81"/>
      <c r="F676" s="3"/>
      <c r="G676" s="3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5">
      <c r="B677" s="3"/>
      <c r="C677" s="3"/>
      <c r="D677" s="3"/>
      <c r="E677" s="81"/>
      <c r="F677" s="3"/>
      <c r="G677" s="3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5">
      <c r="B678" s="3"/>
      <c r="C678" s="3"/>
      <c r="D678" s="3"/>
      <c r="E678" s="81"/>
      <c r="F678" s="3"/>
      <c r="G678" s="3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5">
      <c r="B679" s="3"/>
      <c r="C679" s="3"/>
      <c r="D679" s="3"/>
      <c r="E679" s="81"/>
      <c r="F679" s="3"/>
      <c r="G679" s="3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5">
      <c r="B680" s="3"/>
      <c r="C680" s="3"/>
      <c r="D680" s="3"/>
      <c r="E680" s="81"/>
      <c r="F680" s="3"/>
      <c r="G680" s="3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5">
      <c r="B681" s="3"/>
      <c r="C681" s="3"/>
      <c r="D681" s="3"/>
      <c r="E681" s="81"/>
      <c r="F681" s="3"/>
      <c r="G681" s="3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5">
      <c r="B682" s="3"/>
      <c r="C682" s="3"/>
      <c r="D682" s="3"/>
      <c r="E682" s="81"/>
      <c r="F682" s="3"/>
      <c r="G682" s="3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5">
      <c r="B683" s="3"/>
      <c r="C683" s="3"/>
      <c r="D683" s="3"/>
      <c r="E683" s="81"/>
      <c r="F683" s="3"/>
      <c r="G683" s="3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5">
      <c r="B684" s="3"/>
      <c r="C684" s="3"/>
      <c r="D684" s="3"/>
      <c r="E684" s="81"/>
      <c r="F684" s="3"/>
      <c r="G684" s="3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5">
      <c r="B685" s="3"/>
      <c r="C685" s="3"/>
      <c r="D685" s="3"/>
      <c r="E685" s="81"/>
      <c r="F685" s="3"/>
      <c r="G685" s="3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5">
      <c r="B686" s="3"/>
      <c r="C686" s="3"/>
      <c r="D686" s="3"/>
      <c r="E686" s="81"/>
      <c r="F686" s="3"/>
      <c r="G686" s="3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5">
      <c r="B687" s="3"/>
      <c r="C687" s="3"/>
      <c r="D687" s="3"/>
      <c r="E687" s="81"/>
      <c r="F687" s="3"/>
      <c r="G687" s="3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5">
      <c r="B688" s="3"/>
      <c r="C688" s="3"/>
      <c r="D688" s="3"/>
      <c r="E688" s="81"/>
      <c r="F688" s="3"/>
      <c r="G688" s="3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5">
      <c r="B689" s="3"/>
      <c r="C689" s="3"/>
      <c r="D689" s="3"/>
      <c r="E689" s="81"/>
      <c r="F689" s="3"/>
      <c r="G689" s="3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5">
      <c r="B690" s="3"/>
      <c r="C690" s="3"/>
      <c r="D690" s="3"/>
      <c r="E690" s="81"/>
      <c r="F690" s="3"/>
      <c r="G690" s="3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5">
      <c r="B691" s="3"/>
      <c r="C691" s="3"/>
      <c r="D691" s="3"/>
      <c r="E691" s="81"/>
      <c r="F691" s="3"/>
      <c r="G691" s="3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5">
      <c r="B692" s="3"/>
      <c r="C692" s="3"/>
      <c r="D692" s="3"/>
      <c r="E692" s="81"/>
      <c r="F692" s="3"/>
      <c r="G692" s="3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5">
      <c r="B693" s="3"/>
      <c r="C693" s="3"/>
      <c r="D693" s="3"/>
      <c r="E693" s="81"/>
      <c r="F693" s="3"/>
      <c r="G693" s="3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5">
      <c r="B694" s="3"/>
      <c r="C694" s="3"/>
      <c r="D694" s="3"/>
      <c r="E694" s="81"/>
      <c r="F694" s="3"/>
      <c r="G694" s="3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5">
      <c r="B695" s="3"/>
      <c r="C695" s="3"/>
      <c r="D695" s="3"/>
      <c r="E695" s="81"/>
      <c r="F695" s="3"/>
      <c r="G695" s="3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5">
      <c r="B696" s="3"/>
      <c r="C696" s="3"/>
      <c r="D696" s="3"/>
      <c r="E696" s="81"/>
      <c r="F696" s="3"/>
      <c r="G696" s="3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5">
      <c r="B697" s="3"/>
      <c r="C697" s="3"/>
      <c r="D697" s="3"/>
      <c r="E697" s="81"/>
      <c r="F697" s="3"/>
      <c r="G697" s="3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5">
      <c r="B698" s="3"/>
      <c r="C698" s="3"/>
      <c r="D698" s="3"/>
      <c r="E698" s="81"/>
      <c r="F698" s="3"/>
      <c r="G698" s="3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5">
      <c r="B699" s="3"/>
      <c r="C699" s="3"/>
      <c r="D699" s="3"/>
      <c r="E699" s="81"/>
      <c r="F699" s="3"/>
      <c r="G699" s="3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5">
      <c r="B700" s="3"/>
      <c r="C700" s="3"/>
      <c r="D700" s="3"/>
      <c r="E700" s="81"/>
      <c r="F700" s="3"/>
      <c r="G700" s="3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5">
      <c r="B701" s="3"/>
      <c r="C701" s="3"/>
      <c r="D701" s="3"/>
      <c r="E701" s="81"/>
      <c r="F701" s="3"/>
      <c r="G701" s="3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5">
      <c r="B702" s="3"/>
      <c r="C702" s="3"/>
      <c r="D702" s="3"/>
      <c r="E702" s="81"/>
      <c r="F702" s="3"/>
      <c r="G702" s="3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5">
      <c r="B703" s="3"/>
      <c r="C703" s="3"/>
      <c r="D703" s="3"/>
      <c r="E703" s="81"/>
      <c r="F703" s="3"/>
      <c r="G703" s="3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5">
      <c r="B704" s="3"/>
      <c r="C704" s="3"/>
      <c r="D704" s="3"/>
      <c r="E704" s="81"/>
      <c r="F704" s="3"/>
      <c r="G704" s="3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5">
      <c r="B705" s="3"/>
      <c r="C705" s="3"/>
      <c r="D705" s="3"/>
      <c r="E705" s="81"/>
      <c r="F705" s="3"/>
      <c r="G705" s="3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5">
      <c r="B706" s="3"/>
      <c r="C706" s="3"/>
      <c r="D706" s="3"/>
      <c r="E706" s="81"/>
      <c r="F706" s="3"/>
      <c r="G706" s="3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5">
      <c r="B707" s="3"/>
      <c r="C707" s="3"/>
      <c r="D707" s="3"/>
      <c r="E707" s="81"/>
      <c r="F707" s="3"/>
      <c r="G707" s="3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5">
      <c r="B708" s="3"/>
      <c r="C708" s="3"/>
      <c r="D708" s="3"/>
      <c r="E708" s="81"/>
      <c r="F708" s="3"/>
      <c r="G708" s="3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5">
      <c r="B709" s="3"/>
      <c r="C709" s="3"/>
      <c r="D709" s="3"/>
      <c r="E709" s="81"/>
      <c r="F709" s="3"/>
      <c r="G709" s="3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5">
      <c r="B710" s="3"/>
      <c r="C710" s="3"/>
      <c r="D710" s="3"/>
      <c r="E710" s="81"/>
      <c r="F710" s="3"/>
      <c r="G710" s="3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5">
      <c r="B711" s="3"/>
      <c r="C711" s="3"/>
      <c r="D711" s="3"/>
      <c r="E711" s="81"/>
      <c r="F711" s="3"/>
      <c r="G711" s="3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5">
      <c r="B712" s="3"/>
      <c r="C712" s="3"/>
      <c r="D712" s="3"/>
      <c r="E712" s="81"/>
      <c r="F712" s="3"/>
      <c r="G712" s="3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5">
      <c r="B713" s="3"/>
      <c r="C713" s="3"/>
      <c r="D713" s="3"/>
      <c r="E713" s="81"/>
      <c r="F713" s="3"/>
      <c r="G713" s="3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5">
      <c r="B714" s="3"/>
      <c r="C714" s="3"/>
      <c r="D714" s="3"/>
      <c r="E714" s="81"/>
      <c r="F714" s="3"/>
      <c r="G714" s="3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5">
      <c r="B715" s="3"/>
      <c r="C715" s="3"/>
      <c r="D715" s="3"/>
      <c r="E715" s="81"/>
      <c r="F715" s="3"/>
      <c r="G715" s="3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5">
      <c r="B716" s="3"/>
      <c r="C716" s="3"/>
      <c r="D716" s="3"/>
      <c r="E716" s="81"/>
      <c r="F716" s="3"/>
      <c r="G716" s="3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5">
      <c r="B717" s="3"/>
      <c r="C717" s="3"/>
      <c r="D717" s="3"/>
      <c r="E717" s="81"/>
      <c r="F717" s="3"/>
      <c r="G717" s="3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5">
      <c r="B718" s="3"/>
      <c r="C718" s="3"/>
      <c r="D718" s="3"/>
      <c r="E718" s="81"/>
      <c r="F718" s="3"/>
      <c r="G718" s="3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5">
      <c r="B719" s="3"/>
      <c r="C719" s="3"/>
      <c r="D719" s="3"/>
      <c r="E719" s="81"/>
      <c r="F719" s="3"/>
      <c r="G719" s="3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5">
      <c r="B720" s="3"/>
      <c r="C720" s="3"/>
      <c r="D720" s="3"/>
      <c r="E720" s="81"/>
      <c r="F720" s="3"/>
      <c r="G720" s="3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5">
      <c r="B721" s="3"/>
      <c r="C721" s="3"/>
      <c r="D721" s="3"/>
      <c r="E721" s="81"/>
      <c r="F721" s="3"/>
      <c r="G721" s="3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5">
      <c r="B722" s="3"/>
      <c r="C722" s="3"/>
      <c r="D722" s="3"/>
      <c r="E722" s="81"/>
      <c r="F722" s="3"/>
      <c r="G722" s="3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5">
      <c r="B723" s="3"/>
      <c r="C723" s="3"/>
      <c r="D723" s="3"/>
      <c r="E723" s="81"/>
      <c r="F723" s="3"/>
      <c r="G723" s="3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5">
      <c r="B724" s="3"/>
      <c r="C724" s="3"/>
      <c r="D724" s="3"/>
      <c r="E724" s="81"/>
      <c r="F724" s="3"/>
      <c r="G724" s="3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5">
      <c r="B725" s="3"/>
      <c r="C725" s="3"/>
      <c r="D725" s="3"/>
      <c r="E725" s="81"/>
      <c r="F725" s="3"/>
      <c r="G725" s="3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5">
      <c r="B726" s="3"/>
      <c r="C726" s="3"/>
      <c r="D726" s="3"/>
      <c r="E726" s="81"/>
      <c r="F726" s="3"/>
      <c r="G726" s="3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5">
      <c r="B727" s="3"/>
      <c r="C727" s="3"/>
      <c r="D727" s="3"/>
      <c r="E727" s="81"/>
      <c r="F727" s="3"/>
      <c r="G727" s="3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5">
      <c r="B728" s="3"/>
      <c r="C728" s="3"/>
      <c r="D728" s="3"/>
      <c r="E728" s="81"/>
      <c r="F728" s="3"/>
      <c r="G728" s="3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5">
      <c r="B729" s="3"/>
      <c r="C729" s="3"/>
      <c r="D729" s="3"/>
      <c r="E729" s="81"/>
      <c r="F729" s="3"/>
      <c r="G729" s="3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5">
      <c r="B730" s="3"/>
      <c r="C730" s="3"/>
      <c r="D730" s="3"/>
      <c r="E730" s="81"/>
      <c r="F730" s="3"/>
      <c r="G730" s="3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5">
      <c r="B731" s="3"/>
      <c r="C731" s="3"/>
      <c r="D731" s="3"/>
      <c r="E731" s="81"/>
      <c r="F731" s="3"/>
      <c r="G731" s="3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5">
      <c r="B732" s="3"/>
      <c r="C732" s="3"/>
      <c r="D732" s="3"/>
      <c r="E732" s="81"/>
      <c r="F732" s="3"/>
      <c r="G732" s="3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5">
      <c r="B733" s="3"/>
      <c r="C733" s="3"/>
      <c r="D733" s="3"/>
      <c r="E733" s="81"/>
      <c r="F733" s="3"/>
      <c r="G733" s="3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5">
      <c r="B734" s="3"/>
      <c r="C734" s="3"/>
      <c r="D734" s="3"/>
      <c r="E734" s="81"/>
      <c r="F734" s="3"/>
      <c r="G734" s="3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5">
      <c r="B735" s="3"/>
      <c r="C735" s="3"/>
      <c r="D735" s="3"/>
      <c r="E735" s="81"/>
      <c r="F735" s="3"/>
      <c r="G735" s="3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5">
      <c r="B736" s="3"/>
      <c r="C736" s="3"/>
      <c r="D736" s="3"/>
      <c r="E736" s="81"/>
      <c r="F736" s="3"/>
      <c r="G736" s="3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5">
      <c r="B737" s="3"/>
      <c r="C737" s="3"/>
      <c r="D737" s="3"/>
      <c r="E737" s="81"/>
      <c r="F737" s="3"/>
      <c r="G737" s="3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5">
      <c r="B738" s="3"/>
      <c r="C738" s="3"/>
      <c r="D738" s="3"/>
      <c r="E738" s="81"/>
      <c r="F738" s="3"/>
      <c r="G738" s="3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5">
      <c r="B739" s="3"/>
      <c r="C739" s="3"/>
      <c r="D739" s="3"/>
      <c r="E739" s="81"/>
      <c r="F739" s="3"/>
      <c r="G739" s="3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5">
      <c r="B740" s="3"/>
      <c r="C740" s="3"/>
      <c r="D740" s="3"/>
      <c r="E740" s="81"/>
      <c r="F740" s="3"/>
      <c r="G740" s="3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5">
      <c r="B741" s="3"/>
      <c r="C741" s="3"/>
      <c r="D741" s="3"/>
      <c r="E741" s="81"/>
      <c r="F741" s="3"/>
      <c r="G741" s="3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5">
      <c r="B742" s="3"/>
      <c r="C742" s="3"/>
      <c r="D742" s="3"/>
      <c r="E742" s="81"/>
      <c r="F742" s="3"/>
      <c r="G742" s="3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5">
      <c r="B743" s="3"/>
      <c r="C743" s="3"/>
      <c r="D743" s="3"/>
      <c r="E743" s="81"/>
      <c r="F743" s="3"/>
      <c r="G743" s="3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5">
      <c r="B744" s="3"/>
      <c r="C744" s="3"/>
      <c r="D744" s="3"/>
      <c r="E744" s="81"/>
      <c r="F744" s="3"/>
      <c r="G744" s="3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5">
      <c r="B745" s="3"/>
      <c r="C745" s="3"/>
      <c r="D745" s="3"/>
      <c r="E745" s="81"/>
      <c r="F745" s="3"/>
      <c r="G745" s="3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5">
      <c r="B746" s="3"/>
      <c r="C746" s="3"/>
      <c r="D746" s="3"/>
      <c r="E746" s="81"/>
      <c r="F746" s="3"/>
      <c r="G746" s="3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5">
      <c r="B747" s="3"/>
      <c r="C747" s="3"/>
      <c r="D747" s="3"/>
      <c r="E747" s="81"/>
      <c r="F747" s="3"/>
      <c r="G747" s="3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5">
      <c r="B748" s="3"/>
      <c r="C748" s="3"/>
      <c r="D748" s="3"/>
      <c r="E748" s="81"/>
      <c r="F748" s="3"/>
      <c r="G748" s="3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5">
      <c r="B749" s="3"/>
      <c r="C749" s="3"/>
      <c r="D749" s="3"/>
      <c r="E749" s="81"/>
      <c r="F749" s="3"/>
      <c r="G749" s="3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5">
      <c r="B750" s="3"/>
      <c r="C750" s="3"/>
      <c r="D750" s="3"/>
      <c r="E750" s="81"/>
      <c r="F750" s="3"/>
      <c r="G750" s="3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5">
      <c r="B751" s="3"/>
      <c r="C751" s="3"/>
      <c r="D751" s="3"/>
      <c r="E751" s="81"/>
      <c r="F751" s="3"/>
      <c r="G751" s="3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5">
      <c r="B752" s="3"/>
      <c r="C752" s="3"/>
      <c r="D752" s="3"/>
      <c r="E752" s="81"/>
      <c r="F752" s="3"/>
      <c r="G752" s="3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5">
      <c r="B753" s="3"/>
      <c r="C753" s="3"/>
      <c r="D753" s="3"/>
      <c r="E753" s="81"/>
      <c r="F753" s="3"/>
      <c r="G753" s="3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5">
      <c r="B754" s="3"/>
      <c r="C754" s="3"/>
      <c r="D754" s="3"/>
      <c r="E754" s="81"/>
      <c r="F754" s="3"/>
      <c r="G754" s="3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5">
      <c r="B755" s="3"/>
      <c r="C755" s="3"/>
      <c r="D755" s="3"/>
      <c r="E755" s="81"/>
      <c r="F755" s="3"/>
      <c r="G755" s="3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5">
      <c r="B756" s="3"/>
      <c r="C756" s="3"/>
      <c r="D756" s="3"/>
      <c r="E756" s="81"/>
      <c r="F756" s="3"/>
      <c r="G756" s="3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5">
      <c r="B757" s="3"/>
      <c r="C757" s="3"/>
      <c r="D757" s="3"/>
      <c r="E757" s="81"/>
      <c r="F757" s="3"/>
      <c r="G757" s="3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5">
      <c r="B758" s="3"/>
      <c r="C758" s="3"/>
      <c r="D758" s="3"/>
      <c r="E758" s="81"/>
      <c r="F758" s="3"/>
      <c r="G758" s="3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5">
      <c r="B759" s="3"/>
      <c r="C759" s="3"/>
      <c r="D759" s="3"/>
      <c r="E759" s="81"/>
      <c r="F759" s="3"/>
      <c r="G759" s="3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5">
      <c r="B760" s="3"/>
      <c r="C760" s="3"/>
      <c r="D760" s="3"/>
      <c r="E760" s="81"/>
      <c r="F760" s="3"/>
      <c r="G760" s="3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5">
      <c r="B761" s="3"/>
      <c r="C761" s="3"/>
      <c r="D761" s="3"/>
      <c r="E761" s="81"/>
      <c r="F761" s="3"/>
      <c r="G761" s="3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5">
      <c r="B762" s="3"/>
      <c r="C762" s="3"/>
      <c r="D762" s="3"/>
      <c r="E762" s="81"/>
      <c r="F762" s="3"/>
      <c r="G762" s="3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5">
      <c r="B763" s="3"/>
      <c r="C763" s="3"/>
      <c r="D763" s="3"/>
      <c r="E763" s="81"/>
      <c r="F763" s="3"/>
      <c r="G763" s="3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5">
      <c r="B764" s="3"/>
      <c r="C764" s="3"/>
      <c r="D764" s="3"/>
      <c r="E764" s="81"/>
      <c r="F764" s="3"/>
      <c r="G764" s="3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5">
      <c r="B765" s="3"/>
      <c r="C765" s="3"/>
      <c r="D765" s="3"/>
      <c r="E765" s="81"/>
      <c r="F765" s="3"/>
      <c r="G765" s="3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5">
      <c r="B766" s="3"/>
      <c r="C766" s="3"/>
      <c r="D766" s="3"/>
      <c r="E766" s="81"/>
      <c r="F766" s="3"/>
      <c r="G766" s="3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5">
      <c r="B767" s="3"/>
      <c r="C767" s="3"/>
      <c r="D767" s="3"/>
      <c r="E767" s="81"/>
      <c r="F767" s="3"/>
      <c r="G767" s="3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5">
      <c r="B768" s="3"/>
      <c r="C768" s="3"/>
      <c r="D768" s="3"/>
      <c r="E768" s="81"/>
      <c r="F768" s="3"/>
      <c r="G768" s="3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5">
      <c r="B769" s="3"/>
      <c r="C769" s="3"/>
      <c r="D769" s="3"/>
      <c r="E769" s="81"/>
      <c r="F769" s="3"/>
      <c r="G769" s="3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5">
      <c r="B770" s="3"/>
      <c r="C770" s="3"/>
      <c r="D770" s="3"/>
      <c r="E770" s="81"/>
      <c r="F770" s="3"/>
      <c r="G770" s="3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5">
      <c r="B771" s="3"/>
      <c r="C771" s="3"/>
      <c r="D771" s="3"/>
      <c r="E771" s="81"/>
      <c r="F771" s="3"/>
      <c r="G771" s="3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5">
      <c r="B772" s="3"/>
      <c r="C772" s="3"/>
      <c r="D772" s="3"/>
      <c r="E772" s="81"/>
      <c r="F772" s="3"/>
      <c r="G772" s="3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5">
      <c r="B773" s="3"/>
      <c r="C773" s="3"/>
      <c r="D773" s="3"/>
      <c r="E773" s="81"/>
      <c r="F773" s="3"/>
      <c r="G773" s="3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5">
      <c r="B774" s="3"/>
      <c r="C774" s="3"/>
      <c r="D774" s="3"/>
      <c r="E774" s="81"/>
      <c r="F774" s="3"/>
      <c r="G774" s="3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5">
      <c r="B775" s="3"/>
      <c r="C775" s="3"/>
      <c r="D775" s="3"/>
      <c r="E775" s="81"/>
      <c r="F775" s="3"/>
      <c r="G775" s="3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5">
      <c r="B776" s="3"/>
      <c r="C776" s="3"/>
      <c r="D776" s="3"/>
      <c r="E776" s="81"/>
      <c r="F776" s="3"/>
      <c r="G776" s="3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5">
      <c r="B777" s="3"/>
      <c r="C777" s="3"/>
      <c r="D777" s="3"/>
      <c r="E777" s="81"/>
      <c r="F777" s="3"/>
      <c r="G777" s="3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5">
      <c r="B778" s="3"/>
      <c r="C778" s="3"/>
      <c r="D778" s="3"/>
      <c r="E778" s="81"/>
      <c r="F778" s="3"/>
      <c r="G778" s="3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5">
      <c r="B779" s="3"/>
      <c r="C779" s="3"/>
      <c r="D779" s="3"/>
      <c r="E779" s="81"/>
      <c r="F779" s="3"/>
      <c r="G779" s="3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5">
      <c r="B780" s="3"/>
      <c r="C780" s="3"/>
      <c r="D780" s="3"/>
      <c r="E780" s="81"/>
      <c r="F780" s="3"/>
      <c r="G780" s="3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5">
      <c r="B781" s="3"/>
      <c r="C781" s="3"/>
      <c r="D781" s="3"/>
      <c r="E781" s="81"/>
      <c r="F781" s="3"/>
      <c r="G781" s="3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5">
      <c r="B782" s="3"/>
      <c r="C782" s="3"/>
      <c r="D782" s="3"/>
      <c r="E782" s="81"/>
      <c r="F782" s="3"/>
      <c r="G782" s="3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5">
      <c r="B783" s="3"/>
      <c r="C783" s="3"/>
      <c r="D783" s="3"/>
      <c r="E783" s="81"/>
      <c r="F783" s="3"/>
      <c r="G783" s="3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5">
      <c r="B784" s="3"/>
      <c r="C784" s="3"/>
      <c r="D784" s="3"/>
      <c r="E784" s="81"/>
      <c r="F784" s="3"/>
      <c r="G784" s="3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5">
      <c r="B785" s="3"/>
      <c r="C785" s="3"/>
      <c r="D785" s="3"/>
      <c r="E785" s="81"/>
      <c r="F785" s="3"/>
      <c r="G785" s="3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5">
      <c r="B786" s="3"/>
      <c r="C786" s="3"/>
      <c r="D786" s="3"/>
      <c r="E786" s="81"/>
      <c r="F786" s="3"/>
      <c r="G786" s="3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5">
      <c r="B787" s="3"/>
      <c r="C787" s="3"/>
      <c r="D787" s="3"/>
      <c r="E787" s="81"/>
      <c r="F787" s="3"/>
      <c r="G787" s="3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5">
      <c r="B788" s="3"/>
      <c r="C788" s="3"/>
      <c r="D788" s="3"/>
      <c r="E788" s="81"/>
      <c r="F788" s="3"/>
      <c r="G788" s="3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5">
      <c r="B789" s="3"/>
      <c r="C789" s="3"/>
      <c r="D789" s="3"/>
      <c r="E789" s="81"/>
      <c r="F789" s="3"/>
      <c r="G789" s="3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5">
      <c r="B790" s="3"/>
      <c r="C790" s="3"/>
      <c r="D790" s="3"/>
      <c r="E790" s="81"/>
      <c r="F790" s="3"/>
      <c r="G790" s="3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5">
      <c r="B791" s="3"/>
      <c r="C791" s="3"/>
      <c r="D791" s="3"/>
      <c r="E791" s="81"/>
      <c r="F791" s="3"/>
      <c r="G791" s="3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5">
      <c r="B792" s="3"/>
      <c r="C792" s="3"/>
      <c r="D792" s="3"/>
      <c r="E792" s="81"/>
      <c r="F792" s="3"/>
      <c r="G792" s="3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5">
      <c r="B793" s="3"/>
      <c r="C793" s="3"/>
      <c r="D793" s="3"/>
      <c r="E793" s="81"/>
      <c r="F793" s="3"/>
      <c r="G793" s="3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5">
      <c r="B794" s="3"/>
      <c r="C794" s="3"/>
      <c r="D794" s="3"/>
      <c r="E794" s="81"/>
      <c r="F794" s="3"/>
      <c r="G794" s="3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5">
      <c r="B795" s="3"/>
      <c r="C795" s="3"/>
      <c r="D795" s="3"/>
      <c r="E795" s="81"/>
      <c r="F795" s="3"/>
      <c r="G795" s="3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5">
      <c r="B796" s="3"/>
      <c r="C796" s="3"/>
      <c r="D796" s="3"/>
      <c r="E796" s="81"/>
      <c r="F796" s="3"/>
      <c r="G796" s="3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5">
      <c r="B797" s="3"/>
      <c r="C797" s="3"/>
      <c r="D797" s="3"/>
      <c r="E797" s="81"/>
      <c r="F797" s="3"/>
      <c r="G797" s="3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5">
      <c r="B798" s="3"/>
      <c r="C798" s="3"/>
      <c r="D798" s="3"/>
      <c r="E798" s="81"/>
      <c r="F798" s="3"/>
      <c r="G798" s="3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5">
      <c r="B799" s="3"/>
      <c r="C799" s="3"/>
      <c r="D799" s="3"/>
      <c r="E799" s="81"/>
      <c r="F799" s="3"/>
      <c r="G799" s="3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5">
      <c r="B800" s="3"/>
      <c r="C800" s="3"/>
      <c r="D800" s="3"/>
      <c r="E800" s="81"/>
      <c r="F800" s="3"/>
      <c r="G800" s="3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5">
      <c r="B801" s="3"/>
      <c r="C801" s="3"/>
      <c r="D801" s="3"/>
      <c r="E801" s="81"/>
      <c r="F801" s="3"/>
      <c r="G801" s="3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5">
      <c r="B802" s="3"/>
      <c r="C802" s="3"/>
      <c r="D802" s="3"/>
      <c r="E802" s="81"/>
      <c r="F802" s="3"/>
      <c r="G802" s="3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5">
      <c r="B803" s="3"/>
      <c r="C803" s="3"/>
      <c r="D803" s="3"/>
      <c r="E803" s="81"/>
      <c r="F803" s="3"/>
      <c r="G803" s="3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5">
      <c r="B804" s="3"/>
      <c r="C804" s="3"/>
      <c r="D804" s="3"/>
      <c r="E804" s="81"/>
      <c r="F804" s="3"/>
      <c r="G804" s="3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5">
      <c r="B805" s="3"/>
      <c r="C805" s="3"/>
      <c r="D805" s="3"/>
      <c r="E805" s="81"/>
      <c r="F805" s="3"/>
      <c r="G805" s="3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5">
      <c r="B806" s="3"/>
      <c r="C806" s="3"/>
      <c r="D806" s="3"/>
      <c r="E806" s="81"/>
      <c r="F806" s="3"/>
      <c r="G806" s="3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5">
      <c r="B807" s="3"/>
      <c r="C807" s="3"/>
      <c r="D807" s="3"/>
      <c r="E807" s="81"/>
      <c r="F807" s="3"/>
      <c r="G807" s="3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5">
      <c r="B808" s="3"/>
      <c r="C808" s="3"/>
      <c r="D808" s="3"/>
      <c r="E808" s="81"/>
      <c r="F808" s="3"/>
      <c r="G808" s="3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5">
      <c r="B809" s="3"/>
      <c r="C809" s="3"/>
      <c r="D809" s="3"/>
      <c r="E809" s="81"/>
      <c r="F809" s="3"/>
      <c r="G809" s="3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5">
      <c r="B810" s="3"/>
      <c r="C810" s="3"/>
      <c r="D810" s="3"/>
      <c r="E810" s="81"/>
      <c r="F810" s="3"/>
      <c r="G810" s="3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5">
      <c r="B811" s="3"/>
      <c r="C811" s="3"/>
      <c r="D811" s="3"/>
      <c r="E811" s="81"/>
      <c r="F811" s="3"/>
      <c r="G811" s="3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5">
      <c r="B812" s="3"/>
      <c r="C812" s="3"/>
      <c r="D812" s="3"/>
      <c r="E812" s="81"/>
      <c r="F812" s="3"/>
      <c r="G812" s="3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5">
      <c r="B813" s="3"/>
      <c r="C813" s="3"/>
      <c r="D813" s="3"/>
      <c r="E813" s="81"/>
      <c r="F813" s="3"/>
      <c r="G813" s="3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5">
      <c r="B814" s="3"/>
      <c r="C814" s="3"/>
      <c r="D814" s="3"/>
      <c r="E814" s="81"/>
      <c r="F814" s="3"/>
      <c r="G814" s="3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5">
      <c r="B815" s="3"/>
      <c r="C815" s="3"/>
      <c r="D815" s="3"/>
      <c r="E815" s="81"/>
      <c r="F815" s="3"/>
      <c r="G815" s="3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5">
      <c r="B816" s="3"/>
      <c r="C816" s="3"/>
      <c r="D816" s="3"/>
      <c r="E816" s="81"/>
      <c r="F816" s="3"/>
      <c r="G816" s="3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5">
      <c r="B817" s="3"/>
      <c r="C817" s="3"/>
      <c r="D817" s="3"/>
      <c r="E817" s="81"/>
      <c r="F817" s="3"/>
      <c r="G817" s="3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5">
      <c r="B818" s="3"/>
      <c r="C818" s="3"/>
      <c r="D818" s="3"/>
      <c r="E818" s="81"/>
      <c r="F818" s="3"/>
      <c r="G818" s="3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5">
      <c r="B819" s="3"/>
      <c r="C819" s="3"/>
      <c r="D819" s="3"/>
      <c r="E819" s="81"/>
      <c r="F819" s="3"/>
      <c r="G819" s="3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5">
      <c r="B820" s="3"/>
      <c r="C820" s="3"/>
      <c r="D820" s="3"/>
      <c r="E820" s="81"/>
      <c r="F820" s="3"/>
      <c r="G820" s="3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5">
      <c r="B821" s="3"/>
      <c r="C821" s="3"/>
      <c r="D821" s="3"/>
      <c r="E821" s="81"/>
      <c r="F821" s="3"/>
      <c r="G821" s="3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5">
      <c r="B822" s="3"/>
      <c r="C822" s="3"/>
      <c r="D822" s="3"/>
      <c r="E822" s="81"/>
      <c r="F822" s="3"/>
      <c r="G822" s="3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5">
      <c r="B823" s="3"/>
      <c r="C823" s="3"/>
      <c r="D823" s="3"/>
      <c r="E823" s="81"/>
      <c r="F823" s="3"/>
      <c r="G823" s="3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5">
      <c r="B824" s="3"/>
      <c r="C824" s="3"/>
      <c r="D824" s="3"/>
      <c r="E824" s="81"/>
      <c r="F824" s="3"/>
      <c r="G824" s="3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5">
      <c r="B825" s="3"/>
      <c r="C825" s="3"/>
      <c r="D825" s="3"/>
      <c r="E825" s="81"/>
      <c r="F825" s="3"/>
      <c r="G825" s="3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5">
      <c r="B826" s="3"/>
      <c r="C826" s="3"/>
      <c r="D826" s="3"/>
      <c r="E826" s="81"/>
      <c r="F826" s="3"/>
      <c r="G826" s="3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5">
      <c r="B827" s="3"/>
      <c r="C827" s="3"/>
      <c r="D827" s="3"/>
      <c r="E827" s="81"/>
      <c r="F827" s="3"/>
      <c r="G827" s="3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5">
      <c r="B828" s="3"/>
      <c r="C828" s="3"/>
      <c r="D828" s="3"/>
      <c r="E828" s="81"/>
      <c r="F828" s="3"/>
      <c r="G828" s="3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5">
      <c r="B829" s="3"/>
      <c r="C829" s="3"/>
      <c r="D829" s="3"/>
      <c r="E829" s="81"/>
      <c r="F829" s="3"/>
      <c r="G829" s="3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5">
      <c r="B830" s="3"/>
      <c r="C830" s="3"/>
      <c r="D830" s="3"/>
      <c r="E830" s="81"/>
      <c r="F830" s="3"/>
      <c r="G830" s="3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5">
      <c r="B831" s="3"/>
      <c r="C831" s="3"/>
      <c r="D831" s="3"/>
      <c r="E831" s="81"/>
      <c r="F831" s="3"/>
      <c r="G831" s="3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5">
      <c r="B832" s="3"/>
      <c r="C832" s="3"/>
      <c r="D832" s="3"/>
      <c r="E832" s="81"/>
      <c r="F832" s="3"/>
      <c r="G832" s="3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5">
      <c r="B833" s="3"/>
      <c r="C833" s="3"/>
      <c r="D833" s="3"/>
      <c r="E833" s="81"/>
      <c r="F833" s="3"/>
      <c r="G833" s="3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5">
      <c r="B834" s="3"/>
      <c r="C834" s="3"/>
      <c r="D834" s="3"/>
      <c r="E834" s="81"/>
      <c r="F834" s="3"/>
      <c r="G834" s="3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5">
      <c r="B835" s="3"/>
      <c r="C835" s="3"/>
      <c r="D835" s="3"/>
      <c r="E835" s="81"/>
      <c r="F835" s="3"/>
      <c r="G835" s="3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5">
      <c r="B836" s="3"/>
      <c r="C836" s="3"/>
      <c r="D836" s="3"/>
      <c r="E836" s="81"/>
      <c r="F836" s="3"/>
      <c r="G836" s="3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5">
      <c r="B837" s="3"/>
      <c r="C837" s="3"/>
      <c r="D837" s="3"/>
      <c r="E837" s="81"/>
      <c r="F837" s="3"/>
      <c r="G837" s="3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5">
      <c r="B838" s="3"/>
      <c r="C838" s="3"/>
      <c r="D838" s="3"/>
      <c r="E838" s="81"/>
      <c r="F838" s="3"/>
      <c r="G838" s="3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5">
      <c r="B839" s="3"/>
      <c r="C839" s="3"/>
      <c r="D839" s="3"/>
      <c r="E839" s="81"/>
      <c r="F839" s="3"/>
      <c r="G839" s="3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5">
      <c r="B840" s="3"/>
      <c r="C840" s="3"/>
      <c r="D840" s="3"/>
      <c r="E840" s="81"/>
      <c r="F840" s="3"/>
      <c r="G840" s="3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5">
      <c r="B841" s="3"/>
      <c r="C841" s="3"/>
      <c r="D841" s="3"/>
      <c r="E841" s="81"/>
      <c r="F841" s="3"/>
      <c r="G841" s="3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5">
      <c r="B842" s="3"/>
      <c r="C842" s="3"/>
      <c r="D842" s="3"/>
      <c r="E842" s="81"/>
      <c r="F842" s="3"/>
      <c r="G842" s="3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5">
      <c r="B843" s="3"/>
      <c r="C843" s="3"/>
      <c r="D843" s="3"/>
      <c r="E843" s="81"/>
      <c r="F843" s="3"/>
      <c r="G843" s="3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5">
      <c r="B844" s="3"/>
      <c r="C844" s="3"/>
      <c r="D844" s="3"/>
      <c r="E844" s="81"/>
      <c r="F844" s="3"/>
      <c r="G844" s="3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5">
      <c r="B845" s="3"/>
      <c r="C845" s="3"/>
      <c r="D845" s="3"/>
      <c r="E845" s="81"/>
      <c r="F845" s="3"/>
      <c r="G845" s="3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5">
      <c r="B846" s="3"/>
      <c r="C846" s="3"/>
      <c r="D846" s="3"/>
      <c r="E846" s="81"/>
      <c r="F846" s="3"/>
      <c r="G846" s="3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5">
      <c r="B847" s="3"/>
      <c r="C847" s="3"/>
      <c r="D847" s="3"/>
      <c r="E847" s="81"/>
      <c r="F847" s="3"/>
      <c r="G847" s="3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5">
      <c r="B848" s="3"/>
      <c r="C848" s="3"/>
      <c r="D848" s="3"/>
      <c r="E848" s="81"/>
      <c r="F848" s="3"/>
      <c r="G848" s="3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5">
      <c r="B849" s="3"/>
      <c r="C849" s="3"/>
      <c r="D849" s="3"/>
      <c r="E849" s="81"/>
      <c r="F849" s="3"/>
      <c r="G849" s="3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5">
      <c r="B850" s="3"/>
      <c r="C850" s="3"/>
      <c r="D850" s="3"/>
      <c r="E850" s="81"/>
      <c r="F850" s="3"/>
      <c r="G850" s="3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5">
      <c r="B851" s="3"/>
      <c r="C851" s="3"/>
      <c r="D851" s="3"/>
      <c r="E851" s="81"/>
      <c r="F851" s="3"/>
      <c r="G851" s="3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5">
      <c r="B852" s="3"/>
      <c r="C852" s="3"/>
      <c r="D852" s="3"/>
      <c r="E852" s="81"/>
      <c r="F852" s="3"/>
      <c r="G852" s="3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5">
      <c r="B853" s="3"/>
      <c r="C853" s="3"/>
      <c r="D853" s="3"/>
      <c r="E853" s="81"/>
      <c r="F853" s="3"/>
      <c r="G853" s="3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5">
      <c r="B854" s="3"/>
      <c r="C854" s="3"/>
      <c r="D854" s="3"/>
      <c r="E854" s="81"/>
      <c r="F854" s="3"/>
      <c r="G854" s="3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5">
      <c r="B855" s="3"/>
      <c r="C855" s="3"/>
      <c r="D855" s="3"/>
      <c r="E855" s="81"/>
      <c r="F855" s="3"/>
      <c r="G855" s="3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5">
      <c r="B856" s="3"/>
      <c r="C856" s="3"/>
      <c r="D856" s="3"/>
      <c r="E856" s="81"/>
      <c r="F856" s="3"/>
      <c r="G856" s="3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5">
      <c r="B857" s="3"/>
      <c r="C857" s="3"/>
      <c r="D857" s="3"/>
      <c r="E857" s="81"/>
      <c r="F857" s="3"/>
      <c r="G857" s="3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5">
      <c r="B858" s="3"/>
      <c r="C858" s="3"/>
      <c r="D858" s="3"/>
      <c r="E858" s="81"/>
      <c r="F858" s="3"/>
      <c r="G858" s="3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5">
      <c r="B859" s="3"/>
      <c r="C859" s="3"/>
      <c r="D859" s="3"/>
      <c r="E859" s="81"/>
      <c r="F859" s="3"/>
      <c r="G859" s="3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5">
      <c r="B860" s="3"/>
      <c r="C860" s="3"/>
      <c r="D860" s="3"/>
      <c r="E860" s="81"/>
      <c r="F860" s="3"/>
      <c r="G860" s="3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5">
      <c r="B861" s="3"/>
      <c r="C861" s="3"/>
      <c r="D861" s="3"/>
      <c r="E861" s="81"/>
      <c r="F861" s="3"/>
      <c r="G861" s="3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5">
      <c r="B862" s="3"/>
      <c r="C862" s="3"/>
      <c r="D862" s="3"/>
      <c r="E862" s="81"/>
      <c r="F862" s="3"/>
      <c r="G862" s="3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5">
      <c r="B863" s="3"/>
      <c r="C863" s="3"/>
      <c r="D863" s="3"/>
      <c r="E863" s="81"/>
      <c r="F863" s="3"/>
      <c r="G863" s="3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5">
      <c r="B864" s="3"/>
      <c r="C864" s="3"/>
      <c r="D864" s="3"/>
      <c r="E864" s="81"/>
      <c r="F864" s="3"/>
      <c r="G864" s="3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5">
      <c r="B865" s="3"/>
      <c r="C865" s="3"/>
      <c r="D865" s="3"/>
      <c r="E865" s="81"/>
      <c r="F865" s="3"/>
      <c r="G865" s="3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5">
      <c r="B866" s="3"/>
      <c r="C866" s="3"/>
      <c r="D866" s="3"/>
      <c r="E866" s="81"/>
      <c r="F866" s="3"/>
      <c r="G866" s="3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5">
      <c r="B867" s="3"/>
      <c r="C867" s="3"/>
      <c r="D867" s="3"/>
      <c r="E867" s="81"/>
      <c r="F867" s="3"/>
      <c r="G867" s="3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5">
      <c r="B868" s="3"/>
      <c r="C868" s="3"/>
      <c r="D868" s="3"/>
      <c r="E868" s="81"/>
      <c r="F868" s="3"/>
      <c r="G868" s="3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5">
      <c r="B869" s="3"/>
      <c r="C869" s="3"/>
      <c r="D869" s="3"/>
      <c r="E869" s="81"/>
      <c r="F869" s="3"/>
      <c r="G869" s="3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5">
      <c r="B870" s="3"/>
      <c r="C870" s="3"/>
      <c r="D870" s="3"/>
      <c r="E870" s="81"/>
      <c r="F870" s="3"/>
      <c r="G870" s="3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5">
      <c r="B871" s="3"/>
      <c r="C871" s="3"/>
      <c r="D871" s="3"/>
      <c r="E871" s="81"/>
      <c r="F871" s="3"/>
      <c r="G871" s="3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5">
      <c r="B872" s="3"/>
      <c r="C872" s="3"/>
      <c r="D872" s="3"/>
      <c r="E872" s="81"/>
      <c r="F872" s="3"/>
      <c r="G872" s="3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5">
      <c r="B873" s="3"/>
      <c r="C873" s="3"/>
      <c r="D873" s="3"/>
      <c r="E873" s="81"/>
      <c r="F873" s="3"/>
      <c r="G873" s="3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5">
      <c r="B874" s="3"/>
      <c r="C874" s="3"/>
      <c r="D874" s="3"/>
      <c r="E874" s="81"/>
      <c r="F874" s="3"/>
      <c r="G874" s="3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5">
      <c r="B875" s="3"/>
      <c r="C875" s="3"/>
      <c r="D875" s="3"/>
      <c r="E875" s="81"/>
      <c r="F875" s="3"/>
      <c r="G875" s="3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5">
      <c r="B876" s="3"/>
      <c r="C876" s="3"/>
      <c r="D876" s="3"/>
      <c r="E876" s="81"/>
      <c r="F876" s="3"/>
      <c r="G876" s="3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5">
      <c r="B877" s="3"/>
      <c r="C877" s="3"/>
      <c r="D877" s="3"/>
      <c r="E877" s="81"/>
      <c r="F877" s="3"/>
      <c r="G877" s="3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5">
      <c r="B878" s="3"/>
      <c r="C878" s="3"/>
      <c r="D878" s="3"/>
      <c r="E878" s="81"/>
      <c r="F878" s="3"/>
      <c r="G878" s="3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5">
      <c r="B879" s="3"/>
      <c r="C879" s="3"/>
      <c r="D879" s="3"/>
      <c r="E879" s="81"/>
      <c r="F879" s="3"/>
      <c r="G879" s="3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5">
      <c r="B880" s="3"/>
      <c r="C880" s="3"/>
      <c r="D880" s="3"/>
      <c r="E880" s="81"/>
      <c r="F880" s="3"/>
      <c r="G880" s="3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5">
      <c r="B881" s="3"/>
      <c r="C881" s="3"/>
      <c r="D881" s="3"/>
      <c r="E881" s="81"/>
      <c r="F881" s="3"/>
      <c r="G881" s="3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5">
      <c r="B882" s="3"/>
      <c r="C882" s="3"/>
      <c r="D882" s="3"/>
      <c r="E882" s="81"/>
      <c r="F882" s="3"/>
      <c r="G882" s="3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5">
      <c r="B883" s="3"/>
      <c r="C883" s="3"/>
      <c r="D883" s="3"/>
      <c r="E883" s="81"/>
      <c r="F883" s="3"/>
      <c r="G883" s="3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5">
      <c r="B884" s="3"/>
      <c r="C884" s="3"/>
      <c r="D884" s="3"/>
      <c r="E884" s="81"/>
      <c r="F884" s="3"/>
      <c r="G884" s="3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5">
      <c r="B885" s="3"/>
      <c r="C885" s="3"/>
      <c r="D885" s="3"/>
      <c r="E885" s="81"/>
      <c r="F885" s="3"/>
      <c r="G885" s="3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5">
      <c r="B886" s="3"/>
      <c r="C886" s="3"/>
      <c r="D886" s="3"/>
      <c r="E886" s="81"/>
      <c r="F886" s="3"/>
      <c r="G886" s="3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5">
      <c r="B887" s="3"/>
      <c r="C887" s="3"/>
      <c r="D887" s="3"/>
      <c r="E887" s="81"/>
      <c r="F887" s="3"/>
      <c r="G887" s="3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5">
      <c r="B888" s="3"/>
      <c r="C888" s="3"/>
      <c r="D888" s="3"/>
      <c r="E888" s="81"/>
      <c r="F888" s="3"/>
      <c r="G888" s="3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5">
      <c r="B889" s="3"/>
      <c r="C889" s="3"/>
      <c r="D889" s="3"/>
      <c r="E889" s="81"/>
      <c r="F889" s="3"/>
      <c r="G889" s="3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5">
      <c r="B890" s="3"/>
      <c r="C890" s="3"/>
      <c r="D890" s="3"/>
      <c r="E890" s="81"/>
      <c r="F890" s="3"/>
      <c r="G890" s="3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5">
      <c r="B891" s="3"/>
      <c r="C891" s="3"/>
      <c r="D891" s="3"/>
      <c r="E891" s="81"/>
      <c r="F891" s="3"/>
      <c r="G891" s="3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5">
      <c r="B892" s="3"/>
      <c r="C892" s="3"/>
      <c r="D892" s="3"/>
      <c r="E892" s="81"/>
      <c r="F892" s="3"/>
      <c r="G892" s="3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5">
      <c r="B893" s="3"/>
      <c r="C893" s="3"/>
      <c r="D893" s="3"/>
      <c r="E893" s="81"/>
      <c r="F893" s="3"/>
      <c r="G893" s="3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5">
      <c r="B894" s="3"/>
      <c r="C894" s="3"/>
      <c r="D894" s="3"/>
      <c r="E894" s="81"/>
      <c r="F894" s="3"/>
      <c r="G894" s="3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5">
      <c r="B895" s="3"/>
      <c r="C895" s="3"/>
      <c r="D895" s="3"/>
      <c r="E895" s="81"/>
      <c r="F895" s="3"/>
      <c r="G895" s="3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5">
      <c r="B896" s="3"/>
      <c r="C896" s="3"/>
      <c r="D896" s="3"/>
      <c r="E896" s="81"/>
      <c r="F896" s="3"/>
      <c r="G896" s="3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5">
      <c r="B897" s="3"/>
      <c r="C897" s="3"/>
      <c r="D897" s="3"/>
      <c r="E897" s="81"/>
      <c r="F897" s="3"/>
      <c r="G897" s="3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5">
      <c r="B898" s="3"/>
      <c r="C898" s="3"/>
      <c r="D898" s="3"/>
      <c r="E898" s="81"/>
      <c r="F898" s="3"/>
      <c r="G898" s="3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5">
      <c r="B899" s="3"/>
      <c r="C899" s="3"/>
      <c r="D899" s="3"/>
      <c r="E899" s="81"/>
      <c r="F899" s="3"/>
      <c r="G899" s="3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5">
      <c r="B900" s="3"/>
      <c r="C900" s="3"/>
      <c r="D900" s="3"/>
      <c r="E900" s="81"/>
      <c r="F900" s="3"/>
      <c r="G900" s="3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5">
      <c r="B901" s="3"/>
      <c r="C901" s="3"/>
      <c r="D901" s="3"/>
      <c r="E901" s="81"/>
      <c r="F901" s="3"/>
      <c r="G901" s="3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5">
      <c r="B902" s="3"/>
      <c r="C902" s="3"/>
      <c r="D902" s="3"/>
      <c r="E902" s="81"/>
      <c r="F902" s="3"/>
      <c r="G902" s="3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5">
      <c r="B903" s="3"/>
      <c r="C903" s="3"/>
      <c r="D903" s="3"/>
      <c r="E903" s="81"/>
      <c r="F903" s="3"/>
      <c r="G903" s="3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5">
      <c r="B904" s="3"/>
      <c r="C904" s="3"/>
      <c r="D904" s="3"/>
      <c r="E904" s="81"/>
      <c r="F904" s="3"/>
      <c r="G904" s="3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5">
      <c r="B905" s="3"/>
      <c r="C905" s="3"/>
      <c r="D905" s="3"/>
      <c r="E905" s="81"/>
      <c r="F905" s="3"/>
      <c r="G905" s="3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5">
      <c r="B906" s="3"/>
      <c r="C906" s="3"/>
      <c r="D906" s="3"/>
      <c r="E906" s="81"/>
      <c r="F906" s="3"/>
      <c r="G906" s="3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5">
      <c r="B907" s="3"/>
      <c r="C907" s="3"/>
      <c r="D907" s="3"/>
      <c r="E907" s="81"/>
      <c r="F907" s="3"/>
      <c r="G907" s="3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5">
      <c r="B908" s="3"/>
      <c r="C908" s="3"/>
      <c r="D908" s="3"/>
      <c r="E908" s="81"/>
      <c r="F908" s="3"/>
      <c r="G908" s="3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5">
      <c r="B909" s="3"/>
      <c r="C909" s="3"/>
      <c r="D909" s="3"/>
      <c r="E909" s="81"/>
      <c r="F909" s="3"/>
      <c r="G909" s="3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5">
      <c r="B910" s="3"/>
      <c r="C910" s="3"/>
      <c r="D910" s="3"/>
      <c r="E910" s="81"/>
      <c r="F910" s="3"/>
      <c r="G910" s="3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5">
      <c r="B911" s="3"/>
      <c r="C911" s="3"/>
      <c r="D911" s="3"/>
      <c r="E911" s="81"/>
      <c r="F911" s="3"/>
      <c r="G911" s="3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5">
      <c r="B912" s="3"/>
      <c r="C912" s="3"/>
      <c r="D912" s="3"/>
      <c r="E912" s="81"/>
      <c r="F912" s="3"/>
      <c r="G912" s="3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5">
      <c r="B913" s="3"/>
      <c r="C913" s="3"/>
      <c r="D913" s="3"/>
      <c r="E913" s="81"/>
      <c r="F913" s="3"/>
      <c r="G913" s="3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5">
      <c r="B914" s="3"/>
      <c r="C914" s="3"/>
      <c r="D914" s="3"/>
      <c r="E914" s="81"/>
      <c r="F914" s="3"/>
      <c r="G914" s="3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5">
      <c r="B915" s="3"/>
      <c r="C915" s="3"/>
      <c r="D915" s="3"/>
      <c r="E915" s="81"/>
      <c r="F915" s="3"/>
      <c r="G915" s="3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5">
      <c r="B916" s="3"/>
      <c r="C916" s="3"/>
      <c r="D916" s="3"/>
      <c r="E916" s="81"/>
      <c r="F916" s="3"/>
      <c r="G916" s="3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5">
      <c r="B917" s="3"/>
      <c r="C917" s="3"/>
      <c r="D917" s="3"/>
      <c r="E917" s="81"/>
      <c r="F917" s="3"/>
      <c r="G917" s="3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5">
      <c r="B918" s="3"/>
      <c r="C918" s="3"/>
      <c r="D918" s="3"/>
      <c r="E918" s="81"/>
      <c r="F918" s="3"/>
      <c r="G918" s="3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5">
      <c r="B919" s="3"/>
      <c r="C919" s="3"/>
      <c r="D919" s="3"/>
      <c r="E919" s="81"/>
      <c r="F919" s="3"/>
      <c r="G919" s="3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5">
      <c r="B920" s="3"/>
      <c r="C920" s="3"/>
      <c r="D920" s="3"/>
      <c r="E920" s="81"/>
      <c r="F920" s="3"/>
      <c r="G920" s="3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5">
      <c r="B921" s="3"/>
      <c r="C921" s="3"/>
      <c r="D921" s="3"/>
      <c r="E921" s="81"/>
      <c r="F921" s="3"/>
      <c r="G921" s="3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5">
      <c r="B922" s="3"/>
      <c r="C922" s="3"/>
      <c r="D922" s="3"/>
      <c r="E922" s="81"/>
      <c r="F922" s="3"/>
      <c r="G922" s="3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5">
      <c r="B923" s="3"/>
      <c r="C923" s="3"/>
      <c r="D923" s="3"/>
      <c r="E923" s="81"/>
      <c r="F923" s="3"/>
      <c r="G923" s="3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5">
      <c r="B924" s="3"/>
      <c r="C924" s="3"/>
      <c r="D924" s="3"/>
      <c r="E924" s="81"/>
      <c r="F924" s="3"/>
      <c r="G924" s="3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5">
      <c r="B925" s="3"/>
      <c r="C925" s="3"/>
      <c r="D925" s="3"/>
      <c r="E925" s="81"/>
      <c r="F925" s="3"/>
      <c r="G925" s="3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5">
      <c r="B926" s="3"/>
      <c r="C926" s="3"/>
      <c r="D926" s="3"/>
      <c r="E926" s="81"/>
      <c r="F926" s="3"/>
      <c r="G926" s="3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5">
      <c r="B927" s="3"/>
      <c r="C927" s="3"/>
      <c r="D927" s="3"/>
      <c r="E927" s="81"/>
      <c r="F927" s="3"/>
      <c r="G927" s="3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5">
      <c r="B928" s="3"/>
      <c r="C928" s="3"/>
      <c r="D928" s="3"/>
      <c r="E928" s="81"/>
      <c r="F928" s="3"/>
      <c r="G928" s="3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5">
      <c r="B929" s="3"/>
      <c r="C929" s="3"/>
      <c r="D929" s="3"/>
      <c r="E929" s="81"/>
      <c r="F929" s="3"/>
      <c r="G929" s="3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5">
      <c r="B930" s="3"/>
      <c r="C930" s="3"/>
      <c r="D930" s="3"/>
      <c r="E930" s="81"/>
      <c r="F930" s="3"/>
      <c r="G930" s="3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5">
      <c r="B931" s="3"/>
      <c r="C931" s="3"/>
      <c r="D931" s="3"/>
      <c r="E931" s="81"/>
      <c r="F931" s="3"/>
      <c r="G931" s="3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5">
      <c r="B932" s="3"/>
      <c r="C932" s="3"/>
      <c r="D932" s="3"/>
      <c r="E932" s="81"/>
      <c r="F932" s="3"/>
      <c r="G932" s="3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5">
      <c r="B933" s="3"/>
      <c r="C933" s="3"/>
      <c r="D933" s="3"/>
      <c r="E933" s="81"/>
      <c r="F933" s="3"/>
      <c r="G933" s="3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5">
      <c r="B934" s="3"/>
      <c r="C934" s="3"/>
      <c r="D934" s="3"/>
      <c r="E934" s="81"/>
      <c r="F934" s="3"/>
      <c r="G934" s="3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5">
      <c r="B935" s="3"/>
      <c r="C935" s="3"/>
      <c r="D935" s="3"/>
      <c r="E935" s="81"/>
      <c r="F935" s="3"/>
      <c r="G935" s="3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5">
      <c r="B936" s="3"/>
      <c r="C936" s="3"/>
      <c r="D936" s="3"/>
      <c r="E936" s="81"/>
      <c r="F936" s="3"/>
      <c r="G936" s="3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5">
      <c r="B937" s="3"/>
      <c r="C937" s="3"/>
      <c r="D937" s="3"/>
      <c r="E937" s="81"/>
      <c r="F937" s="3"/>
      <c r="G937" s="3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5">
      <c r="B938" s="3"/>
      <c r="C938" s="3"/>
      <c r="D938" s="3"/>
      <c r="E938" s="81"/>
      <c r="F938" s="3"/>
      <c r="G938" s="3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5">
      <c r="B939" s="3"/>
      <c r="C939" s="3"/>
      <c r="D939" s="3"/>
      <c r="E939" s="81"/>
      <c r="F939" s="3"/>
      <c r="G939" s="3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5">
      <c r="B940" s="3"/>
      <c r="C940" s="3"/>
      <c r="D940" s="3"/>
      <c r="E940" s="81"/>
      <c r="F940" s="3"/>
      <c r="G940" s="3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5">
      <c r="B941" s="3"/>
      <c r="C941" s="3"/>
      <c r="D941" s="3"/>
      <c r="E941" s="81"/>
      <c r="F941" s="3"/>
      <c r="G941" s="3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5">
      <c r="B942" s="3"/>
      <c r="C942" s="3"/>
      <c r="D942" s="3"/>
      <c r="E942" s="81"/>
      <c r="F942" s="3"/>
      <c r="G942" s="3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5">
      <c r="B943" s="3"/>
      <c r="C943" s="3"/>
      <c r="D943" s="3"/>
      <c r="E943" s="81"/>
      <c r="F943" s="3"/>
      <c r="G943" s="3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5">
      <c r="B944" s="3"/>
      <c r="C944" s="3"/>
      <c r="D944" s="3"/>
      <c r="E944" s="81"/>
      <c r="F944" s="3"/>
      <c r="G944" s="3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5">
      <c r="B945" s="3"/>
      <c r="C945" s="3"/>
      <c r="D945" s="3"/>
      <c r="E945" s="81"/>
      <c r="F945" s="3"/>
      <c r="G945" s="3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5">
      <c r="B946" s="3"/>
      <c r="C946" s="3"/>
      <c r="D946" s="3"/>
      <c r="E946" s="81"/>
      <c r="F946" s="3"/>
      <c r="G946" s="3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5">
      <c r="B947" s="3"/>
      <c r="C947" s="3"/>
      <c r="D947" s="3"/>
      <c r="E947" s="81"/>
      <c r="F947" s="3"/>
      <c r="G947" s="3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5">
      <c r="B948" s="3"/>
      <c r="C948" s="3"/>
      <c r="D948" s="3"/>
      <c r="E948" s="81"/>
      <c r="F948" s="3"/>
      <c r="G948" s="3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5">
      <c r="B949" s="3"/>
      <c r="C949" s="3"/>
      <c r="D949" s="3"/>
      <c r="E949" s="81"/>
      <c r="F949" s="3"/>
      <c r="G949" s="3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5">
      <c r="B950" s="3"/>
      <c r="C950" s="3"/>
      <c r="D950" s="3"/>
      <c r="E950" s="81"/>
      <c r="F950" s="3"/>
      <c r="G950" s="3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5">
      <c r="B951" s="3"/>
      <c r="C951" s="3"/>
      <c r="D951" s="3"/>
      <c r="E951" s="81"/>
      <c r="F951" s="3"/>
      <c r="G951" s="3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5">
      <c r="B952" s="3"/>
      <c r="C952" s="3"/>
      <c r="D952" s="3"/>
      <c r="E952" s="81"/>
      <c r="F952" s="3"/>
      <c r="G952" s="3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5">
      <c r="B953" s="3"/>
      <c r="C953" s="3"/>
      <c r="D953" s="3"/>
      <c r="E953" s="81"/>
      <c r="F953" s="3"/>
      <c r="G953" s="3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5">
      <c r="B954" s="3"/>
      <c r="C954" s="3"/>
      <c r="D954" s="3"/>
      <c r="E954" s="81"/>
      <c r="F954" s="3"/>
      <c r="G954" s="3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5">
      <c r="B955" s="3"/>
      <c r="C955" s="3"/>
      <c r="D955" s="3"/>
      <c r="E955" s="81"/>
      <c r="F955" s="3"/>
      <c r="G955" s="3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5">
      <c r="B956" s="3"/>
      <c r="C956" s="3"/>
      <c r="D956" s="3"/>
      <c r="E956" s="81"/>
      <c r="F956" s="3"/>
      <c r="G956" s="3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5">
      <c r="B957" s="3"/>
      <c r="C957" s="3"/>
      <c r="D957" s="3"/>
      <c r="E957" s="81"/>
      <c r="F957" s="3"/>
      <c r="G957" s="3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5">
      <c r="B958" s="3"/>
      <c r="C958" s="3"/>
      <c r="D958" s="3"/>
      <c r="E958" s="81"/>
      <c r="F958" s="3"/>
      <c r="G958" s="3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5">
      <c r="B959" s="3"/>
      <c r="C959" s="3"/>
      <c r="D959" s="3"/>
      <c r="E959" s="81"/>
      <c r="F959" s="3"/>
      <c r="G959" s="3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5">
      <c r="B960" s="3"/>
      <c r="C960" s="3"/>
      <c r="D960" s="3"/>
      <c r="E960" s="81"/>
      <c r="F960" s="3"/>
      <c r="G960" s="3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5">
      <c r="B961" s="3"/>
      <c r="C961" s="3"/>
      <c r="D961" s="3"/>
      <c r="E961" s="81"/>
      <c r="F961" s="3"/>
      <c r="G961" s="3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5">
      <c r="B962" s="3"/>
      <c r="C962" s="3"/>
      <c r="D962" s="3"/>
      <c r="E962" s="81"/>
      <c r="F962" s="3"/>
      <c r="G962" s="3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5">
      <c r="B963" s="3"/>
      <c r="C963" s="3"/>
      <c r="D963" s="3"/>
      <c r="E963" s="81"/>
      <c r="F963" s="3"/>
      <c r="G963" s="3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5">
      <c r="B964" s="3"/>
      <c r="C964" s="3"/>
      <c r="D964" s="3"/>
      <c r="E964" s="81"/>
      <c r="F964" s="3"/>
      <c r="G964" s="3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5">
      <c r="B965" s="3"/>
      <c r="C965" s="3"/>
      <c r="D965" s="3"/>
      <c r="E965" s="81"/>
      <c r="F965" s="3"/>
      <c r="G965" s="3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5">
      <c r="B966" s="3"/>
      <c r="C966" s="3"/>
      <c r="D966" s="3"/>
      <c r="E966" s="81"/>
      <c r="F966" s="3"/>
      <c r="G966" s="3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5">
      <c r="B967" s="3"/>
      <c r="C967" s="3"/>
      <c r="D967" s="3"/>
      <c r="E967" s="81"/>
      <c r="F967" s="3"/>
      <c r="G967" s="3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5">
      <c r="B968" s="3"/>
      <c r="C968" s="3"/>
      <c r="D968" s="3"/>
      <c r="E968" s="81"/>
      <c r="F968" s="3"/>
      <c r="G968" s="3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5">
      <c r="B969" s="3"/>
      <c r="C969" s="3"/>
      <c r="D969" s="3"/>
      <c r="E969" s="81"/>
      <c r="F969" s="3"/>
      <c r="G969" s="3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5">
      <c r="B970" s="3"/>
      <c r="C970" s="3"/>
      <c r="D970" s="3"/>
      <c r="E970" s="81"/>
      <c r="F970" s="3"/>
      <c r="G970" s="3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5">
      <c r="B971" s="3"/>
      <c r="C971" s="3"/>
      <c r="D971" s="3"/>
      <c r="E971" s="81"/>
      <c r="F971" s="3"/>
      <c r="G971" s="3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5">
      <c r="B972" s="3"/>
      <c r="C972" s="3"/>
      <c r="D972" s="3"/>
      <c r="E972" s="81"/>
      <c r="F972" s="3"/>
      <c r="G972" s="3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5">
      <c r="B973" s="3"/>
      <c r="C973" s="3"/>
      <c r="D973" s="3"/>
      <c r="E973" s="81"/>
      <c r="F973" s="3"/>
      <c r="G973" s="3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5">
      <c r="E974" s="81"/>
      <c r="I974" s="81"/>
      <c r="L974" s="81"/>
      <c r="S974" s="3"/>
      <c r="T974" s="3"/>
      <c r="U974" s="81"/>
      <c r="V974" s="81"/>
      <c r="W974" s="81"/>
      <c r="X974" s="81"/>
    </row>
  </sheetData>
  <conditionalFormatting sqref="C3:X156 Z3:AB156">
    <cfRule type="cellIs" dxfId="25" priority="6" operator="greaterThan">
      <formula>1</formula>
    </cfRule>
  </conditionalFormatting>
  <conditionalFormatting sqref="AE3:AS156">
    <cfRule type="cellIs" dxfId="24" priority="5" operator="greaterThan">
      <formula>1</formula>
    </cfRule>
  </conditionalFormatting>
  <conditionalFormatting sqref="Y78:Y156">
    <cfRule type="cellIs" dxfId="23" priority="4" operator="greaterThan">
      <formula>1</formula>
    </cfRule>
  </conditionalFormatting>
  <conditionalFormatting sqref="Y3:Y156">
    <cfRule type="cellIs" dxfId="22" priority="2" operator="lessThan">
      <formula>0</formula>
    </cfRule>
    <cfRule type="cellIs" dxfId="21" priority="3" operator="greaterThan">
      <formula>1</formula>
    </cfRule>
  </conditionalFormatting>
  <conditionalFormatting sqref="Y14:Y156">
    <cfRule type="cellIs" dxfId="20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0"/>
  <sheetViews>
    <sheetView workbookViewId="0">
      <pane xSplit="2" ySplit="2" topLeftCell="C11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703125" defaultRowHeight="15.75" customHeight="1" x14ac:dyDescent="0.2"/>
  <cols>
    <col min="2" max="2" width="12.5703125" style="21"/>
    <col min="3" max="4" width="9.42578125" customWidth="1"/>
    <col min="5" max="25" width="9.42578125" style="21" customWidth="1"/>
  </cols>
  <sheetData>
    <row r="1" spans="1:25" ht="12.75" x14ac:dyDescent="0.2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 x14ac:dyDescent="0.2">
      <c r="B2" s="157"/>
      <c r="C2" s="173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</row>
    <row r="3" spans="1:25" ht="15.75" customHeight="1" x14ac:dyDescent="0.25">
      <c r="A3" s="19" t="s">
        <v>12</v>
      </c>
      <c r="B3" s="166" t="s">
        <v>12</v>
      </c>
      <c r="C3" s="175">
        <f>IF(ISNUMBER('1-1'!K3),'1-1'!K3, "XXX")</f>
        <v>9.9</v>
      </c>
      <c r="D3" s="175">
        <f>IF(UCDP!AB3, UCDP!AB3, "0.0")</f>
        <v>5.2330693885278983</v>
      </c>
      <c r="E3" s="176" t="str">
        <f>IF(ISNUMBER('1-3'!L3), '1-3'!L3, IF(ISNUMBER('1-3'!M3), '1-3'!M3, IF(ISNUMBER('1-3'!P3), '1-3'!P3, IF(ISNUMBER('1-3'!Q3), '1-3'!Q3, "XXX"))))</f>
        <v>XXX</v>
      </c>
      <c r="F3" s="176">
        <f>IF(ISNUMBER('1-4'!AR3),'1-4'!AR3, IF(ISNUMBER('1-4'!AS3),'1-4'!AS3, IF(ISNUMBER('1-4'!AT3),'1-4'!AT3, IF(ISNUMBER('1-4'!AU3),'1-4'!AU3, IF(ISNUMBER('1-4'!AV3),'1-4'!AV3, "XXX")))))</f>
        <v>5</v>
      </c>
      <c r="G3" s="176">
        <f>IF(ISNUMBER('1-5'!K2),'1-5'!K2, "XXX")</f>
        <v>8.6999999999999993</v>
      </c>
      <c r="H3" s="176" t="str">
        <f>IF(ISNUMBER('2-1-1'!K3), '2-1-1'!K3, IF(ISNUMBER('2-1-1'!L3), '2-1-1'!L3, IF(ISNUMBER('2-1-1'!M3), '2-1-1'!M3, "XXX")))</f>
        <v>XXX</v>
      </c>
      <c r="I3" s="176">
        <f>IF(ISNUMBER('2-1-2'!F2),'2-1-2'!F2, "XXX")</f>
        <v>0.10657999999999999</v>
      </c>
      <c r="J3" s="176">
        <f>IF(ISNUMBER('2-2-1'!AF3),'2-2-1'!AF3,IF(ISNUMBER('2-2-1'!AG3),'2-2-1'!AG3,IF(ISNUMBER('2-2-1'!AE3),'2-2-1'!AE3,IF(ISNUMBER('2-2-1'!AH3),'2-2-1'!AH3,IF(ISNUMBER('2-2-1'!AD3),'2-2-1'!AD3,IF(ISNUMBER('2-2-1'!AI3),'2-2-1'!AI3,IF(ISNUMBER('2-2-1'!AC3),'2-2-1'!AC3,IF(ISNUMBER('2-2-1'!AJ3),'2-2-1'!AJ3,IF(ISNUMBER('2-2-1'!AB3),'2-2-1'!AB3,IF(ISNUMBER('2-2-1'!AA3),'2-2-1'!AA3,IF(ISNUMBER('2-2-1'!Z3),'2-2-1'!Z3,"XXX")))))))))))</f>
        <v>2.6388799999999999</v>
      </c>
      <c r="K3" s="176" t="str">
        <f>IF(ISNUMBER('2-2-2'!K3),'2-2-2'!K3,IF(ISNUMBER('2-2-2'!L3),'2-2-2'!L3,IF(ISNUMBER('2-2-2'!J3),'2-2-2'!J3,IF(ISNUMBER('2-2-2'!M3),'2-2-2'!M3,"XXX"))))</f>
        <v>XXX</v>
      </c>
      <c r="L3" s="176">
        <f>IF(ISNUMBER('2-3-1'!S3), '2-3-1'!S3, IF(ISNUMBER('2-3-1'!T3), '2-3-1'!T3, IF(ISNUMBER('2-3-1'!R3), '2-3-1'!R3, IF(ISNUMBER('2-3-1'!U3), '2-3-1'!U3, IF(ISNUMBER('2-3-1'!Q3), '2-3-1'!Q3, IF(ISNUMBER('2-3-1'!V3), '2-3-1'!V3, IF(ISNUMBER('2-3-1'!P3), '2-3-1'!P3, "XXX")))))))</f>
        <v>0.60012823000000004</v>
      </c>
      <c r="M3" s="176">
        <f>IF(ISNUMBER('2-3-2'!S3), '2-3-2'!S3, IF(ISNUMBER('2-3-2'!T3), '2-3-2'!T3, IF(ISNUMBER('2-3-2'!R3), '2-3-2'!R3, IF(ISNUMBER('2-3-2'!U3), '2-3-2'!U3, IF(ISNUMBER('2-3-2'!Q3), '2-3-2'!Q3, IF(ISNUMBER('2-3-2'!V3), '2-3-2'!V3, IF(ISNUMBER('2-3-2'!P3), '2-3-2'!P3, "XXX")))))))</f>
        <v>75.974334720000002</v>
      </c>
      <c r="N3" s="176">
        <f>IF(ISNUMBER('2-4-1'!Y3),'2-4-1'!Y3,IF(ISNUMBER('2-4-1'!X3),'2-4-1'!X3,IF(ISNUMBER('2-4-1'!Z3),'2-4-1'!Z3,IF(ISNUMBER('2-4-1'!W3),'2-4-1'!W3,IF(ISNUMBER('2-4-1'!V3),'2-4-1'!V3,'2019'!N3)))))</f>
        <v>2.8000626612675532</v>
      </c>
      <c r="O3" s="176">
        <f>IF(ISNUMBER('2-4-2'!G3), '2-4-2'!G3, IF(ISNUMBER('2-4-2'!H3), '2-4-2'!H3, IF(ISNUMBER('2-4-2'!F3), '2-4-2'!F3, IF(ISNUMBER('2-4-2'!I3), '2-4-2'!I3, IF(ISNUMBER('2-4-2'!E3), '2-4-2'!E3, IF(ISNUMBER('2-4-2'!J3), '2-4-2'!J3, IF(ISNUMBER('2-4-2'!D3), '2-4-2'!D3, IF(ISNUMBER('2-4-2'!K3), '2-4-2'!K3, IF(ISNUMBER('2-4-2'!C3), '2-4-2'!C3, IF(ISNUMBER('2-4-2'!L3), '2-4-2'!L3, IF(ISNUMBER('2-4-2'!M3), '2-4-2'!M3,"XXX")))))))))))</f>
        <v>24.7</v>
      </c>
      <c r="P3" s="176">
        <f>IF(ISNUMBER('2-5-1'!H235), '2-5-1'!H235, "XXX")</f>
        <v>0.30326135158538819</v>
      </c>
      <c r="Q3" s="176">
        <f>IF(ISNUMBER('2-5-2'!D3), '2-5-2'!D3, IF(ISNUMBER('2-5-2'!E3), '2-5-2'!E3, IF(ISNUMBER('2-5-2'!F3), '2-5-2'!F3, IF(ISNUMBER('2-5-2'!G3), '2-5-2'!G3, IF(ISNUMBER('2-5-2'!H3), '2-5-2'!H3, IF(ISNUMBER('2-5-2'!I3), '2-5-2'!I3, IF(ISNUMBER('2-5-2'!J3), '2-5-2'!J3, "XXX")))))))</f>
        <v>5.9</v>
      </c>
      <c r="R3" s="176">
        <f>IF(ISNUMBER('2-6-1'!G3), '2-6-1'!G3, IF(ISNUMBER('2-6-1'!H3), '2-6-1'!H3, IF(ISNUMBER('2-6-1'!F3), '2-6-1'!F3, IF(ISNUMBER('2-6-1'!I3), '2-6-1'!I3, IF(ISNUMBER('2-6-1'!E3), '2-6-1'!E3, IF(ISNUMBER('2-6-1'!J3), '2-6-1'!J3, IF(ISNUMBER('2-6-1'!D3), '2-6-1'!D3, IF(ISNUMBER('2-6-1'!K3), '2-6-1'!K3, IF(ISNUMBER('2-6-1'!L3), '2-6-1'!L3, "XXX")))))))))</f>
        <v>16.364920000000001</v>
      </c>
      <c r="S3" s="176" t="str">
        <f>IF(ISNUMBER('2-6-2'!H3), '2-6-2'!H3, IF(ISNUMBER('2-6-2'!I3), '2-6-2'!I3, IF(ISNUMBER('2-6-2'!G3), '2-6-2'!G3, IF(ISNUMBER('2-6-2'!J3), '2-6-2'!J3, IF(ISNUMBER('2-6-2'!F3), '2-6-2'!F3, IF(ISNUMBER('2-6-2'!K3), '2-6-2'!K3, IF(ISNUMBER('2-6-2'!E3), '2-6-2'!E3, IF(ISNUMBER('2-6-2'!L3), '2-6-2'!L3, IF(ISNUMBER('2-6-2'!D3), '2-6-2'!D3, IF(ISNUMBER('2-6-2'!M3), '2-6-2'!M3, "XXX"))))))))))</f>
        <v>XXX</v>
      </c>
      <c r="T3" s="176" t="str">
        <f>IF(ISNUMBER('2-7-1'!K3), '2-7-1'!K3, IF(ISNUMBER('2-7-1'!L3), '2-7-1'!L3, IF(ISNUMBER('2-7-1'!J3), '2-7-1'!J3, IF(ISNUMBER('2-7-1'!M3), '2-7-1'!M3, "XXX"))))</f>
        <v>XXX</v>
      </c>
      <c r="U3" s="176" t="str">
        <f>IF(ISNUMBER('2-7-2'!K3), '2-7-2'!K3, IF(ISNUMBER('2-7-2'!L3), '2-7-2'!L3, IF(ISNUMBER('2-7-2'!J3), '2-7-2'!J3, IF(ISNUMBER('2-7-2'!M3), '2-7-2'!M3, "XXX"))))</f>
        <v>XXX</v>
      </c>
      <c r="V3" s="176" t="str">
        <f>IF(ISNUMBER('2-8-1'!K3), '2-8-1'!K3, IF(ISNUMBER('2-8-1'!L3), '2-8-1'!L3, IF(ISNUMBER('2-8-1'!J3), '2-8-1'!J3, IF(ISNUMBER('2-8-1'!M3), '2-8-1'!M3, "XXX"))))</f>
        <v>XXX</v>
      </c>
      <c r="W3" s="176" t="str">
        <f>IF(ISNUMBER('2-8-2'!K3), '2-8-2'!K3, IF(ISNUMBER('2-8-2'!L3), '2-8-2'!L3, IF(ISNUMBER('2-8-2'!J3), '2-8-2'!J3, IF(ISNUMBER('2-8-2'!M3), '2-8-2'!M3, "XXX"))))</f>
        <v>XXX</v>
      </c>
      <c r="X3" s="176">
        <f>IF(ISNUMBER('3-1'!L2), '3-1'!L2, "XXX")</f>
        <v>0.35399999999999998</v>
      </c>
      <c r="Y3" s="223">
        <f>'3-2'!T2</f>
        <v>-0.96994161599999995</v>
      </c>
    </row>
    <row r="4" spans="1:25" ht="15.75" customHeight="1" x14ac:dyDescent="0.25">
      <c r="A4" s="19" t="s">
        <v>13</v>
      </c>
      <c r="B4" s="166" t="s">
        <v>13</v>
      </c>
      <c r="C4" s="175">
        <f>IF(ISNUMBER('1-1'!K4),'1-1'!K4, "XXX")</f>
        <v>6.4</v>
      </c>
      <c r="D4" s="175" t="str">
        <f>IF(UCDP!AB4, UCDP!AB4, "0.0")</f>
        <v>0.0</v>
      </c>
      <c r="E4" s="176">
        <f>IF(ISNUMBER('1-3'!L4), '1-3'!L4, IF(ISNUMBER('1-3'!M4), '1-3'!M4, IF(ISNUMBER('1-3'!P4), '1-3'!P4, IF(ISNUMBER('1-3'!Q4), '1-3'!Q4, "XXX"))))</f>
        <v>81.166666666666671</v>
      </c>
      <c r="F4" s="176">
        <f>IF(ISNUMBER('1-4'!AR4),'1-4'!AR4, IF(ISNUMBER('1-4'!AS4),'1-4'!AS4, IF(ISNUMBER('1-4'!AT4),'1-4'!AT4, IF(ISNUMBER('1-4'!AU4),'1-4'!AU4, IF(ISNUMBER('1-4'!AV4),'1-4'!AV4, "XXX")))))</f>
        <v>2</v>
      </c>
      <c r="G4" s="176">
        <f>IF(ISNUMBER('1-5'!K3),'1-5'!K3, "XXX")</f>
        <v>5</v>
      </c>
      <c r="H4" s="176">
        <f>IF(ISNUMBER('2-1-1'!K4), '2-1-1'!K4, IF(ISNUMBER('2-1-1'!L4), '2-1-1'!L4, IF(ISNUMBER('2-1-1'!M4), '2-1-1'!M4, "XXX")))</f>
        <v>0.49571428571428572</v>
      </c>
      <c r="I4" s="176">
        <f>IF(ISNUMBER('2-1-2'!F3),'2-1-2'!F3, "XXX")</f>
        <v>0.35296</v>
      </c>
      <c r="J4" s="176">
        <f>IF(ISNUMBER('2-2-1'!AF4),'2-2-1'!AF4,IF(ISNUMBER('2-2-1'!AG4),'2-2-1'!AG4,IF(ISNUMBER('2-2-1'!AE4),'2-2-1'!AE4,IF(ISNUMBER('2-2-1'!AH4),'2-2-1'!AH4,IF(ISNUMBER('2-2-1'!AD4),'2-2-1'!AD4,IF(ISNUMBER('2-2-1'!AI4),'2-2-1'!AI4,IF(ISNUMBER('2-2-1'!AC4),'2-2-1'!AC4,IF(ISNUMBER('2-2-1'!AJ4),'2-2-1'!AJ4,IF(ISNUMBER('2-2-1'!AB4),'2-2-1'!AB4,IF(ISNUMBER('2-2-1'!AA4),'2-2-1'!AA4,IF(ISNUMBER('2-2-1'!Z4),'2-2-1'!Z4,"XXX")))))))))))</f>
        <v>2.6936</v>
      </c>
      <c r="K4" s="176">
        <f>IF(ISNUMBER('2-2-2'!K4),'2-2-2'!K4,IF(ISNUMBER('2-2-2'!L4),'2-2-2'!L4,IF(ISNUMBER('2-2-2'!J4),'2-2-2'!J4,IF(ISNUMBER('2-2-2'!M4),'2-2-2'!M4,"XXX"))))</f>
        <v>0.73428571428571421</v>
      </c>
      <c r="L4" s="176">
        <f>IF(ISNUMBER('2-3-1'!S4), '2-3-1'!S4, IF(ISNUMBER('2-3-1'!T4), '2-3-1'!T4, IF(ISNUMBER('2-3-1'!R4), '2-3-1'!R4, IF(ISNUMBER('2-3-1'!U4), '2-3-1'!U4, IF(ISNUMBER('2-3-1'!Q4), '2-3-1'!Q4, IF(ISNUMBER('2-3-1'!V4), '2-3-1'!V4, IF(ISNUMBER('2-3-1'!P4), '2-3-1'!P4, "XXX")))))))</f>
        <v>2.8037052199999999</v>
      </c>
      <c r="M4" s="176">
        <f>IF(ISNUMBER('2-3-2'!S4), '2-3-2'!S4, IF(ISNUMBER('2-3-2'!T4), '2-3-2'!T4, IF(ISNUMBER('2-3-2'!R4), '2-3-2'!R4, IF(ISNUMBER('2-3-2'!U4), '2-3-2'!U4, IF(ISNUMBER('2-3-2'!Q4), '2-3-2'!Q4, IF(ISNUMBER('2-3-2'!V4), '2-3-2'!V4, IF(ISNUMBER('2-3-2'!P4), '2-3-2'!P4, "XXX")))))))</f>
        <v>41.765575409999997</v>
      </c>
      <c r="N4" s="176">
        <f>IF(ISNUMBER('2-4-1'!Y4),'2-4-1'!Y4,IF(ISNUMBER('2-4-1'!X4),'2-4-1'!X4,IF(ISNUMBER('2-4-1'!Z4),'2-4-1'!Z4,IF(ISNUMBER('2-4-1'!W4),'2-4-1'!W4,IF(ISNUMBER('2-4-1'!V4),'2-4-1'!V4,'2019'!N4)))))</f>
        <v>11.870565757979</v>
      </c>
      <c r="O4" s="176">
        <f>IF(ISNUMBER('2-4-2'!G4), '2-4-2'!G4, IF(ISNUMBER('2-4-2'!H4), '2-4-2'!H4, IF(ISNUMBER('2-4-2'!F4), '2-4-2'!F4, IF(ISNUMBER('2-4-2'!I4), '2-4-2'!I4, IF(ISNUMBER('2-4-2'!E4), '2-4-2'!E4, IF(ISNUMBER('2-4-2'!J4), '2-4-2'!J4, IF(ISNUMBER('2-4-2'!D4), '2-4-2'!D4, IF(ISNUMBER('2-4-2'!K4), '2-4-2'!K4, IF(ISNUMBER('2-4-2'!C4), '2-4-2'!C4, IF(ISNUMBER('2-4-2'!L4), '2-4-2'!L4, IF(ISNUMBER('2-4-2'!M4), '2-4-2'!M4,"XXX")))))))))))</f>
        <v>100</v>
      </c>
      <c r="P4" s="176">
        <f>IF(ISNUMBER('2-5-1'!H236), '2-5-1'!H236, "XXX")</f>
        <v>0.40841059684753417</v>
      </c>
      <c r="Q4" s="176" t="str">
        <f>IF(ISNUMBER('2-5-2'!D4), '2-5-2'!D4, IF(ISNUMBER('2-5-2'!E4), '2-5-2'!E4, IF(ISNUMBER('2-5-2'!F4), '2-5-2'!F4, IF(ISNUMBER('2-5-2'!G4), '2-5-2'!G4, IF(ISNUMBER('2-5-2'!H4), '2-5-2'!H4, IF(ISNUMBER('2-5-2'!I4), '2-5-2'!I4, IF(ISNUMBER('2-5-2'!J4), '2-5-2'!J4, "XXX")))))))</f>
        <v>XXX</v>
      </c>
      <c r="R4" s="176">
        <f>IF(ISNUMBER('2-6-1'!G4), '2-6-1'!G4, IF(ISNUMBER('2-6-1'!H4), '2-6-1'!H4, IF(ISNUMBER('2-6-1'!F4), '2-6-1'!F4, IF(ISNUMBER('2-6-1'!I4), '2-6-1'!I4, IF(ISNUMBER('2-6-1'!E4), '2-6-1'!E4, IF(ISNUMBER('2-6-1'!J4), '2-6-1'!J4, IF(ISNUMBER('2-6-1'!D4), '2-6-1'!D4, IF(ISNUMBER('2-6-1'!K4), '2-6-1'!K4, IF(ISNUMBER('2-6-1'!L4), '2-6-1'!L4, "XXX")))))))))</f>
        <v>41.395859999999999</v>
      </c>
      <c r="S4" s="176">
        <f>IF(ISNUMBER('2-6-2'!H4), '2-6-2'!H4, IF(ISNUMBER('2-6-2'!I4), '2-6-2'!I4, IF(ISNUMBER('2-6-2'!G4), '2-6-2'!G4, IF(ISNUMBER('2-6-2'!J4), '2-6-2'!J4, IF(ISNUMBER('2-6-2'!F4), '2-6-2'!F4, IF(ISNUMBER('2-6-2'!K4), '2-6-2'!K4, IF(ISNUMBER('2-6-2'!E4), '2-6-2'!E4, IF(ISNUMBER('2-6-2'!L4), '2-6-2'!L4, IF(ISNUMBER('2-6-2'!D4), '2-6-2'!D4, IF(ISNUMBER('2-6-2'!M4), '2-6-2'!M4, "XXX"))))))))))</f>
        <v>0.26</v>
      </c>
      <c r="T4" s="176">
        <f>IF(ISNUMBER('2-7-1'!K4), '2-7-1'!K4, IF(ISNUMBER('2-7-1'!L4), '2-7-1'!L4, IF(ISNUMBER('2-7-1'!J4), '2-7-1'!J4, IF(ISNUMBER('2-7-1'!M4), '2-7-1'!M4, "XXX"))))</f>
        <v>0.49571428571428572</v>
      </c>
      <c r="U4" s="176">
        <f>IF(ISNUMBER('2-7-2'!K4), '2-7-2'!K4, IF(ISNUMBER('2-7-2'!L4), '2-7-2'!L4, IF(ISNUMBER('2-7-2'!J4), '2-7-2'!J4, IF(ISNUMBER('2-7-2'!M4), '2-7-2'!M4, "XXX"))))</f>
        <v>0.44142857142857139</v>
      </c>
      <c r="V4" s="176">
        <f>IF(ISNUMBER('2-8-1'!K4), '2-8-1'!K4, IF(ISNUMBER('2-8-1'!L4), '2-8-1'!L4, IF(ISNUMBER('2-8-1'!J4), '2-8-1'!J4, IF(ISNUMBER('2-8-1'!M4), '2-8-1'!M4, "XXX"))))</f>
        <v>0.61857142857142855</v>
      </c>
      <c r="W4" s="176">
        <f>IF(ISNUMBER('2-8-2'!K4), '2-8-2'!K4, IF(ISNUMBER('2-8-2'!L4), '2-8-2'!L4, IF(ISNUMBER('2-8-2'!J4), '2-8-2'!J4, IF(ISNUMBER('2-8-2'!M4), '2-8-2'!M4, "XXX"))))</f>
        <v>0.51428571428571435</v>
      </c>
      <c r="X4" s="176">
        <f>IF(ISNUMBER('3-1'!L3), '3-1'!L3, "XXX")</f>
        <v>0.50800000000000001</v>
      </c>
      <c r="Y4" s="223">
        <f>'3-2'!T3</f>
        <v>0.216624856</v>
      </c>
    </row>
    <row r="5" spans="1:25" ht="15.75" customHeight="1" x14ac:dyDescent="0.25">
      <c r="A5" s="19" t="s">
        <v>14</v>
      </c>
      <c r="B5" s="166" t="s">
        <v>14</v>
      </c>
      <c r="C5" s="175">
        <f>IF(ISNUMBER('1-1'!K5),'1-1'!K5, "XXX")</f>
        <v>5.0999999999999996</v>
      </c>
      <c r="D5" s="175">
        <f>IF(UCDP!AB5, UCDP!AB5, "0.0")</f>
        <v>2.0555962275293362E-2</v>
      </c>
      <c r="E5" s="176">
        <f>IF(ISNUMBER('1-3'!L5), '1-3'!L5, IF(ISNUMBER('1-3'!M5), '1-3'!M5, IF(ISNUMBER('1-3'!P5), '1-3'!P5, IF(ISNUMBER('1-3'!Q5), '1-3'!Q5, "XXX"))))</f>
        <v>76.666666666666671</v>
      </c>
      <c r="F5" s="176">
        <f>IF(ISNUMBER('1-4'!AR5),'1-4'!AR5, IF(ISNUMBER('1-4'!AS5),'1-4'!AS5, IF(ISNUMBER('1-4'!AT5),'1-4'!AT5, IF(ISNUMBER('1-4'!AU5),'1-4'!AU5, IF(ISNUMBER('1-4'!AV5),'1-4'!AV5, "XXX")))))</f>
        <v>3</v>
      </c>
      <c r="G5" s="176">
        <f>IF(ISNUMBER('1-5'!K4),'1-5'!K4, "XXX")</f>
        <v>6.8</v>
      </c>
      <c r="H5" s="176">
        <f>IF(ISNUMBER('2-1-1'!K5), '2-1-1'!K5, IF(ISNUMBER('2-1-1'!L5), '2-1-1'!L5, IF(ISNUMBER('2-1-1'!M5), '2-1-1'!M5, "XXX")))</f>
        <v>0.46857142857142853</v>
      </c>
      <c r="I5" s="176">
        <f>IF(ISNUMBER('2-1-2'!F4),'2-1-2'!F4, "XXX")</f>
        <v>0.19336</v>
      </c>
      <c r="J5" s="176" t="str">
        <f>IF(ISNUMBER('2-2-1'!AF5),'2-2-1'!AF5,IF(ISNUMBER('2-2-1'!AG5),'2-2-1'!AG5,IF(ISNUMBER('2-2-1'!AE5),'2-2-1'!AE5,IF(ISNUMBER('2-2-1'!AH5),'2-2-1'!AH5,IF(ISNUMBER('2-2-1'!AD5),'2-2-1'!AD5,IF(ISNUMBER('2-2-1'!AI5),'2-2-1'!AI5,IF(ISNUMBER('2-2-1'!AC5),'2-2-1'!AC5,IF(ISNUMBER('2-2-1'!AJ5),'2-2-1'!AJ5,IF(ISNUMBER('2-2-1'!AB5),'2-2-1'!AB5,IF(ISNUMBER('2-2-1'!AA5),'2-2-1'!AA5,IF(ISNUMBER('2-2-1'!Z5),'2-2-1'!Z5,"XXX")))))))))))</f>
        <v>XXX</v>
      </c>
      <c r="K5" s="176">
        <f>IF(ISNUMBER('2-2-2'!K5),'2-2-2'!K5,IF(ISNUMBER('2-2-2'!L5),'2-2-2'!L5,IF(ISNUMBER('2-2-2'!J5),'2-2-2'!J5,IF(ISNUMBER('2-2-2'!M5),'2-2-2'!M5,"XXX"))))</f>
        <v>0.46857142857142853</v>
      </c>
      <c r="L5" s="176">
        <f>IF(ISNUMBER('2-3-1'!S5), '2-3-1'!S5, IF(ISNUMBER('2-3-1'!T5), '2-3-1'!T5, IF(ISNUMBER('2-3-1'!R5), '2-3-1'!R5, IF(ISNUMBER('2-3-1'!U5), '2-3-1'!U5, IF(ISNUMBER('2-3-1'!Q5), '2-3-1'!Q5, IF(ISNUMBER('2-3-1'!V5), '2-3-1'!V5, IF(ISNUMBER('2-3-1'!P5), '2-3-1'!P5, "XXX")))))))</f>
        <v>4.4724493000000001</v>
      </c>
      <c r="M5" s="176">
        <f>IF(ISNUMBER('2-3-2'!S5), '2-3-2'!S5, IF(ISNUMBER('2-3-2'!T5), '2-3-2'!T5, IF(ISNUMBER('2-3-2'!R5), '2-3-2'!R5, IF(ISNUMBER('2-3-2'!U5), '2-3-2'!U5, IF(ISNUMBER('2-3-2'!Q5), '2-3-2'!Q5, IF(ISNUMBER('2-3-2'!V5), '2-3-2'!V5, IF(ISNUMBER('2-3-2'!P5), '2-3-2'!P5, "XXX")))))))</f>
        <v>30.883607860000001</v>
      </c>
      <c r="N5" s="176">
        <f>IF(ISNUMBER('2-4-1'!Y5),'2-4-1'!Y5,IF(ISNUMBER('2-4-1'!X5),'2-4-1'!X5,IF(ISNUMBER('2-4-1'!Z5),'2-4-1'!Z5,IF(ISNUMBER('2-4-1'!W5),'2-4-1'!W5,IF(ISNUMBER('2-4-1'!V5),'2-4-1'!V5,'2019'!N5)))))</f>
        <v>8.9</v>
      </c>
      <c r="O5" s="176" t="str">
        <f>IF(ISNUMBER('2-4-2'!G5), '2-4-2'!G5, IF(ISNUMBER('2-4-2'!H5), '2-4-2'!H5, IF(ISNUMBER('2-4-2'!F5), '2-4-2'!F5, IF(ISNUMBER('2-4-2'!I5), '2-4-2'!I5, IF(ISNUMBER('2-4-2'!E5), '2-4-2'!E5, IF(ISNUMBER('2-4-2'!J5), '2-4-2'!J5, IF(ISNUMBER('2-4-2'!D5), '2-4-2'!D5, IF(ISNUMBER('2-4-2'!K5), '2-4-2'!K5, IF(ISNUMBER('2-4-2'!C5), '2-4-2'!C5, IF(ISNUMBER('2-4-2'!L5), '2-4-2'!L5, IF(ISNUMBER('2-4-2'!M5), '2-4-2'!M5,"XXX")))))))))))</f>
        <v>XXX</v>
      </c>
      <c r="P5" s="176">
        <f>IF(ISNUMBER('2-5-1'!H237), '2-5-1'!H237, "XXX")</f>
        <v>0.23637578487396241</v>
      </c>
      <c r="Q5" s="176" t="str">
        <f>IF(ISNUMBER('2-5-2'!D5), '2-5-2'!D5, IF(ISNUMBER('2-5-2'!E5), '2-5-2'!E5, IF(ISNUMBER('2-5-2'!F5), '2-5-2'!F5, IF(ISNUMBER('2-5-2'!G5), '2-5-2'!G5, IF(ISNUMBER('2-5-2'!H5), '2-5-2'!H5, IF(ISNUMBER('2-5-2'!I5), '2-5-2'!I5, IF(ISNUMBER('2-5-2'!J5), '2-5-2'!J5, "XXX")))))))</f>
        <v>XXX</v>
      </c>
      <c r="R5" s="176">
        <f>IF(ISNUMBER('2-6-1'!G5), '2-6-1'!G5, IF(ISNUMBER('2-6-1'!H5), '2-6-1'!H5, IF(ISNUMBER('2-6-1'!F5), '2-6-1'!F5, IF(ISNUMBER('2-6-1'!I5), '2-6-1'!I5, IF(ISNUMBER('2-6-1'!E5), '2-6-1'!E5, IF(ISNUMBER('2-6-1'!J5), '2-6-1'!J5, IF(ISNUMBER('2-6-1'!D5), '2-6-1'!D5, IF(ISNUMBER('2-6-1'!K5), '2-6-1'!K5, IF(ISNUMBER('2-6-1'!L5), '2-6-1'!L5, "XXX")))))))))</f>
        <v>68.441310000000001</v>
      </c>
      <c r="S5" s="176">
        <f>IF(ISNUMBER('2-6-2'!H5), '2-6-2'!H5, IF(ISNUMBER('2-6-2'!I5), '2-6-2'!I5, IF(ISNUMBER('2-6-2'!G5), '2-6-2'!G5, IF(ISNUMBER('2-6-2'!J5), '2-6-2'!J5, IF(ISNUMBER('2-6-2'!F5), '2-6-2'!F5, IF(ISNUMBER('2-6-2'!K5), '2-6-2'!K5, IF(ISNUMBER('2-6-2'!E5), '2-6-2'!E5, IF(ISNUMBER('2-6-2'!L5), '2-6-2'!L5, IF(ISNUMBER('2-6-2'!D5), '2-6-2'!D5, IF(ISNUMBER('2-6-2'!M5), '2-6-2'!M5, "XXX"))))))))))</f>
        <v>0.1</v>
      </c>
      <c r="T5" s="176">
        <f>IF(ISNUMBER('2-7-1'!K5), '2-7-1'!K5, IF(ISNUMBER('2-7-1'!L5), '2-7-1'!L5, IF(ISNUMBER('2-7-1'!J5), '2-7-1'!J5, IF(ISNUMBER('2-7-1'!M5), '2-7-1'!M5, "XXX"))))</f>
        <v>0.50857142857142856</v>
      </c>
      <c r="U5" s="176">
        <f>IF(ISNUMBER('2-7-2'!K5), '2-7-2'!K5, IF(ISNUMBER('2-7-2'!L5), '2-7-2'!L5, IF(ISNUMBER('2-7-2'!J5), '2-7-2'!J5, IF(ISNUMBER('2-7-2'!M5), '2-7-2'!M5, "XXX"))))</f>
        <v>0.45357142857142857</v>
      </c>
      <c r="V5" s="176">
        <f>IF(ISNUMBER('2-8-1'!K5), '2-8-1'!K5, IF(ISNUMBER('2-8-1'!L5), '2-8-1'!L5, IF(ISNUMBER('2-8-1'!J5), '2-8-1'!J5, IF(ISNUMBER('2-8-1'!M5), '2-8-1'!M5, "XXX"))))</f>
        <v>0.52</v>
      </c>
      <c r="W5" s="176">
        <f>IF(ISNUMBER('2-8-2'!K5), '2-8-2'!K5, IF(ISNUMBER('2-8-2'!L5), '2-8-2'!L5, IF(ISNUMBER('2-8-2'!J5), '2-8-2'!J5, IF(ISNUMBER('2-8-2'!M5), '2-8-2'!M5, "XXX"))))</f>
        <v>0.47000000000000003</v>
      </c>
      <c r="X5" s="176">
        <f>IF(ISNUMBER('3-1'!L4), '3-1'!L4, "XXX")</f>
        <v>0.31</v>
      </c>
      <c r="Y5" s="223">
        <f>'3-2'!T4</f>
        <v>-0.79696494299999998</v>
      </c>
    </row>
    <row r="6" spans="1:25" ht="15.75" customHeight="1" x14ac:dyDescent="0.25">
      <c r="A6" s="19" t="s">
        <v>15</v>
      </c>
      <c r="B6" s="166" t="s">
        <v>15</v>
      </c>
      <c r="C6" s="175">
        <f>IF(ISNUMBER('1-1'!K6),'1-1'!K6, "XXX")</f>
        <v>5.6</v>
      </c>
      <c r="D6" s="175">
        <f>IF(UCDP!AB6, UCDP!AB6, "0.0")</f>
        <v>5.0851295566538461E-3</v>
      </c>
      <c r="E6" s="177">
        <f>AVERAGE('1-3'!J6,'1-3'!P6)</f>
        <v>64.483817099875736</v>
      </c>
      <c r="F6" s="176">
        <f>IF(ISNUMBER('1-4'!AR6),'1-4'!AR6, IF(ISNUMBER('1-4'!AS6),'1-4'!AS6, IF(ISNUMBER('1-4'!AT6),'1-4'!AT6, IF(ISNUMBER('1-4'!AU6),'1-4'!AU6, IF(ISNUMBER('1-4'!AV6),'1-4'!AV6, "XXX")))))</f>
        <v>2</v>
      </c>
      <c r="G6" s="176">
        <f>IF(ISNUMBER('1-5'!K5),'1-5'!K5, "XXX")</f>
        <v>7.5</v>
      </c>
      <c r="H6" s="176">
        <f>IF(ISNUMBER('2-1-1'!K6), '2-1-1'!K6, IF(ISNUMBER('2-1-1'!L6), '2-1-1'!L6, IF(ISNUMBER('2-1-1'!M6), '2-1-1'!M6, "XXX")))</f>
        <v>0.40197008741775447</v>
      </c>
      <c r="I6" s="176">
        <f>IF(ISNUMBER('2-1-2'!F5),'2-1-2'!F5, "XXX")</f>
        <v>0.14409</v>
      </c>
      <c r="J6" s="176" t="str">
        <f>IF(ISNUMBER('2-2-1'!AF6),'2-2-1'!AF6,IF(ISNUMBER('2-2-1'!AG6),'2-2-1'!AG6,IF(ISNUMBER('2-2-1'!AE6),'2-2-1'!AE6,IF(ISNUMBER('2-2-1'!AH6),'2-2-1'!AH6,IF(ISNUMBER('2-2-1'!AD6),'2-2-1'!AD6,IF(ISNUMBER('2-2-1'!AI6),'2-2-1'!AI6,IF(ISNUMBER('2-2-1'!AC6),'2-2-1'!AC6,IF(ISNUMBER('2-2-1'!AJ6),'2-2-1'!AJ6,IF(ISNUMBER('2-2-1'!AB6),'2-2-1'!AB6,IF(ISNUMBER('2-2-1'!AA6),'2-2-1'!AA6,IF(ISNUMBER('2-2-1'!Z6),'2-2-1'!Z6,"XXX")))))))))))</f>
        <v>XXX</v>
      </c>
      <c r="K6" s="176">
        <f>IF(ISNUMBER('2-2-2'!K6),'2-2-2'!K6,IF(ISNUMBER('2-2-2'!L6),'2-2-2'!L6,IF(ISNUMBER('2-2-2'!J6),'2-2-2'!J6,IF(ISNUMBER('2-2-2'!M6),'2-2-2'!M6,"XXX"))))</f>
        <v>9.2737774083333321E-2</v>
      </c>
      <c r="L6" s="176">
        <f>IF(ISNUMBER('2-3-1'!S6), '2-3-1'!S6, IF(ISNUMBER('2-3-1'!T6), '2-3-1'!T6, IF(ISNUMBER('2-3-1'!R6), '2-3-1'!R6, IF(ISNUMBER('2-3-1'!U6), '2-3-1'!U6, IF(ISNUMBER('2-3-1'!Q6), '2-3-1'!Q6, IF(ISNUMBER('2-3-1'!V6), '2-3-1'!V6, IF(ISNUMBER('2-3-1'!P6), '2-3-1'!P6, "XXX")))))))</f>
        <v>1.1975367100000001</v>
      </c>
      <c r="M6" s="176">
        <f>IF(ISNUMBER('2-3-2'!S6), '2-3-2'!S6, IF(ISNUMBER('2-3-2'!T6), '2-3-2'!T6, IF(ISNUMBER('2-3-2'!R6), '2-3-2'!R6, IF(ISNUMBER('2-3-2'!U6), '2-3-2'!U6, IF(ISNUMBER('2-3-2'!Q6), '2-3-2'!Q6, IF(ISNUMBER('2-3-2'!V6), '2-3-2'!V6, IF(ISNUMBER('2-3-2'!P6), '2-3-2'!P6, "XXX")))))))</f>
        <v>35.208930969999997</v>
      </c>
      <c r="N6" s="176">
        <f>IF(ISNUMBER('2-4-1'!Y6),'2-4-1'!Y6,IF(ISNUMBER('2-4-1'!X6),'2-4-1'!X6,IF(ISNUMBER('2-4-1'!Z6),'2-4-1'!Z6,IF(ISNUMBER('2-4-1'!W6),'2-4-1'!W6,IF(ISNUMBER('2-4-1'!V6),'2-4-1'!V6,'2019'!N6)))))</f>
        <v>9.5738161790930896</v>
      </c>
      <c r="O6" s="176">
        <f>IF(ISNUMBER('2-4-2'!G6), '2-4-2'!G6, IF(ISNUMBER('2-4-2'!H6), '2-4-2'!H6, IF(ISNUMBER('2-4-2'!F6), '2-4-2'!F6, IF(ISNUMBER('2-4-2'!I6), '2-4-2'!I6, IF(ISNUMBER('2-4-2'!E6), '2-4-2'!E6, IF(ISNUMBER('2-4-2'!J6), '2-4-2'!J6, IF(ISNUMBER('2-4-2'!D6), '2-4-2'!D6, IF(ISNUMBER('2-4-2'!K6), '2-4-2'!K6, IF(ISNUMBER('2-4-2'!C6), '2-4-2'!C6, IF(ISNUMBER('2-4-2'!L6), '2-4-2'!L6, IF(ISNUMBER('2-4-2'!M6), '2-4-2'!M6,"XXX")))))))))))</f>
        <v>14.5</v>
      </c>
      <c r="P6" s="176">
        <f>IF(ISNUMBER('2-5-1'!H238), '2-5-1'!H238, "XXX")</f>
        <v>9.8767530918121335E-2</v>
      </c>
      <c r="Q6" s="176">
        <f>IF(ISNUMBER('2-5-2'!D6), '2-5-2'!D6, IF(ISNUMBER('2-5-2'!E6), '2-5-2'!E6, IF(ISNUMBER('2-5-2'!F6), '2-5-2'!F6, IF(ISNUMBER('2-5-2'!G6), '2-5-2'!G6, IF(ISNUMBER('2-5-2'!H6), '2-5-2'!H6, IF(ISNUMBER('2-5-2'!I6), '2-5-2'!I6, IF(ISNUMBER('2-5-2'!J6), '2-5-2'!J6, "XXX")))))))</f>
        <v>5.5</v>
      </c>
      <c r="R6" s="176">
        <f>IF(ISNUMBER('2-6-1'!G6), '2-6-1'!G6, IF(ISNUMBER('2-6-1'!H6), '2-6-1'!H6, IF(ISNUMBER('2-6-1'!F6), '2-6-1'!F6, IF(ISNUMBER('2-6-1'!I6), '2-6-1'!I6, IF(ISNUMBER('2-6-1'!E6), '2-6-1'!E6, IF(ISNUMBER('2-6-1'!J6), '2-6-1'!J6, IF(ISNUMBER('2-6-1'!D6), '2-6-1'!D6, IF(ISNUMBER('2-6-1'!K6), '2-6-1'!K6, IF(ISNUMBER('2-6-1'!L6), '2-6-1'!L6, "XXX")))))))))</f>
        <v>36.684139999999999</v>
      </c>
      <c r="S6" s="176">
        <f>IF(ISNUMBER('2-6-2'!H6), '2-6-2'!H6, IF(ISNUMBER('2-6-2'!I6), '2-6-2'!I6, IF(ISNUMBER('2-6-2'!G6), '2-6-2'!G6, IF(ISNUMBER('2-6-2'!J6), '2-6-2'!J6, IF(ISNUMBER('2-6-2'!F6), '2-6-2'!F6, IF(ISNUMBER('2-6-2'!K6), '2-6-2'!K6, IF(ISNUMBER('2-6-2'!E6), '2-6-2'!E6, IF(ISNUMBER('2-6-2'!L6), '2-6-2'!L6, IF(ISNUMBER('2-6-2'!D6), '2-6-2'!D6, IF(ISNUMBER('2-6-2'!M6), '2-6-2'!M6, "XXX"))))))))))</f>
        <v>38.369999999999997</v>
      </c>
      <c r="T6" s="176">
        <f>IF(ISNUMBER('2-7-1'!K6), '2-7-1'!K6, IF(ISNUMBER('2-7-1'!L6), '2-7-1'!L6, IF(ISNUMBER('2-7-1'!J6), '2-7-1'!J6, IF(ISNUMBER('2-7-1'!M6), '2-7-1'!M6, "XXX"))))</f>
        <v>0.29846578972222221</v>
      </c>
      <c r="U6" s="176">
        <f>IF(ISNUMBER('2-7-2'!K6), '2-7-2'!K6, IF(ISNUMBER('2-7-2'!L6), '2-7-2'!L6, IF(ISNUMBER('2-7-2'!J6), '2-7-2'!J6, IF(ISNUMBER('2-7-2'!M6), '2-7-2'!M6, "XXX"))))</f>
        <v>0.19</v>
      </c>
      <c r="V6" s="176">
        <f>IF(ISNUMBER('2-8-1'!K6), '2-8-1'!K6, IF(ISNUMBER('2-8-1'!L6), '2-8-1'!L6, IF(ISNUMBER('2-8-1'!J6), '2-8-1'!J6, IF(ISNUMBER('2-8-1'!M6), '2-8-1'!M6, "XXX"))))</f>
        <v>0.2996824449814815</v>
      </c>
      <c r="W6" s="176">
        <f>IF(ISNUMBER('2-8-2'!K6), '2-8-2'!K6, IF(ISNUMBER('2-8-2'!L6), '2-8-2'!L6, IF(ISNUMBER('2-8-2'!J6), '2-8-2'!J6, IF(ISNUMBER('2-8-2'!M6), '2-8-2'!M6, "XXX"))))</f>
        <v>0.3312943809777778</v>
      </c>
      <c r="X6" s="176">
        <f>IF(ISNUMBER('3-1'!L5), '3-1'!L5, "XXX")</f>
        <v>0.30599999999999999</v>
      </c>
      <c r="Y6" s="223">
        <f>'3-2'!T5</f>
        <v>-1.0705358979999999</v>
      </c>
    </row>
    <row r="7" spans="1:25" ht="15.75" customHeight="1" x14ac:dyDescent="0.25">
      <c r="A7" s="19" t="s">
        <v>16</v>
      </c>
      <c r="B7" s="166" t="s">
        <v>16</v>
      </c>
      <c r="C7" s="175">
        <f>IF(ISNUMBER('1-1'!K7),'1-1'!K7, "XXX")</f>
        <v>4.3</v>
      </c>
      <c r="D7" s="175" t="str">
        <f>IF(UCDP!AB7, UCDP!AB7, "0.0")</f>
        <v>0.0</v>
      </c>
      <c r="E7" s="176">
        <f>IF(ISNUMBER('1-3'!L7), '1-3'!L7, IF(ISNUMBER('1-3'!M7), '1-3'!M7, IF(ISNUMBER('1-3'!P7), '1-3'!P7, IF(ISNUMBER('1-3'!Q7), '1-3'!Q7, "XXX"))))</f>
        <v>67.166666666666671</v>
      </c>
      <c r="F7" s="176">
        <f>IF(ISNUMBER('1-4'!AR7),'1-4'!AR7, IF(ISNUMBER('1-4'!AS7),'1-4'!AS7, IF(ISNUMBER('1-4'!AT7),'1-4'!AT7, IF(ISNUMBER('1-4'!AU7),'1-4'!AU7, IF(ISNUMBER('1-4'!AV7),'1-4'!AV7, "XXX")))))</f>
        <v>2</v>
      </c>
      <c r="G7" s="176">
        <f>IF(ISNUMBER('1-5'!K6),'1-5'!K6, "XXX")</f>
        <v>3.8</v>
      </c>
      <c r="H7" s="176">
        <f>IF(ISNUMBER('2-1-1'!K7), '2-1-1'!K7, IF(ISNUMBER('2-1-1'!L7), '2-1-1'!L7, IF(ISNUMBER('2-1-1'!M7), '2-1-1'!M7, "XXX")))</f>
        <v>0.5228571428571428</v>
      </c>
      <c r="I7" s="176">
        <f>IF(ISNUMBER('2-1-2'!F6),'2-1-2'!F6, "XXX")</f>
        <v>0.50305999999999995</v>
      </c>
      <c r="J7" s="176">
        <f>IF(ISNUMBER('2-2-1'!AF7),'2-2-1'!AF7,IF(ISNUMBER('2-2-1'!AG7),'2-2-1'!AG7,IF(ISNUMBER('2-2-1'!AE7),'2-2-1'!AE7,IF(ISNUMBER('2-2-1'!AH7),'2-2-1'!AH7,IF(ISNUMBER('2-2-1'!AD7),'2-2-1'!AD7,IF(ISNUMBER('2-2-1'!AI7),'2-2-1'!AI7,IF(ISNUMBER('2-2-1'!AC7),'2-2-1'!AC7,IF(ISNUMBER('2-2-1'!AJ7),'2-2-1'!AJ7,IF(ISNUMBER('2-2-1'!AB7),'2-2-1'!AB7,IF(ISNUMBER('2-2-1'!AA7),'2-2-1'!AA7,IF(ISNUMBER('2-2-1'!Z7),'2-2-1'!Z7,"XXX")))))))))))</f>
        <v>4.1226400000000005</v>
      </c>
      <c r="K7" s="176">
        <f>IF(ISNUMBER('2-2-2'!K7),'2-2-2'!K7,IF(ISNUMBER('2-2-2'!L7),'2-2-2'!L7,IF(ISNUMBER('2-2-2'!J7),'2-2-2'!J7,IF(ISNUMBER('2-2-2'!M7),'2-2-2'!M7,"XXX"))))</f>
        <v>0.48857142857142855</v>
      </c>
      <c r="L7" s="176">
        <f>IF(ISNUMBER('2-3-1'!S7), '2-3-1'!S7, IF(ISNUMBER('2-3-1'!T7), '2-3-1'!T7, IF(ISNUMBER('2-3-1'!R7), '2-3-1'!R7, IF(ISNUMBER('2-3-1'!U7), '2-3-1'!U7, IF(ISNUMBER('2-3-1'!Q7), '2-3-1'!Q7, IF(ISNUMBER('2-3-1'!V7), '2-3-1'!V7, IF(ISNUMBER('2-3-1'!P7), '2-3-1'!P7, "XXX")))))))</f>
        <v>5.5911865199999999</v>
      </c>
      <c r="M7" s="176">
        <f>IF(ISNUMBER('2-3-2'!S7), '2-3-2'!S7, IF(ISNUMBER('2-3-2'!T7), '2-3-2'!T7, IF(ISNUMBER('2-3-2'!R7), '2-3-2'!R7, IF(ISNUMBER('2-3-2'!U7), '2-3-2'!U7, IF(ISNUMBER('2-3-2'!Q7), '2-3-2'!Q7, IF(ISNUMBER('2-3-2'!V7), '2-3-2'!V7, IF(ISNUMBER('2-3-2'!P7), '2-3-2'!P7, "XXX")))))))</f>
        <v>29.568614960000001</v>
      </c>
      <c r="N7" s="176" t="str">
        <f>IF(ISNUMBER('2-4-1'!Y7),'2-4-1'!Y7,IF(ISNUMBER('2-4-1'!X7),'2-4-1'!X7,IF(ISNUMBER('2-4-1'!Z7),'2-4-1'!Z7,IF(ISNUMBER('2-4-1'!W7),'2-4-1'!W7,IF(ISNUMBER('2-4-1'!V7),'2-4-1'!V7,'2019'!N7)))))</f>
        <v>XXX</v>
      </c>
      <c r="O7" s="176">
        <f>IF(ISNUMBER('2-4-2'!G7), '2-4-2'!G7, IF(ISNUMBER('2-4-2'!H7), '2-4-2'!H7, IF(ISNUMBER('2-4-2'!F7), '2-4-2'!F7, IF(ISNUMBER('2-4-2'!I7), '2-4-2'!I7, IF(ISNUMBER('2-4-2'!E7), '2-4-2'!E7, IF(ISNUMBER('2-4-2'!J7), '2-4-2'!J7, IF(ISNUMBER('2-4-2'!D7), '2-4-2'!D7, IF(ISNUMBER('2-4-2'!K7), '2-4-2'!K7, IF(ISNUMBER('2-4-2'!C7), '2-4-2'!C7, IF(ISNUMBER('2-4-2'!L7), '2-4-2'!L7, IF(ISNUMBER('2-4-2'!M7), '2-4-2'!M7,"XXX")))))))))))</f>
        <v>89.3</v>
      </c>
      <c r="P7" s="176">
        <f>IF(ISNUMBER('2-5-1'!H239), '2-5-1'!H239, "XXX")</f>
        <v>0.6628923892974854</v>
      </c>
      <c r="Q7" s="176">
        <f>IF(ISNUMBER('2-5-2'!D7), '2-5-2'!D7, IF(ISNUMBER('2-5-2'!E7), '2-5-2'!E7, IF(ISNUMBER('2-5-2'!F7), '2-5-2'!F7, IF(ISNUMBER('2-5-2'!G7), '2-5-2'!G7, IF(ISNUMBER('2-5-2'!H7), '2-5-2'!H7, IF(ISNUMBER('2-5-2'!I7), '2-5-2'!I7, IF(ISNUMBER('2-5-2'!J7), '2-5-2'!J7, "XXX")))))))</f>
        <v>45.3</v>
      </c>
      <c r="R7" s="176">
        <f>IF(ISNUMBER('2-6-1'!G7), '2-6-1'!G7, IF(ISNUMBER('2-6-1'!H7), '2-6-1'!H7, IF(ISNUMBER('2-6-1'!F7), '2-6-1'!F7, IF(ISNUMBER('2-6-1'!I7), '2-6-1'!I7, IF(ISNUMBER('2-6-1'!E7), '2-6-1'!E7, IF(ISNUMBER('2-6-1'!J7), '2-6-1'!J7, IF(ISNUMBER('2-6-1'!D7), '2-6-1'!D7, IF(ISNUMBER('2-6-1'!K7), '2-6-1'!K7, IF(ISNUMBER('2-6-1'!L7), '2-6-1'!L7, "XXX")))))))))</f>
        <v>75.197850000000003</v>
      </c>
      <c r="S7" s="176">
        <f>IF(ISNUMBER('2-6-2'!H7), '2-6-2'!H7, IF(ISNUMBER('2-6-2'!I7), '2-6-2'!I7, IF(ISNUMBER('2-6-2'!G7), '2-6-2'!G7, IF(ISNUMBER('2-6-2'!J7), '2-6-2'!J7, IF(ISNUMBER('2-6-2'!F7), '2-6-2'!F7, IF(ISNUMBER('2-6-2'!K7), '2-6-2'!K7, IF(ISNUMBER('2-6-2'!E7), '2-6-2'!E7, IF(ISNUMBER('2-6-2'!L7), '2-6-2'!L7, IF(ISNUMBER('2-6-2'!D7), '2-6-2'!D7, IF(ISNUMBER('2-6-2'!M7), '2-6-2'!M7, "XXX"))))))))))</f>
        <v>0.33</v>
      </c>
      <c r="T7" s="176">
        <f>IF(ISNUMBER('2-7-1'!K7), '2-7-1'!K7, IF(ISNUMBER('2-7-1'!L7), '2-7-1'!L7, IF(ISNUMBER('2-7-1'!J7), '2-7-1'!J7, IF(ISNUMBER('2-7-1'!M7), '2-7-1'!M7, "XXX"))))</f>
        <v>0.47428571428571425</v>
      </c>
      <c r="U7" s="176">
        <f>IF(ISNUMBER('2-7-2'!K7), '2-7-2'!K7, IF(ISNUMBER('2-7-2'!L7), '2-7-2'!L7, IF(ISNUMBER('2-7-2'!J7), '2-7-2'!J7, IF(ISNUMBER('2-7-2'!M7), '2-7-2'!M7, "XXX"))))</f>
        <v>0.33857142857142858</v>
      </c>
      <c r="V7" s="176">
        <f>IF(ISNUMBER('2-8-1'!K7), '2-8-1'!K7, IF(ISNUMBER('2-8-1'!L7), '2-8-1'!L7, IF(ISNUMBER('2-8-1'!J7), '2-8-1'!J7, IF(ISNUMBER('2-8-1'!M7), '2-8-1'!M7, "XXX"))))</f>
        <v>0.42571428571428571</v>
      </c>
      <c r="W7" s="176">
        <f>IF(ISNUMBER('2-8-2'!K7), '2-8-2'!K7, IF(ISNUMBER('2-8-2'!L7), '2-8-2'!L7, IF(ISNUMBER('2-8-2'!J7), '2-8-2'!J7, IF(ISNUMBER('2-8-2'!M7), '2-8-2'!M7, "XXX"))))</f>
        <v>0.35571428571428576</v>
      </c>
      <c r="X7" s="176">
        <f>IF(ISNUMBER('3-1'!L6), '3-1'!L6, "XXX")</f>
        <v>0.76200000000000001</v>
      </c>
      <c r="Y7" s="223">
        <f>'3-2'!T6</f>
        <v>0.53283023799999996</v>
      </c>
    </row>
    <row r="8" spans="1:25" ht="15.75" customHeight="1" x14ac:dyDescent="0.25">
      <c r="A8" s="19" t="s">
        <v>17</v>
      </c>
      <c r="B8" s="166" t="s">
        <v>17</v>
      </c>
      <c r="C8" s="175">
        <f>IF(ISNUMBER('1-1'!K8),'1-1'!K8, "XXX")</f>
        <v>6.9</v>
      </c>
      <c r="D8" s="175" t="str">
        <f>IF(UCDP!AB8, UCDP!AB8, "0.0")</f>
        <v>0.0</v>
      </c>
      <c r="E8" s="176">
        <f>IF(ISNUMBER('1-3'!L8), '1-3'!L8, IF(ISNUMBER('1-3'!M8), '1-3'!M8, IF(ISNUMBER('1-3'!P8), '1-3'!P8, IF(ISNUMBER('1-3'!Q8), '1-3'!Q8, "XXX"))))</f>
        <v>86.333333333333329</v>
      </c>
      <c r="F8" s="176">
        <f>IF(ISNUMBER('1-4'!AR8),'1-4'!AR8, IF(ISNUMBER('1-4'!AS8),'1-4'!AS8, IF(ISNUMBER('1-4'!AT8),'1-4'!AT8, IF(ISNUMBER('1-4'!AU8),'1-4'!AU8, IF(ISNUMBER('1-4'!AV8),'1-4'!AV8, "XXX")))))</f>
        <v>3</v>
      </c>
      <c r="G8" s="176">
        <f>IF(ISNUMBER('1-5'!K7),'1-5'!K7, "XXX")</f>
        <v>7</v>
      </c>
      <c r="H8" s="176">
        <f>IF(ISNUMBER('2-1-1'!K8), '2-1-1'!K8, IF(ISNUMBER('2-1-1'!L8), '2-1-1'!L8, IF(ISNUMBER('2-1-1'!M8), '2-1-1'!M8, "XXX")))</f>
        <v>0.53857142857142859</v>
      </c>
      <c r="I8" s="176">
        <f>IF(ISNUMBER('2-1-2'!F7),'2-1-2'!F7, "XXX")</f>
        <v>0.39224999999999999</v>
      </c>
      <c r="J8" s="176">
        <f>IF(ISNUMBER('2-2-1'!AF8),'2-2-1'!AF8,IF(ISNUMBER('2-2-1'!AG8),'2-2-1'!AG8,IF(ISNUMBER('2-2-1'!AE8),'2-2-1'!AE8,IF(ISNUMBER('2-2-1'!AH8),'2-2-1'!AH8,IF(ISNUMBER('2-2-1'!AD8),'2-2-1'!AD8,IF(ISNUMBER('2-2-1'!AI8),'2-2-1'!AI8,IF(ISNUMBER('2-2-1'!AC8),'2-2-1'!AC8,IF(ISNUMBER('2-2-1'!AJ8),'2-2-1'!AJ8,IF(ISNUMBER('2-2-1'!AB8),'2-2-1'!AB8,IF(ISNUMBER('2-2-1'!AA8),'2-2-1'!AA8,IF(ISNUMBER('2-2-1'!Z8),'2-2-1'!Z8,"XXX")))))))))))</f>
        <v>1.97868</v>
      </c>
      <c r="K8" s="176">
        <f>IF(ISNUMBER('2-2-2'!K8),'2-2-2'!K8,IF(ISNUMBER('2-2-2'!L8),'2-2-2'!L8,IF(ISNUMBER('2-2-2'!J8),'2-2-2'!J8,IF(ISNUMBER('2-2-2'!M8),'2-2-2'!M8,"XXX"))))</f>
        <v>0.58714285714285719</v>
      </c>
      <c r="L8" s="176">
        <f>IF(ISNUMBER('2-3-1'!S8), '2-3-1'!S8, IF(ISNUMBER('2-3-1'!T8), '2-3-1'!T8, IF(ISNUMBER('2-3-1'!R8), '2-3-1'!R8, IF(ISNUMBER('2-3-1'!U8), '2-3-1'!U8, IF(ISNUMBER('2-3-1'!Q8), '2-3-1'!Q8, IF(ISNUMBER('2-3-1'!V8), '2-3-1'!V8, IF(ISNUMBER('2-3-1'!P8), '2-3-1'!P8, "XXX")))))))</f>
        <v>1.6373446</v>
      </c>
      <c r="M8" s="176">
        <f>IF(ISNUMBER('2-3-2'!S8), '2-3-2'!S8, IF(ISNUMBER('2-3-2'!T8), '2-3-2'!T8, IF(ISNUMBER('2-3-2'!R8), '2-3-2'!R8, IF(ISNUMBER('2-3-2'!U8), '2-3-2'!U8, IF(ISNUMBER('2-3-2'!Q8), '2-3-2'!Q8, IF(ISNUMBER('2-3-2'!V8), '2-3-2'!V8, IF(ISNUMBER('2-3-2'!P8), '2-3-2'!P8, "XXX")))))))</f>
        <v>80.646881100000002</v>
      </c>
      <c r="N8" s="176">
        <f>IF(ISNUMBER('2-4-1'!Y8),'2-4-1'!Y8,IF(ISNUMBER('2-4-1'!X8),'2-4-1'!X8,IF(ISNUMBER('2-4-1'!Z8),'2-4-1'!Z8,IF(ISNUMBER('2-4-1'!W8),'2-4-1'!W8,IF(ISNUMBER('2-4-1'!V8),'2-4-1'!V8,'2019'!N8)))))</f>
        <v>7.6</v>
      </c>
      <c r="O8" s="176">
        <f>IF(ISNUMBER('2-4-2'!G8), '2-4-2'!G8, IF(ISNUMBER('2-4-2'!H8), '2-4-2'!H8, IF(ISNUMBER('2-4-2'!F8), '2-4-2'!F8, IF(ISNUMBER('2-4-2'!I8), '2-4-2'!I8, IF(ISNUMBER('2-4-2'!E8), '2-4-2'!E8, IF(ISNUMBER('2-4-2'!J8), '2-4-2'!J8, IF(ISNUMBER('2-4-2'!D8), '2-4-2'!D8, IF(ISNUMBER('2-4-2'!K8), '2-4-2'!K8, IF(ISNUMBER('2-4-2'!C8), '2-4-2'!C8, IF(ISNUMBER('2-4-2'!L8), '2-4-2'!L8, IF(ISNUMBER('2-4-2'!M8), '2-4-2'!M8,"XXX")))))))))))</f>
        <v>68.5</v>
      </c>
      <c r="P8" s="176">
        <f>IF(ISNUMBER('2-5-1'!H240), '2-5-1'!H240, "XXX")</f>
        <v>0.30552608966827394</v>
      </c>
      <c r="Q8" s="176">
        <f>IF(ISNUMBER('2-5-2'!D8), '2-5-2'!D8, IF(ISNUMBER('2-5-2'!E8), '2-5-2'!E8, IF(ISNUMBER('2-5-2'!F8), '2-5-2'!F8, IF(ISNUMBER('2-5-2'!G8), '2-5-2'!G8, IF(ISNUMBER('2-5-2'!H8), '2-5-2'!H8, IF(ISNUMBER('2-5-2'!I8), '2-5-2'!I8, IF(ISNUMBER('2-5-2'!J8), '2-5-2'!J8, "XXX")))))))</f>
        <v>16.2</v>
      </c>
      <c r="R8" s="176">
        <f>IF(ISNUMBER('2-6-1'!G8), '2-6-1'!G8, IF(ISNUMBER('2-6-1'!H8), '2-6-1'!H8, IF(ISNUMBER('2-6-1'!F8), '2-6-1'!F8, IF(ISNUMBER('2-6-1'!I8), '2-6-1'!I8, IF(ISNUMBER('2-6-1'!E8), '2-6-1'!E8, IF(ISNUMBER('2-6-1'!J8), '2-6-1'!J8, IF(ISNUMBER('2-6-1'!D8), '2-6-1'!D8, IF(ISNUMBER('2-6-1'!K8), '2-6-1'!K8, IF(ISNUMBER('2-6-1'!L8), '2-6-1'!L8, "XXX")))))))))</f>
        <v>58.050220000000003</v>
      </c>
      <c r="S8" s="176">
        <f>IF(ISNUMBER('2-6-2'!H8), '2-6-2'!H8, IF(ISNUMBER('2-6-2'!I8), '2-6-2'!I8, IF(ISNUMBER('2-6-2'!G8), '2-6-2'!G8, IF(ISNUMBER('2-6-2'!J8), '2-6-2'!J8, IF(ISNUMBER('2-6-2'!F8), '2-6-2'!F8, IF(ISNUMBER('2-6-2'!K8), '2-6-2'!K8, IF(ISNUMBER('2-6-2'!E8), '2-6-2'!E8, IF(ISNUMBER('2-6-2'!L8), '2-6-2'!L8, IF(ISNUMBER('2-6-2'!D8), '2-6-2'!D8, IF(ISNUMBER('2-6-2'!M8), '2-6-2'!M8, "XXX"))))))))))</f>
        <v>0.36</v>
      </c>
      <c r="T8" s="176">
        <f>IF(ISNUMBER('2-7-1'!K8), '2-7-1'!K8, IF(ISNUMBER('2-7-1'!L8), '2-7-1'!L8, IF(ISNUMBER('2-7-1'!J8), '2-7-1'!J8, IF(ISNUMBER('2-7-1'!M8), '2-7-1'!M8, "XXX"))))</f>
        <v>0.59142857142857141</v>
      </c>
      <c r="U8" s="176">
        <f>IF(ISNUMBER('2-7-2'!K8), '2-7-2'!K8, IF(ISNUMBER('2-7-2'!L8), '2-7-2'!L8, IF(ISNUMBER('2-7-2'!J8), '2-7-2'!J8, IF(ISNUMBER('2-7-2'!M8), '2-7-2'!M8, "XXX"))))</f>
        <v>0.48142857142857143</v>
      </c>
      <c r="V8" s="176">
        <f>IF(ISNUMBER('2-8-1'!K8), '2-8-1'!K8, IF(ISNUMBER('2-8-1'!L8), '2-8-1'!L8, IF(ISNUMBER('2-8-1'!J8), '2-8-1'!J8, IF(ISNUMBER('2-8-1'!M8), '2-8-1'!M8, "XXX"))))</f>
        <v>0.69285714285714284</v>
      </c>
      <c r="W8" s="176">
        <f>IF(ISNUMBER('2-8-2'!K8), '2-8-2'!K8, IF(ISNUMBER('2-8-2'!L8), '2-8-2'!L8, IF(ISNUMBER('2-8-2'!J8), '2-8-2'!J8, IF(ISNUMBER('2-8-2'!M8), '2-8-2'!M8, "XXX"))))</f>
        <v>0.51571428571428568</v>
      </c>
      <c r="X8" s="176">
        <f>IF(ISNUMBER('3-1'!L7), '3-1'!L7, "XXX")</f>
        <v>0.35699999999999998</v>
      </c>
      <c r="Y8" s="223">
        <f>'3-2'!T7</f>
        <v>-0.51968514899999996</v>
      </c>
    </row>
    <row r="9" spans="1:25" ht="15.75" customHeight="1" x14ac:dyDescent="0.25">
      <c r="A9" s="19" t="s">
        <v>18</v>
      </c>
      <c r="B9" s="166" t="s">
        <v>18</v>
      </c>
      <c r="C9" s="175">
        <f>IF(ISNUMBER('1-1'!K9),'1-1'!K9, "XXX")</f>
        <v>1</v>
      </c>
      <c r="D9" s="175" t="str">
        <f>IF(UCDP!AB9, UCDP!AB9, "0.0")</f>
        <v>0.0</v>
      </c>
      <c r="E9" s="176">
        <f>IF(ISNUMBER('1-3'!L9), '1-3'!L9, IF(ISNUMBER('1-3'!M9), '1-3'!M9, IF(ISNUMBER('1-3'!P9), '1-3'!P9, IF(ISNUMBER('1-3'!Q9), '1-3'!Q9, "XXX"))))</f>
        <v>93.500000000000014</v>
      </c>
      <c r="F9" s="176">
        <f>IF(ISNUMBER('1-4'!AR9),'1-4'!AR9, IF(ISNUMBER('1-4'!AS9),'1-4'!AS9, IF(ISNUMBER('1-4'!AT9),'1-4'!AT9, IF(ISNUMBER('1-4'!AU9),'1-4'!AU9, IF(ISNUMBER('1-4'!AV9),'1-4'!AV9, "XXX")))))</f>
        <v>2</v>
      </c>
      <c r="G9" s="176">
        <f>IF(ISNUMBER('1-5'!K8),'1-5'!K8, "XXX")</f>
        <v>2.5</v>
      </c>
      <c r="H9" s="176">
        <f>IF(ISNUMBER('2-1-1'!K9), '2-1-1'!K9, IF(ISNUMBER('2-1-1'!L9), '2-1-1'!L9, IF(ISNUMBER('2-1-1'!M9), '2-1-1'!M9, "XXX")))</f>
        <v>0.80714285714285716</v>
      </c>
      <c r="I9" s="176">
        <f>IF(ISNUMBER('2-1-2'!F8),'2-1-2'!F8, "XXX")</f>
        <v>0.76458999999999999</v>
      </c>
      <c r="J9" s="176">
        <f>IF(ISNUMBER('2-2-1'!AF9),'2-2-1'!AF9,IF(ISNUMBER('2-2-1'!AG9),'2-2-1'!AG9,IF(ISNUMBER('2-2-1'!AE9),'2-2-1'!AE9,IF(ISNUMBER('2-2-1'!AH9),'2-2-1'!AH9,IF(ISNUMBER('2-2-1'!AD9),'2-2-1'!AD9,IF(ISNUMBER('2-2-1'!AI9),'2-2-1'!AI9,IF(ISNUMBER('2-2-1'!AC9),'2-2-1'!AC9,IF(ISNUMBER('2-2-1'!AJ9),'2-2-1'!AJ9,IF(ISNUMBER('2-2-1'!AB9),'2-2-1'!AB9,IF(ISNUMBER('2-2-1'!AA9),'2-2-1'!AA9,IF(ISNUMBER('2-2-1'!Z9),'2-2-1'!Z9,"XXX")))))))))))</f>
        <v>3.3094399999999999</v>
      </c>
      <c r="K9" s="176">
        <f>IF(ISNUMBER('2-2-2'!K9),'2-2-2'!K9,IF(ISNUMBER('2-2-2'!L9),'2-2-2'!L9,IF(ISNUMBER('2-2-2'!J9),'2-2-2'!J9,IF(ISNUMBER('2-2-2'!M9),'2-2-2'!M9,"XXX"))))</f>
        <v>0.78428571428571436</v>
      </c>
      <c r="L9" s="176">
        <f>IF(ISNUMBER('2-3-1'!S9), '2-3-1'!S9, IF(ISNUMBER('2-3-1'!T9), '2-3-1'!T9, IF(ISNUMBER('2-3-1'!R9), '2-3-1'!R9, IF(ISNUMBER('2-3-1'!U9), '2-3-1'!U9, IF(ISNUMBER('2-3-1'!Q9), '2-3-1'!Q9, IF(ISNUMBER('2-3-1'!V9), '2-3-1'!V9, IF(ISNUMBER('2-3-1'!P9), '2-3-1'!P9, "XXX")))))))</f>
        <v>6.3380308200000002</v>
      </c>
      <c r="M9" s="176">
        <f>IF(ISNUMBER('2-3-2'!S9), '2-3-2'!S9, IF(ISNUMBER('2-3-2'!T9), '2-3-2'!T9, IF(ISNUMBER('2-3-2'!R9), '2-3-2'!R9, IF(ISNUMBER('2-3-2'!U9), '2-3-2'!U9, IF(ISNUMBER('2-3-2'!Q9), '2-3-2'!Q9, IF(ISNUMBER('2-3-2'!V9), '2-3-2'!V9, IF(ISNUMBER('2-3-2'!P9), '2-3-2'!P9, "XXX")))))))</f>
        <v>18.45708466</v>
      </c>
      <c r="N9" s="176">
        <f>IF(ISNUMBER('2-4-1'!Y9),'2-4-1'!Y9,IF(ISNUMBER('2-4-1'!X9),'2-4-1'!X9,IF(ISNUMBER('2-4-1'!Z9),'2-4-1'!Z9,IF(ISNUMBER('2-4-1'!W9),'2-4-1'!W9,IF(ISNUMBER('2-4-1'!V9),'2-4-1'!V9,'2019'!N9)))))</f>
        <v>18.794</v>
      </c>
      <c r="O9" s="176">
        <f>IF(ISNUMBER('2-4-2'!G9), '2-4-2'!G9, IF(ISNUMBER('2-4-2'!H9), '2-4-2'!H9, IF(ISNUMBER('2-4-2'!F9), '2-4-2'!F9, IF(ISNUMBER('2-4-2'!I9), '2-4-2'!I9, IF(ISNUMBER('2-4-2'!E9), '2-4-2'!E9, IF(ISNUMBER('2-4-2'!J9), '2-4-2'!J9, IF(ISNUMBER('2-4-2'!D9), '2-4-2'!D9, IF(ISNUMBER('2-4-2'!K9), '2-4-2'!K9, IF(ISNUMBER('2-4-2'!C9), '2-4-2'!C9, IF(ISNUMBER('2-4-2'!L9), '2-4-2'!L9, IF(ISNUMBER('2-4-2'!M9), '2-4-2'!M9,"XXX")))))))))))</f>
        <v>74.3</v>
      </c>
      <c r="P9" s="176" t="str">
        <f>IF(ISNUMBER('2-5-1'!H241), '2-5-1'!H241, "XXX")</f>
        <v>XXX</v>
      </c>
      <c r="Q9" s="176">
        <f>IF(ISNUMBER('2-5-2'!D9), '2-5-2'!D9, IF(ISNUMBER('2-5-2'!E9), '2-5-2'!E9, IF(ISNUMBER('2-5-2'!F9), '2-5-2'!F9, IF(ISNUMBER('2-5-2'!G9), '2-5-2'!G9, IF(ISNUMBER('2-5-2'!H9), '2-5-2'!H9, IF(ISNUMBER('2-5-2'!I9), '2-5-2'!I9, IF(ISNUMBER('2-5-2'!J9), '2-5-2'!J9, "XXX")))))))</f>
        <v>53</v>
      </c>
      <c r="R9" s="176">
        <f>IF(ISNUMBER('2-6-1'!G9), '2-6-1'!G9, IF(ISNUMBER('2-6-1'!H9), '2-6-1'!H9, IF(ISNUMBER('2-6-1'!F9), '2-6-1'!F9, IF(ISNUMBER('2-6-1'!I9), '2-6-1'!I9, IF(ISNUMBER('2-6-1'!E9), '2-6-1'!E9, IF(ISNUMBER('2-6-1'!J9), '2-6-1'!J9, IF(ISNUMBER('2-6-1'!D9), '2-6-1'!D9, IF(ISNUMBER('2-6-1'!K9), '2-6-1'!K9, IF(ISNUMBER('2-6-1'!L9), '2-6-1'!L9, "XXX")))))))))</f>
        <v>82.950450000000004</v>
      </c>
      <c r="S9" s="176">
        <f>IF(ISNUMBER('2-6-2'!H9), '2-6-2'!H9, IF(ISNUMBER('2-6-2'!I9), '2-6-2'!I9, IF(ISNUMBER('2-6-2'!G9), '2-6-2'!G9, IF(ISNUMBER('2-6-2'!J9), '2-6-2'!J9, IF(ISNUMBER('2-6-2'!F9), '2-6-2'!F9, IF(ISNUMBER('2-6-2'!K9), '2-6-2'!K9, IF(ISNUMBER('2-6-2'!E9), '2-6-2'!E9, IF(ISNUMBER('2-6-2'!L9), '2-6-2'!L9, IF(ISNUMBER('2-6-2'!D9), '2-6-2'!D9, IF(ISNUMBER('2-6-2'!M9), '2-6-2'!M9, "XXX"))))))))))</f>
        <v>0</v>
      </c>
      <c r="T9" s="176">
        <f>IF(ISNUMBER('2-7-1'!K9), '2-7-1'!K9, IF(ISNUMBER('2-7-1'!L9), '2-7-1'!L9, IF(ISNUMBER('2-7-1'!J9), '2-7-1'!J9, IF(ISNUMBER('2-7-1'!M9), '2-7-1'!M9, "XXX"))))</f>
        <v>0.8342857142857143</v>
      </c>
      <c r="U9" s="176">
        <f>IF(ISNUMBER('2-7-2'!K9), '2-7-2'!K9, IF(ISNUMBER('2-7-2'!L9), '2-7-2'!L9, IF(ISNUMBER('2-7-2'!J9), '2-7-2'!J9, IF(ISNUMBER('2-7-2'!M9), '2-7-2'!M9, "XXX"))))</f>
        <v>0.76142857142857145</v>
      </c>
      <c r="V9" s="176">
        <f>IF(ISNUMBER('2-8-1'!K9), '2-8-1'!K9, IF(ISNUMBER('2-8-1'!L9), '2-8-1'!L9, IF(ISNUMBER('2-8-1'!J9), '2-8-1'!J9, IF(ISNUMBER('2-8-1'!M9), '2-8-1'!M9, "XXX"))))</f>
        <v>0.70000000000000007</v>
      </c>
      <c r="W9" s="176">
        <f>IF(ISNUMBER('2-8-2'!K9), '2-8-2'!K9, IF(ISNUMBER('2-8-2'!L9), '2-8-2'!L9, IF(ISNUMBER('2-8-2'!J9), '2-8-2'!J9, IF(ISNUMBER('2-8-2'!M9), '2-8-2'!M9, "XXX"))))</f>
        <v>0.60285714285714287</v>
      </c>
      <c r="X9" s="176">
        <f>IF(ISNUMBER('3-1'!L8), '3-1'!L8, "XXX")</f>
        <v>0.88700000000000001</v>
      </c>
      <c r="Y9" s="223">
        <f>'3-2'!T8</f>
        <v>1.377740145</v>
      </c>
    </row>
    <row r="10" spans="1:25" ht="15.75" customHeight="1" x14ac:dyDescent="0.25">
      <c r="A10" s="19" t="s">
        <v>19</v>
      </c>
      <c r="B10" s="166" t="s">
        <v>19</v>
      </c>
      <c r="C10" s="175">
        <f>IF(ISNUMBER('1-1'!K10),'1-1'!K10, "XXX")</f>
        <v>1.4</v>
      </c>
      <c r="D10" s="175" t="str">
        <f>IF(UCDP!AB10, UCDP!AB10, "0.0")</f>
        <v>0.0</v>
      </c>
      <c r="E10" s="176">
        <f>IF(ISNUMBER('1-3'!L10), '1-3'!L10, IF(ISNUMBER('1-3'!M10), '1-3'!M10, IF(ISNUMBER('1-3'!P10), '1-3'!P10, IF(ISNUMBER('1-3'!Q10), '1-3'!Q10, "XXX"))))</f>
        <v>97.833333333333343</v>
      </c>
      <c r="F10" s="176">
        <f>IF(ISNUMBER('1-4'!AR10),'1-4'!AR10, IF(ISNUMBER('1-4'!AS10),'1-4'!AS10, IF(ISNUMBER('1-4'!AT10),'1-4'!AT10, IF(ISNUMBER('1-4'!AU10),'1-4'!AU10, IF(ISNUMBER('1-4'!AV10),'1-4'!AV10, "XXX")))))</f>
        <v>1</v>
      </c>
      <c r="G10" s="176">
        <f>IF(ISNUMBER('1-5'!K9),'1-5'!K9, "XXX")</f>
        <v>1.4</v>
      </c>
      <c r="H10" s="176">
        <f>IF(ISNUMBER('2-1-1'!K10), '2-1-1'!K10, IF(ISNUMBER('2-1-1'!L10), '2-1-1'!L10, IF(ISNUMBER('2-1-1'!M10), '2-1-1'!M10, "XXX")))</f>
        <v>0.82428571428571418</v>
      </c>
      <c r="I10" s="176">
        <f>IF(ISNUMBER('2-1-2'!F9),'2-1-2'!F9, "XXX")</f>
        <v>0.70981000000000005</v>
      </c>
      <c r="J10" s="176">
        <f>IF(ISNUMBER('2-2-1'!AF10),'2-2-1'!AF10,IF(ISNUMBER('2-2-1'!AG10),'2-2-1'!AG10,IF(ISNUMBER('2-2-1'!AE10),'2-2-1'!AE10,IF(ISNUMBER('2-2-1'!AH10),'2-2-1'!AH10,IF(ISNUMBER('2-2-1'!AD10),'2-2-1'!AD10,IF(ISNUMBER('2-2-1'!AI10),'2-2-1'!AI10,IF(ISNUMBER('2-2-1'!AC10),'2-2-1'!AC10,IF(ISNUMBER('2-2-1'!AJ10),'2-2-1'!AJ10,IF(ISNUMBER('2-2-1'!AB10),'2-2-1'!AB10,IF(ISNUMBER('2-2-1'!AA10),'2-2-1'!AA10,IF(ISNUMBER('2-2-1'!Z10),'2-2-1'!Z10,"XXX")))))))))))</f>
        <v>3.0799799999999999</v>
      </c>
      <c r="K10" s="176">
        <f>IF(ISNUMBER('2-2-2'!K10),'2-2-2'!K10,IF(ISNUMBER('2-2-2'!L10),'2-2-2'!L10,IF(ISNUMBER('2-2-2'!J10),'2-2-2'!J10,IF(ISNUMBER('2-2-2'!M10),'2-2-2'!M10,"XXX"))))</f>
        <v>0.69714285714285718</v>
      </c>
      <c r="L10" s="176">
        <f>IF(ISNUMBER('2-3-1'!S10), '2-3-1'!S10, IF(ISNUMBER('2-3-1'!T10), '2-3-1'!T10, IF(ISNUMBER('2-3-1'!R10), '2-3-1'!R10, IF(ISNUMBER('2-3-1'!U10), '2-3-1'!U10, IF(ISNUMBER('2-3-1'!Q10), '2-3-1'!Q10, IF(ISNUMBER('2-3-1'!V10), '2-3-1'!V10, IF(ISNUMBER('2-3-1'!P10), '2-3-1'!P10, "XXX")))))))</f>
        <v>7.4908599899999997</v>
      </c>
      <c r="M10" s="176">
        <f>IF(ISNUMBER('2-3-2'!S10), '2-3-2'!S10, IF(ISNUMBER('2-3-2'!T10), '2-3-2'!T10, IF(ISNUMBER('2-3-2'!R10), '2-3-2'!R10, IF(ISNUMBER('2-3-2'!U10), '2-3-2'!U10, IF(ISNUMBER('2-3-2'!Q10), '2-3-2'!Q10, IF(ISNUMBER('2-3-2'!V10), '2-3-2'!V10, IF(ISNUMBER('2-3-2'!P10), '2-3-2'!P10, "XXX")))))))</f>
        <v>19.243352890000001</v>
      </c>
      <c r="N10" s="176">
        <f>IF(ISNUMBER('2-4-1'!Y10),'2-4-1'!Y10,IF(ISNUMBER('2-4-1'!X10),'2-4-1'!X10,IF(ISNUMBER('2-4-1'!Z10),'2-4-1'!Z10,IF(ISNUMBER('2-4-1'!W10),'2-4-1'!W10,IF(ISNUMBER('2-4-1'!V10),'2-4-1'!V10,'2019'!N10)))))</f>
        <v>28.03</v>
      </c>
      <c r="O10" s="176">
        <f>IF(ISNUMBER('2-4-2'!G10), '2-4-2'!G10, IF(ISNUMBER('2-4-2'!H10), '2-4-2'!H10, IF(ISNUMBER('2-4-2'!F10), '2-4-2'!F10, IF(ISNUMBER('2-4-2'!I10), '2-4-2'!I10, IF(ISNUMBER('2-4-2'!E10), '2-4-2'!E10, IF(ISNUMBER('2-4-2'!J10), '2-4-2'!J10, IF(ISNUMBER('2-4-2'!D10), '2-4-2'!D10, IF(ISNUMBER('2-4-2'!K10), '2-4-2'!K10, IF(ISNUMBER('2-4-2'!C10), '2-4-2'!C10, IF(ISNUMBER('2-4-2'!L10), '2-4-2'!L10, IF(ISNUMBER('2-4-2'!M10), '2-4-2'!M10,"XXX")))))))))))</f>
        <v>100</v>
      </c>
      <c r="P10" s="176">
        <f>IF(ISNUMBER('2-5-1'!H242), '2-5-1'!H242, "XXX")</f>
        <v>1</v>
      </c>
      <c r="Q10" s="176">
        <f>IF(ISNUMBER('2-5-2'!D10), '2-5-2'!D10, IF(ISNUMBER('2-5-2'!E10), '2-5-2'!E10, IF(ISNUMBER('2-5-2'!F10), '2-5-2'!F10, IF(ISNUMBER('2-5-2'!G10), '2-5-2'!G10, IF(ISNUMBER('2-5-2'!H10), '2-5-2'!H10, IF(ISNUMBER('2-5-2'!I10), '2-5-2'!I10, IF(ISNUMBER('2-5-2'!J10), '2-5-2'!J10, "XXX")))))))</f>
        <v>93</v>
      </c>
      <c r="R10" s="176">
        <f>IF(ISNUMBER('2-6-1'!G10), '2-6-1'!G10, IF(ISNUMBER('2-6-1'!H10), '2-6-1'!H10, IF(ISNUMBER('2-6-1'!F10), '2-6-1'!F10, IF(ISNUMBER('2-6-1'!I10), '2-6-1'!I10, IF(ISNUMBER('2-6-1'!E10), '2-6-1'!E10, IF(ISNUMBER('2-6-1'!J10), '2-6-1'!J10, IF(ISNUMBER('2-6-1'!D10), '2-6-1'!D10, IF(ISNUMBER('2-6-1'!K10), '2-6-1'!K10, IF(ISNUMBER('2-6-1'!L10), '2-6-1'!L10, "XXX")))))))))</f>
        <v>87.279160000000005</v>
      </c>
      <c r="S10" s="176">
        <f>IF(ISNUMBER('2-6-2'!H10), '2-6-2'!H10, IF(ISNUMBER('2-6-2'!I10), '2-6-2'!I10, IF(ISNUMBER('2-6-2'!G10), '2-6-2'!G10, IF(ISNUMBER('2-6-2'!J10), '2-6-2'!J10, IF(ISNUMBER('2-6-2'!F10), '2-6-2'!F10, IF(ISNUMBER('2-6-2'!K10), '2-6-2'!K10, IF(ISNUMBER('2-6-2'!E10), '2-6-2'!E10, IF(ISNUMBER('2-6-2'!L10), '2-6-2'!L10, IF(ISNUMBER('2-6-2'!D10), '2-6-2'!D10, IF(ISNUMBER('2-6-2'!M10), '2-6-2'!M10, "XXX"))))))))))</f>
        <v>0</v>
      </c>
      <c r="T10" s="176">
        <f>IF(ISNUMBER('2-7-1'!K10), '2-7-1'!K10, IF(ISNUMBER('2-7-1'!L10), '2-7-1'!L10, IF(ISNUMBER('2-7-1'!J10), '2-7-1'!J10, IF(ISNUMBER('2-7-1'!M10), '2-7-1'!M10, "XXX"))))</f>
        <v>0.84142857142857141</v>
      </c>
      <c r="U10" s="176">
        <f>IF(ISNUMBER('2-7-2'!K10), '2-7-2'!K10, IF(ISNUMBER('2-7-2'!L10), '2-7-2'!L10, IF(ISNUMBER('2-7-2'!J10), '2-7-2'!J10, IF(ISNUMBER('2-7-2'!M10), '2-7-2'!M10, "XXX"))))</f>
        <v>0.68285714285714294</v>
      </c>
      <c r="V10" s="176">
        <f>IF(ISNUMBER('2-8-1'!K10), '2-8-1'!K10, IF(ISNUMBER('2-8-1'!L10), '2-8-1'!L10, IF(ISNUMBER('2-8-1'!J10), '2-8-1'!J10, IF(ISNUMBER('2-8-1'!M10), '2-8-1'!M10, "XXX"))))</f>
        <v>0.67999999999999994</v>
      </c>
      <c r="W10" s="176">
        <f>IF(ISNUMBER('2-8-2'!K10), '2-8-2'!K10, IF(ISNUMBER('2-8-2'!L10), '2-8-2'!L10, IF(ISNUMBER('2-8-2'!J10), '2-8-2'!J10, IF(ISNUMBER('2-8-2'!M10), '2-8-2'!M10, "XXX"))))</f>
        <v>0.62285714285714289</v>
      </c>
      <c r="X10" s="176">
        <f>IF(ISNUMBER('3-1'!L9), '3-1'!L9, "XXX")</f>
        <v>0.85399999999999998</v>
      </c>
      <c r="Y10" s="223">
        <f>'3-2'!T9</f>
        <v>1.361787796</v>
      </c>
    </row>
    <row r="11" spans="1:25" ht="15.75" customHeight="1" x14ac:dyDescent="0.25">
      <c r="A11" s="19" t="s">
        <v>20</v>
      </c>
      <c r="B11" s="166" t="s">
        <v>20</v>
      </c>
      <c r="C11" s="175">
        <f>IF(ISNUMBER('1-1'!K11),'1-1'!K11, "XXX")</f>
        <v>6.6</v>
      </c>
      <c r="D11" s="175" t="str">
        <f>IF(UCDP!AB11, UCDP!AB11, "0.0")</f>
        <v>0.0</v>
      </c>
      <c r="E11" s="176">
        <f>IF(ISNUMBER('1-3'!L11), '1-3'!L11, IF(ISNUMBER('1-3'!M11), '1-3'!M11, IF(ISNUMBER('1-3'!P11), '1-3'!P11, IF(ISNUMBER('1-3'!Q11), '1-3'!Q11, "XXX"))))</f>
        <v>88.000000000000014</v>
      </c>
      <c r="F11" s="176">
        <f>IF(ISNUMBER('1-4'!AR11),'1-4'!AR11, IF(ISNUMBER('1-4'!AS11),'1-4'!AS11, IF(ISNUMBER('1-4'!AT11),'1-4'!AT11, IF(ISNUMBER('1-4'!AU11),'1-4'!AU11, IF(ISNUMBER('1-4'!AV11),'1-4'!AV11, "XXX")))))</f>
        <v>3</v>
      </c>
      <c r="G11" s="176">
        <f>IF(ISNUMBER('1-5'!K10),'1-5'!K10, "XXX")</f>
        <v>8.6</v>
      </c>
      <c r="H11" s="176">
        <f>IF(ISNUMBER('2-1-1'!K11), '2-1-1'!K11, IF(ISNUMBER('2-1-1'!L11), '2-1-1'!L11, IF(ISNUMBER('2-1-1'!M11), '2-1-1'!M11, "XXX")))</f>
        <v>0.61428571428571421</v>
      </c>
      <c r="I11" s="176">
        <f>IF(ISNUMBER('2-1-2'!F10),'2-1-2'!F10, "XXX")</f>
        <v>0.48525000000000001</v>
      </c>
      <c r="J11" s="176" t="str">
        <f>IF(ISNUMBER('2-2-1'!AF11),'2-2-1'!AF11,IF(ISNUMBER('2-2-1'!AG11),'2-2-1'!AG11,IF(ISNUMBER('2-2-1'!AE11),'2-2-1'!AE11,IF(ISNUMBER('2-2-1'!AH11),'2-2-1'!AH11,IF(ISNUMBER('2-2-1'!AD11),'2-2-1'!AD11,IF(ISNUMBER('2-2-1'!AI11),'2-2-1'!AI11,IF(ISNUMBER('2-2-1'!AC11),'2-2-1'!AC11,IF(ISNUMBER('2-2-1'!AJ11),'2-2-1'!AJ11,IF(ISNUMBER('2-2-1'!AB11),'2-2-1'!AB11,IF(ISNUMBER('2-2-1'!AA11),'2-2-1'!AA11,IF(ISNUMBER('2-2-1'!Z11),'2-2-1'!Z11,"XXX")))))))))))</f>
        <v>XXX</v>
      </c>
      <c r="K11" s="176">
        <f>IF(ISNUMBER('2-2-2'!K11),'2-2-2'!K11,IF(ISNUMBER('2-2-2'!L11),'2-2-2'!L11,IF(ISNUMBER('2-2-2'!J11),'2-2-2'!J11,IF(ISNUMBER('2-2-2'!M11),'2-2-2'!M11,"XXX"))))</f>
        <v>0.54142857142857148</v>
      </c>
      <c r="L11" s="176">
        <f>IF(ISNUMBER('2-3-1'!S11), '2-3-1'!S11, IF(ISNUMBER('2-3-1'!T11), '2-3-1'!T11, IF(ISNUMBER('2-3-1'!R11), '2-3-1'!R11, IF(ISNUMBER('2-3-1'!U11), '2-3-1'!U11, IF(ISNUMBER('2-3-1'!Q11), '2-3-1'!Q11, IF(ISNUMBER('2-3-1'!V11), '2-3-1'!V11, IF(ISNUMBER('2-3-1'!P11), '2-3-1'!P11, "XXX")))))))</f>
        <v>1.1633974300000001</v>
      </c>
      <c r="M11" s="176">
        <f>IF(ISNUMBER('2-3-2'!S11), '2-3-2'!S11, IF(ISNUMBER('2-3-2'!T11), '2-3-2'!T11, IF(ISNUMBER('2-3-2'!R11), '2-3-2'!R11, IF(ISNUMBER('2-3-2'!U11), '2-3-2'!U11, IF(ISNUMBER('2-3-2'!Q11), '2-3-2'!Q11, IF(ISNUMBER('2-3-2'!V11), '2-3-2'!V11, IF(ISNUMBER('2-3-2'!P11), '2-3-2'!P11, "XXX")))))))</f>
        <v>70.670501709999996</v>
      </c>
      <c r="N11" s="176">
        <f>IF(ISNUMBER('2-4-1'!Y11),'2-4-1'!Y11,IF(ISNUMBER('2-4-1'!X11),'2-4-1'!X11,IF(ISNUMBER('2-4-1'!Z11),'2-4-1'!Z11,IF(ISNUMBER('2-4-1'!W11),'2-4-1'!W11,IF(ISNUMBER('2-4-1'!V11),'2-4-1'!V11,'2019'!N11)))))</f>
        <v>8.1652778825473096</v>
      </c>
      <c r="O11" s="176">
        <f>IF(ISNUMBER('2-4-2'!G11), '2-4-2'!G11, IF(ISNUMBER('2-4-2'!H11), '2-4-2'!H11, IF(ISNUMBER('2-4-2'!F11), '2-4-2'!F11, IF(ISNUMBER('2-4-2'!I11), '2-4-2'!I11, IF(ISNUMBER('2-4-2'!E11), '2-4-2'!E11, IF(ISNUMBER('2-4-2'!J11), '2-4-2'!J11, IF(ISNUMBER('2-4-2'!D11), '2-4-2'!D11, IF(ISNUMBER('2-4-2'!K11), '2-4-2'!K11, IF(ISNUMBER('2-4-2'!C11), '2-4-2'!C11, IF(ISNUMBER('2-4-2'!L11), '2-4-2'!L11, IF(ISNUMBER('2-4-2'!M11), '2-4-2'!M11,"XXX")))))))))))</f>
        <v>81.099999999999994</v>
      </c>
      <c r="P11" s="176">
        <f>IF(ISNUMBER('2-5-1'!H243), '2-5-1'!H243, "XXX")</f>
        <v>0.16821967363357543</v>
      </c>
      <c r="Q11" s="176">
        <f>IF(ISNUMBER('2-5-2'!D11), '2-5-2'!D11, IF(ISNUMBER('2-5-2'!E11), '2-5-2'!E11, IF(ISNUMBER('2-5-2'!F11), '2-5-2'!F11, IF(ISNUMBER('2-5-2'!G11), '2-5-2'!G11, IF(ISNUMBER('2-5-2'!H11), '2-5-2'!H11, IF(ISNUMBER('2-5-2'!I11), '2-5-2'!I11, IF(ISNUMBER('2-5-2'!J11), '2-5-2'!J11, "XXX")))))))</f>
        <v>12.6</v>
      </c>
      <c r="R11" s="176">
        <f>IF(ISNUMBER('2-6-1'!G11), '2-6-1'!G11, IF(ISNUMBER('2-6-1'!H11), '2-6-1'!H11, IF(ISNUMBER('2-6-1'!F11), '2-6-1'!F11, IF(ISNUMBER('2-6-1'!I11), '2-6-1'!I11, IF(ISNUMBER('2-6-1'!E11), '2-6-1'!E11, IF(ISNUMBER('2-6-1'!J11), '2-6-1'!J11, IF(ISNUMBER('2-6-1'!D11), '2-6-1'!D11, IF(ISNUMBER('2-6-1'!K11), '2-6-1'!K11, IF(ISNUMBER('2-6-1'!L11), '2-6-1'!L11, "XXX")))))))))</f>
        <v>31.814630000000001</v>
      </c>
      <c r="S11" s="176">
        <f>IF(ISNUMBER('2-6-2'!H11), '2-6-2'!H11, IF(ISNUMBER('2-6-2'!I11), '2-6-2'!I11, IF(ISNUMBER('2-6-2'!G11), '2-6-2'!G11, IF(ISNUMBER('2-6-2'!J11), '2-6-2'!J11, IF(ISNUMBER('2-6-2'!F11), '2-6-2'!F11, IF(ISNUMBER('2-6-2'!K11), '2-6-2'!K11, IF(ISNUMBER('2-6-2'!E11), '2-6-2'!E11, IF(ISNUMBER('2-6-2'!L11), '2-6-2'!L11, IF(ISNUMBER('2-6-2'!D11), '2-6-2'!D11, IF(ISNUMBER('2-6-2'!M11), '2-6-2'!M11, "XXX"))))))))))</f>
        <v>0.1</v>
      </c>
      <c r="T11" s="176">
        <f>IF(ISNUMBER('2-7-1'!K11), '2-7-1'!K11, IF(ISNUMBER('2-7-1'!L11), '2-7-1'!L11, IF(ISNUMBER('2-7-1'!J11), '2-7-1'!J11, IF(ISNUMBER('2-7-1'!M11), '2-7-1'!M11, "XXX"))))</f>
        <v>0.59857142857142864</v>
      </c>
      <c r="U11" s="176">
        <f>IF(ISNUMBER('2-7-2'!K11), '2-7-2'!K11, IF(ISNUMBER('2-7-2'!L11), '2-7-2'!L11, IF(ISNUMBER('2-7-2'!J11), '2-7-2'!J11, IF(ISNUMBER('2-7-2'!M11), '2-7-2'!M11, "XXX"))))</f>
        <v>0.53357142857142859</v>
      </c>
      <c r="V11" s="176">
        <f>IF(ISNUMBER('2-8-1'!K11), '2-8-1'!K11, IF(ISNUMBER('2-8-1'!L11), '2-8-1'!L11, IF(ISNUMBER('2-8-1'!J11), '2-8-1'!J11, IF(ISNUMBER('2-8-1'!M11), '2-8-1'!M11, "XXX"))))</f>
        <v>0.66714285714285715</v>
      </c>
      <c r="W11" s="176">
        <f>IF(ISNUMBER('2-8-2'!K11), '2-8-2'!K11, IF(ISNUMBER('2-8-2'!L11), '2-8-2'!L11, IF(ISNUMBER('2-8-2'!J11), '2-8-2'!J11, IF(ISNUMBER('2-8-2'!M11), '2-8-2'!M11, "XXX"))))</f>
        <v>0.58142857142857152</v>
      </c>
      <c r="X11" s="176">
        <f>IF(ISNUMBER('3-1'!L10), '3-1'!L10, "XXX")</f>
        <v>0.2</v>
      </c>
      <c r="Y11" s="223">
        <f>'3-2'!T10</f>
        <v>-1.4833483700000001</v>
      </c>
    </row>
    <row r="12" spans="1:25" ht="15.75" customHeight="1" x14ac:dyDescent="0.25">
      <c r="A12" s="19" t="s">
        <v>21</v>
      </c>
      <c r="B12" s="166" t="s">
        <v>21</v>
      </c>
      <c r="C12" s="175">
        <f>IF(ISNUMBER('1-1'!K12),'1-1'!K12, "XXX")</f>
        <v>5</v>
      </c>
      <c r="D12" s="175" t="str">
        <f>IF(UCDP!AB12, UCDP!AB12, "0.0")</f>
        <v>0.0</v>
      </c>
      <c r="E12" s="176">
        <f>IF(ISNUMBER('1-3'!L12), '1-3'!L12, IF(ISNUMBER('1-3'!M12), '1-3'!M12, IF(ISNUMBER('1-3'!P12), '1-3'!P12, IF(ISNUMBER('1-3'!Q12), '1-3'!Q12, "XXX"))))</f>
        <v>90.000000000000014</v>
      </c>
      <c r="F12" s="176">
        <f>IF(ISNUMBER('1-4'!AR12),'1-4'!AR12, IF(ISNUMBER('1-4'!AS12),'1-4'!AS12, IF(ISNUMBER('1-4'!AT12),'1-4'!AT12, IF(ISNUMBER('1-4'!AU12),'1-4'!AU12, IF(ISNUMBER('1-4'!AV12),'1-4'!AV12, "XXX")))))</f>
        <v>3</v>
      </c>
      <c r="G12" s="176">
        <f>IF(ISNUMBER('1-5'!K11),'1-5'!K11, "XXX")</f>
        <v>8.3000000000000007</v>
      </c>
      <c r="H12" s="176">
        <f>IF(ISNUMBER('2-1-1'!K12), '2-1-1'!K12, IF(ISNUMBER('2-1-1'!L12), '2-1-1'!L12, IF(ISNUMBER('2-1-1'!M12), '2-1-1'!M12, "XXX")))</f>
        <v>0.71571428571428564</v>
      </c>
      <c r="I12" s="176">
        <f>IF(ISNUMBER('2-1-2'!F11),'2-1-2'!F11, "XXX")</f>
        <v>0.7762</v>
      </c>
      <c r="J12" s="176">
        <f>IF(ISNUMBER('2-2-1'!AF12),'2-2-1'!AF12,IF(ISNUMBER('2-2-1'!AG12),'2-2-1'!AG12,IF(ISNUMBER('2-2-1'!AE12),'2-2-1'!AE12,IF(ISNUMBER('2-2-1'!AH12),'2-2-1'!AH12,IF(ISNUMBER('2-2-1'!AD12),'2-2-1'!AD12,IF(ISNUMBER('2-2-1'!AI12),'2-2-1'!AI12,IF(ISNUMBER('2-2-1'!AC12),'2-2-1'!AC12,IF(ISNUMBER('2-2-1'!AJ12),'2-2-1'!AJ12,IF(ISNUMBER('2-2-1'!AB12),'2-2-1'!AB12,IF(ISNUMBER('2-2-1'!AA12),'2-2-1'!AA12,IF(ISNUMBER('2-2-1'!Z12),'2-2-1'!Z12,"XXX")))))))))))</f>
        <v>2.0600700000000001</v>
      </c>
      <c r="K12" s="176">
        <f>IF(ISNUMBER('2-2-2'!K12),'2-2-2'!K12,IF(ISNUMBER('2-2-2'!L12),'2-2-2'!L12,IF(ISNUMBER('2-2-2'!J12),'2-2-2'!J12,IF(ISNUMBER('2-2-2'!M12),'2-2-2'!M12,"XXX"))))</f>
        <v>0.6785714285714286</v>
      </c>
      <c r="L12" s="176">
        <f>IF(ISNUMBER('2-3-1'!S12), '2-3-1'!S12, IF(ISNUMBER('2-3-1'!T12), '2-3-1'!T12, IF(ISNUMBER('2-3-1'!R12), '2-3-1'!R12, IF(ISNUMBER('2-3-1'!U12), '2-3-1'!U12, IF(ISNUMBER('2-3-1'!Q12), '2-3-1'!Q12, IF(ISNUMBER('2-3-1'!V12), '2-3-1'!V12, IF(ISNUMBER('2-3-1'!P12), '2-3-1'!P12, "XXX")))))))</f>
        <v>2.9826898599999998</v>
      </c>
      <c r="M12" s="176">
        <f>IF(ISNUMBER('2-3-2'!S12), '2-3-2'!S12, IF(ISNUMBER('2-3-2'!T12), '2-3-2'!T12, IF(ISNUMBER('2-3-2'!R12), '2-3-2'!R12, IF(ISNUMBER('2-3-2'!U12), '2-3-2'!U12, IF(ISNUMBER('2-3-2'!Q12), '2-3-2'!Q12, IF(ISNUMBER('2-3-2'!V12), '2-3-2'!V12, IF(ISNUMBER('2-3-2'!P12), '2-3-2'!P12, "XXX")))))))</f>
        <v>27.987857819999999</v>
      </c>
      <c r="N12" s="176">
        <f>IF(ISNUMBER('2-4-1'!Y12),'2-4-1'!Y12,IF(ISNUMBER('2-4-1'!X12),'2-4-1'!X12,IF(ISNUMBER('2-4-1'!Z12),'2-4-1'!Z12,IF(ISNUMBER('2-4-1'!W12),'2-4-1'!W12,IF(ISNUMBER('2-4-1'!V12),'2-4-1'!V12,'2019'!N12)))))</f>
        <v>6.3</v>
      </c>
      <c r="O12" s="176">
        <f>IF(ISNUMBER('2-4-2'!G12), '2-4-2'!G12, IF(ISNUMBER('2-4-2'!H12), '2-4-2'!H12, IF(ISNUMBER('2-4-2'!F12), '2-4-2'!F12, IF(ISNUMBER('2-4-2'!I12), '2-4-2'!I12, IF(ISNUMBER('2-4-2'!E12), '2-4-2'!E12, IF(ISNUMBER('2-4-2'!J12), '2-4-2'!J12, IF(ISNUMBER('2-4-2'!D12), '2-4-2'!D12, IF(ISNUMBER('2-4-2'!K12), '2-4-2'!K12, IF(ISNUMBER('2-4-2'!C12), '2-4-2'!C12, IF(ISNUMBER('2-4-2'!L12), '2-4-2'!L12, IF(ISNUMBER('2-4-2'!M12), '2-4-2'!M12,"XXX")))))))))))</f>
        <v>75.099999999999994</v>
      </c>
      <c r="P12" s="176" t="str">
        <f>IF(ISNUMBER('2-5-1'!H244), '2-5-1'!H244, "XXX")</f>
        <v>XXX</v>
      </c>
      <c r="Q12" s="176">
        <f>IF(ISNUMBER('2-5-2'!D12), '2-5-2'!D12, IF(ISNUMBER('2-5-2'!E12), '2-5-2'!E12, IF(ISNUMBER('2-5-2'!F12), '2-5-2'!F12, IF(ISNUMBER('2-5-2'!G12), '2-5-2'!G12, IF(ISNUMBER('2-5-2'!H12), '2-5-2'!H12, IF(ISNUMBER('2-5-2'!I12), '2-5-2'!I12, IF(ISNUMBER('2-5-2'!J12), '2-5-2'!J12, "XXX")))))))</f>
        <v>36.9</v>
      </c>
      <c r="R12" s="176">
        <f>IF(ISNUMBER('2-6-1'!G12), '2-6-1'!G12, IF(ISNUMBER('2-6-1'!H12), '2-6-1'!H12, IF(ISNUMBER('2-6-1'!F12), '2-6-1'!F12, IF(ISNUMBER('2-6-1'!I12), '2-6-1'!I12, IF(ISNUMBER('2-6-1'!E12), '2-6-1'!E12, IF(ISNUMBER('2-6-1'!J12), '2-6-1'!J12, IF(ISNUMBER('2-6-1'!D12), '2-6-1'!D12, IF(ISNUMBER('2-6-1'!K12), '2-6-1'!K12, IF(ISNUMBER('2-6-1'!L12), '2-6-1'!L12, "XXX")))))))))</f>
        <v>97.337540000000004</v>
      </c>
      <c r="S12" s="176">
        <f>IF(ISNUMBER('2-6-2'!H12), '2-6-2'!H12, IF(ISNUMBER('2-6-2'!I12), '2-6-2'!I12, IF(ISNUMBER('2-6-2'!G12), '2-6-2'!G12, IF(ISNUMBER('2-6-2'!J12), '2-6-2'!J12, IF(ISNUMBER('2-6-2'!F12), '2-6-2'!F12, IF(ISNUMBER('2-6-2'!K12), '2-6-2'!K12, IF(ISNUMBER('2-6-2'!E12), '2-6-2'!E12, IF(ISNUMBER('2-6-2'!L12), '2-6-2'!L12, IF(ISNUMBER('2-6-2'!D12), '2-6-2'!D12, IF(ISNUMBER('2-6-2'!M12), '2-6-2'!M12, "XXX"))))))))))</f>
        <v>0</v>
      </c>
      <c r="T12" s="176">
        <f>IF(ISNUMBER('2-7-1'!K12), '2-7-1'!K12, IF(ISNUMBER('2-7-1'!L12), '2-7-1'!L12, IF(ISNUMBER('2-7-1'!J12), '2-7-1'!J12, IF(ISNUMBER('2-7-1'!M12), '2-7-1'!M12, "XXX"))))</f>
        <v>0.76</v>
      </c>
      <c r="U12" s="176">
        <f>IF(ISNUMBER('2-7-2'!K12), '2-7-2'!K12, IF(ISNUMBER('2-7-2'!L12), '2-7-2'!L12, IF(ISNUMBER('2-7-2'!J12), '2-7-2'!J12, IF(ISNUMBER('2-7-2'!M12), '2-7-2'!M12, "XXX"))))</f>
        <v>0.70071428571428573</v>
      </c>
      <c r="V12" s="176">
        <f>IF(ISNUMBER('2-8-1'!K12), '2-8-1'!K12, IF(ISNUMBER('2-8-1'!L12), '2-8-1'!L12, IF(ISNUMBER('2-8-1'!J12), '2-8-1'!J12, IF(ISNUMBER('2-8-1'!M12), '2-8-1'!M12, "XXX"))))</f>
        <v>0.75571428571428567</v>
      </c>
      <c r="W12" s="176">
        <f>IF(ISNUMBER('2-8-2'!K12), '2-8-2'!K12, IF(ISNUMBER('2-8-2'!L12), '2-8-2'!L12, IF(ISNUMBER('2-8-2'!J12), '2-8-2'!J12, IF(ISNUMBER('2-8-2'!M12), '2-8-2'!M12, "XXX"))))</f>
        <v>0.66714285714285715</v>
      </c>
      <c r="X12" s="176">
        <f>IF(ISNUMBER('3-1'!L11), '3-1'!L11, "XXX")</f>
        <v>0.13100000000000001</v>
      </c>
      <c r="Y12" s="223">
        <f>'3-2'!T11</f>
        <v>-1.2977056499999999</v>
      </c>
    </row>
    <row r="13" spans="1:25" ht="15.75" customHeight="1" x14ac:dyDescent="0.25">
      <c r="A13" s="19" t="s">
        <v>22</v>
      </c>
      <c r="B13" s="166" t="s">
        <v>22</v>
      </c>
      <c r="C13" s="175">
        <f>IF(ISNUMBER('1-1'!K13),'1-1'!K13, "XXX")</f>
        <v>6</v>
      </c>
      <c r="D13" s="175">
        <f>IF(UCDP!AB13, UCDP!AB13, "0.0")</f>
        <v>1.607367799141267E-3</v>
      </c>
      <c r="E13" s="176">
        <f>IF(ISNUMBER('1-3'!L13), '1-3'!L13, IF(ISNUMBER('1-3'!M13), '1-3'!M13, IF(ISNUMBER('1-3'!P13), '1-3'!P13, IF(ISNUMBER('1-3'!Q13), '1-3'!Q13, "XXX"))))</f>
        <v>61.666666666666671</v>
      </c>
      <c r="F13" s="176">
        <f>IF(ISNUMBER('1-4'!AR13),'1-4'!AR13, IF(ISNUMBER('1-4'!AS13),'1-4'!AS13, IF(ISNUMBER('1-4'!AT13),'1-4'!AT13, IF(ISNUMBER('1-4'!AU13),'1-4'!AU13, IF(ISNUMBER('1-4'!AV13),'1-4'!AV13, "XXX")))))</f>
        <v>4</v>
      </c>
      <c r="G13" s="176">
        <f>IF(ISNUMBER('1-5'!K12),'1-5'!K12, "XXX")</f>
        <v>7.6</v>
      </c>
      <c r="H13" s="176">
        <f>IF(ISNUMBER('2-1-1'!K13), '2-1-1'!K13, IF(ISNUMBER('2-1-1'!L13), '2-1-1'!L13, IF(ISNUMBER('2-1-1'!M13), '2-1-1'!M13, "XXX")))</f>
        <v>0.39571428571428569</v>
      </c>
      <c r="I13" s="176">
        <f>IF(ISNUMBER('2-1-2'!F12),'2-1-2'!F12, "XXX")</f>
        <v>0.11934</v>
      </c>
      <c r="J13" s="176">
        <f>IF(ISNUMBER('2-2-1'!AF13),'2-2-1'!AF13,IF(ISNUMBER('2-2-1'!AG13),'2-2-1'!AG13,IF(ISNUMBER('2-2-1'!AE13),'2-2-1'!AE13,IF(ISNUMBER('2-2-1'!AH13),'2-2-1'!AH13,IF(ISNUMBER('2-2-1'!AD13),'2-2-1'!AD13,IF(ISNUMBER('2-2-1'!AI13),'2-2-1'!AI13,IF(ISNUMBER('2-2-1'!AC13),'2-2-1'!AC13,IF(ISNUMBER('2-2-1'!AJ13),'2-2-1'!AJ13,IF(ISNUMBER('2-2-1'!AB13),'2-2-1'!AB13,IF(ISNUMBER('2-2-1'!AA13),'2-2-1'!AA13,IF(ISNUMBER('2-2-1'!Z13),'2-2-1'!Z13,"XXX")))))))))))</f>
        <v>1.82094</v>
      </c>
      <c r="K13" s="176">
        <f>IF(ISNUMBER('2-2-2'!K13),'2-2-2'!K13,IF(ISNUMBER('2-2-2'!L13),'2-2-2'!L13,IF(ISNUMBER('2-2-2'!J13),'2-2-2'!J13,IF(ISNUMBER('2-2-2'!M13),'2-2-2'!M13,"XXX"))))</f>
        <v>0.43714285714285717</v>
      </c>
      <c r="L13" s="176">
        <f>IF(ISNUMBER('2-3-1'!S13), '2-3-1'!S13, IF(ISNUMBER('2-3-1'!T13), '2-3-1'!T13, IF(ISNUMBER('2-3-1'!R13), '2-3-1'!R13, IF(ISNUMBER('2-3-1'!U13), '2-3-1'!U13, IF(ISNUMBER('2-3-1'!Q13), '2-3-1'!Q13, IF(ISNUMBER('2-3-1'!V13), '2-3-1'!V13, IF(ISNUMBER('2-3-1'!P13), '2-3-1'!P13, "XXX")))))))</f>
        <v>0.40610689</v>
      </c>
      <c r="M13" s="176">
        <f>IF(ISNUMBER('2-3-2'!S13), '2-3-2'!S13, IF(ISNUMBER('2-3-2'!T13), '2-3-2'!T13, IF(ISNUMBER('2-3-2'!R13), '2-3-2'!R13, IF(ISNUMBER('2-3-2'!U13), '2-3-2'!U13, IF(ISNUMBER('2-3-2'!Q13), '2-3-2'!Q13, IF(ISNUMBER('2-3-2'!V13), '2-3-2'!V13, IF(ISNUMBER('2-3-2'!P13), '2-3-2'!P13, "XXX")))))))</f>
        <v>73.15340424</v>
      </c>
      <c r="N13" s="176">
        <f>IF(ISNUMBER('2-4-1'!Y13),'2-4-1'!Y13,IF(ISNUMBER('2-4-1'!X13),'2-4-1'!X13,IF(ISNUMBER('2-4-1'!Z13),'2-4-1'!Z13,IF(ISNUMBER('2-4-1'!W13),'2-4-1'!W13,IF(ISNUMBER('2-4-1'!V13),'2-4-1'!V13,'2019'!N13)))))</f>
        <v>1.6503239599999997</v>
      </c>
      <c r="O13" s="176">
        <f>IF(ISNUMBER('2-4-2'!G13), '2-4-2'!G13, IF(ISNUMBER('2-4-2'!H13), '2-4-2'!H13, IF(ISNUMBER('2-4-2'!F13), '2-4-2'!F13, IF(ISNUMBER('2-4-2'!I13), '2-4-2'!I13, IF(ISNUMBER('2-4-2'!E13), '2-4-2'!E13, IF(ISNUMBER('2-4-2'!J13), '2-4-2'!J13, IF(ISNUMBER('2-4-2'!D13), '2-4-2'!D13, IF(ISNUMBER('2-4-2'!K13), '2-4-2'!K13, IF(ISNUMBER('2-4-2'!C13), '2-4-2'!C13, IF(ISNUMBER('2-4-2'!L13), '2-4-2'!L13, IF(ISNUMBER('2-4-2'!M13), '2-4-2'!M13,"XXX")))))))))))</f>
        <v>33.4</v>
      </c>
      <c r="P13" s="176">
        <f>IF(ISNUMBER('2-5-1'!H245), '2-5-1'!H245, "XXX")</f>
        <v>0.15263291597366332</v>
      </c>
      <c r="Q13" s="176">
        <f>IF(ISNUMBER('2-5-2'!D13), '2-5-2'!D13, IF(ISNUMBER('2-5-2'!E13), '2-5-2'!E13, IF(ISNUMBER('2-5-2'!F13), '2-5-2'!F13, IF(ISNUMBER('2-5-2'!G13), '2-5-2'!G13, IF(ISNUMBER('2-5-2'!H13), '2-5-2'!H13, IF(ISNUMBER('2-5-2'!I13), '2-5-2'!I13, IF(ISNUMBER('2-5-2'!J13), '2-5-2'!J13, "XXX")))))))</f>
        <v>4.3</v>
      </c>
      <c r="R13" s="176">
        <f>IF(ISNUMBER('2-6-1'!G13), '2-6-1'!G13, IF(ISNUMBER('2-6-1'!H13), '2-6-1'!H13, IF(ISNUMBER('2-6-1'!F13), '2-6-1'!F13, IF(ISNUMBER('2-6-1'!I13), '2-6-1'!I13, IF(ISNUMBER('2-6-1'!E13), '2-6-1'!E13, IF(ISNUMBER('2-6-1'!J13), '2-6-1'!J13, IF(ISNUMBER('2-6-1'!D13), '2-6-1'!D13, IF(ISNUMBER('2-6-1'!K13), '2-6-1'!K13, IF(ISNUMBER('2-6-1'!L13), '2-6-1'!L13, "XXX")))))))))</f>
        <v>39.402500000000003</v>
      </c>
      <c r="S13" s="176">
        <f>IF(ISNUMBER('2-6-2'!H13), '2-6-2'!H13, IF(ISNUMBER('2-6-2'!I13), '2-6-2'!I13, IF(ISNUMBER('2-6-2'!G13), '2-6-2'!G13, IF(ISNUMBER('2-6-2'!J13), '2-6-2'!J13, IF(ISNUMBER('2-6-2'!F13), '2-6-2'!F13, IF(ISNUMBER('2-6-2'!K13), '2-6-2'!K13, IF(ISNUMBER('2-6-2'!E13), '2-6-2'!E13, IF(ISNUMBER('2-6-2'!L13), '2-6-2'!L13, IF(ISNUMBER('2-6-2'!D13), '2-6-2'!D13, IF(ISNUMBER('2-6-2'!M13), '2-6-2'!M13, "XXX"))))))))))</f>
        <v>11.92</v>
      </c>
      <c r="T13" s="176">
        <f>IF(ISNUMBER('2-7-1'!K13), '2-7-1'!K13, IF(ISNUMBER('2-7-1'!L13), '2-7-1'!L13, IF(ISNUMBER('2-7-1'!J13), '2-7-1'!J13, IF(ISNUMBER('2-7-1'!M13), '2-7-1'!M13, "XXX"))))</f>
        <v>0.50857142857142856</v>
      </c>
      <c r="U13" s="176">
        <f>IF(ISNUMBER('2-7-2'!K13), '2-7-2'!K13, IF(ISNUMBER('2-7-2'!L13), '2-7-2'!L13, IF(ISNUMBER('2-7-2'!J13), '2-7-2'!J13, IF(ISNUMBER('2-7-2'!M13), '2-7-2'!M13, "XXX"))))</f>
        <v>0.3507142857142857</v>
      </c>
      <c r="V13" s="176">
        <f>IF(ISNUMBER('2-8-1'!K13), '2-8-1'!K13, IF(ISNUMBER('2-8-1'!L13), '2-8-1'!L13, IF(ISNUMBER('2-8-1'!J13), '2-8-1'!J13, IF(ISNUMBER('2-8-1'!M13), '2-8-1'!M13, "XXX"))))</f>
        <v>0.62857142857142867</v>
      </c>
      <c r="W13" s="176">
        <f>IF(ISNUMBER('2-8-2'!K13), '2-8-2'!K13, IF(ISNUMBER('2-8-2'!L13), '2-8-2'!L13, IF(ISNUMBER('2-8-2'!J13), '2-8-2'!J13, IF(ISNUMBER('2-8-2'!M13), '2-8-2'!M13, "XXX"))))</f>
        <v>0.43142857142857144</v>
      </c>
      <c r="X13" s="176">
        <f>IF(ISNUMBER('3-1'!L12), '3-1'!L12, "XXX")</f>
        <v>0.28000000000000003</v>
      </c>
      <c r="Y13" s="223">
        <f>'3-2'!T12</f>
        <v>-0.524753213</v>
      </c>
    </row>
    <row r="14" spans="1:25" ht="15.75" customHeight="1" x14ac:dyDescent="0.25">
      <c r="A14" s="19" t="s">
        <v>23</v>
      </c>
      <c r="B14" s="166" t="s">
        <v>23</v>
      </c>
      <c r="C14" s="175">
        <f>IF(ISNUMBER('1-1'!K14),'1-1'!K14, "XXX")</f>
        <v>5.7</v>
      </c>
      <c r="D14" s="175" t="str">
        <f>IF(UCDP!AB14, UCDP!AB14, "0.0")</f>
        <v>0.0</v>
      </c>
      <c r="E14" s="176">
        <f>IF(ISNUMBER('1-3'!L14), '1-3'!L14, IF(ISNUMBER('1-3'!M14), '1-3'!M14, IF(ISNUMBER('1-3'!P14), '1-3'!P14, IF(ISNUMBER('1-3'!Q14), '1-3'!Q14, "XXX"))))</f>
        <v>88.833333333333343</v>
      </c>
      <c r="F14" s="176" t="str">
        <f>IF(ISNUMBER('1-4'!AR14),'1-4'!AR14, IF(ISNUMBER('1-4'!AS14),'1-4'!AS14, IF(ISNUMBER('1-4'!AT14),'1-4'!AT14, IF(ISNUMBER('1-4'!AU14),'1-4'!AU14, IF(ISNUMBER('1-4'!AV14),'1-4'!AV14, "XXX")))))</f>
        <v>XXX</v>
      </c>
      <c r="G14" s="176">
        <f>IF(ISNUMBER('1-5'!K13),'1-5'!K13, "XXX")</f>
        <v>2.6</v>
      </c>
      <c r="H14" s="176">
        <f>IF(ISNUMBER('2-1-1'!K14), '2-1-1'!K14, IF(ISNUMBER('2-1-1'!L14), '2-1-1'!L14, IF(ISNUMBER('2-1-1'!M14), '2-1-1'!M14, "XXX")))</f>
        <v>0.73285714285714276</v>
      </c>
      <c r="I14" s="176">
        <f>IF(ISNUMBER('2-1-2'!F13),'2-1-2'!F13, "XXX")</f>
        <v>0.63966999999999996</v>
      </c>
      <c r="J14" s="176">
        <f>IF(ISNUMBER('2-2-1'!AF14),'2-2-1'!AF14,IF(ISNUMBER('2-2-1'!AG14),'2-2-1'!AG14,IF(ISNUMBER('2-2-1'!AE14),'2-2-1'!AE14,IF(ISNUMBER('2-2-1'!AH14),'2-2-1'!AH14,IF(ISNUMBER('2-2-1'!AD14),'2-2-1'!AD14,IF(ISNUMBER('2-2-1'!AI14),'2-2-1'!AI14,IF(ISNUMBER('2-2-1'!AC14),'2-2-1'!AC14,IF(ISNUMBER('2-2-1'!AJ14),'2-2-1'!AJ14,IF(ISNUMBER('2-2-1'!AB14),'2-2-1'!AB14,IF(ISNUMBER('2-2-1'!AA14),'2-2-1'!AA14,IF(ISNUMBER('2-2-1'!Z14),'2-2-1'!Z14,"XXX")))))))))))</f>
        <v>3.4121600000000001</v>
      </c>
      <c r="K14" s="176">
        <f>IF(ISNUMBER('2-2-2'!K14),'2-2-2'!K14,IF(ISNUMBER('2-2-2'!L14),'2-2-2'!L14,IF(ISNUMBER('2-2-2'!J14),'2-2-2'!J14,IF(ISNUMBER('2-2-2'!M14),'2-2-2'!M14,"XXX"))))</f>
        <v>0.80428571428571427</v>
      </c>
      <c r="L14" s="176">
        <f>IF(ISNUMBER('2-3-1'!S14), '2-3-1'!S14, IF(ISNUMBER('2-3-1'!T14), '2-3-1'!T14, IF(ISNUMBER('2-3-1'!R14), '2-3-1'!R14, IF(ISNUMBER('2-3-1'!U14), '2-3-1'!U14, IF(ISNUMBER('2-3-1'!Q14), '2-3-1'!Q14, IF(ISNUMBER('2-3-1'!V14), '2-3-1'!V14, IF(ISNUMBER('2-3-1'!P14), '2-3-1'!P14, "XXX")))))))</f>
        <v>3.1507828199999999</v>
      </c>
      <c r="M14" s="176">
        <f>IF(ISNUMBER('2-3-2'!S14), '2-3-2'!S14, IF(ISNUMBER('2-3-2'!T14), '2-3-2'!T14, IF(ISNUMBER('2-3-2'!R14), '2-3-2'!R14, IF(ISNUMBER('2-3-2'!U14), '2-3-2'!U14, IF(ISNUMBER('2-3-2'!Q14), '2-3-2'!Q14, IF(ISNUMBER('2-3-2'!V14), '2-3-2'!V14, IF(ISNUMBER('2-3-2'!P14), '2-3-2'!P14, "XXX")))))))</f>
        <v>44.0699234</v>
      </c>
      <c r="N14" s="176">
        <f>IF(ISNUMBER('2-4-1'!Y14),'2-4-1'!Y14,IF(ISNUMBER('2-4-1'!X14),'2-4-1'!X14,IF(ISNUMBER('2-4-1'!Z14),'2-4-1'!Z14,IF(ISNUMBER('2-4-1'!W14),'2-4-1'!W14,IF(ISNUMBER('2-4-1'!V14),'2-4-1'!V14,'2019'!N14)))))</f>
        <v>4.0999999999999996</v>
      </c>
      <c r="O14" s="176">
        <f>IF(ISNUMBER('2-4-2'!G14), '2-4-2'!G14, IF(ISNUMBER('2-4-2'!H14), '2-4-2'!H14, IF(ISNUMBER('2-4-2'!F14), '2-4-2'!F14, IF(ISNUMBER('2-4-2'!I14), '2-4-2'!I14, IF(ISNUMBER('2-4-2'!E14), '2-4-2'!E14, IF(ISNUMBER('2-4-2'!J14), '2-4-2'!J14, IF(ISNUMBER('2-4-2'!D14), '2-4-2'!D14, IF(ISNUMBER('2-4-2'!K14), '2-4-2'!K14, IF(ISNUMBER('2-4-2'!C14), '2-4-2'!C14, IF(ISNUMBER('2-4-2'!L14), '2-4-2'!L14, IF(ISNUMBER('2-4-2'!M14), '2-4-2'!M14,"XXX")))))))))))</f>
        <v>63.5</v>
      </c>
      <c r="P14" s="176" t="str">
        <f>IF(ISNUMBER('2-5-1'!H246), '2-5-1'!H246, "XXX")</f>
        <v>XXX</v>
      </c>
      <c r="Q14" s="176">
        <f>IF(ISNUMBER('2-5-2'!D14), '2-5-2'!D14, IF(ISNUMBER('2-5-2'!E14), '2-5-2'!E14, IF(ISNUMBER('2-5-2'!F14), '2-5-2'!F14, IF(ISNUMBER('2-5-2'!G14), '2-5-2'!G14, IF(ISNUMBER('2-5-2'!H14), '2-5-2'!H14, IF(ISNUMBER('2-5-2'!I14), '2-5-2'!I14, IF(ISNUMBER('2-5-2'!J14), '2-5-2'!J14, "XXX")))))))</f>
        <v>9.6</v>
      </c>
      <c r="R14" s="176">
        <f>IF(ISNUMBER('2-6-1'!G14), '2-6-1'!G14, IF(ISNUMBER('2-6-1'!H14), '2-6-1'!H14, IF(ISNUMBER('2-6-1'!F14), '2-6-1'!F14, IF(ISNUMBER('2-6-1'!I14), '2-6-1'!I14, IF(ISNUMBER('2-6-1'!E14), '2-6-1'!E14, IF(ISNUMBER('2-6-1'!J14), '2-6-1'!J14, IF(ISNUMBER('2-6-1'!D14), '2-6-1'!D14, IF(ISNUMBER('2-6-1'!K14), '2-6-1'!K14, IF(ISNUMBER('2-6-1'!L14), '2-6-1'!L14, "XXX")))))))))</f>
        <v>82.632919999999999</v>
      </c>
      <c r="S14" s="176">
        <f>IF(ISNUMBER('2-6-2'!H14), '2-6-2'!H14, IF(ISNUMBER('2-6-2'!I14), '2-6-2'!I14, IF(ISNUMBER('2-6-2'!G14), '2-6-2'!G14, IF(ISNUMBER('2-6-2'!J14), '2-6-2'!J14, IF(ISNUMBER('2-6-2'!F14), '2-6-2'!F14, IF(ISNUMBER('2-6-2'!K14), '2-6-2'!K14, IF(ISNUMBER('2-6-2'!E14), '2-6-2'!E14, IF(ISNUMBER('2-6-2'!L14), '2-6-2'!L14, IF(ISNUMBER('2-6-2'!D14), '2-6-2'!D14, IF(ISNUMBER('2-6-2'!M14), '2-6-2'!M14, "XXX"))))))))))</f>
        <v>0</v>
      </c>
      <c r="T14" s="176">
        <f>IF(ISNUMBER('2-7-1'!K14), '2-7-1'!K14, IF(ISNUMBER('2-7-1'!L14), '2-7-1'!L14, IF(ISNUMBER('2-7-1'!J14), '2-7-1'!J14, IF(ISNUMBER('2-7-1'!M14), '2-7-1'!M14, "XXX"))))</f>
        <v>0.67714285714285716</v>
      </c>
      <c r="U14" s="176">
        <f>IF(ISNUMBER('2-7-2'!K14), '2-7-2'!K14, IF(ISNUMBER('2-7-2'!L14), '2-7-2'!L14, IF(ISNUMBER('2-7-2'!J14), '2-7-2'!J14, IF(ISNUMBER('2-7-2'!M14), '2-7-2'!M14, "XXX"))))</f>
        <v>0.55999999999999994</v>
      </c>
      <c r="V14" s="176">
        <f>IF(ISNUMBER('2-8-1'!K14), '2-8-1'!K14, IF(ISNUMBER('2-8-1'!L14), '2-8-1'!L14, IF(ISNUMBER('2-8-1'!J14), '2-8-1'!J14, IF(ISNUMBER('2-8-1'!M14), '2-8-1'!M14, "XXX"))))</f>
        <v>0.62285714285714289</v>
      </c>
      <c r="W14" s="176">
        <f>IF(ISNUMBER('2-8-2'!K14), '2-8-2'!K14, IF(ISNUMBER('2-8-2'!L14), '2-8-2'!L14, IF(ISNUMBER('2-8-2'!J14), '2-8-2'!J14, IF(ISNUMBER('2-8-2'!M14), '2-8-2'!M14, "XXX"))))</f>
        <v>0.52</v>
      </c>
      <c r="X14" s="176">
        <f>IF(ISNUMBER('3-1'!L13), '3-1'!L13, "XXX")</f>
        <v>0.77300000000000002</v>
      </c>
      <c r="Y14" s="223">
        <f>'3-2'!T13</f>
        <v>1.114334822</v>
      </c>
    </row>
    <row r="15" spans="1:25" ht="15.75" customHeight="1" x14ac:dyDescent="0.25">
      <c r="A15" s="19" t="s">
        <v>24</v>
      </c>
      <c r="B15" s="166" t="s">
        <v>24</v>
      </c>
      <c r="C15" s="175">
        <f>IF(ISNUMBER('1-1'!K15),'1-1'!K15, "XXX")</f>
        <v>7.5</v>
      </c>
      <c r="D15" s="175" t="str">
        <f>IF(UCDP!AB15, UCDP!AB15, "0.0")</f>
        <v>0.0</v>
      </c>
      <c r="E15" s="176" t="str">
        <f>IF(ISNUMBER('1-3'!L15), '1-3'!L15, IF(ISNUMBER('1-3'!M15), '1-3'!M15, IF(ISNUMBER('1-3'!P15), '1-3'!P15, IF(ISNUMBER('1-3'!Q15), '1-3'!Q15, "XXX"))))</f>
        <v>XXX</v>
      </c>
      <c r="F15" s="176">
        <f>IF(ISNUMBER('1-4'!AR15),'1-4'!AR15, IF(ISNUMBER('1-4'!AS15),'1-4'!AS15, IF(ISNUMBER('1-4'!AT15),'1-4'!AT15, IF(ISNUMBER('1-4'!AU15),'1-4'!AU15, IF(ISNUMBER('1-4'!AV15),'1-4'!AV15, "XXX")))))</f>
        <v>2</v>
      </c>
      <c r="G15" s="176">
        <f>IF(ISNUMBER('1-5'!K14),'1-5'!K14, "XXX")</f>
        <v>8.1</v>
      </c>
      <c r="H15" s="176" t="str">
        <f>IF(ISNUMBER('2-1-1'!K15), '2-1-1'!K15, IF(ISNUMBER('2-1-1'!L15), '2-1-1'!L15, IF(ISNUMBER('2-1-1'!M15), '2-1-1'!M15, "XXX")))</f>
        <v>XXX</v>
      </c>
      <c r="I15" s="176">
        <f>IF(ISNUMBER('2-1-2'!F14),'2-1-2'!F14, "XXX")</f>
        <v>0.63036999999999999</v>
      </c>
      <c r="J15" s="176" t="str">
        <f>IF(ISNUMBER('2-2-1'!AF15),'2-2-1'!AF15,IF(ISNUMBER('2-2-1'!AG15),'2-2-1'!AG15,IF(ISNUMBER('2-2-1'!AE15),'2-2-1'!AE15,IF(ISNUMBER('2-2-1'!AH15),'2-2-1'!AH15,IF(ISNUMBER('2-2-1'!AD15),'2-2-1'!AD15,IF(ISNUMBER('2-2-1'!AI15),'2-2-1'!AI15,IF(ISNUMBER('2-2-1'!AC15),'2-2-1'!AC15,IF(ISNUMBER('2-2-1'!AJ15),'2-2-1'!AJ15,IF(ISNUMBER('2-2-1'!AB15),'2-2-1'!AB15,IF(ISNUMBER('2-2-1'!AA15),'2-2-1'!AA15,IF(ISNUMBER('2-2-1'!Z15),'2-2-1'!Z15,"XXX")))))))))))</f>
        <v>XXX</v>
      </c>
      <c r="K15" s="176" t="str">
        <f>IF(ISNUMBER('2-2-2'!K15),'2-2-2'!K15,IF(ISNUMBER('2-2-2'!L15),'2-2-2'!L15,IF(ISNUMBER('2-2-2'!J15),'2-2-2'!J15,IF(ISNUMBER('2-2-2'!M15),'2-2-2'!M15,"XXX"))))</f>
        <v>XXX</v>
      </c>
      <c r="L15" s="176">
        <f>IF(ISNUMBER('2-3-1'!S15), '2-3-1'!S15, IF(ISNUMBER('2-3-1'!T15), '2-3-1'!T15, IF(ISNUMBER('2-3-1'!R15), '2-3-1'!R15, IF(ISNUMBER('2-3-1'!U15), '2-3-1'!U15, IF(ISNUMBER('2-3-1'!Q15), '2-3-1'!Q15, IF(ISNUMBER('2-3-1'!V15), '2-3-1'!V15, IF(ISNUMBER('2-3-1'!P15), '2-3-1'!P15, "XXX")))))))</f>
        <v>4.1929879200000002</v>
      </c>
      <c r="M15" s="176">
        <f>IF(ISNUMBER('2-3-2'!S15), '2-3-2'!S15, IF(ISNUMBER('2-3-2'!T15), '2-3-2'!T15, IF(ISNUMBER('2-3-2'!R15), '2-3-2'!R15, IF(ISNUMBER('2-3-2'!U15), '2-3-2'!U15, IF(ISNUMBER('2-3-2'!Q15), '2-3-2'!Q15, IF(ISNUMBER('2-3-2'!V15), '2-3-2'!V15, IF(ISNUMBER('2-3-2'!P15), '2-3-2'!P15, "XXX")))))))</f>
        <v>26.714185709999999</v>
      </c>
      <c r="N15" s="176">
        <f>IF(ISNUMBER('2-4-1'!Y15),'2-4-1'!Y15,IF(ISNUMBER('2-4-1'!X15),'2-4-1'!X15,IF(ISNUMBER('2-4-1'!Z15),'2-4-1'!Z15,IF(ISNUMBER('2-4-1'!W15),'2-4-1'!W15,IF(ISNUMBER('2-4-1'!V15),'2-4-1'!V15,'2019'!N15)))))</f>
        <v>19.390198321045041</v>
      </c>
      <c r="O15" s="176">
        <f>IF(ISNUMBER('2-4-2'!G15), '2-4-2'!G15, IF(ISNUMBER('2-4-2'!H15), '2-4-2'!H15, IF(ISNUMBER('2-4-2'!F15), '2-4-2'!F15, IF(ISNUMBER('2-4-2'!I15), '2-4-2'!I15, IF(ISNUMBER('2-4-2'!E15), '2-4-2'!E15, IF(ISNUMBER('2-4-2'!J15), '2-4-2'!J15, IF(ISNUMBER('2-4-2'!D15), '2-4-2'!D15, IF(ISNUMBER('2-4-2'!K15), '2-4-2'!K15, IF(ISNUMBER('2-4-2'!C15), '2-4-2'!C15, IF(ISNUMBER('2-4-2'!L15), '2-4-2'!L15, IF(ISNUMBER('2-4-2'!M15), '2-4-2'!M15,"XXX")))))))))))</f>
        <v>100</v>
      </c>
      <c r="P15" s="176">
        <f>IF(ISNUMBER('2-5-1'!H247), '2-5-1'!H247, "XXX")</f>
        <v>0.47649135589599612</v>
      </c>
      <c r="Q15" s="176" t="str">
        <f>IF(ISNUMBER('2-5-2'!D15), '2-5-2'!D15, IF(ISNUMBER('2-5-2'!E15), '2-5-2'!E15, IF(ISNUMBER('2-5-2'!F15), '2-5-2'!F15, IF(ISNUMBER('2-5-2'!G15), '2-5-2'!G15, IF(ISNUMBER('2-5-2'!H15), '2-5-2'!H15, IF(ISNUMBER('2-5-2'!I15), '2-5-2'!I15, IF(ISNUMBER('2-5-2'!J15), '2-5-2'!J15, "XXX")))))))</f>
        <v>XXX</v>
      </c>
      <c r="R15" s="176">
        <f>IF(ISNUMBER('2-6-1'!G15), '2-6-1'!G15, IF(ISNUMBER('2-6-1'!H15), '2-6-1'!H15, IF(ISNUMBER('2-6-1'!F15), '2-6-1'!F15, IF(ISNUMBER('2-6-1'!I15), '2-6-1'!I15, IF(ISNUMBER('2-6-1'!E15), '2-6-1'!E15, IF(ISNUMBER('2-6-1'!J15), '2-6-1'!J15, IF(ISNUMBER('2-6-1'!D15), '2-6-1'!D15, IF(ISNUMBER('2-6-1'!K15), '2-6-1'!K15, IF(ISNUMBER('2-6-1'!L15), '2-6-1'!L15, "XXX")))))))))</f>
        <v>95.942840000000004</v>
      </c>
      <c r="S15" s="176">
        <f>IF(ISNUMBER('2-6-2'!H15), '2-6-2'!H15, IF(ISNUMBER('2-6-2'!I15), '2-6-2'!I15, IF(ISNUMBER('2-6-2'!G15), '2-6-2'!G15, IF(ISNUMBER('2-6-2'!J15), '2-6-2'!J15, IF(ISNUMBER('2-6-2'!F15), '2-6-2'!F15, IF(ISNUMBER('2-6-2'!K15), '2-6-2'!K15, IF(ISNUMBER('2-6-2'!E15), '2-6-2'!E15, IF(ISNUMBER('2-6-2'!L15), '2-6-2'!L15, IF(ISNUMBER('2-6-2'!D15), '2-6-2'!D15, IF(ISNUMBER('2-6-2'!M15), '2-6-2'!M15, "XXX"))))))))))</f>
        <v>0.1</v>
      </c>
      <c r="T15" s="176" t="str">
        <f>IF(ISNUMBER('2-7-1'!K15), '2-7-1'!K15, IF(ISNUMBER('2-7-1'!L15), '2-7-1'!L15, IF(ISNUMBER('2-7-1'!J15), '2-7-1'!J15, IF(ISNUMBER('2-7-1'!M15), '2-7-1'!M15, "XXX"))))</f>
        <v>XXX</v>
      </c>
      <c r="U15" s="176" t="str">
        <f>IF(ISNUMBER('2-7-2'!K15), '2-7-2'!K15, IF(ISNUMBER('2-7-2'!L15), '2-7-2'!L15, IF(ISNUMBER('2-7-2'!J15), '2-7-2'!J15, IF(ISNUMBER('2-7-2'!M15), '2-7-2'!M15, "XXX"))))</f>
        <v>XXX</v>
      </c>
      <c r="V15" s="176" t="str">
        <f>IF(ISNUMBER('2-8-1'!K15), '2-8-1'!K15, IF(ISNUMBER('2-8-1'!L15), '2-8-1'!L15, IF(ISNUMBER('2-8-1'!J15), '2-8-1'!J15, IF(ISNUMBER('2-8-1'!M15), '2-8-1'!M15, "XXX"))))</f>
        <v>XXX</v>
      </c>
      <c r="W15" s="176" t="str">
        <f>IF(ISNUMBER('2-8-2'!K15), '2-8-2'!K15, IF(ISNUMBER('2-8-2'!L15), '2-8-2'!L15, IF(ISNUMBER('2-8-2'!J15), '2-8-2'!J15, IF(ISNUMBER('2-8-2'!M15), '2-8-2'!M15, "XXX"))))</f>
        <v>XXX</v>
      </c>
      <c r="X15" s="176">
        <f>IF(ISNUMBER('3-1'!L14), '3-1'!L14, "XXX")</f>
        <v>0.25600000000000001</v>
      </c>
      <c r="Y15" s="223">
        <f>'3-2'!T14</f>
        <v>-1.265861154</v>
      </c>
    </row>
    <row r="16" spans="1:25" ht="15.75" customHeight="1" x14ac:dyDescent="0.25">
      <c r="A16" s="19" t="s">
        <v>25</v>
      </c>
      <c r="B16" s="166" t="s">
        <v>25</v>
      </c>
      <c r="C16" s="175">
        <f>IF(ISNUMBER('1-1'!K16),'1-1'!K16, "XXX")</f>
        <v>1.2</v>
      </c>
      <c r="D16" s="175" t="str">
        <f>IF(UCDP!AB16, UCDP!AB16, "0.0")</f>
        <v>0.0</v>
      </c>
      <c r="E16" s="176">
        <f>IF(ISNUMBER('1-3'!L16), '1-3'!L16, IF(ISNUMBER('1-3'!M16), '1-3'!M16, IF(ISNUMBER('1-3'!P16), '1-3'!P16, IF(ISNUMBER('1-3'!Q16), '1-3'!Q16, "XXX"))))</f>
        <v>88.333333333333343</v>
      </c>
      <c r="F16" s="176">
        <f>IF(ISNUMBER('1-4'!AR16),'1-4'!AR16, IF(ISNUMBER('1-4'!AS16),'1-4'!AS16, IF(ISNUMBER('1-4'!AT16),'1-4'!AT16, IF(ISNUMBER('1-4'!AU16),'1-4'!AU16, IF(ISNUMBER('1-4'!AV16),'1-4'!AV16, "XXX")))))</f>
        <v>1</v>
      </c>
      <c r="G16" s="176">
        <f>IF(ISNUMBER('1-5'!K15),'1-5'!K15, "XXX")</f>
        <v>1</v>
      </c>
      <c r="H16" s="176">
        <f>IF(ISNUMBER('2-1-1'!K16), '2-1-1'!K16, IF(ISNUMBER('2-1-1'!L16), '2-1-1'!L16, IF(ISNUMBER('2-1-1'!M16), '2-1-1'!M16, "XXX")))</f>
        <v>0.77999999999999992</v>
      </c>
      <c r="I16" s="176">
        <f>IF(ISNUMBER('2-1-2'!F15),'2-1-2'!F15, "XXX")</f>
        <v>0.68083000000000005</v>
      </c>
      <c r="J16" s="176">
        <f>IF(ISNUMBER('2-2-1'!AF16),'2-2-1'!AF16,IF(ISNUMBER('2-2-1'!AG16),'2-2-1'!AG16,IF(ISNUMBER('2-2-1'!AE16),'2-2-1'!AE16,IF(ISNUMBER('2-2-1'!AH16),'2-2-1'!AH16,IF(ISNUMBER('2-2-1'!AD16),'2-2-1'!AD16,IF(ISNUMBER('2-2-1'!AI16),'2-2-1'!AI16,IF(ISNUMBER('2-2-1'!AC16),'2-2-1'!AC16,IF(ISNUMBER('2-2-1'!AJ16),'2-2-1'!AJ16,IF(ISNUMBER('2-2-1'!AB16),'2-2-1'!AB16,IF(ISNUMBER('2-2-1'!AA16),'2-2-1'!AA16,IF(ISNUMBER('2-2-1'!Z16),'2-2-1'!Z16,"XXX")))))))))))</f>
        <v>4.3419299999999996</v>
      </c>
      <c r="K16" s="176">
        <f>IF(ISNUMBER('2-2-2'!K16),'2-2-2'!K16,IF(ISNUMBER('2-2-2'!L16),'2-2-2'!L16,IF(ISNUMBER('2-2-2'!J16),'2-2-2'!J16,IF(ISNUMBER('2-2-2'!M16),'2-2-2'!M16,"XXX"))))</f>
        <v>0.88571428571428579</v>
      </c>
      <c r="L16" s="176">
        <f>IF(ISNUMBER('2-3-1'!S16), '2-3-1'!S16, IF(ISNUMBER('2-3-1'!T16), '2-3-1'!T16, IF(ISNUMBER('2-3-1'!R16), '2-3-1'!R16, IF(ISNUMBER('2-3-1'!U16), '2-3-1'!U16, IF(ISNUMBER('2-3-1'!Q16), '2-3-1'!Q16, IF(ISNUMBER('2-3-1'!V16), '2-3-1'!V16, IF(ISNUMBER('2-3-1'!P16), '2-3-1'!P16, "XXX")))))))</f>
        <v>8.3202333500000005</v>
      </c>
      <c r="M16" s="176">
        <f>IF(ISNUMBER('2-3-2'!S16), '2-3-2'!S16, IF(ISNUMBER('2-3-2'!T16), '2-3-2'!T16, IF(ISNUMBER('2-3-2'!R16), '2-3-2'!R16, IF(ISNUMBER('2-3-2'!U16), '2-3-2'!U16, IF(ISNUMBER('2-3-2'!Q16), '2-3-2'!Q16, IF(ISNUMBER('2-3-2'!V16), '2-3-2'!V16, IF(ISNUMBER('2-3-2'!P16), '2-3-2'!P16, "XXX")))))))</f>
        <v>18.006822589999999</v>
      </c>
      <c r="N16" s="176">
        <f>IF(ISNUMBER('2-4-1'!Y16),'2-4-1'!Y16,IF(ISNUMBER('2-4-1'!X16),'2-4-1'!X16,IF(ISNUMBER('2-4-1'!Z16),'2-4-1'!Z16,IF(ISNUMBER('2-4-1'!W16),'2-4-1'!W16,IF(ISNUMBER('2-4-1'!V16),'2-4-1'!V16,'2019'!N16)))))</f>
        <v>29.17</v>
      </c>
      <c r="O16" s="176">
        <f>IF(ISNUMBER('2-4-2'!G16), '2-4-2'!G16, IF(ISNUMBER('2-4-2'!H16), '2-4-2'!H16, IF(ISNUMBER('2-4-2'!F16), '2-4-2'!F16, IF(ISNUMBER('2-4-2'!I16), '2-4-2'!I16, IF(ISNUMBER('2-4-2'!E16), '2-4-2'!E16, IF(ISNUMBER('2-4-2'!J16), '2-4-2'!J16, IF(ISNUMBER('2-4-2'!D16), '2-4-2'!D16, IF(ISNUMBER('2-4-2'!K16), '2-4-2'!K16, IF(ISNUMBER('2-4-2'!C16), '2-4-2'!C16, IF(ISNUMBER('2-4-2'!L16), '2-4-2'!L16, IF(ISNUMBER('2-4-2'!M16), '2-4-2'!M16,"XXX")))))))))))</f>
        <v>100</v>
      </c>
      <c r="P16" s="176" t="str">
        <f>IF(ISNUMBER('2-5-1'!H248), '2-5-1'!H248, "XXX")</f>
        <v>XXX</v>
      </c>
      <c r="Q16" s="176">
        <f>IF(ISNUMBER('2-5-2'!D16), '2-5-2'!D16, IF(ISNUMBER('2-5-2'!E16), '2-5-2'!E16, IF(ISNUMBER('2-5-2'!F16), '2-5-2'!F16, IF(ISNUMBER('2-5-2'!G16), '2-5-2'!G16, IF(ISNUMBER('2-5-2'!H16), '2-5-2'!H16, IF(ISNUMBER('2-5-2'!I16), '2-5-2'!I16, IF(ISNUMBER('2-5-2'!J16), '2-5-2'!J16, "XXX")))))))</f>
        <v>100</v>
      </c>
      <c r="R16" s="176">
        <f>IF(ISNUMBER('2-6-1'!G16), '2-6-1'!G16, IF(ISNUMBER('2-6-1'!H16), '2-6-1'!H16, IF(ISNUMBER('2-6-1'!F16), '2-6-1'!F16, IF(ISNUMBER('2-6-1'!I16), '2-6-1'!I16, IF(ISNUMBER('2-6-1'!E16), '2-6-1'!E16, IF(ISNUMBER('2-6-1'!J16), '2-6-1'!J16, IF(ISNUMBER('2-6-1'!D16), '2-6-1'!D16, IF(ISNUMBER('2-6-1'!K16), '2-6-1'!K16, IF(ISNUMBER('2-6-1'!L16), '2-6-1'!L16, "XXX")))))))))</f>
        <v>85.164299999999997</v>
      </c>
      <c r="S16" s="176">
        <f>IF(ISNUMBER('2-6-2'!H16), '2-6-2'!H16, IF(ISNUMBER('2-6-2'!I16), '2-6-2'!I16, IF(ISNUMBER('2-6-2'!G16), '2-6-2'!G16, IF(ISNUMBER('2-6-2'!J16), '2-6-2'!J16, IF(ISNUMBER('2-6-2'!F16), '2-6-2'!F16, IF(ISNUMBER('2-6-2'!K16), '2-6-2'!K16, IF(ISNUMBER('2-6-2'!E16), '2-6-2'!E16, IF(ISNUMBER('2-6-2'!L16), '2-6-2'!L16, IF(ISNUMBER('2-6-2'!D16), '2-6-2'!D16, IF(ISNUMBER('2-6-2'!M16), '2-6-2'!M16, "XXX"))))))))))</f>
        <v>0</v>
      </c>
      <c r="T16" s="176">
        <f>IF(ISNUMBER('2-7-1'!K16), '2-7-1'!K16, IF(ISNUMBER('2-7-1'!L16), '2-7-1'!L16, IF(ISNUMBER('2-7-1'!J16), '2-7-1'!J16, IF(ISNUMBER('2-7-1'!M16), '2-7-1'!M16, "XXX"))))</f>
        <v>0.83142857142857152</v>
      </c>
      <c r="U16" s="176">
        <f>IF(ISNUMBER('2-7-2'!K16), '2-7-2'!K16, IF(ISNUMBER('2-7-2'!L16), '2-7-2'!L16, IF(ISNUMBER('2-7-2'!J16), '2-7-2'!J16, IF(ISNUMBER('2-7-2'!M16), '2-7-2'!M16, "XXX"))))</f>
        <v>0.74714285714285722</v>
      </c>
      <c r="V16" s="176">
        <f>IF(ISNUMBER('2-8-1'!K16), '2-8-1'!K16, IF(ISNUMBER('2-8-1'!L16), '2-8-1'!L16, IF(ISNUMBER('2-8-1'!J16), '2-8-1'!J16, IF(ISNUMBER('2-8-1'!M16), '2-8-1'!M16, "XXX"))))</f>
        <v>0.71857142857142864</v>
      </c>
      <c r="W16" s="176">
        <f>IF(ISNUMBER('2-8-2'!K16), '2-8-2'!K16, IF(ISNUMBER('2-8-2'!L16), '2-8-2'!L16, IF(ISNUMBER('2-8-2'!J16), '2-8-2'!J16, IF(ISNUMBER('2-8-2'!M16), '2-8-2'!M16, "XXX"))))</f>
        <v>0.58285714285714285</v>
      </c>
      <c r="X16" s="176">
        <f>IF(ISNUMBER('3-1'!L15), '3-1'!L15, "XXX")</f>
        <v>0.89600000000000002</v>
      </c>
      <c r="Y16" s="223">
        <f>'3-2'!T15</f>
        <v>1.4004615549999999</v>
      </c>
    </row>
    <row r="17" spans="1:25" ht="15.75" customHeight="1" x14ac:dyDescent="0.25">
      <c r="A17" s="19" t="s">
        <v>26</v>
      </c>
      <c r="B17" s="166" t="s">
        <v>26</v>
      </c>
      <c r="C17" s="175">
        <f>IF(ISNUMBER('1-1'!K17),'1-1'!K17, "XXX")</f>
        <v>6.8</v>
      </c>
      <c r="D17" s="175" t="str">
        <f>IF(UCDP!AB17, UCDP!AB17, "0.0")</f>
        <v>0.0</v>
      </c>
      <c r="E17" s="176">
        <f>IF(ISNUMBER('1-3'!L17), '1-3'!L17, IF(ISNUMBER('1-3'!M17), '1-3'!M17, IF(ISNUMBER('1-3'!P17), '1-3'!P17, IF(ISNUMBER('1-3'!Q17), '1-3'!Q17, "XXX"))))</f>
        <v>72.166666666666671</v>
      </c>
      <c r="F17" s="176">
        <f>IF(ISNUMBER('1-4'!AR17),'1-4'!AR17, IF(ISNUMBER('1-4'!AS17),'1-4'!AS17, IF(ISNUMBER('1-4'!AT17),'1-4'!AT17, IF(ISNUMBER('1-4'!AU17),'1-4'!AU17, IF(ISNUMBER('1-4'!AV17),'1-4'!AV17, "XXX")))))</f>
        <v>2</v>
      </c>
      <c r="G17" s="176">
        <f>IF(ISNUMBER('1-5'!K16),'1-5'!K16, "XXX")</f>
        <v>5.4</v>
      </c>
      <c r="H17" s="176">
        <f>IF(ISNUMBER('2-1-1'!K17), '2-1-1'!K17, IF(ISNUMBER('2-1-1'!L17), '2-1-1'!L17, IF(ISNUMBER('2-1-1'!M17), '2-1-1'!M17, "XXX")))</f>
        <v>0.31714285714285717</v>
      </c>
      <c r="I17" s="176">
        <f>IF(ISNUMBER('2-1-2'!F16),'2-1-2'!F16, "XXX")</f>
        <v>0.14709</v>
      </c>
      <c r="J17" s="176">
        <f>IF(ISNUMBER('2-2-1'!AF17),'2-2-1'!AF17,IF(ISNUMBER('2-2-1'!AG17),'2-2-1'!AG17,IF(ISNUMBER('2-2-1'!AE17),'2-2-1'!AE17,IF(ISNUMBER('2-2-1'!AH17),'2-2-1'!AH17,IF(ISNUMBER('2-2-1'!AD17),'2-2-1'!AD17,IF(ISNUMBER('2-2-1'!AI17),'2-2-1'!AI17,IF(ISNUMBER('2-2-1'!AC17),'2-2-1'!AC17,IF(ISNUMBER('2-2-1'!AJ17),'2-2-1'!AJ17,IF(ISNUMBER('2-2-1'!AB17),'2-2-1'!AB17,IF(ISNUMBER('2-2-1'!AA17),'2-2-1'!AA17,IF(ISNUMBER('2-2-1'!Z17),'2-2-1'!Z17,"XXX")))))))))))</f>
        <v>2.3335400000000002</v>
      </c>
      <c r="K17" s="176">
        <f>IF(ISNUMBER('2-2-2'!K17),'2-2-2'!K17,IF(ISNUMBER('2-2-2'!L17),'2-2-2'!L17,IF(ISNUMBER('2-2-2'!J17),'2-2-2'!J17,IF(ISNUMBER('2-2-2'!M17),'2-2-2'!M17,"XXX"))))</f>
        <v>0.41428571428571426</v>
      </c>
      <c r="L17" s="176">
        <f>IF(ISNUMBER('2-3-1'!S17), '2-3-1'!S17, IF(ISNUMBER('2-3-1'!T17), '2-3-1'!T17, IF(ISNUMBER('2-3-1'!R17), '2-3-1'!R17, IF(ISNUMBER('2-3-1'!U17), '2-3-1'!U17, IF(ISNUMBER('2-3-1'!Q17), '2-3-1'!Q17, IF(ISNUMBER('2-3-1'!V17), '2-3-1'!V17, IF(ISNUMBER('2-3-1'!P17), '2-3-1'!P17, "XXX")))))))</f>
        <v>0.57490980999999997</v>
      </c>
      <c r="M17" s="176">
        <f>IF(ISNUMBER('2-3-2'!S17), '2-3-2'!S17, IF(ISNUMBER('2-3-2'!T17), '2-3-2'!T17, IF(ISNUMBER('2-3-2'!R17), '2-3-2'!R17, IF(ISNUMBER('2-3-2'!U17), '2-3-2'!U17, IF(ISNUMBER('2-3-2'!Q17), '2-3-2'!Q17, IF(ISNUMBER('2-3-2'!V17), '2-3-2'!V17, IF(ISNUMBER('2-3-2'!P17), '2-3-2'!P17, "XXX")))))))</f>
        <v>43.001098630000001</v>
      </c>
      <c r="N17" s="176">
        <f>IF(ISNUMBER('2-4-1'!Y17),'2-4-1'!Y17,IF(ISNUMBER('2-4-1'!X17),'2-4-1'!X17,IF(ISNUMBER('2-4-1'!Z17),'2-4-1'!Z17,IF(ISNUMBER('2-4-1'!W17),'2-4-1'!W17,IF(ISNUMBER('2-4-1'!V17),'2-4-1'!V17,'2019'!N17)))))</f>
        <v>1.3</v>
      </c>
      <c r="O17" s="176">
        <f>IF(ISNUMBER('2-4-2'!G17), '2-4-2'!G17, IF(ISNUMBER('2-4-2'!H17), '2-4-2'!H17, IF(ISNUMBER('2-4-2'!F17), '2-4-2'!F17, IF(ISNUMBER('2-4-2'!I17), '2-4-2'!I17, IF(ISNUMBER('2-4-2'!E17), '2-4-2'!E17, IF(ISNUMBER('2-4-2'!J17), '2-4-2'!J17, IF(ISNUMBER('2-4-2'!D17), '2-4-2'!D17, IF(ISNUMBER('2-4-2'!K17), '2-4-2'!K17, IF(ISNUMBER('2-4-2'!C17), '2-4-2'!C17, IF(ISNUMBER('2-4-2'!L17), '2-4-2'!L17, IF(ISNUMBER('2-4-2'!M17), '2-4-2'!M17,"XXX")))))))))))</f>
        <v>49.9</v>
      </c>
      <c r="P17" s="176">
        <f>IF(ISNUMBER('2-5-1'!H249), '2-5-1'!H249, "XXX")</f>
        <v>8.0426269769668574E-2</v>
      </c>
      <c r="Q17" s="176" t="str">
        <f>IF(ISNUMBER('2-5-2'!D17), '2-5-2'!D17, IF(ISNUMBER('2-5-2'!E17), '2-5-2'!E17, IF(ISNUMBER('2-5-2'!F17), '2-5-2'!F17, IF(ISNUMBER('2-5-2'!G17), '2-5-2'!G17, IF(ISNUMBER('2-5-2'!H17), '2-5-2'!H17, IF(ISNUMBER('2-5-2'!I17), '2-5-2'!I17, IF(ISNUMBER('2-5-2'!J17), '2-5-2'!J17, "XXX")))))))</f>
        <v>XXX</v>
      </c>
      <c r="R17" s="176">
        <f>IF(ISNUMBER('2-6-1'!G17), '2-6-1'!G17, IF(ISNUMBER('2-6-1'!H17), '2-6-1'!H17, IF(ISNUMBER('2-6-1'!F17), '2-6-1'!F17, IF(ISNUMBER('2-6-1'!I17), '2-6-1'!I17, IF(ISNUMBER('2-6-1'!E17), '2-6-1'!E17, IF(ISNUMBER('2-6-1'!J17), '2-6-1'!J17, IF(ISNUMBER('2-6-1'!D17), '2-6-1'!D17, IF(ISNUMBER('2-6-1'!K17), '2-6-1'!K17, IF(ISNUMBER('2-6-1'!L17), '2-6-1'!L17, "XXX")))))))))</f>
        <v>10.195309999999999</v>
      </c>
      <c r="S17" s="176">
        <f>IF(ISNUMBER('2-6-2'!H17), '2-6-2'!H17, IF(ISNUMBER('2-6-2'!I17), '2-6-2'!I17, IF(ISNUMBER('2-6-2'!G17), '2-6-2'!G17, IF(ISNUMBER('2-6-2'!J17), '2-6-2'!J17, IF(ISNUMBER('2-6-2'!F17), '2-6-2'!F17, IF(ISNUMBER('2-6-2'!K17), '2-6-2'!K17, IF(ISNUMBER('2-6-2'!E17), '2-6-2'!E17, IF(ISNUMBER('2-6-2'!L17), '2-6-2'!L17, IF(ISNUMBER('2-6-2'!D17), '2-6-2'!D17, IF(ISNUMBER('2-6-2'!M17), '2-6-2'!M17, "XXX"))))))))))</f>
        <v>44.2</v>
      </c>
      <c r="T17" s="176">
        <f>IF(ISNUMBER('2-7-1'!K17), '2-7-1'!K17, IF(ISNUMBER('2-7-1'!L17), '2-7-1'!L17, IF(ISNUMBER('2-7-1'!J17), '2-7-1'!J17, IF(ISNUMBER('2-7-1'!M17), '2-7-1'!M17, "XXX"))))</f>
        <v>0.40004428488888893</v>
      </c>
      <c r="U17" s="176">
        <f>IF(ISNUMBER('2-7-2'!K17), '2-7-2'!K17, IF(ISNUMBER('2-7-2'!L17), '2-7-2'!L17, IF(ISNUMBER('2-7-2'!J17), '2-7-2'!J17, IF(ISNUMBER('2-7-2'!M17), '2-7-2'!M17, "XXX"))))</f>
        <v>0.42357142857142854</v>
      </c>
      <c r="V17" s="176">
        <f>IF(ISNUMBER('2-8-1'!K17), '2-8-1'!K17, IF(ISNUMBER('2-8-1'!L17), '2-8-1'!L17, IF(ISNUMBER('2-8-1'!J17), '2-8-1'!J17, IF(ISNUMBER('2-8-1'!M17), '2-8-1'!M17, "XXX"))))</f>
        <v>0.55714285714285716</v>
      </c>
      <c r="W17" s="176">
        <f>IF(ISNUMBER('2-8-2'!K17), '2-8-2'!K17, IF(ISNUMBER('2-8-2'!L17), '2-8-2'!L17, IF(ISNUMBER('2-8-2'!J17), '2-8-2'!J17, IF(ISNUMBER('2-8-2'!M17), '2-8-2'!M17, "XXX"))))</f>
        <v>0.47857142857142859</v>
      </c>
      <c r="X17" s="176">
        <f>IF(ISNUMBER('3-1'!L16), '3-1'!L16, "XXX")</f>
        <v>0.71</v>
      </c>
      <c r="Y17" s="223">
        <f>'3-2'!T16</f>
        <v>0.448914021</v>
      </c>
    </row>
    <row r="18" spans="1:25" ht="15.75" customHeight="1" x14ac:dyDescent="0.25">
      <c r="A18" s="19" t="s">
        <v>27</v>
      </c>
      <c r="B18" s="166" t="s">
        <v>27</v>
      </c>
      <c r="C18" s="175">
        <f>IF(ISNUMBER('1-1'!K18),'1-1'!K18, "XXX")</f>
        <v>6</v>
      </c>
      <c r="D18" s="175" t="str">
        <f>IF(UCDP!AB18, UCDP!AB18, "0.0")</f>
        <v>0.0</v>
      </c>
      <c r="E18" s="176">
        <f>IF(ISNUMBER('1-3'!L18), '1-3'!L18, IF(ISNUMBER('1-3'!M18), '1-3'!M18, IF(ISNUMBER('1-3'!P18), '1-3'!P18, IF(ISNUMBER('1-3'!Q18), '1-3'!Q18, "XXX"))))</f>
        <v>74.333333333333343</v>
      </c>
      <c r="F18" s="176">
        <f>IF(ISNUMBER('1-4'!AR18),'1-4'!AR18, IF(ISNUMBER('1-4'!AS18),'1-4'!AS18, IF(ISNUMBER('1-4'!AT18),'1-4'!AT18, IF(ISNUMBER('1-4'!AU18),'1-4'!AU18, IF(ISNUMBER('1-4'!AV18),'1-4'!AV18, "XXX")))))</f>
        <v>1</v>
      </c>
      <c r="G18" s="176">
        <f>IF(ISNUMBER('1-5'!K17),'1-5'!K17, "XXX")</f>
        <v>6.2</v>
      </c>
      <c r="H18" s="176">
        <f>IF(ISNUMBER('2-1-1'!K18), '2-1-1'!K18, IF(ISNUMBER('2-1-1'!L18), '2-1-1'!L18, IF(ISNUMBER('2-1-1'!M18), '2-1-1'!M18, "XXX")))</f>
        <v>0.45714285714285713</v>
      </c>
      <c r="I18" s="176">
        <f>IF(ISNUMBER('2-1-2'!F17),'2-1-2'!F17, "XXX")</f>
        <v>0.25322</v>
      </c>
      <c r="J18" s="176" t="str">
        <f>IF(ISNUMBER('2-2-1'!AF18),'2-2-1'!AF18,IF(ISNUMBER('2-2-1'!AG18),'2-2-1'!AG18,IF(ISNUMBER('2-2-1'!AE18),'2-2-1'!AE18,IF(ISNUMBER('2-2-1'!AH18),'2-2-1'!AH18,IF(ISNUMBER('2-2-1'!AD18),'2-2-1'!AD18,IF(ISNUMBER('2-2-1'!AI18),'2-2-1'!AI18,IF(ISNUMBER('2-2-1'!AC18),'2-2-1'!AC18,IF(ISNUMBER('2-2-1'!AJ18),'2-2-1'!AJ18,IF(ISNUMBER('2-2-1'!AB18),'2-2-1'!AB18,IF(ISNUMBER('2-2-1'!AA18),'2-2-1'!AA18,IF(ISNUMBER('2-2-1'!Z18),'2-2-1'!Z18,"XXX")))))))))))</f>
        <v>XXX</v>
      </c>
      <c r="K18" s="176">
        <f>IF(ISNUMBER('2-2-2'!K18),'2-2-2'!K18,IF(ISNUMBER('2-2-2'!L18),'2-2-2'!L18,IF(ISNUMBER('2-2-2'!J18),'2-2-2'!J18,IF(ISNUMBER('2-2-2'!M18),'2-2-2'!M18,"XXX"))))</f>
        <v>0.40571428571428569</v>
      </c>
      <c r="L18" s="176">
        <f>IF(ISNUMBER('2-3-1'!S18), '2-3-1'!S18, IF(ISNUMBER('2-3-1'!T18), '2-3-1'!T18, IF(ISNUMBER('2-3-1'!R18), '2-3-1'!R18, IF(ISNUMBER('2-3-1'!U18), '2-3-1'!U18, IF(ISNUMBER('2-3-1'!Q18), '2-3-1'!Q18, IF(ISNUMBER('2-3-1'!V18), '2-3-1'!V18, IF(ISNUMBER('2-3-1'!P18), '2-3-1'!P18, "XXX")))))))</f>
        <v>4.4294466999999997</v>
      </c>
      <c r="M18" s="176">
        <f>IF(ISNUMBER('2-3-2'!S18), '2-3-2'!S18, IF(ISNUMBER('2-3-2'!T18), '2-3-2'!T18, IF(ISNUMBER('2-3-2'!R18), '2-3-2'!R18, IF(ISNUMBER('2-3-2'!U18), '2-3-2'!U18, IF(ISNUMBER('2-3-2'!Q18), '2-3-2'!Q18, IF(ISNUMBER('2-3-2'!V18), '2-3-2'!V18, IF(ISNUMBER('2-3-2'!P18), '2-3-2'!P18, "XXX")))))))</f>
        <v>28.02112198</v>
      </c>
      <c r="N18" s="176">
        <f>IF(ISNUMBER('2-4-1'!Y18),'2-4-1'!Y18,IF(ISNUMBER('2-4-1'!X18),'2-4-1'!X18,IF(ISNUMBER('2-4-1'!Z18),'2-4-1'!Z18,IF(ISNUMBER('2-4-1'!W18),'2-4-1'!W18,IF(ISNUMBER('2-4-1'!V18),'2-4-1'!V18,'2019'!N18)))))</f>
        <v>10.176604718</v>
      </c>
      <c r="O18" s="176">
        <f>IF(ISNUMBER('2-4-2'!G18), '2-4-2'!G18, IF(ISNUMBER('2-4-2'!H18), '2-4-2'!H18, IF(ISNUMBER('2-4-2'!F18), '2-4-2'!F18, IF(ISNUMBER('2-4-2'!I18), '2-4-2'!I18, IF(ISNUMBER('2-4-2'!E18), '2-4-2'!E18, IF(ISNUMBER('2-4-2'!J18), '2-4-2'!J18, IF(ISNUMBER('2-4-2'!D18), '2-4-2'!D18, IF(ISNUMBER('2-4-2'!K18), '2-4-2'!K18, IF(ISNUMBER('2-4-2'!C18), '2-4-2'!C18, IF(ISNUMBER('2-4-2'!L18), '2-4-2'!L18, IF(ISNUMBER('2-4-2'!M18), '2-4-2'!M18,"XXX")))))))))))</f>
        <v>100</v>
      </c>
      <c r="P18" s="176">
        <f>IF(ISNUMBER('2-5-1'!H250), '2-5-1'!H250, "XXX")</f>
        <v>0.43673019409179686</v>
      </c>
      <c r="Q18" s="176">
        <f>IF(ISNUMBER('2-5-2'!D18), '2-5-2'!D18, IF(ISNUMBER('2-5-2'!E18), '2-5-2'!E18, IF(ISNUMBER('2-5-2'!F18), '2-5-2'!F18, IF(ISNUMBER('2-5-2'!G18), '2-5-2'!G18, IF(ISNUMBER('2-5-2'!H18), '2-5-2'!H18, IF(ISNUMBER('2-5-2'!I18), '2-5-2'!I18, IF(ISNUMBER('2-5-2'!J18), '2-5-2'!J18, "XXX")))))))</f>
        <v>34.4</v>
      </c>
      <c r="R18" s="176">
        <f>IF(ISNUMBER('2-6-1'!G18), '2-6-1'!G18, IF(ISNUMBER('2-6-1'!H18), '2-6-1'!H18, IF(ISNUMBER('2-6-1'!F18), '2-6-1'!F18, IF(ISNUMBER('2-6-1'!I18), '2-6-1'!I18, IF(ISNUMBER('2-6-1'!E18), '2-6-1'!E18, IF(ISNUMBER('2-6-1'!J18), '2-6-1'!J18, IF(ISNUMBER('2-6-1'!D18), '2-6-1'!D18, IF(ISNUMBER('2-6-1'!K18), '2-6-1'!K18, IF(ISNUMBER('2-6-1'!L18), '2-6-1'!L18, "XXX")))))))))</f>
        <v>30.396850000000001</v>
      </c>
      <c r="S18" s="176">
        <f>IF(ISNUMBER('2-6-2'!H18), '2-6-2'!H18, IF(ISNUMBER('2-6-2'!I18), '2-6-2'!I18, IF(ISNUMBER('2-6-2'!G18), '2-6-2'!G18, IF(ISNUMBER('2-6-2'!J18), '2-6-2'!J18, IF(ISNUMBER('2-6-2'!F18), '2-6-2'!F18, IF(ISNUMBER('2-6-2'!K18), '2-6-2'!K18, IF(ISNUMBER('2-6-2'!E18), '2-6-2'!E18, IF(ISNUMBER('2-6-2'!L18), '2-6-2'!L18, IF(ISNUMBER('2-6-2'!D18), '2-6-2'!D18, IF(ISNUMBER('2-6-2'!M18), '2-6-2'!M18, "XXX"))))))))))</f>
        <v>7.74</v>
      </c>
      <c r="T18" s="176">
        <f>IF(ISNUMBER('2-7-1'!K18), '2-7-1'!K18, IF(ISNUMBER('2-7-1'!L18), '2-7-1'!L18, IF(ISNUMBER('2-7-1'!J18), '2-7-1'!J18, IF(ISNUMBER('2-7-1'!M18), '2-7-1'!M18, "XXX"))))</f>
        <v>0.42</v>
      </c>
      <c r="U18" s="176">
        <f>IF(ISNUMBER('2-7-2'!K18), '2-7-2'!K18, IF(ISNUMBER('2-7-2'!L18), '2-7-2'!L18, IF(ISNUMBER('2-7-2'!J18), '2-7-2'!J18, IF(ISNUMBER('2-7-2'!M18), '2-7-2'!M18, "XXX"))))</f>
        <v>0.26285714285714284</v>
      </c>
      <c r="V18" s="176">
        <f>IF(ISNUMBER('2-8-1'!K18), '2-8-1'!K18, IF(ISNUMBER('2-8-1'!L18), '2-8-1'!L18, IF(ISNUMBER('2-8-1'!J18), '2-8-1'!J18, IF(ISNUMBER('2-8-1'!M18), '2-8-1'!M18, "XXX"))))</f>
        <v>0.49428571428571427</v>
      </c>
      <c r="W18" s="176">
        <f>IF(ISNUMBER('2-8-2'!K18), '2-8-2'!K18, IF(ISNUMBER('2-8-2'!L18), '2-8-2'!L18, IF(ISNUMBER('2-8-2'!J18), '2-8-2'!J18, IF(ISNUMBER('2-8-2'!M18), '2-8-2'!M18, "XXX"))))</f>
        <v>0.38</v>
      </c>
      <c r="X18" s="176">
        <f>IF(ISNUMBER('3-1'!L17), '3-1'!L17, "XXX")</f>
        <v>0.629</v>
      </c>
      <c r="Y18" s="223">
        <f>'3-2'!T17</f>
        <v>1.2694888E-2</v>
      </c>
    </row>
    <row r="19" spans="1:25" ht="15.75" customHeight="1" x14ac:dyDescent="0.25">
      <c r="A19" s="19" t="s">
        <v>28</v>
      </c>
      <c r="B19" s="166" t="s">
        <v>28</v>
      </c>
      <c r="C19" s="175">
        <f>IF(ISNUMBER('1-1'!K19),'1-1'!K19, "XXX")</f>
        <v>8.4</v>
      </c>
      <c r="D19" s="175" t="str">
        <f>IF(UCDP!AB19, UCDP!AB19, "0.0")</f>
        <v>0.0</v>
      </c>
      <c r="E19" s="176">
        <f>IF(ISNUMBER('1-3'!L19), '1-3'!L19, IF(ISNUMBER('1-3'!M19), '1-3'!M19, IF(ISNUMBER('1-3'!P19), '1-3'!P19, IF(ISNUMBER('1-3'!Q19), '1-3'!Q19, "XXX"))))</f>
        <v>71.166666666666671</v>
      </c>
      <c r="F19" s="176">
        <f>IF(ISNUMBER('1-4'!AR19),'1-4'!AR19, IF(ISNUMBER('1-4'!AS19),'1-4'!AS19, IF(ISNUMBER('1-4'!AT19),'1-4'!AT19, IF(ISNUMBER('1-4'!AU19),'1-4'!AU19, IF(ISNUMBER('1-4'!AV19),'1-4'!AV19, "XXX")))))</f>
        <v>2</v>
      </c>
      <c r="G19" s="176">
        <f>IF(ISNUMBER('1-5'!K18),'1-5'!K18, "XXX")</f>
        <v>6.1</v>
      </c>
      <c r="H19" s="176">
        <f>IF(ISNUMBER('2-1-1'!K19), '2-1-1'!K19, IF(ISNUMBER('2-1-1'!L19), '2-1-1'!L19, IF(ISNUMBER('2-1-1'!M19), '2-1-1'!M19, "XXX")))</f>
        <v>0.45571428571428568</v>
      </c>
      <c r="I19" s="176">
        <f>IF(ISNUMBER('2-1-2'!F18),'2-1-2'!F18, "XXX")</f>
        <v>0.40471000000000001</v>
      </c>
      <c r="J19" s="176" t="str">
        <f>IF(ISNUMBER('2-2-1'!AF19),'2-2-1'!AF19,IF(ISNUMBER('2-2-1'!AG19),'2-2-1'!AG19,IF(ISNUMBER('2-2-1'!AE19),'2-2-1'!AE19,IF(ISNUMBER('2-2-1'!AH19),'2-2-1'!AH19,IF(ISNUMBER('2-2-1'!AD19),'2-2-1'!AD19,IF(ISNUMBER('2-2-1'!AI19),'2-2-1'!AI19,IF(ISNUMBER('2-2-1'!AC19),'2-2-1'!AC19,IF(ISNUMBER('2-2-1'!AJ19),'2-2-1'!AJ19,IF(ISNUMBER('2-2-1'!AB19),'2-2-1'!AB19,IF(ISNUMBER('2-2-1'!AA19),'2-2-1'!AA19,IF(ISNUMBER('2-2-1'!Z19),'2-2-1'!Z19,"XXX")))))))))))</f>
        <v>XXX</v>
      </c>
      <c r="K19" s="176">
        <f>IF(ISNUMBER('2-2-2'!K19),'2-2-2'!K19,IF(ISNUMBER('2-2-2'!L19),'2-2-2'!L19,IF(ISNUMBER('2-2-2'!J19),'2-2-2'!J19,IF(ISNUMBER('2-2-2'!M19),'2-2-2'!M19,"XXX"))))</f>
        <v>0.5485714285714286</v>
      </c>
      <c r="L19" s="176">
        <f>IF(ISNUMBER('2-3-1'!S19), '2-3-1'!S19, IF(ISNUMBER('2-3-1'!T19), '2-3-1'!T19, IF(ISNUMBER('2-3-1'!R19), '2-3-1'!R19, IF(ISNUMBER('2-3-1'!U19), '2-3-1'!U19, IF(ISNUMBER('2-3-1'!Q19), '2-3-1'!Q19, IF(ISNUMBER('2-3-1'!V19), '2-3-1'!V19, IF(ISNUMBER('2-3-1'!P19), '2-3-1'!P19, "XXX")))))))</f>
        <v>6.5578312900000002</v>
      </c>
      <c r="M19" s="176">
        <f>IF(ISNUMBER('2-3-2'!S19), '2-3-2'!S19, IF(ISNUMBER('2-3-2'!T19), '2-3-2'!T19, IF(ISNUMBER('2-3-2'!R19), '2-3-2'!R19, IF(ISNUMBER('2-3-2'!U19), '2-3-2'!U19, IF(ISNUMBER('2-3-2'!Q19), '2-3-2'!Q19, IF(ISNUMBER('2-3-2'!V19), '2-3-2'!V19, IF(ISNUMBER('2-3-2'!P19), '2-3-2'!P19, "XXX")))))))</f>
        <v>28.613727570000002</v>
      </c>
      <c r="N19" s="176" t="str">
        <f>IF(ISNUMBER('2-4-1'!Y19),'2-4-1'!Y19,IF(ISNUMBER('2-4-1'!X19),'2-4-1'!X19,IF(ISNUMBER('2-4-1'!Z19),'2-4-1'!Z19,IF(ISNUMBER('2-4-1'!W19),'2-4-1'!W19,IF(ISNUMBER('2-4-1'!V19),'2-4-1'!V19,'2019'!N19)))))</f>
        <v>XXX</v>
      </c>
      <c r="O19" s="176">
        <f>IF(ISNUMBER('2-4-2'!G19), '2-4-2'!G19, IF(ISNUMBER('2-4-2'!H19), '2-4-2'!H19, IF(ISNUMBER('2-4-2'!F19), '2-4-2'!F19, IF(ISNUMBER('2-4-2'!I19), '2-4-2'!I19, IF(ISNUMBER('2-4-2'!E19), '2-4-2'!E19, IF(ISNUMBER('2-4-2'!J19), '2-4-2'!J19, IF(ISNUMBER('2-4-2'!D19), '2-4-2'!D19, IF(ISNUMBER('2-4-2'!K19), '2-4-2'!K19, IF(ISNUMBER('2-4-2'!C19), '2-4-2'!C19, IF(ISNUMBER('2-4-2'!L19), '2-4-2'!L19, IF(ISNUMBER('2-4-2'!M19), '2-4-2'!M19,"XXX")))))))))))</f>
        <v>69.5</v>
      </c>
      <c r="P19" s="176">
        <f>IF(ISNUMBER('2-5-1'!H251), '2-5-1'!H251, "XXX")</f>
        <v>0.55816793441772461</v>
      </c>
      <c r="Q19" s="176" t="str">
        <f>IF(ISNUMBER('2-5-2'!D19), '2-5-2'!D19, IF(ISNUMBER('2-5-2'!E19), '2-5-2'!E19, IF(ISNUMBER('2-5-2'!F19), '2-5-2'!F19, IF(ISNUMBER('2-5-2'!G19), '2-5-2'!G19, IF(ISNUMBER('2-5-2'!H19), '2-5-2'!H19, IF(ISNUMBER('2-5-2'!I19), '2-5-2'!I19, IF(ISNUMBER('2-5-2'!J19), '2-5-2'!J19, "XXX")))))))</f>
        <v>XXX</v>
      </c>
      <c r="R19" s="176">
        <f>IF(ISNUMBER('2-6-1'!G19), '2-6-1'!G19, IF(ISNUMBER('2-6-1'!H19), '2-6-1'!H19, IF(ISNUMBER('2-6-1'!F19), '2-6-1'!F19, IF(ISNUMBER('2-6-1'!I19), '2-6-1'!I19, IF(ISNUMBER('2-6-1'!E19), '2-6-1'!E19, IF(ISNUMBER('2-6-1'!J19), '2-6-1'!J19, IF(ISNUMBER('2-6-1'!D19), '2-6-1'!D19, IF(ISNUMBER('2-6-1'!K19), '2-6-1'!K19, IF(ISNUMBER('2-6-1'!L19), '2-6-1'!L19, "XXX")))))))))</f>
        <v>75.600700000000003</v>
      </c>
      <c r="S19" s="176">
        <f>IF(ISNUMBER('2-6-2'!H19), '2-6-2'!H19, IF(ISNUMBER('2-6-2'!I19), '2-6-2'!I19, IF(ISNUMBER('2-6-2'!G19), '2-6-2'!G19, IF(ISNUMBER('2-6-2'!J19), '2-6-2'!J19, IF(ISNUMBER('2-6-2'!F19), '2-6-2'!F19, IF(ISNUMBER('2-6-2'!K19), '2-6-2'!K19, IF(ISNUMBER('2-6-2'!E19), '2-6-2'!E19, IF(ISNUMBER('2-6-2'!L19), '2-6-2'!L19, IF(ISNUMBER('2-6-2'!D19), '2-6-2'!D19, IF(ISNUMBER('2-6-2'!M19), '2-6-2'!M19, "XXX"))))))))))</f>
        <v>0.02</v>
      </c>
      <c r="T19" s="176">
        <f>IF(ISNUMBER('2-7-1'!K19), '2-7-1'!K19, IF(ISNUMBER('2-7-1'!L19), '2-7-1'!L19, IF(ISNUMBER('2-7-1'!J19), '2-7-1'!J19, IF(ISNUMBER('2-7-1'!M19), '2-7-1'!M19, "XXX"))))</f>
        <v>0.43857142857142856</v>
      </c>
      <c r="U19" s="176">
        <f>IF(ISNUMBER('2-7-2'!K19), '2-7-2'!K19, IF(ISNUMBER('2-7-2'!L19), '2-7-2'!L19, IF(ISNUMBER('2-7-2'!J19), '2-7-2'!J19, IF(ISNUMBER('2-7-2'!M19), '2-7-2'!M19, "XXX"))))</f>
        <v>0.38785714285714284</v>
      </c>
      <c r="V19" s="176">
        <f>IF(ISNUMBER('2-8-1'!K19), '2-8-1'!K19, IF(ISNUMBER('2-8-1'!L19), '2-8-1'!L19, IF(ISNUMBER('2-8-1'!J19), '2-8-1'!J19, IF(ISNUMBER('2-8-1'!M19), '2-8-1'!M19, "XXX"))))</f>
        <v>0.54714285714285715</v>
      </c>
      <c r="W19" s="176">
        <f>IF(ISNUMBER('2-8-2'!K19), '2-8-2'!K19, IF(ISNUMBER('2-8-2'!L19), '2-8-2'!L19, IF(ISNUMBER('2-8-2'!J19), '2-8-2'!J19, IF(ISNUMBER('2-8-2'!M19), '2-8-2'!M19, "XXX"))))</f>
        <v>0.35857142857142854</v>
      </c>
      <c r="X19" s="176">
        <f>IF(ISNUMBER('3-1'!L18), '3-1'!L18, "XXX")</f>
        <v>0.56200000000000006</v>
      </c>
      <c r="Y19" s="223">
        <f>'3-2'!T18</f>
        <v>-7.9936899000000006E-2</v>
      </c>
    </row>
    <row r="20" spans="1:25" ht="15.75" customHeight="1" x14ac:dyDescent="0.25">
      <c r="A20" s="19" t="s">
        <v>29</v>
      </c>
      <c r="B20" s="166" t="s">
        <v>29</v>
      </c>
      <c r="C20" s="175">
        <f>IF(ISNUMBER('1-1'!K20),'1-1'!K20, "XXX")</f>
        <v>4.3</v>
      </c>
      <c r="D20" s="175" t="str">
        <f>IF(UCDP!AB20, UCDP!AB20, "0.0")</f>
        <v>0.0</v>
      </c>
      <c r="E20" s="176">
        <f>IF(ISNUMBER('1-3'!L20), '1-3'!L20, IF(ISNUMBER('1-3'!M20), '1-3'!M20, IF(ISNUMBER('1-3'!P20), '1-3'!P20, IF(ISNUMBER('1-3'!Q20), '1-3'!Q20, "XXX"))))</f>
        <v>83.833333333333343</v>
      </c>
      <c r="F20" s="176">
        <f>IF(ISNUMBER('1-4'!AR20),'1-4'!AR20, IF(ISNUMBER('1-4'!AS20),'1-4'!AS20, IF(ISNUMBER('1-4'!AT20),'1-4'!AT20, IF(ISNUMBER('1-4'!AU20),'1-4'!AU20, IF(ISNUMBER('1-4'!AV20),'1-4'!AV20, "XXX")))))</f>
        <v>2</v>
      </c>
      <c r="G20" s="176">
        <f>IF(ISNUMBER('1-5'!K19),'1-5'!K19, "XXX")</f>
        <v>4.7</v>
      </c>
      <c r="H20" s="176">
        <f>IF(ISNUMBER('2-1-1'!K20), '2-1-1'!K20, IF(ISNUMBER('2-1-1'!L20), '2-1-1'!L20, IF(ISNUMBER('2-1-1'!M20), '2-1-1'!M20, "XXX")))</f>
        <v>0.49857142857142855</v>
      </c>
      <c r="I20" s="176">
        <f>IF(ISNUMBER('2-1-2'!F19),'2-1-2'!F19, "XXX")</f>
        <v>0.42153000000000002</v>
      </c>
      <c r="J20" s="176">
        <f>IF(ISNUMBER('2-2-1'!AF20),'2-2-1'!AF20,IF(ISNUMBER('2-2-1'!AG20),'2-2-1'!AG20,IF(ISNUMBER('2-2-1'!AE20),'2-2-1'!AE20,IF(ISNUMBER('2-2-1'!AH20),'2-2-1'!AH20,IF(ISNUMBER('2-2-1'!AD20),'2-2-1'!AD20,IF(ISNUMBER('2-2-1'!AI20),'2-2-1'!AI20,IF(ISNUMBER('2-2-1'!AC20),'2-2-1'!AC20,IF(ISNUMBER('2-2-1'!AJ20),'2-2-1'!AJ20,IF(ISNUMBER('2-2-1'!AB20),'2-2-1'!AB20,IF(ISNUMBER('2-2-1'!AA20),'2-2-1'!AA20,IF(ISNUMBER('2-2-1'!Z20),'2-2-1'!Z20,"XXX")))))))))))</f>
        <v>4.8663400000000001</v>
      </c>
      <c r="K20" s="176">
        <f>IF(ISNUMBER('2-2-2'!K20),'2-2-2'!K20,IF(ISNUMBER('2-2-2'!L20),'2-2-2'!L20,IF(ISNUMBER('2-2-2'!J20),'2-2-2'!J20,IF(ISNUMBER('2-2-2'!M20),'2-2-2'!M20,"XXX"))))</f>
        <v>0.57000000000000006</v>
      </c>
      <c r="L20" s="176">
        <f>IF(ISNUMBER('2-3-1'!S20), '2-3-1'!S20, IF(ISNUMBER('2-3-1'!T20), '2-3-1'!T20, IF(ISNUMBER('2-3-1'!R20), '2-3-1'!R20, IF(ISNUMBER('2-3-1'!U20), '2-3-1'!U20, IF(ISNUMBER('2-3-1'!Q20), '2-3-1'!Q20, IF(ISNUMBER('2-3-1'!V20), '2-3-1'!V20, IF(ISNUMBER('2-3-1'!P20), '2-3-1'!P20, "XXX")))))))</f>
        <v>3.69899654</v>
      </c>
      <c r="M20" s="176">
        <f>IF(ISNUMBER('2-3-2'!S20), '2-3-2'!S20, IF(ISNUMBER('2-3-2'!T20), '2-3-2'!T20, IF(ISNUMBER('2-3-2'!R20), '2-3-2'!R20, IF(ISNUMBER('2-3-2'!U20), '2-3-2'!U20, IF(ISNUMBER('2-3-2'!Q20), '2-3-2'!Q20, IF(ISNUMBER('2-3-2'!V20), '2-3-2'!V20, IF(ISNUMBER('2-3-2'!P20), '2-3-2'!P20, "XXX")))))))</f>
        <v>3.3074941600000001</v>
      </c>
      <c r="N20" s="176">
        <f>IF(ISNUMBER('2-4-1'!Y20),'2-4-1'!Y20,IF(ISNUMBER('2-4-1'!X20),'2-4-1'!X20,IF(ISNUMBER('2-4-1'!Z20),'2-4-1'!Z20,IF(ISNUMBER('2-4-1'!W20),'2-4-1'!W20,IF(ISNUMBER('2-4-1'!V20),'2-4-1'!V20,'2019'!N20)))))</f>
        <v>1.9</v>
      </c>
      <c r="O20" s="176">
        <f>IF(ISNUMBER('2-4-2'!G20), '2-4-2'!G20, IF(ISNUMBER('2-4-2'!H20), '2-4-2'!H20, IF(ISNUMBER('2-4-2'!F20), '2-4-2'!F20, IF(ISNUMBER('2-4-2'!I20), '2-4-2'!I20, IF(ISNUMBER('2-4-2'!E20), '2-4-2'!E20, IF(ISNUMBER('2-4-2'!J20), '2-4-2'!J20, IF(ISNUMBER('2-4-2'!D20), '2-4-2'!D20, IF(ISNUMBER('2-4-2'!K20), '2-4-2'!K20, IF(ISNUMBER('2-4-2'!C20), '2-4-2'!C20, IF(ISNUMBER('2-4-2'!L20), '2-4-2'!L20, IF(ISNUMBER('2-4-2'!M20), '2-4-2'!M20,"XXX")))))))))))</f>
        <v>100</v>
      </c>
      <c r="P20" s="176">
        <f>IF(ISNUMBER('2-5-1'!H252), '2-5-1'!H252, "XXX")</f>
        <v>0.6190918445587158</v>
      </c>
      <c r="Q20" s="176">
        <f>IF(ISNUMBER('2-5-2'!D20), '2-5-2'!D20, IF(ISNUMBER('2-5-2'!E20), '2-5-2'!E20, IF(ISNUMBER('2-5-2'!F20), '2-5-2'!F20, IF(ISNUMBER('2-5-2'!G20), '2-5-2'!G20, IF(ISNUMBER('2-5-2'!H20), '2-5-2'!H20, IF(ISNUMBER('2-5-2'!I20), '2-5-2'!I20, IF(ISNUMBER('2-5-2'!J20), '2-5-2'!J20, "XXX")))))))</f>
        <v>8.4</v>
      </c>
      <c r="R20" s="176">
        <f>IF(ISNUMBER('2-6-1'!G20), '2-6-1'!G20, IF(ISNUMBER('2-6-1'!H20), '2-6-1'!H20, IF(ISNUMBER('2-6-1'!F20), '2-6-1'!F20, IF(ISNUMBER('2-6-1'!I20), '2-6-1'!I20, IF(ISNUMBER('2-6-1'!E20), '2-6-1'!E20, IF(ISNUMBER('2-6-1'!J20), '2-6-1'!J20, IF(ISNUMBER('2-6-1'!D20), '2-6-1'!D20, IF(ISNUMBER('2-6-1'!K20), '2-6-1'!K20, IF(ISNUMBER('2-6-1'!L20), '2-6-1'!L20, "XXX")))))))))</f>
        <v>69.45384</v>
      </c>
      <c r="S20" s="176">
        <f>IF(ISNUMBER('2-6-2'!H20), '2-6-2'!H20, IF(ISNUMBER('2-6-2'!I20), '2-6-2'!I20, IF(ISNUMBER('2-6-2'!G20), '2-6-2'!G20, IF(ISNUMBER('2-6-2'!J20), '2-6-2'!J20, IF(ISNUMBER('2-6-2'!F20), '2-6-2'!F20, IF(ISNUMBER('2-6-2'!K20), '2-6-2'!K20, IF(ISNUMBER('2-6-2'!E20), '2-6-2'!E20, IF(ISNUMBER('2-6-2'!L20), '2-6-2'!L20, IF(ISNUMBER('2-6-2'!D20), '2-6-2'!D20, IF(ISNUMBER('2-6-2'!M20), '2-6-2'!M20, "XXX"))))))))))</f>
        <v>9.65</v>
      </c>
      <c r="T20" s="176">
        <f>IF(ISNUMBER('2-7-1'!K20), '2-7-1'!K20, IF(ISNUMBER('2-7-1'!L20), '2-7-1'!L20, IF(ISNUMBER('2-7-1'!J20), '2-7-1'!J20, IF(ISNUMBER('2-7-1'!M20), '2-7-1'!M20, "XXX"))))</f>
        <v>0.68428571428571427</v>
      </c>
      <c r="U20" s="176">
        <f>IF(ISNUMBER('2-7-2'!K20), '2-7-2'!K20, IF(ISNUMBER('2-7-2'!L20), '2-7-2'!L20, IF(ISNUMBER('2-7-2'!J20), '2-7-2'!J20, IF(ISNUMBER('2-7-2'!M20), '2-7-2'!M20, "XXX"))))</f>
        <v>0.6</v>
      </c>
      <c r="V20" s="176">
        <f>IF(ISNUMBER('2-8-1'!K20), '2-8-1'!K20, IF(ISNUMBER('2-8-1'!L20), '2-8-1'!L20, IF(ISNUMBER('2-8-1'!J20), '2-8-1'!J20, IF(ISNUMBER('2-8-1'!M20), '2-8-1'!M20, "XXX"))))</f>
        <v>0.64857142857142858</v>
      </c>
      <c r="W20" s="176">
        <f>IF(ISNUMBER('2-8-2'!K20), '2-8-2'!K20, IF(ISNUMBER('2-8-2'!L20), '2-8-2'!L20, IF(ISNUMBER('2-8-2'!J20), '2-8-2'!J20, IF(ISNUMBER('2-8-2'!M20), '2-8-2'!M20, "XXX"))))</f>
        <v>0.61</v>
      </c>
      <c r="X20" s="176">
        <f>IF(ISNUMBER('3-1'!L19), '3-1'!L19, "XXX")</f>
        <v>0.69899999999999995</v>
      </c>
      <c r="Y20" s="223">
        <f>'3-2'!T19</f>
        <v>0.444246262</v>
      </c>
    </row>
    <row r="21" spans="1:25" ht="15.75" customHeight="1" x14ac:dyDescent="0.25">
      <c r="A21" s="19" t="s">
        <v>30</v>
      </c>
      <c r="B21" s="166" t="s">
        <v>30</v>
      </c>
      <c r="C21" s="175">
        <f>IF(ISNUMBER('1-1'!K21),'1-1'!K21, "XXX")</f>
        <v>3</v>
      </c>
      <c r="D21" s="175" t="str">
        <f>IF(UCDP!AB21, UCDP!AB21, "0.0")</f>
        <v>0.0</v>
      </c>
      <c r="E21" s="176">
        <f>IF(ISNUMBER('1-3'!L21), '1-3'!L21, IF(ISNUMBER('1-3'!M21), '1-3'!M21, IF(ISNUMBER('1-3'!P21), '1-3'!P21, IF(ISNUMBER('1-3'!Q21), '1-3'!Q21, "XXX"))))</f>
        <v>66.500000000000014</v>
      </c>
      <c r="F21" s="176">
        <f>IF(ISNUMBER('1-4'!AR21),'1-4'!AR21, IF(ISNUMBER('1-4'!AS21),'1-4'!AS21, IF(ISNUMBER('1-4'!AT21),'1-4'!AT21, IF(ISNUMBER('1-4'!AU21),'1-4'!AU21, IF(ISNUMBER('1-4'!AV21),'1-4'!AV21, "XXX")))))</f>
        <v>4</v>
      </c>
      <c r="G21" s="176">
        <f>IF(ISNUMBER('1-5'!K20),'1-5'!K20, "XXX")</f>
        <v>6.1</v>
      </c>
      <c r="H21" s="176">
        <f>IF(ISNUMBER('2-1-1'!K21), '2-1-1'!K21, IF(ISNUMBER('2-1-1'!L21), '2-1-1'!L21, IF(ISNUMBER('2-1-1'!M21), '2-1-1'!M21, "XXX")))</f>
        <v>0.56857142857142851</v>
      </c>
      <c r="I21" s="176">
        <f>IF(ISNUMBER('2-1-2'!F20),'2-1-2'!F20, "XXX")</f>
        <v>0.50249999999999995</v>
      </c>
      <c r="J21" s="176">
        <f>IF(ISNUMBER('2-2-1'!AF21),'2-2-1'!AF21,IF(ISNUMBER('2-2-1'!AG21),'2-2-1'!AG21,IF(ISNUMBER('2-2-1'!AE21),'2-2-1'!AE21,IF(ISNUMBER('2-2-1'!AH21),'2-2-1'!AH21,IF(ISNUMBER('2-2-1'!AD21),'2-2-1'!AD21,IF(ISNUMBER('2-2-1'!AI21),'2-2-1'!AI21,IF(ISNUMBER('2-2-1'!AC21),'2-2-1'!AC21,IF(ISNUMBER('2-2-1'!AJ21),'2-2-1'!AJ21,IF(ISNUMBER('2-2-1'!AB21),'2-2-1'!AB21,IF(ISNUMBER('2-2-1'!AA21),'2-2-1'!AA21,IF(ISNUMBER('2-2-1'!Z21),'2-2-1'!Z21,"XXX")))))))))))</f>
        <v>4.1806299999999998</v>
      </c>
      <c r="K21" s="176">
        <f>IF(ISNUMBER('2-2-2'!K21),'2-2-2'!K21,IF(ISNUMBER('2-2-2'!L21),'2-2-2'!L21,IF(ISNUMBER('2-2-2'!J21),'2-2-2'!J21,IF(ISNUMBER('2-2-2'!M21),'2-2-2'!M21,"XXX"))))</f>
        <v>0.37142857142857144</v>
      </c>
      <c r="L21" s="176">
        <f>IF(ISNUMBER('2-3-1'!S21), '2-3-1'!S21, IF(ISNUMBER('2-3-1'!T21), '2-3-1'!T21, IF(ISNUMBER('2-3-1'!R21), '2-3-1'!R21, IF(ISNUMBER('2-3-1'!U21), '2-3-1'!U21, IF(ISNUMBER('2-3-1'!Q21), '2-3-1'!Q21, IF(ISNUMBER('2-3-1'!V21), '2-3-1'!V21, IF(ISNUMBER('2-3-1'!P21), '2-3-1'!P21, "XXX")))))))</f>
        <v>3.9484360199999999</v>
      </c>
      <c r="M21" s="176">
        <f>IF(ISNUMBER('2-3-2'!S21), '2-3-2'!S21, IF(ISNUMBER('2-3-2'!T21), '2-3-2'!T21, IF(ISNUMBER('2-3-2'!R21), '2-3-2'!R21, IF(ISNUMBER('2-3-2'!U21), '2-3-2'!U21, IF(ISNUMBER('2-3-2'!Q21), '2-3-2'!Q21, IF(ISNUMBER('2-3-2'!V21), '2-3-2'!V21, IF(ISNUMBER('2-3-2'!P21), '2-3-2'!P21, "XXX")))))))</f>
        <v>24.420572279999998</v>
      </c>
      <c r="N21" s="176">
        <f>IF(ISNUMBER('2-4-1'!Y21),'2-4-1'!Y21,IF(ISNUMBER('2-4-1'!X21),'2-4-1'!X21,IF(ISNUMBER('2-4-1'!Z21),'2-4-1'!Z21,IF(ISNUMBER('2-4-1'!W21),'2-4-1'!W21,IF(ISNUMBER('2-4-1'!V21),'2-4-1'!V21,'2019'!N21)))))</f>
        <v>18.26886721</v>
      </c>
      <c r="O21" s="176">
        <f>IF(ISNUMBER('2-4-2'!G21), '2-4-2'!G21, IF(ISNUMBER('2-4-2'!H21), '2-4-2'!H21, IF(ISNUMBER('2-4-2'!F21), '2-4-2'!F21, IF(ISNUMBER('2-4-2'!I21), '2-4-2'!I21, IF(ISNUMBER('2-4-2'!E21), '2-4-2'!E21, IF(ISNUMBER('2-4-2'!J21), '2-4-2'!J21, IF(ISNUMBER('2-4-2'!D21), '2-4-2'!D21, IF(ISNUMBER('2-4-2'!K21), '2-4-2'!K21, IF(ISNUMBER('2-4-2'!C21), '2-4-2'!C21, IF(ISNUMBER('2-4-2'!L21), '2-4-2'!L21, IF(ISNUMBER('2-4-2'!M21), '2-4-2'!M21,"XXX")))))))))))</f>
        <v>78.3</v>
      </c>
      <c r="P21" s="176">
        <f>IF(ISNUMBER('2-5-1'!H253), '2-5-1'!H253, "XXX")</f>
        <v>0.25544664859771726</v>
      </c>
      <c r="Q21" s="176">
        <f>IF(ISNUMBER('2-5-2'!D21), '2-5-2'!D21, IF(ISNUMBER('2-5-2'!E21), '2-5-2'!E21, IF(ISNUMBER('2-5-2'!F21), '2-5-2'!F21, IF(ISNUMBER('2-5-2'!G21), '2-5-2'!G21, IF(ISNUMBER('2-5-2'!H21), '2-5-2'!H21, IF(ISNUMBER('2-5-2'!I21), '2-5-2'!I21, IF(ISNUMBER('2-5-2'!J21), '2-5-2'!J21, "XXX")))))))</f>
        <v>37</v>
      </c>
      <c r="R21" s="176">
        <f>IF(ISNUMBER('2-6-1'!G21), '2-6-1'!G21, IF(ISNUMBER('2-6-1'!H21), '2-6-1'!H21, IF(ISNUMBER('2-6-1'!F21), '2-6-1'!F21, IF(ISNUMBER('2-6-1'!I21), '2-6-1'!I21, IF(ISNUMBER('2-6-1'!E21), '2-6-1'!E21, IF(ISNUMBER('2-6-1'!J21), '2-6-1'!J21, IF(ISNUMBER('2-6-1'!D21), '2-6-1'!D21, IF(ISNUMBER('2-6-1'!K21), '2-6-1'!K21, IF(ISNUMBER('2-6-1'!L21), '2-6-1'!L21, "XXX")))))))))</f>
        <v>68.246369999999999</v>
      </c>
      <c r="S21" s="176">
        <f>IF(ISNUMBER('2-6-2'!H21), '2-6-2'!H21, IF(ISNUMBER('2-6-2'!I21), '2-6-2'!I21, IF(ISNUMBER('2-6-2'!G21), '2-6-2'!G21, IF(ISNUMBER('2-6-2'!J21), '2-6-2'!J21, IF(ISNUMBER('2-6-2'!F21), '2-6-2'!F21, IF(ISNUMBER('2-6-2'!K21), '2-6-2'!K21, IF(ISNUMBER('2-6-2'!E21), '2-6-2'!E21, IF(ISNUMBER('2-6-2'!L21), '2-6-2'!L21, IF(ISNUMBER('2-6-2'!D21), '2-6-2'!D21, IF(ISNUMBER('2-6-2'!M21), '2-6-2'!M21, "XXX"))))))))))</f>
        <v>1.28</v>
      </c>
      <c r="T21" s="176">
        <f>IF(ISNUMBER('2-7-1'!K21), '2-7-1'!K21, IF(ISNUMBER('2-7-1'!L21), '2-7-1'!L21, IF(ISNUMBER('2-7-1'!J21), '2-7-1'!J21, IF(ISNUMBER('2-7-1'!M21), '2-7-1'!M21, "XXX"))))</f>
        <v>0.58571428571428563</v>
      </c>
      <c r="U21" s="176">
        <f>IF(ISNUMBER('2-7-2'!K21), '2-7-2'!K21, IF(ISNUMBER('2-7-2'!L21), '2-7-2'!L21, IF(ISNUMBER('2-7-2'!J21), '2-7-2'!J21, IF(ISNUMBER('2-7-2'!M21), '2-7-2'!M21, "XXX"))))</f>
        <v>0.35928571428571426</v>
      </c>
      <c r="V21" s="176">
        <f>IF(ISNUMBER('2-8-1'!K21), '2-8-1'!K21, IF(ISNUMBER('2-8-1'!L21), '2-8-1'!L21, IF(ISNUMBER('2-8-1'!J21), '2-8-1'!J21, IF(ISNUMBER('2-8-1'!M21), '2-8-1'!M21, "XXX"))))</f>
        <v>0.52285714285714291</v>
      </c>
      <c r="W21" s="176">
        <f>IF(ISNUMBER('2-8-2'!K21), '2-8-2'!K21, IF(ISNUMBER('2-8-2'!L21), '2-8-2'!L21, IF(ISNUMBER('2-8-2'!J21), '2-8-2'!J21, IF(ISNUMBER('2-8-2'!M21), '2-8-2'!M21, "XXX"))))</f>
        <v>0.34857142857142859</v>
      </c>
      <c r="X21" s="176">
        <f>IF(ISNUMBER('3-1'!L20), '3-1'!L20, "XXX")</f>
        <v>0.80800000000000005</v>
      </c>
      <c r="Y21" s="223">
        <f>'3-2'!T20</f>
        <v>0.492306352</v>
      </c>
    </row>
    <row r="22" spans="1:25" ht="15.75" customHeight="1" x14ac:dyDescent="0.25">
      <c r="A22" s="19" t="s">
        <v>31</v>
      </c>
      <c r="B22" s="166" t="s">
        <v>31</v>
      </c>
      <c r="C22" s="175">
        <f>IF(ISNUMBER('1-1'!K22),'1-1'!K22, "XXX")</f>
        <v>3.8</v>
      </c>
      <c r="D22" s="175" t="str">
        <f>IF(UCDP!AB22, UCDP!AB22, "0.0")</f>
        <v>0.0</v>
      </c>
      <c r="E22" s="176">
        <f>IF(ISNUMBER('1-3'!L22), '1-3'!L22, IF(ISNUMBER('1-3'!M22), '1-3'!M22, IF(ISNUMBER('1-3'!P22), '1-3'!P22, IF(ISNUMBER('1-3'!Q22), '1-3'!Q22, "XXX"))))</f>
        <v>85.166666666666671</v>
      </c>
      <c r="F22" s="176">
        <f>IF(ISNUMBER('1-4'!AR22),'1-4'!AR22, IF(ISNUMBER('1-4'!AS22),'1-4'!AS22, IF(ISNUMBER('1-4'!AT22),'1-4'!AT22, IF(ISNUMBER('1-4'!AU22),'1-4'!AU22, IF(ISNUMBER('1-4'!AV22),'1-4'!AV22, "XXX")))))</f>
        <v>2</v>
      </c>
      <c r="G22" s="176">
        <f>IF(ISNUMBER('1-5'!K21),'1-5'!K21, "XXX")</f>
        <v>7.9</v>
      </c>
      <c r="H22" s="176">
        <f>IF(ISNUMBER('2-1-1'!K22), '2-1-1'!K22, IF(ISNUMBER('2-1-1'!L22), '2-1-1'!L22, IF(ISNUMBER('2-1-1'!M22), '2-1-1'!M22, "XXX")))</f>
        <v>0.55428571428571427</v>
      </c>
      <c r="I22" s="176">
        <f>IF(ISNUMBER('2-1-2'!F21),'2-1-2'!F21, "XXX")</f>
        <v>0.35119</v>
      </c>
      <c r="J22" s="176">
        <f>IF(ISNUMBER('2-2-1'!AF22),'2-2-1'!AF22,IF(ISNUMBER('2-2-1'!AG22),'2-2-1'!AG22,IF(ISNUMBER('2-2-1'!AE22),'2-2-1'!AE22,IF(ISNUMBER('2-2-1'!AH22),'2-2-1'!AH22,IF(ISNUMBER('2-2-1'!AD22),'2-2-1'!AD22,IF(ISNUMBER('2-2-1'!AI22),'2-2-1'!AI22,IF(ISNUMBER('2-2-1'!AC22),'2-2-1'!AC22,IF(ISNUMBER('2-2-1'!AJ22),'2-2-1'!AJ22,IF(ISNUMBER('2-2-1'!AB22),'2-2-1'!AB22,IF(ISNUMBER('2-2-1'!AA22),'2-2-1'!AA22,IF(ISNUMBER('2-2-1'!Z22),'2-2-1'!Z22,"XXX")))))))))))</f>
        <v>3.5565700000000002</v>
      </c>
      <c r="K22" s="176">
        <f>IF(ISNUMBER('2-2-2'!K22),'2-2-2'!K22,IF(ISNUMBER('2-2-2'!L22),'2-2-2'!L22,IF(ISNUMBER('2-2-2'!J22),'2-2-2'!J22,IF(ISNUMBER('2-2-2'!M22),'2-2-2'!M22,"XXX"))))</f>
        <v>0.71285714285714286</v>
      </c>
      <c r="L22" s="176">
        <f>IF(ISNUMBER('2-3-1'!S22), '2-3-1'!S22, IF(ISNUMBER('2-3-1'!T22), '2-3-1'!T22, IF(ISNUMBER('2-3-1'!R22), '2-3-1'!R22, IF(ISNUMBER('2-3-1'!U22), '2-3-1'!U22, IF(ISNUMBER('2-3-1'!Q22), '2-3-1'!Q22, IF(ISNUMBER('2-3-1'!V22), '2-3-1'!V22, IF(ISNUMBER('2-3-1'!P22), '2-3-1'!P22, "XXX")))))))</f>
        <v>2.42138696</v>
      </c>
      <c r="M22" s="176">
        <f>IF(ISNUMBER('2-3-2'!S22), '2-3-2'!S22, IF(ISNUMBER('2-3-2'!T22), '2-3-2'!T22, IF(ISNUMBER('2-3-2'!R22), '2-3-2'!R22, IF(ISNUMBER('2-3-2'!U22), '2-3-2'!U22, IF(ISNUMBER('2-3-2'!Q22), '2-3-2'!Q22, IF(ISNUMBER('2-3-2'!V22), '2-3-2'!V22, IF(ISNUMBER('2-3-2'!P22), '2-3-2'!P22, "XXX")))))))</f>
        <v>4.9798154800000001</v>
      </c>
      <c r="N22" s="176">
        <f>IF(ISNUMBER('2-4-1'!Y22),'2-4-1'!Y22,IF(ISNUMBER('2-4-1'!X22),'2-4-1'!X22,IF(ISNUMBER('2-4-1'!Z22),'2-4-1'!Z22,IF(ISNUMBER('2-4-1'!W22),'2-4-1'!W22,IF(ISNUMBER('2-4-1'!V22),'2-4-1'!V22,'2019'!N22)))))</f>
        <v>0.2</v>
      </c>
      <c r="O22" s="176">
        <f>IF(ISNUMBER('2-4-2'!G22), '2-4-2'!G22, IF(ISNUMBER('2-4-2'!H22), '2-4-2'!H22, IF(ISNUMBER('2-4-2'!F22), '2-4-2'!F22, IF(ISNUMBER('2-4-2'!I22), '2-4-2'!I22, IF(ISNUMBER('2-4-2'!E22), '2-4-2'!E22, IF(ISNUMBER('2-4-2'!J22), '2-4-2'!J22, IF(ISNUMBER('2-4-2'!D22), '2-4-2'!D22, IF(ISNUMBER('2-4-2'!K22), '2-4-2'!K22, IF(ISNUMBER('2-4-2'!C22), '2-4-2'!C22, IF(ISNUMBER('2-4-2'!L22), '2-4-2'!L22, IF(ISNUMBER('2-4-2'!M22), '2-4-2'!M22,"XXX")))))))))))</f>
        <v>90.9</v>
      </c>
      <c r="P22" s="176" t="str">
        <f>IF(ISNUMBER('2-5-1'!H254), '2-5-1'!H254, "XXX")</f>
        <v>XXX</v>
      </c>
      <c r="Q22" s="176">
        <f>IF(ISNUMBER('2-5-2'!D22), '2-5-2'!D22, IF(ISNUMBER('2-5-2'!E22), '2-5-2'!E22, IF(ISNUMBER('2-5-2'!F22), '2-5-2'!F22, IF(ISNUMBER('2-5-2'!G22), '2-5-2'!G22, IF(ISNUMBER('2-5-2'!H22), '2-5-2'!H22, IF(ISNUMBER('2-5-2'!I22), '2-5-2'!I22, IF(ISNUMBER('2-5-2'!J22), '2-5-2'!J22, "XXX")))))))</f>
        <v>14.7</v>
      </c>
      <c r="R22" s="176">
        <f>IF(ISNUMBER('2-6-1'!G22), '2-6-1'!G22, IF(ISNUMBER('2-6-1'!H22), '2-6-1'!H22, IF(ISNUMBER('2-6-1'!F22), '2-6-1'!F22, IF(ISNUMBER('2-6-1'!I22), '2-6-1'!I22, IF(ISNUMBER('2-6-1'!E22), '2-6-1'!E22, IF(ISNUMBER('2-6-1'!J22), '2-6-1'!J22, IF(ISNUMBER('2-6-1'!D22), '2-6-1'!D22, IF(ISNUMBER('2-6-1'!K22), '2-6-1'!K22, IF(ISNUMBER('2-6-1'!L22), '2-6-1'!L22, "XXX")))))))))</f>
        <v>91.333100000000002</v>
      </c>
      <c r="S22" s="176" t="str">
        <f>IF(ISNUMBER('2-6-2'!H22), '2-6-2'!H22, IF(ISNUMBER('2-6-2'!I22), '2-6-2'!I22, IF(ISNUMBER('2-6-2'!G22), '2-6-2'!G22, IF(ISNUMBER('2-6-2'!J22), '2-6-2'!J22, IF(ISNUMBER('2-6-2'!F22), '2-6-2'!F22, IF(ISNUMBER('2-6-2'!K22), '2-6-2'!K22, IF(ISNUMBER('2-6-2'!E22), '2-6-2'!E22, IF(ISNUMBER('2-6-2'!L22), '2-6-2'!L22, IF(ISNUMBER('2-6-2'!D22), '2-6-2'!D22, IF(ISNUMBER('2-6-2'!M22), '2-6-2'!M22, "XXX"))))))))))</f>
        <v>XXX</v>
      </c>
      <c r="T22" s="176">
        <f>IF(ISNUMBER('2-7-1'!K22), '2-7-1'!K22, IF(ISNUMBER('2-7-1'!L22), '2-7-1'!L22, IF(ISNUMBER('2-7-1'!J22), '2-7-1'!J22, IF(ISNUMBER('2-7-1'!M22), '2-7-1'!M22, "XXX"))))</f>
        <v>0.61142857142857143</v>
      </c>
      <c r="U22" s="176">
        <f>IF(ISNUMBER('2-7-2'!K22), '2-7-2'!K22, IF(ISNUMBER('2-7-2'!L22), '2-7-2'!L22, IF(ISNUMBER('2-7-2'!J22), '2-7-2'!J22, IF(ISNUMBER('2-7-2'!M22), '2-7-2'!M22, "XXX"))))</f>
        <v>0.59285714285714286</v>
      </c>
      <c r="V22" s="176">
        <f>IF(ISNUMBER('2-8-1'!K22), '2-8-1'!K22, IF(ISNUMBER('2-8-1'!L22), '2-8-1'!L22, IF(ISNUMBER('2-8-1'!J22), '2-8-1'!J22, IF(ISNUMBER('2-8-1'!M22), '2-8-1'!M22, "XXX"))))</f>
        <v>0.66428571428571437</v>
      </c>
      <c r="W22" s="176">
        <f>IF(ISNUMBER('2-8-2'!K22), '2-8-2'!K22, IF(ISNUMBER('2-8-2'!L22), '2-8-2'!L22, IF(ISNUMBER('2-8-2'!J22), '2-8-2'!J22, IF(ISNUMBER('2-8-2'!M22), '2-8-2'!M22, "XXX"))))</f>
        <v>0.4757142857142857</v>
      </c>
      <c r="X22" s="176" t="str">
        <f>IF(ISNUMBER('3-1'!L21), '3-1'!L21, "XXX")</f>
        <v>XXX</v>
      </c>
      <c r="Y22" s="223">
        <f>'3-2'!T21</f>
        <v>-0.83504384799999998</v>
      </c>
    </row>
    <row r="23" spans="1:25" ht="15.75" customHeight="1" x14ac:dyDescent="0.25">
      <c r="A23" s="19" t="s">
        <v>32</v>
      </c>
      <c r="B23" s="166" t="s">
        <v>32</v>
      </c>
      <c r="C23" s="175">
        <f>IF(ISNUMBER('1-1'!K23),'1-1'!K23, "XXX")</f>
        <v>4.5</v>
      </c>
      <c r="D23" s="175" t="str">
        <f>IF(UCDP!AB23, UCDP!AB23, "0.0")</f>
        <v>0.0</v>
      </c>
      <c r="E23" s="176">
        <f>IF(ISNUMBER('1-3'!L23), '1-3'!L23, IF(ISNUMBER('1-3'!M23), '1-3'!M23, IF(ISNUMBER('1-3'!P23), '1-3'!P23, IF(ISNUMBER('1-3'!Q23), '1-3'!Q23, "XXX"))))</f>
        <v>65.333333333333343</v>
      </c>
      <c r="F23" s="176">
        <f>IF(ISNUMBER('1-4'!AR23),'1-4'!AR23, IF(ISNUMBER('1-4'!AS23),'1-4'!AS23, IF(ISNUMBER('1-4'!AT23),'1-4'!AT23, IF(ISNUMBER('1-4'!AU23),'1-4'!AU23, IF(ISNUMBER('1-4'!AV23),'1-4'!AV23, "XXX")))))</f>
        <v>2</v>
      </c>
      <c r="G23" s="176">
        <f>IF(ISNUMBER('1-5'!K22),'1-5'!K22, "XXX")</f>
        <v>3.5</v>
      </c>
      <c r="H23" s="176">
        <f>IF(ISNUMBER('2-1-1'!K23), '2-1-1'!K23, IF(ISNUMBER('2-1-1'!L23), '2-1-1'!L23, IF(ISNUMBER('2-1-1'!M23), '2-1-1'!M23, "XXX")))</f>
        <v>0.57285714285714284</v>
      </c>
      <c r="I23" s="176">
        <f>IF(ISNUMBER('2-1-2'!F22),'2-1-2'!F22, "XXX")</f>
        <v>0.56023000000000001</v>
      </c>
      <c r="J23" s="176">
        <f>IF(ISNUMBER('2-2-1'!AF23),'2-2-1'!AF23,IF(ISNUMBER('2-2-1'!AG23),'2-2-1'!AG23,IF(ISNUMBER('2-2-1'!AE23),'2-2-1'!AE23,IF(ISNUMBER('2-2-1'!AH23),'2-2-1'!AH23,IF(ISNUMBER('2-2-1'!AD23),'2-2-1'!AD23,IF(ISNUMBER('2-2-1'!AI23),'2-2-1'!AI23,IF(ISNUMBER('2-2-1'!AC23),'2-2-1'!AC23,IF(ISNUMBER('2-2-1'!AJ23),'2-2-1'!AJ23,IF(ISNUMBER('2-2-1'!AB23),'2-2-1'!AB23,IF(ISNUMBER('2-2-1'!AA23),'2-2-1'!AA23,IF(ISNUMBER('2-2-1'!Z23),'2-2-1'!Z23,"XXX")))))))))))</f>
        <v>2.3390200000000001</v>
      </c>
      <c r="K23" s="176">
        <f>IF(ISNUMBER('2-2-2'!K23),'2-2-2'!K23,IF(ISNUMBER('2-2-2'!L23),'2-2-2'!L23,IF(ISNUMBER('2-2-2'!J23),'2-2-2'!J23,IF(ISNUMBER('2-2-2'!M23),'2-2-2'!M23,"XXX"))))</f>
        <v>0.58571428571428563</v>
      </c>
      <c r="L23" s="176">
        <f>IF(ISNUMBER('2-3-1'!S23), '2-3-1'!S23, IF(ISNUMBER('2-3-1'!T23), '2-3-1'!T23, IF(ISNUMBER('2-3-1'!R23), '2-3-1'!R23, IF(ISNUMBER('2-3-1'!U23), '2-3-1'!U23, IF(ISNUMBER('2-3-1'!Q23), '2-3-1'!Q23, IF(ISNUMBER('2-3-1'!V23), '2-3-1'!V23, IF(ISNUMBER('2-3-1'!P23), '2-3-1'!P23, "XXX")))))))</f>
        <v>4.1222701099999997</v>
      </c>
      <c r="M23" s="176">
        <f>IF(ISNUMBER('2-3-2'!S23), '2-3-2'!S23, IF(ISNUMBER('2-3-2'!T23), '2-3-2'!T23, IF(ISNUMBER('2-3-2'!R23), '2-3-2'!R23, IF(ISNUMBER('2-3-2'!U23), '2-3-2'!U23, IF(ISNUMBER('2-3-2'!Q23), '2-3-2'!Q23, IF(ISNUMBER('2-3-2'!V23), '2-3-2'!V23, IF(ISNUMBER('2-3-2'!P23), '2-3-2'!P23, "XXX")))))))</f>
        <v>43.254714970000002</v>
      </c>
      <c r="N23" s="176">
        <f>IF(ISNUMBER('2-4-1'!Y23),'2-4-1'!Y23,IF(ISNUMBER('2-4-1'!X23),'2-4-1'!X23,IF(ISNUMBER('2-4-1'!Z23),'2-4-1'!Z23,IF(ISNUMBER('2-4-1'!W23),'2-4-1'!W23,IF(ISNUMBER('2-4-1'!V23),'2-4-1'!V23,'2019'!N23)))))</f>
        <v>18.5</v>
      </c>
      <c r="O23" s="176">
        <f>IF(ISNUMBER('2-4-2'!G23), '2-4-2'!G23, IF(ISNUMBER('2-4-2'!H23), '2-4-2'!H23, IF(ISNUMBER('2-4-2'!F23), '2-4-2'!F23, IF(ISNUMBER('2-4-2'!I23), '2-4-2'!I23, IF(ISNUMBER('2-4-2'!E23), '2-4-2'!E23, IF(ISNUMBER('2-4-2'!J23), '2-4-2'!J23, IF(ISNUMBER('2-4-2'!D23), '2-4-2'!D23, IF(ISNUMBER('2-4-2'!K23), '2-4-2'!K23, IF(ISNUMBER('2-4-2'!C23), '2-4-2'!C23, IF(ISNUMBER('2-4-2'!L23), '2-4-2'!L23, IF(ISNUMBER('2-4-2'!M23), '2-4-2'!M23,"XXX")))))))))))</f>
        <v>100</v>
      </c>
      <c r="P23" s="176">
        <f>IF(ISNUMBER('2-5-1'!H255), '2-5-1'!H255, "XXX")</f>
        <v>0.21473228931427002</v>
      </c>
      <c r="Q23" s="176">
        <f>IF(ISNUMBER('2-5-2'!D23), '2-5-2'!D23, IF(ISNUMBER('2-5-2'!E23), '2-5-2'!E23, IF(ISNUMBER('2-5-2'!F23), '2-5-2'!F23, IF(ISNUMBER('2-5-2'!G23), '2-5-2'!G23, IF(ISNUMBER('2-5-2'!H23), '2-5-2'!H23, IF(ISNUMBER('2-5-2'!I23), '2-5-2'!I23, IF(ISNUMBER('2-5-2'!J23), '2-5-2'!J23, "XXX")))))))</f>
        <v>28.8</v>
      </c>
      <c r="R23" s="176">
        <f>IF(ISNUMBER('2-6-1'!G23), '2-6-1'!G23, IF(ISNUMBER('2-6-1'!H23), '2-6-1'!H23, IF(ISNUMBER('2-6-1'!F23), '2-6-1'!F23, IF(ISNUMBER('2-6-1'!I23), '2-6-1'!I23, IF(ISNUMBER('2-6-1'!E23), '2-6-1'!E23, IF(ISNUMBER('2-6-1'!J23), '2-6-1'!J23, IF(ISNUMBER('2-6-1'!D23), '2-6-1'!D23, IF(ISNUMBER('2-6-1'!K23), '2-6-1'!K23, IF(ISNUMBER('2-6-1'!L23), '2-6-1'!L23, "XXX")))))))))</f>
        <v>88.268720000000002</v>
      </c>
      <c r="S23" s="176">
        <f>IF(ISNUMBER('2-6-2'!H23), '2-6-2'!H23, IF(ISNUMBER('2-6-2'!I23), '2-6-2'!I23, IF(ISNUMBER('2-6-2'!G23), '2-6-2'!G23, IF(ISNUMBER('2-6-2'!J23), '2-6-2'!J23, IF(ISNUMBER('2-6-2'!F23), '2-6-2'!F23, IF(ISNUMBER('2-6-2'!K23), '2-6-2'!K23, IF(ISNUMBER('2-6-2'!E23), '2-6-2'!E23, IF(ISNUMBER('2-6-2'!L23), '2-6-2'!L23, IF(ISNUMBER('2-6-2'!D23), '2-6-2'!D23, IF(ISNUMBER('2-6-2'!M23), '2-6-2'!M23, "XXX"))))))))))</f>
        <v>0</v>
      </c>
      <c r="T23" s="176">
        <f>IF(ISNUMBER('2-7-1'!K23), '2-7-1'!K23, IF(ISNUMBER('2-7-1'!L23), '2-7-1'!L23, IF(ISNUMBER('2-7-1'!J23), '2-7-1'!J23, IF(ISNUMBER('2-7-1'!M23), '2-7-1'!M23, "XXX"))))</f>
        <v>0.51</v>
      </c>
      <c r="U23" s="176">
        <f>IF(ISNUMBER('2-7-2'!K23), '2-7-2'!K23, IF(ISNUMBER('2-7-2'!L23), '2-7-2'!L23, IF(ISNUMBER('2-7-2'!J23), '2-7-2'!J23, IF(ISNUMBER('2-7-2'!M23), '2-7-2'!M23, "XXX"))))</f>
        <v>0.42642857142857143</v>
      </c>
      <c r="V23" s="176">
        <f>IF(ISNUMBER('2-8-1'!K23), '2-8-1'!K23, IF(ISNUMBER('2-8-1'!L23), '2-8-1'!L23, IF(ISNUMBER('2-8-1'!J23), '2-8-1'!J23, IF(ISNUMBER('2-8-1'!M23), '2-8-1'!M23, "XXX"))))</f>
        <v>0.65285714285714291</v>
      </c>
      <c r="W23" s="176">
        <f>IF(ISNUMBER('2-8-2'!K23), '2-8-2'!K23, IF(ISNUMBER('2-8-2'!L23), '2-8-2'!L23, IF(ISNUMBER('2-8-2'!J23), '2-8-2'!J23, IF(ISNUMBER('2-8-2'!M23), '2-8-2'!M23, "XXX"))))</f>
        <v>0.45714285714285718</v>
      </c>
      <c r="X23" s="176">
        <f>IF(ISNUMBER('3-1'!L22), '3-1'!L22, "XXX")</f>
        <v>0.67700000000000005</v>
      </c>
      <c r="Y23" s="223">
        <f>'3-2'!T22</f>
        <v>0.44362634400000001</v>
      </c>
    </row>
    <row r="24" spans="1:25" ht="15.75" customHeight="1" x14ac:dyDescent="0.25">
      <c r="A24" s="19" t="s">
        <v>33</v>
      </c>
      <c r="B24" s="166" t="s">
        <v>33</v>
      </c>
      <c r="C24" s="175">
        <f>IF(ISNUMBER('1-1'!K24),'1-1'!K24, "XXX")</f>
        <v>7.7</v>
      </c>
      <c r="D24" s="175">
        <f>IF(UCDP!AB24, UCDP!AB24, "0.0")</f>
        <v>3.8739309115315302E-3</v>
      </c>
      <c r="E24" s="177">
        <f>AVERAGE('1-3'!J24,'1-3'!P24)</f>
        <v>71.076876740490661</v>
      </c>
      <c r="F24" s="176">
        <f>IF(ISNUMBER('1-4'!AR24),'1-4'!AR24, IF(ISNUMBER('1-4'!AS24),'1-4'!AS24, IF(ISNUMBER('1-4'!AT24),'1-4'!AT24, IF(ISNUMBER('1-4'!AU24),'1-4'!AU24, IF(ISNUMBER('1-4'!AV24),'1-4'!AV24, "XXX")))))</f>
        <v>2</v>
      </c>
      <c r="G24" s="176">
        <f>IF(ISNUMBER('1-5'!K23),'1-5'!K23, "XXX")</f>
        <v>6.3</v>
      </c>
      <c r="H24" s="176">
        <f>IF(ISNUMBER('2-1-1'!K24), '2-1-1'!K24, IF(ISNUMBER('2-1-1'!L24), '2-1-1'!L24, IF(ISNUMBER('2-1-1'!M24), '2-1-1'!M24, "XXX")))</f>
        <v>0.34817879863651624</v>
      </c>
      <c r="I24" s="176">
        <f>IF(ISNUMBER('2-1-2'!F23),'2-1-2'!F23, "XXX")</f>
        <v>0.12318</v>
      </c>
      <c r="J24" s="176">
        <f>IF(ISNUMBER('2-2-1'!AF24),'2-2-1'!AF24,IF(ISNUMBER('2-2-1'!AG24),'2-2-1'!AG24,IF(ISNUMBER('2-2-1'!AE24),'2-2-1'!AE24,IF(ISNUMBER('2-2-1'!AH24),'2-2-1'!AH24,IF(ISNUMBER('2-2-1'!AD24),'2-2-1'!AD24,IF(ISNUMBER('2-2-1'!AI24),'2-2-1'!AI24,IF(ISNUMBER('2-2-1'!AC24),'2-2-1'!AC24,IF(ISNUMBER('2-2-1'!AJ24),'2-2-1'!AJ24,IF(ISNUMBER('2-2-1'!AB24),'2-2-1'!AB24,IF(ISNUMBER('2-2-1'!AA24),'2-2-1'!AA24,IF(ISNUMBER('2-2-1'!Z24),'2-2-1'!Z24,"XXX")))))))))))</f>
        <v>2.9345600000000003</v>
      </c>
      <c r="K24" s="176">
        <f>IF(ISNUMBER('2-2-2'!K24),'2-2-2'!K24,IF(ISNUMBER('2-2-2'!L24),'2-2-2'!L24,IF(ISNUMBER('2-2-2'!J24),'2-2-2'!J24,IF(ISNUMBER('2-2-2'!M24),'2-2-2'!M24,"XXX"))))</f>
        <v>0.27005582641666659</v>
      </c>
      <c r="L24" s="176">
        <f>IF(ISNUMBER('2-3-1'!S24), '2-3-1'!S24, IF(ISNUMBER('2-3-1'!T24), '2-3-1'!T24, IF(ISNUMBER('2-3-1'!R24), '2-3-1'!R24, IF(ISNUMBER('2-3-1'!U24), '2-3-1'!U24, IF(ISNUMBER('2-3-1'!Q24), '2-3-1'!Q24, IF(ISNUMBER('2-3-1'!V24), '2-3-1'!V24, IF(ISNUMBER('2-3-1'!P24), '2-3-1'!P24, "XXX")))))))</f>
        <v>2.3888425799999999</v>
      </c>
      <c r="M24" s="176">
        <f>IF(ISNUMBER('2-3-2'!S24), '2-3-2'!S24, IF(ISNUMBER('2-3-2'!T24), '2-3-2'!T24, IF(ISNUMBER('2-3-2'!R24), '2-3-2'!R24, IF(ISNUMBER('2-3-2'!U24), '2-3-2'!U24, IF(ISNUMBER('2-3-2'!Q24), '2-3-2'!Q24, IF(ISNUMBER('2-3-2'!V24), '2-3-2'!V24, IF(ISNUMBER('2-3-2'!P24), '2-3-2'!P24, "XXX")))))))</f>
        <v>31.383094790000001</v>
      </c>
      <c r="N24" s="176">
        <f>IF(ISNUMBER('2-4-1'!Y24),'2-4-1'!Y24,IF(ISNUMBER('2-4-1'!X24),'2-4-1'!X24,IF(ISNUMBER('2-4-1'!Z24),'2-4-1'!Z24,IF(ISNUMBER('2-4-1'!W24),'2-4-1'!W24,IF(ISNUMBER('2-4-1'!V24),'2-4-1'!V24,'2019'!N24)))))</f>
        <v>0.1</v>
      </c>
      <c r="O24" s="176">
        <f>IF(ISNUMBER('2-4-2'!G24), '2-4-2'!G24, IF(ISNUMBER('2-4-2'!H24), '2-4-2'!H24, IF(ISNUMBER('2-4-2'!F24), '2-4-2'!F24, IF(ISNUMBER('2-4-2'!I24), '2-4-2'!I24, IF(ISNUMBER('2-4-2'!E24), '2-4-2'!E24, IF(ISNUMBER('2-4-2'!J24), '2-4-2'!J24, IF(ISNUMBER('2-4-2'!D24), '2-4-2'!D24, IF(ISNUMBER('2-4-2'!K24), '2-4-2'!K24, IF(ISNUMBER('2-4-2'!C24), '2-4-2'!C24, IF(ISNUMBER('2-4-2'!L24), '2-4-2'!L24, IF(ISNUMBER('2-4-2'!M24), '2-4-2'!M24,"XXX")))))))))))</f>
        <v>2.7</v>
      </c>
      <c r="P24" s="176">
        <f>IF(ISNUMBER('2-5-1'!H256), '2-5-1'!H256, "XXX")</f>
        <v>0.36973667144775391</v>
      </c>
      <c r="Q24" s="176">
        <f>IF(ISNUMBER('2-5-2'!D24), '2-5-2'!D24, IF(ISNUMBER('2-5-2'!E24), '2-5-2'!E24, IF(ISNUMBER('2-5-2'!F24), '2-5-2'!F24, IF(ISNUMBER('2-5-2'!G24), '2-5-2'!G24, IF(ISNUMBER('2-5-2'!H24), '2-5-2'!H24, IF(ISNUMBER('2-5-2'!I24), '2-5-2'!I24, IF(ISNUMBER('2-5-2'!J24), '2-5-2'!J24, "XXX")))))))</f>
        <v>3.6</v>
      </c>
      <c r="R24" s="176">
        <f>IF(ISNUMBER('2-6-1'!G24), '2-6-1'!G24, IF(ISNUMBER('2-6-1'!H24), '2-6-1'!H24, IF(ISNUMBER('2-6-1'!F24), '2-6-1'!F24, IF(ISNUMBER('2-6-1'!I24), '2-6-1'!I24, IF(ISNUMBER('2-6-1'!E24), '2-6-1'!E24, IF(ISNUMBER('2-6-1'!J24), '2-6-1'!J24, IF(ISNUMBER('2-6-1'!D24), '2-6-1'!D24, IF(ISNUMBER('2-6-1'!K24), '2-6-1'!K24, IF(ISNUMBER('2-6-1'!L24), '2-6-1'!L24, "XXX")))))))))</f>
        <v>12.88663</v>
      </c>
      <c r="S24" s="176">
        <f>IF(ISNUMBER('2-6-2'!H24), '2-6-2'!H24, IF(ISNUMBER('2-6-2'!I24), '2-6-2'!I24, IF(ISNUMBER('2-6-2'!G24), '2-6-2'!G24, IF(ISNUMBER('2-6-2'!J24), '2-6-2'!J24, IF(ISNUMBER('2-6-2'!F24), '2-6-2'!F24, IF(ISNUMBER('2-6-2'!K24), '2-6-2'!K24, IF(ISNUMBER('2-6-2'!E24), '2-6-2'!E24, IF(ISNUMBER('2-6-2'!L24), '2-6-2'!L24, IF(ISNUMBER('2-6-2'!D24), '2-6-2'!D24, IF(ISNUMBER('2-6-2'!M24), '2-6-2'!M24, "XXX"))))))))))</f>
        <v>37.590000000000003</v>
      </c>
      <c r="T24" s="176">
        <f>IF(ISNUMBER('2-7-1'!K24), '2-7-1'!K24, IF(ISNUMBER('2-7-1'!L24), '2-7-1'!L24, IF(ISNUMBER('2-7-1'!J24), '2-7-1'!J24, IF(ISNUMBER('2-7-1'!M24), '2-7-1'!M24, "XXX"))))</f>
        <v>0.4555094798333334</v>
      </c>
      <c r="U24" s="176">
        <f>IF(ISNUMBER('2-7-2'!K24), '2-7-2'!K24, IF(ISNUMBER('2-7-2'!L24), '2-7-2'!L24, IF(ISNUMBER('2-7-2'!J24), '2-7-2'!J24, IF(ISNUMBER('2-7-2'!M24), '2-7-2'!M24, "XXX"))))</f>
        <v>0.41</v>
      </c>
      <c r="V24" s="176">
        <f>IF(ISNUMBER('2-8-1'!K24), '2-8-1'!K24, IF(ISNUMBER('2-8-1'!L24), '2-8-1'!L24, IF(ISNUMBER('2-8-1'!J24), '2-8-1'!J24, IF(ISNUMBER('2-8-1'!M24), '2-8-1'!M24, "XXX"))))</f>
        <v>0.46522650011111116</v>
      </c>
      <c r="W24" s="176">
        <f>IF(ISNUMBER('2-8-2'!K24), '2-8-2'!K24, IF(ISNUMBER('2-8-2'!L24), '2-8-2'!L24, IF(ISNUMBER('2-8-2'!J24), '2-8-2'!J24, IF(ISNUMBER('2-8-2'!M24), '2-8-2'!M24, "XXX"))))</f>
        <v>0.49818844264444445</v>
      </c>
      <c r="X24" s="176">
        <f>IF(ISNUMBER('3-1'!L23), '3-1'!L23, "XXX")</f>
        <v>0.72499999999999998</v>
      </c>
      <c r="Y24" s="223">
        <f>'3-2'!T23</f>
        <v>6.1871830000000003E-2</v>
      </c>
    </row>
    <row r="25" spans="1:25" ht="15.75" customHeight="1" x14ac:dyDescent="0.25">
      <c r="A25" s="19" t="s">
        <v>34</v>
      </c>
      <c r="B25" s="166" t="s">
        <v>34</v>
      </c>
      <c r="C25" s="175">
        <f>IF(ISNUMBER('1-1'!K25),'1-1'!K25, "XXX")</f>
        <v>8.6999999999999993</v>
      </c>
      <c r="D25" s="175">
        <f>IF(UCDP!AB25, UCDP!AB25, "0.0")</f>
        <v>3.9463210573964333E-2</v>
      </c>
      <c r="E25" s="176">
        <f>IF(ISNUMBER('1-3'!L25), '1-3'!L25, IF(ISNUMBER('1-3'!M25), '1-3'!M25, IF(ISNUMBER('1-3'!P25), '1-3'!P25, IF(ISNUMBER('1-3'!Q25), '1-3'!Q25, "XXX"))))</f>
        <v>55.333333333333336</v>
      </c>
      <c r="F25" s="176">
        <f>IF(ISNUMBER('1-4'!AR25),'1-4'!AR25, IF(ISNUMBER('1-4'!AS25),'1-4'!AS25, IF(ISNUMBER('1-4'!AT25),'1-4'!AT25, IF(ISNUMBER('1-4'!AU25),'1-4'!AU25, IF(ISNUMBER('1-4'!AV25),'1-4'!AV25, "XXX")))))</f>
        <v>4</v>
      </c>
      <c r="G25" s="176">
        <f>IF(ISNUMBER('1-5'!K24),'1-5'!K24, "XXX")</f>
        <v>8.5</v>
      </c>
      <c r="H25" s="176">
        <f>IF(ISNUMBER('2-1-1'!K25), '2-1-1'!K25, IF(ISNUMBER('2-1-1'!L25), '2-1-1'!L25, IF(ISNUMBER('2-1-1'!M25), '2-1-1'!M25, "XXX")))</f>
        <v>0.27428571428571424</v>
      </c>
      <c r="I25" s="176">
        <f>IF(ISNUMBER('2-1-2'!F24),'2-1-2'!F24, "XXX")</f>
        <v>3.3079999999999998E-2</v>
      </c>
      <c r="J25" s="176">
        <f>IF(ISNUMBER('2-2-1'!AF25),'2-2-1'!AF25,IF(ISNUMBER('2-2-1'!AG25),'2-2-1'!AG25,IF(ISNUMBER('2-2-1'!AE25),'2-2-1'!AE25,IF(ISNUMBER('2-2-1'!AH25),'2-2-1'!AH25,IF(ISNUMBER('2-2-1'!AD25),'2-2-1'!AD25,IF(ISNUMBER('2-2-1'!AI25),'2-2-1'!AI25,IF(ISNUMBER('2-2-1'!AC25),'2-2-1'!AC25,IF(ISNUMBER('2-2-1'!AJ25),'2-2-1'!AJ25,IF(ISNUMBER('2-2-1'!AB25),'2-2-1'!AB25,IF(ISNUMBER('2-2-1'!AA25),'2-2-1'!AA25,IF(ISNUMBER('2-2-1'!Z25),'2-2-1'!Z25,"XXX")))))))))))</f>
        <v>4.3314699999999995</v>
      </c>
      <c r="K25" s="176">
        <f>IF(ISNUMBER('2-2-2'!K25),'2-2-2'!K25,IF(ISNUMBER('2-2-2'!L25),'2-2-2'!L25,IF(ISNUMBER('2-2-2'!J25),'2-2-2'!J25,IF(ISNUMBER('2-2-2'!M25),'2-2-2'!M25,"XXX"))))</f>
        <v>0.38714285714285712</v>
      </c>
      <c r="L25" s="176">
        <f>IF(ISNUMBER('2-3-1'!S25), '2-3-1'!S25, IF(ISNUMBER('2-3-1'!T25), '2-3-1'!T25, IF(ISNUMBER('2-3-1'!R25), '2-3-1'!R25, IF(ISNUMBER('2-3-1'!U25), '2-3-1'!U25, IF(ISNUMBER('2-3-1'!Q25), '2-3-1'!Q25, IF(ISNUMBER('2-3-1'!V25), '2-3-1'!V25, IF(ISNUMBER('2-3-1'!P25), '2-3-1'!P25, "XXX")))))))</f>
        <v>1.91216838</v>
      </c>
      <c r="M25" s="176">
        <f>IF(ISNUMBER('2-3-2'!S25), '2-3-2'!S25, IF(ISNUMBER('2-3-2'!T25), '2-3-2'!T25, IF(ISNUMBER('2-3-2'!R25), '2-3-2'!R25, IF(ISNUMBER('2-3-2'!U25), '2-3-2'!U25, IF(ISNUMBER('2-3-2'!Q25), '2-3-2'!Q25, IF(ISNUMBER('2-3-2'!V25), '2-3-2'!V25, IF(ISNUMBER('2-3-2'!P25), '2-3-2'!P25, "XXX")))))))</f>
        <v>25.950426100000001</v>
      </c>
      <c r="N25" s="176">
        <f>IF(ISNUMBER('2-4-1'!Y25),'2-4-1'!Y25,IF(ISNUMBER('2-4-1'!X25),'2-4-1'!X25,IF(ISNUMBER('2-4-1'!Z25),'2-4-1'!Z25,IF(ISNUMBER('2-4-1'!W25),'2-4-1'!W25,IF(ISNUMBER('2-4-1'!V25),'2-4-1'!V25,'2019'!N25)))))</f>
        <v>2.6</v>
      </c>
      <c r="O25" s="176">
        <f>IF(ISNUMBER('2-4-2'!G25), '2-4-2'!G25, IF(ISNUMBER('2-4-2'!H25), '2-4-2'!H25, IF(ISNUMBER('2-4-2'!F25), '2-4-2'!F25, IF(ISNUMBER('2-4-2'!I25), '2-4-2'!I25, IF(ISNUMBER('2-4-2'!E25), '2-4-2'!E25, IF(ISNUMBER('2-4-2'!J25), '2-4-2'!J25, IF(ISNUMBER('2-4-2'!D25), '2-4-2'!D25, IF(ISNUMBER('2-4-2'!K25), '2-4-2'!K25, IF(ISNUMBER('2-4-2'!C25), '2-4-2'!C25, IF(ISNUMBER('2-4-2'!L25), '2-4-2'!L25, IF(ISNUMBER('2-4-2'!M25), '2-4-2'!M25,"XXX")))))))))))</f>
        <v>4</v>
      </c>
      <c r="P25" s="176">
        <f>IF(ISNUMBER('2-5-1'!H257), '2-5-1'!H257, "XXX")</f>
        <v>0.4891377925872803</v>
      </c>
      <c r="Q25" s="176" t="str">
        <f>IF(ISNUMBER('2-5-2'!D25), '2-5-2'!D25, IF(ISNUMBER('2-5-2'!E25), '2-5-2'!E25, IF(ISNUMBER('2-5-2'!F25), '2-5-2'!F25, IF(ISNUMBER('2-5-2'!G25), '2-5-2'!G25, IF(ISNUMBER('2-5-2'!H25), '2-5-2'!H25, IF(ISNUMBER('2-5-2'!I25), '2-5-2'!I25, IF(ISNUMBER('2-5-2'!J25), '2-5-2'!J25, "XXX")))))))</f>
        <v>XXX</v>
      </c>
      <c r="R25" s="176">
        <f>IF(ISNUMBER('2-6-1'!G25), '2-6-1'!G25, IF(ISNUMBER('2-6-1'!H25), '2-6-1'!H25, IF(ISNUMBER('2-6-1'!F25), '2-6-1'!F25, IF(ISNUMBER('2-6-1'!I25), '2-6-1'!I25, IF(ISNUMBER('2-6-1'!E25), '2-6-1'!E25, IF(ISNUMBER('2-6-1'!J25), '2-6-1'!J25, IF(ISNUMBER('2-6-1'!D25), '2-6-1'!D25, IF(ISNUMBER('2-6-1'!K25), '2-6-1'!K25, IF(ISNUMBER('2-6-1'!L25), '2-6-1'!L25, "XXX")))))))))</f>
        <v>12.84332</v>
      </c>
      <c r="S25" s="176">
        <f>IF(ISNUMBER('2-6-2'!H25), '2-6-2'!H25, IF(ISNUMBER('2-6-2'!I25), '2-6-2'!I25, IF(ISNUMBER('2-6-2'!G25), '2-6-2'!G25, IF(ISNUMBER('2-6-2'!J25), '2-6-2'!J25, IF(ISNUMBER('2-6-2'!F25), '2-6-2'!F25, IF(ISNUMBER('2-6-2'!K25), '2-6-2'!K25, IF(ISNUMBER('2-6-2'!E25), '2-6-2'!E25, IF(ISNUMBER('2-6-2'!L25), '2-6-2'!L25, IF(ISNUMBER('2-6-2'!D25), '2-6-2'!D25, IF(ISNUMBER('2-6-2'!M25), '2-6-2'!M25, "XXX"))))))))))</f>
        <v>75.44</v>
      </c>
      <c r="T25" s="176">
        <f>IF(ISNUMBER('2-7-1'!K25), '2-7-1'!K25, IF(ISNUMBER('2-7-1'!L25), '2-7-1'!L25, IF(ISNUMBER('2-7-1'!J25), '2-7-1'!J25, IF(ISNUMBER('2-7-1'!M25), '2-7-1'!M25, "XXX"))))</f>
        <v>0.38857142857142862</v>
      </c>
      <c r="U25" s="176">
        <f>IF(ISNUMBER('2-7-2'!K25), '2-7-2'!K25, IF(ISNUMBER('2-7-2'!L25), '2-7-2'!L25, IF(ISNUMBER('2-7-2'!J25), '2-7-2'!J25, IF(ISNUMBER('2-7-2'!M25), '2-7-2'!M25, "XXX"))))</f>
        <v>0.33142857142857146</v>
      </c>
      <c r="V25" s="176">
        <f>IF(ISNUMBER('2-8-1'!K25), '2-8-1'!K25, IF(ISNUMBER('2-8-1'!L25), '2-8-1'!L25, IF(ISNUMBER('2-8-1'!J25), '2-8-1'!J25, IF(ISNUMBER('2-8-1'!M25), '2-8-1'!M25, "XXX"))))</f>
        <v>0.59571428571428575</v>
      </c>
      <c r="W25" s="176">
        <f>IF(ISNUMBER('2-8-2'!K25), '2-8-2'!K25, IF(ISNUMBER('2-8-2'!L25), '2-8-2'!L25, IF(ISNUMBER('2-8-2'!J25), '2-8-2'!J25, IF(ISNUMBER('2-8-2'!M25), '2-8-2'!M25, "XXX"))))</f>
        <v>0.39714285714285713</v>
      </c>
      <c r="X25" s="176">
        <f>IF(ISNUMBER('3-1'!L24), '3-1'!L24, "XXX")</f>
        <v>0.16400000000000001</v>
      </c>
      <c r="Y25" s="223">
        <f>'3-2'!T24</f>
        <v>-1.4781649109999999</v>
      </c>
    </row>
    <row r="26" spans="1:25" ht="15.75" customHeight="1" x14ac:dyDescent="0.25">
      <c r="A26" s="19" t="s">
        <v>35</v>
      </c>
      <c r="B26" s="166" t="s">
        <v>35</v>
      </c>
      <c r="C26" s="175">
        <f>IF(ISNUMBER('1-1'!K26),'1-1'!K26, "XXX")</f>
        <v>7.6</v>
      </c>
      <c r="D26" s="175" t="str">
        <f>IF(UCDP!AB26, UCDP!AB26, "0.0")</f>
        <v>0.0</v>
      </c>
      <c r="E26" s="176">
        <f>IF(ISNUMBER('1-3'!L26), '1-3'!L26, IF(ISNUMBER('1-3'!M26), '1-3'!M26, IF(ISNUMBER('1-3'!P26), '1-3'!P26, IF(ISNUMBER('1-3'!Q26), '1-3'!Q26, "XXX"))))</f>
        <v>68.333333333333329</v>
      </c>
      <c r="F26" s="176">
        <f>IF(ISNUMBER('1-4'!AR26),'1-4'!AR26, IF(ISNUMBER('1-4'!AS26),'1-4'!AS26, IF(ISNUMBER('1-4'!AT26),'1-4'!AT26, IF(ISNUMBER('1-4'!AU26),'1-4'!AU26, IF(ISNUMBER('1-4'!AV26),'1-4'!AV26, "XXX")))))</f>
        <v>3</v>
      </c>
      <c r="G26" s="176">
        <f>IF(ISNUMBER('1-5'!K25),'1-5'!K25, "XXX")</f>
        <v>7.9</v>
      </c>
      <c r="H26" s="176">
        <f>IF(ISNUMBER('2-1-1'!K26), '2-1-1'!K26, IF(ISNUMBER('2-1-1'!L26), '2-1-1'!L26, IF(ISNUMBER('2-1-1'!M26), '2-1-1'!M26, "XXX")))</f>
        <v>0.45285714285714285</v>
      </c>
      <c r="I26" s="176">
        <f>IF(ISNUMBER('2-1-2'!F25),'2-1-2'!F25, "XXX")</f>
        <v>0.24862000000000001</v>
      </c>
      <c r="J26" s="176">
        <f>IF(ISNUMBER('2-2-1'!AF26),'2-2-1'!AF26,IF(ISNUMBER('2-2-1'!AG26),'2-2-1'!AG26,IF(ISNUMBER('2-2-1'!AE26),'2-2-1'!AE26,IF(ISNUMBER('2-2-1'!AH26),'2-2-1'!AH26,IF(ISNUMBER('2-2-1'!AD26),'2-2-1'!AD26,IF(ISNUMBER('2-2-1'!AI26),'2-2-1'!AI26,IF(ISNUMBER('2-2-1'!AC26),'2-2-1'!AC26,IF(ISNUMBER('2-2-1'!AJ26),'2-2-1'!AJ26,IF(ISNUMBER('2-2-1'!AB26),'2-2-1'!AB26,IF(ISNUMBER('2-2-1'!AA26),'2-2-1'!AA26,IF(ISNUMBER('2-2-1'!Z26),'2-2-1'!Z26,"XXX")))))))))))</f>
        <v>1.7662900000000001</v>
      </c>
      <c r="K26" s="176">
        <f>IF(ISNUMBER('2-2-2'!K26),'2-2-2'!K26,IF(ISNUMBER('2-2-2'!L26),'2-2-2'!L26,IF(ISNUMBER('2-2-2'!J26),'2-2-2'!J26,IF(ISNUMBER('2-2-2'!M26),'2-2-2'!M26,"XXX"))))</f>
        <v>0.43714285714285717</v>
      </c>
      <c r="L26" s="176">
        <f>IF(ISNUMBER('2-3-1'!S26), '2-3-1'!S26, IF(ISNUMBER('2-3-1'!T26), '2-3-1'!T26, IF(ISNUMBER('2-3-1'!R26), '2-3-1'!R26, IF(ISNUMBER('2-3-1'!U26), '2-3-1'!U26, IF(ISNUMBER('2-3-1'!Q26), '2-3-1'!Q26, IF(ISNUMBER('2-3-1'!V26), '2-3-1'!V26, IF(ISNUMBER('2-3-1'!P26), '2-3-1'!P26, "XXX")))))))</f>
        <v>1.3338146200000001</v>
      </c>
      <c r="M26" s="176">
        <f>IF(ISNUMBER('2-3-2'!S26), '2-3-2'!S26, IF(ISNUMBER('2-3-2'!T26), '2-3-2'!T26, IF(ISNUMBER('2-3-2'!R26), '2-3-2'!R26, IF(ISNUMBER('2-3-2'!U26), '2-3-2'!U26, IF(ISNUMBER('2-3-2'!Q26), '2-3-2'!Q26, IF(ISNUMBER('2-3-2'!V26), '2-3-2'!V26, IF(ISNUMBER('2-3-2'!P26), '2-3-2'!P26, "XXX")))))))</f>
        <v>58.560401919999997</v>
      </c>
      <c r="N26" s="176">
        <f>IF(ISNUMBER('2-4-1'!Y26),'2-4-1'!Y26,IF(ISNUMBER('2-4-1'!X26),'2-4-1'!X26,IF(ISNUMBER('2-4-1'!Z26),'2-4-1'!Z26,IF(ISNUMBER('2-4-1'!W26),'2-4-1'!W26,IF(ISNUMBER('2-4-1'!V26),'2-4-1'!V26,'2019'!N26)))))</f>
        <v>1.19048</v>
      </c>
      <c r="O26" s="176">
        <f>IF(ISNUMBER('2-4-2'!G26), '2-4-2'!G26, IF(ISNUMBER('2-4-2'!H26), '2-4-2'!H26, IF(ISNUMBER('2-4-2'!F26), '2-4-2'!F26, IF(ISNUMBER('2-4-2'!I26), '2-4-2'!I26, IF(ISNUMBER('2-4-2'!E26), '2-4-2'!E26, IF(ISNUMBER('2-4-2'!J26), '2-4-2'!J26, IF(ISNUMBER('2-4-2'!D26), '2-4-2'!D26, IF(ISNUMBER('2-4-2'!K26), '2-4-2'!K26, IF(ISNUMBER('2-4-2'!C26), '2-4-2'!C26, IF(ISNUMBER('2-4-2'!L26), '2-4-2'!L26, IF(ISNUMBER('2-4-2'!M26), '2-4-2'!M26,"XXX")))))))))))</f>
        <v>3.2</v>
      </c>
      <c r="P26" s="176">
        <f>IF(ISNUMBER('2-5-1'!H258), '2-5-1'!H258, "XXX")</f>
        <v>0.17919692993164063</v>
      </c>
      <c r="Q26" s="176">
        <f>IF(ISNUMBER('2-5-2'!D26), '2-5-2'!D26, IF(ISNUMBER('2-5-2'!E26), '2-5-2'!E26, IF(ISNUMBER('2-5-2'!F26), '2-5-2'!F26, IF(ISNUMBER('2-5-2'!G26), '2-5-2'!G26, IF(ISNUMBER('2-5-2'!H26), '2-5-2'!H26, IF(ISNUMBER('2-5-2'!I26), '2-5-2'!I26, IF(ISNUMBER('2-5-2'!J26), '2-5-2'!J26, "XXX")))))))</f>
        <v>4.3</v>
      </c>
      <c r="R26" s="176">
        <f>IF(ISNUMBER('2-6-1'!G26), '2-6-1'!G26, IF(ISNUMBER('2-6-1'!H26), '2-6-1'!H26, IF(ISNUMBER('2-6-1'!F26), '2-6-1'!F26, IF(ISNUMBER('2-6-1'!I26), '2-6-1'!I26, IF(ISNUMBER('2-6-1'!E26), '2-6-1'!E26, IF(ISNUMBER('2-6-1'!J26), '2-6-1'!J26, IF(ISNUMBER('2-6-1'!D26), '2-6-1'!D26, IF(ISNUMBER('2-6-1'!K26), '2-6-1'!K26, IF(ISNUMBER('2-6-1'!L26), '2-6-1'!L26, "XXX")))))))))</f>
        <v>48.931480000000001</v>
      </c>
      <c r="S26" s="176">
        <f>IF(ISNUMBER('2-6-2'!H26), '2-6-2'!H26, IF(ISNUMBER('2-6-2'!I26), '2-6-2'!I26, IF(ISNUMBER('2-6-2'!G26), '2-6-2'!G26, IF(ISNUMBER('2-6-2'!J26), '2-6-2'!J26, IF(ISNUMBER('2-6-2'!F26), '2-6-2'!F26, IF(ISNUMBER('2-6-2'!K26), '2-6-2'!K26, IF(ISNUMBER('2-6-2'!E26), '2-6-2'!E26, IF(ISNUMBER('2-6-2'!L26), '2-6-2'!L26, IF(ISNUMBER('2-6-2'!D26), '2-6-2'!D26, IF(ISNUMBER('2-6-2'!M26), '2-6-2'!M26, "XXX"))))))))))</f>
        <v>14.96</v>
      </c>
      <c r="T26" s="176">
        <f>IF(ISNUMBER('2-7-1'!K26), '2-7-1'!K26, IF(ISNUMBER('2-7-1'!L26), '2-7-1'!L26, IF(ISNUMBER('2-7-1'!J26), '2-7-1'!J26, IF(ISNUMBER('2-7-1'!M26), '2-7-1'!M26, "XXX"))))</f>
        <v>0.39635954961111108</v>
      </c>
      <c r="U26" s="176">
        <f>IF(ISNUMBER('2-7-2'!K26), '2-7-2'!K26, IF(ISNUMBER('2-7-2'!L26), '2-7-2'!L26, IF(ISNUMBER('2-7-2'!J26), '2-7-2'!J26, IF(ISNUMBER('2-7-2'!M26), '2-7-2'!M26, "XXX"))))</f>
        <v>0.435</v>
      </c>
      <c r="V26" s="176">
        <f>IF(ISNUMBER('2-8-1'!K26), '2-8-1'!K26, IF(ISNUMBER('2-8-1'!L26), '2-8-1'!L26, IF(ISNUMBER('2-8-1'!J26), '2-8-1'!J26, IF(ISNUMBER('2-8-1'!M26), '2-8-1'!M26, "XXX"))))</f>
        <v>0.60285714285714287</v>
      </c>
      <c r="W26" s="176">
        <f>IF(ISNUMBER('2-8-2'!K26), '2-8-2'!K26, IF(ISNUMBER('2-8-2'!L26), '2-8-2'!L26, IF(ISNUMBER('2-8-2'!J26), '2-8-2'!J26, IF(ISNUMBER('2-8-2'!M26), '2-8-2'!M26, "XXX"))))</f>
        <v>0.42571428571428571</v>
      </c>
      <c r="X26" s="176">
        <f>IF(ISNUMBER('3-1'!L25), '3-1'!L25, "XXX")</f>
        <v>0.27600000000000002</v>
      </c>
      <c r="Y26" s="223">
        <f>'3-2'!T25</f>
        <v>-1.036355972</v>
      </c>
    </row>
    <row r="27" spans="1:25" ht="15.75" customHeight="1" x14ac:dyDescent="0.25">
      <c r="A27" s="19" t="s">
        <v>36</v>
      </c>
      <c r="B27" s="166" t="s">
        <v>36</v>
      </c>
      <c r="C27" s="175">
        <f>IF(ISNUMBER('1-1'!K27),'1-1'!K27, "XXX")</f>
        <v>8</v>
      </c>
      <c r="D27" s="175">
        <f>IF(UCDP!AB27, UCDP!AB27, "0.0")</f>
        <v>0.16173857230498462</v>
      </c>
      <c r="E27" s="176">
        <f>IF(ISNUMBER('1-3'!L27), '1-3'!L27, IF(ISNUMBER('1-3'!M27), '1-3'!M27, IF(ISNUMBER('1-3'!P27), '1-3'!P27, IF(ISNUMBER('1-3'!Q27), '1-3'!Q27, "XXX"))))</f>
        <v>67.333333333333343</v>
      </c>
      <c r="F27" s="176">
        <f>IF(ISNUMBER('1-4'!AR27),'1-4'!AR27, IF(ISNUMBER('1-4'!AS27),'1-4'!AS27, IF(ISNUMBER('1-4'!AT27),'1-4'!AT27, IF(ISNUMBER('1-4'!AU27),'1-4'!AU27, IF(ISNUMBER('1-4'!AV27),'1-4'!AV27, "XXX")))))</f>
        <v>4</v>
      </c>
      <c r="G27" s="176">
        <f>IF(ISNUMBER('1-5'!K26),'1-5'!K26, "XXX")</f>
        <v>7.7</v>
      </c>
      <c r="H27" s="176">
        <f>IF(ISNUMBER('2-1-1'!K27), '2-1-1'!K27, IF(ISNUMBER('2-1-1'!L27), '2-1-1'!L27, IF(ISNUMBER('2-1-1'!M27), '2-1-1'!M27, "XXX")))</f>
        <v>0.30714285714285711</v>
      </c>
      <c r="I27" s="176">
        <f>IF(ISNUMBER('2-1-2'!F26),'2-1-2'!F26, "XXX")</f>
        <v>0.13095999999999999</v>
      </c>
      <c r="J27" s="176">
        <f>IF(ISNUMBER('2-2-1'!AF27),'2-2-1'!AF27,IF(ISNUMBER('2-2-1'!AG27),'2-2-1'!AG27,IF(ISNUMBER('2-2-1'!AE27),'2-2-1'!AE27,IF(ISNUMBER('2-2-1'!AH27),'2-2-1'!AH27,IF(ISNUMBER('2-2-1'!AD27),'2-2-1'!AD27,IF(ISNUMBER('2-2-1'!AI27),'2-2-1'!AI27,IF(ISNUMBER('2-2-1'!AC27),'2-2-1'!AC27,IF(ISNUMBER('2-2-1'!AJ27),'2-2-1'!AJ27,IF(ISNUMBER('2-2-1'!AB27),'2-2-1'!AB27,IF(ISNUMBER('2-2-1'!AA27),'2-2-1'!AA27,IF(ISNUMBER('2-2-1'!Z27),'2-2-1'!Z27,"XXX")))))))))))</f>
        <v>2.3936299999999999</v>
      </c>
      <c r="K27" s="176">
        <f>IF(ISNUMBER('2-2-2'!K27),'2-2-2'!K27,IF(ISNUMBER('2-2-2'!L27),'2-2-2'!L27,IF(ISNUMBER('2-2-2'!J27),'2-2-2'!J27,IF(ISNUMBER('2-2-2'!M27),'2-2-2'!M27,"XXX"))))</f>
        <v>0.59571428571428575</v>
      </c>
      <c r="L27" s="176">
        <f>IF(ISNUMBER('2-3-1'!S27), '2-3-1'!S27, IF(ISNUMBER('2-3-1'!T27), '2-3-1'!T27, IF(ISNUMBER('2-3-1'!R27), '2-3-1'!R27, IF(ISNUMBER('2-3-1'!U27), '2-3-1'!U27, IF(ISNUMBER('2-3-1'!Q27), '2-3-1'!Q27, IF(ISNUMBER('2-3-1'!V27), '2-3-1'!V27, IF(ISNUMBER('2-3-1'!P27), '2-3-1'!P27, "XXX")))))))</f>
        <v>0.37905285</v>
      </c>
      <c r="M27" s="176">
        <f>IF(ISNUMBER('2-3-2'!S27), '2-3-2'!S27, IF(ISNUMBER('2-3-2'!T27), '2-3-2'!T27, IF(ISNUMBER('2-3-2'!R27), '2-3-2'!R27, IF(ISNUMBER('2-3-2'!U27), '2-3-2'!U27, IF(ISNUMBER('2-3-2'!Q27), '2-3-2'!Q27, IF(ISNUMBER('2-3-2'!V27), '2-3-2'!V27, IF(ISNUMBER('2-3-2'!P27), '2-3-2'!P27, "XXX")))))))</f>
        <v>69.831771849999996</v>
      </c>
      <c r="N27" s="176">
        <f>IF(ISNUMBER('2-4-1'!Y27),'2-4-1'!Y27,IF(ISNUMBER('2-4-1'!X27),'2-4-1'!X27,IF(ISNUMBER('2-4-1'!Z27),'2-4-1'!Z27,IF(ISNUMBER('2-4-1'!W27),'2-4-1'!W27,IF(ISNUMBER('2-4-1'!V27),'2-4-1'!V27,'2019'!N27)))))</f>
        <v>0.8</v>
      </c>
      <c r="O27" s="176">
        <f>IF(ISNUMBER('2-4-2'!G27), '2-4-2'!G27, IF(ISNUMBER('2-4-2'!H27), '2-4-2'!H27, IF(ISNUMBER('2-4-2'!F27), '2-4-2'!F27, IF(ISNUMBER('2-4-2'!I27), '2-4-2'!I27, IF(ISNUMBER('2-4-2'!E27), '2-4-2'!E27, IF(ISNUMBER('2-4-2'!J27), '2-4-2'!J27, IF(ISNUMBER('2-4-2'!D27), '2-4-2'!D27, IF(ISNUMBER('2-4-2'!K27), '2-4-2'!K27, IF(ISNUMBER('2-4-2'!C27), '2-4-2'!C27, IF(ISNUMBER('2-4-2'!L27), '2-4-2'!L27, IF(ISNUMBER('2-4-2'!M27), '2-4-2'!M27,"XXX")))))))))))</f>
        <v>13</v>
      </c>
      <c r="P27" s="176">
        <f>IF(ISNUMBER('2-5-1'!H259), '2-5-1'!H259, "XXX")</f>
        <v>6.1492912471294405E-3</v>
      </c>
      <c r="Q27" s="176">
        <f>IF(ISNUMBER('2-5-2'!D27), '2-5-2'!D27, IF(ISNUMBER('2-5-2'!E27), '2-5-2'!E27, IF(ISNUMBER('2-5-2'!F27), '2-5-2'!F27, IF(ISNUMBER('2-5-2'!G27), '2-5-2'!G27, IF(ISNUMBER('2-5-2'!H27), '2-5-2'!H27, IF(ISNUMBER('2-5-2'!I27), '2-5-2'!I27, IF(ISNUMBER('2-5-2'!J27), '2-5-2'!J27, "XXX")))))))</f>
        <v>0.2</v>
      </c>
      <c r="R27" s="176">
        <f>IF(ISNUMBER('2-6-1'!G27), '2-6-1'!G27, IF(ISNUMBER('2-6-1'!H27), '2-6-1'!H27, IF(ISNUMBER('2-6-1'!F27), '2-6-1'!F27, IF(ISNUMBER('2-6-1'!I27), '2-6-1'!I27, IF(ISNUMBER('2-6-1'!E27), '2-6-1'!E27, IF(ISNUMBER('2-6-1'!J27), '2-6-1'!J27, IF(ISNUMBER('2-6-1'!D27), '2-6-1'!D27, IF(ISNUMBER('2-6-1'!K27), '2-6-1'!K27, IF(ISNUMBER('2-6-1'!L27), '2-6-1'!L27, "XXX")))))))))</f>
        <v>23.781770000000002</v>
      </c>
      <c r="S27" s="176">
        <f>IF(ISNUMBER('2-6-2'!H27), '2-6-2'!H27, IF(ISNUMBER('2-6-2'!I27), '2-6-2'!I27, IF(ISNUMBER('2-6-2'!G27), '2-6-2'!G27, IF(ISNUMBER('2-6-2'!J27), '2-6-2'!J27, IF(ISNUMBER('2-6-2'!F27), '2-6-2'!F27, IF(ISNUMBER('2-6-2'!K27), '2-6-2'!K27, IF(ISNUMBER('2-6-2'!E27), '2-6-2'!E27, IF(ISNUMBER('2-6-2'!L27), '2-6-2'!L27, IF(ISNUMBER('2-6-2'!D27), '2-6-2'!D27, IF(ISNUMBER('2-6-2'!M27), '2-6-2'!M27, "XXX"))))))))))</f>
        <v>20.91</v>
      </c>
      <c r="T27" s="176">
        <f>IF(ISNUMBER('2-7-1'!K27), '2-7-1'!K27, IF(ISNUMBER('2-7-1'!L27), '2-7-1'!L27, IF(ISNUMBER('2-7-1'!J27), '2-7-1'!J27, IF(ISNUMBER('2-7-1'!M27), '2-7-1'!M27, "XXX"))))</f>
        <v>0.59285714285714286</v>
      </c>
      <c r="U27" s="176">
        <f>IF(ISNUMBER('2-7-2'!K27), '2-7-2'!K27, IF(ISNUMBER('2-7-2'!L27), '2-7-2'!L27, IF(ISNUMBER('2-7-2'!J27), '2-7-2'!J27, IF(ISNUMBER('2-7-2'!M27), '2-7-2'!M27, "XXX"))))</f>
        <v>0.39857142857142858</v>
      </c>
      <c r="V27" s="176">
        <f>IF(ISNUMBER('2-8-1'!K27), '2-8-1'!K27, IF(ISNUMBER('2-8-1'!L27), '2-8-1'!L27, IF(ISNUMBER('2-8-1'!J27), '2-8-1'!J27, IF(ISNUMBER('2-8-1'!M27), '2-8-1'!M27, "XXX"))))</f>
        <v>0.62142857142857133</v>
      </c>
      <c r="W27" s="176">
        <f>IF(ISNUMBER('2-8-2'!K27), '2-8-2'!K27, IF(ISNUMBER('2-8-2'!L27), '2-8-2'!L27, IF(ISNUMBER('2-8-2'!J27), '2-8-2'!J27, IF(ISNUMBER('2-8-2'!M27), '2-8-2'!M27, "XXX"))))</f>
        <v>0.49857142857142861</v>
      </c>
      <c r="X27" s="176">
        <f>IF(ISNUMBER('3-1'!L26), '3-1'!L26, "XXX")</f>
        <v>0.33</v>
      </c>
      <c r="Y27" s="223">
        <f>'3-2'!T26</f>
        <v>-0.96320039000000002</v>
      </c>
    </row>
    <row r="28" spans="1:25" ht="15.75" customHeight="1" x14ac:dyDescent="0.25">
      <c r="A28" s="19" t="s">
        <v>37</v>
      </c>
      <c r="B28" s="166" t="s">
        <v>37</v>
      </c>
      <c r="C28" s="175">
        <f>IF(ISNUMBER('1-1'!K28),'1-1'!K28, "XXX")</f>
        <v>1</v>
      </c>
      <c r="D28" s="175" t="str">
        <f>IF(UCDP!AB28, UCDP!AB28, "0.0")</f>
        <v>0.0</v>
      </c>
      <c r="E28" s="176">
        <f>IF(ISNUMBER('1-3'!L28), '1-3'!L28, IF(ISNUMBER('1-3'!M28), '1-3'!M28, IF(ISNUMBER('1-3'!P28), '1-3'!P28, IF(ISNUMBER('1-3'!Q28), '1-3'!Q28, "XXX"))))</f>
        <v>92.833333333333343</v>
      </c>
      <c r="F28" s="176">
        <f>IF(ISNUMBER('1-4'!AR28),'1-4'!AR28, IF(ISNUMBER('1-4'!AS28),'1-4'!AS28, IF(ISNUMBER('1-4'!AT28),'1-4'!AT28, IF(ISNUMBER('1-4'!AU28),'1-4'!AU28, IF(ISNUMBER('1-4'!AV28),'1-4'!AV28, "XXX")))))</f>
        <v>1</v>
      </c>
      <c r="G28" s="176">
        <f>IF(ISNUMBER('1-5'!K27),'1-5'!K27, "XXX")</f>
        <v>1.5</v>
      </c>
      <c r="H28" s="176">
        <f>IF(ISNUMBER('2-1-1'!K28), '2-1-1'!K28, IF(ISNUMBER('2-1-1'!L28), '2-1-1'!L28, IF(ISNUMBER('2-1-1'!M28), '2-1-1'!M28, "XXX")))</f>
        <v>0.81428571428571428</v>
      </c>
      <c r="I28" s="176">
        <f>IF(ISNUMBER('2-1-2'!F27),'2-1-2'!F27, "XXX")</f>
        <v>0.67173000000000005</v>
      </c>
      <c r="J28" s="176" t="str">
        <f>IF(ISNUMBER('2-2-1'!AF28),'2-2-1'!AF28,IF(ISNUMBER('2-2-1'!AG28),'2-2-1'!AG28,IF(ISNUMBER('2-2-1'!AE28),'2-2-1'!AE28,IF(ISNUMBER('2-2-1'!AH28),'2-2-1'!AH28,IF(ISNUMBER('2-2-1'!AD28),'2-2-1'!AD28,IF(ISNUMBER('2-2-1'!AI28),'2-2-1'!AI28,IF(ISNUMBER('2-2-1'!AC28),'2-2-1'!AC28,IF(ISNUMBER('2-2-1'!AJ28),'2-2-1'!AJ28,IF(ISNUMBER('2-2-1'!AB28),'2-2-1'!AB28,IF(ISNUMBER('2-2-1'!AA28),'2-2-1'!AA28,IF(ISNUMBER('2-2-1'!Z28),'2-2-1'!Z28,"XXX")))))))))))</f>
        <v>XXX</v>
      </c>
      <c r="K28" s="176">
        <f>IF(ISNUMBER('2-2-2'!K28),'2-2-2'!K28,IF(ISNUMBER('2-2-2'!L28),'2-2-2'!L28,IF(ISNUMBER('2-2-2'!J28),'2-2-2'!J28,IF(ISNUMBER('2-2-2'!M28),'2-2-2'!M28,"XXX"))))</f>
        <v>0.78714285714285714</v>
      </c>
      <c r="L28" s="176">
        <f>IF(ISNUMBER('2-3-1'!S28), '2-3-1'!S28, IF(ISNUMBER('2-3-1'!T28), '2-3-1'!T28, IF(ISNUMBER('2-3-1'!R28), '2-3-1'!R28, IF(ISNUMBER('2-3-1'!U28), '2-3-1'!U28, IF(ISNUMBER('2-3-1'!Q28), '2-3-1'!Q28, IF(ISNUMBER('2-3-1'!V28), '2-3-1'!V28, IF(ISNUMBER('2-3-1'!P28), '2-3-1'!P28, "XXX")))))))</f>
        <v>7.6778411899999996</v>
      </c>
      <c r="M28" s="176">
        <f>IF(ISNUMBER('2-3-2'!S28), '2-3-2'!S28, IF(ISNUMBER('2-3-2'!T28), '2-3-2'!T28, IF(ISNUMBER('2-3-2'!R28), '2-3-2'!R28, IF(ISNUMBER('2-3-2'!U28), '2-3-2'!U28, IF(ISNUMBER('2-3-2'!Q28), '2-3-2'!Q28, IF(ISNUMBER('2-3-2'!V28), '2-3-2'!V28, IF(ISNUMBER('2-3-2'!P28), '2-3-2'!P28, "XXX")))))))</f>
        <v>15.470611570000001</v>
      </c>
      <c r="N28" s="176">
        <f>IF(ISNUMBER('2-4-1'!Y28),'2-4-1'!Y28,IF(ISNUMBER('2-4-1'!X28),'2-4-1'!X28,IF(ISNUMBER('2-4-1'!Z28),'2-4-1'!Z28,IF(ISNUMBER('2-4-1'!W28),'2-4-1'!W28,IF(ISNUMBER('2-4-1'!V28),'2-4-1'!V28,'2019'!N28)))))</f>
        <v>17.213000000000001</v>
      </c>
      <c r="O28" s="176">
        <f>IF(ISNUMBER('2-4-2'!G28), '2-4-2'!G28, IF(ISNUMBER('2-4-2'!H28), '2-4-2'!H28, IF(ISNUMBER('2-4-2'!F28), '2-4-2'!F28, IF(ISNUMBER('2-4-2'!I28), '2-4-2'!I28, IF(ISNUMBER('2-4-2'!E28), '2-4-2'!E28, IF(ISNUMBER('2-4-2'!J28), '2-4-2'!J28, IF(ISNUMBER('2-4-2'!D28), '2-4-2'!D28, IF(ISNUMBER('2-4-2'!K28), '2-4-2'!K28, IF(ISNUMBER('2-4-2'!C28), '2-4-2'!C28, IF(ISNUMBER('2-4-2'!L28), '2-4-2'!L28, IF(ISNUMBER('2-4-2'!M28), '2-4-2'!M28,"XXX")))))))))))</f>
        <v>100</v>
      </c>
      <c r="P28" s="176" t="str">
        <f>IF(ISNUMBER('2-5-1'!H260), '2-5-1'!H260, "XXX")</f>
        <v>XXX</v>
      </c>
      <c r="Q28" s="176">
        <f>IF(ISNUMBER('2-5-2'!D28), '2-5-2'!D28, IF(ISNUMBER('2-5-2'!E28), '2-5-2'!E28, IF(ISNUMBER('2-5-2'!F28), '2-5-2'!F28, IF(ISNUMBER('2-5-2'!G28), '2-5-2'!G28, IF(ISNUMBER('2-5-2'!H28), '2-5-2'!H28, IF(ISNUMBER('2-5-2'!I28), '2-5-2'!I28, IF(ISNUMBER('2-5-2'!J28), '2-5-2'!J28, "XXX")))))))</f>
        <v>99</v>
      </c>
      <c r="R28" s="176">
        <f>IF(ISNUMBER('2-6-1'!G28), '2-6-1'!G28, IF(ISNUMBER('2-6-1'!H28), '2-6-1'!H28, IF(ISNUMBER('2-6-1'!F28), '2-6-1'!F28, IF(ISNUMBER('2-6-1'!I28), '2-6-1'!I28, IF(ISNUMBER('2-6-1'!E28), '2-6-1'!E28, IF(ISNUMBER('2-6-1'!J28), '2-6-1'!J28, IF(ISNUMBER('2-6-1'!D28), '2-6-1'!D28, IF(ISNUMBER('2-6-1'!K28), '2-6-1'!K28, IF(ISNUMBER('2-6-1'!L28), '2-6-1'!L28, "XXX")))))))))</f>
        <v>84.680530000000005</v>
      </c>
      <c r="S28" s="176">
        <f>IF(ISNUMBER('2-6-2'!H28), '2-6-2'!H28, IF(ISNUMBER('2-6-2'!I28), '2-6-2'!I28, IF(ISNUMBER('2-6-2'!G28), '2-6-2'!G28, IF(ISNUMBER('2-6-2'!J28), '2-6-2'!J28, IF(ISNUMBER('2-6-2'!F28), '2-6-2'!F28, IF(ISNUMBER('2-6-2'!K28), '2-6-2'!K28, IF(ISNUMBER('2-6-2'!E28), '2-6-2'!E28, IF(ISNUMBER('2-6-2'!L28), '2-6-2'!L28, IF(ISNUMBER('2-6-2'!D28), '2-6-2'!D28, IF(ISNUMBER('2-6-2'!M28), '2-6-2'!M28, "XXX"))))))))))</f>
        <v>0</v>
      </c>
      <c r="T28" s="176">
        <f>IF(ISNUMBER('2-7-1'!K28), '2-7-1'!K28, IF(ISNUMBER('2-7-1'!L28), '2-7-1'!L28, IF(ISNUMBER('2-7-1'!J28), '2-7-1'!J28, IF(ISNUMBER('2-7-1'!M28), '2-7-1'!M28, "XXX"))))</f>
        <v>0.84142857142857141</v>
      </c>
      <c r="U28" s="176">
        <f>IF(ISNUMBER('2-7-2'!K28), '2-7-2'!K28, IF(ISNUMBER('2-7-2'!L28), '2-7-2'!L28, IF(ISNUMBER('2-7-2'!J28), '2-7-2'!J28, IF(ISNUMBER('2-7-2'!M28), '2-7-2'!M28, "XXX"))))</f>
        <v>0.73928571428571421</v>
      </c>
      <c r="V28" s="176">
        <f>IF(ISNUMBER('2-8-1'!K28), '2-8-1'!K28, IF(ISNUMBER('2-8-1'!L28), '2-8-1'!L28, IF(ISNUMBER('2-8-1'!J28), '2-8-1'!J28, IF(ISNUMBER('2-8-1'!M28), '2-8-1'!M28, "XXX"))))</f>
        <v>0.74714285714285722</v>
      </c>
      <c r="W28" s="176">
        <f>IF(ISNUMBER('2-8-2'!K28), '2-8-2'!K28, IF(ISNUMBER('2-8-2'!L28), '2-8-2'!L28, IF(ISNUMBER('2-8-2'!J28), '2-8-2'!J28, IF(ISNUMBER('2-8-2'!M28), '2-8-2'!M28, "XXX"))))</f>
        <v>0.66142857142857137</v>
      </c>
      <c r="X28" s="176">
        <f>IF(ISNUMBER('3-1'!L27), '3-1'!L27, "XXX")</f>
        <v>0.84099999999999997</v>
      </c>
      <c r="Y28" s="223">
        <f>'3-2'!T27</f>
        <v>1.467557311</v>
      </c>
    </row>
    <row r="29" spans="1:25" ht="15.75" customHeight="1" x14ac:dyDescent="0.25">
      <c r="A29" s="19" t="s">
        <v>38</v>
      </c>
      <c r="B29" s="166" t="s">
        <v>38</v>
      </c>
      <c r="C29" s="175">
        <f>IF(ISNUMBER('1-1'!K29),'1-1'!K29, "XXX")</f>
        <v>9.5</v>
      </c>
      <c r="D29" s="175">
        <f>IF(UCDP!AB29, UCDP!AB29, "0.0")</f>
        <v>7.3771580315696389E-2</v>
      </c>
      <c r="E29" s="176" t="str">
        <f>IF(ISNUMBER('1-3'!L29), '1-3'!L29, IF(ISNUMBER('1-3'!M29), '1-3'!M29, IF(ISNUMBER('1-3'!P29), '1-3'!P29, IF(ISNUMBER('1-3'!Q29), '1-3'!Q29, "XXX"))))</f>
        <v>XXX</v>
      </c>
      <c r="F29" s="176">
        <f>IF(ISNUMBER('1-4'!AR29),'1-4'!AR29, IF(ISNUMBER('1-4'!AS29),'1-4'!AS29, IF(ISNUMBER('1-4'!AT29),'1-4'!AT29, IF(ISNUMBER('1-4'!AU29),'1-4'!AU29, IF(ISNUMBER('1-4'!AV29),'1-4'!AV29, "XXX")))))</f>
        <v>4</v>
      </c>
      <c r="G29" s="176">
        <f>IF(ISNUMBER('1-5'!K28),'1-5'!K28, "XXX")</f>
        <v>9.9</v>
      </c>
      <c r="H29" s="176" t="str">
        <f>IF(ISNUMBER('2-1-1'!K29), '2-1-1'!K29, IF(ISNUMBER('2-1-1'!L29), '2-1-1'!L29, IF(ISNUMBER('2-1-1'!M29), '2-1-1'!M29, "XXX")))</f>
        <v>XXX</v>
      </c>
      <c r="I29" s="176">
        <f>IF(ISNUMBER('2-1-2'!F28),'2-1-2'!F28, "XXX")</f>
        <v>3.8129999999999997E-2</v>
      </c>
      <c r="J29" s="176">
        <f>IF(ISNUMBER('2-2-1'!AF29),'2-2-1'!AF29,IF(ISNUMBER('2-2-1'!AG29),'2-2-1'!AG29,IF(ISNUMBER('2-2-1'!AE29),'2-2-1'!AE29,IF(ISNUMBER('2-2-1'!AH29),'2-2-1'!AH29,IF(ISNUMBER('2-2-1'!AD29),'2-2-1'!AD29,IF(ISNUMBER('2-2-1'!AI29),'2-2-1'!AI29,IF(ISNUMBER('2-2-1'!AC29),'2-2-1'!AC29,IF(ISNUMBER('2-2-1'!AJ29),'2-2-1'!AJ29,IF(ISNUMBER('2-2-1'!AB29),'2-2-1'!AB29,IF(ISNUMBER('2-2-1'!AA29),'2-2-1'!AA29,IF(ISNUMBER('2-2-1'!Z29),'2-2-1'!Z29,"XXX")))))))))))</f>
        <v>0.86345000000000005</v>
      </c>
      <c r="K29" s="176" t="str">
        <f>IF(ISNUMBER('2-2-2'!K29),'2-2-2'!K29,IF(ISNUMBER('2-2-2'!L29),'2-2-2'!L29,IF(ISNUMBER('2-2-2'!J29),'2-2-2'!J29,IF(ISNUMBER('2-2-2'!M29),'2-2-2'!M29,"XXX"))))</f>
        <v>XXX</v>
      </c>
      <c r="L29" s="176">
        <f>IF(ISNUMBER('2-3-1'!S29), '2-3-1'!S29, IF(ISNUMBER('2-3-1'!T29), '2-3-1'!T29, IF(ISNUMBER('2-3-1'!R29), '2-3-1'!R29, IF(ISNUMBER('2-3-1'!U29), '2-3-1'!U29, IF(ISNUMBER('2-3-1'!Q29), '2-3-1'!Q29, IF(ISNUMBER('2-3-1'!V29), '2-3-1'!V29, IF(ISNUMBER('2-3-1'!P29), '2-3-1'!P29, "XXX")))))))</f>
        <v>0.59953206999999997</v>
      </c>
      <c r="M29" s="176">
        <f>IF(ISNUMBER('2-3-2'!S29), '2-3-2'!S29, IF(ISNUMBER('2-3-2'!T29), '2-3-2'!T29, IF(ISNUMBER('2-3-2'!R29), '2-3-2'!R29, IF(ISNUMBER('2-3-2'!U29), '2-3-2'!U29, IF(ISNUMBER('2-3-2'!Q29), '2-3-2'!Q29, IF(ISNUMBER('2-3-2'!V29), '2-3-2'!V29, IF(ISNUMBER('2-3-2'!P29), '2-3-2'!P29, "XXX")))))))</f>
        <v>55.20956039</v>
      </c>
      <c r="N29" s="176">
        <f>IF(ISNUMBER('2-4-1'!Y29),'2-4-1'!Y29,IF(ISNUMBER('2-4-1'!X29),'2-4-1'!X29,IF(ISNUMBER('2-4-1'!Z29),'2-4-1'!Z29,IF(ISNUMBER('2-4-1'!W29),'2-4-1'!W29,IF(ISNUMBER('2-4-1'!V29),'2-4-1'!V29,'2019'!N29)))))</f>
        <v>2.0085384899999998</v>
      </c>
      <c r="O29" s="176">
        <f>IF(ISNUMBER('2-4-2'!G29), '2-4-2'!G29, IF(ISNUMBER('2-4-2'!H29), '2-4-2'!H29, IF(ISNUMBER('2-4-2'!F29), '2-4-2'!F29, IF(ISNUMBER('2-4-2'!I29), '2-4-2'!I29, IF(ISNUMBER('2-4-2'!E29), '2-4-2'!E29, IF(ISNUMBER('2-4-2'!J29), '2-4-2'!J29, IF(ISNUMBER('2-4-2'!D29), '2-4-2'!D29, IF(ISNUMBER('2-4-2'!K29), '2-4-2'!K29, IF(ISNUMBER('2-4-2'!C29), '2-4-2'!C29, IF(ISNUMBER('2-4-2'!L29), '2-4-2'!L29, IF(ISNUMBER('2-4-2'!M29), '2-4-2'!M29,"XXX")))))))))))</f>
        <v>4.7</v>
      </c>
      <c r="P29" s="176">
        <f>IF(ISNUMBER('2-5-1'!H261), '2-5-1'!H261, "XXX")</f>
        <v>0.51651091575622554</v>
      </c>
      <c r="Q29" s="176" t="str">
        <f>IF(ISNUMBER('2-5-2'!D29), '2-5-2'!D29, IF(ISNUMBER('2-5-2'!E29), '2-5-2'!E29, IF(ISNUMBER('2-5-2'!F29), '2-5-2'!F29, IF(ISNUMBER('2-5-2'!G29), '2-5-2'!G29, IF(ISNUMBER('2-5-2'!H29), '2-5-2'!H29, IF(ISNUMBER('2-5-2'!I29), '2-5-2'!I29, IF(ISNUMBER('2-5-2'!J29), '2-5-2'!J29, "XXX")))))))</f>
        <v>XXX</v>
      </c>
      <c r="R29" s="176">
        <f>IF(ISNUMBER('2-6-1'!G29), '2-6-1'!G29, IF(ISNUMBER('2-6-1'!H29), '2-6-1'!H29, IF(ISNUMBER('2-6-1'!F29), '2-6-1'!F29, IF(ISNUMBER('2-6-1'!I29), '2-6-1'!I29, IF(ISNUMBER('2-6-1'!E29), '2-6-1'!E29, IF(ISNUMBER('2-6-1'!J29), '2-6-1'!J29, IF(ISNUMBER('2-6-1'!D29), '2-6-1'!D29, IF(ISNUMBER('2-6-1'!K29), '2-6-1'!K29, IF(ISNUMBER('2-6-1'!L29), '2-6-1'!L29, "XXX")))))))))</f>
        <v>5.7041089999999999</v>
      </c>
      <c r="S29" s="176">
        <f>IF(ISNUMBER('2-6-2'!H29), '2-6-2'!H29, IF(ISNUMBER('2-6-2'!I29), '2-6-2'!I29, IF(ISNUMBER('2-6-2'!G29), '2-6-2'!G29, IF(ISNUMBER('2-6-2'!J29), '2-6-2'!J29, IF(ISNUMBER('2-6-2'!F29), '2-6-2'!F29, IF(ISNUMBER('2-6-2'!K29), '2-6-2'!K29, IF(ISNUMBER('2-6-2'!E29), '2-6-2'!E29, IF(ISNUMBER('2-6-2'!L29), '2-6-2'!L29, IF(ISNUMBER('2-6-2'!D29), '2-6-2'!D29, IF(ISNUMBER('2-6-2'!M29), '2-6-2'!M29, "XXX"))))))))))</f>
        <v>62.56</v>
      </c>
      <c r="T29" s="176" t="str">
        <f>IF(ISNUMBER('2-7-1'!K29), '2-7-1'!K29, IF(ISNUMBER('2-7-1'!L29), '2-7-1'!L29, IF(ISNUMBER('2-7-1'!J29), '2-7-1'!J29, IF(ISNUMBER('2-7-1'!M29), '2-7-1'!M29, "XXX"))))</f>
        <v>XXX</v>
      </c>
      <c r="U29" s="176" t="str">
        <f>IF(ISNUMBER('2-7-2'!K29), '2-7-2'!K29, IF(ISNUMBER('2-7-2'!L29), '2-7-2'!L29, IF(ISNUMBER('2-7-2'!J29), '2-7-2'!J29, IF(ISNUMBER('2-7-2'!M29), '2-7-2'!M29, "XXX"))))</f>
        <v>XXX</v>
      </c>
      <c r="V29" s="176" t="str">
        <f>IF(ISNUMBER('2-8-1'!K29), '2-8-1'!K29, IF(ISNUMBER('2-8-1'!L29), '2-8-1'!L29, IF(ISNUMBER('2-8-1'!J29), '2-8-1'!J29, IF(ISNUMBER('2-8-1'!M29), '2-8-1'!M29, "XXX"))))</f>
        <v>XXX</v>
      </c>
      <c r="W29" s="176" t="str">
        <f>IF(ISNUMBER('2-8-2'!K29), '2-8-2'!K29, IF(ISNUMBER('2-8-2'!L29), '2-8-2'!L29, IF(ISNUMBER('2-8-2'!J29), '2-8-2'!J29, IF(ISNUMBER('2-8-2'!M29), '2-8-2'!M29, "XXX"))))</f>
        <v>XXX</v>
      </c>
      <c r="X29" s="176">
        <f>IF(ISNUMBER('3-1'!L28), '3-1'!L28, "XXX")</f>
        <v>0.39500000000000002</v>
      </c>
      <c r="Y29" s="223">
        <f>'3-2'!T28</f>
        <v>-1.011749268</v>
      </c>
    </row>
    <row r="30" spans="1:25" ht="15.75" customHeight="1" x14ac:dyDescent="0.25">
      <c r="A30" s="19" t="s">
        <v>39</v>
      </c>
      <c r="B30" s="166" t="s">
        <v>39</v>
      </c>
      <c r="C30" s="175">
        <f>IF(ISNUMBER('1-1'!K30),'1-1'!K30, "XXX")</f>
        <v>8.5</v>
      </c>
      <c r="D30" s="175">
        <f>IF(UCDP!AB30, UCDP!AB30, "0.0")</f>
        <v>5.5641196742698976E-2</v>
      </c>
      <c r="E30" s="176">
        <f>IF(ISNUMBER('1-3'!L30), '1-3'!L30, IF(ISNUMBER('1-3'!M30), '1-3'!M30, IF(ISNUMBER('1-3'!P30), '1-3'!P30, IF(ISNUMBER('1-3'!Q30), '1-3'!Q30, "XXX"))))</f>
        <v>48.500000000000007</v>
      </c>
      <c r="F30" s="176">
        <f>IF(ISNUMBER('1-4'!AR30),'1-4'!AR30, IF(ISNUMBER('1-4'!AS30),'1-4'!AS30, IF(ISNUMBER('1-4'!AT30),'1-4'!AT30, IF(ISNUMBER('1-4'!AU30),'1-4'!AU30, IF(ISNUMBER('1-4'!AV30),'1-4'!AV30, "XXX")))))</f>
        <v>4</v>
      </c>
      <c r="G30" s="176">
        <f>IF(ISNUMBER('1-5'!K29),'1-5'!K29, "XXX")</f>
        <v>9.3000000000000007</v>
      </c>
      <c r="H30" s="176">
        <f>IF(ISNUMBER('2-1-1'!K30), '2-1-1'!K30, IF(ISNUMBER('2-1-1'!L30), '2-1-1'!L30, IF(ISNUMBER('2-1-1'!M30), '2-1-1'!M30, "XXX")))</f>
        <v>0.25</v>
      </c>
      <c r="I30" s="176">
        <f>IF(ISNUMBER('2-1-2'!F29),'2-1-2'!F29, "XXX")</f>
        <v>4.7550000000000002E-2</v>
      </c>
      <c r="J30" s="176">
        <f>IF(ISNUMBER('2-2-1'!AF30),'2-2-1'!AF30,IF(ISNUMBER('2-2-1'!AG30),'2-2-1'!AG30,IF(ISNUMBER('2-2-1'!AE30),'2-2-1'!AE30,IF(ISNUMBER('2-2-1'!AH30),'2-2-1'!AH30,IF(ISNUMBER('2-2-1'!AD30),'2-2-1'!AD30,IF(ISNUMBER('2-2-1'!AI30),'2-2-1'!AI30,IF(ISNUMBER('2-2-1'!AC30),'2-2-1'!AC30,IF(ISNUMBER('2-2-1'!AJ30),'2-2-1'!AJ30,IF(ISNUMBER('2-2-1'!AB30),'2-2-1'!AB30,IF(ISNUMBER('2-2-1'!AA30),'2-2-1'!AA30,IF(ISNUMBER('2-2-1'!Z30),'2-2-1'!Z30,"XXX")))))))))))</f>
        <v>1.47767</v>
      </c>
      <c r="K30" s="176">
        <f>IF(ISNUMBER('2-2-2'!K30),'2-2-2'!K30,IF(ISNUMBER('2-2-2'!L30),'2-2-2'!L30,IF(ISNUMBER('2-2-2'!J30),'2-2-2'!J30,IF(ISNUMBER('2-2-2'!M30),'2-2-2'!M30,"XXX"))))</f>
        <v>0.35571428571428576</v>
      </c>
      <c r="L30" s="176">
        <f>IF(ISNUMBER('2-3-1'!S30), '2-3-1'!S30, IF(ISNUMBER('2-3-1'!T30), '2-3-1'!T30, IF(ISNUMBER('2-3-1'!R30), '2-3-1'!R30, IF(ISNUMBER('2-3-1'!U30), '2-3-1'!U30, IF(ISNUMBER('2-3-1'!Q30), '2-3-1'!Q30, IF(ISNUMBER('2-3-1'!V30), '2-3-1'!V30, IF(ISNUMBER('2-3-1'!P30), '2-3-1'!P30, "XXX")))))))</f>
        <v>0.82245696000000001</v>
      </c>
      <c r="M30" s="176">
        <f>IF(ISNUMBER('2-3-2'!S30), '2-3-2'!S30, IF(ISNUMBER('2-3-2'!T30), '2-3-2'!T30, IF(ISNUMBER('2-3-2'!R30), '2-3-2'!R30, IF(ISNUMBER('2-3-2'!U30), '2-3-2'!U30, IF(ISNUMBER('2-3-2'!Q30), '2-3-2'!Q30, IF(ISNUMBER('2-3-2'!V30), '2-3-2'!V30, IF(ISNUMBER('2-3-2'!P30), '2-3-2'!P30, "XXX")))))))</f>
        <v>56.654548650000002</v>
      </c>
      <c r="N30" s="176">
        <f>IF(ISNUMBER('2-4-1'!Y30),'2-4-1'!Y30,IF(ISNUMBER('2-4-1'!X30),'2-4-1'!X30,IF(ISNUMBER('2-4-1'!Z30),'2-4-1'!Z30,IF(ISNUMBER('2-4-1'!W30),'2-4-1'!W30,IF(ISNUMBER('2-4-1'!V30),'2-4-1'!V30,'2019'!N30)))))</f>
        <v>0.6</v>
      </c>
      <c r="O30" s="176">
        <f>IF(ISNUMBER('2-4-2'!G30), '2-4-2'!G30, IF(ISNUMBER('2-4-2'!H30), '2-4-2'!H30, IF(ISNUMBER('2-4-2'!F30), '2-4-2'!F30, IF(ISNUMBER('2-4-2'!I30), '2-4-2'!I30, IF(ISNUMBER('2-4-2'!E30), '2-4-2'!E30, IF(ISNUMBER('2-4-2'!J30), '2-4-2'!J30, IF(ISNUMBER('2-4-2'!D30), '2-4-2'!D30, IF(ISNUMBER('2-4-2'!K30), '2-4-2'!K30, IF(ISNUMBER('2-4-2'!C30), '2-4-2'!C30, IF(ISNUMBER('2-4-2'!L30), '2-4-2'!L30, IF(ISNUMBER('2-4-2'!M30), '2-4-2'!M30,"XXX")))))))))))</f>
        <v>1.6</v>
      </c>
      <c r="P30" s="176">
        <f>IF(ISNUMBER('2-5-1'!H262), '2-5-1'!H262, "XXX")</f>
        <v>0.14949174000000001</v>
      </c>
      <c r="Q30" s="176" t="str">
        <f>IF(ISNUMBER('2-5-2'!D30), '2-5-2'!D30, IF(ISNUMBER('2-5-2'!E30), '2-5-2'!E30, IF(ISNUMBER('2-5-2'!F30), '2-5-2'!F30, IF(ISNUMBER('2-5-2'!G30), '2-5-2'!G30, IF(ISNUMBER('2-5-2'!H30), '2-5-2'!H30, IF(ISNUMBER('2-5-2'!I30), '2-5-2'!I30, IF(ISNUMBER('2-5-2'!J30), '2-5-2'!J30, "XXX")))))))</f>
        <v>XXX</v>
      </c>
      <c r="R30" s="176">
        <f>IF(ISNUMBER('2-6-1'!G30), '2-6-1'!G30, IF(ISNUMBER('2-6-1'!H30), '2-6-1'!H30, IF(ISNUMBER('2-6-1'!F30), '2-6-1'!F30, IF(ISNUMBER('2-6-1'!I30), '2-6-1'!I30, IF(ISNUMBER('2-6-1'!E30), '2-6-1'!E30, IF(ISNUMBER('2-6-1'!J30), '2-6-1'!J30, IF(ISNUMBER('2-6-1'!D30), '2-6-1'!D30, IF(ISNUMBER('2-6-1'!K30), '2-6-1'!K30, IF(ISNUMBER('2-6-1'!L30), '2-6-1'!L30, "XXX")))))))))</f>
        <v>9.1501210000000004</v>
      </c>
      <c r="S30" s="176">
        <f>IF(ISNUMBER('2-6-2'!H30), '2-6-2'!H30, IF(ISNUMBER('2-6-2'!I30), '2-6-2'!I30, IF(ISNUMBER('2-6-2'!G30), '2-6-2'!G30, IF(ISNUMBER('2-6-2'!J30), '2-6-2'!J30, IF(ISNUMBER('2-6-2'!F30), '2-6-2'!F30, IF(ISNUMBER('2-6-2'!K30), '2-6-2'!K30, IF(ISNUMBER('2-6-2'!E30), '2-6-2'!E30, IF(ISNUMBER('2-6-2'!L30), '2-6-2'!L30, IF(ISNUMBER('2-6-2'!D30), '2-6-2'!D30, IF(ISNUMBER('2-6-2'!M30), '2-6-2'!M30, "XXX"))))))))))</f>
        <v>36.659999999999997</v>
      </c>
      <c r="T30" s="176">
        <f>IF(ISNUMBER('2-7-1'!K30), '2-7-1'!K30, IF(ISNUMBER('2-7-1'!L30), '2-7-1'!L30, IF(ISNUMBER('2-7-1'!J30), '2-7-1'!J30, IF(ISNUMBER('2-7-1'!M30), '2-7-1'!M30, "XXX"))))</f>
        <v>0.42</v>
      </c>
      <c r="U30" s="176">
        <f>IF(ISNUMBER('2-7-2'!K30), '2-7-2'!K30, IF(ISNUMBER('2-7-2'!L30), '2-7-2'!L30, IF(ISNUMBER('2-7-2'!J30), '2-7-2'!J30, IF(ISNUMBER('2-7-2'!M30), '2-7-2'!M30, "XXX"))))</f>
        <v>0.30499999999999999</v>
      </c>
      <c r="V30" s="176">
        <f>IF(ISNUMBER('2-8-1'!K30), '2-8-1'!K30, IF(ISNUMBER('2-8-1'!L30), '2-8-1'!L30, IF(ISNUMBER('2-8-1'!J30), '2-8-1'!J30, IF(ISNUMBER('2-8-1'!M30), '2-8-1'!M30, "XXX"))))</f>
        <v>0.45428571428571429</v>
      </c>
      <c r="W30" s="176">
        <f>IF(ISNUMBER('2-8-2'!K30), '2-8-2'!K30, IF(ISNUMBER('2-8-2'!L30), '2-8-2'!L30, IF(ISNUMBER('2-8-2'!J30), '2-8-2'!J30, IF(ISNUMBER('2-8-2'!M30), '2-8-2'!M30, "XXX"))))</f>
        <v>0.4042857142857143</v>
      </c>
      <c r="X30" s="176">
        <f>IF(ISNUMBER('3-1'!L29), '3-1'!L29, "XXX")</f>
        <v>0.27600000000000002</v>
      </c>
      <c r="Y30" s="223">
        <f>'3-2'!T29</f>
        <v>-1.289147496</v>
      </c>
    </row>
    <row r="31" spans="1:25" ht="15.75" customHeight="1" x14ac:dyDescent="0.25">
      <c r="A31" s="19" t="s">
        <v>40</v>
      </c>
      <c r="B31" s="166" t="s">
        <v>40</v>
      </c>
      <c r="C31" s="175">
        <f>IF(ISNUMBER('1-1'!K31),'1-1'!K31, "XXX")</f>
        <v>2.2999999999999998</v>
      </c>
      <c r="D31" s="175" t="str">
        <f>IF(UCDP!AB31, UCDP!AB31, "0.0")</f>
        <v>0.0</v>
      </c>
      <c r="E31" s="176">
        <f>IF(ISNUMBER('1-3'!L31), '1-3'!L31, IF(ISNUMBER('1-3'!M31), '1-3'!M31, IF(ISNUMBER('1-3'!P31), '1-3'!P31, IF(ISNUMBER('1-3'!Q31), '1-3'!Q31, "XXX"))))</f>
        <v>86.666666666666671</v>
      </c>
      <c r="F31" s="176">
        <f>IF(ISNUMBER('1-4'!AR31),'1-4'!AR31, IF(ISNUMBER('1-4'!AS31),'1-4'!AS31, IF(ISNUMBER('1-4'!AT31),'1-4'!AT31, IF(ISNUMBER('1-4'!AU31),'1-4'!AU31, IF(ISNUMBER('1-4'!AV31),'1-4'!AV31, "XXX")))))</f>
        <v>2</v>
      </c>
      <c r="G31" s="176">
        <f>IF(ISNUMBER('1-5'!K30),'1-5'!K30, "XXX")</f>
        <v>3.2</v>
      </c>
      <c r="H31" s="176">
        <f>IF(ISNUMBER('2-1-1'!K31), '2-1-1'!K31, IF(ISNUMBER('2-1-1'!L31), '2-1-1'!L31, IF(ISNUMBER('2-1-1'!M31), '2-1-1'!M31, "XXX")))</f>
        <v>0.6657142857142857</v>
      </c>
      <c r="I31" s="176">
        <f>IF(ISNUMBER('2-1-2'!F30),'2-1-2'!F30, "XXX")</f>
        <v>0.49704999999999999</v>
      </c>
      <c r="J31" s="176">
        <f>IF(ISNUMBER('2-2-1'!AF31),'2-2-1'!AF31,IF(ISNUMBER('2-2-1'!AG31),'2-2-1'!AG31,IF(ISNUMBER('2-2-1'!AE31),'2-2-1'!AE31,IF(ISNUMBER('2-2-1'!AH31),'2-2-1'!AH31,IF(ISNUMBER('2-2-1'!AD31),'2-2-1'!AD31,IF(ISNUMBER('2-2-1'!AI31),'2-2-1'!AI31,IF(ISNUMBER('2-2-1'!AC31),'2-2-1'!AC31,IF(ISNUMBER('2-2-1'!AJ31),'2-2-1'!AJ31,IF(ISNUMBER('2-2-1'!AB31),'2-2-1'!AB31,IF(ISNUMBER('2-2-1'!AA31),'2-2-1'!AA31,IF(ISNUMBER('2-2-1'!Z31),'2-2-1'!Z31,"XXX")))))))))))</f>
        <v>2.6804600000000001</v>
      </c>
      <c r="K31" s="176">
        <f>IF(ISNUMBER('2-2-2'!K31),'2-2-2'!K31,IF(ISNUMBER('2-2-2'!L31),'2-2-2'!L31,IF(ISNUMBER('2-2-2'!J31),'2-2-2'!J31,IF(ISNUMBER('2-2-2'!M31),'2-2-2'!M31,"XXX"))))</f>
        <v>0.43571428571428567</v>
      </c>
      <c r="L31" s="176">
        <f>IF(ISNUMBER('2-3-1'!S31), '2-3-1'!S31, IF(ISNUMBER('2-3-1'!T31), '2-3-1'!T31, IF(ISNUMBER('2-3-1'!R31), '2-3-1'!R31, IF(ISNUMBER('2-3-1'!U31), '2-3-1'!U31, IF(ISNUMBER('2-3-1'!Q31), '2-3-1'!Q31, IF(ISNUMBER('2-3-1'!V31), '2-3-1'!V31, IF(ISNUMBER('2-3-1'!P31), '2-3-1'!P31, "XXX")))))))</f>
        <v>4.2297625500000002</v>
      </c>
      <c r="M31" s="176">
        <f>IF(ISNUMBER('2-3-2'!S31), '2-3-2'!S31, IF(ISNUMBER('2-3-2'!T31), '2-3-2'!T31, IF(ISNUMBER('2-3-2'!R31), '2-3-2'!R31, IF(ISNUMBER('2-3-2'!U31), '2-3-2'!U31, IF(ISNUMBER('2-3-2'!Q31), '2-3-2'!Q31, IF(ISNUMBER('2-3-2'!V31), '2-3-2'!V31, IF(ISNUMBER('2-3-2'!P31), '2-3-2'!P31, "XXX")))))))</f>
        <v>34.750827790000002</v>
      </c>
      <c r="N31" s="176">
        <f>IF(ISNUMBER('2-4-1'!Y31),'2-4-1'!Y31,IF(ISNUMBER('2-4-1'!X31),'2-4-1'!X31,IF(ISNUMBER('2-4-1'!Z31),'2-4-1'!Z31,IF(ISNUMBER('2-4-1'!W31),'2-4-1'!W31,IF(ISNUMBER('2-4-1'!V31),'2-4-1'!V31,'2019'!N31)))))</f>
        <v>15.340999999999999</v>
      </c>
      <c r="O31" s="176">
        <f>IF(ISNUMBER('2-4-2'!G31), '2-4-2'!G31, IF(ISNUMBER('2-4-2'!H31), '2-4-2'!H31, IF(ISNUMBER('2-4-2'!F31), '2-4-2'!F31, IF(ISNUMBER('2-4-2'!I31), '2-4-2'!I31, IF(ISNUMBER('2-4-2'!E31), '2-4-2'!E31, IF(ISNUMBER('2-4-2'!J31), '2-4-2'!J31, IF(ISNUMBER('2-4-2'!D31), '2-4-2'!D31, IF(ISNUMBER('2-4-2'!K31), '2-4-2'!K31, IF(ISNUMBER('2-4-2'!C31), '2-4-2'!C31, IF(ISNUMBER('2-4-2'!L31), '2-4-2'!L31, IF(ISNUMBER('2-4-2'!M31), '2-4-2'!M31,"XXX")))))))))))</f>
        <v>78.599999999999994</v>
      </c>
      <c r="P31" s="176">
        <f>IF(ISNUMBER('2-5-1'!H263), '2-5-1'!H263, "XXX")</f>
        <v>0.72847476005554201</v>
      </c>
      <c r="Q31" s="176">
        <f>IF(ISNUMBER('2-5-2'!D31), '2-5-2'!D31, IF(ISNUMBER('2-5-2'!E31), '2-5-2'!E31, IF(ISNUMBER('2-5-2'!F31), '2-5-2'!F31, IF(ISNUMBER('2-5-2'!G31), '2-5-2'!G31, IF(ISNUMBER('2-5-2'!H31), '2-5-2'!H31, IF(ISNUMBER('2-5-2'!I31), '2-5-2'!I31, IF(ISNUMBER('2-5-2'!J31), '2-5-2'!J31, "XXX")))))))</f>
        <v>18.8</v>
      </c>
      <c r="R31" s="176">
        <f>IF(ISNUMBER('2-6-1'!G31), '2-6-1'!G31, IF(ISNUMBER('2-6-1'!H31), '2-6-1'!H31, IF(ISNUMBER('2-6-1'!F31), '2-6-1'!F31, IF(ISNUMBER('2-6-1'!I31), '2-6-1'!I31, IF(ISNUMBER('2-6-1'!E31), '2-6-1'!E31, IF(ISNUMBER('2-6-1'!J31), '2-6-1'!J31, IF(ISNUMBER('2-6-1'!D31), '2-6-1'!D31, IF(ISNUMBER('2-6-1'!K31), '2-6-1'!K31, IF(ISNUMBER('2-6-1'!L31), '2-6-1'!L31, "XXX")))))))))</f>
        <v>73.525989999999993</v>
      </c>
      <c r="S31" s="176">
        <f>IF(ISNUMBER('2-6-2'!H31), '2-6-2'!H31, IF(ISNUMBER('2-6-2'!I31), '2-6-2'!I31, IF(ISNUMBER('2-6-2'!G31), '2-6-2'!G31, IF(ISNUMBER('2-6-2'!J31), '2-6-2'!J31, IF(ISNUMBER('2-6-2'!F31), '2-6-2'!F31, IF(ISNUMBER('2-6-2'!K31), '2-6-2'!K31, IF(ISNUMBER('2-6-2'!E31), '2-6-2'!E31, IF(ISNUMBER('2-6-2'!L31), '2-6-2'!L31, IF(ISNUMBER('2-6-2'!D31), '2-6-2'!D31, IF(ISNUMBER('2-6-2'!M31), '2-6-2'!M31, "XXX"))))))))))</f>
        <v>0.09</v>
      </c>
      <c r="T31" s="176">
        <f>IF(ISNUMBER('2-7-1'!K31), '2-7-1'!K31, IF(ISNUMBER('2-7-1'!L31), '2-7-1'!L31, IF(ISNUMBER('2-7-1'!J31), '2-7-1'!J31, IF(ISNUMBER('2-7-1'!M31), '2-7-1'!M31, "XXX"))))</f>
        <v>0.70857142857142852</v>
      </c>
      <c r="U31" s="176">
        <f>IF(ISNUMBER('2-7-2'!K31), '2-7-2'!K31, IF(ISNUMBER('2-7-2'!L31), '2-7-2'!L31, IF(ISNUMBER('2-7-2'!J31), '2-7-2'!J31, IF(ISNUMBER('2-7-2'!M31), '2-7-2'!M31, "XXX"))))</f>
        <v>0.59071428571428564</v>
      </c>
      <c r="V31" s="176">
        <f>IF(ISNUMBER('2-8-1'!K31), '2-8-1'!K31, IF(ISNUMBER('2-8-1'!L31), '2-8-1'!L31, IF(ISNUMBER('2-8-1'!J31), '2-8-1'!J31, IF(ISNUMBER('2-8-1'!M31), '2-8-1'!M31, "XXX"))))</f>
        <v>0.67428571428571427</v>
      </c>
      <c r="W31" s="176">
        <f>IF(ISNUMBER('2-8-2'!K31), '2-8-2'!K31, IF(ISNUMBER('2-8-2'!L31), '2-8-2'!L31, IF(ISNUMBER('2-8-2'!J31), '2-8-2'!J31, IF(ISNUMBER('2-8-2'!M31), '2-8-2'!M31, "XXX"))))</f>
        <v>0.57428571428571418</v>
      </c>
      <c r="X31" s="176">
        <f>IF(ISNUMBER('3-1'!L30), '3-1'!L30, "XXX")</f>
        <v>0.89100000000000001</v>
      </c>
      <c r="Y31" s="223">
        <f>'3-2'!T30</f>
        <v>1.0260877610000001</v>
      </c>
    </row>
    <row r="32" spans="1:25" ht="15.75" customHeight="1" x14ac:dyDescent="0.25">
      <c r="A32" s="19" t="s">
        <v>41</v>
      </c>
      <c r="B32" s="166" t="s">
        <v>41</v>
      </c>
      <c r="C32" s="175">
        <f>IF(ISNUMBER('1-1'!K32),'1-1'!K32, "XXX")</f>
        <v>2.9</v>
      </c>
      <c r="D32" s="175" t="str">
        <f>IF(UCDP!AB32, UCDP!AB32, "0.0")</f>
        <v>0.0</v>
      </c>
      <c r="E32" s="176">
        <f>IF(ISNUMBER('1-3'!L32), '1-3'!L32, IF(ISNUMBER('1-3'!M32), '1-3'!M32, IF(ISNUMBER('1-3'!P32), '1-3'!P32, IF(ISNUMBER('1-3'!Q32), '1-3'!Q32, "XXX"))))</f>
        <v>80.333333333333343</v>
      </c>
      <c r="F32" s="176">
        <f>IF(ISNUMBER('1-4'!AR32),'1-4'!AR32, IF(ISNUMBER('1-4'!AS32),'1-4'!AS32, IF(ISNUMBER('1-4'!AT32),'1-4'!AT32, IF(ISNUMBER('1-4'!AU32),'1-4'!AU32, IF(ISNUMBER('1-4'!AV32),'1-4'!AV32, "XXX")))))</f>
        <v>4</v>
      </c>
      <c r="G32" s="176">
        <f>IF(ISNUMBER('1-5'!K31),'1-5'!K31, "XXX")</f>
        <v>8.6999999999999993</v>
      </c>
      <c r="H32" s="176">
        <f>IF(ISNUMBER('2-1-1'!K32), '2-1-1'!K32, IF(ISNUMBER('2-1-1'!L32), '2-1-1'!L32, IF(ISNUMBER('2-1-1'!M32), '2-1-1'!M32, "XXX")))</f>
        <v>0.67285714285714282</v>
      </c>
      <c r="I32" s="176">
        <f>IF(ISNUMBER('2-1-2'!F31),'2-1-2'!F31, "XXX")</f>
        <v>0.36726999999999999</v>
      </c>
      <c r="J32" s="176" t="str">
        <f>IF(ISNUMBER('2-2-1'!AF32),'2-2-1'!AF32,IF(ISNUMBER('2-2-1'!AG32),'2-2-1'!AG32,IF(ISNUMBER('2-2-1'!AE32),'2-2-1'!AE32,IF(ISNUMBER('2-2-1'!AH32),'2-2-1'!AH32,IF(ISNUMBER('2-2-1'!AD32),'2-2-1'!AD32,IF(ISNUMBER('2-2-1'!AI32),'2-2-1'!AI32,IF(ISNUMBER('2-2-1'!AC32),'2-2-1'!AC32,IF(ISNUMBER('2-2-1'!AJ32),'2-2-1'!AJ32,IF(ISNUMBER('2-2-1'!AB32),'2-2-1'!AB32,IF(ISNUMBER('2-2-1'!AA32),'2-2-1'!AA32,IF(ISNUMBER('2-2-1'!Z32),'2-2-1'!Z32,"XXX")))))))))))</f>
        <v>XXX</v>
      </c>
      <c r="K32" s="176">
        <f>IF(ISNUMBER('2-2-2'!K32),'2-2-2'!K32,IF(ISNUMBER('2-2-2'!L32),'2-2-2'!L32,IF(ISNUMBER('2-2-2'!J32),'2-2-2'!J32,IF(ISNUMBER('2-2-2'!M32),'2-2-2'!M32,"XXX"))))</f>
        <v>0.64714285714285713</v>
      </c>
      <c r="L32" s="176">
        <f>IF(ISNUMBER('2-3-1'!S32), '2-3-1'!S32, IF(ISNUMBER('2-3-1'!T32), '2-3-1'!T32, IF(ISNUMBER('2-3-1'!R32), '2-3-1'!R32, IF(ISNUMBER('2-3-1'!U32), '2-3-1'!U32, IF(ISNUMBER('2-3-1'!Q32), '2-3-1'!Q32, IF(ISNUMBER('2-3-1'!V32), '2-3-1'!V32, IF(ISNUMBER('2-3-1'!P32), '2-3-1'!P32, "XXX")))))))</f>
        <v>2.8931934799999999</v>
      </c>
      <c r="M32" s="176">
        <f>IF(ISNUMBER('2-3-2'!S32), '2-3-2'!S32, IF(ISNUMBER('2-3-2'!T32), '2-3-2'!T32, IF(ISNUMBER('2-3-2'!R32), '2-3-2'!R32, IF(ISNUMBER('2-3-2'!U32), '2-3-2'!U32, IF(ISNUMBER('2-3-2'!Q32), '2-3-2'!Q32, IF(ISNUMBER('2-3-2'!V32), '2-3-2'!V32, IF(ISNUMBER('2-3-2'!P32), '2-3-2'!P32, "XXX")))))))</f>
        <v>35.906185149999999</v>
      </c>
      <c r="N32" s="176">
        <f>IF(ISNUMBER('2-4-1'!Y32),'2-4-1'!Y32,IF(ISNUMBER('2-4-1'!X32),'2-4-1'!X32,IF(ISNUMBER('2-4-1'!Z32),'2-4-1'!Z32,IF(ISNUMBER('2-4-1'!W32),'2-4-1'!W32,IF(ISNUMBER('2-4-1'!V32),'2-4-1'!V32,'2019'!N32)))))</f>
        <v>6.2830371798263531</v>
      </c>
      <c r="O32" s="176">
        <f>IF(ISNUMBER('2-4-2'!G32), '2-4-2'!G32, IF(ISNUMBER('2-4-2'!H32), '2-4-2'!H32, IF(ISNUMBER('2-4-2'!F32), '2-4-2'!F32, IF(ISNUMBER('2-4-2'!I32), '2-4-2'!I32, IF(ISNUMBER('2-4-2'!E32), '2-4-2'!E32, IF(ISNUMBER('2-4-2'!J32), '2-4-2'!J32, IF(ISNUMBER('2-4-2'!D32), '2-4-2'!D32, IF(ISNUMBER('2-4-2'!K32), '2-4-2'!K32, IF(ISNUMBER('2-4-2'!C32), '2-4-2'!C32, IF(ISNUMBER('2-4-2'!L32), '2-4-2'!L32, IF(ISNUMBER('2-4-2'!M32), '2-4-2'!M32,"XXX")))))))))))</f>
        <v>100</v>
      </c>
      <c r="P32" s="176">
        <f>IF(ISNUMBER('2-5-1'!H264), '2-5-1'!H264, "XXX")</f>
        <v>0.24880714416503907</v>
      </c>
      <c r="Q32" s="176">
        <f>IF(ISNUMBER('2-5-2'!D32), '2-5-2'!D32, IF(ISNUMBER('2-5-2'!E32), '2-5-2'!E32, IF(ISNUMBER('2-5-2'!F32), '2-5-2'!F32, IF(ISNUMBER('2-5-2'!G32), '2-5-2'!G32, IF(ISNUMBER('2-5-2'!H32), '2-5-2'!H32, IF(ISNUMBER('2-5-2'!I32), '2-5-2'!I32, IF(ISNUMBER('2-5-2'!J32), '2-5-2'!J32, "XXX")))))))</f>
        <v>31</v>
      </c>
      <c r="R32" s="176">
        <f>IF(ISNUMBER('2-6-1'!G32), '2-6-1'!G32, IF(ISNUMBER('2-6-1'!H32), '2-6-1'!H32, IF(ISNUMBER('2-6-1'!F32), '2-6-1'!F32, IF(ISNUMBER('2-6-1'!I32), '2-6-1'!I32, IF(ISNUMBER('2-6-1'!E32), '2-6-1'!E32, IF(ISNUMBER('2-6-1'!J32), '2-6-1'!J32, IF(ISNUMBER('2-6-1'!D32), '2-6-1'!D32, IF(ISNUMBER('2-6-1'!K32), '2-6-1'!K32, IF(ISNUMBER('2-6-1'!L32), '2-6-1'!L32, "XXX")))))))))</f>
        <v>50.664169999999999</v>
      </c>
      <c r="S32" s="176">
        <f>IF(ISNUMBER('2-6-2'!H32), '2-6-2'!H32, IF(ISNUMBER('2-6-2'!I32), '2-6-2'!I32, IF(ISNUMBER('2-6-2'!G32), '2-6-2'!G32, IF(ISNUMBER('2-6-2'!J32), '2-6-2'!J32, IF(ISNUMBER('2-6-2'!F32), '2-6-2'!F32, IF(ISNUMBER('2-6-2'!K32), '2-6-2'!K32, IF(ISNUMBER('2-6-2'!E32), '2-6-2'!E32, IF(ISNUMBER('2-6-2'!L32), '2-6-2'!L32, IF(ISNUMBER('2-6-2'!D32), '2-6-2'!D32, IF(ISNUMBER('2-6-2'!M32), '2-6-2'!M32, "XXX"))))))))))</f>
        <v>0.62</v>
      </c>
      <c r="T32" s="176">
        <f>IF(ISNUMBER('2-7-1'!K32), '2-7-1'!K32, IF(ISNUMBER('2-7-1'!L32), '2-7-1'!L32, IF(ISNUMBER('2-7-1'!J32), '2-7-1'!J32, IF(ISNUMBER('2-7-1'!M32), '2-7-1'!M32, "XXX"))))</f>
        <v>0.63285714285714278</v>
      </c>
      <c r="U32" s="176">
        <f>IF(ISNUMBER('2-7-2'!K32), '2-7-2'!K32, IF(ISNUMBER('2-7-2'!L32), '2-7-2'!L32, IF(ISNUMBER('2-7-2'!J32), '2-7-2'!J32, IF(ISNUMBER('2-7-2'!M32), '2-7-2'!M32, "XXX"))))</f>
        <v>0.59857142857142864</v>
      </c>
      <c r="V32" s="176">
        <f>IF(ISNUMBER('2-8-1'!K32), '2-8-1'!K32, IF(ISNUMBER('2-8-1'!L32), '2-8-1'!L32, IF(ISNUMBER('2-8-1'!J32), '2-8-1'!J32, IF(ISNUMBER('2-8-1'!M32), '2-8-1'!M32, "XXX"))))</f>
        <v>0.64142857142857146</v>
      </c>
      <c r="W32" s="176">
        <f>IF(ISNUMBER('2-8-2'!K32), '2-8-2'!K32, IF(ISNUMBER('2-8-2'!L32), '2-8-2'!L32, IF(ISNUMBER('2-8-2'!J32), '2-8-2'!J32, IF(ISNUMBER('2-8-2'!M32), '2-8-2'!M32, "XXX"))))</f>
        <v>0.59285714285714286</v>
      </c>
      <c r="X32" s="176">
        <f>IF(ISNUMBER('3-1'!L31), '3-1'!L31, "XXX")</f>
        <v>8.1000000000000003E-2</v>
      </c>
      <c r="Y32" s="223">
        <f>'3-2'!T31</f>
        <v>-1.4818035359999999</v>
      </c>
    </row>
    <row r="33" spans="1:25" ht="15.75" customHeight="1" x14ac:dyDescent="0.25">
      <c r="A33" s="19" t="s">
        <v>42</v>
      </c>
      <c r="B33" s="166" t="s">
        <v>42</v>
      </c>
      <c r="C33" s="175">
        <f>IF(ISNUMBER('1-1'!K33),'1-1'!K33, "XXX")</f>
        <v>6.2</v>
      </c>
      <c r="D33" s="175">
        <f>IF(UCDP!AB33, UCDP!AB33, "0.0")</f>
        <v>1.3760089186605148E-2</v>
      </c>
      <c r="E33" s="176">
        <f>IF(ISNUMBER('1-3'!L33), '1-3'!L33, IF(ISNUMBER('1-3'!M33), '1-3'!M33, IF(ISNUMBER('1-3'!P33), '1-3'!P33, IF(ISNUMBER('1-3'!Q33), '1-3'!Q33, "XXX"))))</f>
        <v>50</v>
      </c>
      <c r="F33" s="176">
        <f>IF(ISNUMBER('1-4'!AR33),'1-4'!AR33, IF(ISNUMBER('1-4'!AS33),'1-4'!AS33, IF(ISNUMBER('1-4'!AT33),'1-4'!AT33, IF(ISNUMBER('1-4'!AU33),'1-4'!AU33, IF(ISNUMBER('1-4'!AV33),'1-4'!AV33, "XXX")))))</f>
        <v>3</v>
      </c>
      <c r="G33" s="176">
        <f>IF(ISNUMBER('1-5'!K32),'1-5'!K32, "XXX")</f>
        <v>7.2</v>
      </c>
      <c r="H33" s="176">
        <f>IF(ISNUMBER('2-1-1'!K33), '2-1-1'!K33, IF(ISNUMBER('2-1-1'!L33), '2-1-1'!L33, IF(ISNUMBER('2-1-1'!M33), '2-1-1'!M33, "XXX")))</f>
        <v>0.52428571428571424</v>
      </c>
      <c r="I33" s="176">
        <f>IF(ISNUMBER('2-1-2'!F32),'2-1-2'!F32, "XXX")</f>
        <v>0.38125999999999999</v>
      </c>
      <c r="J33" s="176">
        <f>IF(ISNUMBER('2-2-1'!AF33),'2-2-1'!AF33,IF(ISNUMBER('2-2-1'!AG33),'2-2-1'!AG33,IF(ISNUMBER('2-2-1'!AE33),'2-2-1'!AE33,IF(ISNUMBER('2-2-1'!AH33),'2-2-1'!AH33,IF(ISNUMBER('2-2-1'!AD33),'2-2-1'!AD33,IF(ISNUMBER('2-2-1'!AI33),'2-2-1'!AI33,IF(ISNUMBER('2-2-1'!AC33),'2-2-1'!AC33,IF(ISNUMBER('2-2-1'!AJ33),'2-2-1'!AJ33,IF(ISNUMBER('2-2-1'!AB33),'2-2-1'!AB33,IF(ISNUMBER('2-2-1'!AA33),'2-2-1'!AA33,IF(ISNUMBER('2-2-1'!Z33),'2-2-1'!Z33,"XXX")))))))))))</f>
        <v>3.2244799999999998</v>
      </c>
      <c r="K33" s="176">
        <f>IF(ISNUMBER('2-2-2'!K33),'2-2-2'!K33,IF(ISNUMBER('2-2-2'!L33),'2-2-2'!L33,IF(ISNUMBER('2-2-2'!J33),'2-2-2'!J33,IF(ISNUMBER('2-2-2'!M33),'2-2-2'!M33,"XXX"))))</f>
        <v>0.46857142857142853</v>
      </c>
      <c r="L33" s="176">
        <f>IF(ISNUMBER('2-3-1'!S33), '2-3-1'!S33, IF(ISNUMBER('2-3-1'!T33), '2-3-1'!T33, IF(ISNUMBER('2-3-1'!R33), '2-3-1'!R33, IF(ISNUMBER('2-3-1'!U33), '2-3-1'!U33, IF(ISNUMBER('2-3-1'!Q33), '2-3-1'!Q33, IF(ISNUMBER('2-3-1'!V33), '2-3-1'!V33, IF(ISNUMBER('2-3-1'!P33), '2-3-1'!P33, "XXX")))))))</f>
        <v>5.29663372</v>
      </c>
      <c r="M33" s="176">
        <f>IF(ISNUMBER('2-3-2'!S33), '2-3-2'!S33, IF(ISNUMBER('2-3-2'!T33), '2-3-2'!T33, IF(ISNUMBER('2-3-2'!R33), '2-3-2'!R33, IF(ISNUMBER('2-3-2'!U33), '2-3-2'!U33, IF(ISNUMBER('2-3-2'!Q33), '2-3-2'!Q33, IF(ISNUMBER('2-3-2'!V33), '2-3-2'!V33, IF(ISNUMBER('2-3-2'!P33), '2-3-2'!P33, "XXX")))))))</f>
        <v>15.61221027</v>
      </c>
      <c r="N33" s="176">
        <f>IF(ISNUMBER('2-4-1'!Y33),'2-4-1'!Y33,IF(ISNUMBER('2-4-1'!X33),'2-4-1'!X33,IF(ISNUMBER('2-4-1'!Z33),'2-4-1'!Z33,IF(ISNUMBER('2-4-1'!W33),'2-4-1'!W33,IF(ISNUMBER('2-4-1'!V33),'2-4-1'!V33,'2019'!N33)))))</f>
        <v>14.066438539</v>
      </c>
      <c r="O33" s="176">
        <f>IF(ISNUMBER('2-4-2'!G33), '2-4-2'!G33, IF(ISNUMBER('2-4-2'!H33), '2-4-2'!H33, IF(ISNUMBER('2-4-2'!F33), '2-4-2'!F33, IF(ISNUMBER('2-4-2'!I33), '2-4-2'!I33, IF(ISNUMBER('2-4-2'!E33), '2-4-2'!E33, IF(ISNUMBER('2-4-2'!J33), '2-4-2'!J33, IF(ISNUMBER('2-4-2'!D33), '2-4-2'!D33, IF(ISNUMBER('2-4-2'!K33), '2-4-2'!K33, IF(ISNUMBER('2-4-2'!C33), '2-4-2'!C33, IF(ISNUMBER('2-4-2'!L33), '2-4-2'!L33, IF(ISNUMBER('2-4-2'!M33), '2-4-2'!M33,"XXX")))))))))))</f>
        <v>51.7</v>
      </c>
      <c r="P33" s="176">
        <f>IF(ISNUMBER('2-5-1'!H265), '2-5-1'!H265, "XXX")</f>
        <v>0.68907794952392576</v>
      </c>
      <c r="Q33" s="176">
        <f>IF(ISNUMBER('2-5-2'!D33), '2-5-2'!D33, IF(ISNUMBER('2-5-2'!E33), '2-5-2'!E33, IF(ISNUMBER('2-5-2'!F33), '2-5-2'!F33, IF(ISNUMBER('2-5-2'!G33), '2-5-2'!G33, IF(ISNUMBER('2-5-2'!H33), '2-5-2'!H33, IF(ISNUMBER('2-5-2'!I33), '2-5-2'!I33, IF(ISNUMBER('2-5-2'!J33), '2-5-2'!J33, "XXX")))))))</f>
        <v>14.1</v>
      </c>
      <c r="R33" s="176">
        <f>IF(ISNUMBER('2-6-1'!G33), '2-6-1'!G33, IF(ISNUMBER('2-6-1'!H33), '2-6-1'!H33, IF(ISNUMBER('2-6-1'!F33), '2-6-1'!F33, IF(ISNUMBER('2-6-1'!I33), '2-6-1'!I33, IF(ISNUMBER('2-6-1'!E33), '2-6-1'!E33, IF(ISNUMBER('2-6-1'!J33), '2-6-1'!J33, IF(ISNUMBER('2-6-1'!D33), '2-6-1'!D33, IF(ISNUMBER('2-6-1'!K33), '2-6-1'!K33, IF(ISNUMBER('2-6-1'!L33), '2-6-1'!L33, "XXX")))))))))</f>
        <v>48.847859999999997</v>
      </c>
      <c r="S33" s="176">
        <f>IF(ISNUMBER('2-6-2'!H33), '2-6-2'!H33, IF(ISNUMBER('2-6-2'!I33), '2-6-2'!I33, IF(ISNUMBER('2-6-2'!G33), '2-6-2'!G33, IF(ISNUMBER('2-6-2'!J33), '2-6-2'!J33, IF(ISNUMBER('2-6-2'!F33), '2-6-2'!F33, IF(ISNUMBER('2-6-2'!K33), '2-6-2'!K33, IF(ISNUMBER('2-6-2'!E33), '2-6-2'!E33, IF(ISNUMBER('2-6-2'!L33), '2-6-2'!L33, IF(ISNUMBER('2-6-2'!D33), '2-6-2'!D33, IF(ISNUMBER('2-6-2'!M33), '2-6-2'!M33, "XXX"))))))))))</f>
        <v>2.54</v>
      </c>
      <c r="T33" s="176">
        <f>IF(ISNUMBER('2-7-1'!K33), '2-7-1'!K33, IF(ISNUMBER('2-7-1'!L33), '2-7-1'!L33, IF(ISNUMBER('2-7-1'!J33), '2-7-1'!J33, IF(ISNUMBER('2-7-1'!M33), '2-7-1'!M33, "XXX"))))</f>
        <v>0.59</v>
      </c>
      <c r="U33" s="176">
        <f>IF(ISNUMBER('2-7-2'!K33), '2-7-2'!K33, IF(ISNUMBER('2-7-2'!L33), '2-7-2'!L33, IF(ISNUMBER('2-7-2'!J33), '2-7-2'!J33, IF(ISNUMBER('2-7-2'!M33), '2-7-2'!M33, "XXX"))))</f>
        <v>0.36571428571428571</v>
      </c>
      <c r="V33" s="176">
        <f>IF(ISNUMBER('2-8-1'!K33), '2-8-1'!K33, IF(ISNUMBER('2-8-1'!L33), '2-8-1'!L33, IF(ISNUMBER('2-8-1'!J33), '2-8-1'!J33, IF(ISNUMBER('2-8-1'!M33), '2-8-1'!M33, "XXX"))))</f>
        <v>0.57000000000000006</v>
      </c>
      <c r="W33" s="176">
        <f>IF(ISNUMBER('2-8-2'!K33), '2-8-2'!K33, IF(ISNUMBER('2-8-2'!L33), '2-8-2'!L33, IF(ISNUMBER('2-8-2'!J33), '2-8-2'!J33, IF(ISNUMBER('2-8-2'!M33), '2-8-2'!M33, "XXX"))))</f>
        <v>0.43</v>
      </c>
      <c r="X33" s="176">
        <f>IF(ISNUMBER('3-1'!L32), '3-1'!L32, "XXX")</f>
        <v>0.67600000000000005</v>
      </c>
      <c r="Y33" s="223">
        <f>'3-2'!T32</f>
        <v>0.16855935799999999</v>
      </c>
    </row>
    <row r="34" spans="1:25" ht="15.75" customHeight="1" x14ac:dyDescent="0.25">
      <c r="A34" s="19" t="s">
        <v>43</v>
      </c>
      <c r="B34" s="166" t="s">
        <v>174</v>
      </c>
      <c r="C34" s="175">
        <f>IF(ISNUMBER('1-1'!K34),'1-1'!K34, "XXX")</f>
        <v>9.6999999999999993</v>
      </c>
      <c r="D34" s="175">
        <f>IF(UCDP!AB34, UCDP!AB34, "0.0")</f>
        <v>0.11237813054546697</v>
      </c>
      <c r="E34" s="176">
        <f>IF(ISNUMBER('1-3'!L34), '1-3'!L34, IF(ISNUMBER('1-3'!M34), '1-3'!M34, IF(ISNUMBER('1-3'!P34), '1-3'!P34, IF(ISNUMBER('1-3'!Q34), '1-3'!Q34, "XXX"))))</f>
        <v>73.166666666666671</v>
      </c>
      <c r="F34" s="176">
        <f>IF(ISNUMBER('1-4'!AR34),'1-4'!AR34, IF(ISNUMBER('1-4'!AS34),'1-4'!AS34, IF(ISNUMBER('1-4'!AT34),'1-4'!AT34, IF(ISNUMBER('1-4'!AU34),'1-4'!AU34, IF(ISNUMBER('1-4'!AV34),'1-4'!AV34, "XXX")))))</f>
        <v>5</v>
      </c>
      <c r="G34" s="176">
        <f>IF(ISNUMBER('1-5'!K33),'1-5'!K33, "XXX")</f>
        <v>10</v>
      </c>
      <c r="H34" s="176">
        <f>IF(ISNUMBER('2-1-1'!K34), '2-1-1'!K34, IF(ISNUMBER('2-1-1'!L34), '2-1-1'!L34, IF(ISNUMBER('2-1-1'!M34), '2-1-1'!M34, "XXX")))</f>
        <v>0.24571428571428569</v>
      </c>
      <c r="I34" s="176">
        <f>IF(ISNUMBER('2-1-2'!F33),'2-1-2'!F33, "XXX")</f>
        <v>7.8839999999999993E-2</v>
      </c>
      <c r="J34" s="176">
        <f>IF(ISNUMBER('2-2-1'!AF34),'2-2-1'!AF34,IF(ISNUMBER('2-2-1'!AG34),'2-2-1'!AG34,IF(ISNUMBER('2-2-1'!AE34),'2-2-1'!AE34,IF(ISNUMBER('2-2-1'!AH34),'2-2-1'!AH34,IF(ISNUMBER('2-2-1'!AD34),'2-2-1'!AD34,IF(ISNUMBER('2-2-1'!AI34),'2-2-1'!AI34,IF(ISNUMBER('2-2-1'!AC34),'2-2-1'!AC34,IF(ISNUMBER('2-2-1'!AJ34),'2-2-1'!AJ34,IF(ISNUMBER('2-2-1'!AB34),'2-2-1'!AB34,IF(ISNUMBER('2-2-1'!AA34),'2-2-1'!AA34,IF(ISNUMBER('2-2-1'!Z34),'2-2-1'!Z34,"XXX")))))))))))</f>
        <v>1.5663199999999999</v>
      </c>
      <c r="K34" s="176">
        <f>IF(ISNUMBER('2-2-2'!K34),'2-2-2'!K34,IF(ISNUMBER('2-2-2'!L34),'2-2-2'!L34,IF(ISNUMBER('2-2-2'!J34),'2-2-2'!J34,IF(ISNUMBER('2-2-2'!M34),'2-2-2'!M34,"XXX"))))</f>
        <v>0.51142857142857145</v>
      </c>
      <c r="L34" s="176">
        <f>IF(ISNUMBER('2-3-1'!S34), '2-3-1'!S34, IF(ISNUMBER('2-3-1'!T34), '2-3-1'!T34, IF(ISNUMBER('2-3-1'!R34), '2-3-1'!R34, IF(ISNUMBER('2-3-1'!U34), '2-3-1'!U34, IF(ISNUMBER('2-3-1'!Q34), '2-3-1'!Q34, IF(ISNUMBER('2-3-1'!V34), '2-3-1'!V34, IF(ISNUMBER('2-3-1'!P34), '2-3-1'!P34, "XXX")))))))</f>
        <v>0.55122470999999995</v>
      </c>
      <c r="M34" s="176">
        <f>IF(ISNUMBER('2-3-2'!S34), '2-3-2'!S34, IF(ISNUMBER('2-3-2'!T34), '2-3-2'!T34, IF(ISNUMBER('2-3-2'!R34), '2-3-2'!R34, IF(ISNUMBER('2-3-2'!U34), '2-3-2'!U34, IF(ISNUMBER('2-3-2'!Q34), '2-3-2'!Q34, IF(ISNUMBER('2-3-2'!V34), '2-3-2'!V34, IF(ISNUMBER('2-3-2'!P34), '2-3-2'!P34, "XXX")))))))</f>
        <v>37.291873930000001</v>
      </c>
      <c r="N34" s="176">
        <f>IF(ISNUMBER('2-4-1'!Y34),'2-4-1'!Y34,IF(ISNUMBER('2-4-1'!X34),'2-4-1'!X34,IF(ISNUMBER('2-4-1'!Z34),'2-4-1'!Z34,IF(ISNUMBER('2-4-1'!W34),'2-4-1'!W34,IF(ISNUMBER('2-4-1'!V34),'2-4-1'!V34,'2019'!N34)))))</f>
        <v>1.8</v>
      </c>
      <c r="O34" s="176" t="str">
        <f>IF(ISNUMBER('2-4-2'!G34), '2-4-2'!G34, IF(ISNUMBER('2-4-2'!H34), '2-4-2'!H34, IF(ISNUMBER('2-4-2'!F34), '2-4-2'!F34, IF(ISNUMBER('2-4-2'!I34), '2-4-2'!I34, IF(ISNUMBER('2-4-2'!E34), '2-4-2'!E34, IF(ISNUMBER('2-4-2'!J34), '2-4-2'!J34, IF(ISNUMBER('2-4-2'!D34), '2-4-2'!D34, IF(ISNUMBER('2-4-2'!K34), '2-4-2'!K34, IF(ISNUMBER('2-4-2'!C34), '2-4-2'!C34, IF(ISNUMBER('2-4-2'!L34), '2-4-2'!L34, IF(ISNUMBER('2-4-2'!M34), '2-4-2'!M34,"XXX")))))))))))</f>
        <v>XXX</v>
      </c>
      <c r="P34" s="176">
        <f>IF(ISNUMBER('2-5-1'!H266), '2-5-1'!H266, "XXX")</f>
        <v>0.13607640266418458</v>
      </c>
      <c r="Q34" s="176">
        <f>IF(ISNUMBER('2-5-2'!D34), '2-5-2'!D34, IF(ISNUMBER('2-5-2'!E34), '2-5-2'!E34, IF(ISNUMBER('2-5-2'!F34), '2-5-2'!F34, IF(ISNUMBER('2-5-2'!G34), '2-5-2'!G34, IF(ISNUMBER('2-5-2'!H34), '2-5-2'!H34, IF(ISNUMBER('2-5-2'!I34), '2-5-2'!I34, IF(ISNUMBER('2-5-2'!J34), '2-5-2'!J34, "XXX")))))))</f>
        <v>5.6</v>
      </c>
      <c r="R34" s="176">
        <f>IF(ISNUMBER('2-6-1'!G34), '2-6-1'!G34, IF(ISNUMBER('2-6-1'!H34), '2-6-1'!H34, IF(ISNUMBER('2-6-1'!F34), '2-6-1'!F34, IF(ISNUMBER('2-6-1'!I34), '2-6-1'!I34, IF(ISNUMBER('2-6-1'!E34), '2-6-1'!E34, IF(ISNUMBER('2-6-1'!J34), '2-6-1'!J34, IF(ISNUMBER('2-6-1'!D34), '2-6-1'!D34, IF(ISNUMBER('2-6-1'!K34), '2-6-1'!K34, IF(ISNUMBER('2-6-1'!L34), '2-6-1'!L34, "XXX")))))))))</f>
        <v>19.321940000000001</v>
      </c>
      <c r="S34" s="176">
        <f>IF(ISNUMBER('2-6-2'!H34), '2-6-2'!H34, IF(ISNUMBER('2-6-2'!I34), '2-6-2'!I34, IF(ISNUMBER('2-6-2'!G34), '2-6-2'!G34, IF(ISNUMBER('2-6-2'!J34), '2-6-2'!J34, IF(ISNUMBER('2-6-2'!F34), '2-6-2'!F34, IF(ISNUMBER('2-6-2'!K34), '2-6-2'!K34, IF(ISNUMBER('2-6-2'!E34), '2-6-2'!E34, IF(ISNUMBER('2-6-2'!L34), '2-6-2'!L34, IF(ISNUMBER('2-6-2'!D34), '2-6-2'!D34, IF(ISNUMBER('2-6-2'!M34), '2-6-2'!M34, "XXX"))))))))))</f>
        <v>69.42</v>
      </c>
      <c r="T34" s="176">
        <f>IF(ISNUMBER('2-7-1'!K34), '2-7-1'!K34, IF(ISNUMBER('2-7-1'!L34), '2-7-1'!L34, IF(ISNUMBER('2-7-1'!J34), '2-7-1'!J34, IF(ISNUMBER('2-7-1'!M34), '2-7-1'!M34, "XXX"))))</f>
        <v>0.52285714285714291</v>
      </c>
      <c r="U34" s="176">
        <f>IF(ISNUMBER('2-7-2'!K34), '2-7-2'!K34, IF(ISNUMBER('2-7-2'!L34), '2-7-2'!L34, IF(ISNUMBER('2-7-2'!J34), '2-7-2'!J34, IF(ISNUMBER('2-7-2'!M34), '2-7-2'!M34, "XXX"))))</f>
        <v>0.35714285714285715</v>
      </c>
      <c r="V34" s="176">
        <f>IF(ISNUMBER('2-8-1'!K34), '2-8-1'!K34, IF(ISNUMBER('2-8-1'!L34), '2-8-1'!L34, IF(ISNUMBER('2-8-1'!J34), '2-8-1'!J34, IF(ISNUMBER('2-8-1'!M34), '2-8-1'!M34, "XXX"))))</f>
        <v>0.5842857142857143</v>
      </c>
      <c r="W34" s="176">
        <f>IF(ISNUMBER('2-8-2'!K34), '2-8-2'!K34, IF(ISNUMBER('2-8-2'!L34), '2-8-2'!L34, IF(ISNUMBER('2-8-2'!J34), '2-8-2'!J34, IF(ISNUMBER('2-8-2'!M34), '2-8-2'!M34, "XXX"))))</f>
        <v>0.47142857142857142</v>
      </c>
      <c r="X34" s="176">
        <f>IF(ISNUMBER('3-1'!L33), '3-1'!L33, "XXX")</f>
        <v>0.317</v>
      </c>
      <c r="Y34" s="223">
        <f>'3-2'!T33</f>
        <v>-1.337448835</v>
      </c>
    </row>
    <row r="35" spans="1:25" ht="15.75" customHeight="1" x14ac:dyDescent="0.25">
      <c r="A35" s="19" t="s">
        <v>44</v>
      </c>
      <c r="B35" s="166" t="s">
        <v>175</v>
      </c>
      <c r="C35" s="175">
        <f>IF(ISNUMBER('1-1'!K35),'1-1'!K35, "XXX")</f>
        <v>7.3</v>
      </c>
      <c r="D35" s="175">
        <f>IF(UCDP!AB35, UCDP!AB35, "0.0")</f>
        <v>5.6296492805616695E-2</v>
      </c>
      <c r="E35" s="176" t="str">
        <f>IF(ISNUMBER('1-3'!L35), '1-3'!L35, IF(ISNUMBER('1-3'!M35), '1-3'!M35, IF(ISNUMBER('1-3'!P35), '1-3'!P35, IF(ISNUMBER('1-3'!Q35), '1-3'!Q35, "XXX"))))</f>
        <v>XXX</v>
      </c>
      <c r="F35" s="176">
        <f>IF(ISNUMBER('1-4'!AR35),'1-4'!AR35, IF(ISNUMBER('1-4'!AS35),'1-4'!AS35, IF(ISNUMBER('1-4'!AT35),'1-4'!AT35, IF(ISNUMBER('1-4'!AU35),'1-4'!AU35, IF(ISNUMBER('1-4'!AV35),'1-4'!AV35, "XXX")))))</f>
        <v>4</v>
      </c>
      <c r="G35" s="176">
        <f>IF(ISNUMBER('1-5'!K34),'1-5'!K34, "XXX")</f>
        <v>8.1999999999999993</v>
      </c>
      <c r="H35" s="176" t="str">
        <f>IF(ISNUMBER('2-1-1'!K35), '2-1-1'!K35, IF(ISNUMBER('2-1-1'!L35), '2-1-1'!L35, IF(ISNUMBER('2-1-1'!M35), '2-1-1'!M35, "XXX")))</f>
        <v>XXX</v>
      </c>
      <c r="I35" s="176">
        <f>IF(ISNUMBER('2-1-2'!F34),'2-1-2'!F34, "XXX")</f>
        <v>0.17132</v>
      </c>
      <c r="J35" s="176">
        <f>IF(ISNUMBER('2-2-1'!AF35),'2-2-1'!AF35,IF(ISNUMBER('2-2-1'!AG35),'2-2-1'!AG35,IF(ISNUMBER('2-2-1'!AE35),'2-2-1'!AE35,IF(ISNUMBER('2-2-1'!AH35),'2-2-1'!AH35,IF(ISNUMBER('2-2-1'!AD35),'2-2-1'!AD35,IF(ISNUMBER('2-2-1'!AI35),'2-2-1'!AI35,IF(ISNUMBER('2-2-1'!AC35),'2-2-1'!AC35,IF(ISNUMBER('2-2-1'!AJ35),'2-2-1'!AJ35,IF(ISNUMBER('2-2-1'!AB35),'2-2-1'!AB35,IF(ISNUMBER('2-2-1'!AA35),'2-2-1'!AA35,IF(ISNUMBER('2-2-1'!Z35),'2-2-1'!Z35,"XXX")))))))))))</f>
        <v>5.2459899999999999</v>
      </c>
      <c r="K35" s="176" t="str">
        <f>IF(ISNUMBER('2-2-2'!K35),'2-2-2'!K35,IF(ISNUMBER('2-2-2'!L35),'2-2-2'!L35,IF(ISNUMBER('2-2-2'!J35),'2-2-2'!J35,IF(ISNUMBER('2-2-2'!M35),'2-2-2'!M35,"XXX"))))</f>
        <v>XXX</v>
      </c>
      <c r="L35" s="176">
        <f>IF(ISNUMBER('2-3-1'!S35), '2-3-1'!S35, IF(ISNUMBER('2-3-1'!T35), '2-3-1'!T35, IF(ISNUMBER('2-3-1'!R35), '2-3-1'!R35, IF(ISNUMBER('2-3-1'!U35), '2-3-1'!U35, IF(ISNUMBER('2-3-1'!Q35), '2-3-1'!Q35, IF(ISNUMBER('2-3-1'!V35), '2-3-1'!V35, IF(ISNUMBER('2-3-1'!P35), '2-3-1'!P35, "XXX")))))))</f>
        <v>1.2043589400000001</v>
      </c>
      <c r="M35" s="176">
        <f>IF(ISNUMBER('2-3-2'!S35), '2-3-2'!S35, IF(ISNUMBER('2-3-2'!T35), '2-3-2'!T35, IF(ISNUMBER('2-3-2'!R35), '2-3-2'!R35, IF(ISNUMBER('2-3-2'!U35), '2-3-2'!U35, IF(ISNUMBER('2-3-2'!Q35), '2-3-2'!Q35, IF(ISNUMBER('2-3-2'!V35), '2-3-2'!V35, IF(ISNUMBER('2-3-2'!P35), '2-3-2'!P35, "XXX")))))))</f>
        <v>44.256782530000002</v>
      </c>
      <c r="N35" s="176">
        <f>IF(ISNUMBER('2-4-1'!Y35),'2-4-1'!Y35,IF(ISNUMBER('2-4-1'!X35),'2-4-1'!X35,IF(ISNUMBER('2-4-1'!Z35),'2-4-1'!Z35,IF(ISNUMBER('2-4-1'!W35),'2-4-1'!W35,IF(ISNUMBER('2-4-1'!V35),'2-4-1'!V35,'2019'!N35)))))</f>
        <v>1.4</v>
      </c>
      <c r="O35" s="176" t="str">
        <f>IF(ISNUMBER('2-4-2'!G35), '2-4-2'!G35, IF(ISNUMBER('2-4-2'!H35), '2-4-2'!H35, IF(ISNUMBER('2-4-2'!F35), '2-4-2'!F35, IF(ISNUMBER('2-4-2'!I35), '2-4-2'!I35, IF(ISNUMBER('2-4-2'!E35), '2-4-2'!E35, IF(ISNUMBER('2-4-2'!J35), '2-4-2'!J35, IF(ISNUMBER('2-4-2'!D35), '2-4-2'!D35, IF(ISNUMBER('2-4-2'!K35), '2-4-2'!K35, IF(ISNUMBER('2-4-2'!C35), '2-4-2'!C35, IF(ISNUMBER('2-4-2'!L35), '2-4-2'!L35, IF(ISNUMBER('2-4-2'!M35), '2-4-2'!M35,"XXX")))))))))))</f>
        <v>XXX</v>
      </c>
      <c r="P35" s="176">
        <f>IF(ISNUMBER('2-5-1'!H267), '2-5-1'!H267, "XXX")</f>
        <v>7.6034680008888241E-3</v>
      </c>
      <c r="Q35" s="176" t="str">
        <f>IF(ISNUMBER('2-5-2'!D35), '2-5-2'!D35, IF(ISNUMBER('2-5-2'!E35), '2-5-2'!E35, IF(ISNUMBER('2-5-2'!F35), '2-5-2'!F35, IF(ISNUMBER('2-5-2'!G35), '2-5-2'!G35, IF(ISNUMBER('2-5-2'!H35), '2-5-2'!H35, IF(ISNUMBER('2-5-2'!I35), '2-5-2'!I35, IF(ISNUMBER('2-5-2'!J35), '2-5-2'!J35, "XXX")))))))</f>
        <v>XXX</v>
      </c>
      <c r="R35" s="176">
        <f>IF(ISNUMBER('2-6-1'!G35), '2-6-1'!G35, IF(ISNUMBER('2-6-1'!H35), '2-6-1'!H35, IF(ISNUMBER('2-6-1'!F35), '2-6-1'!F35, IF(ISNUMBER('2-6-1'!I35), '2-6-1'!I35, IF(ISNUMBER('2-6-1'!E35), '2-6-1'!E35, IF(ISNUMBER('2-6-1'!J35), '2-6-1'!J35, IF(ISNUMBER('2-6-1'!D35), '2-6-1'!D35, IF(ISNUMBER('2-6-1'!K35), '2-6-1'!K35, IF(ISNUMBER('2-6-1'!L35), '2-6-1'!L35, "XXX")))))))))</f>
        <v>25.258379999999999</v>
      </c>
      <c r="S35" s="176">
        <f>IF(ISNUMBER('2-6-2'!H35), '2-6-2'!H35, IF(ISNUMBER('2-6-2'!I35), '2-6-2'!I35, IF(ISNUMBER('2-6-2'!G35), '2-6-2'!G35, IF(ISNUMBER('2-6-2'!J35), '2-6-2'!J35, IF(ISNUMBER('2-6-2'!F35), '2-6-2'!F35, IF(ISNUMBER('2-6-2'!K35), '2-6-2'!K35, IF(ISNUMBER('2-6-2'!E35), '2-6-2'!E35, IF(ISNUMBER('2-6-2'!L35), '2-6-2'!L35, IF(ISNUMBER('2-6-2'!D35), '2-6-2'!D35, IF(ISNUMBER('2-6-2'!M35), '2-6-2'!M35, "XXX"))))))))))</f>
        <v>43.12</v>
      </c>
      <c r="T35" s="176" t="str">
        <f>IF(ISNUMBER('2-7-1'!K35), '2-7-1'!K35, IF(ISNUMBER('2-7-1'!L35), '2-7-1'!L35, IF(ISNUMBER('2-7-1'!J35), '2-7-1'!J35, IF(ISNUMBER('2-7-1'!M35), '2-7-1'!M35, "XXX"))))</f>
        <v>XXX</v>
      </c>
      <c r="U35" s="176" t="str">
        <f>IF(ISNUMBER('2-7-2'!K35), '2-7-2'!K35, IF(ISNUMBER('2-7-2'!L35), '2-7-2'!L35, IF(ISNUMBER('2-7-2'!J35), '2-7-2'!J35, IF(ISNUMBER('2-7-2'!M35), '2-7-2'!M35, "XXX"))))</f>
        <v>XXX</v>
      </c>
      <c r="V35" s="176" t="str">
        <f>IF(ISNUMBER('2-8-1'!K35), '2-8-1'!K35, IF(ISNUMBER('2-8-1'!L35), '2-8-1'!L35, IF(ISNUMBER('2-8-1'!J35), '2-8-1'!J35, IF(ISNUMBER('2-8-1'!M35), '2-8-1'!M35, "XXX"))))</f>
        <v>XXX</v>
      </c>
      <c r="W35" s="176" t="str">
        <f>IF(ISNUMBER('2-8-2'!K35), '2-8-2'!K35, IF(ISNUMBER('2-8-2'!L35), '2-8-2'!L35, IF(ISNUMBER('2-8-2'!J35), '2-8-2'!J35, IF(ISNUMBER('2-8-2'!M35), '2-8-2'!M35, "XXX"))))</f>
        <v>XXX</v>
      </c>
      <c r="X35" s="176">
        <f>IF(ISNUMBER('3-1'!L34), '3-1'!L34, "XXX")</f>
        <v>0.246</v>
      </c>
      <c r="Y35" s="223">
        <f>'3-2'!T34</f>
        <v>-1.091353893</v>
      </c>
    </row>
    <row r="36" spans="1:25" ht="15.75" customHeight="1" x14ac:dyDescent="0.25">
      <c r="A36" s="19" t="s">
        <v>45</v>
      </c>
      <c r="B36" s="166" t="s">
        <v>45</v>
      </c>
      <c r="C36" s="175">
        <f>IF(ISNUMBER('1-1'!K36),'1-1'!K36, "XXX")</f>
        <v>4.3</v>
      </c>
      <c r="D36" s="175" t="str">
        <f>IF(UCDP!AB36, UCDP!AB36, "0.0")</f>
        <v>0.0</v>
      </c>
      <c r="E36" s="176">
        <f>IF(ISNUMBER('1-3'!L36), '1-3'!L36, IF(ISNUMBER('1-3'!M36), '1-3'!M36, IF(ISNUMBER('1-3'!P36), '1-3'!P36, IF(ISNUMBER('1-3'!Q36), '1-3'!Q36, "XXX"))))</f>
        <v>81.833333333333343</v>
      </c>
      <c r="F36" s="176" t="str">
        <f>IF(ISNUMBER('1-4'!AR36),'1-4'!AR36, IF(ISNUMBER('1-4'!AS36),'1-4'!AS36, IF(ISNUMBER('1-4'!AT36),'1-4'!AT36, IF(ISNUMBER('1-4'!AU36),'1-4'!AU36, IF(ISNUMBER('1-4'!AV36),'1-4'!AV36, "XXX")))))</f>
        <v>XXX</v>
      </c>
      <c r="G36" s="176">
        <f>IF(ISNUMBER('1-5'!K35),'1-5'!K35, "XXX")</f>
        <v>1.7</v>
      </c>
      <c r="H36" s="176">
        <f>IF(ISNUMBER('2-1-1'!K36), '2-1-1'!K36, IF(ISNUMBER('2-1-1'!L36), '2-1-1'!L36, IF(ISNUMBER('2-1-1'!M36), '2-1-1'!M36, "XXX")))</f>
        <v>0.57857142857142851</v>
      </c>
      <c r="I36" s="176">
        <f>IF(ISNUMBER('2-1-2'!F35),'2-1-2'!F35, "XXX")</f>
        <v>0.51293999999999995</v>
      </c>
      <c r="J36" s="176">
        <f>IF(ISNUMBER('2-2-1'!AF36),'2-2-1'!AF36,IF(ISNUMBER('2-2-1'!AG36),'2-2-1'!AG36,IF(ISNUMBER('2-2-1'!AE36),'2-2-1'!AE36,IF(ISNUMBER('2-2-1'!AH36),'2-2-1'!AH36,IF(ISNUMBER('2-2-1'!AD36),'2-2-1'!AD36,IF(ISNUMBER('2-2-1'!AI36),'2-2-1'!AI36,IF(ISNUMBER('2-2-1'!AC36),'2-2-1'!AC36,IF(ISNUMBER('2-2-1'!AJ36),'2-2-1'!AJ36,IF(ISNUMBER('2-2-1'!AB36),'2-2-1'!AB36,IF(ISNUMBER('2-2-1'!AA36),'2-2-1'!AA36,IF(ISNUMBER('2-2-1'!Z36),'2-2-1'!Z36,"XXX")))))))))))</f>
        <v>4.9945500000000003</v>
      </c>
      <c r="K36" s="176">
        <f>IF(ISNUMBER('2-2-2'!K36),'2-2-2'!K36,IF(ISNUMBER('2-2-2'!L36),'2-2-2'!L36,IF(ISNUMBER('2-2-2'!J36),'2-2-2'!J36,IF(ISNUMBER('2-2-2'!M36),'2-2-2'!M36,"XXX"))))</f>
        <v>0.66428571428571437</v>
      </c>
      <c r="L36" s="176">
        <f>IF(ISNUMBER('2-3-1'!S36), '2-3-1'!S36, IF(ISNUMBER('2-3-1'!T36), '2-3-1'!T36, IF(ISNUMBER('2-3-1'!R36), '2-3-1'!R36, IF(ISNUMBER('2-3-1'!U36), '2-3-1'!U36, IF(ISNUMBER('2-3-1'!Q36), '2-3-1'!Q36, IF(ISNUMBER('2-3-1'!V36), '2-3-1'!V36, IF(ISNUMBER('2-3-1'!P36), '2-3-1'!P36, "XXX")))))))</f>
        <v>5.3652877800000001</v>
      </c>
      <c r="M36" s="176">
        <f>IF(ISNUMBER('2-3-2'!S36), '2-3-2'!S36, IF(ISNUMBER('2-3-2'!T36), '2-3-2'!T36, IF(ISNUMBER('2-3-2'!R36), '2-3-2'!R36, IF(ISNUMBER('2-3-2'!U36), '2-3-2'!U36, IF(ISNUMBER('2-3-2'!Q36), '2-3-2'!Q36, IF(ISNUMBER('2-3-2'!V36), '2-3-2'!V36, IF(ISNUMBER('2-3-2'!P36), '2-3-2'!P36, "XXX")))))))</f>
        <v>22.202951429999999</v>
      </c>
      <c r="N36" s="176">
        <f>IF(ISNUMBER('2-4-1'!Y36),'2-4-1'!Y36,IF(ISNUMBER('2-4-1'!X36),'2-4-1'!X36,IF(ISNUMBER('2-4-1'!Z36),'2-4-1'!Z36,IF(ISNUMBER('2-4-1'!W36),'2-4-1'!W36,IF(ISNUMBER('2-4-1'!V36),'2-4-1'!V36,'2019'!N36)))))</f>
        <v>13.551898022</v>
      </c>
      <c r="O36" s="176">
        <f>IF(ISNUMBER('2-4-2'!G36), '2-4-2'!G36, IF(ISNUMBER('2-4-2'!H36), '2-4-2'!H36, IF(ISNUMBER('2-4-2'!F36), '2-4-2'!F36, IF(ISNUMBER('2-4-2'!I36), '2-4-2'!I36, IF(ISNUMBER('2-4-2'!E36), '2-4-2'!E36, IF(ISNUMBER('2-4-2'!J36), '2-4-2'!J36, IF(ISNUMBER('2-4-2'!D36), '2-4-2'!D36, IF(ISNUMBER('2-4-2'!K36), '2-4-2'!K36, IF(ISNUMBER('2-4-2'!C36), '2-4-2'!C36, IF(ISNUMBER('2-4-2'!L36), '2-4-2'!L36, IF(ISNUMBER('2-4-2'!M36), '2-4-2'!M36,"XXX")))))))))))</f>
        <v>68.8</v>
      </c>
      <c r="P36" s="176">
        <f>IF(ISNUMBER('2-5-1'!H268), '2-5-1'!H268, "XXX")</f>
        <v>0.27320694923400879</v>
      </c>
      <c r="Q36" s="176">
        <f>IF(ISNUMBER('2-5-2'!D36), '2-5-2'!D36, IF(ISNUMBER('2-5-2'!E36), '2-5-2'!E36, IF(ISNUMBER('2-5-2'!F36), '2-5-2'!F36, IF(ISNUMBER('2-5-2'!G36), '2-5-2'!G36, IF(ISNUMBER('2-5-2'!H36), '2-5-2'!H36, IF(ISNUMBER('2-5-2'!I36), '2-5-2'!I36, IF(ISNUMBER('2-5-2'!J36), '2-5-2'!J36, "XXX")))))))</f>
        <v>66.5</v>
      </c>
      <c r="R36" s="176">
        <f>IF(ISNUMBER('2-6-1'!G36), '2-6-1'!G36, IF(ISNUMBER('2-6-1'!H36), '2-6-1'!H36, IF(ISNUMBER('2-6-1'!F36), '2-6-1'!F36, IF(ISNUMBER('2-6-1'!I36), '2-6-1'!I36, IF(ISNUMBER('2-6-1'!E36), '2-6-1'!E36, IF(ISNUMBER('2-6-1'!J36), '2-6-1'!J36, IF(ISNUMBER('2-6-1'!D36), '2-6-1'!D36, IF(ISNUMBER('2-6-1'!K36), '2-6-1'!K36, IF(ISNUMBER('2-6-1'!L36), '2-6-1'!L36, "XXX")))))))))</f>
        <v>76.559449999999998</v>
      </c>
      <c r="S36" s="176">
        <f>IF(ISNUMBER('2-6-2'!H36), '2-6-2'!H36, IF(ISNUMBER('2-6-2'!I36), '2-6-2'!I36, IF(ISNUMBER('2-6-2'!G36), '2-6-2'!G36, IF(ISNUMBER('2-6-2'!J36), '2-6-2'!J36, IF(ISNUMBER('2-6-2'!F36), '2-6-2'!F36, IF(ISNUMBER('2-6-2'!K36), '2-6-2'!K36, IF(ISNUMBER('2-6-2'!E36), '2-6-2'!E36, IF(ISNUMBER('2-6-2'!L36), '2-6-2'!L36, IF(ISNUMBER('2-6-2'!D36), '2-6-2'!D36, IF(ISNUMBER('2-6-2'!M36), '2-6-2'!M36, "XXX"))))))))))</f>
        <v>0.39</v>
      </c>
      <c r="T36" s="176">
        <f>IF(ISNUMBER('2-7-1'!K36), '2-7-1'!K36, IF(ISNUMBER('2-7-1'!L36), '2-7-1'!L36, IF(ISNUMBER('2-7-1'!J36), '2-7-1'!J36, IF(ISNUMBER('2-7-1'!M36), '2-7-1'!M36, "XXX"))))</f>
        <v>0.65428571428571425</v>
      </c>
      <c r="U36" s="176">
        <f>IF(ISNUMBER('2-7-2'!K36), '2-7-2'!K36, IF(ISNUMBER('2-7-2'!L36), '2-7-2'!L36, IF(ISNUMBER('2-7-2'!J36), '2-7-2'!J36, IF(ISNUMBER('2-7-2'!M36), '2-7-2'!M36, "XXX"))))</f>
        <v>0.54357142857142848</v>
      </c>
      <c r="V36" s="176">
        <f>IF(ISNUMBER('2-8-1'!K36), '2-8-1'!K36, IF(ISNUMBER('2-8-1'!L36), '2-8-1'!L36, IF(ISNUMBER('2-8-1'!J36), '2-8-1'!J36, IF(ISNUMBER('2-8-1'!M36), '2-8-1'!M36, "XXX"))))</f>
        <v>0.59285714285714286</v>
      </c>
      <c r="W36" s="176">
        <f>IF(ISNUMBER('2-8-2'!K36), '2-8-2'!K36, IF(ISNUMBER('2-8-2'!L36), '2-8-2'!L36, IF(ISNUMBER('2-8-2'!J36), '2-8-2'!J36, IF(ISNUMBER('2-8-2'!M36), '2-8-2'!M36, "XXX"))))</f>
        <v>0.4757142857142857</v>
      </c>
      <c r="X36" s="176">
        <f>IF(ISNUMBER('3-1'!L35), '3-1'!L35, "XXX")</f>
        <v>0.90800000000000003</v>
      </c>
      <c r="Y36" s="223">
        <f>'3-2'!T35</f>
        <v>1.1459192039999999</v>
      </c>
    </row>
    <row r="37" spans="1:25" ht="15.75" customHeight="1" x14ac:dyDescent="0.25">
      <c r="A37" s="19" t="s">
        <v>46</v>
      </c>
      <c r="B37" s="166" t="s">
        <v>46</v>
      </c>
      <c r="C37" s="175">
        <f>IF(ISNUMBER('1-1'!K37),'1-1'!K37, "XXX")</f>
        <v>9.4</v>
      </c>
      <c r="D37" s="175" t="str">
        <f>IF(UCDP!AB37, UCDP!AB37, "0.0")</f>
        <v>0.0</v>
      </c>
      <c r="E37" s="176">
        <f>IF(ISNUMBER('1-3'!L37), '1-3'!L37, IF(ISNUMBER('1-3'!M37), '1-3'!M37, IF(ISNUMBER('1-3'!P37), '1-3'!P37, IF(ISNUMBER('1-3'!Q37), '1-3'!Q37, "XXX"))))</f>
        <v>66.333333333333343</v>
      </c>
      <c r="F37" s="176">
        <f>IF(ISNUMBER('1-4'!AR37),'1-4'!AR37, IF(ISNUMBER('1-4'!AS37),'1-4'!AS37, IF(ISNUMBER('1-4'!AT37),'1-4'!AT37, IF(ISNUMBER('1-4'!AU37),'1-4'!AU37, IF(ISNUMBER('1-4'!AV37),'1-4'!AV37, "XXX")))))</f>
        <v>3</v>
      </c>
      <c r="G37" s="176">
        <f>IF(ISNUMBER('1-5'!K36),'1-5'!K36, "XXX")</f>
        <v>8.1</v>
      </c>
      <c r="H37" s="176">
        <f>IF(ISNUMBER('2-1-1'!K37), '2-1-1'!K37, IF(ISNUMBER('2-1-1'!L37), '2-1-1'!L37, IF(ISNUMBER('2-1-1'!M37), '2-1-1'!M37, "XXX")))</f>
        <v>0.51714285714285713</v>
      </c>
      <c r="I37" s="176">
        <f>IF(ISNUMBER('2-1-2'!F36),'2-1-2'!F36, "XXX")</f>
        <v>0.17107</v>
      </c>
      <c r="J37" s="176">
        <f>IF(ISNUMBER('2-2-1'!AF37),'2-2-1'!AF37,IF(ISNUMBER('2-2-1'!AG37),'2-2-1'!AG37,IF(ISNUMBER('2-2-1'!AE37),'2-2-1'!AE37,IF(ISNUMBER('2-2-1'!AH37),'2-2-1'!AH37,IF(ISNUMBER('2-2-1'!AD37),'2-2-1'!AD37,IF(ISNUMBER('2-2-1'!AI37),'2-2-1'!AI37,IF(ISNUMBER('2-2-1'!AC37),'2-2-1'!AC37,IF(ISNUMBER('2-2-1'!AJ37),'2-2-1'!AJ37,IF(ISNUMBER('2-2-1'!AB37),'2-2-1'!AB37,IF(ISNUMBER('2-2-1'!AA37),'2-2-1'!AA37,IF(ISNUMBER('2-2-1'!Z37),'2-2-1'!Z37,"XXX")))))))))))</f>
        <v>2.6417700000000002</v>
      </c>
      <c r="K37" s="176">
        <f>IF(ISNUMBER('2-2-2'!K37),'2-2-2'!K37,IF(ISNUMBER('2-2-2'!L37),'2-2-2'!L37,IF(ISNUMBER('2-2-2'!J37),'2-2-2'!J37,IF(ISNUMBER('2-2-2'!M37),'2-2-2'!M37,"XXX"))))</f>
        <v>0.58142857142857152</v>
      </c>
      <c r="L37" s="176">
        <f>IF(ISNUMBER('2-3-1'!S37), '2-3-1'!S37, IF(ISNUMBER('2-3-1'!T37), '2-3-1'!T37, IF(ISNUMBER('2-3-1'!R37), '2-3-1'!R37, IF(ISNUMBER('2-3-1'!U37), '2-3-1'!U37, IF(ISNUMBER('2-3-1'!Q37), '2-3-1'!Q37, IF(ISNUMBER('2-3-1'!V37), '2-3-1'!V37, IF(ISNUMBER('2-3-1'!P37), '2-3-1'!P37, "XXX")))))))</f>
        <v>0.86090880999999997</v>
      </c>
      <c r="M37" s="176">
        <f>IF(ISNUMBER('2-3-2'!S37), '2-3-2'!S37, IF(ISNUMBER('2-3-2'!T37), '2-3-2'!T37, IF(ISNUMBER('2-3-2'!R37), '2-3-2'!R37, IF(ISNUMBER('2-3-2'!U37), '2-3-2'!U37, IF(ISNUMBER('2-3-2'!Q37), '2-3-2'!Q37, IF(ISNUMBER('2-3-2'!V37), '2-3-2'!V37, IF(ISNUMBER('2-3-2'!P37), '2-3-2'!P37, "XXX")))))))</f>
        <v>40.012493130000003</v>
      </c>
      <c r="N37" s="176">
        <f>IF(ISNUMBER('2-4-1'!Y37),'2-4-1'!Y37,IF(ISNUMBER('2-4-1'!X37),'2-4-1'!X37,IF(ISNUMBER('2-4-1'!Z37),'2-4-1'!Z37,IF(ISNUMBER('2-4-1'!W37),'2-4-1'!W37,IF(ISNUMBER('2-4-1'!V37),'2-4-1'!V37,'2019'!N37)))))</f>
        <v>1.2</v>
      </c>
      <c r="O37" s="176" t="str">
        <f>IF(ISNUMBER('2-4-2'!G37), '2-4-2'!G37, IF(ISNUMBER('2-4-2'!H37), '2-4-2'!H37, IF(ISNUMBER('2-4-2'!F37), '2-4-2'!F37, IF(ISNUMBER('2-4-2'!I37), '2-4-2'!I37, IF(ISNUMBER('2-4-2'!E37), '2-4-2'!E37, IF(ISNUMBER('2-4-2'!J37), '2-4-2'!J37, IF(ISNUMBER('2-4-2'!D37), '2-4-2'!D37, IF(ISNUMBER('2-4-2'!K37), '2-4-2'!K37, IF(ISNUMBER('2-4-2'!C37), '2-4-2'!C37, IF(ISNUMBER('2-4-2'!L37), '2-4-2'!L37, IF(ISNUMBER('2-4-2'!M37), '2-4-2'!M37,"XXX")))))))))))</f>
        <v>XXX</v>
      </c>
      <c r="P37" s="176">
        <f>IF(ISNUMBER('2-5-1'!H269), '2-5-1'!H269, "XXX")</f>
        <v>2E-3</v>
      </c>
      <c r="Q37" s="176" t="str">
        <f>IF(ISNUMBER('2-5-2'!D37), '2-5-2'!D37, IF(ISNUMBER('2-5-2'!E37), '2-5-2'!E37, IF(ISNUMBER('2-5-2'!F37), '2-5-2'!F37, IF(ISNUMBER('2-5-2'!G37), '2-5-2'!G37, IF(ISNUMBER('2-5-2'!H37), '2-5-2'!H37, IF(ISNUMBER('2-5-2'!I37), '2-5-2'!I37, IF(ISNUMBER('2-5-2'!J37), '2-5-2'!J37, "XXX")))))))</f>
        <v>XXX</v>
      </c>
      <c r="R37" s="176">
        <f>IF(ISNUMBER('2-6-1'!G37), '2-6-1'!G37, IF(ISNUMBER('2-6-1'!H37), '2-6-1'!H37, IF(ISNUMBER('2-6-1'!F37), '2-6-1'!F37, IF(ISNUMBER('2-6-1'!I37), '2-6-1'!I37, IF(ISNUMBER('2-6-1'!E37), '2-6-1'!E37, IF(ISNUMBER('2-6-1'!J37), '2-6-1'!J37, IF(ISNUMBER('2-6-1'!D37), '2-6-1'!D37, IF(ISNUMBER('2-6-1'!K37), '2-6-1'!K37, IF(ISNUMBER('2-6-1'!L37), '2-6-1'!L37, "XXX")))))))))</f>
        <v>25.021940000000001</v>
      </c>
      <c r="S37" s="176">
        <f>IF(ISNUMBER('2-6-2'!H37), '2-6-2'!H37, IF(ISNUMBER('2-6-2'!I37), '2-6-2'!I37, IF(ISNUMBER('2-6-2'!G37), '2-6-2'!G37, IF(ISNUMBER('2-6-2'!J37), '2-6-2'!J37, IF(ISNUMBER('2-6-2'!F37), '2-6-2'!F37, IF(ISNUMBER('2-6-2'!K37), '2-6-2'!K37, IF(ISNUMBER('2-6-2'!E37), '2-6-2'!E37, IF(ISNUMBER('2-6-2'!L37), '2-6-2'!L37, IF(ISNUMBER('2-6-2'!D37), '2-6-2'!D37, IF(ISNUMBER('2-6-2'!M37), '2-6-2'!M37, "XXX"))))))))))</f>
        <v>26.28</v>
      </c>
      <c r="T37" s="176">
        <f>IF(ISNUMBER('2-7-1'!K37), '2-7-1'!K37, IF(ISNUMBER('2-7-1'!L37), '2-7-1'!L37, IF(ISNUMBER('2-7-1'!J37), '2-7-1'!J37, IF(ISNUMBER('2-7-1'!M37), '2-7-1'!M37, "XXX"))))</f>
        <v>0.58285714285714285</v>
      </c>
      <c r="U37" s="176">
        <f>IF(ISNUMBER('2-7-2'!K37), '2-7-2'!K37, IF(ISNUMBER('2-7-2'!L37), '2-7-2'!L37, IF(ISNUMBER('2-7-2'!J37), '2-7-2'!J37, IF(ISNUMBER('2-7-2'!M37), '2-7-2'!M37, "XXX"))))</f>
        <v>0.49000000000000005</v>
      </c>
      <c r="V37" s="176">
        <f>IF(ISNUMBER('2-8-1'!K37), '2-8-1'!K37, IF(ISNUMBER('2-8-1'!L37), '2-8-1'!L37, IF(ISNUMBER('2-8-1'!J37), '2-8-1'!J37, IF(ISNUMBER('2-8-1'!M37), '2-8-1'!M37, "XXX"))))</f>
        <v>0.63714285714285712</v>
      </c>
      <c r="W37" s="176">
        <f>IF(ISNUMBER('2-8-2'!K37), '2-8-2'!K37, IF(ISNUMBER('2-8-2'!L37), '2-8-2'!L37, IF(ISNUMBER('2-8-2'!J37), '2-8-2'!J37, IF(ISNUMBER('2-8-2'!M37), '2-8-2'!M37, "XXX"))))</f>
        <v>0.57000000000000006</v>
      </c>
      <c r="X37" s="176">
        <f>IF(ISNUMBER('3-1'!L36), '3-1'!L36, "XXX")</f>
        <v>0.53600000000000003</v>
      </c>
      <c r="Y37" s="223">
        <f>'3-2'!T36</f>
        <v>-0.25571343299999999</v>
      </c>
    </row>
    <row r="38" spans="1:25" ht="15.75" customHeight="1" x14ac:dyDescent="0.25">
      <c r="A38" s="19" t="s">
        <v>47</v>
      </c>
      <c r="B38" s="166" t="s">
        <v>47</v>
      </c>
      <c r="C38" s="175">
        <f>IF(ISNUMBER('1-1'!K38),'1-1'!K38, "XXX")</f>
        <v>4.8</v>
      </c>
      <c r="D38" s="175" t="str">
        <f>IF(UCDP!AB38, UCDP!AB38, "0.0")</f>
        <v>0.0</v>
      </c>
      <c r="E38" s="176">
        <f>IF(ISNUMBER('1-3'!L38), '1-3'!L38, IF(ISNUMBER('1-3'!M38), '1-3'!M38, IF(ISNUMBER('1-3'!P38), '1-3'!P38, IF(ISNUMBER('1-3'!Q38), '1-3'!Q38, "XXX"))))</f>
        <v>90.5</v>
      </c>
      <c r="F38" s="176">
        <f>IF(ISNUMBER('1-4'!AR38),'1-4'!AR38, IF(ISNUMBER('1-4'!AS38),'1-4'!AS38, IF(ISNUMBER('1-4'!AT38),'1-4'!AT38, IF(ISNUMBER('1-4'!AU38),'1-4'!AU38, IF(ISNUMBER('1-4'!AV38),'1-4'!AV38, "XXX")))))</f>
        <v>1</v>
      </c>
      <c r="G38" s="176">
        <f>IF(ISNUMBER('1-5'!K37),'1-5'!K37, "XXX")</f>
        <v>3.8</v>
      </c>
      <c r="H38" s="176">
        <f>IF(ISNUMBER('2-1-1'!K38), '2-1-1'!K38, IF(ISNUMBER('2-1-1'!L38), '2-1-1'!L38, IF(ISNUMBER('2-1-1'!M38), '2-1-1'!M38, "XXX")))</f>
        <v>0.65428571428571425</v>
      </c>
      <c r="I38" s="176">
        <f>IF(ISNUMBER('2-1-2'!F37),'2-1-2'!F37, "XXX")</f>
        <v>0.59735000000000005</v>
      </c>
      <c r="J38" s="176" t="str">
        <f>IF(ISNUMBER('2-2-1'!AF38),'2-2-1'!AF38,IF(ISNUMBER('2-2-1'!AG38),'2-2-1'!AG38,IF(ISNUMBER('2-2-1'!AE38),'2-2-1'!AE38,IF(ISNUMBER('2-2-1'!AH38),'2-2-1'!AH38,IF(ISNUMBER('2-2-1'!AD38),'2-2-1'!AD38,IF(ISNUMBER('2-2-1'!AI38),'2-2-1'!AI38,IF(ISNUMBER('2-2-1'!AC38),'2-2-1'!AC38,IF(ISNUMBER('2-2-1'!AJ38),'2-2-1'!AJ38,IF(ISNUMBER('2-2-1'!AB38),'2-2-1'!AB38,IF(ISNUMBER('2-2-1'!AA38),'2-2-1'!AA38,IF(ISNUMBER('2-2-1'!Z38),'2-2-1'!Z38,"XXX")))))))))))</f>
        <v>XXX</v>
      </c>
      <c r="K38" s="176">
        <f>IF(ISNUMBER('2-2-2'!K38),'2-2-2'!K38,IF(ISNUMBER('2-2-2'!L38),'2-2-2'!L38,IF(ISNUMBER('2-2-2'!J38),'2-2-2'!J38,IF(ISNUMBER('2-2-2'!M38),'2-2-2'!M38,"XXX"))))</f>
        <v>0.61428571428571421</v>
      </c>
      <c r="L38" s="176">
        <f>IF(ISNUMBER('2-3-1'!S38), '2-3-1'!S38, IF(ISNUMBER('2-3-1'!T38), '2-3-1'!T38, IF(ISNUMBER('2-3-1'!R38), '2-3-1'!R38, IF(ISNUMBER('2-3-1'!U38), '2-3-1'!U38, IF(ISNUMBER('2-3-1'!Q38), '2-3-1'!Q38, IF(ISNUMBER('2-3-1'!V38), '2-3-1'!V38, IF(ISNUMBER('2-3-1'!P38), '2-3-1'!P38, "XXX")))))))</f>
        <v>5.6520996099999996</v>
      </c>
      <c r="M38" s="176">
        <f>IF(ISNUMBER('2-3-2'!S38), '2-3-2'!S38, IF(ISNUMBER('2-3-2'!T38), '2-3-2'!T38, IF(ISNUMBER('2-3-2'!R38), '2-3-2'!R38, IF(ISNUMBER('2-3-2'!U38), '2-3-2'!U38, IF(ISNUMBER('2-3-2'!Q38), '2-3-2'!Q38, IF(ISNUMBER('2-3-2'!V38), '2-3-2'!V38, IF(ISNUMBER('2-3-2'!P38), '2-3-2'!P38, "XXX")))))))</f>
        <v>10.973982810000001</v>
      </c>
      <c r="N38" s="176">
        <f>IF(ISNUMBER('2-4-1'!Y38),'2-4-1'!Y38,IF(ISNUMBER('2-4-1'!X38),'2-4-1'!X38,IF(ISNUMBER('2-4-1'!Z38),'2-4-1'!Z38,IF(ISNUMBER('2-4-1'!W38),'2-4-1'!W38,IF(ISNUMBER('2-4-1'!V38),'2-4-1'!V38,'2019'!N38)))))</f>
        <v>21.6</v>
      </c>
      <c r="O38" s="176">
        <f>IF(ISNUMBER('2-4-2'!G38), '2-4-2'!G38, IF(ISNUMBER('2-4-2'!H38), '2-4-2'!H38, IF(ISNUMBER('2-4-2'!F38), '2-4-2'!F38, IF(ISNUMBER('2-4-2'!I38), '2-4-2'!I38, IF(ISNUMBER('2-4-2'!E38), '2-4-2'!E38, IF(ISNUMBER('2-4-2'!J38), '2-4-2'!J38, IF(ISNUMBER('2-4-2'!D38), '2-4-2'!D38, IF(ISNUMBER('2-4-2'!K38), '2-4-2'!K38, IF(ISNUMBER('2-4-2'!C38), '2-4-2'!C38, IF(ISNUMBER('2-4-2'!L38), '2-4-2'!L38, IF(ISNUMBER('2-4-2'!M38), '2-4-2'!M38,"XXX")))))))))))</f>
        <v>57.6</v>
      </c>
      <c r="P38" s="176">
        <f>IF(ISNUMBER('2-5-1'!H270), '2-5-1'!H270, "XXX")</f>
        <v>0.64542903900146487</v>
      </c>
      <c r="Q38" s="176" t="str">
        <f>IF(ISNUMBER('2-5-2'!D38), '2-5-2'!D38, IF(ISNUMBER('2-5-2'!E38), '2-5-2'!E38, IF(ISNUMBER('2-5-2'!F38), '2-5-2'!F38, IF(ISNUMBER('2-5-2'!G38), '2-5-2'!G38, IF(ISNUMBER('2-5-2'!H38), '2-5-2'!H38, IF(ISNUMBER('2-5-2'!I38), '2-5-2'!I38, IF(ISNUMBER('2-5-2'!J38), '2-5-2'!J38, "XXX")))))))</f>
        <v>XXX</v>
      </c>
      <c r="R38" s="176">
        <f>IF(ISNUMBER('2-6-1'!G38), '2-6-1'!G38, IF(ISNUMBER('2-6-1'!H38), '2-6-1'!H38, IF(ISNUMBER('2-6-1'!F38), '2-6-1'!F38, IF(ISNUMBER('2-6-1'!I38), '2-6-1'!I38, IF(ISNUMBER('2-6-1'!E38), '2-6-1'!E38, IF(ISNUMBER('2-6-1'!J38), '2-6-1'!J38, IF(ISNUMBER('2-6-1'!D38), '2-6-1'!D38, IF(ISNUMBER('2-6-1'!K38), '2-6-1'!K38, IF(ISNUMBER('2-6-1'!L38), '2-6-1'!L38, "XXX")))))))))</f>
        <v>86.092039999999997</v>
      </c>
      <c r="S38" s="176">
        <f>IF(ISNUMBER('2-6-2'!H38), '2-6-2'!H38, IF(ISNUMBER('2-6-2'!I38), '2-6-2'!I38, IF(ISNUMBER('2-6-2'!G38), '2-6-2'!G38, IF(ISNUMBER('2-6-2'!J38), '2-6-2'!J38, IF(ISNUMBER('2-6-2'!F38), '2-6-2'!F38, IF(ISNUMBER('2-6-2'!K38), '2-6-2'!K38, IF(ISNUMBER('2-6-2'!E38), '2-6-2'!E38, IF(ISNUMBER('2-6-2'!L38), '2-6-2'!L38, IF(ISNUMBER('2-6-2'!D38), '2-6-2'!D38, IF(ISNUMBER('2-6-2'!M38), '2-6-2'!M38, "XXX"))))))))))</f>
        <v>0</v>
      </c>
      <c r="T38" s="176">
        <f>IF(ISNUMBER('2-7-1'!K38), '2-7-1'!K38, IF(ISNUMBER('2-7-1'!L38), '2-7-1'!L38, IF(ISNUMBER('2-7-1'!J38), '2-7-1'!J38, IF(ISNUMBER('2-7-1'!M38), '2-7-1'!M38, "XXX"))))</f>
        <v>0.54285714285714282</v>
      </c>
      <c r="U38" s="176">
        <f>IF(ISNUMBER('2-7-2'!K38), '2-7-2'!K38, IF(ISNUMBER('2-7-2'!L38), '2-7-2'!L38, IF(ISNUMBER('2-7-2'!J38), '2-7-2'!J38, IF(ISNUMBER('2-7-2'!M38), '2-7-2'!M38, "XXX"))))</f>
        <v>0.41785714285714282</v>
      </c>
      <c r="V38" s="176">
        <f>IF(ISNUMBER('2-8-1'!K38), '2-8-1'!K38, IF(ISNUMBER('2-8-1'!L38), '2-8-1'!L38, IF(ISNUMBER('2-8-1'!J38), '2-8-1'!J38, IF(ISNUMBER('2-8-1'!M38), '2-8-1'!M38, "XXX"))))</f>
        <v>0.59285714285714286</v>
      </c>
      <c r="W38" s="176">
        <f>IF(ISNUMBER('2-8-2'!K38), '2-8-2'!K38, IF(ISNUMBER('2-8-2'!L38), '2-8-2'!L38, IF(ISNUMBER('2-8-2'!J38), '2-8-2'!J38, IF(ISNUMBER('2-8-2'!M38), '2-8-2'!M38, "XXX"))))</f>
        <v>0.34857142857142859</v>
      </c>
      <c r="X38" s="176">
        <f>IF(ISNUMBER('3-1'!L37), '3-1'!L37, "XXX")</f>
        <v>0.76500000000000001</v>
      </c>
      <c r="Y38" s="223">
        <f>'3-2'!T37</f>
        <v>0.56444823700000002</v>
      </c>
    </row>
    <row r="39" spans="1:25" ht="15" x14ac:dyDescent="0.25">
      <c r="A39" s="19" t="s">
        <v>48</v>
      </c>
      <c r="B39" s="166" t="s">
        <v>48</v>
      </c>
      <c r="C39" s="175">
        <f>IF(ISNUMBER('1-1'!K39),'1-1'!K39, "XXX")</f>
        <v>9.1999999999999993</v>
      </c>
      <c r="D39" s="175" t="str">
        <f>IF(UCDP!AB39, UCDP!AB39, "0.0")</f>
        <v>0.0</v>
      </c>
      <c r="E39" s="176">
        <f>IF(ISNUMBER('1-3'!L39), '1-3'!L39, IF(ISNUMBER('1-3'!M39), '1-3'!M39, IF(ISNUMBER('1-3'!P39), '1-3'!P39, IF(ISNUMBER('1-3'!Q39), '1-3'!Q39, "XXX"))))</f>
        <v>84.666666666666671</v>
      </c>
      <c r="F39" s="176">
        <f>IF(ISNUMBER('1-4'!AR39),'1-4'!AR39, IF(ISNUMBER('1-4'!AS39),'1-4'!AS39, IF(ISNUMBER('1-4'!AT39),'1-4'!AT39, IF(ISNUMBER('1-4'!AU39),'1-4'!AU39, IF(ISNUMBER('1-4'!AV39),'1-4'!AV39, "XXX")))))</f>
        <v>1</v>
      </c>
      <c r="G39" s="176">
        <f>IF(ISNUMBER('1-5'!K38),'1-5'!K38, "XXX")</f>
        <v>3.2</v>
      </c>
      <c r="H39" s="176">
        <f>IF(ISNUMBER('2-1-1'!K39), '2-1-1'!K39, IF(ISNUMBER('2-1-1'!L39), '2-1-1'!L39, IF(ISNUMBER('2-1-1'!M39), '2-1-1'!M39, "XXX")))</f>
        <v>0.62714285714285711</v>
      </c>
      <c r="I39" s="176">
        <f>IF(ISNUMBER('2-1-2'!F38),'2-1-2'!F38, "XXX")</f>
        <v>0.49234</v>
      </c>
      <c r="J39" s="176">
        <f>IF(ISNUMBER('2-2-1'!AF39),'2-2-1'!AF39,IF(ISNUMBER('2-2-1'!AG39),'2-2-1'!AG39,IF(ISNUMBER('2-2-1'!AE39),'2-2-1'!AE39,IF(ISNUMBER('2-2-1'!AH39),'2-2-1'!AH39,IF(ISNUMBER('2-2-1'!AD39),'2-2-1'!AD39,IF(ISNUMBER('2-2-1'!AI39),'2-2-1'!AI39,IF(ISNUMBER('2-2-1'!AC39),'2-2-1'!AC39,IF(ISNUMBER('2-2-1'!AJ39),'2-2-1'!AJ39,IF(ISNUMBER('2-2-1'!AB39),'2-2-1'!AB39,IF(ISNUMBER('2-2-1'!AA39),'2-2-1'!AA39,IF(ISNUMBER('2-2-1'!Z39),'2-2-1'!Z39,"XXX")))))))))))</f>
        <v>4.6657899999999994</v>
      </c>
      <c r="K39" s="176">
        <f>IF(ISNUMBER('2-2-2'!K39),'2-2-2'!K39,IF(ISNUMBER('2-2-2'!L39),'2-2-2'!L39,IF(ISNUMBER('2-2-2'!J39),'2-2-2'!J39,IF(ISNUMBER('2-2-2'!M39),'2-2-2'!M39,"XXX"))))</f>
        <v>0.61</v>
      </c>
      <c r="L39" s="176">
        <f>IF(ISNUMBER('2-3-1'!S39), '2-3-1'!S39, IF(ISNUMBER('2-3-1'!T39), '2-3-1'!T39, IF(ISNUMBER('2-3-1'!R39), '2-3-1'!R39, IF(ISNUMBER('2-3-1'!U39), '2-3-1'!U39, IF(ISNUMBER('2-3-1'!Q39), '2-3-1'!Q39, IF(ISNUMBER('2-3-1'!V39), '2-3-1'!V39, IF(ISNUMBER('2-3-1'!P39), '2-3-1'!P39, "XXX")))))))</f>
        <v>2.79534912</v>
      </c>
      <c r="M39" s="176">
        <f>IF(ISNUMBER('2-3-2'!S39), '2-3-2'!S39, IF(ISNUMBER('2-3-2'!T39), '2-3-2'!T39, IF(ISNUMBER('2-3-2'!R39), '2-3-2'!R39, IF(ISNUMBER('2-3-2'!U39), '2-3-2'!U39, IF(ISNUMBER('2-3-2'!Q39), '2-3-2'!Q39, IF(ISNUMBER('2-3-2'!V39), '2-3-2'!V39, IF(ISNUMBER('2-3-2'!P39), '2-3-2'!P39, "XXX")))))))</f>
        <v>44.43132782</v>
      </c>
      <c r="N39" s="176">
        <f>IF(ISNUMBER('2-4-1'!Y39),'2-4-1'!Y39,IF(ISNUMBER('2-4-1'!X39),'2-4-1'!X39,IF(ISNUMBER('2-4-1'!Z39),'2-4-1'!Z39,IF(ISNUMBER('2-4-1'!W39),'2-4-1'!W39,IF(ISNUMBER('2-4-1'!V39),'2-4-1'!V39,'2019'!N39)))))</f>
        <v>23</v>
      </c>
      <c r="O39" s="176">
        <f>IF(ISNUMBER('2-4-2'!G39), '2-4-2'!G39, IF(ISNUMBER('2-4-2'!H39), '2-4-2'!H39, IF(ISNUMBER('2-4-2'!F39), '2-4-2'!F39, IF(ISNUMBER('2-4-2'!I39), '2-4-2'!I39, IF(ISNUMBER('2-4-2'!E39), '2-4-2'!E39, IF(ISNUMBER('2-4-2'!J39), '2-4-2'!J39, IF(ISNUMBER('2-4-2'!D39), '2-4-2'!D39, IF(ISNUMBER('2-4-2'!K39), '2-4-2'!K39, IF(ISNUMBER('2-4-2'!C39), '2-4-2'!C39, IF(ISNUMBER('2-4-2'!L39), '2-4-2'!L39, IF(ISNUMBER('2-4-2'!M39), '2-4-2'!M39,"XXX")))))))))))</f>
        <v>97.8</v>
      </c>
      <c r="P39" s="176" t="str">
        <f>IF(ISNUMBER('2-5-1'!H271), '2-5-1'!H271, "XXX")</f>
        <v>XXX</v>
      </c>
      <c r="Q39" s="176">
        <f>IF(ISNUMBER('2-5-2'!D39), '2-5-2'!D39, IF(ISNUMBER('2-5-2'!E39), '2-5-2'!E39, IF(ISNUMBER('2-5-2'!F39), '2-5-2'!F39, IF(ISNUMBER('2-5-2'!G39), '2-5-2'!G39, IF(ISNUMBER('2-5-2'!H39), '2-5-2'!H39, IF(ISNUMBER('2-5-2'!I39), '2-5-2'!I39, IF(ISNUMBER('2-5-2'!J39), '2-5-2'!J39, "XXX")))))))</f>
        <v>24.1</v>
      </c>
      <c r="R39" s="176">
        <f>IF(ISNUMBER('2-6-1'!G39), '2-6-1'!G39, IF(ISNUMBER('2-6-1'!H39), '2-6-1'!H39, IF(ISNUMBER('2-6-1'!F39), '2-6-1'!F39, IF(ISNUMBER('2-6-1'!I39), '2-6-1'!I39, IF(ISNUMBER('2-6-1'!E39), '2-6-1'!E39, IF(ISNUMBER('2-6-1'!J39), '2-6-1'!J39, IF(ISNUMBER('2-6-1'!D39), '2-6-1'!D39, IF(ISNUMBER('2-6-1'!K39), '2-6-1'!K39, IF(ISNUMBER('2-6-1'!L39), '2-6-1'!L39, "XXX")))))))))</f>
        <v>85.718230000000005</v>
      </c>
      <c r="S39" s="176">
        <f>IF(ISNUMBER('2-6-2'!H39), '2-6-2'!H39, IF(ISNUMBER('2-6-2'!I39), '2-6-2'!I39, IF(ISNUMBER('2-6-2'!G39), '2-6-2'!G39, IF(ISNUMBER('2-6-2'!J39), '2-6-2'!J39, IF(ISNUMBER('2-6-2'!F39), '2-6-2'!F39, IF(ISNUMBER('2-6-2'!K39), '2-6-2'!K39, IF(ISNUMBER('2-6-2'!E39), '2-6-2'!E39, IF(ISNUMBER('2-6-2'!L39), '2-6-2'!L39, IF(ISNUMBER('2-6-2'!D39), '2-6-2'!D39, IF(ISNUMBER('2-6-2'!M39), '2-6-2'!M39, "XXX"))))))))))</f>
        <v>0</v>
      </c>
      <c r="T39" s="176">
        <f>IF(ISNUMBER('2-7-1'!K39), '2-7-1'!K39, IF(ISNUMBER('2-7-1'!L39), '2-7-1'!L39, IF(ISNUMBER('2-7-1'!J39), '2-7-1'!J39, IF(ISNUMBER('2-7-1'!M39), '2-7-1'!M39, "XXX"))))</f>
        <v>0.61</v>
      </c>
      <c r="U39" s="176">
        <f>IF(ISNUMBER('2-7-2'!K39), '2-7-2'!K39, IF(ISNUMBER('2-7-2'!L39), '2-7-2'!L39, IF(ISNUMBER('2-7-2'!J39), '2-7-2'!J39, IF(ISNUMBER('2-7-2'!M39), '2-7-2'!M39, "XXX"))))</f>
        <v>0.50785714285714278</v>
      </c>
      <c r="V39" s="176">
        <f>IF(ISNUMBER('2-8-1'!K39), '2-8-1'!K39, IF(ISNUMBER('2-8-1'!L39), '2-8-1'!L39, IF(ISNUMBER('2-8-1'!J39), '2-8-1'!J39, IF(ISNUMBER('2-8-1'!M39), '2-8-1'!M39, "XXX"))))</f>
        <v>0.70571428571428574</v>
      </c>
      <c r="W39" s="176">
        <f>IF(ISNUMBER('2-8-2'!K39), '2-8-2'!K39, IF(ISNUMBER('2-8-2'!L39), '2-8-2'!L39, IF(ISNUMBER('2-8-2'!J39), '2-8-2'!J39, IF(ISNUMBER('2-8-2'!M39), '2-8-2'!M39, "XXX"))))</f>
        <v>0.52</v>
      </c>
      <c r="X39" s="176">
        <f>IF(ISNUMBER('3-1'!L38), '3-1'!L38, "XXX")</f>
        <v>0.85599999999999998</v>
      </c>
      <c r="Y39" s="223">
        <f>'3-2'!T38</f>
        <v>1.0758485790000001</v>
      </c>
    </row>
    <row r="40" spans="1:25" ht="15" x14ac:dyDescent="0.25">
      <c r="A40" s="19" t="s">
        <v>243</v>
      </c>
      <c r="B40" s="166" t="s">
        <v>49</v>
      </c>
      <c r="C40" s="175">
        <f>IF(ISNUMBER('1-1'!K40),'1-1'!K40, "XXX")</f>
        <v>2.9</v>
      </c>
      <c r="D40" s="175" t="str">
        <f>IF(UCDP!AB40, UCDP!AB40, "0.0")</f>
        <v>0.0</v>
      </c>
      <c r="E40" s="176">
        <f>IF(ISNUMBER('1-3'!L40), '1-3'!L40, IF(ISNUMBER('1-3'!M40), '1-3'!M40, IF(ISNUMBER('1-3'!P40), '1-3'!P40, IF(ISNUMBER('1-3'!Q40), '1-3'!Q40, "XXX"))))</f>
        <v>89.333333333333343</v>
      </c>
      <c r="F40" s="176">
        <f>IF(ISNUMBER('1-4'!AR40),'1-4'!AR40, IF(ISNUMBER('1-4'!AS40),'1-4'!AS40, IF(ISNUMBER('1-4'!AT40),'1-4'!AT40, IF(ISNUMBER('1-4'!AU40),'1-4'!AU40, IF(ISNUMBER('1-4'!AV40),'1-4'!AV40, "XXX")))))</f>
        <v>1</v>
      </c>
      <c r="G40" s="176">
        <f>IF(ISNUMBER('1-5'!K39),'1-5'!K39, "XXX")</f>
        <v>2.6</v>
      </c>
      <c r="H40" s="176">
        <f>IF(ISNUMBER('2-1-1'!K40), '2-1-1'!K40, IF(ISNUMBER('2-1-1'!L40), '2-1-1'!L40, IF(ISNUMBER('2-1-1'!M40), '2-1-1'!M40, "XXX")))</f>
        <v>0.66857142857142848</v>
      </c>
      <c r="I40" s="176">
        <f>IF(ISNUMBER('2-1-2'!F39),'2-1-2'!F39, "XXX")</f>
        <v>0.59518000000000004</v>
      </c>
      <c r="J40" s="176">
        <f>IF(ISNUMBER('2-2-1'!AF40),'2-2-1'!AF40,IF(ISNUMBER('2-2-1'!AG40),'2-2-1'!AG40,IF(ISNUMBER('2-2-1'!AE40),'2-2-1'!AE40,IF(ISNUMBER('2-2-1'!AH40),'2-2-1'!AH40,IF(ISNUMBER('2-2-1'!AD40),'2-2-1'!AD40,IF(ISNUMBER('2-2-1'!AI40),'2-2-1'!AI40,IF(ISNUMBER('2-2-1'!AC40),'2-2-1'!AC40,IF(ISNUMBER('2-2-1'!AJ40),'2-2-1'!AJ40,IF(ISNUMBER('2-2-1'!AB40),'2-2-1'!AB40,IF(ISNUMBER('2-2-1'!AA40),'2-2-1'!AA40,IF(ISNUMBER('2-2-1'!Z40),'2-2-1'!Z40,"XXX")))))))))))</f>
        <v>2.4941500000000003</v>
      </c>
      <c r="K40" s="176">
        <f>IF(ISNUMBER('2-2-2'!K40),'2-2-2'!K40,IF(ISNUMBER('2-2-2'!L40),'2-2-2'!L40,IF(ISNUMBER('2-2-2'!J40),'2-2-2'!J40,IF(ISNUMBER('2-2-2'!M40),'2-2-2'!M40,"XXX"))))</f>
        <v>0.68142857142857138</v>
      </c>
      <c r="L40" s="176">
        <f>IF(ISNUMBER('2-3-1'!S40), '2-3-1'!S40, IF(ISNUMBER('2-3-1'!T40), '2-3-1'!T40, IF(ISNUMBER('2-3-1'!R40), '2-3-1'!R40, IF(ISNUMBER('2-3-1'!U40), '2-3-1'!U40, IF(ISNUMBER('2-3-1'!Q40), '2-3-1'!Q40, IF(ISNUMBER('2-3-1'!V40), '2-3-1'!V40, IF(ISNUMBER('2-3-1'!P40), '2-3-1'!P40, "XXX")))))))</f>
        <v>5.8187236799999997</v>
      </c>
      <c r="M40" s="176">
        <f>IF(ISNUMBER('2-3-2'!S40), '2-3-2'!S40, IF(ISNUMBER('2-3-2'!T40), '2-3-2'!T40, IF(ISNUMBER('2-3-2'!R40), '2-3-2'!R40, IF(ISNUMBER('2-3-2'!U40), '2-3-2'!U40, IF(ISNUMBER('2-3-2'!Q40), '2-3-2'!Q40, IF(ISNUMBER('2-3-2'!V40), '2-3-2'!V40, IF(ISNUMBER('2-3-2'!P40), '2-3-2'!P40, "XXX")))))))</f>
        <v>15.02381229</v>
      </c>
      <c r="N40" s="176">
        <f>IF(ISNUMBER('2-4-1'!Y40),'2-4-1'!Y40,IF(ISNUMBER('2-4-1'!X40),'2-4-1'!X40,IF(ISNUMBER('2-4-1'!Z40),'2-4-1'!Z40,IF(ISNUMBER('2-4-1'!W40),'2-4-1'!W40,IF(ISNUMBER('2-4-1'!V40),'2-4-1'!V40,'2019'!N40)))))</f>
        <v>19.475000000000001</v>
      </c>
      <c r="O40" s="176">
        <f>IF(ISNUMBER('2-4-2'!G40), '2-4-2'!G40, IF(ISNUMBER('2-4-2'!H40), '2-4-2'!H40, IF(ISNUMBER('2-4-2'!F40), '2-4-2'!F40, IF(ISNUMBER('2-4-2'!I40), '2-4-2'!I40, IF(ISNUMBER('2-4-2'!E40), '2-4-2'!E40, IF(ISNUMBER('2-4-2'!J40), '2-4-2'!J40, IF(ISNUMBER('2-4-2'!D40), '2-4-2'!D40, IF(ISNUMBER('2-4-2'!K40), '2-4-2'!K40, IF(ISNUMBER('2-4-2'!C40), '2-4-2'!C40, IF(ISNUMBER('2-4-2'!L40), '2-4-2'!L40, IF(ISNUMBER('2-4-2'!M40), '2-4-2'!M40,"XXX")))))))))))</f>
        <v>91.3</v>
      </c>
      <c r="P40" s="176">
        <f>IF(ISNUMBER('2-5-1'!H272), '2-5-1'!H272, "XXX")</f>
        <v>0.15703710317611694</v>
      </c>
      <c r="Q40" s="176">
        <f>IF(ISNUMBER('2-5-2'!D40), '2-5-2'!D40, IF(ISNUMBER('2-5-2'!E40), '2-5-2'!E40, IF(ISNUMBER('2-5-2'!F40), '2-5-2'!F40, IF(ISNUMBER('2-5-2'!G40), '2-5-2'!G40, IF(ISNUMBER('2-5-2'!H40), '2-5-2'!H40, IF(ISNUMBER('2-5-2'!I40), '2-5-2'!I40, IF(ISNUMBER('2-5-2'!J40), '2-5-2'!J40, "XXX")))))))</f>
        <v>32</v>
      </c>
      <c r="R40" s="176">
        <f>IF(ISNUMBER('2-6-1'!G40), '2-6-1'!G40, IF(ISNUMBER('2-6-1'!H40), '2-6-1'!H40, IF(ISNUMBER('2-6-1'!F40), '2-6-1'!F40, IF(ISNUMBER('2-6-1'!I40), '2-6-1'!I40, IF(ISNUMBER('2-6-1'!E40), '2-6-1'!E40, IF(ISNUMBER('2-6-1'!J40), '2-6-1'!J40, IF(ISNUMBER('2-6-1'!D40), '2-6-1'!D40, IF(ISNUMBER('2-6-1'!K40), '2-6-1'!K40, IF(ISNUMBER('2-6-1'!L40), '2-6-1'!L40, "XXX")))))))))</f>
        <v>82.840360000000004</v>
      </c>
      <c r="S40" s="176">
        <f>IF(ISNUMBER('2-6-2'!H40), '2-6-2'!H40, IF(ISNUMBER('2-6-2'!I40), '2-6-2'!I40, IF(ISNUMBER('2-6-2'!G40), '2-6-2'!G40, IF(ISNUMBER('2-6-2'!J40), '2-6-2'!J40, IF(ISNUMBER('2-6-2'!F40), '2-6-2'!F40, IF(ISNUMBER('2-6-2'!K40), '2-6-2'!K40, IF(ISNUMBER('2-6-2'!E40), '2-6-2'!E40, IF(ISNUMBER('2-6-2'!L40), '2-6-2'!L40, IF(ISNUMBER('2-6-2'!D40), '2-6-2'!D40, IF(ISNUMBER('2-6-2'!M40), '2-6-2'!M40, "XXX"))))))))))</f>
        <v>0</v>
      </c>
      <c r="T40" s="176">
        <f>IF(ISNUMBER('2-7-1'!K40), '2-7-1'!K40, IF(ISNUMBER('2-7-1'!L40), '2-7-1'!L40, IF(ISNUMBER('2-7-1'!J40), '2-7-1'!J40, IF(ISNUMBER('2-7-1'!M40), '2-7-1'!M40, "XXX"))))</f>
        <v>0.66285714285714281</v>
      </c>
      <c r="U40" s="176">
        <f>IF(ISNUMBER('2-7-2'!K40), '2-7-2'!K40, IF(ISNUMBER('2-7-2'!L40), '2-7-2'!L40, IF(ISNUMBER('2-7-2'!J40), '2-7-2'!J40, IF(ISNUMBER('2-7-2'!M40), '2-7-2'!M40, "XXX"))))</f>
        <v>0.48928571428571427</v>
      </c>
      <c r="V40" s="176">
        <f>IF(ISNUMBER('2-8-1'!K40), '2-8-1'!K40, IF(ISNUMBER('2-8-1'!L40), '2-8-1'!L40, IF(ISNUMBER('2-8-1'!J40), '2-8-1'!J40, IF(ISNUMBER('2-8-1'!M40), '2-8-1'!M40, "XXX"))))</f>
        <v>0.6657142857142857</v>
      </c>
      <c r="W40" s="176">
        <f>IF(ISNUMBER('2-8-2'!K40), '2-8-2'!K40, IF(ISNUMBER('2-8-2'!L40), '2-8-2'!L40, IF(ISNUMBER('2-8-2'!J40), '2-8-2'!J40, IF(ISNUMBER('2-8-2'!M40), '2-8-2'!M40, "XXX"))))</f>
        <v>0.51571428571428568</v>
      </c>
      <c r="X40" s="176">
        <f>IF(ISNUMBER('3-1'!L39), '3-1'!L39, "XXX")</f>
        <v>0.85699999999999998</v>
      </c>
      <c r="Y40" s="223">
        <f>'3-2'!T39</f>
        <v>1.0550044780000001</v>
      </c>
    </row>
    <row r="41" spans="1:25" ht="15" x14ac:dyDescent="0.25">
      <c r="A41" s="19" t="s">
        <v>50</v>
      </c>
      <c r="B41" s="166" t="s">
        <v>50</v>
      </c>
      <c r="C41" s="175">
        <f>IF(ISNUMBER('1-1'!K41),'1-1'!K41, "XXX")</f>
        <v>1.1000000000000001</v>
      </c>
      <c r="D41" s="175" t="str">
        <f>IF(UCDP!AB41, UCDP!AB41, "0.0")</f>
        <v>0.0</v>
      </c>
      <c r="E41" s="176">
        <f>IF(ISNUMBER('1-3'!L41), '1-3'!L41, IF(ISNUMBER('1-3'!M41), '1-3'!M41, IF(ISNUMBER('1-3'!P41), '1-3'!P41, IF(ISNUMBER('1-3'!Q41), '1-3'!Q41, "XXX"))))</f>
        <v>92.833333333333343</v>
      </c>
      <c r="F41" s="176">
        <f>IF(ISNUMBER('1-4'!AR41),'1-4'!AR41, IF(ISNUMBER('1-4'!AS41),'1-4'!AS41, IF(ISNUMBER('1-4'!AT41),'1-4'!AT41, IF(ISNUMBER('1-4'!AU41),'1-4'!AU41, IF(ISNUMBER('1-4'!AV41),'1-4'!AV41, "XXX")))))</f>
        <v>1</v>
      </c>
      <c r="G41" s="176">
        <f>IF(ISNUMBER('1-5'!K40),'1-5'!K40, "XXX")</f>
        <v>1.7</v>
      </c>
      <c r="H41" s="176">
        <f>IF(ISNUMBER('2-1-1'!K41), '2-1-1'!K41, IF(ISNUMBER('2-1-1'!L41), '2-1-1'!L41, IF(ISNUMBER('2-1-1'!M41), '2-1-1'!M41, "XXX")))</f>
        <v>0.79428571428571415</v>
      </c>
      <c r="I41" s="176">
        <f>IF(ISNUMBER('2-1-2'!F40),'2-1-2'!F40, "XXX")</f>
        <v>0.82465999999999995</v>
      </c>
      <c r="J41" s="176">
        <f>IF(ISNUMBER('2-2-1'!AF41),'2-2-1'!AF41,IF(ISNUMBER('2-2-1'!AG41),'2-2-1'!AG41,IF(ISNUMBER('2-2-1'!AE41),'2-2-1'!AE41,IF(ISNUMBER('2-2-1'!AH41),'2-2-1'!AH41,IF(ISNUMBER('2-2-1'!AD41),'2-2-1'!AD41,IF(ISNUMBER('2-2-1'!AI41),'2-2-1'!AI41,IF(ISNUMBER('2-2-1'!AC41),'2-2-1'!AC41,IF(ISNUMBER('2-2-1'!AJ41),'2-2-1'!AJ41,IF(ISNUMBER('2-2-1'!AB41),'2-2-1'!AB41,IF(ISNUMBER('2-2-1'!AA41),'2-2-1'!AA41,IF(ISNUMBER('2-2-1'!Z41),'2-2-1'!Z41,"XXX")))))))))))</f>
        <v>5.1313200000000005</v>
      </c>
      <c r="K41" s="176">
        <f>IF(ISNUMBER('2-2-2'!K41),'2-2-2'!K41,IF(ISNUMBER('2-2-2'!L41),'2-2-2'!L41,IF(ISNUMBER('2-2-2'!J41),'2-2-2'!J41,IF(ISNUMBER('2-2-2'!M41),'2-2-2'!M41,"XXX"))))</f>
        <v>0.69142857142857139</v>
      </c>
      <c r="L41" s="176">
        <f>IF(ISNUMBER('2-3-1'!S41), '2-3-1'!S41, IF(ISNUMBER('2-3-1'!T41), '2-3-1'!T41, IF(ISNUMBER('2-3-1'!R41), '2-3-1'!R41, IF(ISNUMBER('2-3-1'!U41), '2-3-1'!U41, IF(ISNUMBER('2-3-1'!Q41), '2-3-1'!Q41, IF(ISNUMBER('2-3-1'!V41), '2-3-1'!V41, IF(ISNUMBER('2-3-1'!P41), '2-3-1'!P41, "XXX")))))))</f>
        <v>8.5338506699999996</v>
      </c>
      <c r="M41" s="176">
        <f>IF(ISNUMBER('2-3-2'!S41), '2-3-2'!S41, IF(ISNUMBER('2-3-2'!T41), '2-3-2'!T41, IF(ISNUMBER('2-3-2'!R41), '2-3-2'!R41, IF(ISNUMBER('2-3-2'!U41), '2-3-2'!U41, IF(ISNUMBER('2-3-2'!Q41), '2-3-2'!Q41, IF(ISNUMBER('2-3-2'!V41), '2-3-2'!V41, IF(ISNUMBER('2-3-2'!P41), '2-3-2'!P41, "XXX")))))))</f>
        <v>13.71236897</v>
      </c>
      <c r="N41" s="176">
        <f>IF(ISNUMBER('2-4-1'!Y41),'2-4-1'!Y41,IF(ISNUMBER('2-4-1'!X41),'2-4-1'!X41,IF(ISNUMBER('2-4-1'!Z41),'2-4-1'!Z41,IF(ISNUMBER('2-4-1'!W41),'2-4-1'!W41,IF(ISNUMBER('2-4-1'!V41),'2-4-1'!V41,'2019'!N41)))))</f>
        <v>28.814</v>
      </c>
      <c r="O41" s="176">
        <f>IF(ISNUMBER('2-4-2'!G41), '2-4-2'!G41, IF(ISNUMBER('2-4-2'!H41), '2-4-2'!H41, IF(ISNUMBER('2-4-2'!F41), '2-4-2'!F41, IF(ISNUMBER('2-4-2'!I41), '2-4-2'!I41, IF(ISNUMBER('2-4-2'!E41), '2-4-2'!E41, IF(ISNUMBER('2-4-2'!J41), '2-4-2'!J41, IF(ISNUMBER('2-4-2'!D41), '2-4-2'!D41, IF(ISNUMBER('2-4-2'!K41), '2-4-2'!K41, IF(ISNUMBER('2-4-2'!C41), '2-4-2'!C41, IF(ISNUMBER('2-4-2'!L41), '2-4-2'!L41, IF(ISNUMBER('2-4-2'!M41), '2-4-2'!M41,"XXX")))))))))))</f>
        <v>100</v>
      </c>
      <c r="P41" s="176">
        <f>IF(ISNUMBER('2-5-1'!H273), '2-5-1'!H273, "XXX")</f>
        <v>1</v>
      </c>
      <c r="Q41" s="176">
        <f>IF(ISNUMBER('2-5-2'!D41), '2-5-2'!D41, IF(ISNUMBER('2-5-2'!E41), '2-5-2'!E41, IF(ISNUMBER('2-5-2'!F41), '2-5-2'!F41, IF(ISNUMBER('2-5-2'!G41), '2-5-2'!G41, IF(ISNUMBER('2-5-2'!H41), '2-5-2'!H41, IF(ISNUMBER('2-5-2'!I41), '2-5-2'!I41, IF(ISNUMBER('2-5-2'!J41), '2-5-2'!J41, "XXX")))))))</f>
        <v>63.7</v>
      </c>
      <c r="R41" s="176">
        <f>IF(ISNUMBER('2-6-1'!G41), '2-6-1'!G41, IF(ISNUMBER('2-6-1'!H41), '2-6-1'!H41, IF(ISNUMBER('2-6-1'!F41), '2-6-1'!F41, IF(ISNUMBER('2-6-1'!I41), '2-6-1'!I41, IF(ISNUMBER('2-6-1'!E41), '2-6-1'!E41, IF(ISNUMBER('2-6-1'!J41), '2-6-1'!J41, IF(ISNUMBER('2-6-1'!D41), '2-6-1'!D41, IF(ISNUMBER('2-6-1'!K41), '2-6-1'!K41, IF(ISNUMBER('2-6-1'!L41), '2-6-1'!L41, "XXX")))))))))</f>
        <v>91.211759999999998</v>
      </c>
      <c r="S41" s="176">
        <f>IF(ISNUMBER('2-6-2'!H41), '2-6-2'!H41, IF(ISNUMBER('2-6-2'!I41), '2-6-2'!I41, IF(ISNUMBER('2-6-2'!G41), '2-6-2'!G41, IF(ISNUMBER('2-6-2'!J41), '2-6-2'!J41, IF(ISNUMBER('2-6-2'!F41), '2-6-2'!F41, IF(ISNUMBER('2-6-2'!K41), '2-6-2'!K41, IF(ISNUMBER('2-6-2'!E41), '2-6-2'!E41, IF(ISNUMBER('2-6-2'!L41), '2-6-2'!L41, IF(ISNUMBER('2-6-2'!D41), '2-6-2'!D41, IF(ISNUMBER('2-6-2'!M41), '2-6-2'!M41, "XXX"))))))))))</f>
        <v>0</v>
      </c>
      <c r="T41" s="176">
        <f>IF(ISNUMBER('2-7-1'!K41), '2-7-1'!K41, IF(ISNUMBER('2-7-1'!L41), '2-7-1'!L41, IF(ISNUMBER('2-7-1'!J41), '2-7-1'!J41, IF(ISNUMBER('2-7-1'!M41), '2-7-1'!M41, "XXX"))))</f>
        <v>0.81857142857142862</v>
      </c>
      <c r="U41" s="176">
        <f>IF(ISNUMBER('2-7-2'!K41), '2-7-2'!K41, IF(ISNUMBER('2-7-2'!L41), '2-7-2'!L41, IF(ISNUMBER('2-7-2'!J41), '2-7-2'!J41, IF(ISNUMBER('2-7-2'!M41), '2-7-2'!M41, "XXX"))))</f>
        <v>0.81071428571428583</v>
      </c>
      <c r="V41" s="176">
        <f>IF(ISNUMBER('2-8-1'!K41), '2-8-1'!K41, IF(ISNUMBER('2-8-1'!L41), '2-8-1'!L41, IF(ISNUMBER('2-8-1'!J41), '2-8-1'!J41, IF(ISNUMBER('2-8-1'!M41), '2-8-1'!M41, "XXX"))))</f>
        <v>0.74714285714285722</v>
      </c>
      <c r="W41" s="176">
        <f>IF(ISNUMBER('2-8-2'!K41), '2-8-2'!K41, IF(ISNUMBER('2-8-2'!L41), '2-8-2'!L41, IF(ISNUMBER('2-8-2'!J41), '2-8-2'!J41, IF(ISNUMBER('2-8-2'!M41), '2-8-2'!M41, "XXX"))))</f>
        <v>0.61142857142857143</v>
      </c>
      <c r="X41" s="176">
        <f>IF(ISNUMBER('3-1'!L40), '3-1'!L40, "XXX")</f>
        <v>0.91400000000000003</v>
      </c>
      <c r="Y41" s="223">
        <f>'3-2'!T40</f>
        <v>1.5622063879999999</v>
      </c>
    </row>
    <row r="42" spans="1:25" ht="15" x14ac:dyDescent="0.25">
      <c r="A42" s="19" t="s">
        <v>51</v>
      </c>
      <c r="B42" s="166" t="s">
        <v>51</v>
      </c>
      <c r="C42" s="175">
        <f>IF(ISNUMBER('1-1'!K42),'1-1'!K42, "XXX")</f>
        <v>5.6</v>
      </c>
      <c r="D42" s="175" t="str">
        <f>IF(UCDP!AB42, UCDP!AB42, "0.0")</f>
        <v>0.0</v>
      </c>
      <c r="E42" s="176">
        <f>IF(ISNUMBER('1-3'!L42), '1-3'!L42, IF(ISNUMBER('1-3'!M42), '1-3'!M42, IF(ISNUMBER('1-3'!P42), '1-3'!P42, IF(ISNUMBER('1-3'!Q42), '1-3'!Q42, "XXX"))))</f>
        <v>63.333333333333336</v>
      </c>
      <c r="F42" s="176">
        <f>IF(ISNUMBER('1-4'!AR42),'1-4'!AR42, IF(ISNUMBER('1-4'!AS42),'1-4'!AS42, IF(ISNUMBER('1-4'!AT42),'1-4'!AT42, IF(ISNUMBER('1-4'!AU42),'1-4'!AU42, IF(ISNUMBER('1-4'!AV42),'1-4'!AV42, "XXX")))))</f>
        <v>3</v>
      </c>
      <c r="G42" s="176">
        <f>IF(ISNUMBER('1-5'!K41),'1-5'!K41, "XXX")</f>
        <v>6</v>
      </c>
      <c r="H42" s="176">
        <f>IF(ISNUMBER('2-1-1'!K42), '2-1-1'!K42, IF(ISNUMBER('2-1-1'!L42), '2-1-1'!L42, IF(ISNUMBER('2-1-1'!M42), '2-1-1'!M42, "XXX")))</f>
        <v>0.46</v>
      </c>
      <c r="I42" s="176">
        <f>IF(ISNUMBER('2-1-2'!F41),'2-1-2'!F41, "XXX")</f>
        <v>0.29921999999999999</v>
      </c>
      <c r="J42" s="176">
        <f>IF(ISNUMBER('2-2-1'!AF42),'2-2-1'!AF42,IF(ISNUMBER('2-2-1'!AG42),'2-2-1'!AG42,IF(ISNUMBER('2-2-1'!AE42),'2-2-1'!AE42,IF(ISNUMBER('2-2-1'!AH42),'2-2-1'!AH42,IF(ISNUMBER('2-2-1'!AD42),'2-2-1'!AD42,IF(ISNUMBER('2-2-1'!AI42),'2-2-1'!AI42,IF(ISNUMBER('2-2-1'!AC42),'2-2-1'!AC42,IF(ISNUMBER('2-2-1'!AJ42),'2-2-1'!AJ42,IF(ISNUMBER('2-2-1'!AB42),'2-2-1'!AB42,IF(ISNUMBER('2-2-1'!AA42),'2-2-1'!AA42,IF(ISNUMBER('2-2-1'!Z42),'2-2-1'!Z42,"XXX")))))))))))</f>
        <v>3.0815200000000003</v>
      </c>
      <c r="K42" s="176">
        <f>IF(ISNUMBER('2-2-2'!K42),'2-2-2'!K42,IF(ISNUMBER('2-2-2'!L42),'2-2-2'!L42,IF(ISNUMBER('2-2-2'!J42),'2-2-2'!J42,IF(ISNUMBER('2-2-2'!M42),'2-2-2'!M42,"XXX"))))</f>
        <v>0.40142857142857141</v>
      </c>
      <c r="L42" s="176">
        <f>IF(ISNUMBER('2-3-1'!S42), '2-3-1'!S42, IF(ISNUMBER('2-3-1'!T42), '2-3-1'!T42, IF(ISNUMBER('2-3-1'!R42), '2-3-1'!R42, IF(ISNUMBER('2-3-1'!U42), '2-3-1'!U42, IF(ISNUMBER('2-3-1'!Q42), '2-3-1'!Q42, IF(ISNUMBER('2-3-1'!V42), '2-3-1'!V42, IF(ISNUMBER('2-3-1'!P42), '2-3-1'!P42, "XXX")))))))</f>
        <v>2.6646678399999999</v>
      </c>
      <c r="M42" s="176">
        <f>IF(ISNUMBER('2-3-2'!S42), '2-3-2'!S42, IF(ISNUMBER('2-3-2'!T42), '2-3-2'!T42, IF(ISNUMBER('2-3-2'!R42), '2-3-2'!R42, IF(ISNUMBER('2-3-2'!U42), '2-3-2'!U42, IF(ISNUMBER('2-3-2'!Q42), '2-3-2'!Q42, IF(ISNUMBER('2-3-2'!V42), '2-3-2'!V42, IF(ISNUMBER('2-3-2'!P42), '2-3-2'!P42, "XXX")))))))</f>
        <v>44.616413119999997</v>
      </c>
      <c r="N42" s="176">
        <f>IF(ISNUMBER('2-4-1'!Y42),'2-4-1'!Y42,IF(ISNUMBER('2-4-1'!X42),'2-4-1'!X42,IF(ISNUMBER('2-4-1'!Z42),'2-4-1'!Z42,IF(ISNUMBER('2-4-1'!W42),'2-4-1'!W42,IF(ISNUMBER('2-4-1'!V42),'2-4-1'!V42,'2019'!N42)))))</f>
        <v>6.4004775399999998</v>
      </c>
      <c r="O42" s="176">
        <f>IF(ISNUMBER('2-4-2'!G42), '2-4-2'!G42, IF(ISNUMBER('2-4-2'!H42), '2-4-2'!H42, IF(ISNUMBER('2-4-2'!F42), '2-4-2'!F42, IF(ISNUMBER('2-4-2'!I42), '2-4-2'!I42, IF(ISNUMBER('2-4-2'!E42), '2-4-2'!E42, IF(ISNUMBER('2-4-2'!J42), '2-4-2'!J42, IF(ISNUMBER('2-4-2'!D42), '2-4-2'!D42, IF(ISNUMBER('2-4-2'!K42), '2-4-2'!K42, IF(ISNUMBER('2-4-2'!C42), '2-4-2'!C42, IF(ISNUMBER('2-4-2'!L42), '2-4-2'!L42, IF(ISNUMBER('2-4-2'!M42), '2-4-2'!M42,"XXX")))))))))))</f>
        <v>11.3</v>
      </c>
      <c r="P42" s="176">
        <f>IF(ISNUMBER('2-5-1'!H274), '2-5-1'!H274, "XXX")</f>
        <v>0.31864085197448733</v>
      </c>
      <c r="Q42" s="176">
        <f>IF(ISNUMBER('2-5-2'!D42), '2-5-2'!D42, IF(ISNUMBER('2-5-2'!E42), '2-5-2'!E42, IF(ISNUMBER('2-5-2'!F42), '2-5-2'!F42, IF(ISNUMBER('2-5-2'!G42), '2-5-2'!G42, IF(ISNUMBER('2-5-2'!H42), '2-5-2'!H42, IF(ISNUMBER('2-5-2'!I42), '2-5-2'!I42, IF(ISNUMBER('2-5-2'!J42), '2-5-2'!J42, "XXX")))))))</f>
        <v>41.5</v>
      </c>
      <c r="R42" s="176">
        <f>IF(ISNUMBER('2-6-1'!G42), '2-6-1'!G42, IF(ISNUMBER('2-6-1'!H42), '2-6-1'!H42, IF(ISNUMBER('2-6-1'!F42), '2-6-1'!F42, IF(ISNUMBER('2-6-1'!I42), '2-6-1'!I42, IF(ISNUMBER('2-6-1'!E42), '2-6-1'!E42, IF(ISNUMBER('2-6-1'!J42), '2-6-1'!J42, IF(ISNUMBER('2-6-1'!D42), '2-6-1'!D42, IF(ISNUMBER('2-6-1'!K42), '2-6-1'!K42, IF(ISNUMBER('2-6-1'!L42), '2-6-1'!L42, "XXX")))))))))</f>
        <v>56.925690000000003</v>
      </c>
      <c r="S42" s="176">
        <f>IF(ISNUMBER('2-6-2'!H42), '2-6-2'!H42, IF(ISNUMBER('2-6-2'!I42), '2-6-2'!I42, IF(ISNUMBER('2-6-2'!G42), '2-6-2'!G42, IF(ISNUMBER('2-6-2'!J42), '2-6-2'!J42, IF(ISNUMBER('2-6-2'!F42), '2-6-2'!F42, IF(ISNUMBER('2-6-2'!K42), '2-6-2'!K42, IF(ISNUMBER('2-6-2'!E42), '2-6-2'!E42, IF(ISNUMBER('2-6-2'!L42), '2-6-2'!L42, IF(ISNUMBER('2-6-2'!D42), '2-6-2'!D42, IF(ISNUMBER('2-6-2'!M42), '2-6-2'!M42, "XXX"))))))))))</f>
        <v>1.1299999999999999</v>
      </c>
      <c r="T42" s="176">
        <f>IF(ISNUMBER('2-7-1'!K42), '2-7-1'!K42, IF(ISNUMBER('2-7-1'!L42), '2-7-1'!L42, IF(ISNUMBER('2-7-1'!J42), '2-7-1'!J42, IF(ISNUMBER('2-7-1'!M42), '2-7-1'!M42, "XXX"))))</f>
        <v>0.5714285714285714</v>
      </c>
      <c r="U42" s="176">
        <f>IF(ISNUMBER('2-7-2'!K42), '2-7-2'!K42, IF(ISNUMBER('2-7-2'!L42), '2-7-2'!L42, IF(ISNUMBER('2-7-2'!J42), '2-7-2'!J42, IF(ISNUMBER('2-7-2'!M42), '2-7-2'!M42, "XXX"))))</f>
        <v>0.31857142857142862</v>
      </c>
      <c r="V42" s="176">
        <f>IF(ISNUMBER('2-8-1'!K42), '2-8-1'!K42, IF(ISNUMBER('2-8-1'!L42), '2-8-1'!L42, IF(ISNUMBER('2-8-1'!J42), '2-8-1'!J42, IF(ISNUMBER('2-8-1'!M42), '2-8-1'!M42, "XXX"))))</f>
        <v>0.59</v>
      </c>
      <c r="W42" s="176">
        <f>IF(ISNUMBER('2-8-2'!K42), '2-8-2'!K42, IF(ISNUMBER('2-8-2'!L42), '2-8-2'!L42, IF(ISNUMBER('2-8-2'!J42), '2-8-2'!J42, IF(ISNUMBER('2-8-2'!M42), '2-8-2'!M42, "XXX"))))</f>
        <v>0.41571428571428576</v>
      </c>
      <c r="X42" s="176">
        <f>IF(ISNUMBER('3-1'!L41), '3-1'!L41, "XXX")</f>
        <v>0.53700000000000003</v>
      </c>
      <c r="Y42" s="223">
        <f>'3-2'!T41</f>
        <v>0.227184206</v>
      </c>
    </row>
    <row r="43" spans="1:25" ht="15" x14ac:dyDescent="0.25">
      <c r="A43" s="19" t="s">
        <v>52</v>
      </c>
      <c r="B43" s="166" t="s">
        <v>52</v>
      </c>
      <c r="C43" s="175">
        <f>IF(ISNUMBER('1-1'!K43),'1-1'!K43, "XXX")</f>
        <v>5.8</v>
      </c>
      <c r="D43" s="175" t="str">
        <f>IF(UCDP!AB43, UCDP!AB43, "0.0")</f>
        <v>0.0</v>
      </c>
      <c r="E43" s="176">
        <f>IF(ISNUMBER('1-3'!L43), '1-3'!L43, IF(ISNUMBER('1-3'!M43), '1-3'!M43, IF(ISNUMBER('1-3'!P43), '1-3'!P43, IF(ISNUMBER('1-3'!Q43), '1-3'!Q43, "XXX"))))</f>
        <v>74.5</v>
      </c>
      <c r="F43" s="176">
        <f>IF(ISNUMBER('1-4'!AR43),'1-4'!AR43, IF(ISNUMBER('1-4'!AS43),'1-4'!AS43, IF(ISNUMBER('1-4'!AT43),'1-4'!AT43, IF(ISNUMBER('1-4'!AU43),'1-4'!AU43, IF(ISNUMBER('1-4'!AV43),'1-4'!AV43, "XXX")))))</f>
        <v>2</v>
      </c>
      <c r="G43" s="176">
        <f>IF(ISNUMBER('1-5'!K42),'1-5'!K42, "XXX")</f>
        <v>5.2</v>
      </c>
      <c r="H43" s="176">
        <f>IF(ISNUMBER('2-1-1'!K43), '2-1-1'!K43, IF(ISNUMBER('2-1-1'!L43), '2-1-1'!L43, IF(ISNUMBER('2-1-1'!M43), '2-1-1'!M43, "XXX")))</f>
        <v>0.56999999999999995</v>
      </c>
      <c r="I43" s="176">
        <f>IF(ISNUMBER('2-1-2'!F42),'2-1-2'!F42, "XXX")</f>
        <v>0.34378999999999998</v>
      </c>
      <c r="J43" s="176">
        <f>IF(ISNUMBER('2-2-1'!AF43),'2-2-1'!AF43,IF(ISNUMBER('2-2-1'!AG43),'2-2-1'!AG43,IF(ISNUMBER('2-2-1'!AE43),'2-2-1'!AE43,IF(ISNUMBER('2-2-1'!AH43),'2-2-1'!AH43,IF(ISNUMBER('2-2-1'!AD43),'2-2-1'!AD43,IF(ISNUMBER('2-2-1'!AI43),'2-2-1'!AI43,IF(ISNUMBER('2-2-1'!AC43),'2-2-1'!AC43,IF(ISNUMBER('2-2-1'!AJ43),'2-2-1'!AJ43,IF(ISNUMBER('2-2-1'!AB43),'2-2-1'!AB43,IF(ISNUMBER('2-2-1'!AA43),'2-2-1'!AA43,IF(ISNUMBER('2-2-1'!Z43),'2-2-1'!Z43,"XXX")))))))))))</f>
        <v>1.76786</v>
      </c>
      <c r="K43" s="176">
        <f>IF(ISNUMBER('2-2-2'!K43),'2-2-2'!K43,IF(ISNUMBER('2-2-2'!L43),'2-2-2'!L43,IF(ISNUMBER('2-2-2'!J43),'2-2-2'!J43,IF(ISNUMBER('2-2-2'!M43),'2-2-2'!M43,"XXX"))))</f>
        <v>0.53142857142857147</v>
      </c>
      <c r="L43" s="176">
        <f>IF(ISNUMBER('2-3-1'!S43), '2-3-1'!S43, IF(ISNUMBER('2-3-1'!T43), '2-3-1'!T43, IF(ISNUMBER('2-3-1'!R43), '2-3-1'!R43, IF(ISNUMBER('2-3-1'!U43), '2-3-1'!U43, IF(ISNUMBER('2-3-1'!Q43), '2-3-1'!Q43, IF(ISNUMBER('2-3-1'!V43), '2-3-1'!V43, IF(ISNUMBER('2-3-1'!P43), '2-3-1'!P43, "XXX")))))))</f>
        <v>4.4160718899999996</v>
      </c>
      <c r="M43" s="176">
        <f>IF(ISNUMBER('2-3-2'!S43), '2-3-2'!S43, IF(ISNUMBER('2-3-2'!T43), '2-3-2'!T43, IF(ISNUMBER('2-3-2'!R43), '2-3-2'!R43, IF(ISNUMBER('2-3-2'!U43), '2-3-2'!U43, IF(ISNUMBER('2-3-2'!Q43), '2-3-2'!Q43, IF(ISNUMBER('2-3-2'!V43), '2-3-2'!V43, IF(ISNUMBER('2-3-2'!P43), '2-3-2'!P43, "XXX")))))))</f>
        <v>33.146762850000002</v>
      </c>
      <c r="N43" s="176">
        <f>IF(ISNUMBER('2-4-1'!Y43),'2-4-1'!Y43,IF(ISNUMBER('2-4-1'!X43),'2-4-1'!X43,IF(ISNUMBER('2-4-1'!Z43),'2-4-1'!Z43,IF(ISNUMBER('2-4-1'!W43),'2-4-1'!W43,IF(ISNUMBER('2-4-1'!V43),'2-4-1'!V43,'2019'!N43)))))</f>
        <v>7.7681559307028714</v>
      </c>
      <c r="O43" s="176">
        <f>IF(ISNUMBER('2-4-2'!G43), '2-4-2'!G43, IF(ISNUMBER('2-4-2'!H43), '2-4-2'!H43, IF(ISNUMBER('2-4-2'!F43), '2-4-2'!F43, IF(ISNUMBER('2-4-2'!I43), '2-4-2'!I43, IF(ISNUMBER('2-4-2'!E43), '2-4-2'!E43, IF(ISNUMBER('2-4-2'!J43), '2-4-2'!J43, IF(ISNUMBER('2-4-2'!D43), '2-4-2'!D43, IF(ISNUMBER('2-4-2'!K43), '2-4-2'!K43, IF(ISNUMBER('2-4-2'!C43), '2-4-2'!C43, IF(ISNUMBER('2-4-2'!L43), '2-4-2'!L43, IF(ISNUMBER('2-4-2'!M43), '2-4-2'!M43,"XXX")))))))))))</f>
        <v>52</v>
      </c>
      <c r="P43" s="176">
        <f>IF(ISNUMBER('2-5-1'!H275), '2-5-1'!H275, "XXX")</f>
        <v>0.29986422061920165</v>
      </c>
      <c r="Q43" s="176">
        <f>IF(ISNUMBER('2-5-2'!D43), '2-5-2'!D43, IF(ISNUMBER('2-5-2'!E43), '2-5-2'!E43, IF(ISNUMBER('2-5-2'!F43), '2-5-2'!F43, IF(ISNUMBER('2-5-2'!G43), '2-5-2'!G43, IF(ISNUMBER('2-5-2'!H43), '2-5-2'!H43, IF(ISNUMBER('2-5-2'!I43), '2-5-2'!I43, IF(ISNUMBER('2-5-2'!J43), '2-5-2'!J43, "XXX")))))))</f>
        <v>11.3</v>
      </c>
      <c r="R43" s="176">
        <f>IF(ISNUMBER('2-6-1'!G43), '2-6-1'!G43, IF(ISNUMBER('2-6-1'!H43), '2-6-1'!H43, IF(ISNUMBER('2-6-1'!F43), '2-6-1'!F43, IF(ISNUMBER('2-6-1'!I43), '2-6-1'!I43, IF(ISNUMBER('2-6-1'!E43), '2-6-1'!E43, IF(ISNUMBER('2-6-1'!J43), '2-6-1'!J43, IF(ISNUMBER('2-6-1'!D43), '2-6-1'!D43, IF(ISNUMBER('2-6-1'!K43), '2-6-1'!K43, IF(ISNUMBER('2-6-1'!L43), '2-6-1'!L43, "XXX")))))))))</f>
        <v>51.473930000000003</v>
      </c>
      <c r="S43" s="176">
        <f>IF(ISNUMBER('2-6-2'!H43), '2-6-2'!H43, IF(ISNUMBER('2-6-2'!I43), '2-6-2'!I43, IF(ISNUMBER('2-6-2'!G43), '2-6-2'!G43, IF(ISNUMBER('2-6-2'!J43), '2-6-2'!J43, IF(ISNUMBER('2-6-2'!F43), '2-6-2'!F43, IF(ISNUMBER('2-6-2'!K43), '2-6-2'!K43, IF(ISNUMBER('2-6-2'!E43), '2-6-2'!E43, IF(ISNUMBER('2-6-2'!L43), '2-6-2'!L43, IF(ISNUMBER('2-6-2'!D43), '2-6-2'!D43, IF(ISNUMBER('2-6-2'!M43), '2-6-2'!M43, "XXX"))))))))))</f>
        <v>4.22</v>
      </c>
      <c r="T43" s="176">
        <f>IF(ISNUMBER('2-7-1'!K43), '2-7-1'!K43, IF(ISNUMBER('2-7-1'!L43), '2-7-1'!L43, IF(ISNUMBER('2-7-1'!J43), '2-7-1'!J43, IF(ISNUMBER('2-7-1'!M43), '2-7-1'!M43, "XXX"))))</f>
        <v>0.52142857142857146</v>
      </c>
      <c r="U43" s="176">
        <f>IF(ISNUMBER('2-7-2'!K43), '2-7-2'!K43, IF(ISNUMBER('2-7-2'!L43), '2-7-2'!L43, IF(ISNUMBER('2-7-2'!J43), '2-7-2'!J43, IF(ISNUMBER('2-7-2'!M43), '2-7-2'!M43, "XXX"))))</f>
        <v>0.33857142857142858</v>
      </c>
      <c r="V43" s="176">
        <f>IF(ISNUMBER('2-8-1'!K43), '2-8-1'!K43, IF(ISNUMBER('2-8-1'!L43), '2-8-1'!L43, IF(ISNUMBER('2-8-1'!J43), '2-8-1'!J43, IF(ISNUMBER('2-8-1'!M43), '2-8-1'!M43, "XXX"))))</f>
        <v>0.55285714285714282</v>
      </c>
      <c r="W43" s="176">
        <f>IF(ISNUMBER('2-8-2'!K43), '2-8-2'!K43, IF(ISNUMBER('2-8-2'!L43), '2-8-2'!L43, IF(ISNUMBER('2-8-2'!J43), '2-8-2'!J43, IF(ISNUMBER('2-8-2'!M43), '2-8-2'!M43, "XXX"))))</f>
        <v>0.40714285714285714</v>
      </c>
      <c r="X43" s="176">
        <f>IF(ISNUMBER('3-1'!L42), '3-1'!L42, "XXX")</f>
        <v>0.56299999999999994</v>
      </c>
      <c r="Y43" s="223">
        <f>'3-2'!T42</f>
        <v>-0.194001585</v>
      </c>
    </row>
    <row r="44" spans="1:25" ht="15" x14ac:dyDescent="0.25">
      <c r="A44" s="19" t="s">
        <v>188</v>
      </c>
      <c r="B44" s="166" t="s">
        <v>53</v>
      </c>
      <c r="C44" s="175">
        <f>IF(ISNUMBER('1-1'!K44),'1-1'!K44, "XXX")</f>
        <v>8.1</v>
      </c>
      <c r="D44" s="175">
        <f>IF(UCDP!AB44, UCDP!AB44, "0.0")</f>
        <v>4.8172939105080262E-2</v>
      </c>
      <c r="E44" s="176">
        <f>IF(ISNUMBER('1-3'!L44), '1-3'!L44, IF(ISNUMBER('1-3'!M44), '1-3'!M44, IF(ISNUMBER('1-3'!P44), '1-3'!P44, IF(ISNUMBER('1-3'!Q44), '1-3'!Q44, "XXX"))))</f>
        <v>52.5</v>
      </c>
      <c r="F44" s="176">
        <f>IF(ISNUMBER('1-4'!AR44),'1-4'!AR44, IF(ISNUMBER('1-4'!AS44),'1-4'!AS44, IF(ISNUMBER('1-4'!AT44),'1-4'!AT44, IF(ISNUMBER('1-4'!AU44),'1-4'!AU44, IF(ISNUMBER('1-4'!AV44),'1-4'!AV44, "XXX")))))</f>
        <v>4</v>
      </c>
      <c r="G44" s="176">
        <f>IF(ISNUMBER('1-5'!K43),'1-5'!K43, "XXX")</f>
        <v>9.6999999999999993</v>
      </c>
      <c r="H44" s="176">
        <f>IF(ISNUMBER('2-1-1'!K44), '2-1-1'!K44, IF(ISNUMBER('2-1-1'!L44), '2-1-1'!L44, IF(ISNUMBER('2-1-1'!M44), '2-1-1'!M44, "XXX")))</f>
        <v>0.48</v>
      </c>
      <c r="I44" s="176">
        <f>IF(ISNUMBER('2-1-2'!F43),'2-1-2'!F43, "XXX")</f>
        <v>0.30246000000000001</v>
      </c>
      <c r="J44" s="176">
        <f>IF(ISNUMBER('2-2-1'!AF44),'2-2-1'!AF44,IF(ISNUMBER('2-2-1'!AG44),'2-2-1'!AG44,IF(ISNUMBER('2-2-1'!AE44),'2-2-1'!AE44,IF(ISNUMBER('2-2-1'!AH44),'2-2-1'!AH44,IF(ISNUMBER('2-2-1'!AD44),'2-2-1'!AD44,IF(ISNUMBER('2-2-1'!AI44),'2-2-1'!AI44,IF(ISNUMBER('2-2-1'!AC44),'2-2-1'!AC44,IF(ISNUMBER('2-2-1'!AJ44),'2-2-1'!AJ44,IF(ISNUMBER('2-2-1'!AB44),'2-2-1'!AB44,IF(ISNUMBER('2-2-1'!AA44),'2-2-1'!AA44,IF(ISNUMBER('2-2-1'!Z44),'2-2-1'!Z44,"XXX")))))))))))</f>
        <v>2.57341</v>
      </c>
      <c r="K44" s="176">
        <f>IF(ISNUMBER('2-2-2'!K44),'2-2-2'!K44,IF(ISNUMBER('2-2-2'!L44),'2-2-2'!L44,IF(ISNUMBER('2-2-2'!J44),'2-2-2'!J44,IF(ISNUMBER('2-2-2'!M44),'2-2-2'!M44,"XXX"))))</f>
        <v>0.30428571428571427</v>
      </c>
      <c r="L44" s="176">
        <f>IF(ISNUMBER('2-3-1'!S44), '2-3-1'!S44, IF(ISNUMBER('2-3-1'!T44), '2-3-1'!T44, IF(ISNUMBER('2-3-1'!R44), '2-3-1'!R44, IF(ISNUMBER('2-3-1'!U44), '2-3-1'!U44, IF(ISNUMBER('2-3-1'!Q44), '2-3-1'!Q44, IF(ISNUMBER('2-3-1'!V44), '2-3-1'!V44, IF(ISNUMBER('2-3-1'!P44), '2-3-1'!P44, "XXX")))))))</f>
        <v>1.6556836399999999</v>
      </c>
      <c r="M44" s="176">
        <f>IF(ISNUMBER('2-3-2'!S44), '2-3-2'!S44, IF(ISNUMBER('2-3-2'!T44), '2-3-2'!T44, IF(ISNUMBER('2-3-2'!R44), '2-3-2'!R44, IF(ISNUMBER('2-3-2'!U44), '2-3-2'!U44, IF(ISNUMBER('2-3-2'!Q44), '2-3-2'!Q44, IF(ISNUMBER('2-3-2'!V44), '2-3-2'!V44, IF(ISNUMBER('2-3-2'!P44), '2-3-2'!P44, "XXX")))))))</f>
        <v>58.996952059999998</v>
      </c>
      <c r="N44" s="176">
        <f>IF(ISNUMBER('2-4-1'!Y44),'2-4-1'!Y44,IF(ISNUMBER('2-4-1'!X44),'2-4-1'!X44,IF(ISNUMBER('2-4-1'!Z44),'2-4-1'!Z44,IF(ISNUMBER('2-4-1'!W44),'2-4-1'!W44,IF(ISNUMBER('2-4-1'!V44),'2-4-1'!V44,'2019'!N44)))))</f>
        <v>11.202033089143141</v>
      </c>
      <c r="O44" s="176">
        <f>IF(ISNUMBER('2-4-2'!G44), '2-4-2'!G44, IF(ISNUMBER('2-4-2'!H44), '2-4-2'!H44, IF(ISNUMBER('2-4-2'!F44), '2-4-2'!F44, IF(ISNUMBER('2-4-2'!I44), '2-4-2'!I44, IF(ISNUMBER('2-4-2'!E44), '2-4-2'!E44, IF(ISNUMBER('2-4-2'!J44), '2-4-2'!J44, IF(ISNUMBER('2-4-2'!D44), '2-4-2'!D44, IF(ISNUMBER('2-4-2'!K44), '2-4-2'!K44, IF(ISNUMBER('2-4-2'!C44), '2-4-2'!C44, IF(ISNUMBER('2-4-2'!L44), '2-4-2'!L44, IF(ISNUMBER('2-4-2'!M44), '2-4-2'!M44,"XXX")))))))))))</f>
        <v>37.5</v>
      </c>
      <c r="P44" s="176">
        <f>IF(ISNUMBER('2-5-1'!H276), '2-5-1'!H276, "XXX")</f>
        <v>0.61390299797058101</v>
      </c>
      <c r="Q44" s="176">
        <f>IF(ISNUMBER('2-5-2'!D44), '2-5-2'!D44, IF(ISNUMBER('2-5-2'!E44), '2-5-2'!E44, IF(ISNUMBER('2-5-2'!F44), '2-5-2'!F44, IF(ISNUMBER('2-5-2'!G44), '2-5-2'!G44, IF(ISNUMBER('2-5-2'!H44), '2-5-2'!H44, IF(ISNUMBER('2-5-2'!I44), '2-5-2'!I44, IF(ISNUMBER('2-5-2'!J44), '2-5-2'!J44, "XXX")))))))</f>
        <v>19.899999999999999</v>
      </c>
      <c r="R44" s="176">
        <f>IF(ISNUMBER('2-6-1'!G44), '2-6-1'!G44, IF(ISNUMBER('2-6-1'!H44), '2-6-1'!H44, IF(ISNUMBER('2-6-1'!F44), '2-6-1'!F44, IF(ISNUMBER('2-6-1'!I44), '2-6-1'!I44, IF(ISNUMBER('2-6-1'!E44), '2-6-1'!E44, IF(ISNUMBER('2-6-1'!J44), '2-6-1'!J44, IF(ISNUMBER('2-6-1'!D44), '2-6-1'!D44, IF(ISNUMBER('2-6-1'!K44), '2-6-1'!K44, IF(ISNUMBER('2-6-1'!L44), '2-6-1'!L44, "XXX")))))))))</f>
        <v>69.863579999999999</v>
      </c>
      <c r="S44" s="176">
        <f>IF(ISNUMBER('2-6-2'!H44), '2-6-2'!H44, IF(ISNUMBER('2-6-2'!I44), '2-6-2'!I44, IF(ISNUMBER('2-6-2'!G44), '2-6-2'!G44, IF(ISNUMBER('2-6-2'!J44), '2-6-2'!J44, IF(ISNUMBER('2-6-2'!F44), '2-6-2'!F44, IF(ISNUMBER('2-6-2'!K44), '2-6-2'!K44, IF(ISNUMBER('2-6-2'!E44), '2-6-2'!E44, IF(ISNUMBER('2-6-2'!L44), '2-6-2'!L44, IF(ISNUMBER('2-6-2'!D44), '2-6-2'!D44, IF(ISNUMBER('2-6-2'!M44), '2-6-2'!M44, "XXX"))))))))))</f>
        <v>0.98</v>
      </c>
      <c r="T44" s="176">
        <f>IF(ISNUMBER('2-7-1'!K44), '2-7-1'!K44, IF(ISNUMBER('2-7-1'!L44), '2-7-1'!L44, IF(ISNUMBER('2-7-1'!J44), '2-7-1'!J44, IF(ISNUMBER('2-7-1'!M44), '2-7-1'!M44, "XXX"))))</f>
        <v>0.53</v>
      </c>
      <c r="U44" s="176">
        <f>IF(ISNUMBER('2-7-2'!K44), '2-7-2'!K44, IF(ISNUMBER('2-7-2'!L44), '2-7-2'!L44, IF(ISNUMBER('2-7-2'!J44), '2-7-2'!J44, IF(ISNUMBER('2-7-2'!M44), '2-7-2'!M44, "XXX"))))</f>
        <v>0.55571428571428572</v>
      </c>
      <c r="V44" s="176">
        <f>IF(ISNUMBER('2-8-1'!K44), '2-8-1'!K44, IF(ISNUMBER('2-8-1'!L44), '2-8-1'!L44, IF(ISNUMBER('2-8-1'!J44), '2-8-1'!J44, IF(ISNUMBER('2-8-1'!M44), '2-8-1'!M44, "XXX"))))</f>
        <v>0.59142857142857141</v>
      </c>
      <c r="W44" s="176">
        <f>IF(ISNUMBER('2-8-2'!K44), '2-8-2'!K44, IF(ISNUMBER('2-8-2'!L44), '2-8-2'!L44, IF(ISNUMBER('2-8-2'!J44), '2-8-2'!J44, IF(ISNUMBER('2-8-2'!M44), '2-8-2'!M44, "XXX"))))</f>
        <v>0.46571428571428569</v>
      </c>
      <c r="X44" s="176">
        <f>IF(ISNUMBER('3-1'!L43), '3-1'!L43, "XXX")</f>
        <v>0.188</v>
      </c>
      <c r="Y44" s="223">
        <f>'3-2'!T43</f>
        <v>-1.1338390110000001</v>
      </c>
    </row>
    <row r="45" spans="1:25" ht="15" x14ac:dyDescent="0.25">
      <c r="A45" s="19" t="s">
        <v>54</v>
      </c>
      <c r="B45" s="166" t="s">
        <v>54</v>
      </c>
      <c r="C45" s="175">
        <f>IF(ISNUMBER('1-1'!K45),'1-1'!K45, "XXX")</f>
        <v>5.6</v>
      </c>
      <c r="D45" s="175" t="str">
        <f>IF(UCDP!AB45, UCDP!AB45, "0.0")</f>
        <v>0.0</v>
      </c>
      <c r="E45" s="176">
        <f>IF(ISNUMBER('1-3'!L45), '1-3'!L45, IF(ISNUMBER('1-3'!M45), '1-3'!M45, IF(ISNUMBER('1-3'!P45), '1-3'!P45, IF(ISNUMBER('1-3'!Q45), '1-3'!Q45, "XXX"))))</f>
        <v>37.333333333333343</v>
      </c>
      <c r="F45" s="176">
        <f>IF(ISNUMBER('1-4'!AR45),'1-4'!AR45, IF(ISNUMBER('1-4'!AS45),'1-4'!AS45, IF(ISNUMBER('1-4'!AT45),'1-4'!AT45, IF(ISNUMBER('1-4'!AU45),'1-4'!AU45, IF(ISNUMBER('1-4'!AV45),'1-4'!AV45, "XXX")))))</f>
        <v>2</v>
      </c>
      <c r="G45" s="176">
        <f>IF(ISNUMBER('1-5'!K44),'1-5'!K44, "XXX")</f>
        <v>6.5</v>
      </c>
      <c r="H45" s="176">
        <f>IF(ISNUMBER('2-1-1'!K45), '2-1-1'!K45, IF(ISNUMBER('2-1-1'!L45), '2-1-1'!L45, IF(ISNUMBER('2-1-1'!M45), '2-1-1'!M45, "XXX")))</f>
        <v>0.57571428571428573</v>
      </c>
      <c r="I45" s="176">
        <f>IF(ISNUMBER('2-1-2'!F44),'2-1-2'!F44, "XXX")</f>
        <v>0.32645999999999997</v>
      </c>
      <c r="J45" s="176">
        <f>IF(ISNUMBER('2-2-1'!AF45),'2-2-1'!AF45,IF(ISNUMBER('2-2-1'!AG45),'2-2-1'!AG45,IF(ISNUMBER('2-2-1'!AE45),'2-2-1'!AE45,IF(ISNUMBER('2-2-1'!AH45),'2-2-1'!AH45,IF(ISNUMBER('2-2-1'!AD45),'2-2-1'!AD45,IF(ISNUMBER('2-2-1'!AI45),'2-2-1'!AI45,IF(ISNUMBER('2-2-1'!AC45),'2-2-1'!AC45,IF(ISNUMBER('2-2-1'!AJ45),'2-2-1'!AJ45,IF(ISNUMBER('2-2-1'!AB45),'2-2-1'!AB45,IF(ISNUMBER('2-2-1'!AA45),'2-2-1'!AA45,IF(ISNUMBER('2-2-1'!Z45),'2-2-1'!Z45,"XXX")))))))))))</f>
        <v>2.8315900000000003</v>
      </c>
      <c r="K45" s="176">
        <f>IF(ISNUMBER('2-2-2'!K45),'2-2-2'!K45,IF(ISNUMBER('2-2-2'!L45),'2-2-2'!L45,IF(ISNUMBER('2-2-2'!J45),'2-2-2'!J45,IF(ISNUMBER('2-2-2'!M45),'2-2-2'!M45,"XXX"))))</f>
        <v>0.36</v>
      </c>
      <c r="L45" s="176">
        <f>IF(ISNUMBER('2-3-1'!S45), '2-3-1'!S45, IF(ISNUMBER('2-3-1'!T45), '2-3-1'!T45, IF(ISNUMBER('2-3-1'!R45), '2-3-1'!R45, IF(ISNUMBER('2-3-1'!U45), '2-3-1'!U45, IF(ISNUMBER('2-3-1'!Q45), '2-3-1'!Q45, IF(ISNUMBER('2-3-1'!V45), '2-3-1'!V45, IF(ISNUMBER('2-3-1'!P45), '2-3-1'!P45, "XXX")))))))</f>
        <v>4.9676103600000001</v>
      </c>
      <c r="M45" s="176">
        <f>IF(ISNUMBER('2-3-2'!S45), '2-3-2'!S45, IF(ISNUMBER('2-3-2'!T45), '2-3-2'!T45, IF(ISNUMBER('2-3-2'!R45), '2-3-2'!R45, IF(ISNUMBER('2-3-2'!U45), '2-3-2'!U45, IF(ISNUMBER('2-3-2'!Q45), '2-3-2'!Q45, IF(ISNUMBER('2-3-2'!V45), '2-3-2'!V45, IF(ISNUMBER('2-3-2'!P45), '2-3-2'!P45, "XXX")))))))</f>
        <v>27.168876650000001</v>
      </c>
      <c r="N45" s="176">
        <f>IF(ISNUMBER('2-4-1'!Y45),'2-4-1'!Y45,IF(ISNUMBER('2-4-1'!X45),'2-4-1'!X45,IF(ISNUMBER('2-4-1'!Z45),'2-4-1'!Z45,IF(ISNUMBER('2-4-1'!W45),'2-4-1'!W45,IF(ISNUMBER('2-4-1'!V45),'2-4-1'!V45,'2019'!N45)))))</f>
        <v>11.592383195</v>
      </c>
      <c r="O45" s="176">
        <f>IF(ISNUMBER('2-4-2'!G45), '2-4-2'!G45, IF(ISNUMBER('2-4-2'!H45), '2-4-2'!H45, IF(ISNUMBER('2-4-2'!F45), '2-4-2'!F45, IF(ISNUMBER('2-4-2'!I45), '2-4-2'!I45, IF(ISNUMBER('2-4-2'!E45), '2-4-2'!E45, IF(ISNUMBER('2-4-2'!J45), '2-4-2'!J45, IF(ISNUMBER('2-4-2'!D45), '2-4-2'!D45, IF(ISNUMBER('2-4-2'!K45), '2-4-2'!K45, IF(ISNUMBER('2-4-2'!C45), '2-4-2'!C45, IF(ISNUMBER('2-4-2'!L45), '2-4-2'!L45, IF(ISNUMBER('2-4-2'!M45), '2-4-2'!M45,"XXX")))))))))))</f>
        <v>20.100000000000001</v>
      </c>
      <c r="P45" s="176">
        <f>IF(ISNUMBER('2-5-1'!H277), '2-5-1'!H277, "XXX")</f>
        <v>0.28195548057556152</v>
      </c>
      <c r="Q45" s="176">
        <f>IF(ISNUMBER('2-5-2'!D45), '2-5-2'!D45, IF(ISNUMBER('2-5-2'!E45), '2-5-2'!E45, IF(ISNUMBER('2-5-2'!F45), '2-5-2'!F45, IF(ISNUMBER('2-5-2'!G45), '2-5-2'!G45, IF(ISNUMBER('2-5-2'!H45), '2-5-2'!H45, IF(ISNUMBER('2-5-2'!I45), '2-5-2'!I45, IF(ISNUMBER('2-5-2'!J45), '2-5-2'!J45, "XXX")))))))</f>
        <v>6.9</v>
      </c>
      <c r="R45" s="176">
        <f>IF(ISNUMBER('2-6-1'!G45), '2-6-1'!G45, IF(ISNUMBER('2-6-1'!H45), '2-6-1'!H45, IF(ISNUMBER('2-6-1'!F45), '2-6-1'!F45, IF(ISNUMBER('2-6-1'!I45), '2-6-1'!I45, IF(ISNUMBER('2-6-1'!E45), '2-6-1'!E45, IF(ISNUMBER('2-6-1'!J45), '2-6-1'!J45, IF(ISNUMBER('2-6-1'!D45), '2-6-1'!D45, IF(ISNUMBER('2-6-1'!K45), '2-6-1'!K45, IF(ISNUMBER('2-6-1'!L45), '2-6-1'!L45, "XXX")))))))))</f>
        <v>59.98874</v>
      </c>
      <c r="S45" s="176">
        <f>IF(ISNUMBER('2-6-2'!H45), '2-6-2'!H45, IF(ISNUMBER('2-6-2'!I45), '2-6-2'!I45, IF(ISNUMBER('2-6-2'!G45), '2-6-2'!G45, IF(ISNUMBER('2-6-2'!J45), '2-6-2'!J45, IF(ISNUMBER('2-6-2'!F45), '2-6-2'!F45, IF(ISNUMBER('2-6-2'!K45), '2-6-2'!K45, IF(ISNUMBER('2-6-2'!E45), '2-6-2'!E45, IF(ISNUMBER('2-6-2'!L45), '2-6-2'!L45, IF(ISNUMBER('2-6-2'!D45), '2-6-2'!D45, IF(ISNUMBER('2-6-2'!M45), '2-6-2'!M45, "XXX"))))))))))</f>
        <v>1.05</v>
      </c>
      <c r="T45" s="176">
        <f>IF(ISNUMBER('2-7-1'!K45), '2-7-1'!K45, IF(ISNUMBER('2-7-1'!L45), '2-7-1'!L45, IF(ISNUMBER('2-7-1'!J45), '2-7-1'!J45, IF(ISNUMBER('2-7-1'!M45), '2-7-1'!M45, "XXX"))))</f>
        <v>0.52285714285714291</v>
      </c>
      <c r="U45" s="176">
        <f>IF(ISNUMBER('2-7-2'!K45), '2-7-2'!K45, IF(ISNUMBER('2-7-2'!L45), '2-7-2'!L45, IF(ISNUMBER('2-7-2'!J45), '2-7-2'!J45, IF(ISNUMBER('2-7-2'!M45), '2-7-2'!M45, "XXX"))))</f>
        <v>0.37357142857142861</v>
      </c>
      <c r="V45" s="176">
        <f>IF(ISNUMBER('2-8-1'!K45), '2-8-1'!K45, IF(ISNUMBER('2-8-1'!L45), '2-8-1'!L45, IF(ISNUMBER('2-8-1'!J45), '2-8-1'!J45, IF(ISNUMBER('2-8-1'!M45), '2-8-1'!M45, "XXX"))))</f>
        <v>0.58142857142857152</v>
      </c>
      <c r="W45" s="176">
        <f>IF(ISNUMBER('2-8-2'!K45), '2-8-2'!K45, IF(ISNUMBER('2-8-2'!L45), '2-8-2'!L45, IF(ISNUMBER('2-8-2'!J45), '2-8-2'!J45, IF(ISNUMBER('2-8-2'!M45), '2-8-2'!M45, "XXX"))))</f>
        <v>0.40857142857142853</v>
      </c>
      <c r="X45" s="176">
        <f>IF(ISNUMBER('3-1'!L44), '3-1'!L44, "XXX")</f>
        <v>0.67500000000000004</v>
      </c>
      <c r="Y45" s="223">
        <f>'3-2'!T44</f>
        <v>0.233810723</v>
      </c>
    </row>
    <row r="46" spans="1:25" ht="15" x14ac:dyDescent="0.25">
      <c r="A46" s="19" t="s">
        <v>55</v>
      </c>
      <c r="B46" s="166" t="s">
        <v>55</v>
      </c>
      <c r="C46" s="175">
        <f>IF(ISNUMBER('1-1'!K46),'1-1'!K46, "XXX")</f>
        <v>4</v>
      </c>
      <c r="D46" s="175" t="str">
        <f>IF(UCDP!AB46, UCDP!AB46, "0.0")</f>
        <v>0.0</v>
      </c>
      <c r="E46" s="176">
        <f>IF(ISNUMBER('1-3'!L46), '1-3'!L46, IF(ISNUMBER('1-3'!M46), '1-3'!M46, IF(ISNUMBER('1-3'!P46), '1-3'!P46, IF(ISNUMBER('1-3'!Q46), '1-3'!Q46, "XXX"))))</f>
        <v>100.16666666666667</v>
      </c>
      <c r="F46" s="176">
        <f>IF(ISNUMBER('1-4'!AR46),'1-4'!AR46, IF(ISNUMBER('1-4'!AS46),'1-4'!AS46, IF(ISNUMBER('1-4'!AT46),'1-4'!AT46, IF(ISNUMBER('1-4'!AU46),'1-4'!AU46, IF(ISNUMBER('1-4'!AV46),'1-4'!AV46, "XXX")))))</f>
        <v>1</v>
      </c>
      <c r="G46" s="176">
        <f>IF(ISNUMBER('1-5'!K45),'1-5'!K45, "XXX")</f>
        <v>1.8</v>
      </c>
      <c r="H46" s="176">
        <f>IF(ISNUMBER('2-1-1'!K46), '2-1-1'!K46, IF(ISNUMBER('2-1-1'!L46), '2-1-1'!L46, IF(ISNUMBER('2-1-1'!M46), '2-1-1'!M46, "XXX")))</f>
        <v>0.71142857142857141</v>
      </c>
      <c r="I46" s="176">
        <f>IF(ISNUMBER('2-1-2'!F45),'2-1-2'!F45, "XXX")</f>
        <v>0.73294999999999999</v>
      </c>
      <c r="J46" s="176">
        <f>IF(ISNUMBER('2-2-1'!AF46),'2-2-1'!AF46,IF(ISNUMBER('2-2-1'!AG46),'2-2-1'!AG46,IF(ISNUMBER('2-2-1'!AE46),'2-2-1'!AE46,IF(ISNUMBER('2-2-1'!AH46),'2-2-1'!AH46,IF(ISNUMBER('2-2-1'!AD46),'2-2-1'!AD46,IF(ISNUMBER('2-2-1'!AI46),'2-2-1'!AI46,IF(ISNUMBER('2-2-1'!AC46),'2-2-1'!AC46,IF(ISNUMBER('2-2-1'!AJ46),'2-2-1'!AJ46,IF(ISNUMBER('2-2-1'!AB46),'2-2-1'!AB46,IF(ISNUMBER('2-2-1'!AA46),'2-2-1'!AA46,IF(ISNUMBER('2-2-1'!Z46),'2-2-1'!Z46,"XXX")))))))))))</f>
        <v>2.5412600000000003</v>
      </c>
      <c r="K46" s="176">
        <f>IF(ISNUMBER('2-2-2'!K46),'2-2-2'!K46,IF(ISNUMBER('2-2-2'!L46),'2-2-2'!L46,IF(ISNUMBER('2-2-2'!J46),'2-2-2'!J46,IF(ISNUMBER('2-2-2'!M46),'2-2-2'!M46,"XXX"))))</f>
        <v>0.81142857142857139</v>
      </c>
      <c r="L46" s="176">
        <f>IF(ISNUMBER('2-3-1'!S46), '2-3-1'!S46, IF(ISNUMBER('2-3-1'!T46), '2-3-1'!T46, IF(ISNUMBER('2-3-1'!R46), '2-3-1'!R46, IF(ISNUMBER('2-3-1'!U46), '2-3-1'!U46, IF(ISNUMBER('2-3-1'!Q46), '2-3-1'!Q46, IF(ISNUMBER('2-3-1'!V46), '2-3-1'!V46, IF(ISNUMBER('2-3-1'!P46), '2-3-1'!P46, "XXX")))))))</f>
        <v>4.8501038599999999</v>
      </c>
      <c r="M46" s="176">
        <f>IF(ISNUMBER('2-3-2'!S46), '2-3-2'!S46, IF(ISNUMBER('2-3-2'!T46), '2-3-2'!T46, IF(ISNUMBER('2-3-2'!R46), '2-3-2'!R46, IF(ISNUMBER('2-3-2'!U46), '2-3-2'!U46, IF(ISNUMBER('2-3-2'!Q46), '2-3-2'!Q46, IF(ISNUMBER('2-3-2'!V46), '2-3-2'!V46, IF(ISNUMBER('2-3-2'!P46), '2-3-2'!P46, "XXX")))))))</f>
        <v>22.728883740000001</v>
      </c>
      <c r="N46" s="176">
        <f>IF(ISNUMBER('2-4-1'!Y46),'2-4-1'!Y46,IF(ISNUMBER('2-4-1'!X46),'2-4-1'!X46,IF(ISNUMBER('2-4-1'!Z46),'2-4-1'!Z46,IF(ISNUMBER('2-4-1'!W46),'2-4-1'!W46,IF(ISNUMBER('2-4-1'!V46),'2-4-1'!V46,'2019'!N46)))))</f>
        <v>17.036999999999999</v>
      </c>
      <c r="O46" s="176">
        <f>IF(ISNUMBER('2-4-2'!G46), '2-4-2'!G46, IF(ISNUMBER('2-4-2'!H46), '2-4-2'!H46, IF(ISNUMBER('2-4-2'!F46), '2-4-2'!F46, IF(ISNUMBER('2-4-2'!I46), '2-4-2'!I46, IF(ISNUMBER('2-4-2'!E46), '2-4-2'!E46, IF(ISNUMBER('2-4-2'!J46), '2-4-2'!J46, IF(ISNUMBER('2-4-2'!D46), '2-4-2'!D46, IF(ISNUMBER('2-4-2'!K46), '2-4-2'!K46, IF(ISNUMBER('2-4-2'!C46), '2-4-2'!C46, IF(ISNUMBER('2-4-2'!L46), '2-4-2'!L46, IF(ISNUMBER('2-4-2'!M46), '2-4-2'!M46,"XXX")))))))))))</f>
        <v>100</v>
      </c>
      <c r="P46" s="176">
        <f>IF(ISNUMBER('2-5-1'!H278), '2-5-1'!H278, "XXX")</f>
        <v>0.62287850379943843</v>
      </c>
      <c r="Q46" s="176">
        <f>IF(ISNUMBER('2-5-2'!D46), '2-5-2'!D46, IF(ISNUMBER('2-5-2'!E46), '2-5-2'!E46, IF(ISNUMBER('2-5-2'!F46), '2-5-2'!F46, IF(ISNUMBER('2-5-2'!G46), '2-5-2'!G46, IF(ISNUMBER('2-5-2'!H46), '2-5-2'!H46, IF(ISNUMBER('2-5-2'!I46), '2-5-2'!I46, IF(ISNUMBER('2-5-2'!J46), '2-5-2'!J46, "XXX")))))))</f>
        <v>91.7</v>
      </c>
      <c r="R46" s="176">
        <f>IF(ISNUMBER('2-6-1'!G46), '2-6-1'!G46, IF(ISNUMBER('2-6-1'!H46), '2-6-1'!H46, IF(ISNUMBER('2-6-1'!F46), '2-6-1'!F46, IF(ISNUMBER('2-6-1'!I46), '2-6-1'!I46, IF(ISNUMBER('2-6-1'!E46), '2-6-1'!E46, IF(ISNUMBER('2-6-1'!J46), '2-6-1'!J46, IF(ISNUMBER('2-6-1'!D46), '2-6-1'!D46, IF(ISNUMBER('2-6-1'!K46), '2-6-1'!K46, IF(ISNUMBER('2-6-1'!L46), '2-6-1'!L46, "XXX")))))))))</f>
        <v>90.432649999999995</v>
      </c>
      <c r="S46" s="176">
        <f>IF(ISNUMBER('2-6-2'!H46), '2-6-2'!H46, IF(ISNUMBER('2-6-2'!I46), '2-6-2'!I46, IF(ISNUMBER('2-6-2'!G46), '2-6-2'!G46, IF(ISNUMBER('2-6-2'!J46), '2-6-2'!J46, IF(ISNUMBER('2-6-2'!F46), '2-6-2'!F46, IF(ISNUMBER('2-6-2'!K46), '2-6-2'!K46, IF(ISNUMBER('2-6-2'!E46), '2-6-2'!E46, IF(ISNUMBER('2-6-2'!L46), '2-6-2'!L46, IF(ISNUMBER('2-6-2'!D46), '2-6-2'!D46, IF(ISNUMBER('2-6-2'!M46), '2-6-2'!M46, "XXX"))))))))))</f>
        <v>0</v>
      </c>
      <c r="T46" s="176">
        <f>IF(ISNUMBER('2-7-1'!K46), '2-7-1'!K46, IF(ISNUMBER('2-7-1'!L46), '2-7-1'!L46, IF(ISNUMBER('2-7-1'!J46), '2-7-1'!J46, IF(ISNUMBER('2-7-1'!M46), '2-7-1'!M46, "XXX"))))</f>
        <v>0.78714285714285714</v>
      </c>
      <c r="U46" s="176">
        <f>IF(ISNUMBER('2-7-2'!K46), '2-7-2'!K46, IF(ISNUMBER('2-7-2'!L46), '2-7-2'!L46, IF(ISNUMBER('2-7-2'!J46), '2-7-2'!J46, IF(ISNUMBER('2-7-2'!M46), '2-7-2'!M46, "XXX"))))</f>
        <v>0.70714285714285707</v>
      </c>
      <c r="V46" s="176">
        <f>IF(ISNUMBER('2-8-1'!K46), '2-8-1'!K46, IF(ISNUMBER('2-8-1'!L46), '2-8-1'!L46, IF(ISNUMBER('2-8-1'!J46), '2-8-1'!J46, IF(ISNUMBER('2-8-1'!M46), '2-8-1'!M46, "XXX"))))</f>
        <v>0.72714285714285709</v>
      </c>
      <c r="W46" s="176">
        <f>IF(ISNUMBER('2-8-2'!K46), '2-8-2'!K46, IF(ISNUMBER('2-8-2'!L46), '2-8-2'!L46, IF(ISNUMBER('2-8-2'!J46), '2-8-2'!J46, IF(ISNUMBER('2-8-2'!M46), '2-8-2'!M46, "XXX"))))</f>
        <v>0.63857142857142857</v>
      </c>
      <c r="X46" s="176">
        <f>IF(ISNUMBER('3-1'!L45), '3-1'!L45, "XXX")</f>
        <v>0.90200000000000002</v>
      </c>
      <c r="Y46" s="223">
        <f>'3-2'!T45</f>
        <v>1.2345364089999999</v>
      </c>
    </row>
    <row r="47" spans="1:25" ht="15" x14ac:dyDescent="0.25">
      <c r="A47" s="19" t="s">
        <v>56</v>
      </c>
      <c r="B47" s="166" t="s">
        <v>56</v>
      </c>
      <c r="C47" s="175" t="str">
        <f>IF(ISNUMBER('1-1'!K47),'1-1'!K47, "XXX")</f>
        <v>XXX</v>
      </c>
      <c r="D47" s="175" t="str">
        <f>IF(UCDP!AB47, UCDP!AB47, "0.0")</f>
        <v>0.0</v>
      </c>
      <c r="E47" s="177">
        <f>AVERAGE('1-3'!K47,'1-3'!M47)</f>
        <v>88.416666666666657</v>
      </c>
      <c r="F47" s="176">
        <f>IF(ISNUMBER('1-4'!AR47),'1-4'!AR47, IF(ISNUMBER('1-4'!AS47),'1-4'!AS47, IF(ISNUMBER('1-4'!AT47),'1-4'!AT47, IF(ISNUMBER('1-4'!AU47),'1-4'!AU47, IF(ISNUMBER('1-4'!AV47),'1-4'!AV47, "XXX")))))</f>
        <v>2</v>
      </c>
      <c r="G47" s="176" t="str">
        <f>IF(ISNUMBER('1-5'!K46),'1-5'!K46, "XXX")</f>
        <v>XXX</v>
      </c>
      <c r="H47" s="177">
        <f>AVERAGE('2-1-1'!J47, '2-1-1'!L47)</f>
        <v>0.45</v>
      </c>
      <c r="I47" s="176">
        <f>IF(ISNUMBER('2-1-2'!F46),'2-1-2'!F46, "XXX")</f>
        <v>0.16012000000000001</v>
      </c>
      <c r="J47" s="176">
        <f>IF(ISNUMBER('2-2-1'!AF47),'2-2-1'!AF47,IF(ISNUMBER('2-2-1'!AG47),'2-2-1'!AG47,IF(ISNUMBER('2-2-1'!AE47),'2-2-1'!AE47,IF(ISNUMBER('2-2-1'!AH47),'2-2-1'!AH47,IF(ISNUMBER('2-2-1'!AD47),'2-2-1'!AD47,IF(ISNUMBER('2-2-1'!AI47),'2-2-1'!AI47,IF(ISNUMBER('2-2-1'!AC47),'2-2-1'!AC47,IF(ISNUMBER('2-2-1'!AJ47),'2-2-1'!AJ47,IF(ISNUMBER('2-2-1'!AB47),'2-2-1'!AB47,IF(ISNUMBER('2-2-1'!AA47),'2-2-1'!AA47,IF(ISNUMBER('2-2-1'!Z47),'2-2-1'!Z47,"XXX")))))))))))</f>
        <v>5.99857</v>
      </c>
      <c r="K47" s="176">
        <f>IF(ISNUMBER('2-2-2'!K47),'2-2-2'!K47,IF(ISNUMBER('2-2-2'!L47),'2-2-2'!L47,IF(ISNUMBER('2-2-2'!J47),'2-2-2'!J47,IF(ISNUMBER('2-2-2'!M47),'2-2-2'!M47,"XXX"))))</f>
        <v>0.56857142857142862</v>
      </c>
      <c r="L47" s="176">
        <f>IF(ISNUMBER('2-3-1'!S47), '2-3-1'!S47, IF(ISNUMBER('2-3-1'!T47), '2-3-1'!T47, IF(ISNUMBER('2-3-1'!R47), '2-3-1'!R47, IF(ISNUMBER('2-3-1'!U47), '2-3-1'!U47, IF(ISNUMBER('2-3-1'!Q47), '2-3-1'!Q47, IF(ISNUMBER('2-3-1'!V47), '2-3-1'!V47, IF(ISNUMBER('2-3-1'!P47), '2-3-1'!P47, "XXX")))))))</f>
        <v>2.8459830300000002</v>
      </c>
      <c r="M47" s="176">
        <f>IF(ISNUMBER('2-3-2'!S47), '2-3-2'!S47, IF(ISNUMBER('2-3-2'!T47), '2-3-2'!T47, IF(ISNUMBER('2-3-2'!R47), '2-3-2'!R47, IF(ISNUMBER('2-3-2'!U47), '2-3-2'!U47, IF(ISNUMBER('2-3-2'!Q47), '2-3-2'!Q47, IF(ISNUMBER('2-3-2'!V47), '2-3-2'!V47, IF(ISNUMBER('2-3-2'!P47), '2-3-2'!P47, "XXX")))))))</f>
        <v>10.585162159999999</v>
      </c>
      <c r="N47" s="176" t="str">
        <f>IF(ISNUMBER('2-4-1'!Y47),'2-4-1'!Y47,IF(ISNUMBER('2-4-1'!X47),'2-4-1'!X47,IF(ISNUMBER('2-4-1'!Z47),'2-4-1'!Z47,IF(ISNUMBER('2-4-1'!W47),'2-4-1'!W47,IF(ISNUMBER('2-4-1'!V47),'2-4-1'!V47,'2019'!N47)))))</f>
        <v>XXX</v>
      </c>
      <c r="O47" s="176">
        <f>IF(ISNUMBER('2-4-2'!G47), '2-4-2'!G47, IF(ISNUMBER('2-4-2'!H47), '2-4-2'!H47, IF(ISNUMBER('2-4-2'!F47), '2-4-2'!F47, IF(ISNUMBER('2-4-2'!I47), '2-4-2'!I47, IF(ISNUMBER('2-4-2'!E47), '2-4-2'!E47, IF(ISNUMBER('2-4-2'!J47), '2-4-2'!J47, IF(ISNUMBER('2-4-2'!D47), '2-4-2'!D47, IF(ISNUMBER('2-4-2'!K47), '2-4-2'!K47, IF(ISNUMBER('2-4-2'!C47), '2-4-2'!C47, IF(ISNUMBER('2-4-2'!L47), '2-4-2'!L47, IF(ISNUMBER('2-4-2'!M47), '2-4-2'!M47,"XXX")))))))))))</f>
        <v>100</v>
      </c>
      <c r="P47" s="176">
        <f>IF(ISNUMBER('2-5-1'!H279), '2-5-1'!H279, "XXX")</f>
        <v>0.30091000000000001</v>
      </c>
      <c r="Q47" s="176">
        <f>IF(ISNUMBER('2-5-2'!D47), '2-5-2'!D47, IF(ISNUMBER('2-5-2'!E47), '2-5-2'!E47, IF(ISNUMBER('2-5-2'!F47), '2-5-2'!F47, IF(ISNUMBER('2-5-2'!G47), '2-5-2'!G47, IF(ISNUMBER('2-5-2'!H47), '2-5-2'!H47, IF(ISNUMBER('2-5-2'!I47), '2-5-2'!I47, IF(ISNUMBER('2-5-2'!J47), '2-5-2'!J47, "XXX")))))))</f>
        <v>20.2</v>
      </c>
      <c r="R47" s="176">
        <f>IF(ISNUMBER('2-6-1'!G47), '2-6-1'!G47, IF(ISNUMBER('2-6-1'!H47), '2-6-1'!H47, IF(ISNUMBER('2-6-1'!F47), '2-6-1'!F47, IF(ISNUMBER('2-6-1'!I47), '2-6-1'!I47, IF(ISNUMBER('2-6-1'!E47), '2-6-1'!E47, IF(ISNUMBER('2-6-1'!J47), '2-6-1'!J47, IF(ISNUMBER('2-6-1'!D47), '2-6-1'!D47, IF(ISNUMBER('2-6-1'!K47), '2-6-1'!K47, IF(ISNUMBER('2-6-1'!L47), '2-6-1'!L47, "XXX")))))))))</f>
        <v>64.726929999999996</v>
      </c>
      <c r="S47" s="176">
        <f>IF(ISNUMBER('2-6-2'!H47), '2-6-2'!H47, IF(ISNUMBER('2-6-2'!I47), '2-6-2'!I47, IF(ISNUMBER('2-6-2'!G47), '2-6-2'!G47, IF(ISNUMBER('2-6-2'!J47), '2-6-2'!J47, IF(ISNUMBER('2-6-2'!F47), '2-6-2'!F47, IF(ISNUMBER('2-6-2'!K47), '2-6-2'!K47, IF(ISNUMBER('2-6-2'!E47), '2-6-2'!E47, IF(ISNUMBER('2-6-2'!L47), '2-6-2'!L47, IF(ISNUMBER('2-6-2'!D47), '2-6-2'!D47, IF(ISNUMBER('2-6-2'!M47), '2-6-2'!M47, "XXX"))))))))))</f>
        <v>22.54</v>
      </c>
      <c r="T47" s="176">
        <f>IF(ISNUMBER('2-7-1'!K47), '2-7-1'!K47, IF(ISNUMBER('2-7-1'!L47), '2-7-1'!L47, IF(ISNUMBER('2-7-1'!J47), '2-7-1'!J47, IF(ISNUMBER('2-7-1'!M47), '2-7-1'!M47, "XXX"))))</f>
        <v>0.51142857142857145</v>
      </c>
      <c r="U47" s="176">
        <f>IF(ISNUMBER('2-7-2'!K47), '2-7-2'!K47, IF(ISNUMBER('2-7-2'!L47), '2-7-2'!L47, IF(ISNUMBER('2-7-2'!J47), '2-7-2'!J47, IF(ISNUMBER('2-7-2'!M47), '2-7-2'!M47, "XXX"))))</f>
        <v>0.51500000000000001</v>
      </c>
      <c r="V47" s="176">
        <f>IF(ISNUMBER('2-8-1'!K47), '2-8-1'!K47, IF(ISNUMBER('2-8-1'!L47), '2-8-1'!L47, IF(ISNUMBER('2-8-1'!J47), '2-8-1'!J47, IF(ISNUMBER('2-8-1'!M47), '2-8-1'!M47, "XXX"))))</f>
        <v>0.58571428571428563</v>
      </c>
      <c r="W47" s="176">
        <f>IF(ISNUMBER('2-8-2'!K47), '2-8-2'!K47, IF(ISNUMBER('2-8-2'!L47), '2-8-2'!L47, IF(ISNUMBER('2-8-2'!J47), '2-8-2'!J47, IF(ISNUMBER('2-8-2'!M47), '2-8-2'!M47, "XXX"))))</f>
        <v>0.4642857142857143</v>
      </c>
      <c r="X47" s="176">
        <f>IF(ISNUMBER('3-1'!L46), '3-1'!L46, "XXX")</f>
        <v>0.13200000000000001</v>
      </c>
      <c r="Y47" s="223">
        <f>'3-2'!T46</f>
        <v>-1.357553601</v>
      </c>
    </row>
    <row r="48" spans="1:25" ht="15" x14ac:dyDescent="0.25">
      <c r="A48" s="19" t="s">
        <v>57</v>
      </c>
      <c r="B48" s="166" t="s">
        <v>57</v>
      </c>
      <c r="C48" s="175">
        <f>IF(ISNUMBER('1-1'!K48),'1-1'!K48, "XXX")</f>
        <v>8.1999999999999993</v>
      </c>
      <c r="D48" s="175">
        <f>IF(UCDP!AB48, UCDP!AB48, "0.0")</f>
        <v>3.1259694187648927E-3</v>
      </c>
      <c r="E48" s="176">
        <f>IF(ISNUMBER('1-3'!L48), '1-3'!L48, IF(ISNUMBER('1-3'!M48), '1-3'!M48, IF(ISNUMBER('1-3'!P48), '1-3'!P48, IF(ISNUMBER('1-3'!Q48), '1-3'!Q48, "XXX"))))</f>
        <v>68.500000000000014</v>
      </c>
      <c r="F48" s="176">
        <f>IF(ISNUMBER('1-4'!AR48),'1-4'!AR48, IF(ISNUMBER('1-4'!AS48),'1-4'!AS48, IF(ISNUMBER('1-4'!AT48),'1-4'!AT48, IF(ISNUMBER('1-4'!AU48),'1-4'!AU48, IF(ISNUMBER('1-4'!AV48),'1-4'!AV48, "XXX")))))</f>
        <v>4</v>
      </c>
      <c r="G48" s="176">
        <f>IF(ISNUMBER('1-5'!K47),'1-5'!K47, "XXX")</f>
        <v>8.5</v>
      </c>
      <c r="H48" s="176">
        <f>IF(ISNUMBER('2-1-1'!K48), '2-1-1'!K48, IF(ISNUMBER('2-1-1'!L48), '2-1-1'!L48, IF(ISNUMBER('2-1-1'!M48), '2-1-1'!M48, "XXX")))</f>
        <v>0.39571428571428569</v>
      </c>
      <c r="I48" s="176">
        <f>IF(ISNUMBER('2-1-2'!F47),'2-1-2'!F47, "XXX")</f>
        <v>4.9500000000000002E-2</v>
      </c>
      <c r="J48" s="176">
        <f>IF(ISNUMBER('2-2-1'!AF48),'2-2-1'!AF48,IF(ISNUMBER('2-2-1'!AG48),'2-2-1'!AG48,IF(ISNUMBER('2-2-1'!AE48),'2-2-1'!AE48,IF(ISNUMBER('2-2-1'!AH48),'2-2-1'!AH48,IF(ISNUMBER('2-2-1'!AD48),'2-2-1'!AD48,IF(ISNUMBER('2-2-1'!AI48),'2-2-1'!AI48,IF(ISNUMBER('2-2-1'!AC48),'2-2-1'!AC48,IF(ISNUMBER('2-2-1'!AJ48),'2-2-1'!AJ48,IF(ISNUMBER('2-2-1'!AB48),'2-2-1'!AB48,IF(ISNUMBER('2-2-1'!AA48),'2-2-1'!AA48,IF(ISNUMBER('2-2-1'!Z48),'2-2-1'!Z48,"XXX")))))))))))</f>
        <v>2.1600999999999999</v>
      </c>
      <c r="K48" s="176">
        <f>IF(ISNUMBER('2-2-2'!K48),'2-2-2'!K48,IF(ISNUMBER('2-2-2'!L48),'2-2-2'!L48,IF(ISNUMBER('2-2-2'!J48),'2-2-2'!J48,IF(ISNUMBER('2-2-2'!M48),'2-2-2'!M48,"XXX"))))</f>
        <v>0.44714285714285712</v>
      </c>
      <c r="L48" s="176">
        <f>IF(ISNUMBER('2-3-1'!S48), '2-3-1'!S48, IF(ISNUMBER('2-3-1'!T48), '2-3-1'!T48, IF(ISNUMBER('2-3-1'!R48), '2-3-1'!R48, IF(ISNUMBER('2-3-1'!U48), '2-3-1'!U48, IF(ISNUMBER('2-3-1'!Q48), '2-3-1'!Q48, IF(ISNUMBER('2-3-1'!V48), '2-3-1'!V48, IF(ISNUMBER('2-3-1'!P48), '2-3-1'!P48, "XXX")))))))</f>
        <v>0.90002780999999998</v>
      </c>
      <c r="M48" s="176">
        <f>IF(ISNUMBER('2-3-2'!S48), '2-3-2'!S48, IF(ISNUMBER('2-3-2'!T48), '2-3-2'!T48, IF(ISNUMBER('2-3-2'!R48), '2-3-2'!R48, IF(ISNUMBER('2-3-2'!U48), '2-3-2'!U48, IF(ISNUMBER('2-3-2'!Q48), '2-3-2'!Q48, IF(ISNUMBER('2-3-2'!V48), '2-3-2'!V48, IF(ISNUMBER('2-3-2'!P48), '2-3-2'!P48, "XXX")))))))</f>
        <v>35.43159103</v>
      </c>
      <c r="N48" s="176">
        <f>IF(ISNUMBER('2-4-1'!Y48),'2-4-1'!Y48,IF(ISNUMBER('2-4-1'!X48),'2-4-1'!X48,IF(ISNUMBER('2-4-1'!Z48),'2-4-1'!Z48,IF(ISNUMBER('2-4-1'!W48),'2-4-1'!W48,IF(ISNUMBER('2-4-1'!V48),'2-4-1'!V48,'2019'!N48)))))</f>
        <v>0.7</v>
      </c>
      <c r="O48" s="176">
        <f>IF(ISNUMBER('2-4-2'!G48), '2-4-2'!G48, IF(ISNUMBER('2-4-2'!H48), '2-4-2'!H48, IF(ISNUMBER('2-4-2'!F48), '2-4-2'!F48, IF(ISNUMBER('2-4-2'!I48), '2-4-2'!I48, IF(ISNUMBER('2-4-2'!E48), '2-4-2'!E48, IF(ISNUMBER('2-4-2'!J48), '2-4-2'!J48, IF(ISNUMBER('2-4-2'!D48), '2-4-2'!D48, IF(ISNUMBER('2-4-2'!K48), '2-4-2'!K48, IF(ISNUMBER('2-4-2'!C48), '2-4-2'!C48, IF(ISNUMBER('2-4-2'!L48), '2-4-2'!L48, IF(ISNUMBER('2-4-2'!M48), '2-4-2'!M48,"XXX")))))))))))</f>
        <v>15.3</v>
      </c>
      <c r="P48" s="176">
        <f>IF(ISNUMBER('2-5-1'!H280), '2-5-1'!H280, "XXX")</f>
        <v>0.20459775924682616</v>
      </c>
      <c r="Q48" s="176">
        <f>IF(ISNUMBER('2-5-2'!D48), '2-5-2'!D48, IF(ISNUMBER('2-5-2'!E48), '2-5-2'!E48, IF(ISNUMBER('2-5-2'!F48), '2-5-2'!F48, IF(ISNUMBER('2-5-2'!G48), '2-5-2'!G48, IF(ISNUMBER('2-5-2'!H48), '2-5-2'!H48, IF(ISNUMBER('2-5-2'!I48), '2-5-2'!I48, IF(ISNUMBER('2-5-2'!J48), '2-5-2'!J48, "XXX")))))))</f>
        <v>8</v>
      </c>
      <c r="R48" s="176">
        <f>IF(ISNUMBER('2-6-1'!G48), '2-6-1'!G48, IF(ISNUMBER('2-6-1'!H48), '2-6-1'!H48, IF(ISNUMBER('2-6-1'!F48), '2-6-1'!F48, IF(ISNUMBER('2-6-1'!I48), '2-6-1'!I48, IF(ISNUMBER('2-6-1'!E48), '2-6-1'!E48, IF(ISNUMBER('2-6-1'!J48), '2-6-1'!J48, IF(ISNUMBER('2-6-1'!D48), '2-6-1'!D48, IF(ISNUMBER('2-6-1'!K48), '2-6-1'!K48, IF(ISNUMBER('2-6-1'!L48), '2-6-1'!L48, "XXX")))))))))</f>
        <v>13.42582</v>
      </c>
      <c r="S48" s="176">
        <f>IF(ISNUMBER('2-6-2'!H48), '2-6-2'!H48, IF(ISNUMBER('2-6-2'!I48), '2-6-2'!I48, IF(ISNUMBER('2-6-2'!G48), '2-6-2'!G48, IF(ISNUMBER('2-6-2'!J48), '2-6-2'!J48, IF(ISNUMBER('2-6-2'!F48), '2-6-2'!F48, IF(ISNUMBER('2-6-2'!K48), '2-6-2'!K48, IF(ISNUMBER('2-6-2'!E48), '2-6-2'!E48, IF(ISNUMBER('2-6-2'!L48), '2-6-2'!L48, IF(ISNUMBER('2-6-2'!D48), '2-6-2'!D48, IF(ISNUMBER('2-6-2'!M48), '2-6-2'!M48, "XXX"))))))))))</f>
        <v>28.08</v>
      </c>
      <c r="T48" s="176">
        <f>IF(ISNUMBER('2-7-1'!K48), '2-7-1'!K48, IF(ISNUMBER('2-7-1'!L48), '2-7-1'!L48, IF(ISNUMBER('2-7-1'!J48), '2-7-1'!J48, IF(ISNUMBER('2-7-1'!M48), '2-7-1'!M48, "XXX"))))</f>
        <v>0.56285714285714283</v>
      </c>
      <c r="U48" s="176">
        <f>IF(ISNUMBER('2-7-2'!K48), '2-7-2'!K48, IF(ISNUMBER('2-7-2'!L48), '2-7-2'!L48, IF(ISNUMBER('2-7-2'!J48), '2-7-2'!J48, IF(ISNUMBER('2-7-2'!M48), '2-7-2'!M48, "XXX"))))</f>
        <v>0.54571428571428571</v>
      </c>
      <c r="V48" s="176">
        <f>IF(ISNUMBER('2-8-1'!K48), '2-8-1'!K48, IF(ISNUMBER('2-8-1'!L48), '2-8-1'!L48, IF(ISNUMBER('2-8-1'!J48), '2-8-1'!J48, IF(ISNUMBER('2-8-1'!M48), '2-8-1'!M48, "XXX"))))</f>
        <v>0.62428571428571433</v>
      </c>
      <c r="W48" s="176">
        <f>IF(ISNUMBER('2-8-2'!K48), '2-8-2'!K48, IF(ISNUMBER('2-8-2'!L48), '2-8-2'!L48, IF(ISNUMBER('2-8-2'!J48), '2-8-2'!J48, IF(ISNUMBER('2-8-2'!M48), '2-8-2'!M48, "XXX"))))</f>
        <v>0.52571428571428569</v>
      </c>
      <c r="X48" s="176">
        <f>IF(ISNUMBER('3-1'!L47), '3-1'!L47, "XXX")</f>
        <v>0.22500000000000001</v>
      </c>
      <c r="Y48" s="223">
        <f>'3-2'!T47</f>
        <v>-1.327740908</v>
      </c>
    </row>
    <row r="49" spans="1:25" ht="15" x14ac:dyDescent="0.25">
      <c r="A49" s="19" t="s">
        <v>58</v>
      </c>
      <c r="B49" s="166" t="s">
        <v>58</v>
      </c>
      <c r="C49" s="175">
        <f>IF(ISNUMBER('1-1'!K49),'1-1'!K49, "XXX")</f>
        <v>7.4</v>
      </c>
      <c r="D49" s="175" t="str">
        <f>IF(UCDP!AB49, UCDP!AB49, "0.0")</f>
        <v>0.0</v>
      </c>
      <c r="E49" s="176" t="str">
        <f>IF(ISNUMBER('1-3'!L49), '1-3'!L49, IF(ISNUMBER('1-3'!M49), '1-3'!M49, IF(ISNUMBER('1-3'!P49), '1-3'!P49, IF(ISNUMBER('1-3'!Q49), '1-3'!Q49, "XXX"))))</f>
        <v>XXX</v>
      </c>
      <c r="F49" s="176">
        <f>IF(ISNUMBER('1-4'!AR49),'1-4'!AR49, IF(ISNUMBER('1-4'!AS49),'1-4'!AS49, IF(ISNUMBER('1-4'!AT49),'1-4'!AT49, IF(ISNUMBER('1-4'!AU49),'1-4'!AU49, IF(ISNUMBER('1-4'!AV49),'1-4'!AV49, "XXX")))))</f>
        <v>1</v>
      </c>
      <c r="G49" s="176">
        <f>IF(ISNUMBER('1-5'!K48),'1-5'!K48, "XXX")</f>
        <v>6.6</v>
      </c>
      <c r="H49" s="176" t="str">
        <f>IF(ISNUMBER('2-1-1'!K49), '2-1-1'!K49, IF(ISNUMBER('2-1-1'!L49), '2-1-1'!L49, IF(ISNUMBER('2-1-1'!M49), '2-1-1'!M49, "XXX")))</f>
        <v>XXX</v>
      </c>
      <c r="I49" s="176">
        <f>IF(ISNUMBER('2-1-2'!F48),'2-1-2'!F48, "XXX")</f>
        <v>0.33262000000000003</v>
      </c>
      <c r="J49" s="176">
        <f>IF(ISNUMBER('2-2-1'!AF49),'2-2-1'!AF49,IF(ISNUMBER('2-2-1'!AG49),'2-2-1'!AG49,IF(ISNUMBER('2-2-1'!AE49),'2-2-1'!AE49,IF(ISNUMBER('2-2-1'!AH49),'2-2-1'!AH49,IF(ISNUMBER('2-2-1'!AD49),'2-2-1'!AD49,IF(ISNUMBER('2-2-1'!AI49),'2-2-1'!AI49,IF(ISNUMBER('2-2-1'!AC49),'2-2-1'!AC49,IF(ISNUMBER('2-2-1'!AJ49),'2-2-1'!AJ49,IF(ISNUMBER('2-2-1'!AB49),'2-2-1'!AB49,IF(ISNUMBER('2-2-1'!AA49),'2-2-1'!AA49,IF(ISNUMBER('2-2-1'!Z49),'2-2-1'!Z49,"XXX")))))))))))</f>
        <v>2.5187599999999999</v>
      </c>
      <c r="K49" s="176" t="str">
        <f>IF(ISNUMBER('2-2-2'!K49),'2-2-2'!K49,IF(ISNUMBER('2-2-2'!L49),'2-2-2'!L49,IF(ISNUMBER('2-2-2'!J49),'2-2-2'!J49,IF(ISNUMBER('2-2-2'!M49),'2-2-2'!M49,"XXX"))))</f>
        <v>XXX</v>
      </c>
      <c r="L49" s="176">
        <f>IF(ISNUMBER('2-3-1'!S49), '2-3-1'!S49, IF(ISNUMBER('2-3-1'!T49), '2-3-1'!T49, IF(ISNUMBER('2-3-1'!R49), '2-3-1'!R49, IF(ISNUMBER('2-3-1'!U49), '2-3-1'!U49, IF(ISNUMBER('2-3-1'!Q49), '2-3-1'!Q49, IF(ISNUMBER('2-3-1'!V49), '2-3-1'!V49, IF(ISNUMBER('2-3-1'!P49), '2-3-1'!P49, "XXX")))))))</f>
        <v>2.0958652500000001</v>
      </c>
      <c r="M49" s="176">
        <f>IF(ISNUMBER('2-3-2'!S49), '2-3-2'!S49, IF(ISNUMBER('2-3-2'!T49), '2-3-2'!T49, IF(ISNUMBER('2-3-2'!R49), '2-3-2'!R49, IF(ISNUMBER('2-3-2'!U49), '2-3-2'!U49, IF(ISNUMBER('2-3-2'!Q49), '2-3-2'!Q49, IF(ISNUMBER('2-3-2'!V49), '2-3-2'!V49, IF(ISNUMBER('2-3-2'!P49), '2-3-2'!P49, "XXX")))))))</f>
        <v>20.638284680000002</v>
      </c>
      <c r="N49" s="176">
        <f>IF(ISNUMBER('2-4-1'!Y49),'2-4-1'!Y49,IF(ISNUMBER('2-4-1'!X49),'2-4-1'!X49,IF(ISNUMBER('2-4-1'!Z49),'2-4-1'!Z49,IF(ISNUMBER('2-4-1'!W49),'2-4-1'!W49,IF(ISNUMBER('2-4-1'!V49),'2-4-1'!V49,'2019'!N49)))))</f>
        <v>3.3932081100000007</v>
      </c>
      <c r="O49" s="176">
        <f>IF(ISNUMBER('2-4-2'!G49), '2-4-2'!G49, IF(ISNUMBER('2-4-2'!H49), '2-4-2'!H49, IF(ISNUMBER('2-4-2'!F49), '2-4-2'!F49, IF(ISNUMBER('2-4-2'!I49), '2-4-2'!I49, IF(ISNUMBER('2-4-2'!E49), '2-4-2'!E49, IF(ISNUMBER('2-4-2'!J49), '2-4-2'!J49, IF(ISNUMBER('2-4-2'!D49), '2-4-2'!D49, IF(ISNUMBER('2-4-2'!K49), '2-4-2'!K49, IF(ISNUMBER('2-4-2'!C49), '2-4-2'!C49, IF(ISNUMBER('2-4-2'!L49), '2-4-2'!L49, IF(ISNUMBER('2-4-2'!M49), '2-4-2'!M49,"XXX")))))))))))</f>
        <v>10.6</v>
      </c>
      <c r="P49" s="176">
        <f>IF(ISNUMBER('2-5-1'!H281), '2-5-1'!H281, "XXX")</f>
        <v>0.14481496810913086</v>
      </c>
      <c r="Q49" s="176">
        <f>IF(ISNUMBER('2-5-2'!D49), '2-5-2'!D49, IF(ISNUMBER('2-5-2'!E49), '2-5-2'!E49, IF(ISNUMBER('2-5-2'!F49), '2-5-2'!F49, IF(ISNUMBER('2-5-2'!G49), '2-5-2'!G49, IF(ISNUMBER('2-5-2'!H49), '2-5-2'!H49, IF(ISNUMBER('2-5-2'!I49), '2-5-2'!I49, IF(ISNUMBER('2-5-2'!J49), '2-5-2'!J49, "XXX")))))))</f>
        <v>25</v>
      </c>
      <c r="R49" s="176">
        <f>IF(ISNUMBER('2-6-1'!G49), '2-6-1'!G49, IF(ISNUMBER('2-6-1'!H49), '2-6-1'!H49, IF(ISNUMBER('2-6-1'!F49), '2-6-1'!F49, IF(ISNUMBER('2-6-1'!I49), '2-6-1'!I49, IF(ISNUMBER('2-6-1'!E49), '2-6-1'!E49, IF(ISNUMBER('2-6-1'!J49), '2-6-1'!J49, IF(ISNUMBER('2-6-1'!D49), '2-6-1'!D49, IF(ISNUMBER('2-6-1'!K49), '2-6-1'!K49, IF(ISNUMBER('2-6-1'!L49), '2-6-1'!L49, "XXX")))))))))</f>
        <v>64.581919999999997</v>
      </c>
      <c r="S49" s="176">
        <f>IF(ISNUMBER('2-6-2'!H49), '2-6-2'!H49, IF(ISNUMBER('2-6-2'!I49), '2-6-2'!I49, IF(ISNUMBER('2-6-2'!G49), '2-6-2'!G49, IF(ISNUMBER('2-6-2'!J49), '2-6-2'!J49, IF(ISNUMBER('2-6-2'!F49), '2-6-2'!F49, IF(ISNUMBER('2-6-2'!K49), '2-6-2'!K49, IF(ISNUMBER('2-6-2'!E49), '2-6-2'!E49, IF(ISNUMBER('2-6-2'!L49), '2-6-2'!L49, IF(ISNUMBER('2-6-2'!D49), '2-6-2'!D49, IF(ISNUMBER('2-6-2'!M49), '2-6-2'!M49, "XXX"))))))))))</f>
        <v>0.09</v>
      </c>
      <c r="T49" s="176" t="str">
        <f>IF(ISNUMBER('2-7-1'!K49), '2-7-1'!K49, IF(ISNUMBER('2-7-1'!L49), '2-7-1'!L49, IF(ISNUMBER('2-7-1'!J49), '2-7-1'!J49, IF(ISNUMBER('2-7-1'!M49), '2-7-1'!M49, "XXX"))))</f>
        <v>XXX</v>
      </c>
      <c r="U49" s="176" t="str">
        <f>IF(ISNUMBER('2-7-2'!K49), '2-7-2'!K49, IF(ISNUMBER('2-7-2'!L49), '2-7-2'!L49, IF(ISNUMBER('2-7-2'!J49), '2-7-2'!J49, IF(ISNUMBER('2-7-2'!M49), '2-7-2'!M49, "XXX"))))</f>
        <v>XXX</v>
      </c>
      <c r="V49" s="176" t="str">
        <f>IF(ISNUMBER('2-8-1'!K49), '2-8-1'!K49, IF(ISNUMBER('2-8-1'!L49), '2-8-1'!L49, IF(ISNUMBER('2-8-1'!J49), '2-8-1'!J49, IF(ISNUMBER('2-8-1'!M49), '2-8-1'!M49, "XXX"))))</f>
        <v>XXX</v>
      </c>
      <c r="W49" s="176" t="str">
        <f>IF(ISNUMBER('2-8-2'!K49), '2-8-2'!K49, IF(ISNUMBER('2-8-2'!L49), '2-8-2'!L49, IF(ISNUMBER('2-8-2'!J49), '2-8-2'!J49, IF(ISNUMBER('2-8-2'!M49), '2-8-2'!M49, "XXX"))))</f>
        <v>XXX</v>
      </c>
      <c r="X49" s="176">
        <f>IF(ISNUMBER('3-1'!L48), '3-1'!L48, "XXX")</f>
        <v>0.40600000000000003</v>
      </c>
      <c r="Y49" s="223">
        <f>'3-2'!T48</f>
        <v>7.6844878000000005E-2</v>
      </c>
    </row>
    <row r="50" spans="1:25" ht="15" x14ac:dyDescent="0.25">
      <c r="A50" s="19" t="s">
        <v>59</v>
      </c>
      <c r="B50" s="166" t="s">
        <v>59</v>
      </c>
      <c r="C50" s="175">
        <f>IF(ISNUMBER('1-1'!K50),'1-1'!K50, "XXX")</f>
        <v>1</v>
      </c>
      <c r="D50" s="175" t="str">
        <f>IF(UCDP!AB50, UCDP!AB50, "0.0")</f>
        <v>0.0</v>
      </c>
      <c r="E50" s="176">
        <f>IF(ISNUMBER('1-3'!L50), '1-3'!L50, IF(ISNUMBER('1-3'!M50), '1-3'!M50, IF(ISNUMBER('1-3'!P50), '1-3'!P50, IF(ISNUMBER('1-3'!Q50), '1-3'!Q50, "XXX"))))</f>
        <v>109.66666666666667</v>
      </c>
      <c r="F50" s="176">
        <f>IF(ISNUMBER('1-4'!AR50),'1-4'!AR50, IF(ISNUMBER('1-4'!AS50),'1-4'!AS50, IF(ISNUMBER('1-4'!AT50),'1-4'!AT50, IF(ISNUMBER('1-4'!AU50),'1-4'!AU50, IF(ISNUMBER('1-4'!AV50),'1-4'!AV50, "XXX")))))</f>
        <v>1</v>
      </c>
      <c r="G50" s="176">
        <f>IF(ISNUMBER('1-5'!K49),'1-5'!K49, "XXX")</f>
        <v>1</v>
      </c>
      <c r="H50" s="176">
        <f>IF(ISNUMBER('2-1-1'!K50), '2-1-1'!K50, IF(ISNUMBER('2-1-1'!L50), '2-1-1'!L50, IF(ISNUMBER('2-1-1'!M50), '2-1-1'!M50, "XXX")))</f>
        <v>0.76285714285714279</v>
      </c>
      <c r="I50" s="176">
        <f>IF(ISNUMBER('2-1-2'!F49),'2-1-2'!F49, "XXX")</f>
        <v>0.75902999999999998</v>
      </c>
      <c r="J50" s="176">
        <f>IF(ISNUMBER('2-2-1'!AF50),'2-2-1'!AF50,IF(ISNUMBER('2-2-1'!AG50),'2-2-1'!AG50,IF(ISNUMBER('2-2-1'!AE50),'2-2-1'!AE50,IF(ISNUMBER('2-2-1'!AH50),'2-2-1'!AH50,IF(ISNUMBER('2-2-1'!AD50),'2-2-1'!AD50,IF(ISNUMBER('2-2-1'!AI50),'2-2-1'!AI50,IF(ISNUMBER('2-2-1'!AC50),'2-2-1'!AC50,IF(ISNUMBER('2-2-1'!AJ50),'2-2-1'!AJ50,IF(ISNUMBER('2-2-1'!AB50),'2-2-1'!AB50,IF(ISNUMBER('2-2-1'!AA50),'2-2-1'!AA50,IF(ISNUMBER('2-2-1'!Z50),'2-2-1'!Z50,"XXX")))))))))))</f>
        <v>4.0583799999999997</v>
      </c>
      <c r="K50" s="176">
        <f>IF(ISNUMBER('2-2-2'!K50),'2-2-2'!K50,IF(ISNUMBER('2-2-2'!L50),'2-2-2'!L50,IF(ISNUMBER('2-2-2'!J50),'2-2-2'!J50,IF(ISNUMBER('2-2-2'!M50),'2-2-2'!M50,"XXX"))))</f>
        <v>0.96285714285714286</v>
      </c>
      <c r="L50" s="176">
        <f>IF(ISNUMBER('2-3-1'!S50), '2-3-1'!S50, IF(ISNUMBER('2-3-1'!T50), '2-3-1'!T50, IF(ISNUMBER('2-3-1'!R50), '2-3-1'!R50, IF(ISNUMBER('2-3-1'!U50), '2-3-1'!U50, IF(ISNUMBER('2-3-1'!Q50), '2-3-1'!Q50, IF(ISNUMBER('2-3-1'!V50), '2-3-1'!V50, IF(ISNUMBER('2-3-1'!P50), '2-3-1'!P50, "XXX")))))))</f>
        <v>7.2991805100000002</v>
      </c>
      <c r="M50" s="176">
        <f>IF(ISNUMBER('2-3-2'!S50), '2-3-2'!S50, IF(ISNUMBER('2-3-2'!T50), '2-3-2'!T50, IF(ISNUMBER('2-3-2'!R50), '2-3-2'!R50, IF(ISNUMBER('2-3-2'!U50), '2-3-2'!U50, IF(ISNUMBER('2-3-2'!Q50), '2-3-2'!Q50, IF(ISNUMBER('2-3-2'!V50), '2-3-2'!V50, IF(ISNUMBER('2-3-2'!P50), '2-3-2'!P50, "XXX")))))))</f>
        <v>19.272912980000001</v>
      </c>
      <c r="N50" s="176">
        <f>IF(ISNUMBER('2-4-1'!Y50),'2-4-1'!Y50,IF(ISNUMBER('2-4-1'!X50),'2-4-1'!X50,IF(ISNUMBER('2-4-1'!Z50),'2-4-1'!Z50,IF(ISNUMBER('2-4-1'!W50),'2-4-1'!W50,IF(ISNUMBER('2-4-1'!V50),'2-4-1'!V50,'2019'!N50)))))</f>
        <v>30.574999999999999</v>
      </c>
      <c r="O50" s="176">
        <f>IF(ISNUMBER('2-4-2'!G50), '2-4-2'!G50, IF(ISNUMBER('2-4-2'!H50), '2-4-2'!H50, IF(ISNUMBER('2-4-2'!F50), '2-4-2'!F50, IF(ISNUMBER('2-4-2'!I50), '2-4-2'!I50, IF(ISNUMBER('2-4-2'!E50), '2-4-2'!E50, IF(ISNUMBER('2-4-2'!J50), '2-4-2'!J50, IF(ISNUMBER('2-4-2'!D50), '2-4-2'!D50, IF(ISNUMBER('2-4-2'!K50), '2-4-2'!K50, IF(ISNUMBER('2-4-2'!C50), '2-4-2'!C50, IF(ISNUMBER('2-4-2'!L50), '2-4-2'!L50, IF(ISNUMBER('2-4-2'!M50), '2-4-2'!M50,"XXX")))))))))))</f>
        <v>100</v>
      </c>
      <c r="P50" s="176" t="str">
        <f>IF(ISNUMBER('2-5-1'!H282), '2-5-1'!H282, "XXX")</f>
        <v>XXX</v>
      </c>
      <c r="Q50" s="176">
        <f>IF(ISNUMBER('2-5-2'!D50), '2-5-2'!D50, IF(ISNUMBER('2-5-2'!E50), '2-5-2'!E50, IF(ISNUMBER('2-5-2'!F50), '2-5-2'!F50, IF(ISNUMBER('2-5-2'!G50), '2-5-2'!G50, IF(ISNUMBER('2-5-2'!H50), '2-5-2'!H50, IF(ISNUMBER('2-5-2'!I50), '2-5-2'!I50, IF(ISNUMBER('2-5-2'!J50), '2-5-2'!J50, "XXX")))))))</f>
        <v>100</v>
      </c>
      <c r="R50" s="176">
        <f>IF(ISNUMBER('2-6-1'!G50), '2-6-1'!G50, IF(ISNUMBER('2-6-1'!H50), '2-6-1'!H50, IF(ISNUMBER('2-6-1'!F50), '2-6-1'!F50, IF(ISNUMBER('2-6-1'!I50), '2-6-1'!I50, IF(ISNUMBER('2-6-1'!E50), '2-6-1'!E50, IF(ISNUMBER('2-6-1'!J50), '2-6-1'!J50, IF(ISNUMBER('2-6-1'!D50), '2-6-1'!D50, IF(ISNUMBER('2-6-1'!K50), '2-6-1'!K50, IF(ISNUMBER('2-6-1'!L50), '2-6-1'!L50, "XXX")))))))))</f>
        <v>85.967150000000004</v>
      </c>
      <c r="S50" s="176">
        <f>IF(ISNUMBER('2-6-2'!H50), '2-6-2'!H50, IF(ISNUMBER('2-6-2'!I50), '2-6-2'!I50, IF(ISNUMBER('2-6-2'!G50), '2-6-2'!G50, IF(ISNUMBER('2-6-2'!J50), '2-6-2'!J50, IF(ISNUMBER('2-6-2'!F50), '2-6-2'!F50, IF(ISNUMBER('2-6-2'!K50), '2-6-2'!K50, IF(ISNUMBER('2-6-2'!E50), '2-6-2'!E50, IF(ISNUMBER('2-6-2'!L50), '2-6-2'!L50, IF(ISNUMBER('2-6-2'!D50), '2-6-2'!D50, IF(ISNUMBER('2-6-2'!M50), '2-6-2'!M50, "XXX"))))))))))</f>
        <v>0</v>
      </c>
      <c r="T50" s="176">
        <f>IF(ISNUMBER('2-7-1'!K50), '2-7-1'!K50, IF(ISNUMBER('2-7-1'!L50), '2-7-1'!L50, IF(ISNUMBER('2-7-1'!J50), '2-7-1'!J50, IF(ISNUMBER('2-7-1'!M50), '2-7-1'!M50, "XXX"))))</f>
        <v>0.92285714285714282</v>
      </c>
      <c r="U50" s="176">
        <f>IF(ISNUMBER('2-7-2'!K50), '2-7-2'!K50, IF(ISNUMBER('2-7-2'!L50), '2-7-2'!L50, IF(ISNUMBER('2-7-2'!J50), '2-7-2'!J50, IF(ISNUMBER('2-7-2'!M50), '2-7-2'!M50, "XXX"))))</f>
        <v>0.88928571428571423</v>
      </c>
      <c r="V50" s="176">
        <f>IF(ISNUMBER('2-8-1'!K50), '2-8-1'!K50, IF(ISNUMBER('2-8-1'!L50), '2-8-1'!L50, IF(ISNUMBER('2-8-1'!J50), '2-8-1'!J50, IF(ISNUMBER('2-8-1'!M50), '2-8-1'!M50, "XXX"))))</f>
        <v>0.71142857142857152</v>
      </c>
      <c r="W50" s="176">
        <f>IF(ISNUMBER('2-8-2'!K50), '2-8-2'!K50, IF(ISNUMBER('2-8-2'!L50), '2-8-2'!L50, IF(ISNUMBER('2-8-2'!J50), '2-8-2'!J50, IF(ISNUMBER('2-8-2'!M50), '2-8-2'!M50, "XXX"))))</f>
        <v>0.76571428571428579</v>
      </c>
      <c r="X50" s="176">
        <f>IF(ISNUMBER('3-1'!L49), '3-1'!L49, "XXX")</f>
        <v>0.86799999999999999</v>
      </c>
      <c r="Y50" s="223">
        <f>'3-2'!T49</f>
        <v>1.5524507759999999</v>
      </c>
    </row>
    <row r="51" spans="1:25" ht="15" x14ac:dyDescent="0.25">
      <c r="A51" s="19" t="s">
        <v>60</v>
      </c>
      <c r="B51" s="166" t="s">
        <v>60</v>
      </c>
      <c r="C51" s="175">
        <f>IF(ISNUMBER('1-1'!K51),'1-1'!K51, "XXX")</f>
        <v>2</v>
      </c>
      <c r="D51" s="175" t="str">
        <f>IF(UCDP!AB51, UCDP!AB51, "0.0")</f>
        <v>0.0</v>
      </c>
      <c r="E51" s="176">
        <f>IF(ISNUMBER('1-3'!L51), '1-3'!L51, IF(ISNUMBER('1-3'!M51), '1-3'!M51, IF(ISNUMBER('1-3'!P51), '1-3'!P51, IF(ISNUMBER('1-3'!Q51), '1-3'!Q51, "XXX"))))</f>
        <v>83.166666666666671</v>
      </c>
      <c r="F51" s="176">
        <f>IF(ISNUMBER('1-4'!AR51),'1-4'!AR51, IF(ISNUMBER('1-4'!AS51),'1-4'!AS51, IF(ISNUMBER('1-4'!AT51),'1-4'!AT51, IF(ISNUMBER('1-4'!AU51),'1-4'!AU51, IF(ISNUMBER('1-4'!AV51),'1-4'!AV51, "XXX")))))</f>
        <v>1</v>
      </c>
      <c r="G51" s="176">
        <f>IF(ISNUMBER('1-5'!K50),'1-5'!K50, "XXX")</f>
        <v>2.2999999999999998</v>
      </c>
      <c r="H51" s="176">
        <f>IF(ISNUMBER('2-1-1'!K51), '2-1-1'!K51, IF(ISNUMBER('2-1-1'!L51), '2-1-1'!L51, IF(ISNUMBER('2-1-1'!M51), '2-1-1'!M51, "XXX")))</f>
        <v>0.87428571428571422</v>
      </c>
      <c r="I51" s="176">
        <f>IF(ISNUMBER('2-1-2'!F50),'2-1-2'!F50, "XXX")</f>
        <v>0.75021000000000004</v>
      </c>
      <c r="J51" s="176">
        <f>IF(ISNUMBER('2-2-1'!AF51),'2-2-1'!AF51,IF(ISNUMBER('2-2-1'!AG51),'2-2-1'!AG51,IF(ISNUMBER('2-2-1'!AE51),'2-2-1'!AE51,IF(ISNUMBER('2-2-1'!AH51),'2-2-1'!AH51,IF(ISNUMBER('2-2-1'!AD51),'2-2-1'!AD51,IF(ISNUMBER('2-2-1'!AI51),'2-2-1'!AI51,IF(ISNUMBER('2-2-1'!AC51),'2-2-1'!AC51,IF(ISNUMBER('2-2-1'!AJ51),'2-2-1'!AJ51,IF(ISNUMBER('2-2-1'!AB51),'2-2-1'!AB51,IF(ISNUMBER('2-2-1'!AA51),'2-2-1'!AA51,IF(ISNUMBER('2-2-1'!Z51),'2-2-1'!Z51,"XXX")))))))))))</f>
        <v>3.5027200000000001</v>
      </c>
      <c r="K51" s="176">
        <f>IF(ISNUMBER('2-2-2'!K51),'2-2-2'!K51,IF(ISNUMBER('2-2-2'!L51),'2-2-2'!L51,IF(ISNUMBER('2-2-2'!J51),'2-2-2'!J51,IF(ISNUMBER('2-2-2'!M51),'2-2-2'!M51,"XXX"))))</f>
        <v>0.69714285714285718</v>
      </c>
      <c r="L51" s="176">
        <f>IF(ISNUMBER('2-3-1'!S51), '2-3-1'!S51, IF(ISNUMBER('2-3-1'!T51), '2-3-1'!T51, IF(ISNUMBER('2-3-1'!R51), '2-3-1'!R51, IF(ISNUMBER('2-3-1'!U51), '2-3-1'!U51, IF(ISNUMBER('2-3-1'!Q51), '2-3-1'!Q51, IF(ISNUMBER('2-3-1'!V51), '2-3-1'!V51, IF(ISNUMBER('2-3-1'!P51), '2-3-1'!P51, "XXX")))))))</f>
        <v>8.6187591599999998</v>
      </c>
      <c r="M51" s="176">
        <f>IF(ISNUMBER('2-3-2'!S51), '2-3-2'!S51, IF(ISNUMBER('2-3-2'!T51), '2-3-2'!T51, IF(ISNUMBER('2-3-2'!R51), '2-3-2'!R51, IF(ISNUMBER('2-3-2'!U51), '2-3-2'!U51, IF(ISNUMBER('2-3-2'!Q51), '2-3-2'!Q51, IF(ISNUMBER('2-3-2'!V51), '2-3-2'!V51, IF(ISNUMBER('2-3-2'!P51), '2-3-2'!P51, "XXX")))))))</f>
        <v>9.5764827700000001</v>
      </c>
      <c r="N51" s="176">
        <f>IF(ISNUMBER('2-4-1'!Y51),'2-4-1'!Y51,IF(ISNUMBER('2-4-1'!X51),'2-4-1'!X51,IF(ISNUMBER('2-4-1'!Z51),'2-4-1'!Z51,IF(ISNUMBER('2-4-1'!W51),'2-4-1'!W51,IF(ISNUMBER('2-4-1'!V51),'2-4-1'!V51,'2019'!N51)))))</f>
        <v>31.684999999999999</v>
      </c>
      <c r="O51" s="176">
        <f>IF(ISNUMBER('2-4-2'!G51), '2-4-2'!G51, IF(ISNUMBER('2-4-2'!H51), '2-4-2'!H51, IF(ISNUMBER('2-4-2'!F51), '2-4-2'!F51, IF(ISNUMBER('2-4-2'!I51), '2-4-2'!I51, IF(ISNUMBER('2-4-2'!E51), '2-4-2'!E51, IF(ISNUMBER('2-4-2'!J51), '2-4-2'!J51, IF(ISNUMBER('2-4-2'!D51), '2-4-2'!D51, IF(ISNUMBER('2-4-2'!K51), '2-4-2'!K51, IF(ISNUMBER('2-4-2'!C51), '2-4-2'!C51, IF(ISNUMBER('2-4-2'!L51), '2-4-2'!L51, IF(ISNUMBER('2-4-2'!M51), '2-4-2'!M51,"XXX")))))))))))</f>
        <v>100</v>
      </c>
      <c r="P51" s="176">
        <f>IF(ISNUMBER('2-5-1'!H283), '2-5-1'!H283, "XXX")</f>
        <v>1</v>
      </c>
      <c r="Q51" s="176">
        <f>IF(ISNUMBER('2-5-2'!D51), '2-5-2'!D51, IF(ISNUMBER('2-5-2'!E51), '2-5-2'!E51, IF(ISNUMBER('2-5-2'!F51), '2-5-2'!F51, IF(ISNUMBER('2-5-2'!G51), '2-5-2'!G51, IF(ISNUMBER('2-5-2'!H51), '2-5-2'!H51, IF(ISNUMBER('2-5-2'!I51), '2-5-2'!I51, IF(ISNUMBER('2-5-2'!J51), '2-5-2'!J51, "XXX")))))))</f>
        <v>100</v>
      </c>
      <c r="R51" s="176">
        <f>IF(ISNUMBER('2-6-1'!G51), '2-6-1'!G51, IF(ISNUMBER('2-6-1'!H51), '2-6-1'!H51, IF(ISNUMBER('2-6-1'!F51), '2-6-1'!F51, IF(ISNUMBER('2-6-1'!I51), '2-6-1'!I51, IF(ISNUMBER('2-6-1'!E51), '2-6-1'!E51, IF(ISNUMBER('2-6-1'!J51), '2-6-1'!J51, IF(ISNUMBER('2-6-1'!D51), '2-6-1'!D51, IF(ISNUMBER('2-6-1'!K51), '2-6-1'!K51, IF(ISNUMBER('2-6-1'!L51), '2-6-1'!L51, "XXX")))))))))</f>
        <v>88.231369999999998</v>
      </c>
      <c r="S51" s="176">
        <f>IF(ISNUMBER('2-6-2'!H51), '2-6-2'!H51, IF(ISNUMBER('2-6-2'!I51), '2-6-2'!I51, IF(ISNUMBER('2-6-2'!G51), '2-6-2'!G51, IF(ISNUMBER('2-6-2'!J51), '2-6-2'!J51, IF(ISNUMBER('2-6-2'!F51), '2-6-2'!F51, IF(ISNUMBER('2-6-2'!K51), '2-6-2'!K51, IF(ISNUMBER('2-6-2'!E51), '2-6-2'!E51, IF(ISNUMBER('2-6-2'!L51), '2-6-2'!L51, IF(ISNUMBER('2-6-2'!D51), '2-6-2'!D51, IF(ISNUMBER('2-6-2'!M51), '2-6-2'!M51, "XXX"))))))))))</f>
        <v>0</v>
      </c>
      <c r="T51" s="176">
        <f>IF(ISNUMBER('2-7-1'!K51), '2-7-1'!K51, IF(ISNUMBER('2-7-1'!L51), '2-7-1'!L51, IF(ISNUMBER('2-7-1'!J51), '2-7-1'!J51, IF(ISNUMBER('2-7-1'!M51), '2-7-1'!M51, "XXX"))))</f>
        <v>0.80571428571428572</v>
      </c>
      <c r="U51" s="176">
        <f>IF(ISNUMBER('2-7-2'!K51), '2-7-2'!K51, IF(ISNUMBER('2-7-2'!L51), '2-7-2'!L51, IF(ISNUMBER('2-7-2'!J51), '2-7-2'!J51, IF(ISNUMBER('2-7-2'!M51), '2-7-2'!M51, "XXX"))))</f>
        <v>0.6735714285714286</v>
      </c>
      <c r="V51" s="176">
        <f>IF(ISNUMBER('2-8-1'!K51), '2-8-1'!K51, IF(ISNUMBER('2-8-1'!L51), '2-8-1'!L51, IF(ISNUMBER('2-8-1'!J51), '2-8-1'!J51, IF(ISNUMBER('2-8-1'!M51), '2-8-1'!M51, "XXX"))))</f>
        <v>0.66857142857142848</v>
      </c>
      <c r="W51" s="176">
        <f>IF(ISNUMBER('2-8-2'!K51), '2-8-2'!K51, IF(ISNUMBER('2-8-2'!L51), '2-8-2'!L51, IF(ISNUMBER('2-8-2'!J51), '2-8-2'!J51, IF(ISNUMBER('2-8-2'!M51), '2-8-2'!M51, "XXX"))))</f>
        <v>0.56714285714285717</v>
      </c>
      <c r="X51" s="176">
        <f>IF(ISNUMBER('3-1'!L50), '3-1'!L50, "XXX")</f>
        <v>0.89400000000000002</v>
      </c>
      <c r="Y51" s="223">
        <f>'3-2'!T50</f>
        <v>1.1645708079999999</v>
      </c>
    </row>
    <row r="52" spans="1:25" ht="15" x14ac:dyDescent="0.25">
      <c r="A52" s="19" t="s">
        <v>61</v>
      </c>
      <c r="B52" s="166" t="s">
        <v>61</v>
      </c>
      <c r="C52" s="175">
        <f>IF(ISNUMBER('1-1'!K52),'1-1'!K52, "XXX")</f>
        <v>5.4</v>
      </c>
      <c r="D52" s="175" t="str">
        <f>IF(UCDP!AB52, UCDP!AB52, "0.0")</f>
        <v>0.0</v>
      </c>
      <c r="E52" s="176">
        <f>IF(ISNUMBER('1-3'!L52), '1-3'!L52, IF(ISNUMBER('1-3'!M52), '1-3'!M52, IF(ISNUMBER('1-3'!P52), '1-3'!P52, IF(ISNUMBER('1-3'!Q52), '1-3'!Q52, "XXX"))))</f>
        <v>78.166666666666686</v>
      </c>
      <c r="F52" s="176">
        <f>IF(ISNUMBER('1-4'!AR52),'1-4'!AR52, IF(ISNUMBER('1-4'!AS52),'1-4'!AS52, IF(ISNUMBER('1-4'!AT52),'1-4'!AT52, IF(ISNUMBER('1-4'!AU52),'1-4'!AU52, IF(ISNUMBER('1-4'!AV52),'1-4'!AV52, "XXX")))))</f>
        <v>3</v>
      </c>
      <c r="G52" s="176">
        <f>IF(ISNUMBER('1-5'!K51),'1-5'!K51, "XXX")</f>
        <v>7.2</v>
      </c>
      <c r="H52" s="176">
        <f>IF(ISNUMBER('2-1-1'!K52), '2-1-1'!K52, IF(ISNUMBER('2-1-1'!L52), '2-1-1'!L52, IF(ISNUMBER('2-1-1'!M52), '2-1-1'!M52, "XXX")))</f>
        <v>0.44142857142857139</v>
      </c>
      <c r="I52" s="176">
        <f>IF(ISNUMBER('2-1-2'!F51),'2-1-2'!F51, "XXX")</f>
        <v>0.30675999999999998</v>
      </c>
      <c r="J52" s="176">
        <f>IF(ISNUMBER('2-2-1'!AF52),'2-2-1'!AF52,IF(ISNUMBER('2-2-1'!AG52),'2-2-1'!AG52,IF(ISNUMBER('2-2-1'!AE52),'2-2-1'!AE52,IF(ISNUMBER('2-2-1'!AH52),'2-2-1'!AH52,IF(ISNUMBER('2-2-1'!AD52),'2-2-1'!AD52,IF(ISNUMBER('2-2-1'!AI52),'2-2-1'!AI52,IF(ISNUMBER('2-2-1'!AC52),'2-2-1'!AC52,IF(ISNUMBER('2-2-1'!AJ52),'2-2-1'!AJ52,IF(ISNUMBER('2-2-1'!AB52),'2-2-1'!AB52,IF(ISNUMBER('2-2-1'!AA52),'2-2-1'!AA52,IF(ISNUMBER('2-2-1'!Z52),'2-2-1'!Z52,"XXX")))))))))))</f>
        <v>1.55131</v>
      </c>
      <c r="K52" s="176">
        <f>IF(ISNUMBER('2-2-2'!K52),'2-2-2'!K52,IF(ISNUMBER('2-2-2'!L52),'2-2-2'!L52,IF(ISNUMBER('2-2-2'!J52),'2-2-2'!J52,IF(ISNUMBER('2-2-2'!M52),'2-2-2'!M52,"XXX"))))</f>
        <v>0.50857142857142856</v>
      </c>
      <c r="L52" s="176">
        <f>IF(ISNUMBER('2-3-1'!S52), '2-3-1'!S52, IF(ISNUMBER('2-3-1'!T52), '2-3-1'!T52, IF(ISNUMBER('2-3-1'!R52), '2-3-1'!R52, IF(ISNUMBER('2-3-1'!U52), '2-3-1'!U52, IF(ISNUMBER('2-3-1'!Q52), '2-3-1'!Q52, IF(ISNUMBER('2-3-1'!V52), '2-3-1'!V52, IF(ISNUMBER('2-3-1'!P52), '2-3-1'!P52, "XXX")))))))</f>
        <v>2.01055026</v>
      </c>
      <c r="M52" s="176">
        <f>IF(ISNUMBER('2-3-2'!S52), '2-3-2'!S52, IF(ISNUMBER('2-3-2'!T52), '2-3-2'!T52, IF(ISNUMBER('2-3-2'!R52), '2-3-2'!R52, IF(ISNUMBER('2-3-2'!U52), '2-3-2'!U52, IF(ISNUMBER('2-3-2'!Q52), '2-3-2'!Q52, IF(ISNUMBER('2-3-2'!V52), '2-3-2'!V52, IF(ISNUMBER('2-3-2'!P52), '2-3-2'!P52, "XXX")))))))</f>
        <v>22.550891880000002</v>
      </c>
      <c r="N52" s="176" t="str">
        <f>IF(ISNUMBER('2-4-1'!Y52),'2-4-1'!Y52,IF(ISNUMBER('2-4-1'!X52),'2-4-1'!X52,IF(ISNUMBER('2-4-1'!Z52),'2-4-1'!Z52,IF(ISNUMBER('2-4-1'!W52),'2-4-1'!W52,IF(ISNUMBER('2-4-1'!V52),'2-4-1'!V52,'2019'!N52)))))</f>
        <v>XXX</v>
      </c>
      <c r="O52" s="176" t="str">
        <f>IF(ISNUMBER('2-4-2'!G52), '2-4-2'!G52, IF(ISNUMBER('2-4-2'!H52), '2-4-2'!H52, IF(ISNUMBER('2-4-2'!F52), '2-4-2'!F52, IF(ISNUMBER('2-4-2'!I52), '2-4-2'!I52, IF(ISNUMBER('2-4-2'!E52), '2-4-2'!E52, IF(ISNUMBER('2-4-2'!J52), '2-4-2'!J52, IF(ISNUMBER('2-4-2'!D52), '2-4-2'!D52, IF(ISNUMBER('2-4-2'!K52), '2-4-2'!K52, IF(ISNUMBER('2-4-2'!C52), '2-4-2'!C52, IF(ISNUMBER('2-4-2'!L52), '2-4-2'!L52, IF(ISNUMBER('2-4-2'!M52), '2-4-2'!M52,"XXX")))))))))))</f>
        <v>XXX</v>
      </c>
      <c r="P52" s="176">
        <f>IF(ISNUMBER('2-5-1'!H284), '2-5-1'!H284, "XXX")</f>
        <v>3.960685729980469E-2</v>
      </c>
      <c r="Q52" s="176" t="str">
        <f>IF(ISNUMBER('2-5-2'!D52), '2-5-2'!D52, IF(ISNUMBER('2-5-2'!E52), '2-5-2'!E52, IF(ISNUMBER('2-5-2'!F52), '2-5-2'!F52, IF(ISNUMBER('2-5-2'!G52), '2-5-2'!G52, IF(ISNUMBER('2-5-2'!H52), '2-5-2'!H52, IF(ISNUMBER('2-5-2'!I52), '2-5-2'!I52, IF(ISNUMBER('2-5-2'!J52), '2-5-2'!J52, "XXX")))))))</f>
        <v>XXX</v>
      </c>
      <c r="R52" s="176">
        <f>IF(ISNUMBER('2-6-1'!G52), '2-6-1'!G52, IF(ISNUMBER('2-6-1'!H52), '2-6-1'!H52, IF(ISNUMBER('2-6-1'!F52), '2-6-1'!F52, IF(ISNUMBER('2-6-1'!I52), '2-6-1'!I52, IF(ISNUMBER('2-6-1'!E52), '2-6-1'!E52, IF(ISNUMBER('2-6-1'!J52), '2-6-1'!J52, IF(ISNUMBER('2-6-1'!D52), '2-6-1'!D52, IF(ISNUMBER('2-6-1'!K52), '2-6-1'!K52, IF(ISNUMBER('2-6-1'!L52), '2-6-1'!L52, "XXX")))))))))</f>
        <v>66.299220000000005</v>
      </c>
      <c r="S52" s="176">
        <f>IF(ISNUMBER('2-6-2'!H52), '2-6-2'!H52, IF(ISNUMBER('2-6-2'!I52), '2-6-2'!I52, IF(ISNUMBER('2-6-2'!G52), '2-6-2'!G52, IF(ISNUMBER('2-6-2'!J52), '2-6-2'!J52, IF(ISNUMBER('2-6-2'!F52), '2-6-2'!F52, IF(ISNUMBER('2-6-2'!K52), '2-6-2'!K52, IF(ISNUMBER('2-6-2'!E52), '2-6-2'!E52, IF(ISNUMBER('2-6-2'!L52), '2-6-2'!L52, IF(ISNUMBER('2-6-2'!D52), '2-6-2'!D52, IF(ISNUMBER('2-6-2'!M52), '2-6-2'!M52, "XXX"))))))))))</f>
        <v>1.62</v>
      </c>
      <c r="T52" s="176">
        <f>IF(ISNUMBER('2-7-1'!K52), '2-7-1'!K52, IF(ISNUMBER('2-7-1'!L52), '2-7-1'!L52, IF(ISNUMBER('2-7-1'!J52), '2-7-1'!J52, IF(ISNUMBER('2-7-1'!M52), '2-7-1'!M52, "XXX"))))</f>
        <v>0.55999999999999994</v>
      </c>
      <c r="U52" s="176">
        <f>IF(ISNUMBER('2-7-2'!K52), '2-7-2'!K52, IF(ISNUMBER('2-7-2'!L52), '2-7-2'!L52, IF(ISNUMBER('2-7-2'!J52), '2-7-2'!J52, IF(ISNUMBER('2-7-2'!M52), '2-7-2'!M52, "XXX"))))</f>
        <v>0.43928571428571433</v>
      </c>
      <c r="V52" s="176">
        <f>IF(ISNUMBER('2-8-1'!K52), '2-8-1'!K52, IF(ISNUMBER('2-8-1'!L52), '2-8-1'!L52, IF(ISNUMBER('2-8-1'!J52), '2-8-1'!J52, IF(ISNUMBER('2-8-1'!M52), '2-8-1'!M52, "XXX"))))</f>
        <v>0.55142857142857138</v>
      </c>
      <c r="W52" s="176">
        <f>IF(ISNUMBER('2-8-2'!K52), '2-8-2'!K52, IF(ISNUMBER('2-8-2'!L52), '2-8-2'!L52, IF(ISNUMBER('2-8-2'!J52), '2-8-2'!J52, IF(ISNUMBER('2-8-2'!M52), '2-8-2'!M52, "XXX"))))</f>
        <v>0.49285714285714288</v>
      </c>
      <c r="X52" s="176">
        <f>IF(ISNUMBER('3-1'!L51), '3-1'!L51, "XXX")</f>
        <v>0.38100000000000001</v>
      </c>
      <c r="Y52" s="223">
        <f>'3-2'!T51</f>
        <v>-0.90170258299999995</v>
      </c>
    </row>
    <row r="53" spans="1:25" ht="15" x14ac:dyDescent="0.25">
      <c r="A53" s="19" t="s">
        <v>189</v>
      </c>
      <c r="B53" s="166" t="s">
        <v>62</v>
      </c>
      <c r="C53" s="175">
        <f>IF(ISNUMBER('1-1'!K53),'1-1'!K53, "XXX")</f>
        <v>7.2</v>
      </c>
      <c r="D53" s="175" t="str">
        <f>IF(UCDP!AB53, UCDP!AB53, "0.0")</f>
        <v>0.0</v>
      </c>
      <c r="E53" s="176">
        <f>IF(ISNUMBER('1-3'!L53), '1-3'!L53, IF(ISNUMBER('1-3'!M53), '1-3'!M53, IF(ISNUMBER('1-3'!P53), '1-3'!P53, IF(ISNUMBER('1-3'!Q53), '1-3'!Q53, "XXX"))))</f>
        <v>87.833333333333329</v>
      </c>
      <c r="F53" s="176">
        <f>IF(ISNUMBER('1-4'!AR53),'1-4'!AR53, IF(ISNUMBER('1-4'!AS53),'1-4'!AS53, IF(ISNUMBER('1-4'!AT53),'1-4'!AT53, IF(ISNUMBER('1-4'!AU53),'1-4'!AU53, IF(ISNUMBER('1-4'!AV53),'1-4'!AV53, "XXX")))))</f>
        <v>3</v>
      </c>
      <c r="G53" s="176">
        <f>IF(ISNUMBER('1-5'!K52),'1-5'!K52, "XXX")</f>
        <v>8.9</v>
      </c>
      <c r="H53" s="176">
        <f>IF(ISNUMBER('2-1-1'!K53), '2-1-1'!K53, IF(ISNUMBER('2-1-1'!L53), '2-1-1'!L53, IF(ISNUMBER('2-1-1'!M53), '2-1-1'!M53, "XXX")))</f>
        <v>0.48857142857142855</v>
      </c>
      <c r="I53" s="176">
        <f>IF(ISNUMBER('2-1-2'!F52),'2-1-2'!F52, "XXX")</f>
        <v>0.19589000000000001</v>
      </c>
      <c r="J53" s="176">
        <f>IF(ISNUMBER('2-2-1'!AF53),'2-2-1'!AF53,IF(ISNUMBER('2-2-1'!AG53),'2-2-1'!AG53,IF(ISNUMBER('2-2-1'!AE53),'2-2-1'!AE53,IF(ISNUMBER('2-2-1'!AH53),'2-2-1'!AH53,IF(ISNUMBER('2-2-1'!AD53),'2-2-1'!AD53,IF(ISNUMBER('2-2-1'!AI53),'2-2-1'!AI53,IF(ISNUMBER('2-2-1'!AC53),'2-2-1'!AC53,IF(ISNUMBER('2-2-1'!AJ53),'2-2-1'!AJ53,IF(ISNUMBER('2-2-1'!AB53),'2-2-1'!AB53,IF(ISNUMBER('2-2-1'!AA53),'2-2-1'!AA53,IF(ISNUMBER('2-2-1'!Z53),'2-2-1'!Z53,"XXX")))))))))))</f>
        <v>1.91533</v>
      </c>
      <c r="K53" s="176">
        <f>IF(ISNUMBER('2-2-2'!K53),'2-2-2'!K53,IF(ISNUMBER('2-2-2'!L53),'2-2-2'!L53,IF(ISNUMBER('2-2-2'!J53),'2-2-2'!J53,IF(ISNUMBER('2-2-2'!M53),'2-2-2'!M53,"XXX"))))</f>
        <v>0.59428571428571431</v>
      </c>
      <c r="L53" s="176">
        <f>IF(ISNUMBER('2-3-1'!S53), '2-3-1'!S53, IF(ISNUMBER('2-3-1'!T53), '2-3-1'!T53, IF(ISNUMBER('2-3-1'!R53), '2-3-1'!R53, IF(ISNUMBER('2-3-1'!U53), '2-3-1'!U53, IF(ISNUMBER('2-3-1'!Q53), '2-3-1'!Q53, IF(ISNUMBER('2-3-1'!V53), '2-3-1'!V53, IF(ISNUMBER('2-3-1'!P53), '2-3-1'!P53, "XXX")))))))</f>
        <v>1.2897681000000001</v>
      </c>
      <c r="M53" s="176">
        <f>IF(ISNUMBER('2-3-2'!S53), '2-3-2'!S53, IF(ISNUMBER('2-3-2'!T53), '2-3-2'!T53, IF(ISNUMBER('2-3-2'!R53), '2-3-2'!R53, IF(ISNUMBER('2-3-2'!U53), '2-3-2'!U53, IF(ISNUMBER('2-3-2'!Q53), '2-3-2'!Q53, IF(ISNUMBER('2-3-2'!V53), '2-3-2'!V53, IF(ISNUMBER('2-3-2'!P53), '2-3-2'!P53, "XXX")))))))</f>
        <v>26.462549209999999</v>
      </c>
      <c r="N53" s="176">
        <f>IF(ISNUMBER('2-4-1'!Y53),'2-4-1'!Y53,IF(ISNUMBER('2-4-1'!X53),'2-4-1'!X53,IF(ISNUMBER('2-4-1'!Z53),'2-4-1'!Z53,IF(ISNUMBER('2-4-1'!W53),'2-4-1'!W53,IF(ISNUMBER('2-4-1'!V53),'2-4-1'!V53,'2019'!N53)))))</f>
        <v>4.2116284500000001</v>
      </c>
      <c r="O53" s="176">
        <f>IF(ISNUMBER('2-4-2'!G53), '2-4-2'!G53, IF(ISNUMBER('2-4-2'!H53), '2-4-2'!H53, IF(ISNUMBER('2-4-2'!F53), '2-4-2'!F53, IF(ISNUMBER('2-4-2'!I53), '2-4-2'!I53, IF(ISNUMBER('2-4-2'!E53), '2-4-2'!E53, IF(ISNUMBER('2-4-2'!J53), '2-4-2'!J53, IF(ISNUMBER('2-4-2'!D53), '2-4-2'!D53, IF(ISNUMBER('2-4-2'!K53), '2-4-2'!K53, IF(ISNUMBER('2-4-2'!C53), '2-4-2'!C53, IF(ISNUMBER('2-4-2'!L53), '2-4-2'!L53, IF(ISNUMBER('2-4-2'!M53), '2-4-2'!M53,"XXX")))))))))))</f>
        <v>17</v>
      </c>
      <c r="P53" s="176" t="str">
        <f>IF(ISNUMBER('2-5-1'!H285), '2-5-1'!H285, "XXX")</f>
        <v>XXX</v>
      </c>
      <c r="Q53" s="176">
        <f>IF(ISNUMBER('2-5-2'!D53), '2-5-2'!D53, IF(ISNUMBER('2-5-2'!E53), '2-5-2'!E53, IF(ISNUMBER('2-5-2'!F53), '2-5-2'!F53, IF(ISNUMBER('2-5-2'!G53), '2-5-2'!G53, IF(ISNUMBER('2-5-2'!H53), '2-5-2'!H53, IF(ISNUMBER('2-5-2'!I53), '2-5-2'!I53, IF(ISNUMBER('2-5-2'!J53), '2-5-2'!J53, "XXX")))))))</f>
        <v>0.5</v>
      </c>
      <c r="R53" s="176">
        <f>IF(ISNUMBER('2-6-1'!G53), '2-6-1'!G53, IF(ISNUMBER('2-6-1'!H53), '2-6-1'!H53, IF(ISNUMBER('2-6-1'!F53), '2-6-1'!F53, IF(ISNUMBER('2-6-1'!I53), '2-6-1'!I53, IF(ISNUMBER('2-6-1'!E53), '2-6-1'!E53, IF(ISNUMBER('2-6-1'!J53), '2-6-1'!J53, IF(ISNUMBER('2-6-1'!D53), '2-6-1'!D53, IF(ISNUMBER('2-6-1'!K53), '2-6-1'!K53, IF(ISNUMBER('2-6-1'!L53), '2-6-1'!L53, "XXX")))))))))</f>
        <v>26.89387</v>
      </c>
      <c r="S53" s="176">
        <f>IF(ISNUMBER('2-6-2'!H53), '2-6-2'!H53, IF(ISNUMBER('2-6-2'!I53), '2-6-2'!I53, IF(ISNUMBER('2-6-2'!G53), '2-6-2'!G53, IF(ISNUMBER('2-6-2'!J53), '2-6-2'!J53, IF(ISNUMBER('2-6-2'!F53), '2-6-2'!F53, IF(ISNUMBER('2-6-2'!K53), '2-6-2'!K53, IF(ISNUMBER('2-6-2'!E53), '2-6-2'!E53, IF(ISNUMBER('2-6-2'!L53), '2-6-2'!L53, IF(ISNUMBER('2-6-2'!D53), '2-6-2'!D53, IF(ISNUMBER('2-6-2'!M53), '2-6-2'!M53, "XXX"))))))))))</f>
        <v>9.14</v>
      </c>
      <c r="T53" s="176">
        <f>IF(ISNUMBER('2-7-1'!K53), '2-7-1'!K53, IF(ISNUMBER('2-7-1'!L53), '2-7-1'!L53, IF(ISNUMBER('2-7-1'!J53), '2-7-1'!J53, IF(ISNUMBER('2-7-1'!M53), '2-7-1'!M53, "XXX"))))</f>
        <v>0.58142857142857152</v>
      </c>
      <c r="U53" s="176">
        <f>IF(ISNUMBER('2-7-2'!K53), '2-7-2'!K53, IF(ISNUMBER('2-7-2'!L53), '2-7-2'!L53, IF(ISNUMBER('2-7-2'!J53), '2-7-2'!J53, IF(ISNUMBER('2-7-2'!M53), '2-7-2'!M53, "XXX"))))</f>
        <v>0.54642857142857149</v>
      </c>
      <c r="V53" s="176">
        <f>IF(ISNUMBER('2-8-1'!K53), '2-8-1'!K53, IF(ISNUMBER('2-8-1'!L53), '2-8-1'!L53, IF(ISNUMBER('2-8-1'!J53), '2-8-1'!J53, IF(ISNUMBER('2-8-1'!M53), '2-8-1'!M53, "XXX"))))</f>
        <v>0.63857142857142857</v>
      </c>
      <c r="W53" s="176">
        <f>IF(ISNUMBER('2-8-2'!K53), '2-8-2'!K53, IF(ISNUMBER('2-8-2'!L53), '2-8-2'!L53, IF(ISNUMBER('2-8-2'!J53), '2-8-2'!J53, IF(ISNUMBER('2-8-2'!M53), '2-8-2'!M53, "XXX"))))</f>
        <v>0.59285714285714286</v>
      </c>
      <c r="X53" s="176">
        <f>IF(ISNUMBER('3-1'!L52), '3-1'!L52, "XXX")</f>
        <v>0.247</v>
      </c>
      <c r="Y53" s="223">
        <f>'3-2'!T52</f>
        <v>-1.188508868</v>
      </c>
    </row>
    <row r="54" spans="1:25" ht="15" x14ac:dyDescent="0.25">
      <c r="A54" s="19" t="s">
        <v>63</v>
      </c>
      <c r="B54" s="166" t="s">
        <v>63</v>
      </c>
      <c r="C54" s="175">
        <f>IF(ISNUMBER('1-1'!K54),'1-1'!K54, "XXX")</f>
        <v>7.6</v>
      </c>
      <c r="D54" s="175" t="str">
        <f>IF(UCDP!AB54, UCDP!AB54, "0.0")</f>
        <v>0.0</v>
      </c>
      <c r="E54" s="176">
        <f>IF(ISNUMBER('1-3'!L54), '1-3'!L54, IF(ISNUMBER('1-3'!M54), '1-3'!M54, IF(ISNUMBER('1-3'!P54), '1-3'!P54, IF(ISNUMBER('1-3'!Q54), '1-3'!Q54, "XXX"))))</f>
        <v>92.833333333333343</v>
      </c>
      <c r="F54" s="176">
        <f>IF(ISNUMBER('1-4'!AR54),'1-4'!AR54, IF(ISNUMBER('1-4'!AS54),'1-4'!AS54, IF(ISNUMBER('1-4'!AT54),'1-4'!AT54, IF(ISNUMBER('1-4'!AU54),'1-4'!AU54, IF(ISNUMBER('1-4'!AV54),'1-4'!AV54, "XXX")))))</f>
        <v>2</v>
      </c>
      <c r="G54" s="176">
        <f>IF(ISNUMBER('1-5'!K53),'1-5'!K53, "XXX")</f>
        <v>5.8</v>
      </c>
      <c r="H54" s="176">
        <f>IF(ISNUMBER('2-1-1'!K54), '2-1-1'!K54, IF(ISNUMBER('2-1-1'!L54), '2-1-1'!L54, IF(ISNUMBER('2-1-1'!M54), '2-1-1'!M54, "XXX")))</f>
        <v>0.5914285714285713</v>
      </c>
      <c r="I54" s="176">
        <f>IF(ISNUMBER('2-1-2'!F53),'2-1-2'!F53, "XXX")</f>
        <v>0.41838999999999998</v>
      </c>
      <c r="J54" s="176">
        <f>IF(ISNUMBER('2-2-1'!AF54),'2-2-1'!AF54,IF(ISNUMBER('2-2-1'!AG54),'2-2-1'!AG54,IF(ISNUMBER('2-2-1'!AE54),'2-2-1'!AE54,IF(ISNUMBER('2-2-1'!AH54),'2-2-1'!AH54,IF(ISNUMBER('2-2-1'!AD54),'2-2-1'!AD54,IF(ISNUMBER('2-2-1'!AI54),'2-2-1'!AI54,IF(ISNUMBER('2-2-1'!AC54),'2-2-1'!AC54,IF(ISNUMBER('2-2-1'!AJ54),'2-2-1'!AJ54,IF(ISNUMBER('2-2-1'!AB54),'2-2-1'!AB54,IF(ISNUMBER('2-2-1'!AA54),'2-2-1'!AA54,IF(ISNUMBER('2-2-1'!Z54),'2-2-1'!Z54,"XXX")))))))))))</f>
        <v>1.26695</v>
      </c>
      <c r="K54" s="176">
        <f>IF(ISNUMBER('2-2-2'!K54),'2-2-2'!K54,IF(ISNUMBER('2-2-2'!L54),'2-2-2'!L54,IF(ISNUMBER('2-2-2'!J54),'2-2-2'!J54,IF(ISNUMBER('2-2-2'!M54),'2-2-2'!M54,"XXX"))))</f>
        <v>0.49142857142857144</v>
      </c>
      <c r="L54" s="176">
        <f>IF(ISNUMBER('2-3-1'!S54), '2-3-1'!S54, IF(ISNUMBER('2-3-1'!T54), '2-3-1'!T54, IF(ISNUMBER('2-3-1'!R54), '2-3-1'!R54, IF(ISNUMBER('2-3-1'!U54), '2-3-1'!U54, IF(ISNUMBER('2-3-1'!Q54), '2-3-1'!Q54, IF(ISNUMBER('2-3-1'!V54), '2-3-1'!V54, IF(ISNUMBER('2-3-1'!P54), '2-3-1'!P54, "XXX")))))))</f>
        <v>2.9300146100000002</v>
      </c>
      <c r="M54" s="176">
        <f>IF(ISNUMBER('2-3-2'!S54), '2-3-2'!S54, IF(ISNUMBER('2-3-2'!T54), '2-3-2'!T54, IF(ISNUMBER('2-3-2'!R54), '2-3-2'!R54, IF(ISNUMBER('2-3-2'!U54), '2-3-2'!U54, IF(ISNUMBER('2-3-2'!Q54), '2-3-2'!Q54, IF(ISNUMBER('2-3-2'!V54), '2-3-2'!V54, IF(ISNUMBER('2-3-2'!P54), '2-3-2'!P54, "XXX")))))))</f>
        <v>55.518722529999998</v>
      </c>
      <c r="N54" s="176">
        <f>IF(ISNUMBER('2-4-1'!Y54),'2-4-1'!Y54,IF(ISNUMBER('2-4-1'!X54),'2-4-1'!X54,IF(ISNUMBER('2-4-1'!Z54),'2-4-1'!Z54,IF(ISNUMBER('2-4-1'!W54),'2-4-1'!W54,IF(ISNUMBER('2-4-1'!V54),'2-4-1'!V54,'2019'!N54)))))</f>
        <v>10.643529028231139</v>
      </c>
      <c r="O54" s="176">
        <f>IF(ISNUMBER('2-4-2'!G54), '2-4-2'!G54, IF(ISNUMBER('2-4-2'!H54), '2-4-2'!H54, IF(ISNUMBER('2-4-2'!F54), '2-4-2'!F54, IF(ISNUMBER('2-4-2'!I54), '2-4-2'!I54, IF(ISNUMBER('2-4-2'!E54), '2-4-2'!E54, IF(ISNUMBER('2-4-2'!J54), '2-4-2'!J54, IF(ISNUMBER('2-4-2'!D54), '2-4-2'!D54, IF(ISNUMBER('2-4-2'!K54), '2-4-2'!K54, IF(ISNUMBER('2-4-2'!C54), '2-4-2'!C54, IF(ISNUMBER('2-4-2'!L54), '2-4-2'!L54, IF(ISNUMBER('2-4-2'!M54), '2-4-2'!M54,"XXX")))))))))))</f>
        <v>91.9</v>
      </c>
      <c r="P54" s="176">
        <f>IF(ISNUMBER('2-5-1'!H286), '2-5-1'!H286, "XXX")</f>
        <v>1</v>
      </c>
      <c r="Q54" s="176">
        <f>IF(ISNUMBER('2-5-2'!D54), '2-5-2'!D54, IF(ISNUMBER('2-5-2'!E54), '2-5-2'!E54, IF(ISNUMBER('2-5-2'!F54), '2-5-2'!F54, IF(ISNUMBER('2-5-2'!G54), '2-5-2'!G54, IF(ISNUMBER('2-5-2'!H54), '2-5-2'!H54, IF(ISNUMBER('2-5-2'!I54), '2-5-2'!I54, IF(ISNUMBER('2-5-2'!J54), '2-5-2'!J54, "XXX")))))))</f>
        <v>12</v>
      </c>
      <c r="R54" s="176">
        <f>IF(ISNUMBER('2-6-1'!G54), '2-6-1'!G54, IF(ISNUMBER('2-6-1'!H54), '2-6-1'!H54, IF(ISNUMBER('2-6-1'!F54), '2-6-1'!F54, IF(ISNUMBER('2-6-1'!I54), '2-6-1'!I54, IF(ISNUMBER('2-6-1'!E54), '2-6-1'!E54, IF(ISNUMBER('2-6-1'!J54), '2-6-1'!J54, IF(ISNUMBER('2-6-1'!D54), '2-6-1'!D54, IF(ISNUMBER('2-6-1'!K54), '2-6-1'!K54, IF(ISNUMBER('2-6-1'!L54), '2-6-1'!L54, "XXX")))))))))</f>
        <v>46.933320000000002</v>
      </c>
      <c r="S54" s="176">
        <f>IF(ISNUMBER('2-6-2'!H54), '2-6-2'!H54, IF(ISNUMBER('2-6-2'!I54), '2-6-2'!I54, IF(ISNUMBER('2-6-2'!G54), '2-6-2'!G54, IF(ISNUMBER('2-6-2'!J54), '2-6-2'!J54, IF(ISNUMBER('2-6-2'!F54), '2-6-2'!F54, IF(ISNUMBER('2-6-2'!K54), '2-6-2'!K54, IF(ISNUMBER('2-6-2'!E54), '2-6-2'!E54, IF(ISNUMBER('2-6-2'!L54), '2-6-2'!L54, IF(ISNUMBER('2-6-2'!D54), '2-6-2'!D54, IF(ISNUMBER('2-6-2'!M54), '2-6-2'!M54, "XXX"))))))))))</f>
        <v>3.18</v>
      </c>
      <c r="T54" s="176">
        <f>IF(ISNUMBER('2-7-1'!K54), '2-7-1'!K54, IF(ISNUMBER('2-7-1'!L54), '2-7-1'!L54, IF(ISNUMBER('2-7-1'!J54), '2-7-1'!J54, IF(ISNUMBER('2-7-1'!M54), '2-7-1'!M54, "XXX"))))</f>
        <v>0.62571428571428567</v>
      </c>
      <c r="U54" s="176">
        <f>IF(ISNUMBER('2-7-2'!K54), '2-7-2'!K54, IF(ISNUMBER('2-7-2'!L54), '2-7-2'!L54, IF(ISNUMBER('2-7-2'!J54), '2-7-2'!J54, IF(ISNUMBER('2-7-2'!M54), '2-7-2'!M54, "XXX"))))</f>
        <v>0.57214285714285718</v>
      </c>
      <c r="V54" s="176">
        <f>IF(ISNUMBER('2-8-1'!K54), '2-8-1'!K54, IF(ISNUMBER('2-8-1'!L54), '2-8-1'!L54, IF(ISNUMBER('2-8-1'!J54), '2-8-1'!J54, IF(ISNUMBER('2-8-1'!M54), '2-8-1'!M54, "XXX"))))</f>
        <v>0.69857142857142851</v>
      </c>
      <c r="W54" s="176">
        <f>IF(ISNUMBER('2-8-2'!K54), '2-8-2'!K54, IF(ISNUMBER('2-8-2'!L54), '2-8-2'!L54, IF(ISNUMBER('2-8-2'!J54), '2-8-2'!J54, IF(ISNUMBER('2-8-2'!M54), '2-8-2'!M54, "XXX"))))</f>
        <v>0.57857142857142851</v>
      </c>
      <c r="X54" s="176">
        <f>IF(ISNUMBER('3-1'!L53), '3-1'!L53, "XXX")</f>
        <v>0.69599999999999995</v>
      </c>
      <c r="Y54" s="223">
        <f>'3-2'!T53</f>
        <v>0.338921219</v>
      </c>
    </row>
    <row r="55" spans="1:25" ht="15" x14ac:dyDescent="0.25">
      <c r="A55" s="19" t="s">
        <v>64</v>
      </c>
      <c r="B55" s="166" t="s">
        <v>64</v>
      </c>
      <c r="C55" s="175">
        <f>IF(ISNUMBER('1-1'!K55),'1-1'!K55, "XXX")</f>
        <v>1</v>
      </c>
      <c r="D55" s="175" t="str">
        <f>IF(UCDP!AB55, UCDP!AB55, "0.0")</f>
        <v>0.0</v>
      </c>
      <c r="E55" s="176">
        <f>IF(ISNUMBER('1-3'!L55), '1-3'!L55, IF(ISNUMBER('1-3'!M55), '1-3'!M55, IF(ISNUMBER('1-3'!P55), '1-3'!P55, IF(ISNUMBER('1-3'!Q55), '1-3'!Q55, "XXX"))))</f>
        <v>83.666666666666671</v>
      </c>
      <c r="F55" s="176">
        <f>IF(ISNUMBER('1-4'!AR55),'1-4'!AR55, IF(ISNUMBER('1-4'!AS55),'1-4'!AS55, IF(ISNUMBER('1-4'!AT55),'1-4'!AT55, IF(ISNUMBER('1-4'!AU55),'1-4'!AU55, IF(ISNUMBER('1-4'!AV55),'1-4'!AV55, "XXX")))))</f>
        <v>1</v>
      </c>
      <c r="G55" s="176">
        <f>IF(ISNUMBER('1-5'!K54),'1-5'!K54, "XXX")</f>
        <v>1.3</v>
      </c>
      <c r="H55" s="176">
        <f>IF(ISNUMBER('2-1-1'!K55), '2-1-1'!K55, IF(ISNUMBER('2-1-1'!L55), '2-1-1'!L55, IF(ISNUMBER('2-1-1'!M55), '2-1-1'!M55, "XXX")))</f>
        <v>0.86571428571428566</v>
      </c>
      <c r="I55" s="176">
        <f>IF(ISNUMBER('2-1-2'!F54),'2-1-2'!F54, "XXX")</f>
        <v>0.73414999999999997</v>
      </c>
      <c r="J55" s="176">
        <f>IF(ISNUMBER('2-2-1'!AF55),'2-2-1'!AF55,IF(ISNUMBER('2-2-1'!AG55),'2-2-1'!AG55,IF(ISNUMBER('2-2-1'!AE55),'2-2-1'!AE55,IF(ISNUMBER('2-2-1'!AH55),'2-2-1'!AH55,IF(ISNUMBER('2-2-1'!AD55),'2-2-1'!AD55,IF(ISNUMBER('2-2-1'!AI55),'2-2-1'!AI55,IF(ISNUMBER('2-2-1'!AC55),'2-2-1'!AC55,IF(ISNUMBER('2-2-1'!AJ55),'2-2-1'!AJ55,IF(ISNUMBER('2-2-1'!AB55),'2-2-1'!AB55,IF(ISNUMBER('2-2-1'!AA55),'2-2-1'!AA55,IF(ISNUMBER('2-2-1'!Z55),'2-2-1'!Z55,"XXX")))))))))))</f>
        <v>2.6489799999999999</v>
      </c>
      <c r="K55" s="176">
        <f>IF(ISNUMBER('2-2-2'!K55),'2-2-2'!K55,IF(ISNUMBER('2-2-2'!L55),'2-2-2'!L55,IF(ISNUMBER('2-2-2'!J55),'2-2-2'!J55,IF(ISNUMBER('2-2-2'!M55),'2-2-2'!M55,"XXX"))))</f>
        <v>0.74428571428571433</v>
      </c>
      <c r="L55" s="176">
        <f>IF(ISNUMBER('2-3-1'!S55), '2-3-1'!S55, IF(ISNUMBER('2-3-1'!T55), '2-3-1'!T55, IF(ISNUMBER('2-3-1'!R55), '2-3-1'!R55, IF(ISNUMBER('2-3-1'!U55), '2-3-1'!U55, IF(ISNUMBER('2-3-1'!Q55), '2-3-1'!Q55, IF(ISNUMBER('2-3-1'!V55), '2-3-1'!V55, IF(ISNUMBER('2-3-1'!P55), '2-3-1'!P55, "XXX")))))))</f>
        <v>8.6823787699999997</v>
      </c>
      <c r="M55" s="176">
        <f>IF(ISNUMBER('2-3-2'!S55), '2-3-2'!S55, IF(ISNUMBER('2-3-2'!T55), '2-3-2'!T55, IF(ISNUMBER('2-3-2'!R55), '2-3-2'!R55, IF(ISNUMBER('2-3-2'!U55), '2-3-2'!U55, IF(ISNUMBER('2-3-2'!Q55), '2-3-2'!Q55, IF(ISNUMBER('2-3-2'!V55), '2-3-2'!V55, IF(ISNUMBER('2-3-2'!P55), '2-3-2'!P55, "XXX")))))))</f>
        <v>12.98550797</v>
      </c>
      <c r="N55" s="176">
        <f>IF(ISNUMBER('2-4-1'!Y55),'2-4-1'!Y55,IF(ISNUMBER('2-4-1'!X55),'2-4-1'!X55,IF(ISNUMBER('2-4-1'!Z55),'2-4-1'!Z55,IF(ISNUMBER('2-4-1'!W55),'2-4-1'!W55,IF(ISNUMBER('2-4-1'!V55),'2-4-1'!V55,'2019'!N55)))))</f>
        <v>24.963999999999999</v>
      </c>
      <c r="O55" s="176">
        <f>IF(ISNUMBER('2-4-2'!G55), '2-4-2'!G55, IF(ISNUMBER('2-4-2'!H55), '2-4-2'!H55, IF(ISNUMBER('2-4-2'!F55), '2-4-2'!F55, IF(ISNUMBER('2-4-2'!I55), '2-4-2'!I55, IF(ISNUMBER('2-4-2'!E55), '2-4-2'!E55, IF(ISNUMBER('2-4-2'!J55), '2-4-2'!J55, IF(ISNUMBER('2-4-2'!D55), '2-4-2'!D55, IF(ISNUMBER('2-4-2'!K55), '2-4-2'!K55, IF(ISNUMBER('2-4-2'!C55), '2-4-2'!C55, IF(ISNUMBER('2-4-2'!L55), '2-4-2'!L55, IF(ISNUMBER('2-4-2'!M55), '2-4-2'!M55,"XXX")))))))))))</f>
        <v>100</v>
      </c>
      <c r="P55" s="176">
        <f>IF(ISNUMBER('2-5-1'!H287), '2-5-1'!H287, "XXX")</f>
        <v>1</v>
      </c>
      <c r="Q55" s="176">
        <f>IF(ISNUMBER('2-5-2'!D55), '2-5-2'!D55, IF(ISNUMBER('2-5-2'!E55), '2-5-2'!E55, IF(ISNUMBER('2-5-2'!F55), '2-5-2'!F55, IF(ISNUMBER('2-5-2'!G55), '2-5-2'!G55, IF(ISNUMBER('2-5-2'!H55), '2-5-2'!H55, IF(ISNUMBER('2-5-2'!I55), '2-5-2'!I55, IF(ISNUMBER('2-5-2'!J55), '2-5-2'!J55, "XXX")))))))</f>
        <v>96</v>
      </c>
      <c r="R55" s="176">
        <f>IF(ISNUMBER('2-6-1'!G55), '2-6-1'!G55, IF(ISNUMBER('2-6-1'!H55), '2-6-1'!H55, IF(ISNUMBER('2-6-1'!F55), '2-6-1'!F55, IF(ISNUMBER('2-6-1'!I55), '2-6-1'!I55, IF(ISNUMBER('2-6-1'!E55), '2-6-1'!E55, IF(ISNUMBER('2-6-1'!J55), '2-6-1'!J55, IF(ISNUMBER('2-6-1'!D55), '2-6-1'!D55, IF(ISNUMBER('2-6-1'!K55), '2-6-1'!K55, IF(ISNUMBER('2-6-1'!L55), '2-6-1'!L55, "XXX")))))))))</f>
        <v>89.575469999999996</v>
      </c>
      <c r="S55" s="176">
        <f>IF(ISNUMBER('2-6-2'!H55), '2-6-2'!H55, IF(ISNUMBER('2-6-2'!I55), '2-6-2'!I55, IF(ISNUMBER('2-6-2'!G55), '2-6-2'!G55, IF(ISNUMBER('2-6-2'!J55), '2-6-2'!J55, IF(ISNUMBER('2-6-2'!F55), '2-6-2'!F55, IF(ISNUMBER('2-6-2'!K55), '2-6-2'!K55, IF(ISNUMBER('2-6-2'!E55), '2-6-2'!E55, IF(ISNUMBER('2-6-2'!L55), '2-6-2'!L55, IF(ISNUMBER('2-6-2'!D55), '2-6-2'!D55, IF(ISNUMBER('2-6-2'!M55), '2-6-2'!M55, "XXX"))))))))))</f>
        <v>0</v>
      </c>
      <c r="T55" s="176">
        <f>IF(ISNUMBER('2-7-1'!K55), '2-7-1'!K55, IF(ISNUMBER('2-7-1'!L55), '2-7-1'!L55, IF(ISNUMBER('2-7-1'!J55), '2-7-1'!J55, IF(ISNUMBER('2-7-1'!M55), '2-7-1'!M55, "XXX"))))</f>
        <v>0.83</v>
      </c>
      <c r="U55" s="176">
        <f>IF(ISNUMBER('2-7-2'!K55), '2-7-2'!K55, IF(ISNUMBER('2-7-2'!L55), '2-7-2'!L55, IF(ISNUMBER('2-7-2'!J55), '2-7-2'!J55, IF(ISNUMBER('2-7-2'!M55), '2-7-2'!M55, "XXX"))))</f>
        <v>0.72357142857142853</v>
      </c>
      <c r="V55" s="176">
        <f>IF(ISNUMBER('2-8-1'!K55), '2-8-1'!K55, IF(ISNUMBER('2-8-1'!L55), '2-8-1'!L55, IF(ISNUMBER('2-8-1'!J55), '2-8-1'!J55, IF(ISNUMBER('2-8-1'!M55), '2-8-1'!M55, "XXX"))))</f>
        <v>0.72428571428571431</v>
      </c>
      <c r="W55" s="176">
        <f>IF(ISNUMBER('2-8-2'!K55), '2-8-2'!K55, IF(ISNUMBER('2-8-2'!L55), '2-8-2'!L55, IF(ISNUMBER('2-8-2'!J55), '2-8-2'!J55, IF(ISNUMBER('2-8-2'!M55), '2-8-2'!M55, "XXX"))))</f>
        <v>0.68571428571428572</v>
      </c>
      <c r="X55" s="176">
        <f>IF(ISNUMBER('3-1'!L54), '3-1'!L54, "XXX")</f>
        <v>0.88600000000000001</v>
      </c>
      <c r="Y55" s="223">
        <f>'3-2'!T54</f>
        <v>1.3881111150000001</v>
      </c>
    </row>
    <row r="56" spans="1:25" ht="15" x14ac:dyDescent="0.25">
      <c r="A56" s="19" t="s">
        <v>65</v>
      </c>
      <c r="B56" s="166" t="s">
        <v>65</v>
      </c>
      <c r="C56" s="175">
        <f>IF(ISNUMBER('1-1'!K56),'1-1'!K56, "XXX")</f>
        <v>6.9</v>
      </c>
      <c r="D56" s="175" t="str">
        <f>IF(UCDP!AB56, UCDP!AB56, "0.0")</f>
        <v>0.0</v>
      </c>
      <c r="E56" s="176">
        <f>IF(ISNUMBER('1-3'!L56), '1-3'!L56, IF(ISNUMBER('1-3'!M56), '1-3'!M56, IF(ISNUMBER('1-3'!P56), '1-3'!P56, IF(ISNUMBER('1-3'!Q56), '1-3'!Q56, "XXX"))))</f>
        <v>76.333333333333343</v>
      </c>
      <c r="F56" s="176">
        <f>IF(ISNUMBER('1-4'!AR56),'1-4'!AR56, IF(ISNUMBER('1-4'!AS56),'1-4'!AS56, IF(ISNUMBER('1-4'!AT56),'1-4'!AT56, IF(ISNUMBER('1-4'!AU56),'1-4'!AU56, IF(ISNUMBER('1-4'!AV56),'1-4'!AV56, "XXX")))))</f>
        <v>2</v>
      </c>
      <c r="G56" s="176">
        <f>IF(ISNUMBER('1-5'!K55),'1-5'!K55, "XXX")</f>
        <v>5.3</v>
      </c>
      <c r="H56" s="176">
        <f>IF(ISNUMBER('2-1-1'!K56), '2-1-1'!K56, IF(ISNUMBER('2-1-1'!L56), '2-1-1'!L56, IF(ISNUMBER('2-1-1'!M56), '2-1-1'!M56, "XXX")))</f>
        <v>0.41142857142857137</v>
      </c>
      <c r="I56" s="176">
        <f>IF(ISNUMBER('2-1-2'!F55),'2-1-2'!F55, "XXX")</f>
        <v>0.25935999999999998</v>
      </c>
      <c r="J56" s="176">
        <f>IF(ISNUMBER('2-2-1'!AF56),'2-2-1'!AF56,IF(ISNUMBER('2-2-1'!AG56),'2-2-1'!AG56,IF(ISNUMBER('2-2-1'!AE56),'2-2-1'!AE56,IF(ISNUMBER('2-2-1'!AH56),'2-2-1'!AH56,IF(ISNUMBER('2-2-1'!AD56),'2-2-1'!AD56,IF(ISNUMBER('2-2-1'!AI56),'2-2-1'!AI56,IF(ISNUMBER('2-2-1'!AC56),'2-2-1'!AC56,IF(ISNUMBER('2-2-1'!AJ56),'2-2-1'!AJ56,IF(ISNUMBER('2-2-1'!AB56),'2-2-1'!AB56,IF(ISNUMBER('2-2-1'!AA56),'2-2-1'!AA56,IF(ISNUMBER('2-2-1'!Z56),'2-2-1'!Z56,"XXX")))))))))))</f>
        <v>2.6357599999999999</v>
      </c>
      <c r="K56" s="176">
        <f>IF(ISNUMBER('2-2-2'!K56),'2-2-2'!K56,IF(ISNUMBER('2-2-2'!L56),'2-2-2'!L56,IF(ISNUMBER('2-2-2'!J56),'2-2-2'!J56,IF(ISNUMBER('2-2-2'!M56),'2-2-2'!M56,"XXX"))))</f>
        <v>0.48571428571428571</v>
      </c>
      <c r="L56" s="176">
        <f>IF(ISNUMBER('2-3-1'!S56), '2-3-1'!S56, IF(ISNUMBER('2-3-1'!T56), '2-3-1'!T56, IF(ISNUMBER('2-3-1'!R56), '2-3-1'!R56, IF(ISNUMBER('2-3-1'!U56), '2-3-1'!U56, IF(ISNUMBER('2-3-1'!Q56), '2-3-1'!Q56, IF(ISNUMBER('2-3-1'!V56), '2-3-1'!V56, IF(ISNUMBER('2-3-1'!P56), '2-3-1'!P56, "XXX")))))))</f>
        <v>1.32770717</v>
      </c>
      <c r="M56" s="176">
        <f>IF(ISNUMBER('2-3-2'!S56), '2-3-2'!S56, IF(ISNUMBER('2-3-2'!T56), '2-3-2'!T56, IF(ISNUMBER('2-3-2'!R56), '2-3-2'!R56, IF(ISNUMBER('2-3-2'!U56), '2-3-2'!U56, IF(ISNUMBER('2-3-2'!Q56), '2-3-2'!Q56, IF(ISNUMBER('2-3-2'!V56), '2-3-2'!V56, IF(ISNUMBER('2-3-2'!P56), '2-3-2'!P56, "XXX")))))))</f>
        <v>37.823726649999998</v>
      </c>
      <c r="N56" s="176">
        <f>IF(ISNUMBER('2-4-1'!Y56),'2-4-1'!Y56,IF(ISNUMBER('2-4-1'!X56),'2-4-1'!X56,IF(ISNUMBER('2-4-1'!Z56),'2-4-1'!Z56,IF(ISNUMBER('2-4-1'!W56),'2-4-1'!W56,IF(ISNUMBER('2-4-1'!V56),'2-4-1'!V56,'2019'!N56)))))</f>
        <v>1.7</v>
      </c>
      <c r="O56" s="176">
        <f>IF(ISNUMBER('2-4-2'!G56), '2-4-2'!G56, IF(ISNUMBER('2-4-2'!H56), '2-4-2'!H56, IF(ISNUMBER('2-4-2'!F56), '2-4-2'!F56, IF(ISNUMBER('2-4-2'!I56), '2-4-2'!I56, IF(ISNUMBER('2-4-2'!E56), '2-4-2'!E56, IF(ISNUMBER('2-4-2'!J56), '2-4-2'!J56, IF(ISNUMBER('2-4-2'!D56), '2-4-2'!D56, IF(ISNUMBER('2-4-2'!K56), '2-4-2'!K56, IF(ISNUMBER('2-4-2'!C56), '2-4-2'!C56, IF(ISNUMBER('2-4-2'!L56), '2-4-2'!L56, IF(ISNUMBER('2-4-2'!M56), '2-4-2'!M56,"XXX")))))))))))</f>
        <v>16.899999999999999</v>
      </c>
      <c r="P56" s="176">
        <f>IF(ISNUMBER('2-5-1'!H288), '2-5-1'!H288, "XXX")</f>
        <v>8.870990872383118E-2</v>
      </c>
      <c r="Q56" s="176">
        <f>IF(ISNUMBER('2-5-2'!D56), '2-5-2'!D56, IF(ISNUMBER('2-5-2'!E56), '2-5-2'!E56, IF(ISNUMBER('2-5-2'!F56), '2-5-2'!F56, IF(ISNUMBER('2-5-2'!G56), '2-5-2'!G56, IF(ISNUMBER('2-5-2'!H56), '2-5-2'!H56, IF(ISNUMBER('2-5-2'!I56), '2-5-2'!I56, IF(ISNUMBER('2-5-2'!J56), '2-5-2'!J56, "XXX")))))))</f>
        <v>3.3</v>
      </c>
      <c r="R56" s="176">
        <f>IF(ISNUMBER('2-6-1'!G56), '2-6-1'!G56, IF(ISNUMBER('2-6-1'!H56), '2-6-1'!H56, IF(ISNUMBER('2-6-1'!F56), '2-6-1'!F56, IF(ISNUMBER('2-6-1'!I56), '2-6-1'!I56, IF(ISNUMBER('2-6-1'!E56), '2-6-1'!E56, IF(ISNUMBER('2-6-1'!J56), '2-6-1'!J56, IF(ISNUMBER('2-6-1'!D56), '2-6-1'!D56, IF(ISNUMBER('2-6-1'!K56), '2-6-1'!K56, IF(ISNUMBER('2-6-1'!L56), '2-6-1'!L56, "XXX")))))))))</f>
        <v>23.81962</v>
      </c>
      <c r="S56" s="176">
        <f>IF(ISNUMBER('2-6-2'!H56), '2-6-2'!H56, IF(ISNUMBER('2-6-2'!I56), '2-6-2'!I56, IF(ISNUMBER('2-6-2'!G56), '2-6-2'!G56, IF(ISNUMBER('2-6-2'!J56), '2-6-2'!J56, IF(ISNUMBER('2-6-2'!F56), '2-6-2'!F56, IF(ISNUMBER('2-6-2'!K56), '2-6-2'!K56, IF(ISNUMBER('2-6-2'!E56), '2-6-2'!E56, IF(ISNUMBER('2-6-2'!L56), '2-6-2'!L56, IF(ISNUMBER('2-6-2'!D56), '2-6-2'!D56, IF(ISNUMBER('2-6-2'!M56), '2-6-2'!M56, "XXX"))))))))))</f>
        <v>9.77</v>
      </c>
      <c r="T56" s="176">
        <f>IF(ISNUMBER('2-7-1'!K56), '2-7-1'!K56, IF(ISNUMBER('2-7-1'!L56), '2-7-1'!L56, IF(ISNUMBER('2-7-1'!J56), '2-7-1'!J56, IF(ISNUMBER('2-7-1'!M56), '2-7-1'!M56, "XXX"))))</f>
        <v>0.59428571428571431</v>
      </c>
      <c r="U56" s="176">
        <f>IF(ISNUMBER('2-7-2'!K56), '2-7-2'!K56, IF(ISNUMBER('2-7-2'!L56), '2-7-2'!L56, IF(ISNUMBER('2-7-2'!J56), '2-7-2'!J56, IF(ISNUMBER('2-7-2'!M56), '2-7-2'!M56, "XXX"))))</f>
        <v>0.48571428571428571</v>
      </c>
      <c r="V56" s="176">
        <f>IF(ISNUMBER('2-8-1'!K56), '2-8-1'!K56, IF(ISNUMBER('2-8-1'!L56), '2-8-1'!L56, IF(ISNUMBER('2-8-1'!J56), '2-8-1'!J56, IF(ISNUMBER('2-8-1'!M56), '2-8-1'!M56, "XXX"))))</f>
        <v>0.64</v>
      </c>
      <c r="W56" s="176">
        <f>IF(ISNUMBER('2-8-2'!K56), '2-8-2'!K56, IF(ISNUMBER('2-8-2'!L56), '2-8-2'!L56, IF(ISNUMBER('2-8-2'!J56), '2-8-2'!J56, IF(ISNUMBER('2-8-2'!M56), '2-8-2'!M56, "XXX"))))</f>
        <v>0.54285714285714282</v>
      </c>
      <c r="X56" s="176">
        <f>IF(ISNUMBER('3-1'!L55), '3-1'!L55, "XXX")</f>
        <v>0.73799999999999999</v>
      </c>
      <c r="Y56" s="223">
        <f>'3-2'!T55</f>
        <v>0.62105548399999999</v>
      </c>
    </row>
    <row r="57" spans="1:25" ht="15" x14ac:dyDescent="0.25">
      <c r="A57" s="19" t="s">
        <v>66</v>
      </c>
      <c r="B57" s="166" t="s">
        <v>66</v>
      </c>
      <c r="C57" s="175">
        <f>IF(ISNUMBER('1-1'!K57),'1-1'!K57, "XXX")</f>
        <v>6.1</v>
      </c>
      <c r="D57" s="175" t="str">
        <f>IF(UCDP!AB57, UCDP!AB57, "0.0")</f>
        <v>0.0</v>
      </c>
      <c r="E57" s="176">
        <f>IF(ISNUMBER('1-3'!L57), '1-3'!L57, IF(ISNUMBER('1-3'!M57), '1-3'!M57, IF(ISNUMBER('1-3'!P57), '1-3'!P57, IF(ISNUMBER('1-3'!Q57), '1-3'!Q57, "XXX"))))</f>
        <v>84.666666666666671</v>
      </c>
      <c r="F57" s="176">
        <f>IF(ISNUMBER('1-4'!AR57),'1-4'!AR57, IF(ISNUMBER('1-4'!AS57),'1-4'!AS57, IF(ISNUMBER('1-4'!AT57),'1-4'!AT57, IF(ISNUMBER('1-4'!AU57),'1-4'!AU57, IF(ISNUMBER('1-4'!AV57),'1-4'!AV57, "XXX")))))</f>
        <v>3</v>
      </c>
      <c r="G57" s="176">
        <f>IF(ISNUMBER('1-5'!K56),'1-5'!K56, "XXX")</f>
        <v>3.2</v>
      </c>
      <c r="H57" s="176">
        <f>IF(ISNUMBER('2-1-1'!K57), '2-1-1'!K57, IF(ISNUMBER('2-1-1'!L57), '2-1-1'!L57, IF(ISNUMBER('2-1-1'!M57), '2-1-1'!M57, "XXX")))</f>
        <v>0.69</v>
      </c>
      <c r="I57" s="176">
        <f>IF(ISNUMBER('2-1-2'!F56),'2-1-2'!F56, "XXX")</f>
        <v>0.60318000000000005</v>
      </c>
      <c r="J57" s="176">
        <f>IF(ISNUMBER('2-2-1'!AF57),'2-2-1'!AF57,IF(ISNUMBER('2-2-1'!AG57),'2-2-1'!AG57,IF(ISNUMBER('2-2-1'!AE57),'2-2-1'!AE57,IF(ISNUMBER('2-2-1'!AH57),'2-2-1'!AH57,IF(ISNUMBER('2-2-1'!AD57),'2-2-1'!AD57,IF(ISNUMBER('2-2-1'!AI57),'2-2-1'!AI57,IF(ISNUMBER('2-2-1'!AC57),'2-2-1'!AC57,IF(ISNUMBER('2-2-1'!AJ57),'2-2-1'!AJ57,IF(ISNUMBER('2-2-1'!AB57),'2-2-1'!AB57,IF(ISNUMBER('2-2-1'!AA57),'2-2-1'!AA57,IF(ISNUMBER('2-2-1'!Z57),'2-2-1'!Z57,"XXX")))))))))))</f>
        <v>2.6354800000000003</v>
      </c>
      <c r="K57" s="176">
        <f>IF(ISNUMBER('2-2-2'!K57),'2-2-2'!K57,IF(ISNUMBER('2-2-2'!L57),'2-2-2'!L57,IF(ISNUMBER('2-2-2'!J57),'2-2-2'!J57,IF(ISNUMBER('2-2-2'!M57),'2-2-2'!M57,"XXX"))))</f>
        <v>0.53857142857142859</v>
      </c>
      <c r="L57" s="176">
        <f>IF(ISNUMBER('2-3-1'!S57), '2-3-1'!S57, IF(ISNUMBER('2-3-1'!T57), '2-3-1'!T57, IF(ISNUMBER('2-3-1'!R57), '2-3-1'!R57, IF(ISNUMBER('2-3-1'!U57), '2-3-1'!U57, IF(ISNUMBER('2-3-1'!Q57), '2-3-1'!Q57, IF(ISNUMBER('2-3-1'!V57), '2-3-1'!V57, IF(ISNUMBER('2-3-1'!P57), '2-3-1'!P57, "XXX")))))))</f>
        <v>4.3370885799999996</v>
      </c>
      <c r="M57" s="176">
        <f>IF(ISNUMBER('2-3-2'!S57), '2-3-2'!S57, IF(ISNUMBER('2-3-2'!T57), '2-3-2'!T57, IF(ISNUMBER('2-3-2'!R57), '2-3-2'!R57, IF(ISNUMBER('2-3-2'!U57), '2-3-2'!U57, IF(ISNUMBER('2-3-2'!Q57), '2-3-2'!Q57, IF(ISNUMBER('2-3-2'!V57), '2-3-2'!V57, IF(ISNUMBER('2-3-2'!P57), '2-3-2'!P57, "XXX")))))))</f>
        <v>34.885871889999997</v>
      </c>
      <c r="N57" s="176">
        <f>IF(ISNUMBER('2-4-1'!Y57),'2-4-1'!Y57,IF(ISNUMBER('2-4-1'!X57),'2-4-1'!X57,IF(ISNUMBER('2-4-1'!Z57),'2-4-1'!Z57,IF(ISNUMBER('2-4-1'!W57),'2-4-1'!W57,IF(ISNUMBER('2-4-1'!V57),'2-4-1'!V57,'2019'!N57)))))</f>
        <v>26.387</v>
      </c>
      <c r="O57" s="176">
        <f>IF(ISNUMBER('2-4-2'!G57), '2-4-2'!G57, IF(ISNUMBER('2-4-2'!H57), '2-4-2'!H57, IF(ISNUMBER('2-4-2'!F57), '2-4-2'!F57, IF(ISNUMBER('2-4-2'!I57), '2-4-2'!I57, IF(ISNUMBER('2-4-2'!E57), '2-4-2'!E57, IF(ISNUMBER('2-4-2'!J57), '2-4-2'!J57, IF(ISNUMBER('2-4-2'!D57), '2-4-2'!D57, IF(ISNUMBER('2-4-2'!K57), '2-4-2'!K57, IF(ISNUMBER('2-4-2'!C57), '2-4-2'!C57, IF(ISNUMBER('2-4-2'!L57), '2-4-2'!L57, IF(ISNUMBER('2-4-2'!M57), '2-4-2'!M57,"XXX")))))))))))</f>
        <v>95.8</v>
      </c>
      <c r="P57" s="176">
        <f>IF(ISNUMBER('2-5-1'!H289), '2-5-1'!H289, "XXX")</f>
        <v>1</v>
      </c>
      <c r="Q57" s="176" t="str">
        <f>IF(ISNUMBER('2-5-2'!D57), '2-5-2'!D57, IF(ISNUMBER('2-5-2'!E57), '2-5-2'!E57, IF(ISNUMBER('2-5-2'!F57), '2-5-2'!F57, IF(ISNUMBER('2-5-2'!G57), '2-5-2'!G57, IF(ISNUMBER('2-5-2'!H57), '2-5-2'!H57, IF(ISNUMBER('2-5-2'!I57), '2-5-2'!I57, IF(ISNUMBER('2-5-2'!J57), '2-5-2'!J57, "XXX")))))))</f>
        <v>XXX</v>
      </c>
      <c r="R57" s="176">
        <f>IF(ISNUMBER('2-6-1'!G57), '2-6-1'!G57, IF(ISNUMBER('2-6-1'!H57), '2-6-1'!H57, IF(ISNUMBER('2-6-1'!F57), '2-6-1'!F57, IF(ISNUMBER('2-6-1'!I57), '2-6-1'!I57, IF(ISNUMBER('2-6-1'!E57), '2-6-1'!E57, IF(ISNUMBER('2-6-1'!J57), '2-6-1'!J57, IF(ISNUMBER('2-6-1'!D57), '2-6-1'!D57, IF(ISNUMBER('2-6-1'!K57), '2-6-1'!K57, IF(ISNUMBER('2-6-1'!L57), '2-6-1'!L57, "XXX")))))))))</f>
        <v>65.909769999999995</v>
      </c>
      <c r="S57" s="176">
        <f>IF(ISNUMBER('2-6-2'!H57), '2-6-2'!H57, IF(ISNUMBER('2-6-2'!I57), '2-6-2'!I57, IF(ISNUMBER('2-6-2'!G57), '2-6-2'!G57, IF(ISNUMBER('2-6-2'!J57), '2-6-2'!J57, IF(ISNUMBER('2-6-2'!F57), '2-6-2'!F57, IF(ISNUMBER('2-6-2'!K57), '2-6-2'!K57, IF(ISNUMBER('2-6-2'!E57), '2-6-2'!E57, IF(ISNUMBER('2-6-2'!L57), '2-6-2'!L57, IF(ISNUMBER('2-6-2'!D57), '2-6-2'!D57, IF(ISNUMBER('2-6-2'!M57), '2-6-2'!M57, "XXX"))))))))))</f>
        <v>0</v>
      </c>
      <c r="T57" s="176">
        <f>IF(ISNUMBER('2-7-1'!K57), '2-7-1'!K57, IF(ISNUMBER('2-7-1'!L57), '2-7-1'!L57, IF(ISNUMBER('2-7-1'!J57), '2-7-1'!J57, IF(ISNUMBER('2-7-1'!M57), '2-7-1'!M57, "XXX"))))</f>
        <v>0.59</v>
      </c>
      <c r="U57" s="176">
        <f>IF(ISNUMBER('2-7-2'!K57), '2-7-2'!K57, IF(ISNUMBER('2-7-2'!L57), '2-7-2'!L57, IF(ISNUMBER('2-7-2'!J57), '2-7-2'!J57, IF(ISNUMBER('2-7-2'!M57), '2-7-2'!M57, "XXX"))))</f>
        <v>0.46857142857142858</v>
      </c>
      <c r="V57" s="176">
        <f>IF(ISNUMBER('2-8-1'!K57), '2-8-1'!K57, IF(ISNUMBER('2-8-1'!L57), '2-8-1'!L57, IF(ISNUMBER('2-8-1'!J57), '2-8-1'!J57, IF(ISNUMBER('2-8-1'!M57), '2-8-1'!M57, "XXX"))))</f>
        <v>0.58714285714285719</v>
      </c>
      <c r="W57" s="176">
        <f>IF(ISNUMBER('2-8-2'!K57), '2-8-2'!K57, IF(ISNUMBER('2-8-2'!L57), '2-8-2'!L57, IF(ISNUMBER('2-8-2'!J57), '2-8-2'!J57, IF(ISNUMBER('2-8-2'!M57), '2-8-2'!M57, "XXX"))))</f>
        <v>0.38714285714285712</v>
      </c>
      <c r="X57" s="176">
        <f>IF(ISNUMBER('3-1'!L56), '3-1'!L56, "XXX")</f>
        <v>0.86699999999999999</v>
      </c>
      <c r="Y57" s="223">
        <f>'3-2'!T56</f>
        <v>0.70521336800000001</v>
      </c>
    </row>
    <row r="58" spans="1:25" ht="15" x14ac:dyDescent="0.25">
      <c r="A58" s="19" t="s">
        <v>67</v>
      </c>
      <c r="B58" s="166" t="s">
        <v>67</v>
      </c>
      <c r="C58" s="175">
        <f>IF(ISNUMBER('1-1'!K58),'1-1'!K58, "XXX")</f>
        <v>5.4</v>
      </c>
      <c r="D58" s="175" t="str">
        <f>IF(UCDP!AB58, UCDP!AB58, "0.0")</f>
        <v>0.0</v>
      </c>
      <c r="E58" s="176">
        <f>IF(ISNUMBER('1-3'!L58), '1-3'!L58, IF(ISNUMBER('1-3'!M58), '1-3'!M58, IF(ISNUMBER('1-3'!P58), '1-3'!P58, IF(ISNUMBER('1-3'!Q58), '1-3'!Q58, "XXX"))))</f>
        <v>50.333333333333336</v>
      </c>
      <c r="F58" s="176">
        <f>IF(ISNUMBER('1-4'!AR58),'1-4'!AR58, IF(ISNUMBER('1-4'!AS58),'1-4'!AS58, IF(ISNUMBER('1-4'!AT58),'1-4'!AT58, IF(ISNUMBER('1-4'!AU58),'1-4'!AU58, IF(ISNUMBER('1-4'!AV58),'1-4'!AV58, "XXX")))))</f>
        <v>2</v>
      </c>
      <c r="G58" s="176">
        <f>IF(ISNUMBER('1-5'!K57),'1-5'!K57, "XXX")</f>
        <v>6.9</v>
      </c>
      <c r="H58" s="176">
        <f>IF(ISNUMBER('2-1-1'!K58), '2-1-1'!K58, IF(ISNUMBER('2-1-1'!L58), '2-1-1'!L58, IF(ISNUMBER('2-1-1'!M58), '2-1-1'!M58, "XXX")))</f>
        <v>0.54571428571428571</v>
      </c>
      <c r="I58" s="176">
        <f>IF(ISNUMBER('2-1-2'!F57),'2-1-2'!F57, "XXX")</f>
        <v>0.23576</v>
      </c>
      <c r="J58" s="176">
        <f>IF(ISNUMBER('2-2-1'!AF58),'2-2-1'!AF58,IF(ISNUMBER('2-2-1'!AG58),'2-2-1'!AG58,IF(ISNUMBER('2-2-1'!AE58),'2-2-1'!AE58,IF(ISNUMBER('2-2-1'!AH58),'2-2-1'!AH58,IF(ISNUMBER('2-2-1'!AD58),'2-2-1'!AD58,IF(ISNUMBER('2-2-1'!AI58),'2-2-1'!AI58,IF(ISNUMBER('2-2-1'!AC58),'2-2-1'!AC58,IF(ISNUMBER('2-2-1'!AJ58),'2-2-1'!AJ58,IF(ISNUMBER('2-2-1'!AB58),'2-2-1'!AB58,IF(ISNUMBER('2-2-1'!AA58),'2-2-1'!AA58,IF(ISNUMBER('2-2-1'!Z58),'2-2-1'!Z58,"XXX")))))))))))</f>
        <v>1.9030800000000001</v>
      </c>
      <c r="K58" s="176">
        <f>IF(ISNUMBER('2-2-2'!K58),'2-2-2'!K58,IF(ISNUMBER('2-2-2'!L58),'2-2-2'!L58,IF(ISNUMBER('2-2-2'!J58),'2-2-2'!J58,IF(ISNUMBER('2-2-2'!M58),'2-2-2'!M58,"XXX"))))</f>
        <v>0.35428571428571426</v>
      </c>
      <c r="L58" s="176">
        <f>IF(ISNUMBER('2-3-1'!S58), '2-3-1'!S58, IF(ISNUMBER('2-3-1'!T58), '2-3-1'!T58, IF(ISNUMBER('2-3-1'!R58), '2-3-1'!R58, IF(ISNUMBER('2-3-1'!U58), '2-3-1'!U58, IF(ISNUMBER('2-3-1'!Q58), '2-3-1'!Q58, IF(ISNUMBER('2-3-1'!V58), '2-3-1'!V58, IF(ISNUMBER('2-3-1'!P58), '2-3-1'!P58, "XXX")))))))</f>
        <v>2.2876226900000001</v>
      </c>
      <c r="M58" s="176">
        <f>IF(ISNUMBER('2-3-2'!S58), '2-3-2'!S58, IF(ISNUMBER('2-3-2'!T58), '2-3-2'!T58, IF(ISNUMBER('2-3-2'!R58), '2-3-2'!R58, IF(ISNUMBER('2-3-2'!U58), '2-3-2'!U58, IF(ISNUMBER('2-3-2'!Q58), '2-3-2'!Q58, IF(ISNUMBER('2-3-2'!V58), '2-3-2'!V58, IF(ISNUMBER('2-3-2'!P58), '2-3-2'!P58, "XXX")))))))</f>
        <v>56.060588840000001</v>
      </c>
      <c r="N58" s="176">
        <f>IF(ISNUMBER('2-4-1'!Y58),'2-4-1'!Y58,IF(ISNUMBER('2-4-1'!X58),'2-4-1'!X58,IF(ISNUMBER('2-4-1'!Z58),'2-4-1'!Z58,IF(ISNUMBER('2-4-1'!W58),'2-4-1'!W58,IF(ISNUMBER('2-4-1'!V58),'2-4-1'!V58,'2019'!N58)))))</f>
        <v>1.3</v>
      </c>
      <c r="O58" s="176">
        <f>IF(ISNUMBER('2-4-2'!G58), '2-4-2'!G58, IF(ISNUMBER('2-4-2'!H58), '2-4-2'!H58, IF(ISNUMBER('2-4-2'!F58), '2-4-2'!F58, IF(ISNUMBER('2-4-2'!I58), '2-4-2'!I58, IF(ISNUMBER('2-4-2'!E58), '2-4-2'!E58, IF(ISNUMBER('2-4-2'!J58), '2-4-2'!J58, IF(ISNUMBER('2-4-2'!D58), '2-4-2'!D58, IF(ISNUMBER('2-4-2'!K58), '2-4-2'!K58, IF(ISNUMBER('2-4-2'!C58), '2-4-2'!C58, IF(ISNUMBER('2-4-2'!L58), '2-4-2'!L58, IF(ISNUMBER('2-4-2'!M58), '2-4-2'!M58,"XXX")))))))))))</f>
        <v>8.3000000000000007</v>
      </c>
      <c r="P58" s="176">
        <f>IF(ISNUMBER('2-5-1'!H290), '2-5-1'!H290, "XXX")</f>
        <v>0.25503761768341066</v>
      </c>
      <c r="Q58" s="176">
        <f>IF(ISNUMBER('2-5-2'!D58), '2-5-2'!D58, IF(ISNUMBER('2-5-2'!E58), '2-5-2'!E58, IF(ISNUMBER('2-5-2'!F58), '2-5-2'!F58, IF(ISNUMBER('2-5-2'!G58), '2-5-2'!G58, IF(ISNUMBER('2-5-2'!H58), '2-5-2'!H58, IF(ISNUMBER('2-5-2'!I58), '2-5-2'!I58, IF(ISNUMBER('2-5-2'!J58), '2-5-2'!J58, "XXX")))))))</f>
        <v>2</v>
      </c>
      <c r="R58" s="176">
        <f>IF(ISNUMBER('2-6-1'!G58), '2-6-1'!G58, IF(ISNUMBER('2-6-1'!H58), '2-6-1'!H58, IF(ISNUMBER('2-6-1'!F58), '2-6-1'!F58, IF(ISNUMBER('2-6-1'!I58), '2-6-1'!I58, IF(ISNUMBER('2-6-1'!E58), '2-6-1'!E58, IF(ISNUMBER('2-6-1'!J58), '2-6-1'!J58, IF(ISNUMBER('2-6-1'!D58), '2-6-1'!D58, IF(ISNUMBER('2-6-1'!K58), '2-6-1'!K58, IF(ISNUMBER('2-6-1'!L58), '2-6-1'!L58, "XXX")))))))))</f>
        <v>62.353290000000001</v>
      </c>
      <c r="S58" s="176">
        <f>IF(ISNUMBER('2-6-2'!H58), '2-6-2'!H58, IF(ISNUMBER('2-6-2'!I58), '2-6-2'!I58, IF(ISNUMBER('2-6-2'!G58), '2-6-2'!G58, IF(ISNUMBER('2-6-2'!J58), '2-6-2'!J58, IF(ISNUMBER('2-6-2'!F58), '2-6-2'!F58, IF(ISNUMBER('2-6-2'!K58), '2-6-2'!K58, IF(ISNUMBER('2-6-2'!E58), '2-6-2'!E58, IF(ISNUMBER('2-6-2'!L58), '2-6-2'!L58, IF(ISNUMBER('2-6-2'!D58), '2-6-2'!D58, IF(ISNUMBER('2-6-2'!M58), '2-6-2'!M58, "XXX"))))))))))</f>
        <v>3.86</v>
      </c>
      <c r="T58" s="176">
        <f>IF(ISNUMBER('2-7-1'!K58), '2-7-1'!K58, IF(ISNUMBER('2-7-1'!L58), '2-7-1'!L58, IF(ISNUMBER('2-7-1'!J58), '2-7-1'!J58, IF(ISNUMBER('2-7-1'!M58), '2-7-1'!M58, "XXX"))))</f>
        <v>0.59714285714285709</v>
      </c>
      <c r="U58" s="176">
        <f>IF(ISNUMBER('2-7-2'!K58), '2-7-2'!K58, IF(ISNUMBER('2-7-2'!L58), '2-7-2'!L58, IF(ISNUMBER('2-7-2'!J58), '2-7-2'!J58, IF(ISNUMBER('2-7-2'!M58), '2-7-2'!M58, "XXX"))))</f>
        <v>0.38499999999999995</v>
      </c>
      <c r="V58" s="176">
        <f>IF(ISNUMBER('2-8-1'!K58), '2-8-1'!K58, IF(ISNUMBER('2-8-1'!L58), '2-8-1'!L58, IF(ISNUMBER('2-8-1'!J58), '2-8-1'!J58, IF(ISNUMBER('2-8-1'!M58), '2-8-1'!M58, "XXX"))))</f>
        <v>0.66285714285714281</v>
      </c>
      <c r="W58" s="176">
        <f>IF(ISNUMBER('2-8-2'!K58), '2-8-2'!K58, IF(ISNUMBER('2-8-2'!L58), '2-8-2'!L58, IF(ISNUMBER('2-8-2'!J58), '2-8-2'!J58, IF(ISNUMBER('2-8-2'!M58), '2-8-2'!M58, "XXX"))))</f>
        <v>0.45142857142857146</v>
      </c>
      <c r="X58" s="176">
        <f>IF(ISNUMBER('3-1'!L57), '3-1'!L57, "XXX")</f>
        <v>0.63500000000000001</v>
      </c>
      <c r="Y58" s="223">
        <f>'3-2'!T57</f>
        <v>-0.236321956</v>
      </c>
    </row>
    <row r="59" spans="1:25" ht="15" x14ac:dyDescent="0.25">
      <c r="A59" s="19" t="s">
        <v>68</v>
      </c>
      <c r="B59" s="166" t="s">
        <v>68</v>
      </c>
      <c r="C59" s="175">
        <f>IF(ISNUMBER('1-1'!K59),'1-1'!K59, "XXX")</f>
        <v>7.6</v>
      </c>
      <c r="D59" s="175" t="str">
        <f>IF(UCDP!AB59, UCDP!AB59, "0.0")</f>
        <v>0.0</v>
      </c>
      <c r="E59" s="177">
        <f>AVERAGE('1-3'!K59,'1-3'!M59)</f>
        <v>60.333333333333343</v>
      </c>
      <c r="F59" s="176">
        <f>IF(ISNUMBER('1-4'!AR59),'1-4'!AR59, IF(ISNUMBER('1-4'!AS59),'1-4'!AS59, IF(ISNUMBER('1-4'!AT59),'1-4'!AT59, IF(ISNUMBER('1-4'!AU59),'1-4'!AU59, IF(ISNUMBER('1-4'!AV59),'1-4'!AV59, "XXX")))))</f>
        <v>3</v>
      </c>
      <c r="G59" s="176">
        <f>IF(ISNUMBER('1-5'!K58),'1-5'!K58, "XXX")</f>
        <v>7.9</v>
      </c>
      <c r="H59" s="177">
        <f>AVERAGE('2-1-1'!J59, '2-1-1'!L59)</f>
        <v>0.30142857142857143</v>
      </c>
      <c r="I59" s="176">
        <f>IF(ISNUMBER('2-1-2'!F58),'2-1-2'!F58, "XXX")</f>
        <v>9.0550000000000005E-2</v>
      </c>
      <c r="J59" s="176">
        <f>IF(ISNUMBER('2-2-1'!AF59),'2-2-1'!AF59,IF(ISNUMBER('2-2-1'!AG59),'2-2-1'!AG59,IF(ISNUMBER('2-2-1'!AE59),'2-2-1'!AE59,IF(ISNUMBER('2-2-1'!AH59),'2-2-1'!AH59,IF(ISNUMBER('2-2-1'!AD59),'2-2-1'!AD59,IF(ISNUMBER('2-2-1'!AI59),'2-2-1'!AI59,IF(ISNUMBER('2-2-1'!AC59),'2-2-1'!AC59,IF(ISNUMBER('2-2-1'!AJ59),'2-2-1'!AJ59,IF(ISNUMBER('2-2-1'!AB59),'2-2-1'!AB59,IF(ISNUMBER('2-2-1'!AA59),'2-2-1'!AA59,IF(ISNUMBER('2-2-1'!Z59),'2-2-1'!Z59,"XXX")))))))))))</f>
        <v>1.5300199999999999</v>
      </c>
      <c r="K59" s="176">
        <f>IF(ISNUMBER('2-2-2'!K59),'2-2-2'!K59,IF(ISNUMBER('2-2-2'!L59),'2-2-2'!L59,IF(ISNUMBER('2-2-2'!J59),'2-2-2'!J59,IF(ISNUMBER('2-2-2'!M59),'2-2-2'!M59,"XXX"))))</f>
        <v>0.43714285714285717</v>
      </c>
      <c r="L59" s="176">
        <f>IF(ISNUMBER('2-3-1'!S59), '2-3-1'!S59, IF(ISNUMBER('2-3-1'!T59), '2-3-1'!T59, IF(ISNUMBER('2-3-1'!R59), '2-3-1'!R59, IF(ISNUMBER('2-3-1'!U59), '2-3-1'!U59, IF(ISNUMBER('2-3-1'!Q59), '2-3-1'!Q59, IF(ISNUMBER('2-3-1'!V59), '2-3-1'!V59, IF(ISNUMBER('2-3-1'!P59), '2-3-1'!P59, "XXX")))))))</f>
        <v>0.66376047999999999</v>
      </c>
      <c r="M59" s="176">
        <f>IF(ISNUMBER('2-3-2'!S59), '2-3-2'!S59, IF(ISNUMBER('2-3-2'!T59), '2-3-2'!T59, IF(ISNUMBER('2-3-2'!R59), '2-3-2'!R59, IF(ISNUMBER('2-3-2'!U59), '2-3-2'!U59, IF(ISNUMBER('2-3-2'!Q59), '2-3-2'!Q59, IF(ISNUMBER('2-3-2'!V59), '2-3-2'!V59, IF(ISNUMBER('2-3-2'!P59), '2-3-2'!P59, "XXX")))))))</f>
        <v>49.76166534</v>
      </c>
      <c r="N59" s="176">
        <f>IF(ISNUMBER('2-4-1'!Y59),'2-4-1'!Y59,IF(ISNUMBER('2-4-1'!X59),'2-4-1'!X59,IF(ISNUMBER('2-4-1'!Z59),'2-4-1'!Z59,IF(ISNUMBER('2-4-1'!W59),'2-4-1'!W59,IF(ISNUMBER('2-4-1'!V59),'2-4-1'!V59,'2019'!N59)))))</f>
        <v>0.5</v>
      </c>
      <c r="O59" s="176" t="str">
        <f>IF(ISNUMBER('2-4-2'!G59), '2-4-2'!G59, IF(ISNUMBER('2-4-2'!H59), '2-4-2'!H59, IF(ISNUMBER('2-4-2'!F59), '2-4-2'!F59, IF(ISNUMBER('2-4-2'!I59), '2-4-2'!I59, IF(ISNUMBER('2-4-2'!E59), '2-4-2'!E59, IF(ISNUMBER('2-4-2'!J59), '2-4-2'!J59, IF(ISNUMBER('2-4-2'!D59), '2-4-2'!D59, IF(ISNUMBER('2-4-2'!K59), '2-4-2'!K59, IF(ISNUMBER('2-4-2'!C59), '2-4-2'!C59, IF(ISNUMBER('2-4-2'!L59), '2-4-2'!L59, IF(ISNUMBER('2-4-2'!M59), '2-4-2'!M59,"XXX")))))))))))</f>
        <v>XXX</v>
      </c>
      <c r="P59" s="176">
        <f>IF(ISNUMBER('2-5-1'!H291), '2-5-1'!H291, "XXX")</f>
        <v>0.23412568569183351</v>
      </c>
      <c r="Q59" s="176" t="str">
        <f>IF(ISNUMBER('2-5-2'!D59), '2-5-2'!D59, IF(ISNUMBER('2-5-2'!E59), '2-5-2'!E59, IF(ISNUMBER('2-5-2'!F59), '2-5-2'!F59, IF(ISNUMBER('2-5-2'!G59), '2-5-2'!G59, IF(ISNUMBER('2-5-2'!H59), '2-5-2'!H59, IF(ISNUMBER('2-5-2'!I59), '2-5-2'!I59, IF(ISNUMBER('2-5-2'!J59), '2-5-2'!J59, "XXX")))))))</f>
        <v>XXX</v>
      </c>
      <c r="R59" s="176">
        <f>IF(ISNUMBER('2-6-1'!G59), '2-6-1'!G59, IF(ISNUMBER('2-6-1'!H59), '2-6-1'!H59, IF(ISNUMBER('2-6-1'!F59), '2-6-1'!F59, IF(ISNUMBER('2-6-1'!I59), '2-6-1'!I59, IF(ISNUMBER('2-6-1'!E59), '2-6-1'!E59, IF(ISNUMBER('2-6-1'!J59), '2-6-1'!J59, IF(ISNUMBER('2-6-1'!D59), '2-6-1'!D59, IF(ISNUMBER('2-6-1'!K59), '2-6-1'!K59, IF(ISNUMBER('2-6-1'!L59), '2-6-1'!L59, "XXX")))))))))</f>
        <v>7.4310400000000003</v>
      </c>
      <c r="S59" s="176">
        <f>IF(ISNUMBER('2-6-2'!H59), '2-6-2'!H59, IF(ISNUMBER('2-6-2'!I59), '2-6-2'!I59, IF(ISNUMBER('2-6-2'!G59), '2-6-2'!G59, IF(ISNUMBER('2-6-2'!J59), '2-6-2'!J59, IF(ISNUMBER('2-6-2'!F59), '2-6-2'!F59, IF(ISNUMBER('2-6-2'!K59), '2-6-2'!K59, IF(ISNUMBER('2-6-2'!E59), '2-6-2'!E59, IF(ISNUMBER('2-6-2'!L59), '2-6-2'!L59, IF(ISNUMBER('2-6-2'!D59), '2-6-2'!D59, IF(ISNUMBER('2-6-2'!M59), '2-6-2'!M59, "XXX"))))))))))</f>
        <v>32.159999999999997</v>
      </c>
      <c r="T59" s="176">
        <f>IF(ISNUMBER('2-7-1'!K59), '2-7-1'!K59, IF(ISNUMBER('2-7-1'!L59), '2-7-1'!L59, IF(ISNUMBER('2-7-1'!J59), '2-7-1'!J59, IF(ISNUMBER('2-7-1'!M59), '2-7-1'!M59, "XXX"))))</f>
        <v>0.62428571428571433</v>
      </c>
      <c r="U59" s="176">
        <f>IF(ISNUMBER('2-7-2'!K59), '2-7-2'!K59, IF(ISNUMBER('2-7-2'!L59), '2-7-2'!L59, IF(ISNUMBER('2-7-2'!J59), '2-7-2'!J59, IF(ISNUMBER('2-7-2'!M59), '2-7-2'!M59, "XXX"))))</f>
        <v>0.39499999999999996</v>
      </c>
      <c r="V59" s="176">
        <f>IF(ISNUMBER('2-8-1'!K59), '2-8-1'!K59, IF(ISNUMBER('2-8-1'!L59), '2-8-1'!L59, IF(ISNUMBER('2-8-1'!J59), '2-8-1'!J59, IF(ISNUMBER('2-8-1'!M59), '2-8-1'!M59, "XXX"))))</f>
        <v>0.62142857142857133</v>
      </c>
      <c r="W59" s="176">
        <f>IF(ISNUMBER('2-8-2'!K59), '2-8-2'!K59, IF(ISNUMBER('2-8-2'!L59), '2-8-2'!L59, IF(ISNUMBER('2-8-2'!J59), '2-8-2'!J59, IF(ISNUMBER('2-8-2'!M59), '2-8-2'!M59, "XXX"))))</f>
        <v>0.42</v>
      </c>
      <c r="X59" s="176">
        <f>IF(ISNUMBER('3-1'!L58), '3-1'!L58, "XXX")</f>
        <v>0.378</v>
      </c>
      <c r="Y59" s="223">
        <f>'3-2'!T58</f>
        <v>-0.69851654799999996</v>
      </c>
    </row>
    <row r="60" spans="1:25" ht="15" x14ac:dyDescent="0.25">
      <c r="A60" s="19" t="s">
        <v>69</v>
      </c>
      <c r="B60" s="166" t="s">
        <v>69</v>
      </c>
      <c r="C60" s="175">
        <f>IF(ISNUMBER('1-1'!K60),'1-1'!K60, "XXX")</f>
        <v>9.9</v>
      </c>
      <c r="D60" s="175" t="str">
        <f>IF(UCDP!AB60, UCDP!AB60, "0.0")</f>
        <v>0.0</v>
      </c>
      <c r="E60" s="177">
        <f>AVERAGE('1-3'!K60,'1-3'!M60)</f>
        <v>61.5</v>
      </c>
      <c r="F60" s="176">
        <f>IF(ISNUMBER('1-4'!AR60),'1-4'!AR60, IF(ISNUMBER('1-4'!AS60),'1-4'!AS60, IF(ISNUMBER('1-4'!AT60),'1-4'!AT60, IF(ISNUMBER('1-4'!AU60),'1-4'!AU60, IF(ISNUMBER('1-4'!AV60),'1-4'!AV60, "XXX")))))</f>
        <v>2</v>
      </c>
      <c r="G60" s="176">
        <f>IF(ISNUMBER('1-5'!K59),'1-5'!K59, "XXX")</f>
        <v>7.7</v>
      </c>
      <c r="H60" s="177">
        <f>AVERAGE('2-1-1'!J60, '2-1-1'!L60)</f>
        <v>0.26500000000000001</v>
      </c>
      <c r="I60" s="176">
        <f>IF(ISNUMBER('2-1-2'!F59),'2-1-2'!F59, "XXX")</f>
        <v>0.10036</v>
      </c>
      <c r="J60" s="176" t="str">
        <f>IF(ISNUMBER('2-2-1'!AF60),'2-2-1'!AF60,IF(ISNUMBER('2-2-1'!AG60),'2-2-1'!AG60,IF(ISNUMBER('2-2-1'!AE60),'2-2-1'!AE60,IF(ISNUMBER('2-2-1'!AH60),'2-2-1'!AH60,IF(ISNUMBER('2-2-1'!AD60),'2-2-1'!AD60,IF(ISNUMBER('2-2-1'!AI60),'2-2-1'!AI60,IF(ISNUMBER('2-2-1'!AC60),'2-2-1'!AC60,IF(ISNUMBER('2-2-1'!AJ60),'2-2-1'!AJ60,IF(ISNUMBER('2-2-1'!AB60),'2-2-1'!AB60,IF(ISNUMBER('2-2-1'!AA60),'2-2-1'!AA60,IF(ISNUMBER('2-2-1'!Z60),'2-2-1'!Z60,"XXX")))))))))))</f>
        <v>XXX</v>
      </c>
      <c r="K60" s="176">
        <f>IF(ISNUMBER('2-2-2'!K60),'2-2-2'!K60,IF(ISNUMBER('2-2-2'!L60),'2-2-2'!L60,IF(ISNUMBER('2-2-2'!J60),'2-2-2'!J60,IF(ISNUMBER('2-2-2'!M60),'2-2-2'!M60,"XXX"))))</f>
        <v>0.49142857142857144</v>
      </c>
      <c r="L60" s="176">
        <f>IF(ISNUMBER('2-3-1'!S60), '2-3-1'!S60, IF(ISNUMBER('2-3-1'!T60), '2-3-1'!T60, IF(ISNUMBER('2-3-1'!R60), '2-3-1'!R60, IF(ISNUMBER('2-3-1'!U60), '2-3-1'!U60, IF(ISNUMBER('2-3-1'!Q60), '2-3-1'!Q60, IF(ISNUMBER('2-3-1'!V60), '2-3-1'!V60, IF(ISNUMBER('2-3-1'!P60), '2-3-1'!P60, "XXX")))))))</f>
        <v>0.53998089000000005</v>
      </c>
      <c r="M60" s="176">
        <f>IF(ISNUMBER('2-3-2'!S60), '2-3-2'!S60, IF(ISNUMBER('2-3-2'!T60), '2-3-2'!T60, IF(ISNUMBER('2-3-2'!R60), '2-3-2'!R60, IF(ISNUMBER('2-3-2'!U60), '2-3-2'!U60, IF(ISNUMBER('2-3-2'!Q60), '2-3-2'!Q60, IF(ISNUMBER('2-3-2'!V60), '2-3-2'!V60, IF(ISNUMBER('2-3-2'!P60), '2-3-2'!P60, "XXX")))))))</f>
        <v>35.290191649999997</v>
      </c>
      <c r="N60" s="176">
        <f>IF(ISNUMBER('2-4-1'!Y60),'2-4-1'!Y60,IF(ISNUMBER('2-4-1'!X60),'2-4-1'!X60,IF(ISNUMBER('2-4-1'!Z60),'2-4-1'!Z60,IF(ISNUMBER('2-4-1'!W60),'2-4-1'!W60,IF(ISNUMBER('2-4-1'!V60),'2-4-1'!V60,'2019'!N60)))))</f>
        <v>3.27</v>
      </c>
      <c r="O60" s="176">
        <f>IF(ISNUMBER('2-4-2'!G60), '2-4-2'!G60, IF(ISNUMBER('2-4-2'!H60), '2-4-2'!H60, IF(ISNUMBER('2-4-2'!F60), '2-4-2'!F60, IF(ISNUMBER('2-4-2'!I60), '2-4-2'!I60, IF(ISNUMBER('2-4-2'!E60), '2-4-2'!E60, IF(ISNUMBER('2-4-2'!J60), '2-4-2'!J60, IF(ISNUMBER('2-4-2'!D60), '2-4-2'!D60, IF(ISNUMBER('2-4-2'!K60), '2-4-2'!K60, IF(ISNUMBER('2-4-2'!C60), '2-4-2'!C60, IF(ISNUMBER('2-4-2'!L60), '2-4-2'!L60, IF(ISNUMBER('2-4-2'!M60), '2-4-2'!M60,"XXX")))))))))))</f>
        <v>0.4</v>
      </c>
      <c r="P60" s="176" t="str">
        <f>IF(ISNUMBER('2-5-1'!H292), '2-5-1'!H292, "XXX")</f>
        <v>XXX</v>
      </c>
      <c r="Q60" s="176">
        <f>IF(ISNUMBER('2-5-2'!D60), '2-5-2'!D60, IF(ISNUMBER('2-5-2'!E60), '2-5-2'!E60, IF(ISNUMBER('2-5-2'!F60), '2-5-2'!F60, IF(ISNUMBER('2-5-2'!G60), '2-5-2'!G60, IF(ISNUMBER('2-5-2'!H60), '2-5-2'!H60, IF(ISNUMBER('2-5-2'!I60), '2-5-2'!I60, IF(ISNUMBER('2-5-2'!J60), '2-5-2'!J60, "XXX")))))))</f>
        <v>3.2</v>
      </c>
      <c r="R60" s="176">
        <f>IF(ISNUMBER('2-6-1'!G60), '2-6-1'!G60, IF(ISNUMBER('2-6-1'!H60), '2-6-1'!H60, IF(ISNUMBER('2-6-1'!F60), '2-6-1'!F60, IF(ISNUMBER('2-6-1'!I60), '2-6-1'!I60, IF(ISNUMBER('2-6-1'!E60), '2-6-1'!E60, IF(ISNUMBER('2-6-1'!J60), '2-6-1'!J60, IF(ISNUMBER('2-6-1'!D60), '2-6-1'!D60, IF(ISNUMBER('2-6-1'!K60), '2-6-1'!K60, IF(ISNUMBER('2-6-1'!L60), '2-6-1'!L60, "XXX")))))))))</f>
        <v>25.950469999999999</v>
      </c>
      <c r="S60" s="176">
        <f>IF(ISNUMBER('2-6-2'!H60), '2-6-2'!H60, IF(ISNUMBER('2-6-2'!I60), '2-6-2'!I60, IF(ISNUMBER('2-6-2'!G60), '2-6-2'!G60, IF(ISNUMBER('2-6-2'!J60), '2-6-2'!J60, IF(ISNUMBER('2-6-2'!F60), '2-6-2'!F60, IF(ISNUMBER('2-6-2'!K60), '2-6-2'!K60, IF(ISNUMBER('2-6-2'!E60), '2-6-2'!E60, IF(ISNUMBER('2-6-2'!L60), '2-6-2'!L60, IF(ISNUMBER('2-6-2'!D60), '2-6-2'!D60, IF(ISNUMBER('2-6-2'!M60), '2-6-2'!M60, "XXX"))))))))))</f>
        <v>19.239999999999998</v>
      </c>
      <c r="T60" s="176">
        <f>IF(ISNUMBER('2-7-1'!K60), '2-7-1'!K60, IF(ISNUMBER('2-7-1'!L60), '2-7-1'!L60, IF(ISNUMBER('2-7-1'!J60), '2-7-1'!J60, IF(ISNUMBER('2-7-1'!M60), '2-7-1'!M60, "XXX"))))</f>
        <v>0.36285714285714288</v>
      </c>
      <c r="U60" s="176">
        <f>IF(ISNUMBER('2-7-2'!K60), '2-7-2'!K60, IF(ISNUMBER('2-7-2'!L60), '2-7-2'!L60, IF(ISNUMBER('2-7-2'!J60), '2-7-2'!J60, IF(ISNUMBER('2-7-2'!M60), '2-7-2'!M60, "XXX"))))</f>
        <v>0.315</v>
      </c>
      <c r="V60" s="176">
        <f>IF(ISNUMBER('2-8-1'!K60), '2-8-1'!K60, IF(ISNUMBER('2-8-1'!L60), '2-8-1'!L60, IF(ISNUMBER('2-8-1'!J60), '2-8-1'!J60, IF(ISNUMBER('2-8-1'!M60), '2-8-1'!M60, "XXX"))))</f>
        <v>0.43</v>
      </c>
      <c r="W60" s="176">
        <f>IF(ISNUMBER('2-8-2'!K60), '2-8-2'!K60, IF(ISNUMBER('2-8-2'!L60), '2-8-2'!L60, IF(ISNUMBER('2-8-2'!J60), '2-8-2'!J60, IF(ISNUMBER('2-8-2'!M60), '2-8-2'!M60, "XXX"))))</f>
        <v>0.35285714285714287</v>
      </c>
      <c r="X60" s="176">
        <f>IF(ISNUMBER('3-1'!L59), '3-1'!L59, "XXX")</f>
        <v>0.4</v>
      </c>
      <c r="Y60" s="223">
        <f>'3-2'!T59</f>
        <v>-0.69682526600000005</v>
      </c>
    </row>
    <row r="61" spans="1:25" ht="15" x14ac:dyDescent="0.25">
      <c r="A61" s="19" t="s">
        <v>70</v>
      </c>
      <c r="B61" s="166" t="s">
        <v>70</v>
      </c>
      <c r="C61" s="175">
        <f>IF(ISNUMBER('1-1'!K61),'1-1'!K61, "XXX")</f>
        <v>7.7</v>
      </c>
      <c r="D61" s="175" t="str">
        <f>IF(UCDP!AB61, UCDP!AB61, "0.0")</f>
        <v>0.0</v>
      </c>
      <c r="E61" s="176">
        <f>IF(ISNUMBER('1-3'!L61), '1-3'!L61, IF(ISNUMBER('1-3'!M61), '1-3'!M61, IF(ISNUMBER('1-3'!P61), '1-3'!P61, IF(ISNUMBER('1-3'!Q61), '1-3'!Q61, "XXX"))))</f>
        <v>49.333333333333336</v>
      </c>
      <c r="F61" s="176">
        <f>IF(ISNUMBER('1-4'!AR61),'1-4'!AR61, IF(ISNUMBER('1-4'!AS61),'1-4'!AS61, IF(ISNUMBER('1-4'!AT61),'1-4'!AT61, IF(ISNUMBER('1-4'!AU61),'1-4'!AU61, IF(ISNUMBER('1-4'!AV61),'1-4'!AV61, "XXX")))))</f>
        <v>3</v>
      </c>
      <c r="G61" s="176">
        <f>IF(ISNUMBER('1-5'!K60),'1-5'!K60, "XXX")</f>
        <v>6.6</v>
      </c>
      <c r="H61" s="176">
        <f>IF(ISNUMBER('2-1-1'!K61), '2-1-1'!K61, IF(ISNUMBER('2-1-1'!L61), '2-1-1'!L61, IF(ISNUMBER('2-1-1'!M61), '2-1-1'!M61, "XXX")))</f>
        <v>0.46857142857142853</v>
      </c>
      <c r="I61" s="176">
        <f>IF(ISNUMBER('2-1-2'!F60),'2-1-2'!F60, "XXX")</f>
        <v>0.20082</v>
      </c>
      <c r="J61" s="176">
        <f>IF(ISNUMBER('2-2-1'!AF61),'2-2-1'!AF61,IF(ISNUMBER('2-2-1'!AG61),'2-2-1'!AG61,IF(ISNUMBER('2-2-1'!AE61),'2-2-1'!AE61,IF(ISNUMBER('2-2-1'!AH61),'2-2-1'!AH61,IF(ISNUMBER('2-2-1'!AD61),'2-2-1'!AD61,IF(ISNUMBER('2-2-1'!AI61),'2-2-1'!AI61,IF(ISNUMBER('2-2-1'!AC61),'2-2-1'!AC61,IF(ISNUMBER('2-2-1'!AJ61),'2-2-1'!AJ61,IF(ISNUMBER('2-2-1'!AB61),'2-2-1'!AB61,IF(ISNUMBER('2-2-1'!AA61),'2-2-1'!AA61,IF(ISNUMBER('2-2-1'!Z61),'2-2-1'!Z61,"XXX")))))))))))</f>
        <v>4.3586599999999995</v>
      </c>
      <c r="K61" s="176">
        <f>IF(ISNUMBER('2-2-2'!K61),'2-2-2'!K61,IF(ISNUMBER('2-2-2'!L61),'2-2-2'!L61,IF(ISNUMBER('2-2-2'!J61),'2-2-2'!J61,IF(ISNUMBER('2-2-2'!M61),'2-2-2'!M61,"XXX"))))</f>
        <v>0.44857142857142857</v>
      </c>
      <c r="L61" s="176">
        <f>IF(ISNUMBER('2-3-1'!S61), '2-3-1'!S61, IF(ISNUMBER('2-3-1'!T61), '2-3-1'!T61, IF(ISNUMBER('2-3-1'!R61), '2-3-1'!R61, IF(ISNUMBER('2-3-1'!U61), '2-3-1'!U61, IF(ISNUMBER('2-3-1'!Q61), '2-3-1'!Q61, IF(ISNUMBER('2-3-1'!V61), '2-3-1'!V61, IF(ISNUMBER('2-3-1'!P61), '2-3-1'!P61, "XXX")))))))</f>
        <v>3.0746495700000001</v>
      </c>
      <c r="M61" s="176">
        <f>IF(ISNUMBER('2-3-2'!S61), '2-3-2'!S61, IF(ISNUMBER('2-3-2'!T61), '2-3-2'!T61, IF(ISNUMBER('2-3-2'!R61), '2-3-2'!R61, IF(ISNUMBER('2-3-2'!U61), '2-3-2'!U61, IF(ISNUMBER('2-3-2'!Q61), '2-3-2'!Q61, IF(ISNUMBER('2-3-2'!V61), '2-3-2'!V61, IF(ISNUMBER('2-3-2'!P61), '2-3-2'!P61, "XXX")))))))</f>
        <v>49.884517670000001</v>
      </c>
      <c r="N61" s="176">
        <f>IF(ISNUMBER('2-4-1'!Y61),'2-4-1'!Y61,IF(ISNUMBER('2-4-1'!X61),'2-4-1'!X61,IF(ISNUMBER('2-4-1'!Z61),'2-4-1'!Z61,IF(ISNUMBER('2-4-1'!W61),'2-4-1'!W61,IF(ISNUMBER('2-4-1'!V61),'2-4-1'!V61,'2019'!N61)))))</f>
        <v>0.4</v>
      </c>
      <c r="O61" s="176">
        <f>IF(ISNUMBER('2-4-2'!G61), '2-4-2'!G61, IF(ISNUMBER('2-4-2'!H61), '2-4-2'!H61, IF(ISNUMBER('2-4-2'!F61), '2-4-2'!F61, IF(ISNUMBER('2-4-2'!I61), '2-4-2'!I61, IF(ISNUMBER('2-4-2'!E61), '2-4-2'!E61, IF(ISNUMBER('2-4-2'!J61), '2-4-2'!J61, IF(ISNUMBER('2-4-2'!D61), '2-4-2'!D61, IF(ISNUMBER('2-4-2'!K61), '2-4-2'!K61, IF(ISNUMBER('2-4-2'!C61), '2-4-2'!C61, IF(ISNUMBER('2-4-2'!L61), '2-4-2'!L61, IF(ISNUMBER('2-4-2'!M61), '2-4-2'!M61,"XXX")))))))))))</f>
        <v>10.7</v>
      </c>
      <c r="P61" s="176">
        <f>IF(ISNUMBER('2-5-1'!H293), '2-5-1'!H293, "XXX")</f>
        <v>8.5620498657226568E-2</v>
      </c>
      <c r="Q61" s="176">
        <f>IF(ISNUMBER('2-5-2'!D61), '2-5-2'!D61, IF(ISNUMBER('2-5-2'!E61), '2-5-2'!E61, IF(ISNUMBER('2-5-2'!F61), '2-5-2'!F61, IF(ISNUMBER('2-5-2'!G61), '2-5-2'!G61, IF(ISNUMBER('2-5-2'!H61), '2-5-2'!H61, IF(ISNUMBER('2-5-2'!I61), '2-5-2'!I61, IF(ISNUMBER('2-5-2'!J61), '2-5-2'!J61, "XXX")))))))</f>
        <v>18.2</v>
      </c>
      <c r="R61" s="176">
        <f>IF(ISNUMBER('2-6-1'!G61), '2-6-1'!G61, IF(ISNUMBER('2-6-1'!H61), '2-6-1'!H61, IF(ISNUMBER('2-6-1'!F61), '2-6-1'!F61, IF(ISNUMBER('2-6-1'!I61), '2-6-1'!I61, IF(ISNUMBER('2-6-1'!E61), '2-6-1'!E61, IF(ISNUMBER('2-6-1'!J61), '2-6-1'!J61, IF(ISNUMBER('2-6-1'!D61), '2-6-1'!D61, IF(ISNUMBER('2-6-1'!K61), '2-6-1'!K61, IF(ISNUMBER('2-6-1'!L61), '2-6-1'!L61, "XXX")))))))))</f>
        <v>51.749980000000001</v>
      </c>
      <c r="S61" s="176">
        <f>IF(ISNUMBER('2-6-2'!H61), '2-6-2'!H61, IF(ISNUMBER('2-6-2'!I61), '2-6-2'!I61, IF(ISNUMBER('2-6-2'!G61), '2-6-2'!G61, IF(ISNUMBER('2-6-2'!J61), '2-6-2'!J61, IF(ISNUMBER('2-6-2'!F61), '2-6-2'!F61, IF(ISNUMBER('2-6-2'!K61), '2-6-2'!K61, IF(ISNUMBER('2-6-2'!E61), '2-6-2'!E61, IF(ISNUMBER('2-6-2'!L61), '2-6-2'!L61, IF(ISNUMBER('2-6-2'!D61), '2-6-2'!D61, IF(ISNUMBER('2-6-2'!M61), '2-6-2'!M61, "XXX"))))))))))</f>
        <v>12.44</v>
      </c>
      <c r="T61" s="176">
        <f>IF(ISNUMBER('2-7-1'!K61), '2-7-1'!K61, IF(ISNUMBER('2-7-1'!L61), '2-7-1'!L61, IF(ISNUMBER('2-7-1'!J61), '2-7-1'!J61, IF(ISNUMBER('2-7-1'!M61), '2-7-1'!M61, "XXX"))))</f>
        <v>0.57428571428571418</v>
      </c>
      <c r="U61" s="176">
        <f>IF(ISNUMBER('2-7-2'!K61), '2-7-2'!K61, IF(ISNUMBER('2-7-2'!L61), '2-7-2'!L61, IF(ISNUMBER('2-7-2'!J61), '2-7-2'!J61, IF(ISNUMBER('2-7-2'!M61), '2-7-2'!M61, "XXX"))))</f>
        <v>0.40214285714285714</v>
      </c>
      <c r="V61" s="176">
        <f>IF(ISNUMBER('2-8-1'!K61), '2-8-1'!K61, IF(ISNUMBER('2-8-1'!L61), '2-8-1'!L61, IF(ISNUMBER('2-8-1'!J61), '2-8-1'!J61, IF(ISNUMBER('2-8-1'!M61), '2-8-1'!M61, "XXX"))))</f>
        <v>0.58285714285714285</v>
      </c>
      <c r="W61" s="176">
        <f>IF(ISNUMBER('2-8-2'!K61), '2-8-2'!K61, IF(ISNUMBER('2-8-2'!L61), '2-8-2'!L61, IF(ISNUMBER('2-8-2'!J61), '2-8-2'!J61, IF(ISNUMBER('2-8-2'!M61), '2-8-2'!M61, "XXX"))))</f>
        <v>0.42285714285714288</v>
      </c>
      <c r="X61" s="176">
        <f>IF(ISNUMBER('3-1'!L60), '3-1'!L60, "XXX")</f>
        <v>0.442</v>
      </c>
      <c r="Y61" s="223">
        <f>'3-2'!T60</f>
        <v>-0.38146808700000001</v>
      </c>
    </row>
    <row r="62" spans="1:25" ht="15" x14ac:dyDescent="0.25">
      <c r="A62" s="19" t="s">
        <v>71</v>
      </c>
      <c r="B62" s="166" t="s">
        <v>71</v>
      </c>
      <c r="C62" s="175">
        <f>IF(ISNUMBER('1-1'!K62),'1-1'!K62, "XXX")</f>
        <v>4.0999999999999996</v>
      </c>
      <c r="D62" s="175" t="str">
        <f>IF(UCDP!AB62, UCDP!AB62, "0.0")</f>
        <v>0.0</v>
      </c>
      <c r="E62" s="176">
        <f>IF(ISNUMBER('1-3'!L62), '1-3'!L62, IF(ISNUMBER('1-3'!M62), '1-3'!M62, IF(ISNUMBER('1-3'!P62), '1-3'!P62, IF(ISNUMBER('1-3'!Q62), '1-3'!Q62, "XXX"))))</f>
        <v>81.000000000000014</v>
      </c>
      <c r="F62" s="176">
        <f>IF(ISNUMBER('1-4'!AR62),'1-4'!AR62, IF(ISNUMBER('1-4'!AS62),'1-4'!AS62, IF(ISNUMBER('1-4'!AT62),'1-4'!AT62, IF(ISNUMBER('1-4'!AU62),'1-4'!AU62, IF(ISNUMBER('1-4'!AV62),'1-4'!AV62, "XXX")))))</f>
        <v>2</v>
      </c>
      <c r="G62" s="176">
        <f>IF(ISNUMBER('1-5'!K61),'1-5'!K61, "XXX")</f>
        <v>4.9000000000000004</v>
      </c>
      <c r="H62" s="176">
        <f>IF(ISNUMBER('2-1-1'!K62), '2-1-1'!K62, IF(ISNUMBER('2-1-1'!L62), '2-1-1'!L62, IF(ISNUMBER('2-1-1'!M62), '2-1-1'!M62, "XXX")))</f>
        <v>0.60571428571428576</v>
      </c>
      <c r="I62" s="176">
        <f>IF(ISNUMBER('2-1-2'!F61),'2-1-2'!F61, "XXX")</f>
        <v>0.5615</v>
      </c>
      <c r="J62" s="176">
        <f>IF(ISNUMBER('2-2-1'!AF62),'2-2-1'!AF62,IF(ISNUMBER('2-2-1'!AG62),'2-2-1'!AG62,IF(ISNUMBER('2-2-1'!AE62),'2-2-1'!AE62,IF(ISNUMBER('2-2-1'!AH62),'2-2-1'!AH62,IF(ISNUMBER('2-2-1'!AD62),'2-2-1'!AD62,IF(ISNUMBER('2-2-1'!AI62),'2-2-1'!AI62,IF(ISNUMBER('2-2-1'!AC62),'2-2-1'!AC62,IF(ISNUMBER('2-2-1'!AJ62),'2-2-1'!AJ62,IF(ISNUMBER('2-2-1'!AB62),'2-2-1'!AB62,IF(ISNUMBER('2-2-1'!AA62),'2-2-1'!AA62,IF(ISNUMBER('2-2-1'!Z62),'2-2-1'!Z62,"XXX")))))))))))</f>
        <v>2.46238</v>
      </c>
      <c r="K62" s="176">
        <f>IF(ISNUMBER('2-2-2'!K62),'2-2-2'!K62,IF(ISNUMBER('2-2-2'!L62),'2-2-2'!L62,IF(ISNUMBER('2-2-2'!J62),'2-2-2'!J62,IF(ISNUMBER('2-2-2'!M62),'2-2-2'!M62,"XXX"))))</f>
        <v>0.48857142857142855</v>
      </c>
      <c r="L62" s="176">
        <f>IF(ISNUMBER('2-3-1'!S62), '2-3-1'!S62, IF(ISNUMBER('2-3-1'!T62), '2-3-1'!T62, IF(ISNUMBER('2-3-1'!R62), '2-3-1'!R62, IF(ISNUMBER('2-3-1'!U62), '2-3-1'!U62, IF(ISNUMBER('2-3-1'!Q62), '2-3-1'!Q62, IF(ISNUMBER('2-3-1'!V62), '2-3-1'!V62, IF(ISNUMBER('2-3-1'!P62), '2-3-1'!P62, "XXX")))))))</f>
        <v>4.7366285299999999</v>
      </c>
      <c r="M62" s="176">
        <f>IF(ISNUMBER('2-3-2'!S62), '2-3-2'!S62, IF(ISNUMBER('2-3-2'!T62), '2-3-2'!T62, IF(ISNUMBER('2-3-2'!R62), '2-3-2'!R62, IF(ISNUMBER('2-3-2'!U62), '2-3-2'!U62, IF(ISNUMBER('2-3-2'!Q62), '2-3-2'!Q62, IF(ISNUMBER('2-3-2'!V62), '2-3-2'!V62, IF(ISNUMBER('2-3-2'!P62), '2-3-2'!P62, "XXX")))))))</f>
        <v>27.689420699999999</v>
      </c>
      <c r="N62" s="176">
        <f>IF(ISNUMBER('2-4-1'!Y62),'2-4-1'!Y62,IF(ISNUMBER('2-4-1'!X62),'2-4-1'!X62,IF(ISNUMBER('2-4-1'!Z62),'2-4-1'!Z62,IF(ISNUMBER('2-4-1'!W62),'2-4-1'!W62,IF(ISNUMBER('2-4-1'!V62),'2-4-1'!V62,'2019'!N62)))))</f>
        <v>20.672000000000001</v>
      </c>
      <c r="O62" s="176">
        <f>IF(ISNUMBER('2-4-2'!G62), '2-4-2'!G62, IF(ISNUMBER('2-4-2'!H62), '2-4-2'!H62, IF(ISNUMBER('2-4-2'!F62), '2-4-2'!F62, IF(ISNUMBER('2-4-2'!I62), '2-4-2'!I62, IF(ISNUMBER('2-4-2'!E62), '2-4-2'!E62, IF(ISNUMBER('2-4-2'!J62), '2-4-2'!J62, IF(ISNUMBER('2-4-2'!D62), '2-4-2'!D62, IF(ISNUMBER('2-4-2'!K62), '2-4-2'!K62, IF(ISNUMBER('2-4-2'!C62), '2-4-2'!C62, IF(ISNUMBER('2-4-2'!L62), '2-4-2'!L62, IF(ISNUMBER('2-4-2'!M62), '2-4-2'!M62,"XXX")))))))))))</f>
        <v>90.5</v>
      </c>
      <c r="P62" s="176">
        <f>IF(ISNUMBER('2-5-1'!H294), '2-5-1'!H294, "XXX")</f>
        <v>0.36997637748718259</v>
      </c>
      <c r="Q62" s="176">
        <f>IF(ISNUMBER('2-5-2'!D62), '2-5-2'!D62, IF(ISNUMBER('2-5-2'!E62), '2-5-2'!E62, IF(ISNUMBER('2-5-2'!F62), '2-5-2'!F62, IF(ISNUMBER('2-5-2'!G62), '2-5-2'!G62, IF(ISNUMBER('2-5-2'!H62), '2-5-2'!H62, IF(ISNUMBER('2-5-2'!I62), '2-5-2'!I62, IF(ISNUMBER('2-5-2'!J62), '2-5-2'!J62, "XXX")))))))</f>
        <v>56</v>
      </c>
      <c r="R62" s="176">
        <f>IF(ISNUMBER('2-6-1'!G62), '2-6-1'!G62, IF(ISNUMBER('2-6-1'!H62), '2-6-1'!H62, IF(ISNUMBER('2-6-1'!F62), '2-6-1'!F62, IF(ISNUMBER('2-6-1'!I62), '2-6-1'!I62, IF(ISNUMBER('2-6-1'!E62), '2-6-1'!E62, IF(ISNUMBER('2-6-1'!J62), '2-6-1'!J62, IF(ISNUMBER('2-6-1'!D62), '2-6-1'!D62, IF(ISNUMBER('2-6-1'!K62), '2-6-1'!K62, IF(ISNUMBER('2-6-1'!L62), '2-6-1'!L62, "XXX")))))))))</f>
        <v>89.260949999999994</v>
      </c>
      <c r="S62" s="176">
        <f>IF(ISNUMBER('2-6-2'!H62), '2-6-2'!H62, IF(ISNUMBER('2-6-2'!I62), '2-6-2'!I62, IF(ISNUMBER('2-6-2'!G62), '2-6-2'!G62, IF(ISNUMBER('2-6-2'!J62), '2-6-2'!J62, IF(ISNUMBER('2-6-2'!F62), '2-6-2'!F62, IF(ISNUMBER('2-6-2'!K62), '2-6-2'!K62, IF(ISNUMBER('2-6-2'!E62), '2-6-2'!E62, IF(ISNUMBER('2-6-2'!L62), '2-6-2'!L62, IF(ISNUMBER('2-6-2'!D62), '2-6-2'!D62, IF(ISNUMBER('2-6-2'!M62), '2-6-2'!M62, "XXX"))))))))))</f>
        <v>0</v>
      </c>
      <c r="T62" s="176">
        <f>IF(ISNUMBER('2-7-1'!K62), '2-7-1'!K62, IF(ISNUMBER('2-7-1'!L62), '2-7-1'!L62, IF(ISNUMBER('2-7-1'!J62), '2-7-1'!J62, IF(ISNUMBER('2-7-1'!M62), '2-7-1'!M62, "XXX"))))</f>
        <v>0.45428571428571429</v>
      </c>
      <c r="U62" s="176">
        <f>IF(ISNUMBER('2-7-2'!K62), '2-7-2'!K62, IF(ISNUMBER('2-7-2'!L62), '2-7-2'!L62, IF(ISNUMBER('2-7-2'!J62), '2-7-2'!J62, IF(ISNUMBER('2-7-2'!M62), '2-7-2'!M62, "XXX"))))</f>
        <v>0.4042857142857143</v>
      </c>
      <c r="V62" s="176">
        <f>IF(ISNUMBER('2-8-1'!K62), '2-8-1'!K62, IF(ISNUMBER('2-8-1'!L62), '2-8-1'!L62, IF(ISNUMBER('2-8-1'!J62), '2-8-1'!J62, IF(ISNUMBER('2-8-1'!M62), '2-8-1'!M62, "XXX"))))</f>
        <v>0.61285714285714288</v>
      </c>
      <c r="W62" s="176">
        <f>IF(ISNUMBER('2-8-2'!K62), '2-8-2'!K62, IF(ISNUMBER('2-8-2'!L62), '2-8-2'!L62, IF(ISNUMBER('2-8-2'!J62), '2-8-2'!J62, IF(ISNUMBER('2-8-2'!M62), '2-8-2'!M62, "XXX"))))</f>
        <v>0.39</v>
      </c>
      <c r="X62" s="176">
        <f>IF(ISNUMBER('3-1'!L61), '3-1'!L61, "XXX")</f>
        <v>0.61399999999999999</v>
      </c>
      <c r="Y62" s="223">
        <f>'3-2'!T61</f>
        <v>0.44367155400000002</v>
      </c>
    </row>
    <row r="63" spans="1:25" ht="15" x14ac:dyDescent="0.25">
      <c r="A63" s="19" t="s">
        <v>72</v>
      </c>
      <c r="B63" s="166" t="s">
        <v>72</v>
      </c>
      <c r="C63" s="175">
        <f>IF(ISNUMBER('1-1'!K63),'1-1'!K63, "XXX")</f>
        <v>4.3</v>
      </c>
      <c r="D63" s="175" t="str">
        <f>IF(UCDP!AB63, UCDP!AB63, "0.0")</f>
        <v>0.0</v>
      </c>
      <c r="E63" s="176">
        <f>IF(ISNUMBER('1-3'!L63), '1-3'!L63, IF(ISNUMBER('1-3'!M63), '1-3'!M63, IF(ISNUMBER('1-3'!P63), '1-3'!P63, IF(ISNUMBER('1-3'!Q63), '1-3'!Q63, "XXX"))))</f>
        <v>106.00000000000001</v>
      </c>
      <c r="F63" s="176" t="str">
        <f>IF(ISNUMBER('1-4'!AR63),'1-4'!AR63, IF(ISNUMBER('1-4'!AS63),'1-4'!AS63, IF(ISNUMBER('1-4'!AT63),'1-4'!AT63, IF(ISNUMBER('1-4'!AU63),'1-4'!AU63, IF(ISNUMBER('1-4'!AV63),'1-4'!AV63, "XXX")))))</f>
        <v>XXX</v>
      </c>
      <c r="G63" s="176">
        <f>IF(ISNUMBER('1-5'!K62),'1-5'!K62, "XXX")</f>
        <v>1</v>
      </c>
      <c r="H63" s="176">
        <f>IF(ISNUMBER('2-1-1'!K63), '2-1-1'!K63, IF(ISNUMBER('2-1-1'!L63), '2-1-1'!L63, IF(ISNUMBER('2-1-1'!M63), '2-1-1'!M63, "XXX")))</f>
        <v>0.79857142857142849</v>
      </c>
      <c r="I63" s="176">
        <f>IF(ISNUMBER('2-1-2'!F62),'2-1-2'!F62, "XXX")</f>
        <v>0.78137000000000001</v>
      </c>
      <c r="J63" s="176">
        <f>IF(ISNUMBER('2-2-1'!AF63),'2-2-1'!AF63,IF(ISNUMBER('2-2-1'!AG63),'2-2-1'!AG63,IF(ISNUMBER('2-2-1'!AE63),'2-2-1'!AE63,IF(ISNUMBER('2-2-1'!AH63),'2-2-1'!AH63,IF(ISNUMBER('2-2-1'!AD63),'2-2-1'!AD63,IF(ISNUMBER('2-2-1'!AI63),'2-2-1'!AI63,IF(ISNUMBER('2-2-1'!AC63),'2-2-1'!AC63,IF(ISNUMBER('2-2-1'!AJ63),'2-2-1'!AJ63,IF(ISNUMBER('2-2-1'!AB63),'2-2-1'!AB63,IF(ISNUMBER('2-2-1'!AA63),'2-2-1'!AA63,IF(ISNUMBER('2-2-1'!Z63),'2-2-1'!Z63,"XXX")))))))))))</f>
        <v>4.2641600000000004</v>
      </c>
      <c r="K63" s="176">
        <f>IF(ISNUMBER('2-2-2'!K63),'2-2-2'!K63,IF(ISNUMBER('2-2-2'!L63),'2-2-2'!L63,IF(ISNUMBER('2-2-2'!J63),'2-2-2'!J63,IF(ISNUMBER('2-2-2'!M63),'2-2-2'!M63,"XXX"))))</f>
        <v>0.78142857142857136</v>
      </c>
      <c r="L63" s="176">
        <f>IF(ISNUMBER('2-3-1'!S63), '2-3-1'!S63, IF(ISNUMBER('2-3-1'!T63), '2-3-1'!T63, IF(ISNUMBER('2-3-1'!R63), '2-3-1'!R63, IF(ISNUMBER('2-3-1'!U63), '2-3-1'!U63, IF(ISNUMBER('2-3-1'!Q63), '2-3-1'!Q63, IF(ISNUMBER('2-3-1'!V63), '2-3-1'!V63, IF(ISNUMBER('2-3-1'!P63), '2-3-1'!P63, "XXX")))))))</f>
        <v>6.5998845099999999</v>
      </c>
      <c r="M63" s="176">
        <f>IF(ISNUMBER('2-3-2'!S63), '2-3-2'!S63, IF(ISNUMBER('2-3-2'!T63), '2-3-2'!T63, IF(ISNUMBER('2-3-2'!R63), '2-3-2'!R63, IF(ISNUMBER('2-3-2'!U63), '2-3-2'!U63, IF(ISNUMBER('2-3-2'!Q63), '2-3-2'!Q63, IF(ISNUMBER('2-3-2'!V63), '2-3-2'!V63, IF(ISNUMBER('2-3-2'!P63), '2-3-2'!P63, "XXX")))))))</f>
        <v>16.867818830000001</v>
      </c>
      <c r="N63" s="176">
        <f>IF(ISNUMBER('2-4-1'!Y63),'2-4-1'!Y63,IF(ISNUMBER('2-4-1'!X63),'2-4-1'!X63,IF(ISNUMBER('2-4-1'!Z63),'2-4-1'!Z63,IF(ISNUMBER('2-4-1'!W63),'2-4-1'!W63,IF(ISNUMBER('2-4-1'!V63),'2-4-1'!V63,'2019'!N63)))))</f>
        <v>15.673999999999999</v>
      </c>
      <c r="O63" s="176">
        <f>IF(ISNUMBER('2-4-2'!G63), '2-4-2'!G63, IF(ISNUMBER('2-4-2'!H63), '2-4-2'!H63, IF(ISNUMBER('2-4-2'!F63), '2-4-2'!F63, IF(ISNUMBER('2-4-2'!I63), '2-4-2'!I63, IF(ISNUMBER('2-4-2'!E63), '2-4-2'!E63, IF(ISNUMBER('2-4-2'!J63), '2-4-2'!J63, IF(ISNUMBER('2-4-2'!D63), '2-4-2'!D63, IF(ISNUMBER('2-4-2'!K63), '2-4-2'!K63, IF(ISNUMBER('2-4-2'!C63), '2-4-2'!C63, IF(ISNUMBER('2-4-2'!L63), '2-4-2'!L63, IF(ISNUMBER('2-4-2'!M63), '2-4-2'!M63,"XXX")))))))))))</f>
        <v>85.6</v>
      </c>
      <c r="P63" s="176">
        <f>IF(ISNUMBER('2-5-1'!H295), '2-5-1'!H295, "XXX")</f>
        <v>1</v>
      </c>
      <c r="Q63" s="176" t="str">
        <f>IF(ISNUMBER('2-5-2'!D63), '2-5-2'!D63, IF(ISNUMBER('2-5-2'!E63), '2-5-2'!E63, IF(ISNUMBER('2-5-2'!F63), '2-5-2'!F63, IF(ISNUMBER('2-5-2'!G63), '2-5-2'!G63, IF(ISNUMBER('2-5-2'!H63), '2-5-2'!H63, IF(ISNUMBER('2-5-2'!I63), '2-5-2'!I63, IF(ISNUMBER('2-5-2'!J63), '2-5-2'!J63, "XXX")))))))</f>
        <v>XXX</v>
      </c>
      <c r="R63" s="176">
        <f>IF(ISNUMBER('2-6-1'!G63), '2-6-1'!G63, IF(ISNUMBER('2-6-1'!H63), '2-6-1'!H63, IF(ISNUMBER('2-6-1'!F63), '2-6-1'!F63, IF(ISNUMBER('2-6-1'!I63), '2-6-1'!I63, IF(ISNUMBER('2-6-1'!E63), '2-6-1'!E63, IF(ISNUMBER('2-6-1'!J63), '2-6-1'!J63, IF(ISNUMBER('2-6-1'!D63), '2-6-1'!D63, IF(ISNUMBER('2-6-1'!K63), '2-6-1'!K63, IF(ISNUMBER('2-6-1'!L63), '2-6-1'!L63, "XXX")))))))))</f>
        <v>88.041079999999994</v>
      </c>
      <c r="S63" s="176">
        <f>IF(ISNUMBER('2-6-2'!H63), '2-6-2'!H63, IF(ISNUMBER('2-6-2'!I63), '2-6-2'!I63, IF(ISNUMBER('2-6-2'!G63), '2-6-2'!G63, IF(ISNUMBER('2-6-2'!J63), '2-6-2'!J63, IF(ISNUMBER('2-6-2'!F63), '2-6-2'!F63, IF(ISNUMBER('2-6-2'!K63), '2-6-2'!K63, IF(ISNUMBER('2-6-2'!E63), '2-6-2'!E63, IF(ISNUMBER('2-6-2'!L63), '2-6-2'!L63, IF(ISNUMBER('2-6-2'!D63), '2-6-2'!D63, IF(ISNUMBER('2-6-2'!M63), '2-6-2'!M63, "XXX"))))))))))</f>
        <v>0</v>
      </c>
      <c r="T63" s="176">
        <f>IF(ISNUMBER('2-7-1'!K63), '2-7-1'!K63, IF(ISNUMBER('2-7-1'!L63), '2-7-1'!L63, IF(ISNUMBER('2-7-1'!J63), '2-7-1'!J63, IF(ISNUMBER('2-7-1'!M63), '2-7-1'!M63, "XXX"))))</f>
        <v>0.82714285714285718</v>
      </c>
      <c r="U63" s="176">
        <f>IF(ISNUMBER('2-7-2'!K63), '2-7-2'!K63, IF(ISNUMBER('2-7-2'!L63), '2-7-2'!L63, IF(ISNUMBER('2-7-2'!J63), '2-7-2'!J63, IF(ISNUMBER('2-7-2'!M63), '2-7-2'!M63, "XXX"))))</f>
        <v>0.74214285714285722</v>
      </c>
      <c r="V63" s="176">
        <f>IF(ISNUMBER('2-8-1'!K63), '2-8-1'!K63, IF(ISNUMBER('2-8-1'!L63), '2-8-1'!L63, IF(ISNUMBER('2-8-1'!J63), '2-8-1'!J63, IF(ISNUMBER('2-8-1'!M63), '2-8-1'!M63, "XXX"))))</f>
        <v>0.67571428571428582</v>
      </c>
      <c r="W63" s="176">
        <f>IF(ISNUMBER('2-8-2'!K63), '2-8-2'!K63, IF(ISNUMBER('2-8-2'!L63), '2-8-2'!L63, IF(ISNUMBER('2-8-2'!J63), '2-8-2'!J63, IF(ISNUMBER('2-8-2'!M63), '2-8-2'!M63, "XXX"))))</f>
        <v>0.68428571428571427</v>
      </c>
      <c r="X63" s="176">
        <f>IF(ISNUMBER('3-1'!L62), '3-1'!L62, "XXX")</f>
        <v>0.86299999999999999</v>
      </c>
      <c r="Y63" s="223">
        <f>'3-2'!T62</f>
        <v>1.3798314330000001</v>
      </c>
    </row>
    <row r="64" spans="1:25" ht="15" x14ac:dyDescent="0.25">
      <c r="A64" s="19" t="s">
        <v>73</v>
      </c>
      <c r="B64" s="166" t="s">
        <v>73</v>
      </c>
      <c r="C64" s="175">
        <f>IF(ISNUMBER('1-1'!K64),'1-1'!K64, "XXX")</f>
        <v>5.6</v>
      </c>
      <c r="D64" s="175">
        <f>IF(UCDP!AB64, UCDP!AB64, "0.0")</f>
        <v>4.2550211585137858E-3</v>
      </c>
      <c r="E64" s="176">
        <f>IF(ISNUMBER('1-3'!L64), '1-3'!L64, IF(ISNUMBER('1-3'!M64), '1-3'!M64, IF(ISNUMBER('1-3'!P64), '1-3'!P64, IF(ISNUMBER('1-3'!Q64), '1-3'!Q64, "XXX"))))</f>
        <v>72.333333333333343</v>
      </c>
      <c r="F64" s="176">
        <f>IF(ISNUMBER('1-4'!AR64),'1-4'!AR64, IF(ISNUMBER('1-4'!AS64),'1-4'!AS64, IF(ISNUMBER('1-4'!AT64),'1-4'!AT64, IF(ISNUMBER('1-4'!AU64),'1-4'!AU64, IF(ISNUMBER('1-4'!AV64),'1-4'!AV64, "XXX")))))</f>
        <v>4</v>
      </c>
      <c r="G64" s="176">
        <f>IF(ISNUMBER('1-5'!K63),'1-5'!K63, "XXX")</f>
        <v>6.2</v>
      </c>
      <c r="H64" s="176">
        <f>IF(ISNUMBER('2-1-1'!K64), '2-1-1'!K64, IF(ISNUMBER('2-1-1'!L64), '2-1-1'!L64, IF(ISNUMBER('2-1-1'!M64), '2-1-1'!M64, "XXX")))</f>
        <v>0.57571428571428573</v>
      </c>
      <c r="I64" s="176">
        <f>IF(ISNUMBER('2-1-2'!F63),'2-1-2'!F63, "XXX")</f>
        <v>0.14298</v>
      </c>
      <c r="J64" s="176">
        <f>IF(ISNUMBER('2-2-1'!AF64),'2-2-1'!AF64,IF(ISNUMBER('2-2-1'!AG64),'2-2-1'!AG64,IF(ISNUMBER('2-2-1'!AE64),'2-2-1'!AE64,IF(ISNUMBER('2-2-1'!AH64),'2-2-1'!AH64,IF(ISNUMBER('2-2-1'!AD64),'2-2-1'!AD64,IF(ISNUMBER('2-2-1'!AI64),'2-2-1'!AI64,IF(ISNUMBER('2-2-1'!AC64),'2-2-1'!AC64,IF(ISNUMBER('2-2-1'!AJ64),'2-2-1'!AJ64,IF(ISNUMBER('2-2-1'!AB64),'2-2-1'!AB64,IF(ISNUMBER('2-2-1'!AA64),'2-2-1'!AA64,IF(ISNUMBER('2-2-1'!Z64),'2-2-1'!Z64,"XXX")))))))))))</f>
        <v>2.68181</v>
      </c>
      <c r="K64" s="176">
        <f>IF(ISNUMBER('2-2-2'!K64),'2-2-2'!K64,IF(ISNUMBER('2-2-2'!L64),'2-2-2'!L64,IF(ISNUMBER('2-2-2'!J64),'2-2-2'!J64,IF(ISNUMBER('2-2-2'!M64),'2-2-2'!M64,"XXX"))))</f>
        <v>0.67</v>
      </c>
      <c r="L64" s="176">
        <f>IF(ISNUMBER('2-3-1'!S64), '2-3-1'!S64, IF(ISNUMBER('2-3-1'!T64), '2-3-1'!T64, IF(ISNUMBER('2-3-1'!R64), '2-3-1'!R64, IF(ISNUMBER('2-3-1'!U64), '2-3-1'!U64, IF(ISNUMBER('2-3-1'!Q64), '2-3-1'!Q64, IF(ISNUMBER('2-3-1'!V64), '2-3-1'!V64, IF(ISNUMBER('2-3-1'!P64), '2-3-1'!P64, "XXX")))))))</f>
        <v>0.94049965999999996</v>
      </c>
      <c r="M64" s="176">
        <f>IF(ISNUMBER('2-3-2'!S64), '2-3-2'!S64, IF(ISNUMBER('2-3-2'!T64), '2-3-2'!T64, IF(ISNUMBER('2-3-2'!R64), '2-3-2'!R64, IF(ISNUMBER('2-3-2'!U64), '2-3-2'!U64, IF(ISNUMBER('2-3-2'!Q64), '2-3-2'!Q64, IF(ISNUMBER('2-3-2'!V64), '2-3-2'!V64, IF(ISNUMBER('2-3-2'!P64), '2-3-2'!P64, "XXX")))))))</f>
        <v>63.206203459999998</v>
      </c>
      <c r="N64" s="176">
        <f>IF(ISNUMBER('2-4-1'!Y64),'2-4-1'!Y64,IF(ISNUMBER('2-4-1'!X64),'2-4-1'!X64,IF(ISNUMBER('2-4-1'!Z64),'2-4-1'!Z64,IF(ISNUMBER('2-4-1'!W64),'2-4-1'!W64,IF(ISNUMBER('2-4-1'!V64),'2-4-1'!V64,'2019'!N64)))))</f>
        <v>2.6768865899999996</v>
      </c>
      <c r="O64" s="176">
        <f>IF(ISNUMBER('2-4-2'!G64), '2-4-2'!G64, IF(ISNUMBER('2-4-2'!H64), '2-4-2'!H64, IF(ISNUMBER('2-4-2'!F64), '2-4-2'!F64, IF(ISNUMBER('2-4-2'!I64), '2-4-2'!I64, IF(ISNUMBER('2-4-2'!E64), '2-4-2'!E64, IF(ISNUMBER('2-4-2'!J64), '2-4-2'!J64, IF(ISNUMBER('2-4-2'!D64), '2-4-2'!D64, IF(ISNUMBER('2-4-2'!K64), '2-4-2'!K64, IF(ISNUMBER('2-4-2'!C64), '2-4-2'!C64, IF(ISNUMBER('2-4-2'!L64), '2-4-2'!L64, IF(ISNUMBER('2-4-2'!M64), '2-4-2'!M64,"XXX")))))))))))</f>
        <v>25.2</v>
      </c>
      <c r="P64" s="176">
        <f>IF(ISNUMBER('2-5-1'!H296), '2-5-1'!H296, "XXX")</f>
        <v>0.29923396110534667</v>
      </c>
      <c r="Q64" s="176">
        <f>IF(ISNUMBER('2-5-2'!D64), '2-5-2'!D64, IF(ISNUMBER('2-5-2'!E64), '2-5-2'!E64, IF(ISNUMBER('2-5-2'!F64), '2-5-2'!F64, IF(ISNUMBER('2-5-2'!G64), '2-5-2'!G64, IF(ISNUMBER('2-5-2'!H64), '2-5-2'!H64, IF(ISNUMBER('2-5-2'!I64), '2-5-2'!I64, IF(ISNUMBER('2-5-2'!J64), '2-5-2'!J64, "XXX")))))))</f>
        <v>10.4</v>
      </c>
      <c r="R64" s="176">
        <f>IF(ISNUMBER('2-6-1'!G64), '2-6-1'!G64, IF(ISNUMBER('2-6-1'!H64), '2-6-1'!H64, IF(ISNUMBER('2-6-1'!F64), '2-6-1'!F64, IF(ISNUMBER('2-6-1'!I64), '2-6-1'!I64, IF(ISNUMBER('2-6-1'!E64), '2-6-1'!E64, IF(ISNUMBER('2-6-1'!J64), '2-6-1'!J64, IF(ISNUMBER('2-6-1'!D64), '2-6-1'!D64, IF(ISNUMBER('2-6-1'!K64), '2-6-1'!K64, IF(ISNUMBER('2-6-1'!L64), '2-6-1'!L64, "XXX")))))))))</f>
        <v>22.85923</v>
      </c>
      <c r="S64" s="176">
        <f>IF(ISNUMBER('2-6-2'!H64), '2-6-2'!H64, IF(ISNUMBER('2-6-2'!I64), '2-6-2'!I64, IF(ISNUMBER('2-6-2'!G64), '2-6-2'!G64, IF(ISNUMBER('2-6-2'!J64), '2-6-2'!J64, IF(ISNUMBER('2-6-2'!F64), '2-6-2'!F64, IF(ISNUMBER('2-6-2'!K64), '2-6-2'!K64, IF(ISNUMBER('2-6-2'!E64), '2-6-2'!E64, IF(ISNUMBER('2-6-2'!L64), '2-6-2'!L64, IF(ISNUMBER('2-6-2'!D64), '2-6-2'!D64, IF(ISNUMBER('2-6-2'!M64), '2-6-2'!M64, "XXX"))))))))))</f>
        <v>11.52</v>
      </c>
      <c r="T64" s="176">
        <f>IF(ISNUMBER('2-7-1'!K64), '2-7-1'!K64, IF(ISNUMBER('2-7-1'!L64), '2-7-1'!L64, IF(ISNUMBER('2-7-1'!J64), '2-7-1'!J64, IF(ISNUMBER('2-7-1'!M64), '2-7-1'!M64, "XXX"))))</f>
        <v>0.59142857142857141</v>
      </c>
      <c r="U64" s="176">
        <f>IF(ISNUMBER('2-7-2'!K64), '2-7-2'!K64, IF(ISNUMBER('2-7-2'!L64), '2-7-2'!L64, IF(ISNUMBER('2-7-2'!J64), '2-7-2'!J64, IF(ISNUMBER('2-7-2'!M64), '2-7-2'!M64, "XXX"))))</f>
        <v>0.61285714285714288</v>
      </c>
      <c r="V64" s="176">
        <f>IF(ISNUMBER('2-8-1'!K64), '2-8-1'!K64, IF(ISNUMBER('2-8-1'!L64), '2-8-1'!L64, IF(ISNUMBER('2-8-1'!J64), '2-8-1'!J64, IF(ISNUMBER('2-8-1'!M64), '2-8-1'!M64, "XXX"))))</f>
        <v>0.62714285714285711</v>
      </c>
      <c r="W64" s="176">
        <f>IF(ISNUMBER('2-8-2'!K64), '2-8-2'!K64, IF(ISNUMBER('2-8-2'!L64), '2-8-2'!L64, IF(ISNUMBER('2-8-2'!J64), '2-8-2'!J64, IF(ISNUMBER('2-8-2'!M64), '2-8-2'!M64, "XXX"))))</f>
        <v>0.60142857142857142</v>
      </c>
      <c r="X64" s="176">
        <f>IF(ISNUMBER('3-1'!L63), '3-1'!L63, "XXX")</f>
        <v>0.56299999999999994</v>
      </c>
      <c r="Y64" s="223">
        <f>'3-2'!T63</f>
        <v>0.48154422600000002</v>
      </c>
    </row>
    <row r="65" spans="1:27" ht="15" x14ac:dyDescent="0.25">
      <c r="A65" s="19" t="s">
        <v>74</v>
      </c>
      <c r="B65" s="166" t="s">
        <v>74</v>
      </c>
      <c r="C65" s="175">
        <f>IF(ISNUMBER('1-1'!K65),'1-1'!K65, "XXX")</f>
        <v>5.4</v>
      </c>
      <c r="D65" s="175">
        <f>IF(UCDP!AB65, UCDP!AB65, "0.0")</f>
        <v>9.3609523814979921E-5</v>
      </c>
      <c r="E65" s="176">
        <f>IF(ISNUMBER('1-3'!L65), '1-3'!L65, IF(ISNUMBER('1-3'!M65), '1-3'!M65, IF(ISNUMBER('1-3'!P65), '1-3'!P65, IF(ISNUMBER('1-3'!Q65), '1-3'!Q65, "XXX"))))</f>
        <v>69</v>
      </c>
      <c r="F65" s="176">
        <f>IF(ISNUMBER('1-4'!AR65),'1-4'!AR65, IF(ISNUMBER('1-4'!AS65),'1-4'!AS65, IF(ISNUMBER('1-4'!AT65),'1-4'!AT65, IF(ISNUMBER('1-4'!AU65),'1-4'!AU65, IF(ISNUMBER('1-4'!AV65),'1-4'!AV65, "XXX")))))</f>
        <v>3</v>
      </c>
      <c r="G65" s="176">
        <f>IF(ISNUMBER('1-5'!K64),'1-5'!K64, "XXX")</f>
        <v>7.4</v>
      </c>
      <c r="H65" s="176">
        <f>IF(ISNUMBER('2-1-1'!K65), '2-1-1'!K65, IF(ISNUMBER('2-1-1'!L65), '2-1-1'!L65, IF(ISNUMBER('2-1-1'!M65), '2-1-1'!M65, "XXX")))</f>
        <v>0.60571428571428576</v>
      </c>
      <c r="I65" s="176">
        <f>IF(ISNUMBER('2-1-2'!F64),'2-1-2'!F64, "XXX")</f>
        <v>0.30158000000000001</v>
      </c>
      <c r="J65" s="176">
        <f>IF(ISNUMBER('2-2-1'!AF65),'2-2-1'!AF65,IF(ISNUMBER('2-2-1'!AG65),'2-2-1'!AG65,IF(ISNUMBER('2-2-1'!AE65),'2-2-1'!AE65,IF(ISNUMBER('2-2-1'!AH65),'2-2-1'!AH65,IF(ISNUMBER('2-2-1'!AD65),'2-2-1'!AD65,IF(ISNUMBER('2-2-1'!AI65),'2-2-1'!AI65,IF(ISNUMBER('2-2-1'!AC65),'2-2-1'!AC65,IF(ISNUMBER('2-2-1'!AJ65),'2-2-1'!AJ65,IF(ISNUMBER('2-2-1'!AB65),'2-2-1'!AB65,IF(ISNUMBER('2-2-1'!AA65),'2-2-1'!AA65,IF(ISNUMBER('2-2-1'!Z65),'2-2-1'!Z65,"XXX")))))))))))</f>
        <v>2.49404</v>
      </c>
      <c r="K65" s="176">
        <f>IF(ISNUMBER('2-2-2'!K65),'2-2-2'!K65,IF(ISNUMBER('2-2-2'!L65),'2-2-2'!L65,IF(ISNUMBER('2-2-2'!J65),'2-2-2'!J65,IF(ISNUMBER('2-2-2'!M65),'2-2-2'!M65,"XXX"))))</f>
        <v>0.61285714285714288</v>
      </c>
      <c r="L65" s="176">
        <f>IF(ISNUMBER('2-3-1'!S65), '2-3-1'!S65, IF(ISNUMBER('2-3-1'!T65), '2-3-1'!T65, IF(ISNUMBER('2-3-1'!R65), '2-3-1'!R65, IF(ISNUMBER('2-3-1'!U65), '2-3-1'!U65, IF(ISNUMBER('2-3-1'!Q65), '2-3-1'!Q65, IF(ISNUMBER('2-3-1'!V65), '2-3-1'!V65, IF(ISNUMBER('2-3-1'!P65), '2-3-1'!P65, "XXX")))))))</f>
        <v>1.3755830499999999</v>
      </c>
      <c r="M65" s="176">
        <f>IF(ISNUMBER('2-3-2'!S65), '2-3-2'!S65, IF(ISNUMBER('2-3-2'!T65), '2-3-2'!T65, IF(ISNUMBER('2-3-2'!R65), '2-3-2'!R65, IF(ISNUMBER('2-3-2'!U65), '2-3-2'!U65, IF(ISNUMBER('2-3-2'!Q65), '2-3-2'!Q65, IF(ISNUMBER('2-3-2'!V65), '2-3-2'!V65, IF(ISNUMBER('2-3-2'!P65), '2-3-2'!P65, "XXX")))))))</f>
        <v>38.517639160000002</v>
      </c>
      <c r="N65" s="176">
        <f>IF(ISNUMBER('2-4-1'!Y65),'2-4-1'!Y65,IF(ISNUMBER('2-4-1'!X65),'2-4-1'!X65,IF(ISNUMBER('2-4-1'!Z65),'2-4-1'!Z65,IF(ISNUMBER('2-4-1'!W65),'2-4-1'!W65,IF(ISNUMBER('2-4-1'!V65),'2-4-1'!V65,'2019'!N65)))))</f>
        <v>1.129407376893401</v>
      </c>
      <c r="O65" s="176">
        <f>IF(ISNUMBER('2-4-2'!G65), '2-4-2'!G65, IF(ISNUMBER('2-4-2'!H65), '2-4-2'!H65, IF(ISNUMBER('2-4-2'!F65), '2-4-2'!F65, IF(ISNUMBER('2-4-2'!I65), '2-4-2'!I65, IF(ISNUMBER('2-4-2'!E65), '2-4-2'!E65, IF(ISNUMBER('2-4-2'!J65), '2-4-2'!J65, IF(ISNUMBER('2-4-2'!D65), '2-4-2'!D65, IF(ISNUMBER('2-4-2'!K65), '2-4-2'!K65, IF(ISNUMBER('2-4-2'!C65), '2-4-2'!C65, IF(ISNUMBER('2-4-2'!L65), '2-4-2'!L65, IF(ISNUMBER('2-4-2'!M65), '2-4-2'!M65,"XXX")))))))))))</f>
        <v>14</v>
      </c>
      <c r="P65" s="176">
        <f>IF(ISNUMBER('2-5-1'!H297), '2-5-1'!H297, "XXX")</f>
        <v>0.1104079008102417</v>
      </c>
      <c r="Q65" s="176">
        <f>IF(ISNUMBER('2-5-2'!D65), '2-5-2'!D65, IF(ISNUMBER('2-5-2'!E65), '2-5-2'!E65, IF(ISNUMBER('2-5-2'!F65), '2-5-2'!F65, IF(ISNUMBER('2-5-2'!G65), '2-5-2'!G65, IF(ISNUMBER('2-5-2'!H65), '2-5-2'!H65, IF(ISNUMBER('2-5-2'!I65), '2-5-2'!I65, IF(ISNUMBER('2-5-2'!J65), '2-5-2'!J65, "XXX")))))))</f>
        <v>16.5</v>
      </c>
      <c r="R65" s="176">
        <f>IF(ISNUMBER('2-6-1'!G65), '2-6-1'!G65, IF(ISNUMBER('2-6-1'!H65), '2-6-1'!H65, IF(ISNUMBER('2-6-1'!F65), '2-6-1'!F65, IF(ISNUMBER('2-6-1'!I65), '2-6-1'!I65, IF(ISNUMBER('2-6-1'!E65), '2-6-1'!E65, IF(ISNUMBER('2-6-1'!J65), '2-6-1'!J65, IF(ISNUMBER('2-6-1'!D65), '2-6-1'!D65, IF(ISNUMBER('2-6-1'!K65), '2-6-1'!K65, IF(ISNUMBER('2-6-1'!L65), '2-6-1'!L65, "XXX")))))))))</f>
        <v>48.873759999999997</v>
      </c>
      <c r="S65" s="176">
        <f>IF(ISNUMBER('2-6-2'!H65), '2-6-2'!H65, IF(ISNUMBER('2-6-2'!I65), '2-6-2'!I65, IF(ISNUMBER('2-6-2'!G65), '2-6-2'!G65, IF(ISNUMBER('2-6-2'!J65), '2-6-2'!J65, IF(ISNUMBER('2-6-2'!F65), '2-6-2'!F65, IF(ISNUMBER('2-6-2'!K65), '2-6-2'!K65, IF(ISNUMBER('2-6-2'!E65), '2-6-2'!E65, IF(ISNUMBER('2-6-2'!L65), '2-6-2'!L65, IF(ISNUMBER('2-6-2'!D65), '2-6-2'!D65, IF(ISNUMBER('2-6-2'!M65), '2-6-2'!M65, "XXX"))))))))))</f>
        <v>5.17</v>
      </c>
      <c r="T65" s="176">
        <f>IF(ISNUMBER('2-7-1'!K65), '2-7-1'!K65, IF(ISNUMBER('2-7-1'!L65), '2-7-1'!L65, IF(ISNUMBER('2-7-1'!J65), '2-7-1'!J65, IF(ISNUMBER('2-7-1'!M65), '2-7-1'!M65, "XXX"))))</f>
        <v>0.62142857142857133</v>
      </c>
      <c r="U65" s="176">
        <f>IF(ISNUMBER('2-7-2'!K65), '2-7-2'!K65, IF(ISNUMBER('2-7-2'!L65), '2-7-2'!L65, IF(ISNUMBER('2-7-2'!J65), '2-7-2'!J65, IF(ISNUMBER('2-7-2'!M65), '2-7-2'!M65, "XXX"))))</f>
        <v>0.54500000000000004</v>
      </c>
      <c r="V65" s="176">
        <f>IF(ISNUMBER('2-8-1'!K65), '2-8-1'!K65, IF(ISNUMBER('2-8-1'!L65), '2-8-1'!L65, IF(ISNUMBER('2-8-1'!J65), '2-8-1'!J65, IF(ISNUMBER('2-8-1'!M65), '2-8-1'!M65, "XXX"))))</f>
        <v>0.64</v>
      </c>
      <c r="W65" s="176">
        <f>IF(ISNUMBER('2-8-2'!K65), '2-8-2'!K65, IF(ISNUMBER('2-8-2'!L65), '2-8-2'!L65, IF(ISNUMBER('2-8-2'!J65), '2-8-2'!J65, IF(ISNUMBER('2-8-2'!M65), '2-8-2'!M65, "XXX"))))</f>
        <v>0.56857142857142862</v>
      </c>
      <c r="X65" s="176">
        <f>IF(ISNUMBER('3-1'!L64), '3-1'!L64, "XXX")</f>
        <v>0.65500000000000003</v>
      </c>
      <c r="Y65" s="223">
        <f>'3-2'!T64</f>
        <v>0.21351857499999999</v>
      </c>
    </row>
    <row r="66" spans="1:27" ht="15" x14ac:dyDescent="0.25">
      <c r="A66" s="19" t="s">
        <v>190</v>
      </c>
      <c r="B66" s="166" t="s">
        <v>75</v>
      </c>
      <c r="C66" s="175">
        <f>IF(ISNUMBER('1-1'!K66),'1-1'!K66, "XXX")</f>
        <v>6.7</v>
      </c>
      <c r="D66" s="175">
        <f>IF(UCDP!AB66, UCDP!AB66, "0.0")</f>
        <v>6.3901486817194279E-4</v>
      </c>
      <c r="E66" s="176">
        <f>IF(ISNUMBER('1-3'!L66), '1-3'!L66, IF(ISNUMBER('1-3'!M66), '1-3'!M66, IF(ISNUMBER('1-3'!P66), '1-3'!P66, IF(ISNUMBER('1-3'!Q66), '1-3'!Q66, "XXX"))))</f>
        <v>72.833333333333343</v>
      </c>
      <c r="F66" s="176">
        <f>IF(ISNUMBER('1-4'!AR66),'1-4'!AR66, IF(ISNUMBER('1-4'!AS66),'1-4'!AS66, IF(ISNUMBER('1-4'!AT66),'1-4'!AT66, IF(ISNUMBER('1-4'!AU66),'1-4'!AU66, IF(ISNUMBER('1-4'!AV66),'1-4'!AV66, "XXX")))))</f>
        <v>4</v>
      </c>
      <c r="G66" s="176">
        <f>IF(ISNUMBER('1-5'!K65),'1-5'!K65, "XXX")</f>
        <v>9.5</v>
      </c>
      <c r="H66" s="176">
        <f>IF(ISNUMBER('2-1-1'!K66), '2-1-1'!K66, IF(ISNUMBER('2-1-1'!L66), '2-1-1'!L66, IF(ISNUMBER('2-1-1'!M66), '2-1-1'!M66, "XXX")))</f>
        <v>0.60571428571428576</v>
      </c>
      <c r="I66" s="176">
        <f>IF(ISNUMBER('2-1-2'!F65),'2-1-2'!F65, "XXX")</f>
        <v>0.35136000000000001</v>
      </c>
      <c r="J66" s="176">
        <f>IF(ISNUMBER('2-2-1'!AF66),'2-2-1'!AF66,IF(ISNUMBER('2-2-1'!AG66),'2-2-1'!AG66,IF(ISNUMBER('2-2-1'!AE66),'2-2-1'!AE66,IF(ISNUMBER('2-2-1'!AH66),'2-2-1'!AH66,IF(ISNUMBER('2-2-1'!AD66),'2-2-1'!AD66,IF(ISNUMBER('2-2-1'!AI66),'2-2-1'!AI66,IF(ISNUMBER('2-2-1'!AC66),'2-2-1'!AC66,IF(ISNUMBER('2-2-1'!AJ66),'2-2-1'!AJ66,IF(ISNUMBER('2-2-1'!AB66),'2-2-1'!AB66,IF(ISNUMBER('2-2-1'!AA66),'2-2-1'!AA66,IF(ISNUMBER('2-2-1'!Z66),'2-2-1'!Z66,"XXX")))))))))))</f>
        <v>1.8077099999999999</v>
      </c>
      <c r="K66" s="176">
        <f>IF(ISNUMBER('2-2-2'!K66),'2-2-2'!K66,IF(ISNUMBER('2-2-2'!L66),'2-2-2'!L66,IF(ISNUMBER('2-2-2'!J66),'2-2-2'!J66,IF(ISNUMBER('2-2-2'!M66),'2-2-2'!M66,"XXX"))))</f>
        <v>0.58714285714285719</v>
      </c>
      <c r="L66" s="176">
        <f>IF(ISNUMBER('2-3-1'!S66), '2-3-1'!S66, IF(ISNUMBER('2-3-1'!T66), '2-3-1'!T66, IF(ISNUMBER('2-3-1'!R66), '2-3-1'!R66, IF(ISNUMBER('2-3-1'!U66), '2-3-1'!U66, IF(ISNUMBER('2-3-1'!Q66), '2-3-1'!Q66, IF(ISNUMBER('2-3-1'!V66), '2-3-1'!V66, IF(ISNUMBER('2-3-1'!P66), '2-3-1'!P66, "XXX")))))))</f>
        <v>4.3377404200000003</v>
      </c>
      <c r="M66" s="176">
        <f>IF(ISNUMBER('2-3-2'!S66), '2-3-2'!S66, IF(ISNUMBER('2-3-2'!T66), '2-3-2'!T66, IF(ISNUMBER('2-3-2'!R66), '2-3-2'!R66, IF(ISNUMBER('2-3-2'!U66), '2-3-2'!U66, IF(ISNUMBER('2-3-2'!Q66), '2-3-2'!Q66, IF(ISNUMBER('2-3-2'!V66), '2-3-2'!V66, IF(ISNUMBER('2-3-2'!P66), '2-3-2'!P66, "XXX")))))))</f>
        <v>42.293750760000002</v>
      </c>
      <c r="N66" s="176">
        <f>IF(ISNUMBER('2-4-1'!Y66),'2-4-1'!Y66,IF(ISNUMBER('2-4-1'!X66),'2-4-1'!X66,IF(ISNUMBER('2-4-1'!Z66),'2-4-1'!Z66,IF(ISNUMBER('2-4-1'!W66),'2-4-1'!W66,IF(ISNUMBER('2-4-1'!V66),'2-4-1'!V66,'2019'!N66)))))</f>
        <v>10.1</v>
      </c>
      <c r="O66" s="176">
        <f>IF(ISNUMBER('2-4-2'!G66), '2-4-2'!G66, IF(ISNUMBER('2-4-2'!H66), '2-4-2'!H66, IF(ISNUMBER('2-4-2'!F66), '2-4-2'!F66, IF(ISNUMBER('2-4-2'!I66), '2-4-2'!I66, IF(ISNUMBER('2-4-2'!E66), '2-4-2'!E66, IF(ISNUMBER('2-4-2'!J66), '2-4-2'!J66, IF(ISNUMBER('2-4-2'!D66), '2-4-2'!D66, IF(ISNUMBER('2-4-2'!K66), '2-4-2'!K66, IF(ISNUMBER('2-4-2'!C66), '2-4-2'!C66, IF(ISNUMBER('2-4-2'!L66), '2-4-2'!L66, IF(ISNUMBER('2-4-2'!M66), '2-4-2'!M66,"XXX")))))))))))</f>
        <v>17</v>
      </c>
      <c r="P66" s="176" t="str">
        <f>IF(ISNUMBER('2-5-1'!H298), '2-5-1'!H298, "XXX")</f>
        <v>XXX</v>
      </c>
      <c r="Q66" s="176">
        <f>IF(ISNUMBER('2-5-2'!D66), '2-5-2'!D66, IF(ISNUMBER('2-5-2'!E66), '2-5-2'!E66, IF(ISNUMBER('2-5-2'!F66), '2-5-2'!F66, IF(ISNUMBER('2-5-2'!G66), '2-5-2'!G66, IF(ISNUMBER('2-5-2'!H66), '2-5-2'!H66, IF(ISNUMBER('2-5-2'!I66), '2-5-2'!I66, IF(ISNUMBER('2-5-2'!J66), '2-5-2'!J66, "XXX")))))))</f>
        <v>9.3000000000000007</v>
      </c>
      <c r="R66" s="176">
        <f>IF(ISNUMBER('2-6-1'!G66), '2-6-1'!G66, IF(ISNUMBER('2-6-1'!H66), '2-6-1'!H66, IF(ISNUMBER('2-6-1'!F66), '2-6-1'!F66, IF(ISNUMBER('2-6-1'!I66), '2-6-1'!I66, IF(ISNUMBER('2-6-1'!E66), '2-6-1'!E66, IF(ISNUMBER('2-6-1'!J66), '2-6-1'!J66, IF(ISNUMBER('2-6-1'!D66), '2-6-1'!D66, IF(ISNUMBER('2-6-1'!K66), '2-6-1'!K66, IF(ISNUMBER('2-6-1'!L66), '2-6-1'!L66, "XXX")))))))))</f>
        <v>55.774180000000001</v>
      </c>
      <c r="S66" s="176">
        <f>IF(ISNUMBER('2-6-2'!H66), '2-6-2'!H66, IF(ISNUMBER('2-6-2'!I66), '2-6-2'!I66, IF(ISNUMBER('2-6-2'!G66), '2-6-2'!G66, IF(ISNUMBER('2-6-2'!J66), '2-6-2'!J66, IF(ISNUMBER('2-6-2'!F66), '2-6-2'!F66, IF(ISNUMBER('2-6-2'!K66), '2-6-2'!K66, IF(ISNUMBER('2-6-2'!E66), '2-6-2'!E66, IF(ISNUMBER('2-6-2'!L66), '2-6-2'!L66, IF(ISNUMBER('2-6-2'!D66), '2-6-2'!D66, IF(ISNUMBER('2-6-2'!M66), '2-6-2'!M66, "XXX"))))))))))</f>
        <v>0.12</v>
      </c>
      <c r="T66" s="176">
        <f>IF(ISNUMBER('2-7-1'!K66), '2-7-1'!K66, IF(ISNUMBER('2-7-1'!L66), '2-7-1'!L66, IF(ISNUMBER('2-7-1'!J66), '2-7-1'!J66, IF(ISNUMBER('2-7-1'!M66), '2-7-1'!M66, "XXX"))))</f>
        <v>0.51857142857142857</v>
      </c>
      <c r="U66" s="176">
        <f>IF(ISNUMBER('2-7-2'!K66), '2-7-2'!K66, IF(ISNUMBER('2-7-2'!L66), '2-7-2'!L66, IF(ISNUMBER('2-7-2'!J66), '2-7-2'!J66, IF(ISNUMBER('2-7-2'!M66), '2-7-2'!M66, "XXX"))))</f>
        <v>0.49214285714285716</v>
      </c>
      <c r="V66" s="176">
        <f>IF(ISNUMBER('2-8-1'!K66), '2-8-1'!K66, IF(ISNUMBER('2-8-1'!L66), '2-8-1'!L66, IF(ISNUMBER('2-8-1'!J66), '2-8-1'!J66, IF(ISNUMBER('2-8-1'!M66), '2-8-1'!M66, "XXX"))))</f>
        <v>0.61</v>
      </c>
      <c r="W66" s="176">
        <f>IF(ISNUMBER('2-8-2'!K66), '2-8-2'!K66, IF(ISNUMBER('2-8-2'!L66), '2-8-2'!L66, IF(ISNUMBER('2-8-2'!J66), '2-8-2'!J66, IF(ISNUMBER('2-8-2'!M66), '2-8-2'!M66, "XXX"))))</f>
        <v>0.45714285714285718</v>
      </c>
      <c r="X66" s="176">
        <f>IF(ISNUMBER('3-1'!L65), '3-1'!L65, "XXX")</f>
        <v>0.21299999999999999</v>
      </c>
      <c r="Y66" s="223">
        <f>'3-2'!T65</f>
        <v>-1.2693343159999999</v>
      </c>
    </row>
    <row r="67" spans="1:27" ht="15" x14ac:dyDescent="0.25">
      <c r="A67" s="19" t="s">
        <v>76</v>
      </c>
      <c r="B67" s="166" t="s">
        <v>76</v>
      </c>
      <c r="C67" s="175">
        <f>IF(ISNUMBER('1-1'!K67),'1-1'!K67, "XXX")</f>
        <v>9.6999999999999993</v>
      </c>
      <c r="D67" s="175">
        <f>IF(UCDP!AB67, UCDP!AB67, "0.0")</f>
        <v>2.4939064818018095</v>
      </c>
      <c r="E67" s="176" t="str">
        <f>IF(ISNUMBER('1-3'!L67), '1-3'!L67, IF(ISNUMBER('1-3'!M67), '1-3'!M67, IF(ISNUMBER('1-3'!P67), '1-3'!P67, IF(ISNUMBER('1-3'!Q67), '1-3'!Q67, "XXX"))))</f>
        <v>XXX</v>
      </c>
      <c r="F67" s="176">
        <f>IF(ISNUMBER('1-4'!AR67),'1-4'!AR67, IF(ISNUMBER('1-4'!AS67),'1-4'!AS67, IF(ISNUMBER('1-4'!AT67),'1-4'!AT67, IF(ISNUMBER('1-4'!AU67),'1-4'!AU67, IF(ISNUMBER('1-4'!AV67),'1-4'!AV67, "XXX")))))</f>
        <v>5</v>
      </c>
      <c r="G67" s="176">
        <f>IF(ISNUMBER('1-5'!K66),'1-5'!K66, "XXX")</f>
        <v>8.9</v>
      </c>
      <c r="H67" s="176" t="str">
        <f>IF(ISNUMBER('2-1-1'!K67), '2-1-1'!K67, IF(ISNUMBER('2-1-1'!L67), '2-1-1'!L67, IF(ISNUMBER('2-1-1'!M67), '2-1-1'!M67, "XXX")))</f>
        <v>XXX</v>
      </c>
      <c r="I67" s="176">
        <f>IF(ISNUMBER('2-1-2'!F66),'2-1-2'!F66, "XXX")</f>
        <v>0.16467999999999999</v>
      </c>
      <c r="J67" s="176" t="str">
        <f>IF(ISNUMBER('2-2-1'!AF67),'2-2-1'!AF67,IF(ISNUMBER('2-2-1'!AG67),'2-2-1'!AG67,IF(ISNUMBER('2-2-1'!AE67),'2-2-1'!AE67,IF(ISNUMBER('2-2-1'!AH67),'2-2-1'!AH67,IF(ISNUMBER('2-2-1'!AD67),'2-2-1'!AD67,IF(ISNUMBER('2-2-1'!AI67),'2-2-1'!AI67,IF(ISNUMBER('2-2-1'!AC67),'2-2-1'!AC67,IF(ISNUMBER('2-2-1'!AJ67),'2-2-1'!AJ67,IF(ISNUMBER('2-2-1'!AB67),'2-2-1'!AB67,IF(ISNUMBER('2-2-1'!AA67),'2-2-1'!AA67,IF(ISNUMBER('2-2-1'!Z67),'2-2-1'!Z67,"XXX")))))))))))</f>
        <v>XXX</v>
      </c>
      <c r="K67" s="176" t="str">
        <f>IF(ISNUMBER('2-2-2'!K67),'2-2-2'!K67,IF(ISNUMBER('2-2-2'!L67),'2-2-2'!L67,IF(ISNUMBER('2-2-2'!J67),'2-2-2'!J67,IF(ISNUMBER('2-2-2'!M67),'2-2-2'!M67,"XXX"))))</f>
        <v>XXX</v>
      </c>
      <c r="L67" s="176">
        <f>IF(ISNUMBER('2-3-1'!S67), '2-3-1'!S67, IF(ISNUMBER('2-3-1'!T67), '2-3-1'!T67, IF(ISNUMBER('2-3-1'!R67), '2-3-1'!R67, IF(ISNUMBER('2-3-1'!U67), '2-3-1'!U67, IF(ISNUMBER('2-3-1'!Q67), '2-3-1'!Q67, IF(ISNUMBER('2-3-1'!V67), '2-3-1'!V67, IF(ISNUMBER('2-3-1'!P67), '2-3-1'!P67, "XXX")))))))</f>
        <v>0.71533506999999996</v>
      </c>
      <c r="M67" s="176">
        <f>IF(ISNUMBER('2-3-2'!S67), '2-3-2'!S67, IF(ISNUMBER('2-3-2'!T67), '2-3-2'!T67, IF(ISNUMBER('2-3-2'!R67), '2-3-2'!R67, IF(ISNUMBER('2-3-2'!U67), '2-3-2'!U67, IF(ISNUMBER('2-3-2'!Q67), '2-3-2'!Q67, IF(ISNUMBER('2-3-2'!V67), '2-3-2'!V67, IF(ISNUMBER('2-3-2'!P67), '2-3-2'!P67, "XXX")))))))</f>
        <v>79.132499690000003</v>
      </c>
      <c r="N67" s="176">
        <f>IF(ISNUMBER('2-4-1'!Y67),'2-4-1'!Y67,IF(ISNUMBER('2-4-1'!X67),'2-4-1'!X67,IF(ISNUMBER('2-4-1'!Z67),'2-4-1'!Z67,IF(ISNUMBER('2-4-1'!W67),'2-4-1'!W67,IF(ISNUMBER('2-4-1'!V67),'2-4-1'!V67,'2019'!N67)))))</f>
        <v>7.6</v>
      </c>
      <c r="O67" s="176">
        <f>IF(ISNUMBER('2-4-2'!G67), '2-4-2'!G67, IF(ISNUMBER('2-4-2'!H67), '2-4-2'!H67, IF(ISNUMBER('2-4-2'!F67), '2-4-2'!F67, IF(ISNUMBER('2-4-2'!I67), '2-4-2'!I67, IF(ISNUMBER('2-4-2'!E67), '2-4-2'!E67, IF(ISNUMBER('2-4-2'!J67), '2-4-2'!J67, IF(ISNUMBER('2-4-2'!D67), '2-4-2'!D67, IF(ISNUMBER('2-4-2'!K67), '2-4-2'!K67, IF(ISNUMBER('2-4-2'!C67), '2-4-2'!C67, IF(ISNUMBER('2-4-2'!L67), '2-4-2'!L67, IF(ISNUMBER('2-4-2'!M67), '2-4-2'!M67,"XXX")))))))))))</f>
        <v>33.1</v>
      </c>
      <c r="P67" s="176">
        <f>IF(ISNUMBER('2-5-1'!H299), '2-5-1'!H299, "XXX")</f>
        <v>0.29656302928924561</v>
      </c>
      <c r="Q67" s="176">
        <f>IF(ISNUMBER('2-5-2'!D67), '2-5-2'!D67, IF(ISNUMBER('2-5-2'!E67), '2-5-2'!E67, IF(ISNUMBER('2-5-2'!F67), '2-5-2'!F67, IF(ISNUMBER('2-5-2'!G67), '2-5-2'!G67, IF(ISNUMBER('2-5-2'!H67), '2-5-2'!H67, IF(ISNUMBER('2-5-2'!I67), '2-5-2'!I67, IF(ISNUMBER('2-5-2'!J67), '2-5-2'!J67, "XXX")))))))</f>
        <v>26.9</v>
      </c>
      <c r="R67" s="176">
        <f>IF(ISNUMBER('2-6-1'!G67), '2-6-1'!G67, IF(ISNUMBER('2-6-1'!H67), '2-6-1'!H67, IF(ISNUMBER('2-6-1'!F67), '2-6-1'!F67, IF(ISNUMBER('2-6-1'!I67), '2-6-1'!I67, IF(ISNUMBER('2-6-1'!E67), '2-6-1'!E67, IF(ISNUMBER('2-6-1'!J67), '2-6-1'!J67, IF(ISNUMBER('2-6-1'!D67), '2-6-1'!D67, IF(ISNUMBER('2-6-1'!K67), '2-6-1'!K67, IF(ISNUMBER('2-6-1'!L67), '2-6-1'!L67, "XXX")))))))))</f>
        <v>76.558760000000007</v>
      </c>
      <c r="S67" s="176">
        <f>IF(ISNUMBER('2-6-2'!H67), '2-6-2'!H67, IF(ISNUMBER('2-6-2'!I67), '2-6-2'!I67, IF(ISNUMBER('2-6-2'!G67), '2-6-2'!G67, IF(ISNUMBER('2-6-2'!J67), '2-6-2'!J67, IF(ISNUMBER('2-6-2'!F67), '2-6-2'!F67, IF(ISNUMBER('2-6-2'!K67), '2-6-2'!K67, IF(ISNUMBER('2-6-2'!E67), '2-6-2'!E67, IF(ISNUMBER('2-6-2'!L67), '2-6-2'!L67, IF(ISNUMBER('2-6-2'!D67), '2-6-2'!D67, IF(ISNUMBER('2-6-2'!M67), '2-6-2'!M67, "XXX"))))))))))</f>
        <v>0.31</v>
      </c>
      <c r="T67" s="176" t="str">
        <f>IF(ISNUMBER('2-7-1'!K67), '2-7-1'!K67, IF(ISNUMBER('2-7-1'!L67), '2-7-1'!L67, IF(ISNUMBER('2-7-1'!J67), '2-7-1'!J67, IF(ISNUMBER('2-7-1'!M67), '2-7-1'!M67, "XXX"))))</f>
        <v>XXX</v>
      </c>
      <c r="U67" s="176" t="str">
        <f>IF(ISNUMBER('2-7-2'!K67), '2-7-2'!K67, IF(ISNUMBER('2-7-2'!L67), '2-7-2'!L67, IF(ISNUMBER('2-7-2'!J67), '2-7-2'!J67, IF(ISNUMBER('2-7-2'!M67), '2-7-2'!M67, "XXX"))))</f>
        <v>XXX</v>
      </c>
      <c r="V67" s="176" t="str">
        <f>IF(ISNUMBER('2-8-1'!K67), '2-8-1'!K67, IF(ISNUMBER('2-8-1'!L67), '2-8-1'!L67, IF(ISNUMBER('2-8-1'!J67), '2-8-1'!J67, IF(ISNUMBER('2-8-1'!M67), '2-8-1'!M67, "XXX"))))</f>
        <v>XXX</v>
      </c>
      <c r="W67" s="176" t="str">
        <f>IF(ISNUMBER('2-8-2'!K67), '2-8-2'!K67, IF(ISNUMBER('2-8-2'!L67), '2-8-2'!L67, IF(ISNUMBER('2-8-2'!J67), '2-8-2'!J67, IF(ISNUMBER('2-8-2'!M67), '2-8-2'!M67, "XXX"))))</f>
        <v>XXX</v>
      </c>
      <c r="X67" s="176">
        <f>IF(ISNUMBER('3-1'!L66), '3-1'!L66, "XXX")</f>
        <v>0.40300000000000002</v>
      </c>
      <c r="Y67" s="223">
        <f>'3-2'!T66</f>
        <v>-0.94810658699999995</v>
      </c>
    </row>
    <row r="68" spans="1:27" ht="15" x14ac:dyDescent="0.25">
      <c r="A68" s="19" t="s">
        <v>77</v>
      </c>
      <c r="B68" s="166" t="s">
        <v>77</v>
      </c>
      <c r="C68" s="175">
        <f>IF(ISNUMBER('1-1'!K68),'1-1'!K68, "XXX")</f>
        <v>1.6</v>
      </c>
      <c r="D68" s="175" t="str">
        <f>IF(UCDP!AB68, UCDP!AB68, "0.0")</f>
        <v>0.0</v>
      </c>
      <c r="E68" s="176">
        <f>IF(ISNUMBER('1-3'!L68), '1-3'!L68, IF(ISNUMBER('1-3'!M68), '1-3'!M68, IF(ISNUMBER('1-3'!P68), '1-3'!P68, IF(ISNUMBER('1-3'!Q68), '1-3'!Q68, "XXX"))))</f>
        <v>96.666666666666671</v>
      </c>
      <c r="F68" s="176">
        <f>IF(ISNUMBER('1-4'!AR68),'1-4'!AR68, IF(ISNUMBER('1-4'!AS68),'1-4'!AS68, IF(ISNUMBER('1-4'!AT68),'1-4'!AT68, IF(ISNUMBER('1-4'!AU68),'1-4'!AU68, IF(ISNUMBER('1-4'!AV68),'1-4'!AV68, "XXX")))))</f>
        <v>1</v>
      </c>
      <c r="G68" s="176">
        <f>IF(ISNUMBER('1-5'!K67),'1-5'!K67, "XXX")</f>
        <v>1.1000000000000001</v>
      </c>
      <c r="H68" s="176">
        <f>IF(ISNUMBER('2-1-1'!K68), '2-1-1'!K68, IF(ISNUMBER('2-1-1'!L68), '2-1-1'!L68, IF(ISNUMBER('2-1-1'!M68), '2-1-1'!M68, "XXX")))</f>
        <v>0.74857142857142855</v>
      </c>
      <c r="I68" s="176">
        <f>IF(ISNUMBER('2-1-2'!F67),'2-1-2'!F67, "XXX")</f>
        <v>0.66015000000000001</v>
      </c>
      <c r="J68" s="176">
        <f>IF(ISNUMBER('2-2-1'!AF68),'2-2-1'!AF68,IF(ISNUMBER('2-2-1'!AG68),'2-2-1'!AG68,IF(ISNUMBER('2-2-1'!AE68),'2-2-1'!AE68,IF(ISNUMBER('2-2-1'!AH68),'2-2-1'!AH68,IF(ISNUMBER('2-2-1'!AD68),'2-2-1'!AD68,IF(ISNUMBER('2-2-1'!AI68),'2-2-1'!AI68,IF(ISNUMBER('2-2-1'!AC68),'2-2-1'!AC68,IF(ISNUMBER('2-2-1'!AJ68),'2-2-1'!AJ68,IF(ISNUMBER('2-2-1'!AB68),'2-2-1'!AB68,IF(ISNUMBER('2-2-1'!AA68),'2-2-1'!AA68,IF(ISNUMBER('2-2-1'!Z68),'2-2-1'!Z68,"XXX")))))))))))</f>
        <v>2.6370800000000001</v>
      </c>
      <c r="K68" s="176">
        <f>IF(ISNUMBER('2-2-2'!K68),'2-2-2'!K68,IF(ISNUMBER('2-2-2'!L68),'2-2-2'!L68,IF(ISNUMBER('2-2-2'!J68),'2-2-2'!J68,IF(ISNUMBER('2-2-2'!M68),'2-2-2'!M68,"XXX"))))</f>
        <v>0.82428571428571418</v>
      </c>
      <c r="L68" s="176">
        <f>IF(ISNUMBER('2-3-1'!S68), '2-3-1'!S68, IF(ISNUMBER('2-3-1'!T68), '2-3-1'!T68, IF(ISNUMBER('2-3-1'!R68), '2-3-1'!R68, IF(ISNUMBER('2-3-1'!U68), '2-3-1'!U68, IF(ISNUMBER('2-3-1'!Q68), '2-3-1'!Q68, IF(ISNUMBER('2-3-1'!V68), '2-3-1'!V68, IF(ISNUMBER('2-3-1'!P68), '2-3-1'!P68, "XXX")))))))</f>
        <v>5.3994822500000001</v>
      </c>
      <c r="M68" s="176">
        <f>IF(ISNUMBER('2-3-2'!S68), '2-3-2'!S68, IF(ISNUMBER('2-3-2'!T68), '2-3-2'!T68, IF(ISNUMBER('2-3-2'!R68), '2-3-2'!R68, IF(ISNUMBER('2-3-2'!U68), '2-3-2'!U68, IF(ISNUMBER('2-3-2'!Q68), '2-3-2'!Q68, IF(ISNUMBER('2-3-2'!V68), '2-3-2'!V68, IF(ISNUMBER('2-3-2'!P68), '2-3-2'!P68, "XXX")))))))</f>
        <v>12.79483604</v>
      </c>
      <c r="N68" s="176">
        <f>IF(ISNUMBER('2-4-1'!Y68),'2-4-1'!Y68,IF(ISNUMBER('2-4-1'!X68),'2-4-1'!X68,IF(ISNUMBER('2-4-1'!Z68),'2-4-1'!Z68,IF(ISNUMBER('2-4-1'!W68),'2-4-1'!W68,IF(ISNUMBER('2-4-1'!V68),'2-4-1'!V68,'2019'!N68)))))</f>
        <v>16.971</v>
      </c>
      <c r="O68" s="176">
        <f>IF(ISNUMBER('2-4-2'!G68), '2-4-2'!G68, IF(ISNUMBER('2-4-2'!H68), '2-4-2'!H68, IF(ISNUMBER('2-4-2'!F68), '2-4-2'!F68, IF(ISNUMBER('2-4-2'!I68), '2-4-2'!I68, IF(ISNUMBER('2-4-2'!E68), '2-4-2'!E68, IF(ISNUMBER('2-4-2'!J68), '2-4-2'!J68, IF(ISNUMBER('2-4-2'!D68), '2-4-2'!D68, IF(ISNUMBER('2-4-2'!K68), '2-4-2'!K68, IF(ISNUMBER('2-4-2'!C68), '2-4-2'!C68, IF(ISNUMBER('2-4-2'!L68), '2-4-2'!L68, IF(ISNUMBER('2-4-2'!M68), '2-4-2'!M68,"XXX")))))))))))</f>
        <v>95.8</v>
      </c>
      <c r="P68" s="176" t="str">
        <f>IF(ISNUMBER('2-5-1'!H300), '2-5-1'!H300, "XXX")</f>
        <v>XXX</v>
      </c>
      <c r="Q68" s="176">
        <f>IF(ISNUMBER('2-5-2'!D68), '2-5-2'!D68, IF(ISNUMBER('2-5-2'!E68), '2-5-2'!E68, IF(ISNUMBER('2-5-2'!F68), '2-5-2'!F68, IF(ISNUMBER('2-5-2'!G68), '2-5-2'!G68, IF(ISNUMBER('2-5-2'!H68), '2-5-2'!H68, IF(ISNUMBER('2-5-2'!I68), '2-5-2'!I68, IF(ISNUMBER('2-5-2'!J68), '2-5-2'!J68, "XXX")))))))</f>
        <v>73.8</v>
      </c>
      <c r="R68" s="176">
        <f>IF(ISNUMBER('2-6-1'!G68), '2-6-1'!G68, IF(ISNUMBER('2-6-1'!H68), '2-6-1'!H68, IF(ISNUMBER('2-6-1'!F68), '2-6-1'!F68, IF(ISNUMBER('2-6-1'!I68), '2-6-1'!I68, IF(ISNUMBER('2-6-1'!E68), '2-6-1'!E68, IF(ISNUMBER('2-6-1'!J68), '2-6-1'!J68, IF(ISNUMBER('2-6-1'!D68), '2-6-1'!D68, IF(ISNUMBER('2-6-1'!K68), '2-6-1'!K68, IF(ISNUMBER('2-6-1'!L68), '2-6-1'!L68, "XXX")))))))))</f>
        <v>83.765979999999999</v>
      </c>
      <c r="S68" s="176">
        <f>IF(ISNUMBER('2-6-2'!H68), '2-6-2'!H68, IF(ISNUMBER('2-6-2'!I68), '2-6-2'!I68, IF(ISNUMBER('2-6-2'!G68), '2-6-2'!G68, IF(ISNUMBER('2-6-2'!J68), '2-6-2'!J68, IF(ISNUMBER('2-6-2'!F68), '2-6-2'!F68, IF(ISNUMBER('2-6-2'!K68), '2-6-2'!K68, IF(ISNUMBER('2-6-2'!E68), '2-6-2'!E68, IF(ISNUMBER('2-6-2'!L68), '2-6-2'!L68, IF(ISNUMBER('2-6-2'!D68), '2-6-2'!D68, IF(ISNUMBER('2-6-2'!M68), '2-6-2'!M68, "XXX"))))))))))</f>
        <v>0</v>
      </c>
      <c r="T68" s="176">
        <f>IF(ISNUMBER('2-7-1'!K68), '2-7-1'!K68, IF(ISNUMBER('2-7-1'!L68), '2-7-1'!L68, IF(ISNUMBER('2-7-1'!J68), '2-7-1'!J68, IF(ISNUMBER('2-7-1'!M68), '2-7-1'!M68, "XXX"))))</f>
        <v>0.87714285714285711</v>
      </c>
      <c r="U68" s="176">
        <f>IF(ISNUMBER('2-7-2'!K68), '2-7-2'!K68, IF(ISNUMBER('2-7-2'!L68), '2-7-2'!L68, IF(ISNUMBER('2-7-2'!J68), '2-7-2'!J68, IF(ISNUMBER('2-7-2'!M68), '2-7-2'!M68, "XXX"))))</f>
        <v>0.82571428571428573</v>
      </c>
      <c r="V68" s="176">
        <f>IF(ISNUMBER('2-8-1'!K68), '2-8-1'!K68, IF(ISNUMBER('2-8-1'!L68), '2-8-1'!L68, IF(ISNUMBER('2-8-1'!J68), '2-8-1'!J68, IF(ISNUMBER('2-8-1'!M68), '2-8-1'!M68, "XXX"))))</f>
        <v>0.76999999999999991</v>
      </c>
      <c r="W68" s="176">
        <f>IF(ISNUMBER('2-8-2'!K68), '2-8-2'!K68, IF(ISNUMBER('2-8-2'!L68), '2-8-2'!L68, IF(ISNUMBER('2-8-2'!J68), '2-8-2'!J68, IF(ISNUMBER('2-8-2'!M68), '2-8-2'!M68, "XXX"))))</f>
        <v>0.68142857142857138</v>
      </c>
      <c r="X68" s="176">
        <f>IF(ISNUMBER('3-1'!L67), '3-1'!L67, "XXX")</f>
        <v>0.876</v>
      </c>
      <c r="Y68" s="223">
        <f>'3-2'!T67</f>
        <v>1.315984488</v>
      </c>
    </row>
    <row r="69" spans="1:27" ht="15" x14ac:dyDescent="0.25">
      <c r="A69" s="19" t="s">
        <v>78</v>
      </c>
      <c r="B69" s="166" t="s">
        <v>176</v>
      </c>
      <c r="C69" s="175">
        <f>IF(ISNUMBER('1-1'!K69),'1-1'!K69, "XXX")</f>
        <v>7.7</v>
      </c>
      <c r="D69" s="175">
        <f>IF(UCDP!AB69, UCDP!AB69, "0.0")</f>
        <v>0.28847207176503525</v>
      </c>
      <c r="E69" s="176">
        <f>IF(ISNUMBER('1-3'!L69), '1-3'!L69, IF(ISNUMBER('1-3'!M69), '1-3'!M69, IF(ISNUMBER('1-3'!P69), '1-3'!P69, IF(ISNUMBER('1-3'!Q69), '1-3'!Q69, "XXX"))))</f>
        <v>77.000000000000014</v>
      </c>
      <c r="F69" s="176">
        <f>IF(ISNUMBER('1-4'!AR69),'1-4'!AR69, IF(ISNUMBER('1-4'!AS69),'1-4'!AS69, IF(ISNUMBER('1-4'!AT69),'1-4'!AT69, IF(ISNUMBER('1-4'!AU69),'1-4'!AU69, IF(ISNUMBER('1-4'!AV69),'1-4'!AV69, "XXX")))))</f>
        <v>4</v>
      </c>
      <c r="G69" s="176">
        <f>IF(ISNUMBER('1-5'!K68),'1-5'!K68, "XXX")</f>
        <v>7.7</v>
      </c>
      <c r="H69" s="176">
        <f>IF(ISNUMBER('2-1-1'!K69), '2-1-1'!K69, IF(ISNUMBER('2-1-1'!L69), '2-1-1'!L69, IF(ISNUMBER('2-1-1'!M69), '2-1-1'!M69, "XXX")))</f>
        <v>0.75714285714285712</v>
      </c>
      <c r="I69" s="176">
        <f>IF(ISNUMBER('2-1-2'!F68),'2-1-2'!F68, "XXX")</f>
        <v>0.61748000000000003</v>
      </c>
      <c r="J69" s="176">
        <f>IF(ISNUMBER('2-2-1'!AF69),'2-2-1'!AF69,IF(ISNUMBER('2-2-1'!AG69),'2-2-1'!AG69,IF(ISNUMBER('2-2-1'!AE69),'2-2-1'!AE69,IF(ISNUMBER('2-2-1'!AH69),'2-2-1'!AH69,IF(ISNUMBER('2-2-1'!AD69),'2-2-1'!AD69,IF(ISNUMBER('2-2-1'!AI69),'2-2-1'!AI69,IF(ISNUMBER('2-2-1'!AC69),'2-2-1'!AC69,IF(ISNUMBER('2-2-1'!AJ69),'2-2-1'!AJ69,IF(ISNUMBER('2-2-1'!AB69),'2-2-1'!AB69,IF(ISNUMBER('2-2-1'!AA69),'2-2-1'!AA69,IF(ISNUMBER('2-2-1'!Z69),'2-2-1'!Z69,"XXX")))))))))))</f>
        <v>4.0664299999999995</v>
      </c>
      <c r="K69" s="176">
        <f>IF(ISNUMBER('2-2-2'!K69),'2-2-2'!K69,IF(ISNUMBER('2-2-2'!L69),'2-2-2'!L69,IF(ISNUMBER('2-2-2'!J69),'2-2-2'!J69,IF(ISNUMBER('2-2-2'!M69),'2-2-2'!M69,"XXX"))))</f>
        <v>0.65</v>
      </c>
      <c r="L69" s="176">
        <f>IF(ISNUMBER('2-3-1'!S69), '2-3-1'!S69, IF(ISNUMBER('2-3-1'!T69), '2-3-1'!T69, IF(ISNUMBER('2-3-1'!R69), '2-3-1'!R69, IF(ISNUMBER('2-3-1'!U69), '2-3-1'!U69, IF(ISNUMBER('2-3-1'!Q69), '2-3-1'!Q69, IF(ISNUMBER('2-3-1'!V69), '2-3-1'!V69, IF(ISNUMBER('2-3-1'!P69), '2-3-1'!P69, "XXX")))))))</f>
        <v>4.5418367399999999</v>
      </c>
      <c r="M69" s="176">
        <f>IF(ISNUMBER('2-3-2'!S69), '2-3-2'!S69, IF(ISNUMBER('2-3-2'!T69), '2-3-2'!T69, IF(ISNUMBER('2-3-2'!R69), '2-3-2'!R69, IF(ISNUMBER('2-3-2'!U69), '2-3-2'!U69, IF(ISNUMBER('2-3-2'!Q69), '2-3-2'!Q69, IF(ISNUMBER('2-3-2'!V69), '2-3-2'!V69, IF(ISNUMBER('2-3-2'!P69), '2-3-2'!P69, "XXX")))))))</f>
        <v>22.822607040000001</v>
      </c>
      <c r="N69" s="176">
        <f>IF(ISNUMBER('2-4-1'!Y69),'2-4-1'!Y69,IF(ISNUMBER('2-4-1'!X69),'2-4-1'!X69,IF(ISNUMBER('2-4-1'!Z69),'2-4-1'!Z69,IF(ISNUMBER('2-4-1'!W69),'2-4-1'!W69,IF(ISNUMBER('2-4-1'!V69),'2-4-1'!V69,'2019'!N69)))))</f>
        <v>16.045999999999999</v>
      </c>
      <c r="O69" s="176">
        <f>IF(ISNUMBER('2-4-2'!G69), '2-4-2'!G69, IF(ISNUMBER('2-4-2'!H69), '2-4-2'!H69, IF(ISNUMBER('2-4-2'!F69), '2-4-2'!F69, IF(ISNUMBER('2-4-2'!I69), '2-4-2'!I69, IF(ISNUMBER('2-4-2'!E69), '2-4-2'!E69, IF(ISNUMBER('2-4-2'!J69), '2-4-2'!J69, IF(ISNUMBER('2-4-2'!D69), '2-4-2'!D69, IF(ISNUMBER('2-4-2'!K69), '2-4-2'!K69, IF(ISNUMBER('2-4-2'!C69), '2-4-2'!C69, IF(ISNUMBER('2-4-2'!L69), '2-4-2'!L69, IF(ISNUMBER('2-4-2'!M69), '2-4-2'!M69,"XXX")))))))))))</f>
        <v>99.1</v>
      </c>
      <c r="P69" s="176">
        <f>IF(ISNUMBER('2-5-1'!H301), '2-5-1'!H301, "XXX")</f>
        <v>0.2</v>
      </c>
      <c r="Q69" s="176" t="str">
        <f>IF(ISNUMBER('2-5-2'!D69), '2-5-2'!D69, IF(ISNUMBER('2-5-2'!E69), '2-5-2'!E69, IF(ISNUMBER('2-5-2'!F69), '2-5-2'!F69, IF(ISNUMBER('2-5-2'!G69), '2-5-2'!G69, IF(ISNUMBER('2-5-2'!H69), '2-5-2'!H69, IF(ISNUMBER('2-5-2'!I69), '2-5-2'!I69, IF(ISNUMBER('2-5-2'!J69), '2-5-2'!J69, "XXX")))))))</f>
        <v>XXX</v>
      </c>
      <c r="R69" s="176">
        <f>IF(ISNUMBER('2-6-1'!G69), '2-6-1'!G69, IF(ISNUMBER('2-6-1'!H69), '2-6-1'!H69, IF(ISNUMBER('2-6-1'!F69), '2-6-1'!F69, IF(ISNUMBER('2-6-1'!I69), '2-6-1'!I69, IF(ISNUMBER('2-6-1'!E69), '2-6-1'!E69, IF(ISNUMBER('2-6-1'!J69), '2-6-1'!J69, IF(ISNUMBER('2-6-1'!D69), '2-6-1'!D69, IF(ISNUMBER('2-6-1'!K69), '2-6-1'!K69, IF(ISNUMBER('2-6-1'!L69), '2-6-1'!L69, "XXX")))))))))</f>
        <v>87.854969999999994</v>
      </c>
      <c r="S69" s="176">
        <f>IF(ISNUMBER('2-6-2'!H69), '2-6-2'!H69, IF(ISNUMBER('2-6-2'!I69), '2-6-2'!I69, IF(ISNUMBER('2-6-2'!G69), '2-6-2'!G69, IF(ISNUMBER('2-6-2'!J69), '2-6-2'!J69, IF(ISNUMBER('2-6-2'!F69), '2-6-2'!F69, IF(ISNUMBER('2-6-2'!K69), '2-6-2'!K69, IF(ISNUMBER('2-6-2'!E69), '2-6-2'!E69, IF(ISNUMBER('2-6-2'!L69), '2-6-2'!L69, IF(ISNUMBER('2-6-2'!D69), '2-6-2'!D69, IF(ISNUMBER('2-6-2'!M69), '2-6-2'!M69, "XXX"))))))))))</f>
        <v>0</v>
      </c>
      <c r="T69" s="176">
        <f>IF(ISNUMBER('2-7-1'!K69), '2-7-1'!K69, IF(ISNUMBER('2-7-1'!L69), '2-7-1'!L69, IF(ISNUMBER('2-7-1'!J69), '2-7-1'!J69, IF(ISNUMBER('2-7-1'!M69), '2-7-1'!M69, "XXX"))))</f>
        <v>0.7857142857142857</v>
      </c>
      <c r="U69" s="176">
        <f>IF(ISNUMBER('2-7-2'!K69), '2-7-2'!K69, IF(ISNUMBER('2-7-2'!L69), '2-7-2'!L69, IF(ISNUMBER('2-7-2'!J69), '2-7-2'!J69, IF(ISNUMBER('2-7-2'!M69), '2-7-2'!M69, "XXX"))))</f>
        <v>0.6607142857142857</v>
      </c>
      <c r="V69" s="176">
        <f>IF(ISNUMBER('2-8-1'!K69), '2-8-1'!K69, IF(ISNUMBER('2-8-1'!L69), '2-8-1'!L69, IF(ISNUMBER('2-8-1'!J69), '2-8-1'!J69, IF(ISNUMBER('2-8-1'!M69), '2-8-1'!M69, "XXX"))))</f>
        <v>0.69142857142857139</v>
      </c>
      <c r="W69" s="176">
        <f>IF(ISNUMBER('2-8-2'!K69), '2-8-2'!K69, IF(ISNUMBER('2-8-2'!L69), '2-8-2'!L69, IF(ISNUMBER('2-8-2'!J69), '2-8-2'!J69, IF(ISNUMBER('2-8-2'!M69), '2-8-2'!M69, "XXX"))))</f>
        <v>0.57714285714285718</v>
      </c>
      <c r="X69" s="176">
        <f>IF(ISNUMBER('3-1'!L68), '3-1'!L68, "XXX")</f>
        <v>0.73099999999999998</v>
      </c>
      <c r="Y69" s="223">
        <f>'3-2'!T68</f>
        <v>0.82073122300000001</v>
      </c>
    </row>
    <row r="70" spans="1:27" ht="15" x14ac:dyDescent="0.25">
      <c r="A70" s="19" t="s">
        <v>79</v>
      </c>
      <c r="B70" s="166" t="s">
        <v>79</v>
      </c>
      <c r="C70" s="175">
        <f>IF(ISNUMBER('1-1'!K70),'1-1'!K70, "XXX")</f>
        <v>2.5</v>
      </c>
      <c r="D70" s="175" t="str">
        <f>IF(UCDP!AB70, UCDP!AB70, "0.0")</f>
        <v>0.0</v>
      </c>
      <c r="E70" s="176">
        <f>IF(ISNUMBER('1-3'!L70), '1-3'!L70, IF(ISNUMBER('1-3'!M70), '1-3'!M70, IF(ISNUMBER('1-3'!P70), '1-3'!P70, IF(ISNUMBER('1-3'!Q70), '1-3'!Q70, "XXX"))))</f>
        <v>70.166666666666671</v>
      </c>
      <c r="F70" s="176">
        <f>IF(ISNUMBER('1-4'!AR70),'1-4'!AR70, IF(ISNUMBER('1-4'!AS70),'1-4'!AS70, IF(ISNUMBER('1-4'!AT70),'1-4'!AT70, IF(ISNUMBER('1-4'!AU70),'1-4'!AU70, IF(ISNUMBER('1-4'!AV70),'1-4'!AV70, "XXX")))))</f>
        <v>2</v>
      </c>
      <c r="G70" s="176">
        <f>IF(ISNUMBER('1-5'!K69),'1-5'!K69, "XXX")</f>
        <v>2.2000000000000002</v>
      </c>
      <c r="H70" s="176">
        <f>IF(ISNUMBER('2-1-1'!K70), '2-1-1'!K70, IF(ISNUMBER('2-1-1'!L70), '2-1-1'!L70, IF(ISNUMBER('2-1-1'!M70), '2-1-1'!M70, "XXX")))</f>
        <v>0.77142857142857146</v>
      </c>
      <c r="I70" s="176">
        <f>IF(ISNUMBER('2-1-2'!F69),'2-1-2'!F69, "XXX")</f>
        <v>0.64690999999999999</v>
      </c>
      <c r="J70" s="176">
        <f>IF(ISNUMBER('2-2-1'!AF70),'2-2-1'!AF70,IF(ISNUMBER('2-2-1'!AG70),'2-2-1'!AG70,IF(ISNUMBER('2-2-1'!AE70),'2-2-1'!AE70,IF(ISNUMBER('2-2-1'!AH70),'2-2-1'!AH70,IF(ISNUMBER('2-2-1'!AD70),'2-2-1'!AD70,IF(ISNUMBER('2-2-1'!AI70),'2-2-1'!AI70,IF(ISNUMBER('2-2-1'!AC70),'2-2-1'!AC70,IF(ISNUMBER('2-2-1'!AJ70),'2-2-1'!AJ70,IF(ISNUMBER('2-2-1'!AB70),'2-2-1'!AB70,IF(ISNUMBER('2-2-1'!AA70),'2-2-1'!AA70,IF(ISNUMBER('2-2-1'!Z70),'2-2-1'!Z70,"XXX")))))))))))</f>
        <v>2.7584599999999999</v>
      </c>
      <c r="K70" s="176">
        <f>IF(ISNUMBER('2-2-2'!K70),'2-2-2'!K70,IF(ISNUMBER('2-2-2'!L70),'2-2-2'!L70,IF(ISNUMBER('2-2-2'!J70),'2-2-2'!J70,IF(ISNUMBER('2-2-2'!M70),'2-2-2'!M70,"XXX"))))</f>
        <v>0.67428571428571427</v>
      </c>
      <c r="L70" s="176">
        <f>IF(ISNUMBER('2-3-1'!S70), '2-3-1'!S70, IF(ISNUMBER('2-3-1'!T70), '2-3-1'!T70, IF(ISNUMBER('2-3-1'!R70), '2-3-1'!R70, IF(ISNUMBER('2-3-1'!U70), '2-3-1'!U70, IF(ISNUMBER('2-3-1'!Q70), '2-3-1'!Q70, IF(ISNUMBER('2-3-1'!V70), '2-3-1'!V70, IF(ISNUMBER('2-3-1'!P70), '2-3-1'!P70, "XXX")))))))</f>
        <v>6.4917354600000001</v>
      </c>
      <c r="M70" s="176">
        <f>IF(ISNUMBER('2-3-2'!S70), '2-3-2'!S70, IF(ISNUMBER('2-3-2'!T70), '2-3-2'!T70, IF(ISNUMBER('2-3-2'!R70), '2-3-2'!R70, IF(ISNUMBER('2-3-2'!U70), '2-3-2'!U70, IF(ISNUMBER('2-3-2'!Q70), '2-3-2'!Q70, IF(ISNUMBER('2-3-2'!V70), '2-3-2'!V70, IF(ISNUMBER('2-3-2'!P70), '2-3-2'!P70, "XXX")))))))</f>
        <v>23.32339859</v>
      </c>
      <c r="N70" s="176">
        <f>IF(ISNUMBER('2-4-1'!Y70),'2-4-1'!Y70,IF(ISNUMBER('2-4-1'!X70),'2-4-1'!X70,IF(ISNUMBER('2-4-1'!Z70),'2-4-1'!Z70,IF(ISNUMBER('2-4-1'!W70),'2-4-1'!W70,IF(ISNUMBER('2-4-1'!V70),'2-4-1'!V70,'2019'!N70)))))</f>
        <v>28.917000000000002</v>
      </c>
      <c r="O70" s="176">
        <f>IF(ISNUMBER('2-4-2'!G70), '2-4-2'!G70, IF(ISNUMBER('2-4-2'!H70), '2-4-2'!H70, IF(ISNUMBER('2-4-2'!F70), '2-4-2'!F70, IF(ISNUMBER('2-4-2'!I70), '2-4-2'!I70, IF(ISNUMBER('2-4-2'!E70), '2-4-2'!E70, IF(ISNUMBER('2-4-2'!J70), '2-4-2'!J70, IF(ISNUMBER('2-4-2'!D70), '2-4-2'!D70, IF(ISNUMBER('2-4-2'!K70), '2-4-2'!K70, IF(ISNUMBER('2-4-2'!C70), '2-4-2'!C70, IF(ISNUMBER('2-4-2'!L70), '2-4-2'!L70, IF(ISNUMBER('2-4-2'!M70), '2-4-2'!M70,"XXX")))))))))))</f>
        <v>94.4</v>
      </c>
      <c r="P70" s="176" t="str">
        <f>IF(ISNUMBER('2-5-1'!H302), '2-5-1'!H302, "XXX")</f>
        <v>XXX</v>
      </c>
      <c r="Q70" s="176">
        <f>IF(ISNUMBER('2-5-2'!D70), '2-5-2'!D70, IF(ISNUMBER('2-5-2'!E70), '2-5-2'!E70, IF(ISNUMBER('2-5-2'!F70), '2-5-2'!F70, IF(ISNUMBER('2-5-2'!G70), '2-5-2'!G70, IF(ISNUMBER('2-5-2'!H70), '2-5-2'!H70, IF(ISNUMBER('2-5-2'!I70), '2-5-2'!I70, IF(ISNUMBER('2-5-2'!J70), '2-5-2'!J70, "XXX")))))))</f>
        <v>42.6</v>
      </c>
      <c r="R70" s="176">
        <f>IF(ISNUMBER('2-6-1'!G70), '2-6-1'!G70, IF(ISNUMBER('2-6-1'!H70), '2-6-1'!H70, IF(ISNUMBER('2-6-1'!F70), '2-6-1'!F70, IF(ISNUMBER('2-6-1'!I70), '2-6-1'!I70, IF(ISNUMBER('2-6-1'!E70), '2-6-1'!E70, IF(ISNUMBER('2-6-1'!J70), '2-6-1'!J70, IF(ISNUMBER('2-6-1'!D70), '2-6-1'!D70, IF(ISNUMBER('2-6-1'!K70), '2-6-1'!K70, IF(ISNUMBER('2-6-1'!L70), '2-6-1'!L70, "XXX")))))))))</f>
        <v>76.063680000000005</v>
      </c>
      <c r="S70" s="176">
        <f>IF(ISNUMBER('2-6-2'!H70), '2-6-2'!H70, IF(ISNUMBER('2-6-2'!I70), '2-6-2'!I70, IF(ISNUMBER('2-6-2'!G70), '2-6-2'!G70, IF(ISNUMBER('2-6-2'!J70), '2-6-2'!J70, IF(ISNUMBER('2-6-2'!F70), '2-6-2'!F70, IF(ISNUMBER('2-6-2'!K70), '2-6-2'!K70, IF(ISNUMBER('2-6-2'!E70), '2-6-2'!E70, IF(ISNUMBER('2-6-2'!L70), '2-6-2'!L70, IF(ISNUMBER('2-6-2'!D70), '2-6-2'!D70, IF(ISNUMBER('2-6-2'!M70), '2-6-2'!M70, "XXX"))))))))))</f>
        <v>0</v>
      </c>
      <c r="T70" s="176">
        <f>IF(ISNUMBER('2-7-1'!K70), '2-7-1'!K70, IF(ISNUMBER('2-7-1'!L70), '2-7-1'!L70, IF(ISNUMBER('2-7-1'!J70), '2-7-1'!J70, IF(ISNUMBER('2-7-1'!M70), '2-7-1'!M70, "XXX"))))</f>
        <v>0.58714285714285719</v>
      </c>
      <c r="U70" s="176">
        <f>IF(ISNUMBER('2-7-2'!K70), '2-7-2'!K70, IF(ISNUMBER('2-7-2'!L70), '2-7-2'!L70, IF(ISNUMBER('2-7-2'!J70), '2-7-2'!J70, IF(ISNUMBER('2-7-2'!M70), '2-7-2'!M70, "XXX"))))</f>
        <v>0.44</v>
      </c>
      <c r="V70" s="176">
        <f>IF(ISNUMBER('2-8-1'!K70), '2-8-1'!K70, IF(ISNUMBER('2-8-1'!L70), '2-8-1'!L70, IF(ISNUMBER('2-8-1'!J70), '2-8-1'!J70, IF(ISNUMBER('2-8-1'!M70), '2-8-1'!M70, "XXX"))))</f>
        <v>0.61857142857142855</v>
      </c>
      <c r="W70" s="176">
        <f>IF(ISNUMBER('2-8-2'!K70), '2-8-2'!K70, IF(ISNUMBER('2-8-2'!L70), '2-8-2'!L70, IF(ISNUMBER('2-8-2'!J70), '2-8-2'!J70, IF(ISNUMBER('2-8-2'!M70), '2-8-2'!M70, "XXX"))))</f>
        <v>0.33428571428571424</v>
      </c>
      <c r="X70" s="176">
        <f>IF(ISNUMBER('3-1'!L69), '3-1'!L69, "XXX")</f>
        <v>0.875</v>
      </c>
      <c r="Y70" s="223">
        <f>'3-2'!T69</f>
        <v>1.0647393469999999</v>
      </c>
    </row>
    <row r="71" spans="1:27" ht="15" x14ac:dyDescent="0.25">
      <c r="A71" s="19" t="s">
        <v>80</v>
      </c>
      <c r="B71" s="166" t="s">
        <v>80</v>
      </c>
      <c r="C71" s="175">
        <f>IF(ISNUMBER('1-1'!K71),'1-1'!K71, "XXX")</f>
        <v>6</v>
      </c>
      <c r="D71" s="175" t="str">
        <f>IF(UCDP!AB71, UCDP!AB71, "0.0")</f>
        <v>0.0</v>
      </c>
      <c r="E71" s="176">
        <f>IF(ISNUMBER('1-3'!L71), '1-3'!L71, IF(ISNUMBER('1-3'!M71), '1-3'!M71, IF(ISNUMBER('1-3'!P71), '1-3'!P71, IF(ISNUMBER('1-3'!Q71), '1-3'!Q71, "XXX"))))</f>
        <v>58.166666666666671</v>
      </c>
      <c r="F71" s="176">
        <f>IF(ISNUMBER('1-4'!AR71),'1-4'!AR71, IF(ISNUMBER('1-4'!AS71),'1-4'!AS71, IF(ISNUMBER('1-4'!AT71),'1-4'!AT71, IF(ISNUMBER('1-4'!AU71),'1-4'!AU71, IF(ISNUMBER('1-4'!AV71),'1-4'!AV71, "XXX")))))</f>
        <v>3</v>
      </c>
      <c r="G71" s="176">
        <f>IF(ISNUMBER('1-5'!K70),'1-5'!K70, "XXX")</f>
        <v>5.2</v>
      </c>
      <c r="H71" s="176">
        <f>IF(ISNUMBER('2-1-1'!K71), '2-1-1'!K71, IF(ISNUMBER('2-1-1'!L71), '2-1-1'!L71, IF(ISNUMBER('2-1-1'!M71), '2-1-1'!M71, "XXX")))</f>
        <v>0.55714285714285705</v>
      </c>
      <c r="I71" s="176">
        <f>IF(ISNUMBER('2-1-2'!F70),'2-1-2'!F70, "XXX")</f>
        <v>0.31925999999999999</v>
      </c>
      <c r="J71" s="176">
        <f>IF(ISNUMBER('2-2-1'!AF71),'2-2-1'!AF71,IF(ISNUMBER('2-2-1'!AG71),'2-2-1'!AG71,IF(ISNUMBER('2-2-1'!AE71),'2-2-1'!AE71,IF(ISNUMBER('2-2-1'!AH71),'2-2-1'!AH71,IF(ISNUMBER('2-2-1'!AD71),'2-2-1'!AD71,IF(ISNUMBER('2-2-1'!AI71),'2-2-1'!AI71,IF(ISNUMBER('2-2-1'!AC71),'2-2-1'!AC71,IF(ISNUMBER('2-2-1'!AJ71),'2-2-1'!AJ71,IF(ISNUMBER('2-2-1'!AB71),'2-2-1'!AB71,IF(ISNUMBER('2-2-1'!AA71),'2-2-1'!AA71,IF(ISNUMBER('2-2-1'!Z71),'2-2-1'!Z71,"XXX")))))))))))</f>
        <v>4.1532499999999999</v>
      </c>
      <c r="K71" s="176">
        <f>IF(ISNUMBER('2-2-2'!K71),'2-2-2'!K71,IF(ISNUMBER('2-2-2'!L71),'2-2-2'!L71,IF(ISNUMBER('2-2-2'!J71),'2-2-2'!J71,IF(ISNUMBER('2-2-2'!M71),'2-2-2'!M71,"XXX"))))</f>
        <v>0.6</v>
      </c>
      <c r="L71" s="176">
        <f>IF(ISNUMBER('2-3-1'!S71), '2-3-1'!S71, IF(ISNUMBER('2-3-1'!T71), '2-3-1'!T71, IF(ISNUMBER('2-3-1'!R71), '2-3-1'!R71, IF(ISNUMBER('2-3-1'!U71), '2-3-1'!U71, IF(ISNUMBER('2-3-1'!Q71), '2-3-1'!Q71, IF(ISNUMBER('2-3-1'!V71), '2-3-1'!V71, IF(ISNUMBER('2-3-1'!P71), '2-3-1'!P71, "XXX")))))))</f>
        <v>3.6255378700000001</v>
      </c>
      <c r="M71" s="176">
        <f>IF(ISNUMBER('2-3-2'!S71), '2-3-2'!S71, IF(ISNUMBER('2-3-2'!T71), '2-3-2'!T71, IF(ISNUMBER('2-3-2'!R71), '2-3-2'!R71, IF(ISNUMBER('2-3-2'!U71), '2-3-2'!U71, IF(ISNUMBER('2-3-2'!Q71), '2-3-2'!Q71, IF(ISNUMBER('2-3-2'!V71), '2-3-2'!V71, IF(ISNUMBER('2-3-2'!P71), '2-3-2'!P71, "XXX")))))))</f>
        <v>17.93026733</v>
      </c>
      <c r="N71" s="176">
        <f>IF(ISNUMBER('2-4-1'!Y71),'2-4-1'!Y71,IF(ISNUMBER('2-4-1'!X71),'2-4-1'!X71,IF(ISNUMBER('2-4-1'!Z71),'2-4-1'!Z71,IF(ISNUMBER('2-4-1'!W71),'2-4-1'!W71,IF(ISNUMBER('2-4-1'!V71),'2-4-1'!V71,'2019'!N71)))))</f>
        <v>0.7</v>
      </c>
      <c r="O71" s="176">
        <f>IF(ISNUMBER('2-4-2'!G71), '2-4-2'!G71, IF(ISNUMBER('2-4-2'!H71), '2-4-2'!H71, IF(ISNUMBER('2-4-2'!F71), '2-4-2'!F71, IF(ISNUMBER('2-4-2'!I71), '2-4-2'!I71, IF(ISNUMBER('2-4-2'!E71), '2-4-2'!E71, IF(ISNUMBER('2-4-2'!J71), '2-4-2'!J71, IF(ISNUMBER('2-4-2'!D71), '2-4-2'!D71, IF(ISNUMBER('2-4-2'!K71), '2-4-2'!K71, IF(ISNUMBER('2-4-2'!C71), '2-4-2'!C71, IF(ISNUMBER('2-4-2'!L71), '2-4-2'!L71, IF(ISNUMBER('2-4-2'!M71), '2-4-2'!M71,"XXX")))))))))))</f>
        <v>30.3</v>
      </c>
      <c r="P71" s="176">
        <f>IF(ISNUMBER('2-5-1'!H303), '2-5-1'!H303, "XXX")</f>
        <v>0.3024594783782959</v>
      </c>
      <c r="Q71" s="176">
        <f>IF(ISNUMBER('2-5-2'!D71), '2-5-2'!D71, IF(ISNUMBER('2-5-2'!E71), '2-5-2'!E71, IF(ISNUMBER('2-5-2'!F71), '2-5-2'!F71, IF(ISNUMBER('2-5-2'!G71), '2-5-2'!G71, IF(ISNUMBER('2-5-2'!H71), '2-5-2'!H71, IF(ISNUMBER('2-5-2'!I71), '2-5-2'!I71, IF(ISNUMBER('2-5-2'!J71), '2-5-2'!J71, "XXX")))))))</f>
        <v>14.3</v>
      </c>
      <c r="R71" s="176">
        <f>IF(ISNUMBER('2-6-1'!G71), '2-6-1'!G71, IF(ISNUMBER('2-6-1'!H71), '2-6-1'!H71, IF(ISNUMBER('2-6-1'!F71), '2-6-1'!F71, IF(ISNUMBER('2-6-1'!I71), '2-6-1'!I71, IF(ISNUMBER('2-6-1'!E71), '2-6-1'!E71, IF(ISNUMBER('2-6-1'!J71), '2-6-1'!J71, IF(ISNUMBER('2-6-1'!D71), '2-6-1'!D71, IF(ISNUMBER('2-6-1'!K71), '2-6-1'!K71, IF(ISNUMBER('2-6-1'!L71), '2-6-1'!L71, "XXX")))))))))</f>
        <v>60.345120000000001</v>
      </c>
      <c r="S71" s="176">
        <f>IF(ISNUMBER('2-6-2'!H71), '2-6-2'!H71, IF(ISNUMBER('2-6-2'!I71), '2-6-2'!I71, IF(ISNUMBER('2-6-2'!G71), '2-6-2'!G71, IF(ISNUMBER('2-6-2'!J71), '2-6-2'!J71, IF(ISNUMBER('2-6-2'!F71), '2-6-2'!F71, IF(ISNUMBER('2-6-2'!K71), '2-6-2'!K71, IF(ISNUMBER('2-6-2'!E71), '2-6-2'!E71, IF(ISNUMBER('2-6-2'!L71), '2-6-2'!L71, IF(ISNUMBER('2-6-2'!D71), '2-6-2'!D71, IF(ISNUMBER('2-6-2'!M71), '2-6-2'!M71, "XXX"))))))))))</f>
        <v>0.7</v>
      </c>
      <c r="T71" s="176">
        <f>IF(ISNUMBER('2-7-1'!K71), '2-7-1'!K71, IF(ISNUMBER('2-7-1'!L71), '2-7-1'!L71, IF(ISNUMBER('2-7-1'!J71), '2-7-1'!J71, IF(ISNUMBER('2-7-1'!M71), '2-7-1'!M71, "XXX"))))</f>
        <v>0.66</v>
      </c>
      <c r="U71" s="176">
        <f>IF(ISNUMBER('2-7-2'!K71), '2-7-2'!K71, IF(ISNUMBER('2-7-2'!L71), '2-7-2'!L71, IF(ISNUMBER('2-7-2'!J71), '2-7-2'!J71, IF(ISNUMBER('2-7-2'!M71), '2-7-2'!M71, "XXX"))))</f>
        <v>0.50285714285714289</v>
      </c>
      <c r="V71" s="176">
        <f>IF(ISNUMBER('2-8-1'!K71), '2-8-1'!K71, IF(ISNUMBER('2-8-1'!L71), '2-8-1'!L71, IF(ISNUMBER('2-8-1'!J71), '2-8-1'!J71, IF(ISNUMBER('2-8-1'!M71), '2-8-1'!M71, "XXX"))))</f>
        <v>0.6785714285714286</v>
      </c>
      <c r="W71" s="176">
        <f>IF(ISNUMBER('2-8-2'!K71), '2-8-2'!K71, IF(ISNUMBER('2-8-2'!L71), '2-8-2'!L71, IF(ISNUMBER('2-8-2'!J71), '2-8-2'!J71, IF(ISNUMBER('2-8-2'!M71), '2-8-2'!M71, "XXX"))))</f>
        <v>0.47285714285714286</v>
      </c>
      <c r="X71" s="176">
        <f>IF(ISNUMBER('3-1'!L70), '3-1'!L70, "XXX")</f>
        <v>0.81499999999999995</v>
      </c>
      <c r="Y71" s="223">
        <f>'3-2'!T70</f>
        <v>0.71744686400000002</v>
      </c>
    </row>
    <row r="72" spans="1:27" ht="15" x14ac:dyDescent="0.25">
      <c r="A72" s="19" t="s">
        <v>81</v>
      </c>
      <c r="B72" s="166" t="s">
        <v>81</v>
      </c>
      <c r="C72" s="175">
        <f>IF(ISNUMBER('1-1'!K72),'1-1'!K72, "XXX")</f>
        <v>4</v>
      </c>
      <c r="D72" s="175" t="str">
        <f>IF(UCDP!AB72, UCDP!AB72, "0.0")</f>
        <v>0.0</v>
      </c>
      <c r="E72" s="176">
        <f>IF(ISNUMBER('1-3'!L72), '1-3'!L72, IF(ISNUMBER('1-3'!M72), '1-3'!M72, IF(ISNUMBER('1-3'!P72), '1-3'!P72, IF(ISNUMBER('1-3'!Q72), '1-3'!Q72, "XXX"))))</f>
        <v>91.166666666666671</v>
      </c>
      <c r="F72" s="176">
        <f>IF(ISNUMBER('1-4'!AR72),'1-4'!AR72, IF(ISNUMBER('1-4'!AS72),'1-4'!AS72, IF(ISNUMBER('1-4'!AT72),'1-4'!AT72, IF(ISNUMBER('1-4'!AU72),'1-4'!AU72, IF(ISNUMBER('1-4'!AV72),'1-4'!AV72, "XXX")))))</f>
        <v>1</v>
      </c>
      <c r="G72" s="176">
        <f>IF(ISNUMBER('1-5'!K71),'1-5'!K71, "XXX")</f>
        <v>3.2</v>
      </c>
      <c r="H72" s="176">
        <f>IF(ISNUMBER('2-1-1'!K72), '2-1-1'!K72, IF(ISNUMBER('2-1-1'!L72), '2-1-1'!L72, IF(ISNUMBER('2-1-1'!M72), '2-1-1'!M72, "XXX")))</f>
        <v>0.89857142857142858</v>
      </c>
      <c r="I72" s="176">
        <f>IF(ISNUMBER('2-1-2'!F71),'2-1-2'!F71, "XXX")</f>
        <v>0.82770999999999995</v>
      </c>
      <c r="J72" s="176">
        <f>IF(ISNUMBER('2-2-1'!AF72),'2-2-1'!AF72,IF(ISNUMBER('2-2-1'!AG72),'2-2-1'!AG72,IF(ISNUMBER('2-2-1'!AE72),'2-2-1'!AE72,IF(ISNUMBER('2-2-1'!AH72),'2-2-1'!AH72,IF(ISNUMBER('2-2-1'!AD72),'2-2-1'!AD72,IF(ISNUMBER('2-2-1'!AI72),'2-2-1'!AI72,IF(ISNUMBER('2-2-1'!AC72),'2-2-1'!AC72,IF(ISNUMBER('2-2-1'!AJ72),'2-2-1'!AJ72,IF(ISNUMBER('2-2-1'!AB72),'2-2-1'!AB72,IF(ISNUMBER('2-2-1'!AA72),'2-2-1'!AA72,IF(ISNUMBER('2-2-1'!Z72),'2-2-1'!Z72,"XXX")))))))))))</f>
        <v>2.45655</v>
      </c>
      <c r="K72" s="176">
        <f>IF(ISNUMBER('2-2-2'!K72),'2-2-2'!K72,IF(ISNUMBER('2-2-2'!L72),'2-2-2'!L72,IF(ISNUMBER('2-2-2'!J72),'2-2-2'!J72,IF(ISNUMBER('2-2-2'!M72),'2-2-2'!M72,"XXX"))))</f>
        <v>0.7985714285714286</v>
      </c>
      <c r="L72" s="176">
        <f>IF(ISNUMBER('2-3-1'!S72), '2-3-1'!S72, IF(ISNUMBER('2-3-1'!T72), '2-3-1'!T72, IF(ISNUMBER('2-3-1'!R72), '2-3-1'!R72, IF(ISNUMBER('2-3-1'!U72), '2-3-1'!U72, IF(ISNUMBER('2-3-1'!Q72), '2-3-1'!Q72, IF(ISNUMBER('2-3-1'!V72), '2-3-1'!V72, IF(ISNUMBER('2-3-1'!P72), '2-3-1'!P72, "XXX")))))))</f>
        <v>8.9574556399999992</v>
      </c>
      <c r="M72" s="176">
        <f>IF(ISNUMBER('2-3-2'!S72), '2-3-2'!S72, IF(ISNUMBER('2-3-2'!T72), '2-3-2'!T72, IF(ISNUMBER('2-3-2'!R72), '2-3-2'!R72, IF(ISNUMBER('2-3-2'!U72), '2-3-2'!U72, IF(ISNUMBER('2-3-2'!Q72), '2-3-2'!Q72, IF(ISNUMBER('2-3-2'!V72), '2-3-2'!V72, IF(ISNUMBER('2-3-2'!P72), '2-3-2'!P72, "XXX")))))))</f>
        <v>12.85439873</v>
      </c>
      <c r="N72" s="176">
        <f>IF(ISNUMBER('2-4-1'!Y72),'2-4-1'!Y72,IF(ISNUMBER('2-4-1'!X72),'2-4-1'!X72,IF(ISNUMBER('2-4-1'!Z72),'2-4-1'!Z72,IF(ISNUMBER('2-4-1'!W72),'2-4-1'!W72,IF(ISNUMBER('2-4-1'!V72),'2-4-1'!V72,'2019'!N72)))))</f>
        <v>23.06</v>
      </c>
      <c r="O72" s="176">
        <f>IF(ISNUMBER('2-4-2'!G72), '2-4-2'!G72, IF(ISNUMBER('2-4-2'!H72), '2-4-2'!H72, IF(ISNUMBER('2-4-2'!F72), '2-4-2'!F72, IF(ISNUMBER('2-4-2'!I72), '2-4-2'!I72, IF(ISNUMBER('2-4-2'!E72), '2-4-2'!E72, IF(ISNUMBER('2-4-2'!J72), '2-4-2'!J72, IF(ISNUMBER('2-4-2'!D72), '2-4-2'!D72, IF(ISNUMBER('2-4-2'!K72), '2-4-2'!K72, IF(ISNUMBER('2-4-2'!C72), '2-4-2'!C72, IF(ISNUMBER('2-4-2'!L72), '2-4-2'!L72, IF(ISNUMBER('2-4-2'!M72), '2-4-2'!M72,"XXX")))))))))))</f>
        <v>100</v>
      </c>
      <c r="P72" s="176" t="str">
        <f>IF(ISNUMBER('2-5-1'!H304), '2-5-1'!H304, "XXX")</f>
        <v>XXX</v>
      </c>
      <c r="Q72" s="176">
        <f>IF(ISNUMBER('2-5-2'!D72), '2-5-2'!D72, IF(ISNUMBER('2-5-2'!E72), '2-5-2'!E72, IF(ISNUMBER('2-5-2'!F72), '2-5-2'!F72, IF(ISNUMBER('2-5-2'!G72), '2-5-2'!G72, IF(ISNUMBER('2-5-2'!H72), '2-5-2'!H72, IF(ISNUMBER('2-5-2'!I72), '2-5-2'!I72, IF(ISNUMBER('2-5-2'!J72), '2-5-2'!J72, "XXX")))))))</f>
        <v>100</v>
      </c>
      <c r="R72" s="176">
        <f>IF(ISNUMBER('2-6-1'!G72), '2-6-1'!G72, IF(ISNUMBER('2-6-1'!H72), '2-6-1'!H72, IF(ISNUMBER('2-6-1'!F72), '2-6-1'!F72, IF(ISNUMBER('2-6-1'!I72), '2-6-1'!I72, IF(ISNUMBER('2-6-1'!E72), '2-6-1'!E72, IF(ISNUMBER('2-6-1'!J72), '2-6-1'!J72, IF(ISNUMBER('2-6-1'!D72), '2-6-1'!D72, IF(ISNUMBER('2-6-1'!K72), '2-6-1'!K72, IF(ISNUMBER('2-6-1'!L72), '2-6-1'!L72, "XXX")))))))))</f>
        <v>89.420140000000004</v>
      </c>
      <c r="S72" s="176">
        <f>IF(ISNUMBER('2-6-2'!H72), '2-6-2'!H72, IF(ISNUMBER('2-6-2'!I72), '2-6-2'!I72, IF(ISNUMBER('2-6-2'!G72), '2-6-2'!G72, IF(ISNUMBER('2-6-2'!J72), '2-6-2'!J72, IF(ISNUMBER('2-6-2'!F72), '2-6-2'!F72, IF(ISNUMBER('2-6-2'!K72), '2-6-2'!K72, IF(ISNUMBER('2-6-2'!E72), '2-6-2'!E72, IF(ISNUMBER('2-6-2'!L72), '2-6-2'!L72, IF(ISNUMBER('2-6-2'!D72), '2-6-2'!D72, IF(ISNUMBER('2-6-2'!M72), '2-6-2'!M72, "XXX"))))))))))</f>
        <v>0</v>
      </c>
      <c r="T72" s="176">
        <f>IF(ISNUMBER('2-7-1'!K72), '2-7-1'!K72, IF(ISNUMBER('2-7-1'!L72), '2-7-1'!L72, IF(ISNUMBER('2-7-1'!J72), '2-7-1'!J72, IF(ISNUMBER('2-7-1'!M72), '2-7-1'!M72, "XXX"))))</f>
        <v>0.87</v>
      </c>
      <c r="U72" s="176">
        <f>IF(ISNUMBER('2-7-2'!K72), '2-7-2'!K72, IF(ISNUMBER('2-7-2'!L72), '2-7-2'!L72, IF(ISNUMBER('2-7-2'!J72), '2-7-2'!J72, IF(ISNUMBER('2-7-2'!M72), '2-7-2'!M72, "XXX"))))</f>
        <v>0.77285714285714291</v>
      </c>
      <c r="V72" s="176">
        <f>IF(ISNUMBER('2-8-1'!K72), '2-8-1'!K72, IF(ISNUMBER('2-8-1'!L72), '2-8-1'!L72, IF(ISNUMBER('2-8-1'!J72), '2-8-1'!J72, IF(ISNUMBER('2-8-1'!M72), '2-8-1'!M72, "XXX"))))</f>
        <v>0.72571428571428576</v>
      </c>
      <c r="W72" s="176">
        <f>IF(ISNUMBER('2-8-2'!K72), '2-8-2'!K72, IF(ISNUMBER('2-8-2'!L72), '2-8-2'!L72, IF(ISNUMBER('2-8-2'!J72), '2-8-2'!J72, IF(ISNUMBER('2-8-2'!M72), '2-8-2'!M72, "XXX"))))</f>
        <v>0.66285714285714281</v>
      </c>
      <c r="X72" s="176">
        <f>IF(ISNUMBER('3-1'!L71), '3-1'!L71, "XXX")</f>
        <v>0.82499999999999996</v>
      </c>
      <c r="Y72" s="223">
        <f>'3-2'!T71</f>
        <v>1.0140659809999999</v>
      </c>
    </row>
    <row r="73" spans="1:27" ht="15" x14ac:dyDescent="0.25">
      <c r="A73" s="19" t="s">
        <v>82</v>
      </c>
      <c r="B73" s="166" t="s">
        <v>82</v>
      </c>
      <c r="C73" s="175">
        <f>IF(ISNUMBER('1-1'!K73),'1-1'!K73, "XXX")</f>
        <v>7.3</v>
      </c>
      <c r="D73" s="175">
        <f>IF(UCDP!AB73, UCDP!AB73, "0.0")</f>
        <v>1.3648238333566157E-2</v>
      </c>
      <c r="E73" s="176">
        <f>IF(ISNUMBER('1-3'!L73), '1-3'!L73, IF(ISNUMBER('1-3'!M73), '1-3'!M73, IF(ISNUMBER('1-3'!P73), '1-3'!P73, IF(ISNUMBER('1-3'!Q73), '1-3'!Q73, "XXX"))))</f>
        <v>86.333333333333329</v>
      </c>
      <c r="F73" s="176">
        <f>IF(ISNUMBER('1-4'!AR73),'1-4'!AR73, IF(ISNUMBER('1-4'!AS73),'1-4'!AS73, IF(ISNUMBER('1-4'!AT73),'1-4'!AT73, IF(ISNUMBER('1-4'!AU73),'1-4'!AU73, IF(ISNUMBER('1-4'!AV73),'1-4'!AV73, "XXX")))))</f>
        <v>3</v>
      </c>
      <c r="G73" s="176">
        <f>IF(ISNUMBER('1-5'!K72),'1-5'!K72, "XXX")</f>
        <v>8</v>
      </c>
      <c r="H73" s="176">
        <f>IF(ISNUMBER('2-1-1'!K73), '2-1-1'!K73, IF(ISNUMBER('2-1-1'!L73), '2-1-1'!L73, IF(ISNUMBER('2-1-1'!M73), '2-1-1'!M73, "XXX")))</f>
        <v>0.61142857142857143</v>
      </c>
      <c r="I73" s="176">
        <f>IF(ISNUMBER('2-1-2'!F72),'2-1-2'!F72, "XXX")</f>
        <v>0.34583999999999998</v>
      </c>
      <c r="J73" s="176">
        <f>IF(ISNUMBER('2-2-1'!AF73),'2-2-1'!AF73,IF(ISNUMBER('2-2-1'!AG73),'2-2-1'!AG73,IF(ISNUMBER('2-2-1'!AE73),'2-2-1'!AE73,IF(ISNUMBER('2-2-1'!AH73),'2-2-1'!AH73,IF(ISNUMBER('2-2-1'!AD73),'2-2-1'!AD73,IF(ISNUMBER('2-2-1'!AI73),'2-2-1'!AI73,IF(ISNUMBER('2-2-1'!AC73),'2-2-1'!AC73,IF(ISNUMBER('2-2-1'!AJ73),'2-2-1'!AJ73,IF(ISNUMBER('2-2-1'!AB73),'2-2-1'!AB73,IF(ISNUMBER('2-2-1'!AA73),'2-2-1'!AA73,IF(ISNUMBER('2-2-1'!Z73),'2-2-1'!Z73,"XXX")))))))))))</f>
        <v>3.05654</v>
      </c>
      <c r="K73" s="176">
        <f>IF(ISNUMBER('2-2-2'!K73),'2-2-2'!K73,IF(ISNUMBER('2-2-2'!L73),'2-2-2'!L73,IF(ISNUMBER('2-2-2'!J73),'2-2-2'!J73,IF(ISNUMBER('2-2-2'!M73),'2-2-2'!M73,"XXX"))))</f>
        <v>0.60428571428571431</v>
      </c>
      <c r="L73" s="176">
        <f>IF(ISNUMBER('2-3-1'!S73), '2-3-1'!S73, IF(ISNUMBER('2-3-1'!T73), '2-3-1'!T73, IF(ISNUMBER('2-3-1'!R73), '2-3-1'!R73, IF(ISNUMBER('2-3-1'!U73), '2-3-1'!U73, IF(ISNUMBER('2-3-1'!Q73), '2-3-1'!Q73, IF(ISNUMBER('2-3-1'!V73), '2-3-1'!V73, IF(ISNUMBER('2-3-1'!P73), '2-3-1'!P73, "XXX")))))))</f>
        <v>3.4725558799999998</v>
      </c>
      <c r="M73" s="176">
        <f>IF(ISNUMBER('2-3-2'!S73), '2-3-2'!S73, IF(ISNUMBER('2-3-2'!T73), '2-3-2'!T73, IF(ISNUMBER('2-3-2'!R73), '2-3-2'!R73, IF(ISNUMBER('2-3-2'!U73), '2-3-2'!U73, IF(ISNUMBER('2-3-2'!Q73), '2-3-2'!Q73, IF(ISNUMBER('2-3-2'!V73), '2-3-2'!V73, IF(ISNUMBER('2-3-2'!P73), '2-3-2'!P73, "XXX")))))))</f>
        <v>30.623632430000001</v>
      </c>
      <c r="N73" s="176">
        <f>IF(ISNUMBER('2-4-1'!Y73),'2-4-1'!Y73,IF(ISNUMBER('2-4-1'!X73),'2-4-1'!X73,IF(ISNUMBER('2-4-1'!Z73),'2-4-1'!Z73,IF(ISNUMBER('2-4-1'!W73),'2-4-1'!W73,IF(ISNUMBER('2-4-1'!V73),'2-4-1'!V73,'2019'!N73)))))</f>
        <v>8.9336926885647099</v>
      </c>
      <c r="O73" s="176">
        <f>IF(ISNUMBER('2-4-2'!G73), '2-4-2'!G73, IF(ISNUMBER('2-4-2'!H73), '2-4-2'!H73, IF(ISNUMBER('2-4-2'!F73), '2-4-2'!F73, IF(ISNUMBER('2-4-2'!I73), '2-4-2'!I73, IF(ISNUMBER('2-4-2'!E73), '2-4-2'!E73, IF(ISNUMBER('2-4-2'!J73), '2-4-2'!J73, IF(ISNUMBER('2-4-2'!D73), '2-4-2'!D73, IF(ISNUMBER('2-4-2'!K73), '2-4-2'!K73, IF(ISNUMBER('2-4-2'!C73), '2-4-2'!C73, IF(ISNUMBER('2-4-2'!L73), '2-4-2'!L73, IF(ISNUMBER('2-4-2'!M73), '2-4-2'!M73,"XXX")))))))))))</f>
        <v>60</v>
      </c>
      <c r="P73" s="176">
        <f>IF(ISNUMBER('2-5-1'!H305), '2-5-1'!H305, "XXX")</f>
        <v>0.35469357967376708</v>
      </c>
      <c r="Q73" s="176">
        <f>IF(ISNUMBER('2-5-2'!D73), '2-5-2'!D73, IF(ISNUMBER('2-5-2'!E73), '2-5-2'!E73, IF(ISNUMBER('2-5-2'!F73), '2-5-2'!F73, IF(ISNUMBER('2-5-2'!G73), '2-5-2'!G73, IF(ISNUMBER('2-5-2'!H73), '2-5-2'!H73, IF(ISNUMBER('2-5-2'!I73), '2-5-2'!I73, IF(ISNUMBER('2-5-2'!J73), '2-5-2'!J73, "XXX")))))))</f>
        <v>9.6999999999999993</v>
      </c>
      <c r="R73" s="176">
        <f>IF(ISNUMBER('2-6-1'!G73), '2-6-1'!G73, IF(ISNUMBER('2-6-1'!H73), '2-6-1'!H73, IF(ISNUMBER('2-6-1'!F73), '2-6-1'!F73, IF(ISNUMBER('2-6-1'!I73), '2-6-1'!I73, IF(ISNUMBER('2-6-1'!E73), '2-6-1'!E73, IF(ISNUMBER('2-6-1'!J73), '2-6-1'!J73, IF(ISNUMBER('2-6-1'!D73), '2-6-1'!D73, IF(ISNUMBER('2-6-1'!K73), '2-6-1'!K73, IF(ISNUMBER('2-6-1'!L73), '2-6-1'!L73, "XXX")))))))))</f>
        <v>85.256259999999997</v>
      </c>
      <c r="S73" s="176">
        <f>IF(ISNUMBER('2-6-2'!H73), '2-6-2'!H73, IF(ISNUMBER('2-6-2'!I73), '2-6-2'!I73, IF(ISNUMBER('2-6-2'!G73), '2-6-2'!G73, IF(ISNUMBER('2-6-2'!J73), '2-6-2'!J73, IF(ISNUMBER('2-6-2'!F73), '2-6-2'!F73, IF(ISNUMBER('2-6-2'!K73), '2-6-2'!K73, IF(ISNUMBER('2-6-2'!E73), '2-6-2'!E73, IF(ISNUMBER('2-6-2'!L73), '2-6-2'!L73, IF(ISNUMBER('2-6-2'!D73), '2-6-2'!D73, IF(ISNUMBER('2-6-2'!M73), '2-6-2'!M73, "XXX"))))))))))</f>
        <v>0.12</v>
      </c>
      <c r="T73" s="176">
        <f>IF(ISNUMBER('2-7-1'!K73), '2-7-1'!K73, IF(ISNUMBER('2-7-1'!L73), '2-7-1'!L73, IF(ISNUMBER('2-7-1'!J73), '2-7-1'!J73, IF(ISNUMBER('2-7-1'!M73), '2-7-1'!M73, "XXX"))))</f>
        <v>0.71</v>
      </c>
      <c r="U73" s="176">
        <f>IF(ISNUMBER('2-7-2'!K73), '2-7-2'!K73, IF(ISNUMBER('2-7-2'!L73), '2-7-2'!L73, IF(ISNUMBER('2-7-2'!J73), '2-7-2'!J73, IF(ISNUMBER('2-7-2'!M73), '2-7-2'!M73, "XXX"))))</f>
        <v>0.64500000000000013</v>
      </c>
      <c r="V73" s="176">
        <f>IF(ISNUMBER('2-8-1'!K73), '2-8-1'!K73, IF(ISNUMBER('2-8-1'!L73), '2-8-1'!L73, IF(ISNUMBER('2-8-1'!J73), '2-8-1'!J73, IF(ISNUMBER('2-8-1'!M73), '2-8-1'!M73, "XXX"))))</f>
        <v>0.69285714285714284</v>
      </c>
      <c r="W73" s="176">
        <f>IF(ISNUMBER('2-8-2'!K73), '2-8-2'!K73, IF(ISNUMBER('2-8-2'!L73), '2-8-2'!L73, IF(ISNUMBER('2-8-2'!J73), '2-8-2'!J73, IF(ISNUMBER('2-8-2'!M73), '2-8-2'!M73, "XXX"))))</f>
        <v>0.57857142857142851</v>
      </c>
      <c r="X73" s="176">
        <f>IF(ISNUMBER('3-1'!L72), '3-1'!L72, "XXX")</f>
        <v>0.248</v>
      </c>
      <c r="Y73" s="223">
        <f>'3-2'!T72</f>
        <v>-0.64917564400000005</v>
      </c>
    </row>
    <row r="74" spans="1:27" ht="15" x14ac:dyDescent="0.25">
      <c r="A74" s="19" t="s">
        <v>83</v>
      </c>
      <c r="B74" s="166" t="s">
        <v>83</v>
      </c>
      <c r="C74" s="175">
        <f>IF(ISNUMBER('1-1'!K74),'1-1'!K74, "XXX")</f>
        <v>4.4000000000000004</v>
      </c>
      <c r="D74" s="175" t="str">
        <f>IF(UCDP!AB74, UCDP!AB74, "0.0")</f>
        <v>0.0</v>
      </c>
      <c r="E74" s="176">
        <f>IF(ISNUMBER('1-3'!L74), '1-3'!L74, IF(ISNUMBER('1-3'!M74), '1-3'!M74, IF(ISNUMBER('1-3'!P74), '1-3'!P74, IF(ISNUMBER('1-3'!Q74), '1-3'!Q74, "XXX"))))</f>
        <v>83.5</v>
      </c>
      <c r="F74" s="176">
        <f>IF(ISNUMBER('1-4'!AR74),'1-4'!AR74, IF(ISNUMBER('1-4'!AS74),'1-4'!AS74, IF(ISNUMBER('1-4'!AT74),'1-4'!AT74, IF(ISNUMBER('1-4'!AU74),'1-4'!AU74, IF(ISNUMBER('1-4'!AV74),'1-4'!AV74, "XXX")))))</f>
        <v>3</v>
      </c>
      <c r="G74" s="176">
        <f>IF(ISNUMBER('1-5'!K73),'1-5'!K73, "XXX")</f>
        <v>7.4</v>
      </c>
      <c r="H74" s="176">
        <f>IF(ISNUMBER('2-1-1'!K74), '2-1-1'!K74, IF(ISNUMBER('2-1-1'!L74), '2-1-1'!L74, IF(ISNUMBER('2-1-1'!M74), '2-1-1'!M74, "XXX")))</f>
        <v>0.59857142857142864</v>
      </c>
      <c r="I74" s="176">
        <f>IF(ISNUMBER('2-1-2'!F73),'2-1-2'!F73, "XXX")</f>
        <v>0.56677</v>
      </c>
      <c r="J74" s="176" t="str">
        <f>IF(ISNUMBER('2-2-1'!AF74),'2-2-1'!AF74,IF(ISNUMBER('2-2-1'!AG74),'2-2-1'!AG74,IF(ISNUMBER('2-2-1'!AE74),'2-2-1'!AE74,IF(ISNUMBER('2-2-1'!AH74),'2-2-1'!AH74,IF(ISNUMBER('2-2-1'!AD74),'2-2-1'!AD74,IF(ISNUMBER('2-2-1'!AI74),'2-2-1'!AI74,IF(ISNUMBER('2-2-1'!AC74),'2-2-1'!AC74,IF(ISNUMBER('2-2-1'!AJ74),'2-2-1'!AJ74,IF(ISNUMBER('2-2-1'!AB74),'2-2-1'!AB74,IF(ISNUMBER('2-2-1'!AA74),'2-2-1'!AA74,IF(ISNUMBER('2-2-1'!Z74),'2-2-1'!Z74,"XXX")))))))))))</f>
        <v>XXX</v>
      </c>
      <c r="K74" s="176">
        <f>IF(ISNUMBER('2-2-2'!K74),'2-2-2'!K74,IF(ISNUMBER('2-2-2'!L74),'2-2-2'!L74,IF(ISNUMBER('2-2-2'!J74),'2-2-2'!J74,IF(ISNUMBER('2-2-2'!M74),'2-2-2'!M74,"XXX"))))</f>
        <v>0.58142857142857152</v>
      </c>
      <c r="L74" s="176">
        <f>IF(ISNUMBER('2-3-1'!S74), '2-3-1'!S74, IF(ISNUMBER('2-3-1'!T74), '2-3-1'!T74, IF(ISNUMBER('2-3-1'!R74), '2-3-1'!R74, IF(ISNUMBER('2-3-1'!U74), '2-3-1'!U74, IF(ISNUMBER('2-3-1'!Q74), '2-3-1'!Q74, IF(ISNUMBER('2-3-1'!V74), '2-3-1'!V74, IF(ISNUMBER('2-3-1'!P74), '2-3-1'!P74, "XXX")))))))</f>
        <v>2.04025173</v>
      </c>
      <c r="M74" s="176">
        <f>IF(ISNUMBER('2-3-2'!S74), '2-3-2'!S74, IF(ISNUMBER('2-3-2'!T74), '2-3-2'!T74, IF(ISNUMBER('2-3-2'!R74), '2-3-2'!R74, IF(ISNUMBER('2-3-2'!U74), '2-3-2'!U74, IF(ISNUMBER('2-3-2'!Q74), '2-3-2'!Q74, IF(ISNUMBER('2-3-2'!V74), '2-3-2'!V74, IF(ISNUMBER('2-3-2'!P74), '2-3-2'!P74, "XXX")))))))</f>
        <v>35.67286301</v>
      </c>
      <c r="N74" s="176">
        <f>IF(ISNUMBER('2-4-1'!Y74),'2-4-1'!Y74,IF(ISNUMBER('2-4-1'!X74),'2-4-1'!X74,IF(ISNUMBER('2-4-1'!Z74),'2-4-1'!Z74,IF(ISNUMBER('2-4-1'!W74),'2-4-1'!W74,IF(ISNUMBER('2-4-1'!V74),'2-4-1'!V74,'2019'!N74)))))</f>
        <v>5.3719082546503154</v>
      </c>
      <c r="O74" s="176">
        <f>IF(ISNUMBER('2-4-2'!G74), '2-4-2'!G74, IF(ISNUMBER('2-4-2'!H74), '2-4-2'!H74, IF(ISNUMBER('2-4-2'!F74), '2-4-2'!F74, IF(ISNUMBER('2-4-2'!I74), '2-4-2'!I74, IF(ISNUMBER('2-4-2'!E74), '2-4-2'!E74, IF(ISNUMBER('2-4-2'!J74), '2-4-2'!J74, IF(ISNUMBER('2-4-2'!D74), '2-4-2'!D74, IF(ISNUMBER('2-4-2'!K74), '2-4-2'!K74, IF(ISNUMBER('2-4-2'!C74), '2-4-2'!C74, IF(ISNUMBER('2-4-2'!L74), '2-4-2'!L74, IF(ISNUMBER('2-4-2'!M74), '2-4-2'!M74,"XXX")))))))))))</f>
        <v>82.6</v>
      </c>
      <c r="P74" s="176">
        <f>IF(ISNUMBER('2-5-1'!H306), '2-5-1'!H306, "XXX")</f>
        <v>0.34161612987518308</v>
      </c>
      <c r="Q74" s="176">
        <f>IF(ISNUMBER('2-5-2'!D74), '2-5-2'!D74, IF(ISNUMBER('2-5-2'!E74), '2-5-2'!E74, IF(ISNUMBER('2-5-2'!F74), '2-5-2'!F74, IF(ISNUMBER('2-5-2'!G74), '2-5-2'!G74, IF(ISNUMBER('2-5-2'!H74), '2-5-2'!H74, IF(ISNUMBER('2-5-2'!I74), '2-5-2'!I74, IF(ISNUMBER('2-5-2'!J74), '2-5-2'!J74, "XXX")))))))</f>
        <v>100</v>
      </c>
      <c r="R74" s="176">
        <f>IF(ISNUMBER('2-6-1'!G74), '2-6-1'!G74, IF(ISNUMBER('2-6-1'!H74), '2-6-1'!H74, IF(ISNUMBER('2-6-1'!F74), '2-6-1'!F74, IF(ISNUMBER('2-6-1'!I74), '2-6-1'!I74, IF(ISNUMBER('2-6-1'!E74), '2-6-1'!E74, IF(ISNUMBER('2-6-1'!J74), '2-6-1'!J74, IF(ISNUMBER('2-6-1'!D74), '2-6-1'!D74, IF(ISNUMBER('2-6-1'!K74), '2-6-1'!K74, IF(ISNUMBER('2-6-1'!L74), '2-6-1'!L74, "XXX")))))))))</f>
        <v>74.274050000000003</v>
      </c>
      <c r="S74" s="176">
        <f>IF(ISNUMBER('2-6-2'!H74), '2-6-2'!H74, IF(ISNUMBER('2-6-2'!I74), '2-6-2'!I74, IF(ISNUMBER('2-6-2'!G74), '2-6-2'!G74, IF(ISNUMBER('2-6-2'!J74), '2-6-2'!J74, IF(ISNUMBER('2-6-2'!F74), '2-6-2'!F74, IF(ISNUMBER('2-6-2'!K74), '2-6-2'!K74, IF(ISNUMBER('2-6-2'!E74), '2-6-2'!E74, IF(ISNUMBER('2-6-2'!L74), '2-6-2'!L74, IF(ISNUMBER('2-6-2'!D74), '2-6-2'!D74, IF(ISNUMBER('2-6-2'!M74), '2-6-2'!M74, "XXX"))))))))))</f>
        <v>0</v>
      </c>
      <c r="T74" s="176">
        <f>IF(ISNUMBER('2-7-1'!K74), '2-7-1'!K74, IF(ISNUMBER('2-7-1'!L74), '2-7-1'!L74, IF(ISNUMBER('2-7-1'!J74), '2-7-1'!J74, IF(ISNUMBER('2-7-1'!M74), '2-7-1'!M74, "XXX"))))</f>
        <v>0.61285714285714288</v>
      </c>
      <c r="U74" s="176">
        <f>IF(ISNUMBER('2-7-2'!K74), '2-7-2'!K74, IF(ISNUMBER('2-7-2'!L74), '2-7-2'!L74, IF(ISNUMBER('2-7-2'!J74), '2-7-2'!J74, IF(ISNUMBER('2-7-2'!M74), '2-7-2'!M74, "XXX"))))</f>
        <v>0.54642857142857149</v>
      </c>
      <c r="V74" s="176">
        <f>IF(ISNUMBER('2-8-1'!K74), '2-8-1'!K74, IF(ISNUMBER('2-8-1'!L74), '2-8-1'!L74, IF(ISNUMBER('2-8-1'!J74), '2-8-1'!J74, IF(ISNUMBER('2-8-1'!M74), '2-8-1'!M74, "XXX"))))</f>
        <v>0.66428571428571437</v>
      </c>
      <c r="W74" s="176">
        <f>IF(ISNUMBER('2-8-2'!K74), '2-8-2'!K74, IF(ISNUMBER('2-8-2'!L74), '2-8-2'!L74, IF(ISNUMBER('2-8-2'!J74), '2-8-2'!J74, IF(ISNUMBER('2-8-2'!M74), '2-8-2'!M74, "XXX"))))</f>
        <v>0.57428571428571418</v>
      </c>
      <c r="X74" s="176">
        <f>IF(ISNUMBER('3-1'!L73), '3-1'!L73, "XXX")</f>
        <v>0.246</v>
      </c>
      <c r="Y74" s="223">
        <f>'3-2'!T73</f>
        <v>-1.1343535179999999</v>
      </c>
    </row>
    <row r="75" spans="1:27" ht="15" x14ac:dyDescent="0.25">
      <c r="A75" s="19" t="s">
        <v>84</v>
      </c>
      <c r="B75" s="166" t="s">
        <v>84</v>
      </c>
      <c r="C75" s="175">
        <f>IF(ISNUMBER('1-1'!K75),'1-1'!K75, "XXX")</f>
        <v>8.3000000000000007</v>
      </c>
      <c r="D75" s="175">
        <f>IF(UCDP!AB75, UCDP!AB75, "0.0")</f>
        <v>1.073956646209283E-2</v>
      </c>
      <c r="E75" s="176">
        <f>IF(ISNUMBER('1-3'!L75), '1-3'!L75, IF(ISNUMBER('1-3'!M75), '1-3'!M75, IF(ISNUMBER('1-3'!P75), '1-3'!P75, IF(ISNUMBER('1-3'!Q75), '1-3'!Q75, "XXX"))))</f>
        <v>52.000000000000007</v>
      </c>
      <c r="F75" s="176">
        <f>IF(ISNUMBER('1-4'!AR75),'1-4'!AR75, IF(ISNUMBER('1-4'!AS75),'1-4'!AS75, IF(ISNUMBER('1-4'!AT75),'1-4'!AT75, IF(ISNUMBER('1-4'!AU75),'1-4'!AU75, IF(ISNUMBER('1-4'!AV75),'1-4'!AV75, "XXX")))))</f>
        <v>3</v>
      </c>
      <c r="G75" s="176">
        <f>IF(ISNUMBER('1-5'!K74),'1-5'!K74, "XXX")</f>
        <v>7.2</v>
      </c>
      <c r="H75" s="176">
        <f>IF(ISNUMBER('2-1-1'!K75), '2-1-1'!K75, IF(ISNUMBER('2-1-1'!L75), '2-1-1'!L75, IF(ISNUMBER('2-1-1'!M75), '2-1-1'!M75, "XXX")))</f>
        <v>0.47857142857142854</v>
      </c>
      <c r="I75" s="176">
        <f>IF(ISNUMBER('2-1-2'!F74),'2-1-2'!F74, "XXX")</f>
        <v>0.18081</v>
      </c>
      <c r="J75" s="176">
        <f>IF(ISNUMBER('2-2-1'!AF75),'2-2-1'!AF75,IF(ISNUMBER('2-2-1'!AG75),'2-2-1'!AG75,IF(ISNUMBER('2-2-1'!AE75),'2-2-1'!AE75,IF(ISNUMBER('2-2-1'!AH75),'2-2-1'!AH75,IF(ISNUMBER('2-2-1'!AD75),'2-2-1'!AD75,IF(ISNUMBER('2-2-1'!AI75),'2-2-1'!AI75,IF(ISNUMBER('2-2-1'!AC75),'2-2-1'!AC75,IF(ISNUMBER('2-2-1'!AJ75),'2-2-1'!AJ75,IF(ISNUMBER('2-2-1'!AB75),'2-2-1'!AB75,IF(ISNUMBER('2-2-1'!AA75),'2-2-1'!AA75,IF(ISNUMBER('2-2-1'!Z75),'2-2-1'!Z75,"XXX")))))))))))</f>
        <v>4.1170499999999999</v>
      </c>
      <c r="K75" s="176">
        <f>IF(ISNUMBER('2-2-2'!K75),'2-2-2'!K75,IF(ISNUMBER('2-2-2'!L75),'2-2-2'!L75,IF(ISNUMBER('2-2-2'!J75),'2-2-2'!J75,IF(ISNUMBER('2-2-2'!M75),'2-2-2'!M75,"XXX"))))</f>
        <v>0.55857142857142861</v>
      </c>
      <c r="L75" s="176">
        <f>IF(ISNUMBER('2-3-1'!S75), '2-3-1'!S75, IF(ISNUMBER('2-3-1'!T75), '2-3-1'!T75, IF(ISNUMBER('2-3-1'!R75), '2-3-1'!R75, IF(ISNUMBER('2-3-1'!U75), '2-3-1'!U75, IF(ISNUMBER('2-3-1'!Q75), '2-3-1'!Q75, IF(ISNUMBER('2-3-1'!V75), '2-3-1'!V75, IF(ISNUMBER('2-3-1'!P75), '2-3-1'!P75, "XXX")))))))</f>
        <v>2.2007997000000001</v>
      </c>
      <c r="M75" s="176">
        <f>IF(ISNUMBER('2-3-2'!S75), '2-3-2'!S75, IF(ISNUMBER('2-3-2'!T75), '2-3-2'!T75, IF(ISNUMBER('2-3-2'!R75), '2-3-2'!R75, IF(ISNUMBER('2-3-2'!U75), '2-3-2'!U75, IF(ISNUMBER('2-3-2'!Q75), '2-3-2'!Q75, IF(ISNUMBER('2-3-2'!V75), '2-3-2'!V75, IF(ISNUMBER('2-3-2'!P75), '2-3-2'!P75, "XXX")))))))</f>
        <v>24.999731059999998</v>
      </c>
      <c r="N75" s="176">
        <f>IF(ISNUMBER('2-4-1'!Y75),'2-4-1'!Y75,IF(ISNUMBER('2-4-1'!X75),'2-4-1'!X75,IF(ISNUMBER('2-4-1'!Z75),'2-4-1'!Z75,IF(ISNUMBER('2-4-1'!W75),'2-4-1'!W75,IF(ISNUMBER('2-4-1'!V75),'2-4-1'!V75,'2019'!N75)))))</f>
        <v>1</v>
      </c>
      <c r="O75" s="176">
        <f>IF(ISNUMBER('2-4-2'!G75), '2-4-2'!G75, IF(ISNUMBER('2-4-2'!H75), '2-4-2'!H75, IF(ISNUMBER('2-4-2'!F75), '2-4-2'!F75, IF(ISNUMBER('2-4-2'!I75), '2-4-2'!I75, IF(ISNUMBER('2-4-2'!E75), '2-4-2'!E75, IF(ISNUMBER('2-4-2'!J75), '2-4-2'!J75, IF(ISNUMBER('2-4-2'!D75), '2-4-2'!D75, IF(ISNUMBER('2-4-2'!K75), '2-4-2'!K75, IF(ISNUMBER('2-4-2'!C75), '2-4-2'!C75, IF(ISNUMBER('2-4-2'!L75), '2-4-2'!L75, IF(ISNUMBER('2-4-2'!M75), '2-4-2'!M75,"XXX")))))))))))</f>
        <v>24.8</v>
      </c>
      <c r="P75" s="176">
        <f>IF(ISNUMBER('2-5-1'!H307), '2-5-1'!H307, "XXX")</f>
        <v>7.4854296445846555E-2</v>
      </c>
      <c r="Q75" s="176">
        <f>IF(ISNUMBER('2-5-2'!D75), '2-5-2'!D75, IF(ISNUMBER('2-5-2'!E75), '2-5-2'!E75, IF(ISNUMBER('2-5-2'!F75), '2-5-2'!F75, IF(ISNUMBER('2-5-2'!G75), '2-5-2'!G75, IF(ISNUMBER('2-5-2'!H75), '2-5-2'!H75, IF(ISNUMBER('2-5-2'!I75), '2-5-2'!I75, IF(ISNUMBER('2-5-2'!J75), '2-5-2'!J75, "XXX")))))))</f>
        <v>5.8</v>
      </c>
      <c r="R75" s="176">
        <f>IF(ISNUMBER('2-6-1'!G75), '2-6-1'!G75, IF(ISNUMBER('2-6-1'!H75), '2-6-1'!H75, IF(ISNUMBER('2-6-1'!F75), '2-6-1'!F75, IF(ISNUMBER('2-6-1'!I75), '2-6-1'!I75, IF(ISNUMBER('2-6-1'!E75), '2-6-1'!E75, IF(ISNUMBER('2-6-1'!J75), '2-6-1'!J75, IF(ISNUMBER('2-6-1'!D75), '2-6-1'!D75, IF(ISNUMBER('2-6-1'!K75), '2-6-1'!K75, IF(ISNUMBER('2-6-1'!L75), '2-6-1'!L75, "XXX")))))))))</f>
        <v>35.783110000000001</v>
      </c>
      <c r="S75" s="176">
        <f>IF(ISNUMBER('2-6-2'!H75), '2-6-2'!H75, IF(ISNUMBER('2-6-2'!I75), '2-6-2'!I75, IF(ISNUMBER('2-6-2'!G75), '2-6-2'!G75, IF(ISNUMBER('2-6-2'!J75), '2-6-2'!J75, IF(ISNUMBER('2-6-2'!F75), '2-6-2'!F75, IF(ISNUMBER('2-6-2'!K75), '2-6-2'!K75, IF(ISNUMBER('2-6-2'!E75), '2-6-2'!E75, IF(ISNUMBER('2-6-2'!L75), '2-6-2'!L75, IF(ISNUMBER('2-6-2'!D75), '2-6-2'!D75, IF(ISNUMBER('2-6-2'!M75), '2-6-2'!M75, "XXX"))))))))))</f>
        <v>31.4</v>
      </c>
      <c r="T75" s="176">
        <f>IF(ISNUMBER('2-7-1'!K75), '2-7-1'!K75, IF(ISNUMBER('2-7-1'!L75), '2-7-1'!L75, IF(ISNUMBER('2-7-1'!J75), '2-7-1'!J75, IF(ISNUMBER('2-7-1'!M75), '2-7-1'!M75, "XXX"))))</f>
        <v>0.60428571428571431</v>
      </c>
      <c r="U75" s="176">
        <f>IF(ISNUMBER('2-7-2'!K75), '2-7-2'!K75, IF(ISNUMBER('2-7-2'!L75), '2-7-2'!L75, IF(ISNUMBER('2-7-2'!J75), '2-7-2'!J75, IF(ISNUMBER('2-7-2'!M75), '2-7-2'!M75, "XXX"))))</f>
        <v>0.45642857142857146</v>
      </c>
      <c r="V75" s="176">
        <f>IF(ISNUMBER('2-8-1'!K75), '2-8-1'!K75, IF(ISNUMBER('2-8-1'!L75), '2-8-1'!L75, IF(ISNUMBER('2-8-1'!J75), '2-8-1'!J75, IF(ISNUMBER('2-8-1'!M75), '2-8-1'!M75, "XXX"))))</f>
        <v>0.63857142857142857</v>
      </c>
      <c r="W75" s="176">
        <f>IF(ISNUMBER('2-8-2'!K75), '2-8-2'!K75, IF(ISNUMBER('2-8-2'!L75), '2-8-2'!L75, IF(ISNUMBER('2-8-2'!J75), '2-8-2'!J75, IF(ISNUMBER('2-8-2'!M75), '2-8-2'!M75, "XXX"))))</f>
        <v>0.55000000000000004</v>
      </c>
      <c r="X75" s="176">
        <f>IF(ISNUMBER('3-1'!L74), '3-1'!L74, "XXX")</f>
        <v>0.503</v>
      </c>
      <c r="Y75" s="223">
        <f>'3-2'!T74</f>
        <v>-6.3453384000000002E-2</v>
      </c>
    </row>
    <row r="76" spans="1:27" ht="15" x14ac:dyDescent="0.25">
      <c r="A76" s="19" t="s">
        <v>191</v>
      </c>
      <c r="B76" s="166" t="s">
        <v>179</v>
      </c>
      <c r="C76" s="175">
        <f>IF(ISNUMBER('1-1'!K76),'1-1'!K76, "XXX")</f>
        <v>5.0999999999999996</v>
      </c>
      <c r="D76" s="175" t="str">
        <f>IF(UCDP!AB76, UCDP!AB76, "0.0")</f>
        <v>0.0</v>
      </c>
      <c r="E76" s="176">
        <f>IF(ISNUMBER('1-3'!L76), '1-3'!L76, IF(ISNUMBER('1-3'!M76), '1-3'!M76, IF(ISNUMBER('1-3'!P76), '1-3'!P76, IF(ISNUMBER('1-3'!Q76), '1-3'!Q76, "XXX"))))</f>
        <v>84</v>
      </c>
      <c r="F76" s="176">
        <f>IF(ISNUMBER('1-4'!AR76),'1-4'!AR76, IF(ISNUMBER('1-4'!AS76),'1-4'!AS76, IF(ISNUMBER('1-4'!AT76),'1-4'!AT76, IF(ISNUMBER('1-4'!AU76),'1-4'!AU76, IF(ISNUMBER('1-4'!AV76),'1-4'!AV76, "XXX")))))</f>
        <v>2</v>
      </c>
      <c r="G76" s="176">
        <f>IF(ISNUMBER('1-5'!K75),'1-5'!K75, "XXX")</f>
        <v>2.9</v>
      </c>
      <c r="H76" s="176">
        <f>IF(ISNUMBER('2-1-1'!K76), '2-1-1'!K76, IF(ISNUMBER('2-1-1'!L76), '2-1-1'!L76, IF(ISNUMBER('2-1-1'!M76), '2-1-1'!M76, "XXX")))</f>
        <v>0.85142857142857142</v>
      </c>
      <c r="I76" s="176">
        <f>IF(ISNUMBER('2-1-2'!F75),'2-1-2'!F75, "XXX")</f>
        <v>0.85296000000000005</v>
      </c>
      <c r="J76" s="176">
        <f>IF(ISNUMBER('2-2-1'!AF76),'2-2-1'!AF76,IF(ISNUMBER('2-2-1'!AG76),'2-2-1'!AG76,IF(ISNUMBER('2-2-1'!AE76),'2-2-1'!AE76,IF(ISNUMBER('2-2-1'!AH76),'2-2-1'!AH76,IF(ISNUMBER('2-2-1'!AD76),'2-2-1'!AD76,IF(ISNUMBER('2-2-1'!AI76),'2-2-1'!AI76,IF(ISNUMBER('2-2-1'!AC76),'2-2-1'!AC76,IF(ISNUMBER('2-2-1'!AJ76),'2-2-1'!AJ76,IF(ISNUMBER('2-2-1'!AB76),'2-2-1'!AB76,IF(ISNUMBER('2-2-1'!AA76),'2-2-1'!AA76,IF(ISNUMBER('2-2-1'!Z76),'2-2-1'!Z76,"XXX")))))))))))</f>
        <v>3.0495700000000001</v>
      </c>
      <c r="K76" s="176">
        <f>IF(ISNUMBER('2-2-2'!K76),'2-2-2'!K76,IF(ISNUMBER('2-2-2'!L76),'2-2-2'!L76,IF(ISNUMBER('2-2-2'!J76),'2-2-2'!J76,IF(ISNUMBER('2-2-2'!M76),'2-2-2'!M76,"XXX"))))</f>
        <v>0.6785714285714286</v>
      </c>
      <c r="L76" s="176">
        <f>IF(ISNUMBER('2-3-1'!S76), '2-3-1'!S76, IF(ISNUMBER('2-3-1'!T76), '2-3-1'!T76, IF(ISNUMBER('2-3-1'!R76), '2-3-1'!R76, IF(ISNUMBER('2-3-1'!U76), '2-3-1'!U76, IF(ISNUMBER('2-3-1'!Q76), '2-3-1'!Q76, IF(ISNUMBER('2-3-1'!V76), '2-3-1'!V76, IF(ISNUMBER('2-3-1'!P76), '2-3-1'!P76, "XXX")))))))</f>
        <v>3.9772489100000001</v>
      </c>
      <c r="M76" s="176">
        <f>IF(ISNUMBER('2-3-2'!S76), '2-3-2'!S76, IF(ISNUMBER('2-3-2'!T76), '2-3-2'!T76, IF(ISNUMBER('2-3-2'!R76), '2-3-2'!R76, IF(ISNUMBER('2-3-2'!U76), '2-3-2'!U76, IF(ISNUMBER('2-3-2'!Q76), '2-3-2'!Q76, IF(ISNUMBER('2-3-2'!V76), '2-3-2'!V76, IF(ISNUMBER('2-3-2'!P76), '2-3-2'!P76, "XXX")))))))</f>
        <v>33.031017300000002</v>
      </c>
      <c r="N76" s="176">
        <f>IF(ISNUMBER('2-4-1'!Y76),'2-4-1'!Y76,IF(ISNUMBER('2-4-1'!X76),'2-4-1'!X76,IF(ISNUMBER('2-4-1'!Z76),'2-4-1'!Z76,IF(ISNUMBER('2-4-1'!W76),'2-4-1'!W76,IF(ISNUMBER('2-4-1'!V76),'2-4-1'!V76,'2019'!N76)))))</f>
        <v>10.108000000000001</v>
      </c>
      <c r="O76" s="176">
        <f>IF(ISNUMBER('2-4-2'!G76), '2-4-2'!G76, IF(ISNUMBER('2-4-2'!H76), '2-4-2'!H76, IF(ISNUMBER('2-4-2'!F76), '2-4-2'!F76, IF(ISNUMBER('2-4-2'!I76), '2-4-2'!I76, IF(ISNUMBER('2-4-2'!E76), '2-4-2'!E76, IF(ISNUMBER('2-4-2'!J76), '2-4-2'!J76, IF(ISNUMBER('2-4-2'!D76), '2-4-2'!D76, IF(ISNUMBER('2-4-2'!K76), '2-4-2'!K76, IF(ISNUMBER('2-4-2'!C76), '2-4-2'!C76, IF(ISNUMBER('2-4-2'!L76), '2-4-2'!L76, IF(ISNUMBER('2-4-2'!M76), '2-4-2'!M76,"XXX")))))))))))</f>
        <v>100</v>
      </c>
      <c r="P76" s="176" t="str">
        <f>IF(ISNUMBER('2-5-1'!H308), '2-5-1'!H308, "XXX")</f>
        <v>XXX</v>
      </c>
      <c r="Q76" s="176">
        <f>IF(ISNUMBER('2-5-2'!D76), '2-5-2'!D76, IF(ISNUMBER('2-5-2'!E76), '2-5-2'!E76, IF(ISNUMBER('2-5-2'!F76), '2-5-2'!F76, IF(ISNUMBER('2-5-2'!G76), '2-5-2'!G76, IF(ISNUMBER('2-5-2'!H76), '2-5-2'!H76, IF(ISNUMBER('2-5-2'!I76), '2-5-2'!I76, IF(ISNUMBER('2-5-2'!J76), '2-5-2'!J76, "XXX")))))))</f>
        <v>48.9</v>
      </c>
      <c r="R76" s="176">
        <f>IF(ISNUMBER('2-6-1'!G76), '2-6-1'!G76, IF(ISNUMBER('2-6-1'!H76), '2-6-1'!H76, IF(ISNUMBER('2-6-1'!F76), '2-6-1'!F76, IF(ISNUMBER('2-6-1'!I76), '2-6-1'!I76, IF(ISNUMBER('2-6-1'!E76), '2-6-1'!E76, IF(ISNUMBER('2-6-1'!J76), '2-6-1'!J76, IF(ISNUMBER('2-6-1'!D76), '2-6-1'!D76, IF(ISNUMBER('2-6-1'!K76), '2-6-1'!K76, IF(ISNUMBER('2-6-1'!L76), '2-6-1'!L76, "XXX")))))))))</f>
        <v>74.580730000000003</v>
      </c>
      <c r="S76" s="176">
        <f>IF(ISNUMBER('2-6-2'!H76), '2-6-2'!H76, IF(ISNUMBER('2-6-2'!I76), '2-6-2'!I76, IF(ISNUMBER('2-6-2'!G76), '2-6-2'!G76, IF(ISNUMBER('2-6-2'!J76), '2-6-2'!J76, IF(ISNUMBER('2-6-2'!F76), '2-6-2'!F76, IF(ISNUMBER('2-6-2'!K76), '2-6-2'!K76, IF(ISNUMBER('2-6-2'!E76), '2-6-2'!E76, IF(ISNUMBER('2-6-2'!L76), '2-6-2'!L76, IF(ISNUMBER('2-6-2'!D76), '2-6-2'!D76, IF(ISNUMBER('2-6-2'!M76), '2-6-2'!M76, "XXX"))))))))))</f>
        <v>0</v>
      </c>
      <c r="T76" s="176">
        <f>IF(ISNUMBER('2-7-1'!K76), '2-7-1'!K76, IF(ISNUMBER('2-7-1'!L76), '2-7-1'!L76, IF(ISNUMBER('2-7-1'!J76), '2-7-1'!J76, IF(ISNUMBER('2-7-1'!M76), '2-7-1'!M76, "XXX"))))</f>
        <v>0.67285714285714282</v>
      </c>
      <c r="U76" s="176">
        <f>IF(ISNUMBER('2-7-2'!K76), '2-7-2'!K76, IF(ISNUMBER('2-7-2'!L76), '2-7-2'!L76, IF(ISNUMBER('2-7-2'!J76), '2-7-2'!J76, IF(ISNUMBER('2-7-2'!M76), '2-7-2'!M76, "XXX"))))</f>
        <v>0.49071428571428571</v>
      </c>
      <c r="V76" s="176">
        <f>IF(ISNUMBER('2-8-1'!K76), '2-8-1'!K76, IF(ISNUMBER('2-8-1'!L76), '2-8-1'!L76, IF(ISNUMBER('2-8-1'!J76), '2-8-1'!J76, IF(ISNUMBER('2-8-1'!M76), '2-8-1'!M76, "XXX"))))</f>
        <v>0.70000000000000007</v>
      </c>
      <c r="W76" s="176">
        <f>IF(ISNUMBER('2-8-2'!K76), '2-8-2'!K76, IF(ISNUMBER('2-8-2'!L76), '2-8-2'!L76, IF(ISNUMBER('2-8-2'!J76), '2-8-2'!J76, IF(ISNUMBER('2-8-2'!M76), '2-8-2'!M76, "XXX"))))</f>
        <v>0.49285714285714288</v>
      </c>
      <c r="X76" s="176">
        <f>IF(ISNUMBER('3-1'!L75), '3-1'!L75, "XXX")</f>
        <v>0.73399999999999999</v>
      </c>
      <c r="Y76" s="223">
        <f>'3-2'!T75</f>
        <v>0.67843681600000005</v>
      </c>
    </row>
    <row r="77" spans="1:27" ht="15" x14ac:dyDescent="0.25">
      <c r="A77" s="19" t="s">
        <v>86</v>
      </c>
      <c r="B77" s="166" t="s">
        <v>86</v>
      </c>
      <c r="C77" s="175">
        <f>IF(ISNUMBER('1-1'!K77),'1-1'!K77, "XXX")</f>
        <v>4.5</v>
      </c>
      <c r="D77" s="175" t="str">
        <f>IF(UCDP!AB77, UCDP!AB77, "0.0")</f>
        <v>0.0</v>
      </c>
      <c r="E77" s="176">
        <f>IF(ISNUMBER('1-3'!L77), '1-3'!L77, IF(ISNUMBER('1-3'!M77), '1-3'!M77, IF(ISNUMBER('1-3'!P77), '1-3'!P77, IF(ISNUMBER('1-3'!Q77), '1-3'!Q77, "XXX"))))</f>
        <v>88.833333333333343</v>
      </c>
      <c r="F77" s="176">
        <f>IF(ISNUMBER('1-4'!AR77),'1-4'!AR77, IF(ISNUMBER('1-4'!AS77),'1-4'!AS77, IF(ISNUMBER('1-4'!AT77),'1-4'!AT77, IF(ISNUMBER('1-4'!AU77),'1-4'!AU77, IF(ISNUMBER('1-4'!AV77),'1-4'!AV77, "XXX")))))</f>
        <v>2</v>
      </c>
      <c r="G77" s="176">
        <f>IF(ISNUMBER('1-5'!K76),'1-5'!K76, "XXX")</f>
        <v>7.6</v>
      </c>
      <c r="H77" s="176">
        <f>IF(ISNUMBER('2-1-1'!K77), '2-1-1'!K77, IF(ISNUMBER('2-1-1'!L77), '2-1-1'!L77, IF(ISNUMBER('2-1-1'!M77), '2-1-1'!M77, "XXX")))</f>
        <v>0.62285714285714289</v>
      </c>
      <c r="I77" s="176">
        <f>IF(ISNUMBER('2-1-2'!F76),'2-1-2'!F76, "XXX")</f>
        <v>0.74295</v>
      </c>
      <c r="J77" s="176">
        <f>IF(ISNUMBER('2-2-1'!AF77),'2-2-1'!AF77,IF(ISNUMBER('2-2-1'!AG77),'2-2-1'!AG77,IF(ISNUMBER('2-2-1'!AE77),'2-2-1'!AE77,IF(ISNUMBER('2-2-1'!AH77),'2-2-1'!AH77,IF(ISNUMBER('2-2-1'!AD77),'2-2-1'!AD77,IF(ISNUMBER('2-2-1'!AI77),'2-2-1'!AI77,IF(ISNUMBER('2-2-1'!AC77),'2-2-1'!AC77,IF(ISNUMBER('2-2-1'!AJ77),'2-2-1'!AJ77,IF(ISNUMBER('2-2-1'!AB77),'2-2-1'!AB77,IF(ISNUMBER('2-2-1'!AA77),'2-2-1'!AA77,IF(ISNUMBER('2-2-1'!Z77),'2-2-1'!Z77,"XXX")))))))))))</f>
        <v>2.4181300000000001</v>
      </c>
      <c r="K77" s="176">
        <f>IF(ISNUMBER('2-2-2'!K77),'2-2-2'!K77,IF(ISNUMBER('2-2-2'!L77),'2-2-2'!L77,IF(ISNUMBER('2-2-2'!J77),'2-2-2'!J77,IF(ISNUMBER('2-2-2'!M77),'2-2-2'!M77,"XXX"))))</f>
        <v>0.4642857142857143</v>
      </c>
      <c r="L77" s="176">
        <f>IF(ISNUMBER('2-3-1'!S77), '2-3-1'!S77, IF(ISNUMBER('2-3-1'!T77), '2-3-1'!T77, IF(ISNUMBER('2-3-1'!R77), '2-3-1'!R77, IF(ISNUMBER('2-3-1'!U77), '2-3-1'!U77, IF(ISNUMBER('2-3-1'!Q77), '2-3-1'!Q77, IF(ISNUMBER('2-3-1'!V77), '2-3-1'!V77, IF(ISNUMBER('2-3-1'!P77), '2-3-1'!P77, "XXX")))))))</f>
        <v>4.0362782499999996</v>
      </c>
      <c r="M77" s="176">
        <f>IF(ISNUMBER('2-3-2'!S77), '2-3-2'!S77, IF(ISNUMBER('2-3-2'!T77), '2-3-2'!T77, IF(ISNUMBER('2-3-2'!R77), '2-3-2'!R77, IF(ISNUMBER('2-3-2'!U77), '2-3-2'!U77, IF(ISNUMBER('2-3-2'!Q77), '2-3-2'!Q77, IF(ISNUMBER('2-3-2'!V77), '2-3-2'!V77, IF(ISNUMBER('2-3-2'!P77), '2-3-2'!P77, "XXX")))))))</f>
        <v>13.2821579</v>
      </c>
      <c r="N77" s="176">
        <f>IF(ISNUMBER('2-4-1'!Y77),'2-4-1'!Y77,IF(ISNUMBER('2-4-1'!X77),'2-4-1'!X77,IF(ISNUMBER('2-4-1'!Z77),'2-4-1'!Z77,IF(ISNUMBER('2-4-1'!W77),'2-4-1'!W77,IF(ISNUMBER('2-4-1'!V77),'2-4-1'!V77,'2019'!N77)))))</f>
        <v>7</v>
      </c>
      <c r="O77" s="176">
        <f>IF(ISNUMBER('2-4-2'!G77), '2-4-2'!G77, IF(ISNUMBER('2-4-2'!H77), '2-4-2'!H77, IF(ISNUMBER('2-4-2'!F77), '2-4-2'!F77, IF(ISNUMBER('2-4-2'!I77), '2-4-2'!I77, IF(ISNUMBER('2-4-2'!E77), '2-4-2'!E77, IF(ISNUMBER('2-4-2'!J77), '2-4-2'!J77, IF(ISNUMBER('2-4-2'!D77), '2-4-2'!D77, IF(ISNUMBER('2-4-2'!K77), '2-4-2'!K77, IF(ISNUMBER('2-4-2'!C77), '2-4-2'!C77, IF(ISNUMBER('2-4-2'!L77), '2-4-2'!L77, IF(ISNUMBER('2-4-2'!M77), '2-4-2'!M77,"XXX")))))))))))</f>
        <v>27.3</v>
      </c>
      <c r="P77" s="176">
        <f>IF(ISNUMBER('2-5-1'!H309), '2-5-1'!H309, "XXX")</f>
        <v>0.15931460857391358</v>
      </c>
      <c r="Q77" s="176">
        <f>IF(ISNUMBER('2-5-2'!D77), '2-5-2'!D77, IF(ISNUMBER('2-5-2'!E77), '2-5-2'!E77, IF(ISNUMBER('2-5-2'!F77), '2-5-2'!F77, IF(ISNUMBER('2-5-2'!G77), '2-5-2'!G77, IF(ISNUMBER('2-5-2'!H77), '2-5-2'!H77, IF(ISNUMBER('2-5-2'!I77), '2-5-2'!I77, IF(ISNUMBER('2-5-2'!J77), '2-5-2'!J77, "XXX")))))))</f>
        <v>2.6</v>
      </c>
      <c r="R77" s="176">
        <f>IF(ISNUMBER('2-6-1'!G77), '2-6-1'!G77, IF(ISNUMBER('2-6-1'!H77), '2-6-1'!H77, IF(ISNUMBER('2-6-1'!F77), '2-6-1'!F77, IF(ISNUMBER('2-6-1'!I77), '2-6-1'!I77, IF(ISNUMBER('2-6-1'!E77), '2-6-1'!E77, IF(ISNUMBER('2-6-1'!J77), '2-6-1'!J77, IF(ISNUMBER('2-6-1'!D77), '2-6-1'!D77, IF(ISNUMBER('2-6-1'!K77), '2-6-1'!K77, IF(ISNUMBER('2-6-1'!L77), '2-6-1'!L77, "XXX")))))))))</f>
        <v>98.266289999999998</v>
      </c>
      <c r="S77" s="176">
        <f>IF(ISNUMBER('2-6-2'!H77), '2-6-2'!H77, IF(ISNUMBER('2-6-2'!I77), '2-6-2'!I77, IF(ISNUMBER('2-6-2'!G77), '2-6-2'!G77, IF(ISNUMBER('2-6-2'!J77), '2-6-2'!J77, IF(ISNUMBER('2-6-2'!F77), '2-6-2'!F77, IF(ISNUMBER('2-6-2'!K77), '2-6-2'!K77, IF(ISNUMBER('2-6-2'!E77), '2-6-2'!E77, IF(ISNUMBER('2-6-2'!L77), '2-6-2'!L77, IF(ISNUMBER('2-6-2'!D77), '2-6-2'!D77, IF(ISNUMBER('2-6-2'!M77), '2-6-2'!M77, "XXX"))))))))))</f>
        <v>0</v>
      </c>
      <c r="T77" s="176">
        <f>IF(ISNUMBER('2-7-1'!K77), '2-7-1'!K77, IF(ISNUMBER('2-7-1'!L77), '2-7-1'!L77, IF(ISNUMBER('2-7-1'!J77), '2-7-1'!J77, IF(ISNUMBER('2-7-1'!M77), '2-7-1'!M77, "XXX"))))</f>
        <v>0.60142857142857142</v>
      </c>
      <c r="U77" s="176">
        <f>IF(ISNUMBER('2-7-2'!K77), '2-7-2'!K77, IF(ISNUMBER('2-7-2'!L77), '2-7-2'!L77, IF(ISNUMBER('2-7-2'!J77), '2-7-2'!J77, IF(ISNUMBER('2-7-2'!M77), '2-7-2'!M77, "XXX"))))</f>
        <v>0.53071428571428569</v>
      </c>
      <c r="V77" s="176">
        <f>IF(ISNUMBER('2-8-1'!K77), '2-8-1'!K77, IF(ISNUMBER('2-8-1'!L77), '2-8-1'!L77, IF(ISNUMBER('2-8-1'!J77), '2-8-1'!J77, IF(ISNUMBER('2-8-1'!M77), '2-8-1'!M77, "XXX"))))</f>
        <v>0.62285714285714289</v>
      </c>
      <c r="W77" s="176">
        <f>IF(ISNUMBER('2-8-2'!K77), '2-8-2'!K77, IF(ISNUMBER('2-8-2'!L77), '2-8-2'!L77, IF(ISNUMBER('2-8-2'!J77), '2-8-2'!J77, IF(ISNUMBER('2-8-2'!M77), '2-8-2'!M77, "XXX"))))</f>
        <v>0.51142857142857145</v>
      </c>
      <c r="X77" s="176">
        <f>IF(ISNUMBER('3-1'!L76), '3-1'!L76, "XXX")</f>
        <v>0.309</v>
      </c>
      <c r="Y77" s="223">
        <f>'3-2'!T76</f>
        <v>-0.56839901199999998</v>
      </c>
    </row>
    <row r="78" spans="1:27" ht="15" x14ac:dyDescent="0.25">
      <c r="A78" s="19" t="s">
        <v>177</v>
      </c>
      <c r="B78" s="166" t="s">
        <v>177</v>
      </c>
      <c r="C78" s="175">
        <f>IF(ISNUMBER('1-1'!K78),'1-1'!K78, "XXX")</f>
        <v>6.6</v>
      </c>
      <c r="D78" s="175" t="str">
        <f>IF(UCDP!AB78, UCDP!AB78, "0.0")</f>
        <v>0.0</v>
      </c>
      <c r="E78" s="176">
        <f>IF(ISNUMBER('1-3'!L78), '1-3'!L78, IF(ISNUMBER('1-3'!M78), '1-3'!M78, IF(ISNUMBER('1-3'!P78), '1-3'!P78, IF(ISNUMBER('1-3'!Q78), '1-3'!Q78, "XXX"))))</f>
        <v>63</v>
      </c>
      <c r="F78" s="176">
        <f>IF(ISNUMBER('1-4'!AR78),'1-4'!AR78, IF(ISNUMBER('1-4'!AS78),'1-4'!AS78, IF(ISNUMBER('1-4'!AT78),'1-4'!AT78, IF(ISNUMBER('1-4'!AU78),'1-4'!AU78, IF(ISNUMBER('1-4'!AV78),'1-4'!AV78, "XXX")))))</f>
        <v>3</v>
      </c>
      <c r="G78" s="176">
        <f>IF(ISNUMBER('1-5'!K77),'1-5'!K77, "XXX")</f>
        <v>7</v>
      </c>
      <c r="H78" s="176">
        <f>IF(ISNUMBER('2-1-1'!K78), '2-1-1'!K78, IF(ISNUMBER('2-1-1'!L78), '2-1-1'!L78, IF(ISNUMBER('2-1-1'!M78), '2-1-1'!M78, "XXX")))</f>
        <v>0.40714285714285714</v>
      </c>
      <c r="I78" s="176">
        <f>IF(ISNUMBER('2-1-2'!F77),'2-1-2'!F77, "XXX")</f>
        <v>0.31225000000000003</v>
      </c>
      <c r="J78" s="176" t="str">
        <f>IF(ISNUMBER('2-2-1'!AF78),'2-2-1'!AF78,IF(ISNUMBER('2-2-1'!AG78),'2-2-1'!AG78,IF(ISNUMBER('2-2-1'!AE78),'2-2-1'!AE78,IF(ISNUMBER('2-2-1'!AH78),'2-2-1'!AH78,IF(ISNUMBER('2-2-1'!AD78),'2-2-1'!AD78,IF(ISNUMBER('2-2-1'!AI78),'2-2-1'!AI78,IF(ISNUMBER('2-2-1'!AC78),'2-2-1'!AC78,IF(ISNUMBER('2-2-1'!AJ78),'2-2-1'!AJ78,IF(ISNUMBER('2-2-1'!AB78),'2-2-1'!AB78,IF(ISNUMBER('2-2-1'!AA78),'2-2-1'!AA78,IF(ISNUMBER('2-2-1'!Z78),'2-2-1'!Z78,"XXX")))))))))))</f>
        <v>XXX</v>
      </c>
      <c r="K78" s="176">
        <f>IF(ISNUMBER('2-2-2'!K78),'2-2-2'!K78,IF(ISNUMBER('2-2-2'!L78),'2-2-2'!L78,IF(ISNUMBER('2-2-2'!J78),'2-2-2'!J78,IF(ISNUMBER('2-2-2'!M78),'2-2-2'!M78,"XXX"))))</f>
        <v>0.42428571428571432</v>
      </c>
      <c r="L78" s="176">
        <f>IF(ISNUMBER('2-3-1'!S78), '2-3-1'!S78, IF(ISNUMBER('2-3-1'!T78), '2-3-1'!T78, IF(ISNUMBER('2-3-1'!R78), '2-3-1'!R78, IF(ISNUMBER('2-3-1'!U78), '2-3-1'!U78, IF(ISNUMBER('2-3-1'!Q78), '2-3-1'!Q78, IF(ISNUMBER('2-3-1'!V78), '2-3-1'!V78, IF(ISNUMBER('2-3-1'!P78), '2-3-1'!P78, "XXX")))))))</f>
        <v>2.49723411</v>
      </c>
      <c r="M78" s="176">
        <f>IF(ISNUMBER('2-3-2'!S78), '2-3-2'!S78, IF(ISNUMBER('2-3-2'!T78), '2-3-2'!T78, IF(ISNUMBER('2-3-2'!R78), '2-3-2'!R78, IF(ISNUMBER('2-3-2'!U78), '2-3-2'!U78, IF(ISNUMBER('2-3-2'!Q78), '2-3-2'!Q78, IF(ISNUMBER('2-3-2'!V78), '2-3-2'!V78, IF(ISNUMBER('2-3-2'!P78), '2-3-2'!P78, "XXX")))))))</f>
        <v>57.213115690000002</v>
      </c>
      <c r="N78" s="176">
        <f>IF(ISNUMBER('2-4-1'!Y78),'2-4-1'!Y78,IF(ISNUMBER('2-4-1'!X78),'2-4-1'!X78,IF(ISNUMBER('2-4-1'!Z78),'2-4-1'!Z78,IF(ISNUMBER('2-4-1'!W78),'2-4-1'!W78,IF(ISNUMBER('2-4-1'!V78),'2-4-1'!V78,'2019'!N78)))))</f>
        <v>9.0478694465103118</v>
      </c>
      <c r="O78" s="176">
        <f>IF(ISNUMBER('2-4-2'!G78), '2-4-2'!G78, IF(ISNUMBER('2-4-2'!H78), '2-4-2'!H78, IF(ISNUMBER('2-4-2'!F78), '2-4-2'!F78, IF(ISNUMBER('2-4-2'!I78), '2-4-2'!I78, IF(ISNUMBER('2-4-2'!E78), '2-4-2'!E78, IF(ISNUMBER('2-4-2'!J78), '2-4-2'!J78, IF(ISNUMBER('2-4-2'!D78), '2-4-2'!D78, IF(ISNUMBER('2-4-2'!K78), '2-4-2'!K78, IF(ISNUMBER('2-4-2'!C78), '2-4-2'!C78, IF(ISNUMBER('2-4-2'!L78), '2-4-2'!L78, IF(ISNUMBER('2-4-2'!M78), '2-4-2'!M78,"XXX")))))))))))</f>
        <v>100</v>
      </c>
      <c r="P78" s="176">
        <f>IF(ISNUMBER('2-5-1'!H310), '2-5-1'!H310, "XXX")</f>
        <v>0.51941585540771484</v>
      </c>
      <c r="Q78" s="176">
        <f>IF(ISNUMBER('2-5-2'!D78), '2-5-2'!D78, IF(ISNUMBER('2-5-2'!E78), '2-5-2'!E78, IF(ISNUMBER('2-5-2'!F78), '2-5-2'!F78, IF(ISNUMBER('2-5-2'!G78), '2-5-2'!G78, IF(ISNUMBER('2-5-2'!H78), '2-5-2'!H78, IF(ISNUMBER('2-5-2'!I78), '2-5-2'!I78, IF(ISNUMBER('2-5-2'!J78), '2-5-2'!J78, "XXX")))))))</f>
        <v>14.1</v>
      </c>
      <c r="R78" s="176">
        <f>IF(ISNUMBER('2-6-1'!G78), '2-6-1'!G78, IF(ISNUMBER('2-6-1'!H78), '2-6-1'!H78, IF(ISNUMBER('2-6-1'!F78), '2-6-1'!F78, IF(ISNUMBER('2-6-1'!I78), '2-6-1'!I78, IF(ISNUMBER('2-6-1'!E78), '2-6-1'!E78, IF(ISNUMBER('2-6-1'!J78), '2-6-1'!J78, IF(ISNUMBER('2-6-1'!D78), '2-6-1'!D78, IF(ISNUMBER('2-6-1'!K78), '2-6-1'!K78, IF(ISNUMBER('2-6-1'!L78), '2-6-1'!L78, "XXX")))))))))</f>
        <v>62.079270000000001</v>
      </c>
      <c r="S78" s="176">
        <f>IF(ISNUMBER('2-6-2'!H78), '2-6-2'!H78, IF(ISNUMBER('2-6-2'!I78), '2-6-2'!I78, IF(ISNUMBER('2-6-2'!G78), '2-6-2'!G78, IF(ISNUMBER('2-6-2'!J78), '2-6-2'!J78, IF(ISNUMBER('2-6-2'!F78), '2-6-2'!F78, IF(ISNUMBER('2-6-2'!K78), '2-6-2'!K78, IF(ISNUMBER('2-6-2'!E78), '2-6-2'!E78, IF(ISNUMBER('2-6-2'!L78), '2-6-2'!L78, IF(ISNUMBER('2-6-2'!D78), '2-6-2'!D78, IF(ISNUMBER('2-6-2'!M78), '2-6-2'!M78, "XXX"))))))))))</f>
        <v>0.31</v>
      </c>
      <c r="T78" s="176">
        <f>IF(ISNUMBER('2-7-1'!K78), '2-7-1'!K78, IF(ISNUMBER('2-7-1'!L78), '2-7-1'!L78, IF(ISNUMBER('2-7-1'!J78), '2-7-1'!J78, IF(ISNUMBER('2-7-1'!M78), '2-7-1'!M78, "XXX"))))</f>
        <v>0.49571428571428572</v>
      </c>
      <c r="U78" s="176">
        <f>IF(ISNUMBER('2-7-2'!K78), '2-7-2'!K78, IF(ISNUMBER('2-7-2'!L78), '2-7-2'!L78, IF(ISNUMBER('2-7-2'!J78), '2-7-2'!J78, IF(ISNUMBER('2-7-2'!M78), '2-7-2'!M78, "XXX"))))</f>
        <v>0.42428571428571427</v>
      </c>
      <c r="V78" s="176">
        <f>IF(ISNUMBER('2-8-1'!K78), '2-8-1'!K78, IF(ISNUMBER('2-8-1'!L78), '2-8-1'!L78, IF(ISNUMBER('2-8-1'!J78), '2-8-1'!J78, IF(ISNUMBER('2-8-1'!M78), '2-8-1'!M78, "XXX"))))</f>
        <v>0.62571428571428567</v>
      </c>
      <c r="W78" s="176">
        <f>IF(ISNUMBER('2-8-2'!K78), '2-8-2'!K78, IF(ISNUMBER('2-8-2'!L78), '2-8-2'!L78, IF(ISNUMBER('2-8-2'!J78), '2-8-2'!J78, IF(ISNUMBER('2-8-2'!M78), '2-8-2'!M78, "XXX"))))</f>
        <v>0.45285714285714285</v>
      </c>
      <c r="X78" s="176">
        <f>IF(ISNUMBER('3-1'!L77), '3-1'!L77, "XXX")</f>
        <v>0.45300000000000001</v>
      </c>
      <c r="Y78" s="223">
        <f>'3-2'!T77</f>
        <v>-0.361883134</v>
      </c>
      <c r="AA78" s="22">
        <v>3.0853147500000002</v>
      </c>
    </row>
    <row r="79" spans="1:27" ht="15" x14ac:dyDescent="0.25">
      <c r="A79" s="19" t="s">
        <v>192</v>
      </c>
      <c r="B79" s="166" t="s">
        <v>87</v>
      </c>
      <c r="C79" s="175">
        <f>IF(ISNUMBER('1-1'!K79),'1-1'!K79, "XXX")</f>
        <v>6.3</v>
      </c>
      <c r="D79" s="175" t="str">
        <f>IF(UCDP!AB79, UCDP!AB79, "0.0")</f>
        <v>0.0</v>
      </c>
      <c r="E79" s="176">
        <f>IF(ISNUMBER('1-3'!L79), '1-3'!L79, IF(ISNUMBER('1-3'!M79), '1-3'!M79, IF(ISNUMBER('1-3'!P79), '1-3'!P79, IF(ISNUMBER('1-3'!Q79), '1-3'!Q79, "XXX"))))</f>
        <v>80.166666666666671</v>
      </c>
      <c r="F79" s="176">
        <f>IF(ISNUMBER('1-4'!AR79),'1-4'!AR79, IF(ISNUMBER('1-4'!AS79),'1-4'!AS79, IF(ISNUMBER('1-4'!AT79),'1-4'!AT79, IF(ISNUMBER('1-4'!AU79),'1-4'!AU79, IF(ISNUMBER('1-4'!AV79),'1-4'!AV79, "XXX")))))</f>
        <v>2</v>
      </c>
      <c r="G79" s="176">
        <f>IF(ISNUMBER('1-5'!K78),'1-5'!K78, "XXX")</f>
        <v>8.1</v>
      </c>
      <c r="H79" s="176">
        <f>IF(ISNUMBER('2-1-1'!K79), '2-1-1'!K79, IF(ISNUMBER('2-1-1'!L79), '2-1-1'!L79, IF(ISNUMBER('2-1-1'!M79), '2-1-1'!M79, "XXX")))</f>
        <v>0.44</v>
      </c>
      <c r="I79" s="176">
        <f>IF(ISNUMBER('2-1-2'!F78),'2-1-2'!F78, "XXX")</f>
        <v>0.15365999999999999</v>
      </c>
      <c r="J79" s="176">
        <f>IF(ISNUMBER('2-2-1'!AF79),'2-2-1'!AF79,IF(ISNUMBER('2-2-1'!AG79),'2-2-1'!AG79,IF(ISNUMBER('2-2-1'!AE79),'2-2-1'!AE79,IF(ISNUMBER('2-2-1'!AH79),'2-2-1'!AH79,IF(ISNUMBER('2-2-1'!AD79),'2-2-1'!AD79,IF(ISNUMBER('2-2-1'!AI79),'2-2-1'!AI79,IF(ISNUMBER('2-2-1'!AC79),'2-2-1'!AC79,IF(ISNUMBER('2-2-1'!AJ79),'2-2-1'!AJ79,IF(ISNUMBER('2-2-1'!AB79),'2-2-1'!AB79,IF(ISNUMBER('2-2-1'!AA79),'2-2-1'!AA79,IF(ISNUMBER('2-2-1'!Z79),'2-2-1'!Z79,"XXX")))))))))))</f>
        <v>2.3279100000000001</v>
      </c>
      <c r="K79" s="176">
        <f>IF(ISNUMBER('2-2-2'!K79),'2-2-2'!K79,IF(ISNUMBER('2-2-2'!L79),'2-2-2'!L79,IF(ISNUMBER('2-2-2'!J79),'2-2-2'!J79,IF(ISNUMBER('2-2-2'!M79),'2-2-2'!M79,"XXX"))))</f>
        <v>0.49571428571428572</v>
      </c>
      <c r="L79" s="176">
        <f>IF(ISNUMBER('2-3-1'!S79), '2-3-1'!S79, IF(ISNUMBER('2-3-1'!T79), '2-3-1'!T79, IF(ISNUMBER('2-3-1'!R79), '2-3-1'!R79, IF(ISNUMBER('2-3-1'!U79), '2-3-1'!U79, IF(ISNUMBER('2-3-1'!Q79), '2-3-1'!Q79, IF(ISNUMBER('2-3-1'!V79), '2-3-1'!V79, IF(ISNUMBER('2-3-1'!P79), '2-3-1'!P79, "XXX")))))))</f>
        <v>0.76494843000000001</v>
      </c>
      <c r="M79" s="176">
        <f>IF(ISNUMBER('2-3-2'!S79), '2-3-2'!S79, IF(ISNUMBER('2-3-2'!T79), '2-3-2'!T79, IF(ISNUMBER('2-3-2'!R79), '2-3-2'!R79, IF(ISNUMBER('2-3-2'!U79), '2-3-2'!U79, IF(ISNUMBER('2-3-2'!Q79), '2-3-2'!Q79, IF(ISNUMBER('2-3-2'!V79), '2-3-2'!V79, IF(ISNUMBER('2-3-2'!P79), '2-3-2'!P79, "XXX")))))))</f>
        <v>46.442119599999998</v>
      </c>
      <c r="N79" s="176">
        <f>IF(ISNUMBER('2-4-1'!Y79),'2-4-1'!Y79,IF(ISNUMBER('2-4-1'!X79),'2-4-1'!X79,IF(ISNUMBER('2-4-1'!Z79),'2-4-1'!Z79,IF(ISNUMBER('2-4-1'!W79),'2-4-1'!W79,IF(ISNUMBER('2-4-1'!V79),'2-4-1'!V79,'2019'!N79)))))</f>
        <v>1.2003200000000001</v>
      </c>
      <c r="O79" s="176">
        <f>IF(ISNUMBER('2-4-2'!G79), '2-4-2'!G79, IF(ISNUMBER('2-4-2'!H79), '2-4-2'!H79, IF(ISNUMBER('2-4-2'!F79), '2-4-2'!F79, IF(ISNUMBER('2-4-2'!I79), '2-4-2'!I79, IF(ISNUMBER('2-4-2'!E79), '2-4-2'!E79, IF(ISNUMBER('2-4-2'!J79), '2-4-2'!J79, IF(ISNUMBER('2-4-2'!D79), '2-4-2'!D79, IF(ISNUMBER('2-4-2'!K79), '2-4-2'!K79, IF(ISNUMBER('2-4-2'!C79), '2-4-2'!C79, IF(ISNUMBER('2-4-2'!L79), '2-4-2'!L79, IF(ISNUMBER('2-4-2'!M79), '2-4-2'!M79,"XXX")))))))))))</f>
        <v>6.3</v>
      </c>
      <c r="P79" s="176">
        <f>IF(ISNUMBER('2-5-1'!H311), '2-5-1'!H311, "XXX")</f>
        <v>7.7714800834655763E-3</v>
      </c>
      <c r="Q79" s="176">
        <f>IF(ISNUMBER('2-5-2'!D79), '2-5-2'!D79, IF(ISNUMBER('2-5-2'!E79), '2-5-2'!E79, IF(ISNUMBER('2-5-2'!F79), '2-5-2'!F79, IF(ISNUMBER('2-5-2'!G79), '2-5-2'!G79, IF(ISNUMBER('2-5-2'!H79), '2-5-2'!H79, IF(ISNUMBER('2-5-2'!I79), '2-5-2'!I79, IF(ISNUMBER('2-5-2'!J79), '2-5-2'!J79, "XXX")))))))</f>
        <v>0</v>
      </c>
      <c r="R79" s="176">
        <f>IF(ISNUMBER('2-6-1'!G79), '2-6-1'!G79, IF(ISNUMBER('2-6-1'!H79), '2-6-1'!H79, IF(ISNUMBER('2-6-1'!F79), '2-6-1'!F79, IF(ISNUMBER('2-6-1'!I79), '2-6-1'!I79, IF(ISNUMBER('2-6-1'!E79), '2-6-1'!E79, IF(ISNUMBER('2-6-1'!J79), '2-6-1'!J79, IF(ISNUMBER('2-6-1'!D79), '2-6-1'!D79, IF(ISNUMBER('2-6-1'!K79), '2-6-1'!K79, IF(ISNUMBER('2-6-1'!L79), '2-6-1'!L79, "XXX")))))))))</f>
        <v>19.47447</v>
      </c>
      <c r="S79" s="176">
        <f>IF(ISNUMBER('2-6-2'!H79), '2-6-2'!H79, IF(ISNUMBER('2-6-2'!I79), '2-6-2'!I79, IF(ISNUMBER('2-6-2'!G79), '2-6-2'!G79, IF(ISNUMBER('2-6-2'!J79), '2-6-2'!J79, IF(ISNUMBER('2-6-2'!F79), '2-6-2'!F79, IF(ISNUMBER('2-6-2'!K79), '2-6-2'!K79, IF(ISNUMBER('2-6-2'!E79), '2-6-2'!E79, IF(ISNUMBER('2-6-2'!L79), '2-6-2'!L79, IF(ISNUMBER('2-6-2'!D79), '2-6-2'!D79, IF(ISNUMBER('2-6-2'!M79), '2-6-2'!M79, "XXX"))))))))))</f>
        <v>11.85</v>
      </c>
      <c r="T79" s="176">
        <f>IF(ISNUMBER('2-7-1'!K79), '2-7-1'!K79, IF(ISNUMBER('2-7-1'!L79), '2-7-1'!L79, IF(ISNUMBER('2-7-1'!J79), '2-7-1'!J79, IF(ISNUMBER('2-7-1'!M79), '2-7-1'!M79, "XXX"))))</f>
        <v>0.53142857142857147</v>
      </c>
      <c r="U79" s="176">
        <f>IF(ISNUMBER('2-7-2'!K79), '2-7-2'!K79, IF(ISNUMBER('2-7-2'!L79), '2-7-2'!L79, IF(ISNUMBER('2-7-2'!J79), '2-7-2'!J79, IF(ISNUMBER('2-7-2'!M79), '2-7-2'!M79, "XXX"))))</f>
        <v>0.54</v>
      </c>
      <c r="V79" s="176">
        <f>IF(ISNUMBER('2-8-1'!K79), '2-8-1'!K79, IF(ISNUMBER('2-8-1'!L79), '2-8-1'!L79, IF(ISNUMBER('2-8-1'!J79), '2-8-1'!J79, IF(ISNUMBER('2-8-1'!M79), '2-8-1'!M79, "XXX"))))</f>
        <v>0.63</v>
      </c>
      <c r="W79" s="176">
        <f>IF(ISNUMBER('2-8-2'!K79), '2-8-2'!K79, IF(ISNUMBER('2-8-2'!L79), '2-8-2'!L79, IF(ISNUMBER('2-8-2'!J79), '2-8-2'!J79, IF(ISNUMBER('2-8-2'!M79), '2-8-2'!M79, "XXX"))))</f>
        <v>0.55999999999999994</v>
      </c>
      <c r="X79" s="176">
        <f>IF(ISNUMBER('3-1'!L78), '3-1'!L78, "XXX")</f>
        <v>9.1999999999999998E-2</v>
      </c>
      <c r="Y79" s="223">
        <f>'3-2'!T78</f>
        <v>-1.678110003</v>
      </c>
    </row>
    <row r="80" spans="1:27" ht="15" x14ac:dyDescent="0.25">
      <c r="A80" s="19" t="s">
        <v>88</v>
      </c>
      <c r="B80" s="166" t="s">
        <v>88</v>
      </c>
      <c r="C80" s="175">
        <f>IF(ISNUMBER('1-1'!K80),'1-1'!K80, "XXX")</f>
        <v>4.0999999999999996</v>
      </c>
      <c r="D80" s="175" t="str">
        <f>IF(UCDP!AB80, UCDP!AB80, "0.0")</f>
        <v>0.0</v>
      </c>
      <c r="E80" s="176">
        <f>IF(ISNUMBER('1-3'!L80), '1-3'!L80, IF(ISNUMBER('1-3'!M80), '1-3'!M80, IF(ISNUMBER('1-3'!P80), '1-3'!P80, IF(ISNUMBER('1-3'!Q80), '1-3'!Q80, "XXX"))))</f>
        <v>88.000000000000014</v>
      </c>
      <c r="F80" s="176">
        <f>IF(ISNUMBER('1-4'!AR80),'1-4'!AR80, IF(ISNUMBER('1-4'!AS80),'1-4'!AS80, IF(ISNUMBER('1-4'!AT80),'1-4'!AT80, IF(ISNUMBER('1-4'!AU80),'1-4'!AU80, IF(ISNUMBER('1-4'!AV80),'1-4'!AV80, "XXX")))))</f>
        <v>1</v>
      </c>
      <c r="G80" s="176">
        <f>IF(ISNUMBER('1-5'!K79),'1-5'!K79, "XXX")</f>
        <v>2.8</v>
      </c>
      <c r="H80" s="176">
        <f>IF(ISNUMBER('2-1-1'!K80), '2-1-1'!K80, IF(ISNUMBER('2-1-1'!L80), '2-1-1'!L80, IF(ISNUMBER('2-1-1'!M80), '2-1-1'!M80, "XXX")))</f>
        <v>0.62571428571428567</v>
      </c>
      <c r="I80" s="176">
        <f>IF(ISNUMBER('2-1-2'!F79),'2-1-2'!F79, "XXX")</f>
        <v>0.58311000000000002</v>
      </c>
      <c r="J80" s="176">
        <f>IF(ISNUMBER('2-2-1'!AF80),'2-2-1'!AF80,IF(ISNUMBER('2-2-1'!AG80),'2-2-1'!AG80,IF(ISNUMBER('2-2-1'!AE80),'2-2-1'!AE80,IF(ISNUMBER('2-2-1'!AH80),'2-2-1'!AH80,IF(ISNUMBER('2-2-1'!AD80),'2-2-1'!AD80,IF(ISNUMBER('2-2-1'!AI80),'2-2-1'!AI80,IF(ISNUMBER('2-2-1'!AC80),'2-2-1'!AC80,IF(ISNUMBER('2-2-1'!AJ80),'2-2-1'!AJ80,IF(ISNUMBER('2-2-1'!AB80),'2-2-1'!AB80,IF(ISNUMBER('2-2-1'!AA80),'2-2-1'!AA80,IF(ISNUMBER('2-2-1'!Z80),'2-2-1'!Z80,"XXX")))))))))))</f>
        <v>3.2672600000000003</v>
      </c>
      <c r="K80" s="176">
        <f>IF(ISNUMBER('2-2-2'!K80),'2-2-2'!K80,IF(ISNUMBER('2-2-2'!L80),'2-2-2'!L80,IF(ISNUMBER('2-2-2'!J80),'2-2-2'!J80,IF(ISNUMBER('2-2-2'!M80),'2-2-2'!M80,"XXX"))))</f>
        <v>0.68285714285714294</v>
      </c>
      <c r="L80" s="176">
        <f>IF(ISNUMBER('2-3-1'!S80), '2-3-1'!S80, IF(ISNUMBER('2-3-1'!T80), '2-3-1'!T80, IF(ISNUMBER('2-3-1'!R80), '2-3-1'!R80, IF(ISNUMBER('2-3-1'!U80), '2-3-1'!U80, IF(ISNUMBER('2-3-1'!Q80), '2-3-1'!Q80, IF(ISNUMBER('2-3-1'!V80), '2-3-1'!V80, IF(ISNUMBER('2-3-1'!P80), '2-3-1'!P80, "XXX")))))))</f>
        <v>3.4266154800000002</v>
      </c>
      <c r="M80" s="176">
        <f>IF(ISNUMBER('2-3-2'!S80), '2-3-2'!S80, IF(ISNUMBER('2-3-2'!T80), '2-3-2'!T80, IF(ISNUMBER('2-3-2'!R80), '2-3-2'!R80, IF(ISNUMBER('2-3-2'!U80), '2-3-2'!U80, IF(ISNUMBER('2-3-2'!Q80), '2-3-2'!Q80, IF(ISNUMBER('2-3-2'!V80), '2-3-2'!V80, IF(ISNUMBER('2-3-2'!P80), '2-3-2'!P80, "XXX")))))))</f>
        <v>43.442283629999999</v>
      </c>
      <c r="N80" s="176">
        <f>IF(ISNUMBER('2-4-1'!Y80),'2-4-1'!Y80,IF(ISNUMBER('2-4-1'!X80),'2-4-1'!X80,IF(ISNUMBER('2-4-1'!Z80),'2-4-1'!Z80,IF(ISNUMBER('2-4-1'!W80),'2-4-1'!W80,IF(ISNUMBER('2-4-1'!V80),'2-4-1'!V80,'2019'!N80)))))</f>
        <v>14.414999999999999</v>
      </c>
      <c r="O80" s="176">
        <f>IF(ISNUMBER('2-4-2'!G80), '2-4-2'!G80, IF(ISNUMBER('2-4-2'!H80), '2-4-2'!H80, IF(ISNUMBER('2-4-2'!F80), '2-4-2'!F80, IF(ISNUMBER('2-4-2'!I80), '2-4-2'!I80, IF(ISNUMBER('2-4-2'!E80), '2-4-2'!E80, IF(ISNUMBER('2-4-2'!J80), '2-4-2'!J80, IF(ISNUMBER('2-4-2'!D80), '2-4-2'!D80, IF(ISNUMBER('2-4-2'!K80), '2-4-2'!K80, IF(ISNUMBER('2-4-2'!C80), '2-4-2'!C80, IF(ISNUMBER('2-4-2'!L80), '2-4-2'!L80, IF(ISNUMBER('2-4-2'!M80), '2-4-2'!M80,"XXX")))))))))))</f>
        <v>92</v>
      </c>
      <c r="P80" s="176">
        <f>IF(ISNUMBER('2-5-1'!H312), '2-5-1'!H312, "XXX")</f>
        <v>0.20472662448883056</v>
      </c>
      <c r="Q80" s="176">
        <f>IF(ISNUMBER('2-5-2'!D80), '2-5-2'!D80, IF(ISNUMBER('2-5-2'!E80), '2-5-2'!E80, IF(ISNUMBER('2-5-2'!F80), '2-5-2'!F80, IF(ISNUMBER('2-5-2'!G80), '2-5-2'!G80, IF(ISNUMBER('2-5-2'!H80), '2-5-2'!H80, IF(ISNUMBER('2-5-2'!I80), '2-5-2'!I80, IF(ISNUMBER('2-5-2'!J80), '2-5-2'!J80, "XXX")))))))</f>
        <v>85</v>
      </c>
      <c r="R80" s="176">
        <f>IF(ISNUMBER('2-6-1'!G80), '2-6-1'!G80, IF(ISNUMBER('2-6-1'!H80), '2-6-1'!H80, IF(ISNUMBER('2-6-1'!F80), '2-6-1'!F80, IF(ISNUMBER('2-6-1'!I80), '2-6-1'!I80, IF(ISNUMBER('2-6-1'!E80), '2-6-1'!E80, IF(ISNUMBER('2-6-1'!J80), '2-6-1'!J80, IF(ISNUMBER('2-6-1'!D80), '2-6-1'!D80, IF(ISNUMBER('2-6-1'!K80), '2-6-1'!K80, IF(ISNUMBER('2-6-1'!L80), '2-6-1'!L80, "XXX")))))))))</f>
        <v>87.122249999999994</v>
      </c>
      <c r="S80" s="176">
        <f>IF(ISNUMBER('2-6-2'!H80), '2-6-2'!H80, IF(ISNUMBER('2-6-2'!I80), '2-6-2'!I80, IF(ISNUMBER('2-6-2'!G80), '2-6-2'!G80, IF(ISNUMBER('2-6-2'!J80), '2-6-2'!J80, IF(ISNUMBER('2-6-2'!F80), '2-6-2'!F80, IF(ISNUMBER('2-6-2'!K80), '2-6-2'!K80, IF(ISNUMBER('2-6-2'!E80), '2-6-2'!E80, IF(ISNUMBER('2-6-2'!L80), '2-6-2'!L80, IF(ISNUMBER('2-6-2'!D80), '2-6-2'!D80, IF(ISNUMBER('2-6-2'!M80), '2-6-2'!M80, "XXX"))))))))))</f>
        <v>0</v>
      </c>
      <c r="T80" s="176">
        <f>IF(ISNUMBER('2-7-1'!K80), '2-7-1'!K80, IF(ISNUMBER('2-7-1'!L80), '2-7-1'!L80, IF(ISNUMBER('2-7-1'!J80), '2-7-1'!J80, IF(ISNUMBER('2-7-1'!M80), '2-7-1'!M80, "XXX"))))</f>
        <v>0.62285714285714289</v>
      </c>
      <c r="U80" s="176">
        <f>IF(ISNUMBER('2-7-2'!K80), '2-7-2'!K80, IF(ISNUMBER('2-7-2'!L80), '2-7-2'!L80, IF(ISNUMBER('2-7-2'!J80), '2-7-2'!J80, IF(ISNUMBER('2-7-2'!M80), '2-7-2'!M80, "XXX"))))</f>
        <v>0.48499999999999999</v>
      </c>
      <c r="V80" s="176">
        <f>IF(ISNUMBER('2-8-1'!K80), '2-8-1'!K80, IF(ISNUMBER('2-8-1'!L80), '2-8-1'!L80, IF(ISNUMBER('2-8-1'!J80), '2-8-1'!J80, IF(ISNUMBER('2-8-1'!M80), '2-8-1'!M80, "XXX"))))</f>
        <v>0.66428571428571437</v>
      </c>
      <c r="W80" s="176">
        <f>IF(ISNUMBER('2-8-2'!K80), '2-8-2'!K80, IF(ISNUMBER('2-8-2'!L80), '2-8-2'!L80, IF(ISNUMBER('2-8-2'!J80), '2-8-2'!J80, IF(ISNUMBER('2-8-2'!M80), '2-8-2'!M80, "XXX"))))</f>
        <v>0.4642857142857143</v>
      </c>
      <c r="X80" s="176">
        <f>IF(ISNUMBER('3-1'!L79), '3-1'!L79, "XXX")</f>
        <v>0.83099999999999996</v>
      </c>
      <c r="Y80" s="223">
        <f>'3-2'!T79</f>
        <v>0.87560480799999996</v>
      </c>
    </row>
    <row r="81" spans="1:25" ht="15" x14ac:dyDescent="0.25">
      <c r="A81" s="19" t="s">
        <v>89</v>
      </c>
      <c r="B81" s="166" t="s">
        <v>89</v>
      </c>
      <c r="C81" s="175">
        <f>IF(ISNUMBER('1-1'!K81),'1-1'!K81, "XXX")</f>
        <v>9.3000000000000007</v>
      </c>
      <c r="D81" s="175">
        <f>IF(UCDP!AB81, UCDP!AB81, "0.0")</f>
        <v>6.6751783699578349E-2</v>
      </c>
      <c r="E81" s="176">
        <f>IF(ISNUMBER('1-3'!L81), '1-3'!L81, IF(ISNUMBER('1-3'!M81), '1-3'!M81, IF(ISNUMBER('1-3'!P81), '1-3'!P81, IF(ISNUMBER('1-3'!Q81), '1-3'!Q81, "XXX"))))</f>
        <v>60.833333333333336</v>
      </c>
      <c r="F81" s="176">
        <f>IF(ISNUMBER('1-4'!AR81),'1-4'!AR81, IF(ISNUMBER('1-4'!AS81),'1-4'!AS81, IF(ISNUMBER('1-4'!AT81),'1-4'!AT81, IF(ISNUMBER('1-4'!AU81),'1-4'!AU81, IF(ISNUMBER('1-4'!AV81),'1-4'!AV81, "XXX")))))</f>
        <v>2</v>
      </c>
      <c r="G81" s="176">
        <f>IF(ISNUMBER('1-5'!K80),'1-5'!K80, "XXX")</f>
        <v>7.4</v>
      </c>
      <c r="H81" s="176">
        <f>IF(ISNUMBER('2-1-1'!K81), '2-1-1'!K81, IF(ISNUMBER('2-1-1'!L81), '2-1-1'!L81, IF(ISNUMBER('2-1-1'!M81), '2-1-1'!M81, "XXX")))</f>
        <v>0.38714285714285712</v>
      </c>
      <c r="I81" s="176">
        <f>IF(ISNUMBER('2-1-2'!F80),'2-1-2'!F80, "XXX")</f>
        <v>0.49114000000000002</v>
      </c>
      <c r="J81" s="176" t="str">
        <f>IF(ISNUMBER('2-2-1'!AF81),'2-2-1'!AF81,IF(ISNUMBER('2-2-1'!AG81),'2-2-1'!AG81,IF(ISNUMBER('2-2-1'!AE81),'2-2-1'!AE81,IF(ISNUMBER('2-2-1'!AH81),'2-2-1'!AH81,IF(ISNUMBER('2-2-1'!AD81),'2-2-1'!AD81,IF(ISNUMBER('2-2-1'!AI81),'2-2-1'!AI81,IF(ISNUMBER('2-2-1'!AC81),'2-2-1'!AC81,IF(ISNUMBER('2-2-1'!AJ81),'2-2-1'!AJ81,IF(ISNUMBER('2-2-1'!AB81),'2-2-1'!AB81,IF(ISNUMBER('2-2-1'!AA81),'2-2-1'!AA81,IF(ISNUMBER('2-2-1'!Z81),'2-2-1'!Z81,"XXX")))))))))))</f>
        <v>XXX</v>
      </c>
      <c r="K81" s="176">
        <f>IF(ISNUMBER('2-2-2'!K81),'2-2-2'!K81,IF(ISNUMBER('2-2-2'!L81),'2-2-2'!L81,IF(ISNUMBER('2-2-2'!J81),'2-2-2'!J81,IF(ISNUMBER('2-2-2'!M81),'2-2-2'!M81,"XXX"))))</f>
        <v>0.77571428571428569</v>
      </c>
      <c r="L81" s="176">
        <f>IF(ISNUMBER('2-3-1'!S81), '2-3-1'!S81, IF(ISNUMBER('2-3-1'!T81), '2-3-1'!T81, IF(ISNUMBER('2-3-1'!R81), '2-3-1'!R81, IF(ISNUMBER('2-3-1'!U81), '2-3-1'!U81, IF(ISNUMBER('2-3-1'!Q81), '2-3-1'!Q81, IF(ISNUMBER('2-3-1'!V81), '2-3-1'!V81, IF(ISNUMBER('2-3-1'!P81), '2-3-1'!P81, "XXX")))))))</f>
        <v>3.66814661</v>
      </c>
      <c r="M81" s="176">
        <f>IF(ISNUMBER('2-3-2'!S81), '2-3-2'!S81, IF(ISNUMBER('2-3-2'!T81), '2-3-2'!T81, IF(ISNUMBER('2-3-2'!R81), '2-3-2'!R81, IF(ISNUMBER('2-3-2'!U81), '2-3-2'!U81, IF(ISNUMBER('2-3-2'!Q81), '2-3-2'!Q81, IF(ISNUMBER('2-3-2'!V81), '2-3-2'!V81, IF(ISNUMBER('2-3-2'!P81), '2-3-2'!P81, "XXX")))))))</f>
        <v>31.974815370000002</v>
      </c>
      <c r="N81" s="176">
        <f>IF(ISNUMBER('2-4-1'!Y81),'2-4-1'!Y81,IF(ISNUMBER('2-4-1'!X81),'2-4-1'!X81,IF(ISNUMBER('2-4-1'!Z81),'2-4-1'!Z81,IF(ISNUMBER('2-4-1'!W81),'2-4-1'!W81,IF(ISNUMBER('2-4-1'!V81),'2-4-1'!V81,'2019'!N81)))))</f>
        <v>2.0649177332911623</v>
      </c>
      <c r="O81" s="176">
        <f>IF(ISNUMBER('2-4-2'!G81), '2-4-2'!G81, IF(ISNUMBER('2-4-2'!H81), '2-4-2'!H81, IF(ISNUMBER('2-4-2'!F81), '2-4-2'!F81, IF(ISNUMBER('2-4-2'!I81), '2-4-2'!I81, IF(ISNUMBER('2-4-2'!E81), '2-4-2'!E81, IF(ISNUMBER('2-4-2'!J81), '2-4-2'!J81, IF(ISNUMBER('2-4-2'!D81), '2-4-2'!D81, IF(ISNUMBER('2-4-2'!K81), '2-4-2'!K81, IF(ISNUMBER('2-4-2'!C81), '2-4-2'!C81, IF(ISNUMBER('2-4-2'!L81), '2-4-2'!L81, IF(ISNUMBER('2-4-2'!M81), '2-4-2'!M81,"XXX")))))))))))</f>
        <v>9.8000000000000007</v>
      </c>
      <c r="P81" s="176" t="str">
        <f>IF(ISNUMBER('2-5-1'!H313), '2-5-1'!H313, "XXX")</f>
        <v>XXX</v>
      </c>
      <c r="Q81" s="176">
        <f>IF(ISNUMBER('2-5-2'!D81), '2-5-2'!D81, IF(ISNUMBER('2-5-2'!E81), '2-5-2'!E81, IF(ISNUMBER('2-5-2'!F81), '2-5-2'!F81, IF(ISNUMBER('2-5-2'!G81), '2-5-2'!G81, IF(ISNUMBER('2-5-2'!H81), '2-5-2'!H81, IF(ISNUMBER('2-5-2'!I81), '2-5-2'!I81, IF(ISNUMBER('2-5-2'!J81), '2-5-2'!J81, "XXX")))))))</f>
        <v>1.7</v>
      </c>
      <c r="R81" s="176">
        <f>IF(ISNUMBER('2-6-1'!G81), '2-6-1'!G81, IF(ISNUMBER('2-6-1'!H81), '2-6-1'!H81, IF(ISNUMBER('2-6-1'!F81), '2-6-1'!F81, IF(ISNUMBER('2-6-1'!I81), '2-6-1'!I81, IF(ISNUMBER('2-6-1'!E81), '2-6-1'!E81, IF(ISNUMBER('2-6-1'!J81), '2-6-1'!J81, IF(ISNUMBER('2-6-1'!D81), '2-6-1'!D81, IF(ISNUMBER('2-6-1'!K81), '2-6-1'!K81, IF(ISNUMBER('2-6-1'!L81), '2-6-1'!L81, "XXX")))))))))</f>
        <v>61.963749999999997</v>
      </c>
      <c r="S81" s="176">
        <f>IF(ISNUMBER('2-6-2'!H81), '2-6-2'!H81, IF(ISNUMBER('2-6-2'!I81), '2-6-2'!I81, IF(ISNUMBER('2-6-2'!G81), '2-6-2'!G81, IF(ISNUMBER('2-6-2'!J81), '2-6-2'!J81, IF(ISNUMBER('2-6-2'!F81), '2-6-2'!F81, IF(ISNUMBER('2-6-2'!K81), '2-6-2'!K81, IF(ISNUMBER('2-6-2'!E81), '2-6-2'!E81, IF(ISNUMBER('2-6-2'!L81), '2-6-2'!L81, IF(ISNUMBER('2-6-2'!D81), '2-6-2'!D81, IF(ISNUMBER('2-6-2'!M81), '2-6-2'!M81, "XXX"))))))))))</f>
        <v>0.1</v>
      </c>
      <c r="T81" s="176">
        <f>IF(ISNUMBER('2-7-1'!K81), '2-7-1'!K81, IF(ISNUMBER('2-7-1'!L81), '2-7-1'!L81, IF(ISNUMBER('2-7-1'!J81), '2-7-1'!J81, IF(ISNUMBER('2-7-1'!M81), '2-7-1'!M81, "XXX"))))</f>
        <v>0.56285714285714283</v>
      </c>
      <c r="U81" s="176">
        <f>IF(ISNUMBER('2-7-2'!K81), '2-7-2'!K81, IF(ISNUMBER('2-7-2'!L81), '2-7-2'!L81, IF(ISNUMBER('2-7-2'!J81), '2-7-2'!J81, IF(ISNUMBER('2-7-2'!M81), '2-7-2'!M81, "XXX"))))</f>
        <v>0.36928571428571427</v>
      </c>
      <c r="V81" s="176">
        <f>IF(ISNUMBER('2-8-1'!K81), '2-8-1'!K81, IF(ISNUMBER('2-8-1'!L81), '2-8-1'!L81, IF(ISNUMBER('2-8-1'!J81), '2-8-1'!J81, IF(ISNUMBER('2-8-1'!M81), '2-8-1'!M81, "XXX"))))</f>
        <v>0.64142857142857146</v>
      </c>
      <c r="W81" s="176">
        <f>IF(ISNUMBER('2-8-2'!K81), '2-8-2'!K81, IF(ISNUMBER('2-8-2'!L81), '2-8-2'!L81, IF(ISNUMBER('2-8-2'!J81), '2-8-2'!J81, IF(ISNUMBER('2-8-2'!M81), '2-8-2'!M81, "XXX"))))</f>
        <v>0.39285714285714285</v>
      </c>
      <c r="X81" s="176">
        <f>IF(ISNUMBER('3-1'!L80), '3-1'!L80, "XXX")</f>
        <v>0.50900000000000001</v>
      </c>
      <c r="Y81" s="223">
        <f>'3-2'!T80</f>
        <v>-0.46143859599999998</v>
      </c>
    </row>
    <row r="82" spans="1:25" ht="15" x14ac:dyDescent="0.25">
      <c r="A82" s="19" t="s">
        <v>90</v>
      </c>
      <c r="B82" s="166" t="s">
        <v>90</v>
      </c>
      <c r="C82" s="175">
        <f>IF(ISNUMBER('1-1'!K82),'1-1'!K82, "XXX")</f>
        <v>8</v>
      </c>
      <c r="D82" s="175" t="str">
        <f>IF(UCDP!AB82, UCDP!AB82, "0.0")</f>
        <v>0.0</v>
      </c>
      <c r="E82" s="176">
        <f>IF(ISNUMBER('1-3'!L82), '1-3'!L82, IF(ISNUMBER('1-3'!M82), '1-3'!M82, IF(ISNUMBER('1-3'!P82), '1-3'!P82, IF(ISNUMBER('1-3'!Q82), '1-3'!Q82, "XXX"))))</f>
        <v>104.83333333333334</v>
      </c>
      <c r="F82" s="176">
        <f>IF(ISNUMBER('1-4'!AR82),'1-4'!AR82, IF(ISNUMBER('1-4'!AS82),'1-4'!AS82, IF(ISNUMBER('1-4'!AT82),'1-4'!AT82, IF(ISNUMBER('1-4'!AU82),'1-4'!AU82, IF(ISNUMBER('1-4'!AV82),'1-4'!AV82, "XXX")))))</f>
        <v>3</v>
      </c>
      <c r="G82" s="176">
        <f>IF(ISNUMBER('1-5'!K81),'1-5'!K81, "XXX")</f>
        <v>4.7</v>
      </c>
      <c r="H82" s="176">
        <f>IF(ISNUMBER('2-1-1'!K82), '2-1-1'!K82, IF(ISNUMBER('2-1-1'!L82), '2-1-1'!L82, IF(ISNUMBER('2-1-1'!M82), '2-1-1'!M82, "XXX")))</f>
        <v>0.37428571428571428</v>
      </c>
      <c r="I82" s="176">
        <f>IF(ISNUMBER('2-1-2'!F81),'2-1-2'!F81, "XXX")</f>
        <v>0.17867</v>
      </c>
      <c r="J82" s="176">
        <f>IF(ISNUMBER('2-2-1'!AF82),'2-2-1'!AF82,IF(ISNUMBER('2-2-1'!AG82),'2-2-1'!AG82,IF(ISNUMBER('2-2-1'!AE82),'2-2-1'!AE82,IF(ISNUMBER('2-2-1'!AH82),'2-2-1'!AH82,IF(ISNUMBER('2-2-1'!AD82),'2-2-1'!AD82,IF(ISNUMBER('2-2-1'!AI82),'2-2-1'!AI82,IF(ISNUMBER('2-2-1'!AC82),'2-2-1'!AC82,IF(ISNUMBER('2-2-1'!AJ82),'2-2-1'!AJ82,IF(ISNUMBER('2-2-1'!AB82),'2-2-1'!AB82,IF(ISNUMBER('2-2-1'!AA82),'2-2-1'!AA82,IF(ISNUMBER('2-2-1'!Z82),'2-2-1'!Z82,"XXX")))))))))))</f>
        <v>6.0088200000000001</v>
      </c>
      <c r="K82" s="176">
        <f>IF(ISNUMBER('2-2-2'!K82),'2-2-2'!K82,IF(ISNUMBER('2-2-2'!L82),'2-2-2'!L82,IF(ISNUMBER('2-2-2'!J82),'2-2-2'!J82,IF(ISNUMBER('2-2-2'!M82),'2-2-2'!M82,"XXX"))))</f>
        <v>0.4757142857142857</v>
      </c>
      <c r="L82" s="176">
        <f>IF(ISNUMBER('2-3-1'!S82), '2-3-1'!S82, IF(ISNUMBER('2-3-1'!T82), '2-3-1'!T82, IF(ISNUMBER('2-3-1'!R82), '2-3-1'!R82, IF(ISNUMBER('2-3-1'!U82), '2-3-1'!U82, IF(ISNUMBER('2-3-1'!Q82), '2-3-1'!Q82, IF(ISNUMBER('2-3-1'!V82), '2-3-1'!V82, IF(ISNUMBER('2-3-1'!P82), '2-3-1'!P82, "XXX")))))))</f>
        <v>5.07716894</v>
      </c>
      <c r="M82" s="176">
        <f>IF(ISNUMBER('2-3-2'!S82), '2-3-2'!S82, IF(ISNUMBER('2-3-2'!T82), '2-3-2'!T82, IF(ISNUMBER('2-3-2'!R82), '2-3-2'!R82, IF(ISNUMBER('2-3-2'!U82), '2-3-2'!U82, IF(ISNUMBER('2-3-2'!Q82), '2-3-2'!Q82, IF(ISNUMBER('2-3-2'!V82), '2-3-2'!V82, IF(ISNUMBER('2-3-2'!P82), '2-3-2'!P82, "XXX")))))))</f>
        <v>17.150909420000001</v>
      </c>
      <c r="N82" s="176">
        <f>IF(ISNUMBER('2-4-1'!Y82),'2-4-1'!Y82,IF(ISNUMBER('2-4-1'!X82),'2-4-1'!X82,IF(ISNUMBER('2-4-1'!Z82),'2-4-1'!Z82,IF(ISNUMBER('2-4-1'!W82),'2-4-1'!W82,IF(ISNUMBER('2-4-1'!V82),'2-4-1'!V82,'2019'!N82)))))</f>
        <v>5.5</v>
      </c>
      <c r="O82" s="176">
        <f>IF(ISNUMBER('2-4-2'!G82), '2-4-2'!G82, IF(ISNUMBER('2-4-2'!H82), '2-4-2'!H82, IF(ISNUMBER('2-4-2'!F82), '2-4-2'!F82, IF(ISNUMBER('2-4-2'!I82), '2-4-2'!I82, IF(ISNUMBER('2-4-2'!E82), '2-4-2'!E82, IF(ISNUMBER('2-4-2'!J82), '2-4-2'!J82, IF(ISNUMBER('2-4-2'!D82), '2-4-2'!D82, IF(ISNUMBER('2-4-2'!K82), '2-4-2'!K82, IF(ISNUMBER('2-4-2'!C82), '2-4-2'!C82, IF(ISNUMBER('2-4-2'!L82), '2-4-2'!L82, IF(ISNUMBER('2-4-2'!M82), '2-4-2'!M82,"XXX")))))))))))</f>
        <v>94</v>
      </c>
      <c r="P82" s="176">
        <f>IF(ISNUMBER('2-5-1'!H314), '2-5-1'!H314, "XXX")</f>
        <v>1</v>
      </c>
      <c r="Q82" s="176">
        <f>IF(ISNUMBER('2-5-2'!D82), '2-5-2'!D82, IF(ISNUMBER('2-5-2'!E82), '2-5-2'!E82, IF(ISNUMBER('2-5-2'!F82), '2-5-2'!F82, IF(ISNUMBER('2-5-2'!G82), '2-5-2'!G82, IF(ISNUMBER('2-5-2'!H82), '2-5-2'!H82, IF(ISNUMBER('2-5-2'!I82), '2-5-2'!I82, IF(ISNUMBER('2-5-2'!J82), '2-5-2'!J82, "XXX")))))))</f>
        <v>7.8</v>
      </c>
      <c r="R82" s="176">
        <f>IF(ISNUMBER('2-6-1'!G82), '2-6-1'!G82, IF(ISNUMBER('2-6-1'!H82), '2-6-1'!H82, IF(ISNUMBER('2-6-1'!F82), '2-6-1'!F82, IF(ISNUMBER('2-6-1'!I82), '2-6-1'!I82, IF(ISNUMBER('2-6-1'!E82), '2-6-1'!E82, IF(ISNUMBER('2-6-1'!J82), '2-6-1'!J82, IF(ISNUMBER('2-6-1'!D82), '2-6-1'!D82, IF(ISNUMBER('2-6-1'!K82), '2-6-1'!K82, IF(ISNUMBER('2-6-1'!L82), '2-6-1'!L82, "XXX")))))))))</f>
        <v>43.27111</v>
      </c>
      <c r="S82" s="176">
        <f>IF(ISNUMBER('2-6-2'!H82), '2-6-2'!H82, IF(ISNUMBER('2-6-2'!I82), '2-6-2'!I82, IF(ISNUMBER('2-6-2'!G82), '2-6-2'!G82, IF(ISNUMBER('2-6-2'!J82), '2-6-2'!J82, IF(ISNUMBER('2-6-2'!F82), '2-6-2'!F82, IF(ISNUMBER('2-6-2'!K82), '2-6-2'!K82, IF(ISNUMBER('2-6-2'!E82), '2-6-2'!E82, IF(ISNUMBER('2-6-2'!L82), '2-6-2'!L82, IF(ISNUMBER('2-6-2'!D82), '2-6-2'!D82, IF(ISNUMBER('2-6-2'!M82), '2-6-2'!M82, "XXX"))))))))))</f>
        <v>17.52</v>
      </c>
      <c r="T82" s="176">
        <f>IF(ISNUMBER('2-7-1'!K82), '2-7-1'!K82, IF(ISNUMBER('2-7-1'!L82), '2-7-1'!L82, IF(ISNUMBER('2-7-1'!J82), '2-7-1'!J82, IF(ISNUMBER('2-7-1'!M82), '2-7-1'!M82, "XXX"))))</f>
        <v>0.59142857142857141</v>
      </c>
      <c r="U82" s="176">
        <f>IF(ISNUMBER('2-7-2'!K82), '2-7-2'!K82, IF(ISNUMBER('2-7-2'!L82), '2-7-2'!L82, IF(ISNUMBER('2-7-2'!J82), '2-7-2'!J82, IF(ISNUMBER('2-7-2'!M82), '2-7-2'!M82, "XXX"))))</f>
        <v>0.51285714285714279</v>
      </c>
      <c r="V82" s="176">
        <f>IF(ISNUMBER('2-8-1'!K82), '2-8-1'!K82, IF(ISNUMBER('2-8-1'!L82), '2-8-1'!L82, IF(ISNUMBER('2-8-1'!J82), '2-8-1'!J82, IF(ISNUMBER('2-8-1'!M82), '2-8-1'!M82, "XXX"))))</f>
        <v>0.63</v>
      </c>
      <c r="W82" s="176">
        <f>IF(ISNUMBER('2-8-2'!K82), '2-8-2'!K82, IF(ISNUMBER('2-8-2'!L82), '2-8-2'!L82, IF(ISNUMBER('2-8-2'!J82), '2-8-2'!J82, IF(ISNUMBER('2-8-2'!M82), '2-8-2'!M82, "XXX"))))</f>
        <v>0.53428571428571436</v>
      </c>
      <c r="X82" s="176">
        <f>IF(ISNUMBER('3-1'!L81), '3-1'!L81, "XXX")</f>
        <v>0.59099999999999997</v>
      </c>
      <c r="Y82" s="223">
        <f>'3-2'!T81</f>
        <v>3.5870003999999997E-2</v>
      </c>
    </row>
    <row r="83" spans="1:25" ht="15" x14ac:dyDescent="0.25">
      <c r="A83" s="19" t="s">
        <v>91</v>
      </c>
      <c r="B83" s="166" t="s">
        <v>91</v>
      </c>
      <c r="C83" s="175">
        <f>IF(ISNUMBER('1-1'!K83),'1-1'!K83, "XXX")</f>
        <v>9.5</v>
      </c>
      <c r="D83" s="175" t="str">
        <f>IF(UCDP!AB83, UCDP!AB83, "0.0")</f>
        <v>0.0</v>
      </c>
      <c r="E83" s="176">
        <f>IF(ISNUMBER('1-3'!L83), '1-3'!L83, IF(ISNUMBER('1-3'!M83), '1-3'!M83, IF(ISNUMBER('1-3'!P83), '1-3'!P83, IF(ISNUMBER('1-3'!Q83), '1-3'!Q83, "XXX"))))</f>
        <v>67.333333333333343</v>
      </c>
      <c r="F83" s="176">
        <f>IF(ISNUMBER('1-4'!AR83),'1-4'!AR83, IF(ISNUMBER('1-4'!AS83),'1-4'!AS83, IF(ISNUMBER('1-4'!AT83),'1-4'!AT83, IF(ISNUMBER('1-4'!AU83),'1-4'!AU83, IF(ISNUMBER('1-4'!AV83),'1-4'!AV83, "XXX")))))</f>
        <v>1</v>
      </c>
      <c r="G83" s="176">
        <f>IF(ISNUMBER('1-5'!K82),'1-5'!K82, "XXX")</f>
        <v>6.7</v>
      </c>
      <c r="H83" s="176">
        <f>IF(ISNUMBER('2-1-1'!K83), '2-1-1'!K83, IF(ISNUMBER('2-1-1'!L83), '2-1-1'!L83, IF(ISNUMBER('2-1-1'!M83), '2-1-1'!M83, "XXX")))</f>
        <v>0.37285714285714283</v>
      </c>
      <c r="I83" s="176">
        <f>IF(ISNUMBER('2-1-2'!F82),'2-1-2'!F82, "XXX")</f>
        <v>0.10408000000000001</v>
      </c>
      <c r="J83" s="176">
        <f>IF(ISNUMBER('2-2-1'!AF83),'2-2-1'!AF83,IF(ISNUMBER('2-2-1'!AG83),'2-2-1'!AG83,IF(ISNUMBER('2-2-1'!AE83),'2-2-1'!AE83,IF(ISNUMBER('2-2-1'!AH83),'2-2-1'!AH83,IF(ISNUMBER('2-2-1'!AD83),'2-2-1'!AD83,IF(ISNUMBER('2-2-1'!AI83),'2-2-1'!AI83,IF(ISNUMBER('2-2-1'!AC83),'2-2-1'!AC83,IF(ISNUMBER('2-2-1'!AJ83),'2-2-1'!AJ83,IF(ISNUMBER('2-2-1'!AB83),'2-2-1'!AB83,IF(ISNUMBER('2-2-1'!AA83),'2-2-1'!AA83,IF(ISNUMBER('2-2-1'!Z83),'2-2-1'!Z83,"XXX")))))))))))</f>
        <v>1.5415800000000002</v>
      </c>
      <c r="K83" s="176">
        <f>IF(ISNUMBER('2-2-2'!K83),'2-2-2'!K83,IF(ISNUMBER('2-2-2'!L83),'2-2-2'!L83,IF(ISNUMBER('2-2-2'!J83),'2-2-2'!J83,IF(ISNUMBER('2-2-2'!M83),'2-2-2'!M83,"XXX"))))</f>
        <v>0.44571428571428573</v>
      </c>
      <c r="L83" s="176">
        <f>IF(ISNUMBER('2-3-1'!S83), '2-3-1'!S83, IF(ISNUMBER('2-3-1'!T83), '2-3-1'!T83, IF(ISNUMBER('2-3-1'!R83), '2-3-1'!R83, IF(ISNUMBER('2-3-1'!U83), '2-3-1'!U83, IF(ISNUMBER('2-3-1'!Q83), '2-3-1'!Q83, IF(ISNUMBER('2-3-1'!V83), '2-3-1'!V83, IF(ISNUMBER('2-3-1'!P83), '2-3-1'!P83, "XXX")))))))</f>
        <v>1.3923042999999999</v>
      </c>
      <c r="M83" s="176">
        <f>IF(ISNUMBER('2-3-2'!S83), '2-3-2'!S83, IF(ISNUMBER('2-3-2'!T83), '2-3-2'!T83, IF(ISNUMBER('2-3-2'!R83), '2-3-2'!R83, IF(ISNUMBER('2-3-2'!U83), '2-3-2'!U83, IF(ISNUMBER('2-3-2'!Q83), '2-3-2'!Q83, IF(ISNUMBER('2-3-2'!V83), '2-3-2'!V83, IF(ISNUMBER('2-3-2'!P83), '2-3-2'!P83, "XXX")))))))</f>
        <v>46.876609799999997</v>
      </c>
      <c r="N83" s="176">
        <f>IF(ISNUMBER('2-4-1'!Y83),'2-4-1'!Y83,IF(ISNUMBER('2-4-1'!X83),'2-4-1'!X83,IF(ISNUMBER('2-4-1'!Z83),'2-4-1'!Z83,IF(ISNUMBER('2-4-1'!W83),'2-4-1'!W83,IF(ISNUMBER('2-4-1'!V83),'2-4-1'!V83,'2019'!N83)))))</f>
        <v>3.3492430400000002</v>
      </c>
      <c r="O83" s="176">
        <f>IF(ISNUMBER('2-4-2'!G83), '2-4-2'!G83, IF(ISNUMBER('2-4-2'!H83), '2-4-2'!H83, IF(ISNUMBER('2-4-2'!F83), '2-4-2'!F83, IF(ISNUMBER('2-4-2'!I83), '2-4-2'!I83, IF(ISNUMBER('2-4-2'!E83), '2-4-2'!E83, IF(ISNUMBER('2-4-2'!J83), '2-4-2'!J83, IF(ISNUMBER('2-4-2'!D83), '2-4-2'!D83, IF(ISNUMBER('2-4-2'!K83), '2-4-2'!K83, IF(ISNUMBER('2-4-2'!C83), '2-4-2'!C83, IF(ISNUMBER('2-4-2'!L83), '2-4-2'!L83, IF(ISNUMBER('2-4-2'!M83), '2-4-2'!M83,"XXX")))))))))))</f>
        <v>3.4</v>
      </c>
      <c r="P83" s="176">
        <f>IF(ISNUMBER('2-5-1'!H315), '2-5-1'!H315, "XXX")</f>
        <v>0.33653879999999997</v>
      </c>
      <c r="Q83" s="176">
        <f>IF(ISNUMBER('2-5-2'!D83), '2-5-2'!D83, IF(ISNUMBER('2-5-2'!E83), '2-5-2'!E83, IF(ISNUMBER('2-5-2'!F83), '2-5-2'!F83, IF(ISNUMBER('2-5-2'!G83), '2-5-2'!G83, IF(ISNUMBER('2-5-2'!H83), '2-5-2'!H83, IF(ISNUMBER('2-5-2'!I83), '2-5-2'!I83, IF(ISNUMBER('2-5-2'!J83), '2-5-2'!J83, "XXX")))))))</f>
        <v>2.7</v>
      </c>
      <c r="R83" s="176">
        <f>IF(ISNUMBER('2-6-1'!G83), '2-6-1'!G83, IF(ISNUMBER('2-6-1'!H83), '2-6-1'!H83, IF(ISNUMBER('2-6-1'!F83), '2-6-1'!F83, IF(ISNUMBER('2-6-1'!I83), '2-6-1'!I83, IF(ISNUMBER('2-6-1'!E83), '2-6-1'!E83, IF(ISNUMBER('2-6-1'!J83), '2-6-1'!J83, IF(ISNUMBER('2-6-1'!D83), '2-6-1'!D83, IF(ISNUMBER('2-6-1'!K83), '2-6-1'!K83, IF(ISNUMBER('2-6-1'!L83), '2-6-1'!L83, "XXX")))))))))</f>
        <v>21.184249999999999</v>
      </c>
      <c r="S83" s="176">
        <f>IF(ISNUMBER('2-6-2'!H83), '2-6-2'!H83, IF(ISNUMBER('2-6-2'!I83), '2-6-2'!I83, IF(ISNUMBER('2-6-2'!G83), '2-6-2'!G83, IF(ISNUMBER('2-6-2'!J83), '2-6-2'!J83, IF(ISNUMBER('2-6-2'!F83), '2-6-2'!F83, IF(ISNUMBER('2-6-2'!K83), '2-6-2'!K83, IF(ISNUMBER('2-6-2'!E83), '2-6-2'!E83, IF(ISNUMBER('2-6-2'!L83), '2-6-2'!L83, IF(ISNUMBER('2-6-2'!D83), '2-6-2'!D83, IF(ISNUMBER('2-6-2'!M83), '2-6-2'!M83, "XXX"))))))))))</f>
        <v>44.4</v>
      </c>
      <c r="T83" s="176">
        <f>IF(ISNUMBER('2-7-1'!K83), '2-7-1'!K83, IF(ISNUMBER('2-7-1'!L83), '2-7-1'!L83, IF(ISNUMBER('2-7-1'!J83), '2-7-1'!J83, IF(ISNUMBER('2-7-1'!M83), '2-7-1'!M83, "XXX"))))</f>
        <v>0.57428571428571418</v>
      </c>
      <c r="U83" s="176">
        <f>IF(ISNUMBER('2-7-2'!K83), '2-7-2'!K83, IF(ISNUMBER('2-7-2'!L83), '2-7-2'!L83, IF(ISNUMBER('2-7-2'!J83), '2-7-2'!J83, IF(ISNUMBER('2-7-2'!M83), '2-7-2'!M83, "XXX"))))</f>
        <v>0.54142857142857148</v>
      </c>
      <c r="V83" s="176">
        <f>IF(ISNUMBER('2-8-1'!K83), '2-8-1'!K83, IF(ISNUMBER('2-8-1'!L83), '2-8-1'!L83, IF(ISNUMBER('2-8-1'!J83), '2-8-1'!J83, IF(ISNUMBER('2-8-1'!M83), '2-8-1'!M83, "XXX"))))</f>
        <v>0.63285714285714278</v>
      </c>
      <c r="W83" s="176">
        <f>IF(ISNUMBER('2-8-2'!K83), '2-8-2'!K83, IF(ISNUMBER('2-8-2'!L83), '2-8-2'!L83, IF(ISNUMBER('2-8-2'!J83), '2-8-2'!J83, IF(ISNUMBER('2-8-2'!M83), '2-8-2'!M83, "XXX"))))</f>
        <v>0.5357142857142857</v>
      </c>
      <c r="X83" s="176">
        <f>IF(ISNUMBER('3-1'!L82), '3-1'!L82, "XXX")</f>
        <v>0.60599999999999998</v>
      </c>
      <c r="Y83" s="223">
        <f>'3-2'!T82</f>
        <v>-5.5957604000000001E-2</v>
      </c>
    </row>
    <row r="84" spans="1:25" ht="15" x14ac:dyDescent="0.25">
      <c r="A84" s="19" t="s">
        <v>92</v>
      </c>
      <c r="B84" s="166" t="s">
        <v>92</v>
      </c>
      <c r="C84" s="175">
        <f>IF(ISNUMBER('1-1'!K84),'1-1'!K84, "XXX")</f>
        <v>3.5</v>
      </c>
      <c r="D84" s="175" t="str">
        <f>IF(UCDP!AB84, UCDP!AB84, "0.0")</f>
        <v>0.0</v>
      </c>
      <c r="E84" s="176">
        <f>IF(ISNUMBER('1-3'!L84), '1-3'!L84, IF(ISNUMBER('1-3'!M84), '1-3'!M84, IF(ISNUMBER('1-3'!P84), '1-3'!P84, IF(ISNUMBER('1-3'!Q84), '1-3'!Q84, "XXX"))))</f>
        <v>87.166666666666686</v>
      </c>
      <c r="F84" s="176">
        <f>IF(ISNUMBER('1-4'!AR84),'1-4'!AR84, IF(ISNUMBER('1-4'!AS84),'1-4'!AS84, IF(ISNUMBER('1-4'!AT84),'1-4'!AT84, IF(ISNUMBER('1-4'!AU84),'1-4'!AU84, IF(ISNUMBER('1-4'!AV84),'1-4'!AV84, "XXX")))))</f>
        <v>1</v>
      </c>
      <c r="G84" s="176">
        <f>IF(ISNUMBER('1-5'!K83),'1-5'!K83, "XXX")</f>
        <v>2.7</v>
      </c>
      <c r="H84" s="176">
        <f>IF(ISNUMBER('2-1-1'!K84), '2-1-1'!K84, IF(ISNUMBER('2-1-1'!L84), '2-1-1'!L84, IF(ISNUMBER('2-1-1'!M84), '2-1-1'!M84, "XXX")))</f>
        <v>0.66428571428571426</v>
      </c>
      <c r="I84" s="176">
        <f>IF(ISNUMBER('2-1-2'!F83),'2-1-2'!F83, "XXX")</f>
        <v>0.62619000000000002</v>
      </c>
      <c r="J84" s="176">
        <f>IF(ISNUMBER('2-2-1'!AF84),'2-2-1'!AF84,IF(ISNUMBER('2-2-1'!AG84),'2-2-1'!AG84,IF(ISNUMBER('2-2-1'!AE84),'2-2-1'!AE84,IF(ISNUMBER('2-2-1'!AH84),'2-2-1'!AH84,IF(ISNUMBER('2-2-1'!AD84),'2-2-1'!AD84,IF(ISNUMBER('2-2-1'!AI84),'2-2-1'!AI84,IF(ISNUMBER('2-2-1'!AC84),'2-2-1'!AC84,IF(ISNUMBER('2-2-1'!AJ84),'2-2-1'!AJ84,IF(ISNUMBER('2-2-1'!AB84),'2-2-1'!AB84,IF(ISNUMBER('2-2-1'!AA84),'2-2-1'!AA84,IF(ISNUMBER('2-2-1'!Z84),'2-2-1'!Z84,"XXX")))))))))))</f>
        <v>2.2511000000000001</v>
      </c>
      <c r="K84" s="176">
        <f>IF(ISNUMBER('2-2-2'!K84),'2-2-2'!K84,IF(ISNUMBER('2-2-2'!L84),'2-2-2'!L84,IF(ISNUMBER('2-2-2'!J84),'2-2-2'!J84,IF(ISNUMBER('2-2-2'!M84),'2-2-2'!M84,"XXX"))))</f>
        <v>0.69000000000000006</v>
      </c>
      <c r="L84" s="176">
        <f>IF(ISNUMBER('2-3-1'!S84), '2-3-1'!S84, IF(ISNUMBER('2-3-1'!T84), '2-3-1'!T84, IF(ISNUMBER('2-3-1'!R84), '2-3-1'!R84, IF(ISNUMBER('2-3-1'!U84), '2-3-1'!U84, IF(ISNUMBER('2-3-1'!Q84), '2-3-1'!Q84, IF(ISNUMBER('2-3-1'!V84), '2-3-1'!V84, IF(ISNUMBER('2-3-1'!P84), '2-3-1'!P84, "XXX")))))))</f>
        <v>4.3646335599999997</v>
      </c>
      <c r="M84" s="176">
        <f>IF(ISNUMBER('2-3-2'!S84), '2-3-2'!S84, IF(ISNUMBER('2-3-2'!T84), '2-3-2'!T84, IF(ISNUMBER('2-3-2'!R84), '2-3-2'!R84, IF(ISNUMBER('2-3-2'!U84), '2-3-2'!U84, IF(ISNUMBER('2-3-2'!Q84), '2-3-2'!Q84, IF(ISNUMBER('2-3-2'!V84), '2-3-2'!V84, IF(ISNUMBER('2-3-2'!P84), '2-3-2'!P84, "XXX")))))))</f>
        <v>32.317047119999998</v>
      </c>
      <c r="N84" s="176">
        <f>IF(ISNUMBER('2-4-1'!Y84),'2-4-1'!Y84,IF(ISNUMBER('2-4-1'!X84),'2-4-1'!X84,IF(ISNUMBER('2-4-1'!Z84),'2-4-1'!Z84,IF(ISNUMBER('2-4-1'!W84),'2-4-1'!W84,IF(ISNUMBER('2-4-1'!V84),'2-4-1'!V84,'2019'!N84)))))</f>
        <v>14.7</v>
      </c>
      <c r="O84" s="176">
        <f>IF(ISNUMBER('2-4-2'!G84), '2-4-2'!G84, IF(ISNUMBER('2-4-2'!H84), '2-4-2'!H84, IF(ISNUMBER('2-4-2'!F84), '2-4-2'!F84, IF(ISNUMBER('2-4-2'!I84), '2-4-2'!I84, IF(ISNUMBER('2-4-2'!E84), '2-4-2'!E84, IF(ISNUMBER('2-4-2'!J84), '2-4-2'!J84, IF(ISNUMBER('2-4-2'!D84), '2-4-2'!D84, IF(ISNUMBER('2-4-2'!K84), '2-4-2'!K84, IF(ISNUMBER('2-4-2'!C84), '2-4-2'!C84, IF(ISNUMBER('2-4-2'!L84), '2-4-2'!L84, IF(ISNUMBER('2-4-2'!M84), '2-4-2'!M84,"XXX")))))))))))</f>
        <v>97.1</v>
      </c>
      <c r="P84" s="176">
        <f>IF(ISNUMBER('2-5-1'!H316), '2-5-1'!H316, "XXX")</f>
        <v>8.6066693067550659E-2</v>
      </c>
      <c r="Q84" s="176">
        <f>IF(ISNUMBER('2-5-2'!D84), '2-5-2'!D84, IF(ISNUMBER('2-5-2'!E84), '2-5-2'!E84, IF(ISNUMBER('2-5-2'!F84), '2-5-2'!F84, IF(ISNUMBER('2-5-2'!G84), '2-5-2'!G84, IF(ISNUMBER('2-5-2'!H84), '2-5-2'!H84, IF(ISNUMBER('2-5-2'!I84), '2-5-2'!I84, IF(ISNUMBER('2-5-2'!J84), '2-5-2'!J84, "XXX")))))))</f>
        <v>51.3</v>
      </c>
      <c r="R84" s="176">
        <f>IF(ISNUMBER('2-6-1'!G84), '2-6-1'!G84, IF(ISNUMBER('2-6-1'!H84), '2-6-1'!H84, IF(ISNUMBER('2-6-1'!F84), '2-6-1'!F84, IF(ISNUMBER('2-6-1'!I84), '2-6-1'!I84, IF(ISNUMBER('2-6-1'!E84), '2-6-1'!E84, IF(ISNUMBER('2-6-1'!J84), '2-6-1'!J84, IF(ISNUMBER('2-6-1'!D84), '2-6-1'!D84, IF(ISNUMBER('2-6-1'!K84), '2-6-1'!K84, IF(ISNUMBER('2-6-1'!L84), '2-6-1'!L84, "XXX")))))))))</f>
        <v>87.665710000000004</v>
      </c>
      <c r="S84" s="176">
        <f>IF(ISNUMBER('2-6-2'!H84), '2-6-2'!H84, IF(ISNUMBER('2-6-2'!I84), '2-6-2'!I84, IF(ISNUMBER('2-6-2'!G84), '2-6-2'!G84, IF(ISNUMBER('2-6-2'!J84), '2-6-2'!J84, IF(ISNUMBER('2-6-2'!F84), '2-6-2'!F84, IF(ISNUMBER('2-6-2'!K84), '2-6-2'!K84, IF(ISNUMBER('2-6-2'!E84), '2-6-2'!E84, IF(ISNUMBER('2-6-2'!L84), '2-6-2'!L84, IF(ISNUMBER('2-6-2'!D84), '2-6-2'!D84, IF(ISNUMBER('2-6-2'!M84), '2-6-2'!M84, "XXX"))))))))))</f>
        <v>0</v>
      </c>
      <c r="T84" s="176">
        <f>IF(ISNUMBER('2-7-1'!K84), '2-7-1'!K84, IF(ISNUMBER('2-7-1'!L84), '2-7-1'!L84, IF(ISNUMBER('2-7-1'!J84), '2-7-1'!J84, IF(ISNUMBER('2-7-1'!M84), '2-7-1'!M84, "XXX"))))</f>
        <v>0.62285714285714289</v>
      </c>
      <c r="U84" s="176">
        <f>IF(ISNUMBER('2-7-2'!K84), '2-7-2'!K84, IF(ISNUMBER('2-7-2'!L84), '2-7-2'!L84, IF(ISNUMBER('2-7-2'!J84), '2-7-2'!J84, IF(ISNUMBER('2-7-2'!M84), '2-7-2'!M84, "XXX"))))</f>
        <v>0.53428571428571436</v>
      </c>
      <c r="V84" s="176">
        <f>IF(ISNUMBER('2-8-1'!K84), '2-8-1'!K84, IF(ISNUMBER('2-8-1'!L84), '2-8-1'!L84, IF(ISNUMBER('2-8-1'!J84), '2-8-1'!J84, IF(ISNUMBER('2-8-1'!M84), '2-8-1'!M84, "XXX"))))</f>
        <v>0.67285714285714282</v>
      </c>
      <c r="W84" s="176">
        <f>IF(ISNUMBER('2-8-2'!K84), '2-8-2'!K84, IF(ISNUMBER('2-8-2'!L84), '2-8-2'!L84, IF(ISNUMBER('2-8-2'!J84), '2-8-2'!J84, IF(ISNUMBER('2-8-2'!M84), '2-8-2'!M84, "XXX"))))</f>
        <v>0.48571428571428571</v>
      </c>
      <c r="X84" s="176">
        <f>IF(ISNUMBER('3-1'!L83), '3-1'!L83, "XXX")</f>
        <v>0.83399999999999996</v>
      </c>
      <c r="Y84" s="223">
        <f>'3-2'!T83</f>
        <v>1.030400395</v>
      </c>
    </row>
    <row r="85" spans="1:25" ht="15" x14ac:dyDescent="0.25">
      <c r="A85" s="19" t="s">
        <v>93</v>
      </c>
      <c r="B85" s="166" t="s">
        <v>93</v>
      </c>
      <c r="C85" s="175">
        <f>IF(ISNUMBER('1-1'!K85),'1-1'!K85, "XXX")</f>
        <v>1.3</v>
      </c>
      <c r="D85" s="175" t="str">
        <f>IF(UCDP!AB85, UCDP!AB85, "0.0")</f>
        <v>0.0</v>
      </c>
      <c r="E85" s="176">
        <f>IF(ISNUMBER('1-3'!L85), '1-3'!L85, IF(ISNUMBER('1-3'!M85), '1-3'!M85, IF(ISNUMBER('1-3'!P85), '1-3'!P85, IF(ISNUMBER('1-3'!Q85), '1-3'!Q85, "XXX"))))</f>
        <v>99.166666666666671</v>
      </c>
      <c r="F85" s="176" t="str">
        <f>IF(ISNUMBER('1-4'!AR85),'1-4'!AR85, IF(ISNUMBER('1-4'!AS85),'1-4'!AS85, IF(ISNUMBER('1-4'!AT85),'1-4'!AT85, IF(ISNUMBER('1-4'!AU85),'1-4'!AU85, IF(ISNUMBER('1-4'!AV85),'1-4'!AV85, "XXX")))))</f>
        <v>XXX</v>
      </c>
      <c r="G85" s="176">
        <f>IF(ISNUMBER('1-5'!K84),'1-5'!K84, "XXX")</f>
        <v>1</v>
      </c>
      <c r="H85" s="176">
        <f>IF(ISNUMBER('2-1-1'!K85), '2-1-1'!K85, IF(ISNUMBER('2-1-1'!L85), '2-1-1'!L85, IF(ISNUMBER('2-1-1'!M85), '2-1-1'!M85, "XXX")))</f>
        <v>0.8085714285714285</v>
      </c>
      <c r="I85" s="176">
        <f>IF(ISNUMBER('2-1-2'!F84),'2-1-2'!F84, "XXX")</f>
        <v>0.81898000000000004</v>
      </c>
      <c r="J85" s="176">
        <f>IF(ISNUMBER('2-2-1'!AF85),'2-2-1'!AF85,IF(ISNUMBER('2-2-1'!AG85),'2-2-1'!AG85,IF(ISNUMBER('2-2-1'!AE85),'2-2-1'!AE85,IF(ISNUMBER('2-2-1'!AH85),'2-2-1'!AH85,IF(ISNUMBER('2-2-1'!AD85),'2-2-1'!AD85,IF(ISNUMBER('2-2-1'!AI85),'2-2-1'!AI85,IF(ISNUMBER('2-2-1'!AC85),'2-2-1'!AC85,IF(ISNUMBER('2-2-1'!AJ85),'2-2-1'!AJ85,IF(ISNUMBER('2-2-1'!AB85),'2-2-1'!AB85,IF(ISNUMBER('2-2-1'!AA85),'2-2-1'!AA85,IF(ISNUMBER('2-2-1'!Z85),'2-2-1'!Z85,"XXX")))))))))))</f>
        <v>2.8331900000000001</v>
      </c>
      <c r="K85" s="176">
        <f>IF(ISNUMBER('2-2-2'!K85),'2-2-2'!K85,IF(ISNUMBER('2-2-2'!L85),'2-2-2'!L85,IF(ISNUMBER('2-2-2'!J85),'2-2-2'!J85,IF(ISNUMBER('2-2-2'!M85),'2-2-2'!M85,"XXX"))))</f>
        <v>0.67571428571428582</v>
      </c>
      <c r="L85" s="176">
        <f>IF(ISNUMBER('2-3-1'!S85), '2-3-1'!S85, IF(ISNUMBER('2-3-1'!T85), '2-3-1'!T85, IF(ISNUMBER('2-3-1'!R85), '2-3-1'!R85, IF(ISNUMBER('2-3-1'!U85), '2-3-1'!U85, IF(ISNUMBER('2-3-1'!Q85), '2-3-1'!Q85, IF(ISNUMBER('2-3-1'!V85), '2-3-1'!V85, IF(ISNUMBER('2-3-1'!P85), '2-3-1'!P85, "XXX")))))))</f>
        <v>4.3864340799999999</v>
      </c>
      <c r="M85" s="176">
        <f>IF(ISNUMBER('2-3-2'!S85), '2-3-2'!S85, IF(ISNUMBER('2-3-2'!T85), '2-3-2'!T85, IF(ISNUMBER('2-3-2'!R85), '2-3-2'!R85, IF(ISNUMBER('2-3-2'!U85), '2-3-2'!U85, IF(ISNUMBER('2-3-2'!Q85), '2-3-2'!Q85, IF(ISNUMBER('2-3-2'!V85), '2-3-2'!V85, IF(ISNUMBER('2-3-2'!P85), '2-3-2'!P85, "XXX")))))))</f>
        <v>10.77447701</v>
      </c>
      <c r="N85" s="176">
        <f>IF(ISNUMBER('2-4-1'!Y85),'2-4-1'!Y85,IF(ISNUMBER('2-4-1'!X85),'2-4-1'!X85,IF(ISNUMBER('2-4-1'!Z85),'2-4-1'!Z85,IF(ISNUMBER('2-4-1'!W85),'2-4-1'!W85,IF(ISNUMBER('2-4-1'!V85),'2-4-1'!V85,'2019'!N85)))))</f>
        <v>22.184000000000001</v>
      </c>
      <c r="O85" s="176">
        <f>IF(ISNUMBER('2-4-2'!G85), '2-4-2'!G85, IF(ISNUMBER('2-4-2'!H85), '2-4-2'!H85, IF(ISNUMBER('2-4-2'!F85), '2-4-2'!F85, IF(ISNUMBER('2-4-2'!I85), '2-4-2'!I85, IF(ISNUMBER('2-4-2'!E85), '2-4-2'!E85, IF(ISNUMBER('2-4-2'!J85), '2-4-2'!J85, IF(ISNUMBER('2-4-2'!D85), '2-4-2'!D85, IF(ISNUMBER('2-4-2'!K85), '2-4-2'!K85, IF(ISNUMBER('2-4-2'!C85), '2-4-2'!C85, IF(ISNUMBER('2-4-2'!L85), '2-4-2'!L85, IF(ISNUMBER('2-4-2'!M85), '2-4-2'!M85,"XXX")))))))))))</f>
        <v>100</v>
      </c>
      <c r="P85" s="176">
        <f>IF(ISNUMBER('2-5-1'!H317), '2-5-1'!H317, "XXX")</f>
        <v>1</v>
      </c>
      <c r="Q85" s="176" t="str">
        <f>IF(ISNUMBER('2-5-2'!D85), '2-5-2'!D85, IF(ISNUMBER('2-5-2'!E85), '2-5-2'!E85, IF(ISNUMBER('2-5-2'!F85), '2-5-2'!F85, IF(ISNUMBER('2-5-2'!G85), '2-5-2'!G85, IF(ISNUMBER('2-5-2'!H85), '2-5-2'!H85, IF(ISNUMBER('2-5-2'!I85), '2-5-2'!I85, IF(ISNUMBER('2-5-2'!J85), '2-5-2'!J85, "XXX")))))))</f>
        <v>XXX</v>
      </c>
      <c r="R85" s="176">
        <f>IF(ISNUMBER('2-6-1'!G85), '2-6-1'!G85, IF(ISNUMBER('2-6-1'!H85), '2-6-1'!H85, IF(ISNUMBER('2-6-1'!F85), '2-6-1'!F85, IF(ISNUMBER('2-6-1'!I85), '2-6-1'!I85, IF(ISNUMBER('2-6-1'!E85), '2-6-1'!E85, IF(ISNUMBER('2-6-1'!J85), '2-6-1'!J85, IF(ISNUMBER('2-6-1'!D85), '2-6-1'!D85, IF(ISNUMBER('2-6-1'!K85), '2-6-1'!K85, IF(ISNUMBER('2-6-1'!L85), '2-6-1'!L85, "XXX")))))))))</f>
        <v>89.960430000000002</v>
      </c>
      <c r="S85" s="176">
        <f>IF(ISNUMBER('2-6-2'!H85), '2-6-2'!H85, IF(ISNUMBER('2-6-2'!I85), '2-6-2'!I85, IF(ISNUMBER('2-6-2'!G85), '2-6-2'!G85, IF(ISNUMBER('2-6-2'!J85), '2-6-2'!J85, IF(ISNUMBER('2-6-2'!F85), '2-6-2'!F85, IF(ISNUMBER('2-6-2'!K85), '2-6-2'!K85, IF(ISNUMBER('2-6-2'!E85), '2-6-2'!E85, IF(ISNUMBER('2-6-2'!L85), '2-6-2'!L85, IF(ISNUMBER('2-6-2'!D85), '2-6-2'!D85, IF(ISNUMBER('2-6-2'!M85), '2-6-2'!M85, "XXX"))))))))))</f>
        <v>0</v>
      </c>
      <c r="T85" s="176">
        <f>IF(ISNUMBER('2-7-1'!K85), '2-7-1'!K85, IF(ISNUMBER('2-7-1'!L85), '2-7-1'!L85, IF(ISNUMBER('2-7-1'!J85), '2-7-1'!J85, IF(ISNUMBER('2-7-1'!M85), '2-7-1'!M85, "XXX"))))</f>
        <v>0.90571428571428569</v>
      </c>
      <c r="U85" s="176">
        <f>IF(ISNUMBER('2-7-2'!K85), '2-7-2'!K85, IF(ISNUMBER('2-7-2'!L85), '2-7-2'!L85, IF(ISNUMBER('2-7-2'!J85), '2-7-2'!J85, IF(ISNUMBER('2-7-2'!M85), '2-7-2'!M85, "XXX"))))</f>
        <v>0.83500000000000008</v>
      </c>
      <c r="V85" s="176">
        <f>IF(ISNUMBER('2-8-1'!K85), '2-8-1'!K85, IF(ISNUMBER('2-8-1'!L85), '2-8-1'!L85, IF(ISNUMBER('2-8-1'!J85), '2-8-1'!J85, IF(ISNUMBER('2-8-1'!M85), '2-8-1'!M85, "XXX"))))</f>
        <v>0.78</v>
      </c>
      <c r="W85" s="176">
        <f>IF(ISNUMBER('2-8-2'!K85), '2-8-2'!K85, IF(ISNUMBER('2-8-2'!L85), '2-8-2'!L85, IF(ISNUMBER('2-8-2'!J85), '2-8-2'!J85, IF(ISNUMBER('2-8-2'!M85), '2-8-2'!M85, "XXX"))))</f>
        <v>0.74</v>
      </c>
      <c r="X85" s="176">
        <f>IF(ISNUMBER('3-1'!L84), '3-1'!L84, "XXX")</f>
        <v>0.88100000000000001</v>
      </c>
      <c r="Y85" s="223">
        <f>'3-2'!T84</f>
        <v>1.5216808319999999</v>
      </c>
    </row>
    <row r="86" spans="1:25" ht="15" x14ac:dyDescent="0.25">
      <c r="A86" s="19" t="s">
        <v>94</v>
      </c>
      <c r="B86" s="166" t="s">
        <v>94</v>
      </c>
      <c r="C86" s="175">
        <f>IF(ISNUMBER('1-1'!K86),'1-1'!K86, "XXX")</f>
        <v>7</v>
      </c>
      <c r="D86" s="175" t="str">
        <f>IF(UCDP!AB86, UCDP!AB86, "0.0")</f>
        <v>0.0</v>
      </c>
      <c r="E86" s="176">
        <f>IF(ISNUMBER('1-3'!L86), '1-3'!L86, IF(ISNUMBER('1-3'!M86), '1-3'!M86, IF(ISNUMBER('1-3'!P86), '1-3'!P86, IF(ISNUMBER('1-3'!Q86), '1-3'!Q86, "XXX"))))</f>
        <v>63</v>
      </c>
      <c r="F86" s="176">
        <f>IF(ISNUMBER('1-4'!AR86),'1-4'!AR86, IF(ISNUMBER('1-4'!AS86),'1-4'!AS86, IF(ISNUMBER('1-4'!AT86),'1-4'!AT86, IF(ISNUMBER('1-4'!AU86),'1-4'!AU86, IF(ISNUMBER('1-4'!AV86),'1-4'!AV86, "XXX")))))</f>
        <v>3</v>
      </c>
      <c r="G86" s="176">
        <f>IF(ISNUMBER('1-5'!K85),'1-5'!K85, "XXX")</f>
        <v>5.8</v>
      </c>
      <c r="H86" s="176">
        <f>IF(ISNUMBER('2-1-1'!K86), '2-1-1'!K86, IF(ISNUMBER('2-1-1'!L86), '2-1-1'!L86, IF(ISNUMBER('2-1-1'!M86), '2-1-1'!M86, "XXX")))</f>
        <v>0.28142857142857142</v>
      </c>
      <c r="I86" s="176">
        <f>IF(ISNUMBER('2-1-2'!F85),'2-1-2'!F85, "XXX")</f>
        <v>5.144E-2</v>
      </c>
      <c r="J86" s="176">
        <f>IF(ISNUMBER('2-2-1'!AF86),'2-2-1'!AF86,IF(ISNUMBER('2-2-1'!AG86),'2-2-1'!AG86,IF(ISNUMBER('2-2-1'!AE86),'2-2-1'!AE86,IF(ISNUMBER('2-2-1'!AH86),'2-2-1'!AH86,IF(ISNUMBER('2-2-1'!AD86),'2-2-1'!AD86,IF(ISNUMBER('2-2-1'!AI86),'2-2-1'!AI86,IF(ISNUMBER('2-2-1'!AC86),'2-2-1'!AC86,IF(ISNUMBER('2-2-1'!AJ86),'2-2-1'!AJ86,IF(ISNUMBER('2-2-1'!AB86),'2-2-1'!AB86,IF(ISNUMBER('2-2-1'!AA86),'2-2-1'!AA86,IF(ISNUMBER('2-2-1'!Z86),'2-2-1'!Z86,"XXX")))))))))))</f>
        <v>1.56115</v>
      </c>
      <c r="K86" s="176">
        <f>IF(ISNUMBER('2-2-2'!K86),'2-2-2'!K86,IF(ISNUMBER('2-2-2'!L86),'2-2-2'!L86,IF(ISNUMBER('2-2-2'!J86),'2-2-2'!J86,IF(ISNUMBER('2-2-2'!M86),'2-2-2'!M86,"XXX"))))</f>
        <v>0.43285714285714283</v>
      </c>
      <c r="L86" s="176">
        <f>IF(ISNUMBER('2-3-1'!S86), '2-3-1'!S86, IF(ISNUMBER('2-3-1'!T86), '2-3-1'!T86, IF(ISNUMBER('2-3-1'!R86), '2-3-1'!R86, IF(ISNUMBER('2-3-1'!U86), '2-3-1'!U86, IF(ISNUMBER('2-3-1'!Q86), '2-3-1'!Q86, IF(ISNUMBER('2-3-1'!V86), '2-3-1'!V86, IF(ISNUMBER('2-3-1'!P86), '2-3-1'!P86, "XXX")))))))</f>
        <v>2.3719458599999999</v>
      </c>
      <c r="M86" s="176">
        <f>IF(ISNUMBER('2-3-2'!S86), '2-3-2'!S86, IF(ISNUMBER('2-3-2'!T86), '2-3-2'!T86, IF(ISNUMBER('2-3-2'!R86), '2-3-2'!R86, IF(ISNUMBER('2-3-2'!U86), '2-3-2'!U86, IF(ISNUMBER('2-3-2'!Q86), '2-3-2'!Q86, IF(ISNUMBER('2-3-2'!V86), '2-3-2'!V86, IF(ISNUMBER('2-3-2'!P86), '2-3-2'!P86, "XXX")))))))</f>
        <v>23.388776780000001</v>
      </c>
      <c r="N86" s="176">
        <f>IF(ISNUMBER('2-4-1'!Y86),'2-4-1'!Y86,IF(ISNUMBER('2-4-1'!X86),'2-4-1'!X86,IF(ISNUMBER('2-4-1'!Z86),'2-4-1'!Z86,IF(ISNUMBER('2-4-1'!W86),'2-4-1'!W86,IF(ISNUMBER('2-4-1'!V86),'2-4-1'!V86,'2019'!N86)))))</f>
        <v>0.7434275614879492</v>
      </c>
      <c r="O86" s="176" t="str">
        <f>IF(ISNUMBER('2-4-2'!G86), '2-4-2'!G86, IF(ISNUMBER('2-4-2'!H86), '2-4-2'!H86, IF(ISNUMBER('2-4-2'!F86), '2-4-2'!F86, IF(ISNUMBER('2-4-2'!I86), '2-4-2'!I86, IF(ISNUMBER('2-4-2'!E86), '2-4-2'!E86, IF(ISNUMBER('2-4-2'!J86), '2-4-2'!J86, IF(ISNUMBER('2-4-2'!D86), '2-4-2'!D86, IF(ISNUMBER('2-4-2'!K86), '2-4-2'!K86, IF(ISNUMBER('2-4-2'!C86), '2-4-2'!C86, IF(ISNUMBER('2-4-2'!L86), '2-4-2'!L86, IF(ISNUMBER('2-4-2'!M86), '2-4-2'!M86,"XXX")))))))))))</f>
        <v>XXX</v>
      </c>
      <c r="P86" s="176">
        <f>IF(ISNUMBER('2-5-1'!H318), '2-5-1'!H318, "XXX")</f>
        <v>4.4278539999999998E-2</v>
      </c>
      <c r="Q86" s="176" t="str">
        <f>IF(ISNUMBER('2-5-2'!D86), '2-5-2'!D86, IF(ISNUMBER('2-5-2'!E86), '2-5-2'!E86, IF(ISNUMBER('2-5-2'!F86), '2-5-2'!F86, IF(ISNUMBER('2-5-2'!G86), '2-5-2'!G86, IF(ISNUMBER('2-5-2'!H86), '2-5-2'!H86, IF(ISNUMBER('2-5-2'!I86), '2-5-2'!I86, IF(ISNUMBER('2-5-2'!J86), '2-5-2'!J86, "XXX")))))))</f>
        <v>XXX</v>
      </c>
      <c r="R86" s="176">
        <f>IF(ISNUMBER('2-6-1'!G86), '2-6-1'!G86, IF(ISNUMBER('2-6-1'!H86), '2-6-1'!H86, IF(ISNUMBER('2-6-1'!F86), '2-6-1'!F86, IF(ISNUMBER('2-6-1'!I86), '2-6-1'!I86, IF(ISNUMBER('2-6-1'!E86), '2-6-1'!E86, IF(ISNUMBER('2-6-1'!J86), '2-6-1'!J86, IF(ISNUMBER('2-6-1'!D86), '2-6-1'!D86, IF(ISNUMBER('2-6-1'!K86), '2-6-1'!K86, IF(ISNUMBER('2-6-1'!L86), '2-6-1'!L86, "XXX")))))))))</f>
        <v>10.74933</v>
      </c>
      <c r="S86" s="176">
        <f>IF(ISNUMBER('2-6-2'!H86), '2-6-2'!H86, IF(ISNUMBER('2-6-2'!I86), '2-6-2'!I86, IF(ISNUMBER('2-6-2'!G86), '2-6-2'!G86, IF(ISNUMBER('2-6-2'!J86), '2-6-2'!J86, IF(ISNUMBER('2-6-2'!F86), '2-6-2'!F86, IF(ISNUMBER('2-6-2'!K86), '2-6-2'!K86, IF(ISNUMBER('2-6-2'!E86), '2-6-2'!E86, IF(ISNUMBER('2-6-2'!L86), '2-6-2'!L86, IF(ISNUMBER('2-6-2'!D86), '2-6-2'!D86, IF(ISNUMBER('2-6-2'!M86), '2-6-2'!M86, "XXX"))))))))))</f>
        <v>75.95</v>
      </c>
      <c r="T86" s="176">
        <f>IF(ISNUMBER('2-7-1'!K86), '2-7-1'!K86, IF(ISNUMBER('2-7-1'!L86), '2-7-1'!L86, IF(ISNUMBER('2-7-1'!J86), '2-7-1'!J86, IF(ISNUMBER('2-7-1'!M86), '2-7-1'!M86, "XXX"))))</f>
        <v>0.46571428571428569</v>
      </c>
      <c r="U86" s="176">
        <f>IF(ISNUMBER('2-7-2'!K86), '2-7-2'!K86, IF(ISNUMBER('2-7-2'!L86), '2-7-2'!L86, IF(ISNUMBER('2-7-2'!J86), '2-7-2'!J86, IF(ISNUMBER('2-7-2'!M86), '2-7-2'!M86, "XXX"))))</f>
        <v>0.36071428571428571</v>
      </c>
      <c r="V86" s="176">
        <f>IF(ISNUMBER('2-8-1'!K86), '2-8-1'!K86, IF(ISNUMBER('2-8-1'!L86), '2-8-1'!L86, IF(ISNUMBER('2-8-1'!J86), '2-8-1'!J86, IF(ISNUMBER('2-8-1'!M86), '2-8-1'!M86, "XXX"))))</f>
        <v>0.5714285714285714</v>
      </c>
      <c r="W86" s="176">
        <f>IF(ISNUMBER('2-8-2'!K86), '2-8-2'!K86, IF(ISNUMBER('2-8-2'!L86), '2-8-2'!L86, IF(ISNUMBER('2-8-2'!J86), '2-8-2'!J86, IF(ISNUMBER('2-8-2'!M86), '2-8-2'!M86, "XXX"))))</f>
        <v>0.38428571428571429</v>
      </c>
      <c r="X86" s="176">
        <f>IF(ISNUMBER('3-1'!L85), '3-1'!L85, "XXX")</f>
        <v>0.48499999999999999</v>
      </c>
      <c r="Y86" s="223">
        <f>'3-2'!T85</f>
        <v>-0.26223221400000002</v>
      </c>
    </row>
    <row r="87" spans="1:25" ht="15" x14ac:dyDescent="0.25">
      <c r="A87" s="19" t="s">
        <v>95</v>
      </c>
      <c r="B87" s="166" t="s">
        <v>95</v>
      </c>
      <c r="C87" s="175">
        <f>IF(ISNUMBER('1-1'!K87),'1-1'!K87, "XXX")</f>
        <v>8.4</v>
      </c>
      <c r="D87" s="175" t="str">
        <f>IF(UCDP!AB87, UCDP!AB87, "0.0")</f>
        <v>0.0</v>
      </c>
      <c r="E87" s="176">
        <f>IF(ISNUMBER('1-3'!L87), '1-3'!L87, IF(ISNUMBER('1-3'!M87), '1-3'!M87, IF(ISNUMBER('1-3'!P87), '1-3'!P87, IF(ISNUMBER('1-3'!Q87), '1-3'!Q87, "XXX"))))</f>
        <v>74.166666666666671</v>
      </c>
      <c r="F87" s="176">
        <f>IF(ISNUMBER('1-4'!AR87),'1-4'!AR87, IF(ISNUMBER('1-4'!AS87),'1-4'!AS87, IF(ISNUMBER('1-4'!AT87),'1-4'!AT87, IF(ISNUMBER('1-4'!AU87),'1-4'!AU87, IF(ISNUMBER('1-4'!AV87),'1-4'!AV87, "XXX")))))</f>
        <v>2</v>
      </c>
      <c r="G87" s="176">
        <f>IF(ISNUMBER('1-5'!K86),'1-5'!K86, "XXX")</f>
        <v>6.4</v>
      </c>
      <c r="H87" s="176">
        <f>IF(ISNUMBER('2-1-1'!K87), '2-1-1'!K87, IF(ISNUMBER('2-1-1'!L87), '2-1-1'!L87, IF(ISNUMBER('2-1-1'!M87), '2-1-1'!M87, "XXX")))</f>
        <v>0.26857142857142852</v>
      </c>
      <c r="I87" s="176">
        <f>IF(ISNUMBER('2-1-2'!F86),'2-1-2'!F86, "XXX")</f>
        <v>4.845E-2</v>
      </c>
      <c r="J87" s="176">
        <f>IF(ISNUMBER('2-2-1'!AF87),'2-2-1'!AF87,IF(ISNUMBER('2-2-1'!AG87),'2-2-1'!AG87,IF(ISNUMBER('2-2-1'!AE87),'2-2-1'!AE87,IF(ISNUMBER('2-2-1'!AH87),'2-2-1'!AH87,IF(ISNUMBER('2-2-1'!AD87),'2-2-1'!AD87,IF(ISNUMBER('2-2-1'!AI87),'2-2-1'!AI87,IF(ISNUMBER('2-2-1'!AC87),'2-2-1'!AC87,IF(ISNUMBER('2-2-1'!AJ87),'2-2-1'!AJ87,IF(ISNUMBER('2-2-1'!AB87),'2-2-1'!AB87,IF(ISNUMBER('2-2-1'!AA87),'2-2-1'!AA87,IF(ISNUMBER('2-2-1'!Z87),'2-2-1'!Z87,"XXX")))))))))))</f>
        <v>4.0244099999999996</v>
      </c>
      <c r="K87" s="176">
        <f>IF(ISNUMBER('2-2-2'!K87),'2-2-2'!K87,IF(ISNUMBER('2-2-2'!L87),'2-2-2'!L87,IF(ISNUMBER('2-2-2'!J87),'2-2-2'!J87,IF(ISNUMBER('2-2-2'!M87),'2-2-2'!M87,"XXX"))))</f>
        <v>0.34142857142857147</v>
      </c>
      <c r="L87" s="176">
        <f>IF(ISNUMBER('2-3-1'!S87), '2-3-1'!S87, IF(ISNUMBER('2-3-1'!T87), '2-3-1'!T87, IF(ISNUMBER('2-3-1'!R87), '2-3-1'!R87, IF(ISNUMBER('2-3-1'!U87), '2-3-1'!U87, IF(ISNUMBER('2-3-1'!Q87), '2-3-1'!Q87, IF(ISNUMBER('2-3-1'!V87), '2-3-1'!V87, IF(ISNUMBER('2-3-1'!P87), '2-3-1'!P87, "XXX")))))))</f>
        <v>2.6907129300000001</v>
      </c>
      <c r="M87" s="176">
        <f>IF(ISNUMBER('2-3-2'!S87), '2-3-2'!S87, IF(ISNUMBER('2-3-2'!T87), '2-3-2'!T87, IF(ISNUMBER('2-3-2'!R87), '2-3-2'!R87, IF(ISNUMBER('2-3-2'!U87), '2-3-2'!U87, IF(ISNUMBER('2-3-2'!Q87), '2-3-2'!Q87, IF(ISNUMBER('2-3-2'!V87), '2-3-2'!V87, IF(ISNUMBER('2-3-2'!P87), '2-3-2'!P87, "XXX")))))))</f>
        <v>12.414958950000001</v>
      </c>
      <c r="N87" s="176">
        <f>IF(ISNUMBER('2-4-1'!Y87),'2-4-1'!Y87,IF(ISNUMBER('2-4-1'!X87),'2-4-1'!X87,IF(ISNUMBER('2-4-1'!Z87),'2-4-1'!Z87,IF(ISNUMBER('2-4-1'!W87),'2-4-1'!W87,IF(ISNUMBER('2-4-1'!V87),'2-4-1'!V87,'2019'!N87)))))</f>
        <v>0.99465048534524914</v>
      </c>
      <c r="O87" s="176">
        <f>IF(ISNUMBER('2-4-2'!G87), '2-4-2'!G87, IF(ISNUMBER('2-4-2'!H87), '2-4-2'!H87, IF(ISNUMBER('2-4-2'!F87), '2-4-2'!F87, IF(ISNUMBER('2-4-2'!I87), '2-4-2'!I87, IF(ISNUMBER('2-4-2'!E87), '2-4-2'!E87, IF(ISNUMBER('2-4-2'!J87), '2-4-2'!J87, IF(ISNUMBER('2-4-2'!D87), '2-4-2'!D87, IF(ISNUMBER('2-4-2'!K87), '2-4-2'!K87, IF(ISNUMBER('2-4-2'!C87), '2-4-2'!C87, IF(ISNUMBER('2-4-2'!L87), '2-4-2'!L87, IF(ISNUMBER('2-4-2'!M87), '2-4-2'!M87,"XXX")))))))))))</f>
        <v>2.2999999999999998</v>
      </c>
      <c r="P87" s="176">
        <f>IF(ISNUMBER('2-5-1'!H319), '2-5-1'!H319, "XXX")</f>
        <v>0.29898924827575685</v>
      </c>
      <c r="Q87" s="176">
        <f>IF(ISNUMBER('2-5-2'!D87), '2-5-2'!D87, IF(ISNUMBER('2-5-2'!E87), '2-5-2'!E87, IF(ISNUMBER('2-5-2'!F87), '2-5-2'!F87, IF(ISNUMBER('2-5-2'!G87), '2-5-2'!G87, IF(ISNUMBER('2-5-2'!H87), '2-5-2'!H87, IF(ISNUMBER('2-5-2'!I87), '2-5-2'!I87, IF(ISNUMBER('2-5-2'!J87), '2-5-2'!J87, "XXX")))))))</f>
        <v>19.600000000000001</v>
      </c>
      <c r="R87" s="176">
        <f>IF(ISNUMBER('2-6-1'!G87), '2-6-1'!G87, IF(ISNUMBER('2-6-1'!H87), '2-6-1'!H87, IF(ISNUMBER('2-6-1'!F87), '2-6-1'!F87, IF(ISNUMBER('2-6-1'!I87), '2-6-1'!I87, IF(ISNUMBER('2-6-1'!E87), '2-6-1'!E87, IF(ISNUMBER('2-6-1'!J87), '2-6-1'!J87, IF(ISNUMBER('2-6-1'!D87), '2-6-1'!D87, IF(ISNUMBER('2-6-1'!K87), '2-6-1'!K87, IF(ISNUMBER('2-6-1'!L87), '2-6-1'!L87, "XXX")))))))))</f>
        <v>38.423139999999997</v>
      </c>
      <c r="S87" s="176">
        <f>IF(ISNUMBER('2-6-2'!H87), '2-6-2'!H87, IF(ISNUMBER('2-6-2'!I87), '2-6-2'!I87, IF(ISNUMBER('2-6-2'!G87), '2-6-2'!G87, IF(ISNUMBER('2-6-2'!J87), '2-6-2'!J87, IF(ISNUMBER('2-6-2'!F87), '2-6-2'!F87, IF(ISNUMBER('2-6-2'!K87), '2-6-2'!K87, IF(ISNUMBER('2-6-2'!E87), '2-6-2'!E87, IF(ISNUMBER('2-6-2'!L87), '2-6-2'!L87, IF(ISNUMBER('2-6-2'!D87), '2-6-2'!D87, IF(ISNUMBER('2-6-2'!M87), '2-6-2'!M87, "XXX"))))))))))</f>
        <v>66.16</v>
      </c>
      <c r="T87" s="176">
        <f>IF(ISNUMBER('2-7-1'!K87), '2-7-1'!K87, IF(ISNUMBER('2-7-1'!L87), '2-7-1'!L87, IF(ISNUMBER('2-7-1'!J87), '2-7-1'!J87, IF(ISNUMBER('2-7-1'!M87), '2-7-1'!M87, "XXX"))))</f>
        <v>0.53857142857142859</v>
      </c>
      <c r="U87" s="176">
        <f>IF(ISNUMBER('2-7-2'!K87), '2-7-2'!K87, IF(ISNUMBER('2-7-2'!L87), '2-7-2'!L87, IF(ISNUMBER('2-7-2'!J87), '2-7-2'!J87, IF(ISNUMBER('2-7-2'!M87), '2-7-2'!M87, "XXX"))))</f>
        <v>0.4107142857142857</v>
      </c>
      <c r="V87" s="176">
        <f>IF(ISNUMBER('2-8-1'!K87), '2-8-1'!K87, IF(ISNUMBER('2-8-1'!L87), '2-8-1'!L87, IF(ISNUMBER('2-8-1'!J87), '2-8-1'!J87, IF(ISNUMBER('2-8-1'!M87), '2-8-1'!M87, "XXX"))))</f>
        <v>0.56857142857142862</v>
      </c>
      <c r="W87" s="176">
        <f>IF(ISNUMBER('2-8-2'!K87), '2-8-2'!K87, IF(ISNUMBER('2-8-2'!L87), '2-8-2'!L87, IF(ISNUMBER('2-8-2'!J87), '2-8-2'!J87, IF(ISNUMBER('2-8-2'!M87), '2-8-2'!M87, "XXX"))))</f>
        <v>0.46</v>
      </c>
      <c r="X87" s="176">
        <f>IF(ISNUMBER('3-1'!L86), '3-1'!L86, "XXX")</f>
        <v>0.53600000000000003</v>
      </c>
      <c r="Y87" s="223">
        <f>'3-2'!T86</f>
        <v>1.8824354000000001E-2</v>
      </c>
    </row>
    <row r="88" spans="1:25" ht="15" x14ac:dyDescent="0.25">
      <c r="A88" s="19" t="s">
        <v>96</v>
      </c>
      <c r="B88" s="166" t="s">
        <v>96</v>
      </c>
      <c r="C88" s="175">
        <f>IF(ISNUMBER('1-1'!K88),'1-1'!K88, "XXX")</f>
        <v>4</v>
      </c>
      <c r="D88" s="175" t="str">
        <f>IF(UCDP!AB88, UCDP!AB88, "0.0")</f>
        <v>0.0</v>
      </c>
      <c r="E88" s="176">
        <f>IF(ISNUMBER('1-3'!L88), '1-3'!L88, IF(ISNUMBER('1-3'!M88), '1-3'!M88, IF(ISNUMBER('1-3'!P88), '1-3'!P88, IF(ISNUMBER('1-3'!Q88), '1-3'!Q88, "XXX"))))</f>
        <v>85</v>
      </c>
      <c r="F88" s="176">
        <f>IF(ISNUMBER('1-4'!AR88),'1-4'!AR88, IF(ISNUMBER('1-4'!AS88),'1-4'!AS88, IF(ISNUMBER('1-4'!AT88),'1-4'!AT88, IF(ISNUMBER('1-4'!AU88),'1-4'!AU88, IF(ISNUMBER('1-4'!AV88),'1-4'!AV88, "XXX")))))</f>
        <v>3</v>
      </c>
      <c r="G88" s="176">
        <f>IF(ISNUMBER('1-5'!K87),'1-5'!K87, "XXX")</f>
        <v>7.7</v>
      </c>
      <c r="H88" s="176">
        <f>IF(ISNUMBER('2-1-1'!K88), '2-1-1'!K88, IF(ISNUMBER('2-1-1'!L88), '2-1-1'!L88, IF(ISNUMBER('2-1-1'!M88), '2-1-1'!M88, "XXX")))</f>
        <v>0.77428571428571424</v>
      </c>
      <c r="I88" s="176">
        <f>IF(ISNUMBER('2-1-2'!F87),'2-1-2'!F87, "XXX")</f>
        <v>0.43974999999999997</v>
      </c>
      <c r="J88" s="176">
        <f>IF(ISNUMBER('2-2-1'!AF88),'2-2-1'!AF88,IF(ISNUMBER('2-2-1'!AG88),'2-2-1'!AG88,IF(ISNUMBER('2-2-1'!AE88),'2-2-1'!AE88,IF(ISNUMBER('2-2-1'!AH88),'2-2-1'!AH88,IF(ISNUMBER('2-2-1'!AD88),'2-2-1'!AD88,IF(ISNUMBER('2-2-1'!AI88),'2-2-1'!AI88,IF(ISNUMBER('2-2-1'!AC88),'2-2-1'!AC88,IF(ISNUMBER('2-2-1'!AJ88),'2-2-1'!AJ88,IF(ISNUMBER('2-2-1'!AB88),'2-2-1'!AB88,IF(ISNUMBER('2-2-1'!AA88),'2-2-1'!AA88,IF(ISNUMBER('2-2-1'!Z88),'2-2-1'!Z88,"XXX")))))))))))</f>
        <v>3.4790200000000002</v>
      </c>
      <c r="K88" s="176">
        <f>IF(ISNUMBER('2-2-2'!K88),'2-2-2'!K88,IF(ISNUMBER('2-2-2'!L88),'2-2-2'!L88,IF(ISNUMBER('2-2-2'!J88),'2-2-2'!J88,IF(ISNUMBER('2-2-2'!M88),'2-2-2'!M88,"XXX"))))</f>
        <v>0.73428571428571421</v>
      </c>
      <c r="L88" s="176">
        <f>IF(ISNUMBER('2-3-1'!S88), '2-3-1'!S88, IF(ISNUMBER('2-3-1'!T88), '2-3-1'!T88, IF(ISNUMBER('2-3-1'!R88), '2-3-1'!R88, IF(ISNUMBER('2-3-1'!U88), '2-3-1'!U88, IF(ISNUMBER('2-3-1'!Q88), '2-3-1'!Q88, IF(ISNUMBER('2-3-1'!V88), '2-3-1'!V88, IF(ISNUMBER('2-3-1'!P88), '2-3-1'!P88, "XXX")))))))</f>
        <v>1.8888556999999999</v>
      </c>
      <c r="M88" s="176">
        <f>IF(ISNUMBER('2-3-2'!S88), '2-3-2'!S88, IF(ISNUMBER('2-3-2'!T88), '2-3-2'!T88, IF(ISNUMBER('2-3-2'!R88), '2-3-2'!R88, IF(ISNUMBER('2-3-2'!U88), '2-3-2'!U88, IF(ISNUMBER('2-3-2'!Q88), '2-3-2'!Q88, IF(ISNUMBER('2-3-2'!V88), '2-3-2'!V88, IF(ISNUMBER('2-3-2'!P88), '2-3-2'!P88, "XXX")))))))</f>
        <v>34.426807400000001</v>
      </c>
      <c r="N88" s="176">
        <f>IF(ISNUMBER('2-4-1'!Y88),'2-4-1'!Y88,IF(ISNUMBER('2-4-1'!X88),'2-4-1'!X88,IF(ISNUMBER('2-4-1'!Z88),'2-4-1'!Z88,IF(ISNUMBER('2-4-1'!W88),'2-4-1'!W88,IF(ISNUMBER('2-4-1'!V88),'2-4-1'!V88,'2019'!N88)))))</f>
        <v>4.2</v>
      </c>
      <c r="O88" s="176">
        <f>IF(ISNUMBER('2-4-2'!G88), '2-4-2'!G88, IF(ISNUMBER('2-4-2'!H88), '2-4-2'!H88, IF(ISNUMBER('2-4-2'!F88), '2-4-2'!F88, IF(ISNUMBER('2-4-2'!I88), '2-4-2'!I88, IF(ISNUMBER('2-4-2'!E88), '2-4-2'!E88, IF(ISNUMBER('2-4-2'!J88), '2-4-2'!J88, IF(ISNUMBER('2-4-2'!D88), '2-4-2'!D88, IF(ISNUMBER('2-4-2'!K88), '2-4-2'!K88, IF(ISNUMBER('2-4-2'!C88), '2-4-2'!C88, IF(ISNUMBER('2-4-2'!L88), '2-4-2'!L88, IF(ISNUMBER('2-4-2'!M88), '2-4-2'!M88,"XXX")))))))))))</f>
        <v>18.600000000000001</v>
      </c>
      <c r="P88" s="176">
        <f>IF(ISNUMBER('2-5-1'!H320), '2-5-1'!H320, "XXX")</f>
        <v>0.15177552700042723</v>
      </c>
      <c r="Q88" s="176">
        <f>IF(ISNUMBER('2-5-2'!D88), '2-5-2'!D88, IF(ISNUMBER('2-5-2'!E88), '2-5-2'!E88, IF(ISNUMBER('2-5-2'!F88), '2-5-2'!F88, IF(ISNUMBER('2-5-2'!G88), '2-5-2'!G88, IF(ISNUMBER('2-5-2'!H88), '2-5-2'!H88, IF(ISNUMBER('2-5-2'!I88), '2-5-2'!I88, IF(ISNUMBER('2-5-2'!J88), '2-5-2'!J88, "XXX")))))))</f>
        <v>2.1</v>
      </c>
      <c r="R88" s="176">
        <f>IF(ISNUMBER('2-6-1'!G88), '2-6-1'!G88, IF(ISNUMBER('2-6-1'!H88), '2-6-1'!H88, IF(ISNUMBER('2-6-1'!F88), '2-6-1'!F88, IF(ISNUMBER('2-6-1'!I88), '2-6-1'!I88, IF(ISNUMBER('2-6-1'!E88), '2-6-1'!E88, IF(ISNUMBER('2-6-1'!J88), '2-6-1'!J88, IF(ISNUMBER('2-6-1'!D88), '2-6-1'!D88, IF(ISNUMBER('2-6-1'!K88), '2-6-1'!K88, IF(ISNUMBER('2-6-1'!L88), '2-6-1'!L88, "XXX")))))))))</f>
        <v>74.374099999999999</v>
      </c>
      <c r="S88" s="176">
        <f>IF(ISNUMBER('2-6-2'!H88), '2-6-2'!H88, IF(ISNUMBER('2-6-2'!I88), '2-6-2'!I88, IF(ISNUMBER('2-6-2'!G88), '2-6-2'!G88, IF(ISNUMBER('2-6-2'!J88), '2-6-2'!J88, IF(ISNUMBER('2-6-2'!F88), '2-6-2'!F88, IF(ISNUMBER('2-6-2'!K88), '2-6-2'!K88, IF(ISNUMBER('2-6-2'!E88), '2-6-2'!E88, IF(ISNUMBER('2-6-2'!L88), '2-6-2'!L88, IF(ISNUMBER('2-6-2'!D88), '2-6-2'!D88, IF(ISNUMBER('2-6-2'!M88), '2-6-2'!M88, "XXX"))))))))))</f>
        <v>0</v>
      </c>
      <c r="T88" s="176">
        <f>IF(ISNUMBER('2-7-1'!K88), '2-7-1'!K88, IF(ISNUMBER('2-7-1'!L88), '2-7-1'!L88, IF(ISNUMBER('2-7-1'!J88), '2-7-1'!J88, IF(ISNUMBER('2-7-1'!M88), '2-7-1'!M88, "XXX"))))</f>
        <v>0.75714285714285712</v>
      </c>
      <c r="U88" s="176">
        <f>IF(ISNUMBER('2-7-2'!K88), '2-7-2'!K88, IF(ISNUMBER('2-7-2'!L88), '2-7-2'!L88, IF(ISNUMBER('2-7-2'!J88), '2-7-2'!J88, IF(ISNUMBER('2-7-2'!M88), '2-7-2'!M88, "XXX"))))</f>
        <v>0.65</v>
      </c>
      <c r="V88" s="176">
        <f>IF(ISNUMBER('2-8-1'!K88), '2-8-1'!K88, IF(ISNUMBER('2-8-1'!L88), '2-8-1'!L88, IF(ISNUMBER('2-8-1'!J88), '2-8-1'!J88, IF(ISNUMBER('2-8-1'!M88), '2-8-1'!M88, "XXX"))))</f>
        <v>0.76285714285714279</v>
      </c>
      <c r="W88" s="176">
        <f>IF(ISNUMBER('2-8-2'!K88), '2-8-2'!K88, IF(ISNUMBER('2-8-2'!L88), '2-8-2'!L88, IF(ISNUMBER('2-8-2'!J88), '2-8-2'!J88, IF(ISNUMBER('2-8-2'!M88), '2-8-2'!M88, "XXX"))))</f>
        <v>0.71142857142857152</v>
      </c>
      <c r="X88" s="176">
        <f>IF(ISNUMBER('3-1'!L87), '3-1'!L87, "XXX")</f>
        <v>0.318</v>
      </c>
      <c r="Y88" s="223">
        <f>'3-2'!T87</f>
        <v>-0.36031076299999998</v>
      </c>
    </row>
    <row r="89" spans="1:25" ht="15" x14ac:dyDescent="0.25">
      <c r="A89" s="19" t="s">
        <v>97</v>
      </c>
      <c r="B89" s="166" t="s">
        <v>97</v>
      </c>
      <c r="C89" s="175">
        <f>IF(ISNUMBER('1-1'!K89),'1-1'!K89, "XXX")</f>
        <v>6.7</v>
      </c>
      <c r="D89" s="175" t="str">
        <f>IF(UCDP!AB89, UCDP!AB89, "0.0")</f>
        <v>0.0</v>
      </c>
      <c r="E89" s="176" t="str">
        <f>IF(ISNUMBER('1-3'!L89), '1-3'!L89, IF(ISNUMBER('1-3'!M89), '1-3'!M89, IF(ISNUMBER('1-3'!P89), '1-3'!P89, IF(ISNUMBER('1-3'!Q89), '1-3'!Q89, "XXX"))))</f>
        <v>XXX</v>
      </c>
      <c r="F89" s="176">
        <f>IF(ISNUMBER('1-4'!AR89),'1-4'!AR89, IF(ISNUMBER('1-4'!AS89),'1-4'!AS89, IF(ISNUMBER('1-4'!AT89),'1-4'!AT89, IF(ISNUMBER('1-4'!AU89),'1-4'!AU89, IF(ISNUMBER('1-4'!AV89),'1-4'!AV89, "XXX")))))</f>
        <v>3</v>
      </c>
      <c r="G89" s="176">
        <f>IF(ISNUMBER('1-5'!K88),'1-5'!K88, "XXX")</f>
        <v>7.7</v>
      </c>
      <c r="H89" s="176" t="str">
        <f>IF(ISNUMBER('2-1-1'!K89), '2-1-1'!K89, IF(ISNUMBER('2-1-1'!L89), '2-1-1'!L89, IF(ISNUMBER('2-1-1'!M89), '2-1-1'!M89, "XXX")))</f>
        <v>XXX</v>
      </c>
      <c r="I89" s="176">
        <f>IF(ISNUMBER('2-1-2'!F88),'2-1-2'!F88, "XXX")</f>
        <v>0.43702999999999997</v>
      </c>
      <c r="J89" s="176">
        <f>IF(ISNUMBER('2-2-1'!AF89),'2-2-1'!AF89,IF(ISNUMBER('2-2-1'!AG89),'2-2-1'!AG89,IF(ISNUMBER('2-2-1'!AE89),'2-2-1'!AE89,IF(ISNUMBER('2-2-1'!AH89),'2-2-1'!AH89,IF(ISNUMBER('2-2-1'!AD89),'2-2-1'!AD89,IF(ISNUMBER('2-2-1'!AI89),'2-2-1'!AI89,IF(ISNUMBER('2-2-1'!AC89),'2-2-1'!AC89,IF(ISNUMBER('2-2-1'!AJ89),'2-2-1'!AJ89,IF(ISNUMBER('2-2-1'!AB89),'2-2-1'!AB89,IF(ISNUMBER('2-2-1'!AA89),'2-2-1'!AA89,IF(ISNUMBER('2-2-1'!Z89),'2-2-1'!Z89,"XXX")))))))))))</f>
        <v>2.7932199999999998</v>
      </c>
      <c r="K89" s="176" t="str">
        <f>IF(ISNUMBER('2-2-2'!K89),'2-2-2'!K89,IF(ISNUMBER('2-2-2'!L89),'2-2-2'!L89,IF(ISNUMBER('2-2-2'!J89),'2-2-2'!J89,IF(ISNUMBER('2-2-2'!M89),'2-2-2'!M89,"XXX"))))</f>
        <v>XXX</v>
      </c>
      <c r="L89" s="176">
        <f>IF(ISNUMBER('2-3-1'!S89), '2-3-1'!S89, IF(ISNUMBER('2-3-1'!T89), '2-3-1'!T89, IF(ISNUMBER('2-3-1'!R89), '2-3-1'!R89, IF(ISNUMBER('2-3-1'!U89), '2-3-1'!U89, IF(ISNUMBER('2-3-1'!Q89), '2-3-1'!Q89, IF(ISNUMBER('2-3-1'!V89), '2-3-1'!V89, IF(ISNUMBER('2-3-1'!P89), '2-3-1'!P89, "XXX")))))))</f>
        <v>7.4259290699999996</v>
      </c>
      <c r="M89" s="176">
        <f>IF(ISNUMBER('2-3-2'!S89), '2-3-2'!S89, IF(ISNUMBER('2-3-2'!T89), '2-3-2'!T89, IF(ISNUMBER('2-3-2'!R89), '2-3-2'!R89, IF(ISNUMBER('2-3-2'!U89), '2-3-2'!U89, IF(ISNUMBER('2-3-2'!Q89), '2-3-2'!Q89, IF(ISNUMBER('2-3-2'!V89), '2-3-2'!V89, IF(ISNUMBER('2-3-2'!P89), '2-3-2'!P89, "XXX")))))))</f>
        <v>18.979804990000002</v>
      </c>
      <c r="N89" s="176">
        <f>IF(ISNUMBER('2-4-1'!Y89),'2-4-1'!Y89,IF(ISNUMBER('2-4-1'!X89),'2-4-1'!X89,IF(ISNUMBER('2-4-1'!Z89),'2-4-1'!Z89,IF(ISNUMBER('2-4-1'!W89),'2-4-1'!W89,IF(ISNUMBER('2-4-1'!V89),'2-4-1'!V89,'2019'!N89)))))</f>
        <v>2.9</v>
      </c>
      <c r="O89" s="176">
        <f>IF(ISNUMBER('2-4-2'!G89), '2-4-2'!G89, IF(ISNUMBER('2-4-2'!H89), '2-4-2'!H89, IF(ISNUMBER('2-4-2'!F89), '2-4-2'!F89, IF(ISNUMBER('2-4-2'!I89), '2-4-2'!I89, IF(ISNUMBER('2-4-2'!E89), '2-4-2'!E89, IF(ISNUMBER('2-4-2'!J89), '2-4-2'!J89, IF(ISNUMBER('2-4-2'!D89), '2-4-2'!D89, IF(ISNUMBER('2-4-2'!K89), '2-4-2'!K89, IF(ISNUMBER('2-4-2'!C89), '2-4-2'!C89, IF(ISNUMBER('2-4-2'!L89), '2-4-2'!L89, IF(ISNUMBER('2-4-2'!M89), '2-4-2'!M89,"XXX")))))))))))</f>
        <v>100</v>
      </c>
      <c r="P89" s="176">
        <f>IF(ISNUMBER('2-5-1'!H321), '2-5-1'!H321, "XXX")</f>
        <v>0.21444619999999998</v>
      </c>
      <c r="Q89" s="176">
        <f>IF(ISNUMBER('2-5-2'!D89), '2-5-2'!D89, IF(ISNUMBER('2-5-2'!E89), '2-5-2'!E89, IF(ISNUMBER('2-5-2'!F89), '2-5-2'!F89, IF(ISNUMBER('2-5-2'!G89), '2-5-2'!G89, IF(ISNUMBER('2-5-2'!H89), '2-5-2'!H89, IF(ISNUMBER('2-5-2'!I89), '2-5-2'!I89, IF(ISNUMBER('2-5-2'!J89), '2-5-2'!J89, "XXX")))))))</f>
        <v>8.1</v>
      </c>
      <c r="R89" s="176">
        <f>IF(ISNUMBER('2-6-1'!G89), '2-6-1'!G89, IF(ISNUMBER('2-6-1'!H89), '2-6-1'!H89, IF(ISNUMBER('2-6-1'!F89), '2-6-1'!F89, IF(ISNUMBER('2-6-1'!I89), '2-6-1'!I89, IF(ISNUMBER('2-6-1'!E89), '2-6-1'!E89, IF(ISNUMBER('2-6-1'!J89), '2-6-1'!J89, IF(ISNUMBER('2-6-1'!D89), '2-6-1'!D89, IF(ISNUMBER('2-6-1'!K89), '2-6-1'!K89, IF(ISNUMBER('2-6-1'!L89), '2-6-1'!L89, "XXX")))))))))</f>
        <v>76.304190000000006</v>
      </c>
      <c r="S89" s="176">
        <f>IF(ISNUMBER('2-6-2'!H89), '2-6-2'!H89, IF(ISNUMBER('2-6-2'!I89), '2-6-2'!I89, IF(ISNUMBER('2-6-2'!G89), '2-6-2'!G89, IF(ISNUMBER('2-6-2'!J89), '2-6-2'!J89, IF(ISNUMBER('2-6-2'!F89), '2-6-2'!F89, IF(ISNUMBER('2-6-2'!K89), '2-6-2'!K89, IF(ISNUMBER('2-6-2'!E89), '2-6-2'!E89, IF(ISNUMBER('2-6-2'!L89), '2-6-2'!L89, IF(ISNUMBER('2-6-2'!D89), '2-6-2'!D89, IF(ISNUMBER('2-6-2'!M89), '2-6-2'!M89, "XXX"))))))))))</f>
        <v>0.1</v>
      </c>
      <c r="T89" s="176" t="str">
        <f>IF(ISNUMBER('2-7-1'!K89), '2-7-1'!K89, IF(ISNUMBER('2-7-1'!L89), '2-7-1'!L89, IF(ISNUMBER('2-7-1'!J89), '2-7-1'!J89, IF(ISNUMBER('2-7-1'!M89), '2-7-1'!M89, "XXX"))))</f>
        <v>XXX</v>
      </c>
      <c r="U89" s="176" t="str">
        <f>IF(ISNUMBER('2-7-2'!K89), '2-7-2'!K89, IF(ISNUMBER('2-7-2'!L89), '2-7-2'!L89, IF(ISNUMBER('2-7-2'!J89), '2-7-2'!J89, IF(ISNUMBER('2-7-2'!M89), '2-7-2'!M89, "XXX"))))</f>
        <v>XXX</v>
      </c>
      <c r="V89" s="176" t="str">
        <f>IF(ISNUMBER('2-8-1'!K89), '2-8-1'!K89, IF(ISNUMBER('2-8-1'!L89), '2-8-1'!L89, IF(ISNUMBER('2-8-1'!J89), '2-8-1'!J89, IF(ISNUMBER('2-8-1'!M89), '2-8-1'!M89, "XXX"))))</f>
        <v>XXX</v>
      </c>
      <c r="W89" s="176" t="str">
        <f>IF(ISNUMBER('2-8-2'!K89), '2-8-2'!K89, IF(ISNUMBER('2-8-2'!L89), '2-8-2'!L89, IF(ISNUMBER('2-8-2'!J89), '2-8-2'!J89, IF(ISNUMBER('2-8-2'!M89), '2-8-2'!M89, "XXX"))))</f>
        <v>XXX</v>
      </c>
      <c r="X89" s="176">
        <f>IF(ISNUMBER('3-1'!L88), '3-1'!L88, "XXX")</f>
        <v>0.35799999999999998</v>
      </c>
      <c r="Y89" s="223">
        <f>'3-2'!T88</f>
        <v>-0.64912199999999998</v>
      </c>
    </row>
    <row r="90" spans="1:25" ht="15" x14ac:dyDescent="0.25">
      <c r="A90" s="19" t="s">
        <v>98</v>
      </c>
      <c r="B90" s="166" t="s">
        <v>98</v>
      </c>
      <c r="C90" s="175">
        <f>IF(ISNUMBER('1-1'!K90),'1-1'!K90, "XXX")</f>
        <v>9.6</v>
      </c>
      <c r="D90" s="175">
        <f>IF(UCDP!AB90, UCDP!AB90, "0.0")</f>
        <v>0.11361079928888235</v>
      </c>
      <c r="E90" s="176">
        <f>IF(ISNUMBER('1-3'!L90), '1-3'!L90, IF(ISNUMBER('1-3'!M90), '1-3'!M90, IF(ISNUMBER('1-3'!P90), '1-3'!P90, IF(ISNUMBER('1-3'!Q90), '1-3'!Q90, "XXX"))))</f>
        <v>59.666666666666671</v>
      </c>
      <c r="F90" s="176">
        <f>IF(ISNUMBER('1-4'!AR90),'1-4'!AR90, IF(ISNUMBER('1-4'!AS90),'1-4'!AS90, IF(ISNUMBER('1-4'!AT90),'1-4'!AT90, IF(ISNUMBER('1-4'!AU90),'1-4'!AU90, IF(ISNUMBER('1-4'!AV90),'1-4'!AV90, "XXX")))))</f>
        <v>3</v>
      </c>
      <c r="G90" s="176">
        <f>IF(ISNUMBER('1-5'!K89),'1-5'!K89, "XXX")</f>
        <v>7</v>
      </c>
      <c r="H90" s="176">
        <f>IF(ISNUMBER('2-1-1'!K90), '2-1-1'!K90, IF(ISNUMBER('2-1-1'!L90), '2-1-1'!L90, IF(ISNUMBER('2-1-1'!M90), '2-1-1'!M90, "XXX")))</f>
        <v>0.40857142857142853</v>
      </c>
      <c r="I90" s="176">
        <f>IF(ISNUMBER('2-1-2'!F89),'2-1-2'!F89, "XXX")</f>
        <v>0.21492</v>
      </c>
      <c r="J90" s="176">
        <f>IF(ISNUMBER('2-2-1'!AF90),'2-2-1'!AF90,IF(ISNUMBER('2-2-1'!AG90),'2-2-1'!AG90,IF(ISNUMBER('2-2-1'!AE90),'2-2-1'!AE90,IF(ISNUMBER('2-2-1'!AH90),'2-2-1'!AH90,IF(ISNUMBER('2-2-1'!AD90),'2-2-1'!AD90,IF(ISNUMBER('2-2-1'!AI90),'2-2-1'!AI90,IF(ISNUMBER('2-2-1'!AC90),'2-2-1'!AC90,IF(ISNUMBER('2-2-1'!AJ90),'2-2-1'!AJ90,IF(ISNUMBER('2-2-1'!AB90),'2-2-1'!AB90,IF(ISNUMBER('2-2-1'!AA90),'2-2-1'!AA90,IF(ISNUMBER('2-2-1'!Z90),'2-2-1'!Z90,"XXX")))))))))))</f>
        <v>2.97045</v>
      </c>
      <c r="K90" s="176">
        <f>IF(ISNUMBER('2-2-2'!K90),'2-2-2'!K90,IF(ISNUMBER('2-2-2'!L90),'2-2-2'!L90,IF(ISNUMBER('2-2-2'!J90),'2-2-2'!J90,IF(ISNUMBER('2-2-2'!M90),'2-2-2'!M90,"XXX"))))</f>
        <v>0.44714285714285712</v>
      </c>
      <c r="L90" s="176">
        <f>IF(ISNUMBER('2-3-1'!S90), '2-3-1'!S90, IF(ISNUMBER('2-3-1'!T90), '2-3-1'!T90, IF(ISNUMBER('2-3-1'!R90), '2-3-1'!R90, IF(ISNUMBER('2-3-1'!U90), '2-3-1'!U90, IF(ISNUMBER('2-3-1'!Q90), '2-3-1'!Q90, IF(ISNUMBER('2-3-1'!V90), '2-3-1'!V90, IF(ISNUMBER('2-3-1'!P90), '2-3-1'!P90, "XXX")))))))</f>
        <v>1.20876765</v>
      </c>
      <c r="M90" s="176">
        <f>IF(ISNUMBER('2-3-2'!S90), '2-3-2'!S90, IF(ISNUMBER('2-3-2'!T90), '2-3-2'!T90, IF(ISNUMBER('2-3-2'!R90), '2-3-2'!R90, IF(ISNUMBER('2-3-2'!U90), '2-3-2'!U90, IF(ISNUMBER('2-3-2'!Q90), '2-3-2'!Q90, IF(ISNUMBER('2-3-2'!V90), '2-3-2'!V90, IF(ISNUMBER('2-3-2'!P90), '2-3-2'!P90, "XXX")))))))</f>
        <v>35.750556950000004</v>
      </c>
      <c r="N90" s="176">
        <f>IF(ISNUMBER('2-4-1'!Y90),'2-4-1'!Y90,IF(ISNUMBER('2-4-1'!X90),'2-4-1'!X90,IF(ISNUMBER('2-4-1'!Z90),'2-4-1'!Z90,IF(ISNUMBER('2-4-1'!W90),'2-4-1'!W90,IF(ISNUMBER('2-4-1'!V90),'2-4-1'!V90,'2019'!N90)))))</f>
        <v>2.2000000000000002</v>
      </c>
      <c r="O90" s="176">
        <f>IF(ISNUMBER('2-4-2'!G90), '2-4-2'!G90, IF(ISNUMBER('2-4-2'!H90), '2-4-2'!H90, IF(ISNUMBER('2-4-2'!F90), '2-4-2'!F90, IF(ISNUMBER('2-4-2'!I90), '2-4-2'!I90, IF(ISNUMBER('2-4-2'!E90), '2-4-2'!E90, IF(ISNUMBER('2-4-2'!J90), '2-4-2'!J90, IF(ISNUMBER('2-4-2'!D90), '2-4-2'!D90, IF(ISNUMBER('2-4-2'!K90), '2-4-2'!K90, IF(ISNUMBER('2-4-2'!C90), '2-4-2'!C90, IF(ISNUMBER('2-4-2'!L90), '2-4-2'!L90, IF(ISNUMBER('2-4-2'!M90), '2-4-2'!M90,"XXX")))))))))))</f>
        <v>2.7</v>
      </c>
      <c r="P90" s="176">
        <f>IF(ISNUMBER('2-5-1'!H322), '2-5-1'!H322, "XXX")</f>
        <v>0.12427926063537598</v>
      </c>
      <c r="Q90" s="176">
        <f>IF(ISNUMBER('2-5-2'!D90), '2-5-2'!D90, IF(ISNUMBER('2-5-2'!E90), '2-5-2'!E90, IF(ISNUMBER('2-5-2'!F90), '2-5-2'!F90, IF(ISNUMBER('2-5-2'!G90), '2-5-2'!G90, IF(ISNUMBER('2-5-2'!H90), '2-5-2'!H90, IF(ISNUMBER('2-5-2'!I90), '2-5-2'!I90, IF(ISNUMBER('2-5-2'!J90), '2-5-2'!J90, "XXX")))))))</f>
        <v>5.8</v>
      </c>
      <c r="R90" s="176">
        <f>IF(ISNUMBER('2-6-1'!G90), '2-6-1'!G90, IF(ISNUMBER('2-6-1'!H90), '2-6-1'!H90, IF(ISNUMBER('2-6-1'!F90), '2-6-1'!F90, IF(ISNUMBER('2-6-1'!I90), '2-6-1'!I90, IF(ISNUMBER('2-6-1'!E90), '2-6-1'!E90, IF(ISNUMBER('2-6-1'!J90), '2-6-1'!J90, IF(ISNUMBER('2-6-1'!D90), '2-6-1'!D90, IF(ISNUMBER('2-6-1'!K90), '2-6-1'!K90, IF(ISNUMBER('2-6-1'!L90), '2-6-1'!L90, "XXX")))))))))</f>
        <v>20.008089999999999</v>
      </c>
      <c r="S90" s="176">
        <f>IF(ISNUMBER('2-6-2'!H90), '2-6-2'!H90, IF(ISNUMBER('2-6-2'!I90), '2-6-2'!I90, IF(ISNUMBER('2-6-2'!G90), '2-6-2'!G90, IF(ISNUMBER('2-6-2'!J90), '2-6-2'!J90, IF(ISNUMBER('2-6-2'!F90), '2-6-2'!F90, IF(ISNUMBER('2-6-2'!K90), '2-6-2'!K90, IF(ISNUMBER('2-6-2'!E90), '2-6-2'!E90, IF(ISNUMBER('2-6-2'!L90), '2-6-2'!L90, IF(ISNUMBER('2-6-2'!D90), '2-6-2'!D90, IF(ISNUMBER('2-6-2'!M90), '2-6-2'!M90, "XXX"))))))))))</f>
        <v>46.01</v>
      </c>
      <c r="T90" s="176">
        <f>IF(ISNUMBER('2-7-1'!K90), '2-7-1'!K90, IF(ISNUMBER('2-7-1'!L90), '2-7-1'!L90, IF(ISNUMBER('2-7-1'!J90), '2-7-1'!J90, IF(ISNUMBER('2-7-1'!M90), '2-7-1'!M90, "XXX"))))</f>
        <v>0.54142857142857148</v>
      </c>
      <c r="U90" s="176">
        <f>IF(ISNUMBER('2-7-2'!K90), '2-7-2'!K90, IF(ISNUMBER('2-7-2'!L90), '2-7-2'!L90, IF(ISNUMBER('2-7-2'!J90), '2-7-2'!J90, IF(ISNUMBER('2-7-2'!M90), '2-7-2'!M90, "XXX"))))</f>
        <v>0.47285714285714286</v>
      </c>
      <c r="V90" s="176">
        <f>IF(ISNUMBER('2-8-1'!K90), '2-8-1'!K90, IF(ISNUMBER('2-8-1'!L90), '2-8-1'!L90, IF(ISNUMBER('2-8-1'!J90), '2-8-1'!J90, IF(ISNUMBER('2-8-1'!M90), '2-8-1'!M90, "XXX"))))</f>
        <v>0.63285714285714278</v>
      </c>
      <c r="W90" s="176">
        <f>IF(ISNUMBER('2-8-2'!K90), '2-8-2'!K90, IF(ISNUMBER('2-8-2'!L90), '2-8-2'!L90, IF(ISNUMBER('2-8-2'!J90), '2-8-2'!J90, IF(ISNUMBER('2-8-2'!M90), '2-8-2'!M90, "XXX"))))</f>
        <v>0.49857142857142861</v>
      </c>
      <c r="X90" s="176">
        <f>IF(ISNUMBER('3-1'!L89), '3-1'!L89, "XXX")</f>
        <v>0.52900000000000003</v>
      </c>
      <c r="Y90" s="223">
        <f>'3-2'!T89</f>
        <v>-0.13033299100000001</v>
      </c>
    </row>
    <row r="91" spans="1:25" ht="15" x14ac:dyDescent="0.25">
      <c r="A91" s="19" t="s">
        <v>99</v>
      </c>
      <c r="B91" s="166" t="s">
        <v>99</v>
      </c>
      <c r="C91" s="175">
        <f>IF(ISNUMBER('1-1'!K91),'1-1'!K91, "XXX")</f>
        <v>3.5</v>
      </c>
      <c r="D91" s="175" t="str">
        <f>IF(UCDP!AB91, UCDP!AB91, "0.0")</f>
        <v>0.0</v>
      </c>
      <c r="E91" s="176">
        <f>IF(ISNUMBER('1-3'!L91), '1-3'!L91, IF(ISNUMBER('1-3'!M91), '1-3'!M91, IF(ISNUMBER('1-3'!P91), '1-3'!P91, IF(ISNUMBER('1-3'!Q91), '1-3'!Q91, "XXX"))))</f>
        <v>89.666666666666671</v>
      </c>
      <c r="F91" s="176">
        <f>IF(ISNUMBER('1-4'!AR91),'1-4'!AR91, IF(ISNUMBER('1-4'!AS91),'1-4'!AS91, IF(ISNUMBER('1-4'!AT91),'1-4'!AT91, IF(ISNUMBER('1-4'!AU91),'1-4'!AU91, IF(ISNUMBER('1-4'!AV91),'1-4'!AV91, "XXX")))))</f>
        <v>1</v>
      </c>
      <c r="G91" s="176">
        <f>IF(ISNUMBER('1-5'!K90),'1-5'!K90, "XXX")</f>
        <v>3.2</v>
      </c>
      <c r="H91" s="176">
        <f>IF(ISNUMBER('2-1-1'!K91), '2-1-1'!K91, IF(ISNUMBER('2-1-1'!L91), '2-1-1'!L91, IF(ISNUMBER('2-1-1'!M91), '2-1-1'!M91, "XXX")))</f>
        <v>0.67857142857142849</v>
      </c>
      <c r="I91" s="176">
        <f>IF(ISNUMBER('2-1-2'!F90),'2-1-2'!F90, "XXX")</f>
        <v>0.69916</v>
      </c>
      <c r="J91" s="176">
        <f>IF(ISNUMBER('2-2-1'!AF91),'2-2-1'!AF91,IF(ISNUMBER('2-2-1'!AG91),'2-2-1'!AG91,IF(ISNUMBER('2-2-1'!AE91),'2-2-1'!AE91,IF(ISNUMBER('2-2-1'!AH91),'2-2-1'!AH91,IF(ISNUMBER('2-2-1'!AD91),'2-2-1'!AD91,IF(ISNUMBER('2-2-1'!AI91),'2-2-1'!AI91,IF(ISNUMBER('2-2-1'!AC91),'2-2-1'!AC91,IF(ISNUMBER('2-2-1'!AJ91),'2-2-1'!AJ91,IF(ISNUMBER('2-2-1'!AB91),'2-2-1'!AB91,IF(ISNUMBER('2-2-1'!AA91),'2-2-1'!AA91,IF(ISNUMBER('2-2-1'!Z91),'2-2-1'!Z91,"XXX")))))))))))</f>
        <v>3.2246899999999998</v>
      </c>
      <c r="K91" s="176">
        <f>IF(ISNUMBER('2-2-2'!K91),'2-2-2'!K91,IF(ISNUMBER('2-2-2'!L91),'2-2-2'!L91,IF(ISNUMBER('2-2-2'!J91),'2-2-2'!J91,IF(ISNUMBER('2-2-2'!M91),'2-2-2'!M91,"XXX"))))</f>
        <v>0.75428571428571434</v>
      </c>
      <c r="L91" s="176">
        <f>IF(ISNUMBER('2-3-1'!S91), '2-3-1'!S91, IF(ISNUMBER('2-3-1'!T91), '2-3-1'!T91, IF(ISNUMBER('2-3-1'!R91), '2-3-1'!R91, IF(ISNUMBER('2-3-1'!U91), '2-3-1'!U91, IF(ISNUMBER('2-3-1'!Q91), '2-3-1'!Q91, IF(ISNUMBER('2-3-1'!V91), '2-3-1'!V91, IF(ISNUMBER('2-3-1'!P91), '2-3-1'!P91, "XXX")))))))</f>
        <v>5.6370534899999996</v>
      </c>
      <c r="M91" s="176">
        <f>IF(ISNUMBER('2-3-2'!S91), '2-3-2'!S91, IF(ISNUMBER('2-3-2'!T91), '2-3-2'!T91, IF(ISNUMBER('2-3-2'!R91), '2-3-2'!R91, IF(ISNUMBER('2-3-2'!U91), '2-3-2'!U91, IF(ISNUMBER('2-3-2'!Q91), '2-3-2'!Q91, IF(ISNUMBER('2-3-2'!V91), '2-3-2'!V91, IF(ISNUMBER('2-3-2'!P91), '2-3-2'!P91, "XXX")))))))</f>
        <v>35.137378689999998</v>
      </c>
      <c r="N91" s="176">
        <f>IF(ISNUMBER('2-4-1'!Y91),'2-4-1'!Y91,IF(ISNUMBER('2-4-1'!X91),'2-4-1'!X91,IF(ISNUMBER('2-4-1'!Z91),'2-4-1'!Z91,IF(ISNUMBER('2-4-1'!W91),'2-4-1'!W91,IF(ISNUMBER('2-4-1'!V91),'2-4-1'!V91,'2019'!N91)))))</f>
        <v>18.2</v>
      </c>
      <c r="O91" s="176">
        <f>IF(ISNUMBER('2-4-2'!G91), '2-4-2'!G91, IF(ISNUMBER('2-4-2'!H91), '2-4-2'!H91, IF(ISNUMBER('2-4-2'!F91), '2-4-2'!F91, IF(ISNUMBER('2-4-2'!I91), '2-4-2'!I91, IF(ISNUMBER('2-4-2'!E91), '2-4-2'!E91, IF(ISNUMBER('2-4-2'!J91), '2-4-2'!J91, IF(ISNUMBER('2-4-2'!D91), '2-4-2'!D91, IF(ISNUMBER('2-4-2'!K91), '2-4-2'!K91, IF(ISNUMBER('2-4-2'!C91), '2-4-2'!C91, IF(ISNUMBER('2-4-2'!L91), '2-4-2'!L91, IF(ISNUMBER('2-4-2'!M91), '2-4-2'!M91,"XXX")))))))))))</f>
        <v>100</v>
      </c>
      <c r="P91" s="176">
        <f>IF(ISNUMBER('2-5-1'!H323), '2-5-1'!H323, "XXX")</f>
        <v>0.24</v>
      </c>
      <c r="Q91" s="176" t="str">
        <f>IF(ISNUMBER('2-5-2'!D91), '2-5-2'!D91, IF(ISNUMBER('2-5-2'!E91), '2-5-2'!E91, IF(ISNUMBER('2-5-2'!F91), '2-5-2'!F91, IF(ISNUMBER('2-5-2'!G91), '2-5-2'!G91, IF(ISNUMBER('2-5-2'!H91), '2-5-2'!H91, IF(ISNUMBER('2-5-2'!I91), '2-5-2'!I91, IF(ISNUMBER('2-5-2'!J91), '2-5-2'!J91, "XXX")))))))</f>
        <v>XXX</v>
      </c>
      <c r="R91" s="176">
        <f>IF(ISNUMBER('2-6-1'!G91), '2-6-1'!G91, IF(ISNUMBER('2-6-1'!H91), '2-6-1'!H91, IF(ISNUMBER('2-6-1'!F91), '2-6-1'!F91, IF(ISNUMBER('2-6-1'!I91), '2-6-1'!I91, IF(ISNUMBER('2-6-1'!E91), '2-6-1'!E91, IF(ISNUMBER('2-6-1'!J91), '2-6-1'!J91, IF(ISNUMBER('2-6-1'!D91), '2-6-1'!D91, IF(ISNUMBER('2-6-1'!K91), '2-6-1'!K91, IF(ISNUMBER('2-6-1'!L91), '2-6-1'!L91, "XXX")))))))))</f>
        <v>85.893420000000006</v>
      </c>
      <c r="S91" s="176">
        <f>IF(ISNUMBER('2-6-2'!H91), '2-6-2'!H91, IF(ISNUMBER('2-6-2'!I91), '2-6-2'!I91, IF(ISNUMBER('2-6-2'!G91), '2-6-2'!G91, IF(ISNUMBER('2-6-2'!J91), '2-6-2'!J91, IF(ISNUMBER('2-6-2'!F91), '2-6-2'!F91, IF(ISNUMBER('2-6-2'!K91), '2-6-2'!K91, IF(ISNUMBER('2-6-2'!E91), '2-6-2'!E91, IF(ISNUMBER('2-6-2'!L91), '2-6-2'!L91, IF(ISNUMBER('2-6-2'!D91), '2-6-2'!D91, IF(ISNUMBER('2-6-2'!M91), '2-6-2'!M91, "XXX"))))))))))</f>
        <v>0</v>
      </c>
      <c r="T91" s="176">
        <f>IF(ISNUMBER('2-7-1'!K91), '2-7-1'!K91, IF(ISNUMBER('2-7-1'!L91), '2-7-1'!L91, IF(ISNUMBER('2-7-1'!J91), '2-7-1'!J91, IF(ISNUMBER('2-7-1'!M91), '2-7-1'!M91, "XXX"))))</f>
        <v>0.71</v>
      </c>
      <c r="U91" s="176">
        <f>IF(ISNUMBER('2-7-2'!K91), '2-7-2'!K91, IF(ISNUMBER('2-7-2'!L91), '2-7-2'!L91, IF(ISNUMBER('2-7-2'!J91), '2-7-2'!J91, IF(ISNUMBER('2-7-2'!M91), '2-7-2'!M91, "XXX"))))</f>
        <v>0.56071428571428572</v>
      </c>
      <c r="V91" s="176">
        <f>IF(ISNUMBER('2-8-1'!K91), '2-8-1'!K91, IF(ISNUMBER('2-8-1'!L91), '2-8-1'!L91, IF(ISNUMBER('2-8-1'!J91), '2-8-1'!J91, IF(ISNUMBER('2-8-1'!M91), '2-8-1'!M91, "XXX"))))</f>
        <v>0.69000000000000006</v>
      </c>
      <c r="W91" s="176">
        <f>IF(ISNUMBER('2-8-2'!K91), '2-8-2'!K91, IF(ISNUMBER('2-8-2'!L91), '2-8-2'!L91, IF(ISNUMBER('2-8-2'!J91), '2-8-2'!J91, IF(ISNUMBER('2-8-2'!M91), '2-8-2'!M91, "XXX"))))</f>
        <v>0.55428571428571427</v>
      </c>
      <c r="X91" s="176">
        <f>IF(ISNUMBER('3-1'!L90), '3-1'!L90, "XXX")</f>
        <v>0.77600000000000002</v>
      </c>
      <c r="Y91" s="223">
        <f>'3-2'!T90</f>
        <v>1.22309041</v>
      </c>
    </row>
    <row r="92" spans="1:25" ht="15" x14ac:dyDescent="0.25">
      <c r="A92" s="19" t="s">
        <v>100</v>
      </c>
      <c r="B92" s="166" t="s">
        <v>100</v>
      </c>
      <c r="C92" s="175">
        <f>IF(ISNUMBER('1-1'!K92),'1-1'!K92, "XXX")</f>
        <v>8.1999999999999993</v>
      </c>
      <c r="D92" s="175" t="str">
        <f>IF(UCDP!AB92, UCDP!AB92, "0.0")</f>
        <v>0.0</v>
      </c>
      <c r="E92" s="176">
        <f>IF(ISNUMBER('1-3'!L92), '1-3'!L92, IF(ISNUMBER('1-3'!M92), '1-3'!M92, IF(ISNUMBER('1-3'!P92), '1-3'!P92, IF(ISNUMBER('1-3'!Q92), '1-3'!Q92, "XXX"))))</f>
        <v>49.333333333333336</v>
      </c>
      <c r="F92" s="176">
        <f>IF(ISNUMBER('1-4'!AR92),'1-4'!AR92, IF(ISNUMBER('1-4'!AS92),'1-4'!AS92, IF(ISNUMBER('1-4'!AT92),'1-4'!AT92, IF(ISNUMBER('1-4'!AU92),'1-4'!AU92, IF(ISNUMBER('1-4'!AV92),'1-4'!AV92, "XXX")))))</f>
        <v>3</v>
      </c>
      <c r="G92" s="176">
        <f>IF(ISNUMBER('1-5'!K91),'1-5'!K91, "XXX")</f>
        <v>8.1</v>
      </c>
      <c r="H92" s="176">
        <f>IF(ISNUMBER('2-1-1'!K92), '2-1-1'!K92, IF(ISNUMBER('2-1-1'!L92), '2-1-1'!L92, IF(ISNUMBER('2-1-1'!M92), '2-1-1'!M92, "XXX")))</f>
        <v>0.31285714285714283</v>
      </c>
      <c r="I92" s="176">
        <f>IF(ISNUMBER('2-1-2'!F91),'2-1-2'!F91, "XXX")</f>
        <v>0.15365000000000001</v>
      </c>
      <c r="J92" s="176">
        <f>IF(ISNUMBER('2-2-1'!AF92),'2-2-1'!AF92,IF(ISNUMBER('2-2-1'!AG92),'2-2-1'!AG92,IF(ISNUMBER('2-2-1'!AE92),'2-2-1'!AE92,IF(ISNUMBER('2-2-1'!AH92),'2-2-1'!AH92,IF(ISNUMBER('2-2-1'!AD92),'2-2-1'!AD92,IF(ISNUMBER('2-2-1'!AI92),'2-2-1'!AI92,IF(ISNUMBER('2-2-1'!AC92),'2-2-1'!AC92,IF(ISNUMBER('2-2-1'!AJ92),'2-2-1'!AJ92,IF(ISNUMBER('2-2-1'!AB92),'2-2-1'!AB92,IF(ISNUMBER('2-2-1'!AA92),'2-2-1'!AA92,IF(ISNUMBER('2-2-1'!Z92),'2-2-1'!Z92,"XXX")))))))))))</f>
        <v>1.8250600000000001</v>
      </c>
      <c r="K92" s="176">
        <f>IF(ISNUMBER('2-2-2'!K92),'2-2-2'!K92,IF(ISNUMBER('2-2-2'!L92),'2-2-2'!L92,IF(ISNUMBER('2-2-2'!J92),'2-2-2'!J92,IF(ISNUMBER('2-2-2'!M92),'2-2-2'!M92,"XXX"))))</f>
        <v>0.29142857142857143</v>
      </c>
      <c r="L92" s="176">
        <f>IF(ISNUMBER('2-3-1'!S92), '2-3-1'!S92, IF(ISNUMBER('2-3-1'!T92), '2-3-1'!T92, IF(ISNUMBER('2-3-1'!R92), '2-3-1'!R92, IF(ISNUMBER('2-3-1'!U92), '2-3-1'!U92, IF(ISNUMBER('2-3-1'!Q92), '2-3-1'!Q92, IF(ISNUMBER('2-3-1'!V92), '2-3-1'!V92, IF(ISNUMBER('2-3-1'!P92), '2-3-1'!P92, "XXX")))))))</f>
        <v>1.1993491599999999</v>
      </c>
      <c r="M92" s="176">
        <f>IF(ISNUMBER('2-3-2'!S92), '2-3-2'!S92, IF(ISNUMBER('2-3-2'!T92), '2-3-2'!T92, IF(ISNUMBER('2-3-2'!R92), '2-3-2'!R92, IF(ISNUMBER('2-3-2'!U92), '2-3-2'!U92, IF(ISNUMBER('2-3-2'!Q92), '2-3-2'!Q92, IF(ISNUMBER('2-3-2'!V92), '2-3-2'!V92, IF(ISNUMBER('2-3-2'!P92), '2-3-2'!P92, "XXX")))))))</f>
        <v>53.727256769999997</v>
      </c>
      <c r="N92" s="176">
        <f>IF(ISNUMBER('2-4-1'!Y92),'2-4-1'!Y92,IF(ISNUMBER('2-4-1'!X92),'2-4-1'!X92,IF(ISNUMBER('2-4-1'!Z92),'2-4-1'!Z92,IF(ISNUMBER('2-4-1'!W92),'2-4-1'!W92,IF(ISNUMBER('2-4-1'!V92),'2-4-1'!V92,'2019'!N92)))))</f>
        <v>3.6</v>
      </c>
      <c r="O92" s="176">
        <f>IF(ISNUMBER('2-4-2'!G92), '2-4-2'!G92, IF(ISNUMBER('2-4-2'!H92), '2-4-2'!H92, IF(ISNUMBER('2-4-2'!F92), '2-4-2'!F92, IF(ISNUMBER('2-4-2'!I92), '2-4-2'!I92, IF(ISNUMBER('2-4-2'!E92), '2-4-2'!E92, IF(ISNUMBER('2-4-2'!J92), '2-4-2'!J92, IF(ISNUMBER('2-4-2'!D92), '2-4-2'!D92, IF(ISNUMBER('2-4-2'!K92), '2-4-2'!K92, IF(ISNUMBER('2-4-2'!C92), '2-4-2'!C92, IF(ISNUMBER('2-4-2'!L92), '2-4-2'!L92, IF(ISNUMBER('2-4-2'!M92), '2-4-2'!M92,"XXX")))))))))))</f>
        <v>9.3000000000000007</v>
      </c>
      <c r="P92" s="176">
        <f>IF(ISNUMBER('2-5-1'!H324), '2-5-1'!H324, "XXX")</f>
        <v>0.62726480000000007</v>
      </c>
      <c r="Q92" s="176">
        <f>IF(ISNUMBER('2-5-2'!D92), '2-5-2'!D92, IF(ISNUMBER('2-5-2'!E92), '2-5-2'!E92, IF(ISNUMBER('2-5-2'!F92), '2-5-2'!F92, IF(ISNUMBER('2-5-2'!G92), '2-5-2'!G92, IF(ISNUMBER('2-5-2'!H92), '2-5-2'!H92, IF(ISNUMBER('2-5-2'!I92), '2-5-2'!I92, IF(ISNUMBER('2-5-2'!J92), '2-5-2'!J92, "XXX")))))))</f>
        <v>4.9000000000000004</v>
      </c>
      <c r="R92" s="176">
        <f>IF(ISNUMBER('2-6-1'!G92), '2-6-1'!G92, IF(ISNUMBER('2-6-1'!H92), '2-6-1'!H92, IF(ISNUMBER('2-6-1'!F92), '2-6-1'!F92, IF(ISNUMBER('2-6-1'!I92), '2-6-1'!I92, IF(ISNUMBER('2-6-1'!E92), '2-6-1'!E92, IF(ISNUMBER('2-6-1'!J92), '2-6-1'!J92, IF(ISNUMBER('2-6-1'!D92), '2-6-1'!D92, IF(ISNUMBER('2-6-1'!K92), '2-6-1'!K92, IF(ISNUMBER('2-6-1'!L92), '2-6-1'!L92, "XXX")))))))))</f>
        <v>42.790370000000003</v>
      </c>
      <c r="S92" s="176">
        <f>IF(ISNUMBER('2-6-2'!H92), '2-6-2'!H92, IF(ISNUMBER('2-6-2'!I92), '2-6-2'!I92, IF(ISNUMBER('2-6-2'!G92), '2-6-2'!G92, IF(ISNUMBER('2-6-2'!J92), '2-6-2'!J92, IF(ISNUMBER('2-6-2'!F92), '2-6-2'!F92, IF(ISNUMBER('2-6-2'!K92), '2-6-2'!K92, IF(ISNUMBER('2-6-2'!E92), '2-6-2'!E92, IF(ISNUMBER('2-6-2'!L92), '2-6-2'!L92, IF(ISNUMBER('2-6-2'!D92), '2-6-2'!D92, IF(ISNUMBER('2-6-2'!M92), '2-6-2'!M92, "XXX"))))))))))</f>
        <v>3.52</v>
      </c>
      <c r="T92" s="176">
        <f>IF(ISNUMBER('2-7-1'!K92), '2-7-1'!K92, IF(ISNUMBER('2-7-1'!L92), '2-7-1'!L92, IF(ISNUMBER('2-7-1'!J92), '2-7-1'!J92, IF(ISNUMBER('2-7-1'!M92), '2-7-1'!M92, "XXX"))))</f>
        <v>0.39285714285714285</v>
      </c>
      <c r="U92" s="176">
        <f>IF(ISNUMBER('2-7-2'!K92), '2-7-2'!K92, IF(ISNUMBER('2-7-2'!L92), '2-7-2'!L92, IF(ISNUMBER('2-7-2'!J92), '2-7-2'!J92, IF(ISNUMBER('2-7-2'!M92), '2-7-2'!M92, "XXX"))))</f>
        <v>0.43285714285714288</v>
      </c>
      <c r="V92" s="176">
        <f>IF(ISNUMBER('2-8-1'!K92), '2-8-1'!K92, IF(ISNUMBER('2-8-1'!L92), '2-8-1'!L92, IF(ISNUMBER('2-8-1'!J92), '2-8-1'!J92, IF(ISNUMBER('2-8-1'!M92), '2-8-1'!M92, "XXX"))))</f>
        <v>0.51428571428571435</v>
      </c>
      <c r="W92" s="176">
        <f>IF(ISNUMBER('2-8-2'!K92), '2-8-2'!K92, IF(ISNUMBER('2-8-2'!L92), '2-8-2'!L92, IF(ISNUMBER('2-8-2'!J92), '2-8-2'!J92, IF(ISNUMBER('2-8-2'!M92), '2-8-2'!M92, "XXX"))))</f>
        <v>0.38142857142857139</v>
      </c>
      <c r="X92" s="176">
        <f>IF(ISNUMBER('3-1'!L91), '3-1'!L91, "XXX")</f>
        <v>0.42899999999999999</v>
      </c>
      <c r="Y92" s="223">
        <f>'3-2'!T91</f>
        <v>-0.71128940600000001</v>
      </c>
    </row>
    <row r="93" spans="1:25" ht="15" x14ac:dyDescent="0.25">
      <c r="A93" s="19" t="s">
        <v>101</v>
      </c>
      <c r="B93" s="166" t="s">
        <v>101</v>
      </c>
      <c r="C93" s="175">
        <f>IF(ISNUMBER('1-1'!K93),'1-1'!K93, "XXX")</f>
        <v>4.9000000000000004</v>
      </c>
      <c r="D93" s="175" t="str">
        <f>IF(UCDP!AB93, UCDP!AB93, "0.0")</f>
        <v>0.0</v>
      </c>
      <c r="E93" s="176">
        <f>IF(ISNUMBER('1-3'!L93), '1-3'!L93, IF(ISNUMBER('1-3'!M93), '1-3'!M93, IF(ISNUMBER('1-3'!P93), '1-3'!P93, IF(ISNUMBER('1-3'!Q93), '1-3'!Q93, "XXX"))))</f>
        <v>90.166666666666671</v>
      </c>
      <c r="F93" s="176" t="str">
        <f>IF(ISNUMBER('1-4'!AR93),'1-4'!AR93, IF(ISNUMBER('1-4'!AS93),'1-4'!AS93, IF(ISNUMBER('1-4'!AT93),'1-4'!AT93, IF(ISNUMBER('1-4'!AU93),'1-4'!AU93, IF(ISNUMBER('1-4'!AV93),'1-4'!AV93, "XXX")))))</f>
        <v>XXX</v>
      </c>
      <c r="G93" s="176">
        <f>IF(ISNUMBER('1-5'!K92),'1-5'!K92, "XXX")</f>
        <v>3.6</v>
      </c>
      <c r="H93" s="176">
        <f>IF(ISNUMBER('2-1-1'!K93), '2-1-1'!K93, IF(ISNUMBER('2-1-1'!L93), '2-1-1'!L93, IF(ISNUMBER('2-1-1'!M93), '2-1-1'!M93, "XXX")))</f>
        <v>0.67714285714285716</v>
      </c>
      <c r="I93" s="176">
        <f>IF(ISNUMBER('2-1-2'!F92),'2-1-2'!F92, "XXX")</f>
        <v>0.45956999999999998</v>
      </c>
      <c r="J93" s="176">
        <f>IF(ISNUMBER('2-2-1'!AF93),'2-2-1'!AF93,IF(ISNUMBER('2-2-1'!AG93),'2-2-1'!AG93,IF(ISNUMBER('2-2-1'!AE93),'2-2-1'!AE93,IF(ISNUMBER('2-2-1'!AH93),'2-2-1'!AH93,IF(ISNUMBER('2-2-1'!AD93),'2-2-1'!AD93,IF(ISNUMBER('2-2-1'!AI93),'2-2-1'!AI93,IF(ISNUMBER('2-2-1'!AC93),'2-2-1'!AC93,IF(ISNUMBER('2-2-1'!AJ93),'2-2-1'!AJ93,IF(ISNUMBER('2-2-1'!AB93),'2-2-1'!AB93,IF(ISNUMBER('2-2-1'!AA93),'2-2-1'!AA93,IF(ISNUMBER('2-2-1'!Z93),'2-2-1'!Z93,"XXX")))))))))))</f>
        <v>4.1419600000000001</v>
      </c>
      <c r="K93" s="176">
        <f>IF(ISNUMBER('2-2-2'!K93),'2-2-2'!K93,IF(ISNUMBER('2-2-2'!L93),'2-2-2'!L93,IF(ISNUMBER('2-2-2'!J93),'2-2-2'!J93,IF(ISNUMBER('2-2-2'!M93),'2-2-2'!M93,"XXX"))))</f>
        <v>0.64714285714285713</v>
      </c>
      <c r="L93" s="176">
        <f>IF(ISNUMBER('2-3-1'!S93), '2-3-1'!S93, IF(ISNUMBER('2-3-1'!T93), '2-3-1'!T93, IF(ISNUMBER('2-3-1'!R93), '2-3-1'!R93, IF(ISNUMBER('2-3-1'!U93), '2-3-1'!U93, IF(ISNUMBER('2-3-1'!Q93), '2-3-1'!Q93, IF(ISNUMBER('2-3-1'!V93), '2-3-1'!V93, IF(ISNUMBER('2-3-1'!P93), '2-3-1'!P93, "XXX")))))))</f>
        <v>2.5174033599999999</v>
      </c>
      <c r="M93" s="176">
        <f>IF(ISNUMBER('2-3-2'!S93), '2-3-2'!S93, IF(ISNUMBER('2-3-2'!T93), '2-3-2'!T93, IF(ISNUMBER('2-3-2'!R93), '2-3-2'!R93, IF(ISNUMBER('2-3-2'!U93), '2-3-2'!U93, IF(ISNUMBER('2-3-2'!Q93), '2-3-2'!Q93, IF(ISNUMBER('2-3-2'!V93), '2-3-2'!V93, IF(ISNUMBER('2-3-2'!P93), '2-3-2'!P93, "XXX")))))))</f>
        <v>48.160778049999998</v>
      </c>
      <c r="N93" s="176">
        <f>IF(ISNUMBER('2-4-1'!Y93),'2-4-1'!Y93,IF(ISNUMBER('2-4-1'!X93),'2-4-1'!X93,IF(ISNUMBER('2-4-1'!Z93),'2-4-1'!Z93,IF(ISNUMBER('2-4-1'!W93),'2-4-1'!W93,IF(ISNUMBER('2-4-1'!V93),'2-4-1'!V93,'2019'!N93)))))</f>
        <v>9.7894943524135307</v>
      </c>
      <c r="O93" s="176">
        <f>IF(ISNUMBER('2-4-2'!G93), '2-4-2'!G93, IF(ISNUMBER('2-4-2'!H93), '2-4-2'!H93, IF(ISNUMBER('2-4-2'!F93), '2-4-2'!F93, IF(ISNUMBER('2-4-2'!I93), '2-4-2'!I93, IF(ISNUMBER('2-4-2'!E93), '2-4-2'!E93, IF(ISNUMBER('2-4-2'!J93), '2-4-2'!J93, IF(ISNUMBER('2-4-2'!D93), '2-4-2'!D93, IF(ISNUMBER('2-4-2'!K93), '2-4-2'!K93, IF(ISNUMBER('2-4-2'!C93), '2-4-2'!C93, IF(ISNUMBER('2-4-2'!L93), '2-4-2'!L93, IF(ISNUMBER('2-4-2'!M93), '2-4-2'!M93,"XXX")))))))))))</f>
        <v>100</v>
      </c>
      <c r="P93" s="176">
        <f>IF(ISNUMBER('2-5-1'!H325), '2-5-1'!H325, "XXX")</f>
        <v>0.69128828048706059</v>
      </c>
      <c r="Q93" s="176" t="str">
        <f>IF(ISNUMBER('2-5-2'!D93), '2-5-2'!D93, IF(ISNUMBER('2-5-2'!E93), '2-5-2'!E93, IF(ISNUMBER('2-5-2'!F93), '2-5-2'!F93, IF(ISNUMBER('2-5-2'!G93), '2-5-2'!G93, IF(ISNUMBER('2-5-2'!H93), '2-5-2'!H93, IF(ISNUMBER('2-5-2'!I93), '2-5-2'!I93, IF(ISNUMBER('2-5-2'!J93), '2-5-2'!J93, "XXX")))))))</f>
        <v>XXX</v>
      </c>
      <c r="R93" s="176">
        <f>IF(ISNUMBER('2-6-1'!G93), '2-6-1'!G93, IF(ISNUMBER('2-6-1'!H93), '2-6-1'!H93, IF(ISNUMBER('2-6-1'!F93), '2-6-1'!F93, IF(ISNUMBER('2-6-1'!I93), '2-6-1'!I93, IF(ISNUMBER('2-6-1'!E93), '2-6-1'!E93, IF(ISNUMBER('2-6-1'!J93), '2-6-1'!J93, IF(ISNUMBER('2-6-1'!D93), '2-6-1'!D93, IF(ISNUMBER('2-6-1'!K93), '2-6-1'!K93, IF(ISNUMBER('2-6-1'!L93), '2-6-1'!L93, "XXX")))))))))</f>
        <v>79.42268</v>
      </c>
      <c r="S93" s="176">
        <f>IF(ISNUMBER('2-6-2'!H93), '2-6-2'!H93, IF(ISNUMBER('2-6-2'!I93), '2-6-2'!I93, IF(ISNUMBER('2-6-2'!G93), '2-6-2'!G93, IF(ISNUMBER('2-6-2'!J93), '2-6-2'!J93, IF(ISNUMBER('2-6-2'!F93), '2-6-2'!F93, IF(ISNUMBER('2-6-2'!K93), '2-6-2'!K93, IF(ISNUMBER('2-6-2'!E93), '2-6-2'!E93, IF(ISNUMBER('2-6-2'!L93), '2-6-2'!L93, IF(ISNUMBER('2-6-2'!D93), '2-6-2'!D93, IF(ISNUMBER('2-6-2'!M93), '2-6-2'!M93, "XXX"))))))))))</f>
        <v>0.1</v>
      </c>
      <c r="T93" s="176">
        <f>IF(ISNUMBER('2-7-1'!K93), '2-7-1'!K93, IF(ISNUMBER('2-7-1'!L93), '2-7-1'!L93, IF(ISNUMBER('2-7-1'!J93), '2-7-1'!J93, IF(ISNUMBER('2-7-1'!M93), '2-7-1'!M93, "XXX"))))</f>
        <v>0.68571428571428572</v>
      </c>
      <c r="U93" s="176">
        <f>IF(ISNUMBER('2-7-2'!K93), '2-7-2'!K93, IF(ISNUMBER('2-7-2'!L93), '2-7-2'!L93, IF(ISNUMBER('2-7-2'!J93), '2-7-2'!J93, IF(ISNUMBER('2-7-2'!M93), '2-7-2'!M93, "XXX"))))</f>
        <v>0.56214285714285706</v>
      </c>
      <c r="V93" s="176">
        <f>IF(ISNUMBER('2-8-1'!K93), '2-8-1'!K93, IF(ISNUMBER('2-8-1'!L93), '2-8-1'!L93, IF(ISNUMBER('2-8-1'!J93), '2-8-1'!J93, IF(ISNUMBER('2-8-1'!M93), '2-8-1'!M93, "XXX"))))</f>
        <v>0.72</v>
      </c>
      <c r="W93" s="176">
        <f>IF(ISNUMBER('2-8-2'!K93), '2-8-2'!K93, IF(ISNUMBER('2-8-2'!L93), '2-8-2'!L93, IF(ISNUMBER('2-8-2'!J93), '2-8-2'!J93, IF(ISNUMBER('2-8-2'!M93), '2-8-2'!M93, "XXX"))))</f>
        <v>0.60857142857142854</v>
      </c>
      <c r="X93" s="176">
        <f>IF(ISNUMBER('3-1'!L92), '3-1'!L92, "XXX")</f>
        <v>0.78600000000000003</v>
      </c>
      <c r="Y93" s="223">
        <f>'3-2'!T92</f>
        <v>0.85147118600000005</v>
      </c>
    </row>
    <row r="94" spans="1:25" ht="15" x14ac:dyDescent="0.25">
      <c r="A94" s="19" t="s">
        <v>102</v>
      </c>
      <c r="B94" s="166" t="s">
        <v>102</v>
      </c>
      <c r="C94" s="175">
        <f>IF(ISNUMBER('1-1'!K94),'1-1'!K94, "XXX")</f>
        <v>5.2</v>
      </c>
      <c r="D94" s="175" t="str">
        <f>IF(UCDP!AB94, UCDP!AB94, "0.0")</f>
        <v>0.0</v>
      </c>
      <c r="E94" s="176">
        <f>IF(ISNUMBER('1-3'!L94), '1-3'!L94, IF(ISNUMBER('1-3'!M94), '1-3'!M94, IF(ISNUMBER('1-3'!P94), '1-3'!P94, IF(ISNUMBER('1-3'!Q94), '1-3'!Q94, "XXX"))))</f>
        <v>52.166666666666671</v>
      </c>
      <c r="F94" s="176">
        <f>IF(ISNUMBER('1-4'!AR94),'1-4'!AR94, IF(ISNUMBER('1-4'!AS94),'1-4'!AS94, IF(ISNUMBER('1-4'!AT94),'1-4'!AT94, IF(ISNUMBER('1-4'!AU94),'1-4'!AU94, IF(ISNUMBER('1-4'!AV94),'1-4'!AV94, "XXX")))))</f>
        <v>4</v>
      </c>
      <c r="G94" s="176">
        <f>IF(ISNUMBER('1-5'!K93),'1-5'!K93, "XXX")</f>
        <v>6.2</v>
      </c>
      <c r="H94" s="176">
        <f>IF(ISNUMBER('2-1-1'!K94), '2-1-1'!K94, IF(ISNUMBER('2-1-1'!L94), '2-1-1'!L94, IF(ISNUMBER('2-1-1'!M94), '2-1-1'!M94, "XXX")))</f>
        <v>0.60857142857142854</v>
      </c>
      <c r="I94" s="176">
        <f>IF(ISNUMBER('2-1-2'!F93),'2-1-2'!F93, "XXX")</f>
        <v>0.31142999999999998</v>
      </c>
      <c r="J94" s="176">
        <f>IF(ISNUMBER('2-2-1'!AF94),'2-2-1'!AF94,IF(ISNUMBER('2-2-1'!AG94),'2-2-1'!AG94,IF(ISNUMBER('2-2-1'!AE94),'2-2-1'!AE94,IF(ISNUMBER('2-2-1'!AH94),'2-2-1'!AH94,IF(ISNUMBER('2-2-1'!AD94),'2-2-1'!AD94,IF(ISNUMBER('2-2-1'!AI94),'2-2-1'!AI94,IF(ISNUMBER('2-2-1'!AC94),'2-2-1'!AC94,IF(ISNUMBER('2-2-1'!AJ94),'2-2-1'!AJ94,IF(ISNUMBER('2-2-1'!AB94),'2-2-1'!AB94,IF(ISNUMBER('2-2-1'!AA94),'2-2-1'!AA94,IF(ISNUMBER('2-2-1'!Z94),'2-2-1'!Z94,"XXX")))))))))))</f>
        <v>3.3913799999999998</v>
      </c>
      <c r="K94" s="176">
        <f>IF(ISNUMBER('2-2-2'!K94),'2-2-2'!K94,IF(ISNUMBER('2-2-2'!L94),'2-2-2'!L94,IF(ISNUMBER('2-2-2'!J94),'2-2-2'!J94,IF(ISNUMBER('2-2-2'!M94),'2-2-2'!M94,"XXX"))))</f>
        <v>0.42714285714285716</v>
      </c>
      <c r="L94" s="176">
        <f>IF(ISNUMBER('2-3-1'!S94), '2-3-1'!S94, IF(ISNUMBER('2-3-1'!T94), '2-3-1'!T94, IF(ISNUMBER('2-3-1'!R94), '2-3-1'!R94, IF(ISNUMBER('2-3-1'!U94), '2-3-1'!U94, IF(ISNUMBER('2-3-1'!Q94), '2-3-1'!Q94, IF(ISNUMBER('2-3-1'!V94), '2-3-1'!V94, IF(ISNUMBER('2-3-1'!P94), '2-3-1'!P94, "XXX")))))))</f>
        <v>2.84779787</v>
      </c>
      <c r="M94" s="176">
        <f>IF(ISNUMBER('2-3-2'!S94), '2-3-2'!S94, IF(ISNUMBER('2-3-2'!T94), '2-3-2'!T94, IF(ISNUMBER('2-3-2'!R94), '2-3-2'!R94, IF(ISNUMBER('2-3-2'!U94), '2-3-2'!U94, IF(ISNUMBER('2-3-2'!Q94), '2-3-2'!Q94, IF(ISNUMBER('2-3-2'!V94), '2-3-2'!V94, IF(ISNUMBER('2-3-2'!P94), '2-3-2'!P94, "XXX")))))))</f>
        <v>41.372222899999997</v>
      </c>
      <c r="N94" s="176">
        <f>IF(ISNUMBER('2-4-1'!Y94),'2-4-1'!Y94,IF(ISNUMBER('2-4-1'!X94),'2-4-1'!X94,IF(ISNUMBER('2-4-1'!Z94),'2-4-1'!Z94,IF(ISNUMBER('2-4-1'!W94),'2-4-1'!W94,IF(ISNUMBER('2-4-1'!V94),'2-4-1'!V94,'2019'!N94)))))</f>
        <v>11.95039596</v>
      </c>
      <c r="O94" s="176">
        <f>IF(ISNUMBER('2-4-2'!G94), '2-4-2'!G94, IF(ISNUMBER('2-4-2'!H94), '2-4-2'!H94, IF(ISNUMBER('2-4-2'!F94), '2-4-2'!F94, IF(ISNUMBER('2-4-2'!I94), '2-4-2'!I94, IF(ISNUMBER('2-4-2'!E94), '2-4-2'!E94, IF(ISNUMBER('2-4-2'!J94), '2-4-2'!J94, IF(ISNUMBER('2-4-2'!D94), '2-4-2'!D94, IF(ISNUMBER('2-4-2'!K94), '2-4-2'!K94, IF(ISNUMBER('2-4-2'!C94), '2-4-2'!C94, IF(ISNUMBER('2-4-2'!L94), '2-4-2'!L94, IF(ISNUMBER('2-4-2'!M94), '2-4-2'!M94,"XXX")))))))))))</f>
        <v>78.599999999999994</v>
      </c>
      <c r="P94" s="176">
        <f>IF(ISNUMBER('2-5-1'!H326), '2-5-1'!H326, "XXX")</f>
        <v>0.32452588081359862</v>
      </c>
      <c r="Q94" s="176">
        <f>IF(ISNUMBER('2-5-2'!D94), '2-5-2'!D94, IF(ISNUMBER('2-5-2'!E94), '2-5-2'!E94, IF(ISNUMBER('2-5-2'!F94), '2-5-2'!F94, IF(ISNUMBER('2-5-2'!G94), '2-5-2'!G94, IF(ISNUMBER('2-5-2'!H94), '2-5-2'!H94, IF(ISNUMBER('2-5-2'!I94), '2-5-2'!I94, IF(ISNUMBER('2-5-2'!J94), '2-5-2'!J94, "XXX")))))))</f>
        <v>29</v>
      </c>
      <c r="R94" s="176">
        <f>IF(ISNUMBER('2-6-1'!G94), '2-6-1'!G94, IF(ISNUMBER('2-6-1'!H94), '2-6-1'!H94, IF(ISNUMBER('2-6-1'!F94), '2-6-1'!F94, IF(ISNUMBER('2-6-1'!I94), '2-6-1'!I94, IF(ISNUMBER('2-6-1'!E94), '2-6-1'!E94, IF(ISNUMBER('2-6-1'!J94), '2-6-1'!J94, IF(ISNUMBER('2-6-1'!D94), '2-6-1'!D94, IF(ISNUMBER('2-6-1'!K94), '2-6-1'!K94, IF(ISNUMBER('2-6-1'!L94), '2-6-1'!L94, "XXX")))))))))</f>
        <v>68.343559999999997</v>
      </c>
      <c r="S94" s="176">
        <f>IF(ISNUMBER('2-6-2'!H94), '2-6-2'!H94, IF(ISNUMBER('2-6-2'!I94), '2-6-2'!I94, IF(ISNUMBER('2-6-2'!G94), '2-6-2'!G94, IF(ISNUMBER('2-6-2'!J94), '2-6-2'!J94, IF(ISNUMBER('2-6-2'!F94), '2-6-2'!F94, IF(ISNUMBER('2-6-2'!K94), '2-6-2'!K94, IF(ISNUMBER('2-6-2'!E94), '2-6-2'!E94, IF(ISNUMBER('2-6-2'!L94), '2-6-2'!L94, IF(ISNUMBER('2-6-2'!D94), '2-6-2'!D94, IF(ISNUMBER('2-6-2'!M94), '2-6-2'!M94, "XXX"))))))))))</f>
        <v>1.24</v>
      </c>
      <c r="T94" s="176">
        <f>IF(ISNUMBER('2-7-1'!K94), '2-7-1'!K94, IF(ISNUMBER('2-7-1'!L94), '2-7-1'!L94, IF(ISNUMBER('2-7-1'!J94), '2-7-1'!J94, IF(ISNUMBER('2-7-1'!M94), '2-7-1'!M94, "XXX"))))</f>
        <v>0.58714285714285719</v>
      </c>
      <c r="U94" s="176">
        <f>IF(ISNUMBER('2-7-2'!K94), '2-7-2'!K94, IF(ISNUMBER('2-7-2'!L94), '2-7-2'!L94, IF(ISNUMBER('2-7-2'!J94), '2-7-2'!J94, IF(ISNUMBER('2-7-2'!M94), '2-7-2'!M94, "XXX"))))</f>
        <v>0.36357142857142855</v>
      </c>
      <c r="V94" s="176">
        <f>IF(ISNUMBER('2-8-1'!K94), '2-8-1'!K94, IF(ISNUMBER('2-8-1'!L94), '2-8-1'!L94, IF(ISNUMBER('2-8-1'!J94), '2-8-1'!J94, IF(ISNUMBER('2-8-1'!M94), '2-8-1'!M94, "XXX"))))</f>
        <v>0.61714285714285722</v>
      </c>
      <c r="W94" s="176">
        <f>IF(ISNUMBER('2-8-2'!K94), '2-8-2'!K94, IF(ISNUMBER('2-8-2'!L94), '2-8-2'!L94, IF(ISNUMBER('2-8-2'!J94), '2-8-2'!J94, IF(ISNUMBER('2-8-2'!M94), '2-8-2'!M94, "XXX"))))</f>
        <v>0.44</v>
      </c>
      <c r="X94" s="176">
        <f>IF(ISNUMBER('3-1'!L93), '3-1'!L93, "XXX")</f>
        <v>0.63600000000000001</v>
      </c>
      <c r="Y94" s="223">
        <f>'3-2'!T93</f>
        <v>-1.7509759999999999E-2</v>
      </c>
    </row>
    <row r="95" spans="1:25" ht="15" x14ac:dyDescent="0.25">
      <c r="A95" s="19" t="s">
        <v>103</v>
      </c>
      <c r="B95" s="166" t="s">
        <v>103</v>
      </c>
      <c r="C95" s="175">
        <f>IF(ISNUMBER('1-1'!K95),'1-1'!K95, "XXX")</f>
        <v>7.6</v>
      </c>
      <c r="D95" s="175" t="str">
        <f>IF(UCDP!AB95, UCDP!AB95, "0.0")</f>
        <v>0.0</v>
      </c>
      <c r="E95" s="176">
        <f>IF(ISNUMBER('1-3'!L95), '1-3'!L95, IF(ISNUMBER('1-3'!M95), '1-3'!M95, IF(ISNUMBER('1-3'!P95), '1-3'!P95, IF(ISNUMBER('1-3'!Q95), '1-3'!Q95, "XXX"))))</f>
        <v>74.666666666666686</v>
      </c>
      <c r="F95" s="176">
        <f>IF(ISNUMBER('1-4'!AR95),'1-4'!AR95, IF(ISNUMBER('1-4'!AS95),'1-4'!AS95, IF(ISNUMBER('1-4'!AT95),'1-4'!AT95, IF(ISNUMBER('1-4'!AU95),'1-4'!AU95, IF(ISNUMBER('1-4'!AV95),'1-4'!AV95, "XXX")))))</f>
        <v>2</v>
      </c>
      <c r="G95" s="176">
        <f>IF(ISNUMBER('1-5'!K94),'1-5'!K94, "XXX")</f>
        <v>5.0999999999999996</v>
      </c>
      <c r="H95" s="176">
        <f>IF(ISNUMBER('2-1-1'!K95), '2-1-1'!K95, IF(ISNUMBER('2-1-1'!L95), '2-1-1'!L95, IF(ISNUMBER('2-1-1'!M95), '2-1-1'!M95, "XXX")))</f>
        <v>0.52</v>
      </c>
      <c r="I95" s="176">
        <f>IF(ISNUMBER('2-1-2'!F94),'2-1-2'!F94, "XXX")</f>
        <v>0.48501</v>
      </c>
      <c r="J95" s="176">
        <f>IF(ISNUMBER('2-2-1'!AF95),'2-2-1'!AF95,IF(ISNUMBER('2-2-1'!AG95),'2-2-1'!AG95,IF(ISNUMBER('2-2-1'!AE95),'2-2-1'!AE95,IF(ISNUMBER('2-2-1'!AH95),'2-2-1'!AH95,IF(ISNUMBER('2-2-1'!AD95),'2-2-1'!AD95,IF(ISNUMBER('2-2-1'!AI95),'2-2-1'!AI95,IF(ISNUMBER('2-2-1'!AC95),'2-2-1'!AC95,IF(ISNUMBER('2-2-1'!AJ95),'2-2-1'!AJ95,IF(ISNUMBER('2-2-1'!AB95),'2-2-1'!AB95,IF(ISNUMBER('2-2-1'!AA95),'2-2-1'!AA95,IF(ISNUMBER('2-2-1'!Z95),'2-2-1'!Z95,"XXX")))))))))))</f>
        <v>3.5140799999999999</v>
      </c>
      <c r="K95" s="176">
        <f>IF(ISNUMBER('2-2-2'!K95),'2-2-2'!K95,IF(ISNUMBER('2-2-2'!L95),'2-2-2'!L95,IF(ISNUMBER('2-2-2'!J95),'2-2-2'!J95,IF(ISNUMBER('2-2-2'!M95),'2-2-2'!M95,"XXX"))))</f>
        <v>0.56857142857142862</v>
      </c>
      <c r="L95" s="176">
        <f>IF(ISNUMBER('2-3-1'!S95), '2-3-1'!S95, IF(ISNUMBER('2-3-1'!T95), '2-3-1'!T95, IF(ISNUMBER('2-3-1'!R95), '2-3-1'!R95, IF(ISNUMBER('2-3-1'!U95), '2-3-1'!U95, IF(ISNUMBER('2-3-1'!Q95), '2-3-1'!Q95, IF(ISNUMBER('2-3-1'!V95), '2-3-1'!V95, IF(ISNUMBER('2-3-1'!P95), '2-3-1'!P95, "XXX")))))))</f>
        <v>3.67679548</v>
      </c>
      <c r="M95" s="176">
        <f>IF(ISNUMBER('2-3-2'!S95), '2-3-2'!S95, IF(ISNUMBER('2-3-2'!T95), '2-3-2'!T95, IF(ISNUMBER('2-3-2'!R95), '2-3-2'!R95, IF(ISNUMBER('2-3-2'!U95), '2-3-2'!U95, IF(ISNUMBER('2-3-2'!Q95), '2-3-2'!Q95, IF(ISNUMBER('2-3-2'!V95), '2-3-2'!V95, IF(ISNUMBER('2-3-2'!P95), '2-3-2'!P95, "XXX")))))))</f>
        <v>46.291896819999998</v>
      </c>
      <c r="N95" s="176">
        <f>IF(ISNUMBER('2-4-1'!Y95),'2-4-1'!Y95,IF(ISNUMBER('2-4-1'!X95),'2-4-1'!X95,IF(ISNUMBER('2-4-1'!Z95),'2-4-1'!Z95,IF(ISNUMBER('2-4-1'!W95),'2-4-1'!W95,IF(ISNUMBER('2-4-1'!V95),'2-4-1'!V95,'2019'!N95)))))</f>
        <v>18.148962853148149</v>
      </c>
      <c r="O95" s="176">
        <f>IF(ISNUMBER('2-4-2'!G95), '2-4-2'!G95, IF(ISNUMBER('2-4-2'!H95), '2-4-2'!H95, IF(ISNUMBER('2-4-2'!F95), '2-4-2'!F95, IF(ISNUMBER('2-4-2'!I95), '2-4-2'!I95, IF(ISNUMBER('2-4-2'!E95), '2-4-2'!E95, IF(ISNUMBER('2-4-2'!J95), '2-4-2'!J95, IF(ISNUMBER('2-4-2'!D95), '2-4-2'!D95, IF(ISNUMBER('2-4-2'!K95), '2-4-2'!K95, IF(ISNUMBER('2-4-2'!C95), '2-4-2'!C95, IF(ISNUMBER('2-4-2'!L95), '2-4-2'!L95, IF(ISNUMBER('2-4-2'!M95), '2-4-2'!M95,"XXX")))))))))))</f>
        <v>75.2</v>
      </c>
      <c r="P95" s="176">
        <f>IF(ISNUMBER('2-5-1'!H327), '2-5-1'!H327, "XXX")</f>
        <v>0.2226564645767212</v>
      </c>
      <c r="Q95" s="176" t="str">
        <f>IF(ISNUMBER('2-5-2'!D95), '2-5-2'!D95, IF(ISNUMBER('2-5-2'!E95), '2-5-2'!E95, IF(ISNUMBER('2-5-2'!F95), '2-5-2'!F95, IF(ISNUMBER('2-5-2'!G95), '2-5-2'!G95, IF(ISNUMBER('2-5-2'!H95), '2-5-2'!H95, IF(ISNUMBER('2-5-2'!I95), '2-5-2'!I95, IF(ISNUMBER('2-5-2'!J95), '2-5-2'!J95, "XXX")))))))</f>
        <v>XXX</v>
      </c>
      <c r="R95" s="176">
        <f>IF(ISNUMBER('2-6-1'!G95), '2-6-1'!G95, IF(ISNUMBER('2-6-1'!H95), '2-6-1'!H95, IF(ISNUMBER('2-6-1'!F95), '2-6-1'!F95, IF(ISNUMBER('2-6-1'!I95), '2-6-1'!I95, IF(ISNUMBER('2-6-1'!E95), '2-6-1'!E95, IF(ISNUMBER('2-6-1'!J95), '2-6-1'!J95, IF(ISNUMBER('2-6-1'!D95), '2-6-1'!D95, IF(ISNUMBER('2-6-1'!K95), '2-6-1'!K95, IF(ISNUMBER('2-6-1'!L95), '2-6-1'!L95, "XXX")))))))))</f>
        <v>62.995489999999997</v>
      </c>
      <c r="S95" s="176">
        <f>IF(ISNUMBER('2-6-2'!H95), '2-6-2'!H95, IF(ISNUMBER('2-6-2'!I95), '2-6-2'!I95, IF(ISNUMBER('2-6-2'!G95), '2-6-2'!G95, IF(ISNUMBER('2-6-2'!J95), '2-6-2'!J95, IF(ISNUMBER('2-6-2'!F95), '2-6-2'!F95, IF(ISNUMBER('2-6-2'!K95), '2-6-2'!K95, IF(ISNUMBER('2-6-2'!E95), '2-6-2'!E95, IF(ISNUMBER('2-6-2'!L95), '2-6-2'!L95, IF(ISNUMBER('2-6-2'!D95), '2-6-2'!D95, IF(ISNUMBER('2-6-2'!M95), '2-6-2'!M95, "XXX"))))))))))</f>
        <v>0.05</v>
      </c>
      <c r="T95" s="176">
        <f>IF(ISNUMBER('2-7-1'!K95), '2-7-1'!K95, IF(ISNUMBER('2-7-1'!L95), '2-7-1'!L95, IF(ISNUMBER('2-7-1'!J95), '2-7-1'!J95, IF(ISNUMBER('2-7-1'!M95), '2-7-1'!M95, "XXX"))))</f>
        <v>0.45857142857142857</v>
      </c>
      <c r="U95" s="176">
        <f>IF(ISNUMBER('2-7-2'!K95), '2-7-2'!K95, IF(ISNUMBER('2-7-2'!L95), '2-7-2'!L95, IF(ISNUMBER('2-7-2'!J95), '2-7-2'!J95, IF(ISNUMBER('2-7-2'!M95), '2-7-2'!M95, "XXX"))))</f>
        <v>0.30928571428571427</v>
      </c>
      <c r="V95" s="176">
        <f>IF(ISNUMBER('2-8-1'!K95), '2-8-1'!K95, IF(ISNUMBER('2-8-1'!L95), '2-8-1'!L95, IF(ISNUMBER('2-8-1'!J95), '2-8-1'!J95, IF(ISNUMBER('2-8-1'!M95), '2-8-1'!M95, "XXX"))))</f>
        <v>0.58285714285714285</v>
      </c>
      <c r="W95" s="176">
        <f>IF(ISNUMBER('2-8-2'!K95), '2-8-2'!K95, IF(ISNUMBER('2-8-2'!L95), '2-8-2'!L95, IF(ISNUMBER('2-8-2'!J95), '2-8-2'!J95, IF(ISNUMBER('2-8-2'!M95), '2-8-2'!M95, "XXX"))))</f>
        <v>0.38142857142857139</v>
      </c>
      <c r="X95" s="176">
        <f>IF(ISNUMBER('3-1'!L94), '3-1'!L94, "XXX")</f>
        <v>0.54900000000000004</v>
      </c>
      <c r="Y95" s="223">
        <f>'3-2'!T94</f>
        <v>2.9539490000000002E-2</v>
      </c>
    </row>
    <row r="96" spans="1:25" ht="15" x14ac:dyDescent="0.25">
      <c r="A96" s="19" t="s">
        <v>104</v>
      </c>
      <c r="B96" s="166" t="s">
        <v>104</v>
      </c>
      <c r="C96" s="175">
        <f>IF(ISNUMBER('1-1'!K96),'1-1'!K96, "XXX")</f>
        <v>6.8</v>
      </c>
      <c r="D96" s="175" t="str">
        <f>IF(UCDP!AB96, UCDP!AB96, "0.0")</f>
        <v>0.0</v>
      </c>
      <c r="E96" s="176">
        <f>IF(ISNUMBER('1-3'!L96), '1-3'!L96, IF(ISNUMBER('1-3'!M96), '1-3'!M96, IF(ISNUMBER('1-3'!P96), '1-3'!P96, IF(ISNUMBER('1-3'!Q96), '1-3'!Q96, "XXX"))))</f>
        <v>86.666666666666671</v>
      </c>
      <c r="F96" s="176">
        <f>IF(ISNUMBER('1-4'!AR96),'1-4'!AR96, IF(ISNUMBER('1-4'!AS96),'1-4'!AS96, IF(ISNUMBER('1-4'!AT96),'1-4'!AT96, IF(ISNUMBER('1-4'!AU96),'1-4'!AU96, IF(ISNUMBER('1-4'!AV96),'1-4'!AV96, "XXX")))))</f>
        <v>3</v>
      </c>
      <c r="G96" s="176">
        <f>IF(ISNUMBER('1-5'!K95),'1-5'!K95, "XXX")</f>
        <v>4.7</v>
      </c>
      <c r="H96" s="176">
        <f>IF(ISNUMBER('2-1-1'!K96), '2-1-1'!K96, IF(ISNUMBER('2-1-1'!L96), '2-1-1'!L96, IF(ISNUMBER('2-1-1'!M96), '2-1-1'!M96, "XXX")))</f>
        <v>0.41857142857142859</v>
      </c>
      <c r="I96" s="176">
        <f>IF(ISNUMBER('2-1-2'!F95),'2-1-2'!F95, "XXX")</f>
        <v>0.28410999999999997</v>
      </c>
      <c r="J96" s="176">
        <f>IF(ISNUMBER('2-2-1'!AF96),'2-2-1'!AF96,IF(ISNUMBER('2-2-1'!AG96),'2-2-1'!AG96,IF(ISNUMBER('2-2-1'!AE96),'2-2-1'!AE96,IF(ISNUMBER('2-2-1'!AH96),'2-2-1'!AH96,IF(ISNUMBER('2-2-1'!AD96),'2-2-1'!AD96,IF(ISNUMBER('2-2-1'!AI96),'2-2-1'!AI96,IF(ISNUMBER('2-2-1'!AC96),'2-2-1'!AC96,IF(ISNUMBER('2-2-1'!AJ96),'2-2-1'!AJ96,IF(ISNUMBER('2-2-1'!AB96),'2-2-1'!AB96,IF(ISNUMBER('2-2-1'!AA96),'2-2-1'!AA96,IF(ISNUMBER('2-2-1'!Z96),'2-2-1'!Z96,"XXX")))))))))))</f>
        <v>2.5134499999999997</v>
      </c>
      <c r="K96" s="176">
        <f>IF(ISNUMBER('2-2-2'!K96),'2-2-2'!K96,IF(ISNUMBER('2-2-2'!L96),'2-2-2'!L96,IF(ISNUMBER('2-2-2'!J96),'2-2-2'!J96,IF(ISNUMBER('2-2-2'!M96),'2-2-2'!M96,"XXX"))))</f>
        <v>0.58857142857142863</v>
      </c>
      <c r="L96" s="176">
        <f>IF(ISNUMBER('2-3-1'!S96), '2-3-1'!S96, IF(ISNUMBER('2-3-1'!T96), '2-3-1'!T96, IF(ISNUMBER('2-3-1'!R96), '2-3-1'!R96, IF(ISNUMBER('2-3-1'!U96), '2-3-1'!U96, IF(ISNUMBER('2-3-1'!Q96), '2-3-1'!Q96, IF(ISNUMBER('2-3-1'!V96), '2-3-1'!V96, IF(ISNUMBER('2-3-1'!P96), '2-3-1'!P96, "XXX")))))))</f>
        <v>2.62486672</v>
      </c>
      <c r="M96" s="176">
        <f>IF(ISNUMBER('2-3-2'!S96), '2-3-2'!S96, IF(ISNUMBER('2-3-2'!T96), '2-3-2'!T96, IF(ISNUMBER('2-3-2'!R96), '2-3-2'!R96, IF(ISNUMBER('2-3-2'!U96), '2-3-2'!U96, IF(ISNUMBER('2-3-2'!Q96), '2-3-2'!Q96, IF(ISNUMBER('2-3-2'!V96), '2-3-2'!V96, IF(ISNUMBER('2-3-2'!P96), '2-3-2'!P96, "XXX")))))))</f>
        <v>31.957313540000001</v>
      </c>
      <c r="N96" s="176">
        <f>IF(ISNUMBER('2-4-1'!Y96),'2-4-1'!Y96,IF(ISNUMBER('2-4-1'!X96),'2-4-1'!X96,IF(ISNUMBER('2-4-1'!Z96),'2-4-1'!Z96,IF(ISNUMBER('2-4-1'!W96),'2-4-1'!W96,IF(ISNUMBER('2-4-1'!V96),'2-4-1'!V96,'2019'!N96)))))</f>
        <v>14.388556900294356</v>
      </c>
      <c r="O96" s="176">
        <f>IF(ISNUMBER('2-4-2'!G96), '2-4-2'!G96, IF(ISNUMBER('2-4-2'!H96), '2-4-2'!H96, IF(ISNUMBER('2-4-2'!F96), '2-4-2'!F96, IF(ISNUMBER('2-4-2'!I96), '2-4-2'!I96, IF(ISNUMBER('2-4-2'!E96), '2-4-2'!E96, IF(ISNUMBER('2-4-2'!J96), '2-4-2'!J96, IF(ISNUMBER('2-4-2'!D96), '2-4-2'!D96, IF(ISNUMBER('2-4-2'!K96), '2-4-2'!K96, IF(ISNUMBER('2-4-2'!C96), '2-4-2'!C96, IF(ISNUMBER('2-4-2'!L96), '2-4-2'!L96, IF(ISNUMBER('2-4-2'!M96), '2-4-2'!M96,"XXX")))))))))))</f>
        <v>100</v>
      </c>
      <c r="P96" s="176">
        <f>IF(ISNUMBER('2-5-1'!H328), '2-5-1'!H328, "XXX")</f>
        <v>0.50498690605163576</v>
      </c>
      <c r="Q96" s="176">
        <f>IF(ISNUMBER('2-5-2'!D96), '2-5-2'!D96, IF(ISNUMBER('2-5-2'!E96), '2-5-2'!E96, IF(ISNUMBER('2-5-2'!F96), '2-5-2'!F96, IF(ISNUMBER('2-5-2'!G96), '2-5-2'!G96, IF(ISNUMBER('2-5-2'!H96), '2-5-2'!H96, IF(ISNUMBER('2-5-2'!I96), '2-5-2'!I96, IF(ISNUMBER('2-5-2'!J96), '2-5-2'!J96, "XXX")))))))</f>
        <v>35.1</v>
      </c>
      <c r="R96" s="176">
        <f>IF(ISNUMBER('2-6-1'!G96), '2-6-1'!G96, IF(ISNUMBER('2-6-1'!H96), '2-6-1'!H96, IF(ISNUMBER('2-6-1'!F96), '2-6-1'!F96, IF(ISNUMBER('2-6-1'!I96), '2-6-1'!I96, IF(ISNUMBER('2-6-1'!E96), '2-6-1'!E96, IF(ISNUMBER('2-6-1'!J96), '2-6-1'!J96, IF(ISNUMBER('2-6-1'!D96), '2-6-1'!D96, IF(ISNUMBER('2-6-1'!K96), '2-6-1'!K96, IF(ISNUMBER('2-6-1'!L96), '2-6-1'!L96, "XXX")))))))))</f>
        <v>51.701070000000001</v>
      </c>
      <c r="S96" s="176">
        <f>IF(ISNUMBER('2-6-2'!H96), '2-6-2'!H96, IF(ISNUMBER('2-6-2'!I96), '2-6-2'!I96, IF(ISNUMBER('2-6-2'!G96), '2-6-2'!G96, IF(ISNUMBER('2-6-2'!J96), '2-6-2'!J96, IF(ISNUMBER('2-6-2'!F96), '2-6-2'!F96, IF(ISNUMBER('2-6-2'!K96), '2-6-2'!K96, IF(ISNUMBER('2-6-2'!E96), '2-6-2'!E96, IF(ISNUMBER('2-6-2'!L96), '2-6-2'!L96, IF(ISNUMBER('2-6-2'!D96), '2-6-2'!D96, IF(ISNUMBER('2-6-2'!M96), '2-6-2'!M96, "XXX"))))))))))</f>
        <v>0.16</v>
      </c>
      <c r="T96" s="176">
        <f>IF(ISNUMBER('2-7-1'!K96), '2-7-1'!K96, IF(ISNUMBER('2-7-1'!L96), '2-7-1'!L96, IF(ISNUMBER('2-7-1'!J96), '2-7-1'!J96, IF(ISNUMBER('2-7-1'!M96), '2-7-1'!M96, "XXX"))))</f>
        <v>0.51714285714285713</v>
      </c>
      <c r="U96" s="176">
        <f>IF(ISNUMBER('2-7-2'!K96), '2-7-2'!K96, IF(ISNUMBER('2-7-2'!L96), '2-7-2'!L96, IF(ISNUMBER('2-7-2'!J96), '2-7-2'!J96, IF(ISNUMBER('2-7-2'!M96), '2-7-2'!M96, "XXX"))))</f>
        <v>0.38571428571428573</v>
      </c>
      <c r="V96" s="176">
        <f>IF(ISNUMBER('2-8-1'!K96), '2-8-1'!K96, IF(ISNUMBER('2-8-1'!L96), '2-8-1'!L96, IF(ISNUMBER('2-8-1'!J96), '2-8-1'!J96, IF(ISNUMBER('2-8-1'!M96), '2-8-1'!M96, "XXX"))))</f>
        <v>0.6071428571428571</v>
      </c>
      <c r="W96" s="176">
        <f>IF(ISNUMBER('2-8-2'!K96), '2-8-2'!K96, IF(ISNUMBER('2-8-2'!L96), '2-8-2'!L96, IF(ISNUMBER('2-8-2'!J96), '2-8-2'!J96, IF(ISNUMBER('2-8-2'!M96), '2-8-2'!M96, "XXX"))))</f>
        <v>0.47142857142857142</v>
      </c>
      <c r="X96" s="176">
        <f>IF(ISNUMBER('3-1'!L95), '3-1'!L95, "XXX")</f>
        <v>0.67100000000000004</v>
      </c>
      <c r="Y96" s="223">
        <f>'3-2'!T95</f>
        <v>0.37459036699999998</v>
      </c>
    </row>
    <row r="97" spans="1:25" ht="15" x14ac:dyDescent="0.25">
      <c r="A97" s="19" t="s">
        <v>105</v>
      </c>
      <c r="B97" s="166" t="s">
        <v>105</v>
      </c>
      <c r="C97" s="175">
        <f>IF(ISNUMBER('1-1'!K97),'1-1'!K97, "XXX")</f>
        <v>6.2</v>
      </c>
      <c r="D97" s="175" t="str">
        <f>IF(UCDP!AB97, UCDP!AB97, "0.0")</f>
        <v>0.0</v>
      </c>
      <c r="E97" s="176">
        <f>IF(ISNUMBER('1-3'!L97), '1-3'!L97, IF(ISNUMBER('1-3'!M97), '1-3'!M97, IF(ISNUMBER('1-3'!P97), '1-3'!P97, IF(ISNUMBER('1-3'!Q97), '1-3'!Q97, "XXX"))))</f>
        <v>73.166666666666671</v>
      </c>
      <c r="F97" s="176">
        <f>IF(ISNUMBER('1-4'!AR97),'1-4'!AR97, IF(ISNUMBER('1-4'!AS97),'1-4'!AS97, IF(ISNUMBER('1-4'!AT97),'1-4'!AT97, IF(ISNUMBER('1-4'!AU97),'1-4'!AU97, IF(ISNUMBER('1-4'!AV97),'1-4'!AV97, "XXX")))))</f>
        <v>1</v>
      </c>
      <c r="G97" s="176">
        <f>IF(ISNUMBER('1-5'!K96),'1-5'!K96, "XXX")</f>
        <v>4.0999999999999996</v>
      </c>
      <c r="H97" s="176">
        <f>IF(ISNUMBER('2-1-1'!K97), '2-1-1'!K97, IF(ISNUMBER('2-1-1'!L97), '2-1-1'!L97, IF(ISNUMBER('2-1-1'!M97), '2-1-1'!M97, "XXX")))</f>
        <v>0.56142857142857139</v>
      </c>
      <c r="I97" s="176">
        <f>IF(ISNUMBER('2-1-2'!F96),'2-1-2'!F96, "XXX")</f>
        <v>0.52215</v>
      </c>
      <c r="J97" s="176" t="str">
        <f>IF(ISNUMBER('2-2-1'!AF97),'2-2-1'!AF97,IF(ISNUMBER('2-2-1'!AG97),'2-2-1'!AG97,IF(ISNUMBER('2-2-1'!AE97),'2-2-1'!AE97,IF(ISNUMBER('2-2-1'!AH97),'2-2-1'!AH97,IF(ISNUMBER('2-2-1'!AD97),'2-2-1'!AD97,IF(ISNUMBER('2-2-1'!AI97),'2-2-1'!AI97,IF(ISNUMBER('2-2-1'!AC97),'2-2-1'!AC97,IF(ISNUMBER('2-2-1'!AJ97),'2-2-1'!AJ97,IF(ISNUMBER('2-2-1'!AB97),'2-2-1'!AB97,IF(ISNUMBER('2-2-1'!AA97),'2-2-1'!AA97,IF(ISNUMBER('2-2-1'!Z97),'2-2-1'!Z97,"XXX")))))))))))</f>
        <v>XXX</v>
      </c>
      <c r="K97" s="176">
        <f>IF(ISNUMBER('2-2-2'!K97),'2-2-2'!K97,IF(ISNUMBER('2-2-2'!L97),'2-2-2'!L97,IF(ISNUMBER('2-2-2'!J97),'2-2-2'!J97,IF(ISNUMBER('2-2-2'!M97),'2-2-2'!M97,"XXX"))))</f>
        <v>0.60142857142857142</v>
      </c>
      <c r="L97" s="176">
        <f>IF(ISNUMBER('2-3-1'!S97), '2-3-1'!S97, IF(ISNUMBER('2-3-1'!T97), '2-3-1'!T97, IF(ISNUMBER('2-3-1'!R97), '2-3-1'!R97, IF(ISNUMBER('2-3-1'!U97), '2-3-1'!U97, IF(ISNUMBER('2-3-1'!Q97), '2-3-1'!Q97, IF(ISNUMBER('2-3-1'!V97), '2-3-1'!V97, IF(ISNUMBER('2-3-1'!P97), '2-3-1'!P97, "XXX")))))))</f>
        <v>5.1899342500000003</v>
      </c>
      <c r="M97" s="176">
        <f>IF(ISNUMBER('2-3-2'!S97), '2-3-2'!S97, IF(ISNUMBER('2-3-2'!T97), '2-3-2'!T97, IF(ISNUMBER('2-3-2'!R97), '2-3-2'!R97, IF(ISNUMBER('2-3-2'!U97), '2-3-2'!U97, IF(ISNUMBER('2-3-2'!Q97), '2-3-2'!Q97, IF(ISNUMBER('2-3-2'!V97), '2-3-2'!V97, IF(ISNUMBER('2-3-2'!P97), '2-3-2'!P97, "XXX")))))))</f>
        <v>38.23348618</v>
      </c>
      <c r="N97" s="176" t="str">
        <f>IF(ISNUMBER('2-4-1'!Y97),'2-4-1'!Y97,IF(ISNUMBER('2-4-1'!X97),'2-4-1'!X97,IF(ISNUMBER('2-4-1'!Z97),'2-4-1'!Z97,IF(ISNUMBER('2-4-1'!W97),'2-4-1'!W97,IF(ISNUMBER('2-4-1'!V97),'2-4-1'!V97,'2019'!N97)))))</f>
        <v>XXX</v>
      </c>
      <c r="O97" s="176">
        <f>IF(ISNUMBER('2-4-2'!G97), '2-4-2'!G97, IF(ISNUMBER('2-4-2'!H97), '2-4-2'!H97, IF(ISNUMBER('2-4-2'!F97), '2-4-2'!F97, IF(ISNUMBER('2-4-2'!I97), '2-4-2'!I97, IF(ISNUMBER('2-4-2'!E97), '2-4-2'!E97, IF(ISNUMBER('2-4-2'!J97), '2-4-2'!J97, IF(ISNUMBER('2-4-2'!D97), '2-4-2'!D97, IF(ISNUMBER('2-4-2'!K97), '2-4-2'!K97, IF(ISNUMBER('2-4-2'!C97), '2-4-2'!C97, IF(ISNUMBER('2-4-2'!L97), '2-4-2'!L97, IF(ISNUMBER('2-4-2'!M97), '2-4-2'!M97,"XXX")))))))))))</f>
        <v>52.3</v>
      </c>
      <c r="P97" s="176">
        <f>IF(ISNUMBER('2-5-1'!H329), '2-5-1'!H329, "XXX")</f>
        <v>0.1198611855506897</v>
      </c>
      <c r="Q97" s="176" t="str">
        <f>IF(ISNUMBER('2-5-2'!D97), '2-5-2'!D97, IF(ISNUMBER('2-5-2'!E97), '2-5-2'!E97, IF(ISNUMBER('2-5-2'!F97), '2-5-2'!F97, IF(ISNUMBER('2-5-2'!G97), '2-5-2'!G97, IF(ISNUMBER('2-5-2'!H97), '2-5-2'!H97, IF(ISNUMBER('2-5-2'!I97), '2-5-2'!I97, IF(ISNUMBER('2-5-2'!J97), '2-5-2'!J97, "XXX")))))))</f>
        <v>XXX</v>
      </c>
      <c r="R97" s="176">
        <f>IF(ISNUMBER('2-6-1'!G97), '2-6-1'!G97, IF(ISNUMBER('2-6-1'!H97), '2-6-1'!H97, IF(ISNUMBER('2-6-1'!F97), '2-6-1'!F97, IF(ISNUMBER('2-6-1'!I97), '2-6-1'!I97, IF(ISNUMBER('2-6-1'!E97), '2-6-1'!E97, IF(ISNUMBER('2-6-1'!J97), '2-6-1'!J97, IF(ISNUMBER('2-6-1'!D97), '2-6-1'!D97, IF(ISNUMBER('2-6-1'!K97), '2-6-1'!K97, IF(ISNUMBER('2-6-1'!L97), '2-6-1'!L97, "XXX")))))))))</f>
        <v>78.527630000000002</v>
      </c>
      <c r="S97" s="176">
        <f>IF(ISNUMBER('2-6-2'!H97), '2-6-2'!H97, IF(ISNUMBER('2-6-2'!I97), '2-6-2'!I97, IF(ISNUMBER('2-6-2'!G97), '2-6-2'!G97, IF(ISNUMBER('2-6-2'!J97), '2-6-2'!J97, IF(ISNUMBER('2-6-2'!F97), '2-6-2'!F97, IF(ISNUMBER('2-6-2'!K97), '2-6-2'!K97, IF(ISNUMBER('2-6-2'!E97), '2-6-2'!E97, IF(ISNUMBER('2-6-2'!L97), '2-6-2'!L97, IF(ISNUMBER('2-6-2'!D97), '2-6-2'!D97, IF(ISNUMBER('2-6-2'!M97), '2-6-2'!M97, "XXX"))))))))))</f>
        <v>0.13</v>
      </c>
      <c r="T97" s="176">
        <f>IF(ISNUMBER('2-7-1'!K97), '2-7-1'!K97, IF(ISNUMBER('2-7-1'!L97), '2-7-1'!L97, IF(ISNUMBER('2-7-1'!J97), '2-7-1'!J97, IF(ISNUMBER('2-7-1'!M97), '2-7-1'!M97, "XXX"))))</f>
        <v>0.53714285714285714</v>
      </c>
      <c r="U97" s="176">
        <f>IF(ISNUMBER('2-7-2'!K97), '2-7-2'!K97, IF(ISNUMBER('2-7-2'!L97), '2-7-2'!L97, IF(ISNUMBER('2-7-2'!J97), '2-7-2'!J97, IF(ISNUMBER('2-7-2'!M97), '2-7-2'!M97, "XXX"))))</f>
        <v>0.49142857142857144</v>
      </c>
      <c r="V97" s="176">
        <f>IF(ISNUMBER('2-8-1'!K97), '2-8-1'!K97, IF(ISNUMBER('2-8-1'!L97), '2-8-1'!L97, IF(ISNUMBER('2-8-1'!J97), '2-8-1'!J97, IF(ISNUMBER('2-8-1'!M97), '2-8-1'!M97, "XXX"))))</f>
        <v>0.65</v>
      </c>
      <c r="W97" s="176">
        <f>IF(ISNUMBER('2-8-2'!K97), '2-8-2'!K97, IF(ISNUMBER('2-8-2'!L97), '2-8-2'!L97, IF(ISNUMBER('2-8-2'!J97), '2-8-2'!J97, IF(ISNUMBER('2-8-2'!M97), '2-8-2'!M97, "XXX"))))</f>
        <v>0.50857142857142856</v>
      </c>
      <c r="X97" s="176">
        <f>IF(ISNUMBER('3-1'!L96), '3-1'!L96, "XXX")</f>
        <v>0.45500000000000002</v>
      </c>
      <c r="Y97" s="223">
        <f>'3-2'!T96</f>
        <v>0.123444811</v>
      </c>
    </row>
    <row r="98" spans="1:25" ht="15" x14ac:dyDescent="0.25">
      <c r="A98" s="19" t="s">
        <v>106</v>
      </c>
      <c r="B98" s="166" t="s">
        <v>106</v>
      </c>
      <c r="C98" s="175">
        <f>IF(ISNUMBER('1-1'!K98),'1-1'!K98, "XXX")</f>
        <v>5.7</v>
      </c>
      <c r="D98" s="175" t="str">
        <f>IF(UCDP!AB98, UCDP!AB98, "0.0")</f>
        <v>0.0</v>
      </c>
      <c r="E98" s="176">
        <f>IF(ISNUMBER('1-3'!L98), '1-3'!L98, IF(ISNUMBER('1-3'!M98), '1-3'!M98, IF(ISNUMBER('1-3'!P98), '1-3'!P98, IF(ISNUMBER('1-3'!Q98), '1-3'!Q98, "XXX"))))</f>
        <v>93.833333333333343</v>
      </c>
      <c r="F98" s="176">
        <f>IF(ISNUMBER('1-4'!AR98),'1-4'!AR98, IF(ISNUMBER('1-4'!AS98),'1-4'!AS98, IF(ISNUMBER('1-4'!AT98),'1-4'!AT98, IF(ISNUMBER('1-4'!AU98),'1-4'!AU98, IF(ISNUMBER('1-4'!AV98),'1-4'!AV98, "XXX")))))</f>
        <v>3</v>
      </c>
      <c r="G98" s="176">
        <f>IF(ISNUMBER('1-5'!K97),'1-5'!K97, "XXX")</f>
        <v>7</v>
      </c>
      <c r="H98" s="176">
        <f>IF(ISNUMBER('2-1-1'!K98), '2-1-1'!K98, IF(ISNUMBER('2-1-1'!L98), '2-1-1'!L98, IF(ISNUMBER('2-1-1'!M98), '2-1-1'!M98, "XXX")))</f>
        <v>0.6071428571428571</v>
      </c>
      <c r="I98" s="176">
        <f>IF(ISNUMBER('2-1-2'!F97),'2-1-2'!F97, "XXX")</f>
        <v>0.34289999999999998</v>
      </c>
      <c r="J98" s="176">
        <f>IF(ISNUMBER('2-2-1'!AF98),'2-2-1'!AF98,IF(ISNUMBER('2-2-1'!AG98),'2-2-1'!AG98,IF(ISNUMBER('2-2-1'!AE98),'2-2-1'!AE98,IF(ISNUMBER('2-2-1'!AH98),'2-2-1'!AH98,IF(ISNUMBER('2-2-1'!AD98),'2-2-1'!AD98,IF(ISNUMBER('2-2-1'!AI98),'2-2-1'!AI98,IF(ISNUMBER('2-2-1'!AC98),'2-2-1'!AC98,IF(ISNUMBER('2-2-1'!AJ98),'2-2-1'!AJ98,IF(ISNUMBER('2-2-1'!AB98),'2-2-1'!AB98,IF(ISNUMBER('2-2-1'!AA98),'2-2-1'!AA98,IF(ISNUMBER('2-2-1'!Z98),'2-2-1'!Z98,"XXX")))))))))))</f>
        <v>5.0026600000000006</v>
      </c>
      <c r="K98" s="176">
        <f>IF(ISNUMBER('2-2-2'!K98),'2-2-2'!K98,IF(ISNUMBER('2-2-2'!L98),'2-2-2'!L98,IF(ISNUMBER('2-2-2'!J98),'2-2-2'!J98,IF(ISNUMBER('2-2-2'!M98),'2-2-2'!M98,"XXX"))))</f>
        <v>0.41714285714285715</v>
      </c>
      <c r="L98" s="176">
        <f>IF(ISNUMBER('2-3-1'!S98), '2-3-1'!S98, IF(ISNUMBER('2-3-1'!T98), '2-3-1'!T98, IF(ISNUMBER('2-3-1'!R98), '2-3-1'!R98, IF(ISNUMBER('2-3-1'!U98), '2-3-1'!U98, IF(ISNUMBER('2-3-1'!Q98), '2-3-1'!Q98, IF(ISNUMBER('2-3-1'!V98), '2-3-1'!V98, IF(ISNUMBER('2-3-1'!P98), '2-3-1'!P98, "XXX")))))))</f>
        <v>2.2272579700000001</v>
      </c>
      <c r="M98" s="176">
        <f>IF(ISNUMBER('2-3-2'!S98), '2-3-2'!S98, IF(ISNUMBER('2-3-2'!T98), '2-3-2'!T98, IF(ISNUMBER('2-3-2'!R98), '2-3-2'!R98, IF(ISNUMBER('2-3-2'!U98), '2-3-2'!U98, IF(ISNUMBER('2-3-2'!Q98), '2-3-2'!Q98, IF(ISNUMBER('2-3-2'!V98), '2-3-2'!V98, IF(ISNUMBER('2-3-2'!P98), '2-3-2'!P98, "XXX")))))))</f>
        <v>54.31686783</v>
      </c>
      <c r="N98" s="176">
        <f>IF(ISNUMBER('2-4-1'!Y98),'2-4-1'!Y98,IF(ISNUMBER('2-4-1'!X98),'2-4-1'!X98,IF(ISNUMBER('2-4-1'!Z98),'2-4-1'!Z98,IF(ISNUMBER('2-4-1'!W98),'2-4-1'!W98,IF(ISNUMBER('2-4-1'!V98),'2-4-1'!V98,'2019'!N98)))))</f>
        <v>4.5</v>
      </c>
      <c r="O98" s="176" t="str">
        <f>IF(ISNUMBER('2-4-2'!G98), '2-4-2'!G98, IF(ISNUMBER('2-4-2'!H98), '2-4-2'!H98, IF(ISNUMBER('2-4-2'!F98), '2-4-2'!F98, IF(ISNUMBER('2-4-2'!I98), '2-4-2'!I98, IF(ISNUMBER('2-4-2'!E98), '2-4-2'!E98, IF(ISNUMBER('2-4-2'!J98), '2-4-2'!J98, IF(ISNUMBER('2-4-2'!D98), '2-4-2'!D98, IF(ISNUMBER('2-4-2'!K98), '2-4-2'!K98, IF(ISNUMBER('2-4-2'!C98), '2-4-2'!C98, IF(ISNUMBER('2-4-2'!L98), '2-4-2'!L98, IF(ISNUMBER('2-4-2'!M98), '2-4-2'!M98,"XXX")))))))))))</f>
        <v>XXX</v>
      </c>
      <c r="P98" s="176">
        <f>IF(ISNUMBER('2-5-1'!H330), '2-5-1'!H330, "XXX")</f>
        <v>0.4948880672454834</v>
      </c>
      <c r="Q98" s="176" t="str">
        <f>IF(ISNUMBER('2-5-2'!D98), '2-5-2'!D98, IF(ISNUMBER('2-5-2'!E98), '2-5-2'!E98, IF(ISNUMBER('2-5-2'!F98), '2-5-2'!F98, IF(ISNUMBER('2-5-2'!G98), '2-5-2'!G98, IF(ISNUMBER('2-5-2'!H98), '2-5-2'!H98, IF(ISNUMBER('2-5-2'!I98), '2-5-2'!I98, IF(ISNUMBER('2-5-2'!J98), '2-5-2'!J98, "XXX")))))))</f>
        <v>XXX</v>
      </c>
      <c r="R98" s="176">
        <f>IF(ISNUMBER('2-6-1'!G98), '2-6-1'!G98, IF(ISNUMBER('2-6-1'!H98), '2-6-1'!H98, IF(ISNUMBER('2-6-1'!F98), '2-6-1'!F98, IF(ISNUMBER('2-6-1'!I98), '2-6-1'!I98, IF(ISNUMBER('2-6-1'!E98), '2-6-1'!E98, IF(ISNUMBER('2-6-1'!J98), '2-6-1'!J98, IF(ISNUMBER('2-6-1'!D98), '2-6-1'!D98, IF(ISNUMBER('2-6-1'!K98), '2-6-1'!K98, IF(ISNUMBER('2-6-1'!L98), '2-6-1'!L98, "XXX")))))))))</f>
        <v>48.654170000000001</v>
      </c>
      <c r="S98" s="176">
        <f>IF(ISNUMBER('2-6-2'!H98), '2-6-2'!H98, IF(ISNUMBER('2-6-2'!I98), '2-6-2'!I98, IF(ISNUMBER('2-6-2'!G98), '2-6-2'!G98, IF(ISNUMBER('2-6-2'!J98), '2-6-2'!J98, IF(ISNUMBER('2-6-2'!F98), '2-6-2'!F98, IF(ISNUMBER('2-6-2'!K98), '2-6-2'!K98, IF(ISNUMBER('2-6-2'!E98), '2-6-2'!E98, IF(ISNUMBER('2-6-2'!L98), '2-6-2'!L98, IF(ISNUMBER('2-6-2'!D98), '2-6-2'!D98, IF(ISNUMBER('2-6-2'!M98), '2-6-2'!M98, "XXX"))))))))))</f>
        <v>0.36</v>
      </c>
      <c r="T98" s="176">
        <f>IF(ISNUMBER('2-7-1'!K98), '2-7-1'!K98, IF(ISNUMBER('2-7-1'!L98), '2-7-1'!L98, IF(ISNUMBER('2-7-1'!J98), '2-7-1'!J98, IF(ISNUMBER('2-7-1'!M98), '2-7-1'!M98, "XXX"))))</f>
        <v>0.65</v>
      </c>
      <c r="U98" s="176">
        <f>IF(ISNUMBER('2-7-2'!K98), '2-7-2'!K98, IF(ISNUMBER('2-7-2'!L98), '2-7-2'!L98, IF(ISNUMBER('2-7-2'!J98), '2-7-2'!J98, IF(ISNUMBER('2-7-2'!M98), '2-7-2'!M98, "XXX"))))</f>
        <v>0.52500000000000002</v>
      </c>
      <c r="V98" s="176">
        <f>IF(ISNUMBER('2-8-1'!K98), '2-8-1'!K98, IF(ISNUMBER('2-8-1'!L98), '2-8-1'!L98, IF(ISNUMBER('2-8-1'!J98), '2-8-1'!J98, IF(ISNUMBER('2-8-1'!M98), '2-8-1'!M98, "XXX"))))</f>
        <v>0.67285714285714282</v>
      </c>
      <c r="W98" s="176">
        <f>IF(ISNUMBER('2-8-2'!K98), '2-8-2'!K98, IF(ISNUMBER('2-8-2'!L98), '2-8-2'!L98, IF(ISNUMBER('2-8-2'!J98), '2-8-2'!J98, IF(ISNUMBER('2-8-2'!M98), '2-8-2'!M98, "XXX"))))</f>
        <v>0.5357142857142857</v>
      </c>
      <c r="X98" s="176">
        <f>IF(ISNUMBER('3-1'!L97), '3-1'!L97, "XXX")</f>
        <v>0.26800000000000002</v>
      </c>
      <c r="Y98" s="223">
        <f>'3-2'!T97</f>
        <v>-0.56398367900000002</v>
      </c>
    </row>
    <row r="99" spans="1:25" ht="15" x14ac:dyDescent="0.25">
      <c r="A99" s="19" t="s">
        <v>107</v>
      </c>
      <c r="B99" s="166" t="s">
        <v>107</v>
      </c>
      <c r="C99" s="175">
        <f>IF(ISNUMBER('1-1'!K99),'1-1'!K99, "XXX")</f>
        <v>7.6</v>
      </c>
      <c r="D99" s="175">
        <f>IF(UCDP!AB99, UCDP!AB99, "0.0")</f>
        <v>1.0896633155480468E-2</v>
      </c>
      <c r="E99" s="176">
        <f>IF(ISNUMBER('1-3'!L99), '1-3'!L99, IF(ISNUMBER('1-3'!M99), '1-3'!M99, IF(ISNUMBER('1-3'!P99), '1-3'!P99, IF(ISNUMBER('1-3'!Q99), '1-3'!Q99, "XXX"))))</f>
        <v>58.5</v>
      </c>
      <c r="F99" s="176">
        <f>IF(ISNUMBER('1-4'!AR99),'1-4'!AR99, IF(ISNUMBER('1-4'!AS99),'1-4'!AS99, IF(ISNUMBER('1-4'!AT99),'1-4'!AT99, IF(ISNUMBER('1-4'!AU99),'1-4'!AU99, IF(ISNUMBER('1-4'!AV99),'1-4'!AV99, "XXX")))))</f>
        <v>3</v>
      </c>
      <c r="G99" s="176">
        <f>IF(ISNUMBER('1-5'!K98),'1-5'!K98, "XXX")</f>
        <v>5.8</v>
      </c>
      <c r="H99" s="176">
        <f>IF(ISNUMBER('2-1-1'!K99), '2-1-1'!K99, IF(ISNUMBER('2-1-1'!L99), '2-1-1'!L99, IF(ISNUMBER('2-1-1'!M99), '2-1-1'!M99, "XXX")))</f>
        <v>0.35285714285714287</v>
      </c>
      <c r="I99" s="176">
        <f>IF(ISNUMBER('2-1-2'!F98),'2-1-2'!F98, "XXX")</f>
        <v>9.9290000000000003E-2</v>
      </c>
      <c r="J99" s="176">
        <f>IF(ISNUMBER('2-2-1'!AF99),'2-2-1'!AF99,IF(ISNUMBER('2-2-1'!AG99),'2-2-1'!AG99,IF(ISNUMBER('2-2-1'!AE99),'2-2-1'!AE99,IF(ISNUMBER('2-2-1'!AH99),'2-2-1'!AH99,IF(ISNUMBER('2-2-1'!AD99),'2-2-1'!AD99,IF(ISNUMBER('2-2-1'!AI99),'2-2-1'!AI99,IF(ISNUMBER('2-2-1'!AC99),'2-2-1'!AC99,IF(ISNUMBER('2-2-1'!AJ99),'2-2-1'!AJ99,IF(ISNUMBER('2-2-1'!AB99),'2-2-1'!AB99,IF(ISNUMBER('2-2-1'!AA99),'2-2-1'!AA99,IF(ISNUMBER('2-2-1'!Z99),'2-2-1'!Z99,"XXX")))))))))))</f>
        <v>4.8831199999999999</v>
      </c>
      <c r="K99" s="176">
        <f>IF(ISNUMBER('2-2-2'!K99),'2-2-2'!K99,IF(ISNUMBER('2-2-2'!L99),'2-2-2'!L99,IF(ISNUMBER('2-2-2'!J99),'2-2-2'!J99,IF(ISNUMBER('2-2-2'!M99),'2-2-2'!M99,"XXX"))))</f>
        <v>0.30142857142857143</v>
      </c>
      <c r="L99" s="176">
        <f>IF(ISNUMBER('2-3-1'!S99), '2-3-1'!S99, IF(ISNUMBER('2-3-1'!T99), '2-3-1'!T99, IF(ISNUMBER('2-3-1'!R99), '2-3-1'!R99, IF(ISNUMBER('2-3-1'!U99), '2-3-1'!U99, IF(ISNUMBER('2-3-1'!Q99), '2-3-1'!Q99, IF(ISNUMBER('2-3-1'!V99), '2-3-1'!V99, IF(ISNUMBER('2-3-1'!P99), '2-3-1'!P99, "XXX")))))))</f>
        <v>1.63326025</v>
      </c>
      <c r="M99" s="176">
        <f>IF(ISNUMBER('2-3-2'!S99), '2-3-2'!S99, IF(ISNUMBER('2-3-2'!T99), '2-3-2'!T99, IF(ISNUMBER('2-3-2'!R99), '2-3-2'!R99, IF(ISNUMBER('2-3-2'!U99), '2-3-2'!U99, IF(ISNUMBER('2-3-2'!Q99), '2-3-2'!Q99, IF(ISNUMBER('2-3-2'!V99), '2-3-2'!V99, IF(ISNUMBER('2-3-2'!P99), '2-3-2'!P99, "XXX")))))))</f>
        <v>10.71028233</v>
      </c>
      <c r="N99" s="176">
        <f>IF(ISNUMBER('2-4-1'!Y99),'2-4-1'!Y99,IF(ISNUMBER('2-4-1'!X99),'2-4-1'!X99,IF(ISNUMBER('2-4-1'!Z99),'2-4-1'!Z99,IF(ISNUMBER('2-4-1'!W99),'2-4-1'!W99,IF(ISNUMBER('2-4-1'!V99),'2-4-1'!V99,'2019'!N99)))))</f>
        <v>4.5167347700000002</v>
      </c>
      <c r="O99" s="176">
        <f>IF(ISNUMBER('2-4-2'!G99), '2-4-2'!G99, IF(ISNUMBER('2-4-2'!H99), '2-4-2'!H99, IF(ISNUMBER('2-4-2'!F99), '2-4-2'!F99, IF(ISNUMBER('2-4-2'!I99), '2-4-2'!I99, IF(ISNUMBER('2-4-2'!E99), '2-4-2'!E99, IF(ISNUMBER('2-4-2'!J99), '2-4-2'!J99, IF(ISNUMBER('2-4-2'!D99), '2-4-2'!D99, IF(ISNUMBER('2-4-2'!K99), '2-4-2'!K99, IF(ISNUMBER('2-4-2'!C99), '2-4-2'!C99, IF(ISNUMBER('2-4-2'!L99), '2-4-2'!L99, IF(ISNUMBER('2-4-2'!M99), '2-4-2'!M99,"XXX")))))))))))</f>
        <v>17.3</v>
      </c>
      <c r="P99" s="176">
        <f>IF(ISNUMBER('2-5-1'!H331), '2-5-1'!H331, "XXX")</f>
        <v>0.23288419999999999</v>
      </c>
      <c r="Q99" s="176">
        <f>IF(ISNUMBER('2-5-2'!D99), '2-5-2'!D99, IF(ISNUMBER('2-5-2'!E99), '2-5-2'!E99, IF(ISNUMBER('2-5-2'!F99), '2-5-2'!F99, IF(ISNUMBER('2-5-2'!G99), '2-5-2'!G99, IF(ISNUMBER('2-5-2'!H99), '2-5-2'!H99, IF(ISNUMBER('2-5-2'!I99), '2-5-2'!I99, IF(ISNUMBER('2-5-2'!J99), '2-5-2'!J99, "XXX")))))))</f>
        <v>8.1999999999999993</v>
      </c>
      <c r="R99" s="176">
        <f>IF(ISNUMBER('2-6-1'!G99), '2-6-1'!G99, IF(ISNUMBER('2-6-1'!H99), '2-6-1'!H99, IF(ISNUMBER('2-6-1'!F99), '2-6-1'!F99, IF(ISNUMBER('2-6-1'!I99), '2-6-1'!I99, IF(ISNUMBER('2-6-1'!E99), '2-6-1'!E99, IF(ISNUMBER('2-6-1'!J99), '2-6-1'!J99, IF(ISNUMBER('2-6-1'!D99), '2-6-1'!D99, IF(ISNUMBER('2-6-1'!K99), '2-6-1'!K99, IF(ISNUMBER('2-6-1'!L99), '2-6-1'!L99, "XXX")))))))))</f>
        <v>14.490399999999999</v>
      </c>
      <c r="S99" s="176">
        <f>IF(ISNUMBER('2-6-2'!H99), '2-6-2'!H99, IF(ISNUMBER('2-6-2'!I99), '2-6-2'!I99, IF(ISNUMBER('2-6-2'!G99), '2-6-2'!G99, IF(ISNUMBER('2-6-2'!J99), '2-6-2'!J99, IF(ISNUMBER('2-6-2'!F99), '2-6-2'!F99, IF(ISNUMBER('2-6-2'!K99), '2-6-2'!K99, IF(ISNUMBER('2-6-2'!E99), '2-6-2'!E99, IF(ISNUMBER('2-6-2'!L99), '2-6-2'!L99, IF(ISNUMBER('2-6-2'!D99), '2-6-2'!D99, IF(ISNUMBER('2-6-2'!M99), '2-6-2'!M99, "XXX"))))))))))</f>
        <v>59.04</v>
      </c>
      <c r="T99" s="176">
        <f>IF(ISNUMBER('2-7-1'!K99), '2-7-1'!K99, IF(ISNUMBER('2-7-1'!L99), '2-7-1'!L99, IF(ISNUMBER('2-7-1'!J99), '2-7-1'!J99, IF(ISNUMBER('2-7-1'!M99), '2-7-1'!M99, "XXX"))))</f>
        <v>0.49714285714285716</v>
      </c>
      <c r="U99" s="176">
        <f>IF(ISNUMBER('2-7-2'!K99), '2-7-2'!K99, IF(ISNUMBER('2-7-2'!L99), '2-7-2'!L99, IF(ISNUMBER('2-7-2'!J99), '2-7-2'!J99, IF(ISNUMBER('2-7-2'!M99), '2-7-2'!M99, "XXX"))))</f>
        <v>0.38</v>
      </c>
      <c r="V99" s="176">
        <f>IF(ISNUMBER('2-8-1'!K99), '2-8-1'!K99, IF(ISNUMBER('2-8-1'!L99), '2-8-1'!L99, IF(ISNUMBER('2-8-1'!J99), '2-8-1'!J99, IF(ISNUMBER('2-8-1'!M99), '2-8-1'!M99, "XXX"))))</f>
        <v>0.5714285714285714</v>
      </c>
      <c r="W99" s="176">
        <f>IF(ISNUMBER('2-8-2'!K99), '2-8-2'!K99, IF(ISNUMBER('2-8-2'!L99), '2-8-2'!L99, IF(ISNUMBER('2-8-2'!J99), '2-8-2'!J99, IF(ISNUMBER('2-8-2'!M99), '2-8-2'!M99, "XXX"))))</f>
        <v>0.42571428571428571</v>
      </c>
      <c r="X99" s="176">
        <f>IF(ISNUMBER('3-1'!L98), '3-1'!L98, "XXX")</f>
        <v>0.435</v>
      </c>
      <c r="Y99" s="223">
        <f>'3-2'!T98</f>
        <v>-0.36070081599999998</v>
      </c>
    </row>
    <row r="100" spans="1:25" ht="15" x14ac:dyDescent="0.25">
      <c r="A100" s="19" t="s">
        <v>108</v>
      </c>
      <c r="B100" s="166" t="s">
        <v>108</v>
      </c>
      <c r="C100" s="175">
        <f>IF(ISNUMBER('1-1'!K100),'1-1'!K100, "XXX")</f>
        <v>7.5</v>
      </c>
      <c r="D100" s="175">
        <f>IF(UCDP!AB100, UCDP!AB100, "0.0")</f>
        <v>5.9040987764165463E-2</v>
      </c>
      <c r="E100" s="177">
        <f>'1-3'!K100</f>
        <v>54.000000000000007</v>
      </c>
      <c r="F100" s="176">
        <f>IF(ISNUMBER('1-4'!AR100),'1-4'!AR100, IF(ISNUMBER('1-4'!AS100),'1-4'!AS100, IF(ISNUMBER('1-4'!AT100),'1-4'!AT100, IF(ISNUMBER('1-4'!AU100),'1-4'!AU100, IF(ISNUMBER('1-4'!AV100),'1-4'!AV100, "XXX")))))</f>
        <v>5</v>
      </c>
      <c r="G100" s="176">
        <f>IF(ISNUMBER('1-5'!K99),'1-5'!K99, "XXX")</f>
        <v>8.6</v>
      </c>
      <c r="H100" s="177">
        <f>'2-1-1'!J100</f>
        <v>0.29857142857142854</v>
      </c>
      <c r="I100" s="176">
        <f>IF(ISNUMBER('2-1-2'!F99),'2-1-2'!F99, "XXX")</f>
        <v>6.5509999999999999E-2</v>
      </c>
      <c r="J100" s="176">
        <f>IF(ISNUMBER('2-2-1'!AF100),'2-2-1'!AF100,IF(ISNUMBER('2-2-1'!AG100),'2-2-1'!AG100,IF(ISNUMBER('2-2-1'!AE100),'2-2-1'!AE100,IF(ISNUMBER('2-2-1'!AH100),'2-2-1'!AH100,IF(ISNUMBER('2-2-1'!AD100),'2-2-1'!AD100,IF(ISNUMBER('2-2-1'!AI100),'2-2-1'!AI100,IF(ISNUMBER('2-2-1'!AC100),'2-2-1'!AC100,IF(ISNUMBER('2-2-1'!AJ100),'2-2-1'!AJ100,IF(ISNUMBER('2-2-1'!AB100),'2-2-1'!AB100,IF(ISNUMBER('2-2-1'!AA100),'2-2-1'!AA100,IF(ISNUMBER('2-2-1'!Z100),'2-2-1'!Z100,"XXX")))))))))))</f>
        <v>1.5736600000000001</v>
      </c>
      <c r="K100" s="176">
        <f>IF(ISNUMBER('2-2-2'!K100),'2-2-2'!K100,IF(ISNUMBER('2-2-2'!L100),'2-2-2'!L100,IF(ISNUMBER('2-2-2'!J100),'2-2-2'!J100,IF(ISNUMBER('2-2-2'!M100),'2-2-2'!M100,"XXX"))))</f>
        <v>0.34142857142857147</v>
      </c>
      <c r="L100" s="176">
        <f>IF(ISNUMBER('2-3-1'!S100), '2-3-1'!S100, IF(ISNUMBER('2-3-1'!T100), '2-3-1'!T100, IF(ISNUMBER('2-3-1'!R100), '2-3-1'!R100, IF(ISNUMBER('2-3-1'!U100), '2-3-1'!U100, IF(ISNUMBER('2-3-1'!Q100), '2-3-1'!Q100, IF(ISNUMBER('2-3-1'!V100), '2-3-1'!V100, IF(ISNUMBER('2-3-1'!P100), '2-3-1'!P100, "XXX")))))))</f>
        <v>0.71513724000000001</v>
      </c>
      <c r="M100" s="176">
        <f>IF(ISNUMBER('2-3-2'!S100), '2-3-2'!S100, IF(ISNUMBER('2-3-2'!T100), '2-3-2'!T100, IF(ISNUMBER('2-3-2'!R100), '2-3-2'!R100, IF(ISNUMBER('2-3-2'!U100), '2-3-2'!U100, IF(ISNUMBER('2-3-2'!Q100), '2-3-2'!Q100, IF(ISNUMBER('2-3-2'!V100), '2-3-2'!V100, IF(ISNUMBER('2-3-2'!P100), '2-3-2'!P100, "XXX")))))))</f>
        <v>76.672729489999995</v>
      </c>
      <c r="N100" s="176">
        <f>IF(ISNUMBER('2-4-1'!Y100),'2-4-1'!Y100,IF(ISNUMBER('2-4-1'!X100),'2-4-1'!X100,IF(ISNUMBER('2-4-1'!Z100),'2-4-1'!Z100,IF(ISNUMBER('2-4-1'!W100),'2-4-1'!W100,IF(ISNUMBER('2-4-1'!V100),'2-4-1'!V100,'2019'!N100)))))</f>
        <v>0.8</v>
      </c>
      <c r="O100" s="176">
        <f>IF(ISNUMBER('2-4-2'!G100), '2-4-2'!G100, IF(ISNUMBER('2-4-2'!H100), '2-4-2'!H100, IF(ISNUMBER('2-4-2'!F100), '2-4-2'!F100, IF(ISNUMBER('2-4-2'!I100), '2-4-2'!I100, IF(ISNUMBER('2-4-2'!E100), '2-4-2'!E100, IF(ISNUMBER('2-4-2'!J100), '2-4-2'!J100, IF(ISNUMBER('2-4-2'!D100), '2-4-2'!D100, IF(ISNUMBER('2-4-2'!K100), '2-4-2'!K100, IF(ISNUMBER('2-4-2'!C100), '2-4-2'!C100, IF(ISNUMBER('2-4-2'!L100), '2-4-2'!L100, IF(ISNUMBER('2-4-2'!M100), '2-4-2'!M100,"XXX")))))))))))</f>
        <v>0.9</v>
      </c>
      <c r="P100" s="176">
        <f>IF(ISNUMBER('2-5-1'!H332), '2-5-1'!H332, "XXX")</f>
        <v>5.9382371604442593E-3</v>
      </c>
      <c r="Q100" s="176">
        <f>IF(ISNUMBER('2-5-2'!D100), '2-5-2'!D100, IF(ISNUMBER('2-5-2'!E100), '2-5-2'!E100, IF(ISNUMBER('2-5-2'!F100), '2-5-2'!F100, IF(ISNUMBER('2-5-2'!G100), '2-5-2'!G100, IF(ISNUMBER('2-5-2'!H100), '2-5-2'!H100, IF(ISNUMBER('2-5-2'!I100), '2-5-2'!I100, IF(ISNUMBER('2-5-2'!J100), '2-5-2'!J100, "XXX")))))))</f>
        <v>1.1000000000000001</v>
      </c>
      <c r="R100" s="176">
        <f>IF(ISNUMBER('2-6-1'!G100), '2-6-1'!G100, IF(ISNUMBER('2-6-1'!H100), '2-6-1'!H100, IF(ISNUMBER('2-6-1'!F100), '2-6-1'!F100, IF(ISNUMBER('2-6-1'!I100), '2-6-1'!I100, IF(ISNUMBER('2-6-1'!E100), '2-6-1'!E100, IF(ISNUMBER('2-6-1'!J100), '2-6-1'!J100, IF(ISNUMBER('2-6-1'!D100), '2-6-1'!D100, IF(ISNUMBER('2-6-1'!K100), '2-6-1'!K100, IF(ISNUMBER('2-6-1'!L100), '2-6-1'!L100, "XXX")))))))))</f>
        <v>35.95261</v>
      </c>
      <c r="S100" s="176">
        <f>IF(ISNUMBER('2-6-2'!H100), '2-6-2'!H100, IF(ISNUMBER('2-6-2'!I100), '2-6-2'!I100, IF(ISNUMBER('2-6-2'!G100), '2-6-2'!G100, IF(ISNUMBER('2-6-2'!J100), '2-6-2'!J100, IF(ISNUMBER('2-6-2'!F100), '2-6-2'!F100, IF(ISNUMBER('2-6-2'!K100), '2-6-2'!K100, IF(ISNUMBER('2-6-2'!E100), '2-6-2'!E100, IF(ISNUMBER('2-6-2'!L100), '2-6-2'!L100, IF(ISNUMBER('2-6-2'!D100), '2-6-2'!D100, IF(ISNUMBER('2-6-2'!M100), '2-6-2'!M100, "XXX"))))))))))</f>
        <v>3.25</v>
      </c>
      <c r="T100" s="176">
        <f>IF(ISNUMBER('2-7-1'!K100), '2-7-1'!K100, IF(ISNUMBER('2-7-1'!L100), '2-7-1'!L100, IF(ISNUMBER('2-7-1'!J100), '2-7-1'!J100, IF(ISNUMBER('2-7-1'!M100), '2-7-1'!M100, "XXX"))))</f>
        <v>0.42285714285714288</v>
      </c>
      <c r="U100" s="176">
        <f>IF(ISNUMBER('2-7-2'!K100), '2-7-2'!K100, IF(ISNUMBER('2-7-2'!L100), '2-7-2'!L100, IF(ISNUMBER('2-7-2'!J100), '2-7-2'!J100, IF(ISNUMBER('2-7-2'!M100), '2-7-2'!M100, "XXX"))))</f>
        <v>0.36500000000000005</v>
      </c>
      <c r="V100" s="176">
        <f>IF(ISNUMBER('2-8-1'!K100), '2-8-1'!K100, IF(ISNUMBER('2-8-1'!L100), '2-8-1'!L100, IF(ISNUMBER('2-8-1'!J100), '2-8-1'!J100, IF(ISNUMBER('2-8-1'!M100), '2-8-1'!M100, "XXX"))))</f>
        <v>0.5357142857142857</v>
      </c>
      <c r="W100" s="176">
        <f>IF(ISNUMBER('2-8-2'!K100), '2-8-2'!K100, IF(ISNUMBER('2-8-2'!L100), '2-8-2'!L100, IF(ISNUMBER('2-8-2'!J100), '2-8-2'!J100, IF(ISNUMBER('2-8-2'!M100), '2-8-2'!M100, "XXX"))))</f>
        <v>0.40142857142857141</v>
      </c>
      <c r="X100" s="176">
        <f>IF(ISNUMBER('3-1'!L99), '3-1'!L99, "XXX")</f>
        <v>0.40600000000000003</v>
      </c>
      <c r="Y100" s="223">
        <f>'3-2'!T99</f>
        <v>-0.73322576299999997</v>
      </c>
    </row>
    <row r="101" spans="1:25" ht="15" x14ac:dyDescent="0.25">
      <c r="A101" s="19" t="s">
        <v>109</v>
      </c>
      <c r="B101" s="166" t="s">
        <v>109</v>
      </c>
      <c r="C101" s="175">
        <f>IF(ISNUMBER('1-1'!K101),'1-1'!K101, "XXX")</f>
        <v>6.6</v>
      </c>
      <c r="D101" s="175" t="str">
        <f>IF(UCDP!AB101, UCDP!AB101, "0.0")</f>
        <v>0.0</v>
      </c>
      <c r="E101" s="176">
        <f>IF(ISNUMBER('1-3'!L101), '1-3'!L101, IF(ISNUMBER('1-3'!M101), '1-3'!M101, IF(ISNUMBER('1-3'!P101), '1-3'!P101, IF(ISNUMBER('1-3'!Q101), '1-3'!Q101, "XXX"))))</f>
        <v>82.666666666666671</v>
      </c>
      <c r="F101" s="176">
        <f>IF(ISNUMBER('1-4'!AR101),'1-4'!AR101, IF(ISNUMBER('1-4'!AS101),'1-4'!AS101, IF(ISNUMBER('1-4'!AT101),'1-4'!AT101, IF(ISNUMBER('1-4'!AU101),'1-4'!AU101, IF(ISNUMBER('1-4'!AV101),'1-4'!AV101, "XXX")))))</f>
        <v>2</v>
      </c>
      <c r="G101" s="176">
        <f>IF(ISNUMBER('1-5'!K100),'1-5'!K100, "XXX")</f>
        <v>4</v>
      </c>
      <c r="H101" s="176">
        <f>IF(ISNUMBER('2-1-1'!K101), '2-1-1'!K101, IF(ISNUMBER('2-1-1'!L101), '2-1-1'!L101, IF(ISNUMBER('2-1-1'!M101), '2-1-1'!M101, "XXX")))</f>
        <v>0.58571428571428563</v>
      </c>
      <c r="I101" s="176">
        <f>IF(ISNUMBER('2-1-2'!F100),'2-1-2'!F100, "XXX")</f>
        <v>0.26685999999999999</v>
      </c>
      <c r="J101" s="176">
        <f>IF(ISNUMBER('2-2-1'!AF101),'2-2-1'!AF101,IF(ISNUMBER('2-2-1'!AG101),'2-2-1'!AG101,IF(ISNUMBER('2-2-1'!AE101),'2-2-1'!AE101,IF(ISNUMBER('2-2-1'!AH101),'2-2-1'!AH101,IF(ISNUMBER('2-2-1'!AD101),'2-2-1'!AD101,IF(ISNUMBER('2-2-1'!AI101),'2-2-1'!AI101,IF(ISNUMBER('2-2-1'!AC101),'2-2-1'!AC101,IF(ISNUMBER('2-2-1'!AJ101),'2-2-1'!AJ101,IF(ISNUMBER('2-2-1'!AB101),'2-2-1'!AB101,IF(ISNUMBER('2-2-1'!AA101),'2-2-1'!AA101,IF(ISNUMBER('2-2-1'!Z101),'2-2-1'!Z101,"XXX")))))))))))</f>
        <v>1.1972700000000001</v>
      </c>
      <c r="K101" s="176">
        <f>IF(ISNUMBER('2-2-2'!K101),'2-2-2'!K101,IF(ISNUMBER('2-2-2'!L101),'2-2-2'!L101,IF(ISNUMBER('2-2-2'!J101),'2-2-2'!J101,IF(ISNUMBER('2-2-2'!M101),'2-2-2'!M101,"XXX"))))</f>
        <v>0.5</v>
      </c>
      <c r="L101" s="176">
        <f>IF(ISNUMBER('2-3-1'!S101), '2-3-1'!S101, IF(ISNUMBER('2-3-1'!T101), '2-3-1'!T101, IF(ISNUMBER('2-3-1'!R101), '2-3-1'!R101, IF(ISNUMBER('2-3-1'!U101), '2-3-1'!U101, IF(ISNUMBER('2-3-1'!Q101), '2-3-1'!Q101, IF(ISNUMBER('2-3-1'!V101), '2-3-1'!V101, IF(ISNUMBER('2-3-1'!P101), '2-3-1'!P101, "XXX")))))))</f>
        <v>4.37176323</v>
      </c>
      <c r="M101" s="176">
        <f>IF(ISNUMBER('2-3-2'!S101), '2-3-2'!S101, IF(ISNUMBER('2-3-2'!T101), '2-3-2'!T101, IF(ISNUMBER('2-3-2'!R101), '2-3-2'!R101, IF(ISNUMBER('2-3-2'!U101), '2-3-2'!U101, IF(ISNUMBER('2-3-2'!Q101), '2-3-2'!Q101, IF(ISNUMBER('2-3-2'!V101), '2-3-2'!V101, IF(ISNUMBER('2-3-2'!P101), '2-3-2'!P101, "XXX")))))))</f>
        <v>7.7120752299999999</v>
      </c>
      <c r="N101" s="176">
        <f>IF(ISNUMBER('2-4-1'!Y101),'2-4-1'!Y101,IF(ISNUMBER('2-4-1'!X101),'2-4-1'!X101,IF(ISNUMBER('2-4-1'!Z101),'2-4-1'!Z101,IF(ISNUMBER('2-4-1'!W101),'2-4-1'!W101,IF(ISNUMBER('2-4-1'!V101),'2-4-1'!V101,'2019'!N101)))))</f>
        <v>6.6921292218653807</v>
      </c>
      <c r="O101" s="176">
        <f>IF(ISNUMBER('2-4-2'!G101), '2-4-2'!G101, IF(ISNUMBER('2-4-2'!H101), '2-4-2'!H101, IF(ISNUMBER('2-4-2'!F101), '2-4-2'!F101, IF(ISNUMBER('2-4-2'!I101), '2-4-2'!I101, IF(ISNUMBER('2-4-2'!E101), '2-4-2'!E101, IF(ISNUMBER('2-4-2'!J101), '2-4-2'!J101, IF(ISNUMBER('2-4-2'!D101), '2-4-2'!D101, IF(ISNUMBER('2-4-2'!K101), '2-4-2'!K101, IF(ISNUMBER('2-4-2'!C101), '2-4-2'!C101, IF(ISNUMBER('2-4-2'!L101), '2-4-2'!L101, IF(ISNUMBER('2-4-2'!M101), '2-4-2'!M101,"XXX")))))))))))</f>
        <v>100</v>
      </c>
      <c r="P101" s="176">
        <f>IF(ISNUMBER('2-5-1'!H333), '2-5-1'!H333, "XXX")</f>
        <v>0.56142740249633794</v>
      </c>
      <c r="Q101" s="176">
        <f>IF(ISNUMBER('2-5-2'!D101), '2-5-2'!D101, IF(ISNUMBER('2-5-2'!E101), '2-5-2'!E101, IF(ISNUMBER('2-5-2'!F101), '2-5-2'!F101, IF(ISNUMBER('2-5-2'!G101), '2-5-2'!G101, IF(ISNUMBER('2-5-2'!H101), '2-5-2'!H101, IF(ISNUMBER('2-5-2'!I101), '2-5-2'!I101, IF(ISNUMBER('2-5-2'!J101), '2-5-2'!J101, "XXX")))))))</f>
        <v>18.899999999999999</v>
      </c>
      <c r="R101" s="176">
        <f>IF(ISNUMBER('2-6-1'!G101), '2-6-1'!G101, IF(ISNUMBER('2-6-1'!H101), '2-6-1'!H101, IF(ISNUMBER('2-6-1'!F101), '2-6-1'!F101, IF(ISNUMBER('2-6-1'!I101), '2-6-1'!I101, IF(ISNUMBER('2-6-1'!E101), '2-6-1'!E101, IF(ISNUMBER('2-6-1'!J101), '2-6-1'!J101, IF(ISNUMBER('2-6-1'!D101), '2-6-1'!D101, IF(ISNUMBER('2-6-1'!K101), '2-6-1'!K101, IF(ISNUMBER('2-6-1'!L101), '2-6-1'!L101, "XXX")))))))))</f>
        <v>70.365530000000007</v>
      </c>
      <c r="S101" s="176">
        <f>IF(ISNUMBER('2-6-2'!H101), '2-6-2'!H101, IF(ISNUMBER('2-6-2'!I101), '2-6-2'!I101, IF(ISNUMBER('2-6-2'!G101), '2-6-2'!G101, IF(ISNUMBER('2-6-2'!J101), '2-6-2'!J101, IF(ISNUMBER('2-6-2'!F101), '2-6-2'!F101, IF(ISNUMBER('2-6-2'!K101), '2-6-2'!K101, IF(ISNUMBER('2-6-2'!E101), '2-6-2'!E101, IF(ISNUMBER('2-6-2'!L101), '2-6-2'!L101, IF(ISNUMBER('2-6-2'!D101), '2-6-2'!D101, IF(ISNUMBER('2-6-2'!M101), '2-6-2'!M101, "XXX"))))))))))</f>
        <v>8.6999999999999993</v>
      </c>
      <c r="T101" s="176">
        <f>IF(ISNUMBER('2-7-1'!K101), '2-7-1'!K101, IF(ISNUMBER('2-7-1'!L101), '2-7-1'!L101, IF(ISNUMBER('2-7-1'!J101), '2-7-1'!J101, IF(ISNUMBER('2-7-1'!M101), '2-7-1'!M101, "XXX"))))</f>
        <v>0.72142857142857142</v>
      </c>
      <c r="U101" s="176">
        <f>IF(ISNUMBER('2-7-2'!K101), '2-7-2'!K101, IF(ISNUMBER('2-7-2'!L101), '2-7-2'!L101, IF(ISNUMBER('2-7-2'!J101), '2-7-2'!J101, IF(ISNUMBER('2-7-2'!M101), '2-7-2'!M101, "XXX"))))</f>
        <v>0.56928571428571428</v>
      </c>
      <c r="V101" s="176">
        <f>IF(ISNUMBER('2-8-1'!K101), '2-8-1'!K101, IF(ISNUMBER('2-8-1'!L101), '2-8-1'!L101, IF(ISNUMBER('2-8-1'!J101), '2-8-1'!J101, IF(ISNUMBER('2-8-1'!M101), '2-8-1'!M101, "XXX"))))</f>
        <v>0.62571428571428567</v>
      </c>
      <c r="W101" s="176">
        <f>IF(ISNUMBER('2-8-2'!K101), '2-8-2'!K101, IF(ISNUMBER('2-8-2'!L101), '2-8-2'!L101, IF(ISNUMBER('2-8-2'!J101), '2-8-2'!J101, IF(ISNUMBER('2-8-2'!M101), '2-8-2'!M101, "XXX"))))</f>
        <v>0.6</v>
      </c>
      <c r="X101" s="176">
        <f>IF(ISNUMBER('3-1'!L100), '3-1'!L100, "XXX")</f>
        <v>0.72499999999999998</v>
      </c>
      <c r="Y101" s="223">
        <f>'3-2'!T100</f>
        <v>0.61969763</v>
      </c>
    </row>
    <row r="102" spans="1:25" ht="15" x14ac:dyDescent="0.25">
      <c r="A102" s="19" t="s">
        <v>110</v>
      </c>
      <c r="B102" s="166" t="s">
        <v>110</v>
      </c>
      <c r="C102" s="175">
        <f>IF(ISNUMBER('1-1'!K102),'1-1'!K102, "XXX")</f>
        <v>7.1</v>
      </c>
      <c r="D102" s="175" t="str">
        <f>IF(UCDP!AB102, UCDP!AB102, "0.0")</f>
        <v>0.0</v>
      </c>
      <c r="E102" s="176">
        <f>IF(ISNUMBER('1-3'!L102), '1-3'!L102, IF(ISNUMBER('1-3'!M102), '1-3'!M102, IF(ISNUMBER('1-3'!P102), '1-3'!P102, IF(ISNUMBER('1-3'!Q102), '1-3'!Q102, "XXX"))))</f>
        <v>69</v>
      </c>
      <c r="F102" s="176">
        <f>IF(ISNUMBER('1-4'!AR102),'1-4'!AR102, IF(ISNUMBER('1-4'!AS102),'1-4'!AS102, IF(ISNUMBER('1-4'!AT102),'1-4'!AT102, IF(ISNUMBER('1-4'!AU102),'1-4'!AU102, IF(ISNUMBER('1-4'!AV102),'1-4'!AV102, "XXX")))))</f>
        <v>3</v>
      </c>
      <c r="G102" s="176">
        <f>IF(ISNUMBER('1-5'!K101),'1-5'!K101, "XXX")</f>
        <v>7.4</v>
      </c>
      <c r="H102" s="176">
        <f>IF(ISNUMBER('2-1-1'!K102), '2-1-1'!K102, IF(ISNUMBER('2-1-1'!L102), '2-1-1'!L102, IF(ISNUMBER('2-1-1'!M102), '2-1-1'!M102, "XXX")))</f>
        <v>0.30857142857142855</v>
      </c>
      <c r="I102" s="176">
        <f>IF(ISNUMBER('2-1-2'!F101),'2-1-2'!F101, "XXX")</f>
        <v>0.16744999999999999</v>
      </c>
      <c r="J102" s="176">
        <f>IF(ISNUMBER('2-2-1'!AF102),'2-2-1'!AF102,IF(ISNUMBER('2-2-1'!AG102),'2-2-1'!AG102,IF(ISNUMBER('2-2-1'!AE102),'2-2-1'!AE102,IF(ISNUMBER('2-2-1'!AH102),'2-2-1'!AH102,IF(ISNUMBER('2-2-1'!AD102),'2-2-1'!AD102,IF(ISNUMBER('2-2-1'!AI102),'2-2-1'!AI102,IF(ISNUMBER('2-2-1'!AC102),'2-2-1'!AC102,IF(ISNUMBER('2-2-1'!AJ102),'2-2-1'!AJ102,IF(ISNUMBER('2-2-1'!AB102),'2-2-1'!AB102,IF(ISNUMBER('2-2-1'!AA102),'2-2-1'!AA102,IF(ISNUMBER('2-2-1'!Z102),'2-2-1'!Z102,"XXX")))))))))))</f>
        <v>3.2254100000000001</v>
      </c>
      <c r="K102" s="176">
        <f>IF(ISNUMBER('2-2-2'!K102),'2-2-2'!K102,IF(ISNUMBER('2-2-2'!L102),'2-2-2'!L102,IF(ISNUMBER('2-2-2'!J102),'2-2-2'!J102,IF(ISNUMBER('2-2-2'!M102),'2-2-2'!M102,"XXX"))))</f>
        <v>0.49000000000000005</v>
      </c>
      <c r="L102" s="176">
        <f>IF(ISNUMBER('2-3-1'!S102), '2-3-1'!S102, IF(ISNUMBER('2-3-1'!T102), '2-3-1'!T102, IF(ISNUMBER('2-3-1'!R102), '2-3-1'!R102, IF(ISNUMBER('2-3-1'!U102), '2-3-1'!U102, IF(ISNUMBER('2-3-1'!Q102), '2-3-1'!Q102, IF(ISNUMBER('2-3-1'!V102), '2-3-1'!V102, IF(ISNUMBER('2-3-1'!P102), '2-3-1'!P102, "XXX")))))))</f>
        <v>1.00771809</v>
      </c>
      <c r="M102" s="176">
        <f>IF(ISNUMBER('2-3-2'!S102), '2-3-2'!S102, IF(ISNUMBER('2-3-2'!T102), '2-3-2'!T102, IF(ISNUMBER('2-3-2'!R102), '2-3-2'!R102, IF(ISNUMBER('2-3-2'!U102), '2-3-2'!U102, IF(ISNUMBER('2-3-2'!Q102), '2-3-2'!Q102, IF(ISNUMBER('2-3-2'!V102), '2-3-2'!V102, IF(ISNUMBER('2-3-2'!P102), '2-3-2'!P102, "XXX")))))))</f>
        <v>55.440067290000002</v>
      </c>
      <c r="N102" s="176">
        <f>IF(ISNUMBER('2-4-1'!Y102),'2-4-1'!Y102,IF(ISNUMBER('2-4-1'!X102),'2-4-1'!X102,IF(ISNUMBER('2-4-1'!Z102),'2-4-1'!Z102,IF(ISNUMBER('2-4-1'!W102),'2-4-1'!W102,IF(ISNUMBER('2-4-1'!V102),'2-4-1'!V102,'2019'!N102)))))</f>
        <v>3.0478191199999998</v>
      </c>
      <c r="O102" s="176">
        <f>IF(ISNUMBER('2-4-2'!G102), '2-4-2'!G102, IF(ISNUMBER('2-4-2'!H102), '2-4-2'!H102, IF(ISNUMBER('2-4-2'!F102), '2-4-2'!F102, IF(ISNUMBER('2-4-2'!I102), '2-4-2'!I102, IF(ISNUMBER('2-4-2'!E102), '2-4-2'!E102, IF(ISNUMBER('2-4-2'!J102), '2-4-2'!J102, IF(ISNUMBER('2-4-2'!D102), '2-4-2'!D102, IF(ISNUMBER('2-4-2'!K102), '2-4-2'!K102, IF(ISNUMBER('2-4-2'!C102), '2-4-2'!C102, IF(ISNUMBER('2-4-2'!L102), '2-4-2'!L102, IF(ISNUMBER('2-4-2'!M102), '2-4-2'!M102,"XXX")))))))))))</f>
        <v>84.2</v>
      </c>
      <c r="P102" s="176">
        <f>IF(ISNUMBER('2-5-1'!H334), '2-5-1'!H334, "XXX")</f>
        <v>0.42087502479553224</v>
      </c>
      <c r="Q102" s="176">
        <f>IF(ISNUMBER('2-5-2'!D102), '2-5-2'!D102, IF(ISNUMBER('2-5-2'!E102), '2-5-2'!E102, IF(ISNUMBER('2-5-2'!F102), '2-5-2'!F102, IF(ISNUMBER('2-5-2'!G102), '2-5-2'!G102, IF(ISNUMBER('2-5-2'!H102), '2-5-2'!H102, IF(ISNUMBER('2-5-2'!I102), '2-5-2'!I102, IF(ISNUMBER('2-5-2'!J102), '2-5-2'!J102, "XXX")))))))</f>
        <v>14.8</v>
      </c>
      <c r="R102" s="176">
        <f>IF(ISNUMBER('2-6-1'!G102), '2-6-1'!G102, IF(ISNUMBER('2-6-1'!H102), '2-6-1'!H102, IF(ISNUMBER('2-6-1'!F102), '2-6-1'!F102, IF(ISNUMBER('2-6-1'!I102), '2-6-1'!I102, IF(ISNUMBER('2-6-1'!E102), '2-6-1'!E102, IF(ISNUMBER('2-6-1'!J102), '2-6-1'!J102, IF(ISNUMBER('2-6-1'!D102), '2-6-1'!D102, IF(ISNUMBER('2-6-1'!K102), '2-6-1'!K102, IF(ISNUMBER('2-6-1'!L102), '2-6-1'!L102, "XXX")))))))))</f>
        <v>20.509350000000001</v>
      </c>
      <c r="S102" s="176">
        <f>IF(ISNUMBER('2-6-2'!H102), '2-6-2'!H102, IF(ISNUMBER('2-6-2'!I102), '2-6-2'!I102, IF(ISNUMBER('2-6-2'!G102), '2-6-2'!G102, IF(ISNUMBER('2-6-2'!J102), '2-6-2'!J102, IF(ISNUMBER('2-6-2'!F102), '2-6-2'!F102, IF(ISNUMBER('2-6-2'!K102), '2-6-2'!K102, IF(ISNUMBER('2-6-2'!E102), '2-6-2'!E102, IF(ISNUMBER('2-6-2'!L102), '2-6-2'!L102, IF(ISNUMBER('2-6-2'!D102), '2-6-2'!D102, IF(ISNUMBER('2-6-2'!M102), '2-6-2'!M102, "XXX"))))))))))</f>
        <v>5.16</v>
      </c>
      <c r="T102" s="176">
        <f>IF(ISNUMBER('2-7-1'!K102), '2-7-1'!K102, IF(ISNUMBER('2-7-1'!L102), '2-7-1'!L102, IF(ISNUMBER('2-7-1'!J102), '2-7-1'!J102, IF(ISNUMBER('2-7-1'!M102), '2-7-1'!M102, "XXX"))))</f>
        <v>0.5485714285714286</v>
      </c>
      <c r="U102" s="176">
        <f>IF(ISNUMBER('2-7-2'!K102), '2-7-2'!K102, IF(ISNUMBER('2-7-2'!L102), '2-7-2'!L102, IF(ISNUMBER('2-7-2'!J102), '2-7-2'!J102, IF(ISNUMBER('2-7-2'!M102), '2-7-2'!M102, "XXX"))))</f>
        <v>0.43428571428571427</v>
      </c>
      <c r="V102" s="176">
        <f>IF(ISNUMBER('2-8-1'!K102), '2-8-1'!K102, IF(ISNUMBER('2-8-1'!L102), '2-8-1'!L102, IF(ISNUMBER('2-8-1'!J102), '2-8-1'!J102, IF(ISNUMBER('2-8-1'!M102), '2-8-1'!M102, "XXX"))))</f>
        <v>0.61285714285714288</v>
      </c>
      <c r="W102" s="176">
        <f>IF(ISNUMBER('2-8-2'!K102), '2-8-2'!K102, IF(ISNUMBER('2-8-2'!L102), '2-8-2'!L102, IF(ISNUMBER('2-8-2'!J102), '2-8-2'!J102, IF(ISNUMBER('2-8-2'!M102), '2-8-2'!M102, "XXX"))))</f>
        <v>0.44285714285714289</v>
      </c>
      <c r="X102" s="176">
        <f>IF(ISNUMBER('3-1'!L101), '3-1'!L101, "XXX")</f>
        <v>0.65600000000000003</v>
      </c>
      <c r="Y102" s="223">
        <f>'3-2'!T101</f>
        <v>-0.198398203</v>
      </c>
    </row>
    <row r="103" spans="1:25" ht="15" x14ac:dyDescent="0.25">
      <c r="A103" s="19" t="s">
        <v>111</v>
      </c>
      <c r="B103" s="166" t="s">
        <v>111</v>
      </c>
      <c r="C103" s="175">
        <f>IF(ISNUMBER('1-1'!K103),'1-1'!K103, "XXX")</f>
        <v>0.9</v>
      </c>
      <c r="D103" s="175" t="str">
        <f>IF(UCDP!AB103, UCDP!AB103, "0.0")</f>
        <v>0.0</v>
      </c>
      <c r="E103" s="176">
        <f>IF(ISNUMBER('1-3'!L103), '1-3'!L103, IF(ISNUMBER('1-3'!M103), '1-3'!M103, IF(ISNUMBER('1-3'!P103), '1-3'!P103, IF(ISNUMBER('1-3'!Q103), '1-3'!Q103, "XXX"))))</f>
        <v>94.5</v>
      </c>
      <c r="F103" s="176">
        <f>IF(ISNUMBER('1-4'!AR103),'1-4'!AR103, IF(ISNUMBER('1-4'!AS103),'1-4'!AS103, IF(ISNUMBER('1-4'!AT103),'1-4'!AT103, IF(ISNUMBER('1-4'!AU103),'1-4'!AU103, IF(ISNUMBER('1-4'!AV103),'1-4'!AV103, "XXX")))))</f>
        <v>1</v>
      </c>
      <c r="G103" s="176">
        <f>IF(ISNUMBER('1-5'!K102),'1-5'!K102, "XXX")</f>
        <v>1.1000000000000001</v>
      </c>
      <c r="H103" s="176">
        <f>IF(ISNUMBER('2-1-1'!K103), '2-1-1'!K103, IF(ISNUMBER('2-1-1'!L103), '2-1-1'!L103, IF(ISNUMBER('2-1-1'!M103), '2-1-1'!M103, "XXX")))</f>
        <v>0.90999999999999992</v>
      </c>
      <c r="I103" s="176">
        <f>IF(ISNUMBER('2-1-2'!F102),'2-1-2'!F102, "XXX")</f>
        <v>0.75173000000000001</v>
      </c>
      <c r="J103" s="176">
        <f>IF(ISNUMBER('2-2-1'!AF103),'2-2-1'!AF103,IF(ISNUMBER('2-2-1'!AG103),'2-2-1'!AG103,IF(ISNUMBER('2-2-1'!AE103),'2-2-1'!AE103,IF(ISNUMBER('2-2-1'!AH103),'2-2-1'!AH103,IF(ISNUMBER('2-2-1'!AD103),'2-2-1'!AD103,IF(ISNUMBER('2-2-1'!AI103),'2-2-1'!AI103,IF(ISNUMBER('2-2-1'!AC103),'2-2-1'!AC103,IF(ISNUMBER('2-2-1'!AJ103),'2-2-1'!AJ103,IF(ISNUMBER('2-2-1'!AB103),'2-2-1'!AB103,IF(ISNUMBER('2-2-1'!AA103),'2-2-1'!AA103,IF(ISNUMBER('2-2-1'!Z103),'2-2-1'!Z103,"XXX")))))))))))</f>
        <v>3.38287</v>
      </c>
      <c r="K103" s="176">
        <f>IF(ISNUMBER('2-2-2'!K103),'2-2-2'!K103,IF(ISNUMBER('2-2-2'!L103),'2-2-2'!L103,IF(ISNUMBER('2-2-2'!J103),'2-2-2'!J103,IF(ISNUMBER('2-2-2'!M103),'2-2-2'!M103,"XXX"))))</f>
        <v>0.83571428571428563</v>
      </c>
      <c r="L103" s="176">
        <f>IF(ISNUMBER('2-3-1'!S103), '2-3-1'!S103, IF(ISNUMBER('2-3-1'!T103), '2-3-1'!T103, IF(ISNUMBER('2-3-1'!R103), '2-3-1'!R103, IF(ISNUMBER('2-3-1'!U103), '2-3-1'!U103, IF(ISNUMBER('2-3-1'!Q103), '2-3-1'!Q103, IF(ISNUMBER('2-3-1'!V103), '2-3-1'!V103, IF(ISNUMBER('2-3-1'!P103), '2-3-1'!P103, "XXX")))))))</f>
        <v>6.7407183599999998</v>
      </c>
      <c r="M103" s="176">
        <f>IF(ISNUMBER('2-3-2'!S103), '2-3-2'!S103, IF(ISNUMBER('2-3-2'!T103), '2-3-2'!T103, IF(ISNUMBER('2-3-2'!R103), '2-3-2'!R103, IF(ISNUMBER('2-3-2'!U103), '2-3-2'!U103, IF(ISNUMBER('2-3-2'!Q103), '2-3-2'!Q103, IF(ISNUMBER('2-3-2'!V103), '2-3-2'!V103, IF(ISNUMBER('2-3-2'!P103), '2-3-2'!P103, "XXX")))))))</f>
        <v>11.275679589999999</v>
      </c>
      <c r="N103" s="176">
        <f>IF(ISNUMBER('2-4-1'!Y103),'2-4-1'!Y103,IF(ISNUMBER('2-4-1'!X103),'2-4-1'!X103,IF(ISNUMBER('2-4-1'!Z103),'2-4-1'!Z103,IF(ISNUMBER('2-4-1'!W103),'2-4-1'!W103,IF(ISNUMBER('2-4-1'!V103),'2-4-1'!V103,'2019'!N103)))))</f>
        <v>22.312999999999999</v>
      </c>
      <c r="O103" s="176">
        <f>IF(ISNUMBER('2-4-2'!G103), '2-4-2'!G103, IF(ISNUMBER('2-4-2'!H103), '2-4-2'!H103, IF(ISNUMBER('2-4-2'!F103), '2-4-2'!F103, IF(ISNUMBER('2-4-2'!I103), '2-4-2'!I103, IF(ISNUMBER('2-4-2'!E103), '2-4-2'!E103, IF(ISNUMBER('2-4-2'!J103), '2-4-2'!J103, IF(ISNUMBER('2-4-2'!D103), '2-4-2'!D103, IF(ISNUMBER('2-4-2'!K103), '2-4-2'!K103, IF(ISNUMBER('2-4-2'!C103), '2-4-2'!C103, IF(ISNUMBER('2-4-2'!L103), '2-4-2'!L103, IF(ISNUMBER('2-4-2'!M103), '2-4-2'!M103,"XXX")))))))))))</f>
        <v>100</v>
      </c>
      <c r="P103" s="176">
        <f>IF(ISNUMBER('2-5-1'!H335), '2-5-1'!H335, "XXX")</f>
        <v>1</v>
      </c>
      <c r="Q103" s="176">
        <f>IF(ISNUMBER('2-5-2'!D103), '2-5-2'!D103, IF(ISNUMBER('2-5-2'!E103), '2-5-2'!E103, IF(ISNUMBER('2-5-2'!F103), '2-5-2'!F103, IF(ISNUMBER('2-5-2'!G103), '2-5-2'!G103, IF(ISNUMBER('2-5-2'!H103), '2-5-2'!H103, IF(ISNUMBER('2-5-2'!I103), '2-5-2'!I103, IF(ISNUMBER('2-5-2'!J103), '2-5-2'!J103, "XXX")))))))</f>
        <v>90.3</v>
      </c>
      <c r="R103" s="176">
        <f>IF(ISNUMBER('2-6-1'!G103), '2-6-1'!G103, IF(ISNUMBER('2-6-1'!H103), '2-6-1'!H103, IF(ISNUMBER('2-6-1'!F103), '2-6-1'!F103, IF(ISNUMBER('2-6-1'!I103), '2-6-1'!I103, IF(ISNUMBER('2-6-1'!E103), '2-6-1'!E103, IF(ISNUMBER('2-6-1'!J103), '2-6-1'!J103, IF(ISNUMBER('2-6-1'!D103), '2-6-1'!D103, IF(ISNUMBER('2-6-1'!K103), '2-6-1'!K103, IF(ISNUMBER('2-6-1'!L103), '2-6-1'!L103, "XXX")))))))))</f>
        <v>83.185540000000003</v>
      </c>
      <c r="S103" s="176">
        <f>IF(ISNUMBER('2-6-2'!H103), '2-6-2'!H103, IF(ISNUMBER('2-6-2'!I103), '2-6-2'!I103, IF(ISNUMBER('2-6-2'!G103), '2-6-2'!G103, IF(ISNUMBER('2-6-2'!J103), '2-6-2'!J103, IF(ISNUMBER('2-6-2'!F103), '2-6-2'!F103, IF(ISNUMBER('2-6-2'!K103), '2-6-2'!K103, IF(ISNUMBER('2-6-2'!E103), '2-6-2'!E103, IF(ISNUMBER('2-6-2'!L103), '2-6-2'!L103, IF(ISNUMBER('2-6-2'!D103), '2-6-2'!D103, IF(ISNUMBER('2-6-2'!M103), '2-6-2'!M103, "XXX"))))))))))</f>
        <v>0</v>
      </c>
      <c r="T103" s="176">
        <f>IF(ISNUMBER('2-7-1'!K103), '2-7-1'!K103, IF(ISNUMBER('2-7-1'!L103), '2-7-1'!L103, IF(ISNUMBER('2-7-1'!J103), '2-7-1'!J103, IF(ISNUMBER('2-7-1'!M103), '2-7-1'!M103, "XXX"))))</f>
        <v>0.88571428571428579</v>
      </c>
      <c r="U103" s="176">
        <f>IF(ISNUMBER('2-7-2'!K103), '2-7-2'!K103, IF(ISNUMBER('2-7-2'!L103), '2-7-2'!L103, IF(ISNUMBER('2-7-2'!J103), '2-7-2'!J103, IF(ISNUMBER('2-7-2'!M103), '2-7-2'!M103, "XXX"))))</f>
        <v>0.83571428571428563</v>
      </c>
      <c r="V103" s="176">
        <f>IF(ISNUMBER('2-8-1'!K103), '2-8-1'!K103, IF(ISNUMBER('2-8-1'!L103), '2-8-1'!L103, IF(ISNUMBER('2-8-1'!J103), '2-8-1'!J103, IF(ISNUMBER('2-8-1'!M103), '2-8-1'!M103, "XXX"))))</f>
        <v>0.78714285714285714</v>
      </c>
      <c r="W103" s="176">
        <f>IF(ISNUMBER('2-8-2'!K103), '2-8-2'!K103, IF(ISNUMBER('2-8-2'!L103), '2-8-2'!L103, IF(ISNUMBER('2-8-2'!J103), '2-8-2'!J103, IF(ISNUMBER('2-8-2'!M103), '2-8-2'!M103, "XXX"))))</f>
        <v>0.71857142857142864</v>
      </c>
      <c r="X103" s="176">
        <f>IF(ISNUMBER('3-1'!L102), '3-1'!L102, "XXX")</f>
        <v>0.878</v>
      </c>
      <c r="Y103" s="223">
        <f>'3-2'!T102</f>
        <v>1.5609908100000001</v>
      </c>
    </row>
    <row r="104" spans="1:25" ht="15" x14ac:dyDescent="0.25">
      <c r="A104" s="19" t="s">
        <v>112</v>
      </c>
      <c r="B104" s="166" t="s">
        <v>112</v>
      </c>
      <c r="C104" s="175">
        <f>IF(ISNUMBER('1-1'!K104),'1-1'!K104, "XXX")</f>
        <v>0.9</v>
      </c>
      <c r="D104" s="175" t="str">
        <f>IF(UCDP!AB104, UCDP!AB104, "0.0")</f>
        <v>0.0</v>
      </c>
      <c r="E104" s="176">
        <f>IF(ISNUMBER('1-3'!L104), '1-3'!L104, IF(ISNUMBER('1-3'!M104), '1-3'!M104, IF(ISNUMBER('1-3'!P104), '1-3'!P104, IF(ISNUMBER('1-3'!Q104), '1-3'!Q104, "XXX"))))</f>
        <v>99.666666666666686</v>
      </c>
      <c r="F104" s="176">
        <f>IF(ISNUMBER('1-4'!AR104),'1-4'!AR104, IF(ISNUMBER('1-4'!AS104),'1-4'!AS104, IF(ISNUMBER('1-4'!AT104),'1-4'!AT104, IF(ISNUMBER('1-4'!AU104),'1-4'!AU104, IF(ISNUMBER('1-4'!AV104),'1-4'!AV104, "XXX")))))</f>
        <v>1</v>
      </c>
      <c r="G104" s="176">
        <f>IF(ISNUMBER('1-5'!K103),'1-5'!K103, "XXX")</f>
        <v>0.7</v>
      </c>
      <c r="H104" s="176">
        <f>IF(ISNUMBER('2-1-1'!K104), '2-1-1'!K104, IF(ISNUMBER('2-1-1'!L104), '2-1-1'!L104, IF(ISNUMBER('2-1-1'!M104), '2-1-1'!M104, "XXX")))</f>
        <v>0.76142857142857134</v>
      </c>
      <c r="I104" s="176">
        <f>IF(ISNUMBER('2-1-2'!F103),'2-1-2'!F103, "XXX")</f>
        <v>0.71364000000000005</v>
      </c>
      <c r="J104" s="176">
        <f>IF(ISNUMBER('2-2-1'!AF104),'2-2-1'!AF104,IF(ISNUMBER('2-2-1'!AG104),'2-2-1'!AG104,IF(ISNUMBER('2-2-1'!AE104),'2-2-1'!AE104,IF(ISNUMBER('2-2-1'!AH104),'2-2-1'!AH104,IF(ISNUMBER('2-2-1'!AD104),'2-2-1'!AD104,IF(ISNUMBER('2-2-1'!AI104),'2-2-1'!AI104,IF(ISNUMBER('2-2-1'!AC104),'2-2-1'!AC104,IF(ISNUMBER('2-2-1'!AJ104),'2-2-1'!AJ104,IF(ISNUMBER('2-2-1'!AB104),'2-2-1'!AB104,IF(ISNUMBER('2-2-1'!AA104),'2-2-1'!AA104,IF(ISNUMBER('2-2-1'!Z104),'2-2-1'!Z104,"XXX")))))))))))</f>
        <v>3.8161100000000001</v>
      </c>
      <c r="K104" s="176">
        <f>IF(ISNUMBER('2-2-2'!K104),'2-2-2'!K104,IF(ISNUMBER('2-2-2'!L104),'2-2-2'!L104,IF(ISNUMBER('2-2-2'!J104),'2-2-2'!J104,IF(ISNUMBER('2-2-2'!M104),'2-2-2'!M104,"XXX"))))</f>
        <v>0.80714285714285716</v>
      </c>
      <c r="L104" s="176">
        <f>IF(ISNUMBER('2-3-1'!S104), '2-3-1'!S104, IF(ISNUMBER('2-3-1'!T104), '2-3-1'!T104, IF(ISNUMBER('2-3-1'!R104), '2-3-1'!R104, IF(ISNUMBER('2-3-1'!U104), '2-3-1'!U104, IF(ISNUMBER('2-3-1'!Q104), '2-3-1'!Q104, IF(ISNUMBER('2-3-1'!V104), '2-3-1'!V104, IF(ISNUMBER('2-3-1'!P104), '2-3-1'!P104, "XXX")))))))</f>
        <v>6.8877444299999997</v>
      </c>
      <c r="M104" s="176">
        <f>IF(ISNUMBER('2-3-2'!S104), '2-3-2'!S104, IF(ISNUMBER('2-3-2'!T104), '2-3-2'!T104, IF(ISNUMBER('2-3-2'!R104), '2-3-2'!R104, IF(ISNUMBER('2-3-2'!U104), '2-3-2'!U104, IF(ISNUMBER('2-3-2'!Q104), '2-3-2'!Q104, IF(ISNUMBER('2-3-2'!V104), '2-3-2'!V104, IF(ISNUMBER('2-3-2'!P104), '2-3-2'!P104, "XXX")))))))</f>
        <v>13.575582499999999</v>
      </c>
      <c r="N104" s="176">
        <f>IF(ISNUMBER('2-4-1'!Y104),'2-4-1'!Y104,IF(ISNUMBER('2-4-1'!X104),'2-4-1'!X104,IF(ISNUMBER('2-4-1'!Z104),'2-4-1'!Z104,IF(ISNUMBER('2-4-1'!W104),'2-4-1'!W104,IF(ISNUMBER('2-4-1'!V104),'2-4-1'!V104,'2019'!N104)))))</f>
        <v>19.667000000000002</v>
      </c>
      <c r="O104" s="176">
        <f>IF(ISNUMBER('2-4-2'!G104), '2-4-2'!G104, IF(ISNUMBER('2-4-2'!H104), '2-4-2'!H104, IF(ISNUMBER('2-4-2'!F104), '2-4-2'!F104, IF(ISNUMBER('2-4-2'!I104), '2-4-2'!I104, IF(ISNUMBER('2-4-2'!E104), '2-4-2'!E104, IF(ISNUMBER('2-4-2'!J104), '2-4-2'!J104, IF(ISNUMBER('2-4-2'!D104), '2-4-2'!D104, IF(ISNUMBER('2-4-2'!K104), '2-4-2'!K104, IF(ISNUMBER('2-4-2'!C104), '2-4-2'!C104, IF(ISNUMBER('2-4-2'!L104), '2-4-2'!L104, IF(ISNUMBER('2-4-2'!M104), '2-4-2'!M104,"XXX")))))))))))</f>
        <v>100</v>
      </c>
      <c r="P104" s="176" t="str">
        <f>IF(ISNUMBER('2-5-1'!H336), '2-5-1'!H336, "XXX")</f>
        <v>XXX</v>
      </c>
      <c r="Q104" s="176">
        <f>IF(ISNUMBER('2-5-2'!D104), '2-5-2'!D104, IF(ISNUMBER('2-5-2'!E104), '2-5-2'!E104, IF(ISNUMBER('2-5-2'!F104), '2-5-2'!F104, IF(ISNUMBER('2-5-2'!G104), '2-5-2'!G104, IF(ISNUMBER('2-5-2'!H104), '2-5-2'!H104, IF(ISNUMBER('2-5-2'!I104), '2-5-2'!I104, IF(ISNUMBER('2-5-2'!J104), '2-5-2'!J104, "XXX")))))))</f>
        <v>9.6999999999999993</v>
      </c>
      <c r="R104" s="176">
        <f>IF(ISNUMBER('2-6-1'!G104), '2-6-1'!G104, IF(ISNUMBER('2-6-1'!H104), '2-6-1'!H104, IF(ISNUMBER('2-6-1'!F104), '2-6-1'!F104, IF(ISNUMBER('2-6-1'!I104), '2-6-1'!I104, IF(ISNUMBER('2-6-1'!E104), '2-6-1'!E104, IF(ISNUMBER('2-6-1'!J104), '2-6-1'!J104, IF(ISNUMBER('2-6-1'!D104), '2-6-1'!D104, IF(ISNUMBER('2-6-1'!K104), '2-6-1'!K104, IF(ISNUMBER('2-6-1'!L104), '2-6-1'!L104, "XXX")))))))))</f>
        <v>81.996719999999996</v>
      </c>
      <c r="S104" s="176">
        <f>IF(ISNUMBER('2-6-2'!H104), '2-6-2'!H104, IF(ISNUMBER('2-6-2'!I104), '2-6-2'!I104, IF(ISNUMBER('2-6-2'!G104), '2-6-2'!G104, IF(ISNUMBER('2-6-2'!J104), '2-6-2'!J104, IF(ISNUMBER('2-6-2'!F104), '2-6-2'!F104, IF(ISNUMBER('2-6-2'!K104), '2-6-2'!K104, IF(ISNUMBER('2-6-2'!E104), '2-6-2'!E104, IF(ISNUMBER('2-6-2'!L104), '2-6-2'!L104, IF(ISNUMBER('2-6-2'!D104), '2-6-2'!D104, IF(ISNUMBER('2-6-2'!M104), '2-6-2'!M104, "XXX"))))))))))</f>
        <v>0</v>
      </c>
      <c r="T104" s="176">
        <f>IF(ISNUMBER('2-7-1'!K104), '2-7-1'!K104, IF(ISNUMBER('2-7-1'!L104), '2-7-1'!L104, IF(ISNUMBER('2-7-1'!J104), '2-7-1'!J104, IF(ISNUMBER('2-7-1'!M104), '2-7-1'!M104, "XXX"))))</f>
        <v>0.87857142857142867</v>
      </c>
      <c r="U104" s="176">
        <f>IF(ISNUMBER('2-7-2'!K104), '2-7-2'!K104, IF(ISNUMBER('2-7-2'!L104), '2-7-2'!L104, IF(ISNUMBER('2-7-2'!J104), '2-7-2'!J104, IF(ISNUMBER('2-7-2'!M104), '2-7-2'!M104, "XXX"))))</f>
        <v>0.88285714285714278</v>
      </c>
      <c r="V104" s="176">
        <f>IF(ISNUMBER('2-8-1'!K104), '2-8-1'!K104, IF(ISNUMBER('2-8-1'!L104), '2-8-1'!L104, IF(ISNUMBER('2-8-1'!J104), '2-8-1'!J104, IF(ISNUMBER('2-8-1'!M104), '2-8-1'!M104, "XXX"))))</f>
        <v>0.80285714285714282</v>
      </c>
      <c r="W104" s="176">
        <f>IF(ISNUMBER('2-8-2'!K104), '2-8-2'!K104, IF(ISNUMBER('2-8-2'!L104), '2-8-2'!L104, IF(ISNUMBER('2-8-2'!J104), '2-8-2'!J104, IF(ISNUMBER('2-8-2'!M104), '2-8-2'!M104, "XXX"))))</f>
        <v>0.75571428571428567</v>
      </c>
      <c r="X104" s="176">
        <f>IF(ISNUMBER('3-1'!L103), '3-1'!L103, "XXX")</f>
        <v>0.89100000000000001</v>
      </c>
      <c r="Y104" s="223">
        <f>'3-2'!T103</f>
        <v>1.554175377</v>
      </c>
    </row>
    <row r="105" spans="1:25" ht="15" x14ac:dyDescent="0.25">
      <c r="A105" s="19" t="s">
        <v>113</v>
      </c>
      <c r="B105" s="166" t="s">
        <v>113</v>
      </c>
      <c r="C105" s="175">
        <f>IF(ISNUMBER('1-1'!K105),'1-1'!K105, "XXX")</f>
        <v>7.5</v>
      </c>
      <c r="D105" s="175" t="str">
        <f>IF(UCDP!AB105, UCDP!AB105, "0.0")</f>
        <v>0.0</v>
      </c>
      <c r="E105" s="176">
        <f>IF(ISNUMBER('1-3'!L105), '1-3'!L105, IF(ISNUMBER('1-3'!M105), '1-3'!M105, IF(ISNUMBER('1-3'!P105), '1-3'!P105, IF(ISNUMBER('1-3'!Q105), '1-3'!Q105, "XXX"))))</f>
        <v>86.333333333333329</v>
      </c>
      <c r="F105" s="176">
        <f>IF(ISNUMBER('1-4'!AR105),'1-4'!AR105, IF(ISNUMBER('1-4'!AS105),'1-4'!AS105, IF(ISNUMBER('1-4'!AT105),'1-4'!AT105, IF(ISNUMBER('1-4'!AU105),'1-4'!AU105, IF(ISNUMBER('1-4'!AV105),'1-4'!AV105, "XXX")))))</f>
        <v>2</v>
      </c>
      <c r="G105" s="176">
        <f>IF(ISNUMBER('1-5'!K104),'1-5'!K104, "XXX")</f>
        <v>5.4</v>
      </c>
      <c r="H105" s="176">
        <f>IF(ISNUMBER('2-1-1'!K105), '2-1-1'!K105, IF(ISNUMBER('2-1-1'!L105), '2-1-1'!L105, IF(ISNUMBER('2-1-1'!M105), '2-1-1'!M105, "XXX")))</f>
        <v>0.45571428571428568</v>
      </c>
      <c r="I105" s="176">
        <f>IF(ISNUMBER('2-1-2'!F104),'2-1-2'!F104, "XXX")</f>
        <v>0.21088000000000001</v>
      </c>
      <c r="J105" s="176">
        <f>IF(ISNUMBER('2-2-1'!AF105),'2-2-1'!AF105,IF(ISNUMBER('2-2-1'!AG105),'2-2-1'!AG105,IF(ISNUMBER('2-2-1'!AE105),'2-2-1'!AE105,IF(ISNUMBER('2-2-1'!AH105),'2-2-1'!AH105,IF(ISNUMBER('2-2-1'!AD105),'2-2-1'!AD105,IF(ISNUMBER('2-2-1'!AI105),'2-2-1'!AI105,IF(ISNUMBER('2-2-1'!AC105),'2-2-1'!AC105,IF(ISNUMBER('2-2-1'!AJ105),'2-2-1'!AJ105,IF(ISNUMBER('2-2-1'!AB105),'2-2-1'!AB105,IF(ISNUMBER('2-2-1'!AA105),'2-2-1'!AA105,IF(ISNUMBER('2-2-1'!Z105),'2-2-1'!Z105,"XXX")))))))))))</f>
        <v>2.3786499999999999</v>
      </c>
      <c r="K105" s="176">
        <f>IF(ISNUMBER('2-2-2'!K105),'2-2-2'!K105,IF(ISNUMBER('2-2-2'!L105),'2-2-2'!L105,IF(ISNUMBER('2-2-2'!J105),'2-2-2'!J105,IF(ISNUMBER('2-2-2'!M105),'2-2-2'!M105,"XXX"))))</f>
        <v>0.33428571428571424</v>
      </c>
      <c r="L105" s="176">
        <f>IF(ISNUMBER('2-3-1'!S105), '2-3-1'!S105, IF(ISNUMBER('2-3-1'!T105), '2-3-1'!T105, IF(ISNUMBER('2-3-1'!R105), '2-3-1'!R105, IF(ISNUMBER('2-3-1'!U105), '2-3-1'!U105, IF(ISNUMBER('2-3-1'!Q105), '2-3-1'!Q105, IF(ISNUMBER('2-3-1'!V105), '2-3-1'!V105, IF(ISNUMBER('2-3-1'!P105), '2-3-1'!P105, "XXX")))))))</f>
        <v>4.6512236600000003</v>
      </c>
      <c r="M105" s="176">
        <f>IF(ISNUMBER('2-3-2'!S105), '2-3-2'!S105, IF(ISNUMBER('2-3-2'!T105), '2-3-2'!T105, IF(ISNUMBER('2-3-2'!R105), '2-3-2'!R105, IF(ISNUMBER('2-3-2'!U105), '2-3-2'!U105, IF(ISNUMBER('2-3-2'!Q105), '2-3-2'!Q105, IF(ISNUMBER('2-3-2'!V105), '2-3-2'!V105, IF(ISNUMBER('2-3-2'!P105), '2-3-2'!P105, "XXX")))))))</f>
        <v>35.015754700000002</v>
      </c>
      <c r="N105" s="176">
        <f>IF(ISNUMBER('2-4-1'!Y105),'2-4-1'!Y105,IF(ISNUMBER('2-4-1'!X105),'2-4-1'!X105,IF(ISNUMBER('2-4-1'!Z105),'2-4-1'!Z105,IF(ISNUMBER('2-4-1'!W105),'2-4-1'!W105,IF(ISNUMBER('2-4-1'!V105),'2-4-1'!V105,'2019'!N105)))))</f>
        <v>0.4</v>
      </c>
      <c r="O105" s="176">
        <f>IF(ISNUMBER('2-4-2'!G105), '2-4-2'!G105, IF(ISNUMBER('2-4-2'!H105), '2-4-2'!H105, IF(ISNUMBER('2-4-2'!F105), '2-4-2'!F105, IF(ISNUMBER('2-4-2'!I105), '2-4-2'!I105, IF(ISNUMBER('2-4-2'!E105), '2-4-2'!E105, IF(ISNUMBER('2-4-2'!J105), '2-4-2'!J105, IF(ISNUMBER('2-4-2'!D105), '2-4-2'!D105, IF(ISNUMBER('2-4-2'!K105), '2-4-2'!K105, IF(ISNUMBER('2-4-2'!C105), '2-4-2'!C105, IF(ISNUMBER('2-4-2'!L105), '2-4-2'!L105, IF(ISNUMBER('2-4-2'!M105), '2-4-2'!M105,"XXX")))))))))))</f>
        <v>28.6</v>
      </c>
      <c r="P105" s="176">
        <f>IF(ISNUMBER('2-5-1'!H337), '2-5-1'!H337, "XXX")</f>
        <v>0.44447388648986819</v>
      </c>
      <c r="Q105" s="176">
        <f>IF(ISNUMBER('2-5-2'!D105), '2-5-2'!D105, IF(ISNUMBER('2-5-2'!E105), '2-5-2'!E105, IF(ISNUMBER('2-5-2'!F105), '2-5-2'!F105, IF(ISNUMBER('2-5-2'!G105), '2-5-2'!G105, IF(ISNUMBER('2-5-2'!H105), '2-5-2'!H105, IF(ISNUMBER('2-5-2'!I105), '2-5-2'!I105, IF(ISNUMBER('2-5-2'!J105), '2-5-2'!J105, "XXX")))))))</f>
        <v>2.2999999999999998</v>
      </c>
      <c r="R105" s="176">
        <f>IF(ISNUMBER('2-6-1'!G105), '2-6-1'!G105, IF(ISNUMBER('2-6-1'!H105), '2-6-1'!H105, IF(ISNUMBER('2-6-1'!F105), '2-6-1'!F105, IF(ISNUMBER('2-6-1'!I105), '2-6-1'!I105, IF(ISNUMBER('2-6-1'!E105), '2-6-1'!E105, IF(ISNUMBER('2-6-1'!J105), '2-6-1'!J105, IF(ISNUMBER('2-6-1'!D105), '2-6-1'!D105, IF(ISNUMBER('2-6-1'!K105), '2-6-1'!K105, IF(ISNUMBER('2-6-1'!L105), '2-6-1'!L105, "XXX")))))))))</f>
        <v>55.859879999999997</v>
      </c>
      <c r="S105" s="176">
        <f>IF(ISNUMBER('2-6-2'!H105), '2-6-2'!H105, IF(ISNUMBER('2-6-2'!I105), '2-6-2'!I105, IF(ISNUMBER('2-6-2'!G105), '2-6-2'!G105, IF(ISNUMBER('2-6-2'!J105), '2-6-2'!J105, IF(ISNUMBER('2-6-2'!F105), '2-6-2'!F105, IF(ISNUMBER('2-6-2'!K105), '2-6-2'!K105, IF(ISNUMBER('2-6-2'!E105), '2-6-2'!E105, IF(ISNUMBER('2-6-2'!L105), '2-6-2'!L105, IF(ISNUMBER('2-6-2'!D105), '2-6-2'!D105, IF(ISNUMBER('2-6-2'!M105), '2-6-2'!M105, "XXX"))))))))))</f>
        <v>1.48</v>
      </c>
      <c r="T105" s="176">
        <f>IF(ISNUMBER('2-7-1'!K105), '2-7-1'!K105, IF(ISNUMBER('2-7-1'!L105), '2-7-1'!L105, IF(ISNUMBER('2-7-1'!J105), '2-7-1'!J105, IF(ISNUMBER('2-7-1'!M105), '2-7-1'!M105, "XXX"))))</f>
        <v>0.45</v>
      </c>
      <c r="U105" s="176">
        <f>IF(ISNUMBER('2-7-2'!K105), '2-7-2'!K105, IF(ISNUMBER('2-7-2'!L105), '2-7-2'!L105, IF(ISNUMBER('2-7-2'!J105), '2-7-2'!J105, IF(ISNUMBER('2-7-2'!M105), '2-7-2'!M105, "XXX"))))</f>
        <v>0.30428571428571427</v>
      </c>
      <c r="V105" s="176">
        <f>IF(ISNUMBER('2-8-1'!K105), '2-8-1'!K105, IF(ISNUMBER('2-8-1'!L105), '2-8-1'!L105, IF(ISNUMBER('2-8-1'!J105), '2-8-1'!J105, IF(ISNUMBER('2-8-1'!M105), '2-8-1'!M105, "XXX"))))</f>
        <v>0.56285714285714283</v>
      </c>
      <c r="W105" s="176">
        <f>IF(ISNUMBER('2-8-2'!K105), '2-8-2'!K105, IF(ISNUMBER('2-8-2'!L105), '2-8-2'!L105, IF(ISNUMBER('2-8-2'!J105), '2-8-2'!J105, IF(ISNUMBER('2-8-2'!M105), '2-8-2'!M105, "XXX"))))</f>
        <v>0.39999999999999997</v>
      </c>
      <c r="X105" s="176">
        <f>IF(ISNUMBER('3-1'!L104), '3-1'!L104, "XXX")</f>
        <v>0.33200000000000002</v>
      </c>
      <c r="Y105" s="223">
        <f>'3-2'!T104</f>
        <v>-0.61922812500000002</v>
      </c>
    </row>
    <row r="106" spans="1:25" ht="15" x14ac:dyDescent="0.25">
      <c r="A106" s="19" t="s">
        <v>114</v>
      </c>
      <c r="B106" s="166" t="s">
        <v>114</v>
      </c>
      <c r="C106" s="175">
        <f>IF(ISNUMBER('1-1'!K106),'1-1'!K106, "XXX")</f>
        <v>8.3000000000000007</v>
      </c>
      <c r="D106" s="175">
        <f>IF(UCDP!AB106, UCDP!AB106, "0.0")</f>
        <v>9.3723678748171724E-2</v>
      </c>
      <c r="E106" s="176" t="str">
        <f>IF(ISNUMBER('1-3'!L106), '1-3'!L106, IF(ISNUMBER('1-3'!M106), '1-3'!M106, IF(ISNUMBER('1-3'!P106), '1-3'!P106, IF(ISNUMBER('1-3'!Q106), '1-3'!Q106, "XXX"))))</f>
        <v>XXX</v>
      </c>
      <c r="F106" s="176">
        <f>IF(ISNUMBER('1-4'!AR106),'1-4'!AR106, IF(ISNUMBER('1-4'!AS106),'1-4'!AS106, IF(ISNUMBER('1-4'!AT106),'1-4'!AT106, IF(ISNUMBER('1-4'!AU106),'1-4'!AU106, IF(ISNUMBER('1-4'!AV106),'1-4'!AV106, "XXX")))))</f>
        <v>4</v>
      </c>
      <c r="G106" s="176">
        <f>IF(ISNUMBER('1-5'!K105),'1-5'!K105, "XXX")</f>
        <v>6.7</v>
      </c>
      <c r="H106" s="176">
        <f>IF(ISNUMBER('2-1-1'!K106), '2-1-1'!K106, IF(ISNUMBER('2-1-1'!L106), '2-1-1'!L106, IF(ISNUMBER('2-1-1'!M106), '2-1-1'!M106, "XXX")))</f>
        <v>0.3</v>
      </c>
      <c r="I106" s="176">
        <f>IF(ISNUMBER('2-1-2'!F105),'2-1-2'!F105, "XXX")</f>
        <v>5.5750000000000001E-2</v>
      </c>
      <c r="J106" s="176">
        <f>IF(ISNUMBER('2-2-1'!AF106),'2-2-1'!AF106,IF(ISNUMBER('2-2-1'!AG106),'2-2-1'!AG106,IF(ISNUMBER('2-2-1'!AE106),'2-2-1'!AE106,IF(ISNUMBER('2-2-1'!AH106),'2-2-1'!AH106,IF(ISNUMBER('2-2-1'!AD106),'2-2-1'!AD106,IF(ISNUMBER('2-2-1'!AI106),'2-2-1'!AI106,IF(ISNUMBER('2-2-1'!AC106),'2-2-1'!AC106,IF(ISNUMBER('2-2-1'!AJ106),'2-2-1'!AJ106,IF(ISNUMBER('2-2-1'!AB106),'2-2-1'!AB106,IF(ISNUMBER('2-2-1'!AA106),'2-2-1'!AA106,IF(ISNUMBER('2-2-1'!Z106),'2-2-1'!Z106,"XXX")))))))))))</f>
        <v>3.50345</v>
      </c>
      <c r="K106" s="176" t="str">
        <f>IF(ISNUMBER('2-2-2'!K106),'2-2-2'!K106,IF(ISNUMBER('2-2-2'!L106),'2-2-2'!L106,IF(ISNUMBER('2-2-2'!J106),'2-2-2'!J106,IF(ISNUMBER('2-2-2'!M106),'2-2-2'!M106,"XXX"))))</f>
        <v>XXX</v>
      </c>
      <c r="L106" s="176">
        <f>IF(ISNUMBER('2-3-1'!S106), '2-3-1'!S106, IF(ISNUMBER('2-3-1'!T106), '2-3-1'!T106, IF(ISNUMBER('2-3-1'!R106), '2-3-1'!R106, IF(ISNUMBER('2-3-1'!U106), '2-3-1'!U106, IF(ISNUMBER('2-3-1'!Q106), '2-3-1'!Q106, IF(ISNUMBER('2-3-1'!V106), '2-3-1'!V106, IF(ISNUMBER('2-3-1'!P106), '2-3-1'!P106, "XXX")))))))</f>
        <v>1.10086405</v>
      </c>
      <c r="M106" s="176">
        <f>IF(ISNUMBER('2-3-2'!S106), '2-3-2'!S106, IF(ISNUMBER('2-3-2'!T106), '2-3-2'!T106, IF(ISNUMBER('2-3-2'!R106), '2-3-2'!R106, IF(ISNUMBER('2-3-2'!U106), '2-3-2'!U106, IF(ISNUMBER('2-3-2'!Q106), '2-3-2'!Q106, IF(ISNUMBER('2-3-2'!V106), '2-3-2'!V106, IF(ISNUMBER('2-3-2'!P106), '2-3-2'!P106, "XXX")))))))</f>
        <v>58.510406490000001</v>
      </c>
      <c r="N106" s="176">
        <f>IF(ISNUMBER('2-4-1'!Y106),'2-4-1'!Y106,IF(ISNUMBER('2-4-1'!X106),'2-4-1'!X106,IF(ISNUMBER('2-4-1'!Z106),'2-4-1'!Z106,IF(ISNUMBER('2-4-1'!W106),'2-4-1'!W106,IF(ISNUMBER('2-4-1'!V106),'2-4-1'!V106,'2019'!N106)))))</f>
        <v>1.4</v>
      </c>
      <c r="O106" s="176">
        <f>IF(ISNUMBER('2-4-2'!G106), '2-4-2'!G106, IF(ISNUMBER('2-4-2'!H106), '2-4-2'!H106, IF(ISNUMBER('2-4-2'!F106), '2-4-2'!F106, IF(ISNUMBER('2-4-2'!I106), '2-4-2'!I106, IF(ISNUMBER('2-4-2'!E106), '2-4-2'!E106, IF(ISNUMBER('2-4-2'!J106), '2-4-2'!J106, IF(ISNUMBER('2-4-2'!D106), '2-4-2'!D106, IF(ISNUMBER('2-4-2'!K106), '2-4-2'!K106, IF(ISNUMBER('2-4-2'!C106), '2-4-2'!C106, IF(ISNUMBER('2-4-2'!L106), '2-4-2'!L106, IF(ISNUMBER('2-4-2'!M106), '2-4-2'!M106,"XXX")))))))))))</f>
        <v>5.8</v>
      </c>
      <c r="P106" s="176">
        <f>IF(ISNUMBER('2-5-1'!H338), '2-5-1'!H338, "XXX")</f>
        <v>8.3960443735122681E-2</v>
      </c>
      <c r="Q106" s="176">
        <f>IF(ISNUMBER('2-5-2'!D106), '2-5-2'!D106, IF(ISNUMBER('2-5-2'!E106), '2-5-2'!E106, IF(ISNUMBER('2-5-2'!F106), '2-5-2'!F106, IF(ISNUMBER('2-5-2'!G106), '2-5-2'!G106, IF(ISNUMBER('2-5-2'!H106), '2-5-2'!H106, IF(ISNUMBER('2-5-2'!I106), '2-5-2'!I106, IF(ISNUMBER('2-5-2'!J106), '2-5-2'!J106, "XXX")))))))</f>
        <v>16.399999999999999</v>
      </c>
      <c r="R106" s="176">
        <f>IF(ISNUMBER('2-6-1'!G106), '2-6-1'!G106, IF(ISNUMBER('2-6-1'!H106), '2-6-1'!H106, IF(ISNUMBER('2-6-1'!F106), '2-6-1'!F106, IF(ISNUMBER('2-6-1'!I106), '2-6-1'!I106, IF(ISNUMBER('2-6-1'!E106), '2-6-1'!E106, IF(ISNUMBER('2-6-1'!J106), '2-6-1'!J106, IF(ISNUMBER('2-6-1'!D106), '2-6-1'!D106, IF(ISNUMBER('2-6-1'!K106), '2-6-1'!K106, IF(ISNUMBER('2-6-1'!L106), '2-6-1'!L106, "XXX")))))))))</f>
        <v>5.1733589999999996</v>
      </c>
      <c r="S106" s="176">
        <f>IF(ISNUMBER('2-6-2'!H106), '2-6-2'!H106, IF(ISNUMBER('2-6-2'!I106), '2-6-2'!I106, IF(ISNUMBER('2-6-2'!G106), '2-6-2'!G106, IF(ISNUMBER('2-6-2'!J106), '2-6-2'!J106, IF(ISNUMBER('2-6-2'!F106), '2-6-2'!F106, IF(ISNUMBER('2-6-2'!K106), '2-6-2'!K106, IF(ISNUMBER('2-6-2'!E106), '2-6-2'!E106, IF(ISNUMBER('2-6-2'!L106), '2-6-2'!L106, IF(ISNUMBER('2-6-2'!D106), '2-6-2'!D106, IF(ISNUMBER('2-6-2'!M106), '2-6-2'!M106, "XXX"))))))))))</f>
        <v>41.33</v>
      </c>
      <c r="T106" s="176" t="str">
        <f>IF(ISNUMBER('2-7-1'!K106), '2-7-1'!K106, IF(ISNUMBER('2-7-1'!L106), '2-7-1'!L106, IF(ISNUMBER('2-7-1'!J106), '2-7-1'!J106, IF(ISNUMBER('2-7-1'!M106), '2-7-1'!M106, "XXX"))))</f>
        <v>XXX</v>
      </c>
      <c r="U106" s="176" t="str">
        <f>IF(ISNUMBER('2-7-2'!K106), '2-7-2'!K106, IF(ISNUMBER('2-7-2'!L106), '2-7-2'!L106, IF(ISNUMBER('2-7-2'!J106), '2-7-2'!J106, IF(ISNUMBER('2-7-2'!M106), '2-7-2'!M106, "XXX"))))</f>
        <v>XXX</v>
      </c>
      <c r="V106" s="176" t="str">
        <f>IF(ISNUMBER('2-8-1'!K106), '2-8-1'!K106, IF(ISNUMBER('2-8-1'!L106), '2-8-1'!L106, IF(ISNUMBER('2-8-1'!J106), '2-8-1'!J106, IF(ISNUMBER('2-8-1'!M106), '2-8-1'!M106, "XXX"))))</f>
        <v>XXX</v>
      </c>
      <c r="W106" s="176" t="str">
        <f>IF(ISNUMBER('2-8-2'!K106), '2-8-2'!K106, IF(ISNUMBER('2-8-2'!L106), '2-8-2'!L106, IF(ISNUMBER('2-8-2'!J106), '2-8-2'!J106, IF(ISNUMBER('2-8-2'!M106), '2-8-2'!M106, "XXX"))))</f>
        <v>XXX</v>
      </c>
      <c r="X106" s="176">
        <f>IF(ISNUMBER('3-1'!L105), '3-1'!L105, "XXX")</f>
        <v>0.57899999999999996</v>
      </c>
      <c r="Y106" s="223">
        <f>'3-2'!T105</f>
        <v>-0.36585286299999997</v>
      </c>
    </row>
    <row r="107" spans="1:25" ht="15" x14ac:dyDescent="0.25">
      <c r="A107" s="19" t="s">
        <v>115</v>
      </c>
      <c r="B107" s="166" t="s">
        <v>115</v>
      </c>
      <c r="C107" s="175">
        <f>IF(ISNUMBER('1-1'!K107),'1-1'!K107, "XXX")</f>
        <v>6.5</v>
      </c>
      <c r="D107" s="175">
        <f>IF(UCDP!AB107, UCDP!AB107, "0.0")</f>
        <v>0.15574179850382192</v>
      </c>
      <c r="E107" s="176">
        <f>IF(ISNUMBER('1-3'!L107), '1-3'!L107, IF(ISNUMBER('1-3'!M107), '1-3'!M107, IF(ISNUMBER('1-3'!P107), '1-3'!P107, IF(ISNUMBER('1-3'!Q107), '1-3'!Q107, "XXX"))))</f>
        <v>54.333333333333336</v>
      </c>
      <c r="F107" s="176">
        <f>IF(ISNUMBER('1-4'!AR107),'1-4'!AR107, IF(ISNUMBER('1-4'!AS107),'1-4'!AS107, IF(ISNUMBER('1-4'!AT107),'1-4'!AT107, IF(ISNUMBER('1-4'!AU107),'1-4'!AU107, IF(ISNUMBER('1-4'!AV107),'1-4'!AV107, "XXX")))))</f>
        <v>5</v>
      </c>
      <c r="G107" s="176">
        <f>IF(ISNUMBER('1-5'!K106),'1-5'!K106, "XXX")</f>
        <v>9.1</v>
      </c>
      <c r="H107" s="176">
        <f>IF(ISNUMBER('2-1-1'!K107), '2-1-1'!K107, IF(ISNUMBER('2-1-1'!L107), '2-1-1'!L107, IF(ISNUMBER('2-1-1'!M107), '2-1-1'!M107, "XXX")))</f>
        <v>0.39708044998843789</v>
      </c>
      <c r="I107" s="176">
        <f>IF(ISNUMBER('2-1-2'!F106),'2-1-2'!F106, "XXX")</f>
        <v>0.19581999999999999</v>
      </c>
      <c r="J107" s="176" t="str">
        <f>IF(ISNUMBER('2-2-1'!AF107),'2-2-1'!AF107,IF(ISNUMBER('2-2-1'!AG107),'2-2-1'!AG107,IF(ISNUMBER('2-2-1'!AE107),'2-2-1'!AE107,IF(ISNUMBER('2-2-1'!AH107),'2-2-1'!AH107,IF(ISNUMBER('2-2-1'!AD107),'2-2-1'!AD107,IF(ISNUMBER('2-2-1'!AI107),'2-2-1'!AI107,IF(ISNUMBER('2-2-1'!AC107),'2-2-1'!AC107,IF(ISNUMBER('2-2-1'!AJ107),'2-2-1'!AJ107,IF(ISNUMBER('2-2-1'!AB107),'2-2-1'!AB107,IF(ISNUMBER('2-2-1'!AA107),'2-2-1'!AA107,IF(ISNUMBER('2-2-1'!Z107),'2-2-1'!Z107,"XXX")))))))))))</f>
        <v>XXX</v>
      </c>
      <c r="K107" s="176">
        <f>IF(ISNUMBER('2-2-2'!K107),'2-2-2'!K107,IF(ISNUMBER('2-2-2'!L107),'2-2-2'!L107,IF(ISNUMBER('2-2-2'!J107),'2-2-2'!J107,IF(ISNUMBER('2-2-2'!M107),'2-2-2'!M107,"XXX"))))</f>
        <v>0.39428571428571424</v>
      </c>
      <c r="L107" s="176">
        <f>IF(ISNUMBER('2-3-1'!S107), '2-3-1'!S107, IF(ISNUMBER('2-3-1'!T107), '2-3-1'!T107, IF(ISNUMBER('2-3-1'!R107), '2-3-1'!R107, IF(ISNUMBER('2-3-1'!U107), '2-3-1'!U107, IF(ISNUMBER('2-3-1'!Q107), '2-3-1'!Q107, IF(ISNUMBER('2-3-1'!V107), '2-3-1'!V107, IF(ISNUMBER('2-3-1'!P107), '2-3-1'!P107, "XXX")))))))</f>
        <v>0.47496936000000001</v>
      </c>
      <c r="M107" s="176">
        <f>IF(ISNUMBER('2-3-2'!S107), '2-3-2'!S107, IF(ISNUMBER('2-3-2'!T107), '2-3-2'!T107, IF(ISNUMBER('2-3-2'!R107), '2-3-2'!R107, IF(ISNUMBER('2-3-2'!U107), '2-3-2'!U107, IF(ISNUMBER('2-3-2'!Q107), '2-3-2'!Q107, IF(ISNUMBER('2-3-2'!V107), '2-3-2'!V107, IF(ISNUMBER('2-3-2'!P107), '2-3-2'!P107, "XXX")))))))</f>
        <v>75.187034609999998</v>
      </c>
      <c r="N107" s="176">
        <f>IF(ISNUMBER('2-4-1'!Y107),'2-4-1'!Y107,IF(ISNUMBER('2-4-1'!X107),'2-4-1'!X107,IF(ISNUMBER('2-4-1'!Z107),'2-4-1'!Z107,IF(ISNUMBER('2-4-1'!W107),'2-4-1'!W107,IF(ISNUMBER('2-4-1'!V107),'2-4-1'!V107,'2019'!N107)))))</f>
        <v>0.707320392852679</v>
      </c>
      <c r="O107" s="176">
        <f>IF(ISNUMBER('2-4-2'!G107), '2-4-2'!G107, IF(ISNUMBER('2-4-2'!H107), '2-4-2'!H107, IF(ISNUMBER('2-4-2'!F107), '2-4-2'!F107, IF(ISNUMBER('2-4-2'!I107), '2-4-2'!I107, IF(ISNUMBER('2-4-2'!E107), '2-4-2'!E107, IF(ISNUMBER('2-4-2'!J107), '2-4-2'!J107, IF(ISNUMBER('2-4-2'!D107), '2-4-2'!D107, IF(ISNUMBER('2-4-2'!K107), '2-4-2'!K107, IF(ISNUMBER('2-4-2'!C107), '2-4-2'!C107, IF(ISNUMBER('2-4-2'!L107), '2-4-2'!L107, IF(ISNUMBER('2-4-2'!M107), '2-4-2'!M107,"XXX")))))))))))</f>
        <v>7.8</v>
      </c>
      <c r="P107" s="176">
        <f>IF(ISNUMBER('2-5-1'!H339), '2-5-1'!H339, "XXX")</f>
        <v>5.9248137474060061E-2</v>
      </c>
      <c r="Q107" s="176">
        <f>IF(ISNUMBER('2-5-2'!D107), '2-5-2'!D107, IF(ISNUMBER('2-5-2'!E107), '2-5-2'!E107, IF(ISNUMBER('2-5-2'!F107), '2-5-2'!F107, IF(ISNUMBER('2-5-2'!G107), '2-5-2'!G107, IF(ISNUMBER('2-5-2'!H107), '2-5-2'!H107, IF(ISNUMBER('2-5-2'!I107), '2-5-2'!I107, IF(ISNUMBER('2-5-2'!J107), '2-5-2'!J107, "XXX")))))))</f>
        <v>1.8</v>
      </c>
      <c r="R107" s="176">
        <f>IF(ISNUMBER('2-6-1'!G107), '2-6-1'!G107, IF(ISNUMBER('2-6-1'!H107), '2-6-1'!H107, IF(ISNUMBER('2-6-1'!F107), '2-6-1'!F107, IF(ISNUMBER('2-6-1'!I107), '2-6-1'!I107, IF(ISNUMBER('2-6-1'!E107), '2-6-1'!E107, IF(ISNUMBER('2-6-1'!J107), '2-6-1'!J107, IF(ISNUMBER('2-6-1'!D107), '2-6-1'!D107, IF(ISNUMBER('2-6-1'!K107), '2-6-1'!K107, IF(ISNUMBER('2-6-1'!L107), '2-6-1'!L107, "XXX")))))))))</f>
        <v>19.417169999999999</v>
      </c>
      <c r="S107" s="176">
        <f>IF(ISNUMBER('2-6-2'!H107), '2-6-2'!H107, IF(ISNUMBER('2-6-2'!I107), '2-6-2'!I107, IF(ISNUMBER('2-6-2'!G107), '2-6-2'!G107, IF(ISNUMBER('2-6-2'!J107), '2-6-2'!J107, IF(ISNUMBER('2-6-2'!F107), '2-6-2'!F107, IF(ISNUMBER('2-6-2'!K107), '2-6-2'!K107, IF(ISNUMBER('2-6-2'!E107), '2-6-2'!E107, IF(ISNUMBER('2-6-2'!L107), '2-6-2'!L107, IF(ISNUMBER('2-6-2'!D107), '2-6-2'!D107, IF(ISNUMBER('2-6-2'!M107), '2-6-2'!M107, "XXX"))))))))))</f>
        <v>35.54</v>
      </c>
      <c r="T107" s="176">
        <f>IF(ISNUMBER('2-7-1'!K107), '2-7-1'!K107, IF(ISNUMBER('2-7-1'!L107), '2-7-1'!L107, IF(ISNUMBER('2-7-1'!J107), '2-7-1'!J107, IF(ISNUMBER('2-7-1'!M107), '2-7-1'!M107, "XXX"))))</f>
        <v>0.53999999999999992</v>
      </c>
      <c r="U107" s="176">
        <f>IF(ISNUMBER('2-7-2'!K107), '2-7-2'!K107, IF(ISNUMBER('2-7-2'!L107), '2-7-2'!L107, IF(ISNUMBER('2-7-2'!J107), '2-7-2'!J107, IF(ISNUMBER('2-7-2'!M107), '2-7-2'!M107, "XXX"))))</f>
        <v>0.36428571428571427</v>
      </c>
      <c r="V107" s="176">
        <f>IF(ISNUMBER('2-8-1'!K107), '2-8-1'!K107, IF(ISNUMBER('2-8-1'!L107), '2-8-1'!L107, IF(ISNUMBER('2-8-1'!J107), '2-8-1'!J107, IF(ISNUMBER('2-8-1'!M107), '2-8-1'!M107, "XXX"))))</f>
        <v>0.63428571428571434</v>
      </c>
      <c r="W107" s="176">
        <f>IF(ISNUMBER('2-8-2'!K107), '2-8-2'!K107, IF(ISNUMBER('2-8-2'!L107), '2-8-2'!L107, IF(ISNUMBER('2-8-2'!J107), '2-8-2'!J107, IF(ISNUMBER('2-8-2'!M107), '2-8-2'!M107, "XXX"))))</f>
        <v>0.43142857142857144</v>
      </c>
      <c r="X107" s="176">
        <f>IF(ISNUMBER('3-1'!L106), '3-1'!L106, "XXX")</f>
        <v>0.56499999999999995</v>
      </c>
      <c r="Y107" s="223">
        <f>'3-2'!T106</f>
        <v>-0.26512530400000001</v>
      </c>
    </row>
    <row r="108" spans="1:25" ht="12.75" x14ac:dyDescent="0.2">
      <c r="A108" s="19" t="s">
        <v>193</v>
      </c>
      <c r="B108" s="19" t="s">
        <v>193</v>
      </c>
      <c r="C108" s="175" t="str">
        <f>IF(ISNUMBER('1-1'!K108),'1-1'!K108, "XXX")</f>
        <v>XXX</v>
      </c>
      <c r="D108" s="175" t="str">
        <f>IF(UCDP!AB108, UCDP!AB108, "0.0")</f>
        <v>0.0</v>
      </c>
      <c r="E108" s="176">
        <f>IF(ISNUMBER('1-3'!L108), '1-3'!L108, IF(ISNUMBER('1-3'!M108), '1-3'!M108, IF(ISNUMBER('1-3'!P108), '1-3'!P108, IF(ISNUMBER('1-3'!Q108), '1-3'!Q108, "XXX"))))</f>
        <v>76.833333333333343</v>
      </c>
      <c r="F108" s="176">
        <f>IF(ISNUMBER('1-4'!AR108),'1-4'!AR108, IF(ISNUMBER('1-4'!AS108),'1-4'!AS108, IF(ISNUMBER('1-4'!AT108),'1-4'!AT108, IF(ISNUMBER('1-4'!AU108),'1-4'!AU108, IF(ISNUMBER('1-4'!AV108),'1-4'!AV108, "XXX")))))</f>
        <v>2</v>
      </c>
      <c r="G108" s="176">
        <f>IF(ISNUMBER('1-5'!K107),'1-5'!K107, "XXX")</f>
        <v>4</v>
      </c>
      <c r="H108" s="176">
        <f>IF(ISNUMBER('2-1-1'!K108), '2-1-1'!K108, IF(ISNUMBER('2-1-1'!L108), '2-1-1'!L108, IF(ISNUMBER('2-1-1'!M108), '2-1-1'!M108, "XXX")))</f>
        <v>0.54857142857142849</v>
      </c>
      <c r="I108" s="176">
        <f>IF(ISNUMBER('2-1-2'!F107),'2-1-2'!F107, "XXX")</f>
        <v>0.46927999999999997</v>
      </c>
      <c r="J108" s="176" t="str">
        <f>IF(ISNUMBER('2-2-1'!AF108),'2-2-1'!AF108,IF(ISNUMBER('2-2-1'!AG108),'2-2-1'!AG108,IF(ISNUMBER('2-2-1'!AE108),'2-2-1'!AE108,IF(ISNUMBER('2-2-1'!AH108),'2-2-1'!AH108,IF(ISNUMBER('2-2-1'!AD108),'2-2-1'!AD108,IF(ISNUMBER('2-2-1'!AI108),'2-2-1'!AI108,IF(ISNUMBER('2-2-1'!AC108),'2-2-1'!AC108,IF(ISNUMBER('2-2-1'!AJ108),'2-2-1'!AJ108,IF(ISNUMBER('2-2-1'!AB108),'2-2-1'!AB108,IF(ISNUMBER('2-2-1'!AA108),'2-2-1'!AA108,IF(ISNUMBER('2-2-1'!Z108),'2-2-1'!Z108,"XXX")))))))))))</f>
        <v>XXX</v>
      </c>
      <c r="K108" s="176">
        <f>IF(ISNUMBER('2-2-2'!K108),'2-2-2'!K108,IF(ISNUMBER('2-2-2'!L108),'2-2-2'!L108,IF(ISNUMBER('2-2-2'!J108),'2-2-2'!J108,IF(ISNUMBER('2-2-2'!M108),'2-2-2'!M108,"XXX"))))</f>
        <v>0.57571428571428573</v>
      </c>
      <c r="L108" s="176">
        <f>IF(ISNUMBER('2-3-1'!S108), '2-3-1'!S108, IF(ISNUMBER('2-3-1'!T108), '2-3-1'!T108, IF(ISNUMBER('2-3-1'!R108), '2-3-1'!R108, IF(ISNUMBER('2-3-1'!U108), '2-3-1'!U108, IF(ISNUMBER('2-3-1'!Q108), '2-3-1'!Q108, IF(ISNUMBER('2-3-1'!V108), '2-3-1'!V108, IF(ISNUMBER('2-3-1'!P108), '2-3-1'!P108, "XXX")))))))</f>
        <v>4.0607338000000004</v>
      </c>
      <c r="M108" s="176">
        <f>IF(ISNUMBER('2-3-2'!S108), '2-3-2'!S108, IF(ISNUMBER('2-3-2'!T108), '2-3-2'!T108, IF(ISNUMBER('2-3-2'!R108), '2-3-2'!R108, IF(ISNUMBER('2-3-2'!U108), '2-3-2'!U108, IF(ISNUMBER('2-3-2'!Q108), '2-3-2'!Q108, IF(ISNUMBER('2-3-2'!V108), '2-3-2'!V108, IF(ISNUMBER('2-3-2'!P108), '2-3-2'!P108, "XXX")))))))</f>
        <v>35.320014950000001</v>
      </c>
      <c r="N108" s="176">
        <f>IF(ISNUMBER('2-4-1'!Y108),'2-4-1'!Y108,IF(ISNUMBER('2-4-1'!X108),'2-4-1'!X108,IF(ISNUMBER('2-4-1'!Z108),'2-4-1'!Z108,IF(ISNUMBER('2-4-1'!W108),'2-4-1'!W108,IF(ISNUMBER('2-4-1'!V108),'2-4-1'!V108,'2019'!N108)))))</f>
        <v>11.2</v>
      </c>
      <c r="O108" s="176">
        <f>IF(ISNUMBER('2-4-2'!G108), '2-4-2'!G108, IF(ISNUMBER('2-4-2'!H108), '2-4-2'!H108, IF(ISNUMBER('2-4-2'!F108), '2-4-2'!F108, IF(ISNUMBER('2-4-2'!I108), '2-4-2'!I108, IF(ISNUMBER('2-4-2'!E108), '2-4-2'!E108, IF(ISNUMBER('2-4-2'!J108), '2-4-2'!J108, IF(ISNUMBER('2-4-2'!D108), '2-4-2'!D108, IF(ISNUMBER('2-4-2'!K108), '2-4-2'!K108, IF(ISNUMBER('2-4-2'!C108), '2-4-2'!C108, IF(ISNUMBER('2-4-2'!L108), '2-4-2'!L108, IF(ISNUMBER('2-4-2'!M108), '2-4-2'!M108,"XXX")))))))))))</f>
        <v>71.400000000000006</v>
      </c>
      <c r="P108" s="176">
        <f>IF(ISNUMBER('2-5-1'!H340), '2-5-1'!H340, "XXX")</f>
        <v>0.35950784683227538</v>
      </c>
      <c r="Q108" s="176" t="str">
        <f>IF(ISNUMBER('2-5-2'!D108), '2-5-2'!D108, IF(ISNUMBER('2-5-2'!E108), '2-5-2'!E108, IF(ISNUMBER('2-5-2'!F108), '2-5-2'!F108, IF(ISNUMBER('2-5-2'!G108), '2-5-2'!G108, IF(ISNUMBER('2-5-2'!H108), '2-5-2'!H108, IF(ISNUMBER('2-5-2'!I108), '2-5-2'!I108, IF(ISNUMBER('2-5-2'!J108), '2-5-2'!J108, "XXX")))))))</f>
        <v>XXX</v>
      </c>
      <c r="R108" s="176">
        <f>IF(ISNUMBER('2-6-1'!G108), '2-6-1'!G108, IF(ISNUMBER('2-6-1'!H108), '2-6-1'!H108, IF(ISNUMBER('2-6-1'!F108), '2-6-1'!F108, IF(ISNUMBER('2-6-1'!I108), '2-6-1'!I108, IF(ISNUMBER('2-6-1'!E108), '2-6-1'!E108, IF(ISNUMBER('2-6-1'!J108), '2-6-1'!J108, IF(ISNUMBER('2-6-1'!D108), '2-6-1'!D108, IF(ISNUMBER('2-6-1'!K108), '2-6-1'!K108, IF(ISNUMBER('2-6-1'!L108), '2-6-1'!L108, "XXX")))))))))</f>
        <v>75.872119999999995</v>
      </c>
      <c r="S108" s="176">
        <f>IF(ISNUMBER('2-6-2'!H108), '2-6-2'!H108, IF(ISNUMBER('2-6-2'!I108), '2-6-2'!I108, IF(ISNUMBER('2-6-2'!G108), '2-6-2'!G108, IF(ISNUMBER('2-6-2'!J108), '2-6-2'!J108, IF(ISNUMBER('2-6-2'!F108), '2-6-2'!F108, IF(ISNUMBER('2-6-2'!K108), '2-6-2'!K108, IF(ISNUMBER('2-6-2'!E108), '2-6-2'!E108, IF(ISNUMBER('2-6-2'!L108), '2-6-2'!L108, IF(ISNUMBER('2-6-2'!D108), '2-6-2'!D108, IF(ISNUMBER('2-6-2'!M108), '2-6-2'!M108, "XXX"))))))))))</f>
        <v>1.57</v>
      </c>
      <c r="T108" s="176">
        <f>IF(ISNUMBER('2-7-1'!K108), '2-7-1'!K108, IF(ISNUMBER('2-7-1'!L108), '2-7-1'!L108, IF(ISNUMBER('2-7-1'!J108), '2-7-1'!J108, IF(ISNUMBER('2-7-1'!M108), '2-7-1'!M108, "XXX"))))</f>
        <v>0.57428571428571418</v>
      </c>
      <c r="U108" s="176">
        <f>IF(ISNUMBER('2-7-2'!K108), '2-7-2'!K108, IF(ISNUMBER('2-7-2'!L108), '2-7-2'!L108, IF(ISNUMBER('2-7-2'!J108), '2-7-2'!J108, IF(ISNUMBER('2-7-2'!M108), '2-7-2'!M108, "XXX"))))</f>
        <v>0.5</v>
      </c>
      <c r="V108" s="176">
        <f>IF(ISNUMBER('2-8-1'!K108), '2-8-1'!K108, IF(ISNUMBER('2-8-1'!L108), '2-8-1'!L108, IF(ISNUMBER('2-8-1'!J108), '2-8-1'!J108, IF(ISNUMBER('2-8-1'!M108), '2-8-1'!M108, "XXX"))))</f>
        <v>0.73428571428571421</v>
      </c>
      <c r="W108" s="176">
        <f>IF(ISNUMBER('2-8-2'!K108), '2-8-2'!K108, IF(ISNUMBER('2-8-2'!L108), '2-8-2'!L108, IF(ISNUMBER('2-8-2'!J108), '2-8-2'!J108, IF(ISNUMBER('2-8-2'!M108), '2-8-2'!M108, "XXX"))))</f>
        <v>0.52285714285714291</v>
      </c>
      <c r="X108" s="176">
        <f>IF(ISNUMBER('3-1'!L107), '3-1'!L107, "XXX")</f>
        <v>0.44700000000000001</v>
      </c>
      <c r="Y108" s="223">
        <f>'3-2'!T107</f>
        <v>-0.18176545199999999</v>
      </c>
    </row>
    <row r="109" spans="1:25" ht="15" x14ac:dyDescent="0.25">
      <c r="A109" s="19" t="s">
        <v>116</v>
      </c>
      <c r="B109" s="166" t="s">
        <v>116</v>
      </c>
      <c r="C109" s="175">
        <f>IF(ISNUMBER('1-1'!K109),'1-1'!K109, "XXX")</f>
        <v>1.5</v>
      </c>
      <c r="D109" s="175" t="str">
        <f>IF(UCDP!AB109, UCDP!AB109, "0.0")</f>
        <v>0.0</v>
      </c>
      <c r="E109" s="176">
        <f>IF(ISNUMBER('1-3'!L109), '1-3'!L109, IF(ISNUMBER('1-3'!M109), '1-3'!M109, IF(ISNUMBER('1-3'!P109), '1-3'!P109, IF(ISNUMBER('1-3'!Q109), '1-3'!Q109, "XXX"))))</f>
        <v>103.16666666666669</v>
      </c>
      <c r="F109" s="176">
        <f>IF(ISNUMBER('1-4'!AR109),'1-4'!AR109, IF(ISNUMBER('1-4'!AS109),'1-4'!AS109, IF(ISNUMBER('1-4'!AT109),'1-4'!AT109, IF(ISNUMBER('1-4'!AU109),'1-4'!AU109, IF(ISNUMBER('1-4'!AV109),'1-4'!AV109, "XXX")))))</f>
        <v>1</v>
      </c>
      <c r="G109" s="176">
        <f>IF(ISNUMBER('1-5'!K108),'1-5'!K108, "XXX")</f>
        <v>1.6</v>
      </c>
      <c r="H109" s="176">
        <f>IF(ISNUMBER('2-1-1'!K109), '2-1-1'!K109, IF(ISNUMBER('2-1-1'!L109), '2-1-1'!L109, IF(ISNUMBER('2-1-1'!M109), '2-1-1'!M109, "XXX")))</f>
        <v>0.70428571428571418</v>
      </c>
      <c r="I109" s="176">
        <f>IF(ISNUMBER('2-1-2'!F108),'2-1-2'!F108, "XXX")</f>
        <v>0.72763999999999995</v>
      </c>
      <c r="J109" s="176">
        <f>IF(ISNUMBER('2-2-1'!AF109),'2-2-1'!AF109,IF(ISNUMBER('2-2-1'!AG109),'2-2-1'!AG109,IF(ISNUMBER('2-2-1'!AE109),'2-2-1'!AE109,IF(ISNUMBER('2-2-1'!AH109),'2-2-1'!AH109,IF(ISNUMBER('2-2-1'!AD109),'2-2-1'!AD109,IF(ISNUMBER('2-2-1'!AI109),'2-2-1'!AI109,IF(ISNUMBER('2-2-1'!AC109),'2-2-1'!AC109,IF(ISNUMBER('2-2-1'!AJ109),'2-2-1'!AJ109,IF(ISNUMBER('2-2-1'!AB109),'2-2-1'!AB109,IF(ISNUMBER('2-2-1'!AA109),'2-2-1'!AA109,IF(ISNUMBER('2-2-1'!Z109),'2-2-1'!Z109,"XXX")))))))))))</f>
        <v>4.0181300000000002</v>
      </c>
      <c r="K109" s="176">
        <f>IF(ISNUMBER('2-2-2'!K109),'2-2-2'!K109,IF(ISNUMBER('2-2-2'!L109),'2-2-2'!L109,IF(ISNUMBER('2-2-2'!J109),'2-2-2'!J109,IF(ISNUMBER('2-2-2'!M109),'2-2-2'!M109,"XXX"))))</f>
        <v>0.76857142857142857</v>
      </c>
      <c r="L109" s="176">
        <f>IF(ISNUMBER('2-3-1'!S109), '2-3-1'!S109, IF(ISNUMBER('2-3-1'!T109), '2-3-1'!T109, IF(ISNUMBER('2-3-1'!R109), '2-3-1'!R109, IF(ISNUMBER('2-3-1'!U109), '2-3-1'!U109, IF(ISNUMBER('2-3-1'!Q109), '2-3-1'!Q109, IF(ISNUMBER('2-3-1'!V109), '2-3-1'!V109, IF(ISNUMBER('2-3-1'!P109), '2-3-1'!P109, "XXX")))))))</f>
        <v>9.0427894599999998</v>
      </c>
      <c r="M109" s="176">
        <f>IF(ISNUMBER('2-3-2'!S109), '2-3-2'!S109, IF(ISNUMBER('2-3-2'!T109), '2-3-2'!T109, IF(ISNUMBER('2-3-2'!R109), '2-3-2'!R109, IF(ISNUMBER('2-3-2'!U109), '2-3-2'!U109, IF(ISNUMBER('2-3-2'!Q109), '2-3-2'!Q109, IF(ISNUMBER('2-3-2'!V109), '2-3-2'!V109, IF(ISNUMBER('2-3-2'!P109), '2-3-2'!P109, "XXX")))))))</f>
        <v>14.270998949999999</v>
      </c>
      <c r="N109" s="176">
        <f>IF(ISNUMBER('2-4-1'!Y109),'2-4-1'!Y109,IF(ISNUMBER('2-4-1'!X109),'2-4-1'!X109,IF(ISNUMBER('2-4-1'!Z109),'2-4-1'!Z109,IF(ISNUMBER('2-4-1'!W109),'2-4-1'!W109,IF(ISNUMBER('2-4-1'!V109),'2-4-1'!V109,'2019'!N109)))))</f>
        <v>23.908999999999999</v>
      </c>
      <c r="O109" s="176">
        <f>IF(ISNUMBER('2-4-2'!G109), '2-4-2'!G109, IF(ISNUMBER('2-4-2'!H109), '2-4-2'!H109, IF(ISNUMBER('2-4-2'!F109), '2-4-2'!F109, IF(ISNUMBER('2-4-2'!I109), '2-4-2'!I109, IF(ISNUMBER('2-4-2'!E109), '2-4-2'!E109, IF(ISNUMBER('2-4-2'!J109), '2-4-2'!J109, IF(ISNUMBER('2-4-2'!D109), '2-4-2'!D109, IF(ISNUMBER('2-4-2'!K109), '2-4-2'!K109, IF(ISNUMBER('2-4-2'!C109), '2-4-2'!C109, IF(ISNUMBER('2-4-2'!L109), '2-4-2'!L109, IF(ISNUMBER('2-4-2'!M109), '2-4-2'!M109,"XXX")))))))))))</f>
        <v>100</v>
      </c>
      <c r="P109" s="176" t="str">
        <f>IF(ISNUMBER('2-5-1'!H341), '2-5-1'!H341, "XXX")</f>
        <v>XXX</v>
      </c>
      <c r="Q109" s="176">
        <f>IF(ISNUMBER('2-5-2'!D109), '2-5-2'!D109, IF(ISNUMBER('2-5-2'!E109), '2-5-2'!E109, IF(ISNUMBER('2-5-2'!F109), '2-5-2'!F109, IF(ISNUMBER('2-5-2'!G109), '2-5-2'!G109, IF(ISNUMBER('2-5-2'!H109), '2-5-2'!H109, IF(ISNUMBER('2-5-2'!I109), '2-5-2'!I109, IF(ISNUMBER('2-5-2'!J109), '2-5-2'!J109, "XXX")))))))</f>
        <v>83.1</v>
      </c>
      <c r="R109" s="176">
        <f>IF(ISNUMBER('2-6-1'!G109), '2-6-1'!G109, IF(ISNUMBER('2-6-1'!H109), '2-6-1'!H109, IF(ISNUMBER('2-6-1'!F109), '2-6-1'!F109, IF(ISNUMBER('2-6-1'!I109), '2-6-1'!I109, IF(ISNUMBER('2-6-1'!E109), '2-6-1'!E109, IF(ISNUMBER('2-6-1'!J109), '2-6-1'!J109, IF(ISNUMBER('2-6-1'!D109), '2-6-1'!D109, IF(ISNUMBER('2-6-1'!K109), '2-6-1'!K109, IF(ISNUMBER('2-6-1'!L109), '2-6-1'!L109, "XXX")))))))))</f>
        <v>93.045490000000001</v>
      </c>
      <c r="S109" s="176">
        <f>IF(ISNUMBER('2-6-2'!H109), '2-6-2'!H109, IF(ISNUMBER('2-6-2'!I109), '2-6-2'!I109, IF(ISNUMBER('2-6-2'!G109), '2-6-2'!G109, IF(ISNUMBER('2-6-2'!J109), '2-6-2'!J109, IF(ISNUMBER('2-6-2'!F109), '2-6-2'!F109, IF(ISNUMBER('2-6-2'!K109), '2-6-2'!K109, IF(ISNUMBER('2-6-2'!E109), '2-6-2'!E109, IF(ISNUMBER('2-6-2'!L109), '2-6-2'!L109, IF(ISNUMBER('2-6-2'!D109), '2-6-2'!D109, IF(ISNUMBER('2-6-2'!M109), '2-6-2'!M109, "XXX"))))))))))</f>
        <v>0</v>
      </c>
      <c r="T109" s="176">
        <f>IF(ISNUMBER('2-7-1'!K109), '2-7-1'!K109, IF(ISNUMBER('2-7-1'!L109), '2-7-1'!L109, IF(ISNUMBER('2-7-1'!J109), '2-7-1'!J109, IF(ISNUMBER('2-7-1'!M109), '2-7-1'!M109, "XXX"))))</f>
        <v>0.87285714285714289</v>
      </c>
      <c r="U109" s="176">
        <f>IF(ISNUMBER('2-7-2'!K109), '2-7-2'!K109, IF(ISNUMBER('2-7-2'!L109), '2-7-2'!L109, IF(ISNUMBER('2-7-2'!J109), '2-7-2'!J109, IF(ISNUMBER('2-7-2'!M109), '2-7-2'!M109, "XXX"))))</f>
        <v>0.85357142857142854</v>
      </c>
      <c r="V109" s="176">
        <f>IF(ISNUMBER('2-8-1'!K109), '2-8-1'!K109, IF(ISNUMBER('2-8-1'!L109), '2-8-1'!L109, IF(ISNUMBER('2-8-1'!J109), '2-8-1'!J109, IF(ISNUMBER('2-8-1'!M109), '2-8-1'!M109, "XXX"))))</f>
        <v>0.71857142857142864</v>
      </c>
      <c r="W109" s="176">
        <f>IF(ISNUMBER('2-8-2'!K109), '2-8-2'!K109, IF(ISNUMBER('2-8-2'!L109), '2-8-2'!L109, IF(ISNUMBER('2-8-2'!J109), '2-8-2'!J109, IF(ISNUMBER('2-8-2'!M109), '2-8-2'!M109, "XXX"))))</f>
        <v>0.73714285714285721</v>
      </c>
      <c r="X109" s="176">
        <f>IF(ISNUMBER('3-1'!L108), '3-1'!L108, "XXX")</f>
        <v>0.89700000000000002</v>
      </c>
      <c r="Y109" s="223">
        <f>'3-2'!T108</f>
        <v>1.683332324</v>
      </c>
    </row>
    <row r="110" spans="1:25" ht="15" x14ac:dyDescent="0.25">
      <c r="A110" s="19" t="s">
        <v>117</v>
      </c>
      <c r="B110" s="166" t="s">
        <v>117</v>
      </c>
      <c r="C110" s="175">
        <f>IF(ISNUMBER('1-1'!K110),'1-1'!K110, "XXX")</f>
        <v>2</v>
      </c>
      <c r="D110" s="175" t="str">
        <f>IF(UCDP!AB110, UCDP!AB110, "0.0")</f>
        <v>0.0</v>
      </c>
      <c r="E110" s="176">
        <f>IF(ISNUMBER('1-3'!L110), '1-3'!L110, IF(ISNUMBER('1-3'!M110), '1-3'!M110, IF(ISNUMBER('1-3'!P110), '1-3'!P110, IF(ISNUMBER('1-3'!Q110), '1-3'!Q110, "XXX"))))</f>
        <v>105</v>
      </c>
      <c r="F110" s="176">
        <f>IF(ISNUMBER('1-4'!AR110),'1-4'!AR110, IF(ISNUMBER('1-4'!AS110),'1-4'!AS110, IF(ISNUMBER('1-4'!AT110),'1-4'!AT110, IF(ISNUMBER('1-4'!AU110),'1-4'!AU110, IF(ISNUMBER('1-4'!AV110),'1-4'!AV110, "XXX")))))</f>
        <v>2</v>
      </c>
      <c r="G110" s="176">
        <f>IF(ISNUMBER('1-5'!K109),'1-5'!K109, "XXX")</f>
        <v>7.4</v>
      </c>
      <c r="H110" s="176">
        <f>IF(ISNUMBER('2-1-1'!K110), '2-1-1'!K110, IF(ISNUMBER('2-1-1'!L110), '2-1-1'!L110, IF(ISNUMBER('2-1-1'!M110), '2-1-1'!M110, "XXX")))</f>
        <v>0.68857142857142861</v>
      </c>
      <c r="I110" s="176">
        <f>IF(ISNUMBER('2-1-2'!F109),'2-1-2'!F109, "XXX")</f>
        <v>0.51471</v>
      </c>
      <c r="J110" s="176">
        <f>IF(ISNUMBER('2-2-1'!AF110),'2-2-1'!AF110,IF(ISNUMBER('2-2-1'!AG110),'2-2-1'!AG110,IF(ISNUMBER('2-2-1'!AE110),'2-2-1'!AE110,IF(ISNUMBER('2-2-1'!AH110),'2-2-1'!AH110,IF(ISNUMBER('2-2-1'!AD110),'2-2-1'!AD110,IF(ISNUMBER('2-2-1'!AI110),'2-2-1'!AI110,IF(ISNUMBER('2-2-1'!AC110),'2-2-1'!AC110,IF(ISNUMBER('2-2-1'!AJ110),'2-2-1'!AJ110,IF(ISNUMBER('2-2-1'!AB110),'2-2-1'!AB110,IF(ISNUMBER('2-2-1'!AA110),'2-2-1'!AA110,IF(ISNUMBER('2-2-1'!Z110),'2-2-1'!Z110,"XXX")))))))))))</f>
        <v>4.9453899999999997</v>
      </c>
      <c r="K110" s="176">
        <f>IF(ISNUMBER('2-2-2'!K110),'2-2-2'!K110,IF(ISNUMBER('2-2-2'!L110),'2-2-2'!L110,IF(ISNUMBER('2-2-2'!J110),'2-2-2'!J110,IF(ISNUMBER('2-2-2'!M110),'2-2-2'!M110,"XXX"))))</f>
        <v>0.55285714285714282</v>
      </c>
      <c r="L110" s="176">
        <f>IF(ISNUMBER('2-3-1'!S110), '2-3-1'!S110, IF(ISNUMBER('2-3-1'!T110), '2-3-1'!T110, IF(ISNUMBER('2-3-1'!R110), '2-3-1'!R110, IF(ISNUMBER('2-3-1'!U110), '2-3-1'!U110, IF(ISNUMBER('2-3-1'!Q110), '2-3-1'!Q110, IF(ISNUMBER('2-3-1'!V110), '2-3-1'!V110, IF(ISNUMBER('2-3-1'!P110), '2-3-1'!P110, "XXX")))))))</f>
        <v>3.8728675799999999</v>
      </c>
      <c r="M110" s="176">
        <f>IF(ISNUMBER('2-3-2'!S110), '2-3-2'!S110, IF(ISNUMBER('2-3-2'!T110), '2-3-2'!T110, IF(ISNUMBER('2-3-2'!R110), '2-3-2'!R110, IF(ISNUMBER('2-3-2'!U110), '2-3-2'!U110, IF(ISNUMBER('2-3-2'!Q110), '2-3-2'!Q110, IF(ISNUMBER('2-3-2'!V110), '2-3-2'!V110, IF(ISNUMBER('2-3-2'!P110), '2-3-2'!P110, "XXX")))))))</f>
        <v>6.0952434499999999</v>
      </c>
      <c r="N110" s="176">
        <f>IF(ISNUMBER('2-4-1'!Y110),'2-4-1'!Y110,IF(ISNUMBER('2-4-1'!X110),'2-4-1'!X110,IF(ISNUMBER('2-4-1'!Z110),'2-4-1'!Z110,IF(ISNUMBER('2-4-1'!W110),'2-4-1'!W110,IF(ISNUMBER('2-4-1'!V110),'2-4-1'!V110,'2019'!N110)))))</f>
        <v>3.8344981753949403</v>
      </c>
      <c r="O110" s="176">
        <f>IF(ISNUMBER('2-4-2'!G110), '2-4-2'!G110, IF(ISNUMBER('2-4-2'!H110), '2-4-2'!H110, IF(ISNUMBER('2-4-2'!F110), '2-4-2'!F110, IF(ISNUMBER('2-4-2'!I110), '2-4-2'!I110, IF(ISNUMBER('2-4-2'!E110), '2-4-2'!E110, IF(ISNUMBER('2-4-2'!J110), '2-4-2'!J110, IF(ISNUMBER('2-4-2'!D110), '2-4-2'!D110, IF(ISNUMBER('2-4-2'!K110), '2-4-2'!K110, IF(ISNUMBER('2-4-2'!C110), '2-4-2'!C110, IF(ISNUMBER('2-4-2'!L110), '2-4-2'!L110, IF(ISNUMBER('2-4-2'!M110), '2-4-2'!M110,"XXX")))))))))))</f>
        <v>46.9</v>
      </c>
      <c r="P110" s="176" t="str">
        <f>IF(ISNUMBER('2-5-1'!H342), '2-5-1'!H342, "XXX")</f>
        <v>XXX</v>
      </c>
      <c r="Q110" s="176">
        <f>IF(ISNUMBER('2-5-2'!D110), '2-5-2'!D110, IF(ISNUMBER('2-5-2'!E110), '2-5-2'!E110, IF(ISNUMBER('2-5-2'!F110), '2-5-2'!F110, IF(ISNUMBER('2-5-2'!G110), '2-5-2'!G110, IF(ISNUMBER('2-5-2'!H110), '2-5-2'!H110, IF(ISNUMBER('2-5-2'!I110), '2-5-2'!I110, IF(ISNUMBER('2-5-2'!J110), '2-5-2'!J110, "XXX")))))))</f>
        <v>1.7</v>
      </c>
      <c r="R110" s="176">
        <f>IF(ISNUMBER('2-6-1'!G110), '2-6-1'!G110, IF(ISNUMBER('2-6-1'!H110), '2-6-1'!H110, IF(ISNUMBER('2-6-1'!F110), '2-6-1'!F110, IF(ISNUMBER('2-6-1'!I110), '2-6-1'!I110, IF(ISNUMBER('2-6-1'!E110), '2-6-1'!E110, IF(ISNUMBER('2-6-1'!J110), '2-6-1'!J110, IF(ISNUMBER('2-6-1'!D110), '2-6-1'!D110, IF(ISNUMBER('2-6-1'!K110), '2-6-1'!K110, IF(ISNUMBER('2-6-1'!L110), '2-6-1'!L110, "XXX")))))))))</f>
        <v>96.385220000000004</v>
      </c>
      <c r="S110" s="176">
        <f>IF(ISNUMBER('2-6-2'!H110), '2-6-2'!H110, IF(ISNUMBER('2-6-2'!I110), '2-6-2'!I110, IF(ISNUMBER('2-6-2'!G110), '2-6-2'!G110, IF(ISNUMBER('2-6-2'!J110), '2-6-2'!J110, IF(ISNUMBER('2-6-2'!F110), '2-6-2'!F110, IF(ISNUMBER('2-6-2'!K110), '2-6-2'!K110, IF(ISNUMBER('2-6-2'!E110), '2-6-2'!E110, IF(ISNUMBER('2-6-2'!L110), '2-6-2'!L110, IF(ISNUMBER('2-6-2'!D110), '2-6-2'!D110, IF(ISNUMBER('2-6-2'!M110), '2-6-2'!M110, "XXX"))))))))))</f>
        <v>0</v>
      </c>
      <c r="T110" s="176">
        <f>IF(ISNUMBER('2-7-1'!K110), '2-7-1'!K110, IF(ISNUMBER('2-7-1'!L110), '2-7-1'!L110, IF(ISNUMBER('2-7-1'!J110), '2-7-1'!J110, IF(ISNUMBER('2-7-1'!M110), '2-7-1'!M110, "XXX"))))</f>
        <v>0.74857142857142855</v>
      </c>
      <c r="U110" s="176">
        <f>IF(ISNUMBER('2-7-2'!K110), '2-7-2'!K110, IF(ISNUMBER('2-7-2'!L110), '2-7-2'!L110, IF(ISNUMBER('2-7-2'!J110), '2-7-2'!J110, IF(ISNUMBER('2-7-2'!M110), '2-7-2'!M110, "XXX"))))</f>
        <v>0.65571428571428569</v>
      </c>
      <c r="V110" s="176">
        <f>IF(ISNUMBER('2-8-1'!K110), '2-8-1'!K110, IF(ISNUMBER('2-8-1'!L110), '2-8-1'!L110, IF(ISNUMBER('2-8-1'!J110), '2-8-1'!J110, IF(ISNUMBER('2-8-1'!M110), '2-8-1'!M110, "XXX"))))</f>
        <v>0.69857142857142851</v>
      </c>
      <c r="W110" s="176">
        <f>IF(ISNUMBER('2-8-2'!K110), '2-8-2'!K110, IF(ISNUMBER('2-8-2'!L110), '2-8-2'!L110, IF(ISNUMBER('2-8-2'!J110), '2-8-2'!J110, IF(ISNUMBER('2-8-2'!M110), '2-8-2'!M110, "XXX"))))</f>
        <v>0.63142857142857145</v>
      </c>
      <c r="X110" s="176">
        <f>IF(ISNUMBER('3-1'!L109), '3-1'!L109, "XXX")</f>
        <v>0.17699999999999999</v>
      </c>
      <c r="Y110" s="223">
        <f>'3-2'!T109</f>
        <v>-0.98600286199999998</v>
      </c>
    </row>
    <row r="111" spans="1:25" ht="15" x14ac:dyDescent="0.25">
      <c r="A111" s="19" t="s">
        <v>118</v>
      </c>
      <c r="B111" s="166" t="s">
        <v>118</v>
      </c>
      <c r="C111" s="175">
        <f>IF(ISNUMBER('1-1'!K111),'1-1'!K111, "XXX")</f>
        <v>9.6</v>
      </c>
      <c r="D111" s="175">
        <f>IF(UCDP!AB111, UCDP!AB111, "0.0")</f>
        <v>5.4251944452425087E-2</v>
      </c>
      <c r="E111" s="176">
        <f>IF(ISNUMBER('1-3'!L111), '1-3'!L111, IF(ISNUMBER('1-3'!M111), '1-3'!M111, IF(ISNUMBER('1-3'!P111), '1-3'!P111, IF(ISNUMBER('1-3'!Q111), '1-3'!Q111, "XXX"))))</f>
        <v>49</v>
      </c>
      <c r="F111" s="176">
        <f>IF(ISNUMBER('1-4'!AR111),'1-4'!AR111, IF(ISNUMBER('1-4'!AS111),'1-4'!AS111, IF(ISNUMBER('1-4'!AT111),'1-4'!AT111, IF(ISNUMBER('1-4'!AU111),'1-4'!AU111, IF(ISNUMBER('1-4'!AV111),'1-4'!AV111, "XXX")))))</f>
        <v>4</v>
      </c>
      <c r="G111" s="176">
        <f>IF(ISNUMBER('1-5'!K110),'1-5'!K110, "XXX")</f>
        <v>8.1999999999999993</v>
      </c>
      <c r="H111" s="176">
        <f>IF(ISNUMBER('2-1-1'!K111), '2-1-1'!K111, IF(ISNUMBER('2-1-1'!L111), '2-1-1'!L111, IF(ISNUMBER('2-1-1'!M111), '2-1-1'!M111, "XXX")))</f>
        <v>0.39285714285714285</v>
      </c>
      <c r="I111" s="176">
        <f>IF(ISNUMBER('2-1-2'!F110),'2-1-2'!F110, "XXX")</f>
        <v>0.12989000000000001</v>
      </c>
      <c r="J111" s="176">
        <f>IF(ISNUMBER('2-2-1'!AF111),'2-2-1'!AF111,IF(ISNUMBER('2-2-1'!AG111),'2-2-1'!AG111,IF(ISNUMBER('2-2-1'!AE111),'2-2-1'!AE111,IF(ISNUMBER('2-2-1'!AH111),'2-2-1'!AH111,IF(ISNUMBER('2-2-1'!AD111),'2-2-1'!AD111,IF(ISNUMBER('2-2-1'!AI111),'2-2-1'!AI111,IF(ISNUMBER('2-2-1'!AC111),'2-2-1'!AC111,IF(ISNUMBER('2-2-1'!AJ111),'2-2-1'!AJ111,IF(ISNUMBER('2-2-1'!AB111),'2-2-1'!AB111,IF(ISNUMBER('2-2-1'!AA111),'2-2-1'!AA111,IF(ISNUMBER('2-2-1'!Z111),'2-2-1'!Z111,"XXX")))))))))))</f>
        <v>1.8137000000000001</v>
      </c>
      <c r="K111" s="176">
        <f>IF(ISNUMBER('2-2-2'!K111),'2-2-2'!K111,IF(ISNUMBER('2-2-2'!L111),'2-2-2'!L111,IF(ISNUMBER('2-2-2'!J111),'2-2-2'!J111,IF(ISNUMBER('2-2-2'!M111),'2-2-2'!M111,"XXX"))))</f>
        <v>0.42571428571428571</v>
      </c>
      <c r="L111" s="176">
        <f>IF(ISNUMBER('2-3-1'!S111), '2-3-1'!S111, IF(ISNUMBER('2-3-1'!T111), '2-3-1'!T111, IF(ISNUMBER('2-3-1'!R111), '2-3-1'!R111, IF(ISNUMBER('2-3-1'!U111), '2-3-1'!U111, IF(ISNUMBER('2-3-1'!Q111), '2-3-1'!Q111, IF(ISNUMBER('2-3-1'!V111), '2-3-1'!V111, IF(ISNUMBER('2-3-1'!P111), '2-3-1'!P111, "XXX")))))))</f>
        <v>0.86327969999999998</v>
      </c>
      <c r="M111" s="176">
        <f>IF(ISNUMBER('2-3-2'!S111), '2-3-2'!S111, IF(ISNUMBER('2-3-2'!T111), '2-3-2'!T111, IF(ISNUMBER('2-3-2'!R111), '2-3-2'!R111, IF(ISNUMBER('2-3-2'!U111), '2-3-2'!U111, IF(ISNUMBER('2-3-2'!Q111), '2-3-2'!Q111, IF(ISNUMBER('2-3-2'!V111), '2-3-2'!V111, IF(ISNUMBER('2-3-2'!P111), '2-3-2'!P111, "XXX")))))))</f>
        <v>62.21906662</v>
      </c>
      <c r="N111" s="176">
        <f>IF(ISNUMBER('2-4-1'!Y111),'2-4-1'!Y111,IF(ISNUMBER('2-4-1'!X111),'2-4-1'!X111,IF(ISNUMBER('2-4-1'!Z111),'2-4-1'!Z111,IF(ISNUMBER('2-4-1'!W111),'2-4-1'!W111,IF(ISNUMBER('2-4-1'!V111),'2-4-1'!V111,'2019'!N111)))))</f>
        <v>0.16897951904769309</v>
      </c>
      <c r="O111" s="176">
        <f>IF(ISNUMBER('2-4-2'!G111), '2-4-2'!G111, IF(ISNUMBER('2-4-2'!H111), '2-4-2'!H111, IF(ISNUMBER('2-4-2'!F111), '2-4-2'!F111, IF(ISNUMBER('2-4-2'!I111), '2-4-2'!I111, IF(ISNUMBER('2-4-2'!E111), '2-4-2'!E111, IF(ISNUMBER('2-4-2'!J111), '2-4-2'!J111, IF(ISNUMBER('2-4-2'!D111), '2-4-2'!D111, IF(ISNUMBER('2-4-2'!K111), '2-4-2'!K111, IF(ISNUMBER('2-4-2'!C111), '2-4-2'!C111, IF(ISNUMBER('2-4-2'!L111), '2-4-2'!L111, IF(ISNUMBER('2-4-2'!M111), '2-4-2'!M111,"XXX")))))))))))</f>
        <v>5.8</v>
      </c>
      <c r="P111" s="176">
        <f>IF(ISNUMBER('2-5-1'!H343), '2-5-1'!H343, "XXX")</f>
        <v>0.1235242486000061</v>
      </c>
      <c r="Q111" s="176">
        <f>IF(ISNUMBER('2-5-2'!D111), '2-5-2'!D111, IF(ISNUMBER('2-5-2'!E111), '2-5-2'!E111, IF(ISNUMBER('2-5-2'!F111), '2-5-2'!F111, IF(ISNUMBER('2-5-2'!G111), '2-5-2'!G111, IF(ISNUMBER('2-5-2'!H111), '2-5-2'!H111, IF(ISNUMBER('2-5-2'!I111), '2-5-2'!I111, IF(ISNUMBER('2-5-2'!J111), '2-5-2'!J111, "XXX")))))))</f>
        <v>5</v>
      </c>
      <c r="R111" s="176">
        <f>IF(ISNUMBER('2-6-1'!G111), '2-6-1'!G111, IF(ISNUMBER('2-6-1'!H111), '2-6-1'!H111, IF(ISNUMBER('2-6-1'!F111), '2-6-1'!F111, IF(ISNUMBER('2-6-1'!I111), '2-6-1'!I111, IF(ISNUMBER('2-6-1'!E111), '2-6-1'!E111, IF(ISNUMBER('2-6-1'!J111), '2-6-1'!J111, IF(ISNUMBER('2-6-1'!D111), '2-6-1'!D111, IF(ISNUMBER('2-6-1'!K111), '2-6-1'!K111, IF(ISNUMBER('2-6-1'!L111), '2-6-1'!L111, "XXX")))))))))</f>
        <v>38.64864</v>
      </c>
      <c r="S111" s="176">
        <f>IF(ISNUMBER('2-6-2'!H111), '2-6-2'!H111, IF(ISNUMBER('2-6-2'!I111), '2-6-2'!I111, IF(ISNUMBER('2-6-2'!G111), '2-6-2'!G111, IF(ISNUMBER('2-6-2'!J111), '2-6-2'!J111, IF(ISNUMBER('2-6-2'!F111), '2-6-2'!F111, IF(ISNUMBER('2-6-2'!K111), '2-6-2'!K111, IF(ISNUMBER('2-6-2'!E111), '2-6-2'!E111, IF(ISNUMBER('2-6-2'!L111), '2-6-2'!L111, IF(ISNUMBER('2-6-2'!D111), '2-6-2'!D111, IF(ISNUMBER('2-6-2'!M111), '2-6-2'!M111, "XXX"))))))))))</f>
        <v>3.78</v>
      </c>
      <c r="T111" s="176">
        <f>IF(ISNUMBER('2-7-1'!K111), '2-7-1'!K111, IF(ISNUMBER('2-7-1'!L111), '2-7-1'!L111, IF(ISNUMBER('2-7-1'!J111), '2-7-1'!J111, IF(ISNUMBER('2-7-1'!M111), '2-7-1'!M111, "XXX"))))</f>
        <v>0.49285714285714288</v>
      </c>
      <c r="U111" s="176">
        <f>IF(ISNUMBER('2-7-2'!K111), '2-7-2'!K111, IF(ISNUMBER('2-7-2'!L111), '2-7-2'!L111, IF(ISNUMBER('2-7-2'!J111), '2-7-2'!J111, IF(ISNUMBER('2-7-2'!M111), '2-7-2'!M111, "XXX"))))</f>
        <v>0.45214285714285712</v>
      </c>
      <c r="V111" s="176">
        <f>IF(ISNUMBER('2-8-1'!K111), '2-8-1'!K111, IF(ISNUMBER('2-8-1'!L111), '2-8-1'!L111, IF(ISNUMBER('2-8-1'!J111), '2-8-1'!J111, IF(ISNUMBER('2-8-1'!M111), '2-8-1'!M111, "XXX"))))</f>
        <v>0.59857142857142864</v>
      </c>
      <c r="W111" s="176">
        <f>IF(ISNUMBER('2-8-2'!K111), '2-8-2'!K111, IF(ISNUMBER('2-8-2'!L111), '2-8-2'!L111, IF(ISNUMBER('2-8-2'!J111), '2-8-2'!J111, IF(ISNUMBER('2-8-2'!M111), '2-8-2'!M111, "XXX"))))</f>
        <v>0.44428571428571428</v>
      </c>
      <c r="X111" s="176">
        <f>IF(ISNUMBER('3-1'!L110), '3-1'!L110, "XXX")</f>
        <v>0.40500000000000003</v>
      </c>
      <c r="Y111" s="223">
        <f>'3-2'!T110</f>
        <v>-0.63792008200000005</v>
      </c>
    </row>
    <row r="112" spans="1:25" ht="15" x14ac:dyDescent="0.25">
      <c r="A112" s="19" t="s">
        <v>119</v>
      </c>
      <c r="B112" s="166" t="s">
        <v>119</v>
      </c>
      <c r="C112" s="175">
        <f>IF(ISNUMBER('1-1'!K112),'1-1'!K112, "XXX")</f>
        <v>2.9</v>
      </c>
      <c r="D112" s="175" t="str">
        <f>IF(UCDP!AB112, UCDP!AB112, "0.0")</f>
        <v>0.0</v>
      </c>
      <c r="E112" s="176">
        <f>IF(ISNUMBER('1-3'!L112), '1-3'!L112, IF(ISNUMBER('1-3'!M112), '1-3'!M112, IF(ISNUMBER('1-3'!P112), '1-3'!P112, IF(ISNUMBER('1-3'!Q112), '1-3'!Q112, "XXX"))))</f>
        <v>84.833333333333343</v>
      </c>
      <c r="F112" s="177">
        <f>'1-4'!AQ112</f>
        <v>1</v>
      </c>
      <c r="G112" s="176">
        <f>IF(ISNUMBER('1-5'!K111),'1-5'!K111, "XXX")</f>
        <v>4.5</v>
      </c>
      <c r="H112" s="176">
        <f>IF(ISNUMBER('2-1-1'!K112), '2-1-1'!K112, IF(ISNUMBER('2-1-1'!L112), '2-1-1'!L112, IF(ISNUMBER('2-1-1'!M112), '2-1-1'!M112, "XXX")))</f>
        <v>0.69285714285714273</v>
      </c>
      <c r="I112" s="176">
        <f>IF(ISNUMBER('2-1-2'!F111),'2-1-2'!F111, "XXX")</f>
        <v>0.42022999999999999</v>
      </c>
      <c r="J112" s="176">
        <f>IF(ISNUMBER('2-2-1'!AF112),'2-2-1'!AF112,IF(ISNUMBER('2-2-1'!AG112),'2-2-1'!AG112,IF(ISNUMBER('2-2-1'!AE112),'2-2-1'!AE112,IF(ISNUMBER('2-2-1'!AH112),'2-2-1'!AH112,IF(ISNUMBER('2-2-1'!AD112),'2-2-1'!AD112,IF(ISNUMBER('2-2-1'!AI112),'2-2-1'!AI112,IF(ISNUMBER('2-2-1'!AC112),'2-2-1'!AC112,IF(ISNUMBER('2-2-1'!AJ112),'2-2-1'!AJ112,IF(ISNUMBER('2-2-1'!AB112),'2-2-1'!AB112,IF(ISNUMBER('2-2-1'!AA112),'2-2-1'!AA112,IF(ISNUMBER('2-2-1'!Z112),'2-2-1'!Z112,"XXX")))))))))))</f>
        <v>1.4499300000000002</v>
      </c>
      <c r="K112" s="176">
        <f>IF(ISNUMBER('2-2-2'!K112),'2-2-2'!K112,IF(ISNUMBER('2-2-2'!L112),'2-2-2'!L112,IF(ISNUMBER('2-2-2'!J112),'2-2-2'!J112,IF(ISNUMBER('2-2-2'!M112),'2-2-2'!M112,"XXX"))))</f>
        <v>0.47285714285714286</v>
      </c>
      <c r="L112" s="176">
        <f>IF(ISNUMBER('2-3-1'!S112), '2-3-1'!S112, IF(ISNUMBER('2-3-1'!T112), '2-3-1'!T112, IF(ISNUMBER('2-3-1'!R112), '2-3-1'!R112, IF(ISNUMBER('2-3-1'!U112), '2-3-1'!U112, IF(ISNUMBER('2-3-1'!Q112), '2-3-1'!Q112, IF(ISNUMBER('2-3-1'!V112), '2-3-1'!V112, IF(ISNUMBER('2-3-1'!P112), '2-3-1'!P112, "XXX")))))))</f>
        <v>4.8023519500000003</v>
      </c>
      <c r="M112" s="176">
        <f>IF(ISNUMBER('2-3-2'!S112), '2-3-2'!S112, IF(ISNUMBER('2-3-2'!T112), '2-3-2'!T112, IF(ISNUMBER('2-3-2'!R112), '2-3-2'!R112, IF(ISNUMBER('2-3-2'!U112), '2-3-2'!U112, IF(ISNUMBER('2-3-2'!Q112), '2-3-2'!Q112, IF(ISNUMBER('2-3-2'!V112), '2-3-2'!V112, IF(ISNUMBER('2-3-2'!P112), '2-3-2'!P112, "XXX")))))))</f>
        <v>28.143161769999999</v>
      </c>
      <c r="N112" s="176">
        <f>IF(ISNUMBER('2-4-1'!Y112),'2-4-1'!Y112,IF(ISNUMBER('2-4-1'!X112),'2-4-1'!X112,IF(ISNUMBER('2-4-1'!Z112),'2-4-1'!Z112,IF(ISNUMBER('2-4-1'!W112),'2-4-1'!W112,IF(ISNUMBER('2-4-1'!V112),'2-4-1'!V112,'2019'!N112)))))</f>
        <v>9.7905808163101398</v>
      </c>
      <c r="O112" s="176">
        <f>IF(ISNUMBER('2-4-2'!G112), '2-4-2'!G112, IF(ISNUMBER('2-4-2'!H112), '2-4-2'!H112, IF(ISNUMBER('2-4-2'!F112), '2-4-2'!F112, IF(ISNUMBER('2-4-2'!I112), '2-4-2'!I112, IF(ISNUMBER('2-4-2'!E112), '2-4-2'!E112, IF(ISNUMBER('2-4-2'!J112), '2-4-2'!J112, IF(ISNUMBER('2-4-2'!D112), '2-4-2'!D112, IF(ISNUMBER('2-4-2'!K112), '2-4-2'!K112, IF(ISNUMBER('2-4-2'!C112), '2-4-2'!C112, IF(ISNUMBER('2-4-2'!L112), '2-4-2'!L112, IF(ISNUMBER('2-4-2'!M112), '2-4-2'!M112,"XXX")))))))))))</f>
        <v>29.3</v>
      </c>
      <c r="P112" s="176">
        <f>IF(ISNUMBER('2-5-1'!H344), '2-5-1'!H344, "XXX")</f>
        <v>0.29505276679992676</v>
      </c>
      <c r="Q112" s="176">
        <f>IF(ISNUMBER('2-5-2'!D112), '2-5-2'!D112, IF(ISNUMBER('2-5-2'!E112), '2-5-2'!E112, IF(ISNUMBER('2-5-2'!F112), '2-5-2'!F112, IF(ISNUMBER('2-5-2'!G112), '2-5-2'!G112, IF(ISNUMBER('2-5-2'!H112), '2-5-2'!H112, IF(ISNUMBER('2-5-2'!I112), '2-5-2'!I112, IF(ISNUMBER('2-5-2'!J112), '2-5-2'!J112, "XXX")))))))</f>
        <v>21.5</v>
      </c>
      <c r="R112" s="176">
        <f>IF(ISNUMBER('2-6-1'!G112), '2-6-1'!G112, IF(ISNUMBER('2-6-1'!H112), '2-6-1'!H112, IF(ISNUMBER('2-6-1'!F112), '2-6-1'!F112, IF(ISNUMBER('2-6-1'!I112), '2-6-1'!I112, IF(ISNUMBER('2-6-1'!E112), '2-6-1'!E112, IF(ISNUMBER('2-6-1'!J112), '2-6-1'!J112, IF(ISNUMBER('2-6-1'!D112), '2-6-1'!D112, IF(ISNUMBER('2-6-1'!K112), '2-6-1'!K112, IF(ISNUMBER('2-6-1'!L112), '2-6-1'!L112, "XXX")))))))))</f>
        <v>64.201030000000003</v>
      </c>
      <c r="S112" s="176">
        <f>IF(ISNUMBER('2-6-2'!H112), '2-6-2'!H112, IF(ISNUMBER('2-6-2'!I112), '2-6-2'!I112, IF(ISNUMBER('2-6-2'!G112), '2-6-2'!G112, IF(ISNUMBER('2-6-2'!J112), '2-6-2'!J112, IF(ISNUMBER('2-6-2'!F112), '2-6-2'!F112, IF(ISNUMBER('2-6-2'!K112), '2-6-2'!K112, IF(ISNUMBER('2-6-2'!E112), '2-6-2'!E112, IF(ISNUMBER('2-6-2'!L112), '2-6-2'!L112, IF(ISNUMBER('2-6-2'!D112), '2-6-2'!D112, IF(ISNUMBER('2-6-2'!M112), '2-6-2'!M112, "XXX"))))))))))</f>
        <v>0.74</v>
      </c>
      <c r="T112" s="176">
        <f>IF(ISNUMBER('2-7-1'!K112), '2-7-1'!K112, IF(ISNUMBER('2-7-1'!L112), '2-7-1'!L112, IF(ISNUMBER('2-7-1'!J112), '2-7-1'!J112, IF(ISNUMBER('2-7-1'!M112), '2-7-1'!M112, "XXX"))))</f>
        <v>0.69714285714285718</v>
      </c>
      <c r="U112" s="176">
        <f>IF(ISNUMBER('2-7-2'!K112), '2-7-2'!K112, IF(ISNUMBER('2-7-2'!L112), '2-7-2'!L112, IF(ISNUMBER('2-7-2'!J112), '2-7-2'!J112, IF(ISNUMBER('2-7-2'!M112), '2-7-2'!M112, "XXX"))))</f>
        <v>0.42285714285714288</v>
      </c>
      <c r="V112" s="176">
        <f>IF(ISNUMBER('2-8-1'!K112), '2-8-1'!K112, IF(ISNUMBER('2-8-1'!L112), '2-8-1'!L112, IF(ISNUMBER('2-8-1'!J112), '2-8-1'!J112, IF(ISNUMBER('2-8-1'!M112), '2-8-1'!M112, "XXX"))))</f>
        <v>0.69571428571428573</v>
      </c>
      <c r="W112" s="176">
        <f>IF(ISNUMBER('2-8-2'!K112), '2-8-2'!K112, IF(ISNUMBER('2-8-2'!L112), '2-8-2'!L112, IF(ISNUMBER('2-8-2'!J112), '2-8-2'!J112, IF(ISNUMBER('2-8-2'!M112), '2-8-2'!M112, "XXX"))))</f>
        <v>0.50285714285714289</v>
      </c>
      <c r="X112" s="176">
        <f>IF(ISNUMBER('3-1'!L111), '3-1'!L111, "XXX")</f>
        <v>0.75900000000000001</v>
      </c>
      <c r="Y112" s="223">
        <f>'3-2'!T111</f>
        <v>0.56299054599999998</v>
      </c>
    </row>
    <row r="113" spans="1:25" ht="15" x14ac:dyDescent="0.25">
      <c r="A113" s="19" t="s">
        <v>120</v>
      </c>
      <c r="B113" s="166" t="s">
        <v>120</v>
      </c>
      <c r="C113" s="175">
        <f>IF(ISNUMBER('1-1'!K113),'1-1'!K113, "XXX")</f>
        <v>7</v>
      </c>
      <c r="D113" s="175" t="str">
        <f>IF(UCDP!AB113, UCDP!AB113, "0.0")</f>
        <v>0.0</v>
      </c>
      <c r="E113" s="176" t="str">
        <f>IF(ISNUMBER('1-3'!L113), '1-3'!L113, IF(ISNUMBER('1-3'!M113), '1-3'!M113, IF(ISNUMBER('1-3'!P113), '1-3'!P113, IF(ISNUMBER('1-3'!Q113), '1-3'!Q113, "XXX"))))</f>
        <v>XXX</v>
      </c>
      <c r="F113" s="176">
        <f>IF(ISNUMBER('1-4'!AR113),'1-4'!AR113, IF(ISNUMBER('1-4'!AS113),'1-4'!AS113, IF(ISNUMBER('1-4'!AT113),'1-4'!AT113, IF(ISNUMBER('1-4'!AU113),'1-4'!AU113, IF(ISNUMBER('1-4'!AV113),'1-4'!AV113, "XXX")))))</f>
        <v>2</v>
      </c>
      <c r="G113" s="176">
        <f>IF(ISNUMBER('1-5'!K112),'1-5'!K112, "XXX")</f>
        <v>7.1</v>
      </c>
      <c r="H113" s="176" t="str">
        <f>IF(ISNUMBER('2-1-1'!K113), '2-1-1'!K113, IF(ISNUMBER('2-1-1'!L113), '2-1-1'!L113, IF(ISNUMBER('2-1-1'!M113), '2-1-1'!M113, "XXX")))</f>
        <v>XXX</v>
      </c>
      <c r="I113" s="176">
        <f>IF(ISNUMBER('2-1-2'!F112),'2-1-2'!F112, "XXX")</f>
        <v>7.3929999999999996E-2</v>
      </c>
      <c r="J113" s="176" t="str">
        <f>IF(ISNUMBER('2-2-1'!AF113),'2-2-1'!AF113,IF(ISNUMBER('2-2-1'!AG113),'2-2-1'!AG113,IF(ISNUMBER('2-2-1'!AE113),'2-2-1'!AE113,IF(ISNUMBER('2-2-1'!AH113),'2-2-1'!AH113,IF(ISNUMBER('2-2-1'!AD113),'2-2-1'!AD113,IF(ISNUMBER('2-2-1'!AI113),'2-2-1'!AI113,IF(ISNUMBER('2-2-1'!AC113),'2-2-1'!AC113,IF(ISNUMBER('2-2-1'!AJ113),'2-2-1'!AJ113,IF(ISNUMBER('2-2-1'!AB113),'2-2-1'!AB113,IF(ISNUMBER('2-2-1'!AA113),'2-2-1'!AA113,IF(ISNUMBER('2-2-1'!Z113),'2-2-1'!Z113,"XXX")))))))))))</f>
        <v>XXX</v>
      </c>
      <c r="K113" s="176" t="str">
        <f>IF(ISNUMBER('2-2-2'!K113),'2-2-2'!K113,IF(ISNUMBER('2-2-2'!L113),'2-2-2'!L113,IF(ISNUMBER('2-2-2'!J113),'2-2-2'!J113,IF(ISNUMBER('2-2-2'!M113),'2-2-2'!M113,"XXX"))))</f>
        <v>XXX</v>
      </c>
      <c r="L113" s="176">
        <f>IF(ISNUMBER('2-3-1'!S113), '2-3-1'!S113, IF(ISNUMBER('2-3-1'!T113), '2-3-1'!T113, IF(ISNUMBER('2-3-1'!R113), '2-3-1'!R113, IF(ISNUMBER('2-3-1'!U113), '2-3-1'!U113, IF(ISNUMBER('2-3-1'!Q113), '2-3-1'!Q113, IF(ISNUMBER('2-3-1'!V113), '2-3-1'!V113, IF(ISNUMBER('2-3-1'!P113), '2-3-1'!P113, "XXX")))))))</f>
        <v>1.6779627800000001</v>
      </c>
      <c r="M113" s="176">
        <f>IF(ISNUMBER('2-3-2'!S113), '2-3-2'!S113, IF(ISNUMBER('2-3-2'!T113), '2-3-2'!T113, IF(ISNUMBER('2-3-2'!R113), '2-3-2'!R113, IF(ISNUMBER('2-3-2'!U113), '2-3-2'!U113, IF(ISNUMBER('2-3-2'!Q113), '2-3-2'!Q113, IF(ISNUMBER('2-3-2'!V113), '2-3-2'!V113, IF(ISNUMBER('2-3-2'!P113), '2-3-2'!P113, "XXX")))))))</f>
        <v>10.144589420000001</v>
      </c>
      <c r="N113" s="176">
        <f>IF(ISNUMBER('2-4-1'!Y113),'2-4-1'!Y113,IF(ISNUMBER('2-4-1'!X113),'2-4-1'!X113,IF(ISNUMBER('2-4-1'!Z113),'2-4-1'!Z113,IF(ISNUMBER('2-4-1'!W113),'2-4-1'!W113,IF(ISNUMBER('2-4-1'!V113),'2-4-1'!V113,'2019'!N113)))))</f>
        <v>3.5655427199999998</v>
      </c>
      <c r="O113" s="176">
        <f>IF(ISNUMBER('2-4-2'!G113), '2-4-2'!G113, IF(ISNUMBER('2-4-2'!H113), '2-4-2'!H113, IF(ISNUMBER('2-4-2'!F113), '2-4-2'!F113, IF(ISNUMBER('2-4-2'!I113), '2-4-2'!I113, IF(ISNUMBER('2-4-2'!E113), '2-4-2'!E113, IF(ISNUMBER('2-4-2'!J113), '2-4-2'!J113, IF(ISNUMBER('2-4-2'!D113), '2-4-2'!D113, IF(ISNUMBER('2-4-2'!K113), '2-4-2'!K113, IF(ISNUMBER('2-4-2'!C113), '2-4-2'!C113, IF(ISNUMBER('2-4-2'!L113), '2-4-2'!L113, IF(ISNUMBER('2-4-2'!M113), '2-4-2'!M113,"XXX")))))))))))</f>
        <v>22.3</v>
      </c>
      <c r="P113" s="176">
        <f>IF(ISNUMBER('2-5-1'!H345), '2-5-1'!H345, "XXX")</f>
        <v>1.1170576326549053E-3</v>
      </c>
      <c r="Q113" s="176" t="str">
        <f>IF(ISNUMBER('2-5-2'!D113), '2-5-2'!D113, IF(ISNUMBER('2-5-2'!E113), '2-5-2'!E113, IF(ISNUMBER('2-5-2'!F113), '2-5-2'!F113, IF(ISNUMBER('2-5-2'!G113), '2-5-2'!G113, IF(ISNUMBER('2-5-2'!H113), '2-5-2'!H113, IF(ISNUMBER('2-5-2'!I113), '2-5-2'!I113, IF(ISNUMBER('2-5-2'!J113), '2-5-2'!J113, "XXX")))))))</f>
        <v>XXX</v>
      </c>
      <c r="R113" s="176">
        <f>IF(ISNUMBER('2-6-1'!G113), '2-6-1'!G113, IF(ISNUMBER('2-6-1'!H113), '2-6-1'!H113, IF(ISNUMBER('2-6-1'!F113), '2-6-1'!F113, IF(ISNUMBER('2-6-1'!I113), '2-6-1'!I113, IF(ISNUMBER('2-6-1'!E113), '2-6-1'!E113, IF(ISNUMBER('2-6-1'!J113), '2-6-1'!J113, IF(ISNUMBER('2-6-1'!D113), '2-6-1'!D113, IF(ISNUMBER('2-6-1'!K113), '2-6-1'!K113, IF(ISNUMBER('2-6-1'!L113), '2-6-1'!L113, "XXX")))))))))</f>
        <v>21.36984</v>
      </c>
      <c r="S113" s="176">
        <f>IF(ISNUMBER('2-6-2'!H113), '2-6-2'!H113, IF(ISNUMBER('2-6-2'!I113), '2-6-2'!I113, IF(ISNUMBER('2-6-2'!G113), '2-6-2'!G113, IF(ISNUMBER('2-6-2'!J113), '2-6-2'!J113, IF(ISNUMBER('2-6-2'!F113), '2-6-2'!F113, IF(ISNUMBER('2-6-2'!K113), '2-6-2'!K113, IF(ISNUMBER('2-6-2'!E113), '2-6-2'!E113, IF(ISNUMBER('2-6-2'!L113), '2-6-2'!L113, IF(ISNUMBER('2-6-2'!D113), '2-6-2'!D113, IF(ISNUMBER('2-6-2'!M113), '2-6-2'!M113, "XXX"))))))))))</f>
        <v>24.02</v>
      </c>
      <c r="T113" s="176" t="str">
        <f>IF(ISNUMBER('2-7-1'!K113), '2-7-1'!K113, IF(ISNUMBER('2-7-1'!L113), '2-7-1'!L113, IF(ISNUMBER('2-7-1'!J113), '2-7-1'!J113, IF(ISNUMBER('2-7-1'!M113), '2-7-1'!M113, "XXX"))))</f>
        <v>XXX</v>
      </c>
      <c r="U113" s="176" t="str">
        <f>IF(ISNUMBER('2-7-2'!K113), '2-7-2'!K113, IF(ISNUMBER('2-7-2'!L113), '2-7-2'!L113, IF(ISNUMBER('2-7-2'!J113), '2-7-2'!J113, IF(ISNUMBER('2-7-2'!M113), '2-7-2'!M113, "XXX"))))</f>
        <v>XXX</v>
      </c>
      <c r="V113" s="176" t="str">
        <f>IF(ISNUMBER('2-8-1'!K113), '2-8-1'!K113, IF(ISNUMBER('2-8-1'!L113), '2-8-1'!L113, IF(ISNUMBER('2-8-1'!J113), '2-8-1'!J113, IF(ISNUMBER('2-8-1'!M113), '2-8-1'!M113, "XXX"))))</f>
        <v>XXX</v>
      </c>
      <c r="W113" s="176" t="str">
        <f>IF(ISNUMBER('2-8-2'!K113), '2-8-2'!K113, IF(ISNUMBER('2-8-2'!L113), '2-8-2'!L113, IF(ISNUMBER('2-8-2'!J113), '2-8-2'!J113, IF(ISNUMBER('2-8-2'!M113), '2-8-2'!M113, "XXX"))))</f>
        <v>XXX</v>
      </c>
      <c r="X113" s="176">
        <f>IF(ISNUMBER('3-1'!L112), '3-1'!L112, "XXX")</f>
        <v>0.40899999999999997</v>
      </c>
      <c r="Y113" s="223">
        <f>'3-2'!T112</f>
        <v>0.203920245</v>
      </c>
    </row>
    <row r="114" spans="1:25" ht="15" x14ac:dyDescent="0.25">
      <c r="A114" s="19" t="s">
        <v>121</v>
      </c>
      <c r="B114" s="166" t="s">
        <v>121</v>
      </c>
      <c r="C114" s="175">
        <f>IF(ISNUMBER('1-1'!K114),'1-1'!K114, "XXX")</f>
        <v>4.5</v>
      </c>
      <c r="D114" s="175" t="str">
        <f>IF(UCDP!AB114, UCDP!AB114, "0.0")</f>
        <v>0.0</v>
      </c>
      <c r="E114" s="176">
        <f>IF(ISNUMBER('1-3'!L114), '1-3'!L114, IF(ISNUMBER('1-3'!M114), '1-3'!M114, IF(ISNUMBER('1-3'!P114), '1-3'!P114, IF(ISNUMBER('1-3'!Q114), '1-3'!Q114, "XXX"))))</f>
        <v>64.5</v>
      </c>
      <c r="F114" s="176">
        <f>IF(ISNUMBER('1-4'!AR114),'1-4'!AR114, IF(ISNUMBER('1-4'!AS114),'1-4'!AS114, IF(ISNUMBER('1-4'!AT114),'1-4'!AT114, IF(ISNUMBER('1-4'!AU114),'1-4'!AU114, IF(ISNUMBER('1-4'!AV114),'1-4'!AV114, "XXX")))))</f>
        <v>1</v>
      </c>
      <c r="G114" s="176">
        <f>IF(ISNUMBER('1-5'!K113),'1-5'!K113, "XXX")</f>
        <v>6.1</v>
      </c>
      <c r="H114" s="176">
        <f>IF(ISNUMBER('2-1-1'!K114), '2-1-1'!K114, IF(ISNUMBER('2-1-1'!L114), '2-1-1'!L114, IF(ISNUMBER('2-1-1'!M114), '2-1-1'!M114, "XXX")))</f>
        <v>0.3671428571428571</v>
      </c>
      <c r="I114" s="176">
        <f>IF(ISNUMBER('2-1-2'!F113),'2-1-2'!F113, "XXX")</f>
        <v>0.25439000000000001</v>
      </c>
      <c r="J114" s="176">
        <f>IF(ISNUMBER('2-2-1'!AF114),'2-2-1'!AF114,IF(ISNUMBER('2-2-1'!AG114),'2-2-1'!AG114,IF(ISNUMBER('2-2-1'!AE114),'2-2-1'!AE114,IF(ISNUMBER('2-2-1'!AH114),'2-2-1'!AH114,IF(ISNUMBER('2-2-1'!AD114),'2-2-1'!AD114,IF(ISNUMBER('2-2-1'!AI114),'2-2-1'!AI114,IF(ISNUMBER('2-2-1'!AC114),'2-2-1'!AC114,IF(ISNUMBER('2-2-1'!AJ114),'2-2-1'!AJ114,IF(ISNUMBER('2-2-1'!AB114),'2-2-1'!AB114,IF(ISNUMBER('2-2-1'!AA114),'2-2-1'!AA114,IF(ISNUMBER('2-2-1'!Z114),'2-2-1'!Z114,"XXX")))))))))))</f>
        <v>2.3282699999999998</v>
      </c>
      <c r="K114" s="176">
        <f>IF(ISNUMBER('2-2-2'!K114),'2-2-2'!K114,IF(ISNUMBER('2-2-2'!L114),'2-2-2'!L114,IF(ISNUMBER('2-2-2'!J114),'2-2-2'!J114,IF(ISNUMBER('2-2-2'!M114),'2-2-2'!M114,"XXX"))))</f>
        <v>0.29714285714285715</v>
      </c>
      <c r="L114" s="176">
        <f>IF(ISNUMBER('2-3-1'!S114), '2-3-1'!S114, IF(ISNUMBER('2-3-1'!T114), '2-3-1'!T114, IF(ISNUMBER('2-3-1'!R114), '2-3-1'!R114, IF(ISNUMBER('2-3-1'!U114), '2-3-1'!U114, IF(ISNUMBER('2-3-1'!Q114), '2-3-1'!Q114, IF(ISNUMBER('2-3-1'!V114), '2-3-1'!V114, IF(ISNUMBER('2-3-1'!P114), '2-3-1'!P114, "XXX")))))))</f>
        <v>3.1510596299999998</v>
      </c>
      <c r="M114" s="176">
        <f>IF(ISNUMBER('2-3-2'!S114), '2-3-2'!S114, IF(ISNUMBER('2-3-2'!T114), '2-3-2'!T114, IF(ISNUMBER('2-3-2'!R114), '2-3-2'!R114, IF(ISNUMBER('2-3-2'!U114), '2-3-2'!U114, IF(ISNUMBER('2-3-2'!Q114), '2-3-2'!Q114, IF(ISNUMBER('2-3-2'!V114), '2-3-2'!V114, IF(ISNUMBER('2-3-2'!P114), '2-3-2'!P114, "XXX")))))))</f>
        <v>42.921604160000001</v>
      </c>
      <c r="N114" s="176">
        <f>IF(ISNUMBER('2-4-1'!Y114),'2-4-1'!Y114,IF(ISNUMBER('2-4-1'!X114),'2-4-1'!X114,IF(ISNUMBER('2-4-1'!Z114),'2-4-1'!Z114,IF(ISNUMBER('2-4-1'!W114),'2-4-1'!W114,IF(ISNUMBER('2-4-1'!V114),'2-4-1'!V114,'2019'!N114)))))</f>
        <v>6.2</v>
      </c>
      <c r="O114" s="176">
        <f>IF(ISNUMBER('2-4-2'!G114), '2-4-2'!G114, IF(ISNUMBER('2-4-2'!H114), '2-4-2'!H114, IF(ISNUMBER('2-4-2'!F114), '2-4-2'!F114, IF(ISNUMBER('2-4-2'!I114), '2-4-2'!I114, IF(ISNUMBER('2-4-2'!E114), '2-4-2'!E114, IF(ISNUMBER('2-4-2'!J114), '2-4-2'!J114, IF(ISNUMBER('2-4-2'!D114), '2-4-2'!D114, IF(ISNUMBER('2-4-2'!K114), '2-4-2'!K114, IF(ISNUMBER('2-4-2'!C114), '2-4-2'!C114, IF(ISNUMBER('2-4-2'!L114), '2-4-2'!L114, IF(ISNUMBER('2-4-2'!M114), '2-4-2'!M114,"XXX")))))))))))</f>
        <v>22.2</v>
      </c>
      <c r="P114" s="176">
        <f>IF(ISNUMBER('2-5-1'!H346), '2-5-1'!H346, "XXX")</f>
        <v>0.28224813938140869</v>
      </c>
      <c r="Q114" s="176">
        <f>IF(ISNUMBER('2-5-2'!D114), '2-5-2'!D114, IF(ISNUMBER('2-5-2'!E114), '2-5-2'!E114, IF(ISNUMBER('2-5-2'!F114), '2-5-2'!F114, IF(ISNUMBER('2-5-2'!G114), '2-5-2'!G114, IF(ISNUMBER('2-5-2'!H114), '2-5-2'!H114, IF(ISNUMBER('2-5-2'!I114), '2-5-2'!I114, IF(ISNUMBER('2-5-2'!J114), '2-5-2'!J114, "XXX")))))))</f>
        <v>17.600000000000001</v>
      </c>
      <c r="R114" s="176">
        <f>IF(ISNUMBER('2-6-1'!G114), '2-6-1'!G114, IF(ISNUMBER('2-6-1'!H114), '2-6-1'!H114, IF(ISNUMBER('2-6-1'!F114), '2-6-1'!F114, IF(ISNUMBER('2-6-1'!I114), '2-6-1'!I114, IF(ISNUMBER('2-6-1'!E114), '2-6-1'!E114, IF(ISNUMBER('2-6-1'!J114), '2-6-1'!J114, IF(ISNUMBER('2-6-1'!D114), '2-6-1'!D114, IF(ISNUMBER('2-6-1'!K114), '2-6-1'!K114, IF(ISNUMBER('2-6-1'!L114), '2-6-1'!L114, "XXX")))))))))</f>
        <v>55.76585</v>
      </c>
      <c r="S114" s="176">
        <f>IF(ISNUMBER('2-6-2'!H114), '2-6-2'!H114, IF(ISNUMBER('2-6-2'!I114), '2-6-2'!I114, IF(ISNUMBER('2-6-2'!G114), '2-6-2'!G114, IF(ISNUMBER('2-6-2'!J114), '2-6-2'!J114, IF(ISNUMBER('2-6-2'!F114), '2-6-2'!F114, IF(ISNUMBER('2-6-2'!K114), '2-6-2'!K114, IF(ISNUMBER('2-6-2'!E114), '2-6-2'!E114, IF(ISNUMBER('2-6-2'!L114), '2-6-2'!L114, IF(ISNUMBER('2-6-2'!D114), '2-6-2'!D114, IF(ISNUMBER('2-6-2'!M114), '2-6-2'!M114, "XXX"))))))))))</f>
        <v>0.46</v>
      </c>
      <c r="T114" s="176">
        <f>IF(ISNUMBER('2-7-1'!K114), '2-7-1'!K114, IF(ISNUMBER('2-7-1'!L114), '2-7-1'!L114, IF(ISNUMBER('2-7-1'!J114), '2-7-1'!J114, IF(ISNUMBER('2-7-1'!M114), '2-7-1'!M114, "XXX"))))</f>
        <v>0.51857142857142857</v>
      </c>
      <c r="U114" s="176">
        <f>IF(ISNUMBER('2-7-2'!K114), '2-7-2'!K114, IF(ISNUMBER('2-7-2'!L114), '2-7-2'!L114, IF(ISNUMBER('2-7-2'!J114), '2-7-2'!J114, IF(ISNUMBER('2-7-2'!M114), '2-7-2'!M114, "XXX"))))</f>
        <v>0.30071428571428571</v>
      </c>
      <c r="V114" s="176">
        <f>IF(ISNUMBER('2-8-1'!K114), '2-8-1'!K114, IF(ISNUMBER('2-8-1'!L114), '2-8-1'!L114, IF(ISNUMBER('2-8-1'!J114), '2-8-1'!J114, IF(ISNUMBER('2-8-1'!M114), '2-8-1'!M114, "XXX"))))</f>
        <v>0.63</v>
      </c>
      <c r="W114" s="176">
        <f>IF(ISNUMBER('2-8-2'!K114), '2-8-2'!K114, IF(ISNUMBER('2-8-2'!L114), '2-8-2'!L114, IF(ISNUMBER('2-8-2'!J114), '2-8-2'!J114, IF(ISNUMBER('2-8-2'!M114), '2-8-2'!M114, "XXX"))))</f>
        <v>0.39571428571428574</v>
      </c>
      <c r="X114" s="176">
        <f>IF(ISNUMBER('3-1'!L113), '3-1'!L113, "XXX")</f>
        <v>0.58699999999999997</v>
      </c>
      <c r="Y114" s="223">
        <f>'3-2'!T113</f>
        <v>-1.3240838E-2</v>
      </c>
    </row>
    <row r="115" spans="1:25" ht="15" x14ac:dyDescent="0.25">
      <c r="A115" s="19" t="s">
        <v>122</v>
      </c>
      <c r="B115" s="166" t="s">
        <v>122</v>
      </c>
      <c r="C115" s="175">
        <f>IF(ISNUMBER('1-1'!K115),'1-1'!K115, "XXX")</f>
        <v>3.7</v>
      </c>
      <c r="D115" s="175" t="str">
        <f>IF(UCDP!AB115, UCDP!AB115, "0.0")</f>
        <v>0.0</v>
      </c>
      <c r="E115" s="176">
        <f>IF(ISNUMBER('1-3'!L115), '1-3'!L115, IF(ISNUMBER('1-3'!M115), '1-3'!M115, IF(ISNUMBER('1-3'!P115), '1-3'!P115, IF(ISNUMBER('1-3'!Q115), '1-3'!Q115, "XXX"))))</f>
        <v>53.666666666666671</v>
      </c>
      <c r="F115" s="176">
        <f>IF(ISNUMBER('1-4'!AR115),'1-4'!AR115, IF(ISNUMBER('1-4'!AS115),'1-4'!AS115, IF(ISNUMBER('1-4'!AT115),'1-4'!AT115, IF(ISNUMBER('1-4'!AU115),'1-4'!AU115, IF(ISNUMBER('1-4'!AV115),'1-4'!AV115, "XXX")))))</f>
        <v>2</v>
      </c>
      <c r="G115" s="176">
        <f>IF(ISNUMBER('1-5'!K114),'1-5'!K114, "XXX")</f>
        <v>4.5</v>
      </c>
      <c r="H115" s="176">
        <f>IF(ISNUMBER('2-1-1'!K115), '2-1-1'!K115, IF(ISNUMBER('2-1-1'!L115), '2-1-1'!L115, IF(ISNUMBER('2-1-1'!M115), '2-1-1'!M115, "XXX")))</f>
        <v>0.5099999999999999</v>
      </c>
      <c r="I115" s="176">
        <f>IF(ISNUMBER('2-1-2'!F114),'2-1-2'!F114, "XXX")</f>
        <v>0.26891999999999999</v>
      </c>
      <c r="J115" s="176">
        <f>IF(ISNUMBER('2-2-1'!AF115),'2-2-1'!AF115,IF(ISNUMBER('2-2-1'!AG115),'2-2-1'!AG115,IF(ISNUMBER('2-2-1'!AE115),'2-2-1'!AE115,IF(ISNUMBER('2-2-1'!AH115),'2-2-1'!AH115,IF(ISNUMBER('2-2-1'!AD115),'2-2-1'!AD115,IF(ISNUMBER('2-2-1'!AI115),'2-2-1'!AI115,IF(ISNUMBER('2-2-1'!AC115),'2-2-1'!AC115,IF(ISNUMBER('2-2-1'!AJ115),'2-2-1'!AJ115,IF(ISNUMBER('2-2-1'!AB115),'2-2-1'!AB115,IF(ISNUMBER('2-2-1'!AA115),'2-2-1'!AA115,IF(ISNUMBER('2-2-1'!Z115),'2-2-1'!Z115,"XXX")))))))))))</f>
        <v>2.6701499999999996</v>
      </c>
      <c r="K115" s="176">
        <f>IF(ISNUMBER('2-2-2'!K115),'2-2-2'!K115,IF(ISNUMBER('2-2-2'!L115),'2-2-2'!L115,IF(ISNUMBER('2-2-2'!J115),'2-2-2'!J115,IF(ISNUMBER('2-2-2'!M115),'2-2-2'!M115,"XXX"))))</f>
        <v>0.3457142857142857</v>
      </c>
      <c r="L115" s="176">
        <f>IF(ISNUMBER('2-3-1'!S115), '2-3-1'!S115, IF(ISNUMBER('2-3-1'!T115), '2-3-1'!T115, IF(ISNUMBER('2-3-1'!R115), '2-3-1'!R115, IF(ISNUMBER('2-3-1'!U115), '2-3-1'!U115, IF(ISNUMBER('2-3-1'!Q115), '2-3-1'!Q115, IF(ISNUMBER('2-3-1'!V115), '2-3-1'!V115, IF(ISNUMBER('2-3-1'!P115), '2-3-1'!P115, "XXX")))))))</f>
        <v>3.0661561499999999</v>
      </c>
      <c r="M115" s="176">
        <f>IF(ISNUMBER('2-3-2'!S115), '2-3-2'!S115, IF(ISNUMBER('2-3-2'!T115), '2-3-2'!T115, IF(ISNUMBER('2-3-2'!R115), '2-3-2'!R115, IF(ISNUMBER('2-3-2'!U115), '2-3-2'!U115, IF(ISNUMBER('2-3-2'!Q115), '2-3-2'!Q115, IF(ISNUMBER('2-3-2'!V115), '2-3-2'!V115, IF(ISNUMBER('2-3-2'!P115), '2-3-2'!P115, "XXX")))))))</f>
        <v>29.334068299999998</v>
      </c>
      <c r="N115" s="176">
        <f>IF(ISNUMBER('2-4-1'!Y115),'2-4-1'!Y115,IF(ISNUMBER('2-4-1'!X115),'2-4-1'!X115,IF(ISNUMBER('2-4-1'!Z115),'2-4-1'!Z115,IF(ISNUMBER('2-4-1'!W115),'2-4-1'!W115,IF(ISNUMBER('2-4-1'!V115),'2-4-1'!V115,'2019'!N115)))))</f>
        <v>5.4712455260000006</v>
      </c>
      <c r="O115" s="176">
        <f>IF(ISNUMBER('2-4-2'!G115), '2-4-2'!G115, IF(ISNUMBER('2-4-2'!H115), '2-4-2'!H115, IF(ISNUMBER('2-4-2'!F115), '2-4-2'!F115, IF(ISNUMBER('2-4-2'!I115), '2-4-2'!I115, IF(ISNUMBER('2-4-2'!E115), '2-4-2'!E115, IF(ISNUMBER('2-4-2'!J115), '2-4-2'!J115, IF(ISNUMBER('2-4-2'!D115), '2-4-2'!D115, IF(ISNUMBER('2-4-2'!K115), '2-4-2'!K115, IF(ISNUMBER('2-4-2'!C115), '2-4-2'!C115, IF(ISNUMBER('2-4-2'!L115), '2-4-2'!L115, IF(ISNUMBER('2-4-2'!M115), '2-4-2'!M115,"XXX")))))))))))</f>
        <v>19.3</v>
      </c>
      <c r="P115" s="176">
        <f>IF(ISNUMBER('2-5-1'!H347), '2-5-1'!H347, "XXX")</f>
        <v>0.27695720195770263</v>
      </c>
      <c r="Q115" s="176">
        <f>IF(ISNUMBER('2-5-2'!D115), '2-5-2'!D115, IF(ISNUMBER('2-5-2'!E115), '2-5-2'!E115, IF(ISNUMBER('2-5-2'!F115), '2-5-2'!F115, IF(ISNUMBER('2-5-2'!G115), '2-5-2'!G115, IF(ISNUMBER('2-5-2'!H115), '2-5-2'!H115, IF(ISNUMBER('2-5-2'!I115), '2-5-2'!I115, IF(ISNUMBER('2-5-2'!J115), '2-5-2'!J115, "XXX")))))))</f>
        <v>15.1</v>
      </c>
      <c r="R115" s="176">
        <f>IF(ISNUMBER('2-6-1'!G115), '2-6-1'!G115, IF(ISNUMBER('2-6-1'!H115), '2-6-1'!H115, IF(ISNUMBER('2-6-1'!F115), '2-6-1'!F115, IF(ISNUMBER('2-6-1'!I115), '2-6-1'!I115, IF(ISNUMBER('2-6-1'!E115), '2-6-1'!E115, IF(ISNUMBER('2-6-1'!J115), '2-6-1'!J115, IF(ISNUMBER('2-6-1'!D115), '2-6-1'!D115, IF(ISNUMBER('2-6-1'!K115), '2-6-1'!K115, IF(ISNUMBER('2-6-1'!L115), '2-6-1'!L115, "XXX")))))))))</f>
        <v>45.409129999999998</v>
      </c>
      <c r="S115" s="176">
        <f>IF(ISNUMBER('2-6-2'!H115), '2-6-2'!H115, IF(ISNUMBER('2-6-2'!I115), '2-6-2'!I115, IF(ISNUMBER('2-6-2'!G115), '2-6-2'!G115, IF(ISNUMBER('2-6-2'!J115), '2-6-2'!J115, IF(ISNUMBER('2-6-2'!F115), '2-6-2'!F115, IF(ISNUMBER('2-6-2'!K115), '2-6-2'!K115, IF(ISNUMBER('2-6-2'!E115), '2-6-2'!E115, IF(ISNUMBER('2-6-2'!L115), '2-6-2'!L115, IF(ISNUMBER('2-6-2'!D115), '2-6-2'!D115, IF(ISNUMBER('2-6-2'!M115), '2-6-2'!M115, "XXX"))))))))))</f>
        <v>4.16</v>
      </c>
      <c r="T115" s="176">
        <f>IF(ISNUMBER('2-7-1'!K115), '2-7-1'!K115, IF(ISNUMBER('2-7-1'!L115), '2-7-1'!L115, IF(ISNUMBER('2-7-1'!J115), '2-7-1'!J115, IF(ISNUMBER('2-7-1'!M115), '2-7-1'!M115, "XXX"))))</f>
        <v>0.55285714285714282</v>
      </c>
      <c r="U115" s="176">
        <f>IF(ISNUMBER('2-7-2'!K115), '2-7-2'!K115, IF(ISNUMBER('2-7-2'!L115), '2-7-2'!L115, IF(ISNUMBER('2-7-2'!J115), '2-7-2'!J115, IF(ISNUMBER('2-7-2'!M115), '2-7-2'!M115, "XXX"))))</f>
        <v>0.40499999999999997</v>
      </c>
      <c r="V115" s="176">
        <f>IF(ISNUMBER('2-8-1'!K115), '2-8-1'!K115, IF(ISNUMBER('2-8-1'!L115), '2-8-1'!L115, IF(ISNUMBER('2-8-1'!J115), '2-8-1'!J115, IF(ISNUMBER('2-8-1'!M115), '2-8-1'!M115, "XXX"))))</f>
        <v>0.63571428571428579</v>
      </c>
      <c r="W115" s="176">
        <f>IF(ISNUMBER('2-8-2'!K115), '2-8-2'!K115, IF(ISNUMBER('2-8-2'!L115), '2-8-2'!L115, IF(ISNUMBER('2-8-2'!J115), '2-8-2'!J115, IF(ISNUMBER('2-8-2'!M115), '2-8-2'!M115, "XXX"))))</f>
        <v>0.40285714285714286</v>
      </c>
      <c r="X115" s="176">
        <f>IF(ISNUMBER('3-1'!L114), '3-1'!L114, "XXX")</f>
        <v>0.77500000000000002</v>
      </c>
      <c r="Y115" s="223">
        <f>'3-2'!T114</f>
        <v>0.31261381500000002</v>
      </c>
    </row>
    <row r="116" spans="1:25" ht="15" x14ac:dyDescent="0.25">
      <c r="A116" s="19" t="s">
        <v>123</v>
      </c>
      <c r="B116" s="166" t="s">
        <v>123</v>
      </c>
      <c r="C116" s="175">
        <f>IF(ISNUMBER('1-1'!K116),'1-1'!K116, "XXX")</f>
        <v>6.6</v>
      </c>
      <c r="D116" s="175">
        <f>IF(UCDP!AB116, UCDP!AB116, "0.0")</f>
        <v>7.0961054531925458E-2</v>
      </c>
      <c r="E116" s="176">
        <f>IF(ISNUMBER('1-3'!L116), '1-3'!L116, IF(ISNUMBER('1-3'!M116), '1-3'!M116, IF(ISNUMBER('1-3'!P116), '1-3'!P116, IF(ISNUMBER('1-3'!Q116), '1-3'!Q116, "XXX"))))</f>
        <v>65</v>
      </c>
      <c r="F116" s="176">
        <f>IF(ISNUMBER('1-4'!AR116),'1-4'!AR116, IF(ISNUMBER('1-4'!AS116),'1-4'!AS116, IF(ISNUMBER('1-4'!AT116),'1-4'!AT116, IF(ISNUMBER('1-4'!AU116),'1-4'!AU116, IF(ISNUMBER('1-4'!AV116),'1-4'!AV116, "XXX")))))</f>
        <v>5</v>
      </c>
      <c r="G116" s="176">
        <f>IF(ISNUMBER('1-5'!K115),'1-5'!K115, "XXX")</f>
        <v>5.6</v>
      </c>
      <c r="H116" s="176">
        <f>IF(ISNUMBER('2-1-1'!K116), '2-1-1'!K116, IF(ISNUMBER('2-1-1'!L116), '2-1-1'!L116, IF(ISNUMBER('2-1-1'!M116), '2-1-1'!M116, "XXX")))</f>
        <v>0.48142857142857143</v>
      </c>
      <c r="I116" s="176">
        <f>IF(ISNUMBER('2-1-2'!F115),'2-1-2'!F115, "XXX")</f>
        <v>0.37908999999999998</v>
      </c>
      <c r="J116" s="176">
        <f>IF(ISNUMBER('2-2-1'!AF116),'2-2-1'!AF116,IF(ISNUMBER('2-2-1'!AG116),'2-2-1'!AG116,IF(ISNUMBER('2-2-1'!AE116),'2-2-1'!AE116,IF(ISNUMBER('2-2-1'!AH116),'2-2-1'!AH116,IF(ISNUMBER('2-2-1'!AD116),'2-2-1'!AD116,IF(ISNUMBER('2-2-1'!AI116),'2-2-1'!AI116,IF(ISNUMBER('2-2-1'!AC116),'2-2-1'!AC116,IF(ISNUMBER('2-2-1'!AJ116),'2-2-1'!AJ116,IF(ISNUMBER('2-2-1'!AB116),'2-2-1'!AB116,IF(ISNUMBER('2-2-1'!AA116),'2-2-1'!AA116,IF(ISNUMBER('2-2-1'!Z116),'2-2-1'!Z116,"XXX")))))))))))</f>
        <v>2.1486999999999998</v>
      </c>
      <c r="K116" s="176">
        <f>IF(ISNUMBER('2-2-2'!K116),'2-2-2'!K116,IF(ISNUMBER('2-2-2'!L116),'2-2-2'!L116,IF(ISNUMBER('2-2-2'!J116),'2-2-2'!J116,IF(ISNUMBER('2-2-2'!M116),'2-2-2'!M116,"XXX"))))</f>
        <v>0.5614285714285715</v>
      </c>
      <c r="L116" s="176">
        <f>IF(ISNUMBER('2-3-1'!S116), '2-3-1'!S116, IF(ISNUMBER('2-3-1'!T116), '2-3-1'!T116, IF(ISNUMBER('2-3-1'!R116), '2-3-1'!R116, IF(ISNUMBER('2-3-1'!U116), '2-3-1'!U116, IF(ISNUMBER('2-3-1'!Q116), '2-3-1'!Q116, IF(ISNUMBER('2-3-1'!V116), '2-3-1'!V116, IF(ISNUMBER('2-3-1'!P116), '2-3-1'!P116, "XXX")))))))</f>
        <v>1.4737342600000001</v>
      </c>
      <c r="M116" s="176">
        <f>IF(ISNUMBER('2-3-2'!S116), '2-3-2'!S116, IF(ISNUMBER('2-3-2'!T116), '2-3-2'!T116, IF(ISNUMBER('2-3-2'!R116), '2-3-2'!R116, IF(ISNUMBER('2-3-2'!U116), '2-3-2'!U116, IF(ISNUMBER('2-3-2'!Q116), '2-3-2'!Q116, IF(ISNUMBER('2-3-2'!V116), '2-3-2'!V116, IF(ISNUMBER('2-3-2'!P116), '2-3-2'!P116, "XXX")))))))</f>
        <v>50.492084499999997</v>
      </c>
      <c r="N116" s="176">
        <f>IF(ISNUMBER('2-4-1'!Y116),'2-4-1'!Y116,IF(ISNUMBER('2-4-1'!X116),'2-4-1'!X116,IF(ISNUMBER('2-4-1'!Z116),'2-4-1'!Z116,IF(ISNUMBER('2-4-1'!W116),'2-4-1'!W116,IF(ISNUMBER('2-4-1'!V116),'2-4-1'!V116,'2019'!N116)))))</f>
        <v>2.2008126782801449</v>
      </c>
      <c r="O116" s="176">
        <f>IF(ISNUMBER('2-4-2'!G116), '2-4-2'!G116, IF(ISNUMBER('2-4-2'!H116), '2-4-2'!H116, IF(ISNUMBER('2-4-2'!F116), '2-4-2'!F116, IF(ISNUMBER('2-4-2'!I116), '2-4-2'!I116, IF(ISNUMBER('2-4-2'!E116), '2-4-2'!E116, IF(ISNUMBER('2-4-2'!J116), '2-4-2'!J116, IF(ISNUMBER('2-4-2'!D116), '2-4-2'!D116, IF(ISNUMBER('2-4-2'!K116), '2-4-2'!K116, IF(ISNUMBER('2-4-2'!C116), '2-4-2'!C116, IF(ISNUMBER('2-4-2'!L116), '2-4-2'!L116, IF(ISNUMBER('2-4-2'!M116), '2-4-2'!M116,"XXX")))))))))))</f>
        <v>39.799999999999997</v>
      </c>
      <c r="P116" s="176">
        <f>IF(ISNUMBER('2-5-1'!H348), '2-5-1'!H348, "XXX")</f>
        <v>0.13316737413406371</v>
      </c>
      <c r="Q116" s="176">
        <f>IF(ISNUMBER('2-5-2'!D116), '2-5-2'!D116, IF(ISNUMBER('2-5-2'!E116), '2-5-2'!E116, IF(ISNUMBER('2-5-2'!F116), '2-5-2'!F116, IF(ISNUMBER('2-5-2'!G116), '2-5-2'!G116, IF(ISNUMBER('2-5-2'!H116), '2-5-2'!H116, IF(ISNUMBER('2-5-2'!I116), '2-5-2'!I116, IF(ISNUMBER('2-5-2'!J116), '2-5-2'!J116, "XXX")))))))</f>
        <v>7.8</v>
      </c>
      <c r="R116" s="176">
        <f>IF(ISNUMBER('2-6-1'!G116), '2-6-1'!G116, IF(ISNUMBER('2-6-1'!H116), '2-6-1'!H116, IF(ISNUMBER('2-6-1'!F116), '2-6-1'!F116, IF(ISNUMBER('2-6-1'!I116), '2-6-1'!I116, IF(ISNUMBER('2-6-1'!E116), '2-6-1'!E116, IF(ISNUMBER('2-6-1'!J116), '2-6-1'!J116, IF(ISNUMBER('2-6-1'!D116), '2-6-1'!D116, IF(ISNUMBER('2-6-1'!K116), '2-6-1'!K116, IF(ISNUMBER('2-6-1'!L116), '2-6-1'!L116, "XXX")))))))))</f>
        <v>61.365720000000003</v>
      </c>
      <c r="S116" s="176">
        <f>IF(ISNUMBER('2-6-2'!H116), '2-6-2'!H116, IF(ISNUMBER('2-6-2'!I116), '2-6-2'!I116, IF(ISNUMBER('2-6-2'!G116), '2-6-2'!G116, IF(ISNUMBER('2-6-2'!J116), '2-6-2'!J116, IF(ISNUMBER('2-6-2'!F116), '2-6-2'!F116, IF(ISNUMBER('2-6-2'!K116), '2-6-2'!K116, IF(ISNUMBER('2-6-2'!E116), '2-6-2'!E116, IF(ISNUMBER('2-6-2'!L116), '2-6-2'!L116, IF(ISNUMBER('2-6-2'!D116), '2-6-2'!D116, IF(ISNUMBER('2-6-2'!M116), '2-6-2'!M116, "XXX"))))))))))</f>
        <v>4.43</v>
      </c>
      <c r="T116" s="176">
        <f>IF(ISNUMBER('2-7-1'!K116), '2-7-1'!K116, IF(ISNUMBER('2-7-1'!L116), '2-7-1'!L116, IF(ISNUMBER('2-7-1'!J116), '2-7-1'!J116, IF(ISNUMBER('2-7-1'!M116), '2-7-1'!M116, "XXX"))))</f>
        <v>0.5842857142857143</v>
      </c>
      <c r="U116" s="176">
        <f>IF(ISNUMBER('2-7-2'!K116), '2-7-2'!K116, IF(ISNUMBER('2-7-2'!L116), '2-7-2'!L116, IF(ISNUMBER('2-7-2'!J116), '2-7-2'!J116, IF(ISNUMBER('2-7-2'!M116), '2-7-2'!M116, "XXX"))))</f>
        <v>0.43428571428571427</v>
      </c>
      <c r="V116" s="176">
        <f>IF(ISNUMBER('2-8-1'!K116), '2-8-1'!K116, IF(ISNUMBER('2-8-1'!L116), '2-8-1'!L116, IF(ISNUMBER('2-8-1'!J116), '2-8-1'!J116, IF(ISNUMBER('2-8-1'!M116), '2-8-1'!M116, "XXX"))))</f>
        <v>0.55999999999999994</v>
      </c>
      <c r="W116" s="176">
        <f>IF(ISNUMBER('2-8-2'!K116), '2-8-2'!K116, IF(ISNUMBER('2-8-2'!L116), '2-8-2'!L116, IF(ISNUMBER('2-8-2'!J116), '2-8-2'!J116, IF(ISNUMBER('2-8-2'!M116), '2-8-2'!M116, "XXX"))))</f>
        <v>0.45714285714285718</v>
      </c>
      <c r="X116" s="176">
        <f>IF(ISNUMBER('3-1'!L115), '3-1'!L115, "XXX")</f>
        <v>0.52200000000000002</v>
      </c>
      <c r="Y116" s="223">
        <f>'3-2'!T115</f>
        <v>0.20904333899999999</v>
      </c>
    </row>
    <row r="117" spans="1:25" ht="15" x14ac:dyDescent="0.25">
      <c r="A117" s="19" t="s">
        <v>124</v>
      </c>
      <c r="B117" s="166" t="s">
        <v>124</v>
      </c>
      <c r="C117" s="175">
        <f>IF(ISNUMBER('1-1'!K117),'1-1'!K117, "XXX")</f>
        <v>3.1</v>
      </c>
      <c r="D117" s="175" t="str">
        <f>IF(UCDP!AB117, UCDP!AB117, "0.0")</f>
        <v>0.0</v>
      </c>
      <c r="E117" s="176">
        <f>IF(ISNUMBER('1-3'!L117), '1-3'!L117, IF(ISNUMBER('1-3'!M117), '1-3'!M117, IF(ISNUMBER('1-3'!P117), '1-3'!P117, IF(ISNUMBER('1-3'!Q117), '1-3'!Q117, "XXX"))))</f>
        <v>82.500000000000014</v>
      </c>
      <c r="F117" s="176">
        <f>IF(ISNUMBER('1-4'!AR117),'1-4'!AR117, IF(ISNUMBER('1-4'!AS117),'1-4'!AS117, IF(ISNUMBER('1-4'!AT117),'1-4'!AT117, IF(ISNUMBER('1-4'!AU117),'1-4'!AU117, IF(ISNUMBER('1-4'!AV117),'1-4'!AV117, "XXX")))))</f>
        <v>2</v>
      </c>
      <c r="G117" s="176">
        <f>IF(ISNUMBER('1-5'!K116),'1-5'!K116, "XXX")</f>
        <v>2.9</v>
      </c>
      <c r="H117" s="176">
        <f>IF(ISNUMBER('2-1-1'!K117), '2-1-1'!K117, IF(ISNUMBER('2-1-1'!L117), '2-1-1'!L117, IF(ISNUMBER('2-1-1'!M117), '2-1-1'!M117, "XXX")))</f>
        <v>0.62</v>
      </c>
      <c r="I117" s="176">
        <f>IF(ISNUMBER('2-1-2'!F116),'2-1-2'!F116, "XXX")</f>
        <v>0.58567999999999998</v>
      </c>
      <c r="J117" s="176">
        <f>IF(ISNUMBER('2-2-1'!AF117),'2-2-1'!AF117,IF(ISNUMBER('2-2-1'!AG117),'2-2-1'!AG117,IF(ISNUMBER('2-2-1'!AE117),'2-2-1'!AE117,IF(ISNUMBER('2-2-1'!AH117),'2-2-1'!AH117,IF(ISNUMBER('2-2-1'!AD117),'2-2-1'!AD117,IF(ISNUMBER('2-2-1'!AI117),'2-2-1'!AI117,IF(ISNUMBER('2-2-1'!AC117),'2-2-1'!AC117,IF(ISNUMBER('2-2-1'!AJ117),'2-2-1'!AJ117,IF(ISNUMBER('2-2-1'!AB117),'2-2-1'!AB117,IF(ISNUMBER('2-2-1'!AA117),'2-2-1'!AA117,IF(ISNUMBER('2-2-1'!Z117),'2-2-1'!Z117,"XXX")))))))))))</f>
        <v>2.9668099999999997</v>
      </c>
      <c r="K117" s="176">
        <f>IF(ISNUMBER('2-2-2'!K117),'2-2-2'!K117,IF(ISNUMBER('2-2-2'!L117),'2-2-2'!L117,IF(ISNUMBER('2-2-2'!J117),'2-2-2'!J117,IF(ISNUMBER('2-2-2'!M117),'2-2-2'!M117,"XXX"))))</f>
        <v>0.63714285714285712</v>
      </c>
      <c r="L117" s="176">
        <f>IF(ISNUMBER('2-3-1'!S117), '2-3-1'!S117, IF(ISNUMBER('2-3-1'!T117), '2-3-1'!T117, IF(ISNUMBER('2-3-1'!R117), '2-3-1'!R117, IF(ISNUMBER('2-3-1'!U117), '2-3-1'!U117, IF(ISNUMBER('2-3-1'!Q117), '2-3-1'!Q117, IF(ISNUMBER('2-3-1'!V117), '2-3-1'!V117, IF(ISNUMBER('2-3-1'!P117), '2-3-1'!P117, "XXX")))))))</f>
        <v>4.4965376900000003</v>
      </c>
      <c r="M117" s="176">
        <f>IF(ISNUMBER('2-3-2'!S117), '2-3-2'!S117, IF(ISNUMBER('2-3-2'!T117), '2-3-2'!T117, IF(ISNUMBER('2-3-2'!R117), '2-3-2'!R117, IF(ISNUMBER('2-3-2'!U117), '2-3-2'!U117, IF(ISNUMBER('2-3-2'!Q117), '2-3-2'!Q117, IF(ISNUMBER('2-3-2'!V117), '2-3-2'!V117, IF(ISNUMBER('2-3-2'!P117), '2-3-2'!P117, "XXX")))))))</f>
        <v>23.080461499999998</v>
      </c>
      <c r="N117" s="176">
        <f>IF(ISNUMBER('2-4-1'!Y117),'2-4-1'!Y117,IF(ISNUMBER('2-4-1'!X117),'2-4-1'!X117,IF(ISNUMBER('2-4-1'!Z117),'2-4-1'!Z117,IF(ISNUMBER('2-4-1'!W117),'2-4-1'!W117,IF(ISNUMBER('2-4-1'!V117),'2-4-1'!V117,'2019'!N117)))))</f>
        <v>19.419</v>
      </c>
      <c r="O117" s="176">
        <f>IF(ISNUMBER('2-4-2'!G117), '2-4-2'!G117, IF(ISNUMBER('2-4-2'!H117), '2-4-2'!H117, IF(ISNUMBER('2-4-2'!F117), '2-4-2'!F117, IF(ISNUMBER('2-4-2'!I117), '2-4-2'!I117, IF(ISNUMBER('2-4-2'!E117), '2-4-2'!E117, IF(ISNUMBER('2-4-2'!J117), '2-4-2'!J117, IF(ISNUMBER('2-4-2'!D117), '2-4-2'!D117, IF(ISNUMBER('2-4-2'!K117), '2-4-2'!K117, IF(ISNUMBER('2-4-2'!C117), '2-4-2'!C117, IF(ISNUMBER('2-4-2'!L117), '2-4-2'!L117, IF(ISNUMBER('2-4-2'!M117), '2-4-2'!M117,"XXX")))))))))))</f>
        <v>83.6</v>
      </c>
      <c r="P117" s="176">
        <f>IF(ISNUMBER('2-5-1'!H349), '2-5-1'!H349, "XXX")</f>
        <v>0.39336483478546141</v>
      </c>
      <c r="Q117" s="176">
        <f>IF(ISNUMBER('2-5-2'!D117), '2-5-2'!D117, IF(ISNUMBER('2-5-2'!E117), '2-5-2'!E117, IF(ISNUMBER('2-5-2'!F117), '2-5-2'!F117, IF(ISNUMBER('2-5-2'!G117), '2-5-2'!G117, IF(ISNUMBER('2-5-2'!H117), '2-5-2'!H117, IF(ISNUMBER('2-5-2'!I117), '2-5-2'!I117, IF(ISNUMBER('2-5-2'!J117), '2-5-2'!J117, "XXX")))))))</f>
        <v>52</v>
      </c>
      <c r="R117" s="176">
        <f>IF(ISNUMBER('2-6-1'!G117), '2-6-1'!G117, IF(ISNUMBER('2-6-1'!H117), '2-6-1'!H117, IF(ISNUMBER('2-6-1'!F117), '2-6-1'!F117, IF(ISNUMBER('2-6-1'!I117), '2-6-1'!I117, IF(ISNUMBER('2-6-1'!E117), '2-6-1'!E117, IF(ISNUMBER('2-6-1'!J117), '2-6-1'!J117, IF(ISNUMBER('2-6-1'!D117), '2-6-1'!D117, IF(ISNUMBER('2-6-1'!K117), '2-6-1'!K117, IF(ISNUMBER('2-6-1'!L117), '2-6-1'!L117, "XXX")))))))))</f>
        <v>79.28313</v>
      </c>
      <c r="S117" s="176">
        <f>IF(ISNUMBER('2-6-2'!H117), '2-6-2'!H117, IF(ISNUMBER('2-6-2'!I117), '2-6-2'!I117, IF(ISNUMBER('2-6-2'!G117), '2-6-2'!G117, IF(ISNUMBER('2-6-2'!J117), '2-6-2'!J117, IF(ISNUMBER('2-6-2'!F117), '2-6-2'!F117, IF(ISNUMBER('2-6-2'!K117), '2-6-2'!K117, IF(ISNUMBER('2-6-2'!E117), '2-6-2'!E117, IF(ISNUMBER('2-6-2'!L117), '2-6-2'!L117, IF(ISNUMBER('2-6-2'!D117), '2-6-2'!D117, IF(ISNUMBER('2-6-2'!M117), '2-6-2'!M117, "XXX"))))))))))</f>
        <v>0</v>
      </c>
      <c r="T117" s="176">
        <f>IF(ISNUMBER('2-7-1'!K117), '2-7-1'!K117, IF(ISNUMBER('2-7-1'!L117), '2-7-1'!L117, IF(ISNUMBER('2-7-1'!J117), '2-7-1'!J117, IF(ISNUMBER('2-7-1'!M117), '2-7-1'!M117, "XXX"))))</f>
        <v>0.59714285714285709</v>
      </c>
      <c r="U117" s="176">
        <f>IF(ISNUMBER('2-7-2'!K117), '2-7-2'!K117, IF(ISNUMBER('2-7-2'!L117), '2-7-2'!L117, IF(ISNUMBER('2-7-2'!J117), '2-7-2'!J117, IF(ISNUMBER('2-7-2'!M117), '2-7-2'!M117, "XXX"))))</f>
        <v>0.50571428571428567</v>
      </c>
      <c r="V117" s="176">
        <f>IF(ISNUMBER('2-8-1'!K117), '2-8-1'!K117, IF(ISNUMBER('2-8-1'!L117), '2-8-1'!L117, IF(ISNUMBER('2-8-1'!J117), '2-8-1'!J117, IF(ISNUMBER('2-8-1'!M117), '2-8-1'!M117, "XXX"))))</f>
        <v>0.66285714285714281</v>
      </c>
      <c r="W117" s="176">
        <f>IF(ISNUMBER('2-8-2'!K117), '2-8-2'!K117, IF(ISNUMBER('2-8-2'!L117), '2-8-2'!L117, IF(ISNUMBER('2-8-2'!J117), '2-8-2'!J117, IF(ISNUMBER('2-8-2'!M117), '2-8-2'!M117, "XXX"))))</f>
        <v>0.44714285714285712</v>
      </c>
      <c r="X117" s="176">
        <f>IF(ISNUMBER('3-1'!L116), '3-1'!L116, "XXX")</f>
        <v>0.73799999999999999</v>
      </c>
      <c r="Y117" s="223">
        <f>'3-2'!T116</f>
        <v>0.87731838200000001</v>
      </c>
    </row>
    <row r="118" spans="1:25" ht="15" x14ac:dyDescent="0.25">
      <c r="A118" s="19" t="s">
        <v>125</v>
      </c>
      <c r="B118" s="166" t="s">
        <v>125</v>
      </c>
      <c r="C118" s="175">
        <f>IF(ISNUMBER('1-1'!K118),'1-1'!K118, "XXX")</f>
        <v>2.5</v>
      </c>
      <c r="D118" s="175" t="str">
        <f>IF(UCDP!AB118, UCDP!AB118, "0.0")</f>
        <v>0.0</v>
      </c>
      <c r="E118" s="176">
        <f>IF(ISNUMBER('1-3'!L118), '1-3'!L118, IF(ISNUMBER('1-3'!M118), '1-3'!M118, IF(ISNUMBER('1-3'!P118), '1-3'!P118, IF(ISNUMBER('1-3'!Q118), '1-3'!Q118, "XXX"))))</f>
        <v>99.666666666666686</v>
      </c>
      <c r="F118" s="176">
        <f>IF(ISNUMBER('1-4'!AR118),'1-4'!AR118, IF(ISNUMBER('1-4'!AS118),'1-4'!AS118, IF(ISNUMBER('1-4'!AT118),'1-4'!AT118, IF(ISNUMBER('1-4'!AU118),'1-4'!AU118, IF(ISNUMBER('1-4'!AV118),'1-4'!AV118, "XXX")))))</f>
        <v>2</v>
      </c>
      <c r="G118" s="176">
        <f>IF(ISNUMBER('1-5'!K117),'1-5'!K117, "XXX")</f>
        <v>2</v>
      </c>
      <c r="H118" s="176">
        <f>IF(ISNUMBER('2-1-1'!K118), '2-1-1'!K118, IF(ISNUMBER('2-1-1'!L118), '2-1-1'!L118, IF(ISNUMBER('2-1-1'!M118), '2-1-1'!M118, "XXX")))</f>
        <v>0.78285714285714292</v>
      </c>
      <c r="I118" s="176">
        <f>IF(ISNUMBER('2-1-2'!F117),'2-1-2'!F117, "XXX")</f>
        <v>0.58379000000000003</v>
      </c>
      <c r="J118" s="176">
        <f>IF(ISNUMBER('2-2-1'!AF118),'2-2-1'!AF118,IF(ISNUMBER('2-2-1'!AG118),'2-2-1'!AG118,IF(ISNUMBER('2-2-1'!AE118),'2-2-1'!AE118,IF(ISNUMBER('2-2-1'!AH118),'2-2-1'!AH118,IF(ISNUMBER('2-2-1'!AD118),'2-2-1'!AD118,IF(ISNUMBER('2-2-1'!AI118),'2-2-1'!AI118,IF(ISNUMBER('2-2-1'!AC118),'2-2-1'!AC118,IF(ISNUMBER('2-2-1'!AJ118),'2-2-1'!AJ118,IF(ISNUMBER('2-2-1'!AB118),'2-2-1'!AB118,IF(ISNUMBER('2-2-1'!AA118),'2-2-1'!AA118,IF(ISNUMBER('2-2-1'!Z118),'2-2-1'!Z118,"XXX")))))))))))</f>
        <v>3.49661</v>
      </c>
      <c r="K118" s="176">
        <f>IF(ISNUMBER('2-2-2'!K118),'2-2-2'!K118,IF(ISNUMBER('2-2-2'!L118),'2-2-2'!L118,IF(ISNUMBER('2-2-2'!J118),'2-2-2'!J118,IF(ISNUMBER('2-2-2'!M118),'2-2-2'!M118,"XXX"))))</f>
        <v>0.69428571428571428</v>
      </c>
      <c r="L118" s="176">
        <f>IF(ISNUMBER('2-3-1'!S118), '2-3-1'!S118, IF(ISNUMBER('2-3-1'!T118), '2-3-1'!T118, IF(ISNUMBER('2-3-1'!R118), '2-3-1'!R118, IF(ISNUMBER('2-3-1'!U118), '2-3-1'!U118, IF(ISNUMBER('2-3-1'!Q118), '2-3-1'!Q118, IF(ISNUMBER('2-3-1'!V118), '2-3-1'!V118, IF(ISNUMBER('2-3-1'!P118), '2-3-1'!P118, "XXX")))))))</f>
        <v>5.7844982099999998</v>
      </c>
      <c r="M118" s="176">
        <f>IF(ISNUMBER('2-3-2'!S118), '2-3-2'!S118, IF(ISNUMBER('2-3-2'!T118), '2-3-2'!T118, IF(ISNUMBER('2-3-2'!R118), '2-3-2'!R118, IF(ISNUMBER('2-3-2'!U118), '2-3-2'!U118, IF(ISNUMBER('2-3-2'!Q118), '2-3-2'!Q118, IF(ISNUMBER('2-3-2'!V118), '2-3-2'!V118, IF(ISNUMBER('2-3-2'!P118), '2-3-2'!P118, "XXX")))))))</f>
        <v>29.431625369999999</v>
      </c>
      <c r="N118" s="176">
        <f>IF(ISNUMBER('2-4-1'!Y118),'2-4-1'!Y118,IF(ISNUMBER('2-4-1'!X118),'2-4-1'!X118,IF(ISNUMBER('2-4-1'!Z118),'2-4-1'!Z118,IF(ISNUMBER('2-4-1'!W118),'2-4-1'!W118,IF(ISNUMBER('2-4-1'!V118),'2-4-1'!V118,'2019'!N118)))))</f>
        <v>24.1</v>
      </c>
      <c r="O118" s="176">
        <f>IF(ISNUMBER('2-4-2'!G118), '2-4-2'!G118, IF(ISNUMBER('2-4-2'!H118), '2-4-2'!H118, IF(ISNUMBER('2-4-2'!F118), '2-4-2'!F118, IF(ISNUMBER('2-4-2'!I118), '2-4-2'!I118, IF(ISNUMBER('2-4-2'!E118), '2-4-2'!E118, IF(ISNUMBER('2-4-2'!J118), '2-4-2'!J118, IF(ISNUMBER('2-4-2'!D118), '2-4-2'!D118, IF(ISNUMBER('2-4-2'!K118), '2-4-2'!K118, IF(ISNUMBER('2-4-2'!C118), '2-4-2'!C118, IF(ISNUMBER('2-4-2'!L118), '2-4-2'!L118, IF(ISNUMBER('2-4-2'!M118), '2-4-2'!M118,"XXX")))))))))))</f>
        <v>90.4</v>
      </c>
      <c r="P118" s="176" t="str">
        <f>IF(ISNUMBER('2-5-1'!H350), '2-5-1'!H350, "XXX")</f>
        <v>XXX</v>
      </c>
      <c r="Q118" s="176">
        <f>IF(ISNUMBER('2-5-2'!D118), '2-5-2'!D118, IF(ISNUMBER('2-5-2'!E118), '2-5-2'!E118, IF(ISNUMBER('2-5-2'!F118), '2-5-2'!F118, IF(ISNUMBER('2-5-2'!G118), '2-5-2'!G118, IF(ISNUMBER('2-5-2'!H118), '2-5-2'!H118, IF(ISNUMBER('2-5-2'!I118), '2-5-2'!I118, IF(ISNUMBER('2-5-2'!J118), '2-5-2'!J118, "XXX")))))))</f>
        <v>59.3</v>
      </c>
      <c r="R118" s="176">
        <f>IF(ISNUMBER('2-6-1'!G118), '2-6-1'!G118, IF(ISNUMBER('2-6-1'!H118), '2-6-1'!H118, IF(ISNUMBER('2-6-1'!F118), '2-6-1'!F118, IF(ISNUMBER('2-6-1'!I118), '2-6-1'!I118, IF(ISNUMBER('2-6-1'!E118), '2-6-1'!E118, IF(ISNUMBER('2-6-1'!J118), '2-6-1'!J118, IF(ISNUMBER('2-6-1'!D118), '2-6-1'!D118, IF(ISNUMBER('2-6-1'!K118), '2-6-1'!K118, IF(ISNUMBER('2-6-1'!L118), '2-6-1'!L118, "XXX")))))))))</f>
        <v>82.236170000000001</v>
      </c>
      <c r="S118" s="176">
        <f>IF(ISNUMBER('2-6-2'!H118), '2-6-2'!H118, IF(ISNUMBER('2-6-2'!I118), '2-6-2'!I118, IF(ISNUMBER('2-6-2'!G118), '2-6-2'!G118, IF(ISNUMBER('2-6-2'!J118), '2-6-2'!J118, IF(ISNUMBER('2-6-2'!F118), '2-6-2'!F118, IF(ISNUMBER('2-6-2'!K118), '2-6-2'!K118, IF(ISNUMBER('2-6-2'!E118), '2-6-2'!E118, IF(ISNUMBER('2-6-2'!L118), '2-6-2'!L118, IF(ISNUMBER('2-6-2'!D118), '2-6-2'!D118, IF(ISNUMBER('2-6-2'!M118), '2-6-2'!M118, "XXX"))))))))))</f>
        <v>0</v>
      </c>
      <c r="T118" s="176">
        <f>IF(ISNUMBER('2-7-1'!K118), '2-7-1'!K118, IF(ISNUMBER('2-7-1'!L118), '2-7-1'!L118, IF(ISNUMBER('2-7-1'!J118), '2-7-1'!J118, IF(ISNUMBER('2-7-1'!M118), '2-7-1'!M118, "XXX"))))</f>
        <v>0.65428571428571425</v>
      </c>
      <c r="U118" s="176">
        <f>IF(ISNUMBER('2-7-2'!K118), '2-7-2'!K118, IF(ISNUMBER('2-7-2'!L118), '2-7-2'!L118, IF(ISNUMBER('2-7-2'!J118), '2-7-2'!J118, IF(ISNUMBER('2-7-2'!M118), '2-7-2'!M118, "XXX"))))</f>
        <v>0.57571428571428562</v>
      </c>
      <c r="V118" s="176">
        <f>IF(ISNUMBER('2-8-1'!K118), '2-8-1'!K118, IF(ISNUMBER('2-8-1'!L118), '2-8-1'!L118, IF(ISNUMBER('2-8-1'!J118), '2-8-1'!J118, IF(ISNUMBER('2-8-1'!M118), '2-8-1'!M118, "XXX"))))</f>
        <v>0.66857142857142848</v>
      </c>
      <c r="W118" s="176">
        <f>IF(ISNUMBER('2-8-2'!K118), '2-8-2'!K118, IF(ISNUMBER('2-8-2'!L118), '2-8-2'!L118, IF(ISNUMBER('2-8-2'!J118), '2-8-2'!J118, IF(ISNUMBER('2-8-2'!M118), '2-8-2'!M118, "XXX"))))</f>
        <v>0.43857142857142856</v>
      </c>
      <c r="X118" s="176">
        <f>IF(ISNUMBER('3-1'!L117), '3-1'!L117, "XXX")</f>
        <v>0.89200000000000002</v>
      </c>
      <c r="Y118" s="223">
        <f>'3-2'!T117</f>
        <v>1.1848610639999999</v>
      </c>
    </row>
    <row r="119" spans="1:25" ht="15" x14ac:dyDescent="0.25">
      <c r="A119" s="19" t="s">
        <v>126</v>
      </c>
      <c r="B119" s="166" t="s">
        <v>126</v>
      </c>
      <c r="C119" s="175">
        <f>IF(ISNUMBER('1-1'!K119),'1-1'!K119, "XXX")</f>
        <v>2.9</v>
      </c>
      <c r="D119" s="175" t="str">
        <f>IF(UCDP!AB119, UCDP!AB119, "0.0")</f>
        <v>0.0</v>
      </c>
      <c r="E119" s="176">
        <f>IF(ISNUMBER('1-3'!L119), '1-3'!L119, IF(ISNUMBER('1-3'!M119), '1-3'!M119, IF(ISNUMBER('1-3'!P119), '1-3'!P119, IF(ISNUMBER('1-3'!Q119), '1-3'!Q119, "XXX"))))</f>
        <v>104.66666666666667</v>
      </c>
      <c r="F119" s="176">
        <f>IF(ISNUMBER('1-4'!AR119),'1-4'!AR119, IF(ISNUMBER('1-4'!AS119),'1-4'!AS119, IF(ISNUMBER('1-4'!AT119),'1-4'!AT119, IF(ISNUMBER('1-4'!AU119),'1-4'!AU119, IF(ISNUMBER('1-4'!AV119),'1-4'!AV119, "XXX")))))</f>
        <v>2</v>
      </c>
      <c r="G119" s="176">
        <f>IF(ISNUMBER('1-5'!K118),'1-5'!K118, "XXX")</f>
        <v>6.5</v>
      </c>
      <c r="H119" s="176">
        <f>IF(ISNUMBER('2-1-1'!K119), '2-1-1'!K119, IF(ISNUMBER('2-1-1'!L119), '2-1-1'!L119, IF(ISNUMBER('2-1-1'!M119), '2-1-1'!M119, "XXX")))</f>
        <v>0.80571428571428561</v>
      </c>
      <c r="I119" s="176">
        <f>IF(ISNUMBER('2-1-2'!F118),'2-1-2'!F118, "XXX")</f>
        <v>0.60407999999999995</v>
      </c>
      <c r="J119" s="176">
        <f>IF(ISNUMBER('2-2-1'!AF119),'2-2-1'!AF119,IF(ISNUMBER('2-2-1'!AG119),'2-2-1'!AG119,IF(ISNUMBER('2-2-1'!AE119),'2-2-1'!AE119,IF(ISNUMBER('2-2-1'!AH119),'2-2-1'!AH119,IF(ISNUMBER('2-2-1'!AD119),'2-2-1'!AD119,IF(ISNUMBER('2-2-1'!AI119),'2-2-1'!AI119,IF(ISNUMBER('2-2-1'!AC119),'2-2-1'!AC119,IF(ISNUMBER('2-2-1'!AJ119),'2-2-1'!AJ119,IF(ISNUMBER('2-2-1'!AB119),'2-2-1'!AB119,IF(ISNUMBER('2-2-1'!AA119),'2-2-1'!AA119,IF(ISNUMBER('2-2-1'!Z119),'2-2-1'!Z119,"XXX")))))))))))</f>
        <v>1.1051500000000001</v>
      </c>
      <c r="K119" s="176">
        <f>IF(ISNUMBER('2-2-2'!K119),'2-2-2'!K119,IF(ISNUMBER('2-2-2'!L119),'2-2-2'!L119,IF(ISNUMBER('2-2-2'!J119),'2-2-2'!J119,IF(ISNUMBER('2-2-2'!M119),'2-2-2'!M119,"XXX"))))</f>
        <v>0.82428571428571418</v>
      </c>
      <c r="L119" s="176">
        <f>IF(ISNUMBER('2-3-1'!S119), '2-3-1'!S119, IF(ISNUMBER('2-3-1'!T119), '2-3-1'!T119, IF(ISNUMBER('2-3-1'!R119), '2-3-1'!R119, IF(ISNUMBER('2-3-1'!U119), '2-3-1'!U119, IF(ISNUMBER('2-3-1'!Q119), '2-3-1'!Q119, IF(ISNUMBER('2-3-1'!V119), '2-3-1'!V119, IF(ISNUMBER('2-3-1'!P119), '2-3-1'!P119, "XXX")))))))</f>
        <v>2.6105341900000001</v>
      </c>
      <c r="M119" s="176">
        <f>IF(ISNUMBER('2-3-2'!S119), '2-3-2'!S119, IF(ISNUMBER('2-3-2'!T119), '2-3-2'!T119, IF(ISNUMBER('2-3-2'!R119), '2-3-2'!R119, IF(ISNUMBER('2-3-2'!U119), '2-3-2'!U119, IF(ISNUMBER('2-3-2'!Q119), '2-3-2'!Q119, IF(ISNUMBER('2-3-2'!V119), '2-3-2'!V119, IF(ISNUMBER('2-3-2'!P119), '2-3-2'!P119, "XXX")))))))</f>
        <v>8.7916498199999999</v>
      </c>
      <c r="N119" s="176">
        <f>IF(ISNUMBER('2-4-1'!Y119),'2-4-1'!Y119,IF(ISNUMBER('2-4-1'!X119),'2-4-1'!X119,IF(ISNUMBER('2-4-1'!Z119),'2-4-1'!Z119,IF(ISNUMBER('2-4-1'!W119),'2-4-1'!W119,IF(ISNUMBER('2-4-1'!V119),'2-4-1'!V119,'2019'!N119)))))</f>
        <v>0.9</v>
      </c>
      <c r="O119" s="176">
        <f>IF(ISNUMBER('2-4-2'!G119), '2-4-2'!G119, IF(ISNUMBER('2-4-2'!H119), '2-4-2'!H119, IF(ISNUMBER('2-4-2'!F119), '2-4-2'!F119, IF(ISNUMBER('2-4-2'!I119), '2-4-2'!I119, IF(ISNUMBER('2-4-2'!E119), '2-4-2'!E119, IF(ISNUMBER('2-4-2'!J119), '2-4-2'!J119, IF(ISNUMBER('2-4-2'!D119), '2-4-2'!D119, IF(ISNUMBER('2-4-2'!K119), '2-4-2'!K119, IF(ISNUMBER('2-4-2'!C119), '2-4-2'!C119, IF(ISNUMBER('2-4-2'!L119), '2-4-2'!L119, IF(ISNUMBER('2-4-2'!M119), '2-4-2'!M119,"XXX")))))))))))</f>
        <v>18</v>
      </c>
      <c r="P119" s="176" t="str">
        <f>IF(ISNUMBER('2-5-1'!H351), '2-5-1'!H351, "XXX")</f>
        <v>XXX</v>
      </c>
      <c r="Q119" s="176">
        <f>IF(ISNUMBER('2-5-2'!D119), '2-5-2'!D119, IF(ISNUMBER('2-5-2'!E119), '2-5-2'!E119, IF(ISNUMBER('2-5-2'!F119), '2-5-2'!F119, IF(ISNUMBER('2-5-2'!G119), '2-5-2'!G119, IF(ISNUMBER('2-5-2'!H119), '2-5-2'!H119, IF(ISNUMBER('2-5-2'!I119), '2-5-2'!I119, IF(ISNUMBER('2-5-2'!J119), '2-5-2'!J119, "XXX")))))))</f>
        <v>1</v>
      </c>
      <c r="R119" s="176">
        <f>IF(ISNUMBER('2-6-1'!G119), '2-6-1'!G119, IF(ISNUMBER('2-6-1'!H119), '2-6-1'!H119, IF(ISNUMBER('2-6-1'!F119), '2-6-1'!F119, IF(ISNUMBER('2-6-1'!I119), '2-6-1'!I119, IF(ISNUMBER('2-6-1'!E119), '2-6-1'!E119, IF(ISNUMBER('2-6-1'!J119), '2-6-1'!J119, IF(ISNUMBER('2-6-1'!D119), '2-6-1'!D119, IF(ISNUMBER('2-6-1'!K119), '2-6-1'!K119, IF(ISNUMBER('2-6-1'!L119), '2-6-1'!L119, "XXX")))))))))</f>
        <v>99.591629999999995</v>
      </c>
      <c r="S119" s="176">
        <f>IF(ISNUMBER('2-6-2'!H119), '2-6-2'!H119, IF(ISNUMBER('2-6-2'!I119), '2-6-2'!I119, IF(ISNUMBER('2-6-2'!G119), '2-6-2'!G119, IF(ISNUMBER('2-6-2'!J119), '2-6-2'!J119, IF(ISNUMBER('2-6-2'!F119), '2-6-2'!F119, IF(ISNUMBER('2-6-2'!K119), '2-6-2'!K119, IF(ISNUMBER('2-6-2'!E119), '2-6-2'!E119, IF(ISNUMBER('2-6-2'!L119), '2-6-2'!L119, IF(ISNUMBER('2-6-2'!D119), '2-6-2'!D119, IF(ISNUMBER('2-6-2'!M119), '2-6-2'!M119, "XXX"))))))))))</f>
        <v>0</v>
      </c>
      <c r="T119" s="176">
        <f>IF(ISNUMBER('2-7-1'!K119), '2-7-1'!K119, IF(ISNUMBER('2-7-1'!L119), '2-7-1'!L119, IF(ISNUMBER('2-7-1'!J119), '2-7-1'!J119, IF(ISNUMBER('2-7-1'!M119), '2-7-1'!M119, "XXX"))))</f>
        <v>0.82285714285714284</v>
      </c>
      <c r="U119" s="176">
        <f>IF(ISNUMBER('2-7-2'!K119), '2-7-2'!K119, IF(ISNUMBER('2-7-2'!L119), '2-7-2'!L119, IF(ISNUMBER('2-7-2'!J119), '2-7-2'!J119, IF(ISNUMBER('2-7-2'!M119), '2-7-2'!M119, "XXX"))))</f>
        <v>0.81642857142857139</v>
      </c>
      <c r="V119" s="176">
        <f>IF(ISNUMBER('2-8-1'!K119), '2-8-1'!K119, IF(ISNUMBER('2-8-1'!L119), '2-8-1'!L119, IF(ISNUMBER('2-8-1'!J119), '2-8-1'!J119, IF(ISNUMBER('2-8-1'!M119), '2-8-1'!M119, "XXX"))))</f>
        <v>0.80571428571428572</v>
      </c>
      <c r="W119" s="176">
        <f>IF(ISNUMBER('2-8-2'!K119), '2-8-2'!K119, IF(ISNUMBER('2-8-2'!L119), '2-8-2'!L119, IF(ISNUMBER('2-8-2'!J119), '2-8-2'!J119, IF(ISNUMBER('2-8-2'!M119), '2-8-2'!M119, "XXX"))))</f>
        <v>0.78285714285714292</v>
      </c>
      <c r="X119" s="176">
        <f>IF(ISNUMBER('3-1'!L118), '3-1'!L118, "XXX")</f>
        <v>8.2000000000000003E-2</v>
      </c>
      <c r="Y119" s="223">
        <f>'3-2'!T118</f>
        <v>-1.0809990169999999</v>
      </c>
    </row>
    <row r="120" spans="1:25" ht="15" x14ac:dyDescent="0.25">
      <c r="A120" s="19" t="s">
        <v>127</v>
      </c>
      <c r="B120" s="166" t="s">
        <v>127</v>
      </c>
      <c r="C120" s="175">
        <f>IF(ISNUMBER('1-1'!K120),'1-1'!K120, "XXX")</f>
        <v>3.8</v>
      </c>
      <c r="D120" s="175" t="str">
        <f>IF(UCDP!AB120, UCDP!AB120, "0.0")</f>
        <v>0.0</v>
      </c>
      <c r="E120" s="176">
        <f>IF(ISNUMBER('1-3'!L120), '1-3'!L120, IF(ISNUMBER('1-3'!M120), '1-3'!M120, IF(ISNUMBER('1-3'!P120), '1-3'!P120, IF(ISNUMBER('1-3'!Q120), '1-3'!Q120, "XXX"))))</f>
        <v>84</v>
      </c>
      <c r="F120" s="176">
        <f>IF(ISNUMBER('1-4'!AR120),'1-4'!AR120, IF(ISNUMBER('1-4'!AS120),'1-4'!AS120, IF(ISNUMBER('1-4'!AT120),'1-4'!AT120, IF(ISNUMBER('1-4'!AU120),'1-4'!AU120, IF(ISNUMBER('1-4'!AV120),'1-4'!AV120, "XXX")))))</f>
        <v>2</v>
      </c>
      <c r="G120" s="176">
        <f>IF(ISNUMBER('1-5'!K119),'1-5'!K119, "XXX")</f>
        <v>3.9</v>
      </c>
      <c r="H120" s="176">
        <f>IF(ISNUMBER('2-1-1'!K120), '2-1-1'!K120, IF(ISNUMBER('2-1-1'!L120), '2-1-1'!L120, IF(ISNUMBER('2-1-1'!M120), '2-1-1'!M120, "XXX")))</f>
        <v>0.51571428571428568</v>
      </c>
      <c r="I120" s="176">
        <f>IF(ISNUMBER('2-1-2'!F119),'2-1-2'!F119, "XXX")</f>
        <v>0.45329000000000003</v>
      </c>
      <c r="J120" s="176">
        <f>IF(ISNUMBER('2-2-1'!AF120),'2-2-1'!AF120,IF(ISNUMBER('2-2-1'!AG120),'2-2-1'!AG120,IF(ISNUMBER('2-2-1'!AE120),'2-2-1'!AE120,IF(ISNUMBER('2-2-1'!AH120),'2-2-1'!AH120,IF(ISNUMBER('2-2-1'!AD120),'2-2-1'!AD120,IF(ISNUMBER('2-2-1'!AI120),'2-2-1'!AI120,IF(ISNUMBER('2-2-1'!AC120),'2-2-1'!AC120,IF(ISNUMBER('2-2-1'!AJ120),'2-2-1'!AJ120,IF(ISNUMBER('2-2-1'!AB120),'2-2-1'!AB120,IF(ISNUMBER('2-2-1'!AA120),'2-2-1'!AA120,IF(ISNUMBER('2-2-1'!Z120),'2-2-1'!Z120,"XXX")))))))))))</f>
        <v>1.69095</v>
      </c>
      <c r="K120" s="176">
        <f>IF(ISNUMBER('2-2-2'!K120),'2-2-2'!K120,IF(ISNUMBER('2-2-2'!L120),'2-2-2'!L120,IF(ISNUMBER('2-2-2'!J120),'2-2-2'!J120,IF(ISNUMBER('2-2-2'!M120),'2-2-2'!M120,"XXX"))))</f>
        <v>0.55142857142857138</v>
      </c>
      <c r="L120" s="176">
        <f>IF(ISNUMBER('2-3-1'!S120), '2-3-1'!S120, IF(ISNUMBER('2-3-1'!T120), '2-3-1'!T120, IF(ISNUMBER('2-3-1'!R120), '2-3-1'!R120, IF(ISNUMBER('2-3-1'!U120), '2-3-1'!U120, IF(ISNUMBER('2-3-1'!Q120), '2-3-1'!Q120, IF(ISNUMBER('2-3-1'!V120), '2-3-1'!V120, IF(ISNUMBER('2-3-1'!P120), '2-3-1'!P120, "XXX")))))))</f>
        <v>3.9118575999999998</v>
      </c>
      <c r="M120" s="176">
        <f>IF(ISNUMBER('2-3-2'!S120), '2-3-2'!S120, IF(ISNUMBER('2-3-2'!T120), '2-3-2'!T120, IF(ISNUMBER('2-3-2'!R120), '2-3-2'!R120, IF(ISNUMBER('2-3-2'!U120), '2-3-2'!U120, IF(ISNUMBER('2-3-2'!Q120), '2-3-2'!Q120, IF(ISNUMBER('2-3-2'!V120), '2-3-2'!V120, IF(ISNUMBER('2-3-2'!P120), '2-3-2'!P120, "XXX")))))))</f>
        <v>20.754985810000001</v>
      </c>
      <c r="N120" s="176">
        <f>IF(ISNUMBER('2-4-1'!Y120),'2-4-1'!Y120,IF(ISNUMBER('2-4-1'!X120),'2-4-1'!X120,IF(ISNUMBER('2-4-1'!Z120),'2-4-1'!Z120,IF(ISNUMBER('2-4-1'!W120),'2-4-1'!W120,IF(ISNUMBER('2-4-1'!V120),'2-4-1'!V120,'2019'!N120)))))</f>
        <v>14.8</v>
      </c>
      <c r="O120" s="176">
        <f>IF(ISNUMBER('2-4-2'!G120), '2-4-2'!G120, IF(ISNUMBER('2-4-2'!H120), '2-4-2'!H120, IF(ISNUMBER('2-4-2'!F120), '2-4-2'!F120, IF(ISNUMBER('2-4-2'!I120), '2-4-2'!I120, IF(ISNUMBER('2-4-2'!E120), '2-4-2'!E120, IF(ISNUMBER('2-4-2'!J120), '2-4-2'!J120, IF(ISNUMBER('2-4-2'!D120), '2-4-2'!D120, IF(ISNUMBER('2-4-2'!K120), '2-4-2'!K120, IF(ISNUMBER('2-4-2'!C120), '2-4-2'!C120, IF(ISNUMBER('2-4-2'!L120), '2-4-2'!L120, IF(ISNUMBER('2-4-2'!M120), '2-4-2'!M120,"XXX")))))))))))</f>
        <v>93.5</v>
      </c>
      <c r="P120" s="176">
        <f>IF(ISNUMBER('2-5-1'!H352), '2-5-1'!H352, "XXX")</f>
        <v>0.25942456722259521</v>
      </c>
      <c r="Q120" s="176">
        <f>IF(ISNUMBER('2-5-2'!D120), '2-5-2'!D120, IF(ISNUMBER('2-5-2'!E120), '2-5-2'!E120, IF(ISNUMBER('2-5-2'!F120), '2-5-2'!F120, IF(ISNUMBER('2-5-2'!G120), '2-5-2'!G120, IF(ISNUMBER('2-5-2'!H120), '2-5-2'!H120, IF(ISNUMBER('2-5-2'!I120), '2-5-2'!I120, IF(ISNUMBER('2-5-2'!J120), '2-5-2'!J120, "XXX")))))))</f>
        <v>82.6</v>
      </c>
      <c r="R120" s="176">
        <f>IF(ISNUMBER('2-6-1'!G120), '2-6-1'!G120, IF(ISNUMBER('2-6-1'!H120), '2-6-1'!H120, IF(ISNUMBER('2-6-1'!F120), '2-6-1'!F120, IF(ISNUMBER('2-6-1'!I120), '2-6-1'!I120, IF(ISNUMBER('2-6-1'!E120), '2-6-1'!E120, IF(ISNUMBER('2-6-1'!J120), '2-6-1'!J120, IF(ISNUMBER('2-6-1'!D120), '2-6-1'!D120, IF(ISNUMBER('2-6-1'!K120), '2-6-1'!K120, IF(ISNUMBER('2-6-1'!L120), '2-6-1'!L120, "XXX")))))))))</f>
        <v>73.391030000000001</v>
      </c>
      <c r="S120" s="176" t="str">
        <f>IF(ISNUMBER('2-6-2'!H120), '2-6-2'!H120, IF(ISNUMBER('2-6-2'!I120), '2-6-2'!I120, IF(ISNUMBER('2-6-2'!G120), '2-6-2'!G120, IF(ISNUMBER('2-6-2'!J120), '2-6-2'!J120, IF(ISNUMBER('2-6-2'!F120), '2-6-2'!F120, IF(ISNUMBER('2-6-2'!K120), '2-6-2'!K120, IF(ISNUMBER('2-6-2'!E120), '2-6-2'!E120, IF(ISNUMBER('2-6-2'!L120), '2-6-2'!L120, IF(ISNUMBER('2-6-2'!D120), '2-6-2'!D120, IF(ISNUMBER('2-6-2'!M120), '2-6-2'!M120, "XXX"))))))))))</f>
        <v>XXX</v>
      </c>
      <c r="T120" s="176">
        <f>IF(ISNUMBER('2-7-1'!K120), '2-7-1'!K120, IF(ISNUMBER('2-7-1'!L120), '2-7-1'!L120, IF(ISNUMBER('2-7-1'!J120), '2-7-1'!J120, IF(ISNUMBER('2-7-1'!M120), '2-7-1'!M120, "XXX"))))</f>
        <v>0.57285714285714284</v>
      </c>
      <c r="U120" s="176">
        <f>IF(ISNUMBER('2-7-2'!K120), '2-7-2'!K120, IF(ISNUMBER('2-7-2'!L120), '2-7-2'!L120, IF(ISNUMBER('2-7-2'!J120), '2-7-2'!J120, IF(ISNUMBER('2-7-2'!M120), '2-7-2'!M120, "XXX"))))</f>
        <v>0.41642857142857143</v>
      </c>
      <c r="V120" s="176">
        <f>IF(ISNUMBER('2-8-1'!K120), '2-8-1'!K120, IF(ISNUMBER('2-8-1'!L120), '2-8-1'!L120, IF(ISNUMBER('2-8-1'!J120), '2-8-1'!J120, IF(ISNUMBER('2-8-1'!M120), '2-8-1'!M120, "XXX"))))</f>
        <v>0.62285714285714289</v>
      </c>
      <c r="W120" s="176">
        <f>IF(ISNUMBER('2-8-2'!K120), '2-8-2'!K120, IF(ISNUMBER('2-8-2'!L120), '2-8-2'!L120, IF(ISNUMBER('2-8-2'!J120), '2-8-2'!J120, IF(ISNUMBER('2-8-2'!M120), '2-8-2'!M120, "XXX"))))</f>
        <v>0.41428571428571426</v>
      </c>
      <c r="X120" s="176">
        <f>IF(ISNUMBER('3-1'!L119), '3-1'!L119, "XXX")</f>
        <v>0.73599999999999999</v>
      </c>
      <c r="Y120" s="223">
        <f>'3-2'!T119</f>
        <v>0.57976186299999999</v>
      </c>
    </row>
    <row r="121" spans="1:25" ht="15" x14ac:dyDescent="0.25">
      <c r="A121" s="19" t="s">
        <v>194</v>
      </c>
      <c r="B121" s="166" t="s">
        <v>128</v>
      </c>
      <c r="C121" s="175">
        <f>IF(ISNUMBER('1-1'!K121),'1-1'!K121, "XXX")</f>
        <v>5.9</v>
      </c>
      <c r="D121" s="175">
        <f>IF(UCDP!AB121, UCDP!AB121, "0.0")</f>
        <v>5.2360021612985128E-3</v>
      </c>
      <c r="E121" s="176">
        <f>IF(ISNUMBER('1-3'!L121), '1-3'!L121, IF(ISNUMBER('1-3'!M121), '1-3'!M121, IF(ISNUMBER('1-3'!P121), '1-3'!P121, IF(ISNUMBER('1-3'!Q121), '1-3'!Q121, "XXX"))))</f>
        <v>70.833333333333343</v>
      </c>
      <c r="F121" s="176">
        <f>IF(ISNUMBER('1-4'!AR121),'1-4'!AR121, IF(ISNUMBER('1-4'!AS121),'1-4'!AS121, IF(ISNUMBER('1-4'!AT121),'1-4'!AT121, IF(ISNUMBER('1-4'!AU121),'1-4'!AU121, IF(ISNUMBER('1-4'!AV121),'1-4'!AV121, "XXX")))))</f>
        <v>4</v>
      </c>
      <c r="G121" s="176">
        <f>IF(ISNUMBER('1-5'!K120),'1-5'!K120, "XXX")</f>
        <v>9.4</v>
      </c>
      <c r="H121" s="176">
        <f>IF(ISNUMBER('2-1-1'!K121), '2-1-1'!K121, IF(ISNUMBER('2-1-1'!L121), '2-1-1'!L121, IF(ISNUMBER('2-1-1'!M121), '2-1-1'!M121, "XXX")))</f>
        <v>0.69571428571428573</v>
      </c>
      <c r="I121" s="176">
        <f>IF(ISNUMBER('2-1-2'!F120),'2-1-2'!F120, "XXX")</f>
        <v>0.60912999999999995</v>
      </c>
      <c r="J121" s="176" t="str">
        <f>IF(ISNUMBER('2-2-1'!AF121),'2-2-1'!AF121,IF(ISNUMBER('2-2-1'!AG121),'2-2-1'!AG121,IF(ISNUMBER('2-2-1'!AE121),'2-2-1'!AE121,IF(ISNUMBER('2-2-1'!AH121),'2-2-1'!AH121,IF(ISNUMBER('2-2-1'!AD121),'2-2-1'!AD121,IF(ISNUMBER('2-2-1'!AI121),'2-2-1'!AI121,IF(ISNUMBER('2-2-1'!AC121),'2-2-1'!AC121,IF(ISNUMBER('2-2-1'!AJ121),'2-2-1'!AJ121,IF(ISNUMBER('2-2-1'!AB121),'2-2-1'!AB121,IF(ISNUMBER('2-2-1'!AA121),'2-2-1'!AA121,IF(ISNUMBER('2-2-1'!Z121),'2-2-1'!Z121,"XXX")))))))))))</f>
        <v>XXX</v>
      </c>
      <c r="K121" s="176">
        <f>IF(ISNUMBER('2-2-2'!K121),'2-2-2'!K121,IF(ISNUMBER('2-2-2'!L121),'2-2-2'!L121,IF(ISNUMBER('2-2-2'!J121),'2-2-2'!J121,IF(ISNUMBER('2-2-2'!M121),'2-2-2'!M121,"XXX"))))</f>
        <v>0.63285714285714278</v>
      </c>
      <c r="L121" s="176">
        <f>IF(ISNUMBER('2-3-1'!S121), '2-3-1'!S121, IF(ISNUMBER('2-3-1'!T121), '2-3-1'!T121, IF(ISNUMBER('2-3-1'!R121), '2-3-1'!R121, IF(ISNUMBER('2-3-1'!U121), '2-3-1'!U121, IF(ISNUMBER('2-3-1'!Q121), '2-3-1'!Q121, IF(ISNUMBER('2-3-1'!V121), '2-3-1'!V121, IF(ISNUMBER('2-3-1'!P121), '2-3-1'!P121, "XXX")))))))</f>
        <v>3.0124878900000001</v>
      </c>
      <c r="M121" s="176">
        <f>IF(ISNUMBER('2-3-2'!S121), '2-3-2'!S121, IF(ISNUMBER('2-3-2'!T121), '2-3-2'!T121, IF(ISNUMBER('2-3-2'!R121), '2-3-2'!R121, IF(ISNUMBER('2-3-2'!U121), '2-3-2'!U121, IF(ISNUMBER('2-3-2'!Q121), '2-3-2'!Q121, IF(ISNUMBER('2-3-2'!V121), '2-3-2'!V121, IF(ISNUMBER('2-3-2'!P121), '2-3-2'!P121, "XXX")))))))</f>
        <v>40.484649660000002</v>
      </c>
      <c r="N121" s="176">
        <f>IF(ISNUMBER('2-4-1'!Y121),'2-4-1'!Y121,IF(ISNUMBER('2-4-1'!X121),'2-4-1'!X121,IF(ISNUMBER('2-4-1'!Z121),'2-4-1'!Z121,IF(ISNUMBER('2-4-1'!W121),'2-4-1'!W121,IF(ISNUMBER('2-4-1'!V121),'2-4-1'!V121,'2019'!N121)))))</f>
        <v>15.56062703564359</v>
      </c>
      <c r="O121" s="176">
        <f>IF(ISNUMBER('2-4-2'!G121), '2-4-2'!G121, IF(ISNUMBER('2-4-2'!H121), '2-4-2'!H121, IF(ISNUMBER('2-4-2'!F121), '2-4-2'!F121, IF(ISNUMBER('2-4-2'!I121), '2-4-2'!I121, IF(ISNUMBER('2-4-2'!E121), '2-4-2'!E121, IF(ISNUMBER('2-4-2'!J121), '2-4-2'!J121, IF(ISNUMBER('2-4-2'!D121), '2-4-2'!D121, IF(ISNUMBER('2-4-2'!K121), '2-4-2'!K121, IF(ISNUMBER('2-4-2'!C121), '2-4-2'!C121, IF(ISNUMBER('2-4-2'!L121), '2-4-2'!L121, IF(ISNUMBER('2-4-2'!M121), '2-4-2'!M121,"XXX")))))))))))</f>
        <v>91.2</v>
      </c>
      <c r="P121" s="176">
        <f>IF(ISNUMBER('2-5-1'!H353), '2-5-1'!H353, "XXX")</f>
        <v>0.32162744998931886</v>
      </c>
      <c r="Q121" s="176">
        <f>IF(ISNUMBER('2-5-2'!D121), '2-5-2'!D121, IF(ISNUMBER('2-5-2'!E121), '2-5-2'!E121, IF(ISNUMBER('2-5-2'!F121), '2-5-2'!F121, IF(ISNUMBER('2-5-2'!G121), '2-5-2'!G121, IF(ISNUMBER('2-5-2'!H121), '2-5-2'!H121, IF(ISNUMBER('2-5-2'!I121), '2-5-2'!I121, IF(ISNUMBER('2-5-2'!J121), '2-5-2'!J121, "XXX")))))))</f>
        <v>54.5</v>
      </c>
      <c r="R121" s="176">
        <f>IF(ISNUMBER('2-6-1'!G121), '2-6-1'!G121, IF(ISNUMBER('2-6-1'!H121), '2-6-1'!H121, IF(ISNUMBER('2-6-1'!F121), '2-6-1'!F121, IF(ISNUMBER('2-6-1'!I121), '2-6-1'!I121, IF(ISNUMBER('2-6-1'!E121), '2-6-1'!E121, IF(ISNUMBER('2-6-1'!J121), '2-6-1'!J121, IF(ISNUMBER('2-6-1'!D121), '2-6-1'!D121, IF(ISNUMBER('2-6-1'!K121), '2-6-1'!K121, IF(ISNUMBER('2-6-1'!L121), '2-6-1'!L121, "XXX")))))))))</f>
        <v>92.519750000000002</v>
      </c>
      <c r="S121" s="176">
        <f>IF(ISNUMBER('2-6-2'!H121), '2-6-2'!H121, IF(ISNUMBER('2-6-2'!I121), '2-6-2'!I121, IF(ISNUMBER('2-6-2'!G121), '2-6-2'!G121, IF(ISNUMBER('2-6-2'!J121), '2-6-2'!J121, IF(ISNUMBER('2-6-2'!F121), '2-6-2'!F121, IF(ISNUMBER('2-6-2'!K121), '2-6-2'!K121, IF(ISNUMBER('2-6-2'!E121), '2-6-2'!E121, IF(ISNUMBER('2-6-2'!L121), '2-6-2'!L121, IF(ISNUMBER('2-6-2'!D121), '2-6-2'!D121, IF(ISNUMBER('2-6-2'!M121), '2-6-2'!M121, "XXX"))))))))))</f>
        <v>0.01</v>
      </c>
      <c r="T121" s="176">
        <f>IF(ISNUMBER('2-7-1'!K121), '2-7-1'!K121, IF(ISNUMBER('2-7-1'!L121), '2-7-1'!L121, IF(ISNUMBER('2-7-1'!J121), '2-7-1'!J121, IF(ISNUMBER('2-7-1'!M121), '2-7-1'!M121, "XXX"))))</f>
        <v>0.49000000000000005</v>
      </c>
      <c r="U121" s="176">
        <f>IF(ISNUMBER('2-7-2'!K121), '2-7-2'!K121, IF(ISNUMBER('2-7-2'!L121), '2-7-2'!L121, IF(ISNUMBER('2-7-2'!J121), '2-7-2'!J121, IF(ISNUMBER('2-7-2'!M121), '2-7-2'!M121, "XXX"))))</f>
        <v>0.46571428571428569</v>
      </c>
      <c r="V121" s="176">
        <f>IF(ISNUMBER('2-8-1'!K121), '2-8-1'!K121, IF(ISNUMBER('2-8-1'!L121), '2-8-1'!L121, IF(ISNUMBER('2-8-1'!J121), '2-8-1'!J121, IF(ISNUMBER('2-8-1'!M121), '2-8-1'!M121, "XXX"))))</f>
        <v>0.62142857142857133</v>
      </c>
      <c r="W121" s="176">
        <f>IF(ISNUMBER('2-8-2'!K121), '2-8-2'!K121, IF(ISNUMBER('2-8-2'!L121), '2-8-2'!L121, IF(ISNUMBER('2-8-2'!J121), '2-8-2'!J121, IF(ISNUMBER('2-8-2'!M121), '2-8-2'!M121, "XXX"))))</f>
        <v>0.46714285714285714</v>
      </c>
      <c r="X121" s="176">
        <f>IF(ISNUMBER('3-1'!L120), '3-1'!L120, "XXX")</f>
        <v>0.26900000000000002</v>
      </c>
      <c r="Y121" s="223">
        <f>'3-2'!T120</f>
        <v>-1.0615861419999999</v>
      </c>
    </row>
    <row r="122" spans="1:25" ht="15" x14ac:dyDescent="0.25">
      <c r="A122" s="19" t="s">
        <v>129</v>
      </c>
      <c r="B122" s="166" t="s">
        <v>129</v>
      </c>
      <c r="C122" s="175">
        <f>IF(ISNUMBER('1-1'!K122),'1-1'!K122, "XXX")</f>
        <v>7.7</v>
      </c>
      <c r="D122" s="175">
        <f>IF(UCDP!AB122, UCDP!AB122, "0.0")</f>
        <v>4.5595893486316499E-2</v>
      </c>
      <c r="E122" s="176">
        <f>IF(ISNUMBER('1-3'!L122), '1-3'!L122, IF(ISNUMBER('1-3'!M122), '1-3'!M122, IF(ISNUMBER('1-3'!P122), '1-3'!P122, IF(ISNUMBER('1-3'!Q122), '1-3'!Q122, "XXX"))))</f>
        <v>106.00000000000001</v>
      </c>
      <c r="F122" s="176">
        <f>IF(ISNUMBER('1-4'!AR122),'1-4'!AR122, IF(ISNUMBER('1-4'!AS122),'1-4'!AS122, IF(ISNUMBER('1-4'!AT122),'1-4'!AT122, IF(ISNUMBER('1-4'!AU122),'1-4'!AU122, IF(ISNUMBER('1-4'!AV122),'1-4'!AV122, "XXX")))))</f>
        <v>3</v>
      </c>
      <c r="G122" s="176">
        <f>IF(ISNUMBER('1-5'!K121),'1-5'!K121, "XXX")</f>
        <v>7.4</v>
      </c>
      <c r="H122" s="176">
        <f>IF(ISNUMBER('2-1-1'!K122), '2-1-1'!K122, IF(ISNUMBER('2-1-1'!L122), '2-1-1'!L122, IF(ISNUMBER('2-1-1'!M122), '2-1-1'!M122, "XXX")))</f>
        <v>0.47857142857142854</v>
      </c>
      <c r="I122" s="176">
        <f>IF(ISNUMBER('2-1-2'!F121),'2-1-2'!F121, "XXX")</f>
        <v>0.1084</v>
      </c>
      <c r="J122" s="176">
        <f>IF(ISNUMBER('2-2-1'!AF122),'2-2-1'!AF122,IF(ISNUMBER('2-2-1'!AG122),'2-2-1'!AG122,IF(ISNUMBER('2-2-1'!AE122),'2-2-1'!AE122,IF(ISNUMBER('2-2-1'!AH122),'2-2-1'!AH122,IF(ISNUMBER('2-2-1'!AD122),'2-2-1'!AD122,IF(ISNUMBER('2-2-1'!AI122),'2-2-1'!AI122,IF(ISNUMBER('2-2-1'!AC122),'2-2-1'!AC122,IF(ISNUMBER('2-2-1'!AJ122),'2-2-1'!AJ122,IF(ISNUMBER('2-2-1'!AB122),'2-2-1'!AB122,IF(ISNUMBER('2-2-1'!AA122),'2-2-1'!AA122,IF(ISNUMBER('2-2-1'!Z122),'2-2-1'!Z122,"XXX")))))))))))</f>
        <v>2.7347800000000002</v>
      </c>
      <c r="K122" s="176">
        <f>IF(ISNUMBER('2-2-2'!K122),'2-2-2'!K122,IF(ISNUMBER('2-2-2'!L122),'2-2-2'!L122,IF(ISNUMBER('2-2-2'!J122),'2-2-2'!J122,IF(ISNUMBER('2-2-2'!M122),'2-2-2'!M122,"XXX"))))</f>
        <v>0.61571428571428566</v>
      </c>
      <c r="L122" s="176">
        <f>IF(ISNUMBER('2-3-1'!S122), '2-3-1'!S122, IF(ISNUMBER('2-3-1'!T122), '2-3-1'!T122, IF(ISNUMBER('2-3-1'!R122), '2-3-1'!R122, IF(ISNUMBER('2-3-1'!U122), '2-3-1'!U122, IF(ISNUMBER('2-3-1'!Q122), '2-3-1'!Q122, IF(ISNUMBER('2-3-1'!V122), '2-3-1'!V122, IF(ISNUMBER('2-3-1'!P122), '2-3-1'!P122, "XXX")))))))</f>
        <v>2.2226667400000002</v>
      </c>
      <c r="M122" s="176">
        <f>IF(ISNUMBER('2-3-2'!S122), '2-3-2'!S122, IF(ISNUMBER('2-3-2'!T122), '2-3-2'!T122, IF(ISNUMBER('2-3-2'!R122), '2-3-2'!R122, IF(ISNUMBER('2-3-2'!U122), '2-3-2'!U122, IF(ISNUMBER('2-3-2'!Q122), '2-3-2'!Q122, IF(ISNUMBER('2-3-2'!V122), '2-3-2'!V122, IF(ISNUMBER('2-3-2'!P122), '2-3-2'!P122, "XXX")))))))</f>
        <v>11.3617878</v>
      </c>
      <c r="N122" s="176">
        <f>IF(ISNUMBER('2-4-1'!Y122),'2-4-1'!Y122,IF(ISNUMBER('2-4-1'!X122),'2-4-1'!X122,IF(ISNUMBER('2-4-1'!Z122),'2-4-1'!Z122,IF(ISNUMBER('2-4-1'!W122),'2-4-1'!W122,IF(ISNUMBER('2-4-1'!V122),'2-4-1'!V122,'2019'!N122)))))</f>
        <v>1.8</v>
      </c>
      <c r="O122" s="176">
        <f>IF(ISNUMBER('2-4-2'!G122), '2-4-2'!G122, IF(ISNUMBER('2-4-2'!H122), '2-4-2'!H122, IF(ISNUMBER('2-4-2'!F122), '2-4-2'!F122, IF(ISNUMBER('2-4-2'!I122), '2-4-2'!I122, IF(ISNUMBER('2-4-2'!E122), '2-4-2'!E122, IF(ISNUMBER('2-4-2'!J122), '2-4-2'!J122, IF(ISNUMBER('2-4-2'!D122), '2-4-2'!D122, IF(ISNUMBER('2-4-2'!K122), '2-4-2'!K122, IF(ISNUMBER('2-4-2'!C122), '2-4-2'!C122, IF(ISNUMBER('2-4-2'!L122), '2-4-2'!L122, IF(ISNUMBER('2-4-2'!M122), '2-4-2'!M122,"XXX")))))))))))</f>
        <v>4.7</v>
      </c>
      <c r="P122" s="176">
        <f>IF(ISNUMBER('2-5-1'!H354), '2-5-1'!H354, "XXX")</f>
        <v>0.13945368</v>
      </c>
      <c r="Q122" s="176">
        <f>IF(ISNUMBER('2-5-2'!D122), '2-5-2'!D122, IF(ISNUMBER('2-5-2'!E122), '2-5-2'!E122, IF(ISNUMBER('2-5-2'!F122), '2-5-2'!F122, IF(ISNUMBER('2-5-2'!G122), '2-5-2'!G122, IF(ISNUMBER('2-5-2'!H122), '2-5-2'!H122, IF(ISNUMBER('2-5-2'!I122), '2-5-2'!I122, IF(ISNUMBER('2-5-2'!J122), '2-5-2'!J122, "XXX")))))))</f>
        <v>4.0999999999999996</v>
      </c>
      <c r="R122" s="176">
        <f>IF(ISNUMBER('2-6-1'!G122), '2-6-1'!G122, IF(ISNUMBER('2-6-1'!H122), '2-6-1'!H122, IF(ISNUMBER('2-6-1'!F122), '2-6-1'!F122, IF(ISNUMBER('2-6-1'!I122), '2-6-1'!I122, IF(ISNUMBER('2-6-1'!E122), '2-6-1'!E122, IF(ISNUMBER('2-6-1'!J122), '2-6-1'!J122, IF(ISNUMBER('2-6-1'!D122), '2-6-1'!D122, IF(ISNUMBER('2-6-1'!K122), '2-6-1'!K122, IF(ISNUMBER('2-6-1'!L122), '2-6-1'!L122, "XXX")))))))))</f>
        <v>31.997509999999998</v>
      </c>
      <c r="S122" s="176">
        <f>IF(ISNUMBER('2-6-2'!H122), '2-6-2'!H122, IF(ISNUMBER('2-6-2'!I122), '2-6-2'!I122, IF(ISNUMBER('2-6-2'!G122), '2-6-2'!G122, IF(ISNUMBER('2-6-2'!J122), '2-6-2'!J122, IF(ISNUMBER('2-6-2'!F122), '2-6-2'!F122, IF(ISNUMBER('2-6-2'!K122), '2-6-2'!K122, IF(ISNUMBER('2-6-2'!E122), '2-6-2'!E122, IF(ISNUMBER('2-6-2'!L122), '2-6-2'!L122, IF(ISNUMBER('2-6-2'!D122), '2-6-2'!D122, IF(ISNUMBER('2-6-2'!M122), '2-6-2'!M122, "XXX"))))))))))</f>
        <v>51.29</v>
      </c>
      <c r="T122" s="176">
        <f>IF(ISNUMBER('2-7-1'!K122), '2-7-1'!K122, IF(ISNUMBER('2-7-1'!L122), '2-7-1'!L122, IF(ISNUMBER('2-7-1'!J122), '2-7-1'!J122, IF(ISNUMBER('2-7-1'!M122), '2-7-1'!M122, "XXX"))))</f>
        <v>0.79428571428571426</v>
      </c>
      <c r="U122" s="176">
        <f>IF(ISNUMBER('2-7-2'!K122), '2-7-2'!K122, IF(ISNUMBER('2-7-2'!L122), '2-7-2'!L122, IF(ISNUMBER('2-7-2'!J122), '2-7-2'!J122, IF(ISNUMBER('2-7-2'!M122), '2-7-2'!M122, "XXX"))))</f>
        <v>0.78928571428571437</v>
      </c>
      <c r="V122" s="176">
        <f>IF(ISNUMBER('2-8-1'!K122), '2-8-1'!K122, IF(ISNUMBER('2-8-1'!L122), '2-8-1'!L122, IF(ISNUMBER('2-8-1'!J122), '2-8-1'!J122, IF(ISNUMBER('2-8-1'!M122), '2-8-1'!M122, "XXX"))))</f>
        <v>0.72</v>
      </c>
      <c r="W122" s="176">
        <f>IF(ISNUMBER('2-8-2'!K122), '2-8-2'!K122, IF(ISNUMBER('2-8-2'!L122), '2-8-2'!L122, IF(ISNUMBER('2-8-2'!J122), '2-8-2'!J122, IF(ISNUMBER('2-8-2'!M122), '2-8-2'!M122, "XXX"))))</f>
        <v>0.79</v>
      </c>
      <c r="X122" s="176">
        <f>IF(ISNUMBER('3-1'!L121), '3-1'!L121, "XXX")</f>
        <v>0.23400000000000001</v>
      </c>
      <c r="Y122" s="223">
        <f>'3-2'!T121</f>
        <v>-1.083998799</v>
      </c>
    </row>
    <row r="123" spans="1:25" ht="15" x14ac:dyDescent="0.25">
      <c r="A123" s="19" t="s">
        <v>130</v>
      </c>
      <c r="B123" s="166" t="s">
        <v>130</v>
      </c>
      <c r="C123" s="175">
        <f>IF(ISNUMBER('1-1'!K123),'1-1'!K123, "XXX")</f>
        <v>4.9000000000000004</v>
      </c>
      <c r="D123" s="175" t="str">
        <f>IF(UCDP!AB123, UCDP!AB123, "0.0")</f>
        <v>0.0</v>
      </c>
      <c r="E123" s="176">
        <f>IF(ISNUMBER('1-3'!L123), '1-3'!L123, IF(ISNUMBER('1-3'!M123), '1-3'!M123, IF(ISNUMBER('1-3'!P123), '1-3'!P123, IF(ISNUMBER('1-3'!Q123), '1-3'!Q123, "XXX"))))</f>
        <v>96.500000000000014</v>
      </c>
      <c r="F123" s="176">
        <f>IF(ISNUMBER('1-4'!AR123),'1-4'!AR123, IF(ISNUMBER('1-4'!AS123),'1-4'!AS123, IF(ISNUMBER('1-4'!AT123),'1-4'!AT123, IF(ISNUMBER('1-4'!AU123),'1-4'!AU123, IF(ISNUMBER('1-4'!AV123),'1-4'!AV123, "XXX")))))</f>
        <v>4</v>
      </c>
      <c r="G123" s="176">
        <f>IF(ISNUMBER('1-5'!K122),'1-5'!K122, "XXX")</f>
        <v>8.9</v>
      </c>
      <c r="H123" s="176">
        <f>IF(ISNUMBER('2-1-1'!K123), '2-1-1'!K123, IF(ISNUMBER('2-1-1'!L123), '2-1-1'!L123, IF(ISNUMBER('2-1-1'!M123), '2-1-1'!M123, "XXX")))</f>
        <v>0.72428571428571431</v>
      </c>
      <c r="I123" s="176">
        <f>IF(ISNUMBER('2-1-2'!F122),'2-1-2'!F122, "XXX")</f>
        <v>0.57333999999999996</v>
      </c>
      <c r="J123" s="176" t="str">
        <f>IF(ISNUMBER('2-2-1'!AF123),'2-2-1'!AF123,IF(ISNUMBER('2-2-1'!AG123),'2-2-1'!AG123,IF(ISNUMBER('2-2-1'!AE123),'2-2-1'!AE123,IF(ISNUMBER('2-2-1'!AH123),'2-2-1'!AH123,IF(ISNUMBER('2-2-1'!AD123),'2-2-1'!AD123,IF(ISNUMBER('2-2-1'!AI123),'2-2-1'!AI123,IF(ISNUMBER('2-2-1'!AC123),'2-2-1'!AC123,IF(ISNUMBER('2-2-1'!AJ123),'2-2-1'!AJ123,IF(ISNUMBER('2-2-1'!AB123),'2-2-1'!AB123,IF(ISNUMBER('2-2-1'!AA123),'2-2-1'!AA123,IF(ISNUMBER('2-2-1'!Z123),'2-2-1'!Z123,"XXX")))))))))))</f>
        <v>XXX</v>
      </c>
      <c r="K123" s="176">
        <f>IF(ISNUMBER('2-2-2'!K123),'2-2-2'!K123,IF(ISNUMBER('2-2-2'!L123),'2-2-2'!L123,IF(ISNUMBER('2-2-2'!J123),'2-2-2'!J123,IF(ISNUMBER('2-2-2'!M123),'2-2-2'!M123,"XXX"))))</f>
        <v>0.58857142857142863</v>
      </c>
      <c r="L123" s="176">
        <f>IF(ISNUMBER('2-3-1'!S123), '2-3-1'!S123, IF(ISNUMBER('2-3-1'!T123), '2-3-1'!T123, IF(ISNUMBER('2-3-1'!R123), '2-3-1'!R123, IF(ISNUMBER('2-3-1'!U123), '2-3-1'!U123, IF(ISNUMBER('2-3-1'!Q123), '2-3-1'!Q123, IF(ISNUMBER('2-3-1'!V123), '2-3-1'!V123, IF(ISNUMBER('2-3-1'!P123), '2-3-1'!P123, "XXX")))))))</f>
        <v>3.89302897</v>
      </c>
      <c r="M123" s="176">
        <f>IF(ISNUMBER('2-3-2'!S123), '2-3-2'!S123, IF(ISNUMBER('2-3-2'!T123), '2-3-2'!T123, IF(ISNUMBER('2-3-2'!R123), '2-3-2'!R123, IF(ISNUMBER('2-3-2'!U123), '2-3-2'!U123, IF(ISNUMBER('2-3-2'!Q123), '2-3-2'!Q123, IF(ISNUMBER('2-3-2'!V123), '2-3-2'!V123, IF(ISNUMBER('2-3-2'!P123), '2-3-2'!P123, "XXX")))))))</f>
        <v>15.705965040000001</v>
      </c>
      <c r="N123" s="176">
        <f>IF(ISNUMBER('2-4-1'!Y123),'2-4-1'!Y123,IF(ISNUMBER('2-4-1'!X123),'2-4-1'!X123,IF(ISNUMBER('2-4-1'!Z123),'2-4-1'!Z123,IF(ISNUMBER('2-4-1'!W123),'2-4-1'!W123,IF(ISNUMBER('2-4-1'!V123),'2-4-1'!V123,'2019'!N123)))))</f>
        <v>5.3</v>
      </c>
      <c r="O123" s="176">
        <f>IF(ISNUMBER('2-4-2'!G123), '2-4-2'!G123, IF(ISNUMBER('2-4-2'!H123), '2-4-2'!H123, IF(ISNUMBER('2-4-2'!F123), '2-4-2'!F123, IF(ISNUMBER('2-4-2'!I123), '2-4-2'!I123, IF(ISNUMBER('2-4-2'!E123), '2-4-2'!E123, IF(ISNUMBER('2-4-2'!J123), '2-4-2'!J123, IF(ISNUMBER('2-4-2'!D123), '2-4-2'!D123, IF(ISNUMBER('2-4-2'!K123), '2-4-2'!K123, IF(ISNUMBER('2-4-2'!C123), '2-4-2'!C123, IF(ISNUMBER('2-4-2'!L123), '2-4-2'!L123, IF(ISNUMBER('2-4-2'!M123), '2-4-2'!M123,"XXX")))))))))))</f>
        <v>33.200000000000003</v>
      </c>
      <c r="P123" s="176">
        <f>IF(ISNUMBER('2-5-1'!H355), '2-5-1'!H355, "XXX")</f>
        <v>0.14259861707687377</v>
      </c>
      <c r="Q123" s="176">
        <f>IF(ISNUMBER('2-5-2'!D123), '2-5-2'!D123, IF(ISNUMBER('2-5-2'!E123), '2-5-2'!E123, IF(ISNUMBER('2-5-2'!F123), '2-5-2'!F123, IF(ISNUMBER('2-5-2'!G123), '2-5-2'!G123, IF(ISNUMBER('2-5-2'!H123), '2-5-2'!H123, IF(ISNUMBER('2-5-2'!I123), '2-5-2'!I123, IF(ISNUMBER('2-5-2'!J123), '2-5-2'!J123, "XXX")))))))</f>
        <v>49.8</v>
      </c>
      <c r="R123" s="176">
        <f>IF(ISNUMBER('2-6-1'!G123), '2-6-1'!G123, IF(ISNUMBER('2-6-1'!H123), '2-6-1'!H123, IF(ISNUMBER('2-6-1'!F123), '2-6-1'!F123, IF(ISNUMBER('2-6-1'!I123), '2-6-1'!I123, IF(ISNUMBER('2-6-1'!E123), '2-6-1'!E123, IF(ISNUMBER('2-6-1'!J123), '2-6-1'!J123, IF(ISNUMBER('2-6-1'!D123), '2-6-1'!D123, IF(ISNUMBER('2-6-1'!K123), '2-6-1'!K123, IF(ISNUMBER('2-6-1'!L123), '2-6-1'!L123, "XXX")))))))))</f>
        <v>96.306200000000004</v>
      </c>
      <c r="S123" s="176">
        <f>IF(ISNUMBER('2-6-2'!H123), '2-6-2'!H123, IF(ISNUMBER('2-6-2'!I123), '2-6-2'!I123, IF(ISNUMBER('2-6-2'!G123), '2-6-2'!G123, IF(ISNUMBER('2-6-2'!J123), '2-6-2'!J123, IF(ISNUMBER('2-6-2'!F123), '2-6-2'!F123, IF(ISNUMBER('2-6-2'!K123), '2-6-2'!K123, IF(ISNUMBER('2-6-2'!E123), '2-6-2'!E123, IF(ISNUMBER('2-6-2'!L123), '2-6-2'!L123, IF(ISNUMBER('2-6-2'!D123), '2-6-2'!D123, IF(ISNUMBER('2-6-2'!M123), '2-6-2'!M123, "XXX"))))))))))</f>
        <v>0</v>
      </c>
      <c r="T123" s="176">
        <f>IF(ISNUMBER('2-7-1'!K123), '2-7-1'!K123, IF(ISNUMBER('2-7-1'!L123), '2-7-1'!L123, IF(ISNUMBER('2-7-1'!J123), '2-7-1'!J123, IF(ISNUMBER('2-7-1'!M123), '2-7-1'!M123, "XXX"))))</f>
        <v>0.73428571428571421</v>
      </c>
      <c r="U123" s="176">
        <f>IF(ISNUMBER('2-7-2'!K123), '2-7-2'!K123, IF(ISNUMBER('2-7-2'!L123), '2-7-2'!L123, IF(ISNUMBER('2-7-2'!J123), '2-7-2'!J123, IF(ISNUMBER('2-7-2'!M123), '2-7-2'!M123, "XXX"))))</f>
        <v>0.7321428571428571</v>
      </c>
      <c r="V123" s="176">
        <f>IF(ISNUMBER('2-8-1'!K123), '2-8-1'!K123, IF(ISNUMBER('2-8-1'!L123), '2-8-1'!L123, IF(ISNUMBER('2-8-1'!J123), '2-8-1'!J123, IF(ISNUMBER('2-8-1'!M123), '2-8-1'!M123, "XXX"))))</f>
        <v>0.70000000000000007</v>
      </c>
      <c r="W123" s="176">
        <f>IF(ISNUMBER('2-8-2'!K123), '2-8-2'!K123, IF(ISNUMBER('2-8-2'!L123), '2-8-2'!L123, IF(ISNUMBER('2-8-2'!J123), '2-8-2'!J123, IF(ISNUMBER('2-8-2'!M123), '2-8-2'!M123, "XXX"))))</f>
        <v>0.64428571428571424</v>
      </c>
      <c r="X123" s="176">
        <f>IF(ISNUMBER('3-1'!L122), '3-1'!L122, "XXX")</f>
        <v>1.7999999999999999E-2</v>
      </c>
      <c r="Y123" s="223">
        <f>'3-2'!T122</f>
        <v>-1.6467410330000001</v>
      </c>
    </row>
    <row r="124" spans="1:25" ht="15" x14ac:dyDescent="0.25">
      <c r="A124" s="19" t="s">
        <v>131</v>
      </c>
      <c r="B124" s="166" t="s">
        <v>131</v>
      </c>
      <c r="C124" s="175">
        <f>IF(ISNUMBER('1-1'!K124),'1-1'!K124, "XXX")</f>
        <v>6.8</v>
      </c>
      <c r="D124" s="175" t="str">
        <f>IF(UCDP!AB124, UCDP!AB124, "0.0")</f>
        <v>0.0</v>
      </c>
      <c r="E124" s="176">
        <f>IF(ISNUMBER('1-3'!L124), '1-3'!L124, IF(ISNUMBER('1-3'!M124), '1-3'!M124, IF(ISNUMBER('1-3'!P124), '1-3'!P124, IF(ISNUMBER('1-3'!Q124), '1-3'!Q124, "XXX"))))</f>
        <v>81.000000000000014</v>
      </c>
      <c r="F124" s="176">
        <f>IF(ISNUMBER('1-4'!AR124),'1-4'!AR124, IF(ISNUMBER('1-4'!AS124),'1-4'!AS124, IF(ISNUMBER('1-4'!AT124),'1-4'!AT124, IF(ISNUMBER('1-4'!AU124),'1-4'!AU124, IF(ISNUMBER('1-4'!AV124),'1-4'!AV124, "XXX")))))</f>
        <v>2</v>
      </c>
      <c r="G124" s="176">
        <f>IF(ISNUMBER('1-5'!K123),'1-5'!K123, "XXX")</f>
        <v>6.2</v>
      </c>
      <c r="H124" s="176">
        <f>IF(ISNUMBER('2-1-1'!K124), '2-1-1'!K124, IF(ISNUMBER('2-1-1'!L124), '2-1-1'!L124, IF(ISNUMBER('2-1-1'!M124), '2-1-1'!M124, "XXX")))</f>
        <v>0.42999999999999994</v>
      </c>
      <c r="I124" s="176">
        <f>IF(ISNUMBER('2-1-2'!F123),'2-1-2'!F123, "XXX")</f>
        <v>0.19581000000000001</v>
      </c>
      <c r="J124" s="176">
        <f>IF(ISNUMBER('2-2-1'!AF124),'2-2-1'!AF124,IF(ISNUMBER('2-2-1'!AG124),'2-2-1'!AG124,IF(ISNUMBER('2-2-1'!AE124),'2-2-1'!AE124,IF(ISNUMBER('2-2-1'!AH124),'2-2-1'!AH124,IF(ISNUMBER('2-2-1'!AD124),'2-2-1'!AD124,IF(ISNUMBER('2-2-1'!AI124),'2-2-1'!AI124,IF(ISNUMBER('2-2-1'!AC124),'2-2-1'!AC124,IF(ISNUMBER('2-2-1'!AJ124),'2-2-1'!AJ124,IF(ISNUMBER('2-2-1'!AB124),'2-2-1'!AB124,IF(ISNUMBER('2-2-1'!AA124),'2-2-1'!AA124,IF(ISNUMBER('2-2-1'!Z124),'2-2-1'!Z124,"XXX")))))))))))</f>
        <v>3.4652599999999998</v>
      </c>
      <c r="K124" s="176">
        <f>IF(ISNUMBER('2-2-2'!K124),'2-2-2'!K124,IF(ISNUMBER('2-2-2'!L124),'2-2-2'!L124,IF(ISNUMBER('2-2-2'!J124),'2-2-2'!J124,IF(ISNUMBER('2-2-2'!M124),'2-2-2'!M124,"XXX"))))</f>
        <v>0.52857142857142858</v>
      </c>
      <c r="L124" s="176">
        <f>IF(ISNUMBER('2-3-1'!S124), '2-3-1'!S124, IF(ISNUMBER('2-3-1'!T124), '2-3-1'!T124, IF(ISNUMBER('2-3-1'!R124), '2-3-1'!R124, IF(ISNUMBER('2-3-1'!U124), '2-3-1'!U124, IF(ISNUMBER('2-3-1'!Q124), '2-3-1'!Q124, IF(ISNUMBER('2-3-1'!V124), '2-3-1'!V124, IF(ISNUMBER('2-3-1'!P124), '2-3-1'!P124, "XXX")))))))</f>
        <v>1.06801879</v>
      </c>
      <c r="M124" s="176">
        <f>IF(ISNUMBER('2-3-2'!S124), '2-3-2'!S124, IF(ISNUMBER('2-3-2'!T124), '2-3-2'!T124, IF(ISNUMBER('2-3-2'!R124), '2-3-2'!R124, IF(ISNUMBER('2-3-2'!U124), '2-3-2'!U124, IF(ISNUMBER('2-3-2'!Q124), '2-3-2'!Q124, IF(ISNUMBER('2-3-2'!V124), '2-3-2'!V124, IF(ISNUMBER('2-3-2'!P124), '2-3-2'!P124, "XXX")))))))</f>
        <v>51.195030209999999</v>
      </c>
      <c r="N124" s="176">
        <f>IF(ISNUMBER('2-4-1'!Y124),'2-4-1'!Y124,IF(ISNUMBER('2-4-1'!X124),'2-4-1'!X124,IF(ISNUMBER('2-4-1'!Z124),'2-4-1'!Z124,IF(ISNUMBER('2-4-1'!W124),'2-4-1'!W124,IF(ISNUMBER('2-4-1'!V124),'2-4-1'!V124,'2019'!N124)))))</f>
        <v>3.3</v>
      </c>
      <c r="O124" s="176">
        <f>IF(ISNUMBER('2-4-2'!G124), '2-4-2'!G124, IF(ISNUMBER('2-4-2'!H124), '2-4-2'!H124, IF(ISNUMBER('2-4-2'!F124), '2-4-2'!F124, IF(ISNUMBER('2-4-2'!I124), '2-4-2'!I124, IF(ISNUMBER('2-4-2'!E124), '2-4-2'!E124, IF(ISNUMBER('2-4-2'!J124), '2-4-2'!J124, IF(ISNUMBER('2-4-2'!D124), '2-4-2'!D124, IF(ISNUMBER('2-4-2'!K124), '2-4-2'!K124, IF(ISNUMBER('2-4-2'!C124), '2-4-2'!C124, IF(ISNUMBER('2-4-2'!L124), '2-4-2'!L124, IF(ISNUMBER('2-4-2'!M124), '2-4-2'!M124,"XXX")))))))))))</f>
        <v>29.9</v>
      </c>
      <c r="P124" s="176">
        <f>IF(ISNUMBER('2-5-1'!H356), '2-5-1'!H356, "XXX")</f>
        <v>0.17713587284088134</v>
      </c>
      <c r="Q124" s="176">
        <f>IF(ISNUMBER('2-5-2'!D124), '2-5-2'!D124, IF(ISNUMBER('2-5-2'!E124), '2-5-2'!E124, IF(ISNUMBER('2-5-2'!F124), '2-5-2'!F124, IF(ISNUMBER('2-5-2'!G124), '2-5-2'!G124, IF(ISNUMBER('2-5-2'!H124), '2-5-2'!H124, IF(ISNUMBER('2-5-2'!I124), '2-5-2'!I124, IF(ISNUMBER('2-5-2'!J124), '2-5-2'!J124, "XXX")))))))</f>
        <v>17</v>
      </c>
      <c r="R124" s="176">
        <f>IF(ISNUMBER('2-6-1'!G124), '2-6-1'!G124, IF(ISNUMBER('2-6-1'!H124), '2-6-1'!H124, IF(ISNUMBER('2-6-1'!F124), '2-6-1'!F124, IF(ISNUMBER('2-6-1'!I124), '2-6-1'!I124, IF(ISNUMBER('2-6-1'!E124), '2-6-1'!E124, IF(ISNUMBER('2-6-1'!J124), '2-6-1'!J124, IF(ISNUMBER('2-6-1'!D124), '2-6-1'!D124, IF(ISNUMBER('2-6-1'!K124), '2-6-1'!K124, IF(ISNUMBER('2-6-1'!L124), '2-6-1'!L124, "XXX")))))))))</f>
        <v>27.693919999999999</v>
      </c>
      <c r="S124" s="176">
        <f>IF(ISNUMBER('2-6-2'!H124), '2-6-2'!H124, IF(ISNUMBER('2-6-2'!I124), '2-6-2'!I124, IF(ISNUMBER('2-6-2'!G124), '2-6-2'!G124, IF(ISNUMBER('2-6-2'!J124), '2-6-2'!J124, IF(ISNUMBER('2-6-2'!F124), '2-6-2'!F124, IF(ISNUMBER('2-6-2'!K124), '2-6-2'!K124, IF(ISNUMBER('2-6-2'!E124), '2-6-2'!E124, IF(ISNUMBER('2-6-2'!L124), '2-6-2'!L124, IF(ISNUMBER('2-6-2'!D124), '2-6-2'!D124, IF(ISNUMBER('2-6-2'!M124), '2-6-2'!M124, "XXX"))))))))))</f>
        <v>33.51</v>
      </c>
      <c r="T124" s="176">
        <f>IF(ISNUMBER('2-7-1'!K124), '2-7-1'!K124, IF(ISNUMBER('2-7-1'!L124), '2-7-1'!L124, IF(ISNUMBER('2-7-1'!J124), '2-7-1'!J124, IF(ISNUMBER('2-7-1'!M124), '2-7-1'!M124, "XXX"))))</f>
        <v>0.60285714285714287</v>
      </c>
      <c r="U124" s="176">
        <f>IF(ISNUMBER('2-7-2'!K124), '2-7-2'!K124, IF(ISNUMBER('2-7-2'!L124), '2-7-2'!L124, IF(ISNUMBER('2-7-2'!J124), '2-7-2'!J124, IF(ISNUMBER('2-7-2'!M124), '2-7-2'!M124, "XXX"))))</f>
        <v>0.49357142857142861</v>
      </c>
      <c r="V124" s="176">
        <f>IF(ISNUMBER('2-8-1'!K124), '2-8-1'!K124, IF(ISNUMBER('2-8-1'!L124), '2-8-1'!L124, IF(ISNUMBER('2-8-1'!J124), '2-8-1'!J124, IF(ISNUMBER('2-8-1'!M124), '2-8-1'!M124, "XXX"))))</f>
        <v>0.64857142857142858</v>
      </c>
      <c r="W124" s="176">
        <f>IF(ISNUMBER('2-8-2'!K124), '2-8-2'!K124, IF(ISNUMBER('2-8-2'!L124), '2-8-2'!L124, IF(ISNUMBER('2-8-2'!J124), '2-8-2'!J124, IF(ISNUMBER('2-8-2'!M124), '2-8-2'!M124, "XXX"))))</f>
        <v>0.56714285714285717</v>
      </c>
      <c r="X124" s="176">
        <f>IF(ISNUMBER('3-1'!L123), '3-1'!L123, "XXX")</f>
        <v>0.71599999999999997</v>
      </c>
      <c r="Y124" s="223">
        <f>'3-2'!T123</f>
        <v>0.41109266900000002</v>
      </c>
    </row>
    <row r="125" spans="1:25" ht="15" x14ac:dyDescent="0.25">
      <c r="A125" s="19" t="s">
        <v>132</v>
      </c>
      <c r="B125" s="166" t="s">
        <v>132</v>
      </c>
      <c r="C125" s="175">
        <f>IF(ISNUMBER('1-1'!K125),'1-1'!K125, "XXX")</f>
        <v>6.4</v>
      </c>
      <c r="D125" s="175" t="str">
        <f>IF(UCDP!AB125, UCDP!AB125, "0.0")</f>
        <v>0.0</v>
      </c>
      <c r="E125" s="176">
        <f>IF(ISNUMBER('1-3'!L125), '1-3'!L125, IF(ISNUMBER('1-3'!M125), '1-3'!M125, IF(ISNUMBER('1-3'!P125), '1-3'!P125, IF(ISNUMBER('1-3'!Q125), '1-3'!Q125, "XXX"))))</f>
        <v>72.333333333333343</v>
      </c>
      <c r="F125" s="176">
        <f>IF(ISNUMBER('1-4'!AR125),'1-4'!AR125, IF(ISNUMBER('1-4'!AS125),'1-4'!AS125, IF(ISNUMBER('1-4'!AT125),'1-4'!AT125, IF(ISNUMBER('1-4'!AU125),'1-4'!AU125, IF(ISNUMBER('1-4'!AV125),'1-4'!AV125, "XXX")))))</f>
        <v>1</v>
      </c>
      <c r="G125" s="176">
        <f>IF(ISNUMBER('1-5'!K124),'1-5'!K124, "XXX")</f>
        <v>4.5999999999999996</v>
      </c>
      <c r="H125" s="176">
        <f>IF(ISNUMBER('2-1-1'!K125), '2-1-1'!K125, IF(ISNUMBER('2-1-1'!L125), '2-1-1'!L125, IF(ISNUMBER('2-1-1'!M125), '2-1-1'!M125, "XXX")))</f>
        <v>0.56285714285714283</v>
      </c>
      <c r="I125" s="176">
        <f>IF(ISNUMBER('2-1-2'!F124),'2-1-2'!F124, "XXX")</f>
        <v>0.54344000000000003</v>
      </c>
      <c r="J125" s="176">
        <f>IF(ISNUMBER('2-2-1'!AF125),'2-2-1'!AF125,IF(ISNUMBER('2-2-1'!AG125),'2-2-1'!AG125,IF(ISNUMBER('2-2-1'!AE125),'2-2-1'!AE125,IF(ISNUMBER('2-2-1'!AH125),'2-2-1'!AH125,IF(ISNUMBER('2-2-1'!AD125),'2-2-1'!AD125,IF(ISNUMBER('2-2-1'!AI125),'2-2-1'!AI125,IF(ISNUMBER('2-2-1'!AC125),'2-2-1'!AC125,IF(ISNUMBER('2-2-1'!AJ125),'2-2-1'!AJ125,IF(ISNUMBER('2-2-1'!AB125),'2-2-1'!AB125,IF(ISNUMBER('2-2-1'!AA125),'2-2-1'!AA125,IF(ISNUMBER('2-2-1'!Z125),'2-2-1'!Z125,"XXX")))))))))))</f>
        <v>2.58507</v>
      </c>
      <c r="K125" s="176">
        <f>IF(ISNUMBER('2-2-2'!K125),'2-2-2'!K125,IF(ISNUMBER('2-2-2'!L125),'2-2-2'!L125,IF(ISNUMBER('2-2-2'!J125),'2-2-2'!J125,IF(ISNUMBER('2-2-2'!M125),'2-2-2'!M125,"XXX"))))</f>
        <v>0.55285714285714282</v>
      </c>
      <c r="L125" s="176">
        <f>IF(ISNUMBER('2-3-1'!S125), '2-3-1'!S125, IF(ISNUMBER('2-3-1'!T125), '2-3-1'!T125, IF(ISNUMBER('2-3-1'!R125), '2-3-1'!R125, IF(ISNUMBER('2-3-1'!U125), '2-3-1'!U125, IF(ISNUMBER('2-3-1'!Q125), '2-3-1'!Q125, IF(ISNUMBER('2-3-1'!V125), '2-3-1'!V125, IF(ISNUMBER('2-3-1'!P125), '2-3-1'!P125, "XXX")))))))</f>
        <v>4.8705110500000002</v>
      </c>
      <c r="M125" s="176">
        <f>IF(ISNUMBER('2-3-2'!S125), '2-3-2'!S125, IF(ISNUMBER('2-3-2'!T125), '2-3-2'!T125, IF(ISNUMBER('2-3-2'!R125), '2-3-2'!R125, IF(ISNUMBER('2-3-2'!U125), '2-3-2'!U125, IF(ISNUMBER('2-3-2'!Q125), '2-3-2'!Q125, IF(ISNUMBER('2-3-2'!V125), '2-3-2'!V125, IF(ISNUMBER('2-3-2'!P125), '2-3-2'!P125, "XXX")))))))</f>
        <v>40.453674319999998</v>
      </c>
      <c r="N125" s="176">
        <f>IF(ISNUMBER('2-4-1'!Y125),'2-4-1'!Y125,IF(ISNUMBER('2-4-1'!X125),'2-4-1'!X125,IF(ISNUMBER('2-4-1'!Z125),'2-4-1'!Z125,IF(ISNUMBER('2-4-1'!W125),'2-4-1'!W125,IF(ISNUMBER('2-4-1'!V125),'2-4-1'!V125,'2019'!N125)))))</f>
        <v>23.4</v>
      </c>
      <c r="O125" s="176">
        <f>IF(ISNUMBER('2-4-2'!G125), '2-4-2'!G125, IF(ISNUMBER('2-4-2'!H125), '2-4-2'!H125, IF(ISNUMBER('2-4-2'!F125), '2-4-2'!F125, IF(ISNUMBER('2-4-2'!I125), '2-4-2'!I125, IF(ISNUMBER('2-4-2'!E125), '2-4-2'!E125, IF(ISNUMBER('2-4-2'!J125), '2-4-2'!J125, IF(ISNUMBER('2-4-2'!D125), '2-4-2'!D125, IF(ISNUMBER('2-4-2'!K125), '2-4-2'!K125, IF(ISNUMBER('2-4-2'!C125), '2-4-2'!C125, IF(ISNUMBER('2-4-2'!L125), '2-4-2'!L125, IF(ISNUMBER('2-4-2'!M125), '2-4-2'!M125,"XXX")))))))))))</f>
        <v>63.5</v>
      </c>
      <c r="P125" s="176">
        <f>IF(ISNUMBER('2-5-1'!H357), '2-5-1'!H357, "XXX")</f>
        <v>0.31926538944244387</v>
      </c>
      <c r="Q125" s="176">
        <f>IF(ISNUMBER('2-5-2'!D125), '2-5-2'!D125, IF(ISNUMBER('2-5-2'!E125), '2-5-2'!E125, IF(ISNUMBER('2-5-2'!F125), '2-5-2'!F125, IF(ISNUMBER('2-5-2'!G125), '2-5-2'!G125, IF(ISNUMBER('2-5-2'!H125), '2-5-2'!H125, IF(ISNUMBER('2-5-2'!I125), '2-5-2'!I125, IF(ISNUMBER('2-5-2'!J125), '2-5-2'!J125, "XXX")))))))</f>
        <v>10.7</v>
      </c>
      <c r="R125" s="176">
        <f>IF(ISNUMBER('2-6-1'!G125), '2-6-1'!G125, IF(ISNUMBER('2-6-1'!H125), '2-6-1'!H125, IF(ISNUMBER('2-6-1'!F125), '2-6-1'!F125, IF(ISNUMBER('2-6-1'!I125), '2-6-1'!I125, IF(ISNUMBER('2-6-1'!E125), '2-6-1'!E125, IF(ISNUMBER('2-6-1'!J125), '2-6-1'!J125, IF(ISNUMBER('2-6-1'!D125), '2-6-1'!D125, IF(ISNUMBER('2-6-1'!K125), '2-6-1'!K125, IF(ISNUMBER('2-6-1'!L125), '2-6-1'!L125, "XXX")))))))))</f>
        <v>68.653379999999999</v>
      </c>
      <c r="S125" s="176">
        <f>IF(ISNUMBER('2-6-2'!H125), '2-6-2'!H125, IF(ISNUMBER('2-6-2'!I125), '2-6-2'!I125, IF(ISNUMBER('2-6-2'!G125), '2-6-2'!G125, IF(ISNUMBER('2-6-2'!J125), '2-6-2'!J125, IF(ISNUMBER('2-6-2'!F125), '2-6-2'!F125, IF(ISNUMBER('2-6-2'!K125), '2-6-2'!K125, IF(ISNUMBER('2-6-2'!E125), '2-6-2'!E125, IF(ISNUMBER('2-6-2'!L125), '2-6-2'!L125, IF(ISNUMBER('2-6-2'!D125), '2-6-2'!D125, IF(ISNUMBER('2-6-2'!M125), '2-6-2'!M125, "XXX"))))))))))</f>
        <v>0.03</v>
      </c>
      <c r="T125" s="176">
        <f>IF(ISNUMBER('2-7-1'!K125), '2-7-1'!K125, IF(ISNUMBER('2-7-1'!L125), '2-7-1'!L125, IF(ISNUMBER('2-7-1'!J125), '2-7-1'!J125, IF(ISNUMBER('2-7-1'!M125), '2-7-1'!M125, "XXX"))))</f>
        <v>0.45571428571428568</v>
      </c>
      <c r="U125" s="176">
        <f>IF(ISNUMBER('2-7-2'!K125), '2-7-2'!K125, IF(ISNUMBER('2-7-2'!L125), '2-7-2'!L125, IF(ISNUMBER('2-7-2'!J125), '2-7-2'!J125, IF(ISNUMBER('2-7-2'!M125), '2-7-2'!M125, "XXX"))))</f>
        <v>0.40499999999999997</v>
      </c>
      <c r="V125" s="176">
        <f>IF(ISNUMBER('2-8-1'!K125), '2-8-1'!K125, IF(ISNUMBER('2-8-1'!L125), '2-8-1'!L125, IF(ISNUMBER('2-8-1'!J125), '2-8-1'!J125, IF(ISNUMBER('2-8-1'!M125), '2-8-1'!M125, "XXX"))))</f>
        <v>0.56857142857142862</v>
      </c>
      <c r="W125" s="176">
        <f>IF(ISNUMBER('2-8-2'!K125), '2-8-2'!K125, IF(ISNUMBER('2-8-2'!L125), '2-8-2'!L125, IF(ISNUMBER('2-8-2'!J125), '2-8-2'!J125, IF(ISNUMBER('2-8-2'!M125), '2-8-2'!M125, "XXX"))))</f>
        <v>0.39571428571428574</v>
      </c>
      <c r="X125" s="176">
        <f>IF(ISNUMBER('3-1'!L124), '3-1'!L124, "XXX")</f>
        <v>0.41899999999999998</v>
      </c>
      <c r="Y125" s="223">
        <f>'3-2'!T124</f>
        <v>0.24502924100000001</v>
      </c>
    </row>
    <row r="126" spans="1:25" ht="15" x14ac:dyDescent="0.25">
      <c r="A126" s="19" t="s">
        <v>133</v>
      </c>
      <c r="B126" s="166" t="s">
        <v>133</v>
      </c>
      <c r="C126" s="175">
        <f>IF(ISNUMBER('1-1'!K126),'1-1'!K126, "XXX")</f>
        <v>7.2</v>
      </c>
      <c r="D126" s="175" t="str">
        <f>IF(UCDP!AB126, UCDP!AB126, "0.0")</f>
        <v>0.0</v>
      </c>
      <c r="E126" s="177">
        <f>AVERAGE('1-3'!K126,'1-3'!M126)</f>
        <v>74.5</v>
      </c>
      <c r="F126" s="176" t="str">
        <f>IF(ISNUMBER('1-4'!AR126),'1-4'!AR126, IF(ISNUMBER('1-4'!AS126),'1-4'!AS126, IF(ISNUMBER('1-4'!AT126),'1-4'!AT126, IF(ISNUMBER('1-4'!AU126),'1-4'!AU126, IF(ISNUMBER('1-4'!AV126),'1-4'!AV126, "XXX")))))</f>
        <v>XXX</v>
      </c>
      <c r="G126" s="176">
        <f>IF(ISNUMBER('1-5'!K125),'1-5'!K125, "XXX")</f>
        <v>4.3</v>
      </c>
      <c r="H126" s="177">
        <f>AVERAGE('2-1-1'!J126, '2-1-1'!L126)</f>
        <v>0.64714285714285702</v>
      </c>
      <c r="I126" s="176">
        <f>IF(ISNUMBER('2-1-2'!F125),'2-1-2'!F125, "XXX")</f>
        <v>0.46243000000000001</v>
      </c>
      <c r="J126" s="176">
        <f>IF(ISNUMBER('2-2-1'!AF126),'2-2-1'!AF126,IF(ISNUMBER('2-2-1'!AG126),'2-2-1'!AG126,IF(ISNUMBER('2-2-1'!AE126),'2-2-1'!AE126,IF(ISNUMBER('2-2-1'!AH126),'2-2-1'!AH126,IF(ISNUMBER('2-2-1'!AD126),'2-2-1'!AD126,IF(ISNUMBER('2-2-1'!AI126),'2-2-1'!AI126,IF(ISNUMBER('2-2-1'!AC126),'2-2-1'!AC126,IF(ISNUMBER('2-2-1'!AJ126),'2-2-1'!AJ126,IF(ISNUMBER('2-2-1'!AB126),'2-2-1'!AB126,IF(ISNUMBER('2-2-1'!AA126),'2-2-1'!AA126,IF(ISNUMBER('2-2-1'!Z126),'2-2-1'!Z126,"XXX")))))))))))</f>
        <v>2.5518299999999998</v>
      </c>
      <c r="K126" s="176">
        <f>IF(ISNUMBER('2-2-2'!K126),'2-2-2'!K126,IF(ISNUMBER('2-2-2'!L126),'2-2-2'!L126,IF(ISNUMBER('2-2-2'!J126),'2-2-2'!J126,IF(ISNUMBER('2-2-2'!M126),'2-2-2'!M126,"XXX"))))</f>
        <v>0.63285714285714278</v>
      </c>
      <c r="L126" s="176">
        <f>IF(ISNUMBER('2-3-1'!S126), '2-3-1'!S126, IF(ISNUMBER('2-3-1'!T126), '2-3-1'!T126, IF(ISNUMBER('2-3-1'!R126), '2-3-1'!R126, IF(ISNUMBER('2-3-1'!U126), '2-3-1'!U126, IF(ISNUMBER('2-3-1'!Q126), '2-3-1'!Q126, IF(ISNUMBER('2-3-1'!V126), '2-3-1'!V126, IF(ISNUMBER('2-3-1'!P126), '2-3-1'!P126, "XXX")))))))</f>
        <v>3.5857744199999999</v>
      </c>
      <c r="M126" s="176">
        <f>IF(ISNUMBER('2-3-2'!S126), '2-3-2'!S126, IF(ISNUMBER('2-3-2'!T126), '2-3-2'!T126, IF(ISNUMBER('2-3-2'!R126), '2-3-2'!R126, IF(ISNUMBER('2-3-2'!U126), '2-3-2'!U126, IF(ISNUMBER('2-3-2'!Q126), '2-3-2'!Q126, IF(ISNUMBER('2-3-2'!V126), '2-3-2'!V126, IF(ISNUMBER('2-3-2'!P126), '2-3-2'!P126, "XXX")))))))</f>
        <v>25.307018280000001</v>
      </c>
      <c r="N126" s="176">
        <f>IF(ISNUMBER('2-4-1'!Y126),'2-4-1'!Y126,IF(ISNUMBER('2-4-1'!X126),'2-4-1'!X126,IF(ISNUMBER('2-4-1'!Z126),'2-4-1'!Z126,IF(ISNUMBER('2-4-1'!W126),'2-4-1'!W126,IF(ISNUMBER('2-4-1'!V126),'2-4-1'!V126,'2019'!N126)))))</f>
        <v>7.5494568701874503</v>
      </c>
      <c r="O126" s="176">
        <f>IF(ISNUMBER('2-4-2'!G126), '2-4-2'!G126, IF(ISNUMBER('2-4-2'!H126), '2-4-2'!H126, IF(ISNUMBER('2-4-2'!F126), '2-4-2'!F126, IF(ISNUMBER('2-4-2'!I126), '2-4-2'!I126, IF(ISNUMBER('2-4-2'!E126), '2-4-2'!E126, IF(ISNUMBER('2-4-2'!J126), '2-4-2'!J126, IF(ISNUMBER('2-4-2'!D126), '2-4-2'!D126, IF(ISNUMBER('2-4-2'!K126), '2-4-2'!K126, IF(ISNUMBER('2-4-2'!C126), '2-4-2'!C126, IF(ISNUMBER('2-4-2'!L126), '2-4-2'!L126, IF(ISNUMBER('2-4-2'!M126), '2-4-2'!M126,"XXX")))))))))))</f>
        <v>100</v>
      </c>
      <c r="P126" s="176">
        <f>IF(ISNUMBER('2-5-1'!H358), '2-5-1'!H358, "XXX")</f>
        <v>0.5175178050994873</v>
      </c>
      <c r="Q126" s="176" t="str">
        <f>IF(ISNUMBER('2-5-2'!D126), '2-5-2'!D126, IF(ISNUMBER('2-5-2'!E126), '2-5-2'!E126, IF(ISNUMBER('2-5-2'!F126), '2-5-2'!F126, IF(ISNUMBER('2-5-2'!G126), '2-5-2'!G126, IF(ISNUMBER('2-5-2'!H126), '2-5-2'!H126, IF(ISNUMBER('2-5-2'!I126), '2-5-2'!I126, IF(ISNUMBER('2-5-2'!J126), '2-5-2'!J126, "XXX")))))))</f>
        <v>XXX</v>
      </c>
      <c r="R126" s="176" t="str">
        <f>IF(ISNUMBER('2-6-1'!G126), '2-6-1'!G126, IF(ISNUMBER('2-6-1'!H126), '2-6-1'!H126, IF(ISNUMBER('2-6-1'!F126), '2-6-1'!F126, IF(ISNUMBER('2-6-1'!I126), '2-6-1'!I126, IF(ISNUMBER('2-6-1'!E126), '2-6-1'!E126, IF(ISNUMBER('2-6-1'!J126), '2-6-1'!J126, IF(ISNUMBER('2-6-1'!D126), '2-6-1'!D126, IF(ISNUMBER('2-6-1'!K126), '2-6-1'!K126, IF(ISNUMBER('2-6-1'!L126), '2-6-1'!L126, "XXX")))))))))</f>
        <v>XXX</v>
      </c>
      <c r="S126" s="176" t="str">
        <f>IF(ISNUMBER('2-6-2'!H126), '2-6-2'!H126, IF(ISNUMBER('2-6-2'!I126), '2-6-2'!I126, IF(ISNUMBER('2-6-2'!G126), '2-6-2'!G126, IF(ISNUMBER('2-6-2'!J126), '2-6-2'!J126, IF(ISNUMBER('2-6-2'!F126), '2-6-2'!F126, IF(ISNUMBER('2-6-2'!K126), '2-6-2'!K126, IF(ISNUMBER('2-6-2'!E126), '2-6-2'!E126, IF(ISNUMBER('2-6-2'!L126), '2-6-2'!L126, IF(ISNUMBER('2-6-2'!D126), '2-6-2'!D126, IF(ISNUMBER('2-6-2'!M126), '2-6-2'!M126, "XXX"))))))))))</f>
        <v>XXX</v>
      </c>
      <c r="T126" s="176">
        <f>IF(ISNUMBER('2-7-1'!K126), '2-7-1'!K126, IF(ISNUMBER('2-7-1'!L126), '2-7-1'!L126, IF(ISNUMBER('2-7-1'!J126), '2-7-1'!J126, IF(ISNUMBER('2-7-1'!M126), '2-7-1'!M126, "XXX"))))</f>
        <v>0.58857142857142863</v>
      </c>
      <c r="U126" s="176">
        <f>IF(ISNUMBER('2-7-2'!K126), '2-7-2'!K126, IF(ISNUMBER('2-7-2'!L126), '2-7-2'!L126, IF(ISNUMBER('2-7-2'!J126), '2-7-2'!J126, IF(ISNUMBER('2-7-2'!M126), '2-7-2'!M126, "XXX"))))</f>
        <v>0.46285714285714291</v>
      </c>
      <c r="V126" s="176">
        <f>IF(ISNUMBER('2-8-1'!K126), '2-8-1'!K126, IF(ISNUMBER('2-8-1'!L126), '2-8-1'!L126, IF(ISNUMBER('2-8-1'!J126), '2-8-1'!J126, IF(ISNUMBER('2-8-1'!M126), '2-8-1'!M126, "XXX"))))</f>
        <v>0.60571428571428576</v>
      </c>
      <c r="W126" s="176">
        <f>IF(ISNUMBER('2-8-2'!K126), '2-8-2'!K126, IF(ISNUMBER('2-8-2'!L126), '2-8-2'!L126, IF(ISNUMBER('2-8-2'!J126), '2-8-2'!J126, IF(ISNUMBER('2-8-2'!M126), '2-8-2'!M126, "XXX"))))</f>
        <v>0.55000000000000004</v>
      </c>
      <c r="X126" s="176">
        <f>IF(ISNUMBER('3-1'!L125), '3-1'!L125, "XXX")</f>
        <v>0.53200000000000003</v>
      </c>
      <c r="Y126" s="223">
        <f>'3-2'!T125</f>
        <v>0.203610241</v>
      </c>
    </row>
    <row r="127" spans="1:25" ht="15" x14ac:dyDescent="0.25">
      <c r="A127" s="19" t="s">
        <v>134</v>
      </c>
      <c r="B127" s="166" t="s">
        <v>134</v>
      </c>
      <c r="C127" s="175">
        <f>IF(ISNUMBER('1-1'!K127),'1-1'!K127, "XXX")</f>
        <v>8.1</v>
      </c>
      <c r="D127" s="175" t="str">
        <f>IF(UCDP!AB127, UCDP!AB127, "0.0")</f>
        <v>0.0</v>
      </c>
      <c r="E127" s="176">
        <f>IF(ISNUMBER('1-3'!L127), '1-3'!L127, IF(ISNUMBER('1-3'!M127), '1-3'!M127, IF(ISNUMBER('1-3'!P127), '1-3'!P127, IF(ISNUMBER('1-3'!Q127), '1-3'!Q127, "XXX"))))</f>
        <v>67.5</v>
      </c>
      <c r="F127" s="176">
        <f>IF(ISNUMBER('1-4'!AR127),'1-4'!AR127, IF(ISNUMBER('1-4'!AS127),'1-4'!AS127, IF(ISNUMBER('1-4'!AT127),'1-4'!AT127, IF(ISNUMBER('1-4'!AU127),'1-4'!AU127, IF(ISNUMBER('1-4'!AV127),'1-4'!AV127, "XXX")))))</f>
        <v>2</v>
      </c>
      <c r="G127" s="176">
        <f>IF(ISNUMBER('1-5'!K126),'1-5'!K126, "XXX")</f>
        <v>5.5</v>
      </c>
      <c r="H127" s="176">
        <f>IF(ISNUMBER('2-1-1'!K127), '2-1-1'!K127, IF(ISNUMBER('2-1-1'!L127), '2-1-1'!L127, IF(ISNUMBER('2-1-1'!M127), '2-1-1'!M127, "XXX")))</f>
        <v>0.33285714285714285</v>
      </c>
      <c r="I127" s="176">
        <f>IF(ISNUMBER('2-1-2'!F126),'2-1-2'!F126, "XXX")</f>
        <v>0.12163</v>
      </c>
      <c r="J127" s="176">
        <f>IF(ISNUMBER('2-2-1'!AF127),'2-2-1'!AF127,IF(ISNUMBER('2-2-1'!AG127),'2-2-1'!AG127,IF(ISNUMBER('2-2-1'!AE127),'2-2-1'!AE127,IF(ISNUMBER('2-2-1'!AH127),'2-2-1'!AH127,IF(ISNUMBER('2-2-1'!AD127),'2-2-1'!AD127,IF(ISNUMBER('2-2-1'!AI127),'2-2-1'!AI127,IF(ISNUMBER('2-2-1'!AC127),'2-2-1'!AC127,IF(ISNUMBER('2-2-1'!AJ127),'2-2-1'!AJ127,IF(ISNUMBER('2-2-1'!AB127),'2-2-1'!AB127,IF(ISNUMBER('2-2-1'!AA127),'2-2-1'!AA127,IF(ISNUMBER('2-2-1'!Z127),'2-2-1'!Z127,"XXX")))))))))))</f>
        <v>1.4580200000000001</v>
      </c>
      <c r="K127" s="176">
        <f>IF(ISNUMBER('2-2-2'!K127),'2-2-2'!K127,IF(ISNUMBER('2-2-2'!L127),'2-2-2'!L127,IF(ISNUMBER('2-2-2'!J127),'2-2-2'!J127,IF(ISNUMBER('2-2-2'!M127),'2-2-2'!M127,"XXX"))))</f>
        <v>0.41571428571428576</v>
      </c>
      <c r="L127" s="176">
        <f>IF(ISNUMBER('2-3-1'!S127), '2-3-1'!S127, IF(ISNUMBER('2-3-1'!T127), '2-3-1'!T127, IF(ISNUMBER('2-3-1'!R127), '2-3-1'!R127, IF(ISNUMBER('2-3-1'!U127), '2-3-1'!U127, IF(ISNUMBER('2-3-1'!Q127), '2-3-1'!Q127, IF(ISNUMBER('2-3-1'!V127), '2-3-1'!V127, IF(ISNUMBER('2-3-1'!P127), '2-3-1'!P127, "XXX")))))))</f>
        <v>1.84638989</v>
      </c>
      <c r="M127" s="176">
        <f>IF(ISNUMBER('2-3-2'!S127), '2-3-2'!S127, IF(ISNUMBER('2-3-2'!T127), '2-3-2'!T127, IF(ISNUMBER('2-3-2'!R127), '2-3-2'!R127, IF(ISNUMBER('2-3-2'!U127), '2-3-2'!U127, IF(ISNUMBER('2-3-2'!Q127), '2-3-2'!Q127, IF(ISNUMBER('2-3-2'!V127), '2-3-2'!V127, IF(ISNUMBER('2-3-2'!P127), '2-3-2'!P127, "XXX")))))))</f>
        <v>41.552055359999997</v>
      </c>
      <c r="N127" s="176">
        <f>IF(ISNUMBER('2-4-1'!Y127),'2-4-1'!Y127,IF(ISNUMBER('2-4-1'!X127),'2-4-1'!X127,IF(ISNUMBER('2-4-1'!Z127),'2-4-1'!Z127,IF(ISNUMBER('2-4-1'!W127),'2-4-1'!W127,IF(ISNUMBER('2-4-1'!V127),'2-4-1'!V127,'2019'!N127)))))</f>
        <v>0.7</v>
      </c>
      <c r="O127" s="176">
        <f>IF(ISNUMBER('2-4-2'!G127), '2-4-2'!G127, IF(ISNUMBER('2-4-2'!H127), '2-4-2'!H127, IF(ISNUMBER('2-4-2'!F127), '2-4-2'!F127, IF(ISNUMBER('2-4-2'!I127), '2-4-2'!I127, IF(ISNUMBER('2-4-2'!E127), '2-4-2'!E127, IF(ISNUMBER('2-4-2'!J127), '2-4-2'!J127, IF(ISNUMBER('2-4-2'!D127), '2-4-2'!D127, IF(ISNUMBER('2-4-2'!K127), '2-4-2'!K127, IF(ISNUMBER('2-4-2'!C127), '2-4-2'!C127, IF(ISNUMBER('2-4-2'!L127), '2-4-2'!L127, IF(ISNUMBER('2-4-2'!M127), '2-4-2'!M127,"XXX")))))))))))</f>
        <v>7</v>
      </c>
      <c r="P127" s="176">
        <f>IF(ISNUMBER('2-5-1'!H359), '2-5-1'!H359, "XXX")</f>
        <v>0.19601252079010009</v>
      </c>
      <c r="Q127" s="176">
        <f>IF(ISNUMBER('2-5-2'!D127), '2-5-2'!D127, IF(ISNUMBER('2-5-2'!E127), '2-5-2'!E127, IF(ISNUMBER('2-5-2'!F127), '2-5-2'!F127, IF(ISNUMBER('2-5-2'!G127), '2-5-2'!G127, IF(ISNUMBER('2-5-2'!H127), '2-5-2'!H127, IF(ISNUMBER('2-5-2'!I127), '2-5-2'!I127, IF(ISNUMBER('2-5-2'!J127), '2-5-2'!J127, "XXX")))))))</f>
        <v>1.4</v>
      </c>
      <c r="R127" s="176">
        <f>IF(ISNUMBER('2-6-1'!G127), '2-6-1'!G127, IF(ISNUMBER('2-6-1'!H127), '2-6-1'!H127, IF(ISNUMBER('2-6-1'!F127), '2-6-1'!F127, IF(ISNUMBER('2-6-1'!I127), '2-6-1'!I127, IF(ISNUMBER('2-6-1'!E127), '2-6-1'!E127, IF(ISNUMBER('2-6-1'!J127), '2-6-1'!J127, IF(ISNUMBER('2-6-1'!D127), '2-6-1'!D127, IF(ISNUMBER('2-6-1'!K127), '2-6-1'!K127, IF(ISNUMBER('2-6-1'!L127), '2-6-1'!L127, "XXX")))))))))</f>
        <v>9.8024170000000002</v>
      </c>
      <c r="S127" s="176">
        <f>IF(ISNUMBER('2-6-2'!H127), '2-6-2'!H127, IF(ISNUMBER('2-6-2'!I127), '2-6-2'!I127, IF(ISNUMBER('2-6-2'!G127), '2-6-2'!G127, IF(ISNUMBER('2-6-2'!J127), '2-6-2'!J127, IF(ISNUMBER('2-6-2'!F127), '2-6-2'!F127, IF(ISNUMBER('2-6-2'!K127), '2-6-2'!K127, IF(ISNUMBER('2-6-2'!E127), '2-6-2'!E127, IF(ISNUMBER('2-6-2'!L127), '2-6-2'!L127, IF(ISNUMBER('2-6-2'!D127), '2-6-2'!D127, IF(ISNUMBER('2-6-2'!M127), '2-6-2'!M127, "XXX"))))))))))</f>
        <v>46.92</v>
      </c>
      <c r="T127" s="176">
        <f>IF(ISNUMBER('2-7-1'!K127), '2-7-1'!K127, IF(ISNUMBER('2-7-1'!L127), '2-7-1'!L127, IF(ISNUMBER('2-7-1'!J127), '2-7-1'!J127, IF(ISNUMBER('2-7-1'!M127), '2-7-1'!M127, "XXX"))))</f>
        <v>0.48857142857142855</v>
      </c>
      <c r="U127" s="176">
        <f>IF(ISNUMBER('2-7-2'!K127), '2-7-2'!K127, IF(ISNUMBER('2-7-2'!L127), '2-7-2'!L127, IF(ISNUMBER('2-7-2'!J127), '2-7-2'!J127, IF(ISNUMBER('2-7-2'!M127), '2-7-2'!M127, "XXX"))))</f>
        <v>0.35928571428571432</v>
      </c>
      <c r="V127" s="176">
        <f>IF(ISNUMBER('2-8-1'!K127), '2-8-1'!K127, IF(ISNUMBER('2-8-1'!L127), '2-8-1'!L127, IF(ISNUMBER('2-8-1'!J127), '2-8-1'!J127, IF(ISNUMBER('2-8-1'!M127), '2-8-1'!M127, "XXX"))))</f>
        <v>0.5842857142857143</v>
      </c>
      <c r="W127" s="176">
        <f>IF(ISNUMBER('2-8-2'!K127), '2-8-2'!K127, IF(ISNUMBER('2-8-2'!L127), '2-8-2'!L127, IF(ISNUMBER('2-8-2'!J127), '2-8-2'!J127, IF(ISNUMBER('2-8-2'!M127), '2-8-2'!M127, "XXX"))))</f>
        <v>0.45428571428571429</v>
      </c>
      <c r="X127" s="176">
        <f>IF(ISNUMBER('3-1'!L126), '3-1'!L126, "XXX")</f>
        <v>0.50900000000000001</v>
      </c>
      <c r="Y127" s="223">
        <f>'3-2'!T126</f>
        <v>-0.146367893</v>
      </c>
    </row>
    <row r="128" spans="1:25" ht="15" x14ac:dyDescent="0.25">
      <c r="A128" s="19" t="s">
        <v>135</v>
      </c>
      <c r="B128" s="166" t="s">
        <v>135</v>
      </c>
      <c r="C128" s="175">
        <f>IF(ISNUMBER('1-1'!K128),'1-1'!K128, "XXX")</f>
        <v>1.4</v>
      </c>
      <c r="D128" s="175" t="str">
        <f>IF(UCDP!AB128, UCDP!AB128, "0.0")</f>
        <v>0.0</v>
      </c>
      <c r="E128" s="176">
        <f>IF(ISNUMBER('1-3'!L128), '1-3'!L128, IF(ISNUMBER('1-3'!M128), '1-3'!M128, IF(ISNUMBER('1-3'!P128), '1-3'!P128, IF(ISNUMBER('1-3'!Q128), '1-3'!Q128, "XXX"))))</f>
        <v>103</v>
      </c>
      <c r="F128" s="176">
        <f>IF(ISNUMBER('1-4'!AR128),'1-4'!AR128, IF(ISNUMBER('1-4'!AS128),'1-4'!AS128, IF(ISNUMBER('1-4'!AT128),'1-4'!AT128, IF(ISNUMBER('1-4'!AU128),'1-4'!AU128, IF(ISNUMBER('1-4'!AV128),'1-4'!AV128, "XXX")))))</f>
        <v>2</v>
      </c>
      <c r="G128" s="176">
        <f>IF(ISNUMBER('1-5'!K127),'1-5'!K127, "XXX")</f>
        <v>4.3</v>
      </c>
      <c r="H128" s="176">
        <f>IF(ISNUMBER('2-1-1'!K128), '2-1-1'!K128, IF(ISNUMBER('2-1-1'!L128), '2-1-1'!L128, IF(ISNUMBER('2-1-1'!M128), '2-1-1'!M128, "XXX")))</f>
        <v>0.92857142857142849</v>
      </c>
      <c r="I128" s="176">
        <f>IF(ISNUMBER('2-1-2'!F127),'2-1-2'!F127, "XXX")</f>
        <v>0.84140999999999999</v>
      </c>
      <c r="J128" s="176">
        <f>IF(ISNUMBER('2-2-1'!AF128),'2-2-1'!AF128,IF(ISNUMBER('2-2-1'!AG128),'2-2-1'!AG128,IF(ISNUMBER('2-2-1'!AE128),'2-2-1'!AE128,IF(ISNUMBER('2-2-1'!AH128),'2-2-1'!AH128,IF(ISNUMBER('2-2-1'!AD128),'2-2-1'!AD128,IF(ISNUMBER('2-2-1'!AI128),'2-2-1'!AI128,IF(ISNUMBER('2-2-1'!AC128),'2-2-1'!AC128,IF(ISNUMBER('2-2-1'!AJ128),'2-2-1'!AJ128,IF(ISNUMBER('2-2-1'!AB128),'2-2-1'!AB128,IF(ISNUMBER('2-2-1'!AA128),'2-2-1'!AA128,IF(ISNUMBER('2-2-1'!Z128),'2-2-1'!Z128,"XXX")))))))))))</f>
        <v>1.31402</v>
      </c>
      <c r="K128" s="176">
        <f>IF(ISNUMBER('2-2-2'!K128),'2-2-2'!K128,IF(ISNUMBER('2-2-2'!L128),'2-2-2'!L128,IF(ISNUMBER('2-2-2'!J128),'2-2-2'!J128,IF(ISNUMBER('2-2-2'!M128),'2-2-2'!M128,"XXX"))))</f>
        <v>0.87857142857142867</v>
      </c>
      <c r="L128" s="176">
        <f>IF(ISNUMBER('2-3-1'!S128), '2-3-1'!S128, IF(ISNUMBER('2-3-1'!T128), '2-3-1'!T128, IF(ISNUMBER('2-3-1'!R128), '2-3-1'!R128, IF(ISNUMBER('2-3-1'!U128), '2-3-1'!U128, IF(ISNUMBER('2-3-1'!Q128), '2-3-1'!Q128, IF(ISNUMBER('2-3-1'!V128), '2-3-1'!V128, IF(ISNUMBER('2-3-1'!P128), '2-3-1'!P128, "XXX")))))))</f>
        <v>2.0793094600000002</v>
      </c>
      <c r="M128" s="176">
        <f>IF(ISNUMBER('2-3-2'!S128), '2-3-2'!S128, IF(ISNUMBER('2-3-2'!T128), '2-3-2'!T128, IF(ISNUMBER('2-3-2'!R128), '2-3-2'!R128, IF(ISNUMBER('2-3-2'!U128), '2-3-2'!U128, IF(ISNUMBER('2-3-2'!Q128), '2-3-2'!Q128, IF(ISNUMBER('2-3-2'!V128), '2-3-2'!V128, IF(ISNUMBER('2-3-2'!P128), '2-3-2'!P128, "XXX")))))))</f>
        <v>32.662448879999999</v>
      </c>
      <c r="N128" s="176">
        <f>IF(ISNUMBER('2-4-1'!Y128),'2-4-1'!Y128,IF(ISNUMBER('2-4-1'!X128),'2-4-1'!X128,IF(ISNUMBER('2-4-1'!Z128),'2-4-1'!Z128,IF(ISNUMBER('2-4-1'!W128),'2-4-1'!W128,IF(ISNUMBER('2-4-1'!V128),'2-4-1'!V128,'2019'!N128)))))</f>
        <v>4.1620005471379802</v>
      </c>
      <c r="O128" s="176">
        <f>IF(ISNUMBER('2-4-2'!G128), '2-4-2'!G128, IF(ISNUMBER('2-4-2'!H128), '2-4-2'!H128, IF(ISNUMBER('2-4-2'!F128), '2-4-2'!F128, IF(ISNUMBER('2-4-2'!I128), '2-4-2'!I128, IF(ISNUMBER('2-4-2'!E128), '2-4-2'!E128, IF(ISNUMBER('2-4-2'!J128), '2-4-2'!J128, IF(ISNUMBER('2-4-2'!D128), '2-4-2'!D128, IF(ISNUMBER('2-4-2'!K128), '2-4-2'!K128, IF(ISNUMBER('2-4-2'!C128), '2-4-2'!C128, IF(ISNUMBER('2-4-2'!L128), '2-4-2'!L128, IF(ISNUMBER('2-4-2'!M128), '2-4-2'!M128,"XXX")))))))))))</f>
        <v>48.9</v>
      </c>
      <c r="P128" s="176" t="str">
        <f>IF(ISNUMBER('2-5-1'!H360), '2-5-1'!H360, "XXX")</f>
        <v>XXX</v>
      </c>
      <c r="Q128" s="176">
        <f>IF(ISNUMBER('2-5-2'!D128), '2-5-2'!D128, IF(ISNUMBER('2-5-2'!E128), '2-5-2'!E128, IF(ISNUMBER('2-5-2'!F128), '2-5-2'!F128, IF(ISNUMBER('2-5-2'!G128), '2-5-2'!G128, IF(ISNUMBER('2-5-2'!H128), '2-5-2'!H128, IF(ISNUMBER('2-5-2'!I128), '2-5-2'!I128, IF(ISNUMBER('2-5-2'!J128), '2-5-2'!J128, "XXX")))))))</f>
        <v>100</v>
      </c>
      <c r="R128" s="176">
        <f>IF(ISNUMBER('2-6-1'!G128), '2-6-1'!G128, IF(ISNUMBER('2-6-1'!H128), '2-6-1'!H128, IF(ISNUMBER('2-6-1'!F128), '2-6-1'!F128, IF(ISNUMBER('2-6-1'!I128), '2-6-1'!I128, IF(ISNUMBER('2-6-1'!E128), '2-6-1'!E128, IF(ISNUMBER('2-6-1'!J128), '2-6-1'!J128, IF(ISNUMBER('2-6-1'!D128), '2-6-1'!D128, IF(ISNUMBER('2-6-1'!K128), '2-6-1'!K128, IF(ISNUMBER('2-6-1'!L128), '2-6-1'!L128, "XXX")))))))))</f>
        <v>85.868650000000002</v>
      </c>
      <c r="S128" s="176">
        <f>IF(ISNUMBER('2-6-2'!H128), '2-6-2'!H128, IF(ISNUMBER('2-6-2'!I128), '2-6-2'!I128, IF(ISNUMBER('2-6-2'!G128), '2-6-2'!G128, IF(ISNUMBER('2-6-2'!J128), '2-6-2'!J128, IF(ISNUMBER('2-6-2'!F128), '2-6-2'!F128, IF(ISNUMBER('2-6-2'!K128), '2-6-2'!K128, IF(ISNUMBER('2-6-2'!E128), '2-6-2'!E128, IF(ISNUMBER('2-6-2'!L128), '2-6-2'!L128, IF(ISNUMBER('2-6-2'!D128), '2-6-2'!D128, IF(ISNUMBER('2-6-2'!M128), '2-6-2'!M128, "XXX"))))))))))</f>
        <v>0</v>
      </c>
      <c r="T128" s="176">
        <f>IF(ISNUMBER('2-7-1'!K128), '2-7-1'!K128, IF(ISNUMBER('2-7-1'!L128), '2-7-1'!L128, IF(ISNUMBER('2-7-1'!J128), '2-7-1'!J128, IF(ISNUMBER('2-7-1'!M128), '2-7-1'!M128, "XXX"))))</f>
        <v>0.9</v>
      </c>
      <c r="U128" s="176">
        <f>IF(ISNUMBER('2-7-2'!K128), '2-7-2'!K128, IF(ISNUMBER('2-7-2'!L128), '2-7-2'!L128, IF(ISNUMBER('2-7-2'!J128), '2-7-2'!J128, IF(ISNUMBER('2-7-2'!M128), '2-7-2'!M128, "XXX"))))</f>
        <v>0.86714285714285722</v>
      </c>
      <c r="V128" s="176">
        <f>IF(ISNUMBER('2-8-1'!K128), '2-8-1'!K128, IF(ISNUMBER('2-8-1'!L128), '2-8-1'!L128, IF(ISNUMBER('2-8-1'!J128), '2-8-1'!J128, IF(ISNUMBER('2-8-1'!M128), '2-8-1'!M128, "XXX"))))</f>
        <v>0.8342857142857143</v>
      </c>
      <c r="W128" s="176">
        <f>IF(ISNUMBER('2-8-2'!K128), '2-8-2'!K128, IF(ISNUMBER('2-8-2'!L128), '2-8-2'!L128, IF(ISNUMBER('2-8-2'!J128), '2-8-2'!J128, IF(ISNUMBER('2-8-2'!M128), '2-8-2'!M128, "XXX"))))</f>
        <v>0.83857142857142863</v>
      </c>
      <c r="X128" s="176">
        <f>IF(ISNUMBER('3-1'!L127), '3-1'!L127, "XXX")</f>
        <v>0.41599999999999998</v>
      </c>
      <c r="Y128" s="223">
        <f>'3-2'!T127</f>
        <v>-9.8437853000000006E-2</v>
      </c>
    </row>
    <row r="129" spans="1:25" ht="15" x14ac:dyDescent="0.25">
      <c r="A129" s="19" t="s">
        <v>178</v>
      </c>
      <c r="B129" s="166" t="s">
        <v>178</v>
      </c>
      <c r="C129" s="175">
        <f>IF(ISNUMBER('1-1'!K129),'1-1'!K129, "XXX")</f>
        <v>3.5</v>
      </c>
      <c r="D129" s="175" t="str">
        <f>IF(UCDP!AB129, UCDP!AB129, "0.0")</f>
        <v>0.0</v>
      </c>
      <c r="E129" s="176">
        <f>IF(ISNUMBER('1-3'!L129), '1-3'!L129, IF(ISNUMBER('1-3'!M129), '1-3'!M129, IF(ISNUMBER('1-3'!P129), '1-3'!P129, IF(ISNUMBER('1-3'!Q129), '1-3'!Q129, "XXX"))))</f>
        <v>79.666666666666671</v>
      </c>
      <c r="F129" s="176">
        <f>IF(ISNUMBER('1-4'!AR129),'1-4'!AR129, IF(ISNUMBER('1-4'!AS129),'1-4'!AS129, IF(ISNUMBER('1-4'!AT129),'1-4'!AT129, IF(ISNUMBER('1-4'!AU129),'1-4'!AU129, IF(ISNUMBER('1-4'!AV129),'1-4'!AV129, "XXX")))))</f>
        <v>1</v>
      </c>
      <c r="G129" s="176">
        <f>IF(ISNUMBER('1-5'!K128),'1-5'!K128, "XXX")</f>
        <v>2.7</v>
      </c>
      <c r="H129" s="176">
        <f>IF(ISNUMBER('2-1-1'!K129), '2-1-1'!K129, IF(ISNUMBER('2-1-1'!L129), '2-1-1'!L129, IF(ISNUMBER('2-1-1'!M129), '2-1-1'!M129, "XXX")))</f>
        <v>0.60571428571428576</v>
      </c>
      <c r="I129" s="176">
        <f>IF(ISNUMBER('2-1-2'!F128),'2-1-2'!F128, "XXX")</f>
        <v>0.55035999999999996</v>
      </c>
      <c r="J129" s="176">
        <f>IF(ISNUMBER('2-2-1'!AF129),'2-2-1'!AF129,IF(ISNUMBER('2-2-1'!AG129),'2-2-1'!AG129,IF(ISNUMBER('2-2-1'!AE129),'2-2-1'!AE129,IF(ISNUMBER('2-2-1'!AH129),'2-2-1'!AH129,IF(ISNUMBER('2-2-1'!AD129),'2-2-1'!AD129,IF(ISNUMBER('2-2-1'!AI129),'2-2-1'!AI129,IF(ISNUMBER('2-2-1'!AC129),'2-2-1'!AC129,IF(ISNUMBER('2-2-1'!AJ129),'2-2-1'!AJ129,IF(ISNUMBER('2-2-1'!AB129),'2-2-1'!AB129,IF(ISNUMBER('2-2-1'!AA129),'2-2-1'!AA129,IF(ISNUMBER('2-2-1'!Z129),'2-2-1'!Z129,"XXX")))))))))))</f>
        <v>2.6242299999999998</v>
      </c>
      <c r="K129" s="176">
        <f>IF(ISNUMBER('2-2-2'!K129),'2-2-2'!K129,IF(ISNUMBER('2-2-2'!L129),'2-2-2'!L129,IF(ISNUMBER('2-2-2'!J129),'2-2-2'!J129,IF(ISNUMBER('2-2-2'!M129),'2-2-2'!M129,"XXX"))))</f>
        <v>0.58571428571428563</v>
      </c>
      <c r="L129" s="176">
        <f>IF(ISNUMBER('2-3-1'!S129), '2-3-1'!S129, IF(ISNUMBER('2-3-1'!T129), '2-3-1'!T129, IF(ISNUMBER('2-3-1'!R129), '2-3-1'!R129, IF(ISNUMBER('2-3-1'!U129), '2-3-1'!U129, IF(ISNUMBER('2-3-1'!Q129), '2-3-1'!Q129, IF(ISNUMBER('2-3-1'!V129), '2-3-1'!V129, IF(ISNUMBER('2-3-1'!P129), '2-3-1'!P129, "XXX")))))))</f>
        <v>5.6853976199999998</v>
      </c>
      <c r="M129" s="176">
        <f>IF(ISNUMBER('2-3-2'!S129), '2-3-2'!S129, IF(ISNUMBER('2-3-2'!T129), '2-3-2'!T129, IF(ISNUMBER('2-3-2'!R129), '2-3-2'!R129, IF(ISNUMBER('2-3-2'!U129), '2-3-2'!U129, IF(ISNUMBER('2-3-2'!Q129), '2-3-2'!Q129, IF(ISNUMBER('2-3-2'!V129), '2-3-2'!V129, IF(ISNUMBER('2-3-2'!P129), '2-3-2'!P129, "XXX")))))))</f>
        <v>17.888252260000002</v>
      </c>
      <c r="N129" s="176">
        <f>IF(ISNUMBER('2-4-1'!Y129),'2-4-1'!Y129,IF(ISNUMBER('2-4-1'!X129),'2-4-1'!X129,IF(ISNUMBER('2-4-1'!Z129),'2-4-1'!Z129,IF(ISNUMBER('2-4-1'!W129),'2-4-1'!W129,IF(ISNUMBER('2-4-1'!V129),'2-4-1'!V129,'2019'!N129)))))</f>
        <v>19.408000000000001</v>
      </c>
      <c r="O129" s="176">
        <f>IF(ISNUMBER('2-4-2'!G129), '2-4-2'!G129, IF(ISNUMBER('2-4-2'!H129), '2-4-2'!H129, IF(ISNUMBER('2-4-2'!F129), '2-4-2'!F129, IF(ISNUMBER('2-4-2'!I129), '2-4-2'!I129, IF(ISNUMBER('2-4-2'!E129), '2-4-2'!E129, IF(ISNUMBER('2-4-2'!J129), '2-4-2'!J129, IF(ISNUMBER('2-4-2'!D129), '2-4-2'!D129, IF(ISNUMBER('2-4-2'!K129), '2-4-2'!K129, IF(ISNUMBER('2-4-2'!C129), '2-4-2'!C129, IF(ISNUMBER('2-4-2'!L129), '2-4-2'!L129, IF(ISNUMBER('2-4-2'!M129), '2-4-2'!M129,"XXX")))))))))))</f>
        <v>90.6</v>
      </c>
      <c r="P129" s="176">
        <f>IF(ISNUMBER('2-5-1'!H361), '2-5-1'!H361, "XXX")</f>
        <v>0.29588358402252196</v>
      </c>
      <c r="Q129" s="176">
        <f>IF(ISNUMBER('2-5-2'!D129), '2-5-2'!D129, IF(ISNUMBER('2-5-2'!E129), '2-5-2'!E129, IF(ISNUMBER('2-5-2'!F129), '2-5-2'!F129, IF(ISNUMBER('2-5-2'!G129), '2-5-2'!G129, IF(ISNUMBER('2-5-2'!H129), '2-5-2'!H129, IF(ISNUMBER('2-5-2'!I129), '2-5-2'!I129, IF(ISNUMBER('2-5-2'!J129), '2-5-2'!J129, "XXX")))))))</f>
        <v>70</v>
      </c>
      <c r="R129" s="176">
        <f>IF(ISNUMBER('2-6-1'!G129), '2-6-1'!G129, IF(ISNUMBER('2-6-1'!H129), '2-6-1'!H129, IF(ISNUMBER('2-6-1'!F129), '2-6-1'!F129, IF(ISNUMBER('2-6-1'!I129), '2-6-1'!I129, IF(ISNUMBER('2-6-1'!E129), '2-6-1'!E129, IF(ISNUMBER('2-6-1'!J129), '2-6-1'!J129, IF(ISNUMBER('2-6-1'!D129), '2-6-1'!D129, IF(ISNUMBER('2-6-1'!K129), '2-6-1'!K129, IF(ISNUMBER('2-6-1'!L129), '2-6-1'!L129, "XXX")))))))))</f>
        <v>84.573869999999999</v>
      </c>
      <c r="S129" s="176">
        <f>IF(ISNUMBER('2-6-2'!H129), '2-6-2'!H129, IF(ISNUMBER('2-6-2'!I129), '2-6-2'!I129, IF(ISNUMBER('2-6-2'!G129), '2-6-2'!G129, IF(ISNUMBER('2-6-2'!J129), '2-6-2'!J129, IF(ISNUMBER('2-6-2'!F129), '2-6-2'!F129, IF(ISNUMBER('2-6-2'!K129), '2-6-2'!K129, IF(ISNUMBER('2-6-2'!E129), '2-6-2'!E129, IF(ISNUMBER('2-6-2'!L129), '2-6-2'!L129, IF(ISNUMBER('2-6-2'!D129), '2-6-2'!D129, IF(ISNUMBER('2-6-2'!M129), '2-6-2'!M129, "XXX"))))))))))</f>
        <v>0</v>
      </c>
      <c r="T129" s="176">
        <f>IF(ISNUMBER('2-7-1'!K129), '2-7-1'!K129, IF(ISNUMBER('2-7-1'!L129), '2-7-1'!L129, IF(ISNUMBER('2-7-1'!J129), '2-7-1'!J129, IF(ISNUMBER('2-7-1'!M129), '2-7-1'!M129, "XXX"))))</f>
        <v>0.60285714285714287</v>
      </c>
      <c r="U129" s="176">
        <f>IF(ISNUMBER('2-7-2'!K129), '2-7-2'!K129, IF(ISNUMBER('2-7-2'!L129), '2-7-2'!L129, IF(ISNUMBER('2-7-2'!J129), '2-7-2'!J129, IF(ISNUMBER('2-7-2'!M129), '2-7-2'!M129, "XXX"))))</f>
        <v>0.36071428571428571</v>
      </c>
      <c r="V129" s="176">
        <f>IF(ISNUMBER('2-8-1'!K129), '2-8-1'!K129, IF(ISNUMBER('2-8-1'!L129), '2-8-1'!L129, IF(ISNUMBER('2-8-1'!J129), '2-8-1'!J129, IF(ISNUMBER('2-8-1'!M129), '2-8-1'!M129, "XXX"))))</f>
        <v>0.62</v>
      </c>
      <c r="W129" s="176">
        <f>IF(ISNUMBER('2-8-2'!K129), '2-8-2'!K129, IF(ISNUMBER('2-8-2'!L129), '2-8-2'!L129, IF(ISNUMBER('2-8-2'!J129), '2-8-2'!J129, IF(ISNUMBER('2-8-2'!M129), '2-8-2'!M129, "XXX"))))</f>
        <v>0.37</v>
      </c>
      <c r="X129" s="176">
        <f>IF(ISNUMBER('3-1'!L128), '3-1'!L128, "XXX")</f>
        <v>0.83699999999999997</v>
      </c>
      <c r="Y129" s="223">
        <f>'3-2'!T128</f>
        <v>0.99233996899999999</v>
      </c>
    </row>
    <row r="130" spans="1:25" ht="15" x14ac:dyDescent="0.25">
      <c r="A130" s="19" t="s">
        <v>137</v>
      </c>
      <c r="B130" s="166" t="s">
        <v>137</v>
      </c>
      <c r="C130" s="175">
        <f>IF(ISNUMBER('1-1'!K130),'1-1'!K130, "XXX")</f>
        <v>2.5</v>
      </c>
      <c r="D130" s="175" t="str">
        <f>IF(UCDP!AB130, UCDP!AB130, "0.0")</f>
        <v>0.0</v>
      </c>
      <c r="E130" s="176">
        <f>IF(ISNUMBER('1-3'!L130), '1-3'!L130, IF(ISNUMBER('1-3'!M130), '1-3'!M130, IF(ISNUMBER('1-3'!P130), '1-3'!P130, IF(ISNUMBER('1-3'!Q130), '1-3'!Q130, "XXX"))))</f>
        <v>94.833333333333343</v>
      </c>
      <c r="F130" s="176">
        <f>IF(ISNUMBER('1-4'!AR130),'1-4'!AR130, IF(ISNUMBER('1-4'!AS130),'1-4'!AS130, IF(ISNUMBER('1-4'!AT130),'1-4'!AT130, IF(ISNUMBER('1-4'!AU130),'1-4'!AU130, IF(ISNUMBER('1-4'!AV130),'1-4'!AV130, "XXX")))))</f>
        <v>1</v>
      </c>
      <c r="G130" s="176">
        <f>IF(ISNUMBER('1-5'!K129),'1-5'!K129, "XXX")</f>
        <v>1.7</v>
      </c>
      <c r="H130" s="176">
        <f>IF(ISNUMBER('2-1-1'!K130), '2-1-1'!K130, IF(ISNUMBER('2-1-1'!L130), '2-1-1'!L130, IF(ISNUMBER('2-1-1'!M130), '2-1-1'!M130, "XXX")))</f>
        <v>0.68428571428571427</v>
      </c>
      <c r="I130" s="176">
        <f>IF(ISNUMBER('2-1-2'!F129),'2-1-2'!F129, "XXX")</f>
        <v>0.58774000000000004</v>
      </c>
      <c r="J130" s="176">
        <f>IF(ISNUMBER('2-2-1'!AF130),'2-2-1'!AF130,IF(ISNUMBER('2-2-1'!AG130),'2-2-1'!AG130,IF(ISNUMBER('2-2-1'!AE130),'2-2-1'!AE130,IF(ISNUMBER('2-2-1'!AH130),'2-2-1'!AH130,IF(ISNUMBER('2-2-1'!AD130),'2-2-1'!AD130,IF(ISNUMBER('2-2-1'!AI130),'2-2-1'!AI130,IF(ISNUMBER('2-2-1'!AC130),'2-2-1'!AC130,IF(ISNUMBER('2-2-1'!AJ130),'2-2-1'!AJ130,IF(ISNUMBER('2-2-1'!AB130),'2-2-1'!AB130,IF(ISNUMBER('2-2-1'!AA130),'2-2-1'!AA130,IF(ISNUMBER('2-2-1'!Z130),'2-2-1'!Z130,"XXX")))))))))))</f>
        <v>3.07952</v>
      </c>
      <c r="K130" s="176">
        <f>IF(ISNUMBER('2-2-2'!K130),'2-2-2'!K130,IF(ISNUMBER('2-2-2'!L130),'2-2-2'!L130,IF(ISNUMBER('2-2-2'!J130),'2-2-2'!J130,IF(ISNUMBER('2-2-2'!M130),'2-2-2'!M130,"XXX"))))</f>
        <v>0.73428571428571421</v>
      </c>
      <c r="L130" s="176">
        <f>IF(ISNUMBER('2-3-1'!S130), '2-3-1'!S130, IF(ISNUMBER('2-3-1'!T130), '2-3-1'!T130, IF(ISNUMBER('2-3-1'!R130), '2-3-1'!R130, IF(ISNUMBER('2-3-1'!U130), '2-3-1'!U130, IF(ISNUMBER('2-3-1'!Q130), '2-3-1'!Q130, IF(ISNUMBER('2-3-1'!V130), '2-3-1'!V130, IF(ISNUMBER('2-3-1'!P130), '2-3-1'!P130, "XXX")))))))</f>
        <v>6.1177401500000004</v>
      </c>
      <c r="M130" s="176">
        <f>IF(ISNUMBER('2-3-2'!S130), '2-3-2'!S130, IF(ISNUMBER('2-3-2'!T130), '2-3-2'!T130, IF(ISNUMBER('2-3-2'!R130), '2-3-2'!R130, IF(ISNUMBER('2-3-2'!U130), '2-3-2'!U130, IF(ISNUMBER('2-3-2'!Q130), '2-3-2'!Q130, IF(ISNUMBER('2-3-2'!V130), '2-3-2'!V130, IF(ISNUMBER('2-3-2'!P130), '2-3-2'!P130, "XXX")))))))</f>
        <v>12.002223969999999</v>
      </c>
      <c r="N130" s="176">
        <f>IF(ISNUMBER('2-4-1'!Y130),'2-4-1'!Y130,IF(ISNUMBER('2-4-1'!X130),'2-4-1'!X130,IF(ISNUMBER('2-4-1'!Z130),'2-4-1'!Z130,IF(ISNUMBER('2-4-1'!W130),'2-4-1'!W130,IF(ISNUMBER('2-4-1'!V130),'2-4-1'!V130,'2019'!N130)))))</f>
        <v>22.361999999999998</v>
      </c>
      <c r="O130" s="176">
        <f>IF(ISNUMBER('2-4-2'!G130), '2-4-2'!G130, IF(ISNUMBER('2-4-2'!H130), '2-4-2'!H130, IF(ISNUMBER('2-4-2'!F130), '2-4-2'!F130, IF(ISNUMBER('2-4-2'!I130), '2-4-2'!I130, IF(ISNUMBER('2-4-2'!E130), '2-4-2'!E130, IF(ISNUMBER('2-4-2'!J130), '2-4-2'!J130, IF(ISNUMBER('2-4-2'!D130), '2-4-2'!D130, IF(ISNUMBER('2-4-2'!K130), '2-4-2'!K130, IF(ISNUMBER('2-4-2'!C130), '2-4-2'!C130, IF(ISNUMBER('2-4-2'!L130), '2-4-2'!L130, IF(ISNUMBER('2-4-2'!M130), '2-4-2'!M130,"XXX")))))))))))</f>
        <v>100</v>
      </c>
      <c r="P130" s="176" t="str">
        <f>IF(ISNUMBER('2-5-1'!H362), '2-5-1'!H362, "XXX")</f>
        <v>XXX</v>
      </c>
      <c r="Q130" s="176">
        <f>IF(ISNUMBER('2-5-2'!D130), '2-5-2'!D130, IF(ISNUMBER('2-5-2'!E130), '2-5-2'!E130, IF(ISNUMBER('2-5-2'!F130), '2-5-2'!F130, IF(ISNUMBER('2-5-2'!G130), '2-5-2'!G130, IF(ISNUMBER('2-5-2'!H130), '2-5-2'!H130, IF(ISNUMBER('2-5-2'!I130), '2-5-2'!I130, IF(ISNUMBER('2-5-2'!J130), '2-5-2'!J130, "XXX")))))))</f>
        <v>100</v>
      </c>
      <c r="R130" s="176">
        <f>IF(ISNUMBER('2-6-1'!G130), '2-6-1'!G130, IF(ISNUMBER('2-6-1'!H130), '2-6-1'!H130, IF(ISNUMBER('2-6-1'!F130), '2-6-1'!F130, IF(ISNUMBER('2-6-1'!I130), '2-6-1'!I130, IF(ISNUMBER('2-6-1'!E130), '2-6-1'!E130, IF(ISNUMBER('2-6-1'!J130), '2-6-1'!J130, IF(ISNUMBER('2-6-1'!D130), '2-6-1'!D130, IF(ISNUMBER('2-6-1'!K130), '2-6-1'!K130, IF(ISNUMBER('2-6-1'!L130), '2-6-1'!L130, "XXX")))))))))</f>
        <v>85.805629999999994</v>
      </c>
      <c r="S130" s="176">
        <f>IF(ISNUMBER('2-6-2'!H130), '2-6-2'!H130, IF(ISNUMBER('2-6-2'!I130), '2-6-2'!I130, IF(ISNUMBER('2-6-2'!G130), '2-6-2'!G130, IF(ISNUMBER('2-6-2'!J130), '2-6-2'!J130, IF(ISNUMBER('2-6-2'!F130), '2-6-2'!F130, IF(ISNUMBER('2-6-2'!K130), '2-6-2'!K130, IF(ISNUMBER('2-6-2'!E130), '2-6-2'!E130, IF(ISNUMBER('2-6-2'!L130), '2-6-2'!L130, IF(ISNUMBER('2-6-2'!D130), '2-6-2'!D130, IF(ISNUMBER('2-6-2'!M130), '2-6-2'!M130, "XXX"))))))))))</f>
        <v>0</v>
      </c>
      <c r="T130" s="176">
        <f>IF(ISNUMBER('2-7-1'!K130), '2-7-1'!K130, IF(ISNUMBER('2-7-1'!L130), '2-7-1'!L130, IF(ISNUMBER('2-7-1'!J130), '2-7-1'!J130, IF(ISNUMBER('2-7-1'!M130), '2-7-1'!M130, "XXX"))))</f>
        <v>0.63857142857142857</v>
      </c>
      <c r="U130" s="176">
        <f>IF(ISNUMBER('2-7-2'!K130), '2-7-2'!K130, IF(ISNUMBER('2-7-2'!L130), '2-7-2'!L130, IF(ISNUMBER('2-7-2'!J130), '2-7-2'!J130, IF(ISNUMBER('2-7-2'!M130), '2-7-2'!M130, "XXX"))))</f>
        <v>0.50214285714285711</v>
      </c>
      <c r="V130" s="176">
        <f>IF(ISNUMBER('2-8-1'!K130), '2-8-1'!K130, IF(ISNUMBER('2-8-1'!L130), '2-8-1'!L130, IF(ISNUMBER('2-8-1'!J130), '2-8-1'!J130, IF(ISNUMBER('2-8-1'!M130), '2-8-1'!M130, "XXX"))))</f>
        <v>0.67428571428571427</v>
      </c>
      <c r="W130" s="176">
        <f>IF(ISNUMBER('2-8-2'!K130), '2-8-2'!K130, IF(ISNUMBER('2-8-2'!L130), '2-8-2'!L130, IF(ISNUMBER('2-8-2'!J130), '2-8-2'!J130, IF(ISNUMBER('2-8-2'!M130), '2-8-2'!M130, "XXX"))))</f>
        <v>0.43714285714285717</v>
      </c>
      <c r="X130" s="176">
        <f>IF(ISNUMBER('3-1'!L129), '3-1'!L129, "XXX")</f>
        <v>0.86699999999999999</v>
      </c>
      <c r="Y130" s="223">
        <f>'3-2'!T129</f>
        <v>1.0408926009999999</v>
      </c>
    </row>
    <row r="131" spans="1:25" ht="15" x14ac:dyDescent="0.25">
      <c r="A131" s="19" t="s">
        <v>138</v>
      </c>
      <c r="B131" s="166" t="s">
        <v>138</v>
      </c>
      <c r="C131" s="175">
        <f>IF(ISNUMBER('1-1'!K131),'1-1'!K131, "XXX")</f>
        <v>3.2</v>
      </c>
      <c r="D131" s="175" t="str">
        <f>IF(UCDP!AB131, UCDP!AB131, "0.0")</f>
        <v>0.0</v>
      </c>
      <c r="E131" s="176">
        <f>IF(ISNUMBER('1-3'!L131), '1-3'!L131, IF(ISNUMBER('1-3'!M131), '1-3'!M131, IF(ISNUMBER('1-3'!P131), '1-3'!P131, IF(ISNUMBER('1-3'!Q131), '1-3'!Q131, "XXX"))))</f>
        <v>63.833333333333336</v>
      </c>
      <c r="F131" s="176">
        <f>IF(ISNUMBER('1-4'!AR131),'1-4'!AR131, IF(ISNUMBER('1-4'!AS131),'1-4'!AS131, IF(ISNUMBER('1-4'!AT131),'1-4'!AT131, IF(ISNUMBER('1-4'!AU131),'1-4'!AU131, IF(ISNUMBER('1-4'!AV131),'1-4'!AV131, "XXX")))))</f>
        <v>3</v>
      </c>
      <c r="G131" s="176">
        <f>IF(ISNUMBER('1-5'!K130),'1-5'!K130, "XXX")</f>
        <v>4.4000000000000004</v>
      </c>
      <c r="H131" s="176">
        <f>IF(ISNUMBER('2-1-1'!K131), '2-1-1'!K131, IF(ISNUMBER('2-1-1'!L131), '2-1-1'!L131, IF(ISNUMBER('2-1-1'!M131), '2-1-1'!M131, "XXX")))</f>
        <v>0.59714285714285709</v>
      </c>
      <c r="I131" s="176">
        <f>IF(ISNUMBER('2-1-2'!F130),'2-1-2'!F130, "XXX")</f>
        <v>0.38064999999999999</v>
      </c>
      <c r="J131" s="176">
        <f>IF(ISNUMBER('2-2-1'!AF131),'2-2-1'!AF131,IF(ISNUMBER('2-2-1'!AG131),'2-2-1'!AG131,IF(ISNUMBER('2-2-1'!AE131),'2-2-1'!AE131,IF(ISNUMBER('2-2-1'!AH131),'2-2-1'!AH131,IF(ISNUMBER('2-2-1'!AD131),'2-2-1'!AD131,IF(ISNUMBER('2-2-1'!AI131),'2-2-1'!AI131,IF(ISNUMBER('2-2-1'!AC131),'2-2-1'!AC131,IF(ISNUMBER('2-2-1'!AJ131),'2-2-1'!AJ131,IF(ISNUMBER('2-2-1'!AB131),'2-2-1'!AB131,IF(ISNUMBER('2-2-1'!AA131),'2-2-1'!AA131,IF(ISNUMBER('2-2-1'!Z131),'2-2-1'!Z131,"XXX")))))))))))</f>
        <v>4.2033300000000002</v>
      </c>
      <c r="K131" s="176">
        <f>IF(ISNUMBER('2-2-2'!K131),'2-2-2'!K131,IF(ISNUMBER('2-2-2'!L131),'2-2-2'!L131,IF(ISNUMBER('2-2-2'!J131),'2-2-2'!J131,IF(ISNUMBER('2-2-2'!M131),'2-2-2'!M131,"XXX"))))</f>
        <v>0.38</v>
      </c>
      <c r="L131" s="176">
        <f>IF(ISNUMBER('2-3-1'!S131), '2-3-1'!S131, IF(ISNUMBER('2-3-1'!T131), '2-3-1'!T131, IF(ISNUMBER('2-3-1'!R131), '2-3-1'!R131, IF(ISNUMBER('2-3-1'!U131), '2-3-1'!U131, IF(ISNUMBER('2-3-1'!Q131), '2-3-1'!Q131, IF(ISNUMBER('2-3-1'!V131), '2-3-1'!V131, IF(ISNUMBER('2-3-1'!P131), '2-3-1'!P131, "XXX")))))))</f>
        <v>4.9931211500000003</v>
      </c>
      <c r="M131" s="176">
        <f>IF(ISNUMBER('2-3-2'!S131), '2-3-2'!S131, IF(ISNUMBER('2-3-2'!T131), '2-3-2'!T131, IF(ISNUMBER('2-3-2'!R131), '2-3-2'!R131, IF(ISNUMBER('2-3-2'!U131), '2-3-2'!U131, IF(ISNUMBER('2-3-2'!Q131), '2-3-2'!Q131, IF(ISNUMBER('2-3-2'!V131), '2-3-2'!V131, IF(ISNUMBER('2-3-2'!P131), '2-3-2'!P131, "XXX")))))))</f>
        <v>5.7858352699999998</v>
      </c>
      <c r="N131" s="176">
        <f>IF(ISNUMBER('2-4-1'!Y131),'2-4-1'!Y131,IF(ISNUMBER('2-4-1'!X131),'2-4-1'!X131,IF(ISNUMBER('2-4-1'!Z131),'2-4-1'!Z131,IF(ISNUMBER('2-4-1'!W131),'2-4-1'!W131,IF(ISNUMBER('2-4-1'!V131),'2-4-1'!V131,'2019'!N131)))))</f>
        <v>10.14728518035152</v>
      </c>
      <c r="O131" s="176">
        <f>IF(ISNUMBER('2-4-2'!G131), '2-4-2'!G131, IF(ISNUMBER('2-4-2'!H131), '2-4-2'!H131, IF(ISNUMBER('2-4-2'!F131), '2-4-2'!F131, IF(ISNUMBER('2-4-2'!I131), '2-4-2'!I131, IF(ISNUMBER('2-4-2'!E131), '2-4-2'!E131, IF(ISNUMBER('2-4-2'!J131), '2-4-2'!J131, IF(ISNUMBER('2-4-2'!D131), '2-4-2'!D131, IF(ISNUMBER('2-4-2'!K131), '2-4-2'!K131, IF(ISNUMBER('2-4-2'!C131), '2-4-2'!C131, IF(ISNUMBER('2-4-2'!L131), '2-4-2'!L131, IF(ISNUMBER('2-4-2'!M131), '2-4-2'!M131,"XXX")))))))))))</f>
        <v>81.400000000000006</v>
      </c>
      <c r="P131" s="176">
        <f>IF(ISNUMBER('2-5-1'!H363), '2-5-1'!H363, "XXX")</f>
        <v>0.99075117111206057</v>
      </c>
      <c r="Q131" s="176">
        <f>IF(ISNUMBER('2-5-2'!D131), '2-5-2'!D131, IF(ISNUMBER('2-5-2'!E131), '2-5-2'!E131, IF(ISNUMBER('2-5-2'!F131), '2-5-2'!F131, IF(ISNUMBER('2-5-2'!G131), '2-5-2'!G131, IF(ISNUMBER('2-5-2'!H131), '2-5-2'!H131, IF(ISNUMBER('2-5-2'!I131), '2-5-2'!I131, IF(ISNUMBER('2-5-2'!J131), '2-5-2'!J131, "XXX")))))))</f>
        <v>35.6</v>
      </c>
      <c r="R131" s="176">
        <f>IF(ISNUMBER('2-6-1'!G131), '2-6-1'!G131, IF(ISNUMBER('2-6-1'!H131), '2-6-1'!H131, IF(ISNUMBER('2-6-1'!F131), '2-6-1'!F131, IF(ISNUMBER('2-6-1'!I131), '2-6-1'!I131, IF(ISNUMBER('2-6-1'!E131), '2-6-1'!E131, IF(ISNUMBER('2-6-1'!J131), '2-6-1'!J131, IF(ISNUMBER('2-6-1'!D131), '2-6-1'!D131, IF(ISNUMBER('2-6-1'!K131), '2-6-1'!K131, IF(ISNUMBER('2-6-1'!L131), '2-6-1'!L131, "XXX")))))))))</f>
        <v>84.884379999999993</v>
      </c>
      <c r="S131" s="176">
        <f>IF(ISNUMBER('2-6-2'!H131), '2-6-2'!H131, IF(ISNUMBER('2-6-2'!I131), '2-6-2'!I131, IF(ISNUMBER('2-6-2'!G131), '2-6-2'!G131, IF(ISNUMBER('2-6-2'!J131), '2-6-2'!J131, IF(ISNUMBER('2-6-2'!F131), '2-6-2'!F131, IF(ISNUMBER('2-6-2'!K131), '2-6-2'!K131, IF(ISNUMBER('2-6-2'!E131), '2-6-2'!E131, IF(ISNUMBER('2-6-2'!L131), '2-6-2'!L131, IF(ISNUMBER('2-6-2'!D131), '2-6-2'!D131, IF(ISNUMBER('2-6-2'!M131), '2-6-2'!M131, "XXX"))))))))))</f>
        <v>7.21</v>
      </c>
      <c r="T131" s="176">
        <f>IF(ISNUMBER('2-7-1'!K131), '2-7-1'!K131, IF(ISNUMBER('2-7-1'!L131), '2-7-1'!L131, IF(ISNUMBER('2-7-1'!J131), '2-7-1'!J131, IF(ISNUMBER('2-7-1'!M131), '2-7-1'!M131, "XXX"))))</f>
        <v>0.79142857142857148</v>
      </c>
      <c r="U131" s="176">
        <f>IF(ISNUMBER('2-7-2'!K131), '2-7-2'!K131, IF(ISNUMBER('2-7-2'!L131), '2-7-2'!L131, IF(ISNUMBER('2-7-2'!J131), '2-7-2'!J131, IF(ISNUMBER('2-7-2'!M131), '2-7-2'!M131, "XXX"))))</f>
        <v>0.51999999999999991</v>
      </c>
      <c r="V131" s="176">
        <f>IF(ISNUMBER('2-8-1'!K131), '2-8-1'!K131, IF(ISNUMBER('2-8-1'!L131), '2-8-1'!L131, IF(ISNUMBER('2-8-1'!J131), '2-8-1'!J131, IF(ISNUMBER('2-8-1'!M131), '2-8-1'!M131, "XXX"))))</f>
        <v>0.69857142857142851</v>
      </c>
      <c r="W131" s="176">
        <f>IF(ISNUMBER('2-8-2'!K131), '2-8-2'!K131, IF(ISNUMBER('2-8-2'!L131), '2-8-2'!L131, IF(ISNUMBER('2-8-2'!J131), '2-8-2'!J131, IF(ISNUMBER('2-8-2'!M131), '2-8-2'!M131, "XXX"))))</f>
        <v>0.60571428571428576</v>
      </c>
      <c r="X131" s="176">
        <f>IF(ISNUMBER('3-1'!L130), '3-1'!L130, "XXX")</f>
        <v>0.75</v>
      </c>
      <c r="Y131" s="223">
        <f>'3-2'!T130</f>
        <v>0.68502801700000004</v>
      </c>
    </row>
    <row r="132" spans="1:25" ht="15" x14ac:dyDescent="0.25">
      <c r="A132" s="19" t="s">
        <v>139</v>
      </c>
      <c r="B132" s="166" t="s">
        <v>139</v>
      </c>
      <c r="C132" s="175">
        <f>IF(ISNUMBER('1-1'!K132),'1-1'!K132, "XXX")</f>
        <v>10</v>
      </c>
      <c r="D132" s="175">
        <f>IF(UCDP!AB132, UCDP!AB132, "0.0")</f>
        <v>0.64384116175905415</v>
      </c>
      <c r="E132" s="176" t="str">
        <f>IF(ISNUMBER('1-3'!L132), '1-3'!L132, IF(ISNUMBER('1-3'!M132), '1-3'!M132, IF(ISNUMBER('1-3'!P132), '1-3'!P132, IF(ISNUMBER('1-3'!Q132), '1-3'!Q132, "XXX"))))</f>
        <v>XXX</v>
      </c>
      <c r="F132" s="176">
        <f>IF(ISNUMBER('1-4'!AR132),'1-4'!AR132, IF(ISNUMBER('1-4'!AS132),'1-4'!AS132, IF(ISNUMBER('1-4'!AT132),'1-4'!AT132, IF(ISNUMBER('1-4'!AU132),'1-4'!AU132, IF(ISNUMBER('1-4'!AV132),'1-4'!AV132, "XXX")))))</f>
        <v>5</v>
      </c>
      <c r="G132" s="176">
        <f>IF(ISNUMBER('1-5'!K131),'1-5'!K131, "XXX")</f>
        <v>9.6999999999999993</v>
      </c>
      <c r="H132" s="176" t="str">
        <f>IF(ISNUMBER('2-1-1'!K132), '2-1-1'!K132, IF(ISNUMBER('2-1-1'!L132), '2-1-1'!L132, IF(ISNUMBER('2-1-1'!M132), '2-1-1'!M132, "XXX")))</f>
        <v>XXX</v>
      </c>
      <c r="I132" s="176">
        <f>IF(ISNUMBER('2-1-2'!F131),'2-1-2'!F131, "XXX")</f>
        <v>5.3409999999999999E-2</v>
      </c>
      <c r="J132" s="176">
        <f>IF(ISNUMBER('2-2-1'!AF132),'2-2-1'!AF132,IF(ISNUMBER('2-2-1'!AG132),'2-2-1'!AG132,IF(ISNUMBER('2-2-1'!AE132),'2-2-1'!AE132,IF(ISNUMBER('2-2-1'!AH132),'2-2-1'!AH132,IF(ISNUMBER('2-2-1'!AD132),'2-2-1'!AD132,IF(ISNUMBER('2-2-1'!AI132),'2-2-1'!AI132,IF(ISNUMBER('2-2-1'!AC132),'2-2-1'!AC132,IF(ISNUMBER('2-2-1'!AJ132),'2-2-1'!AJ132,IF(ISNUMBER('2-2-1'!AB132),'2-2-1'!AB132,IF(ISNUMBER('2-2-1'!AA132),'2-2-1'!AA132,IF(ISNUMBER('2-2-1'!Z132),'2-2-1'!Z132,"XXX")))))))))))</f>
        <v>1.0517399999999999</v>
      </c>
      <c r="K132" s="176" t="str">
        <f>IF(ISNUMBER('2-2-2'!K132),'2-2-2'!K132,IF(ISNUMBER('2-2-2'!L132),'2-2-2'!L132,IF(ISNUMBER('2-2-2'!J132),'2-2-2'!J132,IF(ISNUMBER('2-2-2'!M132),'2-2-2'!M132,"XXX"))))</f>
        <v>XXX</v>
      </c>
      <c r="L132" s="176">
        <f>IF(ISNUMBER('2-3-1'!S132), '2-3-1'!S132, IF(ISNUMBER('2-3-1'!T132), '2-3-1'!T132, IF(ISNUMBER('2-3-1'!R132), '2-3-1'!R132, IF(ISNUMBER('2-3-1'!U132), '2-3-1'!U132, IF(ISNUMBER('2-3-1'!Q132), '2-3-1'!Q132, IF(ISNUMBER('2-3-1'!V132), '2-3-1'!V132, IF(ISNUMBER('2-3-1'!P132), '2-3-1'!P132, "XXX")))))))</f>
        <v>0.69536834999999997</v>
      </c>
      <c r="M132" s="176">
        <f>IF(ISNUMBER('2-3-2'!S132), '2-3-2'!S132, IF(ISNUMBER('2-3-2'!T132), '2-3-2'!T132, IF(ISNUMBER('2-3-2'!R132), '2-3-2'!R132, IF(ISNUMBER('2-3-2'!U132), '2-3-2'!U132, IF(ISNUMBER('2-3-2'!Q132), '2-3-2'!Q132, IF(ISNUMBER('2-3-2'!V132), '2-3-2'!V132, IF(ISNUMBER('2-3-2'!P132), '2-3-2'!P132, "XXX")))))))</f>
        <v>19.192813869999998</v>
      </c>
      <c r="N132" s="176" t="str">
        <f>IF(ISNUMBER('2-4-1'!Y132),'2-4-1'!Y132,IF(ISNUMBER('2-4-1'!X132),'2-4-1'!X132,IF(ISNUMBER('2-4-1'!Z132),'2-4-1'!Z132,IF(ISNUMBER('2-4-1'!W132),'2-4-1'!W132,IF(ISNUMBER('2-4-1'!V132),'2-4-1'!V132,'2019'!N132)))))</f>
        <v>XXX</v>
      </c>
      <c r="O132" s="176">
        <f>IF(ISNUMBER('2-4-2'!G132), '2-4-2'!G132, IF(ISNUMBER('2-4-2'!H132), '2-4-2'!H132, IF(ISNUMBER('2-4-2'!F132), '2-4-2'!F132, IF(ISNUMBER('2-4-2'!I132), '2-4-2'!I132, IF(ISNUMBER('2-4-2'!E132), '2-4-2'!E132, IF(ISNUMBER('2-4-2'!J132), '2-4-2'!J132, IF(ISNUMBER('2-4-2'!D132), '2-4-2'!D132, IF(ISNUMBER('2-4-2'!K132), '2-4-2'!K132, IF(ISNUMBER('2-4-2'!C132), '2-4-2'!C132, IF(ISNUMBER('2-4-2'!L132), '2-4-2'!L132, IF(ISNUMBER('2-4-2'!M132), '2-4-2'!M132,"XXX")))))))))))</f>
        <v>0</v>
      </c>
      <c r="P132" s="176" t="str">
        <f>IF(ISNUMBER('2-5-1'!H364), '2-5-1'!H364, "XXX")</f>
        <v>XXX</v>
      </c>
      <c r="Q132" s="176">
        <f>IF(ISNUMBER('2-5-2'!D132), '2-5-2'!D132, IF(ISNUMBER('2-5-2'!E132), '2-5-2'!E132, IF(ISNUMBER('2-5-2'!F132), '2-5-2'!F132, IF(ISNUMBER('2-5-2'!G132), '2-5-2'!G132, IF(ISNUMBER('2-5-2'!H132), '2-5-2'!H132, IF(ISNUMBER('2-5-2'!I132), '2-5-2'!I132, IF(ISNUMBER('2-5-2'!J132), '2-5-2'!J132, "XXX")))))))</f>
        <v>16.399999999999999</v>
      </c>
      <c r="R132" s="176">
        <f>IF(ISNUMBER('2-6-1'!G132), '2-6-1'!G132, IF(ISNUMBER('2-6-1'!H132), '2-6-1'!H132, IF(ISNUMBER('2-6-1'!F132), '2-6-1'!F132, IF(ISNUMBER('2-6-1'!I132), '2-6-1'!I132, IF(ISNUMBER('2-6-1'!E132), '2-6-1'!E132, IF(ISNUMBER('2-6-1'!J132), '2-6-1'!J132, IF(ISNUMBER('2-6-1'!D132), '2-6-1'!D132, IF(ISNUMBER('2-6-1'!K132), '2-6-1'!K132, IF(ISNUMBER('2-6-1'!L132), '2-6-1'!L132, "XXX")))))))))</f>
        <v>9.6581799999999998</v>
      </c>
      <c r="S132" s="176" t="str">
        <f>IF(ISNUMBER('2-6-2'!H132), '2-6-2'!H132, IF(ISNUMBER('2-6-2'!I132), '2-6-2'!I132, IF(ISNUMBER('2-6-2'!G132), '2-6-2'!G132, IF(ISNUMBER('2-6-2'!J132), '2-6-2'!J132, IF(ISNUMBER('2-6-2'!F132), '2-6-2'!F132, IF(ISNUMBER('2-6-2'!K132), '2-6-2'!K132, IF(ISNUMBER('2-6-2'!E132), '2-6-2'!E132, IF(ISNUMBER('2-6-2'!L132), '2-6-2'!L132, IF(ISNUMBER('2-6-2'!D132), '2-6-2'!D132, IF(ISNUMBER('2-6-2'!M132), '2-6-2'!M132, "XXX"))))))))))</f>
        <v>XXX</v>
      </c>
      <c r="T132" s="176" t="str">
        <f>IF(ISNUMBER('2-7-1'!K132), '2-7-1'!K132, IF(ISNUMBER('2-7-1'!L132), '2-7-1'!L132, IF(ISNUMBER('2-7-1'!J132), '2-7-1'!J132, IF(ISNUMBER('2-7-1'!M132), '2-7-1'!M132, "XXX"))))</f>
        <v>XXX</v>
      </c>
      <c r="U132" s="176" t="str">
        <f>IF(ISNUMBER('2-7-2'!K132), '2-7-2'!K132, IF(ISNUMBER('2-7-2'!L132), '2-7-2'!L132, IF(ISNUMBER('2-7-2'!J132), '2-7-2'!J132, IF(ISNUMBER('2-7-2'!M132), '2-7-2'!M132, "XXX"))))</f>
        <v>XXX</v>
      </c>
      <c r="V132" s="176" t="str">
        <f>IF(ISNUMBER('2-8-1'!K132), '2-8-1'!K132, IF(ISNUMBER('2-8-1'!L132), '2-8-1'!L132, IF(ISNUMBER('2-8-1'!J132), '2-8-1'!J132, IF(ISNUMBER('2-8-1'!M132), '2-8-1'!M132, "XXX"))))</f>
        <v>XXX</v>
      </c>
      <c r="W132" s="176" t="str">
        <f>IF(ISNUMBER('2-8-2'!K132), '2-8-2'!K132, IF(ISNUMBER('2-8-2'!L132), '2-8-2'!L132, IF(ISNUMBER('2-8-2'!J132), '2-8-2'!J132, IF(ISNUMBER('2-8-2'!M132), '2-8-2'!M132, "XXX"))))</f>
        <v>XXX</v>
      </c>
      <c r="X132" s="176">
        <f>IF(ISNUMBER('3-1'!L131), '3-1'!L131, "XXX")</f>
        <v>0.17199999999999999</v>
      </c>
      <c r="Y132" s="223">
        <f>'3-2'!T131</f>
        <v>-1.7169017790000001</v>
      </c>
    </row>
    <row r="133" spans="1:25" ht="15" x14ac:dyDescent="0.25">
      <c r="A133" s="19" t="s">
        <v>140</v>
      </c>
      <c r="B133" s="166" t="s">
        <v>140</v>
      </c>
      <c r="C133" s="175">
        <f>IF(ISNUMBER('1-1'!K133),'1-1'!K133, "XXX")</f>
        <v>2</v>
      </c>
      <c r="D133" s="175" t="str">
        <f>IF(UCDP!AB133, UCDP!AB133, "0.0")</f>
        <v>0.0</v>
      </c>
      <c r="E133" s="176">
        <f>IF(ISNUMBER('1-3'!L133), '1-3'!L133, IF(ISNUMBER('1-3'!M133), '1-3'!M133, IF(ISNUMBER('1-3'!P133), '1-3'!P133, IF(ISNUMBER('1-3'!Q133), '1-3'!Q133, "XXX"))))</f>
        <v>94.333333333333343</v>
      </c>
      <c r="F133" s="176">
        <f>IF(ISNUMBER('1-4'!AR133),'1-4'!AR133, IF(ISNUMBER('1-4'!AS133),'1-4'!AS133, IF(ISNUMBER('1-4'!AT133),'1-4'!AT133, IF(ISNUMBER('1-4'!AU133),'1-4'!AU133, IF(ISNUMBER('1-4'!AV133),'1-4'!AV133, "XXX")))))</f>
        <v>2</v>
      </c>
      <c r="G133" s="176">
        <f>IF(ISNUMBER('1-5'!K132),'1-5'!K132, "XXX")</f>
        <v>2</v>
      </c>
      <c r="H133" s="176">
        <f>IF(ISNUMBER('2-1-1'!K133), '2-1-1'!K133, IF(ISNUMBER('2-1-1'!L133), '2-1-1'!L133, IF(ISNUMBER('2-1-1'!M133), '2-1-1'!M133, "XXX")))</f>
        <v>0.83571428571428563</v>
      </c>
      <c r="I133" s="176">
        <f>IF(ISNUMBER('2-1-2'!F132),'2-1-2'!F132, "XXX")</f>
        <v>0.64925999999999995</v>
      </c>
      <c r="J133" s="176">
        <f>IF(ISNUMBER('2-2-1'!AF133),'2-2-1'!AF133,IF(ISNUMBER('2-2-1'!AG133),'2-2-1'!AG133,IF(ISNUMBER('2-2-1'!AE133),'2-2-1'!AE133,IF(ISNUMBER('2-2-1'!AH133),'2-2-1'!AH133,IF(ISNUMBER('2-2-1'!AD133),'2-2-1'!AD133,IF(ISNUMBER('2-2-1'!AI133),'2-2-1'!AI133,IF(ISNUMBER('2-2-1'!AC133),'2-2-1'!AC133,IF(ISNUMBER('2-2-1'!AJ133),'2-2-1'!AJ133,IF(ISNUMBER('2-2-1'!AB133),'2-2-1'!AB133,IF(ISNUMBER('2-2-1'!AA133),'2-2-1'!AA133,IF(ISNUMBER('2-2-1'!Z133),'2-2-1'!Z133,"XXX")))))))))))</f>
        <v>2.7196600000000002</v>
      </c>
      <c r="K133" s="176">
        <f>IF(ISNUMBER('2-2-2'!K133),'2-2-2'!K133,IF(ISNUMBER('2-2-2'!L133),'2-2-2'!L133,IF(ISNUMBER('2-2-2'!J133),'2-2-2'!J133,IF(ISNUMBER('2-2-2'!M133),'2-2-2'!M133,"XXX"))))</f>
        <v>0.60142857142857142</v>
      </c>
      <c r="L133" s="176">
        <f>IF(ISNUMBER('2-3-1'!S133), '2-3-1'!S133, IF(ISNUMBER('2-3-1'!T133), '2-3-1'!T133, IF(ISNUMBER('2-3-1'!R133), '2-3-1'!R133, IF(ISNUMBER('2-3-1'!U133), '2-3-1'!U133, IF(ISNUMBER('2-3-1'!Q133), '2-3-1'!Q133, IF(ISNUMBER('2-3-1'!V133), '2-3-1'!V133, IF(ISNUMBER('2-3-1'!P133), '2-3-1'!P133, "XXX")))))))</f>
        <v>6.4058208499999996</v>
      </c>
      <c r="M133" s="176">
        <f>IF(ISNUMBER('2-3-2'!S133), '2-3-2'!S133, IF(ISNUMBER('2-3-2'!T133), '2-3-2'!T133, IF(ISNUMBER('2-3-2'!R133), '2-3-2'!R133, IF(ISNUMBER('2-3-2'!U133), '2-3-2'!U133, IF(ISNUMBER('2-3-2'!Q133), '2-3-2'!Q133, IF(ISNUMBER('2-3-2'!V133), '2-3-2'!V133, IF(ISNUMBER('2-3-2'!P133), '2-3-2'!P133, "XXX")))))))</f>
        <v>21.958667760000001</v>
      </c>
      <c r="N133" s="176">
        <f>IF(ISNUMBER('2-4-1'!Y133),'2-4-1'!Y133,IF(ISNUMBER('2-4-1'!X133),'2-4-1'!X133,IF(ISNUMBER('2-4-1'!Z133),'2-4-1'!Z133,IF(ISNUMBER('2-4-1'!W133),'2-4-1'!W133,IF(ISNUMBER('2-4-1'!V133),'2-4-1'!V133,'2019'!N133)))))</f>
        <v>25.370999999999999</v>
      </c>
      <c r="O133" s="176">
        <f>IF(ISNUMBER('2-4-2'!G133), '2-4-2'!G133, IF(ISNUMBER('2-4-2'!H133), '2-4-2'!H133, IF(ISNUMBER('2-4-2'!F133), '2-4-2'!F133, IF(ISNUMBER('2-4-2'!I133), '2-4-2'!I133, IF(ISNUMBER('2-4-2'!E133), '2-4-2'!E133, IF(ISNUMBER('2-4-2'!J133), '2-4-2'!J133, IF(ISNUMBER('2-4-2'!D133), '2-4-2'!D133, IF(ISNUMBER('2-4-2'!K133), '2-4-2'!K133, IF(ISNUMBER('2-4-2'!C133), '2-4-2'!C133, IF(ISNUMBER('2-4-2'!L133), '2-4-2'!L133, IF(ISNUMBER('2-4-2'!M133), '2-4-2'!M133,"XXX")))))))))))</f>
        <v>98.2</v>
      </c>
      <c r="P133" s="176" t="str">
        <f>IF(ISNUMBER('2-5-1'!H365), '2-5-1'!H365, "XXX")</f>
        <v>XXX</v>
      </c>
      <c r="Q133" s="176">
        <f>IF(ISNUMBER('2-5-2'!D133), '2-5-2'!D133, IF(ISNUMBER('2-5-2'!E133), '2-5-2'!E133, IF(ISNUMBER('2-5-2'!F133), '2-5-2'!F133, IF(ISNUMBER('2-5-2'!G133), '2-5-2'!G133, IF(ISNUMBER('2-5-2'!H133), '2-5-2'!H133, IF(ISNUMBER('2-5-2'!I133), '2-5-2'!I133, IF(ISNUMBER('2-5-2'!J133), '2-5-2'!J133, "XXX")))))))</f>
        <v>45</v>
      </c>
      <c r="R133" s="176">
        <f>IF(ISNUMBER('2-6-1'!G133), '2-6-1'!G133, IF(ISNUMBER('2-6-1'!H133), '2-6-1'!H133, IF(ISNUMBER('2-6-1'!F133), '2-6-1'!F133, IF(ISNUMBER('2-6-1'!I133), '2-6-1'!I133, IF(ISNUMBER('2-6-1'!E133), '2-6-1'!E133, IF(ISNUMBER('2-6-1'!J133), '2-6-1'!J133, IF(ISNUMBER('2-6-1'!D133), '2-6-1'!D133, IF(ISNUMBER('2-6-1'!K133), '2-6-1'!K133, IF(ISNUMBER('2-6-1'!L133), '2-6-1'!L133, "XXX")))))))))</f>
        <v>83.059079999999994</v>
      </c>
      <c r="S133" s="176">
        <f>IF(ISNUMBER('2-6-2'!H133), '2-6-2'!H133, IF(ISNUMBER('2-6-2'!I133), '2-6-2'!I133, IF(ISNUMBER('2-6-2'!G133), '2-6-2'!G133, IF(ISNUMBER('2-6-2'!J133), '2-6-2'!J133, IF(ISNUMBER('2-6-2'!F133), '2-6-2'!F133, IF(ISNUMBER('2-6-2'!K133), '2-6-2'!K133, IF(ISNUMBER('2-6-2'!E133), '2-6-2'!E133, IF(ISNUMBER('2-6-2'!L133), '2-6-2'!L133, IF(ISNUMBER('2-6-2'!D133), '2-6-2'!D133, IF(ISNUMBER('2-6-2'!M133), '2-6-2'!M133, "XXX"))))))))))</f>
        <v>0</v>
      </c>
      <c r="T133" s="176">
        <f>IF(ISNUMBER('2-7-1'!K133), '2-7-1'!K133, IF(ISNUMBER('2-7-1'!L133), '2-7-1'!L133, IF(ISNUMBER('2-7-1'!J133), '2-7-1'!J133, IF(ISNUMBER('2-7-1'!M133), '2-7-1'!M133, "XXX"))))</f>
        <v>0.66285714285714281</v>
      </c>
      <c r="U133" s="176">
        <f>IF(ISNUMBER('2-7-2'!K133), '2-7-2'!K133, IF(ISNUMBER('2-7-2'!L133), '2-7-2'!L133, IF(ISNUMBER('2-7-2'!J133), '2-7-2'!J133, IF(ISNUMBER('2-7-2'!M133), '2-7-2'!M133, "XXX"))))</f>
        <v>0.495</v>
      </c>
      <c r="V133" s="176">
        <f>IF(ISNUMBER('2-8-1'!K133), '2-8-1'!K133, IF(ISNUMBER('2-8-1'!L133), '2-8-1'!L133, IF(ISNUMBER('2-8-1'!J133), '2-8-1'!J133, IF(ISNUMBER('2-8-1'!M133), '2-8-1'!M133, "XXX"))))</f>
        <v>0.65142857142857136</v>
      </c>
      <c r="W133" s="176">
        <f>IF(ISNUMBER('2-8-2'!K133), '2-8-2'!K133, IF(ISNUMBER('2-8-2'!L133), '2-8-2'!L133, IF(ISNUMBER('2-8-2'!J133), '2-8-2'!J133, IF(ISNUMBER('2-8-2'!M133), '2-8-2'!M133, "XXX"))))</f>
        <v>0.4757142857142857</v>
      </c>
      <c r="X133" s="176">
        <f>IF(ISNUMBER('3-1'!L132), '3-1'!L132, "XXX")</f>
        <v>0.85199999999999998</v>
      </c>
      <c r="Y133" s="223">
        <f>'3-2'!T132</f>
        <v>1.0710215569999999</v>
      </c>
    </row>
    <row r="134" spans="1:25" ht="15" x14ac:dyDescent="0.25">
      <c r="A134" s="19" t="s">
        <v>141</v>
      </c>
      <c r="B134" s="166" t="s">
        <v>141</v>
      </c>
      <c r="C134" s="175">
        <f>IF(ISNUMBER('1-1'!K134),'1-1'!K134, "XXX")</f>
        <v>6.5</v>
      </c>
      <c r="D134" s="175" t="str">
        <f>IF(UCDP!AB134, UCDP!AB134, "0.0")</f>
        <v>0.0</v>
      </c>
      <c r="E134" s="176">
        <f>IF(ISNUMBER('1-3'!L134), '1-3'!L134, IF(ISNUMBER('1-3'!M134), '1-3'!M134, IF(ISNUMBER('1-3'!P134), '1-3'!P134, IF(ISNUMBER('1-3'!Q134), '1-3'!Q134, "XXX"))))</f>
        <v>82.333333333333343</v>
      </c>
      <c r="F134" s="176">
        <f>IF(ISNUMBER('1-4'!AR134),'1-4'!AR134, IF(ISNUMBER('1-4'!AS134),'1-4'!AS134, IF(ISNUMBER('1-4'!AT134),'1-4'!AT134, IF(ISNUMBER('1-4'!AU134),'1-4'!AU134, IF(ISNUMBER('1-4'!AV134),'1-4'!AV134, "XXX")))))</f>
        <v>3</v>
      </c>
      <c r="G134" s="176">
        <f>IF(ISNUMBER('1-5'!K133),'1-5'!K133, "XXX")</f>
        <v>8.5</v>
      </c>
      <c r="H134" s="176">
        <f>IF(ISNUMBER('2-1-1'!K134), '2-1-1'!K134, IF(ISNUMBER('2-1-1'!L134), '2-1-1'!L134, IF(ISNUMBER('2-1-1'!M134), '2-1-1'!M134, "XXX")))</f>
        <v>0.56428571428571428</v>
      </c>
      <c r="I134" s="176">
        <f>IF(ISNUMBER('2-1-2'!F133),'2-1-2'!F133, "XXX")</f>
        <v>0.24453</v>
      </c>
      <c r="J134" s="176">
        <f>IF(ISNUMBER('2-2-1'!AF134),'2-2-1'!AF134,IF(ISNUMBER('2-2-1'!AG134),'2-2-1'!AG134,IF(ISNUMBER('2-2-1'!AE134),'2-2-1'!AE134,IF(ISNUMBER('2-2-1'!AH134),'2-2-1'!AH134,IF(ISNUMBER('2-2-1'!AD134),'2-2-1'!AD134,IF(ISNUMBER('2-2-1'!AI134),'2-2-1'!AI134,IF(ISNUMBER('2-2-1'!AC134),'2-2-1'!AC134,IF(ISNUMBER('2-2-1'!AJ134),'2-2-1'!AJ134,IF(ISNUMBER('2-2-1'!AB134),'2-2-1'!AB134,IF(ISNUMBER('2-2-1'!AA134),'2-2-1'!AA134,IF(ISNUMBER('2-2-1'!Z134),'2-2-1'!Z134,"XXX")))))))))))</f>
        <v>1.6808399999999999</v>
      </c>
      <c r="K134" s="176">
        <f>IF(ISNUMBER('2-2-2'!K134),'2-2-2'!K134,IF(ISNUMBER('2-2-2'!L134),'2-2-2'!L134,IF(ISNUMBER('2-2-2'!J134),'2-2-2'!J134,IF(ISNUMBER('2-2-2'!M134),'2-2-2'!M134,"XXX"))))</f>
        <v>0.68285714285714294</v>
      </c>
      <c r="L134" s="176">
        <f>IF(ISNUMBER('2-3-1'!S134), '2-3-1'!S134, IF(ISNUMBER('2-3-1'!T134), '2-3-1'!T134, IF(ISNUMBER('2-3-1'!R134), '2-3-1'!R134, IF(ISNUMBER('2-3-1'!U134), '2-3-1'!U134, IF(ISNUMBER('2-3-1'!Q134), '2-3-1'!Q134, IF(ISNUMBER('2-3-1'!V134), '2-3-1'!V134, IF(ISNUMBER('2-3-1'!P134), '2-3-1'!P134, "XXX")))))))</f>
        <v>1.6663197300000001</v>
      </c>
      <c r="M134" s="176">
        <f>IF(ISNUMBER('2-3-2'!S134), '2-3-2'!S134, IF(ISNUMBER('2-3-2'!T134), '2-3-2'!T134, IF(ISNUMBER('2-3-2'!R134), '2-3-2'!R134, IF(ISNUMBER('2-3-2'!U134), '2-3-2'!U134, IF(ISNUMBER('2-3-2'!Q134), '2-3-2'!Q134, IF(ISNUMBER('2-3-2'!V134), '2-3-2'!V134, IF(ISNUMBER('2-3-2'!P134), '2-3-2'!P134, "XXX")))))))</f>
        <v>50.121601099999999</v>
      </c>
      <c r="N134" s="176">
        <f>IF(ISNUMBER('2-4-1'!Y134),'2-4-1'!Y134,IF(ISNUMBER('2-4-1'!X134),'2-4-1'!X134,IF(ISNUMBER('2-4-1'!Z134),'2-4-1'!Z134,IF(ISNUMBER('2-4-1'!W134),'2-4-1'!W134,IF(ISNUMBER('2-4-1'!V134),'2-4-1'!V134,'2019'!N134)))))</f>
        <v>6.5117239159652698</v>
      </c>
      <c r="O134" s="176">
        <f>IF(ISNUMBER('2-4-2'!G134), '2-4-2'!G134, IF(ISNUMBER('2-4-2'!H134), '2-4-2'!H134, IF(ISNUMBER('2-4-2'!F134), '2-4-2'!F134, IF(ISNUMBER('2-4-2'!I134), '2-4-2'!I134, IF(ISNUMBER('2-4-2'!E134), '2-4-2'!E134, IF(ISNUMBER('2-4-2'!J134), '2-4-2'!J134, IF(ISNUMBER('2-4-2'!D134), '2-4-2'!D134, IF(ISNUMBER('2-4-2'!K134), '2-4-2'!K134, IF(ISNUMBER('2-4-2'!C134), '2-4-2'!C134, IF(ISNUMBER('2-4-2'!L134), '2-4-2'!L134, IF(ISNUMBER('2-4-2'!M134), '2-4-2'!M134,"XXX")))))))))))</f>
        <v>25.2</v>
      </c>
      <c r="P134" s="176">
        <f>IF(ISNUMBER('2-5-1'!H366), '2-5-1'!H366, "XXX")</f>
        <v>0.10237623453140259</v>
      </c>
      <c r="Q134" s="176">
        <f>IF(ISNUMBER('2-5-2'!D134), '2-5-2'!D134, IF(ISNUMBER('2-5-2'!E134), '2-5-2'!E134, IF(ISNUMBER('2-5-2'!F134), '2-5-2'!F134, IF(ISNUMBER('2-5-2'!G134), '2-5-2'!G134, IF(ISNUMBER('2-5-2'!H134), '2-5-2'!H134, IF(ISNUMBER('2-5-2'!I134), '2-5-2'!I134, IF(ISNUMBER('2-5-2'!J134), '2-5-2'!J134, "XXX")))))))</f>
        <v>4.4000000000000004</v>
      </c>
      <c r="R134" s="176">
        <f>IF(ISNUMBER('2-6-1'!G134), '2-6-1'!G134, IF(ISNUMBER('2-6-1'!H134), '2-6-1'!H134, IF(ISNUMBER('2-6-1'!F134), '2-6-1'!F134, IF(ISNUMBER('2-6-1'!I134), '2-6-1'!I134, IF(ISNUMBER('2-6-1'!E134), '2-6-1'!E134, IF(ISNUMBER('2-6-1'!J134), '2-6-1'!J134, IF(ISNUMBER('2-6-1'!D134), '2-6-1'!D134, IF(ISNUMBER('2-6-1'!K134), '2-6-1'!K134, IF(ISNUMBER('2-6-1'!L134), '2-6-1'!L134, "XXX")))))))))</f>
        <v>57.822850000000003</v>
      </c>
      <c r="S134" s="176">
        <f>IF(ISNUMBER('2-6-2'!H134), '2-6-2'!H134, IF(ISNUMBER('2-6-2'!I134), '2-6-2'!I134, IF(ISNUMBER('2-6-2'!G134), '2-6-2'!G134, IF(ISNUMBER('2-6-2'!J134), '2-6-2'!J134, IF(ISNUMBER('2-6-2'!F134), '2-6-2'!F134, IF(ISNUMBER('2-6-2'!K134), '2-6-2'!K134, IF(ISNUMBER('2-6-2'!E134), '2-6-2'!E134, IF(ISNUMBER('2-6-2'!L134), '2-6-2'!L134, IF(ISNUMBER('2-6-2'!D134), '2-6-2'!D134, IF(ISNUMBER('2-6-2'!M134), '2-6-2'!M134, "XXX"))))))))))</f>
        <v>0.67</v>
      </c>
      <c r="T134" s="176">
        <f>IF(ISNUMBER('2-7-1'!K134), '2-7-1'!K134, IF(ISNUMBER('2-7-1'!L134), '2-7-1'!L134, IF(ISNUMBER('2-7-1'!J134), '2-7-1'!J134, IF(ISNUMBER('2-7-1'!M134), '2-7-1'!M134, "XXX"))))</f>
        <v>0.63</v>
      </c>
      <c r="U134" s="176">
        <f>IF(ISNUMBER('2-7-2'!K134), '2-7-2'!K134, IF(ISNUMBER('2-7-2'!L134), '2-7-2'!L134, IF(ISNUMBER('2-7-2'!J134), '2-7-2'!J134, IF(ISNUMBER('2-7-2'!M134), '2-7-2'!M134, "XXX"))))</f>
        <v>0.49357142857142861</v>
      </c>
      <c r="V134" s="176">
        <f>IF(ISNUMBER('2-8-1'!K134), '2-8-1'!K134, IF(ISNUMBER('2-8-1'!L134), '2-8-1'!L134, IF(ISNUMBER('2-8-1'!J134), '2-8-1'!J134, IF(ISNUMBER('2-8-1'!M134), '2-8-1'!M134, "XXX"))))</f>
        <v>0.63714285714285712</v>
      </c>
      <c r="W134" s="176">
        <f>IF(ISNUMBER('2-8-2'!K134), '2-8-2'!K134, IF(ISNUMBER('2-8-2'!L134), '2-8-2'!L134, IF(ISNUMBER('2-8-2'!J134), '2-8-2'!J134, IF(ISNUMBER('2-8-2'!M134), '2-8-2'!M134, "XXX"))))</f>
        <v>0.54428571428571426</v>
      </c>
      <c r="X134" s="176">
        <f>IF(ISNUMBER('3-1'!L133), '3-1'!L133, "XXX")</f>
        <v>0.62</v>
      </c>
      <c r="Y134" s="223">
        <f>'3-2'!T133</f>
        <v>-3.0820157000000001E-2</v>
      </c>
    </row>
    <row r="135" spans="1:25" ht="15" x14ac:dyDescent="0.25">
      <c r="A135" s="19" t="s">
        <v>142</v>
      </c>
      <c r="B135" s="166" t="s">
        <v>142</v>
      </c>
      <c r="C135" s="175">
        <f>IF(ISNUMBER('1-1'!K135),'1-1'!K135, "XXX")</f>
        <v>9.9</v>
      </c>
      <c r="D135" s="175">
        <f>IF(UCDP!AB135, UCDP!AB135, "0.0")</f>
        <v>0.23598368948868376</v>
      </c>
      <c r="E135" s="176" t="str">
        <f>IF(ISNUMBER('1-3'!L135), '1-3'!L135, IF(ISNUMBER('1-3'!M135), '1-3'!M135, IF(ISNUMBER('1-3'!P135), '1-3'!P135, IF(ISNUMBER('1-3'!Q135), '1-3'!Q135, "XXX"))))</f>
        <v>XXX</v>
      </c>
      <c r="F135" s="176">
        <f>IF(ISNUMBER('1-4'!AR135),'1-4'!AR135, IF(ISNUMBER('1-4'!AS135),'1-4'!AS135, IF(ISNUMBER('1-4'!AT135),'1-4'!AT135, IF(ISNUMBER('1-4'!AU135),'1-4'!AU135, IF(ISNUMBER('1-4'!AV135),'1-4'!AV135, "XXX")))))</f>
        <v>5</v>
      </c>
      <c r="G135" s="176">
        <f>IF(ISNUMBER('1-5'!K134),'1-5'!K134, "XXX")</f>
        <v>9.3000000000000007</v>
      </c>
      <c r="H135" s="176" t="str">
        <f>IF(ISNUMBER('2-1-1'!K135), '2-1-1'!K135, IF(ISNUMBER('2-1-1'!L135), '2-1-1'!L135, IF(ISNUMBER('2-1-1'!M135), '2-1-1'!M135, "XXX")))</f>
        <v>XXX</v>
      </c>
      <c r="I135" s="176">
        <f>IF(ISNUMBER('2-1-2'!F134),'2-1-2'!F134, "XXX")</f>
        <v>0.18612999999999999</v>
      </c>
      <c r="J135" s="176" t="str">
        <f>IF(ISNUMBER('2-2-1'!AF135),'2-2-1'!AF135,IF(ISNUMBER('2-2-1'!AG135),'2-2-1'!AG135,IF(ISNUMBER('2-2-1'!AE135),'2-2-1'!AE135,IF(ISNUMBER('2-2-1'!AH135),'2-2-1'!AH135,IF(ISNUMBER('2-2-1'!AD135),'2-2-1'!AD135,IF(ISNUMBER('2-2-1'!AI135),'2-2-1'!AI135,IF(ISNUMBER('2-2-1'!AC135),'2-2-1'!AC135,IF(ISNUMBER('2-2-1'!AJ135),'2-2-1'!AJ135,IF(ISNUMBER('2-2-1'!AB135),'2-2-1'!AB135,IF(ISNUMBER('2-2-1'!AA135),'2-2-1'!AA135,IF(ISNUMBER('2-2-1'!Z135),'2-2-1'!Z135,"XXX")))))))))))</f>
        <v>XXX</v>
      </c>
      <c r="K135" s="176" t="str">
        <f>IF(ISNUMBER('2-2-2'!K135),'2-2-2'!K135,IF(ISNUMBER('2-2-2'!L135),'2-2-2'!L135,IF(ISNUMBER('2-2-2'!J135),'2-2-2'!J135,IF(ISNUMBER('2-2-2'!M135),'2-2-2'!M135,"XXX"))))</f>
        <v>XXX</v>
      </c>
      <c r="L135" s="176">
        <f>IF(ISNUMBER('2-3-1'!S135), '2-3-1'!S135, IF(ISNUMBER('2-3-1'!T135), '2-3-1'!T135, IF(ISNUMBER('2-3-1'!R135), '2-3-1'!R135, IF(ISNUMBER('2-3-1'!U135), '2-3-1'!U135, IF(ISNUMBER('2-3-1'!Q135), '2-3-1'!Q135, IF(ISNUMBER('2-3-1'!V135), '2-3-1'!V135, IF(ISNUMBER('2-3-1'!P135), '2-3-1'!P135, "XXX")))))))</f>
        <v>1.2899652699999999</v>
      </c>
      <c r="M135" s="176">
        <f>IF(ISNUMBER('2-3-2'!S135), '2-3-2'!S135, IF(ISNUMBER('2-3-2'!T135), '2-3-2'!T135, IF(ISNUMBER('2-3-2'!R135), '2-3-2'!R135, IF(ISNUMBER('2-3-2'!U135), '2-3-2'!U135, IF(ISNUMBER('2-3-2'!Q135), '2-3-2'!Q135, IF(ISNUMBER('2-3-2'!V135), '2-3-2'!V135, IF(ISNUMBER('2-3-2'!P135), '2-3-2'!P135, "XXX")))))))</f>
        <v>70.310813899999999</v>
      </c>
      <c r="N135" s="176">
        <f>IF(ISNUMBER('2-4-1'!Y135),'2-4-1'!Y135,IF(ISNUMBER('2-4-1'!X135),'2-4-1'!X135,IF(ISNUMBER('2-4-1'!Z135),'2-4-1'!Z135,IF(ISNUMBER('2-4-1'!W135),'2-4-1'!W135,IF(ISNUMBER('2-4-1'!V135),'2-4-1'!V135,'2019'!N135)))))</f>
        <v>0.7</v>
      </c>
      <c r="O135" s="176">
        <f>IF(ISNUMBER('2-4-2'!G135), '2-4-2'!G135, IF(ISNUMBER('2-4-2'!H135), '2-4-2'!H135, IF(ISNUMBER('2-4-2'!F135), '2-4-2'!F135, IF(ISNUMBER('2-4-2'!I135), '2-4-2'!I135, IF(ISNUMBER('2-4-2'!E135), '2-4-2'!E135, IF(ISNUMBER('2-4-2'!J135), '2-4-2'!J135, IF(ISNUMBER('2-4-2'!D135), '2-4-2'!D135, IF(ISNUMBER('2-4-2'!K135), '2-4-2'!K135, IF(ISNUMBER('2-4-2'!C135), '2-4-2'!C135, IF(ISNUMBER('2-4-2'!L135), '2-4-2'!L135, IF(ISNUMBER('2-4-2'!M135), '2-4-2'!M135,"XXX")))))))))))</f>
        <v>11</v>
      </c>
      <c r="P135" s="176">
        <f>IF(ISNUMBER('2-5-1'!H367), '2-5-1'!H367, "XXX")</f>
        <v>0.19439363479614258</v>
      </c>
      <c r="Q135" s="176">
        <f>IF(ISNUMBER('2-5-2'!D135), '2-5-2'!D135, IF(ISNUMBER('2-5-2'!E135), '2-5-2'!E135, IF(ISNUMBER('2-5-2'!F135), '2-5-2'!F135, IF(ISNUMBER('2-5-2'!G135), '2-5-2'!G135, IF(ISNUMBER('2-5-2'!H135), '2-5-2'!H135, IF(ISNUMBER('2-5-2'!I135), '2-5-2'!I135, IF(ISNUMBER('2-5-2'!J135), '2-5-2'!J135, "XXX")))))))</f>
        <v>7.5</v>
      </c>
      <c r="R135" s="176">
        <f>IF(ISNUMBER('2-6-1'!G135), '2-6-1'!G135, IF(ISNUMBER('2-6-1'!H135), '2-6-1'!H135, IF(ISNUMBER('2-6-1'!F135), '2-6-1'!F135, IF(ISNUMBER('2-6-1'!I135), '2-6-1'!I135, IF(ISNUMBER('2-6-1'!E135), '2-6-1'!E135, IF(ISNUMBER('2-6-1'!J135), '2-6-1'!J135, IF(ISNUMBER('2-6-1'!D135), '2-6-1'!D135, IF(ISNUMBER('2-6-1'!K135), '2-6-1'!K135, IF(ISNUMBER('2-6-1'!L135), '2-6-1'!L135, "XXX")))))))))</f>
        <v>45.87433</v>
      </c>
      <c r="S135" s="176">
        <f>IF(ISNUMBER('2-6-2'!H135), '2-6-2'!H135, IF(ISNUMBER('2-6-2'!I135), '2-6-2'!I135, IF(ISNUMBER('2-6-2'!G135), '2-6-2'!G135, IF(ISNUMBER('2-6-2'!J135), '2-6-2'!J135, IF(ISNUMBER('2-6-2'!F135), '2-6-2'!F135, IF(ISNUMBER('2-6-2'!K135), '2-6-2'!K135, IF(ISNUMBER('2-6-2'!E135), '2-6-2'!E135, IF(ISNUMBER('2-6-2'!L135), '2-6-2'!L135, IF(ISNUMBER('2-6-2'!D135), '2-6-2'!D135, IF(ISNUMBER('2-6-2'!M135), '2-6-2'!M135, "XXX"))))))))))</f>
        <v>7.24</v>
      </c>
      <c r="T135" s="176" t="str">
        <f>IF(ISNUMBER('2-7-1'!K135), '2-7-1'!K135, IF(ISNUMBER('2-7-1'!L135), '2-7-1'!L135, IF(ISNUMBER('2-7-1'!J135), '2-7-1'!J135, IF(ISNUMBER('2-7-1'!M135), '2-7-1'!M135, "XXX"))))</f>
        <v>XXX</v>
      </c>
      <c r="U135" s="176" t="str">
        <f>IF(ISNUMBER('2-7-2'!K135), '2-7-2'!K135, IF(ISNUMBER('2-7-2'!L135), '2-7-2'!L135, IF(ISNUMBER('2-7-2'!J135), '2-7-2'!J135, IF(ISNUMBER('2-7-2'!M135), '2-7-2'!M135, "XXX"))))</f>
        <v>XXX</v>
      </c>
      <c r="V135" s="176" t="str">
        <f>IF(ISNUMBER('2-8-1'!K135), '2-8-1'!K135, IF(ISNUMBER('2-8-1'!L135), '2-8-1'!L135, IF(ISNUMBER('2-8-1'!J135), '2-8-1'!J135, IF(ISNUMBER('2-8-1'!M135), '2-8-1'!M135, "XXX"))))</f>
        <v>XXX</v>
      </c>
      <c r="W135" s="176" t="str">
        <f>IF(ISNUMBER('2-8-2'!K135), '2-8-2'!K135, IF(ISNUMBER('2-8-2'!L135), '2-8-2'!L135, IF(ISNUMBER('2-8-2'!J135), '2-8-2'!J135, IF(ISNUMBER('2-8-2'!M135), '2-8-2'!M135, "XXX"))))</f>
        <v>XXX</v>
      </c>
      <c r="X135" s="176">
        <f>IF(ISNUMBER('3-1'!L134), '3-1'!L134, "XXX")</f>
        <v>0.25600000000000001</v>
      </c>
      <c r="Y135" s="223">
        <f>'3-2'!T134</f>
        <v>-1.7517575030000001</v>
      </c>
    </row>
    <row r="136" spans="1:25" ht="15" x14ac:dyDescent="0.25">
      <c r="A136" s="19" t="s">
        <v>143</v>
      </c>
      <c r="B136" s="166" t="s">
        <v>143</v>
      </c>
      <c r="C136" s="175">
        <f>IF(ISNUMBER('1-1'!K136),'1-1'!K136, "XXX")</f>
        <v>1.3</v>
      </c>
      <c r="D136" s="175" t="str">
        <f>IF(UCDP!AB136, UCDP!AB136, "0.0")</f>
        <v>0.0</v>
      </c>
      <c r="E136" s="176">
        <f>IF(ISNUMBER('1-3'!L136), '1-3'!L136, IF(ISNUMBER('1-3'!M136), '1-3'!M136, IF(ISNUMBER('1-3'!P136), '1-3'!P136, IF(ISNUMBER('1-3'!Q136), '1-3'!Q136, "XXX"))))</f>
        <v>99.000000000000014</v>
      </c>
      <c r="F136" s="176">
        <f>IF(ISNUMBER('1-4'!AR136),'1-4'!AR136, IF(ISNUMBER('1-4'!AS136),'1-4'!AS136, IF(ISNUMBER('1-4'!AT136),'1-4'!AT136, IF(ISNUMBER('1-4'!AU136),'1-4'!AU136, IF(ISNUMBER('1-4'!AV136),'1-4'!AV136, "XXX")))))</f>
        <v>1</v>
      </c>
      <c r="G136" s="176">
        <f>IF(ISNUMBER('1-5'!K135),'1-5'!K135, "XXX")</f>
        <v>1.3</v>
      </c>
      <c r="H136" s="176">
        <f>IF(ISNUMBER('2-1-1'!K136), '2-1-1'!K136, IF(ISNUMBER('2-1-1'!L136), '2-1-1'!L136, IF(ISNUMBER('2-1-1'!M136), '2-1-1'!M136, "XXX")))</f>
        <v>0.79714285714285715</v>
      </c>
      <c r="I136" s="176">
        <f>IF(ISNUMBER('2-1-2'!F135),'2-1-2'!F135, "XXX")</f>
        <v>0.81338999999999995</v>
      </c>
      <c r="J136" s="176">
        <f>IF(ISNUMBER('2-2-1'!AF136),'2-2-1'!AF136,IF(ISNUMBER('2-2-1'!AG136),'2-2-1'!AG136,IF(ISNUMBER('2-2-1'!AE136),'2-2-1'!AE136,IF(ISNUMBER('2-2-1'!AH136),'2-2-1'!AH136,IF(ISNUMBER('2-2-1'!AD136),'2-2-1'!AD136,IF(ISNUMBER('2-2-1'!AI136),'2-2-1'!AI136,IF(ISNUMBER('2-2-1'!AC136),'2-2-1'!AC136,IF(ISNUMBER('2-2-1'!AJ136),'2-2-1'!AJ136,IF(ISNUMBER('2-2-1'!AB136),'2-2-1'!AB136,IF(ISNUMBER('2-2-1'!AA136),'2-2-1'!AA136,IF(ISNUMBER('2-2-1'!Z136),'2-2-1'!Z136,"XXX")))))))))))</f>
        <v>3.7556500000000002</v>
      </c>
      <c r="K136" s="176">
        <f>IF(ISNUMBER('2-2-2'!K136),'2-2-2'!K136,IF(ISNUMBER('2-2-2'!L136),'2-2-2'!L136,IF(ISNUMBER('2-2-2'!J136),'2-2-2'!J136,IF(ISNUMBER('2-2-2'!M136),'2-2-2'!M136,"XXX"))))</f>
        <v>0.66142857142857137</v>
      </c>
      <c r="L136" s="176">
        <f>IF(ISNUMBER('2-3-1'!S136), '2-3-1'!S136, IF(ISNUMBER('2-3-1'!T136), '2-3-1'!T136, IF(ISNUMBER('2-3-1'!R136), '2-3-1'!R136, IF(ISNUMBER('2-3-1'!U136), '2-3-1'!U136, IF(ISNUMBER('2-3-1'!Q136), '2-3-1'!Q136, IF(ISNUMBER('2-3-1'!V136), '2-3-1'!V136, IF(ISNUMBER('2-3-1'!P136), '2-3-1'!P136, "XXX")))))))</f>
        <v>9.1444883299999997</v>
      </c>
      <c r="M136" s="176">
        <f>IF(ISNUMBER('2-3-2'!S136), '2-3-2'!S136, IF(ISNUMBER('2-3-2'!T136), '2-3-2'!T136, IF(ISNUMBER('2-3-2'!R136), '2-3-2'!R136, IF(ISNUMBER('2-3-2'!U136), '2-3-2'!U136, IF(ISNUMBER('2-3-2'!Q136), '2-3-2'!Q136, IF(ISNUMBER('2-3-2'!V136), '2-3-2'!V136, IF(ISNUMBER('2-3-2'!P136), '2-3-2'!P136, "XXX")))))))</f>
        <v>14.491889</v>
      </c>
      <c r="N136" s="176">
        <f>IF(ISNUMBER('2-4-1'!Y136),'2-4-1'!Y136,IF(ISNUMBER('2-4-1'!X136),'2-4-1'!X136,IF(ISNUMBER('2-4-1'!Z136),'2-4-1'!Z136,IF(ISNUMBER('2-4-1'!W136),'2-4-1'!W136,IF(ISNUMBER('2-4-1'!V136),'2-4-1'!V136,'2019'!N136)))))</f>
        <v>26.677</v>
      </c>
      <c r="O136" s="176">
        <f>IF(ISNUMBER('2-4-2'!G136), '2-4-2'!G136, IF(ISNUMBER('2-4-2'!H136), '2-4-2'!H136, IF(ISNUMBER('2-4-2'!F136), '2-4-2'!F136, IF(ISNUMBER('2-4-2'!I136), '2-4-2'!I136, IF(ISNUMBER('2-4-2'!E136), '2-4-2'!E136, IF(ISNUMBER('2-4-2'!J136), '2-4-2'!J136, IF(ISNUMBER('2-4-2'!D136), '2-4-2'!D136, IF(ISNUMBER('2-4-2'!K136), '2-4-2'!K136, IF(ISNUMBER('2-4-2'!C136), '2-4-2'!C136, IF(ISNUMBER('2-4-2'!L136), '2-4-2'!L136, IF(ISNUMBER('2-4-2'!M136), '2-4-2'!M136,"XXX")))))))))))</f>
        <v>100</v>
      </c>
      <c r="P136" s="176">
        <f>IF(ISNUMBER('2-5-1'!H368), '2-5-1'!H368, "XXX")</f>
        <v>1</v>
      </c>
      <c r="Q136" s="176">
        <f>IF(ISNUMBER('2-5-2'!D136), '2-5-2'!D136, IF(ISNUMBER('2-5-2'!E136), '2-5-2'!E136, IF(ISNUMBER('2-5-2'!F136), '2-5-2'!F136, IF(ISNUMBER('2-5-2'!G136), '2-5-2'!G136, IF(ISNUMBER('2-5-2'!H136), '2-5-2'!H136, IF(ISNUMBER('2-5-2'!I136), '2-5-2'!I136, IF(ISNUMBER('2-5-2'!J136), '2-5-2'!J136, "XXX")))))))</f>
        <v>100</v>
      </c>
      <c r="R136" s="176">
        <f>IF(ISNUMBER('2-6-1'!G136), '2-6-1'!G136, IF(ISNUMBER('2-6-1'!H136), '2-6-1'!H136, IF(ISNUMBER('2-6-1'!F136), '2-6-1'!F136, IF(ISNUMBER('2-6-1'!I136), '2-6-1'!I136, IF(ISNUMBER('2-6-1'!E136), '2-6-1'!E136, IF(ISNUMBER('2-6-1'!J136), '2-6-1'!J136, IF(ISNUMBER('2-6-1'!D136), '2-6-1'!D136, IF(ISNUMBER('2-6-1'!K136), '2-6-1'!K136, IF(ISNUMBER('2-6-1'!L136), '2-6-1'!L136, "XXX")))))))))</f>
        <v>90.011020000000002</v>
      </c>
      <c r="S136" s="176">
        <f>IF(ISNUMBER('2-6-2'!H136), '2-6-2'!H136, IF(ISNUMBER('2-6-2'!I136), '2-6-2'!I136, IF(ISNUMBER('2-6-2'!G136), '2-6-2'!G136, IF(ISNUMBER('2-6-2'!J136), '2-6-2'!J136, IF(ISNUMBER('2-6-2'!F136), '2-6-2'!F136, IF(ISNUMBER('2-6-2'!K136), '2-6-2'!K136, IF(ISNUMBER('2-6-2'!E136), '2-6-2'!E136, IF(ISNUMBER('2-6-2'!L136), '2-6-2'!L136, IF(ISNUMBER('2-6-2'!D136), '2-6-2'!D136, IF(ISNUMBER('2-6-2'!M136), '2-6-2'!M136, "XXX"))))))))))</f>
        <v>0</v>
      </c>
      <c r="T136" s="176">
        <f>IF(ISNUMBER('2-7-1'!K136), '2-7-1'!K136, IF(ISNUMBER('2-7-1'!L136), '2-7-1'!L136, IF(ISNUMBER('2-7-1'!J136), '2-7-1'!J136, IF(ISNUMBER('2-7-1'!M136), '2-7-1'!M136, "XXX"))))</f>
        <v>0.8928571428571429</v>
      </c>
      <c r="U136" s="176">
        <f>IF(ISNUMBER('2-7-2'!K136), '2-7-2'!K136, IF(ISNUMBER('2-7-2'!L136), '2-7-2'!L136, IF(ISNUMBER('2-7-2'!J136), '2-7-2'!J136, IF(ISNUMBER('2-7-2'!M136), '2-7-2'!M136, "XXX"))))</f>
        <v>0.86642857142857133</v>
      </c>
      <c r="V136" s="176">
        <f>IF(ISNUMBER('2-8-1'!K136), '2-8-1'!K136, IF(ISNUMBER('2-8-1'!L136), '2-8-1'!L136, IF(ISNUMBER('2-8-1'!J136), '2-8-1'!J136, IF(ISNUMBER('2-8-1'!M136), '2-8-1'!M136, "XXX"))))</f>
        <v>0.74142857142857144</v>
      </c>
      <c r="W136" s="176">
        <f>IF(ISNUMBER('2-8-2'!K136), '2-8-2'!K136, IF(ISNUMBER('2-8-2'!L136), '2-8-2'!L136, IF(ISNUMBER('2-8-2'!J136), '2-8-2'!J136, IF(ISNUMBER('2-8-2'!M136), '2-8-2'!M136, "XXX"))))</f>
        <v>0.73428571428571421</v>
      </c>
      <c r="X136" s="176">
        <f>IF(ISNUMBER('3-1'!L135), '3-1'!L135, "XXX")</f>
        <v>0.92200000000000004</v>
      </c>
      <c r="Y136" s="223">
        <f>'3-2'!T135</f>
        <v>1.5848202709999999</v>
      </c>
    </row>
    <row r="137" spans="1:25" ht="15" x14ac:dyDescent="0.25">
      <c r="A137" s="19" t="s">
        <v>144</v>
      </c>
      <c r="B137" s="166" t="s">
        <v>144</v>
      </c>
      <c r="C137" s="175">
        <f>IF(ISNUMBER('1-1'!K137),'1-1'!K137, "XXX")</f>
        <v>1</v>
      </c>
      <c r="D137" s="175" t="str">
        <f>IF(UCDP!AB137, UCDP!AB137, "0.0")</f>
        <v>0.0</v>
      </c>
      <c r="E137" s="176">
        <f>IF(ISNUMBER('1-3'!L137), '1-3'!L137, IF(ISNUMBER('1-3'!M137), '1-3'!M137, IF(ISNUMBER('1-3'!P137), '1-3'!P137, IF(ISNUMBER('1-3'!Q137), '1-3'!Q137, "XXX"))))</f>
        <v>100.83333333333334</v>
      </c>
      <c r="F137" s="176">
        <f>IF(ISNUMBER('1-4'!AR137),'1-4'!AR137, IF(ISNUMBER('1-4'!AS137),'1-4'!AS137, IF(ISNUMBER('1-4'!AT137),'1-4'!AT137, IF(ISNUMBER('1-4'!AU137),'1-4'!AU137, IF(ISNUMBER('1-4'!AV137),'1-4'!AV137, "XXX")))))</f>
        <v>1</v>
      </c>
      <c r="G137" s="176">
        <f>IF(ISNUMBER('1-5'!K136),'1-5'!K136, "XXX")</f>
        <v>2</v>
      </c>
      <c r="H137" s="176">
        <f>IF(ISNUMBER('2-1-1'!K137), '2-1-1'!K137, IF(ISNUMBER('2-1-1'!L137), '2-1-1'!L137, IF(ISNUMBER('2-1-1'!M137), '2-1-1'!M137, "XXX")))</f>
        <v>0.89142857142857146</v>
      </c>
      <c r="I137" s="176">
        <f>IF(ISNUMBER('2-1-2'!F136),'2-1-2'!F136, "XXX")</f>
        <v>0.79798999999999998</v>
      </c>
      <c r="J137" s="176">
        <f>IF(ISNUMBER('2-2-1'!AF137),'2-2-1'!AF137,IF(ISNUMBER('2-2-1'!AG137),'2-2-1'!AG137,IF(ISNUMBER('2-2-1'!AE137),'2-2-1'!AE137,IF(ISNUMBER('2-2-1'!AH137),'2-2-1'!AH137,IF(ISNUMBER('2-2-1'!AD137),'2-2-1'!AD137,IF(ISNUMBER('2-2-1'!AI137),'2-2-1'!AI137,IF(ISNUMBER('2-2-1'!AC137),'2-2-1'!AC137,IF(ISNUMBER('2-2-1'!AJ137),'2-2-1'!AJ137,IF(ISNUMBER('2-2-1'!AB137),'2-2-1'!AB137,IF(ISNUMBER('2-2-1'!AA137),'2-2-1'!AA137,IF(ISNUMBER('2-2-1'!Z137),'2-2-1'!Z137,"XXX")))))))))))</f>
        <v>3.2692000000000001</v>
      </c>
      <c r="K137" s="176">
        <f>IF(ISNUMBER('2-2-2'!K137),'2-2-2'!K137,IF(ISNUMBER('2-2-2'!L137),'2-2-2'!L137,IF(ISNUMBER('2-2-2'!J137),'2-2-2'!J137,IF(ISNUMBER('2-2-2'!M137),'2-2-2'!M137,"XXX"))))</f>
        <v>0.88714285714285712</v>
      </c>
      <c r="L137" s="176">
        <f>IF(ISNUMBER('2-3-1'!S137), '2-3-1'!S137, IF(ISNUMBER('2-3-1'!T137), '2-3-1'!T137, IF(ISNUMBER('2-3-1'!R137), '2-3-1'!R137, IF(ISNUMBER('2-3-1'!U137), '2-3-1'!U137, IF(ISNUMBER('2-3-1'!Q137), '2-3-1'!Q137, IF(ISNUMBER('2-3-1'!V137), '2-3-1'!V137, IF(ISNUMBER('2-3-1'!P137), '2-3-1'!P137, "XXX")))))))</f>
        <v>3.5025041099999998</v>
      </c>
      <c r="M137" s="176">
        <f>IF(ISNUMBER('2-3-2'!S137), '2-3-2'!S137, IF(ISNUMBER('2-3-2'!T137), '2-3-2'!T137, IF(ISNUMBER('2-3-2'!R137), '2-3-2'!R137, IF(ISNUMBER('2-3-2'!U137), '2-3-2'!U137, IF(ISNUMBER('2-3-2'!Q137), '2-3-2'!Q137, IF(ISNUMBER('2-3-2'!V137), '2-3-2'!V137, IF(ISNUMBER('2-3-2'!P137), '2-3-2'!P137, "XXX")))))))</f>
        <v>26.572114939999999</v>
      </c>
      <c r="N137" s="176">
        <f>IF(ISNUMBER('2-4-1'!Y137),'2-4-1'!Y137,IF(ISNUMBER('2-4-1'!X137),'2-4-1'!X137,IF(ISNUMBER('2-4-1'!Z137),'2-4-1'!Z137,IF(ISNUMBER('2-4-1'!W137),'2-4-1'!W137,IF(ISNUMBER('2-4-1'!V137),'2-4-1'!V137,'2019'!N137)))))</f>
        <v>19.608000000000001</v>
      </c>
      <c r="O137" s="176">
        <f>IF(ISNUMBER('2-4-2'!G137), '2-4-2'!G137, IF(ISNUMBER('2-4-2'!H137), '2-4-2'!H137, IF(ISNUMBER('2-4-2'!F137), '2-4-2'!F137, IF(ISNUMBER('2-4-2'!I137), '2-4-2'!I137, IF(ISNUMBER('2-4-2'!E137), '2-4-2'!E137, IF(ISNUMBER('2-4-2'!J137), '2-4-2'!J137, IF(ISNUMBER('2-4-2'!D137), '2-4-2'!D137, IF(ISNUMBER('2-4-2'!K137), '2-4-2'!K137, IF(ISNUMBER('2-4-2'!C137), '2-4-2'!C137, IF(ISNUMBER('2-4-2'!L137), '2-4-2'!L137, IF(ISNUMBER('2-4-2'!M137), '2-4-2'!M137,"XXX")))))))))))</f>
        <v>100</v>
      </c>
      <c r="P137" s="176">
        <f>IF(ISNUMBER('2-5-1'!H369), '2-5-1'!H369, "XXX")</f>
        <v>1</v>
      </c>
      <c r="Q137" s="176">
        <f>IF(ISNUMBER('2-5-2'!D137), '2-5-2'!D137, IF(ISNUMBER('2-5-2'!E137), '2-5-2'!E137, IF(ISNUMBER('2-5-2'!F137), '2-5-2'!F137, IF(ISNUMBER('2-5-2'!G137), '2-5-2'!G137, IF(ISNUMBER('2-5-2'!H137), '2-5-2'!H137, IF(ISNUMBER('2-5-2'!I137), '2-5-2'!I137, IF(ISNUMBER('2-5-2'!J137), '2-5-2'!J137, "XXX")))))))</f>
        <v>70.2</v>
      </c>
      <c r="R137" s="176">
        <f>IF(ISNUMBER('2-6-1'!G137), '2-6-1'!G137, IF(ISNUMBER('2-6-1'!H137), '2-6-1'!H137, IF(ISNUMBER('2-6-1'!F137), '2-6-1'!F137, IF(ISNUMBER('2-6-1'!I137), '2-6-1'!I137, IF(ISNUMBER('2-6-1'!E137), '2-6-1'!E137, IF(ISNUMBER('2-6-1'!J137), '2-6-1'!J137, IF(ISNUMBER('2-6-1'!D137), '2-6-1'!D137, IF(ISNUMBER('2-6-1'!K137), '2-6-1'!K137, IF(ISNUMBER('2-6-1'!L137), '2-6-1'!L137, "XXX")))))))))</f>
        <v>84.941640000000007</v>
      </c>
      <c r="S137" s="176">
        <f>IF(ISNUMBER('2-6-2'!H137), '2-6-2'!H137, IF(ISNUMBER('2-6-2'!I137), '2-6-2'!I137, IF(ISNUMBER('2-6-2'!G137), '2-6-2'!G137, IF(ISNUMBER('2-6-2'!J137), '2-6-2'!J137, IF(ISNUMBER('2-6-2'!F137), '2-6-2'!F137, IF(ISNUMBER('2-6-2'!K137), '2-6-2'!K137, IF(ISNUMBER('2-6-2'!E137), '2-6-2'!E137, IF(ISNUMBER('2-6-2'!L137), '2-6-2'!L137, IF(ISNUMBER('2-6-2'!D137), '2-6-2'!D137, IF(ISNUMBER('2-6-2'!M137), '2-6-2'!M137, "XXX"))))))))))</f>
        <v>0</v>
      </c>
      <c r="T137" s="176">
        <f>IF(ISNUMBER('2-7-1'!K137), '2-7-1'!K137, IF(ISNUMBER('2-7-1'!L137), '2-7-1'!L137, IF(ISNUMBER('2-7-1'!J137), '2-7-1'!J137, IF(ISNUMBER('2-7-1'!M137), '2-7-1'!M137, "XXX"))))</f>
        <v>0.92571428571428582</v>
      </c>
      <c r="U137" s="176">
        <f>IF(ISNUMBER('2-7-2'!K137), '2-7-2'!K137, IF(ISNUMBER('2-7-2'!L137), '2-7-2'!L137, IF(ISNUMBER('2-7-2'!J137), '2-7-2'!J137, IF(ISNUMBER('2-7-2'!M137), '2-7-2'!M137, "XXX"))))</f>
        <v>0.84428571428571431</v>
      </c>
      <c r="V137" s="176">
        <f>IF(ISNUMBER('2-8-1'!K137), '2-8-1'!K137, IF(ISNUMBER('2-8-1'!L137), '2-8-1'!L137, IF(ISNUMBER('2-8-1'!J137), '2-8-1'!J137, IF(ISNUMBER('2-8-1'!M137), '2-8-1'!M137, "XXX"))))</f>
        <v>0.77714285714285725</v>
      </c>
      <c r="W137" s="176">
        <f>IF(ISNUMBER('2-8-2'!K137), '2-8-2'!K137, IF(ISNUMBER('2-8-2'!L137), '2-8-2'!L137, IF(ISNUMBER('2-8-2'!J137), '2-8-2'!J137, IF(ISNUMBER('2-8-2'!M137), '2-8-2'!M137, "XXX"))))</f>
        <v>0.78142857142857136</v>
      </c>
      <c r="X137" s="176">
        <f>IF(ISNUMBER('3-1'!L136), '3-1'!L136, "XXX")</f>
        <v>0.89200000000000002</v>
      </c>
      <c r="Y137" s="223">
        <f>'3-2'!T136</f>
        <v>1.552703261</v>
      </c>
    </row>
    <row r="138" spans="1:25" ht="15" x14ac:dyDescent="0.25">
      <c r="A138" s="19" t="s">
        <v>145</v>
      </c>
      <c r="B138" s="166" t="s">
        <v>145</v>
      </c>
      <c r="C138" s="175">
        <f>IF(ISNUMBER('1-1'!K138),'1-1'!K138, "XXX")</f>
        <v>6.1</v>
      </c>
      <c r="D138" s="175" t="str">
        <f>IF(UCDP!AB138, UCDP!AB138, "0.0")</f>
        <v>0.0</v>
      </c>
      <c r="E138" s="176">
        <f>IF(ISNUMBER('1-3'!L138), '1-3'!L138, IF(ISNUMBER('1-3'!M138), '1-3'!M138, IF(ISNUMBER('1-3'!P138), '1-3'!P138, IF(ISNUMBER('1-3'!Q138), '1-3'!Q138, "XXX"))))</f>
        <v>82.166666666666671</v>
      </c>
      <c r="F138" s="176">
        <f>IF(ISNUMBER('1-4'!AR138),'1-4'!AR138, IF(ISNUMBER('1-4'!AS138),'1-4'!AS138, IF(ISNUMBER('1-4'!AT138),'1-4'!AT138, IF(ISNUMBER('1-4'!AU138),'1-4'!AU138, IF(ISNUMBER('1-4'!AV138),'1-4'!AV138, "XXX")))))</f>
        <v>3</v>
      </c>
      <c r="G138" s="176">
        <f>IF(ISNUMBER('1-5'!K137),'1-5'!K137, "XXX")</f>
        <v>7.9</v>
      </c>
      <c r="H138" s="176">
        <f>IF(ISNUMBER('2-1-1'!K138), '2-1-1'!K138, IF(ISNUMBER('2-1-1'!L138), '2-1-1'!L138, IF(ISNUMBER('2-1-1'!M138), '2-1-1'!M138, "XXX")))</f>
        <v>0.45714285714285713</v>
      </c>
      <c r="I138" s="176">
        <f>IF(ISNUMBER('2-1-2'!F137),'2-1-2'!F137, "XXX")</f>
        <v>0.18658</v>
      </c>
      <c r="J138" s="176" t="str">
        <f>IF(ISNUMBER('2-2-1'!AF138),'2-2-1'!AF138,IF(ISNUMBER('2-2-1'!AG138),'2-2-1'!AG138,IF(ISNUMBER('2-2-1'!AE138),'2-2-1'!AE138,IF(ISNUMBER('2-2-1'!AH138),'2-2-1'!AH138,IF(ISNUMBER('2-2-1'!AD138),'2-2-1'!AD138,IF(ISNUMBER('2-2-1'!AI138),'2-2-1'!AI138,IF(ISNUMBER('2-2-1'!AC138),'2-2-1'!AC138,IF(ISNUMBER('2-2-1'!AJ138),'2-2-1'!AJ138,IF(ISNUMBER('2-2-1'!AB138),'2-2-1'!AB138,IF(ISNUMBER('2-2-1'!AA138),'2-2-1'!AA138,IF(ISNUMBER('2-2-1'!Z138),'2-2-1'!Z138,"XXX")))))))))))</f>
        <v>XXX</v>
      </c>
      <c r="K138" s="176">
        <f>IF(ISNUMBER('2-2-2'!K138),'2-2-2'!K138,IF(ISNUMBER('2-2-2'!L138),'2-2-2'!L138,IF(ISNUMBER('2-2-2'!J138),'2-2-2'!J138,IF(ISNUMBER('2-2-2'!M138),'2-2-2'!M138,"XXX"))))</f>
        <v>0.57857142857142851</v>
      </c>
      <c r="L138" s="176">
        <f>IF(ISNUMBER('2-3-1'!S138), '2-3-1'!S138, IF(ISNUMBER('2-3-1'!T138), '2-3-1'!T138, IF(ISNUMBER('2-3-1'!R138), '2-3-1'!R138, IF(ISNUMBER('2-3-1'!U138), '2-3-1'!U138, IF(ISNUMBER('2-3-1'!Q138), '2-3-1'!Q138, IF(ISNUMBER('2-3-1'!V138), '2-3-1'!V138, IF(ISNUMBER('2-3-1'!P138), '2-3-1'!P138, "XXX")))))))</f>
        <v>2.0014319399999998</v>
      </c>
      <c r="M138" s="176">
        <f>IF(ISNUMBER('2-3-2'!S138), '2-3-2'!S138, IF(ISNUMBER('2-3-2'!T138), '2-3-2'!T138, IF(ISNUMBER('2-3-2'!R138), '2-3-2'!R138, IF(ISNUMBER('2-3-2'!U138), '2-3-2'!U138, IF(ISNUMBER('2-3-2'!Q138), '2-3-2'!Q138, IF(ISNUMBER('2-3-2'!V138), '2-3-2'!V138, IF(ISNUMBER('2-3-2'!P138), '2-3-2'!P138, "XXX")))))))</f>
        <v>66.002670289999998</v>
      </c>
      <c r="N138" s="176">
        <f>IF(ISNUMBER('2-4-1'!Y138),'2-4-1'!Y138,IF(ISNUMBER('2-4-1'!X138),'2-4-1'!X138,IF(ISNUMBER('2-4-1'!Z138),'2-4-1'!Z138,IF(ISNUMBER('2-4-1'!W138),'2-4-1'!W138,IF(ISNUMBER('2-4-1'!V138),'2-4-1'!V138,'2019'!N138)))))</f>
        <v>4</v>
      </c>
      <c r="O138" s="176">
        <f>IF(ISNUMBER('2-4-2'!G138), '2-4-2'!G138, IF(ISNUMBER('2-4-2'!H138), '2-4-2'!H138, IF(ISNUMBER('2-4-2'!F138), '2-4-2'!F138, IF(ISNUMBER('2-4-2'!I138), '2-4-2'!I138, IF(ISNUMBER('2-4-2'!E138), '2-4-2'!E138, IF(ISNUMBER('2-4-2'!J138), '2-4-2'!J138, IF(ISNUMBER('2-4-2'!D138), '2-4-2'!D138, IF(ISNUMBER('2-4-2'!K138), '2-4-2'!K138, IF(ISNUMBER('2-4-2'!C138), '2-4-2'!C138, IF(ISNUMBER('2-4-2'!L138), '2-4-2'!L138, IF(ISNUMBER('2-4-2'!M138), '2-4-2'!M138,"XXX")))))))))))</f>
        <v>92.8</v>
      </c>
      <c r="P138" s="176">
        <f>IF(ISNUMBER('2-5-1'!H370), '2-5-1'!H370, "XXX")</f>
        <v>0.1490084171295166</v>
      </c>
      <c r="Q138" s="176">
        <f>IF(ISNUMBER('2-5-2'!D138), '2-5-2'!D138, IF(ISNUMBER('2-5-2'!E138), '2-5-2'!E138, IF(ISNUMBER('2-5-2'!F138), '2-5-2'!F138, IF(ISNUMBER('2-5-2'!G138), '2-5-2'!G138, IF(ISNUMBER('2-5-2'!H138), '2-5-2'!H138, IF(ISNUMBER('2-5-2'!I138), '2-5-2'!I138, IF(ISNUMBER('2-5-2'!J138), '2-5-2'!J138, "XXX")))))))</f>
        <v>7.5</v>
      </c>
      <c r="R138" s="176">
        <f>IF(ISNUMBER('2-6-1'!G138), '2-6-1'!G138, IF(ISNUMBER('2-6-1'!H138), '2-6-1'!H138, IF(ISNUMBER('2-6-1'!F138), '2-6-1'!F138, IF(ISNUMBER('2-6-1'!I138), '2-6-1'!I138, IF(ISNUMBER('2-6-1'!E138), '2-6-1'!E138, IF(ISNUMBER('2-6-1'!J138), '2-6-1'!J138, IF(ISNUMBER('2-6-1'!D138), '2-6-1'!D138, IF(ISNUMBER('2-6-1'!K138), '2-6-1'!K138, IF(ISNUMBER('2-6-1'!L138), '2-6-1'!L138, "XXX")))))))))</f>
        <v>69.692340000000002</v>
      </c>
      <c r="S138" s="176">
        <f>IF(ISNUMBER('2-6-2'!H138), '2-6-2'!H138, IF(ISNUMBER('2-6-2'!I138), '2-6-2'!I138, IF(ISNUMBER('2-6-2'!G138), '2-6-2'!G138, IF(ISNUMBER('2-6-2'!J138), '2-6-2'!J138, IF(ISNUMBER('2-6-2'!F138), '2-6-2'!F138, IF(ISNUMBER('2-6-2'!K138), '2-6-2'!K138, IF(ISNUMBER('2-6-2'!E138), '2-6-2'!E138, IF(ISNUMBER('2-6-2'!L138), '2-6-2'!L138, IF(ISNUMBER('2-6-2'!D138), '2-6-2'!D138, IF(ISNUMBER('2-6-2'!M138), '2-6-2'!M138, "XXX"))))))))))</f>
        <v>3.18</v>
      </c>
      <c r="T138" s="176">
        <f>IF(ISNUMBER('2-7-1'!K138), '2-7-1'!K138, IF(ISNUMBER('2-7-1'!L138), '2-7-1'!L138, IF(ISNUMBER('2-7-1'!J138), '2-7-1'!J138, IF(ISNUMBER('2-7-1'!M138), '2-7-1'!M138, "XXX"))))</f>
        <v>0.62428571428571433</v>
      </c>
      <c r="U138" s="176">
        <f>IF(ISNUMBER('2-7-2'!K138), '2-7-2'!K138, IF(ISNUMBER('2-7-2'!L138), '2-7-2'!L138, IF(ISNUMBER('2-7-2'!J138), '2-7-2'!J138, IF(ISNUMBER('2-7-2'!M138), '2-7-2'!M138, "XXX"))))</f>
        <v>0.60071428571428576</v>
      </c>
      <c r="V138" s="176">
        <f>IF(ISNUMBER('2-8-1'!K138), '2-8-1'!K138, IF(ISNUMBER('2-8-1'!L138), '2-8-1'!L138, IF(ISNUMBER('2-8-1'!J138), '2-8-1'!J138, IF(ISNUMBER('2-8-1'!M138), '2-8-1'!M138, "XXX"))))</f>
        <v>0.61428571428571421</v>
      </c>
      <c r="W138" s="176">
        <f>IF(ISNUMBER('2-8-2'!K138), '2-8-2'!K138, IF(ISNUMBER('2-8-2'!L138), '2-8-2'!L138, IF(ISNUMBER('2-8-2'!J138), '2-8-2'!J138, IF(ISNUMBER('2-8-2'!M138), '2-8-2'!M138, "XXX"))))</f>
        <v>0.61571428571428566</v>
      </c>
      <c r="X138" s="176">
        <f>IF(ISNUMBER('3-1'!L137), '3-1'!L137, "XXX")</f>
        <v>0.17499999999999999</v>
      </c>
      <c r="Y138" s="223">
        <f>'3-2'!T137</f>
        <v>-1.609883666</v>
      </c>
    </row>
    <row r="139" spans="1:25" ht="15" x14ac:dyDescent="0.25">
      <c r="A139" s="19" t="s">
        <v>146</v>
      </c>
      <c r="B139" s="166" t="s">
        <v>146</v>
      </c>
      <c r="C139" s="175">
        <f>IF(ISNUMBER('1-1'!K139),'1-1'!K139, "XXX")</f>
        <v>7.4</v>
      </c>
      <c r="D139" s="175" t="str">
        <f>IF(UCDP!AB139, UCDP!AB139, "0.0")</f>
        <v>0.0</v>
      </c>
      <c r="E139" s="176">
        <f>IF(ISNUMBER('1-3'!L139), '1-3'!L139, IF(ISNUMBER('1-3'!M139), '1-3'!M139, IF(ISNUMBER('1-3'!P139), '1-3'!P139, IF(ISNUMBER('1-3'!Q139), '1-3'!Q139, "XXX"))))</f>
        <v>75.500000000000014</v>
      </c>
      <c r="F139" s="176">
        <f>IF(ISNUMBER('1-4'!AR139),'1-4'!AR139, IF(ISNUMBER('1-4'!AS139),'1-4'!AS139, IF(ISNUMBER('1-4'!AT139),'1-4'!AT139, IF(ISNUMBER('1-4'!AU139),'1-4'!AU139, IF(ISNUMBER('1-4'!AV139),'1-4'!AV139, "XXX")))))</f>
        <v>3</v>
      </c>
      <c r="G139" s="176">
        <f>IF(ISNUMBER('1-5'!K138),'1-5'!K138, "XXX")</f>
        <v>6.1</v>
      </c>
      <c r="H139" s="176">
        <f>IF(ISNUMBER('2-1-1'!K139), '2-1-1'!K139, IF(ISNUMBER('2-1-1'!L139), '2-1-1'!L139, IF(ISNUMBER('2-1-1'!M139), '2-1-1'!M139, "XXX")))</f>
        <v>0.38142857142857139</v>
      </c>
      <c r="I139" s="176">
        <f>IF(ISNUMBER('2-1-2'!F138),'2-1-2'!F138, "XXX")</f>
        <v>8.9959999999999998E-2</v>
      </c>
      <c r="J139" s="176">
        <f>IF(ISNUMBER('2-2-1'!AF139),'2-2-1'!AF139,IF(ISNUMBER('2-2-1'!AG139),'2-2-1'!AG139,IF(ISNUMBER('2-2-1'!AE139),'2-2-1'!AE139,IF(ISNUMBER('2-2-1'!AH139),'2-2-1'!AH139,IF(ISNUMBER('2-2-1'!AD139),'2-2-1'!AD139,IF(ISNUMBER('2-2-1'!AI139),'2-2-1'!AI139,IF(ISNUMBER('2-2-1'!AC139),'2-2-1'!AC139,IF(ISNUMBER('2-2-1'!AJ139),'2-2-1'!AJ139,IF(ISNUMBER('2-2-1'!AB139),'2-2-1'!AB139,IF(ISNUMBER('2-2-1'!AA139),'2-2-1'!AA139,IF(ISNUMBER('2-2-1'!Z139),'2-2-1'!Z139,"XXX")))))))))))</f>
        <v>2.2820400000000003</v>
      </c>
      <c r="K139" s="176">
        <f>IF(ISNUMBER('2-2-2'!K139),'2-2-2'!K139,IF(ISNUMBER('2-2-2'!L139),'2-2-2'!L139,IF(ISNUMBER('2-2-2'!J139),'2-2-2'!J139,IF(ISNUMBER('2-2-2'!M139),'2-2-2'!M139,"XXX"))))</f>
        <v>0.42142857142857143</v>
      </c>
      <c r="L139" s="176">
        <f>IF(ISNUMBER('2-3-1'!S139), '2-3-1'!S139, IF(ISNUMBER('2-3-1'!T139), '2-3-1'!T139, IF(ISNUMBER('2-3-1'!R139), '2-3-1'!R139, IF(ISNUMBER('2-3-1'!U139), '2-3-1'!U139, IF(ISNUMBER('2-3-1'!Q139), '2-3-1'!Q139, IF(ISNUMBER('2-3-1'!V139), '2-3-1'!V139, IF(ISNUMBER('2-3-1'!P139), '2-3-1'!P139, "XXX")))))))</f>
        <v>1.6101373400000001</v>
      </c>
      <c r="M139" s="176">
        <f>IF(ISNUMBER('2-3-2'!S139), '2-3-2'!S139, IF(ISNUMBER('2-3-2'!T139), '2-3-2'!T139, IF(ISNUMBER('2-3-2'!R139), '2-3-2'!R139, IF(ISNUMBER('2-3-2'!U139), '2-3-2'!U139, IF(ISNUMBER('2-3-2'!Q139), '2-3-2'!Q139, IF(ISNUMBER('2-3-2'!V139), '2-3-2'!V139, IF(ISNUMBER('2-3-2'!P139), '2-3-2'!P139, "XXX")))))))</f>
        <v>21.893632889999999</v>
      </c>
      <c r="N139" s="176">
        <f>IF(ISNUMBER('2-4-1'!Y139),'2-4-1'!Y139,IF(ISNUMBER('2-4-1'!X139),'2-4-1'!X139,IF(ISNUMBER('2-4-1'!Z139),'2-4-1'!Z139,IF(ISNUMBER('2-4-1'!W139),'2-4-1'!W139,IF(ISNUMBER('2-4-1'!V139),'2-4-1'!V139,'2019'!N139)))))</f>
        <v>1.7</v>
      </c>
      <c r="O139" s="176">
        <f>IF(ISNUMBER('2-4-2'!G139), '2-4-2'!G139, IF(ISNUMBER('2-4-2'!H139), '2-4-2'!H139, IF(ISNUMBER('2-4-2'!F139), '2-4-2'!F139, IF(ISNUMBER('2-4-2'!I139), '2-4-2'!I139, IF(ISNUMBER('2-4-2'!E139), '2-4-2'!E139, IF(ISNUMBER('2-4-2'!J139), '2-4-2'!J139, IF(ISNUMBER('2-4-2'!D139), '2-4-2'!D139, IF(ISNUMBER('2-4-2'!K139), '2-4-2'!K139, IF(ISNUMBER('2-4-2'!C139), '2-4-2'!C139, IF(ISNUMBER('2-4-2'!L139), '2-4-2'!L139, IF(ISNUMBER('2-4-2'!M139), '2-4-2'!M139,"XXX")))))))))))</f>
        <v>3.2</v>
      </c>
      <c r="P139" s="176">
        <f>IF(ISNUMBER('2-5-1'!H371), '2-5-1'!H371, "XXX")</f>
        <v>3.066449463367462E-2</v>
      </c>
      <c r="Q139" s="176">
        <f>IF(ISNUMBER('2-5-2'!D139), '2-5-2'!D139, IF(ISNUMBER('2-5-2'!E139), '2-5-2'!E139, IF(ISNUMBER('2-5-2'!F139), '2-5-2'!F139, IF(ISNUMBER('2-5-2'!G139), '2-5-2'!G139, IF(ISNUMBER('2-5-2'!H139), '2-5-2'!H139, IF(ISNUMBER('2-5-2'!I139), '2-5-2'!I139, IF(ISNUMBER('2-5-2'!J139), '2-5-2'!J139, "XXX")))))))</f>
        <v>3</v>
      </c>
      <c r="R139" s="176">
        <f>IF(ISNUMBER('2-6-1'!G139), '2-6-1'!G139, IF(ISNUMBER('2-6-1'!H139), '2-6-1'!H139, IF(ISNUMBER('2-6-1'!F139), '2-6-1'!F139, IF(ISNUMBER('2-6-1'!I139), '2-6-1'!I139, IF(ISNUMBER('2-6-1'!E139), '2-6-1'!E139, IF(ISNUMBER('2-6-1'!J139), '2-6-1'!J139, IF(ISNUMBER('2-6-1'!D139), '2-6-1'!D139, IF(ISNUMBER('2-6-1'!K139), '2-6-1'!K139, IF(ISNUMBER('2-6-1'!L139), '2-6-1'!L139, "XXX")))))))))</f>
        <v>14.137589999999999</v>
      </c>
      <c r="S139" s="176">
        <f>IF(ISNUMBER('2-6-2'!H139), '2-6-2'!H139, IF(ISNUMBER('2-6-2'!I139), '2-6-2'!I139, IF(ISNUMBER('2-6-2'!G139), '2-6-2'!G139, IF(ISNUMBER('2-6-2'!J139), '2-6-2'!J139, IF(ISNUMBER('2-6-2'!F139), '2-6-2'!F139, IF(ISNUMBER('2-6-2'!K139), '2-6-2'!K139, IF(ISNUMBER('2-6-2'!E139), '2-6-2'!E139, IF(ISNUMBER('2-6-2'!L139), '2-6-2'!L139, IF(ISNUMBER('2-6-2'!D139), '2-6-2'!D139, IF(ISNUMBER('2-6-2'!M139), '2-6-2'!M139, "XXX"))))))))))</f>
        <v>50.56</v>
      </c>
      <c r="T139" s="176">
        <f>IF(ISNUMBER('2-7-1'!K139), '2-7-1'!K139, IF(ISNUMBER('2-7-1'!L139), '2-7-1'!L139, IF(ISNUMBER('2-7-1'!J139), '2-7-1'!J139, IF(ISNUMBER('2-7-1'!M139), '2-7-1'!M139, "XXX"))))</f>
        <v>0.54571428571428571</v>
      </c>
      <c r="U139" s="176">
        <f>IF(ISNUMBER('2-7-2'!K139), '2-7-2'!K139, IF(ISNUMBER('2-7-2'!L139), '2-7-2'!L139, IF(ISNUMBER('2-7-2'!J139), '2-7-2'!J139, IF(ISNUMBER('2-7-2'!M139), '2-7-2'!M139, "XXX"))))</f>
        <v>0.48071428571428576</v>
      </c>
      <c r="V139" s="176">
        <f>IF(ISNUMBER('2-8-1'!K139), '2-8-1'!K139, IF(ISNUMBER('2-8-1'!L139), '2-8-1'!L139, IF(ISNUMBER('2-8-1'!J139), '2-8-1'!J139, IF(ISNUMBER('2-8-1'!M139), '2-8-1'!M139, "XXX"))))</f>
        <v>0.6</v>
      </c>
      <c r="W139" s="176">
        <f>IF(ISNUMBER('2-8-2'!K139), '2-8-2'!K139, IF(ISNUMBER('2-8-2'!L139), '2-8-2'!L139, IF(ISNUMBER('2-8-2'!J139), '2-8-2'!J139, IF(ISNUMBER('2-8-2'!M139), '2-8-2'!M139, "XXX"))))</f>
        <v>0.52</v>
      </c>
      <c r="X139" s="176">
        <f>IF(ISNUMBER('3-1'!L138), '3-1'!L138, "XXX")</f>
        <v>0.40799999999999997</v>
      </c>
      <c r="Y139" s="223">
        <f>'3-2'!T138</f>
        <v>-0.17054918399999999</v>
      </c>
    </row>
    <row r="140" spans="1:25" ht="15" x14ac:dyDescent="0.25">
      <c r="A140" s="19" t="s">
        <v>147</v>
      </c>
      <c r="B140" s="166" t="s">
        <v>147</v>
      </c>
      <c r="C140" s="175">
        <f>IF(ISNUMBER('1-1'!K140),'1-1'!K140, "XXX")</f>
        <v>4</v>
      </c>
      <c r="D140" s="175">
        <f>IF(UCDP!AB140, UCDP!AB140, "0.0")</f>
        <v>7.1454386085895837E-3</v>
      </c>
      <c r="E140" s="176">
        <f>IF(ISNUMBER('1-3'!L140), '1-3'!L140, IF(ISNUMBER('1-3'!M140), '1-3'!M140, IF(ISNUMBER('1-3'!P140), '1-3'!P140, IF(ISNUMBER('1-3'!Q140), '1-3'!Q140, "XXX"))))</f>
        <v>69.833333333333343</v>
      </c>
      <c r="F140" s="176">
        <f>IF(ISNUMBER('1-4'!AR140),'1-4'!AR140, IF(ISNUMBER('1-4'!AS140),'1-4'!AS140, IF(ISNUMBER('1-4'!AT140),'1-4'!AT140, IF(ISNUMBER('1-4'!AU140),'1-4'!AU140, IF(ISNUMBER('1-4'!AV140),'1-4'!AV140, "XXX")))))</f>
        <v>3</v>
      </c>
      <c r="G140" s="176">
        <f>IF(ISNUMBER('1-5'!K139),'1-5'!K139, "XXX")</f>
        <v>8.1999999999999993</v>
      </c>
      <c r="H140" s="176">
        <f>IF(ISNUMBER('2-1-1'!K140), '2-1-1'!K140, IF(ISNUMBER('2-1-1'!L140), '2-1-1'!L140, IF(ISNUMBER('2-1-1'!M140), '2-1-1'!M140, "XXX")))</f>
        <v>0.62714285714285711</v>
      </c>
      <c r="I140" s="176">
        <f>IF(ISNUMBER('2-1-2'!F139),'2-1-2'!F139, "XXX")</f>
        <v>0.41175</v>
      </c>
      <c r="J140" s="176">
        <f>IF(ISNUMBER('2-2-1'!AF140),'2-2-1'!AF140,IF(ISNUMBER('2-2-1'!AG140),'2-2-1'!AG140,IF(ISNUMBER('2-2-1'!AE140),'2-2-1'!AE140,IF(ISNUMBER('2-2-1'!AH140),'2-2-1'!AH140,IF(ISNUMBER('2-2-1'!AD140),'2-2-1'!AD140,IF(ISNUMBER('2-2-1'!AI140),'2-2-1'!AI140,IF(ISNUMBER('2-2-1'!AC140),'2-2-1'!AC140,IF(ISNUMBER('2-2-1'!AJ140),'2-2-1'!AJ140,IF(ISNUMBER('2-2-1'!AB140),'2-2-1'!AB140,IF(ISNUMBER('2-2-1'!AA140),'2-2-1'!AA140,IF(ISNUMBER('2-2-1'!Z140),'2-2-1'!Z140,"XXX")))))))))))</f>
        <v>2.9247999999999998</v>
      </c>
      <c r="K140" s="176">
        <f>IF(ISNUMBER('2-2-2'!K140),'2-2-2'!K140,IF(ISNUMBER('2-2-2'!L140),'2-2-2'!L140,IF(ISNUMBER('2-2-2'!J140),'2-2-2'!J140,IF(ISNUMBER('2-2-2'!M140),'2-2-2'!M140,"XXX"))))</f>
        <v>0.49428571428571427</v>
      </c>
      <c r="L140" s="176">
        <f>IF(ISNUMBER('2-3-1'!S140), '2-3-1'!S140, IF(ISNUMBER('2-3-1'!T140), '2-3-1'!T140, IF(ISNUMBER('2-3-1'!R140), '2-3-1'!R140, IF(ISNUMBER('2-3-1'!U140), '2-3-1'!U140, IF(ISNUMBER('2-3-1'!Q140), '2-3-1'!Q140, IF(ISNUMBER('2-3-1'!V140), '2-3-1'!V140, IF(ISNUMBER('2-3-1'!P140), '2-3-1'!P140, "XXX")))))))</f>
        <v>2.85137558</v>
      </c>
      <c r="M140" s="176">
        <f>IF(ISNUMBER('2-3-2'!S140), '2-3-2'!S140, IF(ISNUMBER('2-3-2'!T140), '2-3-2'!T140, IF(ISNUMBER('2-3-2'!R140), '2-3-2'!R140, IF(ISNUMBER('2-3-2'!U140), '2-3-2'!U140, IF(ISNUMBER('2-3-2'!Q140), '2-3-2'!Q140, IF(ISNUMBER('2-3-2'!V140), '2-3-2'!V140, IF(ISNUMBER('2-3-2'!P140), '2-3-2'!P140, "XXX")))))))</f>
        <v>11.34563923</v>
      </c>
      <c r="N140" s="176">
        <f>IF(ISNUMBER('2-4-1'!Y140),'2-4-1'!Y140,IF(ISNUMBER('2-4-1'!X140),'2-4-1'!X140,IF(ISNUMBER('2-4-1'!Z140),'2-4-1'!Z140,IF(ISNUMBER('2-4-1'!W140),'2-4-1'!W140,IF(ISNUMBER('2-4-1'!V140),'2-4-1'!V140,'2019'!N140)))))</f>
        <v>3.69447681818145</v>
      </c>
      <c r="O140" s="176">
        <f>IF(ISNUMBER('2-4-2'!G140), '2-4-2'!G140, IF(ISNUMBER('2-4-2'!H140), '2-4-2'!H140, IF(ISNUMBER('2-4-2'!F140), '2-4-2'!F140, IF(ISNUMBER('2-4-2'!I140), '2-4-2'!I140, IF(ISNUMBER('2-4-2'!E140), '2-4-2'!E140, IF(ISNUMBER('2-4-2'!J140), '2-4-2'!J140, IF(ISNUMBER('2-4-2'!D140), '2-4-2'!D140, IF(ISNUMBER('2-4-2'!K140), '2-4-2'!K140, IF(ISNUMBER('2-4-2'!C140), '2-4-2'!C140, IF(ISNUMBER('2-4-2'!L140), '2-4-2'!L140, IF(ISNUMBER('2-4-2'!M140), '2-4-2'!M140,"XXX")))))))))))</f>
        <v>83</v>
      </c>
      <c r="P140" s="176">
        <f>IF(ISNUMBER('2-5-1'!H372), '2-5-1'!H372, "XXX")</f>
        <v>0.33828370571136473</v>
      </c>
      <c r="Q140" s="176">
        <f>IF(ISNUMBER('2-5-2'!D140), '2-5-2'!D140, IF(ISNUMBER('2-5-2'!E140), '2-5-2'!E140, IF(ISNUMBER('2-5-2'!F140), '2-5-2'!F140, IF(ISNUMBER('2-5-2'!G140), '2-5-2'!G140, IF(ISNUMBER('2-5-2'!H140), '2-5-2'!H140, IF(ISNUMBER('2-5-2'!I140), '2-5-2'!I140, IF(ISNUMBER('2-5-2'!J140), '2-5-2'!J140, "XXX")))))))</f>
        <v>54.3</v>
      </c>
      <c r="R140" s="176">
        <f>IF(ISNUMBER('2-6-1'!G140), '2-6-1'!G140, IF(ISNUMBER('2-6-1'!H140), '2-6-1'!H140, IF(ISNUMBER('2-6-1'!F140), '2-6-1'!F140, IF(ISNUMBER('2-6-1'!I140), '2-6-1'!I140, IF(ISNUMBER('2-6-1'!E140), '2-6-1'!E140, IF(ISNUMBER('2-6-1'!J140), '2-6-1'!J140, IF(ISNUMBER('2-6-1'!D140), '2-6-1'!D140, IF(ISNUMBER('2-6-1'!K140), '2-6-1'!K140, IF(ISNUMBER('2-6-1'!L140), '2-6-1'!L140, "XXX")))))))))</f>
        <v>49.061660000000003</v>
      </c>
      <c r="S140" s="176">
        <f>IF(ISNUMBER('2-6-2'!H140), '2-6-2'!H140, IF(ISNUMBER('2-6-2'!I140), '2-6-2'!I140, IF(ISNUMBER('2-6-2'!G140), '2-6-2'!G140, IF(ISNUMBER('2-6-2'!J140), '2-6-2'!J140, IF(ISNUMBER('2-6-2'!F140), '2-6-2'!F140, IF(ISNUMBER('2-6-2'!K140), '2-6-2'!K140, IF(ISNUMBER('2-6-2'!E140), '2-6-2'!E140, IF(ISNUMBER('2-6-2'!L140), '2-6-2'!L140, IF(ISNUMBER('2-6-2'!D140), '2-6-2'!D140, IF(ISNUMBER('2-6-2'!M140), '2-6-2'!M140, "XXX"))))))))))</f>
        <v>0.01</v>
      </c>
      <c r="T140" s="176">
        <f>IF(ISNUMBER('2-7-1'!K140), '2-7-1'!K140, IF(ISNUMBER('2-7-1'!L140), '2-7-1'!L140, IF(ISNUMBER('2-7-1'!J140), '2-7-1'!J140, IF(ISNUMBER('2-7-1'!M140), '2-7-1'!M140, "XXX"))))</f>
        <v>0.53857142857142859</v>
      </c>
      <c r="U140" s="176">
        <f>IF(ISNUMBER('2-7-2'!K140), '2-7-2'!K140, IF(ISNUMBER('2-7-2'!L140), '2-7-2'!L140, IF(ISNUMBER('2-7-2'!J140), '2-7-2'!J140, IF(ISNUMBER('2-7-2'!M140), '2-7-2'!M140, "XXX"))))</f>
        <v>0.46499999999999997</v>
      </c>
      <c r="V140" s="176">
        <f>IF(ISNUMBER('2-8-1'!K140), '2-8-1'!K140, IF(ISNUMBER('2-8-1'!L140), '2-8-1'!L140, IF(ISNUMBER('2-8-1'!J140), '2-8-1'!J140, IF(ISNUMBER('2-8-1'!M140), '2-8-1'!M140, "XXX"))))</f>
        <v>0.65142857142857136</v>
      </c>
      <c r="W140" s="176">
        <f>IF(ISNUMBER('2-8-2'!K140), '2-8-2'!K140, IF(ISNUMBER('2-8-2'!L140), '2-8-2'!L140, IF(ISNUMBER('2-8-2'!J140), '2-8-2'!J140, IF(ISNUMBER('2-8-2'!M140), '2-8-2'!M140, "XXX"))))</f>
        <v>0.49714285714285716</v>
      </c>
      <c r="X140" s="176">
        <f>IF(ISNUMBER('3-1'!L139), '3-1'!L139, "XXX")</f>
        <v>0.14899999999999999</v>
      </c>
      <c r="Y140" s="223">
        <f>'3-2'!T139</f>
        <v>-0.955325007</v>
      </c>
    </row>
    <row r="141" spans="1:25" ht="15" x14ac:dyDescent="0.25">
      <c r="A141" s="19" t="s">
        <v>148</v>
      </c>
      <c r="B141" s="166" t="s">
        <v>148</v>
      </c>
      <c r="C141" s="175">
        <f>IF(ISNUMBER('1-1'!K141),'1-1'!K141, "XXX")</f>
        <v>9</v>
      </c>
      <c r="D141" s="175" t="str">
        <f>IF(UCDP!AB141, UCDP!AB141, "0.0")</f>
        <v>0.0</v>
      </c>
      <c r="E141" s="177">
        <f>'1-3'!J141</f>
        <v>69.166666666666671</v>
      </c>
      <c r="F141" s="176">
        <f>IF(ISNUMBER('1-4'!AR141),'1-4'!AR141, IF(ISNUMBER('1-4'!AS141),'1-4'!AS141, IF(ISNUMBER('1-4'!AT141),'1-4'!AT141, IF(ISNUMBER('1-4'!AU141),'1-4'!AU141, IF(ISNUMBER('1-4'!AV141),'1-4'!AV141, "XXX")))))</f>
        <v>2</v>
      </c>
      <c r="G141" s="176">
        <f>IF(ISNUMBER('1-5'!K140),'1-5'!K140, "XXX")</f>
        <v>5.5</v>
      </c>
      <c r="H141" s="177">
        <f>'2-1-1'!I141</f>
        <v>0.30571428571428572</v>
      </c>
      <c r="I141" s="176">
        <f>IF(ISNUMBER('2-1-2'!F140),'2-1-2'!F140, "XXX")</f>
        <v>7.2840000000000002E-2</v>
      </c>
      <c r="J141" s="176">
        <f>IF(ISNUMBER('2-2-1'!AF141),'2-2-1'!AF141,IF(ISNUMBER('2-2-1'!AG141),'2-2-1'!AG141,IF(ISNUMBER('2-2-1'!AE141),'2-2-1'!AE141,IF(ISNUMBER('2-2-1'!AH141),'2-2-1'!AH141,IF(ISNUMBER('2-2-1'!AD141),'2-2-1'!AD141,IF(ISNUMBER('2-2-1'!AI141),'2-2-1'!AI141,IF(ISNUMBER('2-2-1'!AC141),'2-2-1'!AC141,IF(ISNUMBER('2-2-1'!AJ141),'2-2-1'!AJ141,IF(ISNUMBER('2-2-1'!AB141),'2-2-1'!AB141,IF(ISNUMBER('2-2-1'!AA141),'2-2-1'!AA141,IF(ISNUMBER('2-2-1'!Z141),'2-2-1'!Z141,"XXX")))))))))))</f>
        <v>7.1179199999999998</v>
      </c>
      <c r="K141" s="176" t="str">
        <f>IF(ISNUMBER('2-2-2'!K141),'2-2-2'!K141,IF(ISNUMBER('2-2-2'!L141),'2-2-2'!L141,IF(ISNUMBER('2-2-2'!J141),'2-2-2'!J141,IF(ISNUMBER('2-2-2'!M141),'2-2-2'!M141,"XXX"))))</f>
        <v>XXX</v>
      </c>
      <c r="L141" s="176">
        <f>IF(ISNUMBER('2-3-1'!S141), '2-3-1'!S141, IF(ISNUMBER('2-3-1'!T141), '2-3-1'!T141, IF(ISNUMBER('2-3-1'!R141), '2-3-1'!R141, IF(ISNUMBER('2-3-1'!U141), '2-3-1'!U141, IF(ISNUMBER('2-3-1'!Q141), '2-3-1'!Q141, IF(ISNUMBER('2-3-1'!V141), '2-3-1'!V141, IF(ISNUMBER('2-3-1'!P141), '2-3-1'!P141, "XXX")))))))</f>
        <v>3.4233796600000002</v>
      </c>
      <c r="M141" s="176">
        <f>IF(ISNUMBER('2-3-2'!S141), '2-3-2'!S141, IF(ISNUMBER('2-3-2'!T141), '2-3-2'!T141, IF(ISNUMBER('2-3-2'!R141), '2-3-2'!R141, IF(ISNUMBER('2-3-2'!U141), '2-3-2'!U141, IF(ISNUMBER('2-3-2'!Q141), '2-3-2'!Q141, IF(ISNUMBER('2-3-2'!V141), '2-3-2'!V141, IF(ISNUMBER('2-3-2'!P141), '2-3-2'!P141, "XXX")))))))</f>
        <v>7.9046444899999999</v>
      </c>
      <c r="N141" s="176">
        <f>IF(ISNUMBER('2-4-1'!Y141),'2-4-1'!Y141,IF(ISNUMBER('2-4-1'!X141),'2-4-1'!X141,IF(ISNUMBER('2-4-1'!Z141),'2-4-1'!Z141,IF(ISNUMBER('2-4-1'!W141),'2-4-1'!W141,IF(ISNUMBER('2-4-1'!V141),'2-4-1'!V141,'2019'!N141)))))</f>
        <v>3.2729200000000001</v>
      </c>
      <c r="O141" s="176">
        <f>IF(ISNUMBER('2-4-2'!G141), '2-4-2'!G141, IF(ISNUMBER('2-4-2'!H141), '2-4-2'!H141, IF(ISNUMBER('2-4-2'!F141), '2-4-2'!F141, IF(ISNUMBER('2-4-2'!I141), '2-4-2'!I141, IF(ISNUMBER('2-4-2'!E141), '2-4-2'!E141, IF(ISNUMBER('2-4-2'!J141), '2-4-2'!J141, IF(ISNUMBER('2-4-2'!D141), '2-4-2'!D141, IF(ISNUMBER('2-4-2'!K141), '2-4-2'!K141, IF(ISNUMBER('2-4-2'!C141), '2-4-2'!C141, IF(ISNUMBER('2-4-2'!L141), '2-4-2'!L141, IF(ISNUMBER('2-4-2'!M141), '2-4-2'!M141,"XXX")))))))))))</f>
        <v>89.7</v>
      </c>
      <c r="P141" s="176">
        <f>IF(ISNUMBER('2-5-1'!H373), '2-5-1'!H373, "XXX")</f>
        <v>1</v>
      </c>
      <c r="Q141" s="176">
        <f>IF(ISNUMBER('2-5-2'!D141), '2-5-2'!D141, IF(ISNUMBER('2-5-2'!E141), '2-5-2'!E141, IF(ISNUMBER('2-5-2'!F141), '2-5-2'!F141, IF(ISNUMBER('2-5-2'!G141), '2-5-2'!G141, IF(ISNUMBER('2-5-2'!H141), '2-5-2'!H141, IF(ISNUMBER('2-5-2'!I141), '2-5-2'!I141, IF(ISNUMBER('2-5-2'!J141), '2-5-2'!J141, "XXX")))))))</f>
        <v>26.5</v>
      </c>
      <c r="R141" s="176">
        <f>IF(ISNUMBER('2-6-1'!G141), '2-6-1'!G141, IF(ISNUMBER('2-6-1'!H141), '2-6-1'!H141, IF(ISNUMBER('2-6-1'!F141), '2-6-1'!F141, IF(ISNUMBER('2-6-1'!I141), '2-6-1'!I141, IF(ISNUMBER('2-6-1'!E141), '2-6-1'!E141, IF(ISNUMBER('2-6-1'!J141), '2-6-1'!J141, IF(ISNUMBER('2-6-1'!D141), '2-6-1'!D141, IF(ISNUMBER('2-6-1'!K141), '2-6-1'!K141, IF(ISNUMBER('2-6-1'!L141), '2-6-1'!L141, "XXX")))))))))</f>
        <v>31.523330000000001</v>
      </c>
      <c r="S141" s="176">
        <f>IF(ISNUMBER('2-6-2'!H141), '2-6-2'!H141, IF(ISNUMBER('2-6-2'!I141), '2-6-2'!I141, IF(ISNUMBER('2-6-2'!G141), '2-6-2'!G141, IF(ISNUMBER('2-6-2'!J141), '2-6-2'!J141, IF(ISNUMBER('2-6-2'!F141), '2-6-2'!F141, IF(ISNUMBER('2-6-2'!K141), '2-6-2'!K141, IF(ISNUMBER('2-6-2'!E141), '2-6-2'!E141, IF(ISNUMBER('2-6-2'!L141), '2-6-2'!L141, IF(ISNUMBER('2-6-2'!D141), '2-6-2'!D141, IF(ISNUMBER('2-6-2'!M141), '2-6-2'!M141, "XXX"))))))))))</f>
        <v>18.32</v>
      </c>
      <c r="T141" s="176" t="str">
        <f>IF(ISNUMBER('2-7-1'!K141), '2-7-1'!K141, IF(ISNUMBER('2-7-1'!L141), '2-7-1'!L141, IF(ISNUMBER('2-7-1'!J141), '2-7-1'!J141, IF(ISNUMBER('2-7-1'!M141), '2-7-1'!M141, "XXX"))))</f>
        <v>XXX</v>
      </c>
      <c r="U141" s="176" t="str">
        <f>IF(ISNUMBER('2-7-2'!K141), '2-7-2'!K141, IF(ISNUMBER('2-7-2'!L141), '2-7-2'!L141, IF(ISNUMBER('2-7-2'!J141), '2-7-2'!J141, IF(ISNUMBER('2-7-2'!M141), '2-7-2'!M141, "XXX"))))</f>
        <v>XXX</v>
      </c>
      <c r="V141" s="176" t="str">
        <f>IF(ISNUMBER('2-8-1'!K141), '2-8-1'!K141, IF(ISNUMBER('2-8-1'!L141), '2-8-1'!L141, IF(ISNUMBER('2-8-1'!J141), '2-8-1'!J141, IF(ISNUMBER('2-8-1'!M141), '2-8-1'!M141, "XXX"))))</f>
        <v>XXX</v>
      </c>
      <c r="W141" s="176" t="str">
        <f>IF(ISNUMBER('2-8-2'!K141), '2-8-2'!K141, IF(ISNUMBER('2-8-2'!L141), '2-8-2'!L141, IF(ISNUMBER('2-8-2'!J141), '2-8-2'!J141, IF(ISNUMBER('2-8-2'!M141), '2-8-2'!M141, "XXX"))))</f>
        <v>XXX</v>
      </c>
      <c r="X141" s="176">
        <f>IF(ISNUMBER('3-1'!L140), '3-1'!L140, "XXX")</f>
        <v>0.61499999999999999</v>
      </c>
      <c r="Y141" s="223">
        <f>'3-2'!T140</f>
        <v>0.26525086199999998</v>
      </c>
    </row>
    <row r="142" spans="1:25" ht="15" x14ac:dyDescent="0.25">
      <c r="A142" s="19" t="s">
        <v>149</v>
      </c>
      <c r="B142" s="166" t="s">
        <v>149</v>
      </c>
      <c r="C142" s="175">
        <f>IF(ISNUMBER('1-1'!K142),'1-1'!K142, "XXX")</f>
        <v>6.2</v>
      </c>
      <c r="D142" s="175" t="str">
        <f>IF(UCDP!AB142, UCDP!AB142, "0.0")</f>
        <v>0.0</v>
      </c>
      <c r="E142" s="176" t="str">
        <f>IF(ISNUMBER('1-3'!L142), '1-3'!L142, IF(ISNUMBER('1-3'!M142), '1-3'!M142, IF(ISNUMBER('1-3'!P142), '1-3'!P142, IF(ISNUMBER('1-3'!Q142), '1-3'!Q142, "XXX"))))</f>
        <v>XXX</v>
      </c>
      <c r="F142" s="176">
        <f>IF(ISNUMBER('1-4'!AR142),'1-4'!AR142, IF(ISNUMBER('1-4'!AS142),'1-4'!AS142, IF(ISNUMBER('1-4'!AT142),'1-4'!AT142, IF(ISNUMBER('1-4'!AU142),'1-4'!AU142, IF(ISNUMBER('1-4'!AV142),'1-4'!AV142, "XXX")))))</f>
        <v>3</v>
      </c>
      <c r="G142" s="176">
        <f>IF(ISNUMBER('1-5'!K141),'1-5'!K141, "XXX")</f>
        <v>6.9</v>
      </c>
      <c r="H142" s="176" t="str">
        <f>IF(ISNUMBER('2-1-1'!K142), '2-1-1'!K142, IF(ISNUMBER('2-1-1'!L142), '2-1-1'!L142, IF(ISNUMBER('2-1-1'!M142), '2-1-1'!M142, "XXX")))</f>
        <v>XXX</v>
      </c>
      <c r="I142" s="176">
        <f>IF(ISNUMBER('2-1-2'!F141),'2-1-2'!F141, "XXX")</f>
        <v>0.10439</v>
      </c>
      <c r="J142" s="176">
        <f>IF(ISNUMBER('2-2-1'!AF142),'2-2-1'!AF142,IF(ISNUMBER('2-2-1'!AG142),'2-2-1'!AG142,IF(ISNUMBER('2-2-1'!AE142),'2-2-1'!AE142,IF(ISNUMBER('2-2-1'!AH142),'2-2-1'!AH142,IF(ISNUMBER('2-2-1'!AD142),'2-2-1'!AD142,IF(ISNUMBER('2-2-1'!AI142),'2-2-1'!AI142,IF(ISNUMBER('2-2-1'!AC142),'2-2-1'!AC142,IF(ISNUMBER('2-2-1'!AJ142),'2-2-1'!AJ142,IF(ISNUMBER('2-2-1'!AB142),'2-2-1'!AB142,IF(ISNUMBER('2-2-1'!AA142),'2-2-1'!AA142,IF(ISNUMBER('2-2-1'!Z142),'2-2-1'!Z142,"XXX")))))))))))</f>
        <v>4.1245599999999998</v>
      </c>
      <c r="K142" s="176" t="str">
        <f>IF(ISNUMBER('2-2-2'!K142),'2-2-2'!K142,IF(ISNUMBER('2-2-2'!L142),'2-2-2'!L142,IF(ISNUMBER('2-2-2'!J142),'2-2-2'!J142,IF(ISNUMBER('2-2-2'!M142),'2-2-2'!M142,"XXX"))))</f>
        <v>XXX</v>
      </c>
      <c r="L142" s="176">
        <f>IF(ISNUMBER('2-3-1'!S142), '2-3-1'!S142, IF(ISNUMBER('2-3-1'!T142), '2-3-1'!T142, IF(ISNUMBER('2-3-1'!R142), '2-3-1'!R142, IF(ISNUMBER('2-3-1'!U142), '2-3-1'!U142, IF(ISNUMBER('2-3-1'!Q142), '2-3-1'!Q142, IF(ISNUMBER('2-3-1'!V142), '2-3-1'!V142, IF(ISNUMBER('2-3-1'!P142), '2-3-1'!P142, "XXX")))))))</f>
        <v>0.98174185000000003</v>
      </c>
      <c r="M142" s="176">
        <f>IF(ISNUMBER('2-3-2'!S142), '2-3-2'!S142, IF(ISNUMBER('2-3-2'!T142), '2-3-2'!T142, IF(ISNUMBER('2-3-2'!R142), '2-3-2'!R142, IF(ISNUMBER('2-3-2'!U142), '2-3-2'!U142, IF(ISNUMBER('2-3-2'!Q142), '2-3-2'!Q142, IF(ISNUMBER('2-3-2'!V142), '2-3-2'!V142, IF(ISNUMBER('2-3-2'!P142), '2-3-2'!P142, "XXX")))))))</f>
        <v>54.675895689999997</v>
      </c>
      <c r="N142" s="176">
        <f>IF(ISNUMBER('2-4-1'!Y142),'2-4-1'!Y142,IF(ISNUMBER('2-4-1'!X142),'2-4-1'!X142,IF(ISNUMBER('2-4-1'!Z142),'2-4-1'!Z142,IF(ISNUMBER('2-4-1'!W142),'2-4-1'!W142,IF(ISNUMBER('2-4-1'!V142),'2-4-1'!V142,'2019'!N142)))))</f>
        <v>2.5983070500000003</v>
      </c>
      <c r="O142" s="176">
        <f>IF(ISNUMBER('2-4-2'!G142), '2-4-2'!G142, IF(ISNUMBER('2-4-2'!H142), '2-4-2'!H142, IF(ISNUMBER('2-4-2'!F142), '2-4-2'!F142, IF(ISNUMBER('2-4-2'!I142), '2-4-2'!I142, IF(ISNUMBER('2-4-2'!E142), '2-4-2'!E142, IF(ISNUMBER('2-4-2'!J142), '2-4-2'!J142, IF(ISNUMBER('2-4-2'!D142), '2-4-2'!D142, IF(ISNUMBER('2-4-2'!K142), '2-4-2'!K142, IF(ISNUMBER('2-4-2'!C142), '2-4-2'!C142, IF(ISNUMBER('2-4-2'!L142), '2-4-2'!L142, IF(ISNUMBER('2-4-2'!M142), '2-4-2'!M142,"XXX")))))))))))</f>
        <v>19</v>
      </c>
      <c r="P142" s="176">
        <f>IF(ISNUMBER('2-5-1'!H374), '2-5-1'!H374, "XXX")</f>
        <v>2.8606596589088439E-2</v>
      </c>
      <c r="Q142" s="176" t="str">
        <f>IF(ISNUMBER('2-5-2'!D142), '2-5-2'!D142, IF(ISNUMBER('2-5-2'!E142), '2-5-2'!E142, IF(ISNUMBER('2-5-2'!F142), '2-5-2'!F142, IF(ISNUMBER('2-5-2'!G142), '2-5-2'!G142, IF(ISNUMBER('2-5-2'!H142), '2-5-2'!H142, IF(ISNUMBER('2-5-2'!I142), '2-5-2'!I142, IF(ISNUMBER('2-5-2'!J142), '2-5-2'!J142, "XXX")))))))</f>
        <v>XXX</v>
      </c>
      <c r="R142" s="176">
        <f>IF(ISNUMBER('2-6-1'!G142), '2-6-1'!G142, IF(ISNUMBER('2-6-1'!H142), '2-6-1'!H142, IF(ISNUMBER('2-6-1'!F142), '2-6-1'!F142, IF(ISNUMBER('2-6-1'!I142), '2-6-1'!I142, IF(ISNUMBER('2-6-1'!E142), '2-6-1'!E142, IF(ISNUMBER('2-6-1'!J142), '2-6-1'!J142, IF(ISNUMBER('2-6-1'!D142), '2-6-1'!D142, IF(ISNUMBER('2-6-1'!K142), '2-6-1'!K142, IF(ISNUMBER('2-6-1'!L142), '2-6-1'!L142, "XXX")))))))))</f>
        <v>21.195070000000001</v>
      </c>
      <c r="S142" s="176">
        <f>IF(ISNUMBER('2-6-2'!H142), '2-6-2'!H142, IF(ISNUMBER('2-6-2'!I142), '2-6-2'!I142, IF(ISNUMBER('2-6-2'!G142), '2-6-2'!G142, IF(ISNUMBER('2-6-2'!J142), '2-6-2'!J142, IF(ISNUMBER('2-6-2'!F142), '2-6-2'!F142, IF(ISNUMBER('2-6-2'!K142), '2-6-2'!K142, IF(ISNUMBER('2-6-2'!E142), '2-6-2'!E142, IF(ISNUMBER('2-6-2'!L142), '2-6-2'!L142, IF(ISNUMBER('2-6-2'!D142), '2-6-2'!D142, IF(ISNUMBER('2-6-2'!M142), '2-6-2'!M142, "XXX"))))))))))</f>
        <v>38.26</v>
      </c>
      <c r="T142" s="176" t="str">
        <f>IF(ISNUMBER('2-7-1'!K142), '2-7-1'!K142, IF(ISNUMBER('2-7-1'!L142), '2-7-1'!L142, IF(ISNUMBER('2-7-1'!J142), '2-7-1'!J142, IF(ISNUMBER('2-7-1'!M142), '2-7-1'!M142, "XXX"))))</f>
        <v>XXX</v>
      </c>
      <c r="U142" s="176" t="str">
        <f>IF(ISNUMBER('2-7-2'!K142), '2-7-2'!K142, IF(ISNUMBER('2-7-2'!L142), '2-7-2'!L142, IF(ISNUMBER('2-7-2'!J142), '2-7-2'!J142, IF(ISNUMBER('2-7-2'!M142), '2-7-2'!M142, "XXX"))))</f>
        <v>XXX</v>
      </c>
      <c r="V142" s="176" t="str">
        <f>IF(ISNUMBER('2-8-1'!K142), '2-8-1'!K142, IF(ISNUMBER('2-8-1'!L142), '2-8-1'!L142, IF(ISNUMBER('2-8-1'!J142), '2-8-1'!J142, IF(ISNUMBER('2-8-1'!M142), '2-8-1'!M142, "XXX"))))</f>
        <v>XXX</v>
      </c>
      <c r="W142" s="176" t="str">
        <f>IF(ISNUMBER('2-8-2'!K142), '2-8-2'!K142, IF(ISNUMBER('2-8-2'!L142), '2-8-2'!L142, IF(ISNUMBER('2-8-2'!J142), '2-8-2'!J142, IF(ISNUMBER('2-8-2'!M142), '2-8-2'!M142, "XXX"))))</f>
        <v>XXX</v>
      </c>
      <c r="X142" s="176">
        <f>IF(ISNUMBER('3-1'!L141), '3-1'!L141, "XXX")</f>
        <v>0.48499999999999999</v>
      </c>
      <c r="Y142" s="223">
        <f>'3-2'!T141</f>
        <v>-0.48703107200000001</v>
      </c>
    </row>
    <row r="143" spans="1:25" ht="15" x14ac:dyDescent="0.25">
      <c r="A143" s="19" t="s">
        <v>150</v>
      </c>
      <c r="B143" s="166" t="s">
        <v>150</v>
      </c>
      <c r="C143" s="175">
        <f>IF(ISNUMBER('1-1'!K143),'1-1'!K143, "XXX")</f>
        <v>3.3</v>
      </c>
      <c r="D143" s="175" t="str">
        <f>IF(UCDP!AB143, UCDP!AB143, "0.0")</f>
        <v>0.0</v>
      </c>
      <c r="E143" s="176">
        <f>IF(ISNUMBER('1-3'!L143), '1-3'!L143, IF(ISNUMBER('1-3'!M143), '1-3'!M143, IF(ISNUMBER('1-3'!P143), '1-3'!P143, IF(ISNUMBER('1-3'!Q143), '1-3'!Q143, "XXX"))))</f>
        <v>59.000000000000007</v>
      </c>
      <c r="F143" s="177">
        <f>'1-4'!AQ143</f>
        <v>2</v>
      </c>
      <c r="G143" s="176">
        <f>IF(ISNUMBER('1-5'!K142),'1-5'!K142, "XXX")</f>
        <v>4.3</v>
      </c>
      <c r="H143" s="176">
        <f>IF(ISNUMBER('2-1-1'!K143), '2-1-1'!K143, IF(ISNUMBER('2-1-1'!L143), '2-1-1'!L143, IF(ISNUMBER('2-1-1'!M143), '2-1-1'!M143, "XXX")))</f>
        <v>0.61857142857142855</v>
      </c>
      <c r="I143" s="176">
        <f>IF(ISNUMBER('2-1-2'!F142),'2-1-2'!F142, "XXX")</f>
        <v>0.49730999999999997</v>
      </c>
      <c r="J143" s="176">
        <f>IF(ISNUMBER('2-2-1'!AF143),'2-2-1'!AF143,IF(ISNUMBER('2-2-1'!AG143),'2-2-1'!AG143,IF(ISNUMBER('2-2-1'!AE143),'2-2-1'!AE143,IF(ISNUMBER('2-2-1'!AH143),'2-2-1'!AH143,IF(ISNUMBER('2-2-1'!AD143),'2-2-1'!AD143,IF(ISNUMBER('2-2-1'!AI143),'2-2-1'!AI143,IF(ISNUMBER('2-2-1'!AC143),'2-2-1'!AC143,IF(ISNUMBER('2-2-1'!AJ143),'2-2-1'!AJ143,IF(ISNUMBER('2-2-1'!AB143),'2-2-1'!AB143,IF(ISNUMBER('2-2-1'!AA143),'2-2-1'!AA143,IF(ISNUMBER('2-2-1'!Z143),'2-2-1'!Z143,"XXX")))))))))))</f>
        <v>3.1167600000000002</v>
      </c>
      <c r="K143" s="176">
        <f>IF(ISNUMBER('2-2-2'!K143),'2-2-2'!K143,IF(ISNUMBER('2-2-2'!L143),'2-2-2'!L143,IF(ISNUMBER('2-2-2'!J143),'2-2-2'!J143,IF(ISNUMBER('2-2-2'!M143),'2-2-2'!M143,"XXX"))))</f>
        <v>0.65571428571428569</v>
      </c>
      <c r="L143" s="176">
        <f>IF(ISNUMBER('2-3-1'!S143), '2-3-1'!S143, IF(ISNUMBER('2-3-1'!T143), '2-3-1'!T143, IF(ISNUMBER('2-3-1'!R143), '2-3-1'!R143, IF(ISNUMBER('2-3-1'!U143), '2-3-1'!U143, IF(ISNUMBER('2-3-1'!Q143), '2-3-1'!Q143, IF(ISNUMBER('2-3-1'!V143), '2-3-1'!V143, IF(ISNUMBER('2-3-1'!P143), '2-3-1'!P143, "XXX")))))))</f>
        <v>3.42434788</v>
      </c>
      <c r="M143" s="176">
        <f>IF(ISNUMBER('2-3-2'!S143), '2-3-2'!S143, IF(ISNUMBER('2-3-2'!T143), '2-3-2'!T143, IF(ISNUMBER('2-3-2'!R143), '2-3-2'!R143, IF(ISNUMBER('2-3-2'!U143), '2-3-2'!U143, IF(ISNUMBER('2-3-2'!Q143), '2-3-2'!Q143, IF(ISNUMBER('2-3-2'!V143), '2-3-2'!V143, IF(ISNUMBER('2-3-2'!P143), '2-3-2'!P143, "XXX")))))))</f>
        <v>43.11694336</v>
      </c>
      <c r="N143" s="176">
        <f>IF(ISNUMBER('2-4-1'!Y143),'2-4-1'!Y143,IF(ISNUMBER('2-4-1'!X143),'2-4-1'!X143,IF(ISNUMBER('2-4-1'!Z143),'2-4-1'!Z143,IF(ISNUMBER('2-4-1'!W143),'2-4-1'!W143,IF(ISNUMBER('2-4-1'!V143),'2-4-1'!V143,'2019'!N143)))))</f>
        <v>5.4</v>
      </c>
      <c r="O143" s="176">
        <f>IF(ISNUMBER('2-4-2'!G143), '2-4-2'!G143, IF(ISNUMBER('2-4-2'!H143), '2-4-2'!H143, IF(ISNUMBER('2-4-2'!F143), '2-4-2'!F143, IF(ISNUMBER('2-4-2'!I143), '2-4-2'!I143, IF(ISNUMBER('2-4-2'!E143), '2-4-2'!E143, IF(ISNUMBER('2-4-2'!J143), '2-4-2'!J143, IF(ISNUMBER('2-4-2'!D143), '2-4-2'!D143, IF(ISNUMBER('2-4-2'!K143), '2-4-2'!K143, IF(ISNUMBER('2-4-2'!C143), '2-4-2'!C143, IF(ISNUMBER('2-4-2'!L143), '2-4-2'!L143, IF(ISNUMBER('2-4-2'!M143), '2-4-2'!M143,"XXX")))))))))))</f>
        <v>91.1</v>
      </c>
      <c r="P143" s="176">
        <f>IF(ISNUMBER('2-5-1'!H375), '2-5-1'!H375, "XXX")</f>
        <v>0.76183004379272456</v>
      </c>
      <c r="Q143" s="176">
        <f>IF(ISNUMBER('2-5-2'!D143), '2-5-2'!D143, IF(ISNUMBER('2-5-2'!E143), '2-5-2'!E143, IF(ISNUMBER('2-5-2'!F143), '2-5-2'!F143, IF(ISNUMBER('2-5-2'!G143), '2-5-2'!G143, IF(ISNUMBER('2-5-2'!H143), '2-5-2'!H143, IF(ISNUMBER('2-5-2'!I143), '2-5-2'!I143, IF(ISNUMBER('2-5-2'!J143), '2-5-2'!J143, "XXX")))))))</f>
        <v>24</v>
      </c>
      <c r="R143" s="176">
        <f>IF(ISNUMBER('2-6-1'!G143), '2-6-1'!G143, IF(ISNUMBER('2-6-1'!H143), '2-6-1'!H143, IF(ISNUMBER('2-6-1'!F143), '2-6-1'!F143, IF(ISNUMBER('2-6-1'!I143), '2-6-1'!I143, IF(ISNUMBER('2-6-1'!E143), '2-6-1'!E143, IF(ISNUMBER('2-6-1'!J143), '2-6-1'!J143, IF(ISNUMBER('2-6-1'!D143), '2-6-1'!D143, IF(ISNUMBER('2-6-1'!K143), '2-6-1'!K143, IF(ISNUMBER('2-6-1'!L143), '2-6-1'!L143, "XXX")))))))))</f>
        <v>76.479870000000005</v>
      </c>
      <c r="S143" s="176">
        <f>IF(ISNUMBER('2-6-2'!H143), '2-6-2'!H143, IF(ISNUMBER('2-6-2'!I143), '2-6-2'!I143, IF(ISNUMBER('2-6-2'!G143), '2-6-2'!G143, IF(ISNUMBER('2-6-2'!J143), '2-6-2'!J143, IF(ISNUMBER('2-6-2'!F143), '2-6-2'!F143, IF(ISNUMBER('2-6-2'!K143), '2-6-2'!K143, IF(ISNUMBER('2-6-2'!E143), '2-6-2'!E143, IF(ISNUMBER('2-6-2'!L143), '2-6-2'!L143, IF(ISNUMBER('2-6-2'!D143), '2-6-2'!D143, IF(ISNUMBER('2-6-2'!M143), '2-6-2'!M143, "XXX"))))))))))</f>
        <v>0.08</v>
      </c>
      <c r="T143" s="176">
        <f>IF(ISNUMBER('2-7-1'!K143), '2-7-1'!K143, IF(ISNUMBER('2-7-1'!L143), '2-7-1'!L143, IF(ISNUMBER('2-7-1'!J143), '2-7-1'!J143, IF(ISNUMBER('2-7-1'!M143), '2-7-1'!M143, "XXX"))))</f>
        <v>0.55999999999999994</v>
      </c>
      <c r="U143" s="176">
        <f>IF(ISNUMBER('2-7-2'!K143), '2-7-2'!K143, IF(ISNUMBER('2-7-2'!L143), '2-7-2'!L143, IF(ISNUMBER('2-7-2'!J143), '2-7-2'!J143, IF(ISNUMBER('2-7-2'!M143), '2-7-2'!M143, "XXX"))))</f>
        <v>0.40071428571428569</v>
      </c>
      <c r="V143" s="176">
        <f>IF(ISNUMBER('2-8-1'!K143), '2-8-1'!K143, IF(ISNUMBER('2-8-1'!L143), '2-8-1'!L143, IF(ISNUMBER('2-8-1'!J143), '2-8-1'!J143, IF(ISNUMBER('2-8-1'!M143), '2-8-1'!M143, "XXX"))))</f>
        <v>0.62571428571428567</v>
      </c>
      <c r="W143" s="176">
        <f>IF(ISNUMBER('2-8-2'!K143), '2-8-2'!K143, IF(ISNUMBER('2-8-2'!L143), '2-8-2'!L143, IF(ISNUMBER('2-8-2'!J143), '2-8-2'!J143, IF(ISNUMBER('2-8-2'!M143), '2-8-2'!M143, "XXX"))))</f>
        <v>0.45</v>
      </c>
      <c r="X143" s="176">
        <f>IF(ISNUMBER('3-1'!L142), '3-1'!L142, "XXX")</f>
        <v>0.75800000000000001</v>
      </c>
      <c r="Y143" s="223">
        <f>'3-2'!T142</f>
        <v>0.59649348300000005</v>
      </c>
    </row>
    <row r="144" spans="1:25" ht="15" x14ac:dyDescent="0.25">
      <c r="A144" s="19" t="s">
        <v>151</v>
      </c>
      <c r="B144" s="166" t="s">
        <v>151</v>
      </c>
      <c r="C144" s="175">
        <f>IF(ISNUMBER('1-1'!K144),'1-1'!K144, "XXX")</f>
        <v>6.6</v>
      </c>
      <c r="D144" s="175">
        <f>IF(UCDP!AB144, UCDP!AB144, "0.0")</f>
        <v>3.8541619422474402E-2</v>
      </c>
      <c r="E144" s="176">
        <f>IF(ISNUMBER('1-3'!L144), '1-3'!L144, IF(ISNUMBER('1-3'!M144), '1-3'!M144, IF(ISNUMBER('1-3'!P144), '1-3'!P144, IF(ISNUMBER('1-3'!Q144), '1-3'!Q144, "XXX"))))</f>
        <v>66.500000000000014</v>
      </c>
      <c r="F144" s="176">
        <f>IF(ISNUMBER('1-4'!AR144),'1-4'!AR144, IF(ISNUMBER('1-4'!AS144),'1-4'!AS144, IF(ISNUMBER('1-4'!AT144),'1-4'!AT144, IF(ISNUMBER('1-4'!AU144),'1-4'!AU144, IF(ISNUMBER('1-4'!AV144),'1-4'!AV144, "XXX")))))</f>
        <v>3</v>
      </c>
      <c r="G144" s="176">
        <f>IF(ISNUMBER('1-5'!K143),'1-5'!K143, "XXX")</f>
        <v>6.7</v>
      </c>
      <c r="H144" s="176">
        <f>IF(ISNUMBER('2-1-1'!K144), '2-1-1'!K144, IF(ISNUMBER('2-1-1'!L144), '2-1-1'!L144, IF(ISNUMBER('2-1-1'!M144), '2-1-1'!M144, "XXX")))</f>
        <v>0.53428571428571425</v>
      </c>
      <c r="I144" s="176">
        <f>IF(ISNUMBER('2-1-2'!F143),'2-1-2'!F143, "XXX")</f>
        <v>0.34760999999999997</v>
      </c>
      <c r="J144" s="176" t="str">
        <f>IF(ISNUMBER('2-2-1'!AF144),'2-2-1'!AF144,IF(ISNUMBER('2-2-1'!AG144),'2-2-1'!AG144,IF(ISNUMBER('2-2-1'!AE144),'2-2-1'!AE144,IF(ISNUMBER('2-2-1'!AH144),'2-2-1'!AH144,IF(ISNUMBER('2-2-1'!AD144),'2-2-1'!AD144,IF(ISNUMBER('2-2-1'!AI144),'2-2-1'!AI144,IF(ISNUMBER('2-2-1'!AC144),'2-2-1'!AC144,IF(ISNUMBER('2-2-1'!AJ144),'2-2-1'!AJ144,IF(ISNUMBER('2-2-1'!AB144),'2-2-1'!AB144,IF(ISNUMBER('2-2-1'!AA144),'2-2-1'!AA144,IF(ISNUMBER('2-2-1'!Z144),'2-2-1'!Z144,"XXX")))))))))))</f>
        <v>XXX</v>
      </c>
      <c r="K144" s="176">
        <f>IF(ISNUMBER('2-2-2'!K144),'2-2-2'!K144,IF(ISNUMBER('2-2-2'!L144),'2-2-2'!L144,IF(ISNUMBER('2-2-2'!J144),'2-2-2'!J144,IF(ISNUMBER('2-2-2'!M144),'2-2-2'!M144,"XXX"))))</f>
        <v>0.52</v>
      </c>
      <c r="L144" s="176">
        <f>IF(ISNUMBER('2-3-1'!S144), '2-3-1'!S144, IF(ISNUMBER('2-3-1'!T144), '2-3-1'!T144, IF(ISNUMBER('2-3-1'!R144), '2-3-1'!R144, IF(ISNUMBER('2-3-1'!U144), '2-3-1'!U144, IF(ISNUMBER('2-3-1'!Q144), '2-3-1'!Q144, IF(ISNUMBER('2-3-1'!V144), '2-3-1'!V144, IF(ISNUMBER('2-3-1'!P144), '2-3-1'!P144, "XXX")))))))</f>
        <v>3.6144065900000002</v>
      </c>
      <c r="M144" s="176">
        <f>IF(ISNUMBER('2-3-2'!S144), '2-3-2'!S144, IF(ISNUMBER('2-3-2'!T144), '2-3-2'!T144, IF(ISNUMBER('2-3-2'!R144), '2-3-2'!R144, IF(ISNUMBER('2-3-2'!U144), '2-3-2'!U144, IF(ISNUMBER('2-3-2'!Q144), '2-3-2'!Q144, IF(ISNUMBER('2-3-2'!V144), '2-3-2'!V144, IF(ISNUMBER('2-3-2'!P144), '2-3-2'!P144, "XXX")))))))</f>
        <v>39.840629579999998</v>
      </c>
      <c r="N144" s="176">
        <f>IF(ISNUMBER('2-4-1'!Y144),'2-4-1'!Y144,IF(ISNUMBER('2-4-1'!X144),'2-4-1'!X144,IF(ISNUMBER('2-4-1'!Z144),'2-4-1'!Z144,IF(ISNUMBER('2-4-1'!W144),'2-4-1'!W144,IF(ISNUMBER('2-4-1'!V144),'2-4-1'!V144,'2019'!N144)))))</f>
        <v>2.7212653670483631</v>
      </c>
      <c r="O144" s="176">
        <f>IF(ISNUMBER('2-4-2'!G144), '2-4-2'!G144, IF(ISNUMBER('2-4-2'!H144), '2-4-2'!H144, IF(ISNUMBER('2-4-2'!F144), '2-4-2'!F144, IF(ISNUMBER('2-4-2'!I144), '2-4-2'!I144, IF(ISNUMBER('2-4-2'!E144), '2-4-2'!E144, IF(ISNUMBER('2-4-2'!J144), '2-4-2'!J144, IF(ISNUMBER('2-4-2'!D144), '2-4-2'!D144, IF(ISNUMBER('2-4-2'!K144), '2-4-2'!K144, IF(ISNUMBER('2-4-2'!C144), '2-4-2'!C144, IF(ISNUMBER('2-4-2'!L144), '2-4-2'!L144, IF(ISNUMBER('2-4-2'!M144), '2-4-2'!M144,"XXX")))))))))))</f>
        <v>54</v>
      </c>
      <c r="P144" s="176">
        <f>IF(ISNUMBER('2-5-1'!H376), '2-5-1'!H376, "XXX")</f>
        <v>0.15036736726760863</v>
      </c>
      <c r="Q144" s="176">
        <f>IF(ISNUMBER('2-5-2'!D144), '2-5-2'!D144, IF(ISNUMBER('2-5-2'!E144), '2-5-2'!E144, IF(ISNUMBER('2-5-2'!F144), '2-5-2'!F144, IF(ISNUMBER('2-5-2'!G144), '2-5-2'!G144, IF(ISNUMBER('2-5-2'!H144), '2-5-2'!H144, IF(ISNUMBER('2-5-2'!I144), '2-5-2'!I144, IF(ISNUMBER('2-5-2'!J144), '2-5-2'!J144, "XXX")))))))</f>
        <v>21.3</v>
      </c>
      <c r="R144" s="176">
        <f>IF(ISNUMBER('2-6-1'!G144), '2-6-1'!G144, IF(ISNUMBER('2-6-1'!H144), '2-6-1'!H144, IF(ISNUMBER('2-6-1'!F144), '2-6-1'!F144, IF(ISNUMBER('2-6-1'!I144), '2-6-1'!I144, IF(ISNUMBER('2-6-1'!E144), '2-6-1'!E144, IF(ISNUMBER('2-6-1'!J144), '2-6-1'!J144, IF(ISNUMBER('2-6-1'!D144), '2-6-1'!D144, IF(ISNUMBER('2-6-1'!K144), '2-6-1'!K144, IF(ISNUMBER('2-6-1'!L144), '2-6-1'!L144, "XXX")))))))))</f>
        <v>73.354460000000003</v>
      </c>
      <c r="S144" s="176">
        <f>IF(ISNUMBER('2-6-2'!H144), '2-6-2'!H144, IF(ISNUMBER('2-6-2'!I144), '2-6-2'!I144, IF(ISNUMBER('2-6-2'!G144), '2-6-2'!G144, IF(ISNUMBER('2-6-2'!J144), '2-6-2'!J144, IF(ISNUMBER('2-6-2'!F144), '2-6-2'!F144, IF(ISNUMBER('2-6-2'!K144), '2-6-2'!K144, IF(ISNUMBER('2-6-2'!E144), '2-6-2'!E144, IF(ISNUMBER('2-6-2'!L144), '2-6-2'!L144, IF(ISNUMBER('2-6-2'!D144), '2-6-2'!D144, IF(ISNUMBER('2-6-2'!M144), '2-6-2'!M144, "XXX"))))))))))</f>
        <v>0.08</v>
      </c>
      <c r="T144" s="176">
        <f>IF(ISNUMBER('2-7-1'!K144), '2-7-1'!K144, IF(ISNUMBER('2-7-1'!L144), '2-7-1'!L144, IF(ISNUMBER('2-7-1'!J144), '2-7-1'!J144, IF(ISNUMBER('2-7-1'!M144), '2-7-1'!M144, "XXX"))))</f>
        <v>0.61714285714285722</v>
      </c>
      <c r="U144" s="176">
        <f>IF(ISNUMBER('2-7-2'!K144), '2-7-2'!K144, IF(ISNUMBER('2-7-2'!L144), '2-7-2'!L144, IF(ISNUMBER('2-7-2'!J144), '2-7-2'!J144, IF(ISNUMBER('2-7-2'!M144), '2-7-2'!M144, "XXX"))))</f>
        <v>0.51285714285714279</v>
      </c>
      <c r="V144" s="176">
        <f>IF(ISNUMBER('2-8-1'!K144), '2-8-1'!K144, IF(ISNUMBER('2-8-1'!L144), '2-8-1'!L144, IF(ISNUMBER('2-8-1'!J144), '2-8-1'!J144, IF(ISNUMBER('2-8-1'!M144), '2-8-1'!M144, "XXX"))))</f>
        <v>0.58714285714285719</v>
      </c>
      <c r="W144" s="176">
        <f>IF(ISNUMBER('2-8-2'!K144), '2-8-2'!K144, IF(ISNUMBER('2-8-2'!L144), '2-8-2'!L144, IF(ISNUMBER('2-8-2'!J144), '2-8-2'!J144, IF(ISNUMBER('2-8-2'!M144), '2-8-2'!M144, "XXX"))))</f>
        <v>0.49428571428571427</v>
      </c>
      <c r="X144" s="176">
        <f>IF(ISNUMBER('3-1'!L143), '3-1'!L143, "XXX")</f>
        <v>0.72699999999999998</v>
      </c>
      <c r="Y144" s="223">
        <f>'3-2'!T143</f>
        <v>0.346727163</v>
      </c>
    </row>
    <row r="145" spans="1:25" ht="15" x14ac:dyDescent="0.25">
      <c r="A145" s="19" t="s">
        <v>152</v>
      </c>
      <c r="B145" s="166" t="s">
        <v>152</v>
      </c>
      <c r="C145" s="175">
        <f>IF(ISNUMBER('1-1'!K145),'1-1'!K145, "XXX")</f>
        <v>5.6</v>
      </c>
      <c r="D145" s="175">
        <f>IF(UCDP!AB145, UCDP!AB145, "0.0")</f>
        <v>0.1977959475659416</v>
      </c>
      <c r="E145" s="176">
        <f>IF(ISNUMBER('1-3'!L145), '1-3'!L145, IF(ISNUMBER('1-3'!M145), '1-3'!M145, IF(ISNUMBER('1-3'!P145), '1-3'!P145, IF(ISNUMBER('1-3'!Q145), '1-3'!Q145, "XXX"))))</f>
        <v>74.000000000000014</v>
      </c>
      <c r="F145" s="176">
        <f>IF(ISNUMBER('1-4'!AR145),'1-4'!AR145, IF(ISNUMBER('1-4'!AS145),'1-4'!AS145, IF(ISNUMBER('1-4'!AT145),'1-4'!AT145, IF(ISNUMBER('1-4'!AU145),'1-4'!AU145, IF(ISNUMBER('1-4'!AV145),'1-4'!AV145, "XXX")))))</f>
        <v>4</v>
      </c>
      <c r="G145" s="176">
        <f>IF(ISNUMBER('1-5'!K144),'1-5'!K144, "XXX")</f>
        <v>7.4</v>
      </c>
      <c r="H145" s="176">
        <f>IF(ISNUMBER('2-1-1'!K145), '2-1-1'!K145, IF(ISNUMBER('2-1-1'!L145), '2-1-1'!L145, IF(ISNUMBER('2-1-1'!M145), '2-1-1'!M145, "XXX")))</f>
        <v>0.63142857142857134</v>
      </c>
      <c r="I145" s="176">
        <f>IF(ISNUMBER('2-1-2'!F144),'2-1-2'!F144, "XXX")</f>
        <v>0.37745000000000001</v>
      </c>
      <c r="J145" s="176" t="str">
        <f>IF(ISNUMBER('2-2-1'!AF145),'2-2-1'!AF145,IF(ISNUMBER('2-2-1'!AG145),'2-2-1'!AG145,IF(ISNUMBER('2-2-1'!AE145),'2-2-1'!AE145,IF(ISNUMBER('2-2-1'!AH145),'2-2-1'!AH145,IF(ISNUMBER('2-2-1'!AD145),'2-2-1'!AD145,IF(ISNUMBER('2-2-1'!AI145),'2-2-1'!AI145,IF(ISNUMBER('2-2-1'!AC145),'2-2-1'!AC145,IF(ISNUMBER('2-2-1'!AJ145),'2-2-1'!AJ145,IF(ISNUMBER('2-2-1'!AB145),'2-2-1'!AB145,IF(ISNUMBER('2-2-1'!AA145),'2-2-1'!AA145,IF(ISNUMBER('2-2-1'!Z145),'2-2-1'!Z145,"XXX")))))))))))</f>
        <v>XXX</v>
      </c>
      <c r="K145" s="176">
        <f>IF(ISNUMBER('2-2-2'!K145),'2-2-2'!K145,IF(ISNUMBER('2-2-2'!L145),'2-2-2'!L145,IF(ISNUMBER('2-2-2'!J145),'2-2-2'!J145,IF(ISNUMBER('2-2-2'!M145),'2-2-2'!M145,"XXX"))))</f>
        <v>0.44857142857142857</v>
      </c>
      <c r="L145" s="176">
        <f>IF(ISNUMBER('2-3-1'!S145), '2-3-1'!S145, IF(ISNUMBER('2-3-1'!T145), '2-3-1'!T145, IF(ISNUMBER('2-3-1'!R145), '2-3-1'!R145, IF(ISNUMBER('2-3-1'!U145), '2-3-1'!U145, IF(ISNUMBER('2-3-1'!Q145), '2-3-1'!Q145, IF(ISNUMBER('2-3-1'!V145), '2-3-1'!V145, IF(ISNUMBER('2-3-1'!P145), '2-3-1'!P145, "XXX")))))))</f>
        <v>3.36101246</v>
      </c>
      <c r="M145" s="176">
        <f>IF(ISNUMBER('2-3-2'!S145), '2-3-2'!S145, IF(ISNUMBER('2-3-2'!T145), '2-3-2'!T145, IF(ISNUMBER('2-3-2'!R145), '2-3-2'!R145, IF(ISNUMBER('2-3-2'!U145), '2-3-2'!U145, IF(ISNUMBER('2-3-2'!Q145), '2-3-2'!Q145, IF(ISNUMBER('2-3-2'!V145), '2-3-2'!V145, IF(ISNUMBER('2-3-2'!P145), '2-3-2'!P145, "XXX")))))))</f>
        <v>16.46614456</v>
      </c>
      <c r="N145" s="176">
        <f>IF(ISNUMBER('2-4-1'!Y145),'2-4-1'!Y145,IF(ISNUMBER('2-4-1'!X145),'2-4-1'!X145,IF(ISNUMBER('2-4-1'!Z145),'2-4-1'!Z145,IF(ISNUMBER('2-4-1'!W145),'2-4-1'!W145,IF(ISNUMBER('2-4-1'!V145),'2-4-1'!V145,'2019'!N145)))))</f>
        <v>13.507</v>
      </c>
      <c r="O145" s="176">
        <f>IF(ISNUMBER('2-4-2'!G145), '2-4-2'!G145, IF(ISNUMBER('2-4-2'!H145), '2-4-2'!H145, IF(ISNUMBER('2-4-2'!F145), '2-4-2'!F145, IF(ISNUMBER('2-4-2'!I145), '2-4-2'!I145, IF(ISNUMBER('2-4-2'!E145), '2-4-2'!E145, IF(ISNUMBER('2-4-2'!J145), '2-4-2'!J145, IF(ISNUMBER('2-4-2'!D145), '2-4-2'!D145, IF(ISNUMBER('2-4-2'!K145), '2-4-2'!K145, IF(ISNUMBER('2-4-2'!C145), '2-4-2'!C145, IF(ISNUMBER('2-4-2'!L145), '2-4-2'!L145, IF(ISNUMBER('2-4-2'!M145), '2-4-2'!M145,"XXX")))))))))))</f>
        <v>100</v>
      </c>
      <c r="P145" s="176">
        <f>IF(ISNUMBER('2-5-1'!H377), '2-5-1'!H377, "XXX")</f>
        <v>0.22678444385528565</v>
      </c>
      <c r="Q145" s="176" t="str">
        <f>IF(ISNUMBER('2-5-2'!D145), '2-5-2'!D145, IF(ISNUMBER('2-5-2'!E145), '2-5-2'!E145, IF(ISNUMBER('2-5-2'!F145), '2-5-2'!F145, IF(ISNUMBER('2-5-2'!G145), '2-5-2'!G145, IF(ISNUMBER('2-5-2'!H145), '2-5-2'!H145, IF(ISNUMBER('2-5-2'!I145), '2-5-2'!I145, IF(ISNUMBER('2-5-2'!J145), '2-5-2'!J145, "XXX")))))))</f>
        <v>XXX</v>
      </c>
      <c r="R145" s="176">
        <f>IF(ISNUMBER('2-6-1'!G145), '2-6-1'!G145, IF(ISNUMBER('2-6-1'!H145), '2-6-1'!H145, IF(ISNUMBER('2-6-1'!F145), '2-6-1'!F145, IF(ISNUMBER('2-6-1'!I145), '2-6-1'!I145, IF(ISNUMBER('2-6-1'!E145), '2-6-1'!E145, IF(ISNUMBER('2-6-1'!J145), '2-6-1'!J145, IF(ISNUMBER('2-6-1'!D145), '2-6-1'!D145, IF(ISNUMBER('2-6-1'!K145), '2-6-1'!K145, IF(ISNUMBER('2-6-1'!L145), '2-6-1'!L145, "XXX")))))))))</f>
        <v>67.553319999999999</v>
      </c>
      <c r="S145" s="176">
        <f>IF(ISNUMBER('2-6-2'!H145), '2-6-2'!H145, IF(ISNUMBER('2-6-2'!I145), '2-6-2'!I145, IF(ISNUMBER('2-6-2'!G145), '2-6-2'!G145, IF(ISNUMBER('2-6-2'!J145), '2-6-2'!J145, IF(ISNUMBER('2-6-2'!F145), '2-6-2'!F145, IF(ISNUMBER('2-6-2'!K145), '2-6-2'!K145, IF(ISNUMBER('2-6-2'!E145), '2-6-2'!E145, IF(ISNUMBER('2-6-2'!L145), '2-6-2'!L145, IF(ISNUMBER('2-6-2'!D145), '2-6-2'!D145, IF(ISNUMBER('2-6-2'!M145), '2-6-2'!M145, "XXX"))))))))))</f>
        <v>0.06</v>
      </c>
      <c r="T145" s="176">
        <f>IF(ISNUMBER('2-7-1'!K145), '2-7-1'!K145, IF(ISNUMBER('2-7-1'!L145), '2-7-1'!L145, IF(ISNUMBER('2-7-1'!J145), '2-7-1'!J145, IF(ISNUMBER('2-7-1'!M145), '2-7-1'!M145, "XXX"))))</f>
        <v>0.58857142857142863</v>
      </c>
      <c r="U145" s="176">
        <f>IF(ISNUMBER('2-7-2'!K145), '2-7-2'!K145, IF(ISNUMBER('2-7-2'!L145), '2-7-2'!L145, IF(ISNUMBER('2-7-2'!J145), '2-7-2'!J145, IF(ISNUMBER('2-7-2'!M145), '2-7-2'!M145, "XXX"))))</f>
        <v>0.48928571428571427</v>
      </c>
      <c r="V145" s="176">
        <f>IF(ISNUMBER('2-8-1'!K145), '2-8-1'!K145, IF(ISNUMBER('2-8-1'!L145), '2-8-1'!L145, IF(ISNUMBER('2-8-1'!J145), '2-8-1'!J145, IF(ISNUMBER('2-8-1'!M145), '2-8-1'!M145, "XXX"))))</f>
        <v>0.66285714285714281</v>
      </c>
      <c r="W145" s="176">
        <f>IF(ISNUMBER('2-8-2'!K145), '2-8-2'!K145, IF(ISNUMBER('2-8-2'!L145), '2-8-2'!L145, IF(ISNUMBER('2-8-2'!J145), '2-8-2'!J145, IF(ISNUMBER('2-8-2'!M145), '2-8-2'!M145, "XXX"))))</f>
        <v>0.5</v>
      </c>
      <c r="X145" s="176">
        <f>IF(ISNUMBER('3-1'!L144), '3-1'!L144, "XXX")</f>
        <v>0.33300000000000002</v>
      </c>
      <c r="Y145" s="223">
        <f>'3-2'!T144</f>
        <v>-0.547203302</v>
      </c>
    </row>
    <row r="146" spans="1:25" ht="15" x14ac:dyDescent="0.25">
      <c r="A146" s="19" t="s">
        <v>153</v>
      </c>
      <c r="B146" s="166" t="s">
        <v>153</v>
      </c>
      <c r="C146" s="175">
        <f>IF(ISNUMBER('1-1'!K146),'1-1'!K146, "XXX")</f>
        <v>8</v>
      </c>
      <c r="D146" s="175">
        <f>IF(UCDP!AB146, UCDP!AB146, "0.0")</f>
        <v>7.0899271225407359E-2</v>
      </c>
      <c r="E146" s="176">
        <f>IF(ISNUMBER('1-3'!L146), '1-3'!L146, IF(ISNUMBER('1-3'!M146), '1-3'!M146, IF(ISNUMBER('1-3'!P146), '1-3'!P146, IF(ISNUMBER('1-3'!Q146), '1-3'!Q146, "XXX"))))</f>
        <v>64.166666666666671</v>
      </c>
      <c r="F146" s="176">
        <f>IF(ISNUMBER('1-4'!AR146),'1-4'!AR146, IF(ISNUMBER('1-4'!AS146),'1-4'!AS146, IF(ISNUMBER('1-4'!AT146),'1-4'!AT146, IF(ISNUMBER('1-4'!AU146),'1-4'!AU146, IF(ISNUMBER('1-4'!AV146),'1-4'!AV146, "XXX")))))</f>
        <v>3</v>
      </c>
      <c r="G146" s="176">
        <f>IF(ISNUMBER('1-5'!K145),'1-5'!K145, "XXX")</f>
        <v>8</v>
      </c>
      <c r="H146" s="176">
        <f>IF(ISNUMBER('2-1-1'!K146), '2-1-1'!K146, IF(ISNUMBER('2-1-1'!L146), '2-1-1'!L146, IF(ISNUMBER('2-1-1'!M146), '2-1-1'!M146, "XXX")))</f>
        <v>0.34714285714285714</v>
      </c>
      <c r="I146" s="176">
        <f>IF(ISNUMBER('2-1-2'!F145),'2-1-2'!F145, "XXX")</f>
        <v>0.11293</v>
      </c>
      <c r="J146" s="176">
        <f>IF(ISNUMBER('2-2-1'!AF146),'2-2-1'!AF146,IF(ISNUMBER('2-2-1'!AG146),'2-2-1'!AG146,IF(ISNUMBER('2-2-1'!AE146),'2-2-1'!AE146,IF(ISNUMBER('2-2-1'!AH146),'2-2-1'!AH146,IF(ISNUMBER('2-2-1'!AD146),'2-2-1'!AD146,IF(ISNUMBER('2-2-1'!AI146),'2-2-1'!AI146,IF(ISNUMBER('2-2-1'!AC146),'2-2-1'!AC146,IF(ISNUMBER('2-2-1'!AJ146),'2-2-1'!AJ146,IF(ISNUMBER('2-2-1'!AB146),'2-2-1'!AB146,IF(ISNUMBER('2-2-1'!AA146),'2-2-1'!AA146,IF(ISNUMBER('2-2-1'!Z146),'2-2-1'!Z146,"XXX")))))))))))</f>
        <v>1.61581</v>
      </c>
      <c r="K146" s="176">
        <f>IF(ISNUMBER('2-2-2'!K146),'2-2-2'!K146,IF(ISNUMBER('2-2-2'!L146),'2-2-2'!L146,IF(ISNUMBER('2-2-2'!J146),'2-2-2'!J146,IF(ISNUMBER('2-2-2'!M146),'2-2-2'!M146,"XXX"))))</f>
        <v>0.4042857142857143</v>
      </c>
      <c r="L146" s="176">
        <f>IF(ISNUMBER('2-3-1'!S146), '2-3-1'!S146, IF(ISNUMBER('2-3-1'!T146), '2-3-1'!T146, IF(ISNUMBER('2-3-1'!R146), '2-3-1'!R146, IF(ISNUMBER('2-3-1'!U146), '2-3-1'!U146, IF(ISNUMBER('2-3-1'!Q146), '2-3-1'!Q146, IF(ISNUMBER('2-3-1'!V146), '2-3-1'!V146, IF(ISNUMBER('2-3-1'!P146), '2-3-1'!P146, "XXX")))))))</f>
        <v>0.77894604000000001</v>
      </c>
      <c r="M146" s="176">
        <f>IF(ISNUMBER('2-3-2'!S146), '2-3-2'!S146, IF(ISNUMBER('2-3-2'!T146), '2-3-2'!T146, IF(ISNUMBER('2-3-2'!R146), '2-3-2'!R146, IF(ISNUMBER('2-3-2'!U146), '2-3-2'!U146, IF(ISNUMBER('2-3-2'!Q146), '2-3-2'!Q146, IF(ISNUMBER('2-3-2'!V146), '2-3-2'!V146, IF(ISNUMBER('2-3-2'!P146), '2-3-2'!P146, "XXX")))))))</f>
        <v>40.60963821</v>
      </c>
      <c r="N146" s="176">
        <f>IF(ISNUMBER('2-4-1'!Y146),'2-4-1'!Y146,IF(ISNUMBER('2-4-1'!X146),'2-4-1'!X146,IF(ISNUMBER('2-4-1'!Z146),'2-4-1'!Z146,IF(ISNUMBER('2-4-1'!W146),'2-4-1'!W146,IF(ISNUMBER('2-4-1'!V146),'2-4-1'!V146,'2019'!N146)))))</f>
        <v>2.1910679953667618</v>
      </c>
      <c r="O146" s="176">
        <f>IF(ISNUMBER('2-4-2'!G146), '2-4-2'!G146, IF(ISNUMBER('2-4-2'!H146), '2-4-2'!H146, IF(ISNUMBER('2-4-2'!F146), '2-4-2'!F146, IF(ISNUMBER('2-4-2'!I146), '2-4-2'!I146, IF(ISNUMBER('2-4-2'!E146), '2-4-2'!E146, IF(ISNUMBER('2-4-2'!J146), '2-4-2'!J146, IF(ISNUMBER('2-4-2'!D146), '2-4-2'!D146, IF(ISNUMBER('2-4-2'!K146), '2-4-2'!K146, IF(ISNUMBER('2-4-2'!C146), '2-4-2'!C146, IF(ISNUMBER('2-4-2'!L146), '2-4-2'!L146, IF(ISNUMBER('2-4-2'!M146), '2-4-2'!M146,"XXX")))))))))))</f>
        <v>6.6</v>
      </c>
      <c r="P146" s="176">
        <f>IF(ISNUMBER('2-5-1'!H378), '2-5-1'!H378, "XXX")</f>
        <v>0.12002218961715698</v>
      </c>
      <c r="Q146" s="176">
        <f>IF(ISNUMBER('2-5-2'!D146), '2-5-2'!D146, IF(ISNUMBER('2-5-2'!E146), '2-5-2'!E146, IF(ISNUMBER('2-5-2'!F146), '2-5-2'!F146, IF(ISNUMBER('2-5-2'!G146), '2-5-2'!G146, IF(ISNUMBER('2-5-2'!H146), '2-5-2'!H146, IF(ISNUMBER('2-5-2'!I146), '2-5-2'!I146, IF(ISNUMBER('2-5-2'!J146), '2-5-2'!J146, "XXX")))))))</f>
        <v>0.6</v>
      </c>
      <c r="R146" s="176">
        <f>IF(ISNUMBER('2-6-1'!G146), '2-6-1'!G146, IF(ISNUMBER('2-6-1'!H146), '2-6-1'!H146, IF(ISNUMBER('2-6-1'!F146), '2-6-1'!F146, IF(ISNUMBER('2-6-1'!I146), '2-6-1'!I146, IF(ISNUMBER('2-6-1'!E146), '2-6-1'!E146, IF(ISNUMBER('2-6-1'!J146), '2-6-1'!J146, IF(ISNUMBER('2-6-1'!D146), '2-6-1'!D146, IF(ISNUMBER('2-6-1'!K146), '2-6-1'!K146, IF(ISNUMBER('2-6-1'!L146), '2-6-1'!L146, "XXX")))))))))</f>
        <v>21.36298</v>
      </c>
      <c r="S146" s="176">
        <f>IF(ISNUMBER('2-6-2'!H146), '2-6-2'!H146, IF(ISNUMBER('2-6-2'!I146), '2-6-2'!I146, IF(ISNUMBER('2-6-2'!G146), '2-6-2'!G146, IF(ISNUMBER('2-6-2'!J146), '2-6-2'!J146, IF(ISNUMBER('2-6-2'!F146), '2-6-2'!F146, IF(ISNUMBER('2-6-2'!K146), '2-6-2'!K146, IF(ISNUMBER('2-6-2'!E146), '2-6-2'!E146, IF(ISNUMBER('2-6-2'!L146), '2-6-2'!L146, IF(ISNUMBER('2-6-2'!D146), '2-6-2'!D146, IF(ISNUMBER('2-6-2'!M146), '2-6-2'!M146, "XXX"))))))))))</f>
        <v>36.520000000000003</v>
      </c>
      <c r="T146" s="176">
        <f>IF(ISNUMBER('2-7-1'!K146), '2-7-1'!K146, IF(ISNUMBER('2-7-1'!L146), '2-7-1'!L146, IF(ISNUMBER('2-7-1'!J146), '2-7-1'!J146, IF(ISNUMBER('2-7-1'!M146), '2-7-1'!M146, "XXX"))))</f>
        <v>0.5714285714285714</v>
      </c>
      <c r="U146" s="176">
        <f>IF(ISNUMBER('2-7-2'!K146), '2-7-2'!K146, IF(ISNUMBER('2-7-2'!L146), '2-7-2'!L146, IF(ISNUMBER('2-7-2'!J146), '2-7-2'!J146, IF(ISNUMBER('2-7-2'!M146), '2-7-2'!M146, "XXX"))))</f>
        <v>0.40571428571428569</v>
      </c>
      <c r="V146" s="176">
        <f>IF(ISNUMBER('2-8-1'!K146), '2-8-1'!K146, IF(ISNUMBER('2-8-1'!L146), '2-8-1'!L146, IF(ISNUMBER('2-8-1'!J146), '2-8-1'!J146, IF(ISNUMBER('2-8-1'!M146), '2-8-1'!M146, "XXX"))))</f>
        <v>0.57571428571428573</v>
      </c>
      <c r="W146" s="176">
        <f>IF(ISNUMBER('2-8-2'!K146), '2-8-2'!K146, IF(ISNUMBER('2-8-2'!L146), '2-8-2'!L146, IF(ISNUMBER('2-8-2'!J146), '2-8-2'!J146, IF(ISNUMBER('2-8-2'!M146), '2-8-2'!M146, "XXX"))))</f>
        <v>0.50857142857142856</v>
      </c>
      <c r="X146" s="176">
        <f>IF(ISNUMBER('3-1'!L145), '3-1'!L145, "XXX")</f>
        <v>0.30599999999999999</v>
      </c>
      <c r="Y146" s="223">
        <f>'3-2'!T145</f>
        <v>-0.58714085800000004</v>
      </c>
    </row>
    <row r="147" spans="1:25" ht="15" x14ac:dyDescent="0.25">
      <c r="A147" s="19" t="s">
        <v>154</v>
      </c>
      <c r="B147" s="166" t="s">
        <v>154</v>
      </c>
      <c r="C147" s="175">
        <f>IF(ISNUMBER('1-1'!K147),'1-1'!K147, "XXX")</f>
        <v>8.8000000000000007</v>
      </c>
      <c r="D147" s="175">
        <f>IF(UCDP!AB147, UCDP!AB147, "0.0")</f>
        <v>9.8912896900975891E-2</v>
      </c>
      <c r="E147" s="176">
        <f>IF(ISNUMBER('1-3'!L147), '1-3'!L147, IF(ISNUMBER('1-3'!M147), '1-3'!M147, IF(ISNUMBER('1-3'!P147), '1-3'!P147, IF(ISNUMBER('1-3'!Q147), '1-3'!Q147, "XXX"))))</f>
        <v>56.500000000000007</v>
      </c>
      <c r="F147" s="176">
        <f>IF(ISNUMBER('1-4'!AR147),'1-4'!AR147, IF(ISNUMBER('1-4'!AS147),'1-4'!AS147, IF(ISNUMBER('1-4'!AT147),'1-4'!AT147, IF(ISNUMBER('1-4'!AU147),'1-4'!AU147, IF(ISNUMBER('1-4'!AV147),'1-4'!AV147, "XXX")))))</f>
        <v>4</v>
      </c>
      <c r="G147" s="176">
        <f>IF(ISNUMBER('1-5'!K146),'1-5'!K146, "XXX")</f>
        <v>6.2</v>
      </c>
      <c r="H147" s="176">
        <f>IF(ISNUMBER('2-1-1'!K147), '2-1-1'!K147, IF(ISNUMBER('2-1-1'!L147), '2-1-1'!L147, IF(ISNUMBER('2-1-1'!M147), '2-1-1'!M147, "XXX")))</f>
        <v>0.56142857142857139</v>
      </c>
      <c r="I147" s="176">
        <f>IF(ISNUMBER('2-1-2'!F146),'2-1-2'!F146, "XXX")</f>
        <v>0.39677000000000001</v>
      </c>
      <c r="J147" s="176">
        <f>IF(ISNUMBER('2-2-1'!AF147),'2-2-1'!AF147,IF(ISNUMBER('2-2-1'!AG147),'2-2-1'!AG147,IF(ISNUMBER('2-2-1'!AE147),'2-2-1'!AE147,IF(ISNUMBER('2-2-1'!AH147),'2-2-1'!AH147,IF(ISNUMBER('2-2-1'!AD147),'2-2-1'!AD147,IF(ISNUMBER('2-2-1'!AI147),'2-2-1'!AI147,IF(ISNUMBER('2-2-1'!AC147),'2-2-1'!AC147,IF(ISNUMBER('2-2-1'!AJ147),'2-2-1'!AJ147,IF(ISNUMBER('2-2-1'!AB147),'2-2-1'!AB147,IF(ISNUMBER('2-2-1'!AA147),'2-2-1'!AA147,IF(ISNUMBER('2-2-1'!Z147),'2-2-1'!Z147,"XXX")))))))))))</f>
        <v>2.3811100000000001</v>
      </c>
      <c r="K147" s="176">
        <f>IF(ISNUMBER('2-2-2'!K147),'2-2-2'!K147,IF(ISNUMBER('2-2-2'!L147),'2-2-2'!L147,IF(ISNUMBER('2-2-2'!J147),'2-2-2'!J147,IF(ISNUMBER('2-2-2'!M147),'2-2-2'!M147,"XXX"))))</f>
        <v>0.62857142857142867</v>
      </c>
      <c r="L147" s="176">
        <f>IF(ISNUMBER('2-3-1'!S147), '2-3-1'!S147, IF(ISNUMBER('2-3-1'!T147), '2-3-1'!T147, IF(ISNUMBER('2-3-1'!R147), '2-3-1'!R147, IF(ISNUMBER('2-3-1'!U147), '2-3-1'!U147, IF(ISNUMBER('2-3-1'!Q147), '2-3-1'!Q147, IF(ISNUMBER('2-3-1'!V147), '2-3-1'!V147, IF(ISNUMBER('2-3-1'!P147), '2-3-1'!P147, "XXX")))))))</f>
        <v>3.6390232999999998</v>
      </c>
      <c r="M147" s="176">
        <f>IF(ISNUMBER('2-3-2'!S147), '2-3-2'!S147, IF(ISNUMBER('2-3-2'!T147), '2-3-2'!T147, IF(ISNUMBER('2-3-2'!R147), '2-3-2'!R147, IF(ISNUMBER('2-3-2'!U147), '2-3-2'!U147, IF(ISNUMBER('2-3-2'!Q147), '2-3-2'!Q147, IF(ISNUMBER('2-3-2'!V147), '2-3-2'!V147, IF(ISNUMBER('2-3-2'!P147), '2-3-2'!P147, "XXX")))))))</f>
        <v>48.400497440000002</v>
      </c>
      <c r="N147" s="176">
        <f>IF(ISNUMBER('2-4-1'!Y147),'2-4-1'!Y147,IF(ISNUMBER('2-4-1'!X147),'2-4-1'!X147,IF(ISNUMBER('2-4-1'!Z147),'2-4-1'!Z147,IF(ISNUMBER('2-4-1'!W147),'2-4-1'!W147,IF(ISNUMBER('2-4-1'!V147),'2-4-1'!V147,'2019'!N147)))))</f>
        <v>22.226139680660069</v>
      </c>
      <c r="O147" s="176">
        <f>IF(ISNUMBER('2-4-2'!G147), '2-4-2'!G147, IF(ISNUMBER('2-4-2'!H147), '2-4-2'!H147, IF(ISNUMBER('2-4-2'!F147), '2-4-2'!F147, IF(ISNUMBER('2-4-2'!I147), '2-4-2'!I147, IF(ISNUMBER('2-4-2'!E147), '2-4-2'!E147, IF(ISNUMBER('2-4-2'!J147), '2-4-2'!J147, IF(ISNUMBER('2-4-2'!D147), '2-4-2'!D147, IF(ISNUMBER('2-4-2'!K147), '2-4-2'!K147, IF(ISNUMBER('2-4-2'!C147), '2-4-2'!C147, IF(ISNUMBER('2-4-2'!L147), '2-4-2'!L147, IF(ISNUMBER('2-4-2'!M147), '2-4-2'!M147,"XXX")))))))))))</f>
        <v>91.9</v>
      </c>
      <c r="P147" s="176">
        <f>IF(ISNUMBER('2-5-1'!H379), '2-5-1'!H379, "XXX")</f>
        <v>1</v>
      </c>
      <c r="Q147" s="176">
        <f>IF(ISNUMBER('2-5-2'!D147), '2-5-2'!D147, IF(ISNUMBER('2-5-2'!E147), '2-5-2'!E147, IF(ISNUMBER('2-5-2'!F147), '2-5-2'!F147, IF(ISNUMBER('2-5-2'!G147), '2-5-2'!G147, IF(ISNUMBER('2-5-2'!H147), '2-5-2'!H147, IF(ISNUMBER('2-5-2'!I147), '2-5-2'!I147, IF(ISNUMBER('2-5-2'!J147), '2-5-2'!J147, "XXX")))))))</f>
        <v>39</v>
      </c>
      <c r="R147" s="176">
        <f>IF(ISNUMBER('2-6-1'!G147), '2-6-1'!G147, IF(ISNUMBER('2-6-1'!H147), '2-6-1'!H147, IF(ISNUMBER('2-6-1'!F147), '2-6-1'!F147, IF(ISNUMBER('2-6-1'!I147), '2-6-1'!I147, IF(ISNUMBER('2-6-1'!E147), '2-6-1'!E147, IF(ISNUMBER('2-6-1'!J147), '2-6-1'!J147, IF(ISNUMBER('2-6-1'!D147), '2-6-1'!D147, IF(ISNUMBER('2-6-1'!K147), '2-6-1'!K147, IF(ISNUMBER('2-6-1'!L147), '2-6-1'!L147, "XXX")))))))))</f>
        <v>84.363140000000001</v>
      </c>
      <c r="S147" s="176">
        <f>IF(ISNUMBER('2-6-2'!H147), '2-6-2'!H147, IF(ISNUMBER('2-6-2'!I147), '2-6-2'!I147, IF(ISNUMBER('2-6-2'!G147), '2-6-2'!G147, IF(ISNUMBER('2-6-2'!J147), '2-6-2'!J147, IF(ISNUMBER('2-6-2'!F147), '2-6-2'!F147, IF(ISNUMBER('2-6-2'!K147), '2-6-2'!K147, IF(ISNUMBER('2-6-2'!E147), '2-6-2'!E147, IF(ISNUMBER('2-6-2'!L147), '2-6-2'!L147, IF(ISNUMBER('2-6-2'!D147), '2-6-2'!D147, IF(ISNUMBER('2-6-2'!M147), '2-6-2'!M147, "XXX"))))))))))</f>
        <v>0.1</v>
      </c>
      <c r="T147" s="176">
        <f>IF(ISNUMBER('2-7-1'!K147), '2-7-1'!K147, IF(ISNUMBER('2-7-1'!L147), '2-7-1'!L147, IF(ISNUMBER('2-7-1'!J147), '2-7-1'!J147, IF(ISNUMBER('2-7-1'!M147), '2-7-1'!M147, "XXX"))))</f>
        <v>0.44142857142857139</v>
      </c>
      <c r="U147" s="176">
        <f>IF(ISNUMBER('2-7-2'!K147), '2-7-2'!K147, IF(ISNUMBER('2-7-2'!L147), '2-7-2'!L147, IF(ISNUMBER('2-7-2'!J147), '2-7-2'!J147, IF(ISNUMBER('2-7-2'!M147), '2-7-2'!M147, "XXX"))))</f>
        <v>0.36357142857142855</v>
      </c>
      <c r="V147" s="176">
        <f>IF(ISNUMBER('2-8-1'!K147), '2-8-1'!K147, IF(ISNUMBER('2-8-1'!L147), '2-8-1'!L147, IF(ISNUMBER('2-8-1'!J147), '2-8-1'!J147, IF(ISNUMBER('2-8-1'!M147), '2-8-1'!M147, "XXX"))))</f>
        <v>0.57999999999999996</v>
      </c>
      <c r="W147" s="176">
        <f>IF(ISNUMBER('2-8-2'!K147), '2-8-2'!K147, IF(ISNUMBER('2-8-2'!L147), '2-8-2'!L147, IF(ISNUMBER('2-8-2'!J147), '2-8-2'!J147, IF(ISNUMBER('2-8-2'!M147), '2-8-2'!M147, "XXX"))))</f>
        <v>0.41000000000000003</v>
      </c>
      <c r="X147" s="176">
        <f>IF(ISNUMBER('3-1'!L146), '3-1'!L146, "XXX")</f>
        <v>0.41</v>
      </c>
      <c r="Y147" s="223">
        <f>'3-2'!T146</f>
        <v>5.0427413999999997E-2</v>
      </c>
    </row>
    <row r="148" spans="1:25" ht="15" x14ac:dyDescent="0.25">
      <c r="A148" s="19" t="s">
        <v>155</v>
      </c>
      <c r="B148" s="166" t="s">
        <v>155</v>
      </c>
      <c r="C148" s="175">
        <f>IF(ISNUMBER('1-1'!K148),'1-1'!K148, "XXX")</f>
        <v>2.6</v>
      </c>
      <c r="D148" s="175" t="str">
        <f>IF(UCDP!AB148, UCDP!AB148, "0.0")</f>
        <v>0.0</v>
      </c>
      <c r="E148" s="176">
        <f>IF(ISNUMBER('1-3'!L148), '1-3'!L148, IF(ISNUMBER('1-3'!M148), '1-3'!M148, IF(ISNUMBER('1-3'!P148), '1-3'!P148, IF(ISNUMBER('1-3'!Q148), '1-3'!Q148, "XXX"))))</f>
        <v>107</v>
      </c>
      <c r="F148" s="176">
        <f>IF(ISNUMBER('1-4'!AR148),'1-4'!AR148, IF(ISNUMBER('1-4'!AS148),'1-4'!AS148, IF(ISNUMBER('1-4'!AT148),'1-4'!AT148, IF(ISNUMBER('1-4'!AU148),'1-4'!AU148, IF(ISNUMBER('1-4'!AV148),'1-4'!AV148, "XXX")))))</f>
        <v>3</v>
      </c>
      <c r="G148" s="176">
        <f>IF(ISNUMBER('1-5'!K147),'1-5'!K147, "XXX")</f>
        <v>7.5</v>
      </c>
      <c r="H148" s="176">
        <f>IF(ISNUMBER('2-1-1'!K148), '2-1-1'!K148, IF(ISNUMBER('2-1-1'!L148), '2-1-1'!L148, IF(ISNUMBER('2-1-1'!M148), '2-1-1'!M148, "XXX")))</f>
        <v>0.90142857142857136</v>
      </c>
      <c r="I148" s="176">
        <f>IF(ISNUMBER('2-1-2'!F147),'2-1-2'!F147, "XXX")</f>
        <v>0.68813000000000002</v>
      </c>
      <c r="J148" s="176" t="str">
        <f>IF(ISNUMBER('2-2-1'!AF148),'2-2-1'!AF148,IF(ISNUMBER('2-2-1'!AG148),'2-2-1'!AG148,IF(ISNUMBER('2-2-1'!AE148),'2-2-1'!AE148,IF(ISNUMBER('2-2-1'!AH148),'2-2-1'!AH148,IF(ISNUMBER('2-2-1'!AD148),'2-2-1'!AD148,IF(ISNUMBER('2-2-1'!AI148),'2-2-1'!AI148,IF(ISNUMBER('2-2-1'!AC148),'2-2-1'!AC148,IF(ISNUMBER('2-2-1'!AJ148),'2-2-1'!AJ148,IF(ISNUMBER('2-2-1'!AB148),'2-2-1'!AB148,IF(ISNUMBER('2-2-1'!AA148),'2-2-1'!AA148,IF(ISNUMBER('2-2-1'!Z148),'2-2-1'!Z148,"XXX")))))))))))</f>
        <v>XXX</v>
      </c>
      <c r="K148" s="176">
        <f>IF(ISNUMBER('2-2-2'!K148),'2-2-2'!K148,IF(ISNUMBER('2-2-2'!L148),'2-2-2'!L148,IF(ISNUMBER('2-2-2'!J148),'2-2-2'!J148,IF(ISNUMBER('2-2-2'!M148),'2-2-2'!M148,"XXX"))))</f>
        <v>0.79</v>
      </c>
      <c r="L148" s="176">
        <f>IF(ISNUMBER('2-3-1'!S148), '2-3-1'!S148, IF(ISNUMBER('2-3-1'!T148), '2-3-1'!T148, IF(ISNUMBER('2-3-1'!R148), '2-3-1'!R148, IF(ISNUMBER('2-3-1'!U148), '2-3-1'!U148, IF(ISNUMBER('2-3-1'!Q148), '2-3-1'!Q148, IF(ISNUMBER('2-3-1'!V148), '2-3-1'!V148, IF(ISNUMBER('2-3-1'!P148), '2-3-1'!P148, "XXX")))))))</f>
        <v>2.4999635200000001</v>
      </c>
      <c r="M148" s="176">
        <f>IF(ISNUMBER('2-3-2'!S148), '2-3-2'!S148, IF(ISNUMBER('2-3-2'!T148), '2-3-2'!T148, IF(ISNUMBER('2-3-2'!R148), '2-3-2'!R148, IF(ISNUMBER('2-3-2'!U148), '2-3-2'!U148, IF(ISNUMBER('2-3-2'!Q148), '2-3-2'!Q148, IF(ISNUMBER('2-3-2'!V148), '2-3-2'!V148, IF(ISNUMBER('2-3-2'!P148), '2-3-2'!P148, "XXX")))))))</f>
        <v>18.799701689999999</v>
      </c>
      <c r="N148" s="176">
        <f>IF(ISNUMBER('2-4-1'!Y148),'2-4-1'!Y148,IF(ISNUMBER('2-4-1'!X148),'2-4-1'!X148,IF(ISNUMBER('2-4-1'!Z148),'2-4-1'!Z148,IF(ISNUMBER('2-4-1'!W148),'2-4-1'!W148,IF(ISNUMBER('2-4-1'!V148),'2-4-1'!V148,'2019'!N148)))))</f>
        <v>4.9904713252946795</v>
      </c>
      <c r="O148" s="176">
        <f>IF(ISNUMBER('2-4-2'!G148), '2-4-2'!G148, IF(ISNUMBER('2-4-2'!H148), '2-4-2'!H148, IF(ISNUMBER('2-4-2'!F148), '2-4-2'!F148, IF(ISNUMBER('2-4-2'!I148), '2-4-2'!I148, IF(ISNUMBER('2-4-2'!E148), '2-4-2'!E148, IF(ISNUMBER('2-4-2'!J148), '2-4-2'!J148, IF(ISNUMBER('2-4-2'!D148), '2-4-2'!D148, IF(ISNUMBER('2-4-2'!K148), '2-4-2'!K148, IF(ISNUMBER('2-4-2'!C148), '2-4-2'!C148, IF(ISNUMBER('2-4-2'!L148), '2-4-2'!L148, IF(ISNUMBER('2-4-2'!M148), '2-4-2'!M148,"XXX")))))))))))</f>
        <v>22.6</v>
      </c>
      <c r="P148" s="176" t="str">
        <f>IF(ISNUMBER('2-5-1'!H380), '2-5-1'!H380, "XXX")</f>
        <v>XXX</v>
      </c>
      <c r="Q148" s="176">
        <f>IF(ISNUMBER('2-5-2'!D148), '2-5-2'!D148, IF(ISNUMBER('2-5-2'!E148), '2-5-2'!E148, IF(ISNUMBER('2-5-2'!F148), '2-5-2'!F148, IF(ISNUMBER('2-5-2'!G148), '2-5-2'!G148, IF(ISNUMBER('2-5-2'!H148), '2-5-2'!H148, IF(ISNUMBER('2-5-2'!I148), '2-5-2'!I148, IF(ISNUMBER('2-5-2'!J148), '2-5-2'!J148, "XXX")))))))</f>
        <v>1.2</v>
      </c>
      <c r="R148" s="176">
        <f>IF(ISNUMBER('2-6-1'!G148), '2-6-1'!G148, IF(ISNUMBER('2-6-1'!H148), '2-6-1'!H148, IF(ISNUMBER('2-6-1'!F148), '2-6-1'!F148, IF(ISNUMBER('2-6-1'!I148), '2-6-1'!I148, IF(ISNUMBER('2-6-1'!E148), '2-6-1'!E148, IF(ISNUMBER('2-6-1'!J148), '2-6-1'!J148, IF(ISNUMBER('2-6-1'!D148), '2-6-1'!D148, IF(ISNUMBER('2-6-1'!K148), '2-6-1'!K148, IF(ISNUMBER('2-6-1'!L148), '2-6-1'!L148, "XXX")))))))))</f>
        <v>97.057419999999993</v>
      </c>
      <c r="S148" s="176">
        <f>IF(ISNUMBER('2-6-2'!H148), '2-6-2'!H148, IF(ISNUMBER('2-6-2'!I148), '2-6-2'!I148, IF(ISNUMBER('2-6-2'!G148), '2-6-2'!G148, IF(ISNUMBER('2-6-2'!J148), '2-6-2'!J148, IF(ISNUMBER('2-6-2'!F148), '2-6-2'!F148, IF(ISNUMBER('2-6-2'!K148), '2-6-2'!K148, IF(ISNUMBER('2-6-2'!E148), '2-6-2'!E148, IF(ISNUMBER('2-6-2'!L148), '2-6-2'!L148, IF(ISNUMBER('2-6-2'!D148), '2-6-2'!D148, IF(ISNUMBER('2-6-2'!M148), '2-6-2'!M148, "XXX"))))))))))</f>
        <v>0</v>
      </c>
      <c r="T148" s="176">
        <f>IF(ISNUMBER('2-7-1'!K148), '2-7-1'!K148, IF(ISNUMBER('2-7-1'!L148), '2-7-1'!L148, IF(ISNUMBER('2-7-1'!J148), '2-7-1'!J148, IF(ISNUMBER('2-7-1'!M148), '2-7-1'!M148, "XXX"))))</f>
        <v>0.81857142857142862</v>
      </c>
      <c r="U148" s="176">
        <f>IF(ISNUMBER('2-7-2'!K148), '2-7-2'!K148, IF(ISNUMBER('2-7-2'!L148), '2-7-2'!L148, IF(ISNUMBER('2-7-2'!J148), '2-7-2'!J148, IF(ISNUMBER('2-7-2'!M148), '2-7-2'!M148, "XXX"))))</f>
        <v>0.84642857142857142</v>
      </c>
      <c r="V148" s="176">
        <f>IF(ISNUMBER('2-8-1'!K148), '2-8-1'!K148, IF(ISNUMBER('2-8-1'!L148), '2-8-1'!L148, IF(ISNUMBER('2-8-1'!J148), '2-8-1'!J148, IF(ISNUMBER('2-8-1'!M148), '2-8-1'!M148, "XXX"))))</f>
        <v>0.82000000000000006</v>
      </c>
      <c r="W148" s="176">
        <f>IF(ISNUMBER('2-8-2'!K148), '2-8-2'!K148, IF(ISNUMBER('2-8-2'!L148), '2-8-2'!L148, IF(ISNUMBER('2-8-2'!J148), '2-8-2'!J148, IF(ISNUMBER('2-8-2'!M148), '2-8-2'!M148, "XXX"))))</f>
        <v>0.77571428571428569</v>
      </c>
      <c r="X148" s="176">
        <f>IF(ISNUMBER('3-1'!L147), '3-1'!L147, "XXX")</f>
        <v>9.7000000000000003E-2</v>
      </c>
      <c r="Y148" s="223">
        <f>'3-2'!T147</f>
        <v>-0.98195481299999998</v>
      </c>
    </row>
    <row r="149" spans="1:25" ht="15" x14ac:dyDescent="0.25">
      <c r="A149" s="19" t="s">
        <v>156</v>
      </c>
      <c r="B149" s="166" t="s">
        <v>156</v>
      </c>
      <c r="C149" s="175">
        <f>IF(ISNUMBER('1-1'!K149),'1-1'!K149, "XXX")</f>
        <v>1</v>
      </c>
      <c r="D149" s="175" t="str">
        <f>IF(UCDP!AB149, UCDP!AB149, "0.0")</f>
        <v>0.0</v>
      </c>
      <c r="E149" s="176">
        <f>IF(ISNUMBER('1-3'!L149), '1-3'!L149, IF(ISNUMBER('1-3'!M149), '1-3'!M149, IF(ISNUMBER('1-3'!P149), '1-3'!P149, IF(ISNUMBER('1-3'!Q149), '1-3'!Q149, "XXX"))))</f>
        <v>90.000000000000014</v>
      </c>
      <c r="F149" s="176">
        <f>IF(ISNUMBER('1-4'!AR149),'1-4'!AR149, IF(ISNUMBER('1-4'!AS149),'1-4'!AS149, IF(ISNUMBER('1-4'!AT149),'1-4'!AT149, IF(ISNUMBER('1-4'!AU149),'1-4'!AU149, IF(ISNUMBER('1-4'!AV149),'1-4'!AV149, "XXX")))))</f>
        <v>2</v>
      </c>
      <c r="G149" s="176">
        <f>IF(ISNUMBER('1-5'!K148),'1-5'!K148, "XXX")</f>
        <v>1.9</v>
      </c>
      <c r="H149" s="176">
        <f>IF(ISNUMBER('2-1-1'!K149), '2-1-1'!K149, IF(ISNUMBER('2-1-1'!L149), '2-1-1'!L149, IF(ISNUMBER('2-1-1'!M149), '2-1-1'!M149, "XXX")))</f>
        <v>0.86285714285714277</v>
      </c>
      <c r="I149" s="176">
        <f>IF(ISNUMBER('2-1-2'!F148),'2-1-2'!F148, "XXX")</f>
        <v>0.81766000000000005</v>
      </c>
      <c r="J149" s="176">
        <f>IF(ISNUMBER('2-2-1'!AF149),'2-2-1'!AF149,IF(ISNUMBER('2-2-1'!AG149),'2-2-1'!AG149,IF(ISNUMBER('2-2-1'!AE149),'2-2-1'!AE149,IF(ISNUMBER('2-2-1'!AH149),'2-2-1'!AH149,IF(ISNUMBER('2-2-1'!AD149),'2-2-1'!AD149,IF(ISNUMBER('2-2-1'!AI149),'2-2-1'!AI149,IF(ISNUMBER('2-2-1'!AC149),'2-2-1'!AC149,IF(ISNUMBER('2-2-1'!AJ149),'2-2-1'!AJ149,IF(ISNUMBER('2-2-1'!AB149),'2-2-1'!AB149,IF(ISNUMBER('2-2-1'!AA149),'2-2-1'!AA149,IF(ISNUMBER('2-2-1'!Z149),'2-2-1'!Z149,"XXX")))))))))))</f>
        <v>4.0672499999999996</v>
      </c>
      <c r="K149" s="176">
        <f>IF(ISNUMBER('2-2-2'!K149),'2-2-2'!K149,IF(ISNUMBER('2-2-2'!L149),'2-2-2'!L149,IF(ISNUMBER('2-2-2'!J149),'2-2-2'!J149,IF(ISNUMBER('2-2-2'!M149),'2-2-2'!M149,"XXX"))))</f>
        <v>0.72</v>
      </c>
      <c r="L149" s="176">
        <f>IF(ISNUMBER('2-3-1'!S149), '2-3-1'!S149, IF(ISNUMBER('2-3-1'!T149), '2-3-1'!T149, IF(ISNUMBER('2-3-1'!R149), '2-3-1'!R149, IF(ISNUMBER('2-3-1'!U149), '2-3-1'!U149, IF(ISNUMBER('2-3-1'!Q149), '2-3-1'!Q149, IF(ISNUMBER('2-3-1'!V149), '2-3-1'!V149, IF(ISNUMBER('2-3-1'!P149), '2-3-1'!P149, "XXX")))))))</f>
        <v>7.9268345800000004</v>
      </c>
      <c r="M149" s="176">
        <f>IF(ISNUMBER('2-3-2'!S149), '2-3-2'!S149, IF(ISNUMBER('2-3-2'!T149), '2-3-2'!T149, IF(ISNUMBER('2-3-2'!R149), '2-3-2'!R149, IF(ISNUMBER('2-3-2'!U149), '2-3-2'!U149, IF(ISNUMBER('2-3-2'!Q149), '2-3-2'!Q149, IF(ISNUMBER('2-3-2'!V149), '2-3-2'!V149, IF(ISNUMBER('2-3-2'!P149), '2-3-2'!P149, "XXX")))))))</f>
        <v>16.288106920000001</v>
      </c>
      <c r="N149" s="176">
        <f>IF(ISNUMBER('2-4-1'!Y149),'2-4-1'!Y149,IF(ISNUMBER('2-4-1'!X149),'2-4-1'!X149,IF(ISNUMBER('2-4-1'!Z149),'2-4-1'!Z149,IF(ISNUMBER('2-4-1'!W149),'2-4-1'!W149,IF(ISNUMBER('2-4-1'!V149),'2-4-1'!V149,'2019'!N149)))))</f>
        <v>21.501999999999999</v>
      </c>
      <c r="O149" s="176">
        <f>IF(ISNUMBER('2-4-2'!G149), '2-4-2'!G149, IF(ISNUMBER('2-4-2'!H149), '2-4-2'!H149, IF(ISNUMBER('2-4-2'!F149), '2-4-2'!F149, IF(ISNUMBER('2-4-2'!I149), '2-4-2'!I149, IF(ISNUMBER('2-4-2'!E149), '2-4-2'!E149, IF(ISNUMBER('2-4-2'!J149), '2-4-2'!J149, IF(ISNUMBER('2-4-2'!D149), '2-4-2'!D149, IF(ISNUMBER('2-4-2'!K149), '2-4-2'!K149, IF(ISNUMBER('2-4-2'!C149), '2-4-2'!C149, IF(ISNUMBER('2-4-2'!L149), '2-4-2'!L149, IF(ISNUMBER('2-4-2'!M149), '2-4-2'!M149,"XXX")))))))))))</f>
        <v>100</v>
      </c>
      <c r="P149" s="176">
        <f>IF(ISNUMBER('2-5-1'!H381), '2-5-1'!H381, "XXX")</f>
        <v>1</v>
      </c>
      <c r="Q149" s="176">
        <f>IF(ISNUMBER('2-5-2'!D149), '2-5-2'!D149, IF(ISNUMBER('2-5-2'!E149), '2-5-2'!E149, IF(ISNUMBER('2-5-2'!F149), '2-5-2'!F149, IF(ISNUMBER('2-5-2'!G149), '2-5-2'!G149, IF(ISNUMBER('2-5-2'!H149), '2-5-2'!H149, IF(ISNUMBER('2-5-2'!I149), '2-5-2'!I149, IF(ISNUMBER('2-5-2'!J149), '2-5-2'!J149, "XXX")))))))</f>
        <v>76.599999999999994</v>
      </c>
      <c r="R149" s="176">
        <f>IF(ISNUMBER('2-6-1'!G149), '2-6-1'!G149, IF(ISNUMBER('2-6-1'!H149), '2-6-1'!H149, IF(ISNUMBER('2-6-1'!F149), '2-6-1'!F149, IF(ISNUMBER('2-6-1'!I149), '2-6-1'!I149, IF(ISNUMBER('2-6-1'!E149), '2-6-1'!E149, IF(ISNUMBER('2-6-1'!J149), '2-6-1'!J149, IF(ISNUMBER('2-6-1'!D149), '2-6-1'!D149, IF(ISNUMBER('2-6-1'!K149), '2-6-1'!K149, IF(ISNUMBER('2-6-1'!L149), '2-6-1'!L149, "XXX")))))))))</f>
        <v>84.563370000000006</v>
      </c>
      <c r="S149" s="176">
        <f>IF(ISNUMBER('2-6-2'!H149), '2-6-2'!H149, IF(ISNUMBER('2-6-2'!I149), '2-6-2'!I149, IF(ISNUMBER('2-6-2'!G149), '2-6-2'!G149, IF(ISNUMBER('2-6-2'!J149), '2-6-2'!J149, IF(ISNUMBER('2-6-2'!F149), '2-6-2'!F149, IF(ISNUMBER('2-6-2'!K149), '2-6-2'!K149, IF(ISNUMBER('2-6-2'!E149), '2-6-2'!E149, IF(ISNUMBER('2-6-2'!L149), '2-6-2'!L149, IF(ISNUMBER('2-6-2'!D149), '2-6-2'!D149, IF(ISNUMBER('2-6-2'!M149), '2-6-2'!M149, "XXX"))))))))))</f>
        <v>0</v>
      </c>
      <c r="T149" s="176">
        <f>IF(ISNUMBER('2-7-1'!K149), '2-7-1'!K149, IF(ISNUMBER('2-7-1'!L149), '2-7-1'!L149, IF(ISNUMBER('2-7-1'!J149), '2-7-1'!J149, IF(ISNUMBER('2-7-1'!M149), '2-7-1'!M149, "XXX"))))</f>
        <v>0.88857142857142857</v>
      </c>
      <c r="U149" s="176">
        <f>IF(ISNUMBER('2-7-2'!K149), '2-7-2'!K149, IF(ISNUMBER('2-7-2'!L149), '2-7-2'!L149, IF(ISNUMBER('2-7-2'!J149), '2-7-2'!J149, IF(ISNUMBER('2-7-2'!M149), '2-7-2'!M149, "XXX"))))</f>
        <v>0.78642857142857159</v>
      </c>
      <c r="V149" s="176">
        <f>IF(ISNUMBER('2-8-1'!K149), '2-8-1'!K149, IF(ISNUMBER('2-8-1'!L149), '2-8-1'!L149, IF(ISNUMBER('2-8-1'!J149), '2-8-1'!J149, IF(ISNUMBER('2-8-1'!M149), '2-8-1'!M149, "XXX"))))</f>
        <v>0.77857142857142858</v>
      </c>
      <c r="W149" s="176">
        <f>IF(ISNUMBER('2-8-2'!K149), '2-8-2'!K149, IF(ISNUMBER('2-8-2'!L149), '2-8-2'!L149, IF(ISNUMBER('2-8-2'!J149), '2-8-2'!J149, IF(ISNUMBER('2-8-2'!M149), '2-8-2'!M149, "XXX"))))</f>
        <v>0.70000000000000007</v>
      </c>
      <c r="X149" s="176">
        <f>IF(ISNUMBER('3-1'!L148), '3-1'!L148, "XXX")</f>
        <v>0.85699999999999998</v>
      </c>
      <c r="Y149" s="223">
        <f>'3-2'!T148</f>
        <v>1.320425749</v>
      </c>
    </row>
    <row r="150" spans="1:25" ht="15" x14ac:dyDescent="0.25">
      <c r="A150" s="19" t="s">
        <v>157</v>
      </c>
      <c r="B150" s="166" t="s">
        <v>157</v>
      </c>
      <c r="C150" s="175">
        <f>IF(ISNUMBER('1-1'!K150),'1-1'!K150, "XXX")</f>
        <v>0.9</v>
      </c>
      <c r="D150" s="175" t="str">
        <f>IF(UCDP!AB150, UCDP!AB150, "0.0")</f>
        <v>0.0</v>
      </c>
      <c r="E150" s="176">
        <f>IF(ISNUMBER('1-3'!L150), '1-3'!L150, IF(ISNUMBER('1-3'!M150), '1-3'!M150, IF(ISNUMBER('1-3'!P150), '1-3'!P150, IF(ISNUMBER('1-3'!Q150), '1-3'!Q150, "XXX"))))</f>
        <v>83.5</v>
      </c>
      <c r="F150" s="176">
        <f>IF(ISNUMBER('1-4'!AR150),'1-4'!AR150, IF(ISNUMBER('1-4'!AS150),'1-4'!AS150, IF(ISNUMBER('1-4'!AT150),'1-4'!AT150, IF(ISNUMBER('1-4'!AU150),'1-4'!AU150, IF(ISNUMBER('1-4'!AV150),'1-4'!AV150, "XXX")))))</f>
        <v>2</v>
      </c>
      <c r="G150" s="176">
        <f>IF(ISNUMBER('1-5'!K149),'1-5'!K149, "XXX")</f>
        <v>3.4</v>
      </c>
      <c r="H150" s="176">
        <f>IF(ISNUMBER('2-1-1'!K150), '2-1-1'!K150, IF(ISNUMBER('2-1-1'!L150), '2-1-1'!L150, IF(ISNUMBER('2-1-1'!M150), '2-1-1'!M150, "XXX")))</f>
        <v>0.84857142857142853</v>
      </c>
      <c r="I150" s="176">
        <f>IF(ISNUMBER('2-1-2'!F149),'2-1-2'!F149, "XXX")</f>
        <v>0.71696000000000004</v>
      </c>
      <c r="J150" s="176">
        <f>IF(ISNUMBER('2-2-1'!AF150),'2-2-1'!AF150,IF(ISNUMBER('2-2-1'!AG150),'2-2-1'!AG150,IF(ISNUMBER('2-2-1'!AE150),'2-2-1'!AE150,IF(ISNUMBER('2-2-1'!AH150),'2-2-1'!AH150,IF(ISNUMBER('2-2-1'!AD150),'2-2-1'!AD150,IF(ISNUMBER('2-2-1'!AI150),'2-2-1'!AI150,IF(ISNUMBER('2-2-1'!AC150),'2-2-1'!AC150,IF(ISNUMBER('2-2-1'!AJ150),'2-2-1'!AJ150,IF(ISNUMBER('2-2-1'!AB150),'2-2-1'!AB150,IF(ISNUMBER('2-2-1'!AA150),'2-2-1'!AA150,IF(ISNUMBER('2-2-1'!Z150),'2-2-1'!Z150,"XXX")))))))))))</f>
        <v>3.2473399999999999</v>
      </c>
      <c r="K150" s="176">
        <f>IF(ISNUMBER('2-2-2'!K150),'2-2-2'!K150,IF(ISNUMBER('2-2-2'!L150),'2-2-2'!L150,IF(ISNUMBER('2-2-2'!J150),'2-2-2'!J150,IF(ISNUMBER('2-2-2'!M150),'2-2-2'!M150,"XXX"))))</f>
        <v>0.72</v>
      </c>
      <c r="L150" s="176">
        <f>IF(ISNUMBER('2-3-1'!S150), '2-3-1'!S150, IF(ISNUMBER('2-3-1'!T150), '2-3-1'!T150, IF(ISNUMBER('2-3-1'!R150), '2-3-1'!R150, IF(ISNUMBER('2-3-1'!U150), '2-3-1'!U150, IF(ISNUMBER('2-3-1'!Q150), '2-3-1'!Q150, IF(ISNUMBER('2-3-1'!V150), '2-3-1'!V150, IF(ISNUMBER('2-3-1'!P150), '2-3-1'!P150, "XXX")))))))</f>
        <v>8.55732727</v>
      </c>
      <c r="M150" s="176">
        <f>IF(ISNUMBER('2-3-2'!S150), '2-3-2'!S150, IF(ISNUMBER('2-3-2'!T150), '2-3-2'!T150, IF(ISNUMBER('2-3-2'!R150), '2-3-2'!R150, IF(ISNUMBER('2-3-2'!U150), '2-3-2'!U150, IF(ISNUMBER('2-3-2'!Q150), '2-3-2'!Q150, IF(ISNUMBER('2-3-2'!V150), '2-3-2'!V150, IF(ISNUMBER('2-3-2'!P150), '2-3-2'!P150, "XXX")))))))</f>
        <v>11.63196754</v>
      </c>
      <c r="N150" s="176">
        <f>IF(ISNUMBER('2-4-1'!Y150),'2-4-1'!Y150,IF(ISNUMBER('2-4-1'!X150),'2-4-1'!X150,IF(ISNUMBER('2-4-1'!Z150),'2-4-1'!Z150,IF(ISNUMBER('2-4-1'!W150),'2-4-1'!W150,IF(ISNUMBER('2-4-1'!V150),'2-4-1'!V150,'2019'!N150)))))</f>
        <v>18.954000000000001</v>
      </c>
      <c r="O150" s="176">
        <f>IF(ISNUMBER('2-4-2'!G150), '2-4-2'!G150, IF(ISNUMBER('2-4-2'!H150), '2-4-2'!H150, IF(ISNUMBER('2-4-2'!F150), '2-4-2'!F150, IF(ISNUMBER('2-4-2'!I150), '2-4-2'!I150, IF(ISNUMBER('2-4-2'!E150), '2-4-2'!E150, IF(ISNUMBER('2-4-2'!J150), '2-4-2'!J150, IF(ISNUMBER('2-4-2'!D150), '2-4-2'!D150, IF(ISNUMBER('2-4-2'!K150), '2-4-2'!K150, IF(ISNUMBER('2-4-2'!C150), '2-4-2'!C150, IF(ISNUMBER('2-4-2'!L150), '2-4-2'!L150, IF(ISNUMBER('2-4-2'!M150), '2-4-2'!M150,"XXX")))))))))))</f>
        <v>100</v>
      </c>
      <c r="P150" s="176" t="str">
        <f>IF(ISNUMBER('2-5-1'!H382), '2-5-1'!H382, "XXX")</f>
        <v>XXX</v>
      </c>
      <c r="Q150" s="176">
        <f>IF(ISNUMBER('2-5-2'!D150), '2-5-2'!D150, IF(ISNUMBER('2-5-2'!E150), '2-5-2'!E150, IF(ISNUMBER('2-5-2'!F150), '2-5-2'!F150, IF(ISNUMBER('2-5-2'!G150), '2-5-2'!G150, IF(ISNUMBER('2-5-2'!H150), '2-5-2'!H150, IF(ISNUMBER('2-5-2'!I150), '2-5-2'!I150, IF(ISNUMBER('2-5-2'!J150), '2-5-2'!J150, "XXX")))))))</f>
        <v>31</v>
      </c>
      <c r="R150" s="176">
        <f>IF(ISNUMBER('2-6-1'!G150), '2-6-1'!G150, IF(ISNUMBER('2-6-1'!H150), '2-6-1'!H150, IF(ISNUMBER('2-6-1'!F150), '2-6-1'!F150, IF(ISNUMBER('2-6-1'!I150), '2-6-1'!I150, IF(ISNUMBER('2-6-1'!E150), '2-6-1'!E150, IF(ISNUMBER('2-6-1'!J150), '2-6-1'!J150, IF(ISNUMBER('2-6-1'!D150), '2-6-1'!D150, IF(ISNUMBER('2-6-1'!K150), '2-6-1'!K150, IF(ISNUMBER('2-6-1'!L150), '2-6-1'!L150, "XXX")))))))))</f>
        <v>93.613299999999995</v>
      </c>
      <c r="S150" s="176">
        <f>IF(ISNUMBER('2-6-2'!H150), '2-6-2'!H150, IF(ISNUMBER('2-6-2'!I150), '2-6-2'!I150, IF(ISNUMBER('2-6-2'!G150), '2-6-2'!G150, IF(ISNUMBER('2-6-2'!J150), '2-6-2'!J150, IF(ISNUMBER('2-6-2'!F150), '2-6-2'!F150, IF(ISNUMBER('2-6-2'!K150), '2-6-2'!K150, IF(ISNUMBER('2-6-2'!E150), '2-6-2'!E150, IF(ISNUMBER('2-6-2'!L150), '2-6-2'!L150, IF(ISNUMBER('2-6-2'!D150), '2-6-2'!D150, IF(ISNUMBER('2-6-2'!M150), '2-6-2'!M150, "XXX"))))))))))</f>
        <v>0</v>
      </c>
      <c r="T150" s="176">
        <f>IF(ISNUMBER('2-7-1'!K150), '2-7-1'!K150, IF(ISNUMBER('2-7-1'!L150), '2-7-1'!L150, IF(ISNUMBER('2-7-1'!J150), '2-7-1'!J150, IF(ISNUMBER('2-7-1'!M150), '2-7-1'!M150, "XXX"))))</f>
        <v>0.81285714285714294</v>
      </c>
      <c r="U150" s="176">
        <f>IF(ISNUMBER('2-7-2'!K150), '2-7-2'!K150, IF(ISNUMBER('2-7-2'!L150), '2-7-2'!L150, IF(ISNUMBER('2-7-2'!J150), '2-7-2'!J150, IF(ISNUMBER('2-7-2'!M150), '2-7-2'!M150, "XXX"))))</f>
        <v>0.65928571428571436</v>
      </c>
      <c r="V150" s="176">
        <f>IF(ISNUMBER('2-8-1'!K150), '2-8-1'!K150, IF(ISNUMBER('2-8-1'!L150), '2-8-1'!L150, IF(ISNUMBER('2-8-1'!J150), '2-8-1'!J150, IF(ISNUMBER('2-8-1'!M150), '2-8-1'!M150, "XXX"))))</f>
        <v>0.76</v>
      </c>
      <c r="W150" s="176">
        <f>IF(ISNUMBER('2-8-2'!K150), '2-8-2'!K150, IF(ISNUMBER('2-8-2'!L150), '2-8-2'!L150, IF(ISNUMBER('2-8-2'!J150), '2-8-2'!J150, IF(ISNUMBER('2-8-2'!M150), '2-8-2'!M150, "XXX"))))</f>
        <v>0.63857142857142857</v>
      </c>
      <c r="X150" s="176">
        <f>IF(ISNUMBER('3-1'!L149), '3-1'!L149, "XXX")</f>
        <v>0.89100000000000001</v>
      </c>
      <c r="Y150" s="223">
        <f>'3-2'!T149</f>
        <v>1.1386309859999999</v>
      </c>
    </row>
    <row r="151" spans="1:25" ht="15" x14ac:dyDescent="0.25">
      <c r="A151" s="19" t="s">
        <v>158</v>
      </c>
      <c r="B151" s="166" t="s">
        <v>158</v>
      </c>
      <c r="C151" s="175">
        <f>IF(ISNUMBER('1-1'!K151),'1-1'!K151, "XXX")</f>
        <v>2.7</v>
      </c>
      <c r="D151" s="175" t="str">
        <f>IF(UCDP!AB151, UCDP!AB151, "0.0")</f>
        <v>0.0</v>
      </c>
      <c r="E151" s="176">
        <f>IF(ISNUMBER('1-3'!L151), '1-3'!L151, IF(ISNUMBER('1-3'!M151), '1-3'!M151, IF(ISNUMBER('1-3'!P151), '1-3'!P151, IF(ISNUMBER('1-3'!Q151), '1-3'!Q151, "XXX"))))</f>
        <v>83.666666666666671</v>
      </c>
      <c r="F151" s="176">
        <f>IF(ISNUMBER('1-4'!AR151),'1-4'!AR151, IF(ISNUMBER('1-4'!AS151),'1-4'!AS151, IF(ISNUMBER('1-4'!AT151),'1-4'!AT151, IF(ISNUMBER('1-4'!AU151),'1-4'!AU151, IF(ISNUMBER('1-4'!AV151),'1-4'!AV151, "XXX")))))</f>
        <v>1</v>
      </c>
      <c r="G151" s="176">
        <f>IF(ISNUMBER('1-5'!K150),'1-5'!K150, "XXX")</f>
        <v>2.5</v>
      </c>
      <c r="H151" s="176">
        <f>IF(ISNUMBER('2-1-1'!K151), '2-1-1'!K151, IF(ISNUMBER('2-1-1'!L151), '2-1-1'!L151, IF(ISNUMBER('2-1-1'!M151), '2-1-1'!M151, "XXX")))</f>
        <v>0.64571428571428557</v>
      </c>
      <c r="I151" s="176">
        <f>IF(ISNUMBER('2-1-2'!F150),'2-1-2'!F150, "XXX")</f>
        <v>0.61365000000000003</v>
      </c>
      <c r="J151" s="176">
        <f>IF(ISNUMBER('2-2-1'!AF151),'2-2-1'!AF151,IF(ISNUMBER('2-2-1'!AG151),'2-2-1'!AG151,IF(ISNUMBER('2-2-1'!AE151),'2-2-1'!AE151,IF(ISNUMBER('2-2-1'!AH151),'2-2-1'!AH151,IF(ISNUMBER('2-2-1'!AD151),'2-2-1'!AD151,IF(ISNUMBER('2-2-1'!AI151),'2-2-1'!AI151,IF(ISNUMBER('2-2-1'!AC151),'2-2-1'!AC151,IF(ISNUMBER('2-2-1'!AJ151),'2-2-1'!AJ151,IF(ISNUMBER('2-2-1'!AB151),'2-2-1'!AB151,IF(ISNUMBER('2-2-1'!AA151),'2-2-1'!AA151,IF(ISNUMBER('2-2-1'!Z151),'2-2-1'!Z151,"XXX")))))))))))</f>
        <v>2.7394799999999999</v>
      </c>
      <c r="K151" s="176">
        <f>IF(ISNUMBER('2-2-2'!K151),'2-2-2'!K151,IF(ISNUMBER('2-2-2'!L151),'2-2-2'!L151,IF(ISNUMBER('2-2-2'!J151),'2-2-2'!J151,IF(ISNUMBER('2-2-2'!M151),'2-2-2'!M151,"XXX"))))</f>
        <v>0.49285714285714288</v>
      </c>
      <c r="L151" s="176">
        <f>IF(ISNUMBER('2-3-1'!S151), '2-3-1'!S151, IF(ISNUMBER('2-3-1'!T151), '2-3-1'!T151, IF(ISNUMBER('2-3-1'!R151), '2-3-1'!R151, IF(ISNUMBER('2-3-1'!U151), '2-3-1'!U151, IF(ISNUMBER('2-3-1'!Q151), '2-3-1'!Q151, IF(ISNUMBER('2-3-1'!V151), '2-3-1'!V151, IF(ISNUMBER('2-3-1'!P151), '2-3-1'!P151, "XXX")))))))</f>
        <v>6.0316514999999997</v>
      </c>
      <c r="M151" s="176">
        <f>IF(ISNUMBER('2-3-2'!S151), '2-3-2'!S151, IF(ISNUMBER('2-3-2'!T151), '2-3-2'!T151, IF(ISNUMBER('2-3-2'!R151), '2-3-2'!R151, IF(ISNUMBER('2-3-2'!U151), '2-3-2'!U151, IF(ISNUMBER('2-3-2'!Q151), '2-3-2'!Q151, IF(ISNUMBER('2-3-2'!V151), '2-3-2'!V151, IF(ISNUMBER('2-3-2'!P151), '2-3-2'!P151, "XXX")))))))</f>
        <v>16.43923569</v>
      </c>
      <c r="N151" s="176">
        <f>IF(ISNUMBER('2-4-1'!Y151),'2-4-1'!Y151,IF(ISNUMBER('2-4-1'!X151),'2-4-1'!X151,IF(ISNUMBER('2-4-1'!Z151),'2-4-1'!Z151,IF(ISNUMBER('2-4-1'!W151),'2-4-1'!W151,IF(ISNUMBER('2-4-1'!V151),'2-4-1'!V151,'2019'!N151)))))</f>
        <v>16.975033296437243</v>
      </c>
      <c r="O151" s="176">
        <f>IF(ISNUMBER('2-4-2'!G151), '2-4-2'!G151, IF(ISNUMBER('2-4-2'!H151), '2-4-2'!H151, IF(ISNUMBER('2-4-2'!F151), '2-4-2'!F151, IF(ISNUMBER('2-4-2'!I151), '2-4-2'!I151, IF(ISNUMBER('2-4-2'!E151), '2-4-2'!E151, IF(ISNUMBER('2-4-2'!J151), '2-4-2'!J151, IF(ISNUMBER('2-4-2'!D151), '2-4-2'!D151, IF(ISNUMBER('2-4-2'!K151), '2-4-2'!K151, IF(ISNUMBER('2-4-2'!C151), '2-4-2'!C151, IF(ISNUMBER('2-4-2'!L151), '2-4-2'!L151, IF(ISNUMBER('2-4-2'!M151), '2-4-2'!M151,"XXX")))))))))))</f>
        <v>76.5</v>
      </c>
      <c r="P151" s="176">
        <f>IF(ISNUMBER('2-5-1'!H383), '2-5-1'!H383, "XXX")</f>
        <v>0.23009517192840576</v>
      </c>
      <c r="Q151" s="176">
        <f>IF(ISNUMBER('2-5-2'!D151), '2-5-2'!D151, IF(ISNUMBER('2-5-2'!E151), '2-5-2'!E151, IF(ISNUMBER('2-5-2'!F151), '2-5-2'!F151, IF(ISNUMBER('2-5-2'!G151), '2-5-2'!G151, IF(ISNUMBER('2-5-2'!H151), '2-5-2'!H151, IF(ISNUMBER('2-5-2'!I151), '2-5-2'!I151, IF(ISNUMBER('2-5-2'!J151), '2-5-2'!J151, "XXX")))))))</f>
        <v>84.3</v>
      </c>
      <c r="R151" s="176">
        <f>IF(ISNUMBER('2-6-1'!G151), '2-6-1'!G151, IF(ISNUMBER('2-6-1'!H151), '2-6-1'!H151, IF(ISNUMBER('2-6-1'!F151), '2-6-1'!F151, IF(ISNUMBER('2-6-1'!I151), '2-6-1'!I151, IF(ISNUMBER('2-6-1'!E151), '2-6-1'!E151, IF(ISNUMBER('2-6-1'!J151), '2-6-1'!J151, IF(ISNUMBER('2-6-1'!D151), '2-6-1'!D151, IF(ISNUMBER('2-6-1'!K151), '2-6-1'!K151, IF(ISNUMBER('2-6-1'!L151), '2-6-1'!L151, "XXX")))))))))</f>
        <v>72.152869999999993</v>
      </c>
      <c r="S151" s="176">
        <f>IF(ISNUMBER('2-6-2'!H151), '2-6-2'!H151, IF(ISNUMBER('2-6-2'!I151), '2-6-2'!I151, IF(ISNUMBER('2-6-2'!G151), '2-6-2'!G151, IF(ISNUMBER('2-6-2'!J151), '2-6-2'!J151, IF(ISNUMBER('2-6-2'!F151), '2-6-2'!F151, IF(ISNUMBER('2-6-2'!K151), '2-6-2'!K151, IF(ISNUMBER('2-6-2'!E151), '2-6-2'!E151, IF(ISNUMBER('2-6-2'!L151), '2-6-2'!L151, IF(ISNUMBER('2-6-2'!D151), '2-6-2'!D151, IF(ISNUMBER('2-6-2'!M151), '2-6-2'!M151, "XXX"))))))))))</f>
        <v>0.02</v>
      </c>
      <c r="T151" s="176">
        <f>IF(ISNUMBER('2-7-1'!K151), '2-7-1'!K151, IF(ISNUMBER('2-7-1'!L151), '2-7-1'!L151, IF(ISNUMBER('2-7-1'!J151), '2-7-1'!J151, IF(ISNUMBER('2-7-1'!M151), '2-7-1'!M151, "XXX"))))</f>
        <v>0.72285714285714275</v>
      </c>
      <c r="U151" s="176">
        <f>IF(ISNUMBER('2-7-2'!K151), '2-7-2'!K151, IF(ISNUMBER('2-7-2'!L151), '2-7-2'!L151, IF(ISNUMBER('2-7-2'!J151), '2-7-2'!J151, IF(ISNUMBER('2-7-2'!M151), '2-7-2'!M151, "XXX"))))</f>
        <v>0.70500000000000007</v>
      </c>
      <c r="V151" s="176">
        <f>IF(ISNUMBER('2-8-1'!K151), '2-8-1'!K151, IF(ISNUMBER('2-8-1'!L151), '2-8-1'!L151, IF(ISNUMBER('2-8-1'!J151), '2-8-1'!J151, IF(ISNUMBER('2-8-1'!M151), '2-8-1'!M151, "XXX"))))</f>
        <v>0.65428571428571425</v>
      </c>
      <c r="W151" s="176">
        <f>IF(ISNUMBER('2-8-2'!K151), '2-8-2'!K151, IF(ISNUMBER('2-8-2'!L151), '2-8-2'!L151, IF(ISNUMBER('2-8-2'!J151), '2-8-2'!J151, IF(ISNUMBER('2-8-2'!M151), '2-8-2'!M151, "XXX"))))</f>
        <v>0.53</v>
      </c>
      <c r="X151" s="176">
        <f>IF(ISNUMBER('3-1'!L150), '3-1'!L150, "XXX")</f>
        <v>0.89600000000000002</v>
      </c>
      <c r="Y151" s="223">
        <f>'3-2'!T150</f>
        <v>1.1901812549999999</v>
      </c>
    </row>
    <row r="152" spans="1:25" ht="15" x14ac:dyDescent="0.25">
      <c r="A152" s="19" t="s">
        <v>159</v>
      </c>
      <c r="B152" s="166" t="s">
        <v>159</v>
      </c>
      <c r="C152" s="175">
        <f>IF(ISNUMBER('1-1'!K152),'1-1'!K152, "XXX")</f>
        <v>4.8</v>
      </c>
      <c r="D152" s="175" t="str">
        <f>IF(UCDP!AB152, UCDP!AB152, "0.0")</f>
        <v>0.0</v>
      </c>
      <c r="E152" s="176" t="str">
        <f>IF(ISNUMBER('1-3'!L152), '1-3'!L152, IF(ISNUMBER('1-3'!M152), '1-3'!M152, IF(ISNUMBER('1-3'!P152), '1-3'!P152, IF(ISNUMBER('1-3'!Q152), '1-3'!Q152, "XXX"))))</f>
        <v>XXX</v>
      </c>
      <c r="F152" s="176">
        <f>IF(ISNUMBER('1-4'!AR152),'1-4'!AR152, IF(ISNUMBER('1-4'!AS152),'1-4'!AS152, IF(ISNUMBER('1-4'!AT152),'1-4'!AT152, IF(ISNUMBER('1-4'!AU152),'1-4'!AU152, IF(ISNUMBER('1-4'!AV152),'1-4'!AV152, "XXX")))))</f>
        <v>3</v>
      </c>
      <c r="G152" s="176">
        <f>IF(ISNUMBER('1-5'!K151),'1-5'!K151, "XXX")</f>
        <v>9.4</v>
      </c>
      <c r="H152" s="176" t="str">
        <f>IF(ISNUMBER('2-1-1'!K152), '2-1-1'!K152, IF(ISNUMBER('2-1-1'!L152), '2-1-1'!L152, IF(ISNUMBER('2-1-1'!M152), '2-1-1'!M152, "XXX")))</f>
        <v>XXX</v>
      </c>
      <c r="I152" s="176">
        <f>IF(ISNUMBER('2-1-2'!F151),'2-1-2'!F151, "XXX")</f>
        <v>0.24629999999999999</v>
      </c>
      <c r="J152" s="176" t="str">
        <f>IF(ISNUMBER('2-2-1'!AF152),'2-2-1'!AF152,IF(ISNUMBER('2-2-1'!AG152),'2-2-1'!AG152,IF(ISNUMBER('2-2-1'!AE152),'2-2-1'!AE152,IF(ISNUMBER('2-2-1'!AH152),'2-2-1'!AH152,IF(ISNUMBER('2-2-1'!AD152),'2-2-1'!AD152,IF(ISNUMBER('2-2-1'!AI152),'2-2-1'!AI152,IF(ISNUMBER('2-2-1'!AC152),'2-2-1'!AC152,IF(ISNUMBER('2-2-1'!AJ152),'2-2-1'!AJ152,IF(ISNUMBER('2-2-1'!AB152),'2-2-1'!AB152,IF(ISNUMBER('2-2-1'!AA152),'2-2-1'!AA152,IF(ISNUMBER('2-2-1'!Z152),'2-2-1'!Z152,"XXX")))))))))))</f>
        <v>XXX</v>
      </c>
      <c r="K152" s="176" t="str">
        <f>IF(ISNUMBER('2-2-2'!K152),'2-2-2'!K152,IF(ISNUMBER('2-2-2'!L152),'2-2-2'!L152,IF(ISNUMBER('2-2-2'!J152),'2-2-2'!J152,IF(ISNUMBER('2-2-2'!M152),'2-2-2'!M152,"XXX"))))</f>
        <v>XXX</v>
      </c>
      <c r="L152" s="176">
        <f>IF(ISNUMBER('2-3-1'!S152), '2-3-1'!S152, IF(ISNUMBER('2-3-1'!T152), '2-3-1'!T152, IF(ISNUMBER('2-3-1'!R152), '2-3-1'!R152, IF(ISNUMBER('2-3-1'!U152), '2-3-1'!U152, IF(ISNUMBER('2-3-1'!Q152), '2-3-1'!Q152, IF(ISNUMBER('2-3-1'!V152), '2-3-1'!V152, IF(ISNUMBER('2-3-1'!P152), '2-3-1'!P152, "XXX")))))))</f>
        <v>2.16498423</v>
      </c>
      <c r="M152" s="176">
        <f>IF(ISNUMBER('2-3-2'!S152), '2-3-2'!S152, IF(ISNUMBER('2-3-2'!T152), '2-3-2'!T152, IF(ISNUMBER('2-3-2'!R152), '2-3-2'!R152, IF(ISNUMBER('2-3-2'!U152), '2-3-2'!U152, IF(ISNUMBER('2-3-2'!Q152), '2-3-2'!Q152, IF(ISNUMBER('2-3-2'!V152), '2-3-2'!V152, IF(ISNUMBER('2-3-2'!P152), '2-3-2'!P152, "XXX")))))))</f>
        <v>54.658550259999998</v>
      </c>
      <c r="N152" s="176">
        <f>IF(ISNUMBER('2-4-1'!Y152),'2-4-1'!Y152,IF(ISNUMBER('2-4-1'!X152),'2-4-1'!X152,IF(ISNUMBER('2-4-1'!Z152),'2-4-1'!Z152,IF(ISNUMBER('2-4-1'!W152),'2-4-1'!W152,IF(ISNUMBER('2-4-1'!V152),'2-4-1'!V152,'2019'!N152)))))</f>
        <v>11.621180072192519</v>
      </c>
      <c r="O152" s="176">
        <f>IF(ISNUMBER('2-4-2'!G152), '2-4-2'!G152, IF(ISNUMBER('2-4-2'!H152), '2-4-2'!H152, IF(ISNUMBER('2-4-2'!F152), '2-4-2'!F152, IF(ISNUMBER('2-4-2'!I152), '2-4-2'!I152, IF(ISNUMBER('2-4-2'!E152), '2-4-2'!E152, IF(ISNUMBER('2-4-2'!J152), '2-4-2'!J152, IF(ISNUMBER('2-4-2'!D152), '2-4-2'!D152, IF(ISNUMBER('2-4-2'!K152), '2-4-2'!K152, IF(ISNUMBER('2-4-2'!C152), '2-4-2'!C152, IF(ISNUMBER('2-4-2'!L152), '2-4-2'!L152, IF(ISNUMBER('2-4-2'!M152), '2-4-2'!M152,"XXX")))))))))))</f>
        <v>100</v>
      </c>
      <c r="P152" s="176">
        <f>IF(ISNUMBER('2-5-1'!H384), '2-5-1'!H384, "XXX")</f>
        <v>0.15021169185638428</v>
      </c>
      <c r="Q152" s="176">
        <f>IF(ISNUMBER('2-5-2'!D152), '2-5-2'!D152, IF(ISNUMBER('2-5-2'!E152), '2-5-2'!E152, IF(ISNUMBER('2-5-2'!F152), '2-5-2'!F152, IF(ISNUMBER('2-5-2'!G152), '2-5-2'!G152, IF(ISNUMBER('2-5-2'!H152), '2-5-2'!H152, IF(ISNUMBER('2-5-2'!I152), '2-5-2'!I152, IF(ISNUMBER('2-5-2'!J152), '2-5-2'!J152, "XXX")))))))</f>
        <v>16</v>
      </c>
      <c r="R152" s="176">
        <f>IF(ISNUMBER('2-6-1'!G152), '2-6-1'!G152, IF(ISNUMBER('2-6-1'!H152), '2-6-1'!H152, IF(ISNUMBER('2-6-1'!F152), '2-6-1'!F152, IF(ISNUMBER('2-6-1'!I152), '2-6-1'!I152, IF(ISNUMBER('2-6-1'!E152), '2-6-1'!E152, IF(ISNUMBER('2-6-1'!J152), '2-6-1'!J152, IF(ISNUMBER('2-6-1'!D152), '2-6-1'!D152, IF(ISNUMBER('2-6-1'!K152), '2-6-1'!K152, IF(ISNUMBER('2-6-1'!L152), '2-6-1'!L152, "XXX")))))))))</f>
        <v>52.528410000000001</v>
      </c>
      <c r="S152" s="176">
        <f>IF(ISNUMBER('2-6-2'!H152), '2-6-2'!H152, IF(ISNUMBER('2-6-2'!I152), '2-6-2'!I152, IF(ISNUMBER('2-6-2'!G152), '2-6-2'!G152, IF(ISNUMBER('2-6-2'!J152), '2-6-2'!J152, IF(ISNUMBER('2-6-2'!F152), '2-6-2'!F152, IF(ISNUMBER('2-6-2'!K152), '2-6-2'!K152, IF(ISNUMBER('2-6-2'!E152), '2-6-2'!E152, IF(ISNUMBER('2-6-2'!L152), '2-6-2'!L152, IF(ISNUMBER('2-6-2'!D152), '2-6-2'!D152, IF(ISNUMBER('2-6-2'!M152), '2-6-2'!M152, "XXX"))))))))))</f>
        <v>10.19</v>
      </c>
      <c r="T152" s="176" t="str">
        <f>IF(ISNUMBER('2-7-1'!K152), '2-7-1'!K152, IF(ISNUMBER('2-7-1'!L152), '2-7-1'!L152, IF(ISNUMBER('2-7-1'!J152), '2-7-1'!J152, IF(ISNUMBER('2-7-1'!M152), '2-7-1'!M152, "XXX"))))</f>
        <v>XXX</v>
      </c>
      <c r="U152" s="176" t="str">
        <f>IF(ISNUMBER('2-7-2'!K152), '2-7-2'!K152, IF(ISNUMBER('2-7-2'!L152), '2-7-2'!L152, IF(ISNUMBER('2-7-2'!J152), '2-7-2'!J152, IF(ISNUMBER('2-7-2'!M152), '2-7-2'!M152, "XXX"))))</f>
        <v>XXX</v>
      </c>
      <c r="V152" s="176" t="str">
        <f>IF(ISNUMBER('2-8-1'!K152), '2-8-1'!K152, IF(ISNUMBER('2-8-1'!L152), '2-8-1'!L152, IF(ISNUMBER('2-8-1'!J152), '2-8-1'!J152, IF(ISNUMBER('2-8-1'!M152), '2-8-1'!M152, "XXX"))))</f>
        <v>XXX</v>
      </c>
      <c r="W152" s="176" t="str">
        <f>IF(ISNUMBER('2-8-2'!K152), '2-8-2'!K152, IF(ISNUMBER('2-8-2'!L152), '2-8-2'!L152, IF(ISNUMBER('2-8-2'!J152), '2-8-2'!J152, IF(ISNUMBER('2-8-2'!M152), '2-8-2'!M152, "XXX"))))</f>
        <v>XXX</v>
      </c>
      <c r="X152" s="176">
        <f>IF(ISNUMBER('3-1'!L151), '3-1'!L151, "XXX")</f>
        <v>0.16800000000000001</v>
      </c>
      <c r="Y152" s="223">
        <f>'3-2'!T151</f>
        <v>-1.80332458</v>
      </c>
    </row>
    <row r="153" spans="1:25" ht="15" x14ac:dyDescent="0.25">
      <c r="A153" s="19" t="s">
        <v>160</v>
      </c>
      <c r="B153" s="166" t="s">
        <v>160</v>
      </c>
      <c r="C153" s="175">
        <f>IF(ISNUMBER('1-1'!K153),'1-1'!K153, "XXX")</f>
        <v>5.4</v>
      </c>
      <c r="D153" s="175" t="str">
        <f>IF(UCDP!AB153, UCDP!AB153, "0.0")</f>
        <v>0.0</v>
      </c>
      <c r="E153" s="176">
        <f>IF(ISNUMBER('1-3'!L153), '1-3'!L153, IF(ISNUMBER('1-3'!M153), '1-3'!M153, IF(ISNUMBER('1-3'!P153), '1-3'!P153, IF(ISNUMBER('1-3'!Q153), '1-3'!Q153, "XXX"))))</f>
        <v>78.666666666666671</v>
      </c>
      <c r="F153" s="176">
        <f>IF(ISNUMBER('1-4'!AR153),'1-4'!AR153, IF(ISNUMBER('1-4'!AS153),'1-4'!AS153, IF(ISNUMBER('1-4'!AT153),'1-4'!AT153, IF(ISNUMBER('1-4'!AU153),'1-4'!AU153, IF(ISNUMBER('1-4'!AV153),'1-4'!AV153, "XXX")))))</f>
        <v>3</v>
      </c>
      <c r="G153" s="176">
        <f>IF(ISNUMBER('1-5'!K152),'1-5'!K152, "XXX")</f>
        <v>7.5</v>
      </c>
      <c r="H153" s="176">
        <f>IF(ISNUMBER('2-1-1'!K153), '2-1-1'!K153, IF(ISNUMBER('2-1-1'!L153), '2-1-1'!L153, IF(ISNUMBER('2-1-1'!M153), '2-1-1'!M153, "XXX")))</f>
        <v>0.55428571428571427</v>
      </c>
      <c r="I153" s="176">
        <f>IF(ISNUMBER('2-1-2'!F152),'2-1-2'!F152, "XXX")</f>
        <v>0.37145</v>
      </c>
      <c r="J153" s="176">
        <f>IF(ISNUMBER('2-2-1'!AF153),'2-2-1'!AF153,IF(ISNUMBER('2-2-1'!AG153),'2-2-1'!AG153,IF(ISNUMBER('2-2-1'!AE153),'2-2-1'!AE153,IF(ISNUMBER('2-2-1'!AH153),'2-2-1'!AH153,IF(ISNUMBER('2-2-1'!AD153),'2-2-1'!AD153,IF(ISNUMBER('2-2-1'!AI153),'2-2-1'!AI153,IF(ISNUMBER('2-2-1'!AC153),'2-2-1'!AC153,IF(ISNUMBER('2-2-1'!AJ153),'2-2-1'!AJ153,IF(ISNUMBER('2-2-1'!AB153),'2-2-1'!AB153,IF(ISNUMBER('2-2-1'!AA153),'2-2-1'!AA153,IF(ISNUMBER('2-2-1'!Z153),'2-2-1'!Z153,"XXX")))))))))))</f>
        <v>3.9145300000000001</v>
      </c>
      <c r="K153" s="176">
        <f>IF(ISNUMBER('2-2-2'!K153),'2-2-2'!K153,IF(ISNUMBER('2-2-2'!L153),'2-2-2'!L153,IF(ISNUMBER('2-2-2'!J153),'2-2-2'!J153,IF(ISNUMBER('2-2-2'!M153),'2-2-2'!M153,"XXX"))))</f>
        <v>0.49285714285714288</v>
      </c>
      <c r="L153" s="176">
        <f>IF(ISNUMBER('2-3-1'!S153), '2-3-1'!S153, IF(ISNUMBER('2-3-1'!T153), '2-3-1'!T153, IF(ISNUMBER('2-3-1'!R153), '2-3-1'!R153, IF(ISNUMBER('2-3-1'!U153), '2-3-1'!U153, IF(ISNUMBER('2-3-1'!Q153), '2-3-1'!Q153, IF(ISNUMBER('2-3-1'!V153), '2-3-1'!V153, IF(ISNUMBER('2-3-1'!P153), '2-3-1'!P153, "XXX")))))))</f>
        <v>2.1432151799999999</v>
      </c>
      <c r="M153" s="176">
        <f>IF(ISNUMBER('2-3-2'!S153), '2-3-2'!S153, IF(ISNUMBER('2-3-2'!T153), '2-3-2'!T153, IF(ISNUMBER('2-3-2'!R153), '2-3-2'!R153, IF(ISNUMBER('2-3-2'!U153), '2-3-2'!U153, IF(ISNUMBER('2-3-2'!Q153), '2-3-2'!Q153, IF(ISNUMBER('2-3-2'!V153), '2-3-2'!V153, IF(ISNUMBER('2-3-2'!P153), '2-3-2'!P153, "XXX")))))))</f>
        <v>44.572818759999997</v>
      </c>
      <c r="N153" s="176">
        <f>IF(ISNUMBER('2-4-1'!Y153),'2-4-1'!Y153,IF(ISNUMBER('2-4-1'!X153),'2-4-1'!X153,IF(ISNUMBER('2-4-1'!Z153),'2-4-1'!Z153,IF(ISNUMBER('2-4-1'!W153),'2-4-1'!W153,IF(ISNUMBER('2-4-1'!V153),'2-4-1'!V153,'2019'!N153)))))</f>
        <v>6.3335855510426597</v>
      </c>
      <c r="O153" s="176">
        <f>IF(ISNUMBER('2-4-2'!G153), '2-4-2'!G153, IF(ISNUMBER('2-4-2'!H153), '2-4-2'!H153, IF(ISNUMBER('2-4-2'!F153), '2-4-2'!F153, IF(ISNUMBER('2-4-2'!I153), '2-4-2'!I153, IF(ISNUMBER('2-4-2'!E153), '2-4-2'!E153, IF(ISNUMBER('2-4-2'!J153), '2-4-2'!J153, IF(ISNUMBER('2-4-2'!D153), '2-4-2'!D153, IF(ISNUMBER('2-4-2'!K153), '2-4-2'!K153, IF(ISNUMBER('2-4-2'!C153), '2-4-2'!C153, IF(ISNUMBER('2-4-2'!L153), '2-4-2'!L153, IF(ISNUMBER('2-4-2'!M153), '2-4-2'!M153,"XXX")))))))))))</f>
        <v>39.9</v>
      </c>
      <c r="P153" s="176">
        <f>IF(ISNUMBER('2-5-1'!H385), '2-5-1'!H385, "XXX")</f>
        <v>0.31053154468536376</v>
      </c>
      <c r="Q153" s="176">
        <f>IF(ISNUMBER('2-5-2'!D153), '2-5-2'!D153, IF(ISNUMBER('2-5-2'!E153), '2-5-2'!E153, IF(ISNUMBER('2-5-2'!F153), '2-5-2'!F153, IF(ISNUMBER('2-5-2'!G153), '2-5-2'!G153, IF(ISNUMBER('2-5-2'!H153), '2-5-2'!H153, IF(ISNUMBER('2-5-2'!I153), '2-5-2'!I153, IF(ISNUMBER('2-5-2'!J153), '2-5-2'!J153, "XXX")))))))</f>
        <v>10</v>
      </c>
      <c r="R153" s="176">
        <f>IF(ISNUMBER('2-6-1'!G153), '2-6-1'!G153, IF(ISNUMBER('2-6-1'!H153), '2-6-1'!H153, IF(ISNUMBER('2-6-1'!F153), '2-6-1'!F153, IF(ISNUMBER('2-6-1'!I153), '2-6-1'!I153, IF(ISNUMBER('2-6-1'!E153), '2-6-1'!E153, IF(ISNUMBER('2-6-1'!J153), '2-6-1'!J153, IF(ISNUMBER('2-6-1'!D153), '2-6-1'!D153, IF(ISNUMBER('2-6-1'!K153), '2-6-1'!K153, IF(ISNUMBER('2-6-1'!L153), '2-6-1'!L153, "XXX")))))))))</f>
        <v>41.246009999999998</v>
      </c>
      <c r="S153" s="176">
        <f>IF(ISNUMBER('2-6-2'!H153), '2-6-2'!H153, IF(ISNUMBER('2-6-2'!I153), '2-6-2'!I153, IF(ISNUMBER('2-6-2'!G153), '2-6-2'!G153, IF(ISNUMBER('2-6-2'!J153), '2-6-2'!J153, IF(ISNUMBER('2-6-2'!F153), '2-6-2'!F153, IF(ISNUMBER('2-6-2'!K153), '2-6-2'!K153, IF(ISNUMBER('2-6-2'!E153), '2-6-2'!E153, IF(ISNUMBER('2-6-2'!L153), '2-6-2'!L153, IF(ISNUMBER('2-6-2'!D153), '2-6-2'!D153, IF(ISNUMBER('2-6-2'!M153), '2-6-2'!M153, "XXX"))))))))))</f>
        <v>2.13</v>
      </c>
      <c r="T153" s="176">
        <f>IF(ISNUMBER('2-7-1'!K153), '2-7-1'!K153, IF(ISNUMBER('2-7-1'!L153), '2-7-1'!L153, IF(ISNUMBER('2-7-1'!J153), '2-7-1'!J153, IF(ISNUMBER('2-7-1'!M153), '2-7-1'!M153, "XXX"))))</f>
        <v>0.55428571428571427</v>
      </c>
      <c r="U153" s="176">
        <f>IF(ISNUMBER('2-7-2'!K153), '2-7-2'!K153, IF(ISNUMBER('2-7-2'!L153), '2-7-2'!L153, IF(ISNUMBER('2-7-2'!J153), '2-7-2'!J153, IF(ISNUMBER('2-7-2'!M153), '2-7-2'!M153, "XXX"))))</f>
        <v>0.495</v>
      </c>
      <c r="V153" s="176">
        <f>IF(ISNUMBER('2-8-1'!K153), '2-8-1'!K153, IF(ISNUMBER('2-8-1'!L153), '2-8-1'!L153, IF(ISNUMBER('2-8-1'!J153), '2-8-1'!J153, IF(ISNUMBER('2-8-1'!M153), '2-8-1'!M153, "XXX"))))</f>
        <v>0.62</v>
      </c>
      <c r="W153" s="176">
        <f>IF(ISNUMBER('2-8-2'!K153), '2-8-2'!K153, IF(ISNUMBER('2-8-2'!L153), '2-8-2'!L153, IF(ISNUMBER('2-8-2'!J153), '2-8-2'!J153, IF(ISNUMBER('2-8-2'!M153), '2-8-2'!M153, "XXX"))))</f>
        <v>0.48571428571428571</v>
      </c>
      <c r="X153" s="176">
        <f>IF(ISNUMBER('3-1'!L152), '3-1'!L152, "XXX")</f>
        <v>0.217</v>
      </c>
      <c r="Y153" s="223">
        <f>'3-2'!T152</f>
        <v>-1.299130321</v>
      </c>
    </row>
    <row r="154" spans="1:25" ht="15" x14ac:dyDescent="0.25">
      <c r="A154" s="19" t="s">
        <v>196</v>
      </c>
      <c r="B154" s="166" t="s">
        <v>161</v>
      </c>
      <c r="C154" s="175">
        <f>IF(ISNUMBER('1-1'!K154),'1-1'!K154, "XXX")</f>
        <v>10</v>
      </c>
      <c r="D154" s="175">
        <f>IF(UCDP!AB154, UCDP!AB154, "0.0")</f>
        <v>1.310224753497705</v>
      </c>
      <c r="E154" s="176">
        <f>IF(ISNUMBER('1-3'!L154), '1-3'!L154, IF(ISNUMBER('1-3'!M154), '1-3'!M154, IF(ISNUMBER('1-3'!P154), '1-3'!P154, IF(ISNUMBER('1-3'!Q154), '1-3'!Q154, "XXX"))))</f>
        <v>42.666666666666671</v>
      </c>
      <c r="F154" s="176">
        <f>IF(ISNUMBER('1-4'!AR154),'1-4'!AR154, IF(ISNUMBER('1-4'!AS154),'1-4'!AS154, IF(ISNUMBER('1-4'!AT154),'1-4'!AT154, IF(ISNUMBER('1-4'!AU154),'1-4'!AU154, IF(ISNUMBER('1-4'!AV154),'1-4'!AV154, "XXX")))))</f>
        <v>5</v>
      </c>
      <c r="G154" s="176">
        <f>IF(ISNUMBER('1-5'!K153),'1-5'!K153, "XXX")</f>
        <v>9.4</v>
      </c>
      <c r="H154" s="176">
        <f>IF(ISNUMBER('2-1-1'!K154), '2-1-1'!K154, IF(ISNUMBER('2-1-1'!L154), '2-1-1'!L154, IF(ISNUMBER('2-1-1'!M154), '2-1-1'!M154, "XXX")))</f>
        <v>0.25571428571428573</v>
      </c>
      <c r="I154" s="176">
        <f>IF(ISNUMBER('2-1-2'!F153),'2-1-2'!F153, "XXX")</f>
        <v>0.14655000000000001</v>
      </c>
      <c r="J154" s="176">
        <f>IF(ISNUMBER('2-2-1'!AF154),'2-2-1'!AF154,IF(ISNUMBER('2-2-1'!AG154),'2-2-1'!AG154,IF(ISNUMBER('2-2-1'!AE154),'2-2-1'!AE154,IF(ISNUMBER('2-2-1'!AH154),'2-2-1'!AH154,IF(ISNUMBER('2-2-1'!AD154),'2-2-1'!AD154,IF(ISNUMBER('2-2-1'!AI154),'2-2-1'!AI154,IF(ISNUMBER('2-2-1'!AC154),'2-2-1'!AC154,IF(ISNUMBER('2-2-1'!AJ154),'2-2-1'!AJ154,IF(ISNUMBER('2-2-1'!AB154),'2-2-1'!AB154,IF(ISNUMBER('2-2-1'!AA154),'2-2-1'!AA154,IF(ISNUMBER('2-2-1'!Z154),'2-2-1'!Z154,"XXX")))))))))))</f>
        <v>3.57369</v>
      </c>
      <c r="K154" s="176">
        <f>IF(ISNUMBER('2-2-2'!K154),'2-2-2'!K154,IF(ISNUMBER('2-2-2'!L154),'2-2-2'!L154,IF(ISNUMBER('2-2-2'!J154),'2-2-2'!J154,IF(ISNUMBER('2-2-2'!M154),'2-2-2'!M154,"XXX"))))</f>
        <v>0.29285714285714282</v>
      </c>
      <c r="L154" s="176">
        <f>IF(ISNUMBER('2-3-1'!S154), '2-3-1'!S154, IF(ISNUMBER('2-3-1'!T154), '2-3-1'!T154, IF(ISNUMBER('2-3-1'!R154), '2-3-1'!R154, IF(ISNUMBER('2-3-1'!U154), '2-3-1'!U154, IF(ISNUMBER('2-3-1'!Q154), '2-3-1'!Q154, IF(ISNUMBER('2-3-1'!V154), '2-3-1'!V154, IF(ISNUMBER('2-3-1'!P154), '2-3-1'!P154, "XXX")))))))</f>
        <v>0.43304482</v>
      </c>
      <c r="M154" s="176">
        <f>IF(ISNUMBER('2-3-2'!S154), '2-3-2'!S154, IF(ISNUMBER('2-3-2'!T154), '2-3-2'!T154, IF(ISNUMBER('2-3-2'!R154), '2-3-2'!R154, IF(ISNUMBER('2-3-2'!U154), '2-3-2'!U154, IF(ISNUMBER('2-3-2'!Q154), '2-3-2'!Q154, IF(ISNUMBER('2-3-2'!V154), '2-3-2'!V154, IF(ISNUMBER('2-3-2'!P154), '2-3-2'!P154, "XXX")))))))</f>
        <v>80.957237239999998</v>
      </c>
      <c r="N154" s="176">
        <f>IF(ISNUMBER('2-4-1'!Y154),'2-4-1'!Y154,IF(ISNUMBER('2-4-1'!X154),'2-4-1'!X154,IF(ISNUMBER('2-4-1'!Z154),'2-4-1'!Z154,IF(ISNUMBER('2-4-1'!W154),'2-4-1'!W154,IF(ISNUMBER('2-4-1'!V154),'2-4-1'!V154,'2019'!N154)))))</f>
        <v>0.7</v>
      </c>
      <c r="O154" s="176">
        <f>IF(ISNUMBER('2-4-2'!G154), '2-4-2'!G154, IF(ISNUMBER('2-4-2'!H154), '2-4-2'!H154, IF(ISNUMBER('2-4-2'!F154), '2-4-2'!F154, IF(ISNUMBER('2-4-2'!I154), '2-4-2'!I154, IF(ISNUMBER('2-4-2'!E154), '2-4-2'!E154, IF(ISNUMBER('2-4-2'!J154), '2-4-2'!J154, IF(ISNUMBER('2-4-2'!D154), '2-4-2'!D154, IF(ISNUMBER('2-4-2'!K154), '2-4-2'!K154, IF(ISNUMBER('2-4-2'!C154), '2-4-2'!C154, IF(ISNUMBER('2-4-2'!L154), '2-4-2'!L154, IF(ISNUMBER('2-4-2'!M154), '2-4-2'!M154,"XXX")))))))))))</f>
        <v>7.4</v>
      </c>
      <c r="P154" s="176" t="str">
        <f>IF(ISNUMBER('2-5-1'!H386), '2-5-1'!H386, "XXX")</f>
        <v>XXX</v>
      </c>
      <c r="Q154" s="176">
        <f>IF(ISNUMBER('2-5-2'!D154), '2-5-2'!D154, IF(ISNUMBER('2-5-2'!E154), '2-5-2'!E154, IF(ISNUMBER('2-5-2'!F154), '2-5-2'!F154, IF(ISNUMBER('2-5-2'!G154), '2-5-2'!G154, IF(ISNUMBER('2-5-2'!H154), '2-5-2'!H154, IF(ISNUMBER('2-5-2'!I154), '2-5-2'!I154, IF(ISNUMBER('2-5-2'!J154), '2-5-2'!J154, "XXX")))))))</f>
        <v>0</v>
      </c>
      <c r="R154" s="176">
        <f>IF(ISNUMBER('2-6-1'!G154), '2-6-1'!G154, IF(ISNUMBER('2-6-1'!H154), '2-6-1'!H154, IF(ISNUMBER('2-6-1'!F154), '2-6-1'!F154, IF(ISNUMBER('2-6-1'!I154), '2-6-1'!I154, IF(ISNUMBER('2-6-1'!E154), '2-6-1'!E154, IF(ISNUMBER('2-6-1'!J154), '2-6-1'!J154, IF(ISNUMBER('2-6-1'!D154), '2-6-1'!D154, IF(ISNUMBER('2-6-1'!K154), '2-6-1'!K154, IF(ISNUMBER('2-6-1'!L154), '2-6-1'!L154, "XXX")))))))))</f>
        <v>46.832630000000002</v>
      </c>
      <c r="S154" s="176">
        <f>IF(ISNUMBER('2-6-2'!H154), '2-6-2'!H154, IF(ISNUMBER('2-6-2'!I154), '2-6-2'!I154, IF(ISNUMBER('2-6-2'!G154), '2-6-2'!G154, IF(ISNUMBER('2-6-2'!J154), '2-6-2'!J154, IF(ISNUMBER('2-6-2'!F154), '2-6-2'!F154, IF(ISNUMBER('2-6-2'!K154), '2-6-2'!K154, IF(ISNUMBER('2-6-2'!E154), '2-6-2'!E154, IF(ISNUMBER('2-6-2'!L154), '2-6-2'!L154, IF(ISNUMBER('2-6-2'!D154), '2-6-2'!D154, IF(ISNUMBER('2-6-2'!M154), '2-6-2'!M154, "XXX"))))))))))</f>
        <v>40.19</v>
      </c>
      <c r="T154" s="176">
        <f>IF(ISNUMBER('2-7-1'!K154), '2-7-1'!K154, IF(ISNUMBER('2-7-1'!L154), '2-7-1'!L154, IF(ISNUMBER('2-7-1'!J154), '2-7-1'!J154, IF(ISNUMBER('2-7-1'!M154), '2-7-1'!M154, "XXX"))))</f>
        <v>0.39428571428571424</v>
      </c>
      <c r="U154" s="176">
        <f>IF(ISNUMBER('2-7-2'!K154), '2-7-2'!K154, IF(ISNUMBER('2-7-2'!L154), '2-7-2'!L154, IF(ISNUMBER('2-7-2'!J154), '2-7-2'!J154, IF(ISNUMBER('2-7-2'!M154), '2-7-2'!M154, "XXX"))))</f>
        <v>0.30357142857142855</v>
      </c>
      <c r="V154" s="176">
        <f>IF(ISNUMBER('2-8-1'!K154), '2-8-1'!K154, IF(ISNUMBER('2-8-1'!L154), '2-8-1'!L154, IF(ISNUMBER('2-8-1'!J154), '2-8-1'!J154, IF(ISNUMBER('2-8-1'!M154), '2-8-1'!M154, "XXX"))))</f>
        <v>0.55571428571428572</v>
      </c>
      <c r="W154" s="176">
        <f>IF(ISNUMBER('2-8-2'!K154), '2-8-2'!K154, IF(ISNUMBER('2-8-2'!L154), '2-8-2'!L154, IF(ISNUMBER('2-8-2'!J154), '2-8-2'!J154, IF(ISNUMBER('2-8-2'!M154), '2-8-2'!M154, "XXX"))))</f>
        <v>0.37571428571428572</v>
      </c>
      <c r="X154" s="176">
        <f>IF(ISNUMBER('3-1'!L153), '3-1'!L153, "XXX")</f>
        <v>0.109</v>
      </c>
      <c r="Y154" s="223">
        <f>'3-2'!T153</f>
        <v>-1.6103378530000001</v>
      </c>
    </row>
    <row r="155" spans="1:25" ht="15" x14ac:dyDescent="0.25">
      <c r="A155" s="19" t="s">
        <v>162</v>
      </c>
      <c r="B155" s="166" t="s">
        <v>162</v>
      </c>
      <c r="C155" s="175">
        <f>IF(ISNUMBER('1-1'!K155),'1-1'!K155, "XXX")</f>
        <v>6.9</v>
      </c>
      <c r="D155" s="175" t="str">
        <f>IF(UCDP!AB155, UCDP!AB155, "0.0")</f>
        <v>0.0</v>
      </c>
      <c r="E155" s="176">
        <f>IF(ISNUMBER('1-3'!L155), '1-3'!L155, IF(ISNUMBER('1-3'!M155), '1-3'!M155, IF(ISNUMBER('1-3'!P155), '1-3'!P155, IF(ISNUMBER('1-3'!Q155), '1-3'!Q155, "XXX"))))</f>
        <v>78.833333333333343</v>
      </c>
      <c r="F155" s="176">
        <f>IF(ISNUMBER('1-4'!AR155),'1-4'!AR155, IF(ISNUMBER('1-4'!AS155),'1-4'!AS155, IF(ISNUMBER('1-4'!AT155),'1-4'!AT155, IF(ISNUMBER('1-4'!AU155),'1-4'!AU155, IF(ISNUMBER('1-4'!AV155),'1-4'!AV155, "XXX")))))</f>
        <v>3</v>
      </c>
      <c r="G155" s="176">
        <f>IF(ISNUMBER('1-5'!K154),'1-5'!K154, "XXX")</f>
        <v>7.1</v>
      </c>
      <c r="H155" s="176">
        <f>IF(ISNUMBER('2-1-1'!K155), '2-1-1'!K155, IF(ISNUMBER('2-1-1'!L155), '2-1-1'!L155, IF(ISNUMBER('2-1-1'!M155), '2-1-1'!M155, "XXX")))</f>
        <v>0.34857142857142853</v>
      </c>
      <c r="I155" s="176">
        <f>IF(ISNUMBER('2-1-2'!F154),'2-1-2'!F154, "XXX")</f>
        <v>0.11815000000000001</v>
      </c>
      <c r="J155" s="176">
        <f>IF(ISNUMBER('2-2-1'!AF155),'2-2-1'!AF155,IF(ISNUMBER('2-2-1'!AG155),'2-2-1'!AG155,IF(ISNUMBER('2-2-1'!AE155),'2-2-1'!AE155,IF(ISNUMBER('2-2-1'!AH155),'2-2-1'!AH155,IF(ISNUMBER('2-2-1'!AD155),'2-2-1'!AD155,IF(ISNUMBER('2-2-1'!AI155),'2-2-1'!AI155,IF(ISNUMBER('2-2-1'!AC155),'2-2-1'!AC155,IF(ISNUMBER('2-2-1'!AJ155),'2-2-1'!AJ155,IF(ISNUMBER('2-2-1'!AB155),'2-2-1'!AB155,IF(ISNUMBER('2-2-1'!AA155),'2-2-1'!AA155,IF(ISNUMBER('2-2-1'!Z155),'2-2-1'!Z155,"XXX")))))))))))</f>
        <v>4.0516100000000002</v>
      </c>
      <c r="K155" s="176">
        <f>IF(ISNUMBER('2-2-2'!K155),'2-2-2'!K155,IF(ISNUMBER('2-2-2'!L155),'2-2-2'!L155,IF(ISNUMBER('2-2-2'!J155),'2-2-2'!J155,IF(ISNUMBER('2-2-2'!M155),'2-2-2'!M155,"XXX"))))</f>
        <v>0.47142857142857142</v>
      </c>
      <c r="L155" s="176">
        <f>IF(ISNUMBER('2-3-1'!S155), '2-3-1'!S155, IF(ISNUMBER('2-3-1'!T155), '2-3-1'!T155, IF(ISNUMBER('2-3-1'!R155), '2-3-1'!R155, IF(ISNUMBER('2-3-1'!U155), '2-3-1'!U155, IF(ISNUMBER('2-3-1'!Q155), '2-3-1'!Q155, IF(ISNUMBER('2-3-1'!V155), '2-3-1'!V155, IF(ISNUMBER('2-3-1'!P155), '2-3-1'!P155, "XXX")))))))</f>
        <v>1.7143074300000001</v>
      </c>
      <c r="M155" s="176">
        <f>IF(ISNUMBER('2-3-2'!S155), '2-3-2'!S155, IF(ISNUMBER('2-3-2'!T155), '2-3-2'!T155, IF(ISNUMBER('2-3-2'!R155), '2-3-2'!R155, IF(ISNUMBER('2-3-2'!U155), '2-3-2'!U155, IF(ISNUMBER('2-3-2'!Q155), '2-3-2'!Q155, IF(ISNUMBER('2-3-2'!V155), '2-3-2'!V155, IF(ISNUMBER('2-3-2'!P155), '2-3-2'!P155, "XXX")))))))</f>
        <v>12.160715100000001</v>
      </c>
      <c r="N155" s="176">
        <f>IF(ISNUMBER('2-4-1'!Y155),'2-4-1'!Y155,IF(ISNUMBER('2-4-1'!X155),'2-4-1'!X155,IF(ISNUMBER('2-4-1'!Z155),'2-4-1'!Z155,IF(ISNUMBER('2-4-1'!W155),'2-4-1'!W155,IF(ISNUMBER('2-4-1'!V155),'2-4-1'!V155,'2019'!N155)))))</f>
        <v>0.8</v>
      </c>
      <c r="O155" s="176">
        <f>IF(ISNUMBER('2-4-2'!G155), '2-4-2'!G155, IF(ISNUMBER('2-4-2'!H155), '2-4-2'!H155, IF(ISNUMBER('2-4-2'!F155), '2-4-2'!F155, IF(ISNUMBER('2-4-2'!I155), '2-4-2'!I155, IF(ISNUMBER('2-4-2'!E155), '2-4-2'!E155, IF(ISNUMBER('2-4-2'!J155), '2-4-2'!J155, IF(ISNUMBER('2-4-2'!D155), '2-4-2'!D155, IF(ISNUMBER('2-4-2'!K155), '2-4-2'!K155, IF(ISNUMBER('2-4-2'!C155), '2-4-2'!C155, IF(ISNUMBER('2-4-2'!L155), '2-4-2'!L155, IF(ISNUMBER('2-4-2'!M155), '2-4-2'!M155,"XXX")))))))))))</f>
        <v>8.8000000000000007</v>
      </c>
      <c r="P155" s="176">
        <f>IF(ISNUMBER('2-5-1'!H387), '2-5-1'!H387, "XXX")</f>
        <v>4.4443309307098389E-2</v>
      </c>
      <c r="Q155" s="176">
        <f>IF(ISNUMBER('2-5-2'!D155), '2-5-2'!D155, IF(ISNUMBER('2-5-2'!E155), '2-5-2'!E155, IF(ISNUMBER('2-5-2'!F155), '2-5-2'!F155, IF(ISNUMBER('2-5-2'!G155), '2-5-2'!G155, IF(ISNUMBER('2-5-2'!H155), '2-5-2'!H155, IF(ISNUMBER('2-5-2'!I155), '2-5-2'!I155, IF(ISNUMBER('2-5-2'!J155), '2-5-2'!J155, "XXX")))))))</f>
        <v>10.199999999999999</v>
      </c>
      <c r="R155" s="176">
        <f>IF(ISNUMBER('2-6-1'!G155), '2-6-1'!G155, IF(ISNUMBER('2-6-1'!H155), '2-6-1'!H155, IF(ISNUMBER('2-6-1'!F155), '2-6-1'!F155, IF(ISNUMBER('2-6-1'!I155), '2-6-1'!I155, IF(ISNUMBER('2-6-1'!E155), '2-6-1'!E155, IF(ISNUMBER('2-6-1'!J155), '2-6-1'!J155, IF(ISNUMBER('2-6-1'!D155), '2-6-1'!D155, IF(ISNUMBER('2-6-1'!K155), '2-6-1'!K155, IF(ISNUMBER('2-6-1'!L155), '2-6-1'!L155, "XXX")))))))))</f>
        <v>22.67905</v>
      </c>
      <c r="S155" s="176">
        <f>IF(ISNUMBER('2-6-2'!H155), '2-6-2'!H155, IF(ISNUMBER('2-6-2'!I155), '2-6-2'!I155, IF(ISNUMBER('2-6-2'!G155), '2-6-2'!G155, IF(ISNUMBER('2-6-2'!J155), '2-6-2'!J155, IF(ISNUMBER('2-6-2'!F155), '2-6-2'!F155, IF(ISNUMBER('2-6-2'!K155), '2-6-2'!K155, IF(ISNUMBER('2-6-2'!E155), '2-6-2'!E155, IF(ISNUMBER('2-6-2'!L155), '2-6-2'!L155, IF(ISNUMBER('2-6-2'!D155), '2-6-2'!D155, IF(ISNUMBER('2-6-2'!M155), '2-6-2'!M155, "XXX"))))))))))</f>
        <v>54.23</v>
      </c>
      <c r="T155" s="176">
        <f>IF(ISNUMBER('2-7-1'!K155), '2-7-1'!K155, IF(ISNUMBER('2-7-1'!L155), '2-7-1'!L155, IF(ISNUMBER('2-7-1'!J155), '2-7-1'!J155, IF(ISNUMBER('2-7-1'!M155), '2-7-1'!M155, "XXX"))))</f>
        <v>0.62857142857142867</v>
      </c>
      <c r="U155" s="176">
        <f>IF(ISNUMBER('2-7-2'!K155), '2-7-2'!K155, IF(ISNUMBER('2-7-2'!L155), '2-7-2'!L155, IF(ISNUMBER('2-7-2'!J155), '2-7-2'!J155, IF(ISNUMBER('2-7-2'!M155), '2-7-2'!M155, "XXX"))))</f>
        <v>0.48</v>
      </c>
      <c r="V155" s="176">
        <f>IF(ISNUMBER('2-8-1'!K155), '2-8-1'!K155, IF(ISNUMBER('2-8-1'!L155), '2-8-1'!L155, IF(ISNUMBER('2-8-1'!J155), '2-8-1'!J155, IF(ISNUMBER('2-8-1'!M155), '2-8-1'!M155, "XXX"))))</f>
        <v>0.65714285714285714</v>
      </c>
      <c r="W155" s="176">
        <f>IF(ISNUMBER('2-8-2'!K155), '2-8-2'!K155, IF(ISNUMBER('2-8-2'!L155), '2-8-2'!L155, IF(ISNUMBER('2-8-2'!J155), '2-8-2'!J155, IF(ISNUMBER('2-8-2'!M155), '2-8-2'!M155, "XXX"))))</f>
        <v>0.55285714285714282</v>
      </c>
      <c r="X155" s="176">
        <f>IF(ISNUMBER('3-1'!L154), '3-1'!L154, "XXX")</f>
        <v>0.39800000000000002</v>
      </c>
      <c r="Y155" s="223">
        <f>'3-2'!T154</f>
        <v>-0.246453583</v>
      </c>
    </row>
    <row r="156" spans="1:25" ht="15" x14ac:dyDescent="0.25">
      <c r="A156" s="19" t="s">
        <v>163</v>
      </c>
      <c r="B156" s="166" t="s">
        <v>163</v>
      </c>
      <c r="C156" s="175">
        <f>IF(ISNUMBER('1-1'!K156),'1-1'!K156, "XXX")</f>
        <v>7.7</v>
      </c>
      <c r="D156" s="175" t="str">
        <f>IF(UCDP!AB156, UCDP!AB156, "0.0")</f>
        <v>0.0</v>
      </c>
      <c r="E156" s="176">
        <f>IF(ISNUMBER('1-3'!L156), '1-3'!L156, IF(ISNUMBER('1-3'!M156), '1-3'!M156, IF(ISNUMBER('1-3'!P156), '1-3'!P156, IF(ISNUMBER('1-3'!Q156), '1-3'!Q156, "XXX"))))</f>
        <v>83.833333333333343</v>
      </c>
      <c r="F156" s="176">
        <f>IF(ISNUMBER('1-4'!AR156),'1-4'!AR156, IF(ISNUMBER('1-4'!AS156),'1-4'!AS156, IF(ISNUMBER('1-4'!AT156),'1-4'!AT156, IF(ISNUMBER('1-4'!AU156),'1-4'!AU156, IF(ISNUMBER('1-4'!AV156),'1-4'!AV156, "XXX")))))</f>
        <v>3</v>
      </c>
      <c r="G156" s="176">
        <f>IF(ISNUMBER('1-5'!K155),'1-5'!K155, "XXX")</f>
        <v>8.4</v>
      </c>
      <c r="H156" s="176">
        <f>IF(ISNUMBER('2-1-1'!K156), '2-1-1'!K156, IF(ISNUMBER('2-1-1'!L156), '2-1-1'!L156, IF(ISNUMBER('2-1-1'!M156), '2-1-1'!M156, "XXX")))</f>
        <v>0.3571428571428571</v>
      </c>
      <c r="I156" s="176">
        <f>IF(ISNUMBER('2-1-2'!F155),'2-1-2'!F155, "XXX")</f>
        <v>0.21665999999999999</v>
      </c>
      <c r="J156" s="176">
        <f>IF(ISNUMBER('2-2-1'!AF156),'2-2-1'!AF156,IF(ISNUMBER('2-2-1'!AG156),'2-2-1'!AG156,IF(ISNUMBER('2-2-1'!AE156),'2-2-1'!AE156,IF(ISNUMBER('2-2-1'!AH156),'2-2-1'!AH156,IF(ISNUMBER('2-2-1'!AD156),'2-2-1'!AD156,IF(ISNUMBER('2-2-1'!AI156),'2-2-1'!AI156,IF(ISNUMBER('2-2-1'!AC156),'2-2-1'!AC156,IF(ISNUMBER('2-2-1'!AJ156),'2-2-1'!AJ156,IF(ISNUMBER('2-2-1'!AB156),'2-2-1'!AB156,IF(ISNUMBER('2-2-1'!AA156),'2-2-1'!AA156,IF(ISNUMBER('2-2-1'!Z156),'2-2-1'!Z156,"XXX")))))))))))</f>
        <v>4.5813499999999996</v>
      </c>
      <c r="K156" s="176">
        <f>IF(ISNUMBER('2-2-2'!K156),'2-2-2'!K156,IF(ISNUMBER('2-2-2'!L156),'2-2-2'!L156,IF(ISNUMBER('2-2-2'!J156),'2-2-2'!J156,IF(ISNUMBER('2-2-2'!M156),'2-2-2'!M156,"XXX"))))</f>
        <v>0.63</v>
      </c>
      <c r="L156" s="176">
        <f>IF(ISNUMBER('2-3-1'!S156), '2-3-1'!S156, IF(ISNUMBER('2-3-1'!T156), '2-3-1'!T156, IF(ISNUMBER('2-3-1'!R156), '2-3-1'!R156, IF(ISNUMBER('2-3-1'!U156), '2-3-1'!U156, IF(ISNUMBER('2-3-1'!Q156), '2-3-1'!Q156, IF(ISNUMBER('2-3-1'!V156), '2-3-1'!V156, IF(ISNUMBER('2-3-1'!P156), '2-3-1'!P156, "XXX")))))))</f>
        <v>1.7889091399999999</v>
      </c>
      <c r="M156" s="176">
        <f>IF(ISNUMBER('2-3-2'!S156), '2-3-2'!S156, IF(ISNUMBER('2-3-2'!T156), '2-3-2'!T156, IF(ISNUMBER('2-3-2'!R156), '2-3-2'!R156, IF(ISNUMBER('2-3-2'!U156), '2-3-2'!U156, IF(ISNUMBER('2-3-2'!Q156), '2-3-2'!Q156, IF(ISNUMBER('2-3-2'!V156), '2-3-2'!V156, IF(ISNUMBER('2-3-2'!P156), '2-3-2'!P156, "XXX")))))))</f>
        <v>23.311034490000001</v>
      </c>
      <c r="N156" s="176">
        <f>IF(ISNUMBER('2-4-1'!Y156),'2-4-1'!Y156,IF(ISNUMBER('2-4-1'!X156),'2-4-1'!X156,IF(ISNUMBER('2-4-1'!Z156),'2-4-1'!Z156,IF(ISNUMBER('2-4-1'!W156),'2-4-1'!W156,IF(ISNUMBER('2-4-1'!V156),'2-4-1'!V156,'2019'!N156)))))</f>
        <v>2.9</v>
      </c>
      <c r="O156" s="176">
        <f>IF(ISNUMBER('2-4-2'!G156), '2-4-2'!G156, IF(ISNUMBER('2-4-2'!H156), '2-4-2'!H156, IF(ISNUMBER('2-4-2'!F156), '2-4-2'!F156, IF(ISNUMBER('2-4-2'!I156), '2-4-2'!I156, IF(ISNUMBER('2-4-2'!E156), '2-4-2'!E156, IF(ISNUMBER('2-4-2'!J156), '2-4-2'!J156, IF(ISNUMBER('2-4-2'!D156), '2-4-2'!D156, IF(ISNUMBER('2-4-2'!K156), '2-4-2'!K156, IF(ISNUMBER('2-4-2'!C156), '2-4-2'!C156, IF(ISNUMBER('2-4-2'!L156), '2-4-2'!L156, IF(ISNUMBER('2-4-2'!M156), '2-4-2'!M156,"XXX")))))))))))</f>
        <v>20.8</v>
      </c>
      <c r="P156" s="176">
        <f>IF(ISNUMBER('2-5-1'!H388), '2-5-1'!H388, "XXX")</f>
        <v>6.930301189422608E-2</v>
      </c>
      <c r="Q156" s="176">
        <f>IF(ISNUMBER('2-5-2'!D156), '2-5-2'!D156, IF(ISNUMBER('2-5-2'!E156), '2-5-2'!E156, IF(ISNUMBER('2-5-2'!F156), '2-5-2'!F156, IF(ISNUMBER('2-5-2'!G156), '2-5-2'!G156, IF(ISNUMBER('2-5-2'!H156), '2-5-2'!H156, IF(ISNUMBER('2-5-2'!I156), '2-5-2'!I156, IF(ISNUMBER('2-5-2'!J156), '2-5-2'!J156, "XXX")))))))</f>
        <v>5.8</v>
      </c>
      <c r="R156" s="176">
        <f>IF(ISNUMBER('2-6-1'!G156), '2-6-1'!G156, IF(ISNUMBER('2-6-1'!H156), '2-6-1'!H156, IF(ISNUMBER('2-6-1'!F156), '2-6-1'!F156, IF(ISNUMBER('2-6-1'!I156), '2-6-1'!I156, IF(ISNUMBER('2-6-1'!E156), '2-6-1'!E156, IF(ISNUMBER('2-6-1'!J156), '2-6-1'!J156, IF(ISNUMBER('2-6-1'!D156), '2-6-1'!D156, IF(ISNUMBER('2-6-1'!K156), '2-6-1'!K156, IF(ISNUMBER('2-6-1'!L156), '2-6-1'!L156, "XXX")))))))))</f>
        <v>33.423340000000003</v>
      </c>
      <c r="S156" s="176">
        <f>IF(ISNUMBER('2-6-2'!H156), '2-6-2'!H156, IF(ISNUMBER('2-6-2'!I156), '2-6-2'!I156, IF(ISNUMBER('2-6-2'!G156), '2-6-2'!G156, IF(ISNUMBER('2-6-2'!J156), '2-6-2'!J156, IF(ISNUMBER('2-6-2'!F156), '2-6-2'!F156, IF(ISNUMBER('2-6-2'!K156), '2-6-2'!K156, IF(ISNUMBER('2-6-2'!E156), '2-6-2'!E156, IF(ISNUMBER('2-6-2'!L156), '2-6-2'!L156, IF(ISNUMBER('2-6-2'!D156), '2-6-2'!D156, IF(ISNUMBER('2-6-2'!M156), '2-6-2'!M156, "XXX"))))))))))</f>
        <v>28.79</v>
      </c>
      <c r="T156" s="176">
        <f>IF(ISNUMBER('2-7-1'!K156), '2-7-1'!K156, IF(ISNUMBER('2-7-1'!L156), '2-7-1'!L156, IF(ISNUMBER('2-7-1'!J156), '2-7-1'!J156, IF(ISNUMBER('2-7-1'!M156), '2-7-1'!M156, "XXX"))))</f>
        <v>0.41857142857142859</v>
      </c>
      <c r="U156" s="176">
        <f>IF(ISNUMBER('2-7-2'!K156), '2-7-2'!K156, IF(ISNUMBER('2-7-2'!L156), '2-7-2'!L156, IF(ISNUMBER('2-7-2'!J156), '2-7-2'!J156, IF(ISNUMBER('2-7-2'!M156), '2-7-2'!M156, "XXX"))))</f>
        <v>0.35571428571428576</v>
      </c>
      <c r="V156" s="176">
        <f>IF(ISNUMBER('2-8-1'!K156), '2-8-1'!K156, IF(ISNUMBER('2-8-1'!L156), '2-8-1'!L156, IF(ISNUMBER('2-8-1'!J156), '2-8-1'!J156, IF(ISNUMBER('2-8-1'!M156), '2-8-1'!M156, "XXX"))))</f>
        <v>0.52857142857142858</v>
      </c>
      <c r="W156" s="176">
        <f>IF(ISNUMBER('2-8-2'!K156), '2-8-2'!K156, IF(ISNUMBER('2-8-2'!L156), '2-8-2'!L156, IF(ISNUMBER('2-8-2'!J156), '2-8-2'!J156, IF(ISNUMBER('2-8-2'!M156), '2-8-2'!M156, "XXX"))))</f>
        <v>0.40285714285714286</v>
      </c>
      <c r="X156" s="176">
        <f>IF(ISNUMBER('3-1'!L155), '3-1'!L155, "XXX")</f>
        <v>0.29199999999999998</v>
      </c>
      <c r="Y156" s="223">
        <f>'3-2'!T155</f>
        <v>-1.108650446</v>
      </c>
    </row>
    <row r="157" spans="1:25" ht="15" x14ac:dyDescent="0.25">
      <c r="E157" s="81"/>
      <c r="H157" s="81"/>
      <c r="K157" s="81"/>
      <c r="T157" s="81"/>
      <c r="U157" s="81"/>
      <c r="V157" s="81"/>
      <c r="W157" s="81"/>
    </row>
    <row r="158" spans="1:25" ht="15" x14ac:dyDescent="0.25">
      <c r="E158" s="81"/>
      <c r="H158" s="81"/>
      <c r="K158" s="81"/>
      <c r="T158" s="81"/>
      <c r="U158" s="81"/>
      <c r="V158" s="81"/>
      <c r="W158" s="81"/>
    </row>
    <row r="159" spans="1:25" ht="15" x14ac:dyDescent="0.25">
      <c r="E159" s="81"/>
      <c r="H159" s="81"/>
      <c r="K159" s="81"/>
      <c r="T159" s="81"/>
      <c r="U159" s="81"/>
      <c r="V159" s="81"/>
      <c r="W159" s="81"/>
    </row>
    <row r="160" spans="1:25" ht="15" x14ac:dyDescent="0.25">
      <c r="E160" s="81"/>
      <c r="H160" s="81"/>
      <c r="K160" s="81"/>
      <c r="T160" s="81"/>
      <c r="U160" s="81"/>
      <c r="V160" s="81"/>
      <c r="W160" s="81"/>
    </row>
    <row r="161" spans="5:23" ht="15" x14ac:dyDescent="0.25">
      <c r="E161" s="81"/>
      <c r="H161" s="81"/>
      <c r="K161" s="81"/>
      <c r="T161" s="81"/>
      <c r="U161" s="81"/>
      <c r="V161" s="81"/>
      <c r="W161" s="81"/>
    </row>
    <row r="162" spans="5:23" ht="15" x14ac:dyDescent="0.25">
      <c r="E162" s="81"/>
      <c r="H162" s="81"/>
      <c r="K162" s="81"/>
      <c r="T162" s="81"/>
      <c r="U162" s="81"/>
      <c r="V162" s="81"/>
      <c r="W162" s="81"/>
    </row>
    <row r="163" spans="5:23" ht="15" x14ac:dyDescent="0.25">
      <c r="E163" s="81"/>
      <c r="H163" s="81"/>
      <c r="K163" s="81"/>
      <c r="T163" s="81"/>
      <c r="U163" s="81"/>
      <c r="V163" s="81"/>
      <c r="W163" s="81"/>
    </row>
    <row r="164" spans="5:23" ht="15" x14ac:dyDescent="0.25">
      <c r="E164" s="81"/>
      <c r="H164" s="81"/>
      <c r="K164" s="81"/>
      <c r="T164" s="81"/>
      <c r="U164" s="81"/>
      <c r="V164" s="81"/>
      <c r="W164" s="81"/>
    </row>
    <row r="165" spans="5:23" ht="15" x14ac:dyDescent="0.25">
      <c r="E165" s="81"/>
      <c r="H165" s="81"/>
      <c r="K165" s="81"/>
      <c r="T165" s="81"/>
      <c r="U165" s="81"/>
      <c r="V165" s="81"/>
      <c r="W165" s="81"/>
    </row>
    <row r="166" spans="5:23" ht="15" x14ac:dyDescent="0.25">
      <c r="E166" s="81"/>
      <c r="H166" s="81"/>
      <c r="K166" s="81"/>
      <c r="T166" s="81"/>
      <c r="U166" s="81"/>
      <c r="V166" s="81"/>
      <c r="W166" s="81"/>
    </row>
    <row r="167" spans="5:23" ht="15" x14ac:dyDescent="0.25">
      <c r="E167" s="81"/>
      <c r="H167" s="81"/>
      <c r="K167" s="81"/>
      <c r="T167" s="81"/>
      <c r="U167" s="81"/>
      <c r="V167" s="81"/>
      <c r="W167" s="81"/>
    </row>
    <row r="168" spans="5:23" ht="15" x14ac:dyDescent="0.25">
      <c r="E168" s="81"/>
      <c r="H168" s="81"/>
      <c r="K168" s="81"/>
      <c r="T168" s="81"/>
      <c r="U168" s="81"/>
      <c r="V168" s="81"/>
      <c r="W168" s="81"/>
    </row>
    <row r="169" spans="5:23" ht="15" x14ac:dyDescent="0.25">
      <c r="E169" s="81"/>
      <c r="H169" s="81"/>
      <c r="K169" s="81"/>
      <c r="T169" s="81"/>
      <c r="U169" s="81"/>
      <c r="V169" s="81"/>
      <c r="W169" s="81"/>
    </row>
    <row r="170" spans="5:23" ht="15" x14ac:dyDescent="0.25">
      <c r="E170" s="81"/>
      <c r="H170" s="81"/>
      <c r="K170" s="81"/>
      <c r="T170" s="81"/>
      <c r="U170" s="81"/>
      <c r="V170" s="81"/>
      <c r="W170" s="81"/>
    </row>
    <row r="171" spans="5:23" ht="15" x14ac:dyDescent="0.25">
      <c r="E171" s="81"/>
      <c r="H171" s="81"/>
      <c r="K171" s="81"/>
      <c r="T171" s="81"/>
      <c r="U171" s="81"/>
      <c r="V171" s="81"/>
      <c r="W171" s="81"/>
    </row>
    <row r="172" spans="5:23" ht="15" x14ac:dyDescent="0.25">
      <c r="E172" s="81"/>
      <c r="H172" s="81"/>
      <c r="K172" s="81"/>
      <c r="T172" s="81"/>
      <c r="U172" s="81"/>
      <c r="V172" s="81"/>
      <c r="W172" s="81"/>
    </row>
    <row r="173" spans="5:23" ht="15" x14ac:dyDescent="0.25">
      <c r="E173" s="81"/>
      <c r="H173" s="81"/>
      <c r="K173" s="81"/>
      <c r="T173" s="81"/>
      <c r="U173" s="81"/>
      <c r="V173" s="81"/>
      <c r="W173" s="81"/>
    </row>
    <row r="174" spans="5:23" ht="15" x14ac:dyDescent="0.25">
      <c r="E174" s="81"/>
      <c r="H174" s="81"/>
      <c r="K174" s="81"/>
      <c r="T174" s="81"/>
      <c r="U174" s="81"/>
      <c r="V174" s="81"/>
      <c r="W174" s="81"/>
    </row>
    <row r="175" spans="5:23" ht="15" x14ac:dyDescent="0.25">
      <c r="E175" s="81"/>
      <c r="H175" s="81"/>
      <c r="K175" s="81"/>
      <c r="T175" s="81"/>
      <c r="U175" s="81"/>
      <c r="V175" s="81"/>
      <c r="W175" s="81"/>
    </row>
    <row r="176" spans="5:23" ht="15" x14ac:dyDescent="0.25">
      <c r="E176" s="81"/>
      <c r="H176" s="81"/>
      <c r="K176" s="81"/>
      <c r="T176" s="81"/>
      <c r="U176" s="81"/>
      <c r="V176" s="81"/>
      <c r="W176" s="81"/>
    </row>
    <row r="177" spans="2:24" ht="15" x14ac:dyDescent="0.25">
      <c r="E177" s="81"/>
      <c r="H177" s="81"/>
      <c r="K177" s="81"/>
      <c r="T177" s="81"/>
      <c r="U177" s="81"/>
      <c r="V177" s="81"/>
      <c r="W177" s="81"/>
    </row>
    <row r="178" spans="2:24" ht="15" x14ac:dyDescent="0.25">
      <c r="E178" s="81"/>
      <c r="H178" s="81"/>
      <c r="K178" s="81"/>
      <c r="T178" s="81"/>
      <c r="U178" s="81"/>
      <c r="V178" s="81"/>
      <c r="W178" s="81"/>
    </row>
    <row r="179" spans="2:24" ht="15" x14ac:dyDescent="0.25">
      <c r="E179" s="81"/>
      <c r="H179" s="81"/>
      <c r="K179" s="81"/>
      <c r="T179" s="81"/>
      <c r="U179" s="81"/>
      <c r="V179" s="81"/>
      <c r="W179" s="81"/>
    </row>
    <row r="180" spans="2:24" ht="15" x14ac:dyDescent="0.25">
      <c r="E180" s="81"/>
      <c r="H180" s="81"/>
      <c r="K180" s="81"/>
      <c r="T180" s="81"/>
      <c r="U180" s="81"/>
      <c r="V180" s="81"/>
      <c r="W180" s="81"/>
    </row>
    <row r="181" spans="2:24" ht="15" x14ac:dyDescent="0.25"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 spans="2:24" ht="15" x14ac:dyDescent="0.25"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 spans="2:24" ht="15" x14ac:dyDescent="0.25"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 spans="2:24" ht="15" x14ac:dyDescent="0.25"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 spans="2:24" ht="15" x14ac:dyDescent="0.25"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 spans="2:24" ht="15" x14ac:dyDescent="0.25"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 spans="2:24" ht="15" x14ac:dyDescent="0.25"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 spans="2:24" ht="15" x14ac:dyDescent="0.25"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 spans="2:24" ht="15" x14ac:dyDescent="0.25"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 spans="2:24" ht="15" x14ac:dyDescent="0.25"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 spans="2:24" ht="15" x14ac:dyDescent="0.25"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 spans="2:24" ht="15" x14ac:dyDescent="0.25"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 spans="2:24" ht="15" x14ac:dyDescent="0.25"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 spans="2:24" ht="15" x14ac:dyDescent="0.25"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 spans="2:24" ht="15" x14ac:dyDescent="0.25"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 spans="2:24" ht="15" x14ac:dyDescent="0.25"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 spans="2:24" ht="15" x14ac:dyDescent="0.25"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 spans="2:24" ht="15" x14ac:dyDescent="0.25"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 spans="2:24" ht="15" x14ac:dyDescent="0.25"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 spans="2:24" ht="15" x14ac:dyDescent="0.25"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 spans="2:24" ht="15" x14ac:dyDescent="0.25"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 spans="2:24" ht="15" x14ac:dyDescent="0.25"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 spans="2:24" ht="15" x14ac:dyDescent="0.25"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 spans="2:24" ht="15" x14ac:dyDescent="0.25"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 spans="2:24" ht="15" x14ac:dyDescent="0.25"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 spans="2:24" ht="15" x14ac:dyDescent="0.25"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 spans="2:24" ht="15" x14ac:dyDescent="0.25"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 spans="2:24" ht="15" x14ac:dyDescent="0.25"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 spans="2:24" ht="15" x14ac:dyDescent="0.25"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 spans="2:24" ht="15" x14ac:dyDescent="0.25"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 spans="2:24" ht="15" x14ac:dyDescent="0.25"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 spans="2:24" ht="15" x14ac:dyDescent="0.25"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 spans="2:24" ht="15" x14ac:dyDescent="0.25"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 spans="2:24" ht="15" x14ac:dyDescent="0.25"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 spans="2:24" ht="15" x14ac:dyDescent="0.25"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 spans="2:24" ht="15" x14ac:dyDescent="0.25"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 spans="2:24" ht="15" x14ac:dyDescent="0.25"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 spans="2:24" ht="15" x14ac:dyDescent="0.25"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 spans="2:24" ht="15" x14ac:dyDescent="0.25"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 spans="2:24" ht="15" x14ac:dyDescent="0.25"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 spans="2:24" ht="15" x14ac:dyDescent="0.25"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 spans="2:24" ht="15" x14ac:dyDescent="0.25"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 spans="2:24" ht="15" x14ac:dyDescent="0.25"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 spans="2:24" ht="15" x14ac:dyDescent="0.25"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 spans="2:24" ht="15" x14ac:dyDescent="0.25"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 spans="2:24" ht="15" x14ac:dyDescent="0.25"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 spans="2:24" ht="15" x14ac:dyDescent="0.25"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 spans="2:24" ht="15" x14ac:dyDescent="0.25"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 spans="2:24" ht="15" x14ac:dyDescent="0.25"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 spans="2:24" ht="15" x14ac:dyDescent="0.25"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 spans="2:24" ht="15" x14ac:dyDescent="0.25"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 spans="2:24" ht="15" x14ac:dyDescent="0.25"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 spans="2:24" ht="15" x14ac:dyDescent="0.25"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 spans="2:24" ht="15" x14ac:dyDescent="0.25"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 spans="2:24" ht="15" x14ac:dyDescent="0.25"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 spans="2:24" ht="15" x14ac:dyDescent="0.25"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 spans="2:24" ht="15" x14ac:dyDescent="0.25"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 spans="2:24" ht="15" x14ac:dyDescent="0.25"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 spans="2:24" ht="15" x14ac:dyDescent="0.25"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 spans="2:24" ht="15" x14ac:dyDescent="0.25"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 spans="2:24" ht="15" x14ac:dyDescent="0.25"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 spans="2:24" ht="15" x14ac:dyDescent="0.25"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 spans="2:24" ht="15" x14ac:dyDescent="0.25"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 spans="2:24" ht="15" x14ac:dyDescent="0.25"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 spans="2:24" ht="15" x14ac:dyDescent="0.25"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 spans="2:24" ht="15" x14ac:dyDescent="0.25"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 spans="2:24" ht="15" x14ac:dyDescent="0.25"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 spans="2:24" ht="15" x14ac:dyDescent="0.25"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 spans="2:24" ht="15" x14ac:dyDescent="0.25"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 spans="2:24" ht="15" x14ac:dyDescent="0.25"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 spans="2:24" ht="15" x14ac:dyDescent="0.25"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 spans="2:24" ht="15" x14ac:dyDescent="0.25"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 spans="2:24" ht="15" x14ac:dyDescent="0.25"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 spans="2:24" ht="15" x14ac:dyDescent="0.25"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 spans="2:24" ht="15" x14ac:dyDescent="0.25"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 spans="2:24" ht="15" x14ac:dyDescent="0.25"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 spans="2:24" ht="15" x14ac:dyDescent="0.25"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 spans="2:24" ht="15" x14ac:dyDescent="0.25"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 spans="2:24" ht="15" x14ac:dyDescent="0.25"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 spans="2:24" ht="15" x14ac:dyDescent="0.25"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 spans="2:24" ht="15" x14ac:dyDescent="0.25"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 spans="2:24" ht="15" x14ac:dyDescent="0.25"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 spans="2:24" ht="15" x14ac:dyDescent="0.25"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 spans="2:24" ht="15" x14ac:dyDescent="0.25"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 spans="2:24" ht="15" x14ac:dyDescent="0.25"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 spans="2:24" ht="15" x14ac:dyDescent="0.25"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 spans="2:24" ht="15" x14ac:dyDescent="0.25"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 spans="2:24" ht="15" x14ac:dyDescent="0.25"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 spans="2:24" ht="15" x14ac:dyDescent="0.25"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 spans="2:24" ht="15" x14ac:dyDescent="0.25"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 spans="2:24" ht="15" x14ac:dyDescent="0.25"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 spans="2:24" ht="15" x14ac:dyDescent="0.25"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 spans="2:24" ht="15" x14ac:dyDescent="0.25"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 spans="2:24" ht="15" x14ac:dyDescent="0.25"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 spans="2:24" ht="15" x14ac:dyDescent="0.25"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 spans="2:24" ht="15" x14ac:dyDescent="0.25"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 spans="2:24" ht="15" x14ac:dyDescent="0.25"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 spans="2:24" ht="15" x14ac:dyDescent="0.25"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 spans="2:24" ht="15" x14ac:dyDescent="0.25"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 spans="2:24" ht="15" x14ac:dyDescent="0.25"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 spans="2:24" ht="15" x14ac:dyDescent="0.25"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 spans="2:24" ht="15" x14ac:dyDescent="0.25"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 spans="2:24" ht="15" x14ac:dyDescent="0.25"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 spans="2:24" ht="15" x14ac:dyDescent="0.25"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 spans="2:24" ht="15" x14ac:dyDescent="0.25"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 spans="2:24" ht="15" x14ac:dyDescent="0.25"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 spans="2:24" ht="15" x14ac:dyDescent="0.25"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 spans="2:24" ht="15" x14ac:dyDescent="0.25"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 spans="2:24" ht="15" x14ac:dyDescent="0.25"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 spans="2:24" ht="15" x14ac:dyDescent="0.25"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 spans="2:24" ht="15" x14ac:dyDescent="0.25"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 spans="2:24" ht="15" x14ac:dyDescent="0.25"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 spans="2:24" ht="15" x14ac:dyDescent="0.25"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 spans="2:24" ht="15" x14ac:dyDescent="0.25"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 spans="2:24" ht="15" x14ac:dyDescent="0.25"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 spans="2:24" ht="15" x14ac:dyDescent="0.25"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 spans="2:24" ht="15" x14ac:dyDescent="0.25"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 spans="2:24" ht="15" x14ac:dyDescent="0.25"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 spans="2:24" ht="15" x14ac:dyDescent="0.25"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 spans="2:24" ht="15" x14ac:dyDescent="0.25"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 spans="2:24" ht="15" x14ac:dyDescent="0.25"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 spans="2:24" ht="15" x14ac:dyDescent="0.25"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 spans="2:24" ht="15" x14ac:dyDescent="0.25"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 spans="2:24" ht="15" x14ac:dyDescent="0.25"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 spans="2:24" ht="15" x14ac:dyDescent="0.25"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 spans="2:24" ht="15" x14ac:dyDescent="0.25"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 spans="2:24" ht="15" x14ac:dyDescent="0.25"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 spans="2:24" ht="15" x14ac:dyDescent="0.25"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 spans="2:24" ht="15" x14ac:dyDescent="0.25"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 spans="2:24" ht="15" x14ac:dyDescent="0.25"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 spans="2:24" ht="15" x14ac:dyDescent="0.25"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 spans="2:24" ht="15" x14ac:dyDescent="0.25"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 spans="2:24" ht="15" x14ac:dyDescent="0.25"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 spans="2:24" ht="15" x14ac:dyDescent="0.25"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 spans="2:24" ht="15" x14ac:dyDescent="0.25"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 spans="2:24" ht="15" x14ac:dyDescent="0.25"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 spans="2:24" ht="15" x14ac:dyDescent="0.25"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 spans="2:24" ht="15" x14ac:dyDescent="0.25"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 spans="2:24" ht="15" x14ac:dyDescent="0.25"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 spans="2:24" ht="15" x14ac:dyDescent="0.25"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 spans="2:24" ht="15" x14ac:dyDescent="0.25"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 spans="2:24" ht="15" x14ac:dyDescent="0.25"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 spans="2:24" ht="15" x14ac:dyDescent="0.25"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 spans="2:24" ht="15" x14ac:dyDescent="0.25"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 spans="2:24" ht="15" x14ac:dyDescent="0.25"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 spans="2:24" ht="15" x14ac:dyDescent="0.25"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 spans="2:24" ht="15" x14ac:dyDescent="0.25"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 spans="2:24" ht="15" x14ac:dyDescent="0.25"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 spans="2:24" ht="15" x14ac:dyDescent="0.25"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 spans="2:24" ht="15" x14ac:dyDescent="0.25"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 spans="2:24" ht="15" x14ac:dyDescent="0.25"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 spans="2:24" ht="15" x14ac:dyDescent="0.25"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 spans="2:24" ht="15" x14ac:dyDescent="0.25"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 spans="2:24" ht="15" x14ac:dyDescent="0.25"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 spans="2:24" ht="15" x14ac:dyDescent="0.25"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 spans="2:24" ht="15" x14ac:dyDescent="0.25"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 spans="2:24" ht="15" x14ac:dyDescent="0.25"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 spans="2:24" ht="15" x14ac:dyDescent="0.25"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 spans="2:24" ht="15" x14ac:dyDescent="0.25"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 spans="2:24" ht="15" x14ac:dyDescent="0.25"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 spans="2:24" ht="15" x14ac:dyDescent="0.25"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 spans="2:24" ht="15" x14ac:dyDescent="0.25"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 spans="2:24" ht="15" x14ac:dyDescent="0.25"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 spans="2:24" ht="15" x14ac:dyDescent="0.25"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 spans="2:24" ht="15" x14ac:dyDescent="0.25"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 spans="2:24" ht="15" x14ac:dyDescent="0.25"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 spans="2:24" ht="15" x14ac:dyDescent="0.25"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 spans="2:24" ht="15" x14ac:dyDescent="0.25"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 spans="2:24" ht="15" x14ac:dyDescent="0.25"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 spans="2:24" ht="15" x14ac:dyDescent="0.25"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 spans="2:24" ht="15" x14ac:dyDescent="0.25"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 spans="2:24" ht="15" x14ac:dyDescent="0.25"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 spans="2:24" ht="15" x14ac:dyDescent="0.25"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 spans="2:24" ht="15" x14ac:dyDescent="0.25"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 spans="2:24" ht="15" x14ac:dyDescent="0.25"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 spans="2:24" ht="15" x14ac:dyDescent="0.25"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 spans="2:24" ht="15" x14ac:dyDescent="0.25"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 spans="2:24" ht="15" x14ac:dyDescent="0.25"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 spans="2:24" ht="15" x14ac:dyDescent="0.25"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 spans="2:24" ht="15" x14ac:dyDescent="0.25"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 spans="2:24" ht="15" x14ac:dyDescent="0.25"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 spans="2:24" ht="15" x14ac:dyDescent="0.25"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 spans="2:24" ht="15" x14ac:dyDescent="0.25"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 spans="2:24" ht="15" x14ac:dyDescent="0.25"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 spans="2:24" ht="15" x14ac:dyDescent="0.25"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 spans="2:24" ht="15" x14ac:dyDescent="0.25"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 spans="2:24" ht="15" x14ac:dyDescent="0.25"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 spans="2:24" ht="15" x14ac:dyDescent="0.25"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 spans="2:24" ht="15" x14ac:dyDescent="0.25"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 spans="2:24" ht="15" x14ac:dyDescent="0.25"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 spans="2:24" ht="15" x14ac:dyDescent="0.25"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 spans="2:24" ht="15" x14ac:dyDescent="0.25"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 spans="2:24" ht="15" x14ac:dyDescent="0.25"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 spans="2:24" ht="15" x14ac:dyDescent="0.25"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 spans="2:24" ht="15" x14ac:dyDescent="0.25"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 spans="2:24" ht="15" x14ac:dyDescent="0.25"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 spans="2:24" ht="15" x14ac:dyDescent="0.25"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 spans="2:24" ht="15" x14ac:dyDescent="0.25"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 spans="2:24" ht="15" x14ac:dyDescent="0.25"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 spans="2:24" ht="15" x14ac:dyDescent="0.25"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 spans="2:24" ht="15" x14ac:dyDescent="0.25"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 spans="2:24" ht="15" x14ac:dyDescent="0.25"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 spans="2:24" ht="15" x14ac:dyDescent="0.25"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 spans="2:24" ht="15" x14ac:dyDescent="0.25"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 spans="2:24" ht="15" x14ac:dyDescent="0.25"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 spans="2:24" ht="15" x14ac:dyDescent="0.25"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 spans="2:24" ht="15" x14ac:dyDescent="0.25"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 spans="2:24" ht="15" x14ac:dyDescent="0.25"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 spans="2:24" ht="15" x14ac:dyDescent="0.25"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 spans="2:24" ht="15" x14ac:dyDescent="0.25"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 spans="2:24" ht="15" x14ac:dyDescent="0.25"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 spans="2:24" ht="15" x14ac:dyDescent="0.25"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 spans="2:24" ht="15" x14ac:dyDescent="0.25"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 spans="2:24" ht="15" x14ac:dyDescent="0.25"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 spans="2:24" ht="15" x14ac:dyDescent="0.25"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 spans="2:24" ht="15" x14ac:dyDescent="0.25"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 spans="2:24" ht="15" x14ac:dyDescent="0.25"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 spans="2:24" ht="15" x14ac:dyDescent="0.25"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 spans="2:24" ht="15" x14ac:dyDescent="0.25"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 spans="2:24" ht="15" x14ac:dyDescent="0.25"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 spans="2:24" ht="15" x14ac:dyDescent="0.25"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 spans="2:24" ht="15" x14ac:dyDescent="0.25"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 spans="2:24" ht="15" x14ac:dyDescent="0.25"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 spans="2:24" ht="15" x14ac:dyDescent="0.25"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 spans="2:24" ht="15" x14ac:dyDescent="0.25"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 spans="2:24" ht="15" x14ac:dyDescent="0.25"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 spans="2:24" ht="15" x14ac:dyDescent="0.25"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 spans="2:24" ht="15" x14ac:dyDescent="0.25"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 spans="2:24" ht="15" x14ac:dyDescent="0.25"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 spans="2:24" ht="15" x14ac:dyDescent="0.25"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 spans="2:24" ht="15" x14ac:dyDescent="0.25"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 spans="2:24" ht="15" x14ac:dyDescent="0.25"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 spans="2:24" ht="15" x14ac:dyDescent="0.25"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 spans="2:24" ht="15" x14ac:dyDescent="0.25"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 spans="2:24" ht="15" x14ac:dyDescent="0.25"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 spans="2:24" ht="15" x14ac:dyDescent="0.25"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 spans="2:24" ht="15" x14ac:dyDescent="0.25"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 spans="2:24" ht="15" x14ac:dyDescent="0.25"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 spans="2:24" ht="15" x14ac:dyDescent="0.25"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 spans="2:24" ht="15" x14ac:dyDescent="0.25"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 spans="2:24" ht="15" x14ac:dyDescent="0.25"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 spans="2:24" ht="15" x14ac:dyDescent="0.25"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 spans="2:24" ht="15" x14ac:dyDescent="0.25"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 spans="2:24" ht="15" x14ac:dyDescent="0.25"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 spans="2:24" ht="15" x14ac:dyDescent="0.25"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 spans="2:24" ht="15" x14ac:dyDescent="0.25"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 spans="2:24" ht="15" x14ac:dyDescent="0.25"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 spans="2:24" ht="15" x14ac:dyDescent="0.25"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 spans="2:24" ht="15" x14ac:dyDescent="0.25"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 spans="2:24" ht="15" x14ac:dyDescent="0.25"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 spans="2:24" ht="15" x14ac:dyDescent="0.25"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 spans="2:24" ht="15" x14ac:dyDescent="0.25"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 spans="2:24" ht="15" x14ac:dyDescent="0.25"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 spans="2:24" ht="15" x14ac:dyDescent="0.25"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 spans="2:24" ht="15" x14ac:dyDescent="0.25"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 spans="2:24" ht="15" x14ac:dyDescent="0.25"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 spans="2:24" ht="15" x14ac:dyDescent="0.25"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 spans="2:24" ht="15" x14ac:dyDescent="0.25"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 spans="2:24" ht="15" x14ac:dyDescent="0.25"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 spans="2:24" ht="15" x14ac:dyDescent="0.25"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 spans="2:24" ht="15" x14ac:dyDescent="0.25"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 spans="2:24" ht="15" x14ac:dyDescent="0.25"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 spans="2:24" ht="15" x14ac:dyDescent="0.25"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 spans="2:24" ht="15" x14ac:dyDescent="0.25"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 spans="2:24" ht="15" x14ac:dyDescent="0.25"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 spans="2:24" ht="15" x14ac:dyDescent="0.25"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 spans="2:24" ht="15" x14ac:dyDescent="0.25"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 spans="2:24" ht="15" x14ac:dyDescent="0.25"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 spans="2:24" ht="15" x14ac:dyDescent="0.25"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 spans="2:24" ht="15" x14ac:dyDescent="0.25"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 spans="2:24" ht="15" x14ac:dyDescent="0.25"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 spans="2:24" ht="15" x14ac:dyDescent="0.25"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 spans="2:24" ht="15" x14ac:dyDescent="0.25"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 spans="2:24" ht="15" x14ac:dyDescent="0.25"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 spans="2:24" ht="15" x14ac:dyDescent="0.25"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 spans="2:24" ht="15" x14ac:dyDescent="0.25"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 spans="2:24" ht="15" x14ac:dyDescent="0.25"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 spans="2:24" ht="15" x14ac:dyDescent="0.25"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 spans="2:24" ht="15" x14ac:dyDescent="0.25"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 spans="2:24" ht="15" x14ac:dyDescent="0.25"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 spans="2:24" ht="15" x14ac:dyDescent="0.25"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 spans="2:24" ht="15" x14ac:dyDescent="0.25"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 spans="2:24" ht="15" x14ac:dyDescent="0.25"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 spans="2:24" ht="15" x14ac:dyDescent="0.25"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 spans="2:24" ht="15" x14ac:dyDescent="0.25"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 spans="2:24" ht="15" x14ac:dyDescent="0.25"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 spans="2:24" ht="15" x14ac:dyDescent="0.25"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 spans="2:24" ht="15" x14ac:dyDescent="0.25"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 spans="2:24" ht="15" x14ac:dyDescent="0.25"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 spans="2:24" ht="15" x14ac:dyDescent="0.25"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 spans="2:24" ht="15" x14ac:dyDescent="0.25"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 spans="2:24" ht="15" x14ac:dyDescent="0.25"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 spans="2:24" ht="15" x14ac:dyDescent="0.25"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 spans="2:24" ht="15" x14ac:dyDescent="0.25"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 spans="2:24" ht="15" x14ac:dyDescent="0.25"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 spans="2:24" ht="15" x14ac:dyDescent="0.25"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 spans="2:24" ht="15" x14ac:dyDescent="0.25"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 spans="2:24" ht="15" x14ac:dyDescent="0.25"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 spans="2:24" ht="15" x14ac:dyDescent="0.25"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 spans="2:24" ht="15" x14ac:dyDescent="0.25"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 spans="2:24" ht="15" x14ac:dyDescent="0.25"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 spans="2:24" ht="15" x14ac:dyDescent="0.25"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 spans="2:24" ht="15" x14ac:dyDescent="0.25"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 spans="2:24" ht="15" x14ac:dyDescent="0.25"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 spans="2:24" ht="15" x14ac:dyDescent="0.25"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 spans="2:24" ht="15" x14ac:dyDescent="0.25"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 spans="2:24" ht="15" x14ac:dyDescent="0.25"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 spans="2:24" ht="15" x14ac:dyDescent="0.25"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 spans="2:24" ht="15" x14ac:dyDescent="0.25"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 spans="2:24" ht="15" x14ac:dyDescent="0.25"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 spans="2:24" ht="15" x14ac:dyDescent="0.25"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 spans="2:24" ht="15" x14ac:dyDescent="0.25"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 spans="2:24" ht="15" x14ac:dyDescent="0.25"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 spans="2:24" ht="15" x14ac:dyDescent="0.25"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 spans="2:24" ht="15" x14ac:dyDescent="0.25"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 spans="2:24" ht="15" x14ac:dyDescent="0.25"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 spans="2:24" ht="15" x14ac:dyDescent="0.25"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 spans="2:24" ht="15" x14ac:dyDescent="0.25"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 spans="2:24" ht="15" x14ac:dyDescent="0.25"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 spans="2:24" ht="15" x14ac:dyDescent="0.25"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 spans="2:24" ht="15" x14ac:dyDescent="0.25"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 spans="2:24" ht="15" x14ac:dyDescent="0.25"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 spans="2:24" ht="15" x14ac:dyDescent="0.25"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 spans="2:24" ht="15" x14ac:dyDescent="0.25"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 spans="2:24" ht="15" x14ac:dyDescent="0.25"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 spans="2:24" ht="15" x14ac:dyDescent="0.25"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 spans="2:24" ht="15" x14ac:dyDescent="0.25"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 spans="2:24" ht="15" x14ac:dyDescent="0.25"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 spans="2:24" ht="15" x14ac:dyDescent="0.25"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 spans="2:24" ht="15" x14ac:dyDescent="0.25"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 spans="2:24" ht="15" x14ac:dyDescent="0.25"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 spans="2:24" ht="15" x14ac:dyDescent="0.25"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 spans="2:24" ht="15" x14ac:dyDescent="0.25"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 spans="2:24" ht="15" x14ac:dyDescent="0.25"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 spans="2:24" ht="15" x14ac:dyDescent="0.25"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 spans="2:24" ht="15" x14ac:dyDescent="0.25"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 spans="2:24" ht="15" x14ac:dyDescent="0.25"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 spans="2:24" ht="15" x14ac:dyDescent="0.25"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 spans="2:24" ht="15" x14ac:dyDescent="0.25"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 spans="2:24" ht="15" x14ac:dyDescent="0.25"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 spans="2:24" ht="15" x14ac:dyDescent="0.25"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 spans="2:24" ht="15" x14ac:dyDescent="0.25"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 spans="2:24" ht="15" x14ac:dyDescent="0.25"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 spans="2:24" ht="15" x14ac:dyDescent="0.25"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 spans="2:24" ht="15" x14ac:dyDescent="0.25"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 spans="2:24" ht="15" x14ac:dyDescent="0.25"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 spans="2:24" ht="15" x14ac:dyDescent="0.25"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 spans="2:24" ht="15" x14ac:dyDescent="0.25"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 spans="2:24" ht="15" x14ac:dyDescent="0.25"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 spans="2:24" ht="15" x14ac:dyDescent="0.25"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 spans="2:24" ht="15" x14ac:dyDescent="0.25"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 spans="2:24" ht="15" x14ac:dyDescent="0.25"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 spans="2:24" ht="15" x14ac:dyDescent="0.25"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 spans="2:24" ht="15" x14ac:dyDescent="0.25"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 spans="2:24" ht="15" x14ac:dyDescent="0.25"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 spans="2:24" ht="15" x14ac:dyDescent="0.25"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 spans="2:24" ht="15" x14ac:dyDescent="0.25"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 spans="2:24" ht="15" x14ac:dyDescent="0.25"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 spans="2:24" ht="15" x14ac:dyDescent="0.25"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 spans="2:24" ht="15" x14ac:dyDescent="0.25"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 spans="2:24" ht="15" x14ac:dyDescent="0.25"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 spans="2:24" ht="15" x14ac:dyDescent="0.25"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 spans="2:24" ht="15" x14ac:dyDescent="0.25"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 spans="2:24" ht="15" x14ac:dyDescent="0.25"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 spans="2:24" ht="15" x14ac:dyDescent="0.25"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 spans="2:24" ht="15" x14ac:dyDescent="0.25"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 spans="2:24" ht="15" x14ac:dyDescent="0.25"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 spans="2:24" ht="15" x14ac:dyDescent="0.25"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 spans="2:24" ht="15" x14ac:dyDescent="0.25"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 spans="2:24" ht="15" x14ac:dyDescent="0.25"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 spans="2:24" ht="15" x14ac:dyDescent="0.25"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 spans="2:24" ht="15" x14ac:dyDescent="0.25"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 spans="2:24" ht="15" x14ac:dyDescent="0.25"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 spans="2:24" ht="15" x14ac:dyDescent="0.25"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 spans="2:24" ht="15" x14ac:dyDescent="0.25"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 spans="2:24" ht="15" x14ac:dyDescent="0.25"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 spans="2:24" ht="15" x14ac:dyDescent="0.25"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 spans="2:24" ht="15" x14ac:dyDescent="0.25"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 spans="2:24" ht="15" x14ac:dyDescent="0.25"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 spans="2:24" ht="15" x14ac:dyDescent="0.25"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 spans="2:24" ht="15" x14ac:dyDescent="0.25"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 spans="2:24" ht="15" x14ac:dyDescent="0.25"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 spans="2:24" ht="15" x14ac:dyDescent="0.25"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 spans="2:24" ht="15" x14ac:dyDescent="0.25"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 spans="2:24" ht="15" x14ac:dyDescent="0.25"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 spans="2:24" ht="15" x14ac:dyDescent="0.25"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 spans="2:24" ht="15" x14ac:dyDescent="0.25"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 spans="2:24" ht="15" x14ac:dyDescent="0.25"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 spans="2:24" ht="15" x14ac:dyDescent="0.25"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 spans="2:24" ht="15" x14ac:dyDescent="0.25"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 spans="2:24" ht="15" x14ac:dyDescent="0.25"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 spans="2:24" ht="15" x14ac:dyDescent="0.25"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 spans="2:24" ht="15" x14ac:dyDescent="0.25"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 spans="2:24" ht="15" x14ac:dyDescent="0.25"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 spans="2:24" ht="15" x14ac:dyDescent="0.25"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 spans="2:24" ht="15" x14ac:dyDescent="0.25"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 spans="2:24" ht="15" x14ac:dyDescent="0.25"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 spans="2:24" ht="15" x14ac:dyDescent="0.25"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 spans="2:24" ht="15" x14ac:dyDescent="0.25"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 spans="2:24" ht="15" x14ac:dyDescent="0.25"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 spans="2:24" ht="15" x14ac:dyDescent="0.25"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 spans="2:24" ht="15" x14ac:dyDescent="0.25"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 spans="2:24" ht="15" x14ac:dyDescent="0.25"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 spans="2:24" ht="15" x14ac:dyDescent="0.25"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 spans="2:24" ht="15" x14ac:dyDescent="0.25"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 spans="2:24" ht="15" x14ac:dyDescent="0.25"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 spans="2:24" ht="15" x14ac:dyDescent="0.25"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 spans="2:24" ht="15" x14ac:dyDescent="0.25"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 spans="2:24" ht="15" x14ac:dyDescent="0.25"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 spans="2:24" ht="15" x14ac:dyDescent="0.25"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 spans="2:24" ht="15" x14ac:dyDescent="0.25"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 spans="2:24" ht="15" x14ac:dyDescent="0.25"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 spans="2:24" ht="15" x14ac:dyDescent="0.25"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 spans="2:24" ht="15" x14ac:dyDescent="0.25"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 spans="2:24" ht="15" x14ac:dyDescent="0.25"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 spans="2:24" ht="15" x14ac:dyDescent="0.25"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 spans="2:24" ht="15" x14ac:dyDescent="0.25"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 spans="2:24" ht="15" x14ac:dyDescent="0.25"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 spans="2:24" ht="15" x14ac:dyDescent="0.25"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 spans="2:24" ht="15" x14ac:dyDescent="0.25"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 spans="2:24" ht="15" x14ac:dyDescent="0.25"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 spans="2:24" ht="15" x14ac:dyDescent="0.25"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 spans="2:24" ht="15" x14ac:dyDescent="0.25"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 spans="2:24" ht="15" x14ac:dyDescent="0.25"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 spans="2:24" ht="15" x14ac:dyDescent="0.25"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 spans="2:24" ht="15" x14ac:dyDescent="0.25"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 spans="2:24" ht="15" x14ac:dyDescent="0.25"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 spans="2:24" ht="15" x14ac:dyDescent="0.25"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 spans="2:24" ht="15" x14ac:dyDescent="0.25"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 spans="2:24" ht="15" x14ac:dyDescent="0.25"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 spans="2:24" ht="15" x14ac:dyDescent="0.25"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 spans="2:24" ht="15" x14ac:dyDescent="0.25"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 spans="2:24" ht="15" x14ac:dyDescent="0.25"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 spans="2:24" ht="15" x14ac:dyDescent="0.25"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 spans="2:24" ht="15" x14ac:dyDescent="0.25"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 spans="2:24" ht="15" x14ac:dyDescent="0.25"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 spans="2:24" ht="15" x14ac:dyDescent="0.25"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 spans="2:24" ht="15" x14ac:dyDescent="0.25"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 spans="2:24" ht="15" x14ac:dyDescent="0.25"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 spans="2:24" ht="15" x14ac:dyDescent="0.25"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 spans="2:24" ht="15" x14ac:dyDescent="0.25"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 spans="2:24" ht="15" x14ac:dyDescent="0.25"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 spans="2:24" ht="15" x14ac:dyDescent="0.25"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 spans="2:24" ht="15" x14ac:dyDescent="0.25"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 spans="2:24" ht="15" x14ac:dyDescent="0.25"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 spans="2:24" ht="15" x14ac:dyDescent="0.25"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 spans="2:24" ht="15" x14ac:dyDescent="0.25"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 spans="2:24" ht="15" x14ac:dyDescent="0.25"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 spans="2:24" ht="15" x14ac:dyDescent="0.25"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 spans="2:24" ht="15" x14ac:dyDescent="0.25"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 spans="2:24" ht="15" x14ac:dyDescent="0.25"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 spans="2:24" ht="15" x14ac:dyDescent="0.25"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 spans="2:24" ht="15" x14ac:dyDescent="0.25"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 spans="2:24" ht="15" x14ac:dyDescent="0.25"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 spans="2:24" ht="15" x14ac:dyDescent="0.25"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 spans="2:24" ht="15" x14ac:dyDescent="0.25"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 spans="2:24" ht="15" x14ac:dyDescent="0.25"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 spans="2:24" ht="15" x14ac:dyDescent="0.25"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 spans="2:24" ht="15" x14ac:dyDescent="0.25"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 spans="2:24" ht="15" x14ac:dyDescent="0.25"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 spans="2:24" ht="15" x14ac:dyDescent="0.25"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 spans="2:24" ht="15" x14ac:dyDescent="0.25"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 spans="2:24" ht="15" x14ac:dyDescent="0.25"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 spans="2:24" ht="15" x14ac:dyDescent="0.25"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 spans="2:24" ht="15" x14ac:dyDescent="0.25"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 spans="2:24" ht="15" x14ac:dyDescent="0.25"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 spans="2:24" ht="15" x14ac:dyDescent="0.25"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 spans="2:24" ht="15" x14ac:dyDescent="0.25"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 spans="2:24" ht="15" x14ac:dyDescent="0.25"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 spans="2:24" ht="15" x14ac:dyDescent="0.25"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 spans="2:24" ht="15" x14ac:dyDescent="0.25"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 spans="2:24" ht="15" x14ac:dyDescent="0.25"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 spans="2:24" ht="15" x14ac:dyDescent="0.25"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 spans="2:24" ht="15" x14ac:dyDescent="0.25"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 spans="2:24" ht="15" x14ac:dyDescent="0.25"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 spans="2:24" ht="15" x14ac:dyDescent="0.25"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 spans="2:24" ht="15" x14ac:dyDescent="0.25"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 spans="2:24" ht="15" x14ac:dyDescent="0.25"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 spans="2:24" ht="15" x14ac:dyDescent="0.25"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 spans="2:24" ht="15" x14ac:dyDescent="0.25"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 spans="2:24" ht="15" x14ac:dyDescent="0.25"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 spans="2:24" ht="15" x14ac:dyDescent="0.25"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 spans="2:24" ht="15" x14ac:dyDescent="0.25"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 spans="2:24" ht="15" x14ac:dyDescent="0.25"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 spans="2:24" ht="15" x14ac:dyDescent="0.25"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 spans="2:24" ht="15" x14ac:dyDescent="0.25"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 spans="2:24" ht="15" x14ac:dyDescent="0.25"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 spans="2:24" ht="15" x14ac:dyDescent="0.25"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 spans="2:24" ht="15" x14ac:dyDescent="0.25"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 spans="2:24" ht="15" x14ac:dyDescent="0.25"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 spans="2:24" ht="15" x14ac:dyDescent="0.25"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 spans="2:24" ht="15" x14ac:dyDescent="0.25"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 spans="2:24" ht="15" x14ac:dyDescent="0.25"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 spans="2:24" ht="15" x14ac:dyDescent="0.25"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 spans="2:24" ht="15" x14ac:dyDescent="0.25"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 spans="2:24" ht="15" x14ac:dyDescent="0.25"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 spans="2:24" ht="15" x14ac:dyDescent="0.25"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 spans="2:24" ht="15" x14ac:dyDescent="0.25"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 spans="2:24" ht="15" x14ac:dyDescent="0.25"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 spans="2:24" ht="15" x14ac:dyDescent="0.25"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 spans="2:24" ht="15" x14ac:dyDescent="0.25"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 spans="2:24" ht="15" x14ac:dyDescent="0.25"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 spans="2:24" ht="15" x14ac:dyDescent="0.25"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 spans="2:24" ht="15" x14ac:dyDescent="0.25"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 spans="2:24" ht="15" x14ac:dyDescent="0.25"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 spans="2:24" ht="15" x14ac:dyDescent="0.25"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 spans="2:24" ht="15" x14ac:dyDescent="0.25"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 spans="2:24" ht="15" x14ac:dyDescent="0.25"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 spans="2:24" ht="15" x14ac:dyDescent="0.25"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 spans="2:24" ht="15" x14ac:dyDescent="0.25"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 spans="2:24" ht="15" x14ac:dyDescent="0.25"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 spans="2:24" ht="15" x14ac:dyDescent="0.25"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 spans="2:24" ht="15" x14ac:dyDescent="0.25"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 spans="2:24" ht="15" x14ac:dyDescent="0.25"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 spans="2:24" ht="15" x14ac:dyDescent="0.25"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 spans="2:24" ht="15" x14ac:dyDescent="0.25"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 spans="2:24" ht="15" x14ac:dyDescent="0.25"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 spans="2:24" ht="15" x14ac:dyDescent="0.25"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 spans="2:24" ht="15" x14ac:dyDescent="0.25"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 spans="2:24" ht="15" x14ac:dyDescent="0.25"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 spans="2:24" ht="15" x14ac:dyDescent="0.25"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 spans="2:24" ht="15" x14ac:dyDescent="0.25"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 spans="2:24" ht="15" x14ac:dyDescent="0.25"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 spans="2:24" ht="15" x14ac:dyDescent="0.25"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 spans="2:24" ht="15" x14ac:dyDescent="0.25"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 spans="2:24" ht="15" x14ac:dyDescent="0.25"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 spans="2:24" ht="15" x14ac:dyDescent="0.25"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 spans="2:24" ht="15" x14ac:dyDescent="0.25"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 spans="2:24" ht="15" x14ac:dyDescent="0.25"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 spans="2:24" ht="15" x14ac:dyDescent="0.25"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 spans="2:24" ht="15" x14ac:dyDescent="0.25"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 spans="2:24" ht="15" x14ac:dyDescent="0.25"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 spans="2:24" ht="15" x14ac:dyDescent="0.25"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 spans="2:24" ht="15" x14ac:dyDescent="0.25"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 spans="2:24" ht="15" x14ac:dyDescent="0.25"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 spans="2:24" ht="15" x14ac:dyDescent="0.25"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 spans="2:24" ht="15" x14ac:dyDescent="0.25"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 spans="2:24" ht="15" x14ac:dyDescent="0.25"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 spans="2:24" ht="15" x14ac:dyDescent="0.25"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 spans="2:24" ht="15" x14ac:dyDescent="0.25"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 spans="2:24" ht="15" x14ac:dyDescent="0.25"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 spans="2:24" ht="15" x14ac:dyDescent="0.25"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 spans="2:24" ht="15" x14ac:dyDescent="0.25"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 spans="2:24" ht="15" x14ac:dyDescent="0.25"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 spans="2:24" ht="15" x14ac:dyDescent="0.25"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 spans="2:24" ht="15" x14ac:dyDescent="0.25"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 spans="2:24" ht="15" x14ac:dyDescent="0.25"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 spans="2:24" ht="15" x14ac:dyDescent="0.25"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 spans="2:24" ht="15" x14ac:dyDescent="0.25"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 spans="2:24" ht="15" x14ac:dyDescent="0.25"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 spans="2:24" ht="15" x14ac:dyDescent="0.25"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 spans="2:24" ht="15" x14ac:dyDescent="0.25"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 spans="2:24" ht="15" x14ac:dyDescent="0.25"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 spans="2:24" ht="15" x14ac:dyDescent="0.25"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 spans="2:24" ht="15" x14ac:dyDescent="0.25"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 spans="2:24" ht="15" x14ac:dyDescent="0.25"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 spans="2:24" ht="15" x14ac:dyDescent="0.25"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 spans="2:24" ht="15" x14ac:dyDescent="0.25"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 spans="2:24" ht="15" x14ac:dyDescent="0.25"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 spans="2:24" ht="15" x14ac:dyDescent="0.25"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 spans="2:24" ht="15" x14ac:dyDescent="0.25"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 spans="2:24" ht="15" x14ac:dyDescent="0.25"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 spans="2:24" ht="15" x14ac:dyDescent="0.25"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 spans="2:24" ht="15" x14ac:dyDescent="0.25"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 spans="2:24" ht="15" x14ac:dyDescent="0.25"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 spans="2:24" ht="15" x14ac:dyDescent="0.25"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 spans="2:24" ht="15" x14ac:dyDescent="0.25"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 spans="2:24" ht="15" x14ac:dyDescent="0.25"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 spans="2:24" ht="15" x14ac:dyDescent="0.25"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 spans="2:24" ht="15" x14ac:dyDescent="0.25"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 spans="2:24" ht="15" x14ac:dyDescent="0.25"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 spans="2:24" ht="15" x14ac:dyDescent="0.25"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 spans="2:24" ht="15" x14ac:dyDescent="0.25"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 spans="2:24" ht="15" x14ac:dyDescent="0.25"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 spans="2:24" ht="15" x14ac:dyDescent="0.25"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 spans="2:24" ht="15" x14ac:dyDescent="0.25"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 spans="2:24" ht="15" x14ac:dyDescent="0.25"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 spans="2:24" ht="15" x14ac:dyDescent="0.25"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 spans="2:24" ht="15" x14ac:dyDescent="0.25"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 spans="2:24" ht="15" x14ac:dyDescent="0.25"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 spans="2:24" ht="15" x14ac:dyDescent="0.25"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 spans="2:24" ht="15" x14ac:dyDescent="0.25"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 spans="2:24" ht="15" x14ac:dyDescent="0.25"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 spans="2:24" ht="15" x14ac:dyDescent="0.25"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 spans="2:24" ht="15" x14ac:dyDescent="0.25"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 spans="2:24" ht="15" x14ac:dyDescent="0.25"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 spans="2:24" ht="15" x14ac:dyDescent="0.25"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 spans="2:24" ht="15" x14ac:dyDescent="0.25"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 spans="2:24" ht="15" x14ac:dyDescent="0.25"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 spans="2:24" ht="15" x14ac:dyDescent="0.25"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 spans="2:24" ht="15" x14ac:dyDescent="0.25"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 spans="2:24" ht="15" x14ac:dyDescent="0.25"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 spans="2:24" ht="15" x14ac:dyDescent="0.25"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 spans="2:24" ht="15" x14ac:dyDescent="0.25"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 spans="2:24" ht="15" x14ac:dyDescent="0.25"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 spans="2:24" ht="15" x14ac:dyDescent="0.25"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 spans="2:24" ht="15" x14ac:dyDescent="0.25"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 spans="2:24" ht="15" x14ac:dyDescent="0.25"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 spans="2:24" ht="15" x14ac:dyDescent="0.25"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 spans="2:24" ht="15" x14ac:dyDescent="0.25"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 spans="2:24" ht="15" x14ac:dyDescent="0.25"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 spans="2:24" ht="15" x14ac:dyDescent="0.25"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 spans="2:24" ht="15" x14ac:dyDescent="0.25"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 spans="2:24" ht="15" x14ac:dyDescent="0.25"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 spans="2:24" ht="15" x14ac:dyDescent="0.25"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 spans="2:24" ht="15" x14ac:dyDescent="0.25"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 spans="2:24" ht="15" x14ac:dyDescent="0.25"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 spans="2:24" ht="15" x14ac:dyDescent="0.25"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 spans="2:24" ht="15" x14ac:dyDescent="0.25"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 spans="2:24" ht="15" x14ac:dyDescent="0.25"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 spans="2:24" ht="15" x14ac:dyDescent="0.25"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 spans="2:24" ht="15" x14ac:dyDescent="0.25"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 spans="2:24" ht="15" x14ac:dyDescent="0.25"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 spans="2:24" ht="15" x14ac:dyDescent="0.25"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 spans="2:24" ht="15" x14ac:dyDescent="0.25"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 spans="2:24" ht="15" x14ac:dyDescent="0.25"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 spans="2:24" ht="15" x14ac:dyDescent="0.25"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 spans="2:24" ht="15" x14ac:dyDescent="0.25"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 spans="2:24" ht="15" x14ac:dyDescent="0.25"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 spans="2:24" ht="15" x14ac:dyDescent="0.25"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 spans="2:24" ht="15" x14ac:dyDescent="0.25"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 spans="2:24" ht="15" x14ac:dyDescent="0.25"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 spans="2:24" ht="15" x14ac:dyDescent="0.25"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 spans="2:24" ht="15" x14ac:dyDescent="0.25"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 spans="2:24" ht="15" x14ac:dyDescent="0.25"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 spans="2:24" ht="15" x14ac:dyDescent="0.25"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 spans="2:24" ht="15" x14ac:dyDescent="0.25"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 spans="2:24" ht="15" x14ac:dyDescent="0.25"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 spans="2:24" ht="15" x14ac:dyDescent="0.25"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 spans="2:24" ht="15" x14ac:dyDescent="0.25"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 spans="2:24" ht="15" x14ac:dyDescent="0.25"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 spans="2:24" ht="15" x14ac:dyDescent="0.25"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 spans="2:24" ht="15" x14ac:dyDescent="0.25"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 spans="2:24" ht="15" x14ac:dyDescent="0.25"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 spans="2:24" ht="15" x14ac:dyDescent="0.25"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 spans="2:24" ht="15" x14ac:dyDescent="0.25"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 spans="2:24" ht="15" x14ac:dyDescent="0.25"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 spans="2:24" ht="15" x14ac:dyDescent="0.25"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 spans="2:24" ht="15" x14ac:dyDescent="0.25"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 spans="2:24" ht="15" x14ac:dyDescent="0.25"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 spans="2:24" ht="15" x14ac:dyDescent="0.25"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 spans="2:24" ht="15" x14ac:dyDescent="0.25"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 spans="2:24" ht="15" x14ac:dyDescent="0.25"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 spans="2:24" ht="15" x14ac:dyDescent="0.25"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 spans="2:24" ht="15" x14ac:dyDescent="0.25"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 spans="2:24" ht="15" x14ac:dyDescent="0.25"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 spans="2:24" ht="15" x14ac:dyDescent="0.25"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 spans="2:24" ht="15" x14ac:dyDescent="0.25"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 spans="2:24" ht="15" x14ac:dyDescent="0.25"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 spans="2:24" ht="15" x14ac:dyDescent="0.25"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 spans="2:24" ht="15" x14ac:dyDescent="0.25"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 spans="2:24" ht="15" x14ac:dyDescent="0.25"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 spans="2:24" ht="15" x14ac:dyDescent="0.25"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 spans="2:24" ht="15" x14ac:dyDescent="0.25"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 spans="2:24" ht="15" x14ac:dyDescent="0.25"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 spans="2:24" ht="15" x14ac:dyDescent="0.25"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 spans="2:24" ht="15" x14ac:dyDescent="0.25"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 spans="2:24" ht="15" x14ac:dyDescent="0.25"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 spans="2:24" ht="15" x14ac:dyDescent="0.25"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 spans="2:24" ht="15" x14ac:dyDescent="0.25"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 spans="2:24" ht="15" x14ac:dyDescent="0.25"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 spans="2:24" ht="15" x14ac:dyDescent="0.25"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 spans="2:24" ht="15" x14ac:dyDescent="0.25"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 spans="2:24" ht="15" x14ac:dyDescent="0.25"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 spans="2:24" ht="15" x14ac:dyDescent="0.25"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 spans="2:24" ht="15" x14ac:dyDescent="0.25"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 spans="2:24" ht="15" x14ac:dyDescent="0.25"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 spans="2:24" ht="15" x14ac:dyDescent="0.25"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 spans="2:24" ht="15" x14ac:dyDescent="0.25"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 spans="2:24" ht="15" x14ac:dyDescent="0.25"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 spans="2:24" ht="15" x14ac:dyDescent="0.25"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 spans="2:24" ht="15" x14ac:dyDescent="0.25"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 spans="2:24" ht="15" x14ac:dyDescent="0.25"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 spans="2:24" ht="15" x14ac:dyDescent="0.25"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 spans="2:24" ht="15" x14ac:dyDescent="0.25"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 spans="2:24" ht="15" x14ac:dyDescent="0.25"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 spans="2:24" ht="15" x14ac:dyDescent="0.25"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 spans="2:24" ht="15" x14ac:dyDescent="0.25"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 spans="2:24" ht="15" x14ac:dyDescent="0.25"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 spans="2:24" ht="15" x14ac:dyDescent="0.25"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 spans="2:24" ht="15" x14ac:dyDescent="0.25"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 spans="2:24" ht="15" x14ac:dyDescent="0.25"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 spans="2:24" ht="15" x14ac:dyDescent="0.25"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 spans="2:24" ht="15" x14ac:dyDescent="0.25"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 spans="2:24" ht="15" x14ac:dyDescent="0.25"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 spans="2:24" ht="15" x14ac:dyDescent="0.25"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 spans="2:24" ht="15" x14ac:dyDescent="0.25"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 spans="2:24" ht="15" x14ac:dyDescent="0.25"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 spans="2:24" ht="15" x14ac:dyDescent="0.25"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 spans="2:24" ht="15" x14ac:dyDescent="0.25"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 spans="2:24" ht="15" x14ac:dyDescent="0.25"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 spans="2:24" ht="15" x14ac:dyDescent="0.25"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 spans="2:24" ht="15" x14ac:dyDescent="0.25"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 spans="2:24" ht="15" x14ac:dyDescent="0.25"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 spans="2:24" ht="15" x14ac:dyDescent="0.25"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 spans="2:24" ht="15" x14ac:dyDescent="0.25"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 spans="2:24" ht="15" x14ac:dyDescent="0.25"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 spans="2:24" ht="15" x14ac:dyDescent="0.25"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 spans="2:24" ht="15" x14ac:dyDescent="0.25"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 spans="2:24" ht="15" x14ac:dyDescent="0.25"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 spans="2:24" ht="15" x14ac:dyDescent="0.25"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 spans="2:24" ht="15" x14ac:dyDescent="0.25"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 spans="2:24" ht="15" x14ac:dyDescent="0.25"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 spans="2:24" ht="15" x14ac:dyDescent="0.25"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 spans="2:24" ht="15" x14ac:dyDescent="0.25"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 spans="2:24" ht="15" x14ac:dyDescent="0.25"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 spans="2:24" ht="15" x14ac:dyDescent="0.25"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 spans="2:24" ht="15" x14ac:dyDescent="0.25"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 spans="2:24" ht="15" x14ac:dyDescent="0.25"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 spans="2:24" ht="15" x14ac:dyDescent="0.25"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 spans="2:24" ht="15" x14ac:dyDescent="0.25"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 spans="2:24" ht="15" x14ac:dyDescent="0.25"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 spans="2:24" ht="15" x14ac:dyDescent="0.25"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 spans="2:24" ht="15" x14ac:dyDescent="0.25"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 spans="2:24" ht="15" x14ac:dyDescent="0.25"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 spans="2:24" ht="15" x14ac:dyDescent="0.25"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 spans="2:24" ht="15" x14ac:dyDescent="0.25"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 spans="2:24" ht="15" x14ac:dyDescent="0.25"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 spans="2:24" ht="15" x14ac:dyDescent="0.25"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 spans="2:24" ht="15" x14ac:dyDescent="0.25"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 spans="2:24" ht="15" x14ac:dyDescent="0.25"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 spans="2:24" ht="15" x14ac:dyDescent="0.25"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 spans="2:24" ht="15" x14ac:dyDescent="0.25"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 spans="2:24" ht="15" x14ac:dyDescent="0.25"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 spans="2:24" ht="15" x14ac:dyDescent="0.25"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 spans="2:24" ht="15" x14ac:dyDescent="0.25"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 spans="2:24" ht="15" x14ac:dyDescent="0.25"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 spans="2:24" ht="15" x14ac:dyDescent="0.25"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 spans="2:24" ht="15" x14ac:dyDescent="0.25"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 spans="2:24" ht="15" x14ac:dyDescent="0.25"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 spans="2:24" ht="15" x14ac:dyDescent="0.25"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 spans="2:24" ht="15" x14ac:dyDescent="0.25"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 spans="2:24" ht="15" x14ac:dyDescent="0.25"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 spans="2:24" ht="15" x14ac:dyDescent="0.25"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 spans="2:24" ht="15" x14ac:dyDescent="0.25"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 spans="2:24" ht="15" x14ac:dyDescent="0.25"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 spans="2:24" ht="15" x14ac:dyDescent="0.25"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 spans="2:24" ht="15" x14ac:dyDescent="0.25"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 spans="2:24" ht="15" x14ac:dyDescent="0.25"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 spans="2:24" ht="15" x14ac:dyDescent="0.25"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 spans="2:24" ht="15" x14ac:dyDescent="0.25"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 spans="2:24" ht="15" x14ac:dyDescent="0.25"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 spans="2:24" ht="15" x14ac:dyDescent="0.25"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 spans="2:24" ht="15" x14ac:dyDescent="0.25"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 spans="2:24" ht="15" x14ac:dyDescent="0.25"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 spans="2:24" ht="15" x14ac:dyDescent="0.25"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 spans="2:24" ht="15" x14ac:dyDescent="0.25"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 spans="2:24" ht="15" x14ac:dyDescent="0.25"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 spans="2:24" ht="15" x14ac:dyDescent="0.25"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 spans="2:24" ht="15" x14ac:dyDescent="0.25"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 spans="2:24" ht="15" x14ac:dyDescent="0.25"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 spans="2:24" ht="15" x14ac:dyDescent="0.25"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 spans="2:24" ht="15" x14ac:dyDescent="0.25"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 spans="2:24" ht="15" x14ac:dyDescent="0.25"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 spans="2:24" ht="15" x14ac:dyDescent="0.25"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 spans="2:24" ht="15" x14ac:dyDescent="0.25"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 spans="2:24" ht="15" x14ac:dyDescent="0.25"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 spans="2:24" ht="15" x14ac:dyDescent="0.25"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 spans="2:24" ht="15" x14ac:dyDescent="0.25"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 spans="2:24" ht="15" x14ac:dyDescent="0.25"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 spans="2:24" ht="15" x14ac:dyDescent="0.25"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 spans="2:24" ht="15" x14ac:dyDescent="0.25"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 spans="2:24" ht="15" x14ac:dyDescent="0.25"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 spans="2:24" ht="15" x14ac:dyDescent="0.25"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 spans="2:24" ht="15" x14ac:dyDescent="0.25"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 spans="2:24" ht="15" x14ac:dyDescent="0.25"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 spans="2:24" ht="15" x14ac:dyDescent="0.25"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 spans="2:24" ht="15" x14ac:dyDescent="0.25"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 spans="2:24" ht="15" x14ac:dyDescent="0.25"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 spans="2:24" ht="15" x14ac:dyDescent="0.25"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 spans="2:24" ht="15" x14ac:dyDescent="0.25"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 spans="2:24" ht="15" x14ac:dyDescent="0.25"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 spans="2:24" ht="15" x14ac:dyDescent="0.25"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 spans="2:24" ht="15" x14ac:dyDescent="0.25"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 spans="2:24" ht="15" x14ac:dyDescent="0.25"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 spans="2:24" ht="15" x14ac:dyDescent="0.25"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 spans="2:24" ht="15" x14ac:dyDescent="0.25"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 spans="2:24" ht="15" x14ac:dyDescent="0.25"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 spans="2:24" ht="15" x14ac:dyDescent="0.25"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 spans="2:24" ht="15" x14ac:dyDescent="0.25"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 spans="2:24" ht="15" x14ac:dyDescent="0.25"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 spans="2:24" ht="15" x14ac:dyDescent="0.25"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 spans="2:24" ht="15" x14ac:dyDescent="0.25"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 spans="2:24" ht="15" x14ac:dyDescent="0.25"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 spans="2:24" ht="15" x14ac:dyDescent="0.25"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 spans="2:24" ht="15" x14ac:dyDescent="0.25"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 spans="2:24" ht="15" x14ac:dyDescent="0.25"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 spans="2:24" ht="15" x14ac:dyDescent="0.25"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 spans="2:24" ht="15" x14ac:dyDescent="0.25"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 spans="2:24" ht="15" x14ac:dyDescent="0.25"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 spans="2:24" ht="15" x14ac:dyDescent="0.25"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 spans="2:24" ht="15" x14ac:dyDescent="0.25"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 spans="2:24" ht="15" x14ac:dyDescent="0.25"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 spans="2:24" ht="15" x14ac:dyDescent="0.25"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 spans="2:24" ht="15" x14ac:dyDescent="0.25">
      <c r="B975" s="81"/>
      <c r="C975" s="3"/>
      <c r="D975" s="3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</row>
    <row r="976" spans="2:24" ht="15" x14ac:dyDescent="0.25">
      <c r="B976" s="81"/>
      <c r="C976" s="3"/>
      <c r="D976" s="3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</row>
    <row r="977" spans="2:24" ht="15" x14ac:dyDescent="0.25">
      <c r="B977" s="81"/>
      <c r="C977" s="3"/>
      <c r="D977" s="3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</row>
    <row r="978" spans="2:24" ht="15" x14ac:dyDescent="0.25">
      <c r="B978" s="81"/>
      <c r="C978" s="3"/>
      <c r="D978" s="3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</row>
    <row r="979" spans="2:24" ht="15" x14ac:dyDescent="0.25">
      <c r="B979" s="81"/>
      <c r="C979" s="3"/>
      <c r="D979" s="3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</row>
    <row r="980" spans="2:24" ht="15" x14ac:dyDescent="0.25">
      <c r="B980" s="81"/>
      <c r="C980" s="3"/>
      <c r="D980" s="3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</row>
    <row r="981" spans="2:24" ht="15" x14ac:dyDescent="0.25">
      <c r="B981" s="81"/>
      <c r="C981" s="3"/>
      <c r="D981" s="3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</row>
    <row r="982" spans="2:24" ht="15" x14ac:dyDescent="0.25">
      <c r="B982" s="81"/>
      <c r="C982" s="3"/>
      <c r="D982" s="3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</row>
    <row r="983" spans="2:24" ht="15" x14ac:dyDescent="0.25">
      <c r="B983" s="81"/>
      <c r="C983" s="3"/>
      <c r="D983" s="3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</row>
    <row r="984" spans="2:24" ht="15" x14ac:dyDescent="0.25">
      <c r="B984" s="81"/>
      <c r="C984" s="3"/>
      <c r="D984" s="3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</row>
    <row r="985" spans="2:24" ht="15" x14ac:dyDescent="0.25">
      <c r="B985" s="81"/>
      <c r="C985" s="3"/>
      <c r="D985" s="3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</row>
    <row r="986" spans="2:24" ht="15" x14ac:dyDescent="0.25">
      <c r="B986" s="81"/>
      <c r="C986" s="3"/>
      <c r="D986" s="3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</row>
    <row r="987" spans="2:24" ht="15" x14ac:dyDescent="0.25">
      <c r="B987" s="81"/>
      <c r="C987" s="3"/>
      <c r="D987" s="3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</row>
    <row r="988" spans="2:24" ht="15" x14ac:dyDescent="0.25">
      <c r="B988" s="81"/>
      <c r="C988" s="3"/>
      <c r="D988" s="3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</row>
    <row r="989" spans="2:24" ht="15" x14ac:dyDescent="0.25">
      <c r="B989" s="81"/>
      <c r="C989" s="3"/>
      <c r="D989" s="3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</row>
    <row r="990" spans="2:24" ht="15" x14ac:dyDescent="0.25">
      <c r="B990" s="81"/>
      <c r="C990" s="3"/>
      <c r="D990" s="3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</row>
    <row r="991" spans="2:24" ht="15" x14ac:dyDescent="0.25">
      <c r="B991" s="81"/>
      <c r="C991" s="3"/>
      <c r="D991" s="3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</row>
    <row r="992" spans="2:24" ht="15" x14ac:dyDescent="0.25">
      <c r="B992" s="81"/>
      <c r="C992" s="3"/>
      <c r="D992" s="3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</row>
    <row r="993" spans="2:24" ht="15" x14ac:dyDescent="0.25">
      <c r="B993" s="81"/>
      <c r="C993" s="3"/>
      <c r="D993" s="3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</row>
    <row r="994" spans="2:24" ht="15" x14ac:dyDescent="0.25">
      <c r="B994" s="81"/>
      <c r="C994" s="3"/>
      <c r="D994" s="3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</row>
    <row r="995" spans="2:24" ht="15" x14ac:dyDescent="0.25">
      <c r="B995" s="81"/>
      <c r="C995" s="3"/>
      <c r="D995" s="3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</row>
    <row r="996" spans="2:24" ht="15" x14ac:dyDescent="0.25">
      <c r="B996" s="81"/>
      <c r="C996" s="3"/>
      <c r="D996" s="3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</row>
    <row r="997" spans="2:24" ht="15" x14ac:dyDescent="0.25">
      <c r="B997" s="81"/>
      <c r="C997" s="3"/>
      <c r="D997" s="3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</row>
    <row r="998" spans="2:24" ht="15" x14ac:dyDescent="0.25">
      <c r="B998" s="81"/>
      <c r="C998" s="3"/>
      <c r="D998" s="3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</row>
    <row r="999" spans="2:24" ht="15" x14ac:dyDescent="0.25">
      <c r="B999" s="81"/>
      <c r="C999" s="3"/>
      <c r="D999" s="3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</row>
    <row r="1000" spans="2:24" ht="15" x14ac:dyDescent="0.25">
      <c r="B1000" s="81"/>
      <c r="C1000" s="3"/>
      <c r="D1000" s="3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</row>
  </sheetData>
  <conditionalFormatting sqref="C3:Y156">
    <cfRule type="containsText" dxfId="19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S974"/>
  <sheetViews>
    <sheetView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K3" sqref="K3"/>
    </sheetView>
  </sheetViews>
  <sheetFormatPr baseColWidth="10" defaultColWidth="12.5703125" defaultRowHeight="15.75" customHeight="1" x14ac:dyDescent="0.2"/>
  <cols>
    <col min="2" max="2" width="21.42578125" customWidth="1"/>
    <col min="3" max="4" width="9.42578125" customWidth="1"/>
    <col min="5" max="5" width="9.42578125" style="21" customWidth="1"/>
    <col min="6" max="8" width="9.42578125" customWidth="1"/>
    <col min="9" max="12" width="9.42578125" style="21" customWidth="1"/>
    <col min="13" max="19" width="9.42578125" customWidth="1"/>
    <col min="20" max="24" width="9.42578125" style="21" customWidth="1"/>
    <col min="25" max="26" width="9.42578125" customWidth="1"/>
    <col min="27" max="27" width="9.42578125" style="21" customWidth="1"/>
    <col min="28" max="28" width="9.42578125" customWidth="1"/>
    <col min="29" max="30" width="8.42578125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5" width="6.5703125" customWidth="1"/>
  </cols>
  <sheetData>
    <row r="1" spans="1:45" ht="12.75" x14ac:dyDescent="0.2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2">
      <c r="C2" s="154" t="s">
        <v>0</v>
      </c>
      <c r="D2" s="156" t="s">
        <v>1</v>
      </c>
      <c r="E2" s="138" t="s">
        <v>305</v>
      </c>
      <c r="F2" s="156" t="s">
        <v>2</v>
      </c>
      <c r="G2" s="156" t="s">
        <v>3</v>
      </c>
      <c r="H2" s="156" t="s">
        <v>164</v>
      </c>
      <c r="I2" s="138" t="s">
        <v>311</v>
      </c>
      <c r="J2" s="138" t="s">
        <v>4</v>
      </c>
      <c r="K2" s="138" t="s">
        <v>5</v>
      </c>
      <c r="L2" s="138" t="s">
        <v>312</v>
      </c>
      <c r="M2" s="156" t="s">
        <v>6</v>
      </c>
      <c r="N2" s="156" t="s">
        <v>7</v>
      </c>
      <c r="O2" s="156" t="s">
        <v>170</v>
      </c>
      <c r="P2" s="156" t="s">
        <v>9</v>
      </c>
      <c r="Q2" s="156" t="s">
        <v>274</v>
      </c>
      <c r="R2" s="156" t="s">
        <v>275</v>
      </c>
      <c r="S2" s="156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5">
      <c r="A3" s="19" t="s">
        <v>12</v>
      </c>
      <c r="B3" s="3" t="s">
        <v>12</v>
      </c>
      <c r="C3" s="116">
        <f>IF(ISNUMBER('2016'!C3),(1-PRODUCT('2016'!C3,0.1)),"XXX")</f>
        <v>9.9999999999998979E-3</v>
      </c>
      <c r="D3" s="116">
        <f>IFERROR(IF((LOG(100*'2016'!D3+1)/LOG(100+1))&gt;1,0,(1-(LOG(100*'2016'!D3+1)/LOG(100+1)))), 1)</f>
        <v>0</v>
      </c>
      <c r="E3" s="132" t="str">
        <f>IF(ISNUMBER('2016'!E3),IF('2016'!E3/100&gt;1,1,'2016'!E3/100),"XXX")</f>
        <v>XXX</v>
      </c>
      <c r="F3" s="116">
        <f>IF(ISNUMBER('2016'!F3),(1-(('2016'!F3-1)/4)),"XXX")</f>
        <v>0</v>
      </c>
      <c r="G3" s="116">
        <f>IF(ISNUMBER('2016'!G3),(1-('2016'!G3/10)),"XXX")</f>
        <v>0.13000000000000012</v>
      </c>
      <c r="H3" s="216">
        <f>AVERAGE(C3:G3)</f>
        <v>3.5000000000000003E-2</v>
      </c>
      <c r="I3" s="132" t="str">
        <f>IF(ISNUMBER('2016'!H3),'2016'!H3,"XXX")</f>
        <v>XXX</v>
      </c>
      <c r="J3" s="132">
        <f>IF(ISNUMBER('2016'!I3),'2016'!I3,"XXX")</f>
        <v>0.10657999999999999</v>
      </c>
      <c r="K3" s="132">
        <f>IF(ISNUMBER('2016'!J3),IF(('2016'!J3/5)&gt;1,1,'2016'!J3/5),"XXX")</f>
        <v>0.52777600000000002</v>
      </c>
      <c r="L3" s="132" t="str">
        <f>IF(ISNUMBER('2016'!K3),'2016'!K3,"XXX")</f>
        <v>XXX</v>
      </c>
      <c r="M3" s="116">
        <f>IF(ISNUMBER('2016'!L3),IF(('2016'!L3/5)&gt;1,1,'2016'!L3/5),"XXX")</f>
        <v>0.12002564600000001</v>
      </c>
      <c r="N3" s="116">
        <f>IF(ISNUMBER('2016'!M3),(1-('2016'!M3/100)),"XXX")</f>
        <v>0.24025665279999997</v>
      </c>
      <c r="O3" s="116">
        <f>IF(ISNUMBER('2016'!N3),IF(('2016'!N3/10)&gt;1,1,'2016'!N3/10),"XXX")</f>
        <v>0.28000626612675533</v>
      </c>
      <c r="P3" s="222">
        <f>IF(ISNUMBER('2016'!O3),('2016'!O3/100),"XXX")</f>
        <v>0.247</v>
      </c>
      <c r="Q3" s="222">
        <f>'2016'!P3</f>
        <v>0.30326135158538819</v>
      </c>
      <c r="R3" s="222">
        <f>IF(ISNUMBER('2016'!Q3),('2016'!Q3/100),"XXX")</f>
        <v>5.9000000000000004E-2</v>
      </c>
      <c r="S3" s="222">
        <f>IF(ISNUMBER('2016'!R3),('2016'!R3/100),"XXX")</f>
        <v>0.16364920000000002</v>
      </c>
      <c r="T3" s="132" t="str">
        <f>IF(ISNUMBER('2016'!S3),(1-('2016'!S3/100)),"XXX")</f>
        <v>XXX</v>
      </c>
      <c r="U3" s="132" t="str">
        <f>IF(ISNUMBER('2016'!T3),'2016'!T3,"XXX")</f>
        <v>XXX</v>
      </c>
      <c r="V3" s="132" t="str">
        <f>IF(ISNUMBER('2016'!U3),'2016'!U3,"XXX")</f>
        <v>XXX</v>
      </c>
      <c r="W3" s="132" t="str">
        <f>IF(ISNUMBER('2016'!V3),'2016'!V3,"XXX")</f>
        <v>XXX</v>
      </c>
      <c r="X3" s="132" t="str">
        <f>IF(ISNUMBER('2016'!W3),'2016'!W3,"XXX")</f>
        <v>XXX</v>
      </c>
      <c r="Y3" s="172">
        <f>AVERAGE(AE3,AG3,AI3,AK3,AM3,AO3,AQ3,AS3)</f>
        <v>0.23713002637601197</v>
      </c>
      <c r="Z3" s="116">
        <f>'2016'!X3</f>
        <v>0.35399999999999998</v>
      </c>
      <c r="AA3" s="132">
        <f>('2016'!Y3+2.5)/5</f>
        <v>0.30601167680000002</v>
      </c>
      <c r="AB3" s="216">
        <f>AVERAGE(Z3:AA3)</f>
        <v>0.33000583839999997</v>
      </c>
      <c r="AC3" s="6"/>
      <c r="AE3">
        <f>IF(ISNUMBER(AVERAGE(I3:J3)),AVERAGE(I3:J3),"XXX")</f>
        <v>0.10657999999999999</v>
      </c>
      <c r="AF3">
        <f t="shared" ref="AF3:AS18" si="0">IF(ISNUMBER(AVERAGE(J3:K3)),AVERAGE(J3:K3),"XXX")</f>
        <v>0.31717800000000002</v>
      </c>
      <c r="AG3">
        <f t="shared" si="0"/>
        <v>0.52777600000000002</v>
      </c>
      <c r="AH3">
        <f t="shared" si="0"/>
        <v>0.12002564600000001</v>
      </c>
      <c r="AI3">
        <f t="shared" si="0"/>
        <v>0.18014114939999998</v>
      </c>
      <c r="AJ3">
        <f t="shared" si="0"/>
        <v>0.26013145946337768</v>
      </c>
      <c r="AK3">
        <f t="shared" si="0"/>
        <v>0.26350313306337769</v>
      </c>
      <c r="AL3">
        <f t="shared" si="0"/>
        <v>0.27513067579269412</v>
      </c>
      <c r="AM3">
        <f t="shared" si="0"/>
        <v>0.1811306757926941</v>
      </c>
      <c r="AN3">
        <f t="shared" si="0"/>
        <v>0.11132460000000001</v>
      </c>
      <c r="AO3">
        <f t="shared" si="0"/>
        <v>0.16364920000000002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5">
      <c r="A4" s="19" t="s">
        <v>13</v>
      </c>
      <c r="B4" s="3" t="s">
        <v>13</v>
      </c>
      <c r="C4" s="116">
        <f>IF(ISNUMBER('2016'!C4),(1-PRODUCT('2016'!C4,0.1)),"XXX")</f>
        <v>0.35999999999999988</v>
      </c>
      <c r="D4" s="116">
        <f>IFERROR(IF((LOG(100*'2016'!D4+1)/LOG(100+1))&gt;1,0,(1-(LOG(100*'2016'!D4+1)/LOG(100+1)))), 1)</f>
        <v>1</v>
      </c>
      <c r="E4" s="132">
        <f>IF(ISNUMBER('2016'!E4),IF('2016'!E4/100&gt;1,1,'2016'!E4/100),"XXX")</f>
        <v>0.81166666666666676</v>
      </c>
      <c r="F4" s="116">
        <f>IF(ISNUMBER('2016'!F4),(1-(('2016'!F4-1)/4)),"XXX")</f>
        <v>0.75</v>
      </c>
      <c r="G4" s="116">
        <f>IF(ISNUMBER('2016'!G4),(1-('2016'!G4/10)),"XXX")</f>
        <v>0.5</v>
      </c>
      <c r="H4" s="216">
        <f t="shared" ref="H4:H67" si="1">AVERAGE(C4:G4)</f>
        <v>0.68433333333333335</v>
      </c>
      <c r="I4" s="132">
        <f>IF(ISNUMBER('2016'!H4),'2016'!H4,"XXX")</f>
        <v>0.49571428571428572</v>
      </c>
      <c r="J4" s="132">
        <f>IF(ISNUMBER('2016'!I4),'2016'!I4,"XXX")</f>
        <v>0.35296</v>
      </c>
      <c r="K4" s="132">
        <f>IF(ISNUMBER('2016'!J4),IF(('2016'!J4/5)&gt;1,1,'2016'!J4/5),"XXX")</f>
        <v>0.53871999999999998</v>
      </c>
      <c r="L4" s="132">
        <f>IF(ISNUMBER('2016'!K4),'2016'!K4,"XXX")</f>
        <v>0.73428571428571421</v>
      </c>
      <c r="M4" s="116">
        <f>IF(ISNUMBER('2016'!L4),IF(('2016'!L4/5)&gt;1,1,'2016'!L4/5),"XXX")</f>
        <v>0.56074104400000002</v>
      </c>
      <c r="N4" s="116">
        <f>IF(ISNUMBER('2016'!M4),(1-('2016'!M4/100)),"XXX")</f>
        <v>0.58234424590000011</v>
      </c>
      <c r="O4" s="116">
        <f>IF(ISNUMBER('2016'!N4),IF(('2016'!N4/10)&gt;1,1,'2016'!N4/10),"XXX")</f>
        <v>1</v>
      </c>
      <c r="P4" s="222">
        <f>IF(ISNUMBER('2016'!O4),('2016'!O4/100),"XXX")</f>
        <v>1</v>
      </c>
      <c r="Q4" s="222">
        <f>'2016'!P4</f>
        <v>0.40841059684753417</v>
      </c>
      <c r="R4" s="222" t="str">
        <f>IF(ISNUMBER('2016'!Q4),('2016'!Q4/100),"XXX")</f>
        <v>XXX</v>
      </c>
      <c r="S4" s="222">
        <f>IF(ISNUMBER('2016'!R4),('2016'!R4/100),"XXX")</f>
        <v>0.41395860000000001</v>
      </c>
      <c r="T4" s="132">
        <f>IF(ISNUMBER('2016'!S4),(1-('2016'!S4/100)),"XXX")</f>
        <v>0.99739999999999995</v>
      </c>
      <c r="U4" s="132">
        <f>IF(ISNUMBER('2016'!T4),'2016'!T4,"XXX")</f>
        <v>0.49571428571428572</v>
      </c>
      <c r="V4" s="132">
        <f>IF(ISNUMBER('2016'!U4),'2016'!U4,"XXX")</f>
        <v>0.44142857142857139</v>
      </c>
      <c r="W4" s="132">
        <f>IF(ISNUMBER('2016'!V4),'2016'!V4,"XXX")</f>
        <v>0.61857142857142855</v>
      </c>
      <c r="X4" s="132">
        <f>IF(ISNUMBER('2016'!W4),'2016'!W4,"XXX")</f>
        <v>0.51428571428571435</v>
      </c>
      <c r="Y4" s="172">
        <f t="shared" ref="Y4:Y67" si="2">AVERAGE(AE4,AG4,AI4,AK4,AM4,AO4,AQ4,AS4)</f>
        <v>0.59768406772469174</v>
      </c>
      <c r="Z4" s="116">
        <f>'2016'!X4</f>
        <v>0.50800000000000001</v>
      </c>
      <c r="AA4" s="132">
        <f>('2016'!Y4+2.5)/5</f>
        <v>0.54332497120000001</v>
      </c>
      <c r="AB4" s="216">
        <f t="shared" ref="AB4:AB67" si="3">AVERAGE(Z4:AA4)</f>
        <v>0.52566248560000006</v>
      </c>
      <c r="AC4" s="6"/>
      <c r="AE4">
        <f t="shared" ref="AE4:AS34" si="4">IF(ISNUMBER(AVERAGE(I4:J4)),AVERAGE(I4:J4),"XXX")</f>
        <v>0.42433714285714286</v>
      </c>
      <c r="AF4">
        <f t="shared" si="0"/>
        <v>0.44584000000000001</v>
      </c>
      <c r="AG4">
        <f t="shared" si="0"/>
        <v>0.63650285714285704</v>
      </c>
      <c r="AH4">
        <f t="shared" si="0"/>
        <v>0.64751337914285712</v>
      </c>
      <c r="AI4">
        <f t="shared" si="0"/>
        <v>0.57154264495000007</v>
      </c>
      <c r="AJ4">
        <f t="shared" si="0"/>
        <v>0.79117212295000006</v>
      </c>
      <c r="AK4">
        <f t="shared" si="0"/>
        <v>1</v>
      </c>
      <c r="AL4">
        <f t="shared" si="0"/>
        <v>0.70420529842376711</v>
      </c>
      <c r="AM4">
        <f t="shared" si="0"/>
        <v>0.40841059684753417</v>
      </c>
      <c r="AN4">
        <f t="shared" si="0"/>
        <v>0.41395860000000001</v>
      </c>
      <c r="AO4">
        <f t="shared" si="0"/>
        <v>0.70567930000000001</v>
      </c>
      <c r="AP4">
        <f t="shared" si="0"/>
        <v>0.74655714285714281</v>
      </c>
      <c r="AQ4">
        <f t="shared" si="0"/>
        <v>0.46857142857142853</v>
      </c>
      <c r="AR4">
        <f t="shared" si="0"/>
        <v>0.53</v>
      </c>
      <c r="AS4">
        <f t="shared" si="0"/>
        <v>0.5664285714285715</v>
      </c>
    </row>
    <row r="5" spans="1:45" ht="15.75" customHeight="1" x14ac:dyDescent="0.25">
      <c r="A5" s="19" t="s">
        <v>14</v>
      </c>
      <c r="B5" s="3" t="s">
        <v>14</v>
      </c>
      <c r="C5" s="116">
        <f>IF(ISNUMBER('2016'!C5),(1-PRODUCT('2016'!C5,0.1)),"XXX")</f>
        <v>0.49</v>
      </c>
      <c r="D5" s="116">
        <f>IFERROR(IF((LOG(100*'2016'!D5+1)/LOG(100+1))&gt;1,0,(1-(LOG(100*'2016'!D5+1)/LOG(100+1)))), 1)</f>
        <v>0.75797495775040025</v>
      </c>
      <c r="E5" s="132">
        <f>IF(ISNUMBER('2016'!E5),IF('2016'!E5/100&gt;1,1,'2016'!E5/100),"XXX")</f>
        <v>0.76666666666666672</v>
      </c>
      <c r="F5" s="116">
        <f>IF(ISNUMBER('2016'!F5),(1-(('2016'!F5-1)/4)),"XXX")</f>
        <v>0.5</v>
      </c>
      <c r="G5" s="116">
        <f>IF(ISNUMBER('2016'!G5),(1-('2016'!G5/10)),"XXX")</f>
        <v>0.32000000000000006</v>
      </c>
      <c r="H5" s="216">
        <f t="shared" si="1"/>
        <v>0.56692832488341338</v>
      </c>
      <c r="I5" s="132">
        <f>IF(ISNUMBER('2016'!H5),'2016'!H5,"XXX")</f>
        <v>0.46857142857142853</v>
      </c>
      <c r="J5" s="132">
        <f>IF(ISNUMBER('2016'!I5),'2016'!I5,"XXX")</f>
        <v>0.19336</v>
      </c>
      <c r="K5" s="132" t="str">
        <f>IF(ISNUMBER('2016'!J5),IF(('2016'!J5/5)&gt;1,1,'2016'!J5/5),"XXX")</f>
        <v>XXX</v>
      </c>
      <c r="L5" s="132">
        <f>IF(ISNUMBER('2016'!K5),'2016'!K5,"XXX")</f>
        <v>0.46857142857142853</v>
      </c>
      <c r="M5" s="116">
        <f>IF(ISNUMBER('2016'!L5),IF(('2016'!L5/5)&gt;1,1,'2016'!L5/5),"XXX")</f>
        <v>0.89448985999999997</v>
      </c>
      <c r="N5" s="116">
        <f>IF(ISNUMBER('2016'!M5),(1-('2016'!M5/100)),"XXX")</f>
        <v>0.69116392140000005</v>
      </c>
      <c r="O5" s="116">
        <f>IF(ISNUMBER('2016'!N5),IF(('2016'!N5/10)&gt;1,1,'2016'!N5/10),"XXX")</f>
        <v>0.89</v>
      </c>
      <c r="P5" s="222" t="str">
        <f>IF(ISNUMBER('2016'!O5),('2016'!O5/100),"XXX")</f>
        <v>XXX</v>
      </c>
      <c r="Q5" s="222">
        <f>'2016'!P5</f>
        <v>0.23637578487396241</v>
      </c>
      <c r="R5" s="222" t="str">
        <f>IF(ISNUMBER('2016'!Q5),('2016'!Q5/100),"XXX")</f>
        <v>XXX</v>
      </c>
      <c r="S5" s="222">
        <f>IF(ISNUMBER('2016'!R5),('2016'!R5/100),"XXX")</f>
        <v>0.6844131</v>
      </c>
      <c r="T5" s="132">
        <f>IF(ISNUMBER('2016'!S5),(1-('2016'!S5/100)),"XXX")</f>
        <v>0.999</v>
      </c>
      <c r="U5" s="132">
        <f>IF(ISNUMBER('2016'!T5),'2016'!T5,"XXX")</f>
        <v>0.50857142857142856</v>
      </c>
      <c r="V5" s="132">
        <f>IF(ISNUMBER('2016'!U5),'2016'!U5,"XXX")</f>
        <v>0.45357142857142857</v>
      </c>
      <c r="W5" s="132">
        <f>IF(ISNUMBER('2016'!V5),'2016'!V5,"XXX")</f>
        <v>0.52</v>
      </c>
      <c r="X5" s="132">
        <f>IF(ISNUMBER('2016'!W5),'2016'!W5,"XXX")</f>
        <v>0.47000000000000003</v>
      </c>
      <c r="Y5" s="172">
        <f t="shared" si="2"/>
        <v>0.56706472462531676</v>
      </c>
      <c r="Z5" s="116">
        <f>'2016'!X5</f>
        <v>0.31</v>
      </c>
      <c r="AA5" s="132">
        <f>('2016'!Y5+2.5)/5</f>
        <v>0.34060701140000005</v>
      </c>
      <c r="AB5" s="216">
        <f t="shared" si="3"/>
        <v>0.3253035057</v>
      </c>
      <c r="AC5" s="6"/>
      <c r="AE5">
        <f t="shared" si="4"/>
        <v>0.33096571428571425</v>
      </c>
      <c r="AF5">
        <f t="shared" si="0"/>
        <v>0.19336</v>
      </c>
      <c r="AG5">
        <f t="shared" si="0"/>
        <v>0.46857142857142853</v>
      </c>
      <c r="AH5">
        <f t="shared" si="0"/>
        <v>0.6815306442857143</v>
      </c>
      <c r="AI5">
        <f t="shared" si="0"/>
        <v>0.79282689070000001</v>
      </c>
      <c r="AJ5">
        <f t="shared" si="0"/>
        <v>0.79058196069999997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0.6844131</v>
      </c>
      <c r="AO5">
        <f t="shared" si="0"/>
        <v>0.84170655000000005</v>
      </c>
      <c r="AP5">
        <f t="shared" si="0"/>
        <v>0.75378571428571428</v>
      </c>
      <c r="AQ5">
        <f t="shared" si="0"/>
        <v>0.48107142857142859</v>
      </c>
      <c r="AR5">
        <f t="shared" si="0"/>
        <v>0.48678571428571427</v>
      </c>
      <c r="AS5">
        <f t="shared" si="0"/>
        <v>0.495</v>
      </c>
    </row>
    <row r="6" spans="1:45" ht="15.75" customHeight="1" x14ac:dyDescent="0.25">
      <c r="A6" s="19" t="s">
        <v>15</v>
      </c>
      <c r="B6" s="3" t="s">
        <v>15</v>
      </c>
      <c r="C6" s="116">
        <f>IF(ISNUMBER('2016'!C6),(1-PRODUCT('2016'!C6,0.1)),"XXX")</f>
        <v>0.44000000000000006</v>
      </c>
      <c r="D6" s="116">
        <f>IFERROR(IF((LOG(100*'2016'!D6+1)/LOG(100+1))&gt;1,0,(1-(LOG(100*'2016'!D6+1)/LOG(100+1)))), 1)</f>
        <v>0.91091795620022042</v>
      </c>
      <c r="E6" s="132">
        <f>IF(ISNUMBER('2016'!E6),IF('2016'!E6/100&gt;1,1,'2016'!E6/100),"XXX")</f>
        <v>0.6448381709987574</v>
      </c>
      <c r="F6" s="116">
        <f>IF(ISNUMBER('2016'!F6),(1-(('2016'!F6-1)/4)),"XXX")</f>
        <v>0.75</v>
      </c>
      <c r="G6" s="116">
        <f>IF(ISNUMBER('2016'!G6),(1-('2016'!G6/10)),"XXX")</f>
        <v>0.25</v>
      </c>
      <c r="H6" s="216">
        <f t="shared" si="1"/>
        <v>0.59915122543979549</v>
      </c>
      <c r="I6" s="132">
        <f>IF(ISNUMBER('2016'!H6),'2016'!H6,"XXX")</f>
        <v>0.40197008741775447</v>
      </c>
      <c r="J6" s="132">
        <f>IF(ISNUMBER('2016'!I6),'2016'!I6,"XXX")</f>
        <v>0.14409</v>
      </c>
      <c r="K6" s="132" t="str">
        <f>IF(ISNUMBER('2016'!J6),IF(('2016'!J6/5)&gt;1,1,'2016'!J6/5),"XXX")</f>
        <v>XXX</v>
      </c>
      <c r="L6" s="132">
        <f>IF(ISNUMBER('2016'!K6),'2016'!K6,"XXX")</f>
        <v>9.2737774083333321E-2</v>
      </c>
      <c r="M6" s="116">
        <f>IF(ISNUMBER('2016'!L6),IF(('2016'!L6/5)&gt;1,1,'2016'!L6/5),"XXX")</f>
        <v>0.23950734200000001</v>
      </c>
      <c r="N6" s="116">
        <f>IF(ISNUMBER('2016'!M6),(1-('2016'!M6/100)),"XXX")</f>
        <v>0.64791069030000004</v>
      </c>
      <c r="O6" s="116">
        <f>IF(ISNUMBER('2016'!N6),IF(('2016'!N6/10)&gt;1,1,'2016'!N6/10),"XXX")</f>
        <v>0.95738161790930898</v>
      </c>
      <c r="P6" s="222">
        <f>IF(ISNUMBER('2016'!O6),('2016'!O6/100),"XXX")</f>
        <v>0.14499999999999999</v>
      </c>
      <c r="Q6" s="222">
        <f>'2016'!P6</f>
        <v>9.8767530918121335E-2</v>
      </c>
      <c r="R6" s="222">
        <f>IF(ISNUMBER('2016'!Q6),('2016'!Q6/100),"XXX")</f>
        <v>5.5E-2</v>
      </c>
      <c r="S6" s="222">
        <f>IF(ISNUMBER('2016'!R6),('2016'!R6/100),"XXX")</f>
        <v>0.36684139999999998</v>
      </c>
      <c r="T6" s="132">
        <f>IF(ISNUMBER('2016'!S6),(1-('2016'!S6/100)),"XXX")</f>
        <v>0.61630000000000007</v>
      </c>
      <c r="U6" s="132">
        <f>IF(ISNUMBER('2016'!T6),'2016'!T6,"XXX")</f>
        <v>0.29846578972222221</v>
      </c>
      <c r="V6" s="132">
        <f>IF(ISNUMBER('2016'!U6),'2016'!U6,"XXX")</f>
        <v>0.19</v>
      </c>
      <c r="W6" s="132">
        <f>IF(ISNUMBER('2016'!V6),'2016'!V6,"XXX")</f>
        <v>0.2996824449814815</v>
      </c>
      <c r="X6" s="132">
        <f>IF(ISNUMBER('2016'!W6),'2016'!W6,"XXX")</f>
        <v>0.3312943809777778</v>
      </c>
      <c r="Y6" s="172">
        <f t="shared" si="2"/>
        <v>0.31110542702458333</v>
      </c>
      <c r="Z6" s="116">
        <f>'2016'!X6</f>
        <v>0.30599999999999999</v>
      </c>
      <c r="AA6" s="132">
        <f>('2016'!Y6+2.5)/5</f>
        <v>0.28589282040000003</v>
      </c>
      <c r="AB6" s="216">
        <f t="shared" si="3"/>
        <v>0.29594641020000001</v>
      </c>
      <c r="AC6" s="6"/>
      <c r="AE6">
        <f t="shared" si="4"/>
        <v>0.27303004370887723</v>
      </c>
      <c r="AF6">
        <f t="shared" si="0"/>
        <v>0.14409</v>
      </c>
      <c r="AG6">
        <f t="shared" si="0"/>
        <v>9.2737774083333321E-2</v>
      </c>
      <c r="AH6">
        <f t="shared" si="0"/>
        <v>0.16612255804166667</v>
      </c>
      <c r="AI6">
        <f t="shared" si="0"/>
        <v>0.44370901615000002</v>
      </c>
      <c r="AJ6">
        <f t="shared" si="0"/>
        <v>0.80264615410465456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0.21092069999999999</v>
      </c>
      <c r="AO6">
        <f t="shared" si="0"/>
        <v>0.49157070000000003</v>
      </c>
      <c r="AP6">
        <f t="shared" si="0"/>
        <v>0.45738289486111117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</row>
    <row r="7" spans="1:45" ht="15.75" customHeight="1" x14ac:dyDescent="0.25">
      <c r="A7" s="19" t="s">
        <v>16</v>
      </c>
      <c r="B7" s="3" t="s">
        <v>16</v>
      </c>
      <c r="C7" s="116">
        <f>IF(ISNUMBER('2016'!C7),(1-PRODUCT('2016'!C7,0.1)),"XXX")</f>
        <v>0.57000000000000006</v>
      </c>
      <c r="D7" s="116">
        <f>IFERROR(IF((LOG(100*'2016'!D7+1)/LOG(100+1))&gt;1,0,(1-(LOG(100*'2016'!D7+1)/LOG(100+1)))), 1)</f>
        <v>1</v>
      </c>
      <c r="E7" s="132">
        <f>IF(ISNUMBER('2016'!E7),IF('2016'!E7/100&gt;1,1,'2016'!E7/100),"XXX")</f>
        <v>0.67166666666666675</v>
      </c>
      <c r="F7" s="116">
        <f>IF(ISNUMBER('2016'!F7),(1-(('2016'!F7-1)/4)),"XXX")</f>
        <v>0.75</v>
      </c>
      <c r="G7" s="116">
        <f>IF(ISNUMBER('2016'!G7),(1-('2016'!G7/10)),"XXX")</f>
        <v>0.62</v>
      </c>
      <c r="H7" s="216">
        <f t="shared" si="1"/>
        <v>0.72233333333333338</v>
      </c>
      <c r="I7" s="132">
        <f>IF(ISNUMBER('2016'!H7),'2016'!H7,"XXX")</f>
        <v>0.5228571428571428</v>
      </c>
      <c r="J7" s="132">
        <f>IF(ISNUMBER('2016'!I7),'2016'!I7,"XXX")</f>
        <v>0.50305999999999995</v>
      </c>
      <c r="K7" s="132">
        <f>IF(ISNUMBER('2016'!J7),IF(('2016'!J7/5)&gt;1,1,'2016'!J7/5),"XXX")</f>
        <v>0.82452800000000015</v>
      </c>
      <c r="L7" s="132">
        <f>IF(ISNUMBER('2016'!K7),'2016'!K7,"XXX")</f>
        <v>0.48857142857142855</v>
      </c>
      <c r="M7" s="116">
        <f>IF(ISNUMBER('2016'!L7),IF(('2016'!L7/5)&gt;1,1,'2016'!L7/5),"XXX")</f>
        <v>1</v>
      </c>
      <c r="N7" s="116">
        <f>IF(ISNUMBER('2016'!M7),(1-('2016'!M7/100)),"XXX")</f>
        <v>0.70431385039999994</v>
      </c>
      <c r="O7" s="116" t="str">
        <f>IF(ISNUMBER('2016'!N7),IF(('2016'!N7/10)&gt;1,1,'2016'!N7/10),"XXX")</f>
        <v>XXX</v>
      </c>
      <c r="P7" s="222">
        <f>IF(ISNUMBER('2016'!O7),('2016'!O7/100),"XXX")</f>
        <v>0.89300000000000002</v>
      </c>
      <c r="Q7" s="222">
        <f>'2016'!P7</f>
        <v>0.6628923892974854</v>
      </c>
      <c r="R7" s="222">
        <f>IF(ISNUMBER('2016'!Q7),('2016'!Q7/100),"XXX")</f>
        <v>0.45299999999999996</v>
      </c>
      <c r="S7" s="222">
        <f>IF(ISNUMBER('2016'!R7),('2016'!R7/100),"XXX")</f>
        <v>0.75197849999999999</v>
      </c>
      <c r="T7" s="132">
        <f>IF(ISNUMBER('2016'!S7),(1-('2016'!S7/100)),"XXX")</f>
        <v>0.99670000000000003</v>
      </c>
      <c r="U7" s="132">
        <f>IF(ISNUMBER('2016'!T7),'2016'!T7,"XXX")</f>
        <v>0.47428571428571425</v>
      </c>
      <c r="V7" s="132">
        <f>IF(ISNUMBER('2016'!U7),'2016'!U7,"XXX")</f>
        <v>0.33857142857142858</v>
      </c>
      <c r="W7" s="132">
        <f>IF(ISNUMBER('2016'!V7),'2016'!V7,"XXX")</f>
        <v>0.42571428571428571</v>
      </c>
      <c r="X7" s="132">
        <f>IF(ISNUMBER('2016'!W7),'2016'!W7,"XXX")</f>
        <v>0.35571428571428576</v>
      </c>
      <c r="Y7" s="172">
        <f t="shared" si="2"/>
        <v>0.64301168908823569</v>
      </c>
      <c r="Z7" s="116">
        <f>'2016'!X7</f>
        <v>0.76200000000000001</v>
      </c>
      <c r="AA7" s="132">
        <f>('2016'!Y7+2.5)/5</f>
        <v>0.60656604759999999</v>
      </c>
      <c r="AB7" s="216">
        <f t="shared" si="3"/>
        <v>0.68428302379999995</v>
      </c>
      <c r="AC7" s="6"/>
      <c r="AE7">
        <f t="shared" si="4"/>
        <v>0.51295857142857137</v>
      </c>
      <c r="AF7">
        <f t="shared" si="0"/>
        <v>0.663794</v>
      </c>
      <c r="AG7">
        <f t="shared" si="0"/>
        <v>0.6565497142857144</v>
      </c>
      <c r="AH7">
        <f t="shared" si="0"/>
        <v>0.74428571428571422</v>
      </c>
      <c r="AI7">
        <f t="shared" si="0"/>
        <v>0.85215692519999997</v>
      </c>
      <c r="AJ7">
        <f t="shared" si="0"/>
        <v>0.70431385039999994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0.60248924999999998</v>
      </c>
      <c r="AO7">
        <f t="shared" si="0"/>
        <v>0.87433925000000001</v>
      </c>
      <c r="AP7">
        <f t="shared" si="0"/>
        <v>0.73549285714285717</v>
      </c>
      <c r="AQ7">
        <f t="shared" si="0"/>
        <v>0.40642857142857142</v>
      </c>
      <c r="AR7">
        <f t="shared" si="0"/>
        <v>0.38214285714285712</v>
      </c>
      <c r="AS7">
        <f t="shared" si="0"/>
        <v>0.39071428571428574</v>
      </c>
    </row>
    <row r="8" spans="1:45" ht="15.75" customHeight="1" x14ac:dyDescent="0.25">
      <c r="A8" s="19" t="s">
        <v>17</v>
      </c>
      <c r="B8" s="3" t="s">
        <v>17</v>
      </c>
      <c r="C8" s="116">
        <f>IF(ISNUMBER('2016'!C8),(1-PRODUCT('2016'!C8,0.1)),"XXX")</f>
        <v>0.30999999999999994</v>
      </c>
      <c r="D8" s="116">
        <f>IFERROR(IF((LOG(100*'2016'!D8+1)/LOG(100+1))&gt;1,0,(1-(LOG(100*'2016'!D8+1)/LOG(100+1)))), 1)</f>
        <v>1</v>
      </c>
      <c r="E8" s="132">
        <f>IF(ISNUMBER('2016'!E8),IF('2016'!E8/100&gt;1,1,'2016'!E8/100),"XXX")</f>
        <v>0.86333333333333329</v>
      </c>
      <c r="F8" s="116">
        <f>IF(ISNUMBER('2016'!F8),(1-(('2016'!F8-1)/4)),"XXX")</f>
        <v>0.5</v>
      </c>
      <c r="G8" s="116">
        <f>IF(ISNUMBER('2016'!G8),(1-('2016'!G8/10)),"XXX")</f>
        <v>0.30000000000000004</v>
      </c>
      <c r="H8" s="216">
        <f t="shared" si="1"/>
        <v>0.59466666666666668</v>
      </c>
      <c r="I8" s="132">
        <f>IF(ISNUMBER('2016'!H8),'2016'!H8,"XXX")</f>
        <v>0.53857142857142859</v>
      </c>
      <c r="J8" s="132">
        <f>IF(ISNUMBER('2016'!I8),'2016'!I8,"XXX")</f>
        <v>0.39224999999999999</v>
      </c>
      <c r="K8" s="132">
        <f>IF(ISNUMBER('2016'!J8),IF(('2016'!J8/5)&gt;1,1,'2016'!J8/5),"XXX")</f>
        <v>0.39573599999999998</v>
      </c>
      <c r="L8" s="132">
        <f>IF(ISNUMBER('2016'!K8),'2016'!K8,"XXX")</f>
        <v>0.58714285714285719</v>
      </c>
      <c r="M8" s="116">
        <f>IF(ISNUMBER('2016'!L8),IF(('2016'!L8/5)&gt;1,1,'2016'!L8/5),"XXX")</f>
        <v>0.32746892</v>
      </c>
      <c r="N8" s="116">
        <f>IF(ISNUMBER('2016'!M8),(1-('2016'!M8/100)),"XXX")</f>
        <v>0.19353118899999999</v>
      </c>
      <c r="O8" s="116">
        <f>IF(ISNUMBER('2016'!N8),IF(('2016'!N8/10)&gt;1,1,'2016'!N8/10),"XXX")</f>
        <v>0.76</v>
      </c>
      <c r="P8" s="222">
        <f>IF(ISNUMBER('2016'!O8),('2016'!O8/100),"XXX")</f>
        <v>0.68500000000000005</v>
      </c>
      <c r="Q8" s="222">
        <f>'2016'!P8</f>
        <v>0.30552608966827394</v>
      </c>
      <c r="R8" s="222">
        <f>IF(ISNUMBER('2016'!Q8),('2016'!Q8/100),"XXX")</f>
        <v>0.16200000000000001</v>
      </c>
      <c r="S8" s="222">
        <f>IF(ISNUMBER('2016'!R8),('2016'!R8/100),"XXX")</f>
        <v>0.58050220000000008</v>
      </c>
      <c r="T8" s="132">
        <f>IF(ISNUMBER('2016'!S8),(1-('2016'!S8/100)),"XXX")</f>
        <v>0.99639999999999995</v>
      </c>
      <c r="U8" s="132">
        <f>IF(ISNUMBER('2016'!T8),'2016'!T8,"XXX")</f>
        <v>0.59142857142857141</v>
      </c>
      <c r="V8" s="132">
        <f>IF(ISNUMBER('2016'!U8),'2016'!U8,"XXX")</f>
        <v>0.48142857142857143</v>
      </c>
      <c r="W8" s="132">
        <f>IF(ISNUMBER('2016'!V8),'2016'!V8,"XXX")</f>
        <v>0.69285714285714284</v>
      </c>
      <c r="X8" s="132">
        <f>IF(ISNUMBER('2016'!W8),'2016'!W8,"XXX")</f>
        <v>0.51571428571428568</v>
      </c>
      <c r="Y8" s="172">
        <f t="shared" si="2"/>
        <v>0.5128473284881957</v>
      </c>
      <c r="Z8" s="116">
        <f>'2016'!X8</f>
        <v>0.35699999999999998</v>
      </c>
      <c r="AA8" s="132">
        <f>('2016'!Y8+2.5)/5</f>
        <v>0.39606297020000003</v>
      </c>
      <c r="AB8" s="216">
        <f t="shared" si="3"/>
        <v>0.37653148510000001</v>
      </c>
      <c r="AC8" s="6"/>
      <c r="AE8">
        <f t="shared" si="4"/>
        <v>0.46541071428571429</v>
      </c>
      <c r="AF8">
        <f t="shared" si="0"/>
        <v>0.39399299999999998</v>
      </c>
      <c r="AG8">
        <f t="shared" si="0"/>
        <v>0.49143942857142858</v>
      </c>
      <c r="AH8">
        <f t="shared" si="0"/>
        <v>0.45730588857142862</v>
      </c>
      <c r="AI8">
        <f t="shared" si="0"/>
        <v>0.26050005450000002</v>
      </c>
      <c r="AJ8">
        <f t="shared" si="0"/>
        <v>0.4767655945</v>
      </c>
      <c r="AK8">
        <f t="shared" si="0"/>
        <v>0.72250000000000003</v>
      </c>
      <c r="AL8">
        <f t="shared" si="0"/>
        <v>0.49526304483413697</v>
      </c>
      <c r="AM8">
        <f t="shared" si="0"/>
        <v>0.23376304483413696</v>
      </c>
      <c r="AN8">
        <f t="shared" si="0"/>
        <v>0.37125110000000006</v>
      </c>
      <c r="AO8">
        <f t="shared" si="0"/>
        <v>0.78845110000000007</v>
      </c>
      <c r="AP8">
        <f t="shared" si="0"/>
        <v>0.79391428571428568</v>
      </c>
      <c r="AQ8">
        <f t="shared" si="0"/>
        <v>0.53642857142857148</v>
      </c>
      <c r="AR8">
        <f t="shared" si="0"/>
        <v>0.58714285714285719</v>
      </c>
      <c r="AS8">
        <f t="shared" si="0"/>
        <v>0.60428571428571431</v>
      </c>
    </row>
    <row r="9" spans="1:45" ht="15.75" customHeight="1" x14ac:dyDescent="0.25">
      <c r="A9" s="19" t="s">
        <v>18</v>
      </c>
      <c r="B9" s="3" t="s">
        <v>18</v>
      </c>
      <c r="C9" s="116">
        <f>IF(ISNUMBER('2016'!C9),(1-PRODUCT('2016'!C9,0.1)),"XXX")</f>
        <v>0.9</v>
      </c>
      <c r="D9" s="116">
        <f>IFERROR(IF((LOG(100*'2016'!D9+1)/LOG(100+1))&gt;1,0,(1-(LOG(100*'2016'!D9+1)/LOG(100+1)))), 1)</f>
        <v>1</v>
      </c>
      <c r="E9" s="132">
        <f>IF(ISNUMBER('2016'!E9),IF('2016'!E9/100&gt;1,1,'2016'!E9/100),"XXX")</f>
        <v>0.93500000000000016</v>
      </c>
      <c r="F9" s="116">
        <f>IF(ISNUMBER('2016'!F9),(1-(('2016'!F9-1)/4)),"XXX")</f>
        <v>0.75</v>
      </c>
      <c r="G9" s="116">
        <f>IF(ISNUMBER('2016'!G9),(1-('2016'!G9/10)),"XXX")</f>
        <v>0.75</v>
      </c>
      <c r="H9" s="216">
        <f t="shared" si="1"/>
        <v>0.86699999999999999</v>
      </c>
      <c r="I9" s="132">
        <f>IF(ISNUMBER('2016'!H9),'2016'!H9,"XXX")</f>
        <v>0.80714285714285716</v>
      </c>
      <c r="J9" s="132">
        <f>IF(ISNUMBER('2016'!I9),'2016'!I9,"XXX")</f>
        <v>0.76458999999999999</v>
      </c>
      <c r="K9" s="132">
        <f>IF(ISNUMBER('2016'!J9),IF(('2016'!J9/5)&gt;1,1,'2016'!J9/5),"XXX")</f>
        <v>0.66188800000000003</v>
      </c>
      <c r="L9" s="132">
        <f>IF(ISNUMBER('2016'!K9),'2016'!K9,"XXX")</f>
        <v>0.78428571428571436</v>
      </c>
      <c r="M9" s="116">
        <f>IF(ISNUMBER('2016'!L9),IF(('2016'!L9/5)&gt;1,1,'2016'!L9/5),"XXX")</f>
        <v>1</v>
      </c>
      <c r="N9" s="116">
        <f>IF(ISNUMBER('2016'!M9),(1-('2016'!M9/100)),"XXX")</f>
        <v>0.8154291534</v>
      </c>
      <c r="O9" s="116">
        <f>IF(ISNUMBER('2016'!N9),IF(('2016'!N9/10)&gt;1,1,'2016'!N9/10),"XXX")</f>
        <v>1</v>
      </c>
      <c r="P9" s="222">
        <f>IF(ISNUMBER('2016'!O9),('2016'!O9/100),"XXX")</f>
        <v>0.74299999999999999</v>
      </c>
      <c r="Q9" s="222" t="str">
        <f>'2016'!P9</f>
        <v>XXX</v>
      </c>
      <c r="R9" s="222">
        <f>IF(ISNUMBER('2016'!Q9),('2016'!Q9/100),"XXX")</f>
        <v>0.53</v>
      </c>
      <c r="S9" s="222">
        <f>IF(ISNUMBER('2016'!R9),('2016'!R9/100),"XXX")</f>
        <v>0.82950450000000009</v>
      </c>
      <c r="T9" s="132">
        <f>IF(ISNUMBER('2016'!S9),(1-('2016'!S9/100)),"XXX")</f>
        <v>1</v>
      </c>
      <c r="U9" s="132">
        <f>IF(ISNUMBER('2016'!T9),'2016'!T9,"XXX")</f>
        <v>0.8342857142857143</v>
      </c>
      <c r="V9" s="132">
        <f>IF(ISNUMBER('2016'!U9),'2016'!U9,"XXX")</f>
        <v>0.76142857142857145</v>
      </c>
      <c r="W9" s="132">
        <f>IF(ISNUMBER('2016'!V9),'2016'!V9,"XXX")</f>
        <v>0.70000000000000007</v>
      </c>
      <c r="X9" s="132">
        <f>IF(ISNUMBER('2016'!W9),'2016'!W9,"XXX")</f>
        <v>0.60285714285714287</v>
      </c>
      <c r="Y9" s="172">
        <f t="shared" si="2"/>
        <v>0.77277572833749997</v>
      </c>
      <c r="Z9" s="116">
        <f>'2016'!X9</f>
        <v>0.88700000000000001</v>
      </c>
      <c r="AA9" s="132">
        <f>('2016'!Y9+2.5)/5</f>
        <v>0.77554802899999997</v>
      </c>
      <c r="AB9" s="216">
        <f t="shared" si="3"/>
        <v>0.83127401449999994</v>
      </c>
      <c r="AC9" s="6"/>
      <c r="AE9">
        <f t="shared" si="4"/>
        <v>0.78586642857142852</v>
      </c>
      <c r="AF9">
        <f t="shared" si="0"/>
        <v>0.71323899999999996</v>
      </c>
      <c r="AG9">
        <f t="shared" si="0"/>
        <v>0.72308685714285725</v>
      </c>
      <c r="AH9">
        <f t="shared" si="0"/>
        <v>0.89214285714285713</v>
      </c>
      <c r="AI9">
        <f t="shared" si="0"/>
        <v>0.9077145767</v>
      </c>
      <c r="AJ9">
        <f t="shared" si="0"/>
        <v>0.9077145767</v>
      </c>
      <c r="AK9">
        <f t="shared" si="0"/>
        <v>0.87149999999999994</v>
      </c>
      <c r="AL9">
        <f t="shared" si="0"/>
        <v>0.74299999999999999</v>
      </c>
      <c r="AM9">
        <f t="shared" si="0"/>
        <v>0.53</v>
      </c>
      <c r="AN9">
        <f t="shared" si="0"/>
        <v>0.67975225000000006</v>
      </c>
      <c r="AO9">
        <f t="shared" si="0"/>
        <v>0.91475225000000004</v>
      </c>
      <c r="AP9">
        <f t="shared" si="0"/>
        <v>0.91714285714285715</v>
      </c>
      <c r="AQ9">
        <f t="shared" si="0"/>
        <v>0.79785714285714282</v>
      </c>
      <c r="AR9">
        <f t="shared" si="0"/>
        <v>0.73071428571428576</v>
      </c>
      <c r="AS9">
        <f t="shared" si="0"/>
        <v>0.65142857142857147</v>
      </c>
    </row>
    <row r="10" spans="1:45" ht="15.75" customHeight="1" x14ac:dyDescent="0.25">
      <c r="A10" s="19" t="s">
        <v>19</v>
      </c>
      <c r="B10" s="3" t="s">
        <v>19</v>
      </c>
      <c r="C10" s="116">
        <f>IF(ISNUMBER('2016'!C10),(1-PRODUCT('2016'!C10,0.1)),"XXX")</f>
        <v>0.86</v>
      </c>
      <c r="D10" s="116">
        <f>IFERROR(IF((LOG(100*'2016'!D10+1)/LOG(100+1))&gt;1,0,(1-(LOG(100*'2016'!D10+1)/LOG(100+1)))), 1)</f>
        <v>1</v>
      </c>
      <c r="E10" s="132">
        <f>IF(ISNUMBER('2016'!E10),IF('2016'!E10/100&gt;1,1,'2016'!E10/100),"XXX")</f>
        <v>0.97833333333333339</v>
      </c>
      <c r="F10" s="116">
        <f>IF(ISNUMBER('2016'!F10),(1-(('2016'!F10-1)/4)),"XXX")</f>
        <v>1</v>
      </c>
      <c r="G10" s="116">
        <f>IF(ISNUMBER('2016'!G10),(1-('2016'!G10/10)),"XXX")</f>
        <v>0.86</v>
      </c>
      <c r="H10" s="216">
        <f t="shared" si="1"/>
        <v>0.93966666666666665</v>
      </c>
      <c r="I10" s="132">
        <f>IF(ISNUMBER('2016'!H10),'2016'!H10,"XXX")</f>
        <v>0.82428571428571418</v>
      </c>
      <c r="J10" s="132">
        <f>IF(ISNUMBER('2016'!I10),'2016'!I10,"XXX")</f>
        <v>0.70981000000000005</v>
      </c>
      <c r="K10" s="132">
        <f>IF(ISNUMBER('2016'!J10),IF(('2016'!J10/5)&gt;1,1,'2016'!J10/5),"XXX")</f>
        <v>0.61599599999999999</v>
      </c>
      <c r="L10" s="132">
        <f>IF(ISNUMBER('2016'!K10),'2016'!K10,"XXX")</f>
        <v>0.69714285714285718</v>
      </c>
      <c r="M10" s="116">
        <f>IF(ISNUMBER('2016'!L10),IF(('2016'!L10/5)&gt;1,1,'2016'!L10/5),"XXX")</f>
        <v>1</v>
      </c>
      <c r="N10" s="116">
        <f>IF(ISNUMBER('2016'!M10),(1-('2016'!M10/100)),"XXX")</f>
        <v>0.80756647110000002</v>
      </c>
      <c r="O10" s="116">
        <f>IF(ISNUMBER('2016'!N10),IF(('2016'!N10/10)&gt;1,1,'2016'!N10/10),"XXX")</f>
        <v>1</v>
      </c>
      <c r="P10" s="222">
        <f>IF(ISNUMBER('2016'!O10),('2016'!O10/100),"XXX")</f>
        <v>1</v>
      </c>
      <c r="Q10" s="222">
        <f>'2016'!P10</f>
        <v>1</v>
      </c>
      <c r="R10" s="222">
        <f>IF(ISNUMBER('2016'!Q10),('2016'!Q10/100),"XXX")</f>
        <v>0.93</v>
      </c>
      <c r="S10" s="222">
        <f>IF(ISNUMBER('2016'!R10),('2016'!R10/100),"XXX")</f>
        <v>0.8727916</v>
      </c>
      <c r="T10" s="132">
        <f>IF(ISNUMBER('2016'!S10),(1-('2016'!S10/100)),"XXX")</f>
        <v>1</v>
      </c>
      <c r="U10" s="132">
        <f>IF(ISNUMBER('2016'!T10),'2016'!T10,"XXX")</f>
        <v>0.84142857142857141</v>
      </c>
      <c r="V10" s="132">
        <f>IF(ISNUMBER('2016'!U10),'2016'!U10,"XXX")</f>
        <v>0.68285714285714294</v>
      </c>
      <c r="W10" s="132">
        <f>IF(ISNUMBER('2016'!V10),'2016'!V10,"XXX")</f>
        <v>0.67999999999999994</v>
      </c>
      <c r="X10" s="132">
        <f>IF(ISNUMBER('2016'!W10),'2016'!W10,"XXX")</f>
        <v>0.62285714285714289</v>
      </c>
      <c r="Y10" s="172">
        <f t="shared" si="2"/>
        <v>0.83029596872946421</v>
      </c>
      <c r="Z10" s="116">
        <f>'2016'!X10</f>
        <v>0.85399999999999998</v>
      </c>
      <c r="AA10" s="132">
        <f>('2016'!Y10+2.5)/5</f>
        <v>0.77235755919999993</v>
      </c>
      <c r="AB10" s="216">
        <f t="shared" si="3"/>
        <v>0.81317877959999996</v>
      </c>
      <c r="AC10" s="6"/>
      <c r="AE10">
        <f t="shared" si="4"/>
        <v>0.76704785714285717</v>
      </c>
      <c r="AF10">
        <f t="shared" si="0"/>
        <v>0.66290300000000002</v>
      </c>
      <c r="AG10">
        <f t="shared" si="0"/>
        <v>0.65656942857142853</v>
      </c>
      <c r="AH10">
        <f t="shared" si="0"/>
        <v>0.84857142857142853</v>
      </c>
      <c r="AI10">
        <f t="shared" si="0"/>
        <v>0.90378323554999995</v>
      </c>
      <c r="AJ10">
        <f t="shared" si="0"/>
        <v>0.90378323554999995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0.90139579999999997</v>
      </c>
      <c r="AO10">
        <f t="shared" si="0"/>
        <v>0.9363958</v>
      </c>
      <c r="AP10">
        <f t="shared" si="0"/>
        <v>0.92071428571428571</v>
      </c>
      <c r="AQ10">
        <f t="shared" si="0"/>
        <v>0.76214285714285723</v>
      </c>
      <c r="AR10">
        <f t="shared" si="0"/>
        <v>0.68142857142857149</v>
      </c>
      <c r="AS10">
        <f t="shared" si="0"/>
        <v>0.65142857142857147</v>
      </c>
    </row>
    <row r="11" spans="1:45" ht="15.75" customHeight="1" x14ac:dyDescent="0.25">
      <c r="A11" s="19" t="s">
        <v>20</v>
      </c>
      <c r="B11" s="3" t="s">
        <v>20</v>
      </c>
      <c r="C11" s="116">
        <f>IF(ISNUMBER('2016'!C11),(1-PRODUCT('2016'!C11,0.1)),"XXX")</f>
        <v>0.33999999999999997</v>
      </c>
      <c r="D11" s="116">
        <f>IFERROR(IF((LOG(100*'2016'!D11+1)/LOG(100+1))&gt;1,0,(1-(LOG(100*'2016'!D11+1)/LOG(100+1)))), 1)</f>
        <v>1</v>
      </c>
      <c r="E11" s="132">
        <f>IF(ISNUMBER('2016'!E11),IF('2016'!E11/100&gt;1,1,'2016'!E11/100),"XXX")</f>
        <v>0.88000000000000012</v>
      </c>
      <c r="F11" s="116">
        <f>IF(ISNUMBER('2016'!F11),(1-(('2016'!F11-1)/4)),"XXX")</f>
        <v>0.5</v>
      </c>
      <c r="G11" s="116">
        <f>IF(ISNUMBER('2016'!G11),(1-('2016'!G11/10)),"XXX")</f>
        <v>0.14000000000000001</v>
      </c>
      <c r="H11" s="216">
        <f t="shared" si="1"/>
        <v>0.57199999999999995</v>
      </c>
      <c r="I11" s="132">
        <f>IF(ISNUMBER('2016'!H11),'2016'!H11,"XXX")</f>
        <v>0.61428571428571421</v>
      </c>
      <c r="J11" s="132">
        <f>IF(ISNUMBER('2016'!I11),'2016'!I11,"XXX")</f>
        <v>0.48525000000000001</v>
      </c>
      <c r="K11" s="132" t="str">
        <f>IF(ISNUMBER('2016'!J11),IF(('2016'!J11/5)&gt;1,1,'2016'!J11/5),"XXX")</f>
        <v>XXX</v>
      </c>
      <c r="L11" s="132">
        <f>IF(ISNUMBER('2016'!K11),'2016'!K11,"XXX")</f>
        <v>0.54142857142857148</v>
      </c>
      <c r="M11" s="116">
        <f>IF(ISNUMBER('2016'!L11),IF(('2016'!L11/5)&gt;1,1,'2016'!L11/5),"XXX")</f>
        <v>0.23267948600000002</v>
      </c>
      <c r="N11" s="116">
        <f>IF(ISNUMBER('2016'!M11),(1-('2016'!M11/100)),"XXX")</f>
        <v>0.2932949829</v>
      </c>
      <c r="O11" s="116">
        <f>IF(ISNUMBER('2016'!N11),IF(('2016'!N11/10)&gt;1,1,'2016'!N11/10),"XXX")</f>
        <v>0.81652778825473094</v>
      </c>
      <c r="P11" s="222">
        <f>IF(ISNUMBER('2016'!O11),('2016'!O11/100),"XXX")</f>
        <v>0.81099999999999994</v>
      </c>
      <c r="Q11" s="222">
        <f>'2016'!P11</f>
        <v>0.16821967363357543</v>
      </c>
      <c r="R11" s="222">
        <f>IF(ISNUMBER('2016'!Q11),('2016'!Q11/100),"XXX")</f>
        <v>0.126</v>
      </c>
      <c r="S11" s="222">
        <f>IF(ISNUMBER('2016'!R11),('2016'!R11/100),"XXX")</f>
        <v>0.31814629999999999</v>
      </c>
      <c r="T11" s="132">
        <f>IF(ISNUMBER('2016'!S11),(1-('2016'!S11/100)),"XXX")</f>
        <v>0.999</v>
      </c>
      <c r="U11" s="132">
        <f>IF(ISNUMBER('2016'!T11),'2016'!T11,"XXX")</f>
        <v>0.59857142857142864</v>
      </c>
      <c r="V11" s="132">
        <f>IF(ISNUMBER('2016'!U11),'2016'!U11,"XXX")</f>
        <v>0.53357142857142859</v>
      </c>
      <c r="W11" s="132">
        <f>IF(ISNUMBER('2016'!V11),'2016'!V11,"XXX")</f>
        <v>0.66714285714285715</v>
      </c>
      <c r="X11" s="132">
        <f>IF(ISNUMBER('2016'!W11),'2016'!W11,"XXX")</f>
        <v>0.58142857142857152</v>
      </c>
      <c r="Y11" s="172">
        <f t="shared" si="2"/>
        <v>0.52049846085284057</v>
      </c>
      <c r="Z11" s="116">
        <f>'2016'!X11</f>
        <v>0.2</v>
      </c>
      <c r="AA11" s="132">
        <f>('2016'!Y11+2.5)/5</f>
        <v>0.20333032599999998</v>
      </c>
      <c r="AB11" s="216">
        <f t="shared" si="3"/>
        <v>0.20166516299999998</v>
      </c>
      <c r="AC11" s="6"/>
      <c r="AE11">
        <f t="shared" si="4"/>
        <v>0.54976785714285714</v>
      </c>
      <c r="AF11">
        <f t="shared" si="0"/>
        <v>0.48525000000000001</v>
      </c>
      <c r="AG11">
        <f t="shared" si="0"/>
        <v>0.54142857142857148</v>
      </c>
      <c r="AH11">
        <f t="shared" si="0"/>
        <v>0.38705402871428574</v>
      </c>
      <c r="AI11">
        <f t="shared" si="0"/>
        <v>0.26298723445</v>
      </c>
      <c r="AJ11">
        <f t="shared" si="0"/>
        <v>0.55491138557736552</v>
      </c>
      <c r="AK11">
        <f t="shared" si="0"/>
        <v>0.81376389412736549</v>
      </c>
      <c r="AL11">
        <f t="shared" si="0"/>
        <v>0.48960983681678771</v>
      </c>
      <c r="AM11">
        <f t="shared" si="0"/>
        <v>0.14710983681678771</v>
      </c>
      <c r="AN11">
        <f t="shared" si="0"/>
        <v>0.22207315</v>
      </c>
      <c r="AO11">
        <f t="shared" si="0"/>
        <v>0.65857315000000005</v>
      </c>
      <c r="AP11">
        <f t="shared" si="0"/>
        <v>0.79878571428571432</v>
      </c>
      <c r="AQ11">
        <f t="shared" si="0"/>
        <v>0.56607142857142856</v>
      </c>
      <c r="AR11">
        <f t="shared" si="0"/>
        <v>0.60035714285714281</v>
      </c>
      <c r="AS11">
        <f t="shared" si="0"/>
        <v>0.62428571428571433</v>
      </c>
    </row>
    <row r="12" spans="1:45" ht="15.75" customHeight="1" x14ac:dyDescent="0.25">
      <c r="A12" s="19" t="s">
        <v>21</v>
      </c>
      <c r="B12" s="3" t="s">
        <v>21</v>
      </c>
      <c r="C12" s="116">
        <f>IF(ISNUMBER('2016'!C12),(1-PRODUCT('2016'!C12,0.1)),"XXX")</f>
        <v>0.5</v>
      </c>
      <c r="D12" s="116">
        <f>IFERROR(IF((LOG(100*'2016'!D12+1)/LOG(100+1))&gt;1,0,(1-(LOG(100*'2016'!D12+1)/LOG(100+1)))), 1)</f>
        <v>1</v>
      </c>
      <c r="E12" s="132">
        <f>IF(ISNUMBER('2016'!E12),IF('2016'!E12/100&gt;1,1,'2016'!E12/100),"XXX")</f>
        <v>0.90000000000000013</v>
      </c>
      <c r="F12" s="116">
        <f>IF(ISNUMBER('2016'!F12),(1-(('2016'!F12-1)/4)),"XXX")</f>
        <v>0.5</v>
      </c>
      <c r="G12" s="116">
        <f>IF(ISNUMBER('2016'!G12),(1-('2016'!G12/10)),"XXX")</f>
        <v>0.16999999999999993</v>
      </c>
      <c r="H12" s="216">
        <f t="shared" si="1"/>
        <v>0.6140000000000001</v>
      </c>
      <c r="I12" s="132">
        <f>IF(ISNUMBER('2016'!H12),'2016'!H12,"XXX")</f>
        <v>0.71571428571428564</v>
      </c>
      <c r="J12" s="132">
        <f>IF(ISNUMBER('2016'!I12),'2016'!I12,"XXX")</f>
        <v>0.7762</v>
      </c>
      <c r="K12" s="132">
        <f>IF(ISNUMBER('2016'!J12),IF(('2016'!J12/5)&gt;1,1,'2016'!J12/5),"XXX")</f>
        <v>0.41201399999999999</v>
      </c>
      <c r="L12" s="132">
        <f>IF(ISNUMBER('2016'!K12),'2016'!K12,"XXX")</f>
        <v>0.6785714285714286</v>
      </c>
      <c r="M12" s="116">
        <f>IF(ISNUMBER('2016'!L12),IF(('2016'!L12/5)&gt;1,1,'2016'!L12/5),"XXX")</f>
        <v>0.59653797199999992</v>
      </c>
      <c r="N12" s="116">
        <f>IF(ISNUMBER('2016'!M12),(1-('2016'!M12/100)),"XXX")</f>
        <v>0.72012142180000005</v>
      </c>
      <c r="O12" s="116">
        <f>IF(ISNUMBER('2016'!N12),IF(('2016'!N12/10)&gt;1,1,'2016'!N12/10),"XXX")</f>
        <v>0.63</v>
      </c>
      <c r="P12" s="222">
        <f>IF(ISNUMBER('2016'!O12),('2016'!O12/100),"XXX")</f>
        <v>0.75099999999999989</v>
      </c>
      <c r="Q12" s="222" t="str">
        <f>'2016'!P12</f>
        <v>XXX</v>
      </c>
      <c r="R12" s="222">
        <f>IF(ISNUMBER('2016'!Q12),('2016'!Q12/100),"XXX")</f>
        <v>0.36899999999999999</v>
      </c>
      <c r="S12" s="222">
        <f>IF(ISNUMBER('2016'!R12),('2016'!R12/100),"XXX")</f>
        <v>0.9733754</v>
      </c>
      <c r="T12" s="132">
        <f>IF(ISNUMBER('2016'!S12),(1-('2016'!S12/100)),"XXX")</f>
        <v>1</v>
      </c>
      <c r="U12" s="132">
        <f>IF(ISNUMBER('2016'!T12),'2016'!T12,"XXX")</f>
        <v>0.76</v>
      </c>
      <c r="V12" s="132">
        <f>IF(ISNUMBER('2016'!U12),'2016'!U12,"XXX")</f>
        <v>0.70071428571428573</v>
      </c>
      <c r="W12" s="132">
        <f>IF(ISNUMBER('2016'!V12),'2016'!V12,"XXX")</f>
        <v>0.75571428571428567</v>
      </c>
      <c r="X12" s="132">
        <f>IF(ISNUMBER('2016'!W12),'2016'!W12,"XXX")</f>
        <v>0.66714285714285715</v>
      </c>
      <c r="Y12" s="172">
        <f t="shared" si="2"/>
        <v>0.67969412104107141</v>
      </c>
      <c r="Z12" s="116">
        <f>'2016'!X12</f>
        <v>0.13100000000000001</v>
      </c>
      <c r="AA12" s="132">
        <f>('2016'!Y12+2.5)/5</f>
        <v>0.24045887000000002</v>
      </c>
      <c r="AB12" s="216">
        <f t="shared" si="3"/>
        <v>0.185729435</v>
      </c>
      <c r="AC12" s="6"/>
      <c r="AE12">
        <f t="shared" si="4"/>
        <v>0.74595714285714276</v>
      </c>
      <c r="AF12">
        <f t="shared" si="0"/>
        <v>0.59410699999999994</v>
      </c>
      <c r="AG12">
        <f t="shared" si="0"/>
        <v>0.54529271428571424</v>
      </c>
      <c r="AH12">
        <f t="shared" si="0"/>
        <v>0.63755470028571426</v>
      </c>
      <c r="AI12">
        <f t="shared" si="0"/>
        <v>0.65832969689999998</v>
      </c>
      <c r="AJ12">
        <f t="shared" si="0"/>
        <v>0.67506071089999997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0.67118769999999994</v>
      </c>
      <c r="AO12">
        <f t="shared" si="0"/>
        <v>0.98668770000000006</v>
      </c>
      <c r="AP12">
        <f t="shared" si="0"/>
        <v>0.88</v>
      </c>
      <c r="AQ12">
        <f t="shared" si="0"/>
        <v>0.73035714285714293</v>
      </c>
      <c r="AR12">
        <f t="shared" si="0"/>
        <v>0.7282142857142857</v>
      </c>
      <c r="AS12">
        <f t="shared" si="0"/>
        <v>0.71142857142857141</v>
      </c>
    </row>
    <row r="13" spans="1:45" ht="15.75" customHeight="1" x14ac:dyDescent="0.25">
      <c r="A13" s="19" t="s">
        <v>22</v>
      </c>
      <c r="B13" s="3" t="s">
        <v>22</v>
      </c>
      <c r="C13" s="116">
        <f>IF(ISNUMBER('2016'!C13),(1-PRODUCT('2016'!C13,0.1)),"XXX")</f>
        <v>0.39999999999999991</v>
      </c>
      <c r="D13" s="116">
        <f>IFERROR(IF((LOG(100*'2016'!D13+1)/LOG(100+1))&gt;1,0,(1-(LOG(100*'2016'!D13+1)/LOG(100+1)))), 1)</f>
        <v>0.96770291088886928</v>
      </c>
      <c r="E13" s="132">
        <f>IF(ISNUMBER('2016'!E13),IF('2016'!E13/100&gt;1,1,'2016'!E13/100),"XXX")</f>
        <v>0.6166666666666667</v>
      </c>
      <c r="F13" s="116">
        <f>IF(ISNUMBER('2016'!F13),(1-(('2016'!F13-1)/4)),"XXX")</f>
        <v>0.25</v>
      </c>
      <c r="G13" s="116">
        <f>IF(ISNUMBER('2016'!G13),(1-('2016'!G13/10)),"XXX")</f>
        <v>0.24</v>
      </c>
      <c r="H13" s="216">
        <f t="shared" si="1"/>
        <v>0.49487391551110721</v>
      </c>
      <c r="I13" s="132">
        <f>IF(ISNUMBER('2016'!H13),'2016'!H13,"XXX")</f>
        <v>0.39571428571428569</v>
      </c>
      <c r="J13" s="132">
        <f>IF(ISNUMBER('2016'!I13),'2016'!I13,"XXX")</f>
        <v>0.11934</v>
      </c>
      <c r="K13" s="132">
        <f>IF(ISNUMBER('2016'!J13),IF(('2016'!J13/5)&gt;1,1,'2016'!J13/5),"XXX")</f>
        <v>0.36418800000000001</v>
      </c>
      <c r="L13" s="132">
        <f>IF(ISNUMBER('2016'!K13),'2016'!K13,"XXX")</f>
        <v>0.43714285714285717</v>
      </c>
      <c r="M13" s="116">
        <f>IF(ISNUMBER('2016'!L13),IF(('2016'!L13/5)&gt;1,1,'2016'!L13/5),"XXX")</f>
        <v>8.1221377999999997E-2</v>
      </c>
      <c r="N13" s="116">
        <f>IF(ISNUMBER('2016'!M13),(1-('2016'!M13/100)),"XXX")</f>
        <v>0.26846595760000003</v>
      </c>
      <c r="O13" s="116">
        <f>IF(ISNUMBER('2016'!N13),IF(('2016'!N13/10)&gt;1,1,'2016'!N13/10),"XXX")</f>
        <v>0.16503239599999997</v>
      </c>
      <c r="P13" s="222">
        <f>IF(ISNUMBER('2016'!O13),('2016'!O13/100),"XXX")</f>
        <v>0.33399999999999996</v>
      </c>
      <c r="Q13" s="222">
        <f>'2016'!P13</f>
        <v>0.15263291597366332</v>
      </c>
      <c r="R13" s="222">
        <f>IF(ISNUMBER('2016'!Q13),('2016'!Q13/100),"XXX")</f>
        <v>4.2999999999999997E-2</v>
      </c>
      <c r="S13" s="222">
        <f>IF(ISNUMBER('2016'!R13),('2016'!R13/100),"XXX")</f>
        <v>0.39402500000000001</v>
      </c>
      <c r="T13" s="132">
        <f>IF(ISNUMBER('2016'!S13),(1-('2016'!S13/100)),"XXX")</f>
        <v>0.88080000000000003</v>
      </c>
      <c r="U13" s="132">
        <f>IF(ISNUMBER('2016'!T13),'2016'!T13,"XXX")</f>
        <v>0.50857142857142856</v>
      </c>
      <c r="V13" s="132">
        <f>IF(ISNUMBER('2016'!U13),'2016'!U13,"XXX")</f>
        <v>0.3507142857142857</v>
      </c>
      <c r="W13" s="132">
        <f>IF(ISNUMBER('2016'!V13),'2016'!V13,"XXX")</f>
        <v>0.62857142857142867</v>
      </c>
      <c r="X13" s="132">
        <f>IF(ISNUMBER('2016'!W13),'2016'!W13,"XXX")</f>
        <v>0.43142857142857144</v>
      </c>
      <c r="Y13" s="172">
        <f t="shared" si="2"/>
        <v>0.34717803154478255</v>
      </c>
      <c r="Z13" s="116">
        <f>'2016'!X13</f>
        <v>0.28000000000000003</v>
      </c>
      <c r="AA13" s="132">
        <f>('2016'!Y13+2.5)/5</f>
        <v>0.39504935740000002</v>
      </c>
      <c r="AB13" s="216">
        <f t="shared" si="3"/>
        <v>0.33752467870000002</v>
      </c>
      <c r="AC13" s="6"/>
      <c r="AE13">
        <f t="shared" si="4"/>
        <v>0.25752714285714284</v>
      </c>
      <c r="AF13">
        <f t="shared" si="0"/>
        <v>0.24176400000000001</v>
      </c>
      <c r="AG13">
        <f t="shared" si="0"/>
        <v>0.40066542857142862</v>
      </c>
      <c r="AH13">
        <f t="shared" si="0"/>
        <v>0.25918211757142856</v>
      </c>
      <c r="AI13">
        <f t="shared" si="0"/>
        <v>0.17484366780000002</v>
      </c>
      <c r="AJ13">
        <f t="shared" si="0"/>
        <v>0.2167491768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0.2185125</v>
      </c>
      <c r="AO13">
        <f t="shared" si="0"/>
        <v>0.63741250000000005</v>
      </c>
      <c r="AP13">
        <f t="shared" si="0"/>
        <v>0.69468571428571435</v>
      </c>
      <c r="AQ13">
        <f t="shared" si="0"/>
        <v>0.4296428571428571</v>
      </c>
      <c r="AR13">
        <f t="shared" si="0"/>
        <v>0.48964285714285716</v>
      </c>
      <c r="AS13">
        <f t="shared" si="0"/>
        <v>0.53</v>
      </c>
    </row>
    <row r="14" spans="1:45" ht="15.75" customHeight="1" x14ac:dyDescent="0.25">
      <c r="A14" s="19" t="s">
        <v>23</v>
      </c>
      <c r="B14" s="3" t="s">
        <v>23</v>
      </c>
      <c r="C14" s="116">
        <f>IF(ISNUMBER('2016'!C14),(1-PRODUCT('2016'!C14,0.1)),"XXX")</f>
        <v>0.42999999999999994</v>
      </c>
      <c r="D14" s="116">
        <f>IFERROR(IF((LOG(100*'2016'!D14+1)/LOG(100+1))&gt;1,0,(1-(LOG(100*'2016'!D14+1)/LOG(100+1)))), 1)</f>
        <v>1</v>
      </c>
      <c r="E14" s="132">
        <f>IF(ISNUMBER('2016'!E14),IF('2016'!E14/100&gt;1,1,'2016'!E14/100),"XXX")</f>
        <v>0.88833333333333342</v>
      </c>
      <c r="F14" s="116" t="str">
        <f>IF(ISNUMBER('2016'!F14),(1-(('2016'!F14-1)/4)),"XXX")</f>
        <v>XXX</v>
      </c>
      <c r="G14" s="116">
        <f>IF(ISNUMBER('2016'!G14),(1-('2016'!G14/10)),"XXX")</f>
        <v>0.74</v>
      </c>
      <c r="H14" s="216">
        <f t="shared" si="1"/>
        <v>0.76458333333333339</v>
      </c>
      <c r="I14" s="132">
        <f>IF(ISNUMBER('2016'!H14),'2016'!H14,"XXX")</f>
        <v>0.73285714285714276</v>
      </c>
      <c r="J14" s="132">
        <f>IF(ISNUMBER('2016'!I14),'2016'!I14,"XXX")</f>
        <v>0.63966999999999996</v>
      </c>
      <c r="K14" s="132">
        <f>IF(ISNUMBER('2016'!J14),IF(('2016'!J14/5)&gt;1,1,'2016'!J14/5),"XXX")</f>
        <v>0.68243200000000004</v>
      </c>
      <c r="L14" s="132">
        <f>IF(ISNUMBER('2016'!K14),'2016'!K14,"XXX")</f>
        <v>0.80428571428571427</v>
      </c>
      <c r="M14" s="116">
        <f>IF(ISNUMBER('2016'!L14),IF(('2016'!L14/5)&gt;1,1,'2016'!L14/5),"XXX")</f>
        <v>0.63015656399999997</v>
      </c>
      <c r="N14" s="116">
        <f>IF(ISNUMBER('2016'!M14),(1-('2016'!M14/100)),"XXX")</f>
        <v>0.559300766</v>
      </c>
      <c r="O14" s="116">
        <f>IF(ISNUMBER('2016'!N14),IF(('2016'!N14/10)&gt;1,1,'2016'!N14/10),"XXX")</f>
        <v>0.41</v>
      </c>
      <c r="P14" s="222">
        <f>IF(ISNUMBER('2016'!O14),('2016'!O14/100),"XXX")</f>
        <v>0.63500000000000001</v>
      </c>
      <c r="Q14" s="222" t="str">
        <f>'2016'!P14</f>
        <v>XXX</v>
      </c>
      <c r="R14" s="222">
        <f>IF(ISNUMBER('2016'!Q14),('2016'!Q14/100),"XXX")</f>
        <v>9.6000000000000002E-2</v>
      </c>
      <c r="S14" s="222">
        <f>IF(ISNUMBER('2016'!R14),('2016'!R14/100),"XXX")</f>
        <v>0.82632919999999999</v>
      </c>
      <c r="T14" s="132">
        <f>IF(ISNUMBER('2016'!S14),(1-('2016'!S14/100)),"XXX")</f>
        <v>1</v>
      </c>
      <c r="U14" s="132">
        <f>IF(ISNUMBER('2016'!T14),'2016'!T14,"XXX")</f>
        <v>0.67714285714285716</v>
      </c>
      <c r="V14" s="132">
        <f>IF(ISNUMBER('2016'!U14),'2016'!U14,"XXX")</f>
        <v>0.55999999999999994</v>
      </c>
      <c r="W14" s="132">
        <f>IF(ISNUMBER('2016'!V14),'2016'!V14,"XXX")</f>
        <v>0.62285714285714289</v>
      </c>
      <c r="X14" s="132">
        <f>IF(ISNUMBER('2016'!W14),'2016'!W14,"XXX")</f>
        <v>0.52</v>
      </c>
      <c r="Y14" s="172">
        <f t="shared" si="2"/>
        <v>0.59325196169642858</v>
      </c>
      <c r="Z14" s="116">
        <f>'2016'!X14</f>
        <v>0.77300000000000002</v>
      </c>
      <c r="AA14" s="132">
        <f>('2016'!Y14+2.5)/5</f>
        <v>0.72286696439999998</v>
      </c>
      <c r="AB14" s="216">
        <f t="shared" si="3"/>
        <v>0.7479334822</v>
      </c>
      <c r="AC14" s="6"/>
      <c r="AE14">
        <f t="shared" si="4"/>
        <v>0.68626357142857142</v>
      </c>
      <c r="AF14">
        <f t="shared" si="0"/>
        <v>0.66105100000000006</v>
      </c>
      <c r="AG14">
        <f t="shared" si="0"/>
        <v>0.7433588571428571</v>
      </c>
      <c r="AH14">
        <f t="shared" si="0"/>
        <v>0.71722113914285712</v>
      </c>
      <c r="AI14">
        <f t="shared" si="0"/>
        <v>0.59472866499999999</v>
      </c>
      <c r="AJ14">
        <f t="shared" si="0"/>
        <v>0.48465038299999996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0.46116459999999998</v>
      </c>
      <c r="AO14">
        <f t="shared" si="0"/>
        <v>0.91316459999999999</v>
      </c>
      <c r="AP14">
        <f t="shared" si="0"/>
        <v>0.83857142857142852</v>
      </c>
      <c r="AQ14">
        <f t="shared" si="0"/>
        <v>0.61857142857142855</v>
      </c>
      <c r="AR14">
        <f t="shared" si="0"/>
        <v>0.59142857142857141</v>
      </c>
      <c r="AS14">
        <f t="shared" si="0"/>
        <v>0.5714285714285714</v>
      </c>
    </row>
    <row r="15" spans="1:45" ht="15.75" customHeight="1" x14ac:dyDescent="0.25">
      <c r="A15" s="19" t="s">
        <v>24</v>
      </c>
      <c r="B15" s="3" t="s">
        <v>24</v>
      </c>
      <c r="C15" s="116">
        <f>IF(ISNUMBER('2016'!C15),(1-PRODUCT('2016'!C15,0.1)),"XXX")</f>
        <v>0.25</v>
      </c>
      <c r="D15" s="116">
        <f>IFERROR(IF((LOG(100*'2016'!D15+1)/LOG(100+1))&gt;1,0,(1-(LOG(100*'2016'!D15+1)/LOG(100+1)))), 1)</f>
        <v>1</v>
      </c>
      <c r="E15" s="132" t="str">
        <f>IF(ISNUMBER('2016'!E15),IF('2016'!E15/100&gt;1,1,'2016'!E15/100),"XXX")</f>
        <v>XXX</v>
      </c>
      <c r="F15" s="116">
        <f>IF(ISNUMBER('2016'!F15),(1-(('2016'!F15-1)/4)),"XXX")</f>
        <v>0.75</v>
      </c>
      <c r="G15" s="116">
        <f>IF(ISNUMBER('2016'!G15),(1-('2016'!G15/10)),"XXX")</f>
        <v>0.19000000000000006</v>
      </c>
      <c r="H15" s="216">
        <f t="shared" si="1"/>
        <v>0.54749999999999999</v>
      </c>
      <c r="I15" s="132" t="str">
        <f>IF(ISNUMBER('2016'!H15),'2016'!H15,"XXX")</f>
        <v>XXX</v>
      </c>
      <c r="J15" s="132">
        <f>IF(ISNUMBER('2016'!I15),'2016'!I15,"XXX")</f>
        <v>0.63036999999999999</v>
      </c>
      <c r="K15" s="132" t="str">
        <f>IF(ISNUMBER('2016'!J15),IF(('2016'!J15/5)&gt;1,1,'2016'!J15/5),"XXX")</f>
        <v>XXX</v>
      </c>
      <c r="L15" s="132" t="str">
        <f>IF(ISNUMBER('2016'!K15),'2016'!K15,"XXX")</f>
        <v>XXX</v>
      </c>
      <c r="M15" s="116">
        <f>IF(ISNUMBER('2016'!L15),IF(('2016'!L15/5)&gt;1,1,'2016'!L15/5),"XXX")</f>
        <v>0.83859758400000006</v>
      </c>
      <c r="N15" s="116">
        <f>IF(ISNUMBER('2016'!M15),(1-('2016'!M15/100)),"XXX")</f>
        <v>0.73285814290000006</v>
      </c>
      <c r="O15" s="116">
        <f>IF(ISNUMBER('2016'!N15),IF(('2016'!N15/10)&gt;1,1,'2016'!N15/10),"XXX")</f>
        <v>1</v>
      </c>
      <c r="P15" s="222">
        <f>IF(ISNUMBER('2016'!O15),('2016'!O15/100),"XXX")</f>
        <v>1</v>
      </c>
      <c r="Q15" s="222">
        <f>'2016'!P15</f>
        <v>0.47649135589599612</v>
      </c>
      <c r="R15" s="222" t="str">
        <f>IF(ISNUMBER('2016'!Q15),('2016'!Q15/100),"XXX")</f>
        <v>XXX</v>
      </c>
      <c r="S15" s="222">
        <f>IF(ISNUMBER('2016'!R15),('2016'!R15/100),"XXX")</f>
        <v>0.95942840000000007</v>
      </c>
      <c r="T15" s="132">
        <f>IF(ISNUMBER('2016'!S15),(1-('2016'!S15/100)),"XXX")</f>
        <v>0.999</v>
      </c>
      <c r="U15" s="132" t="str">
        <f>IF(ISNUMBER('2016'!T15),'2016'!T15,"XXX")</f>
        <v>XXX</v>
      </c>
      <c r="V15" s="132" t="str">
        <f>IF(ISNUMBER('2016'!U15),'2016'!U15,"XXX")</f>
        <v>XXX</v>
      </c>
      <c r="W15" s="132" t="str">
        <f>IF(ISNUMBER('2016'!V15),'2016'!V15,"XXX")</f>
        <v>XXX</v>
      </c>
      <c r="X15" s="132" t="str">
        <f>IF(ISNUMBER('2016'!W15),'2016'!W15,"XXX")</f>
        <v>XXX</v>
      </c>
      <c r="Y15" s="172">
        <f t="shared" si="2"/>
        <v>0.77436068386919921</v>
      </c>
      <c r="Z15" s="116">
        <f>'2016'!X15</f>
        <v>0.25600000000000001</v>
      </c>
      <c r="AA15" s="132">
        <f>('2016'!Y15+2.5)/5</f>
        <v>0.24682776919999999</v>
      </c>
      <c r="AB15" s="216">
        <f t="shared" si="3"/>
        <v>0.25141388460000003</v>
      </c>
      <c r="AC15" s="6"/>
      <c r="AE15">
        <f t="shared" si="4"/>
        <v>0.63036999999999999</v>
      </c>
      <c r="AF15">
        <f t="shared" si="0"/>
        <v>0.63036999999999999</v>
      </c>
      <c r="AG15" t="str">
        <f t="shared" si="0"/>
        <v>XXX</v>
      </c>
      <c r="AH15">
        <f t="shared" si="0"/>
        <v>0.83859758400000006</v>
      </c>
      <c r="AI15">
        <f t="shared" si="0"/>
        <v>0.78572786345000001</v>
      </c>
      <c r="AJ15">
        <f t="shared" si="0"/>
        <v>0.86642907145000003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0.95942840000000007</v>
      </c>
      <c r="AO15">
        <f t="shared" si="0"/>
        <v>0.97921420000000003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5">
      <c r="A16" s="19" t="s">
        <v>25</v>
      </c>
      <c r="B16" s="3" t="s">
        <v>25</v>
      </c>
      <c r="C16" s="116">
        <f>IF(ISNUMBER('2016'!C16),(1-PRODUCT('2016'!C16,0.1)),"XXX")</f>
        <v>0.88</v>
      </c>
      <c r="D16" s="116">
        <f>IFERROR(IF((LOG(100*'2016'!D16+1)/LOG(100+1))&gt;1,0,(1-(LOG(100*'2016'!D16+1)/LOG(100+1)))), 1)</f>
        <v>1</v>
      </c>
      <c r="E16" s="132">
        <f>IF(ISNUMBER('2016'!E16),IF('2016'!E16/100&gt;1,1,'2016'!E16/100),"XXX")</f>
        <v>0.88333333333333341</v>
      </c>
      <c r="F16" s="116">
        <f>IF(ISNUMBER('2016'!F16),(1-(('2016'!F16-1)/4)),"XXX")</f>
        <v>1</v>
      </c>
      <c r="G16" s="116">
        <f>IF(ISNUMBER('2016'!G16),(1-('2016'!G16/10)),"XXX")</f>
        <v>0.9</v>
      </c>
      <c r="H16" s="216">
        <f t="shared" si="1"/>
        <v>0.93266666666666664</v>
      </c>
      <c r="I16" s="132">
        <f>IF(ISNUMBER('2016'!H16),'2016'!H16,"XXX")</f>
        <v>0.77999999999999992</v>
      </c>
      <c r="J16" s="132">
        <f>IF(ISNUMBER('2016'!I16),'2016'!I16,"XXX")</f>
        <v>0.68083000000000005</v>
      </c>
      <c r="K16" s="132">
        <f>IF(ISNUMBER('2016'!J16),IF(('2016'!J16/5)&gt;1,1,'2016'!J16/5),"XXX")</f>
        <v>0.86838599999999988</v>
      </c>
      <c r="L16" s="132">
        <f>IF(ISNUMBER('2016'!K16),'2016'!K16,"XXX")</f>
        <v>0.88571428571428579</v>
      </c>
      <c r="M16" s="116">
        <f>IF(ISNUMBER('2016'!L16),IF(('2016'!L16/5)&gt;1,1,'2016'!L16/5),"XXX")</f>
        <v>1</v>
      </c>
      <c r="N16" s="116">
        <f>IF(ISNUMBER('2016'!M16),(1-('2016'!M16/100)),"XXX")</f>
        <v>0.81993177410000007</v>
      </c>
      <c r="O16" s="116">
        <f>IF(ISNUMBER('2016'!N16),IF(('2016'!N16/10)&gt;1,1,'2016'!N16/10),"XXX")</f>
        <v>1</v>
      </c>
      <c r="P16" s="222">
        <f>IF(ISNUMBER('2016'!O16),('2016'!O16/100),"XXX")</f>
        <v>1</v>
      </c>
      <c r="Q16" s="222" t="str">
        <f>'2016'!P16</f>
        <v>XXX</v>
      </c>
      <c r="R16" s="222">
        <f>IF(ISNUMBER('2016'!Q16),('2016'!Q16/100),"XXX")</f>
        <v>1</v>
      </c>
      <c r="S16" s="222">
        <f>IF(ISNUMBER('2016'!R16),('2016'!R16/100),"XXX")</f>
        <v>0.85164299999999993</v>
      </c>
      <c r="T16" s="132">
        <f>IF(ISNUMBER('2016'!S16),(1-('2016'!S16/100)),"XXX")</f>
        <v>1</v>
      </c>
      <c r="U16" s="132">
        <f>IF(ISNUMBER('2016'!T16),'2016'!T16,"XXX")</f>
        <v>0.83142857142857152</v>
      </c>
      <c r="V16" s="132">
        <f>IF(ISNUMBER('2016'!U16),'2016'!U16,"XXX")</f>
        <v>0.74714285714285722</v>
      </c>
      <c r="W16" s="132">
        <f>IF(ISNUMBER('2016'!V16),'2016'!V16,"XXX")</f>
        <v>0.71857142857142864</v>
      </c>
      <c r="X16" s="132">
        <f>IF(ISNUMBER('2016'!W16),'2016'!W16,"XXX")</f>
        <v>0.58285714285714285</v>
      </c>
      <c r="Y16" s="172">
        <f t="shared" si="2"/>
        <v>0.86040656623839284</v>
      </c>
      <c r="Z16" s="116">
        <f>'2016'!X16</f>
        <v>0.89600000000000002</v>
      </c>
      <c r="AA16" s="132">
        <f>('2016'!Y16+2.5)/5</f>
        <v>0.78009231099999998</v>
      </c>
      <c r="AB16" s="216">
        <f t="shared" si="3"/>
        <v>0.83804615550000006</v>
      </c>
      <c r="AC16" s="6"/>
      <c r="AE16">
        <f t="shared" si="4"/>
        <v>0.73041500000000004</v>
      </c>
      <c r="AF16">
        <f t="shared" si="0"/>
        <v>0.77460799999999996</v>
      </c>
      <c r="AG16">
        <f t="shared" si="0"/>
        <v>0.87705014285714289</v>
      </c>
      <c r="AH16">
        <f t="shared" si="0"/>
        <v>0.94285714285714284</v>
      </c>
      <c r="AI16">
        <f t="shared" si="0"/>
        <v>0.90996588705000003</v>
      </c>
      <c r="AJ16">
        <f t="shared" si="0"/>
        <v>0.90996588705000003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0.92582149999999996</v>
      </c>
      <c r="AO16">
        <f t="shared" si="0"/>
        <v>0.92582149999999996</v>
      </c>
      <c r="AP16">
        <f t="shared" si="0"/>
        <v>0.9157142857142857</v>
      </c>
      <c r="AQ16">
        <f t="shared" si="0"/>
        <v>0.78928571428571437</v>
      </c>
      <c r="AR16">
        <f t="shared" si="0"/>
        <v>0.73285714285714287</v>
      </c>
      <c r="AS16">
        <f t="shared" si="0"/>
        <v>0.6507142857142858</v>
      </c>
    </row>
    <row r="17" spans="1:45" ht="15.75" customHeight="1" x14ac:dyDescent="0.25">
      <c r="A17" s="19" t="s">
        <v>26</v>
      </c>
      <c r="B17" s="3" t="s">
        <v>26</v>
      </c>
      <c r="C17" s="116">
        <f>IF(ISNUMBER('2016'!C17),(1-PRODUCT('2016'!C17,0.1)),"XXX")</f>
        <v>0.31999999999999995</v>
      </c>
      <c r="D17" s="116">
        <f>IFERROR(IF((LOG(100*'2016'!D17+1)/LOG(100+1))&gt;1,0,(1-(LOG(100*'2016'!D17+1)/LOG(100+1)))), 1)</f>
        <v>1</v>
      </c>
      <c r="E17" s="132">
        <f>IF(ISNUMBER('2016'!E17),IF('2016'!E17/100&gt;1,1,'2016'!E17/100),"XXX")</f>
        <v>0.72166666666666668</v>
      </c>
      <c r="F17" s="116">
        <f>IF(ISNUMBER('2016'!F17),(1-(('2016'!F17-1)/4)),"XXX")</f>
        <v>0.75</v>
      </c>
      <c r="G17" s="116">
        <f>IF(ISNUMBER('2016'!G17),(1-('2016'!G17/10)),"XXX")</f>
        <v>0.45999999999999996</v>
      </c>
      <c r="H17" s="216">
        <f t="shared" si="1"/>
        <v>0.65033333333333332</v>
      </c>
      <c r="I17" s="132">
        <f>IF(ISNUMBER('2016'!H17),'2016'!H17,"XXX")</f>
        <v>0.31714285714285717</v>
      </c>
      <c r="J17" s="132">
        <f>IF(ISNUMBER('2016'!I17),'2016'!I17,"XXX")</f>
        <v>0.14709</v>
      </c>
      <c r="K17" s="132">
        <f>IF(ISNUMBER('2016'!J17),IF(('2016'!J17/5)&gt;1,1,'2016'!J17/5),"XXX")</f>
        <v>0.46670800000000001</v>
      </c>
      <c r="L17" s="132">
        <f>IF(ISNUMBER('2016'!K17),'2016'!K17,"XXX")</f>
        <v>0.41428571428571426</v>
      </c>
      <c r="M17" s="116">
        <f>IF(ISNUMBER('2016'!L17),IF(('2016'!L17/5)&gt;1,1,'2016'!L17/5),"XXX")</f>
        <v>0.11498196199999999</v>
      </c>
      <c r="N17" s="116">
        <f>IF(ISNUMBER('2016'!M17),(1-('2016'!M17/100)),"XXX")</f>
        <v>0.56998901369999999</v>
      </c>
      <c r="O17" s="116">
        <f>IF(ISNUMBER('2016'!N17),IF(('2016'!N17/10)&gt;1,1,'2016'!N17/10),"XXX")</f>
        <v>0.13</v>
      </c>
      <c r="P17" s="222">
        <f>IF(ISNUMBER('2016'!O17),('2016'!O17/100),"XXX")</f>
        <v>0.499</v>
      </c>
      <c r="Q17" s="222">
        <f>'2016'!P17</f>
        <v>8.0426269769668574E-2</v>
      </c>
      <c r="R17" s="222" t="str">
        <f>IF(ISNUMBER('2016'!Q17),('2016'!Q17/100),"XXX")</f>
        <v>XXX</v>
      </c>
      <c r="S17" s="222">
        <f>IF(ISNUMBER('2016'!R17),('2016'!R17/100),"XXX")</f>
        <v>0.10195309999999999</v>
      </c>
      <c r="T17" s="132">
        <f>IF(ISNUMBER('2016'!S17),(1-('2016'!S17/100)),"XXX")</f>
        <v>0.55800000000000005</v>
      </c>
      <c r="U17" s="132">
        <f>IF(ISNUMBER('2016'!T17),'2016'!T17,"XXX")</f>
        <v>0.40004428488888893</v>
      </c>
      <c r="V17" s="132">
        <f>IF(ISNUMBER('2016'!U17),'2016'!U17,"XXX")</f>
        <v>0.42357142857142854</v>
      </c>
      <c r="W17" s="132">
        <f>IF(ISNUMBER('2016'!V17),'2016'!V17,"XXX")</f>
        <v>0.55714285714285716</v>
      </c>
      <c r="X17" s="132">
        <f>IF(ISNUMBER('2016'!W17),'2016'!W17,"XXX")</f>
        <v>0.47857142857142859</v>
      </c>
      <c r="Y17" s="172">
        <f t="shared" si="2"/>
        <v>0.33370832411515694</v>
      </c>
      <c r="Z17" s="116">
        <f>'2016'!X17</f>
        <v>0.71</v>
      </c>
      <c r="AA17" s="132">
        <f>('2016'!Y17+2.5)/5</f>
        <v>0.58978280420000007</v>
      </c>
      <c r="AB17" s="216">
        <f t="shared" si="3"/>
        <v>0.64989140209999996</v>
      </c>
      <c r="AC17" s="6"/>
      <c r="AE17">
        <f t="shared" si="4"/>
        <v>0.23211642857142858</v>
      </c>
      <c r="AF17">
        <f t="shared" si="0"/>
        <v>0.30689900000000003</v>
      </c>
      <c r="AG17">
        <f t="shared" si="0"/>
        <v>0.44049685714285713</v>
      </c>
      <c r="AH17">
        <f t="shared" si="0"/>
        <v>0.26463383814285713</v>
      </c>
      <c r="AI17">
        <f t="shared" si="0"/>
        <v>0.34248548784999999</v>
      </c>
      <c r="AJ17">
        <f t="shared" si="0"/>
        <v>0.34999450685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0.10195309999999999</v>
      </c>
      <c r="AO17">
        <f t="shared" si="0"/>
        <v>0.32997655000000004</v>
      </c>
      <c r="AP17">
        <f t="shared" si="0"/>
        <v>0.47902214244444452</v>
      </c>
      <c r="AQ17">
        <f t="shared" si="0"/>
        <v>0.41180785673015874</v>
      </c>
      <c r="AR17">
        <f t="shared" si="0"/>
        <v>0.49035714285714282</v>
      </c>
      <c r="AS17">
        <f t="shared" si="0"/>
        <v>0.5178571428571429</v>
      </c>
    </row>
    <row r="18" spans="1:45" ht="15.75" customHeight="1" x14ac:dyDescent="0.25">
      <c r="A18" s="19" t="s">
        <v>27</v>
      </c>
      <c r="B18" s="3" t="s">
        <v>27</v>
      </c>
      <c r="C18" s="116">
        <f>IF(ISNUMBER('2016'!C18),(1-PRODUCT('2016'!C18,0.1)),"XXX")</f>
        <v>0.39999999999999991</v>
      </c>
      <c r="D18" s="116">
        <f>IFERROR(IF((LOG(100*'2016'!D18+1)/LOG(100+1))&gt;1,0,(1-(LOG(100*'2016'!D18+1)/LOG(100+1)))), 1)</f>
        <v>1</v>
      </c>
      <c r="E18" s="132">
        <f>IF(ISNUMBER('2016'!E18),IF('2016'!E18/100&gt;1,1,'2016'!E18/100),"XXX")</f>
        <v>0.7433333333333334</v>
      </c>
      <c r="F18" s="116">
        <f>IF(ISNUMBER('2016'!F18),(1-(('2016'!F18-1)/4)),"XXX")</f>
        <v>1</v>
      </c>
      <c r="G18" s="116">
        <f>IF(ISNUMBER('2016'!G18),(1-('2016'!G18/10)),"XXX")</f>
        <v>0.38</v>
      </c>
      <c r="H18" s="216">
        <f t="shared" si="1"/>
        <v>0.70466666666666666</v>
      </c>
      <c r="I18" s="132">
        <f>IF(ISNUMBER('2016'!H18),'2016'!H18,"XXX")</f>
        <v>0.45714285714285713</v>
      </c>
      <c r="J18" s="132">
        <f>IF(ISNUMBER('2016'!I18),'2016'!I18,"XXX")</f>
        <v>0.25322</v>
      </c>
      <c r="K18" s="132" t="str">
        <f>IF(ISNUMBER('2016'!J18),IF(('2016'!J18/5)&gt;1,1,'2016'!J18/5),"XXX")</f>
        <v>XXX</v>
      </c>
      <c r="L18" s="132">
        <f>IF(ISNUMBER('2016'!K18),'2016'!K18,"XXX")</f>
        <v>0.40571428571428569</v>
      </c>
      <c r="M18" s="116">
        <f>IF(ISNUMBER('2016'!L18),IF(('2016'!L18/5)&gt;1,1,'2016'!L18/5),"XXX")</f>
        <v>0.88588933999999997</v>
      </c>
      <c r="N18" s="116">
        <f>IF(ISNUMBER('2016'!M18),(1-('2016'!M18/100)),"XXX")</f>
        <v>0.71978878020000003</v>
      </c>
      <c r="O18" s="116">
        <f>IF(ISNUMBER('2016'!N18),IF(('2016'!N18/10)&gt;1,1,'2016'!N18/10),"XXX")</f>
        <v>1</v>
      </c>
      <c r="P18" s="222">
        <f>IF(ISNUMBER('2016'!O18),('2016'!O18/100),"XXX")</f>
        <v>1</v>
      </c>
      <c r="Q18" s="222">
        <f>'2016'!P18</f>
        <v>0.43673019409179686</v>
      </c>
      <c r="R18" s="222">
        <f>IF(ISNUMBER('2016'!Q18),('2016'!Q18/100),"XXX")</f>
        <v>0.34399999999999997</v>
      </c>
      <c r="S18" s="222">
        <f>IF(ISNUMBER('2016'!R18),('2016'!R18/100),"XXX")</f>
        <v>0.30396850000000003</v>
      </c>
      <c r="T18" s="132">
        <f>IF(ISNUMBER('2016'!S18),(1-('2016'!S18/100)),"XXX")</f>
        <v>0.92259999999999998</v>
      </c>
      <c r="U18" s="132">
        <f>IF(ISNUMBER('2016'!T18),'2016'!T18,"XXX")</f>
        <v>0.42</v>
      </c>
      <c r="V18" s="132">
        <f>IF(ISNUMBER('2016'!U18),'2016'!U18,"XXX")</f>
        <v>0.26285714285714284</v>
      </c>
      <c r="W18" s="132">
        <f>IF(ISNUMBER('2016'!V18),'2016'!V18,"XXX")</f>
        <v>0.49428571428571427</v>
      </c>
      <c r="X18" s="132">
        <f>IF(ISNUMBER('2016'!W18),'2016'!W18,"XXX")</f>
        <v>0.38</v>
      </c>
      <c r="Y18" s="172">
        <f t="shared" si="2"/>
        <v>0.54324444375038006</v>
      </c>
      <c r="Z18" s="116">
        <f>'2016'!X18</f>
        <v>0.629</v>
      </c>
      <c r="AA18" s="132">
        <f>('2016'!Y18+2.5)/5</f>
        <v>0.50253897759999999</v>
      </c>
      <c r="AB18" s="216">
        <f t="shared" si="3"/>
        <v>0.5657694888</v>
      </c>
      <c r="AC18" s="6"/>
      <c r="AE18">
        <f t="shared" si="4"/>
        <v>0.35518142857142854</v>
      </c>
      <c r="AF18">
        <f t="shared" si="0"/>
        <v>0.25322</v>
      </c>
      <c r="AG18">
        <f t="shared" si="0"/>
        <v>0.40571428571428569</v>
      </c>
      <c r="AH18">
        <f t="shared" si="0"/>
        <v>0.64580181285714278</v>
      </c>
      <c r="AI18">
        <f t="shared" si="0"/>
        <v>0.80283906009999995</v>
      </c>
      <c r="AJ18">
        <f t="shared" si="0"/>
        <v>0.85989439010000002</v>
      </c>
      <c r="AK18">
        <f t="shared" si="0"/>
        <v>1</v>
      </c>
      <c r="AL18">
        <f t="shared" si="0"/>
        <v>0.71836509704589846</v>
      </c>
      <c r="AM18">
        <f t="shared" si="0"/>
        <v>0.39036509704589839</v>
      </c>
      <c r="AN18">
        <f t="shared" si="0"/>
        <v>0.32398424999999997</v>
      </c>
      <c r="AO18">
        <f t="shared" si="0"/>
        <v>0.61328424999999998</v>
      </c>
      <c r="AP18">
        <f t="shared" si="0"/>
        <v>0.67130000000000001</v>
      </c>
      <c r="AQ18">
        <f t="shared" si="0"/>
        <v>0.34142857142857141</v>
      </c>
      <c r="AR18">
        <f t="shared" si="0"/>
        <v>0.37857142857142856</v>
      </c>
      <c r="AS18">
        <f t="shared" si="0"/>
        <v>0.43714285714285717</v>
      </c>
    </row>
    <row r="19" spans="1:45" ht="15.75" customHeight="1" x14ac:dyDescent="0.25">
      <c r="A19" s="19" t="s">
        <v>28</v>
      </c>
      <c r="B19" s="3" t="s">
        <v>28</v>
      </c>
      <c r="C19" s="116">
        <f>IF(ISNUMBER('2016'!C19),(1-PRODUCT('2016'!C19,0.1)),"XXX")</f>
        <v>0.15999999999999992</v>
      </c>
      <c r="D19" s="116">
        <f>IFERROR(IF((LOG(100*'2016'!D19+1)/LOG(100+1))&gt;1,0,(1-(LOG(100*'2016'!D19+1)/LOG(100+1)))), 1)</f>
        <v>1</v>
      </c>
      <c r="E19" s="132">
        <f>IF(ISNUMBER('2016'!E19),IF('2016'!E19/100&gt;1,1,'2016'!E19/100),"XXX")</f>
        <v>0.71166666666666667</v>
      </c>
      <c r="F19" s="116">
        <f>IF(ISNUMBER('2016'!F19),(1-(('2016'!F19-1)/4)),"XXX")</f>
        <v>0.75</v>
      </c>
      <c r="G19" s="116">
        <f>IF(ISNUMBER('2016'!G19),(1-('2016'!G19/10)),"XXX")</f>
        <v>0.39</v>
      </c>
      <c r="H19" s="216">
        <f t="shared" si="1"/>
        <v>0.60233333333333339</v>
      </c>
      <c r="I19" s="132">
        <f>IF(ISNUMBER('2016'!H19),'2016'!H19,"XXX")</f>
        <v>0.45571428571428568</v>
      </c>
      <c r="J19" s="132">
        <f>IF(ISNUMBER('2016'!I19),'2016'!I19,"XXX")</f>
        <v>0.40471000000000001</v>
      </c>
      <c r="K19" s="132" t="str">
        <f>IF(ISNUMBER('2016'!J19),IF(('2016'!J19/5)&gt;1,1,'2016'!J19/5),"XXX")</f>
        <v>XXX</v>
      </c>
      <c r="L19" s="132">
        <f>IF(ISNUMBER('2016'!K19),'2016'!K19,"XXX")</f>
        <v>0.5485714285714286</v>
      </c>
      <c r="M19" s="116">
        <f>IF(ISNUMBER('2016'!L19),IF(('2016'!L19/5)&gt;1,1,'2016'!L19/5),"XXX")</f>
        <v>1</v>
      </c>
      <c r="N19" s="116">
        <f>IF(ISNUMBER('2016'!M19),(1-('2016'!M19/100)),"XXX")</f>
        <v>0.71386272429999997</v>
      </c>
      <c r="O19" s="116" t="str">
        <f>IF(ISNUMBER('2016'!N19),IF(('2016'!N19/10)&gt;1,1,'2016'!N19/10),"XXX")</f>
        <v>XXX</v>
      </c>
      <c r="P19" s="222">
        <f>IF(ISNUMBER('2016'!O19),('2016'!O19/100),"XXX")</f>
        <v>0.69499999999999995</v>
      </c>
      <c r="Q19" s="222">
        <f>'2016'!P19</f>
        <v>0.55816793441772461</v>
      </c>
      <c r="R19" s="222" t="str">
        <f>IF(ISNUMBER('2016'!Q19),('2016'!Q19/100),"XXX")</f>
        <v>XXX</v>
      </c>
      <c r="S19" s="222">
        <f>IF(ISNUMBER('2016'!R19),('2016'!R19/100),"XXX")</f>
        <v>0.75600699999999998</v>
      </c>
      <c r="T19" s="132">
        <f>IF(ISNUMBER('2016'!S19),(1-('2016'!S19/100)),"XXX")</f>
        <v>0.99980000000000002</v>
      </c>
      <c r="U19" s="132">
        <f>IF(ISNUMBER('2016'!T19),'2016'!T19,"XXX")</f>
        <v>0.43857142857142856</v>
      </c>
      <c r="V19" s="132">
        <f>IF(ISNUMBER('2016'!U19),'2016'!U19,"XXX")</f>
        <v>0.38785714285714284</v>
      </c>
      <c r="W19" s="132">
        <f>IF(ISNUMBER('2016'!V19),'2016'!V19,"XXX")</f>
        <v>0.54714285714285715</v>
      </c>
      <c r="X19" s="132">
        <f>IF(ISNUMBER('2016'!W19),'2016'!W19,"XXX")</f>
        <v>0.35857142857142854</v>
      </c>
      <c r="Y19" s="172">
        <f t="shared" si="2"/>
        <v>0.60410722457096555</v>
      </c>
      <c r="Z19" s="116">
        <f>'2016'!X19</f>
        <v>0.56200000000000006</v>
      </c>
      <c r="AA19" s="132">
        <f>('2016'!Y19+2.5)/5</f>
        <v>0.48401262020000002</v>
      </c>
      <c r="AB19" s="216">
        <f t="shared" si="3"/>
        <v>0.52300631009999998</v>
      </c>
      <c r="AC19" s="6"/>
      <c r="AE19">
        <f t="shared" si="4"/>
        <v>0.43021214285714282</v>
      </c>
      <c r="AF19">
        <f t="shared" si="4"/>
        <v>0.40471000000000001</v>
      </c>
      <c r="AG19">
        <f t="shared" si="4"/>
        <v>0.5485714285714286</v>
      </c>
      <c r="AH19">
        <f t="shared" si="4"/>
        <v>0.77428571428571424</v>
      </c>
      <c r="AI19">
        <f t="shared" si="4"/>
        <v>0.85693136214999999</v>
      </c>
      <c r="AJ19">
        <f t="shared" si="4"/>
        <v>0.71386272429999997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0.75600699999999998</v>
      </c>
      <c r="AO19">
        <f t="shared" si="4"/>
        <v>0.87790349999999995</v>
      </c>
      <c r="AP19">
        <f t="shared" si="4"/>
        <v>0.71918571428571432</v>
      </c>
      <c r="AQ19">
        <f t="shared" si="4"/>
        <v>0.4132142857142857</v>
      </c>
      <c r="AR19">
        <f t="shared" si="4"/>
        <v>0.46750000000000003</v>
      </c>
      <c r="AS19">
        <f t="shared" si="4"/>
        <v>0.45285714285714285</v>
      </c>
    </row>
    <row r="20" spans="1:45" ht="15.75" customHeight="1" x14ac:dyDescent="0.25">
      <c r="A20" s="19" t="s">
        <v>29</v>
      </c>
      <c r="B20" s="3" t="s">
        <v>29</v>
      </c>
      <c r="C20" s="116">
        <f>IF(ISNUMBER('2016'!C20),(1-PRODUCT('2016'!C20,0.1)),"XXX")</f>
        <v>0.57000000000000006</v>
      </c>
      <c r="D20" s="116">
        <f>IFERROR(IF((LOG(100*'2016'!D20+1)/LOG(100+1))&gt;1,0,(1-(LOG(100*'2016'!D20+1)/LOG(100+1)))), 1)</f>
        <v>1</v>
      </c>
      <c r="E20" s="132">
        <f>IF(ISNUMBER('2016'!E20),IF('2016'!E20/100&gt;1,1,'2016'!E20/100),"XXX")</f>
        <v>0.83833333333333337</v>
      </c>
      <c r="F20" s="116">
        <f>IF(ISNUMBER('2016'!F20),(1-(('2016'!F20-1)/4)),"XXX")</f>
        <v>0.75</v>
      </c>
      <c r="G20" s="116">
        <f>IF(ISNUMBER('2016'!G20),(1-('2016'!G20/10)),"XXX")</f>
        <v>0.53</v>
      </c>
      <c r="H20" s="216">
        <f t="shared" si="1"/>
        <v>0.73766666666666669</v>
      </c>
      <c r="I20" s="132">
        <f>IF(ISNUMBER('2016'!H20),'2016'!H20,"XXX")</f>
        <v>0.49857142857142855</v>
      </c>
      <c r="J20" s="132">
        <f>IF(ISNUMBER('2016'!I20),'2016'!I20,"XXX")</f>
        <v>0.42153000000000002</v>
      </c>
      <c r="K20" s="132">
        <f>IF(ISNUMBER('2016'!J20),IF(('2016'!J20/5)&gt;1,1,'2016'!J20/5),"XXX")</f>
        <v>0.97326800000000002</v>
      </c>
      <c r="L20" s="132">
        <f>IF(ISNUMBER('2016'!K20),'2016'!K20,"XXX")</f>
        <v>0.57000000000000006</v>
      </c>
      <c r="M20" s="116">
        <f>IF(ISNUMBER('2016'!L20),IF(('2016'!L20/5)&gt;1,1,'2016'!L20/5),"XXX")</f>
        <v>0.73979930800000004</v>
      </c>
      <c r="N20" s="116">
        <f>IF(ISNUMBER('2016'!M20),(1-('2016'!M20/100)),"XXX")</f>
        <v>0.96692505839999998</v>
      </c>
      <c r="O20" s="116">
        <f>IF(ISNUMBER('2016'!N20),IF(('2016'!N20/10)&gt;1,1,'2016'!N20/10),"XXX")</f>
        <v>0.19</v>
      </c>
      <c r="P20" s="222">
        <f>IF(ISNUMBER('2016'!O20),('2016'!O20/100),"XXX")</f>
        <v>1</v>
      </c>
      <c r="Q20" s="222">
        <f>'2016'!P20</f>
        <v>0.6190918445587158</v>
      </c>
      <c r="R20" s="222">
        <f>IF(ISNUMBER('2016'!Q20),('2016'!Q20/100),"XXX")</f>
        <v>8.4000000000000005E-2</v>
      </c>
      <c r="S20" s="222">
        <f>IF(ISNUMBER('2016'!R20),('2016'!R20/100),"XXX")</f>
        <v>0.6945384</v>
      </c>
      <c r="T20" s="132">
        <f>IF(ISNUMBER('2016'!S20),(1-('2016'!S20/100)),"XXX")</f>
        <v>0.90349999999999997</v>
      </c>
      <c r="U20" s="132">
        <f>IF(ISNUMBER('2016'!T20),'2016'!T20,"XXX")</f>
        <v>0.68428571428571427</v>
      </c>
      <c r="V20" s="132">
        <f>IF(ISNUMBER('2016'!U20),'2016'!U20,"XXX")</f>
        <v>0.6</v>
      </c>
      <c r="W20" s="132">
        <f>IF(ISNUMBER('2016'!V20),'2016'!V20,"XXX")</f>
        <v>0.64857142857142858</v>
      </c>
      <c r="X20" s="132">
        <f>IF(ISNUMBER('2016'!W20),'2016'!W20,"XXX")</f>
        <v>0.61</v>
      </c>
      <c r="Y20" s="172">
        <f t="shared" si="2"/>
        <v>0.63775507389920549</v>
      </c>
      <c r="Z20" s="116">
        <f>'2016'!X20</f>
        <v>0.69899999999999995</v>
      </c>
      <c r="AA20" s="132">
        <f>('2016'!Y20+2.5)/5</f>
        <v>0.58884925239999997</v>
      </c>
      <c r="AB20" s="216">
        <f t="shared" si="3"/>
        <v>0.64392462620000002</v>
      </c>
      <c r="AC20" s="6"/>
      <c r="AE20">
        <f t="shared" si="4"/>
        <v>0.46005071428571431</v>
      </c>
      <c r="AF20">
        <f t="shared" si="4"/>
        <v>0.69739899999999999</v>
      </c>
      <c r="AG20">
        <f t="shared" si="4"/>
        <v>0.77163400000000004</v>
      </c>
      <c r="AH20">
        <f t="shared" si="4"/>
        <v>0.65489965400000005</v>
      </c>
      <c r="AI20">
        <f t="shared" si="4"/>
        <v>0.85336218320000001</v>
      </c>
      <c r="AJ20">
        <f t="shared" si="4"/>
        <v>0.57846252919999996</v>
      </c>
      <c r="AK20">
        <f t="shared" si="4"/>
        <v>0.59499999999999997</v>
      </c>
      <c r="AL20">
        <f t="shared" si="4"/>
        <v>0.80954592227935795</v>
      </c>
      <c r="AM20">
        <f t="shared" si="4"/>
        <v>0.35154592227935788</v>
      </c>
      <c r="AN20">
        <f t="shared" si="4"/>
        <v>0.38926919999999998</v>
      </c>
      <c r="AO20">
        <f t="shared" si="4"/>
        <v>0.79901920000000004</v>
      </c>
      <c r="AP20">
        <f t="shared" si="4"/>
        <v>0.79389285714285718</v>
      </c>
      <c r="AQ20">
        <f t="shared" si="4"/>
        <v>0.64214285714285713</v>
      </c>
      <c r="AR20">
        <f t="shared" si="4"/>
        <v>0.62428571428571433</v>
      </c>
      <c r="AS20">
        <f t="shared" si="4"/>
        <v>0.62928571428571423</v>
      </c>
    </row>
    <row r="21" spans="1:45" ht="15.75" customHeight="1" x14ac:dyDescent="0.25">
      <c r="A21" s="19" t="s">
        <v>30</v>
      </c>
      <c r="B21" s="3" t="s">
        <v>30</v>
      </c>
      <c r="C21" s="116">
        <f>IF(ISNUMBER('2016'!C21),(1-PRODUCT('2016'!C21,0.1)),"XXX")</f>
        <v>0.7</v>
      </c>
      <c r="D21" s="116">
        <f>IFERROR(IF((LOG(100*'2016'!D21+1)/LOG(100+1))&gt;1,0,(1-(LOG(100*'2016'!D21+1)/LOG(100+1)))), 1)</f>
        <v>1</v>
      </c>
      <c r="E21" s="132">
        <f>IF(ISNUMBER('2016'!E21),IF('2016'!E21/100&gt;1,1,'2016'!E21/100),"XXX")</f>
        <v>0.66500000000000015</v>
      </c>
      <c r="F21" s="116">
        <f>IF(ISNUMBER('2016'!F21),(1-(('2016'!F21-1)/4)),"XXX")</f>
        <v>0.25</v>
      </c>
      <c r="G21" s="116">
        <f>IF(ISNUMBER('2016'!G21),(1-('2016'!G21/10)),"XXX")</f>
        <v>0.39</v>
      </c>
      <c r="H21" s="216">
        <f t="shared" si="1"/>
        <v>0.60100000000000009</v>
      </c>
      <c r="I21" s="132">
        <f>IF(ISNUMBER('2016'!H21),'2016'!H21,"XXX")</f>
        <v>0.56857142857142851</v>
      </c>
      <c r="J21" s="132">
        <f>IF(ISNUMBER('2016'!I21),'2016'!I21,"XXX")</f>
        <v>0.50249999999999995</v>
      </c>
      <c r="K21" s="132">
        <f>IF(ISNUMBER('2016'!J21),IF(('2016'!J21/5)&gt;1,1,'2016'!J21/5),"XXX")</f>
        <v>0.83612599999999992</v>
      </c>
      <c r="L21" s="132">
        <f>IF(ISNUMBER('2016'!K21),'2016'!K21,"XXX")</f>
        <v>0.37142857142857144</v>
      </c>
      <c r="M21" s="116">
        <f>IF(ISNUMBER('2016'!L21),IF(('2016'!L21/5)&gt;1,1,'2016'!L21/5),"XXX")</f>
        <v>0.78968720400000003</v>
      </c>
      <c r="N21" s="116">
        <f>IF(ISNUMBER('2016'!M21),(1-('2016'!M21/100)),"XXX")</f>
        <v>0.75579427720000003</v>
      </c>
      <c r="O21" s="116">
        <f>IF(ISNUMBER('2016'!N21),IF(('2016'!N21/10)&gt;1,1,'2016'!N21/10),"XXX")</f>
        <v>1</v>
      </c>
      <c r="P21" s="222">
        <f>IF(ISNUMBER('2016'!O21),('2016'!O21/100),"XXX")</f>
        <v>0.78299999999999992</v>
      </c>
      <c r="Q21" s="222">
        <f>'2016'!P21</f>
        <v>0.25544664859771726</v>
      </c>
      <c r="R21" s="222">
        <f>IF(ISNUMBER('2016'!Q21),('2016'!Q21/100),"XXX")</f>
        <v>0.37</v>
      </c>
      <c r="S21" s="222">
        <f>IF(ISNUMBER('2016'!R21),('2016'!R21/100),"XXX")</f>
        <v>0.68246370000000001</v>
      </c>
      <c r="T21" s="132">
        <f>IF(ISNUMBER('2016'!S21),(1-('2016'!S21/100)),"XXX")</f>
        <v>0.98719999999999997</v>
      </c>
      <c r="U21" s="132">
        <f>IF(ISNUMBER('2016'!T21),'2016'!T21,"XXX")</f>
        <v>0.58571428571428563</v>
      </c>
      <c r="V21" s="132">
        <f>IF(ISNUMBER('2016'!U21),'2016'!U21,"XXX")</f>
        <v>0.35928571428571426</v>
      </c>
      <c r="W21" s="132">
        <f>IF(ISNUMBER('2016'!V21),'2016'!V21,"XXX")</f>
        <v>0.52285714285714291</v>
      </c>
      <c r="X21" s="132">
        <f>IF(ISNUMBER('2016'!W21),'2016'!W21,"XXX")</f>
        <v>0.34857142857142859</v>
      </c>
      <c r="Y21" s="172">
        <f t="shared" si="2"/>
        <v>0.60741540007664307</v>
      </c>
      <c r="Z21" s="116">
        <f>'2016'!X21</f>
        <v>0.80800000000000005</v>
      </c>
      <c r="AA21" s="132">
        <f>('2016'!Y21+2.5)/5</f>
        <v>0.59846127039999997</v>
      </c>
      <c r="AB21" s="216">
        <f t="shared" si="3"/>
        <v>0.70323063519999995</v>
      </c>
      <c r="AC21" s="6"/>
      <c r="AE21">
        <f t="shared" si="4"/>
        <v>0.53553571428571423</v>
      </c>
      <c r="AF21">
        <f t="shared" si="4"/>
        <v>0.66931299999999994</v>
      </c>
      <c r="AG21">
        <f t="shared" si="4"/>
        <v>0.60377728571428568</v>
      </c>
      <c r="AH21">
        <f t="shared" si="4"/>
        <v>0.58055788771428574</v>
      </c>
      <c r="AI21">
        <f t="shared" si="4"/>
        <v>0.77274074059999998</v>
      </c>
      <c r="AJ21">
        <f t="shared" si="4"/>
        <v>0.87789713860000007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0.52623185000000006</v>
      </c>
      <c r="AO21">
        <f t="shared" si="4"/>
        <v>0.83483185000000004</v>
      </c>
      <c r="AP21">
        <f t="shared" si="4"/>
        <v>0.78645714285714274</v>
      </c>
      <c r="AQ21">
        <f t="shared" si="4"/>
        <v>0.47249999999999992</v>
      </c>
      <c r="AR21">
        <f t="shared" si="4"/>
        <v>0.44107142857142856</v>
      </c>
      <c r="AS21">
        <f t="shared" si="4"/>
        <v>0.43571428571428572</v>
      </c>
    </row>
    <row r="22" spans="1:45" ht="15.75" customHeight="1" x14ac:dyDescent="0.25">
      <c r="A22" s="19" t="s">
        <v>31</v>
      </c>
      <c r="B22" s="3" t="s">
        <v>31</v>
      </c>
      <c r="C22" s="116">
        <f>IF(ISNUMBER('2016'!C22),(1-PRODUCT('2016'!C22,0.1)),"XXX")</f>
        <v>0.62</v>
      </c>
      <c r="D22" s="116">
        <f>IFERROR(IF((LOG(100*'2016'!D22+1)/LOG(100+1))&gt;1,0,(1-(LOG(100*'2016'!D22+1)/LOG(100+1)))), 1)</f>
        <v>1</v>
      </c>
      <c r="E22" s="132">
        <f>IF(ISNUMBER('2016'!E22),IF('2016'!E22/100&gt;1,1,'2016'!E22/100),"XXX")</f>
        <v>0.85166666666666668</v>
      </c>
      <c r="F22" s="116">
        <f>IF(ISNUMBER('2016'!F22),(1-(('2016'!F22-1)/4)),"XXX")</f>
        <v>0.75</v>
      </c>
      <c r="G22" s="116">
        <f>IF(ISNUMBER('2016'!G22),(1-('2016'!G22/10)),"XXX")</f>
        <v>0.20999999999999996</v>
      </c>
      <c r="H22" s="216">
        <f t="shared" si="1"/>
        <v>0.68633333333333335</v>
      </c>
      <c r="I22" s="132">
        <f>IF(ISNUMBER('2016'!H22),'2016'!H22,"XXX")</f>
        <v>0.55428571428571427</v>
      </c>
      <c r="J22" s="132">
        <f>IF(ISNUMBER('2016'!I22),'2016'!I22,"XXX")</f>
        <v>0.35119</v>
      </c>
      <c r="K22" s="132">
        <f>IF(ISNUMBER('2016'!J22),IF(('2016'!J22/5)&gt;1,1,'2016'!J22/5),"XXX")</f>
        <v>0.711314</v>
      </c>
      <c r="L22" s="132">
        <f>IF(ISNUMBER('2016'!K22),'2016'!K22,"XXX")</f>
        <v>0.71285714285714286</v>
      </c>
      <c r="M22" s="116">
        <f>IF(ISNUMBER('2016'!L22),IF(('2016'!L22/5)&gt;1,1,'2016'!L22/5),"XXX")</f>
        <v>0.48427739199999997</v>
      </c>
      <c r="N22" s="116">
        <f>IF(ISNUMBER('2016'!M22),(1-('2016'!M22/100)),"XXX")</f>
        <v>0.95020184519999995</v>
      </c>
      <c r="O22" s="116">
        <f>IF(ISNUMBER('2016'!N22),IF(('2016'!N22/10)&gt;1,1,'2016'!N22/10),"XXX")</f>
        <v>0.02</v>
      </c>
      <c r="P22" s="222">
        <f>IF(ISNUMBER('2016'!O22),('2016'!O22/100),"XXX")</f>
        <v>0.90900000000000003</v>
      </c>
      <c r="Q22" s="222" t="str">
        <f>'2016'!P22</f>
        <v>XXX</v>
      </c>
      <c r="R22" s="222">
        <f>IF(ISNUMBER('2016'!Q22),('2016'!Q22/100),"XXX")</f>
        <v>0.14699999999999999</v>
      </c>
      <c r="S22" s="222">
        <f>IF(ISNUMBER('2016'!R22),('2016'!R22/100),"XXX")</f>
        <v>0.913331</v>
      </c>
      <c r="T22" s="132" t="str">
        <f>IF(ISNUMBER('2016'!S22),(1-('2016'!S22/100)),"XXX")</f>
        <v>XXX</v>
      </c>
      <c r="U22" s="132">
        <f>IF(ISNUMBER('2016'!T22),'2016'!T22,"XXX")</f>
        <v>0.61142857142857143</v>
      </c>
      <c r="V22" s="132">
        <f>IF(ISNUMBER('2016'!U22),'2016'!U22,"XXX")</f>
        <v>0.59285714285714286</v>
      </c>
      <c r="W22" s="132">
        <f>IF(ISNUMBER('2016'!V22),'2016'!V22,"XXX")</f>
        <v>0.66428571428571437</v>
      </c>
      <c r="X22" s="132">
        <f>IF(ISNUMBER('2016'!W22),'2016'!W22,"XXX")</f>
        <v>0.4757142857142857</v>
      </c>
      <c r="Y22" s="172">
        <f t="shared" si="2"/>
        <v>0.57237961303928575</v>
      </c>
      <c r="Z22" s="116" t="str">
        <f>'2016'!X22</f>
        <v>XXX</v>
      </c>
      <c r="AA22" s="132">
        <f>('2016'!Y22+2.5)/5</f>
        <v>0.3329912304</v>
      </c>
      <c r="AB22" s="216">
        <f t="shared" si="3"/>
        <v>0.3329912304</v>
      </c>
      <c r="AC22" s="6"/>
      <c r="AE22">
        <f t="shared" si="4"/>
        <v>0.45273785714285714</v>
      </c>
      <c r="AF22">
        <f t="shared" si="4"/>
        <v>0.53125200000000006</v>
      </c>
      <c r="AG22">
        <f t="shared" si="4"/>
        <v>0.71208557142857143</v>
      </c>
      <c r="AH22">
        <f t="shared" si="4"/>
        <v>0.59856726742857136</v>
      </c>
      <c r="AI22">
        <f t="shared" si="4"/>
        <v>0.71723961859999996</v>
      </c>
      <c r="AJ22">
        <f t="shared" si="4"/>
        <v>0.48510092259999998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0.53016549999999996</v>
      </c>
      <c r="AO22">
        <f t="shared" si="4"/>
        <v>0.913331</v>
      </c>
      <c r="AP22">
        <f t="shared" si="4"/>
        <v>0.61142857142857143</v>
      </c>
      <c r="AQ22">
        <f t="shared" si="4"/>
        <v>0.60214285714285709</v>
      </c>
      <c r="AR22">
        <f t="shared" si="4"/>
        <v>0.62857142857142856</v>
      </c>
      <c r="AS22">
        <f t="shared" si="4"/>
        <v>0.57000000000000006</v>
      </c>
    </row>
    <row r="23" spans="1:45" ht="15.75" customHeight="1" x14ac:dyDescent="0.25">
      <c r="A23" s="19" t="s">
        <v>32</v>
      </c>
      <c r="B23" s="3" t="s">
        <v>32</v>
      </c>
      <c r="C23" s="116">
        <f>IF(ISNUMBER('2016'!C23),(1-PRODUCT('2016'!C23,0.1)),"XXX")</f>
        <v>0.55000000000000004</v>
      </c>
      <c r="D23" s="116">
        <f>IFERROR(IF((LOG(100*'2016'!D23+1)/LOG(100+1))&gt;1,0,(1-(LOG(100*'2016'!D23+1)/LOG(100+1)))), 1)</f>
        <v>1</v>
      </c>
      <c r="E23" s="132">
        <f>IF(ISNUMBER('2016'!E23),IF('2016'!E23/100&gt;1,1,'2016'!E23/100),"XXX")</f>
        <v>0.65333333333333343</v>
      </c>
      <c r="F23" s="116">
        <f>IF(ISNUMBER('2016'!F23),(1-(('2016'!F23-1)/4)),"XXX")</f>
        <v>0.75</v>
      </c>
      <c r="G23" s="116">
        <f>IF(ISNUMBER('2016'!G23),(1-('2016'!G23/10)),"XXX")</f>
        <v>0.65</v>
      </c>
      <c r="H23" s="216">
        <f t="shared" si="1"/>
        <v>0.72066666666666668</v>
      </c>
      <c r="I23" s="132">
        <f>IF(ISNUMBER('2016'!H23),'2016'!H23,"XXX")</f>
        <v>0.57285714285714284</v>
      </c>
      <c r="J23" s="132">
        <f>IF(ISNUMBER('2016'!I23),'2016'!I23,"XXX")</f>
        <v>0.56023000000000001</v>
      </c>
      <c r="K23" s="132">
        <f>IF(ISNUMBER('2016'!J23),IF(('2016'!J23/5)&gt;1,1,'2016'!J23/5),"XXX")</f>
        <v>0.467804</v>
      </c>
      <c r="L23" s="132">
        <f>IF(ISNUMBER('2016'!K23),'2016'!K23,"XXX")</f>
        <v>0.58571428571428563</v>
      </c>
      <c r="M23" s="116">
        <f>IF(ISNUMBER('2016'!L23),IF(('2016'!L23/5)&gt;1,1,'2016'!L23/5),"XXX")</f>
        <v>0.82445402199999995</v>
      </c>
      <c r="N23" s="116">
        <f>IF(ISNUMBER('2016'!M23),(1-('2016'!M23/100)),"XXX")</f>
        <v>0.56745285030000003</v>
      </c>
      <c r="O23" s="116">
        <f>IF(ISNUMBER('2016'!N23),IF(('2016'!N23/10)&gt;1,1,'2016'!N23/10),"XXX")</f>
        <v>1</v>
      </c>
      <c r="P23" s="222">
        <f>IF(ISNUMBER('2016'!O23),('2016'!O23/100),"XXX")</f>
        <v>1</v>
      </c>
      <c r="Q23" s="222">
        <f>'2016'!P23</f>
        <v>0.21473228931427002</v>
      </c>
      <c r="R23" s="222">
        <f>IF(ISNUMBER('2016'!Q23),('2016'!Q23/100),"XXX")</f>
        <v>0.28800000000000003</v>
      </c>
      <c r="S23" s="222">
        <f>IF(ISNUMBER('2016'!R23),('2016'!R23/100),"XXX")</f>
        <v>0.88268720000000001</v>
      </c>
      <c r="T23" s="132">
        <f>IF(ISNUMBER('2016'!S23),(1-('2016'!S23/100)),"XXX")</f>
        <v>1</v>
      </c>
      <c r="U23" s="132">
        <f>IF(ISNUMBER('2016'!T23),'2016'!T23,"XXX")</f>
        <v>0.51</v>
      </c>
      <c r="V23" s="132">
        <f>IF(ISNUMBER('2016'!U23),'2016'!U23,"XXX")</f>
        <v>0.42642857142857143</v>
      </c>
      <c r="W23" s="132">
        <f>IF(ISNUMBER('2016'!V23),'2016'!V23,"XXX")</f>
        <v>0.65285714285714291</v>
      </c>
      <c r="X23" s="132">
        <f>IF(ISNUMBER('2016'!W23),'2016'!W23,"XXX")</f>
        <v>0.45714285714285718</v>
      </c>
      <c r="Y23" s="172">
        <f t="shared" si="2"/>
        <v>0.62564752260089185</v>
      </c>
      <c r="Z23" s="116">
        <f>'2016'!X23</f>
        <v>0.67700000000000005</v>
      </c>
      <c r="AA23" s="132">
        <f>('2016'!Y23+2.5)/5</f>
        <v>0.58872526879999998</v>
      </c>
      <c r="AB23" s="216">
        <f t="shared" si="3"/>
        <v>0.63286263440000001</v>
      </c>
      <c r="AC23" s="6"/>
      <c r="AE23">
        <f t="shared" si="4"/>
        <v>0.56654357142857137</v>
      </c>
      <c r="AF23">
        <f t="shared" si="4"/>
        <v>0.51401699999999995</v>
      </c>
      <c r="AG23">
        <f t="shared" si="4"/>
        <v>0.52675914285714276</v>
      </c>
      <c r="AH23">
        <f t="shared" si="4"/>
        <v>0.70508415385714285</v>
      </c>
      <c r="AI23">
        <f t="shared" si="4"/>
        <v>0.69595343614999994</v>
      </c>
      <c r="AJ23">
        <f t="shared" si="4"/>
        <v>0.78372642515000002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0.58534360000000007</v>
      </c>
      <c r="AO23">
        <f t="shared" si="4"/>
        <v>0.94134359999999995</v>
      </c>
      <c r="AP23">
        <f t="shared" si="4"/>
        <v>0.755</v>
      </c>
      <c r="AQ23">
        <f t="shared" si="4"/>
        <v>0.46821428571428569</v>
      </c>
      <c r="AR23">
        <f t="shared" si="4"/>
        <v>0.5396428571428572</v>
      </c>
      <c r="AS23">
        <f t="shared" si="4"/>
        <v>0.55500000000000005</v>
      </c>
    </row>
    <row r="24" spans="1:45" ht="15.75" customHeight="1" x14ac:dyDescent="0.25">
      <c r="A24" s="19" t="s">
        <v>33</v>
      </c>
      <c r="B24" s="3" t="s">
        <v>33</v>
      </c>
      <c r="C24" s="116">
        <f>IF(ISNUMBER('2016'!C24),(1-PRODUCT('2016'!C24,0.1)),"XXX")</f>
        <v>0.22999999999999998</v>
      </c>
      <c r="D24" s="116">
        <f>IFERROR(IF((LOG(100*'2016'!D24+1)/LOG(100+1))&gt;1,0,(1-(LOG(100*'2016'!D24+1)/LOG(100+1)))), 1)</f>
        <v>0.92905352935988117</v>
      </c>
      <c r="E24" s="132">
        <f>IF(ISNUMBER('2016'!E24),IF('2016'!E24/100&gt;1,1,'2016'!E24/100),"XXX")</f>
        <v>0.71076876740490658</v>
      </c>
      <c r="F24" s="116">
        <f>IF(ISNUMBER('2016'!F24),(1-(('2016'!F24-1)/4)),"XXX")</f>
        <v>0.75</v>
      </c>
      <c r="G24" s="116">
        <f>IF(ISNUMBER('2016'!G24),(1-('2016'!G24/10)),"XXX")</f>
        <v>0.37</v>
      </c>
      <c r="H24" s="216">
        <f t="shared" si="1"/>
        <v>0.59796445935295761</v>
      </c>
      <c r="I24" s="132">
        <f>IF(ISNUMBER('2016'!H24),'2016'!H24,"XXX")</f>
        <v>0.34817879863651624</v>
      </c>
      <c r="J24" s="132">
        <f>IF(ISNUMBER('2016'!I24),'2016'!I24,"XXX")</f>
        <v>0.12318</v>
      </c>
      <c r="K24" s="132">
        <f>IF(ISNUMBER('2016'!J24),IF(('2016'!J24/5)&gt;1,1,'2016'!J24/5),"XXX")</f>
        <v>0.5869120000000001</v>
      </c>
      <c r="L24" s="132">
        <f>IF(ISNUMBER('2016'!K24),'2016'!K24,"XXX")</f>
        <v>0.27005582641666659</v>
      </c>
      <c r="M24" s="116">
        <f>IF(ISNUMBER('2016'!L24),IF(('2016'!L24/5)&gt;1,1,'2016'!L24/5),"XXX")</f>
        <v>0.47776851599999998</v>
      </c>
      <c r="N24" s="116">
        <f>IF(ISNUMBER('2016'!M24),(1-('2016'!M24/100)),"XXX")</f>
        <v>0.68616905210000001</v>
      </c>
      <c r="O24" s="116">
        <f>IF(ISNUMBER('2016'!N24),IF(('2016'!N24/10)&gt;1,1,'2016'!N24/10),"XXX")</f>
        <v>0.01</v>
      </c>
      <c r="P24" s="222">
        <f>IF(ISNUMBER('2016'!O24),('2016'!O24/100),"XXX")</f>
        <v>2.7000000000000003E-2</v>
      </c>
      <c r="Q24" s="222">
        <f>'2016'!P24</f>
        <v>0.36973667144775391</v>
      </c>
      <c r="R24" s="222">
        <f>IF(ISNUMBER('2016'!Q24),('2016'!Q24/100),"XXX")</f>
        <v>3.6000000000000004E-2</v>
      </c>
      <c r="S24" s="222">
        <f>IF(ISNUMBER('2016'!R24),('2016'!R24/100),"XXX")</f>
        <v>0.12886629999999999</v>
      </c>
      <c r="T24" s="132">
        <f>IF(ISNUMBER('2016'!S24),(1-('2016'!S24/100)),"XXX")</f>
        <v>0.62409999999999999</v>
      </c>
      <c r="U24" s="132">
        <f>IF(ISNUMBER('2016'!T24),'2016'!T24,"XXX")</f>
        <v>0.4555094798333334</v>
      </c>
      <c r="V24" s="132">
        <f>IF(ISNUMBER('2016'!U24),'2016'!U24,"XXX")</f>
        <v>0.41</v>
      </c>
      <c r="W24" s="132">
        <f>IF(ISNUMBER('2016'!V24),'2016'!V24,"XXX")</f>
        <v>0.46522650011111116</v>
      </c>
      <c r="X24" s="132">
        <f>IF(ISNUMBER('2016'!W24),'2016'!W24,"XXX")</f>
        <v>0.49818844264444445</v>
      </c>
      <c r="Y24" s="172">
        <f t="shared" si="2"/>
        <v>0.34480572419936412</v>
      </c>
      <c r="Z24" s="116">
        <f>'2016'!X24</f>
        <v>0.72499999999999998</v>
      </c>
      <c r="AA24" s="132">
        <f>('2016'!Y24+2.5)/5</f>
        <v>0.51237436599999997</v>
      </c>
      <c r="AB24" s="216">
        <f t="shared" si="3"/>
        <v>0.61868718300000003</v>
      </c>
      <c r="AC24" s="6"/>
      <c r="AE24">
        <f t="shared" si="4"/>
        <v>0.23567939931825813</v>
      </c>
      <c r="AF24">
        <f t="shared" si="4"/>
        <v>0.35504600000000003</v>
      </c>
      <c r="AG24">
        <f t="shared" si="4"/>
        <v>0.42848391320833334</v>
      </c>
      <c r="AH24">
        <f t="shared" si="4"/>
        <v>0.37391217120833331</v>
      </c>
      <c r="AI24">
        <f t="shared" si="4"/>
        <v>0.58196878404999997</v>
      </c>
      <c r="AJ24">
        <f t="shared" si="4"/>
        <v>0.34808452605000001</v>
      </c>
      <c r="AK24">
        <f t="shared" si="4"/>
        <v>1.8500000000000003E-2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8.2433149999999997E-2</v>
      </c>
      <c r="AO24">
        <f t="shared" si="4"/>
        <v>0.37648314999999999</v>
      </c>
      <c r="AP24">
        <f t="shared" si="4"/>
        <v>0.53980473991666666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</row>
    <row r="25" spans="1:45" ht="15.75" customHeight="1" x14ac:dyDescent="0.25">
      <c r="A25" s="19" t="s">
        <v>34</v>
      </c>
      <c r="B25" s="3" t="s">
        <v>34</v>
      </c>
      <c r="C25" s="116">
        <f>IF(ISNUMBER('2016'!C25),(1-PRODUCT('2016'!C25,0.1)),"XXX")</f>
        <v>0.13</v>
      </c>
      <c r="D25" s="116">
        <f>IFERROR(IF((LOG(100*'2016'!D25+1)/LOG(100+1))&gt;1,0,(1-(LOG(100*'2016'!D25+1)/LOG(100+1)))), 1)</f>
        <v>0.65360729504387405</v>
      </c>
      <c r="E25" s="132">
        <f>IF(ISNUMBER('2016'!E25),IF('2016'!E25/100&gt;1,1,'2016'!E25/100),"XXX")</f>
        <v>0.55333333333333334</v>
      </c>
      <c r="F25" s="116">
        <f>IF(ISNUMBER('2016'!F25),(1-(('2016'!F25-1)/4)),"XXX")</f>
        <v>0.25</v>
      </c>
      <c r="G25" s="116">
        <f>IF(ISNUMBER('2016'!G25),(1-('2016'!G25/10)),"XXX")</f>
        <v>0.15000000000000002</v>
      </c>
      <c r="H25" s="216">
        <f t="shared" si="1"/>
        <v>0.34738812567544147</v>
      </c>
      <c r="I25" s="132">
        <f>IF(ISNUMBER('2016'!H25),'2016'!H25,"XXX")</f>
        <v>0.27428571428571424</v>
      </c>
      <c r="J25" s="132">
        <f>IF(ISNUMBER('2016'!I25),'2016'!I25,"XXX")</f>
        <v>3.3079999999999998E-2</v>
      </c>
      <c r="K25" s="132">
        <f>IF(ISNUMBER('2016'!J25),IF(('2016'!J25/5)&gt;1,1,'2016'!J25/5),"XXX")</f>
        <v>0.8662939999999999</v>
      </c>
      <c r="L25" s="132">
        <f>IF(ISNUMBER('2016'!K25),'2016'!K25,"XXX")</f>
        <v>0.38714285714285712</v>
      </c>
      <c r="M25" s="116">
        <f>IF(ISNUMBER('2016'!L25),IF(('2016'!L25/5)&gt;1,1,'2016'!L25/5),"XXX")</f>
        <v>0.382433676</v>
      </c>
      <c r="N25" s="116">
        <f>IF(ISNUMBER('2016'!M25),(1-('2016'!M25/100)),"XXX")</f>
        <v>0.74049573899999999</v>
      </c>
      <c r="O25" s="116">
        <f>IF(ISNUMBER('2016'!N25),IF(('2016'!N25/10)&gt;1,1,'2016'!N25/10),"XXX")</f>
        <v>0.26</v>
      </c>
      <c r="P25" s="222">
        <f>IF(ISNUMBER('2016'!O25),('2016'!O25/100),"XXX")</f>
        <v>0.04</v>
      </c>
      <c r="Q25" s="222">
        <f>'2016'!P25</f>
        <v>0.4891377925872803</v>
      </c>
      <c r="R25" s="222" t="str">
        <f>IF(ISNUMBER('2016'!Q25),('2016'!Q25/100),"XXX")</f>
        <v>XXX</v>
      </c>
      <c r="S25" s="222">
        <f>IF(ISNUMBER('2016'!R25),('2016'!R25/100),"XXX")</f>
        <v>0.1284332</v>
      </c>
      <c r="T25" s="132">
        <f>IF(ISNUMBER('2016'!S25),(1-('2016'!S25/100)),"XXX")</f>
        <v>0.24560000000000004</v>
      </c>
      <c r="U25" s="132">
        <f>IF(ISNUMBER('2016'!T25),'2016'!T25,"XXX")</f>
        <v>0.38857142857142862</v>
      </c>
      <c r="V25" s="132">
        <f>IF(ISNUMBER('2016'!U25),'2016'!U25,"XXX")</f>
        <v>0.33142857142857146</v>
      </c>
      <c r="W25" s="132">
        <f>IF(ISNUMBER('2016'!V25),'2016'!V25,"XXX")</f>
        <v>0.59571428571428575</v>
      </c>
      <c r="X25" s="132">
        <f>IF(ISNUMBER('2016'!W25),'2016'!W25,"XXX")</f>
        <v>0.39714285714285713</v>
      </c>
      <c r="Y25" s="172">
        <f t="shared" si="2"/>
        <v>0.37805611965376718</v>
      </c>
      <c r="Z25" s="116">
        <f>'2016'!X25</f>
        <v>0.16400000000000001</v>
      </c>
      <c r="AA25" s="132">
        <f>('2016'!Y25+2.5)/5</f>
        <v>0.20436701780000002</v>
      </c>
      <c r="AB25" s="216">
        <f t="shared" si="3"/>
        <v>0.18418350890000001</v>
      </c>
      <c r="AC25" s="6"/>
      <c r="AE25">
        <f t="shared" si="4"/>
        <v>0.15368285714285712</v>
      </c>
      <c r="AF25">
        <f t="shared" si="4"/>
        <v>0.44968699999999995</v>
      </c>
      <c r="AG25">
        <f t="shared" si="4"/>
        <v>0.62671842857142845</v>
      </c>
      <c r="AH25">
        <f t="shared" si="4"/>
        <v>0.38478826657142856</v>
      </c>
      <c r="AI25">
        <f t="shared" si="4"/>
        <v>0.56146470749999999</v>
      </c>
      <c r="AJ25">
        <f t="shared" si="4"/>
        <v>0.5002478695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0.1284332</v>
      </c>
      <c r="AO25">
        <f t="shared" si="4"/>
        <v>0.18701660000000003</v>
      </c>
      <c r="AP25">
        <f t="shared" si="4"/>
        <v>0.3170857142857143</v>
      </c>
      <c r="AQ25">
        <f t="shared" si="4"/>
        <v>0.36000000000000004</v>
      </c>
      <c r="AR25">
        <f t="shared" si="4"/>
        <v>0.46357142857142863</v>
      </c>
      <c r="AS25">
        <f t="shared" si="4"/>
        <v>0.49642857142857144</v>
      </c>
    </row>
    <row r="26" spans="1:45" ht="15.75" customHeight="1" x14ac:dyDescent="0.25">
      <c r="A26" s="19" t="s">
        <v>35</v>
      </c>
      <c r="B26" s="3" t="s">
        <v>35</v>
      </c>
      <c r="C26" s="116">
        <f>IF(ISNUMBER('2016'!C26),(1-PRODUCT('2016'!C26,0.1)),"XXX")</f>
        <v>0.24</v>
      </c>
      <c r="D26" s="116">
        <f>IFERROR(IF((LOG(100*'2016'!D26+1)/LOG(100+1))&gt;1,0,(1-(LOG(100*'2016'!D26+1)/LOG(100+1)))), 1)</f>
        <v>1</v>
      </c>
      <c r="E26" s="132">
        <f>IF(ISNUMBER('2016'!E26),IF('2016'!E26/100&gt;1,1,'2016'!E26/100),"XXX")</f>
        <v>0.68333333333333324</v>
      </c>
      <c r="F26" s="116">
        <f>IF(ISNUMBER('2016'!F26),(1-(('2016'!F26-1)/4)),"XXX")</f>
        <v>0.5</v>
      </c>
      <c r="G26" s="116">
        <f>IF(ISNUMBER('2016'!G26),(1-('2016'!G26/10)),"XXX")</f>
        <v>0.20999999999999996</v>
      </c>
      <c r="H26" s="216">
        <f t="shared" si="1"/>
        <v>0.52666666666666662</v>
      </c>
      <c r="I26" s="132">
        <f>IF(ISNUMBER('2016'!H26),'2016'!H26,"XXX")</f>
        <v>0.45285714285714285</v>
      </c>
      <c r="J26" s="132">
        <f>IF(ISNUMBER('2016'!I26),'2016'!I26,"XXX")</f>
        <v>0.24862000000000001</v>
      </c>
      <c r="K26" s="132">
        <f>IF(ISNUMBER('2016'!J26),IF(('2016'!J26/5)&gt;1,1,'2016'!J26/5),"XXX")</f>
        <v>0.35325800000000002</v>
      </c>
      <c r="L26" s="132">
        <f>IF(ISNUMBER('2016'!K26),'2016'!K26,"XXX")</f>
        <v>0.43714285714285717</v>
      </c>
      <c r="M26" s="116">
        <f>IF(ISNUMBER('2016'!L26),IF(('2016'!L26/5)&gt;1,1,'2016'!L26/5),"XXX")</f>
        <v>0.26676292400000001</v>
      </c>
      <c r="N26" s="116">
        <f>IF(ISNUMBER('2016'!M26),(1-('2016'!M26/100)),"XXX")</f>
        <v>0.41439598080000006</v>
      </c>
      <c r="O26" s="116">
        <f>IF(ISNUMBER('2016'!N26),IF(('2016'!N26/10)&gt;1,1,'2016'!N26/10),"XXX")</f>
        <v>0.119048</v>
      </c>
      <c r="P26" s="222">
        <f>IF(ISNUMBER('2016'!O26),('2016'!O26/100),"XXX")</f>
        <v>3.2000000000000001E-2</v>
      </c>
      <c r="Q26" s="222">
        <f>'2016'!P26</f>
        <v>0.17919692993164063</v>
      </c>
      <c r="R26" s="222">
        <f>IF(ISNUMBER('2016'!Q26),('2016'!Q26/100),"XXX")</f>
        <v>4.2999999999999997E-2</v>
      </c>
      <c r="S26" s="222">
        <f>IF(ISNUMBER('2016'!R26),('2016'!R26/100),"XXX")</f>
        <v>0.48931479999999999</v>
      </c>
      <c r="T26" s="132">
        <f>IF(ISNUMBER('2016'!S26),(1-('2016'!S26/100)),"XXX")</f>
        <v>0.85040000000000004</v>
      </c>
      <c r="U26" s="132">
        <f>IF(ISNUMBER('2016'!T26),'2016'!T26,"XXX")</f>
        <v>0.39635954961111108</v>
      </c>
      <c r="V26" s="132">
        <f>IF(ISNUMBER('2016'!U26),'2016'!U26,"XXX")</f>
        <v>0.435</v>
      </c>
      <c r="W26" s="132">
        <f>IF(ISNUMBER('2016'!V26),'2016'!V26,"XXX")</f>
        <v>0.60285714285714287</v>
      </c>
      <c r="X26" s="132">
        <f>IF(ISNUMBER('2016'!W26),'2016'!W26,"XXX")</f>
        <v>0.42571428571428571</v>
      </c>
      <c r="Y26" s="172">
        <f t="shared" si="2"/>
        <v>0.3591204758071363</v>
      </c>
      <c r="Z26" s="116">
        <f>'2016'!X26</f>
        <v>0.27600000000000002</v>
      </c>
      <c r="AA26" s="132">
        <f>('2016'!Y26+2.5)/5</f>
        <v>0.29272880560000003</v>
      </c>
      <c r="AB26" s="216">
        <f t="shared" si="3"/>
        <v>0.28436440280000003</v>
      </c>
      <c r="AC26" s="6"/>
      <c r="AE26">
        <f t="shared" si="4"/>
        <v>0.35073857142857146</v>
      </c>
      <c r="AF26">
        <f t="shared" si="4"/>
        <v>0.30093900000000001</v>
      </c>
      <c r="AG26">
        <f t="shared" si="4"/>
        <v>0.39520042857142856</v>
      </c>
      <c r="AH26">
        <f t="shared" si="4"/>
        <v>0.35195289057142859</v>
      </c>
      <c r="AI26">
        <f t="shared" si="4"/>
        <v>0.34057945240000004</v>
      </c>
      <c r="AJ26">
        <f t="shared" si="4"/>
        <v>0.26672199040000005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0.26615739999999999</v>
      </c>
      <c r="AO26">
        <f t="shared" si="4"/>
        <v>0.66985740000000005</v>
      </c>
      <c r="AP26">
        <f t="shared" si="4"/>
        <v>0.62337977480555562</v>
      </c>
      <c r="AQ26">
        <f t="shared" si="4"/>
        <v>0.41567977480555551</v>
      </c>
      <c r="AR26">
        <f t="shared" si="4"/>
        <v>0.51892857142857141</v>
      </c>
      <c r="AS26">
        <f t="shared" si="4"/>
        <v>0.51428571428571423</v>
      </c>
    </row>
    <row r="27" spans="1:45" ht="15.75" customHeight="1" x14ac:dyDescent="0.25">
      <c r="A27" s="19" t="s">
        <v>36</v>
      </c>
      <c r="B27" s="3" t="s">
        <v>36</v>
      </c>
      <c r="C27" s="116">
        <f>IF(ISNUMBER('2016'!C27),(1-PRODUCT('2016'!C27,0.1)),"XXX")</f>
        <v>0.19999999999999996</v>
      </c>
      <c r="D27" s="116">
        <f>IFERROR(IF((LOG(100*'2016'!D27+1)/LOG(100+1))&gt;1,0,(1-(LOG(100*'2016'!D27+1)/LOG(100+1)))), 1)</f>
        <v>0.38389728096567888</v>
      </c>
      <c r="E27" s="132">
        <f>IF(ISNUMBER('2016'!E27),IF('2016'!E27/100&gt;1,1,'2016'!E27/100),"XXX")</f>
        <v>0.67333333333333345</v>
      </c>
      <c r="F27" s="116">
        <f>IF(ISNUMBER('2016'!F27),(1-(('2016'!F27-1)/4)),"XXX")</f>
        <v>0.25</v>
      </c>
      <c r="G27" s="116">
        <f>IF(ISNUMBER('2016'!G27),(1-('2016'!G27/10)),"XXX")</f>
        <v>0.22999999999999998</v>
      </c>
      <c r="H27" s="216">
        <f t="shared" si="1"/>
        <v>0.34744612285980248</v>
      </c>
      <c r="I27" s="132">
        <f>IF(ISNUMBER('2016'!H27),'2016'!H27,"XXX")</f>
        <v>0.30714285714285711</v>
      </c>
      <c r="J27" s="132">
        <f>IF(ISNUMBER('2016'!I27),'2016'!I27,"XXX")</f>
        <v>0.13095999999999999</v>
      </c>
      <c r="K27" s="132">
        <f>IF(ISNUMBER('2016'!J27),IF(('2016'!J27/5)&gt;1,1,'2016'!J27/5),"XXX")</f>
        <v>0.47872599999999998</v>
      </c>
      <c r="L27" s="132">
        <f>IF(ISNUMBER('2016'!K27),'2016'!K27,"XXX")</f>
        <v>0.59571428571428575</v>
      </c>
      <c r="M27" s="116">
        <f>IF(ISNUMBER('2016'!L27),IF(('2016'!L27/5)&gt;1,1,'2016'!L27/5),"XXX")</f>
        <v>7.5810569999999994E-2</v>
      </c>
      <c r="N27" s="116">
        <f>IF(ISNUMBER('2016'!M27),(1-('2016'!M27/100)),"XXX")</f>
        <v>0.30168228150000009</v>
      </c>
      <c r="O27" s="116">
        <f>IF(ISNUMBER('2016'!N27),IF(('2016'!N27/10)&gt;1,1,'2016'!N27/10),"XXX")</f>
        <v>0.08</v>
      </c>
      <c r="P27" s="222">
        <f>IF(ISNUMBER('2016'!O27),('2016'!O27/100),"XXX")</f>
        <v>0.13</v>
      </c>
      <c r="Q27" s="222">
        <f>'2016'!P27</f>
        <v>6.1492912471294405E-3</v>
      </c>
      <c r="R27" s="222">
        <f>IF(ISNUMBER('2016'!Q27),('2016'!Q27/100),"XXX")</f>
        <v>2E-3</v>
      </c>
      <c r="S27" s="222">
        <f>IF(ISNUMBER('2016'!R27),('2016'!R27/100),"XXX")</f>
        <v>0.23781770000000002</v>
      </c>
      <c r="T27" s="132">
        <f>IF(ISNUMBER('2016'!S27),(1-('2016'!S27/100)),"XXX")</f>
        <v>0.79089999999999994</v>
      </c>
      <c r="U27" s="132">
        <f>IF(ISNUMBER('2016'!T27),'2016'!T27,"XXX")</f>
        <v>0.59285714285714286</v>
      </c>
      <c r="V27" s="132">
        <f>IF(ISNUMBER('2016'!U27),'2016'!U27,"XXX")</f>
        <v>0.39857142857142858</v>
      </c>
      <c r="W27" s="132">
        <f>IF(ISNUMBER('2016'!V27),'2016'!V27,"XXX")</f>
        <v>0.62142857142857133</v>
      </c>
      <c r="X27" s="132">
        <f>IF(ISNUMBER('2016'!W27),'2016'!W27,"XXX")</f>
        <v>0.49857142857142861</v>
      </c>
      <c r="Y27" s="172">
        <f t="shared" si="2"/>
        <v>0.32802072231455276</v>
      </c>
      <c r="Z27" s="116">
        <f>'2016'!X27</f>
        <v>0.33</v>
      </c>
      <c r="AA27" s="132">
        <f>('2016'!Y27+2.5)/5</f>
        <v>0.30735992200000001</v>
      </c>
      <c r="AB27" s="216">
        <f t="shared" si="3"/>
        <v>0.31867996100000001</v>
      </c>
      <c r="AC27" s="6"/>
      <c r="AE27">
        <f t="shared" si="4"/>
        <v>0.21905142857142856</v>
      </c>
      <c r="AF27">
        <f t="shared" si="4"/>
        <v>0.30484299999999998</v>
      </c>
      <c r="AG27">
        <f t="shared" si="4"/>
        <v>0.53722014285714281</v>
      </c>
      <c r="AH27">
        <f t="shared" si="4"/>
        <v>0.33576242785714289</v>
      </c>
      <c r="AI27">
        <f t="shared" si="4"/>
        <v>0.18874642575000006</v>
      </c>
      <c r="AJ27">
        <f t="shared" si="4"/>
        <v>0.19084114075000005</v>
      </c>
      <c r="AK27">
        <f t="shared" si="4"/>
        <v>0.10500000000000001</v>
      </c>
      <c r="AL27">
        <f t="shared" si="4"/>
        <v>6.8074645623564717E-2</v>
      </c>
      <c r="AM27">
        <f t="shared" si="4"/>
        <v>4.0746456235647207E-3</v>
      </c>
      <c r="AN27">
        <f t="shared" si="4"/>
        <v>0.11990885000000001</v>
      </c>
      <c r="AO27">
        <f t="shared" si="4"/>
        <v>0.51435885000000003</v>
      </c>
      <c r="AP27">
        <f t="shared" si="4"/>
        <v>0.69187857142857134</v>
      </c>
      <c r="AQ27">
        <f t="shared" si="4"/>
        <v>0.49571428571428572</v>
      </c>
      <c r="AR27">
        <f t="shared" si="4"/>
        <v>0.51</v>
      </c>
      <c r="AS27">
        <f t="shared" si="4"/>
        <v>0.55999999999999994</v>
      </c>
    </row>
    <row r="28" spans="1:45" ht="15.75" customHeight="1" x14ac:dyDescent="0.25">
      <c r="A28" s="19" t="s">
        <v>37</v>
      </c>
      <c r="B28" s="5" t="s">
        <v>37</v>
      </c>
      <c r="C28" s="116">
        <f>IF(ISNUMBER('2016'!C28),(1-PRODUCT('2016'!C28,0.1)),"XXX")</f>
        <v>0.9</v>
      </c>
      <c r="D28" s="116">
        <f>IFERROR(IF((LOG(100*'2016'!D28+1)/LOG(100+1))&gt;1,0,(1-(LOG(100*'2016'!D28+1)/LOG(100+1)))), 1)</f>
        <v>1</v>
      </c>
      <c r="E28" s="132">
        <f>IF(ISNUMBER('2016'!E28),IF('2016'!E28/100&gt;1,1,'2016'!E28/100),"XXX")</f>
        <v>0.92833333333333345</v>
      </c>
      <c r="F28" s="116">
        <f>IF(ISNUMBER('2016'!F28),(1-(('2016'!F28-1)/4)),"XXX")</f>
        <v>1</v>
      </c>
      <c r="G28" s="116">
        <f>IF(ISNUMBER('2016'!G28),(1-('2016'!G28/10)),"XXX")</f>
        <v>0.85</v>
      </c>
      <c r="H28" s="216">
        <f t="shared" si="1"/>
        <v>0.93566666666666654</v>
      </c>
      <c r="I28" s="132">
        <f>IF(ISNUMBER('2016'!H28),'2016'!H28,"XXX")</f>
        <v>0.81428571428571428</v>
      </c>
      <c r="J28" s="132">
        <f>IF(ISNUMBER('2016'!I28),'2016'!I28,"XXX")</f>
        <v>0.67173000000000005</v>
      </c>
      <c r="K28" s="132" t="str">
        <f>IF(ISNUMBER('2016'!J28),IF(('2016'!J28/5)&gt;1,1,'2016'!J28/5),"XXX")</f>
        <v>XXX</v>
      </c>
      <c r="L28" s="132">
        <f>IF(ISNUMBER('2016'!K28),'2016'!K28,"XXX")</f>
        <v>0.78714285714285714</v>
      </c>
      <c r="M28" s="116">
        <f>IF(ISNUMBER('2016'!L28),IF(('2016'!L28/5)&gt;1,1,'2016'!L28/5),"XXX")</f>
        <v>1</v>
      </c>
      <c r="N28" s="116">
        <f>IF(ISNUMBER('2016'!M28),(1-('2016'!M28/100)),"XXX")</f>
        <v>0.84529388429999996</v>
      </c>
      <c r="O28" s="116">
        <f>IF(ISNUMBER('2016'!N28),IF(('2016'!N28/10)&gt;1,1,'2016'!N28/10),"XXX")</f>
        <v>1</v>
      </c>
      <c r="P28" s="222">
        <f>IF(ISNUMBER('2016'!O28),('2016'!O28/100),"XXX")</f>
        <v>1</v>
      </c>
      <c r="Q28" s="222" t="str">
        <f>'2016'!P28</f>
        <v>XXX</v>
      </c>
      <c r="R28" s="222">
        <f>IF(ISNUMBER('2016'!Q28),('2016'!Q28/100),"XXX")</f>
        <v>0.99</v>
      </c>
      <c r="S28" s="222">
        <f>IF(ISNUMBER('2016'!R28),('2016'!R28/100),"XXX")</f>
        <v>0.84680530000000009</v>
      </c>
      <c r="T28" s="132">
        <f>IF(ISNUMBER('2016'!S28),(1-('2016'!S28/100)),"XXX")</f>
        <v>1</v>
      </c>
      <c r="U28" s="132">
        <f>IF(ISNUMBER('2016'!T28),'2016'!T28,"XXX")</f>
        <v>0.84142857142857141</v>
      </c>
      <c r="V28" s="132">
        <f>IF(ISNUMBER('2016'!U28),'2016'!U28,"XXX")</f>
        <v>0.73928571428571421</v>
      </c>
      <c r="W28" s="132">
        <f>IF(ISNUMBER('2016'!V28),'2016'!V28,"XXX")</f>
        <v>0.74714285714285722</v>
      </c>
      <c r="X28" s="132">
        <f>IF(ISNUMBER('2016'!W28),'2016'!W28,"XXX")</f>
        <v>0.66142857142857137</v>
      </c>
      <c r="Y28" s="172">
        <f t="shared" si="2"/>
        <v>0.85760539544732139</v>
      </c>
      <c r="Z28" s="116">
        <f>'2016'!X28</f>
        <v>0.84099999999999997</v>
      </c>
      <c r="AA28" s="132">
        <f>('2016'!Y28+2.5)/5</f>
        <v>0.79351146220000002</v>
      </c>
      <c r="AB28" s="216">
        <f t="shared" si="3"/>
        <v>0.81725573109999994</v>
      </c>
      <c r="AC28" s="6"/>
      <c r="AE28">
        <f t="shared" si="4"/>
        <v>0.74300785714285711</v>
      </c>
      <c r="AF28">
        <f t="shared" si="4"/>
        <v>0.67173000000000005</v>
      </c>
      <c r="AG28">
        <f t="shared" si="4"/>
        <v>0.78714285714285714</v>
      </c>
      <c r="AH28">
        <f t="shared" si="4"/>
        <v>0.89357142857142857</v>
      </c>
      <c r="AI28">
        <f t="shared" si="4"/>
        <v>0.92264694214999998</v>
      </c>
      <c r="AJ28">
        <f t="shared" si="4"/>
        <v>0.92264694214999998</v>
      </c>
      <c r="AK28">
        <f t="shared" si="4"/>
        <v>1</v>
      </c>
      <c r="AL28">
        <f t="shared" si="4"/>
        <v>1</v>
      </c>
      <c r="AM28">
        <f t="shared" si="4"/>
        <v>0.99</v>
      </c>
      <c r="AN28">
        <f t="shared" si="4"/>
        <v>0.91840264999999999</v>
      </c>
      <c r="AO28">
        <f t="shared" si="4"/>
        <v>0.9234026500000001</v>
      </c>
      <c r="AP28">
        <f t="shared" si="4"/>
        <v>0.92071428571428571</v>
      </c>
      <c r="AQ28">
        <f t="shared" si="4"/>
        <v>0.79035714285714276</v>
      </c>
      <c r="AR28">
        <f t="shared" si="4"/>
        <v>0.74321428571428572</v>
      </c>
      <c r="AS28">
        <f t="shared" si="4"/>
        <v>0.70428571428571429</v>
      </c>
    </row>
    <row r="29" spans="1:45" ht="15.75" customHeight="1" x14ac:dyDescent="0.25">
      <c r="A29" s="19" t="s">
        <v>38</v>
      </c>
      <c r="B29" s="3" t="s">
        <v>38</v>
      </c>
      <c r="C29" s="116">
        <f>IF(ISNUMBER('2016'!C29),(1-PRODUCT('2016'!C29,0.1)),"XXX")</f>
        <v>4.9999999999999933E-2</v>
      </c>
      <c r="D29" s="116">
        <f>IFERROR(IF((LOG(100*'2016'!D29+1)/LOG(100+1))&gt;1,0,(1-(LOG(100*'2016'!D29+1)/LOG(100+1)))), 1)</f>
        <v>0.53944675720308355</v>
      </c>
      <c r="E29" s="132" t="str">
        <f>IF(ISNUMBER('2016'!E29),IF('2016'!E29/100&gt;1,1,'2016'!E29/100),"XXX")</f>
        <v>XXX</v>
      </c>
      <c r="F29" s="116">
        <f>IF(ISNUMBER('2016'!F29),(1-(('2016'!F29-1)/4)),"XXX")</f>
        <v>0.25</v>
      </c>
      <c r="G29" s="116">
        <f>IF(ISNUMBER('2016'!G29),(1-('2016'!G29/10)),"XXX")</f>
        <v>1.0000000000000009E-2</v>
      </c>
      <c r="H29" s="216">
        <f t="shared" si="1"/>
        <v>0.21236168930077087</v>
      </c>
      <c r="I29" s="132" t="str">
        <f>IF(ISNUMBER('2016'!H29),'2016'!H29,"XXX")</f>
        <v>XXX</v>
      </c>
      <c r="J29" s="132">
        <f>IF(ISNUMBER('2016'!I29),'2016'!I29,"XXX")</f>
        <v>3.8129999999999997E-2</v>
      </c>
      <c r="K29" s="132">
        <f>IF(ISNUMBER('2016'!J29),IF(('2016'!J29/5)&gt;1,1,'2016'!J29/5),"XXX")</f>
        <v>0.17269000000000001</v>
      </c>
      <c r="L29" s="132" t="str">
        <f>IF(ISNUMBER('2016'!K29),'2016'!K29,"XXX")</f>
        <v>XXX</v>
      </c>
      <c r="M29" s="116">
        <f>IF(ISNUMBER('2016'!L29),IF(('2016'!L29/5)&gt;1,1,'2016'!L29/5),"XXX")</f>
        <v>0.11990641399999999</v>
      </c>
      <c r="N29" s="116">
        <f>IF(ISNUMBER('2016'!M29),(1-('2016'!M29/100)),"XXX")</f>
        <v>0.44790439609999999</v>
      </c>
      <c r="O29" s="116">
        <f>IF(ISNUMBER('2016'!N29),IF(('2016'!N29/10)&gt;1,1,'2016'!N29/10),"XXX")</f>
        <v>0.20085384899999997</v>
      </c>
      <c r="P29" s="222">
        <f>IF(ISNUMBER('2016'!O29),('2016'!O29/100),"XXX")</f>
        <v>4.7E-2</v>
      </c>
      <c r="Q29" s="222">
        <f>'2016'!P29</f>
        <v>0.51651091575622554</v>
      </c>
      <c r="R29" s="222" t="str">
        <f>IF(ISNUMBER('2016'!Q29),('2016'!Q29/100),"XXX")</f>
        <v>XXX</v>
      </c>
      <c r="S29" s="222">
        <f>IF(ISNUMBER('2016'!R29),('2016'!R29/100),"XXX")</f>
        <v>5.7041089999999996E-2</v>
      </c>
      <c r="T29" s="132">
        <f>IF(ISNUMBER('2016'!S29),(1-('2016'!S29/100)),"XXX")</f>
        <v>0.37439999999999996</v>
      </c>
      <c r="U29" s="132" t="str">
        <f>IF(ISNUMBER('2016'!T29),'2016'!T29,"XXX")</f>
        <v>XXX</v>
      </c>
      <c r="V29" s="132" t="str">
        <f>IF(ISNUMBER('2016'!U29),'2016'!U29,"XXX")</f>
        <v>XXX</v>
      </c>
      <c r="W29" s="132" t="str">
        <f>IF(ISNUMBER('2016'!V29),'2016'!V29,"XXX")</f>
        <v>XXX</v>
      </c>
      <c r="X29" s="132" t="str">
        <f>IF(ISNUMBER('2016'!W29),'2016'!W29,"XXX")</f>
        <v>XXX</v>
      </c>
      <c r="Y29" s="172">
        <f t="shared" si="2"/>
        <v>0.22514729838437089</v>
      </c>
      <c r="Z29" s="116">
        <f>'2016'!X29</f>
        <v>0.39500000000000002</v>
      </c>
      <c r="AA29" s="132">
        <f>('2016'!Y29+2.5)/5</f>
        <v>0.29765014639999998</v>
      </c>
      <c r="AB29" s="216">
        <f t="shared" si="3"/>
        <v>0.3463250732</v>
      </c>
      <c r="AC29" s="6"/>
      <c r="AE29">
        <f t="shared" si="4"/>
        <v>3.8129999999999997E-2</v>
      </c>
      <c r="AF29">
        <f t="shared" si="4"/>
        <v>0.10541</v>
      </c>
      <c r="AG29">
        <f t="shared" si="4"/>
        <v>0.17269000000000001</v>
      </c>
      <c r="AH29">
        <f t="shared" si="4"/>
        <v>0.11990641399999999</v>
      </c>
      <c r="AI29">
        <f t="shared" si="4"/>
        <v>0.28390540505</v>
      </c>
      <c r="AJ29">
        <f t="shared" si="4"/>
        <v>0.32437912255000001</v>
      </c>
      <c r="AK29">
        <f t="shared" si="4"/>
        <v>0.12392692449999998</v>
      </c>
      <c r="AL29">
        <f t="shared" si="4"/>
        <v>0.28175545787811279</v>
      </c>
      <c r="AM29">
        <f t="shared" si="4"/>
        <v>0.51651091575622554</v>
      </c>
      <c r="AN29">
        <f t="shared" si="4"/>
        <v>5.7041089999999996E-2</v>
      </c>
      <c r="AO29">
        <f t="shared" si="4"/>
        <v>0.21572054499999999</v>
      </c>
      <c r="AP29">
        <f t="shared" si="4"/>
        <v>0.37439999999999996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5">
      <c r="A30" s="19" t="s">
        <v>39</v>
      </c>
      <c r="B30" s="3" t="s">
        <v>39</v>
      </c>
      <c r="C30" s="116">
        <f>IF(ISNUMBER('2016'!C30),(1-PRODUCT('2016'!C30,0.1)),"XXX")</f>
        <v>0.14999999999999991</v>
      </c>
      <c r="D30" s="116">
        <f>IFERROR(IF((LOG(100*'2016'!D30+1)/LOG(100+1))&gt;1,0,(1-(LOG(100*'2016'!D30+1)/LOG(100+1)))), 1)</f>
        <v>0.59229268269219215</v>
      </c>
      <c r="E30" s="132">
        <f>IF(ISNUMBER('2016'!E30),IF('2016'!E30/100&gt;1,1,'2016'!E30/100),"XXX")</f>
        <v>0.4850000000000001</v>
      </c>
      <c r="F30" s="116">
        <f>IF(ISNUMBER('2016'!F30),(1-(('2016'!F30-1)/4)),"XXX")</f>
        <v>0.25</v>
      </c>
      <c r="G30" s="116">
        <f>IF(ISNUMBER('2016'!G30),(1-('2016'!G30/10)),"XXX")</f>
        <v>6.9999999999999951E-2</v>
      </c>
      <c r="H30" s="216">
        <f t="shared" si="1"/>
        <v>0.30945853653843847</v>
      </c>
      <c r="I30" s="132">
        <f>IF(ISNUMBER('2016'!H30),'2016'!H30,"XXX")</f>
        <v>0.25</v>
      </c>
      <c r="J30" s="132">
        <f>IF(ISNUMBER('2016'!I30),'2016'!I30,"XXX")</f>
        <v>4.7550000000000002E-2</v>
      </c>
      <c r="K30" s="132">
        <f>IF(ISNUMBER('2016'!J30),IF(('2016'!J30/5)&gt;1,1,'2016'!J30/5),"XXX")</f>
        <v>0.29553400000000002</v>
      </c>
      <c r="L30" s="132">
        <f>IF(ISNUMBER('2016'!K30),'2016'!K30,"XXX")</f>
        <v>0.35571428571428576</v>
      </c>
      <c r="M30" s="116">
        <f>IF(ISNUMBER('2016'!L30),IF(('2016'!L30/5)&gt;1,1,'2016'!L30/5),"XXX")</f>
        <v>0.16449139200000001</v>
      </c>
      <c r="N30" s="116">
        <f>IF(ISNUMBER('2016'!M30),(1-('2016'!M30/100)),"XXX")</f>
        <v>0.43345451349999997</v>
      </c>
      <c r="O30" s="116">
        <f>IF(ISNUMBER('2016'!N30),IF(('2016'!N30/10)&gt;1,1,'2016'!N30/10),"XXX")</f>
        <v>0.06</v>
      </c>
      <c r="P30" s="222">
        <f>IF(ISNUMBER('2016'!O30),('2016'!O30/100),"XXX")</f>
        <v>1.6E-2</v>
      </c>
      <c r="Q30" s="222">
        <f>'2016'!P30</f>
        <v>0.14949174000000001</v>
      </c>
      <c r="R30" s="222" t="str">
        <f>IF(ISNUMBER('2016'!Q30),('2016'!Q30/100),"XXX")</f>
        <v>XXX</v>
      </c>
      <c r="S30" s="222">
        <f>IF(ISNUMBER('2016'!R30),('2016'!R30/100),"XXX")</f>
        <v>9.1501209999999999E-2</v>
      </c>
      <c r="T30" s="132">
        <f>IF(ISNUMBER('2016'!S30),(1-('2016'!S30/100)),"XXX")</f>
        <v>0.63339999999999996</v>
      </c>
      <c r="U30" s="132">
        <f>IF(ISNUMBER('2016'!T30),'2016'!T30,"XXX")</f>
        <v>0.42</v>
      </c>
      <c r="V30" s="132">
        <f>IF(ISNUMBER('2016'!U30),'2016'!U30,"XXX")</f>
        <v>0.30499999999999999</v>
      </c>
      <c r="W30" s="132">
        <f>IF(ISNUMBER('2016'!V30),'2016'!V30,"XXX")</f>
        <v>0.45428571428571429</v>
      </c>
      <c r="X30" s="132">
        <f>IF(ISNUMBER('2016'!W30),'2016'!W30,"XXX")</f>
        <v>0.4042857142857143</v>
      </c>
      <c r="Y30" s="172">
        <f t="shared" si="2"/>
        <v>0.26438751936160715</v>
      </c>
      <c r="Z30" s="116">
        <f>'2016'!X30</f>
        <v>0.27600000000000002</v>
      </c>
      <c r="AA30" s="132">
        <f>('2016'!Y30+2.5)/5</f>
        <v>0.24217050079999999</v>
      </c>
      <c r="AB30" s="216">
        <f t="shared" si="3"/>
        <v>0.25908525040000002</v>
      </c>
      <c r="AC30" s="6"/>
      <c r="AE30">
        <f t="shared" si="4"/>
        <v>0.14877499999999999</v>
      </c>
      <c r="AF30">
        <f t="shared" si="4"/>
        <v>0.171542</v>
      </c>
      <c r="AG30">
        <f t="shared" si="4"/>
        <v>0.32562414285714292</v>
      </c>
      <c r="AH30">
        <f t="shared" si="4"/>
        <v>0.26010283885714292</v>
      </c>
      <c r="AI30">
        <f t="shared" si="4"/>
        <v>0.29897295275000002</v>
      </c>
      <c r="AJ30">
        <f t="shared" si="4"/>
        <v>0.24672725674999998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9.1501209999999999E-2</v>
      </c>
      <c r="AO30">
        <f t="shared" si="4"/>
        <v>0.36245060499999998</v>
      </c>
      <c r="AP30">
        <f t="shared" si="4"/>
        <v>0.52669999999999995</v>
      </c>
      <c r="AQ30">
        <f t="shared" si="4"/>
        <v>0.36249999999999999</v>
      </c>
      <c r="AR30">
        <f t="shared" si="4"/>
        <v>0.37964285714285717</v>
      </c>
      <c r="AS30">
        <f t="shared" si="4"/>
        <v>0.42928571428571427</v>
      </c>
    </row>
    <row r="31" spans="1:45" ht="15.75" customHeight="1" x14ac:dyDescent="0.25">
      <c r="A31" s="19" t="s">
        <v>40</v>
      </c>
      <c r="B31" s="3" t="s">
        <v>40</v>
      </c>
      <c r="C31" s="116">
        <f>IF(ISNUMBER('2016'!C31),(1-PRODUCT('2016'!C31,0.1)),"XXX")</f>
        <v>0.77</v>
      </c>
      <c r="D31" s="116">
        <f>IFERROR(IF((LOG(100*'2016'!D31+1)/LOG(100+1))&gt;1,0,(1-(LOG(100*'2016'!D31+1)/LOG(100+1)))), 1)</f>
        <v>1</v>
      </c>
      <c r="E31" s="132">
        <f>IF(ISNUMBER('2016'!E31),IF('2016'!E31/100&gt;1,1,'2016'!E31/100),"XXX")</f>
        <v>0.8666666666666667</v>
      </c>
      <c r="F31" s="116">
        <f>IF(ISNUMBER('2016'!F31),(1-(('2016'!F31-1)/4)),"XXX")</f>
        <v>0.75</v>
      </c>
      <c r="G31" s="116">
        <f>IF(ISNUMBER('2016'!G31),(1-('2016'!G31/10)),"XXX")</f>
        <v>0.67999999999999994</v>
      </c>
      <c r="H31" s="216">
        <f t="shared" si="1"/>
        <v>0.81333333333333324</v>
      </c>
      <c r="I31" s="132">
        <f>IF(ISNUMBER('2016'!H31),'2016'!H31,"XXX")</f>
        <v>0.6657142857142857</v>
      </c>
      <c r="J31" s="132">
        <f>IF(ISNUMBER('2016'!I31),'2016'!I31,"XXX")</f>
        <v>0.49704999999999999</v>
      </c>
      <c r="K31" s="132">
        <f>IF(ISNUMBER('2016'!J31),IF(('2016'!J31/5)&gt;1,1,'2016'!J31/5),"XXX")</f>
        <v>0.53609200000000001</v>
      </c>
      <c r="L31" s="132">
        <f>IF(ISNUMBER('2016'!K31),'2016'!K31,"XXX")</f>
        <v>0.43571428571428567</v>
      </c>
      <c r="M31" s="116">
        <f>IF(ISNUMBER('2016'!L31),IF(('2016'!L31/5)&gt;1,1,'2016'!L31/5),"XXX")</f>
        <v>0.84595251000000005</v>
      </c>
      <c r="N31" s="116">
        <f>IF(ISNUMBER('2016'!M31),(1-('2016'!M31/100)),"XXX")</f>
        <v>0.65249172209999995</v>
      </c>
      <c r="O31" s="116">
        <f>IF(ISNUMBER('2016'!N31),IF(('2016'!N31/10)&gt;1,1,'2016'!N31/10),"XXX")</f>
        <v>1</v>
      </c>
      <c r="P31" s="222">
        <f>IF(ISNUMBER('2016'!O31),('2016'!O31/100),"XXX")</f>
        <v>0.78599999999999992</v>
      </c>
      <c r="Q31" s="222">
        <f>'2016'!P31</f>
        <v>0.72847476005554201</v>
      </c>
      <c r="R31" s="222">
        <f>IF(ISNUMBER('2016'!Q31),('2016'!Q31/100),"XXX")</f>
        <v>0.188</v>
      </c>
      <c r="S31" s="222">
        <f>IF(ISNUMBER('2016'!R31),('2016'!R31/100),"XXX")</f>
        <v>0.73525989999999997</v>
      </c>
      <c r="T31" s="132">
        <f>IF(ISNUMBER('2016'!S31),(1-('2016'!S31/100)),"XXX")</f>
        <v>0.99909999999999999</v>
      </c>
      <c r="U31" s="132">
        <f>IF(ISNUMBER('2016'!T31),'2016'!T31,"XXX")</f>
        <v>0.70857142857142852</v>
      </c>
      <c r="V31" s="132">
        <f>IF(ISNUMBER('2016'!U31),'2016'!U31,"XXX")</f>
        <v>0.59071428571428564</v>
      </c>
      <c r="W31" s="132">
        <f>IF(ISNUMBER('2016'!V31),'2016'!V31,"XXX")</f>
        <v>0.67428571428571427</v>
      </c>
      <c r="X31" s="132">
        <f>IF(ISNUMBER('2016'!W31),'2016'!W31,"XXX")</f>
        <v>0.57428571428571418</v>
      </c>
      <c r="Y31" s="172">
        <f t="shared" si="2"/>
        <v>0.66360666290257853</v>
      </c>
      <c r="Z31" s="116">
        <f>'2016'!X31</f>
        <v>0.89100000000000001</v>
      </c>
      <c r="AA31" s="132">
        <f>('2016'!Y31+2.5)/5</f>
        <v>0.70521755220000004</v>
      </c>
      <c r="AB31" s="216">
        <f t="shared" si="3"/>
        <v>0.79810877610000008</v>
      </c>
      <c r="AC31" s="6"/>
      <c r="AE31">
        <f t="shared" si="4"/>
        <v>0.58138214285714285</v>
      </c>
      <c r="AF31">
        <f t="shared" si="4"/>
        <v>0.516571</v>
      </c>
      <c r="AG31">
        <f t="shared" si="4"/>
        <v>0.48590314285714287</v>
      </c>
      <c r="AH31">
        <f t="shared" si="4"/>
        <v>0.64083339785714288</v>
      </c>
      <c r="AI31">
        <f t="shared" si="4"/>
        <v>0.74922211605</v>
      </c>
      <c r="AJ31">
        <f t="shared" si="4"/>
        <v>0.82624586104999997</v>
      </c>
      <c r="AK31">
        <f t="shared" si="4"/>
        <v>0.89300000000000002</v>
      </c>
      <c r="AL31">
        <f t="shared" si="4"/>
        <v>0.75723738002777097</v>
      </c>
      <c r="AM31">
        <f t="shared" si="4"/>
        <v>0.45823738002777104</v>
      </c>
      <c r="AN31">
        <f t="shared" si="4"/>
        <v>0.46162994999999996</v>
      </c>
      <c r="AO31">
        <f t="shared" si="4"/>
        <v>0.86717994999999992</v>
      </c>
      <c r="AP31">
        <f t="shared" si="4"/>
        <v>0.85383571428571425</v>
      </c>
      <c r="AQ31">
        <f t="shared" si="4"/>
        <v>0.64964285714285708</v>
      </c>
      <c r="AR31">
        <f t="shared" si="4"/>
        <v>0.63249999999999995</v>
      </c>
      <c r="AS31">
        <f t="shared" si="4"/>
        <v>0.62428571428571422</v>
      </c>
    </row>
    <row r="32" spans="1:45" ht="15.75" customHeight="1" x14ac:dyDescent="0.25">
      <c r="A32" s="19" t="s">
        <v>41</v>
      </c>
      <c r="B32" s="3" t="s">
        <v>41</v>
      </c>
      <c r="C32" s="116">
        <f>IF(ISNUMBER('2016'!C32),(1-PRODUCT('2016'!C32,0.1)),"XXX")</f>
        <v>0.71</v>
      </c>
      <c r="D32" s="116">
        <f>IFERROR(IF((LOG(100*'2016'!D32+1)/LOG(100+1))&gt;1,0,(1-(LOG(100*'2016'!D32+1)/LOG(100+1)))), 1)</f>
        <v>1</v>
      </c>
      <c r="E32" s="132">
        <f>IF(ISNUMBER('2016'!E32),IF('2016'!E32/100&gt;1,1,'2016'!E32/100),"XXX")</f>
        <v>0.80333333333333345</v>
      </c>
      <c r="F32" s="116">
        <f>IF(ISNUMBER('2016'!F32),(1-(('2016'!F32-1)/4)),"XXX")</f>
        <v>0.25</v>
      </c>
      <c r="G32" s="116">
        <f>IF(ISNUMBER('2016'!G32),(1-('2016'!G32/10)),"XXX")</f>
        <v>0.13000000000000012</v>
      </c>
      <c r="H32" s="216">
        <f t="shared" si="1"/>
        <v>0.57866666666666666</v>
      </c>
      <c r="I32" s="132">
        <f>IF(ISNUMBER('2016'!H32),'2016'!H32,"XXX")</f>
        <v>0.67285714285714282</v>
      </c>
      <c r="J32" s="132">
        <f>IF(ISNUMBER('2016'!I32),'2016'!I32,"XXX")</f>
        <v>0.36726999999999999</v>
      </c>
      <c r="K32" s="132" t="str">
        <f>IF(ISNUMBER('2016'!J32),IF(('2016'!J32/5)&gt;1,1,'2016'!J32/5),"XXX")</f>
        <v>XXX</v>
      </c>
      <c r="L32" s="132">
        <f>IF(ISNUMBER('2016'!K32),'2016'!K32,"XXX")</f>
        <v>0.64714285714285713</v>
      </c>
      <c r="M32" s="116">
        <f>IF(ISNUMBER('2016'!L32),IF(('2016'!L32/5)&gt;1,1,'2016'!L32/5),"XXX")</f>
        <v>0.57863869599999995</v>
      </c>
      <c r="N32" s="116">
        <f>IF(ISNUMBER('2016'!M32),(1-('2016'!M32/100)),"XXX")</f>
        <v>0.64093814850000008</v>
      </c>
      <c r="O32" s="116">
        <f>IF(ISNUMBER('2016'!N32),IF(('2016'!N32/10)&gt;1,1,'2016'!N32/10),"XXX")</f>
        <v>0.62830371798263529</v>
      </c>
      <c r="P32" s="222">
        <f>IF(ISNUMBER('2016'!O32),('2016'!O32/100),"XXX")</f>
        <v>1</v>
      </c>
      <c r="Q32" s="222">
        <f>'2016'!P32</f>
        <v>0.24880714416503907</v>
      </c>
      <c r="R32" s="222">
        <f>IF(ISNUMBER('2016'!Q32),('2016'!Q32/100),"XXX")</f>
        <v>0.31</v>
      </c>
      <c r="S32" s="222">
        <f>IF(ISNUMBER('2016'!R32),('2016'!R32/100),"XXX")</f>
        <v>0.50664169999999997</v>
      </c>
      <c r="T32" s="132">
        <f>IF(ISNUMBER('2016'!S32),(1-('2016'!S32/100)),"XXX")</f>
        <v>0.99380000000000002</v>
      </c>
      <c r="U32" s="132">
        <f>IF(ISNUMBER('2016'!T32),'2016'!T32,"XXX")</f>
        <v>0.63285714285714278</v>
      </c>
      <c r="V32" s="132">
        <f>IF(ISNUMBER('2016'!U32),'2016'!U32,"XXX")</f>
        <v>0.59857142857142864</v>
      </c>
      <c r="W32" s="132">
        <f>IF(ISNUMBER('2016'!V32),'2016'!V32,"XXX")</f>
        <v>0.64142857142857146</v>
      </c>
      <c r="X32" s="132">
        <f>IF(ISNUMBER('2016'!W32),'2016'!W32,"XXX")</f>
        <v>0.59285714285714286</v>
      </c>
      <c r="Y32" s="172">
        <f t="shared" si="2"/>
        <v>0.60670353434405111</v>
      </c>
      <c r="Z32" s="116">
        <f>'2016'!X32</f>
        <v>8.1000000000000003E-2</v>
      </c>
      <c r="AA32" s="132">
        <f>('2016'!Y32+2.5)/5</f>
        <v>0.20363929280000001</v>
      </c>
      <c r="AB32" s="216">
        <f t="shared" si="3"/>
        <v>0.1423196464</v>
      </c>
      <c r="AC32" s="6"/>
      <c r="AE32">
        <f t="shared" si="4"/>
        <v>0.5200635714285714</v>
      </c>
      <c r="AF32">
        <f t="shared" si="4"/>
        <v>0.36726999999999999</v>
      </c>
      <c r="AG32">
        <f t="shared" si="4"/>
        <v>0.64714285714285713</v>
      </c>
      <c r="AH32">
        <f t="shared" si="4"/>
        <v>0.61289077657142854</v>
      </c>
      <c r="AI32">
        <f t="shared" si="4"/>
        <v>0.60978842225000007</v>
      </c>
      <c r="AJ32">
        <f t="shared" si="4"/>
        <v>0.63462093324131774</v>
      </c>
      <c r="AK32">
        <f t="shared" si="4"/>
        <v>0.8141518589913177</v>
      </c>
      <c r="AL32">
        <f t="shared" si="4"/>
        <v>0.62440357208251951</v>
      </c>
      <c r="AM32">
        <f t="shared" si="4"/>
        <v>0.27940357208251954</v>
      </c>
      <c r="AN32">
        <f t="shared" si="4"/>
        <v>0.40832084999999996</v>
      </c>
      <c r="AO32">
        <f t="shared" si="4"/>
        <v>0.75022085000000005</v>
      </c>
      <c r="AP32">
        <f t="shared" si="4"/>
        <v>0.8133285714285714</v>
      </c>
      <c r="AQ32">
        <f t="shared" si="4"/>
        <v>0.61571428571428566</v>
      </c>
      <c r="AR32">
        <f t="shared" si="4"/>
        <v>0.62000000000000011</v>
      </c>
      <c r="AS32">
        <f t="shared" si="4"/>
        <v>0.61714285714285722</v>
      </c>
    </row>
    <row r="33" spans="1:45" ht="15.75" customHeight="1" x14ac:dyDescent="0.25">
      <c r="A33" s="19" t="s">
        <v>42</v>
      </c>
      <c r="B33" s="3" t="s">
        <v>42</v>
      </c>
      <c r="C33" s="116">
        <f>IF(ISNUMBER('2016'!C33),(1-PRODUCT('2016'!C33,0.1)),"XXX")</f>
        <v>0.37999999999999989</v>
      </c>
      <c r="D33" s="116">
        <f>IFERROR(IF((LOG(100*'2016'!D33+1)/LOG(100+1))&gt;1,0,(1-(LOG(100*'2016'!D33+1)/LOG(100+1)))), 1)</f>
        <v>0.81248113630396057</v>
      </c>
      <c r="E33" s="132">
        <f>IF(ISNUMBER('2016'!E33),IF('2016'!E33/100&gt;1,1,'2016'!E33/100),"XXX")</f>
        <v>0.5</v>
      </c>
      <c r="F33" s="116">
        <f>IF(ISNUMBER('2016'!F33),(1-(('2016'!F33-1)/4)),"XXX")</f>
        <v>0.5</v>
      </c>
      <c r="G33" s="116">
        <f>IF(ISNUMBER('2016'!G33),(1-('2016'!G33/10)),"XXX")</f>
        <v>0.28000000000000003</v>
      </c>
      <c r="H33" s="216">
        <f t="shared" si="1"/>
        <v>0.49449622726079207</v>
      </c>
      <c r="I33" s="132">
        <f>IF(ISNUMBER('2016'!H33),'2016'!H33,"XXX")</f>
        <v>0.52428571428571424</v>
      </c>
      <c r="J33" s="132">
        <f>IF(ISNUMBER('2016'!I33),'2016'!I33,"XXX")</f>
        <v>0.38125999999999999</v>
      </c>
      <c r="K33" s="132">
        <f>IF(ISNUMBER('2016'!J33),IF(('2016'!J33/5)&gt;1,1,'2016'!J33/5),"XXX")</f>
        <v>0.64489599999999991</v>
      </c>
      <c r="L33" s="132">
        <f>IF(ISNUMBER('2016'!K33),'2016'!K33,"XXX")</f>
        <v>0.46857142857142853</v>
      </c>
      <c r="M33" s="116">
        <f>IF(ISNUMBER('2016'!L33),IF(('2016'!L33/5)&gt;1,1,'2016'!L33/5),"XXX")</f>
        <v>1</v>
      </c>
      <c r="N33" s="116">
        <f>IF(ISNUMBER('2016'!M33),(1-('2016'!M33/100)),"XXX")</f>
        <v>0.84387789729999996</v>
      </c>
      <c r="O33" s="116">
        <f>IF(ISNUMBER('2016'!N33),IF(('2016'!N33/10)&gt;1,1,'2016'!N33/10),"XXX")</f>
        <v>1</v>
      </c>
      <c r="P33" s="222">
        <f>IF(ISNUMBER('2016'!O33),('2016'!O33/100),"XXX")</f>
        <v>0.51700000000000002</v>
      </c>
      <c r="Q33" s="222">
        <f>'2016'!P33</f>
        <v>0.68907794952392576</v>
      </c>
      <c r="R33" s="222">
        <f>IF(ISNUMBER('2016'!Q33),('2016'!Q33/100),"XXX")</f>
        <v>0.14099999999999999</v>
      </c>
      <c r="S33" s="222">
        <f>IF(ISNUMBER('2016'!R33),('2016'!R33/100),"XXX")</f>
        <v>0.48847859999999999</v>
      </c>
      <c r="T33" s="132">
        <f>IF(ISNUMBER('2016'!S33),(1-('2016'!S33/100)),"XXX")</f>
        <v>0.97460000000000002</v>
      </c>
      <c r="U33" s="132">
        <f>IF(ISNUMBER('2016'!T33),'2016'!T33,"XXX")</f>
        <v>0.59</v>
      </c>
      <c r="V33" s="132">
        <f>IF(ISNUMBER('2016'!U33),'2016'!U33,"XXX")</f>
        <v>0.36571428571428571</v>
      </c>
      <c r="W33" s="132">
        <f>IF(ISNUMBER('2016'!V33),'2016'!V33,"XXX")</f>
        <v>0.57000000000000006</v>
      </c>
      <c r="X33" s="132">
        <f>IF(ISNUMBER('2016'!W33),'2016'!W33,"XXX")</f>
        <v>0.43</v>
      </c>
      <c r="Y33" s="172">
        <f t="shared" si="2"/>
        <v>0.60179761721220959</v>
      </c>
      <c r="Z33" s="116">
        <f>'2016'!X33</f>
        <v>0.67600000000000005</v>
      </c>
      <c r="AA33" s="132">
        <f>('2016'!Y33+2.5)/5</f>
        <v>0.5337118716</v>
      </c>
      <c r="AB33" s="216">
        <f t="shared" si="3"/>
        <v>0.60485593580000008</v>
      </c>
      <c r="AC33" s="6"/>
      <c r="AE33">
        <f t="shared" si="4"/>
        <v>0.45277285714285709</v>
      </c>
      <c r="AF33">
        <f t="shared" si="4"/>
        <v>0.51307799999999992</v>
      </c>
      <c r="AG33">
        <f t="shared" si="4"/>
        <v>0.55673371428571428</v>
      </c>
      <c r="AH33">
        <f t="shared" si="4"/>
        <v>0.73428571428571421</v>
      </c>
      <c r="AI33">
        <f t="shared" si="4"/>
        <v>0.92193894865000003</v>
      </c>
      <c r="AJ33">
        <f t="shared" si="4"/>
        <v>0.92193894865000003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0.3147393</v>
      </c>
      <c r="AO33">
        <f t="shared" si="4"/>
        <v>0.7315393</v>
      </c>
      <c r="AP33">
        <f t="shared" si="4"/>
        <v>0.7823</v>
      </c>
      <c r="AQ33">
        <f t="shared" si="4"/>
        <v>0.47785714285714287</v>
      </c>
      <c r="AR33">
        <f t="shared" si="4"/>
        <v>0.46785714285714286</v>
      </c>
      <c r="AS33">
        <f t="shared" si="4"/>
        <v>0.5</v>
      </c>
    </row>
    <row r="34" spans="1:45" ht="15.75" customHeight="1" x14ac:dyDescent="0.25">
      <c r="A34" s="19" t="s">
        <v>43</v>
      </c>
      <c r="B34" s="3" t="s">
        <v>43</v>
      </c>
      <c r="C34" s="116">
        <f>IF(ISNUMBER('2016'!C34),(1-PRODUCT('2016'!C34,0.1)),"XXX")</f>
        <v>3.0000000000000027E-2</v>
      </c>
      <c r="D34" s="116">
        <f>IFERROR(IF((LOG(100*'2016'!D34+1)/LOG(100+1))&gt;1,0,(1-(LOG(100*'2016'!D34+1)/LOG(100+1)))), 1)</f>
        <v>0.45732065284820378</v>
      </c>
      <c r="E34" s="132">
        <f>IF(ISNUMBER('2016'!E34),IF('2016'!E34/100&gt;1,1,'2016'!E34/100),"XXX")</f>
        <v>0.73166666666666669</v>
      </c>
      <c r="F34" s="116">
        <f>IF(ISNUMBER('2016'!F34),(1-(('2016'!F34-1)/4)),"XXX")</f>
        <v>0</v>
      </c>
      <c r="G34" s="116">
        <f>IF(ISNUMBER('2016'!G34),(1-('2016'!G34/10)),"XXX")</f>
        <v>0</v>
      </c>
      <c r="H34" s="216">
        <f t="shared" si="1"/>
        <v>0.24379746390297408</v>
      </c>
      <c r="I34" s="132">
        <f>IF(ISNUMBER('2016'!H34),'2016'!H34,"XXX")</f>
        <v>0.24571428571428569</v>
      </c>
      <c r="J34" s="132">
        <f>IF(ISNUMBER('2016'!I34),'2016'!I34,"XXX")</f>
        <v>7.8839999999999993E-2</v>
      </c>
      <c r="K34" s="132">
        <f>IF(ISNUMBER('2016'!J34),IF(('2016'!J34/5)&gt;1,1,'2016'!J34/5),"XXX")</f>
        <v>0.31326399999999999</v>
      </c>
      <c r="L34" s="132">
        <f>IF(ISNUMBER('2016'!K34),'2016'!K34,"XXX")</f>
        <v>0.51142857142857145</v>
      </c>
      <c r="M34" s="116">
        <f>IF(ISNUMBER('2016'!L34),IF(('2016'!L34/5)&gt;1,1,'2016'!L34/5),"XXX")</f>
        <v>0.11024494199999998</v>
      </c>
      <c r="N34" s="116">
        <f>IF(ISNUMBER('2016'!M34),(1-('2016'!M34/100)),"XXX")</f>
        <v>0.62708126070000003</v>
      </c>
      <c r="O34" s="116">
        <f>IF(ISNUMBER('2016'!N34),IF(('2016'!N34/10)&gt;1,1,'2016'!N34/10),"XXX")</f>
        <v>0.18</v>
      </c>
      <c r="P34" s="222" t="str">
        <f>IF(ISNUMBER('2016'!O34),('2016'!O34/100),"XXX")</f>
        <v>XXX</v>
      </c>
      <c r="Q34" s="222">
        <f>'2016'!P34</f>
        <v>0.13607640266418458</v>
      </c>
      <c r="R34" s="222">
        <f>IF(ISNUMBER('2016'!Q34),('2016'!Q34/100),"XXX")</f>
        <v>5.5999999999999994E-2</v>
      </c>
      <c r="S34" s="222">
        <f>IF(ISNUMBER('2016'!R34),('2016'!R34/100),"XXX")</f>
        <v>0.19321940000000001</v>
      </c>
      <c r="T34" s="132">
        <f>IF(ISNUMBER('2016'!S34),(1-('2016'!S34/100)),"XXX")</f>
        <v>0.30579999999999996</v>
      </c>
      <c r="U34" s="132">
        <f>IF(ISNUMBER('2016'!T34),'2016'!T34,"XXX")</f>
        <v>0.52285714285714291</v>
      </c>
      <c r="V34" s="132">
        <f>IF(ISNUMBER('2016'!U34),'2016'!U34,"XXX")</f>
        <v>0.35714285714285715</v>
      </c>
      <c r="W34" s="132">
        <f>IF(ISNUMBER('2016'!V34),'2016'!V34,"XXX")</f>
        <v>0.5842857142857143</v>
      </c>
      <c r="X34" s="132">
        <f>IF(ISNUMBER('2016'!W34),'2016'!W34,"XXX")</f>
        <v>0.47142857142857142</v>
      </c>
      <c r="Y34" s="172">
        <f t="shared" si="2"/>
        <v>0.30458644676383295</v>
      </c>
      <c r="Z34" s="116">
        <f>'2016'!X34</f>
        <v>0.317</v>
      </c>
      <c r="AA34" s="132">
        <f>('2016'!Y34+2.5)/5</f>
        <v>0.23251023300000001</v>
      </c>
      <c r="AB34" s="216">
        <f t="shared" si="3"/>
        <v>0.27475511650000001</v>
      </c>
      <c r="AC34" s="6"/>
      <c r="AE34">
        <f t="shared" si="4"/>
        <v>0.16227714285714284</v>
      </c>
      <c r="AF34">
        <f t="shared" si="4"/>
        <v>0.196052</v>
      </c>
      <c r="AG34">
        <f t="shared" si="4"/>
        <v>0.41234628571428572</v>
      </c>
      <c r="AH34">
        <f t="shared" si="4"/>
        <v>0.31083675671428573</v>
      </c>
      <c r="AI34">
        <f t="shared" si="4"/>
        <v>0.36866310135000002</v>
      </c>
      <c r="AJ34">
        <f t="shared" si="4"/>
        <v>0.40354063034999998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0.1246097</v>
      </c>
      <c r="AO34">
        <f t="shared" si="4"/>
        <v>0.2495097</v>
      </c>
      <c r="AP34">
        <f t="shared" si="4"/>
        <v>0.41432857142857143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5">
      <c r="A35" s="19" t="s">
        <v>44</v>
      </c>
      <c r="B35" s="3" t="s">
        <v>44</v>
      </c>
      <c r="C35" s="116">
        <f>IF(ISNUMBER('2016'!C35),(1-PRODUCT('2016'!C35,0.1)),"XXX")</f>
        <v>0.27</v>
      </c>
      <c r="D35" s="116">
        <f>IFERROR(IF((LOG(100*'2016'!D35+1)/LOG(100+1))&gt;1,0,(1-(LOG(100*'2016'!D35+1)/LOG(100+1)))), 1)</f>
        <v>0.59014030142083029</v>
      </c>
      <c r="E35" s="132" t="str">
        <f>IF(ISNUMBER('2016'!E35),IF('2016'!E35/100&gt;1,1,'2016'!E35/100),"XXX")</f>
        <v>XXX</v>
      </c>
      <c r="F35" s="116">
        <f>IF(ISNUMBER('2016'!F35),(1-(('2016'!F35-1)/4)),"XXX")</f>
        <v>0.25</v>
      </c>
      <c r="G35" s="116">
        <f>IF(ISNUMBER('2016'!G35),(1-('2016'!G35/10)),"XXX")</f>
        <v>0.18000000000000005</v>
      </c>
      <c r="H35" s="216">
        <f t="shared" si="1"/>
        <v>0.32253507535520765</v>
      </c>
      <c r="I35" s="132" t="str">
        <f>IF(ISNUMBER('2016'!H35),'2016'!H35,"XXX")</f>
        <v>XXX</v>
      </c>
      <c r="J35" s="132">
        <f>IF(ISNUMBER('2016'!I35),'2016'!I35,"XXX")</f>
        <v>0.17132</v>
      </c>
      <c r="K35" s="132">
        <f>IF(ISNUMBER('2016'!J35),IF(('2016'!J35/5)&gt;1,1,'2016'!J35/5),"XXX")</f>
        <v>1</v>
      </c>
      <c r="L35" s="132" t="str">
        <f>IF(ISNUMBER('2016'!K35),'2016'!K35,"XXX")</f>
        <v>XXX</v>
      </c>
      <c r="M35" s="116">
        <f>IF(ISNUMBER('2016'!L35),IF(('2016'!L35/5)&gt;1,1,'2016'!L35/5),"XXX")</f>
        <v>0.24087178800000003</v>
      </c>
      <c r="N35" s="116">
        <f>IF(ISNUMBER('2016'!M35),(1-('2016'!M35/100)),"XXX")</f>
        <v>0.55743217469999995</v>
      </c>
      <c r="O35" s="116">
        <f>IF(ISNUMBER('2016'!N35),IF(('2016'!N35/10)&gt;1,1,'2016'!N35/10),"XXX")</f>
        <v>0.13999999999999999</v>
      </c>
      <c r="P35" s="222" t="str">
        <f>IF(ISNUMBER('2016'!O35),('2016'!O35/100),"XXX")</f>
        <v>XXX</v>
      </c>
      <c r="Q35" s="222">
        <f>'2016'!P35</f>
        <v>7.6034680008888241E-3</v>
      </c>
      <c r="R35" s="222" t="str">
        <f>IF(ISNUMBER('2016'!Q35),('2016'!Q35/100),"XXX")</f>
        <v>XXX</v>
      </c>
      <c r="S35" s="222">
        <f>IF(ISNUMBER('2016'!R35),('2016'!R35/100),"XXX")</f>
        <v>0.25258379999999997</v>
      </c>
      <c r="T35" s="132">
        <f>IF(ISNUMBER('2016'!S35),(1-('2016'!S35/100)),"XXX")</f>
        <v>0.56879999999999997</v>
      </c>
      <c r="U35" s="132" t="str">
        <f>IF(ISNUMBER('2016'!T35),'2016'!T35,"XXX")</f>
        <v>XXX</v>
      </c>
      <c r="V35" s="132" t="str">
        <f>IF(ISNUMBER('2016'!U35),'2016'!U35,"XXX")</f>
        <v>XXX</v>
      </c>
      <c r="W35" s="132" t="str">
        <f>IF(ISNUMBER('2016'!V35),'2016'!V35,"XXX")</f>
        <v>XXX</v>
      </c>
      <c r="X35" s="132" t="str">
        <f>IF(ISNUMBER('2016'!W35),'2016'!W35,"XXX")</f>
        <v>XXX</v>
      </c>
      <c r="Y35" s="172">
        <f t="shared" si="2"/>
        <v>0.3547945582251481</v>
      </c>
      <c r="Z35" s="116">
        <f>'2016'!X35</f>
        <v>0.246</v>
      </c>
      <c r="AA35" s="132">
        <f>('2016'!Y35+2.5)/5</f>
        <v>0.28172922140000001</v>
      </c>
      <c r="AB35" s="216">
        <f t="shared" si="3"/>
        <v>0.2638646107</v>
      </c>
      <c r="AC35" s="6"/>
      <c r="AE35">
        <f t="shared" ref="AE35:AS51" si="5">IF(ISNUMBER(AVERAGE(I35:J35)),AVERAGE(I35:J35),"XXX")</f>
        <v>0.17132</v>
      </c>
      <c r="AF35">
        <f t="shared" si="5"/>
        <v>0.58565999999999996</v>
      </c>
      <c r="AG35">
        <f t="shared" si="5"/>
        <v>1</v>
      </c>
      <c r="AH35">
        <f t="shared" si="5"/>
        <v>0.24087178800000003</v>
      </c>
      <c r="AI35">
        <f t="shared" si="5"/>
        <v>0.39915198134999996</v>
      </c>
      <c r="AJ35">
        <f t="shared" si="5"/>
        <v>0.34871608734999998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0.25258379999999997</v>
      </c>
      <c r="AO35">
        <f t="shared" si="5"/>
        <v>0.4106919</v>
      </c>
      <c r="AP35">
        <f t="shared" si="5"/>
        <v>0.56879999999999997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5">
      <c r="A36" s="19" t="s">
        <v>45</v>
      </c>
      <c r="B36" s="3" t="s">
        <v>45</v>
      </c>
      <c r="C36" s="116">
        <f>IF(ISNUMBER('2016'!C36),(1-PRODUCT('2016'!C36,0.1)),"XXX")</f>
        <v>0.57000000000000006</v>
      </c>
      <c r="D36" s="116">
        <f>IFERROR(IF((LOG(100*'2016'!D36+1)/LOG(100+1))&gt;1,0,(1-(LOG(100*'2016'!D36+1)/LOG(100+1)))), 1)</f>
        <v>1</v>
      </c>
      <c r="E36" s="132">
        <f>IF(ISNUMBER('2016'!E36),IF('2016'!E36/100&gt;1,1,'2016'!E36/100),"XXX")</f>
        <v>0.81833333333333347</v>
      </c>
      <c r="F36" s="116" t="str">
        <f>IF(ISNUMBER('2016'!F36),(1-(('2016'!F36-1)/4)),"XXX")</f>
        <v>XXX</v>
      </c>
      <c r="G36" s="116">
        <f>IF(ISNUMBER('2016'!G36),(1-('2016'!G36/10)),"XXX")</f>
        <v>0.83000000000000007</v>
      </c>
      <c r="H36" s="216">
        <f t="shared" si="1"/>
        <v>0.80458333333333343</v>
      </c>
      <c r="I36" s="132">
        <f>IF(ISNUMBER('2016'!H36),'2016'!H36,"XXX")</f>
        <v>0.57857142857142851</v>
      </c>
      <c r="J36" s="132">
        <f>IF(ISNUMBER('2016'!I36),'2016'!I36,"XXX")</f>
        <v>0.51293999999999995</v>
      </c>
      <c r="K36" s="132">
        <f>IF(ISNUMBER('2016'!J36),IF(('2016'!J36/5)&gt;1,1,'2016'!J36/5),"XXX")</f>
        <v>0.99891000000000008</v>
      </c>
      <c r="L36" s="132">
        <f>IF(ISNUMBER('2016'!K36),'2016'!K36,"XXX")</f>
        <v>0.66428571428571437</v>
      </c>
      <c r="M36" s="116">
        <f>IF(ISNUMBER('2016'!L36),IF(('2016'!L36/5)&gt;1,1,'2016'!L36/5),"XXX")</f>
        <v>1</v>
      </c>
      <c r="N36" s="116">
        <f>IF(ISNUMBER('2016'!M36),(1-('2016'!M36/100)),"XXX")</f>
        <v>0.77797048570000005</v>
      </c>
      <c r="O36" s="116">
        <f>IF(ISNUMBER('2016'!N36),IF(('2016'!N36/10)&gt;1,1,'2016'!N36/10),"XXX")</f>
        <v>1</v>
      </c>
      <c r="P36" s="222">
        <f>IF(ISNUMBER('2016'!O36),('2016'!O36/100),"XXX")</f>
        <v>0.68799999999999994</v>
      </c>
      <c r="Q36" s="222">
        <f>'2016'!P36</f>
        <v>0.27320694923400879</v>
      </c>
      <c r="R36" s="222">
        <f>IF(ISNUMBER('2016'!Q36),('2016'!Q36/100),"XXX")</f>
        <v>0.66500000000000004</v>
      </c>
      <c r="S36" s="222">
        <f>IF(ISNUMBER('2016'!R36),('2016'!R36/100),"XXX")</f>
        <v>0.76559449999999996</v>
      </c>
      <c r="T36" s="132">
        <f>IF(ISNUMBER('2016'!S36),(1-('2016'!S36/100)),"XXX")</f>
        <v>0.99609999999999999</v>
      </c>
      <c r="U36" s="132">
        <f>IF(ISNUMBER('2016'!T36),'2016'!T36,"XXX")</f>
        <v>0.65428571428571425</v>
      </c>
      <c r="V36" s="132">
        <f>IF(ISNUMBER('2016'!U36),'2016'!U36,"XXX")</f>
        <v>0.54357142857142848</v>
      </c>
      <c r="W36" s="132">
        <f>IF(ISNUMBER('2016'!V36),'2016'!V36,"XXX")</f>
        <v>0.59285714285714286</v>
      </c>
      <c r="X36" s="132">
        <f>IF(ISNUMBER('2016'!W36),'2016'!W36,"XXX")</f>
        <v>0.4757142857142857</v>
      </c>
      <c r="Y36" s="172">
        <f t="shared" si="2"/>
        <v>0.69918797807623267</v>
      </c>
      <c r="Z36" s="116">
        <f>'2016'!X36</f>
        <v>0.90800000000000003</v>
      </c>
      <c r="AA36" s="132">
        <f>('2016'!Y36+2.5)/5</f>
        <v>0.72918384079999998</v>
      </c>
      <c r="AB36" s="216">
        <f t="shared" si="3"/>
        <v>0.81859192040000006</v>
      </c>
      <c r="AC36" s="6"/>
      <c r="AE36">
        <f t="shared" si="5"/>
        <v>0.54575571428571423</v>
      </c>
      <c r="AF36">
        <f t="shared" si="5"/>
        <v>0.75592499999999996</v>
      </c>
      <c r="AG36">
        <f t="shared" si="5"/>
        <v>0.83159785714285728</v>
      </c>
      <c r="AH36">
        <f t="shared" si="5"/>
        <v>0.83214285714285718</v>
      </c>
      <c r="AI36">
        <f t="shared" si="5"/>
        <v>0.88898524285000002</v>
      </c>
      <c r="AJ36">
        <f t="shared" si="5"/>
        <v>0.88898524285000002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0.71529725</v>
      </c>
      <c r="AO36">
        <f t="shared" si="5"/>
        <v>0.88084724999999997</v>
      </c>
      <c r="AP36">
        <f t="shared" si="5"/>
        <v>0.82519285714285706</v>
      </c>
      <c r="AQ36">
        <f t="shared" si="5"/>
        <v>0.59892857142857137</v>
      </c>
      <c r="AR36">
        <f t="shared" si="5"/>
        <v>0.56821428571428567</v>
      </c>
      <c r="AS36">
        <f t="shared" si="5"/>
        <v>0.53428571428571425</v>
      </c>
    </row>
    <row r="37" spans="1:45" ht="15.75" customHeight="1" x14ac:dyDescent="0.25">
      <c r="A37" s="19" t="s">
        <v>46</v>
      </c>
      <c r="B37" s="3" t="s">
        <v>46</v>
      </c>
      <c r="C37" s="116">
        <f>IF(ISNUMBER('2016'!C37),(1-PRODUCT('2016'!C37,0.1)),"XXX")</f>
        <v>5.9999999999999942E-2</v>
      </c>
      <c r="D37" s="116">
        <f>IFERROR(IF((LOG(100*'2016'!D37+1)/LOG(100+1))&gt;1,0,(1-(LOG(100*'2016'!D37+1)/LOG(100+1)))), 1)</f>
        <v>1</v>
      </c>
      <c r="E37" s="132">
        <f>IF(ISNUMBER('2016'!E37),IF('2016'!E37/100&gt;1,1,'2016'!E37/100),"XXX")</f>
        <v>0.66333333333333344</v>
      </c>
      <c r="F37" s="116">
        <f>IF(ISNUMBER('2016'!F37),(1-(('2016'!F37-1)/4)),"XXX")</f>
        <v>0.5</v>
      </c>
      <c r="G37" s="116">
        <f>IF(ISNUMBER('2016'!G37),(1-('2016'!G37/10)),"XXX")</f>
        <v>0.19000000000000006</v>
      </c>
      <c r="H37" s="216">
        <f t="shared" si="1"/>
        <v>0.48266666666666669</v>
      </c>
      <c r="I37" s="132">
        <f>IF(ISNUMBER('2016'!H37),'2016'!H37,"XXX")</f>
        <v>0.51714285714285713</v>
      </c>
      <c r="J37" s="132">
        <f>IF(ISNUMBER('2016'!I37),'2016'!I37,"XXX")</f>
        <v>0.17107</v>
      </c>
      <c r="K37" s="132">
        <f>IF(ISNUMBER('2016'!J37),IF(('2016'!J37/5)&gt;1,1,'2016'!J37/5),"XXX")</f>
        <v>0.52835399999999999</v>
      </c>
      <c r="L37" s="132">
        <f>IF(ISNUMBER('2016'!K37),'2016'!K37,"XXX")</f>
        <v>0.58142857142857152</v>
      </c>
      <c r="M37" s="116">
        <f>IF(ISNUMBER('2016'!L37),IF(('2016'!L37/5)&gt;1,1,'2016'!L37/5),"XXX")</f>
        <v>0.17218176199999999</v>
      </c>
      <c r="N37" s="116">
        <f>IF(ISNUMBER('2016'!M37),(1-('2016'!M37/100)),"XXX")</f>
        <v>0.59987506869999996</v>
      </c>
      <c r="O37" s="116">
        <f>IF(ISNUMBER('2016'!N37),IF(('2016'!N37/10)&gt;1,1,'2016'!N37/10),"XXX")</f>
        <v>0.12</v>
      </c>
      <c r="P37" s="222" t="str">
        <f>IF(ISNUMBER('2016'!O37),('2016'!O37/100),"XXX")</f>
        <v>XXX</v>
      </c>
      <c r="Q37" s="222">
        <f>'2016'!P37</f>
        <v>2E-3</v>
      </c>
      <c r="R37" s="222" t="str">
        <f>IF(ISNUMBER('2016'!Q37),('2016'!Q37/100),"XXX")</f>
        <v>XXX</v>
      </c>
      <c r="S37" s="222">
        <f>IF(ISNUMBER('2016'!R37),('2016'!R37/100),"XXX")</f>
        <v>0.25021939999999998</v>
      </c>
      <c r="T37" s="132">
        <f>IF(ISNUMBER('2016'!S37),(1-('2016'!S37/100)),"XXX")</f>
        <v>0.73719999999999997</v>
      </c>
      <c r="U37" s="132">
        <f>IF(ISNUMBER('2016'!T37),'2016'!T37,"XXX")</f>
        <v>0.58285714285714285</v>
      </c>
      <c r="V37" s="132">
        <f>IF(ISNUMBER('2016'!U37),'2016'!U37,"XXX")</f>
        <v>0.49000000000000005</v>
      </c>
      <c r="W37" s="132">
        <f>IF(ISNUMBER('2016'!V37),'2016'!V37,"XXX")</f>
        <v>0.63714285714285712</v>
      </c>
      <c r="X37" s="132">
        <f>IF(ISNUMBER('2016'!W37),'2016'!W37,"XXX")</f>
        <v>0.57000000000000006</v>
      </c>
      <c r="Y37" s="172">
        <f t="shared" si="2"/>
        <v>0.38009197870446432</v>
      </c>
      <c r="Z37" s="116">
        <f>'2016'!X37</f>
        <v>0.53600000000000003</v>
      </c>
      <c r="AA37" s="132">
        <f>('2016'!Y37+2.5)/5</f>
        <v>0.44885731340000001</v>
      </c>
      <c r="AB37" s="216">
        <f t="shared" si="3"/>
        <v>0.49242865670000002</v>
      </c>
      <c r="AC37" s="6"/>
      <c r="AE37">
        <f t="shared" si="5"/>
        <v>0.34410642857142859</v>
      </c>
      <c r="AF37">
        <f t="shared" si="5"/>
        <v>0.34971200000000002</v>
      </c>
      <c r="AG37">
        <f t="shared" si="5"/>
        <v>0.55489128571428581</v>
      </c>
      <c r="AH37">
        <f t="shared" si="5"/>
        <v>0.37680516671428577</v>
      </c>
      <c r="AI37">
        <f t="shared" si="5"/>
        <v>0.38602841534999999</v>
      </c>
      <c r="AJ37">
        <f t="shared" si="5"/>
        <v>0.35993753434999998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0.25021939999999998</v>
      </c>
      <c r="AO37">
        <f t="shared" si="5"/>
        <v>0.49370969999999997</v>
      </c>
      <c r="AP37">
        <f t="shared" si="5"/>
        <v>0.66002857142857141</v>
      </c>
      <c r="AQ37">
        <f t="shared" si="5"/>
        <v>0.53642857142857148</v>
      </c>
      <c r="AR37">
        <f t="shared" si="5"/>
        <v>0.56357142857142861</v>
      </c>
      <c r="AS37">
        <f t="shared" si="5"/>
        <v>0.60357142857142865</v>
      </c>
    </row>
    <row r="38" spans="1:45" ht="15" x14ac:dyDescent="0.25">
      <c r="A38" s="19" t="s">
        <v>47</v>
      </c>
      <c r="B38" s="3" t="s">
        <v>47</v>
      </c>
      <c r="C38" s="116">
        <f>IF(ISNUMBER('2016'!C38),(1-PRODUCT('2016'!C38,0.1)),"XXX")</f>
        <v>0.52</v>
      </c>
      <c r="D38" s="116">
        <f>IFERROR(IF((LOG(100*'2016'!D38+1)/LOG(100+1))&gt;1,0,(1-(LOG(100*'2016'!D38+1)/LOG(100+1)))), 1)</f>
        <v>1</v>
      </c>
      <c r="E38" s="132">
        <f>IF(ISNUMBER('2016'!E38),IF('2016'!E38/100&gt;1,1,'2016'!E38/100),"XXX")</f>
        <v>0.90500000000000003</v>
      </c>
      <c r="F38" s="116">
        <f>IF(ISNUMBER('2016'!F38),(1-(('2016'!F38-1)/4)),"XXX")</f>
        <v>1</v>
      </c>
      <c r="G38" s="116">
        <f>IF(ISNUMBER('2016'!G38),(1-('2016'!G38/10)),"XXX")</f>
        <v>0.62</v>
      </c>
      <c r="H38" s="216">
        <f t="shared" si="1"/>
        <v>0.80899999999999994</v>
      </c>
      <c r="I38" s="132">
        <f>IF(ISNUMBER('2016'!H38),'2016'!H38,"XXX")</f>
        <v>0.65428571428571425</v>
      </c>
      <c r="J38" s="132">
        <f>IF(ISNUMBER('2016'!I38),'2016'!I38,"XXX")</f>
        <v>0.59735000000000005</v>
      </c>
      <c r="K38" s="132" t="str">
        <f>IF(ISNUMBER('2016'!J38),IF(('2016'!J38/5)&gt;1,1,'2016'!J38/5),"XXX")</f>
        <v>XXX</v>
      </c>
      <c r="L38" s="132">
        <f>IF(ISNUMBER('2016'!K38),'2016'!K38,"XXX")</f>
        <v>0.61428571428571421</v>
      </c>
      <c r="M38" s="116">
        <f>IF(ISNUMBER('2016'!L38),IF(('2016'!L38/5)&gt;1,1,'2016'!L38/5),"XXX")</f>
        <v>1</v>
      </c>
      <c r="N38" s="116">
        <f>IF(ISNUMBER('2016'!M38),(1-('2016'!M38/100)),"XXX")</f>
        <v>0.89026017189999995</v>
      </c>
      <c r="O38" s="116">
        <f>IF(ISNUMBER('2016'!N38),IF(('2016'!N38/10)&gt;1,1,'2016'!N38/10),"XXX")</f>
        <v>1</v>
      </c>
      <c r="P38" s="222">
        <f>IF(ISNUMBER('2016'!O38),('2016'!O38/100),"XXX")</f>
        <v>0.57600000000000007</v>
      </c>
      <c r="Q38" s="222">
        <f>'2016'!P38</f>
        <v>0.64542903900146487</v>
      </c>
      <c r="R38" s="222" t="str">
        <f>IF(ISNUMBER('2016'!Q38),('2016'!Q38/100),"XXX")</f>
        <v>XXX</v>
      </c>
      <c r="S38" s="222">
        <f>IF(ISNUMBER('2016'!R38),('2016'!R38/100),"XXX")</f>
        <v>0.86092039999999992</v>
      </c>
      <c r="T38" s="132">
        <f>IF(ISNUMBER('2016'!S38),(1-('2016'!S38/100)),"XXX")</f>
        <v>1</v>
      </c>
      <c r="U38" s="132">
        <f>IF(ISNUMBER('2016'!T38),'2016'!T38,"XXX")</f>
        <v>0.54285714285714282</v>
      </c>
      <c r="V38" s="132">
        <f>IF(ISNUMBER('2016'!U38),'2016'!U38,"XXX")</f>
        <v>0.41785714285714282</v>
      </c>
      <c r="W38" s="132">
        <f>IF(ISNUMBER('2016'!V38),'2016'!V38,"XXX")</f>
        <v>0.59285714285714286</v>
      </c>
      <c r="X38" s="132">
        <f>IF(ISNUMBER('2016'!W38),'2016'!W38,"XXX")</f>
        <v>0.34857142857142859</v>
      </c>
      <c r="Y38" s="172">
        <f t="shared" si="2"/>
        <v>0.68752429061893316</v>
      </c>
      <c r="Z38" s="116">
        <f>'2016'!X38</f>
        <v>0.76500000000000001</v>
      </c>
      <c r="AA38" s="132">
        <f>('2016'!Y38+2.5)/5</f>
        <v>0.61288964740000007</v>
      </c>
      <c r="AB38" s="216">
        <f t="shared" si="3"/>
        <v>0.68894482369999999</v>
      </c>
      <c r="AC38" s="6"/>
      <c r="AE38">
        <f t="shared" si="5"/>
        <v>0.6258178571428572</v>
      </c>
      <c r="AF38">
        <f t="shared" si="5"/>
        <v>0.59735000000000005</v>
      </c>
      <c r="AG38">
        <f t="shared" si="5"/>
        <v>0.61428571428571421</v>
      </c>
      <c r="AH38">
        <f t="shared" si="5"/>
        <v>0.80714285714285716</v>
      </c>
      <c r="AI38">
        <f t="shared" si="5"/>
        <v>0.94513008595000003</v>
      </c>
      <c r="AJ38">
        <f t="shared" si="5"/>
        <v>0.94513008595000003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0.86092039999999992</v>
      </c>
      <c r="AO38">
        <f t="shared" si="5"/>
        <v>0.93046019999999996</v>
      </c>
      <c r="AP38">
        <f t="shared" si="5"/>
        <v>0.77142857142857135</v>
      </c>
      <c r="AQ38">
        <f t="shared" si="5"/>
        <v>0.48035714285714282</v>
      </c>
      <c r="AR38">
        <f t="shared" si="5"/>
        <v>0.50535714285714284</v>
      </c>
      <c r="AS38">
        <f t="shared" si="5"/>
        <v>0.47071428571428575</v>
      </c>
    </row>
    <row r="39" spans="1:45" ht="15" x14ac:dyDescent="0.25">
      <c r="A39" s="19" t="s">
        <v>48</v>
      </c>
      <c r="B39" s="3" t="s">
        <v>48</v>
      </c>
      <c r="C39" s="116">
        <f>IF(ISNUMBER('2016'!C39),(1-PRODUCT('2016'!C39,0.1)),"XXX")</f>
        <v>8.0000000000000071E-2</v>
      </c>
      <c r="D39" s="116">
        <f>IFERROR(IF((LOG(100*'2016'!D39+1)/LOG(100+1))&gt;1,0,(1-(LOG(100*'2016'!D39+1)/LOG(100+1)))), 1)</f>
        <v>1</v>
      </c>
      <c r="E39" s="132">
        <f>IF(ISNUMBER('2016'!E39),IF('2016'!E39/100&gt;1,1,'2016'!E39/100),"XXX")</f>
        <v>0.84666666666666668</v>
      </c>
      <c r="F39" s="116">
        <f>IF(ISNUMBER('2016'!F39),(1-(('2016'!F39-1)/4)),"XXX")</f>
        <v>1</v>
      </c>
      <c r="G39" s="116">
        <f>IF(ISNUMBER('2016'!G39),(1-('2016'!G39/10)),"XXX")</f>
        <v>0.67999999999999994</v>
      </c>
      <c r="H39" s="216">
        <f t="shared" si="1"/>
        <v>0.72133333333333327</v>
      </c>
      <c r="I39" s="132">
        <f>IF(ISNUMBER('2016'!H39),'2016'!H39,"XXX")</f>
        <v>0.62714285714285711</v>
      </c>
      <c r="J39" s="132">
        <f>IF(ISNUMBER('2016'!I39),'2016'!I39,"XXX")</f>
        <v>0.49234</v>
      </c>
      <c r="K39" s="132">
        <f>IF(ISNUMBER('2016'!J39),IF(('2016'!J39/5)&gt;1,1,'2016'!J39/5),"XXX")</f>
        <v>0.93315799999999993</v>
      </c>
      <c r="L39" s="132">
        <f>IF(ISNUMBER('2016'!K39),'2016'!K39,"XXX")</f>
        <v>0.61</v>
      </c>
      <c r="M39" s="116">
        <f>IF(ISNUMBER('2016'!L39),IF(('2016'!L39/5)&gt;1,1,'2016'!L39/5),"XXX")</f>
        <v>0.55906982400000005</v>
      </c>
      <c r="N39" s="116">
        <f>IF(ISNUMBER('2016'!M39),(1-('2016'!M39/100)),"XXX")</f>
        <v>0.55568672180000001</v>
      </c>
      <c r="O39" s="116">
        <f>IF(ISNUMBER('2016'!N39),IF(('2016'!N39/10)&gt;1,1,'2016'!N39/10),"XXX")</f>
        <v>1</v>
      </c>
      <c r="P39" s="222">
        <f>IF(ISNUMBER('2016'!O39),('2016'!O39/100),"XXX")</f>
        <v>0.97799999999999998</v>
      </c>
      <c r="Q39" s="222" t="str">
        <f>'2016'!P39</f>
        <v>XXX</v>
      </c>
      <c r="R39" s="222">
        <f>IF(ISNUMBER('2016'!Q39),('2016'!Q39/100),"XXX")</f>
        <v>0.24100000000000002</v>
      </c>
      <c r="S39" s="222">
        <f>IF(ISNUMBER('2016'!R39),('2016'!R39/100),"XXX")</f>
        <v>0.85718230000000006</v>
      </c>
      <c r="T39" s="132">
        <f>IF(ISNUMBER('2016'!S39),(1-('2016'!S39/100)),"XXX")</f>
        <v>1</v>
      </c>
      <c r="U39" s="132">
        <f>IF(ISNUMBER('2016'!T39),'2016'!T39,"XXX")</f>
        <v>0.61</v>
      </c>
      <c r="V39" s="132">
        <f>IF(ISNUMBER('2016'!U39),'2016'!U39,"XXX")</f>
        <v>0.50785714285714278</v>
      </c>
      <c r="W39" s="132">
        <f>IF(ISNUMBER('2016'!V39),'2016'!V39,"XXX")</f>
        <v>0.70571428571428574</v>
      </c>
      <c r="X39" s="132">
        <f>IF(ISNUMBER('2016'!W39),'2016'!W39,"XXX")</f>
        <v>0.52</v>
      </c>
      <c r="Y39" s="172">
        <f t="shared" si="2"/>
        <v>0.65238444571964282</v>
      </c>
      <c r="Z39" s="116">
        <f>'2016'!X39</f>
        <v>0.85599999999999998</v>
      </c>
      <c r="AA39" s="132">
        <f>('2016'!Y39+2.5)/5</f>
        <v>0.71516971579999999</v>
      </c>
      <c r="AB39" s="216">
        <f t="shared" si="3"/>
        <v>0.78558485789999999</v>
      </c>
      <c r="AC39" s="6"/>
      <c r="AE39">
        <f t="shared" si="5"/>
        <v>0.55974142857142861</v>
      </c>
      <c r="AF39">
        <f t="shared" si="5"/>
        <v>0.71274899999999997</v>
      </c>
      <c r="AG39">
        <f t="shared" si="5"/>
        <v>0.77157900000000001</v>
      </c>
      <c r="AH39">
        <f t="shared" si="5"/>
        <v>0.58453491200000007</v>
      </c>
      <c r="AI39">
        <f t="shared" si="5"/>
        <v>0.55737827290000008</v>
      </c>
      <c r="AJ39">
        <f t="shared" si="5"/>
        <v>0.77784336089999995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0.54909115000000008</v>
      </c>
      <c r="AO39">
        <f t="shared" si="5"/>
        <v>0.92859115000000003</v>
      </c>
      <c r="AP39">
        <f t="shared" si="5"/>
        <v>0.80499999999999994</v>
      </c>
      <c r="AQ39">
        <f t="shared" si="5"/>
        <v>0.55892857142857144</v>
      </c>
      <c r="AR39">
        <f t="shared" si="5"/>
        <v>0.60678571428571426</v>
      </c>
      <c r="AS39">
        <f t="shared" si="5"/>
        <v>0.61285714285714288</v>
      </c>
    </row>
    <row r="40" spans="1:45" ht="15" x14ac:dyDescent="0.25">
      <c r="A40" s="19" t="s">
        <v>243</v>
      </c>
      <c r="B40" s="3" t="s">
        <v>49</v>
      </c>
      <c r="C40" s="116">
        <f>IF(ISNUMBER('2016'!C40),(1-PRODUCT('2016'!C40,0.1)),"XXX")</f>
        <v>0.71</v>
      </c>
      <c r="D40" s="116">
        <f>IFERROR(IF((LOG(100*'2016'!D40+1)/LOG(100+1))&gt;1,0,(1-(LOG(100*'2016'!D40+1)/LOG(100+1)))), 1)</f>
        <v>1</v>
      </c>
      <c r="E40" s="132">
        <f>IF(ISNUMBER('2016'!E40),IF('2016'!E40/100&gt;1,1,'2016'!E40/100),"XXX")</f>
        <v>0.89333333333333342</v>
      </c>
      <c r="F40" s="116">
        <f>IF(ISNUMBER('2016'!F40),(1-(('2016'!F40-1)/4)),"XXX")</f>
        <v>1</v>
      </c>
      <c r="G40" s="116">
        <f>IF(ISNUMBER('2016'!G40),(1-('2016'!G40/10)),"XXX")</f>
        <v>0.74</v>
      </c>
      <c r="H40" s="216">
        <f t="shared" si="1"/>
        <v>0.8686666666666667</v>
      </c>
      <c r="I40" s="132">
        <f>IF(ISNUMBER('2016'!H40),'2016'!H40,"XXX")</f>
        <v>0.66857142857142848</v>
      </c>
      <c r="J40" s="132">
        <f>IF(ISNUMBER('2016'!I40),'2016'!I40,"XXX")</f>
        <v>0.59518000000000004</v>
      </c>
      <c r="K40" s="132">
        <f>IF(ISNUMBER('2016'!J40),IF(('2016'!J40/5)&gt;1,1,'2016'!J40/5),"XXX")</f>
        <v>0.49883000000000005</v>
      </c>
      <c r="L40" s="132">
        <f>IF(ISNUMBER('2016'!K40),'2016'!K40,"XXX")</f>
        <v>0.68142857142857138</v>
      </c>
      <c r="M40" s="116">
        <f>IF(ISNUMBER('2016'!L40),IF(('2016'!L40/5)&gt;1,1,'2016'!L40/5),"XXX")</f>
        <v>1</v>
      </c>
      <c r="N40" s="116">
        <f>IF(ISNUMBER('2016'!M40),(1-('2016'!M40/100)),"XXX")</f>
        <v>0.84976187709999995</v>
      </c>
      <c r="O40" s="116">
        <f>IF(ISNUMBER('2016'!N40),IF(('2016'!N40/10)&gt;1,1,'2016'!N40/10),"XXX")</f>
        <v>1</v>
      </c>
      <c r="P40" s="222">
        <f>IF(ISNUMBER('2016'!O40),('2016'!O40/100),"XXX")</f>
        <v>0.91299999999999992</v>
      </c>
      <c r="Q40" s="222">
        <f>'2016'!P40</f>
        <v>0.15703710317611694</v>
      </c>
      <c r="R40" s="222">
        <f>IF(ISNUMBER('2016'!Q40),('2016'!Q40/100),"XXX")</f>
        <v>0.32</v>
      </c>
      <c r="S40" s="222">
        <f>IF(ISNUMBER('2016'!R40),('2016'!R40/100),"XXX")</f>
        <v>0.82840360000000002</v>
      </c>
      <c r="T40" s="132">
        <f>IF(ISNUMBER('2016'!S40),(1-('2016'!S40/100)),"XXX")</f>
        <v>1</v>
      </c>
      <c r="U40" s="132">
        <f>IF(ISNUMBER('2016'!T40),'2016'!T40,"XXX")</f>
        <v>0.66285714285714281</v>
      </c>
      <c r="V40" s="132">
        <f>IF(ISNUMBER('2016'!U40),'2016'!U40,"XXX")</f>
        <v>0.48928571428571427</v>
      </c>
      <c r="W40" s="132">
        <f>IF(ISNUMBER('2016'!V40),'2016'!V40,"XXX")</f>
        <v>0.6657142857142857</v>
      </c>
      <c r="X40" s="132">
        <f>IF(ISNUMBER('2016'!W40),'2016'!W40,"XXX")</f>
        <v>0.51571428571428568</v>
      </c>
      <c r="Y40" s="172">
        <f t="shared" si="2"/>
        <v>0.67786150055297156</v>
      </c>
      <c r="Z40" s="116">
        <f>'2016'!X40</f>
        <v>0.85699999999999998</v>
      </c>
      <c r="AA40" s="132">
        <f>('2016'!Y40+2.5)/5</f>
        <v>0.71100089560000002</v>
      </c>
      <c r="AB40" s="216">
        <f t="shared" si="3"/>
        <v>0.7840004478</v>
      </c>
      <c r="AC40" s="6"/>
      <c r="AE40">
        <f t="shared" si="5"/>
        <v>0.63187571428571432</v>
      </c>
      <c r="AF40">
        <f t="shared" si="5"/>
        <v>0.54700500000000007</v>
      </c>
      <c r="AG40">
        <f t="shared" si="5"/>
        <v>0.59012928571428569</v>
      </c>
      <c r="AH40">
        <f t="shared" si="5"/>
        <v>0.84071428571428575</v>
      </c>
      <c r="AI40">
        <f t="shared" si="5"/>
        <v>0.92488093854999998</v>
      </c>
      <c r="AJ40">
        <f t="shared" si="5"/>
        <v>0.92488093854999998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0.57420179999999998</v>
      </c>
      <c r="AO40">
        <f t="shared" si="5"/>
        <v>0.91420180000000006</v>
      </c>
      <c r="AP40">
        <f t="shared" si="5"/>
        <v>0.83142857142857141</v>
      </c>
      <c r="AQ40">
        <f t="shared" si="5"/>
        <v>0.57607142857142857</v>
      </c>
      <c r="AR40">
        <f t="shared" si="5"/>
        <v>0.57750000000000001</v>
      </c>
      <c r="AS40">
        <f t="shared" si="5"/>
        <v>0.59071428571428575</v>
      </c>
    </row>
    <row r="41" spans="1:45" ht="15" x14ac:dyDescent="0.25">
      <c r="A41" s="19" t="s">
        <v>50</v>
      </c>
      <c r="B41" s="3" t="s">
        <v>50</v>
      </c>
      <c r="C41" s="116">
        <f>IF(ISNUMBER('2016'!C41),(1-PRODUCT('2016'!C41,0.1)),"XXX")</f>
        <v>0.89</v>
      </c>
      <c r="D41" s="116">
        <f>IFERROR(IF((LOG(100*'2016'!D41+1)/LOG(100+1))&gt;1,0,(1-(LOG(100*'2016'!D41+1)/LOG(100+1)))), 1)</f>
        <v>1</v>
      </c>
      <c r="E41" s="132">
        <f>IF(ISNUMBER('2016'!E41),IF('2016'!E41/100&gt;1,1,'2016'!E41/100),"XXX")</f>
        <v>0.92833333333333345</v>
      </c>
      <c r="F41" s="116">
        <f>IF(ISNUMBER('2016'!F41),(1-(('2016'!F41-1)/4)),"XXX")</f>
        <v>1</v>
      </c>
      <c r="G41" s="116">
        <f>IF(ISNUMBER('2016'!G41),(1-('2016'!G41/10)),"XXX")</f>
        <v>0.83000000000000007</v>
      </c>
      <c r="H41" s="216">
        <f t="shared" si="1"/>
        <v>0.92966666666666664</v>
      </c>
      <c r="I41" s="132">
        <f>IF(ISNUMBER('2016'!H41),'2016'!H41,"XXX")</f>
        <v>0.79428571428571415</v>
      </c>
      <c r="J41" s="132">
        <f>IF(ISNUMBER('2016'!I41),'2016'!I41,"XXX")</f>
        <v>0.82465999999999995</v>
      </c>
      <c r="K41" s="132">
        <f>IF(ISNUMBER('2016'!J41),IF(('2016'!J41/5)&gt;1,1,'2016'!J41/5),"XXX")</f>
        <v>1</v>
      </c>
      <c r="L41" s="132">
        <f>IF(ISNUMBER('2016'!K41),'2016'!K41,"XXX")</f>
        <v>0.69142857142857139</v>
      </c>
      <c r="M41" s="116">
        <f>IF(ISNUMBER('2016'!L41),IF(('2016'!L41/5)&gt;1,1,'2016'!L41/5),"XXX")</f>
        <v>1</v>
      </c>
      <c r="N41" s="116">
        <f>IF(ISNUMBER('2016'!M41),(1-('2016'!M41/100)),"XXX")</f>
        <v>0.8628763103</v>
      </c>
      <c r="O41" s="116">
        <f>IF(ISNUMBER('2016'!N41),IF(('2016'!N41/10)&gt;1,1,'2016'!N41/10),"XXX")</f>
        <v>1</v>
      </c>
      <c r="P41" s="222">
        <f>IF(ISNUMBER('2016'!O41),('2016'!O41/100),"XXX")</f>
        <v>1</v>
      </c>
      <c r="Q41" s="222">
        <f>'2016'!P41</f>
        <v>1</v>
      </c>
      <c r="R41" s="222">
        <f>IF(ISNUMBER('2016'!Q41),('2016'!Q41/100),"XXX")</f>
        <v>0.63700000000000001</v>
      </c>
      <c r="S41" s="222">
        <f>IF(ISNUMBER('2016'!R41),('2016'!R41/100),"XXX")</f>
        <v>0.91211759999999997</v>
      </c>
      <c r="T41" s="132">
        <f>IF(ISNUMBER('2016'!S41),(1-('2016'!S41/100)),"XXX")</f>
        <v>1</v>
      </c>
      <c r="U41" s="132">
        <f>IF(ISNUMBER('2016'!T41),'2016'!T41,"XXX")</f>
        <v>0.81857142857142862</v>
      </c>
      <c r="V41" s="132">
        <f>IF(ISNUMBER('2016'!U41),'2016'!U41,"XXX")</f>
        <v>0.81071428571428583</v>
      </c>
      <c r="W41" s="132">
        <f>IF(ISNUMBER('2016'!V41),'2016'!V41,"XXX")</f>
        <v>0.74714285714285722</v>
      </c>
      <c r="X41" s="132">
        <f>IF(ISNUMBER('2016'!W41),'2016'!W41,"XXX")</f>
        <v>0.61142857142857143</v>
      </c>
      <c r="Y41" s="172">
        <f t="shared" si="2"/>
        <v>0.85688908367946426</v>
      </c>
      <c r="Z41" s="116">
        <f>'2016'!X41</f>
        <v>0.91400000000000003</v>
      </c>
      <c r="AA41" s="132">
        <f>('2016'!Y41+2.5)/5</f>
        <v>0.81244127759999996</v>
      </c>
      <c r="AB41" s="216">
        <f t="shared" si="3"/>
        <v>0.8632206388</v>
      </c>
      <c r="AC41" s="6"/>
      <c r="AE41">
        <f t="shared" si="5"/>
        <v>0.80947285714285711</v>
      </c>
      <c r="AF41">
        <f t="shared" si="5"/>
        <v>0.91232999999999997</v>
      </c>
      <c r="AG41">
        <f t="shared" si="5"/>
        <v>0.84571428571428564</v>
      </c>
      <c r="AH41">
        <f t="shared" si="5"/>
        <v>0.84571428571428564</v>
      </c>
      <c r="AI41">
        <f t="shared" si="5"/>
        <v>0.93143815514999995</v>
      </c>
      <c r="AJ41">
        <f t="shared" si="5"/>
        <v>0.93143815514999995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0.77455879999999999</v>
      </c>
      <c r="AO41">
        <f t="shared" si="5"/>
        <v>0.95605879999999999</v>
      </c>
      <c r="AP41">
        <f t="shared" si="5"/>
        <v>0.90928571428571425</v>
      </c>
      <c r="AQ41">
        <f t="shared" si="5"/>
        <v>0.81464285714285722</v>
      </c>
      <c r="AR41">
        <f t="shared" si="5"/>
        <v>0.77892857142857153</v>
      </c>
      <c r="AS41">
        <f t="shared" si="5"/>
        <v>0.67928571428571427</v>
      </c>
    </row>
    <row r="42" spans="1:45" ht="15" x14ac:dyDescent="0.25">
      <c r="A42" s="19" t="s">
        <v>51</v>
      </c>
      <c r="B42" s="3" t="s">
        <v>51</v>
      </c>
      <c r="C42" s="116">
        <f>IF(ISNUMBER('2016'!C42),(1-PRODUCT('2016'!C42,0.1)),"XXX")</f>
        <v>0.44000000000000006</v>
      </c>
      <c r="D42" s="116">
        <f>IFERROR(IF((LOG(100*'2016'!D42+1)/LOG(100+1))&gt;1,0,(1-(LOG(100*'2016'!D42+1)/LOG(100+1)))), 1)</f>
        <v>1</v>
      </c>
      <c r="E42" s="132">
        <f>IF(ISNUMBER('2016'!E42),IF('2016'!E42/100&gt;1,1,'2016'!E42/100),"XXX")</f>
        <v>0.6333333333333333</v>
      </c>
      <c r="F42" s="116">
        <f>IF(ISNUMBER('2016'!F42),(1-(('2016'!F42-1)/4)),"XXX")</f>
        <v>0.5</v>
      </c>
      <c r="G42" s="116">
        <f>IF(ISNUMBER('2016'!G42),(1-('2016'!G42/10)),"XXX")</f>
        <v>0.4</v>
      </c>
      <c r="H42" s="216">
        <f t="shared" si="1"/>
        <v>0.59466666666666668</v>
      </c>
      <c r="I42" s="132">
        <f>IF(ISNUMBER('2016'!H42),'2016'!H42,"XXX")</f>
        <v>0.46</v>
      </c>
      <c r="J42" s="132">
        <f>IF(ISNUMBER('2016'!I42),'2016'!I42,"XXX")</f>
        <v>0.29921999999999999</v>
      </c>
      <c r="K42" s="132">
        <f>IF(ISNUMBER('2016'!J42),IF(('2016'!J42/5)&gt;1,1,'2016'!J42/5),"XXX")</f>
        <v>0.61630400000000007</v>
      </c>
      <c r="L42" s="132">
        <f>IF(ISNUMBER('2016'!K42),'2016'!K42,"XXX")</f>
        <v>0.40142857142857141</v>
      </c>
      <c r="M42" s="116">
        <f>IF(ISNUMBER('2016'!L42),IF(('2016'!L42/5)&gt;1,1,'2016'!L42/5),"XXX")</f>
        <v>0.53293356800000002</v>
      </c>
      <c r="N42" s="116">
        <f>IF(ISNUMBER('2016'!M42),(1-('2016'!M42/100)),"XXX")</f>
        <v>0.55383586880000002</v>
      </c>
      <c r="O42" s="116">
        <f>IF(ISNUMBER('2016'!N42),IF(('2016'!N42/10)&gt;1,1,'2016'!N42/10),"XXX")</f>
        <v>0.64004775400000002</v>
      </c>
      <c r="P42" s="222">
        <f>IF(ISNUMBER('2016'!O42),('2016'!O42/100),"XXX")</f>
        <v>0.113</v>
      </c>
      <c r="Q42" s="222">
        <f>'2016'!P42</f>
        <v>0.31864085197448733</v>
      </c>
      <c r="R42" s="222">
        <f>IF(ISNUMBER('2016'!Q42),('2016'!Q42/100),"XXX")</f>
        <v>0.41499999999999998</v>
      </c>
      <c r="S42" s="222">
        <f>IF(ISNUMBER('2016'!R42),('2016'!R42/100),"XXX")</f>
        <v>0.56925690000000007</v>
      </c>
      <c r="T42" s="132">
        <f>IF(ISNUMBER('2016'!S42),(1-('2016'!S42/100)),"XXX")</f>
        <v>0.98870000000000002</v>
      </c>
      <c r="U42" s="132">
        <f>IF(ISNUMBER('2016'!T42),'2016'!T42,"XXX")</f>
        <v>0.5714285714285714</v>
      </c>
      <c r="V42" s="132">
        <f>IF(ISNUMBER('2016'!U42),'2016'!U42,"XXX")</f>
        <v>0.31857142857142862</v>
      </c>
      <c r="W42" s="132">
        <f>IF(ISNUMBER('2016'!V42),'2016'!V42,"XXX")</f>
        <v>0.59</v>
      </c>
      <c r="X42" s="132">
        <f>IF(ISNUMBER('2016'!W42),'2016'!W42,"XXX")</f>
        <v>0.41571428571428576</v>
      </c>
      <c r="Y42" s="172">
        <f t="shared" si="2"/>
        <v>0.48775511249483405</v>
      </c>
      <c r="Z42" s="116">
        <f>'2016'!X42</f>
        <v>0.53700000000000003</v>
      </c>
      <c r="AA42" s="132">
        <f>('2016'!Y42+2.5)/5</f>
        <v>0.54543684120000002</v>
      </c>
      <c r="AB42" s="216">
        <f t="shared" si="3"/>
        <v>0.54121842060000003</v>
      </c>
      <c r="AC42" s="6"/>
      <c r="AE42">
        <f t="shared" si="5"/>
        <v>0.37961</v>
      </c>
      <c r="AF42">
        <f t="shared" si="5"/>
        <v>0.457762</v>
      </c>
      <c r="AG42">
        <f t="shared" si="5"/>
        <v>0.50886628571428572</v>
      </c>
      <c r="AH42">
        <f t="shared" si="5"/>
        <v>0.46718106971428575</v>
      </c>
      <c r="AI42">
        <f t="shared" si="5"/>
        <v>0.54338471840000002</v>
      </c>
      <c r="AJ42">
        <f t="shared" si="5"/>
        <v>0.59694181140000002</v>
      </c>
      <c r="AK42">
        <f t="shared" si="5"/>
        <v>0.37652387700000001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0.49212845000000005</v>
      </c>
      <c r="AO42">
        <f t="shared" si="5"/>
        <v>0.7789784500000001</v>
      </c>
      <c r="AP42">
        <f t="shared" si="5"/>
        <v>0.78006428571428565</v>
      </c>
      <c r="AQ42">
        <f t="shared" si="5"/>
        <v>0.44500000000000001</v>
      </c>
      <c r="AR42">
        <f t="shared" si="5"/>
        <v>0.45428571428571429</v>
      </c>
      <c r="AS42">
        <f t="shared" si="5"/>
        <v>0.50285714285714289</v>
      </c>
    </row>
    <row r="43" spans="1:45" ht="15" x14ac:dyDescent="0.25">
      <c r="A43" s="19" t="s">
        <v>52</v>
      </c>
      <c r="B43" s="3" t="s">
        <v>52</v>
      </c>
      <c r="C43" s="116">
        <f>IF(ISNUMBER('2016'!C43),(1-PRODUCT('2016'!C43,0.1)),"XXX")</f>
        <v>0.42000000000000004</v>
      </c>
      <c r="D43" s="116">
        <f>IFERROR(IF((LOG(100*'2016'!D43+1)/LOG(100+1))&gt;1,0,(1-(LOG(100*'2016'!D43+1)/LOG(100+1)))), 1)</f>
        <v>1</v>
      </c>
      <c r="E43" s="132">
        <f>IF(ISNUMBER('2016'!E43),IF('2016'!E43/100&gt;1,1,'2016'!E43/100),"XXX")</f>
        <v>0.745</v>
      </c>
      <c r="F43" s="116">
        <f>IF(ISNUMBER('2016'!F43),(1-(('2016'!F43-1)/4)),"XXX")</f>
        <v>0.75</v>
      </c>
      <c r="G43" s="116">
        <f>IF(ISNUMBER('2016'!G43),(1-('2016'!G43/10)),"XXX")</f>
        <v>0.48</v>
      </c>
      <c r="H43" s="216">
        <f t="shared" si="1"/>
        <v>0.67900000000000005</v>
      </c>
      <c r="I43" s="132">
        <f>IF(ISNUMBER('2016'!H43),'2016'!H43,"XXX")</f>
        <v>0.56999999999999995</v>
      </c>
      <c r="J43" s="132">
        <f>IF(ISNUMBER('2016'!I43),'2016'!I43,"XXX")</f>
        <v>0.34378999999999998</v>
      </c>
      <c r="K43" s="132">
        <f>IF(ISNUMBER('2016'!J43),IF(('2016'!J43/5)&gt;1,1,'2016'!J43/5),"XXX")</f>
        <v>0.353572</v>
      </c>
      <c r="L43" s="132">
        <f>IF(ISNUMBER('2016'!K43),'2016'!K43,"XXX")</f>
        <v>0.53142857142857147</v>
      </c>
      <c r="M43" s="116">
        <f>IF(ISNUMBER('2016'!L43),IF(('2016'!L43/5)&gt;1,1,'2016'!L43/5),"XXX")</f>
        <v>0.88321437799999991</v>
      </c>
      <c r="N43" s="116">
        <f>IF(ISNUMBER('2016'!M43),(1-('2016'!M43/100)),"XXX")</f>
        <v>0.6685323715</v>
      </c>
      <c r="O43" s="116">
        <f>IF(ISNUMBER('2016'!N43),IF(('2016'!N43/10)&gt;1,1,'2016'!N43/10),"XXX")</f>
        <v>0.77681559307028714</v>
      </c>
      <c r="P43" s="222">
        <f>IF(ISNUMBER('2016'!O43),('2016'!O43/100),"XXX")</f>
        <v>0.52</v>
      </c>
      <c r="Q43" s="222">
        <f>'2016'!P43</f>
        <v>0.29986422061920165</v>
      </c>
      <c r="R43" s="222">
        <f>IF(ISNUMBER('2016'!Q43),('2016'!Q43/100),"XXX")</f>
        <v>0.113</v>
      </c>
      <c r="S43" s="222">
        <f>IF(ISNUMBER('2016'!R43),('2016'!R43/100),"XXX")</f>
        <v>0.51473930000000001</v>
      </c>
      <c r="T43" s="132">
        <f>IF(ISNUMBER('2016'!S43),(1-('2016'!S43/100)),"XXX")</f>
        <v>0.95779999999999998</v>
      </c>
      <c r="U43" s="132">
        <f>IF(ISNUMBER('2016'!T43),'2016'!T43,"XXX")</f>
        <v>0.52142857142857146</v>
      </c>
      <c r="V43" s="132">
        <f>IF(ISNUMBER('2016'!U43),'2016'!U43,"XXX")</f>
        <v>0.33857142857142858</v>
      </c>
      <c r="W43" s="132">
        <f>IF(ISNUMBER('2016'!V43),'2016'!V43,"XXX")</f>
        <v>0.55285714285714282</v>
      </c>
      <c r="X43" s="132">
        <f>IF(ISNUMBER('2016'!W43),'2016'!W43,"XXX")</f>
        <v>0.40714285714285714</v>
      </c>
      <c r="Y43" s="172">
        <f t="shared" si="2"/>
        <v>0.52204727716362886</v>
      </c>
      <c r="Z43" s="116">
        <f>'2016'!X43</f>
        <v>0.56299999999999994</v>
      </c>
      <c r="AA43" s="132">
        <f>('2016'!Y43+2.5)/5</f>
        <v>0.46119968299999997</v>
      </c>
      <c r="AB43" s="216">
        <f t="shared" si="3"/>
        <v>0.51209984149999999</v>
      </c>
      <c r="AC43" s="6"/>
      <c r="AE43">
        <f t="shared" si="5"/>
        <v>0.45689499999999994</v>
      </c>
      <c r="AF43">
        <f t="shared" si="5"/>
        <v>0.34868100000000002</v>
      </c>
      <c r="AG43">
        <f t="shared" si="5"/>
        <v>0.44250028571428573</v>
      </c>
      <c r="AH43">
        <f t="shared" si="5"/>
        <v>0.70732147471428575</v>
      </c>
      <c r="AI43">
        <f t="shared" si="5"/>
        <v>0.77587337474999996</v>
      </c>
      <c r="AJ43">
        <f t="shared" si="5"/>
        <v>0.72267398228514357</v>
      </c>
      <c r="AK43">
        <f t="shared" si="5"/>
        <v>0.64840779653514358</v>
      </c>
      <c r="AL43">
        <f t="shared" si="5"/>
        <v>0.40993211030960086</v>
      </c>
      <c r="AM43">
        <f t="shared" si="5"/>
        <v>0.20643211030960082</v>
      </c>
      <c r="AN43">
        <f t="shared" si="5"/>
        <v>0.31386965</v>
      </c>
      <c r="AO43">
        <f t="shared" si="5"/>
        <v>0.73626965</v>
      </c>
      <c r="AP43">
        <f t="shared" si="5"/>
        <v>0.73961428571428578</v>
      </c>
      <c r="AQ43">
        <f t="shared" si="5"/>
        <v>0.43000000000000005</v>
      </c>
      <c r="AR43">
        <f t="shared" si="5"/>
        <v>0.44571428571428573</v>
      </c>
      <c r="AS43">
        <f t="shared" si="5"/>
        <v>0.48</v>
      </c>
    </row>
    <row r="44" spans="1:45" ht="15" x14ac:dyDescent="0.25">
      <c r="A44" s="19" t="s">
        <v>188</v>
      </c>
      <c r="B44" s="3" t="s">
        <v>53</v>
      </c>
      <c r="C44" s="116">
        <f>IF(ISNUMBER('2016'!C44),(1-PRODUCT('2016'!C44,0.1)),"XXX")</f>
        <v>0.18999999999999995</v>
      </c>
      <c r="D44" s="116">
        <f>IFERROR(IF((LOG(100*'2016'!D44+1)/LOG(100+1))&gt;1,0,(1-(LOG(100*'2016'!D44+1)/LOG(100+1)))), 1)</f>
        <v>0.61846387686770887</v>
      </c>
      <c r="E44" s="132">
        <f>IF(ISNUMBER('2016'!E44),IF('2016'!E44/100&gt;1,1,'2016'!E44/100),"XXX")</f>
        <v>0.52500000000000002</v>
      </c>
      <c r="F44" s="116">
        <f>IF(ISNUMBER('2016'!F44),(1-(('2016'!F44-1)/4)),"XXX")</f>
        <v>0.25</v>
      </c>
      <c r="G44" s="116">
        <f>IF(ISNUMBER('2016'!G44),(1-('2016'!G44/10)),"XXX")</f>
        <v>3.0000000000000027E-2</v>
      </c>
      <c r="H44" s="216">
        <f t="shared" si="1"/>
        <v>0.32269277537354174</v>
      </c>
      <c r="I44" s="132">
        <f>IF(ISNUMBER('2016'!H44),'2016'!H44,"XXX")</f>
        <v>0.48</v>
      </c>
      <c r="J44" s="132">
        <f>IF(ISNUMBER('2016'!I44),'2016'!I44,"XXX")</f>
        <v>0.30246000000000001</v>
      </c>
      <c r="K44" s="132">
        <f>IF(ISNUMBER('2016'!J44),IF(('2016'!J44/5)&gt;1,1,'2016'!J44/5),"XXX")</f>
        <v>0.51468199999999997</v>
      </c>
      <c r="L44" s="132">
        <f>IF(ISNUMBER('2016'!K44),'2016'!K44,"XXX")</f>
        <v>0.30428571428571427</v>
      </c>
      <c r="M44" s="116">
        <f>IF(ISNUMBER('2016'!L44),IF(('2016'!L44/5)&gt;1,1,'2016'!L44/5),"XXX")</f>
        <v>0.33113672799999999</v>
      </c>
      <c r="N44" s="116">
        <f>IF(ISNUMBER('2016'!M44),(1-('2016'!M44/100)),"XXX")</f>
        <v>0.41003047940000004</v>
      </c>
      <c r="O44" s="116">
        <f>IF(ISNUMBER('2016'!N44),IF(('2016'!N44/10)&gt;1,1,'2016'!N44/10),"XXX")</f>
        <v>1</v>
      </c>
      <c r="P44" s="222">
        <f>IF(ISNUMBER('2016'!O44),('2016'!O44/100),"XXX")</f>
        <v>0.375</v>
      </c>
      <c r="Q44" s="222">
        <f>'2016'!P44</f>
        <v>0.61390299797058101</v>
      </c>
      <c r="R44" s="222">
        <f>IF(ISNUMBER('2016'!Q44),('2016'!Q44/100),"XXX")</f>
        <v>0.19899999999999998</v>
      </c>
      <c r="S44" s="222">
        <f>IF(ISNUMBER('2016'!R44),('2016'!R44/100),"XXX")</f>
        <v>0.69863580000000003</v>
      </c>
      <c r="T44" s="132">
        <f>IF(ISNUMBER('2016'!S44),(1-('2016'!S44/100)),"XXX")</f>
        <v>0.99019999999999997</v>
      </c>
      <c r="U44" s="132">
        <f>IF(ISNUMBER('2016'!T44),'2016'!T44,"XXX")</f>
        <v>0.53</v>
      </c>
      <c r="V44" s="132">
        <f>IF(ISNUMBER('2016'!U44),'2016'!U44,"XXX")</f>
        <v>0.55571428571428572</v>
      </c>
      <c r="W44" s="132">
        <f>IF(ISNUMBER('2016'!V44),'2016'!V44,"XXX")</f>
        <v>0.59142857142857141</v>
      </c>
      <c r="X44" s="132">
        <f>IF(ISNUMBER('2016'!W44),'2016'!W44,"XXX")</f>
        <v>0.46571428571428569</v>
      </c>
      <c r="Y44" s="172">
        <f t="shared" si="2"/>
        <v>0.5226369289070899</v>
      </c>
      <c r="Z44" s="116">
        <f>'2016'!X44</f>
        <v>0.188</v>
      </c>
      <c r="AA44" s="132">
        <f>('2016'!Y44+2.5)/5</f>
        <v>0.27323219779999997</v>
      </c>
      <c r="AB44" s="216">
        <f t="shared" si="3"/>
        <v>0.23061609889999998</v>
      </c>
      <c r="AC44" s="6"/>
      <c r="AE44">
        <f t="shared" si="5"/>
        <v>0.39122999999999997</v>
      </c>
      <c r="AF44">
        <f t="shared" si="5"/>
        <v>0.40857100000000002</v>
      </c>
      <c r="AG44">
        <f t="shared" si="5"/>
        <v>0.40948385714285712</v>
      </c>
      <c r="AH44">
        <f t="shared" si="5"/>
        <v>0.3177112211428571</v>
      </c>
      <c r="AI44">
        <f t="shared" si="5"/>
        <v>0.37058360369999999</v>
      </c>
      <c r="AJ44">
        <f t="shared" si="5"/>
        <v>0.70501523970000002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0.44881789999999999</v>
      </c>
      <c r="AO44">
        <f t="shared" si="5"/>
        <v>0.84441790000000005</v>
      </c>
      <c r="AP44">
        <f t="shared" si="5"/>
        <v>0.7601</v>
      </c>
      <c r="AQ44">
        <f t="shared" si="5"/>
        <v>0.54285714285714293</v>
      </c>
      <c r="AR44">
        <f t="shared" si="5"/>
        <v>0.57357142857142862</v>
      </c>
      <c r="AS44">
        <f t="shared" si="5"/>
        <v>0.52857142857142858</v>
      </c>
    </row>
    <row r="45" spans="1:45" ht="15" x14ac:dyDescent="0.25">
      <c r="A45" s="19" t="s">
        <v>54</v>
      </c>
      <c r="B45" s="3" t="s">
        <v>54</v>
      </c>
      <c r="C45" s="116">
        <f>IF(ISNUMBER('2016'!C45),(1-PRODUCT('2016'!C45,0.1)),"XXX")</f>
        <v>0.44000000000000006</v>
      </c>
      <c r="D45" s="116">
        <f>IFERROR(IF((LOG(100*'2016'!D45+1)/LOG(100+1))&gt;1,0,(1-(LOG(100*'2016'!D45+1)/LOG(100+1)))), 1)</f>
        <v>1</v>
      </c>
      <c r="E45" s="132">
        <f>IF(ISNUMBER('2016'!E45),IF('2016'!E45/100&gt;1,1,'2016'!E45/100),"XXX")</f>
        <v>0.37333333333333341</v>
      </c>
      <c r="F45" s="116">
        <f>IF(ISNUMBER('2016'!F45),(1-(('2016'!F45-1)/4)),"XXX")</f>
        <v>0.75</v>
      </c>
      <c r="G45" s="116">
        <f>IF(ISNUMBER('2016'!G45),(1-('2016'!G45/10)),"XXX")</f>
        <v>0.35</v>
      </c>
      <c r="H45" s="216">
        <f t="shared" si="1"/>
        <v>0.58266666666666667</v>
      </c>
      <c r="I45" s="132">
        <f>IF(ISNUMBER('2016'!H45),'2016'!H45,"XXX")</f>
        <v>0.57571428571428573</v>
      </c>
      <c r="J45" s="132">
        <f>IF(ISNUMBER('2016'!I45),'2016'!I45,"XXX")</f>
        <v>0.32645999999999997</v>
      </c>
      <c r="K45" s="132">
        <f>IF(ISNUMBER('2016'!J45),IF(('2016'!J45/5)&gt;1,1,'2016'!J45/5),"XXX")</f>
        <v>0.5663180000000001</v>
      </c>
      <c r="L45" s="132">
        <f>IF(ISNUMBER('2016'!K45),'2016'!K45,"XXX")</f>
        <v>0.36</v>
      </c>
      <c r="M45" s="116">
        <f>IF(ISNUMBER('2016'!L45),IF(('2016'!L45/5)&gt;1,1,'2016'!L45/5),"XXX")</f>
        <v>0.99352207199999998</v>
      </c>
      <c r="N45" s="116">
        <f>IF(ISNUMBER('2016'!M45),(1-('2016'!M45/100)),"XXX")</f>
        <v>0.72831123349999993</v>
      </c>
      <c r="O45" s="116">
        <f>IF(ISNUMBER('2016'!N45),IF(('2016'!N45/10)&gt;1,1,'2016'!N45/10),"XXX")</f>
        <v>1</v>
      </c>
      <c r="P45" s="222">
        <f>IF(ISNUMBER('2016'!O45),('2016'!O45/100),"XXX")</f>
        <v>0.20100000000000001</v>
      </c>
      <c r="Q45" s="222">
        <f>'2016'!P45</f>
        <v>0.28195548057556152</v>
      </c>
      <c r="R45" s="222">
        <f>IF(ISNUMBER('2016'!Q45),('2016'!Q45/100),"XXX")</f>
        <v>6.9000000000000006E-2</v>
      </c>
      <c r="S45" s="222">
        <f>IF(ISNUMBER('2016'!R45),('2016'!R45/100),"XXX")</f>
        <v>0.59988739999999996</v>
      </c>
      <c r="T45" s="132">
        <f>IF(ISNUMBER('2016'!S45),(1-('2016'!S45/100)),"XXX")</f>
        <v>0.98950000000000005</v>
      </c>
      <c r="U45" s="132">
        <f>IF(ISNUMBER('2016'!T45),'2016'!T45,"XXX")</f>
        <v>0.52285714285714291</v>
      </c>
      <c r="V45" s="132">
        <f>IF(ISNUMBER('2016'!U45),'2016'!U45,"XXX")</f>
        <v>0.37357142857142861</v>
      </c>
      <c r="W45" s="132">
        <f>IF(ISNUMBER('2016'!V45),'2016'!V45,"XXX")</f>
        <v>0.58142857142857152</v>
      </c>
      <c r="X45" s="132">
        <f>IF(ISNUMBER('2016'!W45),'2016'!W45,"XXX")</f>
        <v>0.40857142857142853</v>
      </c>
      <c r="Y45" s="172">
        <f t="shared" si="2"/>
        <v>0.53613106520115117</v>
      </c>
      <c r="Z45" s="116">
        <f>'2016'!X45</f>
        <v>0.67500000000000004</v>
      </c>
      <c r="AA45" s="132">
        <f>('2016'!Y45+2.5)/5</f>
        <v>0.54676214459999994</v>
      </c>
      <c r="AB45" s="216">
        <f t="shared" si="3"/>
        <v>0.61088107229999999</v>
      </c>
      <c r="AC45" s="6"/>
      <c r="AE45">
        <f t="shared" si="5"/>
        <v>0.45108714285714285</v>
      </c>
      <c r="AF45">
        <f t="shared" si="5"/>
        <v>0.44638900000000004</v>
      </c>
      <c r="AG45">
        <f t="shared" si="5"/>
        <v>0.46315900000000004</v>
      </c>
      <c r="AH45">
        <f t="shared" si="5"/>
        <v>0.67676103600000004</v>
      </c>
      <c r="AI45">
        <f t="shared" si="5"/>
        <v>0.86091665274999996</v>
      </c>
      <c r="AJ45">
        <f t="shared" si="5"/>
        <v>0.86415561674999997</v>
      </c>
      <c r="AK45">
        <f t="shared" si="5"/>
        <v>0.60050000000000003</v>
      </c>
      <c r="AL45">
        <f t="shared" si="5"/>
        <v>0.24147774028778077</v>
      </c>
      <c r="AM45">
        <f t="shared" si="5"/>
        <v>0.17547774028778076</v>
      </c>
      <c r="AN45">
        <f t="shared" si="5"/>
        <v>0.33444370000000001</v>
      </c>
      <c r="AO45">
        <f t="shared" si="5"/>
        <v>0.79469370000000006</v>
      </c>
      <c r="AP45">
        <f t="shared" si="5"/>
        <v>0.75617857142857148</v>
      </c>
      <c r="AQ45">
        <f t="shared" si="5"/>
        <v>0.44821428571428579</v>
      </c>
      <c r="AR45">
        <f t="shared" si="5"/>
        <v>0.47750000000000004</v>
      </c>
      <c r="AS45">
        <f t="shared" si="5"/>
        <v>0.495</v>
      </c>
    </row>
    <row r="46" spans="1:45" ht="15" x14ac:dyDescent="0.25">
      <c r="A46" s="19" t="s">
        <v>55</v>
      </c>
      <c r="B46" s="3" t="s">
        <v>55</v>
      </c>
      <c r="C46" s="116">
        <f>IF(ISNUMBER('2016'!C46),(1-PRODUCT('2016'!C46,0.1)),"XXX")</f>
        <v>0.6</v>
      </c>
      <c r="D46" s="116">
        <f>IFERROR(IF((LOG(100*'2016'!D46+1)/LOG(100+1))&gt;1,0,(1-(LOG(100*'2016'!D46+1)/LOG(100+1)))), 1)</f>
        <v>1</v>
      </c>
      <c r="E46" s="132">
        <f>IF(ISNUMBER('2016'!E46),IF('2016'!E46/100&gt;1,1,'2016'!E46/100),"XXX")</f>
        <v>1</v>
      </c>
      <c r="F46" s="116">
        <f>IF(ISNUMBER('2016'!F46),(1-(('2016'!F46-1)/4)),"XXX")</f>
        <v>1</v>
      </c>
      <c r="G46" s="116">
        <f>IF(ISNUMBER('2016'!G46),(1-('2016'!G46/10)),"XXX")</f>
        <v>0.82000000000000006</v>
      </c>
      <c r="H46" s="216">
        <f t="shared" si="1"/>
        <v>0.88400000000000001</v>
      </c>
      <c r="I46" s="132">
        <f>IF(ISNUMBER('2016'!H46),'2016'!H46,"XXX")</f>
        <v>0.71142857142857141</v>
      </c>
      <c r="J46" s="132">
        <f>IF(ISNUMBER('2016'!I46),'2016'!I46,"XXX")</f>
        <v>0.73294999999999999</v>
      </c>
      <c r="K46" s="132">
        <f>IF(ISNUMBER('2016'!J46),IF(('2016'!J46/5)&gt;1,1,'2016'!J46/5),"XXX")</f>
        <v>0.50825200000000004</v>
      </c>
      <c r="L46" s="132">
        <f>IF(ISNUMBER('2016'!K46),'2016'!K46,"XXX")</f>
        <v>0.81142857142857139</v>
      </c>
      <c r="M46" s="116">
        <f>IF(ISNUMBER('2016'!L46),IF(('2016'!L46/5)&gt;1,1,'2016'!L46/5),"XXX")</f>
        <v>0.97002077200000003</v>
      </c>
      <c r="N46" s="116">
        <f>IF(ISNUMBER('2016'!M46),(1-('2016'!M46/100)),"XXX")</f>
        <v>0.77271116260000006</v>
      </c>
      <c r="O46" s="116">
        <f>IF(ISNUMBER('2016'!N46),IF(('2016'!N46/10)&gt;1,1,'2016'!N46/10),"XXX")</f>
        <v>1</v>
      </c>
      <c r="P46" s="222">
        <f>IF(ISNUMBER('2016'!O46),('2016'!O46/100),"XXX")</f>
        <v>1</v>
      </c>
      <c r="Q46" s="222">
        <f>'2016'!P46</f>
        <v>0.62287850379943843</v>
      </c>
      <c r="R46" s="222">
        <f>IF(ISNUMBER('2016'!Q46),('2016'!Q46/100),"XXX")</f>
        <v>0.91700000000000004</v>
      </c>
      <c r="S46" s="222">
        <f>IF(ISNUMBER('2016'!R46),('2016'!R46/100),"XXX")</f>
        <v>0.90432649999999992</v>
      </c>
      <c r="T46" s="132">
        <f>IF(ISNUMBER('2016'!S46),(1-('2016'!S46/100)),"XXX")</f>
        <v>1</v>
      </c>
      <c r="U46" s="132">
        <f>IF(ISNUMBER('2016'!T46),'2016'!T46,"XXX")</f>
        <v>0.78714285714285714</v>
      </c>
      <c r="V46" s="132">
        <f>IF(ISNUMBER('2016'!U46),'2016'!U46,"XXX")</f>
        <v>0.70714285714285707</v>
      </c>
      <c r="W46" s="132">
        <f>IF(ISNUMBER('2016'!V46),'2016'!V46,"XXX")</f>
        <v>0.72714285714285709</v>
      </c>
      <c r="X46" s="132">
        <f>IF(ISNUMBER('2016'!W46),'2016'!W46,"XXX")</f>
        <v>0.63857142857142857</v>
      </c>
      <c r="Y46" s="172">
        <f t="shared" si="2"/>
        <v>0.80068725507853622</v>
      </c>
      <c r="Z46" s="116">
        <f>'2016'!X46</f>
        <v>0.90200000000000002</v>
      </c>
      <c r="AA46" s="132">
        <f>('2016'!Y46+2.5)/5</f>
        <v>0.74690728179999999</v>
      </c>
      <c r="AB46" s="216">
        <f t="shared" si="3"/>
        <v>0.82445364090000006</v>
      </c>
      <c r="AC46" s="6"/>
      <c r="AE46">
        <f t="shared" si="5"/>
        <v>0.72218928571428576</v>
      </c>
      <c r="AF46">
        <f t="shared" si="5"/>
        <v>0.62060099999999996</v>
      </c>
      <c r="AG46">
        <f t="shared" si="5"/>
        <v>0.65984028571428577</v>
      </c>
      <c r="AH46">
        <f t="shared" si="5"/>
        <v>0.89072467171428571</v>
      </c>
      <c r="AI46">
        <f t="shared" si="5"/>
        <v>0.87136596730000004</v>
      </c>
      <c r="AJ46">
        <f t="shared" si="5"/>
        <v>0.88635558130000003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0.91066325000000004</v>
      </c>
      <c r="AO46">
        <f t="shared" si="5"/>
        <v>0.95216324999999991</v>
      </c>
      <c r="AP46">
        <f t="shared" si="5"/>
        <v>0.89357142857142857</v>
      </c>
      <c r="AQ46">
        <f t="shared" si="5"/>
        <v>0.74714285714285711</v>
      </c>
      <c r="AR46">
        <f t="shared" si="5"/>
        <v>0.71714285714285708</v>
      </c>
      <c r="AS46">
        <f t="shared" si="5"/>
        <v>0.68285714285714283</v>
      </c>
    </row>
    <row r="47" spans="1:45" ht="15" x14ac:dyDescent="0.25">
      <c r="A47" s="19" t="s">
        <v>56</v>
      </c>
      <c r="B47" s="27" t="s">
        <v>56</v>
      </c>
      <c r="C47" s="116" t="str">
        <f>IF(ISNUMBER('2016'!C47),(1-PRODUCT('2016'!C47,0.1)),"XXX")</f>
        <v>XXX</v>
      </c>
      <c r="D47" s="116">
        <f>IFERROR(IF((LOG(100*'2016'!D47+1)/LOG(100+1))&gt;1,0,(1-(LOG(100*'2016'!D47+1)/LOG(100+1)))), 1)</f>
        <v>1</v>
      </c>
      <c r="E47" s="132">
        <f>IF(ISNUMBER('2016'!E47),IF('2016'!E47/100&gt;1,1,'2016'!E47/100),"XXX")</f>
        <v>0.88416666666666655</v>
      </c>
      <c r="F47" s="116">
        <f>IF(ISNUMBER('2016'!F47),(1-(('2016'!F47-1)/4)),"XXX")</f>
        <v>0.75</v>
      </c>
      <c r="G47" s="116" t="str">
        <f>IF(ISNUMBER('2016'!G47),(1-('2016'!G47/10)),"XXX")</f>
        <v>XXX</v>
      </c>
      <c r="H47" s="216">
        <f t="shared" si="1"/>
        <v>0.87805555555555548</v>
      </c>
      <c r="I47" s="132">
        <f>IF(ISNUMBER('2016'!H47),'2016'!H47,"XXX")</f>
        <v>0.45</v>
      </c>
      <c r="J47" s="132">
        <f>IF(ISNUMBER('2016'!I47),'2016'!I47,"XXX")</f>
        <v>0.16012000000000001</v>
      </c>
      <c r="K47" s="132">
        <f>IF(ISNUMBER('2016'!J47),IF(('2016'!J47/5)&gt;1,1,'2016'!J47/5),"XXX")</f>
        <v>1</v>
      </c>
      <c r="L47" s="132">
        <f>IF(ISNUMBER('2016'!K47),'2016'!K47,"XXX")</f>
        <v>0.56857142857142862</v>
      </c>
      <c r="M47" s="116">
        <f>IF(ISNUMBER('2016'!L47),IF(('2016'!L47/5)&gt;1,1,'2016'!L47/5),"XXX")</f>
        <v>0.56919660599999999</v>
      </c>
      <c r="N47" s="116">
        <f>IF(ISNUMBER('2016'!M47),(1-('2016'!M47/100)),"XXX")</f>
        <v>0.89414837839999994</v>
      </c>
      <c r="O47" s="116" t="str">
        <f>IF(ISNUMBER('2016'!N47),IF(('2016'!N47/10)&gt;1,1,'2016'!N47/10),"XXX")</f>
        <v>XXX</v>
      </c>
      <c r="P47" s="222">
        <f>IF(ISNUMBER('2016'!O47),('2016'!O47/100),"XXX")</f>
        <v>1</v>
      </c>
      <c r="Q47" s="222">
        <f>'2016'!P47</f>
        <v>0.30091000000000001</v>
      </c>
      <c r="R47" s="222">
        <f>IF(ISNUMBER('2016'!Q47),('2016'!Q47/100),"XXX")</f>
        <v>0.20199999999999999</v>
      </c>
      <c r="S47" s="222">
        <f>IF(ISNUMBER('2016'!R47),('2016'!R47/100),"XXX")</f>
        <v>0.64726929999999994</v>
      </c>
      <c r="T47" s="132">
        <f>IF(ISNUMBER('2016'!S47),(1-('2016'!S47/100)),"XXX")</f>
        <v>0.77459999999999996</v>
      </c>
      <c r="U47" s="132">
        <f>IF(ISNUMBER('2016'!T47),'2016'!T47,"XXX")</f>
        <v>0.51142857142857145</v>
      </c>
      <c r="V47" s="132">
        <f>IF(ISNUMBER('2016'!U47),'2016'!U47,"XXX")</f>
        <v>0.51500000000000001</v>
      </c>
      <c r="W47" s="132">
        <f>IF(ISNUMBER('2016'!V47),'2016'!V47,"XXX")</f>
        <v>0.58571428571428563</v>
      </c>
      <c r="X47" s="132">
        <f>IF(ISNUMBER('2016'!W47),'2016'!W47,"XXX")</f>
        <v>0.4642857142857143</v>
      </c>
      <c r="Y47" s="172">
        <f t="shared" si="2"/>
        <v>0.60270276777500009</v>
      </c>
      <c r="Z47" s="116">
        <f>'2016'!X47</f>
        <v>0.13200000000000001</v>
      </c>
      <c r="AA47" s="132">
        <f>('2016'!Y47+2.5)/5</f>
        <v>0.2284892798</v>
      </c>
      <c r="AB47" s="216">
        <f t="shared" si="3"/>
        <v>0.1802446399</v>
      </c>
      <c r="AC47" s="6"/>
      <c r="AE47">
        <f t="shared" si="5"/>
        <v>0.30506</v>
      </c>
      <c r="AF47">
        <f t="shared" si="5"/>
        <v>0.58006000000000002</v>
      </c>
      <c r="AG47">
        <f t="shared" si="5"/>
        <v>0.78428571428571425</v>
      </c>
      <c r="AH47">
        <f t="shared" si="5"/>
        <v>0.56888401728571436</v>
      </c>
      <c r="AI47">
        <f t="shared" si="5"/>
        <v>0.73167249219999997</v>
      </c>
      <c r="AJ47">
        <f t="shared" si="5"/>
        <v>0.89414837839999994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0.42463464999999995</v>
      </c>
      <c r="AO47">
        <f t="shared" si="5"/>
        <v>0.71093465</v>
      </c>
      <c r="AP47">
        <f t="shared" si="5"/>
        <v>0.64301428571428576</v>
      </c>
      <c r="AQ47">
        <f t="shared" si="5"/>
        <v>0.51321428571428573</v>
      </c>
      <c r="AR47">
        <f t="shared" si="5"/>
        <v>0.55035714285714277</v>
      </c>
      <c r="AS47">
        <f t="shared" si="5"/>
        <v>0.52499999999999991</v>
      </c>
    </row>
    <row r="48" spans="1:45" ht="15" x14ac:dyDescent="0.25">
      <c r="A48" s="19" t="s">
        <v>57</v>
      </c>
      <c r="B48" s="3" t="s">
        <v>57</v>
      </c>
      <c r="C48" s="116">
        <f>IF(ISNUMBER('2016'!C48),(1-PRODUCT('2016'!C48,0.1)),"XXX")</f>
        <v>0.18000000000000005</v>
      </c>
      <c r="D48" s="116">
        <f>IFERROR(IF((LOG(100*'2016'!D48+1)/LOG(100+1))&gt;1,0,(1-(LOG(100*'2016'!D48+1)/LOG(100+1)))), 1)</f>
        <v>0.94106165326759716</v>
      </c>
      <c r="E48" s="132">
        <f>IF(ISNUMBER('2016'!E48),IF('2016'!E48/100&gt;1,1,'2016'!E48/100),"XXX")</f>
        <v>0.68500000000000016</v>
      </c>
      <c r="F48" s="116">
        <f>IF(ISNUMBER('2016'!F48),(1-(('2016'!F48-1)/4)),"XXX")</f>
        <v>0.25</v>
      </c>
      <c r="G48" s="116">
        <f>IF(ISNUMBER('2016'!G48),(1-('2016'!G48/10)),"XXX")</f>
        <v>0.15000000000000002</v>
      </c>
      <c r="H48" s="216">
        <f t="shared" si="1"/>
        <v>0.4412123306535195</v>
      </c>
      <c r="I48" s="132">
        <f>IF(ISNUMBER('2016'!H48),'2016'!H48,"XXX")</f>
        <v>0.39571428571428569</v>
      </c>
      <c r="J48" s="132">
        <f>IF(ISNUMBER('2016'!I48),'2016'!I48,"XXX")</f>
        <v>4.9500000000000002E-2</v>
      </c>
      <c r="K48" s="132">
        <f>IF(ISNUMBER('2016'!J48),IF(('2016'!J48/5)&gt;1,1,'2016'!J48/5),"XXX")</f>
        <v>0.43201999999999996</v>
      </c>
      <c r="L48" s="132">
        <f>IF(ISNUMBER('2016'!K48),'2016'!K48,"XXX")</f>
        <v>0.44714285714285712</v>
      </c>
      <c r="M48" s="116">
        <f>IF(ISNUMBER('2016'!L48),IF(('2016'!L48/5)&gt;1,1,'2016'!L48/5),"XXX")</f>
        <v>0.18000556200000001</v>
      </c>
      <c r="N48" s="116">
        <f>IF(ISNUMBER('2016'!M48),(1-('2016'!M48/100)),"XXX")</f>
        <v>0.64568408970000002</v>
      </c>
      <c r="O48" s="116">
        <f>IF(ISNUMBER('2016'!N48),IF(('2016'!N48/10)&gt;1,1,'2016'!N48/10),"XXX")</f>
        <v>6.9999999999999993E-2</v>
      </c>
      <c r="P48" s="222">
        <f>IF(ISNUMBER('2016'!O48),('2016'!O48/100),"XXX")</f>
        <v>0.153</v>
      </c>
      <c r="Q48" s="222">
        <f>'2016'!P48</f>
        <v>0.20459775924682616</v>
      </c>
      <c r="R48" s="222">
        <f>IF(ISNUMBER('2016'!Q48),('2016'!Q48/100),"XXX")</f>
        <v>0.08</v>
      </c>
      <c r="S48" s="222">
        <f>IF(ISNUMBER('2016'!R48),('2016'!R48/100),"XXX")</f>
        <v>0.13425819999999999</v>
      </c>
      <c r="T48" s="132">
        <f>IF(ISNUMBER('2016'!S48),(1-('2016'!S48/100)),"XXX")</f>
        <v>0.71920000000000006</v>
      </c>
      <c r="U48" s="132">
        <f>IF(ISNUMBER('2016'!T48),'2016'!T48,"XXX")</f>
        <v>0.56285714285714283</v>
      </c>
      <c r="V48" s="132">
        <f>IF(ISNUMBER('2016'!U48),'2016'!U48,"XXX")</f>
        <v>0.54571428571428571</v>
      </c>
      <c r="W48" s="132">
        <f>IF(ISNUMBER('2016'!V48),'2016'!V48,"XXX")</f>
        <v>0.62428571428571433</v>
      </c>
      <c r="X48" s="132">
        <f>IF(ISNUMBER('2016'!W48),'2016'!W48,"XXX")</f>
        <v>0.52571428571428569</v>
      </c>
      <c r="Y48" s="172">
        <f t="shared" si="2"/>
        <v>0.36060588639846236</v>
      </c>
      <c r="Z48" s="116">
        <f>'2016'!X48</f>
        <v>0.22500000000000001</v>
      </c>
      <c r="AA48" s="132">
        <f>('2016'!Y48+2.5)/5</f>
        <v>0.23445181840000001</v>
      </c>
      <c r="AB48" s="216">
        <f t="shared" si="3"/>
        <v>0.22972590920000002</v>
      </c>
      <c r="AC48" s="6"/>
      <c r="AE48">
        <f t="shared" si="5"/>
        <v>0.22260714285714284</v>
      </c>
      <c r="AF48">
        <f t="shared" si="5"/>
        <v>0.24075999999999997</v>
      </c>
      <c r="AG48">
        <f t="shared" si="5"/>
        <v>0.43958142857142857</v>
      </c>
      <c r="AH48">
        <f t="shared" si="5"/>
        <v>0.31357420957142856</v>
      </c>
      <c r="AI48">
        <f t="shared" si="5"/>
        <v>0.41284482585000004</v>
      </c>
      <c r="AJ48">
        <f t="shared" si="5"/>
        <v>0.35784204484999999</v>
      </c>
      <c r="AK48">
        <f t="shared" si="5"/>
        <v>0.11149999999999999</v>
      </c>
      <c r="AL48">
        <f t="shared" si="5"/>
        <v>0.17879887962341307</v>
      </c>
      <c r="AM48">
        <f t="shared" si="5"/>
        <v>0.14229887962341309</v>
      </c>
      <c r="AN48">
        <f t="shared" si="5"/>
        <v>0.1071291</v>
      </c>
      <c r="AO48">
        <f t="shared" si="5"/>
        <v>0.42672910000000003</v>
      </c>
      <c r="AP48">
        <f t="shared" si="5"/>
        <v>0.6410285714285715</v>
      </c>
      <c r="AQ48">
        <f t="shared" si="5"/>
        <v>0.55428571428571427</v>
      </c>
      <c r="AR48">
        <f t="shared" si="5"/>
        <v>0.58499999999999996</v>
      </c>
      <c r="AS48">
        <f t="shared" si="5"/>
        <v>0.57499999999999996</v>
      </c>
    </row>
    <row r="49" spans="1:45" ht="15" x14ac:dyDescent="0.25">
      <c r="A49" s="19" t="s">
        <v>58</v>
      </c>
      <c r="B49" s="3" t="s">
        <v>58</v>
      </c>
      <c r="C49" s="116">
        <f>IF(ISNUMBER('2016'!C49),(1-PRODUCT('2016'!C49,0.1)),"XXX")</f>
        <v>0.2599999999999999</v>
      </c>
      <c r="D49" s="116">
        <f>IFERROR(IF((LOG(100*'2016'!D49+1)/LOG(100+1))&gt;1,0,(1-(LOG(100*'2016'!D49+1)/LOG(100+1)))), 1)</f>
        <v>1</v>
      </c>
      <c r="E49" s="132" t="str">
        <f>IF(ISNUMBER('2016'!E49),IF('2016'!E49/100&gt;1,1,'2016'!E49/100),"XXX")</f>
        <v>XXX</v>
      </c>
      <c r="F49" s="116">
        <f>IF(ISNUMBER('2016'!F49),(1-(('2016'!F49-1)/4)),"XXX")</f>
        <v>1</v>
      </c>
      <c r="G49" s="116">
        <f>IF(ISNUMBER('2016'!G49),(1-('2016'!G49/10)),"XXX")</f>
        <v>0.34000000000000008</v>
      </c>
      <c r="H49" s="216">
        <f t="shared" si="1"/>
        <v>0.64999999999999991</v>
      </c>
      <c r="I49" s="132" t="str">
        <f>IF(ISNUMBER('2016'!H49),'2016'!H49,"XXX")</f>
        <v>XXX</v>
      </c>
      <c r="J49" s="132">
        <f>IF(ISNUMBER('2016'!I49),'2016'!I49,"XXX")</f>
        <v>0.33262000000000003</v>
      </c>
      <c r="K49" s="132">
        <f>IF(ISNUMBER('2016'!J49),IF(('2016'!J49/5)&gt;1,1,'2016'!J49/5),"XXX")</f>
        <v>0.50375199999999998</v>
      </c>
      <c r="L49" s="132" t="str">
        <f>IF(ISNUMBER('2016'!K49),'2016'!K49,"XXX")</f>
        <v>XXX</v>
      </c>
      <c r="M49" s="116">
        <f>IF(ISNUMBER('2016'!L49),IF(('2016'!L49/5)&gt;1,1,'2016'!L49/5),"XXX")</f>
        <v>0.41917305000000005</v>
      </c>
      <c r="N49" s="116">
        <f>IF(ISNUMBER('2016'!M49),(1-('2016'!M49/100)),"XXX")</f>
        <v>0.79361715320000004</v>
      </c>
      <c r="O49" s="116">
        <f>IF(ISNUMBER('2016'!N49),IF(('2016'!N49/10)&gt;1,1,'2016'!N49/10),"XXX")</f>
        <v>0.33932081100000006</v>
      </c>
      <c r="P49" s="222">
        <f>IF(ISNUMBER('2016'!O49),('2016'!O49/100),"XXX")</f>
        <v>0.106</v>
      </c>
      <c r="Q49" s="222">
        <f>'2016'!P49</f>
        <v>0.14481496810913086</v>
      </c>
      <c r="R49" s="222">
        <f>IF(ISNUMBER('2016'!Q49),('2016'!Q49/100),"XXX")</f>
        <v>0.25</v>
      </c>
      <c r="S49" s="222">
        <f>IF(ISNUMBER('2016'!R49),('2016'!R49/100),"XXX")</f>
        <v>0.64581919999999993</v>
      </c>
      <c r="T49" s="132">
        <f>IF(ISNUMBER('2016'!S49),(1-('2016'!S49/100)),"XXX")</f>
        <v>0.99909999999999999</v>
      </c>
      <c r="U49" s="132" t="str">
        <f>IF(ISNUMBER('2016'!T49),'2016'!T49,"XXX")</f>
        <v>XXX</v>
      </c>
      <c r="V49" s="132" t="str">
        <f>IF(ISNUMBER('2016'!U49),'2016'!U49,"XXX")</f>
        <v>XXX</v>
      </c>
      <c r="W49" s="132" t="str">
        <f>IF(ISNUMBER('2016'!V49),'2016'!V49,"XXX")</f>
        <v>XXX</v>
      </c>
      <c r="X49" s="132" t="str">
        <f>IF(ISNUMBER('2016'!W49),'2016'!W49,"XXX")</f>
        <v>XXX</v>
      </c>
      <c r="Y49" s="172">
        <f t="shared" si="2"/>
        <v>0.44754909852576086</v>
      </c>
      <c r="Z49" s="116">
        <f>'2016'!X49</f>
        <v>0.40600000000000003</v>
      </c>
      <c r="AA49" s="132">
        <f>('2016'!Y49+2.5)/5</f>
        <v>0.51536897560000006</v>
      </c>
      <c r="AB49" s="216">
        <f t="shared" si="3"/>
        <v>0.46068448780000004</v>
      </c>
      <c r="AC49" s="6"/>
      <c r="AE49">
        <f t="shared" si="5"/>
        <v>0.33262000000000003</v>
      </c>
      <c r="AF49">
        <f t="shared" si="5"/>
        <v>0.418186</v>
      </c>
      <c r="AG49">
        <f t="shared" si="5"/>
        <v>0.50375199999999998</v>
      </c>
      <c r="AH49">
        <f t="shared" si="5"/>
        <v>0.41917305000000005</v>
      </c>
      <c r="AI49">
        <f t="shared" si="5"/>
        <v>0.60639510159999999</v>
      </c>
      <c r="AJ49">
        <f t="shared" si="5"/>
        <v>0.56646898210000007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0.44790959999999996</v>
      </c>
      <c r="AO49">
        <f t="shared" si="5"/>
        <v>0.82245959999999996</v>
      </c>
      <c r="AP49">
        <f t="shared" si="5"/>
        <v>0.99909999999999999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5">
      <c r="A50" s="19" t="s">
        <v>59</v>
      </c>
      <c r="B50" s="3" t="s">
        <v>59</v>
      </c>
      <c r="C50" s="116">
        <f>IF(ISNUMBER('2016'!C50),(1-PRODUCT('2016'!C50,0.1)),"XXX")</f>
        <v>0.9</v>
      </c>
      <c r="D50" s="116">
        <f>IFERROR(IF((LOG(100*'2016'!D50+1)/LOG(100+1))&gt;1,0,(1-(LOG(100*'2016'!D50+1)/LOG(100+1)))), 1)</f>
        <v>1</v>
      </c>
      <c r="E50" s="132">
        <f>IF(ISNUMBER('2016'!E50),IF('2016'!E50/100&gt;1,1,'2016'!E50/100),"XXX")</f>
        <v>1</v>
      </c>
      <c r="F50" s="116">
        <f>IF(ISNUMBER('2016'!F50),(1-(('2016'!F50-1)/4)),"XXX")</f>
        <v>1</v>
      </c>
      <c r="G50" s="116">
        <f>IF(ISNUMBER('2016'!G50),(1-('2016'!G50/10)),"XXX")</f>
        <v>0.9</v>
      </c>
      <c r="H50" s="216">
        <f t="shared" si="1"/>
        <v>0.96</v>
      </c>
      <c r="I50" s="132">
        <f>IF(ISNUMBER('2016'!H50),'2016'!H50,"XXX")</f>
        <v>0.76285714285714279</v>
      </c>
      <c r="J50" s="132">
        <f>IF(ISNUMBER('2016'!I50),'2016'!I50,"XXX")</f>
        <v>0.75902999999999998</v>
      </c>
      <c r="K50" s="132">
        <f>IF(ISNUMBER('2016'!J50),IF(('2016'!J50/5)&gt;1,1,'2016'!J50/5),"XXX")</f>
        <v>0.81167599999999995</v>
      </c>
      <c r="L50" s="132">
        <f>IF(ISNUMBER('2016'!K50),'2016'!K50,"XXX")</f>
        <v>0.96285714285714286</v>
      </c>
      <c r="M50" s="116">
        <f>IF(ISNUMBER('2016'!L50),IF(('2016'!L50/5)&gt;1,1,'2016'!L50/5),"XXX")</f>
        <v>1</v>
      </c>
      <c r="N50" s="116">
        <f>IF(ISNUMBER('2016'!M50),(1-('2016'!M50/100)),"XXX")</f>
        <v>0.80727087019999999</v>
      </c>
      <c r="O50" s="116">
        <f>IF(ISNUMBER('2016'!N50),IF(('2016'!N50/10)&gt;1,1,'2016'!N50/10),"XXX")</f>
        <v>1</v>
      </c>
      <c r="P50" s="222">
        <f>IF(ISNUMBER('2016'!O50),('2016'!O50/100),"XXX")</f>
        <v>1</v>
      </c>
      <c r="Q50" s="222" t="str">
        <f>'2016'!P50</f>
        <v>XXX</v>
      </c>
      <c r="R50" s="222">
        <f>IF(ISNUMBER('2016'!Q50),('2016'!Q50/100),"XXX")</f>
        <v>1</v>
      </c>
      <c r="S50" s="222">
        <f>IF(ISNUMBER('2016'!R50),('2016'!R50/100),"XXX")</f>
        <v>0.85967150000000003</v>
      </c>
      <c r="T50" s="132">
        <f>IF(ISNUMBER('2016'!S50),(1-('2016'!S50/100)),"XXX")</f>
        <v>1</v>
      </c>
      <c r="U50" s="132">
        <f>IF(ISNUMBER('2016'!T50),'2016'!T50,"XXX")</f>
        <v>0.92285714285714282</v>
      </c>
      <c r="V50" s="132">
        <f>IF(ISNUMBER('2016'!U50),'2016'!U50,"XXX")</f>
        <v>0.88928571428571423</v>
      </c>
      <c r="W50" s="132">
        <f>IF(ISNUMBER('2016'!V50),'2016'!V50,"XXX")</f>
        <v>0.71142857142857152</v>
      </c>
      <c r="X50" s="132">
        <f>IF(ISNUMBER('2016'!W50),'2016'!W50,"XXX")</f>
        <v>0.76571428571428579</v>
      </c>
      <c r="Y50" s="172">
        <f t="shared" si="2"/>
        <v>0.89079052313749996</v>
      </c>
      <c r="Z50" s="116">
        <f>'2016'!X50</f>
        <v>0.86799999999999999</v>
      </c>
      <c r="AA50" s="132">
        <f>('2016'!Y50+2.5)/5</f>
        <v>0.8104901551999999</v>
      </c>
      <c r="AB50" s="216">
        <f t="shared" si="3"/>
        <v>0.8392450776</v>
      </c>
      <c r="AC50" s="6"/>
      <c r="AE50">
        <f t="shared" si="5"/>
        <v>0.76094357142857139</v>
      </c>
      <c r="AF50">
        <f t="shared" si="5"/>
        <v>0.78535299999999997</v>
      </c>
      <c r="AG50">
        <f t="shared" si="5"/>
        <v>0.88726657142857146</v>
      </c>
      <c r="AH50">
        <f t="shared" si="5"/>
        <v>0.98142857142857143</v>
      </c>
      <c r="AI50">
        <f t="shared" si="5"/>
        <v>0.9036354351</v>
      </c>
      <c r="AJ50">
        <f t="shared" si="5"/>
        <v>0.9036354351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0.92983575000000007</v>
      </c>
      <c r="AO50">
        <f t="shared" si="5"/>
        <v>0.92983575000000007</v>
      </c>
      <c r="AP50">
        <f t="shared" si="5"/>
        <v>0.96142857142857141</v>
      </c>
      <c r="AQ50">
        <f t="shared" si="5"/>
        <v>0.90607142857142853</v>
      </c>
      <c r="AR50">
        <f t="shared" si="5"/>
        <v>0.80035714285714288</v>
      </c>
      <c r="AS50">
        <f t="shared" si="5"/>
        <v>0.73857142857142866</v>
      </c>
    </row>
    <row r="51" spans="1:45" ht="15" x14ac:dyDescent="0.25">
      <c r="A51" s="19" t="s">
        <v>60</v>
      </c>
      <c r="B51" s="3" t="s">
        <v>60</v>
      </c>
      <c r="C51" s="116">
        <f>IF(ISNUMBER('2016'!C51),(1-PRODUCT('2016'!C51,0.1)),"XXX")</f>
        <v>0.8</v>
      </c>
      <c r="D51" s="116">
        <f>IFERROR(IF((LOG(100*'2016'!D51+1)/LOG(100+1))&gt;1,0,(1-(LOG(100*'2016'!D51+1)/LOG(100+1)))), 1)</f>
        <v>1</v>
      </c>
      <c r="E51" s="132">
        <f>IF(ISNUMBER('2016'!E51),IF('2016'!E51/100&gt;1,1,'2016'!E51/100),"XXX")</f>
        <v>0.83166666666666667</v>
      </c>
      <c r="F51" s="116">
        <f>IF(ISNUMBER('2016'!F51),(1-(('2016'!F51-1)/4)),"XXX")</f>
        <v>1</v>
      </c>
      <c r="G51" s="116">
        <f>IF(ISNUMBER('2016'!G51),(1-('2016'!G51/10)),"XXX")</f>
        <v>0.77</v>
      </c>
      <c r="H51" s="216">
        <f t="shared" si="1"/>
        <v>0.88033333333333341</v>
      </c>
      <c r="I51" s="132">
        <f>IF(ISNUMBER('2016'!H51),'2016'!H51,"XXX")</f>
        <v>0.87428571428571422</v>
      </c>
      <c r="J51" s="132">
        <f>IF(ISNUMBER('2016'!I51),'2016'!I51,"XXX")</f>
        <v>0.75021000000000004</v>
      </c>
      <c r="K51" s="132">
        <f>IF(ISNUMBER('2016'!J51),IF(('2016'!J51/5)&gt;1,1,'2016'!J51/5),"XXX")</f>
        <v>0.70054400000000006</v>
      </c>
      <c r="L51" s="132">
        <f>IF(ISNUMBER('2016'!K51),'2016'!K51,"XXX")</f>
        <v>0.69714285714285718</v>
      </c>
      <c r="M51" s="116">
        <f>IF(ISNUMBER('2016'!L51),IF(('2016'!L51/5)&gt;1,1,'2016'!L51/5),"XXX")</f>
        <v>1</v>
      </c>
      <c r="N51" s="116">
        <f>IF(ISNUMBER('2016'!M51),(1-('2016'!M51/100)),"XXX")</f>
        <v>0.90423517229999995</v>
      </c>
      <c r="O51" s="116">
        <f>IF(ISNUMBER('2016'!N51),IF(('2016'!N51/10)&gt;1,1,'2016'!N51/10),"XXX")</f>
        <v>1</v>
      </c>
      <c r="P51" s="222">
        <f>IF(ISNUMBER('2016'!O51),('2016'!O51/100),"XXX")</f>
        <v>1</v>
      </c>
      <c r="Q51" s="222">
        <f>'2016'!P51</f>
        <v>1</v>
      </c>
      <c r="R51" s="222">
        <f>IF(ISNUMBER('2016'!Q51),('2016'!Q51/100),"XXX")</f>
        <v>1</v>
      </c>
      <c r="S51" s="222">
        <f>IF(ISNUMBER('2016'!R51),('2016'!R51/100),"XXX")</f>
        <v>0.88231369999999998</v>
      </c>
      <c r="T51" s="132">
        <f>IF(ISNUMBER('2016'!S51),(1-('2016'!S51/100)),"XXX")</f>
        <v>1</v>
      </c>
      <c r="U51" s="132">
        <f>IF(ISNUMBER('2016'!T51),'2016'!T51,"XXX")</f>
        <v>0.80571428571428572</v>
      </c>
      <c r="V51" s="132">
        <f>IF(ISNUMBER('2016'!U51),'2016'!U51,"XXX")</f>
        <v>0.6735714285714286</v>
      </c>
      <c r="W51" s="132">
        <f>IF(ISNUMBER('2016'!V51),'2016'!V51,"XXX")</f>
        <v>0.66857142857142848</v>
      </c>
      <c r="X51" s="132">
        <f>IF(ISNUMBER('2016'!W51),'2016'!W51,"XXX")</f>
        <v>0.56714285714285717</v>
      </c>
      <c r="Y51" s="172">
        <f t="shared" si="2"/>
        <v>0.84523321523303574</v>
      </c>
      <c r="Z51" s="116">
        <f>'2016'!X51</f>
        <v>0.89400000000000002</v>
      </c>
      <c r="AA51" s="132">
        <f>('2016'!Y51+2.5)/5</f>
        <v>0.73291416159999989</v>
      </c>
      <c r="AB51" s="216">
        <f t="shared" si="3"/>
        <v>0.8134570807999999</v>
      </c>
      <c r="AC51" s="6"/>
      <c r="AE51">
        <f t="shared" si="5"/>
        <v>0.81224785714285708</v>
      </c>
      <c r="AF51">
        <f t="shared" si="5"/>
        <v>0.72537700000000005</v>
      </c>
      <c r="AG51">
        <f t="shared" si="5"/>
        <v>0.69884342857142867</v>
      </c>
      <c r="AH51">
        <f t="shared" si="5"/>
        <v>0.84857142857142853</v>
      </c>
      <c r="AI51">
        <f t="shared" si="5"/>
        <v>0.95211758614999997</v>
      </c>
      <c r="AJ51">
        <f t="shared" si="5"/>
        <v>0.95211758614999997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0.94115685000000004</v>
      </c>
      <c r="AO51">
        <f t="shared" si="5"/>
        <v>0.94115685000000004</v>
      </c>
      <c r="AP51">
        <f t="shared" si="5"/>
        <v>0.9028571428571428</v>
      </c>
      <c r="AQ51">
        <f t="shared" si="5"/>
        <v>0.73964285714285716</v>
      </c>
      <c r="AR51">
        <f t="shared" si="5"/>
        <v>0.67107142857142854</v>
      </c>
      <c r="AS51">
        <f t="shared" si="5"/>
        <v>0.61785714285714288</v>
      </c>
    </row>
    <row r="52" spans="1:45" ht="15" x14ac:dyDescent="0.25">
      <c r="A52" s="19" t="s">
        <v>61</v>
      </c>
      <c r="B52" s="3" t="s">
        <v>61</v>
      </c>
      <c r="C52" s="116">
        <f>IF(ISNUMBER('2016'!C52),(1-PRODUCT('2016'!C52,0.1)),"XXX")</f>
        <v>0.45999999999999996</v>
      </c>
      <c r="D52" s="116">
        <f>IFERROR(IF((LOG(100*'2016'!D52+1)/LOG(100+1))&gt;1,0,(1-(LOG(100*'2016'!D52+1)/LOG(100+1)))), 1)</f>
        <v>1</v>
      </c>
      <c r="E52" s="132">
        <f>IF(ISNUMBER('2016'!E52),IF('2016'!E52/100&gt;1,1,'2016'!E52/100),"XXX")</f>
        <v>0.78166666666666684</v>
      </c>
      <c r="F52" s="116">
        <f>IF(ISNUMBER('2016'!F52),(1-(('2016'!F52-1)/4)),"XXX")</f>
        <v>0.5</v>
      </c>
      <c r="G52" s="116">
        <f>IF(ISNUMBER('2016'!G52),(1-('2016'!G52/10)),"XXX")</f>
        <v>0.28000000000000003</v>
      </c>
      <c r="H52" s="216">
        <f t="shared" si="1"/>
        <v>0.60433333333333328</v>
      </c>
      <c r="I52" s="132">
        <f>IF(ISNUMBER('2016'!H52),'2016'!H52,"XXX")</f>
        <v>0.44142857142857139</v>
      </c>
      <c r="J52" s="132">
        <f>IF(ISNUMBER('2016'!I52),'2016'!I52,"XXX")</f>
        <v>0.30675999999999998</v>
      </c>
      <c r="K52" s="132">
        <f>IF(ISNUMBER('2016'!J52),IF(('2016'!J52/5)&gt;1,1,'2016'!J52/5),"XXX")</f>
        <v>0.31026199999999998</v>
      </c>
      <c r="L52" s="132">
        <f>IF(ISNUMBER('2016'!K52),'2016'!K52,"XXX")</f>
        <v>0.50857142857142856</v>
      </c>
      <c r="M52" s="116">
        <f>IF(ISNUMBER('2016'!L52),IF(('2016'!L52/5)&gt;1,1,'2016'!L52/5),"XXX")</f>
        <v>0.402110052</v>
      </c>
      <c r="N52" s="116">
        <f>IF(ISNUMBER('2016'!M52),(1-('2016'!M52/100)),"XXX")</f>
        <v>0.77449108119999999</v>
      </c>
      <c r="O52" s="116" t="str">
        <f>IF(ISNUMBER('2016'!N52),IF(('2016'!N52/10)&gt;1,1,'2016'!N52/10),"XXX")</f>
        <v>XXX</v>
      </c>
      <c r="P52" s="222" t="str">
        <f>IF(ISNUMBER('2016'!O52),('2016'!O52/100),"XXX")</f>
        <v>XXX</v>
      </c>
      <c r="Q52" s="222">
        <f>'2016'!P52</f>
        <v>3.960685729980469E-2</v>
      </c>
      <c r="R52" s="222" t="str">
        <f>IF(ISNUMBER('2016'!Q52),('2016'!Q52/100),"XXX")</f>
        <v>XXX</v>
      </c>
      <c r="S52" s="222">
        <f>IF(ISNUMBER('2016'!R52),('2016'!R52/100),"XXX")</f>
        <v>0.66299220000000003</v>
      </c>
      <c r="T52" s="132">
        <f>IF(ISNUMBER('2016'!S52),(1-('2016'!S52/100)),"XXX")</f>
        <v>0.98380000000000001</v>
      </c>
      <c r="U52" s="132">
        <f>IF(ISNUMBER('2016'!T52),'2016'!T52,"XXX")</f>
        <v>0.55999999999999994</v>
      </c>
      <c r="V52" s="132">
        <f>IF(ISNUMBER('2016'!U52),'2016'!U52,"XXX")</f>
        <v>0.43928571428571433</v>
      </c>
      <c r="W52" s="132">
        <f>IF(ISNUMBER('2016'!V52),'2016'!V52,"XXX")</f>
        <v>0.55142857142857138</v>
      </c>
      <c r="X52" s="132">
        <f>IF(ISNUMBER('2016'!W52),'2016'!W52,"XXX")</f>
        <v>0.49285714285714288</v>
      </c>
      <c r="Y52" s="172">
        <f t="shared" si="2"/>
        <v>0.46522860545507416</v>
      </c>
      <c r="Z52" s="116">
        <f>'2016'!X52</f>
        <v>0.38100000000000001</v>
      </c>
      <c r="AA52" s="132">
        <f>('2016'!Y52+2.5)/5</f>
        <v>0.3196594834</v>
      </c>
      <c r="AB52" s="216">
        <f t="shared" si="3"/>
        <v>0.35032974169999997</v>
      </c>
      <c r="AC52" s="6"/>
      <c r="AE52">
        <f t="shared" ref="AE52:AS68" si="6">IF(ISNUMBER(AVERAGE(I52:J52)),AVERAGE(I52:J52),"XXX")</f>
        <v>0.37409428571428571</v>
      </c>
      <c r="AF52">
        <f t="shared" si="6"/>
        <v>0.30851099999999998</v>
      </c>
      <c r="AG52">
        <f t="shared" si="6"/>
        <v>0.40941671428571424</v>
      </c>
      <c r="AH52">
        <f t="shared" si="6"/>
        <v>0.45534074028571425</v>
      </c>
      <c r="AI52">
        <f t="shared" si="6"/>
        <v>0.58830056659999996</v>
      </c>
      <c r="AJ52">
        <f t="shared" si="6"/>
        <v>0.77449108119999999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0.66299220000000003</v>
      </c>
      <c r="AO52">
        <f t="shared" si="6"/>
        <v>0.82339610000000008</v>
      </c>
      <c r="AP52">
        <f t="shared" si="6"/>
        <v>0.77190000000000003</v>
      </c>
      <c r="AQ52">
        <f t="shared" si="6"/>
        <v>0.49964285714285717</v>
      </c>
      <c r="AR52">
        <f t="shared" si="6"/>
        <v>0.49535714285714283</v>
      </c>
      <c r="AS52">
        <f t="shared" si="6"/>
        <v>0.52214285714285713</v>
      </c>
    </row>
    <row r="53" spans="1:45" ht="15" x14ac:dyDescent="0.25">
      <c r="A53" s="19" t="s">
        <v>189</v>
      </c>
      <c r="B53" s="3" t="s">
        <v>62</v>
      </c>
      <c r="C53" s="116">
        <f>IF(ISNUMBER('2016'!C53),(1-PRODUCT('2016'!C53,0.1)),"XXX")</f>
        <v>0.27999999999999992</v>
      </c>
      <c r="D53" s="116">
        <f>IFERROR(IF((LOG(100*'2016'!D53+1)/LOG(100+1))&gt;1,0,(1-(LOG(100*'2016'!D53+1)/LOG(100+1)))), 1)</f>
        <v>1</v>
      </c>
      <c r="E53" s="132">
        <f>IF(ISNUMBER('2016'!E53),IF('2016'!E53/100&gt;1,1,'2016'!E53/100),"XXX")</f>
        <v>0.8783333333333333</v>
      </c>
      <c r="F53" s="116">
        <f>IF(ISNUMBER('2016'!F53),(1-(('2016'!F53-1)/4)),"XXX")</f>
        <v>0.5</v>
      </c>
      <c r="G53" s="116">
        <f>IF(ISNUMBER('2016'!G53),(1-('2016'!G53/10)),"XXX")</f>
        <v>0.10999999999999999</v>
      </c>
      <c r="H53" s="216">
        <f t="shared" si="1"/>
        <v>0.55366666666666664</v>
      </c>
      <c r="I53" s="132">
        <f>IF(ISNUMBER('2016'!H53),'2016'!H53,"XXX")</f>
        <v>0.48857142857142855</v>
      </c>
      <c r="J53" s="132">
        <f>IF(ISNUMBER('2016'!I53),'2016'!I53,"XXX")</f>
        <v>0.19589000000000001</v>
      </c>
      <c r="K53" s="132">
        <f>IF(ISNUMBER('2016'!J53),IF(('2016'!J53/5)&gt;1,1,'2016'!J53/5),"XXX")</f>
        <v>0.38306600000000002</v>
      </c>
      <c r="L53" s="132">
        <f>IF(ISNUMBER('2016'!K53),'2016'!K53,"XXX")</f>
        <v>0.59428571428571431</v>
      </c>
      <c r="M53" s="116">
        <f>IF(ISNUMBER('2016'!L53),IF(('2016'!L53/5)&gt;1,1,'2016'!L53/5),"XXX")</f>
        <v>0.25795361999999999</v>
      </c>
      <c r="N53" s="116">
        <f>IF(ISNUMBER('2016'!M53),(1-('2016'!M53/100)),"XXX")</f>
        <v>0.73537450790000003</v>
      </c>
      <c r="O53" s="116">
        <f>IF(ISNUMBER('2016'!N53),IF(('2016'!N53/10)&gt;1,1,'2016'!N53/10),"XXX")</f>
        <v>0.42116284500000001</v>
      </c>
      <c r="P53" s="222">
        <f>IF(ISNUMBER('2016'!O53),('2016'!O53/100),"XXX")</f>
        <v>0.17</v>
      </c>
      <c r="Q53" s="222" t="str">
        <f>'2016'!P53</f>
        <v>XXX</v>
      </c>
      <c r="R53" s="222">
        <f>IF(ISNUMBER('2016'!Q53),('2016'!Q53/100),"XXX")</f>
        <v>5.0000000000000001E-3</v>
      </c>
      <c r="S53" s="222">
        <f>IF(ISNUMBER('2016'!R53),('2016'!R53/100),"XXX")</f>
        <v>0.26893869999999997</v>
      </c>
      <c r="T53" s="132">
        <f>IF(ISNUMBER('2016'!S53),(1-('2016'!S53/100)),"XXX")</f>
        <v>0.90859999999999996</v>
      </c>
      <c r="U53" s="132">
        <f>IF(ISNUMBER('2016'!T53),'2016'!T53,"XXX")</f>
        <v>0.58142857142857152</v>
      </c>
      <c r="V53" s="132">
        <f>IF(ISNUMBER('2016'!U53),'2016'!U53,"XXX")</f>
        <v>0.54642857142857149</v>
      </c>
      <c r="W53" s="132">
        <f>IF(ISNUMBER('2016'!V53),'2016'!V53,"XXX")</f>
        <v>0.63857142857142857</v>
      </c>
      <c r="X53" s="132">
        <f>IF(ISNUMBER('2016'!W53),'2016'!W53,"XXX")</f>
        <v>0.59285714285714286</v>
      </c>
      <c r="Y53" s="172">
        <f t="shared" si="2"/>
        <v>0.42457053312767856</v>
      </c>
      <c r="Z53" s="116">
        <f>'2016'!X53</f>
        <v>0.247</v>
      </c>
      <c r="AA53" s="132">
        <f>('2016'!Y53+2.5)/5</f>
        <v>0.2622982264</v>
      </c>
      <c r="AB53" s="216">
        <f t="shared" si="3"/>
        <v>0.2546491132</v>
      </c>
      <c r="AC53" s="6"/>
      <c r="AE53">
        <f t="shared" si="6"/>
        <v>0.34223071428571428</v>
      </c>
      <c r="AF53">
        <f t="shared" si="6"/>
        <v>0.28947800000000001</v>
      </c>
      <c r="AG53">
        <f t="shared" si="6"/>
        <v>0.48867585714285716</v>
      </c>
      <c r="AH53">
        <f t="shared" si="6"/>
        <v>0.42611966714285715</v>
      </c>
      <c r="AI53">
        <f t="shared" si="6"/>
        <v>0.49666406395000001</v>
      </c>
      <c r="AJ53">
        <f t="shared" si="6"/>
        <v>0.57826867645000002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0.13696934999999999</v>
      </c>
      <c r="AO53">
        <f t="shared" si="6"/>
        <v>0.58876934999999997</v>
      </c>
      <c r="AP53">
        <f t="shared" si="6"/>
        <v>0.74501428571428574</v>
      </c>
      <c r="AQ53">
        <f t="shared" si="6"/>
        <v>0.56392857142857156</v>
      </c>
      <c r="AR53">
        <f t="shared" si="6"/>
        <v>0.59250000000000003</v>
      </c>
      <c r="AS53">
        <f t="shared" si="6"/>
        <v>0.61571428571428566</v>
      </c>
    </row>
    <row r="54" spans="1:45" ht="15" x14ac:dyDescent="0.25">
      <c r="A54" s="19" t="s">
        <v>63</v>
      </c>
      <c r="B54" s="3" t="s">
        <v>63</v>
      </c>
      <c r="C54" s="116">
        <f>IF(ISNUMBER('2016'!C54),(1-PRODUCT('2016'!C54,0.1)),"XXX")</f>
        <v>0.24</v>
      </c>
      <c r="D54" s="116">
        <f>IFERROR(IF((LOG(100*'2016'!D54+1)/LOG(100+1))&gt;1,0,(1-(LOG(100*'2016'!D54+1)/LOG(100+1)))), 1)</f>
        <v>1</v>
      </c>
      <c r="E54" s="132">
        <f>IF(ISNUMBER('2016'!E54),IF('2016'!E54/100&gt;1,1,'2016'!E54/100),"XXX")</f>
        <v>0.92833333333333345</v>
      </c>
      <c r="F54" s="116">
        <f>IF(ISNUMBER('2016'!F54),(1-(('2016'!F54-1)/4)),"XXX")</f>
        <v>0.75</v>
      </c>
      <c r="G54" s="116">
        <f>IF(ISNUMBER('2016'!G54),(1-('2016'!G54/10)),"XXX")</f>
        <v>0.42000000000000004</v>
      </c>
      <c r="H54" s="216">
        <f t="shared" si="1"/>
        <v>0.66766666666666663</v>
      </c>
      <c r="I54" s="132">
        <f>IF(ISNUMBER('2016'!H54),'2016'!H54,"XXX")</f>
        <v>0.5914285714285713</v>
      </c>
      <c r="J54" s="132">
        <f>IF(ISNUMBER('2016'!I54),'2016'!I54,"XXX")</f>
        <v>0.41838999999999998</v>
      </c>
      <c r="K54" s="132">
        <f>IF(ISNUMBER('2016'!J54),IF(('2016'!J54/5)&gt;1,1,'2016'!J54/5),"XXX")</f>
        <v>0.25339</v>
      </c>
      <c r="L54" s="132">
        <f>IF(ISNUMBER('2016'!K54),'2016'!K54,"XXX")</f>
        <v>0.49142857142857144</v>
      </c>
      <c r="M54" s="116">
        <f>IF(ISNUMBER('2016'!L54),IF(('2016'!L54/5)&gt;1,1,'2016'!L54/5),"XXX")</f>
        <v>0.58600292200000004</v>
      </c>
      <c r="N54" s="116">
        <f>IF(ISNUMBER('2016'!M54),(1-('2016'!M54/100)),"XXX")</f>
        <v>0.44481277470000002</v>
      </c>
      <c r="O54" s="116">
        <f>IF(ISNUMBER('2016'!N54),IF(('2016'!N54/10)&gt;1,1,'2016'!N54/10),"XXX")</f>
        <v>1</v>
      </c>
      <c r="P54" s="222">
        <f>IF(ISNUMBER('2016'!O54),('2016'!O54/100),"XXX")</f>
        <v>0.91900000000000004</v>
      </c>
      <c r="Q54" s="222">
        <f>'2016'!P54</f>
        <v>1</v>
      </c>
      <c r="R54" s="222">
        <f>IF(ISNUMBER('2016'!Q54),('2016'!Q54/100),"XXX")</f>
        <v>0.12</v>
      </c>
      <c r="S54" s="222">
        <f>IF(ISNUMBER('2016'!R54),('2016'!R54/100),"XXX")</f>
        <v>0.46933320000000001</v>
      </c>
      <c r="T54" s="132">
        <f>IF(ISNUMBER('2016'!S54),(1-('2016'!S54/100)),"XXX")</f>
        <v>0.96819999999999995</v>
      </c>
      <c r="U54" s="132">
        <f>IF(ISNUMBER('2016'!T54),'2016'!T54,"XXX")</f>
        <v>0.62571428571428567</v>
      </c>
      <c r="V54" s="132">
        <f>IF(ISNUMBER('2016'!U54),'2016'!U54,"XXX")</f>
        <v>0.57214285714285718</v>
      </c>
      <c r="W54" s="132">
        <f>IF(ISNUMBER('2016'!V54),'2016'!V54,"XXX")</f>
        <v>0.69857142857142851</v>
      </c>
      <c r="X54" s="132">
        <f>IF(ISNUMBER('2016'!W54),'2016'!W54,"XXX")</f>
        <v>0.57857142857142851</v>
      </c>
      <c r="Y54" s="172">
        <f t="shared" si="2"/>
        <v>0.60856162747232145</v>
      </c>
      <c r="Z54" s="116">
        <f>'2016'!X54</f>
        <v>0.69599999999999995</v>
      </c>
      <c r="AA54" s="132">
        <f>('2016'!Y54+2.5)/5</f>
        <v>0.56778424380000003</v>
      </c>
      <c r="AB54" s="216">
        <f t="shared" si="3"/>
        <v>0.63189212189999999</v>
      </c>
      <c r="AC54" s="6"/>
      <c r="AE54">
        <f t="shared" si="6"/>
        <v>0.50490928571428562</v>
      </c>
      <c r="AF54">
        <f t="shared" si="6"/>
        <v>0.33589000000000002</v>
      </c>
      <c r="AG54">
        <f t="shared" si="6"/>
        <v>0.37240928571428572</v>
      </c>
      <c r="AH54">
        <f t="shared" si="6"/>
        <v>0.53871574671428579</v>
      </c>
      <c r="AI54">
        <f t="shared" si="6"/>
        <v>0.51540784834999998</v>
      </c>
      <c r="AJ54">
        <f t="shared" si="6"/>
        <v>0.72240638734999996</v>
      </c>
      <c r="AK54">
        <f t="shared" si="6"/>
        <v>0.95950000000000002</v>
      </c>
      <c r="AL54">
        <f t="shared" si="6"/>
        <v>0.95950000000000002</v>
      </c>
      <c r="AM54">
        <f t="shared" si="6"/>
        <v>0.56000000000000005</v>
      </c>
      <c r="AN54">
        <f t="shared" si="6"/>
        <v>0.2946666</v>
      </c>
      <c r="AO54">
        <f t="shared" si="6"/>
        <v>0.71876659999999992</v>
      </c>
      <c r="AP54">
        <f t="shared" si="6"/>
        <v>0.79695714285714281</v>
      </c>
      <c r="AQ54">
        <f t="shared" si="6"/>
        <v>0.59892857142857148</v>
      </c>
      <c r="AR54">
        <f t="shared" si="6"/>
        <v>0.63535714285714284</v>
      </c>
      <c r="AS54">
        <f t="shared" si="6"/>
        <v>0.63857142857142857</v>
      </c>
    </row>
    <row r="55" spans="1:45" ht="15" x14ac:dyDescent="0.25">
      <c r="A55" s="19" t="s">
        <v>64</v>
      </c>
      <c r="B55" s="3" t="s">
        <v>64</v>
      </c>
      <c r="C55" s="116">
        <f>IF(ISNUMBER('2016'!C55),(1-PRODUCT('2016'!C55,0.1)),"XXX")</f>
        <v>0.9</v>
      </c>
      <c r="D55" s="116">
        <f>IFERROR(IF((LOG(100*'2016'!D55+1)/LOG(100+1))&gt;1,0,(1-(LOG(100*'2016'!D55+1)/LOG(100+1)))), 1)</f>
        <v>1</v>
      </c>
      <c r="E55" s="132">
        <f>IF(ISNUMBER('2016'!E55),IF('2016'!E55/100&gt;1,1,'2016'!E55/100),"XXX")</f>
        <v>0.83666666666666667</v>
      </c>
      <c r="F55" s="116">
        <f>IF(ISNUMBER('2016'!F55),(1-(('2016'!F55-1)/4)),"XXX")</f>
        <v>1</v>
      </c>
      <c r="G55" s="116">
        <f>IF(ISNUMBER('2016'!G55),(1-('2016'!G55/10)),"XXX")</f>
        <v>0.87</v>
      </c>
      <c r="H55" s="216">
        <f t="shared" si="1"/>
        <v>0.92133333333333334</v>
      </c>
      <c r="I55" s="132">
        <f>IF(ISNUMBER('2016'!H55),'2016'!H55,"XXX")</f>
        <v>0.86571428571428566</v>
      </c>
      <c r="J55" s="132">
        <f>IF(ISNUMBER('2016'!I55),'2016'!I55,"XXX")</f>
        <v>0.73414999999999997</v>
      </c>
      <c r="K55" s="132">
        <f>IF(ISNUMBER('2016'!J55),IF(('2016'!J55/5)&gt;1,1,'2016'!J55/5),"XXX")</f>
        <v>0.52979599999999993</v>
      </c>
      <c r="L55" s="132">
        <f>IF(ISNUMBER('2016'!K55),'2016'!K55,"XXX")</f>
        <v>0.74428571428571433</v>
      </c>
      <c r="M55" s="116">
        <f>IF(ISNUMBER('2016'!L55),IF(('2016'!L55/5)&gt;1,1,'2016'!L55/5),"XXX")</f>
        <v>1</v>
      </c>
      <c r="N55" s="116">
        <f>IF(ISNUMBER('2016'!M55),(1-('2016'!M55/100)),"XXX")</f>
        <v>0.87014492030000001</v>
      </c>
      <c r="O55" s="116">
        <f>IF(ISNUMBER('2016'!N55),IF(('2016'!N55/10)&gt;1,1,'2016'!N55/10),"XXX")</f>
        <v>1</v>
      </c>
      <c r="P55" s="222">
        <f>IF(ISNUMBER('2016'!O55),('2016'!O55/100),"XXX")</f>
        <v>1</v>
      </c>
      <c r="Q55" s="222">
        <f>'2016'!P55</f>
        <v>1</v>
      </c>
      <c r="R55" s="222">
        <f>IF(ISNUMBER('2016'!Q55),('2016'!Q55/100),"XXX")</f>
        <v>0.96</v>
      </c>
      <c r="S55" s="222">
        <f>IF(ISNUMBER('2016'!R55),('2016'!R55/100),"XXX")</f>
        <v>0.8957546999999999</v>
      </c>
      <c r="T55" s="132">
        <f>IF(ISNUMBER('2016'!S55),(1-('2016'!S55/100)),"XXX")</f>
        <v>1</v>
      </c>
      <c r="U55" s="132">
        <f>IF(ISNUMBER('2016'!T55),'2016'!T55,"XXX")</f>
        <v>0.83</v>
      </c>
      <c r="V55" s="132">
        <f>IF(ISNUMBER('2016'!U55),'2016'!U55,"XXX")</f>
        <v>0.72357142857142853</v>
      </c>
      <c r="W55" s="132">
        <f>IF(ISNUMBER('2016'!V55),'2016'!V55,"XXX")</f>
        <v>0.72428571428571431</v>
      </c>
      <c r="X55" s="132">
        <f>IF(ISNUMBER('2016'!W55),'2016'!W55,"XXX")</f>
        <v>0.68571428571428572</v>
      </c>
      <c r="Y55" s="172">
        <f t="shared" si="2"/>
        <v>0.84771356555446431</v>
      </c>
      <c r="Z55" s="116">
        <f>'2016'!X55</f>
        <v>0.88600000000000001</v>
      </c>
      <c r="AA55" s="132">
        <f>('2016'!Y55+2.5)/5</f>
        <v>0.77762222300000006</v>
      </c>
      <c r="AB55" s="216">
        <f t="shared" si="3"/>
        <v>0.83181111149999998</v>
      </c>
      <c r="AC55" s="6"/>
      <c r="AE55">
        <f t="shared" si="6"/>
        <v>0.79993214285714287</v>
      </c>
      <c r="AF55">
        <f t="shared" si="6"/>
        <v>0.6319729999999999</v>
      </c>
      <c r="AG55">
        <f t="shared" si="6"/>
        <v>0.63704085714285719</v>
      </c>
      <c r="AH55">
        <f t="shared" si="6"/>
        <v>0.87214285714285711</v>
      </c>
      <c r="AI55">
        <f t="shared" si="6"/>
        <v>0.93507246015000001</v>
      </c>
      <c r="AJ55">
        <f t="shared" si="6"/>
        <v>0.93507246015000001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0.92787734999999993</v>
      </c>
      <c r="AO55">
        <f t="shared" si="6"/>
        <v>0.94787734999999995</v>
      </c>
      <c r="AP55">
        <f t="shared" si="6"/>
        <v>0.91500000000000004</v>
      </c>
      <c r="AQ55">
        <f t="shared" si="6"/>
        <v>0.77678571428571419</v>
      </c>
      <c r="AR55">
        <f t="shared" si="6"/>
        <v>0.72392857142857148</v>
      </c>
      <c r="AS55">
        <f t="shared" si="6"/>
        <v>0.70500000000000007</v>
      </c>
    </row>
    <row r="56" spans="1:45" ht="15" x14ac:dyDescent="0.25">
      <c r="A56" s="19" t="s">
        <v>65</v>
      </c>
      <c r="B56" s="3" t="s">
        <v>65</v>
      </c>
      <c r="C56" s="116">
        <f>IF(ISNUMBER('2016'!C56),(1-PRODUCT('2016'!C56,0.1)),"XXX")</f>
        <v>0.30999999999999994</v>
      </c>
      <c r="D56" s="116">
        <f>IFERROR(IF((LOG(100*'2016'!D56+1)/LOG(100+1))&gt;1,0,(1-(LOG(100*'2016'!D56+1)/LOG(100+1)))), 1)</f>
        <v>1</v>
      </c>
      <c r="E56" s="132">
        <f>IF(ISNUMBER('2016'!E56),IF('2016'!E56/100&gt;1,1,'2016'!E56/100),"XXX")</f>
        <v>0.76333333333333342</v>
      </c>
      <c r="F56" s="116">
        <f>IF(ISNUMBER('2016'!F56),(1-(('2016'!F56-1)/4)),"XXX")</f>
        <v>0.75</v>
      </c>
      <c r="G56" s="116">
        <f>IF(ISNUMBER('2016'!G56),(1-('2016'!G56/10)),"XXX")</f>
        <v>0.47</v>
      </c>
      <c r="H56" s="216">
        <f t="shared" si="1"/>
        <v>0.65866666666666662</v>
      </c>
      <c r="I56" s="132">
        <f>IF(ISNUMBER('2016'!H56),'2016'!H56,"XXX")</f>
        <v>0.41142857142857137</v>
      </c>
      <c r="J56" s="132">
        <f>IF(ISNUMBER('2016'!I56),'2016'!I56,"XXX")</f>
        <v>0.25935999999999998</v>
      </c>
      <c r="K56" s="132">
        <f>IF(ISNUMBER('2016'!J56),IF(('2016'!J56/5)&gt;1,1,'2016'!J56/5),"XXX")</f>
        <v>0.52715199999999995</v>
      </c>
      <c r="L56" s="132">
        <f>IF(ISNUMBER('2016'!K56),'2016'!K56,"XXX")</f>
        <v>0.48571428571428571</v>
      </c>
      <c r="M56" s="116">
        <f>IF(ISNUMBER('2016'!L56),IF(('2016'!L56/5)&gt;1,1,'2016'!L56/5),"XXX")</f>
        <v>0.26554143400000002</v>
      </c>
      <c r="N56" s="116">
        <f>IF(ISNUMBER('2016'!M56),(1-('2016'!M56/100)),"XXX")</f>
        <v>0.6217627335</v>
      </c>
      <c r="O56" s="116">
        <f>IF(ISNUMBER('2016'!N56),IF(('2016'!N56/10)&gt;1,1,'2016'!N56/10),"XXX")</f>
        <v>0.16999999999999998</v>
      </c>
      <c r="P56" s="222">
        <f>IF(ISNUMBER('2016'!O56),('2016'!O56/100),"XXX")</f>
        <v>0.16899999999999998</v>
      </c>
      <c r="Q56" s="222">
        <f>'2016'!P56</f>
        <v>8.870990872383118E-2</v>
      </c>
      <c r="R56" s="222">
        <f>IF(ISNUMBER('2016'!Q56),('2016'!Q56/100),"XXX")</f>
        <v>3.3000000000000002E-2</v>
      </c>
      <c r="S56" s="222">
        <f>IF(ISNUMBER('2016'!R56),('2016'!R56/100),"XXX")</f>
        <v>0.2381962</v>
      </c>
      <c r="T56" s="132">
        <f>IF(ISNUMBER('2016'!S56),(1-('2016'!S56/100)),"XXX")</f>
        <v>0.90229999999999999</v>
      </c>
      <c r="U56" s="132">
        <f>IF(ISNUMBER('2016'!T56),'2016'!T56,"XXX")</f>
        <v>0.59428571428571431</v>
      </c>
      <c r="V56" s="132">
        <f>IF(ISNUMBER('2016'!U56),'2016'!U56,"XXX")</f>
        <v>0.48571428571428571</v>
      </c>
      <c r="W56" s="132">
        <f>IF(ISNUMBER('2016'!V56),'2016'!V56,"XXX")</f>
        <v>0.64</v>
      </c>
      <c r="X56" s="132">
        <f>IF(ISNUMBER('2016'!W56),'2016'!W56,"XXX")</f>
        <v>0.54285714285714282</v>
      </c>
      <c r="Y56" s="172">
        <f t="shared" si="2"/>
        <v>0.40218889226398946</v>
      </c>
      <c r="Z56" s="116">
        <f>'2016'!X56</f>
        <v>0.73799999999999999</v>
      </c>
      <c r="AA56" s="132">
        <f>('2016'!Y56+2.5)/5</f>
        <v>0.62421109680000009</v>
      </c>
      <c r="AB56" s="216">
        <f t="shared" si="3"/>
        <v>0.68110554840000004</v>
      </c>
      <c r="AC56" s="6"/>
      <c r="AE56">
        <f t="shared" si="6"/>
        <v>0.33539428571428564</v>
      </c>
      <c r="AF56">
        <f t="shared" si="6"/>
        <v>0.39325599999999994</v>
      </c>
      <c r="AG56">
        <f t="shared" si="6"/>
        <v>0.5064331428571428</v>
      </c>
      <c r="AH56">
        <f t="shared" si="6"/>
        <v>0.37562785985714287</v>
      </c>
      <c r="AI56">
        <f t="shared" si="6"/>
        <v>0.44365208374999998</v>
      </c>
      <c r="AJ56">
        <f t="shared" si="6"/>
        <v>0.39588136674999996</v>
      </c>
      <c r="AK56">
        <f t="shared" si="6"/>
        <v>0.16949999999999998</v>
      </c>
      <c r="AL56">
        <f t="shared" si="6"/>
        <v>0.12885495436191557</v>
      </c>
      <c r="AM56">
        <f t="shared" si="6"/>
        <v>6.0854954361915591E-2</v>
      </c>
      <c r="AN56">
        <f t="shared" si="6"/>
        <v>0.1355981</v>
      </c>
      <c r="AO56">
        <f t="shared" si="6"/>
        <v>0.57024810000000004</v>
      </c>
      <c r="AP56">
        <f t="shared" si="6"/>
        <v>0.74829285714285709</v>
      </c>
      <c r="AQ56">
        <f t="shared" si="6"/>
        <v>0.54</v>
      </c>
      <c r="AR56">
        <f t="shared" si="6"/>
        <v>0.56285714285714283</v>
      </c>
      <c r="AS56">
        <f t="shared" si="6"/>
        <v>0.59142857142857141</v>
      </c>
    </row>
    <row r="57" spans="1:45" ht="15" x14ac:dyDescent="0.25">
      <c r="A57" s="19" t="s">
        <v>66</v>
      </c>
      <c r="B57" s="3" t="s">
        <v>66</v>
      </c>
      <c r="C57" s="116">
        <f>IF(ISNUMBER('2016'!C57),(1-PRODUCT('2016'!C57,0.1)),"XXX")</f>
        <v>0.39</v>
      </c>
      <c r="D57" s="116">
        <f>IFERROR(IF((LOG(100*'2016'!D57+1)/LOG(100+1))&gt;1,0,(1-(LOG(100*'2016'!D57+1)/LOG(100+1)))), 1)</f>
        <v>1</v>
      </c>
      <c r="E57" s="132">
        <f>IF(ISNUMBER('2016'!E57),IF('2016'!E57/100&gt;1,1,'2016'!E57/100),"XXX")</f>
        <v>0.84666666666666668</v>
      </c>
      <c r="F57" s="116">
        <f>IF(ISNUMBER('2016'!F57),(1-(('2016'!F57-1)/4)),"XXX")</f>
        <v>0.5</v>
      </c>
      <c r="G57" s="116">
        <f>IF(ISNUMBER('2016'!G57),(1-('2016'!G57/10)),"XXX")</f>
        <v>0.67999999999999994</v>
      </c>
      <c r="H57" s="216">
        <f t="shared" si="1"/>
        <v>0.68333333333333335</v>
      </c>
      <c r="I57" s="132">
        <f>IF(ISNUMBER('2016'!H57),'2016'!H57,"XXX")</f>
        <v>0.69</v>
      </c>
      <c r="J57" s="132">
        <f>IF(ISNUMBER('2016'!I57),'2016'!I57,"XXX")</f>
        <v>0.60318000000000005</v>
      </c>
      <c r="K57" s="132">
        <f>IF(ISNUMBER('2016'!J57),IF(('2016'!J57/5)&gt;1,1,'2016'!J57/5),"XXX")</f>
        <v>0.52709600000000001</v>
      </c>
      <c r="L57" s="132">
        <f>IF(ISNUMBER('2016'!K57),'2016'!K57,"XXX")</f>
        <v>0.53857142857142859</v>
      </c>
      <c r="M57" s="116">
        <f>IF(ISNUMBER('2016'!L57),IF(('2016'!L57/5)&gt;1,1,'2016'!L57/5),"XXX")</f>
        <v>0.86741771599999995</v>
      </c>
      <c r="N57" s="116">
        <f>IF(ISNUMBER('2016'!M57),(1-('2016'!M57/100)),"XXX")</f>
        <v>0.65114128110000002</v>
      </c>
      <c r="O57" s="116">
        <f>IF(ISNUMBER('2016'!N57),IF(('2016'!N57/10)&gt;1,1,'2016'!N57/10),"XXX")</f>
        <v>1</v>
      </c>
      <c r="P57" s="222">
        <f>IF(ISNUMBER('2016'!O57),('2016'!O57/100),"XXX")</f>
        <v>0.95799999999999996</v>
      </c>
      <c r="Q57" s="222">
        <f>'2016'!P57</f>
        <v>1</v>
      </c>
      <c r="R57" s="222" t="str">
        <f>IF(ISNUMBER('2016'!Q57),('2016'!Q57/100),"XXX")</f>
        <v>XXX</v>
      </c>
      <c r="S57" s="222">
        <f>IF(ISNUMBER('2016'!R57),('2016'!R57/100),"XXX")</f>
        <v>0.6590976999999999</v>
      </c>
      <c r="T57" s="132">
        <f>IF(ISNUMBER('2016'!S57),(1-('2016'!S57/100)),"XXX")</f>
        <v>1</v>
      </c>
      <c r="U57" s="132">
        <f>IF(ISNUMBER('2016'!T57),'2016'!T57,"XXX")</f>
        <v>0.59</v>
      </c>
      <c r="V57" s="132">
        <f>IF(ISNUMBER('2016'!U57),'2016'!U57,"XXX")</f>
        <v>0.46857142857142858</v>
      </c>
      <c r="W57" s="132">
        <f>IF(ISNUMBER('2016'!V57),'2016'!V57,"XXX")</f>
        <v>0.58714285714285719</v>
      </c>
      <c r="X57" s="132">
        <f>IF(ISNUMBER('2016'!W57),'2016'!W57,"XXX")</f>
        <v>0.38714285714285712</v>
      </c>
      <c r="Y57" s="172">
        <f t="shared" si="2"/>
        <v>0.72046007928303568</v>
      </c>
      <c r="Z57" s="116">
        <f>'2016'!X57</f>
        <v>0.86699999999999999</v>
      </c>
      <c r="AA57" s="132">
        <f>('2016'!Y57+2.5)/5</f>
        <v>0.6410426736</v>
      </c>
      <c r="AB57" s="216">
        <f t="shared" si="3"/>
        <v>0.75402133679999994</v>
      </c>
      <c r="AC57" s="6"/>
      <c r="AE57">
        <f t="shared" si="6"/>
        <v>0.64659</v>
      </c>
      <c r="AF57">
        <f t="shared" si="6"/>
        <v>0.56513800000000003</v>
      </c>
      <c r="AG57">
        <f t="shared" si="6"/>
        <v>0.53283371428571424</v>
      </c>
      <c r="AH57">
        <f t="shared" si="6"/>
        <v>0.70299457228571427</v>
      </c>
      <c r="AI57">
        <f t="shared" si="6"/>
        <v>0.75927949854999999</v>
      </c>
      <c r="AJ57">
        <f t="shared" si="6"/>
        <v>0.82557064055000007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0.6590976999999999</v>
      </c>
      <c r="AO57">
        <f t="shared" si="6"/>
        <v>0.82954884999999989</v>
      </c>
      <c r="AP57">
        <f t="shared" si="6"/>
        <v>0.79499999999999993</v>
      </c>
      <c r="AQ57">
        <f t="shared" si="6"/>
        <v>0.52928571428571425</v>
      </c>
      <c r="AR57">
        <f t="shared" si="6"/>
        <v>0.52785714285714291</v>
      </c>
      <c r="AS57">
        <f t="shared" si="6"/>
        <v>0.48714285714285716</v>
      </c>
    </row>
    <row r="58" spans="1:45" ht="15" x14ac:dyDescent="0.25">
      <c r="A58" s="19" t="s">
        <v>67</v>
      </c>
      <c r="B58" s="3" t="s">
        <v>67</v>
      </c>
      <c r="C58" s="116">
        <f>IF(ISNUMBER('2016'!C58),(1-PRODUCT('2016'!C58,0.1)),"XXX")</f>
        <v>0.45999999999999996</v>
      </c>
      <c r="D58" s="116">
        <f>IFERROR(IF((LOG(100*'2016'!D58+1)/LOG(100+1))&gt;1,0,(1-(LOG(100*'2016'!D58+1)/LOG(100+1)))), 1)</f>
        <v>1</v>
      </c>
      <c r="E58" s="132">
        <f>IF(ISNUMBER('2016'!E58),IF('2016'!E58/100&gt;1,1,'2016'!E58/100),"XXX")</f>
        <v>0.50333333333333341</v>
      </c>
      <c r="F58" s="116">
        <f>IF(ISNUMBER('2016'!F58),(1-(('2016'!F58-1)/4)),"XXX")</f>
        <v>0.75</v>
      </c>
      <c r="G58" s="116">
        <f>IF(ISNUMBER('2016'!G58),(1-('2016'!G58/10)),"XXX")</f>
        <v>0.30999999999999994</v>
      </c>
      <c r="H58" s="216">
        <f t="shared" si="1"/>
        <v>0.60466666666666669</v>
      </c>
      <c r="I58" s="132">
        <f>IF(ISNUMBER('2016'!H58),'2016'!H58,"XXX")</f>
        <v>0.54571428571428571</v>
      </c>
      <c r="J58" s="132">
        <f>IF(ISNUMBER('2016'!I58),'2016'!I58,"XXX")</f>
        <v>0.23576</v>
      </c>
      <c r="K58" s="132">
        <f>IF(ISNUMBER('2016'!J58),IF(('2016'!J58/5)&gt;1,1,'2016'!J58/5),"XXX")</f>
        <v>0.38061600000000001</v>
      </c>
      <c r="L58" s="132">
        <f>IF(ISNUMBER('2016'!K58),'2016'!K58,"XXX")</f>
        <v>0.35428571428571426</v>
      </c>
      <c r="M58" s="116">
        <f>IF(ISNUMBER('2016'!L58),IF(('2016'!L58/5)&gt;1,1,'2016'!L58/5),"XXX")</f>
        <v>0.45752453800000004</v>
      </c>
      <c r="N58" s="116">
        <f>IF(ISNUMBER('2016'!M58),(1-('2016'!M58/100)),"XXX")</f>
        <v>0.43939411159999997</v>
      </c>
      <c r="O58" s="116">
        <f>IF(ISNUMBER('2016'!N58),IF(('2016'!N58/10)&gt;1,1,'2016'!N58/10),"XXX")</f>
        <v>0.13</v>
      </c>
      <c r="P58" s="222">
        <f>IF(ISNUMBER('2016'!O58),('2016'!O58/100),"XXX")</f>
        <v>8.3000000000000004E-2</v>
      </c>
      <c r="Q58" s="222">
        <f>'2016'!P58</f>
        <v>0.25503761768341066</v>
      </c>
      <c r="R58" s="222">
        <f>IF(ISNUMBER('2016'!Q58),('2016'!Q58/100),"XXX")</f>
        <v>0.02</v>
      </c>
      <c r="S58" s="222">
        <f>IF(ISNUMBER('2016'!R58),('2016'!R58/100),"XXX")</f>
        <v>0.62353290000000006</v>
      </c>
      <c r="T58" s="132">
        <f>IF(ISNUMBER('2016'!S58),(1-('2016'!S58/100)),"XXX")</f>
        <v>0.96140000000000003</v>
      </c>
      <c r="U58" s="132">
        <f>IF(ISNUMBER('2016'!T58),'2016'!T58,"XXX")</f>
        <v>0.59714285714285709</v>
      </c>
      <c r="V58" s="132">
        <f>IF(ISNUMBER('2016'!U58),'2016'!U58,"XXX")</f>
        <v>0.38499999999999995</v>
      </c>
      <c r="W58" s="132">
        <f>IF(ISNUMBER('2016'!V58),'2016'!V58,"XXX")</f>
        <v>0.66285714285714281</v>
      </c>
      <c r="X58" s="132">
        <f>IF(ISNUMBER('2016'!W58),'2016'!W58,"XXX")</f>
        <v>0.45142857142857146</v>
      </c>
      <c r="Y58" s="172">
        <f t="shared" si="2"/>
        <v>0.41141835866949894</v>
      </c>
      <c r="Z58" s="116">
        <f>'2016'!X58</f>
        <v>0.63500000000000001</v>
      </c>
      <c r="AA58" s="132">
        <f>('2016'!Y58+2.5)/5</f>
        <v>0.45273560880000002</v>
      </c>
      <c r="AB58" s="216">
        <f t="shared" si="3"/>
        <v>0.54386780440000004</v>
      </c>
      <c r="AC58" s="6"/>
      <c r="AE58">
        <f t="shared" si="6"/>
        <v>0.39073714285714284</v>
      </c>
      <c r="AF58">
        <f t="shared" si="6"/>
        <v>0.30818800000000002</v>
      </c>
      <c r="AG58">
        <f t="shared" si="6"/>
        <v>0.36745085714285713</v>
      </c>
      <c r="AH58">
        <f t="shared" si="6"/>
        <v>0.40590512614285712</v>
      </c>
      <c r="AI58">
        <f t="shared" si="6"/>
        <v>0.4484593248</v>
      </c>
      <c r="AJ58">
        <f t="shared" si="6"/>
        <v>0.28469705579999999</v>
      </c>
      <c r="AK58">
        <f t="shared" si="6"/>
        <v>0.10650000000000001</v>
      </c>
      <c r="AL58">
        <f t="shared" si="6"/>
        <v>0.16901880884170534</v>
      </c>
      <c r="AM58">
        <f t="shared" si="6"/>
        <v>0.13751880884170534</v>
      </c>
      <c r="AN58">
        <f t="shared" si="6"/>
        <v>0.32176645000000004</v>
      </c>
      <c r="AO58">
        <f t="shared" si="6"/>
        <v>0.79246645000000004</v>
      </c>
      <c r="AP58">
        <f t="shared" si="6"/>
        <v>0.77927142857142861</v>
      </c>
      <c r="AQ58">
        <f t="shared" si="6"/>
        <v>0.49107142857142849</v>
      </c>
      <c r="AR58">
        <f t="shared" si="6"/>
        <v>0.52392857142857141</v>
      </c>
      <c r="AS58">
        <f t="shared" si="6"/>
        <v>0.55714285714285716</v>
      </c>
    </row>
    <row r="59" spans="1:45" ht="15" x14ac:dyDescent="0.25">
      <c r="A59" s="19" t="s">
        <v>68</v>
      </c>
      <c r="B59" s="3" t="s">
        <v>68</v>
      </c>
      <c r="C59" s="116">
        <f>IF(ISNUMBER('2016'!C59),(1-PRODUCT('2016'!C59,0.1)),"XXX")</f>
        <v>0.24</v>
      </c>
      <c r="D59" s="116">
        <f>IFERROR(IF((LOG(100*'2016'!D59+1)/LOG(100+1))&gt;1,0,(1-(LOG(100*'2016'!D59+1)/LOG(100+1)))), 1)</f>
        <v>1</v>
      </c>
      <c r="E59" s="132">
        <f>IF(ISNUMBER('2016'!E59),IF('2016'!E59/100&gt;1,1,'2016'!E59/100),"XXX")</f>
        <v>0.60333333333333339</v>
      </c>
      <c r="F59" s="116">
        <f>IF(ISNUMBER('2016'!F59),(1-(('2016'!F59-1)/4)),"XXX")</f>
        <v>0.5</v>
      </c>
      <c r="G59" s="116">
        <f>IF(ISNUMBER('2016'!G59),(1-('2016'!G59/10)),"XXX")</f>
        <v>0.20999999999999996</v>
      </c>
      <c r="H59" s="216">
        <f t="shared" si="1"/>
        <v>0.5106666666666666</v>
      </c>
      <c r="I59" s="132">
        <f>IF(ISNUMBER('2016'!H59),'2016'!H59,"XXX")</f>
        <v>0.30142857142857143</v>
      </c>
      <c r="J59" s="132">
        <f>IF(ISNUMBER('2016'!I59),'2016'!I59,"XXX")</f>
        <v>9.0550000000000005E-2</v>
      </c>
      <c r="K59" s="132">
        <f>IF(ISNUMBER('2016'!J59),IF(('2016'!J59/5)&gt;1,1,'2016'!J59/5),"XXX")</f>
        <v>0.306004</v>
      </c>
      <c r="L59" s="132">
        <f>IF(ISNUMBER('2016'!K59),'2016'!K59,"XXX")</f>
        <v>0.43714285714285717</v>
      </c>
      <c r="M59" s="116">
        <f>IF(ISNUMBER('2016'!L59),IF(('2016'!L59/5)&gt;1,1,'2016'!L59/5),"XXX")</f>
        <v>0.13275209599999999</v>
      </c>
      <c r="N59" s="116">
        <f>IF(ISNUMBER('2016'!M59),(1-('2016'!M59/100)),"XXX")</f>
        <v>0.50238334660000006</v>
      </c>
      <c r="O59" s="116">
        <f>IF(ISNUMBER('2016'!N59),IF(('2016'!N59/10)&gt;1,1,'2016'!N59/10),"XXX")</f>
        <v>0.05</v>
      </c>
      <c r="P59" s="222" t="str">
        <f>IF(ISNUMBER('2016'!O59),('2016'!O59/100),"XXX")</f>
        <v>XXX</v>
      </c>
      <c r="Q59" s="222">
        <f>'2016'!P59</f>
        <v>0.23412568569183351</v>
      </c>
      <c r="R59" s="222" t="str">
        <f>IF(ISNUMBER('2016'!Q59),('2016'!Q59/100),"XXX")</f>
        <v>XXX</v>
      </c>
      <c r="S59" s="222">
        <f>IF(ISNUMBER('2016'!R59),('2016'!R59/100),"XXX")</f>
        <v>7.4310399999999999E-2</v>
      </c>
      <c r="T59" s="132">
        <f>IF(ISNUMBER('2016'!S59),(1-('2016'!S59/100)),"XXX")</f>
        <v>0.67840000000000011</v>
      </c>
      <c r="U59" s="132">
        <f>IF(ISNUMBER('2016'!T59),'2016'!T59,"XXX")</f>
        <v>0.62428571428571433</v>
      </c>
      <c r="V59" s="132">
        <f>IF(ISNUMBER('2016'!U59),'2016'!U59,"XXX")</f>
        <v>0.39499999999999996</v>
      </c>
      <c r="W59" s="132">
        <f>IF(ISNUMBER('2016'!V59),'2016'!V59,"XXX")</f>
        <v>0.62142857142857133</v>
      </c>
      <c r="X59" s="132">
        <f>IF(ISNUMBER('2016'!W59),'2016'!W59,"XXX")</f>
        <v>0.42</v>
      </c>
      <c r="Y59" s="172">
        <f t="shared" si="2"/>
        <v>0.3219960580168364</v>
      </c>
      <c r="Z59" s="116">
        <f>'2016'!X59</f>
        <v>0.378</v>
      </c>
      <c r="AA59" s="132">
        <f>('2016'!Y59+2.5)/5</f>
        <v>0.36029669040000001</v>
      </c>
      <c r="AB59" s="216">
        <f t="shared" si="3"/>
        <v>0.36914834520000001</v>
      </c>
      <c r="AC59" s="6"/>
      <c r="AE59">
        <f t="shared" si="6"/>
        <v>0.19598928571428573</v>
      </c>
      <c r="AF59">
        <f t="shared" si="6"/>
        <v>0.19827700000000001</v>
      </c>
      <c r="AG59">
        <f t="shared" si="6"/>
        <v>0.37157342857142861</v>
      </c>
      <c r="AH59">
        <f t="shared" si="6"/>
        <v>0.2849474765714286</v>
      </c>
      <c r="AI59">
        <f t="shared" si="6"/>
        <v>0.31756772129999999</v>
      </c>
      <c r="AJ59">
        <f t="shared" si="6"/>
        <v>0.27619167330000005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7.4310399999999999E-2</v>
      </c>
      <c r="AO59">
        <f t="shared" si="6"/>
        <v>0.37635520000000006</v>
      </c>
      <c r="AP59">
        <f t="shared" si="6"/>
        <v>0.65134285714285722</v>
      </c>
      <c r="AQ59">
        <f t="shared" si="6"/>
        <v>0.50964285714285718</v>
      </c>
      <c r="AR59">
        <f t="shared" si="6"/>
        <v>0.50821428571428562</v>
      </c>
      <c r="AS59">
        <f t="shared" si="6"/>
        <v>0.52071428571428569</v>
      </c>
    </row>
    <row r="60" spans="1:45" ht="15" x14ac:dyDescent="0.25">
      <c r="A60" s="19" t="s">
        <v>69</v>
      </c>
      <c r="B60" s="3" t="s">
        <v>69</v>
      </c>
      <c r="C60" s="116">
        <f>IF(ISNUMBER('2016'!C60),(1-PRODUCT('2016'!C60,0.1)),"XXX")</f>
        <v>9.9999999999998979E-3</v>
      </c>
      <c r="D60" s="116">
        <f>IFERROR(IF((LOG(100*'2016'!D60+1)/LOG(100+1))&gt;1,0,(1-(LOG(100*'2016'!D60+1)/LOG(100+1)))), 1)</f>
        <v>1</v>
      </c>
      <c r="E60" s="132">
        <f>IF(ISNUMBER('2016'!E60),IF('2016'!E60/100&gt;1,1,'2016'!E60/100),"XXX")</f>
        <v>0.61499999999999999</v>
      </c>
      <c r="F60" s="116">
        <f>IF(ISNUMBER('2016'!F60),(1-(('2016'!F60-1)/4)),"XXX")</f>
        <v>0.75</v>
      </c>
      <c r="G60" s="116">
        <f>IF(ISNUMBER('2016'!G60),(1-('2016'!G60/10)),"XXX")</f>
        <v>0.22999999999999998</v>
      </c>
      <c r="H60" s="216">
        <f t="shared" si="1"/>
        <v>0.52100000000000002</v>
      </c>
      <c r="I60" s="132">
        <f>IF(ISNUMBER('2016'!H60),'2016'!H60,"XXX")</f>
        <v>0.26500000000000001</v>
      </c>
      <c r="J60" s="132">
        <f>IF(ISNUMBER('2016'!I60),'2016'!I60,"XXX")</f>
        <v>0.10036</v>
      </c>
      <c r="K60" s="132" t="str">
        <f>IF(ISNUMBER('2016'!J60),IF(('2016'!J60/5)&gt;1,1,'2016'!J60/5),"XXX")</f>
        <v>XXX</v>
      </c>
      <c r="L60" s="132">
        <f>IF(ISNUMBER('2016'!K60),'2016'!K60,"XXX")</f>
        <v>0.49142857142857144</v>
      </c>
      <c r="M60" s="116">
        <f>IF(ISNUMBER('2016'!L60),IF(('2016'!L60/5)&gt;1,1,'2016'!L60/5),"XXX")</f>
        <v>0.10799617800000001</v>
      </c>
      <c r="N60" s="116">
        <f>IF(ISNUMBER('2016'!M60),(1-('2016'!M60/100)),"XXX")</f>
        <v>0.64709808349999998</v>
      </c>
      <c r="O60" s="116">
        <f>IF(ISNUMBER('2016'!N60),IF(('2016'!N60/10)&gt;1,1,'2016'!N60/10),"XXX")</f>
        <v>0.32700000000000001</v>
      </c>
      <c r="P60" s="222">
        <f>IF(ISNUMBER('2016'!O60),('2016'!O60/100),"XXX")</f>
        <v>4.0000000000000001E-3</v>
      </c>
      <c r="Q60" s="222" t="str">
        <f>'2016'!P60</f>
        <v>XXX</v>
      </c>
      <c r="R60" s="222">
        <f>IF(ISNUMBER('2016'!Q60),('2016'!Q60/100),"XXX")</f>
        <v>3.2000000000000001E-2</v>
      </c>
      <c r="S60" s="222">
        <f>IF(ISNUMBER('2016'!R60),('2016'!R60/100),"XXX")</f>
        <v>0.25950469999999998</v>
      </c>
      <c r="T60" s="132">
        <f>IF(ISNUMBER('2016'!S60),(1-('2016'!S60/100)),"XXX")</f>
        <v>0.80759999999999998</v>
      </c>
      <c r="U60" s="132">
        <f>IF(ISNUMBER('2016'!T60),'2016'!T60,"XXX")</f>
        <v>0.36285714285714288</v>
      </c>
      <c r="V60" s="132">
        <f>IF(ISNUMBER('2016'!U60),'2016'!U60,"XXX")</f>
        <v>0.315</v>
      </c>
      <c r="W60" s="132">
        <f>IF(ISNUMBER('2016'!V60),'2016'!V60,"XXX")</f>
        <v>0.43</v>
      </c>
      <c r="X60" s="132">
        <f>IF(ISNUMBER('2016'!W60),'2016'!W60,"XXX")</f>
        <v>0.35285714285714287</v>
      </c>
      <c r="Y60" s="172">
        <f t="shared" si="2"/>
        <v>0.31413314937946435</v>
      </c>
      <c r="Z60" s="116">
        <f>'2016'!X60</f>
        <v>0.4</v>
      </c>
      <c r="AA60" s="132">
        <f>('2016'!Y60+2.5)/5</f>
        <v>0.36063494679999997</v>
      </c>
      <c r="AB60" s="216">
        <f t="shared" si="3"/>
        <v>0.38031747339999999</v>
      </c>
      <c r="AC60" s="6"/>
      <c r="AE60">
        <f t="shared" si="6"/>
        <v>0.18268000000000001</v>
      </c>
      <c r="AF60">
        <f t="shared" si="6"/>
        <v>0.10036</v>
      </c>
      <c r="AG60">
        <f t="shared" si="6"/>
        <v>0.49142857142857144</v>
      </c>
      <c r="AH60">
        <f t="shared" si="6"/>
        <v>0.29971237471428575</v>
      </c>
      <c r="AI60">
        <f t="shared" si="6"/>
        <v>0.37754713075000002</v>
      </c>
      <c r="AJ60">
        <f t="shared" si="6"/>
        <v>0.48704904174999997</v>
      </c>
      <c r="AK60">
        <f t="shared" si="6"/>
        <v>0.16550000000000001</v>
      </c>
      <c r="AL60">
        <f t="shared" si="6"/>
        <v>4.0000000000000001E-3</v>
      </c>
      <c r="AM60">
        <f t="shared" si="6"/>
        <v>3.2000000000000001E-2</v>
      </c>
      <c r="AN60">
        <f t="shared" si="6"/>
        <v>0.14575234999999997</v>
      </c>
      <c r="AO60">
        <f t="shared" si="6"/>
        <v>0.53355235000000001</v>
      </c>
      <c r="AP60">
        <f t="shared" si="6"/>
        <v>0.58522857142857143</v>
      </c>
      <c r="AQ60">
        <f t="shared" si="6"/>
        <v>0.33892857142857147</v>
      </c>
      <c r="AR60">
        <f t="shared" si="6"/>
        <v>0.3725</v>
      </c>
      <c r="AS60">
        <f t="shared" si="6"/>
        <v>0.39142857142857146</v>
      </c>
    </row>
    <row r="61" spans="1:45" ht="15" x14ac:dyDescent="0.25">
      <c r="A61" s="19" t="s">
        <v>70</v>
      </c>
      <c r="B61" s="3" t="s">
        <v>70</v>
      </c>
      <c r="C61" s="116">
        <f>IF(ISNUMBER('2016'!C61),(1-PRODUCT('2016'!C61,0.1)),"XXX")</f>
        <v>0.22999999999999998</v>
      </c>
      <c r="D61" s="116">
        <f>IFERROR(IF((LOG(100*'2016'!D61+1)/LOG(100+1))&gt;1,0,(1-(LOG(100*'2016'!D61+1)/LOG(100+1)))), 1)</f>
        <v>1</v>
      </c>
      <c r="E61" s="132">
        <f>IF(ISNUMBER('2016'!E61),IF('2016'!E61/100&gt;1,1,'2016'!E61/100),"XXX")</f>
        <v>0.49333333333333335</v>
      </c>
      <c r="F61" s="116">
        <f>IF(ISNUMBER('2016'!F61),(1-(('2016'!F61-1)/4)),"XXX")</f>
        <v>0.5</v>
      </c>
      <c r="G61" s="116">
        <f>IF(ISNUMBER('2016'!G61),(1-('2016'!G61/10)),"XXX")</f>
        <v>0.34000000000000008</v>
      </c>
      <c r="H61" s="216">
        <f t="shared" si="1"/>
        <v>0.51266666666666671</v>
      </c>
      <c r="I61" s="132">
        <f>IF(ISNUMBER('2016'!H61),'2016'!H61,"XXX")</f>
        <v>0.46857142857142853</v>
      </c>
      <c r="J61" s="132">
        <f>IF(ISNUMBER('2016'!I61),'2016'!I61,"XXX")</f>
        <v>0.20082</v>
      </c>
      <c r="K61" s="132">
        <f>IF(ISNUMBER('2016'!J61),IF(('2016'!J61/5)&gt;1,1,'2016'!J61/5),"XXX")</f>
        <v>0.87173199999999995</v>
      </c>
      <c r="L61" s="132">
        <f>IF(ISNUMBER('2016'!K61),'2016'!K61,"XXX")</f>
        <v>0.44857142857142857</v>
      </c>
      <c r="M61" s="116">
        <f>IF(ISNUMBER('2016'!L61),IF(('2016'!L61/5)&gt;1,1,'2016'!L61/5),"XXX")</f>
        <v>0.61492991399999997</v>
      </c>
      <c r="N61" s="116">
        <f>IF(ISNUMBER('2016'!M61),(1-('2016'!M61/100)),"XXX")</f>
        <v>0.50115482330000005</v>
      </c>
      <c r="O61" s="116">
        <f>IF(ISNUMBER('2016'!N61),IF(('2016'!N61/10)&gt;1,1,'2016'!N61/10),"XXX")</f>
        <v>0.04</v>
      </c>
      <c r="P61" s="222">
        <f>IF(ISNUMBER('2016'!O61),('2016'!O61/100),"XXX")</f>
        <v>0.107</v>
      </c>
      <c r="Q61" s="222">
        <f>'2016'!P61</f>
        <v>8.5620498657226568E-2</v>
      </c>
      <c r="R61" s="222">
        <f>IF(ISNUMBER('2016'!Q61),('2016'!Q61/100),"XXX")</f>
        <v>0.182</v>
      </c>
      <c r="S61" s="222">
        <f>IF(ISNUMBER('2016'!R61),('2016'!R61/100),"XXX")</f>
        <v>0.51749979999999995</v>
      </c>
      <c r="T61" s="132">
        <f>IF(ISNUMBER('2016'!S61),(1-('2016'!S61/100)),"XXX")</f>
        <v>0.87560000000000004</v>
      </c>
      <c r="U61" s="132">
        <f>IF(ISNUMBER('2016'!T61),'2016'!T61,"XXX")</f>
        <v>0.57428571428571418</v>
      </c>
      <c r="V61" s="132">
        <f>IF(ISNUMBER('2016'!U61),'2016'!U61,"XXX")</f>
        <v>0.40214285714285714</v>
      </c>
      <c r="W61" s="132">
        <f>IF(ISNUMBER('2016'!V61),'2016'!V61,"XXX")</f>
        <v>0.58285714285714285</v>
      </c>
      <c r="X61" s="132">
        <f>IF(ISNUMBER('2016'!W61),'2016'!W61,"XXX")</f>
        <v>0.42285714285714288</v>
      </c>
      <c r="Y61" s="172">
        <f t="shared" si="2"/>
        <v>0.43097767189018377</v>
      </c>
      <c r="Z61" s="116">
        <f>'2016'!X61</f>
        <v>0.442</v>
      </c>
      <c r="AA61" s="132">
        <f>('2016'!Y61+2.5)/5</f>
        <v>0.42370638259999999</v>
      </c>
      <c r="AB61" s="216">
        <f t="shared" si="3"/>
        <v>0.4328531913</v>
      </c>
      <c r="AC61" s="6"/>
      <c r="AE61">
        <f t="shared" si="6"/>
        <v>0.33469571428571426</v>
      </c>
      <c r="AF61">
        <f t="shared" si="6"/>
        <v>0.53627599999999997</v>
      </c>
      <c r="AG61">
        <f t="shared" si="6"/>
        <v>0.66015171428571429</v>
      </c>
      <c r="AH61">
        <f t="shared" si="6"/>
        <v>0.53175067128571429</v>
      </c>
      <c r="AI61">
        <f t="shared" si="6"/>
        <v>0.55804236865000001</v>
      </c>
      <c r="AJ61">
        <f t="shared" si="6"/>
        <v>0.27057741165000004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0.34974989999999995</v>
      </c>
      <c r="AO61">
        <f t="shared" si="6"/>
        <v>0.69654989999999994</v>
      </c>
      <c r="AP61">
        <f t="shared" si="6"/>
        <v>0.72494285714285711</v>
      </c>
      <c r="AQ61">
        <f t="shared" si="6"/>
        <v>0.48821428571428566</v>
      </c>
      <c r="AR61">
        <f t="shared" si="6"/>
        <v>0.49249999999999999</v>
      </c>
      <c r="AS61">
        <f t="shared" si="6"/>
        <v>0.50285714285714289</v>
      </c>
    </row>
    <row r="62" spans="1:45" ht="15" x14ac:dyDescent="0.25">
      <c r="A62" s="19" t="s">
        <v>71</v>
      </c>
      <c r="B62" s="3" t="s">
        <v>71</v>
      </c>
      <c r="C62" s="116">
        <f>IF(ISNUMBER('2016'!C62),(1-PRODUCT('2016'!C62,0.1)),"XXX")</f>
        <v>0.59000000000000008</v>
      </c>
      <c r="D62" s="116">
        <f>IFERROR(IF((LOG(100*'2016'!D62+1)/LOG(100+1))&gt;1,0,(1-(LOG(100*'2016'!D62+1)/LOG(100+1)))), 1)</f>
        <v>1</v>
      </c>
      <c r="E62" s="132">
        <f>IF(ISNUMBER('2016'!E62),IF('2016'!E62/100&gt;1,1,'2016'!E62/100),"XXX")</f>
        <v>0.81000000000000016</v>
      </c>
      <c r="F62" s="116">
        <f>IF(ISNUMBER('2016'!F62),(1-(('2016'!F62-1)/4)),"XXX")</f>
        <v>0.75</v>
      </c>
      <c r="G62" s="116">
        <f>IF(ISNUMBER('2016'!G62),(1-('2016'!G62/10)),"XXX")</f>
        <v>0.51</v>
      </c>
      <c r="H62" s="216">
        <f t="shared" si="1"/>
        <v>0.73199999999999998</v>
      </c>
      <c r="I62" s="132">
        <f>IF(ISNUMBER('2016'!H62),'2016'!H62,"XXX")</f>
        <v>0.60571428571428576</v>
      </c>
      <c r="J62" s="132">
        <f>IF(ISNUMBER('2016'!I62),'2016'!I62,"XXX")</f>
        <v>0.5615</v>
      </c>
      <c r="K62" s="132">
        <f>IF(ISNUMBER('2016'!J62),IF(('2016'!J62/5)&gt;1,1,'2016'!J62/5),"XXX")</f>
        <v>0.49247600000000002</v>
      </c>
      <c r="L62" s="132">
        <f>IF(ISNUMBER('2016'!K62),'2016'!K62,"XXX")</f>
        <v>0.48857142857142855</v>
      </c>
      <c r="M62" s="116">
        <f>IF(ISNUMBER('2016'!L62),IF(('2016'!L62/5)&gt;1,1,'2016'!L62/5),"XXX")</f>
        <v>0.94732570599999999</v>
      </c>
      <c r="N62" s="116">
        <f>IF(ISNUMBER('2016'!M62),(1-('2016'!M62/100)),"XXX")</f>
        <v>0.723105793</v>
      </c>
      <c r="O62" s="116">
        <f>IF(ISNUMBER('2016'!N62),IF(('2016'!N62/10)&gt;1,1,'2016'!N62/10),"XXX")</f>
        <v>1</v>
      </c>
      <c r="P62" s="222">
        <f>IF(ISNUMBER('2016'!O62),('2016'!O62/100),"XXX")</f>
        <v>0.90500000000000003</v>
      </c>
      <c r="Q62" s="222">
        <f>'2016'!P62</f>
        <v>0.36997637748718259</v>
      </c>
      <c r="R62" s="222">
        <f>IF(ISNUMBER('2016'!Q62),('2016'!Q62/100),"XXX")</f>
        <v>0.56000000000000005</v>
      </c>
      <c r="S62" s="222">
        <f>IF(ISNUMBER('2016'!R62),('2016'!R62/100),"XXX")</f>
        <v>0.89260949999999994</v>
      </c>
      <c r="T62" s="132">
        <f>IF(ISNUMBER('2016'!S62),(1-('2016'!S62/100)),"XXX")</f>
        <v>1</v>
      </c>
      <c r="U62" s="132">
        <f>IF(ISNUMBER('2016'!T62),'2016'!T62,"XXX")</f>
        <v>0.45428571428571429</v>
      </c>
      <c r="V62" s="132">
        <f>IF(ISNUMBER('2016'!U62),'2016'!U62,"XXX")</f>
        <v>0.4042857142857143</v>
      </c>
      <c r="W62" s="132">
        <f>IF(ISNUMBER('2016'!V62),'2016'!V62,"XXX")</f>
        <v>0.61285714285714288</v>
      </c>
      <c r="X62" s="132">
        <f>IF(ISNUMBER('2016'!W62),'2016'!W62,"XXX")</f>
        <v>0.39</v>
      </c>
      <c r="Y62" s="172">
        <f t="shared" si="2"/>
        <v>0.65048172888759181</v>
      </c>
      <c r="Z62" s="116">
        <f>'2016'!X62</f>
        <v>0.61399999999999999</v>
      </c>
      <c r="AA62" s="132">
        <f>('2016'!Y62+2.5)/5</f>
        <v>0.58873431079999994</v>
      </c>
      <c r="AB62" s="216">
        <f t="shared" si="3"/>
        <v>0.60136715539999996</v>
      </c>
      <c r="AC62" s="6"/>
      <c r="AE62">
        <f t="shared" si="6"/>
        <v>0.58360714285714288</v>
      </c>
      <c r="AF62">
        <f t="shared" si="6"/>
        <v>0.52698800000000001</v>
      </c>
      <c r="AG62">
        <f t="shared" si="6"/>
        <v>0.49052371428571429</v>
      </c>
      <c r="AH62">
        <f t="shared" si="6"/>
        <v>0.71794856728571421</v>
      </c>
      <c r="AI62">
        <f t="shared" si="6"/>
        <v>0.83521574949999999</v>
      </c>
      <c r="AJ62">
        <f t="shared" si="6"/>
        <v>0.8615528965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0.72630474999999994</v>
      </c>
      <c r="AO62">
        <f t="shared" si="6"/>
        <v>0.94630474999999992</v>
      </c>
      <c r="AP62">
        <f t="shared" si="6"/>
        <v>0.72714285714285709</v>
      </c>
      <c r="AQ62">
        <f t="shared" si="6"/>
        <v>0.42928571428571427</v>
      </c>
      <c r="AR62">
        <f t="shared" si="6"/>
        <v>0.50857142857142856</v>
      </c>
      <c r="AS62">
        <f t="shared" si="6"/>
        <v>0.50142857142857145</v>
      </c>
    </row>
    <row r="63" spans="1:45" ht="15" x14ac:dyDescent="0.25">
      <c r="A63" s="19" t="s">
        <v>72</v>
      </c>
      <c r="B63" s="3" t="s">
        <v>72</v>
      </c>
      <c r="C63" s="116">
        <f>IF(ISNUMBER('2016'!C63),(1-PRODUCT('2016'!C63,0.1)),"XXX")</f>
        <v>0.57000000000000006</v>
      </c>
      <c r="D63" s="116">
        <f>IFERROR(IF((LOG(100*'2016'!D63+1)/LOG(100+1))&gt;1,0,(1-(LOG(100*'2016'!D63+1)/LOG(100+1)))), 1)</f>
        <v>1</v>
      </c>
      <c r="E63" s="132">
        <f>IF(ISNUMBER('2016'!E63),IF('2016'!E63/100&gt;1,1,'2016'!E63/100),"XXX")</f>
        <v>1</v>
      </c>
      <c r="F63" s="116" t="str">
        <f>IF(ISNUMBER('2016'!F63),(1-(('2016'!F63-1)/4)),"XXX")</f>
        <v>XXX</v>
      </c>
      <c r="G63" s="116">
        <f>IF(ISNUMBER('2016'!G63),(1-('2016'!G63/10)),"XXX")</f>
        <v>0.9</v>
      </c>
      <c r="H63" s="216">
        <f t="shared" si="1"/>
        <v>0.86750000000000005</v>
      </c>
      <c r="I63" s="132">
        <f>IF(ISNUMBER('2016'!H63),'2016'!H63,"XXX")</f>
        <v>0.79857142857142849</v>
      </c>
      <c r="J63" s="132">
        <f>IF(ISNUMBER('2016'!I63),'2016'!I63,"XXX")</f>
        <v>0.78137000000000001</v>
      </c>
      <c r="K63" s="132">
        <f>IF(ISNUMBER('2016'!J63),IF(('2016'!J63/5)&gt;1,1,'2016'!J63/5),"XXX")</f>
        <v>0.85283200000000003</v>
      </c>
      <c r="L63" s="132">
        <f>IF(ISNUMBER('2016'!K63),'2016'!K63,"XXX")</f>
        <v>0.78142857142857136</v>
      </c>
      <c r="M63" s="116">
        <f>IF(ISNUMBER('2016'!L63),IF(('2016'!L63/5)&gt;1,1,'2016'!L63/5),"XXX")</f>
        <v>1</v>
      </c>
      <c r="N63" s="116">
        <f>IF(ISNUMBER('2016'!M63),(1-('2016'!M63/100)),"XXX")</f>
        <v>0.83132181169999997</v>
      </c>
      <c r="O63" s="116">
        <f>IF(ISNUMBER('2016'!N63),IF(('2016'!N63/10)&gt;1,1,'2016'!N63/10),"XXX")</f>
        <v>1</v>
      </c>
      <c r="P63" s="222">
        <f>IF(ISNUMBER('2016'!O63),('2016'!O63/100),"XXX")</f>
        <v>0.85599999999999998</v>
      </c>
      <c r="Q63" s="222">
        <f>'2016'!P63</f>
        <v>1</v>
      </c>
      <c r="R63" s="222" t="str">
        <f>IF(ISNUMBER('2016'!Q63),('2016'!Q63/100),"XXX")</f>
        <v>XXX</v>
      </c>
      <c r="S63" s="222">
        <f>IF(ISNUMBER('2016'!R63),('2016'!R63/100),"XXX")</f>
        <v>0.88041079999999994</v>
      </c>
      <c r="T63" s="132">
        <f>IF(ISNUMBER('2016'!S63),(1-('2016'!S63/100)),"XXX")</f>
        <v>1</v>
      </c>
      <c r="U63" s="132">
        <f>IF(ISNUMBER('2016'!T63),'2016'!T63,"XXX")</f>
        <v>0.82714285714285718</v>
      </c>
      <c r="V63" s="132">
        <f>IF(ISNUMBER('2016'!U63),'2016'!U63,"XXX")</f>
        <v>0.74214285714285722</v>
      </c>
      <c r="W63" s="132">
        <f>IF(ISNUMBER('2016'!V63),'2016'!V63,"XXX")</f>
        <v>0.67571428571428582</v>
      </c>
      <c r="X63" s="132">
        <f>IF(ISNUMBER('2016'!W63),'2016'!W63,"XXX")</f>
        <v>0.68428571428571427</v>
      </c>
      <c r="Y63" s="172">
        <f t="shared" si="2"/>
        <v>0.85695127037410701</v>
      </c>
      <c r="Z63" s="116">
        <f>'2016'!X63</f>
        <v>0.86299999999999999</v>
      </c>
      <c r="AA63" s="132">
        <f>('2016'!Y63+2.5)/5</f>
        <v>0.7759662866</v>
      </c>
      <c r="AB63" s="216">
        <f t="shared" si="3"/>
        <v>0.81948314330000005</v>
      </c>
      <c r="AC63" s="6"/>
      <c r="AE63">
        <f t="shared" si="6"/>
        <v>0.78997071428571419</v>
      </c>
      <c r="AF63">
        <f t="shared" si="6"/>
        <v>0.81710100000000008</v>
      </c>
      <c r="AG63">
        <f t="shared" si="6"/>
        <v>0.8171302857142857</v>
      </c>
      <c r="AH63">
        <f t="shared" si="6"/>
        <v>0.89071428571428568</v>
      </c>
      <c r="AI63">
        <f t="shared" si="6"/>
        <v>0.91566090585000004</v>
      </c>
      <c r="AJ63">
        <f t="shared" si="6"/>
        <v>0.91566090585000004</v>
      </c>
      <c r="AK63">
        <f t="shared" si="6"/>
        <v>0.92799999999999994</v>
      </c>
      <c r="AL63">
        <f t="shared" si="6"/>
        <v>0.92799999999999994</v>
      </c>
      <c r="AM63">
        <f t="shared" si="6"/>
        <v>1</v>
      </c>
      <c r="AN63">
        <f t="shared" si="6"/>
        <v>0.88041079999999994</v>
      </c>
      <c r="AO63">
        <f t="shared" si="6"/>
        <v>0.94020539999999997</v>
      </c>
      <c r="AP63">
        <f t="shared" si="6"/>
        <v>0.91357142857142859</v>
      </c>
      <c r="AQ63">
        <f t="shared" si="6"/>
        <v>0.7846428571428572</v>
      </c>
      <c r="AR63">
        <f t="shared" si="6"/>
        <v>0.70892857142857157</v>
      </c>
      <c r="AS63">
        <f t="shared" si="6"/>
        <v>0.68</v>
      </c>
    </row>
    <row r="64" spans="1:45" ht="15" x14ac:dyDescent="0.25">
      <c r="A64" s="19" t="s">
        <v>73</v>
      </c>
      <c r="B64" s="3" t="s">
        <v>73</v>
      </c>
      <c r="C64" s="116">
        <f>IF(ISNUMBER('2016'!C64),(1-PRODUCT('2016'!C64,0.1)),"XXX")</f>
        <v>0.44000000000000006</v>
      </c>
      <c r="D64" s="116">
        <f>IFERROR(IF((LOG(100*'2016'!D64+1)/LOG(100+1))&gt;1,0,(1-(LOG(100*'2016'!D64+1)/LOG(100+1)))), 1)</f>
        <v>0.92318204641396484</v>
      </c>
      <c r="E64" s="132">
        <f>IF(ISNUMBER('2016'!E64),IF('2016'!E64/100&gt;1,1,'2016'!E64/100),"XXX")</f>
        <v>0.72333333333333338</v>
      </c>
      <c r="F64" s="116">
        <f>IF(ISNUMBER('2016'!F64),(1-(('2016'!F64-1)/4)),"XXX")</f>
        <v>0.25</v>
      </c>
      <c r="G64" s="116">
        <f>IF(ISNUMBER('2016'!G64),(1-('2016'!G64/10)),"XXX")</f>
        <v>0.38</v>
      </c>
      <c r="H64" s="216">
        <f t="shared" si="1"/>
        <v>0.54330307594945959</v>
      </c>
      <c r="I64" s="132">
        <f>IF(ISNUMBER('2016'!H64),'2016'!H64,"XXX")</f>
        <v>0.57571428571428573</v>
      </c>
      <c r="J64" s="132">
        <f>IF(ISNUMBER('2016'!I64),'2016'!I64,"XXX")</f>
        <v>0.14298</v>
      </c>
      <c r="K64" s="132">
        <f>IF(ISNUMBER('2016'!J64),IF(('2016'!J64/5)&gt;1,1,'2016'!J64/5),"XXX")</f>
        <v>0.53636200000000001</v>
      </c>
      <c r="L64" s="132">
        <f>IF(ISNUMBER('2016'!K64),'2016'!K64,"XXX")</f>
        <v>0.67</v>
      </c>
      <c r="M64" s="116">
        <f>IF(ISNUMBER('2016'!L64),IF(('2016'!L64/5)&gt;1,1,'2016'!L64/5),"XXX")</f>
        <v>0.188099932</v>
      </c>
      <c r="N64" s="116">
        <f>IF(ISNUMBER('2016'!M64),(1-('2016'!M64/100)),"XXX")</f>
        <v>0.36793796540000001</v>
      </c>
      <c r="O64" s="116">
        <f>IF(ISNUMBER('2016'!N64),IF(('2016'!N64/10)&gt;1,1,'2016'!N64/10),"XXX")</f>
        <v>0.26768865899999994</v>
      </c>
      <c r="P64" s="222">
        <f>IF(ISNUMBER('2016'!O64),('2016'!O64/100),"XXX")</f>
        <v>0.252</v>
      </c>
      <c r="Q64" s="222">
        <f>'2016'!P64</f>
        <v>0.29923396110534667</v>
      </c>
      <c r="R64" s="222">
        <f>IF(ISNUMBER('2016'!Q64),('2016'!Q64/100),"XXX")</f>
        <v>0.10400000000000001</v>
      </c>
      <c r="S64" s="222">
        <f>IF(ISNUMBER('2016'!R64),('2016'!R64/100),"XXX")</f>
        <v>0.2285923</v>
      </c>
      <c r="T64" s="132">
        <f>IF(ISNUMBER('2016'!S64),(1-('2016'!S64/100)),"XXX")</f>
        <v>0.88480000000000003</v>
      </c>
      <c r="U64" s="132">
        <f>IF(ISNUMBER('2016'!T64),'2016'!T64,"XXX")</f>
        <v>0.59142857142857141</v>
      </c>
      <c r="V64" s="132">
        <f>IF(ISNUMBER('2016'!U64),'2016'!U64,"XXX")</f>
        <v>0.61285714285714288</v>
      </c>
      <c r="W64" s="132">
        <f>IF(ISNUMBER('2016'!V64),'2016'!V64,"XXX")</f>
        <v>0.62714285714285711</v>
      </c>
      <c r="X64" s="132">
        <f>IF(ISNUMBER('2016'!W64),'2016'!W64,"XXX")</f>
        <v>0.60142857142857142</v>
      </c>
      <c r="Y64" s="172">
        <f t="shared" si="2"/>
        <v>0.43439164037979844</v>
      </c>
      <c r="Z64" s="116">
        <f>'2016'!X64</f>
        <v>0.56299999999999994</v>
      </c>
      <c r="AA64" s="132">
        <f>('2016'!Y64+2.5)/5</f>
        <v>0.59630884520000005</v>
      </c>
      <c r="AB64" s="216">
        <f t="shared" si="3"/>
        <v>0.5796544226</v>
      </c>
      <c r="AC64" s="6"/>
      <c r="AE64">
        <f t="shared" si="6"/>
        <v>0.35934714285714286</v>
      </c>
      <c r="AF64">
        <f t="shared" si="6"/>
        <v>0.339671</v>
      </c>
      <c r="AG64">
        <f t="shared" si="6"/>
        <v>0.60318099999999997</v>
      </c>
      <c r="AH64">
        <f t="shared" si="6"/>
        <v>0.429049966</v>
      </c>
      <c r="AI64">
        <f t="shared" si="6"/>
        <v>0.27801894869999999</v>
      </c>
      <c r="AJ64">
        <f t="shared" si="6"/>
        <v>0.31781331219999998</v>
      </c>
      <c r="AK64">
        <f t="shared" si="6"/>
        <v>0.25984432949999997</v>
      </c>
      <c r="AL64">
        <f t="shared" si="6"/>
        <v>0.27561698055267336</v>
      </c>
      <c r="AM64">
        <f t="shared" si="6"/>
        <v>0.20161698055267335</v>
      </c>
      <c r="AN64">
        <f t="shared" si="6"/>
        <v>0.16629615</v>
      </c>
      <c r="AO64">
        <f t="shared" si="6"/>
        <v>0.55669615000000006</v>
      </c>
      <c r="AP64">
        <f t="shared" si="6"/>
        <v>0.73811428571428572</v>
      </c>
      <c r="AQ64">
        <f t="shared" si="6"/>
        <v>0.60214285714285709</v>
      </c>
      <c r="AR64">
        <f t="shared" si="6"/>
        <v>0.62</v>
      </c>
      <c r="AS64">
        <f t="shared" si="6"/>
        <v>0.61428571428571432</v>
      </c>
    </row>
    <row r="65" spans="1:45" ht="15" x14ac:dyDescent="0.25">
      <c r="A65" s="19" t="s">
        <v>74</v>
      </c>
      <c r="B65" s="3" t="s">
        <v>74</v>
      </c>
      <c r="C65" s="116">
        <f>IF(ISNUMBER('2016'!C65),(1-PRODUCT('2016'!C65,0.1)),"XXX")</f>
        <v>0.45999999999999996</v>
      </c>
      <c r="D65" s="116">
        <f>IFERROR(IF((LOG(100*'2016'!D65+1)/LOG(100+1))&gt;1,0,(1-(LOG(100*'2016'!D65+1)/LOG(100+1)))), 1)</f>
        <v>0.99798111226938191</v>
      </c>
      <c r="E65" s="132">
        <f>IF(ISNUMBER('2016'!E65),IF('2016'!E65/100&gt;1,1,'2016'!E65/100),"XXX")</f>
        <v>0.69</v>
      </c>
      <c r="F65" s="116">
        <f>IF(ISNUMBER('2016'!F65),(1-(('2016'!F65-1)/4)),"XXX")</f>
        <v>0.5</v>
      </c>
      <c r="G65" s="116">
        <f>IF(ISNUMBER('2016'!G65),(1-('2016'!G65/10)),"XXX")</f>
        <v>0.26</v>
      </c>
      <c r="H65" s="216">
        <f t="shared" si="1"/>
        <v>0.58159622245387632</v>
      </c>
      <c r="I65" s="132">
        <f>IF(ISNUMBER('2016'!H65),'2016'!H65,"XXX")</f>
        <v>0.60571428571428576</v>
      </c>
      <c r="J65" s="132">
        <f>IF(ISNUMBER('2016'!I65),'2016'!I65,"XXX")</f>
        <v>0.30158000000000001</v>
      </c>
      <c r="K65" s="132">
        <f>IF(ISNUMBER('2016'!J65),IF(('2016'!J65/5)&gt;1,1,'2016'!J65/5),"XXX")</f>
        <v>0.49880800000000003</v>
      </c>
      <c r="L65" s="132">
        <f>IF(ISNUMBER('2016'!K65),'2016'!K65,"XXX")</f>
        <v>0.61285714285714288</v>
      </c>
      <c r="M65" s="116">
        <f>IF(ISNUMBER('2016'!L65),IF(('2016'!L65/5)&gt;1,1,'2016'!L65/5),"XXX")</f>
        <v>0.27511660999999998</v>
      </c>
      <c r="N65" s="116">
        <f>IF(ISNUMBER('2016'!M65),(1-('2016'!M65/100)),"XXX")</f>
        <v>0.61482360840000005</v>
      </c>
      <c r="O65" s="116">
        <f>IF(ISNUMBER('2016'!N65),IF(('2016'!N65/10)&gt;1,1,'2016'!N65/10),"XXX")</f>
        <v>0.1129407376893401</v>
      </c>
      <c r="P65" s="222">
        <f>IF(ISNUMBER('2016'!O65),('2016'!O65/100),"XXX")</f>
        <v>0.14000000000000001</v>
      </c>
      <c r="Q65" s="222">
        <f>'2016'!P65</f>
        <v>0.1104079008102417</v>
      </c>
      <c r="R65" s="222">
        <f>IF(ISNUMBER('2016'!Q65),('2016'!Q65/100),"XXX")</f>
        <v>0.16500000000000001</v>
      </c>
      <c r="S65" s="222">
        <f>IF(ISNUMBER('2016'!R65),('2016'!R65/100),"XXX")</f>
        <v>0.48873759999999999</v>
      </c>
      <c r="T65" s="132">
        <f>IF(ISNUMBER('2016'!S65),(1-('2016'!S65/100)),"XXX")</f>
        <v>0.94830000000000003</v>
      </c>
      <c r="U65" s="132">
        <f>IF(ISNUMBER('2016'!T65),'2016'!T65,"XXX")</f>
        <v>0.62142857142857133</v>
      </c>
      <c r="V65" s="132">
        <f>IF(ISNUMBER('2016'!U65),'2016'!U65,"XXX")</f>
        <v>0.54500000000000004</v>
      </c>
      <c r="W65" s="132">
        <f>IF(ISNUMBER('2016'!V65),'2016'!V65,"XXX")</f>
        <v>0.64</v>
      </c>
      <c r="X65" s="132">
        <f>IF(ISNUMBER('2016'!W65),'2016'!W65,"XXX")</f>
        <v>0.56857142857142862</v>
      </c>
      <c r="Y65" s="172">
        <f t="shared" si="2"/>
        <v>0.45308036784193817</v>
      </c>
      <c r="Z65" s="116">
        <f>'2016'!X65</f>
        <v>0.65500000000000003</v>
      </c>
      <c r="AA65" s="132">
        <f>('2016'!Y65+2.5)/5</f>
        <v>0.54270371500000003</v>
      </c>
      <c r="AB65" s="216">
        <f t="shared" si="3"/>
        <v>0.59885185750000003</v>
      </c>
      <c r="AC65" s="6"/>
      <c r="AE65">
        <f t="shared" si="6"/>
        <v>0.45364714285714292</v>
      </c>
      <c r="AF65">
        <f t="shared" si="6"/>
        <v>0.40019400000000005</v>
      </c>
      <c r="AG65">
        <f t="shared" si="6"/>
        <v>0.55583257142857145</v>
      </c>
      <c r="AH65">
        <f t="shared" si="6"/>
        <v>0.44398687642857143</v>
      </c>
      <c r="AI65">
        <f t="shared" si="6"/>
        <v>0.44497010920000002</v>
      </c>
      <c r="AJ65">
        <f t="shared" si="6"/>
        <v>0.36388217304467008</v>
      </c>
      <c r="AK65">
        <f t="shared" si="6"/>
        <v>0.12647036884467006</v>
      </c>
      <c r="AL65">
        <f t="shared" si="6"/>
        <v>0.12520395040512086</v>
      </c>
      <c r="AM65">
        <f t="shared" si="6"/>
        <v>0.13770395040512085</v>
      </c>
      <c r="AN65">
        <f t="shared" si="6"/>
        <v>0.32686880000000001</v>
      </c>
      <c r="AO65">
        <f t="shared" si="6"/>
        <v>0.71851880000000001</v>
      </c>
      <c r="AP65">
        <f t="shared" si="6"/>
        <v>0.78486428571428568</v>
      </c>
      <c r="AQ65">
        <f t="shared" si="6"/>
        <v>0.58321428571428569</v>
      </c>
      <c r="AR65">
        <f t="shared" si="6"/>
        <v>0.59250000000000003</v>
      </c>
      <c r="AS65">
        <f t="shared" si="6"/>
        <v>0.60428571428571431</v>
      </c>
    </row>
    <row r="66" spans="1:45" ht="15" x14ac:dyDescent="0.25">
      <c r="A66" s="19" t="s">
        <v>190</v>
      </c>
      <c r="B66" s="3" t="s">
        <v>75</v>
      </c>
      <c r="C66" s="116">
        <f>IF(ISNUMBER('2016'!C66),(1-PRODUCT('2016'!C66,0.1)),"XXX")</f>
        <v>0.32999999999999996</v>
      </c>
      <c r="D66" s="116">
        <f>IFERROR(IF((LOG(100*'2016'!D66+1)/LOG(100+1))&gt;1,0,(1-(LOG(100*'2016'!D66+1)/LOG(100+1)))), 1)</f>
        <v>0.98657829219646709</v>
      </c>
      <c r="E66" s="132">
        <f>IF(ISNUMBER('2016'!E66),IF('2016'!E66/100&gt;1,1,'2016'!E66/100),"XXX")</f>
        <v>0.72833333333333339</v>
      </c>
      <c r="F66" s="116">
        <f>IF(ISNUMBER('2016'!F66),(1-(('2016'!F66-1)/4)),"XXX")</f>
        <v>0.25</v>
      </c>
      <c r="G66" s="116">
        <f>IF(ISNUMBER('2016'!G66),(1-('2016'!G66/10)),"XXX")</f>
        <v>5.0000000000000044E-2</v>
      </c>
      <c r="H66" s="216">
        <f t="shared" si="1"/>
        <v>0.46898232510596005</v>
      </c>
      <c r="I66" s="132">
        <f>IF(ISNUMBER('2016'!H66),'2016'!H66,"XXX")</f>
        <v>0.60571428571428576</v>
      </c>
      <c r="J66" s="132">
        <f>IF(ISNUMBER('2016'!I66),'2016'!I66,"XXX")</f>
        <v>0.35136000000000001</v>
      </c>
      <c r="K66" s="132">
        <f>IF(ISNUMBER('2016'!J66),IF(('2016'!J66/5)&gt;1,1,'2016'!J66/5),"XXX")</f>
        <v>0.36154199999999997</v>
      </c>
      <c r="L66" s="132">
        <f>IF(ISNUMBER('2016'!K66),'2016'!K66,"XXX")</f>
        <v>0.58714285714285719</v>
      </c>
      <c r="M66" s="116">
        <f>IF(ISNUMBER('2016'!L66),IF(('2016'!L66/5)&gt;1,1,'2016'!L66/5),"XXX")</f>
        <v>0.86754808400000005</v>
      </c>
      <c r="N66" s="116">
        <f>IF(ISNUMBER('2016'!M66),(1-('2016'!M66/100)),"XXX")</f>
        <v>0.57706249239999996</v>
      </c>
      <c r="O66" s="116">
        <f>IF(ISNUMBER('2016'!N66),IF(('2016'!N66/10)&gt;1,1,'2016'!N66/10),"XXX")</f>
        <v>1</v>
      </c>
      <c r="P66" s="222">
        <f>IF(ISNUMBER('2016'!O66),('2016'!O66/100),"XXX")</f>
        <v>0.17</v>
      </c>
      <c r="Q66" s="222" t="str">
        <f>'2016'!P66</f>
        <v>XXX</v>
      </c>
      <c r="R66" s="222">
        <f>IF(ISNUMBER('2016'!Q66),('2016'!Q66/100),"XXX")</f>
        <v>9.3000000000000013E-2</v>
      </c>
      <c r="S66" s="222">
        <f>IF(ISNUMBER('2016'!R66),('2016'!R66/100),"XXX")</f>
        <v>0.55774180000000007</v>
      </c>
      <c r="T66" s="132">
        <f>IF(ISNUMBER('2016'!S66),(1-('2016'!S66/100)),"XXX")</f>
        <v>0.99880000000000002</v>
      </c>
      <c r="U66" s="132">
        <f>IF(ISNUMBER('2016'!T66),'2016'!T66,"XXX")</f>
        <v>0.51857142857142857</v>
      </c>
      <c r="V66" s="132">
        <f>IF(ISNUMBER('2016'!U66),'2016'!U66,"XXX")</f>
        <v>0.49214285714285716</v>
      </c>
      <c r="W66" s="132">
        <f>IF(ISNUMBER('2016'!V66),'2016'!V66,"XXX")</f>
        <v>0.61</v>
      </c>
      <c r="X66" s="132">
        <f>IF(ISNUMBER('2016'!W66),'2016'!W66,"XXX")</f>
        <v>0.45714285714285718</v>
      </c>
      <c r="Y66" s="172">
        <f t="shared" si="2"/>
        <v>0.52129804138214286</v>
      </c>
      <c r="Z66" s="116">
        <f>'2016'!X66</f>
        <v>0.21299999999999999</v>
      </c>
      <c r="AA66" s="132">
        <f>('2016'!Y66+2.5)/5</f>
        <v>0.24613313680000001</v>
      </c>
      <c r="AB66" s="216">
        <f t="shared" si="3"/>
        <v>0.2295665684</v>
      </c>
      <c r="AC66" s="6"/>
      <c r="AE66">
        <f t="shared" si="6"/>
        <v>0.47853714285714288</v>
      </c>
      <c r="AF66">
        <f t="shared" si="6"/>
        <v>0.35645099999999996</v>
      </c>
      <c r="AG66">
        <f t="shared" si="6"/>
        <v>0.47434242857142861</v>
      </c>
      <c r="AH66">
        <f t="shared" si="6"/>
        <v>0.72734547057142862</v>
      </c>
      <c r="AI66">
        <f t="shared" si="6"/>
        <v>0.72230528820000006</v>
      </c>
      <c r="AJ66">
        <f t="shared" si="6"/>
        <v>0.78853124620000004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0.32537090000000002</v>
      </c>
      <c r="AO66">
        <f t="shared" si="6"/>
        <v>0.7782709000000001</v>
      </c>
      <c r="AP66">
        <f t="shared" si="6"/>
        <v>0.7586857142857143</v>
      </c>
      <c r="AQ66">
        <f t="shared" si="6"/>
        <v>0.50535714285714284</v>
      </c>
      <c r="AR66">
        <f t="shared" si="6"/>
        <v>0.55107142857142855</v>
      </c>
      <c r="AS66">
        <f t="shared" si="6"/>
        <v>0.53357142857142859</v>
      </c>
    </row>
    <row r="67" spans="1:45" ht="15" x14ac:dyDescent="0.25">
      <c r="A67" s="19" t="s">
        <v>76</v>
      </c>
      <c r="B67" s="3" t="s">
        <v>76</v>
      </c>
      <c r="C67" s="116">
        <f>IF(ISNUMBER('2016'!C67),(1-PRODUCT('2016'!C67,0.1)),"XXX")</f>
        <v>3.0000000000000027E-2</v>
      </c>
      <c r="D67" s="116">
        <f>IFERROR(IF((LOG(100*'2016'!D67+1)/LOG(100+1))&gt;1,0,(1-(LOG(100*'2016'!D67+1)/LOG(100+1)))), 1)</f>
        <v>0</v>
      </c>
      <c r="E67" s="132" t="str">
        <f>IF(ISNUMBER('2016'!E67),IF('2016'!E67/100&gt;1,1,'2016'!E67/100),"XXX")</f>
        <v>XXX</v>
      </c>
      <c r="F67" s="116">
        <f>IF(ISNUMBER('2016'!F67),(1-(('2016'!F67-1)/4)),"XXX")</f>
        <v>0</v>
      </c>
      <c r="G67" s="116">
        <f>IF(ISNUMBER('2016'!G67),(1-('2016'!G67/10)),"XXX")</f>
        <v>0.10999999999999999</v>
      </c>
      <c r="H67" s="216">
        <f t="shared" si="1"/>
        <v>3.5000000000000003E-2</v>
      </c>
      <c r="I67" s="132" t="str">
        <f>IF(ISNUMBER('2016'!H67),'2016'!H67,"XXX")</f>
        <v>XXX</v>
      </c>
      <c r="J67" s="132">
        <f>IF(ISNUMBER('2016'!I67),'2016'!I67,"XXX")</f>
        <v>0.16467999999999999</v>
      </c>
      <c r="K67" s="132" t="str">
        <f>IF(ISNUMBER('2016'!J67),IF(('2016'!J67/5)&gt;1,1,'2016'!J67/5),"XXX")</f>
        <v>XXX</v>
      </c>
      <c r="L67" s="132" t="str">
        <f>IF(ISNUMBER('2016'!K67),'2016'!K67,"XXX")</f>
        <v>XXX</v>
      </c>
      <c r="M67" s="116">
        <f>IF(ISNUMBER('2016'!L67),IF(('2016'!L67/5)&gt;1,1,'2016'!L67/5),"XXX")</f>
        <v>0.14306701399999999</v>
      </c>
      <c r="N67" s="116">
        <f>IF(ISNUMBER('2016'!M67),(1-('2016'!M67/100)),"XXX")</f>
        <v>0.20867500309999998</v>
      </c>
      <c r="O67" s="116">
        <f>IF(ISNUMBER('2016'!N67),IF(('2016'!N67/10)&gt;1,1,'2016'!N67/10),"XXX")</f>
        <v>0.76</v>
      </c>
      <c r="P67" s="222">
        <f>IF(ISNUMBER('2016'!O67),('2016'!O67/100),"XXX")</f>
        <v>0.33100000000000002</v>
      </c>
      <c r="Q67" s="222">
        <f>'2016'!P67</f>
        <v>0.29656302928924561</v>
      </c>
      <c r="R67" s="222">
        <f>IF(ISNUMBER('2016'!Q67),('2016'!Q67/100),"XXX")</f>
        <v>0.26899999999999996</v>
      </c>
      <c r="S67" s="222">
        <f>IF(ISNUMBER('2016'!R67),('2016'!R67/100),"XXX")</f>
        <v>0.76558760000000003</v>
      </c>
      <c r="T67" s="132">
        <f>IF(ISNUMBER('2016'!S67),(1-('2016'!S67/100)),"XXX")</f>
        <v>0.99690000000000001</v>
      </c>
      <c r="U67" s="132" t="str">
        <f>IF(ISNUMBER('2016'!T67),'2016'!T67,"XXX")</f>
        <v>XXX</v>
      </c>
      <c r="V67" s="132" t="str">
        <f>IF(ISNUMBER('2016'!U67),'2016'!U67,"XXX")</f>
        <v>XXX</v>
      </c>
      <c r="W67" s="132" t="str">
        <f>IF(ISNUMBER('2016'!V67),'2016'!V67,"XXX")</f>
        <v>XXX</v>
      </c>
      <c r="X67" s="132" t="str">
        <f>IF(ISNUMBER('2016'!W67),'2016'!W67,"XXX")</f>
        <v>XXX</v>
      </c>
      <c r="Y67" s="172">
        <f t="shared" si="2"/>
        <v>0.41001526463892457</v>
      </c>
      <c r="Z67" s="116">
        <f>'2016'!X67</f>
        <v>0.40300000000000002</v>
      </c>
      <c r="AA67" s="132">
        <f>('2016'!Y67+2.5)/5</f>
        <v>0.31037868260000001</v>
      </c>
      <c r="AB67" s="216">
        <f t="shared" si="3"/>
        <v>0.35668934130000002</v>
      </c>
      <c r="AC67" s="6"/>
      <c r="AE67">
        <f t="shared" si="6"/>
        <v>0.16467999999999999</v>
      </c>
      <c r="AF67">
        <f t="shared" si="6"/>
        <v>0.16467999999999999</v>
      </c>
      <c r="AG67" t="str">
        <f t="shared" si="6"/>
        <v>XXX</v>
      </c>
      <c r="AH67">
        <f t="shared" si="6"/>
        <v>0.14306701399999999</v>
      </c>
      <c r="AI67">
        <f t="shared" si="6"/>
        <v>0.17587100854999999</v>
      </c>
      <c r="AJ67">
        <f t="shared" si="6"/>
        <v>0.48433750154999999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0.51729380000000003</v>
      </c>
      <c r="AO67">
        <f t="shared" si="6"/>
        <v>0.88124380000000002</v>
      </c>
      <c r="AP67">
        <f t="shared" si="6"/>
        <v>0.99690000000000001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5">
      <c r="A68" s="19" t="s">
        <v>77</v>
      </c>
      <c r="B68" s="3" t="s">
        <v>77</v>
      </c>
      <c r="C68" s="116">
        <f>IF(ISNUMBER('2016'!C68),(1-PRODUCT('2016'!C68,0.1)),"XXX")</f>
        <v>0.84</v>
      </c>
      <c r="D68" s="116">
        <f>IFERROR(IF((LOG(100*'2016'!D68+1)/LOG(100+1))&gt;1,0,(1-(LOG(100*'2016'!D68+1)/LOG(100+1)))), 1)</f>
        <v>1</v>
      </c>
      <c r="E68" s="132">
        <f>IF(ISNUMBER('2016'!E68),IF('2016'!E68/100&gt;1,1,'2016'!E68/100),"XXX")</f>
        <v>0.96666666666666667</v>
      </c>
      <c r="F68" s="116">
        <f>IF(ISNUMBER('2016'!F68),(1-(('2016'!F68-1)/4)),"XXX")</f>
        <v>1</v>
      </c>
      <c r="G68" s="116">
        <f>IF(ISNUMBER('2016'!G68),(1-('2016'!G68/10)),"XXX")</f>
        <v>0.89</v>
      </c>
      <c r="H68" s="216">
        <f t="shared" ref="H68:H131" si="7">AVERAGE(C68:G68)</f>
        <v>0.93933333333333324</v>
      </c>
      <c r="I68" s="132">
        <f>IF(ISNUMBER('2016'!H68),'2016'!H68,"XXX")</f>
        <v>0.74857142857142855</v>
      </c>
      <c r="J68" s="132">
        <f>IF(ISNUMBER('2016'!I68),'2016'!I68,"XXX")</f>
        <v>0.66015000000000001</v>
      </c>
      <c r="K68" s="132">
        <f>IF(ISNUMBER('2016'!J68),IF(('2016'!J68/5)&gt;1,1,'2016'!J68/5),"XXX")</f>
        <v>0.527416</v>
      </c>
      <c r="L68" s="132">
        <f>IF(ISNUMBER('2016'!K68),'2016'!K68,"XXX")</f>
        <v>0.82428571428571418</v>
      </c>
      <c r="M68" s="116">
        <f>IF(ISNUMBER('2016'!L68),IF(('2016'!L68/5)&gt;1,1,'2016'!L68/5),"XXX")</f>
        <v>1</v>
      </c>
      <c r="N68" s="116">
        <f>IF(ISNUMBER('2016'!M68),(1-('2016'!M68/100)),"XXX")</f>
        <v>0.87205163959999998</v>
      </c>
      <c r="O68" s="116">
        <f>IF(ISNUMBER('2016'!N68),IF(('2016'!N68/10)&gt;1,1,'2016'!N68/10),"XXX")</f>
        <v>1</v>
      </c>
      <c r="P68" s="222">
        <f>IF(ISNUMBER('2016'!O68),('2016'!O68/100),"XXX")</f>
        <v>0.95799999999999996</v>
      </c>
      <c r="Q68" s="222" t="str">
        <f>'2016'!P68</f>
        <v>XXX</v>
      </c>
      <c r="R68" s="222">
        <f>IF(ISNUMBER('2016'!Q68),('2016'!Q68/100),"XXX")</f>
        <v>0.73799999999999999</v>
      </c>
      <c r="S68" s="222">
        <f>IF(ISNUMBER('2016'!R68),('2016'!R68/100),"XXX")</f>
        <v>0.83765979999999995</v>
      </c>
      <c r="T68" s="132">
        <f>IF(ISNUMBER('2016'!S68),(1-('2016'!S68/100)),"XXX")</f>
        <v>1</v>
      </c>
      <c r="U68" s="132">
        <f>IF(ISNUMBER('2016'!T68),'2016'!T68,"XXX")</f>
        <v>0.87714285714285711</v>
      </c>
      <c r="V68" s="132">
        <f>IF(ISNUMBER('2016'!U68),'2016'!U68,"XXX")</f>
        <v>0.82571428571428573</v>
      </c>
      <c r="W68" s="132">
        <f>IF(ISNUMBER('2016'!V68),'2016'!V68,"XXX")</f>
        <v>0.76999999999999991</v>
      </c>
      <c r="X68" s="132">
        <f>IF(ISNUMBER('2016'!W68),'2016'!W68,"XXX")</f>
        <v>0.68142857142857138</v>
      </c>
      <c r="Y68" s="172">
        <f t="shared" ref="Y68:Y132" si="8">AVERAGE(AE68,AG68,AI68,AK68,AM68,AO68,AQ68,AS68)</f>
        <v>0.81615126854642861</v>
      </c>
      <c r="Z68" s="116">
        <f>'2016'!X68</f>
        <v>0.876</v>
      </c>
      <c r="AA68" s="132">
        <f>('2016'!Y68+2.5)/5</f>
        <v>0.76319689759999998</v>
      </c>
      <c r="AB68" s="216">
        <f t="shared" ref="AB68:AB131" si="9">AVERAGE(Z68:AA68)</f>
        <v>0.81959844879999999</v>
      </c>
      <c r="AC68" s="6"/>
      <c r="AE68">
        <f t="shared" si="6"/>
        <v>0.70436071428571423</v>
      </c>
      <c r="AF68">
        <f t="shared" si="6"/>
        <v>0.59378299999999995</v>
      </c>
      <c r="AG68">
        <f t="shared" si="6"/>
        <v>0.67585085714285709</v>
      </c>
      <c r="AH68">
        <f t="shared" si="6"/>
        <v>0.91214285714285714</v>
      </c>
      <c r="AI68">
        <f t="shared" si="6"/>
        <v>0.93602581979999999</v>
      </c>
      <c r="AJ68">
        <f t="shared" si="6"/>
        <v>0.93602581979999999</v>
      </c>
      <c r="AK68">
        <f t="shared" si="6"/>
        <v>0.97899999999999998</v>
      </c>
      <c r="AL68">
        <f t="shared" si="6"/>
        <v>0.95799999999999996</v>
      </c>
      <c r="AM68">
        <f t="shared" si="6"/>
        <v>0.73799999999999999</v>
      </c>
      <c r="AN68">
        <f t="shared" si="6"/>
        <v>0.78782989999999997</v>
      </c>
      <c r="AO68">
        <f t="shared" si="6"/>
        <v>0.91882989999999998</v>
      </c>
      <c r="AP68">
        <f t="shared" si="6"/>
        <v>0.93857142857142861</v>
      </c>
      <c r="AQ68">
        <f t="shared" si="6"/>
        <v>0.85142857142857142</v>
      </c>
      <c r="AR68">
        <f t="shared" si="6"/>
        <v>0.79785714285714282</v>
      </c>
      <c r="AS68">
        <f t="shared" si="6"/>
        <v>0.72571428571428565</v>
      </c>
    </row>
    <row r="69" spans="1:45" ht="15" x14ac:dyDescent="0.25">
      <c r="A69" s="19" t="s">
        <v>78</v>
      </c>
      <c r="B69" s="3" t="s">
        <v>78</v>
      </c>
      <c r="C69" s="116">
        <f>IF(ISNUMBER('2016'!C69),(1-PRODUCT('2016'!C69,0.1)),"XXX")</f>
        <v>0.22999999999999998</v>
      </c>
      <c r="D69" s="116">
        <f>IFERROR(IF((LOG(100*'2016'!D69+1)/LOG(100+1))&gt;1,0,(1-(LOG(100*'2016'!D69+1)/LOG(100+1)))), 1)</f>
        <v>0.26413811705622847</v>
      </c>
      <c r="E69" s="132">
        <f>IF(ISNUMBER('2016'!E69),IF('2016'!E69/100&gt;1,1,'2016'!E69/100),"XXX")</f>
        <v>0.77000000000000013</v>
      </c>
      <c r="F69" s="116">
        <f>IF(ISNUMBER('2016'!F69),(1-(('2016'!F69-1)/4)),"XXX")</f>
        <v>0.25</v>
      </c>
      <c r="G69" s="116">
        <f>IF(ISNUMBER('2016'!G69),(1-('2016'!G69/10)),"XXX")</f>
        <v>0.22999999999999998</v>
      </c>
      <c r="H69" s="216">
        <f t="shared" si="7"/>
        <v>0.34882762341124574</v>
      </c>
      <c r="I69" s="132">
        <f>IF(ISNUMBER('2016'!H69),'2016'!H69,"XXX")</f>
        <v>0.75714285714285712</v>
      </c>
      <c r="J69" s="132">
        <f>IF(ISNUMBER('2016'!I69),'2016'!I69,"XXX")</f>
        <v>0.61748000000000003</v>
      </c>
      <c r="K69" s="132">
        <f>IF(ISNUMBER('2016'!J69),IF(('2016'!J69/5)&gt;1,1,'2016'!J69/5),"XXX")</f>
        <v>0.81328599999999995</v>
      </c>
      <c r="L69" s="132">
        <f>IF(ISNUMBER('2016'!K69),'2016'!K69,"XXX")</f>
        <v>0.65</v>
      </c>
      <c r="M69" s="116">
        <f>IF(ISNUMBER('2016'!L69),IF(('2016'!L69/5)&gt;1,1,'2016'!L69/5),"XXX")</f>
        <v>0.90836734799999996</v>
      </c>
      <c r="N69" s="116">
        <f>IF(ISNUMBER('2016'!M69),(1-('2016'!M69/100)),"XXX")</f>
        <v>0.77177392960000002</v>
      </c>
      <c r="O69" s="116">
        <f>IF(ISNUMBER('2016'!N69),IF(('2016'!N69/10)&gt;1,1,'2016'!N69/10),"XXX")</f>
        <v>1</v>
      </c>
      <c r="P69" s="222">
        <f>IF(ISNUMBER('2016'!O69),('2016'!O69/100),"XXX")</f>
        <v>0.99099999999999999</v>
      </c>
      <c r="Q69" s="222">
        <f>'2016'!P69</f>
        <v>0.2</v>
      </c>
      <c r="R69" s="222" t="str">
        <f>IF(ISNUMBER('2016'!Q69),('2016'!Q69/100),"XXX")</f>
        <v>XXX</v>
      </c>
      <c r="S69" s="222">
        <f>IF(ISNUMBER('2016'!R69),('2016'!R69/100),"XXX")</f>
        <v>0.87854969999999999</v>
      </c>
      <c r="T69" s="132">
        <f>IF(ISNUMBER('2016'!S69),(1-('2016'!S69/100)),"XXX")</f>
        <v>1</v>
      </c>
      <c r="U69" s="132">
        <f>IF(ISNUMBER('2016'!T69),'2016'!T69,"XXX")</f>
        <v>0.7857142857142857</v>
      </c>
      <c r="V69" s="132">
        <f>IF(ISNUMBER('2016'!U69),'2016'!U69,"XXX")</f>
        <v>0.6607142857142857</v>
      </c>
      <c r="W69" s="132">
        <f>IF(ISNUMBER('2016'!V69),'2016'!V69,"XXX")</f>
        <v>0.69142857142857139</v>
      </c>
      <c r="X69" s="132">
        <f>IF(ISNUMBER('2016'!W69),'2016'!W69,"XXX")</f>
        <v>0.57714285714285718</v>
      </c>
      <c r="Y69" s="172">
        <f t="shared" si="8"/>
        <v>0.71891248967142862</v>
      </c>
      <c r="Z69" s="116">
        <f>'2016'!X69</f>
        <v>0.73099999999999998</v>
      </c>
      <c r="AA69" s="132">
        <f>('2016'!Y69+2.5)/5</f>
        <v>0.66414624460000005</v>
      </c>
      <c r="AB69" s="216">
        <f t="shared" si="9"/>
        <v>0.69757312230000001</v>
      </c>
      <c r="AC69" s="6"/>
      <c r="AE69">
        <f t="shared" ref="AE69:AS85" si="10">IF(ISNUMBER(AVERAGE(I69:J69)),AVERAGE(I69:J69),"XXX")</f>
        <v>0.68731142857142857</v>
      </c>
      <c r="AF69">
        <f t="shared" si="10"/>
        <v>0.71538299999999999</v>
      </c>
      <c r="AG69">
        <f t="shared" si="10"/>
        <v>0.73164300000000004</v>
      </c>
      <c r="AH69">
        <f t="shared" si="10"/>
        <v>0.77918367399999999</v>
      </c>
      <c r="AI69">
        <f t="shared" si="10"/>
        <v>0.84007063879999999</v>
      </c>
      <c r="AJ69">
        <f t="shared" si="10"/>
        <v>0.88588696480000007</v>
      </c>
      <c r="AK69">
        <f t="shared" si="10"/>
        <v>0.99550000000000005</v>
      </c>
      <c r="AL69">
        <f t="shared" si="10"/>
        <v>0.59550000000000003</v>
      </c>
      <c r="AM69">
        <f t="shared" si="10"/>
        <v>0.2</v>
      </c>
      <c r="AN69">
        <f t="shared" si="10"/>
        <v>0.87854969999999999</v>
      </c>
      <c r="AO69">
        <f t="shared" si="10"/>
        <v>0.93927484999999999</v>
      </c>
      <c r="AP69">
        <f t="shared" si="10"/>
        <v>0.89285714285714279</v>
      </c>
      <c r="AQ69">
        <f t="shared" si="10"/>
        <v>0.7232142857142857</v>
      </c>
      <c r="AR69">
        <f t="shared" si="10"/>
        <v>0.67607142857142855</v>
      </c>
      <c r="AS69">
        <f t="shared" si="10"/>
        <v>0.63428571428571434</v>
      </c>
    </row>
    <row r="70" spans="1:45" ht="15" x14ac:dyDescent="0.25">
      <c r="A70" s="19" t="s">
        <v>79</v>
      </c>
      <c r="B70" s="3" t="s">
        <v>79</v>
      </c>
      <c r="C70" s="116">
        <f>IF(ISNUMBER('2016'!C70),(1-PRODUCT('2016'!C70,0.1)),"XXX")</f>
        <v>0.75</v>
      </c>
      <c r="D70" s="116">
        <f>IFERROR(IF((LOG(100*'2016'!D70+1)/LOG(100+1))&gt;1,0,(1-(LOG(100*'2016'!D70+1)/LOG(100+1)))), 1)</f>
        <v>1</v>
      </c>
      <c r="E70" s="132">
        <f>IF(ISNUMBER('2016'!E70),IF('2016'!E70/100&gt;1,1,'2016'!E70/100),"XXX")</f>
        <v>0.70166666666666666</v>
      </c>
      <c r="F70" s="116">
        <f>IF(ISNUMBER('2016'!F70),(1-(('2016'!F70-1)/4)),"XXX")</f>
        <v>0.75</v>
      </c>
      <c r="G70" s="116">
        <f>IF(ISNUMBER('2016'!G70),(1-('2016'!G70/10)),"XXX")</f>
        <v>0.78</v>
      </c>
      <c r="H70" s="216">
        <f t="shared" si="7"/>
        <v>0.79633333333333334</v>
      </c>
      <c r="I70" s="132">
        <f>IF(ISNUMBER('2016'!H70),'2016'!H70,"XXX")</f>
        <v>0.77142857142857146</v>
      </c>
      <c r="J70" s="132">
        <f>IF(ISNUMBER('2016'!I70),'2016'!I70,"XXX")</f>
        <v>0.64690999999999999</v>
      </c>
      <c r="K70" s="132">
        <f>IF(ISNUMBER('2016'!J70),IF(('2016'!J70/5)&gt;1,1,'2016'!J70/5),"XXX")</f>
        <v>0.55169199999999996</v>
      </c>
      <c r="L70" s="132">
        <f>IF(ISNUMBER('2016'!K70),'2016'!K70,"XXX")</f>
        <v>0.67428571428571427</v>
      </c>
      <c r="M70" s="116">
        <f>IF(ISNUMBER('2016'!L70),IF(('2016'!L70/5)&gt;1,1,'2016'!L70/5),"XXX")</f>
        <v>1</v>
      </c>
      <c r="N70" s="116">
        <f>IF(ISNUMBER('2016'!M70),(1-('2016'!M70/100)),"XXX")</f>
        <v>0.7667660141</v>
      </c>
      <c r="O70" s="116">
        <f>IF(ISNUMBER('2016'!N70),IF(('2016'!N70/10)&gt;1,1,'2016'!N70/10),"XXX")</f>
        <v>1</v>
      </c>
      <c r="P70" s="222">
        <f>IF(ISNUMBER('2016'!O70),('2016'!O70/100),"XXX")</f>
        <v>0.94400000000000006</v>
      </c>
      <c r="Q70" s="222" t="str">
        <f>'2016'!P70</f>
        <v>XXX</v>
      </c>
      <c r="R70" s="222">
        <f>IF(ISNUMBER('2016'!Q70),('2016'!Q70/100),"XXX")</f>
        <v>0.42599999999999999</v>
      </c>
      <c r="S70" s="222">
        <f>IF(ISNUMBER('2016'!R70),('2016'!R70/100),"XXX")</f>
        <v>0.7606368</v>
      </c>
      <c r="T70" s="132">
        <f>IF(ISNUMBER('2016'!S70),(1-('2016'!S70/100)),"XXX")</f>
        <v>1</v>
      </c>
      <c r="U70" s="132">
        <f>IF(ISNUMBER('2016'!T70),'2016'!T70,"XXX")</f>
        <v>0.58714285714285719</v>
      </c>
      <c r="V70" s="132">
        <f>IF(ISNUMBER('2016'!U70),'2016'!U70,"XXX")</f>
        <v>0.44</v>
      </c>
      <c r="W70" s="132">
        <f>IF(ISNUMBER('2016'!V70),'2016'!V70,"XXX")</f>
        <v>0.61857142857142855</v>
      </c>
      <c r="X70" s="132">
        <f>IF(ISNUMBER('2016'!W70),'2016'!W70,"XXX")</f>
        <v>0.33428571428571424</v>
      </c>
      <c r="Y70" s="172">
        <f t="shared" si="8"/>
        <v>0.68423244373839287</v>
      </c>
      <c r="Z70" s="116">
        <f>'2016'!X70</f>
        <v>0.875</v>
      </c>
      <c r="AA70" s="132">
        <f>('2016'!Y70+2.5)/5</f>
        <v>0.71294786939999999</v>
      </c>
      <c r="AB70" s="216">
        <f t="shared" si="9"/>
        <v>0.79397393469999999</v>
      </c>
      <c r="AC70" s="6"/>
      <c r="AE70">
        <f t="shared" si="10"/>
        <v>0.70916928571428572</v>
      </c>
      <c r="AF70">
        <f t="shared" si="10"/>
        <v>0.59930099999999997</v>
      </c>
      <c r="AG70">
        <f t="shared" si="10"/>
        <v>0.61298885714285711</v>
      </c>
      <c r="AH70">
        <f t="shared" si="10"/>
        <v>0.83714285714285719</v>
      </c>
      <c r="AI70">
        <f t="shared" si="10"/>
        <v>0.88338300704999995</v>
      </c>
      <c r="AJ70">
        <f t="shared" si="10"/>
        <v>0.88338300704999995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0.59331840000000002</v>
      </c>
      <c r="AO70">
        <f t="shared" si="10"/>
        <v>0.88031839999999995</v>
      </c>
      <c r="AP70">
        <f t="shared" si="10"/>
        <v>0.79357142857142859</v>
      </c>
      <c r="AQ70">
        <f t="shared" si="10"/>
        <v>0.51357142857142857</v>
      </c>
      <c r="AR70">
        <f t="shared" si="10"/>
        <v>0.52928571428571425</v>
      </c>
      <c r="AS70">
        <f t="shared" si="10"/>
        <v>0.47642857142857142</v>
      </c>
    </row>
    <row r="71" spans="1:45" ht="15" x14ac:dyDescent="0.25">
      <c r="A71" s="19" t="s">
        <v>80</v>
      </c>
      <c r="B71" s="3" t="s">
        <v>80</v>
      </c>
      <c r="C71" s="116">
        <f>IF(ISNUMBER('2016'!C71),(1-PRODUCT('2016'!C71,0.1)),"XXX")</f>
        <v>0.39999999999999991</v>
      </c>
      <c r="D71" s="116">
        <f>IFERROR(IF((LOG(100*'2016'!D71+1)/LOG(100+1))&gt;1,0,(1-(LOG(100*'2016'!D71+1)/LOG(100+1)))), 1)</f>
        <v>1</v>
      </c>
      <c r="E71" s="132">
        <f>IF(ISNUMBER('2016'!E71),IF('2016'!E71/100&gt;1,1,'2016'!E71/100),"XXX")</f>
        <v>0.58166666666666667</v>
      </c>
      <c r="F71" s="116">
        <f>IF(ISNUMBER('2016'!F71),(1-(('2016'!F71-1)/4)),"XXX")</f>
        <v>0.5</v>
      </c>
      <c r="G71" s="116">
        <f>IF(ISNUMBER('2016'!G71),(1-('2016'!G71/10)),"XXX")</f>
        <v>0.48</v>
      </c>
      <c r="H71" s="216">
        <f t="shared" si="7"/>
        <v>0.59233333333333327</v>
      </c>
      <c r="I71" s="132">
        <f>IF(ISNUMBER('2016'!H71),'2016'!H71,"XXX")</f>
        <v>0.55714285714285705</v>
      </c>
      <c r="J71" s="132">
        <f>IF(ISNUMBER('2016'!I71),'2016'!I71,"XXX")</f>
        <v>0.31925999999999999</v>
      </c>
      <c r="K71" s="132">
        <f>IF(ISNUMBER('2016'!J71),IF(('2016'!J71/5)&gt;1,1,'2016'!J71/5),"XXX")</f>
        <v>0.83065</v>
      </c>
      <c r="L71" s="132">
        <f>IF(ISNUMBER('2016'!K71),'2016'!K71,"XXX")</f>
        <v>0.6</v>
      </c>
      <c r="M71" s="116">
        <f>IF(ISNUMBER('2016'!L71),IF(('2016'!L71/5)&gt;1,1,'2016'!L71/5),"XXX")</f>
        <v>0.72510757400000003</v>
      </c>
      <c r="N71" s="116">
        <f>IF(ISNUMBER('2016'!M71),(1-('2016'!M71/100)),"XXX")</f>
        <v>0.82069732669999995</v>
      </c>
      <c r="O71" s="116">
        <f>IF(ISNUMBER('2016'!N71),IF(('2016'!N71/10)&gt;1,1,'2016'!N71/10),"XXX")</f>
        <v>6.9999999999999993E-2</v>
      </c>
      <c r="P71" s="222">
        <f>IF(ISNUMBER('2016'!O71),('2016'!O71/100),"XXX")</f>
        <v>0.30299999999999999</v>
      </c>
      <c r="Q71" s="222">
        <f>'2016'!P71</f>
        <v>0.3024594783782959</v>
      </c>
      <c r="R71" s="222">
        <f>IF(ISNUMBER('2016'!Q71),('2016'!Q71/100),"XXX")</f>
        <v>0.14300000000000002</v>
      </c>
      <c r="S71" s="222">
        <f>IF(ISNUMBER('2016'!R71),('2016'!R71/100),"XXX")</f>
        <v>0.60345119999999997</v>
      </c>
      <c r="T71" s="132">
        <f>IF(ISNUMBER('2016'!S71),(1-('2016'!S71/100)),"XXX")</f>
        <v>0.99299999999999999</v>
      </c>
      <c r="U71" s="132">
        <f>IF(ISNUMBER('2016'!T71),'2016'!T71,"XXX")</f>
        <v>0.66</v>
      </c>
      <c r="V71" s="132">
        <f>IF(ISNUMBER('2016'!U71),'2016'!U71,"XXX")</f>
        <v>0.50285714285714289</v>
      </c>
      <c r="W71" s="132">
        <f>IF(ISNUMBER('2016'!V71),'2016'!V71,"XXX")</f>
        <v>0.6785714285714286</v>
      </c>
      <c r="X71" s="132">
        <f>IF(ISNUMBER('2016'!W71),'2016'!W71,"XXX")</f>
        <v>0.47285714285714286</v>
      </c>
      <c r="Y71" s="172">
        <f t="shared" si="8"/>
        <v>0.53637838440667918</v>
      </c>
      <c r="Z71" s="116">
        <f>'2016'!X71</f>
        <v>0.81499999999999995</v>
      </c>
      <c r="AA71" s="132">
        <f>('2016'!Y71+2.5)/5</f>
        <v>0.64348937280000007</v>
      </c>
      <c r="AB71" s="216">
        <f t="shared" si="9"/>
        <v>0.72924468639999995</v>
      </c>
      <c r="AC71" s="6"/>
      <c r="AE71">
        <f t="shared" si="10"/>
        <v>0.43820142857142852</v>
      </c>
      <c r="AF71">
        <f t="shared" si="10"/>
        <v>0.57495499999999999</v>
      </c>
      <c r="AG71">
        <f t="shared" si="10"/>
        <v>0.71532499999999999</v>
      </c>
      <c r="AH71">
        <f t="shared" si="10"/>
        <v>0.66255378700000001</v>
      </c>
      <c r="AI71">
        <f t="shared" si="10"/>
        <v>0.77290245034999994</v>
      </c>
      <c r="AJ71">
        <f t="shared" si="10"/>
        <v>0.44534866334999995</v>
      </c>
      <c r="AK71">
        <f t="shared" si="10"/>
        <v>0.1865</v>
      </c>
      <c r="AL71">
        <f t="shared" si="10"/>
        <v>0.30272973918914792</v>
      </c>
      <c r="AM71">
        <f t="shared" si="10"/>
        <v>0.22272973918914796</v>
      </c>
      <c r="AN71">
        <f t="shared" si="10"/>
        <v>0.37322559999999999</v>
      </c>
      <c r="AO71">
        <f t="shared" si="10"/>
        <v>0.79822559999999998</v>
      </c>
      <c r="AP71">
        <f t="shared" si="10"/>
        <v>0.82650000000000001</v>
      </c>
      <c r="AQ71">
        <f t="shared" si="10"/>
        <v>0.58142857142857141</v>
      </c>
      <c r="AR71">
        <f t="shared" si="10"/>
        <v>0.59071428571428575</v>
      </c>
      <c r="AS71">
        <f t="shared" si="10"/>
        <v>0.57571428571428573</v>
      </c>
    </row>
    <row r="72" spans="1:45" ht="15" x14ac:dyDescent="0.25">
      <c r="A72" s="19" t="s">
        <v>81</v>
      </c>
      <c r="B72" s="3" t="s">
        <v>81</v>
      </c>
      <c r="C72" s="116">
        <f>IF(ISNUMBER('2016'!C72),(1-PRODUCT('2016'!C72,0.1)),"XXX")</f>
        <v>0.6</v>
      </c>
      <c r="D72" s="116">
        <f>IFERROR(IF((LOG(100*'2016'!D72+1)/LOG(100+1))&gt;1,0,(1-(LOG(100*'2016'!D72+1)/LOG(100+1)))), 1)</f>
        <v>1</v>
      </c>
      <c r="E72" s="132">
        <f>IF(ISNUMBER('2016'!E72),IF('2016'!E72/100&gt;1,1,'2016'!E72/100),"XXX")</f>
        <v>0.91166666666666674</v>
      </c>
      <c r="F72" s="116">
        <f>IF(ISNUMBER('2016'!F72),(1-(('2016'!F72-1)/4)),"XXX")</f>
        <v>1</v>
      </c>
      <c r="G72" s="116">
        <f>IF(ISNUMBER('2016'!G72),(1-('2016'!G72/10)),"XXX")</f>
        <v>0.67999999999999994</v>
      </c>
      <c r="H72" s="216">
        <f t="shared" si="7"/>
        <v>0.83833333333333326</v>
      </c>
      <c r="I72" s="132">
        <f>IF(ISNUMBER('2016'!H72),'2016'!H72,"XXX")</f>
        <v>0.89857142857142858</v>
      </c>
      <c r="J72" s="132">
        <f>IF(ISNUMBER('2016'!I72),'2016'!I72,"XXX")</f>
        <v>0.82770999999999995</v>
      </c>
      <c r="K72" s="132">
        <f>IF(ISNUMBER('2016'!J72),IF(('2016'!J72/5)&gt;1,1,'2016'!J72/5),"XXX")</f>
        <v>0.49131000000000002</v>
      </c>
      <c r="L72" s="132">
        <f>IF(ISNUMBER('2016'!K72),'2016'!K72,"XXX")</f>
        <v>0.7985714285714286</v>
      </c>
      <c r="M72" s="116">
        <f>IF(ISNUMBER('2016'!L72),IF(('2016'!L72/5)&gt;1,1,'2016'!L72/5),"XXX")</f>
        <v>1</v>
      </c>
      <c r="N72" s="116">
        <f>IF(ISNUMBER('2016'!M72),(1-('2016'!M72/100)),"XXX")</f>
        <v>0.87145601269999995</v>
      </c>
      <c r="O72" s="116">
        <f>IF(ISNUMBER('2016'!N72),IF(('2016'!N72/10)&gt;1,1,'2016'!N72/10),"XXX")</f>
        <v>1</v>
      </c>
      <c r="P72" s="222">
        <f>IF(ISNUMBER('2016'!O72),('2016'!O72/100),"XXX")</f>
        <v>1</v>
      </c>
      <c r="Q72" s="222" t="str">
        <f>'2016'!P72</f>
        <v>XXX</v>
      </c>
      <c r="R72" s="222">
        <f>IF(ISNUMBER('2016'!Q72),('2016'!Q72/100),"XXX")</f>
        <v>1</v>
      </c>
      <c r="S72" s="222">
        <f>IF(ISNUMBER('2016'!R72),('2016'!R72/100),"XXX")</f>
        <v>0.89420140000000004</v>
      </c>
      <c r="T72" s="132">
        <f>IF(ISNUMBER('2016'!S72),(1-('2016'!S72/100)),"XXX")</f>
        <v>1</v>
      </c>
      <c r="U72" s="132">
        <f>IF(ISNUMBER('2016'!T72),'2016'!T72,"XXX")</f>
        <v>0.87</v>
      </c>
      <c r="V72" s="132">
        <f>IF(ISNUMBER('2016'!U72),'2016'!U72,"XXX")</f>
        <v>0.77285714285714291</v>
      </c>
      <c r="W72" s="132">
        <f>IF(ISNUMBER('2016'!V72),'2016'!V72,"XXX")</f>
        <v>0.72571428571428576</v>
      </c>
      <c r="X72" s="132">
        <f>IF(ISNUMBER('2016'!W72),'2016'!W72,"XXX")</f>
        <v>0.66285714285714281</v>
      </c>
      <c r="Y72" s="172">
        <f t="shared" si="8"/>
        <v>0.86332805257946421</v>
      </c>
      <c r="Z72" s="116">
        <f>'2016'!X72</f>
        <v>0.82499999999999996</v>
      </c>
      <c r="AA72" s="132">
        <f>('2016'!Y72+2.5)/5</f>
        <v>0.70281319619999993</v>
      </c>
      <c r="AB72" s="216">
        <f t="shared" si="9"/>
        <v>0.76390659809999995</v>
      </c>
      <c r="AC72" s="6"/>
      <c r="AE72">
        <f t="shared" si="10"/>
        <v>0.86314071428571426</v>
      </c>
      <c r="AF72">
        <f t="shared" si="10"/>
        <v>0.65951000000000004</v>
      </c>
      <c r="AG72">
        <f t="shared" si="10"/>
        <v>0.64494071428571431</v>
      </c>
      <c r="AH72">
        <f t="shared" si="10"/>
        <v>0.89928571428571424</v>
      </c>
      <c r="AI72">
        <f t="shared" si="10"/>
        <v>0.93572800634999997</v>
      </c>
      <c r="AJ72">
        <f t="shared" si="10"/>
        <v>0.93572800634999997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0.94710070000000002</v>
      </c>
      <c r="AO72">
        <f t="shared" si="10"/>
        <v>0.94710070000000002</v>
      </c>
      <c r="AP72">
        <f t="shared" si="10"/>
        <v>0.93500000000000005</v>
      </c>
      <c r="AQ72">
        <f t="shared" si="10"/>
        <v>0.8214285714285714</v>
      </c>
      <c r="AR72">
        <f t="shared" si="10"/>
        <v>0.74928571428571433</v>
      </c>
      <c r="AS72">
        <f t="shared" si="10"/>
        <v>0.69428571428571428</v>
      </c>
    </row>
    <row r="73" spans="1:45" ht="15" x14ac:dyDescent="0.25">
      <c r="A73" s="19" t="s">
        <v>82</v>
      </c>
      <c r="B73" s="3" t="s">
        <v>82</v>
      </c>
      <c r="C73" s="116">
        <f>IF(ISNUMBER('2016'!C73),(1-PRODUCT('2016'!C73,0.1)),"XXX")</f>
        <v>0.27</v>
      </c>
      <c r="D73" s="116">
        <f>IFERROR(IF((LOG(100*'2016'!D73+1)/LOG(100+1))&gt;1,0,(1-(LOG(100*'2016'!D73+1)/LOG(100+1)))), 1)</f>
        <v>0.81350356356640241</v>
      </c>
      <c r="E73" s="132">
        <f>IF(ISNUMBER('2016'!E73),IF('2016'!E73/100&gt;1,1,'2016'!E73/100),"XXX")</f>
        <v>0.86333333333333329</v>
      </c>
      <c r="F73" s="116">
        <f>IF(ISNUMBER('2016'!F73),(1-(('2016'!F73-1)/4)),"XXX")</f>
        <v>0.5</v>
      </c>
      <c r="G73" s="116">
        <f>IF(ISNUMBER('2016'!G73),(1-('2016'!G73/10)),"XXX")</f>
        <v>0.19999999999999996</v>
      </c>
      <c r="H73" s="216">
        <f t="shared" si="7"/>
        <v>0.52936737937994705</v>
      </c>
      <c r="I73" s="132">
        <f>IF(ISNUMBER('2016'!H73),'2016'!H73,"XXX")</f>
        <v>0.61142857142857143</v>
      </c>
      <c r="J73" s="132">
        <f>IF(ISNUMBER('2016'!I73),'2016'!I73,"XXX")</f>
        <v>0.34583999999999998</v>
      </c>
      <c r="K73" s="132">
        <f>IF(ISNUMBER('2016'!J73),IF(('2016'!J73/5)&gt;1,1,'2016'!J73/5),"XXX")</f>
        <v>0.61130799999999996</v>
      </c>
      <c r="L73" s="132">
        <f>IF(ISNUMBER('2016'!K73),'2016'!K73,"XXX")</f>
        <v>0.60428571428571431</v>
      </c>
      <c r="M73" s="116">
        <f>IF(ISNUMBER('2016'!L73),IF(('2016'!L73/5)&gt;1,1,'2016'!L73/5),"XXX")</f>
        <v>0.69451117600000001</v>
      </c>
      <c r="N73" s="116">
        <f>IF(ISNUMBER('2016'!M73),(1-('2016'!M73/100)),"XXX")</f>
        <v>0.69376367569999997</v>
      </c>
      <c r="O73" s="116">
        <f>IF(ISNUMBER('2016'!N73),IF(('2016'!N73/10)&gt;1,1,'2016'!N73/10),"XXX")</f>
        <v>0.89336926885647094</v>
      </c>
      <c r="P73" s="222">
        <f>IF(ISNUMBER('2016'!O73),('2016'!O73/100),"XXX")</f>
        <v>0.6</v>
      </c>
      <c r="Q73" s="222">
        <f>'2016'!P73</f>
        <v>0.35469357967376708</v>
      </c>
      <c r="R73" s="222">
        <f>IF(ISNUMBER('2016'!Q73),('2016'!Q73/100),"XXX")</f>
        <v>9.6999999999999989E-2</v>
      </c>
      <c r="S73" s="222">
        <f>IF(ISNUMBER('2016'!R73),('2016'!R73/100),"XXX")</f>
        <v>0.85256259999999995</v>
      </c>
      <c r="T73" s="132">
        <f>IF(ISNUMBER('2016'!S73),(1-('2016'!S73/100)),"XXX")</f>
        <v>0.99880000000000002</v>
      </c>
      <c r="U73" s="132">
        <f>IF(ISNUMBER('2016'!T73),'2016'!T73,"XXX")</f>
        <v>0.71</v>
      </c>
      <c r="V73" s="132">
        <f>IF(ISNUMBER('2016'!U73),'2016'!U73,"XXX")</f>
        <v>0.64500000000000013</v>
      </c>
      <c r="W73" s="132">
        <f>IF(ISNUMBER('2016'!V73),'2016'!V73,"XXX")</f>
        <v>0.69285714285714284</v>
      </c>
      <c r="X73" s="132">
        <f>IF(ISNUMBER('2016'!W73),'2016'!W73,"XXX")</f>
        <v>0.57857142857142851</v>
      </c>
      <c r="Y73" s="172">
        <f t="shared" si="8"/>
        <v>0.62399944733581836</v>
      </c>
      <c r="Z73" s="116">
        <f>'2016'!X73</f>
        <v>0.248</v>
      </c>
      <c r="AA73" s="132">
        <f>('2016'!Y73+2.5)/5</f>
        <v>0.37016487119999997</v>
      </c>
      <c r="AB73" s="216">
        <f t="shared" si="9"/>
        <v>0.30908243559999998</v>
      </c>
      <c r="AC73" s="6"/>
      <c r="AE73">
        <f t="shared" si="10"/>
        <v>0.47863428571428568</v>
      </c>
      <c r="AF73">
        <f t="shared" si="10"/>
        <v>0.47857399999999994</v>
      </c>
      <c r="AG73">
        <f t="shared" si="10"/>
        <v>0.60779685714285714</v>
      </c>
      <c r="AH73">
        <f t="shared" si="10"/>
        <v>0.64939844514285716</v>
      </c>
      <c r="AI73">
        <f t="shared" si="10"/>
        <v>0.69413742584999993</v>
      </c>
      <c r="AJ73">
        <f t="shared" si="10"/>
        <v>0.7935664722782354</v>
      </c>
      <c r="AK73">
        <f t="shared" si="10"/>
        <v>0.74668463442823541</v>
      </c>
      <c r="AL73">
        <f t="shared" si="10"/>
        <v>0.4773467898368835</v>
      </c>
      <c r="AM73">
        <f t="shared" si="10"/>
        <v>0.22584678983688353</v>
      </c>
      <c r="AN73">
        <f t="shared" si="10"/>
        <v>0.47478129999999996</v>
      </c>
      <c r="AO73">
        <f t="shared" si="10"/>
        <v>0.92568129999999993</v>
      </c>
      <c r="AP73">
        <f t="shared" si="10"/>
        <v>0.85440000000000005</v>
      </c>
      <c r="AQ73">
        <f t="shared" si="10"/>
        <v>0.67749999999999999</v>
      </c>
      <c r="AR73">
        <f t="shared" si="10"/>
        <v>0.66892857142857154</v>
      </c>
      <c r="AS73">
        <f t="shared" si="10"/>
        <v>0.63571428571428568</v>
      </c>
    </row>
    <row r="74" spans="1:45" ht="15" x14ac:dyDescent="0.25">
      <c r="A74" s="19" t="s">
        <v>83</v>
      </c>
      <c r="B74" s="3" t="s">
        <v>83</v>
      </c>
      <c r="C74" s="116">
        <f>IF(ISNUMBER('2016'!C74),(1-PRODUCT('2016'!C74,0.1)),"XXX")</f>
        <v>0.55999999999999994</v>
      </c>
      <c r="D74" s="116">
        <f>IFERROR(IF((LOG(100*'2016'!D74+1)/LOG(100+1))&gt;1,0,(1-(LOG(100*'2016'!D74+1)/LOG(100+1)))), 1)</f>
        <v>1</v>
      </c>
      <c r="E74" s="132">
        <f>IF(ISNUMBER('2016'!E74),IF('2016'!E74/100&gt;1,1,'2016'!E74/100),"XXX")</f>
        <v>0.83499999999999996</v>
      </c>
      <c r="F74" s="116">
        <f>IF(ISNUMBER('2016'!F74),(1-(('2016'!F74-1)/4)),"XXX")</f>
        <v>0.5</v>
      </c>
      <c r="G74" s="116">
        <f>IF(ISNUMBER('2016'!G74),(1-('2016'!G74/10)),"XXX")</f>
        <v>0.26</v>
      </c>
      <c r="H74" s="216">
        <f t="shared" si="7"/>
        <v>0.63100000000000001</v>
      </c>
      <c r="I74" s="132">
        <f>IF(ISNUMBER('2016'!H74),'2016'!H74,"XXX")</f>
        <v>0.59857142857142864</v>
      </c>
      <c r="J74" s="132">
        <f>IF(ISNUMBER('2016'!I74),'2016'!I74,"XXX")</f>
        <v>0.56677</v>
      </c>
      <c r="K74" s="132" t="str">
        <f>IF(ISNUMBER('2016'!J74),IF(('2016'!J74/5)&gt;1,1,'2016'!J74/5),"XXX")</f>
        <v>XXX</v>
      </c>
      <c r="L74" s="132">
        <f>IF(ISNUMBER('2016'!K74),'2016'!K74,"XXX")</f>
        <v>0.58142857142857152</v>
      </c>
      <c r="M74" s="116">
        <f>IF(ISNUMBER('2016'!L74),IF(('2016'!L74/5)&gt;1,1,'2016'!L74/5),"XXX")</f>
        <v>0.40805034600000001</v>
      </c>
      <c r="N74" s="116">
        <f>IF(ISNUMBER('2016'!M74),(1-('2016'!M74/100)),"XXX")</f>
        <v>0.6432713699</v>
      </c>
      <c r="O74" s="116">
        <f>IF(ISNUMBER('2016'!N74),IF(('2016'!N74/10)&gt;1,1,'2016'!N74/10),"XXX")</f>
        <v>0.5371908254650315</v>
      </c>
      <c r="P74" s="222">
        <f>IF(ISNUMBER('2016'!O74),('2016'!O74/100),"XXX")</f>
        <v>0.82599999999999996</v>
      </c>
      <c r="Q74" s="222">
        <f>'2016'!P74</f>
        <v>0.34161612987518308</v>
      </c>
      <c r="R74" s="222">
        <f>IF(ISNUMBER('2016'!Q74),('2016'!Q74/100),"XXX")</f>
        <v>1</v>
      </c>
      <c r="S74" s="222">
        <f>IF(ISNUMBER('2016'!R74),('2016'!R74/100),"XXX")</f>
        <v>0.74274050000000003</v>
      </c>
      <c r="T74" s="132">
        <f>IF(ISNUMBER('2016'!S74),(1-('2016'!S74/100)),"XXX")</f>
        <v>1</v>
      </c>
      <c r="U74" s="132">
        <f>IF(ISNUMBER('2016'!T74),'2016'!T74,"XXX")</f>
        <v>0.61285714285714288</v>
      </c>
      <c r="V74" s="132">
        <f>IF(ISNUMBER('2016'!U74),'2016'!U74,"XXX")</f>
        <v>0.54642857142857149</v>
      </c>
      <c r="W74" s="132">
        <f>IF(ISNUMBER('2016'!V74),'2016'!V74,"XXX")</f>
        <v>0.66428571428571437</v>
      </c>
      <c r="X74" s="132">
        <f>IF(ISNUMBER('2016'!W74),'2016'!W74,"XXX")</f>
        <v>0.57428571428571418</v>
      </c>
      <c r="Y74" s="172">
        <f t="shared" si="8"/>
        <v>0.6390578053453706</v>
      </c>
      <c r="Z74" s="116">
        <f>'2016'!X74</f>
        <v>0.246</v>
      </c>
      <c r="AA74" s="132">
        <f>('2016'!Y74+2.5)/5</f>
        <v>0.2731292964</v>
      </c>
      <c r="AB74" s="216">
        <f t="shared" si="9"/>
        <v>0.25956464820000003</v>
      </c>
      <c r="AC74" s="6"/>
      <c r="AE74">
        <f t="shared" si="10"/>
        <v>0.58267071428571438</v>
      </c>
      <c r="AF74">
        <f t="shared" si="10"/>
        <v>0.56677</v>
      </c>
      <c r="AG74">
        <f t="shared" si="10"/>
        <v>0.58142857142857152</v>
      </c>
      <c r="AH74">
        <f t="shared" si="10"/>
        <v>0.49473945871428576</v>
      </c>
      <c r="AI74">
        <f t="shared" si="10"/>
        <v>0.52566085794999995</v>
      </c>
      <c r="AJ74">
        <f t="shared" si="10"/>
        <v>0.5902310976825158</v>
      </c>
      <c r="AK74">
        <f t="shared" si="10"/>
        <v>0.68159541273251567</v>
      </c>
      <c r="AL74">
        <f t="shared" si="10"/>
        <v>0.58380806493759152</v>
      </c>
      <c r="AM74">
        <f t="shared" si="10"/>
        <v>0.6708080649375916</v>
      </c>
      <c r="AN74">
        <f t="shared" si="10"/>
        <v>0.87137025000000001</v>
      </c>
      <c r="AO74">
        <f t="shared" si="10"/>
        <v>0.87137025000000001</v>
      </c>
      <c r="AP74">
        <f t="shared" si="10"/>
        <v>0.80642857142857149</v>
      </c>
      <c r="AQ74">
        <f t="shared" si="10"/>
        <v>0.57964285714285713</v>
      </c>
      <c r="AR74">
        <f t="shared" si="10"/>
        <v>0.60535714285714293</v>
      </c>
      <c r="AS74">
        <f t="shared" si="10"/>
        <v>0.61928571428571422</v>
      </c>
    </row>
    <row r="75" spans="1:45" ht="15" x14ac:dyDescent="0.25">
      <c r="A75" s="19" t="s">
        <v>84</v>
      </c>
      <c r="B75" s="3" t="s">
        <v>84</v>
      </c>
      <c r="C75" s="116">
        <f>IF(ISNUMBER('2016'!C75),(1-PRODUCT('2016'!C75,0.1)),"XXX")</f>
        <v>0.16999999999999993</v>
      </c>
      <c r="D75" s="116">
        <f>IFERROR(IF((LOG(100*'2016'!D75+1)/LOG(100+1))&gt;1,0,(1-(LOG(100*'2016'!D75+1)/LOG(100+1)))), 1)</f>
        <v>0.84194167769619943</v>
      </c>
      <c r="E75" s="132">
        <f>IF(ISNUMBER('2016'!E75),IF('2016'!E75/100&gt;1,1,'2016'!E75/100),"XXX")</f>
        <v>0.52</v>
      </c>
      <c r="F75" s="116">
        <f>IF(ISNUMBER('2016'!F75),(1-(('2016'!F75-1)/4)),"XXX")</f>
        <v>0.5</v>
      </c>
      <c r="G75" s="116">
        <f>IF(ISNUMBER('2016'!G75),(1-('2016'!G75/10)),"XXX")</f>
        <v>0.28000000000000003</v>
      </c>
      <c r="H75" s="216">
        <f t="shared" si="7"/>
        <v>0.46238833553923991</v>
      </c>
      <c r="I75" s="132">
        <f>IF(ISNUMBER('2016'!H75),'2016'!H75,"XXX")</f>
        <v>0.47857142857142854</v>
      </c>
      <c r="J75" s="132">
        <f>IF(ISNUMBER('2016'!I75),'2016'!I75,"XXX")</f>
        <v>0.18081</v>
      </c>
      <c r="K75" s="132">
        <f>IF(ISNUMBER('2016'!J75),IF(('2016'!J75/5)&gt;1,1,'2016'!J75/5),"XXX")</f>
        <v>0.82340999999999998</v>
      </c>
      <c r="L75" s="132">
        <f>IF(ISNUMBER('2016'!K75),'2016'!K75,"XXX")</f>
        <v>0.55857142857142861</v>
      </c>
      <c r="M75" s="116">
        <f>IF(ISNUMBER('2016'!L75),IF(('2016'!L75/5)&gt;1,1,'2016'!L75/5),"XXX")</f>
        <v>0.44015994000000003</v>
      </c>
      <c r="N75" s="116">
        <f>IF(ISNUMBER('2016'!M75),(1-('2016'!M75/100)),"XXX")</f>
        <v>0.75000268940000003</v>
      </c>
      <c r="O75" s="116">
        <f>IF(ISNUMBER('2016'!N75),IF(('2016'!N75/10)&gt;1,1,'2016'!N75/10),"XXX")</f>
        <v>0.1</v>
      </c>
      <c r="P75" s="222">
        <f>IF(ISNUMBER('2016'!O75),('2016'!O75/100),"XXX")</f>
        <v>0.248</v>
      </c>
      <c r="Q75" s="222">
        <f>'2016'!P75</f>
        <v>7.4854296445846555E-2</v>
      </c>
      <c r="R75" s="222">
        <f>IF(ISNUMBER('2016'!Q75),('2016'!Q75/100),"XXX")</f>
        <v>5.7999999999999996E-2</v>
      </c>
      <c r="S75" s="222">
        <f>IF(ISNUMBER('2016'!R75),('2016'!R75/100),"XXX")</f>
        <v>0.35783110000000001</v>
      </c>
      <c r="T75" s="132">
        <f>IF(ISNUMBER('2016'!S75),(1-('2016'!S75/100)),"XXX")</f>
        <v>0.68599999999999994</v>
      </c>
      <c r="U75" s="132">
        <f>IF(ISNUMBER('2016'!T75),'2016'!T75,"XXX")</f>
        <v>0.60428571428571431</v>
      </c>
      <c r="V75" s="132">
        <f>IF(ISNUMBER('2016'!U75),'2016'!U75,"XXX")</f>
        <v>0.45642857142857146</v>
      </c>
      <c r="W75" s="132">
        <f>IF(ISNUMBER('2016'!V75),'2016'!V75,"XXX")</f>
        <v>0.63857142857142857</v>
      </c>
      <c r="X75" s="132">
        <f>IF(ISNUMBER('2016'!W75),'2016'!W75,"XXX")</f>
        <v>0.55000000000000004</v>
      </c>
      <c r="Y75" s="172">
        <f t="shared" si="8"/>
        <v>0.43784353732965114</v>
      </c>
      <c r="Z75" s="116">
        <f>'2016'!X75</f>
        <v>0.503</v>
      </c>
      <c r="AA75" s="132">
        <f>('2016'!Y75+2.5)/5</f>
        <v>0.48730932320000003</v>
      </c>
      <c r="AB75" s="216">
        <f t="shared" si="9"/>
        <v>0.49515466159999999</v>
      </c>
      <c r="AC75" s="6"/>
      <c r="AE75">
        <f t="shared" si="10"/>
        <v>0.32969071428571428</v>
      </c>
      <c r="AF75">
        <f t="shared" si="10"/>
        <v>0.50210999999999995</v>
      </c>
      <c r="AG75">
        <f t="shared" si="10"/>
        <v>0.69099071428571435</v>
      </c>
      <c r="AH75">
        <f t="shared" si="10"/>
        <v>0.49936568428571432</v>
      </c>
      <c r="AI75">
        <f t="shared" si="10"/>
        <v>0.59508131470000003</v>
      </c>
      <c r="AJ75">
        <f t="shared" si="10"/>
        <v>0.42500134470000001</v>
      </c>
      <c r="AK75">
        <f t="shared" si="10"/>
        <v>0.17399999999999999</v>
      </c>
      <c r="AL75">
        <f t="shared" si="10"/>
        <v>0.16142714822292328</v>
      </c>
      <c r="AM75">
        <f t="shared" si="10"/>
        <v>6.6427148222923282E-2</v>
      </c>
      <c r="AN75">
        <f t="shared" si="10"/>
        <v>0.20791555</v>
      </c>
      <c r="AO75">
        <f t="shared" si="10"/>
        <v>0.52191555000000001</v>
      </c>
      <c r="AP75">
        <f t="shared" si="10"/>
        <v>0.64514285714285713</v>
      </c>
      <c r="AQ75">
        <f t="shared" si="10"/>
        <v>0.53035714285714286</v>
      </c>
      <c r="AR75">
        <f t="shared" si="10"/>
        <v>0.54749999999999999</v>
      </c>
      <c r="AS75">
        <f t="shared" si="10"/>
        <v>0.59428571428571431</v>
      </c>
    </row>
    <row r="76" spans="1:45" ht="15" x14ac:dyDescent="0.25">
      <c r="A76" s="19" t="s">
        <v>191</v>
      </c>
      <c r="B76" s="3" t="s">
        <v>85</v>
      </c>
      <c r="C76" s="116">
        <f>IF(ISNUMBER('2016'!C76),(1-PRODUCT('2016'!C76,0.1)),"XXX")</f>
        <v>0.49</v>
      </c>
      <c r="D76" s="116">
        <f>IFERROR(IF((LOG(100*'2016'!D76+1)/LOG(100+1))&gt;1,0,(1-(LOG(100*'2016'!D76+1)/LOG(100+1)))), 1)</f>
        <v>1</v>
      </c>
      <c r="E76" s="132">
        <f>IF(ISNUMBER('2016'!E76),IF('2016'!E76/100&gt;1,1,'2016'!E76/100),"XXX")</f>
        <v>0.84</v>
      </c>
      <c r="F76" s="116">
        <f>IF(ISNUMBER('2016'!F76),(1-(('2016'!F76-1)/4)),"XXX")</f>
        <v>0.75</v>
      </c>
      <c r="G76" s="116">
        <f>IF(ISNUMBER('2016'!G76),(1-('2016'!G76/10)),"XXX")</f>
        <v>0.71</v>
      </c>
      <c r="H76" s="216">
        <f t="shared" si="7"/>
        <v>0.75800000000000001</v>
      </c>
      <c r="I76" s="132">
        <f>IF(ISNUMBER('2016'!H76),'2016'!H76,"XXX")</f>
        <v>0.85142857142857142</v>
      </c>
      <c r="J76" s="132">
        <f>IF(ISNUMBER('2016'!I76),'2016'!I76,"XXX")</f>
        <v>0.85296000000000005</v>
      </c>
      <c r="K76" s="132">
        <f>IF(ISNUMBER('2016'!J76),IF(('2016'!J76/5)&gt;1,1,'2016'!J76/5),"XXX")</f>
        <v>0.60991400000000007</v>
      </c>
      <c r="L76" s="132">
        <f>IF(ISNUMBER('2016'!K76),'2016'!K76,"XXX")</f>
        <v>0.6785714285714286</v>
      </c>
      <c r="M76" s="116">
        <f>IF(ISNUMBER('2016'!L76),IF(('2016'!L76/5)&gt;1,1,'2016'!L76/5),"XXX")</f>
        <v>0.79544978200000005</v>
      </c>
      <c r="N76" s="116">
        <f>IF(ISNUMBER('2016'!M76),(1-('2016'!M76/100)),"XXX")</f>
        <v>0.66968982700000002</v>
      </c>
      <c r="O76" s="116">
        <f>IF(ISNUMBER('2016'!N76),IF(('2016'!N76/10)&gt;1,1,'2016'!N76/10),"XXX")</f>
        <v>1</v>
      </c>
      <c r="P76" s="222">
        <f>IF(ISNUMBER('2016'!O76),('2016'!O76/100),"XXX")</f>
        <v>1</v>
      </c>
      <c r="Q76" s="222" t="str">
        <f>'2016'!P76</f>
        <v>XXX</v>
      </c>
      <c r="R76" s="222">
        <f>IF(ISNUMBER('2016'!Q76),('2016'!Q76/100),"XXX")</f>
        <v>0.48899999999999999</v>
      </c>
      <c r="S76" s="222">
        <f>IF(ISNUMBER('2016'!R76),('2016'!R76/100),"XXX")</f>
        <v>0.74580730000000006</v>
      </c>
      <c r="T76" s="132">
        <f>IF(ISNUMBER('2016'!S76),(1-('2016'!S76/100)),"XXX")</f>
        <v>1</v>
      </c>
      <c r="U76" s="132">
        <f>IF(ISNUMBER('2016'!T76),'2016'!T76,"XXX")</f>
        <v>0.67285714285714282</v>
      </c>
      <c r="V76" s="132">
        <f>IF(ISNUMBER('2016'!U76),'2016'!U76,"XXX")</f>
        <v>0.49071428571428571</v>
      </c>
      <c r="W76" s="132">
        <f>IF(ISNUMBER('2016'!V76),'2016'!V76,"XXX")</f>
        <v>0.70000000000000007</v>
      </c>
      <c r="X76" s="132">
        <f>IF(ISNUMBER('2016'!W76),'2016'!W76,"XXX")</f>
        <v>0.49285714285714288</v>
      </c>
      <c r="Y76" s="172">
        <f t="shared" si="8"/>
        <v>0.72114059252678564</v>
      </c>
      <c r="Z76" s="116">
        <f>'2016'!X76</f>
        <v>0.73399999999999999</v>
      </c>
      <c r="AA76" s="132">
        <f>('2016'!Y76+2.5)/5</f>
        <v>0.63568736319999997</v>
      </c>
      <c r="AB76" s="216">
        <f t="shared" si="9"/>
        <v>0.68484368159999998</v>
      </c>
      <c r="AC76" s="6"/>
      <c r="AE76">
        <f t="shared" si="10"/>
        <v>0.85219428571428568</v>
      </c>
      <c r="AF76">
        <f t="shared" si="10"/>
        <v>0.73143700000000011</v>
      </c>
      <c r="AG76">
        <f t="shared" si="10"/>
        <v>0.64424271428571434</v>
      </c>
      <c r="AH76">
        <f t="shared" si="10"/>
        <v>0.73701060528571438</v>
      </c>
      <c r="AI76">
        <f t="shared" si="10"/>
        <v>0.73256980449999998</v>
      </c>
      <c r="AJ76">
        <f t="shared" si="10"/>
        <v>0.83484491350000001</v>
      </c>
      <c r="AK76">
        <f t="shared" si="10"/>
        <v>1</v>
      </c>
      <c r="AL76">
        <f t="shared" si="10"/>
        <v>1</v>
      </c>
      <c r="AM76">
        <f t="shared" si="10"/>
        <v>0.48899999999999999</v>
      </c>
      <c r="AN76">
        <f t="shared" si="10"/>
        <v>0.61740364999999997</v>
      </c>
      <c r="AO76">
        <f t="shared" si="10"/>
        <v>0.87290365000000003</v>
      </c>
      <c r="AP76">
        <f t="shared" si="10"/>
        <v>0.83642857142857141</v>
      </c>
      <c r="AQ76">
        <f t="shared" si="10"/>
        <v>0.58178571428571424</v>
      </c>
      <c r="AR76">
        <f t="shared" si="10"/>
        <v>0.59535714285714292</v>
      </c>
      <c r="AS76">
        <f t="shared" si="10"/>
        <v>0.59642857142857153</v>
      </c>
    </row>
    <row r="77" spans="1:45" ht="15" x14ac:dyDescent="0.25">
      <c r="A77" s="19" t="s">
        <v>86</v>
      </c>
      <c r="B77" s="3" t="s">
        <v>86</v>
      </c>
      <c r="C77" s="116">
        <f>IF(ISNUMBER('2016'!C77),(1-PRODUCT('2016'!C77,0.1)),"XXX")</f>
        <v>0.55000000000000004</v>
      </c>
      <c r="D77" s="116">
        <f>IFERROR(IF((LOG(100*'2016'!D77+1)/LOG(100+1))&gt;1,0,(1-(LOG(100*'2016'!D77+1)/LOG(100+1)))), 1)</f>
        <v>1</v>
      </c>
      <c r="E77" s="132">
        <f>IF(ISNUMBER('2016'!E77),IF('2016'!E77/100&gt;1,1,'2016'!E77/100),"XXX")</f>
        <v>0.88833333333333342</v>
      </c>
      <c r="F77" s="116">
        <f>IF(ISNUMBER('2016'!F77),(1-(('2016'!F77-1)/4)),"XXX")</f>
        <v>0.75</v>
      </c>
      <c r="G77" s="116">
        <f>IF(ISNUMBER('2016'!G77),(1-('2016'!G77/10)),"XXX")</f>
        <v>0.24</v>
      </c>
      <c r="H77" s="216">
        <f t="shared" si="7"/>
        <v>0.68566666666666676</v>
      </c>
      <c r="I77" s="132">
        <f>IF(ISNUMBER('2016'!H77),'2016'!H77,"XXX")</f>
        <v>0.62285714285714289</v>
      </c>
      <c r="J77" s="132">
        <f>IF(ISNUMBER('2016'!I77),'2016'!I77,"XXX")</f>
        <v>0.74295</v>
      </c>
      <c r="K77" s="132">
        <f>IF(ISNUMBER('2016'!J77),IF(('2016'!J77/5)&gt;1,1,'2016'!J77/5),"XXX")</f>
        <v>0.483626</v>
      </c>
      <c r="L77" s="132">
        <f>IF(ISNUMBER('2016'!K77),'2016'!K77,"XXX")</f>
        <v>0.4642857142857143</v>
      </c>
      <c r="M77" s="116">
        <f>IF(ISNUMBER('2016'!L77),IF(('2016'!L77/5)&gt;1,1,'2016'!L77/5),"XXX")</f>
        <v>0.80725564999999988</v>
      </c>
      <c r="N77" s="116">
        <f>IF(ISNUMBER('2016'!M77),(1-('2016'!M77/100)),"XXX")</f>
        <v>0.86717842099999998</v>
      </c>
      <c r="O77" s="116">
        <f>IF(ISNUMBER('2016'!N77),IF(('2016'!N77/10)&gt;1,1,'2016'!N77/10),"XXX")</f>
        <v>0.7</v>
      </c>
      <c r="P77" s="222">
        <f>IF(ISNUMBER('2016'!O77),('2016'!O77/100),"XXX")</f>
        <v>0.27300000000000002</v>
      </c>
      <c r="Q77" s="222">
        <f>'2016'!P77</f>
        <v>0.15931460857391358</v>
      </c>
      <c r="R77" s="222">
        <f>IF(ISNUMBER('2016'!Q77),('2016'!Q77/100),"XXX")</f>
        <v>2.6000000000000002E-2</v>
      </c>
      <c r="S77" s="222">
        <f>IF(ISNUMBER('2016'!R77),('2016'!R77/100),"XXX")</f>
        <v>0.98266290000000001</v>
      </c>
      <c r="T77" s="132">
        <f>IF(ISNUMBER('2016'!S77),(1-('2016'!S77/100)),"XXX")</f>
        <v>1</v>
      </c>
      <c r="U77" s="132">
        <f>IF(ISNUMBER('2016'!T77),'2016'!T77,"XXX")</f>
        <v>0.60142857142857142</v>
      </c>
      <c r="V77" s="132">
        <f>IF(ISNUMBER('2016'!U77),'2016'!U77,"XXX")</f>
        <v>0.53071428571428569</v>
      </c>
      <c r="W77" s="132">
        <f>IF(ISNUMBER('2016'!V77),'2016'!V77,"XXX")</f>
        <v>0.62285714285714289</v>
      </c>
      <c r="X77" s="132">
        <f>IF(ISNUMBER('2016'!W77),'2016'!W77,"XXX")</f>
        <v>0.51142857142857145</v>
      </c>
      <c r="Y77" s="172">
        <f t="shared" si="8"/>
        <v>0.5872224380090838</v>
      </c>
      <c r="Z77" s="116">
        <f>'2016'!X77</f>
        <v>0.309</v>
      </c>
      <c r="AA77" s="132">
        <f>('2016'!Y77+2.5)/5</f>
        <v>0.38632019760000003</v>
      </c>
      <c r="AB77" s="216">
        <f t="shared" si="9"/>
        <v>0.34766009880000004</v>
      </c>
      <c r="AC77" s="6"/>
      <c r="AE77">
        <f t="shared" si="10"/>
        <v>0.68290357142857139</v>
      </c>
      <c r="AF77">
        <f t="shared" si="10"/>
        <v>0.61328800000000006</v>
      </c>
      <c r="AG77">
        <f t="shared" si="10"/>
        <v>0.47395585714285715</v>
      </c>
      <c r="AH77">
        <f t="shared" si="10"/>
        <v>0.63577068214285704</v>
      </c>
      <c r="AI77">
        <f t="shared" si="10"/>
        <v>0.83721703549999993</v>
      </c>
      <c r="AJ77">
        <f t="shared" si="10"/>
        <v>0.78358921049999997</v>
      </c>
      <c r="AK77">
        <f t="shared" si="10"/>
        <v>0.48649999999999999</v>
      </c>
      <c r="AL77">
        <f t="shared" si="10"/>
        <v>0.21615730428695679</v>
      </c>
      <c r="AM77">
        <f t="shared" si="10"/>
        <v>9.2657304286956788E-2</v>
      </c>
      <c r="AN77">
        <f t="shared" si="10"/>
        <v>0.50433145000000001</v>
      </c>
      <c r="AO77">
        <f t="shared" si="10"/>
        <v>0.99133145</v>
      </c>
      <c r="AP77">
        <f t="shared" si="10"/>
        <v>0.80071428571428571</v>
      </c>
      <c r="AQ77">
        <f t="shared" si="10"/>
        <v>0.56607142857142856</v>
      </c>
      <c r="AR77">
        <f t="shared" si="10"/>
        <v>0.57678571428571423</v>
      </c>
      <c r="AS77">
        <f t="shared" si="10"/>
        <v>0.56714285714285717</v>
      </c>
    </row>
    <row r="78" spans="1:45" ht="15" x14ac:dyDescent="0.25">
      <c r="A78" s="19" t="s">
        <v>177</v>
      </c>
      <c r="B78" s="3" t="s">
        <v>168</v>
      </c>
      <c r="C78" s="116">
        <f>IF(ISNUMBER('2016'!C78),(1-PRODUCT('2016'!C78,0.1)),"XXX")</f>
        <v>0.33999999999999997</v>
      </c>
      <c r="D78" s="116">
        <f>IFERROR(IF((LOG(100*'2016'!D78+1)/LOG(100+1))&gt;1,0,(1-(LOG(100*'2016'!D78+1)/LOG(100+1)))), 1)</f>
        <v>1</v>
      </c>
      <c r="E78" s="132">
        <f>IF(ISNUMBER('2016'!E78),IF('2016'!E78/100&gt;1,1,'2016'!E78/100),"XXX")</f>
        <v>0.63</v>
      </c>
      <c r="F78" s="116">
        <f>IF(ISNUMBER('2016'!F78),(1-(('2016'!F78-1)/4)),"XXX")</f>
        <v>0.5</v>
      </c>
      <c r="G78" s="116">
        <f>IF(ISNUMBER('2016'!G78),(1-('2016'!G78/10)),"XXX")</f>
        <v>0.30000000000000004</v>
      </c>
      <c r="H78" s="216">
        <f t="shared" si="7"/>
        <v>0.55399999999999994</v>
      </c>
      <c r="I78" s="132">
        <f>IF(ISNUMBER('2016'!H78),'2016'!H78,"XXX")</f>
        <v>0.40714285714285714</v>
      </c>
      <c r="J78" s="132">
        <f>IF(ISNUMBER('2016'!I78),'2016'!I78,"XXX")</f>
        <v>0.31225000000000003</v>
      </c>
      <c r="K78" s="132" t="str">
        <f>IF(ISNUMBER('2016'!J78),IF(('2016'!J78/5)&gt;1,1,'2016'!J78/5),"XXX")</f>
        <v>XXX</v>
      </c>
      <c r="L78" s="132">
        <f>IF(ISNUMBER('2016'!K78),'2016'!K78,"XXX")</f>
        <v>0.42428571428571432</v>
      </c>
      <c r="M78" s="116">
        <f>IF(ISNUMBER('2016'!L78),IF(('2016'!L78/5)&gt;1,1,'2016'!L78/5),"XXX")</f>
        <v>0.49944682200000001</v>
      </c>
      <c r="N78" s="116">
        <f>IF(ISNUMBER('2016'!M78),(1-('2016'!M78/100)),"XXX")</f>
        <v>0.42786884309999995</v>
      </c>
      <c r="O78" s="116">
        <f>IF(ISNUMBER('2016'!N78),IF(('2016'!N78/10)&gt;1,1,'2016'!N78/10),"XXX")</f>
        <v>0.90478694465103116</v>
      </c>
      <c r="P78" s="222">
        <f>IF(ISNUMBER('2016'!O78),('2016'!O78/100),"XXX")</f>
        <v>1</v>
      </c>
      <c r="Q78" s="222">
        <f>'2016'!P78</f>
        <v>0.51941585540771484</v>
      </c>
      <c r="R78" s="222">
        <f>IF(ISNUMBER('2016'!Q78),('2016'!Q78/100),"XXX")</f>
        <v>0.14099999999999999</v>
      </c>
      <c r="S78" s="222">
        <f>IF(ISNUMBER('2016'!R78),('2016'!R78/100),"XXX")</f>
        <v>0.62079269999999998</v>
      </c>
      <c r="T78" s="132">
        <f>IF(ISNUMBER('2016'!S78),(1-('2016'!S78/100)),"XXX")</f>
        <v>0.99690000000000001</v>
      </c>
      <c r="U78" s="132">
        <f>IF(ISNUMBER('2016'!T78),'2016'!T78,"XXX")</f>
        <v>0.49571428571428572</v>
      </c>
      <c r="V78" s="132">
        <f>IF(ISNUMBER('2016'!U78),'2016'!U78,"XXX")</f>
        <v>0.42428571428571427</v>
      </c>
      <c r="W78" s="132">
        <f>IF(ISNUMBER('2016'!V78),'2016'!V78,"XXX")</f>
        <v>0.62571428571428567</v>
      </c>
      <c r="X78" s="132">
        <f>IF(ISNUMBER('2016'!W78),'2016'!W78,"XXX")</f>
        <v>0.45285714285714285</v>
      </c>
      <c r="Y78" s="172">
        <f t="shared" si="8"/>
        <v>0.54229667996527875</v>
      </c>
      <c r="Z78" s="116">
        <f>'2016'!X78</f>
        <v>0.45300000000000001</v>
      </c>
      <c r="AA78" s="132">
        <f>('2016'!Y78+2.5)/5</f>
        <v>0.42762337319999999</v>
      </c>
      <c r="AB78" s="216">
        <f t="shared" si="9"/>
        <v>0.44031168659999997</v>
      </c>
      <c r="AC78" s="6"/>
      <c r="AE78">
        <f t="shared" si="10"/>
        <v>0.35969642857142858</v>
      </c>
      <c r="AF78">
        <f t="shared" si="10"/>
        <v>0.31225000000000003</v>
      </c>
      <c r="AG78">
        <f t="shared" si="10"/>
        <v>0.42428571428571432</v>
      </c>
      <c r="AH78">
        <f t="shared" si="10"/>
        <v>0.46186626814285714</v>
      </c>
      <c r="AI78">
        <f t="shared" si="10"/>
        <v>0.46365783254999998</v>
      </c>
      <c r="AJ78">
        <f t="shared" si="10"/>
        <v>0.6663278938755155</v>
      </c>
      <c r="AK78">
        <f t="shared" si="10"/>
        <v>0.95239347232551563</v>
      </c>
      <c r="AL78">
        <f t="shared" si="10"/>
        <v>0.75970792770385742</v>
      </c>
      <c r="AM78">
        <f t="shared" si="10"/>
        <v>0.33020792770385743</v>
      </c>
      <c r="AN78">
        <f t="shared" si="10"/>
        <v>0.38089634999999999</v>
      </c>
      <c r="AO78">
        <f t="shared" si="10"/>
        <v>0.80884635000000005</v>
      </c>
      <c r="AP78">
        <f t="shared" si="10"/>
        <v>0.74630714285714284</v>
      </c>
      <c r="AQ78">
        <f t="shared" si="10"/>
        <v>0.45999999999999996</v>
      </c>
      <c r="AR78">
        <f t="shared" si="10"/>
        <v>0.52499999999999991</v>
      </c>
      <c r="AS78">
        <f t="shared" si="10"/>
        <v>0.53928571428571426</v>
      </c>
    </row>
    <row r="79" spans="1:45" ht="15" x14ac:dyDescent="0.25">
      <c r="A79" s="19" t="s">
        <v>192</v>
      </c>
      <c r="B79" s="3" t="s">
        <v>87</v>
      </c>
      <c r="C79" s="116">
        <f>IF(ISNUMBER('2016'!C79),(1-PRODUCT('2016'!C79,0.1)),"XXX")</f>
        <v>0.37</v>
      </c>
      <c r="D79" s="116">
        <f>IFERROR(IF((LOG(100*'2016'!D79+1)/LOG(100+1))&gt;1,0,(1-(LOG(100*'2016'!D79+1)/LOG(100+1)))), 1)</f>
        <v>1</v>
      </c>
      <c r="E79" s="132">
        <f>IF(ISNUMBER('2016'!E79),IF('2016'!E79/100&gt;1,1,'2016'!E79/100),"XXX")</f>
        <v>0.80166666666666675</v>
      </c>
      <c r="F79" s="116">
        <f>IF(ISNUMBER('2016'!F79),(1-(('2016'!F79-1)/4)),"XXX")</f>
        <v>0.75</v>
      </c>
      <c r="G79" s="116">
        <f>IF(ISNUMBER('2016'!G79),(1-('2016'!G79/10)),"XXX")</f>
        <v>0.19000000000000006</v>
      </c>
      <c r="H79" s="216">
        <f t="shared" si="7"/>
        <v>0.6223333333333334</v>
      </c>
      <c r="I79" s="132">
        <f>IF(ISNUMBER('2016'!H79),'2016'!H79,"XXX")</f>
        <v>0.44</v>
      </c>
      <c r="J79" s="132">
        <f>IF(ISNUMBER('2016'!I79),'2016'!I79,"XXX")</f>
        <v>0.15365999999999999</v>
      </c>
      <c r="K79" s="132">
        <f>IF(ISNUMBER('2016'!J79),IF(('2016'!J79/5)&gt;1,1,'2016'!J79/5),"XXX")</f>
        <v>0.46558200000000005</v>
      </c>
      <c r="L79" s="132">
        <f>IF(ISNUMBER('2016'!K79),'2016'!K79,"XXX")</f>
        <v>0.49571428571428572</v>
      </c>
      <c r="M79" s="116">
        <f>IF(ISNUMBER('2016'!L79),IF(('2016'!L79/5)&gt;1,1,'2016'!L79/5),"XXX")</f>
        <v>0.15298968600000001</v>
      </c>
      <c r="N79" s="116">
        <f>IF(ISNUMBER('2016'!M79),(1-('2016'!M79/100)),"XXX")</f>
        <v>0.53557880400000002</v>
      </c>
      <c r="O79" s="116">
        <f>IF(ISNUMBER('2016'!N79),IF(('2016'!N79/10)&gt;1,1,'2016'!N79/10),"XXX")</f>
        <v>0.120032</v>
      </c>
      <c r="P79" s="222">
        <f>IF(ISNUMBER('2016'!O79),('2016'!O79/100),"XXX")</f>
        <v>6.3E-2</v>
      </c>
      <c r="Q79" s="222">
        <f>'2016'!P79</f>
        <v>7.7714800834655763E-3</v>
      </c>
      <c r="R79" s="222">
        <f>IF(ISNUMBER('2016'!Q79),('2016'!Q79/100),"XXX")</f>
        <v>0</v>
      </c>
      <c r="S79" s="222">
        <f>IF(ISNUMBER('2016'!R79),('2016'!R79/100),"XXX")</f>
        <v>0.19474469999999999</v>
      </c>
      <c r="T79" s="132">
        <f>IF(ISNUMBER('2016'!S79),(1-('2016'!S79/100)),"XXX")</f>
        <v>0.88149999999999995</v>
      </c>
      <c r="U79" s="132">
        <f>IF(ISNUMBER('2016'!T79),'2016'!T79,"XXX")</f>
        <v>0.53142857142857147</v>
      </c>
      <c r="V79" s="132">
        <f>IF(ISNUMBER('2016'!U79),'2016'!U79,"XXX")</f>
        <v>0.54</v>
      </c>
      <c r="W79" s="132">
        <f>IF(ISNUMBER('2016'!V79),'2016'!V79,"XXX")</f>
        <v>0.63</v>
      </c>
      <c r="X79" s="132">
        <f>IF(ISNUMBER('2016'!W79),'2016'!W79,"XXX")</f>
        <v>0.55999999999999994</v>
      </c>
      <c r="Y79" s="172">
        <f t="shared" si="8"/>
        <v>0.36075009545164516</v>
      </c>
      <c r="Z79" s="116">
        <f>'2016'!X79</f>
        <v>9.1999999999999998E-2</v>
      </c>
      <c r="AA79" s="132">
        <f>('2016'!Y79+2.5)/5</f>
        <v>0.1643779994</v>
      </c>
      <c r="AB79" s="216">
        <f t="shared" si="9"/>
        <v>0.1281889997</v>
      </c>
      <c r="AC79" s="6"/>
      <c r="AE79">
        <f t="shared" si="10"/>
        <v>0.29682999999999998</v>
      </c>
      <c r="AF79">
        <f t="shared" si="10"/>
        <v>0.30962100000000004</v>
      </c>
      <c r="AG79">
        <f t="shared" si="10"/>
        <v>0.48064814285714286</v>
      </c>
      <c r="AH79">
        <f t="shared" si="10"/>
        <v>0.32435198585714287</v>
      </c>
      <c r="AI79">
        <f t="shared" si="10"/>
        <v>0.34428424499999999</v>
      </c>
      <c r="AJ79">
        <f t="shared" si="10"/>
        <v>0.32780540200000002</v>
      </c>
      <c r="AK79">
        <f t="shared" si="10"/>
        <v>9.1516E-2</v>
      </c>
      <c r="AL79">
        <f t="shared" si="10"/>
        <v>3.538574004173279E-2</v>
      </c>
      <c r="AM79">
        <f t="shared" si="10"/>
        <v>3.8857400417327882E-3</v>
      </c>
      <c r="AN79">
        <f t="shared" si="10"/>
        <v>9.7372349999999996E-2</v>
      </c>
      <c r="AO79">
        <f t="shared" si="10"/>
        <v>0.53812234999999997</v>
      </c>
      <c r="AP79">
        <f t="shared" si="10"/>
        <v>0.70646428571428577</v>
      </c>
      <c r="AQ79">
        <f t="shared" si="10"/>
        <v>0.53571428571428581</v>
      </c>
      <c r="AR79">
        <f t="shared" si="10"/>
        <v>0.58499999999999996</v>
      </c>
      <c r="AS79">
        <f t="shared" si="10"/>
        <v>0.59499999999999997</v>
      </c>
    </row>
    <row r="80" spans="1:45" ht="15" x14ac:dyDescent="0.25">
      <c r="A80" s="19" t="s">
        <v>88</v>
      </c>
      <c r="B80" s="3" t="s">
        <v>88</v>
      </c>
      <c r="C80" s="116">
        <f>IF(ISNUMBER('2016'!C80),(1-PRODUCT('2016'!C80,0.1)),"XXX")</f>
        <v>0.59000000000000008</v>
      </c>
      <c r="D80" s="116">
        <f>IFERROR(IF((LOG(100*'2016'!D80+1)/LOG(100+1))&gt;1,0,(1-(LOG(100*'2016'!D80+1)/LOG(100+1)))), 1)</f>
        <v>1</v>
      </c>
      <c r="E80" s="132">
        <f>IF(ISNUMBER('2016'!E80),IF('2016'!E80/100&gt;1,1,'2016'!E80/100),"XXX")</f>
        <v>0.88000000000000012</v>
      </c>
      <c r="F80" s="116">
        <f>IF(ISNUMBER('2016'!F80),(1-(('2016'!F80-1)/4)),"XXX")</f>
        <v>1</v>
      </c>
      <c r="G80" s="116">
        <f>IF(ISNUMBER('2016'!G80),(1-('2016'!G80/10)),"XXX")</f>
        <v>0.72</v>
      </c>
      <c r="H80" s="216">
        <f t="shared" si="7"/>
        <v>0.83800000000000008</v>
      </c>
      <c r="I80" s="132">
        <f>IF(ISNUMBER('2016'!H80),'2016'!H80,"XXX")</f>
        <v>0.62571428571428567</v>
      </c>
      <c r="J80" s="132">
        <f>IF(ISNUMBER('2016'!I80),'2016'!I80,"XXX")</f>
        <v>0.58311000000000002</v>
      </c>
      <c r="K80" s="132">
        <f>IF(ISNUMBER('2016'!J80),IF(('2016'!J80/5)&gt;1,1,'2016'!J80/5),"XXX")</f>
        <v>0.65345200000000003</v>
      </c>
      <c r="L80" s="132">
        <f>IF(ISNUMBER('2016'!K80),'2016'!K80,"XXX")</f>
        <v>0.68285714285714294</v>
      </c>
      <c r="M80" s="116">
        <f>IF(ISNUMBER('2016'!L80),IF(('2016'!L80/5)&gt;1,1,'2016'!L80/5),"XXX")</f>
        <v>0.68532309600000008</v>
      </c>
      <c r="N80" s="116">
        <f>IF(ISNUMBER('2016'!M80),(1-('2016'!M80/100)),"XXX")</f>
        <v>0.5655771637</v>
      </c>
      <c r="O80" s="116">
        <f>IF(ISNUMBER('2016'!N80),IF(('2016'!N80/10)&gt;1,1,'2016'!N80/10),"XXX")</f>
        <v>1</v>
      </c>
      <c r="P80" s="222">
        <f>IF(ISNUMBER('2016'!O80),('2016'!O80/100),"XXX")</f>
        <v>0.92</v>
      </c>
      <c r="Q80" s="222">
        <f>'2016'!P80</f>
        <v>0.20472662448883056</v>
      </c>
      <c r="R80" s="222">
        <f>IF(ISNUMBER('2016'!Q80),('2016'!Q80/100),"XXX")</f>
        <v>0.85</v>
      </c>
      <c r="S80" s="222">
        <f>IF(ISNUMBER('2016'!R80),('2016'!R80/100),"XXX")</f>
        <v>0.8712224999999999</v>
      </c>
      <c r="T80" s="132">
        <f>IF(ISNUMBER('2016'!S80),(1-('2016'!S80/100)),"XXX")</f>
        <v>1</v>
      </c>
      <c r="U80" s="132">
        <f>IF(ISNUMBER('2016'!T80),'2016'!T80,"XXX")</f>
        <v>0.62285714285714289</v>
      </c>
      <c r="V80" s="132">
        <f>IF(ISNUMBER('2016'!U80),'2016'!U80,"XXX")</f>
        <v>0.48499999999999999</v>
      </c>
      <c r="W80" s="132">
        <f>IF(ISNUMBER('2016'!V80),'2016'!V80,"XXX")</f>
        <v>0.66428571428571437</v>
      </c>
      <c r="X80" s="132">
        <f>IF(ISNUMBER('2016'!W80),'2016'!W80,"XXX")</f>
        <v>0.4642857142857143</v>
      </c>
      <c r="Y80" s="172">
        <f t="shared" si="8"/>
        <v>0.67990071151180187</v>
      </c>
      <c r="Z80" s="116">
        <f>'2016'!X80</f>
        <v>0.83099999999999996</v>
      </c>
      <c r="AA80" s="132">
        <f>('2016'!Y80+2.5)/5</f>
        <v>0.67512096160000001</v>
      </c>
      <c r="AB80" s="216">
        <f t="shared" si="9"/>
        <v>0.75306048079999999</v>
      </c>
      <c r="AC80" s="6"/>
      <c r="AE80">
        <f t="shared" si="10"/>
        <v>0.60441214285714284</v>
      </c>
      <c r="AF80">
        <f t="shared" si="10"/>
        <v>0.61828100000000008</v>
      </c>
      <c r="AG80">
        <f t="shared" si="10"/>
        <v>0.66815457142857149</v>
      </c>
      <c r="AH80">
        <f t="shared" si="10"/>
        <v>0.68409011942857156</v>
      </c>
      <c r="AI80">
        <f t="shared" si="10"/>
        <v>0.62545012985000004</v>
      </c>
      <c r="AJ80">
        <f t="shared" si="10"/>
        <v>0.78278858185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0.86061124999999994</v>
      </c>
      <c r="AO80">
        <f t="shared" si="10"/>
        <v>0.93561125000000001</v>
      </c>
      <c r="AP80">
        <f t="shared" si="10"/>
        <v>0.81142857142857139</v>
      </c>
      <c r="AQ80">
        <f t="shared" si="10"/>
        <v>0.55392857142857144</v>
      </c>
      <c r="AR80">
        <f t="shared" si="10"/>
        <v>0.57464285714285723</v>
      </c>
      <c r="AS80">
        <f t="shared" si="10"/>
        <v>0.56428571428571428</v>
      </c>
    </row>
    <row r="81" spans="1:45" ht="15" x14ac:dyDescent="0.25">
      <c r="A81" s="19" t="s">
        <v>89</v>
      </c>
      <c r="B81" s="3" t="s">
        <v>89</v>
      </c>
      <c r="C81" s="116">
        <f>IF(ISNUMBER('2016'!C81),(1-PRODUCT('2016'!C81,0.1)),"XXX")</f>
        <v>6.999999999999984E-2</v>
      </c>
      <c r="D81" s="116">
        <f>IFERROR(IF((LOG(100*'2016'!D81+1)/LOG(100+1))&gt;1,0,(1-(LOG(100*'2016'!D81+1)/LOG(100+1)))), 1)</f>
        <v>0.55840989934029683</v>
      </c>
      <c r="E81" s="132">
        <f>IF(ISNUMBER('2016'!E81),IF('2016'!E81/100&gt;1,1,'2016'!E81/100),"XXX")</f>
        <v>0.60833333333333339</v>
      </c>
      <c r="F81" s="116">
        <f>IF(ISNUMBER('2016'!F81),(1-(('2016'!F81-1)/4)),"XXX")</f>
        <v>0.75</v>
      </c>
      <c r="G81" s="116">
        <f>IF(ISNUMBER('2016'!G81),(1-('2016'!G81/10)),"XXX")</f>
        <v>0.26</v>
      </c>
      <c r="H81" s="216">
        <f t="shared" si="7"/>
        <v>0.449348646534726</v>
      </c>
      <c r="I81" s="132">
        <f>IF(ISNUMBER('2016'!H81),'2016'!H81,"XXX")</f>
        <v>0.38714285714285712</v>
      </c>
      <c r="J81" s="132">
        <f>IF(ISNUMBER('2016'!I81),'2016'!I81,"XXX")</f>
        <v>0.49114000000000002</v>
      </c>
      <c r="K81" s="132" t="str">
        <f>IF(ISNUMBER('2016'!J81),IF(('2016'!J81/5)&gt;1,1,'2016'!J81/5),"XXX")</f>
        <v>XXX</v>
      </c>
      <c r="L81" s="132">
        <f>IF(ISNUMBER('2016'!K81),'2016'!K81,"XXX")</f>
        <v>0.77571428571428569</v>
      </c>
      <c r="M81" s="116">
        <f>IF(ISNUMBER('2016'!L81),IF(('2016'!L81/5)&gt;1,1,'2016'!L81/5),"XXX")</f>
        <v>0.73362932199999997</v>
      </c>
      <c r="N81" s="116">
        <f>IF(ISNUMBER('2016'!M81),(1-('2016'!M81/100)),"XXX")</f>
        <v>0.68025184630000002</v>
      </c>
      <c r="O81" s="116">
        <f>IF(ISNUMBER('2016'!N81),IF(('2016'!N81/10)&gt;1,1,'2016'!N81/10),"XXX")</f>
        <v>0.20649177332911622</v>
      </c>
      <c r="P81" s="222">
        <f>IF(ISNUMBER('2016'!O81),('2016'!O81/100),"XXX")</f>
        <v>9.8000000000000004E-2</v>
      </c>
      <c r="Q81" s="222" t="str">
        <f>'2016'!P81</f>
        <v>XXX</v>
      </c>
      <c r="R81" s="222">
        <f>IF(ISNUMBER('2016'!Q81),('2016'!Q81/100),"XXX")</f>
        <v>1.7000000000000001E-2</v>
      </c>
      <c r="S81" s="222">
        <f>IF(ISNUMBER('2016'!R81),('2016'!R81/100),"XXX")</f>
        <v>0.61963749999999995</v>
      </c>
      <c r="T81" s="132">
        <f>IF(ISNUMBER('2016'!S81),(1-('2016'!S81/100)),"XXX")</f>
        <v>0.999</v>
      </c>
      <c r="U81" s="132">
        <f>IF(ISNUMBER('2016'!T81),'2016'!T81,"XXX")</f>
        <v>0.56285714285714283</v>
      </c>
      <c r="V81" s="132">
        <f>IF(ISNUMBER('2016'!U81),'2016'!U81,"XXX")</f>
        <v>0.36928571428571427</v>
      </c>
      <c r="W81" s="132">
        <f>IF(ISNUMBER('2016'!V81),'2016'!V81,"XXX")</f>
        <v>0.64142857142857146</v>
      </c>
      <c r="X81" s="132">
        <f>IF(ISNUMBER('2016'!W81),'2016'!W81,"XXX")</f>
        <v>0.39285714285714285</v>
      </c>
      <c r="Y81" s="172">
        <f t="shared" si="8"/>
        <v>0.48544690260181977</v>
      </c>
      <c r="Z81" s="116">
        <f>'2016'!X81</f>
        <v>0.50900000000000001</v>
      </c>
      <c r="AA81" s="132">
        <f>('2016'!Y81+2.5)/5</f>
        <v>0.40771228080000005</v>
      </c>
      <c r="AB81" s="216">
        <f t="shared" si="9"/>
        <v>0.45835614040000006</v>
      </c>
      <c r="AC81" s="6"/>
      <c r="AE81">
        <f t="shared" si="10"/>
        <v>0.43914142857142857</v>
      </c>
      <c r="AF81">
        <f t="shared" si="10"/>
        <v>0.49114000000000002</v>
      </c>
      <c r="AG81">
        <f t="shared" si="10"/>
        <v>0.77571428571428569</v>
      </c>
      <c r="AH81">
        <f t="shared" si="10"/>
        <v>0.75467180385714283</v>
      </c>
      <c r="AI81">
        <f t="shared" si="10"/>
        <v>0.70694058415000005</v>
      </c>
      <c r="AJ81">
        <f t="shared" si="10"/>
        <v>0.44337180981455815</v>
      </c>
      <c r="AK81">
        <f t="shared" si="10"/>
        <v>0.15224588666455813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0.31831874999999998</v>
      </c>
      <c r="AO81">
        <f t="shared" si="10"/>
        <v>0.80931874999999998</v>
      </c>
      <c r="AP81">
        <f t="shared" si="10"/>
        <v>0.78092857142857142</v>
      </c>
      <c r="AQ81">
        <f t="shared" si="10"/>
        <v>0.46607142857142858</v>
      </c>
      <c r="AR81">
        <f t="shared" si="10"/>
        <v>0.50535714285714284</v>
      </c>
      <c r="AS81">
        <f t="shared" si="10"/>
        <v>0.51714285714285713</v>
      </c>
    </row>
    <row r="82" spans="1:45" ht="15" x14ac:dyDescent="0.25">
      <c r="A82" s="19" t="s">
        <v>90</v>
      </c>
      <c r="B82" s="3" t="s">
        <v>90</v>
      </c>
      <c r="C82" s="116">
        <f>IF(ISNUMBER('2016'!C82),(1-PRODUCT('2016'!C82,0.1)),"XXX")</f>
        <v>0.19999999999999996</v>
      </c>
      <c r="D82" s="116">
        <f>IFERROR(IF((LOG(100*'2016'!D82+1)/LOG(100+1))&gt;1,0,(1-(LOG(100*'2016'!D82+1)/LOG(100+1)))), 1)</f>
        <v>1</v>
      </c>
      <c r="E82" s="132">
        <f>IF(ISNUMBER('2016'!E82),IF('2016'!E82/100&gt;1,1,'2016'!E82/100),"XXX")</f>
        <v>1</v>
      </c>
      <c r="F82" s="116">
        <f>IF(ISNUMBER('2016'!F82),(1-(('2016'!F82-1)/4)),"XXX")</f>
        <v>0.5</v>
      </c>
      <c r="G82" s="116">
        <f>IF(ISNUMBER('2016'!G82),(1-('2016'!G82/10)),"XXX")</f>
        <v>0.53</v>
      </c>
      <c r="H82" s="216">
        <f t="shared" si="7"/>
        <v>0.64600000000000013</v>
      </c>
      <c r="I82" s="132">
        <f>IF(ISNUMBER('2016'!H82),'2016'!H82,"XXX")</f>
        <v>0.37428571428571428</v>
      </c>
      <c r="J82" s="132">
        <f>IF(ISNUMBER('2016'!I82),'2016'!I82,"XXX")</f>
        <v>0.17867</v>
      </c>
      <c r="K82" s="132">
        <f>IF(ISNUMBER('2016'!J82),IF(('2016'!J82/5)&gt;1,1,'2016'!J82/5),"XXX")</f>
        <v>1</v>
      </c>
      <c r="L82" s="132">
        <f>IF(ISNUMBER('2016'!K82),'2016'!K82,"XXX")</f>
        <v>0.4757142857142857</v>
      </c>
      <c r="M82" s="116">
        <f>IF(ISNUMBER('2016'!L82),IF(('2016'!L82/5)&gt;1,1,'2016'!L82/5),"XXX")</f>
        <v>1</v>
      </c>
      <c r="N82" s="116">
        <f>IF(ISNUMBER('2016'!M82),(1-('2016'!M82/100)),"XXX")</f>
        <v>0.82849090579999995</v>
      </c>
      <c r="O82" s="116">
        <f>IF(ISNUMBER('2016'!N82),IF(('2016'!N82/10)&gt;1,1,'2016'!N82/10),"XXX")</f>
        <v>0.55000000000000004</v>
      </c>
      <c r="P82" s="222">
        <f>IF(ISNUMBER('2016'!O82),('2016'!O82/100),"XXX")</f>
        <v>0.94</v>
      </c>
      <c r="Q82" s="222">
        <f>'2016'!P82</f>
        <v>1</v>
      </c>
      <c r="R82" s="222">
        <f>IF(ISNUMBER('2016'!Q82),('2016'!Q82/100),"XXX")</f>
        <v>7.8E-2</v>
      </c>
      <c r="S82" s="222">
        <f>IF(ISNUMBER('2016'!R82),('2016'!R82/100),"XXX")</f>
        <v>0.43271110000000002</v>
      </c>
      <c r="T82" s="132">
        <f>IF(ISNUMBER('2016'!S82),(1-('2016'!S82/100)),"XXX")</f>
        <v>0.82479999999999998</v>
      </c>
      <c r="U82" s="132">
        <f>IF(ISNUMBER('2016'!T82),'2016'!T82,"XXX")</f>
        <v>0.59142857142857141</v>
      </c>
      <c r="V82" s="132">
        <f>IF(ISNUMBER('2016'!U82),'2016'!U82,"XXX")</f>
        <v>0.51285714285714279</v>
      </c>
      <c r="W82" s="132">
        <f>IF(ISNUMBER('2016'!V82),'2016'!V82,"XXX")</f>
        <v>0.63</v>
      </c>
      <c r="X82" s="132">
        <f>IF(ISNUMBER('2016'!W82),'2016'!W82,"XXX")</f>
        <v>0.53428571428571436</v>
      </c>
      <c r="Y82" s="172">
        <f t="shared" si="8"/>
        <v>0.62195271464821433</v>
      </c>
      <c r="Z82" s="116">
        <f>'2016'!X82</f>
        <v>0.59099999999999997</v>
      </c>
      <c r="AA82" s="132">
        <f>('2016'!Y82+2.5)/5</f>
        <v>0.50717400079999997</v>
      </c>
      <c r="AB82" s="216">
        <f t="shared" si="9"/>
        <v>0.54908700039999991</v>
      </c>
      <c r="AC82" s="6"/>
      <c r="AE82">
        <f t="shared" si="10"/>
        <v>0.27647785714285711</v>
      </c>
      <c r="AF82">
        <f t="shared" si="10"/>
        <v>0.58933499999999994</v>
      </c>
      <c r="AG82">
        <f t="shared" si="10"/>
        <v>0.73785714285714288</v>
      </c>
      <c r="AH82">
        <f t="shared" si="10"/>
        <v>0.73785714285714288</v>
      </c>
      <c r="AI82">
        <f t="shared" si="10"/>
        <v>0.91424545289999992</v>
      </c>
      <c r="AJ82">
        <f t="shared" si="10"/>
        <v>0.68924545290000006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0.25535554999999999</v>
      </c>
      <c r="AO82">
        <f t="shared" si="10"/>
        <v>0.62875554999999994</v>
      </c>
      <c r="AP82">
        <f t="shared" si="10"/>
        <v>0.7081142857142857</v>
      </c>
      <c r="AQ82">
        <f t="shared" si="10"/>
        <v>0.55214285714285705</v>
      </c>
      <c r="AR82">
        <f t="shared" si="10"/>
        <v>0.5714285714285714</v>
      </c>
      <c r="AS82">
        <f t="shared" si="10"/>
        <v>0.58214285714285718</v>
      </c>
    </row>
    <row r="83" spans="1:45" ht="15" x14ac:dyDescent="0.25">
      <c r="A83" s="19" t="s">
        <v>91</v>
      </c>
      <c r="B83" s="3" t="s">
        <v>91</v>
      </c>
      <c r="C83" s="116">
        <f>IF(ISNUMBER('2016'!C83),(1-PRODUCT('2016'!C83,0.1)),"XXX")</f>
        <v>4.9999999999999933E-2</v>
      </c>
      <c r="D83" s="116">
        <f>IFERROR(IF((LOG(100*'2016'!D83+1)/LOG(100+1))&gt;1,0,(1-(LOG(100*'2016'!D83+1)/LOG(100+1)))), 1)</f>
        <v>1</v>
      </c>
      <c r="E83" s="132">
        <f>IF(ISNUMBER('2016'!E83),IF('2016'!E83/100&gt;1,1,'2016'!E83/100),"XXX")</f>
        <v>0.67333333333333345</v>
      </c>
      <c r="F83" s="116">
        <f>IF(ISNUMBER('2016'!F83),(1-(('2016'!F83-1)/4)),"XXX")</f>
        <v>1</v>
      </c>
      <c r="G83" s="116">
        <f>IF(ISNUMBER('2016'!G83),(1-('2016'!G83/10)),"XXX")</f>
        <v>0.32999999999999996</v>
      </c>
      <c r="H83" s="216">
        <f t="shared" si="7"/>
        <v>0.61066666666666669</v>
      </c>
      <c r="I83" s="132">
        <f>IF(ISNUMBER('2016'!H83),'2016'!H83,"XXX")</f>
        <v>0.37285714285714283</v>
      </c>
      <c r="J83" s="132">
        <f>IF(ISNUMBER('2016'!I83),'2016'!I83,"XXX")</f>
        <v>0.10408000000000001</v>
      </c>
      <c r="K83" s="132">
        <f>IF(ISNUMBER('2016'!J83),IF(('2016'!J83/5)&gt;1,1,'2016'!J83/5),"XXX")</f>
        <v>0.30831600000000003</v>
      </c>
      <c r="L83" s="132">
        <f>IF(ISNUMBER('2016'!K83),'2016'!K83,"XXX")</f>
        <v>0.44571428571428573</v>
      </c>
      <c r="M83" s="116">
        <f>IF(ISNUMBER('2016'!L83),IF(('2016'!L83/5)&gt;1,1,'2016'!L83/5),"XXX")</f>
        <v>0.27846085999999998</v>
      </c>
      <c r="N83" s="116">
        <f>IF(ISNUMBER('2016'!M83),(1-('2016'!M83/100)),"XXX")</f>
        <v>0.53123390200000009</v>
      </c>
      <c r="O83" s="116">
        <f>IF(ISNUMBER('2016'!N83),IF(('2016'!N83/10)&gt;1,1,'2016'!N83/10),"XXX")</f>
        <v>0.33492430400000001</v>
      </c>
      <c r="P83" s="222">
        <f>IF(ISNUMBER('2016'!O83),('2016'!O83/100),"XXX")</f>
        <v>3.4000000000000002E-2</v>
      </c>
      <c r="Q83" s="222">
        <f>'2016'!P83</f>
        <v>0.33653879999999997</v>
      </c>
      <c r="R83" s="222">
        <f>IF(ISNUMBER('2016'!Q83),('2016'!Q83/100),"XXX")</f>
        <v>2.7000000000000003E-2</v>
      </c>
      <c r="S83" s="222">
        <f>IF(ISNUMBER('2016'!R83),('2016'!R83/100),"XXX")</f>
        <v>0.21184249999999999</v>
      </c>
      <c r="T83" s="132">
        <f>IF(ISNUMBER('2016'!S83),(1-('2016'!S83/100)),"XXX")</f>
        <v>0.55600000000000005</v>
      </c>
      <c r="U83" s="132">
        <f>IF(ISNUMBER('2016'!T83),'2016'!T83,"XXX")</f>
        <v>0.57428571428571418</v>
      </c>
      <c r="V83" s="132">
        <f>IF(ISNUMBER('2016'!U83),'2016'!U83,"XXX")</f>
        <v>0.54142857142857148</v>
      </c>
      <c r="W83" s="132">
        <f>IF(ISNUMBER('2016'!V83),'2016'!V83,"XXX")</f>
        <v>0.63285714285714278</v>
      </c>
      <c r="X83" s="132">
        <f>IF(ISNUMBER('2016'!W83),'2016'!W83,"XXX")</f>
        <v>0.5357142857142857</v>
      </c>
      <c r="Y83" s="172">
        <f t="shared" si="8"/>
        <v>0.36407834430357144</v>
      </c>
      <c r="Z83" s="116">
        <f>'2016'!X83</f>
        <v>0.60599999999999998</v>
      </c>
      <c r="AA83" s="132">
        <f>('2016'!Y83+2.5)/5</f>
        <v>0.48880847919999998</v>
      </c>
      <c r="AB83" s="216">
        <f t="shared" si="9"/>
        <v>0.54740423959999995</v>
      </c>
      <c r="AC83" s="6"/>
      <c r="AE83">
        <f t="shared" si="10"/>
        <v>0.23846857142857142</v>
      </c>
      <c r="AF83">
        <f t="shared" si="10"/>
        <v>0.20619800000000002</v>
      </c>
      <c r="AG83">
        <f t="shared" si="10"/>
        <v>0.37701514285714288</v>
      </c>
      <c r="AH83">
        <f t="shared" si="10"/>
        <v>0.36208757285714288</v>
      </c>
      <c r="AI83">
        <f t="shared" si="10"/>
        <v>0.40484738100000006</v>
      </c>
      <c r="AJ83">
        <f t="shared" si="10"/>
        <v>0.43307910300000008</v>
      </c>
      <c r="AK83">
        <f t="shared" si="10"/>
        <v>0.18446215199999999</v>
      </c>
      <c r="AL83">
        <f t="shared" si="10"/>
        <v>0.18526939999999997</v>
      </c>
      <c r="AM83">
        <f t="shared" si="10"/>
        <v>0.1817694</v>
      </c>
      <c r="AN83">
        <f t="shared" si="10"/>
        <v>0.11942124999999999</v>
      </c>
      <c r="AO83">
        <f t="shared" si="10"/>
        <v>0.38392124999999999</v>
      </c>
      <c r="AP83">
        <f t="shared" si="10"/>
        <v>0.56514285714285717</v>
      </c>
      <c r="AQ83">
        <f t="shared" si="10"/>
        <v>0.55785714285714283</v>
      </c>
      <c r="AR83">
        <f t="shared" si="10"/>
        <v>0.58714285714285719</v>
      </c>
      <c r="AS83">
        <f t="shared" si="10"/>
        <v>0.5842857142857143</v>
      </c>
    </row>
    <row r="84" spans="1:45" ht="15" x14ac:dyDescent="0.25">
      <c r="A84" s="19" t="s">
        <v>92</v>
      </c>
      <c r="B84" s="3" t="s">
        <v>92</v>
      </c>
      <c r="C84" s="116">
        <f>IF(ISNUMBER('2016'!C84),(1-PRODUCT('2016'!C84,0.1)),"XXX")</f>
        <v>0.64999999999999991</v>
      </c>
      <c r="D84" s="116">
        <f>IFERROR(IF((LOG(100*'2016'!D84+1)/LOG(100+1))&gt;1,0,(1-(LOG(100*'2016'!D84+1)/LOG(100+1)))), 1)</f>
        <v>1</v>
      </c>
      <c r="E84" s="132">
        <f>IF(ISNUMBER('2016'!E84),IF('2016'!E84/100&gt;1,1,'2016'!E84/100),"XXX")</f>
        <v>0.87166666666666681</v>
      </c>
      <c r="F84" s="116">
        <f>IF(ISNUMBER('2016'!F84),(1-(('2016'!F84-1)/4)),"XXX")</f>
        <v>1</v>
      </c>
      <c r="G84" s="116">
        <f>IF(ISNUMBER('2016'!G84),(1-('2016'!G84/10)),"XXX")</f>
        <v>0.73</v>
      </c>
      <c r="H84" s="216">
        <f t="shared" si="7"/>
        <v>0.85033333333333339</v>
      </c>
      <c r="I84" s="132">
        <f>IF(ISNUMBER('2016'!H84),'2016'!H84,"XXX")</f>
        <v>0.66428571428571426</v>
      </c>
      <c r="J84" s="132">
        <f>IF(ISNUMBER('2016'!I84),'2016'!I84,"XXX")</f>
        <v>0.62619000000000002</v>
      </c>
      <c r="K84" s="132">
        <f>IF(ISNUMBER('2016'!J84),IF(('2016'!J84/5)&gt;1,1,'2016'!J84/5),"XXX")</f>
        <v>0.45022000000000001</v>
      </c>
      <c r="L84" s="132">
        <f>IF(ISNUMBER('2016'!K84),'2016'!K84,"XXX")</f>
        <v>0.69000000000000006</v>
      </c>
      <c r="M84" s="116">
        <f>IF(ISNUMBER('2016'!L84),IF(('2016'!L84/5)&gt;1,1,'2016'!L84/5),"XXX")</f>
        <v>0.87292671199999994</v>
      </c>
      <c r="N84" s="116">
        <f>IF(ISNUMBER('2016'!M84),(1-('2016'!M84/100)),"XXX")</f>
        <v>0.67682952880000002</v>
      </c>
      <c r="O84" s="116">
        <f>IF(ISNUMBER('2016'!N84),IF(('2016'!N84/10)&gt;1,1,'2016'!N84/10),"XXX")</f>
        <v>1</v>
      </c>
      <c r="P84" s="222">
        <f>IF(ISNUMBER('2016'!O84),('2016'!O84/100),"XXX")</f>
        <v>0.97099999999999997</v>
      </c>
      <c r="Q84" s="222">
        <f>'2016'!P84</f>
        <v>8.6066693067550659E-2</v>
      </c>
      <c r="R84" s="222">
        <f>IF(ISNUMBER('2016'!Q84),('2016'!Q84/100),"XXX")</f>
        <v>0.51300000000000001</v>
      </c>
      <c r="S84" s="222">
        <f>IF(ISNUMBER('2016'!R84),('2016'!R84/100),"XXX")</f>
        <v>0.87665710000000008</v>
      </c>
      <c r="T84" s="132">
        <f>IF(ISNUMBER('2016'!S84),(1-('2016'!S84/100)),"XXX")</f>
        <v>1</v>
      </c>
      <c r="U84" s="132">
        <f>IF(ISNUMBER('2016'!T84),'2016'!T84,"XXX")</f>
        <v>0.62285714285714289</v>
      </c>
      <c r="V84" s="132">
        <f>IF(ISNUMBER('2016'!U84),'2016'!U84,"XXX")</f>
        <v>0.53428571428571436</v>
      </c>
      <c r="W84" s="132">
        <f>IF(ISNUMBER('2016'!V84),'2016'!V84,"XXX")</f>
        <v>0.67285714285714282</v>
      </c>
      <c r="X84" s="132">
        <f>IF(ISNUMBER('2016'!W84),'2016'!W84,"XXX")</f>
        <v>0.48571428571428571</v>
      </c>
      <c r="Y84" s="172">
        <f t="shared" si="8"/>
        <v>0.67143062711672186</v>
      </c>
      <c r="Z84" s="116">
        <f>'2016'!X84</f>
        <v>0.83399999999999996</v>
      </c>
      <c r="AA84" s="132">
        <f>('2016'!Y84+2.5)/5</f>
        <v>0.70608007900000003</v>
      </c>
      <c r="AB84" s="216">
        <f t="shared" si="9"/>
        <v>0.7700400395</v>
      </c>
      <c r="AC84" s="6"/>
      <c r="AE84">
        <f t="shared" si="10"/>
        <v>0.6452378571428572</v>
      </c>
      <c r="AF84">
        <f t="shared" si="10"/>
        <v>0.53820500000000004</v>
      </c>
      <c r="AG84">
        <f t="shared" si="10"/>
        <v>0.57011000000000001</v>
      </c>
      <c r="AH84">
        <f t="shared" si="10"/>
        <v>0.78146335599999994</v>
      </c>
      <c r="AI84">
        <f t="shared" si="10"/>
        <v>0.77487812039999993</v>
      </c>
      <c r="AJ84">
        <f t="shared" si="10"/>
        <v>0.83841476439999996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0.69482854999999999</v>
      </c>
      <c r="AO84">
        <f t="shared" si="10"/>
        <v>0.93832855000000004</v>
      </c>
      <c r="AP84">
        <f t="shared" si="10"/>
        <v>0.81142857142857139</v>
      </c>
      <c r="AQ84">
        <f t="shared" si="10"/>
        <v>0.57857142857142863</v>
      </c>
      <c r="AR84">
        <f t="shared" si="10"/>
        <v>0.60357142857142865</v>
      </c>
      <c r="AS84">
        <f t="shared" si="10"/>
        <v>0.57928571428571429</v>
      </c>
    </row>
    <row r="85" spans="1:45" ht="15" x14ac:dyDescent="0.25">
      <c r="A85" s="19" t="s">
        <v>93</v>
      </c>
      <c r="B85" s="3" t="s">
        <v>93</v>
      </c>
      <c r="C85" s="116">
        <f>IF(ISNUMBER('2016'!C85),(1-PRODUCT('2016'!C85,0.1)),"XXX")</f>
        <v>0.87</v>
      </c>
      <c r="D85" s="116">
        <f>IFERROR(IF((LOG(100*'2016'!D85+1)/LOG(100+1))&gt;1,0,(1-(LOG(100*'2016'!D85+1)/LOG(100+1)))), 1)</f>
        <v>1</v>
      </c>
      <c r="E85" s="132">
        <f>IF(ISNUMBER('2016'!E85),IF('2016'!E85/100&gt;1,1,'2016'!E85/100),"XXX")</f>
        <v>0.9916666666666667</v>
      </c>
      <c r="F85" s="116" t="str">
        <f>IF(ISNUMBER('2016'!F85),(1-(('2016'!F85-1)/4)),"XXX")</f>
        <v>XXX</v>
      </c>
      <c r="G85" s="116">
        <f>IF(ISNUMBER('2016'!G85),(1-('2016'!G85/10)),"XXX")</f>
        <v>0.9</v>
      </c>
      <c r="H85" s="216">
        <f t="shared" si="7"/>
        <v>0.94041666666666668</v>
      </c>
      <c r="I85" s="132">
        <f>IF(ISNUMBER('2016'!H85),'2016'!H85,"XXX")</f>
        <v>0.8085714285714285</v>
      </c>
      <c r="J85" s="132">
        <f>IF(ISNUMBER('2016'!I85),'2016'!I85,"XXX")</f>
        <v>0.81898000000000004</v>
      </c>
      <c r="K85" s="132">
        <f>IF(ISNUMBER('2016'!J85),IF(('2016'!J85/5)&gt;1,1,'2016'!J85/5),"XXX")</f>
        <v>0.56663799999999998</v>
      </c>
      <c r="L85" s="132">
        <f>IF(ISNUMBER('2016'!K85),'2016'!K85,"XXX")</f>
        <v>0.67571428571428582</v>
      </c>
      <c r="M85" s="116">
        <f>IF(ISNUMBER('2016'!L85),IF(('2016'!L85/5)&gt;1,1,'2016'!L85/5),"XXX")</f>
        <v>0.87728681600000002</v>
      </c>
      <c r="N85" s="116">
        <f>IF(ISNUMBER('2016'!M85),(1-('2016'!M85/100)),"XXX")</f>
        <v>0.89225522989999995</v>
      </c>
      <c r="O85" s="116">
        <f>IF(ISNUMBER('2016'!N85),IF(('2016'!N85/10)&gt;1,1,'2016'!N85/10),"XXX")</f>
        <v>1</v>
      </c>
      <c r="P85" s="222">
        <f>IF(ISNUMBER('2016'!O85),('2016'!O85/100),"XXX")</f>
        <v>1</v>
      </c>
      <c r="Q85" s="222">
        <f>'2016'!P85</f>
        <v>1</v>
      </c>
      <c r="R85" s="222" t="str">
        <f>IF(ISNUMBER('2016'!Q85),('2016'!Q85/100),"XXX")</f>
        <v>XXX</v>
      </c>
      <c r="S85" s="222">
        <f>IF(ISNUMBER('2016'!R85),('2016'!R85/100),"XXX")</f>
        <v>0.89960430000000002</v>
      </c>
      <c r="T85" s="132">
        <f>IF(ISNUMBER('2016'!S85),(1-('2016'!S85/100)),"XXX")</f>
        <v>1</v>
      </c>
      <c r="U85" s="132">
        <f>IF(ISNUMBER('2016'!T85),'2016'!T85,"XXX")</f>
        <v>0.90571428571428569</v>
      </c>
      <c r="V85" s="132">
        <f>IF(ISNUMBER('2016'!U85),'2016'!U85,"XXX")</f>
        <v>0.83500000000000008</v>
      </c>
      <c r="W85" s="132">
        <f>IF(ISNUMBER('2016'!V85),'2016'!V85,"XXX")</f>
        <v>0.78</v>
      </c>
      <c r="X85" s="132">
        <f>IF(ISNUMBER('2016'!W85),'2016'!W85,"XXX")</f>
        <v>0.74</v>
      </c>
      <c r="Y85" s="172">
        <f t="shared" si="8"/>
        <v>0.8624852716187501</v>
      </c>
      <c r="Z85" s="116">
        <f>'2016'!X85</f>
        <v>0.88100000000000001</v>
      </c>
      <c r="AA85" s="132">
        <f>('2016'!Y85+2.5)/5</f>
        <v>0.80433616639999994</v>
      </c>
      <c r="AB85" s="216">
        <f t="shared" si="9"/>
        <v>0.84266808319999997</v>
      </c>
      <c r="AC85" s="6"/>
      <c r="AE85">
        <f t="shared" si="10"/>
        <v>0.81377571428571427</v>
      </c>
      <c r="AF85">
        <f t="shared" si="10"/>
        <v>0.69280900000000001</v>
      </c>
      <c r="AG85">
        <f t="shared" si="10"/>
        <v>0.62117614285714295</v>
      </c>
      <c r="AH85">
        <f t="shared" si="10"/>
        <v>0.77650055085714298</v>
      </c>
      <c r="AI85">
        <f t="shared" si="10"/>
        <v>0.88477102294999999</v>
      </c>
      <c r="AJ85">
        <f t="shared" si="10"/>
        <v>0.94612761494999997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0.89960430000000002</v>
      </c>
      <c r="AO85">
        <f t="shared" si="10"/>
        <v>0.94980215000000001</v>
      </c>
      <c r="AP85">
        <f t="shared" si="10"/>
        <v>0.95285714285714285</v>
      </c>
      <c r="AQ85">
        <f t="shared" si="10"/>
        <v>0.87035714285714283</v>
      </c>
      <c r="AR85">
        <f t="shared" si="10"/>
        <v>0.80750000000000011</v>
      </c>
      <c r="AS85">
        <f t="shared" si="10"/>
        <v>0.76</v>
      </c>
    </row>
    <row r="86" spans="1:45" ht="15" x14ac:dyDescent="0.25">
      <c r="A86" s="19" t="s">
        <v>94</v>
      </c>
      <c r="B86" s="3" t="s">
        <v>94</v>
      </c>
      <c r="C86" s="116">
        <f>IF(ISNUMBER('2016'!C86),(1-PRODUCT('2016'!C86,0.1)),"XXX")</f>
        <v>0.29999999999999993</v>
      </c>
      <c r="D86" s="116">
        <f>IFERROR(IF((LOG(100*'2016'!D86+1)/LOG(100+1))&gt;1,0,(1-(LOG(100*'2016'!D86+1)/LOG(100+1)))), 1)</f>
        <v>1</v>
      </c>
      <c r="E86" s="132">
        <f>IF(ISNUMBER('2016'!E86),IF('2016'!E86/100&gt;1,1,'2016'!E86/100),"XXX")</f>
        <v>0.63</v>
      </c>
      <c r="F86" s="116">
        <f>IF(ISNUMBER('2016'!F86),(1-(('2016'!F86-1)/4)),"XXX")</f>
        <v>0.5</v>
      </c>
      <c r="G86" s="116">
        <f>IF(ISNUMBER('2016'!G86),(1-('2016'!G86/10)),"XXX")</f>
        <v>0.42000000000000004</v>
      </c>
      <c r="H86" s="216">
        <f t="shared" si="7"/>
        <v>0.56999999999999995</v>
      </c>
      <c r="I86" s="132">
        <f>IF(ISNUMBER('2016'!H86),'2016'!H86,"XXX")</f>
        <v>0.28142857142857142</v>
      </c>
      <c r="J86" s="132">
        <f>IF(ISNUMBER('2016'!I86),'2016'!I86,"XXX")</f>
        <v>5.144E-2</v>
      </c>
      <c r="K86" s="132">
        <f>IF(ISNUMBER('2016'!J86),IF(('2016'!J86/5)&gt;1,1,'2016'!J86/5),"XXX")</f>
        <v>0.31223000000000001</v>
      </c>
      <c r="L86" s="132">
        <f>IF(ISNUMBER('2016'!K86),'2016'!K86,"XXX")</f>
        <v>0.43285714285714283</v>
      </c>
      <c r="M86" s="116">
        <f>IF(ISNUMBER('2016'!L86),IF(('2016'!L86/5)&gt;1,1,'2016'!L86/5),"XXX")</f>
        <v>0.47438917199999997</v>
      </c>
      <c r="N86" s="116">
        <f>IF(ISNUMBER('2016'!M86),(1-('2016'!M86/100)),"XXX")</f>
        <v>0.76611223220000002</v>
      </c>
      <c r="O86" s="116">
        <f>IF(ISNUMBER('2016'!N86),IF(('2016'!N86/10)&gt;1,1,'2016'!N86/10),"XXX")</f>
        <v>7.4342756148794917E-2</v>
      </c>
      <c r="P86" s="222" t="str">
        <f>IF(ISNUMBER('2016'!O86),('2016'!O86/100),"XXX")</f>
        <v>XXX</v>
      </c>
      <c r="Q86" s="222">
        <f>'2016'!P86</f>
        <v>4.4278539999999998E-2</v>
      </c>
      <c r="R86" s="222" t="str">
        <f>IF(ISNUMBER('2016'!Q86),('2016'!Q86/100),"XXX")</f>
        <v>XXX</v>
      </c>
      <c r="S86" s="222">
        <f>IF(ISNUMBER('2016'!R86),('2016'!R86/100),"XXX")</f>
        <v>0.1074933</v>
      </c>
      <c r="T86" s="132">
        <f>IF(ISNUMBER('2016'!S86),(1-('2016'!S86/100)),"XXX")</f>
        <v>0.24049999999999994</v>
      </c>
      <c r="U86" s="132">
        <f>IF(ISNUMBER('2016'!T86),'2016'!T86,"XXX")</f>
        <v>0.46571428571428569</v>
      </c>
      <c r="V86" s="132">
        <f>IF(ISNUMBER('2016'!U86),'2016'!U86,"XXX")</f>
        <v>0.36071428571428571</v>
      </c>
      <c r="W86" s="132">
        <f>IF(ISNUMBER('2016'!V86),'2016'!V86,"XXX")</f>
        <v>0.5714285714285714</v>
      </c>
      <c r="X86" s="132">
        <f>IF(ISNUMBER('2016'!W86),'2016'!W86,"XXX")</f>
        <v>0.38428571428571429</v>
      </c>
      <c r="Y86" s="172">
        <f t="shared" si="8"/>
        <v>0.29286474174538507</v>
      </c>
      <c r="Z86" s="116">
        <f>'2016'!X86</f>
        <v>0.48499999999999999</v>
      </c>
      <c r="AA86" s="132">
        <f>('2016'!Y86+2.5)/5</f>
        <v>0.44755355720000001</v>
      </c>
      <c r="AB86" s="216">
        <f t="shared" si="9"/>
        <v>0.4662767786</v>
      </c>
      <c r="AC86" s="6"/>
      <c r="AE86">
        <f t="shared" ref="AE86:AS102" si="11">IF(ISNUMBER(AVERAGE(I86:J86)),AVERAGE(I86:J86),"XXX")</f>
        <v>0.1664342857142857</v>
      </c>
      <c r="AF86">
        <f t="shared" si="11"/>
        <v>0.181835</v>
      </c>
      <c r="AG86">
        <f t="shared" si="11"/>
        <v>0.37254357142857142</v>
      </c>
      <c r="AH86">
        <f t="shared" si="11"/>
        <v>0.4536231574285714</v>
      </c>
      <c r="AI86">
        <f t="shared" si="11"/>
        <v>0.6202507021</v>
      </c>
      <c r="AJ86">
        <f t="shared" si="11"/>
        <v>0.42022749417439748</v>
      </c>
      <c r="AK86">
        <f t="shared" si="11"/>
        <v>7.4342756148794917E-2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0.1074933</v>
      </c>
      <c r="AO86">
        <f t="shared" si="11"/>
        <v>0.17399664999999997</v>
      </c>
      <c r="AP86">
        <f t="shared" si="11"/>
        <v>0.35310714285714284</v>
      </c>
      <c r="AQ86">
        <f t="shared" si="11"/>
        <v>0.4132142857142857</v>
      </c>
      <c r="AR86">
        <f t="shared" si="11"/>
        <v>0.46607142857142858</v>
      </c>
      <c r="AS86">
        <f t="shared" si="11"/>
        <v>0.47785714285714287</v>
      </c>
    </row>
    <row r="87" spans="1:45" ht="15" x14ac:dyDescent="0.25">
      <c r="A87" s="19" t="s">
        <v>95</v>
      </c>
      <c r="B87" s="3" t="s">
        <v>95</v>
      </c>
      <c r="C87" s="116">
        <f>IF(ISNUMBER('2016'!C87),(1-PRODUCT('2016'!C87,0.1)),"XXX")</f>
        <v>0.15999999999999992</v>
      </c>
      <c r="D87" s="116">
        <f>IFERROR(IF((LOG(100*'2016'!D87+1)/LOG(100+1))&gt;1,0,(1-(LOG(100*'2016'!D87+1)/LOG(100+1)))), 1)</f>
        <v>1</v>
      </c>
      <c r="E87" s="132">
        <f>IF(ISNUMBER('2016'!E87),IF('2016'!E87/100&gt;1,1,'2016'!E87/100),"XXX")</f>
        <v>0.7416666666666667</v>
      </c>
      <c r="F87" s="116">
        <f>IF(ISNUMBER('2016'!F87),(1-(('2016'!F87-1)/4)),"XXX")</f>
        <v>0.75</v>
      </c>
      <c r="G87" s="116">
        <f>IF(ISNUMBER('2016'!G87),(1-('2016'!G87/10)),"XXX")</f>
        <v>0.36</v>
      </c>
      <c r="H87" s="216">
        <f t="shared" si="7"/>
        <v>0.60233333333333328</v>
      </c>
      <c r="I87" s="132">
        <f>IF(ISNUMBER('2016'!H87),'2016'!H87,"XXX")</f>
        <v>0.26857142857142852</v>
      </c>
      <c r="J87" s="132">
        <f>IF(ISNUMBER('2016'!I87),'2016'!I87,"XXX")</f>
        <v>4.845E-2</v>
      </c>
      <c r="K87" s="132">
        <f>IF(ISNUMBER('2016'!J87),IF(('2016'!J87/5)&gt;1,1,'2016'!J87/5),"XXX")</f>
        <v>0.80488199999999988</v>
      </c>
      <c r="L87" s="132">
        <f>IF(ISNUMBER('2016'!K87),'2016'!K87,"XXX")</f>
        <v>0.34142857142857147</v>
      </c>
      <c r="M87" s="116">
        <f>IF(ISNUMBER('2016'!L87),IF(('2016'!L87/5)&gt;1,1,'2016'!L87/5),"XXX")</f>
        <v>0.53814258599999998</v>
      </c>
      <c r="N87" s="116">
        <f>IF(ISNUMBER('2016'!M87),(1-('2016'!M87/100)),"XXX")</f>
        <v>0.87585041050000001</v>
      </c>
      <c r="O87" s="116">
        <f>IF(ISNUMBER('2016'!N87),IF(('2016'!N87/10)&gt;1,1,'2016'!N87/10),"XXX")</f>
        <v>9.9465048534524911E-2</v>
      </c>
      <c r="P87" s="222">
        <f>IF(ISNUMBER('2016'!O87),('2016'!O87/100),"XXX")</f>
        <v>2.3E-2</v>
      </c>
      <c r="Q87" s="222">
        <f>'2016'!P87</f>
        <v>0.29898924827575685</v>
      </c>
      <c r="R87" s="222">
        <f>IF(ISNUMBER('2016'!Q87),('2016'!Q87/100),"XXX")</f>
        <v>0.19600000000000001</v>
      </c>
      <c r="S87" s="222">
        <f>IF(ISNUMBER('2016'!R87),('2016'!R87/100),"XXX")</f>
        <v>0.38423139999999995</v>
      </c>
      <c r="T87" s="132">
        <f>IF(ISNUMBER('2016'!S87),(1-('2016'!S87/100)),"XXX")</f>
        <v>0.33840000000000003</v>
      </c>
      <c r="U87" s="132">
        <f>IF(ISNUMBER('2016'!T87),'2016'!T87,"XXX")</f>
        <v>0.53857142857142859</v>
      </c>
      <c r="V87" s="132">
        <f>IF(ISNUMBER('2016'!U87),'2016'!U87,"XXX")</f>
        <v>0.4107142857142857</v>
      </c>
      <c r="W87" s="132">
        <f>IF(ISNUMBER('2016'!V87),'2016'!V87,"XXX")</f>
        <v>0.56857142857142862</v>
      </c>
      <c r="X87" s="132">
        <f>IF(ISNUMBER('2016'!W87),'2016'!W87,"XXX")</f>
        <v>0.46</v>
      </c>
      <c r="Y87" s="172">
        <f t="shared" si="8"/>
        <v>0.38720423976046403</v>
      </c>
      <c r="Z87" s="116">
        <f>'2016'!X87</f>
        <v>0.53600000000000003</v>
      </c>
      <c r="AA87" s="132">
        <f>('2016'!Y87+2.5)/5</f>
        <v>0.50376487079999999</v>
      </c>
      <c r="AB87" s="216">
        <f t="shared" si="9"/>
        <v>0.51988243540000001</v>
      </c>
      <c r="AC87" s="6"/>
      <c r="AE87">
        <f t="shared" si="11"/>
        <v>0.15851071428571425</v>
      </c>
      <c r="AF87">
        <f t="shared" si="11"/>
        <v>0.42666599999999993</v>
      </c>
      <c r="AG87">
        <f t="shared" si="11"/>
        <v>0.57315528571428564</v>
      </c>
      <c r="AH87">
        <f t="shared" si="11"/>
        <v>0.4397855787142857</v>
      </c>
      <c r="AI87">
        <f t="shared" si="11"/>
        <v>0.70699649824999999</v>
      </c>
      <c r="AJ87">
        <f t="shared" si="11"/>
        <v>0.48765772951726244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0.29011569999999998</v>
      </c>
      <c r="AO87">
        <f t="shared" si="11"/>
        <v>0.36131570000000002</v>
      </c>
      <c r="AP87">
        <f t="shared" si="11"/>
        <v>0.43848571428571431</v>
      </c>
      <c r="AQ87">
        <f t="shared" si="11"/>
        <v>0.47464285714285714</v>
      </c>
      <c r="AR87">
        <f t="shared" si="11"/>
        <v>0.48964285714285716</v>
      </c>
      <c r="AS87">
        <f t="shared" si="11"/>
        <v>0.51428571428571435</v>
      </c>
    </row>
    <row r="88" spans="1:45" ht="15" x14ac:dyDescent="0.25">
      <c r="A88" s="19" t="s">
        <v>96</v>
      </c>
      <c r="B88" s="3" t="s">
        <v>96</v>
      </c>
      <c r="C88" s="116">
        <f>IF(ISNUMBER('2016'!C88),(1-PRODUCT('2016'!C88,0.1)),"XXX")</f>
        <v>0.6</v>
      </c>
      <c r="D88" s="116">
        <f>IFERROR(IF((LOG(100*'2016'!D88+1)/LOG(100+1))&gt;1,0,(1-(LOG(100*'2016'!D88+1)/LOG(100+1)))), 1)</f>
        <v>1</v>
      </c>
      <c r="E88" s="132">
        <f>IF(ISNUMBER('2016'!E88),IF('2016'!E88/100&gt;1,1,'2016'!E88/100),"XXX")</f>
        <v>0.85</v>
      </c>
      <c r="F88" s="116">
        <f>IF(ISNUMBER('2016'!F88),(1-(('2016'!F88-1)/4)),"XXX")</f>
        <v>0.5</v>
      </c>
      <c r="G88" s="116">
        <f>IF(ISNUMBER('2016'!G88),(1-('2016'!G88/10)),"XXX")</f>
        <v>0.22999999999999998</v>
      </c>
      <c r="H88" s="216">
        <f t="shared" si="7"/>
        <v>0.63600000000000001</v>
      </c>
      <c r="I88" s="132">
        <f>IF(ISNUMBER('2016'!H88),'2016'!H88,"XXX")</f>
        <v>0.77428571428571424</v>
      </c>
      <c r="J88" s="132">
        <f>IF(ISNUMBER('2016'!I88),'2016'!I88,"XXX")</f>
        <v>0.43974999999999997</v>
      </c>
      <c r="K88" s="132">
        <f>IF(ISNUMBER('2016'!J88),IF(('2016'!J88/5)&gt;1,1,'2016'!J88/5),"XXX")</f>
        <v>0.69580400000000009</v>
      </c>
      <c r="L88" s="132">
        <f>IF(ISNUMBER('2016'!K88),'2016'!K88,"XXX")</f>
        <v>0.73428571428571421</v>
      </c>
      <c r="M88" s="116">
        <f>IF(ISNUMBER('2016'!L88),IF(('2016'!L88/5)&gt;1,1,'2016'!L88/5),"XXX")</f>
        <v>0.37777114000000001</v>
      </c>
      <c r="N88" s="116">
        <f>IF(ISNUMBER('2016'!M88),(1-('2016'!M88/100)),"XXX")</f>
        <v>0.65573192599999996</v>
      </c>
      <c r="O88" s="116">
        <f>IF(ISNUMBER('2016'!N88),IF(('2016'!N88/10)&gt;1,1,'2016'!N88/10),"XXX")</f>
        <v>0.42000000000000004</v>
      </c>
      <c r="P88" s="222">
        <f>IF(ISNUMBER('2016'!O88),('2016'!O88/100),"XXX")</f>
        <v>0.18600000000000003</v>
      </c>
      <c r="Q88" s="222">
        <f>'2016'!P88</f>
        <v>0.15177552700042723</v>
      </c>
      <c r="R88" s="222">
        <f>IF(ISNUMBER('2016'!Q88),('2016'!Q88/100),"XXX")</f>
        <v>2.1000000000000001E-2</v>
      </c>
      <c r="S88" s="222">
        <f>IF(ISNUMBER('2016'!R88),('2016'!R88/100),"XXX")</f>
        <v>0.74374099999999999</v>
      </c>
      <c r="T88" s="132">
        <f>IF(ISNUMBER('2016'!S88),(1-('2016'!S88/100)),"XXX")</f>
        <v>1</v>
      </c>
      <c r="U88" s="132">
        <f>IF(ISNUMBER('2016'!T88),'2016'!T88,"XXX")</f>
        <v>0.75714285714285712</v>
      </c>
      <c r="V88" s="132">
        <f>IF(ISNUMBER('2016'!U88),'2016'!U88,"XXX")</f>
        <v>0.65</v>
      </c>
      <c r="W88" s="132">
        <f>IF(ISNUMBER('2016'!V88),'2016'!V88,"XXX")</f>
        <v>0.76285714285714279</v>
      </c>
      <c r="X88" s="132">
        <f>IF(ISNUMBER('2016'!W88),'2016'!W88,"XXX")</f>
        <v>0.71142857142857152</v>
      </c>
      <c r="Y88" s="172">
        <f t="shared" si="8"/>
        <v>0.56759834956252675</v>
      </c>
      <c r="Z88" s="116">
        <f>'2016'!X88</f>
        <v>0.318</v>
      </c>
      <c r="AA88" s="132">
        <f>('2016'!Y88+2.5)/5</f>
        <v>0.42793784739999996</v>
      </c>
      <c r="AB88" s="216">
        <f t="shared" si="9"/>
        <v>0.37296892370000001</v>
      </c>
      <c r="AC88" s="6"/>
      <c r="AE88">
        <f t="shared" si="11"/>
        <v>0.60701785714285705</v>
      </c>
      <c r="AF88">
        <f t="shared" si="11"/>
        <v>0.56777699999999998</v>
      </c>
      <c r="AG88">
        <f t="shared" si="11"/>
        <v>0.71504485714285715</v>
      </c>
      <c r="AH88">
        <f t="shared" si="11"/>
        <v>0.55602842714285705</v>
      </c>
      <c r="AI88">
        <f t="shared" si="11"/>
        <v>0.51675153299999999</v>
      </c>
      <c r="AJ88">
        <f t="shared" si="11"/>
        <v>0.537865963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0.3823705</v>
      </c>
      <c r="AO88">
        <f t="shared" si="11"/>
        <v>0.87187049999999999</v>
      </c>
      <c r="AP88">
        <f t="shared" si="11"/>
        <v>0.87857142857142856</v>
      </c>
      <c r="AQ88">
        <f t="shared" si="11"/>
        <v>0.70357142857142851</v>
      </c>
      <c r="AR88">
        <f t="shared" si="11"/>
        <v>0.70642857142857141</v>
      </c>
      <c r="AS88">
        <f t="shared" si="11"/>
        <v>0.7371428571428571</v>
      </c>
    </row>
    <row r="89" spans="1:45" ht="15" x14ac:dyDescent="0.25">
      <c r="A89" s="19" t="s">
        <v>97</v>
      </c>
      <c r="B89" s="3" t="s">
        <v>97</v>
      </c>
      <c r="C89" s="116">
        <f>IF(ISNUMBER('2016'!C89),(1-PRODUCT('2016'!C89,0.1)),"XXX")</f>
        <v>0.32999999999999996</v>
      </c>
      <c r="D89" s="116">
        <f>IFERROR(IF((LOG(100*'2016'!D89+1)/LOG(100+1))&gt;1,0,(1-(LOG(100*'2016'!D89+1)/LOG(100+1)))), 1)</f>
        <v>1</v>
      </c>
      <c r="E89" s="132" t="str">
        <f>IF(ISNUMBER('2016'!E89),IF('2016'!E89/100&gt;1,1,'2016'!E89/100),"XXX")</f>
        <v>XXX</v>
      </c>
      <c r="F89" s="116">
        <f>IF(ISNUMBER('2016'!F89),(1-(('2016'!F89-1)/4)),"XXX")</f>
        <v>0.5</v>
      </c>
      <c r="G89" s="116">
        <f>IF(ISNUMBER('2016'!G89),(1-('2016'!G89/10)),"XXX")</f>
        <v>0.22999999999999998</v>
      </c>
      <c r="H89" s="216">
        <f t="shared" si="7"/>
        <v>0.51500000000000001</v>
      </c>
      <c r="I89" s="132" t="str">
        <f>IF(ISNUMBER('2016'!H89),'2016'!H89,"XXX")</f>
        <v>XXX</v>
      </c>
      <c r="J89" s="132">
        <f>IF(ISNUMBER('2016'!I89),'2016'!I89,"XXX")</f>
        <v>0.43702999999999997</v>
      </c>
      <c r="K89" s="132">
        <f>IF(ISNUMBER('2016'!J89),IF(('2016'!J89/5)&gt;1,1,'2016'!J89/5),"XXX")</f>
        <v>0.55864399999999992</v>
      </c>
      <c r="L89" s="132" t="str">
        <f>IF(ISNUMBER('2016'!K89),'2016'!K89,"XXX")</f>
        <v>XXX</v>
      </c>
      <c r="M89" s="116">
        <f>IF(ISNUMBER('2016'!L89),IF(('2016'!L89/5)&gt;1,1,'2016'!L89/5),"XXX")</f>
        <v>1</v>
      </c>
      <c r="N89" s="116">
        <f>IF(ISNUMBER('2016'!M89),(1-('2016'!M89/100)),"XXX")</f>
        <v>0.81020195009999996</v>
      </c>
      <c r="O89" s="116">
        <f>IF(ISNUMBER('2016'!N89),IF(('2016'!N89/10)&gt;1,1,'2016'!N89/10),"XXX")</f>
        <v>0.28999999999999998</v>
      </c>
      <c r="P89" s="222">
        <f>IF(ISNUMBER('2016'!O89),('2016'!O89/100),"XXX")</f>
        <v>1</v>
      </c>
      <c r="Q89" s="222">
        <f>'2016'!P89</f>
        <v>0.21444619999999998</v>
      </c>
      <c r="R89" s="222">
        <f>IF(ISNUMBER('2016'!Q89),('2016'!Q89/100),"XXX")</f>
        <v>8.1000000000000003E-2</v>
      </c>
      <c r="S89" s="222">
        <f>IF(ISNUMBER('2016'!R89),('2016'!R89/100),"XXX")</f>
        <v>0.76304190000000005</v>
      </c>
      <c r="T89" s="132">
        <f>IF(ISNUMBER('2016'!S89),(1-('2016'!S89/100)),"XXX")</f>
        <v>0.999</v>
      </c>
      <c r="U89" s="132" t="str">
        <f>IF(ISNUMBER('2016'!T89),'2016'!T89,"XXX")</f>
        <v>XXX</v>
      </c>
      <c r="V89" s="132" t="str">
        <f>IF(ISNUMBER('2016'!U89),'2016'!U89,"XXX")</f>
        <v>XXX</v>
      </c>
      <c r="W89" s="132" t="str">
        <f>IF(ISNUMBER('2016'!V89),'2016'!V89,"XXX")</f>
        <v>XXX</v>
      </c>
      <c r="X89" s="132" t="str">
        <f>IF(ISNUMBER('2016'!W89),'2016'!W89,"XXX")</f>
        <v>XXX</v>
      </c>
      <c r="Y89" s="172">
        <f t="shared" si="8"/>
        <v>0.59575317084166668</v>
      </c>
      <c r="Z89" s="116">
        <f>'2016'!X89</f>
        <v>0.35799999999999998</v>
      </c>
      <c r="AA89" s="132">
        <f>('2016'!Y89+2.5)/5</f>
        <v>0.37017559999999999</v>
      </c>
      <c r="AB89" s="216">
        <f t="shared" si="9"/>
        <v>0.36408779999999996</v>
      </c>
      <c r="AC89" s="6"/>
      <c r="AE89">
        <f t="shared" si="11"/>
        <v>0.43702999999999997</v>
      </c>
      <c r="AF89">
        <f t="shared" si="11"/>
        <v>0.49783699999999997</v>
      </c>
      <c r="AG89">
        <f t="shared" si="11"/>
        <v>0.55864399999999992</v>
      </c>
      <c r="AH89">
        <f t="shared" si="11"/>
        <v>1</v>
      </c>
      <c r="AI89">
        <f t="shared" si="11"/>
        <v>0.90510097504999998</v>
      </c>
      <c r="AJ89">
        <f t="shared" si="11"/>
        <v>0.55010097505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0.42202095000000001</v>
      </c>
      <c r="AO89">
        <f t="shared" si="11"/>
        <v>0.88102095000000002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5">
      <c r="A90" s="19" t="s">
        <v>98</v>
      </c>
      <c r="B90" s="3" t="s">
        <v>98</v>
      </c>
      <c r="C90" s="116">
        <f>IF(ISNUMBER('2016'!C90),(1-PRODUCT('2016'!C90,0.1)),"XXX")</f>
        <v>4.0000000000000036E-2</v>
      </c>
      <c r="D90" s="116">
        <f>IFERROR(IF((LOG(100*'2016'!D90+1)/LOG(100+1))&gt;1,0,(1-(LOG(100*'2016'!D90+1)/LOG(100+1)))), 1)</f>
        <v>0.45514904498719433</v>
      </c>
      <c r="E90" s="132">
        <f>IF(ISNUMBER('2016'!E90),IF('2016'!E90/100&gt;1,1,'2016'!E90/100),"XXX")</f>
        <v>0.59666666666666668</v>
      </c>
      <c r="F90" s="116">
        <f>IF(ISNUMBER('2016'!F90),(1-(('2016'!F90-1)/4)),"XXX")</f>
        <v>0.5</v>
      </c>
      <c r="G90" s="116">
        <f>IF(ISNUMBER('2016'!G90),(1-('2016'!G90/10)),"XXX")</f>
        <v>0.30000000000000004</v>
      </c>
      <c r="H90" s="216">
        <f t="shared" si="7"/>
        <v>0.37836314233077223</v>
      </c>
      <c r="I90" s="132">
        <f>IF(ISNUMBER('2016'!H90),'2016'!H90,"XXX")</f>
        <v>0.40857142857142853</v>
      </c>
      <c r="J90" s="132">
        <f>IF(ISNUMBER('2016'!I90),'2016'!I90,"XXX")</f>
        <v>0.21492</v>
      </c>
      <c r="K90" s="132">
        <f>IF(ISNUMBER('2016'!J90),IF(('2016'!J90/5)&gt;1,1,'2016'!J90/5),"XXX")</f>
        <v>0.59409000000000001</v>
      </c>
      <c r="L90" s="132">
        <f>IF(ISNUMBER('2016'!K90),'2016'!K90,"XXX")</f>
        <v>0.44714285714285712</v>
      </c>
      <c r="M90" s="116">
        <f>IF(ISNUMBER('2016'!L90),IF(('2016'!L90/5)&gt;1,1,'2016'!L90/5),"XXX")</f>
        <v>0.24175352999999999</v>
      </c>
      <c r="N90" s="116">
        <f>IF(ISNUMBER('2016'!M90),(1-('2016'!M90/100)),"XXX")</f>
        <v>0.64249443049999999</v>
      </c>
      <c r="O90" s="116">
        <f>IF(ISNUMBER('2016'!N90),IF(('2016'!N90/10)&gt;1,1,'2016'!N90/10),"XXX")</f>
        <v>0.22000000000000003</v>
      </c>
      <c r="P90" s="222">
        <f>IF(ISNUMBER('2016'!O90),('2016'!O90/100),"XXX")</f>
        <v>2.7000000000000003E-2</v>
      </c>
      <c r="Q90" s="222">
        <f>'2016'!P90</f>
        <v>0.12427926063537598</v>
      </c>
      <c r="R90" s="222">
        <f>IF(ISNUMBER('2016'!Q90),('2016'!Q90/100),"XXX")</f>
        <v>5.7999999999999996E-2</v>
      </c>
      <c r="S90" s="222">
        <f>IF(ISNUMBER('2016'!R90),('2016'!R90/100),"XXX")</f>
        <v>0.20008090000000001</v>
      </c>
      <c r="T90" s="132">
        <f>IF(ISNUMBER('2016'!S90),(1-('2016'!S90/100)),"XXX")</f>
        <v>0.53990000000000005</v>
      </c>
      <c r="U90" s="132">
        <f>IF(ISNUMBER('2016'!T90),'2016'!T90,"XXX")</f>
        <v>0.54142857142857148</v>
      </c>
      <c r="V90" s="132">
        <f>IF(ISNUMBER('2016'!U90),'2016'!U90,"XXX")</f>
        <v>0.47285714285714286</v>
      </c>
      <c r="W90" s="132">
        <f>IF(ISNUMBER('2016'!V90),'2016'!V90,"XXX")</f>
        <v>0.63285714285714278</v>
      </c>
      <c r="X90" s="132">
        <f>IF(ISNUMBER('2016'!W90),'2016'!W90,"XXX")</f>
        <v>0.49857142857142861</v>
      </c>
      <c r="Y90" s="172">
        <f t="shared" si="8"/>
        <v>0.36649666828524669</v>
      </c>
      <c r="Z90" s="116">
        <f>'2016'!X90</f>
        <v>0.52900000000000003</v>
      </c>
      <c r="AA90" s="132">
        <f>('2016'!Y90+2.5)/5</f>
        <v>0.47393340179999999</v>
      </c>
      <c r="AB90" s="216">
        <f t="shared" si="9"/>
        <v>0.50146670090000001</v>
      </c>
      <c r="AC90" s="6"/>
      <c r="AE90">
        <f t="shared" si="11"/>
        <v>0.31174571428571429</v>
      </c>
      <c r="AF90">
        <f t="shared" si="11"/>
        <v>0.404505</v>
      </c>
      <c r="AG90">
        <f t="shared" si="11"/>
        <v>0.52061642857142854</v>
      </c>
      <c r="AH90">
        <f t="shared" si="11"/>
        <v>0.34444819357142853</v>
      </c>
      <c r="AI90">
        <f t="shared" si="11"/>
        <v>0.44212398024999999</v>
      </c>
      <c r="AJ90">
        <f t="shared" si="11"/>
        <v>0.43124721524999998</v>
      </c>
      <c r="AK90">
        <f t="shared" si="11"/>
        <v>0.12350000000000001</v>
      </c>
      <c r="AL90">
        <f t="shared" si="11"/>
        <v>7.5639630317687986E-2</v>
      </c>
      <c r="AM90">
        <f t="shared" si="11"/>
        <v>9.1139630317687986E-2</v>
      </c>
      <c r="AN90">
        <f t="shared" si="11"/>
        <v>0.12904045</v>
      </c>
      <c r="AO90">
        <f t="shared" si="11"/>
        <v>0.36999045000000003</v>
      </c>
      <c r="AP90">
        <f t="shared" si="11"/>
        <v>0.54066428571428582</v>
      </c>
      <c r="AQ90">
        <f t="shared" si="11"/>
        <v>0.50714285714285712</v>
      </c>
      <c r="AR90">
        <f t="shared" si="11"/>
        <v>0.55285714285714282</v>
      </c>
      <c r="AS90">
        <f t="shared" si="11"/>
        <v>0.56571428571428573</v>
      </c>
    </row>
    <row r="91" spans="1:45" ht="15" x14ac:dyDescent="0.25">
      <c r="A91" s="19" t="s">
        <v>99</v>
      </c>
      <c r="B91" s="3" t="s">
        <v>99</v>
      </c>
      <c r="C91" s="116">
        <f>IF(ISNUMBER('2016'!C91),(1-PRODUCT('2016'!C91,0.1)),"XXX")</f>
        <v>0.64999999999999991</v>
      </c>
      <c r="D91" s="116">
        <f>IFERROR(IF((LOG(100*'2016'!D91+1)/LOG(100+1))&gt;1,0,(1-(LOG(100*'2016'!D91+1)/LOG(100+1)))), 1)</f>
        <v>1</v>
      </c>
      <c r="E91" s="132">
        <f>IF(ISNUMBER('2016'!E91),IF('2016'!E91/100&gt;1,1,'2016'!E91/100),"XXX")</f>
        <v>0.89666666666666672</v>
      </c>
      <c r="F91" s="116">
        <f>IF(ISNUMBER('2016'!F91),(1-(('2016'!F91-1)/4)),"XXX")</f>
        <v>1</v>
      </c>
      <c r="G91" s="116">
        <f>IF(ISNUMBER('2016'!G91),(1-('2016'!G91/10)),"XXX")</f>
        <v>0.67999999999999994</v>
      </c>
      <c r="H91" s="216">
        <f t="shared" si="7"/>
        <v>0.84533333333333327</v>
      </c>
      <c r="I91" s="132">
        <f>IF(ISNUMBER('2016'!H91),'2016'!H91,"XXX")</f>
        <v>0.67857142857142849</v>
      </c>
      <c r="J91" s="132">
        <f>IF(ISNUMBER('2016'!I91),'2016'!I91,"XXX")</f>
        <v>0.69916</v>
      </c>
      <c r="K91" s="132">
        <f>IF(ISNUMBER('2016'!J91),IF(('2016'!J91/5)&gt;1,1,'2016'!J91/5),"XXX")</f>
        <v>0.64493800000000001</v>
      </c>
      <c r="L91" s="132">
        <f>IF(ISNUMBER('2016'!K91),'2016'!K91,"XXX")</f>
        <v>0.75428571428571434</v>
      </c>
      <c r="M91" s="116">
        <f>IF(ISNUMBER('2016'!L91),IF(('2016'!L91/5)&gt;1,1,'2016'!L91/5),"XXX")</f>
        <v>1</v>
      </c>
      <c r="N91" s="116">
        <f>IF(ISNUMBER('2016'!M91),(1-('2016'!M91/100)),"XXX")</f>
        <v>0.64862621310000002</v>
      </c>
      <c r="O91" s="116">
        <f>IF(ISNUMBER('2016'!N91),IF(('2016'!N91/10)&gt;1,1,'2016'!N91/10),"XXX")</f>
        <v>1</v>
      </c>
      <c r="P91" s="222">
        <f>IF(ISNUMBER('2016'!O91),('2016'!O91/100),"XXX")</f>
        <v>1</v>
      </c>
      <c r="Q91" s="222">
        <f>'2016'!P91</f>
        <v>0.24</v>
      </c>
      <c r="R91" s="222" t="str">
        <f>IF(ISNUMBER('2016'!Q91),('2016'!Q91/100),"XXX")</f>
        <v>XXX</v>
      </c>
      <c r="S91" s="222">
        <f>IF(ISNUMBER('2016'!R91),('2016'!R91/100),"XXX")</f>
        <v>0.85893420000000009</v>
      </c>
      <c r="T91" s="132">
        <f>IF(ISNUMBER('2016'!S91),(1-('2016'!S91/100)),"XXX")</f>
        <v>1</v>
      </c>
      <c r="U91" s="132">
        <f>IF(ISNUMBER('2016'!T91),'2016'!T91,"XXX")</f>
        <v>0.71</v>
      </c>
      <c r="V91" s="132">
        <f>IF(ISNUMBER('2016'!U91),'2016'!U91,"XXX")</f>
        <v>0.56071428571428572</v>
      </c>
      <c r="W91" s="132">
        <f>IF(ISNUMBER('2016'!V91),'2016'!V91,"XXX")</f>
        <v>0.69000000000000006</v>
      </c>
      <c r="X91" s="132">
        <f>IF(ISNUMBER('2016'!W91),'2016'!W91,"XXX")</f>
        <v>0.55428571428571427</v>
      </c>
      <c r="Y91" s="172">
        <f t="shared" si="8"/>
        <v>0.70496972224732146</v>
      </c>
      <c r="Z91" s="116">
        <f>'2016'!X91</f>
        <v>0.77600000000000002</v>
      </c>
      <c r="AA91" s="132">
        <f>('2016'!Y91+2.5)/5</f>
        <v>0.74461808200000001</v>
      </c>
      <c r="AB91" s="216">
        <f t="shared" si="9"/>
        <v>0.76030904099999996</v>
      </c>
      <c r="AC91" s="6"/>
      <c r="AE91">
        <f t="shared" si="11"/>
        <v>0.68886571428571419</v>
      </c>
      <c r="AF91">
        <f t="shared" si="11"/>
        <v>0.67204900000000001</v>
      </c>
      <c r="AG91">
        <f t="shared" si="11"/>
        <v>0.69961185714285712</v>
      </c>
      <c r="AH91">
        <f t="shared" si="11"/>
        <v>0.87714285714285722</v>
      </c>
      <c r="AI91">
        <f t="shared" si="11"/>
        <v>0.82431310655000001</v>
      </c>
      <c r="AJ91">
        <f t="shared" si="11"/>
        <v>0.82431310655000001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0.85893420000000009</v>
      </c>
      <c r="AO91">
        <f t="shared" si="11"/>
        <v>0.9294671000000001</v>
      </c>
      <c r="AP91">
        <f t="shared" si="11"/>
        <v>0.85499999999999998</v>
      </c>
      <c r="AQ91">
        <f t="shared" si="11"/>
        <v>0.63535714285714284</v>
      </c>
      <c r="AR91">
        <f t="shared" si="11"/>
        <v>0.62535714285714294</v>
      </c>
      <c r="AS91">
        <f t="shared" si="11"/>
        <v>0.62214285714285711</v>
      </c>
    </row>
    <row r="92" spans="1:45" ht="15" x14ac:dyDescent="0.25">
      <c r="A92" s="19" t="s">
        <v>100</v>
      </c>
      <c r="B92" s="3" t="s">
        <v>100</v>
      </c>
      <c r="C92" s="116">
        <f>IF(ISNUMBER('2016'!C92),(1-PRODUCT('2016'!C92,0.1)),"XXX")</f>
        <v>0.18000000000000005</v>
      </c>
      <c r="D92" s="116">
        <f>IFERROR(IF((LOG(100*'2016'!D92+1)/LOG(100+1))&gt;1,0,(1-(LOG(100*'2016'!D92+1)/LOG(100+1)))), 1)</f>
        <v>1</v>
      </c>
      <c r="E92" s="132">
        <f>IF(ISNUMBER('2016'!E92),IF('2016'!E92/100&gt;1,1,'2016'!E92/100),"XXX")</f>
        <v>0.49333333333333335</v>
      </c>
      <c r="F92" s="116">
        <f>IF(ISNUMBER('2016'!F92),(1-(('2016'!F92-1)/4)),"XXX")</f>
        <v>0.5</v>
      </c>
      <c r="G92" s="116">
        <f>IF(ISNUMBER('2016'!G92),(1-('2016'!G92/10)),"XXX")</f>
        <v>0.19000000000000006</v>
      </c>
      <c r="H92" s="216">
        <f t="shared" si="7"/>
        <v>0.47266666666666673</v>
      </c>
      <c r="I92" s="132">
        <f>IF(ISNUMBER('2016'!H92),'2016'!H92,"XXX")</f>
        <v>0.31285714285714283</v>
      </c>
      <c r="J92" s="132">
        <f>IF(ISNUMBER('2016'!I92),'2016'!I92,"XXX")</f>
        <v>0.15365000000000001</v>
      </c>
      <c r="K92" s="132">
        <f>IF(ISNUMBER('2016'!J92),IF(('2016'!J92/5)&gt;1,1,'2016'!J92/5),"XXX")</f>
        <v>0.365012</v>
      </c>
      <c r="L92" s="132">
        <f>IF(ISNUMBER('2016'!K92),'2016'!K92,"XXX")</f>
        <v>0.29142857142857143</v>
      </c>
      <c r="M92" s="116">
        <f>IF(ISNUMBER('2016'!L92),IF(('2016'!L92/5)&gt;1,1,'2016'!L92/5),"XXX")</f>
        <v>0.23986983199999998</v>
      </c>
      <c r="N92" s="116">
        <f>IF(ISNUMBER('2016'!M92),(1-('2016'!M92/100)),"XXX")</f>
        <v>0.46272743230000002</v>
      </c>
      <c r="O92" s="116">
        <f>IF(ISNUMBER('2016'!N92),IF(('2016'!N92/10)&gt;1,1,'2016'!N92/10),"XXX")</f>
        <v>0.36</v>
      </c>
      <c r="P92" s="222">
        <f>IF(ISNUMBER('2016'!O92),('2016'!O92/100),"XXX")</f>
        <v>9.3000000000000013E-2</v>
      </c>
      <c r="Q92" s="222">
        <f>'2016'!P92</f>
        <v>0.62726480000000007</v>
      </c>
      <c r="R92" s="222">
        <f>IF(ISNUMBER('2016'!Q92),('2016'!Q92/100),"XXX")</f>
        <v>4.9000000000000002E-2</v>
      </c>
      <c r="S92" s="222">
        <f>IF(ISNUMBER('2016'!R92),('2016'!R92/100),"XXX")</f>
        <v>0.42790370000000005</v>
      </c>
      <c r="T92" s="132">
        <f>IF(ISNUMBER('2016'!S92),(1-('2016'!S92/100)),"XXX")</f>
        <v>0.96479999999999999</v>
      </c>
      <c r="U92" s="132">
        <f>IF(ISNUMBER('2016'!T92),'2016'!T92,"XXX")</f>
        <v>0.39285714285714285</v>
      </c>
      <c r="V92" s="132">
        <f>IF(ISNUMBER('2016'!U92),'2016'!U92,"XXX")</f>
        <v>0.43285714285714288</v>
      </c>
      <c r="W92" s="132">
        <f>IF(ISNUMBER('2016'!V92),'2016'!V92,"XXX")</f>
        <v>0.51428571428571435</v>
      </c>
      <c r="X92" s="132">
        <f>IF(ISNUMBER('2016'!W92),'2016'!W92,"XXX")</f>
        <v>0.38142857142857139</v>
      </c>
      <c r="Y92" s="172">
        <f t="shared" si="8"/>
        <v>0.37930887812589287</v>
      </c>
      <c r="Z92" s="116">
        <f>'2016'!X92</f>
        <v>0.42899999999999999</v>
      </c>
      <c r="AA92" s="132">
        <f>('2016'!Y92+2.5)/5</f>
        <v>0.35774211879999995</v>
      </c>
      <c r="AB92" s="216">
        <f t="shared" si="9"/>
        <v>0.39337105939999994</v>
      </c>
      <c r="AC92" s="6"/>
      <c r="AE92">
        <f t="shared" si="11"/>
        <v>0.23325357142857142</v>
      </c>
      <c r="AF92">
        <f t="shared" si="11"/>
        <v>0.25933099999999998</v>
      </c>
      <c r="AG92">
        <f t="shared" si="11"/>
        <v>0.32822028571428574</v>
      </c>
      <c r="AH92">
        <f t="shared" si="11"/>
        <v>0.26564920171428569</v>
      </c>
      <c r="AI92">
        <f t="shared" si="11"/>
        <v>0.35129863215000001</v>
      </c>
      <c r="AJ92">
        <f t="shared" si="11"/>
        <v>0.41136371615</v>
      </c>
      <c r="AK92">
        <f t="shared" si="11"/>
        <v>0.22650000000000001</v>
      </c>
      <c r="AL92">
        <f t="shared" si="11"/>
        <v>0.36013240000000002</v>
      </c>
      <c r="AM92">
        <f t="shared" si="11"/>
        <v>0.33813240000000006</v>
      </c>
      <c r="AN92">
        <f t="shared" si="11"/>
        <v>0.23845185000000002</v>
      </c>
      <c r="AO92">
        <f t="shared" si="11"/>
        <v>0.69635184999999999</v>
      </c>
      <c r="AP92">
        <f t="shared" si="11"/>
        <v>0.67882857142857145</v>
      </c>
      <c r="AQ92">
        <f t="shared" si="11"/>
        <v>0.41285714285714287</v>
      </c>
      <c r="AR92">
        <f t="shared" si="11"/>
        <v>0.47357142857142864</v>
      </c>
      <c r="AS92">
        <f t="shared" si="11"/>
        <v>0.44785714285714284</v>
      </c>
    </row>
    <row r="93" spans="1:45" ht="15" x14ac:dyDescent="0.25">
      <c r="A93" s="19" t="s">
        <v>101</v>
      </c>
      <c r="B93" s="3" t="s">
        <v>101</v>
      </c>
      <c r="C93" s="116">
        <f>IF(ISNUMBER('2016'!C93),(1-PRODUCT('2016'!C93,0.1)),"XXX")</f>
        <v>0.51</v>
      </c>
      <c r="D93" s="116">
        <f>IFERROR(IF((LOG(100*'2016'!D93+1)/LOG(100+1))&gt;1,0,(1-(LOG(100*'2016'!D93+1)/LOG(100+1)))), 1)</f>
        <v>1</v>
      </c>
      <c r="E93" s="132">
        <f>IF(ISNUMBER('2016'!E93),IF('2016'!E93/100&gt;1,1,'2016'!E93/100),"XXX")</f>
        <v>0.90166666666666673</v>
      </c>
      <c r="F93" s="116" t="str">
        <f>IF(ISNUMBER('2016'!F93),(1-(('2016'!F93-1)/4)),"XXX")</f>
        <v>XXX</v>
      </c>
      <c r="G93" s="116">
        <f>IF(ISNUMBER('2016'!G93),(1-('2016'!G93/10)),"XXX")</f>
        <v>0.64</v>
      </c>
      <c r="H93" s="216">
        <f t="shared" si="7"/>
        <v>0.76291666666666669</v>
      </c>
      <c r="I93" s="132">
        <f>IF(ISNUMBER('2016'!H93),'2016'!H93,"XXX")</f>
        <v>0.67714285714285716</v>
      </c>
      <c r="J93" s="132">
        <f>IF(ISNUMBER('2016'!I93),'2016'!I93,"XXX")</f>
        <v>0.45956999999999998</v>
      </c>
      <c r="K93" s="132">
        <f>IF(ISNUMBER('2016'!J93),IF(('2016'!J93/5)&gt;1,1,'2016'!J93/5),"XXX")</f>
        <v>0.82839200000000002</v>
      </c>
      <c r="L93" s="132">
        <f>IF(ISNUMBER('2016'!K93),'2016'!K93,"XXX")</f>
        <v>0.64714285714285713</v>
      </c>
      <c r="M93" s="116">
        <f>IF(ISNUMBER('2016'!L93),IF(('2016'!L93/5)&gt;1,1,'2016'!L93/5),"XXX")</f>
        <v>0.50348067200000002</v>
      </c>
      <c r="N93" s="116">
        <f>IF(ISNUMBER('2016'!M93),(1-('2016'!M93/100)),"XXX")</f>
        <v>0.51839221950000003</v>
      </c>
      <c r="O93" s="116">
        <f>IF(ISNUMBER('2016'!N93),IF(('2016'!N93/10)&gt;1,1,'2016'!N93/10),"XXX")</f>
        <v>0.97894943524135303</v>
      </c>
      <c r="P93" s="222">
        <f>IF(ISNUMBER('2016'!O93),('2016'!O93/100),"XXX")</f>
        <v>1</v>
      </c>
      <c r="Q93" s="222">
        <f>'2016'!P93</f>
        <v>0.69128828048706059</v>
      </c>
      <c r="R93" s="222" t="str">
        <f>IF(ISNUMBER('2016'!Q93),('2016'!Q93/100),"XXX")</f>
        <v>XXX</v>
      </c>
      <c r="S93" s="222">
        <f>IF(ISNUMBER('2016'!R93),('2016'!R93/100),"XXX")</f>
        <v>0.79422680000000001</v>
      </c>
      <c r="T93" s="132">
        <f>IF(ISNUMBER('2016'!S93),(1-('2016'!S93/100)),"XXX")</f>
        <v>0.999</v>
      </c>
      <c r="U93" s="132">
        <f>IF(ISNUMBER('2016'!T93),'2016'!T93,"XXX")</f>
        <v>0.68571428571428572</v>
      </c>
      <c r="V93" s="132">
        <f>IF(ISNUMBER('2016'!U93),'2016'!U93,"XXX")</f>
        <v>0.56214285714285706</v>
      </c>
      <c r="W93" s="132">
        <f>IF(ISNUMBER('2016'!V93),'2016'!V93,"XXX")</f>
        <v>0.72</v>
      </c>
      <c r="X93" s="132">
        <f>IF(ISNUMBER('2016'!W93),'2016'!W93,"XXX")</f>
        <v>0.60857142857142854</v>
      </c>
      <c r="Y93" s="172">
        <f t="shared" si="8"/>
        <v>0.71033137333936003</v>
      </c>
      <c r="Z93" s="116">
        <f>'2016'!X93</f>
        <v>0.78600000000000003</v>
      </c>
      <c r="AA93" s="132">
        <f>('2016'!Y93+2.5)/5</f>
        <v>0.67029423720000003</v>
      </c>
      <c r="AB93" s="216">
        <f t="shared" si="9"/>
        <v>0.72814711860000003</v>
      </c>
      <c r="AC93" s="6"/>
      <c r="AE93">
        <f t="shared" si="11"/>
        <v>0.56835642857142854</v>
      </c>
      <c r="AF93">
        <f t="shared" si="11"/>
        <v>0.64398100000000003</v>
      </c>
      <c r="AG93">
        <f t="shared" si="11"/>
        <v>0.73776742857142863</v>
      </c>
      <c r="AH93">
        <f t="shared" si="11"/>
        <v>0.57531176457142852</v>
      </c>
      <c r="AI93">
        <f t="shared" si="11"/>
        <v>0.51093644575000008</v>
      </c>
      <c r="AJ93">
        <f t="shared" si="11"/>
        <v>0.74867082737067658</v>
      </c>
      <c r="AK93">
        <f t="shared" si="11"/>
        <v>0.98947471762067651</v>
      </c>
      <c r="AL93">
        <f t="shared" si="11"/>
        <v>0.8456441402435303</v>
      </c>
      <c r="AM93">
        <f t="shared" si="11"/>
        <v>0.69128828048706059</v>
      </c>
      <c r="AN93">
        <f t="shared" si="11"/>
        <v>0.79422680000000001</v>
      </c>
      <c r="AO93">
        <f t="shared" si="11"/>
        <v>0.8966134</v>
      </c>
      <c r="AP93">
        <f t="shared" si="11"/>
        <v>0.8423571428571428</v>
      </c>
      <c r="AQ93">
        <f t="shared" si="11"/>
        <v>0.62392857142857139</v>
      </c>
      <c r="AR93">
        <f t="shared" si="11"/>
        <v>0.64107142857142851</v>
      </c>
      <c r="AS93">
        <f t="shared" si="11"/>
        <v>0.66428571428571426</v>
      </c>
    </row>
    <row r="94" spans="1:45" ht="15" x14ac:dyDescent="0.25">
      <c r="A94" s="19" t="s">
        <v>102</v>
      </c>
      <c r="B94" s="3" t="s">
        <v>102</v>
      </c>
      <c r="C94" s="116">
        <f>IF(ISNUMBER('2016'!C94),(1-PRODUCT('2016'!C94,0.1)),"XXX")</f>
        <v>0.48</v>
      </c>
      <c r="D94" s="116">
        <f>IFERROR(IF((LOG(100*'2016'!D94+1)/LOG(100+1))&gt;1,0,(1-(LOG(100*'2016'!D94+1)/LOG(100+1)))), 1)</f>
        <v>1</v>
      </c>
      <c r="E94" s="132">
        <f>IF(ISNUMBER('2016'!E94),IF('2016'!E94/100&gt;1,1,'2016'!E94/100),"XXX")</f>
        <v>0.52166666666666672</v>
      </c>
      <c r="F94" s="116">
        <f>IF(ISNUMBER('2016'!F94),(1-(('2016'!F94-1)/4)),"XXX")</f>
        <v>0.25</v>
      </c>
      <c r="G94" s="116">
        <f>IF(ISNUMBER('2016'!G94),(1-('2016'!G94/10)),"XXX")</f>
        <v>0.38</v>
      </c>
      <c r="H94" s="216">
        <f t="shared" si="7"/>
        <v>0.52633333333333332</v>
      </c>
      <c r="I94" s="132">
        <f>IF(ISNUMBER('2016'!H94),'2016'!H94,"XXX")</f>
        <v>0.60857142857142854</v>
      </c>
      <c r="J94" s="132">
        <f>IF(ISNUMBER('2016'!I94),'2016'!I94,"XXX")</f>
        <v>0.31142999999999998</v>
      </c>
      <c r="K94" s="132">
        <f>IF(ISNUMBER('2016'!J94),IF(('2016'!J94/5)&gt;1,1,'2016'!J94/5),"XXX")</f>
        <v>0.67827599999999999</v>
      </c>
      <c r="L94" s="132">
        <f>IF(ISNUMBER('2016'!K94),'2016'!K94,"XXX")</f>
        <v>0.42714285714285716</v>
      </c>
      <c r="M94" s="116">
        <f>IF(ISNUMBER('2016'!L94),IF(('2016'!L94/5)&gt;1,1,'2016'!L94/5),"XXX")</f>
        <v>0.56955957400000001</v>
      </c>
      <c r="N94" s="116">
        <f>IF(ISNUMBER('2016'!M94),(1-('2016'!M94/100)),"XXX")</f>
        <v>0.586277771</v>
      </c>
      <c r="O94" s="116">
        <f>IF(ISNUMBER('2016'!N94),IF(('2016'!N94/10)&gt;1,1,'2016'!N94/10),"XXX")</f>
        <v>1</v>
      </c>
      <c r="P94" s="222">
        <f>IF(ISNUMBER('2016'!O94),('2016'!O94/100),"XXX")</f>
        <v>0.78599999999999992</v>
      </c>
      <c r="Q94" s="222">
        <f>'2016'!P94</f>
        <v>0.32452588081359862</v>
      </c>
      <c r="R94" s="222">
        <f>IF(ISNUMBER('2016'!Q94),('2016'!Q94/100),"XXX")</f>
        <v>0.28999999999999998</v>
      </c>
      <c r="S94" s="222">
        <f>IF(ISNUMBER('2016'!R94),('2016'!R94/100),"XXX")</f>
        <v>0.68343559999999992</v>
      </c>
      <c r="T94" s="132">
        <f>IF(ISNUMBER('2016'!S94),(1-('2016'!S94/100)),"XXX")</f>
        <v>0.98760000000000003</v>
      </c>
      <c r="U94" s="132">
        <f>IF(ISNUMBER('2016'!T94),'2016'!T94,"XXX")</f>
        <v>0.58714285714285719</v>
      </c>
      <c r="V94" s="132">
        <f>IF(ISNUMBER('2016'!U94),'2016'!U94,"XXX")</f>
        <v>0.36357142857142855</v>
      </c>
      <c r="W94" s="132">
        <f>IF(ISNUMBER('2016'!V94),'2016'!V94,"XXX")</f>
        <v>0.61714285714285722</v>
      </c>
      <c r="X94" s="132">
        <f>IF(ISNUMBER('2016'!W94),'2016'!W94,"XXX")</f>
        <v>0.44</v>
      </c>
      <c r="Y94" s="172">
        <f t="shared" si="8"/>
        <v>0.57879226589906418</v>
      </c>
      <c r="Z94" s="116">
        <f>'2016'!X94</f>
        <v>0.63600000000000001</v>
      </c>
      <c r="AA94" s="132">
        <f>('2016'!Y94+2.5)/5</f>
        <v>0.49649804800000003</v>
      </c>
      <c r="AB94" s="216">
        <f t="shared" si="9"/>
        <v>0.56624902399999999</v>
      </c>
      <c r="AC94" s="6"/>
      <c r="AE94">
        <f t="shared" si="11"/>
        <v>0.46000071428571426</v>
      </c>
      <c r="AF94">
        <f t="shared" si="11"/>
        <v>0.49485299999999999</v>
      </c>
      <c r="AG94">
        <f t="shared" si="11"/>
        <v>0.55270942857142857</v>
      </c>
      <c r="AH94">
        <f t="shared" si="11"/>
        <v>0.49835121557142859</v>
      </c>
      <c r="AI94">
        <f t="shared" si="11"/>
        <v>0.57791867250000006</v>
      </c>
      <c r="AJ94">
        <f t="shared" si="11"/>
        <v>0.7931388855</v>
      </c>
      <c r="AK94">
        <f t="shared" si="11"/>
        <v>0.89300000000000002</v>
      </c>
      <c r="AL94">
        <f t="shared" si="11"/>
        <v>0.55526294040679924</v>
      </c>
      <c r="AM94">
        <f t="shared" si="11"/>
        <v>0.3072629404067993</v>
      </c>
      <c r="AN94">
        <f t="shared" si="11"/>
        <v>0.48671779999999998</v>
      </c>
      <c r="AO94">
        <f t="shared" si="11"/>
        <v>0.83551779999999998</v>
      </c>
      <c r="AP94">
        <f t="shared" si="11"/>
        <v>0.78737142857142861</v>
      </c>
      <c r="AQ94">
        <f t="shared" si="11"/>
        <v>0.47535714285714287</v>
      </c>
      <c r="AR94">
        <f t="shared" si="11"/>
        <v>0.49035714285714288</v>
      </c>
      <c r="AS94">
        <f t="shared" si="11"/>
        <v>0.52857142857142858</v>
      </c>
    </row>
    <row r="95" spans="1:45" ht="15" x14ac:dyDescent="0.25">
      <c r="A95" s="19" t="s">
        <v>103</v>
      </c>
      <c r="B95" s="3" t="s">
        <v>103</v>
      </c>
      <c r="C95" s="116">
        <f>IF(ISNUMBER('2016'!C95),(1-PRODUCT('2016'!C95,0.1)),"XXX")</f>
        <v>0.24</v>
      </c>
      <c r="D95" s="116">
        <f>IFERROR(IF((LOG(100*'2016'!D95+1)/LOG(100+1))&gt;1,0,(1-(LOG(100*'2016'!D95+1)/LOG(100+1)))), 1)</f>
        <v>1</v>
      </c>
      <c r="E95" s="132">
        <f>IF(ISNUMBER('2016'!E95),IF('2016'!E95/100&gt;1,1,'2016'!E95/100),"XXX")</f>
        <v>0.74666666666666681</v>
      </c>
      <c r="F95" s="116">
        <f>IF(ISNUMBER('2016'!F95),(1-(('2016'!F95-1)/4)),"XXX")</f>
        <v>0.75</v>
      </c>
      <c r="G95" s="116">
        <f>IF(ISNUMBER('2016'!G95),(1-('2016'!G95/10)),"XXX")</f>
        <v>0.49</v>
      </c>
      <c r="H95" s="216">
        <f t="shared" si="7"/>
        <v>0.64533333333333331</v>
      </c>
      <c r="I95" s="132">
        <f>IF(ISNUMBER('2016'!H95),'2016'!H95,"XXX")</f>
        <v>0.52</v>
      </c>
      <c r="J95" s="132">
        <f>IF(ISNUMBER('2016'!I95),'2016'!I95,"XXX")</f>
        <v>0.48501</v>
      </c>
      <c r="K95" s="132">
        <f>IF(ISNUMBER('2016'!J95),IF(('2016'!J95/5)&gt;1,1,'2016'!J95/5),"XXX")</f>
        <v>0.702816</v>
      </c>
      <c r="L95" s="132">
        <f>IF(ISNUMBER('2016'!K95),'2016'!K95,"XXX")</f>
        <v>0.56857142857142862</v>
      </c>
      <c r="M95" s="116">
        <f>IF(ISNUMBER('2016'!L95),IF(('2016'!L95/5)&gt;1,1,'2016'!L95/5),"XXX")</f>
        <v>0.73535909600000005</v>
      </c>
      <c r="N95" s="116">
        <f>IF(ISNUMBER('2016'!M95),(1-('2016'!M95/100)),"XXX")</f>
        <v>0.5370810318</v>
      </c>
      <c r="O95" s="116">
        <f>IF(ISNUMBER('2016'!N95),IF(('2016'!N95/10)&gt;1,1,'2016'!N95/10),"XXX")</f>
        <v>1</v>
      </c>
      <c r="P95" s="222">
        <f>IF(ISNUMBER('2016'!O95),('2016'!O95/100),"XXX")</f>
        <v>0.752</v>
      </c>
      <c r="Q95" s="222">
        <f>'2016'!P95</f>
        <v>0.2226564645767212</v>
      </c>
      <c r="R95" s="222" t="str">
        <f>IF(ISNUMBER('2016'!Q95),('2016'!Q95/100),"XXX")</f>
        <v>XXX</v>
      </c>
      <c r="S95" s="222">
        <f>IF(ISNUMBER('2016'!R95),('2016'!R95/100),"XXX")</f>
        <v>0.62995489999999998</v>
      </c>
      <c r="T95" s="132">
        <f>IF(ISNUMBER('2016'!S95),(1-('2016'!S95/100)),"XXX")</f>
        <v>0.99950000000000006</v>
      </c>
      <c r="U95" s="132">
        <f>IF(ISNUMBER('2016'!T95),'2016'!T95,"XXX")</f>
        <v>0.45857142857142857</v>
      </c>
      <c r="V95" s="132">
        <f>IF(ISNUMBER('2016'!U95),'2016'!U95,"XXX")</f>
        <v>0.30928571428571427</v>
      </c>
      <c r="W95" s="132">
        <f>IF(ISNUMBER('2016'!V95),'2016'!V95,"XXX")</f>
        <v>0.58285714285714285</v>
      </c>
      <c r="X95" s="132">
        <f>IF(ISNUMBER('2016'!W95),'2016'!W95,"XXX")</f>
        <v>0.38142857142857139</v>
      </c>
      <c r="Y95" s="172">
        <f t="shared" si="8"/>
        <v>0.56923426516673292</v>
      </c>
      <c r="Z95" s="116">
        <f>'2016'!X95</f>
        <v>0.54900000000000004</v>
      </c>
      <c r="AA95" s="132">
        <f>('2016'!Y95+2.5)/5</f>
        <v>0.50590789800000002</v>
      </c>
      <c r="AB95" s="216">
        <f t="shared" si="9"/>
        <v>0.52745394900000009</v>
      </c>
      <c r="AC95" s="6"/>
      <c r="AE95">
        <f t="shared" si="11"/>
        <v>0.50250499999999998</v>
      </c>
      <c r="AF95">
        <f t="shared" si="11"/>
        <v>0.59391300000000002</v>
      </c>
      <c r="AG95">
        <f t="shared" si="11"/>
        <v>0.63569371428571431</v>
      </c>
      <c r="AH95">
        <f t="shared" si="11"/>
        <v>0.65196526228571439</v>
      </c>
      <c r="AI95">
        <f t="shared" si="11"/>
        <v>0.63622006389999997</v>
      </c>
      <c r="AJ95">
        <f t="shared" si="11"/>
        <v>0.76854051590000005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0.62995489999999998</v>
      </c>
      <c r="AO95">
        <f t="shared" si="11"/>
        <v>0.81472745000000002</v>
      </c>
      <c r="AP95">
        <f t="shared" si="11"/>
        <v>0.72903571428571434</v>
      </c>
      <c r="AQ95">
        <f t="shared" si="11"/>
        <v>0.3839285714285714</v>
      </c>
      <c r="AR95">
        <f t="shared" si="11"/>
        <v>0.44607142857142856</v>
      </c>
      <c r="AS95">
        <f t="shared" si="11"/>
        <v>0.4821428571428571</v>
      </c>
    </row>
    <row r="96" spans="1:45" ht="15" x14ac:dyDescent="0.25">
      <c r="A96" s="19" t="s">
        <v>104</v>
      </c>
      <c r="B96" s="3" t="s">
        <v>104</v>
      </c>
      <c r="C96" s="116">
        <f>IF(ISNUMBER('2016'!C96),(1-PRODUCT('2016'!C96,0.1)),"XXX")</f>
        <v>0.31999999999999995</v>
      </c>
      <c r="D96" s="116">
        <f>IFERROR(IF((LOG(100*'2016'!D96+1)/LOG(100+1))&gt;1,0,(1-(LOG(100*'2016'!D96+1)/LOG(100+1)))), 1)</f>
        <v>1</v>
      </c>
      <c r="E96" s="132">
        <f>IF(ISNUMBER('2016'!E96),IF('2016'!E96/100&gt;1,1,'2016'!E96/100),"XXX")</f>
        <v>0.8666666666666667</v>
      </c>
      <c r="F96" s="116">
        <f>IF(ISNUMBER('2016'!F96),(1-(('2016'!F96-1)/4)),"XXX")</f>
        <v>0.5</v>
      </c>
      <c r="G96" s="116">
        <f>IF(ISNUMBER('2016'!G96),(1-('2016'!G96/10)),"XXX")</f>
        <v>0.53</v>
      </c>
      <c r="H96" s="216">
        <f t="shared" si="7"/>
        <v>0.64333333333333331</v>
      </c>
      <c r="I96" s="132">
        <f>IF(ISNUMBER('2016'!H96),'2016'!H96,"XXX")</f>
        <v>0.41857142857142859</v>
      </c>
      <c r="J96" s="132">
        <f>IF(ISNUMBER('2016'!I96),'2016'!I96,"XXX")</f>
        <v>0.28410999999999997</v>
      </c>
      <c r="K96" s="132">
        <f>IF(ISNUMBER('2016'!J96),IF(('2016'!J96/5)&gt;1,1,'2016'!J96/5),"XXX")</f>
        <v>0.50268999999999997</v>
      </c>
      <c r="L96" s="132">
        <f>IF(ISNUMBER('2016'!K96),'2016'!K96,"XXX")</f>
        <v>0.58857142857142863</v>
      </c>
      <c r="M96" s="116">
        <f>IF(ISNUMBER('2016'!L96),IF(('2016'!L96/5)&gt;1,1,'2016'!L96/5),"XXX")</f>
        <v>0.52497334399999995</v>
      </c>
      <c r="N96" s="116">
        <f>IF(ISNUMBER('2016'!M96),(1-('2016'!M96/100)),"XXX")</f>
        <v>0.68042686460000001</v>
      </c>
      <c r="O96" s="116">
        <f>IF(ISNUMBER('2016'!N96),IF(('2016'!N96/10)&gt;1,1,'2016'!N96/10),"XXX")</f>
        <v>1</v>
      </c>
      <c r="P96" s="222">
        <f>IF(ISNUMBER('2016'!O96),('2016'!O96/100),"XXX")</f>
        <v>1</v>
      </c>
      <c r="Q96" s="222">
        <f>'2016'!P96</f>
        <v>0.50498690605163576</v>
      </c>
      <c r="R96" s="222">
        <f>IF(ISNUMBER('2016'!Q96),('2016'!Q96/100),"XXX")</f>
        <v>0.35100000000000003</v>
      </c>
      <c r="S96" s="222">
        <f>IF(ISNUMBER('2016'!R96),('2016'!R96/100),"XXX")</f>
        <v>0.51701070000000005</v>
      </c>
      <c r="T96" s="132">
        <f>IF(ISNUMBER('2016'!S96),(1-('2016'!S96/100)),"XXX")</f>
        <v>0.99839999999999995</v>
      </c>
      <c r="U96" s="132">
        <f>IF(ISNUMBER('2016'!T96),'2016'!T96,"XXX")</f>
        <v>0.51714285714285713</v>
      </c>
      <c r="V96" s="132">
        <f>IF(ISNUMBER('2016'!U96),'2016'!U96,"XXX")</f>
        <v>0.38571428571428573</v>
      </c>
      <c r="W96" s="132">
        <f>IF(ISNUMBER('2016'!V96),'2016'!V96,"XXX")</f>
        <v>0.6071428571428571</v>
      </c>
      <c r="X96" s="132">
        <f>IF(ISNUMBER('2016'!W96),'2016'!W96,"XXX")</f>
        <v>0.47142857142857142</v>
      </c>
      <c r="Y96" s="172">
        <f t="shared" si="8"/>
        <v>0.58451057770144155</v>
      </c>
      <c r="Z96" s="116">
        <f>'2016'!X96</f>
        <v>0.67100000000000004</v>
      </c>
      <c r="AA96" s="132">
        <f>('2016'!Y96+2.5)/5</f>
        <v>0.57491807340000001</v>
      </c>
      <c r="AB96" s="216">
        <f t="shared" si="9"/>
        <v>0.62295903669999997</v>
      </c>
      <c r="AC96" s="6"/>
      <c r="AE96">
        <f t="shared" si="11"/>
        <v>0.35134071428571428</v>
      </c>
      <c r="AF96">
        <f t="shared" si="11"/>
        <v>0.39339999999999997</v>
      </c>
      <c r="AG96">
        <f t="shared" si="11"/>
        <v>0.5456307142857143</v>
      </c>
      <c r="AH96">
        <f t="shared" si="11"/>
        <v>0.55677238628571435</v>
      </c>
      <c r="AI96">
        <f t="shared" si="11"/>
        <v>0.60270010429999998</v>
      </c>
      <c r="AJ96">
        <f t="shared" si="11"/>
        <v>0.84021343230000001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0.43400535000000007</v>
      </c>
      <c r="AO96">
        <f t="shared" si="11"/>
        <v>0.75770534999999994</v>
      </c>
      <c r="AP96">
        <f t="shared" si="11"/>
        <v>0.75777142857142854</v>
      </c>
      <c r="AQ96">
        <f t="shared" si="11"/>
        <v>0.4514285714285714</v>
      </c>
      <c r="AR96">
        <f t="shared" si="11"/>
        <v>0.49642857142857144</v>
      </c>
      <c r="AS96">
        <f t="shared" si="11"/>
        <v>0.53928571428571426</v>
      </c>
    </row>
    <row r="97" spans="1:45" ht="15" x14ac:dyDescent="0.25">
      <c r="A97" s="19" t="s">
        <v>105</v>
      </c>
      <c r="B97" s="3" t="s">
        <v>105</v>
      </c>
      <c r="C97" s="116">
        <f>IF(ISNUMBER('2016'!C97),(1-PRODUCT('2016'!C97,0.1)),"XXX")</f>
        <v>0.37999999999999989</v>
      </c>
      <c r="D97" s="116">
        <f>IFERROR(IF((LOG(100*'2016'!D97+1)/LOG(100+1))&gt;1,0,(1-(LOG(100*'2016'!D97+1)/LOG(100+1)))), 1)</f>
        <v>1</v>
      </c>
      <c r="E97" s="132">
        <f>IF(ISNUMBER('2016'!E97),IF('2016'!E97/100&gt;1,1,'2016'!E97/100),"XXX")</f>
        <v>0.73166666666666669</v>
      </c>
      <c r="F97" s="116">
        <f>IF(ISNUMBER('2016'!F97),(1-(('2016'!F97-1)/4)),"XXX")</f>
        <v>1</v>
      </c>
      <c r="G97" s="116">
        <f>IF(ISNUMBER('2016'!G97),(1-('2016'!G97/10)),"XXX")</f>
        <v>0.59000000000000008</v>
      </c>
      <c r="H97" s="216">
        <f t="shared" si="7"/>
        <v>0.74033333333333329</v>
      </c>
      <c r="I97" s="132">
        <f>IF(ISNUMBER('2016'!H97),'2016'!H97,"XXX")</f>
        <v>0.56142857142857139</v>
      </c>
      <c r="J97" s="132">
        <f>IF(ISNUMBER('2016'!I97),'2016'!I97,"XXX")</f>
        <v>0.52215</v>
      </c>
      <c r="K97" s="132" t="str">
        <f>IF(ISNUMBER('2016'!J97),IF(('2016'!J97/5)&gt;1,1,'2016'!J97/5),"XXX")</f>
        <v>XXX</v>
      </c>
      <c r="L97" s="132">
        <f>IF(ISNUMBER('2016'!K97),'2016'!K97,"XXX")</f>
        <v>0.60142857142857142</v>
      </c>
      <c r="M97" s="116">
        <f>IF(ISNUMBER('2016'!L97),IF(('2016'!L97/5)&gt;1,1,'2016'!L97/5),"XXX")</f>
        <v>1</v>
      </c>
      <c r="N97" s="116">
        <f>IF(ISNUMBER('2016'!M97),(1-('2016'!M97/100)),"XXX")</f>
        <v>0.61766513820000002</v>
      </c>
      <c r="O97" s="116" t="str">
        <f>IF(ISNUMBER('2016'!N97),IF(('2016'!N97/10)&gt;1,1,'2016'!N97/10),"XXX")</f>
        <v>XXX</v>
      </c>
      <c r="P97" s="222">
        <f>IF(ISNUMBER('2016'!O97),('2016'!O97/100),"XXX")</f>
        <v>0.52300000000000002</v>
      </c>
      <c r="Q97" s="222">
        <f>'2016'!P97</f>
        <v>0.1198611855506897</v>
      </c>
      <c r="R97" s="222" t="str">
        <f>IF(ISNUMBER('2016'!Q97),('2016'!Q97/100),"XXX")</f>
        <v>XXX</v>
      </c>
      <c r="S97" s="222">
        <f>IF(ISNUMBER('2016'!R97),('2016'!R97/100),"XXX")</f>
        <v>0.78527630000000004</v>
      </c>
      <c r="T97" s="132">
        <f>IF(ISNUMBER('2016'!S97),(1-('2016'!S97/100)),"XXX")</f>
        <v>0.99870000000000003</v>
      </c>
      <c r="U97" s="132">
        <f>IF(ISNUMBER('2016'!T97),'2016'!T97,"XXX")</f>
        <v>0.53714285714285714</v>
      </c>
      <c r="V97" s="132">
        <f>IF(ISNUMBER('2016'!U97),'2016'!U97,"XXX")</f>
        <v>0.49142857142857144</v>
      </c>
      <c r="W97" s="132">
        <f>IF(ISNUMBER('2016'!V97),'2016'!V97,"XXX")</f>
        <v>0.65</v>
      </c>
      <c r="X97" s="132">
        <f>IF(ISNUMBER('2016'!W97),'2016'!W97,"XXX")</f>
        <v>0.50857142857142856</v>
      </c>
      <c r="Y97" s="172">
        <f t="shared" si="8"/>
        <v>0.57255889879562194</v>
      </c>
      <c r="Z97" s="116">
        <f>'2016'!X97</f>
        <v>0.45500000000000002</v>
      </c>
      <c r="AA97" s="132">
        <f>('2016'!Y97+2.5)/5</f>
        <v>0.52468896220000005</v>
      </c>
      <c r="AB97" s="216">
        <f t="shared" si="9"/>
        <v>0.48984448110000001</v>
      </c>
      <c r="AC97" s="6"/>
      <c r="AE97">
        <f t="shared" si="11"/>
        <v>0.54178928571428564</v>
      </c>
      <c r="AF97">
        <f t="shared" si="11"/>
        <v>0.52215</v>
      </c>
      <c r="AG97">
        <f t="shared" si="11"/>
        <v>0.60142857142857142</v>
      </c>
      <c r="AH97">
        <f t="shared" si="11"/>
        <v>0.80071428571428571</v>
      </c>
      <c r="AI97">
        <f t="shared" si="11"/>
        <v>0.80883256910000001</v>
      </c>
      <c r="AJ97">
        <f t="shared" si="11"/>
        <v>0.61766513820000002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0.78527630000000004</v>
      </c>
      <c r="AO97">
        <f t="shared" si="11"/>
        <v>0.89198814999999998</v>
      </c>
      <c r="AP97">
        <f t="shared" si="11"/>
        <v>0.76792142857142864</v>
      </c>
      <c r="AQ97">
        <f t="shared" si="11"/>
        <v>0.51428571428571423</v>
      </c>
      <c r="AR97">
        <f t="shared" si="11"/>
        <v>0.57071428571428573</v>
      </c>
      <c r="AS97">
        <f t="shared" si="11"/>
        <v>0.57928571428571429</v>
      </c>
    </row>
    <row r="98" spans="1:45" ht="15" x14ac:dyDescent="0.25">
      <c r="A98" s="19" t="s">
        <v>106</v>
      </c>
      <c r="B98" s="3" t="s">
        <v>106</v>
      </c>
      <c r="C98" s="116">
        <f>IF(ISNUMBER('2016'!C98),(1-PRODUCT('2016'!C98,0.1)),"XXX")</f>
        <v>0.42999999999999994</v>
      </c>
      <c r="D98" s="116">
        <f>IFERROR(IF((LOG(100*'2016'!D98+1)/LOG(100+1))&gt;1,0,(1-(LOG(100*'2016'!D98+1)/LOG(100+1)))), 1)</f>
        <v>1</v>
      </c>
      <c r="E98" s="132">
        <f>IF(ISNUMBER('2016'!E98),IF('2016'!E98/100&gt;1,1,'2016'!E98/100),"XXX")</f>
        <v>0.93833333333333346</v>
      </c>
      <c r="F98" s="116">
        <f>IF(ISNUMBER('2016'!F98),(1-(('2016'!F98-1)/4)),"XXX")</f>
        <v>0.5</v>
      </c>
      <c r="G98" s="116">
        <f>IF(ISNUMBER('2016'!G98),(1-('2016'!G98/10)),"XXX")</f>
        <v>0.30000000000000004</v>
      </c>
      <c r="H98" s="216">
        <f t="shared" si="7"/>
        <v>0.6336666666666666</v>
      </c>
      <c r="I98" s="132">
        <f>IF(ISNUMBER('2016'!H98),'2016'!H98,"XXX")</f>
        <v>0.6071428571428571</v>
      </c>
      <c r="J98" s="132">
        <f>IF(ISNUMBER('2016'!I98),'2016'!I98,"XXX")</f>
        <v>0.34289999999999998</v>
      </c>
      <c r="K98" s="132">
        <f>IF(ISNUMBER('2016'!J98),IF(('2016'!J98/5)&gt;1,1,'2016'!J98/5),"XXX")</f>
        <v>1</v>
      </c>
      <c r="L98" s="132">
        <f>IF(ISNUMBER('2016'!K98),'2016'!K98,"XXX")</f>
        <v>0.41714285714285715</v>
      </c>
      <c r="M98" s="116">
        <f>IF(ISNUMBER('2016'!L98),IF(('2016'!L98/5)&gt;1,1,'2016'!L98/5),"XXX")</f>
        <v>0.44545159400000001</v>
      </c>
      <c r="N98" s="116">
        <f>IF(ISNUMBER('2016'!M98),(1-('2016'!M98/100)),"XXX")</f>
        <v>0.45683132169999996</v>
      </c>
      <c r="O98" s="116">
        <f>IF(ISNUMBER('2016'!N98),IF(('2016'!N98/10)&gt;1,1,'2016'!N98/10),"XXX")</f>
        <v>0.45</v>
      </c>
      <c r="P98" s="222" t="str">
        <f>IF(ISNUMBER('2016'!O98),('2016'!O98/100),"XXX")</f>
        <v>XXX</v>
      </c>
      <c r="Q98" s="222">
        <f>'2016'!P98</f>
        <v>0.4948880672454834</v>
      </c>
      <c r="R98" s="222" t="str">
        <f>IF(ISNUMBER('2016'!Q98),('2016'!Q98/100),"XXX")</f>
        <v>XXX</v>
      </c>
      <c r="S98" s="222">
        <f>IF(ISNUMBER('2016'!R98),('2016'!R98/100),"XXX")</f>
        <v>0.48654170000000002</v>
      </c>
      <c r="T98" s="132">
        <f>IF(ISNUMBER('2016'!S98),(1-('2016'!S98/100)),"XXX")</f>
        <v>0.99639999999999995</v>
      </c>
      <c r="U98" s="132">
        <f>IF(ISNUMBER('2016'!T98),'2016'!T98,"XXX")</f>
        <v>0.65</v>
      </c>
      <c r="V98" s="132">
        <f>IF(ISNUMBER('2016'!U98),'2016'!U98,"XXX")</f>
        <v>0.52500000000000002</v>
      </c>
      <c r="W98" s="132">
        <f>IF(ISNUMBER('2016'!V98),'2016'!V98,"XXX")</f>
        <v>0.67285714285714282</v>
      </c>
      <c r="X98" s="132">
        <f>IF(ISNUMBER('2016'!W98),'2016'!W98,"XXX")</f>
        <v>0.5357142857142857</v>
      </c>
      <c r="Y98" s="172">
        <f t="shared" si="8"/>
        <v>0.56410986831550691</v>
      </c>
      <c r="Z98" s="116">
        <f>'2016'!X98</f>
        <v>0.26800000000000002</v>
      </c>
      <c r="AA98" s="132">
        <f>('2016'!Y98+2.5)/5</f>
        <v>0.38720326419999995</v>
      </c>
      <c r="AB98" s="216">
        <f t="shared" si="9"/>
        <v>0.32760163209999998</v>
      </c>
      <c r="AC98" s="6"/>
      <c r="AE98">
        <f t="shared" si="11"/>
        <v>0.47502142857142854</v>
      </c>
      <c r="AF98">
        <f t="shared" si="11"/>
        <v>0.67144999999999999</v>
      </c>
      <c r="AG98">
        <f t="shared" si="11"/>
        <v>0.70857142857142863</v>
      </c>
      <c r="AH98">
        <f t="shared" si="11"/>
        <v>0.43129722557142858</v>
      </c>
      <c r="AI98">
        <f t="shared" si="11"/>
        <v>0.45114145784999998</v>
      </c>
      <c r="AJ98">
        <f t="shared" si="11"/>
        <v>0.45341566084999996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0.48654170000000002</v>
      </c>
      <c r="AO98">
        <f t="shared" si="11"/>
        <v>0.74147085000000001</v>
      </c>
      <c r="AP98">
        <f t="shared" si="11"/>
        <v>0.82319999999999993</v>
      </c>
      <c r="AQ98">
        <f t="shared" si="11"/>
        <v>0.58750000000000002</v>
      </c>
      <c r="AR98">
        <f t="shared" si="11"/>
        <v>0.59892857142857148</v>
      </c>
      <c r="AS98">
        <f t="shared" si="11"/>
        <v>0.60428571428571431</v>
      </c>
    </row>
    <row r="99" spans="1:45" ht="15" x14ac:dyDescent="0.25">
      <c r="A99" s="19" t="s">
        <v>107</v>
      </c>
      <c r="B99" s="3" t="s">
        <v>107</v>
      </c>
      <c r="C99" s="116">
        <f>IF(ISNUMBER('2016'!C99),(1-PRODUCT('2016'!C99,0.1)),"XXX")</f>
        <v>0.24</v>
      </c>
      <c r="D99" s="116">
        <f>IFERROR(IF((LOG(100*'2016'!D99+1)/LOG(100+1))&gt;1,0,(1-(LOG(100*'2016'!D99+1)/LOG(100+1)))), 1)</f>
        <v>0.8403068874862103</v>
      </c>
      <c r="E99" s="132">
        <f>IF(ISNUMBER('2016'!E99),IF('2016'!E99/100&gt;1,1,'2016'!E99/100),"XXX")</f>
        <v>0.58499999999999996</v>
      </c>
      <c r="F99" s="116">
        <f>IF(ISNUMBER('2016'!F99),(1-(('2016'!F99-1)/4)),"XXX")</f>
        <v>0.5</v>
      </c>
      <c r="G99" s="116">
        <f>IF(ISNUMBER('2016'!G99),(1-('2016'!G99/10)),"XXX")</f>
        <v>0.42000000000000004</v>
      </c>
      <c r="H99" s="216">
        <f t="shared" si="7"/>
        <v>0.51706137749724201</v>
      </c>
      <c r="I99" s="132">
        <f>IF(ISNUMBER('2016'!H99),'2016'!H99,"XXX")</f>
        <v>0.35285714285714287</v>
      </c>
      <c r="J99" s="132">
        <f>IF(ISNUMBER('2016'!I99),'2016'!I99,"XXX")</f>
        <v>9.9290000000000003E-2</v>
      </c>
      <c r="K99" s="132">
        <f>IF(ISNUMBER('2016'!J99),IF(('2016'!J99/5)&gt;1,1,'2016'!J99/5),"XXX")</f>
        <v>0.97662399999999994</v>
      </c>
      <c r="L99" s="132">
        <f>IF(ISNUMBER('2016'!K99),'2016'!K99,"XXX")</f>
        <v>0.30142857142857143</v>
      </c>
      <c r="M99" s="116">
        <f>IF(ISNUMBER('2016'!L99),IF(('2016'!L99/5)&gt;1,1,'2016'!L99/5),"XXX")</f>
        <v>0.32665204999999997</v>
      </c>
      <c r="N99" s="116">
        <f>IF(ISNUMBER('2016'!M99),(1-('2016'!M99/100)),"XXX")</f>
        <v>0.89289717670000002</v>
      </c>
      <c r="O99" s="116">
        <f>IF(ISNUMBER('2016'!N99),IF(('2016'!N99/10)&gt;1,1,'2016'!N99/10),"XXX")</f>
        <v>0.45167347700000005</v>
      </c>
      <c r="P99" s="222">
        <f>IF(ISNUMBER('2016'!O99),('2016'!O99/100),"XXX")</f>
        <v>0.17300000000000001</v>
      </c>
      <c r="Q99" s="222">
        <f>'2016'!P99</f>
        <v>0.23288419999999999</v>
      </c>
      <c r="R99" s="222">
        <f>IF(ISNUMBER('2016'!Q99),('2016'!Q99/100),"XXX")</f>
        <v>8.199999999999999E-2</v>
      </c>
      <c r="S99" s="222">
        <f>IF(ISNUMBER('2016'!R99),('2016'!R99/100),"XXX")</f>
        <v>0.14490400000000001</v>
      </c>
      <c r="T99" s="132">
        <f>IF(ISNUMBER('2016'!S99),(1-('2016'!S99/100)),"XXX")</f>
        <v>0.40959999999999996</v>
      </c>
      <c r="U99" s="132">
        <f>IF(ISNUMBER('2016'!T99),'2016'!T99,"XXX")</f>
        <v>0.49714285714285716</v>
      </c>
      <c r="V99" s="132">
        <f>IF(ISNUMBER('2016'!U99),'2016'!U99,"XXX")</f>
        <v>0.38</v>
      </c>
      <c r="W99" s="132">
        <f>IF(ISNUMBER('2016'!V99),'2016'!V99,"XXX")</f>
        <v>0.5714285714285714</v>
      </c>
      <c r="X99" s="132">
        <f>IF(ISNUMBER('2016'!W99),'2016'!W99,"XXX")</f>
        <v>0.42571428571428571</v>
      </c>
      <c r="Y99" s="172">
        <f t="shared" si="8"/>
        <v>0.39488102076696424</v>
      </c>
      <c r="Z99" s="116">
        <f>'2016'!X99</f>
        <v>0.435</v>
      </c>
      <c r="AA99" s="132">
        <f>('2016'!Y99+2.5)/5</f>
        <v>0.4278598368</v>
      </c>
      <c r="AB99" s="216">
        <f t="shared" si="9"/>
        <v>0.4314299184</v>
      </c>
      <c r="AC99" s="6"/>
      <c r="AE99">
        <f t="shared" si="11"/>
        <v>0.22607357142857143</v>
      </c>
      <c r="AF99">
        <f t="shared" si="11"/>
        <v>0.53795700000000002</v>
      </c>
      <c r="AG99">
        <f t="shared" si="11"/>
        <v>0.63902628571428566</v>
      </c>
      <c r="AH99">
        <f t="shared" si="11"/>
        <v>0.31404031071428573</v>
      </c>
      <c r="AI99">
        <f t="shared" si="11"/>
        <v>0.60977461334999994</v>
      </c>
      <c r="AJ99">
        <f t="shared" si="11"/>
        <v>0.67228532684999998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0.113452</v>
      </c>
      <c r="AO99">
        <f t="shared" si="11"/>
        <v>0.277252</v>
      </c>
      <c r="AP99">
        <f t="shared" si="11"/>
        <v>0.45337142857142854</v>
      </c>
      <c r="AQ99">
        <f t="shared" si="11"/>
        <v>0.43857142857142861</v>
      </c>
      <c r="AR99">
        <f t="shared" si="11"/>
        <v>0.4757142857142857</v>
      </c>
      <c r="AS99">
        <f t="shared" si="11"/>
        <v>0.49857142857142855</v>
      </c>
    </row>
    <row r="100" spans="1:45" ht="15" x14ac:dyDescent="0.25">
      <c r="A100" s="19" t="s">
        <v>108</v>
      </c>
      <c r="B100" s="3" t="s">
        <v>108</v>
      </c>
      <c r="C100" s="116">
        <f>IF(ISNUMBER('2016'!C100),(1-PRODUCT('2016'!C100,0.1)),"XXX")</f>
        <v>0.25</v>
      </c>
      <c r="D100" s="116">
        <f>IFERROR(IF((LOG(100*'2016'!D100+1)/LOG(100+1))&gt;1,0,(1-(LOG(100*'2016'!D100+1)/LOG(100+1)))), 1)</f>
        <v>0.581351071167718</v>
      </c>
      <c r="E100" s="132">
        <f>IF(ISNUMBER('2016'!E100),IF('2016'!E100/100&gt;1,1,'2016'!E100/100),"XXX")</f>
        <v>0.54</v>
      </c>
      <c r="F100" s="116">
        <f>IF(ISNUMBER('2016'!F100),(1-(('2016'!F100-1)/4)),"XXX")</f>
        <v>0</v>
      </c>
      <c r="G100" s="116">
        <f>IF(ISNUMBER('2016'!G100),(1-('2016'!G100/10)),"XXX")</f>
        <v>0.14000000000000001</v>
      </c>
      <c r="H100" s="216">
        <f t="shared" si="7"/>
        <v>0.30227021423354367</v>
      </c>
      <c r="I100" s="132">
        <f>IF(ISNUMBER('2016'!H100),'2016'!H100,"XXX")</f>
        <v>0.29857142857142854</v>
      </c>
      <c r="J100" s="132">
        <f>IF(ISNUMBER('2016'!I100),'2016'!I100,"XXX")</f>
        <v>6.5509999999999999E-2</v>
      </c>
      <c r="K100" s="132">
        <f>IF(ISNUMBER('2016'!J100),IF(('2016'!J100/5)&gt;1,1,'2016'!J100/5),"XXX")</f>
        <v>0.31473200000000001</v>
      </c>
      <c r="L100" s="132">
        <f>IF(ISNUMBER('2016'!K100),'2016'!K100,"XXX")</f>
        <v>0.34142857142857147</v>
      </c>
      <c r="M100" s="116">
        <f>IF(ISNUMBER('2016'!L100),IF(('2016'!L100/5)&gt;1,1,'2016'!L100/5),"XXX")</f>
        <v>0.143027448</v>
      </c>
      <c r="N100" s="116">
        <f>IF(ISNUMBER('2016'!M100),(1-('2016'!M100/100)),"XXX")</f>
        <v>0.23327270510000009</v>
      </c>
      <c r="O100" s="116">
        <f>IF(ISNUMBER('2016'!N100),IF(('2016'!N100/10)&gt;1,1,'2016'!N100/10),"XXX")</f>
        <v>0.08</v>
      </c>
      <c r="P100" s="222">
        <f>IF(ISNUMBER('2016'!O100),('2016'!O100/100),"XXX")</f>
        <v>9.0000000000000011E-3</v>
      </c>
      <c r="Q100" s="222">
        <f>'2016'!P100</f>
        <v>5.9382371604442593E-3</v>
      </c>
      <c r="R100" s="222">
        <f>IF(ISNUMBER('2016'!Q100),('2016'!Q100/100),"XXX")</f>
        <v>1.1000000000000001E-2</v>
      </c>
      <c r="S100" s="222">
        <f>IF(ISNUMBER('2016'!R100),('2016'!R100/100),"XXX")</f>
        <v>0.35952610000000002</v>
      </c>
      <c r="T100" s="132">
        <f>IF(ISNUMBER('2016'!S100),(1-('2016'!S100/100)),"XXX")</f>
        <v>0.96750000000000003</v>
      </c>
      <c r="U100" s="132">
        <f>IF(ISNUMBER('2016'!T100),'2016'!T100,"XXX")</f>
        <v>0.42285714285714288</v>
      </c>
      <c r="V100" s="132">
        <f>IF(ISNUMBER('2016'!U100),'2016'!U100,"XXX")</f>
        <v>0.36500000000000005</v>
      </c>
      <c r="W100" s="132">
        <f>IF(ISNUMBER('2016'!V100),'2016'!V100,"XXX")</f>
        <v>0.5357142857142857</v>
      </c>
      <c r="X100" s="132">
        <f>IF(ISNUMBER('2016'!W100),'2016'!W100,"XXX")</f>
        <v>0.40142857142857141</v>
      </c>
      <c r="Y100" s="172">
        <f t="shared" si="8"/>
        <v>0.28465665564127779</v>
      </c>
      <c r="Z100" s="116">
        <f>'2016'!X100</f>
        <v>0.40600000000000003</v>
      </c>
      <c r="AA100" s="132">
        <f>('2016'!Y100+2.5)/5</f>
        <v>0.35335484740000001</v>
      </c>
      <c r="AB100" s="216">
        <f t="shared" si="9"/>
        <v>0.37967742370000002</v>
      </c>
      <c r="AC100" s="6"/>
      <c r="AE100">
        <f t="shared" si="11"/>
        <v>0.18204071428571428</v>
      </c>
      <c r="AF100">
        <f t="shared" si="11"/>
        <v>0.19012100000000001</v>
      </c>
      <c r="AG100">
        <f t="shared" si="11"/>
        <v>0.32808028571428571</v>
      </c>
      <c r="AH100">
        <f t="shared" si="11"/>
        <v>0.24222800971428574</v>
      </c>
      <c r="AI100">
        <f t="shared" si="11"/>
        <v>0.18815007655000004</v>
      </c>
      <c r="AJ100">
        <f t="shared" si="11"/>
        <v>0.15663635255000005</v>
      </c>
      <c r="AK100">
        <f t="shared" si="11"/>
        <v>4.4499999999999998E-2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0.18526305000000001</v>
      </c>
      <c r="AO100">
        <f t="shared" si="11"/>
        <v>0.66351305000000005</v>
      </c>
      <c r="AP100">
        <f t="shared" si="11"/>
        <v>0.69517857142857142</v>
      </c>
      <c r="AQ100">
        <f t="shared" si="11"/>
        <v>0.39392857142857146</v>
      </c>
      <c r="AR100">
        <f t="shared" si="11"/>
        <v>0.4503571428571429</v>
      </c>
      <c r="AS100">
        <f t="shared" si="11"/>
        <v>0.46857142857142853</v>
      </c>
    </row>
    <row r="101" spans="1:45" ht="15" x14ac:dyDescent="0.25">
      <c r="A101" s="19" t="s">
        <v>109</v>
      </c>
      <c r="B101" s="3" t="s">
        <v>109</v>
      </c>
      <c r="C101" s="116">
        <f>IF(ISNUMBER('2016'!C101),(1-PRODUCT('2016'!C101,0.1)),"XXX")</f>
        <v>0.33999999999999997</v>
      </c>
      <c r="D101" s="116">
        <f>IFERROR(IF((LOG(100*'2016'!D101+1)/LOG(100+1))&gt;1,0,(1-(LOG(100*'2016'!D101+1)/LOG(100+1)))), 1)</f>
        <v>1</v>
      </c>
      <c r="E101" s="132">
        <f>IF(ISNUMBER('2016'!E101),IF('2016'!E101/100&gt;1,1,'2016'!E101/100),"XXX")</f>
        <v>0.82666666666666666</v>
      </c>
      <c r="F101" s="116">
        <f>IF(ISNUMBER('2016'!F101),(1-(('2016'!F101-1)/4)),"XXX")</f>
        <v>0.75</v>
      </c>
      <c r="G101" s="116">
        <f>IF(ISNUMBER('2016'!G101),(1-('2016'!G101/10)),"XXX")</f>
        <v>0.6</v>
      </c>
      <c r="H101" s="216">
        <f t="shared" si="7"/>
        <v>0.70333333333333337</v>
      </c>
      <c r="I101" s="132">
        <f>IF(ISNUMBER('2016'!H101),'2016'!H101,"XXX")</f>
        <v>0.58571428571428563</v>
      </c>
      <c r="J101" s="132">
        <f>IF(ISNUMBER('2016'!I101),'2016'!I101,"XXX")</f>
        <v>0.26685999999999999</v>
      </c>
      <c r="K101" s="132">
        <f>IF(ISNUMBER('2016'!J101),IF(('2016'!J101/5)&gt;1,1,'2016'!J101/5),"XXX")</f>
        <v>0.239454</v>
      </c>
      <c r="L101" s="132">
        <f>IF(ISNUMBER('2016'!K101),'2016'!K101,"XXX")</f>
        <v>0.5</v>
      </c>
      <c r="M101" s="116">
        <f>IF(ISNUMBER('2016'!L101),IF(('2016'!L101/5)&gt;1,1,'2016'!L101/5),"XXX")</f>
        <v>0.87435264599999996</v>
      </c>
      <c r="N101" s="116">
        <f>IF(ISNUMBER('2016'!M101),(1-('2016'!M101/100)),"XXX")</f>
        <v>0.92287924769999996</v>
      </c>
      <c r="O101" s="116">
        <f>IF(ISNUMBER('2016'!N101),IF(('2016'!N101/10)&gt;1,1,'2016'!N101/10),"XXX")</f>
        <v>0.66921292218653805</v>
      </c>
      <c r="P101" s="222">
        <f>IF(ISNUMBER('2016'!O101),('2016'!O101/100),"XXX")</f>
        <v>1</v>
      </c>
      <c r="Q101" s="222">
        <f>'2016'!P101</f>
        <v>0.56142740249633794</v>
      </c>
      <c r="R101" s="222">
        <f>IF(ISNUMBER('2016'!Q101),('2016'!Q101/100),"XXX")</f>
        <v>0.18899999999999997</v>
      </c>
      <c r="S101" s="222">
        <f>IF(ISNUMBER('2016'!R101),('2016'!R101/100),"XXX")</f>
        <v>0.70365530000000009</v>
      </c>
      <c r="T101" s="132">
        <f>IF(ISNUMBER('2016'!S101),(1-('2016'!S101/100)),"XXX")</f>
        <v>0.91300000000000003</v>
      </c>
      <c r="U101" s="132">
        <f>IF(ISNUMBER('2016'!T101),'2016'!T101,"XXX")</f>
        <v>0.72142857142857142</v>
      </c>
      <c r="V101" s="132">
        <f>IF(ISNUMBER('2016'!U101),'2016'!U101,"XXX")</f>
        <v>0.56928571428571428</v>
      </c>
      <c r="W101" s="132">
        <f>IF(ISNUMBER('2016'!V101),'2016'!V101,"XXX")</f>
        <v>0.62571428571428567</v>
      </c>
      <c r="X101" s="132">
        <f>IF(ISNUMBER('2016'!W101),'2016'!W101,"XXX")</f>
        <v>0.6</v>
      </c>
      <c r="Y101" s="172">
        <f t="shared" si="8"/>
        <v>0.62137402347035831</v>
      </c>
      <c r="Z101" s="116">
        <f>'2016'!X101</f>
        <v>0.72499999999999998</v>
      </c>
      <c r="AA101" s="132">
        <f>('2016'!Y101+2.5)/5</f>
        <v>0.62393952600000002</v>
      </c>
      <c r="AB101" s="216">
        <f t="shared" si="9"/>
        <v>0.67446976300000006</v>
      </c>
      <c r="AC101" s="6"/>
      <c r="AE101">
        <f t="shared" si="11"/>
        <v>0.42628714285714281</v>
      </c>
      <c r="AF101">
        <f t="shared" si="11"/>
        <v>0.25315699999999997</v>
      </c>
      <c r="AG101">
        <f t="shared" si="11"/>
        <v>0.36972700000000003</v>
      </c>
      <c r="AH101">
        <f t="shared" si="11"/>
        <v>0.68717632299999998</v>
      </c>
      <c r="AI101">
        <f t="shared" si="11"/>
        <v>0.8986159468499999</v>
      </c>
      <c r="AJ101">
        <f t="shared" si="11"/>
        <v>0.79604608494326901</v>
      </c>
      <c r="AK101">
        <f t="shared" si="11"/>
        <v>0.83460646109326908</v>
      </c>
      <c r="AL101">
        <f t="shared" si="11"/>
        <v>0.78071370124816897</v>
      </c>
      <c r="AM101">
        <f t="shared" si="11"/>
        <v>0.37521370124816894</v>
      </c>
      <c r="AN101">
        <f t="shared" si="11"/>
        <v>0.44632765000000002</v>
      </c>
      <c r="AO101">
        <f t="shared" si="11"/>
        <v>0.80832765000000006</v>
      </c>
      <c r="AP101">
        <f t="shared" si="11"/>
        <v>0.81721428571428567</v>
      </c>
      <c r="AQ101">
        <f t="shared" si="11"/>
        <v>0.64535714285714285</v>
      </c>
      <c r="AR101">
        <f t="shared" si="11"/>
        <v>0.59749999999999992</v>
      </c>
      <c r="AS101">
        <f t="shared" si="11"/>
        <v>0.61285714285714277</v>
      </c>
    </row>
    <row r="102" spans="1:45" ht="15" x14ac:dyDescent="0.25">
      <c r="A102" s="19" t="s">
        <v>110</v>
      </c>
      <c r="B102" s="3" t="s">
        <v>110</v>
      </c>
      <c r="C102" s="116">
        <f>IF(ISNUMBER('2016'!C102),(1-PRODUCT('2016'!C102,0.1)),"XXX")</f>
        <v>0.29000000000000004</v>
      </c>
      <c r="D102" s="116">
        <f>IFERROR(IF((LOG(100*'2016'!D102+1)/LOG(100+1))&gt;1,0,(1-(LOG(100*'2016'!D102+1)/LOG(100+1)))), 1)</f>
        <v>1</v>
      </c>
      <c r="E102" s="132">
        <f>IF(ISNUMBER('2016'!E102),IF('2016'!E102/100&gt;1,1,'2016'!E102/100),"XXX")</f>
        <v>0.69</v>
      </c>
      <c r="F102" s="116">
        <f>IF(ISNUMBER('2016'!F102),(1-(('2016'!F102-1)/4)),"XXX")</f>
        <v>0.5</v>
      </c>
      <c r="G102" s="116">
        <f>IF(ISNUMBER('2016'!G102),(1-('2016'!G102/10)),"XXX")</f>
        <v>0.26</v>
      </c>
      <c r="H102" s="216">
        <f t="shared" si="7"/>
        <v>0.54800000000000004</v>
      </c>
      <c r="I102" s="132">
        <f>IF(ISNUMBER('2016'!H102),'2016'!H102,"XXX")</f>
        <v>0.30857142857142855</v>
      </c>
      <c r="J102" s="132">
        <f>IF(ISNUMBER('2016'!I102),'2016'!I102,"XXX")</f>
        <v>0.16744999999999999</v>
      </c>
      <c r="K102" s="132">
        <f>IF(ISNUMBER('2016'!J102),IF(('2016'!J102/5)&gt;1,1,'2016'!J102/5),"XXX")</f>
        <v>0.64508200000000004</v>
      </c>
      <c r="L102" s="132">
        <f>IF(ISNUMBER('2016'!K102),'2016'!K102,"XXX")</f>
        <v>0.49000000000000005</v>
      </c>
      <c r="M102" s="116">
        <f>IF(ISNUMBER('2016'!L102),IF(('2016'!L102/5)&gt;1,1,'2016'!L102/5),"XXX")</f>
        <v>0.20154361800000001</v>
      </c>
      <c r="N102" s="116">
        <f>IF(ISNUMBER('2016'!M102),(1-('2016'!M102/100)),"XXX")</f>
        <v>0.44559932709999994</v>
      </c>
      <c r="O102" s="116">
        <f>IF(ISNUMBER('2016'!N102),IF(('2016'!N102/10)&gt;1,1,'2016'!N102/10),"XXX")</f>
        <v>0.30478191199999999</v>
      </c>
      <c r="P102" s="222">
        <f>IF(ISNUMBER('2016'!O102),('2016'!O102/100),"XXX")</f>
        <v>0.84200000000000008</v>
      </c>
      <c r="Q102" s="222">
        <f>'2016'!P102</f>
        <v>0.42087502479553224</v>
      </c>
      <c r="R102" s="222">
        <f>IF(ISNUMBER('2016'!Q102),('2016'!Q102/100),"XXX")</f>
        <v>0.14800000000000002</v>
      </c>
      <c r="S102" s="222">
        <f>IF(ISNUMBER('2016'!R102),('2016'!R102/100),"XXX")</f>
        <v>0.20509350000000001</v>
      </c>
      <c r="T102" s="132">
        <f>IF(ISNUMBER('2016'!S102),(1-('2016'!S102/100)),"XXX")</f>
        <v>0.94840000000000002</v>
      </c>
      <c r="U102" s="132">
        <f>IF(ISNUMBER('2016'!T102),'2016'!T102,"XXX")</f>
        <v>0.5485714285714286</v>
      </c>
      <c r="V102" s="132">
        <f>IF(ISNUMBER('2016'!U102),'2016'!U102,"XXX")</f>
        <v>0.43428571428571427</v>
      </c>
      <c r="W102" s="132">
        <f>IF(ISNUMBER('2016'!V102),'2016'!V102,"XXX")</f>
        <v>0.61285714285714288</v>
      </c>
      <c r="X102" s="132">
        <f>IF(ISNUMBER('2016'!W102),'2016'!W102,"XXX")</f>
        <v>0.44285714285714289</v>
      </c>
      <c r="Y102" s="172">
        <f t="shared" si="8"/>
        <v>0.44787301493989934</v>
      </c>
      <c r="Z102" s="116">
        <f>'2016'!X102</f>
        <v>0.65600000000000003</v>
      </c>
      <c r="AA102" s="132">
        <f>('2016'!Y102+2.5)/5</f>
        <v>0.46032035939999999</v>
      </c>
      <c r="AB102" s="216">
        <f t="shared" si="9"/>
        <v>0.55816017969999998</v>
      </c>
      <c r="AC102" s="6"/>
      <c r="AE102">
        <f t="shared" si="11"/>
        <v>0.23801071428571427</v>
      </c>
      <c r="AF102">
        <f t="shared" si="11"/>
        <v>0.40626600000000002</v>
      </c>
      <c r="AG102">
        <f t="shared" si="11"/>
        <v>0.56754100000000007</v>
      </c>
      <c r="AH102">
        <f t="shared" si="11"/>
        <v>0.34577180900000004</v>
      </c>
      <c r="AI102">
        <f t="shared" si="11"/>
        <v>0.32357147254999996</v>
      </c>
      <c r="AJ102">
        <f t="shared" si="11"/>
        <v>0.37519061954999999</v>
      </c>
      <c r="AK102">
        <f t="shared" si="11"/>
        <v>0.57339095600000001</v>
      </c>
      <c r="AL102">
        <f t="shared" si="11"/>
        <v>0.63143751239776613</v>
      </c>
      <c r="AM102">
        <f t="shared" si="11"/>
        <v>0.28443751239776616</v>
      </c>
      <c r="AN102">
        <f t="shared" si="11"/>
        <v>0.17654675000000003</v>
      </c>
      <c r="AO102">
        <f t="shared" si="11"/>
        <v>0.57674674999999997</v>
      </c>
      <c r="AP102">
        <f t="shared" si="11"/>
        <v>0.74848571428571431</v>
      </c>
      <c r="AQ102">
        <f t="shared" si="11"/>
        <v>0.49142857142857144</v>
      </c>
      <c r="AR102">
        <f t="shared" si="11"/>
        <v>0.52357142857142858</v>
      </c>
      <c r="AS102">
        <f t="shared" si="11"/>
        <v>0.52785714285714291</v>
      </c>
    </row>
    <row r="103" spans="1:45" ht="15" x14ac:dyDescent="0.25">
      <c r="A103" s="19" t="s">
        <v>111</v>
      </c>
      <c r="B103" s="3" t="s">
        <v>111</v>
      </c>
      <c r="C103" s="116">
        <f>IF(ISNUMBER('2016'!C103),(1-PRODUCT('2016'!C103,0.1)),"XXX")</f>
        <v>0.91</v>
      </c>
      <c r="D103" s="116">
        <f>IFERROR(IF((LOG(100*'2016'!D103+1)/LOG(100+1))&gt;1,0,(1-(LOG(100*'2016'!D103+1)/LOG(100+1)))), 1)</f>
        <v>1</v>
      </c>
      <c r="E103" s="132">
        <f>IF(ISNUMBER('2016'!E103),IF('2016'!E103/100&gt;1,1,'2016'!E103/100),"XXX")</f>
        <v>0.94499999999999995</v>
      </c>
      <c r="F103" s="116">
        <f>IF(ISNUMBER('2016'!F103),(1-(('2016'!F103-1)/4)),"XXX")</f>
        <v>1</v>
      </c>
      <c r="G103" s="116">
        <f>IF(ISNUMBER('2016'!G103),(1-('2016'!G103/10)),"XXX")</f>
        <v>0.89</v>
      </c>
      <c r="H103" s="216">
        <f t="shared" si="7"/>
        <v>0.94900000000000007</v>
      </c>
      <c r="I103" s="132">
        <f>IF(ISNUMBER('2016'!H103),'2016'!H103,"XXX")</f>
        <v>0.90999999999999992</v>
      </c>
      <c r="J103" s="132">
        <f>IF(ISNUMBER('2016'!I103),'2016'!I103,"XXX")</f>
        <v>0.75173000000000001</v>
      </c>
      <c r="K103" s="132">
        <f>IF(ISNUMBER('2016'!J103),IF(('2016'!J103/5)&gt;1,1,'2016'!J103/5),"XXX")</f>
        <v>0.67657400000000001</v>
      </c>
      <c r="L103" s="132">
        <f>IF(ISNUMBER('2016'!K103),'2016'!K103,"XXX")</f>
        <v>0.83571428571428563</v>
      </c>
      <c r="M103" s="116">
        <f>IF(ISNUMBER('2016'!L103),IF(('2016'!L103/5)&gt;1,1,'2016'!L103/5),"XXX")</f>
        <v>1</v>
      </c>
      <c r="N103" s="116">
        <f>IF(ISNUMBER('2016'!M103),(1-('2016'!M103/100)),"XXX")</f>
        <v>0.88724320410000002</v>
      </c>
      <c r="O103" s="116">
        <f>IF(ISNUMBER('2016'!N103),IF(('2016'!N103/10)&gt;1,1,'2016'!N103/10),"XXX")</f>
        <v>1</v>
      </c>
      <c r="P103" s="222">
        <f>IF(ISNUMBER('2016'!O103),('2016'!O103/100),"XXX")</f>
        <v>1</v>
      </c>
      <c r="Q103" s="222">
        <f>'2016'!P103</f>
        <v>1</v>
      </c>
      <c r="R103" s="222">
        <f>IF(ISNUMBER('2016'!Q103),('2016'!Q103/100),"XXX")</f>
        <v>0.90300000000000002</v>
      </c>
      <c r="S103" s="222">
        <f>IF(ISNUMBER('2016'!R103),('2016'!R103/100),"XXX")</f>
        <v>0.83185540000000002</v>
      </c>
      <c r="T103" s="132">
        <f>IF(ISNUMBER('2016'!S103),(1-('2016'!S103/100)),"XXX")</f>
        <v>1</v>
      </c>
      <c r="U103" s="132">
        <f>IF(ISNUMBER('2016'!T103),'2016'!T103,"XXX")</f>
        <v>0.88571428571428579</v>
      </c>
      <c r="V103" s="132">
        <f>IF(ISNUMBER('2016'!U103),'2016'!U103,"XXX")</f>
        <v>0.83571428571428563</v>
      </c>
      <c r="W103" s="132">
        <f>IF(ISNUMBER('2016'!V103),'2016'!V103,"XXX")</f>
        <v>0.78714285714285714</v>
      </c>
      <c r="X103" s="132">
        <f>IF(ISNUMBER('2016'!W103),'2016'!W103,"XXX")</f>
        <v>0.71857142857142864</v>
      </c>
      <c r="Y103" s="172">
        <f t="shared" si="8"/>
        <v>0.87645373418482142</v>
      </c>
      <c r="Z103" s="116">
        <f>'2016'!X103</f>
        <v>0.878</v>
      </c>
      <c r="AA103" s="132">
        <f>('2016'!Y103+2.5)/5</f>
        <v>0.81219816199999995</v>
      </c>
      <c r="AB103" s="216">
        <f t="shared" si="9"/>
        <v>0.84509908099999997</v>
      </c>
      <c r="AC103" s="6"/>
      <c r="AE103">
        <f t="shared" ref="AE103:AS119" si="12">IF(ISNUMBER(AVERAGE(I103:J103)),AVERAGE(I103:J103),"XXX")</f>
        <v>0.83086499999999996</v>
      </c>
      <c r="AF103">
        <f t="shared" si="12"/>
        <v>0.71415200000000001</v>
      </c>
      <c r="AG103">
        <f t="shared" si="12"/>
        <v>0.75614414285714282</v>
      </c>
      <c r="AH103">
        <f t="shared" si="12"/>
        <v>0.91785714285714282</v>
      </c>
      <c r="AI103">
        <f t="shared" si="12"/>
        <v>0.94362160205000001</v>
      </c>
      <c r="AJ103">
        <f t="shared" si="12"/>
        <v>0.94362160205000001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0.86742770000000002</v>
      </c>
      <c r="AO103">
        <f t="shared" si="12"/>
        <v>0.91592770000000001</v>
      </c>
      <c r="AP103">
        <f t="shared" si="12"/>
        <v>0.94285714285714284</v>
      </c>
      <c r="AQ103">
        <f t="shared" si="12"/>
        <v>0.86071428571428577</v>
      </c>
      <c r="AR103">
        <f t="shared" si="12"/>
        <v>0.81142857142857139</v>
      </c>
      <c r="AS103">
        <f t="shared" si="12"/>
        <v>0.75285714285714289</v>
      </c>
    </row>
    <row r="104" spans="1:45" ht="15" x14ac:dyDescent="0.25">
      <c r="A104" s="19" t="s">
        <v>112</v>
      </c>
      <c r="B104" s="3" t="s">
        <v>112</v>
      </c>
      <c r="C104" s="116">
        <f>IF(ISNUMBER('2016'!C104),(1-PRODUCT('2016'!C104,0.1)),"XXX")</f>
        <v>0.91</v>
      </c>
      <c r="D104" s="116">
        <f>IFERROR(IF((LOG(100*'2016'!D104+1)/LOG(100+1))&gt;1,0,(1-(LOG(100*'2016'!D104+1)/LOG(100+1)))), 1)</f>
        <v>1</v>
      </c>
      <c r="E104" s="132">
        <f>IF(ISNUMBER('2016'!E104),IF('2016'!E104/100&gt;1,1,'2016'!E104/100),"XXX")</f>
        <v>0.99666666666666681</v>
      </c>
      <c r="F104" s="116">
        <f>IF(ISNUMBER('2016'!F104),(1-(('2016'!F104-1)/4)),"XXX")</f>
        <v>1</v>
      </c>
      <c r="G104" s="116">
        <f>IF(ISNUMBER('2016'!G104),(1-('2016'!G104/10)),"XXX")</f>
        <v>0.93</v>
      </c>
      <c r="H104" s="216">
        <f t="shared" si="7"/>
        <v>0.96733333333333338</v>
      </c>
      <c r="I104" s="132">
        <f>IF(ISNUMBER('2016'!H104),'2016'!H104,"XXX")</f>
        <v>0.76142857142857134</v>
      </c>
      <c r="J104" s="132">
        <f>IF(ISNUMBER('2016'!I104),'2016'!I104,"XXX")</f>
        <v>0.71364000000000005</v>
      </c>
      <c r="K104" s="132">
        <f>IF(ISNUMBER('2016'!J104),IF(('2016'!J104/5)&gt;1,1,'2016'!J104/5),"XXX")</f>
        <v>0.76322200000000007</v>
      </c>
      <c r="L104" s="132">
        <f>IF(ISNUMBER('2016'!K104),'2016'!K104,"XXX")</f>
        <v>0.80714285714285716</v>
      </c>
      <c r="M104" s="116">
        <f>IF(ISNUMBER('2016'!L104),IF(('2016'!L104/5)&gt;1,1,'2016'!L104/5),"XXX")</f>
        <v>1</v>
      </c>
      <c r="N104" s="116">
        <f>IF(ISNUMBER('2016'!M104),(1-('2016'!M104/100)),"XXX")</f>
        <v>0.86424417500000006</v>
      </c>
      <c r="O104" s="116">
        <f>IF(ISNUMBER('2016'!N104),IF(('2016'!N104/10)&gt;1,1,'2016'!N104/10),"XXX")</f>
        <v>1</v>
      </c>
      <c r="P104" s="222">
        <f>IF(ISNUMBER('2016'!O104),('2016'!O104/100),"XXX")</f>
        <v>1</v>
      </c>
      <c r="Q104" s="222" t="str">
        <f>'2016'!P104</f>
        <v>XXX</v>
      </c>
      <c r="R104" s="222">
        <f>IF(ISNUMBER('2016'!Q104),('2016'!Q104/100),"XXX")</f>
        <v>9.6999999999999989E-2</v>
      </c>
      <c r="S104" s="222">
        <f>IF(ISNUMBER('2016'!R104),('2016'!R104/100),"XXX")</f>
        <v>0.81996720000000001</v>
      </c>
      <c r="T104" s="132">
        <f>IF(ISNUMBER('2016'!S104),(1-('2016'!S104/100)),"XXX")</f>
        <v>1</v>
      </c>
      <c r="U104" s="132">
        <f>IF(ISNUMBER('2016'!T104),'2016'!T104,"XXX")</f>
        <v>0.87857142857142867</v>
      </c>
      <c r="V104" s="132">
        <f>IF(ISNUMBER('2016'!U104),'2016'!U104,"XXX")</f>
        <v>0.88285714285714278</v>
      </c>
      <c r="W104" s="132">
        <f>IF(ISNUMBER('2016'!V104),'2016'!V104,"XXX")</f>
        <v>0.80285714285714282</v>
      </c>
      <c r="X104" s="132">
        <f>IF(ISNUMBER('2016'!W104),'2016'!W104,"XXX")</f>
        <v>0.75571428571428567</v>
      </c>
      <c r="Y104" s="172">
        <f t="shared" si="8"/>
        <v>0.76522780022321435</v>
      </c>
      <c r="Z104" s="116">
        <f>'2016'!X104</f>
        <v>0.89100000000000001</v>
      </c>
      <c r="AA104" s="132">
        <f>('2016'!Y104+2.5)/5</f>
        <v>0.81083507539999999</v>
      </c>
      <c r="AB104" s="216">
        <f t="shared" si="9"/>
        <v>0.8509175377</v>
      </c>
      <c r="AC104" s="6"/>
      <c r="AE104">
        <f t="shared" si="12"/>
        <v>0.7375342857142857</v>
      </c>
      <c r="AF104">
        <f t="shared" si="12"/>
        <v>0.73843100000000006</v>
      </c>
      <c r="AG104">
        <f t="shared" si="12"/>
        <v>0.78518242857142861</v>
      </c>
      <c r="AH104">
        <f t="shared" si="12"/>
        <v>0.90357142857142858</v>
      </c>
      <c r="AI104">
        <f t="shared" si="12"/>
        <v>0.93212208750000003</v>
      </c>
      <c r="AJ104">
        <f t="shared" si="12"/>
        <v>0.93212208750000003</v>
      </c>
      <c r="AK104">
        <f t="shared" si="12"/>
        <v>1</v>
      </c>
      <c r="AL104">
        <f t="shared" si="12"/>
        <v>1</v>
      </c>
      <c r="AM104">
        <f t="shared" si="12"/>
        <v>9.6999999999999989E-2</v>
      </c>
      <c r="AN104">
        <f t="shared" si="12"/>
        <v>0.45848359999999999</v>
      </c>
      <c r="AO104">
        <f t="shared" si="12"/>
        <v>0.9099836</v>
      </c>
      <c r="AP104">
        <f t="shared" si="12"/>
        <v>0.93928571428571428</v>
      </c>
      <c r="AQ104">
        <f t="shared" si="12"/>
        <v>0.88071428571428578</v>
      </c>
      <c r="AR104">
        <f t="shared" si="12"/>
        <v>0.84285714285714275</v>
      </c>
      <c r="AS104">
        <f t="shared" si="12"/>
        <v>0.77928571428571425</v>
      </c>
    </row>
    <row r="105" spans="1:45" ht="15" x14ac:dyDescent="0.25">
      <c r="A105" s="19" t="s">
        <v>113</v>
      </c>
      <c r="B105" s="3" t="s">
        <v>113</v>
      </c>
      <c r="C105" s="116">
        <f>IF(ISNUMBER('2016'!C105),(1-PRODUCT('2016'!C105,0.1)),"XXX")</f>
        <v>0.25</v>
      </c>
      <c r="D105" s="116">
        <f>IFERROR(IF((LOG(100*'2016'!D105+1)/LOG(100+1))&gt;1,0,(1-(LOG(100*'2016'!D105+1)/LOG(100+1)))), 1)</f>
        <v>1</v>
      </c>
      <c r="E105" s="132">
        <f>IF(ISNUMBER('2016'!E105),IF('2016'!E105/100&gt;1,1,'2016'!E105/100),"XXX")</f>
        <v>0.86333333333333329</v>
      </c>
      <c r="F105" s="116">
        <f>IF(ISNUMBER('2016'!F105),(1-(('2016'!F105-1)/4)),"XXX")</f>
        <v>0.75</v>
      </c>
      <c r="G105" s="116">
        <f>IF(ISNUMBER('2016'!G105),(1-('2016'!G105/10)),"XXX")</f>
        <v>0.45999999999999996</v>
      </c>
      <c r="H105" s="216">
        <f t="shared" si="7"/>
        <v>0.66466666666666663</v>
      </c>
      <c r="I105" s="132">
        <f>IF(ISNUMBER('2016'!H105),'2016'!H105,"XXX")</f>
        <v>0.45571428571428568</v>
      </c>
      <c r="J105" s="132">
        <f>IF(ISNUMBER('2016'!I105),'2016'!I105,"XXX")</f>
        <v>0.21088000000000001</v>
      </c>
      <c r="K105" s="132">
        <f>IF(ISNUMBER('2016'!J105),IF(('2016'!J105/5)&gt;1,1,'2016'!J105/5),"XXX")</f>
        <v>0.47572999999999999</v>
      </c>
      <c r="L105" s="132">
        <f>IF(ISNUMBER('2016'!K105),'2016'!K105,"XXX")</f>
        <v>0.33428571428571424</v>
      </c>
      <c r="M105" s="116">
        <f>IF(ISNUMBER('2016'!L105),IF(('2016'!L105/5)&gt;1,1,'2016'!L105/5),"XXX")</f>
        <v>0.93024473200000002</v>
      </c>
      <c r="N105" s="116">
        <f>IF(ISNUMBER('2016'!M105),(1-('2016'!M105/100)),"XXX")</f>
        <v>0.64984245299999999</v>
      </c>
      <c r="O105" s="116">
        <f>IF(ISNUMBER('2016'!N105),IF(('2016'!N105/10)&gt;1,1,'2016'!N105/10),"XXX")</f>
        <v>0.04</v>
      </c>
      <c r="P105" s="222">
        <f>IF(ISNUMBER('2016'!O105),('2016'!O105/100),"XXX")</f>
        <v>0.28600000000000003</v>
      </c>
      <c r="Q105" s="222">
        <f>'2016'!P105</f>
        <v>0.44447388648986819</v>
      </c>
      <c r="R105" s="222">
        <f>IF(ISNUMBER('2016'!Q105),('2016'!Q105/100),"XXX")</f>
        <v>2.3E-2</v>
      </c>
      <c r="S105" s="222">
        <f>IF(ISNUMBER('2016'!R105),('2016'!R105/100),"XXX")</f>
        <v>0.55859879999999995</v>
      </c>
      <c r="T105" s="132">
        <f>IF(ISNUMBER('2016'!S105),(1-('2016'!S105/100)),"XXX")</f>
        <v>0.98519999999999996</v>
      </c>
      <c r="U105" s="132">
        <f>IF(ISNUMBER('2016'!T105),'2016'!T105,"XXX")</f>
        <v>0.45</v>
      </c>
      <c r="V105" s="132">
        <f>IF(ISNUMBER('2016'!U105),'2016'!U105,"XXX")</f>
        <v>0.30428571428571427</v>
      </c>
      <c r="W105" s="132">
        <f>IF(ISNUMBER('2016'!V105),'2016'!V105,"XXX")</f>
        <v>0.56285714285714283</v>
      </c>
      <c r="X105" s="132">
        <f>IF(ISNUMBER('2016'!W105),'2016'!W105,"XXX")</f>
        <v>0.39999999999999997</v>
      </c>
      <c r="Y105" s="172">
        <f t="shared" si="8"/>
        <v>0.44444454553954532</v>
      </c>
      <c r="Z105" s="116">
        <f>'2016'!X105</f>
        <v>0.33200000000000002</v>
      </c>
      <c r="AA105" s="132">
        <f>('2016'!Y105+2.5)/5</f>
        <v>0.37615437499999999</v>
      </c>
      <c r="AB105" s="216">
        <f t="shared" si="9"/>
        <v>0.3540771875</v>
      </c>
      <c r="AC105" s="6"/>
      <c r="AE105">
        <f t="shared" si="12"/>
        <v>0.33329714285714285</v>
      </c>
      <c r="AF105">
        <f t="shared" si="12"/>
        <v>0.34330499999999997</v>
      </c>
      <c r="AG105">
        <f t="shared" si="12"/>
        <v>0.40500785714285714</v>
      </c>
      <c r="AH105">
        <f t="shared" si="12"/>
        <v>0.63226522314285716</v>
      </c>
      <c r="AI105">
        <f t="shared" si="12"/>
        <v>0.7900435925</v>
      </c>
      <c r="AJ105">
        <f t="shared" si="12"/>
        <v>0.34492122650000001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0.29079939999999999</v>
      </c>
      <c r="AO105">
        <f t="shared" si="12"/>
        <v>0.7718993999999999</v>
      </c>
      <c r="AP105">
        <f t="shared" si="12"/>
        <v>0.71760000000000002</v>
      </c>
      <c r="AQ105">
        <f t="shared" si="12"/>
        <v>0.37714285714285711</v>
      </c>
      <c r="AR105">
        <f t="shared" si="12"/>
        <v>0.43357142857142855</v>
      </c>
      <c r="AS105">
        <f t="shared" si="12"/>
        <v>0.48142857142857143</v>
      </c>
    </row>
    <row r="106" spans="1:45" ht="15" x14ac:dyDescent="0.25">
      <c r="A106" s="19" t="s">
        <v>114</v>
      </c>
      <c r="B106" s="3" t="s">
        <v>114</v>
      </c>
      <c r="C106" s="116">
        <f>IF(ISNUMBER('2016'!C106),(1-PRODUCT('2016'!C106,0.1)),"XXX")</f>
        <v>0.16999999999999993</v>
      </c>
      <c r="D106" s="116">
        <f>IFERROR(IF((LOG(100*'2016'!D106+1)/LOG(100+1))&gt;1,0,(1-(LOG(100*'2016'!D106+1)/LOG(100+1)))), 1)</f>
        <v>0.49315617510288567</v>
      </c>
      <c r="E106" s="132" t="str">
        <f>IF(ISNUMBER('2016'!E106),IF('2016'!E106/100&gt;1,1,'2016'!E106/100),"XXX")</f>
        <v>XXX</v>
      </c>
      <c r="F106" s="116">
        <f>IF(ISNUMBER('2016'!F106),(1-(('2016'!F106-1)/4)),"XXX")</f>
        <v>0.25</v>
      </c>
      <c r="G106" s="116">
        <f>IF(ISNUMBER('2016'!G106),(1-('2016'!G106/10)),"XXX")</f>
        <v>0.32999999999999996</v>
      </c>
      <c r="H106" s="216">
        <f t="shared" si="7"/>
        <v>0.31078904377572136</v>
      </c>
      <c r="I106" s="132">
        <f>IF(ISNUMBER('2016'!H106),'2016'!H106,"XXX")</f>
        <v>0.3</v>
      </c>
      <c r="J106" s="132">
        <f>IF(ISNUMBER('2016'!I106),'2016'!I106,"XXX")</f>
        <v>5.5750000000000001E-2</v>
      </c>
      <c r="K106" s="132">
        <f>IF(ISNUMBER('2016'!J106),IF(('2016'!J106/5)&gt;1,1,'2016'!J106/5),"XXX")</f>
        <v>0.70069000000000004</v>
      </c>
      <c r="L106" s="132" t="str">
        <f>IF(ISNUMBER('2016'!K106),'2016'!K106,"XXX")</f>
        <v>XXX</v>
      </c>
      <c r="M106" s="116">
        <f>IF(ISNUMBER('2016'!L106),IF(('2016'!L106/5)&gt;1,1,'2016'!L106/5),"XXX")</f>
        <v>0.22017281</v>
      </c>
      <c r="N106" s="116">
        <f>IF(ISNUMBER('2016'!M106),(1-('2016'!M106/100)),"XXX")</f>
        <v>0.4148959351</v>
      </c>
      <c r="O106" s="116">
        <f>IF(ISNUMBER('2016'!N106),IF(('2016'!N106/10)&gt;1,1,'2016'!N106/10),"XXX")</f>
        <v>0.13999999999999999</v>
      </c>
      <c r="P106" s="222">
        <f>IF(ISNUMBER('2016'!O106),('2016'!O106/100),"XXX")</f>
        <v>5.7999999999999996E-2</v>
      </c>
      <c r="Q106" s="222">
        <f>'2016'!P106</f>
        <v>8.3960443735122681E-2</v>
      </c>
      <c r="R106" s="222">
        <f>IF(ISNUMBER('2016'!Q106),('2016'!Q106/100),"XXX")</f>
        <v>0.16399999999999998</v>
      </c>
      <c r="S106" s="222">
        <f>IF(ISNUMBER('2016'!R106),('2016'!R106/100),"XXX")</f>
        <v>5.1733589999999996E-2</v>
      </c>
      <c r="T106" s="132">
        <f>IF(ISNUMBER('2016'!S106),(1-('2016'!S106/100)),"XXX")</f>
        <v>0.5867</v>
      </c>
      <c r="U106" s="132" t="str">
        <f>IF(ISNUMBER('2016'!T106),'2016'!T106,"XXX")</f>
        <v>XXX</v>
      </c>
      <c r="V106" s="132" t="str">
        <f>IF(ISNUMBER('2016'!U106),'2016'!U106,"XXX")</f>
        <v>XXX</v>
      </c>
      <c r="W106" s="132" t="str">
        <f>IF(ISNUMBER('2016'!V106),'2016'!V106,"XXX")</f>
        <v>XXX</v>
      </c>
      <c r="X106" s="132" t="str">
        <f>IF(ISNUMBER('2016'!W106),'2016'!W106,"XXX")</f>
        <v>XXX</v>
      </c>
      <c r="Y106" s="172">
        <f t="shared" si="8"/>
        <v>0.2897160649029269</v>
      </c>
      <c r="Z106" s="116">
        <f>'2016'!X106</f>
        <v>0.57899999999999996</v>
      </c>
      <c r="AA106" s="132">
        <f>('2016'!Y106+2.5)/5</f>
        <v>0.42682942740000007</v>
      </c>
      <c r="AB106" s="216">
        <f t="shared" si="9"/>
        <v>0.50291471370000007</v>
      </c>
      <c r="AC106" s="6"/>
      <c r="AE106">
        <f t="shared" si="12"/>
        <v>0.17787500000000001</v>
      </c>
      <c r="AF106">
        <f t="shared" si="12"/>
        <v>0.37822</v>
      </c>
      <c r="AG106">
        <f t="shared" si="12"/>
        <v>0.70069000000000004</v>
      </c>
      <c r="AH106">
        <f t="shared" si="12"/>
        <v>0.22017281</v>
      </c>
      <c r="AI106">
        <f t="shared" si="12"/>
        <v>0.31753437255</v>
      </c>
      <c r="AJ106">
        <f t="shared" si="12"/>
        <v>0.27744796755000001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0.10786679499999999</v>
      </c>
      <c r="AO106">
        <f t="shared" si="12"/>
        <v>0.319216795</v>
      </c>
      <c r="AP106">
        <f t="shared" si="12"/>
        <v>0.5867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5">
      <c r="A107" s="19" t="s">
        <v>115</v>
      </c>
      <c r="B107" s="3" t="s">
        <v>115</v>
      </c>
      <c r="C107" s="116">
        <f>IF(ISNUMBER('2016'!C107),(1-PRODUCT('2016'!C107,0.1)),"XXX")</f>
        <v>0.35</v>
      </c>
      <c r="D107" s="116">
        <f>IFERROR(IF((LOG(100*'2016'!D107+1)/LOG(100+1))&gt;1,0,(1-(LOG(100*'2016'!D107+1)/LOG(100+1)))), 1)</f>
        <v>0.39159854147292528</v>
      </c>
      <c r="E107" s="132">
        <f>IF(ISNUMBER('2016'!E107),IF('2016'!E107/100&gt;1,1,'2016'!E107/100),"XXX")</f>
        <v>0.54333333333333333</v>
      </c>
      <c r="F107" s="116">
        <f>IF(ISNUMBER('2016'!F107),(1-(('2016'!F107-1)/4)),"XXX")</f>
        <v>0</v>
      </c>
      <c r="G107" s="116">
        <f>IF(ISNUMBER('2016'!G107),(1-('2016'!G107/10)),"XXX")</f>
        <v>9.000000000000008E-2</v>
      </c>
      <c r="H107" s="216">
        <f t="shared" si="7"/>
        <v>0.27498637496125172</v>
      </c>
      <c r="I107" s="132">
        <f>IF(ISNUMBER('2016'!H107),'2016'!H107,"XXX")</f>
        <v>0.39708044998843789</v>
      </c>
      <c r="J107" s="132">
        <f>IF(ISNUMBER('2016'!I107),'2016'!I107,"XXX")</f>
        <v>0.19581999999999999</v>
      </c>
      <c r="K107" s="132" t="str">
        <f>IF(ISNUMBER('2016'!J107),IF(('2016'!J107/5)&gt;1,1,'2016'!J107/5),"XXX")</f>
        <v>XXX</v>
      </c>
      <c r="L107" s="132">
        <f>IF(ISNUMBER('2016'!K107),'2016'!K107,"XXX")</f>
        <v>0.39428571428571424</v>
      </c>
      <c r="M107" s="116">
        <f>IF(ISNUMBER('2016'!L107),IF(('2016'!L107/5)&gt;1,1,'2016'!L107/5),"XXX")</f>
        <v>9.4993872000000007E-2</v>
      </c>
      <c r="N107" s="116">
        <f>IF(ISNUMBER('2016'!M107),(1-('2016'!M107/100)),"XXX")</f>
        <v>0.24812965389999997</v>
      </c>
      <c r="O107" s="116">
        <f>IF(ISNUMBER('2016'!N107),IF(('2016'!N107/10)&gt;1,1,'2016'!N107/10),"XXX")</f>
        <v>7.0732039285267903E-2</v>
      </c>
      <c r="P107" s="222">
        <f>IF(ISNUMBER('2016'!O107),('2016'!O107/100),"XXX")</f>
        <v>7.8E-2</v>
      </c>
      <c r="Q107" s="222">
        <f>'2016'!P107</f>
        <v>5.9248137474060061E-2</v>
      </c>
      <c r="R107" s="222">
        <f>IF(ISNUMBER('2016'!Q107),('2016'!Q107/100),"XXX")</f>
        <v>1.8000000000000002E-2</v>
      </c>
      <c r="S107" s="222">
        <f>IF(ISNUMBER('2016'!R107),('2016'!R107/100),"XXX")</f>
        <v>0.19417169999999997</v>
      </c>
      <c r="T107" s="132">
        <f>IF(ISNUMBER('2016'!S107),(1-('2016'!S107/100)),"XXX")</f>
        <v>0.64460000000000006</v>
      </c>
      <c r="U107" s="132">
        <f>IF(ISNUMBER('2016'!T107),'2016'!T107,"XXX")</f>
        <v>0.53999999999999992</v>
      </c>
      <c r="V107" s="132">
        <f>IF(ISNUMBER('2016'!U107),'2016'!U107,"XXX")</f>
        <v>0.36428571428571427</v>
      </c>
      <c r="W107" s="132">
        <f>IF(ISNUMBER('2016'!V107),'2016'!V107,"XXX")</f>
        <v>0.63428571428571434</v>
      </c>
      <c r="X107" s="132">
        <f>IF(ISNUMBER('2016'!W107),'2016'!W107,"XXX")</f>
        <v>0.43142857142857144</v>
      </c>
      <c r="Y107" s="172">
        <f t="shared" si="8"/>
        <v>0.29745920507619966</v>
      </c>
      <c r="Z107" s="116">
        <f>'2016'!X107</f>
        <v>0.56499999999999995</v>
      </c>
      <c r="AA107" s="132">
        <f>('2016'!Y107+2.5)/5</f>
        <v>0.44697493919999998</v>
      </c>
      <c r="AB107" s="216">
        <f t="shared" si="9"/>
        <v>0.50598746959999996</v>
      </c>
      <c r="AC107" s="6"/>
      <c r="AE107">
        <f t="shared" si="12"/>
        <v>0.29645022499421891</v>
      </c>
      <c r="AF107">
        <f t="shared" si="12"/>
        <v>0.19581999999999999</v>
      </c>
      <c r="AG107">
        <f t="shared" si="12"/>
        <v>0.39428571428571424</v>
      </c>
      <c r="AH107">
        <f t="shared" si="12"/>
        <v>0.24463979314285711</v>
      </c>
      <c r="AI107">
        <f t="shared" si="12"/>
        <v>0.17156176294999997</v>
      </c>
      <c r="AJ107">
        <f t="shared" si="12"/>
        <v>0.15943084659263393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0.10608584999999998</v>
      </c>
      <c r="AO107">
        <f t="shared" si="12"/>
        <v>0.41938585</v>
      </c>
      <c r="AP107">
        <f t="shared" si="12"/>
        <v>0.59230000000000005</v>
      </c>
      <c r="AQ107">
        <f t="shared" si="12"/>
        <v>0.45214285714285707</v>
      </c>
      <c r="AR107">
        <f t="shared" si="12"/>
        <v>0.49928571428571433</v>
      </c>
      <c r="AS107">
        <f t="shared" si="12"/>
        <v>0.53285714285714292</v>
      </c>
    </row>
    <row r="108" spans="1:45" ht="15" x14ac:dyDescent="0.25">
      <c r="A108" s="19" t="s">
        <v>193</v>
      </c>
      <c r="C108" s="116" t="str">
        <f>IF(ISNUMBER('2016'!C108),(1-PRODUCT('2016'!C108,0.1)),"XXX")</f>
        <v>XXX</v>
      </c>
      <c r="D108" s="116">
        <f>IFERROR(IF((LOG(100*'2016'!D108+1)/LOG(100+1))&gt;1,0,(1-(LOG(100*'2016'!D108+1)/LOG(100+1)))), 1)</f>
        <v>1</v>
      </c>
      <c r="E108" s="132">
        <f>IF(ISNUMBER('2016'!E108),IF('2016'!E108/100&gt;1,1,'2016'!E108/100),"XXX")</f>
        <v>0.76833333333333342</v>
      </c>
      <c r="F108" s="116">
        <f>IF(ISNUMBER('2016'!F108),(1-(('2016'!F108-1)/4)),"XXX")</f>
        <v>0.75</v>
      </c>
      <c r="G108" s="116">
        <f>IF(ISNUMBER('2016'!G108),(1-('2016'!G108/10)),"XXX")</f>
        <v>0.6</v>
      </c>
      <c r="H108" s="216">
        <f t="shared" si="7"/>
        <v>0.77958333333333341</v>
      </c>
      <c r="I108" s="132">
        <f>IF(ISNUMBER('2016'!H108),'2016'!H108,"XXX")</f>
        <v>0.54857142857142849</v>
      </c>
      <c r="J108" s="132">
        <f>IF(ISNUMBER('2016'!I108),'2016'!I108,"XXX")</f>
        <v>0.46927999999999997</v>
      </c>
      <c r="K108" s="132" t="str">
        <f>IF(ISNUMBER('2016'!J108),IF(('2016'!J108/5)&gt;1,1,'2016'!J108/5),"XXX")</f>
        <v>XXX</v>
      </c>
      <c r="L108" s="132">
        <f>IF(ISNUMBER('2016'!K108),'2016'!K108,"XXX")</f>
        <v>0.57571428571428573</v>
      </c>
      <c r="M108" s="116">
        <f>IF(ISNUMBER('2016'!L108),IF(('2016'!L108/5)&gt;1,1,'2016'!L108/5),"XXX")</f>
        <v>0.81214676000000008</v>
      </c>
      <c r="N108" s="116">
        <f>IF(ISNUMBER('2016'!M108),(1-('2016'!M108/100)),"XXX")</f>
        <v>0.6467998505</v>
      </c>
      <c r="O108" s="116">
        <f>IF(ISNUMBER('2016'!N108),IF(('2016'!N108/10)&gt;1,1,'2016'!N108/10),"XXX")</f>
        <v>1</v>
      </c>
      <c r="P108" s="222">
        <f>IF(ISNUMBER('2016'!O108),('2016'!O108/100),"XXX")</f>
        <v>0.71400000000000008</v>
      </c>
      <c r="Q108" s="222">
        <f>'2016'!P108</f>
        <v>0.35950784683227538</v>
      </c>
      <c r="R108" s="222" t="str">
        <f>IF(ISNUMBER('2016'!Q108),('2016'!Q108/100),"XXX")</f>
        <v>XXX</v>
      </c>
      <c r="S108" s="222">
        <f>IF(ISNUMBER('2016'!R108),('2016'!R108/100),"XXX")</f>
        <v>0.75872119999999998</v>
      </c>
      <c r="T108" s="132">
        <f>IF(ISNUMBER('2016'!S108),(1-('2016'!S108/100)),"XXX")</f>
        <v>0.98429999999999995</v>
      </c>
      <c r="U108" s="132">
        <f>IF(ISNUMBER('2016'!T108),'2016'!T108,"XXX")</f>
        <v>0.57428571428571418</v>
      </c>
      <c r="V108" s="132">
        <f>IF(ISNUMBER('2016'!U108),'2016'!U108,"XXX")</f>
        <v>0.5</v>
      </c>
      <c r="W108" s="132">
        <f>IF(ISNUMBER('2016'!V108),'2016'!V108,"XXX")</f>
        <v>0.73428571428571421</v>
      </c>
      <c r="X108" s="132">
        <f>IF(ISNUMBER('2016'!W108),'2016'!W108,"XXX")</f>
        <v>0.52285714285714291</v>
      </c>
      <c r="Y108" s="172">
        <f t="shared" si="8"/>
        <v>0.63348075472456999</v>
      </c>
      <c r="Z108" s="116">
        <f>'2016'!X108</f>
        <v>0.44700000000000001</v>
      </c>
      <c r="AA108" s="132">
        <f>('2016'!Y108+2.5)/5</f>
        <v>0.46364690959999999</v>
      </c>
      <c r="AB108" s="216">
        <f t="shared" si="9"/>
        <v>0.45532345480000003</v>
      </c>
      <c r="AC108" s="6"/>
      <c r="AE108">
        <f t="shared" si="12"/>
        <v>0.5089257142857142</v>
      </c>
      <c r="AF108">
        <f t="shared" si="12"/>
        <v>0.46927999999999997</v>
      </c>
      <c r="AG108">
        <f t="shared" si="12"/>
        <v>0.57571428571428573</v>
      </c>
      <c r="AH108">
        <f t="shared" si="12"/>
        <v>0.69393052285714285</v>
      </c>
      <c r="AI108">
        <f t="shared" si="12"/>
        <v>0.72947330524999998</v>
      </c>
      <c r="AJ108">
        <f t="shared" si="12"/>
        <v>0.82339992524999994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0.75872119999999998</v>
      </c>
      <c r="AO108">
        <f t="shared" si="12"/>
        <v>0.87151059999999991</v>
      </c>
      <c r="AP108">
        <f t="shared" si="12"/>
        <v>0.77929285714285701</v>
      </c>
      <c r="AQ108">
        <f t="shared" si="12"/>
        <v>0.53714285714285714</v>
      </c>
      <c r="AR108">
        <f t="shared" si="12"/>
        <v>0.6171428571428571</v>
      </c>
      <c r="AS108">
        <f t="shared" si="12"/>
        <v>0.62857142857142856</v>
      </c>
    </row>
    <row r="109" spans="1:45" ht="15" x14ac:dyDescent="0.25">
      <c r="A109" s="19" t="s">
        <v>116</v>
      </c>
      <c r="B109" s="3" t="s">
        <v>116</v>
      </c>
      <c r="C109" s="116">
        <f>IF(ISNUMBER('2016'!C109),(1-PRODUCT('2016'!C109,0.1)),"XXX")</f>
        <v>0.85</v>
      </c>
      <c r="D109" s="116">
        <f>IFERROR(IF((LOG(100*'2016'!D109+1)/LOG(100+1))&gt;1,0,(1-(LOG(100*'2016'!D109+1)/LOG(100+1)))), 1)</f>
        <v>1</v>
      </c>
      <c r="E109" s="132">
        <f>IF(ISNUMBER('2016'!E109),IF('2016'!E109/100&gt;1,1,'2016'!E109/100),"XXX")</f>
        <v>1</v>
      </c>
      <c r="F109" s="116">
        <f>IF(ISNUMBER('2016'!F109),(1-(('2016'!F109-1)/4)),"XXX")</f>
        <v>1</v>
      </c>
      <c r="G109" s="116">
        <f>IF(ISNUMBER('2016'!G109),(1-('2016'!G109/10)),"XXX")</f>
        <v>0.84</v>
      </c>
      <c r="H109" s="216">
        <f t="shared" si="7"/>
        <v>0.93800000000000006</v>
      </c>
      <c r="I109" s="132">
        <f>IF(ISNUMBER('2016'!H109),'2016'!H109,"XXX")</f>
        <v>0.70428571428571418</v>
      </c>
      <c r="J109" s="132">
        <f>IF(ISNUMBER('2016'!I109),'2016'!I109,"XXX")</f>
        <v>0.72763999999999995</v>
      </c>
      <c r="K109" s="132">
        <f>IF(ISNUMBER('2016'!J109),IF(('2016'!J109/5)&gt;1,1,'2016'!J109/5),"XXX")</f>
        <v>0.80362600000000006</v>
      </c>
      <c r="L109" s="132">
        <f>IF(ISNUMBER('2016'!K109),'2016'!K109,"XXX")</f>
        <v>0.76857142857142857</v>
      </c>
      <c r="M109" s="116">
        <f>IF(ISNUMBER('2016'!L109),IF(('2016'!L109/5)&gt;1,1,'2016'!L109/5),"XXX")</f>
        <v>1</v>
      </c>
      <c r="N109" s="116">
        <f>IF(ISNUMBER('2016'!M109),(1-('2016'!M109/100)),"XXX")</f>
        <v>0.85729001049999998</v>
      </c>
      <c r="O109" s="116">
        <f>IF(ISNUMBER('2016'!N109),IF(('2016'!N109/10)&gt;1,1,'2016'!N109/10),"XXX")</f>
        <v>1</v>
      </c>
      <c r="P109" s="222">
        <f>IF(ISNUMBER('2016'!O109),('2016'!O109/100),"XXX")</f>
        <v>1</v>
      </c>
      <c r="Q109" s="222" t="str">
        <f>'2016'!P109</f>
        <v>XXX</v>
      </c>
      <c r="R109" s="222">
        <f>IF(ISNUMBER('2016'!Q109),('2016'!Q109/100),"XXX")</f>
        <v>0.83099999999999996</v>
      </c>
      <c r="S109" s="222">
        <f>IF(ISNUMBER('2016'!R109),('2016'!R109/100),"XXX")</f>
        <v>0.93045489999999997</v>
      </c>
      <c r="T109" s="132">
        <f>IF(ISNUMBER('2016'!S109),(1-('2016'!S109/100)),"XXX")</f>
        <v>1</v>
      </c>
      <c r="U109" s="132">
        <f>IF(ISNUMBER('2016'!T109),'2016'!T109,"XXX")</f>
        <v>0.87285714285714289</v>
      </c>
      <c r="V109" s="132">
        <f>IF(ISNUMBER('2016'!U109),'2016'!U109,"XXX")</f>
        <v>0.85357142857142854</v>
      </c>
      <c r="W109" s="132">
        <f>IF(ISNUMBER('2016'!V109),'2016'!V109,"XXX")</f>
        <v>0.71857142857142864</v>
      </c>
      <c r="X109" s="132">
        <f>IF(ISNUMBER('2016'!W109),'2016'!W109,"XXX")</f>
        <v>0.73714285714285721</v>
      </c>
      <c r="Y109" s="172">
        <f t="shared" si="8"/>
        <v>0.85225068190625008</v>
      </c>
      <c r="Z109" s="116">
        <f>'2016'!X109</f>
        <v>0.89700000000000002</v>
      </c>
      <c r="AA109" s="132">
        <f>('2016'!Y109+2.5)/5</f>
        <v>0.83666646480000006</v>
      </c>
      <c r="AB109" s="216">
        <f t="shared" si="9"/>
        <v>0.8668332324000001</v>
      </c>
      <c r="AC109" s="6"/>
      <c r="AE109">
        <f t="shared" si="12"/>
        <v>0.71596285714285712</v>
      </c>
      <c r="AF109">
        <f t="shared" si="12"/>
        <v>0.76563300000000001</v>
      </c>
      <c r="AG109">
        <f t="shared" si="12"/>
        <v>0.78609871428571432</v>
      </c>
      <c r="AH109">
        <f t="shared" si="12"/>
        <v>0.88428571428571434</v>
      </c>
      <c r="AI109">
        <f t="shared" si="12"/>
        <v>0.92864500524999993</v>
      </c>
      <c r="AJ109">
        <f t="shared" si="12"/>
        <v>0.92864500524999993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0.88072744999999997</v>
      </c>
      <c r="AO109">
        <f t="shared" si="12"/>
        <v>0.96522744999999999</v>
      </c>
      <c r="AP109">
        <f t="shared" si="12"/>
        <v>0.93642857142857139</v>
      </c>
      <c r="AQ109">
        <f t="shared" si="12"/>
        <v>0.86321428571428571</v>
      </c>
      <c r="AR109">
        <f t="shared" si="12"/>
        <v>0.78607142857142853</v>
      </c>
      <c r="AS109">
        <f t="shared" si="12"/>
        <v>0.72785714285714298</v>
      </c>
    </row>
    <row r="110" spans="1:45" ht="15" x14ac:dyDescent="0.25">
      <c r="A110" s="19" t="s">
        <v>117</v>
      </c>
      <c r="B110" s="3" t="s">
        <v>117</v>
      </c>
      <c r="C110" s="116">
        <f>IF(ISNUMBER('2016'!C110),(1-PRODUCT('2016'!C110,0.1)),"XXX")</f>
        <v>0.8</v>
      </c>
      <c r="D110" s="116">
        <f>IFERROR(IF((LOG(100*'2016'!D110+1)/LOG(100+1))&gt;1,0,(1-(LOG(100*'2016'!D110+1)/LOG(100+1)))), 1)</f>
        <v>1</v>
      </c>
      <c r="E110" s="132">
        <f>IF(ISNUMBER('2016'!E110),IF('2016'!E110/100&gt;1,1,'2016'!E110/100),"XXX")</f>
        <v>1</v>
      </c>
      <c r="F110" s="116">
        <f>IF(ISNUMBER('2016'!F110),(1-(('2016'!F110-1)/4)),"XXX")</f>
        <v>0.75</v>
      </c>
      <c r="G110" s="116">
        <f>IF(ISNUMBER('2016'!G110),(1-('2016'!G110/10)),"XXX")</f>
        <v>0.26</v>
      </c>
      <c r="H110" s="216">
        <f t="shared" si="7"/>
        <v>0.7619999999999999</v>
      </c>
      <c r="I110" s="132">
        <f>IF(ISNUMBER('2016'!H110),'2016'!H110,"XXX")</f>
        <v>0.68857142857142861</v>
      </c>
      <c r="J110" s="132">
        <f>IF(ISNUMBER('2016'!I110),'2016'!I110,"XXX")</f>
        <v>0.51471</v>
      </c>
      <c r="K110" s="132">
        <f>IF(ISNUMBER('2016'!J110),IF(('2016'!J110/5)&gt;1,1,'2016'!J110/5),"XXX")</f>
        <v>0.9890779999999999</v>
      </c>
      <c r="L110" s="132">
        <f>IF(ISNUMBER('2016'!K110),'2016'!K110,"XXX")</f>
        <v>0.55285714285714282</v>
      </c>
      <c r="M110" s="116">
        <f>IF(ISNUMBER('2016'!L110),IF(('2016'!L110/5)&gt;1,1,'2016'!L110/5),"XXX")</f>
        <v>0.77457351600000002</v>
      </c>
      <c r="N110" s="116">
        <f>IF(ISNUMBER('2016'!M110),(1-('2016'!M110/100)),"XXX")</f>
        <v>0.93904756550000001</v>
      </c>
      <c r="O110" s="116">
        <f>IF(ISNUMBER('2016'!N110),IF(('2016'!N110/10)&gt;1,1,'2016'!N110/10),"XXX")</f>
        <v>0.38344981753949403</v>
      </c>
      <c r="P110" s="222">
        <f>IF(ISNUMBER('2016'!O110),('2016'!O110/100),"XXX")</f>
        <v>0.46899999999999997</v>
      </c>
      <c r="Q110" s="222" t="str">
        <f>'2016'!P110</f>
        <v>XXX</v>
      </c>
      <c r="R110" s="222">
        <f>IF(ISNUMBER('2016'!Q110),('2016'!Q110/100),"XXX")</f>
        <v>1.7000000000000001E-2</v>
      </c>
      <c r="S110" s="222">
        <f>IF(ISNUMBER('2016'!R110),('2016'!R110/100),"XXX")</f>
        <v>0.96385220000000005</v>
      </c>
      <c r="T110" s="132">
        <f>IF(ISNUMBER('2016'!S110),(1-('2016'!S110/100)),"XXX")</f>
        <v>1</v>
      </c>
      <c r="U110" s="132">
        <f>IF(ISNUMBER('2016'!T110),'2016'!T110,"XXX")</f>
        <v>0.74857142857142855</v>
      </c>
      <c r="V110" s="132">
        <f>IF(ISNUMBER('2016'!U110),'2016'!U110,"XXX")</f>
        <v>0.65571428571428569</v>
      </c>
      <c r="W110" s="132">
        <f>IF(ISNUMBER('2016'!V110),'2016'!V110,"XXX")</f>
        <v>0.69857142857142851</v>
      </c>
      <c r="X110" s="132">
        <f>IF(ISNUMBER('2016'!W110),'2016'!W110,"XXX")</f>
        <v>0.63142857142857145</v>
      </c>
      <c r="Y110" s="172">
        <f t="shared" si="8"/>
        <v>0.62771408654711114</v>
      </c>
      <c r="Z110" s="116">
        <f>'2016'!X110</f>
        <v>0.17699999999999999</v>
      </c>
      <c r="AA110" s="132">
        <f>('2016'!Y110+2.5)/5</f>
        <v>0.3027994276</v>
      </c>
      <c r="AB110" s="216">
        <f t="shared" si="9"/>
        <v>0.2398997138</v>
      </c>
      <c r="AC110" s="6"/>
      <c r="AE110">
        <f t="shared" si="12"/>
        <v>0.60164071428571431</v>
      </c>
      <c r="AF110">
        <f t="shared" si="12"/>
        <v>0.75189399999999995</v>
      </c>
      <c r="AG110">
        <f t="shared" si="12"/>
        <v>0.77096757142857131</v>
      </c>
      <c r="AH110">
        <f t="shared" si="12"/>
        <v>0.66371532942857137</v>
      </c>
      <c r="AI110">
        <f t="shared" si="12"/>
        <v>0.85681054074999996</v>
      </c>
      <c r="AJ110">
        <f t="shared" si="12"/>
        <v>0.66124869151974708</v>
      </c>
      <c r="AK110">
        <f t="shared" si="12"/>
        <v>0.426224908769747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0.49042610000000003</v>
      </c>
      <c r="AO110">
        <f t="shared" si="12"/>
        <v>0.98192610000000002</v>
      </c>
      <c r="AP110">
        <f t="shared" si="12"/>
        <v>0.87428571428571433</v>
      </c>
      <c r="AQ110">
        <f t="shared" si="12"/>
        <v>0.70214285714285718</v>
      </c>
      <c r="AR110">
        <f t="shared" si="12"/>
        <v>0.67714285714285705</v>
      </c>
      <c r="AS110">
        <f t="shared" si="12"/>
        <v>0.66500000000000004</v>
      </c>
    </row>
    <row r="111" spans="1:45" ht="15" x14ac:dyDescent="0.25">
      <c r="A111" s="19" t="s">
        <v>118</v>
      </c>
      <c r="B111" s="3" t="s">
        <v>118</v>
      </c>
      <c r="C111" s="116">
        <f>IF(ISNUMBER('2016'!C111),(1-PRODUCT('2016'!C111,0.1)),"XXX")</f>
        <v>4.0000000000000036E-2</v>
      </c>
      <c r="D111" s="116">
        <f>IFERROR(IF((LOG(100*'2016'!D111+1)/LOG(100+1))&gt;1,0,(1-(LOG(100*'2016'!D111+1)/LOG(100+1)))), 1)</f>
        <v>0.59692777525829011</v>
      </c>
      <c r="E111" s="132">
        <f>IF(ISNUMBER('2016'!E111),IF('2016'!E111/100&gt;1,1,'2016'!E111/100),"XXX")</f>
        <v>0.49</v>
      </c>
      <c r="F111" s="116">
        <f>IF(ISNUMBER('2016'!F111),(1-(('2016'!F111-1)/4)),"XXX")</f>
        <v>0.25</v>
      </c>
      <c r="G111" s="116">
        <f>IF(ISNUMBER('2016'!G111),(1-('2016'!G111/10)),"XXX")</f>
        <v>0.18000000000000005</v>
      </c>
      <c r="H111" s="216">
        <f t="shared" si="7"/>
        <v>0.3113855550516581</v>
      </c>
      <c r="I111" s="132">
        <f>IF(ISNUMBER('2016'!H111),'2016'!H111,"XXX")</f>
        <v>0.39285714285714285</v>
      </c>
      <c r="J111" s="132">
        <f>IF(ISNUMBER('2016'!I111),'2016'!I111,"XXX")</f>
        <v>0.12989000000000001</v>
      </c>
      <c r="K111" s="132">
        <f>IF(ISNUMBER('2016'!J111),IF(('2016'!J111/5)&gt;1,1,'2016'!J111/5),"XXX")</f>
        <v>0.36274000000000001</v>
      </c>
      <c r="L111" s="132">
        <f>IF(ISNUMBER('2016'!K111),'2016'!K111,"XXX")</f>
        <v>0.42571428571428571</v>
      </c>
      <c r="M111" s="116">
        <f>IF(ISNUMBER('2016'!L111),IF(('2016'!L111/5)&gt;1,1,'2016'!L111/5),"XXX")</f>
        <v>0.17265594000000001</v>
      </c>
      <c r="N111" s="116">
        <f>IF(ISNUMBER('2016'!M111),(1-('2016'!M111/100)),"XXX")</f>
        <v>0.37780933380000004</v>
      </c>
      <c r="O111" s="116">
        <f>IF(ISNUMBER('2016'!N111),IF(('2016'!N111/10)&gt;1,1,'2016'!N111/10),"XXX")</f>
        <v>1.6897951904769309E-2</v>
      </c>
      <c r="P111" s="222">
        <f>IF(ISNUMBER('2016'!O111),('2016'!O111/100),"XXX")</f>
        <v>5.7999999999999996E-2</v>
      </c>
      <c r="Q111" s="222">
        <f>'2016'!P111</f>
        <v>0.1235242486000061</v>
      </c>
      <c r="R111" s="222">
        <f>IF(ISNUMBER('2016'!Q111),('2016'!Q111/100),"XXX")</f>
        <v>0.05</v>
      </c>
      <c r="S111" s="222">
        <f>IF(ISNUMBER('2016'!R111),('2016'!R111/100),"XXX")</f>
        <v>0.38648640000000001</v>
      </c>
      <c r="T111" s="132">
        <f>IF(ISNUMBER('2016'!S111),(1-('2016'!S111/100)),"XXX")</f>
        <v>0.96219999999999994</v>
      </c>
      <c r="U111" s="132">
        <f>IF(ISNUMBER('2016'!T111),'2016'!T111,"XXX")</f>
        <v>0.49285714285714288</v>
      </c>
      <c r="V111" s="132">
        <f>IF(ISNUMBER('2016'!U111),'2016'!U111,"XXX")</f>
        <v>0.45214285714285712</v>
      </c>
      <c r="W111" s="132">
        <f>IF(ISNUMBER('2016'!V111),'2016'!V111,"XXX")</f>
        <v>0.59857142857142864</v>
      </c>
      <c r="X111" s="132">
        <f>IF(ISNUMBER('2016'!W111),'2016'!W111,"XXX")</f>
        <v>0.44428571428571428</v>
      </c>
      <c r="Y111" s="172">
        <f t="shared" si="8"/>
        <v>0.34041452785833415</v>
      </c>
      <c r="Z111" s="116">
        <f>'2016'!X111</f>
        <v>0.40500000000000003</v>
      </c>
      <c r="AA111" s="132">
        <f>('2016'!Y111+2.5)/5</f>
        <v>0.3724159836</v>
      </c>
      <c r="AB111" s="216">
        <f t="shared" si="9"/>
        <v>0.38870799180000004</v>
      </c>
      <c r="AC111" s="6"/>
      <c r="AE111">
        <f t="shared" si="12"/>
        <v>0.26137357142857143</v>
      </c>
      <c r="AF111">
        <f t="shared" si="12"/>
        <v>0.24631500000000001</v>
      </c>
      <c r="AG111">
        <f t="shared" si="12"/>
        <v>0.39422714285714289</v>
      </c>
      <c r="AH111">
        <f t="shared" si="12"/>
        <v>0.29918511285714289</v>
      </c>
      <c r="AI111">
        <f t="shared" si="12"/>
        <v>0.27523263689999999</v>
      </c>
      <c r="AJ111">
        <f t="shared" si="12"/>
        <v>0.19735364285238466</v>
      </c>
      <c r="AK111">
        <f t="shared" si="12"/>
        <v>3.7448975952384653E-2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0.2182432</v>
      </c>
      <c r="AO111">
        <f t="shared" si="12"/>
        <v>0.67434320000000003</v>
      </c>
      <c r="AP111">
        <f t="shared" si="12"/>
        <v>0.72752857142857141</v>
      </c>
      <c r="AQ111">
        <f t="shared" si="12"/>
        <v>0.47250000000000003</v>
      </c>
      <c r="AR111">
        <f t="shared" si="12"/>
        <v>0.52535714285714286</v>
      </c>
      <c r="AS111">
        <f t="shared" si="12"/>
        <v>0.52142857142857146</v>
      </c>
    </row>
    <row r="112" spans="1:45" ht="15" x14ac:dyDescent="0.25">
      <c r="A112" s="19" t="s">
        <v>119</v>
      </c>
      <c r="B112" s="3" t="s">
        <v>119</v>
      </c>
      <c r="C112" s="116">
        <f>IF(ISNUMBER('2016'!C112),(1-PRODUCT('2016'!C112,0.1)),"XXX")</f>
        <v>0.71</v>
      </c>
      <c r="D112" s="116">
        <f>IFERROR(IF((LOG(100*'2016'!D112+1)/LOG(100+1))&gt;1,0,(1-(LOG(100*'2016'!D112+1)/LOG(100+1)))), 1)</f>
        <v>1</v>
      </c>
      <c r="E112" s="132">
        <f>IF(ISNUMBER('2016'!E112),IF('2016'!E112/100&gt;1,1,'2016'!E112/100),"XXX")</f>
        <v>0.84833333333333338</v>
      </c>
      <c r="F112" s="116">
        <f>IF(ISNUMBER('2016'!F112),(1-(('2016'!F112-1)/4)),"XXX")</f>
        <v>1</v>
      </c>
      <c r="G112" s="116">
        <f>IF(ISNUMBER('2016'!G112),(1-('2016'!G112/10)),"XXX")</f>
        <v>0.55000000000000004</v>
      </c>
      <c r="H112" s="216">
        <f t="shared" si="7"/>
        <v>0.82166666666666666</v>
      </c>
      <c r="I112" s="132">
        <f>IF(ISNUMBER('2016'!H112),'2016'!H112,"XXX")</f>
        <v>0.69285714285714273</v>
      </c>
      <c r="J112" s="132">
        <f>IF(ISNUMBER('2016'!I112),'2016'!I112,"XXX")</f>
        <v>0.42022999999999999</v>
      </c>
      <c r="K112" s="132">
        <f>IF(ISNUMBER('2016'!J112),IF(('2016'!J112/5)&gt;1,1,'2016'!J112/5),"XXX")</f>
        <v>0.28998600000000002</v>
      </c>
      <c r="L112" s="132">
        <f>IF(ISNUMBER('2016'!K112),'2016'!K112,"XXX")</f>
        <v>0.47285714285714286</v>
      </c>
      <c r="M112" s="116">
        <f>IF(ISNUMBER('2016'!L112),IF(('2016'!L112/5)&gt;1,1,'2016'!L112/5),"XXX")</f>
        <v>0.96047039000000001</v>
      </c>
      <c r="N112" s="116">
        <f>IF(ISNUMBER('2016'!M112),(1-('2016'!M112/100)),"XXX")</f>
        <v>0.71856838229999997</v>
      </c>
      <c r="O112" s="116">
        <f>IF(ISNUMBER('2016'!N112),IF(('2016'!N112/10)&gt;1,1,'2016'!N112/10),"XXX")</f>
        <v>0.97905808163101393</v>
      </c>
      <c r="P112" s="222">
        <f>IF(ISNUMBER('2016'!O112),('2016'!O112/100),"XXX")</f>
        <v>0.29299999999999998</v>
      </c>
      <c r="Q112" s="222">
        <f>'2016'!P112</f>
        <v>0.29505276679992676</v>
      </c>
      <c r="R112" s="222">
        <f>IF(ISNUMBER('2016'!Q112),('2016'!Q112/100),"XXX")</f>
        <v>0.215</v>
      </c>
      <c r="S112" s="222">
        <f>IF(ISNUMBER('2016'!R112),('2016'!R112/100),"XXX")</f>
        <v>0.64201030000000003</v>
      </c>
      <c r="T112" s="132">
        <f>IF(ISNUMBER('2016'!S112),(1-('2016'!S112/100)),"XXX")</f>
        <v>0.99260000000000004</v>
      </c>
      <c r="U112" s="132">
        <f>IF(ISNUMBER('2016'!T112),'2016'!T112,"XXX")</f>
        <v>0.69714285714285718</v>
      </c>
      <c r="V112" s="132">
        <f>IF(ISNUMBER('2016'!U112),'2016'!U112,"XXX")</f>
        <v>0.42285714285714288</v>
      </c>
      <c r="W112" s="132">
        <f>IF(ISNUMBER('2016'!V112),'2016'!V112,"XXX")</f>
        <v>0.69571428571428573</v>
      </c>
      <c r="X112" s="132">
        <f>IF(ISNUMBER('2016'!W112),'2016'!W112,"XXX")</f>
        <v>0.50285714285714289</v>
      </c>
      <c r="Y112" s="172">
        <f t="shared" si="8"/>
        <v>0.58064135218854085</v>
      </c>
      <c r="Z112" s="116">
        <f>'2016'!X112</f>
        <v>0.75900000000000001</v>
      </c>
      <c r="AA112" s="132">
        <f>('2016'!Y112+2.5)/5</f>
        <v>0.61259810920000002</v>
      </c>
      <c r="AB112" s="216">
        <f t="shared" si="9"/>
        <v>0.68579905460000001</v>
      </c>
      <c r="AC112" s="6"/>
      <c r="AE112">
        <f t="shared" si="12"/>
        <v>0.55654357142857136</v>
      </c>
      <c r="AF112">
        <f t="shared" si="12"/>
        <v>0.35510799999999998</v>
      </c>
      <c r="AG112">
        <f t="shared" si="12"/>
        <v>0.38142157142857147</v>
      </c>
      <c r="AH112">
        <f t="shared" si="12"/>
        <v>0.71666376642857144</v>
      </c>
      <c r="AI112">
        <f t="shared" si="12"/>
        <v>0.83951938614999999</v>
      </c>
      <c r="AJ112">
        <f t="shared" si="12"/>
        <v>0.84881323196550695</v>
      </c>
      <c r="AK112">
        <f t="shared" si="12"/>
        <v>0.63602904081550693</v>
      </c>
      <c r="AL112">
        <f t="shared" si="12"/>
        <v>0.29402638339996334</v>
      </c>
      <c r="AM112">
        <f t="shared" si="12"/>
        <v>0.25502638339996336</v>
      </c>
      <c r="AN112">
        <f t="shared" si="12"/>
        <v>0.42850515</v>
      </c>
      <c r="AO112">
        <f t="shared" si="12"/>
        <v>0.81730515000000004</v>
      </c>
      <c r="AP112">
        <f t="shared" si="12"/>
        <v>0.84487142857142861</v>
      </c>
      <c r="AQ112">
        <f t="shared" si="12"/>
        <v>0.56000000000000005</v>
      </c>
      <c r="AR112">
        <f t="shared" si="12"/>
        <v>0.55928571428571427</v>
      </c>
      <c r="AS112">
        <f t="shared" si="12"/>
        <v>0.59928571428571431</v>
      </c>
    </row>
    <row r="113" spans="1:45" ht="15" x14ac:dyDescent="0.25">
      <c r="A113" s="19" t="s">
        <v>120</v>
      </c>
      <c r="B113" s="3" t="s">
        <v>120</v>
      </c>
      <c r="C113" s="116">
        <f>IF(ISNUMBER('2016'!C113),(1-PRODUCT('2016'!C113,0.1)),"XXX")</f>
        <v>0.29999999999999993</v>
      </c>
      <c r="D113" s="116">
        <f>IFERROR(IF((LOG(100*'2016'!D113+1)/LOG(100+1))&gt;1,0,(1-(LOG(100*'2016'!D113+1)/LOG(100+1)))), 1)</f>
        <v>1</v>
      </c>
      <c r="E113" s="132" t="str">
        <f>IF(ISNUMBER('2016'!E113),IF('2016'!E113/100&gt;1,1,'2016'!E113/100),"XXX")</f>
        <v>XXX</v>
      </c>
      <c r="F113" s="116">
        <f>IF(ISNUMBER('2016'!F113),(1-(('2016'!F113-1)/4)),"XXX")</f>
        <v>0.75</v>
      </c>
      <c r="G113" s="116">
        <f>IF(ISNUMBER('2016'!G113),(1-('2016'!G113/10)),"XXX")</f>
        <v>0.29000000000000004</v>
      </c>
      <c r="H113" s="216">
        <f t="shared" si="7"/>
        <v>0.58499999999999996</v>
      </c>
      <c r="I113" s="132" t="str">
        <f>IF(ISNUMBER('2016'!H113),'2016'!H113,"XXX")</f>
        <v>XXX</v>
      </c>
      <c r="J113" s="132">
        <f>IF(ISNUMBER('2016'!I113),'2016'!I113,"XXX")</f>
        <v>7.3929999999999996E-2</v>
      </c>
      <c r="K113" s="132" t="str">
        <f>IF(ISNUMBER('2016'!J113),IF(('2016'!J113/5)&gt;1,1,'2016'!J113/5),"XXX")</f>
        <v>XXX</v>
      </c>
      <c r="L113" s="132" t="str">
        <f>IF(ISNUMBER('2016'!K113),'2016'!K113,"XXX")</f>
        <v>XXX</v>
      </c>
      <c r="M113" s="116">
        <f>IF(ISNUMBER('2016'!L113),IF(('2016'!L113/5)&gt;1,1,'2016'!L113/5),"XXX")</f>
        <v>0.33559255600000004</v>
      </c>
      <c r="N113" s="116">
        <f>IF(ISNUMBER('2016'!M113),(1-('2016'!M113/100)),"XXX")</f>
        <v>0.89855410579999995</v>
      </c>
      <c r="O113" s="116">
        <f>IF(ISNUMBER('2016'!N113),IF(('2016'!N113/10)&gt;1,1,'2016'!N113/10),"XXX")</f>
        <v>0.35655427200000001</v>
      </c>
      <c r="P113" s="222">
        <f>IF(ISNUMBER('2016'!O113),('2016'!O113/100),"XXX")</f>
        <v>0.223</v>
      </c>
      <c r="Q113" s="222">
        <f>'2016'!P113</f>
        <v>1.1170576326549053E-3</v>
      </c>
      <c r="R113" s="222" t="str">
        <f>IF(ISNUMBER('2016'!Q113),('2016'!Q113/100),"XXX")</f>
        <v>XXX</v>
      </c>
      <c r="S113" s="222">
        <f>IF(ISNUMBER('2016'!R113),('2016'!R113/100),"XXX")</f>
        <v>0.21369840000000001</v>
      </c>
      <c r="T113" s="132">
        <f>IF(ISNUMBER('2016'!S113),(1-('2016'!S113/100)),"XXX")</f>
        <v>0.75980000000000003</v>
      </c>
      <c r="U113" s="132" t="str">
        <f>IF(ISNUMBER('2016'!T113),'2016'!T113,"XXX")</f>
        <v>XXX</v>
      </c>
      <c r="V113" s="132" t="str">
        <f>IF(ISNUMBER('2016'!U113),'2016'!U113,"XXX")</f>
        <v>XXX</v>
      </c>
      <c r="W113" s="132" t="str">
        <f>IF(ISNUMBER('2016'!V113),'2016'!V113,"XXX")</f>
        <v>XXX</v>
      </c>
      <c r="X113" s="132" t="str">
        <f>IF(ISNUMBER('2016'!W113),'2016'!W113,"XXX")</f>
        <v>XXX</v>
      </c>
      <c r="Y113" s="172">
        <f t="shared" si="8"/>
        <v>0.29372934490653096</v>
      </c>
      <c r="Z113" s="116">
        <f>'2016'!X113</f>
        <v>0.40899999999999997</v>
      </c>
      <c r="AA113" s="132">
        <f>('2016'!Y113+2.5)/5</f>
        <v>0.54078404899999999</v>
      </c>
      <c r="AB113" s="216">
        <f t="shared" si="9"/>
        <v>0.47489202450000001</v>
      </c>
      <c r="AC113" s="6"/>
      <c r="AE113">
        <f t="shared" si="12"/>
        <v>7.3929999999999996E-2</v>
      </c>
      <c r="AF113">
        <f t="shared" si="12"/>
        <v>7.3929999999999996E-2</v>
      </c>
      <c r="AG113" t="str">
        <f t="shared" si="12"/>
        <v>XXX</v>
      </c>
      <c r="AH113">
        <f t="shared" si="12"/>
        <v>0.33559255600000004</v>
      </c>
      <c r="AI113">
        <f t="shared" si="12"/>
        <v>0.61707333090000005</v>
      </c>
      <c r="AJ113">
        <f t="shared" si="12"/>
        <v>0.62755418890000003</v>
      </c>
      <c r="AK113">
        <f t="shared" si="12"/>
        <v>0.28977713599999999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0.21369840000000001</v>
      </c>
      <c r="AO113">
        <f t="shared" si="12"/>
        <v>0.48674919999999999</v>
      </c>
      <c r="AP113">
        <f t="shared" si="12"/>
        <v>0.75980000000000003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5">
      <c r="A114" s="19" t="s">
        <v>121</v>
      </c>
      <c r="B114" s="3" t="s">
        <v>121</v>
      </c>
      <c r="C114" s="116">
        <f>IF(ISNUMBER('2016'!C114),(1-PRODUCT('2016'!C114,0.1)),"XXX")</f>
        <v>0.55000000000000004</v>
      </c>
      <c r="D114" s="116">
        <f>IFERROR(IF((LOG(100*'2016'!D114+1)/LOG(100+1))&gt;1,0,(1-(LOG(100*'2016'!D114+1)/LOG(100+1)))), 1)</f>
        <v>1</v>
      </c>
      <c r="E114" s="132">
        <f>IF(ISNUMBER('2016'!E114),IF('2016'!E114/100&gt;1,1,'2016'!E114/100),"XXX")</f>
        <v>0.64500000000000002</v>
      </c>
      <c r="F114" s="116">
        <f>IF(ISNUMBER('2016'!F114),(1-(('2016'!F114-1)/4)),"XXX")</f>
        <v>1</v>
      </c>
      <c r="G114" s="116">
        <f>IF(ISNUMBER('2016'!G114),(1-('2016'!G114/10)),"XXX")</f>
        <v>0.39</v>
      </c>
      <c r="H114" s="216">
        <f t="shared" si="7"/>
        <v>0.71700000000000008</v>
      </c>
      <c r="I114" s="132">
        <f>IF(ISNUMBER('2016'!H114),'2016'!H114,"XXX")</f>
        <v>0.3671428571428571</v>
      </c>
      <c r="J114" s="132">
        <f>IF(ISNUMBER('2016'!I114),'2016'!I114,"XXX")</f>
        <v>0.25439000000000001</v>
      </c>
      <c r="K114" s="132">
        <f>IF(ISNUMBER('2016'!J114),IF(('2016'!J114/5)&gt;1,1,'2016'!J114/5),"XXX")</f>
        <v>0.46565399999999996</v>
      </c>
      <c r="L114" s="132">
        <f>IF(ISNUMBER('2016'!K114),'2016'!K114,"XXX")</f>
        <v>0.29714285714285715</v>
      </c>
      <c r="M114" s="116">
        <f>IF(ISNUMBER('2016'!L114),IF(('2016'!L114/5)&gt;1,1,'2016'!L114/5),"XXX")</f>
        <v>0.63021192599999998</v>
      </c>
      <c r="N114" s="116">
        <f>IF(ISNUMBER('2016'!M114),(1-('2016'!M114/100)),"XXX")</f>
        <v>0.57078395840000007</v>
      </c>
      <c r="O114" s="116">
        <f>IF(ISNUMBER('2016'!N114),IF(('2016'!N114/10)&gt;1,1,'2016'!N114/10),"XXX")</f>
        <v>0.62</v>
      </c>
      <c r="P114" s="222">
        <f>IF(ISNUMBER('2016'!O114),('2016'!O114/100),"XXX")</f>
        <v>0.222</v>
      </c>
      <c r="Q114" s="222">
        <f>'2016'!P114</f>
        <v>0.28224813938140869</v>
      </c>
      <c r="R114" s="222">
        <f>IF(ISNUMBER('2016'!Q114),('2016'!Q114/100),"XXX")</f>
        <v>0.17600000000000002</v>
      </c>
      <c r="S114" s="222">
        <f>IF(ISNUMBER('2016'!R114),('2016'!R114/100),"XXX")</f>
        <v>0.55765850000000006</v>
      </c>
      <c r="T114" s="132">
        <f>IF(ISNUMBER('2016'!S114),(1-('2016'!S114/100)),"XXX")</f>
        <v>0.99539999999999995</v>
      </c>
      <c r="U114" s="132">
        <f>IF(ISNUMBER('2016'!T114),'2016'!T114,"XXX")</f>
        <v>0.51857142857142857</v>
      </c>
      <c r="V114" s="132">
        <f>IF(ISNUMBER('2016'!U114),'2016'!U114,"XXX")</f>
        <v>0.30071428571428571</v>
      </c>
      <c r="W114" s="132">
        <f>IF(ISNUMBER('2016'!V114),'2016'!V114,"XXX")</f>
        <v>0.63</v>
      </c>
      <c r="X114" s="132">
        <f>IF(ISNUMBER('2016'!W114),'2016'!W114,"XXX")</f>
        <v>0.39571428571428574</v>
      </c>
      <c r="Y114" s="172">
        <f t="shared" si="8"/>
        <v>0.4552270148791952</v>
      </c>
      <c r="Z114" s="116">
        <f>'2016'!X114</f>
        <v>0.58699999999999997</v>
      </c>
      <c r="AA114" s="132">
        <f>('2016'!Y114+2.5)/5</f>
        <v>0.49735183239999997</v>
      </c>
      <c r="AB114" s="216">
        <f t="shared" si="9"/>
        <v>0.54217591619999994</v>
      </c>
      <c r="AC114" s="6"/>
      <c r="AE114">
        <f t="shared" si="12"/>
        <v>0.31076642857142855</v>
      </c>
      <c r="AF114">
        <f t="shared" si="12"/>
        <v>0.36002199999999995</v>
      </c>
      <c r="AG114">
        <f t="shared" si="12"/>
        <v>0.38139842857142858</v>
      </c>
      <c r="AH114">
        <f t="shared" si="12"/>
        <v>0.46367739157142857</v>
      </c>
      <c r="AI114">
        <f t="shared" si="12"/>
        <v>0.60049794220000008</v>
      </c>
      <c r="AJ114">
        <f t="shared" si="12"/>
        <v>0.59539197919999998</v>
      </c>
      <c r="AK114">
        <f t="shared" si="12"/>
        <v>0.42099999999999999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0.36682925000000005</v>
      </c>
      <c r="AO114">
        <f t="shared" si="12"/>
        <v>0.77652925000000006</v>
      </c>
      <c r="AP114">
        <f t="shared" si="12"/>
        <v>0.75698571428571426</v>
      </c>
      <c r="AQ114">
        <f t="shared" si="12"/>
        <v>0.40964285714285714</v>
      </c>
      <c r="AR114">
        <f t="shared" si="12"/>
        <v>0.46535714285714286</v>
      </c>
      <c r="AS114">
        <f t="shared" si="12"/>
        <v>0.5128571428571429</v>
      </c>
    </row>
    <row r="115" spans="1:45" ht="15" x14ac:dyDescent="0.25">
      <c r="A115" s="19" t="s">
        <v>122</v>
      </c>
      <c r="B115" s="3" t="s">
        <v>122</v>
      </c>
      <c r="C115" s="116">
        <f>IF(ISNUMBER('2016'!C115),(1-PRODUCT('2016'!C115,0.1)),"XXX")</f>
        <v>0.62999999999999989</v>
      </c>
      <c r="D115" s="116">
        <f>IFERROR(IF((LOG(100*'2016'!D115+1)/LOG(100+1))&gt;1,0,(1-(LOG(100*'2016'!D115+1)/LOG(100+1)))), 1)</f>
        <v>1</v>
      </c>
      <c r="E115" s="132">
        <f>IF(ISNUMBER('2016'!E115),IF('2016'!E115/100&gt;1,1,'2016'!E115/100),"XXX")</f>
        <v>0.53666666666666674</v>
      </c>
      <c r="F115" s="116">
        <f>IF(ISNUMBER('2016'!F115),(1-(('2016'!F115-1)/4)),"XXX")</f>
        <v>0.75</v>
      </c>
      <c r="G115" s="116">
        <f>IF(ISNUMBER('2016'!G115),(1-('2016'!G115/10)),"XXX")</f>
        <v>0.55000000000000004</v>
      </c>
      <c r="H115" s="216">
        <f t="shared" si="7"/>
        <v>0.69333333333333336</v>
      </c>
      <c r="I115" s="132">
        <f>IF(ISNUMBER('2016'!H115),'2016'!H115,"XXX")</f>
        <v>0.5099999999999999</v>
      </c>
      <c r="J115" s="132">
        <f>IF(ISNUMBER('2016'!I115),'2016'!I115,"XXX")</f>
        <v>0.26891999999999999</v>
      </c>
      <c r="K115" s="132">
        <f>IF(ISNUMBER('2016'!J115),IF(('2016'!J115/5)&gt;1,1,'2016'!J115/5),"XXX")</f>
        <v>0.53402999999999989</v>
      </c>
      <c r="L115" s="132">
        <f>IF(ISNUMBER('2016'!K115),'2016'!K115,"XXX")</f>
        <v>0.3457142857142857</v>
      </c>
      <c r="M115" s="116">
        <f>IF(ISNUMBER('2016'!L115),IF(('2016'!L115/5)&gt;1,1,'2016'!L115/5),"XXX")</f>
        <v>0.61323123000000002</v>
      </c>
      <c r="N115" s="116">
        <f>IF(ISNUMBER('2016'!M115),(1-('2016'!M115/100)),"XXX")</f>
        <v>0.70665931699999995</v>
      </c>
      <c r="O115" s="116">
        <f>IF(ISNUMBER('2016'!N115),IF(('2016'!N115/10)&gt;1,1,'2016'!N115/10),"XXX")</f>
        <v>0.54712455260000004</v>
      </c>
      <c r="P115" s="222">
        <f>IF(ISNUMBER('2016'!O115),('2016'!O115/100),"XXX")</f>
        <v>0.193</v>
      </c>
      <c r="Q115" s="222">
        <f>'2016'!P115</f>
        <v>0.27695720195770263</v>
      </c>
      <c r="R115" s="222">
        <f>IF(ISNUMBER('2016'!Q115),('2016'!Q115/100),"XXX")</f>
        <v>0.151</v>
      </c>
      <c r="S115" s="222">
        <f>IF(ISNUMBER('2016'!R115),('2016'!R115/100),"XXX")</f>
        <v>0.45409129999999998</v>
      </c>
      <c r="T115" s="132">
        <f>IF(ISNUMBER('2016'!S115),(1-('2016'!S115/100)),"XXX")</f>
        <v>0.95840000000000003</v>
      </c>
      <c r="U115" s="132">
        <f>IF(ISNUMBER('2016'!T115),'2016'!T115,"XXX")</f>
        <v>0.55285714285714282</v>
      </c>
      <c r="V115" s="132">
        <f>IF(ISNUMBER('2016'!U115),'2016'!U115,"XXX")</f>
        <v>0.40499999999999997</v>
      </c>
      <c r="W115" s="132">
        <f>IF(ISNUMBER('2016'!V115),'2016'!V115,"XXX")</f>
        <v>0.63571428571428579</v>
      </c>
      <c r="X115" s="132">
        <f>IF(ISNUMBER('2016'!W115),'2016'!W115,"XXX")</f>
        <v>0.40285714285714286</v>
      </c>
      <c r="Y115" s="172">
        <f t="shared" si="8"/>
        <v>0.47222227866878497</v>
      </c>
      <c r="Z115" s="116">
        <f>'2016'!X115</f>
        <v>0.77500000000000002</v>
      </c>
      <c r="AA115" s="132">
        <f>('2016'!Y115+2.5)/5</f>
        <v>0.56252276300000004</v>
      </c>
      <c r="AB115" s="216">
        <f t="shared" si="9"/>
        <v>0.66876138149999997</v>
      </c>
      <c r="AC115" s="6"/>
      <c r="AE115">
        <f t="shared" si="12"/>
        <v>0.38945999999999992</v>
      </c>
      <c r="AF115">
        <f t="shared" si="12"/>
        <v>0.40147499999999992</v>
      </c>
      <c r="AG115">
        <f t="shared" si="12"/>
        <v>0.43987214285714282</v>
      </c>
      <c r="AH115">
        <f t="shared" si="12"/>
        <v>0.47947275785714283</v>
      </c>
      <c r="AI115">
        <f t="shared" si="12"/>
        <v>0.65994527349999998</v>
      </c>
      <c r="AJ115">
        <f t="shared" si="12"/>
        <v>0.62689193479999994</v>
      </c>
      <c r="AK115">
        <f t="shared" si="12"/>
        <v>0.37006227629999999</v>
      </c>
      <c r="AL115">
        <f t="shared" si="12"/>
        <v>0.23497860097885132</v>
      </c>
      <c r="AM115">
        <f t="shared" si="12"/>
        <v>0.2139786009788513</v>
      </c>
      <c r="AN115">
        <f t="shared" si="12"/>
        <v>0.30254565</v>
      </c>
      <c r="AO115">
        <f t="shared" si="12"/>
        <v>0.70624565000000006</v>
      </c>
      <c r="AP115">
        <f t="shared" si="12"/>
        <v>0.75562857142857143</v>
      </c>
      <c r="AQ115">
        <f t="shared" si="12"/>
        <v>0.47892857142857137</v>
      </c>
      <c r="AR115">
        <f t="shared" si="12"/>
        <v>0.52035714285714285</v>
      </c>
      <c r="AS115">
        <f t="shared" si="12"/>
        <v>0.51928571428571435</v>
      </c>
    </row>
    <row r="116" spans="1:45" ht="15" x14ac:dyDescent="0.25">
      <c r="A116" s="19" t="s">
        <v>123</v>
      </c>
      <c r="B116" s="3" t="s">
        <v>123</v>
      </c>
      <c r="C116" s="116">
        <f>IF(ISNUMBER('2016'!C116),(1-PRODUCT('2016'!C116,0.1)),"XXX")</f>
        <v>0.33999999999999997</v>
      </c>
      <c r="D116" s="116">
        <f>IFERROR(IF((LOG(100*'2016'!D116+1)/LOG(100+1))&gt;1,0,(1-(LOG(100*'2016'!D116+1)/LOG(100+1)))), 1)</f>
        <v>0.54684105644187575</v>
      </c>
      <c r="E116" s="132">
        <f>IF(ISNUMBER('2016'!E116),IF('2016'!E116/100&gt;1,1,'2016'!E116/100),"XXX")</f>
        <v>0.65</v>
      </c>
      <c r="F116" s="116">
        <f>IF(ISNUMBER('2016'!F116),(1-(('2016'!F116-1)/4)),"XXX")</f>
        <v>0</v>
      </c>
      <c r="G116" s="116">
        <f>IF(ISNUMBER('2016'!G116),(1-('2016'!G116/10)),"XXX")</f>
        <v>0.44000000000000006</v>
      </c>
      <c r="H116" s="216">
        <f t="shared" si="7"/>
        <v>0.39536821128837518</v>
      </c>
      <c r="I116" s="132">
        <f>IF(ISNUMBER('2016'!H116),'2016'!H116,"XXX")</f>
        <v>0.48142857142857143</v>
      </c>
      <c r="J116" s="132">
        <f>IF(ISNUMBER('2016'!I116),'2016'!I116,"XXX")</f>
        <v>0.37908999999999998</v>
      </c>
      <c r="K116" s="132">
        <f>IF(ISNUMBER('2016'!J116),IF(('2016'!J116/5)&gt;1,1,'2016'!J116/5),"XXX")</f>
        <v>0.42973999999999996</v>
      </c>
      <c r="L116" s="132">
        <f>IF(ISNUMBER('2016'!K116),'2016'!K116,"XXX")</f>
        <v>0.5614285714285715</v>
      </c>
      <c r="M116" s="116">
        <f>IF(ISNUMBER('2016'!L116),IF(('2016'!L116/5)&gt;1,1,'2016'!L116/5),"XXX")</f>
        <v>0.294746852</v>
      </c>
      <c r="N116" s="116">
        <f>IF(ISNUMBER('2016'!M116),(1-('2016'!M116/100)),"XXX")</f>
        <v>0.49507915499999999</v>
      </c>
      <c r="O116" s="116">
        <f>IF(ISNUMBER('2016'!N116),IF(('2016'!N116/10)&gt;1,1,'2016'!N116/10),"XXX")</f>
        <v>0.22008126782801449</v>
      </c>
      <c r="P116" s="222">
        <f>IF(ISNUMBER('2016'!O116),('2016'!O116/100),"XXX")</f>
        <v>0.39799999999999996</v>
      </c>
      <c r="Q116" s="222">
        <f>'2016'!P116</f>
        <v>0.13316737413406371</v>
      </c>
      <c r="R116" s="222">
        <f>IF(ISNUMBER('2016'!Q116),('2016'!Q116/100),"XXX")</f>
        <v>7.8E-2</v>
      </c>
      <c r="S116" s="222">
        <f>IF(ISNUMBER('2016'!R116),('2016'!R116/100),"XXX")</f>
        <v>0.61365720000000001</v>
      </c>
      <c r="T116" s="132">
        <f>IF(ISNUMBER('2016'!S116),(1-('2016'!S116/100)),"XXX")</f>
        <v>0.95569999999999999</v>
      </c>
      <c r="U116" s="132">
        <f>IF(ISNUMBER('2016'!T116),'2016'!T116,"XXX")</f>
        <v>0.5842857142857143</v>
      </c>
      <c r="V116" s="132">
        <f>IF(ISNUMBER('2016'!U116),'2016'!U116,"XXX")</f>
        <v>0.43428571428571427</v>
      </c>
      <c r="W116" s="132">
        <f>IF(ISNUMBER('2016'!V116),'2016'!V116,"XXX")</f>
        <v>0.55999999999999994</v>
      </c>
      <c r="X116" s="132">
        <f>IF(ISNUMBER('2016'!W116),'2016'!W116,"XXX")</f>
        <v>0.45714285714285718</v>
      </c>
      <c r="Y116" s="172">
        <f t="shared" si="8"/>
        <v>0.44223957984584417</v>
      </c>
      <c r="Z116" s="116">
        <f>'2016'!X116</f>
        <v>0.52200000000000002</v>
      </c>
      <c r="AA116" s="132">
        <f>('2016'!Y116+2.5)/5</f>
        <v>0.54180866780000003</v>
      </c>
      <c r="AB116" s="216">
        <f t="shared" si="9"/>
        <v>0.53190433390000003</v>
      </c>
      <c r="AC116" s="6"/>
      <c r="AE116">
        <f t="shared" si="12"/>
        <v>0.43025928571428573</v>
      </c>
      <c r="AF116">
        <f t="shared" si="12"/>
        <v>0.40441499999999997</v>
      </c>
      <c r="AG116">
        <f t="shared" si="12"/>
        <v>0.4955842857142857</v>
      </c>
      <c r="AH116">
        <f t="shared" si="12"/>
        <v>0.42808771171428572</v>
      </c>
      <c r="AI116">
        <f t="shared" si="12"/>
        <v>0.39491300350000003</v>
      </c>
      <c r="AJ116">
        <f t="shared" si="12"/>
        <v>0.35758021141400725</v>
      </c>
      <c r="AK116">
        <f t="shared" si="12"/>
        <v>0.30904063391400721</v>
      </c>
      <c r="AL116">
        <f t="shared" si="12"/>
        <v>0.26558368706703184</v>
      </c>
      <c r="AM116">
        <f t="shared" si="12"/>
        <v>0.10558368706703186</v>
      </c>
      <c r="AN116">
        <f t="shared" si="12"/>
        <v>0.34582859999999999</v>
      </c>
      <c r="AO116">
        <f t="shared" si="12"/>
        <v>0.7846786</v>
      </c>
      <c r="AP116">
        <f t="shared" si="12"/>
        <v>0.76999285714285715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0.50857142857142856</v>
      </c>
    </row>
    <row r="117" spans="1:45" ht="15" x14ac:dyDescent="0.25">
      <c r="A117" s="19" t="s">
        <v>124</v>
      </c>
      <c r="B117" s="3" t="s">
        <v>124</v>
      </c>
      <c r="C117" s="116">
        <f>IF(ISNUMBER('2016'!C117),(1-PRODUCT('2016'!C117,0.1)),"XXX")</f>
        <v>0.69</v>
      </c>
      <c r="D117" s="116">
        <f>IFERROR(IF((LOG(100*'2016'!D117+1)/LOG(100+1))&gt;1,0,(1-(LOG(100*'2016'!D117+1)/LOG(100+1)))), 1)</f>
        <v>1</v>
      </c>
      <c r="E117" s="132">
        <f>IF(ISNUMBER('2016'!E117),IF('2016'!E117/100&gt;1,1,'2016'!E117/100),"XXX")</f>
        <v>0.82500000000000018</v>
      </c>
      <c r="F117" s="116">
        <f>IF(ISNUMBER('2016'!F117),(1-(('2016'!F117-1)/4)),"XXX")</f>
        <v>0.75</v>
      </c>
      <c r="G117" s="116">
        <f>IF(ISNUMBER('2016'!G117),(1-('2016'!G117/10)),"XXX")</f>
        <v>0.71</v>
      </c>
      <c r="H117" s="216">
        <f t="shared" si="7"/>
        <v>0.79500000000000004</v>
      </c>
      <c r="I117" s="132">
        <f>IF(ISNUMBER('2016'!H117),'2016'!H117,"XXX")</f>
        <v>0.62</v>
      </c>
      <c r="J117" s="132">
        <f>IF(ISNUMBER('2016'!I117),'2016'!I117,"XXX")</f>
        <v>0.58567999999999998</v>
      </c>
      <c r="K117" s="132">
        <f>IF(ISNUMBER('2016'!J117),IF(('2016'!J117/5)&gt;1,1,'2016'!J117/5),"XXX")</f>
        <v>0.59336199999999995</v>
      </c>
      <c r="L117" s="132">
        <f>IF(ISNUMBER('2016'!K117),'2016'!K117,"XXX")</f>
        <v>0.63714285714285712</v>
      </c>
      <c r="M117" s="116">
        <f>IF(ISNUMBER('2016'!L117),IF(('2016'!L117/5)&gt;1,1,'2016'!L117/5),"XXX")</f>
        <v>0.89930753800000007</v>
      </c>
      <c r="N117" s="116">
        <f>IF(ISNUMBER('2016'!M117),(1-('2016'!M117/100)),"XXX")</f>
        <v>0.76919538499999995</v>
      </c>
      <c r="O117" s="116">
        <f>IF(ISNUMBER('2016'!N117),IF(('2016'!N117/10)&gt;1,1,'2016'!N117/10),"XXX")</f>
        <v>1</v>
      </c>
      <c r="P117" s="222">
        <f>IF(ISNUMBER('2016'!O117),('2016'!O117/100),"XXX")</f>
        <v>0.83599999999999997</v>
      </c>
      <c r="Q117" s="222">
        <f>'2016'!P117</f>
        <v>0.39336483478546141</v>
      </c>
      <c r="R117" s="222">
        <f>IF(ISNUMBER('2016'!Q117),('2016'!Q117/100),"XXX")</f>
        <v>0.52</v>
      </c>
      <c r="S117" s="222">
        <f>IF(ISNUMBER('2016'!R117),('2016'!R117/100),"XXX")</f>
        <v>0.79283130000000002</v>
      </c>
      <c r="T117" s="132">
        <f>IF(ISNUMBER('2016'!S117),(1-('2016'!S117/100)),"XXX")</f>
        <v>1</v>
      </c>
      <c r="U117" s="132">
        <f>IF(ISNUMBER('2016'!T117),'2016'!T117,"XXX")</f>
        <v>0.59714285714285709</v>
      </c>
      <c r="V117" s="132">
        <f>IF(ISNUMBER('2016'!U117),'2016'!U117,"XXX")</f>
        <v>0.50571428571428567</v>
      </c>
      <c r="W117" s="132">
        <f>IF(ISNUMBER('2016'!V117),'2016'!V117,"XXX")</f>
        <v>0.66285714285714281</v>
      </c>
      <c r="X117" s="132">
        <f>IF(ISNUMBER('2016'!W117),'2016'!W117,"XXX")</f>
        <v>0.44714285714285712</v>
      </c>
      <c r="Y117" s="172">
        <f t="shared" si="8"/>
        <v>0.67873381611159134</v>
      </c>
      <c r="Z117" s="116">
        <f>'2016'!X117</f>
        <v>0.73799999999999999</v>
      </c>
      <c r="AA117" s="132">
        <f>('2016'!Y117+2.5)/5</f>
        <v>0.67546367639999993</v>
      </c>
      <c r="AB117" s="216">
        <f t="shared" si="9"/>
        <v>0.70673183819999996</v>
      </c>
      <c r="AC117" s="6"/>
      <c r="AE117">
        <f t="shared" si="12"/>
        <v>0.60284000000000004</v>
      </c>
      <c r="AF117">
        <f t="shared" si="12"/>
        <v>0.58952099999999996</v>
      </c>
      <c r="AG117">
        <f t="shared" si="12"/>
        <v>0.61525242857142848</v>
      </c>
      <c r="AH117">
        <f t="shared" si="12"/>
        <v>0.7682251975714286</v>
      </c>
      <c r="AI117">
        <f t="shared" si="12"/>
        <v>0.83425146150000007</v>
      </c>
      <c r="AJ117">
        <f t="shared" si="12"/>
        <v>0.88459769249999998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0.65641565000000002</v>
      </c>
      <c r="AO117">
        <f t="shared" si="12"/>
        <v>0.89641565000000001</v>
      </c>
      <c r="AP117">
        <f t="shared" si="12"/>
        <v>0.79857142857142849</v>
      </c>
      <c r="AQ117">
        <f t="shared" si="12"/>
        <v>0.55142857142857138</v>
      </c>
      <c r="AR117">
        <f t="shared" si="12"/>
        <v>0.5842857142857143</v>
      </c>
      <c r="AS117">
        <f t="shared" si="12"/>
        <v>0.55499999999999994</v>
      </c>
    </row>
    <row r="118" spans="1:45" ht="15" x14ac:dyDescent="0.25">
      <c r="A118" s="19" t="s">
        <v>125</v>
      </c>
      <c r="B118" s="3" t="s">
        <v>125</v>
      </c>
      <c r="C118" s="116">
        <f>IF(ISNUMBER('2016'!C118),(1-PRODUCT('2016'!C118,0.1)),"XXX")</f>
        <v>0.75</v>
      </c>
      <c r="D118" s="116">
        <f>IFERROR(IF((LOG(100*'2016'!D118+1)/LOG(100+1))&gt;1,0,(1-(LOG(100*'2016'!D118+1)/LOG(100+1)))), 1)</f>
        <v>1</v>
      </c>
      <c r="E118" s="132">
        <f>IF(ISNUMBER('2016'!E118),IF('2016'!E118/100&gt;1,1,'2016'!E118/100),"XXX")</f>
        <v>0.99666666666666681</v>
      </c>
      <c r="F118" s="116">
        <f>IF(ISNUMBER('2016'!F118),(1-(('2016'!F118-1)/4)),"XXX")</f>
        <v>0.75</v>
      </c>
      <c r="G118" s="116">
        <f>IF(ISNUMBER('2016'!G118),(1-('2016'!G118/10)),"XXX")</f>
        <v>0.8</v>
      </c>
      <c r="H118" s="216">
        <f t="shared" si="7"/>
        <v>0.85933333333333339</v>
      </c>
      <c r="I118" s="132">
        <f>IF(ISNUMBER('2016'!H118),'2016'!H118,"XXX")</f>
        <v>0.78285714285714292</v>
      </c>
      <c r="J118" s="132">
        <f>IF(ISNUMBER('2016'!I118),'2016'!I118,"XXX")</f>
        <v>0.58379000000000003</v>
      </c>
      <c r="K118" s="132">
        <f>IF(ISNUMBER('2016'!J118),IF(('2016'!J118/5)&gt;1,1,'2016'!J118/5),"XXX")</f>
        <v>0.699322</v>
      </c>
      <c r="L118" s="132">
        <f>IF(ISNUMBER('2016'!K118),'2016'!K118,"XXX")</f>
        <v>0.69428571428571428</v>
      </c>
      <c r="M118" s="116">
        <f>IF(ISNUMBER('2016'!L118),IF(('2016'!L118/5)&gt;1,1,'2016'!L118/5),"XXX")</f>
        <v>1</v>
      </c>
      <c r="N118" s="116">
        <f>IF(ISNUMBER('2016'!M118),(1-('2016'!M118/100)),"XXX")</f>
        <v>0.70568374630000008</v>
      </c>
      <c r="O118" s="116">
        <f>IF(ISNUMBER('2016'!N118),IF(('2016'!N118/10)&gt;1,1,'2016'!N118/10),"XXX")</f>
        <v>1</v>
      </c>
      <c r="P118" s="222">
        <f>IF(ISNUMBER('2016'!O118),('2016'!O118/100),"XXX")</f>
        <v>0.90400000000000003</v>
      </c>
      <c r="Q118" s="222" t="str">
        <f>'2016'!P118</f>
        <v>XXX</v>
      </c>
      <c r="R118" s="222">
        <f>IF(ISNUMBER('2016'!Q118),('2016'!Q118/100),"XXX")</f>
        <v>0.59299999999999997</v>
      </c>
      <c r="S118" s="222">
        <f>IF(ISNUMBER('2016'!R118),('2016'!R118/100),"XXX")</f>
        <v>0.82236169999999997</v>
      </c>
      <c r="T118" s="132">
        <f>IF(ISNUMBER('2016'!S118),(1-('2016'!S118/100)),"XXX")</f>
        <v>1</v>
      </c>
      <c r="U118" s="132">
        <f>IF(ISNUMBER('2016'!T118),'2016'!T118,"XXX")</f>
        <v>0.65428571428571425</v>
      </c>
      <c r="V118" s="132">
        <f>IF(ISNUMBER('2016'!U118),'2016'!U118,"XXX")</f>
        <v>0.57571428571428562</v>
      </c>
      <c r="W118" s="132">
        <f>IF(ISNUMBER('2016'!V118),'2016'!V118,"XXX")</f>
        <v>0.66857142857142848</v>
      </c>
      <c r="X118" s="132">
        <f>IF(ISNUMBER('2016'!W118),'2016'!W118,"XXX")</f>
        <v>0.43857142857142856</v>
      </c>
      <c r="Y118" s="172">
        <f t="shared" si="8"/>
        <v>0.73221519753660724</v>
      </c>
      <c r="Z118" s="116">
        <f>'2016'!X118</f>
        <v>0.89200000000000002</v>
      </c>
      <c r="AA118" s="132">
        <f>('2016'!Y118+2.5)/5</f>
        <v>0.73697221279999992</v>
      </c>
      <c r="AB118" s="216">
        <f t="shared" si="9"/>
        <v>0.81448610639999997</v>
      </c>
      <c r="AC118" s="6"/>
      <c r="AE118">
        <f t="shared" si="12"/>
        <v>0.68332357142857147</v>
      </c>
      <c r="AF118">
        <f t="shared" si="12"/>
        <v>0.64155600000000002</v>
      </c>
      <c r="AG118">
        <f t="shared" si="12"/>
        <v>0.6968038571428572</v>
      </c>
      <c r="AH118">
        <f t="shared" si="12"/>
        <v>0.8471428571428572</v>
      </c>
      <c r="AI118">
        <f t="shared" si="12"/>
        <v>0.85284187315000004</v>
      </c>
      <c r="AJ118">
        <f t="shared" si="12"/>
        <v>0.85284187315000004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0.70768085000000003</v>
      </c>
      <c r="AO118">
        <f t="shared" si="12"/>
        <v>0.91118085000000004</v>
      </c>
      <c r="AP118">
        <f t="shared" si="12"/>
        <v>0.82714285714285718</v>
      </c>
      <c r="AQ118">
        <f t="shared" si="12"/>
        <v>0.61499999999999999</v>
      </c>
      <c r="AR118">
        <f t="shared" si="12"/>
        <v>0.62214285714285711</v>
      </c>
      <c r="AS118">
        <f t="shared" si="12"/>
        <v>0.55357142857142849</v>
      </c>
    </row>
    <row r="119" spans="1:45" ht="15" x14ac:dyDescent="0.25">
      <c r="A119" s="19" t="s">
        <v>126</v>
      </c>
      <c r="B119" s="3" t="s">
        <v>126</v>
      </c>
      <c r="C119" s="116">
        <f>IF(ISNUMBER('2016'!C119),(1-PRODUCT('2016'!C119,0.1)),"XXX")</f>
        <v>0.71</v>
      </c>
      <c r="D119" s="116">
        <f>IFERROR(IF((LOG(100*'2016'!D119+1)/LOG(100+1))&gt;1,0,(1-(LOG(100*'2016'!D119+1)/LOG(100+1)))), 1)</f>
        <v>1</v>
      </c>
      <c r="E119" s="132">
        <f>IF(ISNUMBER('2016'!E119),IF('2016'!E119/100&gt;1,1,'2016'!E119/100),"XXX")</f>
        <v>1</v>
      </c>
      <c r="F119" s="116">
        <f>IF(ISNUMBER('2016'!F119),(1-(('2016'!F119-1)/4)),"XXX")</f>
        <v>0.75</v>
      </c>
      <c r="G119" s="116">
        <f>IF(ISNUMBER('2016'!G119),(1-('2016'!G119/10)),"XXX")</f>
        <v>0.35</v>
      </c>
      <c r="H119" s="216">
        <f t="shared" si="7"/>
        <v>0.76200000000000001</v>
      </c>
      <c r="I119" s="132">
        <f>IF(ISNUMBER('2016'!H119),'2016'!H119,"XXX")</f>
        <v>0.80571428571428561</v>
      </c>
      <c r="J119" s="132">
        <f>IF(ISNUMBER('2016'!I119),'2016'!I119,"XXX")</f>
        <v>0.60407999999999995</v>
      </c>
      <c r="K119" s="132">
        <f>IF(ISNUMBER('2016'!J119),IF(('2016'!J119/5)&gt;1,1,'2016'!J119/5),"XXX")</f>
        <v>0.22103</v>
      </c>
      <c r="L119" s="132">
        <f>IF(ISNUMBER('2016'!K119),'2016'!K119,"XXX")</f>
        <v>0.82428571428571418</v>
      </c>
      <c r="M119" s="116">
        <f>IF(ISNUMBER('2016'!L119),IF(('2016'!L119/5)&gt;1,1,'2016'!L119/5),"XXX")</f>
        <v>0.52210683800000002</v>
      </c>
      <c r="N119" s="116">
        <f>IF(ISNUMBER('2016'!M119),(1-('2016'!M119/100)),"XXX")</f>
        <v>0.91208350179999997</v>
      </c>
      <c r="O119" s="116">
        <f>IF(ISNUMBER('2016'!N119),IF(('2016'!N119/10)&gt;1,1,'2016'!N119/10),"XXX")</f>
        <v>0.09</v>
      </c>
      <c r="P119" s="222">
        <f>IF(ISNUMBER('2016'!O119),('2016'!O119/100),"XXX")</f>
        <v>0.18</v>
      </c>
      <c r="Q119" s="222" t="str">
        <f>'2016'!P119</f>
        <v>XXX</v>
      </c>
      <c r="R119" s="222">
        <f>IF(ISNUMBER('2016'!Q119),('2016'!Q119/100),"XXX")</f>
        <v>0.01</v>
      </c>
      <c r="S119" s="222">
        <f>IF(ISNUMBER('2016'!R119),('2016'!R119/100),"XXX")</f>
        <v>0.99591629999999998</v>
      </c>
      <c r="T119" s="132">
        <f>IF(ISNUMBER('2016'!S119),(1-('2016'!S119/100)),"XXX")</f>
        <v>1</v>
      </c>
      <c r="U119" s="132">
        <f>IF(ISNUMBER('2016'!T119),'2016'!T119,"XXX")</f>
        <v>0.82285714285714284</v>
      </c>
      <c r="V119" s="132">
        <f>IF(ISNUMBER('2016'!U119),'2016'!U119,"XXX")</f>
        <v>0.81642857142857139</v>
      </c>
      <c r="W119" s="132">
        <f>IF(ISNUMBER('2016'!V119),'2016'!V119,"XXX")</f>
        <v>0.80571428571428572</v>
      </c>
      <c r="X119" s="132">
        <f>IF(ISNUMBER('2016'!W119),'2016'!W119,"XXX")</f>
        <v>0.78285714285714292</v>
      </c>
      <c r="Y119" s="172">
        <f t="shared" si="8"/>
        <v>0.58769211141607136</v>
      </c>
      <c r="Z119" s="116">
        <f>'2016'!X119</f>
        <v>8.2000000000000003E-2</v>
      </c>
      <c r="AA119" s="132">
        <f>('2016'!Y119+2.5)/5</f>
        <v>0.2838001966</v>
      </c>
      <c r="AB119" s="216">
        <f t="shared" si="9"/>
        <v>0.18290009830000001</v>
      </c>
      <c r="AC119" s="6"/>
      <c r="AE119">
        <f t="shared" si="12"/>
        <v>0.70489714285714278</v>
      </c>
      <c r="AF119">
        <f t="shared" si="12"/>
        <v>0.41255500000000001</v>
      </c>
      <c r="AG119">
        <f t="shared" si="12"/>
        <v>0.52265785714285706</v>
      </c>
      <c r="AH119">
        <f t="shared" si="12"/>
        <v>0.67319627614285715</v>
      </c>
      <c r="AI119">
        <f t="shared" si="12"/>
        <v>0.7170951699</v>
      </c>
      <c r="AJ119">
        <f t="shared" si="12"/>
        <v>0.50104175090000003</v>
      </c>
      <c r="AK119">
        <f t="shared" si="12"/>
        <v>0.13500000000000001</v>
      </c>
      <c r="AL119">
        <f t="shared" si="12"/>
        <v>0.18</v>
      </c>
      <c r="AM119">
        <f t="shared" si="12"/>
        <v>0.01</v>
      </c>
      <c r="AN119">
        <f t="shared" si="12"/>
        <v>0.50295814999999999</v>
      </c>
      <c r="AO119">
        <f t="shared" si="12"/>
        <v>0.99795814999999999</v>
      </c>
      <c r="AP119">
        <f t="shared" si="12"/>
        <v>0.91142857142857148</v>
      </c>
      <c r="AQ119">
        <f t="shared" si="12"/>
        <v>0.81964285714285712</v>
      </c>
      <c r="AR119">
        <f t="shared" si="12"/>
        <v>0.81107142857142855</v>
      </c>
      <c r="AS119">
        <f t="shared" si="12"/>
        <v>0.79428571428571426</v>
      </c>
    </row>
    <row r="120" spans="1:45" ht="15" x14ac:dyDescent="0.25">
      <c r="A120" s="19" t="s">
        <v>127</v>
      </c>
      <c r="B120" s="3" t="s">
        <v>127</v>
      </c>
      <c r="C120" s="116">
        <f>IF(ISNUMBER('2016'!C120),(1-PRODUCT('2016'!C120,0.1)),"XXX")</f>
        <v>0.62</v>
      </c>
      <c r="D120" s="116">
        <f>IFERROR(IF((LOG(100*'2016'!D120+1)/LOG(100+1))&gt;1,0,(1-(LOG(100*'2016'!D120+1)/LOG(100+1)))), 1)</f>
        <v>1</v>
      </c>
      <c r="E120" s="132">
        <f>IF(ISNUMBER('2016'!E120),IF('2016'!E120/100&gt;1,1,'2016'!E120/100),"XXX")</f>
        <v>0.84</v>
      </c>
      <c r="F120" s="116">
        <f>IF(ISNUMBER('2016'!F120),(1-(('2016'!F120-1)/4)),"XXX")</f>
        <v>0.75</v>
      </c>
      <c r="G120" s="116">
        <f>IF(ISNUMBER('2016'!G120),(1-('2016'!G120/10)),"XXX")</f>
        <v>0.61</v>
      </c>
      <c r="H120" s="216">
        <f t="shared" si="7"/>
        <v>0.76400000000000001</v>
      </c>
      <c r="I120" s="132">
        <f>IF(ISNUMBER('2016'!H120),'2016'!H120,"XXX")</f>
        <v>0.51571428571428568</v>
      </c>
      <c r="J120" s="132">
        <f>IF(ISNUMBER('2016'!I120),'2016'!I120,"XXX")</f>
        <v>0.45329000000000003</v>
      </c>
      <c r="K120" s="132">
        <f>IF(ISNUMBER('2016'!J120),IF(('2016'!J120/5)&gt;1,1,'2016'!J120/5),"XXX")</f>
        <v>0.33818999999999999</v>
      </c>
      <c r="L120" s="132">
        <f>IF(ISNUMBER('2016'!K120),'2016'!K120,"XXX")</f>
        <v>0.55142857142857138</v>
      </c>
      <c r="M120" s="116">
        <f>IF(ISNUMBER('2016'!L120),IF(('2016'!L120/5)&gt;1,1,'2016'!L120/5),"XXX")</f>
        <v>0.78237151999999999</v>
      </c>
      <c r="N120" s="116">
        <f>IF(ISNUMBER('2016'!M120),(1-('2016'!M120/100)),"XXX")</f>
        <v>0.79245014189999996</v>
      </c>
      <c r="O120" s="116">
        <f>IF(ISNUMBER('2016'!N120),IF(('2016'!N120/10)&gt;1,1,'2016'!N120/10),"XXX")</f>
        <v>1</v>
      </c>
      <c r="P120" s="222">
        <f>IF(ISNUMBER('2016'!O120),('2016'!O120/100),"XXX")</f>
        <v>0.93500000000000005</v>
      </c>
      <c r="Q120" s="222">
        <f>'2016'!P120</f>
        <v>0.25942456722259521</v>
      </c>
      <c r="R120" s="222">
        <f>IF(ISNUMBER('2016'!Q120),('2016'!Q120/100),"XXX")</f>
        <v>0.82599999999999996</v>
      </c>
      <c r="S120" s="222">
        <f>IF(ISNUMBER('2016'!R120),('2016'!R120/100),"XXX")</f>
        <v>0.73391030000000002</v>
      </c>
      <c r="T120" s="132" t="str">
        <f>IF(ISNUMBER('2016'!S120),(1-('2016'!S120/100)),"XXX")</f>
        <v>XXX</v>
      </c>
      <c r="U120" s="132">
        <f>IF(ISNUMBER('2016'!T120),'2016'!T120,"XXX")</f>
        <v>0.57285714285714284</v>
      </c>
      <c r="V120" s="132">
        <f>IF(ISNUMBER('2016'!U120),'2016'!U120,"XXX")</f>
        <v>0.41642857142857143</v>
      </c>
      <c r="W120" s="132">
        <f>IF(ISNUMBER('2016'!V120),'2016'!V120,"XXX")</f>
        <v>0.62285714285714289</v>
      </c>
      <c r="X120" s="132">
        <f>IF(ISNUMBER('2016'!W120),'2016'!W120,"XXX")</f>
        <v>0.41428571428571426</v>
      </c>
      <c r="Y120" s="172">
        <f t="shared" si="8"/>
        <v>0.62175739110587647</v>
      </c>
      <c r="Z120" s="116">
        <f>'2016'!X120</f>
        <v>0.73599999999999999</v>
      </c>
      <c r="AA120" s="132">
        <f>('2016'!Y120+2.5)/5</f>
        <v>0.61595237260000002</v>
      </c>
      <c r="AB120" s="216">
        <f t="shared" si="9"/>
        <v>0.6759761863</v>
      </c>
      <c r="AC120" s="6"/>
      <c r="AE120">
        <f t="shared" ref="AE120:AS132" si="13">IF(ISNUMBER(AVERAGE(I120:J120)),AVERAGE(I120:J120),"XXX")</f>
        <v>0.48450214285714288</v>
      </c>
      <c r="AF120">
        <f t="shared" si="13"/>
        <v>0.39573999999999998</v>
      </c>
      <c r="AG120">
        <f t="shared" si="13"/>
        <v>0.44480928571428568</v>
      </c>
      <c r="AH120">
        <f t="shared" si="13"/>
        <v>0.66690004571428574</v>
      </c>
      <c r="AI120">
        <f t="shared" si="13"/>
        <v>0.78741083094999997</v>
      </c>
      <c r="AJ120">
        <f t="shared" si="13"/>
        <v>0.89622507094999992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0.77995514999999993</v>
      </c>
      <c r="AO120">
        <f t="shared" si="13"/>
        <v>0.73391030000000002</v>
      </c>
      <c r="AP120">
        <f t="shared" si="13"/>
        <v>0.57285714285714284</v>
      </c>
      <c r="AQ120">
        <f t="shared" si="13"/>
        <v>0.49464285714285716</v>
      </c>
      <c r="AR120">
        <f t="shared" si="13"/>
        <v>0.51964285714285718</v>
      </c>
      <c r="AS120">
        <f t="shared" si="13"/>
        <v>0.51857142857142857</v>
      </c>
    </row>
    <row r="121" spans="1:45" ht="15" x14ac:dyDescent="0.25">
      <c r="A121" s="19" t="s">
        <v>194</v>
      </c>
      <c r="B121" s="3" t="s">
        <v>128</v>
      </c>
      <c r="C121" s="116">
        <f>IF(ISNUMBER('2016'!C121),(1-PRODUCT('2016'!C121,0.1)),"XXX")</f>
        <v>0.40999999999999992</v>
      </c>
      <c r="D121" s="116">
        <f>IFERROR(IF((LOG(100*'2016'!D121+1)/LOG(100+1))&gt;1,0,(1-(LOG(100*'2016'!D121+1)/LOG(100+1)))), 1)</f>
        <v>0.90876162476354572</v>
      </c>
      <c r="E121" s="132">
        <f>IF(ISNUMBER('2016'!E121),IF('2016'!E121/100&gt;1,1,'2016'!E121/100),"XXX")</f>
        <v>0.70833333333333348</v>
      </c>
      <c r="F121" s="116">
        <f>IF(ISNUMBER('2016'!F121),(1-(('2016'!F121-1)/4)),"XXX")</f>
        <v>0.25</v>
      </c>
      <c r="G121" s="116">
        <f>IF(ISNUMBER('2016'!G121),(1-('2016'!G121/10)),"XXX")</f>
        <v>5.9999999999999942E-2</v>
      </c>
      <c r="H121" s="216">
        <f t="shared" si="7"/>
        <v>0.46741899161937583</v>
      </c>
      <c r="I121" s="132">
        <f>IF(ISNUMBER('2016'!H121),'2016'!H121,"XXX")</f>
        <v>0.69571428571428573</v>
      </c>
      <c r="J121" s="132">
        <f>IF(ISNUMBER('2016'!I121),'2016'!I121,"XXX")</f>
        <v>0.60912999999999995</v>
      </c>
      <c r="K121" s="132" t="str">
        <f>IF(ISNUMBER('2016'!J121),IF(('2016'!J121/5)&gt;1,1,'2016'!J121/5),"XXX")</f>
        <v>XXX</v>
      </c>
      <c r="L121" s="132">
        <f>IF(ISNUMBER('2016'!K121),'2016'!K121,"XXX")</f>
        <v>0.63285714285714278</v>
      </c>
      <c r="M121" s="116">
        <f>IF(ISNUMBER('2016'!L121),IF(('2016'!L121/5)&gt;1,1,'2016'!L121/5),"XXX")</f>
        <v>0.60249757800000003</v>
      </c>
      <c r="N121" s="116">
        <f>IF(ISNUMBER('2016'!M121),(1-('2016'!M121/100)),"XXX")</f>
        <v>0.59515350339999995</v>
      </c>
      <c r="O121" s="116">
        <f>IF(ISNUMBER('2016'!N121),IF(('2016'!N121/10)&gt;1,1,'2016'!N121/10),"XXX")</f>
        <v>1</v>
      </c>
      <c r="P121" s="222">
        <f>IF(ISNUMBER('2016'!O121),('2016'!O121/100),"XXX")</f>
        <v>0.91200000000000003</v>
      </c>
      <c r="Q121" s="222">
        <f>'2016'!P121</f>
        <v>0.32162744998931886</v>
      </c>
      <c r="R121" s="222">
        <f>IF(ISNUMBER('2016'!Q121),('2016'!Q121/100),"XXX")</f>
        <v>0.54500000000000004</v>
      </c>
      <c r="S121" s="222">
        <f>IF(ISNUMBER('2016'!R121),('2016'!R121/100),"XXX")</f>
        <v>0.92519750000000001</v>
      </c>
      <c r="T121" s="132">
        <f>IF(ISNUMBER('2016'!S121),(1-('2016'!S121/100)),"XXX")</f>
        <v>0.99990000000000001</v>
      </c>
      <c r="U121" s="132">
        <f>IF(ISNUMBER('2016'!T121),'2016'!T121,"XXX")</f>
        <v>0.49000000000000005</v>
      </c>
      <c r="V121" s="132">
        <f>IF(ISNUMBER('2016'!U121),'2016'!U121,"XXX")</f>
        <v>0.46571428571428569</v>
      </c>
      <c r="W121" s="132">
        <f>IF(ISNUMBER('2016'!V121),'2016'!V121,"XXX")</f>
        <v>0.62142857142857133</v>
      </c>
      <c r="X121" s="132">
        <f>IF(ISNUMBER('2016'!W121),'2016'!W121,"XXX")</f>
        <v>0.46714285714285714</v>
      </c>
      <c r="Y121" s="172">
        <f t="shared" si="8"/>
        <v>0.65726376981897539</v>
      </c>
      <c r="Z121" s="116">
        <f>'2016'!X121</f>
        <v>0.26900000000000002</v>
      </c>
      <c r="AA121" s="132">
        <f>('2016'!Y121+2.5)/5</f>
        <v>0.2876827716</v>
      </c>
      <c r="AB121" s="216">
        <f t="shared" si="9"/>
        <v>0.27834138580000001</v>
      </c>
      <c r="AC121" s="6"/>
      <c r="AE121">
        <f t="shared" si="13"/>
        <v>0.65242214285714284</v>
      </c>
      <c r="AF121">
        <f t="shared" si="13"/>
        <v>0.60912999999999995</v>
      </c>
      <c r="AG121">
        <f t="shared" si="13"/>
        <v>0.63285714285714278</v>
      </c>
      <c r="AH121">
        <f t="shared" si="13"/>
        <v>0.61767736042857146</v>
      </c>
      <c r="AI121">
        <f t="shared" si="13"/>
        <v>0.59882554070000005</v>
      </c>
      <c r="AJ121">
        <f t="shared" si="13"/>
        <v>0.79757675169999998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0.73509875000000002</v>
      </c>
      <c r="AO121">
        <f t="shared" si="13"/>
        <v>0.96254875000000006</v>
      </c>
      <c r="AP121">
        <f t="shared" si="13"/>
        <v>0.74495</v>
      </c>
      <c r="AQ121">
        <f t="shared" si="13"/>
        <v>0.47785714285714287</v>
      </c>
      <c r="AR121">
        <f t="shared" si="13"/>
        <v>0.54357142857142848</v>
      </c>
      <c r="AS121">
        <f t="shared" si="13"/>
        <v>0.54428571428571426</v>
      </c>
    </row>
    <row r="122" spans="1:45" ht="15" x14ac:dyDescent="0.25">
      <c r="A122" s="19" t="s">
        <v>129</v>
      </c>
      <c r="B122" s="3" t="s">
        <v>129</v>
      </c>
      <c r="C122" s="116">
        <f>IF(ISNUMBER('2016'!C122),(1-PRODUCT('2016'!C122,0.1)),"XXX")</f>
        <v>0.22999999999999998</v>
      </c>
      <c r="D122" s="116">
        <f>IFERROR(IF((LOG(100*'2016'!D122+1)/LOG(100+1))&gt;1,0,(1-(LOG(100*'2016'!D122+1)/LOG(100+1)))), 1)</f>
        <v>0.6282818095183289</v>
      </c>
      <c r="E122" s="132">
        <f>IF(ISNUMBER('2016'!E122),IF('2016'!E122/100&gt;1,1,'2016'!E122/100),"XXX")</f>
        <v>1</v>
      </c>
      <c r="F122" s="116">
        <f>IF(ISNUMBER('2016'!F122),(1-(('2016'!F122-1)/4)),"XXX")</f>
        <v>0.5</v>
      </c>
      <c r="G122" s="116">
        <f>IF(ISNUMBER('2016'!G122),(1-('2016'!G122/10)),"XXX")</f>
        <v>0.26</v>
      </c>
      <c r="H122" s="216">
        <f t="shared" si="7"/>
        <v>0.52365636190366571</v>
      </c>
      <c r="I122" s="132">
        <f>IF(ISNUMBER('2016'!H122),'2016'!H122,"XXX")</f>
        <v>0.47857142857142854</v>
      </c>
      <c r="J122" s="132">
        <f>IF(ISNUMBER('2016'!I122),'2016'!I122,"XXX")</f>
        <v>0.1084</v>
      </c>
      <c r="K122" s="132">
        <f>IF(ISNUMBER('2016'!J122),IF(('2016'!J122/5)&gt;1,1,'2016'!J122/5),"XXX")</f>
        <v>0.546956</v>
      </c>
      <c r="L122" s="132">
        <f>IF(ISNUMBER('2016'!K122),'2016'!K122,"XXX")</f>
        <v>0.61571428571428566</v>
      </c>
      <c r="M122" s="116">
        <f>IF(ISNUMBER('2016'!L122),IF(('2016'!L122/5)&gt;1,1,'2016'!L122/5),"XXX")</f>
        <v>0.44453334800000005</v>
      </c>
      <c r="N122" s="116">
        <f>IF(ISNUMBER('2016'!M122),(1-('2016'!M122/100)),"XXX")</f>
        <v>0.88638212199999999</v>
      </c>
      <c r="O122" s="116">
        <f>IF(ISNUMBER('2016'!N122),IF(('2016'!N122/10)&gt;1,1,'2016'!N122/10),"XXX")</f>
        <v>0.18</v>
      </c>
      <c r="P122" s="222">
        <f>IF(ISNUMBER('2016'!O122),('2016'!O122/100),"XXX")</f>
        <v>4.7E-2</v>
      </c>
      <c r="Q122" s="222">
        <f>'2016'!P122</f>
        <v>0.13945368</v>
      </c>
      <c r="R122" s="222">
        <f>IF(ISNUMBER('2016'!Q122),('2016'!Q122/100),"XXX")</f>
        <v>4.0999999999999995E-2</v>
      </c>
      <c r="S122" s="222">
        <f>IF(ISNUMBER('2016'!R122),('2016'!R122/100),"XXX")</f>
        <v>0.31997509999999996</v>
      </c>
      <c r="T122" s="132">
        <f>IF(ISNUMBER('2016'!S122),(1-('2016'!S122/100)),"XXX")</f>
        <v>0.48709999999999998</v>
      </c>
      <c r="U122" s="132">
        <f>IF(ISNUMBER('2016'!T122),'2016'!T122,"XXX")</f>
        <v>0.79428571428571426</v>
      </c>
      <c r="V122" s="132">
        <f>IF(ISNUMBER('2016'!U122),'2016'!U122,"XXX")</f>
        <v>0.78928571428571437</v>
      </c>
      <c r="W122" s="132">
        <f>IF(ISNUMBER('2016'!V122),'2016'!V122,"XXX")</f>
        <v>0.72</v>
      </c>
      <c r="X122" s="132">
        <f>IF(ISNUMBER('2016'!W122),'2016'!W122,"XXX")</f>
        <v>0.79</v>
      </c>
      <c r="Y122" s="172">
        <f t="shared" si="8"/>
        <v>0.46179108705357141</v>
      </c>
      <c r="Z122" s="116">
        <f>'2016'!X122</f>
        <v>0.23400000000000001</v>
      </c>
      <c r="AA122" s="132">
        <f>('2016'!Y122+2.5)/5</f>
        <v>0.28320024020000001</v>
      </c>
      <c r="AB122" s="216">
        <f t="shared" si="9"/>
        <v>0.2586001201</v>
      </c>
      <c r="AC122" s="6"/>
      <c r="AE122">
        <f t="shared" si="13"/>
        <v>0.29348571428571424</v>
      </c>
      <c r="AF122">
        <f t="shared" si="13"/>
        <v>0.32767800000000002</v>
      </c>
      <c r="AG122">
        <f t="shared" si="13"/>
        <v>0.58133514285714283</v>
      </c>
      <c r="AH122">
        <f t="shared" si="13"/>
        <v>0.53012381685714283</v>
      </c>
      <c r="AI122">
        <f t="shared" si="13"/>
        <v>0.66545773500000005</v>
      </c>
      <c r="AJ122">
        <f t="shared" si="13"/>
        <v>0.53319106100000002</v>
      </c>
      <c r="AK122">
        <f t="shared" si="13"/>
        <v>0.11349999999999999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0.18048754999999997</v>
      </c>
      <c r="AO122">
        <f t="shared" si="13"/>
        <v>0.40353754999999997</v>
      </c>
      <c r="AP122">
        <f t="shared" si="13"/>
        <v>0.64069285714285718</v>
      </c>
      <c r="AQ122">
        <f t="shared" si="13"/>
        <v>0.79178571428571431</v>
      </c>
      <c r="AR122">
        <f t="shared" si="13"/>
        <v>0.75464285714285717</v>
      </c>
      <c r="AS122">
        <f t="shared" si="13"/>
        <v>0.755</v>
      </c>
    </row>
    <row r="123" spans="1:45" ht="15" x14ac:dyDescent="0.25">
      <c r="A123" s="19" t="s">
        <v>130</v>
      </c>
      <c r="B123" s="3" t="s">
        <v>130</v>
      </c>
      <c r="C123" s="116">
        <f>IF(ISNUMBER('2016'!C123),(1-PRODUCT('2016'!C123,0.1)),"XXX")</f>
        <v>0.51</v>
      </c>
      <c r="D123" s="116">
        <f>IFERROR(IF((LOG(100*'2016'!D123+1)/LOG(100+1))&gt;1,0,(1-(LOG(100*'2016'!D123+1)/LOG(100+1)))), 1)</f>
        <v>1</v>
      </c>
      <c r="E123" s="132">
        <f>IF(ISNUMBER('2016'!E123),IF('2016'!E123/100&gt;1,1,'2016'!E123/100),"XXX")</f>
        <v>0.96500000000000019</v>
      </c>
      <c r="F123" s="116">
        <f>IF(ISNUMBER('2016'!F123),(1-(('2016'!F123-1)/4)),"XXX")</f>
        <v>0.25</v>
      </c>
      <c r="G123" s="116">
        <f>IF(ISNUMBER('2016'!G123),(1-('2016'!G123/10)),"XXX")</f>
        <v>0.10999999999999999</v>
      </c>
      <c r="H123" s="216">
        <f t="shared" si="7"/>
        <v>0.56699999999999995</v>
      </c>
      <c r="I123" s="132">
        <f>IF(ISNUMBER('2016'!H123),'2016'!H123,"XXX")</f>
        <v>0.72428571428571431</v>
      </c>
      <c r="J123" s="132">
        <f>IF(ISNUMBER('2016'!I123),'2016'!I123,"XXX")</f>
        <v>0.57333999999999996</v>
      </c>
      <c r="K123" s="132" t="str">
        <f>IF(ISNUMBER('2016'!J123),IF(('2016'!J123/5)&gt;1,1,'2016'!J123/5),"XXX")</f>
        <v>XXX</v>
      </c>
      <c r="L123" s="132">
        <f>IF(ISNUMBER('2016'!K123),'2016'!K123,"XXX")</f>
        <v>0.58857142857142863</v>
      </c>
      <c r="M123" s="116">
        <f>IF(ISNUMBER('2016'!L123),IF(('2016'!L123/5)&gt;1,1,'2016'!L123/5),"XXX")</f>
        <v>0.77860579399999996</v>
      </c>
      <c r="N123" s="116">
        <f>IF(ISNUMBER('2016'!M123),(1-('2016'!M123/100)),"XXX")</f>
        <v>0.84294034959999997</v>
      </c>
      <c r="O123" s="116">
        <f>IF(ISNUMBER('2016'!N123),IF(('2016'!N123/10)&gt;1,1,'2016'!N123/10),"XXX")</f>
        <v>0.53</v>
      </c>
      <c r="P123" s="222">
        <f>IF(ISNUMBER('2016'!O123),('2016'!O123/100),"XXX")</f>
        <v>0.33200000000000002</v>
      </c>
      <c r="Q123" s="222">
        <f>'2016'!P123</f>
        <v>0.14259861707687377</v>
      </c>
      <c r="R123" s="222">
        <f>IF(ISNUMBER('2016'!Q123),('2016'!Q123/100),"XXX")</f>
        <v>0.498</v>
      </c>
      <c r="S123" s="222">
        <f>IF(ISNUMBER('2016'!R123),('2016'!R123/100),"XXX")</f>
        <v>0.96306200000000008</v>
      </c>
      <c r="T123" s="132">
        <f>IF(ISNUMBER('2016'!S123),(1-('2016'!S123/100)),"XXX")</f>
        <v>1</v>
      </c>
      <c r="U123" s="132">
        <f>IF(ISNUMBER('2016'!T123),'2016'!T123,"XXX")</f>
        <v>0.73428571428571421</v>
      </c>
      <c r="V123" s="132">
        <f>IF(ISNUMBER('2016'!U123),'2016'!U123,"XXX")</f>
        <v>0.7321428571428571</v>
      </c>
      <c r="W123" s="132">
        <f>IF(ISNUMBER('2016'!V123),'2016'!V123,"XXX")</f>
        <v>0.70000000000000007</v>
      </c>
      <c r="X123" s="132">
        <f>IF(ISNUMBER('2016'!W123),'2016'!W123,"XXX")</f>
        <v>0.64428571428571424</v>
      </c>
      <c r="Y123" s="172">
        <f t="shared" si="8"/>
        <v>0.64829310111373317</v>
      </c>
      <c r="Z123" s="116">
        <f>'2016'!X123</f>
        <v>1.7999999999999999E-2</v>
      </c>
      <c r="AA123" s="132">
        <f>('2016'!Y123+2.5)/5</f>
        <v>0.17065179339999997</v>
      </c>
      <c r="AB123" s="216">
        <f t="shared" si="9"/>
        <v>9.4325896699999981E-2</v>
      </c>
      <c r="AC123" s="6"/>
      <c r="AE123">
        <f t="shared" si="13"/>
        <v>0.64881285714285708</v>
      </c>
      <c r="AF123">
        <f t="shared" si="13"/>
        <v>0.57333999999999996</v>
      </c>
      <c r="AG123">
        <f t="shared" si="13"/>
        <v>0.58857142857142863</v>
      </c>
      <c r="AH123">
        <f t="shared" si="13"/>
        <v>0.68358861128571435</v>
      </c>
      <c r="AI123">
        <f t="shared" si="13"/>
        <v>0.81077307179999991</v>
      </c>
      <c r="AJ123">
        <f t="shared" si="13"/>
        <v>0.68647017479999994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0.73053100000000004</v>
      </c>
      <c r="AO123">
        <f t="shared" si="13"/>
        <v>0.98153100000000004</v>
      </c>
      <c r="AP123">
        <f t="shared" si="13"/>
        <v>0.8671428571428571</v>
      </c>
      <c r="AQ123">
        <f t="shared" si="13"/>
        <v>0.7332142857142856</v>
      </c>
      <c r="AR123">
        <f t="shared" si="13"/>
        <v>0.71607142857142858</v>
      </c>
      <c r="AS123">
        <f t="shared" si="13"/>
        <v>0.67214285714285715</v>
      </c>
    </row>
    <row r="124" spans="1:45" ht="15" x14ac:dyDescent="0.25">
      <c r="A124" s="19" t="s">
        <v>131</v>
      </c>
      <c r="B124" s="3" t="s">
        <v>131</v>
      </c>
      <c r="C124" s="116">
        <f>IF(ISNUMBER('2016'!C124),(1-PRODUCT('2016'!C124,0.1)),"XXX")</f>
        <v>0.31999999999999995</v>
      </c>
      <c r="D124" s="116">
        <f>IFERROR(IF((LOG(100*'2016'!D124+1)/LOG(100+1))&gt;1,0,(1-(LOG(100*'2016'!D124+1)/LOG(100+1)))), 1)</f>
        <v>1</v>
      </c>
      <c r="E124" s="132">
        <f>IF(ISNUMBER('2016'!E124),IF('2016'!E124/100&gt;1,1,'2016'!E124/100),"XXX")</f>
        <v>0.81000000000000016</v>
      </c>
      <c r="F124" s="116">
        <f>IF(ISNUMBER('2016'!F124),(1-(('2016'!F124-1)/4)),"XXX")</f>
        <v>0.75</v>
      </c>
      <c r="G124" s="116">
        <f>IF(ISNUMBER('2016'!G124),(1-('2016'!G124/10)),"XXX")</f>
        <v>0.38</v>
      </c>
      <c r="H124" s="216">
        <f t="shared" si="7"/>
        <v>0.65199999999999991</v>
      </c>
      <c r="I124" s="132">
        <f>IF(ISNUMBER('2016'!H124),'2016'!H124,"XXX")</f>
        <v>0.42999999999999994</v>
      </c>
      <c r="J124" s="132">
        <f>IF(ISNUMBER('2016'!I124),'2016'!I124,"XXX")</f>
        <v>0.19581000000000001</v>
      </c>
      <c r="K124" s="132">
        <f>IF(ISNUMBER('2016'!J124),IF(('2016'!J124/5)&gt;1,1,'2016'!J124/5),"XXX")</f>
        <v>0.693052</v>
      </c>
      <c r="L124" s="132">
        <f>IF(ISNUMBER('2016'!K124),'2016'!K124,"XXX")</f>
        <v>0.52857142857142858</v>
      </c>
      <c r="M124" s="116">
        <f>IF(ISNUMBER('2016'!L124),IF(('2016'!L124/5)&gt;1,1,'2016'!L124/5),"XXX")</f>
        <v>0.213603758</v>
      </c>
      <c r="N124" s="116">
        <f>IF(ISNUMBER('2016'!M124),(1-('2016'!M124/100)),"XXX")</f>
        <v>0.48804969789999997</v>
      </c>
      <c r="O124" s="116">
        <f>IF(ISNUMBER('2016'!N124),IF(('2016'!N124/10)&gt;1,1,'2016'!N124/10),"XXX")</f>
        <v>0.32999999999999996</v>
      </c>
      <c r="P124" s="222">
        <f>IF(ISNUMBER('2016'!O124),('2016'!O124/100),"XXX")</f>
        <v>0.29899999999999999</v>
      </c>
      <c r="Q124" s="222">
        <f>'2016'!P124</f>
        <v>0.17713587284088134</v>
      </c>
      <c r="R124" s="222">
        <f>IF(ISNUMBER('2016'!Q124),('2016'!Q124/100),"XXX")</f>
        <v>0.17</v>
      </c>
      <c r="S124" s="222">
        <f>IF(ISNUMBER('2016'!R124),('2016'!R124/100),"XXX")</f>
        <v>0.2769392</v>
      </c>
      <c r="T124" s="132">
        <f>IF(ISNUMBER('2016'!S124),(1-('2016'!S124/100)),"XXX")</f>
        <v>0.66490000000000005</v>
      </c>
      <c r="U124" s="132">
        <f>IF(ISNUMBER('2016'!T124),'2016'!T124,"XXX")</f>
        <v>0.60285714285714287</v>
      </c>
      <c r="V124" s="132">
        <f>IF(ISNUMBER('2016'!U124),'2016'!U124,"XXX")</f>
        <v>0.49357142857142861</v>
      </c>
      <c r="W124" s="132">
        <f>IF(ISNUMBER('2016'!V124),'2016'!V124,"XXX")</f>
        <v>0.64857142857142858</v>
      </c>
      <c r="X124" s="132">
        <f>IF(ISNUMBER('2016'!W124),'2016'!W124,"XXX")</f>
        <v>0.56714285714285717</v>
      </c>
      <c r="Y124" s="172">
        <f t="shared" si="8"/>
        <v>0.42370030090344801</v>
      </c>
      <c r="Z124" s="116">
        <f>'2016'!X124</f>
        <v>0.71599999999999997</v>
      </c>
      <c r="AA124" s="132">
        <f>('2016'!Y124+2.5)/5</f>
        <v>0.58221853379999999</v>
      </c>
      <c r="AB124" s="216">
        <f t="shared" si="9"/>
        <v>0.64910926690000004</v>
      </c>
      <c r="AC124" s="6"/>
      <c r="AE124">
        <f t="shared" si="13"/>
        <v>0.31290499999999999</v>
      </c>
      <c r="AF124">
        <f t="shared" si="13"/>
        <v>0.44443100000000002</v>
      </c>
      <c r="AG124">
        <f t="shared" si="13"/>
        <v>0.61081171428571435</v>
      </c>
      <c r="AH124">
        <f t="shared" si="13"/>
        <v>0.37108759328571428</v>
      </c>
      <c r="AI124">
        <f t="shared" si="13"/>
        <v>0.35082672794999997</v>
      </c>
      <c r="AJ124">
        <f t="shared" si="13"/>
        <v>0.40902484894999996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0.22346959999999999</v>
      </c>
      <c r="AO124">
        <f t="shared" si="13"/>
        <v>0.47091959999999999</v>
      </c>
      <c r="AP124">
        <f t="shared" si="13"/>
        <v>0.63387857142857151</v>
      </c>
      <c r="AQ124">
        <f t="shared" si="13"/>
        <v>0.54821428571428577</v>
      </c>
      <c r="AR124">
        <f t="shared" si="13"/>
        <v>0.57107142857142856</v>
      </c>
      <c r="AS124">
        <f t="shared" si="13"/>
        <v>0.60785714285714287</v>
      </c>
    </row>
    <row r="125" spans="1:45" ht="15" x14ac:dyDescent="0.25">
      <c r="A125" s="19" t="s">
        <v>132</v>
      </c>
      <c r="B125" s="3" t="s">
        <v>132</v>
      </c>
      <c r="C125" s="116">
        <f>IF(ISNUMBER('2016'!C125),(1-PRODUCT('2016'!C125,0.1)),"XXX")</f>
        <v>0.35999999999999988</v>
      </c>
      <c r="D125" s="116">
        <f>IFERROR(IF((LOG(100*'2016'!D125+1)/LOG(100+1))&gt;1,0,(1-(LOG(100*'2016'!D125+1)/LOG(100+1)))), 1)</f>
        <v>1</v>
      </c>
      <c r="E125" s="132">
        <f>IF(ISNUMBER('2016'!E125),IF('2016'!E125/100&gt;1,1,'2016'!E125/100),"XXX")</f>
        <v>0.72333333333333338</v>
      </c>
      <c r="F125" s="116">
        <f>IF(ISNUMBER('2016'!F125),(1-(('2016'!F125-1)/4)),"XXX")</f>
        <v>1</v>
      </c>
      <c r="G125" s="116">
        <f>IF(ISNUMBER('2016'!G125),(1-('2016'!G125/10)),"XXX")</f>
        <v>0.54</v>
      </c>
      <c r="H125" s="216">
        <f t="shared" si="7"/>
        <v>0.72466666666666657</v>
      </c>
      <c r="I125" s="132">
        <f>IF(ISNUMBER('2016'!H125),'2016'!H125,"XXX")</f>
        <v>0.56285714285714283</v>
      </c>
      <c r="J125" s="132">
        <f>IF(ISNUMBER('2016'!I125),'2016'!I125,"XXX")</f>
        <v>0.54344000000000003</v>
      </c>
      <c r="K125" s="132">
        <f>IF(ISNUMBER('2016'!J125),IF(('2016'!J125/5)&gt;1,1,'2016'!J125/5),"XXX")</f>
        <v>0.51701399999999997</v>
      </c>
      <c r="L125" s="132">
        <f>IF(ISNUMBER('2016'!K125),'2016'!K125,"XXX")</f>
        <v>0.55285714285714282</v>
      </c>
      <c r="M125" s="116">
        <f>IF(ISNUMBER('2016'!L125),IF(('2016'!L125/5)&gt;1,1,'2016'!L125/5),"XXX")</f>
        <v>0.97410221000000008</v>
      </c>
      <c r="N125" s="116">
        <f>IF(ISNUMBER('2016'!M125),(1-('2016'!M125/100)),"XXX")</f>
        <v>0.59546325680000001</v>
      </c>
      <c r="O125" s="116">
        <f>IF(ISNUMBER('2016'!N125),IF(('2016'!N125/10)&gt;1,1,'2016'!N125/10),"XXX")</f>
        <v>1</v>
      </c>
      <c r="P125" s="222">
        <f>IF(ISNUMBER('2016'!O125),('2016'!O125/100),"XXX")</f>
        <v>0.63500000000000001</v>
      </c>
      <c r="Q125" s="222">
        <f>'2016'!P125</f>
        <v>0.31926538944244387</v>
      </c>
      <c r="R125" s="222">
        <f>IF(ISNUMBER('2016'!Q125),('2016'!Q125/100),"XXX")</f>
        <v>0.107</v>
      </c>
      <c r="S125" s="222">
        <f>IF(ISNUMBER('2016'!R125),('2016'!R125/100),"XXX")</f>
        <v>0.68653379999999997</v>
      </c>
      <c r="T125" s="132">
        <f>IF(ISNUMBER('2016'!S125),(1-('2016'!S125/100)),"XXX")</f>
        <v>0.99970000000000003</v>
      </c>
      <c r="U125" s="132">
        <f>IF(ISNUMBER('2016'!T125),'2016'!T125,"XXX")</f>
        <v>0.45571428571428568</v>
      </c>
      <c r="V125" s="132">
        <f>IF(ISNUMBER('2016'!U125),'2016'!U125,"XXX")</f>
        <v>0.40499999999999997</v>
      </c>
      <c r="W125" s="132">
        <f>IF(ISNUMBER('2016'!V125),'2016'!V125,"XXX")</f>
        <v>0.56857142857142862</v>
      </c>
      <c r="X125" s="132">
        <f>IF(ISNUMBER('2016'!W125),'2016'!W125,"XXX")</f>
        <v>0.39571428571428574</v>
      </c>
      <c r="Y125" s="172">
        <f t="shared" si="8"/>
        <v>0.5823895588722956</v>
      </c>
      <c r="Z125" s="116">
        <f>'2016'!X125</f>
        <v>0.41899999999999998</v>
      </c>
      <c r="AA125" s="132">
        <f>('2016'!Y125+2.5)/5</f>
        <v>0.54900584819999998</v>
      </c>
      <c r="AB125" s="216">
        <f t="shared" si="9"/>
        <v>0.48400292410000001</v>
      </c>
      <c r="AC125" s="6"/>
      <c r="AE125">
        <f t="shared" si="13"/>
        <v>0.55314857142857143</v>
      </c>
      <c r="AF125">
        <f t="shared" si="13"/>
        <v>0.530227</v>
      </c>
      <c r="AG125">
        <f t="shared" si="13"/>
        <v>0.5349355714285714</v>
      </c>
      <c r="AH125">
        <f t="shared" si="13"/>
        <v>0.7634796764285714</v>
      </c>
      <c r="AI125">
        <f t="shared" si="13"/>
        <v>0.78478273340000004</v>
      </c>
      <c r="AJ125">
        <f t="shared" si="13"/>
        <v>0.7977316284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0.39676689999999998</v>
      </c>
      <c r="AO125">
        <f t="shared" si="13"/>
        <v>0.84311690000000006</v>
      </c>
      <c r="AP125">
        <f t="shared" si="13"/>
        <v>0.72770714285714289</v>
      </c>
      <c r="AQ125">
        <f t="shared" si="13"/>
        <v>0.43035714285714283</v>
      </c>
      <c r="AR125">
        <f t="shared" si="13"/>
        <v>0.48678571428571427</v>
      </c>
      <c r="AS125">
        <f t="shared" si="13"/>
        <v>0.48214285714285721</v>
      </c>
    </row>
    <row r="126" spans="1:45" ht="15" x14ac:dyDescent="0.25">
      <c r="A126" s="19" t="s">
        <v>133</v>
      </c>
      <c r="B126" s="3" t="s">
        <v>133</v>
      </c>
      <c r="C126" s="116">
        <f>IF(ISNUMBER('2016'!C126),(1-PRODUCT('2016'!C126,0.1)),"XXX")</f>
        <v>0.27999999999999992</v>
      </c>
      <c r="D126" s="116">
        <f>IFERROR(IF((LOG(100*'2016'!D126+1)/LOG(100+1))&gt;1,0,(1-(LOG(100*'2016'!D126+1)/LOG(100+1)))), 1)</f>
        <v>1</v>
      </c>
      <c r="E126" s="132">
        <f>IF(ISNUMBER('2016'!E126),IF('2016'!E126/100&gt;1,1,'2016'!E126/100),"XXX")</f>
        <v>0.745</v>
      </c>
      <c r="F126" s="116" t="str">
        <f>IF(ISNUMBER('2016'!F126),(1-(('2016'!F126-1)/4)),"XXX")</f>
        <v>XXX</v>
      </c>
      <c r="G126" s="116">
        <f>IF(ISNUMBER('2016'!G126),(1-('2016'!G126/10)),"XXX")</f>
        <v>0.57000000000000006</v>
      </c>
      <c r="H126" s="216">
        <f t="shared" si="7"/>
        <v>0.64874999999999994</v>
      </c>
      <c r="I126" s="132">
        <f>IF(ISNUMBER('2016'!H126),'2016'!H126,"XXX")</f>
        <v>0.64714285714285702</v>
      </c>
      <c r="J126" s="132">
        <f>IF(ISNUMBER('2016'!I126),'2016'!I126,"XXX")</f>
        <v>0.46243000000000001</v>
      </c>
      <c r="K126" s="132">
        <f>IF(ISNUMBER('2016'!J126),IF(('2016'!J126/5)&gt;1,1,'2016'!J126/5),"XXX")</f>
        <v>0.51036599999999999</v>
      </c>
      <c r="L126" s="132">
        <f>IF(ISNUMBER('2016'!K126),'2016'!K126,"XXX")</f>
        <v>0.63285714285714278</v>
      </c>
      <c r="M126" s="116">
        <f>IF(ISNUMBER('2016'!L126),IF(('2016'!L126/5)&gt;1,1,'2016'!L126/5),"XXX")</f>
        <v>0.71715488399999994</v>
      </c>
      <c r="N126" s="116">
        <f>IF(ISNUMBER('2016'!M126),(1-('2016'!M126/100)),"XXX")</f>
        <v>0.74692981720000007</v>
      </c>
      <c r="O126" s="116">
        <f>IF(ISNUMBER('2016'!N126),IF(('2016'!N126/10)&gt;1,1,'2016'!N126/10),"XXX")</f>
        <v>0.75494568701874498</v>
      </c>
      <c r="P126" s="222">
        <f>IF(ISNUMBER('2016'!O126),('2016'!O126/100),"XXX")</f>
        <v>1</v>
      </c>
      <c r="Q126" s="222">
        <f>'2016'!P126</f>
        <v>0.5175178050994873</v>
      </c>
      <c r="R126" s="222" t="str">
        <f>IF(ISNUMBER('2016'!Q126),('2016'!Q126/100),"XXX")</f>
        <v>XXX</v>
      </c>
      <c r="S126" s="222" t="str">
        <f>IF(ISNUMBER('2016'!R126),('2016'!R126/100),"XXX")</f>
        <v>XXX</v>
      </c>
      <c r="T126" s="132">
        <v>1</v>
      </c>
      <c r="U126" s="132">
        <f>IF(ISNUMBER('2016'!T126),'2016'!T126,"XXX")</f>
        <v>0.58857142857142863</v>
      </c>
      <c r="V126" s="132">
        <f>IF(ISNUMBER('2016'!U126),'2016'!U126,"XXX")</f>
        <v>0.46285714285714291</v>
      </c>
      <c r="W126" s="132">
        <f>IF(ISNUMBER('2016'!V126),'2016'!V126,"XXX")</f>
        <v>0.60571428571428576</v>
      </c>
      <c r="X126" s="132">
        <f>IF(ISNUMBER('2016'!W126),'2016'!W126,"XXX")</f>
        <v>0.55000000000000004</v>
      </c>
      <c r="Y126" s="172">
        <f t="shared" si="8"/>
        <v>0.66962530347253602</v>
      </c>
      <c r="Z126" s="116">
        <f>'2016'!X126</f>
        <v>0.53200000000000003</v>
      </c>
      <c r="AA126" s="132">
        <f>('2016'!Y126+2.5)/5</f>
        <v>0.54072204819999992</v>
      </c>
      <c r="AB126" s="216">
        <f t="shared" si="9"/>
        <v>0.53636102409999997</v>
      </c>
      <c r="AC126" s="6"/>
      <c r="AE126">
        <f t="shared" si="13"/>
        <v>0.55478642857142857</v>
      </c>
      <c r="AF126">
        <f t="shared" si="13"/>
        <v>0.486398</v>
      </c>
      <c r="AG126">
        <f t="shared" si="13"/>
        <v>0.57161157142857144</v>
      </c>
      <c r="AH126">
        <f t="shared" si="13"/>
        <v>0.67500601342857136</v>
      </c>
      <c r="AI126">
        <f t="shared" si="13"/>
        <v>0.7320423506</v>
      </c>
      <c r="AJ126">
        <f t="shared" si="13"/>
        <v>0.75093775210937252</v>
      </c>
      <c r="AK126">
        <f t="shared" si="13"/>
        <v>0.87747284350937249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0.79428571428571426</v>
      </c>
      <c r="AQ126">
        <f t="shared" si="13"/>
        <v>0.5257142857142858</v>
      </c>
      <c r="AR126">
        <f t="shared" si="13"/>
        <v>0.53428571428571436</v>
      </c>
      <c r="AS126">
        <f t="shared" si="13"/>
        <v>0.57785714285714285</v>
      </c>
    </row>
    <row r="127" spans="1:45" ht="15" x14ac:dyDescent="0.25">
      <c r="A127" s="19" t="s">
        <v>134</v>
      </c>
      <c r="B127" s="3" t="s">
        <v>134</v>
      </c>
      <c r="C127" s="116">
        <f>IF(ISNUMBER('2016'!C127),(1-PRODUCT('2016'!C127,0.1)),"XXX")</f>
        <v>0.18999999999999995</v>
      </c>
      <c r="D127" s="116">
        <f>IFERROR(IF((LOG(100*'2016'!D127+1)/LOG(100+1))&gt;1,0,(1-(LOG(100*'2016'!D127+1)/LOG(100+1)))), 1)</f>
        <v>1</v>
      </c>
      <c r="E127" s="132">
        <f>IF(ISNUMBER('2016'!E127),IF('2016'!E127/100&gt;1,1,'2016'!E127/100),"XXX")</f>
        <v>0.67500000000000004</v>
      </c>
      <c r="F127" s="116">
        <f>IF(ISNUMBER('2016'!F127),(1-(('2016'!F127-1)/4)),"XXX")</f>
        <v>0.75</v>
      </c>
      <c r="G127" s="116">
        <f>IF(ISNUMBER('2016'!G127),(1-('2016'!G127/10)),"XXX")</f>
        <v>0.44999999999999996</v>
      </c>
      <c r="H127" s="216">
        <f t="shared" si="7"/>
        <v>0.6130000000000001</v>
      </c>
      <c r="I127" s="132">
        <f>IF(ISNUMBER('2016'!H127),'2016'!H127,"XXX")</f>
        <v>0.33285714285714285</v>
      </c>
      <c r="J127" s="132">
        <f>IF(ISNUMBER('2016'!I127),'2016'!I127,"XXX")</f>
        <v>0.12163</v>
      </c>
      <c r="K127" s="132">
        <f>IF(ISNUMBER('2016'!J127),IF(('2016'!J127/5)&gt;1,1,'2016'!J127/5),"XXX")</f>
        <v>0.29160400000000003</v>
      </c>
      <c r="L127" s="132">
        <f>IF(ISNUMBER('2016'!K127),'2016'!K127,"XXX")</f>
        <v>0.41571428571428576</v>
      </c>
      <c r="M127" s="116">
        <f>IF(ISNUMBER('2016'!L127),IF(('2016'!L127/5)&gt;1,1,'2016'!L127/5),"XXX")</f>
        <v>0.36927797800000001</v>
      </c>
      <c r="N127" s="116">
        <f>IF(ISNUMBER('2016'!M127),(1-('2016'!M127/100)),"XXX")</f>
        <v>0.58447944640000005</v>
      </c>
      <c r="O127" s="116">
        <f>IF(ISNUMBER('2016'!N127),IF(('2016'!N127/10)&gt;1,1,'2016'!N127/10),"XXX")</f>
        <v>6.9999999999999993E-2</v>
      </c>
      <c r="P127" s="222">
        <f>IF(ISNUMBER('2016'!O127),('2016'!O127/100),"XXX")</f>
        <v>7.0000000000000007E-2</v>
      </c>
      <c r="Q127" s="222">
        <f>'2016'!P127</f>
        <v>0.19601252079010009</v>
      </c>
      <c r="R127" s="222">
        <f>IF(ISNUMBER('2016'!Q127),('2016'!Q127/100),"XXX")</f>
        <v>1.3999999999999999E-2</v>
      </c>
      <c r="S127" s="222">
        <f>IF(ISNUMBER('2016'!R127),('2016'!R127/100),"XXX")</f>
        <v>9.8024170000000008E-2</v>
      </c>
      <c r="T127" s="132">
        <f>IF(ISNUMBER('2016'!S127),(1-('2016'!S127/100)),"XXX")</f>
        <v>0.53079999999999994</v>
      </c>
      <c r="U127" s="132">
        <f>IF(ISNUMBER('2016'!T127),'2016'!T127,"XXX")</f>
        <v>0.48857142857142855</v>
      </c>
      <c r="V127" s="132">
        <f>IF(ISNUMBER('2016'!U127),'2016'!U127,"XXX")</f>
        <v>0.35928571428571432</v>
      </c>
      <c r="W127" s="132">
        <f>IF(ISNUMBER('2016'!V127),'2016'!V127,"XXX")</f>
        <v>0.5842857142857143</v>
      </c>
      <c r="X127" s="132">
        <f>IF(ISNUMBER('2016'!W127),'2016'!W127,"XXX")</f>
        <v>0.45428571428571429</v>
      </c>
      <c r="Y127" s="172">
        <f t="shared" si="8"/>
        <v>0.3113017571993813</v>
      </c>
      <c r="Z127" s="116">
        <f>'2016'!X127</f>
        <v>0.50900000000000001</v>
      </c>
      <c r="AA127" s="132">
        <f>('2016'!Y127+2.5)/5</f>
        <v>0.47072642140000004</v>
      </c>
      <c r="AB127" s="216">
        <f t="shared" si="9"/>
        <v>0.48986321070000005</v>
      </c>
      <c r="AC127" s="6"/>
      <c r="AE127">
        <f t="shared" si="13"/>
        <v>0.22724357142857143</v>
      </c>
      <c r="AF127">
        <f t="shared" si="13"/>
        <v>0.20661700000000002</v>
      </c>
      <c r="AG127">
        <f t="shared" si="13"/>
        <v>0.35365914285714289</v>
      </c>
      <c r="AH127">
        <f t="shared" si="13"/>
        <v>0.39249613185714288</v>
      </c>
      <c r="AI127">
        <f t="shared" si="13"/>
        <v>0.4768787122</v>
      </c>
      <c r="AJ127">
        <f t="shared" si="13"/>
        <v>0.3272397232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5.6012085000000003E-2</v>
      </c>
      <c r="AO127">
        <f t="shared" si="13"/>
        <v>0.31441208499999995</v>
      </c>
      <c r="AP127">
        <f t="shared" si="13"/>
        <v>0.5096857142857143</v>
      </c>
      <c r="AQ127">
        <f t="shared" si="13"/>
        <v>0.42392857142857143</v>
      </c>
      <c r="AR127">
        <f t="shared" si="13"/>
        <v>0.47178571428571431</v>
      </c>
      <c r="AS127">
        <f t="shared" si="13"/>
        <v>0.51928571428571435</v>
      </c>
    </row>
    <row r="128" spans="1:45" ht="15" x14ac:dyDescent="0.25">
      <c r="A128" s="19" t="s">
        <v>135</v>
      </c>
      <c r="B128" s="3" t="s">
        <v>135</v>
      </c>
      <c r="C128" s="116">
        <f>IF(ISNUMBER('2016'!C128),(1-PRODUCT('2016'!C128,0.1)),"XXX")</f>
        <v>0.86</v>
      </c>
      <c r="D128" s="116">
        <f>IFERROR(IF((LOG(100*'2016'!D128+1)/LOG(100+1))&gt;1,0,(1-(LOG(100*'2016'!D128+1)/LOG(100+1)))), 1)</f>
        <v>1</v>
      </c>
      <c r="E128" s="132">
        <f>IF(ISNUMBER('2016'!E128),IF('2016'!E128/100&gt;1,1,'2016'!E128/100),"XXX")</f>
        <v>1</v>
      </c>
      <c r="F128" s="116">
        <f>IF(ISNUMBER('2016'!F128),(1-(('2016'!F128-1)/4)),"XXX")</f>
        <v>0.75</v>
      </c>
      <c r="G128" s="116">
        <f>IF(ISNUMBER('2016'!G128),(1-('2016'!G128/10)),"XXX")</f>
        <v>0.57000000000000006</v>
      </c>
      <c r="H128" s="216">
        <f t="shared" si="7"/>
        <v>0.83599999999999997</v>
      </c>
      <c r="I128" s="132">
        <f>IF(ISNUMBER('2016'!H128),'2016'!H128,"XXX")</f>
        <v>0.92857142857142849</v>
      </c>
      <c r="J128" s="132">
        <f>IF(ISNUMBER('2016'!I128),'2016'!I128,"XXX")</f>
        <v>0.84140999999999999</v>
      </c>
      <c r="K128" s="132">
        <f>IF(ISNUMBER('2016'!J128),IF(('2016'!J128/5)&gt;1,1,'2016'!J128/5),"XXX")</f>
        <v>0.26280399999999998</v>
      </c>
      <c r="L128" s="132">
        <f>IF(ISNUMBER('2016'!K128),'2016'!K128,"XXX")</f>
        <v>0.87857142857142867</v>
      </c>
      <c r="M128" s="116">
        <f>IF(ISNUMBER('2016'!L128),IF(('2016'!L128/5)&gt;1,1,'2016'!L128/5),"XXX")</f>
        <v>0.41586189200000001</v>
      </c>
      <c r="N128" s="116">
        <f>IF(ISNUMBER('2016'!M128),(1-('2016'!M128/100)),"XXX")</f>
        <v>0.67337551119999994</v>
      </c>
      <c r="O128" s="116">
        <f>IF(ISNUMBER('2016'!N128),IF(('2016'!N128/10)&gt;1,1,'2016'!N128/10),"XXX")</f>
        <v>0.41620005471379801</v>
      </c>
      <c r="P128" s="222">
        <f>IF(ISNUMBER('2016'!O128),('2016'!O128/100),"XXX")</f>
        <v>0.48899999999999999</v>
      </c>
      <c r="Q128" s="222" t="str">
        <f>'2016'!P128</f>
        <v>XXX</v>
      </c>
      <c r="R128" s="222">
        <f>IF(ISNUMBER('2016'!Q128),('2016'!Q128/100),"XXX")</f>
        <v>1</v>
      </c>
      <c r="S128" s="222">
        <f>IF(ISNUMBER('2016'!R128),('2016'!R128/100),"XXX")</f>
        <v>0.85868650000000002</v>
      </c>
      <c r="T128" s="132">
        <f>IF(ISNUMBER('2016'!S128),(1-('2016'!S128/100)),"XXX")</f>
        <v>1</v>
      </c>
      <c r="U128" s="132">
        <f>IF(ISNUMBER('2016'!T128),'2016'!T128,"XXX")</f>
        <v>0.9</v>
      </c>
      <c r="V128" s="132">
        <f>IF(ISNUMBER('2016'!U128),'2016'!U128,"XXX")</f>
        <v>0.86714285714285722</v>
      </c>
      <c r="W128" s="132">
        <f>IF(ISNUMBER('2016'!V128),'2016'!V128,"XXX")</f>
        <v>0.8342857142857143</v>
      </c>
      <c r="X128" s="132">
        <f>IF(ISNUMBER('2016'!W128),'2016'!W128,"XXX")</f>
        <v>0.83857142857142863</v>
      </c>
      <c r="Y128" s="172">
        <f t="shared" si="8"/>
        <v>0.76278005094104095</v>
      </c>
      <c r="Z128" s="116">
        <f>'2016'!X128</f>
        <v>0.41599999999999998</v>
      </c>
      <c r="AA128" s="132">
        <f>('2016'!Y128+2.5)/5</f>
        <v>0.48031242939999996</v>
      </c>
      <c r="AB128" s="216">
        <f t="shared" si="9"/>
        <v>0.4481562147</v>
      </c>
      <c r="AC128" s="6"/>
      <c r="AE128">
        <f t="shared" si="13"/>
        <v>0.8849907142857143</v>
      </c>
      <c r="AF128">
        <f t="shared" si="13"/>
        <v>0.55210700000000001</v>
      </c>
      <c r="AG128">
        <f t="shared" si="13"/>
        <v>0.5706877142857143</v>
      </c>
      <c r="AH128">
        <f t="shared" si="13"/>
        <v>0.64721666028571434</v>
      </c>
      <c r="AI128">
        <f t="shared" si="13"/>
        <v>0.54461870159999992</v>
      </c>
      <c r="AJ128">
        <f t="shared" si="13"/>
        <v>0.544787782956899</v>
      </c>
      <c r="AK128">
        <f t="shared" si="13"/>
        <v>0.45260002735689897</v>
      </c>
      <c r="AL128">
        <f t="shared" si="13"/>
        <v>0.48899999999999999</v>
      </c>
      <c r="AM128">
        <f t="shared" si="13"/>
        <v>1</v>
      </c>
      <c r="AN128">
        <f t="shared" si="13"/>
        <v>0.92934325000000007</v>
      </c>
      <c r="AO128">
        <f t="shared" si="13"/>
        <v>0.92934325000000007</v>
      </c>
      <c r="AP128">
        <f t="shared" si="13"/>
        <v>0.95</v>
      </c>
      <c r="AQ128">
        <f t="shared" si="13"/>
        <v>0.88357142857142867</v>
      </c>
      <c r="AR128">
        <f t="shared" si="13"/>
        <v>0.85071428571428576</v>
      </c>
      <c r="AS128">
        <f t="shared" si="13"/>
        <v>0.83642857142857152</v>
      </c>
    </row>
    <row r="129" spans="1:45" ht="15" x14ac:dyDescent="0.25">
      <c r="A129" s="19" t="s">
        <v>178</v>
      </c>
      <c r="B129" s="3" t="s">
        <v>136</v>
      </c>
      <c r="C129" s="116">
        <f>IF(ISNUMBER('2016'!C129),(1-PRODUCT('2016'!C129,0.1)),"XXX")</f>
        <v>0.64999999999999991</v>
      </c>
      <c r="D129" s="116">
        <f>IFERROR(IF((LOG(100*'2016'!D129+1)/LOG(100+1))&gt;1,0,(1-(LOG(100*'2016'!D129+1)/LOG(100+1)))), 1)</f>
        <v>1</v>
      </c>
      <c r="E129" s="132">
        <f>IF(ISNUMBER('2016'!E129),IF('2016'!E129/100&gt;1,1,'2016'!E129/100),"XXX")</f>
        <v>0.79666666666666675</v>
      </c>
      <c r="F129" s="116">
        <f>IF(ISNUMBER('2016'!F129),(1-(('2016'!F129-1)/4)),"XXX")</f>
        <v>1</v>
      </c>
      <c r="G129" s="116">
        <f>IF(ISNUMBER('2016'!G129),(1-('2016'!G129/10)),"XXX")</f>
        <v>0.73</v>
      </c>
      <c r="H129" s="216">
        <f t="shared" si="7"/>
        <v>0.83533333333333337</v>
      </c>
      <c r="I129" s="132">
        <f>IF(ISNUMBER('2016'!H129),'2016'!H129,"XXX")</f>
        <v>0.60571428571428576</v>
      </c>
      <c r="J129" s="132">
        <f>IF(ISNUMBER('2016'!I129),'2016'!I129,"XXX")</f>
        <v>0.55035999999999996</v>
      </c>
      <c r="K129" s="132">
        <f>IF(ISNUMBER('2016'!J129),IF(('2016'!J129/5)&gt;1,1,'2016'!J129/5),"XXX")</f>
        <v>0.52484599999999992</v>
      </c>
      <c r="L129" s="132">
        <f>IF(ISNUMBER('2016'!K129),'2016'!K129,"XXX")</f>
        <v>0.58571428571428563</v>
      </c>
      <c r="M129" s="116">
        <f>IF(ISNUMBER('2016'!L129),IF(('2016'!L129/5)&gt;1,1,'2016'!L129/5),"XXX")</f>
        <v>1</v>
      </c>
      <c r="N129" s="116">
        <f>IF(ISNUMBER('2016'!M129),(1-('2016'!M129/100)),"XXX")</f>
        <v>0.82111747739999996</v>
      </c>
      <c r="O129" s="116">
        <f>IF(ISNUMBER('2016'!N129),IF(('2016'!N129/10)&gt;1,1,'2016'!N129/10),"XXX")</f>
        <v>1</v>
      </c>
      <c r="P129" s="222">
        <f>IF(ISNUMBER('2016'!O129),('2016'!O129/100),"XXX")</f>
        <v>0.90599999999999992</v>
      </c>
      <c r="Q129" s="222">
        <f>'2016'!P129</f>
        <v>0.29588358402252196</v>
      </c>
      <c r="R129" s="222">
        <f>IF(ISNUMBER('2016'!Q129),('2016'!Q129/100),"XXX")</f>
        <v>0.7</v>
      </c>
      <c r="S129" s="222">
        <f>IF(ISNUMBER('2016'!R129),('2016'!R129/100),"XXX")</f>
        <v>0.84573869999999995</v>
      </c>
      <c r="T129" s="132">
        <f>IF(ISNUMBER('2016'!S129),(1-('2016'!S129/100)),"XXX")</f>
        <v>1</v>
      </c>
      <c r="U129" s="132">
        <f>IF(ISNUMBER('2016'!T129),'2016'!T129,"XXX")</f>
        <v>0.60285714285714287</v>
      </c>
      <c r="V129" s="132">
        <f>IF(ISNUMBER('2016'!U129),'2016'!U129,"XXX")</f>
        <v>0.36071428571428571</v>
      </c>
      <c r="W129" s="132">
        <f>IF(ISNUMBER('2016'!V129),'2016'!V129,"XXX")</f>
        <v>0.62</v>
      </c>
      <c r="X129" s="132">
        <f>IF(ISNUMBER('2016'!W129),'2016'!W129,"XXX")</f>
        <v>0.37</v>
      </c>
      <c r="Y129" s="172">
        <f t="shared" si="8"/>
        <v>0.67430911008890759</v>
      </c>
      <c r="Z129" s="116">
        <f>'2016'!X129</f>
        <v>0.83699999999999997</v>
      </c>
      <c r="AA129" s="132">
        <f>('2016'!Y129+2.5)/5</f>
        <v>0.69846799380000002</v>
      </c>
      <c r="AB129" s="216">
        <f t="shared" si="9"/>
        <v>0.76773399689999999</v>
      </c>
      <c r="AC129" s="6"/>
      <c r="AE129">
        <f t="shared" si="13"/>
        <v>0.57803714285714292</v>
      </c>
      <c r="AF129">
        <f t="shared" si="13"/>
        <v>0.53760299999999994</v>
      </c>
      <c r="AG129">
        <f t="shared" si="13"/>
        <v>0.55528014285714278</v>
      </c>
      <c r="AH129">
        <f t="shared" si="13"/>
        <v>0.79285714285714282</v>
      </c>
      <c r="AI129">
        <f t="shared" si="13"/>
        <v>0.91055873870000004</v>
      </c>
      <c r="AJ129">
        <f t="shared" si="13"/>
        <v>0.91055873870000004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0.7728693499999999</v>
      </c>
      <c r="AO129">
        <f t="shared" si="13"/>
        <v>0.92286935000000003</v>
      </c>
      <c r="AP129">
        <f t="shared" si="13"/>
        <v>0.80142857142857138</v>
      </c>
      <c r="AQ129">
        <f t="shared" si="13"/>
        <v>0.48178571428571426</v>
      </c>
      <c r="AR129">
        <f t="shared" si="13"/>
        <v>0.49035714285714282</v>
      </c>
      <c r="AS129">
        <f t="shared" si="13"/>
        <v>0.495</v>
      </c>
    </row>
    <row r="130" spans="1:45" ht="15" x14ac:dyDescent="0.25">
      <c r="A130" s="19" t="s">
        <v>137</v>
      </c>
      <c r="B130" s="3" t="s">
        <v>137</v>
      </c>
      <c r="C130" s="116">
        <f>IF(ISNUMBER('2016'!C130),(1-PRODUCT('2016'!C130,0.1)),"XXX")</f>
        <v>0.75</v>
      </c>
      <c r="D130" s="116">
        <f>IFERROR(IF((LOG(100*'2016'!D130+1)/LOG(100+1))&gt;1,0,(1-(LOG(100*'2016'!D130+1)/LOG(100+1)))), 1)</f>
        <v>1</v>
      </c>
      <c r="E130" s="132">
        <f>IF(ISNUMBER('2016'!E130),IF('2016'!E130/100&gt;1,1,'2016'!E130/100),"XXX")</f>
        <v>0.94833333333333347</v>
      </c>
      <c r="F130" s="116">
        <f>IF(ISNUMBER('2016'!F130),(1-(('2016'!F130-1)/4)),"XXX")</f>
        <v>1</v>
      </c>
      <c r="G130" s="116">
        <f>IF(ISNUMBER('2016'!G130),(1-('2016'!G130/10)),"XXX")</f>
        <v>0.83000000000000007</v>
      </c>
      <c r="H130" s="216">
        <f t="shared" si="7"/>
        <v>0.90566666666666662</v>
      </c>
      <c r="I130" s="132">
        <f>IF(ISNUMBER('2016'!H130),'2016'!H130,"XXX")</f>
        <v>0.68428571428571427</v>
      </c>
      <c r="J130" s="132">
        <f>IF(ISNUMBER('2016'!I130),'2016'!I130,"XXX")</f>
        <v>0.58774000000000004</v>
      </c>
      <c r="K130" s="132">
        <f>IF(ISNUMBER('2016'!J130),IF(('2016'!J130/5)&gt;1,1,'2016'!J130/5),"XXX")</f>
        <v>0.61590400000000001</v>
      </c>
      <c r="L130" s="132">
        <f>IF(ISNUMBER('2016'!K130),'2016'!K130,"XXX")</f>
        <v>0.73428571428571421</v>
      </c>
      <c r="M130" s="116">
        <f>IF(ISNUMBER('2016'!L130),IF(('2016'!L130/5)&gt;1,1,'2016'!L130/5),"XXX")</f>
        <v>1</v>
      </c>
      <c r="N130" s="116">
        <f>IF(ISNUMBER('2016'!M130),(1-('2016'!M130/100)),"XXX")</f>
        <v>0.87997776029999997</v>
      </c>
      <c r="O130" s="116">
        <f>IF(ISNUMBER('2016'!N130),IF(('2016'!N130/10)&gt;1,1,'2016'!N130/10),"XXX")</f>
        <v>1</v>
      </c>
      <c r="P130" s="222">
        <f>IF(ISNUMBER('2016'!O130),('2016'!O130/100),"XXX")</f>
        <v>1</v>
      </c>
      <c r="Q130" s="222" t="str">
        <f>'2016'!P130</f>
        <v>XXX</v>
      </c>
      <c r="R130" s="222">
        <f>IF(ISNUMBER('2016'!Q130),('2016'!Q130/100),"XXX")</f>
        <v>1</v>
      </c>
      <c r="S130" s="222">
        <f>IF(ISNUMBER('2016'!R130),('2016'!R130/100),"XXX")</f>
        <v>0.85805629999999988</v>
      </c>
      <c r="T130" s="132">
        <f>IF(ISNUMBER('2016'!S130),(1-('2016'!S130/100)),"XXX")</f>
        <v>1</v>
      </c>
      <c r="U130" s="132">
        <f>IF(ISNUMBER('2016'!T130),'2016'!T130,"XXX")</f>
        <v>0.63857142857142857</v>
      </c>
      <c r="V130" s="132">
        <f>IF(ISNUMBER('2016'!U130),'2016'!U130,"XXX")</f>
        <v>0.50214285714285711</v>
      </c>
      <c r="W130" s="132">
        <f>IF(ISNUMBER('2016'!V130),'2016'!V130,"XXX")</f>
        <v>0.67428571428571427</v>
      </c>
      <c r="X130" s="132">
        <f>IF(ISNUMBER('2016'!W130),'2016'!W130,"XXX")</f>
        <v>0.43714285714285717</v>
      </c>
      <c r="Y130" s="172">
        <f t="shared" si="8"/>
        <v>0.78827452162589284</v>
      </c>
      <c r="Z130" s="116">
        <f>'2016'!X130</f>
        <v>0.86699999999999999</v>
      </c>
      <c r="AA130" s="132">
        <f>('2016'!Y130+2.5)/5</f>
        <v>0.70817852019999994</v>
      </c>
      <c r="AB130" s="216">
        <f t="shared" si="9"/>
        <v>0.78758926009999997</v>
      </c>
      <c r="AC130" s="6"/>
      <c r="AE130">
        <f t="shared" si="13"/>
        <v>0.63601285714285716</v>
      </c>
      <c r="AF130">
        <f t="shared" si="13"/>
        <v>0.60182200000000008</v>
      </c>
      <c r="AG130">
        <f t="shared" si="13"/>
        <v>0.67509485714285711</v>
      </c>
      <c r="AH130">
        <f t="shared" si="13"/>
        <v>0.8671428571428571</v>
      </c>
      <c r="AI130">
        <f t="shared" si="13"/>
        <v>0.93998888015000004</v>
      </c>
      <c r="AJ130">
        <f t="shared" si="13"/>
        <v>0.93998888015000004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0.92902814999999994</v>
      </c>
      <c r="AO130">
        <f t="shared" si="13"/>
        <v>0.92902814999999994</v>
      </c>
      <c r="AP130">
        <f t="shared" si="13"/>
        <v>0.81928571428571428</v>
      </c>
      <c r="AQ130">
        <f t="shared" si="13"/>
        <v>0.57035714285714278</v>
      </c>
      <c r="AR130">
        <f t="shared" si="13"/>
        <v>0.58821428571428569</v>
      </c>
      <c r="AS130">
        <f t="shared" si="13"/>
        <v>0.55571428571428572</v>
      </c>
    </row>
    <row r="131" spans="1:45" ht="15" x14ac:dyDescent="0.25">
      <c r="A131" s="19" t="s">
        <v>138</v>
      </c>
      <c r="B131" s="3" t="s">
        <v>138</v>
      </c>
      <c r="C131" s="116">
        <f>IF(ISNUMBER('2016'!C131),(1-PRODUCT('2016'!C131,0.1)),"XXX")</f>
        <v>0.67999999999999994</v>
      </c>
      <c r="D131" s="116">
        <f>IFERROR(IF((LOG(100*'2016'!D131+1)/LOG(100+1))&gt;1,0,(1-(LOG(100*'2016'!D131+1)/LOG(100+1)))), 1)</f>
        <v>1</v>
      </c>
      <c r="E131" s="132">
        <f>IF(ISNUMBER('2016'!E131),IF('2016'!E131/100&gt;1,1,'2016'!E131/100),"XXX")</f>
        <v>0.63833333333333331</v>
      </c>
      <c r="F131" s="116">
        <f>IF(ISNUMBER('2016'!F131),(1-(('2016'!F131-1)/4)),"XXX")</f>
        <v>0.5</v>
      </c>
      <c r="G131" s="116">
        <f>IF(ISNUMBER('2016'!G131),(1-('2016'!G131/10)),"XXX")</f>
        <v>0.55999999999999994</v>
      </c>
      <c r="H131" s="216">
        <f t="shared" si="7"/>
        <v>0.67566666666666664</v>
      </c>
      <c r="I131" s="132">
        <f>IF(ISNUMBER('2016'!H131),'2016'!H131,"XXX")</f>
        <v>0.59714285714285709</v>
      </c>
      <c r="J131" s="132">
        <f>IF(ISNUMBER('2016'!I131),'2016'!I131,"XXX")</f>
        <v>0.38064999999999999</v>
      </c>
      <c r="K131" s="132">
        <f>IF(ISNUMBER('2016'!J131),IF(('2016'!J131/5)&gt;1,1,'2016'!J131/5),"XXX")</f>
        <v>0.84066600000000002</v>
      </c>
      <c r="L131" s="132">
        <f>IF(ISNUMBER('2016'!K131),'2016'!K131,"XXX")</f>
        <v>0.38</v>
      </c>
      <c r="M131" s="116">
        <f>IF(ISNUMBER('2016'!L131),IF(('2016'!L131/5)&gt;1,1,'2016'!L131/5),"XXX")</f>
        <v>0.99862423000000011</v>
      </c>
      <c r="N131" s="116">
        <f>IF(ISNUMBER('2016'!M131),(1-('2016'!M131/100)),"XXX")</f>
        <v>0.94214164730000005</v>
      </c>
      <c r="O131" s="116">
        <f>IF(ISNUMBER('2016'!N131),IF(('2016'!N131/10)&gt;1,1,'2016'!N131/10),"XXX")</f>
        <v>1</v>
      </c>
      <c r="P131" s="222">
        <f>IF(ISNUMBER('2016'!O131),('2016'!O131/100),"XXX")</f>
        <v>0.81400000000000006</v>
      </c>
      <c r="Q131" s="222">
        <f>'2016'!P131</f>
        <v>0.99075117111206057</v>
      </c>
      <c r="R131" s="222">
        <f>IF(ISNUMBER('2016'!Q131),('2016'!Q131/100),"XXX")</f>
        <v>0.35600000000000004</v>
      </c>
      <c r="S131" s="222">
        <f>IF(ISNUMBER('2016'!R131),('2016'!R131/100),"XXX")</f>
        <v>0.84884379999999993</v>
      </c>
      <c r="T131" s="132">
        <f>IF(ISNUMBER('2016'!S131),(1-('2016'!S131/100)),"XXX")</f>
        <v>0.92789999999999995</v>
      </c>
      <c r="U131" s="132">
        <f>IF(ISNUMBER('2016'!T131),'2016'!T131,"XXX")</f>
        <v>0.79142857142857148</v>
      </c>
      <c r="V131" s="132">
        <f>IF(ISNUMBER('2016'!U131),'2016'!U131,"XXX")</f>
        <v>0.51999999999999991</v>
      </c>
      <c r="W131" s="132">
        <f>IF(ISNUMBER('2016'!V131),'2016'!V131,"XXX")</f>
        <v>0.69857142857142851</v>
      </c>
      <c r="X131" s="132">
        <f>IF(ISNUMBER('2016'!W131),'2016'!W131,"XXX")</f>
        <v>0.60571428571428576</v>
      </c>
      <c r="Y131" s="172">
        <f t="shared" si="8"/>
        <v>0.7307771244543253</v>
      </c>
      <c r="Z131" s="116">
        <f>'2016'!X131</f>
        <v>0.75</v>
      </c>
      <c r="AA131" s="132">
        <f>('2016'!Y131+2.5)/5</f>
        <v>0.63700560340000001</v>
      </c>
      <c r="AB131" s="216">
        <f t="shared" si="9"/>
        <v>0.6935028017</v>
      </c>
      <c r="AC131" s="6"/>
      <c r="AE131">
        <f t="shared" si="13"/>
        <v>0.48889642857142857</v>
      </c>
      <c r="AF131">
        <f t="shared" si="13"/>
        <v>0.61065800000000003</v>
      </c>
      <c r="AG131">
        <f t="shared" si="13"/>
        <v>0.61033300000000001</v>
      </c>
      <c r="AH131">
        <f t="shared" si="13"/>
        <v>0.68931211500000011</v>
      </c>
      <c r="AI131">
        <f t="shared" si="13"/>
        <v>0.97038293865000003</v>
      </c>
      <c r="AJ131">
        <f t="shared" si="13"/>
        <v>0.97107082365000008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0.60242189999999995</v>
      </c>
      <c r="AO131">
        <f t="shared" si="13"/>
        <v>0.88837189999999988</v>
      </c>
      <c r="AP131">
        <f t="shared" si="13"/>
        <v>0.85966428571428577</v>
      </c>
      <c r="AQ131">
        <f t="shared" si="13"/>
        <v>0.65571428571428569</v>
      </c>
      <c r="AR131">
        <f t="shared" si="13"/>
        <v>0.60928571428571421</v>
      </c>
      <c r="AS131">
        <f t="shared" si="13"/>
        <v>0.65214285714285714</v>
      </c>
    </row>
    <row r="132" spans="1:45" ht="15" x14ac:dyDescent="0.25">
      <c r="A132" s="19" t="s">
        <v>139</v>
      </c>
      <c r="B132" s="3" t="s">
        <v>139</v>
      </c>
      <c r="C132" s="116">
        <f>IF(ISNUMBER('2016'!C132),(1-PRODUCT('2016'!C132,0.1)),"XXX")</f>
        <v>0</v>
      </c>
      <c r="D132" s="116">
        <f>IFERROR(IF((LOG(100*'2016'!D132+1)/LOG(100+1))&gt;1,0,(1-(LOG(100*'2016'!D132+1)/LOG(100+1)))), 1)</f>
        <v>9.4220976075818919E-2</v>
      </c>
      <c r="E132" s="132" t="str">
        <f>IF(ISNUMBER('2016'!E132),IF('2016'!E132/100&gt;1,1,'2016'!E132/100),"XXX")</f>
        <v>XXX</v>
      </c>
      <c r="F132" s="116">
        <f>IF(ISNUMBER('2016'!F132),(1-(('2016'!F132-1)/4)),"XXX")</f>
        <v>0</v>
      </c>
      <c r="G132" s="116">
        <f>IF(ISNUMBER('2016'!G132),(1-('2016'!G132/10)),"XXX")</f>
        <v>3.0000000000000027E-2</v>
      </c>
      <c r="H132" s="216">
        <f t="shared" ref="H132:H156" si="14">AVERAGE(C132:G132)</f>
        <v>3.1055244018954736E-2</v>
      </c>
      <c r="I132" s="132" t="str">
        <f>IF(ISNUMBER('2016'!H132),'2016'!H132,"XXX")</f>
        <v>XXX</v>
      </c>
      <c r="J132" s="132">
        <f>IF(ISNUMBER('2016'!I132),'2016'!I132,"XXX")</f>
        <v>5.3409999999999999E-2</v>
      </c>
      <c r="K132" s="132">
        <f>IF(ISNUMBER('2016'!J132),IF(('2016'!J132/5)&gt;1,1,'2016'!J132/5),"XXX")</f>
        <v>0.21034799999999998</v>
      </c>
      <c r="L132" s="132" t="str">
        <f>IF(ISNUMBER('2016'!K132),'2016'!K132,"XXX")</f>
        <v>XXX</v>
      </c>
      <c r="M132" s="116">
        <f>IF(ISNUMBER('2016'!L132),IF(('2016'!L132/5)&gt;1,1,'2016'!L132/5),"XXX")</f>
        <v>0.13907366999999998</v>
      </c>
      <c r="N132" s="116">
        <f>IF(ISNUMBER('2016'!M132),(1-('2016'!M132/100)),"XXX")</f>
        <v>0.80807186129999997</v>
      </c>
      <c r="O132" s="116" t="str">
        <f>IF(ISNUMBER('2016'!N132),IF(('2016'!N132/10)&gt;1,1,'2016'!N132/10),"XXX")</f>
        <v>XXX</v>
      </c>
      <c r="P132" s="222">
        <f>IF(ISNUMBER('2016'!O132),('2016'!O132/100),"XXX")</f>
        <v>0</v>
      </c>
      <c r="Q132" s="222" t="str">
        <f>'2016'!P132</f>
        <v>XXX</v>
      </c>
      <c r="R132" s="222">
        <f>IF(ISNUMBER('2016'!Q132),('2016'!Q132/100),"XXX")</f>
        <v>0.16399999999999998</v>
      </c>
      <c r="S132" s="222">
        <f>IF(ISNUMBER('2016'!R132),('2016'!R132/100),"XXX")</f>
        <v>9.6581799999999995E-2</v>
      </c>
      <c r="T132" s="132" t="str">
        <f>IF(ISNUMBER('2016'!S132),(1-('2016'!S132/100)),"XXX")</f>
        <v>XXX</v>
      </c>
      <c r="U132" s="132" t="str">
        <f>IF(ISNUMBER('2016'!T132),'2016'!T132,"XXX")</f>
        <v>XXX</v>
      </c>
      <c r="V132" s="132" t="str">
        <f>IF(ISNUMBER('2016'!U132),'2016'!U132,"XXX")</f>
        <v>XXX</v>
      </c>
      <c r="W132" s="132" t="str">
        <f>IF(ISNUMBER('2016'!V132),'2016'!V132,"XXX")</f>
        <v>XXX</v>
      </c>
      <c r="X132" s="132" t="str">
        <f>IF(ISNUMBER('2016'!W132),'2016'!W132,"XXX")</f>
        <v>XXX</v>
      </c>
      <c r="Y132" s="172">
        <f t="shared" si="8"/>
        <v>0.16631876094166664</v>
      </c>
      <c r="Z132" s="116">
        <f>'2016'!X132</f>
        <v>0.17199999999999999</v>
      </c>
      <c r="AA132" s="132">
        <f>('2016'!Y132+2.5)/5</f>
        <v>0.15661964419999999</v>
      </c>
      <c r="AB132" s="216">
        <f t="shared" ref="AB132:AB156" si="15">AVERAGE(Z132:AA132)</f>
        <v>0.1643098221</v>
      </c>
      <c r="AC132" s="6"/>
      <c r="AE132">
        <f t="shared" ref="AE132" si="16">IF(ISNUMBER(AVERAGE(I132:J132)),AVERAGE(I132:J132),"XXX")</f>
        <v>5.3409999999999999E-2</v>
      </c>
      <c r="AF132">
        <f t="shared" ref="AF132" si="17">IF(ISNUMBER(AVERAGE(J132:K132)),AVERAGE(J132:K132),"XXX")</f>
        <v>0.131879</v>
      </c>
      <c r="AG132">
        <f t="shared" ref="AG132" si="18">IF(ISNUMBER(AVERAGE(K132:L132)),AVERAGE(K132:L132),"XXX")</f>
        <v>0.21034799999999998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si="13"/>
        <v>0.16399999999999998</v>
      </c>
      <c r="AN132">
        <f t="shared" ref="AN132" si="24">IF(ISNUMBER(AVERAGE(R132:S132)),AVERAGE(R132:S132),"XXX")</f>
        <v>0.13029089999999999</v>
      </c>
      <c r="AO132">
        <f t="shared" ref="AO132" si="25">IF(ISNUMBER(AVERAGE(S132:T132)),AVERAGE(S132:T132),"XXX")</f>
        <v>9.6581799999999995E-2</v>
      </c>
      <c r="AP132" t="str">
        <f t="shared" ref="AP132" si="26">IF(ISNUMBER(AVERAGE(T132:U132)),AVERAGE(T132:U132),"XXX")</f>
        <v>XXX</v>
      </c>
      <c r="AQ132" t="str">
        <f t="shared" ref="AQ132" si="27">IF(ISNUMBER(AVERAGE(U132:V132)),AVERAGE(U132:V132),"XXX")</f>
        <v>XXX</v>
      </c>
      <c r="AR132" t="str">
        <f t="shared" ref="AR132" si="28">IF(ISNUMBER(AVERAGE(V132:W132)),AVERAGE(V132:W132),"XXX")</f>
        <v>XXX</v>
      </c>
      <c r="AS132" t="str">
        <f t="shared" ref="AS132" si="29">IF(ISNUMBER(AVERAGE(W132:X132)),AVERAGE(W132:X132),"XXX")</f>
        <v>XXX</v>
      </c>
    </row>
    <row r="133" spans="1:45" ht="15" x14ac:dyDescent="0.25">
      <c r="A133" s="19" t="s">
        <v>140</v>
      </c>
      <c r="B133" s="3" t="s">
        <v>140</v>
      </c>
      <c r="C133" s="116">
        <f>IF(ISNUMBER('2016'!C133),(1-PRODUCT('2016'!C133,0.1)),"XXX")</f>
        <v>0.8</v>
      </c>
      <c r="D133" s="116">
        <f>IFERROR(IF((LOG(100*'2016'!D133+1)/LOG(100+1))&gt;1,0,(1-(LOG(100*'2016'!D133+1)/LOG(100+1)))), 1)</f>
        <v>1</v>
      </c>
      <c r="E133" s="132">
        <f>IF(ISNUMBER('2016'!E133),IF('2016'!E133/100&gt;1,1,'2016'!E133/100),"XXX")</f>
        <v>0.94333333333333347</v>
      </c>
      <c r="F133" s="116">
        <f>IF(ISNUMBER('2016'!F133),(1-(('2016'!F133-1)/4)),"XXX")</f>
        <v>0.75</v>
      </c>
      <c r="G133" s="116">
        <f>IF(ISNUMBER('2016'!G133),(1-('2016'!G133/10)),"XXX")</f>
        <v>0.8</v>
      </c>
      <c r="H133" s="216">
        <f t="shared" si="14"/>
        <v>0.8586666666666668</v>
      </c>
      <c r="I133" s="132">
        <f>IF(ISNUMBER('2016'!H133),'2016'!H133,"XXX")</f>
        <v>0.83571428571428563</v>
      </c>
      <c r="J133" s="132">
        <f>IF(ISNUMBER('2016'!I133),'2016'!I133,"XXX")</f>
        <v>0.64925999999999995</v>
      </c>
      <c r="K133" s="132">
        <f>IF(ISNUMBER('2016'!J133),IF(('2016'!J133/5)&gt;1,1,'2016'!J133/5),"XXX")</f>
        <v>0.54393200000000008</v>
      </c>
      <c r="L133" s="132">
        <f>IF(ISNUMBER('2016'!K133),'2016'!K133,"XXX")</f>
        <v>0.60142857142857142</v>
      </c>
      <c r="M133" s="116">
        <f>IF(ISNUMBER('2016'!L133),IF(('2016'!L133/5)&gt;1,1,'2016'!L133/5),"XXX")</f>
        <v>1</v>
      </c>
      <c r="N133" s="116">
        <f>IF(ISNUMBER('2016'!M133),(1-('2016'!M133/100)),"XXX")</f>
        <v>0.78041332240000005</v>
      </c>
      <c r="O133" s="116">
        <f>IF(ISNUMBER('2016'!N133),IF(('2016'!N133/10)&gt;1,1,'2016'!N133/10),"XXX")</f>
        <v>1</v>
      </c>
      <c r="P133" s="222">
        <f>IF(ISNUMBER('2016'!O133),('2016'!O133/100),"XXX")</f>
        <v>0.98199999999999998</v>
      </c>
      <c r="Q133" s="222" t="str">
        <f>'2016'!P133</f>
        <v>XXX</v>
      </c>
      <c r="R133" s="222">
        <f>IF(ISNUMBER('2016'!Q133),('2016'!Q133/100),"XXX")</f>
        <v>0.45</v>
      </c>
      <c r="S133" s="222">
        <f>IF(ISNUMBER('2016'!R133),('2016'!R133/100),"XXX")</f>
        <v>0.83059079999999996</v>
      </c>
      <c r="T133" s="132">
        <f>IF(ISNUMBER('2016'!S133),(1-('2016'!S133/100)),"XXX")</f>
        <v>1</v>
      </c>
      <c r="U133" s="132">
        <f>IF(ISNUMBER('2016'!T133),'2016'!T133,"XXX")</f>
        <v>0.66285714285714281</v>
      </c>
      <c r="V133" s="132">
        <f>IF(ISNUMBER('2016'!U133),'2016'!U133,"XXX")</f>
        <v>0.495</v>
      </c>
      <c r="W133" s="132">
        <f>IF(ISNUMBER('2016'!V133),'2016'!V133,"XXX")</f>
        <v>0.65142857142857136</v>
      </c>
      <c r="X133" s="132">
        <f>IF(ISNUMBER('2016'!W133),'2016'!W133,"XXX")</f>
        <v>0.4757142857142857</v>
      </c>
      <c r="Y133" s="172">
        <f t="shared" ref="Y133:Y156" si="30">AVERAGE(AE133,AG133,AI133,AK133,AM133,AO133,AQ133,AS133)</f>
        <v>0.71302118622142863</v>
      </c>
      <c r="Z133" s="116">
        <f>'2016'!X133</f>
        <v>0.85199999999999998</v>
      </c>
      <c r="AA133" s="132">
        <f>('2016'!Y133+2.5)/5</f>
        <v>0.71420431139999996</v>
      </c>
      <c r="AB133" s="216">
        <f t="shared" si="15"/>
        <v>0.78310215569999997</v>
      </c>
      <c r="AC133" s="6"/>
      <c r="AE133">
        <f t="shared" ref="AE133:AS149" si="31">IF(ISNUMBER(AVERAGE(I133:J133)),AVERAGE(I133:J133),"XXX")</f>
        <v>0.74248714285714279</v>
      </c>
      <c r="AF133">
        <f t="shared" si="31"/>
        <v>0.59659600000000002</v>
      </c>
      <c r="AG133">
        <f t="shared" si="31"/>
        <v>0.57268028571428575</v>
      </c>
      <c r="AH133">
        <f t="shared" si="31"/>
        <v>0.80071428571428571</v>
      </c>
      <c r="AI133">
        <f t="shared" si="31"/>
        <v>0.89020666120000003</v>
      </c>
      <c r="AJ133">
        <f t="shared" si="31"/>
        <v>0.89020666120000003</v>
      </c>
      <c r="AK133">
        <f t="shared" si="31"/>
        <v>0.99099999999999999</v>
      </c>
      <c r="AL133">
        <f t="shared" si="31"/>
        <v>0.98199999999999998</v>
      </c>
      <c r="AM133">
        <f t="shared" si="31"/>
        <v>0.45</v>
      </c>
      <c r="AN133">
        <f t="shared" si="31"/>
        <v>0.64029539999999996</v>
      </c>
      <c r="AO133">
        <f t="shared" si="31"/>
        <v>0.91529539999999998</v>
      </c>
      <c r="AP133">
        <f t="shared" si="31"/>
        <v>0.83142857142857141</v>
      </c>
      <c r="AQ133">
        <f t="shared" si="31"/>
        <v>0.57892857142857146</v>
      </c>
      <c r="AR133">
        <f t="shared" si="31"/>
        <v>0.57321428571428568</v>
      </c>
      <c r="AS133">
        <f t="shared" si="31"/>
        <v>0.5635714285714285</v>
      </c>
    </row>
    <row r="134" spans="1:45" ht="15" x14ac:dyDescent="0.25">
      <c r="A134" s="19" t="s">
        <v>141</v>
      </c>
      <c r="B134" s="3" t="s">
        <v>141</v>
      </c>
      <c r="C134" s="116">
        <f>IF(ISNUMBER('2016'!C134),(1-PRODUCT('2016'!C134,0.1)),"XXX")</f>
        <v>0.35</v>
      </c>
      <c r="D134" s="116">
        <f>IFERROR(IF((LOG(100*'2016'!D134+1)/LOG(100+1))&gt;1,0,(1-(LOG(100*'2016'!D134+1)/LOG(100+1)))), 1)</f>
        <v>1</v>
      </c>
      <c r="E134" s="132">
        <f>IF(ISNUMBER('2016'!E134),IF('2016'!E134/100&gt;1,1,'2016'!E134/100),"XXX")</f>
        <v>0.82333333333333347</v>
      </c>
      <c r="F134" s="116">
        <f>IF(ISNUMBER('2016'!F134),(1-(('2016'!F134-1)/4)),"XXX")</f>
        <v>0.5</v>
      </c>
      <c r="G134" s="116">
        <f>IF(ISNUMBER('2016'!G134),(1-('2016'!G134/10)),"XXX")</f>
        <v>0.15000000000000002</v>
      </c>
      <c r="H134" s="216">
        <f t="shared" si="14"/>
        <v>0.56466666666666676</v>
      </c>
      <c r="I134" s="132">
        <f>IF(ISNUMBER('2016'!H134),'2016'!H134,"XXX")</f>
        <v>0.56428571428571428</v>
      </c>
      <c r="J134" s="132">
        <f>IF(ISNUMBER('2016'!I134),'2016'!I134,"XXX")</f>
        <v>0.24453</v>
      </c>
      <c r="K134" s="132">
        <f>IF(ISNUMBER('2016'!J134),IF(('2016'!J134/5)&gt;1,1,'2016'!J134/5),"XXX")</f>
        <v>0.33616799999999997</v>
      </c>
      <c r="L134" s="132">
        <f>IF(ISNUMBER('2016'!K134),'2016'!K134,"XXX")</f>
        <v>0.68285714285714294</v>
      </c>
      <c r="M134" s="116">
        <f>IF(ISNUMBER('2016'!L134),IF(('2016'!L134/5)&gt;1,1,'2016'!L134/5),"XXX")</f>
        <v>0.33326394600000003</v>
      </c>
      <c r="N134" s="116">
        <f>IF(ISNUMBER('2016'!M134),(1-('2016'!M134/100)),"XXX")</f>
        <v>0.49878398899999998</v>
      </c>
      <c r="O134" s="116">
        <f>IF(ISNUMBER('2016'!N134),IF(('2016'!N134/10)&gt;1,1,'2016'!N134/10),"XXX")</f>
        <v>0.65117239159652696</v>
      </c>
      <c r="P134" s="222">
        <f>IF(ISNUMBER('2016'!O134),('2016'!O134/100),"XXX")</f>
        <v>0.252</v>
      </c>
      <c r="Q134" s="222">
        <f>'2016'!P134</f>
        <v>0.10237623453140259</v>
      </c>
      <c r="R134" s="222">
        <f>IF(ISNUMBER('2016'!Q134),('2016'!Q134/100),"XXX")</f>
        <v>4.4000000000000004E-2</v>
      </c>
      <c r="S134" s="222">
        <f>IF(ISNUMBER('2016'!R134),('2016'!R134/100),"XXX")</f>
        <v>0.57822850000000003</v>
      </c>
      <c r="T134" s="132">
        <f>IF(ISNUMBER('2016'!S134),(1-('2016'!S134/100)),"XXX")</f>
        <v>0.99329999999999996</v>
      </c>
      <c r="U134" s="132">
        <f>IF(ISNUMBER('2016'!T134),'2016'!T134,"XXX")</f>
        <v>0.63</v>
      </c>
      <c r="V134" s="132">
        <f>IF(ISNUMBER('2016'!U134),'2016'!U134,"XXX")</f>
        <v>0.49357142857142861</v>
      </c>
      <c r="W134" s="132">
        <f>IF(ISNUMBER('2016'!V134),'2016'!V134,"XXX")</f>
        <v>0.63714285714285712</v>
      </c>
      <c r="X134" s="132">
        <f>IF(ISNUMBER('2016'!W134),'2016'!W134,"XXX")</f>
        <v>0.54428571428571426</v>
      </c>
      <c r="Y134" s="172">
        <f t="shared" si="30"/>
        <v>0.47412286989192426</v>
      </c>
      <c r="Z134" s="116">
        <f>'2016'!X134</f>
        <v>0.62</v>
      </c>
      <c r="AA134" s="132">
        <f>('2016'!Y134+2.5)/5</f>
        <v>0.49383596860000001</v>
      </c>
      <c r="AB134" s="216">
        <f t="shared" si="15"/>
        <v>0.55691798430000006</v>
      </c>
      <c r="AC134" s="6"/>
      <c r="AE134">
        <f t="shared" si="31"/>
        <v>0.40440785714285715</v>
      </c>
      <c r="AF134">
        <f t="shared" si="31"/>
        <v>0.29034899999999997</v>
      </c>
      <c r="AG134">
        <f t="shared" si="31"/>
        <v>0.50951257142857143</v>
      </c>
      <c r="AH134">
        <f t="shared" si="31"/>
        <v>0.50806054442857151</v>
      </c>
      <c r="AI134">
        <f t="shared" si="31"/>
        <v>0.41602396750000004</v>
      </c>
      <c r="AJ134">
        <f t="shared" si="31"/>
        <v>0.57497819029826347</v>
      </c>
      <c r="AK134">
        <f t="shared" si="31"/>
        <v>0.45158619579826348</v>
      </c>
      <c r="AL134">
        <f t="shared" si="31"/>
        <v>0.1771881172657013</v>
      </c>
      <c r="AM134">
        <f t="shared" si="31"/>
        <v>7.3188117265701291E-2</v>
      </c>
      <c r="AN134">
        <f t="shared" si="31"/>
        <v>0.31111425000000004</v>
      </c>
      <c r="AO134">
        <f t="shared" si="31"/>
        <v>0.78576424999999994</v>
      </c>
      <c r="AP134">
        <f t="shared" si="31"/>
        <v>0.81164999999999998</v>
      </c>
      <c r="AQ134">
        <f t="shared" si="31"/>
        <v>0.56178571428571433</v>
      </c>
      <c r="AR134">
        <f t="shared" si="31"/>
        <v>0.56535714285714289</v>
      </c>
      <c r="AS134">
        <f t="shared" si="31"/>
        <v>0.59071428571428575</v>
      </c>
    </row>
    <row r="135" spans="1:45" ht="15" x14ac:dyDescent="0.25">
      <c r="A135" s="19" t="s">
        <v>142</v>
      </c>
      <c r="B135" s="3" t="s">
        <v>142</v>
      </c>
      <c r="C135" s="116">
        <f>IF(ISNUMBER('2016'!C135),(1-PRODUCT('2016'!C135,0.1)),"XXX")</f>
        <v>9.9999999999998979E-3</v>
      </c>
      <c r="D135" s="116">
        <f>IFERROR(IF((LOG(100*'2016'!D135+1)/LOG(100+1))&gt;1,0,(1-(LOG(100*'2016'!D135+1)/LOG(100+1)))), 1)</f>
        <v>0.30604626116228195</v>
      </c>
      <c r="E135" s="132" t="str">
        <f>IF(ISNUMBER('2016'!E135),IF('2016'!E135/100&gt;1,1,'2016'!E135/100),"XXX")</f>
        <v>XXX</v>
      </c>
      <c r="F135" s="116">
        <f>IF(ISNUMBER('2016'!F135),(1-(('2016'!F135-1)/4)),"XXX")</f>
        <v>0</v>
      </c>
      <c r="G135" s="116">
        <f>IF(ISNUMBER('2016'!G135),(1-('2016'!G135/10)),"XXX")</f>
        <v>6.9999999999999951E-2</v>
      </c>
      <c r="H135" s="216">
        <f t="shared" si="14"/>
        <v>9.651156529057045E-2</v>
      </c>
      <c r="I135" s="132" t="str">
        <f>IF(ISNUMBER('2016'!H135),'2016'!H135,"XXX")</f>
        <v>XXX</v>
      </c>
      <c r="J135" s="132">
        <f>IF(ISNUMBER('2016'!I135),'2016'!I135,"XXX")</f>
        <v>0.18612999999999999</v>
      </c>
      <c r="K135" s="132" t="str">
        <f>IF(ISNUMBER('2016'!J135),IF(('2016'!J135/5)&gt;1,1,'2016'!J135/5),"XXX")</f>
        <v>XXX</v>
      </c>
      <c r="L135" s="132" t="str">
        <f>IF(ISNUMBER('2016'!K135),'2016'!K135,"XXX")</f>
        <v>XXX</v>
      </c>
      <c r="M135" s="116">
        <f>IF(ISNUMBER('2016'!L135),IF(('2016'!L135/5)&gt;1,1,'2016'!L135/5),"XXX")</f>
        <v>0.257993054</v>
      </c>
      <c r="N135" s="116">
        <f>IF(ISNUMBER('2016'!M135),(1-('2016'!M135/100)),"XXX")</f>
        <v>0.29689186099999998</v>
      </c>
      <c r="O135" s="116">
        <f>IF(ISNUMBER('2016'!N135),IF(('2016'!N135/10)&gt;1,1,'2016'!N135/10),"XXX")</f>
        <v>6.9999999999999993E-2</v>
      </c>
      <c r="P135" s="222">
        <f>IF(ISNUMBER('2016'!O135),('2016'!O135/100),"XXX")</f>
        <v>0.11</v>
      </c>
      <c r="Q135" s="222">
        <f>'2016'!P135</f>
        <v>0.19439363479614258</v>
      </c>
      <c r="R135" s="222">
        <f>IF(ISNUMBER('2016'!Q135),('2016'!Q135/100),"XXX")</f>
        <v>7.4999999999999997E-2</v>
      </c>
      <c r="S135" s="222">
        <f>IF(ISNUMBER('2016'!R135),('2016'!R135/100),"XXX")</f>
        <v>0.45874330000000002</v>
      </c>
      <c r="T135" s="132">
        <f>IF(ISNUMBER('2016'!S135),(1-('2016'!S135/100)),"XXX")</f>
        <v>0.92759999999999998</v>
      </c>
      <c r="U135" s="132" t="str">
        <f>IF(ISNUMBER('2016'!T135),'2016'!T135,"XXX")</f>
        <v>XXX</v>
      </c>
      <c r="V135" s="132" t="str">
        <f>IF(ISNUMBER('2016'!U135),'2016'!U135,"XXX")</f>
        <v>XXX</v>
      </c>
      <c r="W135" s="132" t="str">
        <f>IF(ISNUMBER('2016'!V135),'2016'!V135,"XXX")</f>
        <v>XXX</v>
      </c>
      <c r="X135" s="132" t="str">
        <f>IF(ISNUMBER('2016'!W135),'2016'!W135,"XXX")</f>
        <v>XXX</v>
      </c>
      <c r="Y135" s="172">
        <f t="shared" si="30"/>
        <v>0.27628818497961427</v>
      </c>
      <c r="Z135" s="116">
        <f>'2016'!X135</f>
        <v>0.25600000000000001</v>
      </c>
      <c r="AA135" s="132">
        <f>('2016'!Y135+2.5)/5</f>
        <v>0.14964849939999997</v>
      </c>
      <c r="AB135" s="216">
        <f t="shared" si="15"/>
        <v>0.20282424969999999</v>
      </c>
      <c r="AC135" s="6"/>
      <c r="AE135">
        <f t="shared" si="31"/>
        <v>0.18612999999999999</v>
      </c>
      <c r="AF135">
        <f t="shared" si="31"/>
        <v>0.18612999999999999</v>
      </c>
      <c r="AG135" t="str">
        <f t="shared" si="31"/>
        <v>XXX</v>
      </c>
      <c r="AH135">
        <f t="shared" si="31"/>
        <v>0.257993054</v>
      </c>
      <c r="AI135">
        <f t="shared" si="31"/>
        <v>0.27744245749999996</v>
      </c>
      <c r="AJ135">
        <f t="shared" si="31"/>
        <v>0.18344593049999999</v>
      </c>
      <c r="AK135">
        <f t="shared" si="31"/>
        <v>0.09</v>
      </c>
      <c r="AL135">
        <f t="shared" si="31"/>
        <v>0.15219681739807128</v>
      </c>
      <c r="AM135">
        <f t="shared" si="31"/>
        <v>0.13469681739807129</v>
      </c>
      <c r="AN135">
        <f t="shared" si="31"/>
        <v>0.26687165000000002</v>
      </c>
      <c r="AO135">
        <f t="shared" si="31"/>
        <v>0.69317165000000003</v>
      </c>
      <c r="AP135">
        <f t="shared" si="31"/>
        <v>0.92759999999999998</v>
      </c>
      <c r="AQ135" t="str">
        <f t="shared" si="31"/>
        <v>XXX</v>
      </c>
      <c r="AR135" t="str">
        <f t="shared" si="31"/>
        <v>XXX</v>
      </c>
      <c r="AS135" t="str">
        <f t="shared" si="31"/>
        <v>XXX</v>
      </c>
    </row>
    <row r="136" spans="1:45" ht="15" x14ac:dyDescent="0.25">
      <c r="A136" s="19" t="s">
        <v>143</v>
      </c>
      <c r="B136" s="3" t="s">
        <v>143</v>
      </c>
      <c r="C136" s="116">
        <f>IF(ISNUMBER('2016'!C136),(1-PRODUCT('2016'!C136,0.1)),"XXX")</f>
        <v>0.87</v>
      </c>
      <c r="D136" s="116">
        <f>IFERROR(IF((LOG(100*'2016'!D136+1)/LOG(100+1))&gt;1,0,(1-(LOG(100*'2016'!D136+1)/LOG(100+1)))), 1)</f>
        <v>1</v>
      </c>
      <c r="E136" s="132">
        <f>IF(ISNUMBER('2016'!E136),IF('2016'!E136/100&gt;1,1,'2016'!E136/100),"XXX")</f>
        <v>0.9900000000000001</v>
      </c>
      <c r="F136" s="116">
        <f>IF(ISNUMBER('2016'!F136),(1-(('2016'!F136-1)/4)),"XXX")</f>
        <v>1</v>
      </c>
      <c r="G136" s="116">
        <f>IF(ISNUMBER('2016'!G136),(1-('2016'!G136/10)),"XXX")</f>
        <v>0.87</v>
      </c>
      <c r="H136" s="216">
        <f t="shared" si="14"/>
        <v>0.94600000000000006</v>
      </c>
      <c r="I136" s="132">
        <f>IF(ISNUMBER('2016'!H136),'2016'!H136,"XXX")</f>
        <v>0.79714285714285715</v>
      </c>
      <c r="J136" s="132">
        <f>IF(ISNUMBER('2016'!I136),'2016'!I136,"XXX")</f>
        <v>0.81338999999999995</v>
      </c>
      <c r="K136" s="132">
        <f>IF(ISNUMBER('2016'!J136),IF(('2016'!J136/5)&gt;1,1,'2016'!J136/5),"XXX")</f>
        <v>0.75113000000000008</v>
      </c>
      <c r="L136" s="132">
        <f>IF(ISNUMBER('2016'!K136),'2016'!K136,"XXX")</f>
        <v>0.66142857142857137</v>
      </c>
      <c r="M136" s="116">
        <f>IF(ISNUMBER('2016'!L136),IF(('2016'!L136/5)&gt;1,1,'2016'!L136/5),"XXX")</f>
        <v>1</v>
      </c>
      <c r="N136" s="116">
        <f>IF(ISNUMBER('2016'!M136),(1-('2016'!M136/100)),"XXX")</f>
        <v>0.85508110999999998</v>
      </c>
      <c r="O136" s="116">
        <f>IF(ISNUMBER('2016'!N136),IF(('2016'!N136/10)&gt;1,1,'2016'!N136/10),"XXX")</f>
        <v>1</v>
      </c>
      <c r="P136" s="222">
        <f>IF(ISNUMBER('2016'!O136),('2016'!O136/100),"XXX")</f>
        <v>1</v>
      </c>
      <c r="Q136" s="222">
        <f>'2016'!P136</f>
        <v>1</v>
      </c>
      <c r="R136" s="222">
        <f>IF(ISNUMBER('2016'!Q136),('2016'!Q136/100),"XXX")</f>
        <v>1</v>
      </c>
      <c r="S136" s="222">
        <f>IF(ISNUMBER('2016'!R136),('2016'!R136/100),"XXX")</f>
        <v>0.90011019999999997</v>
      </c>
      <c r="T136" s="132">
        <f>IF(ISNUMBER('2016'!S136),(1-('2016'!S136/100)),"XXX")</f>
        <v>1</v>
      </c>
      <c r="U136" s="132">
        <f>IF(ISNUMBER('2016'!T136),'2016'!T136,"XXX")</f>
        <v>0.8928571428571429</v>
      </c>
      <c r="V136" s="132">
        <f>IF(ISNUMBER('2016'!U136),'2016'!U136,"XXX")</f>
        <v>0.86642857142857133</v>
      </c>
      <c r="W136" s="132">
        <f>IF(ISNUMBER('2016'!V136),'2016'!V136,"XXX")</f>
        <v>0.74142857142857144</v>
      </c>
      <c r="X136" s="132">
        <f>IF(ISNUMBER('2016'!W136),'2016'!W136,"XXX")</f>
        <v>0.73428571428571421</v>
      </c>
      <c r="Y136" s="172">
        <f t="shared" si="30"/>
        <v>0.87583017116071438</v>
      </c>
      <c r="Z136" s="116">
        <f>'2016'!X136</f>
        <v>0.92200000000000004</v>
      </c>
      <c r="AA136" s="132">
        <f>('2016'!Y136+2.5)/5</f>
        <v>0.81696405419999996</v>
      </c>
      <c r="AB136" s="216">
        <f t="shared" si="15"/>
        <v>0.8694820271</v>
      </c>
      <c r="AC136" s="6"/>
      <c r="AE136">
        <f t="shared" si="31"/>
        <v>0.80526642857142861</v>
      </c>
      <c r="AF136">
        <f t="shared" si="31"/>
        <v>0.78225999999999996</v>
      </c>
      <c r="AG136">
        <f t="shared" si="31"/>
        <v>0.70627928571428567</v>
      </c>
      <c r="AH136">
        <f t="shared" si="31"/>
        <v>0.83071428571428574</v>
      </c>
      <c r="AI136">
        <f t="shared" si="31"/>
        <v>0.92754055499999999</v>
      </c>
      <c r="AJ136">
        <f t="shared" si="31"/>
        <v>0.92754055499999999</v>
      </c>
      <c r="AK136">
        <f t="shared" si="31"/>
        <v>1</v>
      </c>
      <c r="AL136">
        <f t="shared" si="31"/>
        <v>1</v>
      </c>
      <c r="AM136">
        <f t="shared" si="31"/>
        <v>1</v>
      </c>
      <c r="AN136">
        <f t="shared" si="31"/>
        <v>0.95005509999999993</v>
      </c>
      <c r="AO136">
        <f t="shared" si="31"/>
        <v>0.95005509999999993</v>
      </c>
      <c r="AP136">
        <f t="shared" si="31"/>
        <v>0.9464285714285714</v>
      </c>
      <c r="AQ136">
        <f t="shared" si="31"/>
        <v>0.87964285714285717</v>
      </c>
      <c r="AR136">
        <f t="shared" si="31"/>
        <v>0.80392857142857133</v>
      </c>
      <c r="AS136">
        <f t="shared" si="31"/>
        <v>0.73785714285714277</v>
      </c>
    </row>
    <row r="137" spans="1:45" ht="15" x14ac:dyDescent="0.25">
      <c r="A137" s="19" t="s">
        <v>144</v>
      </c>
      <c r="B137" s="3" t="s">
        <v>144</v>
      </c>
      <c r="C137" s="116">
        <f>IF(ISNUMBER('2016'!C137),(1-PRODUCT('2016'!C137,0.1)),"XXX")</f>
        <v>0.9</v>
      </c>
      <c r="D137" s="116">
        <f>IFERROR(IF((LOG(100*'2016'!D137+1)/LOG(100+1))&gt;1,0,(1-(LOG(100*'2016'!D137+1)/LOG(100+1)))), 1)</f>
        <v>1</v>
      </c>
      <c r="E137" s="132">
        <f>IF(ISNUMBER('2016'!E137),IF('2016'!E137/100&gt;1,1,'2016'!E137/100),"XXX")</f>
        <v>1</v>
      </c>
      <c r="F137" s="116">
        <f>IF(ISNUMBER('2016'!F137),(1-(('2016'!F137-1)/4)),"XXX")</f>
        <v>1</v>
      </c>
      <c r="G137" s="116">
        <f>IF(ISNUMBER('2016'!G137),(1-('2016'!G137/10)),"XXX")</f>
        <v>0.8</v>
      </c>
      <c r="H137" s="216">
        <f t="shared" si="14"/>
        <v>0.94000000000000006</v>
      </c>
      <c r="I137" s="132">
        <f>IF(ISNUMBER('2016'!H137),'2016'!H137,"XXX")</f>
        <v>0.89142857142857146</v>
      </c>
      <c r="J137" s="132">
        <f>IF(ISNUMBER('2016'!I137),'2016'!I137,"XXX")</f>
        <v>0.79798999999999998</v>
      </c>
      <c r="K137" s="132">
        <f>IF(ISNUMBER('2016'!J137),IF(('2016'!J137/5)&gt;1,1,'2016'!J137/5),"XXX")</f>
        <v>0.65383999999999998</v>
      </c>
      <c r="L137" s="132">
        <f>IF(ISNUMBER('2016'!K137),'2016'!K137,"XXX")</f>
        <v>0.88714285714285712</v>
      </c>
      <c r="M137" s="116">
        <f>IF(ISNUMBER('2016'!L137),IF(('2016'!L137/5)&gt;1,1,'2016'!L137/5),"XXX")</f>
        <v>0.70050082199999997</v>
      </c>
      <c r="N137" s="116">
        <f>IF(ISNUMBER('2016'!M137),(1-('2016'!M137/100)),"XXX")</f>
        <v>0.73427885059999998</v>
      </c>
      <c r="O137" s="116">
        <f>IF(ISNUMBER('2016'!N137),IF(('2016'!N137/10)&gt;1,1,'2016'!N137/10),"XXX")</f>
        <v>1</v>
      </c>
      <c r="P137" s="222">
        <f>IF(ISNUMBER('2016'!O137),('2016'!O137/100),"XXX")</f>
        <v>1</v>
      </c>
      <c r="Q137" s="222">
        <f>'2016'!P137</f>
        <v>1</v>
      </c>
      <c r="R137" s="222">
        <f>IF(ISNUMBER('2016'!Q137),('2016'!Q137/100),"XXX")</f>
        <v>0.70200000000000007</v>
      </c>
      <c r="S137" s="222">
        <f>IF(ISNUMBER('2016'!R137),('2016'!R137/100),"XXX")</f>
        <v>0.84941640000000007</v>
      </c>
      <c r="T137" s="132">
        <f>IF(ISNUMBER('2016'!S137),(1-('2016'!S137/100)),"XXX")</f>
        <v>1</v>
      </c>
      <c r="U137" s="132">
        <f>IF(ISNUMBER('2016'!T137),'2016'!T137,"XXX")</f>
        <v>0.92571428571428582</v>
      </c>
      <c r="V137" s="132">
        <f>IF(ISNUMBER('2016'!U137),'2016'!U137,"XXX")</f>
        <v>0.84428571428571431</v>
      </c>
      <c r="W137" s="132">
        <f>IF(ISNUMBER('2016'!V137),'2016'!V137,"XXX")</f>
        <v>0.77714285714285725</v>
      </c>
      <c r="X137" s="132">
        <f>IF(ISNUMBER('2016'!W137),'2016'!W137,"XXX")</f>
        <v>0.78142857142857136</v>
      </c>
      <c r="Y137" s="172">
        <f t="shared" si="30"/>
        <v>0.84657305810892858</v>
      </c>
      <c r="Z137" s="116">
        <f>'2016'!X137</f>
        <v>0.89200000000000002</v>
      </c>
      <c r="AA137" s="132">
        <f>('2016'!Y137+2.5)/5</f>
        <v>0.81054065219999993</v>
      </c>
      <c r="AB137" s="216">
        <f t="shared" si="15"/>
        <v>0.85127032609999997</v>
      </c>
      <c r="AC137" s="6"/>
      <c r="AE137">
        <f t="shared" si="31"/>
        <v>0.84470928571428572</v>
      </c>
      <c r="AF137">
        <f t="shared" si="31"/>
        <v>0.72591499999999998</v>
      </c>
      <c r="AG137">
        <f t="shared" si="31"/>
        <v>0.7704914285714286</v>
      </c>
      <c r="AH137">
        <f t="shared" si="31"/>
        <v>0.79382183957142849</v>
      </c>
      <c r="AI137">
        <f t="shared" si="31"/>
        <v>0.71738983629999997</v>
      </c>
      <c r="AJ137">
        <f t="shared" si="31"/>
        <v>0.86713942529999999</v>
      </c>
      <c r="AK137">
        <f t="shared" si="31"/>
        <v>1</v>
      </c>
      <c r="AL137">
        <f t="shared" si="31"/>
        <v>1</v>
      </c>
      <c r="AM137">
        <f t="shared" si="31"/>
        <v>0.85099999999999998</v>
      </c>
      <c r="AN137">
        <f t="shared" si="31"/>
        <v>0.77570820000000007</v>
      </c>
      <c r="AO137">
        <f t="shared" si="31"/>
        <v>0.92470819999999998</v>
      </c>
      <c r="AP137">
        <f t="shared" si="31"/>
        <v>0.96285714285714286</v>
      </c>
      <c r="AQ137">
        <f t="shared" si="31"/>
        <v>0.88500000000000001</v>
      </c>
      <c r="AR137">
        <f t="shared" si="31"/>
        <v>0.81071428571428572</v>
      </c>
      <c r="AS137">
        <f t="shared" si="31"/>
        <v>0.77928571428571436</v>
      </c>
    </row>
    <row r="138" spans="1:45" ht="15" x14ac:dyDescent="0.25">
      <c r="A138" s="19" t="s">
        <v>145</v>
      </c>
      <c r="B138" s="3" t="s">
        <v>145</v>
      </c>
      <c r="C138" s="116">
        <f>IF(ISNUMBER('2016'!C138),(1-PRODUCT('2016'!C138,0.1)),"XXX")</f>
        <v>0.39</v>
      </c>
      <c r="D138" s="116">
        <f>IFERROR(IF((LOG(100*'2016'!D138+1)/LOG(100+1))&gt;1,0,(1-(LOG(100*'2016'!D138+1)/LOG(100+1)))), 1)</f>
        <v>1</v>
      </c>
      <c r="E138" s="132">
        <f>IF(ISNUMBER('2016'!E138),IF('2016'!E138/100&gt;1,1,'2016'!E138/100),"XXX")</f>
        <v>0.82166666666666677</v>
      </c>
      <c r="F138" s="116">
        <f>IF(ISNUMBER('2016'!F138),(1-(('2016'!F138-1)/4)),"XXX")</f>
        <v>0.5</v>
      </c>
      <c r="G138" s="116">
        <f>IF(ISNUMBER('2016'!G138),(1-('2016'!G138/10)),"XXX")</f>
        <v>0.20999999999999996</v>
      </c>
      <c r="H138" s="216">
        <f t="shared" si="14"/>
        <v>0.58433333333333337</v>
      </c>
      <c r="I138" s="132">
        <f>IF(ISNUMBER('2016'!H138),'2016'!H138,"XXX")</f>
        <v>0.45714285714285713</v>
      </c>
      <c r="J138" s="132">
        <f>IF(ISNUMBER('2016'!I138),'2016'!I138,"XXX")</f>
        <v>0.18658</v>
      </c>
      <c r="K138" s="132" t="str">
        <f>IF(ISNUMBER('2016'!J138),IF(('2016'!J138/5)&gt;1,1,'2016'!J138/5),"XXX")</f>
        <v>XXX</v>
      </c>
      <c r="L138" s="132">
        <f>IF(ISNUMBER('2016'!K138),'2016'!K138,"XXX")</f>
        <v>0.57857142857142851</v>
      </c>
      <c r="M138" s="116">
        <f>IF(ISNUMBER('2016'!L138),IF(('2016'!L138/5)&gt;1,1,'2016'!L138/5),"XXX")</f>
        <v>0.40028638799999994</v>
      </c>
      <c r="N138" s="116">
        <f>IF(ISNUMBER('2016'!M138),(1-('2016'!M138/100)),"XXX")</f>
        <v>0.33997329710000002</v>
      </c>
      <c r="O138" s="116">
        <f>IF(ISNUMBER('2016'!N138),IF(('2016'!N138/10)&gt;1,1,'2016'!N138/10),"XXX")</f>
        <v>0.4</v>
      </c>
      <c r="P138" s="222">
        <f>IF(ISNUMBER('2016'!O138),('2016'!O138/100),"XXX")</f>
        <v>0.92799999999999994</v>
      </c>
      <c r="Q138" s="222">
        <f>'2016'!P138</f>
        <v>0.1490084171295166</v>
      </c>
      <c r="R138" s="222">
        <f>IF(ISNUMBER('2016'!Q138),('2016'!Q138/100),"XXX")</f>
        <v>7.4999999999999997E-2</v>
      </c>
      <c r="S138" s="222">
        <f>IF(ISNUMBER('2016'!R138),('2016'!R138/100),"XXX")</f>
        <v>0.69692339999999997</v>
      </c>
      <c r="T138" s="132">
        <f>IF(ISNUMBER('2016'!S138),(1-('2016'!S138/100)),"XXX")</f>
        <v>0.96819999999999995</v>
      </c>
      <c r="U138" s="132">
        <f>IF(ISNUMBER('2016'!T138),'2016'!T138,"XXX")</f>
        <v>0.62428571428571433</v>
      </c>
      <c r="V138" s="132">
        <f>IF(ISNUMBER('2016'!U138),'2016'!U138,"XXX")</f>
        <v>0.60071428571428576</v>
      </c>
      <c r="W138" s="132">
        <f>IF(ISNUMBER('2016'!V138),'2016'!V138,"XXX")</f>
        <v>0.61428571428571421</v>
      </c>
      <c r="X138" s="132">
        <f>IF(ISNUMBER('2016'!W138),'2016'!W138,"XXX")</f>
        <v>0.61571428571428566</v>
      </c>
      <c r="Y138" s="172">
        <f t="shared" si="30"/>
        <v>0.51332857603220194</v>
      </c>
      <c r="Z138" s="116">
        <f>'2016'!X138</f>
        <v>0.17499999999999999</v>
      </c>
      <c r="AA138" s="132">
        <f>('2016'!Y138+2.5)/5</f>
        <v>0.1780232668</v>
      </c>
      <c r="AB138" s="216">
        <f t="shared" si="15"/>
        <v>0.17651163339999998</v>
      </c>
      <c r="AC138" s="6"/>
      <c r="AE138">
        <f t="shared" si="31"/>
        <v>0.32186142857142858</v>
      </c>
      <c r="AF138">
        <f t="shared" si="31"/>
        <v>0.18658</v>
      </c>
      <c r="AG138">
        <f t="shared" si="31"/>
        <v>0.57857142857142851</v>
      </c>
      <c r="AH138">
        <f t="shared" si="31"/>
        <v>0.48942890828571423</v>
      </c>
      <c r="AI138">
        <f t="shared" si="31"/>
        <v>0.37012984254999998</v>
      </c>
      <c r="AJ138">
        <f t="shared" si="31"/>
        <v>0.36998664855000002</v>
      </c>
      <c r="AK138">
        <f t="shared" si="31"/>
        <v>0.66399999999999992</v>
      </c>
      <c r="AL138">
        <f t="shared" si="31"/>
        <v>0.53850420856475822</v>
      </c>
      <c r="AM138">
        <f t="shared" si="31"/>
        <v>0.11200420856475829</v>
      </c>
      <c r="AN138">
        <f t="shared" si="31"/>
        <v>0.38596169999999996</v>
      </c>
      <c r="AO138">
        <f t="shared" si="31"/>
        <v>0.83256169999999996</v>
      </c>
      <c r="AP138">
        <f t="shared" si="31"/>
        <v>0.79624285714285714</v>
      </c>
      <c r="AQ138">
        <f t="shared" si="31"/>
        <v>0.61250000000000004</v>
      </c>
      <c r="AR138">
        <f t="shared" si="31"/>
        <v>0.60749999999999993</v>
      </c>
      <c r="AS138">
        <f t="shared" si="31"/>
        <v>0.61499999999999999</v>
      </c>
    </row>
    <row r="139" spans="1:45" ht="15" x14ac:dyDescent="0.25">
      <c r="A139" s="19" t="s">
        <v>146</v>
      </c>
      <c r="B139" s="3" t="s">
        <v>146</v>
      </c>
      <c r="C139" s="116">
        <f>IF(ISNUMBER('2016'!C139),(1-PRODUCT('2016'!C139,0.1)),"XXX")</f>
        <v>0.2599999999999999</v>
      </c>
      <c r="D139" s="116">
        <f>IFERROR(IF((LOG(100*'2016'!D139+1)/LOG(100+1))&gt;1,0,(1-(LOG(100*'2016'!D139+1)/LOG(100+1)))), 1)</f>
        <v>1</v>
      </c>
      <c r="E139" s="132">
        <f>IF(ISNUMBER('2016'!E139),IF('2016'!E139/100&gt;1,1,'2016'!E139/100),"XXX")</f>
        <v>0.75500000000000012</v>
      </c>
      <c r="F139" s="116">
        <f>IF(ISNUMBER('2016'!F139),(1-(('2016'!F139-1)/4)),"XXX")</f>
        <v>0.5</v>
      </c>
      <c r="G139" s="116">
        <f>IF(ISNUMBER('2016'!G139),(1-('2016'!G139/10)),"XXX")</f>
        <v>0.39</v>
      </c>
      <c r="H139" s="216">
        <f t="shared" si="14"/>
        <v>0.58099999999999996</v>
      </c>
      <c r="I139" s="132">
        <f>IF(ISNUMBER('2016'!H139),'2016'!H139,"XXX")</f>
        <v>0.38142857142857139</v>
      </c>
      <c r="J139" s="132">
        <f>IF(ISNUMBER('2016'!I139),'2016'!I139,"XXX")</f>
        <v>8.9959999999999998E-2</v>
      </c>
      <c r="K139" s="132">
        <f>IF(ISNUMBER('2016'!J139),IF(('2016'!J139/5)&gt;1,1,'2016'!J139/5),"XXX")</f>
        <v>0.45640800000000004</v>
      </c>
      <c r="L139" s="132">
        <f>IF(ISNUMBER('2016'!K139),'2016'!K139,"XXX")</f>
        <v>0.42142857142857143</v>
      </c>
      <c r="M139" s="116">
        <f>IF(ISNUMBER('2016'!L139),IF(('2016'!L139/5)&gt;1,1,'2016'!L139/5),"XXX")</f>
        <v>0.32202746800000004</v>
      </c>
      <c r="N139" s="116">
        <f>IF(ISNUMBER('2016'!M139),(1-('2016'!M139/100)),"XXX")</f>
        <v>0.78106367109999997</v>
      </c>
      <c r="O139" s="116">
        <f>IF(ISNUMBER('2016'!N139),IF(('2016'!N139/10)&gt;1,1,'2016'!N139/10),"XXX")</f>
        <v>0.16999999999999998</v>
      </c>
      <c r="P139" s="222">
        <f>IF(ISNUMBER('2016'!O139),('2016'!O139/100),"XXX")</f>
        <v>3.2000000000000001E-2</v>
      </c>
      <c r="Q139" s="222">
        <f>'2016'!P139</f>
        <v>3.066449463367462E-2</v>
      </c>
      <c r="R139" s="222">
        <f>IF(ISNUMBER('2016'!Q139),('2016'!Q139/100),"XXX")</f>
        <v>0.03</v>
      </c>
      <c r="S139" s="222">
        <f>IF(ISNUMBER('2016'!R139),('2016'!R139/100),"XXX")</f>
        <v>0.1413759</v>
      </c>
      <c r="T139" s="132">
        <f>IF(ISNUMBER('2016'!S139),(1-('2016'!S139/100)),"XXX")</f>
        <v>0.49439999999999995</v>
      </c>
      <c r="U139" s="132">
        <f>IF(ISNUMBER('2016'!T139),'2016'!T139,"XXX")</f>
        <v>0.54571428571428571</v>
      </c>
      <c r="V139" s="132">
        <f>IF(ISNUMBER('2016'!U139),'2016'!U139,"XXX")</f>
        <v>0.48071428571428576</v>
      </c>
      <c r="W139" s="132">
        <f>IF(ISNUMBER('2016'!V139),'2016'!V139,"XXX")</f>
        <v>0.6</v>
      </c>
      <c r="X139" s="132">
        <f>IF(ISNUMBER('2016'!W139),'2016'!W139,"XXX")</f>
        <v>0.52</v>
      </c>
      <c r="Y139" s="172">
        <f t="shared" si="30"/>
        <v>0.34357407800121181</v>
      </c>
      <c r="Z139" s="116">
        <f>'2016'!X139</f>
        <v>0.40799999999999997</v>
      </c>
      <c r="AA139" s="132">
        <f>('2016'!Y139+2.5)/5</f>
        <v>0.46589016319999998</v>
      </c>
      <c r="AB139" s="216">
        <f t="shared" si="15"/>
        <v>0.43694508160000001</v>
      </c>
      <c r="AC139" s="6"/>
      <c r="AE139">
        <f t="shared" si="31"/>
        <v>0.23569428571428569</v>
      </c>
      <c r="AF139">
        <f t="shared" si="31"/>
        <v>0.27318400000000004</v>
      </c>
      <c r="AG139">
        <f t="shared" si="31"/>
        <v>0.43891828571428571</v>
      </c>
      <c r="AH139">
        <f t="shared" si="31"/>
        <v>0.37172801971428571</v>
      </c>
      <c r="AI139">
        <f t="shared" si="31"/>
        <v>0.55154556955</v>
      </c>
      <c r="AJ139">
        <f t="shared" si="31"/>
        <v>0.47553183555</v>
      </c>
      <c r="AK139">
        <f t="shared" si="31"/>
        <v>0.10099999999999999</v>
      </c>
      <c r="AL139">
        <f t="shared" si="31"/>
        <v>3.1332247316837314E-2</v>
      </c>
      <c r="AM139">
        <f t="shared" si="31"/>
        <v>3.033224731683731E-2</v>
      </c>
      <c r="AN139">
        <f t="shared" si="31"/>
        <v>8.5687949999999999E-2</v>
      </c>
      <c r="AO139">
        <f t="shared" si="31"/>
        <v>0.31788794999999997</v>
      </c>
      <c r="AP139">
        <f t="shared" si="31"/>
        <v>0.52005714285714277</v>
      </c>
      <c r="AQ139">
        <f t="shared" si="31"/>
        <v>0.51321428571428573</v>
      </c>
      <c r="AR139">
        <f t="shared" si="31"/>
        <v>0.54035714285714287</v>
      </c>
      <c r="AS139">
        <f t="shared" si="31"/>
        <v>0.56000000000000005</v>
      </c>
    </row>
    <row r="140" spans="1:45" ht="15" x14ac:dyDescent="0.25">
      <c r="A140" s="19" t="s">
        <v>147</v>
      </c>
      <c r="B140" s="3" t="s">
        <v>147</v>
      </c>
      <c r="C140" s="116">
        <f>IF(ISNUMBER('2016'!C140),(1-PRODUCT('2016'!C140,0.1)),"XXX")</f>
        <v>0.6</v>
      </c>
      <c r="D140" s="116">
        <f>IFERROR(IF((LOG(100*'2016'!D140+1)/LOG(100+1))&gt;1,0,(1-(LOG(100*'2016'!D140+1)/LOG(100+1)))), 1)</f>
        <v>0.88317811573295657</v>
      </c>
      <c r="E140" s="132">
        <f>IF(ISNUMBER('2016'!E140),IF('2016'!E140/100&gt;1,1,'2016'!E140/100),"XXX")</f>
        <v>0.69833333333333347</v>
      </c>
      <c r="F140" s="116">
        <f>IF(ISNUMBER('2016'!F140),(1-(('2016'!F140-1)/4)),"XXX")</f>
        <v>0.5</v>
      </c>
      <c r="G140" s="116">
        <f>IF(ISNUMBER('2016'!G140),(1-('2016'!G140/10)),"XXX")</f>
        <v>0.18000000000000005</v>
      </c>
      <c r="H140" s="216">
        <f t="shared" si="14"/>
        <v>0.57230228981325815</v>
      </c>
      <c r="I140" s="132">
        <f>IF(ISNUMBER('2016'!H140),'2016'!H140,"XXX")</f>
        <v>0.62714285714285711</v>
      </c>
      <c r="J140" s="132">
        <f>IF(ISNUMBER('2016'!I140),'2016'!I140,"XXX")</f>
        <v>0.41175</v>
      </c>
      <c r="K140" s="132">
        <f>IF(ISNUMBER('2016'!J140),IF(('2016'!J140/5)&gt;1,1,'2016'!J140/5),"XXX")</f>
        <v>0.58495999999999992</v>
      </c>
      <c r="L140" s="132">
        <f>IF(ISNUMBER('2016'!K140),'2016'!K140,"XXX")</f>
        <v>0.49428571428571427</v>
      </c>
      <c r="M140" s="116">
        <f>IF(ISNUMBER('2016'!L140),IF(('2016'!L140/5)&gt;1,1,'2016'!L140/5),"XXX")</f>
        <v>0.57027511600000003</v>
      </c>
      <c r="N140" s="116">
        <f>IF(ISNUMBER('2016'!M140),(1-('2016'!M140/100)),"XXX")</f>
        <v>0.88654360769999996</v>
      </c>
      <c r="O140" s="116">
        <f>IF(ISNUMBER('2016'!N140),IF(('2016'!N140/10)&gt;1,1,'2016'!N140/10),"XXX")</f>
        <v>0.36944768181814502</v>
      </c>
      <c r="P140" s="222">
        <f>IF(ISNUMBER('2016'!O140),('2016'!O140/100),"XXX")</f>
        <v>0.83</v>
      </c>
      <c r="Q140" s="222">
        <f>'2016'!P140</f>
        <v>0.33828370571136473</v>
      </c>
      <c r="R140" s="222">
        <f>IF(ISNUMBER('2016'!Q140),('2016'!Q140/100),"XXX")</f>
        <v>0.54299999999999993</v>
      </c>
      <c r="S140" s="222">
        <f>IF(ISNUMBER('2016'!R140),('2016'!R140/100),"XXX")</f>
        <v>0.49061660000000001</v>
      </c>
      <c r="T140" s="132">
        <f>IF(ISNUMBER('2016'!S140),(1-('2016'!S140/100)),"XXX")</f>
        <v>0.99990000000000001</v>
      </c>
      <c r="U140" s="132">
        <f>IF(ISNUMBER('2016'!T140),'2016'!T140,"XXX")</f>
        <v>0.53857142857142859</v>
      </c>
      <c r="V140" s="132">
        <f>IF(ISNUMBER('2016'!U140),'2016'!U140,"XXX")</f>
        <v>0.46499999999999997</v>
      </c>
      <c r="W140" s="132">
        <f>IF(ISNUMBER('2016'!V140),'2016'!V140,"XXX")</f>
        <v>0.65142857142857136</v>
      </c>
      <c r="X140" s="132">
        <f>IF(ISNUMBER('2016'!W140),'2016'!W140,"XXX")</f>
        <v>0.49714285714285716</v>
      </c>
      <c r="Y140" s="172">
        <f t="shared" si="30"/>
        <v>0.58114675873755872</v>
      </c>
      <c r="Z140" s="116">
        <f>'2016'!X140</f>
        <v>0.14899999999999999</v>
      </c>
      <c r="AA140" s="132">
        <f>('2016'!Y140+2.5)/5</f>
        <v>0.30893499860000001</v>
      </c>
      <c r="AB140" s="216">
        <f t="shared" si="15"/>
        <v>0.22896749929999999</v>
      </c>
      <c r="AC140" s="6"/>
      <c r="AE140">
        <f t="shared" si="31"/>
        <v>0.51944642857142853</v>
      </c>
      <c r="AF140">
        <f t="shared" si="31"/>
        <v>0.49835499999999999</v>
      </c>
      <c r="AG140">
        <f t="shared" si="31"/>
        <v>0.53962285714285707</v>
      </c>
      <c r="AH140">
        <f t="shared" si="31"/>
        <v>0.53228041514285718</v>
      </c>
      <c r="AI140">
        <f t="shared" si="31"/>
        <v>0.72840936185000005</v>
      </c>
      <c r="AJ140">
        <f t="shared" si="31"/>
        <v>0.62799564475907244</v>
      </c>
      <c r="AK140">
        <f t="shared" si="31"/>
        <v>0.59972384090907249</v>
      </c>
      <c r="AL140">
        <f t="shared" si="31"/>
        <v>0.58414185285568232</v>
      </c>
      <c r="AM140">
        <f t="shared" si="31"/>
        <v>0.44064185285568236</v>
      </c>
      <c r="AN140">
        <f t="shared" si="31"/>
        <v>0.5168083</v>
      </c>
      <c r="AO140">
        <f t="shared" si="31"/>
        <v>0.74525830000000004</v>
      </c>
      <c r="AP140">
        <f t="shared" si="31"/>
        <v>0.76923571428571424</v>
      </c>
      <c r="AQ140">
        <f t="shared" si="31"/>
        <v>0.50178571428571428</v>
      </c>
      <c r="AR140">
        <f t="shared" si="31"/>
        <v>0.55821428571428566</v>
      </c>
      <c r="AS140">
        <f t="shared" si="31"/>
        <v>0.57428571428571429</v>
      </c>
    </row>
    <row r="141" spans="1:45" ht="15" x14ac:dyDescent="0.25">
      <c r="A141" s="19" t="s">
        <v>148</v>
      </c>
      <c r="B141" s="3" t="s">
        <v>148</v>
      </c>
      <c r="C141" s="116">
        <f>IF(ISNUMBER('2016'!C141),(1-PRODUCT('2016'!C141,0.1)),"XXX")</f>
        <v>9.9999999999999978E-2</v>
      </c>
      <c r="D141" s="116">
        <f>IFERROR(IF((LOG(100*'2016'!D141+1)/LOG(100+1))&gt;1,0,(1-(LOG(100*'2016'!D141+1)/LOG(100+1)))), 1)</f>
        <v>1</v>
      </c>
      <c r="E141" s="132">
        <f>IF(ISNUMBER('2016'!E141),IF('2016'!E141/100&gt;1,1,'2016'!E141/100),"XXX")</f>
        <v>0.69166666666666676</v>
      </c>
      <c r="F141" s="116">
        <f>IF(ISNUMBER('2016'!F141),(1-(('2016'!F141-1)/4)),"XXX")</f>
        <v>0.75</v>
      </c>
      <c r="G141" s="116">
        <f>IF(ISNUMBER('2016'!G141),(1-('2016'!G141/10)),"XXX")</f>
        <v>0.44999999999999996</v>
      </c>
      <c r="H141" s="216">
        <f t="shared" si="14"/>
        <v>0.59833333333333338</v>
      </c>
      <c r="I141" s="132">
        <f>IF(ISNUMBER('2016'!H141),'2016'!H141,"XXX")</f>
        <v>0.30571428571428572</v>
      </c>
      <c r="J141" s="132">
        <f>IF(ISNUMBER('2016'!I141),'2016'!I141,"XXX")</f>
        <v>7.2840000000000002E-2</v>
      </c>
      <c r="K141" s="132">
        <f>IF(ISNUMBER('2016'!J141),IF(('2016'!J141/5)&gt;1,1,'2016'!J141/5),"XXX")</f>
        <v>1</v>
      </c>
      <c r="L141" s="132" t="str">
        <f>IF(ISNUMBER('2016'!K141),'2016'!K141,"XXX")</f>
        <v>XXX</v>
      </c>
      <c r="M141" s="116">
        <f>IF(ISNUMBER('2016'!L141),IF(('2016'!L141/5)&gt;1,1,'2016'!L141/5),"XXX")</f>
        <v>0.68467593199999999</v>
      </c>
      <c r="N141" s="116">
        <f>IF(ISNUMBER('2016'!M141),(1-('2016'!M141/100)),"XXX")</f>
        <v>0.92095355509999999</v>
      </c>
      <c r="O141" s="116">
        <f>IF(ISNUMBER('2016'!N141),IF(('2016'!N141/10)&gt;1,1,'2016'!N141/10),"XXX")</f>
        <v>0.32729200000000003</v>
      </c>
      <c r="P141" s="222">
        <f>IF(ISNUMBER('2016'!O141),('2016'!O141/100),"XXX")</f>
        <v>0.89700000000000002</v>
      </c>
      <c r="Q141" s="222">
        <f>'2016'!P141</f>
        <v>1</v>
      </c>
      <c r="R141" s="222">
        <f>IF(ISNUMBER('2016'!Q141),('2016'!Q141/100),"XXX")</f>
        <v>0.26500000000000001</v>
      </c>
      <c r="S141" s="222">
        <f>IF(ISNUMBER('2016'!R141),('2016'!R141/100),"XXX")</f>
        <v>0.31523329999999999</v>
      </c>
      <c r="T141" s="132">
        <f>IF(ISNUMBER('2016'!S141),(1-('2016'!S141/100)),"XXX")</f>
        <v>0.81679999999999997</v>
      </c>
      <c r="U141" s="132" t="str">
        <f>IF(ISNUMBER('2016'!T141),'2016'!T141,"XXX")</f>
        <v>XXX</v>
      </c>
      <c r="V141" s="132" t="str">
        <f>IF(ISNUMBER('2016'!U141),'2016'!U141,"XXX")</f>
        <v>XXX</v>
      </c>
      <c r="W141" s="132" t="str">
        <f>IF(ISNUMBER('2016'!V141),'2016'!V141,"XXX")</f>
        <v>XXX</v>
      </c>
      <c r="X141" s="132" t="str">
        <f>IF(ISNUMBER('2016'!W141),'2016'!W141,"XXX")</f>
        <v>XXX</v>
      </c>
      <c r="Y141" s="172">
        <f t="shared" si="30"/>
        <v>0.63379242273452385</v>
      </c>
      <c r="Z141" s="116">
        <f>'2016'!X141</f>
        <v>0.61499999999999999</v>
      </c>
      <c r="AA141" s="132">
        <f>('2016'!Y141+2.5)/5</f>
        <v>0.55305017239999998</v>
      </c>
      <c r="AB141" s="216">
        <f t="shared" si="15"/>
        <v>0.58402508620000004</v>
      </c>
      <c r="AC141" s="6"/>
      <c r="AE141">
        <f t="shared" si="31"/>
        <v>0.18927714285714287</v>
      </c>
      <c r="AF141">
        <f t="shared" si="31"/>
        <v>0.53642000000000001</v>
      </c>
      <c r="AG141">
        <f t="shared" si="31"/>
        <v>1</v>
      </c>
      <c r="AH141">
        <f t="shared" si="31"/>
        <v>0.68467593199999999</v>
      </c>
      <c r="AI141">
        <f t="shared" si="31"/>
        <v>0.80281474354999993</v>
      </c>
      <c r="AJ141">
        <f t="shared" si="31"/>
        <v>0.62412277755000001</v>
      </c>
      <c r="AK141">
        <f t="shared" si="31"/>
        <v>0.61214600000000008</v>
      </c>
      <c r="AL141">
        <f t="shared" si="31"/>
        <v>0.94850000000000001</v>
      </c>
      <c r="AM141">
        <f t="shared" si="31"/>
        <v>0.63250000000000006</v>
      </c>
      <c r="AN141">
        <f t="shared" si="31"/>
        <v>0.29011664999999998</v>
      </c>
      <c r="AO141">
        <f t="shared" si="31"/>
        <v>0.56601665000000001</v>
      </c>
      <c r="AP141">
        <f t="shared" si="31"/>
        <v>0.81679999999999997</v>
      </c>
      <c r="AQ141" t="str">
        <f t="shared" si="31"/>
        <v>XXX</v>
      </c>
      <c r="AR141" t="str">
        <f t="shared" si="31"/>
        <v>XXX</v>
      </c>
      <c r="AS141" t="str">
        <f t="shared" si="31"/>
        <v>XXX</v>
      </c>
    </row>
    <row r="142" spans="1:45" ht="15" x14ac:dyDescent="0.25">
      <c r="A142" s="19" t="s">
        <v>149</v>
      </c>
      <c r="B142" s="3" t="s">
        <v>149</v>
      </c>
      <c r="C142" s="116">
        <f>IF(ISNUMBER('2016'!C142),(1-PRODUCT('2016'!C142,0.1)),"XXX")</f>
        <v>0.37999999999999989</v>
      </c>
      <c r="D142" s="116">
        <f>IFERROR(IF((LOG(100*'2016'!D142+1)/LOG(100+1))&gt;1,0,(1-(LOG(100*'2016'!D142+1)/LOG(100+1)))), 1)</f>
        <v>1</v>
      </c>
      <c r="E142" s="132" t="str">
        <f>IF(ISNUMBER('2016'!E142),IF('2016'!E142/100&gt;1,1,'2016'!E142/100),"XXX")</f>
        <v>XXX</v>
      </c>
      <c r="F142" s="116">
        <f>IF(ISNUMBER('2016'!F142),(1-(('2016'!F142-1)/4)),"XXX")</f>
        <v>0.5</v>
      </c>
      <c r="G142" s="116">
        <f>IF(ISNUMBER('2016'!G142),(1-('2016'!G142/10)),"XXX")</f>
        <v>0.30999999999999994</v>
      </c>
      <c r="H142" s="216">
        <f t="shared" si="14"/>
        <v>0.54749999999999999</v>
      </c>
      <c r="I142" s="132" t="str">
        <f>IF(ISNUMBER('2016'!H142),'2016'!H142,"XXX")</f>
        <v>XXX</v>
      </c>
      <c r="J142" s="132">
        <f>IF(ISNUMBER('2016'!I142),'2016'!I142,"XXX")</f>
        <v>0.10439</v>
      </c>
      <c r="K142" s="132">
        <f>IF(ISNUMBER('2016'!J142),IF(('2016'!J142/5)&gt;1,1,'2016'!J142/5),"XXX")</f>
        <v>0.82491199999999998</v>
      </c>
      <c r="L142" s="132" t="str">
        <f>IF(ISNUMBER('2016'!K142),'2016'!K142,"XXX")</f>
        <v>XXX</v>
      </c>
      <c r="M142" s="116">
        <f>IF(ISNUMBER('2016'!L142),IF(('2016'!L142/5)&gt;1,1,'2016'!L142/5),"XXX")</f>
        <v>0.19634836999999999</v>
      </c>
      <c r="N142" s="116">
        <f>IF(ISNUMBER('2016'!M142),(1-('2016'!M142/100)),"XXX")</f>
        <v>0.45324104310000002</v>
      </c>
      <c r="O142" s="116">
        <f>IF(ISNUMBER('2016'!N142),IF(('2016'!N142/10)&gt;1,1,'2016'!N142/10),"XXX")</f>
        <v>0.25983070500000005</v>
      </c>
      <c r="P142" s="222">
        <f>IF(ISNUMBER('2016'!O142),('2016'!O142/100),"XXX")</f>
        <v>0.19</v>
      </c>
      <c r="Q142" s="222">
        <f>'2016'!P142</f>
        <v>2.8606596589088439E-2</v>
      </c>
      <c r="R142" s="222" t="str">
        <f>IF(ISNUMBER('2016'!Q142),('2016'!Q142/100),"XXX")</f>
        <v>XXX</v>
      </c>
      <c r="S142" s="222">
        <f>IF(ISNUMBER('2016'!R142),('2016'!R142/100),"XXX")</f>
        <v>0.21195070000000002</v>
      </c>
      <c r="T142" s="132">
        <f>IF(ISNUMBER('2016'!S142),(1-('2016'!S142/100)),"XXX")</f>
        <v>0.61739999999999995</v>
      </c>
      <c r="U142" s="132" t="str">
        <f>IF(ISNUMBER('2016'!T142),'2016'!T142,"XXX")</f>
        <v>XXX</v>
      </c>
      <c r="V142" s="132" t="str">
        <f>IF(ISNUMBER('2016'!U142),'2016'!U142,"XXX")</f>
        <v>XXX</v>
      </c>
      <c r="W142" s="132" t="str">
        <f>IF(ISNUMBER('2016'!V142),'2016'!V142,"XXX")</f>
        <v>XXX</v>
      </c>
      <c r="X142" s="132" t="str">
        <f>IF(ISNUMBER('2016'!W142),'2016'!W142,"XXX")</f>
        <v>XXX</v>
      </c>
      <c r="Y142" s="172">
        <f t="shared" si="30"/>
        <v>0.32038233427318141</v>
      </c>
      <c r="Z142" s="116">
        <f>'2016'!X142</f>
        <v>0.48499999999999999</v>
      </c>
      <c r="AA142" s="132">
        <f>('2016'!Y142+2.5)/5</f>
        <v>0.40259378559999998</v>
      </c>
      <c r="AB142" s="216">
        <f t="shared" si="15"/>
        <v>0.44379689280000001</v>
      </c>
      <c r="AC142" s="6"/>
      <c r="AE142">
        <f t="shared" si="31"/>
        <v>0.10439</v>
      </c>
      <c r="AF142">
        <f t="shared" si="31"/>
        <v>0.46465099999999998</v>
      </c>
      <c r="AG142">
        <f t="shared" si="31"/>
        <v>0.82491199999999998</v>
      </c>
      <c r="AH142">
        <f t="shared" si="31"/>
        <v>0.19634836999999999</v>
      </c>
      <c r="AI142">
        <f t="shared" si="31"/>
        <v>0.32479470654999998</v>
      </c>
      <c r="AJ142">
        <f t="shared" si="31"/>
        <v>0.35653587405000003</v>
      </c>
      <c r="AK142">
        <f t="shared" si="31"/>
        <v>0.22491535250000003</v>
      </c>
      <c r="AL142">
        <f t="shared" si="31"/>
        <v>0.10930329829454422</v>
      </c>
      <c r="AM142">
        <f t="shared" si="31"/>
        <v>2.8606596589088439E-2</v>
      </c>
      <c r="AN142">
        <f t="shared" si="31"/>
        <v>0.21195070000000002</v>
      </c>
      <c r="AO142">
        <f t="shared" si="31"/>
        <v>0.41467535</v>
      </c>
      <c r="AP142">
        <f t="shared" si="31"/>
        <v>0.61739999999999995</v>
      </c>
      <c r="AQ142" t="str">
        <f t="shared" si="31"/>
        <v>XXX</v>
      </c>
      <c r="AR142" t="str">
        <f t="shared" si="31"/>
        <v>XXX</v>
      </c>
      <c r="AS142" t="str">
        <f t="shared" si="31"/>
        <v>XXX</v>
      </c>
    </row>
    <row r="143" spans="1:45" ht="15" x14ac:dyDescent="0.25">
      <c r="A143" s="19" t="s">
        <v>150</v>
      </c>
      <c r="B143" s="3" t="s">
        <v>150</v>
      </c>
      <c r="C143" s="116">
        <f>IF(ISNUMBER('2016'!C143),(1-PRODUCT('2016'!C143,0.1)),"XXX")</f>
        <v>0.66999999999999993</v>
      </c>
      <c r="D143" s="116">
        <f>IFERROR(IF((LOG(100*'2016'!D143+1)/LOG(100+1))&gt;1,0,(1-(LOG(100*'2016'!D143+1)/LOG(100+1)))), 1)</f>
        <v>1</v>
      </c>
      <c r="E143" s="132">
        <f>IF(ISNUMBER('2016'!E143),IF('2016'!E143/100&gt;1,1,'2016'!E143/100),"XXX")</f>
        <v>0.59000000000000008</v>
      </c>
      <c r="F143" s="116">
        <f>IF(ISNUMBER('2016'!F143),(1-(('2016'!F143-1)/4)),"XXX")</f>
        <v>0.75</v>
      </c>
      <c r="G143" s="116">
        <f>IF(ISNUMBER('2016'!G143),(1-('2016'!G143/10)),"XXX")</f>
        <v>0.57000000000000006</v>
      </c>
      <c r="H143" s="216">
        <f t="shared" si="14"/>
        <v>0.71599999999999997</v>
      </c>
      <c r="I143" s="132">
        <f>IF(ISNUMBER('2016'!H143),'2016'!H143,"XXX")</f>
        <v>0.61857142857142855</v>
      </c>
      <c r="J143" s="132">
        <f>IF(ISNUMBER('2016'!I143),'2016'!I143,"XXX")</f>
        <v>0.49730999999999997</v>
      </c>
      <c r="K143" s="132">
        <f>IF(ISNUMBER('2016'!J143),IF(('2016'!J143/5)&gt;1,1,'2016'!J143/5),"XXX")</f>
        <v>0.62335200000000002</v>
      </c>
      <c r="L143" s="132">
        <f>IF(ISNUMBER('2016'!K143),'2016'!K143,"XXX")</f>
        <v>0.65571428571428569</v>
      </c>
      <c r="M143" s="116">
        <f>IF(ISNUMBER('2016'!L143),IF(('2016'!L143/5)&gt;1,1,'2016'!L143/5),"XXX")</f>
        <v>0.68486957599999998</v>
      </c>
      <c r="N143" s="116">
        <f>IF(ISNUMBER('2016'!M143),(1-('2016'!M143/100)),"XXX")</f>
        <v>0.56883056639999996</v>
      </c>
      <c r="O143" s="116">
        <f>IF(ISNUMBER('2016'!N143),IF(('2016'!N143/10)&gt;1,1,'2016'!N143/10),"XXX")</f>
        <v>0.54</v>
      </c>
      <c r="P143" s="222">
        <f>IF(ISNUMBER('2016'!O143),('2016'!O143/100),"XXX")</f>
        <v>0.91099999999999992</v>
      </c>
      <c r="Q143" s="222">
        <f>'2016'!P143</f>
        <v>0.76183004379272456</v>
      </c>
      <c r="R143" s="222">
        <f>IF(ISNUMBER('2016'!Q143),('2016'!Q143/100),"XXX")</f>
        <v>0.24</v>
      </c>
      <c r="S143" s="222">
        <f>IF(ISNUMBER('2016'!R143),('2016'!R143/100),"XXX")</f>
        <v>0.76479870000000005</v>
      </c>
      <c r="T143" s="132">
        <f>IF(ISNUMBER('2016'!S143),(1-('2016'!S143/100)),"XXX")</f>
        <v>0.99919999999999998</v>
      </c>
      <c r="U143" s="132">
        <f>IF(ISNUMBER('2016'!T143),'2016'!T143,"XXX")</f>
        <v>0.55999999999999994</v>
      </c>
      <c r="V143" s="132">
        <f>IF(ISNUMBER('2016'!U143),'2016'!U143,"XXX")</f>
        <v>0.40071428571428569</v>
      </c>
      <c r="W143" s="132">
        <f>IF(ISNUMBER('2016'!V143),'2016'!V143,"XXX")</f>
        <v>0.62571428571428567</v>
      </c>
      <c r="X143" s="132">
        <f>IF(ISNUMBER('2016'!W143),'2016'!W143,"XXX")</f>
        <v>0.45</v>
      </c>
      <c r="Y143" s="172">
        <f t="shared" si="30"/>
        <v>0.61886907324418816</v>
      </c>
      <c r="Z143" s="116">
        <f>'2016'!X143</f>
        <v>0.75800000000000001</v>
      </c>
      <c r="AA143" s="132">
        <f>('2016'!Y143+2.5)/5</f>
        <v>0.61929869660000003</v>
      </c>
      <c r="AB143" s="216">
        <f t="shared" si="15"/>
        <v>0.68864934830000002</v>
      </c>
      <c r="AC143" s="6"/>
      <c r="AE143">
        <f t="shared" si="31"/>
        <v>0.55794071428571423</v>
      </c>
      <c r="AF143">
        <f t="shared" si="31"/>
        <v>0.56033100000000002</v>
      </c>
      <c r="AG143">
        <f t="shared" si="31"/>
        <v>0.63953314285714291</v>
      </c>
      <c r="AH143">
        <f t="shared" si="31"/>
        <v>0.67029193085714289</v>
      </c>
      <c r="AI143">
        <f t="shared" si="31"/>
        <v>0.62685007120000003</v>
      </c>
      <c r="AJ143">
        <f t="shared" si="31"/>
        <v>0.5544152832</v>
      </c>
      <c r="AK143">
        <f t="shared" si="31"/>
        <v>0.72550000000000003</v>
      </c>
      <c r="AL143">
        <f t="shared" si="31"/>
        <v>0.83641502189636219</v>
      </c>
      <c r="AM143">
        <f t="shared" si="31"/>
        <v>0.50091502189636228</v>
      </c>
      <c r="AN143">
        <f t="shared" si="31"/>
        <v>0.50239935000000002</v>
      </c>
      <c r="AO143">
        <f t="shared" si="31"/>
        <v>0.88199935000000007</v>
      </c>
      <c r="AP143">
        <f t="shared" si="31"/>
        <v>0.77959999999999996</v>
      </c>
      <c r="AQ143">
        <f t="shared" si="31"/>
        <v>0.48035714285714282</v>
      </c>
      <c r="AR143">
        <f t="shared" si="31"/>
        <v>0.51321428571428562</v>
      </c>
      <c r="AS143">
        <f t="shared" si="31"/>
        <v>0.53785714285714281</v>
      </c>
    </row>
    <row r="144" spans="1:45" ht="15" x14ac:dyDescent="0.25">
      <c r="A144" s="19" t="s">
        <v>151</v>
      </c>
      <c r="B144" s="3" t="s">
        <v>151</v>
      </c>
      <c r="C144" s="116">
        <f>IF(ISNUMBER('2016'!C144),(1-PRODUCT('2016'!C144,0.1)),"XXX")</f>
        <v>0.33999999999999997</v>
      </c>
      <c r="D144" s="116">
        <f>IFERROR(IF((LOG(100*'2016'!D144+1)/LOG(100+1))&gt;1,0,(1-(LOG(100*'2016'!D144+1)/LOG(100+1)))), 1)</f>
        <v>0.65768251043036363</v>
      </c>
      <c r="E144" s="132">
        <f>IF(ISNUMBER('2016'!E144),IF('2016'!E144/100&gt;1,1,'2016'!E144/100),"XXX")</f>
        <v>0.66500000000000015</v>
      </c>
      <c r="F144" s="116">
        <f>IF(ISNUMBER('2016'!F144),(1-(('2016'!F144-1)/4)),"XXX")</f>
        <v>0.5</v>
      </c>
      <c r="G144" s="116">
        <f>IF(ISNUMBER('2016'!G144),(1-('2016'!G144/10)),"XXX")</f>
        <v>0.32999999999999996</v>
      </c>
      <c r="H144" s="216">
        <f t="shared" si="14"/>
        <v>0.49853650208607281</v>
      </c>
      <c r="I144" s="132">
        <f>IF(ISNUMBER('2016'!H144),'2016'!H144,"XXX")</f>
        <v>0.53428571428571425</v>
      </c>
      <c r="J144" s="132">
        <f>IF(ISNUMBER('2016'!I144),'2016'!I144,"XXX")</f>
        <v>0.34760999999999997</v>
      </c>
      <c r="K144" s="132" t="str">
        <f>IF(ISNUMBER('2016'!J144),IF(('2016'!J144/5)&gt;1,1,'2016'!J144/5),"XXX")</f>
        <v>XXX</v>
      </c>
      <c r="L144" s="132">
        <f>IF(ISNUMBER('2016'!K144),'2016'!K144,"XXX")</f>
        <v>0.52</v>
      </c>
      <c r="M144" s="116">
        <f>IF(ISNUMBER('2016'!L144),IF(('2016'!L144/5)&gt;1,1,'2016'!L144/5),"XXX")</f>
        <v>0.72288131799999999</v>
      </c>
      <c r="N144" s="116">
        <f>IF(ISNUMBER('2016'!M144),(1-('2016'!M144/100)),"XXX")</f>
        <v>0.60159370420000002</v>
      </c>
      <c r="O144" s="116">
        <f>IF(ISNUMBER('2016'!N144),IF(('2016'!N144/10)&gt;1,1,'2016'!N144/10),"XXX")</f>
        <v>0.27212653670483633</v>
      </c>
      <c r="P144" s="222">
        <f>IF(ISNUMBER('2016'!O144),('2016'!O144/100),"XXX")</f>
        <v>0.54</v>
      </c>
      <c r="Q144" s="222">
        <f>'2016'!P144</f>
        <v>0.15036736726760863</v>
      </c>
      <c r="R144" s="222">
        <f>IF(ISNUMBER('2016'!Q144),('2016'!Q144/100),"XXX")</f>
        <v>0.21299999999999999</v>
      </c>
      <c r="S144" s="222">
        <f>IF(ISNUMBER('2016'!R144),('2016'!R144/100),"XXX")</f>
        <v>0.73354459999999999</v>
      </c>
      <c r="T144" s="132">
        <f>IF(ISNUMBER('2016'!S144),(1-('2016'!S144/100)),"XXX")</f>
        <v>0.99919999999999998</v>
      </c>
      <c r="U144" s="132">
        <f>IF(ISNUMBER('2016'!T144),'2016'!T144,"XXX")</f>
        <v>0.61714285714285722</v>
      </c>
      <c r="V144" s="132">
        <f>IF(ISNUMBER('2016'!U144),'2016'!U144,"XXX")</f>
        <v>0.51285714285714279</v>
      </c>
      <c r="W144" s="132">
        <f>IF(ISNUMBER('2016'!V144),'2016'!V144,"XXX")</f>
        <v>0.58714285714285719</v>
      </c>
      <c r="X144" s="132">
        <f>IF(ISNUMBER('2016'!W144),'2016'!W144,"XXX")</f>
        <v>0.49428571428571427</v>
      </c>
      <c r="Y144" s="172">
        <f t="shared" si="30"/>
        <v>0.52287736324292067</v>
      </c>
      <c r="Z144" s="116">
        <f>'2016'!X144</f>
        <v>0.72699999999999998</v>
      </c>
      <c r="AA144" s="132">
        <f>('2016'!Y144+2.5)/5</f>
        <v>0.56934543260000003</v>
      </c>
      <c r="AB144" s="216">
        <f t="shared" si="15"/>
        <v>0.64817271629999995</v>
      </c>
      <c r="AC144" s="6"/>
      <c r="AE144">
        <f t="shared" si="31"/>
        <v>0.44094785714285711</v>
      </c>
      <c r="AF144">
        <f t="shared" si="31"/>
        <v>0.34760999999999997</v>
      </c>
      <c r="AG144">
        <f t="shared" si="31"/>
        <v>0.52</v>
      </c>
      <c r="AH144">
        <f t="shared" si="31"/>
        <v>0.62144065900000001</v>
      </c>
      <c r="AI144">
        <f t="shared" si="31"/>
        <v>0.66223751110000006</v>
      </c>
      <c r="AJ144">
        <f t="shared" si="31"/>
        <v>0.43686012045241818</v>
      </c>
      <c r="AK144">
        <f t="shared" si="31"/>
        <v>0.40606326835241818</v>
      </c>
      <c r="AL144">
        <f t="shared" si="31"/>
        <v>0.34518368363380436</v>
      </c>
      <c r="AM144">
        <f t="shared" si="31"/>
        <v>0.18168368363380433</v>
      </c>
      <c r="AN144">
        <f t="shared" si="31"/>
        <v>0.47327229999999998</v>
      </c>
      <c r="AO144">
        <f t="shared" si="31"/>
        <v>0.86637229999999998</v>
      </c>
      <c r="AP144">
        <f t="shared" si="31"/>
        <v>0.80817142857142854</v>
      </c>
      <c r="AQ144">
        <f t="shared" si="31"/>
        <v>0.56499999999999995</v>
      </c>
      <c r="AR144">
        <f t="shared" si="31"/>
        <v>0.55000000000000004</v>
      </c>
      <c r="AS144">
        <f t="shared" si="31"/>
        <v>0.5407142857142857</v>
      </c>
    </row>
    <row r="145" spans="1:45" ht="15" x14ac:dyDescent="0.25">
      <c r="A145" s="19" t="s">
        <v>152</v>
      </c>
      <c r="B145" s="3" t="s">
        <v>152</v>
      </c>
      <c r="C145" s="116">
        <f>IF(ISNUMBER('2016'!C145),(1-PRODUCT('2016'!C145,0.1)),"XXX")</f>
        <v>0.44000000000000006</v>
      </c>
      <c r="D145" s="116">
        <f>IFERROR(IF((LOG(100*'2016'!D145+1)/LOG(100+1))&gt;1,0,(1-(LOG(100*'2016'!D145+1)/LOG(100+1)))), 1)</f>
        <v>0.3426018946196715</v>
      </c>
      <c r="E145" s="132">
        <f>IF(ISNUMBER('2016'!E145),IF('2016'!E145/100&gt;1,1,'2016'!E145/100),"XXX")</f>
        <v>0.7400000000000001</v>
      </c>
      <c r="F145" s="116">
        <f>IF(ISNUMBER('2016'!F145),(1-(('2016'!F145-1)/4)),"XXX")</f>
        <v>0.25</v>
      </c>
      <c r="G145" s="116">
        <f>IF(ISNUMBER('2016'!G145),(1-('2016'!G145/10)),"XXX")</f>
        <v>0.26</v>
      </c>
      <c r="H145" s="216">
        <f t="shared" si="14"/>
        <v>0.40652037892393428</v>
      </c>
      <c r="I145" s="132">
        <f>IF(ISNUMBER('2016'!H145),'2016'!H145,"XXX")</f>
        <v>0.63142857142857134</v>
      </c>
      <c r="J145" s="132">
        <f>IF(ISNUMBER('2016'!I145),'2016'!I145,"XXX")</f>
        <v>0.37745000000000001</v>
      </c>
      <c r="K145" s="132" t="str">
        <f>IF(ISNUMBER('2016'!J145),IF(('2016'!J145/5)&gt;1,1,'2016'!J145/5),"XXX")</f>
        <v>XXX</v>
      </c>
      <c r="L145" s="132">
        <f>IF(ISNUMBER('2016'!K145),'2016'!K145,"XXX")</f>
        <v>0.44857142857142857</v>
      </c>
      <c r="M145" s="116">
        <f>IF(ISNUMBER('2016'!L145),IF(('2016'!L145/5)&gt;1,1,'2016'!L145/5),"XXX")</f>
        <v>0.67220249200000004</v>
      </c>
      <c r="N145" s="116">
        <f>IF(ISNUMBER('2016'!M145),(1-('2016'!M145/100)),"XXX")</f>
        <v>0.83533855440000004</v>
      </c>
      <c r="O145" s="116">
        <f>IF(ISNUMBER('2016'!N145),IF(('2016'!N145/10)&gt;1,1,'2016'!N145/10),"XXX")</f>
        <v>1</v>
      </c>
      <c r="P145" s="222">
        <f>IF(ISNUMBER('2016'!O145),('2016'!O145/100),"XXX")</f>
        <v>1</v>
      </c>
      <c r="Q145" s="222">
        <f>'2016'!P145</f>
        <v>0.22678444385528565</v>
      </c>
      <c r="R145" s="222" t="str">
        <f>IF(ISNUMBER('2016'!Q145),('2016'!Q145/100),"XXX")</f>
        <v>XXX</v>
      </c>
      <c r="S145" s="222">
        <f>IF(ISNUMBER('2016'!R145),('2016'!R145/100),"XXX")</f>
        <v>0.67553319999999994</v>
      </c>
      <c r="T145" s="132">
        <f>IF(ISNUMBER('2016'!S145),(1-('2016'!S145/100)),"XXX")</f>
        <v>0.99939999999999996</v>
      </c>
      <c r="U145" s="132">
        <f>IF(ISNUMBER('2016'!T145),'2016'!T145,"XXX")</f>
        <v>0.58857142857142863</v>
      </c>
      <c r="V145" s="132">
        <f>IF(ISNUMBER('2016'!U145),'2016'!U145,"XXX")</f>
        <v>0.48928571428571427</v>
      </c>
      <c r="W145" s="132">
        <f>IF(ISNUMBER('2016'!V145),'2016'!V145,"XXX")</f>
        <v>0.66285714285714281</v>
      </c>
      <c r="X145" s="132">
        <f>IF(ISNUMBER('2016'!W145),'2016'!W145,"XXX")</f>
        <v>0.5</v>
      </c>
      <c r="Y145" s="172">
        <f t="shared" si="30"/>
        <v>0.61142367802476771</v>
      </c>
      <c r="Z145" s="116">
        <f>'2016'!X145</f>
        <v>0.33300000000000002</v>
      </c>
      <c r="AA145" s="132">
        <f>('2016'!Y145+2.5)/5</f>
        <v>0.3905593396</v>
      </c>
      <c r="AB145" s="216">
        <f t="shared" si="15"/>
        <v>0.36177966979999998</v>
      </c>
      <c r="AC145" s="6"/>
      <c r="AE145">
        <f t="shared" si="31"/>
        <v>0.50443928571428565</v>
      </c>
      <c r="AF145">
        <f t="shared" si="31"/>
        <v>0.37745000000000001</v>
      </c>
      <c r="AG145">
        <f t="shared" si="31"/>
        <v>0.44857142857142857</v>
      </c>
      <c r="AH145">
        <f t="shared" si="31"/>
        <v>0.56038696028571433</v>
      </c>
      <c r="AI145">
        <f t="shared" si="31"/>
        <v>0.75377052320000004</v>
      </c>
      <c r="AJ145">
        <f t="shared" si="31"/>
        <v>0.91766927720000002</v>
      </c>
      <c r="AK145">
        <f t="shared" si="31"/>
        <v>1</v>
      </c>
      <c r="AL145">
        <f t="shared" si="31"/>
        <v>0.61339222192764287</v>
      </c>
      <c r="AM145">
        <f t="shared" si="31"/>
        <v>0.22678444385528565</v>
      </c>
      <c r="AN145">
        <f t="shared" si="31"/>
        <v>0.67553319999999994</v>
      </c>
      <c r="AO145">
        <f t="shared" si="31"/>
        <v>0.83746659999999995</v>
      </c>
      <c r="AP145">
        <f t="shared" si="31"/>
        <v>0.79398571428571429</v>
      </c>
      <c r="AQ145">
        <f t="shared" si="31"/>
        <v>0.53892857142857142</v>
      </c>
      <c r="AR145">
        <f t="shared" si="31"/>
        <v>0.57607142857142857</v>
      </c>
      <c r="AS145">
        <f t="shared" si="31"/>
        <v>0.58142857142857141</v>
      </c>
    </row>
    <row r="146" spans="1:45" ht="15" x14ac:dyDescent="0.25">
      <c r="A146" s="19" t="s">
        <v>153</v>
      </c>
      <c r="B146" s="3" t="s">
        <v>153</v>
      </c>
      <c r="C146" s="116">
        <f>IF(ISNUMBER('2016'!C146),(1-PRODUCT('2016'!C146,0.1)),"XXX")</f>
        <v>0.19999999999999996</v>
      </c>
      <c r="D146" s="116">
        <f>IFERROR(IF((LOG(100*'2016'!D146+1)/LOG(100+1))&gt;1,0,(1-(LOG(100*'2016'!D146+1)/LOG(100+1)))), 1)</f>
        <v>0.5470064725152366</v>
      </c>
      <c r="E146" s="132">
        <f>IF(ISNUMBER('2016'!E146),IF('2016'!E146/100&gt;1,1,'2016'!E146/100),"XXX")</f>
        <v>0.64166666666666672</v>
      </c>
      <c r="F146" s="116">
        <f>IF(ISNUMBER('2016'!F146),(1-(('2016'!F146-1)/4)),"XXX")</f>
        <v>0.5</v>
      </c>
      <c r="G146" s="116">
        <f>IF(ISNUMBER('2016'!G146),(1-('2016'!G146/10)),"XXX")</f>
        <v>0.19999999999999996</v>
      </c>
      <c r="H146" s="216">
        <f t="shared" si="14"/>
        <v>0.41773462783638066</v>
      </c>
      <c r="I146" s="132">
        <f>IF(ISNUMBER('2016'!H146),'2016'!H146,"XXX")</f>
        <v>0.34714285714285714</v>
      </c>
      <c r="J146" s="132">
        <f>IF(ISNUMBER('2016'!I146),'2016'!I146,"XXX")</f>
        <v>0.11293</v>
      </c>
      <c r="K146" s="132">
        <f>IF(ISNUMBER('2016'!J146),IF(('2016'!J146/5)&gt;1,1,'2016'!J146/5),"XXX")</f>
        <v>0.323162</v>
      </c>
      <c r="L146" s="132">
        <f>IF(ISNUMBER('2016'!K146),'2016'!K146,"XXX")</f>
        <v>0.4042857142857143</v>
      </c>
      <c r="M146" s="116">
        <f>IF(ISNUMBER('2016'!L146),IF(('2016'!L146/5)&gt;1,1,'2016'!L146/5),"XXX")</f>
        <v>0.15578920800000001</v>
      </c>
      <c r="N146" s="116">
        <f>IF(ISNUMBER('2016'!M146),(1-('2016'!M146/100)),"XXX")</f>
        <v>0.59390361790000001</v>
      </c>
      <c r="O146" s="116">
        <f>IF(ISNUMBER('2016'!N146),IF(('2016'!N146/10)&gt;1,1,'2016'!N146/10),"XXX")</f>
        <v>0.21910679953667617</v>
      </c>
      <c r="P146" s="222">
        <f>IF(ISNUMBER('2016'!O146),('2016'!O146/100),"XXX")</f>
        <v>6.6000000000000003E-2</v>
      </c>
      <c r="Q146" s="222">
        <f>'2016'!P146</f>
        <v>0.12002218961715698</v>
      </c>
      <c r="R146" s="222">
        <f>IF(ISNUMBER('2016'!Q146),('2016'!Q146/100),"XXX")</f>
        <v>6.0000000000000001E-3</v>
      </c>
      <c r="S146" s="222">
        <f>IF(ISNUMBER('2016'!R146),('2016'!R146/100),"XXX")</f>
        <v>0.21362980000000001</v>
      </c>
      <c r="T146" s="132">
        <f>IF(ISNUMBER('2016'!S146),(1-('2016'!S146/100)),"XXX")</f>
        <v>0.63480000000000003</v>
      </c>
      <c r="U146" s="132">
        <f>IF(ISNUMBER('2016'!T146),'2016'!T146,"XXX")</f>
        <v>0.5714285714285714</v>
      </c>
      <c r="V146" s="132">
        <f>IF(ISNUMBER('2016'!U146),'2016'!U146,"XXX")</f>
        <v>0.40571428571428569</v>
      </c>
      <c r="W146" s="132">
        <f>IF(ISNUMBER('2016'!V146),'2016'!V146,"XXX")</f>
        <v>0.57571428571428573</v>
      </c>
      <c r="X146" s="132">
        <f>IF(ISNUMBER('2016'!W146),'2016'!W146,"XXX")</f>
        <v>0.50857142857142856</v>
      </c>
      <c r="Y146" s="172">
        <f t="shared" si="30"/>
        <v>0.32863754736943601</v>
      </c>
      <c r="Z146" s="116">
        <f>'2016'!X146</f>
        <v>0.30599999999999999</v>
      </c>
      <c r="AA146" s="132">
        <f>('2016'!Y146+2.5)/5</f>
        <v>0.38257182839999998</v>
      </c>
      <c r="AB146" s="216">
        <f t="shared" si="15"/>
        <v>0.34428591419999999</v>
      </c>
      <c r="AC146" s="6"/>
      <c r="AE146">
        <f t="shared" si="31"/>
        <v>0.23003642857142859</v>
      </c>
      <c r="AF146">
        <f t="shared" si="31"/>
        <v>0.21804600000000002</v>
      </c>
      <c r="AG146">
        <f t="shared" si="31"/>
        <v>0.36372385714285715</v>
      </c>
      <c r="AH146">
        <f t="shared" si="31"/>
        <v>0.28003746114285716</v>
      </c>
      <c r="AI146">
        <f t="shared" si="31"/>
        <v>0.37484641294999999</v>
      </c>
      <c r="AJ146">
        <f t="shared" si="31"/>
        <v>0.40650520871833806</v>
      </c>
      <c r="AK146">
        <f t="shared" si="31"/>
        <v>0.14255339976833808</v>
      </c>
      <c r="AL146">
        <f t="shared" si="31"/>
        <v>9.3011094808578498E-2</v>
      </c>
      <c r="AM146">
        <f t="shared" si="31"/>
        <v>6.3011094808578486E-2</v>
      </c>
      <c r="AN146">
        <f t="shared" si="31"/>
        <v>0.10981490000000001</v>
      </c>
      <c r="AO146">
        <f t="shared" si="31"/>
        <v>0.42421490000000001</v>
      </c>
      <c r="AP146">
        <f t="shared" si="31"/>
        <v>0.60311428571428571</v>
      </c>
      <c r="AQ146">
        <f t="shared" si="31"/>
        <v>0.48857142857142855</v>
      </c>
      <c r="AR146">
        <f t="shared" si="31"/>
        <v>0.49071428571428571</v>
      </c>
      <c r="AS146">
        <f t="shared" si="31"/>
        <v>0.54214285714285715</v>
      </c>
    </row>
    <row r="147" spans="1:45" ht="15" x14ac:dyDescent="0.25">
      <c r="A147" s="19" t="s">
        <v>154</v>
      </c>
      <c r="B147" s="3" t="s">
        <v>154</v>
      </c>
      <c r="C147" s="116">
        <f>IF(ISNUMBER('2016'!C147),(1-PRODUCT('2016'!C147,0.1)),"XXX")</f>
        <v>0.11999999999999988</v>
      </c>
      <c r="D147" s="116">
        <f>IFERROR(IF((LOG(100*'2016'!D147+1)/LOG(100+1))&gt;1,0,(1-(LOG(100*'2016'!D147+1)/LOG(100+1)))), 1)</f>
        <v>0.48257833136503192</v>
      </c>
      <c r="E147" s="132">
        <f>IF(ISNUMBER('2016'!E147),IF('2016'!E147/100&gt;1,1,'2016'!E147/100),"XXX")</f>
        <v>0.56500000000000006</v>
      </c>
      <c r="F147" s="116">
        <f>IF(ISNUMBER('2016'!F147),(1-(('2016'!F147-1)/4)),"XXX")</f>
        <v>0.25</v>
      </c>
      <c r="G147" s="116">
        <f>IF(ISNUMBER('2016'!G147),(1-('2016'!G147/10)),"XXX")</f>
        <v>0.38</v>
      </c>
      <c r="H147" s="216">
        <f t="shared" si="14"/>
        <v>0.35951566627300641</v>
      </c>
      <c r="I147" s="132">
        <f>IF(ISNUMBER('2016'!H147),'2016'!H147,"XXX")</f>
        <v>0.56142857142857139</v>
      </c>
      <c r="J147" s="132">
        <f>IF(ISNUMBER('2016'!I147),'2016'!I147,"XXX")</f>
        <v>0.39677000000000001</v>
      </c>
      <c r="K147" s="132">
        <f>IF(ISNUMBER('2016'!J147),IF(('2016'!J147/5)&gt;1,1,'2016'!J147/5),"XXX")</f>
        <v>0.47622200000000003</v>
      </c>
      <c r="L147" s="132">
        <f>IF(ISNUMBER('2016'!K147),'2016'!K147,"XXX")</f>
        <v>0.62857142857142867</v>
      </c>
      <c r="M147" s="116">
        <f>IF(ISNUMBER('2016'!L147),IF(('2016'!L147/5)&gt;1,1,'2016'!L147/5),"XXX")</f>
        <v>0.72780465999999999</v>
      </c>
      <c r="N147" s="116">
        <f>IF(ISNUMBER('2016'!M147),(1-('2016'!M147/100)),"XXX")</f>
        <v>0.51599502559999999</v>
      </c>
      <c r="O147" s="116">
        <f>IF(ISNUMBER('2016'!N147),IF(('2016'!N147/10)&gt;1,1,'2016'!N147/10),"XXX")</f>
        <v>1</v>
      </c>
      <c r="P147" s="222">
        <f>IF(ISNUMBER('2016'!O147),('2016'!O147/100),"XXX")</f>
        <v>0.91900000000000004</v>
      </c>
      <c r="Q147" s="222">
        <f>'2016'!P147</f>
        <v>1</v>
      </c>
      <c r="R147" s="222">
        <f>IF(ISNUMBER('2016'!Q147),('2016'!Q147/100),"XXX")</f>
        <v>0.39</v>
      </c>
      <c r="S147" s="222">
        <f>IF(ISNUMBER('2016'!R147),('2016'!R147/100),"XXX")</f>
        <v>0.84363140000000003</v>
      </c>
      <c r="T147" s="132">
        <f>IF(ISNUMBER('2016'!S147),(1-('2016'!S147/100)),"XXX")</f>
        <v>0.999</v>
      </c>
      <c r="U147" s="132">
        <f>IF(ISNUMBER('2016'!T147),'2016'!T147,"XXX")</f>
        <v>0.44142857142857139</v>
      </c>
      <c r="V147" s="132">
        <f>IF(ISNUMBER('2016'!U147),'2016'!U147,"XXX")</f>
        <v>0.36357142857142855</v>
      </c>
      <c r="W147" s="132">
        <f>IF(ISNUMBER('2016'!V147),'2016'!V147,"XXX")</f>
        <v>0.57999999999999996</v>
      </c>
      <c r="X147" s="132">
        <f>IF(ISNUMBER('2016'!W147),'2016'!W147,"XXX")</f>
        <v>0.41000000000000003</v>
      </c>
      <c r="Y147" s="172">
        <f t="shared" si="30"/>
        <v>0.64083894285000009</v>
      </c>
      <c r="Z147" s="116">
        <f>'2016'!X147</f>
        <v>0.41</v>
      </c>
      <c r="AA147" s="132">
        <f>('2016'!Y147+2.5)/5</f>
        <v>0.51008548279999999</v>
      </c>
      <c r="AB147" s="216">
        <f t="shared" si="15"/>
        <v>0.46004274140000001</v>
      </c>
      <c r="AC147" s="6"/>
      <c r="AE147">
        <f t="shared" si="31"/>
        <v>0.47909928571428573</v>
      </c>
      <c r="AF147">
        <f t="shared" si="31"/>
        <v>0.436496</v>
      </c>
      <c r="AG147">
        <f t="shared" si="31"/>
        <v>0.55239671428571435</v>
      </c>
      <c r="AH147">
        <f t="shared" si="31"/>
        <v>0.67818804428571433</v>
      </c>
      <c r="AI147">
        <f t="shared" si="31"/>
        <v>0.62189984279999999</v>
      </c>
      <c r="AJ147">
        <f t="shared" si="31"/>
        <v>0.75799751280000005</v>
      </c>
      <c r="AK147">
        <f t="shared" si="31"/>
        <v>0.95950000000000002</v>
      </c>
      <c r="AL147">
        <f t="shared" si="31"/>
        <v>0.95950000000000002</v>
      </c>
      <c r="AM147">
        <f t="shared" si="31"/>
        <v>0.69500000000000006</v>
      </c>
      <c r="AN147">
        <f t="shared" si="31"/>
        <v>0.61681570000000008</v>
      </c>
      <c r="AO147">
        <f t="shared" si="31"/>
        <v>0.92131570000000007</v>
      </c>
      <c r="AP147">
        <f t="shared" si="31"/>
        <v>0.7202142857142857</v>
      </c>
      <c r="AQ147">
        <f t="shared" si="31"/>
        <v>0.40249999999999997</v>
      </c>
      <c r="AR147">
        <f t="shared" si="31"/>
        <v>0.47178571428571425</v>
      </c>
      <c r="AS147">
        <f t="shared" si="31"/>
        <v>0.495</v>
      </c>
    </row>
    <row r="148" spans="1:45" ht="15" x14ac:dyDescent="0.25">
      <c r="A148" s="19" t="s">
        <v>155</v>
      </c>
      <c r="B148" s="3" t="s">
        <v>155</v>
      </c>
      <c r="C148" s="116">
        <f>IF(ISNUMBER('2016'!C148),(1-PRODUCT('2016'!C148,0.1)),"XXX")</f>
        <v>0.74</v>
      </c>
      <c r="D148" s="116">
        <f>IFERROR(IF((LOG(100*'2016'!D148+1)/LOG(100+1))&gt;1,0,(1-(LOG(100*'2016'!D148+1)/LOG(100+1)))), 1)</f>
        <v>1</v>
      </c>
      <c r="E148" s="132">
        <f>IF(ISNUMBER('2016'!E148),IF('2016'!E148/100&gt;1,1,'2016'!E148/100),"XXX")</f>
        <v>1</v>
      </c>
      <c r="F148" s="116">
        <f>IF(ISNUMBER('2016'!F148),(1-(('2016'!F148-1)/4)),"XXX")</f>
        <v>0.5</v>
      </c>
      <c r="G148" s="116">
        <f>IF(ISNUMBER('2016'!G148),(1-('2016'!G148/10)),"XXX")</f>
        <v>0.25</v>
      </c>
      <c r="H148" s="216">
        <f t="shared" si="14"/>
        <v>0.69800000000000006</v>
      </c>
      <c r="I148" s="132">
        <f>IF(ISNUMBER('2016'!H148),'2016'!H148,"XXX")</f>
        <v>0.90142857142857136</v>
      </c>
      <c r="J148" s="132">
        <f>IF(ISNUMBER('2016'!I148),'2016'!I148,"XXX")</f>
        <v>0.68813000000000002</v>
      </c>
      <c r="K148" s="132" t="str">
        <f>IF(ISNUMBER('2016'!J148),IF(('2016'!J148/5)&gt;1,1,'2016'!J148/5),"XXX")</f>
        <v>XXX</v>
      </c>
      <c r="L148" s="132">
        <f>IF(ISNUMBER('2016'!K148),'2016'!K148,"XXX")</f>
        <v>0.79</v>
      </c>
      <c r="M148" s="116">
        <f>IF(ISNUMBER('2016'!L148),IF(('2016'!L148/5)&gt;1,1,'2016'!L148/5),"XXX")</f>
        <v>0.49999270400000001</v>
      </c>
      <c r="N148" s="116">
        <f>IF(ISNUMBER('2016'!M148),(1-('2016'!M148/100)),"XXX")</f>
        <v>0.81200298309999996</v>
      </c>
      <c r="O148" s="116">
        <f>IF(ISNUMBER('2016'!N148),IF(('2016'!N148/10)&gt;1,1,'2016'!N148/10),"XXX")</f>
        <v>0.49904713252946797</v>
      </c>
      <c r="P148" s="222">
        <f>IF(ISNUMBER('2016'!O148),('2016'!O148/100),"XXX")</f>
        <v>0.22600000000000001</v>
      </c>
      <c r="Q148" s="222" t="str">
        <f>'2016'!P148</f>
        <v>XXX</v>
      </c>
      <c r="R148" s="222">
        <f>IF(ISNUMBER('2016'!Q148),('2016'!Q148/100),"XXX")</f>
        <v>1.2E-2</v>
      </c>
      <c r="S148" s="222">
        <f>IF(ISNUMBER('2016'!R148),('2016'!R148/100),"XXX")</f>
        <v>0.97057419999999994</v>
      </c>
      <c r="T148" s="132">
        <f>IF(ISNUMBER('2016'!S148),(1-('2016'!S148/100)),"XXX")</f>
        <v>1</v>
      </c>
      <c r="U148" s="132">
        <f>IF(ISNUMBER('2016'!T148),'2016'!T148,"XXX")</f>
        <v>0.81857142857142862</v>
      </c>
      <c r="V148" s="132">
        <f>IF(ISNUMBER('2016'!U148),'2016'!U148,"XXX")</f>
        <v>0.84642857142857142</v>
      </c>
      <c r="W148" s="132">
        <f>IF(ISNUMBER('2016'!V148),'2016'!V148,"XXX")</f>
        <v>0.82000000000000006</v>
      </c>
      <c r="X148" s="132">
        <f>IF(ISNUMBER('2016'!W148),'2016'!W148,"XXX")</f>
        <v>0.77571428571428569</v>
      </c>
      <c r="Y148" s="172">
        <f t="shared" si="30"/>
        <v>0.65386811729827032</v>
      </c>
      <c r="Z148" s="116">
        <f>'2016'!X148</f>
        <v>9.7000000000000003E-2</v>
      </c>
      <c r="AA148" s="132">
        <f>('2016'!Y148+2.5)/5</f>
        <v>0.3036090374</v>
      </c>
      <c r="AB148" s="216">
        <f t="shared" si="15"/>
        <v>0.20030451869999999</v>
      </c>
      <c r="AC148" s="6"/>
      <c r="AE148">
        <f t="shared" si="31"/>
        <v>0.79477928571428569</v>
      </c>
      <c r="AF148">
        <f t="shared" si="31"/>
        <v>0.68813000000000002</v>
      </c>
      <c r="AG148">
        <f t="shared" si="31"/>
        <v>0.79</v>
      </c>
      <c r="AH148">
        <f t="shared" si="31"/>
        <v>0.64499635200000005</v>
      </c>
      <c r="AI148">
        <f t="shared" si="31"/>
        <v>0.65599784355000001</v>
      </c>
      <c r="AJ148">
        <f t="shared" si="31"/>
        <v>0.65552505781473402</v>
      </c>
      <c r="AK148">
        <f t="shared" si="31"/>
        <v>0.36252356626473398</v>
      </c>
      <c r="AL148">
        <f t="shared" si="31"/>
        <v>0.22600000000000001</v>
      </c>
      <c r="AM148">
        <f t="shared" si="31"/>
        <v>1.2E-2</v>
      </c>
      <c r="AN148">
        <f t="shared" si="31"/>
        <v>0.49128709999999998</v>
      </c>
      <c r="AO148">
        <f t="shared" si="31"/>
        <v>0.98528709999999997</v>
      </c>
      <c r="AP148">
        <f t="shared" si="31"/>
        <v>0.90928571428571425</v>
      </c>
      <c r="AQ148">
        <f t="shared" si="31"/>
        <v>0.83250000000000002</v>
      </c>
      <c r="AR148">
        <f t="shared" si="31"/>
        <v>0.83321428571428569</v>
      </c>
      <c r="AS148">
        <f t="shared" si="31"/>
        <v>0.79785714285714282</v>
      </c>
    </row>
    <row r="149" spans="1:45" ht="15" x14ac:dyDescent="0.25">
      <c r="A149" s="19" t="s">
        <v>156</v>
      </c>
      <c r="B149" s="3" t="s">
        <v>156</v>
      </c>
      <c r="C149" s="116">
        <f>IF(ISNUMBER('2016'!C149),(1-PRODUCT('2016'!C149,0.1)),"XXX")</f>
        <v>0.9</v>
      </c>
      <c r="D149" s="116">
        <f>IFERROR(IF((LOG(100*'2016'!D149+1)/LOG(100+1))&gt;1,0,(1-(LOG(100*'2016'!D149+1)/LOG(100+1)))), 1)</f>
        <v>1</v>
      </c>
      <c r="E149" s="132">
        <f>IF(ISNUMBER('2016'!E149),IF('2016'!E149/100&gt;1,1,'2016'!E149/100),"XXX")</f>
        <v>0.90000000000000013</v>
      </c>
      <c r="F149" s="116">
        <f>IF(ISNUMBER('2016'!F149),(1-(('2016'!F149-1)/4)),"XXX")</f>
        <v>0.75</v>
      </c>
      <c r="G149" s="116">
        <f>IF(ISNUMBER('2016'!G149),(1-('2016'!G149/10)),"XXX")</f>
        <v>0.81</v>
      </c>
      <c r="H149" s="216">
        <f t="shared" si="14"/>
        <v>0.87199999999999989</v>
      </c>
      <c r="I149" s="132">
        <f>IF(ISNUMBER('2016'!H149),'2016'!H149,"XXX")</f>
        <v>0.86285714285714277</v>
      </c>
      <c r="J149" s="132">
        <f>IF(ISNUMBER('2016'!I149),'2016'!I149,"XXX")</f>
        <v>0.81766000000000005</v>
      </c>
      <c r="K149" s="132">
        <f>IF(ISNUMBER('2016'!J149),IF(('2016'!J149/5)&gt;1,1,'2016'!J149/5),"XXX")</f>
        <v>0.8134499999999999</v>
      </c>
      <c r="L149" s="132">
        <f>IF(ISNUMBER('2016'!K149),'2016'!K149,"XXX")</f>
        <v>0.72</v>
      </c>
      <c r="M149" s="116">
        <f>IF(ISNUMBER('2016'!L149),IF(('2016'!L149/5)&gt;1,1,'2016'!L149/5),"XXX")</f>
        <v>1</v>
      </c>
      <c r="N149" s="116">
        <f>IF(ISNUMBER('2016'!M149),(1-('2016'!M149/100)),"XXX")</f>
        <v>0.83711893079999999</v>
      </c>
      <c r="O149" s="116">
        <f>IF(ISNUMBER('2016'!N149),IF(('2016'!N149/10)&gt;1,1,'2016'!N149/10),"XXX")</f>
        <v>1</v>
      </c>
      <c r="P149" s="222">
        <f>IF(ISNUMBER('2016'!O149),('2016'!O149/100),"XXX")</f>
        <v>1</v>
      </c>
      <c r="Q149" s="222">
        <f>'2016'!P149</f>
        <v>1</v>
      </c>
      <c r="R149" s="222">
        <f>IF(ISNUMBER('2016'!Q149),('2016'!Q149/100),"XXX")</f>
        <v>0.7659999999999999</v>
      </c>
      <c r="S149" s="222">
        <f>IF(ISNUMBER('2016'!R149),('2016'!R149/100),"XXX")</f>
        <v>0.84563370000000004</v>
      </c>
      <c r="T149" s="132">
        <f>IF(ISNUMBER('2016'!S149),(1-('2016'!S149/100)),"XXX")</f>
        <v>1</v>
      </c>
      <c r="U149" s="132">
        <f>IF(ISNUMBER('2016'!T149),'2016'!T149,"XXX")</f>
        <v>0.88857142857142857</v>
      </c>
      <c r="V149" s="132">
        <f>IF(ISNUMBER('2016'!U149),'2016'!U149,"XXX")</f>
        <v>0.78642857142857159</v>
      </c>
      <c r="W149" s="132">
        <f>IF(ISNUMBER('2016'!V149),'2016'!V149,"XXX")</f>
        <v>0.77857142857142858</v>
      </c>
      <c r="X149" s="132">
        <f>IF(ISNUMBER('2016'!W149),'2016'!W149,"XXX")</f>
        <v>0.70000000000000007</v>
      </c>
      <c r="Y149" s="172">
        <f t="shared" si="30"/>
        <v>0.86351820013928582</v>
      </c>
      <c r="Z149" s="116">
        <f>'2016'!X149</f>
        <v>0.85699999999999998</v>
      </c>
      <c r="AA149" s="132">
        <f>('2016'!Y149+2.5)/5</f>
        <v>0.76408514979999997</v>
      </c>
      <c r="AB149" s="216">
        <f t="shared" si="15"/>
        <v>0.81054257489999992</v>
      </c>
      <c r="AC149" s="6"/>
      <c r="AE149">
        <f t="shared" si="31"/>
        <v>0.84025857142857141</v>
      </c>
      <c r="AF149">
        <f t="shared" si="31"/>
        <v>0.81555500000000003</v>
      </c>
      <c r="AG149">
        <f t="shared" si="31"/>
        <v>0.76672499999999988</v>
      </c>
      <c r="AH149">
        <f t="shared" si="31"/>
        <v>0.86</v>
      </c>
      <c r="AI149">
        <f t="shared" si="31"/>
        <v>0.9185594654</v>
      </c>
      <c r="AJ149">
        <f t="shared" si="31"/>
        <v>0.9185594654</v>
      </c>
      <c r="AK149">
        <f t="shared" si="31"/>
        <v>1</v>
      </c>
      <c r="AL149">
        <f t="shared" si="31"/>
        <v>1</v>
      </c>
      <c r="AM149">
        <f t="shared" si="31"/>
        <v>0.88300000000000001</v>
      </c>
      <c r="AN149">
        <f t="shared" si="31"/>
        <v>0.80581685000000003</v>
      </c>
      <c r="AO149">
        <f t="shared" si="31"/>
        <v>0.92281685000000002</v>
      </c>
      <c r="AP149">
        <f t="shared" si="31"/>
        <v>0.94428571428571428</v>
      </c>
      <c r="AQ149">
        <f t="shared" si="31"/>
        <v>0.83750000000000013</v>
      </c>
      <c r="AR149">
        <f t="shared" si="31"/>
        <v>0.78250000000000008</v>
      </c>
      <c r="AS149">
        <f t="shared" si="31"/>
        <v>0.73928571428571432</v>
      </c>
    </row>
    <row r="150" spans="1:45" ht="15" x14ac:dyDescent="0.25">
      <c r="A150" s="19" t="s">
        <v>157</v>
      </c>
      <c r="B150" s="3" t="s">
        <v>157</v>
      </c>
      <c r="C150" s="116">
        <f>IF(ISNUMBER('2016'!C150),(1-PRODUCT('2016'!C150,0.1)),"XXX")</f>
        <v>0.91</v>
      </c>
      <c r="D150" s="116">
        <f>IFERROR(IF((LOG(100*'2016'!D150+1)/LOG(100+1))&gt;1,0,(1-(LOG(100*'2016'!D150+1)/LOG(100+1)))), 1)</f>
        <v>1</v>
      </c>
      <c r="E150" s="132">
        <f>IF(ISNUMBER('2016'!E150),IF('2016'!E150/100&gt;1,1,'2016'!E150/100),"XXX")</f>
        <v>0.83499999999999996</v>
      </c>
      <c r="F150" s="116">
        <f>IF(ISNUMBER('2016'!F150),(1-(('2016'!F150-1)/4)),"XXX")</f>
        <v>0.75</v>
      </c>
      <c r="G150" s="116">
        <f>IF(ISNUMBER('2016'!G150),(1-('2016'!G150/10)),"XXX")</f>
        <v>0.66</v>
      </c>
      <c r="H150" s="216">
        <f t="shared" si="14"/>
        <v>0.83100000000000007</v>
      </c>
      <c r="I150" s="132">
        <f>IF(ISNUMBER('2016'!H150),'2016'!H150,"XXX")</f>
        <v>0.84857142857142853</v>
      </c>
      <c r="J150" s="132">
        <f>IF(ISNUMBER('2016'!I150),'2016'!I150,"XXX")</f>
        <v>0.71696000000000004</v>
      </c>
      <c r="K150" s="132">
        <f>IF(ISNUMBER('2016'!J150),IF(('2016'!J150/5)&gt;1,1,'2016'!J150/5),"XXX")</f>
        <v>0.64946799999999993</v>
      </c>
      <c r="L150" s="132">
        <f>IF(ISNUMBER('2016'!K150),'2016'!K150,"XXX")</f>
        <v>0.72</v>
      </c>
      <c r="M150" s="116">
        <f>IF(ISNUMBER('2016'!L150),IF(('2016'!L150/5)&gt;1,1,'2016'!L150/5),"XXX")</f>
        <v>1</v>
      </c>
      <c r="N150" s="116">
        <f>IF(ISNUMBER('2016'!M150),(1-('2016'!M150/100)),"XXX")</f>
        <v>0.88368032460000001</v>
      </c>
      <c r="O150" s="116">
        <f>IF(ISNUMBER('2016'!N150),IF(('2016'!N150/10)&gt;1,1,'2016'!N150/10),"XXX")</f>
        <v>1</v>
      </c>
      <c r="P150" s="222">
        <f>IF(ISNUMBER('2016'!O150),('2016'!O150/100),"XXX")</f>
        <v>1</v>
      </c>
      <c r="Q150" s="222" t="str">
        <f>'2016'!P150</f>
        <v>XXX</v>
      </c>
      <c r="R150" s="222">
        <f>IF(ISNUMBER('2016'!Q150),('2016'!Q150/100),"XXX")</f>
        <v>0.31</v>
      </c>
      <c r="S150" s="222">
        <f>IF(ISNUMBER('2016'!R150),('2016'!R150/100),"XXX")</f>
        <v>0.93613299999999999</v>
      </c>
      <c r="T150" s="132">
        <f>IF(ISNUMBER('2016'!S150),(1-('2016'!S150/100)),"XXX")</f>
        <v>1</v>
      </c>
      <c r="U150" s="132">
        <f>IF(ISNUMBER('2016'!T150),'2016'!T150,"XXX")</f>
        <v>0.81285714285714294</v>
      </c>
      <c r="V150" s="132">
        <f>IF(ISNUMBER('2016'!U150),'2016'!U150,"XXX")</f>
        <v>0.65928571428571436</v>
      </c>
      <c r="W150" s="132">
        <f>IF(ISNUMBER('2016'!V150),'2016'!V150,"XXX")</f>
        <v>0.76</v>
      </c>
      <c r="X150" s="132">
        <f>IF(ISNUMBER('2016'!W150),'2016'!W150,"XXX")</f>
        <v>0.63857142857142857</v>
      </c>
      <c r="Y150" s="172">
        <f t="shared" si="30"/>
        <v>0.7653454399303572</v>
      </c>
      <c r="Z150" s="116">
        <f>'2016'!X150</f>
        <v>0.89100000000000001</v>
      </c>
      <c r="AA150" s="132">
        <f>('2016'!Y150+2.5)/5</f>
        <v>0.72772619719999998</v>
      </c>
      <c r="AB150" s="216">
        <f t="shared" si="15"/>
        <v>0.8093630986</v>
      </c>
      <c r="AC150" s="6"/>
      <c r="AE150">
        <f t="shared" ref="AE150:AS156" si="32">IF(ISNUMBER(AVERAGE(I150:J150)),AVERAGE(I150:J150),"XXX")</f>
        <v>0.78276571428571429</v>
      </c>
      <c r="AF150">
        <f t="shared" si="32"/>
        <v>0.68321399999999999</v>
      </c>
      <c r="AG150">
        <f t="shared" si="32"/>
        <v>0.68473399999999995</v>
      </c>
      <c r="AH150">
        <f t="shared" si="32"/>
        <v>0.86</v>
      </c>
      <c r="AI150">
        <f t="shared" si="32"/>
        <v>0.94184016230000001</v>
      </c>
      <c r="AJ150">
        <f t="shared" si="32"/>
        <v>0.94184016230000001</v>
      </c>
      <c r="AK150">
        <f t="shared" si="32"/>
        <v>1</v>
      </c>
      <c r="AL150">
        <f t="shared" si="32"/>
        <v>1</v>
      </c>
      <c r="AM150">
        <f t="shared" si="32"/>
        <v>0.31</v>
      </c>
      <c r="AN150">
        <f t="shared" si="32"/>
        <v>0.62306649999999997</v>
      </c>
      <c r="AO150">
        <f t="shared" si="32"/>
        <v>0.96806649999999994</v>
      </c>
      <c r="AP150">
        <f t="shared" si="32"/>
        <v>0.90642857142857147</v>
      </c>
      <c r="AQ150">
        <f t="shared" si="32"/>
        <v>0.73607142857142871</v>
      </c>
      <c r="AR150">
        <f t="shared" si="32"/>
        <v>0.70964285714285724</v>
      </c>
      <c r="AS150">
        <f t="shared" si="32"/>
        <v>0.69928571428571429</v>
      </c>
    </row>
    <row r="151" spans="1:45" ht="15" x14ac:dyDescent="0.25">
      <c r="A151" s="19" t="s">
        <v>158</v>
      </c>
      <c r="B151" s="3" t="s">
        <v>158</v>
      </c>
      <c r="C151" s="116">
        <f>IF(ISNUMBER('2016'!C151),(1-PRODUCT('2016'!C151,0.1)),"XXX")</f>
        <v>0.73</v>
      </c>
      <c r="D151" s="116">
        <f>IFERROR(IF((LOG(100*'2016'!D151+1)/LOG(100+1))&gt;1,0,(1-(LOG(100*'2016'!D151+1)/LOG(100+1)))), 1)</f>
        <v>1</v>
      </c>
      <c r="E151" s="132">
        <f>IF(ISNUMBER('2016'!E151),IF('2016'!E151/100&gt;1,1,'2016'!E151/100),"XXX")</f>
        <v>0.83666666666666667</v>
      </c>
      <c r="F151" s="116">
        <f>IF(ISNUMBER('2016'!F151),(1-(('2016'!F151-1)/4)),"XXX")</f>
        <v>1</v>
      </c>
      <c r="G151" s="116">
        <f>IF(ISNUMBER('2016'!G151),(1-('2016'!G151/10)),"XXX")</f>
        <v>0.75</v>
      </c>
      <c r="H151" s="216">
        <f t="shared" si="14"/>
        <v>0.86333333333333329</v>
      </c>
      <c r="I151" s="132">
        <f>IF(ISNUMBER('2016'!H151),'2016'!H151,"XXX")</f>
        <v>0.64571428571428557</v>
      </c>
      <c r="J151" s="132">
        <f>IF(ISNUMBER('2016'!I151),'2016'!I151,"XXX")</f>
        <v>0.61365000000000003</v>
      </c>
      <c r="K151" s="132">
        <f>IF(ISNUMBER('2016'!J151),IF(('2016'!J151/5)&gt;1,1,'2016'!J151/5),"XXX")</f>
        <v>0.54789599999999994</v>
      </c>
      <c r="L151" s="132">
        <f>IF(ISNUMBER('2016'!K151),'2016'!K151,"XXX")</f>
        <v>0.49285714285714288</v>
      </c>
      <c r="M151" s="116">
        <f>IF(ISNUMBER('2016'!L151),IF(('2016'!L151/5)&gt;1,1,'2016'!L151/5),"XXX")</f>
        <v>1</v>
      </c>
      <c r="N151" s="116">
        <f>IF(ISNUMBER('2016'!M151),(1-('2016'!M151/100)),"XXX")</f>
        <v>0.83560764310000002</v>
      </c>
      <c r="O151" s="116">
        <f>IF(ISNUMBER('2016'!N151),IF(('2016'!N151/10)&gt;1,1,'2016'!N151/10),"XXX")</f>
        <v>1</v>
      </c>
      <c r="P151" s="222">
        <f>IF(ISNUMBER('2016'!O151),('2016'!O151/100),"XXX")</f>
        <v>0.76500000000000001</v>
      </c>
      <c r="Q151" s="222">
        <f>'2016'!P151</f>
        <v>0.23009517192840576</v>
      </c>
      <c r="R151" s="222">
        <f>IF(ISNUMBER('2016'!Q151),('2016'!Q151/100),"XXX")</f>
        <v>0.84299999999999997</v>
      </c>
      <c r="S151" s="222">
        <f>IF(ISNUMBER('2016'!R151),('2016'!R151/100),"XXX")</f>
        <v>0.72152869999999991</v>
      </c>
      <c r="T151" s="132">
        <f>IF(ISNUMBER('2016'!S151),(1-('2016'!S151/100)),"XXX")</f>
        <v>0.99980000000000002</v>
      </c>
      <c r="U151" s="132">
        <f>IF(ISNUMBER('2016'!T151),'2016'!T151,"XXX")</f>
        <v>0.72285714285714275</v>
      </c>
      <c r="V151" s="132">
        <f>IF(ISNUMBER('2016'!U151),'2016'!U151,"XXX")</f>
        <v>0.70500000000000007</v>
      </c>
      <c r="W151" s="132">
        <f>IF(ISNUMBER('2016'!V151),'2016'!V151,"XXX")</f>
        <v>0.65428571428571425</v>
      </c>
      <c r="X151" s="132">
        <f>IF(ISNUMBER('2016'!W151),'2016'!W151,"XXX")</f>
        <v>0.53</v>
      </c>
      <c r="Y151" s="172">
        <f t="shared" si="30"/>
        <v>0.7067057375464183</v>
      </c>
      <c r="Z151" s="116">
        <f>'2016'!X151</f>
        <v>0.89600000000000002</v>
      </c>
      <c r="AA151" s="132">
        <f>('2016'!Y151+2.5)/5</f>
        <v>0.73803625099999992</v>
      </c>
      <c r="AB151" s="216">
        <f t="shared" si="15"/>
        <v>0.81701812549999997</v>
      </c>
      <c r="AC151" s="6"/>
      <c r="AE151">
        <f t="shared" si="32"/>
        <v>0.62968214285714286</v>
      </c>
      <c r="AF151">
        <f t="shared" si="32"/>
        <v>0.58077299999999998</v>
      </c>
      <c r="AG151">
        <f t="shared" si="32"/>
        <v>0.52037657142857141</v>
      </c>
      <c r="AH151">
        <f t="shared" si="32"/>
        <v>0.74642857142857144</v>
      </c>
      <c r="AI151">
        <f t="shared" si="32"/>
        <v>0.91780382154999995</v>
      </c>
      <c r="AJ151">
        <f t="shared" si="32"/>
        <v>0.91780382154999995</v>
      </c>
      <c r="AK151">
        <f t="shared" si="32"/>
        <v>0.88250000000000006</v>
      </c>
      <c r="AL151">
        <f t="shared" si="32"/>
        <v>0.4975475859642029</v>
      </c>
      <c r="AM151">
        <f t="shared" si="32"/>
        <v>0.53654758596420282</v>
      </c>
      <c r="AN151">
        <f t="shared" si="32"/>
        <v>0.78226434999999994</v>
      </c>
      <c r="AO151">
        <f t="shared" si="32"/>
        <v>0.86066434999999997</v>
      </c>
      <c r="AP151">
        <f t="shared" si="32"/>
        <v>0.86132857142857144</v>
      </c>
      <c r="AQ151">
        <f t="shared" si="32"/>
        <v>0.71392857142857147</v>
      </c>
      <c r="AR151">
        <f t="shared" si="32"/>
        <v>0.67964285714285722</v>
      </c>
      <c r="AS151">
        <f t="shared" si="32"/>
        <v>0.59214285714285708</v>
      </c>
    </row>
    <row r="152" spans="1:45" ht="15" x14ac:dyDescent="0.25">
      <c r="A152" s="19" t="s">
        <v>159</v>
      </c>
      <c r="B152" s="3" t="s">
        <v>159</v>
      </c>
      <c r="C152" s="116">
        <f>IF(ISNUMBER('2016'!C152),(1-PRODUCT('2016'!C152,0.1)),"XXX")</f>
        <v>0.52</v>
      </c>
      <c r="D152" s="116">
        <f>IFERROR(IF((LOG(100*'2016'!D152+1)/LOG(100+1))&gt;1,0,(1-(LOG(100*'2016'!D152+1)/LOG(100+1)))), 1)</f>
        <v>1</v>
      </c>
      <c r="E152" s="132" t="str">
        <f>IF(ISNUMBER('2016'!E152),IF('2016'!E152/100&gt;1,1,'2016'!E152/100),"XXX")</f>
        <v>XXX</v>
      </c>
      <c r="F152" s="116">
        <f>IF(ISNUMBER('2016'!F152),(1-(('2016'!F152-1)/4)),"XXX")</f>
        <v>0.5</v>
      </c>
      <c r="G152" s="116">
        <f>IF(ISNUMBER('2016'!G152),(1-('2016'!G152/10)),"XXX")</f>
        <v>5.9999999999999942E-2</v>
      </c>
      <c r="H152" s="216">
        <f t="shared" si="14"/>
        <v>0.52</v>
      </c>
      <c r="I152" s="132" t="str">
        <f>IF(ISNUMBER('2016'!H152),'2016'!H152,"XXX")</f>
        <v>XXX</v>
      </c>
      <c r="J152" s="132">
        <f>IF(ISNUMBER('2016'!I152),'2016'!I152,"XXX")</f>
        <v>0.24629999999999999</v>
      </c>
      <c r="K152" s="132" t="str">
        <f>IF(ISNUMBER('2016'!J152),IF(('2016'!J152/5)&gt;1,1,'2016'!J152/5),"XXX")</f>
        <v>XXX</v>
      </c>
      <c r="L152" s="132" t="str">
        <f>IF(ISNUMBER('2016'!K152),'2016'!K152,"XXX")</f>
        <v>XXX</v>
      </c>
      <c r="M152" s="116">
        <f>IF(ISNUMBER('2016'!L152),IF(('2016'!L152/5)&gt;1,1,'2016'!L152/5),"XXX")</f>
        <v>0.43299684599999999</v>
      </c>
      <c r="N152" s="116">
        <f>IF(ISNUMBER('2016'!M152),(1-('2016'!M152/100)),"XXX")</f>
        <v>0.45341449740000006</v>
      </c>
      <c r="O152" s="116">
        <f>IF(ISNUMBER('2016'!N152),IF(('2016'!N152/10)&gt;1,1,'2016'!N152/10),"XXX")</f>
        <v>1</v>
      </c>
      <c r="P152" s="222">
        <f>IF(ISNUMBER('2016'!O152),('2016'!O152/100),"XXX")</f>
        <v>1</v>
      </c>
      <c r="Q152" s="222">
        <f>'2016'!P152</f>
        <v>0.15021169185638428</v>
      </c>
      <c r="R152" s="222">
        <f>IF(ISNUMBER('2016'!Q152),('2016'!Q152/100),"XXX")</f>
        <v>0.16</v>
      </c>
      <c r="S152" s="222">
        <f>IF(ISNUMBER('2016'!R152),('2016'!R152/100),"XXX")</f>
        <v>0.52528410000000003</v>
      </c>
      <c r="T152" s="132">
        <f>IF(ISNUMBER('2016'!S152),(1-('2016'!S152/100)),"XXX")</f>
        <v>0.89810000000000001</v>
      </c>
      <c r="U152" s="132" t="str">
        <f>IF(ISNUMBER('2016'!T152),'2016'!T152,"XXX")</f>
        <v>XXX</v>
      </c>
      <c r="V152" s="132" t="str">
        <f>IF(ISNUMBER('2016'!U152),'2016'!U152,"XXX")</f>
        <v>XXX</v>
      </c>
      <c r="W152" s="132" t="str">
        <f>IF(ISNUMBER('2016'!V152),'2016'!V152,"XXX")</f>
        <v>XXX</v>
      </c>
      <c r="X152" s="132" t="str">
        <f>IF(ISNUMBER('2016'!W152),'2016'!W152,"XXX")</f>
        <v>XXX</v>
      </c>
      <c r="Y152" s="172">
        <f t="shared" si="30"/>
        <v>0.5112607135256384</v>
      </c>
      <c r="Z152" s="116">
        <f>'2016'!X152</f>
        <v>0.16800000000000001</v>
      </c>
      <c r="AA152" s="132">
        <f>('2016'!Y152+2.5)/5</f>
        <v>0.139335084</v>
      </c>
      <c r="AB152" s="216">
        <f t="shared" si="15"/>
        <v>0.15366754199999999</v>
      </c>
      <c r="AC152" s="6"/>
      <c r="AE152">
        <f t="shared" si="32"/>
        <v>0.24629999999999999</v>
      </c>
      <c r="AF152">
        <f t="shared" si="32"/>
        <v>0.24629999999999999</v>
      </c>
      <c r="AG152" t="str">
        <f t="shared" si="32"/>
        <v>XXX</v>
      </c>
      <c r="AH152">
        <f t="shared" si="32"/>
        <v>0.43299684599999999</v>
      </c>
      <c r="AI152">
        <f t="shared" si="32"/>
        <v>0.44320567170000003</v>
      </c>
      <c r="AJ152">
        <f t="shared" si="32"/>
        <v>0.72670724870000003</v>
      </c>
      <c r="AK152">
        <f t="shared" si="32"/>
        <v>1</v>
      </c>
      <c r="AL152">
        <f t="shared" si="32"/>
        <v>0.57510584592819214</v>
      </c>
      <c r="AM152">
        <f t="shared" si="32"/>
        <v>0.15510584592819215</v>
      </c>
      <c r="AN152">
        <f t="shared" si="32"/>
        <v>0.34264205000000003</v>
      </c>
      <c r="AO152">
        <f t="shared" si="32"/>
        <v>0.71169205000000002</v>
      </c>
      <c r="AP152">
        <f t="shared" si="32"/>
        <v>0.89810000000000001</v>
      </c>
      <c r="AQ152" t="str">
        <f t="shared" si="32"/>
        <v>XXX</v>
      </c>
      <c r="AR152" t="str">
        <f t="shared" si="32"/>
        <v>XXX</v>
      </c>
      <c r="AS152" t="str">
        <f t="shared" si="32"/>
        <v>XXX</v>
      </c>
    </row>
    <row r="153" spans="1:45" ht="15" x14ac:dyDescent="0.25">
      <c r="A153" s="19" t="s">
        <v>160</v>
      </c>
      <c r="B153" s="3" t="s">
        <v>160</v>
      </c>
      <c r="C153" s="116">
        <f>IF(ISNUMBER('2016'!C153),(1-PRODUCT('2016'!C153,0.1)),"XXX")</f>
        <v>0.45999999999999996</v>
      </c>
      <c r="D153" s="116">
        <f>IFERROR(IF((LOG(100*'2016'!D153+1)/LOG(100+1))&gt;1,0,(1-(LOG(100*'2016'!D153+1)/LOG(100+1)))), 1)</f>
        <v>1</v>
      </c>
      <c r="E153" s="132">
        <f>IF(ISNUMBER('2016'!E153),IF('2016'!E153/100&gt;1,1,'2016'!E153/100),"XXX")</f>
        <v>0.78666666666666674</v>
      </c>
      <c r="F153" s="116">
        <f>IF(ISNUMBER('2016'!F153),(1-(('2016'!F153-1)/4)),"XXX")</f>
        <v>0.5</v>
      </c>
      <c r="G153" s="116">
        <f>IF(ISNUMBER('2016'!G153),(1-('2016'!G153/10)),"XXX")</f>
        <v>0.25</v>
      </c>
      <c r="H153" s="216">
        <f t="shared" si="14"/>
        <v>0.59933333333333327</v>
      </c>
      <c r="I153" s="132">
        <f>IF(ISNUMBER('2016'!H153),'2016'!H153,"XXX")</f>
        <v>0.55428571428571427</v>
      </c>
      <c r="J153" s="132">
        <f>IF(ISNUMBER('2016'!I153),'2016'!I153,"XXX")</f>
        <v>0.37145</v>
      </c>
      <c r="K153" s="132">
        <f>IF(ISNUMBER('2016'!J153),IF(('2016'!J153/5)&gt;1,1,'2016'!J153/5),"XXX")</f>
        <v>0.78290599999999999</v>
      </c>
      <c r="L153" s="132">
        <f>IF(ISNUMBER('2016'!K153),'2016'!K153,"XXX")</f>
        <v>0.49285714285714288</v>
      </c>
      <c r="M153" s="116">
        <f>IF(ISNUMBER('2016'!L153),IF(('2016'!L153/5)&gt;1,1,'2016'!L153/5),"XXX")</f>
        <v>0.42864303599999998</v>
      </c>
      <c r="N153" s="116">
        <f>IF(ISNUMBER('2016'!M153),(1-('2016'!M153/100)),"XXX")</f>
        <v>0.55427181240000001</v>
      </c>
      <c r="O153" s="116">
        <f>IF(ISNUMBER('2016'!N153),IF(('2016'!N153/10)&gt;1,1,'2016'!N153/10),"XXX")</f>
        <v>0.63335855510426597</v>
      </c>
      <c r="P153" s="222">
        <f>IF(ISNUMBER('2016'!O153),('2016'!O153/100),"XXX")</f>
        <v>0.39899999999999997</v>
      </c>
      <c r="Q153" s="222">
        <f>'2016'!P153</f>
        <v>0.31053154468536376</v>
      </c>
      <c r="R153" s="222">
        <f>IF(ISNUMBER('2016'!Q153),('2016'!Q153/100),"XXX")</f>
        <v>0.1</v>
      </c>
      <c r="S153" s="222">
        <f>IF(ISNUMBER('2016'!R153),('2016'!R153/100),"XXX")</f>
        <v>0.4124601</v>
      </c>
      <c r="T153" s="132">
        <f>IF(ISNUMBER('2016'!S153),(1-('2016'!S153/100)),"XXX")</f>
        <v>0.97870000000000001</v>
      </c>
      <c r="U153" s="132">
        <f>IF(ISNUMBER('2016'!T153),'2016'!T153,"XXX")</f>
        <v>0.55428571428571427</v>
      </c>
      <c r="V153" s="132">
        <f>IF(ISNUMBER('2016'!U153),'2016'!U153,"XXX")</f>
        <v>0.495</v>
      </c>
      <c r="W153" s="132">
        <f>IF(ISNUMBER('2016'!V153),'2016'!V153,"XXX")</f>
        <v>0.62</v>
      </c>
      <c r="X153" s="132">
        <f>IF(ISNUMBER('2016'!W153),'2016'!W153,"XXX")</f>
        <v>0.48571428571428571</v>
      </c>
      <c r="Y153" s="172">
        <f t="shared" si="30"/>
        <v>0.51084149408328039</v>
      </c>
      <c r="Z153" s="116">
        <f>'2016'!X153</f>
        <v>0.217</v>
      </c>
      <c r="AA153" s="132">
        <f>('2016'!Y153+2.5)/5</f>
        <v>0.24017393579999999</v>
      </c>
      <c r="AB153" s="216">
        <f t="shared" si="15"/>
        <v>0.22858696789999999</v>
      </c>
      <c r="AC153" s="6"/>
      <c r="AE153">
        <f t="shared" si="32"/>
        <v>0.46286785714285716</v>
      </c>
      <c r="AF153">
        <f t="shared" si="32"/>
        <v>0.57717799999999997</v>
      </c>
      <c r="AG153">
        <f t="shared" si="32"/>
        <v>0.63788157142857149</v>
      </c>
      <c r="AH153">
        <f t="shared" si="32"/>
        <v>0.46075008942857143</v>
      </c>
      <c r="AI153">
        <f t="shared" si="32"/>
        <v>0.49145742419999999</v>
      </c>
      <c r="AJ153">
        <f t="shared" si="32"/>
        <v>0.59381518375213305</v>
      </c>
      <c r="AK153">
        <f t="shared" si="32"/>
        <v>0.516179277552133</v>
      </c>
      <c r="AL153">
        <f t="shared" si="32"/>
        <v>0.35476577234268186</v>
      </c>
      <c r="AM153">
        <f t="shared" si="32"/>
        <v>0.2052657723426819</v>
      </c>
      <c r="AN153">
        <f t="shared" si="32"/>
        <v>0.25623004999999999</v>
      </c>
      <c r="AO153">
        <f t="shared" si="32"/>
        <v>0.69558005000000001</v>
      </c>
      <c r="AP153">
        <f t="shared" si="32"/>
        <v>0.76649285714285709</v>
      </c>
      <c r="AQ153">
        <f t="shared" si="32"/>
        <v>0.52464285714285719</v>
      </c>
      <c r="AR153">
        <f t="shared" si="32"/>
        <v>0.5575</v>
      </c>
      <c r="AS153">
        <f t="shared" si="32"/>
        <v>0.55285714285714282</v>
      </c>
    </row>
    <row r="154" spans="1:45" ht="15" x14ac:dyDescent="0.25">
      <c r="A154" s="19" t="s">
        <v>196</v>
      </c>
      <c r="B154" s="3" t="s">
        <v>161</v>
      </c>
      <c r="C154" s="116">
        <f>IF(ISNUMBER('2016'!C154),(1-PRODUCT('2016'!C154,0.1)),"XXX")</f>
        <v>0</v>
      </c>
      <c r="D154" s="116">
        <f>IFERROR(IF((LOG(100*'2016'!D154+1)/LOG(100+1))&gt;1,0,(1-(LOG(100*'2016'!D154+1)/LOG(100+1)))), 1)</f>
        <v>0</v>
      </c>
      <c r="E154" s="132">
        <f>IF(ISNUMBER('2016'!E154),IF('2016'!E154/100&gt;1,1,'2016'!E154/100),"XXX")</f>
        <v>0.42666666666666669</v>
      </c>
      <c r="F154" s="116">
        <f>IF(ISNUMBER('2016'!F154),(1-(('2016'!F154-1)/4)),"XXX")</f>
        <v>0</v>
      </c>
      <c r="G154" s="116">
        <f>IF(ISNUMBER('2016'!G154),(1-('2016'!G154/10)),"XXX")</f>
        <v>5.9999999999999942E-2</v>
      </c>
      <c r="H154" s="216">
        <f t="shared" si="14"/>
        <v>9.7333333333333327E-2</v>
      </c>
      <c r="I154" s="132">
        <f>IF(ISNUMBER('2016'!H154),'2016'!H154,"XXX")</f>
        <v>0.25571428571428573</v>
      </c>
      <c r="J154" s="132">
        <f>IF(ISNUMBER('2016'!I154),'2016'!I154,"XXX")</f>
        <v>0.14655000000000001</v>
      </c>
      <c r="K154" s="132">
        <f>IF(ISNUMBER('2016'!J154),IF(('2016'!J154/5)&gt;1,1,'2016'!J154/5),"XXX")</f>
        <v>0.71473799999999998</v>
      </c>
      <c r="L154" s="132">
        <f>IF(ISNUMBER('2016'!K154),'2016'!K154,"XXX")</f>
        <v>0.29285714285714282</v>
      </c>
      <c r="M154" s="116">
        <f>IF(ISNUMBER('2016'!L154),IF(('2016'!L154/5)&gt;1,1,'2016'!L154/5),"XXX")</f>
        <v>8.6608963999999997E-2</v>
      </c>
      <c r="N154" s="116">
        <f>IF(ISNUMBER('2016'!M154),(1-('2016'!M154/100)),"XXX")</f>
        <v>0.19042762759999998</v>
      </c>
      <c r="O154" s="116">
        <f>IF(ISNUMBER('2016'!N154),IF(('2016'!N154/10)&gt;1,1,'2016'!N154/10),"XXX")</f>
        <v>6.9999999999999993E-2</v>
      </c>
      <c r="P154" s="222">
        <f>IF(ISNUMBER('2016'!O154),('2016'!O154/100),"XXX")</f>
        <v>7.400000000000001E-2</v>
      </c>
      <c r="Q154" s="222" t="str">
        <f>'2016'!P154</f>
        <v>XXX</v>
      </c>
      <c r="R154" s="222">
        <f>IF(ISNUMBER('2016'!Q154),('2016'!Q154/100),"XXX")</f>
        <v>0</v>
      </c>
      <c r="S154" s="222">
        <f>IF(ISNUMBER('2016'!R154),('2016'!R154/100),"XXX")</f>
        <v>0.46832630000000003</v>
      </c>
      <c r="T154" s="132">
        <f>IF(ISNUMBER('2016'!S154),(1-('2016'!S154/100)),"XXX")</f>
        <v>0.59810000000000008</v>
      </c>
      <c r="U154" s="132">
        <f>IF(ISNUMBER('2016'!T154),'2016'!T154,"XXX")</f>
        <v>0.39428571428571424</v>
      </c>
      <c r="V154" s="132">
        <f>IF(ISNUMBER('2016'!U154),'2016'!U154,"XXX")</f>
        <v>0.30357142857142855</v>
      </c>
      <c r="W154" s="132">
        <f>IF(ISNUMBER('2016'!V154),'2016'!V154,"XXX")</f>
        <v>0.55571428571428572</v>
      </c>
      <c r="X154" s="132">
        <f>IF(ISNUMBER('2016'!W154),'2016'!W154,"XXX")</f>
        <v>0.37571428571428572</v>
      </c>
      <c r="Y154" s="172">
        <f t="shared" si="30"/>
        <v>0.28291300215357146</v>
      </c>
      <c r="Z154" s="116">
        <f>'2016'!X154</f>
        <v>0.109</v>
      </c>
      <c r="AA154" s="132">
        <f>('2016'!Y154+2.5)/5</f>
        <v>0.17793242939999998</v>
      </c>
      <c r="AB154" s="216">
        <f t="shared" si="15"/>
        <v>0.14346621469999998</v>
      </c>
      <c r="AE154">
        <f t="shared" si="32"/>
        <v>0.20113214285714287</v>
      </c>
      <c r="AF154">
        <f t="shared" si="32"/>
        <v>0.43064400000000003</v>
      </c>
      <c r="AG154">
        <f t="shared" si="32"/>
        <v>0.5037975714285714</v>
      </c>
      <c r="AH154">
        <f t="shared" si="32"/>
        <v>0.18973305342857141</v>
      </c>
      <c r="AI154">
        <f t="shared" si="32"/>
        <v>0.1385182958</v>
      </c>
      <c r="AJ154">
        <f t="shared" si="32"/>
        <v>0.13021381379999999</v>
      </c>
      <c r="AK154">
        <f t="shared" si="32"/>
        <v>7.2000000000000008E-2</v>
      </c>
      <c r="AL154">
        <f t="shared" si="32"/>
        <v>7.400000000000001E-2</v>
      </c>
      <c r="AM154">
        <f t="shared" si="32"/>
        <v>0</v>
      </c>
      <c r="AN154">
        <f t="shared" si="32"/>
        <v>0.23416315000000001</v>
      </c>
      <c r="AO154">
        <f t="shared" si="32"/>
        <v>0.53321315000000002</v>
      </c>
      <c r="AP154">
        <f t="shared" si="32"/>
        <v>0.49619285714285716</v>
      </c>
      <c r="AQ154">
        <f t="shared" si="32"/>
        <v>0.34892857142857137</v>
      </c>
      <c r="AR154">
        <f t="shared" si="32"/>
        <v>0.4296428571428571</v>
      </c>
      <c r="AS154">
        <f t="shared" si="32"/>
        <v>0.46571428571428575</v>
      </c>
    </row>
    <row r="155" spans="1:45" ht="15" x14ac:dyDescent="0.25">
      <c r="A155" s="19" t="s">
        <v>162</v>
      </c>
      <c r="B155" s="3" t="s">
        <v>162</v>
      </c>
      <c r="C155" s="116">
        <f>IF(ISNUMBER('2016'!C155),(1-PRODUCT('2016'!C155,0.1)),"XXX")</f>
        <v>0.30999999999999994</v>
      </c>
      <c r="D155" s="116">
        <f>IFERROR(IF((LOG(100*'2016'!D155+1)/LOG(100+1))&gt;1,0,(1-(LOG(100*'2016'!D155+1)/LOG(100+1)))), 1)</f>
        <v>1</v>
      </c>
      <c r="E155" s="132">
        <f>IF(ISNUMBER('2016'!E155),IF('2016'!E155/100&gt;1,1,'2016'!E155/100),"XXX")</f>
        <v>0.78833333333333344</v>
      </c>
      <c r="F155" s="116">
        <f>IF(ISNUMBER('2016'!F155),(1-(('2016'!F155-1)/4)),"XXX")</f>
        <v>0.5</v>
      </c>
      <c r="G155" s="116">
        <f>IF(ISNUMBER('2016'!G155),(1-('2016'!G155/10)),"XXX")</f>
        <v>0.29000000000000004</v>
      </c>
      <c r="H155" s="216">
        <f t="shared" si="14"/>
        <v>0.57766666666666677</v>
      </c>
      <c r="I155" s="132">
        <f>IF(ISNUMBER('2016'!H155),'2016'!H155,"XXX")</f>
        <v>0.34857142857142853</v>
      </c>
      <c r="J155" s="132">
        <f>IF(ISNUMBER('2016'!I155),'2016'!I155,"XXX")</f>
        <v>0.11815000000000001</v>
      </c>
      <c r="K155" s="132">
        <f>IF(ISNUMBER('2016'!J155),IF(('2016'!J155/5)&gt;1,1,'2016'!J155/5),"XXX")</f>
        <v>0.81032199999999999</v>
      </c>
      <c r="L155" s="132">
        <f>IF(ISNUMBER('2016'!K155),'2016'!K155,"XXX")</f>
        <v>0.47142857142857142</v>
      </c>
      <c r="M155" s="116">
        <f>IF(ISNUMBER('2016'!L155),IF(('2016'!L155/5)&gt;1,1,'2016'!L155/5),"XXX")</f>
        <v>0.34286148599999999</v>
      </c>
      <c r="N155" s="116">
        <f>IF(ISNUMBER('2016'!M155),(1-('2016'!M155/100)),"XXX")</f>
        <v>0.87839284900000003</v>
      </c>
      <c r="O155" s="116">
        <f>IF(ISNUMBER('2016'!N155),IF(('2016'!N155/10)&gt;1,1,'2016'!N155/10),"XXX")</f>
        <v>0.08</v>
      </c>
      <c r="P155" s="222">
        <f>IF(ISNUMBER('2016'!O155),('2016'!O155/100),"XXX")</f>
        <v>8.8000000000000009E-2</v>
      </c>
      <c r="Q155" s="222">
        <f>'2016'!P155</f>
        <v>4.4443309307098389E-2</v>
      </c>
      <c r="R155" s="222">
        <f>IF(ISNUMBER('2016'!Q155),('2016'!Q155/100),"XXX")</f>
        <v>0.10199999999999999</v>
      </c>
      <c r="S155" s="222">
        <f>IF(ISNUMBER('2016'!R155),('2016'!R155/100),"XXX")</f>
        <v>0.22679050000000001</v>
      </c>
      <c r="T155" s="132">
        <f>IF(ISNUMBER('2016'!S155),(1-('2016'!S155/100)),"XXX")</f>
        <v>0.4577</v>
      </c>
      <c r="U155" s="132">
        <f>IF(ISNUMBER('2016'!T155),'2016'!T155,"XXX")</f>
        <v>0.62857142857142867</v>
      </c>
      <c r="V155" s="132">
        <f>IF(ISNUMBER('2016'!U155),'2016'!U155,"XXX")</f>
        <v>0.48</v>
      </c>
      <c r="W155" s="132">
        <f>IF(ISNUMBER('2016'!V155),'2016'!V155,"XXX")</f>
        <v>0.65714285714285714</v>
      </c>
      <c r="X155" s="132">
        <f>IF(ISNUMBER('2016'!W155),'2016'!W155,"XXX")</f>
        <v>0.55285714285714282</v>
      </c>
      <c r="Y155" s="172">
        <f t="shared" si="30"/>
        <v>0.39295197330490789</v>
      </c>
      <c r="Z155" s="116">
        <f>'2016'!X155</f>
        <v>0.39800000000000002</v>
      </c>
      <c r="AA155" s="132">
        <f>('2016'!Y155+2.5)/5</f>
        <v>0.45070928339999999</v>
      </c>
      <c r="AB155" s="216">
        <f t="shared" si="15"/>
        <v>0.42435464170000003</v>
      </c>
      <c r="AE155">
        <f t="shared" si="32"/>
        <v>0.23336071428571425</v>
      </c>
      <c r="AF155">
        <f t="shared" si="32"/>
        <v>0.46423599999999998</v>
      </c>
      <c r="AG155">
        <f t="shared" si="32"/>
        <v>0.64087528571428565</v>
      </c>
      <c r="AH155">
        <f t="shared" si="32"/>
        <v>0.40714502871428571</v>
      </c>
      <c r="AI155">
        <f t="shared" si="32"/>
        <v>0.61062716750000001</v>
      </c>
      <c r="AJ155">
        <f t="shared" si="32"/>
        <v>0.4791964245</v>
      </c>
      <c r="AK155">
        <f t="shared" si="32"/>
        <v>8.4000000000000005E-2</v>
      </c>
      <c r="AL155">
        <f t="shared" si="32"/>
        <v>6.6221654653549206E-2</v>
      </c>
      <c r="AM155">
        <f t="shared" si="32"/>
        <v>7.3221654653549184E-2</v>
      </c>
      <c r="AN155">
        <f t="shared" si="32"/>
        <v>0.16439524999999999</v>
      </c>
      <c r="AO155">
        <f t="shared" si="32"/>
        <v>0.34224525</v>
      </c>
      <c r="AP155">
        <f t="shared" si="32"/>
        <v>0.54313571428571428</v>
      </c>
      <c r="AQ155">
        <f t="shared" si="32"/>
        <v>0.55428571428571427</v>
      </c>
      <c r="AR155">
        <f t="shared" si="32"/>
        <v>0.56857142857142851</v>
      </c>
      <c r="AS155">
        <f t="shared" si="32"/>
        <v>0.60499999999999998</v>
      </c>
    </row>
    <row r="156" spans="1:45" ht="15" x14ac:dyDescent="0.25">
      <c r="A156" s="19" t="s">
        <v>163</v>
      </c>
      <c r="B156" s="3" t="s">
        <v>163</v>
      </c>
      <c r="C156" s="116">
        <f>IF(ISNUMBER('2016'!C156),(1-PRODUCT('2016'!C156,0.1)),"XXX")</f>
        <v>0.22999999999999998</v>
      </c>
      <c r="D156" s="116">
        <f>IFERROR(IF((LOG(100*'2016'!D156+1)/LOG(100+1))&gt;1,0,(1-(LOG(100*'2016'!D156+1)/LOG(100+1)))), 1)</f>
        <v>1</v>
      </c>
      <c r="E156" s="132">
        <f>IF(ISNUMBER('2016'!E156),IF('2016'!E156/100&gt;1,1,'2016'!E156/100),"XXX")</f>
        <v>0.83833333333333337</v>
      </c>
      <c r="F156" s="116">
        <f>IF(ISNUMBER('2016'!F156),(1-(('2016'!F156-1)/4)),"XXX")</f>
        <v>0.5</v>
      </c>
      <c r="G156" s="116">
        <f>IF(ISNUMBER('2016'!G156),(1-('2016'!G156/10)),"XXX")</f>
        <v>0.15999999999999992</v>
      </c>
      <c r="H156" s="216">
        <f t="shared" si="14"/>
        <v>0.54566666666666674</v>
      </c>
      <c r="I156" s="132">
        <f>IF(ISNUMBER('2016'!H156),'2016'!H156,"XXX")</f>
        <v>0.3571428571428571</v>
      </c>
      <c r="J156" s="132">
        <f>IF(ISNUMBER('2016'!I156),'2016'!I156,"XXX")</f>
        <v>0.21665999999999999</v>
      </c>
      <c r="K156" s="132">
        <f>IF(ISNUMBER('2016'!J156),IF(('2016'!J156/5)&gt;1,1,'2016'!J156/5),"XXX")</f>
        <v>0.91626999999999992</v>
      </c>
      <c r="L156" s="132">
        <f>IF(ISNUMBER('2016'!K156),'2016'!K156,"XXX")</f>
        <v>0.63</v>
      </c>
      <c r="M156" s="116">
        <f>IF(ISNUMBER('2016'!L156),IF(('2016'!L156/5)&gt;1,1,'2016'!L156/5),"XXX")</f>
        <v>0.35778182799999997</v>
      </c>
      <c r="N156" s="116">
        <f>IF(ISNUMBER('2016'!M156),(1-('2016'!M156/100)),"XXX")</f>
        <v>0.76688965509999996</v>
      </c>
      <c r="O156" s="116">
        <f>IF(ISNUMBER('2016'!N156),IF(('2016'!N156/10)&gt;1,1,'2016'!N156/10),"XXX")</f>
        <v>0.28999999999999998</v>
      </c>
      <c r="P156" s="222">
        <f>IF(ISNUMBER('2016'!O156),('2016'!O156/100),"XXX")</f>
        <v>0.20800000000000002</v>
      </c>
      <c r="Q156" s="222">
        <f>'2016'!P156</f>
        <v>6.930301189422608E-2</v>
      </c>
      <c r="R156" s="222">
        <f>IF(ISNUMBER('2016'!Q156),('2016'!Q156/100),"XXX")</f>
        <v>5.7999999999999996E-2</v>
      </c>
      <c r="S156" s="222">
        <f>IF(ISNUMBER('2016'!R156),('2016'!R156/100),"XXX")</f>
        <v>0.33423340000000001</v>
      </c>
      <c r="T156" s="132">
        <f>IF(ISNUMBER('2016'!S156),(1-('2016'!S156/100)),"XXX")</f>
        <v>0.71209999999999996</v>
      </c>
      <c r="U156" s="132">
        <f>IF(ISNUMBER('2016'!T156),'2016'!T156,"XXX")</f>
        <v>0.41857142857142859</v>
      </c>
      <c r="V156" s="132">
        <f>IF(ISNUMBER('2016'!U156),'2016'!U156,"XXX")</f>
        <v>0.35571428571428576</v>
      </c>
      <c r="W156" s="132">
        <f>IF(ISNUMBER('2016'!V156),'2016'!V156,"XXX")</f>
        <v>0.52857142857142858</v>
      </c>
      <c r="X156" s="132">
        <f>IF(ISNUMBER('2016'!W156),'2016'!W156,"XXX")</f>
        <v>0.40285714285714286</v>
      </c>
      <c r="Y156" s="172">
        <f t="shared" si="30"/>
        <v>0.41388093986571056</v>
      </c>
      <c r="Z156" s="116">
        <f>'2016'!X156</f>
        <v>0.29199999999999998</v>
      </c>
      <c r="AA156" s="132">
        <f>('2016'!Y156+2.5)/5</f>
        <v>0.27826991080000002</v>
      </c>
      <c r="AB156" s="216">
        <f t="shared" si="15"/>
        <v>0.2851349554</v>
      </c>
      <c r="AC156" s="3"/>
      <c r="AE156">
        <f t="shared" si="32"/>
        <v>0.28690142857142853</v>
      </c>
      <c r="AF156">
        <f t="shared" si="32"/>
        <v>0.566465</v>
      </c>
      <c r="AG156">
        <f t="shared" si="32"/>
        <v>0.77313499999999991</v>
      </c>
      <c r="AH156">
        <f t="shared" si="32"/>
        <v>0.49389091399999996</v>
      </c>
      <c r="AI156">
        <f t="shared" si="32"/>
        <v>0.56233574154999999</v>
      </c>
      <c r="AJ156">
        <f t="shared" si="32"/>
        <v>0.52844482755</v>
      </c>
      <c r="AK156">
        <f t="shared" si="32"/>
        <v>0.249</v>
      </c>
      <c r="AL156">
        <f t="shared" si="32"/>
        <v>0.13865150594711306</v>
      </c>
      <c r="AM156">
        <f t="shared" si="32"/>
        <v>6.3651505947113038E-2</v>
      </c>
      <c r="AN156">
        <f t="shared" si="32"/>
        <v>0.1961167</v>
      </c>
      <c r="AO156">
        <f t="shared" si="32"/>
        <v>0.52316669999999998</v>
      </c>
      <c r="AP156">
        <f t="shared" si="32"/>
        <v>0.56533571428571427</v>
      </c>
      <c r="AQ156">
        <f t="shared" si="32"/>
        <v>0.38714285714285718</v>
      </c>
      <c r="AR156">
        <f t="shared" si="32"/>
        <v>0.44214285714285717</v>
      </c>
      <c r="AS156">
        <f t="shared" si="32"/>
        <v>0.46571428571428575</v>
      </c>
    </row>
    <row r="157" spans="1:45" ht="15" x14ac:dyDescent="0.25">
      <c r="B157" s="3"/>
      <c r="C157" s="3"/>
      <c r="D157" s="3"/>
      <c r="E157" s="81"/>
      <c r="F157" s="3"/>
      <c r="G157" s="3"/>
      <c r="H157" s="3"/>
      <c r="I157" s="81"/>
      <c r="J157" s="81"/>
      <c r="K157" s="81"/>
      <c r="L157" s="81"/>
      <c r="M157" s="3"/>
      <c r="N157" s="3"/>
      <c r="O157" s="3"/>
      <c r="P157" s="3"/>
      <c r="Q157" s="3"/>
      <c r="R157" s="3"/>
      <c r="S157" s="3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5">
      <c r="B158" s="3"/>
      <c r="C158" s="3"/>
      <c r="D158" s="3"/>
      <c r="E158" s="81"/>
      <c r="F158" s="3"/>
      <c r="G158" s="3"/>
      <c r="H158" s="3"/>
      <c r="I158" s="81"/>
      <c r="J158" s="81"/>
      <c r="K158" s="81"/>
      <c r="L158" s="81"/>
      <c r="M158" s="3"/>
      <c r="N158" s="3"/>
      <c r="O158" s="3"/>
      <c r="P158" s="3"/>
      <c r="Q158" s="3"/>
      <c r="R158" s="3"/>
      <c r="S158" s="3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5">
      <c r="B159" s="3"/>
      <c r="C159" s="3"/>
      <c r="D159" s="3"/>
      <c r="E159" s="81"/>
      <c r="F159" s="3"/>
      <c r="G159" s="3"/>
      <c r="H159" s="3"/>
      <c r="I159" s="81"/>
      <c r="J159" s="81"/>
      <c r="K159" s="81"/>
      <c r="L159" s="81"/>
      <c r="M159" s="3"/>
      <c r="N159" s="3"/>
      <c r="O159" s="3"/>
      <c r="P159" s="3"/>
      <c r="Q159" s="3"/>
      <c r="R159" s="3"/>
      <c r="S159" s="3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5">
      <c r="B160" s="3"/>
      <c r="C160" s="3"/>
      <c r="D160" s="3"/>
      <c r="E160" s="81"/>
      <c r="F160" s="3"/>
      <c r="G160" s="3"/>
      <c r="H160" s="3"/>
      <c r="I160" s="81"/>
      <c r="J160" s="81"/>
      <c r="K160" s="81"/>
      <c r="L160" s="81"/>
      <c r="M160" s="3"/>
      <c r="N160" s="3"/>
      <c r="O160" s="3"/>
      <c r="P160" s="3"/>
      <c r="Q160" s="3"/>
      <c r="R160" s="3"/>
      <c r="S160" s="3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5">
      <c r="B161" s="3"/>
      <c r="C161" s="3"/>
      <c r="D161" s="3"/>
      <c r="E161" s="81"/>
      <c r="F161" s="3"/>
      <c r="G161" s="3"/>
      <c r="H161" s="3"/>
      <c r="I161" s="81"/>
      <c r="J161" s="81"/>
      <c r="K161" s="81"/>
      <c r="L161" s="81"/>
      <c r="M161" s="3"/>
      <c r="N161" s="3"/>
      <c r="O161" s="3"/>
      <c r="P161" s="3"/>
      <c r="Q161" s="3"/>
      <c r="R161" s="3"/>
      <c r="S161" s="3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5">
      <c r="B162" s="3"/>
      <c r="C162" s="3"/>
      <c r="D162" s="3"/>
      <c r="E162" s="81"/>
      <c r="F162" s="3"/>
      <c r="G162" s="3"/>
      <c r="H162" s="3"/>
      <c r="I162" s="81"/>
      <c r="J162" s="81"/>
      <c r="K162" s="81"/>
      <c r="L162" s="81"/>
      <c r="M162" s="3"/>
      <c r="N162" s="3"/>
      <c r="O162" s="3"/>
      <c r="P162" s="3"/>
      <c r="Q162" s="3"/>
      <c r="R162" s="3"/>
      <c r="S162" s="3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5">
      <c r="B163" s="3"/>
      <c r="C163" s="3"/>
      <c r="D163" s="3"/>
      <c r="E163" s="81"/>
      <c r="F163" s="3"/>
      <c r="G163" s="3"/>
      <c r="H163" s="3"/>
      <c r="I163" s="81"/>
      <c r="J163" s="81"/>
      <c r="K163" s="81"/>
      <c r="L163" s="81"/>
      <c r="M163" s="3"/>
      <c r="N163" s="3"/>
      <c r="O163" s="3"/>
      <c r="P163" s="3"/>
      <c r="Q163" s="3"/>
      <c r="R163" s="3"/>
      <c r="S163" s="3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5">
      <c r="B164" s="3"/>
      <c r="C164" s="3"/>
      <c r="D164" s="3"/>
      <c r="E164" s="81"/>
      <c r="F164" s="3"/>
      <c r="G164" s="3"/>
      <c r="H164" s="3"/>
      <c r="I164" s="81"/>
      <c r="J164" s="81"/>
      <c r="K164" s="81"/>
      <c r="L164" s="81"/>
      <c r="M164" s="3"/>
      <c r="N164" s="3"/>
      <c r="O164" s="3"/>
      <c r="P164" s="3"/>
      <c r="Q164" s="3"/>
      <c r="R164" s="3"/>
      <c r="S164" s="3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5">
      <c r="B165" s="3"/>
      <c r="C165" s="3"/>
      <c r="D165" s="3"/>
      <c r="E165" s="81"/>
      <c r="F165" s="3"/>
      <c r="G165" s="3"/>
      <c r="H165" s="3"/>
      <c r="I165" s="81"/>
      <c r="J165" s="81"/>
      <c r="K165" s="81"/>
      <c r="L165" s="81"/>
      <c r="M165" s="3"/>
      <c r="N165" s="3"/>
      <c r="O165" s="3"/>
      <c r="P165" s="3"/>
      <c r="Q165" s="3"/>
      <c r="R165" s="3"/>
      <c r="S165" s="3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5">
      <c r="B166" s="3"/>
      <c r="C166" s="3"/>
      <c r="D166" s="3"/>
      <c r="E166" s="81"/>
      <c r="F166" s="3"/>
      <c r="G166" s="3"/>
      <c r="H166" s="3"/>
      <c r="I166" s="81"/>
      <c r="J166" s="81"/>
      <c r="K166" s="81"/>
      <c r="L166" s="81"/>
      <c r="M166" s="3"/>
      <c r="N166" s="3"/>
      <c r="O166" s="3"/>
      <c r="P166" s="3"/>
      <c r="Q166" s="3"/>
      <c r="R166" s="3"/>
      <c r="S166" s="3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5">
      <c r="B167" s="3"/>
      <c r="C167" s="3"/>
      <c r="D167" s="3"/>
      <c r="E167" s="81"/>
      <c r="F167" s="3"/>
      <c r="G167" s="3"/>
      <c r="H167" s="3"/>
      <c r="I167" s="81"/>
      <c r="J167" s="81"/>
      <c r="K167" s="81"/>
      <c r="L167" s="81"/>
      <c r="M167" s="3"/>
      <c r="N167" s="3"/>
      <c r="O167" s="3"/>
      <c r="P167" s="3"/>
      <c r="Q167" s="3"/>
      <c r="R167" s="3"/>
      <c r="S167" s="3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5">
      <c r="B168" s="3"/>
      <c r="C168" s="3"/>
      <c r="D168" s="3"/>
      <c r="E168" s="81"/>
      <c r="F168" s="3"/>
      <c r="G168" s="3"/>
      <c r="H168" s="3"/>
      <c r="I168" s="81"/>
      <c r="J168" s="81"/>
      <c r="K168" s="81"/>
      <c r="L168" s="81"/>
      <c r="M168" s="3"/>
      <c r="N168" s="3"/>
      <c r="O168" s="3"/>
      <c r="P168" s="3"/>
      <c r="Q168" s="3"/>
      <c r="R168" s="3"/>
      <c r="S168" s="3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5">
      <c r="B169" s="3"/>
      <c r="C169" s="3"/>
      <c r="D169" s="3"/>
      <c r="E169" s="81"/>
      <c r="F169" s="3"/>
      <c r="G169" s="3"/>
      <c r="H169" s="3"/>
      <c r="I169" s="81"/>
      <c r="J169" s="81"/>
      <c r="K169" s="81"/>
      <c r="L169" s="81"/>
      <c r="M169" s="3"/>
      <c r="N169" s="3"/>
      <c r="O169" s="3"/>
      <c r="P169" s="3"/>
      <c r="Q169" s="3"/>
      <c r="R169" s="3"/>
      <c r="S169" s="3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5">
      <c r="B170" s="3"/>
      <c r="C170" s="3"/>
      <c r="D170" s="3"/>
      <c r="E170" s="81"/>
      <c r="F170" s="3"/>
      <c r="G170" s="3"/>
      <c r="H170" s="3"/>
      <c r="I170" s="81"/>
      <c r="J170" s="81"/>
      <c r="K170" s="81"/>
      <c r="L170" s="81"/>
      <c r="M170" s="3"/>
      <c r="N170" s="3"/>
      <c r="O170" s="3"/>
      <c r="P170" s="3"/>
      <c r="Q170" s="3"/>
      <c r="R170" s="3"/>
      <c r="S170" s="3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5">
      <c r="B171" s="3"/>
      <c r="C171" s="3"/>
      <c r="D171" s="3"/>
      <c r="E171" s="81"/>
      <c r="F171" s="3"/>
      <c r="G171" s="3"/>
      <c r="H171" s="3"/>
      <c r="I171" s="81"/>
      <c r="J171" s="81"/>
      <c r="K171" s="81"/>
      <c r="L171" s="81"/>
      <c r="M171" s="3"/>
      <c r="N171" s="3"/>
      <c r="O171" s="3"/>
      <c r="P171" s="3"/>
      <c r="Q171" s="3"/>
      <c r="R171" s="3"/>
      <c r="S171" s="3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5">
      <c r="B172" s="3"/>
      <c r="C172" s="3"/>
      <c r="D172" s="3"/>
      <c r="E172" s="81"/>
      <c r="F172" s="3"/>
      <c r="G172" s="3"/>
      <c r="H172" s="3"/>
      <c r="I172" s="81"/>
      <c r="J172" s="81"/>
      <c r="K172" s="81"/>
      <c r="L172" s="81"/>
      <c r="M172" s="3"/>
      <c r="N172" s="3"/>
      <c r="O172" s="3"/>
      <c r="P172" s="3"/>
      <c r="Q172" s="3"/>
      <c r="R172" s="3"/>
      <c r="S172" s="3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5">
      <c r="B173" s="3"/>
      <c r="C173" s="3"/>
      <c r="D173" s="3"/>
      <c r="E173" s="81"/>
      <c r="F173" s="3"/>
      <c r="G173" s="3"/>
      <c r="H173" s="3"/>
      <c r="I173" s="81"/>
      <c r="J173" s="81"/>
      <c r="K173" s="81"/>
      <c r="L173" s="81"/>
      <c r="M173" s="3"/>
      <c r="N173" s="3"/>
      <c r="O173" s="3"/>
      <c r="P173" s="3"/>
      <c r="Q173" s="3"/>
      <c r="R173" s="3"/>
      <c r="S173" s="3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5">
      <c r="B174" s="3"/>
      <c r="C174" s="3"/>
      <c r="D174" s="3"/>
      <c r="E174" s="81"/>
      <c r="F174" s="3"/>
      <c r="G174" s="3"/>
      <c r="H174" s="3"/>
      <c r="I174" s="81"/>
      <c r="J174" s="81"/>
      <c r="K174" s="81"/>
      <c r="L174" s="81"/>
      <c r="M174" s="3"/>
      <c r="N174" s="3"/>
      <c r="O174" s="3"/>
      <c r="P174" s="3"/>
      <c r="Q174" s="3"/>
      <c r="R174" s="3"/>
      <c r="S174" s="3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5">
      <c r="B175" s="3"/>
      <c r="C175" s="3"/>
      <c r="D175" s="3"/>
      <c r="E175" s="81"/>
      <c r="F175" s="3"/>
      <c r="G175" s="3"/>
      <c r="H175" s="3"/>
      <c r="I175" s="81"/>
      <c r="J175" s="81"/>
      <c r="K175" s="81"/>
      <c r="L175" s="81"/>
      <c r="M175" s="3"/>
      <c r="N175" s="3"/>
      <c r="O175" s="3"/>
      <c r="P175" s="3"/>
      <c r="Q175" s="3"/>
      <c r="R175" s="3"/>
      <c r="S175" s="3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5">
      <c r="B176" s="3"/>
      <c r="C176" s="3"/>
      <c r="D176" s="3"/>
      <c r="E176" s="81"/>
      <c r="F176" s="3"/>
      <c r="G176" s="3"/>
      <c r="H176" s="3"/>
      <c r="I176" s="81"/>
      <c r="J176" s="81"/>
      <c r="K176" s="81"/>
      <c r="L176" s="81"/>
      <c r="M176" s="3"/>
      <c r="N176" s="3"/>
      <c r="O176" s="3"/>
      <c r="P176" s="3"/>
      <c r="Q176" s="3"/>
      <c r="R176" s="3"/>
      <c r="S176" s="3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5">
      <c r="B177" s="3"/>
      <c r="C177" s="3"/>
      <c r="D177" s="3"/>
      <c r="E177" s="81"/>
      <c r="F177" s="3"/>
      <c r="G177" s="3"/>
      <c r="H177" s="3"/>
      <c r="I177" s="81"/>
      <c r="J177" s="81"/>
      <c r="K177" s="81"/>
      <c r="L177" s="81"/>
      <c r="M177" s="3"/>
      <c r="N177" s="3"/>
      <c r="O177" s="3"/>
      <c r="P177" s="3"/>
      <c r="Q177" s="3"/>
      <c r="R177" s="3"/>
      <c r="S177" s="3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5">
      <c r="B178" s="3"/>
      <c r="C178" s="3"/>
      <c r="D178" s="3"/>
      <c r="E178" s="81"/>
      <c r="F178" s="3"/>
      <c r="G178" s="3"/>
      <c r="H178" s="3"/>
      <c r="I178" s="81"/>
      <c r="J178" s="81"/>
      <c r="K178" s="81"/>
      <c r="L178" s="81"/>
      <c r="M178" s="3"/>
      <c r="N178" s="3"/>
      <c r="O178" s="3"/>
      <c r="P178" s="3"/>
      <c r="Q178" s="3"/>
      <c r="R178" s="3"/>
      <c r="S178" s="3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5">
      <c r="B179" s="3"/>
      <c r="C179" s="3"/>
      <c r="D179" s="3"/>
      <c r="E179" s="81"/>
      <c r="F179" s="3"/>
      <c r="G179" s="3"/>
      <c r="H179" s="3"/>
      <c r="I179" s="81"/>
      <c r="J179" s="81"/>
      <c r="K179" s="81"/>
      <c r="L179" s="81"/>
      <c r="M179" s="3"/>
      <c r="N179" s="3"/>
      <c r="O179" s="3"/>
      <c r="P179" s="3"/>
      <c r="Q179" s="3"/>
      <c r="R179" s="3"/>
      <c r="S179" s="3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5">
      <c r="B180" s="3"/>
      <c r="C180" s="3"/>
      <c r="D180" s="3"/>
      <c r="E180" s="81"/>
      <c r="F180" s="3"/>
      <c r="G180" s="3"/>
      <c r="H180" s="3"/>
      <c r="I180" s="81"/>
      <c r="J180" s="81"/>
      <c r="K180" s="81"/>
      <c r="L180" s="81"/>
      <c r="M180" s="3"/>
      <c r="N180" s="3"/>
      <c r="O180" s="3"/>
      <c r="P180" s="3"/>
      <c r="Q180" s="3"/>
      <c r="R180" s="3"/>
      <c r="S180" s="3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5">
      <c r="B181" s="3"/>
      <c r="C181" s="3"/>
      <c r="D181" s="3"/>
      <c r="E181" s="81"/>
      <c r="F181" s="3"/>
      <c r="G181" s="3"/>
      <c r="H181" s="3"/>
      <c r="I181" s="81"/>
      <c r="J181" s="81"/>
      <c r="K181" s="81"/>
      <c r="L181" s="81"/>
      <c r="M181" s="3"/>
      <c r="N181" s="3"/>
      <c r="O181" s="3"/>
      <c r="P181" s="3"/>
      <c r="Q181" s="3"/>
      <c r="R181" s="3"/>
      <c r="S181" s="3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5">
      <c r="B182" s="3"/>
      <c r="C182" s="3"/>
      <c r="D182" s="3"/>
      <c r="E182" s="81"/>
      <c r="F182" s="3"/>
      <c r="G182" s="3"/>
      <c r="H182" s="3"/>
      <c r="I182" s="81"/>
      <c r="J182" s="81"/>
      <c r="K182" s="81"/>
      <c r="L182" s="81"/>
      <c r="M182" s="3"/>
      <c r="N182" s="3"/>
      <c r="O182" s="3"/>
      <c r="P182" s="3"/>
      <c r="Q182" s="3"/>
      <c r="R182" s="3"/>
      <c r="S182" s="3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5">
      <c r="B183" s="3"/>
      <c r="C183" s="3"/>
      <c r="D183" s="3"/>
      <c r="E183" s="81"/>
      <c r="F183" s="3"/>
      <c r="G183" s="3"/>
      <c r="H183" s="3"/>
      <c r="I183" s="81"/>
      <c r="J183" s="81"/>
      <c r="K183" s="81"/>
      <c r="L183" s="81"/>
      <c r="M183" s="3"/>
      <c r="N183" s="3"/>
      <c r="O183" s="3"/>
      <c r="P183" s="3"/>
      <c r="Q183" s="3"/>
      <c r="R183" s="3"/>
      <c r="S183" s="3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5">
      <c r="B184" s="3"/>
      <c r="C184" s="3"/>
      <c r="D184" s="3"/>
      <c r="E184" s="81"/>
      <c r="F184" s="3"/>
      <c r="G184" s="3"/>
      <c r="H184" s="3"/>
      <c r="I184" s="81"/>
      <c r="J184" s="81"/>
      <c r="K184" s="81"/>
      <c r="L184" s="81"/>
      <c r="M184" s="3"/>
      <c r="N184" s="3"/>
      <c r="O184" s="3"/>
      <c r="P184" s="3"/>
      <c r="Q184" s="3"/>
      <c r="R184" s="3"/>
      <c r="S184" s="3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5">
      <c r="B185" s="3"/>
      <c r="C185" s="3"/>
      <c r="D185" s="3"/>
      <c r="E185" s="81"/>
      <c r="F185" s="3"/>
      <c r="G185" s="3"/>
      <c r="H185" s="3"/>
      <c r="I185" s="81"/>
      <c r="J185" s="81"/>
      <c r="K185" s="81"/>
      <c r="L185" s="81"/>
      <c r="M185" s="3"/>
      <c r="N185" s="3"/>
      <c r="O185" s="3"/>
      <c r="P185" s="3"/>
      <c r="Q185" s="3"/>
      <c r="R185" s="3"/>
      <c r="S185" s="3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5">
      <c r="B186" s="3"/>
      <c r="C186" s="3"/>
      <c r="D186" s="3"/>
      <c r="E186" s="81"/>
      <c r="F186" s="3"/>
      <c r="G186" s="3"/>
      <c r="H186" s="3"/>
      <c r="I186" s="81"/>
      <c r="J186" s="81"/>
      <c r="K186" s="81"/>
      <c r="L186" s="81"/>
      <c r="M186" s="3"/>
      <c r="N186" s="3"/>
      <c r="O186" s="3"/>
      <c r="P186" s="3"/>
      <c r="Q186" s="3"/>
      <c r="R186" s="3"/>
      <c r="S186" s="3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5">
      <c r="B187" s="3"/>
      <c r="C187" s="3"/>
      <c r="D187" s="3"/>
      <c r="E187" s="81"/>
      <c r="F187" s="3"/>
      <c r="G187" s="3"/>
      <c r="H187" s="3"/>
      <c r="I187" s="81"/>
      <c r="J187" s="81"/>
      <c r="K187" s="81"/>
      <c r="L187" s="81"/>
      <c r="M187" s="3"/>
      <c r="N187" s="3"/>
      <c r="O187" s="3"/>
      <c r="P187" s="3"/>
      <c r="Q187" s="3"/>
      <c r="R187" s="3"/>
      <c r="S187" s="3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5">
      <c r="B188" s="3"/>
      <c r="C188" s="3"/>
      <c r="D188" s="3"/>
      <c r="E188" s="81"/>
      <c r="F188" s="3"/>
      <c r="G188" s="3"/>
      <c r="H188" s="3"/>
      <c r="I188" s="81"/>
      <c r="J188" s="81"/>
      <c r="K188" s="81"/>
      <c r="L188" s="81"/>
      <c r="M188" s="3"/>
      <c r="N188" s="3"/>
      <c r="O188" s="3"/>
      <c r="P188" s="3"/>
      <c r="Q188" s="3"/>
      <c r="R188" s="3"/>
      <c r="S188" s="3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5">
      <c r="B189" s="3"/>
      <c r="C189" s="3"/>
      <c r="D189" s="3"/>
      <c r="E189" s="81"/>
      <c r="F189" s="3"/>
      <c r="G189" s="3"/>
      <c r="H189" s="3"/>
      <c r="I189" s="81"/>
      <c r="J189" s="81"/>
      <c r="K189" s="81"/>
      <c r="L189" s="81"/>
      <c r="M189" s="3"/>
      <c r="N189" s="3"/>
      <c r="O189" s="3"/>
      <c r="P189" s="3"/>
      <c r="Q189" s="3"/>
      <c r="R189" s="3"/>
      <c r="S189" s="3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5">
      <c r="B190" s="3"/>
      <c r="C190" s="3"/>
      <c r="D190" s="3"/>
      <c r="E190" s="81"/>
      <c r="F190" s="3"/>
      <c r="G190" s="3"/>
      <c r="H190" s="3"/>
      <c r="I190" s="81"/>
      <c r="J190" s="81"/>
      <c r="K190" s="81"/>
      <c r="L190" s="81"/>
      <c r="M190" s="3"/>
      <c r="N190" s="3"/>
      <c r="O190" s="3"/>
      <c r="P190" s="3"/>
      <c r="Q190" s="3"/>
      <c r="R190" s="3"/>
      <c r="S190" s="3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5">
      <c r="B191" s="3"/>
      <c r="C191" s="3"/>
      <c r="D191" s="3"/>
      <c r="E191" s="81"/>
      <c r="F191" s="3"/>
      <c r="G191" s="3"/>
      <c r="H191" s="3"/>
      <c r="I191" s="81"/>
      <c r="J191" s="81"/>
      <c r="K191" s="81"/>
      <c r="L191" s="81"/>
      <c r="M191" s="3"/>
      <c r="N191" s="3"/>
      <c r="O191" s="3"/>
      <c r="P191" s="3"/>
      <c r="Q191" s="3"/>
      <c r="R191" s="3"/>
      <c r="S191" s="3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5">
      <c r="B192" s="3"/>
      <c r="C192" s="3"/>
      <c r="D192" s="3"/>
      <c r="E192" s="81"/>
      <c r="F192" s="3"/>
      <c r="G192" s="3"/>
      <c r="H192" s="3"/>
      <c r="I192" s="81"/>
      <c r="J192" s="81"/>
      <c r="K192" s="81"/>
      <c r="L192" s="81"/>
      <c r="M192" s="3"/>
      <c r="N192" s="3"/>
      <c r="O192" s="3"/>
      <c r="P192" s="3"/>
      <c r="Q192" s="3"/>
      <c r="R192" s="3"/>
      <c r="S192" s="3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5">
      <c r="B193" s="3"/>
      <c r="C193" s="3"/>
      <c r="D193" s="3"/>
      <c r="E193" s="81"/>
      <c r="F193" s="3"/>
      <c r="G193" s="3"/>
      <c r="H193" s="3"/>
      <c r="I193" s="81"/>
      <c r="J193" s="81"/>
      <c r="K193" s="81"/>
      <c r="L193" s="81"/>
      <c r="M193" s="3"/>
      <c r="N193" s="3"/>
      <c r="O193" s="3"/>
      <c r="P193" s="3"/>
      <c r="Q193" s="3"/>
      <c r="R193" s="3"/>
      <c r="S193" s="3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5">
      <c r="B194" s="3"/>
      <c r="C194" s="3"/>
      <c r="D194" s="3"/>
      <c r="E194" s="81"/>
      <c r="F194" s="3"/>
      <c r="G194" s="3"/>
      <c r="H194" s="3"/>
      <c r="I194" s="81"/>
      <c r="J194" s="81"/>
      <c r="K194" s="81"/>
      <c r="L194" s="81"/>
      <c r="M194" s="3"/>
      <c r="N194" s="3"/>
      <c r="O194" s="3"/>
      <c r="P194" s="3"/>
      <c r="Q194" s="3"/>
      <c r="R194" s="3"/>
      <c r="S194" s="3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5">
      <c r="B195" s="3"/>
      <c r="C195" s="3"/>
      <c r="D195" s="3"/>
      <c r="E195" s="81"/>
      <c r="F195" s="3"/>
      <c r="G195" s="3"/>
      <c r="H195" s="3"/>
      <c r="I195" s="81"/>
      <c r="J195" s="81"/>
      <c r="K195" s="81"/>
      <c r="L195" s="81"/>
      <c r="M195" s="3"/>
      <c r="N195" s="3"/>
      <c r="O195" s="3"/>
      <c r="P195" s="3"/>
      <c r="Q195" s="3"/>
      <c r="R195" s="3"/>
      <c r="S195" s="3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5">
      <c r="B196" s="3"/>
      <c r="C196" s="3"/>
      <c r="D196" s="3"/>
      <c r="E196" s="81"/>
      <c r="F196" s="3"/>
      <c r="G196" s="3"/>
      <c r="H196" s="3"/>
      <c r="I196" s="81"/>
      <c r="J196" s="81"/>
      <c r="K196" s="81"/>
      <c r="L196" s="81"/>
      <c r="M196" s="3"/>
      <c r="N196" s="3"/>
      <c r="O196" s="3"/>
      <c r="P196" s="3"/>
      <c r="Q196" s="3"/>
      <c r="R196" s="3"/>
      <c r="S196" s="3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5">
      <c r="B197" s="3"/>
      <c r="C197" s="3"/>
      <c r="D197" s="3"/>
      <c r="E197" s="81"/>
      <c r="F197" s="3"/>
      <c r="G197" s="3"/>
      <c r="H197" s="3"/>
      <c r="I197" s="81"/>
      <c r="J197" s="81"/>
      <c r="K197" s="81"/>
      <c r="L197" s="81"/>
      <c r="M197" s="3"/>
      <c r="N197" s="3"/>
      <c r="O197" s="3"/>
      <c r="P197" s="3"/>
      <c r="Q197" s="3"/>
      <c r="R197" s="3"/>
      <c r="S197" s="3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5">
      <c r="B198" s="3"/>
      <c r="C198" s="3"/>
      <c r="D198" s="3"/>
      <c r="E198" s="81"/>
      <c r="F198" s="3"/>
      <c r="G198" s="3"/>
      <c r="H198" s="3"/>
      <c r="I198" s="81"/>
      <c r="J198" s="81"/>
      <c r="K198" s="81"/>
      <c r="L198" s="81"/>
      <c r="M198" s="3"/>
      <c r="N198" s="3"/>
      <c r="O198" s="3"/>
      <c r="P198" s="3"/>
      <c r="Q198" s="3"/>
      <c r="R198" s="3"/>
      <c r="S198" s="3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5">
      <c r="B199" s="3"/>
      <c r="C199" s="3"/>
      <c r="D199" s="3"/>
      <c r="E199" s="81"/>
      <c r="F199" s="3"/>
      <c r="G199" s="3"/>
      <c r="H199" s="3"/>
      <c r="I199" s="81"/>
      <c r="J199" s="81"/>
      <c r="K199" s="81"/>
      <c r="L199" s="81"/>
      <c r="M199" s="3"/>
      <c r="N199" s="3"/>
      <c r="O199" s="3"/>
      <c r="P199" s="3"/>
      <c r="Q199" s="3"/>
      <c r="R199" s="3"/>
      <c r="S199" s="3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5">
      <c r="B200" s="3"/>
      <c r="C200" s="3"/>
      <c r="D200" s="3"/>
      <c r="E200" s="81"/>
      <c r="F200" s="3"/>
      <c r="G200" s="3"/>
      <c r="H200" s="3"/>
      <c r="I200" s="81"/>
      <c r="J200" s="81"/>
      <c r="K200" s="81"/>
      <c r="L200" s="81"/>
      <c r="M200" s="3"/>
      <c r="N200" s="3"/>
      <c r="O200" s="3"/>
      <c r="P200" s="3"/>
      <c r="Q200" s="3"/>
      <c r="R200" s="3"/>
      <c r="S200" s="3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5">
      <c r="B201" s="3"/>
      <c r="C201" s="3"/>
      <c r="D201" s="3"/>
      <c r="E201" s="81"/>
      <c r="F201" s="3"/>
      <c r="G201" s="3"/>
      <c r="H201" s="3"/>
      <c r="I201" s="81"/>
      <c r="J201" s="81"/>
      <c r="K201" s="81"/>
      <c r="L201" s="81"/>
      <c r="M201" s="3"/>
      <c r="N201" s="3"/>
      <c r="O201" s="3"/>
      <c r="P201" s="3"/>
      <c r="Q201" s="3"/>
      <c r="R201" s="3"/>
      <c r="S201" s="3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5">
      <c r="B202" s="3"/>
      <c r="C202" s="3"/>
      <c r="D202" s="3"/>
      <c r="E202" s="81"/>
      <c r="F202" s="3"/>
      <c r="G202" s="3"/>
      <c r="H202" s="3"/>
      <c r="I202" s="81"/>
      <c r="J202" s="81"/>
      <c r="K202" s="81"/>
      <c r="L202" s="81"/>
      <c r="M202" s="3"/>
      <c r="N202" s="3"/>
      <c r="O202" s="3"/>
      <c r="P202" s="3"/>
      <c r="Q202" s="3"/>
      <c r="R202" s="3"/>
      <c r="S202" s="3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5">
      <c r="B203" s="3"/>
      <c r="C203" s="3"/>
      <c r="D203" s="3"/>
      <c r="E203" s="81"/>
      <c r="F203" s="3"/>
      <c r="G203" s="3"/>
      <c r="H203" s="3"/>
      <c r="I203" s="81"/>
      <c r="J203" s="81"/>
      <c r="K203" s="81"/>
      <c r="L203" s="81"/>
      <c r="M203" s="3"/>
      <c r="N203" s="3"/>
      <c r="O203" s="3"/>
      <c r="P203" s="3"/>
      <c r="Q203" s="3"/>
      <c r="R203" s="3"/>
      <c r="S203" s="3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5">
      <c r="B204" s="3"/>
      <c r="C204" s="3"/>
      <c r="D204" s="3"/>
      <c r="E204" s="81"/>
      <c r="F204" s="3"/>
      <c r="G204" s="3"/>
      <c r="H204" s="3"/>
      <c r="I204" s="81"/>
      <c r="J204" s="81"/>
      <c r="K204" s="81"/>
      <c r="L204" s="81"/>
      <c r="M204" s="3"/>
      <c r="N204" s="3"/>
      <c r="O204" s="3"/>
      <c r="P204" s="3"/>
      <c r="Q204" s="3"/>
      <c r="R204" s="3"/>
      <c r="S204" s="3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5">
      <c r="B205" s="3"/>
      <c r="C205" s="3"/>
      <c r="D205" s="3"/>
      <c r="E205" s="81"/>
      <c r="F205" s="3"/>
      <c r="G205" s="3"/>
      <c r="H205" s="3"/>
      <c r="I205" s="81"/>
      <c r="J205" s="81"/>
      <c r="K205" s="81"/>
      <c r="L205" s="81"/>
      <c r="M205" s="3"/>
      <c r="N205" s="3"/>
      <c r="O205" s="3"/>
      <c r="P205" s="3"/>
      <c r="Q205" s="3"/>
      <c r="R205" s="3"/>
      <c r="S205" s="3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5">
      <c r="B206" s="3"/>
      <c r="C206" s="3"/>
      <c r="D206" s="3"/>
      <c r="E206" s="81"/>
      <c r="F206" s="3"/>
      <c r="G206" s="3"/>
      <c r="H206" s="3"/>
      <c r="I206" s="81"/>
      <c r="J206" s="81"/>
      <c r="K206" s="81"/>
      <c r="L206" s="81"/>
      <c r="M206" s="3"/>
      <c r="N206" s="3"/>
      <c r="O206" s="3"/>
      <c r="P206" s="3"/>
      <c r="Q206" s="3"/>
      <c r="R206" s="3"/>
      <c r="S206" s="3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5">
      <c r="B207" s="3"/>
      <c r="C207" s="3"/>
      <c r="D207" s="3"/>
      <c r="E207" s="81"/>
      <c r="F207" s="3"/>
      <c r="G207" s="3"/>
      <c r="H207" s="3"/>
      <c r="I207" s="81"/>
      <c r="J207" s="81"/>
      <c r="K207" s="81"/>
      <c r="L207" s="81"/>
      <c r="M207" s="3"/>
      <c r="N207" s="3"/>
      <c r="O207" s="3"/>
      <c r="P207" s="3"/>
      <c r="Q207" s="3"/>
      <c r="R207" s="3"/>
      <c r="S207" s="3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5">
      <c r="B208" s="3"/>
      <c r="C208" s="3"/>
      <c r="D208" s="3"/>
      <c r="E208" s="81"/>
      <c r="F208" s="3"/>
      <c r="G208" s="3"/>
      <c r="H208" s="3"/>
      <c r="I208" s="81"/>
      <c r="J208" s="81"/>
      <c r="K208" s="81"/>
      <c r="L208" s="81"/>
      <c r="M208" s="3"/>
      <c r="N208" s="3"/>
      <c r="O208" s="3"/>
      <c r="P208" s="3"/>
      <c r="Q208" s="3"/>
      <c r="R208" s="3"/>
      <c r="S208" s="3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5">
      <c r="B209" s="3"/>
      <c r="C209" s="3"/>
      <c r="D209" s="3"/>
      <c r="E209" s="81"/>
      <c r="F209" s="3"/>
      <c r="G209" s="3"/>
      <c r="H209" s="3"/>
      <c r="I209" s="81"/>
      <c r="J209" s="81"/>
      <c r="K209" s="81"/>
      <c r="L209" s="81"/>
      <c r="M209" s="3"/>
      <c r="N209" s="3"/>
      <c r="O209" s="3"/>
      <c r="P209" s="3"/>
      <c r="Q209" s="3"/>
      <c r="R209" s="3"/>
      <c r="S209" s="3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5">
      <c r="B210" s="3"/>
      <c r="C210" s="3"/>
      <c r="D210" s="3"/>
      <c r="E210" s="81"/>
      <c r="F210" s="3"/>
      <c r="G210" s="3"/>
      <c r="H210" s="3"/>
      <c r="I210" s="81"/>
      <c r="J210" s="81"/>
      <c r="K210" s="81"/>
      <c r="L210" s="81"/>
      <c r="M210" s="3"/>
      <c r="N210" s="3"/>
      <c r="O210" s="3"/>
      <c r="P210" s="3"/>
      <c r="Q210" s="3"/>
      <c r="R210" s="3"/>
      <c r="S210" s="3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5">
      <c r="B211" s="3"/>
      <c r="C211" s="3"/>
      <c r="D211" s="3"/>
      <c r="E211" s="81"/>
      <c r="F211" s="3"/>
      <c r="G211" s="3"/>
      <c r="H211" s="3"/>
      <c r="I211" s="81"/>
      <c r="J211" s="81"/>
      <c r="K211" s="81"/>
      <c r="L211" s="81"/>
      <c r="M211" s="3"/>
      <c r="N211" s="3"/>
      <c r="O211" s="3"/>
      <c r="P211" s="3"/>
      <c r="Q211" s="3"/>
      <c r="R211" s="3"/>
      <c r="S211" s="3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5">
      <c r="B212" s="3"/>
      <c r="C212" s="3"/>
      <c r="D212" s="3"/>
      <c r="E212" s="81"/>
      <c r="F212" s="3"/>
      <c r="G212" s="3"/>
      <c r="H212" s="3"/>
      <c r="I212" s="81"/>
      <c r="J212" s="81"/>
      <c r="K212" s="81"/>
      <c r="L212" s="81"/>
      <c r="M212" s="3"/>
      <c r="N212" s="3"/>
      <c r="O212" s="3"/>
      <c r="P212" s="3"/>
      <c r="Q212" s="3"/>
      <c r="R212" s="3"/>
      <c r="S212" s="3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5">
      <c r="B213" s="3"/>
      <c r="C213" s="3"/>
      <c r="D213" s="3"/>
      <c r="E213" s="81"/>
      <c r="F213" s="3"/>
      <c r="G213" s="3"/>
      <c r="H213" s="3"/>
      <c r="I213" s="81"/>
      <c r="J213" s="81"/>
      <c r="K213" s="81"/>
      <c r="L213" s="81"/>
      <c r="M213" s="3"/>
      <c r="N213" s="3"/>
      <c r="O213" s="3"/>
      <c r="P213" s="3"/>
      <c r="Q213" s="3"/>
      <c r="R213" s="3"/>
      <c r="S213" s="3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5">
      <c r="B214" s="3"/>
      <c r="C214" s="3"/>
      <c r="D214" s="3"/>
      <c r="E214" s="81"/>
      <c r="F214" s="3"/>
      <c r="G214" s="3"/>
      <c r="H214" s="3"/>
      <c r="I214" s="81"/>
      <c r="J214" s="81"/>
      <c r="K214" s="81"/>
      <c r="L214" s="81"/>
      <c r="M214" s="3"/>
      <c r="N214" s="3"/>
      <c r="O214" s="3"/>
      <c r="P214" s="3"/>
      <c r="Q214" s="3"/>
      <c r="R214" s="3"/>
      <c r="S214" s="3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5">
      <c r="B215" s="3"/>
      <c r="C215" s="3"/>
      <c r="D215" s="3"/>
      <c r="E215" s="81"/>
      <c r="F215" s="3"/>
      <c r="G215" s="3"/>
      <c r="H215" s="3"/>
      <c r="I215" s="81"/>
      <c r="J215" s="81"/>
      <c r="K215" s="81"/>
      <c r="L215" s="81"/>
      <c r="M215" s="3"/>
      <c r="N215" s="3"/>
      <c r="O215" s="3"/>
      <c r="P215" s="3"/>
      <c r="Q215" s="3"/>
      <c r="R215" s="3"/>
      <c r="S215" s="3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5">
      <c r="B216" s="3"/>
      <c r="C216" s="3"/>
      <c r="D216" s="3"/>
      <c r="E216" s="81"/>
      <c r="F216" s="3"/>
      <c r="G216" s="3"/>
      <c r="H216" s="3"/>
      <c r="I216" s="81"/>
      <c r="J216" s="81"/>
      <c r="K216" s="81"/>
      <c r="L216" s="81"/>
      <c r="M216" s="3"/>
      <c r="N216" s="3"/>
      <c r="O216" s="3"/>
      <c r="P216" s="3"/>
      <c r="Q216" s="3"/>
      <c r="R216" s="3"/>
      <c r="S216" s="3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5">
      <c r="B217" s="3"/>
      <c r="C217" s="3"/>
      <c r="D217" s="3"/>
      <c r="E217" s="81"/>
      <c r="F217" s="3"/>
      <c r="G217" s="3"/>
      <c r="H217" s="3"/>
      <c r="I217" s="81"/>
      <c r="J217" s="81"/>
      <c r="K217" s="81"/>
      <c r="L217" s="81"/>
      <c r="M217" s="3"/>
      <c r="N217" s="3"/>
      <c r="O217" s="3"/>
      <c r="P217" s="3"/>
      <c r="Q217" s="3"/>
      <c r="R217" s="3"/>
      <c r="S217" s="3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5">
      <c r="B218" s="3"/>
      <c r="C218" s="3"/>
      <c r="D218" s="3"/>
      <c r="E218" s="81"/>
      <c r="F218" s="3"/>
      <c r="G218" s="3"/>
      <c r="H218" s="3"/>
      <c r="I218" s="81"/>
      <c r="J218" s="81"/>
      <c r="K218" s="81"/>
      <c r="L218" s="81"/>
      <c r="M218" s="3"/>
      <c r="N218" s="3"/>
      <c r="O218" s="3"/>
      <c r="P218" s="3"/>
      <c r="Q218" s="3"/>
      <c r="R218" s="3"/>
      <c r="S218" s="3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5">
      <c r="B219" s="3"/>
      <c r="C219" s="3"/>
      <c r="D219" s="3"/>
      <c r="E219" s="81"/>
      <c r="F219" s="3"/>
      <c r="G219" s="3"/>
      <c r="H219" s="3"/>
      <c r="I219" s="81"/>
      <c r="J219" s="81"/>
      <c r="K219" s="81"/>
      <c r="L219" s="81"/>
      <c r="M219" s="3"/>
      <c r="N219" s="3"/>
      <c r="O219" s="3"/>
      <c r="P219" s="3"/>
      <c r="Q219" s="3"/>
      <c r="R219" s="3"/>
      <c r="S219" s="3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5">
      <c r="B220" s="3"/>
      <c r="C220" s="3"/>
      <c r="D220" s="3"/>
      <c r="E220" s="81"/>
      <c r="F220" s="3"/>
      <c r="G220" s="3"/>
      <c r="H220" s="3"/>
      <c r="I220" s="81"/>
      <c r="J220" s="81"/>
      <c r="K220" s="81"/>
      <c r="L220" s="81"/>
      <c r="M220" s="3"/>
      <c r="N220" s="3"/>
      <c r="O220" s="3"/>
      <c r="P220" s="3"/>
      <c r="Q220" s="3"/>
      <c r="R220" s="3"/>
      <c r="S220" s="3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5">
      <c r="B221" s="3"/>
      <c r="C221" s="3"/>
      <c r="D221" s="3"/>
      <c r="E221" s="81"/>
      <c r="F221" s="3"/>
      <c r="G221" s="3"/>
      <c r="H221" s="3"/>
      <c r="I221" s="81"/>
      <c r="J221" s="81"/>
      <c r="K221" s="81"/>
      <c r="L221" s="81"/>
      <c r="M221" s="3"/>
      <c r="N221" s="3"/>
      <c r="O221" s="3"/>
      <c r="P221" s="3"/>
      <c r="Q221" s="3"/>
      <c r="R221" s="3"/>
      <c r="S221" s="3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5">
      <c r="B222" s="3"/>
      <c r="C222" s="3"/>
      <c r="D222" s="3"/>
      <c r="E222" s="81"/>
      <c r="F222" s="3"/>
      <c r="G222" s="3"/>
      <c r="H222" s="3"/>
      <c r="I222" s="81"/>
      <c r="J222" s="81"/>
      <c r="K222" s="81"/>
      <c r="L222" s="81"/>
      <c r="M222" s="3"/>
      <c r="N222" s="3"/>
      <c r="O222" s="3"/>
      <c r="P222" s="3"/>
      <c r="Q222" s="3"/>
      <c r="R222" s="3"/>
      <c r="S222" s="3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5">
      <c r="B223" s="3"/>
      <c r="C223" s="3"/>
      <c r="D223" s="3"/>
      <c r="E223" s="81"/>
      <c r="F223" s="3"/>
      <c r="G223" s="3"/>
      <c r="H223" s="3"/>
      <c r="I223" s="81"/>
      <c r="J223" s="81"/>
      <c r="K223" s="81"/>
      <c r="L223" s="81"/>
      <c r="M223" s="3"/>
      <c r="N223" s="3"/>
      <c r="O223" s="3"/>
      <c r="P223" s="3"/>
      <c r="Q223" s="3"/>
      <c r="R223" s="3"/>
      <c r="S223" s="3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5">
      <c r="B224" s="3"/>
      <c r="C224" s="3"/>
      <c r="D224" s="3"/>
      <c r="E224" s="81"/>
      <c r="F224" s="3"/>
      <c r="G224" s="3"/>
      <c r="H224" s="3"/>
      <c r="I224" s="81"/>
      <c r="J224" s="81"/>
      <c r="K224" s="81"/>
      <c r="L224" s="81"/>
      <c r="M224" s="3"/>
      <c r="N224" s="3"/>
      <c r="O224" s="3"/>
      <c r="P224" s="3"/>
      <c r="Q224" s="3"/>
      <c r="R224" s="3"/>
      <c r="S224" s="3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5">
      <c r="B225" s="3"/>
      <c r="C225" s="3"/>
      <c r="D225" s="3"/>
      <c r="E225" s="81"/>
      <c r="F225" s="3"/>
      <c r="G225" s="3"/>
      <c r="H225" s="3"/>
      <c r="I225" s="81"/>
      <c r="J225" s="81"/>
      <c r="K225" s="81"/>
      <c r="L225" s="81"/>
      <c r="M225" s="3"/>
      <c r="N225" s="3"/>
      <c r="O225" s="3"/>
      <c r="P225" s="3"/>
      <c r="Q225" s="3"/>
      <c r="R225" s="3"/>
      <c r="S225" s="3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5">
      <c r="B226" s="3"/>
      <c r="C226" s="3"/>
      <c r="D226" s="3"/>
      <c r="E226" s="81"/>
      <c r="F226" s="3"/>
      <c r="G226" s="3"/>
      <c r="H226" s="3"/>
      <c r="I226" s="81"/>
      <c r="J226" s="81"/>
      <c r="K226" s="81"/>
      <c r="L226" s="81"/>
      <c r="M226" s="3"/>
      <c r="N226" s="3"/>
      <c r="O226" s="3"/>
      <c r="P226" s="3"/>
      <c r="Q226" s="3"/>
      <c r="R226" s="3"/>
      <c r="S226" s="3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5">
      <c r="B227" s="3"/>
      <c r="C227" s="3"/>
      <c r="D227" s="3"/>
      <c r="E227" s="81"/>
      <c r="F227" s="3"/>
      <c r="G227" s="3"/>
      <c r="H227" s="3"/>
      <c r="I227" s="81"/>
      <c r="J227" s="81"/>
      <c r="K227" s="81"/>
      <c r="L227" s="81"/>
      <c r="M227" s="3"/>
      <c r="N227" s="3"/>
      <c r="O227" s="3"/>
      <c r="P227" s="3"/>
      <c r="Q227" s="3"/>
      <c r="R227" s="3"/>
      <c r="S227" s="3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5">
      <c r="B228" s="3"/>
      <c r="C228" s="3"/>
      <c r="D228" s="3"/>
      <c r="E228" s="81"/>
      <c r="F228" s="3"/>
      <c r="G228" s="3"/>
      <c r="H228" s="3"/>
      <c r="I228" s="81"/>
      <c r="J228" s="81"/>
      <c r="K228" s="81"/>
      <c r="L228" s="81"/>
      <c r="M228" s="3"/>
      <c r="N228" s="3"/>
      <c r="O228" s="3"/>
      <c r="P228" s="3"/>
      <c r="Q228" s="3"/>
      <c r="R228" s="3"/>
      <c r="S228" s="3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5">
      <c r="B229" s="3"/>
      <c r="C229" s="3"/>
      <c r="D229" s="3"/>
      <c r="E229" s="81"/>
      <c r="F229" s="3"/>
      <c r="G229" s="3"/>
      <c r="H229" s="3"/>
      <c r="I229" s="81"/>
      <c r="J229" s="81"/>
      <c r="K229" s="81"/>
      <c r="L229" s="81"/>
      <c r="M229" s="3"/>
      <c r="N229" s="3"/>
      <c r="O229" s="3"/>
      <c r="P229" s="3"/>
      <c r="Q229" s="3"/>
      <c r="R229" s="3"/>
      <c r="S229" s="3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5">
      <c r="B230" s="3"/>
      <c r="C230" s="3"/>
      <c r="D230" s="3"/>
      <c r="E230" s="81"/>
      <c r="F230" s="3"/>
      <c r="G230" s="3"/>
      <c r="H230" s="3"/>
      <c r="I230" s="81"/>
      <c r="J230" s="81"/>
      <c r="K230" s="81"/>
      <c r="L230" s="81"/>
      <c r="M230" s="3"/>
      <c r="N230" s="3"/>
      <c r="O230" s="3"/>
      <c r="P230" s="3"/>
      <c r="Q230" s="3"/>
      <c r="R230" s="3"/>
      <c r="S230" s="3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5">
      <c r="B231" s="3"/>
      <c r="C231" s="3"/>
      <c r="D231" s="3"/>
      <c r="E231" s="81"/>
      <c r="F231" s="3"/>
      <c r="G231" s="3"/>
      <c r="H231" s="3"/>
      <c r="I231" s="81"/>
      <c r="J231" s="81"/>
      <c r="K231" s="81"/>
      <c r="L231" s="81"/>
      <c r="M231" s="3"/>
      <c r="N231" s="3"/>
      <c r="O231" s="3"/>
      <c r="P231" s="3"/>
      <c r="Q231" s="3"/>
      <c r="R231" s="3"/>
      <c r="S231" s="3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5">
      <c r="B232" s="3"/>
      <c r="C232" s="3"/>
      <c r="D232" s="3"/>
      <c r="E232" s="81"/>
      <c r="F232" s="3"/>
      <c r="G232" s="3"/>
      <c r="H232" s="3"/>
      <c r="I232" s="81"/>
      <c r="J232" s="81"/>
      <c r="K232" s="81"/>
      <c r="L232" s="81"/>
      <c r="M232" s="3"/>
      <c r="N232" s="3"/>
      <c r="O232" s="3"/>
      <c r="P232" s="3"/>
      <c r="Q232" s="3"/>
      <c r="R232" s="3"/>
      <c r="S232" s="3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5">
      <c r="B233" s="3"/>
      <c r="C233" s="3"/>
      <c r="D233" s="3"/>
      <c r="E233" s="81"/>
      <c r="F233" s="3"/>
      <c r="G233" s="3"/>
      <c r="H233" s="3"/>
      <c r="I233" s="81"/>
      <c r="J233" s="81"/>
      <c r="K233" s="81"/>
      <c r="L233" s="81"/>
      <c r="M233" s="3"/>
      <c r="N233" s="3"/>
      <c r="O233" s="3"/>
      <c r="P233" s="3"/>
      <c r="Q233" s="3"/>
      <c r="R233" s="3"/>
      <c r="S233" s="3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5">
      <c r="B234" s="3"/>
      <c r="C234" s="3"/>
      <c r="D234" s="3"/>
      <c r="E234" s="81"/>
      <c r="F234" s="3"/>
      <c r="G234" s="3"/>
      <c r="H234" s="3"/>
      <c r="I234" s="81"/>
      <c r="J234" s="81"/>
      <c r="K234" s="81"/>
      <c r="L234" s="81"/>
      <c r="M234" s="3"/>
      <c r="N234" s="3"/>
      <c r="O234" s="3"/>
      <c r="P234" s="3"/>
      <c r="Q234" s="3"/>
      <c r="R234" s="3"/>
      <c r="S234" s="3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5">
      <c r="B235" s="3"/>
      <c r="C235" s="3"/>
      <c r="D235" s="3"/>
      <c r="E235" s="81"/>
      <c r="F235" s="3"/>
      <c r="G235" s="3"/>
      <c r="H235" s="3"/>
      <c r="I235" s="81"/>
      <c r="J235" s="81"/>
      <c r="K235" s="81"/>
      <c r="L235" s="81"/>
      <c r="M235" s="3"/>
      <c r="N235" s="3"/>
      <c r="O235" s="3"/>
      <c r="P235" s="3"/>
      <c r="Q235" s="3"/>
      <c r="R235" s="3"/>
      <c r="S235" s="3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5">
      <c r="B236" s="3"/>
      <c r="C236" s="3"/>
      <c r="D236" s="3"/>
      <c r="E236" s="81"/>
      <c r="F236" s="3"/>
      <c r="G236" s="3"/>
      <c r="H236" s="3"/>
      <c r="I236" s="81"/>
      <c r="J236" s="81"/>
      <c r="K236" s="81"/>
      <c r="L236" s="81"/>
      <c r="M236" s="3"/>
      <c r="N236" s="3"/>
      <c r="O236" s="3"/>
      <c r="P236" s="3"/>
      <c r="Q236" s="3"/>
      <c r="R236" s="3"/>
      <c r="S236" s="3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5">
      <c r="B237" s="3"/>
      <c r="C237" s="3"/>
      <c r="D237" s="3"/>
      <c r="E237" s="81"/>
      <c r="F237" s="3"/>
      <c r="G237" s="3"/>
      <c r="H237" s="3"/>
      <c r="I237" s="81"/>
      <c r="J237" s="81"/>
      <c r="K237" s="81"/>
      <c r="L237" s="81"/>
      <c r="M237" s="3"/>
      <c r="N237" s="3"/>
      <c r="O237" s="3"/>
      <c r="P237" s="3"/>
      <c r="Q237" s="3"/>
      <c r="R237" s="3"/>
      <c r="S237" s="3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5">
      <c r="B238" s="3"/>
      <c r="C238" s="3"/>
      <c r="D238" s="3"/>
      <c r="E238" s="81"/>
      <c r="F238" s="3"/>
      <c r="G238" s="3"/>
      <c r="H238" s="3"/>
      <c r="I238" s="81"/>
      <c r="J238" s="81"/>
      <c r="K238" s="81"/>
      <c r="L238" s="81"/>
      <c r="M238" s="3"/>
      <c r="N238" s="3"/>
      <c r="O238" s="3"/>
      <c r="P238" s="3"/>
      <c r="Q238" s="3"/>
      <c r="R238" s="3"/>
      <c r="S238" s="3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5">
      <c r="B239" s="3"/>
      <c r="C239" s="3"/>
      <c r="D239" s="3"/>
      <c r="E239" s="81"/>
      <c r="F239" s="3"/>
      <c r="G239" s="3"/>
      <c r="H239" s="3"/>
      <c r="I239" s="81"/>
      <c r="J239" s="81"/>
      <c r="K239" s="81"/>
      <c r="L239" s="81"/>
      <c r="M239" s="3"/>
      <c r="N239" s="3"/>
      <c r="O239" s="3"/>
      <c r="P239" s="3"/>
      <c r="Q239" s="3"/>
      <c r="R239" s="3"/>
      <c r="S239" s="3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5">
      <c r="B240" s="3"/>
      <c r="C240" s="3"/>
      <c r="D240" s="3"/>
      <c r="E240" s="81"/>
      <c r="F240" s="3"/>
      <c r="G240" s="3"/>
      <c r="H240" s="3"/>
      <c r="I240" s="81"/>
      <c r="J240" s="81"/>
      <c r="K240" s="81"/>
      <c r="L240" s="81"/>
      <c r="M240" s="3"/>
      <c r="N240" s="3"/>
      <c r="O240" s="3"/>
      <c r="P240" s="3"/>
      <c r="Q240" s="3"/>
      <c r="R240" s="3"/>
      <c r="S240" s="3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5">
      <c r="B241" s="3"/>
      <c r="C241" s="3"/>
      <c r="D241" s="3"/>
      <c r="E241" s="81"/>
      <c r="F241" s="3"/>
      <c r="G241" s="3"/>
      <c r="H241" s="3"/>
      <c r="I241" s="81"/>
      <c r="J241" s="81"/>
      <c r="K241" s="81"/>
      <c r="L241" s="81"/>
      <c r="M241" s="3"/>
      <c r="N241" s="3"/>
      <c r="O241" s="3"/>
      <c r="P241" s="3"/>
      <c r="Q241" s="3"/>
      <c r="R241" s="3"/>
      <c r="S241" s="3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5">
      <c r="B242" s="3"/>
      <c r="C242" s="3"/>
      <c r="D242" s="3"/>
      <c r="E242" s="81"/>
      <c r="F242" s="3"/>
      <c r="G242" s="3"/>
      <c r="H242" s="3"/>
      <c r="I242" s="81"/>
      <c r="J242" s="81"/>
      <c r="K242" s="81"/>
      <c r="L242" s="81"/>
      <c r="M242" s="3"/>
      <c r="N242" s="3"/>
      <c r="O242" s="3"/>
      <c r="P242" s="3"/>
      <c r="Q242" s="3"/>
      <c r="R242" s="3"/>
      <c r="S242" s="3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5">
      <c r="B243" s="3"/>
      <c r="C243" s="3"/>
      <c r="D243" s="3"/>
      <c r="E243" s="81"/>
      <c r="F243" s="3"/>
      <c r="G243" s="3"/>
      <c r="H243" s="3"/>
      <c r="I243" s="81"/>
      <c r="J243" s="81"/>
      <c r="K243" s="81"/>
      <c r="L243" s="81"/>
      <c r="M243" s="3"/>
      <c r="N243" s="3"/>
      <c r="O243" s="3"/>
      <c r="P243" s="3"/>
      <c r="Q243" s="3"/>
      <c r="R243" s="3"/>
      <c r="S243" s="3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5">
      <c r="B244" s="3"/>
      <c r="C244" s="3"/>
      <c r="D244" s="3"/>
      <c r="E244" s="81"/>
      <c r="F244" s="3"/>
      <c r="G244" s="3"/>
      <c r="H244" s="3"/>
      <c r="I244" s="81"/>
      <c r="J244" s="81"/>
      <c r="K244" s="81"/>
      <c r="L244" s="81"/>
      <c r="M244" s="3"/>
      <c r="N244" s="3"/>
      <c r="O244" s="3"/>
      <c r="P244" s="3"/>
      <c r="Q244" s="3"/>
      <c r="R244" s="3"/>
      <c r="S244" s="3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5">
      <c r="B245" s="3"/>
      <c r="C245" s="3"/>
      <c r="D245" s="3"/>
      <c r="E245" s="81"/>
      <c r="F245" s="3"/>
      <c r="G245" s="3"/>
      <c r="H245" s="3"/>
      <c r="I245" s="81"/>
      <c r="J245" s="81"/>
      <c r="K245" s="81"/>
      <c r="L245" s="81"/>
      <c r="M245" s="3"/>
      <c r="N245" s="3"/>
      <c r="O245" s="3"/>
      <c r="P245" s="3"/>
      <c r="Q245" s="3"/>
      <c r="R245" s="3"/>
      <c r="S245" s="3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5">
      <c r="B246" s="3"/>
      <c r="C246" s="3"/>
      <c r="D246" s="3"/>
      <c r="E246" s="81"/>
      <c r="F246" s="3"/>
      <c r="G246" s="3"/>
      <c r="H246" s="3"/>
      <c r="I246" s="81"/>
      <c r="J246" s="81"/>
      <c r="K246" s="81"/>
      <c r="L246" s="81"/>
      <c r="M246" s="3"/>
      <c r="N246" s="3"/>
      <c r="O246" s="3"/>
      <c r="P246" s="3"/>
      <c r="Q246" s="3"/>
      <c r="R246" s="3"/>
      <c r="S246" s="3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5">
      <c r="B247" s="3"/>
      <c r="C247" s="3"/>
      <c r="D247" s="3"/>
      <c r="E247" s="81"/>
      <c r="F247" s="3"/>
      <c r="G247" s="3"/>
      <c r="H247" s="3"/>
      <c r="I247" s="81"/>
      <c r="J247" s="81"/>
      <c r="K247" s="81"/>
      <c r="L247" s="81"/>
      <c r="M247" s="3"/>
      <c r="N247" s="3"/>
      <c r="O247" s="3"/>
      <c r="P247" s="3"/>
      <c r="Q247" s="3"/>
      <c r="R247" s="3"/>
      <c r="S247" s="3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5">
      <c r="B248" s="3"/>
      <c r="C248" s="3"/>
      <c r="D248" s="3"/>
      <c r="E248" s="81"/>
      <c r="F248" s="3"/>
      <c r="G248" s="3"/>
      <c r="H248" s="3"/>
      <c r="I248" s="81"/>
      <c r="J248" s="81"/>
      <c r="K248" s="81"/>
      <c r="L248" s="81"/>
      <c r="M248" s="3"/>
      <c r="N248" s="3"/>
      <c r="O248" s="3"/>
      <c r="P248" s="3"/>
      <c r="Q248" s="3"/>
      <c r="R248" s="3"/>
      <c r="S248" s="3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5">
      <c r="B249" s="3"/>
      <c r="C249" s="3"/>
      <c r="D249" s="3"/>
      <c r="E249" s="81"/>
      <c r="F249" s="3"/>
      <c r="G249" s="3"/>
      <c r="H249" s="3"/>
      <c r="I249" s="81"/>
      <c r="J249" s="81"/>
      <c r="K249" s="81"/>
      <c r="L249" s="81"/>
      <c r="M249" s="3"/>
      <c r="N249" s="3"/>
      <c r="O249" s="3"/>
      <c r="P249" s="3"/>
      <c r="Q249" s="3"/>
      <c r="R249" s="3"/>
      <c r="S249" s="3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5">
      <c r="B250" s="3"/>
      <c r="C250" s="3"/>
      <c r="D250" s="3"/>
      <c r="E250" s="81"/>
      <c r="F250" s="3"/>
      <c r="G250" s="3"/>
      <c r="H250" s="3"/>
      <c r="I250" s="81"/>
      <c r="J250" s="81"/>
      <c r="K250" s="81"/>
      <c r="L250" s="81"/>
      <c r="M250" s="3"/>
      <c r="N250" s="3"/>
      <c r="O250" s="3"/>
      <c r="P250" s="3"/>
      <c r="Q250" s="3"/>
      <c r="R250" s="3"/>
      <c r="S250" s="3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5">
      <c r="B251" s="3"/>
      <c r="C251" s="3"/>
      <c r="D251" s="3"/>
      <c r="E251" s="81"/>
      <c r="F251" s="3"/>
      <c r="G251" s="3"/>
      <c r="H251" s="3"/>
      <c r="I251" s="81"/>
      <c r="J251" s="81"/>
      <c r="K251" s="81"/>
      <c r="L251" s="81"/>
      <c r="M251" s="3"/>
      <c r="N251" s="3"/>
      <c r="O251" s="3"/>
      <c r="P251" s="3"/>
      <c r="Q251" s="3"/>
      <c r="R251" s="3"/>
      <c r="S251" s="3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5">
      <c r="B252" s="3"/>
      <c r="C252" s="3"/>
      <c r="D252" s="3"/>
      <c r="E252" s="81"/>
      <c r="F252" s="3"/>
      <c r="G252" s="3"/>
      <c r="H252" s="3"/>
      <c r="I252" s="81"/>
      <c r="J252" s="81"/>
      <c r="K252" s="81"/>
      <c r="L252" s="81"/>
      <c r="M252" s="3"/>
      <c r="N252" s="3"/>
      <c r="O252" s="3"/>
      <c r="P252" s="3"/>
      <c r="Q252" s="3"/>
      <c r="R252" s="3"/>
      <c r="S252" s="3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5">
      <c r="B253" s="3"/>
      <c r="C253" s="3"/>
      <c r="D253" s="3"/>
      <c r="E253" s="81"/>
      <c r="F253" s="3"/>
      <c r="G253" s="3"/>
      <c r="H253" s="3"/>
      <c r="I253" s="81"/>
      <c r="J253" s="81"/>
      <c r="K253" s="81"/>
      <c r="L253" s="81"/>
      <c r="M253" s="3"/>
      <c r="N253" s="3"/>
      <c r="O253" s="3"/>
      <c r="P253" s="3"/>
      <c r="Q253" s="3"/>
      <c r="R253" s="3"/>
      <c r="S253" s="3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5">
      <c r="B254" s="3"/>
      <c r="C254" s="3"/>
      <c r="D254" s="3"/>
      <c r="E254" s="81"/>
      <c r="F254" s="3"/>
      <c r="G254" s="3"/>
      <c r="H254" s="3"/>
      <c r="I254" s="81"/>
      <c r="J254" s="81"/>
      <c r="K254" s="81"/>
      <c r="L254" s="81"/>
      <c r="M254" s="3"/>
      <c r="N254" s="3"/>
      <c r="O254" s="3"/>
      <c r="P254" s="3"/>
      <c r="Q254" s="3"/>
      <c r="R254" s="3"/>
      <c r="S254" s="3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5">
      <c r="B255" s="3"/>
      <c r="C255" s="3"/>
      <c r="D255" s="3"/>
      <c r="E255" s="81"/>
      <c r="F255" s="3"/>
      <c r="G255" s="3"/>
      <c r="H255" s="3"/>
      <c r="I255" s="81"/>
      <c r="J255" s="81"/>
      <c r="K255" s="81"/>
      <c r="L255" s="81"/>
      <c r="M255" s="3"/>
      <c r="N255" s="3"/>
      <c r="O255" s="3"/>
      <c r="P255" s="3"/>
      <c r="Q255" s="3"/>
      <c r="R255" s="3"/>
      <c r="S255" s="3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5">
      <c r="B256" s="3"/>
      <c r="C256" s="3"/>
      <c r="D256" s="3"/>
      <c r="E256" s="81"/>
      <c r="F256" s="3"/>
      <c r="G256" s="3"/>
      <c r="H256" s="3"/>
      <c r="I256" s="81"/>
      <c r="J256" s="81"/>
      <c r="K256" s="81"/>
      <c r="L256" s="81"/>
      <c r="M256" s="3"/>
      <c r="N256" s="3"/>
      <c r="O256" s="3"/>
      <c r="P256" s="3"/>
      <c r="Q256" s="3"/>
      <c r="R256" s="3"/>
      <c r="S256" s="3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5">
      <c r="B257" s="3"/>
      <c r="C257" s="3"/>
      <c r="D257" s="3"/>
      <c r="E257" s="81"/>
      <c r="F257" s="3"/>
      <c r="G257" s="3"/>
      <c r="H257" s="3"/>
      <c r="I257" s="81"/>
      <c r="J257" s="81"/>
      <c r="K257" s="81"/>
      <c r="L257" s="81"/>
      <c r="M257" s="3"/>
      <c r="N257" s="3"/>
      <c r="O257" s="3"/>
      <c r="P257" s="3"/>
      <c r="Q257" s="3"/>
      <c r="R257" s="3"/>
      <c r="S257" s="3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5">
      <c r="B258" s="3"/>
      <c r="C258" s="3"/>
      <c r="D258" s="3"/>
      <c r="E258" s="81"/>
      <c r="F258" s="3"/>
      <c r="G258" s="3"/>
      <c r="H258" s="3"/>
      <c r="I258" s="81"/>
      <c r="J258" s="81"/>
      <c r="K258" s="81"/>
      <c r="L258" s="81"/>
      <c r="M258" s="3"/>
      <c r="N258" s="3"/>
      <c r="O258" s="3"/>
      <c r="P258" s="3"/>
      <c r="Q258" s="3"/>
      <c r="R258" s="3"/>
      <c r="S258" s="3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5">
      <c r="B259" s="3"/>
      <c r="C259" s="3"/>
      <c r="D259" s="3"/>
      <c r="E259" s="81"/>
      <c r="F259" s="3"/>
      <c r="G259" s="3"/>
      <c r="H259" s="3"/>
      <c r="I259" s="81"/>
      <c r="J259" s="81"/>
      <c r="K259" s="81"/>
      <c r="L259" s="81"/>
      <c r="M259" s="3"/>
      <c r="N259" s="3"/>
      <c r="O259" s="3"/>
      <c r="P259" s="3"/>
      <c r="Q259" s="3"/>
      <c r="R259" s="3"/>
      <c r="S259" s="3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5">
      <c r="B260" s="3"/>
      <c r="C260" s="3"/>
      <c r="D260" s="3"/>
      <c r="E260" s="81"/>
      <c r="F260" s="3"/>
      <c r="G260" s="3"/>
      <c r="H260" s="3"/>
      <c r="I260" s="81"/>
      <c r="J260" s="81"/>
      <c r="K260" s="81"/>
      <c r="L260" s="81"/>
      <c r="M260" s="3"/>
      <c r="N260" s="3"/>
      <c r="O260" s="3"/>
      <c r="P260" s="3"/>
      <c r="Q260" s="3"/>
      <c r="R260" s="3"/>
      <c r="S260" s="3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5">
      <c r="B261" s="3"/>
      <c r="C261" s="3"/>
      <c r="D261" s="3"/>
      <c r="E261" s="81"/>
      <c r="F261" s="3"/>
      <c r="G261" s="3"/>
      <c r="H261" s="3"/>
      <c r="I261" s="81"/>
      <c r="J261" s="81"/>
      <c r="K261" s="81"/>
      <c r="L261" s="81"/>
      <c r="M261" s="3"/>
      <c r="N261" s="3"/>
      <c r="O261" s="3"/>
      <c r="P261" s="3"/>
      <c r="Q261" s="3"/>
      <c r="R261" s="3"/>
      <c r="S261" s="3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5">
      <c r="B262" s="3"/>
      <c r="C262" s="3"/>
      <c r="D262" s="3"/>
      <c r="E262" s="81"/>
      <c r="F262" s="3"/>
      <c r="G262" s="3"/>
      <c r="H262" s="3"/>
      <c r="I262" s="81"/>
      <c r="J262" s="81"/>
      <c r="K262" s="81"/>
      <c r="L262" s="81"/>
      <c r="M262" s="3"/>
      <c r="N262" s="3"/>
      <c r="O262" s="3"/>
      <c r="P262" s="3"/>
      <c r="Q262" s="3"/>
      <c r="R262" s="3"/>
      <c r="S262" s="3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5">
      <c r="B263" s="3"/>
      <c r="C263" s="3"/>
      <c r="D263" s="3"/>
      <c r="E263" s="81"/>
      <c r="F263" s="3"/>
      <c r="G263" s="3"/>
      <c r="H263" s="3"/>
      <c r="I263" s="81"/>
      <c r="J263" s="81"/>
      <c r="K263" s="81"/>
      <c r="L263" s="81"/>
      <c r="M263" s="3"/>
      <c r="N263" s="3"/>
      <c r="O263" s="3"/>
      <c r="P263" s="3"/>
      <c r="Q263" s="3"/>
      <c r="R263" s="3"/>
      <c r="S263" s="3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5">
      <c r="B264" s="3"/>
      <c r="C264" s="3"/>
      <c r="D264" s="3"/>
      <c r="E264" s="81"/>
      <c r="F264" s="3"/>
      <c r="G264" s="3"/>
      <c r="H264" s="3"/>
      <c r="I264" s="81"/>
      <c r="J264" s="81"/>
      <c r="K264" s="81"/>
      <c r="L264" s="81"/>
      <c r="M264" s="3"/>
      <c r="N264" s="3"/>
      <c r="O264" s="3"/>
      <c r="P264" s="3"/>
      <c r="Q264" s="3"/>
      <c r="R264" s="3"/>
      <c r="S264" s="3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5">
      <c r="B265" s="3"/>
      <c r="C265" s="3"/>
      <c r="D265" s="3"/>
      <c r="E265" s="81"/>
      <c r="F265" s="3"/>
      <c r="G265" s="3"/>
      <c r="H265" s="3"/>
      <c r="I265" s="81"/>
      <c r="J265" s="81"/>
      <c r="K265" s="81"/>
      <c r="L265" s="81"/>
      <c r="M265" s="3"/>
      <c r="N265" s="3"/>
      <c r="O265" s="3"/>
      <c r="P265" s="3"/>
      <c r="Q265" s="3"/>
      <c r="R265" s="3"/>
      <c r="S265" s="3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5">
      <c r="B266" s="3"/>
      <c r="C266" s="3"/>
      <c r="D266" s="3"/>
      <c r="E266" s="81"/>
      <c r="F266" s="3"/>
      <c r="G266" s="3"/>
      <c r="H266" s="3"/>
      <c r="I266" s="81"/>
      <c r="J266" s="81"/>
      <c r="K266" s="81"/>
      <c r="L266" s="81"/>
      <c r="M266" s="3"/>
      <c r="N266" s="3"/>
      <c r="O266" s="3"/>
      <c r="P266" s="3"/>
      <c r="Q266" s="3"/>
      <c r="R266" s="3"/>
      <c r="S266" s="3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5">
      <c r="B267" s="3"/>
      <c r="C267" s="3"/>
      <c r="D267" s="3"/>
      <c r="E267" s="81"/>
      <c r="F267" s="3"/>
      <c r="G267" s="3"/>
      <c r="H267" s="3"/>
      <c r="I267" s="81"/>
      <c r="J267" s="81"/>
      <c r="K267" s="81"/>
      <c r="L267" s="81"/>
      <c r="M267" s="3"/>
      <c r="N267" s="3"/>
      <c r="O267" s="3"/>
      <c r="P267" s="3"/>
      <c r="Q267" s="3"/>
      <c r="R267" s="3"/>
      <c r="S267" s="3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5">
      <c r="B268" s="3"/>
      <c r="C268" s="3"/>
      <c r="D268" s="3"/>
      <c r="E268" s="81"/>
      <c r="F268" s="3"/>
      <c r="G268" s="3"/>
      <c r="H268" s="3"/>
      <c r="I268" s="81"/>
      <c r="J268" s="81"/>
      <c r="K268" s="81"/>
      <c r="L268" s="81"/>
      <c r="M268" s="3"/>
      <c r="N268" s="3"/>
      <c r="O268" s="3"/>
      <c r="P268" s="3"/>
      <c r="Q268" s="3"/>
      <c r="R268" s="3"/>
      <c r="S268" s="3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5">
      <c r="B269" s="3"/>
      <c r="C269" s="3"/>
      <c r="D269" s="3"/>
      <c r="E269" s="81"/>
      <c r="F269" s="3"/>
      <c r="G269" s="3"/>
      <c r="H269" s="3"/>
      <c r="I269" s="81"/>
      <c r="J269" s="81"/>
      <c r="K269" s="81"/>
      <c r="L269" s="81"/>
      <c r="M269" s="3"/>
      <c r="N269" s="3"/>
      <c r="O269" s="3"/>
      <c r="P269" s="3"/>
      <c r="Q269" s="3"/>
      <c r="R269" s="3"/>
      <c r="S269" s="3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5">
      <c r="B270" s="3"/>
      <c r="C270" s="3"/>
      <c r="D270" s="3"/>
      <c r="E270" s="81"/>
      <c r="F270" s="3"/>
      <c r="G270" s="3"/>
      <c r="H270" s="3"/>
      <c r="I270" s="81"/>
      <c r="J270" s="81"/>
      <c r="K270" s="81"/>
      <c r="L270" s="81"/>
      <c r="M270" s="3"/>
      <c r="N270" s="3"/>
      <c r="O270" s="3"/>
      <c r="P270" s="3"/>
      <c r="Q270" s="3"/>
      <c r="R270" s="3"/>
      <c r="S270" s="3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5">
      <c r="B271" s="3"/>
      <c r="C271" s="3"/>
      <c r="D271" s="3"/>
      <c r="E271" s="81"/>
      <c r="F271" s="3"/>
      <c r="G271" s="3"/>
      <c r="H271" s="3"/>
      <c r="I271" s="81"/>
      <c r="J271" s="81"/>
      <c r="K271" s="81"/>
      <c r="L271" s="81"/>
      <c r="M271" s="3"/>
      <c r="N271" s="3"/>
      <c r="O271" s="3"/>
      <c r="P271" s="3"/>
      <c r="Q271" s="3"/>
      <c r="R271" s="3"/>
      <c r="S271" s="3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5">
      <c r="B272" s="3"/>
      <c r="C272" s="3"/>
      <c r="D272" s="3"/>
      <c r="E272" s="81"/>
      <c r="F272" s="3"/>
      <c r="G272" s="3"/>
      <c r="H272" s="3"/>
      <c r="I272" s="81"/>
      <c r="J272" s="81"/>
      <c r="K272" s="81"/>
      <c r="L272" s="81"/>
      <c r="M272" s="3"/>
      <c r="N272" s="3"/>
      <c r="O272" s="3"/>
      <c r="P272" s="3"/>
      <c r="Q272" s="3"/>
      <c r="R272" s="3"/>
      <c r="S272" s="3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5">
      <c r="B273" s="3"/>
      <c r="C273" s="3"/>
      <c r="D273" s="3"/>
      <c r="E273" s="81"/>
      <c r="F273" s="3"/>
      <c r="G273" s="3"/>
      <c r="H273" s="3"/>
      <c r="I273" s="81"/>
      <c r="J273" s="81"/>
      <c r="K273" s="81"/>
      <c r="L273" s="81"/>
      <c r="M273" s="3"/>
      <c r="N273" s="3"/>
      <c r="O273" s="3"/>
      <c r="P273" s="3"/>
      <c r="Q273" s="3"/>
      <c r="R273" s="3"/>
      <c r="S273" s="3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5">
      <c r="B274" s="3"/>
      <c r="C274" s="3"/>
      <c r="D274" s="3"/>
      <c r="E274" s="81"/>
      <c r="F274" s="3"/>
      <c r="G274" s="3"/>
      <c r="H274" s="3"/>
      <c r="I274" s="81"/>
      <c r="J274" s="81"/>
      <c r="K274" s="81"/>
      <c r="L274" s="81"/>
      <c r="M274" s="3"/>
      <c r="N274" s="3"/>
      <c r="O274" s="3"/>
      <c r="P274" s="3"/>
      <c r="Q274" s="3"/>
      <c r="R274" s="3"/>
      <c r="S274" s="3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5">
      <c r="B275" s="3"/>
      <c r="C275" s="3"/>
      <c r="D275" s="3"/>
      <c r="E275" s="81"/>
      <c r="F275" s="3"/>
      <c r="G275" s="3"/>
      <c r="H275" s="3"/>
      <c r="I275" s="81"/>
      <c r="J275" s="81"/>
      <c r="K275" s="81"/>
      <c r="L275" s="81"/>
      <c r="M275" s="3"/>
      <c r="N275" s="3"/>
      <c r="O275" s="3"/>
      <c r="P275" s="3"/>
      <c r="Q275" s="3"/>
      <c r="R275" s="3"/>
      <c r="S275" s="3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5">
      <c r="B276" s="3"/>
      <c r="C276" s="3"/>
      <c r="D276" s="3"/>
      <c r="E276" s="81"/>
      <c r="F276" s="3"/>
      <c r="G276" s="3"/>
      <c r="H276" s="3"/>
      <c r="I276" s="81"/>
      <c r="J276" s="81"/>
      <c r="K276" s="81"/>
      <c r="L276" s="81"/>
      <c r="M276" s="3"/>
      <c r="N276" s="3"/>
      <c r="O276" s="3"/>
      <c r="P276" s="3"/>
      <c r="Q276" s="3"/>
      <c r="R276" s="3"/>
      <c r="S276" s="3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5">
      <c r="B277" s="3"/>
      <c r="C277" s="3"/>
      <c r="D277" s="3"/>
      <c r="E277" s="81"/>
      <c r="F277" s="3"/>
      <c r="G277" s="3"/>
      <c r="H277" s="3"/>
      <c r="I277" s="81"/>
      <c r="J277" s="81"/>
      <c r="K277" s="81"/>
      <c r="L277" s="81"/>
      <c r="M277" s="3"/>
      <c r="N277" s="3"/>
      <c r="O277" s="3"/>
      <c r="P277" s="3"/>
      <c r="Q277" s="3"/>
      <c r="R277" s="3"/>
      <c r="S277" s="3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5">
      <c r="B278" s="3"/>
      <c r="C278" s="3"/>
      <c r="D278" s="3"/>
      <c r="E278" s="81"/>
      <c r="F278" s="3"/>
      <c r="G278" s="3"/>
      <c r="H278" s="3"/>
      <c r="I278" s="81"/>
      <c r="J278" s="81"/>
      <c r="K278" s="81"/>
      <c r="L278" s="81"/>
      <c r="M278" s="3"/>
      <c r="N278" s="3"/>
      <c r="O278" s="3"/>
      <c r="P278" s="3"/>
      <c r="Q278" s="3"/>
      <c r="R278" s="3"/>
      <c r="S278" s="3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5">
      <c r="B279" s="3"/>
      <c r="C279" s="3"/>
      <c r="D279" s="3"/>
      <c r="E279" s="81"/>
      <c r="F279" s="3"/>
      <c r="G279" s="3"/>
      <c r="H279" s="3"/>
      <c r="I279" s="81"/>
      <c r="J279" s="81"/>
      <c r="K279" s="81"/>
      <c r="L279" s="81"/>
      <c r="M279" s="3"/>
      <c r="N279" s="3"/>
      <c r="O279" s="3"/>
      <c r="P279" s="3"/>
      <c r="Q279" s="3"/>
      <c r="R279" s="3"/>
      <c r="S279" s="3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5">
      <c r="B280" s="3"/>
      <c r="C280" s="3"/>
      <c r="D280" s="3"/>
      <c r="E280" s="81"/>
      <c r="F280" s="3"/>
      <c r="G280" s="3"/>
      <c r="H280" s="3"/>
      <c r="I280" s="81"/>
      <c r="J280" s="81"/>
      <c r="K280" s="81"/>
      <c r="L280" s="81"/>
      <c r="M280" s="3"/>
      <c r="N280" s="3"/>
      <c r="O280" s="3"/>
      <c r="P280" s="3"/>
      <c r="Q280" s="3"/>
      <c r="R280" s="3"/>
      <c r="S280" s="3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5">
      <c r="B281" s="3"/>
      <c r="C281" s="3"/>
      <c r="D281" s="3"/>
      <c r="E281" s="81"/>
      <c r="F281" s="3"/>
      <c r="G281" s="3"/>
      <c r="H281" s="3"/>
      <c r="I281" s="81"/>
      <c r="J281" s="81"/>
      <c r="K281" s="81"/>
      <c r="L281" s="81"/>
      <c r="M281" s="3"/>
      <c r="N281" s="3"/>
      <c r="O281" s="3"/>
      <c r="P281" s="3"/>
      <c r="Q281" s="3"/>
      <c r="R281" s="3"/>
      <c r="S281" s="3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5">
      <c r="B282" s="3"/>
      <c r="C282" s="3"/>
      <c r="D282" s="3"/>
      <c r="E282" s="81"/>
      <c r="F282" s="3"/>
      <c r="G282" s="3"/>
      <c r="H282" s="3"/>
      <c r="I282" s="81"/>
      <c r="J282" s="81"/>
      <c r="K282" s="81"/>
      <c r="L282" s="81"/>
      <c r="M282" s="3"/>
      <c r="N282" s="3"/>
      <c r="O282" s="3"/>
      <c r="P282" s="3"/>
      <c r="Q282" s="3"/>
      <c r="R282" s="3"/>
      <c r="S282" s="3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5">
      <c r="B283" s="3"/>
      <c r="C283" s="3"/>
      <c r="D283" s="3"/>
      <c r="E283" s="81"/>
      <c r="F283" s="3"/>
      <c r="G283" s="3"/>
      <c r="H283" s="3"/>
      <c r="I283" s="81"/>
      <c r="J283" s="81"/>
      <c r="K283" s="81"/>
      <c r="L283" s="81"/>
      <c r="M283" s="3"/>
      <c r="N283" s="3"/>
      <c r="O283" s="3"/>
      <c r="P283" s="3"/>
      <c r="Q283" s="3"/>
      <c r="R283" s="3"/>
      <c r="S283" s="3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5">
      <c r="B284" s="3"/>
      <c r="C284" s="3"/>
      <c r="D284" s="3"/>
      <c r="E284" s="81"/>
      <c r="F284" s="3"/>
      <c r="G284" s="3"/>
      <c r="H284" s="3"/>
      <c r="I284" s="81"/>
      <c r="J284" s="81"/>
      <c r="K284" s="81"/>
      <c r="L284" s="81"/>
      <c r="M284" s="3"/>
      <c r="N284" s="3"/>
      <c r="O284" s="3"/>
      <c r="P284" s="3"/>
      <c r="Q284" s="3"/>
      <c r="R284" s="3"/>
      <c r="S284" s="3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5">
      <c r="B285" s="3"/>
      <c r="C285" s="3"/>
      <c r="D285" s="3"/>
      <c r="E285" s="81"/>
      <c r="F285" s="3"/>
      <c r="G285" s="3"/>
      <c r="H285" s="3"/>
      <c r="I285" s="81"/>
      <c r="J285" s="81"/>
      <c r="K285" s="81"/>
      <c r="L285" s="81"/>
      <c r="M285" s="3"/>
      <c r="N285" s="3"/>
      <c r="O285" s="3"/>
      <c r="P285" s="3"/>
      <c r="Q285" s="3"/>
      <c r="R285" s="3"/>
      <c r="S285" s="3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5">
      <c r="B286" s="3"/>
      <c r="C286" s="3"/>
      <c r="D286" s="3"/>
      <c r="E286" s="81"/>
      <c r="F286" s="3"/>
      <c r="G286" s="3"/>
      <c r="H286" s="3"/>
      <c r="I286" s="81"/>
      <c r="J286" s="81"/>
      <c r="K286" s="81"/>
      <c r="L286" s="81"/>
      <c r="M286" s="3"/>
      <c r="N286" s="3"/>
      <c r="O286" s="3"/>
      <c r="P286" s="3"/>
      <c r="Q286" s="3"/>
      <c r="R286" s="3"/>
      <c r="S286" s="3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5">
      <c r="B287" s="3"/>
      <c r="C287" s="3"/>
      <c r="D287" s="3"/>
      <c r="E287" s="81"/>
      <c r="F287" s="3"/>
      <c r="G287" s="3"/>
      <c r="H287" s="3"/>
      <c r="I287" s="81"/>
      <c r="J287" s="81"/>
      <c r="K287" s="81"/>
      <c r="L287" s="81"/>
      <c r="M287" s="3"/>
      <c r="N287" s="3"/>
      <c r="O287" s="3"/>
      <c r="P287" s="3"/>
      <c r="Q287" s="3"/>
      <c r="R287" s="3"/>
      <c r="S287" s="3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5">
      <c r="B288" s="3"/>
      <c r="C288" s="3"/>
      <c r="D288" s="3"/>
      <c r="E288" s="81"/>
      <c r="F288" s="3"/>
      <c r="G288" s="3"/>
      <c r="H288" s="3"/>
      <c r="I288" s="81"/>
      <c r="J288" s="81"/>
      <c r="K288" s="81"/>
      <c r="L288" s="81"/>
      <c r="M288" s="3"/>
      <c r="N288" s="3"/>
      <c r="O288" s="3"/>
      <c r="P288" s="3"/>
      <c r="Q288" s="3"/>
      <c r="R288" s="3"/>
      <c r="S288" s="3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5">
      <c r="B289" s="3"/>
      <c r="C289" s="3"/>
      <c r="D289" s="3"/>
      <c r="E289" s="81"/>
      <c r="F289" s="3"/>
      <c r="G289" s="3"/>
      <c r="H289" s="3"/>
      <c r="I289" s="81"/>
      <c r="J289" s="81"/>
      <c r="K289" s="81"/>
      <c r="L289" s="81"/>
      <c r="M289" s="3"/>
      <c r="N289" s="3"/>
      <c r="O289" s="3"/>
      <c r="P289" s="3"/>
      <c r="Q289" s="3"/>
      <c r="R289" s="3"/>
      <c r="S289" s="3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5">
      <c r="B290" s="3"/>
      <c r="C290" s="3"/>
      <c r="D290" s="3"/>
      <c r="E290" s="81"/>
      <c r="F290" s="3"/>
      <c r="G290" s="3"/>
      <c r="H290" s="3"/>
      <c r="I290" s="81"/>
      <c r="J290" s="81"/>
      <c r="K290" s="81"/>
      <c r="L290" s="81"/>
      <c r="M290" s="3"/>
      <c r="N290" s="3"/>
      <c r="O290" s="3"/>
      <c r="P290" s="3"/>
      <c r="Q290" s="3"/>
      <c r="R290" s="3"/>
      <c r="S290" s="3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5">
      <c r="B291" s="3"/>
      <c r="C291" s="3"/>
      <c r="D291" s="3"/>
      <c r="E291" s="81"/>
      <c r="F291" s="3"/>
      <c r="G291" s="3"/>
      <c r="H291" s="3"/>
      <c r="I291" s="81"/>
      <c r="J291" s="81"/>
      <c r="K291" s="81"/>
      <c r="L291" s="81"/>
      <c r="M291" s="3"/>
      <c r="N291" s="3"/>
      <c r="O291" s="3"/>
      <c r="P291" s="3"/>
      <c r="Q291" s="3"/>
      <c r="R291" s="3"/>
      <c r="S291" s="3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5">
      <c r="B292" s="3"/>
      <c r="C292" s="3"/>
      <c r="D292" s="3"/>
      <c r="E292" s="81"/>
      <c r="F292" s="3"/>
      <c r="G292" s="3"/>
      <c r="H292" s="3"/>
      <c r="I292" s="81"/>
      <c r="J292" s="81"/>
      <c r="K292" s="81"/>
      <c r="L292" s="81"/>
      <c r="M292" s="3"/>
      <c r="N292" s="3"/>
      <c r="O292" s="3"/>
      <c r="P292" s="3"/>
      <c r="Q292" s="3"/>
      <c r="R292" s="3"/>
      <c r="S292" s="3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5">
      <c r="B293" s="3"/>
      <c r="C293" s="3"/>
      <c r="D293" s="3"/>
      <c r="E293" s="81"/>
      <c r="F293" s="3"/>
      <c r="G293" s="3"/>
      <c r="H293" s="3"/>
      <c r="I293" s="81"/>
      <c r="J293" s="81"/>
      <c r="K293" s="81"/>
      <c r="L293" s="81"/>
      <c r="M293" s="3"/>
      <c r="N293" s="3"/>
      <c r="O293" s="3"/>
      <c r="P293" s="3"/>
      <c r="Q293" s="3"/>
      <c r="R293" s="3"/>
      <c r="S293" s="3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5">
      <c r="B294" s="3"/>
      <c r="C294" s="3"/>
      <c r="D294" s="3"/>
      <c r="E294" s="81"/>
      <c r="F294" s="3"/>
      <c r="G294" s="3"/>
      <c r="H294" s="3"/>
      <c r="I294" s="81"/>
      <c r="J294" s="81"/>
      <c r="K294" s="81"/>
      <c r="L294" s="81"/>
      <c r="M294" s="3"/>
      <c r="N294" s="3"/>
      <c r="O294" s="3"/>
      <c r="P294" s="3"/>
      <c r="Q294" s="3"/>
      <c r="R294" s="3"/>
      <c r="S294" s="3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5">
      <c r="B295" s="3"/>
      <c r="C295" s="3"/>
      <c r="D295" s="3"/>
      <c r="E295" s="81"/>
      <c r="F295" s="3"/>
      <c r="G295" s="3"/>
      <c r="H295" s="3"/>
      <c r="I295" s="81"/>
      <c r="J295" s="81"/>
      <c r="K295" s="81"/>
      <c r="L295" s="81"/>
      <c r="M295" s="3"/>
      <c r="N295" s="3"/>
      <c r="O295" s="3"/>
      <c r="P295" s="3"/>
      <c r="Q295" s="3"/>
      <c r="R295" s="3"/>
      <c r="S295" s="3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5">
      <c r="B296" s="3"/>
      <c r="C296" s="3"/>
      <c r="D296" s="3"/>
      <c r="E296" s="81"/>
      <c r="F296" s="3"/>
      <c r="G296" s="3"/>
      <c r="H296" s="3"/>
      <c r="I296" s="81"/>
      <c r="J296" s="81"/>
      <c r="K296" s="81"/>
      <c r="L296" s="81"/>
      <c r="M296" s="3"/>
      <c r="N296" s="3"/>
      <c r="O296" s="3"/>
      <c r="P296" s="3"/>
      <c r="Q296" s="3"/>
      <c r="R296" s="3"/>
      <c r="S296" s="3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5">
      <c r="B297" s="3"/>
      <c r="C297" s="3"/>
      <c r="D297" s="3"/>
      <c r="E297" s="81"/>
      <c r="F297" s="3"/>
      <c r="G297" s="3"/>
      <c r="H297" s="3"/>
      <c r="I297" s="81"/>
      <c r="J297" s="81"/>
      <c r="K297" s="81"/>
      <c r="L297" s="81"/>
      <c r="M297" s="3"/>
      <c r="N297" s="3"/>
      <c r="O297" s="3"/>
      <c r="P297" s="3"/>
      <c r="Q297" s="3"/>
      <c r="R297" s="3"/>
      <c r="S297" s="3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5">
      <c r="B298" s="3"/>
      <c r="C298" s="3"/>
      <c r="D298" s="3"/>
      <c r="E298" s="81"/>
      <c r="F298" s="3"/>
      <c r="G298" s="3"/>
      <c r="H298" s="3"/>
      <c r="I298" s="81"/>
      <c r="J298" s="81"/>
      <c r="K298" s="81"/>
      <c r="L298" s="81"/>
      <c r="M298" s="3"/>
      <c r="N298" s="3"/>
      <c r="O298" s="3"/>
      <c r="P298" s="3"/>
      <c r="Q298" s="3"/>
      <c r="R298" s="3"/>
      <c r="S298" s="3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5">
      <c r="B299" s="3"/>
      <c r="C299" s="3"/>
      <c r="D299" s="3"/>
      <c r="E299" s="81"/>
      <c r="F299" s="3"/>
      <c r="G299" s="3"/>
      <c r="H299" s="3"/>
      <c r="I299" s="81"/>
      <c r="J299" s="81"/>
      <c r="K299" s="81"/>
      <c r="L299" s="81"/>
      <c r="M299" s="3"/>
      <c r="N299" s="3"/>
      <c r="O299" s="3"/>
      <c r="P299" s="3"/>
      <c r="Q299" s="3"/>
      <c r="R299" s="3"/>
      <c r="S299" s="3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5">
      <c r="B300" s="3"/>
      <c r="C300" s="3"/>
      <c r="D300" s="3"/>
      <c r="E300" s="81"/>
      <c r="F300" s="3"/>
      <c r="G300" s="3"/>
      <c r="H300" s="3"/>
      <c r="I300" s="81"/>
      <c r="J300" s="81"/>
      <c r="K300" s="81"/>
      <c r="L300" s="81"/>
      <c r="M300" s="3"/>
      <c r="N300" s="3"/>
      <c r="O300" s="3"/>
      <c r="P300" s="3"/>
      <c r="Q300" s="3"/>
      <c r="R300" s="3"/>
      <c r="S300" s="3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5">
      <c r="B301" s="3"/>
      <c r="C301" s="3"/>
      <c r="D301" s="3"/>
      <c r="E301" s="81"/>
      <c r="F301" s="3"/>
      <c r="G301" s="3"/>
      <c r="H301" s="3"/>
      <c r="I301" s="81"/>
      <c r="J301" s="81"/>
      <c r="K301" s="81"/>
      <c r="L301" s="81"/>
      <c r="M301" s="3"/>
      <c r="N301" s="3"/>
      <c r="O301" s="3"/>
      <c r="P301" s="3"/>
      <c r="Q301" s="3"/>
      <c r="R301" s="3"/>
      <c r="S301" s="3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5">
      <c r="B302" s="3"/>
      <c r="C302" s="3"/>
      <c r="D302" s="3"/>
      <c r="E302" s="81"/>
      <c r="F302" s="3"/>
      <c r="G302" s="3"/>
      <c r="H302" s="3"/>
      <c r="I302" s="81"/>
      <c r="J302" s="81"/>
      <c r="K302" s="81"/>
      <c r="L302" s="81"/>
      <c r="M302" s="3"/>
      <c r="N302" s="3"/>
      <c r="O302" s="3"/>
      <c r="P302" s="3"/>
      <c r="Q302" s="3"/>
      <c r="R302" s="3"/>
      <c r="S302" s="3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5">
      <c r="B303" s="3"/>
      <c r="C303" s="3"/>
      <c r="D303" s="3"/>
      <c r="E303" s="81"/>
      <c r="F303" s="3"/>
      <c r="G303" s="3"/>
      <c r="H303" s="3"/>
      <c r="I303" s="81"/>
      <c r="J303" s="81"/>
      <c r="K303" s="81"/>
      <c r="L303" s="81"/>
      <c r="M303" s="3"/>
      <c r="N303" s="3"/>
      <c r="O303" s="3"/>
      <c r="P303" s="3"/>
      <c r="Q303" s="3"/>
      <c r="R303" s="3"/>
      <c r="S303" s="3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5">
      <c r="B304" s="3"/>
      <c r="C304" s="3"/>
      <c r="D304" s="3"/>
      <c r="E304" s="81"/>
      <c r="F304" s="3"/>
      <c r="G304" s="3"/>
      <c r="H304" s="3"/>
      <c r="I304" s="81"/>
      <c r="J304" s="81"/>
      <c r="K304" s="81"/>
      <c r="L304" s="81"/>
      <c r="M304" s="3"/>
      <c r="N304" s="3"/>
      <c r="O304" s="3"/>
      <c r="P304" s="3"/>
      <c r="Q304" s="3"/>
      <c r="R304" s="3"/>
      <c r="S304" s="3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5">
      <c r="B305" s="3"/>
      <c r="C305" s="3"/>
      <c r="D305" s="3"/>
      <c r="E305" s="81"/>
      <c r="F305" s="3"/>
      <c r="G305" s="3"/>
      <c r="H305" s="3"/>
      <c r="I305" s="81"/>
      <c r="J305" s="81"/>
      <c r="K305" s="81"/>
      <c r="L305" s="81"/>
      <c r="M305" s="3"/>
      <c r="N305" s="3"/>
      <c r="O305" s="3"/>
      <c r="P305" s="3"/>
      <c r="Q305" s="3"/>
      <c r="R305" s="3"/>
      <c r="S305" s="3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5">
      <c r="B306" s="3"/>
      <c r="C306" s="3"/>
      <c r="D306" s="3"/>
      <c r="E306" s="81"/>
      <c r="F306" s="3"/>
      <c r="G306" s="3"/>
      <c r="H306" s="3"/>
      <c r="I306" s="81"/>
      <c r="J306" s="81"/>
      <c r="K306" s="81"/>
      <c r="L306" s="81"/>
      <c r="M306" s="3"/>
      <c r="N306" s="3"/>
      <c r="O306" s="3"/>
      <c r="P306" s="3"/>
      <c r="Q306" s="3"/>
      <c r="R306" s="3"/>
      <c r="S306" s="3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5">
      <c r="B307" s="3"/>
      <c r="C307" s="3"/>
      <c r="D307" s="3"/>
      <c r="E307" s="81"/>
      <c r="F307" s="3"/>
      <c r="G307" s="3"/>
      <c r="H307" s="3"/>
      <c r="I307" s="81"/>
      <c r="J307" s="81"/>
      <c r="K307" s="81"/>
      <c r="L307" s="81"/>
      <c r="M307" s="3"/>
      <c r="N307" s="3"/>
      <c r="O307" s="3"/>
      <c r="P307" s="3"/>
      <c r="Q307" s="3"/>
      <c r="R307" s="3"/>
      <c r="S307" s="3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5">
      <c r="B308" s="3"/>
      <c r="C308" s="3"/>
      <c r="D308" s="3"/>
      <c r="E308" s="81"/>
      <c r="F308" s="3"/>
      <c r="G308" s="3"/>
      <c r="H308" s="3"/>
      <c r="I308" s="81"/>
      <c r="J308" s="81"/>
      <c r="K308" s="81"/>
      <c r="L308" s="81"/>
      <c r="M308" s="3"/>
      <c r="N308" s="3"/>
      <c r="O308" s="3"/>
      <c r="P308" s="3"/>
      <c r="Q308" s="3"/>
      <c r="R308" s="3"/>
      <c r="S308" s="3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5">
      <c r="B309" s="3"/>
      <c r="C309" s="3"/>
      <c r="D309" s="3"/>
      <c r="E309" s="81"/>
      <c r="F309" s="3"/>
      <c r="G309" s="3"/>
      <c r="H309" s="3"/>
      <c r="I309" s="81"/>
      <c r="J309" s="81"/>
      <c r="K309" s="81"/>
      <c r="L309" s="81"/>
      <c r="M309" s="3"/>
      <c r="N309" s="3"/>
      <c r="O309" s="3"/>
      <c r="P309" s="3"/>
      <c r="Q309" s="3"/>
      <c r="R309" s="3"/>
      <c r="S309" s="3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5">
      <c r="B310" s="3"/>
      <c r="C310" s="3"/>
      <c r="D310" s="3"/>
      <c r="E310" s="81"/>
      <c r="F310" s="3"/>
      <c r="G310" s="3"/>
      <c r="H310" s="3"/>
      <c r="I310" s="81"/>
      <c r="J310" s="81"/>
      <c r="K310" s="81"/>
      <c r="L310" s="81"/>
      <c r="M310" s="3"/>
      <c r="N310" s="3"/>
      <c r="O310" s="3"/>
      <c r="P310" s="3"/>
      <c r="Q310" s="3"/>
      <c r="R310" s="3"/>
      <c r="S310" s="3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5">
      <c r="B311" s="3"/>
      <c r="C311" s="3"/>
      <c r="D311" s="3"/>
      <c r="E311" s="81"/>
      <c r="F311" s="3"/>
      <c r="G311" s="3"/>
      <c r="H311" s="3"/>
      <c r="I311" s="81"/>
      <c r="J311" s="81"/>
      <c r="K311" s="81"/>
      <c r="L311" s="81"/>
      <c r="M311" s="3"/>
      <c r="N311" s="3"/>
      <c r="O311" s="3"/>
      <c r="P311" s="3"/>
      <c r="Q311" s="3"/>
      <c r="R311" s="3"/>
      <c r="S311" s="3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5">
      <c r="B312" s="3"/>
      <c r="C312" s="3"/>
      <c r="D312" s="3"/>
      <c r="E312" s="81"/>
      <c r="F312" s="3"/>
      <c r="G312" s="3"/>
      <c r="H312" s="3"/>
      <c r="I312" s="81"/>
      <c r="J312" s="81"/>
      <c r="K312" s="81"/>
      <c r="L312" s="81"/>
      <c r="M312" s="3"/>
      <c r="N312" s="3"/>
      <c r="O312" s="3"/>
      <c r="P312" s="3"/>
      <c r="Q312" s="3"/>
      <c r="R312" s="3"/>
      <c r="S312" s="3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5">
      <c r="B313" s="3"/>
      <c r="C313" s="3"/>
      <c r="D313" s="3"/>
      <c r="E313" s="81"/>
      <c r="F313" s="3"/>
      <c r="G313" s="3"/>
      <c r="H313" s="3"/>
      <c r="I313" s="81"/>
      <c r="J313" s="81"/>
      <c r="K313" s="81"/>
      <c r="L313" s="81"/>
      <c r="M313" s="3"/>
      <c r="N313" s="3"/>
      <c r="O313" s="3"/>
      <c r="P313" s="3"/>
      <c r="Q313" s="3"/>
      <c r="R313" s="3"/>
      <c r="S313" s="3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5">
      <c r="B314" s="3"/>
      <c r="C314" s="3"/>
      <c r="D314" s="3"/>
      <c r="E314" s="81"/>
      <c r="F314" s="3"/>
      <c r="G314" s="3"/>
      <c r="H314" s="3"/>
      <c r="I314" s="81"/>
      <c r="J314" s="81"/>
      <c r="K314" s="81"/>
      <c r="L314" s="81"/>
      <c r="M314" s="3"/>
      <c r="N314" s="3"/>
      <c r="O314" s="3"/>
      <c r="P314" s="3"/>
      <c r="Q314" s="3"/>
      <c r="R314" s="3"/>
      <c r="S314" s="3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5">
      <c r="B315" s="3"/>
      <c r="C315" s="3"/>
      <c r="D315" s="3"/>
      <c r="E315" s="81"/>
      <c r="F315" s="3"/>
      <c r="G315" s="3"/>
      <c r="H315" s="3"/>
      <c r="I315" s="81"/>
      <c r="J315" s="81"/>
      <c r="K315" s="81"/>
      <c r="L315" s="81"/>
      <c r="M315" s="3"/>
      <c r="N315" s="3"/>
      <c r="O315" s="3"/>
      <c r="P315" s="3"/>
      <c r="Q315" s="3"/>
      <c r="R315" s="3"/>
      <c r="S315" s="3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5">
      <c r="B316" s="3"/>
      <c r="C316" s="3"/>
      <c r="D316" s="3"/>
      <c r="E316" s="81"/>
      <c r="F316" s="3"/>
      <c r="G316" s="3"/>
      <c r="H316" s="3"/>
      <c r="I316" s="81"/>
      <c r="J316" s="81"/>
      <c r="K316" s="81"/>
      <c r="L316" s="81"/>
      <c r="M316" s="3"/>
      <c r="N316" s="3"/>
      <c r="O316" s="3"/>
      <c r="P316" s="3"/>
      <c r="Q316" s="3"/>
      <c r="R316" s="3"/>
      <c r="S316" s="3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5">
      <c r="B317" s="3"/>
      <c r="C317" s="3"/>
      <c r="D317" s="3"/>
      <c r="E317" s="81"/>
      <c r="F317" s="3"/>
      <c r="G317" s="3"/>
      <c r="H317" s="3"/>
      <c r="I317" s="81"/>
      <c r="J317" s="81"/>
      <c r="K317" s="81"/>
      <c r="L317" s="81"/>
      <c r="M317" s="3"/>
      <c r="N317" s="3"/>
      <c r="O317" s="3"/>
      <c r="P317" s="3"/>
      <c r="Q317" s="3"/>
      <c r="R317" s="3"/>
      <c r="S317" s="3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5">
      <c r="B318" s="3"/>
      <c r="C318" s="3"/>
      <c r="D318" s="3"/>
      <c r="E318" s="81"/>
      <c r="F318" s="3"/>
      <c r="G318" s="3"/>
      <c r="H318" s="3"/>
      <c r="I318" s="81"/>
      <c r="J318" s="81"/>
      <c r="K318" s="81"/>
      <c r="L318" s="81"/>
      <c r="M318" s="3"/>
      <c r="N318" s="3"/>
      <c r="O318" s="3"/>
      <c r="P318" s="3"/>
      <c r="Q318" s="3"/>
      <c r="R318" s="3"/>
      <c r="S318" s="3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5">
      <c r="B319" s="3"/>
      <c r="C319" s="3"/>
      <c r="D319" s="3"/>
      <c r="E319" s="81"/>
      <c r="F319" s="3"/>
      <c r="G319" s="3"/>
      <c r="H319" s="3"/>
      <c r="I319" s="81"/>
      <c r="J319" s="81"/>
      <c r="K319" s="81"/>
      <c r="L319" s="81"/>
      <c r="M319" s="3"/>
      <c r="N319" s="3"/>
      <c r="O319" s="3"/>
      <c r="P319" s="3"/>
      <c r="Q319" s="3"/>
      <c r="R319" s="3"/>
      <c r="S319" s="3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5">
      <c r="B320" s="3"/>
      <c r="C320" s="3"/>
      <c r="D320" s="3"/>
      <c r="E320" s="81"/>
      <c r="F320" s="3"/>
      <c r="G320" s="3"/>
      <c r="H320" s="3"/>
      <c r="I320" s="81"/>
      <c r="J320" s="81"/>
      <c r="K320" s="81"/>
      <c r="L320" s="81"/>
      <c r="M320" s="3"/>
      <c r="N320" s="3"/>
      <c r="O320" s="3"/>
      <c r="P320" s="3"/>
      <c r="Q320" s="3"/>
      <c r="R320" s="3"/>
      <c r="S320" s="3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5">
      <c r="B321" s="3"/>
      <c r="C321" s="3"/>
      <c r="D321" s="3"/>
      <c r="E321" s="81"/>
      <c r="F321" s="3"/>
      <c r="G321" s="3"/>
      <c r="H321" s="3"/>
      <c r="I321" s="81"/>
      <c r="J321" s="81"/>
      <c r="K321" s="81"/>
      <c r="L321" s="81"/>
      <c r="M321" s="3"/>
      <c r="N321" s="3"/>
      <c r="O321" s="3"/>
      <c r="P321" s="3"/>
      <c r="Q321" s="3"/>
      <c r="R321" s="3"/>
      <c r="S321" s="3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5">
      <c r="B322" s="3"/>
      <c r="C322" s="3"/>
      <c r="D322" s="3"/>
      <c r="E322" s="81"/>
      <c r="F322" s="3"/>
      <c r="G322" s="3"/>
      <c r="H322" s="3"/>
      <c r="I322" s="81"/>
      <c r="J322" s="81"/>
      <c r="K322" s="81"/>
      <c r="L322" s="81"/>
      <c r="M322" s="3"/>
      <c r="N322" s="3"/>
      <c r="O322" s="3"/>
      <c r="P322" s="3"/>
      <c r="Q322" s="3"/>
      <c r="R322" s="3"/>
      <c r="S322" s="3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5">
      <c r="B323" s="3"/>
      <c r="C323" s="3"/>
      <c r="D323" s="3"/>
      <c r="E323" s="81"/>
      <c r="F323" s="3"/>
      <c r="G323" s="3"/>
      <c r="H323" s="3"/>
      <c r="I323" s="81"/>
      <c r="J323" s="81"/>
      <c r="K323" s="81"/>
      <c r="L323" s="81"/>
      <c r="M323" s="3"/>
      <c r="N323" s="3"/>
      <c r="O323" s="3"/>
      <c r="P323" s="3"/>
      <c r="Q323" s="3"/>
      <c r="R323" s="3"/>
      <c r="S323" s="3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5">
      <c r="B324" s="3"/>
      <c r="C324" s="3"/>
      <c r="D324" s="3"/>
      <c r="E324" s="81"/>
      <c r="F324" s="3"/>
      <c r="G324" s="3"/>
      <c r="H324" s="3"/>
      <c r="I324" s="81"/>
      <c r="J324" s="81"/>
      <c r="K324" s="81"/>
      <c r="L324" s="81"/>
      <c r="M324" s="3"/>
      <c r="N324" s="3"/>
      <c r="O324" s="3"/>
      <c r="P324" s="3"/>
      <c r="Q324" s="3"/>
      <c r="R324" s="3"/>
      <c r="S324" s="3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5">
      <c r="B325" s="3"/>
      <c r="C325" s="3"/>
      <c r="D325" s="3"/>
      <c r="E325" s="81"/>
      <c r="F325" s="3"/>
      <c r="G325" s="3"/>
      <c r="H325" s="3"/>
      <c r="I325" s="81"/>
      <c r="J325" s="81"/>
      <c r="K325" s="81"/>
      <c r="L325" s="81"/>
      <c r="M325" s="3"/>
      <c r="N325" s="3"/>
      <c r="O325" s="3"/>
      <c r="P325" s="3"/>
      <c r="Q325" s="3"/>
      <c r="R325" s="3"/>
      <c r="S325" s="3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5">
      <c r="B326" s="3"/>
      <c r="C326" s="3"/>
      <c r="D326" s="3"/>
      <c r="E326" s="81"/>
      <c r="F326" s="3"/>
      <c r="G326" s="3"/>
      <c r="H326" s="3"/>
      <c r="I326" s="81"/>
      <c r="J326" s="81"/>
      <c r="K326" s="81"/>
      <c r="L326" s="81"/>
      <c r="M326" s="3"/>
      <c r="N326" s="3"/>
      <c r="O326" s="3"/>
      <c r="P326" s="3"/>
      <c r="Q326" s="3"/>
      <c r="R326" s="3"/>
      <c r="S326" s="3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5">
      <c r="B327" s="3"/>
      <c r="C327" s="3"/>
      <c r="D327" s="3"/>
      <c r="E327" s="81"/>
      <c r="F327" s="3"/>
      <c r="G327" s="3"/>
      <c r="H327" s="3"/>
      <c r="I327" s="81"/>
      <c r="J327" s="81"/>
      <c r="K327" s="81"/>
      <c r="L327" s="81"/>
      <c r="M327" s="3"/>
      <c r="N327" s="3"/>
      <c r="O327" s="3"/>
      <c r="P327" s="3"/>
      <c r="Q327" s="3"/>
      <c r="R327" s="3"/>
      <c r="S327" s="3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5">
      <c r="B328" s="3"/>
      <c r="C328" s="3"/>
      <c r="D328" s="3"/>
      <c r="E328" s="81"/>
      <c r="F328" s="3"/>
      <c r="G328" s="3"/>
      <c r="H328" s="3"/>
      <c r="I328" s="81"/>
      <c r="J328" s="81"/>
      <c r="K328" s="81"/>
      <c r="L328" s="81"/>
      <c r="M328" s="3"/>
      <c r="N328" s="3"/>
      <c r="O328" s="3"/>
      <c r="P328" s="3"/>
      <c r="Q328" s="3"/>
      <c r="R328" s="3"/>
      <c r="S328" s="3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5">
      <c r="B329" s="3"/>
      <c r="C329" s="3"/>
      <c r="D329" s="3"/>
      <c r="E329" s="81"/>
      <c r="F329" s="3"/>
      <c r="G329" s="3"/>
      <c r="H329" s="3"/>
      <c r="I329" s="81"/>
      <c r="J329" s="81"/>
      <c r="K329" s="81"/>
      <c r="L329" s="81"/>
      <c r="M329" s="3"/>
      <c r="N329" s="3"/>
      <c r="O329" s="3"/>
      <c r="P329" s="3"/>
      <c r="Q329" s="3"/>
      <c r="R329" s="3"/>
      <c r="S329" s="3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5">
      <c r="B330" s="3"/>
      <c r="C330" s="3"/>
      <c r="D330" s="3"/>
      <c r="E330" s="81"/>
      <c r="F330" s="3"/>
      <c r="G330" s="3"/>
      <c r="H330" s="3"/>
      <c r="I330" s="81"/>
      <c r="J330" s="81"/>
      <c r="K330" s="81"/>
      <c r="L330" s="81"/>
      <c r="M330" s="3"/>
      <c r="N330" s="3"/>
      <c r="O330" s="3"/>
      <c r="P330" s="3"/>
      <c r="Q330" s="3"/>
      <c r="R330" s="3"/>
      <c r="S330" s="3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5">
      <c r="B331" s="3"/>
      <c r="C331" s="3"/>
      <c r="D331" s="3"/>
      <c r="E331" s="81"/>
      <c r="F331" s="3"/>
      <c r="G331" s="3"/>
      <c r="H331" s="3"/>
      <c r="I331" s="81"/>
      <c r="J331" s="81"/>
      <c r="K331" s="81"/>
      <c r="L331" s="81"/>
      <c r="M331" s="3"/>
      <c r="N331" s="3"/>
      <c r="O331" s="3"/>
      <c r="P331" s="3"/>
      <c r="Q331" s="3"/>
      <c r="R331" s="3"/>
      <c r="S331" s="3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5">
      <c r="B332" s="3"/>
      <c r="C332" s="3"/>
      <c r="D332" s="3"/>
      <c r="E332" s="81"/>
      <c r="F332" s="3"/>
      <c r="G332" s="3"/>
      <c r="H332" s="3"/>
      <c r="I332" s="81"/>
      <c r="J332" s="81"/>
      <c r="K332" s="81"/>
      <c r="L332" s="81"/>
      <c r="M332" s="3"/>
      <c r="N332" s="3"/>
      <c r="O332" s="3"/>
      <c r="P332" s="3"/>
      <c r="Q332" s="3"/>
      <c r="R332" s="3"/>
      <c r="S332" s="3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5">
      <c r="B333" s="3"/>
      <c r="C333" s="3"/>
      <c r="D333" s="3"/>
      <c r="E333" s="81"/>
      <c r="F333" s="3"/>
      <c r="G333" s="3"/>
      <c r="H333" s="3"/>
      <c r="I333" s="81"/>
      <c r="J333" s="81"/>
      <c r="K333" s="81"/>
      <c r="L333" s="81"/>
      <c r="M333" s="3"/>
      <c r="N333" s="3"/>
      <c r="O333" s="3"/>
      <c r="P333" s="3"/>
      <c r="Q333" s="3"/>
      <c r="R333" s="3"/>
      <c r="S333" s="3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5">
      <c r="B334" s="3"/>
      <c r="C334" s="3"/>
      <c r="D334" s="3"/>
      <c r="E334" s="81"/>
      <c r="F334" s="3"/>
      <c r="G334" s="3"/>
      <c r="H334" s="3"/>
      <c r="I334" s="81"/>
      <c r="J334" s="81"/>
      <c r="K334" s="81"/>
      <c r="L334" s="81"/>
      <c r="M334" s="3"/>
      <c r="N334" s="3"/>
      <c r="O334" s="3"/>
      <c r="P334" s="3"/>
      <c r="Q334" s="3"/>
      <c r="R334" s="3"/>
      <c r="S334" s="3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5">
      <c r="B335" s="3"/>
      <c r="C335" s="3"/>
      <c r="D335" s="3"/>
      <c r="E335" s="81"/>
      <c r="F335" s="3"/>
      <c r="G335" s="3"/>
      <c r="H335" s="3"/>
      <c r="I335" s="81"/>
      <c r="J335" s="81"/>
      <c r="K335" s="81"/>
      <c r="L335" s="81"/>
      <c r="M335" s="3"/>
      <c r="N335" s="3"/>
      <c r="O335" s="3"/>
      <c r="P335" s="3"/>
      <c r="Q335" s="3"/>
      <c r="R335" s="3"/>
      <c r="S335" s="3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5">
      <c r="B336" s="3"/>
      <c r="C336" s="3"/>
      <c r="D336" s="3"/>
      <c r="E336" s="81"/>
      <c r="F336" s="3"/>
      <c r="G336" s="3"/>
      <c r="H336" s="3"/>
      <c r="I336" s="81"/>
      <c r="J336" s="81"/>
      <c r="K336" s="81"/>
      <c r="L336" s="81"/>
      <c r="M336" s="3"/>
      <c r="N336" s="3"/>
      <c r="O336" s="3"/>
      <c r="P336" s="3"/>
      <c r="Q336" s="3"/>
      <c r="R336" s="3"/>
      <c r="S336" s="3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5">
      <c r="B337" s="3"/>
      <c r="C337" s="3"/>
      <c r="D337" s="3"/>
      <c r="E337" s="81"/>
      <c r="F337" s="3"/>
      <c r="G337" s="3"/>
      <c r="H337" s="3"/>
      <c r="I337" s="81"/>
      <c r="J337" s="81"/>
      <c r="K337" s="81"/>
      <c r="L337" s="81"/>
      <c r="M337" s="3"/>
      <c r="N337" s="3"/>
      <c r="O337" s="3"/>
      <c r="P337" s="3"/>
      <c r="Q337" s="3"/>
      <c r="R337" s="3"/>
      <c r="S337" s="3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5">
      <c r="B338" s="3"/>
      <c r="C338" s="3"/>
      <c r="D338" s="3"/>
      <c r="E338" s="81"/>
      <c r="F338" s="3"/>
      <c r="G338" s="3"/>
      <c r="H338" s="3"/>
      <c r="I338" s="81"/>
      <c r="J338" s="81"/>
      <c r="K338" s="81"/>
      <c r="L338" s="81"/>
      <c r="M338" s="3"/>
      <c r="N338" s="3"/>
      <c r="O338" s="3"/>
      <c r="P338" s="3"/>
      <c r="Q338" s="3"/>
      <c r="R338" s="3"/>
      <c r="S338" s="3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5">
      <c r="B339" s="3"/>
      <c r="C339" s="3"/>
      <c r="D339" s="3"/>
      <c r="E339" s="81"/>
      <c r="F339" s="3"/>
      <c r="G339" s="3"/>
      <c r="H339" s="3"/>
      <c r="I339" s="81"/>
      <c r="J339" s="81"/>
      <c r="K339" s="81"/>
      <c r="L339" s="81"/>
      <c r="M339" s="3"/>
      <c r="N339" s="3"/>
      <c r="O339" s="3"/>
      <c r="P339" s="3"/>
      <c r="Q339" s="3"/>
      <c r="R339" s="3"/>
      <c r="S339" s="3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5">
      <c r="B340" s="3"/>
      <c r="C340" s="3"/>
      <c r="D340" s="3"/>
      <c r="E340" s="81"/>
      <c r="F340" s="3"/>
      <c r="G340" s="3"/>
      <c r="H340" s="3"/>
      <c r="I340" s="81"/>
      <c r="J340" s="81"/>
      <c r="K340" s="81"/>
      <c r="L340" s="81"/>
      <c r="M340" s="3"/>
      <c r="N340" s="3"/>
      <c r="O340" s="3"/>
      <c r="P340" s="3"/>
      <c r="Q340" s="3"/>
      <c r="R340" s="3"/>
      <c r="S340" s="3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5">
      <c r="B341" s="3"/>
      <c r="C341" s="3"/>
      <c r="D341" s="3"/>
      <c r="E341" s="81"/>
      <c r="F341" s="3"/>
      <c r="G341" s="3"/>
      <c r="H341" s="3"/>
      <c r="I341" s="81"/>
      <c r="J341" s="81"/>
      <c r="K341" s="81"/>
      <c r="L341" s="81"/>
      <c r="M341" s="3"/>
      <c r="N341" s="3"/>
      <c r="O341" s="3"/>
      <c r="P341" s="3"/>
      <c r="Q341" s="3"/>
      <c r="R341" s="3"/>
      <c r="S341" s="3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5">
      <c r="B342" s="3"/>
      <c r="C342" s="3"/>
      <c r="D342" s="3"/>
      <c r="E342" s="81"/>
      <c r="F342" s="3"/>
      <c r="G342" s="3"/>
      <c r="H342" s="3"/>
      <c r="I342" s="81"/>
      <c r="J342" s="81"/>
      <c r="K342" s="81"/>
      <c r="L342" s="81"/>
      <c r="M342" s="3"/>
      <c r="N342" s="3"/>
      <c r="O342" s="3"/>
      <c r="P342" s="3"/>
      <c r="Q342" s="3"/>
      <c r="R342" s="3"/>
      <c r="S342" s="3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5">
      <c r="B343" s="3"/>
      <c r="C343" s="3"/>
      <c r="D343" s="3"/>
      <c r="E343" s="81"/>
      <c r="F343" s="3"/>
      <c r="G343" s="3"/>
      <c r="H343" s="3"/>
      <c r="I343" s="81"/>
      <c r="J343" s="81"/>
      <c r="K343" s="81"/>
      <c r="L343" s="81"/>
      <c r="M343" s="3"/>
      <c r="N343" s="3"/>
      <c r="O343" s="3"/>
      <c r="P343" s="3"/>
      <c r="Q343" s="3"/>
      <c r="R343" s="3"/>
      <c r="S343" s="3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5">
      <c r="B344" s="3"/>
      <c r="C344" s="3"/>
      <c r="D344" s="3"/>
      <c r="E344" s="81"/>
      <c r="F344" s="3"/>
      <c r="G344" s="3"/>
      <c r="H344" s="3"/>
      <c r="I344" s="81"/>
      <c r="J344" s="81"/>
      <c r="K344" s="81"/>
      <c r="L344" s="81"/>
      <c r="M344" s="3"/>
      <c r="N344" s="3"/>
      <c r="O344" s="3"/>
      <c r="P344" s="3"/>
      <c r="Q344" s="3"/>
      <c r="R344" s="3"/>
      <c r="S344" s="3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5">
      <c r="B345" s="3"/>
      <c r="C345" s="3"/>
      <c r="D345" s="3"/>
      <c r="E345" s="81"/>
      <c r="F345" s="3"/>
      <c r="G345" s="3"/>
      <c r="H345" s="3"/>
      <c r="I345" s="81"/>
      <c r="J345" s="81"/>
      <c r="K345" s="81"/>
      <c r="L345" s="81"/>
      <c r="M345" s="3"/>
      <c r="N345" s="3"/>
      <c r="O345" s="3"/>
      <c r="P345" s="3"/>
      <c r="Q345" s="3"/>
      <c r="R345" s="3"/>
      <c r="S345" s="3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5">
      <c r="B346" s="3"/>
      <c r="C346" s="3"/>
      <c r="D346" s="3"/>
      <c r="E346" s="81"/>
      <c r="F346" s="3"/>
      <c r="G346" s="3"/>
      <c r="H346" s="3"/>
      <c r="I346" s="81"/>
      <c r="J346" s="81"/>
      <c r="K346" s="81"/>
      <c r="L346" s="81"/>
      <c r="M346" s="3"/>
      <c r="N346" s="3"/>
      <c r="O346" s="3"/>
      <c r="P346" s="3"/>
      <c r="Q346" s="3"/>
      <c r="R346" s="3"/>
      <c r="S346" s="3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5">
      <c r="B347" s="3"/>
      <c r="C347" s="3"/>
      <c r="D347" s="3"/>
      <c r="E347" s="81"/>
      <c r="F347" s="3"/>
      <c r="G347" s="3"/>
      <c r="H347" s="3"/>
      <c r="I347" s="81"/>
      <c r="J347" s="81"/>
      <c r="K347" s="81"/>
      <c r="L347" s="81"/>
      <c r="M347" s="3"/>
      <c r="N347" s="3"/>
      <c r="O347" s="3"/>
      <c r="P347" s="3"/>
      <c r="Q347" s="3"/>
      <c r="R347" s="3"/>
      <c r="S347" s="3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5">
      <c r="B348" s="3"/>
      <c r="C348" s="3"/>
      <c r="D348" s="3"/>
      <c r="E348" s="81"/>
      <c r="F348" s="3"/>
      <c r="G348" s="3"/>
      <c r="H348" s="3"/>
      <c r="I348" s="81"/>
      <c r="J348" s="81"/>
      <c r="K348" s="81"/>
      <c r="L348" s="81"/>
      <c r="M348" s="3"/>
      <c r="N348" s="3"/>
      <c r="O348" s="3"/>
      <c r="P348" s="3"/>
      <c r="Q348" s="3"/>
      <c r="R348" s="3"/>
      <c r="S348" s="3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5">
      <c r="B349" s="3"/>
      <c r="C349" s="3"/>
      <c r="D349" s="3"/>
      <c r="E349" s="81"/>
      <c r="F349" s="3"/>
      <c r="G349" s="3"/>
      <c r="H349" s="3"/>
      <c r="I349" s="81"/>
      <c r="J349" s="81"/>
      <c r="K349" s="81"/>
      <c r="L349" s="81"/>
      <c r="M349" s="3"/>
      <c r="N349" s="3"/>
      <c r="O349" s="3"/>
      <c r="P349" s="3"/>
      <c r="Q349" s="3"/>
      <c r="R349" s="3"/>
      <c r="S349" s="3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5">
      <c r="B350" s="3"/>
      <c r="C350" s="3"/>
      <c r="D350" s="3"/>
      <c r="E350" s="81"/>
      <c r="F350" s="3"/>
      <c r="G350" s="3"/>
      <c r="H350" s="3"/>
      <c r="I350" s="81"/>
      <c r="J350" s="81"/>
      <c r="K350" s="81"/>
      <c r="L350" s="81"/>
      <c r="M350" s="3"/>
      <c r="N350" s="3"/>
      <c r="O350" s="3"/>
      <c r="P350" s="3"/>
      <c r="Q350" s="3"/>
      <c r="R350" s="3"/>
      <c r="S350" s="3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5">
      <c r="B351" s="3"/>
      <c r="C351" s="3"/>
      <c r="D351" s="3"/>
      <c r="E351" s="81"/>
      <c r="F351" s="3"/>
      <c r="G351" s="3"/>
      <c r="H351" s="3"/>
      <c r="I351" s="81"/>
      <c r="J351" s="81"/>
      <c r="K351" s="81"/>
      <c r="L351" s="81"/>
      <c r="M351" s="3"/>
      <c r="N351" s="3"/>
      <c r="O351" s="3"/>
      <c r="P351" s="3"/>
      <c r="Q351" s="3"/>
      <c r="R351" s="3"/>
      <c r="S351" s="3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5">
      <c r="B352" s="3"/>
      <c r="C352" s="3"/>
      <c r="D352" s="3"/>
      <c r="E352" s="81"/>
      <c r="F352" s="3"/>
      <c r="G352" s="3"/>
      <c r="H352" s="3"/>
      <c r="I352" s="81"/>
      <c r="J352" s="81"/>
      <c r="K352" s="81"/>
      <c r="L352" s="81"/>
      <c r="M352" s="3"/>
      <c r="N352" s="3"/>
      <c r="O352" s="3"/>
      <c r="P352" s="3"/>
      <c r="Q352" s="3"/>
      <c r="R352" s="3"/>
      <c r="S352" s="3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5">
      <c r="B353" s="3"/>
      <c r="C353" s="3"/>
      <c r="D353" s="3"/>
      <c r="E353" s="81"/>
      <c r="F353" s="3"/>
      <c r="G353" s="3"/>
      <c r="H353" s="3"/>
      <c r="I353" s="81"/>
      <c r="J353" s="81"/>
      <c r="K353" s="81"/>
      <c r="L353" s="81"/>
      <c r="M353" s="3"/>
      <c r="N353" s="3"/>
      <c r="O353" s="3"/>
      <c r="P353" s="3"/>
      <c r="Q353" s="3"/>
      <c r="R353" s="3"/>
      <c r="S353" s="3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5">
      <c r="B354" s="3"/>
      <c r="C354" s="3"/>
      <c r="D354" s="3"/>
      <c r="E354" s="81"/>
      <c r="F354" s="3"/>
      <c r="G354" s="3"/>
      <c r="H354" s="3"/>
      <c r="I354" s="81"/>
      <c r="J354" s="81"/>
      <c r="K354" s="81"/>
      <c r="L354" s="81"/>
      <c r="M354" s="3"/>
      <c r="N354" s="3"/>
      <c r="O354" s="3"/>
      <c r="P354" s="3"/>
      <c r="Q354" s="3"/>
      <c r="R354" s="3"/>
      <c r="S354" s="3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5">
      <c r="B355" s="3"/>
      <c r="C355" s="3"/>
      <c r="D355" s="3"/>
      <c r="E355" s="81"/>
      <c r="F355" s="3"/>
      <c r="G355" s="3"/>
      <c r="H355" s="3"/>
      <c r="I355" s="81"/>
      <c r="J355" s="81"/>
      <c r="K355" s="81"/>
      <c r="L355" s="81"/>
      <c r="M355" s="3"/>
      <c r="N355" s="3"/>
      <c r="O355" s="3"/>
      <c r="P355" s="3"/>
      <c r="Q355" s="3"/>
      <c r="R355" s="3"/>
      <c r="S355" s="3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5">
      <c r="B356" s="3"/>
      <c r="C356" s="3"/>
      <c r="D356" s="3"/>
      <c r="E356" s="81"/>
      <c r="F356" s="3"/>
      <c r="G356" s="3"/>
      <c r="H356" s="3"/>
      <c r="I356" s="81"/>
      <c r="J356" s="81"/>
      <c r="K356" s="81"/>
      <c r="L356" s="81"/>
      <c r="M356" s="3"/>
      <c r="N356" s="3"/>
      <c r="O356" s="3"/>
      <c r="P356" s="3"/>
      <c r="Q356" s="3"/>
      <c r="R356" s="3"/>
      <c r="S356" s="3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5">
      <c r="B357" s="3"/>
      <c r="C357" s="3"/>
      <c r="D357" s="3"/>
      <c r="E357" s="81"/>
      <c r="F357" s="3"/>
      <c r="G357" s="3"/>
      <c r="H357" s="3"/>
      <c r="I357" s="81"/>
      <c r="J357" s="81"/>
      <c r="K357" s="81"/>
      <c r="L357" s="81"/>
      <c r="M357" s="3"/>
      <c r="N357" s="3"/>
      <c r="O357" s="3"/>
      <c r="P357" s="3"/>
      <c r="Q357" s="3"/>
      <c r="R357" s="3"/>
      <c r="S357" s="3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5">
      <c r="B358" s="3"/>
      <c r="C358" s="3"/>
      <c r="D358" s="3"/>
      <c r="E358" s="81"/>
      <c r="F358" s="3"/>
      <c r="G358" s="3"/>
      <c r="H358" s="3"/>
      <c r="I358" s="81"/>
      <c r="J358" s="81"/>
      <c r="K358" s="81"/>
      <c r="L358" s="81"/>
      <c r="M358" s="3"/>
      <c r="N358" s="3"/>
      <c r="O358" s="3"/>
      <c r="P358" s="3"/>
      <c r="Q358" s="3"/>
      <c r="R358" s="3"/>
      <c r="S358" s="3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5">
      <c r="B359" s="3"/>
      <c r="C359" s="3"/>
      <c r="D359" s="3"/>
      <c r="E359" s="81"/>
      <c r="F359" s="3"/>
      <c r="G359" s="3"/>
      <c r="H359" s="3"/>
      <c r="I359" s="81"/>
      <c r="J359" s="81"/>
      <c r="K359" s="81"/>
      <c r="L359" s="81"/>
      <c r="M359" s="3"/>
      <c r="N359" s="3"/>
      <c r="O359" s="3"/>
      <c r="P359" s="3"/>
      <c r="Q359" s="3"/>
      <c r="R359" s="3"/>
      <c r="S359" s="3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5">
      <c r="B360" s="3"/>
      <c r="C360" s="3"/>
      <c r="D360" s="3"/>
      <c r="E360" s="81"/>
      <c r="F360" s="3"/>
      <c r="G360" s="3"/>
      <c r="H360" s="3"/>
      <c r="I360" s="81"/>
      <c r="J360" s="81"/>
      <c r="K360" s="81"/>
      <c r="L360" s="81"/>
      <c r="M360" s="3"/>
      <c r="N360" s="3"/>
      <c r="O360" s="3"/>
      <c r="P360" s="3"/>
      <c r="Q360" s="3"/>
      <c r="R360" s="3"/>
      <c r="S360" s="3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5">
      <c r="B361" s="3"/>
      <c r="C361" s="3"/>
      <c r="D361" s="3"/>
      <c r="E361" s="81"/>
      <c r="F361" s="3"/>
      <c r="G361" s="3"/>
      <c r="H361" s="3"/>
      <c r="I361" s="81"/>
      <c r="J361" s="81"/>
      <c r="K361" s="81"/>
      <c r="L361" s="81"/>
      <c r="M361" s="3"/>
      <c r="N361" s="3"/>
      <c r="O361" s="3"/>
      <c r="P361" s="3"/>
      <c r="Q361" s="3"/>
      <c r="R361" s="3"/>
      <c r="S361" s="3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5">
      <c r="B362" s="3"/>
      <c r="C362" s="3"/>
      <c r="D362" s="3"/>
      <c r="E362" s="81"/>
      <c r="F362" s="3"/>
      <c r="G362" s="3"/>
      <c r="H362" s="3"/>
      <c r="I362" s="81"/>
      <c r="J362" s="81"/>
      <c r="K362" s="81"/>
      <c r="L362" s="81"/>
      <c r="M362" s="3"/>
      <c r="N362" s="3"/>
      <c r="O362" s="3"/>
      <c r="P362" s="3"/>
      <c r="Q362" s="3"/>
      <c r="R362" s="3"/>
      <c r="S362" s="3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5">
      <c r="B363" s="3"/>
      <c r="C363" s="3"/>
      <c r="D363" s="3"/>
      <c r="E363" s="81"/>
      <c r="F363" s="3"/>
      <c r="G363" s="3"/>
      <c r="H363" s="3"/>
      <c r="I363" s="81"/>
      <c r="J363" s="81"/>
      <c r="K363" s="81"/>
      <c r="L363" s="81"/>
      <c r="M363" s="3"/>
      <c r="N363" s="3"/>
      <c r="O363" s="3"/>
      <c r="P363" s="3"/>
      <c r="Q363" s="3"/>
      <c r="R363" s="3"/>
      <c r="S363" s="3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5">
      <c r="B364" s="3"/>
      <c r="C364" s="3"/>
      <c r="D364" s="3"/>
      <c r="E364" s="81"/>
      <c r="F364" s="3"/>
      <c r="G364" s="3"/>
      <c r="H364" s="3"/>
      <c r="I364" s="81"/>
      <c r="J364" s="81"/>
      <c r="K364" s="81"/>
      <c r="L364" s="81"/>
      <c r="M364" s="3"/>
      <c r="N364" s="3"/>
      <c r="O364" s="3"/>
      <c r="P364" s="3"/>
      <c r="Q364" s="3"/>
      <c r="R364" s="3"/>
      <c r="S364" s="3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5">
      <c r="B365" s="3"/>
      <c r="C365" s="3"/>
      <c r="D365" s="3"/>
      <c r="E365" s="81"/>
      <c r="F365" s="3"/>
      <c r="G365" s="3"/>
      <c r="H365" s="3"/>
      <c r="I365" s="81"/>
      <c r="J365" s="81"/>
      <c r="K365" s="81"/>
      <c r="L365" s="81"/>
      <c r="M365" s="3"/>
      <c r="N365" s="3"/>
      <c r="O365" s="3"/>
      <c r="P365" s="3"/>
      <c r="Q365" s="3"/>
      <c r="R365" s="3"/>
      <c r="S365" s="3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5">
      <c r="B366" s="3"/>
      <c r="C366" s="3"/>
      <c r="D366" s="3"/>
      <c r="E366" s="81"/>
      <c r="F366" s="3"/>
      <c r="G366" s="3"/>
      <c r="H366" s="3"/>
      <c r="I366" s="81"/>
      <c r="J366" s="81"/>
      <c r="K366" s="81"/>
      <c r="L366" s="81"/>
      <c r="M366" s="3"/>
      <c r="N366" s="3"/>
      <c r="O366" s="3"/>
      <c r="P366" s="3"/>
      <c r="Q366" s="3"/>
      <c r="R366" s="3"/>
      <c r="S366" s="3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5">
      <c r="B367" s="3"/>
      <c r="C367" s="3"/>
      <c r="D367" s="3"/>
      <c r="E367" s="81"/>
      <c r="F367" s="3"/>
      <c r="G367" s="3"/>
      <c r="H367" s="3"/>
      <c r="I367" s="81"/>
      <c r="J367" s="81"/>
      <c r="K367" s="81"/>
      <c r="L367" s="81"/>
      <c r="M367" s="3"/>
      <c r="N367" s="3"/>
      <c r="O367" s="3"/>
      <c r="P367" s="3"/>
      <c r="Q367" s="3"/>
      <c r="R367" s="3"/>
      <c r="S367" s="3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5">
      <c r="B368" s="3"/>
      <c r="C368" s="3"/>
      <c r="D368" s="3"/>
      <c r="E368" s="81"/>
      <c r="F368" s="3"/>
      <c r="G368" s="3"/>
      <c r="H368" s="3"/>
      <c r="I368" s="81"/>
      <c r="J368" s="81"/>
      <c r="K368" s="81"/>
      <c r="L368" s="81"/>
      <c r="M368" s="3"/>
      <c r="N368" s="3"/>
      <c r="O368" s="3"/>
      <c r="P368" s="3"/>
      <c r="Q368" s="3"/>
      <c r="R368" s="3"/>
      <c r="S368" s="3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5">
      <c r="B369" s="3"/>
      <c r="C369" s="3"/>
      <c r="D369" s="3"/>
      <c r="E369" s="81"/>
      <c r="F369" s="3"/>
      <c r="G369" s="3"/>
      <c r="H369" s="3"/>
      <c r="I369" s="81"/>
      <c r="J369" s="81"/>
      <c r="K369" s="81"/>
      <c r="L369" s="81"/>
      <c r="M369" s="3"/>
      <c r="N369" s="3"/>
      <c r="O369" s="3"/>
      <c r="P369" s="3"/>
      <c r="Q369" s="3"/>
      <c r="R369" s="3"/>
      <c r="S369" s="3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5">
      <c r="B370" s="3"/>
      <c r="C370" s="3"/>
      <c r="D370" s="3"/>
      <c r="E370" s="81"/>
      <c r="F370" s="3"/>
      <c r="G370" s="3"/>
      <c r="H370" s="3"/>
      <c r="I370" s="81"/>
      <c r="J370" s="81"/>
      <c r="K370" s="81"/>
      <c r="L370" s="81"/>
      <c r="M370" s="3"/>
      <c r="N370" s="3"/>
      <c r="O370" s="3"/>
      <c r="P370" s="3"/>
      <c r="Q370" s="3"/>
      <c r="R370" s="3"/>
      <c r="S370" s="3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5">
      <c r="B371" s="3"/>
      <c r="C371" s="3"/>
      <c r="D371" s="3"/>
      <c r="E371" s="81"/>
      <c r="F371" s="3"/>
      <c r="G371" s="3"/>
      <c r="H371" s="3"/>
      <c r="I371" s="81"/>
      <c r="J371" s="81"/>
      <c r="K371" s="81"/>
      <c r="L371" s="81"/>
      <c r="M371" s="3"/>
      <c r="N371" s="3"/>
      <c r="O371" s="3"/>
      <c r="P371" s="3"/>
      <c r="Q371" s="3"/>
      <c r="R371" s="3"/>
      <c r="S371" s="3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5">
      <c r="B372" s="3"/>
      <c r="C372" s="3"/>
      <c r="D372" s="3"/>
      <c r="E372" s="81"/>
      <c r="F372" s="3"/>
      <c r="G372" s="3"/>
      <c r="H372" s="3"/>
      <c r="I372" s="81"/>
      <c r="J372" s="81"/>
      <c r="K372" s="81"/>
      <c r="L372" s="81"/>
      <c r="M372" s="3"/>
      <c r="N372" s="3"/>
      <c r="O372" s="3"/>
      <c r="P372" s="3"/>
      <c r="Q372" s="3"/>
      <c r="R372" s="3"/>
      <c r="S372" s="3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5">
      <c r="B373" s="3"/>
      <c r="C373" s="3"/>
      <c r="D373" s="3"/>
      <c r="E373" s="81"/>
      <c r="F373" s="3"/>
      <c r="G373" s="3"/>
      <c r="H373" s="3"/>
      <c r="I373" s="81"/>
      <c r="J373" s="81"/>
      <c r="K373" s="81"/>
      <c r="L373" s="81"/>
      <c r="M373" s="3"/>
      <c r="N373" s="3"/>
      <c r="O373" s="3"/>
      <c r="P373" s="3"/>
      <c r="Q373" s="3"/>
      <c r="R373" s="3"/>
      <c r="S373" s="3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5">
      <c r="B374" s="3"/>
      <c r="C374" s="3"/>
      <c r="D374" s="3"/>
      <c r="E374" s="81"/>
      <c r="F374" s="3"/>
      <c r="G374" s="3"/>
      <c r="H374" s="3"/>
      <c r="I374" s="81"/>
      <c r="J374" s="81"/>
      <c r="K374" s="81"/>
      <c r="L374" s="81"/>
      <c r="M374" s="3"/>
      <c r="N374" s="3"/>
      <c r="O374" s="3"/>
      <c r="P374" s="3"/>
      <c r="Q374" s="3"/>
      <c r="R374" s="3"/>
      <c r="S374" s="3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5">
      <c r="B375" s="3"/>
      <c r="C375" s="3"/>
      <c r="D375" s="3"/>
      <c r="E375" s="81"/>
      <c r="F375" s="3"/>
      <c r="G375" s="3"/>
      <c r="H375" s="3"/>
      <c r="I375" s="81"/>
      <c r="J375" s="81"/>
      <c r="K375" s="81"/>
      <c r="L375" s="81"/>
      <c r="M375" s="3"/>
      <c r="N375" s="3"/>
      <c r="O375" s="3"/>
      <c r="P375" s="3"/>
      <c r="Q375" s="3"/>
      <c r="R375" s="3"/>
      <c r="S375" s="3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5">
      <c r="B376" s="3"/>
      <c r="C376" s="3"/>
      <c r="D376" s="3"/>
      <c r="E376" s="81"/>
      <c r="F376" s="3"/>
      <c r="G376" s="3"/>
      <c r="H376" s="3"/>
      <c r="I376" s="81"/>
      <c r="J376" s="81"/>
      <c r="K376" s="81"/>
      <c r="L376" s="81"/>
      <c r="M376" s="3"/>
      <c r="N376" s="3"/>
      <c r="O376" s="3"/>
      <c r="P376" s="3"/>
      <c r="Q376" s="3"/>
      <c r="R376" s="3"/>
      <c r="S376" s="3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5">
      <c r="B377" s="3"/>
      <c r="C377" s="3"/>
      <c r="D377" s="3"/>
      <c r="E377" s="81"/>
      <c r="F377" s="3"/>
      <c r="G377" s="3"/>
      <c r="H377" s="3"/>
      <c r="I377" s="81"/>
      <c r="J377" s="81"/>
      <c r="K377" s="81"/>
      <c r="L377" s="81"/>
      <c r="M377" s="3"/>
      <c r="N377" s="3"/>
      <c r="O377" s="3"/>
      <c r="P377" s="3"/>
      <c r="Q377" s="3"/>
      <c r="R377" s="3"/>
      <c r="S377" s="3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5">
      <c r="B378" s="3"/>
      <c r="C378" s="3"/>
      <c r="D378" s="3"/>
      <c r="E378" s="81"/>
      <c r="F378" s="3"/>
      <c r="G378" s="3"/>
      <c r="H378" s="3"/>
      <c r="I378" s="81"/>
      <c r="J378" s="81"/>
      <c r="K378" s="81"/>
      <c r="L378" s="81"/>
      <c r="M378" s="3"/>
      <c r="N378" s="3"/>
      <c r="O378" s="3"/>
      <c r="P378" s="3"/>
      <c r="Q378" s="3"/>
      <c r="R378" s="3"/>
      <c r="S378" s="3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5">
      <c r="B379" s="3"/>
      <c r="C379" s="3"/>
      <c r="D379" s="3"/>
      <c r="E379" s="81"/>
      <c r="F379" s="3"/>
      <c r="G379" s="3"/>
      <c r="H379" s="3"/>
      <c r="I379" s="81"/>
      <c r="J379" s="81"/>
      <c r="K379" s="81"/>
      <c r="L379" s="81"/>
      <c r="M379" s="3"/>
      <c r="N379" s="3"/>
      <c r="O379" s="3"/>
      <c r="P379" s="3"/>
      <c r="Q379" s="3"/>
      <c r="R379" s="3"/>
      <c r="S379" s="3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5">
      <c r="B380" s="3"/>
      <c r="C380" s="3"/>
      <c r="D380" s="3"/>
      <c r="E380" s="81"/>
      <c r="F380" s="3"/>
      <c r="G380" s="3"/>
      <c r="H380" s="3"/>
      <c r="I380" s="81"/>
      <c r="J380" s="81"/>
      <c r="K380" s="81"/>
      <c r="L380" s="81"/>
      <c r="M380" s="3"/>
      <c r="N380" s="3"/>
      <c r="O380" s="3"/>
      <c r="P380" s="3"/>
      <c r="Q380" s="3"/>
      <c r="R380" s="3"/>
      <c r="S380" s="3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5">
      <c r="B381" s="3"/>
      <c r="C381" s="3"/>
      <c r="D381" s="3"/>
      <c r="E381" s="81"/>
      <c r="F381" s="3"/>
      <c r="G381" s="3"/>
      <c r="H381" s="3"/>
      <c r="I381" s="81"/>
      <c r="J381" s="81"/>
      <c r="K381" s="81"/>
      <c r="L381" s="81"/>
      <c r="M381" s="3"/>
      <c r="N381" s="3"/>
      <c r="O381" s="3"/>
      <c r="P381" s="3"/>
      <c r="Q381" s="3"/>
      <c r="R381" s="3"/>
      <c r="S381" s="3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5">
      <c r="B382" s="3"/>
      <c r="C382" s="3"/>
      <c r="D382" s="3"/>
      <c r="E382" s="81"/>
      <c r="F382" s="3"/>
      <c r="G382" s="3"/>
      <c r="H382" s="3"/>
      <c r="I382" s="81"/>
      <c r="J382" s="81"/>
      <c r="K382" s="81"/>
      <c r="L382" s="81"/>
      <c r="M382" s="3"/>
      <c r="N382" s="3"/>
      <c r="O382" s="3"/>
      <c r="P382" s="3"/>
      <c r="Q382" s="3"/>
      <c r="R382" s="3"/>
      <c r="S382" s="3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5">
      <c r="B383" s="3"/>
      <c r="C383" s="3"/>
      <c r="D383" s="3"/>
      <c r="E383" s="81"/>
      <c r="F383" s="3"/>
      <c r="G383" s="3"/>
      <c r="H383" s="3"/>
      <c r="I383" s="81"/>
      <c r="J383" s="81"/>
      <c r="K383" s="81"/>
      <c r="L383" s="81"/>
      <c r="M383" s="3"/>
      <c r="N383" s="3"/>
      <c r="O383" s="3"/>
      <c r="P383" s="3"/>
      <c r="Q383" s="3"/>
      <c r="R383" s="3"/>
      <c r="S383" s="3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5">
      <c r="B384" s="3"/>
      <c r="C384" s="3"/>
      <c r="D384" s="3"/>
      <c r="E384" s="81"/>
      <c r="F384" s="3"/>
      <c r="G384" s="3"/>
      <c r="H384" s="3"/>
      <c r="I384" s="81"/>
      <c r="J384" s="81"/>
      <c r="K384" s="81"/>
      <c r="L384" s="81"/>
      <c r="M384" s="3"/>
      <c r="N384" s="3"/>
      <c r="O384" s="3"/>
      <c r="P384" s="3"/>
      <c r="Q384" s="3"/>
      <c r="R384" s="3"/>
      <c r="S384" s="3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5">
      <c r="B385" s="3"/>
      <c r="C385" s="3"/>
      <c r="D385" s="3"/>
      <c r="E385" s="81"/>
      <c r="F385" s="3"/>
      <c r="G385" s="3"/>
      <c r="H385" s="3"/>
      <c r="I385" s="81"/>
      <c r="J385" s="81"/>
      <c r="K385" s="81"/>
      <c r="L385" s="81"/>
      <c r="M385" s="3"/>
      <c r="N385" s="3"/>
      <c r="O385" s="3"/>
      <c r="P385" s="3"/>
      <c r="Q385" s="3"/>
      <c r="R385" s="3"/>
      <c r="S385" s="3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5">
      <c r="B386" s="3"/>
      <c r="C386" s="3"/>
      <c r="D386" s="3"/>
      <c r="E386" s="81"/>
      <c r="F386" s="3"/>
      <c r="G386" s="3"/>
      <c r="H386" s="3"/>
      <c r="I386" s="81"/>
      <c r="J386" s="81"/>
      <c r="K386" s="81"/>
      <c r="L386" s="81"/>
      <c r="M386" s="3"/>
      <c r="N386" s="3"/>
      <c r="O386" s="3"/>
      <c r="P386" s="3"/>
      <c r="Q386" s="3"/>
      <c r="R386" s="3"/>
      <c r="S386" s="3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5">
      <c r="B387" s="3"/>
      <c r="C387" s="3"/>
      <c r="D387" s="3"/>
      <c r="E387" s="81"/>
      <c r="F387" s="3"/>
      <c r="G387" s="3"/>
      <c r="H387" s="3"/>
      <c r="I387" s="81"/>
      <c r="J387" s="81"/>
      <c r="K387" s="81"/>
      <c r="L387" s="81"/>
      <c r="M387" s="3"/>
      <c r="N387" s="3"/>
      <c r="O387" s="3"/>
      <c r="P387" s="3"/>
      <c r="Q387" s="3"/>
      <c r="R387" s="3"/>
      <c r="S387" s="3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5">
      <c r="B388" s="3"/>
      <c r="C388" s="3"/>
      <c r="D388" s="3"/>
      <c r="E388" s="81"/>
      <c r="F388" s="3"/>
      <c r="G388" s="3"/>
      <c r="H388" s="3"/>
      <c r="I388" s="81"/>
      <c r="J388" s="81"/>
      <c r="K388" s="81"/>
      <c r="L388" s="81"/>
      <c r="M388" s="3"/>
      <c r="N388" s="3"/>
      <c r="O388" s="3"/>
      <c r="P388" s="3"/>
      <c r="Q388" s="3"/>
      <c r="R388" s="3"/>
      <c r="S388" s="3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5">
      <c r="B389" s="3"/>
      <c r="C389" s="3"/>
      <c r="D389" s="3"/>
      <c r="E389" s="81"/>
      <c r="F389" s="3"/>
      <c r="G389" s="3"/>
      <c r="H389" s="3"/>
      <c r="I389" s="81"/>
      <c r="J389" s="81"/>
      <c r="K389" s="81"/>
      <c r="L389" s="81"/>
      <c r="M389" s="3"/>
      <c r="N389" s="3"/>
      <c r="O389" s="3"/>
      <c r="P389" s="3"/>
      <c r="Q389" s="3"/>
      <c r="R389" s="3"/>
      <c r="S389" s="3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5">
      <c r="B390" s="3"/>
      <c r="C390" s="3"/>
      <c r="D390" s="3"/>
      <c r="E390" s="81"/>
      <c r="F390" s="3"/>
      <c r="G390" s="3"/>
      <c r="H390" s="3"/>
      <c r="I390" s="81"/>
      <c r="J390" s="81"/>
      <c r="K390" s="81"/>
      <c r="L390" s="81"/>
      <c r="M390" s="3"/>
      <c r="N390" s="3"/>
      <c r="O390" s="3"/>
      <c r="P390" s="3"/>
      <c r="Q390" s="3"/>
      <c r="R390" s="3"/>
      <c r="S390" s="3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5">
      <c r="B391" s="3"/>
      <c r="C391" s="3"/>
      <c r="D391" s="3"/>
      <c r="E391" s="81"/>
      <c r="F391" s="3"/>
      <c r="G391" s="3"/>
      <c r="H391" s="3"/>
      <c r="I391" s="81"/>
      <c r="J391" s="81"/>
      <c r="K391" s="81"/>
      <c r="L391" s="81"/>
      <c r="M391" s="3"/>
      <c r="N391" s="3"/>
      <c r="O391" s="3"/>
      <c r="P391" s="3"/>
      <c r="Q391" s="3"/>
      <c r="R391" s="3"/>
      <c r="S391" s="3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5">
      <c r="B392" s="3"/>
      <c r="C392" s="3"/>
      <c r="D392" s="3"/>
      <c r="E392" s="81"/>
      <c r="F392" s="3"/>
      <c r="G392" s="3"/>
      <c r="H392" s="3"/>
      <c r="I392" s="81"/>
      <c r="J392" s="81"/>
      <c r="K392" s="81"/>
      <c r="L392" s="81"/>
      <c r="M392" s="3"/>
      <c r="N392" s="3"/>
      <c r="O392" s="3"/>
      <c r="P392" s="3"/>
      <c r="Q392" s="3"/>
      <c r="R392" s="3"/>
      <c r="S392" s="3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5">
      <c r="B393" s="3"/>
      <c r="C393" s="3"/>
      <c r="D393" s="3"/>
      <c r="E393" s="81"/>
      <c r="F393" s="3"/>
      <c r="G393" s="3"/>
      <c r="H393" s="3"/>
      <c r="I393" s="81"/>
      <c r="J393" s="81"/>
      <c r="K393" s="81"/>
      <c r="L393" s="81"/>
      <c r="M393" s="3"/>
      <c r="N393" s="3"/>
      <c r="O393" s="3"/>
      <c r="P393" s="3"/>
      <c r="Q393" s="3"/>
      <c r="R393" s="3"/>
      <c r="S393" s="3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5">
      <c r="B394" s="3"/>
      <c r="C394" s="3"/>
      <c r="D394" s="3"/>
      <c r="E394" s="81"/>
      <c r="F394" s="3"/>
      <c r="G394" s="3"/>
      <c r="H394" s="3"/>
      <c r="I394" s="81"/>
      <c r="J394" s="81"/>
      <c r="K394" s="81"/>
      <c r="L394" s="81"/>
      <c r="M394" s="3"/>
      <c r="N394" s="3"/>
      <c r="O394" s="3"/>
      <c r="P394" s="3"/>
      <c r="Q394" s="3"/>
      <c r="R394" s="3"/>
      <c r="S394" s="3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5">
      <c r="B395" s="3"/>
      <c r="C395" s="3"/>
      <c r="D395" s="3"/>
      <c r="E395" s="81"/>
      <c r="F395" s="3"/>
      <c r="G395" s="3"/>
      <c r="H395" s="3"/>
      <c r="I395" s="81"/>
      <c r="J395" s="81"/>
      <c r="K395" s="81"/>
      <c r="L395" s="81"/>
      <c r="M395" s="3"/>
      <c r="N395" s="3"/>
      <c r="O395" s="3"/>
      <c r="P395" s="3"/>
      <c r="Q395" s="3"/>
      <c r="R395" s="3"/>
      <c r="S395" s="3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5">
      <c r="B396" s="3"/>
      <c r="C396" s="3"/>
      <c r="D396" s="3"/>
      <c r="E396" s="81"/>
      <c r="F396" s="3"/>
      <c r="G396" s="3"/>
      <c r="H396" s="3"/>
      <c r="I396" s="81"/>
      <c r="J396" s="81"/>
      <c r="K396" s="81"/>
      <c r="L396" s="81"/>
      <c r="M396" s="3"/>
      <c r="N396" s="3"/>
      <c r="O396" s="3"/>
      <c r="P396" s="3"/>
      <c r="Q396" s="3"/>
      <c r="R396" s="3"/>
      <c r="S396" s="3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5">
      <c r="B397" s="3"/>
      <c r="C397" s="3"/>
      <c r="D397" s="3"/>
      <c r="E397" s="81"/>
      <c r="F397" s="3"/>
      <c r="G397" s="3"/>
      <c r="H397" s="3"/>
      <c r="I397" s="81"/>
      <c r="J397" s="81"/>
      <c r="K397" s="81"/>
      <c r="L397" s="81"/>
      <c r="M397" s="3"/>
      <c r="N397" s="3"/>
      <c r="O397" s="3"/>
      <c r="P397" s="3"/>
      <c r="Q397" s="3"/>
      <c r="R397" s="3"/>
      <c r="S397" s="3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5">
      <c r="B398" s="3"/>
      <c r="C398" s="3"/>
      <c r="D398" s="3"/>
      <c r="E398" s="81"/>
      <c r="F398" s="3"/>
      <c r="G398" s="3"/>
      <c r="H398" s="3"/>
      <c r="I398" s="81"/>
      <c r="J398" s="81"/>
      <c r="K398" s="81"/>
      <c r="L398" s="81"/>
      <c r="M398" s="3"/>
      <c r="N398" s="3"/>
      <c r="O398" s="3"/>
      <c r="P398" s="3"/>
      <c r="Q398" s="3"/>
      <c r="R398" s="3"/>
      <c r="S398" s="3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5">
      <c r="B399" s="3"/>
      <c r="C399" s="3"/>
      <c r="D399" s="3"/>
      <c r="E399" s="81"/>
      <c r="F399" s="3"/>
      <c r="G399" s="3"/>
      <c r="H399" s="3"/>
      <c r="I399" s="81"/>
      <c r="J399" s="81"/>
      <c r="K399" s="81"/>
      <c r="L399" s="81"/>
      <c r="M399" s="3"/>
      <c r="N399" s="3"/>
      <c r="O399" s="3"/>
      <c r="P399" s="3"/>
      <c r="Q399" s="3"/>
      <c r="R399" s="3"/>
      <c r="S399" s="3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5">
      <c r="B400" s="3"/>
      <c r="C400" s="3"/>
      <c r="D400" s="3"/>
      <c r="E400" s="81"/>
      <c r="F400" s="3"/>
      <c r="G400" s="3"/>
      <c r="H400" s="3"/>
      <c r="I400" s="81"/>
      <c r="J400" s="81"/>
      <c r="K400" s="81"/>
      <c r="L400" s="81"/>
      <c r="M400" s="3"/>
      <c r="N400" s="3"/>
      <c r="O400" s="3"/>
      <c r="P400" s="3"/>
      <c r="Q400" s="3"/>
      <c r="R400" s="3"/>
      <c r="S400" s="3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5">
      <c r="B401" s="3"/>
      <c r="C401" s="3"/>
      <c r="D401" s="3"/>
      <c r="E401" s="81"/>
      <c r="F401" s="3"/>
      <c r="G401" s="3"/>
      <c r="H401" s="3"/>
      <c r="I401" s="81"/>
      <c r="J401" s="81"/>
      <c r="K401" s="81"/>
      <c r="L401" s="81"/>
      <c r="M401" s="3"/>
      <c r="N401" s="3"/>
      <c r="O401" s="3"/>
      <c r="P401" s="3"/>
      <c r="Q401" s="3"/>
      <c r="R401" s="3"/>
      <c r="S401" s="3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5">
      <c r="B402" s="3"/>
      <c r="C402" s="3"/>
      <c r="D402" s="3"/>
      <c r="E402" s="81"/>
      <c r="F402" s="3"/>
      <c r="G402" s="3"/>
      <c r="H402" s="3"/>
      <c r="I402" s="81"/>
      <c r="J402" s="81"/>
      <c r="K402" s="81"/>
      <c r="L402" s="81"/>
      <c r="M402" s="3"/>
      <c r="N402" s="3"/>
      <c r="O402" s="3"/>
      <c r="P402" s="3"/>
      <c r="Q402" s="3"/>
      <c r="R402" s="3"/>
      <c r="S402" s="3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5">
      <c r="B403" s="3"/>
      <c r="C403" s="3"/>
      <c r="D403" s="3"/>
      <c r="E403" s="81"/>
      <c r="F403" s="3"/>
      <c r="G403" s="3"/>
      <c r="H403" s="3"/>
      <c r="I403" s="81"/>
      <c r="J403" s="81"/>
      <c r="K403" s="81"/>
      <c r="L403" s="81"/>
      <c r="M403" s="3"/>
      <c r="N403" s="3"/>
      <c r="O403" s="3"/>
      <c r="P403" s="3"/>
      <c r="Q403" s="3"/>
      <c r="R403" s="3"/>
      <c r="S403" s="3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5">
      <c r="B404" s="3"/>
      <c r="C404" s="3"/>
      <c r="D404" s="3"/>
      <c r="E404" s="81"/>
      <c r="F404" s="3"/>
      <c r="G404" s="3"/>
      <c r="H404" s="3"/>
      <c r="I404" s="81"/>
      <c r="J404" s="81"/>
      <c r="K404" s="81"/>
      <c r="L404" s="81"/>
      <c r="M404" s="3"/>
      <c r="N404" s="3"/>
      <c r="O404" s="3"/>
      <c r="P404" s="3"/>
      <c r="Q404" s="3"/>
      <c r="R404" s="3"/>
      <c r="S404" s="3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5">
      <c r="B405" s="3"/>
      <c r="C405" s="3"/>
      <c r="D405" s="3"/>
      <c r="E405" s="81"/>
      <c r="F405" s="3"/>
      <c r="G405" s="3"/>
      <c r="H405" s="3"/>
      <c r="I405" s="81"/>
      <c r="J405" s="81"/>
      <c r="K405" s="81"/>
      <c r="L405" s="81"/>
      <c r="M405" s="3"/>
      <c r="N405" s="3"/>
      <c r="O405" s="3"/>
      <c r="P405" s="3"/>
      <c r="Q405" s="3"/>
      <c r="R405" s="3"/>
      <c r="S405" s="3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5">
      <c r="B406" s="3"/>
      <c r="C406" s="3"/>
      <c r="D406" s="3"/>
      <c r="E406" s="81"/>
      <c r="F406" s="3"/>
      <c r="G406" s="3"/>
      <c r="H406" s="3"/>
      <c r="I406" s="81"/>
      <c r="J406" s="81"/>
      <c r="K406" s="81"/>
      <c r="L406" s="81"/>
      <c r="M406" s="3"/>
      <c r="N406" s="3"/>
      <c r="O406" s="3"/>
      <c r="P406" s="3"/>
      <c r="Q406" s="3"/>
      <c r="R406" s="3"/>
      <c r="S406" s="3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5">
      <c r="B407" s="3"/>
      <c r="C407" s="3"/>
      <c r="D407" s="3"/>
      <c r="E407" s="81"/>
      <c r="F407" s="3"/>
      <c r="G407" s="3"/>
      <c r="H407" s="3"/>
      <c r="I407" s="81"/>
      <c r="J407" s="81"/>
      <c r="K407" s="81"/>
      <c r="L407" s="81"/>
      <c r="M407" s="3"/>
      <c r="N407" s="3"/>
      <c r="O407" s="3"/>
      <c r="P407" s="3"/>
      <c r="Q407" s="3"/>
      <c r="R407" s="3"/>
      <c r="S407" s="3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5">
      <c r="B408" s="3"/>
      <c r="C408" s="3"/>
      <c r="D408" s="3"/>
      <c r="E408" s="81"/>
      <c r="F408" s="3"/>
      <c r="G408" s="3"/>
      <c r="H408" s="3"/>
      <c r="I408" s="81"/>
      <c r="J408" s="81"/>
      <c r="K408" s="81"/>
      <c r="L408" s="81"/>
      <c r="M408" s="3"/>
      <c r="N408" s="3"/>
      <c r="O408" s="3"/>
      <c r="P408" s="3"/>
      <c r="Q408" s="3"/>
      <c r="R408" s="3"/>
      <c r="S408" s="3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5">
      <c r="B409" s="3"/>
      <c r="C409" s="3"/>
      <c r="D409" s="3"/>
      <c r="E409" s="81"/>
      <c r="F409" s="3"/>
      <c r="G409" s="3"/>
      <c r="H409" s="3"/>
      <c r="I409" s="81"/>
      <c r="J409" s="81"/>
      <c r="K409" s="81"/>
      <c r="L409" s="81"/>
      <c r="M409" s="3"/>
      <c r="N409" s="3"/>
      <c r="O409" s="3"/>
      <c r="P409" s="3"/>
      <c r="Q409" s="3"/>
      <c r="R409" s="3"/>
      <c r="S409" s="3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5">
      <c r="B410" s="3"/>
      <c r="C410" s="3"/>
      <c r="D410" s="3"/>
      <c r="E410" s="81"/>
      <c r="F410" s="3"/>
      <c r="G410" s="3"/>
      <c r="H410" s="3"/>
      <c r="I410" s="81"/>
      <c r="J410" s="81"/>
      <c r="K410" s="81"/>
      <c r="L410" s="81"/>
      <c r="M410" s="3"/>
      <c r="N410" s="3"/>
      <c r="O410" s="3"/>
      <c r="P410" s="3"/>
      <c r="Q410" s="3"/>
      <c r="R410" s="3"/>
      <c r="S410" s="3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5">
      <c r="B411" s="3"/>
      <c r="C411" s="3"/>
      <c r="D411" s="3"/>
      <c r="E411" s="81"/>
      <c r="F411" s="3"/>
      <c r="G411" s="3"/>
      <c r="H411" s="3"/>
      <c r="I411" s="81"/>
      <c r="J411" s="81"/>
      <c r="K411" s="81"/>
      <c r="L411" s="81"/>
      <c r="M411" s="3"/>
      <c r="N411" s="3"/>
      <c r="O411" s="3"/>
      <c r="P411" s="3"/>
      <c r="Q411" s="3"/>
      <c r="R411" s="3"/>
      <c r="S411" s="3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5">
      <c r="B412" s="3"/>
      <c r="C412" s="3"/>
      <c r="D412" s="3"/>
      <c r="E412" s="81"/>
      <c r="F412" s="3"/>
      <c r="G412" s="3"/>
      <c r="H412" s="3"/>
      <c r="I412" s="81"/>
      <c r="J412" s="81"/>
      <c r="K412" s="81"/>
      <c r="L412" s="81"/>
      <c r="M412" s="3"/>
      <c r="N412" s="3"/>
      <c r="O412" s="3"/>
      <c r="P412" s="3"/>
      <c r="Q412" s="3"/>
      <c r="R412" s="3"/>
      <c r="S412" s="3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5">
      <c r="B413" s="3"/>
      <c r="C413" s="3"/>
      <c r="D413" s="3"/>
      <c r="E413" s="81"/>
      <c r="F413" s="3"/>
      <c r="G413" s="3"/>
      <c r="H413" s="3"/>
      <c r="I413" s="81"/>
      <c r="J413" s="81"/>
      <c r="K413" s="81"/>
      <c r="L413" s="81"/>
      <c r="M413" s="3"/>
      <c r="N413" s="3"/>
      <c r="O413" s="3"/>
      <c r="P413" s="3"/>
      <c r="Q413" s="3"/>
      <c r="R413" s="3"/>
      <c r="S413" s="3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5">
      <c r="B414" s="3"/>
      <c r="C414" s="3"/>
      <c r="D414" s="3"/>
      <c r="E414" s="81"/>
      <c r="F414" s="3"/>
      <c r="G414" s="3"/>
      <c r="H414" s="3"/>
      <c r="I414" s="81"/>
      <c r="J414" s="81"/>
      <c r="K414" s="81"/>
      <c r="L414" s="81"/>
      <c r="M414" s="3"/>
      <c r="N414" s="3"/>
      <c r="O414" s="3"/>
      <c r="P414" s="3"/>
      <c r="Q414" s="3"/>
      <c r="R414" s="3"/>
      <c r="S414" s="3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5">
      <c r="B415" s="3"/>
      <c r="C415" s="3"/>
      <c r="D415" s="3"/>
      <c r="E415" s="81"/>
      <c r="F415" s="3"/>
      <c r="G415" s="3"/>
      <c r="H415" s="3"/>
      <c r="I415" s="81"/>
      <c r="J415" s="81"/>
      <c r="K415" s="81"/>
      <c r="L415" s="81"/>
      <c r="M415" s="3"/>
      <c r="N415" s="3"/>
      <c r="O415" s="3"/>
      <c r="P415" s="3"/>
      <c r="Q415" s="3"/>
      <c r="R415" s="3"/>
      <c r="S415" s="3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5">
      <c r="B416" s="3"/>
      <c r="C416" s="3"/>
      <c r="D416" s="3"/>
      <c r="E416" s="81"/>
      <c r="F416" s="3"/>
      <c r="G416" s="3"/>
      <c r="H416" s="3"/>
      <c r="I416" s="81"/>
      <c r="J416" s="81"/>
      <c r="K416" s="81"/>
      <c r="L416" s="81"/>
      <c r="M416" s="3"/>
      <c r="N416" s="3"/>
      <c r="O416" s="3"/>
      <c r="P416" s="3"/>
      <c r="Q416" s="3"/>
      <c r="R416" s="3"/>
      <c r="S416" s="3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5">
      <c r="B417" s="3"/>
      <c r="C417" s="3"/>
      <c r="D417" s="3"/>
      <c r="E417" s="81"/>
      <c r="F417" s="3"/>
      <c r="G417" s="3"/>
      <c r="H417" s="3"/>
      <c r="I417" s="81"/>
      <c r="J417" s="81"/>
      <c r="K417" s="81"/>
      <c r="L417" s="81"/>
      <c r="M417" s="3"/>
      <c r="N417" s="3"/>
      <c r="O417" s="3"/>
      <c r="P417" s="3"/>
      <c r="Q417" s="3"/>
      <c r="R417" s="3"/>
      <c r="S417" s="3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5">
      <c r="B418" s="3"/>
      <c r="C418" s="3"/>
      <c r="D418" s="3"/>
      <c r="E418" s="81"/>
      <c r="F418" s="3"/>
      <c r="G418" s="3"/>
      <c r="H418" s="3"/>
      <c r="I418" s="81"/>
      <c r="J418" s="81"/>
      <c r="K418" s="81"/>
      <c r="L418" s="81"/>
      <c r="M418" s="3"/>
      <c r="N418" s="3"/>
      <c r="O418" s="3"/>
      <c r="P418" s="3"/>
      <c r="Q418" s="3"/>
      <c r="R418" s="3"/>
      <c r="S418" s="3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5">
      <c r="B419" s="3"/>
      <c r="C419" s="3"/>
      <c r="D419" s="3"/>
      <c r="E419" s="81"/>
      <c r="F419" s="3"/>
      <c r="G419" s="3"/>
      <c r="H419" s="3"/>
      <c r="I419" s="81"/>
      <c r="J419" s="81"/>
      <c r="K419" s="81"/>
      <c r="L419" s="81"/>
      <c r="M419" s="3"/>
      <c r="N419" s="3"/>
      <c r="O419" s="3"/>
      <c r="P419" s="3"/>
      <c r="Q419" s="3"/>
      <c r="R419" s="3"/>
      <c r="S419" s="3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5">
      <c r="B420" s="3"/>
      <c r="C420" s="3"/>
      <c r="D420" s="3"/>
      <c r="E420" s="81"/>
      <c r="F420" s="3"/>
      <c r="G420" s="3"/>
      <c r="H420" s="3"/>
      <c r="I420" s="81"/>
      <c r="J420" s="81"/>
      <c r="K420" s="81"/>
      <c r="L420" s="81"/>
      <c r="M420" s="3"/>
      <c r="N420" s="3"/>
      <c r="O420" s="3"/>
      <c r="P420" s="3"/>
      <c r="Q420" s="3"/>
      <c r="R420" s="3"/>
      <c r="S420" s="3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5">
      <c r="B421" s="3"/>
      <c r="C421" s="3"/>
      <c r="D421" s="3"/>
      <c r="E421" s="81"/>
      <c r="F421" s="3"/>
      <c r="G421" s="3"/>
      <c r="H421" s="3"/>
      <c r="I421" s="81"/>
      <c r="J421" s="81"/>
      <c r="K421" s="81"/>
      <c r="L421" s="81"/>
      <c r="M421" s="3"/>
      <c r="N421" s="3"/>
      <c r="O421" s="3"/>
      <c r="P421" s="3"/>
      <c r="Q421" s="3"/>
      <c r="R421" s="3"/>
      <c r="S421" s="3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5">
      <c r="B422" s="3"/>
      <c r="C422" s="3"/>
      <c r="D422" s="3"/>
      <c r="E422" s="81"/>
      <c r="F422" s="3"/>
      <c r="G422" s="3"/>
      <c r="H422" s="3"/>
      <c r="I422" s="81"/>
      <c r="J422" s="81"/>
      <c r="K422" s="81"/>
      <c r="L422" s="81"/>
      <c r="M422" s="3"/>
      <c r="N422" s="3"/>
      <c r="O422" s="3"/>
      <c r="P422" s="3"/>
      <c r="Q422" s="3"/>
      <c r="R422" s="3"/>
      <c r="S422" s="3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5">
      <c r="B423" s="3"/>
      <c r="C423" s="3"/>
      <c r="D423" s="3"/>
      <c r="E423" s="81"/>
      <c r="F423" s="3"/>
      <c r="G423" s="3"/>
      <c r="H423" s="3"/>
      <c r="I423" s="81"/>
      <c r="J423" s="81"/>
      <c r="K423" s="81"/>
      <c r="L423" s="81"/>
      <c r="M423" s="3"/>
      <c r="N423" s="3"/>
      <c r="O423" s="3"/>
      <c r="P423" s="3"/>
      <c r="Q423" s="3"/>
      <c r="R423" s="3"/>
      <c r="S423" s="3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5">
      <c r="B424" s="3"/>
      <c r="C424" s="3"/>
      <c r="D424" s="3"/>
      <c r="E424" s="81"/>
      <c r="F424" s="3"/>
      <c r="G424" s="3"/>
      <c r="H424" s="3"/>
      <c r="I424" s="81"/>
      <c r="J424" s="81"/>
      <c r="K424" s="81"/>
      <c r="L424" s="81"/>
      <c r="M424" s="3"/>
      <c r="N424" s="3"/>
      <c r="O424" s="3"/>
      <c r="P424" s="3"/>
      <c r="Q424" s="3"/>
      <c r="R424" s="3"/>
      <c r="S424" s="3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5">
      <c r="B425" s="3"/>
      <c r="C425" s="3"/>
      <c r="D425" s="3"/>
      <c r="E425" s="81"/>
      <c r="F425" s="3"/>
      <c r="G425" s="3"/>
      <c r="H425" s="3"/>
      <c r="I425" s="81"/>
      <c r="J425" s="81"/>
      <c r="K425" s="81"/>
      <c r="L425" s="81"/>
      <c r="M425" s="3"/>
      <c r="N425" s="3"/>
      <c r="O425" s="3"/>
      <c r="P425" s="3"/>
      <c r="Q425" s="3"/>
      <c r="R425" s="3"/>
      <c r="S425" s="3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5">
      <c r="B426" s="3"/>
      <c r="C426" s="3"/>
      <c r="D426" s="3"/>
      <c r="E426" s="81"/>
      <c r="F426" s="3"/>
      <c r="G426" s="3"/>
      <c r="H426" s="3"/>
      <c r="I426" s="81"/>
      <c r="J426" s="81"/>
      <c r="K426" s="81"/>
      <c r="L426" s="81"/>
      <c r="M426" s="3"/>
      <c r="N426" s="3"/>
      <c r="O426" s="3"/>
      <c r="P426" s="3"/>
      <c r="Q426" s="3"/>
      <c r="R426" s="3"/>
      <c r="S426" s="3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5">
      <c r="B427" s="3"/>
      <c r="C427" s="3"/>
      <c r="D427" s="3"/>
      <c r="E427" s="81"/>
      <c r="F427" s="3"/>
      <c r="G427" s="3"/>
      <c r="H427" s="3"/>
      <c r="I427" s="81"/>
      <c r="J427" s="81"/>
      <c r="K427" s="81"/>
      <c r="L427" s="81"/>
      <c r="M427" s="3"/>
      <c r="N427" s="3"/>
      <c r="O427" s="3"/>
      <c r="P427" s="3"/>
      <c r="Q427" s="3"/>
      <c r="R427" s="3"/>
      <c r="S427" s="3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5">
      <c r="B428" s="3"/>
      <c r="C428" s="3"/>
      <c r="D428" s="3"/>
      <c r="E428" s="81"/>
      <c r="F428" s="3"/>
      <c r="G428" s="3"/>
      <c r="H428" s="3"/>
      <c r="I428" s="81"/>
      <c r="J428" s="81"/>
      <c r="K428" s="81"/>
      <c r="L428" s="81"/>
      <c r="M428" s="3"/>
      <c r="N428" s="3"/>
      <c r="O428" s="3"/>
      <c r="P428" s="3"/>
      <c r="Q428" s="3"/>
      <c r="R428" s="3"/>
      <c r="S428" s="3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5">
      <c r="B429" s="3"/>
      <c r="C429" s="3"/>
      <c r="D429" s="3"/>
      <c r="E429" s="81"/>
      <c r="F429" s="3"/>
      <c r="G429" s="3"/>
      <c r="H429" s="3"/>
      <c r="I429" s="81"/>
      <c r="J429" s="81"/>
      <c r="K429" s="81"/>
      <c r="L429" s="81"/>
      <c r="M429" s="3"/>
      <c r="N429" s="3"/>
      <c r="O429" s="3"/>
      <c r="P429" s="3"/>
      <c r="Q429" s="3"/>
      <c r="R429" s="3"/>
      <c r="S429" s="3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5">
      <c r="B430" s="3"/>
      <c r="C430" s="3"/>
      <c r="D430" s="3"/>
      <c r="E430" s="81"/>
      <c r="F430" s="3"/>
      <c r="G430" s="3"/>
      <c r="H430" s="3"/>
      <c r="I430" s="81"/>
      <c r="J430" s="81"/>
      <c r="K430" s="81"/>
      <c r="L430" s="81"/>
      <c r="M430" s="3"/>
      <c r="N430" s="3"/>
      <c r="O430" s="3"/>
      <c r="P430" s="3"/>
      <c r="Q430" s="3"/>
      <c r="R430" s="3"/>
      <c r="S430" s="3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5">
      <c r="B431" s="3"/>
      <c r="C431" s="3"/>
      <c r="D431" s="3"/>
      <c r="E431" s="81"/>
      <c r="F431" s="3"/>
      <c r="G431" s="3"/>
      <c r="H431" s="3"/>
      <c r="I431" s="81"/>
      <c r="J431" s="81"/>
      <c r="K431" s="81"/>
      <c r="L431" s="81"/>
      <c r="M431" s="3"/>
      <c r="N431" s="3"/>
      <c r="O431" s="3"/>
      <c r="P431" s="3"/>
      <c r="Q431" s="3"/>
      <c r="R431" s="3"/>
      <c r="S431" s="3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5">
      <c r="B432" s="3"/>
      <c r="C432" s="3"/>
      <c r="D432" s="3"/>
      <c r="E432" s="81"/>
      <c r="F432" s="3"/>
      <c r="G432" s="3"/>
      <c r="H432" s="3"/>
      <c r="I432" s="81"/>
      <c r="J432" s="81"/>
      <c r="K432" s="81"/>
      <c r="L432" s="81"/>
      <c r="M432" s="3"/>
      <c r="N432" s="3"/>
      <c r="O432" s="3"/>
      <c r="P432" s="3"/>
      <c r="Q432" s="3"/>
      <c r="R432" s="3"/>
      <c r="S432" s="3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5">
      <c r="B433" s="3"/>
      <c r="C433" s="3"/>
      <c r="D433" s="3"/>
      <c r="E433" s="81"/>
      <c r="F433" s="3"/>
      <c r="G433" s="3"/>
      <c r="H433" s="3"/>
      <c r="I433" s="81"/>
      <c r="J433" s="81"/>
      <c r="K433" s="81"/>
      <c r="L433" s="81"/>
      <c r="M433" s="3"/>
      <c r="N433" s="3"/>
      <c r="O433" s="3"/>
      <c r="P433" s="3"/>
      <c r="Q433" s="3"/>
      <c r="R433" s="3"/>
      <c r="S433" s="3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5">
      <c r="B434" s="3"/>
      <c r="C434" s="3"/>
      <c r="D434" s="3"/>
      <c r="E434" s="81"/>
      <c r="F434" s="3"/>
      <c r="G434" s="3"/>
      <c r="H434" s="3"/>
      <c r="I434" s="81"/>
      <c r="J434" s="81"/>
      <c r="K434" s="81"/>
      <c r="L434" s="81"/>
      <c r="M434" s="3"/>
      <c r="N434" s="3"/>
      <c r="O434" s="3"/>
      <c r="P434" s="3"/>
      <c r="Q434" s="3"/>
      <c r="R434" s="3"/>
      <c r="S434" s="3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5">
      <c r="B435" s="3"/>
      <c r="C435" s="3"/>
      <c r="D435" s="3"/>
      <c r="E435" s="81"/>
      <c r="F435" s="3"/>
      <c r="G435" s="3"/>
      <c r="H435" s="3"/>
      <c r="I435" s="81"/>
      <c r="J435" s="81"/>
      <c r="K435" s="81"/>
      <c r="L435" s="81"/>
      <c r="M435" s="3"/>
      <c r="N435" s="3"/>
      <c r="O435" s="3"/>
      <c r="P435" s="3"/>
      <c r="Q435" s="3"/>
      <c r="R435" s="3"/>
      <c r="S435" s="3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5">
      <c r="B436" s="3"/>
      <c r="C436" s="3"/>
      <c r="D436" s="3"/>
      <c r="E436" s="81"/>
      <c r="F436" s="3"/>
      <c r="G436" s="3"/>
      <c r="H436" s="3"/>
      <c r="I436" s="81"/>
      <c r="J436" s="81"/>
      <c r="K436" s="81"/>
      <c r="L436" s="81"/>
      <c r="M436" s="3"/>
      <c r="N436" s="3"/>
      <c r="O436" s="3"/>
      <c r="P436" s="3"/>
      <c r="Q436" s="3"/>
      <c r="R436" s="3"/>
      <c r="S436" s="3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5">
      <c r="B437" s="3"/>
      <c r="C437" s="3"/>
      <c r="D437" s="3"/>
      <c r="E437" s="81"/>
      <c r="F437" s="3"/>
      <c r="G437" s="3"/>
      <c r="H437" s="3"/>
      <c r="I437" s="81"/>
      <c r="J437" s="81"/>
      <c r="K437" s="81"/>
      <c r="L437" s="81"/>
      <c r="M437" s="3"/>
      <c r="N437" s="3"/>
      <c r="O437" s="3"/>
      <c r="P437" s="3"/>
      <c r="Q437" s="3"/>
      <c r="R437" s="3"/>
      <c r="S437" s="3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5">
      <c r="B438" s="3"/>
      <c r="C438" s="3"/>
      <c r="D438" s="3"/>
      <c r="E438" s="81"/>
      <c r="F438" s="3"/>
      <c r="G438" s="3"/>
      <c r="H438" s="3"/>
      <c r="I438" s="81"/>
      <c r="J438" s="81"/>
      <c r="K438" s="81"/>
      <c r="L438" s="81"/>
      <c r="M438" s="3"/>
      <c r="N438" s="3"/>
      <c r="O438" s="3"/>
      <c r="P438" s="3"/>
      <c r="Q438" s="3"/>
      <c r="R438" s="3"/>
      <c r="S438" s="3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5">
      <c r="B439" s="3"/>
      <c r="C439" s="3"/>
      <c r="D439" s="3"/>
      <c r="E439" s="81"/>
      <c r="F439" s="3"/>
      <c r="G439" s="3"/>
      <c r="H439" s="3"/>
      <c r="I439" s="81"/>
      <c r="J439" s="81"/>
      <c r="K439" s="81"/>
      <c r="L439" s="81"/>
      <c r="M439" s="3"/>
      <c r="N439" s="3"/>
      <c r="O439" s="3"/>
      <c r="P439" s="3"/>
      <c r="Q439" s="3"/>
      <c r="R439" s="3"/>
      <c r="S439" s="3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5">
      <c r="B440" s="3"/>
      <c r="C440" s="3"/>
      <c r="D440" s="3"/>
      <c r="E440" s="81"/>
      <c r="F440" s="3"/>
      <c r="G440" s="3"/>
      <c r="H440" s="3"/>
      <c r="I440" s="81"/>
      <c r="J440" s="81"/>
      <c r="K440" s="81"/>
      <c r="L440" s="81"/>
      <c r="M440" s="3"/>
      <c r="N440" s="3"/>
      <c r="O440" s="3"/>
      <c r="P440" s="3"/>
      <c r="Q440" s="3"/>
      <c r="R440" s="3"/>
      <c r="S440" s="3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5">
      <c r="B441" s="3"/>
      <c r="C441" s="3"/>
      <c r="D441" s="3"/>
      <c r="E441" s="81"/>
      <c r="F441" s="3"/>
      <c r="G441" s="3"/>
      <c r="H441" s="3"/>
      <c r="I441" s="81"/>
      <c r="J441" s="81"/>
      <c r="K441" s="81"/>
      <c r="L441" s="81"/>
      <c r="M441" s="3"/>
      <c r="N441" s="3"/>
      <c r="O441" s="3"/>
      <c r="P441" s="3"/>
      <c r="Q441" s="3"/>
      <c r="R441" s="3"/>
      <c r="S441" s="3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5">
      <c r="B442" s="3"/>
      <c r="C442" s="3"/>
      <c r="D442" s="3"/>
      <c r="E442" s="81"/>
      <c r="F442" s="3"/>
      <c r="G442" s="3"/>
      <c r="H442" s="3"/>
      <c r="I442" s="81"/>
      <c r="J442" s="81"/>
      <c r="K442" s="81"/>
      <c r="L442" s="81"/>
      <c r="M442" s="3"/>
      <c r="N442" s="3"/>
      <c r="O442" s="3"/>
      <c r="P442" s="3"/>
      <c r="Q442" s="3"/>
      <c r="R442" s="3"/>
      <c r="S442" s="3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5">
      <c r="B443" s="3"/>
      <c r="C443" s="3"/>
      <c r="D443" s="3"/>
      <c r="E443" s="81"/>
      <c r="F443" s="3"/>
      <c r="G443" s="3"/>
      <c r="H443" s="3"/>
      <c r="I443" s="81"/>
      <c r="J443" s="81"/>
      <c r="K443" s="81"/>
      <c r="L443" s="81"/>
      <c r="M443" s="3"/>
      <c r="N443" s="3"/>
      <c r="O443" s="3"/>
      <c r="P443" s="3"/>
      <c r="Q443" s="3"/>
      <c r="R443" s="3"/>
      <c r="S443" s="3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5">
      <c r="B444" s="3"/>
      <c r="C444" s="3"/>
      <c r="D444" s="3"/>
      <c r="E444" s="81"/>
      <c r="F444" s="3"/>
      <c r="G444" s="3"/>
      <c r="H444" s="3"/>
      <c r="I444" s="81"/>
      <c r="J444" s="81"/>
      <c r="K444" s="81"/>
      <c r="L444" s="81"/>
      <c r="M444" s="3"/>
      <c r="N444" s="3"/>
      <c r="O444" s="3"/>
      <c r="P444" s="3"/>
      <c r="Q444" s="3"/>
      <c r="R444" s="3"/>
      <c r="S444" s="3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5">
      <c r="B445" s="3"/>
      <c r="C445" s="3"/>
      <c r="D445" s="3"/>
      <c r="E445" s="81"/>
      <c r="F445" s="3"/>
      <c r="G445" s="3"/>
      <c r="H445" s="3"/>
      <c r="I445" s="81"/>
      <c r="J445" s="81"/>
      <c r="K445" s="81"/>
      <c r="L445" s="81"/>
      <c r="M445" s="3"/>
      <c r="N445" s="3"/>
      <c r="O445" s="3"/>
      <c r="P445" s="3"/>
      <c r="Q445" s="3"/>
      <c r="R445" s="3"/>
      <c r="S445" s="3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5">
      <c r="B446" s="3"/>
      <c r="C446" s="3"/>
      <c r="D446" s="3"/>
      <c r="E446" s="81"/>
      <c r="F446" s="3"/>
      <c r="G446" s="3"/>
      <c r="H446" s="3"/>
      <c r="I446" s="81"/>
      <c r="J446" s="81"/>
      <c r="K446" s="81"/>
      <c r="L446" s="81"/>
      <c r="M446" s="3"/>
      <c r="N446" s="3"/>
      <c r="O446" s="3"/>
      <c r="P446" s="3"/>
      <c r="Q446" s="3"/>
      <c r="R446" s="3"/>
      <c r="S446" s="3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5">
      <c r="B447" s="3"/>
      <c r="C447" s="3"/>
      <c r="D447" s="3"/>
      <c r="E447" s="81"/>
      <c r="F447" s="3"/>
      <c r="G447" s="3"/>
      <c r="H447" s="3"/>
      <c r="I447" s="81"/>
      <c r="J447" s="81"/>
      <c r="K447" s="81"/>
      <c r="L447" s="81"/>
      <c r="M447" s="3"/>
      <c r="N447" s="3"/>
      <c r="O447" s="3"/>
      <c r="P447" s="3"/>
      <c r="Q447" s="3"/>
      <c r="R447" s="3"/>
      <c r="S447" s="3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5">
      <c r="B448" s="3"/>
      <c r="C448" s="3"/>
      <c r="D448" s="3"/>
      <c r="E448" s="81"/>
      <c r="F448" s="3"/>
      <c r="G448" s="3"/>
      <c r="H448" s="3"/>
      <c r="I448" s="81"/>
      <c r="J448" s="81"/>
      <c r="K448" s="81"/>
      <c r="L448" s="81"/>
      <c r="M448" s="3"/>
      <c r="N448" s="3"/>
      <c r="O448" s="3"/>
      <c r="P448" s="3"/>
      <c r="Q448" s="3"/>
      <c r="R448" s="3"/>
      <c r="S448" s="3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5">
      <c r="B449" s="3"/>
      <c r="C449" s="3"/>
      <c r="D449" s="3"/>
      <c r="E449" s="81"/>
      <c r="F449" s="3"/>
      <c r="G449" s="3"/>
      <c r="H449" s="3"/>
      <c r="I449" s="81"/>
      <c r="J449" s="81"/>
      <c r="K449" s="81"/>
      <c r="L449" s="81"/>
      <c r="M449" s="3"/>
      <c r="N449" s="3"/>
      <c r="O449" s="3"/>
      <c r="P449" s="3"/>
      <c r="Q449" s="3"/>
      <c r="R449" s="3"/>
      <c r="S449" s="3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5">
      <c r="B450" s="3"/>
      <c r="C450" s="3"/>
      <c r="D450" s="3"/>
      <c r="E450" s="81"/>
      <c r="F450" s="3"/>
      <c r="G450" s="3"/>
      <c r="H450" s="3"/>
      <c r="I450" s="81"/>
      <c r="J450" s="81"/>
      <c r="K450" s="81"/>
      <c r="L450" s="81"/>
      <c r="M450" s="3"/>
      <c r="N450" s="3"/>
      <c r="O450" s="3"/>
      <c r="P450" s="3"/>
      <c r="Q450" s="3"/>
      <c r="R450" s="3"/>
      <c r="S450" s="3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5">
      <c r="B451" s="3"/>
      <c r="C451" s="3"/>
      <c r="D451" s="3"/>
      <c r="E451" s="81"/>
      <c r="F451" s="3"/>
      <c r="G451" s="3"/>
      <c r="H451" s="3"/>
      <c r="I451" s="81"/>
      <c r="J451" s="81"/>
      <c r="K451" s="81"/>
      <c r="L451" s="81"/>
      <c r="M451" s="3"/>
      <c r="N451" s="3"/>
      <c r="O451" s="3"/>
      <c r="P451" s="3"/>
      <c r="Q451" s="3"/>
      <c r="R451" s="3"/>
      <c r="S451" s="3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5">
      <c r="B452" s="3"/>
      <c r="C452" s="3"/>
      <c r="D452" s="3"/>
      <c r="E452" s="81"/>
      <c r="F452" s="3"/>
      <c r="G452" s="3"/>
      <c r="H452" s="3"/>
      <c r="I452" s="81"/>
      <c r="J452" s="81"/>
      <c r="K452" s="81"/>
      <c r="L452" s="81"/>
      <c r="M452" s="3"/>
      <c r="N452" s="3"/>
      <c r="O452" s="3"/>
      <c r="P452" s="3"/>
      <c r="Q452" s="3"/>
      <c r="R452" s="3"/>
      <c r="S452" s="3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5">
      <c r="B453" s="3"/>
      <c r="C453" s="3"/>
      <c r="D453" s="3"/>
      <c r="E453" s="81"/>
      <c r="F453" s="3"/>
      <c r="G453" s="3"/>
      <c r="H453" s="3"/>
      <c r="I453" s="81"/>
      <c r="J453" s="81"/>
      <c r="K453" s="81"/>
      <c r="L453" s="81"/>
      <c r="M453" s="3"/>
      <c r="N453" s="3"/>
      <c r="O453" s="3"/>
      <c r="P453" s="3"/>
      <c r="Q453" s="3"/>
      <c r="R453" s="3"/>
      <c r="S453" s="3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5">
      <c r="B454" s="3"/>
      <c r="C454" s="3"/>
      <c r="D454" s="3"/>
      <c r="E454" s="81"/>
      <c r="F454" s="3"/>
      <c r="G454" s="3"/>
      <c r="H454" s="3"/>
      <c r="I454" s="81"/>
      <c r="J454" s="81"/>
      <c r="K454" s="81"/>
      <c r="L454" s="81"/>
      <c r="M454" s="3"/>
      <c r="N454" s="3"/>
      <c r="O454" s="3"/>
      <c r="P454" s="3"/>
      <c r="Q454" s="3"/>
      <c r="R454" s="3"/>
      <c r="S454" s="3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5">
      <c r="B455" s="3"/>
      <c r="C455" s="3"/>
      <c r="D455" s="3"/>
      <c r="E455" s="81"/>
      <c r="F455" s="3"/>
      <c r="G455" s="3"/>
      <c r="H455" s="3"/>
      <c r="I455" s="81"/>
      <c r="J455" s="81"/>
      <c r="K455" s="81"/>
      <c r="L455" s="81"/>
      <c r="M455" s="3"/>
      <c r="N455" s="3"/>
      <c r="O455" s="3"/>
      <c r="P455" s="3"/>
      <c r="Q455" s="3"/>
      <c r="R455" s="3"/>
      <c r="S455" s="3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5">
      <c r="B456" s="3"/>
      <c r="C456" s="3"/>
      <c r="D456" s="3"/>
      <c r="E456" s="81"/>
      <c r="F456" s="3"/>
      <c r="G456" s="3"/>
      <c r="H456" s="3"/>
      <c r="I456" s="81"/>
      <c r="J456" s="81"/>
      <c r="K456" s="81"/>
      <c r="L456" s="81"/>
      <c r="M456" s="3"/>
      <c r="N456" s="3"/>
      <c r="O456" s="3"/>
      <c r="P456" s="3"/>
      <c r="Q456" s="3"/>
      <c r="R456" s="3"/>
      <c r="S456" s="3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5">
      <c r="B457" s="3"/>
      <c r="C457" s="3"/>
      <c r="D457" s="3"/>
      <c r="E457" s="81"/>
      <c r="F457" s="3"/>
      <c r="G457" s="3"/>
      <c r="H457" s="3"/>
      <c r="I457" s="81"/>
      <c r="J457" s="81"/>
      <c r="K457" s="81"/>
      <c r="L457" s="81"/>
      <c r="M457" s="3"/>
      <c r="N457" s="3"/>
      <c r="O457" s="3"/>
      <c r="P457" s="3"/>
      <c r="Q457" s="3"/>
      <c r="R457" s="3"/>
      <c r="S457" s="3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5">
      <c r="B458" s="3"/>
      <c r="C458" s="3"/>
      <c r="D458" s="3"/>
      <c r="E458" s="81"/>
      <c r="F458" s="3"/>
      <c r="G458" s="3"/>
      <c r="H458" s="3"/>
      <c r="I458" s="81"/>
      <c r="J458" s="81"/>
      <c r="K458" s="81"/>
      <c r="L458" s="81"/>
      <c r="M458" s="3"/>
      <c r="N458" s="3"/>
      <c r="O458" s="3"/>
      <c r="P458" s="3"/>
      <c r="Q458" s="3"/>
      <c r="R458" s="3"/>
      <c r="S458" s="3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5">
      <c r="B459" s="3"/>
      <c r="C459" s="3"/>
      <c r="D459" s="3"/>
      <c r="E459" s="81"/>
      <c r="F459" s="3"/>
      <c r="G459" s="3"/>
      <c r="H459" s="3"/>
      <c r="I459" s="81"/>
      <c r="J459" s="81"/>
      <c r="K459" s="81"/>
      <c r="L459" s="81"/>
      <c r="M459" s="3"/>
      <c r="N459" s="3"/>
      <c r="O459" s="3"/>
      <c r="P459" s="3"/>
      <c r="Q459" s="3"/>
      <c r="R459" s="3"/>
      <c r="S459" s="3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5">
      <c r="B460" s="3"/>
      <c r="C460" s="3"/>
      <c r="D460" s="3"/>
      <c r="E460" s="81"/>
      <c r="F460" s="3"/>
      <c r="G460" s="3"/>
      <c r="H460" s="3"/>
      <c r="I460" s="81"/>
      <c r="J460" s="81"/>
      <c r="K460" s="81"/>
      <c r="L460" s="81"/>
      <c r="M460" s="3"/>
      <c r="N460" s="3"/>
      <c r="O460" s="3"/>
      <c r="P460" s="3"/>
      <c r="Q460" s="3"/>
      <c r="R460" s="3"/>
      <c r="S460" s="3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5">
      <c r="B461" s="3"/>
      <c r="C461" s="3"/>
      <c r="D461" s="3"/>
      <c r="E461" s="81"/>
      <c r="F461" s="3"/>
      <c r="G461" s="3"/>
      <c r="H461" s="3"/>
      <c r="I461" s="81"/>
      <c r="J461" s="81"/>
      <c r="K461" s="81"/>
      <c r="L461" s="81"/>
      <c r="M461" s="3"/>
      <c r="N461" s="3"/>
      <c r="O461" s="3"/>
      <c r="P461" s="3"/>
      <c r="Q461" s="3"/>
      <c r="R461" s="3"/>
      <c r="S461" s="3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5">
      <c r="B462" s="3"/>
      <c r="C462" s="3"/>
      <c r="D462" s="3"/>
      <c r="E462" s="81"/>
      <c r="F462" s="3"/>
      <c r="G462" s="3"/>
      <c r="H462" s="3"/>
      <c r="I462" s="81"/>
      <c r="J462" s="81"/>
      <c r="K462" s="81"/>
      <c r="L462" s="81"/>
      <c r="M462" s="3"/>
      <c r="N462" s="3"/>
      <c r="O462" s="3"/>
      <c r="P462" s="3"/>
      <c r="Q462" s="3"/>
      <c r="R462" s="3"/>
      <c r="S462" s="3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5">
      <c r="B463" s="3"/>
      <c r="C463" s="3"/>
      <c r="D463" s="3"/>
      <c r="E463" s="81"/>
      <c r="F463" s="3"/>
      <c r="G463" s="3"/>
      <c r="H463" s="3"/>
      <c r="I463" s="81"/>
      <c r="J463" s="81"/>
      <c r="K463" s="81"/>
      <c r="L463" s="81"/>
      <c r="M463" s="3"/>
      <c r="N463" s="3"/>
      <c r="O463" s="3"/>
      <c r="P463" s="3"/>
      <c r="Q463" s="3"/>
      <c r="R463" s="3"/>
      <c r="S463" s="3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5">
      <c r="B464" s="3"/>
      <c r="C464" s="3"/>
      <c r="D464" s="3"/>
      <c r="E464" s="81"/>
      <c r="F464" s="3"/>
      <c r="G464" s="3"/>
      <c r="H464" s="3"/>
      <c r="I464" s="81"/>
      <c r="J464" s="81"/>
      <c r="K464" s="81"/>
      <c r="L464" s="81"/>
      <c r="M464" s="3"/>
      <c r="N464" s="3"/>
      <c r="O464" s="3"/>
      <c r="P464" s="3"/>
      <c r="Q464" s="3"/>
      <c r="R464" s="3"/>
      <c r="S464" s="3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5">
      <c r="B465" s="3"/>
      <c r="C465" s="3"/>
      <c r="D465" s="3"/>
      <c r="E465" s="81"/>
      <c r="F465" s="3"/>
      <c r="G465" s="3"/>
      <c r="H465" s="3"/>
      <c r="I465" s="81"/>
      <c r="J465" s="81"/>
      <c r="K465" s="81"/>
      <c r="L465" s="81"/>
      <c r="M465" s="3"/>
      <c r="N465" s="3"/>
      <c r="O465" s="3"/>
      <c r="P465" s="3"/>
      <c r="Q465" s="3"/>
      <c r="R465" s="3"/>
      <c r="S465" s="3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5">
      <c r="B466" s="3"/>
      <c r="C466" s="3"/>
      <c r="D466" s="3"/>
      <c r="E466" s="81"/>
      <c r="F466" s="3"/>
      <c r="G466" s="3"/>
      <c r="H466" s="3"/>
      <c r="I466" s="81"/>
      <c r="J466" s="81"/>
      <c r="K466" s="81"/>
      <c r="L466" s="81"/>
      <c r="M466" s="3"/>
      <c r="N466" s="3"/>
      <c r="O466" s="3"/>
      <c r="P466" s="3"/>
      <c r="Q466" s="3"/>
      <c r="R466" s="3"/>
      <c r="S466" s="3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5">
      <c r="B467" s="3"/>
      <c r="C467" s="3"/>
      <c r="D467" s="3"/>
      <c r="E467" s="81"/>
      <c r="F467" s="3"/>
      <c r="G467" s="3"/>
      <c r="H467" s="3"/>
      <c r="I467" s="81"/>
      <c r="J467" s="81"/>
      <c r="K467" s="81"/>
      <c r="L467" s="81"/>
      <c r="M467" s="3"/>
      <c r="N467" s="3"/>
      <c r="O467" s="3"/>
      <c r="P467" s="3"/>
      <c r="Q467" s="3"/>
      <c r="R467" s="3"/>
      <c r="S467" s="3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5">
      <c r="B468" s="3"/>
      <c r="C468" s="3"/>
      <c r="D468" s="3"/>
      <c r="E468" s="81"/>
      <c r="F468" s="3"/>
      <c r="G468" s="3"/>
      <c r="H468" s="3"/>
      <c r="I468" s="81"/>
      <c r="J468" s="81"/>
      <c r="K468" s="81"/>
      <c r="L468" s="81"/>
      <c r="M468" s="3"/>
      <c r="N468" s="3"/>
      <c r="O468" s="3"/>
      <c r="P468" s="3"/>
      <c r="Q468" s="3"/>
      <c r="R468" s="3"/>
      <c r="S468" s="3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5">
      <c r="B469" s="3"/>
      <c r="C469" s="3"/>
      <c r="D469" s="3"/>
      <c r="E469" s="81"/>
      <c r="F469" s="3"/>
      <c r="G469" s="3"/>
      <c r="H469" s="3"/>
      <c r="I469" s="81"/>
      <c r="J469" s="81"/>
      <c r="K469" s="81"/>
      <c r="L469" s="81"/>
      <c r="M469" s="3"/>
      <c r="N469" s="3"/>
      <c r="O469" s="3"/>
      <c r="P469" s="3"/>
      <c r="Q469" s="3"/>
      <c r="R469" s="3"/>
      <c r="S469" s="3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5">
      <c r="B470" s="3"/>
      <c r="C470" s="3"/>
      <c r="D470" s="3"/>
      <c r="E470" s="81"/>
      <c r="F470" s="3"/>
      <c r="G470" s="3"/>
      <c r="H470" s="3"/>
      <c r="I470" s="81"/>
      <c r="J470" s="81"/>
      <c r="K470" s="81"/>
      <c r="L470" s="81"/>
      <c r="M470" s="3"/>
      <c r="N470" s="3"/>
      <c r="O470" s="3"/>
      <c r="P470" s="3"/>
      <c r="Q470" s="3"/>
      <c r="R470" s="3"/>
      <c r="S470" s="3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5">
      <c r="B471" s="3"/>
      <c r="C471" s="3"/>
      <c r="D471" s="3"/>
      <c r="E471" s="81"/>
      <c r="F471" s="3"/>
      <c r="G471" s="3"/>
      <c r="H471" s="3"/>
      <c r="I471" s="81"/>
      <c r="J471" s="81"/>
      <c r="K471" s="81"/>
      <c r="L471" s="81"/>
      <c r="M471" s="3"/>
      <c r="N471" s="3"/>
      <c r="O471" s="3"/>
      <c r="P471" s="3"/>
      <c r="Q471" s="3"/>
      <c r="R471" s="3"/>
      <c r="S471" s="3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5">
      <c r="B472" s="3"/>
      <c r="C472" s="3"/>
      <c r="D472" s="3"/>
      <c r="E472" s="81"/>
      <c r="F472" s="3"/>
      <c r="G472" s="3"/>
      <c r="H472" s="3"/>
      <c r="I472" s="81"/>
      <c r="J472" s="81"/>
      <c r="K472" s="81"/>
      <c r="L472" s="81"/>
      <c r="M472" s="3"/>
      <c r="N472" s="3"/>
      <c r="O472" s="3"/>
      <c r="P472" s="3"/>
      <c r="Q472" s="3"/>
      <c r="R472" s="3"/>
      <c r="S472" s="3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5">
      <c r="B473" s="3"/>
      <c r="C473" s="3"/>
      <c r="D473" s="3"/>
      <c r="E473" s="81"/>
      <c r="F473" s="3"/>
      <c r="G473" s="3"/>
      <c r="H473" s="3"/>
      <c r="I473" s="81"/>
      <c r="J473" s="81"/>
      <c r="K473" s="81"/>
      <c r="L473" s="81"/>
      <c r="M473" s="3"/>
      <c r="N473" s="3"/>
      <c r="O473" s="3"/>
      <c r="P473" s="3"/>
      <c r="Q473" s="3"/>
      <c r="R473" s="3"/>
      <c r="S473" s="3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5">
      <c r="B474" s="3"/>
      <c r="C474" s="3"/>
      <c r="D474" s="3"/>
      <c r="E474" s="81"/>
      <c r="F474" s="3"/>
      <c r="G474" s="3"/>
      <c r="H474" s="3"/>
      <c r="I474" s="81"/>
      <c r="J474" s="81"/>
      <c r="K474" s="81"/>
      <c r="L474" s="81"/>
      <c r="M474" s="3"/>
      <c r="N474" s="3"/>
      <c r="O474" s="3"/>
      <c r="P474" s="3"/>
      <c r="Q474" s="3"/>
      <c r="R474" s="3"/>
      <c r="S474" s="3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5">
      <c r="B475" s="3"/>
      <c r="C475" s="3"/>
      <c r="D475" s="3"/>
      <c r="E475" s="81"/>
      <c r="F475" s="3"/>
      <c r="G475" s="3"/>
      <c r="H475" s="3"/>
      <c r="I475" s="81"/>
      <c r="J475" s="81"/>
      <c r="K475" s="81"/>
      <c r="L475" s="81"/>
      <c r="M475" s="3"/>
      <c r="N475" s="3"/>
      <c r="O475" s="3"/>
      <c r="P475" s="3"/>
      <c r="Q475" s="3"/>
      <c r="R475" s="3"/>
      <c r="S475" s="3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5">
      <c r="B476" s="3"/>
      <c r="C476" s="3"/>
      <c r="D476" s="3"/>
      <c r="E476" s="81"/>
      <c r="F476" s="3"/>
      <c r="G476" s="3"/>
      <c r="H476" s="3"/>
      <c r="I476" s="81"/>
      <c r="J476" s="81"/>
      <c r="K476" s="81"/>
      <c r="L476" s="81"/>
      <c r="M476" s="3"/>
      <c r="N476" s="3"/>
      <c r="O476" s="3"/>
      <c r="P476" s="3"/>
      <c r="Q476" s="3"/>
      <c r="R476" s="3"/>
      <c r="S476" s="3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5">
      <c r="B477" s="3"/>
      <c r="C477" s="3"/>
      <c r="D477" s="3"/>
      <c r="E477" s="81"/>
      <c r="F477" s="3"/>
      <c r="G477" s="3"/>
      <c r="H477" s="3"/>
      <c r="I477" s="81"/>
      <c r="J477" s="81"/>
      <c r="K477" s="81"/>
      <c r="L477" s="81"/>
      <c r="M477" s="3"/>
      <c r="N477" s="3"/>
      <c r="O477" s="3"/>
      <c r="P477" s="3"/>
      <c r="Q477" s="3"/>
      <c r="R477" s="3"/>
      <c r="S477" s="3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5">
      <c r="B478" s="3"/>
      <c r="C478" s="3"/>
      <c r="D478" s="3"/>
      <c r="E478" s="81"/>
      <c r="F478" s="3"/>
      <c r="G478" s="3"/>
      <c r="H478" s="3"/>
      <c r="I478" s="81"/>
      <c r="J478" s="81"/>
      <c r="K478" s="81"/>
      <c r="L478" s="81"/>
      <c r="M478" s="3"/>
      <c r="N478" s="3"/>
      <c r="O478" s="3"/>
      <c r="P478" s="3"/>
      <c r="Q478" s="3"/>
      <c r="R478" s="3"/>
      <c r="S478" s="3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5">
      <c r="B479" s="3"/>
      <c r="C479" s="3"/>
      <c r="D479" s="3"/>
      <c r="E479" s="81"/>
      <c r="F479" s="3"/>
      <c r="G479" s="3"/>
      <c r="H479" s="3"/>
      <c r="I479" s="81"/>
      <c r="J479" s="81"/>
      <c r="K479" s="81"/>
      <c r="L479" s="81"/>
      <c r="M479" s="3"/>
      <c r="N479" s="3"/>
      <c r="O479" s="3"/>
      <c r="P479" s="3"/>
      <c r="Q479" s="3"/>
      <c r="R479" s="3"/>
      <c r="S479" s="3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5">
      <c r="B480" s="3"/>
      <c r="C480" s="3"/>
      <c r="D480" s="3"/>
      <c r="E480" s="81"/>
      <c r="F480" s="3"/>
      <c r="G480" s="3"/>
      <c r="H480" s="3"/>
      <c r="I480" s="81"/>
      <c r="J480" s="81"/>
      <c r="K480" s="81"/>
      <c r="L480" s="81"/>
      <c r="M480" s="3"/>
      <c r="N480" s="3"/>
      <c r="O480" s="3"/>
      <c r="P480" s="3"/>
      <c r="Q480" s="3"/>
      <c r="R480" s="3"/>
      <c r="S480" s="3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5">
      <c r="B481" s="3"/>
      <c r="C481" s="3"/>
      <c r="D481" s="3"/>
      <c r="E481" s="81"/>
      <c r="F481" s="3"/>
      <c r="G481" s="3"/>
      <c r="H481" s="3"/>
      <c r="I481" s="81"/>
      <c r="J481" s="81"/>
      <c r="K481" s="81"/>
      <c r="L481" s="81"/>
      <c r="M481" s="3"/>
      <c r="N481" s="3"/>
      <c r="O481" s="3"/>
      <c r="P481" s="3"/>
      <c r="Q481" s="3"/>
      <c r="R481" s="3"/>
      <c r="S481" s="3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5">
      <c r="B482" s="3"/>
      <c r="C482" s="3"/>
      <c r="D482" s="3"/>
      <c r="E482" s="81"/>
      <c r="F482" s="3"/>
      <c r="G482" s="3"/>
      <c r="H482" s="3"/>
      <c r="I482" s="81"/>
      <c r="J482" s="81"/>
      <c r="K482" s="81"/>
      <c r="L482" s="81"/>
      <c r="M482" s="3"/>
      <c r="N482" s="3"/>
      <c r="O482" s="3"/>
      <c r="P482" s="3"/>
      <c r="Q482" s="3"/>
      <c r="R482" s="3"/>
      <c r="S482" s="3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5">
      <c r="B483" s="3"/>
      <c r="C483" s="3"/>
      <c r="D483" s="3"/>
      <c r="E483" s="81"/>
      <c r="F483" s="3"/>
      <c r="G483" s="3"/>
      <c r="H483" s="3"/>
      <c r="I483" s="81"/>
      <c r="J483" s="81"/>
      <c r="K483" s="81"/>
      <c r="L483" s="81"/>
      <c r="M483" s="3"/>
      <c r="N483" s="3"/>
      <c r="O483" s="3"/>
      <c r="P483" s="3"/>
      <c r="Q483" s="3"/>
      <c r="R483" s="3"/>
      <c r="S483" s="3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5">
      <c r="B484" s="3"/>
      <c r="C484" s="3"/>
      <c r="D484" s="3"/>
      <c r="E484" s="81"/>
      <c r="F484" s="3"/>
      <c r="G484" s="3"/>
      <c r="H484" s="3"/>
      <c r="I484" s="81"/>
      <c r="J484" s="81"/>
      <c r="K484" s="81"/>
      <c r="L484" s="81"/>
      <c r="M484" s="3"/>
      <c r="N484" s="3"/>
      <c r="O484" s="3"/>
      <c r="P484" s="3"/>
      <c r="Q484" s="3"/>
      <c r="R484" s="3"/>
      <c r="S484" s="3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5">
      <c r="B485" s="3"/>
      <c r="C485" s="3"/>
      <c r="D485" s="3"/>
      <c r="E485" s="81"/>
      <c r="F485" s="3"/>
      <c r="G485" s="3"/>
      <c r="H485" s="3"/>
      <c r="I485" s="81"/>
      <c r="J485" s="81"/>
      <c r="K485" s="81"/>
      <c r="L485" s="81"/>
      <c r="M485" s="3"/>
      <c r="N485" s="3"/>
      <c r="O485" s="3"/>
      <c r="P485" s="3"/>
      <c r="Q485" s="3"/>
      <c r="R485" s="3"/>
      <c r="S485" s="3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5">
      <c r="B486" s="3"/>
      <c r="C486" s="3"/>
      <c r="D486" s="3"/>
      <c r="E486" s="81"/>
      <c r="F486" s="3"/>
      <c r="G486" s="3"/>
      <c r="H486" s="3"/>
      <c r="I486" s="81"/>
      <c r="J486" s="81"/>
      <c r="K486" s="81"/>
      <c r="L486" s="81"/>
      <c r="M486" s="3"/>
      <c r="N486" s="3"/>
      <c r="O486" s="3"/>
      <c r="P486" s="3"/>
      <c r="Q486" s="3"/>
      <c r="R486" s="3"/>
      <c r="S486" s="3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5">
      <c r="B487" s="3"/>
      <c r="C487" s="3"/>
      <c r="D487" s="3"/>
      <c r="E487" s="81"/>
      <c r="F487" s="3"/>
      <c r="G487" s="3"/>
      <c r="H487" s="3"/>
      <c r="I487" s="81"/>
      <c r="J487" s="81"/>
      <c r="K487" s="81"/>
      <c r="L487" s="81"/>
      <c r="M487" s="3"/>
      <c r="N487" s="3"/>
      <c r="O487" s="3"/>
      <c r="P487" s="3"/>
      <c r="Q487" s="3"/>
      <c r="R487" s="3"/>
      <c r="S487" s="3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5">
      <c r="B488" s="3"/>
      <c r="C488" s="3"/>
      <c r="D488" s="3"/>
      <c r="E488" s="81"/>
      <c r="F488" s="3"/>
      <c r="G488" s="3"/>
      <c r="H488" s="3"/>
      <c r="I488" s="81"/>
      <c r="J488" s="81"/>
      <c r="K488" s="81"/>
      <c r="L488" s="81"/>
      <c r="M488" s="3"/>
      <c r="N488" s="3"/>
      <c r="O488" s="3"/>
      <c r="P488" s="3"/>
      <c r="Q488" s="3"/>
      <c r="R488" s="3"/>
      <c r="S488" s="3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5">
      <c r="B489" s="3"/>
      <c r="C489" s="3"/>
      <c r="D489" s="3"/>
      <c r="E489" s="81"/>
      <c r="F489" s="3"/>
      <c r="G489" s="3"/>
      <c r="H489" s="3"/>
      <c r="I489" s="81"/>
      <c r="J489" s="81"/>
      <c r="K489" s="81"/>
      <c r="L489" s="81"/>
      <c r="M489" s="3"/>
      <c r="N489" s="3"/>
      <c r="O489" s="3"/>
      <c r="P489" s="3"/>
      <c r="Q489" s="3"/>
      <c r="R489" s="3"/>
      <c r="S489" s="3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5">
      <c r="B490" s="3"/>
      <c r="C490" s="3"/>
      <c r="D490" s="3"/>
      <c r="E490" s="81"/>
      <c r="F490" s="3"/>
      <c r="G490" s="3"/>
      <c r="H490" s="3"/>
      <c r="I490" s="81"/>
      <c r="J490" s="81"/>
      <c r="K490" s="81"/>
      <c r="L490" s="81"/>
      <c r="M490" s="3"/>
      <c r="N490" s="3"/>
      <c r="O490" s="3"/>
      <c r="P490" s="3"/>
      <c r="Q490" s="3"/>
      <c r="R490" s="3"/>
      <c r="S490" s="3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5">
      <c r="B491" s="3"/>
      <c r="C491" s="3"/>
      <c r="D491" s="3"/>
      <c r="E491" s="81"/>
      <c r="F491" s="3"/>
      <c r="G491" s="3"/>
      <c r="H491" s="3"/>
      <c r="I491" s="81"/>
      <c r="J491" s="81"/>
      <c r="K491" s="81"/>
      <c r="L491" s="81"/>
      <c r="M491" s="3"/>
      <c r="N491" s="3"/>
      <c r="O491" s="3"/>
      <c r="P491" s="3"/>
      <c r="Q491" s="3"/>
      <c r="R491" s="3"/>
      <c r="S491" s="3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5">
      <c r="B492" s="3"/>
      <c r="C492" s="3"/>
      <c r="D492" s="3"/>
      <c r="E492" s="81"/>
      <c r="F492" s="3"/>
      <c r="G492" s="3"/>
      <c r="H492" s="3"/>
      <c r="I492" s="81"/>
      <c r="J492" s="81"/>
      <c r="K492" s="81"/>
      <c r="L492" s="81"/>
      <c r="M492" s="3"/>
      <c r="N492" s="3"/>
      <c r="O492" s="3"/>
      <c r="P492" s="3"/>
      <c r="Q492" s="3"/>
      <c r="R492" s="3"/>
      <c r="S492" s="3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5">
      <c r="B493" s="3"/>
      <c r="C493" s="3"/>
      <c r="D493" s="3"/>
      <c r="E493" s="81"/>
      <c r="F493" s="3"/>
      <c r="G493" s="3"/>
      <c r="H493" s="3"/>
      <c r="I493" s="81"/>
      <c r="J493" s="81"/>
      <c r="K493" s="81"/>
      <c r="L493" s="81"/>
      <c r="M493" s="3"/>
      <c r="N493" s="3"/>
      <c r="O493" s="3"/>
      <c r="P493" s="3"/>
      <c r="Q493" s="3"/>
      <c r="R493" s="3"/>
      <c r="S493" s="3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5">
      <c r="B494" s="3"/>
      <c r="C494" s="3"/>
      <c r="D494" s="3"/>
      <c r="E494" s="81"/>
      <c r="F494" s="3"/>
      <c r="G494" s="3"/>
      <c r="H494" s="3"/>
      <c r="I494" s="81"/>
      <c r="J494" s="81"/>
      <c r="K494" s="81"/>
      <c r="L494" s="81"/>
      <c r="M494" s="3"/>
      <c r="N494" s="3"/>
      <c r="O494" s="3"/>
      <c r="P494" s="3"/>
      <c r="Q494" s="3"/>
      <c r="R494" s="3"/>
      <c r="S494" s="3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5">
      <c r="B495" s="3"/>
      <c r="C495" s="3"/>
      <c r="D495" s="3"/>
      <c r="E495" s="81"/>
      <c r="F495" s="3"/>
      <c r="G495" s="3"/>
      <c r="H495" s="3"/>
      <c r="I495" s="81"/>
      <c r="J495" s="81"/>
      <c r="K495" s="81"/>
      <c r="L495" s="81"/>
      <c r="M495" s="3"/>
      <c r="N495" s="3"/>
      <c r="O495" s="3"/>
      <c r="P495" s="3"/>
      <c r="Q495" s="3"/>
      <c r="R495" s="3"/>
      <c r="S495" s="3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5">
      <c r="B496" s="3"/>
      <c r="C496" s="3"/>
      <c r="D496" s="3"/>
      <c r="E496" s="81"/>
      <c r="F496" s="3"/>
      <c r="G496" s="3"/>
      <c r="H496" s="3"/>
      <c r="I496" s="81"/>
      <c r="J496" s="81"/>
      <c r="K496" s="81"/>
      <c r="L496" s="81"/>
      <c r="M496" s="3"/>
      <c r="N496" s="3"/>
      <c r="O496" s="3"/>
      <c r="P496" s="3"/>
      <c r="Q496" s="3"/>
      <c r="R496" s="3"/>
      <c r="S496" s="3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5">
      <c r="B497" s="3"/>
      <c r="C497" s="3"/>
      <c r="D497" s="3"/>
      <c r="E497" s="81"/>
      <c r="F497" s="3"/>
      <c r="G497" s="3"/>
      <c r="H497" s="3"/>
      <c r="I497" s="81"/>
      <c r="J497" s="81"/>
      <c r="K497" s="81"/>
      <c r="L497" s="81"/>
      <c r="M497" s="3"/>
      <c r="N497" s="3"/>
      <c r="O497" s="3"/>
      <c r="P497" s="3"/>
      <c r="Q497" s="3"/>
      <c r="R497" s="3"/>
      <c r="S497" s="3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5">
      <c r="B498" s="3"/>
      <c r="C498" s="3"/>
      <c r="D498" s="3"/>
      <c r="E498" s="81"/>
      <c r="F498" s="3"/>
      <c r="G498" s="3"/>
      <c r="H498" s="3"/>
      <c r="I498" s="81"/>
      <c r="J498" s="81"/>
      <c r="K498" s="81"/>
      <c r="L498" s="81"/>
      <c r="M498" s="3"/>
      <c r="N498" s="3"/>
      <c r="O498" s="3"/>
      <c r="P498" s="3"/>
      <c r="Q498" s="3"/>
      <c r="R498" s="3"/>
      <c r="S498" s="3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5">
      <c r="B499" s="3"/>
      <c r="C499" s="3"/>
      <c r="D499" s="3"/>
      <c r="E499" s="81"/>
      <c r="F499" s="3"/>
      <c r="G499" s="3"/>
      <c r="H499" s="3"/>
      <c r="I499" s="81"/>
      <c r="J499" s="81"/>
      <c r="K499" s="81"/>
      <c r="L499" s="81"/>
      <c r="M499" s="3"/>
      <c r="N499" s="3"/>
      <c r="O499" s="3"/>
      <c r="P499" s="3"/>
      <c r="Q499" s="3"/>
      <c r="R499" s="3"/>
      <c r="S499" s="3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5">
      <c r="B500" s="3"/>
      <c r="C500" s="3"/>
      <c r="D500" s="3"/>
      <c r="E500" s="81"/>
      <c r="F500" s="3"/>
      <c r="G500" s="3"/>
      <c r="H500" s="3"/>
      <c r="I500" s="81"/>
      <c r="J500" s="81"/>
      <c r="K500" s="81"/>
      <c r="L500" s="81"/>
      <c r="M500" s="3"/>
      <c r="N500" s="3"/>
      <c r="O500" s="3"/>
      <c r="P500" s="3"/>
      <c r="Q500" s="3"/>
      <c r="R500" s="3"/>
      <c r="S500" s="3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5">
      <c r="B501" s="3"/>
      <c r="C501" s="3"/>
      <c r="D501" s="3"/>
      <c r="E501" s="81"/>
      <c r="F501" s="3"/>
      <c r="G501" s="3"/>
      <c r="H501" s="3"/>
      <c r="I501" s="81"/>
      <c r="J501" s="81"/>
      <c r="K501" s="81"/>
      <c r="L501" s="81"/>
      <c r="M501" s="3"/>
      <c r="N501" s="3"/>
      <c r="O501" s="3"/>
      <c r="P501" s="3"/>
      <c r="Q501" s="3"/>
      <c r="R501" s="3"/>
      <c r="S501" s="3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5">
      <c r="B502" s="3"/>
      <c r="C502" s="3"/>
      <c r="D502" s="3"/>
      <c r="E502" s="81"/>
      <c r="F502" s="3"/>
      <c r="G502" s="3"/>
      <c r="H502" s="3"/>
      <c r="I502" s="81"/>
      <c r="J502" s="81"/>
      <c r="K502" s="81"/>
      <c r="L502" s="81"/>
      <c r="M502" s="3"/>
      <c r="N502" s="3"/>
      <c r="O502" s="3"/>
      <c r="P502" s="3"/>
      <c r="Q502" s="3"/>
      <c r="R502" s="3"/>
      <c r="S502" s="3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5">
      <c r="B503" s="3"/>
      <c r="C503" s="3"/>
      <c r="D503" s="3"/>
      <c r="E503" s="81"/>
      <c r="F503" s="3"/>
      <c r="G503" s="3"/>
      <c r="H503" s="3"/>
      <c r="I503" s="81"/>
      <c r="J503" s="81"/>
      <c r="K503" s="81"/>
      <c r="L503" s="81"/>
      <c r="M503" s="3"/>
      <c r="N503" s="3"/>
      <c r="O503" s="3"/>
      <c r="P503" s="3"/>
      <c r="Q503" s="3"/>
      <c r="R503" s="3"/>
      <c r="S503" s="3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5">
      <c r="B504" s="3"/>
      <c r="C504" s="3"/>
      <c r="D504" s="3"/>
      <c r="E504" s="81"/>
      <c r="F504" s="3"/>
      <c r="G504" s="3"/>
      <c r="H504" s="3"/>
      <c r="I504" s="81"/>
      <c r="J504" s="81"/>
      <c r="K504" s="81"/>
      <c r="L504" s="81"/>
      <c r="M504" s="3"/>
      <c r="N504" s="3"/>
      <c r="O504" s="3"/>
      <c r="P504" s="3"/>
      <c r="Q504" s="3"/>
      <c r="R504" s="3"/>
      <c r="S504" s="3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5">
      <c r="B505" s="3"/>
      <c r="C505" s="3"/>
      <c r="D505" s="3"/>
      <c r="E505" s="81"/>
      <c r="F505" s="3"/>
      <c r="G505" s="3"/>
      <c r="H505" s="3"/>
      <c r="I505" s="81"/>
      <c r="J505" s="81"/>
      <c r="K505" s="81"/>
      <c r="L505" s="81"/>
      <c r="M505" s="3"/>
      <c r="N505" s="3"/>
      <c r="O505" s="3"/>
      <c r="P505" s="3"/>
      <c r="Q505" s="3"/>
      <c r="R505" s="3"/>
      <c r="S505" s="3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5">
      <c r="B506" s="3"/>
      <c r="C506" s="3"/>
      <c r="D506" s="3"/>
      <c r="E506" s="81"/>
      <c r="F506" s="3"/>
      <c r="G506" s="3"/>
      <c r="H506" s="3"/>
      <c r="I506" s="81"/>
      <c r="J506" s="81"/>
      <c r="K506" s="81"/>
      <c r="L506" s="81"/>
      <c r="M506" s="3"/>
      <c r="N506" s="3"/>
      <c r="O506" s="3"/>
      <c r="P506" s="3"/>
      <c r="Q506" s="3"/>
      <c r="R506" s="3"/>
      <c r="S506" s="3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5">
      <c r="B507" s="3"/>
      <c r="C507" s="3"/>
      <c r="D507" s="3"/>
      <c r="E507" s="81"/>
      <c r="F507" s="3"/>
      <c r="G507" s="3"/>
      <c r="H507" s="3"/>
      <c r="I507" s="81"/>
      <c r="J507" s="81"/>
      <c r="K507" s="81"/>
      <c r="L507" s="81"/>
      <c r="M507" s="3"/>
      <c r="N507" s="3"/>
      <c r="O507" s="3"/>
      <c r="P507" s="3"/>
      <c r="Q507" s="3"/>
      <c r="R507" s="3"/>
      <c r="S507" s="3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5">
      <c r="B508" s="3"/>
      <c r="C508" s="3"/>
      <c r="D508" s="3"/>
      <c r="E508" s="81"/>
      <c r="F508" s="3"/>
      <c r="G508" s="3"/>
      <c r="H508" s="3"/>
      <c r="I508" s="81"/>
      <c r="J508" s="81"/>
      <c r="K508" s="81"/>
      <c r="L508" s="81"/>
      <c r="M508" s="3"/>
      <c r="N508" s="3"/>
      <c r="O508" s="3"/>
      <c r="P508" s="3"/>
      <c r="Q508" s="3"/>
      <c r="R508" s="3"/>
      <c r="S508" s="3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5">
      <c r="B509" s="3"/>
      <c r="C509" s="3"/>
      <c r="D509" s="3"/>
      <c r="E509" s="81"/>
      <c r="F509" s="3"/>
      <c r="G509" s="3"/>
      <c r="H509" s="3"/>
      <c r="I509" s="81"/>
      <c r="J509" s="81"/>
      <c r="K509" s="81"/>
      <c r="L509" s="81"/>
      <c r="M509" s="3"/>
      <c r="N509" s="3"/>
      <c r="O509" s="3"/>
      <c r="P509" s="3"/>
      <c r="Q509" s="3"/>
      <c r="R509" s="3"/>
      <c r="S509" s="3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5">
      <c r="B510" s="3"/>
      <c r="C510" s="3"/>
      <c r="D510" s="3"/>
      <c r="E510" s="81"/>
      <c r="F510" s="3"/>
      <c r="G510" s="3"/>
      <c r="H510" s="3"/>
      <c r="I510" s="81"/>
      <c r="J510" s="81"/>
      <c r="K510" s="81"/>
      <c r="L510" s="81"/>
      <c r="M510" s="3"/>
      <c r="N510" s="3"/>
      <c r="O510" s="3"/>
      <c r="P510" s="3"/>
      <c r="Q510" s="3"/>
      <c r="R510" s="3"/>
      <c r="S510" s="3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5">
      <c r="B511" s="3"/>
      <c r="C511" s="3"/>
      <c r="D511" s="3"/>
      <c r="E511" s="81"/>
      <c r="F511" s="3"/>
      <c r="G511" s="3"/>
      <c r="H511" s="3"/>
      <c r="I511" s="81"/>
      <c r="J511" s="81"/>
      <c r="K511" s="81"/>
      <c r="L511" s="81"/>
      <c r="M511" s="3"/>
      <c r="N511" s="3"/>
      <c r="O511" s="3"/>
      <c r="P511" s="3"/>
      <c r="Q511" s="3"/>
      <c r="R511" s="3"/>
      <c r="S511" s="3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5">
      <c r="B512" s="3"/>
      <c r="C512" s="3"/>
      <c r="D512" s="3"/>
      <c r="E512" s="81"/>
      <c r="F512" s="3"/>
      <c r="G512" s="3"/>
      <c r="H512" s="3"/>
      <c r="I512" s="81"/>
      <c r="J512" s="81"/>
      <c r="K512" s="81"/>
      <c r="L512" s="81"/>
      <c r="M512" s="3"/>
      <c r="N512" s="3"/>
      <c r="O512" s="3"/>
      <c r="P512" s="3"/>
      <c r="Q512" s="3"/>
      <c r="R512" s="3"/>
      <c r="S512" s="3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5">
      <c r="B513" s="3"/>
      <c r="C513" s="3"/>
      <c r="D513" s="3"/>
      <c r="E513" s="81"/>
      <c r="F513" s="3"/>
      <c r="G513" s="3"/>
      <c r="H513" s="3"/>
      <c r="I513" s="81"/>
      <c r="J513" s="81"/>
      <c r="K513" s="81"/>
      <c r="L513" s="81"/>
      <c r="M513" s="3"/>
      <c r="N513" s="3"/>
      <c r="O513" s="3"/>
      <c r="P513" s="3"/>
      <c r="Q513" s="3"/>
      <c r="R513" s="3"/>
      <c r="S513" s="3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5">
      <c r="B514" s="3"/>
      <c r="C514" s="3"/>
      <c r="D514" s="3"/>
      <c r="E514" s="81"/>
      <c r="F514" s="3"/>
      <c r="G514" s="3"/>
      <c r="H514" s="3"/>
      <c r="I514" s="81"/>
      <c r="J514" s="81"/>
      <c r="K514" s="81"/>
      <c r="L514" s="81"/>
      <c r="M514" s="3"/>
      <c r="N514" s="3"/>
      <c r="O514" s="3"/>
      <c r="P514" s="3"/>
      <c r="Q514" s="3"/>
      <c r="R514" s="3"/>
      <c r="S514" s="3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5">
      <c r="B515" s="3"/>
      <c r="C515" s="3"/>
      <c r="D515" s="3"/>
      <c r="E515" s="81"/>
      <c r="F515" s="3"/>
      <c r="G515" s="3"/>
      <c r="H515" s="3"/>
      <c r="I515" s="81"/>
      <c r="J515" s="81"/>
      <c r="K515" s="81"/>
      <c r="L515" s="81"/>
      <c r="M515" s="3"/>
      <c r="N515" s="3"/>
      <c r="O515" s="3"/>
      <c r="P515" s="3"/>
      <c r="Q515" s="3"/>
      <c r="R515" s="3"/>
      <c r="S515" s="3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5">
      <c r="B516" s="3"/>
      <c r="C516" s="3"/>
      <c r="D516" s="3"/>
      <c r="E516" s="81"/>
      <c r="F516" s="3"/>
      <c r="G516" s="3"/>
      <c r="H516" s="3"/>
      <c r="I516" s="81"/>
      <c r="J516" s="81"/>
      <c r="K516" s="81"/>
      <c r="L516" s="81"/>
      <c r="M516" s="3"/>
      <c r="N516" s="3"/>
      <c r="O516" s="3"/>
      <c r="P516" s="3"/>
      <c r="Q516" s="3"/>
      <c r="R516" s="3"/>
      <c r="S516" s="3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5">
      <c r="B517" s="3"/>
      <c r="C517" s="3"/>
      <c r="D517" s="3"/>
      <c r="E517" s="81"/>
      <c r="F517" s="3"/>
      <c r="G517" s="3"/>
      <c r="H517" s="3"/>
      <c r="I517" s="81"/>
      <c r="J517" s="81"/>
      <c r="K517" s="81"/>
      <c r="L517" s="81"/>
      <c r="M517" s="3"/>
      <c r="N517" s="3"/>
      <c r="O517" s="3"/>
      <c r="P517" s="3"/>
      <c r="Q517" s="3"/>
      <c r="R517" s="3"/>
      <c r="S517" s="3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5">
      <c r="B518" s="3"/>
      <c r="C518" s="3"/>
      <c r="D518" s="3"/>
      <c r="E518" s="81"/>
      <c r="F518" s="3"/>
      <c r="G518" s="3"/>
      <c r="H518" s="3"/>
      <c r="I518" s="81"/>
      <c r="J518" s="81"/>
      <c r="K518" s="81"/>
      <c r="L518" s="81"/>
      <c r="M518" s="3"/>
      <c r="N518" s="3"/>
      <c r="O518" s="3"/>
      <c r="P518" s="3"/>
      <c r="Q518" s="3"/>
      <c r="R518" s="3"/>
      <c r="S518" s="3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5">
      <c r="B519" s="3"/>
      <c r="C519" s="3"/>
      <c r="D519" s="3"/>
      <c r="E519" s="81"/>
      <c r="F519" s="3"/>
      <c r="G519" s="3"/>
      <c r="H519" s="3"/>
      <c r="I519" s="81"/>
      <c r="J519" s="81"/>
      <c r="K519" s="81"/>
      <c r="L519" s="81"/>
      <c r="M519" s="3"/>
      <c r="N519" s="3"/>
      <c r="O519" s="3"/>
      <c r="P519" s="3"/>
      <c r="Q519" s="3"/>
      <c r="R519" s="3"/>
      <c r="S519" s="3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5">
      <c r="B520" s="3"/>
      <c r="C520" s="3"/>
      <c r="D520" s="3"/>
      <c r="E520" s="81"/>
      <c r="F520" s="3"/>
      <c r="G520" s="3"/>
      <c r="H520" s="3"/>
      <c r="I520" s="81"/>
      <c r="J520" s="81"/>
      <c r="K520" s="81"/>
      <c r="L520" s="81"/>
      <c r="M520" s="3"/>
      <c r="N520" s="3"/>
      <c r="O520" s="3"/>
      <c r="P520" s="3"/>
      <c r="Q520" s="3"/>
      <c r="R520" s="3"/>
      <c r="S520" s="3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5">
      <c r="B521" s="3"/>
      <c r="C521" s="3"/>
      <c r="D521" s="3"/>
      <c r="E521" s="81"/>
      <c r="F521" s="3"/>
      <c r="G521" s="3"/>
      <c r="H521" s="3"/>
      <c r="I521" s="81"/>
      <c r="J521" s="81"/>
      <c r="K521" s="81"/>
      <c r="L521" s="81"/>
      <c r="M521" s="3"/>
      <c r="N521" s="3"/>
      <c r="O521" s="3"/>
      <c r="P521" s="3"/>
      <c r="Q521" s="3"/>
      <c r="R521" s="3"/>
      <c r="S521" s="3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5">
      <c r="B522" s="3"/>
      <c r="C522" s="3"/>
      <c r="D522" s="3"/>
      <c r="E522" s="81"/>
      <c r="F522" s="3"/>
      <c r="G522" s="3"/>
      <c r="H522" s="3"/>
      <c r="I522" s="81"/>
      <c r="J522" s="81"/>
      <c r="K522" s="81"/>
      <c r="L522" s="81"/>
      <c r="M522" s="3"/>
      <c r="N522" s="3"/>
      <c r="O522" s="3"/>
      <c r="P522" s="3"/>
      <c r="Q522" s="3"/>
      <c r="R522" s="3"/>
      <c r="S522" s="3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5">
      <c r="B523" s="3"/>
      <c r="C523" s="3"/>
      <c r="D523" s="3"/>
      <c r="E523" s="81"/>
      <c r="F523" s="3"/>
      <c r="G523" s="3"/>
      <c r="H523" s="3"/>
      <c r="I523" s="81"/>
      <c r="J523" s="81"/>
      <c r="K523" s="81"/>
      <c r="L523" s="81"/>
      <c r="M523" s="3"/>
      <c r="N523" s="3"/>
      <c r="O523" s="3"/>
      <c r="P523" s="3"/>
      <c r="Q523" s="3"/>
      <c r="R523" s="3"/>
      <c r="S523" s="3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5">
      <c r="B524" s="3"/>
      <c r="C524" s="3"/>
      <c r="D524" s="3"/>
      <c r="E524" s="81"/>
      <c r="F524" s="3"/>
      <c r="G524" s="3"/>
      <c r="H524" s="3"/>
      <c r="I524" s="81"/>
      <c r="J524" s="81"/>
      <c r="K524" s="81"/>
      <c r="L524" s="81"/>
      <c r="M524" s="3"/>
      <c r="N524" s="3"/>
      <c r="O524" s="3"/>
      <c r="P524" s="3"/>
      <c r="Q524" s="3"/>
      <c r="R524" s="3"/>
      <c r="S524" s="3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5">
      <c r="B525" s="3"/>
      <c r="C525" s="3"/>
      <c r="D525" s="3"/>
      <c r="E525" s="81"/>
      <c r="F525" s="3"/>
      <c r="G525" s="3"/>
      <c r="H525" s="3"/>
      <c r="I525" s="81"/>
      <c r="J525" s="81"/>
      <c r="K525" s="81"/>
      <c r="L525" s="81"/>
      <c r="M525" s="3"/>
      <c r="N525" s="3"/>
      <c r="O525" s="3"/>
      <c r="P525" s="3"/>
      <c r="Q525" s="3"/>
      <c r="R525" s="3"/>
      <c r="S525" s="3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5">
      <c r="B526" s="3"/>
      <c r="C526" s="3"/>
      <c r="D526" s="3"/>
      <c r="E526" s="81"/>
      <c r="F526" s="3"/>
      <c r="G526" s="3"/>
      <c r="H526" s="3"/>
      <c r="I526" s="81"/>
      <c r="J526" s="81"/>
      <c r="K526" s="81"/>
      <c r="L526" s="81"/>
      <c r="M526" s="3"/>
      <c r="N526" s="3"/>
      <c r="O526" s="3"/>
      <c r="P526" s="3"/>
      <c r="Q526" s="3"/>
      <c r="R526" s="3"/>
      <c r="S526" s="3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5">
      <c r="B527" s="3"/>
      <c r="C527" s="3"/>
      <c r="D527" s="3"/>
      <c r="E527" s="81"/>
      <c r="F527" s="3"/>
      <c r="G527" s="3"/>
      <c r="H527" s="3"/>
      <c r="I527" s="81"/>
      <c r="J527" s="81"/>
      <c r="K527" s="81"/>
      <c r="L527" s="81"/>
      <c r="M527" s="3"/>
      <c r="N527" s="3"/>
      <c r="O527" s="3"/>
      <c r="P527" s="3"/>
      <c r="Q527" s="3"/>
      <c r="R527" s="3"/>
      <c r="S527" s="3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5">
      <c r="B528" s="3"/>
      <c r="C528" s="3"/>
      <c r="D528" s="3"/>
      <c r="E528" s="81"/>
      <c r="F528" s="3"/>
      <c r="G528" s="3"/>
      <c r="H528" s="3"/>
      <c r="I528" s="81"/>
      <c r="J528" s="81"/>
      <c r="K528" s="81"/>
      <c r="L528" s="81"/>
      <c r="M528" s="3"/>
      <c r="N528" s="3"/>
      <c r="O528" s="3"/>
      <c r="P528" s="3"/>
      <c r="Q528" s="3"/>
      <c r="R528" s="3"/>
      <c r="S528" s="3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5">
      <c r="B529" s="3"/>
      <c r="C529" s="3"/>
      <c r="D529" s="3"/>
      <c r="E529" s="81"/>
      <c r="F529" s="3"/>
      <c r="G529" s="3"/>
      <c r="H529" s="3"/>
      <c r="I529" s="81"/>
      <c r="J529" s="81"/>
      <c r="K529" s="81"/>
      <c r="L529" s="81"/>
      <c r="M529" s="3"/>
      <c r="N529" s="3"/>
      <c r="O529" s="3"/>
      <c r="P529" s="3"/>
      <c r="Q529" s="3"/>
      <c r="R529" s="3"/>
      <c r="S529" s="3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5">
      <c r="B530" s="3"/>
      <c r="C530" s="3"/>
      <c r="D530" s="3"/>
      <c r="E530" s="81"/>
      <c r="F530" s="3"/>
      <c r="G530" s="3"/>
      <c r="H530" s="3"/>
      <c r="I530" s="81"/>
      <c r="J530" s="81"/>
      <c r="K530" s="81"/>
      <c r="L530" s="81"/>
      <c r="M530" s="3"/>
      <c r="N530" s="3"/>
      <c r="O530" s="3"/>
      <c r="P530" s="3"/>
      <c r="Q530" s="3"/>
      <c r="R530" s="3"/>
      <c r="S530" s="3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5">
      <c r="B531" s="3"/>
      <c r="C531" s="3"/>
      <c r="D531" s="3"/>
      <c r="E531" s="81"/>
      <c r="F531" s="3"/>
      <c r="G531" s="3"/>
      <c r="H531" s="3"/>
      <c r="I531" s="81"/>
      <c r="J531" s="81"/>
      <c r="K531" s="81"/>
      <c r="L531" s="81"/>
      <c r="M531" s="3"/>
      <c r="N531" s="3"/>
      <c r="O531" s="3"/>
      <c r="P531" s="3"/>
      <c r="Q531" s="3"/>
      <c r="R531" s="3"/>
      <c r="S531" s="3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5">
      <c r="B532" s="3"/>
      <c r="C532" s="3"/>
      <c r="D532" s="3"/>
      <c r="E532" s="81"/>
      <c r="F532" s="3"/>
      <c r="G532" s="3"/>
      <c r="H532" s="3"/>
      <c r="I532" s="81"/>
      <c r="J532" s="81"/>
      <c r="K532" s="81"/>
      <c r="L532" s="81"/>
      <c r="M532" s="3"/>
      <c r="N532" s="3"/>
      <c r="O532" s="3"/>
      <c r="P532" s="3"/>
      <c r="Q532" s="3"/>
      <c r="R532" s="3"/>
      <c r="S532" s="3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5">
      <c r="B533" s="3"/>
      <c r="C533" s="3"/>
      <c r="D533" s="3"/>
      <c r="E533" s="81"/>
      <c r="F533" s="3"/>
      <c r="G533" s="3"/>
      <c r="H533" s="3"/>
      <c r="I533" s="81"/>
      <c r="J533" s="81"/>
      <c r="K533" s="81"/>
      <c r="L533" s="81"/>
      <c r="M533" s="3"/>
      <c r="N533" s="3"/>
      <c r="O533" s="3"/>
      <c r="P533" s="3"/>
      <c r="Q533" s="3"/>
      <c r="R533" s="3"/>
      <c r="S533" s="3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5">
      <c r="B534" s="3"/>
      <c r="C534" s="3"/>
      <c r="D534" s="3"/>
      <c r="E534" s="81"/>
      <c r="F534" s="3"/>
      <c r="G534" s="3"/>
      <c r="H534" s="3"/>
      <c r="I534" s="81"/>
      <c r="J534" s="81"/>
      <c r="K534" s="81"/>
      <c r="L534" s="81"/>
      <c r="M534" s="3"/>
      <c r="N534" s="3"/>
      <c r="O534" s="3"/>
      <c r="P534" s="3"/>
      <c r="Q534" s="3"/>
      <c r="R534" s="3"/>
      <c r="S534" s="3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5">
      <c r="B535" s="3"/>
      <c r="C535" s="3"/>
      <c r="D535" s="3"/>
      <c r="E535" s="81"/>
      <c r="F535" s="3"/>
      <c r="G535" s="3"/>
      <c r="H535" s="3"/>
      <c r="I535" s="81"/>
      <c r="J535" s="81"/>
      <c r="K535" s="81"/>
      <c r="L535" s="81"/>
      <c r="M535" s="3"/>
      <c r="N535" s="3"/>
      <c r="O535" s="3"/>
      <c r="P535" s="3"/>
      <c r="Q535" s="3"/>
      <c r="R535" s="3"/>
      <c r="S535" s="3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5">
      <c r="B536" s="3"/>
      <c r="C536" s="3"/>
      <c r="D536" s="3"/>
      <c r="E536" s="81"/>
      <c r="F536" s="3"/>
      <c r="G536" s="3"/>
      <c r="H536" s="3"/>
      <c r="I536" s="81"/>
      <c r="J536" s="81"/>
      <c r="K536" s="81"/>
      <c r="L536" s="81"/>
      <c r="M536" s="3"/>
      <c r="N536" s="3"/>
      <c r="O536" s="3"/>
      <c r="P536" s="3"/>
      <c r="Q536" s="3"/>
      <c r="R536" s="3"/>
      <c r="S536" s="3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5">
      <c r="B537" s="3"/>
      <c r="C537" s="3"/>
      <c r="D537" s="3"/>
      <c r="E537" s="81"/>
      <c r="F537" s="3"/>
      <c r="G537" s="3"/>
      <c r="H537" s="3"/>
      <c r="I537" s="81"/>
      <c r="J537" s="81"/>
      <c r="K537" s="81"/>
      <c r="L537" s="81"/>
      <c r="M537" s="3"/>
      <c r="N537" s="3"/>
      <c r="O537" s="3"/>
      <c r="P537" s="3"/>
      <c r="Q537" s="3"/>
      <c r="R537" s="3"/>
      <c r="S537" s="3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5">
      <c r="B538" s="3"/>
      <c r="C538" s="3"/>
      <c r="D538" s="3"/>
      <c r="E538" s="81"/>
      <c r="F538" s="3"/>
      <c r="G538" s="3"/>
      <c r="H538" s="3"/>
      <c r="I538" s="81"/>
      <c r="J538" s="81"/>
      <c r="K538" s="81"/>
      <c r="L538" s="81"/>
      <c r="M538" s="3"/>
      <c r="N538" s="3"/>
      <c r="O538" s="3"/>
      <c r="P538" s="3"/>
      <c r="Q538" s="3"/>
      <c r="R538" s="3"/>
      <c r="S538" s="3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5">
      <c r="B539" s="3"/>
      <c r="C539" s="3"/>
      <c r="D539" s="3"/>
      <c r="E539" s="81"/>
      <c r="F539" s="3"/>
      <c r="G539" s="3"/>
      <c r="H539" s="3"/>
      <c r="I539" s="81"/>
      <c r="J539" s="81"/>
      <c r="K539" s="81"/>
      <c r="L539" s="81"/>
      <c r="M539" s="3"/>
      <c r="N539" s="3"/>
      <c r="O539" s="3"/>
      <c r="P539" s="3"/>
      <c r="Q539" s="3"/>
      <c r="R539" s="3"/>
      <c r="S539" s="3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5">
      <c r="B540" s="3"/>
      <c r="C540" s="3"/>
      <c r="D540" s="3"/>
      <c r="E540" s="81"/>
      <c r="F540" s="3"/>
      <c r="G540" s="3"/>
      <c r="H540" s="3"/>
      <c r="I540" s="81"/>
      <c r="J540" s="81"/>
      <c r="K540" s="81"/>
      <c r="L540" s="81"/>
      <c r="M540" s="3"/>
      <c r="N540" s="3"/>
      <c r="O540" s="3"/>
      <c r="P540" s="3"/>
      <c r="Q540" s="3"/>
      <c r="R540" s="3"/>
      <c r="S540" s="3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5">
      <c r="B541" s="3"/>
      <c r="C541" s="3"/>
      <c r="D541" s="3"/>
      <c r="E541" s="81"/>
      <c r="F541" s="3"/>
      <c r="G541" s="3"/>
      <c r="H541" s="3"/>
      <c r="I541" s="81"/>
      <c r="J541" s="81"/>
      <c r="K541" s="81"/>
      <c r="L541" s="81"/>
      <c r="M541" s="3"/>
      <c r="N541" s="3"/>
      <c r="O541" s="3"/>
      <c r="P541" s="3"/>
      <c r="Q541" s="3"/>
      <c r="R541" s="3"/>
      <c r="S541" s="3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5">
      <c r="B542" s="3"/>
      <c r="C542" s="3"/>
      <c r="D542" s="3"/>
      <c r="E542" s="81"/>
      <c r="F542" s="3"/>
      <c r="G542" s="3"/>
      <c r="H542" s="3"/>
      <c r="I542" s="81"/>
      <c r="J542" s="81"/>
      <c r="K542" s="81"/>
      <c r="L542" s="81"/>
      <c r="M542" s="3"/>
      <c r="N542" s="3"/>
      <c r="O542" s="3"/>
      <c r="P542" s="3"/>
      <c r="Q542" s="3"/>
      <c r="R542" s="3"/>
      <c r="S542" s="3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5">
      <c r="B543" s="3"/>
      <c r="C543" s="3"/>
      <c r="D543" s="3"/>
      <c r="E543" s="81"/>
      <c r="F543" s="3"/>
      <c r="G543" s="3"/>
      <c r="H543" s="3"/>
      <c r="I543" s="81"/>
      <c r="J543" s="81"/>
      <c r="K543" s="81"/>
      <c r="L543" s="81"/>
      <c r="M543" s="3"/>
      <c r="N543" s="3"/>
      <c r="O543" s="3"/>
      <c r="P543" s="3"/>
      <c r="Q543" s="3"/>
      <c r="R543" s="3"/>
      <c r="S543" s="3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5">
      <c r="B544" s="3"/>
      <c r="C544" s="3"/>
      <c r="D544" s="3"/>
      <c r="E544" s="81"/>
      <c r="F544" s="3"/>
      <c r="G544" s="3"/>
      <c r="H544" s="3"/>
      <c r="I544" s="81"/>
      <c r="J544" s="81"/>
      <c r="K544" s="81"/>
      <c r="L544" s="81"/>
      <c r="M544" s="3"/>
      <c r="N544" s="3"/>
      <c r="O544" s="3"/>
      <c r="P544" s="3"/>
      <c r="Q544" s="3"/>
      <c r="R544" s="3"/>
      <c r="S544" s="3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5">
      <c r="B545" s="3"/>
      <c r="C545" s="3"/>
      <c r="D545" s="3"/>
      <c r="E545" s="81"/>
      <c r="F545" s="3"/>
      <c r="G545" s="3"/>
      <c r="H545" s="3"/>
      <c r="I545" s="81"/>
      <c r="J545" s="81"/>
      <c r="K545" s="81"/>
      <c r="L545" s="81"/>
      <c r="M545" s="3"/>
      <c r="N545" s="3"/>
      <c r="O545" s="3"/>
      <c r="P545" s="3"/>
      <c r="Q545" s="3"/>
      <c r="R545" s="3"/>
      <c r="S545" s="3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5">
      <c r="B546" s="3"/>
      <c r="C546" s="3"/>
      <c r="D546" s="3"/>
      <c r="E546" s="81"/>
      <c r="F546" s="3"/>
      <c r="G546" s="3"/>
      <c r="H546" s="3"/>
      <c r="I546" s="81"/>
      <c r="J546" s="81"/>
      <c r="K546" s="81"/>
      <c r="L546" s="81"/>
      <c r="M546" s="3"/>
      <c r="N546" s="3"/>
      <c r="O546" s="3"/>
      <c r="P546" s="3"/>
      <c r="Q546" s="3"/>
      <c r="R546" s="3"/>
      <c r="S546" s="3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5">
      <c r="B547" s="3"/>
      <c r="C547" s="3"/>
      <c r="D547" s="3"/>
      <c r="E547" s="81"/>
      <c r="F547" s="3"/>
      <c r="G547" s="3"/>
      <c r="H547" s="3"/>
      <c r="I547" s="81"/>
      <c r="J547" s="81"/>
      <c r="K547" s="81"/>
      <c r="L547" s="81"/>
      <c r="M547" s="3"/>
      <c r="N547" s="3"/>
      <c r="O547" s="3"/>
      <c r="P547" s="3"/>
      <c r="Q547" s="3"/>
      <c r="R547" s="3"/>
      <c r="S547" s="3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5">
      <c r="B548" s="3"/>
      <c r="C548" s="3"/>
      <c r="D548" s="3"/>
      <c r="E548" s="81"/>
      <c r="F548" s="3"/>
      <c r="G548" s="3"/>
      <c r="H548" s="3"/>
      <c r="I548" s="81"/>
      <c r="J548" s="81"/>
      <c r="K548" s="81"/>
      <c r="L548" s="81"/>
      <c r="M548" s="3"/>
      <c r="N548" s="3"/>
      <c r="O548" s="3"/>
      <c r="P548" s="3"/>
      <c r="Q548" s="3"/>
      <c r="R548" s="3"/>
      <c r="S548" s="3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5">
      <c r="B549" s="3"/>
      <c r="C549" s="3"/>
      <c r="D549" s="3"/>
      <c r="E549" s="81"/>
      <c r="F549" s="3"/>
      <c r="G549" s="3"/>
      <c r="H549" s="3"/>
      <c r="I549" s="81"/>
      <c r="J549" s="81"/>
      <c r="K549" s="81"/>
      <c r="L549" s="81"/>
      <c r="M549" s="3"/>
      <c r="N549" s="3"/>
      <c r="O549" s="3"/>
      <c r="P549" s="3"/>
      <c r="Q549" s="3"/>
      <c r="R549" s="3"/>
      <c r="S549" s="3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5">
      <c r="B550" s="3"/>
      <c r="C550" s="3"/>
      <c r="D550" s="3"/>
      <c r="E550" s="81"/>
      <c r="F550" s="3"/>
      <c r="G550" s="3"/>
      <c r="H550" s="3"/>
      <c r="I550" s="81"/>
      <c r="J550" s="81"/>
      <c r="K550" s="81"/>
      <c r="L550" s="81"/>
      <c r="M550" s="3"/>
      <c r="N550" s="3"/>
      <c r="O550" s="3"/>
      <c r="P550" s="3"/>
      <c r="Q550" s="3"/>
      <c r="R550" s="3"/>
      <c r="S550" s="3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5">
      <c r="B551" s="3"/>
      <c r="C551" s="3"/>
      <c r="D551" s="3"/>
      <c r="E551" s="81"/>
      <c r="F551" s="3"/>
      <c r="G551" s="3"/>
      <c r="H551" s="3"/>
      <c r="I551" s="81"/>
      <c r="J551" s="81"/>
      <c r="K551" s="81"/>
      <c r="L551" s="81"/>
      <c r="M551" s="3"/>
      <c r="N551" s="3"/>
      <c r="O551" s="3"/>
      <c r="P551" s="3"/>
      <c r="Q551" s="3"/>
      <c r="R551" s="3"/>
      <c r="S551" s="3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5">
      <c r="B552" s="3"/>
      <c r="C552" s="3"/>
      <c r="D552" s="3"/>
      <c r="E552" s="81"/>
      <c r="F552" s="3"/>
      <c r="G552" s="3"/>
      <c r="H552" s="3"/>
      <c r="I552" s="81"/>
      <c r="J552" s="81"/>
      <c r="K552" s="81"/>
      <c r="L552" s="81"/>
      <c r="M552" s="3"/>
      <c r="N552" s="3"/>
      <c r="O552" s="3"/>
      <c r="P552" s="3"/>
      <c r="Q552" s="3"/>
      <c r="R552" s="3"/>
      <c r="S552" s="3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5">
      <c r="B553" s="3"/>
      <c r="C553" s="3"/>
      <c r="D553" s="3"/>
      <c r="E553" s="81"/>
      <c r="F553" s="3"/>
      <c r="G553" s="3"/>
      <c r="H553" s="3"/>
      <c r="I553" s="81"/>
      <c r="J553" s="81"/>
      <c r="K553" s="81"/>
      <c r="L553" s="81"/>
      <c r="M553" s="3"/>
      <c r="N553" s="3"/>
      <c r="O553" s="3"/>
      <c r="P553" s="3"/>
      <c r="Q553" s="3"/>
      <c r="R553" s="3"/>
      <c r="S553" s="3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5">
      <c r="B554" s="3"/>
      <c r="C554" s="3"/>
      <c r="D554" s="3"/>
      <c r="E554" s="81"/>
      <c r="F554" s="3"/>
      <c r="G554" s="3"/>
      <c r="H554" s="3"/>
      <c r="I554" s="81"/>
      <c r="J554" s="81"/>
      <c r="K554" s="81"/>
      <c r="L554" s="81"/>
      <c r="M554" s="3"/>
      <c r="N554" s="3"/>
      <c r="O554" s="3"/>
      <c r="P554" s="3"/>
      <c r="Q554" s="3"/>
      <c r="R554" s="3"/>
      <c r="S554" s="3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5">
      <c r="B555" s="3"/>
      <c r="C555" s="3"/>
      <c r="D555" s="3"/>
      <c r="E555" s="81"/>
      <c r="F555" s="3"/>
      <c r="G555" s="3"/>
      <c r="H555" s="3"/>
      <c r="I555" s="81"/>
      <c r="J555" s="81"/>
      <c r="K555" s="81"/>
      <c r="L555" s="81"/>
      <c r="M555" s="3"/>
      <c r="N555" s="3"/>
      <c r="O555" s="3"/>
      <c r="P555" s="3"/>
      <c r="Q555" s="3"/>
      <c r="R555" s="3"/>
      <c r="S555" s="3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5">
      <c r="B556" s="3"/>
      <c r="C556" s="3"/>
      <c r="D556" s="3"/>
      <c r="E556" s="81"/>
      <c r="F556" s="3"/>
      <c r="G556" s="3"/>
      <c r="H556" s="3"/>
      <c r="I556" s="81"/>
      <c r="J556" s="81"/>
      <c r="K556" s="81"/>
      <c r="L556" s="81"/>
      <c r="M556" s="3"/>
      <c r="N556" s="3"/>
      <c r="O556" s="3"/>
      <c r="P556" s="3"/>
      <c r="Q556" s="3"/>
      <c r="R556" s="3"/>
      <c r="S556" s="3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5">
      <c r="B557" s="3"/>
      <c r="C557" s="3"/>
      <c r="D557" s="3"/>
      <c r="E557" s="81"/>
      <c r="F557" s="3"/>
      <c r="G557" s="3"/>
      <c r="H557" s="3"/>
      <c r="I557" s="81"/>
      <c r="J557" s="81"/>
      <c r="K557" s="81"/>
      <c r="L557" s="81"/>
      <c r="M557" s="3"/>
      <c r="N557" s="3"/>
      <c r="O557" s="3"/>
      <c r="P557" s="3"/>
      <c r="Q557" s="3"/>
      <c r="R557" s="3"/>
      <c r="S557" s="3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5">
      <c r="B558" s="3"/>
      <c r="C558" s="3"/>
      <c r="D558" s="3"/>
      <c r="E558" s="81"/>
      <c r="F558" s="3"/>
      <c r="G558" s="3"/>
      <c r="H558" s="3"/>
      <c r="I558" s="81"/>
      <c r="J558" s="81"/>
      <c r="K558" s="81"/>
      <c r="L558" s="81"/>
      <c r="M558" s="3"/>
      <c r="N558" s="3"/>
      <c r="O558" s="3"/>
      <c r="P558" s="3"/>
      <c r="Q558" s="3"/>
      <c r="R558" s="3"/>
      <c r="S558" s="3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5">
      <c r="B559" s="3"/>
      <c r="C559" s="3"/>
      <c r="D559" s="3"/>
      <c r="E559" s="81"/>
      <c r="F559" s="3"/>
      <c r="G559" s="3"/>
      <c r="H559" s="3"/>
      <c r="I559" s="81"/>
      <c r="J559" s="81"/>
      <c r="K559" s="81"/>
      <c r="L559" s="81"/>
      <c r="M559" s="3"/>
      <c r="N559" s="3"/>
      <c r="O559" s="3"/>
      <c r="P559" s="3"/>
      <c r="Q559" s="3"/>
      <c r="R559" s="3"/>
      <c r="S559" s="3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5">
      <c r="B560" s="3"/>
      <c r="C560" s="3"/>
      <c r="D560" s="3"/>
      <c r="E560" s="81"/>
      <c r="F560" s="3"/>
      <c r="G560" s="3"/>
      <c r="H560" s="3"/>
      <c r="I560" s="81"/>
      <c r="J560" s="81"/>
      <c r="K560" s="81"/>
      <c r="L560" s="81"/>
      <c r="M560" s="3"/>
      <c r="N560" s="3"/>
      <c r="O560" s="3"/>
      <c r="P560" s="3"/>
      <c r="Q560" s="3"/>
      <c r="R560" s="3"/>
      <c r="S560" s="3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5">
      <c r="B561" s="3"/>
      <c r="C561" s="3"/>
      <c r="D561" s="3"/>
      <c r="E561" s="81"/>
      <c r="F561" s="3"/>
      <c r="G561" s="3"/>
      <c r="H561" s="3"/>
      <c r="I561" s="81"/>
      <c r="J561" s="81"/>
      <c r="K561" s="81"/>
      <c r="L561" s="81"/>
      <c r="M561" s="3"/>
      <c r="N561" s="3"/>
      <c r="O561" s="3"/>
      <c r="P561" s="3"/>
      <c r="Q561" s="3"/>
      <c r="R561" s="3"/>
      <c r="S561" s="3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5">
      <c r="B562" s="3"/>
      <c r="C562" s="3"/>
      <c r="D562" s="3"/>
      <c r="E562" s="81"/>
      <c r="F562" s="3"/>
      <c r="G562" s="3"/>
      <c r="H562" s="3"/>
      <c r="I562" s="81"/>
      <c r="J562" s="81"/>
      <c r="K562" s="81"/>
      <c r="L562" s="81"/>
      <c r="M562" s="3"/>
      <c r="N562" s="3"/>
      <c r="O562" s="3"/>
      <c r="P562" s="3"/>
      <c r="Q562" s="3"/>
      <c r="R562" s="3"/>
      <c r="S562" s="3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5">
      <c r="B563" s="3"/>
      <c r="C563" s="3"/>
      <c r="D563" s="3"/>
      <c r="E563" s="81"/>
      <c r="F563" s="3"/>
      <c r="G563" s="3"/>
      <c r="H563" s="3"/>
      <c r="I563" s="81"/>
      <c r="J563" s="81"/>
      <c r="K563" s="81"/>
      <c r="L563" s="81"/>
      <c r="M563" s="3"/>
      <c r="N563" s="3"/>
      <c r="O563" s="3"/>
      <c r="P563" s="3"/>
      <c r="Q563" s="3"/>
      <c r="R563" s="3"/>
      <c r="S563" s="3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5">
      <c r="B564" s="3"/>
      <c r="C564" s="3"/>
      <c r="D564" s="3"/>
      <c r="E564" s="81"/>
      <c r="F564" s="3"/>
      <c r="G564" s="3"/>
      <c r="H564" s="3"/>
      <c r="I564" s="81"/>
      <c r="J564" s="81"/>
      <c r="K564" s="81"/>
      <c r="L564" s="81"/>
      <c r="M564" s="3"/>
      <c r="N564" s="3"/>
      <c r="O564" s="3"/>
      <c r="P564" s="3"/>
      <c r="Q564" s="3"/>
      <c r="R564" s="3"/>
      <c r="S564" s="3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5">
      <c r="B565" s="3"/>
      <c r="C565" s="3"/>
      <c r="D565" s="3"/>
      <c r="E565" s="81"/>
      <c r="F565" s="3"/>
      <c r="G565" s="3"/>
      <c r="H565" s="3"/>
      <c r="I565" s="81"/>
      <c r="J565" s="81"/>
      <c r="K565" s="81"/>
      <c r="L565" s="81"/>
      <c r="M565" s="3"/>
      <c r="N565" s="3"/>
      <c r="O565" s="3"/>
      <c r="P565" s="3"/>
      <c r="Q565" s="3"/>
      <c r="R565" s="3"/>
      <c r="S565" s="3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5">
      <c r="B566" s="3"/>
      <c r="C566" s="3"/>
      <c r="D566" s="3"/>
      <c r="E566" s="81"/>
      <c r="F566" s="3"/>
      <c r="G566" s="3"/>
      <c r="H566" s="3"/>
      <c r="I566" s="81"/>
      <c r="J566" s="81"/>
      <c r="K566" s="81"/>
      <c r="L566" s="81"/>
      <c r="M566" s="3"/>
      <c r="N566" s="3"/>
      <c r="O566" s="3"/>
      <c r="P566" s="3"/>
      <c r="Q566" s="3"/>
      <c r="R566" s="3"/>
      <c r="S566" s="3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5">
      <c r="B567" s="3"/>
      <c r="C567" s="3"/>
      <c r="D567" s="3"/>
      <c r="E567" s="81"/>
      <c r="F567" s="3"/>
      <c r="G567" s="3"/>
      <c r="H567" s="3"/>
      <c r="I567" s="81"/>
      <c r="J567" s="81"/>
      <c r="K567" s="81"/>
      <c r="L567" s="81"/>
      <c r="M567" s="3"/>
      <c r="N567" s="3"/>
      <c r="O567" s="3"/>
      <c r="P567" s="3"/>
      <c r="Q567" s="3"/>
      <c r="R567" s="3"/>
      <c r="S567" s="3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5">
      <c r="B568" s="3"/>
      <c r="C568" s="3"/>
      <c r="D568" s="3"/>
      <c r="E568" s="81"/>
      <c r="F568" s="3"/>
      <c r="G568" s="3"/>
      <c r="H568" s="3"/>
      <c r="I568" s="81"/>
      <c r="J568" s="81"/>
      <c r="K568" s="81"/>
      <c r="L568" s="81"/>
      <c r="M568" s="3"/>
      <c r="N568" s="3"/>
      <c r="O568" s="3"/>
      <c r="P568" s="3"/>
      <c r="Q568" s="3"/>
      <c r="R568" s="3"/>
      <c r="S568" s="3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5">
      <c r="B569" s="3"/>
      <c r="C569" s="3"/>
      <c r="D569" s="3"/>
      <c r="E569" s="81"/>
      <c r="F569" s="3"/>
      <c r="G569" s="3"/>
      <c r="H569" s="3"/>
      <c r="I569" s="81"/>
      <c r="J569" s="81"/>
      <c r="K569" s="81"/>
      <c r="L569" s="81"/>
      <c r="M569" s="3"/>
      <c r="N569" s="3"/>
      <c r="O569" s="3"/>
      <c r="P569" s="3"/>
      <c r="Q569" s="3"/>
      <c r="R569" s="3"/>
      <c r="S569" s="3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5">
      <c r="B570" s="3"/>
      <c r="C570" s="3"/>
      <c r="D570" s="3"/>
      <c r="E570" s="81"/>
      <c r="F570" s="3"/>
      <c r="G570" s="3"/>
      <c r="H570" s="3"/>
      <c r="I570" s="81"/>
      <c r="J570" s="81"/>
      <c r="K570" s="81"/>
      <c r="L570" s="81"/>
      <c r="M570" s="3"/>
      <c r="N570" s="3"/>
      <c r="O570" s="3"/>
      <c r="P570" s="3"/>
      <c r="Q570" s="3"/>
      <c r="R570" s="3"/>
      <c r="S570" s="3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5">
      <c r="B571" s="3"/>
      <c r="C571" s="3"/>
      <c r="D571" s="3"/>
      <c r="E571" s="81"/>
      <c r="F571" s="3"/>
      <c r="G571" s="3"/>
      <c r="H571" s="3"/>
      <c r="I571" s="81"/>
      <c r="J571" s="81"/>
      <c r="K571" s="81"/>
      <c r="L571" s="81"/>
      <c r="M571" s="3"/>
      <c r="N571" s="3"/>
      <c r="O571" s="3"/>
      <c r="P571" s="3"/>
      <c r="Q571" s="3"/>
      <c r="R571" s="3"/>
      <c r="S571" s="3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5">
      <c r="B572" s="3"/>
      <c r="C572" s="3"/>
      <c r="D572" s="3"/>
      <c r="E572" s="81"/>
      <c r="F572" s="3"/>
      <c r="G572" s="3"/>
      <c r="H572" s="3"/>
      <c r="I572" s="81"/>
      <c r="J572" s="81"/>
      <c r="K572" s="81"/>
      <c r="L572" s="81"/>
      <c r="M572" s="3"/>
      <c r="N572" s="3"/>
      <c r="O572" s="3"/>
      <c r="P572" s="3"/>
      <c r="Q572" s="3"/>
      <c r="R572" s="3"/>
      <c r="S572" s="3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5">
      <c r="B573" s="3"/>
      <c r="C573" s="3"/>
      <c r="D573" s="3"/>
      <c r="E573" s="81"/>
      <c r="F573" s="3"/>
      <c r="G573" s="3"/>
      <c r="H573" s="3"/>
      <c r="I573" s="81"/>
      <c r="J573" s="81"/>
      <c r="K573" s="81"/>
      <c r="L573" s="81"/>
      <c r="M573" s="3"/>
      <c r="N573" s="3"/>
      <c r="O573" s="3"/>
      <c r="P573" s="3"/>
      <c r="Q573" s="3"/>
      <c r="R573" s="3"/>
      <c r="S573" s="3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5">
      <c r="B574" s="3"/>
      <c r="C574" s="3"/>
      <c r="D574" s="3"/>
      <c r="E574" s="81"/>
      <c r="F574" s="3"/>
      <c r="G574" s="3"/>
      <c r="H574" s="3"/>
      <c r="I574" s="81"/>
      <c r="J574" s="81"/>
      <c r="K574" s="81"/>
      <c r="L574" s="81"/>
      <c r="M574" s="3"/>
      <c r="N574" s="3"/>
      <c r="O574" s="3"/>
      <c r="P574" s="3"/>
      <c r="Q574" s="3"/>
      <c r="R574" s="3"/>
      <c r="S574" s="3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5">
      <c r="B575" s="3"/>
      <c r="C575" s="3"/>
      <c r="D575" s="3"/>
      <c r="E575" s="81"/>
      <c r="F575" s="3"/>
      <c r="G575" s="3"/>
      <c r="H575" s="3"/>
      <c r="I575" s="81"/>
      <c r="J575" s="81"/>
      <c r="K575" s="81"/>
      <c r="L575" s="81"/>
      <c r="M575" s="3"/>
      <c r="N575" s="3"/>
      <c r="O575" s="3"/>
      <c r="P575" s="3"/>
      <c r="Q575" s="3"/>
      <c r="R575" s="3"/>
      <c r="S575" s="3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5">
      <c r="B576" s="3"/>
      <c r="C576" s="3"/>
      <c r="D576" s="3"/>
      <c r="E576" s="81"/>
      <c r="F576" s="3"/>
      <c r="G576" s="3"/>
      <c r="H576" s="3"/>
      <c r="I576" s="81"/>
      <c r="J576" s="81"/>
      <c r="K576" s="81"/>
      <c r="L576" s="81"/>
      <c r="M576" s="3"/>
      <c r="N576" s="3"/>
      <c r="O576" s="3"/>
      <c r="P576" s="3"/>
      <c r="Q576" s="3"/>
      <c r="R576" s="3"/>
      <c r="S576" s="3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5">
      <c r="B577" s="3"/>
      <c r="C577" s="3"/>
      <c r="D577" s="3"/>
      <c r="E577" s="81"/>
      <c r="F577" s="3"/>
      <c r="G577" s="3"/>
      <c r="H577" s="3"/>
      <c r="I577" s="81"/>
      <c r="J577" s="81"/>
      <c r="K577" s="81"/>
      <c r="L577" s="81"/>
      <c r="M577" s="3"/>
      <c r="N577" s="3"/>
      <c r="O577" s="3"/>
      <c r="P577" s="3"/>
      <c r="Q577" s="3"/>
      <c r="R577" s="3"/>
      <c r="S577" s="3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5">
      <c r="B578" s="3"/>
      <c r="C578" s="3"/>
      <c r="D578" s="3"/>
      <c r="E578" s="81"/>
      <c r="F578" s="3"/>
      <c r="G578" s="3"/>
      <c r="H578" s="3"/>
      <c r="I578" s="81"/>
      <c r="J578" s="81"/>
      <c r="K578" s="81"/>
      <c r="L578" s="81"/>
      <c r="M578" s="3"/>
      <c r="N578" s="3"/>
      <c r="O578" s="3"/>
      <c r="P578" s="3"/>
      <c r="Q578" s="3"/>
      <c r="R578" s="3"/>
      <c r="S578" s="3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5">
      <c r="B579" s="3"/>
      <c r="C579" s="3"/>
      <c r="D579" s="3"/>
      <c r="E579" s="81"/>
      <c r="F579" s="3"/>
      <c r="G579" s="3"/>
      <c r="H579" s="3"/>
      <c r="I579" s="81"/>
      <c r="J579" s="81"/>
      <c r="K579" s="81"/>
      <c r="L579" s="81"/>
      <c r="M579" s="3"/>
      <c r="N579" s="3"/>
      <c r="O579" s="3"/>
      <c r="P579" s="3"/>
      <c r="Q579" s="3"/>
      <c r="R579" s="3"/>
      <c r="S579" s="3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5">
      <c r="B580" s="3"/>
      <c r="C580" s="3"/>
      <c r="D580" s="3"/>
      <c r="E580" s="81"/>
      <c r="F580" s="3"/>
      <c r="G580" s="3"/>
      <c r="H580" s="3"/>
      <c r="I580" s="81"/>
      <c r="J580" s="81"/>
      <c r="K580" s="81"/>
      <c r="L580" s="81"/>
      <c r="M580" s="3"/>
      <c r="N580" s="3"/>
      <c r="O580" s="3"/>
      <c r="P580" s="3"/>
      <c r="Q580" s="3"/>
      <c r="R580" s="3"/>
      <c r="S580" s="3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5">
      <c r="B581" s="3"/>
      <c r="C581" s="3"/>
      <c r="D581" s="3"/>
      <c r="E581" s="81"/>
      <c r="F581" s="3"/>
      <c r="G581" s="3"/>
      <c r="H581" s="3"/>
      <c r="I581" s="81"/>
      <c r="J581" s="81"/>
      <c r="K581" s="81"/>
      <c r="L581" s="81"/>
      <c r="M581" s="3"/>
      <c r="N581" s="3"/>
      <c r="O581" s="3"/>
      <c r="P581" s="3"/>
      <c r="Q581" s="3"/>
      <c r="R581" s="3"/>
      <c r="S581" s="3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5">
      <c r="B582" s="3"/>
      <c r="C582" s="3"/>
      <c r="D582" s="3"/>
      <c r="E582" s="81"/>
      <c r="F582" s="3"/>
      <c r="G582" s="3"/>
      <c r="H582" s="3"/>
      <c r="I582" s="81"/>
      <c r="J582" s="81"/>
      <c r="K582" s="81"/>
      <c r="L582" s="81"/>
      <c r="M582" s="3"/>
      <c r="N582" s="3"/>
      <c r="O582" s="3"/>
      <c r="P582" s="3"/>
      <c r="Q582" s="3"/>
      <c r="R582" s="3"/>
      <c r="S582" s="3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5">
      <c r="B583" s="3"/>
      <c r="C583" s="3"/>
      <c r="D583" s="3"/>
      <c r="E583" s="81"/>
      <c r="F583" s="3"/>
      <c r="G583" s="3"/>
      <c r="H583" s="3"/>
      <c r="I583" s="81"/>
      <c r="J583" s="81"/>
      <c r="K583" s="81"/>
      <c r="L583" s="81"/>
      <c r="M583" s="3"/>
      <c r="N583" s="3"/>
      <c r="O583" s="3"/>
      <c r="P583" s="3"/>
      <c r="Q583" s="3"/>
      <c r="R583" s="3"/>
      <c r="S583" s="3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5">
      <c r="B584" s="3"/>
      <c r="C584" s="3"/>
      <c r="D584" s="3"/>
      <c r="E584" s="81"/>
      <c r="F584" s="3"/>
      <c r="G584" s="3"/>
      <c r="H584" s="3"/>
      <c r="I584" s="81"/>
      <c r="J584" s="81"/>
      <c r="K584" s="81"/>
      <c r="L584" s="81"/>
      <c r="M584" s="3"/>
      <c r="N584" s="3"/>
      <c r="O584" s="3"/>
      <c r="P584" s="3"/>
      <c r="Q584" s="3"/>
      <c r="R584" s="3"/>
      <c r="S584" s="3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5">
      <c r="B585" s="3"/>
      <c r="C585" s="3"/>
      <c r="D585" s="3"/>
      <c r="E585" s="81"/>
      <c r="F585" s="3"/>
      <c r="G585" s="3"/>
      <c r="H585" s="3"/>
      <c r="I585" s="81"/>
      <c r="J585" s="81"/>
      <c r="K585" s="81"/>
      <c r="L585" s="81"/>
      <c r="M585" s="3"/>
      <c r="N585" s="3"/>
      <c r="O585" s="3"/>
      <c r="P585" s="3"/>
      <c r="Q585" s="3"/>
      <c r="R585" s="3"/>
      <c r="S585" s="3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5">
      <c r="B586" s="3"/>
      <c r="C586" s="3"/>
      <c r="D586" s="3"/>
      <c r="E586" s="81"/>
      <c r="F586" s="3"/>
      <c r="G586" s="3"/>
      <c r="H586" s="3"/>
      <c r="I586" s="81"/>
      <c r="J586" s="81"/>
      <c r="K586" s="81"/>
      <c r="L586" s="81"/>
      <c r="M586" s="3"/>
      <c r="N586" s="3"/>
      <c r="O586" s="3"/>
      <c r="P586" s="3"/>
      <c r="Q586" s="3"/>
      <c r="R586" s="3"/>
      <c r="S586" s="3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5">
      <c r="B587" s="3"/>
      <c r="C587" s="3"/>
      <c r="D587" s="3"/>
      <c r="E587" s="81"/>
      <c r="F587" s="3"/>
      <c r="G587" s="3"/>
      <c r="H587" s="3"/>
      <c r="I587" s="81"/>
      <c r="J587" s="81"/>
      <c r="K587" s="81"/>
      <c r="L587" s="81"/>
      <c r="M587" s="3"/>
      <c r="N587" s="3"/>
      <c r="O587" s="3"/>
      <c r="P587" s="3"/>
      <c r="Q587" s="3"/>
      <c r="R587" s="3"/>
      <c r="S587" s="3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5">
      <c r="B588" s="3"/>
      <c r="C588" s="3"/>
      <c r="D588" s="3"/>
      <c r="E588" s="81"/>
      <c r="F588" s="3"/>
      <c r="G588" s="3"/>
      <c r="H588" s="3"/>
      <c r="I588" s="81"/>
      <c r="J588" s="81"/>
      <c r="K588" s="81"/>
      <c r="L588" s="81"/>
      <c r="M588" s="3"/>
      <c r="N588" s="3"/>
      <c r="O588" s="3"/>
      <c r="P588" s="3"/>
      <c r="Q588" s="3"/>
      <c r="R588" s="3"/>
      <c r="S588" s="3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5">
      <c r="B589" s="3"/>
      <c r="C589" s="3"/>
      <c r="D589" s="3"/>
      <c r="E589" s="81"/>
      <c r="F589" s="3"/>
      <c r="G589" s="3"/>
      <c r="H589" s="3"/>
      <c r="I589" s="81"/>
      <c r="J589" s="81"/>
      <c r="K589" s="81"/>
      <c r="L589" s="81"/>
      <c r="M589" s="3"/>
      <c r="N589" s="3"/>
      <c r="O589" s="3"/>
      <c r="P589" s="3"/>
      <c r="Q589" s="3"/>
      <c r="R589" s="3"/>
      <c r="S589" s="3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5">
      <c r="B590" s="3"/>
      <c r="C590" s="3"/>
      <c r="D590" s="3"/>
      <c r="E590" s="81"/>
      <c r="F590" s="3"/>
      <c r="G590" s="3"/>
      <c r="H590" s="3"/>
      <c r="I590" s="81"/>
      <c r="J590" s="81"/>
      <c r="K590" s="81"/>
      <c r="L590" s="81"/>
      <c r="M590" s="3"/>
      <c r="N590" s="3"/>
      <c r="O590" s="3"/>
      <c r="P590" s="3"/>
      <c r="Q590" s="3"/>
      <c r="R590" s="3"/>
      <c r="S590" s="3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5">
      <c r="B591" s="3"/>
      <c r="C591" s="3"/>
      <c r="D591" s="3"/>
      <c r="E591" s="81"/>
      <c r="F591" s="3"/>
      <c r="G591" s="3"/>
      <c r="H591" s="3"/>
      <c r="I591" s="81"/>
      <c r="J591" s="81"/>
      <c r="K591" s="81"/>
      <c r="L591" s="81"/>
      <c r="M591" s="3"/>
      <c r="N591" s="3"/>
      <c r="O591" s="3"/>
      <c r="P591" s="3"/>
      <c r="Q591" s="3"/>
      <c r="R591" s="3"/>
      <c r="S591" s="3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5">
      <c r="B592" s="3"/>
      <c r="C592" s="3"/>
      <c r="D592" s="3"/>
      <c r="E592" s="81"/>
      <c r="F592" s="3"/>
      <c r="G592" s="3"/>
      <c r="H592" s="3"/>
      <c r="I592" s="81"/>
      <c r="J592" s="81"/>
      <c r="K592" s="81"/>
      <c r="L592" s="81"/>
      <c r="M592" s="3"/>
      <c r="N592" s="3"/>
      <c r="O592" s="3"/>
      <c r="P592" s="3"/>
      <c r="Q592" s="3"/>
      <c r="R592" s="3"/>
      <c r="S592" s="3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5">
      <c r="B593" s="3"/>
      <c r="C593" s="3"/>
      <c r="D593" s="3"/>
      <c r="E593" s="81"/>
      <c r="F593" s="3"/>
      <c r="G593" s="3"/>
      <c r="H593" s="3"/>
      <c r="I593" s="81"/>
      <c r="J593" s="81"/>
      <c r="K593" s="81"/>
      <c r="L593" s="81"/>
      <c r="M593" s="3"/>
      <c r="N593" s="3"/>
      <c r="O593" s="3"/>
      <c r="P593" s="3"/>
      <c r="Q593" s="3"/>
      <c r="R593" s="3"/>
      <c r="S593" s="3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5">
      <c r="B594" s="3"/>
      <c r="C594" s="3"/>
      <c r="D594" s="3"/>
      <c r="E594" s="81"/>
      <c r="F594" s="3"/>
      <c r="G594" s="3"/>
      <c r="H594" s="3"/>
      <c r="I594" s="81"/>
      <c r="J594" s="81"/>
      <c r="K594" s="81"/>
      <c r="L594" s="81"/>
      <c r="M594" s="3"/>
      <c r="N594" s="3"/>
      <c r="O594" s="3"/>
      <c r="P594" s="3"/>
      <c r="Q594" s="3"/>
      <c r="R594" s="3"/>
      <c r="S594" s="3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5">
      <c r="B595" s="3"/>
      <c r="C595" s="3"/>
      <c r="D595" s="3"/>
      <c r="E595" s="81"/>
      <c r="F595" s="3"/>
      <c r="G595" s="3"/>
      <c r="H595" s="3"/>
      <c r="I595" s="81"/>
      <c r="J595" s="81"/>
      <c r="K595" s="81"/>
      <c r="L595" s="81"/>
      <c r="M595" s="3"/>
      <c r="N595" s="3"/>
      <c r="O595" s="3"/>
      <c r="P595" s="3"/>
      <c r="Q595" s="3"/>
      <c r="R595" s="3"/>
      <c r="S595" s="3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5">
      <c r="B596" s="3"/>
      <c r="C596" s="3"/>
      <c r="D596" s="3"/>
      <c r="E596" s="81"/>
      <c r="F596" s="3"/>
      <c r="G596" s="3"/>
      <c r="H596" s="3"/>
      <c r="I596" s="81"/>
      <c r="J596" s="81"/>
      <c r="K596" s="81"/>
      <c r="L596" s="81"/>
      <c r="M596" s="3"/>
      <c r="N596" s="3"/>
      <c r="O596" s="3"/>
      <c r="P596" s="3"/>
      <c r="Q596" s="3"/>
      <c r="R596" s="3"/>
      <c r="S596" s="3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5">
      <c r="B597" s="3"/>
      <c r="C597" s="3"/>
      <c r="D597" s="3"/>
      <c r="E597" s="81"/>
      <c r="F597" s="3"/>
      <c r="G597" s="3"/>
      <c r="H597" s="3"/>
      <c r="I597" s="81"/>
      <c r="J597" s="81"/>
      <c r="K597" s="81"/>
      <c r="L597" s="81"/>
      <c r="M597" s="3"/>
      <c r="N597" s="3"/>
      <c r="O597" s="3"/>
      <c r="P597" s="3"/>
      <c r="Q597" s="3"/>
      <c r="R597" s="3"/>
      <c r="S597" s="3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5">
      <c r="B598" s="3"/>
      <c r="C598" s="3"/>
      <c r="D598" s="3"/>
      <c r="E598" s="81"/>
      <c r="F598" s="3"/>
      <c r="G598" s="3"/>
      <c r="H598" s="3"/>
      <c r="I598" s="81"/>
      <c r="J598" s="81"/>
      <c r="K598" s="81"/>
      <c r="L598" s="81"/>
      <c r="M598" s="3"/>
      <c r="N598" s="3"/>
      <c r="O598" s="3"/>
      <c r="P598" s="3"/>
      <c r="Q598" s="3"/>
      <c r="R598" s="3"/>
      <c r="S598" s="3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5">
      <c r="B599" s="3"/>
      <c r="C599" s="3"/>
      <c r="D599" s="3"/>
      <c r="E599" s="81"/>
      <c r="F599" s="3"/>
      <c r="G599" s="3"/>
      <c r="H599" s="3"/>
      <c r="I599" s="81"/>
      <c r="J599" s="81"/>
      <c r="K599" s="81"/>
      <c r="L599" s="81"/>
      <c r="M599" s="3"/>
      <c r="N599" s="3"/>
      <c r="O599" s="3"/>
      <c r="P599" s="3"/>
      <c r="Q599" s="3"/>
      <c r="R599" s="3"/>
      <c r="S599" s="3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5">
      <c r="B600" s="3"/>
      <c r="C600" s="3"/>
      <c r="D600" s="3"/>
      <c r="E600" s="81"/>
      <c r="F600" s="3"/>
      <c r="G600" s="3"/>
      <c r="H600" s="3"/>
      <c r="I600" s="81"/>
      <c r="J600" s="81"/>
      <c r="K600" s="81"/>
      <c r="L600" s="81"/>
      <c r="M600" s="3"/>
      <c r="N600" s="3"/>
      <c r="O600" s="3"/>
      <c r="P600" s="3"/>
      <c r="Q600" s="3"/>
      <c r="R600" s="3"/>
      <c r="S600" s="3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5">
      <c r="B601" s="3"/>
      <c r="C601" s="3"/>
      <c r="D601" s="3"/>
      <c r="E601" s="81"/>
      <c r="F601" s="3"/>
      <c r="G601" s="3"/>
      <c r="H601" s="3"/>
      <c r="I601" s="81"/>
      <c r="J601" s="81"/>
      <c r="K601" s="81"/>
      <c r="L601" s="81"/>
      <c r="M601" s="3"/>
      <c r="N601" s="3"/>
      <c r="O601" s="3"/>
      <c r="P601" s="3"/>
      <c r="Q601" s="3"/>
      <c r="R601" s="3"/>
      <c r="S601" s="3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5">
      <c r="B602" s="3"/>
      <c r="C602" s="3"/>
      <c r="D602" s="3"/>
      <c r="E602" s="81"/>
      <c r="F602" s="3"/>
      <c r="G602" s="3"/>
      <c r="H602" s="3"/>
      <c r="I602" s="81"/>
      <c r="J602" s="81"/>
      <c r="K602" s="81"/>
      <c r="L602" s="81"/>
      <c r="M602" s="3"/>
      <c r="N602" s="3"/>
      <c r="O602" s="3"/>
      <c r="P602" s="3"/>
      <c r="Q602" s="3"/>
      <c r="R602" s="3"/>
      <c r="S602" s="3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5">
      <c r="B603" s="3"/>
      <c r="C603" s="3"/>
      <c r="D603" s="3"/>
      <c r="E603" s="81"/>
      <c r="F603" s="3"/>
      <c r="G603" s="3"/>
      <c r="H603" s="3"/>
      <c r="I603" s="81"/>
      <c r="J603" s="81"/>
      <c r="K603" s="81"/>
      <c r="L603" s="81"/>
      <c r="M603" s="3"/>
      <c r="N603" s="3"/>
      <c r="O603" s="3"/>
      <c r="P603" s="3"/>
      <c r="Q603" s="3"/>
      <c r="R603" s="3"/>
      <c r="S603" s="3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5">
      <c r="B604" s="3"/>
      <c r="C604" s="3"/>
      <c r="D604" s="3"/>
      <c r="E604" s="81"/>
      <c r="F604" s="3"/>
      <c r="G604" s="3"/>
      <c r="H604" s="3"/>
      <c r="I604" s="81"/>
      <c r="J604" s="81"/>
      <c r="K604" s="81"/>
      <c r="L604" s="81"/>
      <c r="M604" s="3"/>
      <c r="N604" s="3"/>
      <c r="O604" s="3"/>
      <c r="P604" s="3"/>
      <c r="Q604" s="3"/>
      <c r="R604" s="3"/>
      <c r="S604" s="3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5">
      <c r="B605" s="3"/>
      <c r="C605" s="3"/>
      <c r="D605" s="3"/>
      <c r="E605" s="81"/>
      <c r="F605" s="3"/>
      <c r="G605" s="3"/>
      <c r="H605" s="3"/>
      <c r="I605" s="81"/>
      <c r="J605" s="81"/>
      <c r="K605" s="81"/>
      <c r="L605" s="81"/>
      <c r="M605" s="3"/>
      <c r="N605" s="3"/>
      <c r="O605" s="3"/>
      <c r="P605" s="3"/>
      <c r="Q605" s="3"/>
      <c r="R605" s="3"/>
      <c r="S605" s="3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5">
      <c r="B606" s="3"/>
      <c r="C606" s="3"/>
      <c r="D606" s="3"/>
      <c r="E606" s="81"/>
      <c r="F606" s="3"/>
      <c r="G606" s="3"/>
      <c r="H606" s="3"/>
      <c r="I606" s="81"/>
      <c r="J606" s="81"/>
      <c r="K606" s="81"/>
      <c r="L606" s="81"/>
      <c r="M606" s="3"/>
      <c r="N606" s="3"/>
      <c r="O606" s="3"/>
      <c r="P606" s="3"/>
      <c r="Q606" s="3"/>
      <c r="R606" s="3"/>
      <c r="S606" s="3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5">
      <c r="B607" s="3"/>
      <c r="C607" s="3"/>
      <c r="D607" s="3"/>
      <c r="E607" s="81"/>
      <c r="F607" s="3"/>
      <c r="G607" s="3"/>
      <c r="H607" s="3"/>
      <c r="I607" s="81"/>
      <c r="J607" s="81"/>
      <c r="K607" s="81"/>
      <c r="L607" s="81"/>
      <c r="M607" s="3"/>
      <c r="N607" s="3"/>
      <c r="O607" s="3"/>
      <c r="P607" s="3"/>
      <c r="Q607" s="3"/>
      <c r="R607" s="3"/>
      <c r="S607" s="3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5">
      <c r="B608" s="3"/>
      <c r="C608" s="3"/>
      <c r="D608" s="3"/>
      <c r="E608" s="81"/>
      <c r="F608" s="3"/>
      <c r="G608" s="3"/>
      <c r="H608" s="3"/>
      <c r="I608" s="81"/>
      <c r="J608" s="81"/>
      <c r="K608" s="81"/>
      <c r="L608" s="81"/>
      <c r="M608" s="3"/>
      <c r="N608" s="3"/>
      <c r="O608" s="3"/>
      <c r="P608" s="3"/>
      <c r="Q608" s="3"/>
      <c r="R608" s="3"/>
      <c r="S608" s="3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5">
      <c r="B609" s="3"/>
      <c r="C609" s="3"/>
      <c r="D609" s="3"/>
      <c r="E609" s="81"/>
      <c r="F609" s="3"/>
      <c r="G609" s="3"/>
      <c r="H609" s="3"/>
      <c r="I609" s="81"/>
      <c r="J609" s="81"/>
      <c r="K609" s="81"/>
      <c r="L609" s="81"/>
      <c r="M609" s="3"/>
      <c r="N609" s="3"/>
      <c r="O609" s="3"/>
      <c r="P609" s="3"/>
      <c r="Q609" s="3"/>
      <c r="R609" s="3"/>
      <c r="S609" s="3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5">
      <c r="B610" s="3"/>
      <c r="C610" s="3"/>
      <c r="D610" s="3"/>
      <c r="E610" s="81"/>
      <c r="F610" s="3"/>
      <c r="G610" s="3"/>
      <c r="H610" s="3"/>
      <c r="I610" s="81"/>
      <c r="J610" s="81"/>
      <c r="K610" s="81"/>
      <c r="L610" s="81"/>
      <c r="M610" s="3"/>
      <c r="N610" s="3"/>
      <c r="O610" s="3"/>
      <c r="P610" s="3"/>
      <c r="Q610" s="3"/>
      <c r="R610" s="3"/>
      <c r="S610" s="3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5">
      <c r="B611" s="3"/>
      <c r="C611" s="3"/>
      <c r="D611" s="3"/>
      <c r="E611" s="81"/>
      <c r="F611" s="3"/>
      <c r="G611" s="3"/>
      <c r="H611" s="3"/>
      <c r="I611" s="81"/>
      <c r="J611" s="81"/>
      <c r="K611" s="81"/>
      <c r="L611" s="81"/>
      <c r="M611" s="3"/>
      <c r="N611" s="3"/>
      <c r="O611" s="3"/>
      <c r="P611" s="3"/>
      <c r="Q611" s="3"/>
      <c r="R611" s="3"/>
      <c r="S611" s="3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5">
      <c r="B612" s="3"/>
      <c r="C612" s="3"/>
      <c r="D612" s="3"/>
      <c r="E612" s="81"/>
      <c r="F612" s="3"/>
      <c r="G612" s="3"/>
      <c r="H612" s="3"/>
      <c r="I612" s="81"/>
      <c r="J612" s="81"/>
      <c r="K612" s="81"/>
      <c r="L612" s="81"/>
      <c r="M612" s="3"/>
      <c r="N612" s="3"/>
      <c r="O612" s="3"/>
      <c r="P612" s="3"/>
      <c r="Q612" s="3"/>
      <c r="R612" s="3"/>
      <c r="S612" s="3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5">
      <c r="B613" s="3"/>
      <c r="C613" s="3"/>
      <c r="D613" s="3"/>
      <c r="E613" s="81"/>
      <c r="F613" s="3"/>
      <c r="G613" s="3"/>
      <c r="H613" s="3"/>
      <c r="I613" s="81"/>
      <c r="J613" s="81"/>
      <c r="K613" s="81"/>
      <c r="L613" s="81"/>
      <c r="M613" s="3"/>
      <c r="N613" s="3"/>
      <c r="O613" s="3"/>
      <c r="P613" s="3"/>
      <c r="Q613" s="3"/>
      <c r="R613" s="3"/>
      <c r="S613" s="3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5">
      <c r="B614" s="3"/>
      <c r="C614" s="3"/>
      <c r="D614" s="3"/>
      <c r="E614" s="81"/>
      <c r="F614" s="3"/>
      <c r="G614" s="3"/>
      <c r="H614" s="3"/>
      <c r="I614" s="81"/>
      <c r="J614" s="81"/>
      <c r="K614" s="81"/>
      <c r="L614" s="81"/>
      <c r="M614" s="3"/>
      <c r="N614" s="3"/>
      <c r="O614" s="3"/>
      <c r="P614" s="3"/>
      <c r="Q614" s="3"/>
      <c r="R614" s="3"/>
      <c r="S614" s="3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5">
      <c r="B615" s="3"/>
      <c r="C615" s="3"/>
      <c r="D615" s="3"/>
      <c r="E615" s="81"/>
      <c r="F615" s="3"/>
      <c r="G615" s="3"/>
      <c r="H615" s="3"/>
      <c r="I615" s="81"/>
      <c r="J615" s="81"/>
      <c r="K615" s="81"/>
      <c r="L615" s="81"/>
      <c r="M615" s="3"/>
      <c r="N615" s="3"/>
      <c r="O615" s="3"/>
      <c r="P615" s="3"/>
      <c r="Q615" s="3"/>
      <c r="R615" s="3"/>
      <c r="S615" s="3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5">
      <c r="B616" s="3"/>
      <c r="C616" s="3"/>
      <c r="D616" s="3"/>
      <c r="E616" s="81"/>
      <c r="F616" s="3"/>
      <c r="G616" s="3"/>
      <c r="H616" s="3"/>
      <c r="I616" s="81"/>
      <c r="J616" s="81"/>
      <c r="K616" s="81"/>
      <c r="L616" s="81"/>
      <c r="M616" s="3"/>
      <c r="N616" s="3"/>
      <c r="O616" s="3"/>
      <c r="P616" s="3"/>
      <c r="Q616" s="3"/>
      <c r="R616" s="3"/>
      <c r="S616" s="3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5">
      <c r="B617" s="3"/>
      <c r="C617" s="3"/>
      <c r="D617" s="3"/>
      <c r="E617" s="81"/>
      <c r="F617" s="3"/>
      <c r="G617" s="3"/>
      <c r="H617" s="3"/>
      <c r="I617" s="81"/>
      <c r="J617" s="81"/>
      <c r="K617" s="81"/>
      <c r="L617" s="81"/>
      <c r="M617" s="3"/>
      <c r="N617" s="3"/>
      <c r="O617" s="3"/>
      <c r="P617" s="3"/>
      <c r="Q617" s="3"/>
      <c r="R617" s="3"/>
      <c r="S617" s="3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5">
      <c r="B618" s="3"/>
      <c r="C618" s="3"/>
      <c r="D618" s="3"/>
      <c r="E618" s="81"/>
      <c r="F618" s="3"/>
      <c r="G618" s="3"/>
      <c r="H618" s="3"/>
      <c r="I618" s="81"/>
      <c r="J618" s="81"/>
      <c r="K618" s="81"/>
      <c r="L618" s="81"/>
      <c r="M618" s="3"/>
      <c r="N618" s="3"/>
      <c r="O618" s="3"/>
      <c r="P618" s="3"/>
      <c r="Q618" s="3"/>
      <c r="R618" s="3"/>
      <c r="S618" s="3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5">
      <c r="B619" s="3"/>
      <c r="C619" s="3"/>
      <c r="D619" s="3"/>
      <c r="E619" s="81"/>
      <c r="F619" s="3"/>
      <c r="G619" s="3"/>
      <c r="H619" s="3"/>
      <c r="I619" s="81"/>
      <c r="J619" s="81"/>
      <c r="K619" s="81"/>
      <c r="L619" s="81"/>
      <c r="M619" s="3"/>
      <c r="N619" s="3"/>
      <c r="O619" s="3"/>
      <c r="P619" s="3"/>
      <c r="Q619" s="3"/>
      <c r="R619" s="3"/>
      <c r="S619" s="3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5">
      <c r="B620" s="3"/>
      <c r="C620" s="3"/>
      <c r="D620" s="3"/>
      <c r="E620" s="81"/>
      <c r="F620" s="3"/>
      <c r="G620" s="3"/>
      <c r="H620" s="3"/>
      <c r="I620" s="81"/>
      <c r="J620" s="81"/>
      <c r="K620" s="81"/>
      <c r="L620" s="81"/>
      <c r="M620" s="3"/>
      <c r="N620" s="3"/>
      <c r="O620" s="3"/>
      <c r="P620" s="3"/>
      <c r="Q620" s="3"/>
      <c r="R620" s="3"/>
      <c r="S620" s="3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5">
      <c r="B621" s="3"/>
      <c r="C621" s="3"/>
      <c r="D621" s="3"/>
      <c r="E621" s="81"/>
      <c r="F621" s="3"/>
      <c r="G621" s="3"/>
      <c r="H621" s="3"/>
      <c r="I621" s="81"/>
      <c r="J621" s="81"/>
      <c r="K621" s="81"/>
      <c r="L621" s="81"/>
      <c r="M621" s="3"/>
      <c r="N621" s="3"/>
      <c r="O621" s="3"/>
      <c r="P621" s="3"/>
      <c r="Q621" s="3"/>
      <c r="R621" s="3"/>
      <c r="S621" s="3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5">
      <c r="B622" s="3"/>
      <c r="C622" s="3"/>
      <c r="D622" s="3"/>
      <c r="E622" s="81"/>
      <c r="F622" s="3"/>
      <c r="G622" s="3"/>
      <c r="H622" s="3"/>
      <c r="I622" s="81"/>
      <c r="J622" s="81"/>
      <c r="K622" s="81"/>
      <c r="L622" s="81"/>
      <c r="M622" s="3"/>
      <c r="N622" s="3"/>
      <c r="O622" s="3"/>
      <c r="P622" s="3"/>
      <c r="Q622" s="3"/>
      <c r="R622" s="3"/>
      <c r="S622" s="3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5">
      <c r="B623" s="3"/>
      <c r="C623" s="3"/>
      <c r="D623" s="3"/>
      <c r="E623" s="81"/>
      <c r="F623" s="3"/>
      <c r="G623" s="3"/>
      <c r="H623" s="3"/>
      <c r="I623" s="81"/>
      <c r="J623" s="81"/>
      <c r="K623" s="81"/>
      <c r="L623" s="81"/>
      <c r="M623" s="3"/>
      <c r="N623" s="3"/>
      <c r="O623" s="3"/>
      <c r="P623" s="3"/>
      <c r="Q623" s="3"/>
      <c r="R623" s="3"/>
      <c r="S623" s="3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5">
      <c r="B624" s="3"/>
      <c r="C624" s="3"/>
      <c r="D624" s="3"/>
      <c r="E624" s="81"/>
      <c r="F624" s="3"/>
      <c r="G624" s="3"/>
      <c r="H624" s="3"/>
      <c r="I624" s="81"/>
      <c r="J624" s="81"/>
      <c r="K624" s="81"/>
      <c r="L624" s="81"/>
      <c r="M624" s="3"/>
      <c r="N624" s="3"/>
      <c r="O624" s="3"/>
      <c r="P624" s="3"/>
      <c r="Q624" s="3"/>
      <c r="R624" s="3"/>
      <c r="S624" s="3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5">
      <c r="B625" s="3"/>
      <c r="C625" s="3"/>
      <c r="D625" s="3"/>
      <c r="E625" s="81"/>
      <c r="F625" s="3"/>
      <c r="G625" s="3"/>
      <c r="H625" s="3"/>
      <c r="I625" s="81"/>
      <c r="J625" s="81"/>
      <c r="K625" s="81"/>
      <c r="L625" s="81"/>
      <c r="M625" s="3"/>
      <c r="N625" s="3"/>
      <c r="O625" s="3"/>
      <c r="P625" s="3"/>
      <c r="Q625" s="3"/>
      <c r="R625" s="3"/>
      <c r="S625" s="3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5">
      <c r="B626" s="3"/>
      <c r="C626" s="3"/>
      <c r="D626" s="3"/>
      <c r="E626" s="81"/>
      <c r="F626" s="3"/>
      <c r="G626" s="3"/>
      <c r="H626" s="3"/>
      <c r="I626" s="81"/>
      <c r="J626" s="81"/>
      <c r="K626" s="81"/>
      <c r="L626" s="81"/>
      <c r="M626" s="3"/>
      <c r="N626" s="3"/>
      <c r="O626" s="3"/>
      <c r="P626" s="3"/>
      <c r="Q626" s="3"/>
      <c r="R626" s="3"/>
      <c r="S626" s="3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5">
      <c r="B627" s="3"/>
      <c r="C627" s="3"/>
      <c r="D627" s="3"/>
      <c r="E627" s="81"/>
      <c r="F627" s="3"/>
      <c r="G627" s="3"/>
      <c r="H627" s="3"/>
      <c r="I627" s="81"/>
      <c r="J627" s="81"/>
      <c r="K627" s="81"/>
      <c r="L627" s="81"/>
      <c r="M627" s="3"/>
      <c r="N627" s="3"/>
      <c r="O627" s="3"/>
      <c r="P627" s="3"/>
      <c r="Q627" s="3"/>
      <c r="R627" s="3"/>
      <c r="S627" s="3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5">
      <c r="B628" s="3"/>
      <c r="C628" s="3"/>
      <c r="D628" s="3"/>
      <c r="E628" s="81"/>
      <c r="F628" s="3"/>
      <c r="G628" s="3"/>
      <c r="H628" s="3"/>
      <c r="I628" s="81"/>
      <c r="J628" s="81"/>
      <c r="K628" s="81"/>
      <c r="L628" s="81"/>
      <c r="M628" s="3"/>
      <c r="N628" s="3"/>
      <c r="O628" s="3"/>
      <c r="P628" s="3"/>
      <c r="Q628" s="3"/>
      <c r="R628" s="3"/>
      <c r="S628" s="3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5">
      <c r="B629" s="3"/>
      <c r="C629" s="3"/>
      <c r="D629" s="3"/>
      <c r="E629" s="81"/>
      <c r="F629" s="3"/>
      <c r="G629" s="3"/>
      <c r="H629" s="3"/>
      <c r="I629" s="81"/>
      <c r="J629" s="81"/>
      <c r="K629" s="81"/>
      <c r="L629" s="81"/>
      <c r="M629" s="3"/>
      <c r="N629" s="3"/>
      <c r="O629" s="3"/>
      <c r="P629" s="3"/>
      <c r="Q629" s="3"/>
      <c r="R629" s="3"/>
      <c r="S629" s="3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5">
      <c r="B630" s="3"/>
      <c r="C630" s="3"/>
      <c r="D630" s="3"/>
      <c r="E630" s="81"/>
      <c r="F630" s="3"/>
      <c r="G630" s="3"/>
      <c r="H630" s="3"/>
      <c r="I630" s="81"/>
      <c r="J630" s="81"/>
      <c r="K630" s="81"/>
      <c r="L630" s="81"/>
      <c r="M630" s="3"/>
      <c r="N630" s="3"/>
      <c r="O630" s="3"/>
      <c r="P630" s="3"/>
      <c r="Q630" s="3"/>
      <c r="R630" s="3"/>
      <c r="S630" s="3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5">
      <c r="B631" s="3"/>
      <c r="C631" s="3"/>
      <c r="D631" s="3"/>
      <c r="E631" s="81"/>
      <c r="F631" s="3"/>
      <c r="G631" s="3"/>
      <c r="H631" s="3"/>
      <c r="I631" s="81"/>
      <c r="J631" s="81"/>
      <c r="K631" s="81"/>
      <c r="L631" s="81"/>
      <c r="M631" s="3"/>
      <c r="N631" s="3"/>
      <c r="O631" s="3"/>
      <c r="P631" s="3"/>
      <c r="Q631" s="3"/>
      <c r="R631" s="3"/>
      <c r="S631" s="3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5">
      <c r="B632" s="3"/>
      <c r="C632" s="3"/>
      <c r="D632" s="3"/>
      <c r="E632" s="81"/>
      <c r="F632" s="3"/>
      <c r="G632" s="3"/>
      <c r="H632" s="3"/>
      <c r="I632" s="81"/>
      <c r="J632" s="81"/>
      <c r="K632" s="81"/>
      <c r="L632" s="81"/>
      <c r="M632" s="3"/>
      <c r="N632" s="3"/>
      <c r="O632" s="3"/>
      <c r="P632" s="3"/>
      <c r="Q632" s="3"/>
      <c r="R632" s="3"/>
      <c r="S632" s="3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5">
      <c r="B633" s="3"/>
      <c r="C633" s="3"/>
      <c r="D633" s="3"/>
      <c r="E633" s="81"/>
      <c r="F633" s="3"/>
      <c r="G633" s="3"/>
      <c r="H633" s="3"/>
      <c r="I633" s="81"/>
      <c r="J633" s="81"/>
      <c r="K633" s="81"/>
      <c r="L633" s="81"/>
      <c r="M633" s="3"/>
      <c r="N633" s="3"/>
      <c r="O633" s="3"/>
      <c r="P633" s="3"/>
      <c r="Q633" s="3"/>
      <c r="R633" s="3"/>
      <c r="S633" s="3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5">
      <c r="B634" s="3"/>
      <c r="C634" s="3"/>
      <c r="D634" s="3"/>
      <c r="E634" s="81"/>
      <c r="F634" s="3"/>
      <c r="G634" s="3"/>
      <c r="H634" s="3"/>
      <c r="I634" s="81"/>
      <c r="J634" s="81"/>
      <c r="K634" s="81"/>
      <c r="L634" s="81"/>
      <c r="M634" s="3"/>
      <c r="N634" s="3"/>
      <c r="O634" s="3"/>
      <c r="P634" s="3"/>
      <c r="Q634" s="3"/>
      <c r="R634" s="3"/>
      <c r="S634" s="3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5">
      <c r="B635" s="3"/>
      <c r="C635" s="3"/>
      <c r="D635" s="3"/>
      <c r="E635" s="81"/>
      <c r="F635" s="3"/>
      <c r="G635" s="3"/>
      <c r="H635" s="3"/>
      <c r="I635" s="81"/>
      <c r="J635" s="81"/>
      <c r="K635" s="81"/>
      <c r="L635" s="81"/>
      <c r="M635" s="3"/>
      <c r="N635" s="3"/>
      <c r="O635" s="3"/>
      <c r="P635" s="3"/>
      <c r="Q635" s="3"/>
      <c r="R635" s="3"/>
      <c r="S635" s="3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5">
      <c r="B636" s="3"/>
      <c r="C636" s="3"/>
      <c r="D636" s="3"/>
      <c r="E636" s="81"/>
      <c r="F636" s="3"/>
      <c r="G636" s="3"/>
      <c r="H636" s="3"/>
      <c r="I636" s="81"/>
      <c r="J636" s="81"/>
      <c r="K636" s="81"/>
      <c r="L636" s="81"/>
      <c r="M636" s="3"/>
      <c r="N636" s="3"/>
      <c r="O636" s="3"/>
      <c r="P636" s="3"/>
      <c r="Q636" s="3"/>
      <c r="R636" s="3"/>
      <c r="S636" s="3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5">
      <c r="B637" s="3"/>
      <c r="C637" s="3"/>
      <c r="D637" s="3"/>
      <c r="E637" s="81"/>
      <c r="F637" s="3"/>
      <c r="G637" s="3"/>
      <c r="H637" s="3"/>
      <c r="I637" s="81"/>
      <c r="J637" s="81"/>
      <c r="K637" s="81"/>
      <c r="L637" s="81"/>
      <c r="M637" s="3"/>
      <c r="N637" s="3"/>
      <c r="O637" s="3"/>
      <c r="P637" s="3"/>
      <c r="Q637" s="3"/>
      <c r="R637" s="3"/>
      <c r="S637" s="3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5">
      <c r="B638" s="3"/>
      <c r="C638" s="3"/>
      <c r="D638" s="3"/>
      <c r="E638" s="81"/>
      <c r="F638" s="3"/>
      <c r="G638" s="3"/>
      <c r="H638" s="3"/>
      <c r="I638" s="81"/>
      <c r="J638" s="81"/>
      <c r="K638" s="81"/>
      <c r="L638" s="81"/>
      <c r="M638" s="3"/>
      <c r="N638" s="3"/>
      <c r="O638" s="3"/>
      <c r="P638" s="3"/>
      <c r="Q638" s="3"/>
      <c r="R638" s="3"/>
      <c r="S638" s="3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5">
      <c r="B639" s="3"/>
      <c r="C639" s="3"/>
      <c r="D639" s="3"/>
      <c r="E639" s="81"/>
      <c r="F639" s="3"/>
      <c r="G639" s="3"/>
      <c r="H639" s="3"/>
      <c r="I639" s="81"/>
      <c r="J639" s="81"/>
      <c r="K639" s="81"/>
      <c r="L639" s="81"/>
      <c r="M639" s="3"/>
      <c r="N639" s="3"/>
      <c r="O639" s="3"/>
      <c r="P639" s="3"/>
      <c r="Q639" s="3"/>
      <c r="R639" s="3"/>
      <c r="S639" s="3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5">
      <c r="B640" s="3"/>
      <c r="C640" s="3"/>
      <c r="D640" s="3"/>
      <c r="E640" s="81"/>
      <c r="F640" s="3"/>
      <c r="G640" s="3"/>
      <c r="H640" s="3"/>
      <c r="I640" s="81"/>
      <c r="J640" s="81"/>
      <c r="K640" s="81"/>
      <c r="L640" s="81"/>
      <c r="M640" s="3"/>
      <c r="N640" s="3"/>
      <c r="O640" s="3"/>
      <c r="P640" s="3"/>
      <c r="Q640" s="3"/>
      <c r="R640" s="3"/>
      <c r="S640" s="3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5">
      <c r="B641" s="3"/>
      <c r="C641" s="3"/>
      <c r="D641" s="3"/>
      <c r="E641" s="81"/>
      <c r="F641" s="3"/>
      <c r="G641" s="3"/>
      <c r="H641" s="3"/>
      <c r="I641" s="81"/>
      <c r="J641" s="81"/>
      <c r="K641" s="81"/>
      <c r="L641" s="81"/>
      <c r="M641" s="3"/>
      <c r="N641" s="3"/>
      <c r="O641" s="3"/>
      <c r="P641" s="3"/>
      <c r="Q641" s="3"/>
      <c r="R641" s="3"/>
      <c r="S641" s="3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5">
      <c r="B642" s="3"/>
      <c r="C642" s="3"/>
      <c r="D642" s="3"/>
      <c r="E642" s="81"/>
      <c r="F642" s="3"/>
      <c r="G642" s="3"/>
      <c r="H642" s="3"/>
      <c r="I642" s="81"/>
      <c r="J642" s="81"/>
      <c r="K642" s="81"/>
      <c r="L642" s="81"/>
      <c r="M642" s="3"/>
      <c r="N642" s="3"/>
      <c r="O642" s="3"/>
      <c r="P642" s="3"/>
      <c r="Q642" s="3"/>
      <c r="R642" s="3"/>
      <c r="S642" s="3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5">
      <c r="B643" s="3"/>
      <c r="C643" s="3"/>
      <c r="D643" s="3"/>
      <c r="E643" s="81"/>
      <c r="F643" s="3"/>
      <c r="G643" s="3"/>
      <c r="H643" s="3"/>
      <c r="I643" s="81"/>
      <c r="J643" s="81"/>
      <c r="K643" s="81"/>
      <c r="L643" s="81"/>
      <c r="M643" s="3"/>
      <c r="N643" s="3"/>
      <c r="O643" s="3"/>
      <c r="P643" s="3"/>
      <c r="Q643" s="3"/>
      <c r="R643" s="3"/>
      <c r="S643" s="3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5">
      <c r="B644" s="3"/>
      <c r="C644" s="3"/>
      <c r="D644" s="3"/>
      <c r="E644" s="81"/>
      <c r="F644" s="3"/>
      <c r="G644" s="3"/>
      <c r="H644" s="3"/>
      <c r="I644" s="81"/>
      <c r="J644" s="81"/>
      <c r="K644" s="81"/>
      <c r="L644" s="81"/>
      <c r="M644" s="3"/>
      <c r="N644" s="3"/>
      <c r="O644" s="3"/>
      <c r="P644" s="3"/>
      <c r="Q644" s="3"/>
      <c r="R644" s="3"/>
      <c r="S644" s="3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5">
      <c r="B645" s="3"/>
      <c r="C645" s="3"/>
      <c r="D645" s="3"/>
      <c r="E645" s="81"/>
      <c r="F645" s="3"/>
      <c r="G645" s="3"/>
      <c r="H645" s="3"/>
      <c r="I645" s="81"/>
      <c r="J645" s="81"/>
      <c r="K645" s="81"/>
      <c r="L645" s="81"/>
      <c r="M645" s="3"/>
      <c r="N645" s="3"/>
      <c r="O645" s="3"/>
      <c r="P645" s="3"/>
      <c r="Q645" s="3"/>
      <c r="R645" s="3"/>
      <c r="S645" s="3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5">
      <c r="B646" s="3"/>
      <c r="C646" s="3"/>
      <c r="D646" s="3"/>
      <c r="E646" s="81"/>
      <c r="F646" s="3"/>
      <c r="G646" s="3"/>
      <c r="H646" s="3"/>
      <c r="I646" s="81"/>
      <c r="J646" s="81"/>
      <c r="K646" s="81"/>
      <c r="L646" s="81"/>
      <c r="M646" s="3"/>
      <c r="N646" s="3"/>
      <c r="O646" s="3"/>
      <c r="P646" s="3"/>
      <c r="Q646" s="3"/>
      <c r="R646" s="3"/>
      <c r="S646" s="3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5">
      <c r="B647" s="3"/>
      <c r="C647" s="3"/>
      <c r="D647" s="3"/>
      <c r="E647" s="81"/>
      <c r="F647" s="3"/>
      <c r="G647" s="3"/>
      <c r="H647" s="3"/>
      <c r="I647" s="81"/>
      <c r="J647" s="81"/>
      <c r="K647" s="81"/>
      <c r="L647" s="81"/>
      <c r="M647" s="3"/>
      <c r="N647" s="3"/>
      <c r="O647" s="3"/>
      <c r="P647" s="3"/>
      <c r="Q647" s="3"/>
      <c r="R647" s="3"/>
      <c r="S647" s="3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5">
      <c r="B648" s="3"/>
      <c r="C648" s="3"/>
      <c r="D648" s="3"/>
      <c r="E648" s="81"/>
      <c r="F648" s="3"/>
      <c r="G648" s="3"/>
      <c r="H648" s="3"/>
      <c r="I648" s="81"/>
      <c r="J648" s="81"/>
      <c r="K648" s="81"/>
      <c r="L648" s="81"/>
      <c r="M648" s="3"/>
      <c r="N648" s="3"/>
      <c r="O648" s="3"/>
      <c r="P648" s="3"/>
      <c r="Q648" s="3"/>
      <c r="R648" s="3"/>
      <c r="S648" s="3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5">
      <c r="B649" s="3"/>
      <c r="C649" s="3"/>
      <c r="D649" s="3"/>
      <c r="E649" s="81"/>
      <c r="F649" s="3"/>
      <c r="G649" s="3"/>
      <c r="H649" s="3"/>
      <c r="I649" s="81"/>
      <c r="J649" s="81"/>
      <c r="K649" s="81"/>
      <c r="L649" s="81"/>
      <c r="M649" s="3"/>
      <c r="N649" s="3"/>
      <c r="O649" s="3"/>
      <c r="P649" s="3"/>
      <c r="Q649" s="3"/>
      <c r="R649" s="3"/>
      <c r="S649" s="3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5">
      <c r="B650" s="3"/>
      <c r="C650" s="3"/>
      <c r="D650" s="3"/>
      <c r="E650" s="81"/>
      <c r="F650" s="3"/>
      <c r="G650" s="3"/>
      <c r="H650" s="3"/>
      <c r="I650" s="81"/>
      <c r="J650" s="81"/>
      <c r="K650" s="81"/>
      <c r="L650" s="81"/>
      <c r="M650" s="3"/>
      <c r="N650" s="3"/>
      <c r="O650" s="3"/>
      <c r="P650" s="3"/>
      <c r="Q650" s="3"/>
      <c r="R650" s="3"/>
      <c r="S650" s="3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5">
      <c r="B651" s="3"/>
      <c r="C651" s="3"/>
      <c r="D651" s="3"/>
      <c r="E651" s="81"/>
      <c r="F651" s="3"/>
      <c r="G651" s="3"/>
      <c r="H651" s="3"/>
      <c r="I651" s="81"/>
      <c r="J651" s="81"/>
      <c r="K651" s="81"/>
      <c r="L651" s="81"/>
      <c r="M651" s="3"/>
      <c r="N651" s="3"/>
      <c r="O651" s="3"/>
      <c r="P651" s="3"/>
      <c r="Q651" s="3"/>
      <c r="R651" s="3"/>
      <c r="S651" s="3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5">
      <c r="B652" s="3"/>
      <c r="C652" s="3"/>
      <c r="D652" s="3"/>
      <c r="E652" s="81"/>
      <c r="F652" s="3"/>
      <c r="G652" s="3"/>
      <c r="H652" s="3"/>
      <c r="I652" s="81"/>
      <c r="J652" s="81"/>
      <c r="K652" s="81"/>
      <c r="L652" s="81"/>
      <c r="M652" s="3"/>
      <c r="N652" s="3"/>
      <c r="O652" s="3"/>
      <c r="P652" s="3"/>
      <c r="Q652" s="3"/>
      <c r="R652" s="3"/>
      <c r="S652" s="3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5">
      <c r="B653" s="3"/>
      <c r="C653" s="3"/>
      <c r="D653" s="3"/>
      <c r="E653" s="81"/>
      <c r="F653" s="3"/>
      <c r="G653" s="3"/>
      <c r="H653" s="3"/>
      <c r="I653" s="81"/>
      <c r="J653" s="81"/>
      <c r="K653" s="81"/>
      <c r="L653" s="81"/>
      <c r="M653" s="3"/>
      <c r="N653" s="3"/>
      <c r="O653" s="3"/>
      <c r="P653" s="3"/>
      <c r="Q653" s="3"/>
      <c r="R653" s="3"/>
      <c r="S653" s="3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5">
      <c r="B654" s="3"/>
      <c r="C654" s="3"/>
      <c r="D654" s="3"/>
      <c r="E654" s="81"/>
      <c r="F654" s="3"/>
      <c r="G654" s="3"/>
      <c r="H654" s="3"/>
      <c r="I654" s="81"/>
      <c r="J654" s="81"/>
      <c r="K654" s="81"/>
      <c r="L654" s="81"/>
      <c r="M654" s="3"/>
      <c r="N654" s="3"/>
      <c r="O654" s="3"/>
      <c r="P654" s="3"/>
      <c r="Q654" s="3"/>
      <c r="R654" s="3"/>
      <c r="S654" s="3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5">
      <c r="B655" s="3"/>
      <c r="C655" s="3"/>
      <c r="D655" s="3"/>
      <c r="E655" s="81"/>
      <c r="F655" s="3"/>
      <c r="G655" s="3"/>
      <c r="H655" s="3"/>
      <c r="I655" s="81"/>
      <c r="J655" s="81"/>
      <c r="K655" s="81"/>
      <c r="L655" s="81"/>
      <c r="M655" s="3"/>
      <c r="N655" s="3"/>
      <c r="O655" s="3"/>
      <c r="P655" s="3"/>
      <c r="Q655" s="3"/>
      <c r="R655" s="3"/>
      <c r="S655" s="3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5">
      <c r="B656" s="3"/>
      <c r="C656" s="3"/>
      <c r="D656" s="3"/>
      <c r="E656" s="81"/>
      <c r="F656" s="3"/>
      <c r="G656" s="3"/>
      <c r="H656" s="3"/>
      <c r="I656" s="81"/>
      <c r="J656" s="81"/>
      <c r="K656" s="81"/>
      <c r="L656" s="81"/>
      <c r="M656" s="3"/>
      <c r="N656" s="3"/>
      <c r="O656" s="3"/>
      <c r="P656" s="3"/>
      <c r="Q656" s="3"/>
      <c r="R656" s="3"/>
      <c r="S656" s="3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5">
      <c r="B657" s="3"/>
      <c r="C657" s="3"/>
      <c r="D657" s="3"/>
      <c r="E657" s="81"/>
      <c r="F657" s="3"/>
      <c r="G657" s="3"/>
      <c r="H657" s="3"/>
      <c r="I657" s="81"/>
      <c r="J657" s="81"/>
      <c r="K657" s="81"/>
      <c r="L657" s="81"/>
      <c r="M657" s="3"/>
      <c r="N657" s="3"/>
      <c r="O657" s="3"/>
      <c r="P657" s="3"/>
      <c r="Q657" s="3"/>
      <c r="R657" s="3"/>
      <c r="S657" s="3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5">
      <c r="B658" s="3"/>
      <c r="C658" s="3"/>
      <c r="D658" s="3"/>
      <c r="E658" s="81"/>
      <c r="F658" s="3"/>
      <c r="G658" s="3"/>
      <c r="H658" s="3"/>
      <c r="I658" s="81"/>
      <c r="J658" s="81"/>
      <c r="K658" s="81"/>
      <c r="L658" s="81"/>
      <c r="M658" s="3"/>
      <c r="N658" s="3"/>
      <c r="O658" s="3"/>
      <c r="P658" s="3"/>
      <c r="Q658" s="3"/>
      <c r="R658" s="3"/>
      <c r="S658" s="3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5">
      <c r="B659" s="3"/>
      <c r="C659" s="3"/>
      <c r="D659" s="3"/>
      <c r="E659" s="81"/>
      <c r="F659" s="3"/>
      <c r="G659" s="3"/>
      <c r="H659" s="3"/>
      <c r="I659" s="81"/>
      <c r="J659" s="81"/>
      <c r="K659" s="81"/>
      <c r="L659" s="81"/>
      <c r="M659" s="3"/>
      <c r="N659" s="3"/>
      <c r="O659" s="3"/>
      <c r="P659" s="3"/>
      <c r="Q659" s="3"/>
      <c r="R659" s="3"/>
      <c r="S659" s="3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5">
      <c r="B660" s="3"/>
      <c r="C660" s="3"/>
      <c r="D660" s="3"/>
      <c r="E660" s="81"/>
      <c r="F660" s="3"/>
      <c r="G660" s="3"/>
      <c r="H660" s="3"/>
      <c r="I660" s="81"/>
      <c r="J660" s="81"/>
      <c r="K660" s="81"/>
      <c r="L660" s="81"/>
      <c r="M660" s="3"/>
      <c r="N660" s="3"/>
      <c r="O660" s="3"/>
      <c r="P660" s="3"/>
      <c r="Q660" s="3"/>
      <c r="R660" s="3"/>
      <c r="S660" s="3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5">
      <c r="B661" s="3"/>
      <c r="C661" s="3"/>
      <c r="D661" s="3"/>
      <c r="E661" s="81"/>
      <c r="F661" s="3"/>
      <c r="G661" s="3"/>
      <c r="H661" s="3"/>
      <c r="I661" s="81"/>
      <c r="J661" s="81"/>
      <c r="K661" s="81"/>
      <c r="L661" s="81"/>
      <c r="M661" s="3"/>
      <c r="N661" s="3"/>
      <c r="O661" s="3"/>
      <c r="P661" s="3"/>
      <c r="Q661" s="3"/>
      <c r="R661" s="3"/>
      <c r="S661" s="3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5">
      <c r="B662" s="3"/>
      <c r="C662" s="3"/>
      <c r="D662" s="3"/>
      <c r="E662" s="81"/>
      <c r="F662" s="3"/>
      <c r="G662" s="3"/>
      <c r="H662" s="3"/>
      <c r="I662" s="81"/>
      <c r="J662" s="81"/>
      <c r="K662" s="81"/>
      <c r="L662" s="81"/>
      <c r="M662" s="3"/>
      <c r="N662" s="3"/>
      <c r="O662" s="3"/>
      <c r="P662" s="3"/>
      <c r="Q662" s="3"/>
      <c r="R662" s="3"/>
      <c r="S662" s="3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5">
      <c r="B663" s="3"/>
      <c r="C663" s="3"/>
      <c r="D663" s="3"/>
      <c r="E663" s="81"/>
      <c r="F663" s="3"/>
      <c r="G663" s="3"/>
      <c r="H663" s="3"/>
      <c r="I663" s="81"/>
      <c r="J663" s="81"/>
      <c r="K663" s="81"/>
      <c r="L663" s="81"/>
      <c r="M663" s="3"/>
      <c r="N663" s="3"/>
      <c r="O663" s="3"/>
      <c r="P663" s="3"/>
      <c r="Q663" s="3"/>
      <c r="R663" s="3"/>
      <c r="S663" s="3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5">
      <c r="B664" s="3"/>
      <c r="C664" s="3"/>
      <c r="D664" s="3"/>
      <c r="E664" s="81"/>
      <c r="F664" s="3"/>
      <c r="G664" s="3"/>
      <c r="H664" s="3"/>
      <c r="I664" s="81"/>
      <c r="J664" s="81"/>
      <c r="K664" s="81"/>
      <c r="L664" s="81"/>
      <c r="M664" s="3"/>
      <c r="N664" s="3"/>
      <c r="O664" s="3"/>
      <c r="P664" s="3"/>
      <c r="Q664" s="3"/>
      <c r="R664" s="3"/>
      <c r="S664" s="3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5">
      <c r="B665" s="3"/>
      <c r="C665" s="3"/>
      <c r="D665" s="3"/>
      <c r="E665" s="81"/>
      <c r="F665" s="3"/>
      <c r="G665" s="3"/>
      <c r="H665" s="3"/>
      <c r="I665" s="81"/>
      <c r="J665" s="81"/>
      <c r="K665" s="81"/>
      <c r="L665" s="81"/>
      <c r="M665" s="3"/>
      <c r="N665" s="3"/>
      <c r="O665" s="3"/>
      <c r="P665" s="3"/>
      <c r="Q665" s="3"/>
      <c r="R665" s="3"/>
      <c r="S665" s="3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5">
      <c r="B666" s="3"/>
      <c r="C666" s="3"/>
      <c r="D666" s="3"/>
      <c r="E666" s="81"/>
      <c r="F666" s="3"/>
      <c r="G666" s="3"/>
      <c r="H666" s="3"/>
      <c r="I666" s="81"/>
      <c r="J666" s="81"/>
      <c r="K666" s="81"/>
      <c r="L666" s="81"/>
      <c r="M666" s="3"/>
      <c r="N666" s="3"/>
      <c r="O666" s="3"/>
      <c r="P666" s="3"/>
      <c r="Q666" s="3"/>
      <c r="R666" s="3"/>
      <c r="S666" s="3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5">
      <c r="B667" s="3"/>
      <c r="C667" s="3"/>
      <c r="D667" s="3"/>
      <c r="E667" s="81"/>
      <c r="F667" s="3"/>
      <c r="G667" s="3"/>
      <c r="H667" s="3"/>
      <c r="I667" s="81"/>
      <c r="J667" s="81"/>
      <c r="K667" s="81"/>
      <c r="L667" s="81"/>
      <c r="M667" s="3"/>
      <c r="N667" s="3"/>
      <c r="O667" s="3"/>
      <c r="P667" s="3"/>
      <c r="Q667" s="3"/>
      <c r="R667" s="3"/>
      <c r="S667" s="3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5">
      <c r="B668" s="3"/>
      <c r="C668" s="3"/>
      <c r="D668" s="3"/>
      <c r="E668" s="81"/>
      <c r="F668" s="3"/>
      <c r="G668" s="3"/>
      <c r="H668" s="3"/>
      <c r="I668" s="81"/>
      <c r="J668" s="81"/>
      <c r="K668" s="81"/>
      <c r="L668" s="81"/>
      <c r="M668" s="3"/>
      <c r="N668" s="3"/>
      <c r="O668" s="3"/>
      <c r="P668" s="3"/>
      <c r="Q668" s="3"/>
      <c r="R668" s="3"/>
      <c r="S668" s="3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5">
      <c r="B669" s="3"/>
      <c r="C669" s="3"/>
      <c r="D669" s="3"/>
      <c r="E669" s="81"/>
      <c r="F669" s="3"/>
      <c r="G669" s="3"/>
      <c r="H669" s="3"/>
      <c r="I669" s="81"/>
      <c r="J669" s="81"/>
      <c r="K669" s="81"/>
      <c r="L669" s="81"/>
      <c r="M669" s="3"/>
      <c r="N669" s="3"/>
      <c r="O669" s="3"/>
      <c r="P669" s="3"/>
      <c r="Q669" s="3"/>
      <c r="R669" s="3"/>
      <c r="S669" s="3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5">
      <c r="B670" s="3"/>
      <c r="C670" s="3"/>
      <c r="D670" s="3"/>
      <c r="E670" s="81"/>
      <c r="F670" s="3"/>
      <c r="G670" s="3"/>
      <c r="H670" s="3"/>
      <c r="I670" s="81"/>
      <c r="J670" s="81"/>
      <c r="K670" s="81"/>
      <c r="L670" s="81"/>
      <c r="M670" s="3"/>
      <c r="N670" s="3"/>
      <c r="O670" s="3"/>
      <c r="P670" s="3"/>
      <c r="Q670" s="3"/>
      <c r="R670" s="3"/>
      <c r="S670" s="3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5">
      <c r="B671" s="3"/>
      <c r="C671" s="3"/>
      <c r="D671" s="3"/>
      <c r="E671" s="81"/>
      <c r="F671" s="3"/>
      <c r="G671" s="3"/>
      <c r="H671" s="3"/>
      <c r="I671" s="81"/>
      <c r="J671" s="81"/>
      <c r="K671" s="81"/>
      <c r="L671" s="81"/>
      <c r="M671" s="3"/>
      <c r="N671" s="3"/>
      <c r="O671" s="3"/>
      <c r="P671" s="3"/>
      <c r="Q671" s="3"/>
      <c r="R671" s="3"/>
      <c r="S671" s="3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5">
      <c r="B672" s="3"/>
      <c r="C672" s="3"/>
      <c r="D672" s="3"/>
      <c r="E672" s="81"/>
      <c r="F672" s="3"/>
      <c r="G672" s="3"/>
      <c r="H672" s="3"/>
      <c r="I672" s="81"/>
      <c r="J672" s="81"/>
      <c r="K672" s="81"/>
      <c r="L672" s="81"/>
      <c r="M672" s="3"/>
      <c r="N672" s="3"/>
      <c r="O672" s="3"/>
      <c r="P672" s="3"/>
      <c r="Q672" s="3"/>
      <c r="R672" s="3"/>
      <c r="S672" s="3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5">
      <c r="B673" s="3"/>
      <c r="C673" s="3"/>
      <c r="D673" s="3"/>
      <c r="E673" s="81"/>
      <c r="F673" s="3"/>
      <c r="G673" s="3"/>
      <c r="H673" s="3"/>
      <c r="I673" s="81"/>
      <c r="J673" s="81"/>
      <c r="K673" s="81"/>
      <c r="L673" s="81"/>
      <c r="M673" s="3"/>
      <c r="N673" s="3"/>
      <c r="O673" s="3"/>
      <c r="P673" s="3"/>
      <c r="Q673" s="3"/>
      <c r="R673" s="3"/>
      <c r="S673" s="3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5">
      <c r="B674" s="3"/>
      <c r="C674" s="3"/>
      <c r="D674" s="3"/>
      <c r="E674" s="81"/>
      <c r="F674" s="3"/>
      <c r="G674" s="3"/>
      <c r="H674" s="3"/>
      <c r="I674" s="81"/>
      <c r="J674" s="81"/>
      <c r="K674" s="81"/>
      <c r="L674" s="81"/>
      <c r="M674" s="3"/>
      <c r="N674" s="3"/>
      <c r="O674" s="3"/>
      <c r="P674" s="3"/>
      <c r="Q674" s="3"/>
      <c r="R674" s="3"/>
      <c r="S674" s="3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5">
      <c r="B675" s="3"/>
      <c r="C675" s="3"/>
      <c r="D675" s="3"/>
      <c r="E675" s="81"/>
      <c r="F675" s="3"/>
      <c r="G675" s="3"/>
      <c r="H675" s="3"/>
      <c r="I675" s="81"/>
      <c r="J675" s="81"/>
      <c r="K675" s="81"/>
      <c r="L675" s="81"/>
      <c r="M675" s="3"/>
      <c r="N675" s="3"/>
      <c r="O675" s="3"/>
      <c r="P675" s="3"/>
      <c r="Q675" s="3"/>
      <c r="R675" s="3"/>
      <c r="S675" s="3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5">
      <c r="B676" s="3"/>
      <c r="C676" s="3"/>
      <c r="D676" s="3"/>
      <c r="E676" s="81"/>
      <c r="F676" s="3"/>
      <c r="G676" s="3"/>
      <c r="H676" s="3"/>
      <c r="I676" s="81"/>
      <c r="J676" s="81"/>
      <c r="K676" s="81"/>
      <c r="L676" s="81"/>
      <c r="M676" s="3"/>
      <c r="N676" s="3"/>
      <c r="O676" s="3"/>
      <c r="P676" s="3"/>
      <c r="Q676" s="3"/>
      <c r="R676" s="3"/>
      <c r="S676" s="3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5">
      <c r="B677" s="3"/>
      <c r="C677" s="3"/>
      <c r="D677" s="3"/>
      <c r="E677" s="81"/>
      <c r="F677" s="3"/>
      <c r="G677" s="3"/>
      <c r="H677" s="3"/>
      <c r="I677" s="81"/>
      <c r="J677" s="81"/>
      <c r="K677" s="81"/>
      <c r="L677" s="81"/>
      <c r="M677" s="3"/>
      <c r="N677" s="3"/>
      <c r="O677" s="3"/>
      <c r="P677" s="3"/>
      <c r="Q677" s="3"/>
      <c r="R677" s="3"/>
      <c r="S677" s="3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5">
      <c r="B678" s="3"/>
      <c r="C678" s="3"/>
      <c r="D678" s="3"/>
      <c r="E678" s="81"/>
      <c r="F678" s="3"/>
      <c r="G678" s="3"/>
      <c r="H678" s="3"/>
      <c r="I678" s="81"/>
      <c r="J678" s="81"/>
      <c r="K678" s="81"/>
      <c r="L678" s="81"/>
      <c r="M678" s="3"/>
      <c r="N678" s="3"/>
      <c r="O678" s="3"/>
      <c r="P678" s="3"/>
      <c r="Q678" s="3"/>
      <c r="R678" s="3"/>
      <c r="S678" s="3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5">
      <c r="B679" s="3"/>
      <c r="C679" s="3"/>
      <c r="D679" s="3"/>
      <c r="E679" s="81"/>
      <c r="F679" s="3"/>
      <c r="G679" s="3"/>
      <c r="H679" s="3"/>
      <c r="I679" s="81"/>
      <c r="J679" s="81"/>
      <c r="K679" s="81"/>
      <c r="L679" s="81"/>
      <c r="M679" s="3"/>
      <c r="N679" s="3"/>
      <c r="O679" s="3"/>
      <c r="P679" s="3"/>
      <c r="Q679" s="3"/>
      <c r="R679" s="3"/>
      <c r="S679" s="3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5">
      <c r="B680" s="3"/>
      <c r="C680" s="3"/>
      <c r="D680" s="3"/>
      <c r="E680" s="81"/>
      <c r="F680" s="3"/>
      <c r="G680" s="3"/>
      <c r="H680" s="3"/>
      <c r="I680" s="81"/>
      <c r="J680" s="81"/>
      <c r="K680" s="81"/>
      <c r="L680" s="81"/>
      <c r="M680" s="3"/>
      <c r="N680" s="3"/>
      <c r="O680" s="3"/>
      <c r="P680" s="3"/>
      <c r="Q680" s="3"/>
      <c r="R680" s="3"/>
      <c r="S680" s="3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5">
      <c r="B681" s="3"/>
      <c r="C681" s="3"/>
      <c r="D681" s="3"/>
      <c r="E681" s="81"/>
      <c r="F681" s="3"/>
      <c r="G681" s="3"/>
      <c r="H681" s="3"/>
      <c r="I681" s="81"/>
      <c r="J681" s="81"/>
      <c r="K681" s="81"/>
      <c r="L681" s="81"/>
      <c r="M681" s="3"/>
      <c r="N681" s="3"/>
      <c r="O681" s="3"/>
      <c r="P681" s="3"/>
      <c r="Q681" s="3"/>
      <c r="R681" s="3"/>
      <c r="S681" s="3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5">
      <c r="B682" s="3"/>
      <c r="C682" s="3"/>
      <c r="D682" s="3"/>
      <c r="E682" s="81"/>
      <c r="F682" s="3"/>
      <c r="G682" s="3"/>
      <c r="H682" s="3"/>
      <c r="I682" s="81"/>
      <c r="J682" s="81"/>
      <c r="K682" s="81"/>
      <c r="L682" s="81"/>
      <c r="M682" s="3"/>
      <c r="N682" s="3"/>
      <c r="O682" s="3"/>
      <c r="P682" s="3"/>
      <c r="Q682" s="3"/>
      <c r="R682" s="3"/>
      <c r="S682" s="3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5">
      <c r="B683" s="3"/>
      <c r="C683" s="3"/>
      <c r="D683" s="3"/>
      <c r="E683" s="81"/>
      <c r="F683" s="3"/>
      <c r="G683" s="3"/>
      <c r="H683" s="3"/>
      <c r="I683" s="81"/>
      <c r="J683" s="81"/>
      <c r="K683" s="81"/>
      <c r="L683" s="81"/>
      <c r="M683" s="3"/>
      <c r="N683" s="3"/>
      <c r="O683" s="3"/>
      <c r="P683" s="3"/>
      <c r="Q683" s="3"/>
      <c r="R683" s="3"/>
      <c r="S683" s="3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5">
      <c r="B684" s="3"/>
      <c r="C684" s="3"/>
      <c r="D684" s="3"/>
      <c r="E684" s="81"/>
      <c r="F684" s="3"/>
      <c r="G684" s="3"/>
      <c r="H684" s="3"/>
      <c r="I684" s="81"/>
      <c r="J684" s="81"/>
      <c r="K684" s="81"/>
      <c r="L684" s="81"/>
      <c r="M684" s="3"/>
      <c r="N684" s="3"/>
      <c r="O684" s="3"/>
      <c r="P684" s="3"/>
      <c r="Q684" s="3"/>
      <c r="R684" s="3"/>
      <c r="S684" s="3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5">
      <c r="B685" s="3"/>
      <c r="C685" s="3"/>
      <c r="D685" s="3"/>
      <c r="E685" s="81"/>
      <c r="F685" s="3"/>
      <c r="G685" s="3"/>
      <c r="H685" s="3"/>
      <c r="I685" s="81"/>
      <c r="J685" s="81"/>
      <c r="K685" s="81"/>
      <c r="L685" s="81"/>
      <c r="M685" s="3"/>
      <c r="N685" s="3"/>
      <c r="O685" s="3"/>
      <c r="P685" s="3"/>
      <c r="Q685" s="3"/>
      <c r="R685" s="3"/>
      <c r="S685" s="3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5">
      <c r="B686" s="3"/>
      <c r="C686" s="3"/>
      <c r="D686" s="3"/>
      <c r="E686" s="81"/>
      <c r="F686" s="3"/>
      <c r="G686" s="3"/>
      <c r="H686" s="3"/>
      <c r="I686" s="81"/>
      <c r="J686" s="81"/>
      <c r="K686" s="81"/>
      <c r="L686" s="81"/>
      <c r="M686" s="3"/>
      <c r="N686" s="3"/>
      <c r="O686" s="3"/>
      <c r="P686" s="3"/>
      <c r="Q686" s="3"/>
      <c r="R686" s="3"/>
      <c r="S686" s="3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5">
      <c r="B687" s="3"/>
      <c r="C687" s="3"/>
      <c r="D687" s="3"/>
      <c r="E687" s="81"/>
      <c r="F687" s="3"/>
      <c r="G687" s="3"/>
      <c r="H687" s="3"/>
      <c r="I687" s="81"/>
      <c r="J687" s="81"/>
      <c r="K687" s="81"/>
      <c r="L687" s="81"/>
      <c r="M687" s="3"/>
      <c r="N687" s="3"/>
      <c r="O687" s="3"/>
      <c r="P687" s="3"/>
      <c r="Q687" s="3"/>
      <c r="R687" s="3"/>
      <c r="S687" s="3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5">
      <c r="B688" s="3"/>
      <c r="C688" s="3"/>
      <c r="D688" s="3"/>
      <c r="E688" s="81"/>
      <c r="F688" s="3"/>
      <c r="G688" s="3"/>
      <c r="H688" s="3"/>
      <c r="I688" s="81"/>
      <c r="J688" s="81"/>
      <c r="K688" s="81"/>
      <c r="L688" s="81"/>
      <c r="M688" s="3"/>
      <c r="N688" s="3"/>
      <c r="O688" s="3"/>
      <c r="P688" s="3"/>
      <c r="Q688" s="3"/>
      <c r="R688" s="3"/>
      <c r="S688" s="3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5">
      <c r="B689" s="3"/>
      <c r="C689" s="3"/>
      <c r="D689" s="3"/>
      <c r="E689" s="81"/>
      <c r="F689" s="3"/>
      <c r="G689" s="3"/>
      <c r="H689" s="3"/>
      <c r="I689" s="81"/>
      <c r="J689" s="81"/>
      <c r="K689" s="81"/>
      <c r="L689" s="81"/>
      <c r="M689" s="3"/>
      <c r="N689" s="3"/>
      <c r="O689" s="3"/>
      <c r="P689" s="3"/>
      <c r="Q689" s="3"/>
      <c r="R689" s="3"/>
      <c r="S689" s="3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5">
      <c r="B690" s="3"/>
      <c r="C690" s="3"/>
      <c r="D690" s="3"/>
      <c r="E690" s="81"/>
      <c r="F690" s="3"/>
      <c r="G690" s="3"/>
      <c r="H690" s="3"/>
      <c r="I690" s="81"/>
      <c r="J690" s="81"/>
      <c r="K690" s="81"/>
      <c r="L690" s="81"/>
      <c r="M690" s="3"/>
      <c r="N690" s="3"/>
      <c r="O690" s="3"/>
      <c r="P690" s="3"/>
      <c r="Q690" s="3"/>
      <c r="R690" s="3"/>
      <c r="S690" s="3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5">
      <c r="B691" s="3"/>
      <c r="C691" s="3"/>
      <c r="D691" s="3"/>
      <c r="E691" s="81"/>
      <c r="F691" s="3"/>
      <c r="G691" s="3"/>
      <c r="H691" s="3"/>
      <c r="I691" s="81"/>
      <c r="J691" s="81"/>
      <c r="K691" s="81"/>
      <c r="L691" s="81"/>
      <c r="M691" s="3"/>
      <c r="N691" s="3"/>
      <c r="O691" s="3"/>
      <c r="P691" s="3"/>
      <c r="Q691" s="3"/>
      <c r="R691" s="3"/>
      <c r="S691" s="3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5">
      <c r="B692" s="3"/>
      <c r="C692" s="3"/>
      <c r="D692" s="3"/>
      <c r="E692" s="81"/>
      <c r="F692" s="3"/>
      <c r="G692" s="3"/>
      <c r="H692" s="3"/>
      <c r="I692" s="81"/>
      <c r="J692" s="81"/>
      <c r="K692" s="81"/>
      <c r="L692" s="81"/>
      <c r="M692" s="3"/>
      <c r="N692" s="3"/>
      <c r="O692" s="3"/>
      <c r="P692" s="3"/>
      <c r="Q692" s="3"/>
      <c r="R692" s="3"/>
      <c r="S692" s="3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5">
      <c r="B693" s="3"/>
      <c r="C693" s="3"/>
      <c r="D693" s="3"/>
      <c r="E693" s="81"/>
      <c r="F693" s="3"/>
      <c r="G693" s="3"/>
      <c r="H693" s="3"/>
      <c r="I693" s="81"/>
      <c r="J693" s="81"/>
      <c r="K693" s="81"/>
      <c r="L693" s="81"/>
      <c r="M693" s="3"/>
      <c r="N693" s="3"/>
      <c r="O693" s="3"/>
      <c r="P693" s="3"/>
      <c r="Q693" s="3"/>
      <c r="R693" s="3"/>
      <c r="S693" s="3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5">
      <c r="B694" s="3"/>
      <c r="C694" s="3"/>
      <c r="D694" s="3"/>
      <c r="E694" s="81"/>
      <c r="F694" s="3"/>
      <c r="G694" s="3"/>
      <c r="H694" s="3"/>
      <c r="I694" s="81"/>
      <c r="J694" s="81"/>
      <c r="K694" s="81"/>
      <c r="L694" s="81"/>
      <c r="M694" s="3"/>
      <c r="N694" s="3"/>
      <c r="O694" s="3"/>
      <c r="P694" s="3"/>
      <c r="Q694" s="3"/>
      <c r="R694" s="3"/>
      <c r="S694" s="3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5">
      <c r="B695" s="3"/>
      <c r="C695" s="3"/>
      <c r="D695" s="3"/>
      <c r="E695" s="81"/>
      <c r="F695" s="3"/>
      <c r="G695" s="3"/>
      <c r="H695" s="3"/>
      <c r="I695" s="81"/>
      <c r="J695" s="81"/>
      <c r="K695" s="81"/>
      <c r="L695" s="81"/>
      <c r="M695" s="3"/>
      <c r="N695" s="3"/>
      <c r="O695" s="3"/>
      <c r="P695" s="3"/>
      <c r="Q695" s="3"/>
      <c r="R695" s="3"/>
      <c r="S695" s="3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5">
      <c r="B696" s="3"/>
      <c r="C696" s="3"/>
      <c r="D696" s="3"/>
      <c r="E696" s="81"/>
      <c r="F696" s="3"/>
      <c r="G696" s="3"/>
      <c r="H696" s="3"/>
      <c r="I696" s="81"/>
      <c r="J696" s="81"/>
      <c r="K696" s="81"/>
      <c r="L696" s="81"/>
      <c r="M696" s="3"/>
      <c r="N696" s="3"/>
      <c r="O696" s="3"/>
      <c r="P696" s="3"/>
      <c r="Q696" s="3"/>
      <c r="R696" s="3"/>
      <c r="S696" s="3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5">
      <c r="B697" s="3"/>
      <c r="C697" s="3"/>
      <c r="D697" s="3"/>
      <c r="E697" s="81"/>
      <c r="F697" s="3"/>
      <c r="G697" s="3"/>
      <c r="H697" s="3"/>
      <c r="I697" s="81"/>
      <c r="J697" s="81"/>
      <c r="K697" s="81"/>
      <c r="L697" s="81"/>
      <c r="M697" s="3"/>
      <c r="N697" s="3"/>
      <c r="O697" s="3"/>
      <c r="P697" s="3"/>
      <c r="Q697" s="3"/>
      <c r="R697" s="3"/>
      <c r="S697" s="3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5">
      <c r="B698" s="3"/>
      <c r="C698" s="3"/>
      <c r="D698" s="3"/>
      <c r="E698" s="81"/>
      <c r="F698" s="3"/>
      <c r="G698" s="3"/>
      <c r="H698" s="3"/>
      <c r="I698" s="81"/>
      <c r="J698" s="81"/>
      <c r="K698" s="81"/>
      <c r="L698" s="81"/>
      <c r="M698" s="3"/>
      <c r="N698" s="3"/>
      <c r="O698" s="3"/>
      <c r="P698" s="3"/>
      <c r="Q698" s="3"/>
      <c r="R698" s="3"/>
      <c r="S698" s="3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5">
      <c r="B699" s="3"/>
      <c r="C699" s="3"/>
      <c r="D699" s="3"/>
      <c r="E699" s="81"/>
      <c r="F699" s="3"/>
      <c r="G699" s="3"/>
      <c r="H699" s="3"/>
      <c r="I699" s="81"/>
      <c r="J699" s="81"/>
      <c r="K699" s="81"/>
      <c r="L699" s="81"/>
      <c r="M699" s="3"/>
      <c r="N699" s="3"/>
      <c r="O699" s="3"/>
      <c r="P699" s="3"/>
      <c r="Q699" s="3"/>
      <c r="R699" s="3"/>
      <c r="S699" s="3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5">
      <c r="B700" s="3"/>
      <c r="C700" s="3"/>
      <c r="D700" s="3"/>
      <c r="E700" s="81"/>
      <c r="F700" s="3"/>
      <c r="G700" s="3"/>
      <c r="H700" s="3"/>
      <c r="I700" s="81"/>
      <c r="J700" s="81"/>
      <c r="K700" s="81"/>
      <c r="L700" s="81"/>
      <c r="M700" s="3"/>
      <c r="N700" s="3"/>
      <c r="O700" s="3"/>
      <c r="P700" s="3"/>
      <c r="Q700" s="3"/>
      <c r="R700" s="3"/>
      <c r="S700" s="3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5">
      <c r="B701" s="3"/>
      <c r="C701" s="3"/>
      <c r="D701" s="3"/>
      <c r="E701" s="81"/>
      <c r="F701" s="3"/>
      <c r="G701" s="3"/>
      <c r="H701" s="3"/>
      <c r="I701" s="81"/>
      <c r="J701" s="81"/>
      <c r="K701" s="81"/>
      <c r="L701" s="81"/>
      <c r="M701" s="3"/>
      <c r="N701" s="3"/>
      <c r="O701" s="3"/>
      <c r="P701" s="3"/>
      <c r="Q701" s="3"/>
      <c r="R701" s="3"/>
      <c r="S701" s="3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5">
      <c r="B702" s="3"/>
      <c r="C702" s="3"/>
      <c r="D702" s="3"/>
      <c r="E702" s="81"/>
      <c r="F702" s="3"/>
      <c r="G702" s="3"/>
      <c r="H702" s="3"/>
      <c r="I702" s="81"/>
      <c r="J702" s="81"/>
      <c r="K702" s="81"/>
      <c r="L702" s="81"/>
      <c r="M702" s="3"/>
      <c r="N702" s="3"/>
      <c r="O702" s="3"/>
      <c r="P702" s="3"/>
      <c r="Q702" s="3"/>
      <c r="R702" s="3"/>
      <c r="S702" s="3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5">
      <c r="B703" s="3"/>
      <c r="C703" s="3"/>
      <c r="D703" s="3"/>
      <c r="E703" s="81"/>
      <c r="F703" s="3"/>
      <c r="G703" s="3"/>
      <c r="H703" s="3"/>
      <c r="I703" s="81"/>
      <c r="J703" s="81"/>
      <c r="K703" s="81"/>
      <c r="L703" s="81"/>
      <c r="M703" s="3"/>
      <c r="N703" s="3"/>
      <c r="O703" s="3"/>
      <c r="P703" s="3"/>
      <c r="Q703" s="3"/>
      <c r="R703" s="3"/>
      <c r="S703" s="3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5">
      <c r="B704" s="3"/>
      <c r="C704" s="3"/>
      <c r="D704" s="3"/>
      <c r="E704" s="81"/>
      <c r="F704" s="3"/>
      <c r="G704" s="3"/>
      <c r="H704" s="3"/>
      <c r="I704" s="81"/>
      <c r="J704" s="81"/>
      <c r="K704" s="81"/>
      <c r="L704" s="81"/>
      <c r="M704" s="3"/>
      <c r="N704" s="3"/>
      <c r="O704" s="3"/>
      <c r="P704" s="3"/>
      <c r="Q704" s="3"/>
      <c r="R704" s="3"/>
      <c r="S704" s="3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5">
      <c r="B705" s="3"/>
      <c r="C705" s="3"/>
      <c r="D705" s="3"/>
      <c r="E705" s="81"/>
      <c r="F705" s="3"/>
      <c r="G705" s="3"/>
      <c r="H705" s="3"/>
      <c r="I705" s="81"/>
      <c r="J705" s="81"/>
      <c r="K705" s="81"/>
      <c r="L705" s="81"/>
      <c r="M705" s="3"/>
      <c r="N705" s="3"/>
      <c r="O705" s="3"/>
      <c r="P705" s="3"/>
      <c r="Q705" s="3"/>
      <c r="R705" s="3"/>
      <c r="S705" s="3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5">
      <c r="B706" s="3"/>
      <c r="C706" s="3"/>
      <c r="D706" s="3"/>
      <c r="E706" s="81"/>
      <c r="F706" s="3"/>
      <c r="G706" s="3"/>
      <c r="H706" s="3"/>
      <c r="I706" s="81"/>
      <c r="J706" s="81"/>
      <c r="K706" s="81"/>
      <c r="L706" s="81"/>
      <c r="M706" s="3"/>
      <c r="N706" s="3"/>
      <c r="O706" s="3"/>
      <c r="P706" s="3"/>
      <c r="Q706" s="3"/>
      <c r="R706" s="3"/>
      <c r="S706" s="3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5">
      <c r="B707" s="3"/>
      <c r="C707" s="3"/>
      <c r="D707" s="3"/>
      <c r="E707" s="81"/>
      <c r="F707" s="3"/>
      <c r="G707" s="3"/>
      <c r="H707" s="3"/>
      <c r="I707" s="81"/>
      <c r="J707" s="81"/>
      <c r="K707" s="81"/>
      <c r="L707" s="81"/>
      <c r="M707" s="3"/>
      <c r="N707" s="3"/>
      <c r="O707" s="3"/>
      <c r="P707" s="3"/>
      <c r="Q707" s="3"/>
      <c r="R707" s="3"/>
      <c r="S707" s="3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5">
      <c r="B708" s="3"/>
      <c r="C708" s="3"/>
      <c r="D708" s="3"/>
      <c r="E708" s="81"/>
      <c r="F708" s="3"/>
      <c r="G708" s="3"/>
      <c r="H708" s="3"/>
      <c r="I708" s="81"/>
      <c r="J708" s="81"/>
      <c r="K708" s="81"/>
      <c r="L708" s="81"/>
      <c r="M708" s="3"/>
      <c r="N708" s="3"/>
      <c r="O708" s="3"/>
      <c r="P708" s="3"/>
      <c r="Q708" s="3"/>
      <c r="R708" s="3"/>
      <c r="S708" s="3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5">
      <c r="B709" s="3"/>
      <c r="C709" s="3"/>
      <c r="D709" s="3"/>
      <c r="E709" s="81"/>
      <c r="F709" s="3"/>
      <c r="G709" s="3"/>
      <c r="H709" s="3"/>
      <c r="I709" s="81"/>
      <c r="J709" s="81"/>
      <c r="K709" s="81"/>
      <c r="L709" s="81"/>
      <c r="M709" s="3"/>
      <c r="N709" s="3"/>
      <c r="O709" s="3"/>
      <c r="P709" s="3"/>
      <c r="Q709" s="3"/>
      <c r="R709" s="3"/>
      <c r="S709" s="3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5">
      <c r="B710" s="3"/>
      <c r="C710" s="3"/>
      <c r="D710" s="3"/>
      <c r="E710" s="81"/>
      <c r="F710" s="3"/>
      <c r="G710" s="3"/>
      <c r="H710" s="3"/>
      <c r="I710" s="81"/>
      <c r="J710" s="81"/>
      <c r="K710" s="81"/>
      <c r="L710" s="81"/>
      <c r="M710" s="3"/>
      <c r="N710" s="3"/>
      <c r="O710" s="3"/>
      <c r="P710" s="3"/>
      <c r="Q710" s="3"/>
      <c r="R710" s="3"/>
      <c r="S710" s="3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5">
      <c r="B711" s="3"/>
      <c r="C711" s="3"/>
      <c r="D711" s="3"/>
      <c r="E711" s="81"/>
      <c r="F711" s="3"/>
      <c r="G711" s="3"/>
      <c r="H711" s="3"/>
      <c r="I711" s="81"/>
      <c r="J711" s="81"/>
      <c r="K711" s="81"/>
      <c r="L711" s="81"/>
      <c r="M711" s="3"/>
      <c r="N711" s="3"/>
      <c r="O711" s="3"/>
      <c r="P711" s="3"/>
      <c r="Q711" s="3"/>
      <c r="R711" s="3"/>
      <c r="S711" s="3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5">
      <c r="B712" s="3"/>
      <c r="C712" s="3"/>
      <c r="D712" s="3"/>
      <c r="E712" s="81"/>
      <c r="F712" s="3"/>
      <c r="G712" s="3"/>
      <c r="H712" s="3"/>
      <c r="I712" s="81"/>
      <c r="J712" s="81"/>
      <c r="K712" s="81"/>
      <c r="L712" s="81"/>
      <c r="M712" s="3"/>
      <c r="N712" s="3"/>
      <c r="O712" s="3"/>
      <c r="P712" s="3"/>
      <c r="Q712" s="3"/>
      <c r="R712" s="3"/>
      <c r="S712" s="3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5">
      <c r="B713" s="3"/>
      <c r="C713" s="3"/>
      <c r="D713" s="3"/>
      <c r="E713" s="81"/>
      <c r="F713" s="3"/>
      <c r="G713" s="3"/>
      <c r="H713" s="3"/>
      <c r="I713" s="81"/>
      <c r="J713" s="81"/>
      <c r="K713" s="81"/>
      <c r="L713" s="81"/>
      <c r="M713" s="3"/>
      <c r="N713" s="3"/>
      <c r="O713" s="3"/>
      <c r="P713" s="3"/>
      <c r="Q713" s="3"/>
      <c r="R713" s="3"/>
      <c r="S713" s="3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5">
      <c r="B714" s="3"/>
      <c r="C714" s="3"/>
      <c r="D714" s="3"/>
      <c r="E714" s="81"/>
      <c r="F714" s="3"/>
      <c r="G714" s="3"/>
      <c r="H714" s="3"/>
      <c r="I714" s="81"/>
      <c r="J714" s="81"/>
      <c r="K714" s="81"/>
      <c r="L714" s="81"/>
      <c r="M714" s="3"/>
      <c r="N714" s="3"/>
      <c r="O714" s="3"/>
      <c r="P714" s="3"/>
      <c r="Q714" s="3"/>
      <c r="R714" s="3"/>
      <c r="S714" s="3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5">
      <c r="B715" s="3"/>
      <c r="C715" s="3"/>
      <c r="D715" s="3"/>
      <c r="E715" s="81"/>
      <c r="F715" s="3"/>
      <c r="G715" s="3"/>
      <c r="H715" s="3"/>
      <c r="I715" s="81"/>
      <c r="J715" s="81"/>
      <c r="K715" s="81"/>
      <c r="L715" s="81"/>
      <c r="M715" s="3"/>
      <c r="N715" s="3"/>
      <c r="O715" s="3"/>
      <c r="P715" s="3"/>
      <c r="Q715" s="3"/>
      <c r="R715" s="3"/>
      <c r="S715" s="3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5">
      <c r="B716" s="3"/>
      <c r="C716" s="3"/>
      <c r="D716" s="3"/>
      <c r="E716" s="81"/>
      <c r="F716" s="3"/>
      <c r="G716" s="3"/>
      <c r="H716" s="3"/>
      <c r="I716" s="81"/>
      <c r="J716" s="81"/>
      <c r="K716" s="81"/>
      <c r="L716" s="81"/>
      <c r="M716" s="3"/>
      <c r="N716" s="3"/>
      <c r="O716" s="3"/>
      <c r="P716" s="3"/>
      <c r="Q716" s="3"/>
      <c r="R716" s="3"/>
      <c r="S716" s="3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5">
      <c r="B717" s="3"/>
      <c r="C717" s="3"/>
      <c r="D717" s="3"/>
      <c r="E717" s="81"/>
      <c r="F717" s="3"/>
      <c r="G717" s="3"/>
      <c r="H717" s="3"/>
      <c r="I717" s="81"/>
      <c r="J717" s="81"/>
      <c r="K717" s="81"/>
      <c r="L717" s="81"/>
      <c r="M717" s="3"/>
      <c r="N717" s="3"/>
      <c r="O717" s="3"/>
      <c r="P717" s="3"/>
      <c r="Q717" s="3"/>
      <c r="R717" s="3"/>
      <c r="S717" s="3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5">
      <c r="B718" s="3"/>
      <c r="C718" s="3"/>
      <c r="D718" s="3"/>
      <c r="E718" s="81"/>
      <c r="F718" s="3"/>
      <c r="G718" s="3"/>
      <c r="H718" s="3"/>
      <c r="I718" s="81"/>
      <c r="J718" s="81"/>
      <c r="K718" s="81"/>
      <c r="L718" s="81"/>
      <c r="M718" s="3"/>
      <c r="N718" s="3"/>
      <c r="O718" s="3"/>
      <c r="P718" s="3"/>
      <c r="Q718" s="3"/>
      <c r="R718" s="3"/>
      <c r="S718" s="3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5">
      <c r="B719" s="3"/>
      <c r="C719" s="3"/>
      <c r="D719" s="3"/>
      <c r="E719" s="81"/>
      <c r="F719" s="3"/>
      <c r="G719" s="3"/>
      <c r="H719" s="3"/>
      <c r="I719" s="81"/>
      <c r="J719" s="81"/>
      <c r="K719" s="81"/>
      <c r="L719" s="81"/>
      <c r="M719" s="3"/>
      <c r="N719" s="3"/>
      <c r="O719" s="3"/>
      <c r="P719" s="3"/>
      <c r="Q719" s="3"/>
      <c r="R719" s="3"/>
      <c r="S719" s="3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5">
      <c r="B720" s="3"/>
      <c r="C720" s="3"/>
      <c r="D720" s="3"/>
      <c r="E720" s="81"/>
      <c r="F720" s="3"/>
      <c r="G720" s="3"/>
      <c r="H720" s="3"/>
      <c r="I720" s="81"/>
      <c r="J720" s="81"/>
      <c r="K720" s="81"/>
      <c r="L720" s="81"/>
      <c r="M720" s="3"/>
      <c r="N720" s="3"/>
      <c r="O720" s="3"/>
      <c r="P720" s="3"/>
      <c r="Q720" s="3"/>
      <c r="R720" s="3"/>
      <c r="S720" s="3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5">
      <c r="B721" s="3"/>
      <c r="C721" s="3"/>
      <c r="D721" s="3"/>
      <c r="E721" s="81"/>
      <c r="F721" s="3"/>
      <c r="G721" s="3"/>
      <c r="H721" s="3"/>
      <c r="I721" s="81"/>
      <c r="J721" s="81"/>
      <c r="K721" s="81"/>
      <c r="L721" s="81"/>
      <c r="M721" s="3"/>
      <c r="N721" s="3"/>
      <c r="O721" s="3"/>
      <c r="P721" s="3"/>
      <c r="Q721" s="3"/>
      <c r="R721" s="3"/>
      <c r="S721" s="3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5">
      <c r="B722" s="3"/>
      <c r="C722" s="3"/>
      <c r="D722" s="3"/>
      <c r="E722" s="81"/>
      <c r="F722" s="3"/>
      <c r="G722" s="3"/>
      <c r="H722" s="3"/>
      <c r="I722" s="81"/>
      <c r="J722" s="81"/>
      <c r="K722" s="81"/>
      <c r="L722" s="81"/>
      <c r="M722" s="3"/>
      <c r="N722" s="3"/>
      <c r="O722" s="3"/>
      <c r="P722" s="3"/>
      <c r="Q722" s="3"/>
      <c r="R722" s="3"/>
      <c r="S722" s="3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5">
      <c r="B723" s="3"/>
      <c r="C723" s="3"/>
      <c r="D723" s="3"/>
      <c r="E723" s="81"/>
      <c r="F723" s="3"/>
      <c r="G723" s="3"/>
      <c r="H723" s="3"/>
      <c r="I723" s="81"/>
      <c r="J723" s="81"/>
      <c r="K723" s="81"/>
      <c r="L723" s="81"/>
      <c r="M723" s="3"/>
      <c r="N723" s="3"/>
      <c r="O723" s="3"/>
      <c r="P723" s="3"/>
      <c r="Q723" s="3"/>
      <c r="R723" s="3"/>
      <c r="S723" s="3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5">
      <c r="B724" s="3"/>
      <c r="C724" s="3"/>
      <c r="D724" s="3"/>
      <c r="E724" s="81"/>
      <c r="F724" s="3"/>
      <c r="G724" s="3"/>
      <c r="H724" s="3"/>
      <c r="I724" s="81"/>
      <c r="J724" s="81"/>
      <c r="K724" s="81"/>
      <c r="L724" s="81"/>
      <c r="M724" s="3"/>
      <c r="N724" s="3"/>
      <c r="O724" s="3"/>
      <c r="P724" s="3"/>
      <c r="Q724" s="3"/>
      <c r="R724" s="3"/>
      <c r="S724" s="3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5">
      <c r="B725" s="3"/>
      <c r="C725" s="3"/>
      <c r="D725" s="3"/>
      <c r="E725" s="81"/>
      <c r="F725" s="3"/>
      <c r="G725" s="3"/>
      <c r="H725" s="3"/>
      <c r="I725" s="81"/>
      <c r="J725" s="81"/>
      <c r="K725" s="81"/>
      <c r="L725" s="81"/>
      <c r="M725" s="3"/>
      <c r="N725" s="3"/>
      <c r="O725" s="3"/>
      <c r="P725" s="3"/>
      <c r="Q725" s="3"/>
      <c r="R725" s="3"/>
      <c r="S725" s="3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5">
      <c r="B726" s="3"/>
      <c r="C726" s="3"/>
      <c r="D726" s="3"/>
      <c r="E726" s="81"/>
      <c r="F726" s="3"/>
      <c r="G726" s="3"/>
      <c r="H726" s="3"/>
      <c r="I726" s="81"/>
      <c r="J726" s="81"/>
      <c r="K726" s="81"/>
      <c r="L726" s="81"/>
      <c r="M726" s="3"/>
      <c r="N726" s="3"/>
      <c r="O726" s="3"/>
      <c r="P726" s="3"/>
      <c r="Q726" s="3"/>
      <c r="R726" s="3"/>
      <c r="S726" s="3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5">
      <c r="B727" s="3"/>
      <c r="C727" s="3"/>
      <c r="D727" s="3"/>
      <c r="E727" s="81"/>
      <c r="F727" s="3"/>
      <c r="G727" s="3"/>
      <c r="H727" s="3"/>
      <c r="I727" s="81"/>
      <c r="J727" s="81"/>
      <c r="K727" s="81"/>
      <c r="L727" s="81"/>
      <c r="M727" s="3"/>
      <c r="N727" s="3"/>
      <c r="O727" s="3"/>
      <c r="P727" s="3"/>
      <c r="Q727" s="3"/>
      <c r="R727" s="3"/>
      <c r="S727" s="3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5">
      <c r="B728" s="3"/>
      <c r="C728" s="3"/>
      <c r="D728" s="3"/>
      <c r="E728" s="81"/>
      <c r="F728" s="3"/>
      <c r="G728" s="3"/>
      <c r="H728" s="3"/>
      <c r="I728" s="81"/>
      <c r="J728" s="81"/>
      <c r="K728" s="81"/>
      <c r="L728" s="81"/>
      <c r="M728" s="3"/>
      <c r="N728" s="3"/>
      <c r="O728" s="3"/>
      <c r="P728" s="3"/>
      <c r="Q728" s="3"/>
      <c r="R728" s="3"/>
      <c r="S728" s="3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5">
      <c r="B729" s="3"/>
      <c r="C729" s="3"/>
      <c r="D729" s="3"/>
      <c r="E729" s="81"/>
      <c r="F729" s="3"/>
      <c r="G729" s="3"/>
      <c r="H729" s="3"/>
      <c r="I729" s="81"/>
      <c r="J729" s="81"/>
      <c r="K729" s="81"/>
      <c r="L729" s="81"/>
      <c r="M729" s="3"/>
      <c r="N729" s="3"/>
      <c r="O729" s="3"/>
      <c r="P729" s="3"/>
      <c r="Q729" s="3"/>
      <c r="R729" s="3"/>
      <c r="S729" s="3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5">
      <c r="B730" s="3"/>
      <c r="C730" s="3"/>
      <c r="D730" s="3"/>
      <c r="E730" s="81"/>
      <c r="F730" s="3"/>
      <c r="G730" s="3"/>
      <c r="H730" s="3"/>
      <c r="I730" s="81"/>
      <c r="J730" s="81"/>
      <c r="K730" s="81"/>
      <c r="L730" s="81"/>
      <c r="M730" s="3"/>
      <c r="N730" s="3"/>
      <c r="O730" s="3"/>
      <c r="P730" s="3"/>
      <c r="Q730" s="3"/>
      <c r="R730" s="3"/>
      <c r="S730" s="3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5">
      <c r="B731" s="3"/>
      <c r="C731" s="3"/>
      <c r="D731" s="3"/>
      <c r="E731" s="81"/>
      <c r="F731" s="3"/>
      <c r="G731" s="3"/>
      <c r="H731" s="3"/>
      <c r="I731" s="81"/>
      <c r="J731" s="81"/>
      <c r="K731" s="81"/>
      <c r="L731" s="81"/>
      <c r="M731" s="3"/>
      <c r="N731" s="3"/>
      <c r="O731" s="3"/>
      <c r="P731" s="3"/>
      <c r="Q731" s="3"/>
      <c r="R731" s="3"/>
      <c r="S731" s="3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5">
      <c r="B732" s="3"/>
      <c r="C732" s="3"/>
      <c r="D732" s="3"/>
      <c r="E732" s="81"/>
      <c r="F732" s="3"/>
      <c r="G732" s="3"/>
      <c r="H732" s="3"/>
      <c r="I732" s="81"/>
      <c r="J732" s="81"/>
      <c r="K732" s="81"/>
      <c r="L732" s="81"/>
      <c r="M732" s="3"/>
      <c r="N732" s="3"/>
      <c r="O732" s="3"/>
      <c r="P732" s="3"/>
      <c r="Q732" s="3"/>
      <c r="R732" s="3"/>
      <c r="S732" s="3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5">
      <c r="B733" s="3"/>
      <c r="C733" s="3"/>
      <c r="D733" s="3"/>
      <c r="E733" s="81"/>
      <c r="F733" s="3"/>
      <c r="G733" s="3"/>
      <c r="H733" s="3"/>
      <c r="I733" s="81"/>
      <c r="J733" s="81"/>
      <c r="K733" s="81"/>
      <c r="L733" s="81"/>
      <c r="M733" s="3"/>
      <c r="N733" s="3"/>
      <c r="O733" s="3"/>
      <c r="P733" s="3"/>
      <c r="Q733" s="3"/>
      <c r="R733" s="3"/>
      <c r="S733" s="3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5">
      <c r="B734" s="3"/>
      <c r="C734" s="3"/>
      <c r="D734" s="3"/>
      <c r="E734" s="81"/>
      <c r="F734" s="3"/>
      <c r="G734" s="3"/>
      <c r="H734" s="3"/>
      <c r="I734" s="81"/>
      <c r="J734" s="81"/>
      <c r="K734" s="81"/>
      <c r="L734" s="81"/>
      <c r="M734" s="3"/>
      <c r="N734" s="3"/>
      <c r="O734" s="3"/>
      <c r="P734" s="3"/>
      <c r="Q734" s="3"/>
      <c r="R734" s="3"/>
      <c r="S734" s="3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5">
      <c r="B735" s="3"/>
      <c r="C735" s="3"/>
      <c r="D735" s="3"/>
      <c r="E735" s="81"/>
      <c r="F735" s="3"/>
      <c r="G735" s="3"/>
      <c r="H735" s="3"/>
      <c r="I735" s="81"/>
      <c r="J735" s="81"/>
      <c r="K735" s="81"/>
      <c r="L735" s="81"/>
      <c r="M735" s="3"/>
      <c r="N735" s="3"/>
      <c r="O735" s="3"/>
      <c r="P735" s="3"/>
      <c r="Q735" s="3"/>
      <c r="R735" s="3"/>
      <c r="S735" s="3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5">
      <c r="B736" s="3"/>
      <c r="C736" s="3"/>
      <c r="D736" s="3"/>
      <c r="E736" s="81"/>
      <c r="F736" s="3"/>
      <c r="G736" s="3"/>
      <c r="H736" s="3"/>
      <c r="I736" s="81"/>
      <c r="J736" s="81"/>
      <c r="K736" s="81"/>
      <c r="L736" s="81"/>
      <c r="M736" s="3"/>
      <c r="N736" s="3"/>
      <c r="O736" s="3"/>
      <c r="P736" s="3"/>
      <c r="Q736" s="3"/>
      <c r="R736" s="3"/>
      <c r="S736" s="3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5">
      <c r="B737" s="3"/>
      <c r="C737" s="3"/>
      <c r="D737" s="3"/>
      <c r="E737" s="81"/>
      <c r="F737" s="3"/>
      <c r="G737" s="3"/>
      <c r="H737" s="3"/>
      <c r="I737" s="81"/>
      <c r="J737" s="81"/>
      <c r="K737" s="81"/>
      <c r="L737" s="81"/>
      <c r="M737" s="3"/>
      <c r="N737" s="3"/>
      <c r="O737" s="3"/>
      <c r="P737" s="3"/>
      <c r="Q737" s="3"/>
      <c r="R737" s="3"/>
      <c r="S737" s="3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5">
      <c r="B738" s="3"/>
      <c r="C738" s="3"/>
      <c r="D738" s="3"/>
      <c r="E738" s="81"/>
      <c r="F738" s="3"/>
      <c r="G738" s="3"/>
      <c r="H738" s="3"/>
      <c r="I738" s="81"/>
      <c r="J738" s="81"/>
      <c r="K738" s="81"/>
      <c r="L738" s="81"/>
      <c r="M738" s="3"/>
      <c r="N738" s="3"/>
      <c r="O738" s="3"/>
      <c r="P738" s="3"/>
      <c r="Q738" s="3"/>
      <c r="R738" s="3"/>
      <c r="S738" s="3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5">
      <c r="B739" s="3"/>
      <c r="C739" s="3"/>
      <c r="D739" s="3"/>
      <c r="E739" s="81"/>
      <c r="F739" s="3"/>
      <c r="G739" s="3"/>
      <c r="H739" s="3"/>
      <c r="I739" s="81"/>
      <c r="J739" s="81"/>
      <c r="K739" s="81"/>
      <c r="L739" s="81"/>
      <c r="M739" s="3"/>
      <c r="N739" s="3"/>
      <c r="O739" s="3"/>
      <c r="P739" s="3"/>
      <c r="Q739" s="3"/>
      <c r="R739" s="3"/>
      <c r="S739" s="3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5">
      <c r="B740" s="3"/>
      <c r="C740" s="3"/>
      <c r="D740" s="3"/>
      <c r="E740" s="81"/>
      <c r="F740" s="3"/>
      <c r="G740" s="3"/>
      <c r="H740" s="3"/>
      <c r="I740" s="81"/>
      <c r="J740" s="81"/>
      <c r="K740" s="81"/>
      <c r="L740" s="81"/>
      <c r="M740" s="3"/>
      <c r="N740" s="3"/>
      <c r="O740" s="3"/>
      <c r="P740" s="3"/>
      <c r="Q740" s="3"/>
      <c r="R740" s="3"/>
      <c r="S740" s="3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5">
      <c r="B741" s="3"/>
      <c r="C741" s="3"/>
      <c r="D741" s="3"/>
      <c r="E741" s="81"/>
      <c r="F741" s="3"/>
      <c r="G741" s="3"/>
      <c r="H741" s="3"/>
      <c r="I741" s="81"/>
      <c r="J741" s="81"/>
      <c r="K741" s="81"/>
      <c r="L741" s="81"/>
      <c r="M741" s="3"/>
      <c r="N741" s="3"/>
      <c r="O741" s="3"/>
      <c r="P741" s="3"/>
      <c r="Q741" s="3"/>
      <c r="R741" s="3"/>
      <c r="S741" s="3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5">
      <c r="B742" s="3"/>
      <c r="C742" s="3"/>
      <c r="D742" s="3"/>
      <c r="E742" s="81"/>
      <c r="F742" s="3"/>
      <c r="G742" s="3"/>
      <c r="H742" s="3"/>
      <c r="I742" s="81"/>
      <c r="J742" s="81"/>
      <c r="K742" s="81"/>
      <c r="L742" s="81"/>
      <c r="M742" s="3"/>
      <c r="N742" s="3"/>
      <c r="O742" s="3"/>
      <c r="P742" s="3"/>
      <c r="Q742" s="3"/>
      <c r="R742" s="3"/>
      <c r="S742" s="3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5">
      <c r="B743" s="3"/>
      <c r="C743" s="3"/>
      <c r="D743" s="3"/>
      <c r="E743" s="81"/>
      <c r="F743" s="3"/>
      <c r="G743" s="3"/>
      <c r="H743" s="3"/>
      <c r="I743" s="81"/>
      <c r="J743" s="81"/>
      <c r="K743" s="81"/>
      <c r="L743" s="81"/>
      <c r="M743" s="3"/>
      <c r="N743" s="3"/>
      <c r="O743" s="3"/>
      <c r="P743" s="3"/>
      <c r="Q743" s="3"/>
      <c r="R743" s="3"/>
      <c r="S743" s="3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5">
      <c r="B744" s="3"/>
      <c r="C744" s="3"/>
      <c r="D744" s="3"/>
      <c r="E744" s="81"/>
      <c r="F744" s="3"/>
      <c r="G744" s="3"/>
      <c r="H744" s="3"/>
      <c r="I744" s="81"/>
      <c r="J744" s="81"/>
      <c r="K744" s="81"/>
      <c r="L744" s="81"/>
      <c r="M744" s="3"/>
      <c r="N744" s="3"/>
      <c r="O744" s="3"/>
      <c r="P744" s="3"/>
      <c r="Q744" s="3"/>
      <c r="R744" s="3"/>
      <c r="S744" s="3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5">
      <c r="B745" s="3"/>
      <c r="C745" s="3"/>
      <c r="D745" s="3"/>
      <c r="E745" s="81"/>
      <c r="F745" s="3"/>
      <c r="G745" s="3"/>
      <c r="H745" s="3"/>
      <c r="I745" s="81"/>
      <c r="J745" s="81"/>
      <c r="K745" s="81"/>
      <c r="L745" s="81"/>
      <c r="M745" s="3"/>
      <c r="N745" s="3"/>
      <c r="O745" s="3"/>
      <c r="P745" s="3"/>
      <c r="Q745" s="3"/>
      <c r="R745" s="3"/>
      <c r="S745" s="3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5">
      <c r="B746" s="3"/>
      <c r="C746" s="3"/>
      <c r="D746" s="3"/>
      <c r="E746" s="81"/>
      <c r="F746" s="3"/>
      <c r="G746" s="3"/>
      <c r="H746" s="3"/>
      <c r="I746" s="81"/>
      <c r="J746" s="81"/>
      <c r="K746" s="81"/>
      <c r="L746" s="81"/>
      <c r="M746" s="3"/>
      <c r="N746" s="3"/>
      <c r="O746" s="3"/>
      <c r="P746" s="3"/>
      <c r="Q746" s="3"/>
      <c r="R746" s="3"/>
      <c r="S746" s="3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5">
      <c r="B747" s="3"/>
      <c r="C747" s="3"/>
      <c r="D747" s="3"/>
      <c r="E747" s="81"/>
      <c r="F747" s="3"/>
      <c r="G747" s="3"/>
      <c r="H747" s="3"/>
      <c r="I747" s="81"/>
      <c r="J747" s="81"/>
      <c r="K747" s="81"/>
      <c r="L747" s="81"/>
      <c r="M747" s="3"/>
      <c r="N747" s="3"/>
      <c r="O747" s="3"/>
      <c r="P747" s="3"/>
      <c r="Q747" s="3"/>
      <c r="R747" s="3"/>
      <c r="S747" s="3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5">
      <c r="B748" s="3"/>
      <c r="C748" s="3"/>
      <c r="D748" s="3"/>
      <c r="E748" s="81"/>
      <c r="F748" s="3"/>
      <c r="G748" s="3"/>
      <c r="H748" s="3"/>
      <c r="I748" s="81"/>
      <c r="J748" s="81"/>
      <c r="K748" s="81"/>
      <c r="L748" s="81"/>
      <c r="M748" s="3"/>
      <c r="N748" s="3"/>
      <c r="O748" s="3"/>
      <c r="P748" s="3"/>
      <c r="Q748" s="3"/>
      <c r="R748" s="3"/>
      <c r="S748" s="3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5">
      <c r="B749" s="3"/>
      <c r="C749" s="3"/>
      <c r="D749" s="3"/>
      <c r="E749" s="81"/>
      <c r="F749" s="3"/>
      <c r="G749" s="3"/>
      <c r="H749" s="3"/>
      <c r="I749" s="81"/>
      <c r="J749" s="81"/>
      <c r="K749" s="81"/>
      <c r="L749" s="81"/>
      <c r="M749" s="3"/>
      <c r="N749" s="3"/>
      <c r="O749" s="3"/>
      <c r="P749" s="3"/>
      <c r="Q749" s="3"/>
      <c r="R749" s="3"/>
      <c r="S749" s="3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5">
      <c r="B750" s="3"/>
      <c r="C750" s="3"/>
      <c r="D750" s="3"/>
      <c r="E750" s="81"/>
      <c r="F750" s="3"/>
      <c r="G750" s="3"/>
      <c r="H750" s="3"/>
      <c r="I750" s="81"/>
      <c r="J750" s="81"/>
      <c r="K750" s="81"/>
      <c r="L750" s="81"/>
      <c r="M750" s="3"/>
      <c r="N750" s="3"/>
      <c r="O750" s="3"/>
      <c r="P750" s="3"/>
      <c r="Q750" s="3"/>
      <c r="R750" s="3"/>
      <c r="S750" s="3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5">
      <c r="B751" s="3"/>
      <c r="C751" s="3"/>
      <c r="D751" s="3"/>
      <c r="E751" s="81"/>
      <c r="F751" s="3"/>
      <c r="G751" s="3"/>
      <c r="H751" s="3"/>
      <c r="I751" s="81"/>
      <c r="J751" s="81"/>
      <c r="K751" s="81"/>
      <c r="L751" s="81"/>
      <c r="M751" s="3"/>
      <c r="N751" s="3"/>
      <c r="O751" s="3"/>
      <c r="P751" s="3"/>
      <c r="Q751" s="3"/>
      <c r="R751" s="3"/>
      <c r="S751" s="3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5">
      <c r="B752" s="3"/>
      <c r="C752" s="3"/>
      <c r="D752" s="3"/>
      <c r="E752" s="81"/>
      <c r="F752" s="3"/>
      <c r="G752" s="3"/>
      <c r="H752" s="3"/>
      <c r="I752" s="81"/>
      <c r="J752" s="81"/>
      <c r="K752" s="81"/>
      <c r="L752" s="81"/>
      <c r="M752" s="3"/>
      <c r="N752" s="3"/>
      <c r="O752" s="3"/>
      <c r="P752" s="3"/>
      <c r="Q752" s="3"/>
      <c r="R752" s="3"/>
      <c r="S752" s="3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5">
      <c r="B753" s="3"/>
      <c r="C753" s="3"/>
      <c r="D753" s="3"/>
      <c r="E753" s="81"/>
      <c r="F753" s="3"/>
      <c r="G753" s="3"/>
      <c r="H753" s="3"/>
      <c r="I753" s="81"/>
      <c r="J753" s="81"/>
      <c r="K753" s="81"/>
      <c r="L753" s="81"/>
      <c r="M753" s="3"/>
      <c r="N753" s="3"/>
      <c r="O753" s="3"/>
      <c r="P753" s="3"/>
      <c r="Q753" s="3"/>
      <c r="R753" s="3"/>
      <c r="S753" s="3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5">
      <c r="B754" s="3"/>
      <c r="C754" s="3"/>
      <c r="D754" s="3"/>
      <c r="E754" s="81"/>
      <c r="F754" s="3"/>
      <c r="G754" s="3"/>
      <c r="H754" s="3"/>
      <c r="I754" s="81"/>
      <c r="J754" s="81"/>
      <c r="K754" s="81"/>
      <c r="L754" s="81"/>
      <c r="M754" s="3"/>
      <c r="N754" s="3"/>
      <c r="O754" s="3"/>
      <c r="P754" s="3"/>
      <c r="Q754" s="3"/>
      <c r="R754" s="3"/>
      <c r="S754" s="3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5">
      <c r="B755" s="3"/>
      <c r="C755" s="3"/>
      <c r="D755" s="3"/>
      <c r="E755" s="81"/>
      <c r="F755" s="3"/>
      <c r="G755" s="3"/>
      <c r="H755" s="3"/>
      <c r="I755" s="81"/>
      <c r="J755" s="81"/>
      <c r="K755" s="81"/>
      <c r="L755" s="81"/>
      <c r="M755" s="3"/>
      <c r="N755" s="3"/>
      <c r="O755" s="3"/>
      <c r="P755" s="3"/>
      <c r="Q755" s="3"/>
      <c r="R755" s="3"/>
      <c r="S755" s="3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5">
      <c r="B756" s="3"/>
      <c r="C756" s="3"/>
      <c r="D756" s="3"/>
      <c r="E756" s="81"/>
      <c r="F756" s="3"/>
      <c r="G756" s="3"/>
      <c r="H756" s="3"/>
      <c r="I756" s="81"/>
      <c r="J756" s="81"/>
      <c r="K756" s="81"/>
      <c r="L756" s="81"/>
      <c r="M756" s="3"/>
      <c r="N756" s="3"/>
      <c r="O756" s="3"/>
      <c r="P756" s="3"/>
      <c r="Q756" s="3"/>
      <c r="R756" s="3"/>
      <c r="S756" s="3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5">
      <c r="B757" s="3"/>
      <c r="C757" s="3"/>
      <c r="D757" s="3"/>
      <c r="E757" s="81"/>
      <c r="F757" s="3"/>
      <c r="G757" s="3"/>
      <c r="H757" s="3"/>
      <c r="I757" s="81"/>
      <c r="J757" s="81"/>
      <c r="K757" s="81"/>
      <c r="L757" s="81"/>
      <c r="M757" s="3"/>
      <c r="N757" s="3"/>
      <c r="O757" s="3"/>
      <c r="P757" s="3"/>
      <c r="Q757" s="3"/>
      <c r="R757" s="3"/>
      <c r="S757" s="3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5">
      <c r="B758" s="3"/>
      <c r="C758" s="3"/>
      <c r="D758" s="3"/>
      <c r="E758" s="81"/>
      <c r="F758" s="3"/>
      <c r="G758" s="3"/>
      <c r="H758" s="3"/>
      <c r="I758" s="81"/>
      <c r="J758" s="81"/>
      <c r="K758" s="81"/>
      <c r="L758" s="81"/>
      <c r="M758" s="3"/>
      <c r="N758" s="3"/>
      <c r="O758" s="3"/>
      <c r="P758" s="3"/>
      <c r="Q758" s="3"/>
      <c r="R758" s="3"/>
      <c r="S758" s="3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5">
      <c r="B759" s="3"/>
      <c r="C759" s="3"/>
      <c r="D759" s="3"/>
      <c r="E759" s="81"/>
      <c r="F759" s="3"/>
      <c r="G759" s="3"/>
      <c r="H759" s="3"/>
      <c r="I759" s="81"/>
      <c r="J759" s="81"/>
      <c r="K759" s="81"/>
      <c r="L759" s="81"/>
      <c r="M759" s="3"/>
      <c r="N759" s="3"/>
      <c r="O759" s="3"/>
      <c r="P759" s="3"/>
      <c r="Q759" s="3"/>
      <c r="R759" s="3"/>
      <c r="S759" s="3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5">
      <c r="B760" s="3"/>
      <c r="C760" s="3"/>
      <c r="D760" s="3"/>
      <c r="E760" s="81"/>
      <c r="F760" s="3"/>
      <c r="G760" s="3"/>
      <c r="H760" s="3"/>
      <c r="I760" s="81"/>
      <c r="J760" s="81"/>
      <c r="K760" s="81"/>
      <c r="L760" s="81"/>
      <c r="M760" s="3"/>
      <c r="N760" s="3"/>
      <c r="O760" s="3"/>
      <c r="P760" s="3"/>
      <c r="Q760" s="3"/>
      <c r="R760" s="3"/>
      <c r="S760" s="3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5">
      <c r="B761" s="3"/>
      <c r="C761" s="3"/>
      <c r="D761" s="3"/>
      <c r="E761" s="81"/>
      <c r="F761" s="3"/>
      <c r="G761" s="3"/>
      <c r="H761" s="3"/>
      <c r="I761" s="81"/>
      <c r="J761" s="81"/>
      <c r="K761" s="81"/>
      <c r="L761" s="81"/>
      <c r="M761" s="3"/>
      <c r="N761" s="3"/>
      <c r="O761" s="3"/>
      <c r="P761" s="3"/>
      <c r="Q761" s="3"/>
      <c r="R761" s="3"/>
      <c r="S761" s="3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5">
      <c r="B762" s="3"/>
      <c r="C762" s="3"/>
      <c r="D762" s="3"/>
      <c r="E762" s="81"/>
      <c r="F762" s="3"/>
      <c r="G762" s="3"/>
      <c r="H762" s="3"/>
      <c r="I762" s="81"/>
      <c r="J762" s="81"/>
      <c r="K762" s="81"/>
      <c r="L762" s="81"/>
      <c r="M762" s="3"/>
      <c r="N762" s="3"/>
      <c r="O762" s="3"/>
      <c r="P762" s="3"/>
      <c r="Q762" s="3"/>
      <c r="R762" s="3"/>
      <c r="S762" s="3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5">
      <c r="B763" s="3"/>
      <c r="C763" s="3"/>
      <c r="D763" s="3"/>
      <c r="E763" s="81"/>
      <c r="F763" s="3"/>
      <c r="G763" s="3"/>
      <c r="H763" s="3"/>
      <c r="I763" s="81"/>
      <c r="J763" s="81"/>
      <c r="K763" s="81"/>
      <c r="L763" s="81"/>
      <c r="M763" s="3"/>
      <c r="N763" s="3"/>
      <c r="O763" s="3"/>
      <c r="P763" s="3"/>
      <c r="Q763" s="3"/>
      <c r="R763" s="3"/>
      <c r="S763" s="3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5">
      <c r="B764" s="3"/>
      <c r="C764" s="3"/>
      <c r="D764" s="3"/>
      <c r="E764" s="81"/>
      <c r="F764" s="3"/>
      <c r="G764" s="3"/>
      <c r="H764" s="3"/>
      <c r="I764" s="81"/>
      <c r="J764" s="81"/>
      <c r="K764" s="81"/>
      <c r="L764" s="81"/>
      <c r="M764" s="3"/>
      <c r="N764" s="3"/>
      <c r="O764" s="3"/>
      <c r="P764" s="3"/>
      <c r="Q764" s="3"/>
      <c r="R764" s="3"/>
      <c r="S764" s="3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5">
      <c r="B765" s="3"/>
      <c r="C765" s="3"/>
      <c r="D765" s="3"/>
      <c r="E765" s="81"/>
      <c r="F765" s="3"/>
      <c r="G765" s="3"/>
      <c r="H765" s="3"/>
      <c r="I765" s="81"/>
      <c r="J765" s="81"/>
      <c r="K765" s="81"/>
      <c r="L765" s="81"/>
      <c r="M765" s="3"/>
      <c r="N765" s="3"/>
      <c r="O765" s="3"/>
      <c r="P765" s="3"/>
      <c r="Q765" s="3"/>
      <c r="R765" s="3"/>
      <c r="S765" s="3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5">
      <c r="B766" s="3"/>
      <c r="C766" s="3"/>
      <c r="D766" s="3"/>
      <c r="E766" s="81"/>
      <c r="F766" s="3"/>
      <c r="G766" s="3"/>
      <c r="H766" s="3"/>
      <c r="I766" s="81"/>
      <c r="J766" s="81"/>
      <c r="K766" s="81"/>
      <c r="L766" s="81"/>
      <c r="M766" s="3"/>
      <c r="N766" s="3"/>
      <c r="O766" s="3"/>
      <c r="P766" s="3"/>
      <c r="Q766" s="3"/>
      <c r="R766" s="3"/>
      <c r="S766" s="3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5">
      <c r="B767" s="3"/>
      <c r="C767" s="3"/>
      <c r="D767" s="3"/>
      <c r="E767" s="81"/>
      <c r="F767" s="3"/>
      <c r="G767" s="3"/>
      <c r="H767" s="3"/>
      <c r="I767" s="81"/>
      <c r="J767" s="81"/>
      <c r="K767" s="81"/>
      <c r="L767" s="81"/>
      <c r="M767" s="3"/>
      <c r="N767" s="3"/>
      <c r="O767" s="3"/>
      <c r="P767" s="3"/>
      <c r="Q767" s="3"/>
      <c r="R767" s="3"/>
      <c r="S767" s="3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5">
      <c r="B768" s="3"/>
      <c r="C768" s="3"/>
      <c r="D768" s="3"/>
      <c r="E768" s="81"/>
      <c r="F768" s="3"/>
      <c r="G768" s="3"/>
      <c r="H768" s="3"/>
      <c r="I768" s="81"/>
      <c r="J768" s="81"/>
      <c r="K768" s="81"/>
      <c r="L768" s="81"/>
      <c r="M768" s="3"/>
      <c r="N768" s="3"/>
      <c r="O768" s="3"/>
      <c r="P768" s="3"/>
      <c r="Q768" s="3"/>
      <c r="R768" s="3"/>
      <c r="S768" s="3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5">
      <c r="B769" s="3"/>
      <c r="C769" s="3"/>
      <c r="D769" s="3"/>
      <c r="E769" s="81"/>
      <c r="F769" s="3"/>
      <c r="G769" s="3"/>
      <c r="H769" s="3"/>
      <c r="I769" s="81"/>
      <c r="J769" s="81"/>
      <c r="K769" s="81"/>
      <c r="L769" s="81"/>
      <c r="M769" s="3"/>
      <c r="N769" s="3"/>
      <c r="O769" s="3"/>
      <c r="P769" s="3"/>
      <c r="Q769" s="3"/>
      <c r="R769" s="3"/>
      <c r="S769" s="3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5">
      <c r="B770" s="3"/>
      <c r="C770" s="3"/>
      <c r="D770" s="3"/>
      <c r="E770" s="81"/>
      <c r="F770" s="3"/>
      <c r="G770" s="3"/>
      <c r="H770" s="3"/>
      <c r="I770" s="81"/>
      <c r="J770" s="81"/>
      <c r="K770" s="81"/>
      <c r="L770" s="81"/>
      <c r="M770" s="3"/>
      <c r="N770" s="3"/>
      <c r="O770" s="3"/>
      <c r="P770" s="3"/>
      <c r="Q770" s="3"/>
      <c r="R770" s="3"/>
      <c r="S770" s="3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5">
      <c r="B771" s="3"/>
      <c r="C771" s="3"/>
      <c r="D771" s="3"/>
      <c r="E771" s="81"/>
      <c r="F771" s="3"/>
      <c r="G771" s="3"/>
      <c r="H771" s="3"/>
      <c r="I771" s="81"/>
      <c r="J771" s="81"/>
      <c r="K771" s="81"/>
      <c r="L771" s="81"/>
      <c r="M771" s="3"/>
      <c r="N771" s="3"/>
      <c r="O771" s="3"/>
      <c r="P771" s="3"/>
      <c r="Q771" s="3"/>
      <c r="R771" s="3"/>
      <c r="S771" s="3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5">
      <c r="B772" s="3"/>
      <c r="C772" s="3"/>
      <c r="D772" s="3"/>
      <c r="E772" s="81"/>
      <c r="F772" s="3"/>
      <c r="G772" s="3"/>
      <c r="H772" s="3"/>
      <c r="I772" s="81"/>
      <c r="J772" s="81"/>
      <c r="K772" s="81"/>
      <c r="L772" s="81"/>
      <c r="M772" s="3"/>
      <c r="N772" s="3"/>
      <c r="O772" s="3"/>
      <c r="P772" s="3"/>
      <c r="Q772" s="3"/>
      <c r="R772" s="3"/>
      <c r="S772" s="3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5">
      <c r="B773" s="3"/>
      <c r="C773" s="3"/>
      <c r="D773" s="3"/>
      <c r="E773" s="81"/>
      <c r="F773" s="3"/>
      <c r="G773" s="3"/>
      <c r="H773" s="3"/>
      <c r="I773" s="81"/>
      <c r="J773" s="81"/>
      <c r="K773" s="81"/>
      <c r="L773" s="81"/>
      <c r="M773" s="3"/>
      <c r="N773" s="3"/>
      <c r="O773" s="3"/>
      <c r="P773" s="3"/>
      <c r="Q773" s="3"/>
      <c r="R773" s="3"/>
      <c r="S773" s="3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5">
      <c r="B774" s="3"/>
      <c r="C774" s="3"/>
      <c r="D774" s="3"/>
      <c r="E774" s="81"/>
      <c r="F774" s="3"/>
      <c r="G774" s="3"/>
      <c r="H774" s="3"/>
      <c r="I774" s="81"/>
      <c r="J774" s="81"/>
      <c r="K774" s="81"/>
      <c r="L774" s="81"/>
      <c r="M774" s="3"/>
      <c r="N774" s="3"/>
      <c r="O774" s="3"/>
      <c r="P774" s="3"/>
      <c r="Q774" s="3"/>
      <c r="R774" s="3"/>
      <c r="S774" s="3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5">
      <c r="B775" s="3"/>
      <c r="C775" s="3"/>
      <c r="D775" s="3"/>
      <c r="E775" s="81"/>
      <c r="F775" s="3"/>
      <c r="G775" s="3"/>
      <c r="H775" s="3"/>
      <c r="I775" s="81"/>
      <c r="J775" s="81"/>
      <c r="K775" s="81"/>
      <c r="L775" s="81"/>
      <c r="M775" s="3"/>
      <c r="N775" s="3"/>
      <c r="O775" s="3"/>
      <c r="P775" s="3"/>
      <c r="Q775" s="3"/>
      <c r="R775" s="3"/>
      <c r="S775" s="3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5">
      <c r="B776" s="3"/>
      <c r="C776" s="3"/>
      <c r="D776" s="3"/>
      <c r="E776" s="81"/>
      <c r="F776" s="3"/>
      <c r="G776" s="3"/>
      <c r="H776" s="3"/>
      <c r="I776" s="81"/>
      <c r="J776" s="81"/>
      <c r="K776" s="81"/>
      <c r="L776" s="81"/>
      <c r="M776" s="3"/>
      <c r="N776" s="3"/>
      <c r="O776" s="3"/>
      <c r="P776" s="3"/>
      <c r="Q776" s="3"/>
      <c r="R776" s="3"/>
      <c r="S776" s="3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5">
      <c r="B777" s="3"/>
      <c r="C777" s="3"/>
      <c r="D777" s="3"/>
      <c r="E777" s="81"/>
      <c r="F777" s="3"/>
      <c r="G777" s="3"/>
      <c r="H777" s="3"/>
      <c r="I777" s="81"/>
      <c r="J777" s="81"/>
      <c r="K777" s="81"/>
      <c r="L777" s="81"/>
      <c r="M777" s="3"/>
      <c r="N777" s="3"/>
      <c r="O777" s="3"/>
      <c r="P777" s="3"/>
      <c r="Q777" s="3"/>
      <c r="R777" s="3"/>
      <c r="S777" s="3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5">
      <c r="B778" s="3"/>
      <c r="C778" s="3"/>
      <c r="D778" s="3"/>
      <c r="E778" s="81"/>
      <c r="F778" s="3"/>
      <c r="G778" s="3"/>
      <c r="H778" s="3"/>
      <c r="I778" s="81"/>
      <c r="J778" s="81"/>
      <c r="K778" s="81"/>
      <c r="L778" s="81"/>
      <c r="M778" s="3"/>
      <c r="N778" s="3"/>
      <c r="O778" s="3"/>
      <c r="P778" s="3"/>
      <c r="Q778" s="3"/>
      <c r="R778" s="3"/>
      <c r="S778" s="3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5">
      <c r="B779" s="3"/>
      <c r="C779" s="3"/>
      <c r="D779" s="3"/>
      <c r="E779" s="81"/>
      <c r="F779" s="3"/>
      <c r="G779" s="3"/>
      <c r="H779" s="3"/>
      <c r="I779" s="81"/>
      <c r="J779" s="81"/>
      <c r="K779" s="81"/>
      <c r="L779" s="81"/>
      <c r="M779" s="3"/>
      <c r="N779" s="3"/>
      <c r="O779" s="3"/>
      <c r="P779" s="3"/>
      <c r="Q779" s="3"/>
      <c r="R779" s="3"/>
      <c r="S779" s="3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5">
      <c r="B780" s="3"/>
      <c r="C780" s="3"/>
      <c r="D780" s="3"/>
      <c r="E780" s="81"/>
      <c r="F780" s="3"/>
      <c r="G780" s="3"/>
      <c r="H780" s="3"/>
      <c r="I780" s="81"/>
      <c r="J780" s="81"/>
      <c r="K780" s="81"/>
      <c r="L780" s="81"/>
      <c r="M780" s="3"/>
      <c r="N780" s="3"/>
      <c r="O780" s="3"/>
      <c r="P780" s="3"/>
      <c r="Q780" s="3"/>
      <c r="R780" s="3"/>
      <c r="S780" s="3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5">
      <c r="B781" s="3"/>
      <c r="C781" s="3"/>
      <c r="D781" s="3"/>
      <c r="E781" s="81"/>
      <c r="F781" s="3"/>
      <c r="G781" s="3"/>
      <c r="H781" s="3"/>
      <c r="I781" s="81"/>
      <c r="J781" s="81"/>
      <c r="K781" s="81"/>
      <c r="L781" s="81"/>
      <c r="M781" s="3"/>
      <c r="N781" s="3"/>
      <c r="O781" s="3"/>
      <c r="P781" s="3"/>
      <c r="Q781" s="3"/>
      <c r="R781" s="3"/>
      <c r="S781" s="3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5">
      <c r="B782" s="3"/>
      <c r="C782" s="3"/>
      <c r="D782" s="3"/>
      <c r="E782" s="81"/>
      <c r="F782" s="3"/>
      <c r="G782" s="3"/>
      <c r="H782" s="3"/>
      <c r="I782" s="81"/>
      <c r="J782" s="81"/>
      <c r="K782" s="81"/>
      <c r="L782" s="81"/>
      <c r="M782" s="3"/>
      <c r="N782" s="3"/>
      <c r="O782" s="3"/>
      <c r="P782" s="3"/>
      <c r="Q782" s="3"/>
      <c r="R782" s="3"/>
      <c r="S782" s="3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5">
      <c r="B783" s="3"/>
      <c r="C783" s="3"/>
      <c r="D783" s="3"/>
      <c r="E783" s="81"/>
      <c r="F783" s="3"/>
      <c r="G783" s="3"/>
      <c r="H783" s="3"/>
      <c r="I783" s="81"/>
      <c r="J783" s="81"/>
      <c r="K783" s="81"/>
      <c r="L783" s="81"/>
      <c r="M783" s="3"/>
      <c r="N783" s="3"/>
      <c r="O783" s="3"/>
      <c r="P783" s="3"/>
      <c r="Q783" s="3"/>
      <c r="R783" s="3"/>
      <c r="S783" s="3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5">
      <c r="B784" s="3"/>
      <c r="C784" s="3"/>
      <c r="D784" s="3"/>
      <c r="E784" s="81"/>
      <c r="F784" s="3"/>
      <c r="G784" s="3"/>
      <c r="H784" s="3"/>
      <c r="I784" s="81"/>
      <c r="J784" s="81"/>
      <c r="K784" s="81"/>
      <c r="L784" s="81"/>
      <c r="M784" s="3"/>
      <c r="N784" s="3"/>
      <c r="O784" s="3"/>
      <c r="P784" s="3"/>
      <c r="Q784" s="3"/>
      <c r="R784" s="3"/>
      <c r="S784" s="3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5">
      <c r="B785" s="3"/>
      <c r="C785" s="3"/>
      <c r="D785" s="3"/>
      <c r="E785" s="81"/>
      <c r="F785" s="3"/>
      <c r="G785" s="3"/>
      <c r="H785" s="3"/>
      <c r="I785" s="81"/>
      <c r="J785" s="81"/>
      <c r="K785" s="81"/>
      <c r="L785" s="81"/>
      <c r="M785" s="3"/>
      <c r="N785" s="3"/>
      <c r="O785" s="3"/>
      <c r="P785" s="3"/>
      <c r="Q785" s="3"/>
      <c r="R785" s="3"/>
      <c r="S785" s="3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5">
      <c r="B786" s="3"/>
      <c r="C786" s="3"/>
      <c r="D786" s="3"/>
      <c r="E786" s="81"/>
      <c r="F786" s="3"/>
      <c r="G786" s="3"/>
      <c r="H786" s="3"/>
      <c r="I786" s="81"/>
      <c r="J786" s="81"/>
      <c r="K786" s="81"/>
      <c r="L786" s="81"/>
      <c r="M786" s="3"/>
      <c r="N786" s="3"/>
      <c r="O786" s="3"/>
      <c r="P786" s="3"/>
      <c r="Q786" s="3"/>
      <c r="R786" s="3"/>
      <c r="S786" s="3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5">
      <c r="B787" s="3"/>
      <c r="C787" s="3"/>
      <c r="D787" s="3"/>
      <c r="E787" s="81"/>
      <c r="F787" s="3"/>
      <c r="G787" s="3"/>
      <c r="H787" s="3"/>
      <c r="I787" s="81"/>
      <c r="J787" s="81"/>
      <c r="K787" s="81"/>
      <c r="L787" s="81"/>
      <c r="M787" s="3"/>
      <c r="N787" s="3"/>
      <c r="O787" s="3"/>
      <c r="P787" s="3"/>
      <c r="Q787" s="3"/>
      <c r="R787" s="3"/>
      <c r="S787" s="3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5">
      <c r="B788" s="3"/>
      <c r="C788" s="3"/>
      <c r="D788" s="3"/>
      <c r="E788" s="81"/>
      <c r="F788" s="3"/>
      <c r="G788" s="3"/>
      <c r="H788" s="3"/>
      <c r="I788" s="81"/>
      <c r="J788" s="81"/>
      <c r="K788" s="81"/>
      <c r="L788" s="81"/>
      <c r="M788" s="3"/>
      <c r="N788" s="3"/>
      <c r="O788" s="3"/>
      <c r="P788" s="3"/>
      <c r="Q788" s="3"/>
      <c r="R788" s="3"/>
      <c r="S788" s="3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5">
      <c r="B789" s="3"/>
      <c r="C789" s="3"/>
      <c r="D789" s="3"/>
      <c r="E789" s="81"/>
      <c r="F789" s="3"/>
      <c r="G789" s="3"/>
      <c r="H789" s="3"/>
      <c r="I789" s="81"/>
      <c r="J789" s="81"/>
      <c r="K789" s="81"/>
      <c r="L789" s="81"/>
      <c r="M789" s="3"/>
      <c r="N789" s="3"/>
      <c r="O789" s="3"/>
      <c r="P789" s="3"/>
      <c r="Q789" s="3"/>
      <c r="R789" s="3"/>
      <c r="S789" s="3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5">
      <c r="B790" s="3"/>
      <c r="C790" s="3"/>
      <c r="D790" s="3"/>
      <c r="E790" s="81"/>
      <c r="F790" s="3"/>
      <c r="G790" s="3"/>
      <c r="H790" s="3"/>
      <c r="I790" s="81"/>
      <c r="J790" s="81"/>
      <c r="K790" s="81"/>
      <c r="L790" s="81"/>
      <c r="M790" s="3"/>
      <c r="N790" s="3"/>
      <c r="O790" s="3"/>
      <c r="P790" s="3"/>
      <c r="Q790" s="3"/>
      <c r="R790" s="3"/>
      <c r="S790" s="3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5">
      <c r="B791" s="3"/>
      <c r="C791" s="3"/>
      <c r="D791" s="3"/>
      <c r="E791" s="81"/>
      <c r="F791" s="3"/>
      <c r="G791" s="3"/>
      <c r="H791" s="3"/>
      <c r="I791" s="81"/>
      <c r="J791" s="81"/>
      <c r="K791" s="81"/>
      <c r="L791" s="81"/>
      <c r="M791" s="3"/>
      <c r="N791" s="3"/>
      <c r="O791" s="3"/>
      <c r="P791" s="3"/>
      <c r="Q791" s="3"/>
      <c r="R791" s="3"/>
      <c r="S791" s="3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5">
      <c r="B792" s="3"/>
      <c r="C792" s="3"/>
      <c r="D792" s="3"/>
      <c r="E792" s="81"/>
      <c r="F792" s="3"/>
      <c r="G792" s="3"/>
      <c r="H792" s="3"/>
      <c r="I792" s="81"/>
      <c r="J792" s="81"/>
      <c r="K792" s="81"/>
      <c r="L792" s="81"/>
      <c r="M792" s="3"/>
      <c r="N792" s="3"/>
      <c r="O792" s="3"/>
      <c r="P792" s="3"/>
      <c r="Q792" s="3"/>
      <c r="R792" s="3"/>
      <c r="S792" s="3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5">
      <c r="B793" s="3"/>
      <c r="C793" s="3"/>
      <c r="D793" s="3"/>
      <c r="E793" s="81"/>
      <c r="F793" s="3"/>
      <c r="G793" s="3"/>
      <c r="H793" s="3"/>
      <c r="I793" s="81"/>
      <c r="J793" s="81"/>
      <c r="K793" s="81"/>
      <c r="L793" s="81"/>
      <c r="M793" s="3"/>
      <c r="N793" s="3"/>
      <c r="O793" s="3"/>
      <c r="P793" s="3"/>
      <c r="Q793" s="3"/>
      <c r="R793" s="3"/>
      <c r="S793" s="3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5">
      <c r="B794" s="3"/>
      <c r="C794" s="3"/>
      <c r="D794" s="3"/>
      <c r="E794" s="81"/>
      <c r="F794" s="3"/>
      <c r="G794" s="3"/>
      <c r="H794" s="3"/>
      <c r="I794" s="81"/>
      <c r="J794" s="81"/>
      <c r="K794" s="81"/>
      <c r="L794" s="81"/>
      <c r="M794" s="3"/>
      <c r="N794" s="3"/>
      <c r="O794" s="3"/>
      <c r="P794" s="3"/>
      <c r="Q794" s="3"/>
      <c r="R794" s="3"/>
      <c r="S794" s="3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5">
      <c r="B795" s="3"/>
      <c r="C795" s="3"/>
      <c r="D795" s="3"/>
      <c r="E795" s="81"/>
      <c r="F795" s="3"/>
      <c r="G795" s="3"/>
      <c r="H795" s="3"/>
      <c r="I795" s="81"/>
      <c r="J795" s="81"/>
      <c r="K795" s="81"/>
      <c r="L795" s="81"/>
      <c r="M795" s="3"/>
      <c r="N795" s="3"/>
      <c r="O795" s="3"/>
      <c r="P795" s="3"/>
      <c r="Q795" s="3"/>
      <c r="R795" s="3"/>
      <c r="S795" s="3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5">
      <c r="B796" s="3"/>
      <c r="C796" s="3"/>
      <c r="D796" s="3"/>
      <c r="E796" s="81"/>
      <c r="F796" s="3"/>
      <c r="G796" s="3"/>
      <c r="H796" s="3"/>
      <c r="I796" s="81"/>
      <c r="J796" s="81"/>
      <c r="K796" s="81"/>
      <c r="L796" s="81"/>
      <c r="M796" s="3"/>
      <c r="N796" s="3"/>
      <c r="O796" s="3"/>
      <c r="P796" s="3"/>
      <c r="Q796" s="3"/>
      <c r="R796" s="3"/>
      <c r="S796" s="3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5">
      <c r="B797" s="3"/>
      <c r="C797" s="3"/>
      <c r="D797" s="3"/>
      <c r="E797" s="81"/>
      <c r="F797" s="3"/>
      <c r="G797" s="3"/>
      <c r="H797" s="3"/>
      <c r="I797" s="81"/>
      <c r="J797" s="81"/>
      <c r="K797" s="81"/>
      <c r="L797" s="81"/>
      <c r="M797" s="3"/>
      <c r="N797" s="3"/>
      <c r="O797" s="3"/>
      <c r="P797" s="3"/>
      <c r="Q797" s="3"/>
      <c r="R797" s="3"/>
      <c r="S797" s="3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5">
      <c r="B798" s="3"/>
      <c r="C798" s="3"/>
      <c r="D798" s="3"/>
      <c r="E798" s="81"/>
      <c r="F798" s="3"/>
      <c r="G798" s="3"/>
      <c r="H798" s="3"/>
      <c r="I798" s="81"/>
      <c r="J798" s="81"/>
      <c r="K798" s="81"/>
      <c r="L798" s="81"/>
      <c r="M798" s="3"/>
      <c r="N798" s="3"/>
      <c r="O798" s="3"/>
      <c r="P798" s="3"/>
      <c r="Q798" s="3"/>
      <c r="R798" s="3"/>
      <c r="S798" s="3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5">
      <c r="B799" s="3"/>
      <c r="C799" s="3"/>
      <c r="D799" s="3"/>
      <c r="E799" s="81"/>
      <c r="F799" s="3"/>
      <c r="G799" s="3"/>
      <c r="H799" s="3"/>
      <c r="I799" s="81"/>
      <c r="J799" s="81"/>
      <c r="K799" s="81"/>
      <c r="L799" s="81"/>
      <c r="M799" s="3"/>
      <c r="N799" s="3"/>
      <c r="O799" s="3"/>
      <c r="P799" s="3"/>
      <c r="Q799" s="3"/>
      <c r="R799" s="3"/>
      <c r="S799" s="3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5">
      <c r="B800" s="3"/>
      <c r="C800" s="3"/>
      <c r="D800" s="3"/>
      <c r="E800" s="81"/>
      <c r="F800" s="3"/>
      <c r="G800" s="3"/>
      <c r="H800" s="3"/>
      <c r="I800" s="81"/>
      <c r="J800" s="81"/>
      <c r="K800" s="81"/>
      <c r="L800" s="81"/>
      <c r="M800" s="3"/>
      <c r="N800" s="3"/>
      <c r="O800" s="3"/>
      <c r="P800" s="3"/>
      <c r="Q800" s="3"/>
      <c r="R800" s="3"/>
      <c r="S800" s="3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5">
      <c r="B801" s="3"/>
      <c r="C801" s="3"/>
      <c r="D801" s="3"/>
      <c r="E801" s="81"/>
      <c r="F801" s="3"/>
      <c r="G801" s="3"/>
      <c r="H801" s="3"/>
      <c r="I801" s="81"/>
      <c r="J801" s="81"/>
      <c r="K801" s="81"/>
      <c r="L801" s="81"/>
      <c r="M801" s="3"/>
      <c r="N801" s="3"/>
      <c r="O801" s="3"/>
      <c r="P801" s="3"/>
      <c r="Q801" s="3"/>
      <c r="R801" s="3"/>
      <c r="S801" s="3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5">
      <c r="B802" s="3"/>
      <c r="C802" s="3"/>
      <c r="D802" s="3"/>
      <c r="E802" s="81"/>
      <c r="F802" s="3"/>
      <c r="G802" s="3"/>
      <c r="H802" s="3"/>
      <c r="I802" s="81"/>
      <c r="J802" s="81"/>
      <c r="K802" s="81"/>
      <c r="L802" s="81"/>
      <c r="M802" s="3"/>
      <c r="N802" s="3"/>
      <c r="O802" s="3"/>
      <c r="P802" s="3"/>
      <c r="Q802" s="3"/>
      <c r="R802" s="3"/>
      <c r="S802" s="3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5">
      <c r="B803" s="3"/>
      <c r="C803" s="3"/>
      <c r="D803" s="3"/>
      <c r="E803" s="81"/>
      <c r="F803" s="3"/>
      <c r="G803" s="3"/>
      <c r="H803" s="3"/>
      <c r="I803" s="81"/>
      <c r="J803" s="81"/>
      <c r="K803" s="81"/>
      <c r="L803" s="81"/>
      <c r="M803" s="3"/>
      <c r="N803" s="3"/>
      <c r="O803" s="3"/>
      <c r="P803" s="3"/>
      <c r="Q803" s="3"/>
      <c r="R803" s="3"/>
      <c r="S803" s="3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5">
      <c r="B804" s="3"/>
      <c r="C804" s="3"/>
      <c r="D804" s="3"/>
      <c r="E804" s="81"/>
      <c r="F804" s="3"/>
      <c r="G804" s="3"/>
      <c r="H804" s="3"/>
      <c r="I804" s="81"/>
      <c r="J804" s="81"/>
      <c r="K804" s="81"/>
      <c r="L804" s="81"/>
      <c r="M804" s="3"/>
      <c r="N804" s="3"/>
      <c r="O804" s="3"/>
      <c r="P804" s="3"/>
      <c r="Q804" s="3"/>
      <c r="R804" s="3"/>
      <c r="S804" s="3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5">
      <c r="B805" s="3"/>
      <c r="C805" s="3"/>
      <c r="D805" s="3"/>
      <c r="E805" s="81"/>
      <c r="F805" s="3"/>
      <c r="G805" s="3"/>
      <c r="H805" s="3"/>
      <c r="I805" s="81"/>
      <c r="J805" s="81"/>
      <c r="K805" s="81"/>
      <c r="L805" s="81"/>
      <c r="M805" s="3"/>
      <c r="N805" s="3"/>
      <c r="O805" s="3"/>
      <c r="P805" s="3"/>
      <c r="Q805" s="3"/>
      <c r="R805" s="3"/>
      <c r="S805" s="3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5">
      <c r="B806" s="3"/>
      <c r="C806" s="3"/>
      <c r="D806" s="3"/>
      <c r="E806" s="81"/>
      <c r="F806" s="3"/>
      <c r="G806" s="3"/>
      <c r="H806" s="3"/>
      <c r="I806" s="81"/>
      <c r="J806" s="81"/>
      <c r="K806" s="81"/>
      <c r="L806" s="81"/>
      <c r="M806" s="3"/>
      <c r="N806" s="3"/>
      <c r="O806" s="3"/>
      <c r="P806" s="3"/>
      <c r="Q806" s="3"/>
      <c r="R806" s="3"/>
      <c r="S806" s="3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5">
      <c r="B807" s="3"/>
      <c r="C807" s="3"/>
      <c r="D807" s="3"/>
      <c r="E807" s="81"/>
      <c r="F807" s="3"/>
      <c r="G807" s="3"/>
      <c r="H807" s="3"/>
      <c r="I807" s="81"/>
      <c r="J807" s="81"/>
      <c r="K807" s="81"/>
      <c r="L807" s="81"/>
      <c r="M807" s="3"/>
      <c r="N807" s="3"/>
      <c r="O807" s="3"/>
      <c r="P807" s="3"/>
      <c r="Q807" s="3"/>
      <c r="R807" s="3"/>
      <c r="S807" s="3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5">
      <c r="B808" s="3"/>
      <c r="C808" s="3"/>
      <c r="D808" s="3"/>
      <c r="E808" s="81"/>
      <c r="F808" s="3"/>
      <c r="G808" s="3"/>
      <c r="H808" s="3"/>
      <c r="I808" s="81"/>
      <c r="J808" s="81"/>
      <c r="K808" s="81"/>
      <c r="L808" s="81"/>
      <c r="M808" s="3"/>
      <c r="N808" s="3"/>
      <c r="O808" s="3"/>
      <c r="P808" s="3"/>
      <c r="Q808" s="3"/>
      <c r="R808" s="3"/>
      <c r="S808" s="3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5">
      <c r="B809" s="3"/>
      <c r="C809" s="3"/>
      <c r="D809" s="3"/>
      <c r="E809" s="81"/>
      <c r="F809" s="3"/>
      <c r="G809" s="3"/>
      <c r="H809" s="3"/>
      <c r="I809" s="81"/>
      <c r="J809" s="81"/>
      <c r="K809" s="81"/>
      <c r="L809" s="81"/>
      <c r="M809" s="3"/>
      <c r="N809" s="3"/>
      <c r="O809" s="3"/>
      <c r="P809" s="3"/>
      <c r="Q809" s="3"/>
      <c r="R809" s="3"/>
      <c r="S809" s="3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5">
      <c r="B810" s="3"/>
      <c r="C810" s="3"/>
      <c r="D810" s="3"/>
      <c r="E810" s="81"/>
      <c r="F810" s="3"/>
      <c r="G810" s="3"/>
      <c r="H810" s="3"/>
      <c r="I810" s="81"/>
      <c r="J810" s="81"/>
      <c r="K810" s="81"/>
      <c r="L810" s="81"/>
      <c r="M810" s="3"/>
      <c r="N810" s="3"/>
      <c r="O810" s="3"/>
      <c r="P810" s="3"/>
      <c r="Q810" s="3"/>
      <c r="R810" s="3"/>
      <c r="S810" s="3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5">
      <c r="B811" s="3"/>
      <c r="C811" s="3"/>
      <c r="D811" s="3"/>
      <c r="E811" s="81"/>
      <c r="F811" s="3"/>
      <c r="G811" s="3"/>
      <c r="H811" s="3"/>
      <c r="I811" s="81"/>
      <c r="J811" s="81"/>
      <c r="K811" s="81"/>
      <c r="L811" s="81"/>
      <c r="M811" s="3"/>
      <c r="N811" s="3"/>
      <c r="O811" s="3"/>
      <c r="P811" s="3"/>
      <c r="Q811" s="3"/>
      <c r="R811" s="3"/>
      <c r="S811" s="3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5">
      <c r="B812" s="3"/>
      <c r="C812" s="3"/>
      <c r="D812" s="3"/>
      <c r="E812" s="81"/>
      <c r="F812" s="3"/>
      <c r="G812" s="3"/>
      <c r="H812" s="3"/>
      <c r="I812" s="81"/>
      <c r="J812" s="81"/>
      <c r="K812" s="81"/>
      <c r="L812" s="81"/>
      <c r="M812" s="3"/>
      <c r="N812" s="3"/>
      <c r="O812" s="3"/>
      <c r="P812" s="3"/>
      <c r="Q812" s="3"/>
      <c r="R812" s="3"/>
      <c r="S812" s="3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5">
      <c r="B813" s="3"/>
      <c r="C813" s="3"/>
      <c r="D813" s="3"/>
      <c r="E813" s="81"/>
      <c r="F813" s="3"/>
      <c r="G813" s="3"/>
      <c r="H813" s="3"/>
      <c r="I813" s="81"/>
      <c r="J813" s="81"/>
      <c r="K813" s="81"/>
      <c r="L813" s="81"/>
      <c r="M813" s="3"/>
      <c r="N813" s="3"/>
      <c r="O813" s="3"/>
      <c r="P813" s="3"/>
      <c r="Q813" s="3"/>
      <c r="R813" s="3"/>
      <c r="S813" s="3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5">
      <c r="B814" s="3"/>
      <c r="C814" s="3"/>
      <c r="D814" s="3"/>
      <c r="E814" s="81"/>
      <c r="F814" s="3"/>
      <c r="G814" s="3"/>
      <c r="H814" s="3"/>
      <c r="I814" s="81"/>
      <c r="J814" s="81"/>
      <c r="K814" s="81"/>
      <c r="L814" s="81"/>
      <c r="M814" s="3"/>
      <c r="N814" s="3"/>
      <c r="O814" s="3"/>
      <c r="P814" s="3"/>
      <c r="Q814" s="3"/>
      <c r="R814" s="3"/>
      <c r="S814" s="3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5">
      <c r="B815" s="3"/>
      <c r="C815" s="3"/>
      <c r="D815" s="3"/>
      <c r="E815" s="81"/>
      <c r="F815" s="3"/>
      <c r="G815" s="3"/>
      <c r="H815" s="3"/>
      <c r="I815" s="81"/>
      <c r="J815" s="81"/>
      <c r="K815" s="81"/>
      <c r="L815" s="81"/>
      <c r="M815" s="3"/>
      <c r="N815" s="3"/>
      <c r="O815" s="3"/>
      <c r="P815" s="3"/>
      <c r="Q815" s="3"/>
      <c r="R815" s="3"/>
      <c r="S815" s="3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5">
      <c r="B816" s="3"/>
      <c r="C816" s="3"/>
      <c r="D816" s="3"/>
      <c r="E816" s="81"/>
      <c r="F816" s="3"/>
      <c r="G816" s="3"/>
      <c r="H816" s="3"/>
      <c r="I816" s="81"/>
      <c r="J816" s="81"/>
      <c r="K816" s="81"/>
      <c r="L816" s="81"/>
      <c r="M816" s="3"/>
      <c r="N816" s="3"/>
      <c r="O816" s="3"/>
      <c r="P816" s="3"/>
      <c r="Q816" s="3"/>
      <c r="R816" s="3"/>
      <c r="S816" s="3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5">
      <c r="B817" s="3"/>
      <c r="C817" s="3"/>
      <c r="D817" s="3"/>
      <c r="E817" s="81"/>
      <c r="F817" s="3"/>
      <c r="G817" s="3"/>
      <c r="H817" s="3"/>
      <c r="I817" s="81"/>
      <c r="J817" s="81"/>
      <c r="K817" s="81"/>
      <c r="L817" s="81"/>
      <c r="M817" s="3"/>
      <c r="N817" s="3"/>
      <c r="O817" s="3"/>
      <c r="P817" s="3"/>
      <c r="Q817" s="3"/>
      <c r="R817" s="3"/>
      <c r="S817" s="3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5">
      <c r="B818" s="3"/>
      <c r="C818" s="3"/>
      <c r="D818" s="3"/>
      <c r="E818" s="81"/>
      <c r="F818" s="3"/>
      <c r="G818" s="3"/>
      <c r="H818" s="3"/>
      <c r="I818" s="81"/>
      <c r="J818" s="81"/>
      <c r="K818" s="81"/>
      <c r="L818" s="81"/>
      <c r="M818" s="3"/>
      <c r="N818" s="3"/>
      <c r="O818" s="3"/>
      <c r="P818" s="3"/>
      <c r="Q818" s="3"/>
      <c r="R818" s="3"/>
      <c r="S818" s="3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5">
      <c r="B819" s="3"/>
      <c r="C819" s="3"/>
      <c r="D819" s="3"/>
      <c r="E819" s="81"/>
      <c r="F819" s="3"/>
      <c r="G819" s="3"/>
      <c r="H819" s="3"/>
      <c r="I819" s="81"/>
      <c r="J819" s="81"/>
      <c r="K819" s="81"/>
      <c r="L819" s="81"/>
      <c r="M819" s="3"/>
      <c r="N819" s="3"/>
      <c r="O819" s="3"/>
      <c r="P819" s="3"/>
      <c r="Q819" s="3"/>
      <c r="R819" s="3"/>
      <c r="S819" s="3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5">
      <c r="B820" s="3"/>
      <c r="C820" s="3"/>
      <c r="D820" s="3"/>
      <c r="E820" s="81"/>
      <c r="F820" s="3"/>
      <c r="G820" s="3"/>
      <c r="H820" s="3"/>
      <c r="I820" s="81"/>
      <c r="J820" s="81"/>
      <c r="K820" s="81"/>
      <c r="L820" s="81"/>
      <c r="M820" s="3"/>
      <c r="N820" s="3"/>
      <c r="O820" s="3"/>
      <c r="P820" s="3"/>
      <c r="Q820" s="3"/>
      <c r="R820" s="3"/>
      <c r="S820" s="3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5">
      <c r="B821" s="3"/>
      <c r="C821" s="3"/>
      <c r="D821" s="3"/>
      <c r="E821" s="81"/>
      <c r="F821" s="3"/>
      <c r="G821" s="3"/>
      <c r="H821" s="3"/>
      <c r="I821" s="81"/>
      <c r="J821" s="81"/>
      <c r="K821" s="81"/>
      <c r="L821" s="81"/>
      <c r="M821" s="3"/>
      <c r="N821" s="3"/>
      <c r="O821" s="3"/>
      <c r="P821" s="3"/>
      <c r="Q821" s="3"/>
      <c r="R821" s="3"/>
      <c r="S821" s="3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5">
      <c r="B822" s="3"/>
      <c r="C822" s="3"/>
      <c r="D822" s="3"/>
      <c r="E822" s="81"/>
      <c r="F822" s="3"/>
      <c r="G822" s="3"/>
      <c r="H822" s="3"/>
      <c r="I822" s="81"/>
      <c r="J822" s="81"/>
      <c r="K822" s="81"/>
      <c r="L822" s="81"/>
      <c r="M822" s="3"/>
      <c r="N822" s="3"/>
      <c r="O822" s="3"/>
      <c r="P822" s="3"/>
      <c r="Q822" s="3"/>
      <c r="R822" s="3"/>
      <c r="S822" s="3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5">
      <c r="B823" s="3"/>
      <c r="C823" s="3"/>
      <c r="D823" s="3"/>
      <c r="E823" s="81"/>
      <c r="F823" s="3"/>
      <c r="G823" s="3"/>
      <c r="H823" s="3"/>
      <c r="I823" s="81"/>
      <c r="J823" s="81"/>
      <c r="K823" s="81"/>
      <c r="L823" s="81"/>
      <c r="M823" s="3"/>
      <c r="N823" s="3"/>
      <c r="O823" s="3"/>
      <c r="P823" s="3"/>
      <c r="Q823" s="3"/>
      <c r="R823" s="3"/>
      <c r="S823" s="3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5">
      <c r="B824" s="3"/>
      <c r="C824" s="3"/>
      <c r="D824" s="3"/>
      <c r="E824" s="81"/>
      <c r="F824" s="3"/>
      <c r="G824" s="3"/>
      <c r="H824" s="3"/>
      <c r="I824" s="81"/>
      <c r="J824" s="81"/>
      <c r="K824" s="81"/>
      <c r="L824" s="81"/>
      <c r="M824" s="3"/>
      <c r="N824" s="3"/>
      <c r="O824" s="3"/>
      <c r="P824" s="3"/>
      <c r="Q824" s="3"/>
      <c r="R824" s="3"/>
      <c r="S824" s="3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5">
      <c r="B825" s="3"/>
      <c r="C825" s="3"/>
      <c r="D825" s="3"/>
      <c r="E825" s="81"/>
      <c r="F825" s="3"/>
      <c r="G825" s="3"/>
      <c r="H825" s="3"/>
      <c r="I825" s="81"/>
      <c r="J825" s="81"/>
      <c r="K825" s="81"/>
      <c r="L825" s="81"/>
      <c r="M825" s="3"/>
      <c r="N825" s="3"/>
      <c r="O825" s="3"/>
      <c r="P825" s="3"/>
      <c r="Q825" s="3"/>
      <c r="R825" s="3"/>
      <c r="S825" s="3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5">
      <c r="B826" s="3"/>
      <c r="C826" s="3"/>
      <c r="D826" s="3"/>
      <c r="E826" s="81"/>
      <c r="F826" s="3"/>
      <c r="G826" s="3"/>
      <c r="H826" s="3"/>
      <c r="I826" s="81"/>
      <c r="J826" s="81"/>
      <c r="K826" s="81"/>
      <c r="L826" s="81"/>
      <c r="M826" s="3"/>
      <c r="N826" s="3"/>
      <c r="O826" s="3"/>
      <c r="P826" s="3"/>
      <c r="Q826" s="3"/>
      <c r="R826" s="3"/>
      <c r="S826" s="3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5">
      <c r="B827" s="3"/>
      <c r="C827" s="3"/>
      <c r="D827" s="3"/>
      <c r="E827" s="81"/>
      <c r="F827" s="3"/>
      <c r="G827" s="3"/>
      <c r="H827" s="3"/>
      <c r="I827" s="81"/>
      <c r="J827" s="81"/>
      <c r="K827" s="81"/>
      <c r="L827" s="81"/>
      <c r="M827" s="3"/>
      <c r="N827" s="3"/>
      <c r="O827" s="3"/>
      <c r="P827" s="3"/>
      <c r="Q827" s="3"/>
      <c r="R827" s="3"/>
      <c r="S827" s="3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5">
      <c r="B828" s="3"/>
      <c r="C828" s="3"/>
      <c r="D828" s="3"/>
      <c r="E828" s="81"/>
      <c r="F828" s="3"/>
      <c r="G828" s="3"/>
      <c r="H828" s="3"/>
      <c r="I828" s="81"/>
      <c r="J828" s="81"/>
      <c r="K828" s="81"/>
      <c r="L828" s="81"/>
      <c r="M828" s="3"/>
      <c r="N828" s="3"/>
      <c r="O828" s="3"/>
      <c r="P828" s="3"/>
      <c r="Q828" s="3"/>
      <c r="R828" s="3"/>
      <c r="S828" s="3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5">
      <c r="B829" s="3"/>
      <c r="C829" s="3"/>
      <c r="D829" s="3"/>
      <c r="E829" s="81"/>
      <c r="F829" s="3"/>
      <c r="G829" s="3"/>
      <c r="H829" s="3"/>
      <c r="I829" s="81"/>
      <c r="J829" s="81"/>
      <c r="K829" s="81"/>
      <c r="L829" s="81"/>
      <c r="M829" s="3"/>
      <c r="N829" s="3"/>
      <c r="O829" s="3"/>
      <c r="P829" s="3"/>
      <c r="Q829" s="3"/>
      <c r="R829" s="3"/>
      <c r="S829" s="3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5">
      <c r="B830" s="3"/>
      <c r="C830" s="3"/>
      <c r="D830" s="3"/>
      <c r="E830" s="81"/>
      <c r="F830" s="3"/>
      <c r="G830" s="3"/>
      <c r="H830" s="3"/>
      <c r="I830" s="81"/>
      <c r="J830" s="81"/>
      <c r="K830" s="81"/>
      <c r="L830" s="81"/>
      <c r="M830" s="3"/>
      <c r="N830" s="3"/>
      <c r="O830" s="3"/>
      <c r="P830" s="3"/>
      <c r="Q830" s="3"/>
      <c r="R830" s="3"/>
      <c r="S830" s="3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5">
      <c r="B831" s="3"/>
      <c r="C831" s="3"/>
      <c r="D831" s="3"/>
      <c r="E831" s="81"/>
      <c r="F831" s="3"/>
      <c r="G831" s="3"/>
      <c r="H831" s="3"/>
      <c r="I831" s="81"/>
      <c r="J831" s="81"/>
      <c r="K831" s="81"/>
      <c r="L831" s="81"/>
      <c r="M831" s="3"/>
      <c r="N831" s="3"/>
      <c r="O831" s="3"/>
      <c r="P831" s="3"/>
      <c r="Q831" s="3"/>
      <c r="R831" s="3"/>
      <c r="S831" s="3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5">
      <c r="B832" s="3"/>
      <c r="C832" s="3"/>
      <c r="D832" s="3"/>
      <c r="E832" s="81"/>
      <c r="F832" s="3"/>
      <c r="G832" s="3"/>
      <c r="H832" s="3"/>
      <c r="I832" s="81"/>
      <c r="J832" s="81"/>
      <c r="K832" s="81"/>
      <c r="L832" s="81"/>
      <c r="M832" s="3"/>
      <c r="N832" s="3"/>
      <c r="O832" s="3"/>
      <c r="P832" s="3"/>
      <c r="Q832" s="3"/>
      <c r="R832" s="3"/>
      <c r="S832" s="3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5">
      <c r="B833" s="3"/>
      <c r="C833" s="3"/>
      <c r="D833" s="3"/>
      <c r="E833" s="81"/>
      <c r="F833" s="3"/>
      <c r="G833" s="3"/>
      <c r="H833" s="3"/>
      <c r="I833" s="81"/>
      <c r="J833" s="81"/>
      <c r="K833" s="81"/>
      <c r="L833" s="81"/>
      <c r="M833" s="3"/>
      <c r="N833" s="3"/>
      <c r="O833" s="3"/>
      <c r="P833" s="3"/>
      <c r="Q833" s="3"/>
      <c r="R833" s="3"/>
      <c r="S833" s="3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5">
      <c r="B834" s="3"/>
      <c r="C834" s="3"/>
      <c r="D834" s="3"/>
      <c r="E834" s="81"/>
      <c r="F834" s="3"/>
      <c r="G834" s="3"/>
      <c r="H834" s="3"/>
      <c r="I834" s="81"/>
      <c r="J834" s="81"/>
      <c r="K834" s="81"/>
      <c r="L834" s="81"/>
      <c r="M834" s="3"/>
      <c r="N834" s="3"/>
      <c r="O834" s="3"/>
      <c r="P834" s="3"/>
      <c r="Q834" s="3"/>
      <c r="R834" s="3"/>
      <c r="S834" s="3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5">
      <c r="B835" s="3"/>
      <c r="C835" s="3"/>
      <c r="D835" s="3"/>
      <c r="E835" s="81"/>
      <c r="F835" s="3"/>
      <c r="G835" s="3"/>
      <c r="H835" s="3"/>
      <c r="I835" s="81"/>
      <c r="J835" s="81"/>
      <c r="K835" s="81"/>
      <c r="L835" s="81"/>
      <c r="M835" s="3"/>
      <c r="N835" s="3"/>
      <c r="O835" s="3"/>
      <c r="P835" s="3"/>
      <c r="Q835" s="3"/>
      <c r="R835" s="3"/>
      <c r="S835" s="3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5">
      <c r="B836" s="3"/>
      <c r="C836" s="3"/>
      <c r="D836" s="3"/>
      <c r="E836" s="81"/>
      <c r="F836" s="3"/>
      <c r="G836" s="3"/>
      <c r="H836" s="3"/>
      <c r="I836" s="81"/>
      <c r="J836" s="81"/>
      <c r="K836" s="81"/>
      <c r="L836" s="81"/>
      <c r="M836" s="3"/>
      <c r="N836" s="3"/>
      <c r="O836" s="3"/>
      <c r="P836" s="3"/>
      <c r="Q836" s="3"/>
      <c r="R836" s="3"/>
      <c r="S836" s="3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5">
      <c r="B837" s="3"/>
      <c r="C837" s="3"/>
      <c r="D837" s="3"/>
      <c r="E837" s="81"/>
      <c r="F837" s="3"/>
      <c r="G837" s="3"/>
      <c r="H837" s="3"/>
      <c r="I837" s="81"/>
      <c r="J837" s="81"/>
      <c r="K837" s="81"/>
      <c r="L837" s="81"/>
      <c r="M837" s="3"/>
      <c r="N837" s="3"/>
      <c r="O837" s="3"/>
      <c r="P837" s="3"/>
      <c r="Q837" s="3"/>
      <c r="R837" s="3"/>
      <c r="S837" s="3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5">
      <c r="B838" s="3"/>
      <c r="C838" s="3"/>
      <c r="D838" s="3"/>
      <c r="E838" s="81"/>
      <c r="F838" s="3"/>
      <c r="G838" s="3"/>
      <c r="H838" s="3"/>
      <c r="I838" s="81"/>
      <c r="J838" s="81"/>
      <c r="K838" s="81"/>
      <c r="L838" s="81"/>
      <c r="M838" s="3"/>
      <c r="N838" s="3"/>
      <c r="O838" s="3"/>
      <c r="P838" s="3"/>
      <c r="Q838" s="3"/>
      <c r="R838" s="3"/>
      <c r="S838" s="3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5">
      <c r="B839" s="3"/>
      <c r="C839" s="3"/>
      <c r="D839" s="3"/>
      <c r="E839" s="81"/>
      <c r="F839" s="3"/>
      <c r="G839" s="3"/>
      <c r="H839" s="3"/>
      <c r="I839" s="81"/>
      <c r="J839" s="81"/>
      <c r="K839" s="81"/>
      <c r="L839" s="81"/>
      <c r="M839" s="3"/>
      <c r="N839" s="3"/>
      <c r="O839" s="3"/>
      <c r="P839" s="3"/>
      <c r="Q839" s="3"/>
      <c r="R839" s="3"/>
      <c r="S839" s="3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5">
      <c r="B840" s="3"/>
      <c r="C840" s="3"/>
      <c r="D840" s="3"/>
      <c r="E840" s="81"/>
      <c r="F840" s="3"/>
      <c r="G840" s="3"/>
      <c r="H840" s="3"/>
      <c r="I840" s="81"/>
      <c r="J840" s="81"/>
      <c r="K840" s="81"/>
      <c r="L840" s="81"/>
      <c r="M840" s="3"/>
      <c r="N840" s="3"/>
      <c r="O840" s="3"/>
      <c r="P840" s="3"/>
      <c r="Q840" s="3"/>
      <c r="R840" s="3"/>
      <c r="S840" s="3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5">
      <c r="B841" s="3"/>
      <c r="C841" s="3"/>
      <c r="D841" s="3"/>
      <c r="E841" s="81"/>
      <c r="F841" s="3"/>
      <c r="G841" s="3"/>
      <c r="H841" s="3"/>
      <c r="I841" s="81"/>
      <c r="J841" s="81"/>
      <c r="K841" s="81"/>
      <c r="L841" s="81"/>
      <c r="M841" s="3"/>
      <c r="N841" s="3"/>
      <c r="O841" s="3"/>
      <c r="P841" s="3"/>
      <c r="Q841" s="3"/>
      <c r="R841" s="3"/>
      <c r="S841" s="3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5">
      <c r="B842" s="3"/>
      <c r="C842" s="3"/>
      <c r="D842" s="3"/>
      <c r="E842" s="81"/>
      <c r="F842" s="3"/>
      <c r="G842" s="3"/>
      <c r="H842" s="3"/>
      <c r="I842" s="81"/>
      <c r="J842" s="81"/>
      <c r="K842" s="81"/>
      <c r="L842" s="81"/>
      <c r="M842" s="3"/>
      <c r="N842" s="3"/>
      <c r="O842" s="3"/>
      <c r="P842" s="3"/>
      <c r="Q842" s="3"/>
      <c r="R842" s="3"/>
      <c r="S842" s="3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5">
      <c r="B843" s="3"/>
      <c r="C843" s="3"/>
      <c r="D843" s="3"/>
      <c r="E843" s="81"/>
      <c r="F843" s="3"/>
      <c r="G843" s="3"/>
      <c r="H843" s="3"/>
      <c r="I843" s="81"/>
      <c r="J843" s="81"/>
      <c r="K843" s="81"/>
      <c r="L843" s="81"/>
      <c r="M843" s="3"/>
      <c r="N843" s="3"/>
      <c r="O843" s="3"/>
      <c r="P843" s="3"/>
      <c r="Q843" s="3"/>
      <c r="R843" s="3"/>
      <c r="S843" s="3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5">
      <c r="B844" s="3"/>
      <c r="C844" s="3"/>
      <c r="D844" s="3"/>
      <c r="E844" s="81"/>
      <c r="F844" s="3"/>
      <c r="G844" s="3"/>
      <c r="H844" s="3"/>
      <c r="I844" s="81"/>
      <c r="J844" s="81"/>
      <c r="K844" s="81"/>
      <c r="L844" s="81"/>
      <c r="M844" s="3"/>
      <c r="N844" s="3"/>
      <c r="O844" s="3"/>
      <c r="P844" s="3"/>
      <c r="Q844" s="3"/>
      <c r="R844" s="3"/>
      <c r="S844" s="3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5">
      <c r="B845" s="3"/>
      <c r="C845" s="3"/>
      <c r="D845" s="3"/>
      <c r="E845" s="81"/>
      <c r="F845" s="3"/>
      <c r="G845" s="3"/>
      <c r="H845" s="3"/>
      <c r="I845" s="81"/>
      <c r="J845" s="81"/>
      <c r="K845" s="81"/>
      <c r="L845" s="81"/>
      <c r="M845" s="3"/>
      <c r="N845" s="3"/>
      <c r="O845" s="3"/>
      <c r="P845" s="3"/>
      <c r="Q845" s="3"/>
      <c r="R845" s="3"/>
      <c r="S845" s="3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5">
      <c r="B846" s="3"/>
      <c r="C846" s="3"/>
      <c r="D846" s="3"/>
      <c r="E846" s="81"/>
      <c r="F846" s="3"/>
      <c r="G846" s="3"/>
      <c r="H846" s="3"/>
      <c r="I846" s="81"/>
      <c r="J846" s="81"/>
      <c r="K846" s="81"/>
      <c r="L846" s="81"/>
      <c r="M846" s="3"/>
      <c r="N846" s="3"/>
      <c r="O846" s="3"/>
      <c r="P846" s="3"/>
      <c r="Q846" s="3"/>
      <c r="R846" s="3"/>
      <c r="S846" s="3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5">
      <c r="B847" s="3"/>
      <c r="C847" s="3"/>
      <c r="D847" s="3"/>
      <c r="E847" s="81"/>
      <c r="F847" s="3"/>
      <c r="G847" s="3"/>
      <c r="H847" s="3"/>
      <c r="I847" s="81"/>
      <c r="J847" s="81"/>
      <c r="K847" s="81"/>
      <c r="L847" s="81"/>
      <c r="M847" s="3"/>
      <c r="N847" s="3"/>
      <c r="O847" s="3"/>
      <c r="P847" s="3"/>
      <c r="Q847" s="3"/>
      <c r="R847" s="3"/>
      <c r="S847" s="3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5">
      <c r="B848" s="3"/>
      <c r="C848" s="3"/>
      <c r="D848" s="3"/>
      <c r="E848" s="81"/>
      <c r="F848" s="3"/>
      <c r="G848" s="3"/>
      <c r="H848" s="3"/>
      <c r="I848" s="81"/>
      <c r="J848" s="81"/>
      <c r="K848" s="81"/>
      <c r="L848" s="81"/>
      <c r="M848" s="3"/>
      <c r="N848" s="3"/>
      <c r="O848" s="3"/>
      <c r="P848" s="3"/>
      <c r="Q848" s="3"/>
      <c r="R848" s="3"/>
      <c r="S848" s="3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5">
      <c r="B849" s="3"/>
      <c r="C849" s="3"/>
      <c r="D849" s="3"/>
      <c r="E849" s="81"/>
      <c r="F849" s="3"/>
      <c r="G849" s="3"/>
      <c r="H849" s="3"/>
      <c r="I849" s="81"/>
      <c r="J849" s="81"/>
      <c r="K849" s="81"/>
      <c r="L849" s="81"/>
      <c r="M849" s="3"/>
      <c r="N849" s="3"/>
      <c r="O849" s="3"/>
      <c r="P849" s="3"/>
      <c r="Q849" s="3"/>
      <c r="R849" s="3"/>
      <c r="S849" s="3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5">
      <c r="B850" s="3"/>
      <c r="C850" s="3"/>
      <c r="D850" s="3"/>
      <c r="E850" s="81"/>
      <c r="F850" s="3"/>
      <c r="G850" s="3"/>
      <c r="H850" s="3"/>
      <c r="I850" s="81"/>
      <c r="J850" s="81"/>
      <c r="K850" s="81"/>
      <c r="L850" s="81"/>
      <c r="M850" s="3"/>
      <c r="N850" s="3"/>
      <c r="O850" s="3"/>
      <c r="P850" s="3"/>
      <c r="Q850" s="3"/>
      <c r="R850" s="3"/>
      <c r="S850" s="3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5">
      <c r="B851" s="3"/>
      <c r="C851" s="3"/>
      <c r="D851" s="3"/>
      <c r="E851" s="81"/>
      <c r="F851" s="3"/>
      <c r="G851" s="3"/>
      <c r="H851" s="3"/>
      <c r="I851" s="81"/>
      <c r="J851" s="81"/>
      <c r="K851" s="81"/>
      <c r="L851" s="81"/>
      <c r="M851" s="3"/>
      <c r="N851" s="3"/>
      <c r="O851" s="3"/>
      <c r="P851" s="3"/>
      <c r="Q851" s="3"/>
      <c r="R851" s="3"/>
      <c r="S851" s="3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5">
      <c r="B852" s="3"/>
      <c r="C852" s="3"/>
      <c r="D852" s="3"/>
      <c r="E852" s="81"/>
      <c r="F852" s="3"/>
      <c r="G852" s="3"/>
      <c r="H852" s="3"/>
      <c r="I852" s="81"/>
      <c r="J852" s="81"/>
      <c r="K852" s="81"/>
      <c r="L852" s="81"/>
      <c r="M852" s="3"/>
      <c r="N852" s="3"/>
      <c r="O852" s="3"/>
      <c r="P852" s="3"/>
      <c r="Q852" s="3"/>
      <c r="R852" s="3"/>
      <c r="S852" s="3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5">
      <c r="B853" s="3"/>
      <c r="C853" s="3"/>
      <c r="D853" s="3"/>
      <c r="E853" s="81"/>
      <c r="F853" s="3"/>
      <c r="G853" s="3"/>
      <c r="H853" s="3"/>
      <c r="I853" s="81"/>
      <c r="J853" s="81"/>
      <c r="K853" s="81"/>
      <c r="L853" s="81"/>
      <c r="M853" s="3"/>
      <c r="N853" s="3"/>
      <c r="O853" s="3"/>
      <c r="P853" s="3"/>
      <c r="Q853" s="3"/>
      <c r="R853" s="3"/>
      <c r="S853" s="3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5">
      <c r="B854" s="3"/>
      <c r="C854" s="3"/>
      <c r="D854" s="3"/>
      <c r="E854" s="81"/>
      <c r="F854" s="3"/>
      <c r="G854" s="3"/>
      <c r="H854" s="3"/>
      <c r="I854" s="81"/>
      <c r="J854" s="81"/>
      <c r="K854" s="81"/>
      <c r="L854" s="81"/>
      <c r="M854" s="3"/>
      <c r="N854" s="3"/>
      <c r="O854" s="3"/>
      <c r="P854" s="3"/>
      <c r="Q854" s="3"/>
      <c r="R854" s="3"/>
      <c r="S854" s="3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5">
      <c r="B855" s="3"/>
      <c r="C855" s="3"/>
      <c r="D855" s="3"/>
      <c r="E855" s="81"/>
      <c r="F855" s="3"/>
      <c r="G855" s="3"/>
      <c r="H855" s="3"/>
      <c r="I855" s="81"/>
      <c r="J855" s="81"/>
      <c r="K855" s="81"/>
      <c r="L855" s="81"/>
      <c r="M855" s="3"/>
      <c r="N855" s="3"/>
      <c r="O855" s="3"/>
      <c r="P855" s="3"/>
      <c r="Q855" s="3"/>
      <c r="R855" s="3"/>
      <c r="S855" s="3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5">
      <c r="B856" s="3"/>
      <c r="C856" s="3"/>
      <c r="D856" s="3"/>
      <c r="E856" s="81"/>
      <c r="F856" s="3"/>
      <c r="G856" s="3"/>
      <c r="H856" s="3"/>
      <c r="I856" s="81"/>
      <c r="J856" s="81"/>
      <c r="K856" s="81"/>
      <c r="L856" s="81"/>
      <c r="M856" s="3"/>
      <c r="N856" s="3"/>
      <c r="O856" s="3"/>
      <c r="P856" s="3"/>
      <c r="Q856" s="3"/>
      <c r="R856" s="3"/>
      <c r="S856" s="3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5">
      <c r="B857" s="3"/>
      <c r="C857" s="3"/>
      <c r="D857" s="3"/>
      <c r="E857" s="81"/>
      <c r="F857" s="3"/>
      <c r="G857" s="3"/>
      <c r="H857" s="3"/>
      <c r="I857" s="81"/>
      <c r="J857" s="81"/>
      <c r="K857" s="81"/>
      <c r="L857" s="81"/>
      <c r="M857" s="3"/>
      <c r="N857" s="3"/>
      <c r="O857" s="3"/>
      <c r="P857" s="3"/>
      <c r="Q857" s="3"/>
      <c r="R857" s="3"/>
      <c r="S857" s="3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5">
      <c r="B858" s="3"/>
      <c r="C858" s="3"/>
      <c r="D858" s="3"/>
      <c r="E858" s="81"/>
      <c r="F858" s="3"/>
      <c r="G858" s="3"/>
      <c r="H858" s="3"/>
      <c r="I858" s="81"/>
      <c r="J858" s="81"/>
      <c r="K858" s="81"/>
      <c r="L858" s="81"/>
      <c r="M858" s="3"/>
      <c r="N858" s="3"/>
      <c r="O858" s="3"/>
      <c r="P858" s="3"/>
      <c r="Q858" s="3"/>
      <c r="R858" s="3"/>
      <c r="S858" s="3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5">
      <c r="B859" s="3"/>
      <c r="C859" s="3"/>
      <c r="D859" s="3"/>
      <c r="E859" s="81"/>
      <c r="F859" s="3"/>
      <c r="G859" s="3"/>
      <c r="H859" s="3"/>
      <c r="I859" s="81"/>
      <c r="J859" s="81"/>
      <c r="K859" s="81"/>
      <c r="L859" s="81"/>
      <c r="M859" s="3"/>
      <c r="N859" s="3"/>
      <c r="O859" s="3"/>
      <c r="P859" s="3"/>
      <c r="Q859" s="3"/>
      <c r="R859" s="3"/>
      <c r="S859" s="3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5">
      <c r="B860" s="3"/>
      <c r="C860" s="3"/>
      <c r="D860" s="3"/>
      <c r="E860" s="81"/>
      <c r="F860" s="3"/>
      <c r="G860" s="3"/>
      <c r="H860" s="3"/>
      <c r="I860" s="81"/>
      <c r="J860" s="81"/>
      <c r="K860" s="81"/>
      <c r="L860" s="81"/>
      <c r="M860" s="3"/>
      <c r="N860" s="3"/>
      <c r="O860" s="3"/>
      <c r="P860" s="3"/>
      <c r="Q860" s="3"/>
      <c r="R860" s="3"/>
      <c r="S860" s="3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5">
      <c r="B861" s="3"/>
      <c r="C861" s="3"/>
      <c r="D861" s="3"/>
      <c r="E861" s="81"/>
      <c r="F861" s="3"/>
      <c r="G861" s="3"/>
      <c r="H861" s="3"/>
      <c r="I861" s="81"/>
      <c r="J861" s="81"/>
      <c r="K861" s="81"/>
      <c r="L861" s="81"/>
      <c r="M861" s="3"/>
      <c r="N861" s="3"/>
      <c r="O861" s="3"/>
      <c r="P861" s="3"/>
      <c r="Q861" s="3"/>
      <c r="R861" s="3"/>
      <c r="S861" s="3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5">
      <c r="B862" s="3"/>
      <c r="C862" s="3"/>
      <c r="D862" s="3"/>
      <c r="E862" s="81"/>
      <c r="F862" s="3"/>
      <c r="G862" s="3"/>
      <c r="H862" s="3"/>
      <c r="I862" s="81"/>
      <c r="J862" s="81"/>
      <c r="K862" s="81"/>
      <c r="L862" s="81"/>
      <c r="M862" s="3"/>
      <c r="N862" s="3"/>
      <c r="O862" s="3"/>
      <c r="P862" s="3"/>
      <c r="Q862" s="3"/>
      <c r="R862" s="3"/>
      <c r="S862" s="3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5">
      <c r="B863" s="3"/>
      <c r="C863" s="3"/>
      <c r="D863" s="3"/>
      <c r="E863" s="81"/>
      <c r="F863" s="3"/>
      <c r="G863" s="3"/>
      <c r="H863" s="3"/>
      <c r="I863" s="81"/>
      <c r="J863" s="81"/>
      <c r="K863" s="81"/>
      <c r="L863" s="81"/>
      <c r="M863" s="3"/>
      <c r="N863" s="3"/>
      <c r="O863" s="3"/>
      <c r="P863" s="3"/>
      <c r="Q863" s="3"/>
      <c r="R863" s="3"/>
      <c r="S863" s="3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5">
      <c r="B864" s="3"/>
      <c r="C864" s="3"/>
      <c r="D864" s="3"/>
      <c r="E864" s="81"/>
      <c r="F864" s="3"/>
      <c r="G864" s="3"/>
      <c r="H864" s="3"/>
      <c r="I864" s="81"/>
      <c r="J864" s="81"/>
      <c r="K864" s="81"/>
      <c r="L864" s="81"/>
      <c r="M864" s="3"/>
      <c r="N864" s="3"/>
      <c r="O864" s="3"/>
      <c r="P864" s="3"/>
      <c r="Q864" s="3"/>
      <c r="R864" s="3"/>
      <c r="S864" s="3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5">
      <c r="B865" s="3"/>
      <c r="C865" s="3"/>
      <c r="D865" s="3"/>
      <c r="E865" s="81"/>
      <c r="F865" s="3"/>
      <c r="G865" s="3"/>
      <c r="H865" s="3"/>
      <c r="I865" s="81"/>
      <c r="J865" s="81"/>
      <c r="K865" s="81"/>
      <c r="L865" s="81"/>
      <c r="M865" s="3"/>
      <c r="N865" s="3"/>
      <c r="O865" s="3"/>
      <c r="P865" s="3"/>
      <c r="Q865" s="3"/>
      <c r="R865" s="3"/>
      <c r="S865" s="3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5">
      <c r="B866" s="3"/>
      <c r="C866" s="3"/>
      <c r="D866" s="3"/>
      <c r="E866" s="81"/>
      <c r="F866" s="3"/>
      <c r="G866" s="3"/>
      <c r="H866" s="3"/>
      <c r="I866" s="81"/>
      <c r="J866" s="81"/>
      <c r="K866" s="81"/>
      <c r="L866" s="81"/>
      <c r="M866" s="3"/>
      <c r="N866" s="3"/>
      <c r="O866" s="3"/>
      <c r="P866" s="3"/>
      <c r="Q866" s="3"/>
      <c r="R866" s="3"/>
      <c r="S866" s="3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5">
      <c r="B867" s="3"/>
      <c r="C867" s="3"/>
      <c r="D867" s="3"/>
      <c r="E867" s="81"/>
      <c r="F867" s="3"/>
      <c r="G867" s="3"/>
      <c r="H867" s="3"/>
      <c r="I867" s="81"/>
      <c r="J867" s="81"/>
      <c r="K867" s="81"/>
      <c r="L867" s="81"/>
      <c r="M867" s="3"/>
      <c r="N867" s="3"/>
      <c r="O867" s="3"/>
      <c r="P867" s="3"/>
      <c r="Q867" s="3"/>
      <c r="R867" s="3"/>
      <c r="S867" s="3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5">
      <c r="B868" s="3"/>
      <c r="C868" s="3"/>
      <c r="D868" s="3"/>
      <c r="E868" s="81"/>
      <c r="F868" s="3"/>
      <c r="G868" s="3"/>
      <c r="H868" s="3"/>
      <c r="I868" s="81"/>
      <c r="J868" s="81"/>
      <c r="K868" s="81"/>
      <c r="L868" s="81"/>
      <c r="M868" s="3"/>
      <c r="N868" s="3"/>
      <c r="O868" s="3"/>
      <c r="P868" s="3"/>
      <c r="Q868" s="3"/>
      <c r="R868" s="3"/>
      <c r="S868" s="3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5">
      <c r="B869" s="3"/>
      <c r="C869" s="3"/>
      <c r="D869" s="3"/>
      <c r="E869" s="81"/>
      <c r="F869" s="3"/>
      <c r="G869" s="3"/>
      <c r="H869" s="3"/>
      <c r="I869" s="81"/>
      <c r="J869" s="81"/>
      <c r="K869" s="81"/>
      <c r="L869" s="81"/>
      <c r="M869" s="3"/>
      <c r="N869" s="3"/>
      <c r="O869" s="3"/>
      <c r="P869" s="3"/>
      <c r="Q869" s="3"/>
      <c r="R869" s="3"/>
      <c r="S869" s="3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5">
      <c r="B870" s="3"/>
      <c r="C870" s="3"/>
      <c r="D870" s="3"/>
      <c r="E870" s="81"/>
      <c r="F870" s="3"/>
      <c r="G870" s="3"/>
      <c r="H870" s="3"/>
      <c r="I870" s="81"/>
      <c r="J870" s="81"/>
      <c r="K870" s="81"/>
      <c r="L870" s="81"/>
      <c r="M870" s="3"/>
      <c r="N870" s="3"/>
      <c r="O870" s="3"/>
      <c r="P870" s="3"/>
      <c r="Q870" s="3"/>
      <c r="R870" s="3"/>
      <c r="S870" s="3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5">
      <c r="B871" s="3"/>
      <c r="C871" s="3"/>
      <c r="D871" s="3"/>
      <c r="E871" s="81"/>
      <c r="F871" s="3"/>
      <c r="G871" s="3"/>
      <c r="H871" s="3"/>
      <c r="I871" s="81"/>
      <c r="J871" s="81"/>
      <c r="K871" s="81"/>
      <c r="L871" s="81"/>
      <c r="M871" s="3"/>
      <c r="N871" s="3"/>
      <c r="O871" s="3"/>
      <c r="P871" s="3"/>
      <c r="Q871" s="3"/>
      <c r="R871" s="3"/>
      <c r="S871" s="3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5">
      <c r="B872" s="3"/>
      <c r="C872" s="3"/>
      <c r="D872" s="3"/>
      <c r="E872" s="81"/>
      <c r="F872" s="3"/>
      <c r="G872" s="3"/>
      <c r="H872" s="3"/>
      <c r="I872" s="81"/>
      <c r="J872" s="81"/>
      <c r="K872" s="81"/>
      <c r="L872" s="81"/>
      <c r="M872" s="3"/>
      <c r="N872" s="3"/>
      <c r="O872" s="3"/>
      <c r="P872" s="3"/>
      <c r="Q872" s="3"/>
      <c r="R872" s="3"/>
      <c r="S872" s="3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5">
      <c r="B873" s="3"/>
      <c r="C873" s="3"/>
      <c r="D873" s="3"/>
      <c r="E873" s="81"/>
      <c r="F873" s="3"/>
      <c r="G873" s="3"/>
      <c r="H873" s="3"/>
      <c r="I873" s="81"/>
      <c r="J873" s="81"/>
      <c r="K873" s="81"/>
      <c r="L873" s="81"/>
      <c r="M873" s="3"/>
      <c r="N873" s="3"/>
      <c r="O873" s="3"/>
      <c r="P873" s="3"/>
      <c r="Q873" s="3"/>
      <c r="R873" s="3"/>
      <c r="S873" s="3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5">
      <c r="B874" s="3"/>
      <c r="C874" s="3"/>
      <c r="D874" s="3"/>
      <c r="E874" s="81"/>
      <c r="F874" s="3"/>
      <c r="G874" s="3"/>
      <c r="H874" s="3"/>
      <c r="I874" s="81"/>
      <c r="J874" s="81"/>
      <c r="K874" s="81"/>
      <c r="L874" s="81"/>
      <c r="M874" s="3"/>
      <c r="N874" s="3"/>
      <c r="O874" s="3"/>
      <c r="P874" s="3"/>
      <c r="Q874" s="3"/>
      <c r="R874" s="3"/>
      <c r="S874" s="3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5">
      <c r="B875" s="3"/>
      <c r="C875" s="3"/>
      <c r="D875" s="3"/>
      <c r="E875" s="81"/>
      <c r="F875" s="3"/>
      <c r="G875" s="3"/>
      <c r="H875" s="3"/>
      <c r="I875" s="81"/>
      <c r="J875" s="81"/>
      <c r="K875" s="81"/>
      <c r="L875" s="81"/>
      <c r="M875" s="3"/>
      <c r="N875" s="3"/>
      <c r="O875" s="3"/>
      <c r="P875" s="3"/>
      <c r="Q875" s="3"/>
      <c r="R875" s="3"/>
      <c r="S875" s="3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5">
      <c r="B876" s="3"/>
      <c r="C876" s="3"/>
      <c r="D876" s="3"/>
      <c r="E876" s="81"/>
      <c r="F876" s="3"/>
      <c r="G876" s="3"/>
      <c r="H876" s="3"/>
      <c r="I876" s="81"/>
      <c r="J876" s="81"/>
      <c r="K876" s="81"/>
      <c r="L876" s="81"/>
      <c r="M876" s="3"/>
      <c r="N876" s="3"/>
      <c r="O876" s="3"/>
      <c r="P876" s="3"/>
      <c r="Q876" s="3"/>
      <c r="R876" s="3"/>
      <c r="S876" s="3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5">
      <c r="B877" s="3"/>
      <c r="C877" s="3"/>
      <c r="D877" s="3"/>
      <c r="E877" s="81"/>
      <c r="F877" s="3"/>
      <c r="G877" s="3"/>
      <c r="H877" s="3"/>
      <c r="I877" s="81"/>
      <c r="J877" s="81"/>
      <c r="K877" s="81"/>
      <c r="L877" s="81"/>
      <c r="M877" s="3"/>
      <c r="N877" s="3"/>
      <c r="O877" s="3"/>
      <c r="P877" s="3"/>
      <c r="Q877" s="3"/>
      <c r="R877" s="3"/>
      <c r="S877" s="3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5">
      <c r="B878" s="3"/>
      <c r="C878" s="3"/>
      <c r="D878" s="3"/>
      <c r="E878" s="81"/>
      <c r="F878" s="3"/>
      <c r="G878" s="3"/>
      <c r="H878" s="3"/>
      <c r="I878" s="81"/>
      <c r="J878" s="81"/>
      <c r="K878" s="81"/>
      <c r="L878" s="81"/>
      <c r="M878" s="3"/>
      <c r="N878" s="3"/>
      <c r="O878" s="3"/>
      <c r="P878" s="3"/>
      <c r="Q878" s="3"/>
      <c r="R878" s="3"/>
      <c r="S878" s="3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5">
      <c r="B879" s="3"/>
      <c r="C879" s="3"/>
      <c r="D879" s="3"/>
      <c r="E879" s="81"/>
      <c r="F879" s="3"/>
      <c r="G879" s="3"/>
      <c r="H879" s="3"/>
      <c r="I879" s="81"/>
      <c r="J879" s="81"/>
      <c r="K879" s="81"/>
      <c r="L879" s="81"/>
      <c r="M879" s="3"/>
      <c r="N879" s="3"/>
      <c r="O879" s="3"/>
      <c r="P879" s="3"/>
      <c r="Q879" s="3"/>
      <c r="R879" s="3"/>
      <c r="S879" s="3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5">
      <c r="B880" s="3"/>
      <c r="C880" s="3"/>
      <c r="D880" s="3"/>
      <c r="E880" s="81"/>
      <c r="F880" s="3"/>
      <c r="G880" s="3"/>
      <c r="H880" s="3"/>
      <c r="I880" s="81"/>
      <c r="J880" s="81"/>
      <c r="K880" s="81"/>
      <c r="L880" s="81"/>
      <c r="M880" s="3"/>
      <c r="N880" s="3"/>
      <c r="O880" s="3"/>
      <c r="P880" s="3"/>
      <c r="Q880" s="3"/>
      <c r="R880" s="3"/>
      <c r="S880" s="3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5">
      <c r="B881" s="3"/>
      <c r="C881" s="3"/>
      <c r="D881" s="3"/>
      <c r="E881" s="81"/>
      <c r="F881" s="3"/>
      <c r="G881" s="3"/>
      <c r="H881" s="3"/>
      <c r="I881" s="81"/>
      <c r="J881" s="81"/>
      <c r="K881" s="81"/>
      <c r="L881" s="81"/>
      <c r="M881" s="3"/>
      <c r="N881" s="3"/>
      <c r="O881" s="3"/>
      <c r="P881" s="3"/>
      <c r="Q881" s="3"/>
      <c r="R881" s="3"/>
      <c r="S881" s="3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5">
      <c r="B882" s="3"/>
      <c r="C882" s="3"/>
      <c r="D882" s="3"/>
      <c r="E882" s="81"/>
      <c r="F882" s="3"/>
      <c r="G882" s="3"/>
      <c r="H882" s="3"/>
      <c r="I882" s="81"/>
      <c r="J882" s="81"/>
      <c r="K882" s="81"/>
      <c r="L882" s="81"/>
      <c r="M882" s="3"/>
      <c r="N882" s="3"/>
      <c r="O882" s="3"/>
      <c r="P882" s="3"/>
      <c r="Q882" s="3"/>
      <c r="R882" s="3"/>
      <c r="S882" s="3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5">
      <c r="B883" s="3"/>
      <c r="C883" s="3"/>
      <c r="D883" s="3"/>
      <c r="E883" s="81"/>
      <c r="F883" s="3"/>
      <c r="G883" s="3"/>
      <c r="H883" s="3"/>
      <c r="I883" s="81"/>
      <c r="J883" s="81"/>
      <c r="K883" s="81"/>
      <c r="L883" s="81"/>
      <c r="M883" s="3"/>
      <c r="N883" s="3"/>
      <c r="O883" s="3"/>
      <c r="P883" s="3"/>
      <c r="Q883" s="3"/>
      <c r="R883" s="3"/>
      <c r="S883" s="3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5">
      <c r="B884" s="3"/>
      <c r="C884" s="3"/>
      <c r="D884" s="3"/>
      <c r="E884" s="81"/>
      <c r="F884" s="3"/>
      <c r="G884" s="3"/>
      <c r="H884" s="3"/>
      <c r="I884" s="81"/>
      <c r="J884" s="81"/>
      <c r="K884" s="81"/>
      <c r="L884" s="81"/>
      <c r="M884" s="3"/>
      <c r="N884" s="3"/>
      <c r="O884" s="3"/>
      <c r="P884" s="3"/>
      <c r="Q884" s="3"/>
      <c r="R884" s="3"/>
      <c r="S884" s="3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5">
      <c r="B885" s="3"/>
      <c r="C885" s="3"/>
      <c r="D885" s="3"/>
      <c r="E885" s="81"/>
      <c r="F885" s="3"/>
      <c r="G885" s="3"/>
      <c r="H885" s="3"/>
      <c r="I885" s="81"/>
      <c r="J885" s="81"/>
      <c r="K885" s="81"/>
      <c r="L885" s="81"/>
      <c r="M885" s="3"/>
      <c r="N885" s="3"/>
      <c r="O885" s="3"/>
      <c r="P885" s="3"/>
      <c r="Q885" s="3"/>
      <c r="R885" s="3"/>
      <c r="S885" s="3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5">
      <c r="B886" s="3"/>
      <c r="C886" s="3"/>
      <c r="D886" s="3"/>
      <c r="E886" s="81"/>
      <c r="F886" s="3"/>
      <c r="G886" s="3"/>
      <c r="H886" s="3"/>
      <c r="I886" s="81"/>
      <c r="J886" s="81"/>
      <c r="K886" s="81"/>
      <c r="L886" s="81"/>
      <c r="M886" s="3"/>
      <c r="N886" s="3"/>
      <c r="O886" s="3"/>
      <c r="P886" s="3"/>
      <c r="Q886" s="3"/>
      <c r="R886" s="3"/>
      <c r="S886" s="3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5">
      <c r="B887" s="3"/>
      <c r="C887" s="3"/>
      <c r="D887" s="3"/>
      <c r="E887" s="81"/>
      <c r="F887" s="3"/>
      <c r="G887" s="3"/>
      <c r="H887" s="3"/>
      <c r="I887" s="81"/>
      <c r="J887" s="81"/>
      <c r="K887" s="81"/>
      <c r="L887" s="81"/>
      <c r="M887" s="3"/>
      <c r="N887" s="3"/>
      <c r="O887" s="3"/>
      <c r="P887" s="3"/>
      <c r="Q887" s="3"/>
      <c r="R887" s="3"/>
      <c r="S887" s="3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5">
      <c r="B888" s="3"/>
      <c r="C888" s="3"/>
      <c r="D888" s="3"/>
      <c r="E888" s="81"/>
      <c r="F888" s="3"/>
      <c r="G888" s="3"/>
      <c r="H888" s="3"/>
      <c r="I888" s="81"/>
      <c r="J888" s="81"/>
      <c r="K888" s="81"/>
      <c r="L888" s="81"/>
      <c r="M888" s="3"/>
      <c r="N888" s="3"/>
      <c r="O888" s="3"/>
      <c r="P888" s="3"/>
      <c r="Q888" s="3"/>
      <c r="R888" s="3"/>
      <c r="S888" s="3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5">
      <c r="B889" s="3"/>
      <c r="C889" s="3"/>
      <c r="D889" s="3"/>
      <c r="E889" s="81"/>
      <c r="F889" s="3"/>
      <c r="G889" s="3"/>
      <c r="H889" s="3"/>
      <c r="I889" s="81"/>
      <c r="J889" s="81"/>
      <c r="K889" s="81"/>
      <c r="L889" s="81"/>
      <c r="M889" s="3"/>
      <c r="N889" s="3"/>
      <c r="O889" s="3"/>
      <c r="P889" s="3"/>
      <c r="Q889" s="3"/>
      <c r="R889" s="3"/>
      <c r="S889" s="3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5">
      <c r="B890" s="3"/>
      <c r="C890" s="3"/>
      <c r="D890" s="3"/>
      <c r="E890" s="81"/>
      <c r="F890" s="3"/>
      <c r="G890" s="3"/>
      <c r="H890" s="3"/>
      <c r="I890" s="81"/>
      <c r="J890" s="81"/>
      <c r="K890" s="81"/>
      <c r="L890" s="81"/>
      <c r="M890" s="3"/>
      <c r="N890" s="3"/>
      <c r="O890" s="3"/>
      <c r="P890" s="3"/>
      <c r="Q890" s="3"/>
      <c r="R890" s="3"/>
      <c r="S890" s="3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5">
      <c r="B891" s="3"/>
      <c r="C891" s="3"/>
      <c r="D891" s="3"/>
      <c r="E891" s="81"/>
      <c r="F891" s="3"/>
      <c r="G891" s="3"/>
      <c r="H891" s="3"/>
      <c r="I891" s="81"/>
      <c r="J891" s="81"/>
      <c r="K891" s="81"/>
      <c r="L891" s="81"/>
      <c r="M891" s="3"/>
      <c r="N891" s="3"/>
      <c r="O891" s="3"/>
      <c r="P891" s="3"/>
      <c r="Q891" s="3"/>
      <c r="R891" s="3"/>
      <c r="S891" s="3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5">
      <c r="B892" s="3"/>
      <c r="C892" s="3"/>
      <c r="D892" s="3"/>
      <c r="E892" s="81"/>
      <c r="F892" s="3"/>
      <c r="G892" s="3"/>
      <c r="H892" s="3"/>
      <c r="I892" s="81"/>
      <c r="J892" s="81"/>
      <c r="K892" s="81"/>
      <c r="L892" s="81"/>
      <c r="M892" s="3"/>
      <c r="N892" s="3"/>
      <c r="O892" s="3"/>
      <c r="P892" s="3"/>
      <c r="Q892" s="3"/>
      <c r="R892" s="3"/>
      <c r="S892" s="3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5">
      <c r="B893" s="3"/>
      <c r="C893" s="3"/>
      <c r="D893" s="3"/>
      <c r="E893" s="81"/>
      <c r="F893" s="3"/>
      <c r="G893" s="3"/>
      <c r="H893" s="3"/>
      <c r="I893" s="81"/>
      <c r="J893" s="81"/>
      <c r="K893" s="81"/>
      <c r="L893" s="81"/>
      <c r="M893" s="3"/>
      <c r="N893" s="3"/>
      <c r="O893" s="3"/>
      <c r="P893" s="3"/>
      <c r="Q893" s="3"/>
      <c r="R893" s="3"/>
      <c r="S893" s="3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5">
      <c r="B894" s="3"/>
      <c r="C894" s="3"/>
      <c r="D894" s="3"/>
      <c r="E894" s="81"/>
      <c r="F894" s="3"/>
      <c r="G894" s="3"/>
      <c r="H894" s="3"/>
      <c r="I894" s="81"/>
      <c r="J894" s="81"/>
      <c r="K894" s="81"/>
      <c r="L894" s="81"/>
      <c r="M894" s="3"/>
      <c r="N894" s="3"/>
      <c r="O894" s="3"/>
      <c r="P894" s="3"/>
      <c r="Q894" s="3"/>
      <c r="R894" s="3"/>
      <c r="S894" s="3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5">
      <c r="B895" s="3"/>
      <c r="C895" s="3"/>
      <c r="D895" s="3"/>
      <c r="E895" s="81"/>
      <c r="F895" s="3"/>
      <c r="G895" s="3"/>
      <c r="H895" s="3"/>
      <c r="I895" s="81"/>
      <c r="J895" s="81"/>
      <c r="K895" s="81"/>
      <c r="L895" s="81"/>
      <c r="M895" s="3"/>
      <c r="N895" s="3"/>
      <c r="O895" s="3"/>
      <c r="P895" s="3"/>
      <c r="Q895" s="3"/>
      <c r="R895" s="3"/>
      <c r="S895" s="3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5">
      <c r="B896" s="3"/>
      <c r="C896" s="3"/>
      <c r="D896" s="3"/>
      <c r="E896" s="81"/>
      <c r="F896" s="3"/>
      <c r="G896" s="3"/>
      <c r="H896" s="3"/>
      <c r="I896" s="81"/>
      <c r="J896" s="81"/>
      <c r="K896" s="81"/>
      <c r="L896" s="81"/>
      <c r="M896" s="3"/>
      <c r="N896" s="3"/>
      <c r="O896" s="3"/>
      <c r="P896" s="3"/>
      <c r="Q896" s="3"/>
      <c r="R896" s="3"/>
      <c r="S896" s="3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5">
      <c r="B897" s="3"/>
      <c r="C897" s="3"/>
      <c r="D897" s="3"/>
      <c r="E897" s="81"/>
      <c r="F897" s="3"/>
      <c r="G897" s="3"/>
      <c r="H897" s="3"/>
      <c r="I897" s="81"/>
      <c r="J897" s="81"/>
      <c r="K897" s="81"/>
      <c r="L897" s="81"/>
      <c r="M897" s="3"/>
      <c r="N897" s="3"/>
      <c r="O897" s="3"/>
      <c r="P897" s="3"/>
      <c r="Q897" s="3"/>
      <c r="R897" s="3"/>
      <c r="S897" s="3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5">
      <c r="B898" s="3"/>
      <c r="C898" s="3"/>
      <c r="D898" s="3"/>
      <c r="E898" s="81"/>
      <c r="F898" s="3"/>
      <c r="G898" s="3"/>
      <c r="H898" s="3"/>
      <c r="I898" s="81"/>
      <c r="J898" s="81"/>
      <c r="K898" s="81"/>
      <c r="L898" s="81"/>
      <c r="M898" s="3"/>
      <c r="N898" s="3"/>
      <c r="O898" s="3"/>
      <c r="P898" s="3"/>
      <c r="Q898" s="3"/>
      <c r="R898" s="3"/>
      <c r="S898" s="3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5">
      <c r="B899" s="3"/>
      <c r="C899" s="3"/>
      <c r="D899" s="3"/>
      <c r="E899" s="81"/>
      <c r="F899" s="3"/>
      <c r="G899" s="3"/>
      <c r="H899" s="3"/>
      <c r="I899" s="81"/>
      <c r="J899" s="81"/>
      <c r="K899" s="81"/>
      <c r="L899" s="81"/>
      <c r="M899" s="3"/>
      <c r="N899" s="3"/>
      <c r="O899" s="3"/>
      <c r="P899" s="3"/>
      <c r="Q899" s="3"/>
      <c r="R899" s="3"/>
      <c r="S899" s="3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5">
      <c r="B900" s="3"/>
      <c r="C900" s="3"/>
      <c r="D900" s="3"/>
      <c r="E900" s="81"/>
      <c r="F900" s="3"/>
      <c r="G900" s="3"/>
      <c r="H900" s="3"/>
      <c r="I900" s="81"/>
      <c r="J900" s="81"/>
      <c r="K900" s="81"/>
      <c r="L900" s="81"/>
      <c r="M900" s="3"/>
      <c r="N900" s="3"/>
      <c r="O900" s="3"/>
      <c r="P900" s="3"/>
      <c r="Q900" s="3"/>
      <c r="R900" s="3"/>
      <c r="S900" s="3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5">
      <c r="B901" s="3"/>
      <c r="C901" s="3"/>
      <c r="D901" s="3"/>
      <c r="E901" s="81"/>
      <c r="F901" s="3"/>
      <c r="G901" s="3"/>
      <c r="H901" s="3"/>
      <c r="I901" s="81"/>
      <c r="J901" s="81"/>
      <c r="K901" s="81"/>
      <c r="L901" s="81"/>
      <c r="M901" s="3"/>
      <c r="N901" s="3"/>
      <c r="O901" s="3"/>
      <c r="P901" s="3"/>
      <c r="Q901" s="3"/>
      <c r="R901" s="3"/>
      <c r="S901" s="3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5">
      <c r="B902" s="3"/>
      <c r="C902" s="3"/>
      <c r="D902" s="3"/>
      <c r="E902" s="81"/>
      <c r="F902" s="3"/>
      <c r="G902" s="3"/>
      <c r="H902" s="3"/>
      <c r="I902" s="81"/>
      <c r="J902" s="81"/>
      <c r="K902" s="81"/>
      <c r="L902" s="81"/>
      <c r="M902" s="3"/>
      <c r="N902" s="3"/>
      <c r="O902" s="3"/>
      <c r="P902" s="3"/>
      <c r="Q902" s="3"/>
      <c r="R902" s="3"/>
      <c r="S902" s="3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5">
      <c r="B903" s="3"/>
      <c r="C903" s="3"/>
      <c r="D903" s="3"/>
      <c r="E903" s="81"/>
      <c r="F903" s="3"/>
      <c r="G903" s="3"/>
      <c r="H903" s="3"/>
      <c r="I903" s="81"/>
      <c r="J903" s="81"/>
      <c r="K903" s="81"/>
      <c r="L903" s="81"/>
      <c r="M903" s="3"/>
      <c r="N903" s="3"/>
      <c r="O903" s="3"/>
      <c r="P903" s="3"/>
      <c r="Q903" s="3"/>
      <c r="R903" s="3"/>
      <c r="S903" s="3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5">
      <c r="B904" s="3"/>
      <c r="C904" s="3"/>
      <c r="D904" s="3"/>
      <c r="E904" s="81"/>
      <c r="F904" s="3"/>
      <c r="G904" s="3"/>
      <c r="H904" s="3"/>
      <c r="I904" s="81"/>
      <c r="J904" s="81"/>
      <c r="K904" s="81"/>
      <c r="L904" s="81"/>
      <c r="M904" s="3"/>
      <c r="N904" s="3"/>
      <c r="O904" s="3"/>
      <c r="P904" s="3"/>
      <c r="Q904" s="3"/>
      <c r="R904" s="3"/>
      <c r="S904" s="3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5">
      <c r="B905" s="3"/>
      <c r="C905" s="3"/>
      <c r="D905" s="3"/>
      <c r="E905" s="81"/>
      <c r="F905" s="3"/>
      <c r="G905" s="3"/>
      <c r="H905" s="3"/>
      <c r="I905" s="81"/>
      <c r="J905" s="81"/>
      <c r="K905" s="81"/>
      <c r="L905" s="81"/>
      <c r="M905" s="3"/>
      <c r="N905" s="3"/>
      <c r="O905" s="3"/>
      <c r="P905" s="3"/>
      <c r="Q905" s="3"/>
      <c r="R905" s="3"/>
      <c r="S905" s="3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5">
      <c r="B906" s="3"/>
      <c r="C906" s="3"/>
      <c r="D906" s="3"/>
      <c r="E906" s="81"/>
      <c r="F906" s="3"/>
      <c r="G906" s="3"/>
      <c r="H906" s="3"/>
      <c r="I906" s="81"/>
      <c r="J906" s="81"/>
      <c r="K906" s="81"/>
      <c r="L906" s="81"/>
      <c r="M906" s="3"/>
      <c r="N906" s="3"/>
      <c r="O906" s="3"/>
      <c r="P906" s="3"/>
      <c r="Q906" s="3"/>
      <c r="R906" s="3"/>
      <c r="S906" s="3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5">
      <c r="B907" s="3"/>
      <c r="C907" s="3"/>
      <c r="D907" s="3"/>
      <c r="E907" s="81"/>
      <c r="F907" s="3"/>
      <c r="G907" s="3"/>
      <c r="H907" s="3"/>
      <c r="I907" s="81"/>
      <c r="J907" s="81"/>
      <c r="K907" s="81"/>
      <c r="L907" s="81"/>
      <c r="M907" s="3"/>
      <c r="N907" s="3"/>
      <c r="O907" s="3"/>
      <c r="P907" s="3"/>
      <c r="Q907" s="3"/>
      <c r="R907" s="3"/>
      <c r="S907" s="3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5">
      <c r="B908" s="3"/>
      <c r="C908" s="3"/>
      <c r="D908" s="3"/>
      <c r="E908" s="81"/>
      <c r="F908" s="3"/>
      <c r="G908" s="3"/>
      <c r="H908" s="3"/>
      <c r="I908" s="81"/>
      <c r="J908" s="81"/>
      <c r="K908" s="81"/>
      <c r="L908" s="81"/>
      <c r="M908" s="3"/>
      <c r="N908" s="3"/>
      <c r="O908" s="3"/>
      <c r="P908" s="3"/>
      <c r="Q908" s="3"/>
      <c r="R908" s="3"/>
      <c r="S908" s="3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5">
      <c r="B909" s="3"/>
      <c r="C909" s="3"/>
      <c r="D909" s="3"/>
      <c r="E909" s="81"/>
      <c r="F909" s="3"/>
      <c r="G909" s="3"/>
      <c r="H909" s="3"/>
      <c r="I909" s="81"/>
      <c r="J909" s="81"/>
      <c r="K909" s="81"/>
      <c r="L909" s="81"/>
      <c r="M909" s="3"/>
      <c r="N909" s="3"/>
      <c r="O909" s="3"/>
      <c r="P909" s="3"/>
      <c r="Q909" s="3"/>
      <c r="R909" s="3"/>
      <c r="S909" s="3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5">
      <c r="B910" s="3"/>
      <c r="C910" s="3"/>
      <c r="D910" s="3"/>
      <c r="E910" s="81"/>
      <c r="F910" s="3"/>
      <c r="G910" s="3"/>
      <c r="H910" s="3"/>
      <c r="I910" s="81"/>
      <c r="J910" s="81"/>
      <c r="K910" s="81"/>
      <c r="L910" s="81"/>
      <c r="M910" s="3"/>
      <c r="N910" s="3"/>
      <c r="O910" s="3"/>
      <c r="P910" s="3"/>
      <c r="Q910" s="3"/>
      <c r="R910" s="3"/>
      <c r="S910" s="3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5">
      <c r="B911" s="3"/>
      <c r="C911" s="3"/>
      <c r="D911" s="3"/>
      <c r="E911" s="81"/>
      <c r="F911" s="3"/>
      <c r="G911" s="3"/>
      <c r="H911" s="3"/>
      <c r="I911" s="81"/>
      <c r="J911" s="81"/>
      <c r="K911" s="81"/>
      <c r="L911" s="81"/>
      <c r="M911" s="3"/>
      <c r="N911" s="3"/>
      <c r="O911" s="3"/>
      <c r="P911" s="3"/>
      <c r="Q911" s="3"/>
      <c r="R911" s="3"/>
      <c r="S911" s="3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5">
      <c r="B912" s="3"/>
      <c r="C912" s="3"/>
      <c r="D912" s="3"/>
      <c r="E912" s="81"/>
      <c r="F912" s="3"/>
      <c r="G912" s="3"/>
      <c r="H912" s="3"/>
      <c r="I912" s="81"/>
      <c r="J912" s="81"/>
      <c r="K912" s="81"/>
      <c r="L912" s="81"/>
      <c r="M912" s="3"/>
      <c r="N912" s="3"/>
      <c r="O912" s="3"/>
      <c r="P912" s="3"/>
      <c r="Q912" s="3"/>
      <c r="R912" s="3"/>
      <c r="S912" s="3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5">
      <c r="B913" s="3"/>
      <c r="C913" s="3"/>
      <c r="D913" s="3"/>
      <c r="E913" s="81"/>
      <c r="F913" s="3"/>
      <c r="G913" s="3"/>
      <c r="H913" s="3"/>
      <c r="I913" s="81"/>
      <c r="J913" s="81"/>
      <c r="K913" s="81"/>
      <c r="L913" s="81"/>
      <c r="M913" s="3"/>
      <c r="N913" s="3"/>
      <c r="O913" s="3"/>
      <c r="P913" s="3"/>
      <c r="Q913" s="3"/>
      <c r="R913" s="3"/>
      <c r="S913" s="3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5">
      <c r="B914" s="3"/>
      <c r="C914" s="3"/>
      <c r="D914" s="3"/>
      <c r="E914" s="81"/>
      <c r="F914" s="3"/>
      <c r="G914" s="3"/>
      <c r="H914" s="3"/>
      <c r="I914" s="81"/>
      <c r="J914" s="81"/>
      <c r="K914" s="81"/>
      <c r="L914" s="81"/>
      <c r="M914" s="3"/>
      <c r="N914" s="3"/>
      <c r="O914" s="3"/>
      <c r="P914" s="3"/>
      <c r="Q914" s="3"/>
      <c r="R914" s="3"/>
      <c r="S914" s="3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5">
      <c r="B915" s="3"/>
      <c r="C915" s="3"/>
      <c r="D915" s="3"/>
      <c r="E915" s="81"/>
      <c r="F915" s="3"/>
      <c r="G915" s="3"/>
      <c r="H915" s="3"/>
      <c r="I915" s="81"/>
      <c r="J915" s="81"/>
      <c r="K915" s="81"/>
      <c r="L915" s="81"/>
      <c r="M915" s="3"/>
      <c r="N915" s="3"/>
      <c r="O915" s="3"/>
      <c r="P915" s="3"/>
      <c r="Q915" s="3"/>
      <c r="R915" s="3"/>
      <c r="S915" s="3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5">
      <c r="B916" s="3"/>
      <c r="C916" s="3"/>
      <c r="D916" s="3"/>
      <c r="E916" s="81"/>
      <c r="F916" s="3"/>
      <c r="G916" s="3"/>
      <c r="H916" s="3"/>
      <c r="I916" s="81"/>
      <c r="J916" s="81"/>
      <c r="K916" s="81"/>
      <c r="L916" s="81"/>
      <c r="M916" s="3"/>
      <c r="N916" s="3"/>
      <c r="O916" s="3"/>
      <c r="P916" s="3"/>
      <c r="Q916" s="3"/>
      <c r="R916" s="3"/>
      <c r="S916" s="3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5">
      <c r="B917" s="3"/>
      <c r="C917" s="3"/>
      <c r="D917" s="3"/>
      <c r="E917" s="81"/>
      <c r="F917" s="3"/>
      <c r="G917" s="3"/>
      <c r="H917" s="3"/>
      <c r="I917" s="81"/>
      <c r="J917" s="81"/>
      <c r="K917" s="81"/>
      <c r="L917" s="81"/>
      <c r="M917" s="3"/>
      <c r="N917" s="3"/>
      <c r="O917" s="3"/>
      <c r="P917" s="3"/>
      <c r="Q917" s="3"/>
      <c r="R917" s="3"/>
      <c r="S917" s="3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5">
      <c r="B918" s="3"/>
      <c r="C918" s="3"/>
      <c r="D918" s="3"/>
      <c r="E918" s="81"/>
      <c r="F918" s="3"/>
      <c r="G918" s="3"/>
      <c r="H918" s="3"/>
      <c r="I918" s="81"/>
      <c r="J918" s="81"/>
      <c r="K918" s="81"/>
      <c r="L918" s="81"/>
      <c r="M918" s="3"/>
      <c r="N918" s="3"/>
      <c r="O918" s="3"/>
      <c r="P918" s="3"/>
      <c r="Q918" s="3"/>
      <c r="R918" s="3"/>
      <c r="S918" s="3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5">
      <c r="B919" s="3"/>
      <c r="C919" s="3"/>
      <c r="D919" s="3"/>
      <c r="E919" s="81"/>
      <c r="F919" s="3"/>
      <c r="G919" s="3"/>
      <c r="H919" s="3"/>
      <c r="I919" s="81"/>
      <c r="J919" s="81"/>
      <c r="K919" s="81"/>
      <c r="L919" s="81"/>
      <c r="M919" s="3"/>
      <c r="N919" s="3"/>
      <c r="O919" s="3"/>
      <c r="P919" s="3"/>
      <c r="Q919" s="3"/>
      <c r="R919" s="3"/>
      <c r="S919" s="3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5">
      <c r="B920" s="3"/>
      <c r="C920" s="3"/>
      <c r="D920" s="3"/>
      <c r="E920" s="81"/>
      <c r="F920" s="3"/>
      <c r="G920" s="3"/>
      <c r="H920" s="3"/>
      <c r="I920" s="81"/>
      <c r="J920" s="81"/>
      <c r="K920" s="81"/>
      <c r="L920" s="81"/>
      <c r="M920" s="3"/>
      <c r="N920" s="3"/>
      <c r="O920" s="3"/>
      <c r="P920" s="3"/>
      <c r="Q920" s="3"/>
      <c r="R920" s="3"/>
      <c r="S920" s="3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5">
      <c r="B921" s="3"/>
      <c r="C921" s="3"/>
      <c r="D921" s="3"/>
      <c r="E921" s="81"/>
      <c r="F921" s="3"/>
      <c r="G921" s="3"/>
      <c r="H921" s="3"/>
      <c r="I921" s="81"/>
      <c r="J921" s="81"/>
      <c r="K921" s="81"/>
      <c r="L921" s="81"/>
      <c r="M921" s="3"/>
      <c r="N921" s="3"/>
      <c r="O921" s="3"/>
      <c r="P921" s="3"/>
      <c r="Q921" s="3"/>
      <c r="R921" s="3"/>
      <c r="S921" s="3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5">
      <c r="B922" s="3"/>
      <c r="C922" s="3"/>
      <c r="D922" s="3"/>
      <c r="E922" s="81"/>
      <c r="F922" s="3"/>
      <c r="G922" s="3"/>
      <c r="H922" s="3"/>
      <c r="I922" s="81"/>
      <c r="J922" s="81"/>
      <c r="K922" s="81"/>
      <c r="L922" s="81"/>
      <c r="M922" s="3"/>
      <c r="N922" s="3"/>
      <c r="O922" s="3"/>
      <c r="P922" s="3"/>
      <c r="Q922" s="3"/>
      <c r="R922" s="3"/>
      <c r="S922" s="3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5">
      <c r="B923" s="3"/>
      <c r="C923" s="3"/>
      <c r="D923" s="3"/>
      <c r="E923" s="81"/>
      <c r="F923" s="3"/>
      <c r="G923" s="3"/>
      <c r="H923" s="3"/>
      <c r="I923" s="81"/>
      <c r="J923" s="81"/>
      <c r="K923" s="81"/>
      <c r="L923" s="81"/>
      <c r="M923" s="3"/>
      <c r="N923" s="3"/>
      <c r="O923" s="3"/>
      <c r="P923" s="3"/>
      <c r="Q923" s="3"/>
      <c r="R923" s="3"/>
      <c r="S923" s="3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5">
      <c r="B924" s="3"/>
      <c r="C924" s="3"/>
      <c r="D924" s="3"/>
      <c r="E924" s="81"/>
      <c r="F924" s="3"/>
      <c r="G924" s="3"/>
      <c r="H924" s="3"/>
      <c r="I924" s="81"/>
      <c r="J924" s="81"/>
      <c r="K924" s="81"/>
      <c r="L924" s="81"/>
      <c r="M924" s="3"/>
      <c r="N924" s="3"/>
      <c r="O924" s="3"/>
      <c r="P924" s="3"/>
      <c r="Q924" s="3"/>
      <c r="R924" s="3"/>
      <c r="S924" s="3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5">
      <c r="B925" s="3"/>
      <c r="C925" s="3"/>
      <c r="D925" s="3"/>
      <c r="E925" s="81"/>
      <c r="F925" s="3"/>
      <c r="G925" s="3"/>
      <c r="H925" s="3"/>
      <c r="I925" s="81"/>
      <c r="J925" s="81"/>
      <c r="K925" s="81"/>
      <c r="L925" s="81"/>
      <c r="M925" s="3"/>
      <c r="N925" s="3"/>
      <c r="O925" s="3"/>
      <c r="P925" s="3"/>
      <c r="Q925" s="3"/>
      <c r="R925" s="3"/>
      <c r="S925" s="3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5">
      <c r="B926" s="3"/>
      <c r="C926" s="3"/>
      <c r="D926" s="3"/>
      <c r="E926" s="81"/>
      <c r="F926" s="3"/>
      <c r="G926" s="3"/>
      <c r="H926" s="3"/>
      <c r="I926" s="81"/>
      <c r="J926" s="81"/>
      <c r="K926" s="81"/>
      <c r="L926" s="81"/>
      <c r="M926" s="3"/>
      <c r="N926" s="3"/>
      <c r="O926" s="3"/>
      <c r="P926" s="3"/>
      <c r="Q926" s="3"/>
      <c r="R926" s="3"/>
      <c r="S926" s="3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5">
      <c r="B927" s="3"/>
      <c r="C927" s="3"/>
      <c r="D927" s="3"/>
      <c r="E927" s="81"/>
      <c r="F927" s="3"/>
      <c r="G927" s="3"/>
      <c r="H927" s="3"/>
      <c r="I927" s="81"/>
      <c r="J927" s="81"/>
      <c r="K927" s="81"/>
      <c r="L927" s="81"/>
      <c r="M927" s="3"/>
      <c r="N927" s="3"/>
      <c r="O927" s="3"/>
      <c r="P927" s="3"/>
      <c r="Q927" s="3"/>
      <c r="R927" s="3"/>
      <c r="S927" s="3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5">
      <c r="B928" s="3"/>
      <c r="C928" s="3"/>
      <c r="D928" s="3"/>
      <c r="E928" s="81"/>
      <c r="F928" s="3"/>
      <c r="G928" s="3"/>
      <c r="H928" s="3"/>
      <c r="I928" s="81"/>
      <c r="J928" s="81"/>
      <c r="K928" s="81"/>
      <c r="L928" s="81"/>
      <c r="M928" s="3"/>
      <c r="N928" s="3"/>
      <c r="O928" s="3"/>
      <c r="P928" s="3"/>
      <c r="Q928" s="3"/>
      <c r="R928" s="3"/>
      <c r="S928" s="3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5">
      <c r="B929" s="3"/>
      <c r="C929" s="3"/>
      <c r="D929" s="3"/>
      <c r="E929" s="81"/>
      <c r="F929" s="3"/>
      <c r="G929" s="3"/>
      <c r="H929" s="3"/>
      <c r="I929" s="81"/>
      <c r="J929" s="81"/>
      <c r="K929" s="81"/>
      <c r="L929" s="81"/>
      <c r="M929" s="3"/>
      <c r="N929" s="3"/>
      <c r="O929" s="3"/>
      <c r="P929" s="3"/>
      <c r="Q929" s="3"/>
      <c r="R929" s="3"/>
      <c r="S929" s="3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5">
      <c r="B930" s="3"/>
      <c r="C930" s="3"/>
      <c r="D930" s="3"/>
      <c r="E930" s="81"/>
      <c r="F930" s="3"/>
      <c r="G930" s="3"/>
      <c r="H930" s="3"/>
      <c r="I930" s="81"/>
      <c r="J930" s="81"/>
      <c r="K930" s="81"/>
      <c r="L930" s="81"/>
      <c r="M930" s="3"/>
      <c r="N930" s="3"/>
      <c r="O930" s="3"/>
      <c r="P930" s="3"/>
      <c r="Q930" s="3"/>
      <c r="R930" s="3"/>
      <c r="S930" s="3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5">
      <c r="B931" s="3"/>
      <c r="C931" s="3"/>
      <c r="D931" s="3"/>
      <c r="E931" s="81"/>
      <c r="F931" s="3"/>
      <c r="G931" s="3"/>
      <c r="H931" s="3"/>
      <c r="I931" s="81"/>
      <c r="J931" s="81"/>
      <c r="K931" s="81"/>
      <c r="L931" s="81"/>
      <c r="M931" s="3"/>
      <c r="N931" s="3"/>
      <c r="O931" s="3"/>
      <c r="P931" s="3"/>
      <c r="Q931" s="3"/>
      <c r="R931" s="3"/>
      <c r="S931" s="3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5">
      <c r="B932" s="3"/>
      <c r="C932" s="3"/>
      <c r="D932" s="3"/>
      <c r="E932" s="81"/>
      <c r="F932" s="3"/>
      <c r="G932" s="3"/>
      <c r="H932" s="3"/>
      <c r="I932" s="81"/>
      <c r="J932" s="81"/>
      <c r="K932" s="81"/>
      <c r="L932" s="81"/>
      <c r="M932" s="3"/>
      <c r="N932" s="3"/>
      <c r="O932" s="3"/>
      <c r="P932" s="3"/>
      <c r="Q932" s="3"/>
      <c r="R932" s="3"/>
      <c r="S932" s="3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5">
      <c r="B933" s="3"/>
      <c r="C933" s="3"/>
      <c r="D933" s="3"/>
      <c r="E933" s="81"/>
      <c r="F933" s="3"/>
      <c r="G933" s="3"/>
      <c r="H933" s="3"/>
      <c r="I933" s="81"/>
      <c r="J933" s="81"/>
      <c r="K933" s="81"/>
      <c r="L933" s="81"/>
      <c r="M933" s="3"/>
      <c r="N933" s="3"/>
      <c r="O933" s="3"/>
      <c r="P933" s="3"/>
      <c r="Q933" s="3"/>
      <c r="R933" s="3"/>
      <c r="S933" s="3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5">
      <c r="B934" s="3"/>
      <c r="C934" s="3"/>
      <c r="D934" s="3"/>
      <c r="E934" s="81"/>
      <c r="F934" s="3"/>
      <c r="G934" s="3"/>
      <c r="H934" s="3"/>
      <c r="I934" s="81"/>
      <c r="J934" s="81"/>
      <c r="K934" s="81"/>
      <c r="L934" s="81"/>
      <c r="M934" s="3"/>
      <c r="N934" s="3"/>
      <c r="O934" s="3"/>
      <c r="P934" s="3"/>
      <c r="Q934" s="3"/>
      <c r="R934" s="3"/>
      <c r="S934" s="3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5">
      <c r="B935" s="3"/>
      <c r="C935" s="3"/>
      <c r="D935" s="3"/>
      <c r="E935" s="81"/>
      <c r="F935" s="3"/>
      <c r="G935" s="3"/>
      <c r="H935" s="3"/>
      <c r="I935" s="81"/>
      <c r="J935" s="81"/>
      <c r="K935" s="81"/>
      <c r="L935" s="81"/>
      <c r="M935" s="3"/>
      <c r="N935" s="3"/>
      <c r="O935" s="3"/>
      <c r="P935" s="3"/>
      <c r="Q935" s="3"/>
      <c r="R935" s="3"/>
      <c r="S935" s="3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5">
      <c r="B936" s="3"/>
      <c r="C936" s="3"/>
      <c r="D936" s="3"/>
      <c r="E936" s="81"/>
      <c r="F936" s="3"/>
      <c r="G936" s="3"/>
      <c r="H936" s="3"/>
      <c r="I936" s="81"/>
      <c r="J936" s="81"/>
      <c r="K936" s="81"/>
      <c r="L936" s="81"/>
      <c r="M936" s="3"/>
      <c r="N936" s="3"/>
      <c r="O936" s="3"/>
      <c r="P936" s="3"/>
      <c r="Q936" s="3"/>
      <c r="R936" s="3"/>
      <c r="S936" s="3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5">
      <c r="B937" s="3"/>
      <c r="C937" s="3"/>
      <c r="D937" s="3"/>
      <c r="E937" s="81"/>
      <c r="F937" s="3"/>
      <c r="G937" s="3"/>
      <c r="H937" s="3"/>
      <c r="I937" s="81"/>
      <c r="J937" s="81"/>
      <c r="K937" s="81"/>
      <c r="L937" s="81"/>
      <c r="M937" s="3"/>
      <c r="N937" s="3"/>
      <c r="O937" s="3"/>
      <c r="P937" s="3"/>
      <c r="Q937" s="3"/>
      <c r="R937" s="3"/>
      <c r="S937" s="3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5">
      <c r="B938" s="3"/>
      <c r="C938" s="3"/>
      <c r="D938" s="3"/>
      <c r="E938" s="81"/>
      <c r="F938" s="3"/>
      <c r="G938" s="3"/>
      <c r="H938" s="3"/>
      <c r="I938" s="81"/>
      <c r="J938" s="81"/>
      <c r="K938" s="81"/>
      <c r="L938" s="81"/>
      <c r="M938" s="3"/>
      <c r="N938" s="3"/>
      <c r="O938" s="3"/>
      <c r="P938" s="3"/>
      <c r="Q938" s="3"/>
      <c r="R938" s="3"/>
      <c r="S938" s="3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5">
      <c r="B939" s="3"/>
      <c r="C939" s="3"/>
      <c r="D939" s="3"/>
      <c r="E939" s="81"/>
      <c r="F939" s="3"/>
      <c r="G939" s="3"/>
      <c r="H939" s="3"/>
      <c r="I939" s="81"/>
      <c r="J939" s="81"/>
      <c r="K939" s="81"/>
      <c r="L939" s="81"/>
      <c r="M939" s="3"/>
      <c r="N939" s="3"/>
      <c r="O939" s="3"/>
      <c r="P939" s="3"/>
      <c r="Q939" s="3"/>
      <c r="R939" s="3"/>
      <c r="S939" s="3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5">
      <c r="B940" s="3"/>
      <c r="C940" s="3"/>
      <c r="D940" s="3"/>
      <c r="E940" s="81"/>
      <c r="F940" s="3"/>
      <c r="G940" s="3"/>
      <c r="H940" s="3"/>
      <c r="I940" s="81"/>
      <c r="J940" s="81"/>
      <c r="K940" s="81"/>
      <c r="L940" s="81"/>
      <c r="M940" s="3"/>
      <c r="N940" s="3"/>
      <c r="O940" s="3"/>
      <c r="P940" s="3"/>
      <c r="Q940" s="3"/>
      <c r="R940" s="3"/>
      <c r="S940" s="3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5">
      <c r="B941" s="3"/>
      <c r="C941" s="3"/>
      <c r="D941" s="3"/>
      <c r="E941" s="81"/>
      <c r="F941" s="3"/>
      <c r="G941" s="3"/>
      <c r="H941" s="3"/>
      <c r="I941" s="81"/>
      <c r="J941" s="81"/>
      <c r="K941" s="81"/>
      <c r="L941" s="81"/>
      <c r="M941" s="3"/>
      <c r="N941" s="3"/>
      <c r="O941" s="3"/>
      <c r="P941" s="3"/>
      <c r="Q941" s="3"/>
      <c r="R941" s="3"/>
      <c r="S941" s="3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5">
      <c r="B942" s="3"/>
      <c r="C942" s="3"/>
      <c r="D942" s="3"/>
      <c r="E942" s="81"/>
      <c r="F942" s="3"/>
      <c r="G942" s="3"/>
      <c r="H942" s="3"/>
      <c r="I942" s="81"/>
      <c r="J942" s="81"/>
      <c r="K942" s="81"/>
      <c r="L942" s="81"/>
      <c r="M942" s="3"/>
      <c r="N942" s="3"/>
      <c r="O942" s="3"/>
      <c r="P942" s="3"/>
      <c r="Q942" s="3"/>
      <c r="R942" s="3"/>
      <c r="S942" s="3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5">
      <c r="B943" s="3"/>
      <c r="C943" s="3"/>
      <c r="D943" s="3"/>
      <c r="E943" s="81"/>
      <c r="F943" s="3"/>
      <c r="G943" s="3"/>
      <c r="H943" s="3"/>
      <c r="I943" s="81"/>
      <c r="J943" s="81"/>
      <c r="K943" s="81"/>
      <c r="L943" s="81"/>
      <c r="M943" s="3"/>
      <c r="N943" s="3"/>
      <c r="O943" s="3"/>
      <c r="P943" s="3"/>
      <c r="Q943" s="3"/>
      <c r="R943" s="3"/>
      <c r="S943" s="3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5">
      <c r="B944" s="3"/>
      <c r="C944" s="3"/>
      <c r="D944" s="3"/>
      <c r="E944" s="81"/>
      <c r="F944" s="3"/>
      <c r="G944" s="3"/>
      <c r="H944" s="3"/>
      <c r="I944" s="81"/>
      <c r="J944" s="81"/>
      <c r="K944" s="81"/>
      <c r="L944" s="81"/>
      <c r="M944" s="3"/>
      <c r="N944" s="3"/>
      <c r="O944" s="3"/>
      <c r="P944" s="3"/>
      <c r="Q944" s="3"/>
      <c r="R944" s="3"/>
      <c r="S944" s="3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5">
      <c r="B945" s="3"/>
      <c r="C945" s="3"/>
      <c r="D945" s="3"/>
      <c r="E945" s="81"/>
      <c r="F945" s="3"/>
      <c r="G945" s="3"/>
      <c r="H945" s="3"/>
      <c r="I945" s="81"/>
      <c r="J945" s="81"/>
      <c r="K945" s="81"/>
      <c r="L945" s="81"/>
      <c r="M945" s="3"/>
      <c r="N945" s="3"/>
      <c r="O945" s="3"/>
      <c r="P945" s="3"/>
      <c r="Q945" s="3"/>
      <c r="R945" s="3"/>
      <c r="S945" s="3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5">
      <c r="B946" s="3"/>
      <c r="C946" s="3"/>
      <c r="D946" s="3"/>
      <c r="E946" s="81"/>
      <c r="F946" s="3"/>
      <c r="G946" s="3"/>
      <c r="H946" s="3"/>
      <c r="I946" s="81"/>
      <c r="J946" s="81"/>
      <c r="K946" s="81"/>
      <c r="L946" s="81"/>
      <c r="M946" s="3"/>
      <c r="N946" s="3"/>
      <c r="O946" s="3"/>
      <c r="P946" s="3"/>
      <c r="Q946" s="3"/>
      <c r="R946" s="3"/>
      <c r="S946" s="3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5">
      <c r="B947" s="3"/>
      <c r="C947" s="3"/>
      <c r="D947" s="3"/>
      <c r="E947" s="81"/>
      <c r="F947" s="3"/>
      <c r="G947" s="3"/>
      <c r="H947" s="3"/>
      <c r="I947" s="81"/>
      <c r="J947" s="81"/>
      <c r="K947" s="81"/>
      <c r="L947" s="81"/>
      <c r="M947" s="3"/>
      <c r="N947" s="3"/>
      <c r="O947" s="3"/>
      <c r="P947" s="3"/>
      <c r="Q947" s="3"/>
      <c r="R947" s="3"/>
      <c r="S947" s="3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5">
      <c r="B948" s="3"/>
      <c r="C948" s="3"/>
      <c r="D948" s="3"/>
      <c r="E948" s="81"/>
      <c r="F948" s="3"/>
      <c r="G948" s="3"/>
      <c r="H948" s="3"/>
      <c r="I948" s="81"/>
      <c r="J948" s="81"/>
      <c r="K948" s="81"/>
      <c r="L948" s="81"/>
      <c r="M948" s="3"/>
      <c r="N948" s="3"/>
      <c r="O948" s="3"/>
      <c r="P948" s="3"/>
      <c r="Q948" s="3"/>
      <c r="R948" s="3"/>
      <c r="S948" s="3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5">
      <c r="B949" s="3"/>
      <c r="C949" s="3"/>
      <c r="D949" s="3"/>
      <c r="E949" s="81"/>
      <c r="F949" s="3"/>
      <c r="G949" s="3"/>
      <c r="H949" s="3"/>
      <c r="I949" s="81"/>
      <c r="J949" s="81"/>
      <c r="K949" s="81"/>
      <c r="L949" s="81"/>
      <c r="M949" s="3"/>
      <c r="N949" s="3"/>
      <c r="O949" s="3"/>
      <c r="P949" s="3"/>
      <c r="Q949" s="3"/>
      <c r="R949" s="3"/>
      <c r="S949" s="3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5">
      <c r="B950" s="3"/>
      <c r="C950" s="3"/>
      <c r="D950" s="3"/>
      <c r="E950" s="81"/>
      <c r="F950" s="3"/>
      <c r="G950" s="3"/>
      <c r="H950" s="3"/>
      <c r="I950" s="81"/>
      <c r="J950" s="81"/>
      <c r="K950" s="81"/>
      <c r="L950" s="81"/>
      <c r="M950" s="3"/>
      <c r="N950" s="3"/>
      <c r="O950" s="3"/>
      <c r="P950" s="3"/>
      <c r="Q950" s="3"/>
      <c r="R950" s="3"/>
      <c r="S950" s="3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5">
      <c r="B951" s="3"/>
      <c r="C951" s="3"/>
      <c r="D951" s="3"/>
      <c r="E951" s="81"/>
      <c r="F951" s="3"/>
      <c r="G951" s="3"/>
      <c r="H951" s="3"/>
      <c r="I951" s="81"/>
      <c r="J951" s="81"/>
      <c r="K951" s="81"/>
      <c r="L951" s="81"/>
      <c r="M951" s="3"/>
      <c r="N951" s="3"/>
      <c r="O951" s="3"/>
      <c r="P951" s="3"/>
      <c r="Q951" s="3"/>
      <c r="R951" s="3"/>
      <c r="S951" s="3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5">
      <c r="B952" s="3"/>
      <c r="C952" s="3"/>
      <c r="D952" s="3"/>
      <c r="E952" s="81"/>
      <c r="F952" s="3"/>
      <c r="G952" s="3"/>
      <c r="H952" s="3"/>
      <c r="I952" s="81"/>
      <c r="J952" s="81"/>
      <c r="K952" s="81"/>
      <c r="L952" s="81"/>
      <c r="M952" s="3"/>
      <c r="N952" s="3"/>
      <c r="O952" s="3"/>
      <c r="P952" s="3"/>
      <c r="Q952" s="3"/>
      <c r="R952" s="3"/>
      <c r="S952" s="3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5">
      <c r="B953" s="3"/>
      <c r="C953" s="3"/>
      <c r="D953" s="3"/>
      <c r="E953" s="81"/>
      <c r="F953" s="3"/>
      <c r="G953" s="3"/>
      <c r="H953" s="3"/>
      <c r="I953" s="81"/>
      <c r="J953" s="81"/>
      <c r="K953" s="81"/>
      <c r="L953" s="81"/>
      <c r="M953" s="3"/>
      <c r="N953" s="3"/>
      <c r="O953" s="3"/>
      <c r="P953" s="3"/>
      <c r="Q953" s="3"/>
      <c r="R953" s="3"/>
      <c r="S953" s="3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5">
      <c r="B954" s="3"/>
      <c r="C954" s="3"/>
      <c r="D954" s="3"/>
      <c r="E954" s="81"/>
      <c r="F954" s="3"/>
      <c r="G954" s="3"/>
      <c r="H954" s="3"/>
      <c r="I954" s="81"/>
      <c r="J954" s="81"/>
      <c r="K954" s="81"/>
      <c r="L954" s="81"/>
      <c r="M954" s="3"/>
      <c r="N954" s="3"/>
      <c r="O954" s="3"/>
      <c r="P954" s="3"/>
      <c r="Q954" s="3"/>
      <c r="R954" s="3"/>
      <c r="S954" s="3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5">
      <c r="B955" s="3"/>
      <c r="C955" s="3"/>
      <c r="D955" s="3"/>
      <c r="E955" s="81"/>
      <c r="F955" s="3"/>
      <c r="G955" s="3"/>
      <c r="H955" s="3"/>
      <c r="I955" s="81"/>
      <c r="J955" s="81"/>
      <c r="K955" s="81"/>
      <c r="L955" s="81"/>
      <c r="M955" s="3"/>
      <c r="N955" s="3"/>
      <c r="O955" s="3"/>
      <c r="P955" s="3"/>
      <c r="Q955" s="3"/>
      <c r="R955" s="3"/>
      <c r="S955" s="3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5">
      <c r="B956" s="3"/>
      <c r="C956" s="3"/>
      <c r="D956" s="3"/>
      <c r="E956" s="81"/>
      <c r="F956" s="3"/>
      <c r="G956" s="3"/>
      <c r="H956" s="3"/>
      <c r="I956" s="81"/>
      <c r="J956" s="81"/>
      <c r="K956" s="81"/>
      <c r="L956" s="81"/>
      <c r="M956" s="3"/>
      <c r="N956" s="3"/>
      <c r="O956" s="3"/>
      <c r="P956" s="3"/>
      <c r="Q956" s="3"/>
      <c r="R956" s="3"/>
      <c r="S956" s="3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5">
      <c r="B957" s="3"/>
      <c r="C957" s="3"/>
      <c r="D957" s="3"/>
      <c r="E957" s="81"/>
      <c r="F957" s="3"/>
      <c r="G957" s="3"/>
      <c r="H957" s="3"/>
      <c r="I957" s="81"/>
      <c r="J957" s="81"/>
      <c r="K957" s="81"/>
      <c r="L957" s="81"/>
      <c r="M957" s="3"/>
      <c r="N957" s="3"/>
      <c r="O957" s="3"/>
      <c r="P957" s="3"/>
      <c r="Q957" s="3"/>
      <c r="R957" s="3"/>
      <c r="S957" s="3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5">
      <c r="B958" s="3"/>
      <c r="C958" s="3"/>
      <c r="D958" s="3"/>
      <c r="E958" s="81"/>
      <c r="F958" s="3"/>
      <c r="G958" s="3"/>
      <c r="H958" s="3"/>
      <c r="I958" s="81"/>
      <c r="J958" s="81"/>
      <c r="K958" s="81"/>
      <c r="L958" s="81"/>
      <c r="M958" s="3"/>
      <c r="N958" s="3"/>
      <c r="O958" s="3"/>
      <c r="P958" s="3"/>
      <c r="Q958" s="3"/>
      <c r="R958" s="3"/>
      <c r="S958" s="3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5">
      <c r="B959" s="3"/>
      <c r="C959" s="3"/>
      <c r="D959" s="3"/>
      <c r="E959" s="81"/>
      <c r="F959" s="3"/>
      <c r="G959" s="3"/>
      <c r="H959" s="3"/>
      <c r="I959" s="81"/>
      <c r="J959" s="81"/>
      <c r="K959" s="81"/>
      <c r="L959" s="81"/>
      <c r="M959" s="3"/>
      <c r="N959" s="3"/>
      <c r="O959" s="3"/>
      <c r="P959" s="3"/>
      <c r="Q959" s="3"/>
      <c r="R959" s="3"/>
      <c r="S959" s="3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5">
      <c r="B960" s="3"/>
      <c r="C960" s="3"/>
      <c r="D960" s="3"/>
      <c r="E960" s="81"/>
      <c r="F960" s="3"/>
      <c r="G960" s="3"/>
      <c r="H960" s="3"/>
      <c r="I960" s="81"/>
      <c r="J960" s="81"/>
      <c r="K960" s="81"/>
      <c r="L960" s="81"/>
      <c r="M960" s="3"/>
      <c r="N960" s="3"/>
      <c r="O960" s="3"/>
      <c r="P960" s="3"/>
      <c r="Q960" s="3"/>
      <c r="R960" s="3"/>
      <c r="S960" s="3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5">
      <c r="B961" s="3"/>
      <c r="C961" s="3"/>
      <c r="D961" s="3"/>
      <c r="E961" s="81"/>
      <c r="F961" s="3"/>
      <c r="G961" s="3"/>
      <c r="H961" s="3"/>
      <c r="I961" s="81"/>
      <c r="J961" s="81"/>
      <c r="K961" s="81"/>
      <c r="L961" s="81"/>
      <c r="M961" s="3"/>
      <c r="N961" s="3"/>
      <c r="O961" s="3"/>
      <c r="P961" s="3"/>
      <c r="Q961" s="3"/>
      <c r="R961" s="3"/>
      <c r="S961" s="3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5">
      <c r="B962" s="3"/>
      <c r="C962" s="3"/>
      <c r="D962" s="3"/>
      <c r="E962" s="81"/>
      <c r="F962" s="3"/>
      <c r="G962" s="3"/>
      <c r="H962" s="3"/>
      <c r="I962" s="81"/>
      <c r="J962" s="81"/>
      <c r="K962" s="81"/>
      <c r="L962" s="81"/>
      <c r="M962" s="3"/>
      <c r="N962" s="3"/>
      <c r="O962" s="3"/>
      <c r="P962" s="3"/>
      <c r="Q962" s="3"/>
      <c r="R962" s="3"/>
      <c r="S962" s="3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5">
      <c r="B963" s="3"/>
      <c r="C963" s="3"/>
      <c r="D963" s="3"/>
      <c r="E963" s="81"/>
      <c r="F963" s="3"/>
      <c r="G963" s="3"/>
      <c r="H963" s="3"/>
      <c r="I963" s="81"/>
      <c r="J963" s="81"/>
      <c r="K963" s="81"/>
      <c r="L963" s="81"/>
      <c r="M963" s="3"/>
      <c r="N963" s="3"/>
      <c r="O963" s="3"/>
      <c r="P963" s="3"/>
      <c r="Q963" s="3"/>
      <c r="R963" s="3"/>
      <c r="S963" s="3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5">
      <c r="B964" s="3"/>
      <c r="C964" s="3"/>
      <c r="D964" s="3"/>
      <c r="E964" s="81"/>
      <c r="F964" s="3"/>
      <c r="G964" s="3"/>
      <c r="H964" s="3"/>
      <c r="I964" s="81"/>
      <c r="J964" s="81"/>
      <c r="K964" s="81"/>
      <c r="L964" s="81"/>
      <c r="M964" s="3"/>
      <c r="N964" s="3"/>
      <c r="O964" s="3"/>
      <c r="P964" s="3"/>
      <c r="Q964" s="3"/>
      <c r="R964" s="3"/>
      <c r="S964" s="3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5">
      <c r="B965" s="3"/>
      <c r="C965" s="3"/>
      <c r="D965" s="3"/>
      <c r="E965" s="81"/>
      <c r="F965" s="3"/>
      <c r="G965" s="3"/>
      <c r="H965" s="3"/>
      <c r="I965" s="81"/>
      <c r="J965" s="81"/>
      <c r="K965" s="81"/>
      <c r="L965" s="81"/>
      <c r="M965" s="3"/>
      <c r="N965" s="3"/>
      <c r="O965" s="3"/>
      <c r="P965" s="3"/>
      <c r="Q965" s="3"/>
      <c r="R965" s="3"/>
      <c r="S965" s="3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5">
      <c r="B966" s="3"/>
      <c r="C966" s="3"/>
      <c r="D966" s="3"/>
      <c r="E966" s="81"/>
      <c r="F966" s="3"/>
      <c r="G966" s="3"/>
      <c r="H966" s="3"/>
      <c r="I966" s="81"/>
      <c r="J966" s="81"/>
      <c r="K966" s="81"/>
      <c r="L966" s="81"/>
      <c r="M966" s="3"/>
      <c r="N966" s="3"/>
      <c r="O966" s="3"/>
      <c r="P966" s="3"/>
      <c r="Q966" s="3"/>
      <c r="R966" s="3"/>
      <c r="S966" s="3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5">
      <c r="B967" s="3"/>
      <c r="C967" s="3"/>
      <c r="D967" s="3"/>
      <c r="E967" s="81"/>
      <c r="F967" s="3"/>
      <c r="G967" s="3"/>
      <c r="H967" s="3"/>
      <c r="I967" s="81"/>
      <c r="J967" s="81"/>
      <c r="K967" s="81"/>
      <c r="L967" s="81"/>
      <c r="M967" s="3"/>
      <c r="N967" s="3"/>
      <c r="O967" s="3"/>
      <c r="P967" s="3"/>
      <c r="Q967" s="3"/>
      <c r="R967" s="3"/>
      <c r="S967" s="3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5">
      <c r="B968" s="3"/>
      <c r="C968" s="3"/>
      <c r="D968" s="3"/>
      <c r="E968" s="81"/>
      <c r="F968" s="3"/>
      <c r="G968" s="3"/>
      <c r="H968" s="3"/>
      <c r="I968" s="81"/>
      <c r="J968" s="81"/>
      <c r="K968" s="81"/>
      <c r="L968" s="81"/>
      <c r="M968" s="3"/>
      <c r="N968" s="3"/>
      <c r="O968" s="3"/>
      <c r="P968" s="3"/>
      <c r="Q968" s="3"/>
      <c r="R968" s="3"/>
      <c r="S968" s="3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5">
      <c r="B969" s="3"/>
      <c r="C969" s="3"/>
      <c r="D969" s="3"/>
      <c r="E969" s="81"/>
      <c r="F969" s="3"/>
      <c r="G969" s="3"/>
      <c r="H969" s="3"/>
      <c r="I969" s="81"/>
      <c r="J969" s="81"/>
      <c r="K969" s="81"/>
      <c r="L969" s="81"/>
      <c r="M969" s="3"/>
      <c r="N969" s="3"/>
      <c r="O969" s="3"/>
      <c r="P969" s="3"/>
      <c r="Q969" s="3"/>
      <c r="R969" s="3"/>
      <c r="S969" s="3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5">
      <c r="B970" s="3"/>
      <c r="C970" s="3"/>
      <c r="D970" s="3"/>
      <c r="E970" s="81"/>
      <c r="F970" s="3"/>
      <c r="G970" s="3"/>
      <c r="H970" s="3"/>
      <c r="I970" s="81"/>
      <c r="J970" s="81"/>
      <c r="K970" s="81"/>
      <c r="L970" s="81"/>
      <c r="M970" s="3"/>
      <c r="N970" s="3"/>
      <c r="O970" s="3"/>
      <c r="P970" s="3"/>
      <c r="Q970" s="3"/>
      <c r="R970" s="3"/>
      <c r="S970" s="3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5">
      <c r="B971" s="3"/>
      <c r="C971" s="3"/>
      <c r="D971" s="3"/>
      <c r="E971" s="81"/>
      <c r="F971" s="3"/>
      <c r="G971" s="3"/>
      <c r="H971" s="3"/>
      <c r="I971" s="81"/>
      <c r="J971" s="81"/>
      <c r="K971" s="81"/>
      <c r="L971" s="81"/>
      <c r="M971" s="3"/>
      <c r="N971" s="3"/>
      <c r="O971" s="3"/>
      <c r="P971" s="3"/>
      <c r="Q971" s="3"/>
      <c r="R971" s="3"/>
      <c r="S971" s="3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5">
      <c r="B972" s="3"/>
      <c r="C972" s="3"/>
      <c r="D972" s="3"/>
      <c r="E972" s="81"/>
      <c r="F972" s="3"/>
      <c r="G972" s="3"/>
      <c r="H972" s="3"/>
      <c r="I972" s="81"/>
      <c r="J972" s="81"/>
      <c r="K972" s="81"/>
      <c r="L972" s="81"/>
      <c r="M972" s="3"/>
      <c r="N972" s="3"/>
      <c r="O972" s="3"/>
      <c r="P972" s="3"/>
      <c r="Q972" s="3"/>
      <c r="R972" s="3"/>
      <c r="S972" s="3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5">
      <c r="B973" s="3"/>
      <c r="C973" s="3"/>
      <c r="D973" s="3"/>
      <c r="E973" s="81"/>
      <c r="F973" s="3"/>
      <c r="G973" s="3"/>
      <c r="H973" s="3"/>
      <c r="I973" s="81"/>
      <c r="J973" s="81"/>
      <c r="K973" s="81"/>
      <c r="L973" s="81"/>
      <c r="M973" s="3"/>
      <c r="N973" s="3"/>
      <c r="O973" s="3"/>
      <c r="P973" s="3"/>
      <c r="Q973" s="3"/>
      <c r="R973" s="3"/>
      <c r="S973" s="3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5">
      <c r="E974" s="81"/>
      <c r="I974" s="81"/>
      <c r="L974" s="81"/>
      <c r="S974" s="3"/>
      <c r="T974" s="81"/>
      <c r="U974" s="81"/>
      <c r="V974" s="81"/>
      <c r="W974" s="81"/>
      <c r="X974" s="81"/>
    </row>
  </sheetData>
  <conditionalFormatting sqref="C3:X156 Z3:AB156">
    <cfRule type="cellIs" dxfId="18" priority="6" operator="greaterThan">
      <formula>1</formula>
    </cfRule>
    <cfRule type="cellIs" dxfId="17" priority="7" operator="greaterThan">
      <formula>1</formula>
    </cfRule>
  </conditionalFormatting>
  <conditionalFormatting sqref="AE3:AS156">
    <cfRule type="cellIs" dxfId="16" priority="5" operator="greaterThan">
      <formula>1</formula>
    </cfRule>
  </conditionalFormatting>
  <conditionalFormatting sqref="Y78:Y156">
    <cfRule type="cellIs" dxfId="15" priority="4" operator="greaterThan">
      <formula>1</formula>
    </cfRule>
  </conditionalFormatting>
  <conditionalFormatting sqref="Y3:Y156">
    <cfRule type="cellIs" dxfId="14" priority="2" operator="lessThan">
      <formula>0</formula>
    </cfRule>
    <cfRule type="cellIs" dxfId="13" priority="3" operator="greaterThan">
      <formula>1</formula>
    </cfRule>
  </conditionalFormatting>
  <conditionalFormatting sqref="Y14:Y156">
    <cfRule type="cellIs" dxfId="12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7"/>
  <sheetViews>
    <sheetView workbookViewId="0">
      <pane xSplit="2" ySplit="2" topLeftCell="H30" activePane="bottomRight" state="frozen"/>
      <selection pane="topRight" activeCell="D1" sqref="D1"/>
      <selection pane="bottomLeft" activeCell="A3" sqref="A3"/>
      <selection pane="bottomRight" activeCell="O52" sqref="O52"/>
    </sheetView>
  </sheetViews>
  <sheetFormatPr baseColWidth="10" defaultColWidth="10.7109375" defaultRowHeight="12.75" x14ac:dyDescent="0.2"/>
  <cols>
    <col min="1" max="1" width="12.5703125"/>
    <col min="2" max="2" width="24.7109375" style="38" customWidth="1"/>
    <col min="3" max="25" width="9.42578125" style="7" customWidth="1"/>
    <col min="26" max="16384" width="10.7109375" style="7"/>
  </cols>
  <sheetData>
    <row r="1" spans="1:25" s="33" customFormat="1" ht="15" x14ac:dyDescent="0.25">
      <c r="A1" s="45"/>
      <c r="B1" s="36"/>
      <c r="C1" s="11" t="s">
        <v>197</v>
      </c>
      <c r="D1" s="11" t="s">
        <v>198</v>
      </c>
      <c r="E1" s="11" t="s">
        <v>249</v>
      </c>
      <c r="F1" s="12" t="s">
        <v>199</v>
      </c>
      <c r="G1" s="13" t="s">
        <v>200</v>
      </c>
      <c r="H1" s="46" t="s">
        <v>250</v>
      </c>
      <c r="I1" s="46" t="s">
        <v>201</v>
      </c>
      <c r="J1" s="46" t="s">
        <v>202</v>
      </c>
      <c r="K1" s="46" t="s">
        <v>251</v>
      </c>
      <c r="L1" s="46" t="s">
        <v>203</v>
      </c>
      <c r="M1" s="46" t="s">
        <v>204</v>
      </c>
      <c r="N1" s="46" t="s">
        <v>205</v>
      </c>
      <c r="O1" s="46" t="s">
        <v>206</v>
      </c>
      <c r="P1" s="46" t="s">
        <v>252</v>
      </c>
      <c r="Q1" s="46" t="s">
        <v>253</v>
      </c>
      <c r="R1" s="47" t="s">
        <v>254</v>
      </c>
      <c r="S1" s="47" t="s">
        <v>255</v>
      </c>
      <c r="T1" s="46" t="s">
        <v>256</v>
      </c>
      <c r="U1" s="46" t="s">
        <v>257</v>
      </c>
      <c r="V1" s="46" t="s">
        <v>258</v>
      </c>
      <c r="W1" s="46" t="s">
        <v>259</v>
      </c>
      <c r="X1" s="46" t="s">
        <v>207</v>
      </c>
      <c r="Y1" s="46" t="s">
        <v>208</v>
      </c>
    </row>
    <row r="2" spans="1:25" s="48" customFormat="1" ht="60" customHeight="1" x14ac:dyDescent="0.2">
      <c r="B2" s="35"/>
      <c r="C2" s="49" t="s">
        <v>0</v>
      </c>
      <c r="D2" s="49" t="s">
        <v>1</v>
      </c>
      <c r="E2" s="49" t="s">
        <v>265</v>
      </c>
      <c r="F2" s="49" t="s">
        <v>2</v>
      </c>
      <c r="G2" s="49" t="s">
        <v>3</v>
      </c>
      <c r="H2" s="49" t="s">
        <v>266</v>
      </c>
      <c r="I2" s="49" t="s">
        <v>267</v>
      </c>
      <c r="J2" s="49" t="s">
        <v>268</v>
      </c>
      <c r="K2" s="49" t="s">
        <v>269</v>
      </c>
      <c r="L2" s="49" t="s">
        <v>270</v>
      </c>
      <c r="M2" s="49" t="s">
        <v>271</v>
      </c>
      <c r="N2" s="49" t="s">
        <v>272</v>
      </c>
      <c r="O2" s="49" t="s">
        <v>273</v>
      </c>
      <c r="P2" s="49" t="s">
        <v>274</v>
      </c>
      <c r="Q2" s="49" t="s">
        <v>275</v>
      </c>
      <c r="R2" s="56" t="s">
        <v>288</v>
      </c>
      <c r="S2" s="56" t="s">
        <v>287</v>
      </c>
      <c r="T2" s="49" t="s">
        <v>276</v>
      </c>
      <c r="U2" s="49" t="s">
        <v>277</v>
      </c>
      <c r="V2" s="49" t="s">
        <v>278</v>
      </c>
      <c r="W2" s="49" t="s">
        <v>279</v>
      </c>
      <c r="X2" s="49" t="s">
        <v>280</v>
      </c>
      <c r="Y2" s="49" t="s">
        <v>281</v>
      </c>
    </row>
    <row r="3" spans="1:25" s="34" customFormat="1" ht="15" customHeight="1" x14ac:dyDescent="0.2">
      <c r="A3" s="53" t="s">
        <v>12</v>
      </c>
      <c r="B3" s="54" t="s">
        <v>12</v>
      </c>
      <c r="C3" s="88">
        <v>9.000000000000008E-2</v>
      </c>
      <c r="D3" s="88">
        <v>0</v>
      </c>
      <c r="E3" s="88"/>
      <c r="F3" s="88">
        <v>0</v>
      </c>
      <c r="G3" s="88">
        <v>0.20999999999999996</v>
      </c>
      <c r="H3" s="88"/>
      <c r="I3" s="90">
        <f>'2-1-2'!G2</f>
        <v>0.1762</v>
      </c>
      <c r="J3" s="90">
        <v>0.53937799999999991</v>
      </c>
      <c r="K3" s="88"/>
      <c r="L3" s="88">
        <v>0.21688618599999998</v>
      </c>
      <c r="M3" s="88">
        <v>0.20701385500000002</v>
      </c>
      <c r="N3" s="88">
        <v>0.18</v>
      </c>
      <c r="O3" s="88">
        <v>0.247</v>
      </c>
      <c r="P3" s="88">
        <v>0.30326135158538819</v>
      </c>
      <c r="Q3" s="88">
        <v>5.9000000000000004E-2</v>
      </c>
      <c r="R3" s="88">
        <v>7.2927902819976548E-2</v>
      </c>
      <c r="S3" s="88">
        <v>0.7</v>
      </c>
      <c r="T3" s="88"/>
      <c r="U3" s="88"/>
      <c r="V3" s="88"/>
      <c r="W3" s="88"/>
      <c r="X3" s="88">
        <v>0.35099999999999998</v>
      </c>
      <c r="Y3" s="88">
        <v>0.29864151477813722</v>
      </c>
    </row>
    <row r="4" spans="1:25" x14ac:dyDescent="0.2">
      <c r="A4" s="19" t="s">
        <v>13</v>
      </c>
      <c r="B4" s="38" t="s">
        <v>13</v>
      </c>
      <c r="C4" s="89">
        <v>0.32999999999999996</v>
      </c>
      <c r="D4" s="89">
        <v>1</v>
      </c>
      <c r="E4" s="89">
        <v>0.74059867898531084</v>
      </c>
      <c r="F4" s="89">
        <v>0.75</v>
      </c>
      <c r="G4" s="89">
        <v>0.57999999999999996</v>
      </c>
      <c r="H4" s="89">
        <v>0.57693244651248032</v>
      </c>
      <c r="I4" s="90">
        <f>'2-1-2'!G3</f>
        <v>0.57850000000000001</v>
      </c>
      <c r="J4" s="91">
        <v>0.57188200000000011</v>
      </c>
      <c r="K4" s="89">
        <v>0.6988767067916668</v>
      </c>
      <c r="L4" s="89">
        <v>0.56499891199999996</v>
      </c>
      <c r="M4" s="89">
        <v>0.44584117890000002</v>
      </c>
      <c r="N4" s="89">
        <v>0.91999999999999993</v>
      </c>
      <c r="O4" s="89">
        <v>0.77</v>
      </c>
      <c r="P4" s="89">
        <v>0.40841059684753417</v>
      </c>
      <c r="Q4" s="89"/>
      <c r="R4" s="89">
        <v>0.28491449219909126</v>
      </c>
      <c r="S4" s="89">
        <v>0.99729999999999996</v>
      </c>
      <c r="T4" s="89">
        <v>0.41704800927777774</v>
      </c>
      <c r="U4" s="89">
        <v>0.36</v>
      </c>
      <c r="V4" s="89">
        <v>0.42929588420370374</v>
      </c>
      <c r="W4" s="89">
        <v>0.52678822805555547</v>
      </c>
      <c r="X4" s="89">
        <v>0.48799999999999999</v>
      </c>
      <c r="Y4" s="89">
        <v>0.52854214906692509</v>
      </c>
    </row>
    <row r="5" spans="1:25" x14ac:dyDescent="0.2">
      <c r="A5" s="19" t="s">
        <v>14</v>
      </c>
      <c r="B5" s="38" t="s">
        <v>14</v>
      </c>
      <c r="C5" s="89">
        <v>0.57000000000000006</v>
      </c>
      <c r="D5" s="89">
        <v>0.92357102950865766</v>
      </c>
      <c r="E5" s="89">
        <v>0.80393920024265542</v>
      </c>
      <c r="F5" s="89">
        <v>0.25</v>
      </c>
      <c r="G5" s="89">
        <v>0.34000000000000008</v>
      </c>
      <c r="H5" s="89">
        <v>0.63789650086187888</v>
      </c>
      <c r="I5" s="90">
        <f>'2-1-2'!G4</f>
        <v>0.57869999999999999</v>
      </c>
      <c r="J5" s="91" t="s">
        <v>167</v>
      </c>
      <c r="K5" s="89">
        <v>0.50728888120833338</v>
      </c>
      <c r="L5" s="89">
        <v>0.81163559000000007</v>
      </c>
      <c r="M5" s="89">
        <v>0.66556243900000001</v>
      </c>
      <c r="N5" s="89">
        <v>0.89</v>
      </c>
      <c r="O5" s="89">
        <v>0.63600000000000001</v>
      </c>
      <c r="P5" s="89">
        <v>0.23637578487396241</v>
      </c>
      <c r="Q5" s="89"/>
      <c r="R5" s="89">
        <v>0.27487155901588112</v>
      </c>
      <c r="S5" s="89">
        <v>0.999</v>
      </c>
      <c r="T5" s="89">
        <v>0.4206747876111111</v>
      </c>
      <c r="U5" s="89">
        <v>0.35</v>
      </c>
      <c r="V5" s="89">
        <v>0.50045289818518512</v>
      </c>
      <c r="W5" s="89">
        <v>0.37912435661111105</v>
      </c>
      <c r="X5" s="89">
        <v>0.29299999999999998</v>
      </c>
      <c r="Y5" s="89">
        <v>0.28876013755798341</v>
      </c>
    </row>
    <row r="6" spans="1:25" x14ac:dyDescent="0.2">
      <c r="A6" s="19" t="s">
        <v>15</v>
      </c>
      <c r="B6" s="38" t="s">
        <v>15</v>
      </c>
      <c r="C6" s="89">
        <v>0.51</v>
      </c>
      <c r="D6" s="89">
        <v>0.90624270869845591</v>
      </c>
      <c r="E6" s="89">
        <v>0.67441517519858751</v>
      </c>
      <c r="F6" s="89">
        <v>0.5</v>
      </c>
      <c r="G6" s="89">
        <v>0.32999999999999996</v>
      </c>
      <c r="H6" s="89">
        <v>0.40197008741775447</v>
      </c>
      <c r="I6" s="90">
        <f>'2-1-2'!G5</f>
        <v>0.13639999999999999</v>
      </c>
      <c r="J6" s="91" t="s">
        <v>167</v>
      </c>
      <c r="K6" s="89">
        <v>9.2737774083333321E-2</v>
      </c>
      <c r="L6" s="89">
        <v>0.20886948200000002</v>
      </c>
      <c r="M6" s="89">
        <v>0.62535129550000002</v>
      </c>
      <c r="N6" s="89">
        <v>0.21000000000000002</v>
      </c>
      <c r="O6" s="89">
        <v>0.14499999999999999</v>
      </c>
      <c r="P6" s="89">
        <v>9.8767530918121335E-2</v>
      </c>
      <c r="Q6" s="89">
        <v>5.0999999999999997E-2</v>
      </c>
      <c r="R6" s="89">
        <v>0.24809571849656883</v>
      </c>
      <c r="S6" s="89">
        <v>0.52449999999999997</v>
      </c>
      <c r="T6" s="89">
        <v>0.29846578972222221</v>
      </c>
      <c r="U6" s="89">
        <v>0.19</v>
      </c>
      <c r="V6" s="89">
        <v>0.2996824449814815</v>
      </c>
      <c r="W6" s="89">
        <v>0.3312943809777778</v>
      </c>
      <c r="X6" s="89">
        <v>0.36599999999999999</v>
      </c>
      <c r="Y6" s="89">
        <v>0.34329355955123902</v>
      </c>
    </row>
    <row r="7" spans="1:25" x14ac:dyDescent="0.2">
      <c r="A7" s="19" t="s">
        <v>16</v>
      </c>
      <c r="B7" s="38" t="s">
        <v>16</v>
      </c>
      <c r="C7" s="89">
        <v>0.57000000000000006</v>
      </c>
      <c r="D7" s="89">
        <v>1</v>
      </c>
      <c r="E7" s="89">
        <v>0.69840164321596054</v>
      </c>
      <c r="F7" s="89">
        <v>1</v>
      </c>
      <c r="G7" s="89">
        <v>0.61</v>
      </c>
      <c r="H7" s="89">
        <v>0.68292663950247567</v>
      </c>
      <c r="I7" s="90">
        <f>'2-1-2'!G6</f>
        <v>0.72650000000000003</v>
      </c>
      <c r="J7" s="91">
        <v>0.75525200000000003</v>
      </c>
      <c r="K7" s="89">
        <v>0.61640772816666667</v>
      </c>
      <c r="L7" s="89">
        <v>1</v>
      </c>
      <c r="M7" s="89">
        <v>0.72341484070000006</v>
      </c>
      <c r="N7" s="89">
        <v>1</v>
      </c>
      <c r="O7" s="89">
        <v>0.89800000000000002</v>
      </c>
      <c r="P7" s="89">
        <v>0.6628923892974854</v>
      </c>
      <c r="Q7" s="89">
        <v>0.32799999999999996</v>
      </c>
      <c r="R7" s="89">
        <v>0.45111212987902877</v>
      </c>
      <c r="S7" s="89">
        <v>0.99550000000000005</v>
      </c>
      <c r="T7" s="89">
        <v>0.46508482827777775</v>
      </c>
      <c r="U7" s="89">
        <v>0.4</v>
      </c>
      <c r="V7" s="89">
        <v>0.42834565814814818</v>
      </c>
      <c r="W7" s="89">
        <v>0.39878549836666666</v>
      </c>
      <c r="X7" s="89">
        <v>0.77800000000000002</v>
      </c>
      <c r="Y7" s="89">
        <v>0.61480121612548833</v>
      </c>
    </row>
    <row r="8" spans="1:25" x14ac:dyDescent="0.2">
      <c r="A8" s="19" t="s">
        <v>17</v>
      </c>
      <c r="B8" s="38" t="s">
        <v>17</v>
      </c>
      <c r="C8" s="89">
        <v>0.37</v>
      </c>
      <c r="D8" s="89">
        <v>1</v>
      </c>
      <c r="E8" s="89">
        <v>0.84175019977966103</v>
      </c>
      <c r="F8" s="89">
        <v>1</v>
      </c>
      <c r="G8" s="89">
        <v>0.34000000000000008</v>
      </c>
      <c r="H8" s="89">
        <v>0.69408459263053179</v>
      </c>
      <c r="I8" s="90">
        <f>'2-1-2'!G7</f>
        <v>0.65359999999999996</v>
      </c>
      <c r="J8" s="91">
        <v>0.35873800000000006</v>
      </c>
      <c r="K8" s="89">
        <v>0.62192535800000004</v>
      </c>
      <c r="L8" s="89">
        <v>0.281229758</v>
      </c>
      <c r="M8" s="89">
        <v>0.15205703740000009</v>
      </c>
      <c r="N8" s="89">
        <v>0.67999999999999994</v>
      </c>
      <c r="O8" s="89">
        <v>0.65200000000000002</v>
      </c>
      <c r="P8" s="89">
        <v>0.30552608966827394</v>
      </c>
      <c r="Q8" s="89">
        <v>0.19600000000000001</v>
      </c>
      <c r="R8" s="89">
        <v>0.42631160998269602</v>
      </c>
      <c r="S8" s="89">
        <v>0.99670000000000003</v>
      </c>
      <c r="T8" s="89">
        <v>0.61950676177777775</v>
      </c>
      <c r="U8" s="89">
        <v>0.35</v>
      </c>
      <c r="V8" s="89">
        <v>0.62962818144444443</v>
      </c>
      <c r="W8" s="89">
        <v>0.52960774631111118</v>
      </c>
      <c r="X8" s="89">
        <v>0.80700000000000005</v>
      </c>
      <c r="Y8" s="89">
        <v>0.51109531819820408</v>
      </c>
    </row>
    <row r="9" spans="1:25" x14ac:dyDescent="0.2">
      <c r="A9" s="19" t="s">
        <v>18</v>
      </c>
      <c r="B9" s="38" t="s">
        <v>18</v>
      </c>
      <c r="C9" s="89">
        <v>0.93</v>
      </c>
      <c r="D9" s="89">
        <v>1</v>
      </c>
      <c r="E9" s="89">
        <v>0.89813575861779671</v>
      </c>
      <c r="F9" s="89">
        <v>0.75</v>
      </c>
      <c r="G9" s="89">
        <v>0.83000000000000007</v>
      </c>
      <c r="H9" s="89">
        <v>0.79158966877267178</v>
      </c>
      <c r="I9" s="90">
        <f>'2-1-2'!G8</f>
        <v>0.88249999999999995</v>
      </c>
      <c r="J9" s="91">
        <v>0.67142199999999996</v>
      </c>
      <c r="K9" s="89">
        <v>0.75898371137500009</v>
      </c>
      <c r="L9" s="89">
        <v>1</v>
      </c>
      <c r="M9" s="89">
        <v>0.84018914219999996</v>
      </c>
      <c r="N9" s="89">
        <v>0.94000000000000006</v>
      </c>
      <c r="O9" s="89">
        <v>1</v>
      </c>
      <c r="P9" s="89" t="s">
        <v>167</v>
      </c>
      <c r="Q9" s="89">
        <v>1</v>
      </c>
      <c r="R9" s="89">
        <v>0.62055675080965766</v>
      </c>
      <c r="S9" s="89">
        <v>1</v>
      </c>
      <c r="T9" s="89">
        <v>0.76591157911111107</v>
      </c>
      <c r="U9" s="89">
        <v>0.77</v>
      </c>
      <c r="V9" s="89">
        <v>0.60320849772222229</v>
      </c>
      <c r="W9" s="89">
        <v>0.65986053811111101</v>
      </c>
      <c r="X9" s="89">
        <v>0.85099999999999998</v>
      </c>
      <c r="Y9" s="89">
        <v>0.75348827838897703</v>
      </c>
    </row>
    <row r="10" spans="1:25" x14ac:dyDescent="0.2">
      <c r="A10" s="19" t="s">
        <v>19</v>
      </c>
      <c r="B10" s="38" t="s">
        <v>19</v>
      </c>
      <c r="C10" s="89">
        <v>0.91</v>
      </c>
      <c r="D10" s="89">
        <v>1</v>
      </c>
      <c r="E10" s="89">
        <v>0.91185461372994336</v>
      </c>
      <c r="F10" s="89">
        <v>0.75</v>
      </c>
      <c r="G10" s="89">
        <v>0.91</v>
      </c>
      <c r="H10" s="89">
        <v>0.8903388645831285</v>
      </c>
      <c r="I10" s="90">
        <f>'2-1-2'!G9</f>
        <v>0.82399999999999995</v>
      </c>
      <c r="J10" s="91">
        <v>0.67179999999999995</v>
      </c>
      <c r="K10" s="89">
        <v>0.75459619758333329</v>
      </c>
      <c r="L10" s="89">
        <v>1</v>
      </c>
      <c r="M10" s="89">
        <v>0.80928087230000001</v>
      </c>
      <c r="N10" s="89">
        <v>1</v>
      </c>
      <c r="O10" s="89">
        <v>1</v>
      </c>
      <c r="P10" s="89">
        <v>1</v>
      </c>
      <c r="Q10" s="89">
        <v>0.93</v>
      </c>
      <c r="R10" s="89">
        <v>0.64984487175141881</v>
      </c>
      <c r="S10" s="89">
        <v>1</v>
      </c>
      <c r="T10" s="89">
        <v>0.81479483711111111</v>
      </c>
      <c r="U10" s="89">
        <v>0.76</v>
      </c>
      <c r="V10" s="89">
        <v>0.67511577962962976</v>
      </c>
      <c r="W10" s="89">
        <v>0.65584772825555548</v>
      </c>
      <c r="X10" s="89">
        <v>0.84399999999999997</v>
      </c>
      <c r="Y10" s="89">
        <v>0.76775906085968015</v>
      </c>
    </row>
    <row r="11" spans="1:25" x14ac:dyDescent="0.2">
      <c r="A11" s="19" t="s">
        <v>20</v>
      </c>
      <c r="B11" s="38" t="s">
        <v>20</v>
      </c>
      <c r="C11" s="89">
        <v>0.38</v>
      </c>
      <c r="D11" s="89">
        <v>1</v>
      </c>
      <c r="E11" s="89">
        <v>0.87566746384322025</v>
      </c>
      <c r="F11" s="89">
        <v>0.5</v>
      </c>
      <c r="G11" s="89">
        <v>0.16999999999999993</v>
      </c>
      <c r="H11" s="89">
        <v>0.7736218793536912</v>
      </c>
      <c r="I11" s="90">
        <f>'2-1-2'!G10</f>
        <v>0.65280000000000005</v>
      </c>
      <c r="J11" s="91">
        <v>0.60405600000000004</v>
      </c>
      <c r="K11" s="89">
        <v>0.72306071125000004</v>
      </c>
      <c r="L11" s="89">
        <v>0.25631420599999999</v>
      </c>
      <c r="M11" s="89">
        <v>0.32037483219999996</v>
      </c>
      <c r="N11" s="89">
        <v>0.6</v>
      </c>
      <c r="O11" s="89">
        <v>0.72799999999999998</v>
      </c>
      <c r="P11" s="89">
        <v>0.16821967363357543</v>
      </c>
      <c r="Q11" s="89">
        <v>0.13400000000000001</v>
      </c>
      <c r="R11" s="89">
        <v>0.22464287289741003</v>
      </c>
      <c r="S11" s="89">
        <v>0.999</v>
      </c>
      <c r="T11" s="89">
        <v>0.65603513183333328</v>
      </c>
      <c r="U11" s="89">
        <v>0.25</v>
      </c>
      <c r="V11" s="89">
        <v>0.68923807146296279</v>
      </c>
      <c r="W11" s="89">
        <v>0.66849992672222225</v>
      </c>
      <c r="X11" s="89">
        <v>0.192</v>
      </c>
      <c r="Y11" s="89">
        <v>0.19409844875335694</v>
      </c>
    </row>
    <row r="12" spans="1:25" x14ac:dyDescent="0.2">
      <c r="A12" s="19" t="s">
        <v>21</v>
      </c>
      <c r="B12" s="29" t="s">
        <v>21</v>
      </c>
      <c r="C12" s="89">
        <v>0.52</v>
      </c>
      <c r="D12" s="89">
        <v>1</v>
      </c>
      <c r="E12" s="89">
        <v>0.95093982774166663</v>
      </c>
      <c r="F12" s="89">
        <v>0.75</v>
      </c>
      <c r="G12" s="89">
        <v>0.14000000000000001</v>
      </c>
      <c r="H12" s="89">
        <v>0.78389377437777075</v>
      </c>
      <c r="I12" s="90">
        <f>'2-1-2'!G11</f>
        <v>0.83189999999999997</v>
      </c>
      <c r="J12" s="91" t="s">
        <v>167</v>
      </c>
      <c r="K12" s="89">
        <v>0.72953029070833342</v>
      </c>
      <c r="L12" s="89">
        <v>0.47499528000000002</v>
      </c>
      <c r="M12" s="89">
        <v>0.70267700199999994</v>
      </c>
      <c r="N12" s="89">
        <v>0.63</v>
      </c>
      <c r="O12" s="89">
        <v>0.75099999999999989</v>
      </c>
      <c r="P12" s="89" t="s">
        <v>167</v>
      </c>
      <c r="Q12" s="89">
        <v>0.36899999999999999</v>
      </c>
      <c r="R12" s="89">
        <v>0.71413087262933761</v>
      </c>
      <c r="S12" s="89">
        <v>1</v>
      </c>
      <c r="T12" s="89">
        <v>0.68791190783333334</v>
      </c>
      <c r="U12" s="89">
        <v>0.36</v>
      </c>
      <c r="V12" s="89">
        <v>0.64164760374074081</v>
      </c>
      <c r="W12" s="89">
        <v>0.66923160688888894</v>
      </c>
      <c r="X12" s="89">
        <v>0.11799999999999999</v>
      </c>
      <c r="Y12" s="89">
        <v>0.21414105892181395</v>
      </c>
    </row>
    <row r="13" spans="1:25" x14ac:dyDescent="0.2">
      <c r="A13" s="19" t="s">
        <v>22</v>
      </c>
      <c r="B13" s="38" t="s">
        <v>22</v>
      </c>
      <c r="C13" s="89">
        <v>0.42000000000000004</v>
      </c>
      <c r="D13" s="89">
        <v>0.99379531741515825</v>
      </c>
      <c r="E13" s="89">
        <v>0.67899918430720352</v>
      </c>
      <c r="F13" s="89">
        <v>0.25</v>
      </c>
      <c r="G13" s="89">
        <v>0.27</v>
      </c>
      <c r="H13" s="89">
        <v>0.51138175394515273</v>
      </c>
      <c r="I13" s="90">
        <f>'2-1-2'!G12</f>
        <v>0.37169999999999997</v>
      </c>
      <c r="J13" s="91">
        <v>0.41201399999999999</v>
      </c>
      <c r="K13" s="89">
        <v>0.40682319795833327</v>
      </c>
      <c r="L13" s="89">
        <v>9.2516911999999993E-2</v>
      </c>
      <c r="M13" s="89">
        <v>0.27323646550000003</v>
      </c>
      <c r="N13" s="89">
        <v>6.9999999999999993E-2</v>
      </c>
      <c r="O13" s="89">
        <v>0.38</v>
      </c>
      <c r="P13" s="89">
        <v>0.15263291597366332</v>
      </c>
      <c r="Q13" s="89">
        <v>0.14899999999999999</v>
      </c>
      <c r="R13" s="89">
        <v>0.235147325542823</v>
      </c>
      <c r="S13" s="89">
        <v>0.94450000000000001</v>
      </c>
      <c r="T13" s="89">
        <v>0.35835733944444448</v>
      </c>
      <c r="U13" s="89">
        <v>0.26</v>
      </c>
      <c r="V13" s="89">
        <v>0.45064685081481476</v>
      </c>
      <c r="W13" s="89">
        <v>0.52341332042222222</v>
      </c>
      <c r="X13" s="89">
        <v>0.25600000000000001</v>
      </c>
      <c r="Y13" s="89">
        <v>0.35163581371307373</v>
      </c>
    </row>
    <row r="14" spans="1:25" x14ac:dyDescent="0.2">
      <c r="A14" s="19" t="s">
        <v>23</v>
      </c>
      <c r="B14" s="29" t="s">
        <v>23</v>
      </c>
      <c r="C14" s="89">
        <v>0.4</v>
      </c>
      <c r="D14" s="89">
        <v>1</v>
      </c>
      <c r="E14" s="89">
        <v>0.73063618149646881</v>
      </c>
      <c r="F14" s="89"/>
      <c r="G14" s="89">
        <v>0.65</v>
      </c>
      <c r="H14" s="89">
        <v>0.57733047958994355</v>
      </c>
      <c r="I14" s="90">
        <f>'2-1-2'!G13</f>
        <v>0.75229999999999997</v>
      </c>
      <c r="J14" s="91">
        <v>0.36418800000000001</v>
      </c>
      <c r="K14" s="89">
        <v>0.60127202266666668</v>
      </c>
      <c r="L14" s="89">
        <v>0.56490306800000001</v>
      </c>
      <c r="M14" s="89">
        <v>0.53273769379999991</v>
      </c>
      <c r="N14" s="89">
        <v>0.41</v>
      </c>
      <c r="O14" s="89">
        <v>0.63500000000000001</v>
      </c>
      <c r="P14" s="89" t="s">
        <v>167</v>
      </c>
      <c r="Q14" s="89">
        <v>9.6000000000000002E-2</v>
      </c>
      <c r="R14" s="89">
        <v>0.539856423623856</v>
      </c>
      <c r="S14" s="89">
        <v>1</v>
      </c>
      <c r="T14" s="89">
        <v>0.49893616572222221</v>
      </c>
      <c r="U14" s="89">
        <v>0.68</v>
      </c>
      <c r="V14" s="89">
        <v>0.42896448683333327</v>
      </c>
      <c r="W14" s="89">
        <v>0.4023111131444444</v>
      </c>
      <c r="X14" s="89">
        <v>0.78700000000000003</v>
      </c>
      <c r="Y14" s="89">
        <v>0.72057447433471677</v>
      </c>
    </row>
    <row r="15" spans="1:25" x14ac:dyDescent="0.2">
      <c r="A15" s="19" t="s">
        <v>24</v>
      </c>
      <c r="B15" s="37" t="s">
        <v>24</v>
      </c>
      <c r="C15" s="89">
        <v>0.30000000000000004</v>
      </c>
      <c r="D15" s="89">
        <v>1</v>
      </c>
      <c r="E15" s="89"/>
      <c r="F15" s="89">
        <v>0.25</v>
      </c>
      <c r="G15" s="89">
        <v>0.22999999999999998</v>
      </c>
      <c r="H15" s="89"/>
      <c r="I15" s="90">
        <f>'2-1-2'!G14</f>
        <v>0.82809999999999995</v>
      </c>
      <c r="J15" s="91">
        <v>0.68243200000000004</v>
      </c>
      <c r="K15" s="89"/>
      <c r="L15" s="89">
        <v>0.82505416799999998</v>
      </c>
      <c r="M15" s="89">
        <v>0.74309936519999997</v>
      </c>
      <c r="N15" s="89">
        <v>1</v>
      </c>
      <c r="O15" s="89">
        <v>1</v>
      </c>
      <c r="P15" s="89">
        <v>0.47649135589599612</v>
      </c>
      <c r="Q15" s="89"/>
      <c r="R15" s="89">
        <v>0.7188670802791296</v>
      </c>
      <c r="S15" s="89">
        <v>0.999</v>
      </c>
      <c r="T15" s="89"/>
      <c r="U15" s="89"/>
      <c r="V15" s="89"/>
      <c r="W15" s="89"/>
      <c r="X15" s="89">
        <v>0.25700000000000001</v>
      </c>
      <c r="Y15" s="89">
        <v>0.21840343475341797</v>
      </c>
    </row>
    <row r="16" spans="1:25" x14ac:dyDescent="0.2">
      <c r="A16" s="19" t="s">
        <v>25</v>
      </c>
      <c r="B16" s="38" t="s">
        <v>25</v>
      </c>
      <c r="C16" s="89">
        <v>0.93</v>
      </c>
      <c r="D16" s="89">
        <v>1</v>
      </c>
      <c r="E16" s="89">
        <v>0.87083488212612992</v>
      </c>
      <c r="F16" s="89">
        <v>1</v>
      </c>
      <c r="G16" s="89">
        <v>0.9</v>
      </c>
      <c r="H16" s="89">
        <v>0.87262603611485046</v>
      </c>
      <c r="I16" s="90">
        <f>'2-1-2'!G15</f>
        <v>0.80330000000000001</v>
      </c>
      <c r="J16" s="91">
        <v>0.6</v>
      </c>
      <c r="K16" s="89">
        <v>0.73029160504166668</v>
      </c>
      <c r="L16" s="89">
        <v>1</v>
      </c>
      <c r="M16" s="89">
        <v>0.81827112199999996</v>
      </c>
      <c r="N16" s="89">
        <v>1</v>
      </c>
      <c r="O16" s="89">
        <v>1</v>
      </c>
      <c r="P16" s="89" t="s">
        <v>167</v>
      </c>
      <c r="Q16" s="89">
        <v>1</v>
      </c>
      <c r="R16" s="89">
        <v>0.56514119950469999</v>
      </c>
      <c r="S16" s="89">
        <v>1</v>
      </c>
      <c r="T16" s="89">
        <v>0.79028219644444431</v>
      </c>
      <c r="U16" s="89">
        <v>0.75</v>
      </c>
      <c r="V16" s="89">
        <v>0.63341151344444446</v>
      </c>
      <c r="W16" s="89">
        <v>0.546755294</v>
      </c>
      <c r="X16" s="89">
        <v>0.88900000000000001</v>
      </c>
      <c r="Y16" s="89">
        <v>0.7620486736297607</v>
      </c>
    </row>
    <row r="17" spans="1:25" x14ac:dyDescent="0.2">
      <c r="A17" s="19" t="s">
        <v>26</v>
      </c>
      <c r="B17" s="38" t="s">
        <v>26</v>
      </c>
      <c r="C17" s="89">
        <v>0.4</v>
      </c>
      <c r="D17" s="89">
        <v>1</v>
      </c>
      <c r="E17" s="89">
        <v>0.80201111945056491</v>
      </c>
      <c r="F17" s="89">
        <v>0.5</v>
      </c>
      <c r="G17" s="89">
        <v>0.51</v>
      </c>
      <c r="H17" s="89">
        <v>0.40166863249538776</v>
      </c>
      <c r="I17" s="90">
        <f>'2-1-2'!G16</f>
        <v>0.25950000000000001</v>
      </c>
      <c r="J17" s="91">
        <v>1</v>
      </c>
      <c r="K17" s="89">
        <v>0.29771161879166663</v>
      </c>
      <c r="L17" s="89">
        <v>0.10819922600000001</v>
      </c>
      <c r="M17" s="89">
        <v>0.52956432340000004</v>
      </c>
      <c r="N17" s="89">
        <v>0.13</v>
      </c>
      <c r="O17" s="89">
        <v>0.11</v>
      </c>
      <c r="P17" s="89">
        <v>8.0426269769668574E-2</v>
      </c>
      <c r="Q17" s="89"/>
      <c r="R17" s="89">
        <v>6.7905791837277962E-2</v>
      </c>
      <c r="S17" s="89">
        <v>0.61810000000000009</v>
      </c>
      <c r="T17" s="89">
        <v>0.40004428488888893</v>
      </c>
      <c r="U17" s="89">
        <v>0.4</v>
      </c>
      <c r="V17" s="89">
        <v>0.54851170822222217</v>
      </c>
      <c r="W17" s="89">
        <v>0.4516074160555556</v>
      </c>
      <c r="X17" s="89">
        <v>0.48799999999999999</v>
      </c>
      <c r="Y17" s="89">
        <v>0.51361812949180607</v>
      </c>
    </row>
    <row r="18" spans="1:25" x14ac:dyDescent="0.2">
      <c r="A18" s="19" t="s">
        <v>27</v>
      </c>
      <c r="B18" s="38" t="s">
        <v>27</v>
      </c>
      <c r="C18" s="89">
        <v>0.48</v>
      </c>
      <c r="D18" s="89">
        <v>1</v>
      </c>
      <c r="E18" s="89">
        <v>0.66315043880014135</v>
      </c>
      <c r="F18" s="89">
        <v>0.5</v>
      </c>
      <c r="G18" s="89">
        <v>0.42999999999999994</v>
      </c>
      <c r="H18" s="89">
        <v>0.57142738244613345</v>
      </c>
      <c r="I18" s="90">
        <f>'2-1-2'!G17</f>
        <v>0.51839999999999997</v>
      </c>
      <c r="J18" s="91">
        <v>1</v>
      </c>
      <c r="K18" s="89">
        <v>0.52684933741666673</v>
      </c>
      <c r="L18" s="89">
        <v>0.98638477400000002</v>
      </c>
      <c r="M18" s="89">
        <v>0.76131244659999997</v>
      </c>
      <c r="N18" s="89">
        <v>0.45</v>
      </c>
      <c r="O18" s="89">
        <v>1</v>
      </c>
      <c r="P18" s="89">
        <v>0.43673019409179686</v>
      </c>
      <c r="Q18" s="89">
        <v>0.37200000000000005</v>
      </c>
      <c r="R18" s="89">
        <v>0.2549189108466336</v>
      </c>
      <c r="S18" s="89">
        <v>0.96179999999999999</v>
      </c>
      <c r="T18" s="89">
        <v>0.25258255800000001</v>
      </c>
      <c r="U18" s="89">
        <v>0.28999999999999998</v>
      </c>
      <c r="V18" s="89">
        <v>0.38157481614814814</v>
      </c>
      <c r="W18" s="89">
        <v>0.31540801127777779</v>
      </c>
      <c r="X18" s="89">
        <v>0.55300000000000005</v>
      </c>
      <c r="Y18" s="89">
        <v>0.47713485956192014</v>
      </c>
    </row>
    <row r="19" spans="1:25" x14ac:dyDescent="0.2">
      <c r="A19" s="19" t="s">
        <v>28</v>
      </c>
      <c r="B19" s="38" t="s">
        <v>28</v>
      </c>
      <c r="C19" s="89">
        <v>0.18000000000000005</v>
      </c>
      <c r="D19" s="89">
        <v>1</v>
      </c>
      <c r="E19" s="89">
        <v>0.73138594202838991</v>
      </c>
      <c r="F19" s="89">
        <v>0.75</v>
      </c>
      <c r="G19" s="89">
        <v>0.5</v>
      </c>
      <c r="H19" s="89">
        <v>0.63016974495548606</v>
      </c>
      <c r="I19" s="90">
        <f>'2-1-2'!G18</f>
        <v>0.62949999999999995</v>
      </c>
      <c r="J19" s="91" t="s">
        <v>167</v>
      </c>
      <c r="K19" s="89">
        <v>0.53320343091666667</v>
      </c>
      <c r="L19" s="89">
        <v>1</v>
      </c>
      <c r="M19" s="89">
        <v>0.70647188189999999</v>
      </c>
      <c r="N19" s="89"/>
      <c r="O19" s="89">
        <v>0.69499999999999995</v>
      </c>
      <c r="P19" s="89">
        <v>0.55816793441772461</v>
      </c>
      <c r="Q19" s="89"/>
      <c r="R19" s="89">
        <v>0.36259549281464598</v>
      </c>
      <c r="S19" s="89">
        <v>0.99980000000000002</v>
      </c>
      <c r="T19" s="89">
        <v>0.37528835933333332</v>
      </c>
      <c r="U19" s="89">
        <v>0.38</v>
      </c>
      <c r="V19" s="89">
        <v>0.42097630320370366</v>
      </c>
      <c r="W19" s="89">
        <v>0.2640344069777778</v>
      </c>
      <c r="X19" s="89">
        <v>0.52100000000000002</v>
      </c>
      <c r="Y19" s="89">
        <v>0.45138031542301177</v>
      </c>
    </row>
    <row r="20" spans="1:25" x14ac:dyDescent="0.2">
      <c r="A20" s="19" t="s">
        <v>29</v>
      </c>
      <c r="B20" s="38" t="s">
        <v>29</v>
      </c>
      <c r="C20" s="89">
        <v>0.65</v>
      </c>
      <c r="D20" s="89">
        <v>1</v>
      </c>
      <c r="E20" s="89">
        <v>0.68039802406779659</v>
      </c>
      <c r="F20" s="89">
        <v>1</v>
      </c>
      <c r="G20" s="89">
        <v>0.49</v>
      </c>
      <c r="H20" s="89">
        <v>0.53695724660119115</v>
      </c>
      <c r="I20" s="90">
        <f>'2-1-2'!G19</f>
        <v>0.55910000000000004</v>
      </c>
      <c r="J20" s="91" t="s">
        <v>167</v>
      </c>
      <c r="K20" s="89">
        <v>0.53200892208333328</v>
      </c>
      <c r="L20" s="89">
        <v>0.94988126800000006</v>
      </c>
      <c r="M20" s="89">
        <v>0.96863111499999999</v>
      </c>
      <c r="N20" s="89">
        <v>0.19</v>
      </c>
      <c r="O20" s="89">
        <v>1</v>
      </c>
      <c r="P20" s="89">
        <v>0.6190918445587158</v>
      </c>
      <c r="Q20" s="89">
        <v>8.199999999999999E-2</v>
      </c>
      <c r="R20" s="89">
        <v>0.36681345512224078</v>
      </c>
      <c r="S20" s="89">
        <v>0.91490000000000005</v>
      </c>
      <c r="T20" s="89">
        <v>0.50033932261111114</v>
      </c>
      <c r="U20" s="89">
        <v>0.61</v>
      </c>
      <c r="V20" s="89">
        <v>0.47903114337037039</v>
      </c>
      <c r="W20" s="89">
        <v>0.39139476255555555</v>
      </c>
      <c r="X20" s="89">
        <v>0.67200000000000004</v>
      </c>
      <c r="Y20" s="89">
        <v>0.59999236464500427</v>
      </c>
    </row>
    <row r="21" spans="1:25" x14ac:dyDescent="0.2">
      <c r="A21" s="19" t="s">
        <v>30</v>
      </c>
      <c r="B21" s="38" t="s">
        <v>30</v>
      </c>
      <c r="C21" s="89">
        <v>0.64</v>
      </c>
      <c r="D21" s="89">
        <v>1</v>
      </c>
      <c r="E21" s="89">
        <v>0.43041208624166666</v>
      </c>
      <c r="F21" s="89">
        <v>0</v>
      </c>
      <c r="G21" s="89">
        <v>0.30999999999999994</v>
      </c>
      <c r="H21" s="89">
        <v>0.65452268175116179</v>
      </c>
      <c r="I21" s="90">
        <f>'2-1-2'!G20</f>
        <v>0.6522</v>
      </c>
      <c r="J21" s="91">
        <v>0.97326800000000002</v>
      </c>
      <c r="K21" s="89">
        <v>0.50915353295833332</v>
      </c>
      <c r="L21" s="89">
        <v>0.78151173600000001</v>
      </c>
      <c r="M21" s="89">
        <v>0.75120153430000003</v>
      </c>
      <c r="N21" s="89">
        <v>1</v>
      </c>
      <c r="O21" s="89">
        <v>0.91500000000000004</v>
      </c>
      <c r="P21" s="89">
        <v>0.25544664859771726</v>
      </c>
      <c r="Q21" s="89">
        <v>0.45899999999999996</v>
      </c>
      <c r="R21" s="89">
        <v>0.4155265435027134</v>
      </c>
      <c r="S21" s="89">
        <v>0.98019999999999996</v>
      </c>
      <c r="T21" s="89">
        <v>0.47110568416666659</v>
      </c>
      <c r="U21" s="89">
        <v>0.35</v>
      </c>
      <c r="V21" s="89">
        <v>0.4501812502037037</v>
      </c>
      <c r="W21" s="89">
        <v>0.45674393571111105</v>
      </c>
      <c r="X21" s="89">
        <v>0.67600000000000005</v>
      </c>
      <c r="Y21" s="89">
        <v>0.55949315428733826</v>
      </c>
    </row>
    <row r="22" spans="1:25" x14ac:dyDescent="0.2">
      <c r="A22" s="19" t="s">
        <v>31</v>
      </c>
      <c r="B22" s="40" t="s">
        <v>31</v>
      </c>
      <c r="C22" s="89">
        <v>0.67</v>
      </c>
      <c r="D22" s="89">
        <v>1</v>
      </c>
      <c r="E22" s="89">
        <v>0.85044229029166674</v>
      </c>
      <c r="F22" s="89">
        <v>1</v>
      </c>
      <c r="G22" s="89">
        <v>0.29000000000000004</v>
      </c>
      <c r="H22" s="89">
        <v>0.70069705095594581</v>
      </c>
      <c r="I22" s="90">
        <f>'2-1-2'!G21</f>
        <v>0.82089999999999996</v>
      </c>
      <c r="J22" s="91">
        <v>0.32606200000000002</v>
      </c>
      <c r="K22" s="89">
        <v>0.73493030470833332</v>
      </c>
      <c r="L22" s="89">
        <v>0.40752110400000002</v>
      </c>
      <c r="M22" s="89">
        <v>0.94319891450000004</v>
      </c>
      <c r="N22" s="89">
        <v>0.02</v>
      </c>
      <c r="O22" s="89">
        <v>0.90900000000000003</v>
      </c>
      <c r="P22" s="89" t="s">
        <v>167</v>
      </c>
      <c r="Q22" s="89">
        <v>0.14699999999999999</v>
      </c>
      <c r="R22" s="89">
        <v>0.57753751712404811</v>
      </c>
      <c r="S22" s="89">
        <v>1</v>
      </c>
      <c r="T22" s="89">
        <v>0.56918531522222227</v>
      </c>
      <c r="U22" s="89">
        <v>0.63</v>
      </c>
      <c r="V22" s="89">
        <v>0.51099117159259266</v>
      </c>
      <c r="W22" s="89">
        <v>0.49831298319999995</v>
      </c>
      <c r="X22" s="89"/>
      <c r="Y22" s="89">
        <v>0.30641945600509646</v>
      </c>
    </row>
    <row r="23" spans="1:25" x14ac:dyDescent="0.2">
      <c r="A23" s="19" t="s">
        <v>32</v>
      </c>
      <c r="B23" s="38" t="s">
        <v>32</v>
      </c>
      <c r="C23" s="89">
        <v>0.57000000000000006</v>
      </c>
      <c r="D23" s="89">
        <v>1</v>
      </c>
      <c r="E23" s="89">
        <v>0.72953706882048019</v>
      </c>
      <c r="F23" s="89">
        <v>1</v>
      </c>
      <c r="G23" s="89">
        <v>0.67999999999999994</v>
      </c>
      <c r="H23" s="89">
        <v>0.71328401098195382</v>
      </c>
      <c r="I23" s="90">
        <f>'2-1-2'!G22</f>
        <v>0.78259999999999996</v>
      </c>
      <c r="J23" s="91">
        <v>0.711314</v>
      </c>
      <c r="K23" s="89">
        <v>0.61623562975000001</v>
      </c>
      <c r="L23" s="89">
        <v>0.84309978399999996</v>
      </c>
      <c r="M23" s="89">
        <v>0.61026866910000011</v>
      </c>
      <c r="N23" s="89">
        <v>1</v>
      </c>
      <c r="O23" s="89">
        <v>0.94</v>
      </c>
      <c r="P23" s="89">
        <v>0.21473228931427002</v>
      </c>
      <c r="Q23" s="89">
        <v>0.28800000000000003</v>
      </c>
      <c r="R23" s="89">
        <v>0.62930353204553668</v>
      </c>
      <c r="S23" s="89">
        <v>1</v>
      </c>
      <c r="T23" s="89">
        <v>0.5232551786666666</v>
      </c>
      <c r="U23" s="89">
        <v>0.42</v>
      </c>
      <c r="V23" s="89">
        <v>0.54676244437037036</v>
      </c>
      <c r="W23" s="89">
        <v>0.56783763571111112</v>
      </c>
      <c r="X23" s="89">
        <v>0.623</v>
      </c>
      <c r="Y23" s="89">
        <v>0.57112793922424321</v>
      </c>
    </row>
    <row r="24" spans="1:25" x14ac:dyDescent="0.2">
      <c r="A24" s="19" t="s">
        <v>33</v>
      </c>
      <c r="B24" s="38" t="s">
        <v>33</v>
      </c>
      <c r="C24" s="89">
        <v>0.25</v>
      </c>
      <c r="D24" s="89">
        <v>0.13055798346832748</v>
      </c>
      <c r="E24" s="89">
        <v>0.73940110739816378</v>
      </c>
      <c r="F24" s="89">
        <v>0.25</v>
      </c>
      <c r="G24" s="89">
        <v>0.44000000000000006</v>
      </c>
      <c r="H24" s="89">
        <v>0.34817879863651624</v>
      </c>
      <c r="I24" s="90">
        <f>'2-1-2'!G23</f>
        <v>0.31169999999999998</v>
      </c>
      <c r="J24" s="91">
        <v>0.467804</v>
      </c>
      <c r="K24" s="89">
        <v>0.27005582641666659</v>
      </c>
      <c r="L24" s="89">
        <v>0.45701770799999997</v>
      </c>
      <c r="M24" s="89">
        <v>0.65306438450000004</v>
      </c>
      <c r="N24" s="89">
        <v>0.01</v>
      </c>
      <c r="O24" s="89">
        <v>0.06</v>
      </c>
      <c r="P24" s="89">
        <v>0.36973667144775391</v>
      </c>
      <c r="Q24" s="89">
        <v>3.6000000000000004E-2</v>
      </c>
      <c r="R24" s="89">
        <v>8.9126584685190233E-2</v>
      </c>
      <c r="S24" s="89">
        <v>0.70120000000000005</v>
      </c>
      <c r="T24" s="89">
        <v>0.4555094798333334</v>
      </c>
      <c r="U24" s="89">
        <v>0.41</v>
      </c>
      <c r="V24" s="89">
        <v>0.46522650011111116</v>
      </c>
      <c r="W24" s="89">
        <v>0.49818844264444445</v>
      </c>
      <c r="X24" s="89">
        <v>0.70799999999999996</v>
      </c>
      <c r="Y24" s="89">
        <v>0.45944973528385163</v>
      </c>
    </row>
    <row r="25" spans="1:25" x14ac:dyDescent="0.2">
      <c r="A25" s="19" t="s">
        <v>34</v>
      </c>
      <c r="B25" s="38" t="s">
        <v>34</v>
      </c>
      <c r="C25" s="89">
        <v>0.15999999999999992</v>
      </c>
      <c r="D25" s="89">
        <v>0.62917053439485171</v>
      </c>
      <c r="E25" s="89">
        <v>0.72502579602514117</v>
      </c>
      <c r="F25" s="89">
        <v>0.5</v>
      </c>
      <c r="G25" s="89">
        <v>9.9999999999999978E-2</v>
      </c>
      <c r="H25" s="89">
        <v>0.39166469386429575</v>
      </c>
      <c r="I25" s="90">
        <f>'2-1-2'!G24</f>
        <v>0.126</v>
      </c>
      <c r="J25" s="91">
        <v>0.5869120000000001</v>
      </c>
      <c r="K25" s="89">
        <v>0.21847321983333337</v>
      </c>
      <c r="L25" s="89">
        <v>0.53345341599999996</v>
      </c>
      <c r="M25" s="89">
        <v>0.75323642729999996</v>
      </c>
      <c r="N25" s="89">
        <v>0.26</v>
      </c>
      <c r="O25" s="89">
        <v>0.04</v>
      </c>
      <c r="P25" s="89">
        <v>0.4891377925872803</v>
      </c>
      <c r="Q25" s="89"/>
      <c r="R25" s="89">
        <v>9.7182699469329614E-2</v>
      </c>
      <c r="S25" s="89">
        <v>0.21959999999999991</v>
      </c>
      <c r="T25" s="89">
        <v>0.39219858377777778</v>
      </c>
      <c r="U25" s="89">
        <v>0.17</v>
      </c>
      <c r="V25" s="89">
        <v>0.50886524607407413</v>
      </c>
      <c r="W25" s="89">
        <v>0.43337824944444442</v>
      </c>
      <c r="X25" s="89">
        <v>0.158</v>
      </c>
      <c r="Y25" s="89">
        <v>0.15530259609222413</v>
      </c>
    </row>
    <row r="26" spans="1:25" x14ac:dyDescent="0.2">
      <c r="A26" s="19" t="s">
        <v>35</v>
      </c>
      <c r="B26" s="38" t="s">
        <v>35</v>
      </c>
      <c r="C26" s="89">
        <v>0.26</v>
      </c>
      <c r="D26" s="89">
        <v>1</v>
      </c>
      <c r="E26" s="89">
        <v>0.71685401227923717</v>
      </c>
      <c r="F26" s="89">
        <v>0.5</v>
      </c>
      <c r="G26" s="89">
        <v>0.24</v>
      </c>
      <c r="H26" s="89">
        <v>0.54891712437960305</v>
      </c>
      <c r="I26" s="90">
        <f>'2-1-2'!G25</f>
        <v>0.54659999999999997</v>
      </c>
      <c r="J26" s="91">
        <v>0.80858999999999992</v>
      </c>
      <c r="K26" s="89">
        <v>0.30360272324999998</v>
      </c>
      <c r="L26" s="89">
        <v>0.33977732599999999</v>
      </c>
      <c r="M26" s="89">
        <v>0.35608749390000005</v>
      </c>
      <c r="N26" s="89">
        <v>0.09</v>
      </c>
      <c r="O26" s="89">
        <v>6.6000000000000003E-2</v>
      </c>
      <c r="P26" s="89">
        <v>0.17919692993164063</v>
      </c>
      <c r="Q26" s="89">
        <v>4.2999999999999997E-2</v>
      </c>
      <c r="R26" s="89">
        <v>0.41020431589878986</v>
      </c>
      <c r="S26" s="89">
        <v>0.89929999999999999</v>
      </c>
      <c r="T26" s="89">
        <v>0.39635954961111108</v>
      </c>
      <c r="U26" s="89">
        <v>0.2</v>
      </c>
      <c r="V26" s="89">
        <v>0.46155537940740743</v>
      </c>
      <c r="W26" s="89">
        <v>0.31295706830000003</v>
      </c>
      <c r="X26" s="89">
        <v>0.19700000000000001</v>
      </c>
      <c r="Y26" s="89">
        <v>0.25594084262847899</v>
      </c>
    </row>
    <row r="27" spans="1:25" x14ac:dyDescent="0.2">
      <c r="A27" s="19" t="s">
        <v>36</v>
      </c>
      <c r="B27" s="38" t="s">
        <v>36</v>
      </c>
      <c r="C27" s="89">
        <v>0.28000000000000003</v>
      </c>
      <c r="D27" s="89">
        <v>0.29887541034511722</v>
      </c>
      <c r="E27" s="89">
        <v>0.6896697664343221</v>
      </c>
      <c r="F27" s="89">
        <v>0.25</v>
      </c>
      <c r="G27" s="89">
        <v>0.22999999999999998</v>
      </c>
      <c r="H27" s="89">
        <v>0.40075626655746005</v>
      </c>
      <c r="I27" s="90">
        <f>'2-1-2'!G26</f>
        <v>0.22989999999999999</v>
      </c>
      <c r="J27" s="91">
        <v>0.35325800000000002</v>
      </c>
      <c r="K27" s="89">
        <v>0.27561465904166665</v>
      </c>
      <c r="L27" s="89">
        <v>2.4122978E-2</v>
      </c>
      <c r="M27" s="89">
        <v>0.27469299320000007</v>
      </c>
      <c r="N27" s="89">
        <v>0.08</v>
      </c>
      <c r="O27" s="89">
        <v>0.183</v>
      </c>
      <c r="P27" s="89">
        <v>6.1492912471294405E-3</v>
      </c>
      <c r="Q27" s="89">
        <v>9.0000000000000011E-3</v>
      </c>
      <c r="R27" s="89">
        <v>0.17847739469081897</v>
      </c>
      <c r="S27" s="89">
        <v>0.80349999999999999</v>
      </c>
      <c r="T27" s="89">
        <v>0.41534354422222219</v>
      </c>
      <c r="U27" s="89">
        <v>0.25</v>
      </c>
      <c r="V27" s="89">
        <v>0.49992500405555551</v>
      </c>
      <c r="W27" s="89">
        <v>0.3931948012555555</v>
      </c>
      <c r="X27" s="89">
        <v>0.29299999999999998</v>
      </c>
      <c r="Y27" s="89">
        <v>0.25752537250518798</v>
      </c>
    </row>
    <row r="28" spans="1:25" x14ac:dyDescent="0.2">
      <c r="A28" s="19" t="s">
        <v>37</v>
      </c>
      <c r="B28" s="38" t="s">
        <v>37</v>
      </c>
      <c r="C28" s="89">
        <v>0.93</v>
      </c>
      <c r="D28" s="89">
        <v>1</v>
      </c>
      <c r="E28" s="89">
        <v>0.86032500295423731</v>
      </c>
      <c r="F28" s="89">
        <v>1</v>
      </c>
      <c r="G28" s="89">
        <v>0.86</v>
      </c>
      <c r="H28" s="89">
        <v>0.80777924539157719</v>
      </c>
      <c r="I28" s="90">
        <f>'2-1-2'!G27</f>
        <v>0.78180000000000005</v>
      </c>
      <c r="J28" s="91">
        <v>0.47872599999999998</v>
      </c>
      <c r="K28" s="89">
        <v>0.7667199294051108</v>
      </c>
      <c r="L28" s="89">
        <v>1</v>
      </c>
      <c r="M28" s="89">
        <v>0.85085320470000003</v>
      </c>
      <c r="N28" s="89">
        <v>0.83000000000000007</v>
      </c>
      <c r="O28" s="89">
        <v>1</v>
      </c>
      <c r="P28" s="89" t="s">
        <v>167</v>
      </c>
      <c r="Q28" s="89">
        <v>1</v>
      </c>
      <c r="R28" s="89">
        <v>0.63281322204276325</v>
      </c>
      <c r="S28" s="89">
        <v>1</v>
      </c>
      <c r="T28" s="89">
        <v>0.74452873333333347</v>
      </c>
      <c r="U28" s="89">
        <v>0.81</v>
      </c>
      <c r="V28" s="89">
        <v>0.6006349281296296</v>
      </c>
      <c r="W28" s="89">
        <v>0.67014743223333328</v>
      </c>
      <c r="X28" s="89">
        <v>0.85099999999999998</v>
      </c>
      <c r="Y28" s="89">
        <v>0.78638293743133547</v>
      </c>
    </row>
    <row r="29" spans="1:25" x14ac:dyDescent="0.2">
      <c r="A29" s="19" t="s">
        <v>38</v>
      </c>
      <c r="B29" s="37" t="s">
        <v>38</v>
      </c>
      <c r="C29" s="89">
        <v>8.0000000000000071E-2</v>
      </c>
      <c r="D29" s="89">
        <v>0.27188684635646909</v>
      </c>
      <c r="E29" s="89"/>
      <c r="F29" s="89">
        <v>0.75</v>
      </c>
      <c r="G29" s="89">
        <v>5.0000000000000044E-2</v>
      </c>
      <c r="H29" s="89"/>
      <c r="I29" s="90">
        <f>'2-1-2'!G28</f>
        <v>3.7999999999999999E-2</v>
      </c>
      <c r="J29" s="91" t="s">
        <v>167</v>
      </c>
      <c r="K29" s="89"/>
      <c r="L29" s="89">
        <v>0.16390025599999999</v>
      </c>
      <c r="M29" s="89">
        <v>0.39684349060000002</v>
      </c>
      <c r="N29" s="89">
        <v>0.27999999999999997</v>
      </c>
      <c r="O29" s="89">
        <v>4.7E-2</v>
      </c>
      <c r="P29" s="89">
        <v>0.51651091575622554</v>
      </c>
      <c r="Q29" s="89"/>
      <c r="R29" s="89">
        <v>3.9605185512547478E-2</v>
      </c>
      <c r="S29" s="89">
        <v>0.37419999999999998</v>
      </c>
      <c r="T29" s="89"/>
      <c r="U29" s="89"/>
      <c r="V29" s="89"/>
      <c r="W29" s="89"/>
      <c r="X29" s="89">
        <v>0.38900000000000001</v>
      </c>
      <c r="Y29" s="89">
        <v>0.25612499713897707</v>
      </c>
    </row>
    <row r="30" spans="1:25" x14ac:dyDescent="0.2">
      <c r="A30" s="19" t="s">
        <v>39</v>
      </c>
      <c r="B30" s="38" t="s">
        <v>39</v>
      </c>
      <c r="C30" s="89">
        <v>0.19999999999999996</v>
      </c>
      <c r="D30" s="89">
        <v>0.46056228073136996</v>
      </c>
      <c r="E30" s="89">
        <v>0.67143108373940674</v>
      </c>
      <c r="F30" s="89">
        <v>0.5</v>
      </c>
      <c r="G30" s="89">
        <v>0.11999999999999988</v>
      </c>
      <c r="H30" s="89">
        <v>0.30532083301823315</v>
      </c>
      <c r="I30" s="90">
        <f>'2-1-2'!G29</f>
        <v>8.8999999999999996E-2</v>
      </c>
      <c r="J30" s="91">
        <v>0.17269000000000001</v>
      </c>
      <c r="K30" s="89">
        <v>0.17081201074999999</v>
      </c>
      <c r="L30" s="89">
        <v>0.15076130599999998</v>
      </c>
      <c r="M30" s="89">
        <v>0.42776561739999996</v>
      </c>
      <c r="N30" s="89">
        <v>0.06</v>
      </c>
      <c r="O30" s="89">
        <v>1.6E-2</v>
      </c>
      <c r="P30" s="89">
        <v>0.14949174000000001</v>
      </c>
      <c r="Q30" s="89"/>
      <c r="R30" s="89">
        <v>5.2256805785648633E-2</v>
      </c>
      <c r="S30" s="89">
        <v>0.59979999999999989</v>
      </c>
      <c r="T30" s="89">
        <v>0.32268882327777781</v>
      </c>
      <c r="U30" s="89">
        <v>0.19</v>
      </c>
      <c r="V30" s="89">
        <v>0.28590126394444448</v>
      </c>
      <c r="W30" s="89">
        <v>0.28888216116666665</v>
      </c>
      <c r="X30" s="89">
        <v>0.26800000000000002</v>
      </c>
      <c r="Y30" s="89">
        <v>0.21311690807342529</v>
      </c>
    </row>
    <row r="31" spans="1:25" x14ac:dyDescent="0.2">
      <c r="A31" s="19" t="s">
        <v>40</v>
      </c>
      <c r="B31" s="38" t="s">
        <v>40</v>
      </c>
      <c r="C31" s="89">
        <v>0.85</v>
      </c>
      <c r="D31" s="89">
        <v>1</v>
      </c>
      <c r="E31" s="89">
        <v>0.83651879225918091</v>
      </c>
      <c r="F31" s="89">
        <v>0.25</v>
      </c>
      <c r="G31" s="89">
        <v>0.67999999999999994</v>
      </c>
      <c r="H31" s="89">
        <v>0.76289359759473352</v>
      </c>
      <c r="I31" s="90">
        <f>'2-1-2'!G30</f>
        <v>0.76060000000000005</v>
      </c>
      <c r="J31" s="91" t="s">
        <v>167</v>
      </c>
      <c r="K31" s="89">
        <v>0.59285479783333339</v>
      </c>
      <c r="L31" s="89">
        <v>0.95039195999999992</v>
      </c>
      <c r="M31" s="89">
        <v>0.67199974060000001</v>
      </c>
      <c r="N31" s="89">
        <v>0.67999999999999994</v>
      </c>
      <c r="O31" s="89">
        <v>0.71499999999999997</v>
      </c>
      <c r="P31" s="89">
        <v>0.72847476005554201</v>
      </c>
      <c r="Q31" s="89">
        <v>0.38100000000000001</v>
      </c>
      <c r="R31" s="89">
        <v>0.44425142542914209</v>
      </c>
      <c r="S31" s="89">
        <v>0.99919999999999998</v>
      </c>
      <c r="T31" s="89">
        <v>0.59953256711111114</v>
      </c>
      <c r="U31" s="89">
        <v>0.67</v>
      </c>
      <c r="V31" s="89">
        <v>0.59608976933333335</v>
      </c>
      <c r="W31" s="89">
        <v>0.58161816994444449</v>
      </c>
      <c r="X31" s="89">
        <v>0.83</v>
      </c>
      <c r="Y31" s="89">
        <v>0.69822995662689213</v>
      </c>
    </row>
    <row r="32" spans="1:25" x14ac:dyDescent="0.2">
      <c r="A32" s="19" t="s">
        <v>41</v>
      </c>
      <c r="B32" s="38" t="s">
        <v>41</v>
      </c>
      <c r="C32" s="89">
        <v>0.73</v>
      </c>
      <c r="D32" s="89">
        <v>1</v>
      </c>
      <c r="E32" s="89">
        <v>0.79155005319618643</v>
      </c>
      <c r="F32" s="89">
        <v>0.25</v>
      </c>
      <c r="G32" s="89">
        <v>0.11999999999999988</v>
      </c>
      <c r="H32" s="89">
        <v>0.77911886530112673</v>
      </c>
      <c r="I32" s="90">
        <f>'2-1-2'!G31</f>
        <v>0.73880000000000001</v>
      </c>
      <c r="J32" s="91">
        <v>0.61026599999999998</v>
      </c>
      <c r="K32" s="89">
        <v>0.6978815952916666</v>
      </c>
      <c r="L32" s="89">
        <v>0.59900684400000004</v>
      </c>
      <c r="M32" s="89">
        <v>0.64769981379999997</v>
      </c>
      <c r="N32" s="89">
        <v>0.72</v>
      </c>
      <c r="O32" s="89">
        <v>1</v>
      </c>
      <c r="P32" s="89">
        <v>0.24880714416503907</v>
      </c>
      <c r="Q32" s="89">
        <v>0.33200000000000002</v>
      </c>
      <c r="R32" s="89">
        <v>0.38828603236768794</v>
      </c>
      <c r="S32" s="89">
        <v>0.99760000000000004</v>
      </c>
      <c r="T32" s="89">
        <v>0.65639116494444449</v>
      </c>
      <c r="U32" s="89">
        <v>0.39</v>
      </c>
      <c r="V32" s="89">
        <v>0.57524549522222224</v>
      </c>
      <c r="W32" s="89">
        <v>0.66227147314444457</v>
      </c>
      <c r="X32" s="89">
        <v>7.5999999999999998E-2</v>
      </c>
      <c r="Y32" s="89">
        <v>0.17437636852264404</v>
      </c>
    </row>
    <row r="33" spans="1:25" x14ac:dyDescent="0.2">
      <c r="A33" s="19" t="s">
        <v>42</v>
      </c>
      <c r="B33" s="38" t="s">
        <v>42</v>
      </c>
      <c r="C33" s="89">
        <v>0.45999999999999996</v>
      </c>
      <c r="D33" s="89">
        <v>0.76207026265238798</v>
      </c>
      <c r="E33" s="89">
        <v>0.45147654192838976</v>
      </c>
      <c r="F33" s="89">
        <v>0.25</v>
      </c>
      <c r="G33" s="89">
        <v>0.32999999999999996</v>
      </c>
      <c r="H33" s="89">
        <v>0.64310124490710052</v>
      </c>
      <c r="I33" s="90">
        <f>'2-1-2'!G32</f>
        <v>0.61219999999999997</v>
      </c>
      <c r="J33" s="91" t="s">
        <v>167</v>
      </c>
      <c r="K33" s="89">
        <v>0.54023387429166669</v>
      </c>
      <c r="L33" s="89">
        <v>1</v>
      </c>
      <c r="M33" s="89">
        <v>0.8514303875</v>
      </c>
      <c r="N33" s="89">
        <v>0.9</v>
      </c>
      <c r="O33" s="89">
        <v>0.50600000000000001</v>
      </c>
      <c r="P33" s="89">
        <v>0.68907794952392576</v>
      </c>
      <c r="Q33" s="89">
        <v>0.33899999999999997</v>
      </c>
      <c r="R33" s="89">
        <v>0.32746565559153601</v>
      </c>
      <c r="S33" s="89">
        <v>0.97260000000000002</v>
      </c>
      <c r="T33" s="89">
        <v>0.51116555527777785</v>
      </c>
      <c r="U33" s="89">
        <v>0.36</v>
      </c>
      <c r="V33" s="89">
        <v>0.45697830338888884</v>
      </c>
      <c r="W33" s="89">
        <v>0.51263730394444451</v>
      </c>
      <c r="X33" s="89">
        <v>0.66300000000000003</v>
      </c>
      <c r="Y33" s="89">
        <v>0.54096910059452052</v>
      </c>
    </row>
    <row r="34" spans="1:25" x14ac:dyDescent="0.2">
      <c r="A34" s="19" t="s">
        <v>43</v>
      </c>
      <c r="B34" s="38" t="s">
        <v>43</v>
      </c>
      <c r="C34" s="89">
        <v>3.0000000000000027E-2</v>
      </c>
      <c r="D34" s="89">
        <v>0.48527118507097122</v>
      </c>
      <c r="E34" s="89">
        <v>0.35767927408333333</v>
      </c>
      <c r="F34" s="89">
        <v>0</v>
      </c>
      <c r="G34" s="89">
        <v>4.0000000000000036E-2</v>
      </c>
      <c r="H34" s="89">
        <v>0.29230494578707</v>
      </c>
      <c r="I34" s="90">
        <f>'2-1-2'!G33</f>
        <v>0.1144</v>
      </c>
      <c r="J34" s="91">
        <v>0.41894400000000004</v>
      </c>
      <c r="K34" s="89">
        <v>0.34141440791666666</v>
      </c>
      <c r="L34" s="89">
        <v>0.11187343599999999</v>
      </c>
      <c r="M34" s="89">
        <v>0.61502994540000011</v>
      </c>
      <c r="N34" s="89">
        <v>0.13999999999999999</v>
      </c>
      <c r="O34" s="89">
        <v>0.15</v>
      </c>
      <c r="P34" s="89">
        <v>0.13607640266418458</v>
      </c>
      <c r="Q34" s="89">
        <v>5.5999999999999994E-2</v>
      </c>
      <c r="R34" s="89">
        <v>0.12601717936570392</v>
      </c>
      <c r="S34" s="89">
        <v>0.32640000000000002</v>
      </c>
      <c r="T34" s="89">
        <v>0.32879698277777775</v>
      </c>
      <c r="U34" s="89">
        <v>0.2</v>
      </c>
      <c r="V34" s="89">
        <v>0.36503480977777775</v>
      </c>
      <c r="W34" s="89">
        <v>0.25594442173333332</v>
      </c>
      <c r="X34" s="89">
        <v>0.34799999999999998</v>
      </c>
      <c r="Y34" s="89">
        <v>0.23727455139160156</v>
      </c>
    </row>
    <row r="35" spans="1:25" x14ac:dyDescent="0.2">
      <c r="A35" s="19" t="s">
        <v>44</v>
      </c>
      <c r="B35" s="37" t="s">
        <v>44</v>
      </c>
      <c r="C35" s="89">
        <v>0.35</v>
      </c>
      <c r="D35" s="89">
        <v>1</v>
      </c>
      <c r="E35" s="89"/>
      <c r="F35" s="89">
        <v>0.5</v>
      </c>
      <c r="G35" s="89">
        <v>0.15999999999999992</v>
      </c>
      <c r="H35" s="89"/>
      <c r="I35" s="90">
        <f>'2-1-2'!G34</f>
        <v>0.2361</v>
      </c>
      <c r="J35" s="91">
        <v>0.31326399999999999</v>
      </c>
      <c r="K35" s="89"/>
      <c r="L35" s="89">
        <v>0.15663992200000001</v>
      </c>
      <c r="M35" s="89">
        <v>0.54138008120000003</v>
      </c>
      <c r="N35" s="89">
        <v>0.18</v>
      </c>
      <c r="O35" s="89"/>
      <c r="P35" s="89">
        <v>7.6034680008888241E-3</v>
      </c>
      <c r="Q35" s="89"/>
      <c r="R35" s="89">
        <v>0.13804382092853604</v>
      </c>
      <c r="S35" s="89">
        <v>0.45979999999999999</v>
      </c>
      <c r="T35" s="89"/>
      <c r="U35" s="89"/>
      <c r="V35" s="89"/>
      <c r="W35" s="89"/>
      <c r="X35" s="89">
        <v>0.24</v>
      </c>
      <c r="Y35" s="89">
        <v>0.24416587352752686</v>
      </c>
    </row>
    <row r="36" spans="1:25" x14ac:dyDescent="0.2">
      <c r="A36" s="19" t="s">
        <v>45</v>
      </c>
      <c r="B36" s="38" t="s">
        <v>45</v>
      </c>
      <c r="C36" s="89">
        <v>0.55999999999999994</v>
      </c>
      <c r="D36" s="89">
        <v>1</v>
      </c>
      <c r="E36" s="89">
        <v>0.69854847826483057</v>
      </c>
      <c r="F36" s="89"/>
      <c r="G36" s="89">
        <v>0.85</v>
      </c>
      <c r="H36" s="89">
        <v>0.68738633292829876</v>
      </c>
      <c r="I36" s="90">
        <f>'2-1-2'!G35</f>
        <v>0.74750000000000005</v>
      </c>
      <c r="J36" s="91">
        <v>1</v>
      </c>
      <c r="K36" s="89">
        <v>0.70155892770833328</v>
      </c>
      <c r="L36" s="89">
        <v>1</v>
      </c>
      <c r="M36" s="89">
        <v>0.77675436019999999</v>
      </c>
      <c r="N36" s="89">
        <v>0.73</v>
      </c>
      <c r="O36" s="89">
        <v>0.56200000000000006</v>
      </c>
      <c r="P36" s="89">
        <v>0.27320694923400879</v>
      </c>
      <c r="Q36" s="89">
        <v>0.30099999999999999</v>
      </c>
      <c r="R36" s="89">
        <v>0.4581569632280329</v>
      </c>
      <c r="S36" s="89">
        <v>0.99690000000000001</v>
      </c>
      <c r="T36" s="89">
        <v>0.6150627136111112</v>
      </c>
      <c r="U36" s="89">
        <v>0.56000000000000005</v>
      </c>
      <c r="V36" s="89">
        <v>0.54251723379629635</v>
      </c>
      <c r="W36" s="89">
        <v>0.4994363586222223</v>
      </c>
      <c r="X36" s="89">
        <v>0.89900000000000002</v>
      </c>
      <c r="Y36" s="89">
        <v>0.71926715373992922</v>
      </c>
    </row>
    <row r="37" spans="1:25" x14ac:dyDescent="0.2">
      <c r="A37" s="19" t="s">
        <v>46</v>
      </c>
      <c r="B37" s="38" t="s">
        <v>46</v>
      </c>
      <c r="C37" s="89">
        <v>0.15999999999999992</v>
      </c>
      <c r="D37" s="89">
        <v>1</v>
      </c>
      <c r="E37" s="89">
        <v>0.45130811137500004</v>
      </c>
      <c r="F37" s="89">
        <v>0.5</v>
      </c>
      <c r="G37" s="89">
        <v>0.27</v>
      </c>
      <c r="H37" s="89">
        <v>0.47879468295393368</v>
      </c>
      <c r="I37" s="90">
        <f>'2-1-2'!G36</f>
        <v>0.50339999999999996</v>
      </c>
      <c r="J37" s="91">
        <v>0.8005040000000001</v>
      </c>
      <c r="K37" s="89">
        <v>0.27898719708333336</v>
      </c>
      <c r="L37" s="89">
        <v>0.191854894</v>
      </c>
      <c r="M37" s="89">
        <v>0.62706325529999996</v>
      </c>
      <c r="N37" s="89">
        <v>0.12</v>
      </c>
      <c r="O37" s="89">
        <v>7.6999999999999999E-2</v>
      </c>
      <c r="P37" s="89">
        <v>2E-3</v>
      </c>
      <c r="Q37" s="89"/>
      <c r="R37" s="89">
        <v>0.18242292749841604</v>
      </c>
      <c r="S37" s="89">
        <v>0.79100000000000004</v>
      </c>
      <c r="T37" s="89">
        <v>0.43988894622222224</v>
      </c>
      <c r="U37" s="89">
        <v>0.35</v>
      </c>
      <c r="V37" s="89">
        <v>0.47660710192592604</v>
      </c>
      <c r="W37" s="89">
        <v>0.35480829741111114</v>
      </c>
      <c r="X37" s="89">
        <v>0.54400000000000004</v>
      </c>
      <c r="Y37" s="89">
        <v>0.45099411606788636</v>
      </c>
    </row>
    <row r="38" spans="1:25" x14ac:dyDescent="0.2">
      <c r="A38" s="19" t="s">
        <v>47</v>
      </c>
      <c r="B38" s="38" t="s">
        <v>47</v>
      </c>
      <c r="C38" s="89">
        <v>0.54</v>
      </c>
      <c r="D38" s="89">
        <v>1</v>
      </c>
      <c r="E38" s="89">
        <v>0.78710130840889814</v>
      </c>
      <c r="F38" s="89">
        <v>0.75</v>
      </c>
      <c r="G38" s="89">
        <v>0.67999999999999994</v>
      </c>
      <c r="H38" s="89">
        <v>0.78223298116694051</v>
      </c>
      <c r="I38" s="90">
        <f>'2-1-2'!G37</f>
        <v>0.72929999999999995</v>
      </c>
      <c r="J38" s="91">
        <v>0.53668199999999999</v>
      </c>
      <c r="K38" s="89">
        <v>0.56205169762500007</v>
      </c>
      <c r="L38" s="89">
        <v>1</v>
      </c>
      <c r="M38" s="89">
        <v>0.88535233499999999</v>
      </c>
      <c r="N38" s="89">
        <v>1</v>
      </c>
      <c r="O38" s="89">
        <v>0.89800000000000002</v>
      </c>
      <c r="P38" s="89">
        <v>0.64542903900146487</v>
      </c>
      <c r="Q38" s="89"/>
      <c r="R38" s="89">
        <v>0.54542554431004642</v>
      </c>
      <c r="S38" s="89">
        <v>1</v>
      </c>
      <c r="T38" s="89">
        <v>0.56788517105555547</v>
      </c>
      <c r="U38" s="89">
        <v>0.48</v>
      </c>
      <c r="V38" s="89">
        <v>0.4603444956296297</v>
      </c>
      <c r="W38" s="89">
        <v>0.35771838162222225</v>
      </c>
      <c r="X38" s="89">
        <v>0.73299999999999998</v>
      </c>
      <c r="Y38" s="89">
        <v>0.59106293320655823</v>
      </c>
    </row>
    <row r="39" spans="1:25" x14ac:dyDescent="0.2">
      <c r="A39" s="19" t="s">
        <v>48</v>
      </c>
      <c r="B39" s="38" t="s">
        <v>48</v>
      </c>
      <c r="C39" s="89">
        <v>0.15999999999999992</v>
      </c>
      <c r="D39" s="89">
        <v>1</v>
      </c>
      <c r="E39" s="89">
        <v>0.83820604107951968</v>
      </c>
      <c r="F39" s="89">
        <v>1</v>
      </c>
      <c r="G39" s="89">
        <v>0.72</v>
      </c>
      <c r="H39" s="89">
        <v>0.74909949295744294</v>
      </c>
      <c r="I39" s="90">
        <f>'2-1-2'!G38</f>
        <v>0.90569999999999995</v>
      </c>
      <c r="J39" s="91">
        <v>0.60546600000000006</v>
      </c>
      <c r="K39" s="89">
        <v>0.67579528891666651</v>
      </c>
      <c r="L39" s="89">
        <v>0.78509988799999997</v>
      </c>
      <c r="M39" s="89">
        <v>0.69431730270000003</v>
      </c>
      <c r="N39" s="89">
        <v>1</v>
      </c>
      <c r="O39" s="89">
        <v>0.97799999999999998</v>
      </c>
      <c r="P39" s="89" t="s">
        <v>167</v>
      </c>
      <c r="Q39" s="89">
        <v>0.24100000000000002</v>
      </c>
      <c r="R39" s="89">
        <v>0.59072615367263193</v>
      </c>
      <c r="S39" s="89">
        <v>1</v>
      </c>
      <c r="T39" s="89">
        <v>0.68649213050000002</v>
      </c>
      <c r="U39" s="89">
        <v>0.59</v>
      </c>
      <c r="V39" s="89">
        <v>0.61365605724074068</v>
      </c>
      <c r="W39" s="89">
        <v>0.55561180244444441</v>
      </c>
      <c r="X39" s="89">
        <v>0.85</v>
      </c>
      <c r="Y39" s="89">
        <v>0.70972266197204592</v>
      </c>
    </row>
    <row r="40" spans="1:25" x14ac:dyDescent="0.2">
      <c r="A40" s="19" t="s">
        <v>243</v>
      </c>
      <c r="B40" s="38" t="s">
        <v>243</v>
      </c>
      <c r="C40" s="89">
        <v>0.79</v>
      </c>
      <c r="D40" s="89">
        <v>1</v>
      </c>
      <c r="E40" s="89">
        <v>0.86195330802118653</v>
      </c>
      <c r="F40" s="89">
        <v>1</v>
      </c>
      <c r="G40" s="89">
        <v>0.78</v>
      </c>
      <c r="H40" s="89">
        <v>0.83807353484804936</v>
      </c>
      <c r="I40" s="90">
        <f>'2-1-2'!G39</f>
        <v>0.81399999999999995</v>
      </c>
      <c r="J40" s="91">
        <v>0.85765800000000003</v>
      </c>
      <c r="K40" s="89">
        <v>0.58371431041666666</v>
      </c>
      <c r="L40" s="89">
        <v>1</v>
      </c>
      <c r="M40" s="89">
        <v>0.85849974630000003</v>
      </c>
      <c r="N40" s="89">
        <v>1</v>
      </c>
      <c r="O40" s="89">
        <v>0.91299999999999992</v>
      </c>
      <c r="P40" s="89">
        <v>0.15703710317611694</v>
      </c>
      <c r="Q40" s="89">
        <v>0.32</v>
      </c>
      <c r="R40" s="89">
        <v>0.62571772409680004</v>
      </c>
      <c r="S40" s="89">
        <v>1</v>
      </c>
      <c r="T40" s="89">
        <v>0.70277428627777783</v>
      </c>
      <c r="U40" s="89">
        <v>0.59</v>
      </c>
      <c r="V40" s="89">
        <v>0.53004773016666662</v>
      </c>
      <c r="W40" s="89">
        <v>0.43977961935555554</v>
      </c>
      <c r="X40" s="89">
        <v>0.80800000000000005</v>
      </c>
      <c r="Y40" s="89">
        <v>0.66715990304946904</v>
      </c>
    </row>
    <row r="41" spans="1:25" x14ac:dyDescent="0.2">
      <c r="A41" s="19" t="s">
        <v>50</v>
      </c>
      <c r="B41" s="38" t="s">
        <v>50</v>
      </c>
      <c r="C41" s="89">
        <v>0.93</v>
      </c>
      <c r="D41" s="89">
        <v>1</v>
      </c>
      <c r="E41" s="89">
        <v>0.8741176574867231</v>
      </c>
      <c r="F41" s="89">
        <v>1</v>
      </c>
      <c r="G41" s="89">
        <v>0.83000000000000007</v>
      </c>
      <c r="H41" s="89">
        <v>0.87094118056429148</v>
      </c>
      <c r="I41" s="90">
        <f>'2-1-2'!G40</f>
        <v>0.99790000000000001</v>
      </c>
      <c r="J41" s="91">
        <v>0.50709199999999999</v>
      </c>
      <c r="K41" s="89">
        <v>0.87256293687500008</v>
      </c>
      <c r="L41" s="89">
        <v>1</v>
      </c>
      <c r="M41" s="89">
        <v>0.85830747600000001</v>
      </c>
      <c r="N41" s="89">
        <v>1</v>
      </c>
      <c r="O41" s="89">
        <v>1</v>
      </c>
      <c r="P41" s="89">
        <v>1</v>
      </c>
      <c r="Q41" s="89">
        <v>0.63700000000000001</v>
      </c>
      <c r="R41" s="89">
        <v>0.68802548017871346</v>
      </c>
      <c r="S41" s="89">
        <v>1</v>
      </c>
      <c r="T41" s="89">
        <v>0.80906072722222233</v>
      </c>
      <c r="U41" s="89">
        <v>0.88</v>
      </c>
      <c r="V41" s="89">
        <v>0.67789586385185185</v>
      </c>
      <c r="W41" s="89">
        <v>0.73306849272222219</v>
      </c>
      <c r="X41" s="89">
        <v>0.91100000000000003</v>
      </c>
      <c r="Y41" s="89">
        <v>0.80904750823974614</v>
      </c>
    </row>
    <row r="42" spans="1:25" x14ac:dyDescent="0.2">
      <c r="A42" s="19" t="s">
        <v>51</v>
      </c>
      <c r="B42" s="38" t="s">
        <v>51</v>
      </c>
      <c r="C42" s="89">
        <v>0.52</v>
      </c>
      <c r="D42" s="89">
        <v>1</v>
      </c>
      <c r="E42" s="89">
        <v>0.61667474963601698</v>
      </c>
      <c r="F42" s="89">
        <v>0.75</v>
      </c>
      <c r="G42" s="89">
        <v>0.47</v>
      </c>
      <c r="H42" s="89">
        <v>0.64915229839425836</v>
      </c>
      <c r="I42" s="90">
        <f>'2-1-2'!G41</f>
        <v>0.52790000000000004</v>
      </c>
      <c r="J42" s="91">
        <v>0.71975999999999996</v>
      </c>
      <c r="K42" s="89">
        <v>0.54748211304166672</v>
      </c>
      <c r="L42" s="89">
        <v>0.53239970199999997</v>
      </c>
      <c r="M42" s="89">
        <v>0.57051544190000003</v>
      </c>
      <c r="N42" s="89">
        <v>0.15</v>
      </c>
      <c r="O42" s="89">
        <v>0.113</v>
      </c>
      <c r="P42" s="89">
        <v>0.31864085197448733</v>
      </c>
      <c r="Q42" s="89">
        <v>0.41499999999999998</v>
      </c>
      <c r="R42" s="89">
        <v>0.37470158670593001</v>
      </c>
      <c r="S42" s="89">
        <v>0.99629999999999996</v>
      </c>
      <c r="T42" s="89">
        <v>0.5250889672222222</v>
      </c>
      <c r="U42" s="89">
        <v>0.3</v>
      </c>
      <c r="V42" s="89">
        <v>0.46825729475925926</v>
      </c>
      <c r="W42" s="89">
        <v>0.46500723227777774</v>
      </c>
      <c r="X42" s="89">
        <v>0.50900000000000001</v>
      </c>
      <c r="Y42" s="89">
        <v>0.53548003733158112</v>
      </c>
    </row>
    <row r="43" spans="1:25" x14ac:dyDescent="0.2">
      <c r="A43" s="19" t="s">
        <v>52</v>
      </c>
      <c r="B43" s="38" t="s">
        <v>52</v>
      </c>
      <c r="C43" s="89">
        <v>0.42999999999999994</v>
      </c>
      <c r="D43" s="89">
        <v>1</v>
      </c>
      <c r="E43" s="89">
        <v>0.70712088171906773</v>
      </c>
      <c r="F43" s="89">
        <v>0.5</v>
      </c>
      <c r="G43" s="89">
        <v>0.57999999999999996</v>
      </c>
      <c r="H43" s="89">
        <v>0.69131077996684287</v>
      </c>
      <c r="I43" s="90">
        <f>'2-1-2'!G42</f>
        <v>0.51329999999999998</v>
      </c>
      <c r="J43" s="91">
        <v>0.60464800000000007</v>
      </c>
      <c r="K43" s="89">
        <v>0.50838069125000007</v>
      </c>
      <c r="L43" s="89">
        <v>0.9658817300000001</v>
      </c>
      <c r="M43" s="89">
        <v>0.69121583940000009</v>
      </c>
      <c r="N43" s="89">
        <v>0.52</v>
      </c>
      <c r="O43" s="89">
        <v>0.60599999999999998</v>
      </c>
      <c r="P43" s="89">
        <v>0.29986422061920165</v>
      </c>
      <c r="Q43" s="89">
        <v>0.107</v>
      </c>
      <c r="R43" s="89">
        <v>0.32438415068045146</v>
      </c>
      <c r="S43" s="89">
        <v>0.95779999999999998</v>
      </c>
      <c r="T43" s="89">
        <v>0.47192528250000004</v>
      </c>
      <c r="U43" s="89">
        <v>0.34</v>
      </c>
      <c r="V43" s="89">
        <v>0.42139963748148146</v>
      </c>
      <c r="W43" s="89">
        <v>0.41529244185555564</v>
      </c>
      <c r="X43" s="89">
        <v>0.65500000000000003</v>
      </c>
      <c r="Y43" s="89">
        <v>0.50742386728525157</v>
      </c>
    </row>
    <row r="44" spans="1:25" x14ac:dyDescent="0.2">
      <c r="A44" s="19" t="s">
        <v>188</v>
      </c>
      <c r="B44" s="38" t="s">
        <v>188</v>
      </c>
      <c r="C44" s="89">
        <v>0.27</v>
      </c>
      <c r="D44" s="89">
        <v>0.60136468850895697</v>
      </c>
      <c r="E44" s="89">
        <v>0.67777380029929379</v>
      </c>
      <c r="F44" s="89">
        <v>0</v>
      </c>
      <c r="G44" s="89">
        <v>0</v>
      </c>
      <c r="H44" s="89">
        <v>0.73050127782775032</v>
      </c>
      <c r="I44" s="90">
        <f>'2-1-2'!G43</f>
        <v>0.46829999999999999</v>
      </c>
      <c r="J44" s="91">
        <v>0.40307199999999999</v>
      </c>
      <c r="K44" s="89">
        <v>0.47077099875</v>
      </c>
      <c r="L44" s="89">
        <v>0.26339707400000001</v>
      </c>
      <c r="M44" s="89">
        <v>0.37251888280000001</v>
      </c>
      <c r="N44" s="89">
        <v>0.95</v>
      </c>
      <c r="O44" s="89">
        <v>0.57600000000000007</v>
      </c>
      <c r="P44" s="89">
        <v>0.61390299797058101</v>
      </c>
      <c r="Q44" s="89">
        <v>0.19899999999999998</v>
      </c>
      <c r="R44" s="89">
        <v>0.29200665590977321</v>
      </c>
      <c r="S44" s="89">
        <v>0.97770000000000001</v>
      </c>
      <c r="T44" s="89">
        <v>0.4884642388888889</v>
      </c>
      <c r="U44" s="89">
        <v>0.35</v>
      </c>
      <c r="V44" s="89">
        <v>0.59958827053703689</v>
      </c>
      <c r="W44" s="89">
        <v>0.47600120305555549</v>
      </c>
      <c r="X44" s="89">
        <v>0.17899999999999999</v>
      </c>
      <c r="Y44" s="89">
        <v>0.21093878746032715</v>
      </c>
    </row>
    <row r="45" spans="1:25" x14ac:dyDescent="0.2">
      <c r="A45" s="19" t="s">
        <v>54</v>
      </c>
      <c r="B45" s="38" t="s">
        <v>54</v>
      </c>
      <c r="C45" s="89">
        <v>0.47</v>
      </c>
      <c r="D45" s="89">
        <v>1</v>
      </c>
      <c r="E45" s="89">
        <v>0.334774201125</v>
      </c>
      <c r="F45" s="89">
        <v>0.75</v>
      </c>
      <c r="G45" s="89">
        <v>0.42999999999999994</v>
      </c>
      <c r="H45" s="89">
        <v>0.61020065475059926</v>
      </c>
      <c r="I45" s="90">
        <f>'2-1-2'!G44</f>
        <v>0.50849999999999995</v>
      </c>
      <c r="J45" s="91">
        <v>0.51468199999999997</v>
      </c>
      <c r="K45" s="89">
        <v>0.40369362829166666</v>
      </c>
      <c r="L45" s="89">
        <v>0.90977163399999994</v>
      </c>
      <c r="M45" s="89">
        <v>0.71627681730000003</v>
      </c>
      <c r="N45" s="89">
        <v>0.54</v>
      </c>
      <c r="O45" s="89">
        <v>0.20100000000000001</v>
      </c>
      <c r="P45" s="89">
        <v>0.28195548057556152</v>
      </c>
      <c r="Q45" s="89">
        <v>6.9000000000000006E-2</v>
      </c>
      <c r="R45" s="89">
        <v>0.37173761072464379</v>
      </c>
      <c r="S45" s="89">
        <v>0.99619999999999997</v>
      </c>
      <c r="T45" s="89">
        <v>0.42030501627777772</v>
      </c>
      <c r="U45" s="89">
        <v>0.35</v>
      </c>
      <c r="V45" s="89">
        <v>0.46641497262962955</v>
      </c>
      <c r="W45" s="89">
        <v>0.39000880715555558</v>
      </c>
      <c r="X45" s="89">
        <v>0.64</v>
      </c>
      <c r="Y45" s="89">
        <v>0.52283510267734523</v>
      </c>
    </row>
    <row r="46" spans="1:25" x14ac:dyDescent="0.2">
      <c r="A46" s="19" t="s">
        <v>55</v>
      </c>
      <c r="B46" s="38" t="s">
        <v>55</v>
      </c>
      <c r="C46" s="89">
        <v>0.63</v>
      </c>
      <c r="D46" s="89">
        <v>1</v>
      </c>
      <c r="E46" s="89">
        <v>0.9177189806655367</v>
      </c>
      <c r="F46" s="89">
        <v>1</v>
      </c>
      <c r="G46" s="89">
        <v>0.83000000000000007</v>
      </c>
      <c r="H46" s="89">
        <v>0.75773861682007781</v>
      </c>
      <c r="I46" s="90">
        <f>'2-1-2'!G45</f>
        <v>0.92120000000000002</v>
      </c>
      <c r="J46" s="91" t="s">
        <v>167</v>
      </c>
      <c r="K46" s="89">
        <v>0.76692579587499987</v>
      </c>
      <c r="L46" s="89">
        <v>1</v>
      </c>
      <c r="M46" s="89">
        <v>0.75954631809999995</v>
      </c>
      <c r="N46" s="89">
        <v>1</v>
      </c>
      <c r="O46" s="89">
        <v>1</v>
      </c>
      <c r="P46" s="89">
        <v>0.62287850379943843</v>
      </c>
      <c r="Q46" s="89">
        <v>0.91700000000000004</v>
      </c>
      <c r="R46" s="89">
        <v>0.66583970969225659</v>
      </c>
      <c r="S46" s="89">
        <v>1</v>
      </c>
      <c r="T46" s="89">
        <v>0.79130146238888888</v>
      </c>
      <c r="U46" s="89">
        <v>0.73</v>
      </c>
      <c r="V46" s="89">
        <v>0.60842380701851839</v>
      </c>
      <c r="W46" s="89">
        <v>0.66342210773333321</v>
      </c>
      <c r="X46" s="89">
        <v>0.88900000000000001</v>
      </c>
      <c r="Y46" s="89">
        <v>0.73621959686279292</v>
      </c>
    </row>
    <row r="47" spans="1:25" x14ac:dyDescent="0.2">
      <c r="A47" s="19" t="s">
        <v>56</v>
      </c>
      <c r="B47" s="38" t="s">
        <v>56</v>
      </c>
      <c r="C47" s="89">
        <v>0.27</v>
      </c>
      <c r="D47" s="89">
        <v>1</v>
      </c>
      <c r="E47" s="89">
        <v>0.74880356572598872</v>
      </c>
      <c r="F47" s="89">
        <v>1</v>
      </c>
      <c r="G47" s="89">
        <v>0.11999999999999988</v>
      </c>
      <c r="H47" s="89">
        <v>0.53749717676239372</v>
      </c>
      <c r="I47" s="90">
        <f>'2-1-2'!G46</f>
        <v>0.35389999999999999</v>
      </c>
      <c r="J47" s="91">
        <v>0.53960999999999992</v>
      </c>
      <c r="K47" s="89">
        <v>0.45009421504166669</v>
      </c>
      <c r="L47" s="89">
        <v>0.68802280400000004</v>
      </c>
      <c r="M47" s="89">
        <v>0.89422789570000005</v>
      </c>
      <c r="N47" s="89">
        <v>0.44</v>
      </c>
      <c r="O47" s="89">
        <v>1</v>
      </c>
      <c r="P47" s="89">
        <v>0.30091000000000001</v>
      </c>
      <c r="Q47" s="89">
        <v>0.20199999999999999</v>
      </c>
      <c r="R47" s="89">
        <v>0.26619227813084667</v>
      </c>
      <c r="S47" s="89">
        <v>0.79079999999999995</v>
      </c>
      <c r="T47" s="89">
        <v>0.5313985215</v>
      </c>
      <c r="U47" s="89">
        <v>0.38</v>
      </c>
      <c r="V47" s="89">
        <v>0.47589507811111109</v>
      </c>
      <c r="W47" s="89">
        <v>0.38634167115555557</v>
      </c>
      <c r="X47" s="89">
        <v>0.13700000000000001</v>
      </c>
      <c r="Y47" s="89">
        <v>0.23232364654541016</v>
      </c>
    </row>
    <row r="48" spans="1:25" x14ac:dyDescent="0.2">
      <c r="A48" s="19" t="s">
        <v>57</v>
      </c>
      <c r="B48" s="38" t="s">
        <v>57</v>
      </c>
      <c r="C48" s="89">
        <v>0.20999999999999996</v>
      </c>
      <c r="D48" s="89">
        <v>0.47253896579427246</v>
      </c>
      <c r="E48" s="89">
        <v>0.61942164791440679</v>
      </c>
      <c r="F48" s="89">
        <v>0.25</v>
      </c>
      <c r="G48" s="89">
        <v>0.18000000000000005</v>
      </c>
      <c r="H48" s="89">
        <v>0.43397556303092871</v>
      </c>
      <c r="I48" s="90">
        <f>'2-1-2'!G47</f>
        <v>0.11940000000000001</v>
      </c>
      <c r="J48" s="91">
        <v>1</v>
      </c>
      <c r="K48" s="89">
        <v>0.21376812458333336</v>
      </c>
      <c r="L48" s="89">
        <v>0.147029304</v>
      </c>
      <c r="M48" s="89">
        <v>0.62124679569999997</v>
      </c>
      <c r="N48" s="89">
        <v>6.9999999999999993E-2</v>
      </c>
      <c r="O48" s="89">
        <v>3.9E-2</v>
      </c>
      <c r="P48" s="89">
        <v>0.20459775924682616</v>
      </c>
      <c r="Q48" s="89">
        <v>3.2000000000000001E-2</v>
      </c>
      <c r="R48" s="89">
        <v>0.11874307131059673</v>
      </c>
      <c r="S48" s="89">
        <v>0.80559999999999998</v>
      </c>
      <c r="T48" s="89">
        <v>0.31091537472222225</v>
      </c>
      <c r="U48" s="89">
        <v>0.34</v>
      </c>
      <c r="V48" s="89">
        <v>0.34780252420370372</v>
      </c>
      <c r="W48" s="89">
        <v>0.45489207243333335</v>
      </c>
      <c r="X48" s="89">
        <v>0.33700000000000002</v>
      </c>
      <c r="Y48" s="89">
        <v>0.28707902431488036</v>
      </c>
    </row>
    <row r="49" spans="1:25" x14ac:dyDescent="0.2">
      <c r="A49" s="19" t="s">
        <v>58</v>
      </c>
      <c r="B49" s="37" t="s">
        <v>58</v>
      </c>
      <c r="C49" s="89">
        <v>0.29000000000000004</v>
      </c>
      <c r="D49" s="89">
        <v>1</v>
      </c>
      <c r="E49" s="89"/>
      <c r="F49" s="89">
        <v>0.75</v>
      </c>
      <c r="G49" s="89">
        <v>0.37</v>
      </c>
      <c r="H49" s="89"/>
      <c r="I49" s="90">
        <f>'2-1-2'!G48</f>
        <v>0.64680000000000004</v>
      </c>
      <c r="J49" s="91" t="s">
        <v>167</v>
      </c>
      <c r="K49" s="89"/>
      <c r="L49" s="89">
        <v>0.49905305</v>
      </c>
      <c r="M49" s="89">
        <v>0.86805397029999998</v>
      </c>
      <c r="N49" s="89">
        <v>0.25</v>
      </c>
      <c r="O49" s="89">
        <v>0.873</v>
      </c>
      <c r="P49" s="89">
        <v>0.14481496810913086</v>
      </c>
      <c r="Q49" s="89">
        <v>0.25</v>
      </c>
      <c r="R49" s="89">
        <v>0.38737184209723585</v>
      </c>
      <c r="S49" s="89">
        <v>0.99939999999999996</v>
      </c>
      <c r="T49" s="89"/>
      <c r="U49" s="89"/>
      <c r="V49" s="89"/>
      <c r="W49" s="89"/>
      <c r="X49" s="89">
        <v>0.39500000000000002</v>
      </c>
      <c r="Y49" s="89">
        <v>0.50428305640816684</v>
      </c>
    </row>
    <row r="50" spans="1:25" x14ac:dyDescent="0.2">
      <c r="A50" s="19" t="s">
        <v>59</v>
      </c>
      <c r="B50" s="38" t="s">
        <v>59</v>
      </c>
      <c r="C50" s="89">
        <v>0.9</v>
      </c>
      <c r="D50" s="89">
        <v>1</v>
      </c>
      <c r="E50" s="89">
        <v>0.97261603130338981</v>
      </c>
      <c r="F50" s="89">
        <v>0.75</v>
      </c>
      <c r="G50" s="89">
        <v>0.93</v>
      </c>
      <c r="H50" s="89">
        <v>0.83398758240599791</v>
      </c>
      <c r="I50" s="90">
        <f>'2-1-2'!G49</f>
        <v>0.91010000000000002</v>
      </c>
      <c r="J50" s="91">
        <v>0.50375199999999998</v>
      </c>
      <c r="K50" s="89">
        <v>0.84042339725000004</v>
      </c>
      <c r="L50" s="89">
        <v>1</v>
      </c>
      <c r="M50" s="89">
        <v>0.8255103493</v>
      </c>
      <c r="N50" s="89">
        <v>1</v>
      </c>
      <c r="O50" s="89">
        <v>1</v>
      </c>
      <c r="P50" s="89" t="s">
        <v>167</v>
      </c>
      <c r="Q50" s="89">
        <v>1</v>
      </c>
      <c r="R50" s="89">
        <v>0.63118721525938615</v>
      </c>
      <c r="S50" s="89">
        <v>1</v>
      </c>
      <c r="T50" s="89">
        <v>0.91306089294444448</v>
      </c>
      <c r="U50" s="89">
        <v>0.85</v>
      </c>
      <c r="V50" s="89">
        <v>0.6415726255370372</v>
      </c>
      <c r="W50" s="89">
        <v>0.82522079677777771</v>
      </c>
      <c r="X50" s="89">
        <v>0.875</v>
      </c>
      <c r="Y50" s="89">
        <v>0.81298122406005857</v>
      </c>
    </row>
    <row r="51" spans="1:25" x14ac:dyDescent="0.2">
      <c r="A51" s="19" t="s">
        <v>60</v>
      </c>
      <c r="B51" s="38" t="s">
        <v>60</v>
      </c>
      <c r="C51" s="89">
        <v>0.85</v>
      </c>
      <c r="D51" s="89">
        <v>1</v>
      </c>
      <c r="E51" s="89">
        <v>0.81052523588149727</v>
      </c>
      <c r="F51" s="89">
        <v>0.5</v>
      </c>
      <c r="G51" s="89">
        <v>0.84</v>
      </c>
      <c r="H51" s="89">
        <v>0.89735586704983816</v>
      </c>
      <c r="I51" s="90">
        <f>'2-1-2'!G50</f>
        <v>0.87190000000000001</v>
      </c>
      <c r="J51" s="91">
        <v>0.73735400000000006</v>
      </c>
      <c r="K51" s="89">
        <v>0.65202264791666664</v>
      </c>
      <c r="L51" s="89">
        <v>1</v>
      </c>
      <c r="M51" s="89">
        <v>0.90738920209999996</v>
      </c>
      <c r="N51" s="89">
        <v>1</v>
      </c>
      <c r="O51" s="89">
        <v>1</v>
      </c>
      <c r="P51" s="89">
        <v>1</v>
      </c>
      <c r="Q51" s="89">
        <v>1</v>
      </c>
      <c r="R51" s="89">
        <v>0.58337557236422466</v>
      </c>
      <c r="S51" s="89">
        <v>1</v>
      </c>
      <c r="T51" s="89">
        <v>0.7596305370555555</v>
      </c>
      <c r="U51" s="89">
        <v>0.72</v>
      </c>
      <c r="V51" s="89">
        <v>0.62229008146296305</v>
      </c>
      <c r="W51" s="89">
        <v>0.66734606690000009</v>
      </c>
      <c r="X51" s="89">
        <v>0.874</v>
      </c>
      <c r="Y51" s="89">
        <v>0.72328753471374507</v>
      </c>
    </row>
    <row r="52" spans="1:25" x14ac:dyDescent="0.2">
      <c r="A52" s="19" t="s">
        <v>61</v>
      </c>
      <c r="B52" s="38" t="s">
        <v>61</v>
      </c>
      <c r="C52" s="89">
        <v>0.49</v>
      </c>
      <c r="D52" s="89">
        <v>1</v>
      </c>
      <c r="E52" s="89">
        <v>0.58928427872274003</v>
      </c>
      <c r="F52" s="89">
        <v>0.75</v>
      </c>
      <c r="G52" s="89">
        <v>0.26</v>
      </c>
      <c r="H52" s="89">
        <v>0.46158899539800197</v>
      </c>
      <c r="I52" s="90">
        <f>'2-1-2'!G51</f>
        <v>0.625</v>
      </c>
      <c r="J52" s="91" t="s">
        <v>167</v>
      </c>
      <c r="K52" s="89">
        <v>0.47696491875000002</v>
      </c>
      <c r="L52" s="89">
        <v>0.33392500799999997</v>
      </c>
      <c r="M52" s="89">
        <v>0.76911977770000006</v>
      </c>
      <c r="N52" s="89"/>
      <c r="O52" s="89">
        <v>0.38800000000000001</v>
      </c>
      <c r="P52" s="89">
        <v>3.960685729980469E-2</v>
      </c>
      <c r="Q52" s="89"/>
      <c r="R52" s="89">
        <v>0.26243284074351303</v>
      </c>
      <c r="S52" s="89">
        <v>0.9849</v>
      </c>
      <c r="T52" s="89">
        <v>0.31433691711111111</v>
      </c>
      <c r="U52" s="89">
        <v>0.31</v>
      </c>
      <c r="V52" s="89">
        <v>0.39199776116666668</v>
      </c>
      <c r="W52" s="89">
        <v>0.28556481334444439</v>
      </c>
      <c r="X52" s="89">
        <v>0.38600000000000001</v>
      </c>
      <c r="Y52" s="89">
        <v>0.29015815258026123</v>
      </c>
    </row>
    <row r="53" spans="1:25" x14ac:dyDescent="0.2">
      <c r="A53" s="19" t="s">
        <v>189</v>
      </c>
      <c r="B53" s="38" t="s">
        <v>189</v>
      </c>
      <c r="C53" s="89">
        <v>0.36</v>
      </c>
      <c r="D53" s="89">
        <v>1</v>
      </c>
      <c r="E53" s="89">
        <v>0.66655782553177967</v>
      </c>
      <c r="F53" s="89">
        <v>0.75</v>
      </c>
      <c r="G53" s="89">
        <v>0.15999999999999992</v>
      </c>
      <c r="H53" s="89">
        <v>0.47364791080150914</v>
      </c>
      <c r="I53" s="90">
        <f>'2-1-2'!G52</f>
        <v>0.3967</v>
      </c>
      <c r="J53" s="91">
        <v>0.31026199999999998</v>
      </c>
      <c r="K53" s="89">
        <v>0.43195546462500006</v>
      </c>
      <c r="L53" s="89">
        <v>0.20826871399999999</v>
      </c>
      <c r="M53" s="89">
        <v>0.76806379320000007</v>
      </c>
      <c r="N53" s="89">
        <v>0.09</v>
      </c>
      <c r="O53" s="89">
        <v>0.17</v>
      </c>
      <c r="P53" s="89" t="s">
        <v>167</v>
      </c>
      <c r="Q53" s="89">
        <v>5.0000000000000001E-3</v>
      </c>
      <c r="R53" s="89">
        <v>0.16161357014921759</v>
      </c>
      <c r="S53" s="89">
        <v>0.93090000000000006</v>
      </c>
      <c r="T53" s="89">
        <v>0.45704689027777784</v>
      </c>
      <c r="U53" s="89">
        <v>0.37</v>
      </c>
      <c r="V53" s="89">
        <v>0.56402720787037053</v>
      </c>
      <c r="W53" s="89">
        <v>0.48128579391111109</v>
      </c>
      <c r="X53" s="89">
        <v>0.52</v>
      </c>
      <c r="Y53" s="89">
        <v>0.45225642919540404</v>
      </c>
    </row>
    <row r="54" spans="1:25" x14ac:dyDescent="0.2">
      <c r="A54" s="19" t="s">
        <v>63</v>
      </c>
      <c r="B54" s="38" t="s">
        <v>63</v>
      </c>
      <c r="C54" s="89">
        <v>0.28000000000000003</v>
      </c>
      <c r="D54" s="89">
        <v>1</v>
      </c>
      <c r="E54" s="89">
        <v>0.8633910064644067</v>
      </c>
      <c r="F54" s="89">
        <v>0.75</v>
      </c>
      <c r="G54" s="89">
        <v>0.5</v>
      </c>
      <c r="H54" s="89">
        <v>0.67589259823488845</v>
      </c>
      <c r="I54" s="90">
        <f>'2-1-2'!G53</f>
        <v>0.69230000000000003</v>
      </c>
      <c r="J54" s="91">
        <v>0.38306600000000002</v>
      </c>
      <c r="K54" s="89">
        <v>0.67643707991666668</v>
      </c>
      <c r="L54" s="89">
        <v>0.54345522000000002</v>
      </c>
      <c r="M54" s="89">
        <v>0.53232246399999994</v>
      </c>
      <c r="N54" s="89">
        <v>0.71</v>
      </c>
      <c r="O54" s="89">
        <v>0.90900000000000003</v>
      </c>
      <c r="P54" s="89">
        <v>1</v>
      </c>
      <c r="Q54" s="89">
        <v>0.92900000000000005</v>
      </c>
      <c r="R54" s="89">
        <v>0.30426752699586807</v>
      </c>
      <c r="S54" s="89">
        <v>0.97119999999999995</v>
      </c>
      <c r="T54" s="89">
        <v>0.60203361777777786</v>
      </c>
      <c r="U54" s="89">
        <v>0.57999999999999996</v>
      </c>
      <c r="V54" s="89">
        <v>0.53961618301851855</v>
      </c>
      <c r="W54" s="89">
        <v>0.54035087425555561</v>
      </c>
      <c r="X54" s="89">
        <v>0.65</v>
      </c>
      <c r="Y54" s="89">
        <v>0.53374404609203341</v>
      </c>
    </row>
    <row r="55" spans="1:25" x14ac:dyDescent="0.2">
      <c r="A55" s="19" t="s">
        <v>64</v>
      </c>
      <c r="B55" s="38" t="s">
        <v>64</v>
      </c>
      <c r="C55" s="89">
        <v>0.93</v>
      </c>
      <c r="D55" s="89">
        <v>1</v>
      </c>
      <c r="E55" s="89">
        <v>0.8087211852560735</v>
      </c>
      <c r="F55" s="89">
        <v>1</v>
      </c>
      <c r="G55" s="89">
        <v>0.92</v>
      </c>
      <c r="H55" s="89">
        <v>0.90214704845052096</v>
      </c>
      <c r="I55" s="90">
        <f>'2-1-2'!G54</f>
        <v>0.88560000000000005</v>
      </c>
      <c r="J55" s="91">
        <v>0.25339</v>
      </c>
      <c r="K55" s="89">
        <v>0.79906836749999999</v>
      </c>
      <c r="L55" s="89">
        <v>1</v>
      </c>
      <c r="M55" s="89">
        <v>0.87183599470000006</v>
      </c>
      <c r="N55" s="89">
        <v>1</v>
      </c>
      <c r="O55" s="89">
        <v>1</v>
      </c>
      <c r="P55" s="89">
        <v>1</v>
      </c>
      <c r="Q55" s="89">
        <v>0.96</v>
      </c>
      <c r="R55" s="89">
        <v>0.70106046761999197</v>
      </c>
      <c r="S55" s="89">
        <v>1</v>
      </c>
      <c r="T55" s="89">
        <v>0.72039934794444438</v>
      </c>
      <c r="U55" s="89">
        <v>0.8</v>
      </c>
      <c r="V55" s="89">
        <v>0.69650208509259259</v>
      </c>
      <c r="W55" s="89">
        <v>0.70989263716666673</v>
      </c>
      <c r="X55" s="89">
        <v>0.878</v>
      </c>
      <c r="Y55" s="89">
        <v>0.77111823558807369</v>
      </c>
    </row>
    <row r="56" spans="1:25" x14ac:dyDescent="0.2">
      <c r="A56" s="19" t="s">
        <v>65</v>
      </c>
      <c r="B56" s="38" t="s">
        <v>65</v>
      </c>
      <c r="C56" s="89">
        <v>0.37</v>
      </c>
      <c r="D56" s="89">
        <v>1</v>
      </c>
      <c r="E56" s="89">
        <v>0.75072798289618647</v>
      </c>
      <c r="F56" s="89">
        <v>0.75</v>
      </c>
      <c r="G56" s="89">
        <v>0.5</v>
      </c>
      <c r="H56" s="89">
        <v>0.46637131149794925</v>
      </c>
      <c r="I56" s="90">
        <f>'2-1-2'!G55</f>
        <v>0.55959999999999999</v>
      </c>
      <c r="J56" s="91">
        <v>0.52624800000000005</v>
      </c>
      <c r="K56" s="89">
        <v>0.46743949254166667</v>
      </c>
      <c r="L56" s="89">
        <v>0.27513342000000002</v>
      </c>
      <c r="M56" s="89">
        <v>0.63782459260000002</v>
      </c>
      <c r="N56" s="89">
        <v>0.16999999999999998</v>
      </c>
      <c r="O56" s="89">
        <v>0.19</v>
      </c>
      <c r="P56" s="89">
        <v>8.870990872383118E-2</v>
      </c>
      <c r="Q56" s="89">
        <v>5.0999999999999997E-2</v>
      </c>
      <c r="R56" s="89">
        <v>0.17437730964126441</v>
      </c>
      <c r="S56" s="89">
        <v>0.92259999999999998</v>
      </c>
      <c r="T56" s="89">
        <v>0.42543500533333334</v>
      </c>
      <c r="U56" s="89">
        <v>0.41</v>
      </c>
      <c r="V56" s="89">
        <v>0.51814632948148154</v>
      </c>
      <c r="W56" s="89">
        <v>0.54766694706666674</v>
      </c>
      <c r="X56" s="89">
        <v>0.72299999999999998</v>
      </c>
      <c r="Y56" s="89">
        <v>0.61158149242401127</v>
      </c>
    </row>
    <row r="57" spans="1:25" x14ac:dyDescent="0.2">
      <c r="A57" s="19" t="s">
        <v>66</v>
      </c>
      <c r="B57" s="29" t="s">
        <v>66</v>
      </c>
      <c r="C57" s="89">
        <v>0.39</v>
      </c>
      <c r="D57" s="89">
        <v>1</v>
      </c>
      <c r="E57" s="89">
        <v>0.77455621814661013</v>
      </c>
      <c r="F57" s="89">
        <v>0.75</v>
      </c>
      <c r="G57" s="89">
        <v>0.67</v>
      </c>
      <c r="H57" s="89">
        <v>0.77661214475597373</v>
      </c>
      <c r="I57" s="90">
        <f>'2-1-2'!G56</f>
        <v>0.81</v>
      </c>
      <c r="J57" s="91" t="s">
        <v>167</v>
      </c>
      <c r="K57" s="89">
        <v>0.64479585491666669</v>
      </c>
      <c r="L57" s="89">
        <v>0.75440473600000002</v>
      </c>
      <c r="M57" s="89">
        <v>0.64823028559999996</v>
      </c>
      <c r="N57" s="89">
        <v>1</v>
      </c>
      <c r="O57" s="89">
        <v>0.95799999999999996</v>
      </c>
      <c r="P57" s="89">
        <v>1</v>
      </c>
      <c r="Q57" s="89"/>
      <c r="R57" s="89">
        <v>0.38151201484138697</v>
      </c>
      <c r="S57" s="89">
        <v>1</v>
      </c>
      <c r="T57" s="89">
        <v>0.38284586005555554</v>
      </c>
      <c r="U57" s="89">
        <v>0.45</v>
      </c>
      <c r="V57" s="89">
        <v>0.49522146474074075</v>
      </c>
      <c r="W57" s="89">
        <v>0.45765431718888894</v>
      </c>
      <c r="X57" s="89">
        <v>0.85499999999999998</v>
      </c>
      <c r="Y57" s="89">
        <v>0.66248005628585815</v>
      </c>
    </row>
    <row r="58" spans="1:25" x14ac:dyDescent="0.2">
      <c r="A58" s="19" t="s">
        <v>67</v>
      </c>
      <c r="B58" s="38" t="s">
        <v>67</v>
      </c>
      <c r="C58" s="89">
        <v>0.54</v>
      </c>
      <c r="D58" s="89">
        <v>1</v>
      </c>
      <c r="E58" s="89">
        <v>0.42890360073728806</v>
      </c>
      <c r="F58" s="89">
        <v>0.5</v>
      </c>
      <c r="G58" s="89">
        <v>0.27</v>
      </c>
      <c r="H58" s="89">
        <v>0.5585004305210356</v>
      </c>
      <c r="I58" s="90">
        <f>'2-1-2'!G57</f>
        <v>0.48280000000000001</v>
      </c>
      <c r="J58" s="91" t="s">
        <v>167</v>
      </c>
      <c r="K58" s="89">
        <v>0.52175271512499999</v>
      </c>
      <c r="L58" s="89">
        <v>0.477363396</v>
      </c>
      <c r="M58" s="89">
        <v>0.44010822299999997</v>
      </c>
      <c r="N58" s="89">
        <v>0.13</v>
      </c>
      <c r="O58" s="89">
        <v>0.16699999999999998</v>
      </c>
      <c r="P58" s="89">
        <v>0.25503761768341066</v>
      </c>
      <c r="Q58" s="89">
        <v>6.8000000000000005E-2</v>
      </c>
      <c r="R58" s="89">
        <v>0.37900694105563815</v>
      </c>
      <c r="S58" s="89">
        <v>0.9677</v>
      </c>
      <c r="T58" s="89">
        <v>0.47585399677777779</v>
      </c>
      <c r="U58" s="89">
        <v>0.27</v>
      </c>
      <c r="V58" s="89">
        <v>0.54510420335185183</v>
      </c>
      <c r="W58" s="89">
        <v>0.41051404346666664</v>
      </c>
      <c r="X58" s="89">
        <v>0.57599999999999996</v>
      </c>
      <c r="Y58" s="89">
        <v>0.43290581107139586</v>
      </c>
    </row>
    <row r="59" spans="1:25" x14ac:dyDescent="0.2">
      <c r="A59" s="19" t="s">
        <v>68</v>
      </c>
      <c r="B59" s="38" t="s">
        <v>68</v>
      </c>
      <c r="C59" s="89">
        <v>0.32000000000000006</v>
      </c>
      <c r="D59" s="89">
        <v>1</v>
      </c>
      <c r="E59" s="89">
        <v>0.73814873991384189</v>
      </c>
      <c r="F59" s="89">
        <v>0.5</v>
      </c>
      <c r="G59" s="89">
        <v>0.29000000000000004</v>
      </c>
      <c r="H59" s="89">
        <v>0.41676831131130071</v>
      </c>
      <c r="I59" s="90">
        <f>'2-1-2'!G58</f>
        <v>0.30080000000000001</v>
      </c>
      <c r="J59" s="91">
        <v>0.43204200000000004</v>
      </c>
      <c r="K59" s="89">
        <v>0.24490149412499998</v>
      </c>
      <c r="L59" s="89">
        <v>0.179466606</v>
      </c>
      <c r="M59" s="89">
        <v>0.40784572600000002</v>
      </c>
      <c r="N59" s="89">
        <v>0.05</v>
      </c>
      <c r="O59" s="89">
        <v>0.02</v>
      </c>
      <c r="P59" s="89">
        <v>0.23412568569183351</v>
      </c>
      <c r="Q59" s="89"/>
      <c r="R59" s="89">
        <v>3.9576967762713598E-2</v>
      </c>
      <c r="S59" s="89">
        <v>0.74940000000000007</v>
      </c>
      <c r="T59" s="89">
        <v>0.42228194338888891</v>
      </c>
      <c r="U59" s="89">
        <v>0.28000000000000003</v>
      </c>
      <c r="V59" s="89">
        <v>0.58337651359259257</v>
      </c>
      <c r="W59" s="89">
        <v>0.46760435569999997</v>
      </c>
      <c r="X59" s="89">
        <v>0.36199999999999999</v>
      </c>
      <c r="Y59" s="89">
        <v>0.34630923271179198</v>
      </c>
    </row>
    <row r="60" spans="1:25" x14ac:dyDescent="0.2">
      <c r="A60" s="19" t="s">
        <v>69</v>
      </c>
      <c r="B60" s="38" t="s">
        <v>69</v>
      </c>
      <c r="C60" s="89">
        <v>4.0000000000000036E-2</v>
      </c>
      <c r="D60" s="89">
        <v>1</v>
      </c>
      <c r="E60" s="89">
        <v>0.53789998355932211</v>
      </c>
      <c r="F60" s="89">
        <v>0.25</v>
      </c>
      <c r="G60" s="89">
        <v>0.28000000000000003</v>
      </c>
      <c r="H60" s="89">
        <v>0.26878243786231076</v>
      </c>
      <c r="I60" s="90">
        <f>'2-1-2'!G59</f>
        <v>0.24490000000000001</v>
      </c>
      <c r="J60" s="91">
        <v>0.40611600000000003</v>
      </c>
      <c r="K60" s="89">
        <v>0.30091746654166662</v>
      </c>
      <c r="L60" s="89">
        <v>0.104191696</v>
      </c>
      <c r="M60" s="89">
        <v>0.56704700470000002</v>
      </c>
      <c r="N60" s="89">
        <v>0.1</v>
      </c>
      <c r="O60" s="89">
        <v>4.0000000000000001E-3</v>
      </c>
      <c r="P60" s="89" t="s">
        <v>167</v>
      </c>
      <c r="Q60" s="89">
        <v>3.2000000000000001E-2</v>
      </c>
      <c r="R60" s="89">
        <v>0.1510656587695271</v>
      </c>
      <c r="S60" s="89">
        <v>0.81820000000000004</v>
      </c>
      <c r="T60" s="89">
        <v>0.18121939233333337</v>
      </c>
      <c r="U60" s="89">
        <v>0.2</v>
      </c>
      <c r="V60" s="89">
        <v>0.26678854005555552</v>
      </c>
      <c r="W60" s="89">
        <v>0.31404464111111108</v>
      </c>
      <c r="X60" s="89">
        <v>0.41199999999999998</v>
      </c>
      <c r="Y60" s="89">
        <v>0.35073080062866213</v>
      </c>
    </row>
    <row r="61" spans="1:25" x14ac:dyDescent="0.2">
      <c r="A61" s="19" t="s">
        <v>70</v>
      </c>
      <c r="B61" s="38" t="s">
        <v>70</v>
      </c>
      <c r="C61" s="89">
        <v>0.25</v>
      </c>
      <c r="D61" s="89">
        <v>1</v>
      </c>
      <c r="E61" s="89">
        <v>0.41249536597499997</v>
      </c>
      <c r="F61" s="89">
        <v>0.25</v>
      </c>
      <c r="G61" s="89">
        <v>0.30999999999999994</v>
      </c>
      <c r="H61" s="89">
        <v>0.57397865924039482</v>
      </c>
      <c r="I61" s="90">
        <f>'2-1-2'!G60</f>
        <v>0.32440000000000002</v>
      </c>
      <c r="J61" s="91" t="s">
        <v>167</v>
      </c>
      <c r="K61" s="89">
        <v>0.48624949449999993</v>
      </c>
      <c r="L61" s="89">
        <v>0.57053136799999993</v>
      </c>
      <c r="M61" s="89">
        <v>0.47390903470000001</v>
      </c>
      <c r="N61" s="89">
        <v>0.04</v>
      </c>
      <c r="O61" s="89">
        <v>0.107</v>
      </c>
      <c r="P61" s="89">
        <v>8.5620498657226568E-2</v>
      </c>
      <c r="Q61" s="89">
        <v>0.182</v>
      </c>
      <c r="R61" s="89">
        <v>0.31153143819359497</v>
      </c>
      <c r="S61" s="89">
        <v>0.88500000000000001</v>
      </c>
      <c r="T61" s="89">
        <v>0.49111807611111113</v>
      </c>
      <c r="U61" s="89">
        <v>0.28999999999999998</v>
      </c>
      <c r="V61" s="89">
        <v>0.48394245570370376</v>
      </c>
      <c r="W61" s="89">
        <v>0.40025327603333333</v>
      </c>
      <c r="X61" s="89">
        <v>0.38</v>
      </c>
      <c r="Y61" s="89">
        <v>0.3854547619819641</v>
      </c>
    </row>
    <row r="62" spans="1:25" x14ac:dyDescent="0.2">
      <c r="A62" s="19" t="s">
        <v>71</v>
      </c>
      <c r="B62" s="38" t="s">
        <v>71</v>
      </c>
      <c r="C62" s="89">
        <v>0.57999999999999996</v>
      </c>
      <c r="D62" s="89">
        <v>1</v>
      </c>
      <c r="E62" s="89">
        <v>0.77752856534929382</v>
      </c>
      <c r="F62" s="89">
        <v>1</v>
      </c>
      <c r="G62" s="89">
        <v>0.47</v>
      </c>
      <c r="H62" s="89">
        <v>0.80678337593308125</v>
      </c>
      <c r="I62" s="90">
        <f>'2-1-2'!G61</f>
        <v>0.72550000000000003</v>
      </c>
      <c r="J62" s="91">
        <v>0.35524800000000001</v>
      </c>
      <c r="K62" s="89">
        <v>0.69245134991666679</v>
      </c>
      <c r="L62" s="89">
        <v>0.86337728600000008</v>
      </c>
      <c r="M62" s="89">
        <v>0.71840438839999998</v>
      </c>
      <c r="N62" s="89">
        <v>1</v>
      </c>
      <c r="O62" s="89">
        <v>0.90500000000000003</v>
      </c>
      <c r="P62" s="89">
        <v>0.36997637748718259</v>
      </c>
      <c r="Q62" s="89">
        <v>0.56000000000000005</v>
      </c>
      <c r="R62" s="89">
        <v>0.62505078558391924</v>
      </c>
      <c r="S62" s="89">
        <v>1</v>
      </c>
      <c r="T62" s="89">
        <v>0.62545388011111103</v>
      </c>
      <c r="U62" s="89">
        <v>0.46</v>
      </c>
      <c r="V62" s="89">
        <v>0.44858882603703704</v>
      </c>
      <c r="W62" s="89">
        <v>0.4809036321222222</v>
      </c>
      <c r="X62" s="89">
        <v>0.46</v>
      </c>
      <c r="Y62" s="89">
        <v>0.56879528760910036</v>
      </c>
    </row>
    <row r="63" spans="1:25" x14ac:dyDescent="0.2">
      <c r="A63" s="19" t="s">
        <v>72</v>
      </c>
      <c r="B63" s="29" t="s">
        <v>72</v>
      </c>
      <c r="C63" s="89">
        <v>0.62</v>
      </c>
      <c r="D63" s="89">
        <v>1</v>
      </c>
      <c r="E63" s="89">
        <v>0.95420919367655377</v>
      </c>
      <c r="F63" s="89"/>
      <c r="G63" s="89">
        <v>0.9</v>
      </c>
      <c r="H63" s="89">
        <v>0.7636254070364521</v>
      </c>
      <c r="I63" s="90">
        <f>'2-1-2'!G62</f>
        <v>0.98380000000000001</v>
      </c>
      <c r="J63" s="91">
        <v>0.481686</v>
      </c>
      <c r="K63" s="89">
        <v>0.79982530674999996</v>
      </c>
      <c r="L63" s="89">
        <v>1</v>
      </c>
      <c r="M63" s="89">
        <v>0.84537718770000003</v>
      </c>
      <c r="N63" s="89">
        <v>0.99</v>
      </c>
      <c r="O63" s="89">
        <v>0.71400000000000008</v>
      </c>
      <c r="P63" s="89">
        <v>1</v>
      </c>
      <c r="Q63" s="89"/>
      <c r="R63" s="89">
        <v>0.74274215750443628</v>
      </c>
      <c r="S63" s="89">
        <v>1</v>
      </c>
      <c r="T63" s="89">
        <v>0.82046242822222215</v>
      </c>
      <c r="U63" s="89">
        <v>0.76</v>
      </c>
      <c r="V63" s="89">
        <v>0.58962103612962968</v>
      </c>
      <c r="W63" s="89">
        <v>0.62778006662222219</v>
      </c>
      <c r="X63" s="89">
        <v>0.86</v>
      </c>
      <c r="Y63" s="89">
        <v>0.76079480648040776</v>
      </c>
    </row>
    <row r="64" spans="1:25" x14ac:dyDescent="0.2">
      <c r="A64" s="19" t="s">
        <v>73</v>
      </c>
      <c r="B64" s="38" t="s">
        <v>73</v>
      </c>
      <c r="C64" s="89">
        <v>0.49</v>
      </c>
      <c r="D64" s="89">
        <v>0.93907520008006273</v>
      </c>
      <c r="E64" s="89">
        <v>0.56376831346101697</v>
      </c>
      <c r="F64" s="89">
        <v>0.25</v>
      </c>
      <c r="G64" s="89">
        <v>0.44000000000000006</v>
      </c>
      <c r="H64" s="89">
        <v>0.68092957110814212</v>
      </c>
      <c r="I64" s="90">
        <f>'2-1-2'!G63</f>
        <v>0.35149999999999998</v>
      </c>
      <c r="J64" s="91">
        <v>0.86569400000000007</v>
      </c>
      <c r="K64" s="89">
        <v>0.40291198487500002</v>
      </c>
      <c r="L64" s="89">
        <v>0.19765848</v>
      </c>
      <c r="M64" s="89">
        <v>0.45218364719999993</v>
      </c>
      <c r="N64" s="89">
        <v>0.13999999999999999</v>
      </c>
      <c r="O64" s="89">
        <v>0.42499999999999999</v>
      </c>
      <c r="P64" s="89">
        <v>0.29923396110534667</v>
      </c>
      <c r="Q64" s="89">
        <v>0.16399999999999998</v>
      </c>
      <c r="R64" s="89">
        <v>0.11951206052503199</v>
      </c>
      <c r="S64" s="89">
        <v>0.9143</v>
      </c>
      <c r="T64" s="89">
        <v>0.47772183421111114</v>
      </c>
      <c r="U64" s="89">
        <v>0.41</v>
      </c>
      <c r="V64" s="89">
        <v>0.56888719844444435</v>
      </c>
      <c r="W64" s="89">
        <v>0.66376382113333332</v>
      </c>
      <c r="X64" s="89">
        <v>0.46</v>
      </c>
      <c r="Y64" s="89">
        <v>0.55380796790122988</v>
      </c>
    </row>
    <row r="65" spans="1:25" x14ac:dyDescent="0.2">
      <c r="A65" s="19" t="s">
        <v>74</v>
      </c>
      <c r="B65" s="38" t="s">
        <v>74</v>
      </c>
      <c r="C65" s="89">
        <v>0.54</v>
      </c>
      <c r="D65" s="89">
        <v>0.99205413095619388</v>
      </c>
      <c r="E65" s="89">
        <v>0.77215302863333335</v>
      </c>
      <c r="F65" s="89">
        <v>0.5</v>
      </c>
      <c r="G65" s="89">
        <v>0.30000000000000004</v>
      </c>
      <c r="H65" s="89">
        <v>0.67734737162791248</v>
      </c>
      <c r="I65" s="90">
        <f>'2-1-2'!G64</f>
        <v>0.56689999999999996</v>
      </c>
      <c r="J65" s="91">
        <v>0.53636200000000001</v>
      </c>
      <c r="K65" s="89">
        <v>0.69256321591666659</v>
      </c>
      <c r="L65" s="89">
        <v>0.28431565800000003</v>
      </c>
      <c r="M65" s="89">
        <v>0.65238441469999997</v>
      </c>
      <c r="N65" s="89">
        <v>0.13</v>
      </c>
      <c r="O65" s="89">
        <v>0.14099999999999999</v>
      </c>
      <c r="P65" s="89">
        <v>0.1104079008102417</v>
      </c>
      <c r="Q65" s="89">
        <v>0.16500000000000001</v>
      </c>
      <c r="R65" s="89">
        <v>0.32848307902920482</v>
      </c>
      <c r="S65" s="89">
        <v>0.96819999999999995</v>
      </c>
      <c r="T65" s="89">
        <v>0.5640038596111111</v>
      </c>
      <c r="U65" s="89">
        <v>0.38</v>
      </c>
      <c r="V65" s="89">
        <v>0.57008097792592594</v>
      </c>
      <c r="W65" s="89">
        <v>0.54562736218888885</v>
      </c>
      <c r="X65" s="89">
        <v>0.622</v>
      </c>
      <c r="Y65" s="89">
        <v>0.52642181217670436</v>
      </c>
    </row>
    <row r="66" spans="1:25" x14ac:dyDescent="0.2">
      <c r="A66" s="19" t="s">
        <v>190</v>
      </c>
      <c r="B66" s="38" t="s">
        <v>190</v>
      </c>
      <c r="C66" s="89">
        <v>0.32999999999999996</v>
      </c>
      <c r="D66" s="89">
        <v>0.96502023874428078</v>
      </c>
      <c r="E66" s="89">
        <v>0.72820916535762703</v>
      </c>
      <c r="F66" s="89">
        <v>0.25</v>
      </c>
      <c r="G66" s="89">
        <v>0.10999999999999999</v>
      </c>
      <c r="H66" s="89">
        <v>0.64761431283261917</v>
      </c>
      <c r="I66" s="90">
        <f>'2-1-2'!G65</f>
        <v>0.621</v>
      </c>
      <c r="J66" s="91">
        <v>0.49880800000000003</v>
      </c>
      <c r="K66" s="89">
        <v>0.401851455375</v>
      </c>
      <c r="L66" s="89">
        <v>0.66440286599999998</v>
      </c>
      <c r="M66" s="89">
        <v>0.60506252289999995</v>
      </c>
      <c r="N66" s="89">
        <v>1</v>
      </c>
      <c r="O66" s="89">
        <v>0.21299999999999999</v>
      </c>
      <c r="P66" s="89" t="s">
        <v>167</v>
      </c>
      <c r="Q66" s="89">
        <v>9.3000000000000013E-2</v>
      </c>
      <c r="R66" s="89">
        <v>0.23042132694740958</v>
      </c>
      <c r="S66" s="89">
        <v>0.99770000000000003</v>
      </c>
      <c r="T66" s="89">
        <v>0.40366076094444447</v>
      </c>
      <c r="U66" s="89">
        <v>0.28000000000000003</v>
      </c>
      <c r="V66" s="89">
        <v>0.43397312255555553</v>
      </c>
      <c r="W66" s="89">
        <v>0.34843626290000002</v>
      </c>
      <c r="X66" s="89">
        <v>0.20699999999999999</v>
      </c>
      <c r="Y66" s="89">
        <v>0.22260594367980957</v>
      </c>
    </row>
    <row r="67" spans="1:25" x14ac:dyDescent="0.2">
      <c r="A67" s="19" t="s">
        <v>76</v>
      </c>
      <c r="B67" s="37" t="s">
        <v>76</v>
      </c>
      <c r="C67" s="89">
        <v>9.000000000000008E-2</v>
      </c>
      <c r="D67" s="89">
        <v>0.19994410283246733</v>
      </c>
      <c r="E67" s="89"/>
      <c r="F67" s="89">
        <v>0</v>
      </c>
      <c r="G67" s="89">
        <v>0.19000000000000006</v>
      </c>
      <c r="H67" s="89"/>
      <c r="I67" s="90">
        <f>'2-1-2'!G66</f>
        <v>0.53700000000000003</v>
      </c>
      <c r="J67" s="91">
        <v>0.53377399999999997</v>
      </c>
      <c r="K67" s="89"/>
      <c r="L67" s="89">
        <v>0.44203495999999998</v>
      </c>
      <c r="M67" s="89">
        <v>0.49903034209999997</v>
      </c>
      <c r="N67" s="89">
        <v>0.76</v>
      </c>
      <c r="O67" s="89">
        <v>0.33100000000000002</v>
      </c>
      <c r="P67" s="89">
        <v>0.29656302928924561</v>
      </c>
      <c r="Q67" s="89">
        <v>0.26899999999999996</v>
      </c>
      <c r="R67" s="89">
        <v>0.28796533820995202</v>
      </c>
      <c r="S67" s="89">
        <v>0.99619999999999997</v>
      </c>
      <c r="T67" s="89"/>
      <c r="U67" s="89"/>
      <c r="V67" s="89"/>
      <c r="W67" s="89"/>
      <c r="X67" s="89">
        <v>0.39300000000000002</v>
      </c>
      <c r="Y67" s="89">
        <v>0.30711101293563842</v>
      </c>
    </row>
    <row r="68" spans="1:25" x14ac:dyDescent="0.2">
      <c r="A68" s="19" t="s">
        <v>77</v>
      </c>
      <c r="B68" s="38" t="s">
        <v>77</v>
      </c>
      <c r="C68" s="89">
        <v>0.88</v>
      </c>
      <c r="D68" s="89">
        <v>1</v>
      </c>
      <c r="E68" s="89">
        <v>0.87204428700988701</v>
      </c>
      <c r="F68" s="89">
        <v>1</v>
      </c>
      <c r="G68" s="89">
        <v>0.82000000000000006</v>
      </c>
      <c r="H68" s="89">
        <v>0.76978331460972749</v>
      </c>
      <c r="I68" s="90">
        <f>'2-1-2'!G67</f>
        <v>0.81</v>
      </c>
      <c r="J68" s="91">
        <v>0.32200000000000001</v>
      </c>
      <c r="K68" s="89">
        <v>0.67984646158333328</v>
      </c>
      <c r="L68" s="89">
        <v>0.99626016600000011</v>
      </c>
      <c r="M68" s="89">
        <v>0.88284434320000005</v>
      </c>
      <c r="N68" s="89">
        <v>0.9</v>
      </c>
      <c r="O68" s="89">
        <v>1</v>
      </c>
      <c r="P68" s="89" t="s">
        <v>167</v>
      </c>
      <c r="Q68" s="89">
        <v>0.73799999999999999</v>
      </c>
      <c r="R68" s="89">
        <v>0.596292272701339</v>
      </c>
      <c r="S68" s="89">
        <v>1</v>
      </c>
      <c r="T68" s="89">
        <v>0.75393169188888876</v>
      </c>
      <c r="U68" s="89">
        <v>0.73</v>
      </c>
      <c r="V68" s="89">
        <v>0.59142054451851855</v>
      </c>
      <c r="W68" s="89">
        <v>0.64959649246666673</v>
      </c>
      <c r="X68" s="89">
        <v>0.876</v>
      </c>
      <c r="Y68" s="89">
        <v>0.76101789474487302</v>
      </c>
    </row>
    <row r="69" spans="1:25" x14ac:dyDescent="0.2">
      <c r="A69" s="19" t="s">
        <v>78</v>
      </c>
      <c r="B69" s="29" t="s">
        <v>78</v>
      </c>
      <c r="C69" s="89">
        <v>0.25</v>
      </c>
      <c r="D69" s="89">
        <v>0.60883367730198912</v>
      </c>
      <c r="E69" s="89">
        <v>0.82425133545098872</v>
      </c>
      <c r="F69" s="89">
        <v>0.5</v>
      </c>
      <c r="G69" s="89">
        <v>0.30999999999999994</v>
      </c>
      <c r="H69" s="89">
        <v>0.83039395327262266</v>
      </c>
      <c r="I69" s="90">
        <f>'2-1-2'!G68</f>
        <v>0.86890000000000001</v>
      </c>
      <c r="J69" s="91" t="s">
        <v>167</v>
      </c>
      <c r="K69" s="89">
        <v>0.75774165783333336</v>
      </c>
      <c r="L69" s="89">
        <v>0.96668300600000001</v>
      </c>
      <c r="M69" s="89">
        <v>0.79020027160000006</v>
      </c>
      <c r="N69" s="89">
        <v>1</v>
      </c>
      <c r="O69" s="89">
        <v>1</v>
      </c>
      <c r="P69" s="89">
        <v>0.2</v>
      </c>
      <c r="Q69" s="89"/>
      <c r="R69" s="89">
        <v>0.60546918099293601</v>
      </c>
      <c r="S69" s="89">
        <v>1</v>
      </c>
      <c r="T69" s="89">
        <v>0.71133718488888875</v>
      </c>
      <c r="U69" s="89">
        <v>0.61</v>
      </c>
      <c r="V69" s="89">
        <v>0.57097766581481491</v>
      </c>
      <c r="W69" s="89">
        <v>0.61340408193333329</v>
      </c>
      <c r="X69" s="89">
        <v>0.70399999999999996</v>
      </c>
      <c r="Y69" s="89">
        <v>0.63202793598175044</v>
      </c>
    </row>
    <row r="70" spans="1:25" x14ac:dyDescent="0.2">
      <c r="A70" s="19" t="s">
        <v>79</v>
      </c>
      <c r="B70" s="38" t="s">
        <v>79</v>
      </c>
      <c r="C70" s="89">
        <v>0.72</v>
      </c>
      <c r="D70" s="89">
        <v>1</v>
      </c>
      <c r="E70" s="89">
        <v>0.76956768530494357</v>
      </c>
      <c r="F70" s="89">
        <v>0.75</v>
      </c>
      <c r="G70" s="89">
        <v>0.86</v>
      </c>
      <c r="H70" s="89">
        <v>0.84090987617474189</v>
      </c>
      <c r="I70" s="90">
        <f>'2-1-2'!G69</f>
        <v>0.79320000000000002</v>
      </c>
      <c r="J70" s="91">
        <v>0.85139799999999999</v>
      </c>
      <c r="K70" s="89">
        <v>0.7090512275416665</v>
      </c>
      <c r="L70" s="89">
        <v>1</v>
      </c>
      <c r="M70" s="89">
        <v>0.76685195920000004</v>
      </c>
      <c r="N70" s="89">
        <v>1</v>
      </c>
      <c r="O70" s="89">
        <v>0.94400000000000006</v>
      </c>
      <c r="P70" s="89" t="s">
        <v>167</v>
      </c>
      <c r="Q70" s="89">
        <v>0.42599999999999999</v>
      </c>
      <c r="R70" s="89">
        <v>0.45959964637579559</v>
      </c>
      <c r="S70" s="89">
        <v>1</v>
      </c>
      <c r="T70" s="89">
        <v>0.68272168372222231</v>
      </c>
      <c r="U70" s="89">
        <v>0.52</v>
      </c>
      <c r="V70" s="89">
        <v>0.62219893492592593</v>
      </c>
      <c r="W70" s="89">
        <v>0.45291042991111113</v>
      </c>
      <c r="X70" s="89">
        <v>0.85899999999999999</v>
      </c>
      <c r="Y70" s="89">
        <v>0.68132874965667722</v>
      </c>
    </row>
    <row r="71" spans="1:25" x14ac:dyDescent="0.2">
      <c r="A71" s="19" t="s">
        <v>80</v>
      </c>
      <c r="B71" s="38" t="s">
        <v>80</v>
      </c>
      <c r="C71" s="89">
        <v>0.48</v>
      </c>
      <c r="D71" s="89">
        <v>1</v>
      </c>
      <c r="E71" s="89">
        <v>0.4328457506666667</v>
      </c>
      <c r="F71" s="89">
        <v>0.5</v>
      </c>
      <c r="G71" s="89">
        <v>0.44000000000000006</v>
      </c>
      <c r="H71" s="89">
        <v>0.62509045501985416</v>
      </c>
      <c r="I71" s="90">
        <f>'2-1-2'!G70</f>
        <v>0.5151</v>
      </c>
      <c r="J71" s="91">
        <v>0.55169199999999996</v>
      </c>
      <c r="K71" s="89">
        <v>0.57522094645833333</v>
      </c>
      <c r="L71" s="89">
        <v>0.79572424799999997</v>
      </c>
      <c r="M71" s="89">
        <v>0.83562393190000006</v>
      </c>
      <c r="N71" s="89">
        <v>6.9999999999999993E-2</v>
      </c>
      <c r="O71" s="89">
        <v>0.40299999999999997</v>
      </c>
      <c r="P71" s="89">
        <v>0.3024594783782959</v>
      </c>
      <c r="Q71" s="89">
        <v>0.14300000000000002</v>
      </c>
      <c r="R71" s="89">
        <v>0.40670123189202811</v>
      </c>
      <c r="S71" s="89">
        <v>0.99170000000000003</v>
      </c>
      <c r="T71" s="89">
        <v>0.52896487977777784</v>
      </c>
      <c r="U71" s="89">
        <v>0.44</v>
      </c>
      <c r="V71" s="89">
        <v>0.53963786583333329</v>
      </c>
      <c r="W71" s="89">
        <v>0.37231867843333338</v>
      </c>
      <c r="X71" s="89">
        <v>0.81299999999999994</v>
      </c>
      <c r="Y71" s="89">
        <v>0.62285782098770137</v>
      </c>
    </row>
    <row r="72" spans="1:25" x14ac:dyDescent="0.2">
      <c r="A72" s="19" t="s">
        <v>81</v>
      </c>
      <c r="B72" s="38" t="s">
        <v>81</v>
      </c>
      <c r="C72" s="89">
        <v>0.67999999999999994</v>
      </c>
      <c r="D72" s="89">
        <v>1</v>
      </c>
      <c r="E72" s="89">
        <v>0.92255568745833327</v>
      </c>
      <c r="F72" s="89">
        <v>1</v>
      </c>
      <c r="G72" s="89">
        <v>0.67999999999999994</v>
      </c>
      <c r="H72" s="89">
        <v>0.93157924721276031</v>
      </c>
      <c r="I72" s="90">
        <f>'2-1-2'!G71</f>
        <v>0.92230000000000001</v>
      </c>
      <c r="J72" s="91">
        <v>0.77880000000000005</v>
      </c>
      <c r="K72" s="89">
        <v>0.61473457012499999</v>
      </c>
      <c r="L72" s="89">
        <v>1</v>
      </c>
      <c r="M72" s="89">
        <v>0.87092642779999996</v>
      </c>
      <c r="N72" s="89">
        <v>1</v>
      </c>
      <c r="O72" s="89">
        <v>1</v>
      </c>
      <c r="P72" s="89" t="s">
        <v>167</v>
      </c>
      <c r="Q72" s="89">
        <v>1</v>
      </c>
      <c r="R72" s="89">
        <v>0.704850374132163</v>
      </c>
      <c r="S72" s="89">
        <v>1</v>
      </c>
      <c r="T72" s="89">
        <v>0.84166085988888883</v>
      </c>
      <c r="U72" s="89">
        <v>0.73</v>
      </c>
      <c r="V72" s="89">
        <v>0.71972233275925912</v>
      </c>
      <c r="W72" s="89">
        <v>0.72474479011111115</v>
      </c>
      <c r="X72" s="89">
        <v>0.83299999999999996</v>
      </c>
      <c r="Y72" s="89">
        <v>0.68626841306686404</v>
      </c>
    </row>
    <row r="73" spans="1:25" x14ac:dyDescent="0.2">
      <c r="A73" s="19" t="s">
        <v>82</v>
      </c>
      <c r="B73" s="38" t="s">
        <v>82</v>
      </c>
      <c r="C73" s="89">
        <v>0.30999999999999994</v>
      </c>
      <c r="D73" s="89">
        <v>1</v>
      </c>
      <c r="E73" s="89">
        <v>0.85712216458432211</v>
      </c>
      <c r="F73" s="89">
        <v>0.75</v>
      </c>
      <c r="G73" s="89">
        <v>0.26</v>
      </c>
      <c r="H73" s="89">
        <v>0.67445033306965874</v>
      </c>
      <c r="I73" s="90">
        <f>'2-1-2'!G72</f>
        <v>0.55400000000000005</v>
      </c>
      <c r="J73" s="91">
        <v>0.48909599999999998</v>
      </c>
      <c r="K73" s="89">
        <v>0.61095666483333333</v>
      </c>
      <c r="L73" s="89">
        <v>0.77606863999999998</v>
      </c>
      <c r="M73" s="89">
        <v>0.69710174559999993</v>
      </c>
      <c r="N73" s="89">
        <v>0.9</v>
      </c>
      <c r="O73" s="89">
        <v>0.6</v>
      </c>
      <c r="P73" s="89">
        <v>0.35469357967376708</v>
      </c>
      <c r="Q73" s="89">
        <v>9.6999999999999989E-2</v>
      </c>
      <c r="R73" s="89">
        <v>0.30060158956588795</v>
      </c>
      <c r="S73" s="89">
        <v>0.99880000000000002</v>
      </c>
      <c r="T73" s="89">
        <v>0.68736706838888895</v>
      </c>
      <c r="U73" s="89">
        <v>0.49</v>
      </c>
      <c r="V73" s="89">
        <v>0.5812064055740741</v>
      </c>
      <c r="W73" s="89">
        <v>0.51870554683333336</v>
      </c>
      <c r="X73" s="89">
        <v>0.26800000000000002</v>
      </c>
      <c r="Y73" s="89">
        <v>0.3610819339752197</v>
      </c>
    </row>
    <row r="74" spans="1:25" x14ac:dyDescent="0.2">
      <c r="A74" s="19" t="s">
        <v>83</v>
      </c>
      <c r="B74" s="38" t="s">
        <v>83</v>
      </c>
      <c r="C74" s="89">
        <v>0.64</v>
      </c>
      <c r="D74" s="89">
        <v>1</v>
      </c>
      <c r="E74" s="89">
        <v>0.72458064638968922</v>
      </c>
      <c r="F74" s="89">
        <v>0.5</v>
      </c>
      <c r="G74" s="89">
        <v>0.32999999999999996</v>
      </c>
      <c r="H74" s="89">
        <v>0.68334836336211469</v>
      </c>
      <c r="I74" s="90">
        <f>'2-1-2'!G73</f>
        <v>0.70240000000000002</v>
      </c>
      <c r="J74" s="91">
        <v>0.550458</v>
      </c>
      <c r="K74" s="89">
        <v>0.610335509</v>
      </c>
      <c r="L74" s="89">
        <v>0.33415050599999996</v>
      </c>
      <c r="M74" s="89">
        <v>0.66136173249999997</v>
      </c>
      <c r="N74" s="89">
        <v>0.51</v>
      </c>
      <c r="O74" s="89">
        <v>0.996</v>
      </c>
      <c r="P74" s="89">
        <v>0.34161612987518308</v>
      </c>
      <c r="Q74" s="89">
        <v>0.74199999999999999</v>
      </c>
      <c r="R74" s="89">
        <v>0.56569705536820003</v>
      </c>
      <c r="S74" s="89">
        <v>1</v>
      </c>
      <c r="T74" s="89">
        <v>0.54950212899999995</v>
      </c>
      <c r="U74" s="89">
        <v>0.31</v>
      </c>
      <c r="V74" s="89">
        <v>0.54987966574074076</v>
      </c>
      <c r="W74" s="89">
        <v>0.61323466566666662</v>
      </c>
      <c r="X74" s="89">
        <v>0.23699999999999999</v>
      </c>
      <c r="Y74" s="89">
        <v>0.25395462512969968</v>
      </c>
    </row>
    <row r="75" spans="1:25" x14ac:dyDescent="0.2">
      <c r="A75" s="19" t="s">
        <v>84</v>
      </c>
      <c r="B75" s="38" t="s">
        <v>84</v>
      </c>
      <c r="C75" s="89">
        <v>0.25</v>
      </c>
      <c r="D75" s="89">
        <v>0.80693681716129673</v>
      </c>
      <c r="E75" s="89">
        <v>0.65674143684632769</v>
      </c>
      <c r="F75" s="89">
        <v>0.5</v>
      </c>
      <c r="G75" s="89">
        <v>0.32000000000000006</v>
      </c>
      <c r="H75" s="89">
        <v>0.53601153574674465</v>
      </c>
      <c r="I75" s="90">
        <f>'2-1-2'!G74</f>
        <v>0.3402</v>
      </c>
      <c r="J75" s="91" t="s">
        <v>167</v>
      </c>
      <c r="K75" s="89">
        <v>0.44129959349999998</v>
      </c>
      <c r="L75" s="89">
        <v>0.42225527800000001</v>
      </c>
      <c r="M75" s="89">
        <v>0.75700237269999993</v>
      </c>
      <c r="N75" s="89">
        <v>0.1</v>
      </c>
      <c r="O75" s="89">
        <v>0.13200000000000001</v>
      </c>
      <c r="P75" s="89">
        <v>7.4854296445846555E-2</v>
      </c>
      <c r="Q75" s="89">
        <v>2.5000000000000001E-2</v>
      </c>
      <c r="R75" s="89">
        <v>0.26818715966435119</v>
      </c>
      <c r="S75" s="89">
        <v>0.73609999999999998</v>
      </c>
      <c r="T75" s="89">
        <v>0.53849600155555555</v>
      </c>
      <c r="U75" s="89">
        <v>0.27</v>
      </c>
      <c r="V75" s="89">
        <v>0.53013164024074078</v>
      </c>
      <c r="W75" s="89">
        <v>0.49631097582222217</v>
      </c>
      <c r="X75" s="89">
        <v>0.45800000000000002</v>
      </c>
      <c r="Y75" s="89">
        <v>0.43747036457061766</v>
      </c>
    </row>
    <row r="76" spans="1:25" x14ac:dyDescent="0.2">
      <c r="A76" s="19" t="s">
        <v>191</v>
      </c>
      <c r="B76" s="38" t="s">
        <v>191</v>
      </c>
      <c r="C76" s="89">
        <v>0.5</v>
      </c>
      <c r="D76" s="89">
        <v>1</v>
      </c>
      <c r="E76" s="89">
        <v>0.85249116122951984</v>
      </c>
      <c r="F76" s="89">
        <v>1</v>
      </c>
      <c r="G76" s="89">
        <v>0.67999999999999994</v>
      </c>
      <c r="H76" s="89">
        <v>0.92089196129635464</v>
      </c>
      <c r="I76" s="90">
        <f>'2-1-2'!G75</f>
        <v>0.96840000000000004</v>
      </c>
      <c r="J76" s="91" t="s">
        <v>167</v>
      </c>
      <c r="K76" s="89">
        <v>0.61328713108333333</v>
      </c>
      <c r="L76" s="89">
        <v>0.97200098000000001</v>
      </c>
      <c r="M76" s="89">
        <v>0.69754919049999997</v>
      </c>
      <c r="N76" s="89">
        <v>0.63</v>
      </c>
      <c r="O76" s="89">
        <v>1</v>
      </c>
      <c r="P76" s="89" t="s">
        <v>167</v>
      </c>
      <c r="Q76" s="89">
        <v>0.48899999999999999</v>
      </c>
      <c r="R76" s="89">
        <v>0.50380268562085007</v>
      </c>
      <c r="S76" s="89">
        <v>1</v>
      </c>
      <c r="T76" s="89">
        <v>0.72826515305555561</v>
      </c>
      <c r="U76" s="89">
        <v>0.56999999999999995</v>
      </c>
      <c r="V76" s="89">
        <v>0.53541497392592585</v>
      </c>
      <c r="W76" s="89">
        <v>0.63605554894444449</v>
      </c>
      <c r="X76" s="89">
        <v>0.84899999999999998</v>
      </c>
      <c r="Y76" s="89">
        <v>0.65029698610305786</v>
      </c>
    </row>
    <row r="77" spans="1:25" x14ac:dyDescent="0.2">
      <c r="A77" s="19" t="s">
        <v>86</v>
      </c>
      <c r="B77" s="29" t="s">
        <v>86</v>
      </c>
      <c r="C77" s="89">
        <v>0.57999999999999996</v>
      </c>
      <c r="D77" s="89">
        <v>1</v>
      </c>
      <c r="E77" s="89">
        <v>0.82263274301257072</v>
      </c>
      <c r="F77" s="89">
        <v>0.75</v>
      </c>
      <c r="G77" s="89">
        <v>0.27</v>
      </c>
      <c r="H77" s="89">
        <v>0.68374644693582565</v>
      </c>
      <c r="I77" s="90">
        <f>'2-1-2'!G76</f>
        <v>0.78580000000000005</v>
      </c>
      <c r="J77" s="91" t="s">
        <v>167</v>
      </c>
      <c r="K77" s="89">
        <v>0.71364661058333323</v>
      </c>
      <c r="L77" s="89">
        <v>0.95587892599999991</v>
      </c>
      <c r="M77" s="89">
        <v>0.88205758089999997</v>
      </c>
      <c r="N77" s="89">
        <v>0.7</v>
      </c>
      <c r="O77" s="89">
        <v>0.27600000000000002</v>
      </c>
      <c r="P77" s="89">
        <v>0.15931460857391358</v>
      </c>
      <c r="Q77" s="89">
        <v>2.6000000000000002E-2</v>
      </c>
      <c r="R77" s="89">
        <v>0.71807003660305158</v>
      </c>
      <c r="S77" s="89">
        <v>1</v>
      </c>
      <c r="T77" s="89">
        <v>0.5525789207777777</v>
      </c>
      <c r="U77" s="89">
        <v>0.41</v>
      </c>
      <c r="V77" s="89">
        <v>0.53116710092592589</v>
      </c>
      <c r="W77" s="89">
        <v>0.58191788195555549</v>
      </c>
      <c r="X77" s="89">
        <v>0.315</v>
      </c>
      <c r="Y77" s="89">
        <v>0.36894900798797609</v>
      </c>
    </row>
    <row r="78" spans="1:25" x14ac:dyDescent="0.2">
      <c r="A78" s="19" t="s">
        <v>177</v>
      </c>
      <c r="B78" s="38" t="s">
        <v>177</v>
      </c>
      <c r="C78" s="89">
        <v>0.36</v>
      </c>
      <c r="D78" s="89">
        <v>0.8682484076146233</v>
      </c>
      <c r="E78" s="89">
        <v>0.67480027236525419</v>
      </c>
      <c r="F78" s="89">
        <v>0.75</v>
      </c>
      <c r="G78" s="89">
        <v>0.30999999999999994</v>
      </c>
      <c r="H78" s="89">
        <v>0.55820571670701902</v>
      </c>
      <c r="I78" s="90">
        <f>'2-1-2'!G77</f>
        <v>0.59019999999999995</v>
      </c>
      <c r="J78" s="91">
        <v>0.483626</v>
      </c>
      <c r="K78" s="89">
        <v>0.48131728170833332</v>
      </c>
      <c r="L78" s="89">
        <v>0.46223454400000002</v>
      </c>
      <c r="M78" s="89">
        <v>0.53818573000000003</v>
      </c>
      <c r="N78" s="89">
        <v>1</v>
      </c>
      <c r="O78" s="89">
        <v>1</v>
      </c>
      <c r="P78" s="89">
        <v>0.51941585540771484</v>
      </c>
      <c r="Q78" s="89">
        <v>0.14099999999999999</v>
      </c>
      <c r="R78" s="89">
        <v>0.39549690646762997</v>
      </c>
      <c r="S78" s="89">
        <v>0.99829999999999997</v>
      </c>
      <c r="T78" s="89">
        <v>0.54171889622222213</v>
      </c>
      <c r="U78" s="89">
        <v>0.28999999999999998</v>
      </c>
      <c r="V78" s="89">
        <v>0.4421117526296296</v>
      </c>
      <c r="W78" s="89">
        <v>0.47174617978888894</v>
      </c>
      <c r="X78" s="89">
        <v>0.437</v>
      </c>
      <c r="Y78" s="89">
        <v>0.40915994644165038</v>
      </c>
    </row>
    <row r="79" spans="1:25" x14ac:dyDescent="0.2">
      <c r="A79" s="19" t="s">
        <v>192</v>
      </c>
      <c r="B79" s="38" t="s">
        <v>192</v>
      </c>
      <c r="C79" s="89">
        <v>0.44999999999999996</v>
      </c>
      <c r="D79" s="89">
        <v>1</v>
      </c>
      <c r="E79" s="89">
        <v>0.73965233292316379</v>
      </c>
      <c r="F79" s="89">
        <v>0.75</v>
      </c>
      <c r="G79" s="89">
        <v>0.27</v>
      </c>
      <c r="H79" s="89">
        <v>0.59237017498112654</v>
      </c>
      <c r="I79" s="90">
        <f>'2-1-2'!G78</f>
        <v>0.23830000000000001</v>
      </c>
      <c r="J79" s="91" t="s">
        <v>167</v>
      </c>
      <c r="K79" s="89">
        <v>0.55396955404166659</v>
      </c>
      <c r="L79" s="89">
        <v>0.19194497999999999</v>
      </c>
      <c r="M79" s="89">
        <v>0.58167713170000002</v>
      </c>
      <c r="N79" s="89">
        <v>6.9999999999999993E-2</v>
      </c>
      <c r="O79" s="89">
        <v>6.3E-2</v>
      </c>
      <c r="P79" s="89">
        <v>7.7714800834655763E-3</v>
      </c>
      <c r="Q79" s="89">
        <v>7.6999999999999999E-2</v>
      </c>
      <c r="R79" s="89">
        <v>0.1312727491829154</v>
      </c>
      <c r="S79" s="89">
        <v>0.90259999999999996</v>
      </c>
      <c r="T79" s="89">
        <v>0.44290339150000002</v>
      </c>
      <c r="U79" s="89">
        <v>0.28999999999999998</v>
      </c>
      <c r="V79" s="89">
        <v>0.48302763037037039</v>
      </c>
      <c r="W79" s="89">
        <v>0.37803695596666664</v>
      </c>
      <c r="X79" s="89">
        <v>0.128</v>
      </c>
      <c r="Y79" s="89">
        <v>0.13669371604919434</v>
      </c>
    </row>
    <row r="80" spans="1:25" x14ac:dyDescent="0.2">
      <c r="A80" s="19" t="s">
        <v>88</v>
      </c>
      <c r="B80" s="38" t="s">
        <v>88</v>
      </c>
      <c r="C80" s="89">
        <v>0.67</v>
      </c>
      <c r="D80" s="89">
        <v>1</v>
      </c>
      <c r="E80" s="89">
        <v>0.8002404709402543</v>
      </c>
      <c r="F80" s="89">
        <v>1</v>
      </c>
      <c r="G80" s="89">
        <v>0.7</v>
      </c>
      <c r="H80" s="89">
        <v>0.76008169040173523</v>
      </c>
      <c r="I80" s="90">
        <f>'2-1-2'!G79</f>
        <v>0.83989999999999998</v>
      </c>
      <c r="J80" s="91">
        <v>0.46558200000000005</v>
      </c>
      <c r="K80" s="89">
        <v>0.71691327891666679</v>
      </c>
      <c r="L80" s="89">
        <v>0.79671540200000002</v>
      </c>
      <c r="M80" s="89">
        <v>0.64280181879999998</v>
      </c>
      <c r="N80" s="89">
        <v>1</v>
      </c>
      <c r="O80" s="89">
        <v>0.92</v>
      </c>
      <c r="P80" s="89">
        <v>0.20472662448883056</v>
      </c>
      <c r="Q80" s="89">
        <v>0.85</v>
      </c>
      <c r="R80" s="89">
        <v>0.64629712696247199</v>
      </c>
      <c r="S80" s="89">
        <v>1</v>
      </c>
      <c r="T80" s="89">
        <v>0.64775479105555567</v>
      </c>
      <c r="U80" s="89">
        <v>0.57999999999999996</v>
      </c>
      <c r="V80" s="89">
        <v>0.58060925092592608</v>
      </c>
      <c r="W80" s="89">
        <v>0.49729922084444445</v>
      </c>
      <c r="X80" s="89">
        <v>0.83099999999999996</v>
      </c>
      <c r="Y80" s="89">
        <v>0.67142981290817261</v>
      </c>
    </row>
    <row r="81" spans="1:25" x14ac:dyDescent="0.2">
      <c r="A81" s="19" t="s">
        <v>89</v>
      </c>
      <c r="B81" s="38" t="s">
        <v>89</v>
      </c>
      <c r="C81" s="89">
        <v>9.000000000000008E-2</v>
      </c>
      <c r="D81" s="89">
        <v>0.83456252241987716</v>
      </c>
      <c r="E81" s="89">
        <v>0.69495383889251416</v>
      </c>
      <c r="F81" s="89">
        <v>0.5</v>
      </c>
      <c r="G81" s="89">
        <v>0.28000000000000003</v>
      </c>
      <c r="H81" s="89">
        <v>0.61269396831431622</v>
      </c>
      <c r="I81" s="90">
        <f>'2-1-2'!G80</f>
        <v>0.4123</v>
      </c>
      <c r="J81" s="91">
        <v>0.56193599999999999</v>
      </c>
      <c r="K81" s="89">
        <v>0.74434703191666673</v>
      </c>
      <c r="L81" s="89">
        <v>0.84704465800000006</v>
      </c>
      <c r="M81" s="89">
        <v>0.66464061739999991</v>
      </c>
      <c r="N81" s="89">
        <v>0.62</v>
      </c>
      <c r="O81" s="89">
        <v>9.8000000000000004E-2</v>
      </c>
      <c r="P81" s="89" t="s">
        <v>167</v>
      </c>
      <c r="Q81" s="89">
        <v>1.7000000000000001E-2</v>
      </c>
      <c r="R81" s="89">
        <v>0.28954118718154809</v>
      </c>
      <c r="S81" s="89">
        <v>0.999</v>
      </c>
      <c r="T81" s="89">
        <v>0.47544477777777777</v>
      </c>
      <c r="U81" s="89">
        <v>0.28000000000000003</v>
      </c>
      <c r="V81" s="89">
        <v>0.48828510885185189</v>
      </c>
      <c r="W81" s="89">
        <v>0.38842749260000003</v>
      </c>
      <c r="X81" s="89">
        <v>0.45300000000000001</v>
      </c>
      <c r="Y81" s="89">
        <v>0.39690494537353516</v>
      </c>
    </row>
    <row r="82" spans="1:25" x14ac:dyDescent="0.2">
      <c r="A82" s="19" t="s">
        <v>90</v>
      </c>
      <c r="B82" s="38" t="s">
        <v>90</v>
      </c>
      <c r="C82" s="89">
        <v>0.28000000000000003</v>
      </c>
      <c r="D82" s="89">
        <v>1</v>
      </c>
      <c r="E82" s="89">
        <v>0.5938250351083334</v>
      </c>
      <c r="F82" s="89">
        <v>0.75</v>
      </c>
      <c r="G82" s="89">
        <v>0.48</v>
      </c>
      <c r="H82" s="89">
        <v>0.33255255813567158</v>
      </c>
      <c r="I82" s="90">
        <f>'2-1-2'!G81</f>
        <v>0.44969999999999999</v>
      </c>
      <c r="J82" s="91" t="s">
        <v>167</v>
      </c>
      <c r="K82" s="89">
        <v>0.46135516166666668</v>
      </c>
      <c r="L82" s="89">
        <v>0.98129491800000002</v>
      </c>
      <c r="M82" s="89">
        <v>0.86238471029999997</v>
      </c>
      <c r="N82" s="89">
        <v>0.55000000000000004</v>
      </c>
      <c r="O82" s="89">
        <v>0.94</v>
      </c>
      <c r="P82" s="89">
        <v>1</v>
      </c>
      <c r="Q82" s="89">
        <v>7.8E-2</v>
      </c>
      <c r="R82" s="89">
        <v>0.2462065870048496</v>
      </c>
      <c r="S82" s="89">
        <v>0.81669999999999998</v>
      </c>
      <c r="T82" s="89">
        <v>0.38216019472222224</v>
      </c>
      <c r="U82" s="89">
        <v>0.41</v>
      </c>
      <c r="V82" s="89">
        <v>0.5346432217962962</v>
      </c>
      <c r="W82" s="89">
        <v>0.31518757758888893</v>
      </c>
      <c r="X82" s="89">
        <v>0.63</v>
      </c>
      <c r="Y82" s="89">
        <v>0.5011975605972111</v>
      </c>
    </row>
    <row r="83" spans="1:25" x14ac:dyDescent="0.2">
      <c r="A83" s="19" t="s">
        <v>91</v>
      </c>
      <c r="B83" s="37" t="s">
        <v>91</v>
      </c>
      <c r="C83" s="89">
        <v>0.13000000000000012</v>
      </c>
      <c r="D83" s="89">
        <v>1</v>
      </c>
      <c r="E83" s="89"/>
      <c r="F83" s="89">
        <v>1</v>
      </c>
      <c r="G83" s="89">
        <v>0.35</v>
      </c>
      <c r="H83" s="89"/>
      <c r="I83" s="90">
        <f>'2-1-2'!G82</f>
        <v>0.1411</v>
      </c>
      <c r="J83" s="91" t="s">
        <v>167</v>
      </c>
      <c r="K83" s="89"/>
      <c r="L83" s="89">
        <v>0.27267324999999998</v>
      </c>
      <c r="M83" s="89">
        <v>0.45603954319999995</v>
      </c>
      <c r="N83" s="89">
        <v>0.04</v>
      </c>
      <c r="O83" s="89">
        <v>3.4000000000000002E-2</v>
      </c>
      <c r="P83" s="89">
        <v>0.33653879999999997</v>
      </c>
      <c r="Q83" s="89">
        <v>2.7000000000000003E-2</v>
      </c>
      <c r="R83" s="89">
        <v>0.1574577834141031</v>
      </c>
      <c r="S83" s="89">
        <v>0.51960000000000006</v>
      </c>
      <c r="T83" s="89">
        <v>0.32534242738888891</v>
      </c>
      <c r="U83" s="89"/>
      <c r="V83" s="89"/>
      <c r="W83" s="89"/>
      <c r="X83" s="89">
        <v>0.61</v>
      </c>
      <c r="Y83" s="89">
        <v>0.48557183742523191</v>
      </c>
    </row>
    <row r="84" spans="1:25" x14ac:dyDescent="0.2">
      <c r="A84" s="19" t="s">
        <v>92</v>
      </c>
      <c r="B84" s="38" t="s">
        <v>92</v>
      </c>
      <c r="C84" s="89">
        <v>0.6</v>
      </c>
      <c r="D84" s="89">
        <v>1</v>
      </c>
      <c r="E84" s="89">
        <v>0.8458964912069209</v>
      </c>
      <c r="F84" s="89">
        <v>0.75</v>
      </c>
      <c r="G84" s="89">
        <v>0.73</v>
      </c>
      <c r="H84" s="89">
        <v>0.77021883948908032</v>
      </c>
      <c r="I84" s="90">
        <f>'2-1-2'!G83</f>
        <v>0.82489999999999997</v>
      </c>
      <c r="J84" s="91">
        <v>0.439888</v>
      </c>
      <c r="K84" s="89">
        <v>0.68735106791666667</v>
      </c>
      <c r="L84" s="89">
        <v>0.91202449800000007</v>
      </c>
      <c r="M84" s="89">
        <v>0.67729778289999998</v>
      </c>
      <c r="N84" s="89">
        <v>1</v>
      </c>
      <c r="O84" s="89">
        <v>0.97099999999999997</v>
      </c>
      <c r="P84" s="89">
        <v>8.6066693067550659E-2</v>
      </c>
      <c r="Q84" s="89">
        <v>0.51300000000000001</v>
      </c>
      <c r="R84" s="89">
        <v>0.64877997685344457</v>
      </c>
      <c r="S84" s="89">
        <v>1</v>
      </c>
      <c r="T84" s="89">
        <v>0.71983645755555559</v>
      </c>
      <c r="U84" s="89">
        <v>0.59</v>
      </c>
      <c r="V84" s="89">
        <v>0.54708892766666661</v>
      </c>
      <c r="W84" s="89">
        <v>0.5605282982555555</v>
      </c>
      <c r="X84" s="89">
        <v>0.82499999999999996</v>
      </c>
      <c r="Y84" s="89">
        <v>0.69927513599395752</v>
      </c>
    </row>
    <row r="85" spans="1:25" x14ac:dyDescent="0.2">
      <c r="A85" s="19" t="s">
        <v>93</v>
      </c>
      <c r="B85" s="29" t="s">
        <v>93</v>
      </c>
      <c r="C85" s="89">
        <v>0.92</v>
      </c>
      <c r="D85" s="89">
        <v>1</v>
      </c>
      <c r="E85" s="89">
        <v>0.90614247325000008</v>
      </c>
      <c r="F85" s="89"/>
      <c r="G85" s="89">
        <v>0.9</v>
      </c>
      <c r="H85" s="89">
        <v>0.85041481309834821</v>
      </c>
      <c r="I85" s="90">
        <f>'2-1-2'!G84</f>
        <v>0.90720000000000001</v>
      </c>
      <c r="J85" s="91">
        <v>0.43592000000000003</v>
      </c>
      <c r="K85" s="89">
        <v>0.79317812124999987</v>
      </c>
      <c r="L85" s="89">
        <v>0.92237377200000004</v>
      </c>
      <c r="M85" s="89">
        <v>0.90377596859999998</v>
      </c>
      <c r="N85" s="89">
        <v>1</v>
      </c>
      <c r="O85" s="89">
        <v>1</v>
      </c>
      <c r="P85" s="89">
        <v>1</v>
      </c>
      <c r="Q85" s="89"/>
      <c r="R85" s="89">
        <v>0.62689601647390225</v>
      </c>
      <c r="S85" s="89">
        <v>1</v>
      </c>
      <c r="T85" s="89">
        <v>0.84782677755555558</v>
      </c>
      <c r="U85" s="89">
        <v>0.81</v>
      </c>
      <c r="V85" s="89">
        <v>0.7000640586111111</v>
      </c>
      <c r="W85" s="89">
        <v>0.74441888596666661</v>
      </c>
      <c r="X85" s="89">
        <v>0.878</v>
      </c>
      <c r="Y85" s="89">
        <v>0.79871048927307131</v>
      </c>
    </row>
    <row r="86" spans="1:25" x14ac:dyDescent="0.2">
      <c r="A86" s="19" t="s">
        <v>94</v>
      </c>
      <c r="B86" s="38" t="s">
        <v>94</v>
      </c>
      <c r="C86" s="89">
        <v>0.38</v>
      </c>
      <c r="D86" s="89">
        <v>1</v>
      </c>
      <c r="E86" s="89">
        <v>0.58964492012655367</v>
      </c>
      <c r="F86" s="89">
        <v>0.5</v>
      </c>
      <c r="G86" s="89">
        <v>0.44000000000000006</v>
      </c>
      <c r="H86" s="89">
        <v>0.31408083081728594</v>
      </c>
      <c r="I86" s="90">
        <f>'2-1-2'!G85</f>
        <v>0.1096</v>
      </c>
      <c r="J86" s="91" t="s">
        <v>167</v>
      </c>
      <c r="K86" s="89">
        <v>0.26038478612499993</v>
      </c>
      <c r="L86" s="89">
        <v>0.23735461199999999</v>
      </c>
      <c r="M86" s="89">
        <v>0.67483749389999992</v>
      </c>
      <c r="N86" s="89">
        <v>0.1</v>
      </c>
      <c r="O86" s="89">
        <v>4.5999999999999999E-2</v>
      </c>
      <c r="P86" s="89">
        <v>4.4278539999999998E-2</v>
      </c>
      <c r="Q86" s="89"/>
      <c r="R86" s="89">
        <v>9.8096193103235779E-2</v>
      </c>
      <c r="S86" s="89">
        <v>0.2612000000000001</v>
      </c>
      <c r="T86" s="89">
        <v>0.33362237350000001</v>
      </c>
      <c r="U86" s="89">
        <v>0.25</v>
      </c>
      <c r="V86" s="89">
        <v>0.39870357514814819</v>
      </c>
      <c r="W86" s="89">
        <v>0.30424175658888886</v>
      </c>
      <c r="X86" s="89">
        <v>0.48499999999999999</v>
      </c>
      <c r="Y86" s="89">
        <v>0.45138736069202423</v>
      </c>
    </row>
    <row r="87" spans="1:25" x14ac:dyDescent="0.2">
      <c r="A87" s="19" t="s">
        <v>95</v>
      </c>
      <c r="B87" s="38" t="s">
        <v>95</v>
      </c>
      <c r="C87" s="89">
        <v>0.26</v>
      </c>
      <c r="D87" s="89">
        <v>1</v>
      </c>
      <c r="E87" s="89">
        <v>0.74764363113446319</v>
      </c>
      <c r="F87" s="89">
        <v>0.5</v>
      </c>
      <c r="G87" s="89">
        <v>0.40999999999999992</v>
      </c>
      <c r="H87" s="89">
        <v>0.35560965128508815</v>
      </c>
      <c r="I87" s="90">
        <f>'2-1-2'!G86</f>
        <v>0.1394</v>
      </c>
      <c r="J87" s="91">
        <v>0.31223000000000001</v>
      </c>
      <c r="K87" s="89">
        <v>0.16668923700000002</v>
      </c>
      <c r="L87" s="89">
        <v>0.48194313</v>
      </c>
      <c r="M87" s="89">
        <v>0.83135120389999995</v>
      </c>
      <c r="N87" s="89">
        <v>0.16</v>
      </c>
      <c r="O87" s="89">
        <v>2.3E-2</v>
      </c>
      <c r="P87" s="89">
        <v>0.29898924827575685</v>
      </c>
      <c r="Q87" s="89">
        <v>0.19600000000000001</v>
      </c>
      <c r="R87" s="89">
        <v>0.24825738127265568</v>
      </c>
      <c r="S87" s="89">
        <v>0.35760000000000003</v>
      </c>
      <c r="T87" s="89">
        <v>0.43490843505555554</v>
      </c>
      <c r="U87" s="89">
        <v>0.32</v>
      </c>
      <c r="V87" s="89">
        <v>0.40591825379629631</v>
      </c>
      <c r="W87" s="89">
        <v>0.33623770211111115</v>
      </c>
      <c r="X87" s="89">
        <v>0.48899999999999999</v>
      </c>
      <c r="Y87" s="89">
        <v>0.47641228735446928</v>
      </c>
    </row>
    <row r="88" spans="1:25" x14ac:dyDescent="0.2">
      <c r="A88" s="19" t="s">
        <v>96</v>
      </c>
      <c r="B88" s="38" t="s">
        <v>96</v>
      </c>
      <c r="C88" s="89">
        <v>0.67999999999999994</v>
      </c>
      <c r="D88" s="89">
        <v>1</v>
      </c>
      <c r="E88" s="89">
        <v>0.83982646814618644</v>
      </c>
      <c r="F88" s="89">
        <v>0.75</v>
      </c>
      <c r="G88" s="89">
        <v>0.26</v>
      </c>
      <c r="H88" s="89">
        <v>0.78031905898100062</v>
      </c>
      <c r="I88" s="90">
        <f>'2-1-2'!G87</f>
        <v>0.76339999999999997</v>
      </c>
      <c r="J88" s="91">
        <v>0.69021600000000005</v>
      </c>
      <c r="K88" s="89">
        <v>0.78074568120833332</v>
      </c>
      <c r="L88" s="89">
        <v>0.39931919599999999</v>
      </c>
      <c r="M88" s="89">
        <v>0.65426166529999996</v>
      </c>
      <c r="N88" s="89">
        <v>0.42000000000000004</v>
      </c>
      <c r="O88" s="89">
        <v>0.18600000000000003</v>
      </c>
      <c r="P88" s="89">
        <v>0.15177552700042723</v>
      </c>
      <c r="Q88" s="89">
        <v>2.1000000000000001E-2</v>
      </c>
      <c r="R88" s="89">
        <v>0.49934058654480007</v>
      </c>
      <c r="S88" s="89">
        <v>1</v>
      </c>
      <c r="T88" s="89">
        <v>0.80032955277777784</v>
      </c>
      <c r="U88" s="89">
        <v>0.47</v>
      </c>
      <c r="V88" s="89">
        <v>0.68800395505555556</v>
      </c>
      <c r="W88" s="89">
        <v>0.74843866956666671</v>
      </c>
      <c r="X88" s="89">
        <v>0.47699999999999998</v>
      </c>
      <c r="Y88" s="89">
        <v>0.49019925817847254</v>
      </c>
    </row>
    <row r="89" spans="1:25" x14ac:dyDescent="0.2">
      <c r="A89" s="19" t="s">
        <v>97</v>
      </c>
      <c r="B89" s="37" t="s">
        <v>97</v>
      </c>
      <c r="C89" s="89">
        <v>0.40999999999999992</v>
      </c>
      <c r="D89" s="89">
        <v>1</v>
      </c>
      <c r="E89" s="89"/>
      <c r="F89" s="89">
        <v>0.75</v>
      </c>
      <c r="G89" s="89">
        <v>0.22999999999999998</v>
      </c>
      <c r="H89" s="89"/>
      <c r="I89" s="90">
        <f>'2-1-2'!G88</f>
        <v>0.59809999999999997</v>
      </c>
      <c r="J89" s="91">
        <v>0.67582199999999992</v>
      </c>
      <c r="K89" s="89"/>
      <c r="L89" s="89">
        <v>1</v>
      </c>
      <c r="M89" s="89">
        <v>0.83547742840000006</v>
      </c>
      <c r="N89" s="89">
        <v>0.28999999999999998</v>
      </c>
      <c r="O89" s="89">
        <v>1</v>
      </c>
      <c r="P89" s="89">
        <v>0.21444619999999998</v>
      </c>
      <c r="Q89" s="89">
        <v>8.1000000000000003E-2</v>
      </c>
      <c r="R89" s="89">
        <v>0.4921763041071241</v>
      </c>
      <c r="S89" s="89">
        <v>0.999</v>
      </c>
      <c r="T89" s="89"/>
      <c r="U89" s="89"/>
      <c r="V89" s="89"/>
      <c r="W89" s="89"/>
      <c r="X89" s="89">
        <v>0.51</v>
      </c>
      <c r="Y89" s="89">
        <v>0.40733175873756411</v>
      </c>
    </row>
    <row r="90" spans="1:25" x14ac:dyDescent="0.2">
      <c r="A90" s="19" t="s">
        <v>98</v>
      </c>
      <c r="B90" s="38" t="s">
        <v>98</v>
      </c>
      <c r="C90" s="89">
        <v>4.0000000000000036E-2</v>
      </c>
      <c r="D90" s="89">
        <v>0.27343788921282819</v>
      </c>
      <c r="E90" s="89">
        <v>0.63303728499999989</v>
      </c>
      <c r="F90" s="89">
        <v>0.5</v>
      </c>
      <c r="G90" s="89">
        <v>0.24</v>
      </c>
      <c r="H90" s="89">
        <v>0.43874071751824195</v>
      </c>
      <c r="I90" s="90">
        <f>'2-1-2'!G89</f>
        <v>0.35460000000000003</v>
      </c>
      <c r="J90" s="91">
        <v>0.464198</v>
      </c>
      <c r="K90" s="89">
        <v>0.34232438008333332</v>
      </c>
      <c r="L90" s="89">
        <v>0.26205349</v>
      </c>
      <c r="M90" s="89">
        <v>0.68647035600000006</v>
      </c>
      <c r="N90" s="89">
        <v>0.22000000000000003</v>
      </c>
      <c r="O90" s="89">
        <v>7.2999999999999995E-2</v>
      </c>
      <c r="P90" s="89">
        <v>0.12427926063537598</v>
      </c>
      <c r="Q90" s="89">
        <v>5.7999999999999996E-2</v>
      </c>
      <c r="R90" s="89">
        <v>0.13590571670644264</v>
      </c>
      <c r="S90" s="89">
        <v>0.57969999999999999</v>
      </c>
      <c r="T90" s="89">
        <v>0.36789579394444444</v>
      </c>
      <c r="U90" s="89">
        <v>0.32</v>
      </c>
      <c r="V90" s="89">
        <v>0.45832402179629633</v>
      </c>
      <c r="W90" s="89">
        <v>0.34083087243333332</v>
      </c>
      <c r="X90" s="89">
        <v>0.48699999999999999</v>
      </c>
      <c r="Y90" s="89">
        <v>0.41287392377853394</v>
      </c>
    </row>
    <row r="91" spans="1:25" x14ac:dyDescent="0.2">
      <c r="A91" s="19" t="s">
        <v>99</v>
      </c>
      <c r="B91" s="29" t="s">
        <v>99</v>
      </c>
      <c r="C91" s="89">
        <v>0.72</v>
      </c>
      <c r="D91" s="89">
        <v>1</v>
      </c>
      <c r="E91" s="89">
        <v>0.81176223543488701</v>
      </c>
      <c r="F91" s="89">
        <v>0.75</v>
      </c>
      <c r="G91" s="89">
        <v>0.69</v>
      </c>
      <c r="H91" s="89">
        <v>0.75017630475991037</v>
      </c>
      <c r="I91" s="90">
        <f>'2-1-2'!G90</f>
        <v>0.92320000000000002</v>
      </c>
      <c r="J91" s="91">
        <v>0.61863200000000007</v>
      </c>
      <c r="K91" s="89">
        <v>0.70056020812499997</v>
      </c>
      <c r="L91" s="89">
        <v>1</v>
      </c>
      <c r="M91" s="89">
        <v>0.65351917270000004</v>
      </c>
      <c r="N91" s="89">
        <v>1</v>
      </c>
      <c r="O91" s="89">
        <v>1</v>
      </c>
      <c r="P91" s="89">
        <v>0.24</v>
      </c>
      <c r="Q91" s="89"/>
      <c r="R91" s="89">
        <v>0.61704475538224757</v>
      </c>
      <c r="S91" s="89">
        <v>1</v>
      </c>
      <c r="T91" s="89">
        <v>0.57364249227777786</v>
      </c>
      <c r="U91" s="89">
        <v>0.54</v>
      </c>
      <c r="V91" s="89">
        <v>0.59863936461111111</v>
      </c>
      <c r="W91" s="89">
        <v>0.58456726867777775</v>
      </c>
      <c r="X91" s="89">
        <v>0.77100000000000002</v>
      </c>
      <c r="Y91" s="89">
        <v>0.71634099483489988</v>
      </c>
    </row>
    <row r="92" spans="1:25" x14ac:dyDescent="0.2">
      <c r="A92" s="19" t="s">
        <v>100</v>
      </c>
      <c r="B92" s="38" t="s">
        <v>100</v>
      </c>
      <c r="C92" s="89">
        <v>0.26</v>
      </c>
      <c r="D92" s="89">
        <v>1</v>
      </c>
      <c r="E92" s="89">
        <v>0.74671463676271188</v>
      </c>
      <c r="F92" s="89">
        <v>0.75</v>
      </c>
      <c r="G92" s="89">
        <v>0.25</v>
      </c>
      <c r="H92" s="89">
        <v>0.32376921792717622</v>
      </c>
      <c r="I92" s="90">
        <f>'2-1-2'!G91</f>
        <v>0.3886</v>
      </c>
      <c r="J92" s="91" t="s">
        <v>167</v>
      </c>
      <c r="K92" s="89">
        <v>0.28836594025000006</v>
      </c>
      <c r="L92" s="89">
        <v>0.24759194800000001</v>
      </c>
      <c r="M92" s="89">
        <v>0.54978912350000009</v>
      </c>
      <c r="N92" s="89">
        <v>0.36</v>
      </c>
      <c r="O92" s="89">
        <v>0.16200000000000001</v>
      </c>
      <c r="P92" s="89">
        <v>0.62726480000000007</v>
      </c>
      <c r="Q92" s="89">
        <v>4.9000000000000002E-2</v>
      </c>
      <c r="R92" s="89">
        <v>0.16420676488928138</v>
      </c>
      <c r="S92" s="89">
        <v>0.97</v>
      </c>
      <c r="T92" s="89">
        <v>0.27796368594444443</v>
      </c>
      <c r="U92" s="89">
        <v>0.27</v>
      </c>
      <c r="V92" s="89">
        <v>0.26799264214814816</v>
      </c>
      <c r="W92" s="89">
        <v>0.21190756226666668</v>
      </c>
      <c r="X92" s="89">
        <v>0.40100000000000002</v>
      </c>
      <c r="Y92" s="89">
        <v>0.34000457525253297</v>
      </c>
    </row>
    <row r="93" spans="1:25" x14ac:dyDescent="0.2">
      <c r="A93" s="19" t="s">
        <v>101</v>
      </c>
      <c r="B93" s="38" t="s">
        <v>101</v>
      </c>
      <c r="C93" s="89">
        <v>0.59000000000000008</v>
      </c>
      <c r="D93" s="89">
        <v>1</v>
      </c>
      <c r="E93" s="89">
        <v>0.82803976167090398</v>
      </c>
      <c r="F93" s="89"/>
      <c r="G93" s="89">
        <v>0.62</v>
      </c>
      <c r="H93" s="89">
        <v>0.68695561977200814</v>
      </c>
      <c r="I93" s="90">
        <f>'2-1-2'!G92</f>
        <v>0.66769999999999996</v>
      </c>
      <c r="J93" s="91">
        <v>0.28565399999999996</v>
      </c>
      <c r="K93" s="89">
        <v>0.60151304412499995</v>
      </c>
      <c r="L93" s="89">
        <v>0.58326983399999999</v>
      </c>
      <c r="M93" s="89">
        <v>0.54279537200000005</v>
      </c>
      <c r="N93" s="89">
        <v>0.67999999999999994</v>
      </c>
      <c r="O93" s="89">
        <v>1</v>
      </c>
      <c r="P93" s="89">
        <v>0.69128828048706059</v>
      </c>
      <c r="Q93" s="89"/>
      <c r="R93" s="89">
        <v>0.50264492985530596</v>
      </c>
      <c r="S93" s="89">
        <v>0.99960000000000004</v>
      </c>
      <c r="T93" s="89">
        <v>0.63213589988888885</v>
      </c>
      <c r="U93" s="89">
        <v>0.51</v>
      </c>
      <c r="V93" s="89">
        <v>0.56169277207407409</v>
      </c>
      <c r="W93" s="89">
        <v>0.59192556801111107</v>
      </c>
      <c r="X93" s="89">
        <v>0.76400000000000001</v>
      </c>
      <c r="Y93" s="89">
        <v>0.65614190101623537</v>
      </c>
    </row>
    <row r="94" spans="1:25" x14ac:dyDescent="0.2">
      <c r="A94" s="19" t="s">
        <v>102</v>
      </c>
      <c r="B94" s="38" t="s">
        <v>102</v>
      </c>
      <c r="C94" s="89">
        <v>0.48</v>
      </c>
      <c r="D94" s="89">
        <v>1</v>
      </c>
      <c r="E94" s="89">
        <v>0.40122077922584742</v>
      </c>
      <c r="F94" s="89">
        <v>0.25</v>
      </c>
      <c r="G94" s="89">
        <v>0.40999999999999992</v>
      </c>
      <c r="H94" s="89">
        <v>0.72445094557331169</v>
      </c>
      <c r="I94" s="90">
        <f>'2-1-2'!G93</f>
        <v>0.59099999999999997</v>
      </c>
      <c r="J94" s="91" t="s">
        <v>167</v>
      </c>
      <c r="K94" s="89">
        <v>0.45978771837500004</v>
      </c>
      <c r="L94" s="89">
        <v>0.53578291</v>
      </c>
      <c r="M94" s="89">
        <v>0.57877902979999996</v>
      </c>
      <c r="N94" s="89">
        <v>0.75</v>
      </c>
      <c r="O94" s="89">
        <v>1</v>
      </c>
      <c r="P94" s="89">
        <v>0.32452588081359862</v>
      </c>
      <c r="Q94" s="89">
        <v>0.48</v>
      </c>
      <c r="R94" s="89">
        <v>0.42812808959499116</v>
      </c>
      <c r="S94" s="89">
        <v>0.99019999999999997</v>
      </c>
      <c r="T94" s="89">
        <v>0.52879771127777775</v>
      </c>
      <c r="U94" s="89">
        <v>0.28000000000000003</v>
      </c>
      <c r="V94" s="89">
        <v>0.50613202870370366</v>
      </c>
      <c r="W94" s="89">
        <v>0.5285403993333333</v>
      </c>
      <c r="X94" s="89">
        <v>0.66900000000000004</v>
      </c>
      <c r="Y94" s="89">
        <v>0.50159429050981996</v>
      </c>
    </row>
    <row r="95" spans="1:25" x14ac:dyDescent="0.2">
      <c r="A95" s="19" t="s">
        <v>103</v>
      </c>
      <c r="B95" s="38" t="s">
        <v>103</v>
      </c>
      <c r="C95" s="89">
        <v>0.32000000000000006</v>
      </c>
      <c r="D95" s="89">
        <v>1</v>
      </c>
      <c r="E95" s="89">
        <v>0.73255881285268354</v>
      </c>
      <c r="F95" s="89">
        <v>0.5</v>
      </c>
      <c r="G95" s="89">
        <v>0.54</v>
      </c>
      <c r="H95" s="89">
        <v>0.66190245248382296</v>
      </c>
      <c r="I95" s="90">
        <f>'2-1-2'!G94</f>
        <v>0.56830000000000003</v>
      </c>
      <c r="J95" s="91" t="s">
        <v>167</v>
      </c>
      <c r="K95" s="89">
        <v>0.59755741362499992</v>
      </c>
      <c r="L95" s="89">
        <v>0.76135540000000002</v>
      </c>
      <c r="M95" s="89">
        <v>0.64305969240000005</v>
      </c>
      <c r="N95" s="89">
        <v>1</v>
      </c>
      <c r="O95" s="89">
        <v>0.752</v>
      </c>
      <c r="P95" s="89">
        <v>0.2226564645767212</v>
      </c>
      <c r="Q95" s="89"/>
      <c r="R95" s="89">
        <v>0.36127425036331201</v>
      </c>
      <c r="S95" s="89">
        <v>0.99990000000000001</v>
      </c>
      <c r="T95" s="89">
        <v>0.561760168611111</v>
      </c>
      <c r="U95" s="89">
        <v>0.33</v>
      </c>
      <c r="V95" s="89">
        <v>0.48918437074074084</v>
      </c>
      <c r="W95" s="89">
        <v>0.51841525899999996</v>
      </c>
      <c r="X95" s="89">
        <v>0.59699999999999998</v>
      </c>
      <c r="Y95" s="89">
        <v>0.47999851107597352</v>
      </c>
    </row>
    <row r="96" spans="1:25" x14ac:dyDescent="0.2">
      <c r="A96" s="19" t="s">
        <v>104</v>
      </c>
      <c r="B96" s="38" t="s">
        <v>104</v>
      </c>
      <c r="C96" s="89">
        <v>0.28000000000000003</v>
      </c>
      <c r="D96" s="89">
        <v>1</v>
      </c>
      <c r="E96" s="89">
        <v>0.74124269799788134</v>
      </c>
      <c r="F96" s="89">
        <v>0.75</v>
      </c>
      <c r="G96" s="89">
        <v>0.57999999999999996</v>
      </c>
      <c r="H96" s="89">
        <v>0.56563004989641597</v>
      </c>
      <c r="I96" s="90">
        <f>'2-1-2'!G95</f>
        <v>0.61350000000000005</v>
      </c>
      <c r="J96" s="91">
        <v>0.12109399999999999</v>
      </c>
      <c r="K96" s="89">
        <v>0.40341977679166668</v>
      </c>
      <c r="L96" s="89">
        <v>0.42669000600000001</v>
      </c>
      <c r="M96" s="89">
        <v>0.65232666019999996</v>
      </c>
      <c r="N96" s="89">
        <v>1</v>
      </c>
      <c r="O96" s="89">
        <v>1</v>
      </c>
      <c r="P96" s="89">
        <v>0.50498690605163576</v>
      </c>
      <c r="Q96" s="89">
        <v>0.88500000000000001</v>
      </c>
      <c r="R96" s="89">
        <v>0.32201852234230144</v>
      </c>
      <c r="S96" s="89">
        <v>0.99929999999999997</v>
      </c>
      <c r="T96" s="89">
        <v>0.41600634783333335</v>
      </c>
      <c r="U96" s="89">
        <v>0.37</v>
      </c>
      <c r="V96" s="89">
        <v>0.38293445116666669</v>
      </c>
      <c r="W96" s="89">
        <v>0.45460949341111112</v>
      </c>
      <c r="X96" s="89">
        <v>0.65800000000000003</v>
      </c>
      <c r="Y96" s="89">
        <v>0.56475081443786623</v>
      </c>
    </row>
    <row r="97" spans="1:25" x14ac:dyDescent="0.2">
      <c r="A97" s="19" t="s">
        <v>105</v>
      </c>
      <c r="B97" s="38" t="s">
        <v>105</v>
      </c>
      <c r="C97" s="89">
        <v>0.29000000000000004</v>
      </c>
      <c r="D97" s="89">
        <v>1</v>
      </c>
      <c r="E97" s="89">
        <v>0.7918614935629944</v>
      </c>
      <c r="F97" s="89">
        <v>1</v>
      </c>
      <c r="G97" s="89">
        <v>0.63</v>
      </c>
      <c r="H97" s="89">
        <v>0.63581371344902282</v>
      </c>
      <c r="I97" s="90">
        <f>'2-1-2'!G96</f>
        <v>0.73660000000000003</v>
      </c>
      <c r="J97" s="91">
        <v>0.50242600000000004</v>
      </c>
      <c r="K97" s="89">
        <v>0.66034000312500007</v>
      </c>
      <c r="L97" s="89">
        <v>1</v>
      </c>
      <c r="M97" s="89">
        <v>0.61443710330000001</v>
      </c>
      <c r="N97" s="89"/>
      <c r="O97" s="89">
        <v>0.90599999999999992</v>
      </c>
      <c r="P97" s="89">
        <v>0.1198611855506897</v>
      </c>
      <c r="Q97" s="89"/>
      <c r="R97" s="89">
        <v>0.4632754457716497</v>
      </c>
      <c r="S97" s="89">
        <v>0.99709999999999999</v>
      </c>
      <c r="T97" s="89">
        <v>0.54041749900000002</v>
      </c>
      <c r="U97" s="89">
        <v>0.45</v>
      </c>
      <c r="V97" s="89">
        <v>0.55719395037037034</v>
      </c>
      <c r="W97" s="89">
        <v>0.59333608550000005</v>
      </c>
      <c r="X97" s="89">
        <v>0.45800000000000002</v>
      </c>
      <c r="Y97" s="89">
        <v>0.50495561957359314</v>
      </c>
    </row>
    <row r="98" spans="1:25" x14ac:dyDescent="0.2">
      <c r="A98" s="19" t="s">
        <v>106</v>
      </c>
      <c r="B98" s="38" t="s">
        <v>106</v>
      </c>
      <c r="C98" s="89">
        <v>0.42000000000000004</v>
      </c>
      <c r="D98" s="89">
        <v>1</v>
      </c>
      <c r="E98" s="89">
        <v>0.88851922463785304</v>
      </c>
      <c r="F98" s="89">
        <v>0.75</v>
      </c>
      <c r="G98" s="89">
        <v>0.38</v>
      </c>
      <c r="H98" s="89">
        <v>0.72628996311481753</v>
      </c>
      <c r="I98" s="90">
        <f>'2-1-2'!G97</f>
        <v>0.57999999999999996</v>
      </c>
      <c r="J98" s="91" t="s">
        <v>167</v>
      </c>
      <c r="K98" s="89">
        <v>0.4198174715416666</v>
      </c>
      <c r="L98" s="89">
        <v>0.42336468600000005</v>
      </c>
      <c r="M98" s="89">
        <v>0.53189487460000007</v>
      </c>
      <c r="N98" s="89">
        <v>0.45</v>
      </c>
      <c r="O98" s="89">
        <v>0.23400000000000001</v>
      </c>
      <c r="P98" s="89">
        <v>0.4948880672454834</v>
      </c>
      <c r="Q98" s="89"/>
      <c r="R98" s="89">
        <v>0.22680716553299923</v>
      </c>
      <c r="S98" s="89">
        <v>0.99819999999999998</v>
      </c>
      <c r="T98" s="89">
        <v>0.67331628799999987</v>
      </c>
      <c r="U98" s="89">
        <v>0.43</v>
      </c>
      <c r="V98" s="89">
        <v>0.58861985031481479</v>
      </c>
      <c r="W98" s="89">
        <v>0.61505399807777783</v>
      </c>
      <c r="X98" s="89">
        <v>0.26200000000000001</v>
      </c>
      <c r="Y98" s="89">
        <v>0.37053811550140381</v>
      </c>
    </row>
    <row r="99" spans="1:25" x14ac:dyDescent="0.2">
      <c r="A99" s="19" t="s">
        <v>107</v>
      </c>
      <c r="B99" s="38" t="s">
        <v>107</v>
      </c>
      <c r="C99" s="89">
        <v>0.26</v>
      </c>
      <c r="D99" s="89">
        <v>0.43716513778267285</v>
      </c>
      <c r="E99" s="89">
        <v>0.63090788896680783</v>
      </c>
      <c r="F99" s="89">
        <v>0.75</v>
      </c>
      <c r="G99" s="89">
        <v>0.44000000000000006</v>
      </c>
      <c r="H99" s="89">
        <v>0.35151917981966696</v>
      </c>
      <c r="I99" s="90">
        <f>'2-1-2'!G98</f>
        <v>0.1293</v>
      </c>
      <c r="J99" s="91">
        <v>1</v>
      </c>
      <c r="K99" s="89">
        <v>0.13138880333333333</v>
      </c>
      <c r="L99" s="89">
        <v>0.33344528600000001</v>
      </c>
      <c r="M99" s="89">
        <v>0.90021772379999998</v>
      </c>
      <c r="N99" s="89">
        <v>0.08</v>
      </c>
      <c r="O99" s="89">
        <v>0.52500000000000002</v>
      </c>
      <c r="P99" s="89">
        <v>0.23288419999999999</v>
      </c>
      <c r="Q99" s="89">
        <v>0.10099999999999999</v>
      </c>
      <c r="R99" s="89">
        <v>0.11598956950201197</v>
      </c>
      <c r="S99" s="89">
        <v>0.41310000000000002</v>
      </c>
      <c r="T99" s="89">
        <v>0.32308687105555556</v>
      </c>
      <c r="U99" s="89">
        <v>0.23</v>
      </c>
      <c r="V99" s="89">
        <v>0.38710013585185188</v>
      </c>
      <c r="W99" s="89">
        <v>0.36258887910000004</v>
      </c>
      <c r="X99" s="89">
        <v>0.39300000000000002</v>
      </c>
      <c r="Y99" s="89">
        <v>0.39140167236328127</v>
      </c>
    </row>
    <row r="100" spans="1:25" x14ac:dyDescent="0.2">
      <c r="A100" s="19" t="s">
        <v>108</v>
      </c>
      <c r="B100" s="41" t="s">
        <v>108</v>
      </c>
      <c r="C100" s="89">
        <v>0.22999999999999998</v>
      </c>
      <c r="D100" s="89">
        <v>0.52170398071638191</v>
      </c>
      <c r="E100" s="89"/>
      <c r="F100" s="89">
        <v>0</v>
      </c>
      <c r="G100" s="89">
        <v>6.9999999999999951E-2</v>
      </c>
      <c r="H100" s="89"/>
      <c r="I100" s="90">
        <f>'2-1-2'!G99</f>
        <v>0.52339999999999998</v>
      </c>
      <c r="J100" s="91">
        <v>0.97662399999999994</v>
      </c>
      <c r="K100" s="89"/>
      <c r="L100" s="89">
        <v>0.14744525</v>
      </c>
      <c r="M100" s="89">
        <v>0.2404531097</v>
      </c>
      <c r="N100" s="89">
        <v>0.08</v>
      </c>
      <c r="O100" s="89">
        <v>0.14899999999999999</v>
      </c>
      <c r="P100" s="89">
        <v>5.9382371604442593E-3</v>
      </c>
      <c r="Q100" s="89">
        <v>1.1000000000000001E-2</v>
      </c>
      <c r="R100" s="89">
        <v>0.22620161973762382</v>
      </c>
      <c r="S100" s="89">
        <v>0.98980000000000001</v>
      </c>
      <c r="T100" s="89"/>
      <c r="U100" s="89"/>
      <c r="V100" s="89"/>
      <c r="W100" s="89"/>
      <c r="X100" s="89">
        <v>0.434</v>
      </c>
      <c r="Y100" s="89">
        <v>0.32854825258255005</v>
      </c>
    </row>
    <row r="101" spans="1:25" x14ac:dyDescent="0.2">
      <c r="A101" s="19" t="s">
        <v>109</v>
      </c>
      <c r="B101" s="38" t="s">
        <v>109</v>
      </c>
      <c r="C101" s="89">
        <v>0.42000000000000004</v>
      </c>
      <c r="D101" s="89">
        <v>1</v>
      </c>
      <c r="E101" s="89">
        <v>0.63878581855296612</v>
      </c>
      <c r="F101" s="89">
        <v>0.75</v>
      </c>
      <c r="G101" s="89">
        <v>0.67999999999999994</v>
      </c>
      <c r="H101" s="89">
        <v>0.58497650143532298</v>
      </c>
      <c r="I101" s="90">
        <f>'2-1-2'!G100</f>
        <v>0.54469999999999996</v>
      </c>
      <c r="J101" s="91">
        <v>0.30879200000000001</v>
      </c>
      <c r="K101" s="89">
        <v>0.45676883862500001</v>
      </c>
      <c r="L101" s="89">
        <v>0.79702415400000004</v>
      </c>
      <c r="M101" s="89">
        <v>0.91764979359999999</v>
      </c>
      <c r="N101" s="89">
        <v>0.38</v>
      </c>
      <c r="O101" s="89">
        <v>1</v>
      </c>
      <c r="P101" s="89">
        <v>0.56142740249633794</v>
      </c>
      <c r="Q101" s="89">
        <v>0.18899999999999997</v>
      </c>
      <c r="R101" s="89">
        <v>0.29742027530322512</v>
      </c>
      <c r="S101" s="89">
        <v>0.89349999999999996</v>
      </c>
      <c r="T101" s="89">
        <v>0.53422802822222226</v>
      </c>
      <c r="U101" s="89">
        <v>0.53</v>
      </c>
      <c r="V101" s="89">
        <v>0.52763082364814817</v>
      </c>
      <c r="W101" s="89">
        <v>0.48050563207777769</v>
      </c>
      <c r="X101" s="89">
        <v>0.68899999999999995</v>
      </c>
      <c r="Y101" s="89">
        <v>0.60320842266082764</v>
      </c>
    </row>
    <row r="102" spans="1:25" x14ac:dyDescent="0.2">
      <c r="A102" s="19" t="s">
        <v>110</v>
      </c>
      <c r="B102" s="38" t="s">
        <v>110</v>
      </c>
      <c r="C102" s="89">
        <v>0.35</v>
      </c>
      <c r="D102" s="89">
        <v>1</v>
      </c>
      <c r="E102" s="89">
        <v>0.71297479901553673</v>
      </c>
      <c r="F102" s="89">
        <v>0.5</v>
      </c>
      <c r="G102" s="89">
        <v>0.29000000000000004</v>
      </c>
      <c r="H102" s="89">
        <v>0.51785835662122792</v>
      </c>
      <c r="I102" s="90">
        <f>'2-1-2'!G101</f>
        <v>0.46910000000000002</v>
      </c>
      <c r="J102" s="91" t="s">
        <v>167</v>
      </c>
      <c r="K102" s="89">
        <v>0.54330681570833339</v>
      </c>
      <c r="L102" s="89">
        <v>0.22056174199999998</v>
      </c>
      <c r="M102" s="89">
        <v>0.42086959839999993</v>
      </c>
      <c r="N102" s="89">
        <v>0.21000000000000002</v>
      </c>
      <c r="O102" s="89">
        <v>0.84200000000000008</v>
      </c>
      <c r="P102" s="89">
        <v>0.42087502479553224</v>
      </c>
      <c r="Q102" s="89">
        <v>0.14800000000000002</v>
      </c>
      <c r="R102" s="89">
        <v>8.3201518816612557E-2</v>
      </c>
      <c r="S102" s="89">
        <v>0.96199999999999997</v>
      </c>
      <c r="T102" s="89">
        <v>0.36502597599999992</v>
      </c>
      <c r="U102" s="89">
        <v>0.31</v>
      </c>
      <c r="V102" s="89">
        <v>0.43738730305555557</v>
      </c>
      <c r="W102" s="89">
        <v>0.50975033972222228</v>
      </c>
      <c r="X102" s="89">
        <v>0.58499999999999996</v>
      </c>
      <c r="Y102" s="89">
        <v>0.46977657675743101</v>
      </c>
    </row>
    <row r="103" spans="1:25" x14ac:dyDescent="0.2">
      <c r="A103" s="19" t="s">
        <v>111</v>
      </c>
      <c r="B103" s="38" t="s">
        <v>111</v>
      </c>
      <c r="C103" s="89">
        <v>0.9</v>
      </c>
      <c r="D103" s="89">
        <v>1</v>
      </c>
      <c r="E103" s="89">
        <v>0.90079229472612976</v>
      </c>
      <c r="F103" s="89">
        <v>1</v>
      </c>
      <c r="G103" s="89">
        <v>0.9</v>
      </c>
      <c r="H103" s="89">
        <v>0.94339420425511922</v>
      </c>
      <c r="I103" s="90">
        <f>'2-1-2'!G102</f>
        <v>0.92759999999999998</v>
      </c>
      <c r="J103" s="91">
        <v>0.64508200000000004</v>
      </c>
      <c r="K103" s="89">
        <v>0.84300501345833323</v>
      </c>
      <c r="L103" s="89">
        <v>1</v>
      </c>
      <c r="M103" s="89">
        <v>0.89422691350000005</v>
      </c>
      <c r="N103" s="89">
        <v>1</v>
      </c>
      <c r="O103" s="89">
        <v>1</v>
      </c>
      <c r="P103" s="89">
        <v>1</v>
      </c>
      <c r="Q103" s="89">
        <v>0.90300000000000002</v>
      </c>
      <c r="R103" s="89">
        <v>0.65456460020903762</v>
      </c>
      <c r="S103" s="89">
        <v>1</v>
      </c>
      <c r="T103" s="89">
        <v>0.88252116311111128</v>
      </c>
      <c r="U103" s="89">
        <v>0.82</v>
      </c>
      <c r="V103" s="89">
        <v>0.72739743303703686</v>
      </c>
      <c r="W103" s="89">
        <v>0.77056143684444445</v>
      </c>
      <c r="X103" s="89">
        <v>0.87</v>
      </c>
      <c r="Y103" s="89">
        <v>0.79709119796752925</v>
      </c>
    </row>
    <row r="104" spans="1:25" x14ac:dyDescent="0.2">
      <c r="A104" s="19" t="s">
        <v>112</v>
      </c>
      <c r="B104" s="29" t="s">
        <v>112</v>
      </c>
      <c r="C104" s="89">
        <v>0.91</v>
      </c>
      <c r="D104" s="89">
        <v>1</v>
      </c>
      <c r="E104" s="89">
        <v>0.92555512519661021</v>
      </c>
      <c r="F104" s="89">
        <v>1</v>
      </c>
      <c r="G104" s="89">
        <v>0.92</v>
      </c>
      <c r="H104" s="89">
        <v>0.75534214512510001</v>
      </c>
      <c r="I104" s="90">
        <f>'2-1-2'!G103</f>
        <v>0.92069999999999996</v>
      </c>
      <c r="J104" s="91" t="s">
        <v>167</v>
      </c>
      <c r="K104" s="89">
        <v>0.77969420754166663</v>
      </c>
      <c r="L104" s="89">
        <v>1</v>
      </c>
      <c r="M104" s="89">
        <v>0.87755266190000003</v>
      </c>
      <c r="N104" s="89">
        <v>1</v>
      </c>
      <c r="O104" s="89">
        <v>1</v>
      </c>
      <c r="P104" s="89" t="s">
        <v>167</v>
      </c>
      <c r="Q104" s="89">
        <v>1</v>
      </c>
      <c r="R104" s="89">
        <v>0.63522559263430534</v>
      </c>
      <c r="S104" s="89">
        <v>1</v>
      </c>
      <c r="T104" s="89">
        <v>0.83308139377777779</v>
      </c>
      <c r="U104" s="89">
        <v>0.87</v>
      </c>
      <c r="V104" s="89">
        <v>0.63972094325925921</v>
      </c>
      <c r="W104" s="89">
        <v>0.73823562594444458</v>
      </c>
      <c r="X104" s="89">
        <v>0.89700000000000002</v>
      </c>
      <c r="Y104" s="89">
        <v>0.80705840587615962</v>
      </c>
    </row>
    <row r="105" spans="1:25" x14ac:dyDescent="0.2">
      <c r="A105" s="19" t="s">
        <v>113</v>
      </c>
      <c r="B105" s="38" t="s">
        <v>113</v>
      </c>
      <c r="C105" s="89">
        <v>0.26</v>
      </c>
      <c r="D105" s="89">
        <v>1</v>
      </c>
      <c r="E105" s="89">
        <v>0.75943359394872889</v>
      </c>
      <c r="F105" s="89">
        <v>0.25</v>
      </c>
      <c r="G105" s="89">
        <v>0.27</v>
      </c>
      <c r="H105" s="89">
        <v>0.55595380019210383</v>
      </c>
      <c r="I105" s="90">
        <f>'2-1-2'!G104</f>
        <v>0.38119999999999998</v>
      </c>
      <c r="J105" s="91">
        <v>0.78094199999999991</v>
      </c>
      <c r="K105" s="89">
        <v>0.3768653074583333</v>
      </c>
      <c r="L105" s="89">
        <v>1</v>
      </c>
      <c r="M105" s="89">
        <v>0.65588794710000009</v>
      </c>
      <c r="N105" s="89">
        <v>0.04</v>
      </c>
      <c r="O105" s="89">
        <v>0.28600000000000003</v>
      </c>
      <c r="P105" s="89">
        <v>0.44447388648986819</v>
      </c>
      <c r="Q105" s="89">
        <v>2.3E-2</v>
      </c>
      <c r="R105" s="89">
        <v>0.36613944370854762</v>
      </c>
      <c r="S105" s="89">
        <v>0.97819999999999996</v>
      </c>
      <c r="T105" s="89">
        <v>0.34024257394444446</v>
      </c>
      <c r="U105" s="89">
        <v>0.25</v>
      </c>
      <c r="V105" s="89">
        <v>0.39120753166666666</v>
      </c>
      <c r="W105" s="89">
        <v>0.31000613501111113</v>
      </c>
      <c r="X105" s="89">
        <v>0.23100000000000001</v>
      </c>
      <c r="Y105" s="89">
        <v>0.28091602325439452</v>
      </c>
    </row>
    <row r="106" spans="1:25" x14ac:dyDescent="0.2">
      <c r="A106" s="19" t="s">
        <v>114</v>
      </c>
      <c r="B106" s="41" t="s">
        <v>114</v>
      </c>
      <c r="C106" s="89">
        <v>0.21999999999999997</v>
      </c>
      <c r="D106" s="89">
        <v>0.43522571685622269</v>
      </c>
      <c r="E106" s="89"/>
      <c r="F106" s="89">
        <v>0.5</v>
      </c>
      <c r="G106" s="89">
        <v>0.32000000000000006</v>
      </c>
      <c r="H106" s="89"/>
      <c r="I106" s="90">
        <f>'2-1-2'!G105</f>
        <v>7.3700000000000002E-2</v>
      </c>
      <c r="J106" s="91">
        <v>0.47572999999999999</v>
      </c>
      <c r="K106" s="89"/>
      <c r="L106" s="89">
        <v>0.40463075599999998</v>
      </c>
      <c r="M106" s="89">
        <v>0.53904708860000006</v>
      </c>
      <c r="N106" s="89">
        <v>0.13999999999999999</v>
      </c>
      <c r="O106" s="89">
        <v>5.7999999999999996E-2</v>
      </c>
      <c r="P106" s="89">
        <v>8.3960443735122681E-2</v>
      </c>
      <c r="Q106" s="89">
        <v>0.16399999999999998</v>
      </c>
      <c r="R106" s="89">
        <v>3.819866230073253E-2</v>
      </c>
      <c r="S106" s="89">
        <v>0.625</v>
      </c>
      <c r="T106" s="89"/>
      <c r="U106" s="89"/>
      <c r="V106" s="89"/>
      <c r="W106" s="89"/>
      <c r="X106" s="89">
        <v>0.53100000000000003</v>
      </c>
      <c r="Y106" s="89">
        <v>0.3827660918235779</v>
      </c>
    </row>
    <row r="107" spans="1:25" x14ac:dyDescent="0.2">
      <c r="A107" s="19" t="s">
        <v>115</v>
      </c>
      <c r="B107" s="38" t="s">
        <v>115</v>
      </c>
      <c r="C107" s="89">
        <v>0.40999999999999992</v>
      </c>
      <c r="D107" s="89">
        <v>0.53329912294564519</v>
      </c>
      <c r="E107" s="89">
        <v>0.42666251596729521</v>
      </c>
      <c r="F107" s="89">
        <v>0.5</v>
      </c>
      <c r="G107" s="89">
        <v>0.16999999999999993</v>
      </c>
      <c r="H107" s="89">
        <v>0.39708044998843789</v>
      </c>
      <c r="I107" s="90">
        <f>'2-1-2'!G106</f>
        <v>0.35339999999999999</v>
      </c>
      <c r="J107" s="91">
        <v>0.33937600000000001</v>
      </c>
      <c r="K107" s="89">
        <v>0.27415531483333344</v>
      </c>
      <c r="L107" s="89">
        <v>9.6529836000000008E-2</v>
      </c>
      <c r="M107" s="89">
        <v>0.29475975039999991</v>
      </c>
      <c r="N107" s="89">
        <v>6.9999999999999993E-2</v>
      </c>
      <c r="O107" s="89">
        <v>0.11</v>
      </c>
      <c r="P107" s="89">
        <v>5.9248137474060061E-2</v>
      </c>
      <c r="Q107" s="89">
        <v>1.8000000000000002E-2</v>
      </c>
      <c r="R107" s="89">
        <v>0.1159587519560505</v>
      </c>
      <c r="S107" s="89">
        <v>0.67569999999999997</v>
      </c>
      <c r="T107" s="89">
        <v>0.33752226298888893</v>
      </c>
      <c r="U107" s="89">
        <v>0.27</v>
      </c>
      <c r="V107" s="89">
        <v>0.50314235248148143</v>
      </c>
      <c r="W107" s="89">
        <v>0.37033701605555558</v>
      </c>
      <c r="X107" s="89">
        <v>0.53</v>
      </c>
      <c r="Y107" s="89">
        <v>0.41309354901313783</v>
      </c>
    </row>
    <row r="108" spans="1:25" x14ac:dyDescent="0.2">
      <c r="A108" s="19" t="s">
        <v>193</v>
      </c>
      <c r="B108" s="38" t="s">
        <v>193</v>
      </c>
      <c r="C108" s="89"/>
      <c r="D108" s="89">
        <v>1</v>
      </c>
      <c r="E108" s="89">
        <v>0.69167051339548025</v>
      </c>
      <c r="F108" s="89">
        <v>0.75</v>
      </c>
      <c r="G108" s="89">
        <v>0.67999999999999994</v>
      </c>
      <c r="H108" s="89">
        <v>0.66851688184747315</v>
      </c>
      <c r="I108" s="90">
        <f>'2-1-2'!G107</f>
        <v>0.64419999999999999</v>
      </c>
      <c r="J108" s="91" t="s">
        <v>167</v>
      </c>
      <c r="K108" s="89">
        <v>0.60365016850000008</v>
      </c>
      <c r="L108" s="89">
        <v>0.85551490799999996</v>
      </c>
      <c r="M108" s="89">
        <v>0.59617431639999996</v>
      </c>
      <c r="N108" s="89">
        <v>1</v>
      </c>
      <c r="O108" s="89">
        <v>0.68599999999999994</v>
      </c>
      <c r="P108" s="89">
        <v>0.35950784683227538</v>
      </c>
      <c r="Q108" s="89"/>
      <c r="R108" s="89">
        <v>0.43147583313309196</v>
      </c>
      <c r="S108" s="89">
        <v>0.98980000000000001</v>
      </c>
      <c r="T108" s="89">
        <v>0.54685955572222222</v>
      </c>
      <c r="U108" s="89">
        <v>0.37</v>
      </c>
      <c r="V108" s="89">
        <v>0.41232104214814819</v>
      </c>
      <c r="W108" s="89">
        <v>0.42924729322222221</v>
      </c>
      <c r="X108" s="89">
        <v>0.60099999999999998</v>
      </c>
      <c r="Y108" s="89">
        <v>0.496293555945158</v>
      </c>
    </row>
    <row r="109" spans="1:25" x14ac:dyDescent="0.2">
      <c r="A109" s="19" t="s">
        <v>116</v>
      </c>
      <c r="B109" s="38" t="s">
        <v>116</v>
      </c>
      <c r="C109" s="89">
        <v>0.9</v>
      </c>
      <c r="D109" s="89">
        <v>1</v>
      </c>
      <c r="E109" s="89">
        <v>0.90782486119166661</v>
      </c>
      <c r="F109" s="89">
        <v>1</v>
      </c>
      <c r="G109" s="89">
        <v>0.91</v>
      </c>
      <c r="H109" s="89">
        <v>0.75797440472912481</v>
      </c>
      <c r="I109" s="90">
        <f>'2-1-2'!G108</f>
        <v>0.90339999999999998</v>
      </c>
      <c r="J109" s="91"/>
      <c r="K109" s="89">
        <v>0.8201936483333333</v>
      </c>
      <c r="L109" s="89">
        <v>1</v>
      </c>
      <c r="M109" s="89">
        <v>0.86140209199999995</v>
      </c>
      <c r="N109" s="89">
        <v>1</v>
      </c>
      <c r="O109" s="89">
        <v>1</v>
      </c>
      <c r="P109" s="89" t="s">
        <v>167</v>
      </c>
      <c r="Q109" s="89">
        <v>0.83099999999999996</v>
      </c>
      <c r="R109" s="89">
        <v>0.70482432447628307</v>
      </c>
      <c r="S109" s="89">
        <v>1</v>
      </c>
      <c r="T109" s="89">
        <v>0.73552897238888892</v>
      </c>
      <c r="U109" s="89">
        <v>0.84</v>
      </c>
      <c r="V109" s="89">
        <v>0.64160708144444456</v>
      </c>
      <c r="W109" s="89">
        <v>0.7043132981111111</v>
      </c>
      <c r="X109" s="89">
        <v>0.89200000000000002</v>
      </c>
      <c r="Y109" s="89">
        <v>0.83105614185333254</v>
      </c>
    </row>
    <row r="110" spans="1:25" x14ac:dyDescent="0.2">
      <c r="A110" s="19" t="s">
        <v>117</v>
      </c>
      <c r="B110" s="29" t="s">
        <v>117</v>
      </c>
      <c r="C110" s="89">
        <v>0.71</v>
      </c>
      <c r="D110" s="89">
        <v>1</v>
      </c>
      <c r="E110" s="89">
        <v>0.92884920041666674</v>
      </c>
      <c r="F110" s="89">
        <v>0.75</v>
      </c>
      <c r="G110" s="89">
        <v>0.25</v>
      </c>
      <c r="H110" s="89">
        <v>0.80500642158667146</v>
      </c>
      <c r="I110" s="90">
        <f>'2-1-2'!G109</f>
        <v>0.69669999999999999</v>
      </c>
      <c r="J110" s="91">
        <v>0.81490600000000002</v>
      </c>
      <c r="K110" s="89">
        <v>0.81096471949999993</v>
      </c>
      <c r="L110" s="89">
        <v>0.70398650200000001</v>
      </c>
      <c r="M110" s="89">
        <v>0.93443845749999999</v>
      </c>
      <c r="N110" s="89">
        <v>0.22000000000000003</v>
      </c>
      <c r="O110" s="89">
        <v>0.46899999999999997</v>
      </c>
      <c r="P110" s="89" t="s">
        <v>167</v>
      </c>
      <c r="Q110" s="89">
        <v>1.7000000000000001E-2</v>
      </c>
      <c r="R110" s="89">
        <v>0.68173650540079511</v>
      </c>
      <c r="S110" s="89">
        <v>1</v>
      </c>
      <c r="T110" s="89">
        <v>0.65957817499999993</v>
      </c>
      <c r="U110" s="89">
        <v>0.52</v>
      </c>
      <c r="V110" s="89">
        <v>0.61912259346296283</v>
      </c>
      <c r="W110" s="89">
        <v>0.70773623387777773</v>
      </c>
      <c r="X110" s="89">
        <v>0.17699999999999999</v>
      </c>
      <c r="Y110" s="89">
        <v>0.26913485527038572</v>
      </c>
    </row>
    <row r="111" spans="1:25" x14ac:dyDescent="0.2">
      <c r="A111" s="19" t="s">
        <v>118</v>
      </c>
      <c r="B111" s="38" t="s">
        <v>118</v>
      </c>
      <c r="C111" s="89">
        <v>0.11999999999999988</v>
      </c>
      <c r="D111" s="89">
        <v>0.81682157788529575</v>
      </c>
      <c r="E111" s="89">
        <v>0.4547028708319209</v>
      </c>
      <c r="F111" s="89">
        <v>0.25</v>
      </c>
      <c r="G111" s="89">
        <v>0.26</v>
      </c>
      <c r="H111" s="89">
        <v>0.55554451438923369</v>
      </c>
      <c r="I111" s="90">
        <f>'2-1-2'!G110</f>
        <v>0.2437</v>
      </c>
      <c r="J111" s="91">
        <v>0.76593599999999995</v>
      </c>
      <c r="K111" s="89">
        <v>0.29833306875000004</v>
      </c>
      <c r="L111" s="89">
        <v>0.216212654</v>
      </c>
      <c r="M111" s="89">
        <v>0.46191509250000007</v>
      </c>
      <c r="N111" s="89">
        <v>0.19</v>
      </c>
      <c r="O111" s="89">
        <v>5.7999999999999996E-2</v>
      </c>
      <c r="P111" s="89">
        <v>0.1235242486000061</v>
      </c>
      <c r="Q111" s="89">
        <v>0.05</v>
      </c>
      <c r="R111" s="89">
        <v>0.22333884146549651</v>
      </c>
      <c r="S111" s="89">
        <v>0.96560000000000001</v>
      </c>
      <c r="T111" s="89">
        <v>0.44284208083333332</v>
      </c>
      <c r="U111" s="89">
        <v>0.33</v>
      </c>
      <c r="V111" s="89">
        <v>0.49495771640740743</v>
      </c>
      <c r="W111" s="89">
        <v>0.47835161950000005</v>
      </c>
      <c r="X111" s="89">
        <v>0.35099999999999998</v>
      </c>
      <c r="Y111" s="89">
        <v>0.32743812799453736</v>
      </c>
    </row>
    <row r="112" spans="1:25" x14ac:dyDescent="0.2">
      <c r="A112" s="19" t="s">
        <v>119</v>
      </c>
      <c r="B112" s="38" t="s">
        <v>119</v>
      </c>
      <c r="C112" s="89">
        <v>0.77</v>
      </c>
      <c r="D112" s="89">
        <v>1</v>
      </c>
      <c r="E112" s="89">
        <v>0.7198632434070622</v>
      </c>
      <c r="F112" s="89"/>
      <c r="G112" s="89">
        <v>0.62</v>
      </c>
      <c r="H112" s="89">
        <v>0.69472691020824096</v>
      </c>
      <c r="I112" s="90">
        <f>'2-1-2'!G111</f>
        <v>0.64880000000000004</v>
      </c>
      <c r="J112" s="91" t="s">
        <v>167</v>
      </c>
      <c r="K112" s="89">
        <v>0.53138988020833322</v>
      </c>
      <c r="L112" s="89">
        <v>1</v>
      </c>
      <c r="M112" s="89">
        <v>0.72429859159999999</v>
      </c>
      <c r="N112" s="89">
        <v>0.13</v>
      </c>
      <c r="O112" s="89">
        <v>0.29299999999999998</v>
      </c>
      <c r="P112" s="89">
        <v>0.29505276679992676</v>
      </c>
      <c r="Q112" s="89">
        <v>0.215</v>
      </c>
      <c r="R112" s="89">
        <v>0.40319793706046986</v>
      </c>
      <c r="S112" s="89">
        <v>0.99629999999999996</v>
      </c>
      <c r="T112" s="89">
        <v>0.50777688027777779</v>
      </c>
      <c r="U112" s="89">
        <v>0.37</v>
      </c>
      <c r="V112" s="89">
        <v>0.52201648105555554</v>
      </c>
      <c r="W112" s="89">
        <v>0.48248326783333334</v>
      </c>
      <c r="X112" s="89">
        <v>0.73799999999999999</v>
      </c>
      <c r="Y112" s="89">
        <v>0.619036340713501</v>
      </c>
    </row>
    <row r="113" spans="1:25" x14ac:dyDescent="0.2">
      <c r="A113" s="19" t="s">
        <v>120</v>
      </c>
      <c r="B113" s="37" t="s">
        <v>120</v>
      </c>
      <c r="C113" s="89">
        <v>0.38</v>
      </c>
      <c r="D113" s="89">
        <v>1</v>
      </c>
      <c r="E113" s="89"/>
      <c r="F113" s="89">
        <v>0.5</v>
      </c>
      <c r="G113" s="89">
        <v>0.30000000000000004</v>
      </c>
      <c r="H113" s="89"/>
      <c r="I113" s="90">
        <f>'2-1-2'!G112</f>
        <v>0.12330000000000001</v>
      </c>
      <c r="J113" s="91">
        <v>0.28998600000000002</v>
      </c>
      <c r="K113" s="89"/>
      <c r="L113" s="89">
        <v>0.26539966999999998</v>
      </c>
      <c r="M113" s="89">
        <v>0.90080685620000001</v>
      </c>
      <c r="N113" s="89">
        <v>0.01</v>
      </c>
      <c r="O113" s="89">
        <v>0.223</v>
      </c>
      <c r="P113" s="89">
        <v>1.1170576326549053E-3</v>
      </c>
      <c r="Q113" s="89"/>
      <c r="R113" s="89">
        <v>0.10839880068736035</v>
      </c>
      <c r="S113" s="89">
        <v>0.77139999999999997</v>
      </c>
      <c r="T113" s="89"/>
      <c r="U113" s="89"/>
      <c r="V113" s="89"/>
      <c r="W113" s="89"/>
      <c r="X113" s="89">
        <v>0.42799999999999999</v>
      </c>
      <c r="Y113" s="89">
        <v>0.51866951882839207</v>
      </c>
    </row>
    <row r="114" spans="1:25" x14ac:dyDescent="0.2">
      <c r="A114" s="19" t="s">
        <v>121</v>
      </c>
      <c r="B114" s="38" t="s">
        <v>121</v>
      </c>
      <c r="C114" s="89">
        <v>0.57999999999999996</v>
      </c>
      <c r="D114" s="89">
        <v>1</v>
      </c>
      <c r="E114" s="89">
        <v>0.63366140143418082</v>
      </c>
      <c r="F114" s="89">
        <v>0.75</v>
      </c>
      <c r="G114" s="89">
        <v>0.42999999999999994</v>
      </c>
      <c r="H114" s="89">
        <v>0.5982640972595773</v>
      </c>
      <c r="I114" s="90">
        <f>'2-1-2'!G113</f>
        <v>0.54349999999999998</v>
      </c>
      <c r="J114" s="91">
        <v>0.76400000000000001</v>
      </c>
      <c r="K114" s="89">
        <v>0.42325247520833331</v>
      </c>
      <c r="L114" s="89">
        <v>0.659886694</v>
      </c>
      <c r="M114" s="89">
        <v>0.58374916080000006</v>
      </c>
      <c r="N114" s="89">
        <v>0.62</v>
      </c>
      <c r="O114" s="89">
        <v>0.64599999999999991</v>
      </c>
      <c r="P114" s="89">
        <v>0.28224813938140869</v>
      </c>
      <c r="Q114" s="89">
        <v>0.17600000000000002</v>
      </c>
      <c r="R114" s="89">
        <v>0.40238610756196558</v>
      </c>
      <c r="S114" s="89">
        <v>0.99709999999999999</v>
      </c>
      <c r="T114" s="89">
        <v>0.4427388456111111</v>
      </c>
      <c r="U114" s="89">
        <v>0.28999999999999998</v>
      </c>
      <c r="V114" s="89">
        <v>0.4705228673148148</v>
      </c>
      <c r="W114" s="89">
        <v>0.40290806687777775</v>
      </c>
      <c r="X114" s="89">
        <v>0.57699999999999996</v>
      </c>
      <c r="Y114" s="89">
        <v>0.51164316758513451</v>
      </c>
    </row>
    <row r="115" spans="1:25" x14ac:dyDescent="0.2">
      <c r="A115" s="19" t="s">
        <v>122</v>
      </c>
      <c r="B115" s="38" t="s">
        <v>122</v>
      </c>
      <c r="C115" s="89">
        <v>0.71</v>
      </c>
      <c r="D115" s="89">
        <v>1</v>
      </c>
      <c r="E115" s="89">
        <v>0.59578284731610176</v>
      </c>
      <c r="F115" s="89">
        <v>1</v>
      </c>
      <c r="G115" s="89">
        <v>0.63</v>
      </c>
      <c r="H115" s="89">
        <v>0.62309949709590717</v>
      </c>
      <c r="I115" s="90">
        <f>'2-1-2'!G114</f>
        <v>0.57799999999999996</v>
      </c>
      <c r="J115" s="91">
        <v>0.46565399999999996</v>
      </c>
      <c r="K115" s="89">
        <v>0.56589869258333325</v>
      </c>
      <c r="L115" s="89">
        <v>0.65596265799999998</v>
      </c>
      <c r="M115" s="89">
        <v>0.71867584229999992</v>
      </c>
      <c r="N115" s="89">
        <v>0.27</v>
      </c>
      <c r="O115" s="89">
        <v>0.35700000000000004</v>
      </c>
      <c r="P115" s="89">
        <v>0.27695720195770263</v>
      </c>
      <c r="Q115" s="89">
        <v>0.151</v>
      </c>
      <c r="R115" s="89">
        <v>0.34766501211197892</v>
      </c>
      <c r="S115" s="89">
        <v>0.97419999999999995</v>
      </c>
      <c r="T115" s="89">
        <v>0.45974083744444444</v>
      </c>
      <c r="U115" s="89">
        <v>0.35</v>
      </c>
      <c r="V115" s="89">
        <v>0.47629269405555552</v>
      </c>
      <c r="W115" s="89">
        <v>0.44545387558888899</v>
      </c>
      <c r="X115" s="89">
        <v>0.78500000000000003</v>
      </c>
      <c r="Y115" s="89">
        <v>0.55227433443069462</v>
      </c>
    </row>
    <row r="116" spans="1:25" x14ac:dyDescent="0.2">
      <c r="A116" s="19" t="s">
        <v>123</v>
      </c>
      <c r="B116" s="38" t="s">
        <v>123</v>
      </c>
      <c r="C116" s="89">
        <v>0.34000000000000008</v>
      </c>
      <c r="D116" s="89">
        <v>0.64003418566967607</v>
      </c>
      <c r="E116" s="89">
        <v>0.44759271310310739</v>
      </c>
      <c r="F116" s="89">
        <v>0</v>
      </c>
      <c r="G116" s="89">
        <v>0.26</v>
      </c>
      <c r="H116" s="89">
        <v>0.57825256042996553</v>
      </c>
      <c r="I116" s="90">
        <f>'2-1-2'!G115</f>
        <v>0.58379999999999999</v>
      </c>
      <c r="J116" s="91">
        <v>0.5071540000000001</v>
      </c>
      <c r="K116" s="89">
        <v>0.5447875817083333</v>
      </c>
      <c r="L116" s="89">
        <v>0.33101499000000001</v>
      </c>
      <c r="M116" s="89">
        <v>0.51440513609999994</v>
      </c>
      <c r="N116" s="89">
        <v>0.26</v>
      </c>
      <c r="O116" s="89">
        <v>0.20499999999999999</v>
      </c>
      <c r="P116" s="89">
        <v>0.13316737413406371</v>
      </c>
      <c r="Q116" s="89">
        <v>0.22399999999999998</v>
      </c>
      <c r="R116" s="89">
        <v>0.38436396208225604</v>
      </c>
      <c r="S116" s="89">
        <v>0.97989999999999999</v>
      </c>
      <c r="T116" s="89">
        <v>0.52686595916666668</v>
      </c>
      <c r="U116" s="89">
        <v>0.36</v>
      </c>
      <c r="V116" s="89">
        <v>0.52054591088888891</v>
      </c>
      <c r="W116" s="89">
        <v>0.53500644363333338</v>
      </c>
      <c r="X116" s="89">
        <v>0.45800000000000002</v>
      </c>
      <c r="Y116" s="89">
        <v>0.5013016883283854</v>
      </c>
    </row>
    <row r="117" spans="1:25" x14ac:dyDescent="0.2">
      <c r="A117" s="19" t="s">
        <v>124</v>
      </c>
      <c r="B117" s="38" t="s">
        <v>124</v>
      </c>
      <c r="C117" s="89">
        <v>0.66</v>
      </c>
      <c r="D117" s="89">
        <v>1</v>
      </c>
      <c r="E117" s="89">
        <v>0.79740384930112995</v>
      </c>
      <c r="F117" s="89">
        <v>0.75</v>
      </c>
      <c r="G117" s="89">
        <v>0.57999999999999996</v>
      </c>
      <c r="H117" s="89">
        <v>0.81151632684819319</v>
      </c>
      <c r="I117" s="90">
        <f>'2-1-2'!G116</f>
        <v>0.80049999999999999</v>
      </c>
      <c r="J117" s="91">
        <v>0.42973999999999996</v>
      </c>
      <c r="K117" s="89">
        <v>0.66693628233333324</v>
      </c>
      <c r="L117" s="89">
        <v>0.92041311199999998</v>
      </c>
      <c r="M117" s="89">
        <v>0.79555187230000002</v>
      </c>
      <c r="N117" s="89">
        <v>1</v>
      </c>
      <c r="O117" s="89">
        <v>0.83599999999999997</v>
      </c>
      <c r="P117" s="89">
        <v>0.39336483478546141</v>
      </c>
      <c r="Q117" s="89">
        <v>0.52</v>
      </c>
      <c r="R117" s="89">
        <v>0.547105632224268</v>
      </c>
      <c r="S117" s="89">
        <v>1</v>
      </c>
      <c r="T117" s="89">
        <v>0.55561467277777776</v>
      </c>
      <c r="U117" s="89">
        <v>0.6</v>
      </c>
      <c r="V117" s="89">
        <v>0.56796176344444449</v>
      </c>
      <c r="W117" s="89">
        <v>0.51517308424444441</v>
      </c>
      <c r="X117" s="89">
        <v>0.69</v>
      </c>
      <c r="Y117" s="89">
        <v>0.63463435173034666</v>
      </c>
    </row>
    <row r="118" spans="1:25" x14ac:dyDescent="0.2">
      <c r="A118" s="19" t="s">
        <v>125</v>
      </c>
      <c r="B118" s="38" t="s">
        <v>125</v>
      </c>
      <c r="C118" s="89">
        <v>0.71</v>
      </c>
      <c r="D118" s="89">
        <v>1</v>
      </c>
      <c r="E118" s="89">
        <v>0.90885814280494348</v>
      </c>
      <c r="F118" s="89">
        <v>0.75</v>
      </c>
      <c r="G118" s="89">
        <v>0.88</v>
      </c>
      <c r="H118" s="89">
        <v>0.83599537656149292</v>
      </c>
      <c r="I118" s="90">
        <f>'2-1-2'!G117</f>
        <v>0.79479999999999995</v>
      </c>
      <c r="J118" s="91">
        <v>0.559894</v>
      </c>
      <c r="K118" s="89">
        <v>0.70806630449999997</v>
      </c>
      <c r="L118" s="89">
        <v>1</v>
      </c>
      <c r="M118" s="89">
        <v>0.69547122960000007</v>
      </c>
      <c r="N118" s="89">
        <v>1</v>
      </c>
      <c r="O118" s="89">
        <v>0.90400000000000003</v>
      </c>
      <c r="P118" s="89" t="s">
        <v>167</v>
      </c>
      <c r="Q118" s="89">
        <v>0.59299999999999997</v>
      </c>
      <c r="R118" s="89">
        <v>0.58734426223186142</v>
      </c>
      <c r="S118" s="89">
        <v>1</v>
      </c>
      <c r="T118" s="89">
        <v>0.66892078183333326</v>
      </c>
      <c r="U118" s="89">
        <v>0.64</v>
      </c>
      <c r="V118" s="89">
        <v>0.56555305585185178</v>
      </c>
      <c r="W118" s="89">
        <v>0.52551792068888892</v>
      </c>
      <c r="X118" s="89">
        <v>0.89300000000000002</v>
      </c>
      <c r="Y118" s="89">
        <v>0.7392931461334229</v>
      </c>
    </row>
    <row r="119" spans="1:25" x14ac:dyDescent="0.2">
      <c r="A119" s="19" t="s">
        <v>126</v>
      </c>
      <c r="B119" s="29" t="s">
        <v>126</v>
      </c>
      <c r="C119" s="89">
        <v>0.24</v>
      </c>
      <c r="D119" s="89">
        <v>1</v>
      </c>
      <c r="E119" s="89">
        <v>0.89364576974166665</v>
      </c>
      <c r="F119" s="89">
        <v>1</v>
      </c>
      <c r="G119" s="89">
        <v>0.36</v>
      </c>
      <c r="H119" s="89">
        <v>0.81642523500748065</v>
      </c>
      <c r="I119" s="90">
        <f>'2-1-2'!G118</f>
        <v>0.82330000000000003</v>
      </c>
      <c r="J119" s="91">
        <v>0.56609399999999999</v>
      </c>
      <c r="K119" s="89">
        <v>0.82363208929166665</v>
      </c>
      <c r="L119" s="89">
        <v>0.42356891599999996</v>
      </c>
      <c r="M119" s="89">
        <v>0.87673479080000005</v>
      </c>
      <c r="N119" s="89">
        <v>0.09</v>
      </c>
      <c r="O119" s="89">
        <v>0.19399999999999998</v>
      </c>
      <c r="P119" s="89" t="s">
        <v>167</v>
      </c>
      <c r="Q119" s="89">
        <v>6.0000000000000001E-3</v>
      </c>
      <c r="R119" s="89">
        <v>0.877207617215082</v>
      </c>
      <c r="S119" s="89">
        <v>1</v>
      </c>
      <c r="T119" s="89">
        <v>0.76772864127777785</v>
      </c>
      <c r="U119" s="89">
        <v>0.62</v>
      </c>
      <c r="V119" s="89">
        <v>0.67525769161111115</v>
      </c>
      <c r="W119" s="89">
        <v>0.69916256268888888</v>
      </c>
      <c r="X119" s="89">
        <v>8.1000000000000003E-2</v>
      </c>
      <c r="Y119" s="89">
        <v>0.2384164810180664</v>
      </c>
    </row>
    <row r="120" spans="1:25" x14ac:dyDescent="0.2">
      <c r="A120" s="19" t="s">
        <v>127</v>
      </c>
      <c r="B120" s="38" t="s">
        <v>127</v>
      </c>
      <c r="C120" s="89">
        <v>0.64</v>
      </c>
      <c r="D120" s="89">
        <v>1</v>
      </c>
      <c r="E120" s="89">
        <v>0.81496853847881356</v>
      </c>
      <c r="F120" s="89">
        <v>1</v>
      </c>
      <c r="G120" s="89">
        <v>0.65</v>
      </c>
      <c r="H120" s="89">
        <v>0.71676209170037752</v>
      </c>
      <c r="I120" s="90">
        <f>'2-1-2'!G119</f>
        <v>0.75860000000000005</v>
      </c>
      <c r="J120" s="91">
        <v>0.22103</v>
      </c>
      <c r="K120" s="89">
        <v>0.52601220608333332</v>
      </c>
      <c r="L120" s="89">
        <v>0.92072286599999997</v>
      </c>
      <c r="M120" s="89">
        <v>0.81122831340000001</v>
      </c>
      <c r="N120" s="89">
        <v>1</v>
      </c>
      <c r="O120" s="89">
        <v>0.93500000000000005</v>
      </c>
      <c r="P120" s="89">
        <v>0.25942456722259521</v>
      </c>
      <c r="Q120" s="89">
        <v>0.82599999999999996</v>
      </c>
      <c r="R120" s="89">
        <v>0.49824791396365448</v>
      </c>
      <c r="S120" s="89">
        <v>1</v>
      </c>
      <c r="T120" s="89">
        <v>0.5961784203888888</v>
      </c>
      <c r="U120" s="89">
        <v>0.47</v>
      </c>
      <c r="V120" s="89">
        <v>0.54230057748148153</v>
      </c>
      <c r="W120" s="89">
        <v>0.50906034973333336</v>
      </c>
      <c r="X120" s="89">
        <v>0.70299999999999996</v>
      </c>
      <c r="Y120" s="89">
        <v>0.60326502323150633</v>
      </c>
    </row>
    <row r="121" spans="1:25" x14ac:dyDescent="0.2">
      <c r="A121" s="19" t="s">
        <v>194</v>
      </c>
      <c r="B121" s="38" t="s">
        <v>194</v>
      </c>
      <c r="C121" s="89">
        <v>0.45999999999999996</v>
      </c>
      <c r="D121" s="89">
        <v>0.96196728879926752</v>
      </c>
      <c r="E121" s="89">
        <v>0.6859292839176554</v>
      </c>
      <c r="F121" s="89">
        <v>0.25</v>
      </c>
      <c r="G121" s="89">
        <v>9.000000000000008E-2</v>
      </c>
      <c r="H121" s="89">
        <v>0.73842869570196557</v>
      </c>
      <c r="I121" s="90">
        <f>'2-1-2'!G120</f>
        <v>0.77229999999999999</v>
      </c>
      <c r="J121" s="91">
        <v>0.32511000000000001</v>
      </c>
      <c r="K121" s="89">
        <v>0.60731497604166673</v>
      </c>
      <c r="L121" s="89">
        <v>0.69083204200000004</v>
      </c>
      <c r="M121" s="89">
        <v>0.63426254269999993</v>
      </c>
      <c r="N121" s="89">
        <v>1</v>
      </c>
      <c r="O121" s="89">
        <v>1</v>
      </c>
      <c r="P121" s="89">
        <v>0.32162744998931886</v>
      </c>
      <c r="Q121" s="89">
        <v>0.76</v>
      </c>
      <c r="R121" s="89">
        <v>0.65068841887782514</v>
      </c>
      <c r="S121" s="89">
        <v>0.99990000000000001</v>
      </c>
      <c r="T121" s="89">
        <v>0.59558690655555546</v>
      </c>
      <c r="U121" s="89">
        <v>0.28000000000000003</v>
      </c>
      <c r="V121" s="89">
        <v>0.55187412542592595</v>
      </c>
      <c r="W121" s="89">
        <v>0.56855634183333337</v>
      </c>
      <c r="X121" s="89">
        <v>0.26800000000000002</v>
      </c>
      <c r="Y121" s="89">
        <v>0.27643442153930664</v>
      </c>
    </row>
    <row r="122" spans="1:25" x14ac:dyDescent="0.2">
      <c r="A122" s="19" t="s">
        <v>129</v>
      </c>
      <c r="B122" s="38" t="s">
        <v>129</v>
      </c>
      <c r="C122" s="89">
        <v>0.30999999999999994</v>
      </c>
      <c r="D122" s="89">
        <v>0.49931251926527653</v>
      </c>
      <c r="E122" s="89">
        <v>0.84569793109096059</v>
      </c>
      <c r="F122" s="89">
        <v>0.5</v>
      </c>
      <c r="G122" s="89">
        <v>0.34000000000000008</v>
      </c>
      <c r="H122" s="89">
        <v>0.51997725373351644</v>
      </c>
      <c r="I122" s="90">
        <f>'2-1-2'!G121</f>
        <v>0.29310000000000003</v>
      </c>
      <c r="J122" s="91" t="s">
        <v>167</v>
      </c>
      <c r="K122" s="89">
        <v>0.22686024508333333</v>
      </c>
      <c r="L122" s="89">
        <v>0.51216797800000002</v>
      </c>
      <c r="M122" s="89">
        <v>0.88327819819999998</v>
      </c>
      <c r="N122" s="89">
        <v>0.18</v>
      </c>
      <c r="O122" s="89">
        <v>3.1E-2</v>
      </c>
      <c r="P122" s="89">
        <v>0.13945368</v>
      </c>
      <c r="Q122" s="89">
        <v>4.0999999999999995E-2</v>
      </c>
      <c r="R122" s="89">
        <v>0.16119315224539377</v>
      </c>
      <c r="S122" s="89">
        <v>0.55400000000000005</v>
      </c>
      <c r="T122" s="89">
        <v>0.74067145983333338</v>
      </c>
      <c r="U122" s="89">
        <v>0.56000000000000005</v>
      </c>
      <c r="V122" s="89">
        <v>0.56630196835185187</v>
      </c>
      <c r="W122" s="89">
        <v>0.6782499087777778</v>
      </c>
      <c r="X122" s="89">
        <v>0.23799999999999999</v>
      </c>
      <c r="Y122" s="89">
        <v>0.28046257495880128</v>
      </c>
    </row>
    <row r="123" spans="1:25" x14ac:dyDescent="0.2">
      <c r="A123" s="19" t="s">
        <v>130</v>
      </c>
      <c r="B123" s="29" t="s">
        <v>130</v>
      </c>
      <c r="C123" s="89">
        <v>0.53</v>
      </c>
      <c r="D123" s="89">
        <v>1</v>
      </c>
      <c r="E123" s="89">
        <v>0.88698173499816391</v>
      </c>
      <c r="F123" s="89">
        <v>0.25</v>
      </c>
      <c r="G123" s="89">
        <v>6.9999999999999951E-2</v>
      </c>
      <c r="H123" s="89">
        <v>0.7805837784180687</v>
      </c>
      <c r="I123" s="90">
        <f>'2-1-2'!G122</f>
        <v>0.84419999999999995</v>
      </c>
      <c r="J123" s="91">
        <v>0.58800799999999998</v>
      </c>
      <c r="K123" s="89">
        <v>0.75338863541666667</v>
      </c>
      <c r="L123" s="89">
        <v>0.78696975800000002</v>
      </c>
      <c r="M123" s="89">
        <v>0.83500041960000004</v>
      </c>
      <c r="N123" s="89">
        <v>0.53</v>
      </c>
      <c r="O123" s="89">
        <v>0.33200000000000002</v>
      </c>
      <c r="P123" s="89">
        <v>0.14259861707687377</v>
      </c>
      <c r="Q123" s="89">
        <v>0.498</v>
      </c>
      <c r="R123" s="89">
        <v>0.54172533098334563</v>
      </c>
      <c r="S123" s="89">
        <v>1</v>
      </c>
      <c r="T123" s="89">
        <v>0.61857809488888882</v>
      </c>
      <c r="U123" s="89">
        <v>0.49</v>
      </c>
      <c r="V123" s="89">
        <v>0.67161893840740727</v>
      </c>
      <c r="W123" s="89">
        <v>0.67152799496666671</v>
      </c>
      <c r="X123" s="89">
        <v>1.6E-2</v>
      </c>
      <c r="Y123" s="89">
        <v>0.16805908679962159</v>
      </c>
    </row>
    <row r="124" spans="1:25" x14ac:dyDescent="0.2">
      <c r="A124" s="19" t="s">
        <v>131</v>
      </c>
      <c r="B124" s="38" t="s">
        <v>131</v>
      </c>
      <c r="C124" s="89">
        <v>0.39</v>
      </c>
      <c r="D124" s="89">
        <v>1</v>
      </c>
      <c r="E124" s="89">
        <v>0.81985767603333326</v>
      </c>
      <c r="F124" s="89">
        <v>0.75</v>
      </c>
      <c r="G124" s="89">
        <v>0.45999999999999996</v>
      </c>
      <c r="H124" s="89">
        <v>0.5134852262241264</v>
      </c>
      <c r="I124" s="90">
        <f>'2-1-2'!G123</f>
        <v>0.43580000000000002</v>
      </c>
      <c r="J124" s="91" t="s">
        <v>167</v>
      </c>
      <c r="K124" s="89">
        <v>0.41221032541666658</v>
      </c>
      <c r="L124" s="89">
        <v>0.206891466</v>
      </c>
      <c r="M124" s="89">
        <v>0.49009452819999999</v>
      </c>
      <c r="N124" s="89">
        <v>0.32999999999999996</v>
      </c>
      <c r="O124" s="89">
        <v>0.29899999999999999</v>
      </c>
      <c r="P124" s="89">
        <v>0.17713587284088134</v>
      </c>
      <c r="Q124" s="89">
        <v>0.17</v>
      </c>
      <c r="R124" s="89">
        <v>0.17339332010532599</v>
      </c>
      <c r="S124" s="89">
        <v>0.71110000000000007</v>
      </c>
      <c r="T124" s="89">
        <v>0.48076772688888886</v>
      </c>
      <c r="U124" s="89">
        <v>0.45</v>
      </c>
      <c r="V124" s="89">
        <v>0.51937445444444452</v>
      </c>
      <c r="W124" s="89">
        <v>0.50791455642222216</v>
      </c>
      <c r="X124" s="89">
        <v>0.73099999999999998</v>
      </c>
      <c r="Y124" s="89">
        <v>0.54711964726448059</v>
      </c>
    </row>
    <row r="125" spans="1:25" x14ac:dyDescent="0.2">
      <c r="A125" s="19" t="s">
        <v>132</v>
      </c>
      <c r="B125" s="38" t="s">
        <v>132</v>
      </c>
      <c r="C125" s="89">
        <v>0.34000000000000008</v>
      </c>
      <c r="D125" s="89">
        <v>1</v>
      </c>
      <c r="E125" s="89">
        <v>0.75220928025056499</v>
      </c>
      <c r="F125" s="89">
        <v>1</v>
      </c>
      <c r="G125" s="89">
        <v>0.59000000000000008</v>
      </c>
      <c r="H125" s="89">
        <v>0.73836334732057063</v>
      </c>
      <c r="I125" s="90">
        <f>'2-1-2'!G124</f>
        <v>0.62</v>
      </c>
      <c r="J125" s="91">
        <v>0.468754</v>
      </c>
      <c r="K125" s="89">
        <v>0.65913664104166669</v>
      </c>
      <c r="L125" s="89">
        <v>1</v>
      </c>
      <c r="M125" s="89">
        <v>0.6295981598</v>
      </c>
      <c r="N125" s="89">
        <v>1</v>
      </c>
      <c r="O125" s="89">
        <v>0.63500000000000001</v>
      </c>
      <c r="P125" s="89">
        <v>0.31926538944244387</v>
      </c>
      <c r="Q125" s="89"/>
      <c r="R125" s="89">
        <v>0.44315325115524007</v>
      </c>
      <c r="S125" s="89">
        <v>0.99960000000000004</v>
      </c>
      <c r="T125" s="89">
        <v>0.51018487616666663</v>
      </c>
      <c r="U125" s="89">
        <v>0.39</v>
      </c>
      <c r="V125" s="89">
        <v>0.47676485551851849</v>
      </c>
      <c r="W125" s="89">
        <v>0.50187423493333339</v>
      </c>
      <c r="X125" s="89">
        <v>0.36099999999999999</v>
      </c>
      <c r="Y125" s="89">
        <v>0.49075547456741331</v>
      </c>
    </row>
    <row r="126" spans="1:25" x14ac:dyDescent="0.2">
      <c r="A126" s="19" t="s">
        <v>133</v>
      </c>
      <c r="B126" s="38" t="s">
        <v>133</v>
      </c>
      <c r="C126" s="89">
        <v>0.36</v>
      </c>
      <c r="D126" s="89">
        <v>1</v>
      </c>
      <c r="E126" s="89">
        <v>0.6740719780183615</v>
      </c>
      <c r="F126" s="89"/>
      <c r="G126" s="89">
        <v>0.62</v>
      </c>
      <c r="H126" s="89">
        <v>0.62330474098817812</v>
      </c>
      <c r="I126" s="90">
        <f>'2-1-2'!G125</f>
        <v>0.6925</v>
      </c>
      <c r="J126" s="91">
        <v>0.51701399999999997</v>
      </c>
      <c r="K126" s="89">
        <v>0.72056089241666665</v>
      </c>
      <c r="L126" s="89">
        <v>0.75501790000000002</v>
      </c>
      <c r="M126" s="89">
        <v>0.74772109990000002</v>
      </c>
      <c r="N126" s="89">
        <v>0.64</v>
      </c>
      <c r="O126" s="89">
        <v>1</v>
      </c>
      <c r="P126" s="89">
        <v>0.5175178050994873</v>
      </c>
      <c r="Q126" s="89"/>
      <c r="R126" s="89" t="s">
        <v>167</v>
      </c>
      <c r="S126" s="89">
        <v>1</v>
      </c>
      <c r="T126" s="89">
        <v>0.63388655983333331</v>
      </c>
      <c r="U126" s="89">
        <v>0.66</v>
      </c>
      <c r="V126" s="89">
        <v>0.55054569246296292</v>
      </c>
      <c r="W126" s="89">
        <v>0.57783959308888877</v>
      </c>
      <c r="X126" s="89">
        <v>0.56599999999999995</v>
      </c>
      <c r="Y126" s="89">
        <v>0.56210386753082275</v>
      </c>
    </row>
    <row r="127" spans="1:25" x14ac:dyDescent="0.2">
      <c r="A127" s="19" t="s">
        <v>134</v>
      </c>
      <c r="B127" s="37" t="s">
        <v>134</v>
      </c>
      <c r="C127" s="89">
        <v>0.27</v>
      </c>
      <c r="D127" s="89">
        <v>1</v>
      </c>
      <c r="E127" s="89"/>
      <c r="F127" s="89">
        <v>0.5</v>
      </c>
      <c r="G127" s="89">
        <v>0.48</v>
      </c>
      <c r="H127" s="89"/>
      <c r="I127" s="90">
        <f>'2-1-2'!G126</f>
        <v>0.25900000000000001</v>
      </c>
      <c r="J127" s="91">
        <v>0.51036599999999999</v>
      </c>
      <c r="K127" s="89"/>
      <c r="L127" s="89">
        <v>0.24506421</v>
      </c>
      <c r="M127" s="89">
        <v>0.44817428589999997</v>
      </c>
      <c r="N127" s="89">
        <v>6.9999999999999993E-2</v>
      </c>
      <c r="O127" s="89">
        <v>7.0000000000000007E-2</v>
      </c>
      <c r="P127" s="89">
        <v>0.19601252079010009</v>
      </c>
      <c r="Q127" s="89">
        <v>1.3999999999999999E-2</v>
      </c>
      <c r="R127" s="89">
        <v>5.2236870136736079E-2</v>
      </c>
      <c r="S127" s="89">
        <v>0.58810000000000007</v>
      </c>
      <c r="T127" s="89">
        <v>0.37115421822222222</v>
      </c>
      <c r="U127" s="89"/>
      <c r="V127" s="89"/>
      <c r="W127" s="89"/>
      <c r="X127" s="89">
        <v>0.54400000000000004</v>
      </c>
      <c r="Y127" s="89">
        <v>0.47611363977193832</v>
      </c>
    </row>
    <row r="128" spans="1:25" x14ac:dyDescent="0.2">
      <c r="A128" s="19" t="s">
        <v>135</v>
      </c>
      <c r="B128" s="29" t="s">
        <v>135</v>
      </c>
      <c r="C128" s="89">
        <v>0.9</v>
      </c>
      <c r="D128" s="89">
        <v>1</v>
      </c>
      <c r="E128" s="89">
        <v>0.96117214362500003</v>
      </c>
      <c r="F128" s="89">
        <v>0.75</v>
      </c>
      <c r="G128" s="89">
        <v>0.54</v>
      </c>
      <c r="H128" s="89">
        <v>0.95448372740975373</v>
      </c>
      <c r="I128" s="90">
        <f>'2-1-2'!G127</f>
        <v>0.88990000000000002</v>
      </c>
      <c r="J128" s="91">
        <v>0.71989999999999998</v>
      </c>
      <c r="K128" s="89">
        <v>0.72130774266666664</v>
      </c>
      <c r="L128" s="89">
        <v>0.40980181599999999</v>
      </c>
      <c r="M128" s="89">
        <v>0.69848871229999998</v>
      </c>
      <c r="N128" s="89">
        <v>0.1</v>
      </c>
      <c r="O128" s="89">
        <v>0.33100000000000002</v>
      </c>
      <c r="P128" s="89" t="s">
        <v>167</v>
      </c>
      <c r="Q128" s="89">
        <v>1</v>
      </c>
      <c r="R128" s="89">
        <v>0.64679485806746995</v>
      </c>
      <c r="S128" s="89">
        <v>1</v>
      </c>
      <c r="T128" s="89">
        <v>0.91260598500000001</v>
      </c>
      <c r="U128" s="89">
        <v>0.85</v>
      </c>
      <c r="V128" s="89">
        <v>0.73753869970370378</v>
      </c>
      <c r="W128" s="89">
        <v>0.85870467295555553</v>
      </c>
      <c r="X128" s="89">
        <v>0.38300000000000001</v>
      </c>
      <c r="Y128" s="89">
        <v>0.45879794657230377</v>
      </c>
    </row>
    <row r="129" spans="1:25" x14ac:dyDescent="0.2">
      <c r="A129" s="19" t="s">
        <v>178</v>
      </c>
      <c r="B129" s="38" t="s">
        <v>178</v>
      </c>
      <c r="C129" s="89">
        <v>0.73</v>
      </c>
      <c r="D129" s="89">
        <v>1</v>
      </c>
      <c r="E129" s="89">
        <v>0.73299061834548029</v>
      </c>
      <c r="F129" s="89">
        <v>0.75</v>
      </c>
      <c r="G129" s="89">
        <v>0.76</v>
      </c>
      <c r="H129" s="89">
        <v>0.78552777196493762</v>
      </c>
      <c r="I129" s="90">
        <f>'2-1-2'!G128</f>
        <v>0.79879999999999995</v>
      </c>
      <c r="J129" s="91" t="s">
        <v>167</v>
      </c>
      <c r="K129" s="89">
        <v>0.59396684962500002</v>
      </c>
      <c r="L129" s="89">
        <v>1</v>
      </c>
      <c r="M129" s="89">
        <v>0.80840652469999996</v>
      </c>
      <c r="N129" s="89">
        <v>1</v>
      </c>
      <c r="O129" s="89">
        <v>0.90599999999999992</v>
      </c>
      <c r="P129" s="89">
        <v>0.29588358402252196</v>
      </c>
      <c r="Q129" s="89">
        <v>0.7</v>
      </c>
      <c r="R129" s="89">
        <v>0.58395158822844995</v>
      </c>
      <c r="S129" s="89">
        <v>1</v>
      </c>
      <c r="T129" s="89">
        <v>0.65809528566666653</v>
      </c>
      <c r="U129" s="89">
        <v>0.5</v>
      </c>
      <c r="V129" s="89">
        <v>0.47925043105555554</v>
      </c>
      <c r="W129" s="89">
        <v>0.42573853337777778</v>
      </c>
      <c r="X129" s="89">
        <v>0.83199999999999996</v>
      </c>
      <c r="Y129" s="89">
        <v>0.67256883382797239</v>
      </c>
    </row>
    <row r="130" spans="1:25" x14ac:dyDescent="0.2">
      <c r="A130" s="19" t="s">
        <v>137</v>
      </c>
      <c r="B130" s="38" t="s">
        <v>137</v>
      </c>
      <c r="C130" s="89">
        <v>0.83000000000000007</v>
      </c>
      <c r="D130" s="89">
        <v>1</v>
      </c>
      <c r="E130" s="89">
        <v>0.87249108660988706</v>
      </c>
      <c r="F130" s="89">
        <v>1</v>
      </c>
      <c r="G130" s="89">
        <v>0.9</v>
      </c>
      <c r="H130" s="89">
        <v>0.78080241435336462</v>
      </c>
      <c r="I130" s="90">
        <f>'2-1-2'!G129</f>
        <v>0.7853</v>
      </c>
      <c r="J130" s="91">
        <v>0.51711399999999996</v>
      </c>
      <c r="K130" s="89">
        <v>0.63355398174999999</v>
      </c>
      <c r="L130" s="89">
        <v>1</v>
      </c>
      <c r="M130" s="89">
        <v>0.88338683129999995</v>
      </c>
      <c r="N130" s="89">
        <v>1</v>
      </c>
      <c r="O130" s="89">
        <v>1</v>
      </c>
      <c r="P130" s="89" t="s">
        <v>167</v>
      </c>
      <c r="Q130" s="89">
        <v>1</v>
      </c>
      <c r="R130" s="89">
        <v>0.61633639988029199</v>
      </c>
      <c r="S130" s="89">
        <v>1</v>
      </c>
      <c r="T130" s="89">
        <v>0.6665941927222222</v>
      </c>
      <c r="U130" s="89">
        <v>0.6</v>
      </c>
      <c r="V130" s="89">
        <v>0.60691490000000003</v>
      </c>
      <c r="W130" s="89">
        <v>0.48058048882222215</v>
      </c>
      <c r="X130" s="89">
        <v>0.80600000000000005</v>
      </c>
      <c r="Y130" s="89">
        <v>0.69580614566802979</v>
      </c>
    </row>
    <row r="131" spans="1:25" x14ac:dyDescent="0.2">
      <c r="A131" s="19" t="s">
        <v>138</v>
      </c>
      <c r="B131" s="38" t="s">
        <v>138</v>
      </c>
      <c r="C131" s="89">
        <v>0.66</v>
      </c>
      <c r="D131" s="89">
        <v>1</v>
      </c>
      <c r="E131" s="89">
        <v>0.42741225442500003</v>
      </c>
      <c r="F131" s="89">
        <v>0.25</v>
      </c>
      <c r="G131" s="89">
        <v>0.57999999999999996</v>
      </c>
      <c r="H131" s="89">
        <v>0.68134201879565426</v>
      </c>
      <c r="I131" s="90">
        <f>'2-1-2'!G130</f>
        <v>0.58320000000000005</v>
      </c>
      <c r="J131" s="91" t="s">
        <v>167</v>
      </c>
      <c r="K131" s="89">
        <v>0.42685813499999997</v>
      </c>
      <c r="L131" s="89">
        <v>1</v>
      </c>
      <c r="M131" s="89">
        <v>0.94307285789999995</v>
      </c>
      <c r="N131" s="89">
        <v>0.55000000000000004</v>
      </c>
      <c r="O131" s="89">
        <v>0.81499999999999995</v>
      </c>
      <c r="P131" s="89">
        <v>0.99075117111206057</v>
      </c>
      <c r="Q131" s="89">
        <v>0.32400000000000001</v>
      </c>
      <c r="R131" s="89">
        <v>0.3891946143187362</v>
      </c>
      <c r="S131" s="89">
        <v>0.92549999999999999</v>
      </c>
      <c r="T131" s="89">
        <v>0.5418988598333333</v>
      </c>
      <c r="U131" s="89">
        <v>0.43</v>
      </c>
      <c r="V131" s="89">
        <v>0.53122758424074068</v>
      </c>
      <c r="W131" s="89">
        <v>0.59251149495555544</v>
      </c>
      <c r="X131" s="89">
        <v>0.71699999999999997</v>
      </c>
      <c r="Y131" s="89">
        <v>0.62872433662414551</v>
      </c>
    </row>
    <row r="132" spans="1:25" x14ac:dyDescent="0.2">
      <c r="A132" s="19" t="s">
        <v>139</v>
      </c>
      <c r="B132" s="37" t="s">
        <v>139</v>
      </c>
      <c r="C132" s="89">
        <v>5.9999999999999942E-2</v>
      </c>
      <c r="D132" s="89">
        <v>0.32330283783440117</v>
      </c>
      <c r="E132" s="89"/>
      <c r="F132" s="89">
        <v>0.25</v>
      </c>
      <c r="G132" s="89">
        <v>6.9999999999999951E-2</v>
      </c>
      <c r="H132" s="89"/>
      <c r="I132" s="90">
        <f>'2-1-2'!G131</f>
        <v>6.5199999999999994E-2</v>
      </c>
      <c r="J132" s="91" t="s">
        <v>167</v>
      </c>
      <c r="K132" s="89"/>
      <c r="L132" s="89">
        <v>0.197003018</v>
      </c>
      <c r="M132" s="89">
        <v>0.76472414020000001</v>
      </c>
      <c r="N132" s="89"/>
      <c r="O132" s="89">
        <v>0</v>
      </c>
      <c r="P132" s="89" t="s">
        <v>167</v>
      </c>
      <c r="Q132" s="89">
        <v>0.16399999999999998</v>
      </c>
      <c r="R132" s="89">
        <v>5.8121709095841183E-2</v>
      </c>
      <c r="S132" s="89">
        <v>0.4</v>
      </c>
      <c r="T132" s="89"/>
      <c r="U132" s="89"/>
      <c r="V132" s="89"/>
      <c r="W132" s="89"/>
      <c r="X132" s="89">
        <v>0.17399999999999999</v>
      </c>
      <c r="Y132" s="89">
        <v>0.10223906040191651</v>
      </c>
    </row>
    <row r="133" spans="1:25" x14ac:dyDescent="0.2">
      <c r="A133" s="19" t="s">
        <v>140</v>
      </c>
      <c r="B133" s="38" t="s">
        <v>140</v>
      </c>
      <c r="C133" s="89">
        <v>0.8</v>
      </c>
      <c r="D133" s="89">
        <v>1</v>
      </c>
      <c r="E133" s="89">
        <v>0.91850102752161022</v>
      </c>
      <c r="F133" s="89">
        <v>0.75</v>
      </c>
      <c r="G133" s="89">
        <v>0.88</v>
      </c>
      <c r="H133" s="89">
        <v>0.90305142962994789</v>
      </c>
      <c r="I133" s="90">
        <f>'2-1-2'!G132</f>
        <v>0.85309999999999997</v>
      </c>
      <c r="J133" s="91">
        <v>0.15002200000000002</v>
      </c>
      <c r="K133" s="89">
        <v>0.65301787458333338</v>
      </c>
      <c r="L133" s="89">
        <v>1</v>
      </c>
      <c r="M133" s="89">
        <v>0.78188545229999995</v>
      </c>
      <c r="N133" s="89">
        <v>1</v>
      </c>
      <c r="O133" s="89">
        <v>0.98199999999999998</v>
      </c>
      <c r="P133" s="89" t="s">
        <v>167</v>
      </c>
      <c r="Q133" s="89">
        <v>0.45</v>
      </c>
      <c r="R133" s="89">
        <v>0.5344369523983501</v>
      </c>
      <c r="S133" s="89">
        <v>1</v>
      </c>
      <c r="T133" s="89">
        <v>0.67021687827777765</v>
      </c>
      <c r="U133" s="89">
        <v>0.57999999999999996</v>
      </c>
      <c r="V133" s="89">
        <v>0.58076080127777774</v>
      </c>
      <c r="W133" s="89">
        <v>0.59575885533333328</v>
      </c>
      <c r="X133" s="89">
        <v>0.874</v>
      </c>
      <c r="Y133" s="89">
        <v>0.7075523376464844</v>
      </c>
    </row>
    <row r="134" spans="1:25" x14ac:dyDescent="0.2">
      <c r="A134" s="19" t="s">
        <v>141</v>
      </c>
      <c r="B134" s="38" t="s">
        <v>141</v>
      </c>
      <c r="C134" s="89">
        <v>0.37</v>
      </c>
      <c r="D134" s="89">
        <v>1</v>
      </c>
      <c r="E134" s="89">
        <v>0.73462246016031074</v>
      </c>
      <c r="F134" s="89">
        <v>0.75</v>
      </c>
      <c r="G134" s="89">
        <v>0.15999999999999992</v>
      </c>
      <c r="H134" s="89">
        <v>0.69234932222493928</v>
      </c>
      <c r="I134" s="90">
        <f>'2-1-2'!G133</f>
        <v>0.52890000000000004</v>
      </c>
      <c r="J134" s="91">
        <v>0.53897200000000001</v>
      </c>
      <c r="K134" s="89">
        <v>0.58033763966666674</v>
      </c>
      <c r="L134" s="89">
        <v>0.38531310600000002</v>
      </c>
      <c r="M134" s="89">
        <v>0.54363399509999999</v>
      </c>
      <c r="N134" s="89">
        <v>0.32</v>
      </c>
      <c r="O134" s="89">
        <v>0.35700000000000004</v>
      </c>
      <c r="P134" s="89">
        <v>0.10237623453140259</v>
      </c>
      <c r="Q134" s="89">
        <v>0.16</v>
      </c>
      <c r="R134" s="89">
        <v>0.31552283800680642</v>
      </c>
      <c r="S134" s="89">
        <v>0.99760000000000004</v>
      </c>
      <c r="T134" s="89">
        <v>0.37393803594444441</v>
      </c>
      <c r="U134" s="89">
        <v>0.38</v>
      </c>
      <c r="V134" s="89">
        <v>0.48057763664814812</v>
      </c>
      <c r="W134" s="89">
        <v>0.47960817817777773</v>
      </c>
      <c r="X134" s="89">
        <v>0.59399999999999997</v>
      </c>
      <c r="Y134" s="89">
        <v>0.48230435550212858</v>
      </c>
    </row>
    <row r="135" spans="1:25" x14ac:dyDescent="0.2">
      <c r="A135" s="19" t="s">
        <v>142</v>
      </c>
      <c r="B135" s="37" t="s">
        <v>142</v>
      </c>
      <c r="C135" s="89">
        <v>0.10999999999999999</v>
      </c>
      <c r="D135" s="89">
        <v>0.77529172231609089</v>
      </c>
      <c r="E135" s="89"/>
      <c r="F135" s="89">
        <v>0.25</v>
      </c>
      <c r="G135" s="89">
        <v>5.9999999999999942E-2</v>
      </c>
      <c r="H135" s="89"/>
      <c r="I135" s="90">
        <f>'2-1-2'!G134</f>
        <v>0.28439999999999999</v>
      </c>
      <c r="J135" s="91">
        <v>0.77943399999999996</v>
      </c>
      <c r="K135" s="89"/>
      <c r="L135" s="89">
        <v>0.20752532399999998</v>
      </c>
      <c r="M135" s="89">
        <v>0.32616577149999992</v>
      </c>
      <c r="N135" s="89">
        <v>6.9999999999999993E-2</v>
      </c>
      <c r="O135" s="89">
        <v>9.4E-2</v>
      </c>
      <c r="P135" s="89">
        <v>0.19439363479614258</v>
      </c>
      <c r="Q135" s="89">
        <v>7.4999999999999997E-2</v>
      </c>
      <c r="R135" s="89">
        <v>0.1934262826816372</v>
      </c>
      <c r="S135" s="89">
        <v>0.90249999999999997</v>
      </c>
      <c r="T135" s="89"/>
      <c r="U135" s="89"/>
      <c r="V135" s="89"/>
      <c r="W135" s="89"/>
      <c r="X135" s="89">
        <v>0.217</v>
      </c>
      <c r="Y135" s="89">
        <v>0.16968002319335937</v>
      </c>
    </row>
    <row r="136" spans="1:25" x14ac:dyDescent="0.2">
      <c r="A136" s="19" t="s">
        <v>143</v>
      </c>
      <c r="B136" s="38" t="s">
        <v>143</v>
      </c>
      <c r="C136" s="89">
        <v>0.91</v>
      </c>
      <c r="D136" s="89">
        <v>1</v>
      </c>
      <c r="E136" s="89">
        <v>0.83922243032556509</v>
      </c>
      <c r="F136" s="89">
        <v>1</v>
      </c>
      <c r="G136" s="89">
        <v>0.91</v>
      </c>
      <c r="H136" s="89">
        <v>0.84008917599294497</v>
      </c>
      <c r="I136" s="90">
        <f>'2-1-2'!G135</f>
        <v>0.96250000000000002</v>
      </c>
      <c r="J136" s="91" t="s">
        <v>167</v>
      </c>
      <c r="K136" s="89">
        <v>0.82757831025000006</v>
      </c>
      <c r="L136" s="89">
        <v>1</v>
      </c>
      <c r="M136" s="89">
        <v>0.86123618130000001</v>
      </c>
      <c r="N136" s="89">
        <v>1</v>
      </c>
      <c r="O136" s="89">
        <v>1</v>
      </c>
      <c r="P136" s="89">
        <v>1</v>
      </c>
      <c r="Q136" s="89">
        <v>1</v>
      </c>
      <c r="R136" s="89">
        <v>0.69661295726099015</v>
      </c>
      <c r="S136" s="89">
        <v>1</v>
      </c>
      <c r="T136" s="89">
        <v>0.81303331588888883</v>
      </c>
      <c r="U136" s="89">
        <v>0.85</v>
      </c>
      <c r="V136" s="89">
        <v>0.64920784807407406</v>
      </c>
      <c r="W136" s="89">
        <v>0.69295030168888883</v>
      </c>
      <c r="X136" s="89">
        <v>0.90800000000000003</v>
      </c>
      <c r="Y136" s="89">
        <v>0.8121950626373291</v>
      </c>
    </row>
    <row r="137" spans="1:25" x14ac:dyDescent="0.2">
      <c r="A137" s="19" t="s">
        <v>144</v>
      </c>
      <c r="B137" s="38" t="s">
        <v>144</v>
      </c>
      <c r="C137" s="89">
        <v>0.93</v>
      </c>
      <c r="D137" s="89">
        <v>1</v>
      </c>
      <c r="E137" s="89">
        <v>0.93817567105833333</v>
      </c>
      <c r="F137" s="89">
        <v>1</v>
      </c>
      <c r="G137" s="89">
        <v>0.86</v>
      </c>
      <c r="H137" s="89">
        <v>0.93162174888624461</v>
      </c>
      <c r="I137" s="90">
        <f>'2-1-2'!G136</f>
        <v>0.94820000000000004</v>
      </c>
      <c r="J137" s="91">
        <v>0.802732</v>
      </c>
      <c r="K137" s="89">
        <v>0.86271133416666668</v>
      </c>
      <c r="L137" s="89">
        <v>0.72512731600000002</v>
      </c>
      <c r="M137" s="89">
        <v>0.7470681763</v>
      </c>
      <c r="N137" s="89">
        <v>1</v>
      </c>
      <c r="O137" s="89">
        <v>1</v>
      </c>
      <c r="P137" s="89">
        <v>1</v>
      </c>
      <c r="Q137" s="89">
        <v>0.70200000000000007</v>
      </c>
      <c r="R137" s="89">
        <v>0.68884651373028061</v>
      </c>
      <c r="S137" s="89">
        <v>1</v>
      </c>
      <c r="T137" s="89">
        <v>0.85662254755555567</v>
      </c>
      <c r="U137" s="89">
        <v>0.85</v>
      </c>
      <c r="V137" s="89">
        <v>0.72865090546296285</v>
      </c>
      <c r="W137" s="89">
        <v>0.7600435150888889</v>
      </c>
      <c r="X137" s="89">
        <v>0.89700000000000002</v>
      </c>
      <c r="Y137" s="89">
        <v>0.79940974712371826</v>
      </c>
    </row>
    <row r="138" spans="1:25" x14ac:dyDescent="0.2">
      <c r="A138" s="19" t="s">
        <v>145</v>
      </c>
      <c r="B138" s="38" t="s">
        <v>145</v>
      </c>
      <c r="C138" s="89">
        <v>0.47</v>
      </c>
      <c r="D138" s="89">
        <v>1</v>
      </c>
      <c r="E138" s="89">
        <v>0.79517398713997178</v>
      </c>
      <c r="F138" s="89">
        <v>0.5</v>
      </c>
      <c r="G138" s="89">
        <v>0.14000000000000001</v>
      </c>
      <c r="H138" s="89">
        <v>0.60613967462564788</v>
      </c>
      <c r="I138" s="90">
        <f>'2-1-2'!G137</f>
        <v>0.34960000000000002</v>
      </c>
      <c r="J138" s="91">
        <v>0.75949000000000011</v>
      </c>
      <c r="K138" s="89">
        <v>0.61106173195833324</v>
      </c>
      <c r="L138" s="89">
        <v>0.388166236</v>
      </c>
      <c r="M138" s="89">
        <v>0.28777000429999999</v>
      </c>
      <c r="N138" s="89">
        <v>0.4</v>
      </c>
      <c r="O138" s="89">
        <v>0.93700000000000006</v>
      </c>
      <c r="P138" s="89">
        <v>0.1490084171295166</v>
      </c>
      <c r="Q138" s="89">
        <v>7.4999999999999997E-2</v>
      </c>
      <c r="R138" s="89">
        <v>0.28295643629210288</v>
      </c>
      <c r="S138" s="89">
        <v>0.98080000000000001</v>
      </c>
      <c r="T138" s="89">
        <v>0.46733588638888895</v>
      </c>
      <c r="U138" s="89">
        <v>0.25</v>
      </c>
      <c r="V138" s="89">
        <v>0.53238187898148137</v>
      </c>
      <c r="W138" s="89">
        <v>0.50960659317777779</v>
      </c>
      <c r="X138" s="89">
        <v>0.16800000000000001</v>
      </c>
      <c r="Y138" s="89">
        <v>0.14062559604644775</v>
      </c>
    </row>
    <row r="139" spans="1:25" x14ac:dyDescent="0.2">
      <c r="A139" s="19" t="s">
        <v>146</v>
      </c>
      <c r="B139" s="38" t="s">
        <v>146</v>
      </c>
      <c r="C139" s="89">
        <v>0.28000000000000003</v>
      </c>
      <c r="D139" s="89">
        <v>0.98311733508126897</v>
      </c>
      <c r="E139" s="89">
        <v>0.71904899993121463</v>
      </c>
      <c r="F139" s="89">
        <v>0.5</v>
      </c>
      <c r="G139" s="89">
        <v>0.36</v>
      </c>
      <c r="H139" s="89">
        <v>0.44923129470578471</v>
      </c>
      <c r="I139" s="90">
        <f>'2-1-2'!G138</f>
        <v>0.24299999999999999</v>
      </c>
      <c r="J139" s="91" t="s">
        <v>167</v>
      </c>
      <c r="K139" s="89">
        <v>0.24100177291666663</v>
      </c>
      <c r="L139" s="89">
        <v>0.31298019799999999</v>
      </c>
      <c r="M139" s="89">
        <v>0.77848716740000001</v>
      </c>
      <c r="N139" s="89">
        <v>0.16999999999999998</v>
      </c>
      <c r="O139" s="89">
        <v>5.5E-2</v>
      </c>
      <c r="P139" s="89">
        <v>3.066449463367462E-2</v>
      </c>
      <c r="Q139" s="89">
        <v>0.03</v>
      </c>
      <c r="R139" s="89">
        <v>0.13152521266223874</v>
      </c>
      <c r="S139" s="89">
        <v>0.51159999999999994</v>
      </c>
      <c r="T139" s="89">
        <v>0.43314652972222212</v>
      </c>
      <c r="U139" s="89">
        <v>0.36</v>
      </c>
      <c r="V139" s="89">
        <v>0.47065710583333326</v>
      </c>
      <c r="W139" s="89">
        <v>0.53454436857777776</v>
      </c>
      <c r="X139" s="89">
        <v>0.377</v>
      </c>
      <c r="Y139" s="89">
        <v>0.39502222537994386</v>
      </c>
    </row>
    <row r="140" spans="1:25" x14ac:dyDescent="0.2">
      <c r="A140" s="19" t="s">
        <v>147</v>
      </c>
      <c r="B140" s="38" t="s">
        <v>147</v>
      </c>
      <c r="C140" s="89">
        <v>0.67999999999999994</v>
      </c>
      <c r="D140" s="89">
        <v>0.89120568893801333</v>
      </c>
      <c r="E140" s="89">
        <v>0.64686191491101708</v>
      </c>
      <c r="F140" s="89">
        <v>0.5</v>
      </c>
      <c r="G140" s="89">
        <v>0.19000000000000006</v>
      </c>
      <c r="H140" s="89">
        <v>0.6783864315064031</v>
      </c>
      <c r="I140" s="90">
        <f>'2-1-2'!G139</f>
        <v>0.70040000000000002</v>
      </c>
      <c r="J140" s="91">
        <v>0.45640800000000004</v>
      </c>
      <c r="K140" s="89">
        <v>0.60703094400000002</v>
      </c>
      <c r="L140" s="89">
        <v>0.54304923999999999</v>
      </c>
      <c r="M140" s="89">
        <v>0.91330401419999996</v>
      </c>
      <c r="N140" s="89">
        <v>0.3</v>
      </c>
      <c r="O140" s="89">
        <v>0.8909999999999999</v>
      </c>
      <c r="P140" s="89">
        <v>0.33828370571136473</v>
      </c>
      <c r="Q140" s="89">
        <v>0.54299999999999993</v>
      </c>
      <c r="R140" s="89">
        <v>0.369649312130856</v>
      </c>
      <c r="S140" s="89">
        <v>0.99939999999999996</v>
      </c>
      <c r="T140" s="89">
        <v>0.54689896372222224</v>
      </c>
      <c r="U140" s="89">
        <v>0.36</v>
      </c>
      <c r="V140" s="89">
        <v>0.53602601864814825</v>
      </c>
      <c r="W140" s="89">
        <v>0.54826958971111117</v>
      </c>
      <c r="X140" s="89">
        <v>0.2</v>
      </c>
      <c r="Y140" s="89">
        <v>0.33063850402832029</v>
      </c>
    </row>
    <row r="141" spans="1:25" x14ac:dyDescent="0.2">
      <c r="A141" s="19" t="s">
        <v>148</v>
      </c>
      <c r="B141" s="37" t="s">
        <v>148</v>
      </c>
      <c r="C141" s="89">
        <v>8.0000000000000071E-2</v>
      </c>
      <c r="D141" s="89">
        <v>1</v>
      </c>
      <c r="E141" s="89"/>
      <c r="F141" s="89">
        <v>1</v>
      </c>
      <c r="G141" s="89">
        <v>0.53</v>
      </c>
      <c r="H141" s="89"/>
      <c r="I141" s="90">
        <f>'2-1-2'!G140</f>
        <v>0.39350000000000002</v>
      </c>
      <c r="J141" s="91">
        <v>1</v>
      </c>
      <c r="K141" s="89"/>
      <c r="L141" s="89">
        <v>0.80045681000000002</v>
      </c>
      <c r="M141" s="89">
        <v>0.91848690990000004</v>
      </c>
      <c r="N141" s="89">
        <v>0.8</v>
      </c>
      <c r="O141" s="89">
        <v>1</v>
      </c>
      <c r="P141" s="89">
        <v>1</v>
      </c>
      <c r="Q141" s="89">
        <v>0.26500000000000001</v>
      </c>
      <c r="R141" s="89">
        <v>0.21119754294749971</v>
      </c>
      <c r="S141" s="89">
        <v>0.82650000000000001</v>
      </c>
      <c r="T141" s="89"/>
      <c r="U141" s="89"/>
      <c r="V141" s="89"/>
      <c r="W141" s="89"/>
      <c r="X141" s="89">
        <v>0.68400000000000005</v>
      </c>
      <c r="Y141" s="89">
        <v>0.57147768139839172</v>
      </c>
    </row>
    <row r="142" spans="1:25" x14ac:dyDescent="0.2">
      <c r="A142" s="19" t="s">
        <v>149</v>
      </c>
      <c r="B142" s="37" t="s">
        <v>149</v>
      </c>
      <c r="C142" s="89">
        <v>0.4</v>
      </c>
      <c r="D142" s="89">
        <v>1</v>
      </c>
      <c r="E142" s="89"/>
      <c r="F142" s="89">
        <v>0.5</v>
      </c>
      <c r="G142" s="89">
        <v>0.28000000000000003</v>
      </c>
      <c r="H142" s="89"/>
      <c r="I142" s="90">
        <f>'2-1-2'!G141</f>
        <v>0.25319999999999998</v>
      </c>
      <c r="J142" s="91">
        <v>0.79369599999999996</v>
      </c>
      <c r="K142" s="89"/>
      <c r="L142" s="89">
        <v>0.17266472599999999</v>
      </c>
      <c r="M142" s="89">
        <v>0.33790222170000006</v>
      </c>
      <c r="N142" s="89">
        <v>0.01</v>
      </c>
      <c r="O142" s="89">
        <v>0.19</v>
      </c>
      <c r="P142" s="89">
        <v>2.8606596589088439E-2</v>
      </c>
      <c r="Q142" s="89"/>
      <c r="R142" s="89">
        <v>0.13168091168457602</v>
      </c>
      <c r="S142" s="89">
        <v>0.65720000000000001</v>
      </c>
      <c r="T142" s="89"/>
      <c r="U142" s="89"/>
      <c r="V142" s="89"/>
      <c r="W142" s="89"/>
      <c r="X142" s="89">
        <v>0.373</v>
      </c>
      <c r="Y142" s="89">
        <v>0.35180453062057493</v>
      </c>
    </row>
    <row r="143" spans="1:25" x14ac:dyDescent="0.2">
      <c r="A143" s="19" t="s">
        <v>150</v>
      </c>
      <c r="B143" s="38" t="s">
        <v>150</v>
      </c>
      <c r="C143" s="89">
        <v>0.69</v>
      </c>
      <c r="D143" s="89">
        <v>1</v>
      </c>
      <c r="E143" s="89">
        <v>0.43462626775000002</v>
      </c>
      <c r="F143" s="89">
        <v>1</v>
      </c>
      <c r="G143" s="89">
        <v>0.64</v>
      </c>
      <c r="H143" s="89">
        <v>0.58012385290599822</v>
      </c>
      <c r="I143" s="90">
        <f>'2-1-2'!G142</f>
        <v>0.68030000000000002</v>
      </c>
      <c r="J143" s="91">
        <v>0.62335200000000002</v>
      </c>
      <c r="K143" s="89">
        <v>0.47616700333333328</v>
      </c>
      <c r="L143" s="89">
        <v>0.64554719999999999</v>
      </c>
      <c r="M143" s="89">
        <v>0.53087181090000002</v>
      </c>
      <c r="N143" s="89">
        <v>0.54</v>
      </c>
      <c r="O143" s="89">
        <v>0.91099999999999992</v>
      </c>
      <c r="P143" s="89">
        <v>0.76183004379272456</v>
      </c>
      <c r="Q143" s="89">
        <v>0.24</v>
      </c>
      <c r="R143" s="89">
        <v>0.46848498990461285</v>
      </c>
      <c r="S143" s="89">
        <v>0.99909999999999999</v>
      </c>
      <c r="T143" s="89">
        <v>0.45377088655555553</v>
      </c>
      <c r="U143" s="89">
        <v>0.41</v>
      </c>
      <c r="V143" s="89">
        <v>0.45592880251851853</v>
      </c>
      <c r="W143" s="89">
        <v>0.40287990700000004</v>
      </c>
      <c r="X143" s="89">
        <v>0.751</v>
      </c>
      <c r="Y143" s="89">
        <v>0.61967440843582156</v>
      </c>
    </row>
    <row r="144" spans="1:25" x14ac:dyDescent="0.2">
      <c r="A144" s="19" t="s">
        <v>151</v>
      </c>
      <c r="B144" s="38" t="s">
        <v>151</v>
      </c>
      <c r="C144" s="89">
        <v>0.42000000000000004</v>
      </c>
      <c r="D144" s="89">
        <v>1</v>
      </c>
      <c r="E144" s="89">
        <v>0.77926722139703397</v>
      </c>
      <c r="F144" s="89">
        <v>0.5</v>
      </c>
      <c r="G144" s="89">
        <v>0.40999999999999992</v>
      </c>
      <c r="H144" s="89">
        <v>0.62744217582344264</v>
      </c>
      <c r="I144" s="90">
        <f>'2-1-2'!G143</f>
        <v>0.63690000000000002</v>
      </c>
      <c r="J144" s="91">
        <v>0.94083600000000001</v>
      </c>
      <c r="K144" s="89">
        <v>0.59879231858333337</v>
      </c>
      <c r="L144" s="89">
        <v>0.79524502799999996</v>
      </c>
      <c r="M144" s="89">
        <v>0.62062191010000001</v>
      </c>
      <c r="N144" s="89">
        <v>0.75</v>
      </c>
      <c r="O144" s="89">
        <v>0.85400000000000009</v>
      </c>
      <c r="P144" s="89">
        <v>0.15036736726760863</v>
      </c>
      <c r="Q144" s="89">
        <v>0.21299999999999999</v>
      </c>
      <c r="R144" s="89">
        <v>0.33727446410391898</v>
      </c>
      <c r="S144" s="89">
        <v>0.99929999999999997</v>
      </c>
      <c r="T144" s="89">
        <v>0.48031710783333331</v>
      </c>
      <c r="U144" s="89">
        <v>0.43</v>
      </c>
      <c r="V144" s="89">
        <v>0.53001101809259266</v>
      </c>
      <c r="W144" s="89">
        <v>0.5233257942777777</v>
      </c>
      <c r="X144" s="89">
        <v>0.73</v>
      </c>
      <c r="Y144" s="89">
        <v>0.5513034045696259</v>
      </c>
    </row>
    <row r="145" spans="1:25" x14ac:dyDescent="0.2">
      <c r="A145" s="19" t="s">
        <v>152</v>
      </c>
      <c r="B145" s="38" t="s">
        <v>152</v>
      </c>
      <c r="C145" s="89">
        <v>0.49</v>
      </c>
      <c r="D145" s="89">
        <v>0.5244736126530245</v>
      </c>
      <c r="E145" s="89">
        <v>0.60952423087584751</v>
      </c>
      <c r="F145" s="89">
        <v>0.25</v>
      </c>
      <c r="G145" s="89">
        <v>0.19000000000000006</v>
      </c>
      <c r="H145" s="89">
        <v>0.74270642832615108</v>
      </c>
      <c r="I145" s="90">
        <f>'2-1-2'!G144</f>
        <v>0.628</v>
      </c>
      <c r="J145" s="91" t="s">
        <v>167</v>
      </c>
      <c r="K145" s="89">
        <v>0.51359498895833333</v>
      </c>
      <c r="L145" s="89">
        <v>0.67697176999999997</v>
      </c>
      <c r="M145" s="89">
        <v>0.83110179900000003</v>
      </c>
      <c r="N145" s="89">
        <v>0.99</v>
      </c>
      <c r="O145" s="89">
        <v>1</v>
      </c>
      <c r="P145" s="89">
        <v>0.22678444385528565</v>
      </c>
      <c r="Q145" s="89"/>
      <c r="R145" s="89">
        <v>0.34108492422868603</v>
      </c>
      <c r="S145" s="89">
        <v>0.99890000000000001</v>
      </c>
      <c r="T145" s="89">
        <v>0.59589704405555555</v>
      </c>
      <c r="U145" s="89">
        <v>0.41</v>
      </c>
      <c r="V145" s="89">
        <v>0.53540054959259253</v>
      </c>
      <c r="W145" s="89">
        <v>0.57142608033333342</v>
      </c>
      <c r="X145" s="89">
        <v>0.28899999999999998</v>
      </c>
      <c r="Y145" s="89">
        <v>0.33314002752304078</v>
      </c>
    </row>
    <row r="146" spans="1:25" x14ac:dyDescent="0.2">
      <c r="A146" s="19" t="s">
        <v>153</v>
      </c>
      <c r="B146" s="38" t="s">
        <v>153</v>
      </c>
      <c r="C146" s="89">
        <v>0.25</v>
      </c>
      <c r="D146" s="89">
        <v>0.6535189500406382</v>
      </c>
      <c r="E146" s="89">
        <v>0.63543652866920897</v>
      </c>
      <c r="F146" s="89">
        <v>0.5</v>
      </c>
      <c r="G146" s="89">
        <v>0.19999999999999996</v>
      </c>
      <c r="H146" s="89">
        <v>0.47880916625993253</v>
      </c>
      <c r="I146" s="90">
        <f>'2-1-2'!G145</f>
        <v>0.2278</v>
      </c>
      <c r="J146" s="91">
        <v>0.323162</v>
      </c>
      <c r="K146" s="89">
        <v>0.23886926975000006</v>
      </c>
      <c r="L146" s="89">
        <v>0.115649902</v>
      </c>
      <c r="M146" s="89">
        <v>0.61739711759999993</v>
      </c>
      <c r="N146" s="89">
        <v>6.9999999999999993E-2</v>
      </c>
      <c r="O146" s="89">
        <v>0.11199999999999999</v>
      </c>
      <c r="P146" s="89">
        <v>0.12002218961715698</v>
      </c>
      <c r="Q146" s="89">
        <v>1.2E-2</v>
      </c>
      <c r="R146" s="89">
        <v>0.15119031588303999</v>
      </c>
      <c r="S146" s="89">
        <v>0.65710000000000002</v>
      </c>
      <c r="T146" s="89">
        <v>0.42176983616666669</v>
      </c>
      <c r="U146" s="89">
        <v>0.26</v>
      </c>
      <c r="V146" s="89">
        <v>0.44571071642592591</v>
      </c>
      <c r="W146" s="89">
        <v>0.5016512473111111</v>
      </c>
      <c r="X146" s="89">
        <v>0.3</v>
      </c>
      <c r="Y146" s="89">
        <v>0.37112840414047243</v>
      </c>
    </row>
    <row r="147" spans="1:25" x14ac:dyDescent="0.2">
      <c r="A147" s="19" t="s">
        <v>154</v>
      </c>
      <c r="B147" s="38" t="s">
        <v>154</v>
      </c>
      <c r="C147" s="89">
        <v>0.15999999999999992</v>
      </c>
      <c r="D147" s="89">
        <v>1</v>
      </c>
      <c r="E147" s="89">
        <v>0.62623154162288142</v>
      </c>
      <c r="F147" s="89">
        <v>0.75</v>
      </c>
      <c r="G147" s="89">
        <v>0.34000000000000008</v>
      </c>
      <c r="H147" s="89">
        <v>0.70336134468346856</v>
      </c>
      <c r="I147" s="90">
        <f>'2-1-2'!G146</f>
        <v>0.59419999999999995</v>
      </c>
      <c r="J147" s="91">
        <v>0.56732399999999994</v>
      </c>
      <c r="K147" s="89">
        <v>0.72577346966666667</v>
      </c>
      <c r="L147" s="89">
        <v>0.635899306</v>
      </c>
      <c r="M147" s="89">
        <v>0.48881076810000001</v>
      </c>
      <c r="N147" s="89">
        <v>1</v>
      </c>
      <c r="O147" s="89">
        <v>0.96200000000000008</v>
      </c>
      <c r="P147" s="89">
        <v>1</v>
      </c>
      <c r="Q147" s="89">
        <v>0.39</v>
      </c>
      <c r="R147" s="89">
        <v>0.5309992420408185</v>
      </c>
      <c r="S147" s="89">
        <v>0.999</v>
      </c>
      <c r="T147" s="89">
        <v>0.42120033633333326</v>
      </c>
      <c r="U147" s="89">
        <v>0.32</v>
      </c>
      <c r="V147" s="89">
        <v>0.49183500696296301</v>
      </c>
      <c r="W147" s="89">
        <v>0.5078547266222222</v>
      </c>
      <c r="X147" s="89">
        <v>0.48899999999999999</v>
      </c>
      <c r="Y147" s="89">
        <v>0.50477798022329812</v>
      </c>
    </row>
    <row r="148" spans="1:25" x14ac:dyDescent="0.2">
      <c r="A148" s="19" t="s">
        <v>155</v>
      </c>
      <c r="B148" s="38" t="s">
        <v>155</v>
      </c>
      <c r="C148" s="89">
        <v>0.79</v>
      </c>
      <c r="D148" s="89">
        <v>1</v>
      </c>
      <c r="E148" s="89">
        <v>0.9279234965833334</v>
      </c>
      <c r="F148" s="89">
        <v>0.5</v>
      </c>
      <c r="G148" s="89">
        <v>0.24</v>
      </c>
      <c r="H148" s="89">
        <v>0.8848554173222215</v>
      </c>
      <c r="I148" s="90">
        <f>'2-1-2'!G147</f>
        <v>0.93440000000000001</v>
      </c>
      <c r="J148" s="91" t="s">
        <v>167</v>
      </c>
      <c r="K148" s="89">
        <v>0.65933051116666663</v>
      </c>
      <c r="L148" s="89">
        <v>0.44715166000000001</v>
      </c>
      <c r="M148" s="89">
        <v>0.87492507929999996</v>
      </c>
      <c r="N148" s="89">
        <v>0.22000000000000003</v>
      </c>
      <c r="O148" s="89">
        <v>0.22600000000000001</v>
      </c>
      <c r="P148" s="89" t="s">
        <v>167</v>
      </c>
      <c r="Q148" s="89">
        <v>1.2E-2</v>
      </c>
      <c r="R148" s="89">
        <v>0.7741813902221617</v>
      </c>
      <c r="S148" s="89">
        <v>1</v>
      </c>
      <c r="T148" s="89">
        <v>0.75619829494444446</v>
      </c>
      <c r="U148" s="89">
        <v>0.7</v>
      </c>
      <c r="V148" s="89">
        <v>0.70790839196296307</v>
      </c>
      <c r="W148" s="89">
        <v>0.80012183722222219</v>
      </c>
      <c r="X148" s="89">
        <v>9.5000000000000001E-2</v>
      </c>
      <c r="Y148" s="89">
        <v>0.27197017669677737</v>
      </c>
    </row>
    <row r="149" spans="1:25" x14ac:dyDescent="0.2">
      <c r="A149" s="19" t="s">
        <v>156</v>
      </c>
      <c r="B149" s="38" t="s">
        <v>156</v>
      </c>
      <c r="C149" s="89">
        <v>0.8</v>
      </c>
      <c r="D149" s="89">
        <v>1</v>
      </c>
      <c r="E149" s="89">
        <v>0.79354133384505643</v>
      </c>
      <c r="F149" s="89">
        <v>1</v>
      </c>
      <c r="G149" s="89">
        <v>0.85</v>
      </c>
      <c r="H149" s="89">
        <v>0.8888697761088542</v>
      </c>
      <c r="I149" s="90">
        <f>'2-1-2'!G148</f>
        <v>0.91949999999999998</v>
      </c>
      <c r="J149" s="91">
        <v>0.74741400000000002</v>
      </c>
      <c r="K149" s="89">
        <v>0.75363585554166679</v>
      </c>
      <c r="L149" s="89">
        <v>1</v>
      </c>
      <c r="M149" s="89">
        <v>0.82926391599999993</v>
      </c>
      <c r="N149" s="89">
        <v>1</v>
      </c>
      <c r="O149" s="89">
        <v>1</v>
      </c>
      <c r="P149" s="89">
        <v>1</v>
      </c>
      <c r="Q149" s="89">
        <v>0.7659999999999999</v>
      </c>
      <c r="R149" s="89">
        <v>0.63692508570236805</v>
      </c>
      <c r="S149" s="89">
        <v>1</v>
      </c>
      <c r="T149" s="89">
        <v>0.78480403155555567</v>
      </c>
      <c r="U149" s="89">
        <v>0.8</v>
      </c>
      <c r="V149" s="89">
        <v>0.64316482898148153</v>
      </c>
      <c r="W149" s="89">
        <v>0.7399673395555556</v>
      </c>
      <c r="X149" s="89">
        <v>0.87</v>
      </c>
      <c r="Y149" s="89">
        <v>0.75227975845336914</v>
      </c>
    </row>
    <row r="150" spans="1:25" x14ac:dyDescent="0.2">
      <c r="A150" s="19" t="s">
        <v>157</v>
      </c>
      <c r="B150" s="38" t="s">
        <v>157</v>
      </c>
      <c r="C150" s="89">
        <v>0.84</v>
      </c>
      <c r="D150" s="89">
        <v>1</v>
      </c>
      <c r="E150" s="89">
        <v>0.76739104920466106</v>
      </c>
      <c r="F150" s="89">
        <v>0.25</v>
      </c>
      <c r="G150" s="89">
        <v>0.62</v>
      </c>
      <c r="H150" s="89">
        <v>0.87899206231484373</v>
      </c>
      <c r="I150" s="90">
        <f>'2-1-2'!G149</f>
        <v>0.91820000000000002</v>
      </c>
      <c r="J150" s="91">
        <v>0.66205599999999998</v>
      </c>
      <c r="K150" s="89">
        <v>0.78395330112500006</v>
      </c>
      <c r="L150" s="89">
        <v>1</v>
      </c>
      <c r="M150" s="89">
        <v>0.88688422199999994</v>
      </c>
      <c r="N150" s="89">
        <v>1</v>
      </c>
      <c r="O150" s="89">
        <v>1</v>
      </c>
      <c r="P150" s="89" t="s">
        <v>167</v>
      </c>
      <c r="Q150" s="89">
        <v>0.31</v>
      </c>
      <c r="R150" s="89">
        <v>0.65913543151222653</v>
      </c>
      <c r="S150" s="89">
        <v>1</v>
      </c>
      <c r="T150" s="89">
        <v>0.70983998505555557</v>
      </c>
      <c r="U150" s="89">
        <v>0.71</v>
      </c>
      <c r="V150" s="89">
        <v>0.70150982009259266</v>
      </c>
      <c r="W150" s="89">
        <v>0.75761810272222219</v>
      </c>
      <c r="X150" s="89">
        <v>0.80800000000000005</v>
      </c>
      <c r="Y150" s="89">
        <v>0.68076100349426272</v>
      </c>
    </row>
    <row r="151" spans="1:25" x14ac:dyDescent="0.2">
      <c r="A151" s="19" t="s">
        <v>158</v>
      </c>
      <c r="B151" s="38" t="s">
        <v>158</v>
      </c>
      <c r="C151" s="89">
        <v>0.77</v>
      </c>
      <c r="D151" s="89">
        <v>1</v>
      </c>
      <c r="E151" s="89">
        <v>0.71217518606384189</v>
      </c>
      <c r="F151" s="89">
        <v>1</v>
      </c>
      <c r="G151" s="89">
        <v>0.71</v>
      </c>
      <c r="H151" s="89">
        <v>0.68674486012726488</v>
      </c>
      <c r="I151" s="90">
        <f>'2-1-2'!G150</f>
        <v>0.85740000000000005</v>
      </c>
      <c r="J151" s="91">
        <v>0.56223600000000007</v>
      </c>
      <c r="K151" s="89">
        <v>0.64742852441666665</v>
      </c>
      <c r="L151" s="89">
        <v>1</v>
      </c>
      <c r="M151" s="89">
        <v>0.84538541789999999</v>
      </c>
      <c r="N151" s="89">
        <v>0.88000000000000012</v>
      </c>
      <c r="O151" s="89">
        <v>1</v>
      </c>
      <c r="P151" s="89">
        <v>0.23009517192840576</v>
      </c>
      <c r="Q151" s="89">
        <v>0.84299999999999997</v>
      </c>
      <c r="R151" s="89">
        <v>0.49095272706743998</v>
      </c>
      <c r="S151" s="89">
        <v>0.99970000000000003</v>
      </c>
      <c r="T151" s="89">
        <v>0.68422688377777785</v>
      </c>
      <c r="U151" s="89">
        <v>0.7</v>
      </c>
      <c r="V151" s="89">
        <v>0.52362597872222216</v>
      </c>
      <c r="W151" s="89">
        <v>0.57912608646666663</v>
      </c>
      <c r="X151" s="89">
        <v>0.89</v>
      </c>
      <c r="Y151" s="89">
        <v>0.7454683780670166</v>
      </c>
    </row>
    <row r="152" spans="1:25" x14ac:dyDescent="0.2">
      <c r="A152" s="19" t="s">
        <v>159</v>
      </c>
      <c r="B152" s="37" t="s">
        <v>159</v>
      </c>
      <c r="C152" s="89">
        <v>0.59000000000000008</v>
      </c>
      <c r="D152" s="89">
        <v>1</v>
      </c>
      <c r="E152" s="89"/>
      <c r="F152" s="89">
        <v>0.5</v>
      </c>
      <c r="G152" s="89">
        <v>0.20999999999999996</v>
      </c>
      <c r="H152" s="89"/>
      <c r="I152" s="90">
        <f>'2-1-2'!G151</f>
        <v>0.47360000000000002</v>
      </c>
      <c r="J152" s="91">
        <v>0.61</v>
      </c>
      <c r="K152" s="89"/>
      <c r="L152" s="89">
        <v>0.46723342000000001</v>
      </c>
      <c r="M152" s="89">
        <v>0.42315029140000004</v>
      </c>
      <c r="N152" s="89">
        <v>0.78</v>
      </c>
      <c r="O152" s="89">
        <v>1</v>
      </c>
      <c r="P152" s="89">
        <v>0.15021169185638428</v>
      </c>
      <c r="Q152" s="89">
        <v>0.156</v>
      </c>
      <c r="R152" s="89">
        <v>0.30426412195446878</v>
      </c>
      <c r="S152" s="89">
        <v>0.92480000000000007</v>
      </c>
      <c r="T152" s="89"/>
      <c r="U152" s="89"/>
      <c r="V152" s="89"/>
      <c r="W152" s="89"/>
      <c r="X152" s="89">
        <v>0.189</v>
      </c>
      <c r="Y152" s="89">
        <v>0.16936299800872803</v>
      </c>
    </row>
    <row r="153" spans="1:25" x14ac:dyDescent="0.2">
      <c r="A153" s="19" t="s">
        <v>160</v>
      </c>
      <c r="B153" s="38" t="s">
        <v>160</v>
      </c>
      <c r="C153" s="89">
        <v>0.51</v>
      </c>
      <c r="D153" s="89">
        <v>1</v>
      </c>
      <c r="E153" s="89">
        <v>0.77216842989548029</v>
      </c>
      <c r="F153" s="89">
        <v>0.5</v>
      </c>
      <c r="G153" s="89">
        <v>0.21999999999999997</v>
      </c>
      <c r="H153" s="89">
        <v>0.65924669563885518</v>
      </c>
      <c r="I153" s="90">
        <f>'2-1-2'!G152</f>
        <v>0.6694</v>
      </c>
      <c r="J153" s="91">
        <v>0.78290599999999999</v>
      </c>
      <c r="K153" s="89">
        <v>0.54368886549999995</v>
      </c>
      <c r="L153" s="89">
        <v>0.45984983400000001</v>
      </c>
      <c r="M153" s="89">
        <v>0.57046813959999998</v>
      </c>
      <c r="N153" s="89">
        <v>0.43</v>
      </c>
      <c r="O153" s="89">
        <v>0.40899999999999997</v>
      </c>
      <c r="P153" s="89">
        <v>0.31053154468536376</v>
      </c>
      <c r="Q153" s="89">
        <v>0.24600000000000002</v>
      </c>
      <c r="R153" s="89">
        <v>0.36098042531233915</v>
      </c>
      <c r="S153" s="89">
        <v>0.98409999999999997</v>
      </c>
      <c r="T153" s="89">
        <v>0.46949144472222221</v>
      </c>
      <c r="U153" s="89">
        <v>0.33</v>
      </c>
      <c r="V153" s="89">
        <v>0.53669718898148155</v>
      </c>
      <c r="W153" s="89">
        <v>0.50660851267777784</v>
      </c>
      <c r="X153" s="89">
        <v>0.216</v>
      </c>
      <c r="Y153" s="89">
        <v>0.21886374950408935</v>
      </c>
    </row>
    <row r="154" spans="1:25" x14ac:dyDescent="0.2">
      <c r="A154" s="19" t="s">
        <v>196</v>
      </c>
      <c r="B154" s="38" t="s">
        <v>196</v>
      </c>
      <c r="C154" s="89">
        <v>0</v>
      </c>
      <c r="D154" s="89">
        <v>0</v>
      </c>
      <c r="E154" s="89">
        <v>0.4303556757206215</v>
      </c>
      <c r="F154" s="89">
        <v>0</v>
      </c>
      <c r="G154" s="89">
        <v>1.0000000000000009E-2</v>
      </c>
      <c r="H154" s="89">
        <v>0.33854147103846094</v>
      </c>
      <c r="I154" s="90">
        <f>'2-1-2'!G153</f>
        <v>0.1757</v>
      </c>
      <c r="J154" s="91">
        <v>0.71473799999999998</v>
      </c>
      <c r="K154" s="89">
        <v>0.40048986675000003</v>
      </c>
      <c r="L154" s="89">
        <v>8.6608963999999997E-2</v>
      </c>
      <c r="M154" s="89"/>
      <c r="N154" s="89">
        <v>6.9999999999999993E-2</v>
      </c>
      <c r="O154" s="89">
        <v>7.400000000000001E-2</v>
      </c>
      <c r="P154" s="89" t="s">
        <v>167</v>
      </c>
      <c r="Q154" s="89">
        <v>0</v>
      </c>
      <c r="R154" s="89">
        <v>0.14996220234373017</v>
      </c>
      <c r="S154" s="89">
        <v>0.5292</v>
      </c>
      <c r="T154" s="89">
        <v>0.25807806649999998</v>
      </c>
      <c r="U154" s="89">
        <v>0.14000000000000001</v>
      </c>
      <c r="V154" s="89">
        <v>0.38315652035185183</v>
      </c>
      <c r="W154" s="89">
        <v>0.24850170145555553</v>
      </c>
      <c r="X154" s="89">
        <v>0.11600000000000001</v>
      </c>
      <c r="Y154" s="89">
        <v>0.14379780292510985</v>
      </c>
    </row>
    <row r="155" spans="1:25" x14ac:dyDescent="0.2">
      <c r="A155" s="19" t="s">
        <v>162</v>
      </c>
      <c r="B155" s="38" t="s">
        <v>162</v>
      </c>
      <c r="C155" s="89">
        <v>0.30000000000000004</v>
      </c>
      <c r="D155" s="89">
        <v>1</v>
      </c>
      <c r="E155" s="89">
        <v>0.69567015819632771</v>
      </c>
      <c r="F155" s="89">
        <v>0.5</v>
      </c>
      <c r="G155" s="89">
        <v>0.26</v>
      </c>
      <c r="H155" s="89">
        <v>0.43273651944918001</v>
      </c>
      <c r="I155" s="90">
        <f>'2-1-2'!G154</f>
        <v>0.33939999999999998</v>
      </c>
      <c r="J155" s="91">
        <v>0.67641800000000007</v>
      </c>
      <c r="K155" s="89">
        <v>0.24811352495833333</v>
      </c>
      <c r="L155" s="89">
        <v>0.42584095</v>
      </c>
      <c r="M155" s="89">
        <v>0.89768398280000006</v>
      </c>
      <c r="N155" s="89">
        <v>0.08</v>
      </c>
      <c r="O155" s="89">
        <v>7.8E-2</v>
      </c>
      <c r="P155" s="89">
        <v>4.4443309307098389E-2</v>
      </c>
      <c r="Q155" s="89">
        <v>0.19800000000000001</v>
      </c>
      <c r="R155" s="89">
        <v>0.13895106250822897</v>
      </c>
      <c r="S155" s="89">
        <v>0.46079999999999999</v>
      </c>
      <c r="T155" s="89">
        <v>0.39892570972222224</v>
      </c>
      <c r="U155" s="89">
        <v>0.35</v>
      </c>
      <c r="V155" s="89">
        <v>0.45641884979629632</v>
      </c>
      <c r="W155" s="89">
        <v>0.41305089323333327</v>
      </c>
      <c r="X155" s="89">
        <v>0.33800000000000002</v>
      </c>
      <c r="Y155" s="89">
        <v>0.43833056092262268</v>
      </c>
    </row>
    <row r="156" spans="1:25" x14ac:dyDescent="0.2">
      <c r="A156" s="19" t="s">
        <v>163</v>
      </c>
      <c r="B156" s="38" t="s">
        <v>163</v>
      </c>
      <c r="C156" s="89">
        <v>0.27</v>
      </c>
      <c r="D156" s="89">
        <v>1</v>
      </c>
      <c r="E156" s="89">
        <v>0.70445989976228818</v>
      </c>
      <c r="F156" s="89">
        <v>0.5</v>
      </c>
      <c r="G156" s="89">
        <v>0.18000000000000005</v>
      </c>
      <c r="H156" s="89">
        <v>0.39766565463650266</v>
      </c>
      <c r="I156" s="90">
        <f>'2-1-2'!G155</f>
        <v>0.36880000000000002</v>
      </c>
      <c r="J156" s="91">
        <v>0.91626999999999992</v>
      </c>
      <c r="K156" s="89">
        <v>0.35320104362499988</v>
      </c>
      <c r="L156" s="89">
        <v>0.27165398600000001</v>
      </c>
      <c r="M156" s="89">
        <v>0.75623377120000002</v>
      </c>
      <c r="N156" s="89">
        <v>0.28999999999999998</v>
      </c>
      <c r="O156" s="89">
        <v>0.22</v>
      </c>
      <c r="P156" s="89">
        <v>6.930301189422608E-2</v>
      </c>
      <c r="Q156" s="89">
        <v>5.7999999999999996E-2</v>
      </c>
      <c r="R156" s="89">
        <v>0.19998452828119162</v>
      </c>
      <c r="S156" s="89">
        <v>0.64399999999999991</v>
      </c>
      <c r="T156" s="89">
        <v>0.35385163627777777</v>
      </c>
      <c r="U156" s="89">
        <v>0.22</v>
      </c>
      <c r="V156" s="89">
        <v>0.41771686962962967</v>
      </c>
      <c r="W156" s="89">
        <v>0.30068897203333333</v>
      </c>
      <c r="X156" s="89">
        <v>0.28799999999999998</v>
      </c>
      <c r="Y156" s="89">
        <v>0.26802155971527097</v>
      </c>
    </row>
    <row r="157" spans="1:25" x14ac:dyDescent="0.2">
      <c r="B157" s="7"/>
    </row>
    <row r="215" spans="2:10" x14ac:dyDescent="0.2">
      <c r="B215" s="7"/>
    </row>
    <row r="216" spans="2:10" x14ac:dyDescent="0.2">
      <c r="B216" s="7"/>
    </row>
    <row r="217" spans="2:10" x14ac:dyDescent="0.2">
      <c r="B217" s="7"/>
    </row>
    <row r="218" spans="2:10" x14ac:dyDescent="0.2">
      <c r="B218" s="7"/>
    </row>
    <row r="219" spans="2:10" x14ac:dyDescent="0.2">
      <c r="B219" s="7"/>
    </row>
    <row r="220" spans="2:10" x14ac:dyDescent="0.2">
      <c r="B220" s="7"/>
    </row>
    <row r="221" spans="2:10" x14ac:dyDescent="0.2">
      <c r="B221" s="7"/>
    </row>
    <row r="222" spans="2:10" x14ac:dyDescent="0.2">
      <c r="B222" s="7"/>
    </row>
    <row r="223" spans="2:10" x14ac:dyDescent="0.2">
      <c r="B223" s="7"/>
    </row>
    <row r="224" spans="2:10" ht="15" x14ac:dyDescent="0.25">
      <c r="J224" s="33"/>
    </row>
    <row r="225" spans="2:10" ht="15" x14ac:dyDescent="0.25">
      <c r="J225" s="33"/>
    </row>
    <row r="226" spans="2:10" ht="15" x14ac:dyDescent="0.25">
      <c r="J226" s="33"/>
    </row>
    <row r="227" spans="2:10" ht="15" x14ac:dyDescent="0.25">
      <c r="J227" s="33"/>
    </row>
    <row r="228" spans="2:10" ht="15" x14ac:dyDescent="0.25">
      <c r="J228" s="33"/>
    </row>
    <row r="229" spans="2:10" ht="15" x14ac:dyDescent="0.25">
      <c r="J229" s="33"/>
    </row>
    <row r="230" spans="2:10" ht="15" x14ac:dyDescent="0.25">
      <c r="J230" s="33"/>
    </row>
    <row r="231" spans="2:10" ht="15" x14ac:dyDescent="0.25">
      <c r="J231" s="33"/>
    </row>
    <row r="233" spans="2:10" x14ac:dyDescent="0.2">
      <c r="B233" s="39" t="s">
        <v>282</v>
      </c>
    </row>
    <row r="234" spans="2:10" x14ac:dyDescent="0.2">
      <c r="B234" s="43" t="s">
        <v>283</v>
      </c>
    </row>
    <row r="235" spans="2:10" x14ac:dyDescent="0.2">
      <c r="B235" s="37" t="s">
        <v>284</v>
      </c>
    </row>
    <row r="236" spans="2:10" x14ac:dyDescent="0.2">
      <c r="B236" s="42" t="s">
        <v>285</v>
      </c>
    </row>
    <row r="237" spans="2:10" x14ac:dyDescent="0.2">
      <c r="B237" s="44" t="s">
        <v>286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7"/>
  <sheetViews>
    <sheetView workbookViewId="0">
      <pane xSplit="2" ySplit="2" topLeftCell="F117" activePane="bottomRight" state="frozen"/>
      <selection pane="topRight" activeCell="C1" sqref="C1"/>
      <selection pane="bottomLeft" activeCell="A3" sqref="A3"/>
      <selection pane="bottomRight" activeCell="O132" sqref="O132"/>
    </sheetView>
  </sheetViews>
  <sheetFormatPr baseColWidth="10" defaultRowHeight="12.75" x14ac:dyDescent="0.2"/>
  <sheetData>
    <row r="1" spans="1:26" x14ac:dyDescent="0.2">
      <c r="A1" s="183"/>
      <c r="B1" s="184"/>
      <c r="C1" s="179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69" t="s">
        <v>201</v>
      </c>
      <c r="J1" s="169" t="s">
        <v>202</v>
      </c>
      <c r="K1" s="169" t="s">
        <v>251</v>
      </c>
      <c r="L1" s="169" t="s">
        <v>203</v>
      </c>
      <c r="M1" s="169" t="s">
        <v>204</v>
      </c>
      <c r="N1" s="169" t="s">
        <v>205</v>
      </c>
      <c r="O1" s="169" t="s">
        <v>206</v>
      </c>
      <c r="P1" s="169" t="s">
        <v>252</v>
      </c>
      <c r="Q1" s="169" t="s">
        <v>253</v>
      </c>
      <c r="R1" s="169" t="s">
        <v>254</v>
      </c>
      <c r="S1" s="169" t="s">
        <v>255</v>
      </c>
      <c r="T1" s="169" t="s">
        <v>256</v>
      </c>
      <c r="U1" s="169" t="s">
        <v>257</v>
      </c>
      <c r="V1" s="169" t="s">
        <v>258</v>
      </c>
      <c r="W1" s="169" t="s">
        <v>259</v>
      </c>
      <c r="X1" s="169" t="s">
        <v>207</v>
      </c>
      <c r="Y1" s="205" t="s">
        <v>208</v>
      </c>
    </row>
    <row r="2" spans="1:26" ht="75.75" customHeight="1" x14ac:dyDescent="0.2">
      <c r="A2" s="185"/>
      <c r="B2" s="186"/>
      <c r="C2" s="180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  <c r="Z2" s="51"/>
    </row>
    <row r="3" spans="1:26" ht="15" x14ac:dyDescent="0.25">
      <c r="A3" s="181" t="s">
        <v>12</v>
      </c>
      <c r="B3" s="182" t="s">
        <v>12</v>
      </c>
      <c r="C3" s="189">
        <f>IF(ISNUMBER('1-1'!N3),'1-1'!N3, "XXX")</f>
        <v>9.1</v>
      </c>
      <c r="D3" s="189">
        <f>IF(UCDP!AE3, UCDP!AE3, "0.0")</f>
        <v>7.0372997746237251</v>
      </c>
      <c r="E3" s="189" t="str">
        <f>IF(ISNUMBER('1-3'!Q3), '1-3'!Q3, IF(ISNUMBER('1-3'!P3), '1-3'!P3, IF(ISNUMBER('1-3'!O3), '1-3'!O3, "XXX")))</f>
        <v>XXX</v>
      </c>
      <c r="F3" s="189">
        <f>IF(ISNUMBER('1-4'!AU3),'1-4'!AU3, IF(ISNUMBER('1-4'!AV3),'1-4'!AV3, IF(ISNUMBER('1-4'!AT3),'1-4'!AT3, IF(ISNUMBER('1-4'!AS3),'1-4'!AS3, IF(ISNUMBER('1-4'!AR3),'1-4'!AR3, "XXX")))))</f>
        <v>5</v>
      </c>
      <c r="G3" s="189">
        <f>IF(ISNUMBER('1-5'!N2), '1-5'!N2, "XXX")</f>
        <v>7.9</v>
      </c>
      <c r="H3" s="189" t="str">
        <f>IF(ISNUMBER('2-1-1'!M3), '2-1-1'!M3, "XXX")</f>
        <v>XXX</v>
      </c>
      <c r="I3" s="189">
        <f>IF(ISNUMBER('2-1-2'!G2),'2-1-2'!G2, IF(ISNUMBER('2-1-2'!F2),'2-1-2'!F2, IF(ISNUMBER('2-1-2'!H2),'2-1-2'!H2, "XXX")))</f>
        <v>0.1762</v>
      </c>
      <c r="J3" s="189">
        <f>IF(ISNUMBER('2-2-1'!AI3),'2-2-1'!AI3,IF(ISNUMBER('2-2-1'!AJ3),'2-2-1'!AJ3,IF(ISNUMBER('2-2-1'!AH3),'2-2-1'!AH3,IF(ISNUMBER('2-2-1'!AG3),'2-2-1'!AG3,IF(ISNUMBER('2-2-1'!AF3), '2-2-1'!AF3,IF(ISNUMBER('2-2-1'!AE3),'2-2-1'!AE3,IF(ISNUMBER('2-2-1'!AD3),'2-2-1'!AD3, "XXX")))))))</f>
        <v>2.6968899999999998</v>
      </c>
      <c r="K3" s="189" t="str">
        <f>IF(ISNUMBER('2-2-2'!M3),'2-2-2'!M3, "XXX")</f>
        <v>XXX</v>
      </c>
      <c r="L3" s="189">
        <f>IF(ISNUMBER('2-3-1'!V3), '2-3-1'!V3, IF(ISNUMBER('2-3-1'!U3), '2-3-1'!U3, IF(ISNUMBER('2-3-1'!T3), '2-3-1'!T3, IF(ISNUMBER('2-3-1'!S3), '2-3-1'!S3, IF(ISNUMBER('2-3-1'!R3), '2-3-1'!R3, IF(ISNUMBER('2-3-1'!Q3), '2-3-1'!Q3, "XXX"))))))</f>
        <v>1.0844309299999999</v>
      </c>
      <c r="M3" s="189">
        <f>IF(ISNUMBER('2-3-2'!V3), '2-3-2'!V3, IF(ISNUMBER('2-3-2'!U3), '2-3-2'!U3, IF(ISNUMBER('2-3-2'!T3), '2-3-2'!T3, IF(ISNUMBER('2-3-2'!S3), '2-3-2'!S3, IF(ISNUMBER('2-3-2'!R3), '2-3-2'!R3, IF(ISNUMBER('2-3-2'!Q3), '2-3-2'!Q3, "XXX"))))))</f>
        <v>79.298614499999999</v>
      </c>
      <c r="N3" s="189">
        <f>IF(ISNUMBER('2-4-1'!AB3),'2-4-1'!AB3,IF(ISNUMBER('2-4-1'!AC3),'2-4-1'!AC3,IF(ISNUMBER('2-4-1'!AA3),'2-4-1'!AA3,IF(ISNUMBER('2-4-1'!Z3),'2-4-1'!Z3,IF(ISNUMBER('2-4-1'!Y3),'2-4-1'!Y3,"XXX")))))</f>
        <v>1.8</v>
      </c>
      <c r="O3" s="189">
        <f>IF(ISNUMBER('2-4-2'!J3), '2-4-2'!J3, IF(ISNUMBER('2-4-2'!K3), '2-4-2'!K3, IF(ISNUMBER('2-4-2'!I3), '2-4-2'!I3, IF(ISNUMBER('2-4-2'!L3), '2-4-2'!L3, IF(ISNUMBER('2-4-2'!H3), '2-4-2'!H3, IF(ISNUMBER('2-4-2'!M3), '2-4-2'!M3, IF(ISNUMBER('2-4-2'!G3), '2-4-2'!G3, IF(ISNUMBER('2-4-2'!F3), '2-4-2'!F3, IF(ISNUMBER('2-4-2'!E3), '2-4-2'!E3, "XXX")))))))))</f>
        <v>24.7</v>
      </c>
      <c r="P3" s="189">
        <f>IF(ISNUMBER('2-5-1'!H235), '2-5-1'!H235, "XXX")</f>
        <v>0.30326135158538819</v>
      </c>
      <c r="Q3" s="189">
        <f>IF(ISNUMBER('2-5-2'!G3), '2-5-2'!G3, IF(ISNUMBER('2-5-2'!H3), '2-5-2'!H3, IF(ISNUMBER('2-5-2'!F3), '2-5-2'!F3, IF(ISNUMBER('2-5-2'!I3), '2-5-2'!I3, IF(ISNUMBER('2-5-2'!E3), '2-5-2'!E3, IF(ISNUMBER('2-5-2'!J3), '2-5-2'!J3, IF(ISNUMBER('2-5-2'!D3), '2-5-2'!D3, "XXX")))))))</f>
        <v>5.9</v>
      </c>
      <c r="R3" s="189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"XXX"))))))))</f>
        <v>16.826989999999999</v>
      </c>
      <c r="S3" s="189" t="str">
        <f>IF(ISNUMBER('2-6-2'!K3), '2-6-2'!K3, IF(ISNUMBER('2-6-2'!L3), '2-6-2'!L3, IF(ISNUMBER('2-6-2'!J3), '2-6-2'!J3, IF(ISNUMBER('2-6-2'!M3), '2-6-2'!M3, IF(ISNUMBER('2-6-2'!I3), '2-6-2'!I3, IF(ISNUMBER('2-6-2'!H3), '2-6-2'!H3, IF(ISNUMBER('2-6-2'!G3), '2-6-2'!G3, IF(ISNUMBER('2-6-2'!F3), '2-6-2'!F3, "XXX"))))))))</f>
        <v>XXX</v>
      </c>
      <c r="T3" s="189" t="str">
        <f>IF(ISNUMBER('2-7-1'!M3), '2-7-1'!M3, "XXX")</f>
        <v>XXX</v>
      </c>
      <c r="U3" s="189" t="str">
        <f>IF(ISNUMBER('2-7-2'!M3), '2-7-2'!M3, "XXX")</f>
        <v>XXX</v>
      </c>
      <c r="V3" s="189" t="str">
        <f>IF(ISNUMBER('2-8-1'!M3), '2-8-1'!M3, "XXX")</f>
        <v>XXX</v>
      </c>
      <c r="W3" s="189" t="str">
        <f>IF(ISNUMBER('2-8-2'!M3), '2-8-2'!M3, "XXX")</f>
        <v>XXX</v>
      </c>
      <c r="X3" s="210">
        <f>IF(ISNUMBER('3-1'!O2), '3-1'!O2, "XXX")</f>
        <v>0.35099999999999998</v>
      </c>
      <c r="Y3" s="211">
        <f>'3-2'!W2</f>
        <v>-0.918565929</v>
      </c>
    </row>
    <row r="4" spans="1:26" ht="15" x14ac:dyDescent="0.25">
      <c r="A4" s="155" t="s">
        <v>13</v>
      </c>
      <c r="B4" s="158" t="s">
        <v>13</v>
      </c>
      <c r="C4" s="189">
        <f>IF(ISNUMBER('1-1'!N4),'1-1'!N4, "XXX")</f>
        <v>6.7</v>
      </c>
      <c r="D4" s="189" t="str">
        <f>IF(UCDP!AE4, UCDP!AE4, "0.0")</f>
        <v>0.0</v>
      </c>
      <c r="E4" s="189">
        <f>IF(ISNUMBER('1-3'!Q4), '1-3'!Q4, IF(ISNUMBER('1-3'!P4), '1-3'!P4, IF(ISNUMBER('1-3'!O4), '1-3'!O4, "XXX")))</f>
        <v>74.059867898531081</v>
      </c>
      <c r="F4" s="189">
        <f>IF(ISNUMBER('1-4'!AU4),'1-4'!AU4, IF(ISNUMBER('1-4'!AV4),'1-4'!AV4, IF(ISNUMBER('1-4'!AT4),'1-4'!AT4, IF(ISNUMBER('1-4'!AS4),'1-4'!AS4, IF(ISNUMBER('1-4'!AR4),'1-4'!AR4, "XXX")))))</f>
        <v>2</v>
      </c>
      <c r="G4" s="189">
        <f>IF(ISNUMBER('1-5'!N3), '1-5'!N3, "XXX")</f>
        <v>4.2</v>
      </c>
      <c r="H4" s="189">
        <f>IF(ISNUMBER('2-1-1'!M4), '2-1-1'!M4, "XXX")</f>
        <v>0.57693244651248032</v>
      </c>
      <c r="I4" s="189">
        <f>IF(ISNUMBER('2-1-2'!G3),'2-1-2'!G3, IF(ISNUMBER('2-1-2'!F3),'2-1-2'!F3, IF(ISNUMBER('2-1-2'!H3),'2-1-2'!H3, "XXX")))</f>
        <v>0.57850000000000001</v>
      </c>
      <c r="J4" s="189">
        <f>IF(ISNUMBER('2-2-1'!AI4),'2-2-1'!AI4,IF(ISNUMBER('2-2-1'!AJ4),'2-2-1'!AJ4,IF(ISNUMBER('2-2-1'!AH4),'2-2-1'!AH4,IF(ISNUMBER('2-2-1'!AG4),'2-2-1'!AG4,IF(ISNUMBER('2-2-1'!AF4), '2-2-1'!AF4,IF(ISNUMBER('2-2-1'!AE4),'2-2-1'!AE4,IF(ISNUMBER('2-2-1'!AD4),'2-2-1'!AD4, "XXX")))))))</f>
        <v>2.8594100000000005</v>
      </c>
      <c r="K4" s="189">
        <f>IF(ISNUMBER('2-2-2'!M4),'2-2-2'!M4, "XXX")</f>
        <v>0.6988767067916668</v>
      </c>
      <c r="L4" s="189">
        <f>IF(ISNUMBER('2-3-1'!V4), '2-3-1'!V4, IF(ISNUMBER('2-3-1'!U4), '2-3-1'!U4, IF(ISNUMBER('2-3-1'!T4), '2-3-1'!T4, IF(ISNUMBER('2-3-1'!S4), '2-3-1'!S4, IF(ISNUMBER('2-3-1'!R4), '2-3-1'!R4, IF(ISNUMBER('2-3-1'!Q4), '2-3-1'!Q4, "XXX"))))))</f>
        <v>2.8249945599999999</v>
      </c>
      <c r="M4" s="189">
        <f>IF(ISNUMBER('2-3-2'!V4), '2-3-2'!V4, IF(ISNUMBER('2-3-2'!U4), '2-3-2'!U4, IF(ISNUMBER('2-3-2'!T4), '2-3-2'!T4, IF(ISNUMBER('2-3-2'!S4), '2-3-2'!S4, IF(ISNUMBER('2-3-2'!R4), '2-3-2'!R4, IF(ISNUMBER('2-3-2'!Q4), '2-3-2'!Q4, "XXX"))))))</f>
        <v>44.584117890000002</v>
      </c>
      <c r="N4" s="189">
        <f>IF(ISNUMBER('2-4-1'!AB4),'2-4-1'!AB4,IF(ISNUMBER('2-4-1'!AC4),'2-4-1'!AC4,IF(ISNUMBER('2-4-1'!AA4),'2-4-1'!AA4,IF(ISNUMBER('2-4-1'!Z4),'2-4-1'!Z4,IF(ISNUMBER('2-4-1'!Y4),'2-4-1'!Y4,"XXX")))))</f>
        <v>9.1999999999999993</v>
      </c>
      <c r="O4" s="189">
        <f>IF(ISNUMBER('2-4-2'!J4), '2-4-2'!J4, IF(ISNUMBER('2-4-2'!K4), '2-4-2'!K4, IF(ISNUMBER('2-4-2'!I4), '2-4-2'!I4, IF(ISNUMBER('2-4-2'!L4), '2-4-2'!L4, IF(ISNUMBER('2-4-2'!H4), '2-4-2'!H4, IF(ISNUMBER('2-4-2'!M4), '2-4-2'!M4, IF(ISNUMBER('2-4-2'!G4), '2-4-2'!G4, IF(ISNUMBER('2-4-2'!F4), '2-4-2'!F4, IF(ISNUMBER('2-4-2'!E4), '2-4-2'!E4, "XXX")))))))))</f>
        <v>100</v>
      </c>
      <c r="P4" s="189">
        <f>IF(ISNUMBER('2-5-1'!H236), '2-5-1'!H236, "XXX")</f>
        <v>0.40841059684753417</v>
      </c>
      <c r="Q4" s="189" t="str">
        <f>IF(ISNUMBER('2-5-2'!G4), '2-5-2'!G4, IF(ISNUMBER('2-5-2'!H4), '2-5-2'!H4, IF(ISNUMBER('2-5-2'!F4), '2-5-2'!F4, IF(ISNUMBER('2-5-2'!I4), '2-5-2'!I4, IF(ISNUMBER('2-5-2'!E4), '2-5-2'!E4, IF(ISNUMBER('2-5-2'!J4), '2-5-2'!J4, IF(ISNUMBER('2-5-2'!D4), '2-5-2'!D4, "XXX")))))))</f>
        <v>XXX</v>
      </c>
      <c r="R4" s="189">
        <f>IF(ISNUMBER('2-6-1'!J4), '2-6-1'!J4, IF(ISNUMBER('2-6-1'!K4), '2-6-1'!K4, IF(ISNUMBER('2-6-1'!I4), '2-6-1'!I4, IF(ISNUMBER('2-6-1'!L4), '2-6-1'!L4, IF(ISNUMBER('2-6-1'!H4), '2-6-1'!H4, IF(ISNUMBER('2-6-1'!G4), '2-6-1'!G4, IF(ISNUMBER('2-6-1'!F4), '2-6-1'!F4, IF(ISNUMBER('2-6-1'!E4), '2-6-1'!E4, "XXX"))))))))</f>
        <v>45.731769999999997</v>
      </c>
      <c r="S4" s="189">
        <f>IF(ISNUMBER('2-6-2'!K4), '2-6-2'!K4, IF(ISNUMBER('2-6-2'!L4), '2-6-2'!L4, IF(ISNUMBER('2-6-2'!J4), '2-6-2'!J4, IF(ISNUMBER('2-6-2'!M4), '2-6-2'!M4, IF(ISNUMBER('2-6-2'!I4), '2-6-2'!I4, IF(ISNUMBER('2-6-2'!H4), '2-6-2'!H4, IF(ISNUMBER('2-6-2'!G4), '2-6-2'!G4, IF(ISNUMBER('2-6-2'!F4), '2-6-2'!F4, "XXX"))))))))</f>
        <v>0.27</v>
      </c>
      <c r="T4" s="189">
        <f>IF(ISNUMBER('2-7-1'!M4), '2-7-1'!M4, "XXX")</f>
        <v>0.41704800927777774</v>
      </c>
      <c r="U4" s="189">
        <f>IF(ISNUMBER('2-7-2'!M4), '2-7-2'!M4, "XXX")</f>
        <v>0.36</v>
      </c>
      <c r="V4" s="189">
        <f>IF(ISNUMBER('2-8-1'!M4), '2-8-1'!M4, "XXX")</f>
        <v>0.42929588420370374</v>
      </c>
      <c r="W4" s="189">
        <f>IF(ISNUMBER('2-8-2'!M4), '2-8-2'!M4, "XXX")</f>
        <v>0.52678822805555547</v>
      </c>
      <c r="X4" s="210">
        <f>IF(ISNUMBER('3-1'!O3), '3-1'!O3, "XXX")</f>
        <v>0.48799999999999999</v>
      </c>
      <c r="Y4" s="211">
        <f>'3-2'!W3</f>
        <v>0.21499301500000001</v>
      </c>
    </row>
    <row r="5" spans="1:26" ht="15" x14ac:dyDescent="0.25">
      <c r="A5" s="155" t="s">
        <v>14</v>
      </c>
      <c r="B5" s="158" t="s">
        <v>14</v>
      </c>
      <c r="C5" s="189">
        <f>IF(ISNUMBER('1-1'!N5),'1-1'!N5, "XXX")</f>
        <v>4.3</v>
      </c>
      <c r="D5" s="189">
        <f>IF(UCDP!AE5, UCDP!AE5, "0.0")</f>
        <v>4.2294534459857494E-3</v>
      </c>
      <c r="E5" s="189">
        <f>IF(ISNUMBER('1-3'!Q5), '1-3'!Q5, IF(ISNUMBER('1-3'!P5), '1-3'!P5, IF(ISNUMBER('1-3'!O5), '1-3'!O5, "XXX")))</f>
        <v>80.39392002426554</v>
      </c>
      <c r="F5" s="189">
        <f>IF(ISNUMBER('1-4'!AU5),'1-4'!AU5, IF(ISNUMBER('1-4'!AV5),'1-4'!AV5, IF(ISNUMBER('1-4'!AT5),'1-4'!AT5, IF(ISNUMBER('1-4'!AS5),'1-4'!AS5, IF(ISNUMBER('1-4'!AR5),'1-4'!AR5, "XXX")))))</f>
        <v>4</v>
      </c>
      <c r="G5" s="189">
        <f>IF(ISNUMBER('1-5'!N4), '1-5'!N4, "XXX")</f>
        <v>6.6</v>
      </c>
      <c r="H5" s="189">
        <f>IF(ISNUMBER('2-1-1'!M5), '2-1-1'!M5, "XXX")</f>
        <v>0.63789650086187888</v>
      </c>
      <c r="I5" s="189">
        <f>IF(ISNUMBER('2-1-2'!G4),'2-1-2'!G4, IF(ISNUMBER('2-1-2'!F4),'2-1-2'!F4, IF(ISNUMBER('2-1-2'!H4),'2-1-2'!H4, "XXX")))</f>
        <v>0.57869999999999999</v>
      </c>
      <c r="J5" s="189" t="str">
        <f>IF(ISNUMBER('2-2-1'!AI5),'2-2-1'!AI5,IF(ISNUMBER('2-2-1'!AJ5),'2-2-1'!AJ5,IF(ISNUMBER('2-2-1'!AH5),'2-2-1'!AH5,IF(ISNUMBER('2-2-1'!AG5),'2-2-1'!AG5,IF(ISNUMBER('2-2-1'!AF5), '2-2-1'!AF5,IF(ISNUMBER('2-2-1'!AE5),'2-2-1'!AE5,IF(ISNUMBER('2-2-1'!AD5),'2-2-1'!AD5, "XXX")))))))</f>
        <v>XXX</v>
      </c>
      <c r="K5" s="189">
        <f>IF(ISNUMBER('2-2-2'!M5),'2-2-2'!M5, "XXX")</f>
        <v>0.50728888120833338</v>
      </c>
      <c r="L5" s="189">
        <f>IF(ISNUMBER('2-3-1'!V5), '2-3-1'!V5, IF(ISNUMBER('2-3-1'!U5), '2-3-1'!U5, IF(ISNUMBER('2-3-1'!T5), '2-3-1'!T5, IF(ISNUMBER('2-3-1'!S5), '2-3-1'!S5, IF(ISNUMBER('2-3-1'!R5), '2-3-1'!R5, IF(ISNUMBER('2-3-1'!Q5), '2-3-1'!Q5, "XXX"))))))</f>
        <v>4.0581779500000001</v>
      </c>
      <c r="M5" s="189">
        <f>IF(ISNUMBER('2-3-2'!V5), '2-3-2'!V5, IF(ISNUMBER('2-3-2'!U5), '2-3-2'!U5, IF(ISNUMBER('2-3-2'!T5), '2-3-2'!T5, IF(ISNUMBER('2-3-2'!S5), '2-3-2'!S5, IF(ISNUMBER('2-3-2'!R5), '2-3-2'!R5, IF(ISNUMBER('2-3-2'!Q5), '2-3-2'!Q5, "XXX"))))))</f>
        <v>33.443756100000002</v>
      </c>
      <c r="N5" s="189">
        <f>IF(ISNUMBER('2-4-1'!AB5),'2-4-1'!AB5,IF(ISNUMBER('2-4-1'!AC5),'2-4-1'!AC5,IF(ISNUMBER('2-4-1'!AA5),'2-4-1'!AA5,IF(ISNUMBER('2-4-1'!Z5),'2-4-1'!Z5,IF(ISNUMBER('2-4-1'!Y5),'2-4-1'!Y5,"XXX")))))</f>
        <v>8.9</v>
      </c>
      <c r="O5" s="189" t="str">
        <f>IF(ISNUMBER('2-4-2'!J5), '2-4-2'!J5, IF(ISNUMBER('2-4-2'!K5), '2-4-2'!K5, IF(ISNUMBER('2-4-2'!I5), '2-4-2'!I5, IF(ISNUMBER('2-4-2'!L5), '2-4-2'!L5, IF(ISNUMBER('2-4-2'!H5), '2-4-2'!H5, IF(ISNUMBER('2-4-2'!M5), '2-4-2'!M5, IF(ISNUMBER('2-4-2'!G5), '2-4-2'!G5, IF(ISNUMBER('2-4-2'!F5), '2-4-2'!F5, IF(ISNUMBER('2-4-2'!E5), '2-4-2'!E5, "XXX")))))))))</f>
        <v>XXX</v>
      </c>
      <c r="P5" s="189">
        <f>IF(ISNUMBER('2-5-1'!H237), '2-5-1'!H237, "XXX")</f>
        <v>0.23637578487396241</v>
      </c>
      <c r="Q5" s="189" t="str">
        <f>IF(ISNUMBER('2-5-2'!G5), '2-5-2'!G5, IF(ISNUMBER('2-5-2'!H5), '2-5-2'!H5, IF(ISNUMBER('2-5-2'!F5), '2-5-2'!F5, IF(ISNUMBER('2-5-2'!I5), '2-5-2'!I5, IF(ISNUMBER('2-5-2'!E5), '2-5-2'!E5, IF(ISNUMBER('2-5-2'!J5), '2-5-2'!J5, IF(ISNUMBER('2-5-2'!D5), '2-5-2'!D5, "XXX")))))))</f>
        <v>XXX</v>
      </c>
      <c r="R5" s="189">
        <f>IF(ISNUMBER('2-6-1'!J5), '2-6-1'!J5, IF(ISNUMBER('2-6-1'!K5), '2-6-1'!K5, IF(ISNUMBER('2-6-1'!I5), '2-6-1'!I5, IF(ISNUMBER('2-6-1'!L5), '2-6-1'!L5, IF(ISNUMBER('2-6-1'!H5), '2-6-1'!H5, IF(ISNUMBER('2-6-1'!G5), '2-6-1'!G5, IF(ISNUMBER('2-6-1'!F5), '2-6-1'!F5, IF(ISNUMBER('2-6-1'!E5), '2-6-1'!E5, "XXX"))))))))</f>
        <v>67.891829999999999</v>
      </c>
      <c r="S5" s="189">
        <f>IF(ISNUMBER('2-6-2'!K5), '2-6-2'!K5, IF(ISNUMBER('2-6-2'!L5), '2-6-2'!L5, IF(ISNUMBER('2-6-2'!J5), '2-6-2'!J5, IF(ISNUMBER('2-6-2'!M5), '2-6-2'!M5, IF(ISNUMBER('2-6-2'!I5), '2-6-2'!I5, IF(ISNUMBER('2-6-2'!H5), '2-6-2'!H5, IF(ISNUMBER('2-6-2'!G5), '2-6-2'!G5, IF(ISNUMBER('2-6-2'!F5), '2-6-2'!F5, "XXX"))))))))</f>
        <v>0.1</v>
      </c>
      <c r="T5" s="189">
        <f>IF(ISNUMBER('2-7-1'!M5), '2-7-1'!M5, "XXX")</f>
        <v>0.4206747876111111</v>
      </c>
      <c r="U5" s="189">
        <f>IF(ISNUMBER('2-7-2'!M5), '2-7-2'!M5, "XXX")</f>
        <v>0.35</v>
      </c>
      <c r="V5" s="189">
        <f>IF(ISNUMBER('2-8-1'!M5), '2-8-1'!M5, "XXX")</f>
        <v>0.50045289818518512</v>
      </c>
      <c r="W5" s="189">
        <f>IF(ISNUMBER('2-8-2'!M5), '2-8-2'!M5, "XXX")</f>
        <v>0.37912435661111105</v>
      </c>
      <c r="X5" s="210">
        <f>IF(ISNUMBER('3-1'!O4), '3-1'!O4, "XXX")</f>
        <v>0.29299999999999998</v>
      </c>
      <c r="Y5" s="211">
        <f>'3-2'!W4</f>
        <v>-0.96469777800000001</v>
      </c>
    </row>
    <row r="6" spans="1:26" ht="15" x14ac:dyDescent="0.25">
      <c r="A6" s="155" t="s">
        <v>15</v>
      </c>
      <c r="B6" s="158" t="s">
        <v>15</v>
      </c>
      <c r="C6" s="189">
        <f>IF(ISNUMBER('1-1'!N6),'1-1'!N6, "XXX")</f>
        <v>4.9000000000000004</v>
      </c>
      <c r="D6" s="189">
        <f>IF(UCDP!AE6, UCDP!AE6, "0.0")</f>
        <v>5.4141557488903806E-3</v>
      </c>
      <c r="E6" s="189">
        <f>IF(ISNUMBER('1-3'!Q6), '1-3'!Q6, IF(ISNUMBER('1-3'!P6), '1-3'!P6, IF(ISNUMBER('1-3'!O6), '1-3'!O6, "XXX")))</f>
        <v>67.441517519858749</v>
      </c>
      <c r="F6" s="189">
        <f>IF(ISNUMBER('1-4'!AU6),'1-4'!AU6, IF(ISNUMBER('1-4'!AV6),'1-4'!AV6, IF(ISNUMBER('1-4'!AT6),'1-4'!AT6, IF(ISNUMBER('1-4'!AS6),'1-4'!AS6, IF(ISNUMBER('1-4'!AR6),'1-4'!AR6, "XXX")))))</f>
        <v>3</v>
      </c>
      <c r="G6" s="189">
        <f>IF(ISNUMBER('1-5'!N5), '1-5'!N5, "XXX")</f>
        <v>6.7</v>
      </c>
      <c r="H6" s="189">
        <f>IF(ISNUMBER('2-1-1'!M6), '2-1-1'!M6, "XXX")</f>
        <v>0.40197008741775447</v>
      </c>
      <c r="I6" s="189">
        <f>IF(ISNUMBER('2-1-2'!G5),'2-1-2'!G5, IF(ISNUMBER('2-1-2'!F5),'2-1-2'!F5, IF(ISNUMBER('2-1-2'!H5),'2-1-2'!H5, "XXX")))</f>
        <v>0.13639999999999999</v>
      </c>
      <c r="J6" s="189" t="str">
        <f>IF(ISNUMBER('2-2-1'!AI6),'2-2-1'!AI6,IF(ISNUMBER('2-2-1'!AJ6),'2-2-1'!AJ6,IF(ISNUMBER('2-2-1'!AH6),'2-2-1'!AH6,IF(ISNUMBER('2-2-1'!AG6),'2-2-1'!AG6,IF(ISNUMBER('2-2-1'!AF6), '2-2-1'!AF6,IF(ISNUMBER('2-2-1'!AE6),'2-2-1'!AE6,IF(ISNUMBER('2-2-1'!AD6),'2-2-1'!AD6, "XXX")))))))</f>
        <v>XXX</v>
      </c>
      <c r="K6" s="189">
        <f>IF(ISNUMBER('2-2-2'!M6),'2-2-2'!M6, "XXX")</f>
        <v>9.2737774083333321E-2</v>
      </c>
      <c r="L6" s="189">
        <f>IF(ISNUMBER('2-3-1'!V6), '2-3-1'!V6, IF(ISNUMBER('2-3-1'!U6), '2-3-1'!U6, IF(ISNUMBER('2-3-1'!T6), '2-3-1'!T6, IF(ISNUMBER('2-3-1'!S6), '2-3-1'!S6, IF(ISNUMBER('2-3-1'!R6), '2-3-1'!R6, IF(ISNUMBER('2-3-1'!Q6), '2-3-1'!Q6, "XXX"))))))</f>
        <v>1.0443474100000001</v>
      </c>
      <c r="M6" s="189">
        <f>IF(ISNUMBER('2-3-2'!V6), '2-3-2'!V6, IF(ISNUMBER('2-3-2'!U6), '2-3-2'!U6, IF(ISNUMBER('2-3-2'!T6), '2-3-2'!T6, IF(ISNUMBER('2-3-2'!S6), '2-3-2'!S6, IF(ISNUMBER('2-3-2'!R6), '2-3-2'!R6, IF(ISNUMBER('2-3-2'!Q6), '2-3-2'!Q6, "XXX"))))))</f>
        <v>37.464870449999999</v>
      </c>
      <c r="N6" s="189">
        <f>IF(ISNUMBER('2-4-1'!AB6),'2-4-1'!AB6,IF(ISNUMBER('2-4-1'!AC6),'2-4-1'!AC6,IF(ISNUMBER('2-4-1'!AA6),'2-4-1'!AA6,IF(ISNUMBER('2-4-1'!Z6),'2-4-1'!Z6,IF(ISNUMBER('2-4-1'!Y6),'2-4-1'!Y6,"XXX")))))</f>
        <v>2.1</v>
      </c>
      <c r="O6" s="189" t="str">
        <f>IF(ISNUMBER('2-4-2'!J6), '2-4-2'!J6, IF(ISNUMBER('2-4-2'!K6), '2-4-2'!K6, IF(ISNUMBER('2-4-2'!I6), '2-4-2'!I6, IF(ISNUMBER('2-4-2'!L6), '2-4-2'!L6, IF(ISNUMBER('2-4-2'!H6), '2-4-2'!H6, IF(ISNUMBER('2-4-2'!M6), '2-4-2'!M6, IF(ISNUMBER('2-4-2'!G6), '2-4-2'!G6, IF(ISNUMBER('2-4-2'!F6), '2-4-2'!F6, IF(ISNUMBER('2-4-2'!E6), '2-4-2'!E6, "XXX")))))))))</f>
        <v>XXX</v>
      </c>
      <c r="P6" s="189">
        <f>IF(ISNUMBER('2-5-1'!H238), '2-5-1'!H238, "XXX")</f>
        <v>9.8767530918121335E-2</v>
      </c>
      <c r="Q6" s="189">
        <f>IF(ISNUMBER('2-5-2'!G6), '2-5-2'!G6, IF(ISNUMBER('2-5-2'!H6), '2-5-2'!H6, IF(ISNUMBER('2-5-2'!F6), '2-5-2'!F6, IF(ISNUMBER('2-5-2'!I6), '2-5-2'!I6, IF(ISNUMBER('2-5-2'!E6), '2-5-2'!E6, IF(ISNUMBER('2-5-2'!J6), '2-5-2'!J6, IF(ISNUMBER('2-5-2'!D6), '2-5-2'!D6, "XXX")))))))</f>
        <v>5.0999999999999996</v>
      </c>
      <c r="R6" s="189">
        <f>IF(ISNUMBER('2-6-1'!J6), '2-6-1'!J6, IF(ISNUMBER('2-6-1'!K6), '2-6-1'!K6, IF(ISNUMBER('2-6-1'!I6), '2-6-1'!I6, IF(ISNUMBER('2-6-1'!L6), '2-6-1'!L6, IF(ISNUMBER('2-6-1'!H6), '2-6-1'!H6, IF(ISNUMBER('2-6-1'!G6), '2-6-1'!G6, IF(ISNUMBER('2-6-1'!F6), '2-6-1'!F6, IF(ISNUMBER('2-6-1'!E6), '2-6-1'!E6, "XXX"))))))))</f>
        <v>35.283389999999997</v>
      </c>
      <c r="S6" s="189">
        <f>IF(ISNUMBER('2-6-2'!K6), '2-6-2'!K6, IF(ISNUMBER('2-6-2'!L6), '2-6-2'!L6, IF(ISNUMBER('2-6-2'!J6), '2-6-2'!J6, IF(ISNUMBER('2-6-2'!M6), '2-6-2'!M6, IF(ISNUMBER('2-6-2'!I6), '2-6-2'!I6, IF(ISNUMBER('2-6-2'!H6), '2-6-2'!H6, IF(ISNUMBER('2-6-2'!G6), '2-6-2'!G6, IF(ISNUMBER('2-6-2'!F6), '2-6-2'!F6, "XXX"))))))))</f>
        <v>47.55</v>
      </c>
      <c r="T6" s="189">
        <f>IF(ISNUMBER('2-7-1'!M6), '2-7-1'!M6, "XXX")</f>
        <v>0.29846578972222221</v>
      </c>
      <c r="U6" s="189">
        <f>IF(ISNUMBER('2-7-2'!M6), '2-7-2'!M6, "XXX")</f>
        <v>0.19</v>
      </c>
      <c r="V6" s="189">
        <f>IF(ISNUMBER('2-8-1'!M6), '2-8-1'!M6, "XXX")</f>
        <v>0.2996824449814815</v>
      </c>
      <c r="W6" s="189">
        <f>IF(ISNUMBER('2-8-2'!M6), '2-8-2'!M6, "XXX")</f>
        <v>0.3312943809777778</v>
      </c>
      <c r="X6" s="210">
        <f>IF(ISNUMBER('3-1'!O5), '3-1'!O5, "XXX")</f>
        <v>0.36599999999999999</v>
      </c>
      <c r="Y6" s="211">
        <f>'3-2'!W5</f>
        <v>-0.70777451999999996</v>
      </c>
    </row>
    <row r="7" spans="1:26" ht="15" x14ac:dyDescent="0.25">
      <c r="A7" s="155" t="s">
        <v>16</v>
      </c>
      <c r="B7" s="158" t="s">
        <v>16</v>
      </c>
      <c r="C7" s="189">
        <f>IF(ISNUMBER('1-1'!N7),'1-1'!N7, "XXX")</f>
        <v>4.3</v>
      </c>
      <c r="D7" s="189" t="str">
        <f>IF(UCDP!AE7, UCDP!AE7, "0.0")</f>
        <v>0.0</v>
      </c>
      <c r="E7" s="189">
        <f>IF(ISNUMBER('1-3'!Q7), '1-3'!Q7, IF(ISNUMBER('1-3'!P7), '1-3'!P7, IF(ISNUMBER('1-3'!O7), '1-3'!O7, "XXX")))</f>
        <v>69.840164321596049</v>
      </c>
      <c r="F7" s="189">
        <f>IF(ISNUMBER('1-4'!AU7),'1-4'!AU7, IF(ISNUMBER('1-4'!AV7),'1-4'!AV7, IF(ISNUMBER('1-4'!AT7),'1-4'!AT7, IF(ISNUMBER('1-4'!AS7),'1-4'!AS7, IF(ISNUMBER('1-4'!AR7),'1-4'!AR7, "XXX")))))</f>
        <v>1</v>
      </c>
      <c r="G7" s="189">
        <f>IF(ISNUMBER('1-5'!N6), '1-5'!N6, "XXX")</f>
        <v>3.9</v>
      </c>
      <c r="H7" s="189">
        <f>IF(ISNUMBER('2-1-1'!M7), '2-1-1'!M7, "XXX")</f>
        <v>0.68292663950247567</v>
      </c>
      <c r="I7" s="189">
        <f>IF(ISNUMBER('2-1-2'!G6),'2-1-2'!G6, IF(ISNUMBER('2-1-2'!F6),'2-1-2'!F6, IF(ISNUMBER('2-1-2'!H6),'2-1-2'!H6, "XXX")))</f>
        <v>0.72650000000000003</v>
      </c>
      <c r="J7" s="189">
        <f>IF(ISNUMBER('2-2-1'!AI7),'2-2-1'!AI7,IF(ISNUMBER('2-2-1'!AJ7),'2-2-1'!AJ7,IF(ISNUMBER('2-2-1'!AH7),'2-2-1'!AH7,IF(ISNUMBER('2-2-1'!AG7),'2-2-1'!AG7,IF(ISNUMBER('2-2-1'!AF7), '2-2-1'!AF7,IF(ISNUMBER('2-2-1'!AE7),'2-2-1'!AE7,IF(ISNUMBER('2-2-1'!AD7),'2-2-1'!AD7, "XXX")))))))</f>
        <v>3.7762600000000002</v>
      </c>
      <c r="K7" s="189">
        <f>IF(ISNUMBER('2-2-2'!M7),'2-2-2'!M7, "XXX")</f>
        <v>0.61640772816666667</v>
      </c>
      <c r="L7" s="189">
        <f>IF(ISNUMBER('2-3-1'!V7), '2-3-1'!V7, IF(ISNUMBER('2-3-1'!U7), '2-3-1'!U7, IF(ISNUMBER('2-3-1'!T7), '2-3-1'!T7, IF(ISNUMBER('2-3-1'!S7), '2-3-1'!S7, IF(ISNUMBER('2-3-1'!R7), '2-3-1'!R7, IF(ISNUMBER('2-3-1'!Q7), '2-3-1'!Q7, "XXX"))))))</f>
        <v>5.9305572499999997</v>
      </c>
      <c r="M7" s="189">
        <f>IF(ISNUMBER('2-3-2'!V7), '2-3-2'!V7, IF(ISNUMBER('2-3-2'!U7), '2-3-2'!U7, IF(ISNUMBER('2-3-2'!T7), '2-3-2'!T7, IF(ISNUMBER('2-3-2'!S7), '2-3-2'!S7, IF(ISNUMBER('2-3-2'!R7), '2-3-2'!R7, IF(ISNUMBER('2-3-2'!Q7), '2-3-2'!Q7, "XXX"))))))</f>
        <v>27.65851593</v>
      </c>
      <c r="N7" s="189" t="str">
        <f>IF(ISNUMBER('2-4-1'!AB7),'2-4-1'!AB7,IF(ISNUMBER('2-4-1'!AC7),'2-4-1'!AC7,IF(ISNUMBER('2-4-1'!AA7),'2-4-1'!AA7,IF(ISNUMBER('2-4-1'!Z7),'2-4-1'!Z7,IF(ISNUMBER('2-4-1'!Y7),'2-4-1'!Y7,"XXX")))))</f>
        <v>XXX</v>
      </c>
      <c r="O7" s="189">
        <f>IF(ISNUMBER('2-4-2'!J7), '2-4-2'!J7, IF(ISNUMBER('2-4-2'!K7), '2-4-2'!K7, IF(ISNUMBER('2-4-2'!I7), '2-4-2'!I7, IF(ISNUMBER('2-4-2'!L7), '2-4-2'!L7, IF(ISNUMBER('2-4-2'!H7), '2-4-2'!H7, IF(ISNUMBER('2-4-2'!M7), '2-4-2'!M7, IF(ISNUMBER('2-4-2'!G7), '2-4-2'!G7, IF(ISNUMBER('2-4-2'!F7), '2-4-2'!F7, IF(ISNUMBER('2-4-2'!E7), '2-4-2'!E7, "XXX")))))))))</f>
        <v>89.8</v>
      </c>
      <c r="P7" s="189">
        <f>IF(ISNUMBER('2-5-1'!H239), '2-5-1'!H239, "XXX")</f>
        <v>0.6628923892974854</v>
      </c>
      <c r="Q7" s="189">
        <f>IF(ISNUMBER('2-5-2'!G7), '2-5-2'!G7, IF(ISNUMBER('2-5-2'!H7), '2-5-2'!H7, IF(ISNUMBER('2-5-2'!F7), '2-5-2'!F7, IF(ISNUMBER('2-5-2'!I7), '2-5-2'!I7, IF(ISNUMBER('2-5-2'!E7), '2-5-2'!E7, IF(ISNUMBER('2-5-2'!J7), '2-5-2'!J7, IF(ISNUMBER('2-5-2'!D7), '2-5-2'!D7, "XXX")))))))</f>
        <v>32.799999999999997</v>
      </c>
      <c r="R7" s="189">
        <f>IF(ISNUMBER('2-6-1'!J7), '2-6-1'!J7, IF(ISNUMBER('2-6-1'!K7), '2-6-1'!K7, IF(ISNUMBER('2-6-1'!I7), '2-6-1'!I7, IF(ISNUMBER('2-6-1'!L7), '2-6-1'!L7, IF(ISNUMBER('2-6-1'!H7), '2-6-1'!H7, IF(ISNUMBER('2-6-1'!G7), '2-6-1'!G7, IF(ISNUMBER('2-6-1'!F7), '2-6-1'!F7, IF(ISNUMBER('2-6-1'!E7), '2-6-1'!E7, "XXX"))))))))</f>
        <v>73.492779999999996</v>
      </c>
      <c r="S7" s="189">
        <f>IF(ISNUMBER('2-6-2'!K7), '2-6-2'!K7, IF(ISNUMBER('2-6-2'!L7), '2-6-2'!L7, IF(ISNUMBER('2-6-2'!J7), '2-6-2'!J7, IF(ISNUMBER('2-6-2'!M7), '2-6-2'!M7, IF(ISNUMBER('2-6-2'!I7), '2-6-2'!I7, IF(ISNUMBER('2-6-2'!H7), '2-6-2'!H7, IF(ISNUMBER('2-6-2'!G7), '2-6-2'!G7, IF(ISNUMBER('2-6-2'!F7), '2-6-2'!F7, "XXX"))))))))</f>
        <v>0.45</v>
      </c>
      <c r="T7" s="189">
        <f>IF(ISNUMBER('2-7-1'!M7), '2-7-1'!M7, "XXX")</f>
        <v>0.46508482827777775</v>
      </c>
      <c r="U7" s="189">
        <f>IF(ISNUMBER('2-7-2'!M7), '2-7-2'!M7, "XXX")</f>
        <v>0.4</v>
      </c>
      <c r="V7" s="189">
        <f>IF(ISNUMBER('2-8-1'!M7), '2-8-1'!M7, "XXX")</f>
        <v>0.42834565814814818</v>
      </c>
      <c r="W7" s="189">
        <f>IF(ISNUMBER('2-8-2'!M7), '2-8-2'!M7, "XXX")</f>
        <v>0.39878549836666666</v>
      </c>
      <c r="X7" s="189">
        <f>IF(ISNUMBER('3-1'!O6), '3-1'!O6, "XXX")</f>
        <v>0.77800000000000002</v>
      </c>
      <c r="Y7" s="212">
        <f>'3-2'!W6</f>
        <v>0.63825696700000001</v>
      </c>
    </row>
    <row r="8" spans="1:26" ht="15" x14ac:dyDescent="0.25">
      <c r="A8" s="155" t="s">
        <v>17</v>
      </c>
      <c r="B8" s="158" t="s">
        <v>17</v>
      </c>
      <c r="C8" s="189">
        <f>IF(ISNUMBER('1-1'!N8),'1-1'!N8, "XXX")</f>
        <v>6.3</v>
      </c>
      <c r="D8" s="189" t="str">
        <f>IF(UCDP!AE8, UCDP!AE8, "0.0")</f>
        <v>0.0</v>
      </c>
      <c r="E8" s="189">
        <f>IF(ISNUMBER('1-3'!Q8), '1-3'!Q8, IF(ISNUMBER('1-3'!P8), '1-3'!P8, IF(ISNUMBER('1-3'!O8), '1-3'!O8, "XXX")))</f>
        <v>84.175019977966102</v>
      </c>
      <c r="F8" s="189">
        <f>IF(ISNUMBER('1-4'!AU8),'1-4'!AU8, IF(ISNUMBER('1-4'!AV8),'1-4'!AV8, IF(ISNUMBER('1-4'!AT8),'1-4'!AT8, IF(ISNUMBER('1-4'!AS8),'1-4'!AS8, IF(ISNUMBER('1-4'!AR8),'1-4'!AR8, "XXX")))))</f>
        <v>1</v>
      </c>
      <c r="G8" s="189">
        <f>IF(ISNUMBER('1-5'!N7), '1-5'!N7, "XXX")</f>
        <v>6.6</v>
      </c>
      <c r="H8" s="189">
        <f>IF(ISNUMBER('2-1-1'!M8), '2-1-1'!M8, "XXX")</f>
        <v>0.69408459263053179</v>
      </c>
      <c r="I8" s="189">
        <f>IF(ISNUMBER('2-1-2'!G7),'2-1-2'!G7, IF(ISNUMBER('2-1-2'!F7),'2-1-2'!F7, IF(ISNUMBER('2-1-2'!H7),'2-1-2'!H7, "XXX")))</f>
        <v>0.65359999999999996</v>
      </c>
      <c r="J8" s="189">
        <f>IF(ISNUMBER('2-2-1'!AI8),'2-2-1'!AI8,IF(ISNUMBER('2-2-1'!AJ8),'2-2-1'!AJ8,IF(ISNUMBER('2-2-1'!AH8),'2-2-1'!AH8,IF(ISNUMBER('2-2-1'!AG8),'2-2-1'!AG8,IF(ISNUMBER('2-2-1'!AF8), '2-2-1'!AF8,IF(ISNUMBER('2-2-1'!AE8),'2-2-1'!AE8,IF(ISNUMBER('2-2-1'!AD8),'2-2-1'!AD8, "XXX")))))))</f>
        <v>1.7936900000000002</v>
      </c>
      <c r="K8" s="189">
        <f>IF(ISNUMBER('2-2-2'!M8),'2-2-2'!M8, "XXX")</f>
        <v>0.62192535800000004</v>
      </c>
      <c r="L8" s="189">
        <f>IF(ISNUMBER('2-3-1'!V8), '2-3-1'!V8, IF(ISNUMBER('2-3-1'!U8), '2-3-1'!U8, IF(ISNUMBER('2-3-1'!T8), '2-3-1'!T8, IF(ISNUMBER('2-3-1'!S8), '2-3-1'!S8, IF(ISNUMBER('2-3-1'!R8), '2-3-1'!R8, IF(ISNUMBER('2-3-1'!Q8), '2-3-1'!Q8, "XXX"))))))</f>
        <v>1.40614879</v>
      </c>
      <c r="M8" s="189">
        <f>IF(ISNUMBER('2-3-2'!V8), '2-3-2'!V8, IF(ISNUMBER('2-3-2'!U8), '2-3-2'!U8, IF(ISNUMBER('2-3-2'!T8), '2-3-2'!T8, IF(ISNUMBER('2-3-2'!S8), '2-3-2'!S8, IF(ISNUMBER('2-3-2'!R8), '2-3-2'!R8, IF(ISNUMBER('2-3-2'!Q8), '2-3-2'!Q8, "XXX"))))))</f>
        <v>84.794296259999996</v>
      </c>
      <c r="N8" s="189">
        <f>IF(ISNUMBER('2-4-1'!AB8),'2-4-1'!AB8,IF(ISNUMBER('2-4-1'!AC8),'2-4-1'!AC8,IF(ISNUMBER('2-4-1'!AA8),'2-4-1'!AA8,IF(ISNUMBER('2-4-1'!Z8),'2-4-1'!Z8,IF(ISNUMBER('2-4-1'!Y8),'2-4-1'!Y8,"XXX")))))</f>
        <v>6.8</v>
      </c>
      <c r="O8" s="189">
        <f>IF(ISNUMBER('2-4-2'!J8), '2-4-2'!J8, IF(ISNUMBER('2-4-2'!K8), '2-4-2'!K8, IF(ISNUMBER('2-4-2'!I8), '2-4-2'!I8, IF(ISNUMBER('2-4-2'!L8), '2-4-2'!L8, IF(ISNUMBER('2-4-2'!H8), '2-4-2'!H8, IF(ISNUMBER('2-4-2'!M8), '2-4-2'!M8, IF(ISNUMBER('2-4-2'!G8), '2-4-2'!G8, IF(ISNUMBER('2-4-2'!F8), '2-4-2'!F8, IF(ISNUMBER('2-4-2'!E8), '2-4-2'!E8, "XXX")))))))))</f>
        <v>65.2</v>
      </c>
      <c r="P8" s="189">
        <f>IF(ISNUMBER('2-5-1'!H240), '2-5-1'!H240, "XXX")</f>
        <v>0.30552608966827394</v>
      </c>
      <c r="Q8" s="189">
        <f>IF(ISNUMBER('2-5-2'!G8), '2-5-2'!G8, IF(ISNUMBER('2-5-2'!H8), '2-5-2'!H8, IF(ISNUMBER('2-5-2'!F8), '2-5-2'!F8, IF(ISNUMBER('2-5-2'!I8), '2-5-2'!I8, IF(ISNUMBER('2-5-2'!E8), '2-5-2'!E8, IF(ISNUMBER('2-5-2'!J8), '2-5-2'!J8, IF(ISNUMBER('2-5-2'!D8), '2-5-2'!D8, "XXX")))))))</f>
        <v>19.600000000000001</v>
      </c>
      <c r="R8" s="189">
        <f>IF(ISNUMBER('2-6-1'!J8), '2-6-1'!J8, IF(ISNUMBER('2-6-1'!K8), '2-6-1'!K8, IF(ISNUMBER('2-6-1'!I8), '2-6-1'!I8, IF(ISNUMBER('2-6-1'!L8), '2-6-1'!L8, IF(ISNUMBER('2-6-1'!H8), '2-6-1'!H8, IF(ISNUMBER('2-6-1'!G8), '2-6-1'!G8, IF(ISNUMBER('2-6-1'!F8), '2-6-1'!F8, IF(ISNUMBER('2-6-1'!E8), '2-6-1'!E8, "XXX"))))))))</f>
        <v>66.679739999999995</v>
      </c>
      <c r="S8" s="189">
        <f>IF(ISNUMBER('2-6-2'!K8), '2-6-2'!K8, IF(ISNUMBER('2-6-2'!L8), '2-6-2'!L8, IF(ISNUMBER('2-6-2'!J8), '2-6-2'!J8, IF(ISNUMBER('2-6-2'!M8), '2-6-2'!M8, IF(ISNUMBER('2-6-2'!I8), '2-6-2'!I8, IF(ISNUMBER('2-6-2'!H8), '2-6-2'!H8, IF(ISNUMBER('2-6-2'!G8), '2-6-2'!G8, IF(ISNUMBER('2-6-2'!F8), '2-6-2'!F8, "XXX"))))))))</f>
        <v>0.33</v>
      </c>
      <c r="T8" s="189">
        <f>IF(ISNUMBER('2-7-1'!M8), '2-7-1'!M8, "XXX")</f>
        <v>0.61950676177777775</v>
      </c>
      <c r="U8" s="189">
        <f>IF(ISNUMBER('2-7-2'!M8), '2-7-2'!M8, "XXX")</f>
        <v>0.35</v>
      </c>
      <c r="V8" s="189">
        <f>IF(ISNUMBER('2-8-1'!M8), '2-8-1'!M8, "XXX")</f>
        <v>0.62962818144444443</v>
      </c>
      <c r="W8" s="189">
        <f>IF(ISNUMBER('2-8-2'!M8), '2-8-2'!M8, "XXX")</f>
        <v>0.52960774631111118</v>
      </c>
      <c r="X8" s="189">
        <f>IF(ISNUMBER('3-1'!O7), '3-1'!O7, "XXX")</f>
        <v>0.80700000000000005</v>
      </c>
      <c r="Y8" s="212">
        <f>'3-2'!W7</f>
        <v>0.12896339600000001</v>
      </c>
    </row>
    <row r="9" spans="1:26" ht="15" x14ac:dyDescent="0.25">
      <c r="A9" s="155" t="s">
        <v>18</v>
      </c>
      <c r="B9" s="158" t="s">
        <v>18</v>
      </c>
      <c r="C9" s="189">
        <f>IF(ISNUMBER('1-1'!N9),'1-1'!N9, "XXX")</f>
        <v>0.7</v>
      </c>
      <c r="D9" s="189" t="str">
        <f>IF(UCDP!AE9, UCDP!AE9, "0.0")</f>
        <v>0.0</v>
      </c>
      <c r="E9" s="189">
        <f>IF(ISNUMBER('1-3'!Q9), '1-3'!Q9, IF(ISNUMBER('1-3'!P9), '1-3'!P9, IF(ISNUMBER('1-3'!O9), '1-3'!O9, "XXX")))</f>
        <v>89.813575861779668</v>
      </c>
      <c r="F9" s="189">
        <f>IF(ISNUMBER('1-4'!AU9),'1-4'!AU9, IF(ISNUMBER('1-4'!AV9),'1-4'!AV9, IF(ISNUMBER('1-4'!AT9),'1-4'!AT9, IF(ISNUMBER('1-4'!AS9),'1-4'!AS9, IF(ISNUMBER('1-4'!AR9),'1-4'!AR9, "XXX")))))</f>
        <v>2</v>
      </c>
      <c r="G9" s="189">
        <f>IF(ISNUMBER('1-5'!N8), '1-5'!N8, "XXX")</f>
        <v>1.7</v>
      </c>
      <c r="H9" s="189">
        <f>IF(ISNUMBER('2-1-1'!M9), '2-1-1'!M9, "XXX")</f>
        <v>0.79158966877267178</v>
      </c>
      <c r="I9" s="189">
        <f>IF(ISNUMBER('2-1-2'!G8),'2-1-2'!G8, IF(ISNUMBER('2-1-2'!F8),'2-1-2'!F8, IF(ISNUMBER('2-1-2'!H8),'2-1-2'!H8, "XXX")))</f>
        <v>0.88249999999999995</v>
      </c>
      <c r="J9" s="189">
        <f>IF(ISNUMBER('2-2-1'!AI9),'2-2-1'!AI9,IF(ISNUMBER('2-2-1'!AJ9),'2-2-1'!AJ9,IF(ISNUMBER('2-2-1'!AH9),'2-2-1'!AH9,IF(ISNUMBER('2-2-1'!AG9),'2-2-1'!AG9,IF(ISNUMBER('2-2-1'!AF9), '2-2-1'!AF9,IF(ISNUMBER('2-2-1'!AE9),'2-2-1'!AE9,IF(ISNUMBER('2-2-1'!AD9),'2-2-1'!AD9, "XXX")))))))</f>
        <v>3.359</v>
      </c>
      <c r="K9" s="189">
        <f>IF(ISNUMBER('2-2-2'!M9),'2-2-2'!M9, "XXX")</f>
        <v>0.75898371137500009</v>
      </c>
      <c r="L9" s="189">
        <f>IF(ISNUMBER('2-3-1'!V9), '2-3-1'!V9, IF(ISNUMBER('2-3-1'!U9), '2-3-1'!U9, IF(ISNUMBER('2-3-1'!T9), '2-3-1'!T9, IF(ISNUMBER('2-3-1'!S9), '2-3-1'!S9, IF(ISNUMBER('2-3-1'!R9), '2-3-1'!R9, IF(ISNUMBER('2-3-1'!Q9), '2-3-1'!Q9, "XXX"))))))</f>
        <v>7.10425138</v>
      </c>
      <c r="M9" s="189">
        <f>IF(ISNUMBER('2-3-2'!V9), '2-3-2'!V9, IF(ISNUMBER('2-3-2'!U9), '2-3-2'!U9, IF(ISNUMBER('2-3-2'!T9), '2-3-2'!T9, IF(ISNUMBER('2-3-2'!S9), '2-3-2'!S9, IF(ISNUMBER('2-3-2'!R9), '2-3-2'!R9, IF(ISNUMBER('2-3-2'!Q9), '2-3-2'!Q9, "XXX"))))))</f>
        <v>15.981085780000001</v>
      </c>
      <c r="N9" s="189">
        <f>IF(ISNUMBER('2-4-1'!AB9),'2-4-1'!AB9,IF(ISNUMBER('2-4-1'!AC9),'2-4-1'!AC9,IF(ISNUMBER('2-4-1'!AA9),'2-4-1'!AA9,IF(ISNUMBER('2-4-1'!Z9),'2-4-1'!Z9,IF(ISNUMBER('2-4-1'!Y9),'2-4-1'!Y9,"XXX")))))</f>
        <v>9.4</v>
      </c>
      <c r="O9" s="189">
        <f>IF(ISNUMBER('2-4-2'!J9), '2-4-2'!J9, IF(ISNUMBER('2-4-2'!K9), '2-4-2'!K9, IF(ISNUMBER('2-4-2'!I9), '2-4-2'!I9, IF(ISNUMBER('2-4-2'!L9), '2-4-2'!L9, IF(ISNUMBER('2-4-2'!H9), '2-4-2'!H9, IF(ISNUMBER('2-4-2'!M9), '2-4-2'!M9, IF(ISNUMBER('2-4-2'!G9), '2-4-2'!G9, IF(ISNUMBER('2-4-2'!F9), '2-4-2'!F9, IF(ISNUMBER('2-4-2'!E9), '2-4-2'!E9, "XXX")))))))))</f>
        <v>100</v>
      </c>
      <c r="P9" s="189" t="str">
        <f>IF(ISNUMBER('2-5-1'!H241), '2-5-1'!H241, "XXX")</f>
        <v>XXX</v>
      </c>
      <c r="Q9" s="189">
        <f>IF(ISNUMBER('2-5-2'!G9), '2-5-2'!G9, IF(ISNUMBER('2-5-2'!H9), '2-5-2'!H9, IF(ISNUMBER('2-5-2'!F9), '2-5-2'!F9, IF(ISNUMBER('2-5-2'!I9), '2-5-2'!I9, IF(ISNUMBER('2-5-2'!E9), '2-5-2'!E9, IF(ISNUMBER('2-5-2'!J9), '2-5-2'!J9, IF(ISNUMBER('2-5-2'!D9), '2-5-2'!D9, "XXX")))))))</f>
        <v>100</v>
      </c>
      <c r="R9" s="189">
        <f>IF(ISNUMBER('2-6-1'!J9), '2-6-1'!J9, IF(ISNUMBER('2-6-1'!K9), '2-6-1'!K9, IF(ISNUMBER('2-6-1'!I9), '2-6-1'!I9, IF(ISNUMBER('2-6-1'!L9), '2-6-1'!L9, IF(ISNUMBER('2-6-1'!H9), '2-6-1'!H9, IF(ISNUMBER('2-6-1'!G9), '2-6-1'!G9, IF(ISNUMBER('2-6-1'!F9), '2-6-1'!F9, IF(ISNUMBER('2-6-1'!E9), '2-6-1'!E9, "XXX"))))))))</f>
        <v>83.422960000000003</v>
      </c>
      <c r="S9" s="189">
        <f>IF(ISNUMBER('2-6-2'!K9), '2-6-2'!K9, IF(ISNUMBER('2-6-2'!L9), '2-6-2'!L9, IF(ISNUMBER('2-6-2'!J9), '2-6-2'!J9, IF(ISNUMBER('2-6-2'!M9), '2-6-2'!M9, IF(ISNUMBER('2-6-2'!I9), '2-6-2'!I9, IF(ISNUMBER('2-6-2'!H9), '2-6-2'!H9, IF(ISNUMBER('2-6-2'!G9), '2-6-2'!G9, IF(ISNUMBER('2-6-2'!F9), '2-6-2'!F9, "XXX"))))))))</f>
        <v>0</v>
      </c>
      <c r="T9" s="189">
        <f>IF(ISNUMBER('2-7-1'!M9), '2-7-1'!M9, "XXX")</f>
        <v>0.76591157911111107</v>
      </c>
      <c r="U9" s="189">
        <f>IF(ISNUMBER('2-7-2'!M9), '2-7-2'!M9, "XXX")</f>
        <v>0.77</v>
      </c>
      <c r="V9" s="189">
        <f>IF(ISNUMBER('2-8-1'!M9), '2-8-1'!M9, "XXX")</f>
        <v>0.60320849772222229</v>
      </c>
      <c r="W9" s="189">
        <f>IF(ISNUMBER('2-8-2'!M9), '2-8-2'!M9, "XXX")</f>
        <v>0.65986053811111101</v>
      </c>
      <c r="X9" s="189">
        <f>IF(ISNUMBER('3-1'!O8), '3-1'!O8, "XXX")</f>
        <v>0.85099999999999998</v>
      </c>
      <c r="Y9" s="189">
        <f>'3-2'!W8</f>
        <v>1.3285405640000001</v>
      </c>
    </row>
    <row r="10" spans="1:26" ht="15" x14ac:dyDescent="0.25">
      <c r="A10" s="155" t="s">
        <v>19</v>
      </c>
      <c r="B10" s="158" t="s">
        <v>19</v>
      </c>
      <c r="C10" s="189">
        <f>IF(ISNUMBER('1-1'!N10),'1-1'!N10, "XXX")</f>
        <v>0.9</v>
      </c>
      <c r="D10" s="189" t="str">
        <f>IF(UCDP!AE10, UCDP!AE10, "0.0")</f>
        <v>0.0</v>
      </c>
      <c r="E10" s="189">
        <f>IF(ISNUMBER('1-3'!Q10), '1-3'!Q10, IF(ISNUMBER('1-3'!P10), '1-3'!P10, IF(ISNUMBER('1-3'!O10), '1-3'!O10, "XXX")))</f>
        <v>91.18546137299434</v>
      </c>
      <c r="F10" s="189">
        <f>IF(ISNUMBER('1-4'!AU10),'1-4'!AU10, IF(ISNUMBER('1-4'!AV10),'1-4'!AV10, IF(ISNUMBER('1-4'!AT10),'1-4'!AT10, IF(ISNUMBER('1-4'!AS10),'1-4'!AS10, IF(ISNUMBER('1-4'!AR10),'1-4'!AR10, "XXX")))))</f>
        <v>2</v>
      </c>
      <c r="G10" s="189">
        <f>IF(ISNUMBER('1-5'!N9), '1-5'!N9, "XXX")</f>
        <v>0.9</v>
      </c>
      <c r="H10" s="189">
        <f>IF(ISNUMBER('2-1-1'!M10), '2-1-1'!M10, "XXX")</f>
        <v>0.8903388645831285</v>
      </c>
      <c r="I10" s="189">
        <f>IF(ISNUMBER('2-1-2'!G9),'2-1-2'!G9, IF(ISNUMBER('2-1-2'!F9),'2-1-2'!F9, IF(ISNUMBER('2-1-2'!H9),'2-1-2'!H9, "XXX")))</f>
        <v>0.82399999999999995</v>
      </c>
      <c r="J10" s="189">
        <f>IF(ISNUMBER('2-2-1'!AI10),'2-2-1'!AI10,IF(ISNUMBER('2-2-1'!AJ10),'2-2-1'!AJ10,IF(ISNUMBER('2-2-1'!AH10),'2-2-1'!AH10,IF(ISNUMBER('2-2-1'!AG10),'2-2-1'!AG10,IF(ISNUMBER('2-2-1'!AF10), '2-2-1'!AF10,IF(ISNUMBER('2-2-1'!AE10),'2-2-1'!AE10,IF(ISNUMBER('2-2-1'!AD10),'2-2-1'!AD10, "XXX")))))))</f>
        <v>3.0202800000000001</v>
      </c>
      <c r="K10" s="189">
        <f>IF(ISNUMBER('2-2-2'!M10),'2-2-2'!M10, "XXX")</f>
        <v>0.75459619758333329</v>
      </c>
      <c r="L10" s="189">
        <f>IF(ISNUMBER('2-3-1'!V10), '2-3-1'!V10, IF(ISNUMBER('2-3-1'!U10), '2-3-1'!U10, IF(ISNUMBER('2-3-1'!T10), '2-3-1'!T10, IF(ISNUMBER('2-3-1'!S10), '2-3-1'!S10, IF(ISNUMBER('2-3-1'!R10), '2-3-1'!R10, IF(ISNUMBER('2-3-1'!Q10), '2-3-1'!Q10, "XXX"))))))</f>
        <v>7.6176485999999999</v>
      </c>
      <c r="M10" s="189">
        <f>IF(ISNUMBER('2-3-2'!V10), '2-3-2'!V10, IF(ISNUMBER('2-3-2'!U10), '2-3-2'!U10, IF(ISNUMBER('2-3-2'!T10), '2-3-2'!T10, IF(ISNUMBER('2-3-2'!S10), '2-3-2'!S10, IF(ISNUMBER('2-3-2'!R10), '2-3-2'!R10, IF(ISNUMBER('2-3-2'!Q10), '2-3-2'!Q10, "XXX"))))))</f>
        <v>19.071912770000001</v>
      </c>
      <c r="N10" s="189">
        <f>IF(ISNUMBER('2-4-1'!AB10),'2-4-1'!AB10,IF(ISNUMBER('2-4-1'!AC10),'2-4-1'!AC10,IF(ISNUMBER('2-4-1'!AA10),'2-4-1'!AA10,IF(ISNUMBER('2-4-1'!Z10),'2-4-1'!Z10,IF(ISNUMBER('2-4-1'!Y10),'2-4-1'!Y10,"XXX")))))</f>
        <v>20.100000000000001</v>
      </c>
      <c r="O10" s="189">
        <f>IF(ISNUMBER('2-4-2'!J10), '2-4-2'!J10, IF(ISNUMBER('2-4-2'!K10), '2-4-2'!K10, IF(ISNUMBER('2-4-2'!I10), '2-4-2'!I10, IF(ISNUMBER('2-4-2'!L10), '2-4-2'!L10, IF(ISNUMBER('2-4-2'!H10), '2-4-2'!H10, IF(ISNUMBER('2-4-2'!M10), '2-4-2'!M10, IF(ISNUMBER('2-4-2'!G10), '2-4-2'!G10, IF(ISNUMBER('2-4-2'!F10), '2-4-2'!F10, IF(ISNUMBER('2-4-2'!E10), '2-4-2'!E10, "XXX")))))))))</f>
        <v>100</v>
      </c>
      <c r="P10" s="189">
        <f>IF(ISNUMBER('2-5-1'!H242), '2-5-1'!H242, "XXX")</f>
        <v>1</v>
      </c>
      <c r="Q10" s="189">
        <f>IF(ISNUMBER('2-5-2'!G10), '2-5-2'!G10, IF(ISNUMBER('2-5-2'!H10), '2-5-2'!H10, IF(ISNUMBER('2-5-2'!F10), '2-5-2'!F10, IF(ISNUMBER('2-5-2'!I10), '2-5-2'!I10, IF(ISNUMBER('2-5-2'!E10), '2-5-2'!E10, IF(ISNUMBER('2-5-2'!J10), '2-5-2'!J10, IF(ISNUMBER('2-5-2'!D10), '2-5-2'!D10, "XXX")))))))</f>
        <v>93</v>
      </c>
      <c r="R10" s="189">
        <f>IF(ISNUMBER('2-6-1'!J10), '2-6-1'!J10, IF(ISNUMBER('2-6-1'!K10), '2-6-1'!K10, IF(ISNUMBER('2-6-1'!I10), '2-6-1'!I10, IF(ISNUMBER('2-6-1'!L10), '2-6-1'!L10, IF(ISNUMBER('2-6-1'!H10), '2-6-1'!H10, IF(ISNUMBER('2-6-1'!G10), '2-6-1'!G10, IF(ISNUMBER('2-6-1'!F10), '2-6-1'!F10, IF(ISNUMBER('2-6-1'!E10), '2-6-1'!E10, "XXX"))))))))</f>
        <v>87.839320000000001</v>
      </c>
      <c r="S10" s="189">
        <f>IF(ISNUMBER('2-6-2'!K10), '2-6-2'!K10, IF(ISNUMBER('2-6-2'!L10), '2-6-2'!L10, IF(ISNUMBER('2-6-2'!J10), '2-6-2'!J10, IF(ISNUMBER('2-6-2'!M10), '2-6-2'!M10, IF(ISNUMBER('2-6-2'!I10), '2-6-2'!I10, IF(ISNUMBER('2-6-2'!H10), '2-6-2'!H10, IF(ISNUMBER('2-6-2'!G10), '2-6-2'!G10, IF(ISNUMBER('2-6-2'!F10), '2-6-2'!F10, "XXX"))))))))</f>
        <v>0</v>
      </c>
      <c r="T10" s="189">
        <f>IF(ISNUMBER('2-7-1'!M10), '2-7-1'!M10, "XXX")</f>
        <v>0.81479483711111111</v>
      </c>
      <c r="U10" s="189">
        <f>IF(ISNUMBER('2-7-2'!M10), '2-7-2'!M10, "XXX")</f>
        <v>0.76</v>
      </c>
      <c r="V10" s="189">
        <f>IF(ISNUMBER('2-8-1'!M10), '2-8-1'!M10, "XXX")</f>
        <v>0.67511577962962976</v>
      </c>
      <c r="W10" s="189">
        <f>IF(ISNUMBER('2-8-2'!M10), '2-8-2'!M10, "XXX")</f>
        <v>0.65584772825555548</v>
      </c>
      <c r="X10" s="189">
        <f>IF(ISNUMBER('3-1'!O9), '3-1'!O9, "XXX")</f>
        <v>0.84399999999999997</v>
      </c>
      <c r="Y10" s="189">
        <f>'3-2'!W9</f>
        <v>1.394454598</v>
      </c>
    </row>
    <row r="11" spans="1:26" ht="15" x14ac:dyDescent="0.25">
      <c r="A11" s="155" t="s">
        <v>20</v>
      </c>
      <c r="B11" s="158" t="s">
        <v>20</v>
      </c>
      <c r="C11" s="189">
        <f>IF(ISNUMBER('1-1'!N11),'1-1'!N11, "XXX")</f>
        <v>6.2</v>
      </c>
      <c r="D11" s="189" t="str">
        <f>IF(UCDP!AE11, UCDP!AE11, "0.0")</f>
        <v>0.0</v>
      </c>
      <c r="E11" s="189">
        <f>IF(ISNUMBER('1-3'!Q11), '1-3'!Q11, IF(ISNUMBER('1-3'!P11), '1-3'!P11, IF(ISNUMBER('1-3'!O11), '1-3'!O11, "XXX")))</f>
        <v>87.56674638432203</v>
      </c>
      <c r="F11" s="189">
        <f>IF(ISNUMBER('1-4'!AU11),'1-4'!AU11, IF(ISNUMBER('1-4'!AV11),'1-4'!AV11, IF(ISNUMBER('1-4'!AT11),'1-4'!AT11, IF(ISNUMBER('1-4'!AS11),'1-4'!AS11, IF(ISNUMBER('1-4'!AR11),'1-4'!AR11, "XXX")))))</f>
        <v>3</v>
      </c>
      <c r="G11" s="189">
        <f>IF(ISNUMBER('1-5'!N10), '1-5'!N10, "XXX")</f>
        <v>8.3000000000000007</v>
      </c>
      <c r="H11" s="189">
        <f>IF(ISNUMBER('2-1-1'!M11), '2-1-1'!M11, "XXX")</f>
        <v>0.7736218793536912</v>
      </c>
      <c r="I11" s="189">
        <f>IF(ISNUMBER('2-1-2'!G10),'2-1-2'!G10, IF(ISNUMBER('2-1-2'!F10),'2-1-2'!F10, IF(ISNUMBER('2-1-2'!H10),'2-1-2'!H10, "XXX")))</f>
        <v>0.65280000000000005</v>
      </c>
      <c r="J11" s="189" t="str">
        <f>IF(ISNUMBER('2-2-1'!AI11),'2-2-1'!AI11,IF(ISNUMBER('2-2-1'!AJ11),'2-2-1'!AJ11,IF(ISNUMBER('2-2-1'!AH11),'2-2-1'!AH11,IF(ISNUMBER('2-2-1'!AG11),'2-2-1'!AG11,IF(ISNUMBER('2-2-1'!AF11), '2-2-1'!AF11,IF(ISNUMBER('2-2-1'!AE11),'2-2-1'!AE11,IF(ISNUMBER('2-2-1'!AD11),'2-2-1'!AD11, "XXX")))))))</f>
        <v>XXX</v>
      </c>
      <c r="K11" s="189">
        <f>IF(ISNUMBER('2-2-2'!M11),'2-2-2'!M11, "XXX")</f>
        <v>0.72306071125000004</v>
      </c>
      <c r="L11" s="189">
        <f>IF(ISNUMBER('2-3-1'!V11), '2-3-1'!V11, IF(ISNUMBER('2-3-1'!U11), '2-3-1'!U11, IF(ISNUMBER('2-3-1'!T11), '2-3-1'!T11, IF(ISNUMBER('2-3-1'!S11), '2-3-1'!S11, IF(ISNUMBER('2-3-1'!R11), '2-3-1'!R11, IF(ISNUMBER('2-3-1'!Q11), '2-3-1'!Q11, "XXX"))))))</f>
        <v>1.2815710300000001</v>
      </c>
      <c r="M11" s="189">
        <f>IF(ISNUMBER('2-3-2'!V11), '2-3-2'!V11, IF(ISNUMBER('2-3-2'!U11), '2-3-2'!U11, IF(ISNUMBER('2-3-2'!T11), '2-3-2'!T11, IF(ISNUMBER('2-3-2'!S11), '2-3-2'!S11, IF(ISNUMBER('2-3-2'!R11), '2-3-2'!R11, IF(ISNUMBER('2-3-2'!Q11), '2-3-2'!Q11, "XXX"))))))</f>
        <v>67.962516780000001</v>
      </c>
      <c r="N11" s="189">
        <f>IF(ISNUMBER('2-4-1'!AB11),'2-4-1'!AB11,IF(ISNUMBER('2-4-1'!AC11),'2-4-1'!AC11,IF(ISNUMBER('2-4-1'!AA11),'2-4-1'!AA11,IF(ISNUMBER('2-4-1'!Z11),'2-4-1'!Z11,IF(ISNUMBER('2-4-1'!Y11),'2-4-1'!Y11,"XXX")))))</f>
        <v>6</v>
      </c>
      <c r="O11" s="189">
        <f>IF(ISNUMBER('2-4-2'!J11), '2-4-2'!J11, IF(ISNUMBER('2-4-2'!K11), '2-4-2'!K11, IF(ISNUMBER('2-4-2'!I11), '2-4-2'!I11, IF(ISNUMBER('2-4-2'!L11), '2-4-2'!L11, IF(ISNUMBER('2-4-2'!H11), '2-4-2'!H11, IF(ISNUMBER('2-4-2'!M11), '2-4-2'!M11, IF(ISNUMBER('2-4-2'!G11), '2-4-2'!G11, IF(ISNUMBER('2-4-2'!F11), '2-4-2'!F11, IF(ISNUMBER('2-4-2'!E11), '2-4-2'!E11, "XXX")))))))))</f>
        <v>72.8</v>
      </c>
      <c r="P11" s="189">
        <f>IF(ISNUMBER('2-5-1'!H243), '2-5-1'!H243, "XXX")</f>
        <v>0.16821967363357543</v>
      </c>
      <c r="Q11" s="189">
        <f>IF(ISNUMBER('2-5-2'!G11), '2-5-2'!G11, IF(ISNUMBER('2-5-2'!H11), '2-5-2'!H11, IF(ISNUMBER('2-5-2'!F11), '2-5-2'!F11, IF(ISNUMBER('2-5-2'!I11), '2-5-2'!I11, IF(ISNUMBER('2-5-2'!E11), '2-5-2'!E11, IF(ISNUMBER('2-5-2'!J11), '2-5-2'!J11, IF(ISNUMBER('2-5-2'!D11), '2-5-2'!D11, "XXX")))))))</f>
        <v>13.4</v>
      </c>
      <c r="R11" s="189">
        <f>IF(ISNUMBER('2-6-1'!J11), '2-6-1'!J11, IF(ISNUMBER('2-6-1'!K11), '2-6-1'!K11, IF(ISNUMBER('2-6-1'!I11), '2-6-1'!I11, IF(ISNUMBER('2-6-1'!L11), '2-6-1'!L11, IF(ISNUMBER('2-6-1'!H11), '2-6-1'!H11, IF(ISNUMBER('2-6-1'!G11), '2-6-1'!G11, IF(ISNUMBER('2-6-1'!F11), '2-6-1'!F11, IF(ISNUMBER('2-6-1'!E11), '2-6-1'!E11, "XXX"))))))))</f>
        <v>33.318289999999998</v>
      </c>
      <c r="S11" s="189">
        <f>IF(ISNUMBER('2-6-2'!K11), '2-6-2'!K11, IF(ISNUMBER('2-6-2'!L11), '2-6-2'!L11, IF(ISNUMBER('2-6-2'!J11), '2-6-2'!J11, IF(ISNUMBER('2-6-2'!M11), '2-6-2'!M11, IF(ISNUMBER('2-6-2'!I11), '2-6-2'!I11, IF(ISNUMBER('2-6-2'!H11), '2-6-2'!H11, IF(ISNUMBER('2-6-2'!G11), '2-6-2'!G11, IF(ISNUMBER('2-6-2'!F11), '2-6-2'!F11, "XXX"))))))))</f>
        <v>0.1</v>
      </c>
      <c r="T11" s="189">
        <f>IF(ISNUMBER('2-7-1'!M11), '2-7-1'!M11, "XXX")</f>
        <v>0.65603513183333328</v>
      </c>
      <c r="U11" s="189">
        <f>IF(ISNUMBER('2-7-2'!M11), '2-7-2'!M11, "XXX")</f>
        <v>0.25</v>
      </c>
      <c r="V11" s="189">
        <f>IF(ISNUMBER('2-8-1'!M11), '2-8-1'!M11, "XXX")</f>
        <v>0.68923807146296279</v>
      </c>
      <c r="W11" s="189">
        <f>IF(ISNUMBER('2-8-2'!M11), '2-8-2'!M11, "XXX")</f>
        <v>0.66849992672222225</v>
      </c>
      <c r="X11" s="189">
        <f>IF(ISNUMBER('3-1'!O10), '3-1'!O10, "XXX")</f>
        <v>0.192</v>
      </c>
      <c r="Y11" s="189">
        <f>'3-2'!W10</f>
        <v>-1.4335879090000001</v>
      </c>
    </row>
    <row r="12" spans="1:26" ht="15" x14ac:dyDescent="0.25">
      <c r="A12" s="155" t="s">
        <v>21</v>
      </c>
      <c r="B12" s="158" t="s">
        <v>21</v>
      </c>
      <c r="C12" s="189">
        <f>IF(ISNUMBER('1-1'!N12),'1-1'!N12, "XXX")</f>
        <v>4.8</v>
      </c>
      <c r="D12" s="189" t="str">
        <f>IF(UCDP!AE12, UCDP!AE12, "0.0")</f>
        <v>0.0</v>
      </c>
      <c r="E12" s="189">
        <f>IF(ISNUMBER('1-3'!Q12), '1-3'!Q12, IF(ISNUMBER('1-3'!P12), '1-3'!P12, IF(ISNUMBER('1-3'!O12), '1-3'!O12, "XXX")))</f>
        <v>95.093982774166662</v>
      </c>
      <c r="F12" s="189">
        <f>IF(ISNUMBER('1-4'!AU12),'1-4'!AU12, IF(ISNUMBER('1-4'!AV12),'1-4'!AV12, IF(ISNUMBER('1-4'!AT12),'1-4'!AT12, IF(ISNUMBER('1-4'!AS12),'1-4'!AS12, IF(ISNUMBER('1-4'!AR12),'1-4'!AR12, "XXX")))))</f>
        <v>2</v>
      </c>
      <c r="G12" s="189">
        <f>IF(ISNUMBER('1-5'!N11), '1-5'!N11, "XXX")</f>
        <v>8.6</v>
      </c>
      <c r="H12" s="189">
        <f>IF(ISNUMBER('2-1-1'!M12), '2-1-1'!M12, "XXX")</f>
        <v>0.78389377437777075</v>
      </c>
      <c r="I12" s="189">
        <f>IF(ISNUMBER('2-1-2'!G11),'2-1-2'!G11, IF(ISNUMBER('2-1-2'!F11),'2-1-2'!F11, IF(ISNUMBER('2-1-2'!H11),'2-1-2'!H11, "XXX")))</f>
        <v>0.83189999999999997</v>
      </c>
      <c r="J12" s="189">
        <f>IF(ISNUMBER('2-2-1'!AI12),'2-2-1'!AI12,IF(ISNUMBER('2-2-1'!AJ12),'2-2-1'!AJ12,IF(ISNUMBER('2-2-1'!AH12),'2-2-1'!AH12,IF(ISNUMBER('2-2-1'!AG12),'2-2-1'!AG12,IF(ISNUMBER('2-2-1'!AF12), '2-2-1'!AF12,IF(ISNUMBER('2-2-1'!AE12),'2-2-1'!AE12,IF(ISNUMBER('2-2-1'!AD12),'2-2-1'!AD12, "XXX")))))))</f>
        <v>2.0600700000000001</v>
      </c>
      <c r="K12" s="189">
        <f>IF(ISNUMBER('2-2-2'!M12),'2-2-2'!M12, "XXX")</f>
        <v>0.72953029070833342</v>
      </c>
      <c r="L12" s="189">
        <f>IF(ISNUMBER('2-3-1'!V12), '2-3-1'!V12, IF(ISNUMBER('2-3-1'!U12), '2-3-1'!U12, IF(ISNUMBER('2-3-1'!T12), '2-3-1'!T12, IF(ISNUMBER('2-3-1'!S12), '2-3-1'!S12, IF(ISNUMBER('2-3-1'!R12), '2-3-1'!R12, IF(ISNUMBER('2-3-1'!Q12), '2-3-1'!Q12, "XXX"))))))</f>
        <v>2.3749764</v>
      </c>
      <c r="M12" s="189">
        <f>IF(ISNUMBER('2-3-2'!V12), '2-3-2'!V12, IF(ISNUMBER('2-3-2'!U12), '2-3-2'!U12, IF(ISNUMBER('2-3-2'!T12), '2-3-2'!T12, IF(ISNUMBER('2-3-2'!S12), '2-3-2'!S12, IF(ISNUMBER('2-3-2'!R12), '2-3-2'!R12, IF(ISNUMBER('2-3-2'!Q12), '2-3-2'!Q12, "XXX"))))))</f>
        <v>29.7322998</v>
      </c>
      <c r="N12" s="189">
        <f>IF(ISNUMBER('2-4-1'!AB12),'2-4-1'!AB12,IF(ISNUMBER('2-4-1'!AC12),'2-4-1'!AC12,IF(ISNUMBER('2-4-1'!AA12),'2-4-1'!AA12,IF(ISNUMBER('2-4-1'!Z12),'2-4-1'!Z12,IF(ISNUMBER('2-4-1'!Y12),'2-4-1'!Y12,"XXX")))))</f>
        <v>6.3</v>
      </c>
      <c r="O12" s="189">
        <f>IF(ISNUMBER('2-4-2'!J12), '2-4-2'!J12, IF(ISNUMBER('2-4-2'!K12), '2-4-2'!K12, IF(ISNUMBER('2-4-2'!I12), '2-4-2'!I12, IF(ISNUMBER('2-4-2'!L12), '2-4-2'!L12, IF(ISNUMBER('2-4-2'!H12), '2-4-2'!H12, IF(ISNUMBER('2-4-2'!M12), '2-4-2'!M12, IF(ISNUMBER('2-4-2'!G12), '2-4-2'!G12, IF(ISNUMBER('2-4-2'!F12), '2-4-2'!F12, IF(ISNUMBER('2-4-2'!E12), '2-4-2'!E12, "XXX")))))))))</f>
        <v>75.099999999999994</v>
      </c>
      <c r="P12" s="189" t="str">
        <f>IF(ISNUMBER('2-5-1'!H244), '2-5-1'!H244, "XXX")</f>
        <v>XXX</v>
      </c>
      <c r="Q12" s="189">
        <f>IF(ISNUMBER('2-5-2'!G12), '2-5-2'!G12, IF(ISNUMBER('2-5-2'!H12), '2-5-2'!H12, IF(ISNUMBER('2-5-2'!F12), '2-5-2'!F12, IF(ISNUMBER('2-5-2'!I12), '2-5-2'!I12, IF(ISNUMBER('2-5-2'!E12), '2-5-2'!E12, IF(ISNUMBER('2-5-2'!J12), '2-5-2'!J12, IF(ISNUMBER('2-5-2'!D12), '2-5-2'!D12, "XXX")))))))</f>
        <v>36.9</v>
      </c>
      <c r="R12" s="189">
        <f>IF(ISNUMBER('2-6-1'!J12), '2-6-1'!J12, IF(ISNUMBER('2-6-1'!K12), '2-6-1'!K12, IF(ISNUMBER('2-6-1'!I12), '2-6-1'!I12, IF(ISNUMBER('2-6-1'!L12), '2-6-1'!L12, IF(ISNUMBER('2-6-1'!H12), '2-6-1'!H12, IF(ISNUMBER('2-6-1'!G12), '2-6-1'!G12, IF(ISNUMBER('2-6-1'!F12), '2-6-1'!F12, IF(ISNUMBER('2-6-1'!E12), '2-6-1'!E12, "XXX"))))))))</f>
        <v>97.408720000000002</v>
      </c>
      <c r="S12" s="189">
        <f>IF(ISNUMBER('2-6-2'!K12), '2-6-2'!K12, IF(ISNUMBER('2-6-2'!L12), '2-6-2'!L12, IF(ISNUMBER('2-6-2'!J12), '2-6-2'!J12, IF(ISNUMBER('2-6-2'!M12), '2-6-2'!M12, IF(ISNUMBER('2-6-2'!I12), '2-6-2'!I12, IF(ISNUMBER('2-6-2'!H12), '2-6-2'!H12, IF(ISNUMBER('2-6-2'!G12), '2-6-2'!G12, IF(ISNUMBER('2-6-2'!F12), '2-6-2'!F12, "XXX"))))))))</f>
        <v>0</v>
      </c>
      <c r="T12" s="189">
        <f>IF(ISNUMBER('2-7-1'!M12), '2-7-1'!M12, "XXX")</f>
        <v>0.68791190783333334</v>
      </c>
      <c r="U12" s="189">
        <f>IF(ISNUMBER('2-7-2'!M12), '2-7-2'!M12, "XXX")</f>
        <v>0.36</v>
      </c>
      <c r="V12" s="189">
        <f>IF(ISNUMBER('2-8-1'!M12), '2-8-1'!M12, "XXX")</f>
        <v>0.64164760374074081</v>
      </c>
      <c r="W12" s="189">
        <f>IF(ISNUMBER('2-8-2'!M12), '2-8-2'!M12, "XXX")</f>
        <v>0.66923160688888894</v>
      </c>
      <c r="X12" s="189">
        <f>IF(ISNUMBER('3-1'!O11), '3-1'!O11, "XXX")</f>
        <v>0.11799999999999999</v>
      </c>
      <c r="Y12" s="189">
        <f>'3-2'!W11</f>
        <v>-1.334872603</v>
      </c>
    </row>
    <row r="13" spans="1:26" ht="15" x14ac:dyDescent="0.25">
      <c r="A13" s="155" t="s">
        <v>22</v>
      </c>
      <c r="B13" s="158" t="s">
        <v>22</v>
      </c>
      <c r="C13" s="189">
        <f>IF(ISNUMBER('1-1'!N13),'1-1'!N13, "XXX")</f>
        <v>5.8</v>
      </c>
      <c r="D13" s="189">
        <f>IF(UCDP!AE13, UCDP!AE13, "0.0")</f>
        <v>2.9049291356752962E-4</v>
      </c>
      <c r="E13" s="189">
        <f>IF(ISNUMBER('1-3'!Q13), '1-3'!Q13, IF(ISNUMBER('1-3'!P13), '1-3'!P13, IF(ISNUMBER('1-3'!O13), '1-3'!O13, "XXX")))</f>
        <v>67.899918430720348</v>
      </c>
      <c r="F13" s="189">
        <f>IF(ISNUMBER('1-4'!AU13),'1-4'!AU13, IF(ISNUMBER('1-4'!AV13),'1-4'!AV13, IF(ISNUMBER('1-4'!AT13),'1-4'!AT13, IF(ISNUMBER('1-4'!AS13),'1-4'!AS13, IF(ISNUMBER('1-4'!AR13),'1-4'!AR13, "XXX")))))</f>
        <v>4</v>
      </c>
      <c r="G13" s="189">
        <f>IF(ISNUMBER('1-5'!N12), '1-5'!N12, "XXX")</f>
        <v>7.3</v>
      </c>
      <c r="H13" s="189">
        <f>IF(ISNUMBER('2-1-1'!M13), '2-1-1'!M13, "XXX")</f>
        <v>0.51138175394515273</v>
      </c>
      <c r="I13" s="189">
        <f>IF(ISNUMBER('2-1-2'!G12),'2-1-2'!G12, IF(ISNUMBER('2-1-2'!F12),'2-1-2'!F12, IF(ISNUMBER('2-1-2'!H12),'2-1-2'!H12, "XXX")))</f>
        <v>0.37169999999999997</v>
      </c>
      <c r="J13" s="189" t="str">
        <f>IF(ISNUMBER('2-2-1'!AI13),'2-2-1'!AI13,IF(ISNUMBER('2-2-1'!AJ13),'2-2-1'!AJ13,IF(ISNUMBER('2-2-1'!AH13),'2-2-1'!AH13,IF(ISNUMBER('2-2-1'!AG13),'2-2-1'!AG13,IF(ISNUMBER('2-2-1'!AF13), '2-2-1'!AF13,IF(ISNUMBER('2-2-1'!AE13),'2-2-1'!AE13,IF(ISNUMBER('2-2-1'!AD13),'2-2-1'!AD13, "XXX")))))))</f>
        <v>XXX</v>
      </c>
      <c r="K13" s="189">
        <f>IF(ISNUMBER('2-2-2'!M13),'2-2-2'!M13, "XXX")</f>
        <v>0.40682319795833327</v>
      </c>
      <c r="L13" s="189">
        <f>IF(ISNUMBER('2-3-1'!V13), '2-3-1'!V13, IF(ISNUMBER('2-3-1'!U13), '2-3-1'!U13, IF(ISNUMBER('2-3-1'!T13), '2-3-1'!T13, IF(ISNUMBER('2-3-1'!S13), '2-3-1'!S13, IF(ISNUMBER('2-3-1'!R13), '2-3-1'!R13, IF(ISNUMBER('2-3-1'!Q13), '2-3-1'!Q13, "XXX"))))))</f>
        <v>0.46258455999999998</v>
      </c>
      <c r="M13" s="189">
        <f>IF(ISNUMBER('2-3-2'!V13), '2-3-2'!V13, IF(ISNUMBER('2-3-2'!U13), '2-3-2'!U13, IF(ISNUMBER('2-3-2'!T13), '2-3-2'!T13, IF(ISNUMBER('2-3-2'!S13), '2-3-2'!S13, IF(ISNUMBER('2-3-2'!R13), '2-3-2'!R13, IF(ISNUMBER('2-3-2'!Q13), '2-3-2'!Q13, "XXX"))))))</f>
        <v>72.676353449999993</v>
      </c>
      <c r="N13" s="189">
        <f>IF(ISNUMBER('2-4-1'!AB13),'2-4-1'!AB13,IF(ISNUMBER('2-4-1'!AC13),'2-4-1'!AC13,IF(ISNUMBER('2-4-1'!AA13),'2-4-1'!AA13,IF(ISNUMBER('2-4-1'!Z13),'2-4-1'!Z13,IF(ISNUMBER('2-4-1'!Y13),'2-4-1'!Y13,"XXX")))))</f>
        <v>0.7</v>
      </c>
      <c r="O13" s="189">
        <f>IF(ISNUMBER('2-4-2'!J13), '2-4-2'!J13, IF(ISNUMBER('2-4-2'!K13), '2-4-2'!K13, IF(ISNUMBER('2-4-2'!I13), '2-4-2'!I13, IF(ISNUMBER('2-4-2'!L13), '2-4-2'!L13, IF(ISNUMBER('2-4-2'!H13), '2-4-2'!H13, IF(ISNUMBER('2-4-2'!M13), '2-4-2'!M13, IF(ISNUMBER('2-4-2'!G13), '2-4-2'!G13, IF(ISNUMBER('2-4-2'!F13), '2-4-2'!F13, IF(ISNUMBER('2-4-2'!E13), '2-4-2'!E13, "XXX")))))))))</f>
        <v>38</v>
      </c>
      <c r="P13" s="189">
        <f>IF(ISNUMBER('2-5-1'!H245), '2-5-1'!H245, "XXX")</f>
        <v>0.15263291597366332</v>
      </c>
      <c r="Q13" s="189">
        <f>IF(ISNUMBER('2-5-2'!G13), '2-5-2'!G13, IF(ISNUMBER('2-5-2'!H13), '2-5-2'!H13, IF(ISNUMBER('2-5-2'!F13), '2-5-2'!F13, IF(ISNUMBER('2-5-2'!I13), '2-5-2'!I13, IF(ISNUMBER('2-5-2'!E13), '2-5-2'!E13, IF(ISNUMBER('2-5-2'!J13), '2-5-2'!J13, IF(ISNUMBER('2-5-2'!D13), '2-5-2'!D13, "XXX")))))))</f>
        <v>14.9</v>
      </c>
      <c r="R13" s="189">
        <f>IF(ISNUMBER('2-6-1'!J13), '2-6-1'!J13, IF(ISNUMBER('2-6-1'!K13), '2-6-1'!K13, IF(ISNUMBER('2-6-1'!I13), '2-6-1'!I13, IF(ISNUMBER('2-6-1'!L13), '2-6-1'!L13, IF(ISNUMBER('2-6-1'!H13), '2-6-1'!H13, IF(ISNUMBER('2-6-1'!G13), '2-6-1'!G13, IF(ISNUMBER('2-6-1'!F13), '2-6-1'!F13, IF(ISNUMBER('2-6-1'!E13), '2-6-1'!E13, "XXX"))))))))</f>
        <v>40.402790000000003</v>
      </c>
      <c r="S13" s="189">
        <f>IF(ISNUMBER('2-6-2'!K13), '2-6-2'!K13, IF(ISNUMBER('2-6-2'!L13), '2-6-2'!L13, IF(ISNUMBER('2-6-2'!J13), '2-6-2'!J13, IF(ISNUMBER('2-6-2'!M13), '2-6-2'!M13, IF(ISNUMBER('2-6-2'!I13), '2-6-2'!I13, IF(ISNUMBER('2-6-2'!H13), '2-6-2'!H13, IF(ISNUMBER('2-6-2'!G13), '2-6-2'!G13, IF(ISNUMBER('2-6-2'!F13), '2-6-2'!F13, "XXX"))))))))</f>
        <v>5.55</v>
      </c>
      <c r="T13" s="189">
        <f>IF(ISNUMBER('2-7-1'!M13), '2-7-1'!M13, "XXX")</f>
        <v>0.35835733944444448</v>
      </c>
      <c r="U13" s="189">
        <f>IF(ISNUMBER('2-7-2'!M13), '2-7-2'!M13, "XXX")</f>
        <v>0.26</v>
      </c>
      <c r="V13" s="189">
        <f>IF(ISNUMBER('2-8-1'!M13), '2-8-1'!M13, "XXX")</f>
        <v>0.45064685081481476</v>
      </c>
      <c r="W13" s="189">
        <f>IF(ISNUMBER('2-8-2'!M13), '2-8-2'!M13, "XXX")</f>
        <v>0.52341332042222222</v>
      </c>
      <c r="X13" s="189">
        <f>IF(ISNUMBER('3-1'!O12), '3-1'!O12, "XXX")</f>
        <v>0.25600000000000001</v>
      </c>
      <c r="Y13" s="189">
        <f>'3-2'!W12</f>
        <v>-0.65720170700000002</v>
      </c>
    </row>
    <row r="14" spans="1:26" ht="15" x14ac:dyDescent="0.25">
      <c r="A14" s="155" t="s">
        <v>23</v>
      </c>
      <c r="B14" s="158" t="s">
        <v>23</v>
      </c>
      <c r="C14" s="189">
        <f>IF(ISNUMBER('1-1'!N14),'1-1'!N14, "XXX")</f>
        <v>6</v>
      </c>
      <c r="D14" s="189" t="str">
        <f>IF(UCDP!AE14, UCDP!AE14, "0.0")</f>
        <v>0.0</v>
      </c>
      <c r="E14" s="189">
        <f>IF(ISNUMBER('1-3'!Q14), '1-3'!Q14, IF(ISNUMBER('1-3'!P14), '1-3'!P14, IF(ISNUMBER('1-3'!O14), '1-3'!O14, "XXX")))</f>
        <v>73.063618149646885</v>
      </c>
      <c r="F14" s="189" t="str">
        <f>IF(ISNUMBER('1-4'!AU14),'1-4'!AU14, IF(ISNUMBER('1-4'!AV14),'1-4'!AV14, IF(ISNUMBER('1-4'!AT14),'1-4'!AT14, IF(ISNUMBER('1-4'!AS14),'1-4'!AS14, IF(ISNUMBER('1-4'!AR14),'1-4'!AR14, "XXX")))))</f>
        <v>XXX</v>
      </c>
      <c r="G14" s="189">
        <f>IF(ISNUMBER('1-5'!N13), '1-5'!N13, "XXX")</f>
        <v>3.5</v>
      </c>
      <c r="H14" s="189">
        <f>IF(ISNUMBER('2-1-1'!M14), '2-1-1'!M14, "XXX")</f>
        <v>0.57733047958994355</v>
      </c>
      <c r="I14" s="189">
        <f>IF(ISNUMBER('2-1-2'!G13),'2-1-2'!G13, IF(ISNUMBER('2-1-2'!F13),'2-1-2'!F13, IF(ISNUMBER('2-1-2'!H13),'2-1-2'!H13, "XXX")))</f>
        <v>0.75229999999999997</v>
      </c>
      <c r="J14" s="189">
        <f>IF(ISNUMBER('2-2-1'!AI14),'2-2-1'!AI14,IF(ISNUMBER('2-2-1'!AJ14),'2-2-1'!AJ14,IF(ISNUMBER('2-2-1'!AH14),'2-2-1'!AH14,IF(ISNUMBER('2-2-1'!AG14),'2-2-1'!AG14,IF(ISNUMBER('2-2-1'!AF14), '2-2-1'!AF14,IF(ISNUMBER('2-2-1'!AE14),'2-2-1'!AE14,IF(ISNUMBER('2-2-1'!AD14),'2-2-1'!AD14, "XXX")))))))</f>
        <v>3.4121600000000001</v>
      </c>
      <c r="K14" s="189">
        <f>IF(ISNUMBER('2-2-2'!M14),'2-2-2'!M14, "XXX")</f>
        <v>0.60127202266666668</v>
      </c>
      <c r="L14" s="189">
        <f>IF(ISNUMBER('2-3-1'!V14), '2-3-1'!V14, IF(ISNUMBER('2-3-1'!U14), '2-3-1'!U14, IF(ISNUMBER('2-3-1'!T14), '2-3-1'!T14, IF(ISNUMBER('2-3-1'!S14), '2-3-1'!S14, IF(ISNUMBER('2-3-1'!R14), '2-3-1'!R14, IF(ISNUMBER('2-3-1'!Q14), '2-3-1'!Q14, "XXX"))))))</f>
        <v>2.82451534</v>
      </c>
      <c r="M14" s="189">
        <f>IF(ISNUMBER('2-3-2'!V14), '2-3-2'!V14, IF(ISNUMBER('2-3-2'!U14), '2-3-2'!U14, IF(ISNUMBER('2-3-2'!T14), '2-3-2'!T14, IF(ISNUMBER('2-3-2'!S14), '2-3-2'!S14, IF(ISNUMBER('2-3-2'!R14), '2-3-2'!R14, IF(ISNUMBER('2-3-2'!Q14), '2-3-2'!Q14, "XXX"))))))</f>
        <v>46.726230620000003</v>
      </c>
      <c r="N14" s="189">
        <f>IF(ISNUMBER('2-4-1'!AB14),'2-4-1'!AB14,IF(ISNUMBER('2-4-1'!AC14),'2-4-1'!AC14,IF(ISNUMBER('2-4-1'!AA14),'2-4-1'!AA14,IF(ISNUMBER('2-4-1'!Z14),'2-4-1'!Z14,IF(ISNUMBER('2-4-1'!Y14),'2-4-1'!Y14,"XXX")))))</f>
        <v>4.0999999999999996</v>
      </c>
      <c r="O14" s="189">
        <f>IF(ISNUMBER('2-4-2'!J14), '2-4-2'!J14, IF(ISNUMBER('2-4-2'!K14), '2-4-2'!K14, IF(ISNUMBER('2-4-2'!I14), '2-4-2'!I14, IF(ISNUMBER('2-4-2'!L14), '2-4-2'!L14, IF(ISNUMBER('2-4-2'!H14), '2-4-2'!H14, IF(ISNUMBER('2-4-2'!M14), '2-4-2'!M14, IF(ISNUMBER('2-4-2'!G14), '2-4-2'!G14, IF(ISNUMBER('2-4-2'!F14), '2-4-2'!F14, IF(ISNUMBER('2-4-2'!E14), '2-4-2'!E14, "XXX")))))))))</f>
        <v>63.5</v>
      </c>
      <c r="P14" s="189" t="str">
        <f>IF(ISNUMBER('2-5-1'!H246), '2-5-1'!H246, "XXX")</f>
        <v>XXX</v>
      </c>
      <c r="Q14" s="189">
        <f>IF(ISNUMBER('2-5-2'!G14), '2-5-2'!G14, IF(ISNUMBER('2-5-2'!H14), '2-5-2'!H14, IF(ISNUMBER('2-5-2'!F14), '2-5-2'!F14, IF(ISNUMBER('2-5-2'!I14), '2-5-2'!I14, IF(ISNUMBER('2-5-2'!E14), '2-5-2'!E14, IF(ISNUMBER('2-5-2'!J14), '2-5-2'!J14, IF(ISNUMBER('2-5-2'!D14), '2-5-2'!D14, "XXX")))))))</f>
        <v>9.6</v>
      </c>
      <c r="R14" s="189">
        <f>IF(ISNUMBER('2-6-1'!J14), '2-6-1'!J14, IF(ISNUMBER('2-6-1'!K14), '2-6-1'!K14, IF(ISNUMBER('2-6-1'!I14), '2-6-1'!I14, IF(ISNUMBER('2-6-1'!L14), '2-6-1'!L14, IF(ISNUMBER('2-6-1'!H14), '2-6-1'!H14, IF(ISNUMBER('2-6-1'!G14), '2-6-1'!G14, IF(ISNUMBER('2-6-1'!F14), '2-6-1'!F14, IF(ISNUMBER('2-6-1'!E14), '2-6-1'!E14, "XXX"))))))))</f>
        <v>80.445920000000001</v>
      </c>
      <c r="S14" s="189">
        <f>IF(ISNUMBER('2-6-2'!K14), '2-6-2'!K14, IF(ISNUMBER('2-6-2'!L14), '2-6-2'!L14, IF(ISNUMBER('2-6-2'!J14), '2-6-2'!J14, IF(ISNUMBER('2-6-2'!M14), '2-6-2'!M14, IF(ISNUMBER('2-6-2'!I14), '2-6-2'!I14, IF(ISNUMBER('2-6-2'!H14), '2-6-2'!H14, IF(ISNUMBER('2-6-2'!G14), '2-6-2'!G14, IF(ISNUMBER('2-6-2'!F14), '2-6-2'!F14, "XXX"))))))))</f>
        <v>0</v>
      </c>
      <c r="T14" s="189">
        <f>IF(ISNUMBER('2-7-1'!M14), '2-7-1'!M14, "XXX")</f>
        <v>0.49893616572222221</v>
      </c>
      <c r="U14" s="189">
        <f>IF(ISNUMBER('2-7-2'!M14), '2-7-2'!M14, "XXX")</f>
        <v>0.68</v>
      </c>
      <c r="V14" s="189">
        <f>IF(ISNUMBER('2-8-1'!M14), '2-8-1'!M14, "XXX")</f>
        <v>0.42896448683333327</v>
      </c>
      <c r="W14" s="189">
        <f>IF(ISNUMBER('2-8-2'!M14), '2-8-2'!M14, "XXX")</f>
        <v>0.4023111131444444</v>
      </c>
      <c r="X14" s="189">
        <f>IF(ISNUMBER('3-1'!O13), '3-1'!O13, "XXX")</f>
        <v>0.78700000000000003</v>
      </c>
      <c r="Y14" s="189">
        <f>'3-2'!W13</f>
        <v>1.1614561080000001</v>
      </c>
    </row>
    <row r="15" spans="1:26" ht="15" x14ac:dyDescent="0.25">
      <c r="A15" s="155" t="s">
        <v>24</v>
      </c>
      <c r="B15" s="158" t="s">
        <v>24</v>
      </c>
      <c r="C15" s="189">
        <f>IF(ISNUMBER('1-1'!N15),'1-1'!N15, "XXX")</f>
        <v>7</v>
      </c>
      <c r="D15" s="189" t="str">
        <f>IF(UCDP!AE15, UCDP!AE15, "0.0")</f>
        <v>0.0</v>
      </c>
      <c r="E15" s="189" t="str">
        <f>IF(ISNUMBER('1-3'!Q15), '1-3'!Q15, IF(ISNUMBER('1-3'!P15), '1-3'!P15, IF(ISNUMBER('1-3'!O15), '1-3'!O15, "XXX")))</f>
        <v>XXX</v>
      </c>
      <c r="F15" s="189">
        <f>IF(ISNUMBER('1-4'!AU15),'1-4'!AU15, IF(ISNUMBER('1-4'!AV15),'1-4'!AV15, IF(ISNUMBER('1-4'!AT15),'1-4'!AT15, IF(ISNUMBER('1-4'!AS15),'1-4'!AS15, IF(ISNUMBER('1-4'!AR15),'1-4'!AR15, "XXX")))))</f>
        <v>4</v>
      </c>
      <c r="G15" s="189">
        <f>IF(ISNUMBER('1-5'!N14), '1-5'!N14, "XXX")</f>
        <v>7.7</v>
      </c>
      <c r="H15" s="189" t="str">
        <f>IF(ISNUMBER('2-1-1'!M15), '2-1-1'!M15, "XXX")</f>
        <v>XXX</v>
      </c>
      <c r="I15" s="189">
        <f>IF(ISNUMBER('2-1-2'!G14),'2-1-2'!G14, IF(ISNUMBER('2-1-2'!F14),'2-1-2'!F14, IF(ISNUMBER('2-1-2'!H14),'2-1-2'!H14, "XXX")))</f>
        <v>0.82809999999999995</v>
      </c>
      <c r="J15" s="189" t="str">
        <f>IF(ISNUMBER('2-2-1'!AI15),'2-2-1'!AI15,IF(ISNUMBER('2-2-1'!AJ15),'2-2-1'!AJ15,IF(ISNUMBER('2-2-1'!AH15),'2-2-1'!AH15,IF(ISNUMBER('2-2-1'!AG15),'2-2-1'!AG15,IF(ISNUMBER('2-2-1'!AF15), '2-2-1'!AF15,IF(ISNUMBER('2-2-1'!AE15),'2-2-1'!AE15,IF(ISNUMBER('2-2-1'!AD15),'2-2-1'!AD15, "XXX")))))))</f>
        <v>XXX</v>
      </c>
      <c r="K15" s="189" t="str">
        <f>IF(ISNUMBER('2-2-2'!M15),'2-2-2'!M15, "XXX")</f>
        <v>XXX</v>
      </c>
      <c r="L15" s="189">
        <f>IF(ISNUMBER('2-3-1'!V15), '2-3-1'!V15, IF(ISNUMBER('2-3-1'!U15), '2-3-1'!U15, IF(ISNUMBER('2-3-1'!T15), '2-3-1'!T15, IF(ISNUMBER('2-3-1'!S15), '2-3-1'!S15, IF(ISNUMBER('2-3-1'!R15), '2-3-1'!R15, IF(ISNUMBER('2-3-1'!Q15), '2-3-1'!Q15, "XXX"))))))</f>
        <v>4.1252708399999998</v>
      </c>
      <c r="M15" s="189">
        <f>IF(ISNUMBER('2-3-2'!V15), '2-3-2'!V15, IF(ISNUMBER('2-3-2'!U15), '2-3-2'!U15, IF(ISNUMBER('2-3-2'!T15), '2-3-2'!T15, IF(ISNUMBER('2-3-2'!S15), '2-3-2'!S15, IF(ISNUMBER('2-3-2'!R15), '2-3-2'!R15, IF(ISNUMBER('2-3-2'!Q15), '2-3-2'!Q15, "XXX"))))))</f>
        <v>25.690063479999999</v>
      </c>
      <c r="N15" s="189">
        <f>IF(ISNUMBER('2-4-1'!AB15),'2-4-1'!AB15,IF(ISNUMBER('2-4-1'!AC15),'2-4-1'!AC15,IF(ISNUMBER('2-4-1'!AA15),'2-4-1'!AA15,IF(ISNUMBER('2-4-1'!Z15),'2-4-1'!Z15,IF(ISNUMBER('2-4-1'!Y15),'2-4-1'!Y15,"XXX")))))</f>
        <v>13.3</v>
      </c>
      <c r="O15" s="189">
        <f>IF(ISNUMBER('2-4-2'!J15), '2-4-2'!J15, IF(ISNUMBER('2-4-2'!K15), '2-4-2'!K15, IF(ISNUMBER('2-4-2'!I15), '2-4-2'!I15, IF(ISNUMBER('2-4-2'!L15), '2-4-2'!L15, IF(ISNUMBER('2-4-2'!H15), '2-4-2'!H15, IF(ISNUMBER('2-4-2'!M15), '2-4-2'!M15, IF(ISNUMBER('2-4-2'!G15), '2-4-2'!G15, IF(ISNUMBER('2-4-2'!F15), '2-4-2'!F15, IF(ISNUMBER('2-4-2'!E15), '2-4-2'!E15, "XXX")))))))))</f>
        <v>100</v>
      </c>
      <c r="P15" s="189">
        <f>IF(ISNUMBER('2-5-1'!H247), '2-5-1'!H247, "XXX")</f>
        <v>0.47649135589599612</v>
      </c>
      <c r="Q15" s="189" t="str">
        <f>IF(ISNUMBER('2-5-2'!G15), '2-5-2'!G15, IF(ISNUMBER('2-5-2'!H15), '2-5-2'!H15, IF(ISNUMBER('2-5-2'!F15), '2-5-2'!F15, IF(ISNUMBER('2-5-2'!I15), '2-5-2'!I15, IF(ISNUMBER('2-5-2'!E15), '2-5-2'!E15, IF(ISNUMBER('2-5-2'!J15), '2-5-2'!J15, IF(ISNUMBER('2-5-2'!D15), '2-5-2'!D15, "XXX")))))))</f>
        <v>XXX</v>
      </c>
      <c r="R15" s="189">
        <f>IF(ISNUMBER('2-6-1'!J15), '2-6-1'!J15, IF(ISNUMBER('2-6-1'!K15), '2-6-1'!K15, IF(ISNUMBER('2-6-1'!I15), '2-6-1'!I15, IF(ISNUMBER('2-6-1'!L15), '2-6-1'!L15, IF(ISNUMBER('2-6-1'!H15), '2-6-1'!H15, IF(ISNUMBER('2-6-1'!G15), '2-6-1'!G15, IF(ISNUMBER('2-6-1'!F15), '2-6-1'!F15, IF(ISNUMBER('2-6-1'!E15), '2-6-1'!E15, "XXX"))))))))</f>
        <v>95.728359999999995</v>
      </c>
      <c r="S15" s="189">
        <f>IF(ISNUMBER('2-6-2'!K15), '2-6-2'!K15, IF(ISNUMBER('2-6-2'!L15), '2-6-2'!L15, IF(ISNUMBER('2-6-2'!J15), '2-6-2'!J15, IF(ISNUMBER('2-6-2'!M15), '2-6-2'!M15, IF(ISNUMBER('2-6-2'!I15), '2-6-2'!I15, IF(ISNUMBER('2-6-2'!H15), '2-6-2'!H15, IF(ISNUMBER('2-6-2'!G15), '2-6-2'!G15, IF(ISNUMBER('2-6-2'!F15), '2-6-2'!F15, "XXX"))))))))</f>
        <v>0.1</v>
      </c>
      <c r="T15" s="189" t="str">
        <f>IF(ISNUMBER('2-7-1'!M15), '2-7-1'!M15, "XXX")</f>
        <v>XXX</v>
      </c>
      <c r="U15" s="189" t="str">
        <f>IF(ISNUMBER('2-7-2'!M15), '2-7-2'!M15, "XXX")</f>
        <v>XXX</v>
      </c>
      <c r="V15" s="189" t="str">
        <f>IF(ISNUMBER('2-8-1'!M15), '2-8-1'!M15, "XXX")</f>
        <v>XXX</v>
      </c>
      <c r="W15" s="189" t="str">
        <f>IF(ISNUMBER('2-8-2'!M15), '2-8-2'!M15, "XXX")</f>
        <v>XXX</v>
      </c>
      <c r="X15" s="189">
        <f>IF(ISNUMBER('3-1'!O14), '3-1'!O14, "XXX")</f>
        <v>0.25700000000000001</v>
      </c>
      <c r="Y15" s="189">
        <f>'3-2'!W14</f>
        <v>-1.31397903</v>
      </c>
    </row>
    <row r="16" spans="1:26" ht="15" x14ac:dyDescent="0.25">
      <c r="A16" s="155" t="s">
        <v>25</v>
      </c>
      <c r="B16" s="158" t="s">
        <v>25</v>
      </c>
      <c r="C16" s="189">
        <f>IF(ISNUMBER('1-1'!N16),'1-1'!N16, "XXX")</f>
        <v>0.7</v>
      </c>
      <c r="D16" s="189" t="str">
        <f>IF(UCDP!AE16, UCDP!AE16, "0.0")</f>
        <v>0.0</v>
      </c>
      <c r="E16" s="189">
        <f>IF(ISNUMBER('1-3'!Q16), '1-3'!Q16, IF(ISNUMBER('1-3'!P16), '1-3'!P16, IF(ISNUMBER('1-3'!O16), '1-3'!O16, "XXX")))</f>
        <v>87.083488212612991</v>
      </c>
      <c r="F16" s="189">
        <f>IF(ISNUMBER('1-4'!AU16),'1-4'!AU16, IF(ISNUMBER('1-4'!AV16),'1-4'!AV16, IF(ISNUMBER('1-4'!AT16),'1-4'!AT16, IF(ISNUMBER('1-4'!AS16),'1-4'!AS16, IF(ISNUMBER('1-4'!AR16),'1-4'!AR16, "XXX")))))</f>
        <v>1</v>
      </c>
      <c r="G16" s="189">
        <f>IF(ISNUMBER('1-5'!N15), '1-5'!N15, "XXX")</f>
        <v>1</v>
      </c>
      <c r="H16" s="189">
        <f>IF(ISNUMBER('2-1-1'!M16), '2-1-1'!M16, "XXX")</f>
        <v>0.87262603611485046</v>
      </c>
      <c r="I16" s="189">
        <f>IF(ISNUMBER('2-1-2'!G15),'2-1-2'!G15, IF(ISNUMBER('2-1-2'!F15),'2-1-2'!F15, IF(ISNUMBER('2-1-2'!H15),'2-1-2'!H15, "XXX")))</f>
        <v>0.80330000000000001</v>
      </c>
      <c r="J16" s="189">
        <f>IF(ISNUMBER('2-2-1'!AI16),'2-2-1'!AI16,IF(ISNUMBER('2-2-1'!AJ16),'2-2-1'!AJ16,IF(ISNUMBER('2-2-1'!AH16),'2-2-1'!AH16,IF(ISNUMBER('2-2-1'!AG16),'2-2-1'!AG16,IF(ISNUMBER('2-2-1'!AF16), '2-2-1'!AF16,IF(ISNUMBER('2-2-1'!AE16),'2-2-1'!AE16,IF(ISNUMBER('2-2-1'!AD16),'2-2-1'!AD16, "XXX")))))))</f>
        <v>4.3419299999999996</v>
      </c>
      <c r="K16" s="189">
        <f>IF(ISNUMBER('2-2-2'!M16),'2-2-2'!M16, "XXX")</f>
        <v>0.73029160504166668</v>
      </c>
      <c r="L16" s="189">
        <f>IF(ISNUMBER('2-3-1'!V16), '2-3-1'!V16, IF(ISNUMBER('2-3-1'!U16), '2-3-1'!U16, IF(ISNUMBER('2-3-1'!T16), '2-3-1'!T16, IF(ISNUMBER('2-3-1'!S16), '2-3-1'!S16, IF(ISNUMBER('2-3-1'!R16), '2-3-1'!R16, IF(ISNUMBER('2-3-1'!Q16), '2-3-1'!Q16, "XXX"))))))</f>
        <v>8.1813888499999994</v>
      </c>
      <c r="M16" s="189">
        <f>IF(ISNUMBER('2-3-2'!V16), '2-3-2'!V16, IF(ISNUMBER('2-3-2'!U16), '2-3-2'!U16, IF(ISNUMBER('2-3-2'!T16), '2-3-2'!T16, IF(ISNUMBER('2-3-2'!S16), '2-3-2'!S16, IF(ISNUMBER('2-3-2'!R16), '2-3-2'!R16, IF(ISNUMBER('2-3-2'!Q16), '2-3-2'!Q16, "XXX"))))))</f>
        <v>18.172887800000002</v>
      </c>
      <c r="N16" s="189">
        <f>IF(ISNUMBER('2-4-1'!AB16),'2-4-1'!AB16,IF(ISNUMBER('2-4-1'!AC16),'2-4-1'!AC16,IF(ISNUMBER('2-4-1'!AA16),'2-4-1'!AA16,IF(ISNUMBER('2-4-1'!Z16),'2-4-1'!Z16,IF(ISNUMBER('2-4-1'!Y16),'2-4-1'!Y16,"XXX")))))</f>
        <v>19.7</v>
      </c>
      <c r="O16" s="189">
        <f>IF(ISNUMBER('2-4-2'!J16), '2-4-2'!J16, IF(ISNUMBER('2-4-2'!K16), '2-4-2'!K16, IF(ISNUMBER('2-4-2'!I16), '2-4-2'!I16, IF(ISNUMBER('2-4-2'!L16), '2-4-2'!L16, IF(ISNUMBER('2-4-2'!H16), '2-4-2'!H16, IF(ISNUMBER('2-4-2'!M16), '2-4-2'!M16, IF(ISNUMBER('2-4-2'!G16), '2-4-2'!G16, IF(ISNUMBER('2-4-2'!F16), '2-4-2'!F16, IF(ISNUMBER('2-4-2'!E16), '2-4-2'!E16, "XXX")))))))))</f>
        <v>100</v>
      </c>
      <c r="P16" s="189" t="str">
        <f>IF(ISNUMBER('2-5-1'!H248), '2-5-1'!H248, "XXX")</f>
        <v>XXX</v>
      </c>
      <c r="Q16" s="189">
        <f>IF(ISNUMBER('2-5-2'!G16), '2-5-2'!G16, IF(ISNUMBER('2-5-2'!H16), '2-5-2'!H16, IF(ISNUMBER('2-5-2'!F16), '2-5-2'!F16, IF(ISNUMBER('2-5-2'!I16), '2-5-2'!I16, IF(ISNUMBER('2-5-2'!E16), '2-5-2'!E16, IF(ISNUMBER('2-5-2'!J16), '2-5-2'!J16, IF(ISNUMBER('2-5-2'!D16), '2-5-2'!D16, "XXX")))))))</f>
        <v>100</v>
      </c>
      <c r="R16" s="189">
        <f>IF(ISNUMBER('2-6-1'!J16), '2-6-1'!J16, IF(ISNUMBER('2-6-1'!K16), '2-6-1'!K16, IF(ISNUMBER('2-6-1'!I16), '2-6-1'!I16, IF(ISNUMBER('2-6-1'!L16), '2-6-1'!L16, IF(ISNUMBER('2-6-1'!H16), '2-6-1'!H16, IF(ISNUMBER('2-6-1'!G16), '2-6-1'!G16, IF(ISNUMBER('2-6-1'!F16), '2-6-1'!F16, IF(ISNUMBER('2-6-1'!E16), '2-6-1'!E16, "XXX"))))))))</f>
        <v>85.766369999999995</v>
      </c>
      <c r="S16" s="189">
        <f>IF(ISNUMBER('2-6-2'!K16), '2-6-2'!K16, IF(ISNUMBER('2-6-2'!L16), '2-6-2'!L16, IF(ISNUMBER('2-6-2'!J16), '2-6-2'!J16, IF(ISNUMBER('2-6-2'!M16), '2-6-2'!M16, IF(ISNUMBER('2-6-2'!I16), '2-6-2'!I16, IF(ISNUMBER('2-6-2'!H16), '2-6-2'!H16, IF(ISNUMBER('2-6-2'!G16), '2-6-2'!G16, IF(ISNUMBER('2-6-2'!F16), '2-6-2'!F16, "XXX"))))))))</f>
        <v>0</v>
      </c>
      <c r="T16" s="189">
        <f>IF(ISNUMBER('2-7-1'!M16), '2-7-1'!M16, "XXX")</f>
        <v>0.79028219644444431</v>
      </c>
      <c r="U16" s="189">
        <f>IF(ISNUMBER('2-7-2'!M16), '2-7-2'!M16, "XXX")</f>
        <v>0.75</v>
      </c>
      <c r="V16" s="189">
        <f>IF(ISNUMBER('2-8-1'!M16), '2-8-1'!M16, "XXX")</f>
        <v>0.63341151344444446</v>
      </c>
      <c r="W16" s="189">
        <f>IF(ISNUMBER('2-8-2'!M16), '2-8-2'!M16, "XXX")</f>
        <v>0.546755294</v>
      </c>
      <c r="X16" s="189">
        <f>IF(ISNUMBER('3-1'!O15), '3-1'!O15, "XXX")</f>
        <v>0.88900000000000001</v>
      </c>
      <c r="Y16" s="189">
        <f>'3-2'!W15</f>
        <v>1.366058588</v>
      </c>
    </row>
    <row r="17" spans="1:25" ht="15" x14ac:dyDescent="0.25">
      <c r="A17" s="155" t="s">
        <v>26</v>
      </c>
      <c r="B17" s="158" t="s">
        <v>26</v>
      </c>
      <c r="C17" s="189">
        <f>IF(ISNUMBER('1-1'!N17),'1-1'!N17, "XXX")</f>
        <v>6</v>
      </c>
      <c r="D17" s="189" t="str">
        <f>IF(UCDP!AE17, UCDP!AE17, "0.0")</f>
        <v>0.0</v>
      </c>
      <c r="E17" s="189">
        <f>IF(ISNUMBER('1-3'!Q17), '1-3'!Q17, IF(ISNUMBER('1-3'!P17), '1-3'!P17, IF(ISNUMBER('1-3'!O17), '1-3'!O17, "XXX")))</f>
        <v>80.201111945056496</v>
      </c>
      <c r="F17" s="189">
        <f>IF(ISNUMBER('1-4'!AU17),'1-4'!AU17, IF(ISNUMBER('1-4'!AV17),'1-4'!AV17, IF(ISNUMBER('1-4'!AT17),'1-4'!AT17, IF(ISNUMBER('1-4'!AS17),'1-4'!AS17, IF(ISNUMBER('1-4'!AR17),'1-4'!AR17, "XXX")))))</f>
        <v>3</v>
      </c>
      <c r="G17" s="189">
        <f>IF(ISNUMBER('1-5'!N16), '1-5'!N16, "XXX")</f>
        <v>4.9000000000000004</v>
      </c>
      <c r="H17" s="189">
        <f>IF(ISNUMBER('2-1-1'!M17), '2-1-1'!M17, "XXX")</f>
        <v>0.40166863249538776</v>
      </c>
      <c r="I17" s="189">
        <f>IF(ISNUMBER('2-1-2'!G16),'2-1-2'!G16, IF(ISNUMBER('2-1-2'!F16),'2-1-2'!F16, IF(ISNUMBER('2-1-2'!H16),'2-1-2'!H16, "XXX")))</f>
        <v>0.25950000000000001</v>
      </c>
      <c r="J17" s="189">
        <f>IF(ISNUMBER('2-2-1'!AI17),'2-2-1'!AI17,IF(ISNUMBER('2-2-1'!AJ17),'2-2-1'!AJ17,IF(ISNUMBER('2-2-1'!AH17),'2-2-1'!AH17,IF(ISNUMBER('2-2-1'!AG17),'2-2-1'!AG17,IF(ISNUMBER('2-2-1'!AF17), '2-2-1'!AF17,IF(ISNUMBER('2-2-1'!AE17),'2-2-1'!AE17,IF(ISNUMBER('2-2-1'!AD17),'2-2-1'!AD17, "XXX")))))))</f>
        <v>2.3335400000000002</v>
      </c>
      <c r="K17" s="189">
        <f>IF(ISNUMBER('2-2-2'!M17),'2-2-2'!M17, "XXX")</f>
        <v>0.29771161879166663</v>
      </c>
      <c r="L17" s="189">
        <f>IF(ISNUMBER('2-3-1'!V17), '2-3-1'!V17, IF(ISNUMBER('2-3-1'!U17), '2-3-1'!U17, IF(ISNUMBER('2-3-1'!T17), '2-3-1'!T17, IF(ISNUMBER('2-3-1'!S17), '2-3-1'!S17, IF(ISNUMBER('2-3-1'!R17), '2-3-1'!R17, IF(ISNUMBER('2-3-1'!Q17), '2-3-1'!Q17, "XXX"))))))</f>
        <v>0.54099613000000002</v>
      </c>
      <c r="M17" s="189">
        <f>IF(ISNUMBER('2-3-2'!V17), '2-3-2'!V17, IF(ISNUMBER('2-3-2'!U17), '2-3-2'!U17, IF(ISNUMBER('2-3-2'!T17), '2-3-2'!T17, IF(ISNUMBER('2-3-2'!S17), '2-3-2'!S17, IF(ISNUMBER('2-3-2'!R17), '2-3-2'!R17, IF(ISNUMBER('2-3-2'!Q17), '2-3-2'!Q17, "XXX"))))))</f>
        <v>47.043567660000001</v>
      </c>
      <c r="N17" s="189">
        <f>IF(ISNUMBER('2-4-1'!AB17),'2-4-1'!AB17,IF(ISNUMBER('2-4-1'!AC17),'2-4-1'!AC17,IF(ISNUMBER('2-4-1'!AA17),'2-4-1'!AA17,IF(ISNUMBER('2-4-1'!Z17),'2-4-1'!Z17,IF(ISNUMBER('2-4-1'!Y17),'2-4-1'!Y17,"XXX")))))</f>
        <v>1.3</v>
      </c>
      <c r="O17" s="189">
        <f>IF(ISNUMBER('2-4-2'!J17), '2-4-2'!J17, IF(ISNUMBER('2-4-2'!K17), '2-4-2'!K17, IF(ISNUMBER('2-4-2'!I17), '2-4-2'!I17, IF(ISNUMBER('2-4-2'!L17), '2-4-2'!L17, IF(ISNUMBER('2-4-2'!H17), '2-4-2'!H17, IF(ISNUMBER('2-4-2'!M17), '2-4-2'!M17, IF(ISNUMBER('2-4-2'!G17), '2-4-2'!G17, IF(ISNUMBER('2-4-2'!F17), '2-4-2'!F17, IF(ISNUMBER('2-4-2'!E17), '2-4-2'!E17, "XXX")))))))))</f>
        <v>49.9</v>
      </c>
      <c r="P17" s="189">
        <f>IF(ISNUMBER('2-5-1'!H249), '2-5-1'!H249, "XXX")</f>
        <v>8.0426269769668574E-2</v>
      </c>
      <c r="Q17" s="189" t="str">
        <f>IF(ISNUMBER('2-5-2'!G17), '2-5-2'!G17, IF(ISNUMBER('2-5-2'!H17), '2-5-2'!H17, IF(ISNUMBER('2-5-2'!F17), '2-5-2'!F17, IF(ISNUMBER('2-5-2'!I17), '2-5-2'!I17, IF(ISNUMBER('2-5-2'!E17), '2-5-2'!E17, IF(ISNUMBER('2-5-2'!J17), '2-5-2'!J17, IF(ISNUMBER('2-5-2'!D17), '2-5-2'!D17, "XXX")))))))</f>
        <v>XXX</v>
      </c>
      <c r="R17" s="189">
        <f>IF(ISNUMBER('2-6-1'!J17), '2-6-1'!J17, IF(ISNUMBER('2-6-1'!K17), '2-6-1'!K17, IF(ISNUMBER('2-6-1'!I17), '2-6-1'!I17, IF(ISNUMBER('2-6-1'!L17), '2-6-1'!L17, IF(ISNUMBER('2-6-1'!H17), '2-6-1'!H17, IF(ISNUMBER('2-6-1'!G17), '2-6-1'!G17, IF(ISNUMBER('2-6-1'!F17), '2-6-1'!F17, IF(ISNUMBER('2-6-1'!E17), '2-6-1'!E17, "XXX"))))))))</f>
        <v>10.89221</v>
      </c>
      <c r="S17" s="189">
        <f>IF(ISNUMBER('2-6-2'!K17), '2-6-2'!K17, IF(ISNUMBER('2-6-2'!L17), '2-6-2'!L17, IF(ISNUMBER('2-6-2'!J17), '2-6-2'!J17, IF(ISNUMBER('2-6-2'!M17), '2-6-2'!M17, IF(ISNUMBER('2-6-2'!I17), '2-6-2'!I17, IF(ISNUMBER('2-6-2'!H17), '2-6-2'!H17, IF(ISNUMBER('2-6-2'!G17), '2-6-2'!G17, IF(ISNUMBER('2-6-2'!F17), '2-6-2'!F17, "XXX"))))))))</f>
        <v>38.19</v>
      </c>
      <c r="T17" s="189">
        <f>IF(ISNUMBER('2-7-1'!M17), '2-7-1'!M17, "XXX")</f>
        <v>0.40004428488888893</v>
      </c>
      <c r="U17" s="189">
        <f>IF(ISNUMBER('2-7-2'!M17), '2-7-2'!M17, "XXX")</f>
        <v>0.4</v>
      </c>
      <c r="V17" s="189">
        <f>IF(ISNUMBER('2-8-1'!M17), '2-8-1'!M17, "XXX")</f>
        <v>0.54851170822222217</v>
      </c>
      <c r="W17" s="189">
        <f>IF(ISNUMBER('2-8-2'!M17), '2-8-2'!M17, "XXX")</f>
        <v>0.4516074160555556</v>
      </c>
      <c r="X17" s="189">
        <f>IF(ISNUMBER('3-1'!O16), '3-1'!O16, "XXX")</f>
        <v>0.48799999999999999</v>
      </c>
      <c r="Y17" s="189">
        <f>'3-2'!W16</f>
        <v>0.135034606</v>
      </c>
    </row>
    <row r="18" spans="1:25" ht="15" x14ac:dyDescent="0.25">
      <c r="A18" s="155" t="s">
        <v>27</v>
      </c>
      <c r="B18" s="158" t="s">
        <v>27</v>
      </c>
      <c r="C18" s="189">
        <f>IF(ISNUMBER('1-1'!N18),'1-1'!N18, "XXX")</f>
        <v>5.2</v>
      </c>
      <c r="D18" s="189" t="str">
        <f>IF(UCDP!AE18, UCDP!AE18, "0.0")</f>
        <v>0.0</v>
      </c>
      <c r="E18" s="189">
        <f>IF(ISNUMBER('1-3'!Q18), '1-3'!Q18, IF(ISNUMBER('1-3'!P18), '1-3'!P18, IF(ISNUMBER('1-3'!O18), '1-3'!O18, "XXX")))</f>
        <v>66.31504388001413</v>
      </c>
      <c r="F18" s="189">
        <f>IF(ISNUMBER('1-4'!AU18),'1-4'!AU18, IF(ISNUMBER('1-4'!AV18),'1-4'!AV18, IF(ISNUMBER('1-4'!AT18),'1-4'!AT18, IF(ISNUMBER('1-4'!AS18),'1-4'!AS18, IF(ISNUMBER('1-4'!AR18),'1-4'!AR18, "XXX")))))</f>
        <v>3</v>
      </c>
      <c r="G18" s="189">
        <f>IF(ISNUMBER('1-5'!N17), '1-5'!N17, "XXX")</f>
        <v>5.7</v>
      </c>
      <c r="H18" s="189">
        <f>IF(ISNUMBER('2-1-1'!M18), '2-1-1'!M18, "XXX")</f>
        <v>0.57142738244613345</v>
      </c>
      <c r="I18" s="189">
        <f>IF(ISNUMBER('2-1-2'!G17),'2-1-2'!G17, IF(ISNUMBER('2-1-2'!F17),'2-1-2'!F17, IF(ISNUMBER('2-1-2'!H17),'2-1-2'!H17, "XXX")))</f>
        <v>0.51839999999999997</v>
      </c>
      <c r="J18" s="189" t="str">
        <f>IF(ISNUMBER('2-2-1'!AI18),'2-2-1'!AI18,IF(ISNUMBER('2-2-1'!AJ18),'2-2-1'!AJ18,IF(ISNUMBER('2-2-1'!AH18),'2-2-1'!AH18,IF(ISNUMBER('2-2-1'!AG18),'2-2-1'!AG18,IF(ISNUMBER('2-2-1'!AF18), '2-2-1'!AF18,IF(ISNUMBER('2-2-1'!AE18),'2-2-1'!AE18,IF(ISNUMBER('2-2-1'!AD18),'2-2-1'!AD18, "XXX")))))))</f>
        <v>XXX</v>
      </c>
      <c r="K18" s="189">
        <f>IF(ISNUMBER('2-2-2'!M18),'2-2-2'!M18, "XXX")</f>
        <v>0.52684933741666673</v>
      </c>
      <c r="L18" s="189">
        <f>IF(ISNUMBER('2-3-1'!V18), '2-3-1'!V18, IF(ISNUMBER('2-3-1'!U18), '2-3-1'!U18, IF(ISNUMBER('2-3-1'!T18), '2-3-1'!T18, IF(ISNUMBER('2-3-1'!S18), '2-3-1'!S18, IF(ISNUMBER('2-3-1'!R18), '2-3-1'!R18, IF(ISNUMBER('2-3-1'!Q18), '2-3-1'!Q18, "XXX"))))))</f>
        <v>4.9319238700000003</v>
      </c>
      <c r="M18" s="189">
        <f>IF(ISNUMBER('2-3-2'!V18), '2-3-2'!V18, IF(ISNUMBER('2-3-2'!U18), '2-3-2'!U18, IF(ISNUMBER('2-3-2'!T18), '2-3-2'!T18, IF(ISNUMBER('2-3-2'!S18), '2-3-2'!S18, IF(ISNUMBER('2-3-2'!R18), '2-3-2'!R18, IF(ISNUMBER('2-3-2'!Q18), '2-3-2'!Q18, "XXX"))))))</f>
        <v>23.86875534</v>
      </c>
      <c r="N18" s="189">
        <f>IF(ISNUMBER('2-4-1'!AB18),'2-4-1'!AB18,IF(ISNUMBER('2-4-1'!AC18),'2-4-1'!AC18,IF(ISNUMBER('2-4-1'!AA18),'2-4-1'!AA18,IF(ISNUMBER('2-4-1'!Z18),'2-4-1'!Z18,IF(ISNUMBER('2-4-1'!Y18),'2-4-1'!Y18,"XXX")))))</f>
        <v>4.5</v>
      </c>
      <c r="O18" s="189">
        <f>IF(ISNUMBER('2-4-2'!J18), '2-4-2'!J18, IF(ISNUMBER('2-4-2'!K18), '2-4-2'!K18, IF(ISNUMBER('2-4-2'!I18), '2-4-2'!I18, IF(ISNUMBER('2-4-2'!L18), '2-4-2'!L18, IF(ISNUMBER('2-4-2'!H18), '2-4-2'!H18, IF(ISNUMBER('2-4-2'!M18), '2-4-2'!M18, IF(ISNUMBER('2-4-2'!G18), '2-4-2'!G18, IF(ISNUMBER('2-4-2'!F18), '2-4-2'!F18, IF(ISNUMBER('2-4-2'!E18), '2-4-2'!E18, "XXX")))))))))</f>
        <v>100</v>
      </c>
      <c r="P18" s="189">
        <f>IF(ISNUMBER('2-5-1'!H250), '2-5-1'!H250, "XXX")</f>
        <v>0.43673019409179686</v>
      </c>
      <c r="Q18" s="189">
        <f>IF(ISNUMBER('2-5-2'!G18), '2-5-2'!G18, IF(ISNUMBER('2-5-2'!H18), '2-5-2'!H18, IF(ISNUMBER('2-5-2'!F18), '2-5-2'!F18, IF(ISNUMBER('2-5-2'!I18), '2-5-2'!I18, IF(ISNUMBER('2-5-2'!E18), '2-5-2'!E18, IF(ISNUMBER('2-5-2'!J18), '2-5-2'!J18, IF(ISNUMBER('2-5-2'!D18), '2-5-2'!D18, "XXX")))))))</f>
        <v>37.200000000000003</v>
      </c>
      <c r="R18" s="189">
        <f>IF(ISNUMBER('2-6-1'!J18), '2-6-1'!J18, IF(ISNUMBER('2-6-1'!K18), '2-6-1'!K18, IF(ISNUMBER('2-6-1'!I18), '2-6-1'!I18, IF(ISNUMBER('2-6-1'!L18), '2-6-1'!L18, IF(ISNUMBER('2-6-1'!H18), '2-6-1'!H18, IF(ISNUMBER('2-6-1'!G18), '2-6-1'!G18, IF(ISNUMBER('2-6-1'!F18), '2-6-1'!F18, IF(ISNUMBER('2-6-1'!E18), '2-6-1'!E18, "XXX"))))))))</f>
        <v>36.573709999999998</v>
      </c>
      <c r="S18" s="189">
        <f>IF(ISNUMBER('2-6-2'!K18), '2-6-2'!K18, IF(ISNUMBER('2-6-2'!L18), '2-6-2'!L18, IF(ISNUMBER('2-6-2'!J18), '2-6-2'!J18, IF(ISNUMBER('2-6-2'!M18), '2-6-2'!M18, IF(ISNUMBER('2-6-2'!I18), '2-6-2'!I18, IF(ISNUMBER('2-6-2'!H18), '2-6-2'!H18, IF(ISNUMBER('2-6-2'!G18), '2-6-2'!G18, IF(ISNUMBER('2-6-2'!F18), '2-6-2'!F18, "XXX"))))))))</f>
        <v>3.82</v>
      </c>
      <c r="T18" s="189">
        <f>IF(ISNUMBER('2-7-1'!M18), '2-7-1'!M18, "XXX")</f>
        <v>0.25258255800000001</v>
      </c>
      <c r="U18" s="189">
        <f>IF(ISNUMBER('2-7-2'!M18), '2-7-2'!M18, "XXX")</f>
        <v>0.28999999999999998</v>
      </c>
      <c r="V18" s="189">
        <f>IF(ISNUMBER('2-8-1'!M18), '2-8-1'!M18, "XXX")</f>
        <v>0.38157481614814814</v>
      </c>
      <c r="W18" s="189">
        <f>IF(ISNUMBER('2-8-2'!M18), '2-8-2'!M18, "XXX")</f>
        <v>0.31540801127777779</v>
      </c>
      <c r="X18" s="189">
        <f>IF(ISNUMBER('3-1'!O17), '3-1'!O17, "XXX")</f>
        <v>0.55300000000000005</v>
      </c>
      <c r="Y18" s="189">
        <f>'3-2'!W17</f>
        <v>-4.0986097999999999E-2</v>
      </c>
    </row>
    <row r="19" spans="1:25" ht="15" x14ac:dyDescent="0.25">
      <c r="A19" s="155" t="s">
        <v>28</v>
      </c>
      <c r="B19" s="158" t="s">
        <v>28</v>
      </c>
      <c r="C19" s="189">
        <f>IF(ISNUMBER('1-1'!N19),'1-1'!N19, "XXX")</f>
        <v>8.1999999999999993</v>
      </c>
      <c r="D19" s="189" t="str">
        <f>IF(UCDP!AE19, UCDP!AE19, "0.0")</f>
        <v>0.0</v>
      </c>
      <c r="E19" s="189">
        <f>IF(ISNUMBER('1-3'!Q19), '1-3'!Q19, IF(ISNUMBER('1-3'!P19), '1-3'!P19, IF(ISNUMBER('1-3'!O19), '1-3'!O19, "XXX")))</f>
        <v>73.138594202838988</v>
      </c>
      <c r="F19" s="189">
        <f>IF(ISNUMBER('1-4'!AU19),'1-4'!AU19, IF(ISNUMBER('1-4'!AV19),'1-4'!AV19, IF(ISNUMBER('1-4'!AT19),'1-4'!AT19, IF(ISNUMBER('1-4'!AS19),'1-4'!AS19, IF(ISNUMBER('1-4'!AR19),'1-4'!AR19, "XXX")))))</f>
        <v>2</v>
      </c>
      <c r="G19" s="189">
        <f>IF(ISNUMBER('1-5'!N18), '1-5'!N18, "XXX")</f>
        <v>5</v>
      </c>
      <c r="H19" s="189">
        <f>IF(ISNUMBER('2-1-1'!M19), '2-1-1'!M19, "XXX")</f>
        <v>0.63016974495548606</v>
      </c>
      <c r="I19" s="189">
        <f>IF(ISNUMBER('2-1-2'!G18),'2-1-2'!G18, IF(ISNUMBER('2-1-2'!F18),'2-1-2'!F18, IF(ISNUMBER('2-1-2'!H18),'2-1-2'!H18, "XXX")))</f>
        <v>0.62949999999999995</v>
      </c>
      <c r="J19" s="189" t="str">
        <f>IF(ISNUMBER('2-2-1'!AI19),'2-2-1'!AI19,IF(ISNUMBER('2-2-1'!AJ19),'2-2-1'!AJ19,IF(ISNUMBER('2-2-1'!AH19),'2-2-1'!AH19,IF(ISNUMBER('2-2-1'!AG19),'2-2-1'!AG19,IF(ISNUMBER('2-2-1'!AF19), '2-2-1'!AF19,IF(ISNUMBER('2-2-1'!AE19),'2-2-1'!AE19,IF(ISNUMBER('2-2-1'!AD19),'2-2-1'!AD19, "XXX")))))))</f>
        <v>XXX</v>
      </c>
      <c r="K19" s="189">
        <f>IF(ISNUMBER('2-2-2'!M19),'2-2-2'!M19, "XXX")</f>
        <v>0.53320343091666667</v>
      </c>
      <c r="L19" s="189">
        <f>IF(ISNUMBER('2-3-1'!V19), '2-3-1'!V19, IF(ISNUMBER('2-3-1'!U19), '2-3-1'!U19, IF(ISNUMBER('2-3-1'!T19), '2-3-1'!T19, IF(ISNUMBER('2-3-1'!S19), '2-3-1'!S19, IF(ISNUMBER('2-3-1'!R19), '2-3-1'!R19, IF(ISNUMBER('2-3-1'!Q19), '2-3-1'!Q19, "XXX"))))))</f>
        <v>6.2188372599999999</v>
      </c>
      <c r="M19" s="189">
        <f>IF(ISNUMBER('2-3-2'!V19), '2-3-2'!V19, IF(ISNUMBER('2-3-2'!U19), '2-3-2'!U19, IF(ISNUMBER('2-3-2'!T19), '2-3-2'!T19, IF(ISNUMBER('2-3-2'!S19), '2-3-2'!S19, IF(ISNUMBER('2-3-2'!R19), '2-3-2'!R19, IF(ISNUMBER('2-3-2'!Q19), '2-3-2'!Q19, "XXX"))))))</f>
        <v>29.352811809999999</v>
      </c>
      <c r="N19" s="189" t="str">
        <f>IF(ISNUMBER('2-4-1'!AB19),'2-4-1'!AB19,IF(ISNUMBER('2-4-1'!AC19),'2-4-1'!AC19,IF(ISNUMBER('2-4-1'!AA19),'2-4-1'!AA19,IF(ISNUMBER('2-4-1'!Z19),'2-4-1'!Z19,IF(ISNUMBER('2-4-1'!Y19),'2-4-1'!Y19,"XXX")))))</f>
        <v>XXX</v>
      </c>
      <c r="O19" s="189">
        <f>IF(ISNUMBER('2-4-2'!J19), '2-4-2'!J19, IF(ISNUMBER('2-4-2'!K19), '2-4-2'!K19, IF(ISNUMBER('2-4-2'!I19), '2-4-2'!I19, IF(ISNUMBER('2-4-2'!L19), '2-4-2'!L19, IF(ISNUMBER('2-4-2'!H19), '2-4-2'!H19, IF(ISNUMBER('2-4-2'!M19), '2-4-2'!M19, IF(ISNUMBER('2-4-2'!G19), '2-4-2'!G19, IF(ISNUMBER('2-4-2'!F19), '2-4-2'!F19, IF(ISNUMBER('2-4-2'!E19), '2-4-2'!E19, "XXX")))))))))</f>
        <v>69.5</v>
      </c>
      <c r="P19" s="189">
        <f>IF(ISNUMBER('2-5-1'!H251), '2-5-1'!H251, "XXX")</f>
        <v>0.55816793441772461</v>
      </c>
      <c r="Q19" s="189" t="str">
        <f>IF(ISNUMBER('2-5-2'!G19), '2-5-2'!G19, IF(ISNUMBER('2-5-2'!H19), '2-5-2'!H19, IF(ISNUMBER('2-5-2'!F19), '2-5-2'!F19, IF(ISNUMBER('2-5-2'!I19), '2-5-2'!I19, IF(ISNUMBER('2-5-2'!E19), '2-5-2'!E19, IF(ISNUMBER('2-5-2'!J19), '2-5-2'!J19, IF(ISNUMBER('2-5-2'!D19), '2-5-2'!D19, "XXX")))))))</f>
        <v>XXX</v>
      </c>
      <c r="R19" s="189">
        <f>IF(ISNUMBER('2-6-1'!J19), '2-6-1'!J19, IF(ISNUMBER('2-6-1'!K19), '2-6-1'!K19, IF(ISNUMBER('2-6-1'!I19), '2-6-1'!I19, IF(ISNUMBER('2-6-1'!L19), '2-6-1'!L19, IF(ISNUMBER('2-6-1'!H19), '2-6-1'!H19, IF(ISNUMBER('2-6-1'!G19), '2-6-1'!G19, IF(ISNUMBER('2-6-1'!F19), '2-6-1'!F19, IF(ISNUMBER('2-6-1'!E19), '2-6-1'!E19, "XXX"))))))))</f>
        <v>75.102440000000001</v>
      </c>
      <c r="S19" s="189">
        <f>IF(ISNUMBER('2-6-2'!K19), '2-6-2'!K19, IF(ISNUMBER('2-6-2'!L19), '2-6-2'!L19, IF(ISNUMBER('2-6-2'!J19), '2-6-2'!J19, IF(ISNUMBER('2-6-2'!M19), '2-6-2'!M19, IF(ISNUMBER('2-6-2'!I19), '2-6-2'!I19, IF(ISNUMBER('2-6-2'!H19), '2-6-2'!H19, IF(ISNUMBER('2-6-2'!G19), '2-6-2'!G19, IF(ISNUMBER('2-6-2'!F19), '2-6-2'!F19, "XXX"))))))))</f>
        <v>0.02</v>
      </c>
      <c r="T19" s="189">
        <f>IF(ISNUMBER('2-7-1'!M19), '2-7-1'!M19, "XXX")</f>
        <v>0.37528835933333332</v>
      </c>
      <c r="U19" s="189">
        <f>IF(ISNUMBER('2-7-2'!M19), '2-7-2'!M19, "XXX")</f>
        <v>0.38</v>
      </c>
      <c r="V19" s="189">
        <f>IF(ISNUMBER('2-8-1'!M19), '2-8-1'!M19, "XXX")</f>
        <v>0.42097630320370366</v>
      </c>
      <c r="W19" s="189">
        <f>IF(ISNUMBER('2-8-2'!M19), '2-8-2'!M19, "XXX")</f>
        <v>0.2640344069777778</v>
      </c>
      <c r="X19" s="189">
        <f>IF(ISNUMBER('3-1'!O18), '3-1'!O18, "XXX")</f>
        <v>0.52100000000000002</v>
      </c>
      <c r="Y19" s="189">
        <f>'3-2'!W18</f>
        <v>-0.16559997200000001</v>
      </c>
    </row>
    <row r="20" spans="1:25" ht="15" x14ac:dyDescent="0.25">
      <c r="A20" s="155" t="s">
        <v>29</v>
      </c>
      <c r="B20" s="158" t="s">
        <v>29</v>
      </c>
      <c r="C20" s="189">
        <f>IF(ISNUMBER('1-1'!N20),'1-1'!N20, "XXX")</f>
        <v>3.5</v>
      </c>
      <c r="D20" s="189" t="str">
        <f>IF(UCDP!AE20, UCDP!AE20, "0.0")</f>
        <v>0.0</v>
      </c>
      <c r="E20" s="189">
        <f>IF(ISNUMBER('1-3'!Q20), '1-3'!Q20, IF(ISNUMBER('1-3'!P20), '1-3'!P20, IF(ISNUMBER('1-3'!O20), '1-3'!O20, "XXX")))</f>
        <v>68.039802406779657</v>
      </c>
      <c r="F20" s="189">
        <f>IF(ISNUMBER('1-4'!AU20),'1-4'!AU20, IF(ISNUMBER('1-4'!AV20),'1-4'!AV20, IF(ISNUMBER('1-4'!AT20),'1-4'!AT20, IF(ISNUMBER('1-4'!AS20),'1-4'!AS20, IF(ISNUMBER('1-4'!AR20),'1-4'!AR20, "XXX")))))</f>
        <v>1</v>
      </c>
      <c r="G20" s="189">
        <f>IF(ISNUMBER('1-5'!N19), '1-5'!N19, "XXX")</f>
        <v>5.0999999999999996</v>
      </c>
      <c r="H20" s="189">
        <f>IF(ISNUMBER('2-1-1'!M20), '2-1-1'!M20, "XXX")</f>
        <v>0.53695724660119115</v>
      </c>
      <c r="I20" s="189">
        <f>IF(ISNUMBER('2-1-2'!G19),'2-1-2'!G19, IF(ISNUMBER('2-1-2'!F19),'2-1-2'!F19, IF(ISNUMBER('2-1-2'!H19),'2-1-2'!H19, "XXX")))</f>
        <v>0.55910000000000004</v>
      </c>
      <c r="J20" s="189" t="str">
        <f>IF(ISNUMBER('2-2-1'!AI20),'2-2-1'!AI20,IF(ISNUMBER('2-2-1'!AJ20),'2-2-1'!AJ20,IF(ISNUMBER('2-2-1'!AH20),'2-2-1'!AH20,IF(ISNUMBER('2-2-1'!AG20),'2-2-1'!AG20,IF(ISNUMBER('2-2-1'!AF20), '2-2-1'!AF20,IF(ISNUMBER('2-2-1'!AE20),'2-2-1'!AE20,IF(ISNUMBER('2-2-1'!AD20),'2-2-1'!AD20, "XXX")))))))</f>
        <v>XXX</v>
      </c>
      <c r="K20" s="189">
        <f>IF(ISNUMBER('2-2-2'!M20),'2-2-2'!M20, "XXX")</f>
        <v>0.53200892208333328</v>
      </c>
      <c r="L20" s="189">
        <f>IF(ISNUMBER('2-3-1'!V20), '2-3-1'!V20, IF(ISNUMBER('2-3-1'!U20), '2-3-1'!U20, IF(ISNUMBER('2-3-1'!T20), '2-3-1'!T20, IF(ISNUMBER('2-3-1'!S20), '2-3-1'!S20, IF(ISNUMBER('2-3-1'!R20), '2-3-1'!R20, IF(ISNUMBER('2-3-1'!Q20), '2-3-1'!Q20, "XXX"))))))</f>
        <v>4.7494063400000002</v>
      </c>
      <c r="M20" s="189">
        <f>IF(ISNUMBER('2-3-2'!V20), '2-3-2'!V20, IF(ISNUMBER('2-3-2'!U20), '2-3-2'!U20, IF(ISNUMBER('2-3-2'!T20), '2-3-2'!T20, IF(ISNUMBER('2-3-2'!S20), '2-3-2'!S20, IF(ISNUMBER('2-3-2'!R20), '2-3-2'!R20, IF(ISNUMBER('2-3-2'!Q20), '2-3-2'!Q20, "XXX"))))))</f>
        <v>3.1368885</v>
      </c>
      <c r="N20" s="189">
        <f>IF(ISNUMBER('2-4-1'!AB20),'2-4-1'!AB20,IF(ISNUMBER('2-4-1'!AC20),'2-4-1'!AC20,IF(ISNUMBER('2-4-1'!AA20),'2-4-1'!AA20,IF(ISNUMBER('2-4-1'!Z20),'2-4-1'!Z20,IF(ISNUMBER('2-4-1'!Y20),'2-4-1'!Y20,"XXX")))))</f>
        <v>1.9</v>
      </c>
      <c r="O20" s="189">
        <f>IF(ISNUMBER('2-4-2'!J20), '2-4-2'!J20, IF(ISNUMBER('2-4-2'!K20), '2-4-2'!K20, IF(ISNUMBER('2-4-2'!I20), '2-4-2'!I20, IF(ISNUMBER('2-4-2'!L20), '2-4-2'!L20, IF(ISNUMBER('2-4-2'!H20), '2-4-2'!H20, IF(ISNUMBER('2-4-2'!M20), '2-4-2'!M20, IF(ISNUMBER('2-4-2'!G20), '2-4-2'!G20, IF(ISNUMBER('2-4-2'!F20), '2-4-2'!F20, IF(ISNUMBER('2-4-2'!E20), '2-4-2'!E20, "XXX")))))))))</f>
        <v>100</v>
      </c>
      <c r="P20" s="189">
        <f>IF(ISNUMBER('2-5-1'!H252), '2-5-1'!H252, "XXX")</f>
        <v>0.6190918445587158</v>
      </c>
      <c r="Q20" s="189">
        <f>IF(ISNUMBER('2-5-2'!G20), '2-5-2'!G20, IF(ISNUMBER('2-5-2'!H20), '2-5-2'!H20, IF(ISNUMBER('2-5-2'!F20), '2-5-2'!F20, IF(ISNUMBER('2-5-2'!I20), '2-5-2'!I20, IF(ISNUMBER('2-5-2'!E20), '2-5-2'!E20, IF(ISNUMBER('2-5-2'!J20), '2-5-2'!J20, IF(ISNUMBER('2-5-2'!D20), '2-5-2'!D20, "XXX")))))))</f>
        <v>8.1999999999999993</v>
      </c>
      <c r="R20" s="189">
        <f>IF(ISNUMBER('2-6-1'!J20), '2-6-1'!J20, IF(ISNUMBER('2-6-1'!K20), '2-6-1'!K20, IF(ISNUMBER('2-6-1'!I20), '2-6-1'!I20, IF(ISNUMBER('2-6-1'!L20), '2-6-1'!L20, IF(ISNUMBER('2-6-1'!H20), '2-6-1'!H20, IF(ISNUMBER('2-6-1'!G20), '2-6-1'!G20, IF(ISNUMBER('2-6-1'!F20), '2-6-1'!F20, IF(ISNUMBER('2-6-1'!E20), '2-6-1'!E20, "XXX"))))))))</f>
        <v>69.744929999999997</v>
      </c>
      <c r="S20" s="189">
        <f>IF(ISNUMBER('2-6-2'!K20), '2-6-2'!K20, IF(ISNUMBER('2-6-2'!L20), '2-6-2'!L20, IF(ISNUMBER('2-6-2'!J20), '2-6-2'!J20, IF(ISNUMBER('2-6-2'!M20), '2-6-2'!M20, IF(ISNUMBER('2-6-2'!I20), '2-6-2'!I20, IF(ISNUMBER('2-6-2'!H20), '2-6-2'!H20, IF(ISNUMBER('2-6-2'!G20), '2-6-2'!G20, IF(ISNUMBER('2-6-2'!F20), '2-6-2'!F20, "XXX"))))))))</f>
        <v>8.51</v>
      </c>
      <c r="T20" s="189">
        <f>IF(ISNUMBER('2-7-1'!M20), '2-7-1'!M20, "XXX")</f>
        <v>0.50033932261111114</v>
      </c>
      <c r="U20" s="189">
        <f>IF(ISNUMBER('2-7-2'!M20), '2-7-2'!M20, "XXX")</f>
        <v>0.61</v>
      </c>
      <c r="V20" s="189">
        <f>IF(ISNUMBER('2-8-1'!M20), '2-8-1'!M20, "XXX")</f>
        <v>0.47903114337037039</v>
      </c>
      <c r="W20" s="189">
        <f>IF(ISNUMBER('2-8-2'!M20), '2-8-2'!M20, "XXX")</f>
        <v>0.39139476255555555</v>
      </c>
      <c r="X20" s="189">
        <f>IF(ISNUMBER('3-1'!O19), '3-1'!O19, "XXX")</f>
        <v>0.67200000000000004</v>
      </c>
      <c r="Y20" s="189">
        <f>'3-2'!W19</f>
        <v>0.56638234899999995</v>
      </c>
    </row>
    <row r="21" spans="1:25" ht="15" x14ac:dyDescent="0.25">
      <c r="A21" s="155" t="s">
        <v>30</v>
      </c>
      <c r="B21" s="158" t="s">
        <v>30</v>
      </c>
      <c r="C21" s="189">
        <f>IF(ISNUMBER('1-1'!N21),'1-1'!N21, "XXX")</f>
        <v>3.6</v>
      </c>
      <c r="D21" s="189" t="str">
        <f>IF(UCDP!AE21, UCDP!AE21, "0.0")</f>
        <v>0.0</v>
      </c>
      <c r="E21" s="189">
        <f>IF(ISNUMBER('1-3'!Q21), '1-3'!Q21, IF(ISNUMBER('1-3'!P21), '1-3'!P21, IF(ISNUMBER('1-3'!O21), '1-3'!O21, "XXX")))</f>
        <v>43.041208624166664</v>
      </c>
      <c r="F21" s="189">
        <f>IF(ISNUMBER('1-4'!AU21),'1-4'!AU21, IF(ISNUMBER('1-4'!AV21),'1-4'!AV21, IF(ISNUMBER('1-4'!AT21),'1-4'!AT21, IF(ISNUMBER('1-4'!AS21),'1-4'!AS21, IF(ISNUMBER('1-4'!AR21),'1-4'!AR21, "XXX")))))</f>
        <v>5</v>
      </c>
      <c r="G21" s="189">
        <f>IF(ISNUMBER('1-5'!N20), '1-5'!N20, "XXX")</f>
        <v>6.9</v>
      </c>
      <c r="H21" s="189">
        <f>IF(ISNUMBER('2-1-1'!M21), '2-1-1'!M21, "XXX")</f>
        <v>0.65452268175116179</v>
      </c>
      <c r="I21" s="189">
        <f>IF(ISNUMBER('2-1-2'!G20),'2-1-2'!G20, IF(ISNUMBER('2-1-2'!F20),'2-1-2'!F20, IF(ISNUMBER('2-1-2'!H20),'2-1-2'!H20, "XXX")))</f>
        <v>0.6522</v>
      </c>
      <c r="J21" s="189">
        <f>IF(ISNUMBER('2-2-1'!AI21),'2-2-1'!AI21,IF(ISNUMBER('2-2-1'!AJ21),'2-2-1'!AJ21,IF(ISNUMBER('2-2-1'!AH21),'2-2-1'!AH21,IF(ISNUMBER('2-2-1'!AG21),'2-2-1'!AG21,IF(ISNUMBER('2-2-1'!AF21), '2-2-1'!AF21,IF(ISNUMBER('2-2-1'!AE21),'2-2-1'!AE21,IF(ISNUMBER('2-2-1'!AD21),'2-2-1'!AD21, "XXX")))))))</f>
        <v>4.0964100000000006</v>
      </c>
      <c r="K21" s="189">
        <f>IF(ISNUMBER('2-2-2'!M21),'2-2-2'!M21, "XXX")</f>
        <v>0.50915353295833332</v>
      </c>
      <c r="L21" s="189">
        <f>IF(ISNUMBER('2-3-1'!V21), '2-3-1'!V21, IF(ISNUMBER('2-3-1'!U21), '2-3-1'!U21, IF(ISNUMBER('2-3-1'!T21), '2-3-1'!T21, IF(ISNUMBER('2-3-1'!S21), '2-3-1'!S21, IF(ISNUMBER('2-3-1'!R21), '2-3-1'!R21, IF(ISNUMBER('2-3-1'!Q21), '2-3-1'!Q21, "XXX"))))))</f>
        <v>3.9075586800000002</v>
      </c>
      <c r="M21" s="189">
        <f>IF(ISNUMBER('2-3-2'!V21), '2-3-2'!V21, IF(ISNUMBER('2-3-2'!U21), '2-3-2'!U21, IF(ISNUMBER('2-3-2'!T21), '2-3-2'!T21, IF(ISNUMBER('2-3-2'!S21), '2-3-2'!S21, IF(ISNUMBER('2-3-2'!R21), '2-3-2'!R21, IF(ISNUMBER('2-3-2'!Q21), '2-3-2'!Q21, "XXX"))))))</f>
        <v>24.879846570000002</v>
      </c>
      <c r="N21" s="189">
        <f>IF(ISNUMBER('2-4-1'!AB21),'2-4-1'!AB21,IF(ISNUMBER('2-4-1'!AC21),'2-4-1'!AC21,IF(ISNUMBER('2-4-1'!AA21),'2-4-1'!AA21,IF(ISNUMBER('2-4-1'!Z21),'2-4-1'!Z21,IF(ISNUMBER('2-4-1'!Y21),'2-4-1'!Y21,"XXX")))))</f>
        <v>15.7</v>
      </c>
      <c r="O21" s="189">
        <f>IF(ISNUMBER('2-4-2'!J21), '2-4-2'!J21, IF(ISNUMBER('2-4-2'!K21), '2-4-2'!K21, IF(ISNUMBER('2-4-2'!I21), '2-4-2'!I21, IF(ISNUMBER('2-4-2'!L21), '2-4-2'!L21, IF(ISNUMBER('2-4-2'!H21), '2-4-2'!H21, IF(ISNUMBER('2-4-2'!M21), '2-4-2'!M21, IF(ISNUMBER('2-4-2'!G21), '2-4-2'!G21, IF(ISNUMBER('2-4-2'!F21), '2-4-2'!F21, IF(ISNUMBER('2-4-2'!E21), '2-4-2'!E21, "XXX")))))))))</f>
        <v>91.5</v>
      </c>
      <c r="P21" s="189">
        <f>IF(ISNUMBER('2-5-1'!H253), '2-5-1'!H253, "XXX")</f>
        <v>0.25544664859771726</v>
      </c>
      <c r="Q21" s="189">
        <f>IF(ISNUMBER('2-5-2'!G21), '2-5-2'!G21, IF(ISNUMBER('2-5-2'!H21), '2-5-2'!H21, IF(ISNUMBER('2-5-2'!F21), '2-5-2'!F21, IF(ISNUMBER('2-5-2'!I21), '2-5-2'!I21, IF(ISNUMBER('2-5-2'!E21), '2-5-2'!E21, IF(ISNUMBER('2-5-2'!J21), '2-5-2'!J21, IF(ISNUMBER('2-5-2'!D21), '2-5-2'!D21, "XXX")))))))</f>
        <v>45.9</v>
      </c>
      <c r="R21" s="189">
        <f>IF(ISNUMBER('2-6-1'!J21), '2-6-1'!J21, IF(ISNUMBER('2-6-1'!K21), '2-6-1'!K21, IF(ISNUMBER('2-6-1'!I21), '2-6-1'!I21, IF(ISNUMBER('2-6-1'!L21), '2-6-1'!L21, IF(ISNUMBER('2-6-1'!H21), '2-6-1'!H21, IF(ISNUMBER('2-6-1'!G21), '2-6-1'!G21, IF(ISNUMBER('2-6-1'!F21), '2-6-1'!F21, IF(ISNUMBER('2-6-1'!E21), '2-6-1'!E21, "XXX"))))))))</f>
        <v>66.917509999999993</v>
      </c>
      <c r="S21" s="189">
        <f>IF(ISNUMBER('2-6-2'!K21), '2-6-2'!K21, IF(ISNUMBER('2-6-2'!L21), '2-6-2'!L21, IF(ISNUMBER('2-6-2'!J21), '2-6-2'!J21, IF(ISNUMBER('2-6-2'!M21), '2-6-2'!M21, IF(ISNUMBER('2-6-2'!I21), '2-6-2'!I21, IF(ISNUMBER('2-6-2'!H21), '2-6-2'!H21, IF(ISNUMBER('2-6-2'!G21), '2-6-2'!G21, IF(ISNUMBER('2-6-2'!F21), '2-6-2'!F21, "XXX"))))))))</f>
        <v>1.98</v>
      </c>
      <c r="T21" s="189">
        <f>IF(ISNUMBER('2-7-1'!M21), '2-7-1'!M21, "XXX")</f>
        <v>0.47110568416666659</v>
      </c>
      <c r="U21" s="189">
        <f>IF(ISNUMBER('2-7-2'!M21), '2-7-2'!M21, "XXX")</f>
        <v>0.35</v>
      </c>
      <c r="V21" s="189">
        <f>IF(ISNUMBER('2-8-1'!M21), '2-8-1'!M21, "XXX")</f>
        <v>0.4501812502037037</v>
      </c>
      <c r="W21" s="189">
        <f>IF(ISNUMBER('2-8-2'!M21), '2-8-2'!M21, "XXX")</f>
        <v>0.45674393571111105</v>
      </c>
      <c r="X21" s="189">
        <f>IF(ISNUMBER('3-1'!O20), '3-1'!O20, "XXX")</f>
        <v>0.67600000000000005</v>
      </c>
      <c r="Y21" s="189">
        <f>'3-2'!W20</f>
        <v>0.37237346199999999</v>
      </c>
    </row>
    <row r="22" spans="1:25" ht="15" x14ac:dyDescent="0.25">
      <c r="A22" s="155" t="s">
        <v>31</v>
      </c>
      <c r="B22" s="158" t="s">
        <v>31</v>
      </c>
      <c r="C22" s="189">
        <f>IF(ISNUMBER('1-1'!N22),'1-1'!N22, "XXX")</f>
        <v>3.3</v>
      </c>
      <c r="D22" s="189" t="str">
        <f>IF(UCDP!AE22, UCDP!AE22, "0.0")</f>
        <v>0.0</v>
      </c>
      <c r="E22" s="189">
        <f>IF(ISNUMBER('1-3'!Q22), '1-3'!Q22, IF(ISNUMBER('1-3'!P22), '1-3'!P22, IF(ISNUMBER('1-3'!O22), '1-3'!O22, "XXX")))</f>
        <v>85.044229029166672</v>
      </c>
      <c r="F22" s="189">
        <f>IF(ISNUMBER('1-4'!AU22),'1-4'!AU22, IF(ISNUMBER('1-4'!AV22),'1-4'!AV22, IF(ISNUMBER('1-4'!AT22),'1-4'!AT22, IF(ISNUMBER('1-4'!AS22),'1-4'!AS22, IF(ISNUMBER('1-4'!AR22),'1-4'!AR22, "XXX")))))</f>
        <v>1</v>
      </c>
      <c r="G22" s="189">
        <f>IF(ISNUMBER('1-5'!N21), '1-5'!N21, "XXX")</f>
        <v>7.1</v>
      </c>
      <c r="H22" s="189">
        <f>IF(ISNUMBER('2-1-1'!M22), '2-1-1'!M22, "XXX")</f>
        <v>0.70069705095594581</v>
      </c>
      <c r="I22" s="189">
        <f>IF(ISNUMBER('2-1-2'!G21),'2-1-2'!G21, IF(ISNUMBER('2-1-2'!F21),'2-1-2'!F21, IF(ISNUMBER('2-1-2'!H21),'2-1-2'!H21, "XXX")))</f>
        <v>0.82089999999999996</v>
      </c>
      <c r="J22" s="189">
        <f>IF(ISNUMBER('2-2-1'!AI22),'2-2-1'!AI22,IF(ISNUMBER('2-2-1'!AJ22),'2-2-1'!AJ22,IF(ISNUMBER('2-2-1'!AH22),'2-2-1'!AH22,IF(ISNUMBER('2-2-1'!AG22),'2-2-1'!AG22,IF(ISNUMBER('2-2-1'!AF22), '2-2-1'!AF22,IF(ISNUMBER('2-2-1'!AE22),'2-2-1'!AE22,IF(ISNUMBER('2-2-1'!AD22),'2-2-1'!AD22, "XXX")))))))</f>
        <v>3.5565700000000002</v>
      </c>
      <c r="K22" s="189">
        <f>IF(ISNUMBER('2-2-2'!M22),'2-2-2'!M22, "XXX")</f>
        <v>0.73493030470833332</v>
      </c>
      <c r="L22" s="189">
        <f>IF(ISNUMBER('2-3-1'!V22), '2-3-1'!V22, IF(ISNUMBER('2-3-1'!U22), '2-3-1'!U22, IF(ISNUMBER('2-3-1'!T22), '2-3-1'!T22, IF(ISNUMBER('2-3-1'!S22), '2-3-1'!S22, IF(ISNUMBER('2-3-1'!R22), '2-3-1'!R22, IF(ISNUMBER('2-3-1'!Q22), '2-3-1'!Q22, "XXX"))))))</f>
        <v>2.0376055200000001</v>
      </c>
      <c r="M22" s="189">
        <f>IF(ISNUMBER('2-3-2'!V22), '2-3-2'!V22, IF(ISNUMBER('2-3-2'!U22), '2-3-2'!U22, IF(ISNUMBER('2-3-2'!T22), '2-3-2'!T22, IF(ISNUMBER('2-3-2'!S22), '2-3-2'!S22, IF(ISNUMBER('2-3-2'!R22), '2-3-2'!R22, IF(ISNUMBER('2-3-2'!Q22), '2-3-2'!Q22, "XXX"))))))</f>
        <v>5.6801085499999999</v>
      </c>
      <c r="N22" s="189">
        <f>IF(ISNUMBER('2-4-1'!AB22),'2-4-1'!AB22,IF(ISNUMBER('2-4-1'!AC22),'2-4-1'!AC22,IF(ISNUMBER('2-4-1'!AA22),'2-4-1'!AA22,IF(ISNUMBER('2-4-1'!Z22),'2-4-1'!Z22,IF(ISNUMBER('2-4-1'!Y22),'2-4-1'!Y22,"XXX")))))</f>
        <v>0.2</v>
      </c>
      <c r="O22" s="189">
        <f>IF(ISNUMBER('2-4-2'!J22), '2-4-2'!J22, IF(ISNUMBER('2-4-2'!K22), '2-4-2'!K22, IF(ISNUMBER('2-4-2'!I22), '2-4-2'!I22, IF(ISNUMBER('2-4-2'!L22), '2-4-2'!L22, IF(ISNUMBER('2-4-2'!H22), '2-4-2'!H22, IF(ISNUMBER('2-4-2'!M22), '2-4-2'!M22, IF(ISNUMBER('2-4-2'!G22), '2-4-2'!G22, IF(ISNUMBER('2-4-2'!F22), '2-4-2'!F22, IF(ISNUMBER('2-4-2'!E22), '2-4-2'!E22, "XXX")))))))))</f>
        <v>90.9</v>
      </c>
      <c r="P22" s="189" t="str">
        <f>IF(ISNUMBER('2-5-1'!H254), '2-5-1'!H254, "XXX")</f>
        <v>XXX</v>
      </c>
      <c r="Q22" s="189">
        <f>IF(ISNUMBER('2-5-2'!G22), '2-5-2'!G22, IF(ISNUMBER('2-5-2'!H22), '2-5-2'!H22, IF(ISNUMBER('2-5-2'!F22), '2-5-2'!F22, IF(ISNUMBER('2-5-2'!I22), '2-5-2'!I22, IF(ISNUMBER('2-5-2'!E22), '2-5-2'!E22, IF(ISNUMBER('2-5-2'!J22), '2-5-2'!J22, IF(ISNUMBER('2-5-2'!D22), '2-5-2'!D22, "XXX")))))))</f>
        <v>14.7</v>
      </c>
      <c r="R22" s="189">
        <f>IF(ISNUMBER('2-6-1'!J22), '2-6-1'!J22, IF(ISNUMBER('2-6-1'!K22), '2-6-1'!K22, IF(ISNUMBER('2-6-1'!I22), '2-6-1'!I22, IF(ISNUMBER('2-6-1'!L22), '2-6-1'!L22, IF(ISNUMBER('2-6-1'!H22), '2-6-1'!H22, IF(ISNUMBER('2-6-1'!G22), '2-6-1'!G22, IF(ISNUMBER('2-6-1'!F22), '2-6-1'!F22, IF(ISNUMBER('2-6-1'!E22), '2-6-1'!E22, "XXX"))))))))</f>
        <v>91.018680000000003</v>
      </c>
      <c r="S22" s="189" t="str">
        <f>IF(ISNUMBER('2-6-2'!K22), '2-6-2'!K22, IF(ISNUMBER('2-6-2'!L22), '2-6-2'!L22, IF(ISNUMBER('2-6-2'!J22), '2-6-2'!J22, IF(ISNUMBER('2-6-2'!M22), '2-6-2'!M22, IF(ISNUMBER('2-6-2'!I22), '2-6-2'!I22, IF(ISNUMBER('2-6-2'!H22), '2-6-2'!H22, IF(ISNUMBER('2-6-2'!G22), '2-6-2'!G22, IF(ISNUMBER('2-6-2'!F22), '2-6-2'!F22, "XXX"))))))))</f>
        <v>XXX</v>
      </c>
      <c r="T22" s="189">
        <f>IF(ISNUMBER('2-7-1'!M22), '2-7-1'!M22, "XXX")</f>
        <v>0.56918531522222227</v>
      </c>
      <c r="U22" s="189">
        <f>IF(ISNUMBER('2-7-2'!M22), '2-7-2'!M22, "XXX")</f>
        <v>0.63</v>
      </c>
      <c r="V22" s="189">
        <f>IF(ISNUMBER('2-8-1'!M22), '2-8-1'!M22, "XXX")</f>
        <v>0.51099117159259266</v>
      </c>
      <c r="W22" s="189">
        <f>IF(ISNUMBER('2-8-2'!M22), '2-8-2'!M22, "XXX")</f>
        <v>0.49831298319999995</v>
      </c>
      <c r="X22" s="189" t="str">
        <f>IF(ISNUMBER('3-1'!O21), '3-1'!O21, "XXX")</f>
        <v>XXX</v>
      </c>
      <c r="Y22" s="189">
        <f>'3-2'!W21</f>
        <v>-0.87940067099999997</v>
      </c>
    </row>
    <row r="23" spans="1:25" ht="15" x14ac:dyDescent="0.25">
      <c r="A23" s="155" t="s">
        <v>32</v>
      </c>
      <c r="B23" s="158" t="s">
        <v>32</v>
      </c>
      <c r="C23" s="189">
        <f>IF(ISNUMBER('1-1'!N23),'1-1'!N23, "XXX")</f>
        <v>4.3</v>
      </c>
      <c r="D23" s="189" t="str">
        <f>IF(UCDP!AE23, UCDP!AE23, "0.0")</f>
        <v>0.0</v>
      </c>
      <c r="E23" s="189">
        <f>IF(ISNUMBER('1-3'!Q23), '1-3'!Q23, IF(ISNUMBER('1-3'!P23), '1-3'!P23, IF(ISNUMBER('1-3'!O23), '1-3'!O23, "XXX")))</f>
        <v>72.953706882048024</v>
      </c>
      <c r="F23" s="189">
        <f>IF(ISNUMBER('1-4'!AU23),'1-4'!AU23, IF(ISNUMBER('1-4'!AV23),'1-4'!AV23, IF(ISNUMBER('1-4'!AT23),'1-4'!AT23, IF(ISNUMBER('1-4'!AS23),'1-4'!AS23, IF(ISNUMBER('1-4'!AR23),'1-4'!AR23, "XXX")))))</f>
        <v>1</v>
      </c>
      <c r="G23" s="189">
        <f>IF(ISNUMBER('1-5'!N22), '1-5'!N22, "XXX")</f>
        <v>3.2</v>
      </c>
      <c r="H23" s="189">
        <f>IF(ISNUMBER('2-1-1'!M23), '2-1-1'!M23, "XXX")</f>
        <v>0.71328401098195382</v>
      </c>
      <c r="I23" s="189">
        <f>IF(ISNUMBER('2-1-2'!G22),'2-1-2'!G22, IF(ISNUMBER('2-1-2'!F22),'2-1-2'!F22, IF(ISNUMBER('2-1-2'!H22),'2-1-2'!H22, "XXX")))</f>
        <v>0.78259999999999996</v>
      </c>
      <c r="J23" s="189">
        <f>IF(ISNUMBER('2-2-1'!AI23),'2-2-1'!AI23,IF(ISNUMBER('2-2-1'!AJ23),'2-2-1'!AJ23,IF(ISNUMBER('2-2-1'!AH23),'2-2-1'!AH23,IF(ISNUMBER('2-2-1'!AG23),'2-2-1'!AG23,IF(ISNUMBER('2-2-1'!AF23), '2-2-1'!AF23,IF(ISNUMBER('2-2-1'!AE23),'2-2-1'!AE23,IF(ISNUMBER('2-2-1'!AD23),'2-2-1'!AD23, "XXX")))))))</f>
        <v>2.3390200000000001</v>
      </c>
      <c r="K23" s="189">
        <f>IF(ISNUMBER('2-2-2'!M23),'2-2-2'!M23, "XXX")</f>
        <v>0.61623562975000001</v>
      </c>
      <c r="L23" s="189">
        <f>IF(ISNUMBER('2-3-1'!V23), '2-3-1'!V23, IF(ISNUMBER('2-3-1'!U23), '2-3-1'!U23, IF(ISNUMBER('2-3-1'!T23), '2-3-1'!T23, IF(ISNUMBER('2-3-1'!S23), '2-3-1'!S23, IF(ISNUMBER('2-3-1'!R23), '2-3-1'!R23, IF(ISNUMBER('2-3-1'!Q23), '2-3-1'!Q23, "XXX"))))))</f>
        <v>4.2154989199999999</v>
      </c>
      <c r="M23" s="189">
        <f>IF(ISNUMBER('2-3-2'!V23), '2-3-2'!V23, IF(ISNUMBER('2-3-2'!U23), '2-3-2'!U23, IF(ISNUMBER('2-3-2'!T23), '2-3-2'!T23, IF(ISNUMBER('2-3-2'!S23), '2-3-2'!S23, IF(ISNUMBER('2-3-2'!R23), '2-3-2'!R23, IF(ISNUMBER('2-3-2'!Q23), '2-3-2'!Q23, "XXX"))))))</f>
        <v>38.973133089999997</v>
      </c>
      <c r="N23" s="189">
        <f>IF(ISNUMBER('2-4-1'!AB23),'2-4-1'!AB23,IF(ISNUMBER('2-4-1'!AC23),'2-4-1'!AC23,IF(ISNUMBER('2-4-1'!AA23),'2-4-1'!AA23,IF(ISNUMBER('2-4-1'!Z23),'2-4-1'!Z23,IF(ISNUMBER('2-4-1'!Y23),'2-4-1'!Y23,"XXX")))))</f>
        <v>12.2</v>
      </c>
      <c r="O23" s="189">
        <f>IF(ISNUMBER('2-4-2'!J23), '2-4-2'!J23, IF(ISNUMBER('2-4-2'!K23), '2-4-2'!K23, IF(ISNUMBER('2-4-2'!I23), '2-4-2'!I23, IF(ISNUMBER('2-4-2'!L23), '2-4-2'!L23, IF(ISNUMBER('2-4-2'!H23), '2-4-2'!H23, IF(ISNUMBER('2-4-2'!M23), '2-4-2'!M23, IF(ISNUMBER('2-4-2'!G23), '2-4-2'!G23, IF(ISNUMBER('2-4-2'!F23), '2-4-2'!F23, IF(ISNUMBER('2-4-2'!E23), '2-4-2'!E23, "XXX")))))))))</f>
        <v>94</v>
      </c>
      <c r="P23" s="189">
        <f>IF(ISNUMBER('2-5-1'!H255), '2-5-1'!H255, "XXX")</f>
        <v>0.21473228931427002</v>
      </c>
      <c r="Q23" s="189">
        <f>IF(ISNUMBER('2-5-2'!G23), '2-5-2'!G23, IF(ISNUMBER('2-5-2'!H23), '2-5-2'!H23, IF(ISNUMBER('2-5-2'!F23), '2-5-2'!F23, IF(ISNUMBER('2-5-2'!I23), '2-5-2'!I23, IF(ISNUMBER('2-5-2'!E23), '2-5-2'!E23, IF(ISNUMBER('2-5-2'!J23), '2-5-2'!J23, IF(ISNUMBER('2-5-2'!D23), '2-5-2'!D23, "XXX")))))))</f>
        <v>28.8</v>
      </c>
      <c r="R23" s="189">
        <f>IF(ISNUMBER('2-6-1'!J23), '2-6-1'!J23, IF(ISNUMBER('2-6-1'!K23), '2-6-1'!K23, IF(ISNUMBER('2-6-1'!I23), '2-6-1'!I23, IF(ISNUMBER('2-6-1'!L23), '2-6-1'!L23, IF(ISNUMBER('2-6-1'!H23), '2-6-1'!H23, IF(ISNUMBER('2-6-1'!G23), '2-6-1'!G23, IF(ISNUMBER('2-6-1'!F23), '2-6-1'!F23, IF(ISNUMBER('2-6-1'!E23), '2-6-1'!E23, "XXX"))))))))</f>
        <v>89.174319999999994</v>
      </c>
      <c r="S23" s="189">
        <f>IF(ISNUMBER('2-6-2'!K23), '2-6-2'!K23, IF(ISNUMBER('2-6-2'!L23), '2-6-2'!L23, IF(ISNUMBER('2-6-2'!J23), '2-6-2'!J23, IF(ISNUMBER('2-6-2'!M23), '2-6-2'!M23, IF(ISNUMBER('2-6-2'!I23), '2-6-2'!I23, IF(ISNUMBER('2-6-2'!H23), '2-6-2'!H23, IF(ISNUMBER('2-6-2'!G23), '2-6-2'!G23, IF(ISNUMBER('2-6-2'!F23), '2-6-2'!F23, "XXX"))))))))</f>
        <v>0</v>
      </c>
      <c r="T23" s="189">
        <f>IF(ISNUMBER('2-7-1'!M23), '2-7-1'!M23, "XXX")</f>
        <v>0.5232551786666666</v>
      </c>
      <c r="U23" s="189">
        <f>IF(ISNUMBER('2-7-2'!M23), '2-7-2'!M23, "XXX")</f>
        <v>0.42</v>
      </c>
      <c r="V23" s="189">
        <f>IF(ISNUMBER('2-8-1'!M23), '2-8-1'!M23, "XXX")</f>
        <v>0.54676244437037036</v>
      </c>
      <c r="W23" s="189">
        <f>IF(ISNUMBER('2-8-2'!M23), '2-8-2'!M23, "XXX")</f>
        <v>0.56783763571111112</v>
      </c>
      <c r="X23" s="189">
        <f>IF(ISNUMBER('3-1'!O22), '3-1'!O22, "XXX")</f>
        <v>0.623</v>
      </c>
      <c r="Y23" s="189">
        <f>'3-2'!W22</f>
        <v>0.42488053399999998</v>
      </c>
    </row>
    <row r="24" spans="1:25" ht="15" x14ac:dyDescent="0.25">
      <c r="A24" s="155" t="s">
        <v>33</v>
      </c>
      <c r="B24" s="158" t="s">
        <v>33</v>
      </c>
      <c r="C24" s="189">
        <f>IF(ISNUMBER('1-1'!N24),'1-1'!N24, "XXX")</f>
        <v>7.5</v>
      </c>
      <c r="D24" s="189">
        <f>IF(UCDP!AE24, UCDP!AE24, "0.0")</f>
        <v>0.54289315975665065</v>
      </c>
      <c r="E24" s="189">
        <f>IF(ISNUMBER('1-3'!Q24), '1-3'!Q24, IF(ISNUMBER('1-3'!P24), '1-3'!P24, IF(ISNUMBER('1-3'!O24), '1-3'!O24, "XXX")))</f>
        <v>73.940110739816376</v>
      </c>
      <c r="F24" s="189">
        <f>IF(ISNUMBER('1-4'!AU24),'1-4'!AU24, IF(ISNUMBER('1-4'!AV24),'1-4'!AV24, IF(ISNUMBER('1-4'!AT24),'1-4'!AT24, IF(ISNUMBER('1-4'!AS24),'1-4'!AS24, IF(ISNUMBER('1-4'!AR24),'1-4'!AR24, "XXX")))))</f>
        <v>4</v>
      </c>
      <c r="G24" s="189">
        <f>IF(ISNUMBER('1-5'!N23), '1-5'!N23, "XXX")</f>
        <v>5.6</v>
      </c>
      <c r="H24" s="189">
        <f>IF(ISNUMBER('2-1-1'!M24), '2-1-1'!M24, "XXX")</f>
        <v>0.34817879863651624</v>
      </c>
      <c r="I24" s="189">
        <f>IF(ISNUMBER('2-1-2'!G23),'2-1-2'!G23, IF(ISNUMBER('2-1-2'!F23),'2-1-2'!F23, IF(ISNUMBER('2-1-2'!H23),'2-1-2'!H23, "XXX")))</f>
        <v>0.31169999999999998</v>
      </c>
      <c r="J24" s="189">
        <f>IF(ISNUMBER('2-2-1'!AI24),'2-2-1'!AI24,IF(ISNUMBER('2-2-1'!AJ24),'2-2-1'!AJ24,IF(ISNUMBER('2-2-1'!AH24),'2-2-1'!AH24,IF(ISNUMBER('2-2-1'!AG24),'2-2-1'!AG24,IF(ISNUMBER('2-2-1'!AF24), '2-2-1'!AF24,IF(ISNUMBER('2-2-1'!AE24),'2-2-1'!AE24,IF(ISNUMBER('2-2-1'!AD24),'2-2-1'!AD24, "XXX")))))))</f>
        <v>2.9345600000000003</v>
      </c>
      <c r="K24" s="189">
        <f>IF(ISNUMBER('2-2-2'!M24),'2-2-2'!M24, "XXX")</f>
        <v>0.27005582641666659</v>
      </c>
      <c r="L24" s="189">
        <f>IF(ISNUMBER('2-3-1'!V24), '2-3-1'!V24, IF(ISNUMBER('2-3-1'!U24), '2-3-1'!U24, IF(ISNUMBER('2-3-1'!T24), '2-3-1'!T24, IF(ISNUMBER('2-3-1'!S24), '2-3-1'!S24, IF(ISNUMBER('2-3-1'!R24), '2-3-1'!R24, IF(ISNUMBER('2-3-1'!Q24), '2-3-1'!Q24, "XXX"))))))</f>
        <v>2.2850885399999998</v>
      </c>
      <c r="M24" s="189">
        <f>IF(ISNUMBER('2-3-2'!V24), '2-3-2'!V24, IF(ISNUMBER('2-3-2'!U24), '2-3-2'!U24, IF(ISNUMBER('2-3-2'!T24), '2-3-2'!T24, IF(ISNUMBER('2-3-2'!S24), '2-3-2'!S24, IF(ISNUMBER('2-3-2'!R24), '2-3-2'!R24, IF(ISNUMBER('2-3-2'!Q24), '2-3-2'!Q24, "XXX"))))))</f>
        <v>34.693561549999998</v>
      </c>
      <c r="N24" s="189">
        <f>IF(ISNUMBER('2-4-1'!AB24),'2-4-1'!AB24,IF(ISNUMBER('2-4-1'!AC24),'2-4-1'!AC24,IF(ISNUMBER('2-4-1'!AA24),'2-4-1'!AA24,IF(ISNUMBER('2-4-1'!Z24),'2-4-1'!Z24,IF(ISNUMBER('2-4-1'!Y24),'2-4-1'!Y24,"XXX")))))</f>
        <v>0.1</v>
      </c>
      <c r="O24" s="189">
        <f>IF(ISNUMBER('2-4-2'!J24), '2-4-2'!J24, IF(ISNUMBER('2-4-2'!K24), '2-4-2'!K24, IF(ISNUMBER('2-4-2'!I24), '2-4-2'!I24, IF(ISNUMBER('2-4-2'!L24), '2-4-2'!L24, IF(ISNUMBER('2-4-2'!H24), '2-4-2'!H24, IF(ISNUMBER('2-4-2'!M24), '2-4-2'!M24, IF(ISNUMBER('2-4-2'!G24), '2-4-2'!G24, IF(ISNUMBER('2-4-2'!F24), '2-4-2'!F24, IF(ISNUMBER('2-4-2'!E24), '2-4-2'!E24, "XXX")))))))))</f>
        <v>6</v>
      </c>
      <c r="P24" s="189">
        <f>IF(ISNUMBER('2-5-1'!H256), '2-5-1'!H256, "XXX")</f>
        <v>0.36973667144775391</v>
      </c>
      <c r="Q24" s="189">
        <f>IF(ISNUMBER('2-5-2'!G24), '2-5-2'!G24, IF(ISNUMBER('2-5-2'!H24), '2-5-2'!H24, IF(ISNUMBER('2-5-2'!F24), '2-5-2'!F24, IF(ISNUMBER('2-5-2'!I24), '2-5-2'!I24, IF(ISNUMBER('2-5-2'!E24), '2-5-2'!E24, IF(ISNUMBER('2-5-2'!J24), '2-5-2'!J24, IF(ISNUMBER('2-5-2'!D24), '2-5-2'!D24, "XXX")))))))</f>
        <v>3.6</v>
      </c>
      <c r="R24" s="189">
        <f>IF(ISNUMBER('2-6-1'!J24), '2-6-1'!J24, IF(ISNUMBER('2-6-1'!K24), '2-6-1'!K24, IF(ISNUMBER('2-6-1'!I24), '2-6-1'!I24, IF(ISNUMBER('2-6-1'!L24), '2-6-1'!L24, IF(ISNUMBER('2-6-1'!H24), '2-6-1'!H24, IF(ISNUMBER('2-6-1'!G24), '2-6-1'!G24, IF(ISNUMBER('2-6-1'!F24), '2-6-1'!F24, IF(ISNUMBER('2-6-1'!E24), '2-6-1'!E24, "XXX"))))))))</f>
        <v>14.02196</v>
      </c>
      <c r="S24" s="189">
        <f>IF(ISNUMBER('2-6-2'!K24), '2-6-2'!K24, IF(ISNUMBER('2-6-2'!L24), '2-6-2'!L24, IF(ISNUMBER('2-6-2'!J24), '2-6-2'!J24, IF(ISNUMBER('2-6-2'!M24), '2-6-2'!M24, IF(ISNUMBER('2-6-2'!I24), '2-6-2'!I24, IF(ISNUMBER('2-6-2'!H24), '2-6-2'!H24, IF(ISNUMBER('2-6-2'!G24), '2-6-2'!G24, IF(ISNUMBER('2-6-2'!F24), '2-6-2'!F24, "XXX"))))))))</f>
        <v>29.88</v>
      </c>
      <c r="T24" s="189">
        <f>IF(ISNUMBER('2-7-1'!M24), '2-7-1'!M24, "XXX")</f>
        <v>0.4555094798333334</v>
      </c>
      <c r="U24" s="189">
        <f>IF(ISNUMBER('2-7-2'!M24), '2-7-2'!M24, "XXX")</f>
        <v>0.41</v>
      </c>
      <c r="V24" s="189">
        <f>IF(ISNUMBER('2-8-1'!M24), '2-8-1'!M24, "XXX")</f>
        <v>0.46522650011111116</v>
      </c>
      <c r="W24" s="189">
        <f>IF(ISNUMBER('2-8-2'!M24), '2-8-2'!M24, "XXX")</f>
        <v>0.49818844264444445</v>
      </c>
      <c r="X24" s="189">
        <f>IF(ISNUMBER('3-1'!O23), '3-1'!O23, "XXX")</f>
        <v>0.70799999999999996</v>
      </c>
      <c r="Y24" s="189">
        <f>'3-2'!W23</f>
        <v>-0.13060820100000001</v>
      </c>
    </row>
    <row r="25" spans="1:25" ht="15" x14ac:dyDescent="0.25">
      <c r="A25" s="155" t="s">
        <v>34</v>
      </c>
      <c r="B25" s="158" t="s">
        <v>34</v>
      </c>
      <c r="C25" s="189">
        <f>IF(ISNUMBER('1-1'!N25),'1-1'!N25, "XXX")</f>
        <v>8.4</v>
      </c>
      <c r="D25" s="189">
        <f>IF(UCDP!AE25, UCDP!AE25, "0.0")</f>
        <v>4.5368329906675331E-2</v>
      </c>
      <c r="E25" s="189">
        <f>IF(ISNUMBER('1-3'!Q25), '1-3'!Q25, IF(ISNUMBER('1-3'!P25), '1-3'!P25, IF(ISNUMBER('1-3'!O25), '1-3'!O25, "XXX")))</f>
        <v>72.502579602514118</v>
      </c>
      <c r="F25" s="189">
        <f>IF(ISNUMBER('1-4'!AU25),'1-4'!AU25, IF(ISNUMBER('1-4'!AV25),'1-4'!AV25, IF(ISNUMBER('1-4'!AT25),'1-4'!AT25, IF(ISNUMBER('1-4'!AS25),'1-4'!AS25, IF(ISNUMBER('1-4'!AR25),'1-4'!AR25, "XXX")))))</f>
        <v>3</v>
      </c>
      <c r="G25" s="189">
        <f>IF(ISNUMBER('1-5'!N24), '1-5'!N24, "XXX")</f>
        <v>9</v>
      </c>
      <c r="H25" s="189">
        <f>IF(ISNUMBER('2-1-1'!M25), '2-1-1'!M25, "XXX")</f>
        <v>0.39166469386429575</v>
      </c>
      <c r="I25" s="189">
        <f>IF(ISNUMBER('2-1-2'!G24),'2-1-2'!G24, IF(ISNUMBER('2-1-2'!F24),'2-1-2'!F24, IF(ISNUMBER('2-1-2'!H24),'2-1-2'!H24, "XXX")))</f>
        <v>0.126</v>
      </c>
      <c r="J25" s="189">
        <f>IF(ISNUMBER('2-2-1'!AI25),'2-2-1'!AI25,IF(ISNUMBER('2-2-1'!AJ25),'2-2-1'!AJ25,IF(ISNUMBER('2-2-1'!AH25),'2-2-1'!AH25,IF(ISNUMBER('2-2-1'!AG25),'2-2-1'!AG25,IF(ISNUMBER('2-2-1'!AF25), '2-2-1'!AF25,IF(ISNUMBER('2-2-1'!AE25),'2-2-1'!AE25,IF(ISNUMBER('2-2-1'!AD25),'2-2-1'!AD25, "XXX")))))))</f>
        <v>4.3314699999999995</v>
      </c>
      <c r="K25" s="189">
        <f>IF(ISNUMBER('2-2-2'!M25),'2-2-2'!M25, "XXX")</f>
        <v>0.21847321983333337</v>
      </c>
      <c r="L25" s="189">
        <f>IF(ISNUMBER('2-3-1'!V25), '2-3-1'!V25, IF(ISNUMBER('2-3-1'!U25), '2-3-1'!U25, IF(ISNUMBER('2-3-1'!T25), '2-3-1'!T25, IF(ISNUMBER('2-3-1'!S25), '2-3-1'!S25, IF(ISNUMBER('2-3-1'!R25), '2-3-1'!R25, IF(ISNUMBER('2-3-1'!Q25), '2-3-1'!Q25, "XXX"))))))</f>
        <v>2.6672670799999998</v>
      </c>
      <c r="M25" s="189">
        <f>IF(ISNUMBER('2-3-2'!V25), '2-3-2'!V25, IF(ISNUMBER('2-3-2'!U25), '2-3-2'!U25, IF(ISNUMBER('2-3-2'!T25), '2-3-2'!T25, IF(ISNUMBER('2-3-2'!S25), '2-3-2'!S25, IF(ISNUMBER('2-3-2'!R25), '2-3-2'!R25, IF(ISNUMBER('2-3-2'!Q25), '2-3-2'!Q25, "XXX"))))))</f>
        <v>24.67635727</v>
      </c>
      <c r="N25" s="189">
        <f>IF(ISNUMBER('2-4-1'!AB25),'2-4-1'!AB25,IF(ISNUMBER('2-4-1'!AC25),'2-4-1'!AC25,IF(ISNUMBER('2-4-1'!AA25),'2-4-1'!AA25,IF(ISNUMBER('2-4-1'!Z25),'2-4-1'!Z25,IF(ISNUMBER('2-4-1'!Y25),'2-4-1'!Y25,"XXX")))))</f>
        <v>2.6</v>
      </c>
      <c r="O25" s="189">
        <f>IF(ISNUMBER('2-4-2'!J25), '2-4-2'!J25, IF(ISNUMBER('2-4-2'!K25), '2-4-2'!K25, IF(ISNUMBER('2-4-2'!I25), '2-4-2'!I25, IF(ISNUMBER('2-4-2'!L25), '2-4-2'!L25, IF(ISNUMBER('2-4-2'!H25), '2-4-2'!H25, IF(ISNUMBER('2-4-2'!M25), '2-4-2'!M25, IF(ISNUMBER('2-4-2'!G25), '2-4-2'!G25, IF(ISNUMBER('2-4-2'!F25), '2-4-2'!F25, IF(ISNUMBER('2-4-2'!E25), '2-4-2'!E25, "XXX")))))))))</f>
        <v>4</v>
      </c>
      <c r="P25" s="189">
        <f>IF(ISNUMBER('2-5-1'!H257), '2-5-1'!H257, "XXX")</f>
        <v>0.4891377925872803</v>
      </c>
      <c r="Q25" s="189" t="str">
        <f>IF(ISNUMBER('2-5-2'!G25), '2-5-2'!G25, IF(ISNUMBER('2-5-2'!H25), '2-5-2'!H25, IF(ISNUMBER('2-5-2'!F25), '2-5-2'!F25, IF(ISNUMBER('2-5-2'!I25), '2-5-2'!I25, IF(ISNUMBER('2-5-2'!E25), '2-5-2'!E25, IF(ISNUMBER('2-5-2'!J25), '2-5-2'!J25, IF(ISNUMBER('2-5-2'!D25), '2-5-2'!D25, "XXX")))))))</f>
        <v>XXX</v>
      </c>
      <c r="R25" s="189">
        <f>IF(ISNUMBER('2-6-1'!J25), '2-6-1'!J25, IF(ISNUMBER('2-6-1'!K25), '2-6-1'!K25, IF(ISNUMBER('2-6-1'!I25), '2-6-1'!I25, IF(ISNUMBER('2-6-1'!L25), '2-6-1'!L25, IF(ISNUMBER('2-6-1'!H25), '2-6-1'!H25, IF(ISNUMBER('2-6-1'!G25), '2-6-1'!G25, IF(ISNUMBER('2-6-1'!F25), '2-6-1'!F25, IF(ISNUMBER('2-6-1'!E25), '2-6-1'!E25, "XXX"))))))))</f>
        <v>12.2094</v>
      </c>
      <c r="S25" s="189">
        <f>IF(ISNUMBER('2-6-2'!K25), '2-6-2'!K25, IF(ISNUMBER('2-6-2'!L25), '2-6-2'!L25, IF(ISNUMBER('2-6-2'!J25), '2-6-2'!J25, IF(ISNUMBER('2-6-2'!M25), '2-6-2'!M25, IF(ISNUMBER('2-6-2'!I25), '2-6-2'!I25, IF(ISNUMBER('2-6-2'!H25), '2-6-2'!H25, IF(ISNUMBER('2-6-2'!G25), '2-6-2'!G25, IF(ISNUMBER('2-6-2'!F25), '2-6-2'!F25, "XXX"))))))))</f>
        <v>78.040000000000006</v>
      </c>
      <c r="T25" s="189">
        <f>IF(ISNUMBER('2-7-1'!M25), '2-7-1'!M25, "XXX")</f>
        <v>0.39219858377777778</v>
      </c>
      <c r="U25" s="189">
        <f>IF(ISNUMBER('2-7-2'!M25), '2-7-2'!M25, "XXX")</f>
        <v>0.17</v>
      </c>
      <c r="V25" s="189">
        <f>IF(ISNUMBER('2-8-1'!M25), '2-8-1'!M25, "XXX")</f>
        <v>0.50886524607407413</v>
      </c>
      <c r="W25" s="189">
        <f>IF(ISNUMBER('2-8-2'!M25), '2-8-2'!M25, "XXX")</f>
        <v>0.43337824944444442</v>
      </c>
      <c r="X25" s="189">
        <f>IF(ISNUMBER('3-1'!O24), '3-1'!O24, "XXX")</f>
        <v>0.158</v>
      </c>
      <c r="Y25" s="189">
        <f>'3-2'!W24</f>
        <v>-1.626239896</v>
      </c>
    </row>
    <row r="26" spans="1:25" ht="15" x14ac:dyDescent="0.25">
      <c r="A26" s="155" t="s">
        <v>35</v>
      </c>
      <c r="B26" s="158" t="s">
        <v>35</v>
      </c>
      <c r="C26" s="189">
        <f>IF(ISNUMBER('1-1'!N26),'1-1'!N26, "XXX")</f>
        <v>7.4</v>
      </c>
      <c r="D26" s="189" t="str">
        <f>IF(UCDP!AE26, UCDP!AE26, "0.0")</f>
        <v>0.0</v>
      </c>
      <c r="E26" s="189">
        <f>IF(ISNUMBER('1-3'!Q26), '1-3'!Q26, IF(ISNUMBER('1-3'!P26), '1-3'!P26, IF(ISNUMBER('1-3'!O26), '1-3'!O26, "XXX")))</f>
        <v>71.68540122792372</v>
      </c>
      <c r="F26" s="189">
        <f>IF(ISNUMBER('1-4'!AU26),'1-4'!AU26, IF(ISNUMBER('1-4'!AV26),'1-4'!AV26, IF(ISNUMBER('1-4'!AT26),'1-4'!AT26, IF(ISNUMBER('1-4'!AS26),'1-4'!AS26, IF(ISNUMBER('1-4'!AR26),'1-4'!AR26, "XXX")))))</f>
        <v>3</v>
      </c>
      <c r="G26" s="189">
        <f>IF(ISNUMBER('1-5'!N25), '1-5'!N25, "XXX")</f>
        <v>7.6</v>
      </c>
      <c r="H26" s="189">
        <f>IF(ISNUMBER('2-1-1'!M26), '2-1-1'!M26, "XXX")</f>
        <v>0.54891712437960305</v>
      </c>
      <c r="I26" s="189">
        <f>IF(ISNUMBER('2-1-2'!G25),'2-1-2'!G25, IF(ISNUMBER('2-1-2'!F25),'2-1-2'!F25, IF(ISNUMBER('2-1-2'!H25),'2-1-2'!H25, "XXX")))</f>
        <v>0.54659999999999997</v>
      </c>
      <c r="J26" s="189">
        <f>IF(ISNUMBER('2-2-1'!AI26),'2-2-1'!AI26,IF(ISNUMBER('2-2-1'!AJ26),'2-2-1'!AJ26,IF(ISNUMBER('2-2-1'!AH26),'2-2-1'!AH26,IF(ISNUMBER('2-2-1'!AG26),'2-2-1'!AG26,IF(ISNUMBER('2-2-1'!AF26), '2-2-1'!AF26,IF(ISNUMBER('2-2-1'!AE26),'2-2-1'!AE26,IF(ISNUMBER('2-2-1'!AD26),'2-2-1'!AD26, "XXX")))))))</f>
        <v>1.7662900000000001</v>
      </c>
      <c r="K26" s="189">
        <f>IF(ISNUMBER('2-2-2'!M26),'2-2-2'!M26, "XXX")</f>
        <v>0.30360272324999998</v>
      </c>
      <c r="L26" s="189">
        <f>IF(ISNUMBER('2-3-1'!V26), '2-3-1'!V26, IF(ISNUMBER('2-3-1'!U26), '2-3-1'!U26, IF(ISNUMBER('2-3-1'!T26), '2-3-1'!T26, IF(ISNUMBER('2-3-1'!S26), '2-3-1'!S26, IF(ISNUMBER('2-3-1'!R26), '2-3-1'!R26, IF(ISNUMBER('2-3-1'!Q26), '2-3-1'!Q26, "XXX"))))))</f>
        <v>1.6988866300000001</v>
      </c>
      <c r="M26" s="189">
        <f>IF(ISNUMBER('2-3-2'!V26), '2-3-2'!V26, IF(ISNUMBER('2-3-2'!U26), '2-3-2'!U26, IF(ISNUMBER('2-3-2'!T26), '2-3-2'!T26, IF(ISNUMBER('2-3-2'!S26), '2-3-2'!S26, IF(ISNUMBER('2-3-2'!R26), '2-3-2'!R26, IF(ISNUMBER('2-3-2'!Q26), '2-3-2'!Q26, "XXX"))))))</f>
        <v>64.39125061</v>
      </c>
      <c r="N26" s="189">
        <f>IF(ISNUMBER('2-4-1'!AB26),'2-4-1'!AB26,IF(ISNUMBER('2-4-1'!AC26),'2-4-1'!AC26,IF(ISNUMBER('2-4-1'!AA26),'2-4-1'!AA26,IF(ISNUMBER('2-4-1'!Z26),'2-4-1'!Z26,IF(ISNUMBER('2-4-1'!Y26),'2-4-1'!Y26,"XXX")))))</f>
        <v>0.9</v>
      </c>
      <c r="O26" s="189">
        <f>IF(ISNUMBER('2-4-2'!J26), '2-4-2'!J26, IF(ISNUMBER('2-4-2'!K26), '2-4-2'!K26, IF(ISNUMBER('2-4-2'!I26), '2-4-2'!I26, IF(ISNUMBER('2-4-2'!L26), '2-4-2'!L26, IF(ISNUMBER('2-4-2'!H26), '2-4-2'!H26, IF(ISNUMBER('2-4-2'!M26), '2-4-2'!M26, IF(ISNUMBER('2-4-2'!G26), '2-4-2'!G26, IF(ISNUMBER('2-4-2'!F26), '2-4-2'!F26, IF(ISNUMBER('2-4-2'!E26), '2-4-2'!E26, "XXX")))))))))</f>
        <v>6.6</v>
      </c>
      <c r="P26" s="189">
        <f>IF(ISNUMBER('2-5-1'!H258), '2-5-1'!H258, "XXX")</f>
        <v>0.17919692993164063</v>
      </c>
      <c r="Q26" s="189">
        <f>IF(ISNUMBER('2-5-2'!G26), '2-5-2'!G26, IF(ISNUMBER('2-5-2'!H26), '2-5-2'!H26, IF(ISNUMBER('2-5-2'!F26), '2-5-2'!F26, IF(ISNUMBER('2-5-2'!I26), '2-5-2'!I26, IF(ISNUMBER('2-5-2'!E26), '2-5-2'!E26, IF(ISNUMBER('2-5-2'!J26), '2-5-2'!J26, IF(ISNUMBER('2-5-2'!D26), '2-5-2'!D26, "XXX")))))))</f>
        <v>4.3</v>
      </c>
      <c r="R26" s="189">
        <f>IF(ISNUMBER('2-6-1'!J26), '2-6-1'!J26, IF(ISNUMBER('2-6-1'!K26), '2-6-1'!K26, IF(ISNUMBER('2-6-1'!I26), '2-6-1'!I26, IF(ISNUMBER('2-6-1'!L26), '2-6-1'!L26, IF(ISNUMBER('2-6-1'!H26), '2-6-1'!H26, IF(ISNUMBER('2-6-1'!G26), '2-6-1'!G26, IF(ISNUMBER('2-6-1'!F26), '2-6-1'!F26, IF(ISNUMBER('2-6-1'!E26), '2-6-1'!E26, "XXX"))))))))</f>
        <v>51.96434</v>
      </c>
      <c r="S26" s="189">
        <f>IF(ISNUMBER('2-6-2'!K26), '2-6-2'!K26, IF(ISNUMBER('2-6-2'!L26), '2-6-2'!L26, IF(ISNUMBER('2-6-2'!J26), '2-6-2'!J26, IF(ISNUMBER('2-6-2'!M26), '2-6-2'!M26, IF(ISNUMBER('2-6-2'!I26), '2-6-2'!I26, IF(ISNUMBER('2-6-2'!H26), '2-6-2'!H26, IF(ISNUMBER('2-6-2'!G26), '2-6-2'!G26, IF(ISNUMBER('2-6-2'!F26), '2-6-2'!F26, "XXX"))))))))</f>
        <v>10.07</v>
      </c>
      <c r="T26" s="189">
        <f>IF(ISNUMBER('2-7-1'!M26), '2-7-1'!M26, "XXX")</f>
        <v>0.39635954961111108</v>
      </c>
      <c r="U26" s="189">
        <f>IF(ISNUMBER('2-7-2'!M26), '2-7-2'!M26, "XXX")</f>
        <v>0.2</v>
      </c>
      <c r="V26" s="189">
        <f>IF(ISNUMBER('2-8-1'!M26), '2-8-1'!M26, "XXX")</f>
        <v>0.46155537940740743</v>
      </c>
      <c r="W26" s="189">
        <f>IF(ISNUMBER('2-8-2'!M26), '2-8-2'!M26, "XXX")</f>
        <v>0.31295706830000003</v>
      </c>
      <c r="X26" s="189">
        <f>IF(ISNUMBER('3-1'!O25), '3-1'!O25, "XXX")</f>
        <v>0.19700000000000001</v>
      </c>
      <c r="Y26" s="189">
        <f>'3-2'!W25</f>
        <v>-1.1291114090000001</v>
      </c>
    </row>
    <row r="27" spans="1:25" ht="15" x14ac:dyDescent="0.25">
      <c r="A27" s="155" t="s">
        <v>36</v>
      </c>
      <c r="B27" s="158" t="s">
        <v>36</v>
      </c>
      <c r="C27" s="189">
        <f>IF(ISNUMBER('1-1'!N27),'1-1'!N27, "XXX")</f>
        <v>7.2</v>
      </c>
      <c r="D27" s="189">
        <f>IF(UCDP!AE27, UCDP!AE27, "0.0")</f>
        <v>0.24426056091094975</v>
      </c>
      <c r="E27" s="189">
        <f>IF(ISNUMBER('1-3'!Q27), '1-3'!Q27, IF(ISNUMBER('1-3'!P27), '1-3'!P27, IF(ISNUMBER('1-3'!O27), '1-3'!O27, "XXX")))</f>
        <v>68.966976643432204</v>
      </c>
      <c r="F27" s="189">
        <f>IF(ISNUMBER('1-4'!AU27),'1-4'!AU27, IF(ISNUMBER('1-4'!AV27),'1-4'!AV27, IF(ISNUMBER('1-4'!AT27),'1-4'!AT27, IF(ISNUMBER('1-4'!AS27),'1-4'!AS27, IF(ISNUMBER('1-4'!AR27),'1-4'!AR27, "XXX")))))</f>
        <v>4</v>
      </c>
      <c r="G27" s="189">
        <f>IF(ISNUMBER('1-5'!N26), '1-5'!N26, "XXX")</f>
        <v>7.7</v>
      </c>
      <c r="H27" s="189">
        <f>IF(ISNUMBER('2-1-1'!M27), '2-1-1'!M27, "XXX")</f>
        <v>0.40075626655746005</v>
      </c>
      <c r="I27" s="189">
        <f>IF(ISNUMBER('2-1-2'!G26),'2-1-2'!G26, IF(ISNUMBER('2-1-2'!F26),'2-1-2'!F26, IF(ISNUMBER('2-1-2'!H26),'2-1-2'!H26, "XXX")))</f>
        <v>0.22989999999999999</v>
      </c>
      <c r="J27" s="189" t="str">
        <f>IF(ISNUMBER('2-2-1'!AI27),'2-2-1'!AI27,IF(ISNUMBER('2-2-1'!AJ27),'2-2-1'!AJ27,IF(ISNUMBER('2-2-1'!AH27),'2-2-1'!AH27,IF(ISNUMBER('2-2-1'!AG27),'2-2-1'!AG27,IF(ISNUMBER('2-2-1'!AF27), '2-2-1'!AF27,IF(ISNUMBER('2-2-1'!AE27),'2-2-1'!AE27,IF(ISNUMBER('2-2-1'!AD27),'2-2-1'!AD27, "XXX")))))))</f>
        <v>XXX</v>
      </c>
      <c r="K27" s="189">
        <f>IF(ISNUMBER('2-2-2'!M27),'2-2-2'!M27, "XXX")</f>
        <v>0.27561465904166665</v>
      </c>
      <c r="L27" s="189">
        <f>IF(ISNUMBER('2-3-1'!V27), '2-3-1'!V27, IF(ISNUMBER('2-3-1'!U27), '2-3-1'!U27, IF(ISNUMBER('2-3-1'!T27), '2-3-1'!T27, IF(ISNUMBER('2-3-1'!S27), '2-3-1'!S27, IF(ISNUMBER('2-3-1'!R27), '2-3-1'!R27, IF(ISNUMBER('2-3-1'!Q27), '2-3-1'!Q27, "XXX"))))))</f>
        <v>0.12061489</v>
      </c>
      <c r="M27" s="189">
        <f>IF(ISNUMBER('2-3-2'!V27), '2-3-2'!V27, IF(ISNUMBER('2-3-2'!U27), '2-3-2'!U27, IF(ISNUMBER('2-3-2'!T27), '2-3-2'!T27, IF(ISNUMBER('2-3-2'!S27), '2-3-2'!S27, IF(ISNUMBER('2-3-2'!R27), '2-3-2'!R27, IF(ISNUMBER('2-3-2'!Q27), '2-3-2'!Q27, "XXX"))))))</f>
        <v>72.530700679999995</v>
      </c>
      <c r="N27" s="189">
        <f>IF(ISNUMBER('2-4-1'!AB27),'2-4-1'!AB27,IF(ISNUMBER('2-4-1'!AC27),'2-4-1'!AC27,IF(ISNUMBER('2-4-1'!AA27),'2-4-1'!AA27,IF(ISNUMBER('2-4-1'!Z27),'2-4-1'!Z27,IF(ISNUMBER('2-4-1'!Y27),'2-4-1'!Y27,"XXX")))))</f>
        <v>0.8</v>
      </c>
      <c r="O27" s="189">
        <f>IF(ISNUMBER('2-4-2'!J27), '2-4-2'!J27, IF(ISNUMBER('2-4-2'!K27), '2-4-2'!K27, IF(ISNUMBER('2-4-2'!I27), '2-4-2'!I27, IF(ISNUMBER('2-4-2'!L27), '2-4-2'!L27, IF(ISNUMBER('2-4-2'!H27), '2-4-2'!H27, IF(ISNUMBER('2-4-2'!M27), '2-4-2'!M27, IF(ISNUMBER('2-4-2'!G27), '2-4-2'!G27, IF(ISNUMBER('2-4-2'!F27), '2-4-2'!F27, IF(ISNUMBER('2-4-2'!E27), '2-4-2'!E27, "XXX")))))))))</f>
        <v>18.3</v>
      </c>
      <c r="P27" s="189">
        <f>IF(ISNUMBER('2-5-1'!H259), '2-5-1'!H259, "XXX")</f>
        <v>6.1492912471294405E-3</v>
      </c>
      <c r="Q27" s="189">
        <f>IF(ISNUMBER('2-5-2'!G27), '2-5-2'!G27, IF(ISNUMBER('2-5-2'!H27), '2-5-2'!H27, IF(ISNUMBER('2-5-2'!F27), '2-5-2'!F27, IF(ISNUMBER('2-5-2'!I27), '2-5-2'!I27, IF(ISNUMBER('2-5-2'!E27), '2-5-2'!E27, IF(ISNUMBER('2-5-2'!J27), '2-5-2'!J27, IF(ISNUMBER('2-5-2'!D27), '2-5-2'!D27, "XXX")))))))</f>
        <v>0.9</v>
      </c>
      <c r="R27" s="189">
        <f>IF(ISNUMBER('2-6-1'!J27), '2-6-1'!J27, IF(ISNUMBER('2-6-1'!K27), '2-6-1'!K27, IF(ISNUMBER('2-6-1'!I27), '2-6-1'!I27, IF(ISNUMBER('2-6-1'!L27), '2-6-1'!L27, IF(ISNUMBER('2-6-1'!H27), '2-6-1'!H27, IF(ISNUMBER('2-6-1'!G27), '2-6-1'!G27, IF(ISNUMBER('2-6-1'!F27), '2-6-1'!F27, IF(ISNUMBER('2-6-1'!E27), '2-6-1'!E27, "XXX"))))))))</f>
        <v>25.543880000000001</v>
      </c>
      <c r="S27" s="189">
        <f>IF(ISNUMBER('2-6-2'!K27), '2-6-2'!K27, IF(ISNUMBER('2-6-2'!L27), '2-6-2'!L27, IF(ISNUMBER('2-6-2'!J27), '2-6-2'!J27, IF(ISNUMBER('2-6-2'!M27), '2-6-2'!M27, IF(ISNUMBER('2-6-2'!I27), '2-6-2'!I27, IF(ISNUMBER('2-6-2'!H27), '2-6-2'!H27, IF(ISNUMBER('2-6-2'!G27), '2-6-2'!G27, IF(ISNUMBER('2-6-2'!F27), '2-6-2'!F27, "XXX"))))))))</f>
        <v>19.649999999999999</v>
      </c>
      <c r="T27" s="189">
        <f>IF(ISNUMBER('2-7-1'!M27), '2-7-1'!M27, "XXX")</f>
        <v>0.41534354422222219</v>
      </c>
      <c r="U27" s="189">
        <f>IF(ISNUMBER('2-7-2'!M27), '2-7-2'!M27, "XXX")</f>
        <v>0.25</v>
      </c>
      <c r="V27" s="189">
        <f>IF(ISNUMBER('2-8-1'!M27), '2-8-1'!M27, "XXX")</f>
        <v>0.49992500405555551</v>
      </c>
      <c r="W27" s="189">
        <f>IF(ISNUMBER('2-8-2'!M27), '2-8-2'!M27, "XXX")</f>
        <v>0.3931948012555555</v>
      </c>
      <c r="X27" s="189">
        <f>IF(ISNUMBER('3-1'!O26), '3-1'!O26, "XXX")</f>
        <v>0.29299999999999998</v>
      </c>
      <c r="Y27" s="189">
        <f>'3-2'!W26</f>
        <v>-1.120200753</v>
      </c>
    </row>
    <row r="28" spans="1:25" ht="15" x14ac:dyDescent="0.25">
      <c r="A28" s="155" t="s">
        <v>37</v>
      </c>
      <c r="B28" s="158" t="s">
        <v>37</v>
      </c>
      <c r="C28" s="189">
        <f>IF(ISNUMBER('1-1'!N28),'1-1'!N28, "XXX")</f>
        <v>0.7</v>
      </c>
      <c r="D28" s="189" t="str">
        <f>IF(UCDP!AE28, UCDP!AE28, "0.0")</f>
        <v>0.0</v>
      </c>
      <c r="E28" s="189">
        <f>IF(ISNUMBER('1-3'!Q28), '1-3'!Q28, IF(ISNUMBER('1-3'!P28), '1-3'!P28, IF(ISNUMBER('1-3'!O28), '1-3'!O28, "XXX")))</f>
        <v>86.032500295423731</v>
      </c>
      <c r="F28" s="189">
        <f>IF(ISNUMBER('1-4'!AU28),'1-4'!AU28, IF(ISNUMBER('1-4'!AV28),'1-4'!AV28, IF(ISNUMBER('1-4'!AT28),'1-4'!AT28, IF(ISNUMBER('1-4'!AS28),'1-4'!AS28, IF(ISNUMBER('1-4'!AR28),'1-4'!AR28, "XXX")))))</f>
        <v>1</v>
      </c>
      <c r="G28" s="189">
        <f>IF(ISNUMBER('1-5'!N27), '1-5'!N27, "XXX")</f>
        <v>1.4</v>
      </c>
      <c r="H28" s="189">
        <f>IF(ISNUMBER('2-1-1'!M28), '2-1-1'!M28, "XXX")</f>
        <v>0.80777924539157719</v>
      </c>
      <c r="I28" s="189">
        <f>IF(ISNUMBER('2-1-2'!G27),'2-1-2'!G27, IF(ISNUMBER('2-1-2'!F27),'2-1-2'!F27, IF(ISNUMBER('2-1-2'!H27),'2-1-2'!H27, "XXX")))</f>
        <v>0.78180000000000005</v>
      </c>
      <c r="J28" s="189" t="str">
        <f>IF(ISNUMBER('2-2-1'!AI28),'2-2-1'!AI28,IF(ISNUMBER('2-2-1'!AJ28),'2-2-1'!AJ28,IF(ISNUMBER('2-2-1'!AH28),'2-2-1'!AH28,IF(ISNUMBER('2-2-1'!AG28),'2-2-1'!AG28,IF(ISNUMBER('2-2-1'!AF28), '2-2-1'!AF28,IF(ISNUMBER('2-2-1'!AE28),'2-2-1'!AE28,IF(ISNUMBER('2-2-1'!AD28),'2-2-1'!AD28, "XXX")))))))</f>
        <v>XXX</v>
      </c>
      <c r="K28" s="189">
        <f>IF(ISNUMBER('2-2-2'!M28),'2-2-2'!M28, "XXX")</f>
        <v>0.7667199294051108</v>
      </c>
      <c r="L28" s="189">
        <f>IF(ISNUMBER('2-3-1'!V28), '2-3-1'!V28, IF(ISNUMBER('2-3-1'!U28), '2-3-1'!U28, IF(ISNUMBER('2-3-1'!T28), '2-3-1'!T28, IF(ISNUMBER('2-3-1'!S28), '2-3-1'!S28, IF(ISNUMBER('2-3-1'!R28), '2-3-1'!R28, IF(ISNUMBER('2-3-1'!Q28), '2-3-1'!Q28, "XXX"))))))</f>
        <v>7.6092958499999996</v>
      </c>
      <c r="M28" s="189">
        <f>IF(ISNUMBER('2-3-2'!V28), '2-3-2'!V28, IF(ISNUMBER('2-3-2'!U28), '2-3-2'!U28, IF(ISNUMBER('2-3-2'!T28), '2-3-2'!T28, IF(ISNUMBER('2-3-2'!S28), '2-3-2'!S28, IF(ISNUMBER('2-3-2'!R28), '2-3-2'!R28, IF(ISNUMBER('2-3-2'!Q28), '2-3-2'!Q28, "XXX"))))))</f>
        <v>14.914679530000001</v>
      </c>
      <c r="N28" s="189">
        <f>IF(ISNUMBER('2-4-1'!AB28),'2-4-1'!AB28,IF(ISNUMBER('2-4-1'!AC28),'2-4-1'!AC28,IF(ISNUMBER('2-4-1'!AA28),'2-4-1'!AA28,IF(ISNUMBER('2-4-1'!Z28),'2-4-1'!Z28,IF(ISNUMBER('2-4-1'!Y28),'2-4-1'!Y28,"XXX")))))</f>
        <v>8.3000000000000007</v>
      </c>
      <c r="O28" s="189">
        <f>IF(ISNUMBER('2-4-2'!J28), '2-4-2'!J28, IF(ISNUMBER('2-4-2'!K28), '2-4-2'!K28, IF(ISNUMBER('2-4-2'!I28), '2-4-2'!I28, IF(ISNUMBER('2-4-2'!L28), '2-4-2'!L28, IF(ISNUMBER('2-4-2'!H28), '2-4-2'!H28, IF(ISNUMBER('2-4-2'!M28), '2-4-2'!M28, IF(ISNUMBER('2-4-2'!G28), '2-4-2'!G28, IF(ISNUMBER('2-4-2'!F28), '2-4-2'!F28, IF(ISNUMBER('2-4-2'!E28), '2-4-2'!E28, "XXX")))))))))</f>
        <v>100</v>
      </c>
      <c r="P28" s="189" t="str">
        <f>IF(ISNUMBER('2-5-1'!H260), '2-5-1'!H260, "XXX")</f>
        <v>XXX</v>
      </c>
      <c r="Q28" s="189">
        <f>IF(ISNUMBER('2-5-2'!G28), '2-5-2'!G28, IF(ISNUMBER('2-5-2'!H28), '2-5-2'!H28, IF(ISNUMBER('2-5-2'!F28), '2-5-2'!F28, IF(ISNUMBER('2-5-2'!I28), '2-5-2'!I28, IF(ISNUMBER('2-5-2'!E28), '2-5-2'!E28, IF(ISNUMBER('2-5-2'!J28), '2-5-2'!J28, IF(ISNUMBER('2-5-2'!D28), '2-5-2'!D28, "XXX")))))))</f>
        <v>100</v>
      </c>
      <c r="R28" s="189">
        <f>IF(ISNUMBER('2-6-1'!J28), '2-6-1'!J28, IF(ISNUMBER('2-6-1'!K28), '2-6-1'!K28, IF(ISNUMBER('2-6-1'!I28), '2-6-1'!I28, IF(ISNUMBER('2-6-1'!L28), '2-6-1'!L28, IF(ISNUMBER('2-6-1'!H28), '2-6-1'!H28, IF(ISNUMBER('2-6-1'!G28), '2-6-1'!G28, IF(ISNUMBER('2-6-1'!F28), '2-6-1'!F28, IF(ISNUMBER('2-6-1'!E28), '2-6-1'!E28, "XXX"))))))))</f>
        <v>84.767139999999998</v>
      </c>
      <c r="S28" s="189">
        <f>IF(ISNUMBER('2-6-2'!K28), '2-6-2'!K28, IF(ISNUMBER('2-6-2'!L28), '2-6-2'!L28, IF(ISNUMBER('2-6-2'!J28), '2-6-2'!J28, IF(ISNUMBER('2-6-2'!M28), '2-6-2'!M28, IF(ISNUMBER('2-6-2'!I28), '2-6-2'!I28, IF(ISNUMBER('2-6-2'!H28), '2-6-2'!H28, IF(ISNUMBER('2-6-2'!G28), '2-6-2'!G28, IF(ISNUMBER('2-6-2'!F28), '2-6-2'!F28, "XXX"))))))))</f>
        <v>0</v>
      </c>
      <c r="T28" s="189">
        <f>IF(ISNUMBER('2-7-1'!M28), '2-7-1'!M28, "XXX")</f>
        <v>0.74452873333333347</v>
      </c>
      <c r="U28" s="189">
        <f>IF(ISNUMBER('2-7-2'!M28), '2-7-2'!M28, "XXX")</f>
        <v>0.81</v>
      </c>
      <c r="V28" s="189">
        <f>IF(ISNUMBER('2-8-1'!M28), '2-8-1'!M28, "XXX")</f>
        <v>0.6006349281296296</v>
      </c>
      <c r="W28" s="189">
        <f>IF(ISNUMBER('2-8-2'!M28), '2-8-2'!M28, "XXX")</f>
        <v>0.67014743223333328</v>
      </c>
      <c r="X28" s="189">
        <f>IF(ISNUMBER('3-1'!O27), '3-1'!O27, "XXX")</f>
        <v>0.85099999999999998</v>
      </c>
      <c r="Y28" s="189">
        <f>'3-2'!W27</f>
        <v>1.486378551</v>
      </c>
    </row>
    <row r="29" spans="1:25" ht="15" x14ac:dyDescent="0.25">
      <c r="A29" s="155" t="s">
        <v>38</v>
      </c>
      <c r="B29" s="158" t="s">
        <v>38</v>
      </c>
      <c r="C29" s="189">
        <f>IF(ISNUMBER('1-1'!N29),'1-1'!N29, "XXX")</f>
        <v>9.1999999999999993</v>
      </c>
      <c r="D29" s="189">
        <f>IF(UCDP!AE29, UCDP!AE29, "0.0")</f>
        <v>0.27798691554149785</v>
      </c>
      <c r="E29" s="189" t="str">
        <f>IF(ISNUMBER('1-3'!Q29), '1-3'!Q29, IF(ISNUMBER('1-3'!P29), '1-3'!P29, IF(ISNUMBER('1-3'!O29), '1-3'!O29, "XXX")))</f>
        <v>XXX</v>
      </c>
      <c r="F29" s="189">
        <f>IF(ISNUMBER('1-4'!AU29),'1-4'!AU29, IF(ISNUMBER('1-4'!AV29),'1-4'!AV29, IF(ISNUMBER('1-4'!AT29),'1-4'!AT29, IF(ISNUMBER('1-4'!AS29),'1-4'!AS29, IF(ISNUMBER('1-4'!AR29),'1-4'!AR29, "XXX")))))</f>
        <v>2</v>
      </c>
      <c r="G29" s="189">
        <f>IF(ISNUMBER('1-5'!N28), '1-5'!N28, "XXX")</f>
        <v>9.5</v>
      </c>
      <c r="H29" s="189" t="str">
        <f>IF(ISNUMBER('2-1-1'!M29), '2-1-1'!M29, "XXX")</f>
        <v>XXX</v>
      </c>
      <c r="I29" s="189">
        <f>IF(ISNUMBER('2-1-2'!G28),'2-1-2'!G28, IF(ISNUMBER('2-1-2'!F28),'2-1-2'!F28, IF(ISNUMBER('2-1-2'!H28),'2-1-2'!H28, "XXX")))</f>
        <v>3.7999999999999999E-2</v>
      </c>
      <c r="J29" s="189">
        <f>IF(ISNUMBER('2-2-1'!AI29),'2-2-1'!AI29,IF(ISNUMBER('2-2-1'!AJ29),'2-2-1'!AJ29,IF(ISNUMBER('2-2-1'!AH29),'2-2-1'!AH29,IF(ISNUMBER('2-2-1'!AG29),'2-2-1'!AG29,IF(ISNUMBER('2-2-1'!AF29), '2-2-1'!AF29,IF(ISNUMBER('2-2-1'!AE29),'2-2-1'!AE29,IF(ISNUMBER('2-2-1'!AD29),'2-2-1'!AD29, '2016'!J29)))))))</f>
        <v>0.86345000000000005</v>
      </c>
      <c r="K29" s="189" t="str">
        <f>IF(ISNUMBER('2-2-2'!M29),'2-2-2'!M29, "XXX")</f>
        <v>XXX</v>
      </c>
      <c r="L29" s="189">
        <f>IF(ISNUMBER('2-3-1'!V29), '2-3-1'!V29, IF(ISNUMBER('2-3-1'!U29), '2-3-1'!U29, IF(ISNUMBER('2-3-1'!T29), '2-3-1'!T29, IF(ISNUMBER('2-3-1'!S29), '2-3-1'!S29, IF(ISNUMBER('2-3-1'!R29), '2-3-1'!R29, IF(ISNUMBER('2-3-1'!Q29), '2-3-1'!Q29, "XXX"))))))</f>
        <v>0.81950128</v>
      </c>
      <c r="M29" s="189">
        <f>IF(ISNUMBER('2-3-2'!V29), '2-3-2'!V29, IF(ISNUMBER('2-3-2'!U29), '2-3-2'!U29, IF(ISNUMBER('2-3-2'!T29), '2-3-2'!T29, IF(ISNUMBER('2-3-2'!S29), '2-3-2'!S29, IF(ISNUMBER('2-3-2'!R29), '2-3-2'!R29, IF(ISNUMBER('2-3-2'!Q29), '2-3-2'!Q29, "XXX"))))))</f>
        <v>60.315650939999998</v>
      </c>
      <c r="N29" s="189">
        <f>IF(ISNUMBER('2-4-1'!AB29),'2-4-1'!AB29,IF(ISNUMBER('2-4-1'!AC29),'2-4-1'!AC29,IF(ISNUMBER('2-4-1'!AA29),'2-4-1'!AA29,IF(ISNUMBER('2-4-1'!Z29),'2-4-1'!Z29,IF(ISNUMBER('2-4-1'!Y29),'2-4-1'!Y29,"XXX")))))</f>
        <v>2.8</v>
      </c>
      <c r="O29" s="189">
        <f>IF(ISNUMBER('2-4-2'!J29), '2-4-2'!J29, IF(ISNUMBER('2-4-2'!K29), '2-4-2'!K29, IF(ISNUMBER('2-4-2'!I29), '2-4-2'!I29, IF(ISNUMBER('2-4-2'!L29), '2-4-2'!L29, IF(ISNUMBER('2-4-2'!H29), '2-4-2'!H29, IF(ISNUMBER('2-4-2'!M29), '2-4-2'!M29, IF(ISNUMBER('2-4-2'!G29), '2-4-2'!G29, IF(ISNUMBER('2-4-2'!F29), '2-4-2'!F29, IF(ISNUMBER('2-4-2'!E29), '2-4-2'!E29, "XXX")))))))))</f>
        <v>4.7</v>
      </c>
      <c r="P29" s="189">
        <f>IF(ISNUMBER('2-5-1'!H261), '2-5-1'!H261, "XXX")</f>
        <v>0.51651091575622554</v>
      </c>
      <c r="Q29" s="189" t="str">
        <f>IF(ISNUMBER('2-5-2'!G29), '2-5-2'!G29, IF(ISNUMBER('2-5-2'!H29), '2-5-2'!H29, IF(ISNUMBER('2-5-2'!F29), '2-5-2'!F29, IF(ISNUMBER('2-5-2'!I29), '2-5-2'!I29, IF(ISNUMBER('2-5-2'!E29), '2-5-2'!E29, IF(ISNUMBER('2-5-2'!J29), '2-5-2'!J29, IF(ISNUMBER('2-5-2'!D29), '2-5-2'!D29, "XXX")))))))</f>
        <v>XXX</v>
      </c>
      <c r="R29" s="189">
        <f>IF(ISNUMBER('2-6-1'!J29), '2-6-1'!J29, IF(ISNUMBER('2-6-1'!K29), '2-6-1'!K29, IF(ISNUMBER('2-6-1'!I29), '2-6-1'!I29, IF(ISNUMBER('2-6-1'!L29), '2-6-1'!L29, IF(ISNUMBER('2-6-1'!H29), '2-6-1'!H29, IF(ISNUMBER('2-6-1'!G29), '2-6-1'!G29, IF(ISNUMBER('2-6-1'!F29), '2-6-1'!F29, IF(ISNUMBER('2-6-1'!E29), '2-6-1'!E29, "XXX"))))))))</f>
        <v>5.9512619999999998</v>
      </c>
      <c r="S29" s="189">
        <f>IF(ISNUMBER('2-6-2'!K29), '2-6-2'!K29, IF(ISNUMBER('2-6-2'!L29), '2-6-2'!L29, IF(ISNUMBER('2-6-2'!J29), '2-6-2'!J29, IF(ISNUMBER('2-6-2'!M29), '2-6-2'!M29, IF(ISNUMBER('2-6-2'!I29), '2-6-2'!I29, IF(ISNUMBER('2-6-2'!H29), '2-6-2'!H29, IF(ISNUMBER('2-6-2'!G29), '2-6-2'!G29, IF(ISNUMBER('2-6-2'!F29), '2-6-2'!F29, "XXX"))))))))</f>
        <v>62.58</v>
      </c>
      <c r="T29" s="189" t="str">
        <f>IF(ISNUMBER('2-7-1'!M29), '2-7-1'!M29, "XXX")</f>
        <v>XXX</v>
      </c>
      <c r="U29" s="189" t="str">
        <f>IF(ISNUMBER('2-7-2'!M29), '2-7-2'!M29, "XXX")</f>
        <v>XXX</v>
      </c>
      <c r="V29" s="189" t="str">
        <f>IF(ISNUMBER('2-8-1'!M29), '2-8-1'!M29, "XXX")</f>
        <v>XXX</v>
      </c>
      <c r="W29" s="189" t="str">
        <f>IF(ISNUMBER('2-8-2'!M29), '2-8-2'!M29, "XXX")</f>
        <v>XXX</v>
      </c>
      <c r="X29" s="189">
        <f>IF(ISNUMBER('3-1'!O28), '3-1'!O28, "XXX")</f>
        <v>0.38900000000000001</v>
      </c>
      <c r="Y29" s="189">
        <f>'3-2'!W28</f>
        <v>-1.1307153700000001</v>
      </c>
    </row>
    <row r="30" spans="1:25" ht="15" x14ac:dyDescent="0.25">
      <c r="A30" s="155" t="s">
        <v>39</v>
      </c>
      <c r="B30" s="158" t="s">
        <v>39</v>
      </c>
      <c r="C30" s="189">
        <f>IF(ISNUMBER('1-1'!N30),'1-1'!N30, "XXX")</f>
        <v>8</v>
      </c>
      <c r="D30" s="189">
        <f>IF(UCDP!AE30, UCDP!AE30, "0.0")</f>
        <v>0.1105609192048472</v>
      </c>
      <c r="E30" s="189">
        <f>IF(ISNUMBER('1-3'!Q30), '1-3'!Q30, IF(ISNUMBER('1-3'!P30), '1-3'!P30, IF(ISNUMBER('1-3'!O30), '1-3'!O30, "XXX")))</f>
        <v>67.143108373940677</v>
      </c>
      <c r="F30" s="189">
        <f>IF(ISNUMBER('1-4'!AU30),'1-4'!AU30, IF(ISNUMBER('1-4'!AV30),'1-4'!AV30, IF(ISNUMBER('1-4'!AT30),'1-4'!AT30, IF(ISNUMBER('1-4'!AS30),'1-4'!AS30, IF(ISNUMBER('1-4'!AR30),'1-4'!AR30, "XXX")))))</f>
        <v>3</v>
      </c>
      <c r="G30" s="189">
        <f>IF(ISNUMBER('1-5'!N29), '1-5'!N29, "XXX")</f>
        <v>8.8000000000000007</v>
      </c>
      <c r="H30" s="189">
        <f>IF(ISNUMBER('2-1-1'!M30), '2-1-1'!M30, "XXX")</f>
        <v>0.30532083301823315</v>
      </c>
      <c r="I30" s="189">
        <f>IF(ISNUMBER('2-1-2'!G29),'2-1-2'!G29, IF(ISNUMBER('2-1-2'!F29),'2-1-2'!F29, IF(ISNUMBER('2-1-2'!H29),'2-1-2'!H29, "XXX")))</f>
        <v>8.8999999999999996E-2</v>
      </c>
      <c r="J30" s="189">
        <f>IF(ISNUMBER('2-2-1'!AI30),'2-2-1'!AI30,IF(ISNUMBER('2-2-1'!AJ30),'2-2-1'!AJ30,IF(ISNUMBER('2-2-1'!AH30),'2-2-1'!AH30,IF(ISNUMBER('2-2-1'!AG30),'2-2-1'!AG30,IF(ISNUMBER('2-2-1'!AF30), '2-2-1'!AF30,IF(ISNUMBER('2-2-1'!AE30),'2-2-1'!AE30,IF(ISNUMBER('2-2-1'!AD30),'2-2-1'!AD30, "XXX")))))))</f>
        <v>1.47767</v>
      </c>
      <c r="K30" s="189">
        <f>IF(ISNUMBER('2-2-2'!M30),'2-2-2'!M30, "XXX")</f>
        <v>0.17081201074999999</v>
      </c>
      <c r="L30" s="189">
        <f>IF(ISNUMBER('2-3-1'!V30), '2-3-1'!V30, IF(ISNUMBER('2-3-1'!U30), '2-3-1'!U30, IF(ISNUMBER('2-3-1'!T30), '2-3-1'!T30, IF(ISNUMBER('2-3-1'!S30), '2-3-1'!S30, IF(ISNUMBER('2-3-1'!R30), '2-3-1'!R30, IF(ISNUMBER('2-3-1'!Q30), '2-3-1'!Q30, "XXX"))))))</f>
        <v>0.75380652999999997</v>
      </c>
      <c r="M30" s="189">
        <f>IF(ISNUMBER('2-3-2'!V30), '2-3-2'!V30, IF(ISNUMBER('2-3-2'!U30), '2-3-2'!U30, IF(ISNUMBER('2-3-2'!T30), '2-3-2'!T30, IF(ISNUMBER('2-3-2'!S30), '2-3-2'!S30, IF(ISNUMBER('2-3-2'!R30), '2-3-2'!R30, IF(ISNUMBER('2-3-2'!Q30), '2-3-2'!Q30, "XXX"))))))</f>
        <v>57.223438260000002</v>
      </c>
      <c r="N30" s="189">
        <f>IF(ISNUMBER('2-4-1'!AB30),'2-4-1'!AB30,IF(ISNUMBER('2-4-1'!AC30),'2-4-1'!AC30,IF(ISNUMBER('2-4-1'!AA30),'2-4-1'!AA30,IF(ISNUMBER('2-4-1'!Z30),'2-4-1'!Z30,IF(ISNUMBER('2-4-1'!Y30),'2-4-1'!Y30,"XXX")))))</f>
        <v>0.6</v>
      </c>
      <c r="O30" s="189">
        <f>IF(ISNUMBER('2-4-2'!J30), '2-4-2'!J30, IF(ISNUMBER('2-4-2'!K30), '2-4-2'!K30, IF(ISNUMBER('2-4-2'!I30), '2-4-2'!I30, IF(ISNUMBER('2-4-2'!L30), '2-4-2'!L30, IF(ISNUMBER('2-4-2'!H30), '2-4-2'!H30, IF(ISNUMBER('2-4-2'!M30), '2-4-2'!M30, IF(ISNUMBER('2-4-2'!G30), '2-4-2'!G30, IF(ISNUMBER('2-4-2'!F30), '2-4-2'!F30, IF(ISNUMBER('2-4-2'!E30), '2-4-2'!E30, "XXX")))))))))</f>
        <v>1.6</v>
      </c>
      <c r="P30" s="189">
        <f>IF(ISNUMBER('2-5-1'!H262), '2-5-1'!H262, "XXX")</f>
        <v>0.14949174000000001</v>
      </c>
      <c r="Q30" s="189" t="str">
        <f>IF(ISNUMBER('2-5-2'!G30), '2-5-2'!G30, IF(ISNUMBER('2-5-2'!H30), '2-5-2'!H30, IF(ISNUMBER('2-5-2'!F30), '2-5-2'!F30, IF(ISNUMBER('2-5-2'!I30), '2-5-2'!I30, IF(ISNUMBER('2-5-2'!E30), '2-5-2'!E30, IF(ISNUMBER('2-5-2'!J30), '2-5-2'!J30, IF(ISNUMBER('2-5-2'!D30), '2-5-2'!D30, "XXX")))))))</f>
        <v>XXX</v>
      </c>
      <c r="R30" s="189">
        <f>IF(ISNUMBER('2-6-1'!J30), '2-6-1'!J30, IF(ISNUMBER('2-6-1'!K30), '2-6-1'!K30, IF(ISNUMBER('2-6-1'!I30), '2-6-1'!I30, IF(ISNUMBER('2-6-1'!L30), '2-6-1'!L30, IF(ISNUMBER('2-6-1'!H30), '2-6-1'!H30, IF(ISNUMBER('2-6-1'!G30), '2-6-1'!G30, IF(ISNUMBER('2-6-1'!F30), '2-6-1'!F30, IF(ISNUMBER('2-6-1'!E30), '2-6-1'!E30, "XXX"))))))))</f>
        <v>8.8187010000000008</v>
      </c>
      <c r="S30" s="189">
        <f>IF(ISNUMBER('2-6-2'!K30), '2-6-2'!K30, IF(ISNUMBER('2-6-2'!L30), '2-6-2'!L30, IF(ISNUMBER('2-6-2'!J30), '2-6-2'!J30, IF(ISNUMBER('2-6-2'!M30), '2-6-2'!M30, IF(ISNUMBER('2-6-2'!I30), '2-6-2'!I30, IF(ISNUMBER('2-6-2'!H30), '2-6-2'!H30, IF(ISNUMBER('2-6-2'!G30), '2-6-2'!G30, IF(ISNUMBER('2-6-2'!F30), '2-6-2'!F30, "XXX"))))))))</f>
        <v>40.020000000000003</v>
      </c>
      <c r="T30" s="189">
        <f>IF(ISNUMBER('2-7-1'!M30), '2-7-1'!M30, "XXX")</f>
        <v>0.32268882327777781</v>
      </c>
      <c r="U30" s="189">
        <f>IF(ISNUMBER('2-7-2'!M30), '2-7-2'!M30, "XXX")</f>
        <v>0.19</v>
      </c>
      <c r="V30" s="189">
        <f>IF(ISNUMBER('2-8-1'!M30), '2-8-1'!M30, "XXX")</f>
        <v>0.28590126394444448</v>
      </c>
      <c r="W30" s="189">
        <f>IF(ISNUMBER('2-8-2'!M30), '2-8-2'!M30, "XXX")</f>
        <v>0.28888216116666665</v>
      </c>
      <c r="X30" s="189">
        <f>IF(ISNUMBER('3-1'!O29), '3-1'!O29, "XXX")</f>
        <v>0.26800000000000002</v>
      </c>
      <c r="Y30" s="189">
        <f>'3-2'!W29</f>
        <v>-1.3405779600000001</v>
      </c>
    </row>
    <row r="31" spans="1:25" ht="15" x14ac:dyDescent="0.25">
      <c r="A31" s="155" t="s">
        <v>40</v>
      </c>
      <c r="B31" s="158" t="s">
        <v>40</v>
      </c>
      <c r="C31" s="189">
        <f>IF(ISNUMBER('1-1'!N31),'1-1'!N31, "XXX")</f>
        <v>1.5</v>
      </c>
      <c r="D31" s="189" t="str">
        <f>IF(UCDP!AE31, UCDP!AE31, "0.0")</f>
        <v>0.0</v>
      </c>
      <c r="E31" s="189">
        <f>IF(ISNUMBER('1-3'!Q31), '1-3'!Q31, IF(ISNUMBER('1-3'!P31), '1-3'!P31, IF(ISNUMBER('1-3'!O31), '1-3'!O31, "XXX")))</f>
        <v>83.651879225918094</v>
      </c>
      <c r="F31" s="189">
        <f>IF(ISNUMBER('1-4'!AU31),'1-4'!AU31, IF(ISNUMBER('1-4'!AV31),'1-4'!AV31, IF(ISNUMBER('1-4'!AT31),'1-4'!AT31, IF(ISNUMBER('1-4'!AS31),'1-4'!AS31, IF(ISNUMBER('1-4'!AR31),'1-4'!AR31, "XXX")))))</f>
        <v>4</v>
      </c>
      <c r="G31" s="189">
        <f>IF(ISNUMBER('1-5'!N30), '1-5'!N30, "XXX")</f>
        <v>3.2</v>
      </c>
      <c r="H31" s="189">
        <f>IF(ISNUMBER('2-1-1'!M31), '2-1-1'!M31, "XXX")</f>
        <v>0.76289359759473352</v>
      </c>
      <c r="I31" s="189">
        <f>IF(ISNUMBER('2-1-2'!G30),'2-1-2'!G30, IF(ISNUMBER('2-1-2'!F30),'2-1-2'!F30, IF(ISNUMBER('2-1-2'!H30),'2-1-2'!H30, "XXX")))</f>
        <v>0.76060000000000005</v>
      </c>
      <c r="J31" s="189">
        <f>IF(ISNUMBER('2-2-1'!AI31),'2-2-1'!AI31,IF(ISNUMBER('2-2-1'!AJ31),'2-2-1'!AJ31,IF(ISNUMBER('2-2-1'!AH31),'2-2-1'!AH31,IF(ISNUMBER('2-2-1'!AG31),'2-2-1'!AG31,IF(ISNUMBER('2-2-1'!AF31), '2-2-1'!AF31,IF(ISNUMBER('2-2-1'!AE31),'2-2-1'!AE31,IF(ISNUMBER('2-2-1'!AD31),'2-2-1'!AD31, "XXX")))))))</f>
        <v>3.0513300000000001</v>
      </c>
      <c r="K31" s="189">
        <f>IF(ISNUMBER('2-2-2'!M31),'2-2-2'!M31, "XXX")</f>
        <v>0.59285479783333339</v>
      </c>
      <c r="L31" s="189">
        <f>IF(ISNUMBER('2-3-1'!V31), '2-3-1'!V31, IF(ISNUMBER('2-3-1'!U31), '2-3-1'!U31, IF(ISNUMBER('2-3-1'!T31), '2-3-1'!T31, IF(ISNUMBER('2-3-1'!S31), '2-3-1'!S31, IF(ISNUMBER('2-3-1'!R31), '2-3-1'!R31, IF(ISNUMBER('2-3-1'!Q31), '2-3-1'!Q31, "XXX"))))))</f>
        <v>4.7519597999999998</v>
      </c>
      <c r="M31" s="189">
        <f>IF(ISNUMBER('2-3-2'!V31), '2-3-2'!V31, IF(ISNUMBER('2-3-2'!U31), '2-3-2'!U31, IF(ISNUMBER('2-3-2'!T31), '2-3-2'!T31, IF(ISNUMBER('2-3-2'!S31), '2-3-2'!S31, IF(ISNUMBER('2-3-2'!R31), '2-3-2'!R31, IF(ISNUMBER('2-3-2'!Q31), '2-3-2'!Q31, "XXX"))))))</f>
        <v>32.800025939999998</v>
      </c>
      <c r="N31" s="189">
        <f>IF(ISNUMBER('2-4-1'!AB31),'2-4-1'!AB31,IF(ISNUMBER('2-4-1'!AC31),'2-4-1'!AC31,IF(ISNUMBER('2-4-1'!AA31),'2-4-1'!AA31,IF(ISNUMBER('2-4-1'!Z31),'2-4-1'!Z31,IF(ISNUMBER('2-4-1'!Y31),'2-4-1'!Y31,"XXX")))))</f>
        <v>6.8</v>
      </c>
      <c r="O31" s="189">
        <f>IF(ISNUMBER('2-4-2'!J31), '2-4-2'!J31, IF(ISNUMBER('2-4-2'!K31), '2-4-2'!K31, IF(ISNUMBER('2-4-2'!I31), '2-4-2'!I31, IF(ISNUMBER('2-4-2'!L31), '2-4-2'!L31, IF(ISNUMBER('2-4-2'!H31), '2-4-2'!H31, IF(ISNUMBER('2-4-2'!M31), '2-4-2'!M31, IF(ISNUMBER('2-4-2'!G31), '2-4-2'!G31, IF(ISNUMBER('2-4-2'!F31), '2-4-2'!F31, IF(ISNUMBER('2-4-2'!E31), '2-4-2'!E31, "XXX")))))))))</f>
        <v>71.5</v>
      </c>
      <c r="P31" s="189">
        <f>IF(ISNUMBER('2-5-1'!H263), '2-5-1'!H263, "XXX")</f>
        <v>0.72847476005554201</v>
      </c>
      <c r="Q31" s="189">
        <f>IF(ISNUMBER('2-5-2'!G31), '2-5-2'!G31, IF(ISNUMBER('2-5-2'!H31), '2-5-2'!H31, IF(ISNUMBER('2-5-2'!F31), '2-5-2'!F31, IF(ISNUMBER('2-5-2'!I31), '2-5-2'!I31, IF(ISNUMBER('2-5-2'!E31), '2-5-2'!E31, IF(ISNUMBER('2-5-2'!J31), '2-5-2'!J31, IF(ISNUMBER('2-5-2'!D31), '2-5-2'!D31, "XXX")))))))</f>
        <v>38.1</v>
      </c>
      <c r="R31" s="189">
        <f>IF(ISNUMBER('2-6-1'!J31), '2-6-1'!J31, IF(ISNUMBER('2-6-1'!K31), '2-6-1'!K31, IF(ISNUMBER('2-6-1'!I31), '2-6-1'!I31, IF(ISNUMBER('2-6-1'!L31), '2-6-1'!L31, IF(ISNUMBER('2-6-1'!H31), '2-6-1'!H31, IF(ISNUMBER('2-6-1'!G31), '2-6-1'!G31, IF(ISNUMBER('2-6-1'!F31), '2-6-1'!F31, IF(ISNUMBER('2-6-1'!E31), '2-6-1'!E31, "XXX"))))))))</f>
        <v>72.78537</v>
      </c>
      <c r="S31" s="189">
        <f>IF(ISNUMBER('2-6-2'!K31), '2-6-2'!K31, IF(ISNUMBER('2-6-2'!L31), '2-6-2'!L31, IF(ISNUMBER('2-6-2'!J31), '2-6-2'!J31, IF(ISNUMBER('2-6-2'!M31), '2-6-2'!M31, IF(ISNUMBER('2-6-2'!I31), '2-6-2'!I31, IF(ISNUMBER('2-6-2'!H31), '2-6-2'!H31, IF(ISNUMBER('2-6-2'!G31), '2-6-2'!G31, IF(ISNUMBER('2-6-2'!F31), '2-6-2'!F31, "XXX"))))))))</f>
        <v>0.08</v>
      </c>
      <c r="T31" s="189">
        <f>IF(ISNUMBER('2-7-1'!M31), '2-7-1'!M31, "XXX")</f>
        <v>0.59953256711111114</v>
      </c>
      <c r="U31" s="189">
        <f>IF(ISNUMBER('2-7-2'!M31), '2-7-2'!M31, "XXX")</f>
        <v>0.67</v>
      </c>
      <c r="V31" s="189">
        <f>IF(ISNUMBER('2-8-1'!M31), '2-8-1'!M31, "XXX")</f>
        <v>0.59608976933333335</v>
      </c>
      <c r="W31" s="189">
        <f>IF(ISNUMBER('2-8-2'!M31), '2-8-2'!M31, "XXX")</f>
        <v>0.58161816994444449</v>
      </c>
      <c r="X31" s="189">
        <f>IF(ISNUMBER('3-1'!O30), '3-1'!O30, "XXX")</f>
        <v>0.83</v>
      </c>
      <c r="Y31" s="189">
        <f>'3-2'!W30</f>
        <v>1.043463349</v>
      </c>
    </row>
    <row r="32" spans="1:25" ht="15" x14ac:dyDescent="0.25">
      <c r="A32" s="155" t="s">
        <v>41</v>
      </c>
      <c r="B32" s="158" t="s">
        <v>41</v>
      </c>
      <c r="C32" s="189">
        <f>IF(ISNUMBER('1-1'!N32),'1-1'!N32, "XXX")</f>
        <v>2.7</v>
      </c>
      <c r="D32" s="189" t="str">
        <f>IF(UCDP!AE32, UCDP!AE32, "0.0")</f>
        <v>0.0</v>
      </c>
      <c r="E32" s="189">
        <f>IF(ISNUMBER('1-3'!Q32), '1-3'!Q32, IF(ISNUMBER('1-3'!P32), '1-3'!P32, IF(ISNUMBER('1-3'!O32), '1-3'!O32, "XXX")))</f>
        <v>79.155005319618638</v>
      </c>
      <c r="F32" s="189">
        <f>IF(ISNUMBER('1-4'!AU32),'1-4'!AU32, IF(ISNUMBER('1-4'!AV32),'1-4'!AV32, IF(ISNUMBER('1-4'!AT32),'1-4'!AT32, IF(ISNUMBER('1-4'!AS32),'1-4'!AS32, IF(ISNUMBER('1-4'!AR32),'1-4'!AR32, "XXX")))))</f>
        <v>4</v>
      </c>
      <c r="G32" s="189">
        <f>IF(ISNUMBER('1-5'!N31), '1-5'!N31, "XXX")</f>
        <v>8.8000000000000007</v>
      </c>
      <c r="H32" s="189">
        <f>IF(ISNUMBER('2-1-1'!M32), '2-1-1'!M32, "XXX")</f>
        <v>0.77911886530112673</v>
      </c>
      <c r="I32" s="189">
        <f>IF(ISNUMBER('2-1-2'!G31),'2-1-2'!G31, IF(ISNUMBER('2-1-2'!F31),'2-1-2'!F31, IF(ISNUMBER('2-1-2'!H31),'2-1-2'!H31, "XXX")))</f>
        <v>0.73880000000000001</v>
      </c>
      <c r="J32" s="189" t="str">
        <f>IF(ISNUMBER('2-2-1'!AI32),'2-2-1'!AI32,IF(ISNUMBER('2-2-1'!AJ32),'2-2-1'!AJ32,IF(ISNUMBER('2-2-1'!AH32),'2-2-1'!AH32,IF(ISNUMBER('2-2-1'!AG32),'2-2-1'!AG32,IF(ISNUMBER('2-2-1'!AF32), '2-2-1'!AF32,IF(ISNUMBER('2-2-1'!AE32),'2-2-1'!AE32,IF(ISNUMBER('2-2-1'!AD32),'2-2-1'!AD32, "XXX")))))))</f>
        <v>XXX</v>
      </c>
      <c r="K32" s="189">
        <f>IF(ISNUMBER('2-2-2'!M32),'2-2-2'!M32, "XXX")</f>
        <v>0.6978815952916666</v>
      </c>
      <c r="L32" s="189">
        <f>IF(ISNUMBER('2-3-1'!V32), '2-3-1'!V32, IF(ISNUMBER('2-3-1'!U32), '2-3-1'!U32, IF(ISNUMBER('2-3-1'!T32), '2-3-1'!T32, IF(ISNUMBER('2-3-1'!S32), '2-3-1'!S32, IF(ISNUMBER('2-3-1'!R32), '2-3-1'!R32, IF(ISNUMBER('2-3-1'!Q32), '2-3-1'!Q32, "XXX"))))))</f>
        <v>2.99503422</v>
      </c>
      <c r="M32" s="189">
        <f>IF(ISNUMBER('2-3-2'!V32), '2-3-2'!V32, IF(ISNUMBER('2-3-2'!U32), '2-3-2'!U32, IF(ISNUMBER('2-3-2'!T32), '2-3-2'!T32, IF(ISNUMBER('2-3-2'!S32), '2-3-2'!S32, IF(ISNUMBER('2-3-2'!R32), '2-3-2'!R32, IF(ISNUMBER('2-3-2'!Q32), '2-3-2'!Q32, "XXX"))))))</f>
        <v>35.230018620000003</v>
      </c>
      <c r="N32" s="189">
        <f>IF(ISNUMBER('2-4-1'!AB32),'2-4-1'!AB32,IF(ISNUMBER('2-4-1'!AC32),'2-4-1'!AC32,IF(ISNUMBER('2-4-1'!AA32),'2-4-1'!AA32,IF(ISNUMBER('2-4-1'!Z32),'2-4-1'!Z32,IF(ISNUMBER('2-4-1'!Y32),'2-4-1'!Y32,"XXX")))))</f>
        <v>7.2</v>
      </c>
      <c r="O32" s="189">
        <f>IF(ISNUMBER('2-4-2'!J32), '2-4-2'!J32, IF(ISNUMBER('2-4-2'!K32), '2-4-2'!K32, IF(ISNUMBER('2-4-2'!I32), '2-4-2'!I32, IF(ISNUMBER('2-4-2'!L32), '2-4-2'!L32, IF(ISNUMBER('2-4-2'!H32), '2-4-2'!H32, IF(ISNUMBER('2-4-2'!M32), '2-4-2'!M32, IF(ISNUMBER('2-4-2'!G32), '2-4-2'!G32, IF(ISNUMBER('2-4-2'!F32), '2-4-2'!F32, IF(ISNUMBER('2-4-2'!E32), '2-4-2'!E32, "XXX")))))))))</f>
        <v>100</v>
      </c>
      <c r="P32" s="189">
        <f>IF(ISNUMBER('2-5-1'!H264), '2-5-1'!H264, "XXX")</f>
        <v>0.24880714416503907</v>
      </c>
      <c r="Q32" s="189">
        <f>IF(ISNUMBER('2-5-2'!G32), '2-5-2'!G32, IF(ISNUMBER('2-5-2'!H32), '2-5-2'!H32, IF(ISNUMBER('2-5-2'!F32), '2-5-2'!F32, IF(ISNUMBER('2-5-2'!I32), '2-5-2'!I32, IF(ISNUMBER('2-5-2'!E32), '2-5-2'!E32, IF(ISNUMBER('2-5-2'!J32), '2-5-2'!J32, IF(ISNUMBER('2-5-2'!D32), '2-5-2'!D32, "XXX")))))))</f>
        <v>33.200000000000003</v>
      </c>
      <c r="R32" s="189">
        <f>IF(ISNUMBER('2-6-1'!J32), '2-6-1'!J32, IF(ISNUMBER('2-6-1'!K32), '2-6-1'!K32, IF(ISNUMBER('2-6-1'!I32), '2-6-1'!I32, IF(ISNUMBER('2-6-1'!L32), '2-6-1'!L32, IF(ISNUMBER('2-6-1'!H32), '2-6-1'!H32, IF(ISNUMBER('2-6-1'!G32), '2-6-1'!G32, IF(ISNUMBER('2-6-1'!F32), '2-6-1'!F32, IF(ISNUMBER('2-6-1'!E32), '2-6-1'!E32, "XXX"))))))))</f>
        <v>53.96443</v>
      </c>
      <c r="S32" s="189">
        <f>IF(ISNUMBER('2-6-2'!K32), '2-6-2'!K32, IF(ISNUMBER('2-6-2'!L32), '2-6-2'!L32, IF(ISNUMBER('2-6-2'!J32), '2-6-2'!J32, IF(ISNUMBER('2-6-2'!M32), '2-6-2'!M32, IF(ISNUMBER('2-6-2'!I32), '2-6-2'!I32, IF(ISNUMBER('2-6-2'!H32), '2-6-2'!H32, IF(ISNUMBER('2-6-2'!G32), '2-6-2'!G32, IF(ISNUMBER('2-6-2'!F32), '2-6-2'!F32, "XXX"))))))))</f>
        <v>0.24</v>
      </c>
      <c r="T32" s="189">
        <f>IF(ISNUMBER('2-7-1'!M32), '2-7-1'!M32, "XXX")</f>
        <v>0.65639116494444449</v>
      </c>
      <c r="U32" s="189">
        <f>IF(ISNUMBER('2-7-2'!M32), '2-7-2'!M32, "XXX")</f>
        <v>0.39</v>
      </c>
      <c r="V32" s="189">
        <f>IF(ISNUMBER('2-8-1'!M32), '2-8-1'!M32, "XXX")</f>
        <v>0.57524549522222224</v>
      </c>
      <c r="W32" s="189">
        <f>IF(ISNUMBER('2-8-2'!M32), '2-8-2'!M32, "XXX")</f>
        <v>0.66227147314444457</v>
      </c>
      <c r="X32" s="189">
        <f>IF(ISNUMBER('3-1'!O31), '3-1'!O31, "XXX")</f>
        <v>7.5999999999999998E-2</v>
      </c>
      <c r="Y32" s="189">
        <f>'3-2'!W31</f>
        <v>-1.5305961370000001</v>
      </c>
    </row>
    <row r="33" spans="1:25" ht="15" x14ac:dyDescent="0.25">
      <c r="A33" s="155" t="s">
        <v>42</v>
      </c>
      <c r="B33" s="158" t="s">
        <v>42</v>
      </c>
      <c r="C33" s="189">
        <f>IF(ISNUMBER('1-1'!N33),'1-1'!N33, "XXX")</f>
        <v>5.4</v>
      </c>
      <c r="D33" s="189">
        <f>IF(UCDP!AE33, UCDP!AE33, "0.0")</f>
        <v>1.9983868050830439E-2</v>
      </c>
      <c r="E33" s="189">
        <f>IF(ISNUMBER('1-3'!Q33), '1-3'!Q33, IF(ISNUMBER('1-3'!P33), '1-3'!P33, IF(ISNUMBER('1-3'!O33), '1-3'!O33, "XXX")))</f>
        <v>45.147654192838978</v>
      </c>
      <c r="F33" s="189">
        <f>IF(ISNUMBER('1-4'!AU33),'1-4'!AU33, IF(ISNUMBER('1-4'!AV33),'1-4'!AV33, IF(ISNUMBER('1-4'!AT33),'1-4'!AT33, IF(ISNUMBER('1-4'!AS33),'1-4'!AS33, IF(ISNUMBER('1-4'!AR33),'1-4'!AR33, "XXX")))))</f>
        <v>4</v>
      </c>
      <c r="G33" s="189">
        <f>IF(ISNUMBER('1-5'!N32), '1-5'!N32, "XXX")</f>
        <v>6.7</v>
      </c>
      <c r="H33" s="189">
        <f>IF(ISNUMBER('2-1-1'!M33), '2-1-1'!M33, "XXX")</f>
        <v>0.64310124490710052</v>
      </c>
      <c r="I33" s="189">
        <f>IF(ISNUMBER('2-1-2'!G32),'2-1-2'!G32, IF(ISNUMBER('2-1-2'!F32),'2-1-2'!F32, IF(ISNUMBER('2-1-2'!H32),'2-1-2'!H32, "XXX")))</f>
        <v>0.61219999999999997</v>
      </c>
      <c r="J33" s="189">
        <f>IF(ISNUMBER('2-2-1'!AI33),'2-2-1'!AI33,IF(ISNUMBER('2-2-1'!AJ33),'2-2-1'!AJ33,IF(ISNUMBER('2-2-1'!AH33),'2-2-1'!AH33,IF(ISNUMBER('2-2-1'!AG33),'2-2-1'!AG33,IF(ISNUMBER('2-2-1'!AF33), '2-2-1'!AF33,IF(ISNUMBER('2-2-1'!AE33),'2-2-1'!AE33,IF(ISNUMBER('2-2-1'!AD33),'2-2-1'!AD33, "XXX")))))))</f>
        <v>3.1544400000000001</v>
      </c>
      <c r="K33" s="189">
        <f>IF(ISNUMBER('2-2-2'!M33),'2-2-2'!M33, "XXX")</f>
        <v>0.54023387429166669</v>
      </c>
      <c r="L33" s="189">
        <f>IF(ISNUMBER('2-3-1'!V33), '2-3-1'!V33, IF(ISNUMBER('2-3-1'!U33), '2-3-1'!U33, IF(ISNUMBER('2-3-1'!T33), '2-3-1'!T33, IF(ISNUMBER('2-3-1'!S33), '2-3-1'!S33, IF(ISNUMBER('2-3-1'!R33), '2-3-1'!R33, IF(ISNUMBER('2-3-1'!Q33), '2-3-1'!Q33, "XXX"))))))</f>
        <v>5.5418872800000001</v>
      </c>
      <c r="M33" s="189">
        <f>IF(ISNUMBER('2-3-2'!V33), '2-3-2'!V33, IF(ISNUMBER('2-3-2'!U33), '2-3-2'!U33, IF(ISNUMBER('2-3-2'!T33), '2-3-2'!T33, IF(ISNUMBER('2-3-2'!S33), '2-3-2'!S33, IF(ISNUMBER('2-3-2'!R33), '2-3-2'!R33, IF(ISNUMBER('2-3-2'!Q33), '2-3-2'!Q33, "XXX"))))))</f>
        <v>14.856961249999999</v>
      </c>
      <c r="N33" s="189">
        <f>IF(ISNUMBER('2-4-1'!AB33),'2-4-1'!AB33,IF(ISNUMBER('2-4-1'!AC33),'2-4-1'!AC33,IF(ISNUMBER('2-4-1'!AA33),'2-4-1'!AA33,IF(ISNUMBER('2-4-1'!Z33),'2-4-1'!Z33,IF(ISNUMBER('2-4-1'!Y33),'2-4-1'!Y33,"XXX")))))</f>
        <v>9</v>
      </c>
      <c r="O33" s="189">
        <f>IF(ISNUMBER('2-4-2'!J33), '2-4-2'!J33, IF(ISNUMBER('2-4-2'!K33), '2-4-2'!K33, IF(ISNUMBER('2-4-2'!I33), '2-4-2'!I33, IF(ISNUMBER('2-4-2'!L33), '2-4-2'!L33, IF(ISNUMBER('2-4-2'!H33), '2-4-2'!H33, IF(ISNUMBER('2-4-2'!M33), '2-4-2'!M33, IF(ISNUMBER('2-4-2'!G33), '2-4-2'!G33, IF(ISNUMBER('2-4-2'!F33), '2-4-2'!F33, IF(ISNUMBER('2-4-2'!E33), '2-4-2'!E33, "XXX")))))))))</f>
        <v>50.6</v>
      </c>
      <c r="P33" s="189">
        <f>IF(ISNUMBER('2-5-1'!H265), '2-5-1'!H265, "XXX")</f>
        <v>0.68907794952392576</v>
      </c>
      <c r="Q33" s="189">
        <f>IF(ISNUMBER('2-5-2'!G33), '2-5-2'!G33, IF(ISNUMBER('2-5-2'!H33), '2-5-2'!H33, IF(ISNUMBER('2-5-2'!F33), '2-5-2'!F33, IF(ISNUMBER('2-5-2'!I33), '2-5-2'!I33, IF(ISNUMBER('2-5-2'!E33), '2-5-2'!E33, IF(ISNUMBER('2-5-2'!J33), '2-5-2'!J33, IF(ISNUMBER('2-5-2'!D33), '2-5-2'!D33, "XXX")))))))</f>
        <v>33.9</v>
      </c>
      <c r="R33" s="189">
        <f>IF(ISNUMBER('2-6-1'!J33), '2-6-1'!J33, IF(ISNUMBER('2-6-1'!K33), '2-6-1'!K33, IF(ISNUMBER('2-6-1'!I33), '2-6-1'!I33, IF(ISNUMBER('2-6-1'!L33), '2-6-1'!L33, IF(ISNUMBER('2-6-1'!H33), '2-6-1'!H33, IF(ISNUMBER('2-6-1'!G33), '2-6-1'!G33, IF(ISNUMBER('2-6-1'!F33), '2-6-1'!F33, IF(ISNUMBER('2-6-1'!E33), '2-6-1'!E33, "XXX"))))))))</f>
        <v>50.417839999999998</v>
      </c>
      <c r="S33" s="189">
        <f>IF(ISNUMBER('2-6-2'!K33), '2-6-2'!K33, IF(ISNUMBER('2-6-2'!L33), '2-6-2'!L33, IF(ISNUMBER('2-6-2'!J33), '2-6-2'!J33, IF(ISNUMBER('2-6-2'!M33), '2-6-2'!M33, IF(ISNUMBER('2-6-2'!I33), '2-6-2'!I33, IF(ISNUMBER('2-6-2'!H33), '2-6-2'!H33, IF(ISNUMBER('2-6-2'!G33), '2-6-2'!G33, IF(ISNUMBER('2-6-2'!F33), '2-6-2'!F33, "XXX"))))))))</f>
        <v>2.74</v>
      </c>
      <c r="T33" s="189">
        <f>IF(ISNUMBER('2-7-1'!M33), '2-7-1'!M33, "XXX")</f>
        <v>0.51116555527777785</v>
      </c>
      <c r="U33" s="189">
        <f>IF(ISNUMBER('2-7-2'!M33), '2-7-2'!M33, "XXX")</f>
        <v>0.36</v>
      </c>
      <c r="V33" s="189">
        <f>IF(ISNUMBER('2-8-1'!M33), '2-8-1'!M33, "XXX")</f>
        <v>0.45697830338888884</v>
      </c>
      <c r="W33" s="189">
        <f>IF(ISNUMBER('2-8-2'!M33), '2-8-2'!M33, "XXX")</f>
        <v>0.51263730394444451</v>
      </c>
      <c r="X33" s="189">
        <f>IF(ISNUMBER('3-1'!O32), '3-1'!O32, "XXX")</f>
        <v>0.66300000000000003</v>
      </c>
      <c r="Y33" s="189">
        <f>'3-2'!W32</f>
        <v>0.276786953</v>
      </c>
    </row>
    <row r="34" spans="1:25" ht="15" x14ac:dyDescent="0.25">
      <c r="A34" s="155" t="s">
        <v>43</v>
      </c>
      <c r="B34" s="158" t="s">
        <v>174</v>
      </c>
      <c r="C34" s="189">
        <f>IF(ISNUMBER('1-1'!N34),'1-1'!N34, "XXX")</f>
        <v>9.6999999999999993</v>
      </c>
      <c r="D34" s="189">
        <f>IF(UCDP!AE34, UCDP!AE34, "0.0")</f>
        <v>9.7567720501664873E-2</v>
      </c>
      <c r="E34" s="189">
        <f>IF(ISNUMBER('1-3'!Q34), '1-3'!Q34, IF(ISNUMBER('1-3'!P34), '1-3'!P34, IF(ISNUMBER('1-3'!O34), '1-3'!O34, "XXX")))</f>
        <v>35.767927408333335</v>
      </c>
      <c r="F34" s="189">
        <f>IF(ISNUMBER('1-4'!AU34),'1-4'!AU34, IF(ISNUMBER('1-4'!AV34),'1-4'!AV34, IF(ISNUMBER('1-4'!AT34),'1-4'!AT34, IF(ISNUMBER('1-4'!AS34),'1-4'!AS34, IF(ISNUMBER('1-4'!AR34),'1-4'!AR34, "XXX")))))</f>
        <v>5</v>
      </c>
      <c r="G34" s="189">
        <f>IF(ISNUMBER('1-5'!N33), '1-5'!N33, "XXX")</f>
        <v>9.6</v>
      </c>
      <c r="H34" s="189">
        <f>IF(ISNUMBER('2-1-1'!M34), '2-1-1'!M34, "XXX")</f>
        <v>0.29230494578707</v>
      </c>
      <c r="I34" s="189">
        <f>IF(ISNUMBER('2-1-2'!G33),'2-1-2'!G33, IF(ISNUMBER('2-1-2'!F33),'2-1-2'!F33, IF(ISNUMBER('2-1-2'!H33),'2-1-2'!H33, "XXX")))</f>
        <v>0.1144</v>
      </c>
      <c r="J34" s="189">
        <f>IF(ISNUMBER('2-2-1'!AI34),'2-2-1'!AI34,IF(ISNUMBER('2-2-1'!AJ34),'2-2-1'!AJ34,IF(ISNUMBER('2-2-1'!AH34),'2-2-1'!AH34,IF(ISNUMBER('2-2-1'!AG34),'2-2-1'!AG34,IF(ISNUMBER('2-2-1'!AF34), '2-2-1'!AF34,IF(ISNUMBER('2-2-1'!AE34),'2-2-1'!AE34,IF(ISNUMBER('2-2-1'!AD34),'2-2-1'!AD34, "XXX")))))))</f>
        <v>1.5663199999999999</v>
      </c>
      <c r="K34" s="189">
        <f>IF(ISNUMBER('2-2-2'!M34),'2-2-2'!M34, "XXX")</f>
        <v>0.34141440791666666</v>
      </c>
      <c r="L34" s="189">
        <f>IF(ISNUMBER('2-3-1'!V34), '2-3-1'!V34, IF(ISNUMBER('2-3-1'!U34), '2-3-1'!U34, IF(ISNUMBER('2-3-1'!T34), '2-3-1'!T34, IF(ISNUMBER('2-3-1'!S34), '2-3-1'!S34, IF(ISNUMBER('2-3-1'!R34), '2-3-1'!R34, IF(ISNUMBER('2-3-1'!Q34), '2-3-1'!Q34, "XXX"))))))</f>
        <v>0.55936717999999996</v>
      </c>
      <c r="M34" s="189">
        <f>IF(ISNUMBER('2-3-2'!V34), '2-3-2'!V34, IF(ISNUMBER('2-3-2'!U34), '2-3-2'!U34, IF(ISNUMBER('2-3-2'!T34), '2-3-2'!T34, IF(ISNUMBER('2-3-2'!S34), '2-3-2'!S34, IF(ISNUMBER('2-3-2'!R34), '2-3-2'!R34, IF(ISNUMBER('2-3-2'!Q34), '2-3-2'!Q34, "XXX"))))))</f>
        <v>38.497005459999997</v>
      </c>
      <c r="N34" s="189">
        <f>IF(ISNUMBER('2-4-1'!AB34),'2-4-1'!AB34,IF(ISNUMBER('2-4-1'!AC34),'2-4-1'!AC34,IF(ISNUMBER('2-4-1'!AA34),'2-4-1'!AA34,IF(ISNUMBER('2-4-1'!Z34),'2-4-1'!Z34,IF(ISNUMBER('2-4-1'!Y34),'2-4-1'!Y34,"XXX")))))</f>
        <v>1.8</v>
      </c>
      <c r="O34" s="189" t="str">
        <f>IF(ISNUMBER('2-4-2'!J34), '2-4-2'!J34, IF(ISNUMBER('2-4-2'!K34), '2-4-2'!K34, IF(ISNUMBER('2-4-2'!I34), '2-4-2'!I34, IF(ISNUMBER('2-4-2'!L34), '2-4-2'!L34, IF(ISNUMBER('2-4-2'!H34), '2-4-2'!H34, IF(ISNUMBER('2-4-2'!M34), '2-4-2'!M34, IF(ISNUMBER('2-4-2'!G34), '2-4-2'!G34, IF(ISNUMBER('2-4-2'!F34), '2-4-2'!F34, IF(ISNUMBER('2-4-2'!E34), '2-4-2'!E34, "XXX")))))))))</f>
        <v>XXX</v>
      </c>
      <c r="P34" s="189">
        <f>IF(ISNUMBER('2-5-1'!H266), '2-5-1'!H266, "XXX")</f>
        <v>0.13607640266418458</v>
      </c>
      <c r="Q34" s="189">
        <f>IF(ISNUMBER('2-5-2'!G34), '2-5-2'!G34, IF(ISNUMBER('2-5-2'!H34), '2-5-2'!H34, IF(ISNUMBER('2-5-2'!F34), '2-5-2'!F34, IF(ISNUMBER('2-5-2'!I34), '2-5-2'!I34, IF(ISNUMBER('2-5-2'!E34), '2-5-2'!E34, IF(ISNUMBER('2-5-2'!J34), '2-5-2'!J34, IF(ISNUMBER('2-5-2'!D34), '2-5-2'!D34, "XXX")))))))</f>
        <v>5.6</v>
      </c>
      <c r="R34" s="189">
        <f>IF(ISNUMBER('2-6-1'!J34), '2-6-1'!J34, IF(ISNUMBER('2-6-1'!K34), '2-6-1'!K34, IF(ISNUMBER('2-6-1'!I34), '2-6-1'!I34, IF(ISNUMBER('2-6-1'!L34), '2-6-1'!L34, IF(ISNUMBER('2-6-1'!H34), '2-6-1'!H34, IF(ISNUMBER('2-6-1'!G34), '2-6-1'!G34, IF(ISNUMBER('2-6-1'!F34), '2-6-1'!F34, IF(ISNUMBER('2-6-1'!E34), '2-6-1'!E34, "XXX"))))))))</f>
        <v>19.855270000000001</v>
      </c>
      <c r="S34" s="189">
        <f>IF(ISNUMBER('2-6-2'!K34), '2-6-2'!K34, IF(ISNUMBER('2-6-2'!L34), '2-6-2'!L34, IF(ISNUMBER('2-6-2'!J34), '2-6-2'!J34, IF(ISNUMBER('2-6-2'!M34), '2-6-2'!M34, IF(ISNUMBER('2-6-2'!I34), '2-6-2'!I34, IF(ISNUMBER('2-6-2'!H34), '2-6-2'!H34, IF(ISNUMBER('2-6-2'!G34), '2-6-2'!G34, IF(ISNUMBER('2-6-2'!F34), '2-6-2'!F34, "XXX"))))))))</f>
        <v>67.36</v>
      </c>
      <c r="T34" s="189">
        <f>IF(ISNUMBER('2-7-1'!M34), '2-7-1'!M34, "XXX")</f>
        <v>0.32879698277777775</v>
      </c>
      <c r="U34" s="189">
        <f>IF(ISNUMBER('2-7-2'!M34), '2-7-2'!M34, "XXX")</f>
        <v>0.2</v>
      </c>
      <c r="V34" s="189">
        <f>IF(ISNUMBER('2-8-1'!M34), '2-8-1'!M34, "XXX")</f>
        <v>0.36503480977777775</v>
      </c>
      <c r="W34" s="189">
        <f>IF(ISNUMBER('2-8-2'!M34), '2-8-2'!M34, "XXX")</f>
        <v>0.25594442173333332</v>
      </c>
      <c r="X34" s="189">
        <f>IF(ISNUMBER('3-1'!O33), '3-1'!O33, "XXX")</f>
        <v>0.34799999999999998</v>
      </c>
      <c r="Y34" s="189">
        <f>'3-2'!W33</f>
        <v>-1.222679853</v>
      </c>
    </row>
    <row r="35" spans="1:25" ht="15" x14ac:dyDescent="0.25">
      <c r="A35" s="155" t="s">
        <v>44</v>
      </c>
      <c r="B35" s="158" t="s">
        <v>175</v>
      </c>
      <c r="C35" s="189">
        <f>IF(ISNUMBER('1-1'!N35),'1-1'!N35, "XXX")</f>
        <v>6.5</v>
      </c>
      <c r="D35" s="189" t="str">
        <f>IF(UCDP!AE35, UCDP!AE35, "0.0")</f>
        <v>0.0</v>
      </c>
      <c r="E35" s="189" t="str">
        <f>IF(ISNUMBER('1-3'!Q35), '1-3'!Q35, IF(ISNUMBER('1-3'!P35), '1-3'!P35, IF(ISNUMBER('1-3'!O35), '1-3'!O35, "XXX")))</f>
        <v>XXX</v>
      </c>
      <c r="F35" s="189">
        <f>IF(ISNUMBER('1-4'!AU35),'1-4'!AU35, IF(ISNUMBER('1-4'!AV35),'1-4'!AV35, IF(ISNUMBER('1-4'!AT35),'1-4'!AT35, IF(ISNUMBER('1-4'!AS35),'1-4'!AS35, IF(ISNUMBER('1-4'!AR35),'1-4'!AR35, "XXX")))))</f>
        <v>3</v>
      </c>
      <c r="G35" s="189">
        <f>IF(ISNUMBER('1-5'!N34), '1-5'!N34, "XXX")</f>
        <v>8.4</v>
      </c>
      <c r="H35" s="189" t="str">
        <f>IF(ISNUMBER('2-1-1'!M35), '2-1-1'!M35, "XXX")</f>
        <v>XXX</v>
      </c>
      <c r="I35" s="189">
        <f>IF(ISNUMBER('2-1-2'!G34),'2-1-2'!G34, IF(ISNUMBER('2-1-2'!F34),'2-1-2'!F34, IF(ISNUMBER('2-1-2'!H34),'2-1-2'!H34, "XXX")))</f>
        <v>0.2361</v>
      </c>
      <c r="J35" s="189">
        <f>IF(ISNUMBER('2-2-1'!AI35),'2-2-1'!AI35,IF(ISNUMBER('2-2-1'!AJ35),'2-2-1'!AJ35,IF(ISNUMBER('2-2-1'!AH35),'2-2-1'!AH35,IF(ISNUMBER('2-2-1'!AG35),'2-2-1'!AG35,IF(ISNUMBER('2-2-1'!AF35), '2-2-1'!AF35,IF(ISNUMBER('2-2-1'!AE35),'2-2-1'!AE35,IF(ISNUMBER('2-2-1'!AD35),'2-2-1'!AD35, '2016'!J35)))))))</f>
        <v>5.2459899999999999</v>
      </c>
      <c r="K35" s="189" t="str">
        <f>IF(ISNUMBER('2-2-2'!M35),'2-2-2'!M35, "XXX")</f>
        <v>XXX</v>
      </c>
      <c r="L35" s="189">
        <f>IF(ISNUMBER('2-3-1'!V35), '2-3-1'!V35, IF(ISNUMBER('2-3-1'!U35), '2-3-1'!U35, IF(ISNUMBER('2-3-1'!T35), '2-3-1'!T35, IF(ISNUMBER('2-3-1'!S35), '2-3-1'!S35, IF(ISNUMBER('2-3-1'!R35), '2-3-1'!R35, IF(ISNUMBER('2-3-1'!Q35), '2-3-1'!Q35, "XXX"))))))</f>
        <v>0.78319961000000005</v>
      </c>
      <c r="M35" s="189">
        <f>IF(ISNUMBER('2-3-2'!V35), '2-3-2'!V35, IF(ISNUMBER('2-3-2'!U35), '2-3-2'!U35, IF(ISNUMBER('2-3-2'!T35), '2-3-2'!T35, IF(ISNUMBER('2-3-2'!S35), '2-3-2'!S35, IF(ISNUMBER('2-3-2'!R35), '2-3-2'!R35, IF(ISNUMBER('2-3-2'!Q35), '2-3-2'!Q35, "XXX"))))))</f>
        <v>45.861991879999998</v>
      </c>
      <c r="N35" s="189">
        <f>IF(ISNUMBER('2-4-1'!AB35),'2-4-1'!AB35,IF(ISNUMBER('2-4-1'!AC35),'2-4-1'!AC35,IF(ISNUMBER('2-4-1'!AA35),'2-4-1'!AA35,IF(ISNUMBER('2-4-1'!Z35),'2-4-1'!Z35,IF(ISNUMBER('2-4-1'!Y35),'2-4-1'!Y35,"XXX")))))</f>
        <v>1.4</v>
      </c>
      <c r="O35" s="189" t="str">
        <f>IF(ISNUMBER('2-4-2'!J35), '2-4-2'!J35, IF(ISNUMBER('2-4-2'!K35), '2-4-2'!K35, IF(ISNUMBER('2-4-2'!I35), '2-4-2'!I35, IF(ISNUMBER('2-4-2'!L35), '2-4-2'!L35, IF(ISNUMBER('2-4-2'!H35), '2-4-2'!H35, IF(ISNUMBER('2-4-2'!M35), '2-4-2'!M35, IF(ISNUMBER('2-4-2'!G35), '2-4-2'!G35, IF(ISNUMBER('2-4-2'!F35), '2-4-2'!F35, IF(ISNUMBER('2-4-2'!E35), '2-4-2'!E35, "XXX")))))))))</f>
        <v>XXX</v>
      </c>
      <c r="P35" s="189">
        <f>IF(ISNUMBER('2-5-1'!H267), '2-5-1'!H267, "XXX")</f>
        <v>7.6034680008888241E-3</v>
      </c>
      <c r="Q35" s="189" t="str">
        <f>IF(ISNUMBER('2-5-2'!G35), '2-5-2'!G35, IF(ISNUMBER('2-5-2'!H35), '2-5-2'!H35, IF(ISNUMBER('2-5-2'!F35), '2-5-2'!F35, IF(ISNUMBER('2-5-2'!I35), '2-5-2'!I35, IF(ISNUMBER('2-5-2'!E35), '2-5-2'!E35, IF(ISNUMBER('2-5-2'!J35), '2-5-2'!J35, IF(ISNUMBER('2-5-2'!D35), '2-5-2'!D35, "XXX")))))))</f>
        <v>XXX</v>
      </c>
      <c r="R35" s="189">
        <f>IF(ISNUMBER('2-6-1'!J35), '2-6-1'!J35, IF(ISNUMBER('2-6-1'!K35), '2-6-1'!K35, IF(ISNUMBER('2-6-1'!I35), '2-6-1'!I35, IF(ISNUMBER('2-6-1'!L35), '2-6-1'!L35, IF(ISNUMBER('2-6-1'!H35), '2-6-1'!H35, IF(ISNUMBER('2-6-1'!G35), '2-6-1'!G35, IF(ISNUMBER('2-6-1'!F35), '2-6-1'!F35, IF(ISNUMBER('2-6-1'!E35), '2-6-1'!E35, "XXX"))))))))</f>
        <v>25.32441</v>
      </c>
      <c r="S35" s="189">
        <f>IF(ISNUMBER('2-6-2'!K35), '2-6-2'!K35, IF(ISNUMBER('2-6-2'!L35), '2-6-2'!L35, IF(ISNUMBER('2-6-2'!J35), '2-6-2'!J35, IF(ISNUMBER('2-6-2'!M35), '2-6-2'!M35, IF(ISNUMBER('2-6-2'!I35), '2-6-2'!I35, IF(ISNUMBER('2-6-2'!H35), '2-6-2'!H35, IF(ISNUMBER('2-6-2'!G35), '2-6-2'!G35, IF(ISNUMBER('2-6-2'!F35), '2-6-2'!F35, "XXX"))))))))</f>
        <v>54.02</v>
      </c>
      <c r="T35" s="189" t="str">
        <f>IF(ISNUMBER('2-7-1'!M35), '2-7-1'!M35, "XXX")</f>
        <v>XXX</v>
      </c>
      <c r="U35" s="189" t="str">
        <f>IF(ISNUMBER('2-7-2'!M35), '2-7-2'!M35, "XXX")</f>
        <v>XXX</v>
      </c>
      <c r="V35" s="189" t="str">
        <f>IF(ISNUMBER('2-8-1'!M35), '2-8-1'!M35, "XXX")</f>
        <v>XXX</v>
      </c>
      <c r="W35" s="189" t="str">
        <f>IF(ISNUMBER('2-8-2'!M35), '2-8-2'!M35, "XXX")</f>
        <v>XXX</v>
      </c>
      <c r="X35" s="189">
        <f>IF(ISNUMBER('3-1'!O34), '3-1'!O34, "XXX")</f>
        <v>0.24</v>
      </c>
      <c r="Y35" s="189">
        <f>'3-2'!W34</f>
        <v>-1.186661363</v>
      </c>
    </row>
    <row r="36" spans="1:25" ht="15" x14ac:dyDescent="0.25">
      <c r="A36" s="155" t="s">
        <v>45</v>
      </c>
      <c r="B36" s="158" t="s">
        <v>45</v>
      </c>
      <c r="C36" s="189">
        <f>IF(ISNUMBER('1-1'!N36),'1-1'!N36, "XXX")</f>
        <v>4.4000000000000004</v>
      </c>
      <c r="D36" s="189" t="str">
        <f>IF(UCDP!AE36, UCDP!AE36, "0.0")</f>
        <v>0.0</v>
      </c>
      <c r="E36" s="189">
        <f>IF(ISNUMBER('1-3'!Q36), '1-3'!Q36, IF(ISNUMBER('1-3'!P36), '1-3'!P36, IF(ISNUMBER('1-3'!O36), '1-3'!O36, "XXX")))</f>
        <v>69.854847826483052</v>
      </c>
      <c r="F36" s="189" t="str">
        <f>IF(ISNUMBER('1-4'!AU36),'1-4'!AU36, IF(ISNUMBER('1-4'!AV36),'1-4'!AV36, IF(ISNUMBER('1-4'!AT36),'1-4'!AT36, IF(ISNUMBER('1-4'!AS36),'1-4'!AS36, IF(ISNUMBER('1-4'!AR36),'1-4'!AR36, "XXX")))))</f>
        <v>XXX</v>
      </c>
      <c r="G36" s="189">
        <f>IF(ISNUMBER('1-5'!N35), '1-5'!N35, "XXX")</f>
        <v>1.5</v>
      </c>
      <c r="H36" s="189">
        <f>IF(ISNUMBER('2-1-1'!M36), '2-1-1'!M36, "XXX")</f>
        <v>0.68738633292829876</v>
      </c>
      <c r="I36" s="189">
        <f>IF(ISNUMBER('2-1-2'!G35),'2-1-2'!G35, IF(ISNUMBER('2-1-2'!F35),'2-1-2'!F35, IF(ISNUMBER('2-1-2'!H35),'2-1-2'!H35, "XXX")))</f>
        <v>0.74750000000000005</v>
      </c>
      <c r="J36" s="189">
        <f>IF(ISNUMBER('2-2-1'!AI36),'2-2-1'!AI36,IF(ISNUMBER('2-2-1'!AJ36),'2-2-1'!AJ36,IF(ISNUMBER('2-2-1'!AH36),'2-2-1'!AH36,IF(ISNUMBER('2-2-1'!AG36),'2-2-1'!AG36,IF(ISNUMBER('2-2-1'!AF36), '2-2-1'!AF36,IF(ISNUMBER('2-2-1'!AE36),'2-2-1'!AE36,IF(ISNUMBER('2-2-1'!AD36),'2-2-1'!AD36, "XXX")))))))</f>
        <v>4.0025200000000005</v>
      </c>
      <c r="K36" s="189">
        <f>IF(ISNUMBER('2-2-2'!M36),'2-2-2'!M36, "XXX")</f>
        <v>0.70155892770833328</v>
      </c>
      <c r="L36" s="189">
        <f>IF(ISNUMBER('2-3-1'!V36), '2-3-1'!V36, IF(ISNUMBER('2-3-1'!U36), '2-3-1'!U36, IF(ISNUMBER('2-3-1'!T36), '2-3-1'!T36, IF(ISNUMBER('2-3-1'!S36), '2-3-1'!S36, IF(ISNUMBER('2-3-1'!R36), '2-3-1'!R36, IF(ISNUMBER('2-3-1'!Q36), '2-3-1'!Q36, "XXX"))))))</f>
        <v>5.2762112600000002</v>
      </c>
      <c r="M36" s="189">
        <f>IF(ISNUMBER('2-3-2'!V36), '2-3-2'!V36, IF(ISNUMBER('2-3-2'!U36), '2-3-2'!U36, IF(ISNUMBER('2-3-2'!T36), '2-3-2'!T36, IF(ISNUMBER('2-3-2'!S36), '2-3-2'!S36, IF(ISNUMBER('2-3-2'!R36), '2-3-2'!R36, IF(ISNUMBER('2-3-2'!Q36), '2-3-2'!Q36, "XXX"))))))</f>
        <v>22.324563980000001</v>
      </c>
      <c r="N36" s="189">
        <f>IF(ISNUMBER('2-4-1'!AB36),'2-4-1'!AB36,IF(ISNUMBER('2-4-1'!AC36),'2-4-1'!AC36,IF(ISNUMBER('2-4-1'!AA36),'2-4-1'!AA36,IF(ISNUMBER('2-4-1'!Z36),'2-4-1'!Z36,IF(ISNUMBER('2-4-1'!Y36),'2-4-1'!Y36,"XXX")))))</f>
        <v>7.3</v>
      </c>
      <c r="O36" s="189">
        <f>IF(ISNUMBER('2-4-2'!J36), '2-4-2'!J36, IF(ISNUMBER('2-4-2'!K36), '2-4-2'!K36, IF(ISNUMBER('2-4-2'!I36), '2-4-2'!I36, IF(ISNUMBER('2-4-2'!L36), '2-4-2'!L36, IF(ISNUMBER('2-4-2'!H36), '2-4-2'!H36, IF(ISNUMBER('2-4-2'!M36), '2-4-2'!M36, IF(ISNUMBER('2-4-2'!G36), '2-4-2'!G36, IF(ISNUMBER('2-4-2'!F36), '2-4-2'!F36, IF(ISNUMBER('2-4-2'!E36), '2-4-2'!E36, "XXX")))))))))</f>
        <v>56.2</v>
      </c>
      <c r="P36" s="189">
        <f>IF(ISNUMBER('2-5-1'!H268), '2-5-1'!H268, "XXX")</f>
        <v>0.27320694923400879</v>
      </c>
      <c r="Q36" s="189">
        <f>IF(ISNUMBER('2-5-2'!G36), '2-5-2'!G36, IF(ISNUMBER('2-5-2'!H36), '2-5-2'!H36, IF(ISNUMBER('2-5-2'!F36), '2-5-2'!F36, IF(ISNUMBER('2-5-2'!I36), '2-5-2'!I36, IF(ISNUMBER('2-5-2'!E36), '2-5-2'!E36, IF(ISNUMBER('2-5-2'!J36), '2-5-2'!J36, IF(ISNUMBER('2-5-2'!D36), '2-5-2'!D36, "XXX")))))))</f>
        <v>30.1</v>
      </c>
      <c r="R36" s="189">
        <f>IF(ISNUMBER('2-6-1'!J36), '2-6-1'!J36, IF(ISNUMBER('2-6-1'!K36), '2-6-1'!K36, IF(ISNUMBER('2-6-1'!I36), '2-6-1'!I36, IF(ISNUMBER('2-6-1'!L36), '2-6-1'!L36, IF(ISNUMBER('2-6-1'!H36), '2-6-1'!H36, IF(ISNUMBER('2-6-1'!G36), '2-6-1'!G36, IF(ISNUMBER('2-6-1'!F36), '2-6-1'!F36, IF(ISNUMBER('2-6-1'!E36), '2-6-1'!E36, "XXX"))))))))</f>
        <v>73.358630000000005</v>
      </c>
      <c r="S36" s="189">
        <f>IF(ISNUMBER('2-6-2'!K36), '2-6-2'!K36, IF(ISNUMBER('2-6-2'!L36), '2-6-2'!L36, IF(ISNUMBER('2-6-2'!J36), '2-6-2'!J36, IF(ISNUMBER('2-6-2'!M36), '2-6-2'!M36, IF(ISNUMBER('2-6-2'!I36), '2-6-2'!I36, IF(ISNUMBER('2-6-2'!H36), '2-6-2'!H36, IF(ISNUMBER('2-6-2'!G36), '2-6-2'!G36, IF(ISNUMBER('2-6-2'!F36), '2-6-2'!F36, "XXX"))))))))</f>
        <v>0.31</v>
      </c>
      <c r="T36" s="189">
        <f>IF(ISNUMBER('2-7-1'!M36), '2-7-1'!M36, "XXX")</f>
        <v>0.6150627136111112</v>
      </c>
      <c r="U36" s="189">
        <f>IF(ISNUMBER('2-7-2'!M36), '2-7-2'!M36, "XXX")</f>
        <v>0.56000000000000005</v>
      </c>
      <c r="V36" s="189">
        <f>IF(ISNUMBER('2-8-1'!M36), '2-8-1'!M36, "XXX")</f>
        <v>0.54251723379629635</v>
      </c>
      <c r="W36" s="189">
        <f>IF(ISNUMBER('2-8-2'!M36), '2-8-2'!M36, "XXX")</f>
        <v>0.4994363586222223</v>
      </c>
      <c r="X36" s="189">
        <f>IF(ISNUMBER('3-1'!O35), '3-1'!O35, "XXX")</f>
        <v>0.89900000000000002</v>
      </c>
      <c r="Y36" s="189">
        <f>'3-2'!W35</f>
        <v>1.154765606</v>
      </c>
    </row>
    <row r="37" spans="1:25" ht="15" x14ac:dyDescent="0.25">
      <c r="A37" s="155" t="s">
        <v>46</v>
      </c>
      <c r="B37" s="158" t="s">
        <v>46</v>
      </c>
      <c r="C37" s="189">
        <f>IF(ISNUMBER('1-1'!N37),'1-1'!N37, "XXX")</f>
        <v>8.4</v>
      </c>
      <c r="D37" s="189" t="str">
        <f>IF(UCDP!AE37, UCDP!AE37, "0.0")</f>
        <v>0.0</v>
      </c>
      <c r="E37" s="189">
        <f>IF(ISNUMBER('1-3'!Q37), '1-3'!Q37, IF(ISNUMBER('1-3'!P37), '1-3'!P37, IF(ISNUMBER('1-3'!O37), '1-3'!O37, "XXX")))</f>
        <v>45.130811137500004</v>
      </c>
      <c r="F37" s="189">
        <f>IF(ISNUMBER('1-4'!AU37),'1-4'!AU37, IF(ISNUMBER('1-4'!AV37),'1-4'!AV37, IF(ISNUMBER('1-4'!AT37),'1-4'!AT37, IF(ISNUMBER('1-4'!AS37),'1-4'!AS37, IF(ISNUMBER('1-4'!AR37),'1-4'!AR37, "XXX")))))</f>
        <v>3</v>
      </c>
      <c r="G37" s="189">
        <f>IF(ISNUMBER('1-5'!N36), '1-5'!N36, "XXX")</f>
        <v>7.3</v>
      </c>
      <c r="H37" s="189">
        <f>IF(ISNUMBER('2-1-1'!M37), '2-1-1'!M37, "XXX")</f>
        <v>0.47879468295393368</v>
      </c>
      <c r="I37" s="189">
        <f>IF(ISNUMBER('2-1-2'!G36),'2-1-2'!G36, IF(ISNUMBER('2-1-2'!F36),'2-1-2'!F36, IF(ISNUMBER('2-1-2'!H36),'2-1-2'!H36, "XXX")))</f>
        <v>0.50339999999999996</v>
      </c>
      <c r="J37" s="189">
        <f>IF(ISNUMBER('2-2-1'!AI37),'2-2-1'!AI37,IF(ISNUMBER('2-2-1'!AJ37),'2-2-1'!AJ37,IF(ISNUMBER('2-2-1'!AH37),'2-2-1'!AH37,IF(ISNUMBER('2-2-1'!AG37),'2-2-1'!AG37,IF(ISNUMBER('2-2-1'!AF37), '2-2-1'!AF37,IF(ISNUMBER('2-2-1'!AE37),'2-2-1'!AE37,IF(ISNUMBER('2-2-1'!AD37),'2-2-1'!AD37, "XXX")))))))</f>
        <v>2.6834099999999999</v>
      </c>
      <c r="K37" s="189">
        <f>IF(ISNUMBER('2-2-2'!M37),'2-2-2'!M37, "XXX")</f>
        <v>0.27898719708333336</v>
      </c>
      <c r="L37" s="189">
        <f>IF(ISNUMBER('2-3-1'!V37), '2-3-1'!V37, IF(ISNUMBER('2-3-1'!U37), '2-3-1'!U37, IF(ISNUMBER('2-3-1'!T37), '2-3-1'!T37, IF(ISNUMBER('2-3-1'!S37), '2-3-1'!S37, IF(ISNUMBER('2-3-1'!R37), '2-3-1'!R37, IF(ISNUMBER('2-3-1'!Q37), '2-3-1'!Q37, "XXX"))))))</f>
        <v>0.95927446999999999</v>
      </c>
      <c r="M37" s="189">
        <f>IF(ISNUMBER('2-3-2'!V37), '2-3-2'!V37, IF(ISNUMBER('2-3-2'!U37), '2-3-2'!U37, IF(ISNUMBER('2-3-2'!T37), '2-3-2'!T37, IF(ISNUMBER('2-3-2'!S37), '2-3-2'!S37, IF(ISNUMBER('2-3-2'!R37), '2-3-2'!R37, IF(ISNUMBER('2-3-2'!Q37), '2-3-2'!Q37, "XXX"))))))</f>
        <v>37.293674469999999</v>
      </c>
      <c r="N37" s="189">
        <f>IF(ISNUMBER('2-4-1'!AB37),'2-4-1'!AB37,IF(ISNUMBER('2-4-1'!AC37),'2-4-1'!AC37,IF(ISNUMBER('2-4-1'!AA37),'2-4-1'!AA37,IF(ISNUMBER('2-4-1'!Z37),'2-4-1'!Z37,IF(ISNUMBER('2-4-1'!Y37),'2-4-1'!Y37,"XXX")))))</f>
        <v>1.2</v>
      </c>
      <c r="O37" s="189" t="str">
        <f>IF(ISNUMBER('2-4-2'!J37), '2-4-2'!J37, IF(ISNUMBER('2-4-2'!K37), '2-4-2'!K37, IF(ISNUMBER('2-4-2'!I37), '2-4-2'!I37, IF(ISNUMBER('2-4-2'!L37), '2-4-2'!L37, IF(ISNUMBER('2-4-2'!H37), '2-4-2'!H37, IF(ISNUMBER('2-4-2'!M37), '2-4-2'!M37, IF(ISNUMBER('2-4-2'!G37), '2-4-2'!G37, IF(ISNUMBER('2-4-2'!F37), '2-4-2'!F37, IF(ISNUMBER('2-4-2'!E37), '2-4-2'!E37, "XXX")))))))))</f>
        <v>XXX</v>
      </c>
      <c r="P37" s="189">
        <f>IF(ISNUMBER('2-5-1'!H269), '2-5-1'!H269, "XXX")</f>
        <v>2E-3</v>
      </c>
      <c r="Q37" s="189" t="str">
        <f>IF(ISNUMBER('2-5-2'!G37), '2-5-2'!G37, IF(ISNUMBER('2-5-2'!H37), '2-5-2'!H37, IF(ISNUMBER('2-5-2'!F37), '2-5-2'!F37, IF(ISNUMBER('2-5-2'!I37), '2-5-2'!I37, IF(ISNUMBER('2-5-2'!E37), '2-5-2'!E37, IF(ISNUMBER('2-5-2'!J37), '2-5-2'!J37, IF(ISNUMBER('2-5-2'!D37), '2-5-2'!D37, "XXX")))))))</f>
        <v>XXX</v>
      </c>
      <c r="R37" s="189">
        <f>IF(ISNUMBER('2-6-1'!J37), '2-6-1'!J37, IF(ISNUMBER('2-6-1'!K37), '2-6-1'!K37, IF(ISNUMBER('2-6-1'!I37), '2-6-1'!I37, IF(ISNUMBER('2-6-1'!L37), '2-6-1'!L37, IF(ISNUMBER('2-6-1'!H37), '2-6-1'!H37, IF(ISNUMBER('2-6-1'!G37), '2-6-1'!G37, IF(ISNUMBER('2-6-1'!F37), '2-6-1'!F37, IF(ISNUMBER('2-6-1'!E37), '2-6-1'!E37, "XXX"))))))))</f>
        <v>28.277090000000001</v>
      </c>
      <c r="S37" s="189">
        <f>IF(ISNUMBER('2-6-2'!K37), '2-6-2'!K37, IF(ISNUMBER('2-6-2'!L37), '2-6-2'!L37, IF(ISNUMBER('2-6-2'!J37), '2-6-2'!J37, IF(ISNUMBER('2-6-2'!M37), '2-6-2'!M37, IF(ISNUMBER('2-6-2'!I37), '2-6-2'!I37, IF(ISNUMBER('2-6-2'!H37), '2-6-2'!H37, IF(ISNUMBER('2-6-2'!G37), '2-6-2'!G37, IF(ISNUMBER('2-6-2'!F37), '2-6-2'!F37, "XXX"))))))))</f>
        <v>20.9</v>
      </c>
      <c r="T37" s="189">
        <f>IF(ISNUMBER('2-7-1'!M37), '2-7-1'!M37, "XXX")</f>
        <v>0.43988894622222224</v>
      </c>
      <c r="U37" s="189">
        <f>IF(ISNUMBER('2-7-2'!M37), '2-7-2'!M37, "XXX")</f>
        <v>0.35</v>
      </c>
      <c r="V37" s="189">
        <f>IF(ISNUMBER('2-8-1'!M37), '2-8-1'!M37, "XXX")</f>
        <v>0.47660710192592604</v>
      </c>
      <c r="W37" s="189">
        <f>IF(ISNUMBER('2-8-2'!M37), '2-8-2'!M37, "XXX")</f>
        <v>0.35480829741111114</v>
      </c>
      <c r="X37" s="189">
        <f>IF(ISNUMBER('3-1'!O36), '3-1'!O36, "XXX")</f>
        <v>0.54400000000000004</v>
      </c>
      <c r="Y37" s="189">
        <f>'3-2'!W36</f>
        <v>-0.17086890299999999</v>
      </c>
    </row>
    <row r="38" spans="1:25" ht="15" x14ac:dyDescent="0.25">
      <c r="A38" s="155" t="s">
        <v>47</v>
      </c>
      <c r="B38" s="158" t="s">
        <v>47</v>
      </c>
      <c r="C38" s="189">
        <f>IF(ISNUMBER('1-1'!N38),'1-1'!N38, "XXX")</f>
        <v>4.5999999999999996</v>
      </c>
      <c r="D38" s="189" t="str">
        <f>IF(UCDP!AE38, UCDP!AE38, "0.0")</f>
        <v>0.0</v>
      </c>
      <c r="E38" s="189">
        <f>IF(ISNUMBER('1-3'!Q38), '1-3'!Q38, IF(ISNUMBER('1-3'!P38), '1-3'!P38, IF(ISNUMBER('1-3'!O38), '1-3'!O38, "XXX")))</f>
        <v>78.710130840889818</v>
      </c>
      <c r="F38" s="189">
        <f>IF(ISNUMBER('1-4'!AU38),'1-4'!AU38, IF(ISNUMBER('1-4'!AV38),'1-4'!AV38, IF(ISNUMBER('1-4'!AT38),'1-4'!AT38, IF(ISNUMBER('1-4'!AS38),'1-4'!AS38, IF(ISNUMBER('1-4'!AR38),'1-4'!AR38, "XXX")))))</f>
        <v>2</v>
      </c>
      <c r="G38" s="189">
        <f>IF(ISNUMBER('1-5'!N37), '1-5'!N37, "XXX")</f>
        <v>3.2</v>
      </c>
      <c r="H38" s="189">
        <f>IF(ISNUMBER('2-1-1'!M38), '2-1-1'!M38, "XXX")</f>
        <v>0.78223298116694051</v>
      </c>
      <c r="I38" s="189">
        <f>IF(ISNUMBER('2-1-2'!G37),'2-1-2'!G37, IF(ISNUMBER('2-1-2'!F37),'2-1-2'!F37, IF(ISNUMBER('2-1-2'!H37),'2-1-2'!H37, "XXX")))</f>
        <v>0.72929999999999995</v>
      </c>
      <c r="J38" s="189" t="str">
        <f>IF(ISNUMBER('2-2-1'!AI38),'2-2-1'!AI38,IF(ISNUMBER('2-2-1'!AJ38),'2-2-1'!AJ38,IF(ISNUMBER('2-2-1'!AH38),'2-2-1'!AH38,IF(ISNUMBER('2-2-1'!AG38),'2-2-1'!AG38,IF(ISNUMBER('2-2-1'!AF38), '2-2-1'!AF38,IF(ISNUMBER('2-2-1'!AE38),'2-2-1'!AE38,IF(ISNUMBER('2-2-1'!AD38),'2-2-1'!AD38, "XXX")))))))</f>
        <v>XXX</v>
      </c>
      <c r="K38" s="189">
        <f>IF(ISNUMBER('2-2-2'!M38),'2-2-2'!M38, "XXX")</f>
        <v>0.56205169762500007</v>
      </c>
      <c r="L38" s="189">
        <f>IF(ISNUMBER('2-3-1'!V38), '2-3-1'!V38, IF(ISNUMBER('2-3-1'!U38), '2-3-1'!U38, IF(ISNUMBER('2-3-1'!T38), '2-3-1'!T38, IF(ISNUMBER('2-3-1'!S38), '2-3-1'!S38, IF(ISNUMBER('2-3-1'!R38), '2-3-1'!R38, IF(ISNUMBER('2-3-1'!Q38), '2-3-1'!Q38, "XXX"))))))</f>
        <v>5.6905832299999997</v>
      </c>
      <c r="M38" s="189">
        <f>IF(ISNUMBER('2-3-2'!V38), '2-3-2'!V38, IF(ISNUMBER('2-3-2'!U38), '2-3-2'!U38, IF(ISNUMBER('2-3-2'!T38), '2-3-2'!T38, IF(ISNUMBER('2-3-2'!S38), '2-3-2'!S38, IF(ISNUMBER('2-3-2'!R38), '2-3-2'!R38, IF(ISNUMBER('2-3-2'!Q38), '2-3-2'!Q38, "XXX"))))))</f>
        <v>11.4647665</v>
      </c>
      <c r="N38" s="189">
        <f>IF(ISNUMBER('2-4-1'!AB38),'2-4-1'!AB38,IF(ISNUMBER('2-4-1'!AC38),'2-4-1'!AC38,IF(ISNUMBER('2-4-1'!AA38),'2-4-1'!AA38,IF(ISNUMBER('2-4-1'!Z38),'2-4-1'!Z38,IF(ISNUMBER('2-4-1'!Y38),'2-4-1'!Y38,"XXX")))))</f>
        <v>14.7</v>
      </c>
      <c r="O38" s="189">
        <f>IF(ISNUMBER('2-4-2'!J38), '2-4-2'!J38, IF(ISNUMBER('2-4-2'!K38), '2-4-2'!K38, IF(ISNUMBER('2-4-2'!I38), '2-4-2'!I38, IF(ISNUMBER('2-4-2'!L38), '2-4-2'!L38, IF(ISNUMBER('2-4-2'!H38), '2-4-2'!H38, IF(ISNUMBER('2-4-2'!M38), '2-4-2'!M38, IF(ISNUMBER('2-4-2'!G38), '2-4-2'!G38, IF(ISNUMBER('2-4-2'!F38), '2-4-2'!F38, IF(ISNUMBER('2-4-2'!E38), '2-4-2'!E38, "XXX")))))))))</f>
        <v>89.8</v>
      </c>
      <c r="P38" s="189">
        <f>IF(ISNUMBER('2-5-1'!H270), '2-5-1'!H270, "XXX")</f>
        <v>0.64542903900146487</v>
      </c>
      <c r="Q38" s="189" t="str">
        <f>IF(ISNUMBER('2-5-2'!G38), '2-5-2'!G38, IF(ISNUMBER('2-5-2'!H38), '2-5-2'!H38, IF(ISNUMBER('2-5-2'!F38), '2-5-2'!F38, IF(ISNUMBER('2-5-2'!I38), '2-5-2'!I38, IF(ISNUMBER('2-5-2'!E38), '2-5-2'!E38, IF(ISNUMBER('2-5-2'!J38), '2-5-2'!J38, IF(ISNUMBER('2-5-2'!D38), '2-5-2'!D38, "XXX")))))))</f>
        <v>XXX</v>
      </c>
      <c r="R38" s="189">
        <f>IF(ISNUMBER('2-6-1'!J38), '2-6-1'!J38, IF(ISNUMBER('2-6-1'!K38), '2-6-1'!K38, IF(ISNUMBER('2-6-1'!I38), '2-6-1'!I38, IF(ISNUMBER('2-6-1'!L38), '2-6-1'!L38, IF(ISNUMBER('2-6-1'!H38), '2-6-1'!H38, IF(ISNUMBER('2-6-1'!G38), '2-6-1'!G38, IF(ISNUMBER('2-6-1'!F38), '2-6-1'!F38, IF(ISNUMBER('2-6-1'!E38), '2-6-1'!E38, "XXX"))))))))</f>
        <v>87.651560000000003</v>
      </c>
      <c r="S38" s="189">
        <f>IF(ISNUMBER('2-6-2'!K38), '2-6-2'!K38, IF(ISNUMBER('2-6-2'!L38), '2-6-2'!L38, IF(ISNUMBER('2-6-2'!J38), '2-6-2'!J38, IF(ISNUMBER('2-6-2'!M38), '2-6-2'!M38, IF(ISNUMBER('2-6-2'!I38), '2-6-2'!I38, IF(ISNUMBER('2-6-2'!H38), '2-6-2'!H38, IF(ISNUMBER('2-6-2'!G38), '2-6-2'!G38, IF(ISNUMBER('2-6-2'!F38), '2-6-2'!F38, "XXX"))))))))</f>
        <v>0</v>
      </c>
      <c r="T38" s="189">
        <f>IF(ISNUMBER('2-7-1'!M38), '2-7-1'!M38, "XXX")</f>
        <v>0.56788517105555547</v>
      </c>
      <c r="U38" s="189">
        <f>IF(ISNUMBER('2-7-2'!M38), '2-7-2'!M38, "XXX")</f>
        <v>0.48</v>
      </c>
      <c r="V38" s="189">
        <f>IF(ISNUMBER('2-8-1'!M38), '2-8-1'!M38, "XXX")</f>
        <v>0.4603444956296297</v>
      </c>
      <c r="W38" s="189">
        <f>IF(ISNUMBER('2-8-2'!M38), '2-8-2'!M38, "XXX")</f>
        <v>0.35771838162222225</v>
      </c>
      <c r="X38" s="189">
        <f>IF(ISNUMBER('3-1'!O37), '3-1'!O37, "XXX")</f>
        <v>0.73299999999999998</v>
      </c>
      <c r="Y38" s="189">
        <f>'3-2'!W37</f>
        <v>0.52309149499999996</v>
      </c>
    </row>
    <row r="39" spans="1:25" ht="15" x14ac:dyDescent="0.25">
      <c r="A39" s="155" t="s">
        <v>48</v>
      </c>
      <c r="B39" s="158" t="s">
        <v>48</v>
      </c>
      <c r="C39" s="189">
        <f>IF(ISNUMBER('1-1'!N39),'1-1'!N39, "XXX")</f>
        <v>8.4</v>
      </c>
      <c r="D39" s="189" t="str">
        <f>IF(UCDP!AE39, UCDP!AE39, "0.0")</f>
        <v>0.0</v>
      </c>
      <c r="E39" s="189">
        <f>IF(ISNUMBER('1-3'!Q39), '1-3'!Q39, IF(ISNUMBER('1-3'!P39), '1-3'!P39, IF(ISNUMBER('1-3'!O39), '1-3'!O39, "XXX")))</f>
        <v>83.820604107951965</v>
      </c>
      <c r="F39" s="189">
        <f>IF(ISNUMBER('1-4'!AU39),'1-4'!AU39, IF(ISNUMBER('1-4'!AV39),'1-4'!AV39, IF(ISNUMBER('1-4'!AT39),'1-4'!AT39, IF(ISNUMBER('1-4'!AS39),'1-4'!AS39, IF(ISNUMBER('1-4'!AR39),'1-4'!AR39, "XXX")))))</f>
        <v>1</v>
      </c>
      <c r="G39" s="189">
        <f>IF(ISNUMBER('1-5'!N38), '1-5'!N38, "XXX")</f>
        <v>2.8</v>
      </c>
      <c r="H39" s="189">
        <f>IF(ISNUMBER('2-1-1'!M39), '2-1-1'!M39, "XXX")</f>
        <v>0.74909949295744294</v>
      </c>
      <c r="I39" s="189">
        <f>IF(ISNUMBER('2-1-2'!G38),'2-1-2'!G38, IF(ISNUMBER('2-1-2'!F38),'2-1-2'!F38, IF(ISNUMBER('2-1-2'!H38),'2-1-2'!H38, "XXX")))</f>
        <v>0.90569999999999995</v>
      </c>
      <c r="J39" s="189">
        <f>IF(ISNUMBER('2-2-1'!AI39),'2-2-1'!AI39,IF(ISNUMBER('2-2-1'!AJ39),'2-2-1'!AJ39,IF(ISNUMBER('2-2-1'!AH39),'2-2-1'!AH39,IF(ISNUMBER('2-2-1'!AG39),'2-2-1'!AG39,IF(ISNUMBER('2-2-1'!AF39), '2-2-1'!AF39,IF(ISNUMBER('2-2-1'!AE39),'2-2-1'!AE39,IF(ISNUMBER('2-2-1'!AD39),'2-2-1'!AD39, "XXX")))))))</f>
        <v>4.2882899999999999</v>
      </c>
      <c r="K39" s="189">
        <f>IF(ISNUMBER('2-2-2'!M39),'2-2-2'!M39, "XXX")</f>
        <v>0.67579528891666651</v>
      </c>
      <c r="L39" s="189">
        <f>IF(ISNUMBER('2-3-1'!V39), '2-3-1'!V39, IF(ISNUMBER('2-3-1'!U39), '2-3-1'!U39, IF(ISNUMBER('2-3-1'!T39), '2-3-1'!T39, IF(ISNUMBER('2-3-1'!S39), '2-3-1'!S39, IF(ISNUMBER('2-3-1'!R39), '2-3-1'!R39, IF(ISNUMBER('2-3-1'!Q39), '2-3-1'!Q39, "XXX"))))))</f>
        <v>3.9254994399999998</v>
      </c>
      <c r="M39" s="189">
        <f>IF(ISNUMBER('2-3-2'!V39), '2-3-2'!V39, IF(ISNUMBER('2-3-2'!U39), '2-3-2'!U39, IF(ISNUMBER('2-3-2'!T39), '2-3-2'!T39, IF(ISNUMBER('2-3-2'!S39), '2-3-2'!S39, IF(ISNUMBER('2-3-2'!R39), '2-3-2'!R39, IF(ISNUMBER('2-3-2'!Q39), '2-3-2'!Q39, "XXX"))))))</f>
        <v>30.568269730000001</v>
      </c>
      <c r="N39" s="189">
        <f>IF(ISNUMBER('2-4-1'!AB39),'2-4-1'!AB39,IF(ISNUMBER('2-4-1'!AC39),'2-4-1'!AC39,IF(ISNUMBER('2-4-1'!AA39),'2-4-1'!AA39,IF(ISNUMBER('2-4-1'!Z39),'2-4-1'!Z39,IF(ISNUMBER('2-4-1'!Y39),'2-4-1'!Y39,"XXX")))))</f>
        <v>12.7</v>
      </c>
      <c r="O39" s="189">
        <f>IF(ISNUMBER('2-4-2'!J39), '2-4-2'!J39, IF(ISNUMBER('2-4-2'!K39), '2-4-2'!K39, IF(ISNUMBER('2-4-2'!I39), '2-4-2'!I39, IF(ISNUMBER('2-4-2'!L39), '2-4-2'!L39, IF(ISNUMBER('2-4-2'!H39), '2-4-2'!H39, IF(ISNUMBER('2-4-2'!M39), '2-4-2'!M39, IF(ISNUMBER('2-4-2'!G39), '2-4-2'!G39, IF(ISNUMBER('2-4-2'!F39), '2-4-2'!F39, IF(ISNUMBER('2-4-2'!E39), '2-4-2'!E39, "XXX")))))))))</f>
        <v>97.8</v>
      </c>
      <c r="P39" s="189" t="str">
        <f>IF(ISNUMBER('2-5-1'!H271), '2-5-1'!H271, "XXX")</f>
        <v>XXX</v>
      </c>
      <c r="Q39" s="189">
        <f>IF(ISNUMBER('2-5-2'!G39), '2-5-2'!G39, IF(ISNUMBER('2-5-2'!H39), '2-5-2'!H39, IF(ISNUMBER('2-5-2'!F39), '2-5-2'!F39, IF(ISNUMBER('2-5-2'!I39), '2-5-2'!I39, IF(ISNUMBER('2-5-2'!E39), '2-5-2'!E39, IF(ISNUMBER('2-5-2'!J39), '2-5-2'!J39, IF(ISNUMBER('2-5-2'!D39), '2-5-2'!D39, "XXX")))))))</f>
        <v>24.1</v>
      </c>
      <c r="R39" s="189">
        <f>IF(ISNUMBER('2-6-1'!J39), '2-6-1'!J39, IF(ISNUMBER('2-6-1'!K39), '2-6-1'!K39, IF(ISNUMBER('2-6-1'!I39), '2-6-1'!I39, IF(ISNUMBER('2-6-1'!L39), '2-6-1'!L39, IF(ISNUMBER('2-6-1'!H39), '2-6-1'!H39, IF(ISNUMBER('2-6-1'!G39), '2-6-1'!G39, IF(ISNUMBER('2-6-1'!F39), '2-6-1'!F39, IF(ISNUMBER('2-6-1'!E39), '2-6-1'!E39, "XXX"))))))))</f>
        <v>86.346800000000002</v>
      </c>
      <c r="S39" s="189">
        <f>IF(ISNUMBER('2-6-2'!K39), '2-6-2'!K39, IF(ISNUMBER('2-6-2'!L39), '2-6-2'!L39, IF(ISNUMBER('2-6-2'!J39), '2-6-2'!J39, IF(ISNUMBER('2-6-2'!M39), '2-6-2'!M39, IF(ISNUMBER('2-6-2'!I39), '2-6-2'!I39, IF(ISNUMBER('2-6-2'!H39), '2-6-2'!H39, IF(ISNUMBER('2-6-2'!G39), '2-6-2'!G39, IF(ISNUMBER('2-6-2'!F39), '2-6-2'!F39, "XXX"))))))))</f>
        <v>0</v>
      </c>
      <c r="T39" s="189">
        <f>IF(ISNUMBER('2-7-1'!M39), '2-7-1'!M39, "XXX")</f>
        <v>0.68649213050000002</v>
      </c>
      <c r="U39" s="189">
        <f>IF(ISNUMBER('2-7-2'!M39), '2-7-2'!M39, "XXX")</f>
        <v>0.59</v>
      </c>
      <c r="V39" s="189">
        <f>IF(ISNUMBER('2-8-1'!M39), '2-8-1'!M39, "XXX")</f>
        <v>0.61365605724074068</v>
      </c>
      <c r="W39" s="189">
        <f>IF(ISNUMBER('2-8-2'!M39), '2-8-2'!M39, "XXX")</f>
        <v>0.55561180244444441</v>
      </c>
      <c r="X39" s="189">
        <f>IF(ISNUMBER('3-1'!O38), '3-1'!O38, "XXX")</f>
        <v>0.85</v>
      </c>
      <c r="Y39" s="189">
        <f>'3-2'!W38</f>
        <v>1.107759953</v>
      </c>
    </row>
    <row r="40" spans="1:25" ht="15" x14ac:dyDescent="0.25">
      <c r="A40" s="155" t="s">
        <v>243</v>
      </c>
      <c r="B40" s="158" t="s">
        <v>49</v>
      </c>
      <c r="C40" s="189">
        <f>IF(ISNUMBER('1-1'!N40),'1-1'!N40, "XXX")</f>
        <v>2.1</v>
      </c>
      <c r="D40" s="189" t="str">
        <f>IF(UCDP!AE40, UCDP!AE40, "0.0")</f>
        <v>0.0</v>
      </c>
      <c r="E40" s="189">
        <f>IF(ISNUMBER('1-3'!Q40), '1-3'!Q40, IF(ISNUMBER('1-3'!P40), '1-3'!P40, IF(ISNUMBER('1-3'!O40), '1-3'!O40, "XXX")))</f>
        <v>86.195330802118647</v>
      </c>
      <c r="F40" s="189">
        <f>IF(ISNUMBER('1-4'!AU40),'1-4'!AU40, IF(ISNUMBER('1-4'!AV40),'1-4'!AV40, IF(ISNUMBER('1-4'!AT40),'1-4'!AT40, IF(ISNUMBER('1-4'!AS40),'1-4'!AS40, IF(ISNUMBER('1-4'!AR40),'1-4'!AR40, "XXX")))))</f>
        <v>1</v>
      </c>
      <c r="G40" s="189">
        <f>IF(ISNUMBER('1-5'!N39), '1-5'!N39, "XXX")</f>
        <v>2.2000000000000002</v>
      </c>
      <c r="H40" s="189">
        <f>IF(ISNUMBER('2-1-1'!M40), '2-1-1'!M40, "XXX")</f>
        <v>0.83807353484804936</v>
      </c>
      <c r="I40" s="189">
        <f>IF(ISNUMBER('2-1-2'!G39),'2-1-2'!G39, IF(ISNUMBER('2-1-2'!F39),'2-1-2'!F39, IF(ISNUMBER('2-1-2'!H39),'2-1-2'!H39, "XXX")))</f>
        <v>0.81399999999999995</v>
      </c>
      <c r="J40" s="189">
        <f>IF(ISNUMBER('2-2-1'!AI40),'2-2-1'!AI40,IF(ISNUMBER('2-2-1'!AJ40),'2-2-1'!AJ40,IF(ISNUMBER('2-2-1'!AH40),'2-2-1'!AH40,IF(ISNUMBER('2-2-1'!AG40),'2-2-1'!AG40,IF(ISNUMBER('2-2-1'!AF40), '2-2-1'!AF40,IF(ISNUMBER('2-2-1'!AE40),'2-2-1'!AE40,IF(ISNUMBER('2-2-1'!AD40),'2-2-1'!AD40, "XXX")))))))</f>
        <v>2.53546</v>
      </c>
      <c r="K40" s="189">
        <f>IF(ISNUMBER('2-2-2'!M40),'2-2-2'!M40, "XXX")</f>
        <v>0.58371431041666666</v>
      </c>
      <c r="L40" s="189">
        <f>IF(ISNUMBER('2-3-1'!V40), '2-3-1'!V40, IF(ISNUMBER('2-3-1'!U40), '2-3-1'!U40, IF(ISNUMBER('2-3-1'!T40), '2-3-1'!T40, IF(ISNUMBER('2-3-1'!S40), '2-3-1'!S40, IF(ISNUMBER('2-3-1'!R40), '2-3-1'!R40, IF(ISNUMBER('2-3-1'!Q40), '2-3-1'!Q40, "XXX"))))))</f>
        <v>6.3851623499999999</v>
      </c>
      <c r="M40" s="189">
        <f>IF(ISNUMBER('2-3-2'!V40), '2-3-2'!V40, IF(ISNUMBER('2-3-2'!U40), '2-3-2'!U40, IF(ISNUMBER('2-3-2'!T40), '2-3-2'!T40, IF(ISNUMBER('2-3-2'!S40), '2-3-2'!S40, IF(ISNUMBER('2-3-2'!R40), '2-3-2'!R40, IF(ISNUMBER('2-3-2'!Q40), '2-3-2'!Q40, "XXX"))))))</f>
        <v>14.15002537</v>
      </c>
      <c r="N40" s="189">
        <f>IF(ISNUMBER('2-4-1'!AB40),'2-4-1'!AB40,IF(ISNUMBER('2-4-1'!AC40),'2-4-1'!AC40,IF(ISNUMBER('2-4-1'!AA40),'2-4-1'!AA40,IF(ISNUMBER('2-4-1'!Z40),'2-4-1'!Z40,IF(ISNUMBER('2-4-1'!Y40),'2-4-1'!Y40,"XXX")))))</f>
        <v>12</v>
      </c>
      <c r="O40" s="189">
        <f>IF(ISNUMBER('2-4-2'!J40), '2-4-2'!J40, IF(ISNUMBER('2-4-2'!K40), '2-4-2'!K40, IF(ISNUMBER('2-4-2'!I40), '2-4-2'!I40, IF(ISNUMBER('2-4-2'!L40), '2-4-2'!L40, IF(ISNUMBER('2-4-2'!H40), '2-4-2'!H40, IF(ISNUMBER('2-4-2'!M40), '2-4-2'!M40, IF(ISNUMBER('2-4-2'!G40), '2-4-2'!G40, IF(ISNUMBER('2-4-2'!F40), '2-4-2'!F40, IF(ISNUMBER('2-4-2'!E40), '2-4-2'!E40, "XXX")))))))))</f>
        <v>91.3</v>
      </c>
      <c r="P40" s="189">
        <f>IF(ISNUMBER('2-5-1'!H272), '2-5-1'!H272, "XXX")</f>
        <v>0.15703710317611694</v>
      </c>
      <c r="Q40" s="189">
        <f>IF(ISNUMBER('2-5-2'!G40), '2-5-2'!G40, IF(ISNUMBER('2-5-2'!H40), '2-5-2'!H40, IF(ISNUMBER('2-5-2'!F40), '2-5-2'!F40, IF(ISNUMBER('2-5-2'!I40), '2-5-2'!I40, IF(ISNUMBER('2-5-2'!E40), '2-5-2'!E40, IF(ISNUMBER('2-5-2'!J40), '2-5-2'!J40, IF(ISNUMBER('2-5-2'!D40), '2-5-2'!D40, "XXX")))))))</f>
        <v>32</v>
      </c>
      <c r="R40" s="189">
        <f>IF(ISNUMBER('2-6-1'!J40), '2-6-1'!J40, IF(ISNUMBER('2-6-1'!K40), '2-6-1'!K40, IF(ISNUMBER('2-6-1'!I40), '2-6-1'!I40, IF(ISNUMBER('2-6-1'!L40), '2-6-1'!L40, IF(ISNUMBER('2-6-1'!H40), '2-6-1'!H40, IF(ISNUMBER('2-6-1'!G40), '2-6-1'!G40, IF(ISNUMBER('2-6-1'!F40), '2-6-1'!F40, IF(ISNUMBER('2-6-1'!E40), '2-6-1'!E40, "XXX"))))))))</f>
        <v>83.199039999999997</v>
      </c>
      <c r="S40" s="189">
        <f>IF(ISNUMBER('2-6-2'!K40), '2-6-2'!K40, IF(ISNUMBER('2-6-2'!L40), '2-6-2'!L40, IF(ISNUMBER('2-6-2'!J40), '2-6-2'!J40, IF(ISNUMBER('2-6-2'!M40), '2-6-2'!M40, IF(ISNUMBER('2-6-2'!I40), '2-6-2'!I40, IF(ISNUMBER('2-6-2'!H40), '2-6-2'!H40, IF(ISNUMBER('2-6-2'!G40), '2-6-2'!G40, IF(ISNUMBER('2-6-2'!F40), '2-6-2'!F40, "XXX"))))))))</f>
        <v>0</v>
      </c>
      <c r="T40" s="189">
        <f>IF(ISNUMBER('2-7-1'!M40), '2-7-1'!M40, "XXX")</f>
        <v>0.70277428627777783</v>
      </c>
      <c r="U40" s="189">
        <f>IF(ISNUMBER('2-7-2'!M40), '2-7-2'!M40, "XXX")</f>
        <v>0.59</v>
      </c>
      <c r="V40" s="189">
        <f>IF(ISNUMBER('2-8-1'!M40), '2-8-1'!M40, "XXX")</f>
        <v>0.53004773016666662</v>
      </c>
      <c r="W40" s="189">
        <f>IF(ISNUMBER('2-8-2'!M40), '2-8-2'!M40, "XXX")</f>
        <v>0.43977961935555554</v>
      </c>
      <c r="X40" s="189">
        <f>IF(ISNUMBER('3-1'!O39), '3-1'!O39, "XXX")</f>
        <v>0.80800000000000005</v>
      </c>
      <c r="Y40" s="189">
        <f>'3-2'!W39</f>
        <v>0.89806950100000005</v>
      </c>
    </row>
    <row r="41" spans="1:25" ht="15" x14ac:dyDescent="0.25">
      <c r="A41" s="155" t="s">
        <v>50</v>
      </c>
      <c r="B41" s="158" t="s">
        <v>50</v>
      </c>
      <c r="C41" s="189">
        <f>IF(ISNUMBER('1-1'!N41),'1-1'!N41, "XXX")</f>
        <v>0.7</v>
      </c>
      <c r="D41" s="189" t="str">
        <f>IF(UCDP!AE41, UCDP!AE41, "0.0")</f>
        <v>0.0</v>
      </c>
      <c r="E41" s="189">
        <f>IF(ISNUMBER('1-3'!Q41), '1-3'!Q41, IF(ISNUMBER('1-3'!P41), '1-3'!P41, IF(ISNUMBER('1-3'!O41), '1-3'!O41, "XXX")))</f>
        <v>87.411765748672309</v>
      </c>
      <c r="F41" s="189">
        <f>IF(ISNUMBER('1-4'!AU41),'1-4'!AU41, IF(ISNUMBER('1-4'!AV41),'1-4'!AV41, IF(ISNUMBER('1-4'!AT41),'1-4'!AT41, IF(ISNUMBER('1-4'!AS41),'1-4'!AS41, IF(ISNUMBER('1-4'!AR41),'1-4'!AR41, "XXX")))))</f>
        <v>1</v>
      </c>
      <c r="G41" s="189">
        <f>IF(ISNUMBER('1-5'!N40), '1-5'!N40, "XXX")</f>
        <v>1.7</v>
      </c>
      <c r="H41" s="189">
        <f>IF(ISNUMBER('2-1-1'!M41), '2-1-1'!M41, "XXX")</f>
        <v>0.87094118056429148</v>
      </c>
      <c r="I41" s="189">
        <f>IF(ISNUMBER('2-1-2'!G40),'2-1-2'!G40, IF(ISNUMBER('2-1-2'!F40),'2-1-2'!F40, IF(ISNUMBER('2-1-2'!H40),'2-1-2'!H40, "XXX")))</f>
        <v>0.99790000000000001</v>
      </c>
      <c r="J41" s="189">
        <f>IF(ISNUMBER('2-2-1'!AI41),'2-2-1'!AI41,IF(ISNUMBER('2-2-1'!AJ41),'2-2-1'!AJ41,IF(ISNUMBER('2-2-1'!AH41),'2-2-1'!AH41,IF(ISNUMBER('2-2-1'!AG41),'2-2-1'!AG41,IF(ISNUMBER('2-2-1'!AF41), '2-2-1'!AF41,IF(ISNUMBER('2-2-1'!AE41),'2-2-1'!AE41,IF(ISNUMBER('2-2-1'!AD41),'2-2-1'!AD41, "XXX")))))))</f>
        <v>4.04739</v>
      </c>
      <c r="K41" s="189">
        <f>IF(ISNUMBER('2-2-2'!M41),'2-2-2'!M41, "XXX")</f>
        <v>0.87256293687500008</v>
      </c>
      <c r="L41" s="189">
        <f>IF(ISNUMBER('2-3-1'!V41), '2-3-1'!V41, IF(ISNUMBER('2-3-1'!U41), '2-3-1'!U41, IF(ISNUMBER('2-3-1'!T41), '2-3-1'!T41, IF(ISNUMBER('2-3-1'!S41), '2-3-1'!S41, IF(ISNUMBER('2-3-1'!R41), '2-3-1'!R41, IF(ISNUMBER('2-3-1'!Q41), '2-3-1'!Q41, "XXX"))))))</f>
        <v>8.2921762500000007</v>
      </c>
      <c r="M41" s="189">
        <f>IF(ISNUMBER('2-3-2'!V41), '2-3-2'!V41, IF(ISNUMBER('2-3-2'!U41), '2-3-2'!U41, IF(ISNUMBER('2-3-2'!T41), '2-3-2'!T41, IF(ISNUMBER('2-3-2'!S41), '2-3-2'!S41, IF(ISNUMBER('2-3-2'!R41), '2-3-2'!R41, IF(ISNUMBER('2-3-2'!Q41), '2-3-2'!Q41, "XXX"))))))</f>
        <v>14.1692524</v>
      </c>
      <c r="N41" s="189">
        <f>IF(ISNUMBER('2-4-1'!AB41),'2-4-1'!AB41,IF(ISNUMBER('2-4-1'!AC41),'2-4-1'!AC41,IF(ISNUMBER('2-4-1'!AA41),'2-4-1'!AA41,IF(ISNUMBER('2-4-1'!Z41),'2-4-1'!Z41,IF(ISNUMBER('2-4-1'!Y41),'2-4-1'!Y41,"XXX")))))</f>
        <v>22.2</v>
      </c>
      <c r="O41" s="189">
        <f>IF(ISNUMBER('2-4-2'!J41), '2-4-2'!J41, IF(ISNUMBER('2-4-2'!K41), '2-4-2'!K41, IF(ISNUMBER('2-4-2'!I41), '2-4-2'!I41, IF(ISNUMBER('2-4-2'!L41), '2-4-2'!L41, IF(ISNUMBER('2-4-2'!H41), '2-4-2'!H41, IF(ISNUMBER('2-4-2'!M41), '2-4-2'!M41, IF(ISNUMBER('2-4-2'!G41), '2-4-2'!G41, IF(ISNUMBER('2-4-2'!F41), '2-4-2'!F41, IF(ISNUMBER('2-4-2'!E41), '2-4-2'!E41, "XXX")))))))))</f>
        <v>100</v>
      </c>
      <c r="P41" s="189">
        <f>IF(ISNUMBER('2-5-1'!H273), '2-5-1'!H273, "XXX")</f>
        <v>1</v>
      </c>
      <c r="Q41" s="189">
        <f>IF(ISNUMBER('2-5-2'!G41), '2-5-2'!G41, IF(ISNUMBER('2-5-2'!H41), '2-5-2'!H41, IF(ISNUMBER('2-5-2'!F41), '2-5-2'!F41, IF(ISNUMBER('2-5-2'!I41), '2-5-2'!I41, IF(ISNUMBER('2-5-2'!E41), '2-5-2'!E41, IF(ISNUMBER('2-5-2'!J41), '2-5-2'!J41, IF(ISNUMBER('2-5-2'!D41), '2-5-2'!D41, "XXX")))))))</f>
        <v>63.7</v>
      </c>
      <c r="R41" s="189">
        <f>IF(ISNUMBER('2-6-1'!J41), '2-6-1'!J41, IF(ISNUMBER('2-6-1'!K41), '2-6-1'!K41, IF(ISNUMBER('2-6-1'!I41), '2-6-1'!I41, IF(ISNUMBER('2-6-1'!L41), '2-6-1'!L41, IF(ISNUMBER('2-6-1'!H41), '2-6-1'!H41, IF(ISNUMBER('2-6-1'!G41), '2-6-1'!G41, IF(ISNUMBER('2-6-1'!F41), '2-6-1'!F41, IF(ISNUMBER('2-6-1'!E41), '2-6-1'!E41, "XXX"))))))))</f>
        <v>91.661270000000002</v>
      </c>
      <c r="S41" s="189">
        <f>IF(ISNUMBER('2-6-2'!K41), '2-6-2'!K41, IF(ISNUMBER('2-6-2'!L41), '2-6-2'!L41, IF(ISNUMBER('2-6-2'!J41), '2-6-2'!J41, IF(ISNUMBER('2-6-2'!M41), '2-6-2'!M41, IF(ISNUMBER('2-6-2'!I41), '2-6-2'!I41, IF(ISNUMBER('2-6-2'!H41), '2-6-2'!H41, IF(ISNUMBER('2-6-2'!G41), '2-6-2'!G41, IF(ISNUMBER('2-6-2'!F41), '2-6-2'!F41, "XXX"))))))))</f>
        <v>0</v>
      </c>
      <c r="T41" s="189">
        <f>IF(ISNUMBER('2-7-1'!M41), '2-7-1'!M41, "XXX")</f>
        <v>0.80906072722222233</v>
      </c>
      <c r="U41" s="189">
        <f>IF(ISNUMBER('2-7-2'!M41), '2-7-2'!M41, "XXX")</f>
        <v>0.88</v>
      </c>
      <c r="V41" s="189">
        <f>IF(ISNUMBER('2-8-1'!M41), '2-8-1'!M41, "XXX")</f>
        <v>0.67789586385185185</v>
      </c>
      <c r="W41" s="189">
        <f>IF(ISNUMBER('2-8-2'!M41), '2-8-2'!M41, "XXX")</f>
        <v>0.73306849272222219</v>
      </c>
      <c r="X41" s="189">
        <f>IF(ISNUMBER('3-1'!O40), '3-1'!O40, "XXX")</f>
        <v>0.91100000000000003</v>
      </c>
      <c r="Y41" s="189">
        <f>'3-2'!W40</f>
        <v>1.5980153079999999</v>
      </c>
    </row>
    <row r="42" spans="1:25" ht="15" x14ac:dyDescent="0.25">
      <c r="A42" s="155" t="s">
        <v>51</v>
      </c>
      <c r="B42" s="158" t="s">
        <v>51</v>
      </c>
      <c r="C42" s="189">
        <f>IF(ISNUMBER('1-1'!N42),'1-1'!N42, "XXX")</f>
        <v>4.8</v>
      </c>
      <c r="D42" s="189" t="str">
        <f>IF(UCDP!AE42, UCDP!AE42, "0.0")</f>
        <v>0.0</v>
      </c>
      <c r="E42" s="189">
        <f>IF(ISNUMBER('1-3'!Q42), '1-3'!Q42, IF(ISNUMBER('1-3'!P42), '1-3'!P42, IF(ISNUMBER('1-3'!O42), '1-3'!O42, "XXX")))</f>
        <v>61.667474963601698</v>
      </c>
      <c r="F42" s="189">
        <f>IF(ISNUMBER('1-4'!AU42),'1-4'!AU42, IF(ISNUMBER('1-4'!AV42),'1-4'!AV42, IF(ISNUMBER('1-4'!AT42),'1-4'!AT42, IF(ISNUMBER('1-4'!AS42),'1-4'!AS42, IF(ISNUMBER('1-4'!AR42),'1-4'!AR42, "XXX")))))</f>
        <v>2</v>
      </c>
      <c r="G42" s="189">
        <f>IF(ISNUMBER('1-5'!N41), '1-5'!N41, "XXX")</f>
        <v>5.3</v>
      </c>
      <c r="H42" s="189">
        <f>IF(ISNUMBER('2-1-1'!M42), '2-1-1'!M42, "XXX")</f>
        <v>0.64915229839425836</v>
      </c>
      <c r="I42" s="189">
        <f>IF(ISNUMBER('2-1-2'!G41),'2-1-2'!G41, IF(ISNUMBER('2-1-2'!F41),'2-1-2'!F41, IF(ISNUMBER('2-1-2'!H41),'2-1-2'!H41, "XXX")))</f>
        <v>0.52790000000000004</v>
      </c>
      <c r="J42" s="189">
        <f>IF(ISNUMBER('2-2-1'!AI42),'2-2-1'!AI42,IF(ISNUMBER('2-2-1'!AJ42),'2-2-1'!AJ42,IF(ISNUMBER('2-2-1'!AH42),'2-2-1'!AH42,IF(ISNUMBER('2-2-1'!AG42),'2-2-1'!AG42,IF(ISNUMBER('2-2-1'!AF42), '2-2-1'!AF42,IF(ISNUMBER('2-2-1'!AE42),'2-2-1'!AE42,IF(ISNUMBER('2-2-1'!AD42),'2-2-1'!AD42, "XXX")))))))</f>
        <v>3.0232400000000004</v>
      </c>
      <c r="K42" s="189">
        <f>IF(ISNUMBER('2-2-2'!M42),'2-2-2'!M42, "XXX")</f>
        <v>0.54748211304166672</v>
      </c>
      <c r="L42" s="189">
        <f>IF(ISNUMBER('2-3-1'!V42), '2-3-1'!V42, IF(ISNUMBER('2-3-1'!U42), '2-3-1'!U42, IF(ISNUMBER('2-3-1'!T42), '2-3-1'!T42, IF(ISNUMBER('2-3-1'!S42), '2-3-1'!S42, IF(ISNUMBER('2-3-1'!R42), '2-3-1'!R42, IF(ISNUMBER('2-3-1'!Q42), '2-3-1'!Q42, "XXX"))))))</f>
        <v>2.6619985100000001</v>
      </c>
      <c r="M42" s="189">
        <f>IF(ISNUMBER('2-3-2'!V42), '2-3-2'!V42, IF(ISNUMBER('2-3-2'!U42), '2-3-2'!U42, IF(ISNUMBER('2-3-2'!T42), '2-3-2'!T42, IF(ISNUMBER('2-3-2'!S42), '2-3-2'!S42, IF(ISNUMBER('2-3-2'!R42), '2-3-2'!R42, IF(ISNUMBER('2-3-2'!Q42), '2-3-2'!Q42, "XXX"))))))</f>
        <v>42.948455809999999</v>
      </c>
      <c r="N42" s="189">
        <f>IF(ISNUMBER('2-4-1'!AB42),'2-4-1'!AB42,IF(ISNUMBER('2-4-1'!AC42),'2-4-1'!AC42,IF(ISNUMBER('2-4-1'!AA42),'2-4-1'!AA42,IF(ISNUMBER('2-4-1'!Z42),'2-4-1'!Z42,IF(ISNUMBER('2-4-1'!Y42),'2-4-1'!Y42,"XXX")))))</f>
        <v>1.5</v>
      </c>
      <c r="O42" s="189">
        <f>IF(ISNUMBER('2-4-2'!J42), '2-4-2'!J42, IF(ISNUMBER('2-4-2'!K42), '2-4-2'!K42, IF(ISNUMBER('2-4-2'!I42), '2-4-2'!I42, IF(ISNUMBER('2-4-2'!L42), '2-4-2'!L42, IF(ISNUMBER('2-4-2'!H42), '2-4-2'!H42, IF(ISNUMBER('2-4-2'!M42), '2-4-2'!M42, IF(ISNUMBER('2-4-2'!G42), '2-4-2'!G42, IF(ISNUMBER('2-4-2'!F42), '2-4-2'!F42, IF(ISNUMBER('2-4-2'!E42), '2-4-2'!E42, "XXX")))))))))</f>
        <v>11.3</v>
      </c>
      <c r="P42" s="189">
        <f>IF(ISNUMBER('2-5-1'!H274), '2-5-1'!H274, "XXX")</f>
        <v>0.31864085197448733</v>
      </c>
      <c r="Q42" s="189">
        <f>IF(ISNUMBER('2-5-2'!G42), '2-5-2'!G42, IF(ISNUMBER('2-5-2'!H42), '2-5-2'!H42, IF(ISNUMBER('2-5-2'!F42), '2-5-2'!F42, IF(ISNUMBER('2-5-2'!I42), '2-5-2'!I42, IF(ISNUMBER('2-5-2'!E42), '2-5-2'!E42, IF(ISNUMBER('2-5-2'!J42), '2-5-2'!J42, IF(ISNUMBER('2-5-2'!D42), '2-5-2'!D42, "XXX")))))))</f>
        <v>41.5</v>
      </c>
      <c r="R42" s="189">
        <f>IF(ISNUMBER('2-6-1'!J42), '2-6-1'!J42, IF(ISNUMBER('2-6-1'!K42), '2-6-1'!K42, IF(ISNUMBER('2-6-1'!I42), '2-6-1'!I42, IF(ISNUMBER('2-6-1'!L42), '2-6-1'!L42, IF(ISNUMBER('2-6-1'!H42), '2-6-1'!H42, IF(ISNUMBER('2-6-1'!G42), '2-6-1'!G42, IF(ISNUMBER('2-6-1'!F42), '2-6-1'!F42, IF(ISNUMBER('2-6-1'!E42), '2-6-1'!E42, "XXX"))))))))</f>
        <v>58.231900000000003</v>
      </c>
      <c r="S42" s="189">
        <f>IF(ISNUMBER('2-6-2'!K42), '2-6-2'!K42, IF(ISNUMBER('2-6-2'!L42), '2-6-2'!L42, IF(ISNUMBER('2-6-2'!J42), '2-6-2'!J42, IF(ISNUMBER('2-6-2'!M42), '2-6-2'!M42, IF(ISNUMBER('2-6-2'!I42), '2-6-2'!I42, IF(ISNUMBER('2-6-2'!H42), '2-6-2'!H42, IF(ISNUMBER('2-6-2'!G42), '2-6-2'!G42, IF(ISNUMBER('2-6-2'!F42), '2-6-2'!F42, "XXX"))))))))</f>
        <v>0.37</v>
      </c>
      <c r="T42" s="189">
        <f>IF(ISNUMBER('2-7-1'!M42), '2-7-1'!M42, "XXX")</f>
        <v>0.5250889672222222</v>
      </c>
      <c r="U42" s="189">
        <f>IF(ISNUMBER('2-7-2'!M42), '2-7-2'!M42, "XXX")</f>
        <v>0.3</v>
      </c>
      <c r="V42" s="189">
        <f>IF(ISNUMBER('2-8-1'!M42), '2-8-1'!M42, "XXX")</f>
        <v>0.46825729475925926</v>
      </c>
      <c r="W42" s="189">
        <f>IF(ISNUMBER('2-8-2'!M42), '2-8-2'!M42, "XXX")</f>
        <v>0.46500723227777774</v>
      </c>
      <c r="X42" s="189">
        <f>IF(ISNUMBER('3-1'!O41), '3-1'!O41, "XXX")</f>
        <v>0.50900000000000001</v>
      </c>
      <c r="Y42" s="189">
        <f>'3-2'!W41</f>
        <v>0.251788348</v>
      </c>
    </row>
    <row r="43" spans="1:25" ht="15" x14ac:dyDescent="0.25">
      <c r="A43" s="155" t="s">
        <v>52</v>
      </c>
      <c r="B43" s="158" t="s">
        <v>52</v>
      </c>
      <c r="C43" s="189">
        <f>IF(ISNUMBER('1-1'!N43),'1-1'!N43, "XXX")</f>
        <v>5.7</v>
      </c>
      <c r="D43" s="189" t="str">
        <f>IF(UCDP!AE43, UCDP!AE43, "0.0")</f>
        <v>0.0</v>
      </c>
      <c r="E43" s="189">
        <f>IF(ISNUMBER('1-3'!Q43), '1-3'!Q43, IF(ISNUMBER('1-3'!P43), '1-3'!P43, IF(ISNUMBER('1-3'!O43), '1-3'!O43, "XXX")))</f>
        <v>70.712088171906771</v>
      </c>
      <c r="F43" s="189">
        <f>IF(ISNUMBER('1-4'!AU43),'1-4'!AU43, IF(ISNUMBER('1-4'!AV43),'1-4'!AV43, IF(ISNUMBER('1-4'!AT43),'1-4'!AT43, IF(ISNUMBER('1-4'!AS43),'1-4'!AS43, IF(ISNUMBER('1-4'!AR43),'1-4'!AR43, "XXX")))))</f>
        <v>3</v>
      </c>
      <c r="G43" s="189">
        <f>IF(ISNUMBER('1-5'!N42), '1-5'!N42, "XXX")</f>
        <v>4.2</v>
      </c>
      <c r="H43" s="189">
        <f>IF(ISNUMBER('2-1-1'!M43), '2-1-1'!M43, "XXX")</f>
        <v>0.69131077996684287</v>
      </c>
      <c r="I43" s="189">
        <f>IF(ISNUMBER('2-1-2'!G42),'2-1-2'!G42, IF(ISNUMBER('2-1-2'!F42),'2-1-2'!F42, IF(ISNUMBER('2-1-2'!H42),'2-1-2'!H42, "XXX")))</f>
        <v>0.51329999999999998</v>
      </c>
      <c r="J43" s="189">
        <f>IF(ISNUMBER('2-2-1'!AI43),'2-2-1'!AI43,IF(ISNUMBER('2-2-1'!AJ43),'2-2-1'!AJ43,IF(ISNUMBER('2-2-1'!AH43),'2-2-1'!AH43,IF(ISNUMBER('2-2-1'!AG43),'2-2-1'!AG43,IF(ISNUMBER('2-2-1'!AF43), '2-2-1'!AF43,IF(ISNUMBER('2-2-1'!AE43),'2-2-1'!AE43,IF(ISNUMBER('2-2-1'!AD43),'2-2-1'!AD43, "XXX")))))))</f>
        <v>2.0153599999999998</v>
      </c>
      <c r="K43" s="189">
        <f>IF(ISNUMBER('2-2-2'!M43),'2-2-2'!M43, "XXX")</f>
        <v>0.50838069125000007</v>
      </c>
      <c r="L43" s="189">
        <f>IF(ISNUMBER('2-3-1'!V43), '2-3-1'!V43, IF(ISNUMBER('2-3-1'!U43), '2-3-1'!U43, IF(ISNUMBER('2-3-1'!T43), '2-3-1'!T43, IF(ISNUMBER('2-3-1'!S43), '2-3-1'!S43, IF(ISNUMBER('2-3-1'!R43), '2-3-1'!R43, IF(ISNUMBER('2-3-1'!Q43), '2-3-1'!Q43, "XXX"))))))</f>
        <v>4.8294086500000004</v>
      </c>
      <c r="M43" s="189">
        <f>IF(ISNUMBER('2-3-2'!V43), '2-3-2'!V43, IF(ISNUMBER('2-3-2'!U43), '2-3-2'!U43, IF(ISNUMBER('2-3-2'!T43), '2-3-2'!T43, IF(ISNUMBER('2-3-2'!S43), '2-3-2'!S43, IF(ISNUMBER('2-3-2'!R43), '2-3-2'!R43, IF(ISNUMBER('2-3-2'!Q43), '2-3-2'!Q43, "XXX"))))))</f>
        <v>30.878416059999999</v>
      </c>
      <c r="N43" s="189">
        <f>IF(ISNUMBER('2-4-1'!AB43),'2-4-1'!AB43,IF(ISNUMBER('2-4-1'!AC43),'2-4-1'!AC43,IF(ISNUMBER('2-4-1'!AA43),'2-4-1'!AA43,IF(ISNUMBER('2-4-1'!Z43),'2-4-1'!Z43,IF(ISNUMBER('2-4-1'!Y43),'2-4-1'!Y43,"XXX")))))</f>
        <v>5.2</v>
      </c>
      <c r="O43" s="189">
        <f>IF(ISNUMBER('2-4-2'!J43), '2-4-2'!J43, IF(ISNUMBER('2-4-2'!K43), '2-4-2'!K43, IF(ISNUMBER('2-4-2'!I43), '2-4-2'!I43, IF(ISNUMBER('2-4-2'!L43), '2-4-2'!L43, IF(ISNUMBER('2-4-2'!H43), '2-4-2'!H43, IF(ISNUMBER('2-4-2'!M43), '2-4-2'!M43, IF(ISNUMBER('2-4-2'!G43), '2-4-2'!G43, IF(ISNUMBER('2-4-2'!F43), '2-4-2'!F43, IF(ISNUMBER('2-4-2'!E43), '2-4-2'!E43, "XXX")))))))))</f>
        <v>60.6</v>
      </c>
      <c r="P43" s="189">
        <f>IF(ISNUMBER('2-5-1'!H275), '2-5-1'!H275, "XXX")</f>
        <v>0.29986422061920165</v>
      </c>
      <c r="Q43" s="189">
        <f>IF(ISNUMBER('2-5-2'!G43), '2-5-2'!G43, IF(ISNUMBER('2-5-2'!H43), '2-5-2'!H43, IF(ISNUMBER('2-5-2'!F43), '2-5-2'!F43, IF(ISNUMBER('2-5-2'!I43), '2-5-2'!I43, IF(ISNUMBER('2-5-2'!E43), '2-5-2'!E43, IF(ISNUMBER('2-5-2'!J43), '2-5-2'!J43, IF(ISNUMBER('2-5-2'!D43), '2-5-2'!D43, "XXX")))))))</f>
        <v>10.7</v>
      </c>
      <c r="R43" s="189">
        <f>IF(ISNUMBER('2-6-1'!J43), '2-6-1'!J43, IF(ISNUMBER('2-6-1'!K43), '2-6-1'!K43, IF(ISNUMBER('2-6-1'!I43), '2-6-1'!I43, IF(ISNUMBER('2-6-1'!L43), '2-6-1'!L43, IF(ISNUMBER('2-6-1'!H43), '2-6-1'!H43, IF(ISNUMBER('2-6-1'!G43), '2-6-1'!G43, IF(ISNUMBER('2-6-1'!F43), '2-6-1'!F43, IF(ISNUMBER('2-6-1'!E43), '2-6-1'!E43, "XXX"))))))))</f>
        <v>48.77111</v>
      </c>
      <c r="S43" s="189">
        <f>IF(ISNUMBER('2-6-2'!K43), '2-6-2'!K43, IF(ISNUMBER('2-6-2'!L43), '2-6-2'!L43, IF(ISNUMBER('2-6-2'!J43), '2-6-2'!J43, IF(ISNUMBER('2-6-2'!M43), '2-6-2'!M43, IF(ISNUMBER('2-6-2'!I43), '2-6-2'!I43, IF(ISNUMBER('2-6-2'!H43), '2-6-2'!H43, IF(ISNUMBER('2-6-2'!G43), '2-6-2'!G43, IF(ISNUMBER('2-6-2'!F43), '2-6-2'!F43, "XXX"))))))))</f>
        <v>4.22</v>
      </c>
      <c r="T43" s="189">
        <f>IF(ISNUMBER('2-7-1'!M43), '2-7-1'!M43, "XXX")</f>
        <v>0.47192528250000004</v>
      </c>
      <c r="U43" s="189">
        <f>IF(ISNUMBER('2-7-2'!M43), '2-7-2'!M43, "XXX")</f>
        <v>0.34</v>
      </c>
      <c r="V43" s="189">
        <f>IF(ISNUMBER('2-8-1'!M43), '2-8-1'!M43, "XXX")</f>
        <v>0.42139963748148146</v>
      </c>
      <c r="W43" s="189">
        <f>IF(ISNUMBER('2-8-2'!M43), '2-8-2'!M43, "XXX")</f>
        <v>0.41529244185555564</v>
      </c>
      <c r="X43" s="189">
        <f>IF(ISNUMBER('3-1'!O42), '3-1'!O42, "XXX")</f>
        <v>0.65500000000000003</v>
      </c>
      <c r="Y43" s="189">
        <f>'3-2'!W42</f>
        <v>0.106199682</v>
      </c>
    </row>
    <row r="44" spans="1:25" ht="15" x14ac:dyDescent="0.25">
      <c r="A44" s="155" t="s">
        <v>188</v>
      </c>
      <c r="B44" s="158" t="s">
        <v>53</v>
      </c>
      <c r="C44" s="189">
        <f>IF(ISNUMBER('1-1'!N44),'1-1'!N44, "XXX")</f>
        <v>7.3</v>
      </c>
      <c r="D44" s="189">
        <f>IF(UCDP!AE44, UCDP!AE44, "0.0")</f>
        <v>5.2949643534258857E-2</v>
      </c>
      <c r="E44" s="189">
        <f>IF(ISNUMBER('1-3'!Q44), '1-3'!Q44, IF(ISNUMBER('1-3'!P44), '1-3'!P44, IF(ISNUMBER('1-3'!O44), '1-3'!O44, "XXX")))</f>
        <v>67.777380029929375</v>
      </c>
      <c r="F44" s="189">
        <f>IF(ISNUMBER('1-4'!AU44),'1-4'!AU44, IF(ISNUMBER('1-4'!AV44),'1-4'!AV44, IF(ISNUMBER('1-4'!AT44),'1-4'!AT44, IF(ISNUMBER('1-4'!AS44),'1-4'!AS44, IF(ISNUMBER('1-4'!AR44),'1-4'!AR44, "XXX")))))</f>
        <v>5</v>
      </c>
      <c r="G44" s="189">
        <f>IF(ISNUMBER('1-5'!N43), '1-5'!N43, "XXX")</f>
        <v>10</v>
      </c>
      <c r="H44" s="189">
        <f>IF(ISNUMBER('2-1-1'!M44), '2-1-1'!M44, "XXX")</f>
        <v>0.73050127782775032</v>
      </c>
      <c r="I44" s="189">
        <f>IF(ISNUMBER('2-1-2'!G43),'2-1-2'!G43, IF(ISNUMBER('2-1-2'!F43),'2-1-2'!F43, IF(ISNUMBER('2-1-2'!H43),'2-1-2'!H43, "XXX")))</f>
        <v>0.46829999999999999</v>
      </c>
      <c r="J44" s="189">
        <f>IF(ISNUMBER('2-2-1'!AI44),'2-2-1'!AI44,IF(ISNUMBER('2-2-1'!AJ44),'2-2-1'!AJ44,IF(ISNUMBER('2-2-1'!AH44),'2-2-1'!AH44,IF(ISNUMBER('2-2-1'!AG44),'2-2-1'!AG44,IF(ISNUMBER('2-2-1'!AF44), '2-2-1'!AF44,IF(ISNUMBER('2-2-1'!AE44),'2-2-1'!AE44,IF(ISNUMBER('2-2-1'!AD44),'2-2-1'!AD44, "XXX")))))))</f>
        <v>2.57341</v>
      </c>
      <c r="K44" s="189">
        <f>IF(ISNUMBER('2-2-2'!M44),'2-2-2'!M44, "XXX")</f>
        <v>0.47077099875</v>
      </c>
      <c r="L44" s="189">
        <f>IF(ISNUMBER('2-3-1'!V44), '2-3-1'!V44, IF(ISNUMBER('2-3-1'!U44), '2-3-1'!U44, IF(ISNUMBER('2-3-1'!T44), '2-3-1'!T44, IF(ISNUMBER('2-3-1'!S44), '2-3-1'!S44, IF(ISNUMBER('2-3-1'!R44), '2-3-1'!R44, IF(ISNUMBER('2-3-1'!Q44), '2-3-1'!Q44, "XXX"))))))</f>
        <v>1.31698537</v>
      </c>
      <c r="M44" s="189">
        <f>IF(ISNUMBER('2-3-2'!V44), '2-3-2'!V44, IF(ISNUMBER('2-3-2'!U44), '2-3-2'!U44, IF(ISNUMBER('2-3-2'!T44), '2-3-2'!T44, IF(ISNUMBER('2-3-2'!S44), '2-3-2'!S44, IF(ISNUMBER('2-3-2'!R44), '2-3-2'!R44, IF(ISNUMBER('2-3-2'!Q44), '2-3-2'!Q44, "XXX"))))))</f>
        <v>62.748111719999997</v>
      </c>
      <c r="N44" s="189">
        <f>IF(ISNUMBER('2-4-1'!AB44),'2-4-1'!AB44,IF(ISNUMBER('2-4-1'!AC44),'2-4-1'!AC44,IF(ISNUMBER('2-4-1'!AA44),'2-4-1'!AA44,IF(ISNUMBER('2-4-1'!Z44),'2-4-1'!Z44,IF(ISNUMBER('2-4-1'!Y44),'2-4-1'!Y44,"XXX")))))</f>
        <v>9.5</v>
      </c>
      <c r="O44" s="189">
        <f>IF(ISNUMBER('2-4-2'!J44), '2-4-2'!J44, IF(ISNUMBER('2-4-2'!K44), '2-4-2'!K44, IF(ISNUMBER('2-4-2'!I44), '2-4-2'!I44, IF(ISNUMBER('2-4-2'!L44), '2-4-2'!L44, IF(ISNUMBER('2-4-2'!H44), '2-4-2'!H44, IF(ISNUMBER('2-4-2'!M44), '2-4-2'!M44, IF(ISNUMBER('2-4-2'!G44), '2-4-2'!G44, IF(ISNUMBER('2-4-2'!F44), '2-4-2'!F44, IF(ISNUMBER('2-4-2'!E44), '2-4-2'!E44, "XXX")))))))))</f>
        <v>57.6</v>
      </c>
      <c r="P44" s="189">
        <f>IF(ISNUMBER('2-5-1'!H276), '2-5-1'!H276, "XXX")</f>
        <v>0.61390299797058101</v>
      </c>
      <c r="Q44" s="189">
        <f>IF(ISNUMBER('2-5-2'!G44), '2-5-2'!G44, IF(ISNUMBER('2-5-2'!H44), '2-5-2'!H44, IF(ISNUMBER('2-5-2'!F44), '2-5-2'!F44, IF(ISNUMBER('2-5-2'!I44), '2-5-2'!I44, IF(ISNUMBER('2-5-2'!E44), '2-5-2'!E44, IF(ISNUMBER('2-5-2'!J44), '2-5-2'!J44, IF(ISNUMBER('2-5-2'!D44), '2-5-2'!D44, "XXX")))))))</f>
        <v>19.899999999999999</v>
      </c>
      <c r="R44" s="189">
        <f>IF(ISNUMBER('2-6-1'!J44), '2-6-1'!J44, IF(ISNUMBER('2-6-1'!K44), '2-6-1'!K44, IF(ISNUMBER('2-6-1'!I44), '2-6-1'!I44, IF(ISNUMBER('2-6-1'!L44), '2-6-1'!L44, IF(ISNUMBER('2-6-1'!H44), '2-6-1'!H44, IF(ISNUMBER('2-6-1'!G44), '2-6-1'!G44, IF(ISNUMBER('2-6-1'!F44), '2-6-1'!F44, IF(ISNUMBER('2-6-1'!E44), '2-6-1'!E44, "XXX"))))))))</f>
        <v>71.099940000000004</v>
      </c>
      <c r="S44" s="189">
        <f>IF(ISNUMBER('2-6-2'!K44), '2-6-2'!K44, IF(ISNUMBER('2-6-2'!L44), '2-6-2'!L44, IF(ISNUMBER('2-6-2'!J44), '2-6-2'!J44, IF(ISNUMBER('2-6-2'!M44), '2-6-2'!M44, IF(ISNUMBER('2-6-2'!I44), '2-6-2'!I44, IF(ISNUMBER('2-6-2'!H44), '2-6-2'!H44, IF(ISNUMBER('2-6-2'!G44), '2-6-2'!G44, IF(ISNUMBER('2-6-2'!F44), '2-6-2'!F44, "XXX"))))))))</f>
        <v>2.23</v>
      </c>
      <c r="T44" s="189">
        <f>IF(ISNUMBER('2-7-1'!M44), '2-7-1'!M44, "XXX")</f>
        <v>0.4884642388888889</v>
      </c>
      <c r="U44" s="189">
        <f>IF(ISNUMBER('2-7-2'!M44), '2-7-2'!M44, "XXX")</f>
        <v>0.35</v>
      </c>
      <c r="V44" s="189">
        <f>IF(ISNUMBER('2-8-1'!M44), '2-8-1'!M44, "XXX")</f>
        <v>0.59958827053703689</v>
      </c>
      <c r="W44" s="189">
        <f>IF(ISNUMBER('2-8-2'!M44), '2-8-2'!M44, "XXX")</f>
        <v>0.47600120305555549</v>
      </c>
      <c r="X44" s="189">
        <f>IF(ISNUMBER('3-1'!O43), '3-1'!O43, "XXX")</f>
        <v>0.17899999999999999</v>
      </c>
      <c r="Y44" s="189">
        <f>'3-2'!W43</f>
        <v>-1.350044727</v>
      </c>
    </row>
    <row r="45" spans="1:25" ht="15" x14ac:dyDescent="0.25">
      <c r="A45" s="155" t="s">
        <v>54</v>
      </c>
      <c r="B45" s="158" t="s">
        <v>54</v>
      </c>
      <c r="C45" s="189">
        <f>IF(ISNUMBER('1-1'!N45),'1-1'!N45, "XXX")</f>
        <v>5.3</v>
      </c>
      <c r="D45" s="189" t="str">
        <f>IF(UCDP!AE45, UCDP!AE45, "0.0")</f>
        <v>0.0</v>
      </c>
      <c r="E45" s="189">
        <f>IF(ISNUMBER('1-3'!Q45), '1-3'!Q45, IF(ISNUMBER('1-3'!P45), '1-3'!P45, IF(ISNUMBER('1-3'!O45), '1-3'!O45, "XXX")))</f>
        <v>33.477420112499999</v>
      </c>
      <c r="F45" s="189">
        <f>IF(ISNUMBER('1-4'!AU45),'1-4'!AU45, IF(ISNUMBER('1-4'!AV45),'1-4'!AV45, IF(ISNUMBER('1-4'!AT45),'1-4'!AT45, IF(ISNUMBER('1-4'!AS45),'1-4'!AS45, IF(ISNUMBER('1-4'!AR45),'1-4'!AR45, "XXX")))))</f>
        <v>2</v>
      </c>
      <c r="G45" s="189">
        <f>IF(ISNUMBER('1-5'!N44), '1-5'!N44, "XXX")</f>
        <v>5.7</v>
      </c>
      <c r="H45" s="189">
        <f>IF(ISNUMBER('2-1-1'!M45), '2-1-1'!M45, "XXX")</f>
        <v>0.61020065475059926</v>
      </c>
      <c r="I45" s="189">
        <f>IF(ISNUMBER('2-1-2'!G44),'2-1-2'!G44, IF(ISNUMBER('2-1-2'!F44),'2-1-2'!F44, IF(ISNUMBER('2-1-2'!H44),'2-1-2'!H44, "XXX")))</f>
        <v>0.50849999999999995</v>
      </c>
      <c r="J45" s="189">
        <f>IF(ISNUMBER('2-2-1'!AI45),'2-2-1'!AI45,IF(ISNUMBER('2-2-1'!AJ45),'2-2-1'!AJ45,IF(ISNUMBER('2-2-1'!AH45),'2-2-1'!AH45,IF(ISNUMBER('2-2-1'!AG45),'2-2-1'!AG45,IF(ISNUMBER('2-2-1'!AF45), '2-2-1'!AF45,IF(ISNUMBER('2-2-1'!AE45),'2-2-1'!AE45,IF(ISNUMBER('2-2-1'!AD45),'2-2-1'!AD45, "XXX")))))))</f>
        <v>2.88063</v>
      </c>
      <c r="K45" s="189">
        <f>IF(ISNUMBER('2-2-2'!M45),'2-2-2'!M45, "XXX")</f>
        <v>0.40369362829166666</v>
      </c>
      <c r="L45" s="189">
        <f>IF(ISNUMBER('2-3-1'!V45), '2-3-1'!V45, IF(ISNUMBER('2-3-1'!U45), '2-3-1'!U45, IF(ISNUMBER('2-3-1'!T45), '2-3-1'!T45, IF(ISNUMBER('2-3-1'!S45), '2-3-1'!S45, IF(ISNUMBER('2-3-1'!R45), '2-3-1'!R45, IF(ISNUMBER('2-3-1'!Q45), '2-3-1'!Q45, "XXX"))))))</f>
        <v>4.5488581699999999</v>
      </c>
      <c r="M45" s="189">
        <f>IF(ISNUMBER('2-3-2'!V45), '2-3-2'!V45, IF(ISNUMBER('2-3-2'!U45), '2-3-2'!U45, IF(ISNUMBER('2-3-2'!T45), '2-3-2'!T45, IF(ISNUMBER('2-3-2'!S45), '2-3-2'!S45, IF(ISNUMBER('2-3-2'!R45), '2-3-2'!R45, IF(ISNUMBER('2-3-2'!Q45), '2-3-2'!Q45, "XXX"))))))</f>
        <v>28.372318270000001</v>
      </c>
      <c r="N45" s="189">
        <f>IF(ISNUMBER('2-4-1'!AB45),'2-4-1'!AB45,IF(ISNUMBER('2-4-1'!AC45),'2-4-1'!AC45,IF(ISNUMBER('2-4-1'!AA45),'2-4-1'!AA45,IF(ISNUMBER('2-4-1'!Z45),'2-4-1'!Z45,IF(ISNUMBER('2-4-1'!Y45),'2-4-1'!Y45,"XXX")))))</f>
        <v>5.4</v>
      </c>
      <c r="O45" s="189">
        <f>IF(ISNUMBER('2-4-2'!J45), '2-4-2'!J45, IF(ISNUMBER('2-4-2'!K45), '2-4-2'!K45, IF(ISNUMBER('2-4-2'!I45), '2-4-2'!I45, IF(ISNUMBER('2-4-2'!L45), '2-4-2'!L45, IF(ISNUMBER('2-4-2'!H45), '2-4-2'!H45, IF(ISNUMBER('2-4-2'!M45), '2-4-2'!M45, IF(ISNUMBER('2-4-2'!G45), '2-4-2'!G45, IF(ISNUMBER('2-4-2'!F45), '2-4-2'!F45, IF(ISNUMBER('2-4-2'!E45), '2-4-2'!E45, "XXX")))))))))</f>
        <v>20.100000000000001</v>
      </c>
      <c r="P45" s="189">
        <f>IF(ISNUMBER('2-5-1'!H277), '2-5-1'!H277, "XXX")</f>
        <v>0.28195548057556152</v>
      </c>
      <c r="Q45" s="189">
        <f>IF(ISNUMBER('2-5-2'!G45), '2-5-2'!G45, IF(ISNUMBER('2-5-2'!H45), '2-5-2'!H45, IF(ISNUMBER('2-5-2'!F45), '2-5-2'!F45, IF(ISNUMBER('2-5-2'!I45), '2-5-2'!I45, IF(ISNUMBER('2-5-2'!E45), '2-5-2'!E45, IF(ISNUMBER('2-5-2'!J45), '2-5-2'!J45, IF(ISNUMBER('2-5-2'!D45), '2-5-2'!D45, "XXX")))))))</f>
        <v>6.9</v>
      </c>
      <c r="R45" s="189">
        <f>IF(ISNUMBER('2-6-1'!J45), '2-6-1'!J45, IF(ISNUMBER('2-6-1'!K45), '2-6-1'!K45, IF(ISNUMBER('2-6-1'!I45), '2-6-1'!I45, IF(ISNUMBER('2-6-1'!L45), '2-6-1'!L45, IF(ISNUMBER('2-6-1'!H45), '2-6-1'!H45, IF(ISNUMBER('2-6-1'!G45), '2-6-1'!G45, IF(ISNUMBER('2-6-1'!F45), '2-6-1'!F45, IF(ISNUMBER('2-6-1'!E45), '2-6-1'!E45, "XXX"))))))))</f>
        <v>60.872109999999999</v>
      </c>
      <c r="S45" s="189">
        <f>IF(ISNUMBER('2-6-2'!K45), '2-6-2'!K45, IF(ISNUMBER('2-6-2'!L45), '2-6-2'!L45, IF(ISNUMBER('2-6-2'!J45), '2-6-2'!J45, IF(ISNUMBER('2-6-2'!M45), '2-6-2'!M45, IF(ISNUMBER('2-6-2'!I45), '2-6-2'!I45, IF(ISNUMBER('2-6-2'!H45), '2-6-2'!H45, IF(ISNUMBER('2-6-2'!G45), '2-6-2'!G45, IF(ISNUMBER('2-6-2'!F45), '2-6-2'!F45, "XXX"))))))))</f>
        <v>0.38</v>
      </c>
      <c r="T45" s="189">
        <f>IF(ISNUMBER('2-7-1'!M45), '2-7-1'!M45, "XXX")</f>
        <v>0.42030501627777772</v>
      </c>
      <c r="U45" s="189">
        <f>IF(ISNUMBER('2-7-2'!M45), '2-7-2'!M45, "XXX")</f>
        <v>0.35</v>
      </c>
      <c r="V45" s="189">
        <f>IF(ISNUMBER('2-8-1'!M45), '2-8-1'!M45, "XXX")</f>
        <v>0.46641497262962955</v>
      </c>
      <c r="W45" s="189">
        <f>IF(ISNUMBER('2-8-2'!M45), '2-8-2'!M45, "XXX")</f>
        <v>0.39000880715555558</v>
      </c>
      <c r="X45" s="189">
        <f>IF(ISNUMBER('3-1'!O44), '3-1'!O44, "XXX")</f>
        <v>0.64</v>
      </c>
      <c r="Y45" s="189">
        <f>'3-2'!W44</f>
        <v>0.19122858300000001</v>
      </c>
    </row>
    <row r="46" spans="1:25" ht="15" x14ac:dyDescent="0.25">
      <c r="A46" s="155" t="s">
        <v>55</v>
      </c>
      <c r="B46" s="158" t="s">
        <v>55</v>
      </c>
      <c r="C46" s="189">
        <f>IF(ISNUMBER('1-1'!N46),'1-1'!N46, "XXX")</f>
        <v>3.7</v>
      </c>
      <c r="D46" s="189" t="str">
        <f>IF(UCDP!AE46, UCDP!AE46, "0.0")</f>
        <v>0.0</v>
      </c>
      <c r="E46" s="189">
        <f>IF(ISNUMBER('1-3'!Q46), '1-3'!Q46, IF(ISNUMBER('1-3'!P46), '1-3'!P46, IF(ISNUMBER('1-3'!O46), '1-3'!O46, "XXX")))</f>
        <v>91.771898066553675</v>
      </c>
      <c r="F46" s="189">
        <f>IF(ISNUMBER('1-4'!AU46),'1-4'!AU46, IF(ISNUMBER('1-4'!AV46),'1-4'!AV46, IF(ISNUMBER('1-4'!AT46),'1-4'!AT46, IF(ISNUMBER('1-4'!AS46),'1-4'!AS46, IF(ISNUMBER('1-4'!AR46),'1-4'!AR46, "XXX")))))</f>
        <v>1</v>
      </c>
      <c r="G46" s="189">
        <f>IF(ISNUMBER('1-5'!N45), '1-5'!N45, "XXX")</f>
        <v>1.7</v>
      </c>
      <c r="H46" s="189">
        <f>IF(ISNUMBER('2-1-1'!M46), '2-1-1'!M46, "XXX")</f>
        <v>0.75773861682007781</v>
      </c>
      <c r="I46" s="189">
        <f>IF(ISNUMBER('2-1-2'!G45),'2-1-2'!G45, IF(ISNUMBER('2-1-2'!F45),'2-1-2'!F45, IF(ISNUMBER('2-1-2'!H45),'2-1-2'!H45, "XXX")))</f>
        <v>0.92120000000000002</v>
      </c>
      <c r="J46" s="189">
        <f>IF(ISNUMBER('2-2-1'!AI46),'2-2-1'!AI46,IF(ISNUMBER('2-2-1'!AJ46),'2-2-1'!AJ46,IF(ISNUMBER('2-2-1'!AH46),'2-2-1'!AH46,IF(ISNUMBER('2-2-1'!AG46),'2-2-1'!AG46,IF(ISNUMBER('2-2-1'!AF46), '2-2-1'!AF46,IF(ISNUMBER('2-2-1'!AE46),'2-2-1'!AE46,IF(ISNUMBER('2-2-1'!AD46),'2-2-1'!AD46, "XXX")))))))</f>
        <v>2.6980499999999998</v>
      </c>
      <c r="K46" s="189">
        <f>IF(ISNUMBER('2-2-2'!M46),'2-2-2'!M46, "XXX")</f>
        <v>0.76692579587499987</v>
      </c>
      <c r="L46" s="189">
        <f>IF(ISNUMBER('2-3-1'!V46), '2-3-1'!V46, IF(ISNUMBER('2-3-1'!U46), '2-3-1'!U46, IF(ISNUMBER('2-3-1'!T46), '2-3-1'!T46, IF(ISNUMBER('2-3-1'!S46), '2-3-1'!S46, IF(ISNUMBER('2-3-1'!R46), '2-3-1'!R46, IF(ISNUMBER('2-3-1'!Q46), '2-3-1'!Q46, "XXX"))))))</f>
        <v>5.0085749599999998</v>
      </c>
      <c r="M46" s="189">
        <f>IF(ISNUMBER('2-3-2'!V46), '2-3-2'!V46, IF(ISNUMBER('2-3-2'!U46), '2-3-2'!U46, IF(ISNUMBER('2-3-2'!T46), '2-3-2'!T46, IF(ISNUMBER('2-3-2'!S46), '2-3-2'!S46, IF(ISNUMBER('2-3-2'!R46), '2-3-2'!R46, IF(ISNUMBER('2-3-2'!Q46), '2-3-2'!Q46, "XXX"))))))</f>
        <v>24.045368190000001</v>
      </c>
      <c r="N46" s="189">
        <f>IF(ISNUMBER('2-4-1'!AB46),'2-4-1'!AB46,IF(ISNUMBER('2-4-1'!AC46),'2-4-1'!AC46,IF(ISNUMBER('2-4-1'!AA46),'2-4-1'!AA46,IF(ISNUMBER('2-4-1'!Z46),'2-4-1'!Z46,IF(ISNUMBER('2-4-1'!Y46),'2-4-1'!Y46,"XXX")))))</f>
        <v>13</v>
      </c>
      <c r="O46" s="189">
        <f>IF(ISNUMBER('2-4-2'!J46), '2-4-2'!J46, IF(ISNUMBER('2-4-2'!K46), '2-4-2'!K46, IF(ISNUMBER('2-4-2'!I46), '2-4-2'!I46, IF(ISNUMBER('2-4-2'!L46), '2-4-2'!L46, IF(ISNUMBER('2-4-2'!H46), '2-4-2'!H46, IF(ISNUMBER('2-4-2'!M46), '2-4-2'!M46, IF(ISNUMBER('2-4-2'!G46), '2-4-2'!G46, IF(ISNUMBER('2-4-2'!F46), '2-4-2'!F46, IF(ISNUMBER('2-4-2'!E46), '2-4-2'!E46, "XXX")))))))))</f>
        <v>100</v>
      </c>
      <c r="P46" s="189">
        <f>IF(ISNUMBER('2-5-1'!H278), '2-5-1'!H278, "XXX")</f>
        <v>0.62287850379943843</v>
      </c>
      <c r="Q46" s="189">
        <f>IF(ISNUMBER('2-5-2'!G46), '2-5-2'!G46, IF(ISNUMBER('2-5-2'!H46), '2-5-2'!H46, IF(ISNUMBER('2-5-2'!F46), '2-5-2'!F46, IF(ISNUMBER('2-5-2'!I46), '2-5-2'!I46, IF(ISNUMBER('2-5-2'!E46), '2-5-2'!E46, IF(ISNUMBER('2-5-2'!J46), '2-5-2'!J46, IF(ISNUMBER('2-5-2'!D46), '2-5-2'!D46, "XXX")))))))</f>
        <v>91.7</v>
      </c>
      <c r="R46" s="189">
        <f>IF(ISNUMBER('2-6-1'!J46), '2-6-1'!J46, IF(ISNUMBER('2-6-1'!K46), '2-6-1'!K46, IF(ISNUMBER('2-6-1'!I46), '2-6-1'!I46, IF(ISNUMBER('2-6-1'!L46), '2-6-1'!L46, IF(ISNUMBER('2-6-1'!H46), '2-6-1'!H46, IF(ISNUMBER('2-6-1'!G46), '2-6-1'!G46, IF(ISNUMBER('2-6-1'!F46), '2-6-1'!F46, IF(ISNUMBER('2-6-1'!E46), '2-6-1'!E46, "XXX"))))))))</f>
        <v>89.008970000000005</v>
      </c>
      <c r="S46" s="189">
        <f>IF(ISNUMBER('2-6-2'!K46), '2-6-2'!K46, IF(ISNUMBER('2-6-2'!L46), '2-6-2'!L46, IF(ISNUMBER('2-6-2'!J46), '2-6-2'!J46, IF(ISNUMBER('2-6-2'!M46), '2-6-2'!M46, IF(ISNUMBER('2-6-2'!I46), '2-6-2'!I46, IF(ISNUMBER('2-6-2'!H46), '2-6-2'!H46, IF(ISNUMBER('2-6-2'!G46), '2-6-2'!G46, IF(ISNUMBER('2-6-2'!F46), '2-6-2'!F46, "XXX"))))))))</f>
        <v>0</v>
      </c>
      <c r="T46" s="189">
        <f>IF(ISNUMBER('2-7-1'!M46), '2-7-1'!M46, "XXX")</f>
        <v>0.79130146238888888</v>
      </c>
      <c r="U46" s="189">
        <f>IF(ISNUMBER('2-7-2'!M46), '2-7-2'!M46, "XXX")</f>
        <v>0.73</v>
      </c>
      <c r="V46" s="189">
        <f>IF(ISNUMBER('2-8-1'!M46), '2-8-1'!M46, "XXX")</f>
        <v>0.60842380701851839</v>
      </c>
      <c r="W46" s="189">
        <f>IF(ISNUMBER('2-8-2'!M46), '2-8-2'!M46, "XXX")</f>
        <v>0.66342210773333321</v>
      </c>
      <c r="X46" s="189">
        <f>IF(ISNUMBER('3-1'!O45), '3-1'!O45, "XXX")</f>
        <v>0.88900000000000001</v>
      </c>
      <c r="Y46" s="189">
        <f>'3-2'!W45</f>
        <v>1.2386784550000001</v>
      </c>
    </row>
    <row r="47" spans="1:25" ht="15" x14ac:dyDescent="0.25">
      <c r="A47" s="155" t="s">
        <v>56</v>
      </c>
      <c r="B47" s="158" t="s">
        <v>56</v>
      </c>
      <c r="C47" s="189">
        <f>IF(ISNUMBER('1-1'!N47),'1-1'!N47, "XXX")</f>
        <v>7.3</v>
      </c>
      <c r="D47" s="189" t="str">
        <f>IF(UCDP!AE47, UCDP!AE47, "0.0")</f>
        <v>0.0</v>
      </c>
      <c r="E47" s="189">
        <f>IF(ISNUMBER('1-3'!Q47), '1-3'!Q47, IF(ISNUMBER('1-3'!P47), '1-3'!P47, IF(ISNUMBER('1-3'!O47), '1-3'!O47, "XXX")))</f>
        <v>74.88035657259887</v>
      </c>
      <c r="F47" s="189">
        <f>IF(ISNUMBER('1-4'!AU47),'1-4'!AU47, IF(ISNUMBER('1-4'!AV47),'1-4'!AV47, IF(ISNUMBER('1-4'!AT47),'1-4'!AT47, IF(ISNUMBER('1-4'!AS47),'1-4'!AS47, IF(ISNUMBER('1-4'!AR47),'1-4'!AR47, "XXX")))))</f>
        <v>1</v>
      </c>
      <c r="G47" s="189">
        <f>IF(ISNUMBER('1-5'!N46), '1-5'!N46, "XXX")</f>
        <v>8.8000000000000007</v>
      </c>
      <c r="H47" s="189">
        <f>IF(ISNUMBER('2-1-1'!M47), '2-1-1'!M47, "XXX")</f>
        <v>0.53749717676239372</v>
      </c>
      <c r="I47" s="189">
        <f>IF(ISNUMBER('2-1-2'!G46),'2-1-2'!G46, IF(ISNUMBER('2-1-2'!F46),'2-1-2'!F46, IF(ISNUMBER('2-1-2'!H46),'2-1-2'!H46, "XXX")))</f>
        <v>0.35389999999999999</v>
      </c>
      <c r="J47" s="189">
        <f>IF(ISNUMBER('2-2-1'!AI47),'2-2-1'!AI47,IF(ISNUMBER('2-2-1'!AJ47),'2-2-1'!AJ47,IF(ISNUMBER('2-2-1'!AH47),'2-2-1'!AH47,IF(ISNUMBER('2-2-1'!AG47),'2-2-1'!AG47,IF(ISNUMBER('2-2-1'!AF47), '2-2-1'!AF47,IF(ISNUMBER('2-2-1'!AE47),'2-2-1'!AE47,IF(ISNUMBER('2-2-1'!AD47),'2-2-1'!AD47, "XXX")))))))</f>
        <v>5.99857</v>
      </c>
      <c r="K47" s="189">
        <f>IF(ISNUMBER('2-2-2'!M47),'2-2-2'!M47, "XXX")</f>
        <v>0.45009421504166669</v>
      </c>
      <c r="L47" s="189">
        <f>IF(ISNUMBER('2-3-1'!V47), '2-3-1'!V47, IF(ISNUMBER('2-3-1'!U47), '2-3-1'!U47, IF(ISNUMBER('2-3-1'!T47), '2-3-1'!T47, IF(ISNUMBER('2-3-1'!S47), '2-3-1'!S47, IF(ISNUMBER('2-3-1'!R47), '2-3-1'!R47, IF(ISNUMBER('2-3-1'!Q47), '2-3-1'!Q47, "XXX"))))))</f>
        <v>3.4401140200000002</v>
      </c>
      <c r="M47" s="189">
        <f>IF(ISNUMBER('2-3-2'!V47), '2-3-2'!V47, IF(ISNUMBER('2-3-2'!U47), '2-3-2'!U47, IF(ISNUMBER('2-3-2'!T47), '2-3-2'!T47, IF(ISNUMBER('2-3-2'!S47), '2-3-2'!S47, IF(ISNUMBER('2-3-2'!R47), '2-3-2'!R47, IF(ISNUMBER('2-3-2'!Q47), '2-3-2'!Q47, "XXX"))))))</f>
        <v>10.577210429999999</v>
      </c>
      <c r="N47" s="189" t="str">
        <f>IF(ISNUMBER('2-4-1'!AB47),'2-4-1'!AB47,IF(ISNUMBER('2-4-1'!AC47),'2-4-1'!AC47,IF(ISNUMBER('2-4-1'!AA47),'2-4-1'!AA47,IF(ISNUMBER('2-4-1'!Z47),'2-4-1'!Z47,IF(ISNUMBER('2-4-1'!Y47),'2-4-1'!Y47,"XXX")))))</f>
        <v>XXX</v>
      </c>
      <c r="O47" s="189">
        <f>IF(ISNUMBER('2-4-2'!J47), '2-4-2'!J47, IF(ISNUMBER('2-4-2'!K47), '2-4-2'!K47, IF(ISNUMBER('2-4-2'!I47), '2-4-2'!I47, IF(ISNUMBER('2-4-2'!L47), '2-4-2'!L47, IF(ISNUMBER('2-4-2'!H47), '2-4-2'!H47, IF(ISNUMBER('2-4-2'!M47), '2-4-2'!M47, IF(ISNUMBER('2-4-2'!G47), '2-4-2'!G47, IF(ISNUMBER('2-4-2'!F47), '2-4-2'!F47, IF(ISNUMBER('2-4-2'!E47), '2-4-2'!E47, "XXX")))))))))</f>
        <v>100</v>
      </c>
      <c r="P47" s="189">
        <f>IF(ISNUMBER('2-5-1'!H279), '2-5-1'!H279, "XXX")</f>
        <v>0.30091000000000001</v>
      </c>
      <c r="Q47" s="189">
        <f>IF(ISNUMBER('2-5-2'!G47), '2-5-2'!G47, IF(ISNUMBER('2-5-2'!H47), '2-5-2'!H47, IF(ISNUMBER('2-5-2'!F47), '2-5-2'!F47, IF(ISNUMBER('2-5-2'!I47), '2-5-2'!I47, IF(ISNUMBER('2-5-2'!E47), '2-5-2'!E47, IF(ISNUMBER('2-5-2'!J47), '2-5-2'!J47, IF(ISNUMBER('2-5-2'!D47), '2-5-2'!D47, "XXX")))))))</f>
        <v>20.2</v>
      </c>
      <c r="R47" s="189">
        <f>IF(ISNUMBER('2-6-1'!J47), '2-6-1'!J47, IF(ISNUMBER('2-6-1'!K47), '2-6-1'!K47, IF(ISNUMBER('2-6-1'!I47), '2-6-1'!I47, IF(ISNUMBER('2-6-1'!L47), '2-6-1'!L47, IF(ISNUMBER('2-6-1'!H47), '2-6-1'!H47, IF(ISNUMBER('2-6-1'!G47), '2-6-1'!G47, IF(ISNUMBER('2-6-1'!F47), '2-6-1'!F47, IF(ISNUMBER('2-6-1'!E47), '2-6-1'!E47, "XXX"))))))))</f>
        <v>65.129090000000005</v>
      </c>
      <c r="S47" s="189">
        <f>IF(ISNUMBER('2-6-2'!K47), '2-6-2'!K47, IF(ISNUMBER('2-6-2'!L47), '2-6-2'!L47, IF(ISNUMBER('2-6-2'!J47), '2-6-2'!J47, IF(ISNUMBER('2-6-2'!M47), '2-6-2'!M47, IF(ISNUMBER('2-6-2'!I47), '2-6-2'!I47, IF(ISNUMBER('2-6-2'!H47), '2-6-2'!H47, IF(ISNUMBER('2-6-2'!G47), '2-6-2'!G47, IF(ISNUMBER('2-6-2'!F47), '2-6-2'!F47, "XXX"))))))))</f>
        <v>20.92</v>
      </c>
      <c r="T47" s="189">
        <f>IF(ISNUMBER('2-7-1'!M47), '2-7-1'!M47, "XXX")</f>
        <v>0.5313985215</v>
      </c>
      <c r="U47" s="189">
        <f>IF(ISNUMBER('2-7-2'!M47), '2-7-2'!M47, "XXX")</f>
        <v>0.38</v>
      </c>
      <c r="V47" s="189">
        <f>IF(ISNUMBER('2-8-1'!M47), '2-8-1'!M47, "XXX")</f>
        <v>0.47589507811111109</v>
      </c>
      <c r="W47" s="189">
        <f>IF(ISNUMBER('2-8-2'!M47), '2-8-2'!M47, "XXX")</f>
        <v>0.38634167115555557</v>
      </c>
      <c r="X47" s="189">
        <f>IF(ISNUMBER('3-1'!O46), '3-1'!O46, "XXX")</f>
        <v>0.13700000000000001</v>
      </c>
      <c r="Y47" s="189">
        <f>'3-2'!W46</f>
        <v>-1.2511020900000001</v>
      </c>
    </row>
    <row r="48" spans="1:25" ht="15" x14ac:dyDescent="0.25">
      <c r="A48" s="155" t="s">
        <v>57</v>
      </c>
      <c r="B48" s="158" t="s">
        <v>57</v>
      </c>
      <c r="C48" s="189">
        <f>IF(ISNUMBER('1-1'!N48),'1-1'!N48, "XXX")</f>
        <v>7.9</v>
      </c>
      <c r="D48" s="189">
        <f>IF(UCDP!AE48, UCDP!AE48, "0.0")</f>
        <v>0.10407787552222739</v>
      </c>
      <c r="E48" s="189">
        <f>IF(ISNUMBER('1-3'!Q48), '1-3'!Q48, IF(ISNUMBER('1-3'!P48), '1-3'!P48, IF(ISNUMBER('1-3'!O48), '1-3'!O48, "XXX")))</f>
        <v>61.942164791440675</v>
      </c>
      <c r="F48" s="189">
        <f>IF(ISNUMBER('1-4'!AU48),'1-4'!AU48, IF(ISNUMBER('1-4'!AV48),'1-4'!AV48, IF(ISNUMBER('1-4'!AT48),'1-4'!AT48, IF(ISNUMBER('1-4'!AS48),'1-4'!AS48, IF(ISNUMBER('1-4'!AR48),'1-4'!AR48, "XXX")))))</f>
        <v>4</v>
      </c>
      <c r="G48" s="189">
        <f>IF(ISNUMBER('1-5'!N47), '1-5'!N47, "XXX")</f>
        <v>8.1999999999999993</v>
      </c>
      <c r="H48" s="189">
        <f>IF(ISNUMBER('2-1-1'!M48), '2-1-1'!M48, "XXX")</f>
        <v>0.43397556303092871</v>
      </c>
      <c r="I48" s="189">
        <f>IF(ISNUMBER('2-1-2'!G47),'2-1-2'!G47, IF(ISNUMBER('2-1-2'!F47),'2-1-2'!F47, IF(ISNUMBER('2-1-2'!H47),'2-1-2'!H47, "XXX")))</f>
        <v>0.11940000000000001</v>
      </c>
      <c r="J48" s="189">
        <f>IF(ISNUMBER('2-2-1'!AI48),'2-2-1'!AI48,IF(ISNUMBER('2-2-1'!AJ48),'2-2-1'!AJ48,IF(ISNUMBER('2-2-1'!AH48),'2-2-1'!AH48,IF(ISNUMBER('2-2-1'!AG48),'2-2-1'!AG48,IF(ISNUMBER('2-2-1'!AF48), '2-2-1'!AF48,IF(ISNUMBER('2-2-1'!AE48),'2-2-1'!AE48,IF(ISNUMBER('2-2-1'!AD48),'2-2-1'!AD48, "XXX")))))))</f>
        <v>2.1600999999999999</v>
      </c>
      <c r="K48" s="189">
        <f>IF(ISNUMBER('2-2-2'!M48),'2-2-2'!M48, "XXX")</f>
        <v>0.21376812458333336</v>
      </c>
      <c r="L48" s="189">
        <f>IF(ISNUMBER('2-3-1'!V48), '2-3-1'!V48, IF(ISNUMBER('2-3-1'!U48), '2-3-1'!U48, IF(ISNUMBER('2-3-1'!T48), '2-3-1'!T48, IF(ISNUMBER('2-3-1'!S48), '2-3-1'!S48, IF(ISNUMBER('2-3-1'!R48), '2-3-1'!R48, IF(ISNUMBER('2-3-1'!Q48), '2-3-1'!Q48, "XXX"))))))</f>
        <v>0.73514652000000003</v>
      </c>
      <c r="M48" s="189">
        <f>IF(ISNUMBER('2-3-2'!V48), '2-3-2'!V48, IF(ISNUMBER('2-3-2'!U48), '2-3-2'!U48, IF(ISNUMBER('2-3-2'!T48), '2-3-2'!T48, IF(ISNUMBER('2-3-2'!S48), '2-3-2'!S48, IF(ISNUMBER('2-3-2'!R48), '2-3-2'!R48, IF(ISNUMBER('2-3-2'!Q48), '2-3-2'!Q48, "XXX"))))))</f>
        <v>37.875320430000002</v>
      </c>
      <c r="N48" s="189">
        <f>IF(ISNUMBER('2-4-1'!AB48),'2-4-1'!AB48,IF(ISNUMBER('2-4-1'!AC48),'2-4-1'!AC48,IF(ISNUMBER('2-4-1'!AA48),'2-4-1'!AA48,IF(ISNUMBER('2-4-1'!Z48),'2-4-1'!Z48,IF(ISNUMBER('2-4-1'!Y48),'2-4-1'!Y48,"XXX")))))</f>
        <v>0.7</v>
      </c>
      <c r="O48" s="189">
        <f>IF(ISNUMBER('2-4-2'!J48), '2-4-2'!J48, IF(ISNUMBER('2-4-2'!K48), '2-4-2'!K48, IF(ISNUMBER('2-4-2'!I48), '2-4-2'!I48, IF(ISNUMBER('2-4-2'!L48), '2-4-2'!L48, IF(ISNUMBER('2-4-2'!H48), '2-4-2'!H48, IF(ISNUMBER('2-4-2'!M48), '2-4-2'!M48, IF(ISNUMBER('2-4-2'!G48), '2-4-2'!G48, IF(ISNUMBER('2-4-2'!F48), '2-4-2'!F48, IF(ISNUMBER('2-4-2'!E48), '2-4-2'!E48, "XXX")))))))))</f>
        <v>3.9</v>
      </c>
      <c r="P48" s="189">
        <f>IF(ISNUMBER('2-5-1'!H280), '2-5-1'!H280, "XXX")</f>
        <v>0.20459775924682616</v>
      </c>
      <c r="Q48" s="189">
        <f>IF(ISNUMBER('2-5-2'!G48), '2-5-2'!G48, IF(ISNUMBER('2-5-2'!H48), '2-5-2'!H48, IF(ISNUMBER('2-5-2'!F48), '2-5-2'!F48, IF(ISNUMBER('2-5-2'!I48), '2-5-2'!I48, IF(ISNUMBER('2-5-2'!E48), '2-5-2'!E48, IF(ISNUMBER('2-5-2'!J48), '2-5-2'!J48, IF(ISNUMBER('2-5-2'!D48), '2-5-2'!D48, "XXX")))))))</f>
        <v>3.2</v>
      </c>
      <c r="R48" s="189">
        <f>IF(ISNUMBER('2-6-1'!J48), '2-6-1'!J48, IF(ISNUMBER('2-6-1'!K48), '2-6-1'!K48, IF(ISNUMBER('2-6-1'!I48), '2-6-1'!I48, IF(ISNUMBER('2-6-1'!L48), '2-6-1'!L48, IF(ISNUMBER('2-6-1'!H48), '2-6-1'!H48, IF(ISNUMBER('2-6-1'!G48), '2-6-1'!G48, IF(ISNUMBER('2-6-1'!F48), '2-6-1'!F48, IF(ISNUMBER('2-6-1'!E48), '2-6-1'!E48, "XXX"))))))))</f>
        <v>14.900359999999999</v>
      </c>
      <c r="S48" s="189">
        <f>IF(ISNUMBER('2-6-2'!K48), '2-6-2'!K48, IF(ISNUMBER('2-6-2'!L48), '2-6-2'!L48, IF(ISNUMBER('2-6-2'!J48), '2-6-2'!J48, IF(ISNUMBER('2-6-2'!M48), '2-6-2'!M48, IF(ISNUMBER('2-6-2'!I48), '2-6-2'!I48, IF(ISNUMBER('2-6-2'!H48), '2-6-2'!H48, IF(ISNUMBER('2-6-2'!G48), '2-6-2'!G48, IF(ISNUMBER('2-6-2'!F48), '2-6-2'!F48, "XXX"))))))))</f>
        <v>19.440000000000001</v>
      </c>
      <c r="T48" s="189">
        <f>IF(ISNUMBER('2-7-1'!M48), '2-7-1'!M48, "XXX")</f>
        <v>0.31091537472222225</v>
      </c>
      <c r="U48" s="189">
        <f>IF(ISNUMBER('2-7-2'!M48), '2-7-2'!M48, "XXX")</f>
        <v>0.34</v>
      </c>
      <c r="V48" s="189">
        <f>IF(ISNUMBER('2-8-1'!M48), '2-8-1'!M48, "XXX")</f>
        <v>0.34780252420370372</v>
      </c>
      <c r="W48" s="189">
        <f>IF(ISNUMBER('2-8-2'!M48), '2-8-2'!M48, "XXX")</f>
        <v>0.45489207243333335</v>
      </c>
      <c r="X48" s="189">
        <f>IF(ISNUMBER('3-1'!O47), '3-1'!O47, "XXX")</f>
        <v>0.33700000000000002</v>
      </c>
      <c r="Y48" s="189">
        <f>'3-2'!W47</f>
        <v>-0.97360849400000005</v>
      </c>
    </row>
    <row r="49" spans="1:25" ht="15" x14ac:dyDescent="0.25">
      <c r="A49" s="155" t="s">
        <v>58</v>
      </c>
      <c r="B49" s="158" t="s">
        <v>58</v>
      </c>
      <c r="C49" s="189">
        <f>IF(ISNUMBER('1-1'!N49),'1-1'!N49, "XXX")</f>
        <v>7.1</v>
      </c>
      <c r="D49" s="189" t="str">
        <f>IF(UCDP!AE49, UCDP!AE49, "0.0")</f>
        <v>0.0</v>
      </c>
      <c r="E49" s="189" t="str">
        <f>IF(ISNUMBER('1-3'!Q49), '1-3'!Q49, IF(ISNUMBER('1-3'!P49), '1-3'!P49, IF(ISNUMBER('1-3'!O49), '1-3'!O49, "XXX")))</f>
        <v>XXX</v>
      </c>
      <c r="F49" s="189">
        <f>IF(ISNUMBER('1-4'!AU49),'1-4'!AU49, IF(ISNUMBER('1-4'!AV49),'1-4'!AV49, IF(ISNUMBER('1-4'!AT49),'1-4'!AT49, IF(ISNUMBER('1-4'!AS49),'1-4'!AS49, IF(ISNUMBER('1-4'!AR49),'1-4'!AR49, "XXX")))))</f>
        <v>2</v>
      </c>
      <c r="G49" s="189">
        <f>IF(ISNUMBER('1-5'!N48), '1-5'!N48, "XXX")</f>
        <v>6.3</v>
      </c>
      <c r="H49" s="189" t="str">
        <f>IF(ISNUMBER('2-1-1'!M49), '2-1-1'!M49, "XXX")</f>
        <v>XXX</v>
      </c>
      <c r="I49" s="189">
        <f>IF(ISNUMBER('2-1-2'!G48),'2-1-2'!G48, IF(ISNUMBER('2-1-2'!F48),'2-1-2'!F48, IF(ISNUMBER('2-1-2'!H48),'2-1-2'!H48, "XXX")))</f>
        <v>0.64680000000000004</v>
      </c>
      <c r="J49" s="189">
        <f>IF(ISNUMBER('2-2-1'!AI49),'2-2-1'!AI49,IF(ISNUMBER('2-2-1'!AJ49),'2-2-1'!AJ49,IF(ISNUMBER('2-2-1'!AH49),'2-2-1'!AH49,IF(ISNUMBER('2-2-1'!AG49),'2-2-1'!AG49,IF(ISNUMBER('2-2-1'!AF49), '2-2-1'!AF49,IF(ISNUMBER('2-2-1'!AE49),'2-2-1'!AE49,IF(ISNUMBER('2-2-1'!AD49),'2-2-1'!AD49, '2016'!J49)))))))</f>
        <v>2.5187599999999999</v>
      </c>
      <c r="K49" s="189" t="str">
        <f>IF(ISNUMBER('2-2-2'!M49),'2-2-2'!M49, "XXX")</f>
        <v>XXX</v>
      </c>
      <c r="L49" s="189">
        <f>IF(ISNUMBER('2-3-1'!V49), '2-3-1'!V49, IF(ISNUMBER('2-3-1'!U49), '2-3-1'!U49, IF(ISNUMBER('2-3-1'!T49), '2-3-1'!T49, IF(ISNUMBER('2-3-1'!S49), '2-3-1'!S49, IF(ISNUMBER('2-3-1'!R49), '2-3-1'!R49, IF(ISNUMBER('2-3-1'!Q49), '2-3-1'!Q49, "XXX"))))))</f>
        <v>2.4952652500000001</v>
      </c>
      <c r="M49" s="189">
        <f>IF(ISNUMBER('2-3-2'!V49), '2-3-2'!V49, IF(ISNUMBER('2-3-2'!U49), '2-3-2'!U49, IF(ISNUMBER('2-3-2'!T49), '2-3-2'!T49, IF(ISNUMBER('2-3-2'!S49), '2-3-2'!S49, IF(ISNUMBER('2-3-2'!R49), '2-3-2'!R49, IF(ISNUMBER('2-3-2'!Q49), '2-3-2'!Q49, "XXX"))))))</f>
        <v>13.19460297</v>
      </c>
      <c r="N49" s="189">
        <f>IF(ISNUMBER('2-4-1'!AB49),'2-4-1'!AB49,IF(ISNUMBER('2-4-1'!AC49),'2-4-1'!AC49,IF(ISNUMBER('2-4-1'!AA49),'2-4-1'!AA49,IF(ISNUMBER('2-4-1'!Z49),'2-4-1'!Z49,IF(ISNUMBER('2-4-1'!Y49),'2-4-1'!Y49,"XXX")))))</f>
        <v>2.5</v>
      </c>
      <c r="O49" s="189">
        <f>IF(ISNUMBER('2-4-2'!J49), '2-4-2'!J49, IF(ISNUMBER('2-4-2'!K49), '2-4-2'!K49, IF(ISNUMBER('2-4-2'!I49), '2-4-2'!I49, IF(ISNUMBER('2-4-2'!L49), '2-4-2'!L49, IF(ISNUMBER('2-4-2'!H49), '2-4-2'!H49, IF(ISNUMBER('2-4-2'!M49), '2-4-2'!M49, IF(ISNUMBER('2-4-2'!G49), '2-4-2'!G49, IF(ISNUMBER('2-4-2'!F49), '2-4-2'!F49, IF(ISNUMBER('2-4-2'!E49), '2-4-2'!E49, "XXX")))))))))</f>
        <v>87.3</v>
      </c>
      <c r="P49" s="189">
        <f>IF(ISNUMBER('2-5-1'!H281), '2-5-1'!H281, "XXX")</f>
        <v>0.14481496810913086</v>
      </c>
      <c r="Q49" s="189">
        <f>IF(ISNUMBER('2-5-2'!G49), '2-5-2'!G49, IF(ISNUMBER('2-5-2'!H49), '2-5-2'!H49, IF(ISNUMBER('2-5-2'!F49), '2-5-2'!F49, IF(ISNUMBER('2-5-2'!I49), '2-5-2'!I49, IF(ISNUMBER('2-5-2'!E49), '2-5-2'!E49, IF(ISNUMBER('2-5-2'!J49), '2-5-2'!J49, IF(ISNUMBER('2-5-2'!D49), '2-5-2'!D49, "XXX")))))))</f>
        <v>25</v>
      </c>
      <c r="R49" s="189">
        <f>IF(ISNUMBER('2-6-1'!J49), '2-6-1'!J49, IF(ISNUMBER('2-6-1'!K49), '2-6-1'!K49, IF(ISNUMBER('2-6-1'!I49), '2-6-1'!I49, IF(ISNUMBER('2-6-1'!L49), '2-6-1'!L49, IF(ISNUMBER('2-6-1'!H49), '2-6-1'!H49, IF(ISNUMBER('2-6-1'!G49), '2-6-1'!G49, IF(ISNUMBER('2-6-1'!F49), '2-6-1'!F49, IF(ISNUMBER('2-6-1'!E49), '2-6-1'!E49, "XXX"))))))))</f>
        <v>67.565380000000005</v>
      </c>
      <c r="S49" s="189">
        <f>IF(ISNUMBER('2-6-2'!K49), '2-6-2'!K49, IF(ISNUMBER('2-6-2'!L49), '2-6-2'!L49, IF(ISNUMBER('2-6-2'!J49), '2-6-2'!J49, IF(ISNUMBER('2-6-2'!M49), '2-6-2'!M49, IF(ISNUMBER('2-6-2'!I49), '2-6-2'!I49, IF(ISNUMBER('2-6-2'!H49), '2-6-2'!H49, IF(ISNUMBER('2-6-2'!G49), '2-6-2'!G49, IF(ISNUMBER('2-6-2'!F49), '2-6-2'!F49, "XXX"))))))))</f>
        <v>0.06</v>
      </c>
      <c r="T49" s="189" t="str">
        <f>IF(ISNUMBER('2-7-1'!M49), '2-7-1'!M49, "XXX")</f>
        <v>XXX</v>
      </c>
      <c r="U49" s="189" t="str">
        <f>IF(ISNUMBER('2-7-2'!M49), '2-7-2'!M49, "XXX")</f>
        <v>XXX</v>
      </c>
      <c r="V49" s="189" t="str">
        <f>IF(ISNUMBER('2-8-1'!M49), '2-8-1'!M49, "XXX")</f>
        <v>XXX</v>
      </c>
      <c r="W49" s="189" t="str">
        <f>IF(ISNUMBER('2-8-2'!M49), '2-8-2'!M49, "XXX")</f>
        <v>XXX</v>
      </c>
      <c r="X49" s="189">
        <f>IF(ISNUMBER('3-1'!O48), '3-1'!O48, "XXX")</f>
        <v>0.39500000000000002</v>
      </c>
      <c r="Y49" s="189">
        <f>'3-2'!W48</f>
        <v>9.7022927999999994E-2</v>
      </c>
    </row>
    <row r="50" spans="1:25" ht="15" x14ac:dyDescent="0.25">
      <c r="A50" s="155" t="s">
        <v>59</v>
      </c>
      <c r="B50" s="158" t="s">
        <v>59</v>
      </c>
      <c r="C50" s="189">
        <f>IF(ISNUMBER('1-1'!N50),'1-1'!N50, "XXX")</f>
        <v>1</v>
      </c>
      <c r="D50" s="189" t="str">
        <f>IF(UCDP!AE50, UCDP!AE50, "0.0")</f>
        <v>0.0</v>
      </c>
      <c r="E50" s="189">
        <f>IF(ISNUMBER('1-3'!Q50), '1-3'!Q50, IF(ISNUMBER('1-3'!P50), '1-3'!P50, IF(ISNUMBER('1-3'!O50), '1-3'!O50, "XXX")))</f>
        <v>97.261603130338983</v>
      </c>
      <c r="F50" s="189">
        <f>IF(ISNUMBER('1-4'!AU50),'1-4'!AU50, IF(ISNUMBER('1-4'!AV50),'1-4'!AV50, IF(ISNUMBER('1-4'!AT50),'1-4'!AT50, IF(ISNUMBER('1-4'!AS50),'1-4'!AS50, IF(ISNUMBER('1-4'!AR50),'1-4'!AR50, "XXX")))))</f>
        <v>2</v>
      </c>
      <c r="G50" s="189">
        <f>IF(ISNUMBER('1-5'!N49), '1-5'!N49, "XXX")</f>
        <v>0.7</v>
      </c>
      <c r="H50" s="189">
        <f>IF(ISNUMBER('2-1-1'!M50), '2-1-1'!M50, "XXX")</f>
        <v>0.83398758240599791</v>
      </c>
      <c r="I50" s="189">
        <f>IF(ISNUMBER('2-1-2'!G49),'2-1-2'!G49, IF(ISNUMBER('2-1-2'!F49),'2-1-2'!F49, IF(ISNUMBER('2-1-2'!H49),'2-1-2'!H49, "XXX")))</f>
        <v>0.91010000000000002</v>
      </c>
      <c r="J50" s="189">
        <f>IF(ISNUMBER('2-2-1'!AI50),'2-2-1'!AI50,IF(ISNUMBER('2-2-1'!AJ50),'2-2-1'!AJ50,IF(ISNUMBER('2-2-1'!AH50),'2-2-1'!AH50,IF(ISNUMBER('2-2-1'!AG50),'2-2-1'!AG50,IF(ISNUMBER('2-2-1'!AF50), '2-2-1'!AF50,IF(ISNUMBER('2-2-1'!AE50),'2-2-1'!AE50,IF(ISNUMBER('2-2-1'!AD50),'2-2-1'!AD50, "XXX")))))))</f>
        <v>3.6867700000000001</v>
      </c>
      <c r="K50" s="189">
        <f>IF(ISNUMBER('2-2-2'!M50),'2-2-2'!M50, "XXX")</f>
        <v>0.84042339725000004</v>
      </c>
      <c r="L50" s="189">
        <f>IF(ISNUMBER('2-3-1'!V50), '2-3-1'!V50, IF(ISNUMBER('2-3-1'!U50), '2-3-1'!U50, IF(ISNUMBER('2-3-1'!T50), '2-3-1'!T50, IF(ISNUMBER('2-3-1'!S50), '2-3-1'!S50, IF(ISNUMBER('2-3-1'!R50), '2-3-1'!R50, IF(ISNUMBER('2-3-1'!Q50), '2-3-1'!Q50, "XXX"))))))</f>
        <v>7.3380699199999997</v>
      </c>
      <c r="M50" s="189">
        <f>IF(ISNUMBER('2-3-2'!V50), '2-3-2'!V50, IF(ISNUMBER('2-3-2'!U50), '2-3-2'!U50, IF(ISNUMBER('2-3-2'!T50), '2-3-2'!T50, IF(ISNUMBER('2-3-2'!S50), '2-3-2'!S50, IF(ISNUMBER('2-3-2'!R50), '2-3-2'!R50, IF(ISNUMBER('2-3-2'!Q50), '2-3-2'!Q50, "XXX"))))))</f>
        <v>17.44896507</v>
      </c>
      <c r="N50" s="189">
        <f>IF(ISNUMBER('2-4-1'!AB50),'2-4-1'!AB50,IF(ISNUMBER('2-4-1'!AC50),'2-4-1'!AC50,IF(ISNUMBER('2-4-1'!AA50),'2-4-1'!AA50,IF(ISNUMBER('2-4-1'!Z50),'2-4-1'!Z50,IF(ISNUMBER('2-4-1'!Y50),'2-4-1'!Y50,"XXX")))))</f>
        <v>24.4</v>
      </c>
      <c r="O50" s="189">
        <f>IF(ISNUMBER('2-4-2'!J50), '2-4-2'!J50, IF(ISNUMBER('2-4-2'!K50), '2-4-2'!K50, IF(ISNUMBER('2-4-2'!I50), '2-4-2'!I50, IF(ISNUMBER('2-4-2'!L50), '2-4-2'!L50, IF(ISNUMBER('2-4-2'!H50), '2-4-2'!H50, IF(ISNUMBER('2-4-2'!M50), '2-4-2'!M50, IF(ISNUMBER('2-4-2'!G50), '2-4-2'!G50, IF(ISNUMBER('2-4-2'!F50), '2-4-2'!F50, IF(ISNUMBER('2-4-2'!E50), '2-4-2'!E50, "XXX")))))))))</f>
        <v>100</v>
      </c>
      <c r="P50" s="189" t="str">
        <f>IF(ISNUMBER('2-5-1'!H282), '2-5-1'!H282, "XXX")</f>
        <v>XXX</v>
      </c>
      <c r="Q50" s="189">
        <f>IF(ISNUMBER('2-5-2'!G50), '2-5-2'!G50, IF(ISNUMBER('2-5-2'!H50), '2-5-2'!H50, IF(ISNUMBER('2-5-2'!F50), '2-5-2'!F50, IF(ISNUMBER('2-5-2'!I50), '2-5-2'!I50, IF(ISNUMBER('2-5-2'!E50), '2-5-2'!E50, IF(ISNUMBER('2-5-2'!J50), '2-5-2'!J50, IF(ISNUMBER('2-5-2'!D50), '2-5-2'!D50, "XXX")))))))</f>
        <v>100</v>
      </c>
      <c r="R50" s="189">
        <f>IF(ISNUMBER('2-6-1'!J50), '2-6-1'!J50, IF(ISNUMBER('2-6-1'!K50), '2-6-1'!K50, IF(ISNUMBER('2-6-1'!I50), '2-6-1'!I50, IF(ISNUMBER('2-6-1'!L50), '2-6-1'!L50, IF(ISNUMBER('2-6-1'!H50), '2-6-1'!H50, IF(ISNUMBER('2-6-1'!G50), '2-6-1'!G50, IF(ISNUMBER('2-6-1'!F50), '2-6-1'!F50, IF(ISNUMBER('2-6-1'!E50), '2-6-1'!E50, "XXX"))))))))</f>
        <v>86.542370000000005</v>
      </c>
      <c r="S50" s="189">
        <f>IF(ISNUMBER('2-6-2'!K50), '2-6-2'!K50, IF(ISNUMBER('2-6-2'!L50), '2-6-2'!L50, IF(ISNUMBER('2-6-2'!J50), '2-6-2'!J50, IF(ISNUMBER('2-6-2'!M50), '2-6-2'!M50, IF(ISNUMBER('2-6-2'!I50), '2-6-2'!I50, IF(ISNUMBER('2-6-2'!H50), '2-6-2'!H50, IF(ISNUMBER('2-6-2'!G50), '2-6-2'!G50, IF(ISNUMBER('2-6-2'!F50), '2-6-2'!F50, "XXX"))))))))</f>
        <v>0</v>
      </c>
      <c r="T50" s="189">
        <f>IF(ISNUMBER('2-7-1'!M50), '2-7-1'!M50, "XXX")</f>
        <v>0.91306089294444448</v>
      </c>
      <c r="U50" s="189">
        <f>IF(ISNUMBER('2-7-2'!M50), '2-7-2'!M50, "XXX")</f>
        <v>0.85</v>
      </c>
      <c r="V50" s="189">
        <f>IF(ISNUMBER('2-8-1'!M50), '2-8-1'!M50, "XXX")</f>
        <v>0.6415726255370372</v>
      </c>
      <c r="W50" s="189">
        <f>IF(ISNUMBER('2-8-2'!M50), '2-8-2'!M50, "XXX")</f>
        <v>0.82522079677777771</v>
      </c>
      <c r="X50" s="189">
        <f>IF(ISNUMBER('3-1'!O49), '3-1'!O49, "XXX")</f>
        <v>0.875</v>
      </c>
      <c r="Y50" s="189">
        <f>'3-2'!W49</f>
        <v>1.617321491</v>
      </c>
    </row>
    <row r="51" spans="1:25" ht="15" x14ac:dyDescent="0.25">
      <c r="A51" s="155" t="s">
        <v>60</v>
      </c>
      <c r="B51" s="158" t="s">
        <v>60</v>
      </c>
      <c r="C51" s="189">
        <f>IF(ISNUMBER('1-1'!N51),'1-1'!N51, "XXX")</f>
        <v>1.5</v>
      </c>
      <c r="D51" s="189" t="str">
        <f>IF(UCDP!AE51, UCDP!AE51, "0.0")</f>
        <v>0.0</v>
      </c>
      <c r="E51" s="189">
        <f>IF(ISNUMBER('1-3'!Q51), '1-3'!Q51, IF(ISNUMBER('1-3'!P51), '1-3'!P51, IF(ISNUMBER('1-3'!O51), '1-3'!O51, "XXX")))</f>
        <v>81.052523588149725</v>
      </c>
      <c r="F51" s="189">
        <f>IF(ISNUMBER('1-4'!AU51),'1-4'!AU51, IF(ISNUMBER('1-4'!AV51),'1-4'!AV51, IF(ISNUMBER('1-4'!AT51),'1-4'!AT51, IF(ISNUMBER('1-4'!AS51),'1-4'!AS51, IF(ISNUMBER('1-4'!AR51),'1-4'!AR51, "XXX")))))</f>
        <v>3</v>
      </c>
      <c r="G51" s="189">
        <f>IF(ISNUMBER('1-5'!N50), '1-5'!N50, "XXX")</f>
        <v>1.6</v>
      </c>
      <c r="H51" s="189">
        <f>IF(ISNUMBER('2-1-1'!M51), '2-1-1'!M51, "XXX")</f>
        <v>0.89735586704983816</v>
      </c>
      <c r="I51" s="189">
        <f>IF(ISNUMBER('2-1-2'!G50),'2-1-2'!G50, IF(ISNUMBER('2-1-2'!F50),'2-1-2'!F50, IF(ISNUMBER('2-1-2'!H50),'2-1-2'!H50, "XXX")))</f>
        <v>0.87190000000000001</v>
      </c>
      <c r="J51" s="189">
        <f>IF(ISNUMBER('2-2-1'!AI51),'2-2-1'!AI51,IF(ISNUMBER('2-2-1'!AJ51),'2-2-1'!AJ51,IF(ISNUMBER('2-2-1'!AH51),'2-2-1'!AH51,IF(ISNUMBER('2-2-1'!AG51),'2-2-1'!AG51,IF(ISNUMBER('2-2-1'!AF51), '2-2-1'!AF51,IF(ISNUMBER('2-2-1'!AE51),'2-2-1'!AE51,IF(ISNUMBER('2-2-1'!AD51),'2-2-1'!AD51, "XXX")))))))</f>
        <v>3.5027200000000001</v>
      </c>
      <c r="K51" s="189">
        <f>IF(ISNUMBER('2-2-2'!M51),'2-2-2'!M51, "XXX")</f>
        <v>0.65202264791666664</v>
      </c>
      <c r="L51" s="189">
        <f>IF(ISNUMBER('2-3-1'!V51), '2-3-1'!V51, IF(ISNUMBER('2-3-1'!U51), '2-3-1'!U51, IF(ISNUMBER('2-3-1'!T51), '2-3-1'!T51, IF(ISNUMBER('2-3-1'!S51), '2-3-1'!S51, IF(ISNUMBER('2-3-1'!R51), '2-3-1'!R51, IF(ISNUMBER('2-3-1'!Q51), '2-3-1'!Q51, "XXX"))))))</f>
        <v>8.3275709199999994</v>
      </c>
      <c r="M51" s="189">
        <f>IF(ISNUMBER('2-3-2'!V51), '2-3-2'!V51, IF(ISNUMBER('2-3-2'!U51), '2-3-2'!U51, IF(ISNUMBER('2-3-2'!T51), '2-3-2'!T51, IF(ISNUMBER('2-3-2'!S51), '2-3-2'!S51, IF(ISNUMBER('2-3-2'!R51), '2-3-2'!R51, IF(ISNUMBER('2-3-2'!Q51), '2-3-2'!Q51, "XXX"))))))</f>
        <v>9.2610797900000001</v>
      </c>
      <c r="N51" s="189">
        <f>IF(ISNUMBER('2-4-1'!AB51),'2-4-1'!AB51,IF(ISNUMBER('2-4-1'!AC51),'2-4-1'!AC51,IF(ISNUMBER('2-4-1'!AA51),'2-4-1'!AA51,IF(ISNUMBER('2-4-1'!Z51),'2-4-1'!Z51,IF(ISNUMBER('2-4-1'!Y51),'2-4-1'!Y51,"XXX")))))</f>
        <v>23.9</v>
      </c>
      <c r="O51" s="189">
        <f>IF(ISNUMBER('2-4-2'!J51), '2-4-2'!J51, IF(ISNUMBER('2-4-2'!K51), '2-4-2'!K51, IF(ISNUMBER('2-4-2'!I51), '2-4-2'!I51, IF(ISNUMBER('2-4-2'!L51), '2-4-2'!L51, IF(ISNUMBER('2-4-2'!H51), '2-4-2'!H51, IF(ISNUMBER('2-4-2'!M51), '2-4-2'!M51, IF(ISNUMBER('2-4-2'!G51), '2-4-2'!G51, IF(ISNUMBER('2-4-2'!F51), '2-4-2'!F51, IF(ISNUMBER('2-4-2'!E51), '2-4-2'!E51, "XXX")))))))))</f>
        <v>100</v>
      </c>
      <c r="P51" s="189">
        <f>IF(ISNUMBER('2-5-1'!H283), '2-5-1'!H283, "XXX")</f>
        <v>1</v>
      </c>
      <c r="Q51" s="189">
        <f>IF(ISNUMBER('2-5-2'!G51), '2-5-2'!G51, IF(ISNUMBER('2-5-2'!H51), '2-5-2'!H51, IF(ISNUMBER('2-5-2'!F51), '2-5-2'!F51, IF(ISNUMBER('2-5-2'!I51), '2-5-2'!I51, IF(ISNUMBER('2-5-2'!E51), '2-5-2'!E51, IF(ISNUMBER('2-5-2'!J51), '2-5-2'!J51, IF(ISNUMBER('2-5-2'!D51), '2-5-2'!D51, "XXX")))))))</f>
        <v>100</v>
      </c>
      <c r="R51" s="189">
        <f>IF(ISNUMBER('2-6-1'!J51), '2-6-1'!J51, IF(ISNUMBER('2-6-1'!K51), '2-6-1'!K51, IF(ISNUMBER('2-6-1'!I51), '2-6-1'!I51, IF(ISNUMBER('2-6-1'!L51), '2-6-1'!L51, IF(ISNUMBER('2-6-1'!H51), '2-6-1'!H51, IF(ISNUMBER('2-6-1'!G51), '2-6-1'!G51, IF(ISNUMBER('2-6-1'!F51), '2-6-1'!F51, IF(ISNUMBER('2-6-1'!E51), '2-6-1'!E51, "XXX"))))))))</f>
        <v>87.867459999999994</v>
      </c>
      <c r="S51" s="189">
        <f>IF(ISNUMBER('2-6-2'!K51), '2-6-2'!K51, IF(ISNUMBER('2-6-2'!L51), '2-6-2'!L51, IF(ISNUMBER('2-6-2'!J51), '2-6-2'!J51, IF(ISNUMBER('2-6-2'!M51), '2-6-2'!M51, IF(ISNUMBER('2-6-2'!I51), '2-6-2'!I51, IF(ISNUMBER('2-6-2'!H51), '2-6-2'!H51, IF(ISNUMBER('2-6-2'!G51), '2-6-2'!G51, IF(ISNUMBER('2-6-2'!F51), '2-6-2'!F51, "XXX"))))))))</f>
        <v>0</v>
      </c>
      <c r="T51" s="189">
        <f>IF(ISNUMBER('2-7-1'!M51), '2-7-1'!M51, "XXX")</f>
        <v>0.7596305370555555</v>
      </c>
      <c r="U51" s="189">
        <f>IF(ISNUMBER('2-7-2'!M51), '2-7-2'!M51, "XXX")</f>
        <v>0.72</v>
      </c>
      <c r="V51" s="189">
        <f>IF(ISNUMBER('2-8-1'!M51), '2-8-1'!M51, "XXX")</f>
        <v>0.62229008146296305</v>
      </c>
      <c r="W51" s="189">
        <f>IF(ISNUMBER('2-8-2'!M51), '2-8-2'!M51, "XXX")</f>
        <v>0.66734606690000009</v>
      </c>
      <c r="X51" s="189">
        <f>IF(ISNUMBER('3-1'!O50), '3-1'!O50, "XXX")</f>
        <v>0.874</v>
      </c>
      <c r="Y51" s="189">
        <f>'3-2'!W50</f>
        <v>1.1752204900000001</v>
      </c>
    </row>
    <row r="52" spans="1:25" ht="15" x14ac:dyDescent="0.25">
      <c r="A52" s="155" t="s">
        <v>61</v>
      </c>
      <c r="B52" s="158" t="s">
        <v>61</v>
      </c>
      <c r="C52" s="189">
        <f>IF(ISNUMBER('1-1'!N52),'1-1'!N52, "XXX")</f>
        <v>5.0999999999999996</v>
      </c>
      <c r="D52" s="189" t="str">
        <f>IF(UCDP!AE52, UCDP!AE52, "0.0")</f>
        <v>0.0</v>
      </c>
      <c r="E52" s="189">
        <f>IF(ISNUMBER('1-3'!Q52), '1-3'!Q52, IF(ISNUMBER('1-3'!P52), '1-3'!P52, IF(ISNUMBER('1-3'!O52), '1-3'!O52, "XXX")))</f>
        <v>58.928427872274007</v>
      </c>
      <c r="F52" s="189">
        <f>IF(ISNUMBER('1-4'!AU52),'1-4'!AU52, IF(ISNUMBER('1-4'!AV52),'1-4'!AV52, IF(ISNUMBER('1-4'!AT52),'1-4'!AT52, IF(ISNUMBER('1-4'!AS52),'1-4'!AS52, IF(ISNUMBER('1-4'!AR52),'1-4'!AR52, "XXX")))))</f>
        <v>2</v>
      </c>
      <c r="G52" s="189">
        <f>IF(ISNUMBER('1-5'!N51), '1-5'!N51, "XXX")</f>
        <v>7.4</v>
      </c>
      <c r="H52" s="189">
        <f>IF(ISNUMBER('2-1-1'!M52), '2-1-1'!M52, "XXX")</f>
        <v>0.46158899539800197</v>
      </c>
      <c r="I52" s="189">
        <f>IF(ISNUMBER('2-1-2'!G51),'2-1-2'!G51, IF(ISNUMBER('2-1-2'!F51),'2-1-2'!F51, IF(ISNUMBER('2-1-2'!H51),'2-1-2'!H51, "XXX")))</f>
        <v>0.625</v>
      </c>
      <c r="J52" s="189">
        <f>IF(ISNUMBER('2-2-1'!AI52),'2-2-1'!AI52,IF(ISNUMBER('2-2-1'!AJ52),'2-2-1'!AJ52,IF(ISNUMBER('2-2-1'!AH52),'2-2-1'!AH52,IF(ISNUMBER('2-2-1'!AG52),'2-2-1'!AG52,IF(ISNUMBER('2-2-1'!AF52), '2-2-1'!AF52,IF(ISNUMBER('2-2-1'!AE52),'2-2-1'!AE52,IF(ISNUMBER('2-2-1'!AD52),'2-2-1'!AD52, "XXX")))))))</f>
        <v>1.55131</v>
      </c>
      <c r="K52" s="189">
        <f>IF(ISNUMBER('2-2-2'!M52),'2-2-2'!M52, "XXX")</f>
        <v>0.47696491875000002</v>
      </c>
      <c r="L52" s="189">
        <f>IF(ISNUMBER('2-3-1'!V52), '2-3-1'!V52, IF(ISNUMBER('2-3-1'!U52), '2-3-1'!U52, IF(ISNUMBER('2-3-1'!T52), '2-3-1'!T52, IF(ISNUMBER('2-3-1'!S52), '2-3-1'!S52, IF(ISNUMBER('2-3-1'!R52), '2-3-1'!R52, IF(ISNUMBER('2-3-1'!Q52), '2-3-1'!Q52, "XXX"))))))</f>
        <v>1.6696250399999999</v>
      </c>
      <c r="M52" s="189">
        <f>IF(ISNUMBER('2-3-2'!V52), '2-3-2'!V52, IF(ISNUMBER('2-3-2'!U52), '2-3-2'!U52, IF(ISNUMBER('2-3-2'!T52), '2-3-2'!T52, IF(ISNUMBER('2-3-2'!S52), '2-3-2'!S52, IF(ISNUMBER('2-3-2'!R52), '2-3-2'!R52, IF(ISNUMBER('2-3-2'!Q52), '2-3-2'!Q52, "XXX"))))))</f>
        <v>23.08802223</v>
      </c>
      <c r="N52" s="189" t="str">
        <f>IF(ISNUMBER('2-4-1'!AB52),'2-4-1'!AB52,IF(ISNUMBER('2-4-1'!AC52),'2-4-1'!AC52,IF(ISNUMBER('2-4-1'!AA52),'2-4-1'!AA52,IF(ISNUMBER('2-4-1'!Z52),'2-4-1'!Z52,IF(ISNUMBER('2-4-1'!Y52),'2-4-1'!Y52,"XXX")))))</f>
        <v>XXX</v>
      </c>
      <c r="O52" s="189" t="str">
        <f>IF(ISNUMBER('2-4-2'!J52), '2-4-2'!J52, IF(ISNUMBER('2-4-2'!K52), '2-4-2'!K52, IF(ISNUMBER('2-4-2'!I52), '2-4-2'!I52, IF(ISNUMBER('2-4-2'!L52), '2-4-2'!L52, IF(ISNUMBER('2-4-2'!H52), '2-4-2'!H52, IF(ISNUMBER('2-4-2'!M52), '2-4-2'!M52, IF(ISNUMBER('2-4-2'!G52), '2-4-2'!G52, IF(ISNUMBER('2-4-2'!F52), '2-4-2'!F52, IF(ISNUMBER('2-4-2'!E52), '2-4-2'!E52, "XXX")))))))))</f>
        <v>XXX</v>
      </c>
      <c r="P52" s="189">
        <f>IF(ISNUMBER('2-5-1'!H284), '2-5-1'!H284, "XXX")</f>
        <v>3.960685729980469E-2</v>
      </c>
      <c r="Q52" s="189" t="str">
        <f>IF(ISNUMBER('2-5-2'!G52), '2-5-2'!G52, IF(ISNUMBER('2-5-2'!H52), '2-5-2'!H52, IF(ISNUMBER('2-5-2'!F52), '2-5-2'!F52, IF(ISNUMBER('2-5-2'!I52), '2-5-2'!I52, IF(ISNUMBER('2-5-2'!E52), '2-5-2'!E52, IF(ISNUMBER('2-5-2'!J52), '2-5-2'!J52, IF(ISNUMBER('2-5-2'!D52), '2-5-2'!D52, "XXX")))))))</f>
        <v>XXX</v>
      </c>
      <c r="R52" s="189">
        <f>IF(ISNUMBER('2-6-1'!J52), '2-6-1'!J52, IF(ISNUMBER('2-6-1'!K52), '2-6-1'!K52, IF(ISNUMBER('2-6-1'!I52), '2-6-1'!I52, IF(ISNUMBER('2-6-1'!L52), '2-6-1'!L52, IF(ISNUMBER('2-6-1'!H52), '2-6-1'!H52, IF(ISNUMBER('2-6-1'!G52), '2-6-1'!G52, IF(ISNUMBER('2-6-1'!F52), '2-6-1'!F52, IF(ISNUMBER('2-6-1'!E52), '2-6-1'!E52, "XXX"))))))))</f>
        <v>65.526600000000002</v>
      </c>
      <c r="S52" s="189">
        <f>IF(ISNUMBER('2-6-2'!K52), '2-6-2'!K52, IF(ISNUMBER('2-6-2'!L52), '2-6-2'!L52, IF(ISNUMBER('2-6-2'!J52), '2-6-2'!J52, IF(ISNUMBER('2-6-2'!M52), '2-6-2'!M52, IF(ISNUMBER('2-6-2'!I52), '2-6-2'!I52, IF(ISNUMBER('2-6-2'!H52), '2-6-2'!H52, IF(ISNUMBER('2-6-2'!G52), '2-6-2'!G52, IF(ISNUMBER('2-6-2'!F52), '2-6-2'!F52, "XXX"))))))))</f>
        <v>1.51</v>
      </c>
      <c r="T52" s="189">
        <f>IF(ISNUMBER('2-7-1'!M52), '2-7-1'!M52, "XXX")</f>
        <v>0.31433691711111111</v>
      </c>
      <c r="U52" s="189">
        <f>IF(ISNUMBER('2-7-2'!M52), '2-7-2'!M52, "XXX")</f>
        <v>0.31</v>
      </c>
      <c r="V52" s="189">
        <f>IF(ISNUMBER('2-8-1'!M52), '2-8-1'!M52, "XXX")</f>
        <v>0.39199776116666668</v>
      </c>
      <c r="W52" s="189">
        <f>IF(ISNUMBER('2-8-2'!M52), '2-8-2'!M52, "XXX")</f>
        <v>0.28556481334444439</v>
      </c>
      <c r="X52" s="189">
        <f>IF(ISNUMBER('3-1'!O51), '3-1'!O51, "XXX")</f>
        <v>0.38600000000000001</v>
      </c>
      <c r="Y52" s="189">
        <f>'3-2'!W51</f>
        <v>-0.95298719399999998</v>
      </c>
    </row>
    <row r="53" spans="1:25" ht="15" x14ac:dyDescent="0.25">
      <c r="A53" s="155" t="s">
        <v>189</v>
      </c>
      <c r="B53" s="158" t="s">
        <v>62</v>
      </c>
      <c r="C53" s="189">
        <f>IF(ISNUMBER('1-1'!N53),'1-1'!N53, "XXX")</f>
        <v>6.4</v>
      </c>
      <c r="D53" s="189" t="str">
        <f>IF(UCDP!AE53, UCDP!AE53, "0.0")</f>
        <v>0.0</v>
      </c>
      <c r="E53" s="189">
        <f>IF(ISNUMBER('1-3'!Q53), '1-3'!Q53, IF(ISNUMBER('1-3'!P53), '1-3'!P53, IF(ISNUMBER('1-3'!O53), '1-3'!O53, "XXX")))</f>
        <v>66.655782553177971</v>
      </c>
      <c r="F53" s="189">
        <f>IF(ISNUMBER('1-4'!AU53),'1-4'!AU53, IF(ISNUMBER('1-4'!AV53),'1-4'!AV53, IF(ISNUMBER('1-4'!AT53),'1-4'!AT53, IF(ISNUMBER('1-4'!AS53),'1-4'!AS53, IF(ISNUMBER('1-4'!AR53),'1-4'!AR53, "XXX")))))</f>
        <v>2</v>
      </c>
      <c r="G53" s="189">
        <f>IF(ISNUMBER('1-5'!N52), '1-5'!N52, "XXX")</f>
        <v>8.4</v>
      </c>
      <c r="H53" s="189">
        <f>IF(ISNUMBER('2-1-1'!M53), '2-1-1'!M53, "XXX")</f>
        <v>0.47364791080150914</v>
      </c>
      <c r="I53" s="189">
        <f>IF(ISNUMBER('2-1-2'!G52),'2-1-2'!G52, IF(ISNUMBER('2-1-2'!F52),'2-1-2'!F52, IF(ISNUMBER('2-1-2'!H52),'2-1-2'!H52, "XXX")))</f>
        <v>0.3967</v>
      </c>
      <c r="J53" s="189">
        <f>IF(ISNUMBER('2-2-1'!AI53),'2-2-1'!AI53,IF(ISNUMBER('2-2-1'!AJ53),'2-2-1'!AJ53,IF(ISNUMBER('2-2-1'!AH53),'2-2-1'!AH53,IF(ISNUMBER('2-2-1'!AG53),'2-2-1'!AG53,IF(ISNUMBER('2-2-1'!AF53), '2-2-1'!AF53,IF(ISNUMBER('2-2-1'!AE53),'2-2-1'!AE53,IF(ISNUMBER('2-2-1'!AD53),'2-2-1'!AD53, "XXX")))))))</f>
        <v>1.91533</v>
      </c>
      <c r="K53" s="189">
        <f>IF(ISNUMBER('2-2-2'!M53),'2-2-2'!M53, "XXX")</f>
        <v>0.43195546462500006</v>
      </c>
      <c r="L53" s="189">
        <f>IF(ISNUMBER('2-3-1'!V53), '2-3-1'!V53, IF(ISNUMBER('2-3-1'!U53), '2-3-1'!U53, IF(ISNUMBER('2-3-1'!T53), '2-3-1'!T53, IF(ISNUMBER('2-3-1'!S53), '2-3-1'!S53, IF(ISNUMBER('2-3-1'!R53), '2-3-1'!R53, IF(ISNUMBER('2-3-1'!Q53), '2-3-1'!Q53, "XXX"))))))</f>
        <v>1.04134357</v>
      </c>
      <c r="M53" s="189">
        <f>IF(ISNUMBER('2-3-2'!V53), '2-3-2'!V53, IF(ISNUMBER('2-3-2'!U53), '2-3-2'!U53, IF(ISNUMBER('2-3-2'!T53), '2-3-2'!T53, IF(ISNUMBER('2-3-2'!S53), '2-3-2'!S53, IF(ISNUMBER('2-3-2'!R53), '2-3-2'!R53, IF(ISNUMBER('2-3-2'!Q53), '2-3-2'!Q53, "XXX"))))))</f>
        <v>23.193620679999999</v>
      </c>
      <c r="N53" s="189">
        <f>IF(ISNUMBER('2-4-1'!AB53),'2-4-1'!AB53,IF(ISNUMBER('2-4-1'!AC53),'2-4-1'!AC53,IF(ISNUMBER('2-4-1'!AA53),'2-4-1'!AA53,IF(ISNUMBER('2-4-1'!Z53),'2-4-1'!Z53,IF(ISNUMBER('2-4-1'!Y53),'2-4-1'!Y53,"XXX")))))</f>
        <v>0.9</v>
      </c>
      <c r="O53" s="189">
        <f>IF(ISNUMBER('2-4-2'!J53), '2-4-2'!J53, IF(ISNUMBER('2-4-2'!K53), '2-4-2'!K53, IF(ISNUMBER('2-4-2'!I53), '2-4-2'!I53, IF(ISNUMBER('2-4-2'!L53), '2-4-2'!L53, IF(ISNUMBER('2-4-2'!H53), '2-4-2'!H53, IF(ISNUMBER('2-4-2'!M53), '2-4-2'!M53, IF(ISNUMBER('2-4-2'!G53), '2-4-2'!G53, IF(ISNUMBER('2-4-2'!F53), '2-4-2'!F53, IF(ISNUMBER('2-4-2'!E53), '2-4-2'!E53, "XXX")))))))))</f>
        <v>17</v>
      </c>
      <c r="P53" s="189" t="str">
        <f>IF(ISNUMBER('2-5-1'!H285), '2-5-1'!H285, "XXX")</f>
        <v>XXX</v>
      </c>
      <c r="Q53" s="189">
        <f>IF(ISNUMBER('2-5-2'!G53), '2-5-2'!G53, IF(ISNUMBER('2-5-2'!H53), '2-5-2'!H53, IF(ISNUMBER('2-5-2'!F53), '2-5-2'!F53, IF(ISNUMBER('2-5-2'!I53), '2-5-2'!I53, IF(ISNUMBER('2-5-2'!E53), '2-5-2'!E53, IF(ISNUMBER('2-5-2'!J53), '2-5-2'!J53, IF(ISNUMBER('2-5-2'!D53), '2-5-2'!D53, "XXX")))))))</f>
        <v>0.5</v>
      </c>
      <c r="R53" s="189">
        <f>IF(ISNUMBER('2-6-1'!J53), '2-6-1'!J53, IF(ISNUMBER('2-6-1'!K53), '2-6-1'!K53, IF(ISNUMBER('2-6-1'!I53), '2-6-1'!I53, IF(ISNUMBER('2-6-1'!L53), '2-6-1'!L53, IF(ISNUMBER('2-6-1'!H53), '2-6-1'!H53, IF(ISNUMBER('2-6-1'!G53), '2-6-1'!G53, IF(ISNUMBER('2-6-1'!F53), '2-6-1'!F53, IF(ISNUMBER('2-6-1'!E53), '2-6-1'!E53, "XXX"))))))))</f>
        <v>27.226659999999999</v>
      </c>
      <c r="S53" s="189">
        <f>IF(ISNUMBER('2-6-2'!K53), '2-6-2'!K53, IF(ISNUMBER('2-6-2'!L53), '2-6-2'!L53, IF(ISNUMBER('2-6-2'!J53), '2-6-2'!J53, IF(ISNUMBER('2-6-2'!M53), '2-6-2'!M53, IF(ISNUMBER('2-6-2'!I53), '2-6-2'!I53, IF(ISNUMBER('2-6-2'!H53), '2-6-2'!H53, IF(ISNUMBER('2-6-2'!G53), '2-6-2'!G53, IF(ISNUMBER('2-6-2'!F53), '2-6-2'!F53, "XXX"))))))))</f>
        <v>6.91</v>
      </c>
      <c r="T53" s="189">
        <f>IF(ISNUMBER('2-7-1'!M53), '2-7-1'!M53, "XXX")</f>
        <v>0.45704689027777784</v>
      </c>
      <c r="U53" s="189">
        <f>IF(ISNUMBER('2-7-2'!M53), '2-7-2'!M53, "XXX")</f>
        <v>0.37</v>
      </c>
      <c r="V53" s="189">
        <f>IF(ISNUMBER('2-8-1'!M53), '2-8-1'!M53, "XXX")</f>
        <v>0.56402720787037053</v>
      </c>
      <c r="W53" s="189">
        <f>IF(ISNUMBER('2-8-2'!M53), '2-8-2'!M53, "XXX")</f>
        <v>0.48128579391111109</v>
      </c>
      <c r="X53" s="189">
        <f>IF(ISNUMBER('3-1'!O52), '3-1'!O52, "XXX")</f>
        <v>0.52</v>
      </c>
      <c r="Y53" s="189">
        <f>'3-2'!W52</f>
        <v>-0.17110307499999999</v>
      </c>
    </row>
    <row r="54" spans="1:25" ht="15" x14ac:dyDescent="0.25">
      <c r="A54" s="155" t="s">
        <v>63</v>
      </c>
      <c r="B54" s="158" t="s">
        <v>63</v>
      </c>
      <c r="C54" s="189">
        <f>IF(ISNUMBER('1-1'!N54),'1-1'!N54, "XXX")</f>
        <v>7.2</v>
      </c>
      <c r="D54" s="189" t="str">
        <f>IF(UCDP!AE54, UCDP!AE54, "0.0")</f>
        <v>0.0</v>
      </c>
      <c r="E54" s="189">
        <f>IF(ISNUMBER('1-3'!Q54), '1-3'!Q54, IF(ISNUMBER('1-3'!P54), '1-3'!P54, IF(ISNUMBER('1-3'!O54), '1-3'!O54, "XXX")))</f>
        <v>86.33910064644067</v>
      </c>
      <c r="F54" s="189">
        <f>IF(ISNUMBER('1-4'!AU54),'1-4'!AU54, IF(ISNUMBER('1-4'!AV54),'1-4'!AV54, IF(ISNUMBER('1-4'!AT54),'1-4'!AT54, IF(ISNUMBER('1-4'!AS54),'1-4'!AS54, IF(ISNUMBER('1-4'!AR54),'1-4'!AR54, "XXX")))))</f>
        <v>2</v>
      </c>
      <c r="G54" s="189">
        <f>IF(ISNUMBER('1-5'!N53), '1-5'!N53, "XXX")</f>
        <v>5</v>
      </c>
      <c r="H54" s="189">
        <f>IF(ISNUMBER('2-1-1'!M54), '2-1-1'!M54, "XXX")</f>
        <v>0.67589259823488845</v>
      </c>
      <c r="I54" s="189">
        <f>IF(ISNUMBER('2-1-2'!G53),'2-1-2'!G53, IF(ISNUMBER('2-1-2'!F53),'2-1-2'!F53, IF(ISNUMBER('2-1-2'!H53),'2-1-2'!H53, "XXX")))</f>
        <v>0.69230000000000003</v>
      </c>
      <c r="J54" s="189" t="str">
        <f>IF(ISNUMBER('2-2-1'!AI54),'2-2-1'!AI54,IF(ISNUMBER('2-2-1'!AJ54),'2-2-1'!AJ54,IF(ISNUMBER('2-2-1'!AH54),'2-2-1'!AH54,IF(ISNUMBER('2-2-1'!AG54),'2-2-1'!AG54,IF(ISNUMBER('2-2-1'!AF54), '2-2-1'!AF54,IF(ISNUMBER('2-2-1'!AE54),'2-2-1'!AE54,IF(ISNUMBER('2-2-1'!AD54),'2-2-1'!AD54, "XXX")))))))</f>
        <v>XXX</v>
      </c>
      <c r="K54" s="189">
        <f>IF(ISNUMBER('2-2-2'!M54),'2-2-2'!M54, "XXX")</f>
        <v>0.67643707991666668</v>
      </c>
      <c r="L54" s="189">
        <f>IF(ISNUMBER('2-3-1'!V54), '2-3-1'!V54, IF(ISNUMBER('2-3-1'!U54), '2-3-1'!U54, IF(ISNUMBER('2-3-1'!T54), '2-3-1'!T54, IF(ISNUMBER('2-3-1'!S54), '2-3-1'!S54, IF(ISNUMBER('2-3-1'!R54), '2-3-1'!R54, IF(ISNUMBER('2-3-1'!Q54), '2-3-1'!Q54, "XXX"))))))</f>
        <v>2.7172760999999999</v>
      </c>
      <c r="M54" s="189">
        <f>IF(ISNUMBER('2-3-2'!V54), '2-3-2'!V54, IF(ISNUMBER('2-3-2'!U54), '2-3-2'!U54, IF(ISNUMBER('2-3-2'!T54), '2-3-2'!T54, IF(ISNUMBER('2-3-2'!S54), '2-3-2'!S54, IF(ISNUMBER('2-3-2'!R54), '2-3-2'!R54, IF(ISNUMBER('2-3-2'!Q54), '2-3-2'!Q54, "XXX"))))))</f>
        <v>46.767753599999999</v>
      </c>
      <c r="N54" s="189">
        <f>IF(ISNUMBER('2-4-1'!AB54),'2-4-1'!AB54,IF(ISNUMBER('2-4-1'!AC54),'2-4-1'!AC54,IF(ISNUMBER('2-4-1'!AA54),'2-4-1'!AA54,IF(ISNUMBER('2-4-1'!Z54),'2-4-1'!Z54,IF(ISNUMBER('2-4-1'!Y54),'2-4-1'!Y54,"XXX")))))</f>
        <v>7.1</v>
      </c>
      <c r="O54" s="189">
        <f>IF(ISNUMBER('2-4-2'!J54), '2-4-2'!J54, IF(ISNUMBER('2-4-2'!K54), '2-4-2'!K54, IF(ISNUMBER('2-4-2'!I54), '2-4-2'!I54, IF(ISNUMBER('2-4-2'!L54), '2-4-2'!L54, IF(ISNUMBER('2-4-2'!H54), '2-4-2'!H54, IF(ISNUMBER('2-4-2'!M54), '2-4-2'!M54, IF(ISNUMBER('2-4-2'!G54), '2-4-2'!G54, IF(ISNUMBER('2-4-2'!F54), '2-4-2'!F54, IF(ISNUMBER('2-4-2'!E54), '2-4-2'!E54, "XXX")))))))))</f>
        <v>90.9</v>
      </c>
      <c r="P54" s="189">
        <f>IF(ISNUMBER('2-5-1'!H286), '2-5-1'!H286, "XXX")</f>
        <v>1</v>
      </c>
      <c r="Q54" s="189">
        <f>IF(ISNUMBER('2-5-2'!G54), '2-5-2'!G54, IF(ISNUMBER('2-5-2'!H54), '2-5-2'!H54, IF(ISNUMBER('2-5-2'!F54), '2-5-2'!F54, IF(ISNUMBER('2-5-2'!I54), '2-5-2'!I54, IF(ISNUMBER('2-5-2'!E54), '2-5-2'!E54, IF(ISNUMBER('2-5-2'!J54), '2-5-2'!J54, IF(ISNUMBER('2-5-2'!D54), '2-5-2'!D54, "XXX")))))))</f>
        <v>92.9</v>
      </c>
      <c r="R54" s="189">
        <f>IF(ISNUMBER('2-6-1'!J54), '2-6-1'!J54, IF(ISNUMBER('2-6-1'!K54), '2-6-1'!K54, IF(ISNUMBER('2-6-1'!I54), '2-6-1'!I54, IF(ISNUMBER('2-6-1'!L54), '2-6-1'!L54, IF(ISNUMBER('2-6-1'!H54), '2-6-1'!H54, IF(ISNUMBER('2-6-1'!G54), '2-6-1'!G54, IF(ISNUMBER('2-6-1'!F54), '2-6-1'!F54, IF(ISNUMBER('2-6-1'!E54), '2-6-1'!E54, "XXX"))))))))</f>
        <v>50.293399999999998</v>
      </c>
      <c r="S54" s="189">
        <f>IF(ISNUMBER('2-6-2'!K54), '2-6-2'!K54, IF(ISNUMBER('2-6-2'!L54), '2-6-2'!L54, IF(ISNUMBER('2-6-2'!J54), '2-6-2'!J54, IF(ISNUMBER('2-6-2'!M54), '2-6-2'!M54, IF(ISNUMBER('2-6-2'!I54), '2-6-2'!I54, IF(ISNUMBER('2-6-2'!H54), '2-6-2'!H54, IF(ISNUMBER('2-6-2'!G54), '2-6-2'!G54, IF(ISNUMBER('2-6-2'!F54), '2-6-2'!F54, "XXX"))))))))</f>
        <v>2.88</v>
      </c>
      <c r="T54" s="189">
        <f>IF(ISNUMBER('2-7-1'!M54), '2-7-1'!M54, "XXX")</f>
        <v>0.60203361777777786</v>
      </c>
      <c r="U54" s="189">
        <f>IF(ISNUMBER('2-7-2'!M54), '2-7-2'!M54, "XXX")</f>
        <v>0.57999999999999996</v>
      </c>
      <c r="V54" s="189">
        <f>IF(ISNUMBER('2-8-1'!M54), '2-8-1'!M54, "XXX")</f>
        <v>0.53961618301851855</v>
      </c>
      <c r="W54" s="189">
        <f>IF(ISNUMBER('2-8-2'!M54), '2-8-2'!M54, "XXX")</f>
        <v>0.54035087425555561</v>
      </c>
      <c r="X54" s="189">
        <f>IF(ISNUMBER('3-1'!O53), '3-1'!O53, "XXX")</f>
        <v>0.65</v>
      </c>
      <c r="Y54" s="189">
        <f>'3-2'!W53</f>
        <v>0.24077658399999999</v>
      </c>
    </row>
    <row r="55" spans="1:25" ht="15" x14ac:dyDescent="0.25">
      <c r="A55" s="155" t="s">
        <v>64</v>
      </c>
      <c r="B55" s="158" t="s">
        <v>64</v>
      </c>
      <c r="C55" s="189">
        <f>IF(ISNUMBER('1-1'!N55),'1-1'!N55, "XXX")</f>
        <v>0.7</v>
      </c>
      <c r="D55" s="189" t="str">
        <f>IF(UCDP!AE55, UCDP!AE55, "0.0")</f>
        <v>0.0</v>
      </c>
      <c r="E55" s="189">
        <f>IF(ISNUMBER('1-3'!Q55), '1-3'!Q55, IF(ISNUMBER('1-3'!P55), '1-3'!P55, IF(ISNUMBER('1-3'!O55), '1-3'!O55, "XXX")))</f>
        <v>80.872118525607348</v>
      </c>
      <c r="F55" s="189">
        <f>IF(ISNUMBER('1-4'!AU55),'1-4'!AU55, IF(ISNUMBER('1-4'!AV55),'1-4'!AV55, IF(ISNUMBER('1-4'!AT55),'1-4'!AT55, IF(ISNUMBER('1-4'!AS55),'1-4'!AS55, IF(ISNUMBER('1-4'!AR55),'1-4'!AR55, "XXX")))))</f>
        <v>1</v>
      </c>
      <c r="G55" s="189">
        <f>IF(ISNUMBER('1-5'!N54), '1-5'!N54, "XXX")</f>
        <v>0.8</v>
      </c>
      <c r="H55" s="189">
        <f>IF(ISNUMBER('2-1-1'!M55), '2-1-1'!M55, "XXX")</f>
        <v>0.90214704845052096</v>
      </c>
      <c r="I55" s="189">
        <f>IF(ISNUMBER('2-1-2'!G54),'2-1-2'!G54, IF(ISNUMBER('2-1-2'!F54),'2-1-2'!F54, IF(ISNUMBER('2-1-2'!H54),'2-1-2'!H54, "XXX")))</f>
        <v>0.88560000000000005</v>
      </c>
      <c r="J55" s="189">
        <f>IF(ISNUMBER('2-2-1'!AI55),'2-2-1'!AI55,IF(ISNUMBER('2-2-1'!AJ55),'2-2-1'!AJ55,IF(ISNUMBER('2-2-1'!AH55),'2-2-1'!AH55,IF(ISNUMBER('2-2-1'!AG55),'2-2-1'!AG55,IF(ISNUMBER('2-2-1'!AF55), '2-2-1'!AF55,IF(ISNUMBER('2-2-1'!AE55),'2-2-1'!AE55,IF(ISNUMBER('2-2-1'!AD55),'2-2-1'!AD55, "XXX")))))))</f>
        <v>2.63124</v>
      </c>
      <c r="K55" s="189">
        <f>IF(ISNUMBER('2-2-2'!M55),'2-2-2'!M55, "XXX")</f>
        <v>0.79906836749999999</v>
      </c>
      <c r="L55" s="189">
        <f>IF(ISNUMBER('2-3-1'!V55), '2-3-1'!V55, IF(ISNUMBER('2-3-1'!U55), '2-3-1'!U55, IF(ISNUMBER('2-3-1'!T55), '2-3-1'!T55, IF(ISNUMBER('2-3-1'!S55), '2-3-1'!S55, IF(ISNUMBER('2-3-1'!R55), '2-3-1'!R55, IF(ISNUMBER('2-3-1'!Q55), '2-3-1'!Q55, "XXX"))))))</f>
        <v>9.0917787600000004</v>
      </c>
      <c r="M55" s="189">
        <f>IF(ISNUMBER('2-3-2'!V55), '2-3-2'!V55, IF(ISNUMBER('2-3-2'!U55), '2-3-2'!U55, IF(ISNUMBER('2-3-2'!T55), '2-3-2'!T55, IF(ISNUMBER('2-3-2'!S55), '2-3-2'!S55, IF(ISNUMBER('2-3-2'!R55), '2-3-2'!R55, IF(ISNUMBER('2-3-2'!Q55), '2-3-2'!Q55, "XXX"))))))</f>
        <v>12.816400529999999</v>
      </c>
      <c r="N55" s="189">
        <f>IF(ISNUMBER('2-4-1'!AB55),'2-4-1'!AB55,IF(ISNUMBER('2-4-1'!AC55),'2-4-1'!AC55,IF(ISNUMBER('2-4-1'!AA55),'2-4-1'!AA55,IF(ISNUMBER('2-4-1'!Z55),'2-4-1'!Z55,IF(ISNUMBER('2-4-1'!Y55),'2-4-1'!Y55,"XXX")))))</f>
        <v>19.399999999999999</v>
      </c>
      <c r="O55" s="189">
        <f>IF(ISNUMBER('2-4-2'!J55), '2-4-2'!J55, IF(ISNUMBER('2-4-2'!K55), '2-4-2'!K55, IF(ISNUMBER('2-4-2'!I55), '2-4-2'!I55, IF(ISNUMBER('2-4-2'!L55), '2-4-2'!L55, IF(ISNUMBER('2-4-2'!H55), '2-4-2'!H55, IF(ISNUMBER('2-4-2'!M55), '2-4-2'!M55, IF(ISNUMBER('2-4-2'!G55), '2-4-2'!G55, IF(ISNUMBER('2-4-2'!F55), '2-4-2'!F55, IF(ISNUMBER('2-4-2'!E55), '2-4-2'!E55, "XXX")))))))))</f>
        <v>100</v>
      </c>
      <c r="P55" s="189">
        <f>IF(ISNUMBER('2-5-1'!H287), '2-5-1'!H287, "XXX")</f>
        <v>1</v>
      </c>
      <c r="Q55" s="189">
        <f>IF(ISNUMBER('2-5-2'!G55), '2-5-2'!G55, IF(ISNUMBER('2-5-2'!H55), '2-5-2'!H55, IF(ISNUMBER('2-5-2'!F55), '2-5-2'!F55, IF(ISNUMBER('2-5-2'!I55), '2-5-2'!I55, IF(ISNUMBER('2-5-2'!E55), '2-5-2'!E55, IF(ISNUMBER('2-5-2'!J55), '2-5-2'!J55, IF(ISNUMBER('2-5-2'!D55), '2-5-2'!D55, "XXX")))))))</f>
        <v>96</v>
      </c>
      <c r="R55" s="189">
        <f>IF(ISNUMBER('2-6-1'!J55), '2-6-1'!J55, IF(ISNUMBER('2-6-1'!K55), '2-6-1'!K55, IF(ISNUMBER('2-6-1'!I55), '2-6-1'!I55, IF(ISNUMBER('2-6-1'!L55), '2-6-1'!L55, IF(ISNUMBER('2-6-1'!H55), '2-6-1'!H55, IF(ISNUMBER('2-6-1'!G55), '2-6-1'!G55, IF(ISNUMBER('2-6-1'!F55), '2-6-1'!F55, IF(ISNUMBER('2-6-1'!E55), '2-6-1'!E55, "XXX"))))))))</f>
        <v>90.393199999999993</v>
      </c>
      <c r="S55" s="189">
        <f>IF(ISNUMBER('2-6-2'!K55), '2-6-2'!K55, IF(ISNUMBER('2-6-2'!L55), '2-6-2'!L55, IF(ISNUMBER('2-6-2'!J55), '2-6-2'!J55, IF(ISNUMBER('2-6-2'!M55), '2-6-2'!M55, IF(ISNUMBER('2-6-2'!I55), '2-6-2'!I55, IF(ISNUMBER('2-6-2'!H55), '2-6-2'!H55, IF(ISNUMBER('2-6-2'!G55), '2-6-2'!G55, IF(ISNUMBER('2-6-2'!F55), '2-6-2'!F55, "XXX"))))))))</f>
        <v>0</v>
      </c>
      <c r="T55" s="189">
        <f>IF(ISNUMBER('2-7-1'!M55), '2-7-1'!M55, "XXX")</f>
        <v>0.72039934794444438</v>
      </c>
      <c r="U55" s="189">
        <f>IF(ISNUMBER('2-7-2'!M55), '2-7-2'!M55, "XXX")</f>
        <v>0.8</v>
      </c>
      <c r="V55" s="189">
        <f>IF(ISNUMBER('2-8-1'!M55), '2-8-1'!M55, "XXX")</f>
        <v>0.69650208509259259</v>
      </c>
      <c r="W55" s="189">
        <f>IF(ISNUMBER('2-8-2'!M55), '2-8-2'!M55, "XXX")</f>
        <v>0.70989263716666673</v>
      </c>
      <c r="X55" s="189">
        <f>IF(ISNUMBER('3-1'!O54), '3-1'!O54, "XXX")</f>
        <v>0.878</v>
      </c>
      <c r="Y55" s="189">
        <f>'3-2'!W54</f>
        <v>1.4111024139999999</v>
      </c>
    </row>
    <row r="56" spans="1:25" ht="15" x14ac:dyDescent="0.25">
      <c r="A56" s="155" t="s">
        <v>65</v>
      </c>
      <c r="B56" s="158" t="s">
        <v>65</v>
      </c>
      <c r="C56" s="189">
        <f>IF(ISNUMBER('1-1'!N56),'1-1'!N56, "XXX")</f>
        <v>6.3</v>
      </c>
      <c r="D56" s="189" t="str">
        <f>IF(UCDP!AE56, UCDP!AE56, "0.0")</f>
        <v>0.0</v>
      </c>
      <c r="E56" s="189">
        <f>IF(ISNUMBER('1-3'!Q56), '1-3'!Q56, IF(ISNUMBER('1-3'!P56), '1-3'!P56, IF(ISNUMBER('1-3'!O56), '1-3'!O56, "XXX")))</f>
        <v>75.072798289618646</v>
      </c>
      <c r="F56" s="189">
        <f>IF(ISNUMBER('1-4'!AU56),'1-4'!AU56, IF(ISNUMBER('1-4'!AV56),'1-4'!AV56, IF(ISNUMBER('1-4'!AT56),'1-4'!AT56, IF(ISNUMBER('1-4'!AS56),'1-4'!AS56, IF(ISNUMBER('1-4'!AR56),'1-4'!AR56, "XXX")))))</f>
        <v>2</v>
      </c>
      <c r="G56" s="189">
        <f>IF(ISNUMBER('1-5'!N55), '1-5'!N55, "XXX")</f>
        <v>5</v>
      </c>
      <c r="H56" s="189">
        <f>IF(ISNUMBER('2-1-1'!M56), '2-1-1'!M56, "XXX")</f>
        <v>0.46637131149794925</v>
      </c>
      <c r="I56" s="189">
        <f>IF(ISNUMBER('2-1-2'!G55),'2-1-2'!G55, IF(ISNUMBER('2-1-2'!F55),'2-1-2'!F55, IF(ISNUMBER('2-1-2'!H55),'2-1-2'!H55, "XXX")))</f>
        <v>0.55959999999999999</v>
      </c>
      <c r="J56" s="189">
        <f>IF(ISNUMBER('2-2-1'!AI56),'2-2-1'!AI56,IF(ISNUMBER('2-2-1'!AJ56),'2-2-1'!AJ56,IF(ISNUMBER('2-2-1'!AH56),'2-2-1'!AH56,IF(ISNUMBER('2-2-1'!AG56),'2-2-1'!AG56,IF(ISNUMBER('2-2-1'!AF56), '2-2-1'!AF56,IF(ISNUMBER('2-2-1'!AE56),'2-2-1'!AE56,IF(ISNUMBER('2-2-1'!AD56),'2-2-1'!AD56, "XXX")))))))</f>
        <v>2.6357599999999999</v>
      </c>
      <c r="K56" s="189">
        <f>IF(ISNUMBER('2-2-2'!M56),'2-2-2'!M56, "XXX")</f>
        <v>0.46743949254166667</v>
      </c>
      <c r="L56" s="189">
        <f>IF(ISNUMBER('2-3-1'!V56), '2-3-1'!V56, IF(ISNUMBER('2-3-1'!U56), '2-3-1'!U56, IF(ISNUMBER('2-3-1'!T56), '2-3-1'!T56, IF(ISNUMBER('2-3-1'!S56), '2-3-1'!S56, IF(ISNUMBER('2-3-1'!R56), '2-3-1'!R56, IF(ISNUMBER('2-3-1'!Q56), '2-3-1'!Q56, "XXX"))))))</f>
        <v>1.3756671</v>
      </c>
      <c r="M56" s="189">
        <f>IF(ISNUMBER('2-3-2'!V56), '2-3-2'!V56, IF(ISNUMBER('2-3-2'!U56), '2-3-2'!U56, IF(ISNUMBER('2-3-2'!T56), '2-3-2'!T56, IF(ISNUMBER('2-3-2'!S56), '2-3-2'!S56, IF(ISNUMBER('2-3-2'!R56), '2-3-2'!R56, IF(ISNUMBER('2-3-2'!Q56), '2-3-2'!Q56, "XXX"))))))</f>
        <v>36.217540739999997</v>
      </c>
      <c r="N56" s="189">
        <f>IF(ISNUMBER('2-4-1'!AB56),'2-4-1'!AB56,IF(ISNUMBER('2-4-1'!AC56),'2-4-1'!AC56,IF(ISNUMBER('2-4-1'!AA56),'2-4-1'!AA56,IF(ISNUMBER('2-4-1'!Z56),'2-4-1'!Z56,IF(ISNUMBER('2-4-1'!Y56),'2-4-1'!Y56,"XXX")))))</f>
        <v>1.7</v>
      </c>
      <c r="O56" s="189">
        <f>IF(ISNUMBER('2-4-2'!J56), '2-4-2'!J56, IF(ISNUMBER('2-4-2'!K56), '2-4-2'!K56, IF(ISNUMBER('2-4-2'!I56), '2-4-2'!I56, IF(ISNUMBER('2-4-2'!L56), '2-4-2'!L56, IF(ISNUMBER('2-4-2'!H56), '2-4-2'!H56, IF(ISNUMBER('2-4-2'!M56), '2-4-2'!M56, IF(ISNUMBER('2-4-2'!G56), '2-4-2'!G56, IF(ISNUMBER('2-4-2'!F56), '2-4-2'!F56, IF(ISNUMBER('2-4-2'!E56), '2-4-2'!E56, "XXX")))))))))</f>
        <v>19</v>
      </c>
      <c r="P56" s="189">
        <f>IF(ISNUMBER('2-5-1'!H288), '2-5-1'!H288, "XXX")</f>
        <v>8.870990872383118E-2</v>
      </c>
      <c r="Q56" s="189">
        <f>IF(ISNUMBER('2-5-2'!G56), '2-5-2'!G56, IF(ISNUMBER('2-5-2'!H56), '2-5-2'!H56, IF(ISNUMBER('2-5-2'!F56), '2-5-2'!F56, IF(ISNUMBER('2-5-2'!I56), '2-5-2'!I56, IF(ISNUMBER('2-5-2'!E56), '2-5-2'!E56, IF(ISNUMBER('2-5-2'!J56), '2-5-2'!J56, IF(ISNUMBER('2-5-2'!D56), '2-5-2'!D56, "XXX")))))))</f>
        <v>5.0999999999999996</v>
      </c>
      <c r="R56" s="189">
        <f>IF(ISNUMBER('2-6-1'!J56), '2-6-1'!J56, IF(ISNUMBER('2-6-1'!K56), '2-6-1'!K56, IF(ISNUMBER('2-6-1'!I56), '2-6-1'!I56, IF(ISNUMBER('2-6-1'!L56), '2-6-1'!L56, IF(ISNUMBER('2-6-1'!H56), '2-6-1'!H56, IF(ISNUMBER('2-6-1'!G56), '2-6-1'!G56, IF(ISNUMBER('2-6-1'!F56), '2-6-1'!F56, IF(ISNUMBER('2-6-1'!E56), '2-6-1'!E56, "XXX"))))))))</f>
        <v>25.582820000000002</v>
      </c>
      <c r="S56" s="189">
        <f>IF(ISNUMBER('2-6-2'!K56), '2-6-2'!K56, IF(ISNUMBER('2-6-2'!L56), '2-6-2'!L56, IF(ISNUMBER('2-6-2'!J56), '2-6-2'!J56, IF(ISNUMBER('2-6-2'!M56), '2-6-2'!M56, IF(ISNUMBER('2-6-2'!I56), '2-6-2'!I56, IF(ISNUMBER('2-6-2'!H56), '2-6-2'!H56, IF(ISNUMBER('2-6-2'!G56), '2-6-2'!G56, IF(ISNUMBER('2-6-2'!F56), '2-6-2'!F56, "XXX"))))))))</f>
        <v>7.74</v>
      </c>
      <c r="T56" s="189">
        <f>IF(ISNUMBER('2-7-1'!M56), '2-7-1'!M56, "XXX")</f>
        <v>0.42543500533333334</v>
      </c>
      <c r="U56" s="189">
        <f>IF(ISNUMBER('2-7-2'!M56), '2-7-2'!M56, "XXX")</f>
        <v>0.41</v>
      </c>
      <c r="V56" s="189">
        <f>IF(ISNUMBER('2-8-1'!M56), '2-8-1'!M56, "XXX")</f>
        <v>0.51814632948148154</v>
      </c>
      <c r="W56" s="189">
        <f>IF(ISNUMBER('2-8-2'!M56), '2-8-2'!M56, "XXX")</f>
        <v>0.54766694706666674</v>
      </c>
      <c r="X56" s="189">
        <f>IF(ISNUMBER('3-1'!O55), '3-1'!O55, "XXX")</f>
        <v>0.72299999999999998</v>
      </c>
      <c r="Y56" s="189">
        <f>'3-2'!W55</f>
        <v>0.61803203799999995</v>
      </c>
    </row>
    <row r="57" spans="1:25" ht="15" x14ac:dyDescent="0.25">
      <c r="A57" s="155" t="s">
        <v>66</v>
      </c>
      <c r="B57" s="158" t="s">
        <v>66</v>
      </c>
      <c r="C57" s="189">
        <f>IF(ISNUMBER('1-1'!N57),'1-1'!N57, "XXX")</f>
        <v>6.1</v>
      </c>
      <c r="D57" s="189" t="str">
        <f>IF(UCDP!AE57, UCDP!AE57, "0.0")</f>
        <v>0.0</v>
      </c>
      <c r="E57" s="189">
        <f>IF(ISNUMBER('1-3'!Q57), '1-3'!Q57, IF(ISNUMBER('1-3'!P57), '1-3'!P57, IF(ISNUMBER('1-3'!O57), '1-3'!O57, "XXX")))</f>
        <v>77.455621814661015</v>
      </c>
      <c r="F57" s="189">
        <f>IF(ISNUMBER('1-4'!AU57),'1-4'!AU57, IF(ISNUMBER('1-4'!AV57),'1-4'!AV57, IF(ISNUMBER('1-4'!AT57),'1-4'!AT57, IF(ISNUMBER('1-4'!AS57),'1-4'!AS57, IF(ISNUMBER('1-4'!AR57),'1-4'!AR57, "XXX")))))</f>
        <v>2</v>
      </c>
      <c r="G57" s="189">
        <f>IF(ISNUMBER('1-5'!N56), '1-5'!N56, "XXX")</f>
        <v>3.3</v>
      </c>
      <c r="H57" s="189">
        <f>IF(ISNUMBER('2-1-1'!M57), '2-1-1'!M57, "XXX")</f>
        <v>0.77661214475597373</v>
      </c>
      <c r="I57" s="189">
        <f>IF(ISNUMBER('2-1-2'!G56),'2-1-2'!G56, IF(ISNUMBER('2-1-2'!F56),'2-1-2'!F56, IF(ISNUMBER('2-1-2'!H56),'2-1-2'!H56, "XXX")))</f>
        <v>0.81</v>
      </c>
      <c r="J57" s="189">
        <f>IF(ISNUMBER('2-2-1'!AI57),'2-2-1'!AI57,IF(ISNUMBER('2-2-1'!AJ57),'2-2-1'!AJ57,IF(ISNUMBER('2-2-1'!AH57),'2-2-1'!AH57,IF(ISNUMBER('2-2-1'!AG57),'2-2-1'!AG57,IF(ISNUMBER('2-2-1'!AF57), '2-2-1'!AF57,IF(ISNUMBER('2-2-1'!AE57),'2-2-1'!AE57,IF(ISNUMBER('2-2-1'!AD57),'2-2-1'!AD57, "XXX")))))))</f>
        <v>2.5282299999999998</v>
      </c>
      <c r="K57" s="189">
        <f>IF(ISNUMBER('2-2-2'!M57),'2-2-2'!M57, "XXX")</f>
        <v>0.64479585491666669</v>
      </c>
      <c r="L57" s="189">
        <f>IF(ISNUMBER('2-3-1'!V57), '2-3-1'!V57, IF(ISNUMBER('2-3-1'!U57), '2-3-1'!U57, IF(ISNUMBER('2-3-1'!T57), '2-3-1'!T57, IF(ISNUMBER('2-3-1'!S57), '2-3-1'!S57, IF(ISNUMBER('2-3-1'!R57), '2-3-1'!R57, IF(ISNUMBER('2-3-1'!Q57), '2-3-1'!Q57, "XXX"))))))</f>
        <v>3.7720236800000002</v>
      </c>
      <c r="M57" s="189">
        <f>IF(ISNUMBER('2-3-2'!V57), '2-3-2'!V57, IF(ISNUMBER('2-3-2'!U57), '2-3-2'!U57, IF(ISNUMBER('2-3-2'!T57), '2-3-2'!T57, IF(ISNUMBER('2-3-2'!S57), '2-3-2'!S57, IF(ISNUMBER('2-3-2'!R57), '2-3-2'!R57, IF(ISNUMBER('2-3-2'!Q57), '2-3-2'!Q57, "XXX"))))))</f>
        <v>35.176971440000003</v>
      </c>
      <c r="N57" s="189">
        <f>IF(ISNUMBER('2-4-1'!AB57),'2-4-1'!AB57,IF(ISNUMBER('2-4-1'!AC57),'2-4-1'!AC57,IF(ISNUMBER('2-4-1'!AA57),'2-4-1'!AA57,IF(ISNUMBER('2-4-1'!Z57),'2-4-1'!Z57,IF(ISNUMBER('2-4-1'!Y57),'2-4-1'!Y57,"XXX")))))</f>
        <v>19</v>
      </c>
      <c r="O57" s="189">
        <f>IF(ISNUMBER('2-4-2'!J57), '2-4-2'!J57, IF(ISNUMBER('2-4-2'!K57), '2-4-2'!K57, IF(ISNUMBER('2-4-2'!I57), '2-4-2'!I57, IF(ISNUMBER('2-4-2'!L57), '2-4-2'!L57, IF(ISNUMBER('2-4-2'!H57), '2-4-2'!H57, IF(ISNUMBER('2-4-2'!M57), '2-4-2'!M57, IF(ISNUMBER('2-4-2'!G57), '2-4-2'!G57, IF(ISNUMBER('2-4-2'!F57), '2-4-2'!F57, IF(ISNUMBER('2-4-2'!E57), '2-4-2'!E57, "XXX")))))))))</f>
        <v>95.8</v>
      </c>
      <c r="P57" s="189">
        <f>IF(ISNUMBER('2-5-1'!H289), '2-5-1'!H289, "XXX")</f>
        <v>1</v>
      </c>
      <c r="Q57" s="189" t="str">
        <f>IF(ISNUMBER('2-5-2'!G57), '2-5-2'!G57, IF(ISNUMBER('2-5-2'!H57), '2-5-2'!H57, IF(ISNUMBER('2-5-2'!F57), '2-5-2'!F57, IF(ISNUMBER('2-5-2'!I57), '2-5-2'!I57, IF(ISNUMBER('2-5-2'!E57), '2-5-2'!E57, IF(ISNUMBER('2-5-2'!J57), '2-5-2'!J57, IF(ISNUMBER('2-5-2'!D57), '2-5-2'!D57, "XXX")))))))</f>
        <v>XXX</v>
      </c>
      <c r="R57" s="189">
        <f>IF(ISNUMBER('2-6-1'!J57), '2-6-1'!J57, IF(ISNUMBER('2-6-1'!K57), '2-6-1'!K57, IF(ISNUMBER('2-6-1'!I57), '2-6-1'!I57, IF(ISNUMBER('2-6-1'!L57), '2-6-1'!L57, IF(ISNUMBER('2-6-1'!H57), '2-6-1'!H57, IF(ISNUMBER('2-6-1'!G57), '2-6-1'!G57, IF(ISNUMBER('2-6-1'!F57), '2-6-1'!F57, IF(ISNUMBER('2-6-1'!E57), '2-6-1'!E57, "XXX"))))))))</f>
        <v>68.102829999999997</v>
      </c>
      <c r="S57" s="189">
        <f>IF(ISNUMBER('2-6-2'!K57), '2-6-2'!K57, IF(ISNUMBER('2-6-2'!L57), '2-6-2'!L57, IF(ISNUMBER('2-6-2'!J57), '2-6-2'!J57, IF(ISNUMBER('2-6-2'!M57), '2-6-2'!M57, IF(ISNUMBER('2-6-2'!I57), '2-6-2'!I57, IF(ISNUMBER('2-6-2'!H57), '2-6-2'!H57, IF(ISNUMBER('2-6-2'!G57), '2-6-2'!G57, IF(ISNUMBER('2-6-2'!F57), '2-6-2'!F57, "XXX"))))))))</f>
        <v>0</v>
      </c>
      <c r="T57" s="189">
        <f>IF(ISNUMBER('2-7-1'!M57), '2-7-1'!M57, "XXX")</f>
        <v>0.38284586005555554</v>
      </c>
      <c r="U57" s="189">
        <f>IF(ISNUMBER('2-7-2'!M57), '2-7-2'!M57, "XXX")</f>
        <v>0.45</v>
      </c>
      <c r="V57" s="189">
        <f>IF(ISNUMBER('2-8-1'!M57), '2-8-1'!M57, "XXX")</f>
        <v>0.49522146474074075</v>
      </c>
      <c r="W57" s="189">
        <f>IF(ISNUMBER('2-8-2'!M57), '2-8-2'!M57, "XXX")</f>
        <v>0.45765431718888894</v>
      </c>
      <c r="X57" s="189">
        <f>IF(ISNUMBER('3-1'!O56), '3-1'!O56, "XXX")</f>
        <v>0.85499999999999998</v>
      </c>
      <c r="Y57" s="189">
        <f>'3-2'!W56</f>
        <v>0.87490975900000001</v>
      </c>
    </row>
    <row r="58" spans="1:25" ht="15" x14ac:dyDescent="0.25">
      <c r="A58" s="155" t="s">
        <v>67</v>
      </c>
      <c r="B58" s="158" t="s">
        <v>67</v>
      </c>
      <c r="C58" s="189">
        <f>IF(ISNUMBER('1-1'!N58),'1-1'!N58, "XXX")</f>
        <v>4.5999999999999996</v>
      </c>
      <c r="D58" s="189" t="str">
        <f>IF(UCDP!AE58, UCDP!AE58, "0.0")</f>
        <v>0.0</v>
      </c>
      <c r="E58" s="189">
        <f>IF(ISNUMBER('1-3'!Q58), '1-3'!Q58, IF(ISNUMBER('1-3'!P58), '1-3'!P58, IF(ISNUMBER('1-3'!O58), '1-3'!O58, "XXX")))</f>
        <v>42.890360073728807</v>
      </c>
      <c r="F58" s="189">
        <f>IF(ISNUMBER('1-4'!AU58),'1-4'!AU58, IF(ISNUMBER('1-4'!AV58),'1-4'!AV58, IF(ISNUMBER('1-4'!AT58),'1-4'!AT58, IF(ISNUMBER('1-4'!AS58),'1-4'!AS58, IF(ISNUMBER('1-4'!AR58),'1-4'!AR58, "XXX")))))</f>
        <v>3</v>
      </c>
      <c r="G58" s="189">
        <f>IF(ISNUMBER('1-5'!N57), '1-5'!N57, "XXX")</f>
        <v>7.3</v>
      </c>
      <c r="H58" s="189">
        <f>IF(ISNUMBER('2-1-1'!M58), '2-1-1'!M58, "XXX")</f>
        <v>0.5585004305210356</v>
      </c>
      <c r="I58" s="189">
        <f>IF(ISNUMBER('2-1-2'!G57),'2-1-2'!G57, IF(ISNUMBER('2-1-2'!F57),'2-1-2'!F57, IF(ISNUMBER('2-1-2'!H57),'2-1-2'!H57, "XXX")))</f>
        <v>0.48280000000000001</v>
      </c>
      <c r="J58" s="189">
        <f>IF(ISNUMBER('2-2-1'!AI58),'2-2-1'!AI58,IF(ISNUMBER('2-2-1'!AJ58),'2-2-1'!AJ58,IF(ISNUMBER('2-2-1'!AH58),'2-2-1'!AH58,IF(ISNUMBER('2-2-1'!AG58),'2-2-1'!AG58,IF(ISNUMBER('2-2-1'!AF58), '2-2-1'!AF58,IF(ISNUMBER('2-2-1'!AE58),'2-2-1'!AE58,IF(ISNUMBER('2-2-1'!AD58),'2-2-1'!AD58, "XXX")))))))</f>
        <v>2.1602100000000002</v>
      </c>
      <c r="K58" s="189">
        <f>IF(ISNUMBER('2-2-2'!M58),'2-2-2'!M58, "XXX")</f>
        <v>0.52175271512499999</v>
      </c>
      <c r="L58" s="189">
        <f>IF(ISNUMBER('2-3-1'!V58), '2-3-1'!V58, IF(ISNUMBER('2-3-1'!U58), '2-3-1'!U58, IF(ISNUMBER('2-3-1'!T58), '2-3-1'!T58, IF(ISNUMBER('2-3-1'!S58), '2-3-1'!S58, IF(ISNUMBER('2-3-1'!R58), '2-3-1'!R58, IF(ISNUMBER('2-3-1'!Q58), '2-3-1'!Q58, "XXX"))))))</f>
        <v>2.3868169799999999</v>
      </c>
      <c r="M58" s="189">
        <f>IF(ISNUMBER('2-3-2'!V58), '2-3-2'!V58, IF(ISNUMBER('2-3-2'!U58), '2-3-2'!U58, IF(ISNUMBER('2-3-2'!T58), '2-3-2'!T58, IF(ISNUMBER('2-3-2'!S58), '2-3-2'!S58, IF(ISNUMBER('2-3-2'!R58), '2-3-2'!R58, IF(ISNUMBER('2-3-2'!Q58), '2-3-2'!Q58, "XXX"))))))</f>
        <v>55.989177699999999</v>
      </c>
      <c r="N58" s="189">
        <f>IF(ISNUMBER('2-4-1'!AB58),'2-4-1'!AB58,IF(ISNUMBER('2-4-1'!AC58),'2-4-1'!AC58,IF(ISNUMBER('2-4-1'!AA58),'2-4-1'!AA58,IF(ISNUMBER('2-4-1'!Z58),'2-4-1'!Z58,IF(ISNUMBER('2-4-1'!Y58),'2-4-1'!Y58,"XXX")))))</f>
        <v>1.3</v>
      </c>
      <c r="O58" s="189">
        <f>IF(ISNUMBER('2-4-2'!J58), '2-4-2'!J58, IF(ISNUMBER('2-4-2'!K58), '2-4-2'!K58, IF(ISNUMBER('2-4-2'!I58), '2-4-2'!I58, IF(ISNUMBER('2-4-2'!L58), '2-4-2'!L58, IF(ISNUMBER('2-4-2'!H58), '2-4-2'!H58, IF(ISNUMBER('2-4-2'!M58), '2-4-2'!M58, IF(ISNUMBER('2-4-2'!G58), '2-4-2'!G58, IF(ISNUMBER('2-4-2'!F58), '2-4-2'!F58, IF(ISNUMBER('2-4-2'!E58), '2-4-2'!E58, "XXX")))))))))</f>
        <v>16.7</v>
      </c>
      <c r="P58" s="189">
        <f>IF(ISNUMBER('2-5-1'!H290), '2-5-1'!H290, "XXX")</f>
        <v>0.25503761768341066</v>
      </c>
      <c r="Q58" s="189">
        <f>IF(ISNUMBER('2-5-2'!G58), '2-5-2'!G58, IF(ISNUMBER('2-5-2'!H58), '2-5-2'!H58, IF(ISNUMBER('2-5-2'!F58), '2-5-2'!F58, IF(ISNUMBER('2-5-2'!I58), '2-5-2'!I58, IF(ISNUMBER('2-5-2'!E58), '2-5-2'!E58, IF(ISNUMBER('2-5-2'!J58), '2-5-2'!J58, IF(ISNUMBER('2-5-2'!D58), '2-5-2'!D58, "XXX")))))))</f>
        <v>6.8</v>
      </c>
      <c r="R58" s="189">
        <f>IF(ISNUMBER('2-6-1'!J58), '2-6-1'!J58, IF(ISNUMBER('2-6-1'!K58), '2-6-1'!K58, IF(ISNUMBER('2-6-1'!I58), '2-6-1'!I58, IF(ISNUMBER('2-6-1'!L58), '2-6-1'!L58, IF(ISNUMBER('2-6-1'!H58), '2-6-1'!H58, IF(ISNUMBER('2-6-1'!G58), '2-6-1'!G58, IF(ISNUMBER('2-6-1'!F58), '2-6-1'!F58, IF(ISNUMBER('2-6-1'!E58), '2-6-1'!E58, "XXX"))))))))</f>
        <v>63.439210000000003</v>
      </c>
      <c r="S58" s="189">
        <f>IF(ISNUMBER('2-6-2'!K58), '2-6-2'!K58, IF(ISNUMBER('2-6-2'!L58), '2-6-2'!L58, IF(ISNUMBER('2-6-2'!J58), '2-6-2'!J58, IF(ISNUMBER('2-6-2'!M58), '2-6-2'!M58, IF(ISNUMBER('2-6-2'!I58), '2-6-2'!I58, IF(ISNUMBER('2-6-2'!H58), '2-6-2'!H58, IF(ISNUMBER('2-6-2'!G58), '2-6-2'!G58, IF(ISNUMBER('2-6-2'!F58), '2-6-2'!F58, "XXX"))))))))</f>
        <v>3.23</v>
      </c>
      <c r="T58" s="189">
        <f>IF(ISNUMBER('2-7-1'!M58), '2-7-1'!M58, "XXX")</f>
        <v>0.47585399677777779</v>
      </c>
      <c r="U58" s="189">
        <f>IF(ISNUMBER('2-7-2'!M58), '2-7-2'!M58, "XXX")</f>
        <v>0.27</v>
      </c>
      <c r="V58" s="189">
        <f>IF(ISNUMBER('2-8-1'!M58), '2-8-1'!M58, "XXX")</f>
        <v>0.54510420335185183</v>
      </c>
      <c r="W58" s="189">
        <f>IF(ISNUMBER('2-8-2'!M58), '2-8-2'!M58, "XXX")</f>
        <v>0.41051404346666664</v>
      </c>
      <c r="X58" s="189">
        <f>IF(ISNUMBER('3-1'!O57), '3-1'!O57, "XXX")</f>
        <v>0.57599999999999996</v>
      </c>
      <c r="Y58" s="189">
        <f>'3-2'!W57</f>
        <v>-0.25416770599999999</v>
      </c>
    </row>
    <row r="59" spans="1:25" ht="15" x14ac:dyDescent="0.25">
      <c r="A59" s="155" t="s">
        <v>68</v>
      </c>
      <c r="B59" s="158" t="s">
        <v>68</v>
      </c>
      <c r="C59" s="189">
        <f>IF(ISNUMBER('1-1'!N59),'1-1'!N59, "XXX")</f>
        <v>6.8</v>
      </c>
      <c r="D59" s="189" t="str">
        <f>IF(UCDP!AE59, UCDP!AE59, "0.0")</f>
        <v>0.0</v>
      </c>
      <c r="E59" s="189">
        <f>IF(ISNUMBER('1-3'!Q59), '1-3'!Q59, IF(ISNUMBER('1-3'!P59), '1-3'!P59, IF(ISNUMBER('1-3'!O59), '1-3'!O59, "XXX")))</f>
        <v>73.814873991384189</v>
      </c>
      <c r="F59" s="189">
        <f>IF(ISNUMBER('1-4'!AU59),'1-4'!AU59, IF(ISNUMBER('1-4'!AV59),'1-4'!AV59, IF(ISNUMBER('1-4'!AT59),'1-4'!AT59, IF(ISNUMBER('1-4'!AS59),'1-4'!AS59, IF(ISNUMBER('1-4'!AR59),'1-4'!AR59, "XXX")))))</f>
        <v>3</v>
      </c>
      <c r="G59" s="189">
        <f>IF(ISNUMBER('1-5'!N58), '1-5'!N58, "XXX")</f>
        <v>7.1</v>
      </c>
      <c r="H59" s="189">
        <f>IF(ISNUMBER('2-1-1'!M59), '2-1-1'!M59, "XXX")</f>
        <v>0.41676831131130071</v>
      </c>
      <c r="I59" s="189">
        <f>IF(ISNUMBER('2-1-2'!G58),'2-1-2'!G58, IF(ISNUMBER('2-1-2'!F58),'2-1-2'!F58, IF(ISNUMBER('2-1-2'!H58),'2-1-2'!H58, "XXX")))</f>
        <v>0.30080000000000001</v>
      </c>
      <c r="J59" s="189">
        <f>IF(ISNUMBER('2-2-1'!AI59),'2-2-1'!AI59,IF(ISNUMBER('2-2-1'!AJ59),'2-2-1'!AJ59,IF(ISNUMBER('2-2-1'!AH59),'2-2-1'!AH59,IF(ISNUMBER('2-2-1'!AG59),'2-2-1'!AG59,IF(ISNUMBER('2-2-1'!AF59), '2-2-1'!AF59,IF(ISNUMBER('2-2-1'!AE59),'2-2-1'!AE59,IF(ISNUMBER('2-2-1'!AD59),'2-2-1'!AD59, "XXX")))))))</f>
        <v>1.9123000000000001</v>
      </c>
      <c r="K59" s="189">
        <f>IF(ISNUMBER('2-2-2'!M59),'2-2-2'!M59, "XXX")</f>
        <v>0.24490149412499998</v>
      </c>
      <c r="L59" s="189">
        <f>IF(ISNUMBER('2-3-1'!V59), '2-3-1'!V59, IF(ISNUMBER('2-3-1'!U59), '2-3-1'!U59, IF(ISNUMBER('2-3-1'!T59), '2-3-1'!T59, IF(ISNUMBER('2-3-1'!S59), '2-3-1'!S59, IF(ISNUMBER('2-3-1'!R59), '2-3-1'!R59, IF(ISNUMBER('2-3-1'!Q59), '2-3-1'!Q59, "XXX"))))))</f>
        <v>0.89733302999999998</v>
      </c>
      <c r="M59" s="189">
        <f>IF(ISNUMBER('2-3-2'!V59), '2-3-2'!V59, IF(ISNUMBER('2-3-2'!U59), '2-3-2'!U59, IF(ISNUMBER('2-3-2'!T59), '2-3-2'!T59, IF(ISNUMBER('2-3-2'!S59), '2-3-2'!S59, IF(ISNUMBER('2-3-2'!R59), '2-3-2'!R59, IF(ISNUMBER('2-3-2'!Q59), '2-3-2'!Q59, "XXX"))))))</f>
        <v>59.215427400000003</v>
      </c>
      <c r="N59" s="189">
        <f>IF(ISNUMBER('2-4-1'!AB59),'2-4-1'!AB59,IF(ISNUMBER('2-4-1'!AC59),'2-4-1'!AC59,IF(ISNUMBER('2-4-1'!AA59),'2-4-1'!AA59,IF(ISNUMBER('2-4-1'!Z59),'2-4-1'!Z59,IF(ISNUMBER('2-4-1'!Y59),'2-4-1'!Y59,"XXX")))))</f>
        <v>0.5</v>
      </c>
      <c r="O59" s="189" t="str">
        <f>IF(ISNUMBER('2-4-2'!J59), '2-4-2'!J59, IF(ISNUMBER('2-4-2'!K59), '2-4-2'!K59, IF(ISNUMBER('2-4-2'!I59), '2-4-2'!I59, IF(ISNUMBER('2-4-2'!L59), '2-4-2'!L59, IF(ISNUMBER('2-4-2'!H59), '2-4-2'!H59, IF(ISNUMBER('2-4-2'!M59), '2-4-2'!M59, IF(ISNUMBER('2-4-2'!G59), '2-4-2'!G59, IF(ISNUMBER('2-4-2'!F59), '2-4-2'!F59, IF(ISNUMBER('2-4-2'!E59), '2-4-2'!E59, "XXX")))))))))</f>
        <v>XXX</v>
      </c>
      <c r="P59" s="189">
        <f>IF(ISNUMBER('2-5-1'!H291), '2-5-1'!H291, "XXX")</f>
        <v>0.23412568569183351</v>
      </c>
      <c r="Q59" s="189" t="str">
        <f>IF(ISNUMBER('2-5-2'!G59), '2-5-2'!G59, IF(ISNUMBER('2-5-2'!H59), '2-5-2'!H59, IF(ISNUMBER('2-5-2'!F59), '2-5-2'!F59, IF(ISNUMBER('2-5-2'!I59), '2-5-2'!I59, IF(ISNUMBER('2-5-2'!E59), '2-5-2'!E59, IF(ISNUMBER('2-5-2'!J59), '2-5-2'!J59, IF(ISNUMBER('2-5-2'!D59), '2-5-2'!D59, "XXX")))))))</f>
        <v>XXX</v>
      </c>
      <c r="R59" s="189">
        <f>IF(ISNUMBER('2-6-1'!J59), '2-6-1'!J59, IF(ISNUMBER('2-6-1'!K59), '2-6-1'!K59, IF(ISNUMBER('2-6-1'!I59), '2-6-1'!I59, IF(ISNUMBER('2-6-1'!L59), '2-6-1'!L59, IF(ISNUMBER('2-6-1'!H59), '2-6-1'!H59, IF(ISNUMBER('2-6-1'!G59), '2-6-1'!G59, IF(ISNUMBER('2-6-1'!F59), '2-6-1'!F59, IF(ISNUMBER('2-6-1'!E59), '2-6-1'!E59, "XXX"))))))))</f>
        <v>7.7657600000000002</v>
      </c>
      <c r="S59" s="189">
        <f>IF(ISNUMBER('2-6-2'!K59), '2-6-2'!K59, IF(ISNUMBER('2-6-2'!L59), '2-6-2'!L59, IF(ISNUMBER('2-6-2'!J59), '2-6-2'!J59, IF(ISNUMBER('2-6-2'!M59), '2-6-2'!M59, IF(ISNUMBER('2-6-2'!I59), '2-6-2'!I59, IF(ISNUMBER('2-6-2'!H59), '2-6-2'!H59, IF(ISNUMBER('2-6-2'!G59), '2-6-2'!G59, IF(ISNUMBER('2-6-2'!F59), '2-6-2'!F59, "XXX"))))))))</f>
        <v>25.06</v>
      </c>
      <c r="T59" s="189">
        <f>IF(ISNUMBER('2-7-1'!M59), '2-7-1'!M59, "XXX")</f>
        <v>0.42228194338888891</v>
      </c>
      <c r="U59" s="189">
        <f>IF(ISNUMBER('2-7-2'!M59), '2-7-2'!M59, "XXX")</f>
        <v>0.28000000000000003</v>
      </c>
      <c r="V59" s="189">
        <f>IF(ISNUMBER('2-8-1'!M59), '2-8-1'!M59, "XXX")</f>
        <v>0.58337651359259257</v>
      </c>
      <c r="W59" s="189">
        <f>IF(ISNUMBER('2-8-2'!M59), '2-8-2'!M59, "XXX")</f>
        <v>0.46760435569999997</v>
      </c>
      <c r="X59" s="189">
        <f>IF(ISNUMBER('3-1'!O58), '3-1'!O58, "XXX")</f>
        <v>0.36199999999999999</v>
      </c>
      <c r="Y59" s="189">
        <f>'3-2'!W58</f>
        <v>-0.68352401299999999</v>
      </c>
    </row>
    <row r="60" spans="1:25" ht="15" x14ac:dyDescent="0.25">
      <c r="A60" s="155" t="s">
        <v>69</v>
      </c>
      <c r="B60" s="158" t="s">
        <v>69</v>
      </c>
      <c r="C60" s="189">
        <f>IF(ISNUMBER('1-1'!N60),'1-1'!N60, "XXX")</f>
        <v>9.6</v>
      </c>
      <c r="D60" s="189" t="str">
        <f>IF(UCDP!AE60, UCDP!AE60, "0.0")</f>
        <v>0.0</v>
      </c>
      <c r="E60" s="189">
        <f>IF(ISNUMBER('1-3'!Q60), '1-3'!Q60, IF(ISNUMBER('1-3'!P60), '1-3'!P60, IF(ISNUMBER('1-3'!O60), '1-3'!O60, "XXX")))</f>
        <v>53.789998355932212</v>
      </c>
      <c r="F60" s="189">
        <f>IF(ISNUMBER('1-4'!AU60),'1-4'!AU60, IF(ISNUMBER('1-4'!AV60),'1-4'!AV60, IF(ISNUMBER('1-4'!AT60),'1-4'!AT60, IF(ISNUMBER('1-4'!AS60),'1-4'!AS60, IF(ISNUMBER('1-4'!AR60),'1-4'!AR60, "XXX")))))</f>
        <v>4</v>
      </c>
      <c r="G60" s="189">
        <f>IF(ISNUMBER('1-5'!N59), '1-5'!N59, "XXX")</f>
        <v>7.2</v>
      </c>
      <c r="H60" s="189">
        <f>IF(ISNUMBER('2-1-1'!M60), '2-1-1'!M60, "XXX")</f>
        <v>0.26878243786231076</v>
      </c>
      <c r="I60" s="189">
        <f>IF(ISNUMBER('2-1-2'!G59),'2-1-2'!G59, IF(ISNUMBER('2-1-2'!F59),'2-1-2'!F59, IF(ISNUMBER('2-1-2'!H59),'2-1-2'!H59, "XXX")))</f>
        <v>0.24490000000000001</v>
      </c>
      <c r="J60" s="189" t="str">
        <f>IF(ISNUMBER('2-2-1'!AI60),'2-2-1'!AI60,IF(ISNUMBER('2-2-1'!AJ60),'2-2-1'!AJ60,IF(ISNUMBER('2-2-1'!AH60),'2-2-1'!AH60,IF(ISNUMBER('2-2-1'!AG60),'2-2-1'!AG60,IF(ISNUMBER('2-2-1'!AF60), '2-2-1'!AF60,IF(ISNUMBER('2-2-1'!AE60),'2-2-1'!AE60,IF(ISNUMBER('2-2-1'!AD60),'2-2-1'!AD60, "XXX")))))))</f>
        <v>XXX</v>
      </c>
      <c r="K60" s="189">
        <f>IF(ISNUMBER('2-2-2'!M60),'2-2-2'!M60, "XXX")</f>
        <v>0.30091746654166662</v>
      </c>
      <c r="L60" s="189">
        <f>IF(ISNUMBER('2-3-1'!V60), '2-3-1'!V60, IF(ISNUMBER('2-3-1'!U60), '2-3-1'!U60, IF(ISNUMBER('2-3-1'!T60), '2-3-1'!T60, IF(ISNUMBER('2-3-1'!S60), '2-3-1'!S60, IF(ISNUMBER('2-3-1'!R60), '2-3-1'!R60, IF(ISNUMBER('2-3-1'!Q60), '2-3-1'!Q60, "XXX"))))))</f>
        <v>0.52095848</v>
      </c>
      <c r="M60" s="189">
        <f>IF(ISNUMBER('2-3-2'!V60), '2-3-2'!V60, IF(ISNUMBER('2-3-2'!U60), '2-3-2'!U60, IF(ISNUMBER('2-3-2'!T60), '2-3-2'!T60, IF(ISNUMBER('2-3-2'!S60), '2-3-2'!S60, IF(ISNUMBER('2-3-2'!R60), '2-3-2'!R60, IF(ISNUMBER('2-3-2'!Q60), '2-3-2'!Q60, "XXX"))))))</f>
        <v>43.295299530000001</v>
      </c>
      <c r="N60" s="189">
        <f>IF(ISNUMBER('2-4-1'!AB60),'2-4-1'!AB60,IF(ISNUMBER('2-4-1'!AC60),'2-4-1'!AC60,IF(ISNUMBER('2-4-1'!AA60),'2-4-1'!AA60,IF(ISNUMBER('2-4-1'!Z60),'2-4-1'!Z60,IF(ISNUMBER('2-4-1'!Y60),'2-4-1'!Y60,"XXX")))))</f>
        <v>1</v>
      </c>
      <c r="O60" s="189">
        <f>IF(ISNUMBER('2-4-2'!J60), '2-4-2'!J60, IF(ISNUMBER('2-4-2'!K60), '2-4-2'!K60, IF(ISNUMBER('2-4-2'!I60), '2-4-2'!I60, IF(ISNUMBER('2-4-2'!L60), '2-4-2'!L60, IF(ISNUMBER('2-4-2'!H60), '2-4-2'!H60, IF(ISNUMBER('2-4-2'!M60), '2-4-2'!M60, IF(ISNUMBER('2-4-2'!G60), '2-4-2'!G60, IF(ISNUMBER('2-4-2'!F60), '2-4-2'!F60, IF(ISNUMBER('2-4-2'!E60), '2-4-2'!E60, "XXX")))))))))</f>
        <v>0.4</v>
      </c>
      <c r="P60" s="189" t="str">
        <f>IF(ISNUMBER('2-5-1'!H292), '2-5-1'!H292, "XXX")</f>
        <v>XXX</v>
      </c>
      <c r="Q60" s="189">
        <f>IF(ISNUMBER('2-5-2'!G60), '2-5-2'!G60, IF(ISNUMBER('2-5-2'!H60), '2-5-2'!H60, IF(ISNUMBER('2-5-2'!F60), '2-5-2'!F60, IF(ISNUMBER('2-5-2'!I60), '2-5-2'!I60, IF(ISNUMBER('2-5-2'!E60), '2-5-2'!E60, IF(ISNUMBER('2-5-2'!J60), '2-5-2'!J60, IF(ISNUMBER('2-5-2'!D60), '2-5-2'!D60, "XXX")))))))</f>
        <v>3.2</v>
      </c>
      <c r="R60" s="189">
        <f>IF(ISNUMBER('2-6-1'!J60), '2-6-1'!J60, IF(ISNUMBER('2-6-1'!K60), '2-6-1'!K60, IF(ISNUMBER('2-6-1'!I60), '2-6-1'!I60, IF(ISNUMBER('2-6-1'!L60), '2-6-1'!L60, IF(ISNUMBER('2-6-1'!H60), '2-6-1'!H60, IF(ISNUMBER('2-6-1'!G60), '2-6-1'!G60, IF(ISNUMBER('2-6-1'!F60), '2-6-1'!F60, IF(ISNUMBER('2-6-1'!E60), '2-6-1'!E60, "XXX"))))))))</f>
        <v>26.088290000000001</v>
      </c>
      <c r="S60" s="189">
        <f>IF(ISNUMBER('2-6-2'!K60), '2-6-2'!K60, IF(ISNUMBER('2-6-2'!L60), '2-6-2'!L60, IF(ISNUMBER('2-6-2'!J60), '2-6-2'!J60, IF(ISNUMBER('2-6-2'!M60), '2-6-2'!M60, IF(ISNUMBER('2-6-2'!I60), '2-6-2'!I60, IF(ISNUMBER('2-6-2'!H60), '2-6-2'!H60, IF(ISNUMBER('2-6-2'!G60), '2-6-2'!G60, IF(ISNUMBER('2-6-2'!F60), '2-6-2'!F60, "XXX"))))))))</f>
        <v>18.18</v>
      </c>
      <c r="T60" s="189">
        <f>IF(ISNUMBER('2-7-1'!M60), '2-7-1'!M60, "XXX")</f>
        <v>0.18121939233333337</v>
      </c>
      <c r="U60" s="189">
        <f>IF(ISNUMBER('2-7-2'!M60), '2-7-2'!M60, "XXX")</f>
        <v>0.2</v>
      </c>
      <c r="V60" s="189">
        <f>IF(ISNUMBER('2-8-1'!M60), '2-8-1'!M60, "XXX")</f>
        <v>0.26678854005555552</v>
      </c>
      <c r="W60" s="189">
        <f>IF(ISNUMBER('2-8-2'!M60), '2-8-2'!M60, "XXX")</f>
        <v>0.31404464111111108</v>
      </c>
      <c r="X60" s="189">
        <f>IF(ISNUMBER('3-1'!O59), '3-1'!O59, "XXX")</f>
        <v>0.41199999999999998</v>
      </c>
      <c r="Y60" s="189">
        <f>'3-2'!W59</f>
        <v>-0.66180276900000001</v>
      </c>
    </row>
    <row r="61" spans="1:25" ht="15" x14ac:dyDescent="0.25">
      <c r="A61" s="155" t="s">
        <v>70</v>
      </c>
      <c r="B61" s="158" t="s">
        <v>70</v>
      </c>
      <c r="C61" s="189">
        <f>IF(ISNUMBER('1-1'!N61),'1-1'!N61, "XXX")</f>
        <v>7.5</v>
      </c>
      <c r="D61" s="189" t="str">
        <f>IF(UCDP!AE61, UCDP!AE61, "0.0")</f>
        <v>0.0</v>
      </c>
      <c r="E61" s="189">
        <f>IF(ISNUMBER('1-3'!Q61), '1-3'!Q61, IF(ISNUMBER('1-3'!P61), '1-3'!P61, IF(ISNUMBER('1-3'!O61), '1-3'!O61, "XXX")))</f>
        <v>41.249536597499997</v>
      </c>
      <c r="F61" s="189">
        <f>IF(ISNUMBER('1-4'!AU61),'1-4'!AU61, IF(ISNUMBER('1-4'!AV61),'1-4'!AV61, IF(ISNUMBER('1-4'!AT61),'1-4'!AT61, IF(ISNUMBER('1-4'!AS61),'1-4'!AS61, IF(ISNUMBER('1-4'!AR61),'1-4'!AR61, "XXX")))))</f>
        <v>4</v>
      </c>
      <c r="G61" s="189">
        <f>IF(ISNUMBER('1-5'!N60), '1-5'!N60, "XXX")</f>
        <v>6.9</v>
      </c>
      <c r="H61" s="189">
        <f>IF(ISNUMBER('2-1-1'!M61), '2-1-1'!M61, "XXX")</f>
        <v>0.57397865924039482</v>
      </c>
      <c r="I61" s="189">
        <f>IF(ISNUMBER('2-1-2'!G60),'2-1-2'!G60, IF(ISNUMBER('2-1-2'!F60),'2-1-2'!F60, IF(ISNUMBER('2-1-2'!H60),'2-1-2'!H60, "XXX")))</f>
        <v>0.32440000000000002</v>
      </c>
      <c r="J61" s="189">
        <f>IF(ISNUMBER('2-2-1'!AI61),'2-2-1'!AI61,IF(ISNUMBER('2-2-1'!AJ61),'2-2-1'!AJ61,IF(ISNUMBER('2-2-1'!AH61),'2-2-1'!AH61,IF(ISNUMBER('2-2-1'!AG61),'2-2-1'!AG61,IF(ISNUMBER('2-2-1'!AF61), '2-2-1'!AF61,IF(ISNUMBER('2-2-1'!AE61),'2-2-1'!AE61,IF(ISNUMBER('2-2-1'!AD61),'2-2-1'!AD61, "XXX")))))))</f>
        <v>4.3586599999999995</v>
      </c>
      <c r="K61" s="189">
        <f>IF(ISNUMBER('2-2-2'!M61),'2-2-2'!M61, "XXX")</f>
        <v>0.48624949449999993</v>
      </c>
      <c r="L61" s="189">
        <f>IF(ISNUMBER('2-3-1'!V61), '2-3-1'!V61, IF(ISNUMBER('2-3-1'!U61), '2-3-1'!U61, IF(ISNUMBER('2-3-1'!T61), '2-3-1'!T61, IF(ISNUMBER('2-3-1'!S61), '2-3-1'!S61, IF(ISNUMBER('2-3-1'!R61), '2-3-1'!R61, IF(ISNUMBER('2-3-1'!Q61), '2-3-1'!Q61, "XXX"))))))</f>
        <v>2.8526568399999999</v>
      </c>
      <c r="M61" s="189">
        <f>IF(ISNUMBER('2-3-2'!V61), '2-3-2'!V61, IF(ISNUMBER('2-3-2'!U61), '2-3-2'!U61, IF(ISNUMBER('2-3-2'!T61), '2-3-2'!T61, IF(ISNUMBER('2-3-2'!S61), '2-3-2'!S61, IF(ISNUMBER('2-3-2'!R61), '2-3-2'!R61, IF(ISNUMBER('2-3-2'!Q61), '2-3-2'!Q61, "XXX"))))))</f>
        <v>52.609096530000002</v>
      </c>
      <c r="N61" s="189">
        <f>IF(ISNUMBER('2-4-1'!AB61),'2-4-1'!AB61,IF(ISNUMBER('2-4-1'!AC61),'2-4-1'!AC61,IF(ISNUMBER('2-4-1'!AA61),'2-4-1'!AA61,IF(ISNUMBER('2-4-1'!Z61),'2-4-1'!Z61,IF(ISNUMBER('2-4-1'!Y61),'2-4-1'!Y61,"XXX")))))</f>
        <v>0.4</v>
      </c>
      <c r="O61" s="189">
        <f>IF(ISNUMBER('2-4-2'!J61), '2-4-2'!J61, IF(ISNUMBER('2-4-2'!K61), '2-4-2'!K61, IF(ISNUMBER('2-4-2'!I61), '2-4-2'!I61, IF(ISNUMBER('2-4-2'!L61), '2-4-2'!L61, IF(ISNUMBER('2-4-2'!H61), '2-4-2'!H61, IF(ISNUMBER('2-4-2'!M61), '2-4-2'!M61, IF(ISNUMBER('2-4-2'!G61), '2-4-2'!G61, IF(ISNUMBER('2-4-2'!F61), '2-4-2'!F61, IF(ISNUMBER('2-4-2'!E61), '2-4-2'!E61, "XXX")))))))))</f>
        <v>10.7</v>
      </c>
      <c r="P61" s="189">
        <f>IF(ISNUMBER('2-5-1'!H293), '2-5-1'!H293, "XXX")</f>
        <v>8.5620498657226568E-2</v>
      </c>
      <c r="Q61" s="189">
        <f>IF(ISNUMBER('2-5-2'!G61), '2-5-2'!G61, IF(ISNUMBER('2-5-2'!H61), '2-5-2'!H61, IF(ISNUMBER('2-5-2'!F61), '2-5-2'!F61, IF(ISNUMBER('2-5-2'!I61), '2-5-2'!I61, IF(ISNUMBER('2-5-2'!E61), '2-5-2'!E61, IF(ISNUMBER('2-5-2'!J61), '2-5-2'!J61, IF(ISNUMBER('2-5-2'!D61), '2-5-2'!D61, "XXX")))))))</f>
        <v>18.2</v>
      </c>
      <c r="R61" s="189">
        <f>IF(ISNUMBER('2-6-1'!J61), '2-6-1'!J61, IF(ISNUMBER('2-6-1'!K61), '2-6-1'!K61, IF(ISNUMBER('2-6-1'!I61), '2-6-1'!I61, IF(ISNUMBER('2-6-1'!L61), '2-6-1'!L61, IF(ISNUMBER('2-6-1'!H61), '2-6-1'!H61, IF(ISNUMBER('2-6-1'!G61), '2-6-1'!G61, IF(ISNUMBER('2-6-1'!F61), '2-6-1'!F61, IF(ISNUMBER('2-6-1'!E61), '2-6-1'!E61, "XXX"))))))))</f>
        <v>49.820619999999998</v>
      </c>
      <c r="S61" s="189">
        <f>IF(ISNUMBER('2-6-2'!K61), '2-6-2'!K61, IF(ISNUMBER('2-6-2'!L61), '2-6-2'!L61, IF(ISNUMBER('2-6-2'!J61), '2-6-2'!J61, IF(ISNUMBER('2-6-2'!M61), '2-6-2'!M61, IF(ISNUMBER('2-6-2'!I61), '2-6-2'!I61, IF(ISNUMBER('2-6-2'!H61), '2-6-2'!H61, IF(ISNUMBER('2-6-2'!G61), '2-6-2'!G61, IF(ISNUMBER('2-6-2'!F61), '2-6-2'!F61, "XXX"))))))))</f>
        <v>11.5</v>
      </c>
      <c r="T61" s="189">
        <f>IF(ISNUMBER('2-7-1'!M61), '2-7-1'!M61, "XXX")</f>
        <v>0.49111807611111113</v>
      </c>
      <c r="U61" s="189">
        <f>IF(ISNUMBER('2-7-2'!M61), '2-7-2'!M61, "XXX")</f>
        <v>0.28999999999999998</v>
      </c>
      <c r="V61" s="189">
        <f>IF(ISNUMBER('2-8-1'!M61), '2-8-1'!M61, "XXX")</f>
        <v>0.48394245570370376</v>
      </c>
      <c r="W61" s="189">
        <f>IF(ISNUMBER('2-8-2'!M61), '2-8-2'!M61, "XXX")</f>
        <v>0.40025327603333333</v>
      </c>
      <c r="X61" s="189">
        <f>IF(ISNUMBER('3-1'!O60), '3-1'!O60, "XXX")</f>
        <v>0.38</v>
      </c>
      <c r="Y61" s="189">
        <f>'3-2'!W60</f>
        <v>-0.48957777000000002</v>
      </c>
    </row>
    <row r="62" spans="1:25" ht="15" x14ac:dyDescent="0.25">
      <c r="A62" s="155" t="s">
        <v>71</v>
      </c>
      <c r="B62" s="158" t="s">
        <v>71</v>
      </c>
      <c r="C62" s="189">
        <f>IF(ISNUMBER('1-1'!N62),'1-1'!N62, "XXX")</f>
        <v>4.2</v>
      </c>
      <c r="D62" s="189" t="str">
        <f>IF(UCDP!AE62, UCDP!AE62, "0.0")</f>
        <v>0.0</v>
      </c>
      <c r="E62" s="189">
        <f>IF(ISNUMBER('1-3'!Q62), '1-3'!Q62, IF(ISNUMBER('1-3'!P62), '1-3'!P62, IF(ISNUMBER('1-3'!O62), '1-3'!O62, "XXX")))</f>
        <v>77.752856534929379</v>
      </c>
      <c r="F62" s="189">
        <f>IF(ISNUMBER('1-4'!AU62),'1-4'!AU62, IF(ISNUMBER('1-4'!AV62),'1-4'!AV62, IF(ISNUMBER('1-4'!AT62),'1-4'!AT62, IF(ISNUMBER('1-4'!AS62),'1-4'!AS62, IF(ISNUMBER('1-4'!AR62),'1-4'!AR62, "XXX")))))</f>
        <v>1</v>
      </c>
      <c r="G62" s="189">
        <f>IF(ISNUMBER('1-5'!N61), '1-5'!N61, "XXX")</f>
        <v>5.3</v>
      </c>
      <c r="H62" s="189">
        <f>IF(ISNUMBER('2-1-1'!M62), '2-1-1'!M62, "XXX")</f>
        <v>0.80678337593308125</v>
      </c>
      <c r="I62" s="189">
        <f>IF(ISNUMBER('2-1-2'!G61),'2-1-2'!G61, IF(ISNUMBER('2-1-2'!F61),'2-1-2'!F61, IF(ISNUMBER('2-1-2'!H61),'2-1-2'!H61, "XXX")))</f>
        <v>0.72550000000000003</v>
      </c>
      <c r="J62" s="189">
        <f>IF(ISNUMBER('2-2-1'!AI62),'2-2-1'!AI62,IF(ISNUMBER('2-2-1'!AJ62),'2-2-1'!AJ62,IF(ISNUMBER('2-2-1'!AH62),'2-2-1'!AH62,IF(ISNUMBER('2-2-1'!AG62),'2-2-1'!AG62,IF(ISNUMBER('2-2-1'!AF62), '2-2-1'!AF62,IF(ISNUMBER('2-2-1'!AE62),'2-2-1'!AE62,IF(ISNUMBER('2-2-1'!AD62),'2-2-1'!AD62, "XXX")))))))</f>
        <v>2.4084300000000001</v>
      </c>
      <c r="K62" s="189">
        <f>IF(ISNUMBER('2-2-2'!M62),'2-2-2'!M62, "XXX")</f>
        <v>0.69245134991666679</v>
      </c>
      <c r="L62" s="189">
        <f>IF(ISNUMBER('2-3-1'!V62), '2-3-1'!V62, IF(ISNUMBER('2-3-1'!U62), '2-3-1'!U62, IF(ISNUMBER('2-3-1'!T62), '2-3-1'!T62, IF(ISNUMBER('2-3-1'!S62), '2-3-1'!S62, IF(ISNUMBER('2-3-1'!R62), '2-3-1'!R62, IF(ISNUMBER('2-3-1'!Q62), '2-3-1'!Q62, "XXX"))))))</f>
        <v>4.3168864300000003</v>
      </c>
      <c r="M62" s="189">
        <f>IF(ISNUMBER('2-3-2'!V62), '2-3-2'!V62, IF(ISNUMBER('2-3-2'!U62), '2-3-2'!U62, IF(ISNUMBER('2-3-2'!T62), '2-3-2'!T62, IF(ISNUMBER('2-3-2'!S62), '2-3-2'!S62, IF(ISNUMBER('2-3-2'!R62), '2-3-2'!R62, IF(ISNUMBER('2-3-2'!Q62), '2-3-2'!Q62, "XXX"))))))</f>
        <v>28.159561159999999</v>
      </c>
      <c r="N62" s="189">
        <f>IF(ISNUMBER('2-4-1'!AB62),'2-4-1'!AB62,IF(ISNUMBER('2-4-1'!AC62),'2-4-1'!AC62,IF(ISNUMBER('2-4-1'!AA62),'2-4-1'!AA62,IF(ISNUMBER('2-4-1'!Z62),'2-4-1'!Z62,IF(ISNUMBER('2-4-1'!Y62),'2-4-1'!Y62,"XXX")))))</f>
        <v>13.5</v>
      </c>
      <c r="O62" s="189">
        <f>IF(ISNUMBER('2-4-2'!J62), '2-4-2'!J62, IF(ISNUMBER('2-4-2'!K62), '2-4-2'!K62, IF(ISNUMBER('2-4-2'!I62), '2-4-2'!I62, IF(ISNUMBER('2-4-2'!L62), '2-4-2'!L62, IF(ISNUMBER('2-4-2'!H62), '2-4-2'!H62, IF(ISNUMBER('2-4-2'!M62), '2-4-2'!M62, IF(ISNUMBER('2-4-2'!G62), '2-4-2'!G62, IF(ISNUMBER('2-4-2'!F62), '2-4-2'!F62, IF(ISNUMBER('2-4-2'!E62), '2-4-2'!E62, "XXX")))))))))</f>
        <v>90.5</v>
      </c>
      <c r="P62" s="189">
        <f>IF(ISNUMBER('2-5-1'!H294), '2-5-1'!H294, "XXX")</f>
        <v>0.36997637748718259</v>
      </c>
      <c r="Q62" s="189">
        <f>IF(ISNUMBER('2-5-2'!G62), '2-5-2'!G62, IF(ISNUMBER('2-5-2'!H62), '2-5-2'!H62, IF(ISNUMBER('2-5-2'!F62), '2-5-2'!F62, IF(ISNUMBER('2-5-2'!I62), '2-5-2'!I62, IF(ISNUMBER('2-5-2'!E62), '2-5-2'!E62, IF(ISNUMBER('2-5-2'!J62), '2-5-2'!J62, IF(ISNUMBER('2-5-2'!D62), '2-5-2'!D62, "XXX")))))))</f>
        <v>56</v>
      </c>
      <c r="R62" s="189">
        <f>IF(ISNUMBER('2-6-1'!J62), '2-6-1'!J62, IF(ISNUMBER('2-6-1'!K62), '2-6-1'!K62, IF(ISNUMBER('2-6-1'!I62), '2-6-1'!I62, IF(ISNUMBER('2-6-1'!L62), '2-6-1'!L62, IF(ISNUMBER('2-6-1'!H62), '2-6-1'!H62, IF(ISNUMBER('2-6-1'!G62), '2-6-1'!G62, IF(ISNUMBER('2-6-1'!F62), '2-6-1'!F62, IF(ISNUMBER('2-6-1'!E62), '2-6-1'!E62, "XXX"))))))))</f>
        <v>89.172120000000007</v>
      </c>
      <c r="S62" s="189">
        <f>IF(ISNUMBER('2-6-2'!K62), '2-6-2'!K62, IF(ISNUMBER('2-6-2'!L62), '2-6-2'!L62, IF(ISNUMBER('2-6-2'!J62), '2-6-2'!J62, IF(ISNUMBER('2-6-2'!M62), '2-6-2'!M62, IF(ISNUMBER('2-6-2'!I62), '2-6-2'!I62, IF(ISNUMBER('2-6-2'!H62), '2-6-2'!H62, IF(ISNUMBER('2-6-2'!G62), '2-6-2'!G62, IF(ISNUMBER('2-6-2'!F62), '2-6-2'!F62, "XXX"))))))))</f>
        <v>0</v>
      </c>
      <c r="T62" s="189">
        <f>IF(ISNUMBER('2-7-1'!M62), '2-7-1'!M62, "XXX")</f>
        <v>0.62545388011111103</v>
      </c>
      <c r="U62" s="189">
        <f>IF(ISNUMBER('2-7-2'!M62), '2-7-2'!M62, "XXX")</f>
        <v>0.46</v>
      </c>
      <c r="V62" s="189">
        <f>IF(ISNUMBER('2-8-1'!M62), '2-8-1'!M62, "XXX")</f>
        <v>0.44858882603703704</v>
      </c>
      <c r="W62" s="189">
        <f>IF(ISNUMBER('2-8-2'!M62), '2-8-2'!M62, "XXX")</f>
        <v>0.4809036321222222</v>
      </c>
      <c r="X62" s="189">
        <f>IF(ISNUMBER('3-1'!O61), '3-1'!O61, "XXX")</f>
        <v>0.46</v>
      </c>
      <c r="Y62" s="189">
        <f>'3-2'!W61</f>
        <v>0.413947642</v>
      </c>
    </row>
    <row r="63" spans="1:25" ht="15" x14ac:dyDescent="0.25">
      <c r="A63" s="155" t="s">
        <v>72</v>
      </c>
      <c r="B63" s="158" t="s">
        <v>72</v>
      </c>
      <c r="C63" s="189">
        <f>IF(ISNUMBER('1-1'!N63),'1-1'!N63, "XXX")</f>
        <v>3.8</v>
      </c>
      <c r="D63" s="189" t="str">
        <f>IF(UCDP!AE63, UCDP!AE63, "0.0")</f>
        <v>0.0</v>
      </c>
      <c r="E63" s="189">
        <f>IF(ISNUMBER('1-3'!Q63), '1-3'!Q63, IF(ISNUMBER('1-3'!P63), '1-3'!P63, IF(ISNUMBER('1-3'!O63), '1-3'!O63, "XXX")))</f>
        <v>95.420919367655372</v>
      </c>
      <c r="F63" s="189" t="str">
        <f>IF(ISNUMBER('1-4'!AU63),'1-4'!AU63, IF(ISNUMBER('1-4'!AV63),'1-4'!AV63, IF(ISNUMBER('1-4'!AT63),'1-4'!AT63, IF(ISNUMBER('1-4'!AS63),'1-4'!AS63, IF(ISNUMBER('1-4'!AR63),'1-4'!AR63, "XXX")))))</f>
        <v>XXX</v>
      </c>
      <c r="G63" s="189">
        <f>IF(ISNUMBER('1-5'!N62), '1-5'!N62, "XXX")</f>
        <v>1</v>
      </c>
      <c r="H63" s="189">
        <f>IF(ISNUMBER('2-1-1'!M63), '2-1-1'!M63, "XXX")</f>
        <v>0.7636254070364521</v>
      </c>
      <c r="I63" s="189">
        <f>IF(ISNUMBER('2-1-2'!G62),'2-1-2'!G62, IF(ISNUMBER('2-1-2'!F62),'2-1-2'!F62, IF(ISNUMBER('2-1-2'!H62),'2-1-2'!H62, "XXX")))</f>
        <v>0.98380000000000001</v>
      </c>
      <c r="J63" s="189">
        <f>IF(ISNUMBER('2-2-1'!AI63),'2-2-1'!AI63,IF(ISNUMBER('2-2-1'!AJ63),'2-2-1'!AJ63,IF(ISNUMBER('2-2-1'!AH63),'2-2-1'!AH63,IF(ISNUMBER('2-2-1'!AG63),'2-2-1'!AG63,IF(ISNUMBER('2-2-1'!AF63), '2-2-1'!AF63,IF(ISNUMBER('2-2-1'!AE63),'2-2-1'!AE63,IF(ISNUMBER('2-2-1'!AD63),'2-2-1'!AD63, "XXX")))))))</f>
        <v>4.3284700000000003</v>
      </c>
      <c r="K63" s="189">
        <f>IF(ISNUMBER('2-2-2'!M63),'2-2-2'!M63, "XXX")</f>
        <v>0.79982530674999996</v>
      </c>
      <c r="L63" s="189">
        <f>IF(ISNUMBER('2-3-1'!V63), '2-3-1'!V63, IF(ISNUMBER('2-3-1'!U63), '2-3-1'!U63, IF(ISNUMBER('2-3-1'!T63), '2-3-1'!T63, IF(ISNUMBER('2-3-1'!S63), '2-3-1'!S63, IF(ISNUMBER('2-3-1'!R63), '2-3-1'!R63, IF(ISNUMBER('2-3-1'!Q63), '2-3-1'!Q63, "XXX"))))))</f>
        <v>7.1604976699999998</v>
      </c>
      <c r="M63" s="189">
        <f>IF(ISNUMBER('2-3-2'!V63), '2-3-2'!V63, IF(ISNUMBER('2-3-2'!U63), '2-3-2'!U63, IF(ISNUMBER('2-3-2'!T63), '2-3-2'!T63, IF(ISNUMBER('2-3-2'!S63), '2-3-2'!S63, IF(ISNUMBER('2-3-2'!R63), '2-3-2'!R63, IF(ISNUMBER('2-3-2'!Q63), '2-3-2'!Q63, "XXX"))))))</f>
        <v>15.46228123</v>
      </c>
      <c r="N63" s="189">
        <f>IF(ISNUMBER('2-4-1'!AB63),'2-4-1'!AB63,IF(ISNUMBER('2-4-1'!AC63),'2-4-1'!AC63,IF(ISNUMBER('2-4-1'!AA63),'2-4-1'!AA63,IF(ISNUMBER('2-4-1'!Z63),'2-4-1'!Z63,IF(ISNUMBER('2-4-1'!Y63),'2-4-1'!Y63,"XXX")))))</f>
        <v>9.9</v>
      </c>
      <c r="O63" s="189">
        <f>IF(ISNUMBER('2-4-2'!J63), '2-4-2'!J63, IF(ISNUMBER('2-4-2'!K63), '2-4-2'!K63, IF(ISNUMBER('2-4-2'!I63), '2-4-2'!I63, IF(ISNUMBER('2-4-2'!L63), '2-4-2'!L63, IF(ISNUMBER('2-4-2'!H63), '2-4-2'!H63, IF(ISNUMBER('2-4-2'!M63), '2-4-2'!M63, IF(ISNUMBER('2-4-2'!G63), '2-4-2'!G63, IF(ISNUMBER('2-4-2'!F63), '2-4-2'!F63, IF(ISNUMBER('2-4-2'!E63), '2-4-2'!E63, "XXX")))))))))</f>
        <v>71.400000000000006</v>
      </c>
      <c r="P63" s="189">
        <f>IF(ISNUMBER('2-5-1'!H295), '2-5-1'!H295, "XXX")</f>
        <v>1</v>
      </c>
      <c r="Q63" s="189" t="str">
        <f>IF(ISNUMBER('2-5-2'!G63), '2-5-2'!G63, IF(ISNUMBER('2-5-2'!H63), '2-5-2'!H63, IF(ISNUMBER('2-5-2'!F63), '2-5-2'!F63, IF(ISNUMBER('2-5-2'!I63), '2-5-2'!I63, IF(ISNUMBER('2-5-2'!E63), '2-5-2'!E63, IF(ISNUMBER('2-5-2'!J63), '2-5-2'!J63, IF(ISNUMBER('2-5-2'!D63), '2-5-2'!D63, "XXX")))))))</f>
        <v>XXX</v>
      </c>
      <c r="R63" s="189">
        <f>IF(ISNUMBER('2-6-1'!J63), '2-6-1'!J63, IF(ISNUMBER('2-6-1'!K63), '2-6-1'!K63, IF(ISNUMBER('2-6-1'!I63), '2-6-1'!I63, IF(ISNUMBER('2-6-1'!L63), '2-6-1'!L63, IF(ISNUMBER('2-6-1'!H63), '2-6-1'!H63, IF(ISNUMBER('2-6-1'!G63), '2-6-1'!G63, IF(ISNUMBER('2-6-1'!F63), '2-6-1'!F63, IF(ISNUMBER('2-6-1'!E63), '2-6-1'!E63, "XXX"))))))))</f>
        <v>88.379710000000003</v>
      </c>
      <c r="S63" s="189">
        <f>IF(ISNUMBER('2-6-2'!K63), '2-6-2'!K63, IF(ISNUMBER('2-6-2'!L63), '2-6-2'!L63, IF(ISNUMBER('2-6-2'!J63), '2-6-2'!J63, IF(ISNUMBER('2-6-2'!M63), '2-6-2'!M63, IF(ISNUMBER('2-6-2'!I63), '2-6-2'!I63, IF(ISNUMBER('2-6-2'!H63), '2-6-2'!H63, IF(ISNUMBER('2-6-2'!G63), '2-6-2'!G63, IF(ISNUMBER('2-6-2'!F63), '2-6-2'!F63, "XXX"))))))))</f>
        <v>0</v>
      </c>
      <c r="T63" s="189">
        <f>IF(ISNUMBER('2-7-1'!M63), '2-7-1'!M63, "XXX")</f>
        <v>0.82046242822222215</v>
      </c>
      <c r="U63" s="189">
        <f>IF(ISNUMBER('2-7-2'!M63), '2-7-2'!M63, "XXX")</f>
        <v>0.76</v>
      </c>
      <c r="V63" s="189">
        <f>IF(ISNUMBER('2-8-1'!M63), '2-8-1'!M63, "XXX")</f>
        <v>0.58962103612962968</v>
      </c>
      <c r="W63" s="189">
        <f>IF(ISNUMBER('2-8-2'!M63), '2-8-2'!M63, "XXX")</f>
        <v>0.62778006662222219</v>
      </c>
      <c r="X63" s="189">
        <f>IF(ISNUMBER('3-1'!O62), '3-1'!O62, "XXX")</f>
        <v>0.86</v>
      </c>
      <c r="Y63" s="189">
        <f>'3-2'!W62</f>
        <v>1.3601717950000001</v>
      </c>
    </row>
    <row r="64" spans="1:25" ht="15" x14ac:dyDescent="0.25">
      <c r="A64" s="155" t="s">
        <v>73</v>
      </c>
      <c r="B64" s="158" t="s">
        <v>73</v>
      </c>
      <c r="C64" s="189">
        <f>IF(ISNUMBER('1-1'!N64),'1-1'!N64, "XXX")</f>
        <v>5.0999999999999996</v>
      </c>
      <c r="D64" s="189">
        <f>IF(UCDP!AE64, UCDP!AE64, "0.0")</f>
        <v>3.2468579318117108E-3</v>
      </c>
      <c r="E64" s="189">
        <f>IF(ISNUMBER('1-3'!Q64), '1-3'!Q64, IF(ISNUMBER('1-3'!P64), '1-3'!P64, IF(ISNUMBER('1-3'!O64), '1-3'!O64, "XXX")))</f>
        <v>56.376831346101696</v>
      </c>
      <c r="F64" s="189">
        <f>IF(ISNUMBER('1-4'!AU64),'1-4'!AU64, IF(ISNUMBER('1-4'!AV64),'1-4'!AV64, IF(ISNUMBER('1-4'!AT64),'1-4'!AT64, IF(ISNUMBER('1-4'!AS64),'1-4'!AS64, IF(ISNUMBER('1-4'!AR64),'1-4'!AR64, "XXX")))))</f>
        <v>4</v>
      </c>
      <c r="G64" s="189">
        <f>IF(ISNUMBER('1-5'!N63), '1-5'!N63, "XXX")</f>
        <v>5.6</v>
      </c>
      <c r="H64" s="189">
        <f>IF(ISNUMBER('2-1-1'!M64), '2-1-1'!M64, "XXX")</f>
        <v>0.68092957110814212</v>
      </c>
      <c r="I64" s="189">
        <f>IF(ISNUMBER('2-1-2'!G63),'2-1-2'!G63, IF(ISNUMBER('2-1-2'!F63),'2-1-2'!F63, IF(ISNUMBER('2-1-2'!H63),'2-1-2'!H63, "XXX")))</f>
        <v>0.35149999999999998</v>
      </c>
      <c r="J64" s="189">
        <f>IF(ISNUMBER('2-2-1'!AI64),'2-2-1'!AI64,IF(ISNUMBER('2-2-1'!AJ64),'2-2-1'!AJ64,IF(ISNUMBER('2-2-1'!AH64),'2-2-1'!AH64,IF(ISNUMBER('2-2-1'!AG64),'2-2-1'!AG64,IF(ISNUMBER('2-2-1'!AF64), '2-2-1'!AF64,IF(ISNUMBER('2-2-1'!AE64),'2-2-1'!AE64,IF(ISNUMBER('2-2-1'!AD64),'2-2-1'!AD64, "XXX")))))))</f>
        <v>2.68181</v>
      </c>
      <c r="K64" s="189">
        <f>IF(ISNUMBER('2-2-2'!M64),'2-2-2'!M64, "XXX")</f>
        <v>0.40291198487500002</v>
      </c>
      <c r="L64" s="189">
        <f>IF(ISNUMBER('2-3-1'!V64), '2-3-1'!V64, IF(ISNUMBER('2-3-1'!U64), '2-3-1'!U64, IF(ISNUMBER('2-3-1'!T64), '2-3-1'!T64, IF(ISNUMBER('2-3-1'!S64), '2-3-1'!S64, IF(ISNUMBER('2-3-1'!R64), '2-3-1'!R64, IF(ISNUMBER('2-3-1'!Q64), '2-3-1'!Q64, "XXX"))))))</f>
        <v>0.98829239999999996</v>
      </c>
      <c r="M64" s="189">
        <f>IF(ISNUMBER('2-3-2'!V64), '2-3-2'!V64, IF(ISNUMBER('2-3-2'!U64), '2-3-2'!U64, IF(ISNUMBER('2-3-2'!T64), '2-3-2'!T64, IF(ISNUMBER('2-3-2'!S64), '2-3-2'!S64, IF(ISNUMBER('2-3-2'!R64), '2-3-2'!R64, IF(ISNUMBER('2-3-2'!Q64), '2-3-2'!Q64, "XXX"))))))</f>
        <v>54.781635280000003</v>
      </c>
      <c r="N64" s="189">
        <f>IF(ISNUMBER('2-4-1'!AB64),'2-4-1'!AB64,IF(ISNUMBER('2-4-1'!AC64),'2-4-1'!AC64,IF(ISNUMBER('2-4-1'!AA64),'2-4-1'!AA64,IF(ISNUMBER('2-4-1'!Z64),'2-4-1'!Z64,IF(ISNUMBER('2-4-1'!Y64),'2-4-1'!Y64,"XXX")))))</f>
        <v>1.4</v>
      </c>
      <c r="O64" s="189">
        <f>IF(ISNUMBER('2-4-2'!J64), '2-4-2'!J64, IF(ISNUMBER('2-4-2'!K64), '2-4-2'!K64, IF(ISNUMBER('2-4-2'!I64), '2-4-2'!I64, IF(ISNUMBER('2-4-2'!L64), '2-4-2'!L64, IF(ISNUMBER('2-4-2'!H64), '2-4-2'!H64, IF(ISNUMBER('2-4-2'!M64), '2-4-2'!M64, IF(ISNUMBER('2-4-2'!G64), '2-4-2'!G64, IF(ISNUMBER('2-4-2'!F64), '2-4-2'!F64, IF(ISNUMBER('2-4-2'!E64), '2-4-2'!E64, "XXX")))))))))</f>
        <v>42.5</v>
      </c>
      <c r="P64" s="189">
        <f>IF(ISNUMBER('2-5-1'!H296), '2-5-1'!H296, "XXX")</f>
        <v>0.29923396110534667</v>
      </c>
      <c r="Q64" s="189">
        <f>IF(ISNUMBER('2-5-2'!G64), '2-5-2'!G64, IF(ISNUMBER('2-5-2'!H64), '2-5-2'!H64, IF(ISNUMBER('2-5-2'!F64), '2-5-2'!F64, IF(ISNUMBER('2-5-2'!I64), '2-5-2'!I64, IF(ISNUMBER('2-5-2'!E64), '2-5-2'!E64, IF(ISNUMBER('2-5-2'!J64), '2-5-2'!J64, IF(ISNUMBER('2-5-2'!D64), '2-5-2'!D64, "XXX")))))))</f>
        <v>16.399999999999999</v>
      </c>
      <c r="R64" s="189">
        <f>IF(ISNUMBER('2-6-1'!J64), '2-6-1'!J64, IF(ISNUMBER('2-6-1'!K64), '2-6-1'!K64, IF(ISNUMBER('2-6-1'!I64), '2-6-1'!I64, IF(ISNUMBER('2-6-1'!L64), '2-6-1'!L64, IF(ISNUMBER('2-6-1'!H64), '2-6-1'!H64, IF(ISNUMBER('2-6-1'!G64), '2-6-1'!G64, IF(ISNUMBER('2-6-1'!F64), '2-6-1'!F64, IF(ISNUMBER('2-6-1'!E64), '2-6-1'!E64, "XXX"))))))))</f>
        <v>24.54571</v>
      </c>
      <c r="S64" s="189">
        <f>IF(ISNUMBER('2-6-2'!K64), '2-6-2'!K64, IF(ISNUMBER('2-6-2'!L64), '2-6-2'!L64, IF(ISNUMBER('2-6-2'!J64), '2-6-2'!J64, IF(ISNUMBER('2-6-2'!M64), '2-6-2'!M64, IF(ISNUMBER('2-6-2'!I64), '2-6-2'!I64, IF(ISNUMBER('2-6-2'!H64), '2-6-2'!H64, IF(ISNUMBER('2-6-2'!G64), '2-6-2'!G64, IF(ISNUMBER('2-6-2'!F64), '2-6-2'!F64, "XXX"))))))))</f>
        <v>8.57</v>
      </c>
      <c r="T64" s="189">
        <f>IF(ISNUMBER('2-7-1'!M64), '2-7-1'!M64, "XXX")</f>
        <v>0.47772183421111114</v>
      </c>
      <c r="U64" s="189">
        <f>IF(ISNUMBER('2-7-2'!M64), '2-7-2'!M64, "XXX")</f>
        <v>0.41</v>
      </c>
      <c r="V64" s="189">
        <f>IF(ISNUMBER('2-8-1'!M64), '2-8-1'!M64, "XXX")</f>
        <v>0.56888719844444435</v>
      </c>
      <c r="W64" s="189">
        <f>IF(ISNUMBER('2-8-2'!M64), '2-8-2'!M64, "XXX")</f>
        <v>0.66376382113333332</v>
      </c>
      <c r="X64" s="189">
        <f>IF(ISNUMBER('3-1'!O63), '3-1'!O63, "XXX")</f>
        <v>0.46</v>
      </c>
      <c r="Y64" s="189">
        <f>'3-2'!W63</f>
        <v>0.33944547200000003</v>
      </c>
    </row>
    <row r="65" spans="1:25" ht="15" x14ac:dyDescent="0.25">
      <c r="A65" s="155" t="s">
        <v>74</v>
      </c>
      <c r="B65" s="158" t="s">
        <v>74</v>
      </c>
      <c r="C65" s="189">
        <f>IF(ISNUMBER('1-1'!N65),'1-1'!N65, "XXX")</f>
        <v>4.5999999999999996</v>
      </c>
      <c r="D65" s="189">
        <f>IF(UCDP!AE65, UCDP!AE65, "0.0")</f>
        <v>3.7351824587382617E-4</v>
      </c>
      <c r="E65" s="189">
        <f>IF(ISNUMBER('1-3'!Q65), '1-3'!Q65, IF(ISNUMBER('1-3'!P65), '1-3'!P65, IF(ISNUMBER('1-3'!O65), '1-3'!O65, "XXX")))</f>
        <v>77.215302863333335</v>
      </c>
      <c r="F65" s="189">
        <f>IF(ISNUMBER('1-4'!AU65),'1-4'!AU65, IF(ISNUMBER('1-4'!AV65),'1-4'!AV65, IF(ISNUMBER('1-4'!AT65),'1-4'!AT65, IF(ISNUMBER('1-4'!AS65),'1-4'!AS65, IF(ISNUMBER('1-4'!AR65),'1-4'!AR65, "XXX")))))</f>
        <v>3</v>
      </c>
      <c r="G65" s="189">
        <f>IF(ISNUMBER('1-5'!N64), '1-5'!N64, "XXX")</f>
        <v>7</v>
      </c>
      <c r="H65" s="189">
        <f>IF(ISNUMBER('2-1-1'!M65), '2-1-1'!M65, "XXX")</f>
        <v>0.67734737162791248</v>
      </c>
      <c r="I65" s="189">
        <f>IF(ISNUMBER('2-1-2'!G64),'2-1-2'!G64, IF(ISNUMBER('2-1-2'!F64),'2-1-2'!F64, IF(ISNUMBER('2-1-2'!H64),'2-1-2'!H64, "XXX")))</f>
        <v>0.56689999999999996</v>
      </c>
      <c r="J65" s="189">
        <f>IF(ISNUMBER('2-2-1'!AI65),'2-2-1'!AI65,IF(ISNUMBER('2-2-1'!AJ65),'2-2-1'!AJ65,IF(ISNUMBER('2-2-1'!AH65),'2-2-1'!AH65,IF(ISNUMBER('2-2-1'!AG65),'2-2-1'!AG65,IF(ISNUMBER('2-2-1'!AF65), '2-2-1'!AF65,IF(ISNUMBER('2-2-1'!AE65),'2-2-1'!AE65,IF(ISNUMBER('2-2-1'!AD65),'2-2-1'!AD65, "XXX")))))))</f>
        <v>2.49404</v>
      </c>
      <c r="K65" s="189">
        <f>IF(ISNUMBER('2-2-2'!M65),'2-2-2'!M65, "XXX")</f>
        <v>0.69256321591666659</v>
      </c>
      <c r="L65" s="189">
        <f>IF(ISNUMBER('2-3-1'!V65), '2-3-1'!V65, IF(ISNUMBER('2-3-1'!U65), '2-3-1'!U65, IF(ISNUMBER('2-3-1'!T65), '2-3-1'!T65, IF(ISNUMBER('2-3-1'!S65), '2-3-1'!S65, IF(ISNUMBER('2-3-1'!R65), '2-3-1'!R65, IF(ISNUMBER('2-3-1'!Q65), '2-3-1'!Q65, "XXX"))))))</f>
        <v>1.42157829</v>
      </c>
      <c r="M65" s="189">
        <f>IF(ISNUMBER('2-3-2'!V65), '2-3-2'!V65, IF(ISNUMBER('2-3-2'!U65), '2-3-2'!U65, IF(ISNUMBER('2-3-2'!T65), '2-3-2'!T65, IF(ISNUMBER('2-3-2'!S65), '2-3-2'!S65, IF(ISNUMBER('2-3-2'!R65), '2-3-2'!R65, IF(ISNUMBER('2-3-2'!Q65), '2-3-2'!Q65, "XXX"))))))</f>
        <v>34.761558530000002</v>
      </c>
      <c r="N65" s="189">
        <f>IF(ISNUMBER('2-4-1'!AB65),'2-4-1'!AB65,IF(ISNUMBER('2-4-1'!AC65),'2-4-1'!AC65,IF(ISNUMBER('2-4-1'!AA65),'2-4-1'!AA65,IF(ISNUMBER('2-4-1'!Z65),'2-4-1'!Z65,IF(ISNUMBER('2-4-1'!Y65),'2-4-1'!Y65,"XXX")))))</f>
        <v>1.3</v>
      </c>
      <c r="O65" s="189">
        <f>IF(ISNUMBER('2-4-2'!J65), '2-4-2'!J65, IF(ISNUMBER('2-4-2'!K65), '2-4-2'!K65, IF(ISNUMBER('2-4-2'!I65), '2-4-2'!I65, IF(ISNUMBER('2-4-2'!L65), '2-4-2'!L65, IF(ISNUMBER('2-4-2'!H65), '2-4-2'!H65, IF(ISNUMBER('2-4-2'!M65), '2-4-2'!M65, IF(ISNUMBER('2-4-2'!G65), '2-4-2'!G65, IF(ISNUMBER('2-4-2'!F65), '2-4-2'!F65, IF(ISNUMBER('2-4-2'!E65), '2-4-2'!E65, "XXX")))))))))</f>
        <v>14.1</v>
      </c>
      <c r="P65" s="189">
        <f>IF(ISNUMBER('2-5-1'!H297), '2-5-1'!H297, "XXX")</f>
        <v>0.1104079008102417</v>
      </c>
      <c r="Q65" s="189">
        <f>IF(ISNUMBER('2-5-2'!G65), '2-5-2'!G65, IF(ISNUMBER('2-5-2'!H65), '2-5-2'!H65, IF(ISNUMBER('2-5-2'!F65), '2-5-2'!F65, IF(ISNUMBER('2-5-2'!I65), '2-5-2'!I65, IF(ISNUMBER('2-5-2'!E65), '2-5-2'!E65, IF(ISNUMBER('2-5-2'!J65), '2-5-2'!J65, IF(ISNUMBER('2-5-2'!D65), '2-5-2'!D65, "XXX")))))))</f>
        <v>16.5</v>
      </c>
      <c r="R65" s="189">
        <f>IF(ISNUMBER('2-6-1'!J65), '2-6-1'!J65, IF(ISNUMBER('2-6-1'!K65), '2-6-1'!K65, IF(ISNUMBER('2-6-1'!I65), '2-6-1'!I65, IF(ISNUMBER('2-6-1'!L65), '2-6-1'!L65, IF(ISNUMBER('2-6-1'!H65), '2-6-1'!H65, IF(ISNUMBER('2-6-1'!G65), '2-6-1'!G65, IF(ISNUMBER('2-6-1'!F65), '2-6-1'!F65, IF(ISNUMBER('2-6-1'!E65), '2-6-1'!E65, "XXX"))))))))</f>
        <v>48.25441</v>
      </c>
      <c r="S65" s="189">
        <f>IF(ISNUMBER('2-6-2'!K65), '2-6-2'!K65, IF(ISNUMBER('2-6-2'!L65), '2-6-2'!L65, IF(ISNUMBER('2-6-2'!J65), '2-6-2'!J65, IF(ISNUMBER('2-6-2'!M65), '2-6-2'!M65, IF(ISNUMBER('2-6-2'!I65), '2-6-2'!I65, IF(ISNUMBER('2-6-2'!H65), '2-6-2'!H65, IF(ISNUMBER('2-6-2'!G65), '2-6-2'!G65, IF(ISNUMBER('2-6-2'!F65), '2-6-2'!F65, "XXX"))))))))</f>
        <v>3.18</v>
      </c>
      <c r="T65" s="189">
        <f>IF(ISNUMBER('2-7-1'!M65), '2-7-1'!M65, "XXX")</f>
        <v>0.5640038596111111</v>
      </c>
      <c r="U65" s="189">
        <f>IF(ISNUMBER('2-7-2'!M65), '2-7-2'!M65, "XXX")</f>
        <v>0.38</v>
      </c>
      <c r="V65" s="189">
        <f>IF(ISNUMBER('2-8-1'!M65), '2-8-1'!M65, "XXX")</f>
        <v>0.57008097792592594</v>
      </c>
      <c r="W65" s="189">
        <f>IF(ISNUMBER('2-8-2'!M65), '2-8-2'!M65, "XXX")</f>
        <v>0.54562736218888885</v>
      </c>
      <c r="X65" s="189">
        <f>IF(ISNUMBER('3-1'!O64), '3-1'!O64, "XXX")</f>
        <v>0.622</v>
      </c>
      <c r="Y65" s="189">
        <f>'3-2'!W64</f>
        <v>0.20455321700000001</v>
      </c>
    </row>
    <row r="66" spans="1:25" ht="15" x14ac:dyDescent="0.25">
      <c r="A66" s="155" t="s">
        <v>190</v>
      </c>
      <c r="B66" s="158" t="s">
        <v>75</v>
      </c>
      <c r="C66" s="189">
        <f>IF(ISNUMBER('1-1'!N66),'1-1'!N66, "XXX")</f>
        <v>6.7</v>
      </c>
      <c r="D66" s="189">
        <f>IF(UCDP!AE66, UCDP!AE66, "0.0")</f>
        <v>1.7519702435969979E-3</v>
      </c>
      <c r="E66" s="189">
        <f>IF(ISNUMBER('1-3'!Q66), '1-3'!Q66, IF(ISNUMBER('1-3'!P66), '1-3'!P66, IF(ISNUMBER('1-3'!O66), '1-3'!O66, "XXX")))</f>
        <v>72.820916535762706</v>
      </c>
      <c r="F66" s="189">
        <f>IF(ISNUMBER('1-4'!AU66),'1-4'!AU66, IF(ISNUMBER('1-4'!AV66),'1-4'!AV66, IF(ISNUMBER('1-4'!AT66),'1-4'!AT66, IF(ISNUMBER('1-4'!AS66),'1-4'!AS66, IF(ISNUMBER('1-4'!AR66),'1-4'!AR66, "XXX")))))</f>
        <v>4</v>
      </c>
      <c r="G66" s="189">
        <f>IF(ISNUMBER('1-5'!N65), '1-5'!N65, "XXX")</f>
        <v>8.9</v>
      </c>
      <c r="H66" s="189">
        <f>IF(ISNUMBER('2-1-1'!M66), '2-1-1'!M66, "XXX")</f>
        <v>0.64761431283261917</v>
      </c>
      <c r="I66" s="189">
        <f>IF(ISNUMBER('2-1-2'!G65),'2-1-2'!G65, IF(ISNUMBER('2-1-2'!F65),'2-1-2'!F65, IF(ISNUMBER('2-1-2'!H65),'2-1-2'!H65, "XXX")))</f>
        <v>0.621</v>
      </c>
      <c r="J66" s="189">
        <f>IF(ISNUMBER('2-2-1'!AI66),'2-2-1'!AI66,IF(ISNUMBER('2-2-1'!AJ66),'2-2-1'!AJ66,IF(ISNUMBER('2-2-1'!AH66),'2-2-1'!AH66,IF(ISNUMBER('2-2-1'!AG66),'2-2-1'!AG66,IF(ISNUMBER('2-2-1'!AF66), '2-2-1'!AF66,IF(ISNUMBER('2-2-1'!AE66),'2-2-1'!AE66,IF(ISNUMBER('2-2-1'!AD66),'2-2-1'!AD66, "XXX")))))))</f>
        <v>2.6688700000000001</v>
      </c>
      <c r="K66" s="189">
        <f>IF(ISNUMBER('2-2-2'!M66),'2-2-2'!M66, "XXX")</f>
        <v>0.401851455375</v>
      </c>
      <c r="L66" s="189">
        <f>IF(ISNUMBER('2-3-1'!V66), '2-3-1'!V66, IF(ISNUMBER('2-3-1'!U66), '2-3-1'!U66, IF(ISNUMBER('2-3-1'!T66), '2-3-1'!T66, IF(ISNUMBER('2-3-1'!S66), '2-3-1'!S66, IF(ISNUMBER('2-3-1'!R66), '2-3-1'!R66, IF(ISNUMBER('2-3-1'!Q66), '2-3-1'!Q66, "XXX"))))))</f>
        <v>3.32201433</v>
      </c>
      <c r="M66" s="189">
        <f>IF(ISNUMBER('2-3-2'!V66), '2-3-2'!V66, IF(ISNUMBER('2-3-2'!U66), '2-3-2'!U66, IF(ISNUMBER('2-3-2'!T66), '2-3-2'!T66, IF(ISNUMBER('2-3-2'!S66), '2-3-2'!S66, IF(ISNUMBER('2-3-2'!R66), '2-3-2'!R66, IF(ISNUMBER('2-3-2'!Q66), '2-3-2'!Q66, "XXX"))))))</f>
        <v>39.493747710000001</v>
      </c>
      <c r="N66" s="189">
        <f>IF(ISNUMBER('2-4-1'!AB66),'2-4-1'!AB66,IF(ISNUMBER('2-4-1'!AC66),'2-4-1'!AC66,IF(ISNUMBER('2-4-1'!AA66),'2-4-1'!AA66,IF(ISNUMBER('2-4-1'!Z66),'2-4-1'!Z66,IF(ISNUMBER('2-4-1'!Y66),'2-4-1'!Y66,"XXX")))))</f>
        <v>10.1</v>
      </c>
      <c r="O66" s="189">
        <f>IF(ISNUMBER('2-4-2'!J66), '2-4-2'!J66, IF(ISNUMBER('2-4-2'!K66), '2-4-2'!K66, IF(ISNUMBER('2-4-2'!I66), '2-4-2'!I66, IF(ISNUMBER('2-4-2'!L66), '2-4-2'!L66, IF(ISNUMBER('2-4-2'!H66), '2-4-2'!H66, IF(ISNUMBER('2-4-2'!M66), '2-4-2'!M66, IF(ISNUMBER('2-4-2'!G66), '2-4-2'!G66, IF(ISNUMBER('2-4-2'!F66), '2-4-2'!F66, IF(ISNUMBER('2-4-2'!E66), '2-4-2'!E66, "XXX")))))))))</f>
        <v>21.3</v>
      </c>
      <c r="P66" s="189" t="str">
        <f>IF(ISNUMBER('2-5-1'!H298), '2-5-1'!H298, "XXX")</f>
        <v>XXX</v>
      </c>
      <c r="Q66" s="189">
        <f>IF(ISNUMBER('2-5-2'!G66), '2-5-2'!G66, IF(ISNUMBER('2-5-2'!H66), '2-5-2'!H66, IF(ISNUMBER('2-5-2'!F66), '2-5-2'!F66, IF(ISNUMBER('2-5-2'!I66), '2-5-2'!I66, IF(ISNUMBER('2-5-2'!E66), '2-5-2'!E66, IF(ISNUMBER('2-5-2'!J66), '2-5-2'!J66, IF(ISNUMBER('2-5-2'!D66), '2-5-2'!D66, "XXX")))))))</f>
        <v>9.3000000000000007</v>
      </c>
      <c r="R66" s="189">
        <f>IF(ISNUMBER('2-6-1'!J66), '2-6-1'!J66, IF(ISNUMBER('2-6-1'!K66), '2-6-1'!K66, IF(ISNUMBER('2-6-1'!I66), '2-6-1'!I66, IF(ISNUMBER('2-6-1'!L66), '2-6-1'!L66, IF(ISNUMBER('2-6-1'!H66), '2-6-1'!H66, IF(ISNUMBER('2-6-1'!G66), '2-6-1'!G66, IF(ISNUMBER('2-6-1'!F66), '2-6-1'!F66, IF(ISNUMBER('2-6-1'!E66), '2-6-1'!E66, "XXX"))))))))</f>
        <v>55.038319999999999</v>
      </c>
      <c r="S66" s="189">
        <f>IF(ISNUMBER('2-6-2'!K66), '2-6-2'!K66, IF(ISNUMBER('2-6-2'!L66), '2-6-2'!L66, IF(ISNUMBER('2-6-2'!J66), '2-6-2'!J66, IF(ISNUMBER('2-6-2'!M66), '2-6-2'!M66, IF(ISNUMBER('2-6-2'!I66), '2-6-2'!I66, IF(ISNUMBER('2-6-2'!H66), '2-6-2'!H66, IF(ISNUMBER('2-6-2'!G66), '2-6-2'!G66, IF(ISNUMBER('2-6-2'!F66), '2-6-2'!F66, "XXX"))))))))</f>
        <v>0.23</v>
      </c>
      <c r="T66" s="189">
        <f>IF(ISNUMBER('2-7-1'!M66), '2-7-1'!M66, "XXX")</f>
        <v>0.40366076094444447</v>
      </c>
      <c r="U66" s="189">
        <f>IF(ISNUMBER('2-7-2'!M66), '2-7-2'!M66, "XXX")</f>
        <v>0.28000000000000003</v>
      </c>
      <c r="V66" s="189">
        <f>IF(ISNUMBER('2-8-1'!M66), '2-8-1'!M66, "XXX")</f>
        <v>0.43397312255555553</v>
      </c>
      <c r="W66" s="189">
        <f>IF(ISNUMBER('2-8-2'!M66), '2-8-2'!M66, "XXX")</f>
        <v>0.34843626290000002</v>
      </c>
      <c r="X66" s="189">
        <f>IF(ISNUMBER('3-1'!O65), '3-1'!O65, "XXX")</f>
        <v>0.20699999999999999</v>
      </c>
      <c r="Y66" s="189">
        <f>'3-2'!W65</f>
        <v>-1.293150306</v>
      </c>
    </row>
    <row r="67" spans="1:25" ht="15" x14ac:dyDescent="0.25">
      <c r="A67" s="155" t="s">
        <v>76</v>
      </c>
      <c r="B67" s="158" t="s">
        <v>76</v>
      </c>
      <c r="C67" s="189">
        <f>IF(ISNUMBER('1-1'!N67),'1-1'!N67, "XXX")</f>
        <v>9.1</v>
      </c>
      <c r="D67" s="189">
        <f>IF(UCDP!AE67, UCDP!AE67, "0.0")</f>
        <v>0.39139239043911911</v>
      </c>
      <c r="E67" s="189" t="str">
        <f>IF(ISNUMBER('1-3'!Q67), '1-3'!Q67, IF(ISNUMBER('1-3'!P67), '1-3'!P67, IF(ISNUMBER('1-3'!O67), '1-3'!O67, "XXX")))</f>
        <v>XXX</v>
      </c>
      <c r="F67" s="189">
        <f>IF(ISNUMBER('1-4'!AU67),'1-4'!AU67, IF(ISNUMBER('1-4'!AV67),'1-4'!AV67, IF(ISNUMBER('1-4'!AT67),'1-4'!AT67, IF(ISNUMBER('1-4'!AS67),'1-4'!AS67, IF(ISNUMBER('1-4'!AR67),'1-4'!AR67, "XXX")))))</f>
        <v>5</v>
      </c>
      <c r="G67" s="189">
        <f>IF(ISNUMBER('1-5'!N66), '1-5'!N66, "XXX")</f>
        <v>8.1</v>
      </c>
      <c r="H67" s="189" t="str">
        <f>IF(ISNUMBER('2-1-1'!M67), '2-1-1'!M67, "XXX")</f>
        <v>XXX</v>
      </c>
      <c r="I67" s="189">
        <f>IF(ISNUMBER('2-1-2'!G66),'2-1-2'!G66, IF(ISNUMBER('2-1-2'!F66),'2-1-2'!F66, IF(ISNUMBER('2-1-2'!H66),'2-1-2'!H66, "XXX")))</f>
        <v>0.53700000000000003</v>
      </c>
      <c r="J67" s="189" t="str">
        <f>IF(ISNUMBER('2-2-1'!AI67),'2-2-1'!AI67,IF(ISNUMBER('2-2-1'!AJ67),'2-2-1'!AJ67,IF(ISNUMBER('2-2-1'!AH67),'2-2-1'!AH67,IF(ISNUMBER('2-2-1'!AG67),'2-2-1'!AG67,IF(ISNUMBER('2-2-1'!AF67), '2-2-1'!AF67,IF(ISNUMBER('2-2-1'!AE67),'2-2-1'!AE67,IF(ISNUMBER('2-2-1'!AD67),'2-2-1'!AD67, "XXX")))))))</f>
        <v>XXX</v>
      </c>
      <c r="K67" s="189" t="str">
        <f>IF(ISNUMBER('2-2-2'!M67),'2-2-2'!M67, "XXX")</f>
        <v>XXX</v>
      </c>
      <c r="L67" s="189">
        <f>IF(ISNUMBER('2-3-1'!V67), '2-3-1'!V67, IF(ISNUMBER('2-3-1'!U67), '2-3-1'!U67, IF(ISNUMBER('2-3-1'!T67), '2-3-1'!T67, IF(ISNUMBER('2-3-1'!S67), '2-3-1'!S67, IF(ISNUMBER('2-3-1'!R67), '2-3-1'!R67, IF(ISNUMBER('2-3-1'!Q67), '2-3-1'!Q67, "XXX"))))))</f>
        <v>2.2101747999999999</v>
      </c>
      <c r="M67" s="189">
        <f>IF(ISNUMBER('2-3-2'!V67), '2-3-2'!V67, IF(ISNUMBER('2-3-2'!U67), '2-3-2'!U67, IF(ISNUMBER('2-3-2'!T67), '2-3-2'!T67, IF(ISNUMBER('2-3-2'!S67), '2-3-2'!S67, IF(ISNUMBER('2-3-2'!R67), '2-3-2'!R67, IF(ISNUMBER('2-3-2'!Q67), '2-3-2'!Q67, "XXX"))))))</f>
        <v>50.096965789999999</v>
      </c>
      <c r="N67" s="189">
        <f>IF(ISNUMBER('2-4-1'!AB67),'2-4-1'!AB67,IF(ISNUMBER('2-4-1'!AC67),'2-4-1'!AC67,IF(ISNUMBER('2-4-1'!AA67),'2-4-1'!AA67,IF(ISNUMBER('2-4-1'!Z67),'2-4-1'!Z67,IF(ISNUMBER('2-4-1'!Y67),'2-4-1'!Y67,"XXX")))))</f>
        <v>7.6</v>
      </c>
      <c r="O67" s="189">
        <f>IF(ISNUMBER('2-4-2'!J67), '2-4-2'!J67, IF(ISNUMBER('2-4-2'!K67), '2-4-2'!K67, IF(ISNUMBER('2-4-2'!I67), '2-4-2'!I67, IF(ISNUMBER('2-4-2'!L67), '2-4-2'!L67, IF(ISNUMBER('2-4-2'!H67), '2-4-2'!H67, IF(ISNUMBER('2-4-2'!M67), '2-4-2'!M67, IF(ISNUMBER('2-4-2'!G67), '2-4-2'!G67, IF(ISNUMBER('2-4-2'!F67), '2-4-2'!F67, IF(ISNUMBER('2-4-2'!E67), '2-4-2'!E67, "XXX")))))))))</f>
        <v>33.1</v>
      </c>
      <c r="P67" s="189">
        <f>IF(ISNUMBER('2-5-1'!H299), '2-5-1'!H299, "XXX")</f>
        <v>0.29656302928924561</v>
      </c>
      <c r="Q67" s="189">
        <f>IF(ISNUMBER('2-5-2'!G67), '2-5-2'!G67, IF(ISNUMBER('2-5-2'!H67), '2-5-2'!H67, IF(ISNUMBER('2-5-2'!F67), '2-5-2'!F67, IF(ISNUMBER('2-5-2'!I67), '2-5-2'!I67, IF(ISNUMBER('2-5-2'!E67), '2-5-2'!E67, IF(ISNUMBER('2-5-2'!J67), '2-5-2'!J67, IF(ISNUMBER('2-5-2'!D67), '2-5-2'!D67, "XXX")))))))</f>
        <v>26.9</v>
      </c>
      <c r="R67" s="189">
        <f>IF(ISNUMBER('2-6-1'!J67), '2-6-1'!J67, IF(ISNUMBER('2-6-1'!K67), '2-6-1'!K67, IF(ISNUMBER('2-6-1'!I67), '2-6-1'!I67, IF(ISNUMBER('2-6-1'!L67), '2-6-1'!L67, IF(ISNUMBER('2-6-1'!H67), '2-6-1'!H67, IF(ISNUMBER('2-6-1'!G67), '2-6-1'!G67, IF(ISNUMBER('2-6-1'!F67), '2-6-1'!F67, IF(ISNUMBER('2-6-1'!E67), '2-6-1'!E67, "XXX"))))))))</f>
        <v>77.518680000000003</v>
      </c>
      <c r="S67" s="189">
        <f>IF(ISNUMBER('2-6-2'!K67), '2-6-2'!K67, IF(ISNUMBER('2-6-2'!L67), '2-6-2'!L67, IF(ISNUMBER('2-6-2'!J67), '2-6-2'!J67, IF(ISNUMBER('2-6-2'!M67), '2-6-2'!M67, IF(ISNUMBER('2-6-2'!I67), '2-6-2'!I67, IF(ISNUMBER('2-6-2'!H67), '2-6-2'!H67, IF(ISNUMBER('2-6-2'!G67), '2-6-2'!G67, IF(ISNUMBER('2-6-2'!F67), '2-6-2'!F67, "XXX"))))))))</f>
        <v>0.38</v>
      </c>
      <c r="T67" s="189" t="str">
        <f>IF(ISNUMBER('2-7-1'!M67), '2-7-1'!M67, "XXX")</f>
        <v>XXX</v>
      </c>
      <c r="U67" s="189" t="str">
        <f>IF(ISNUMBER('2-7-2'!M67), '2-7-2'!M67, "XXX")</f>
        <v>XXX</v>
      </c>
      <c r="V67" s="189" t="str">
        <f>IF(ISNUMBER('2-8-1'!M67), '2-8-1'!M67, "XXX")</f>
        <v>XXX</v>
      </c>
      <c r="W67" s="189" t="str">
        <f>IF(ISNUMBER('2-8-2'!M67), '2-8-2'!M67, "XXX")</f>
        <v>XXX</v>
      </c>
      <c r="X67" s="189">
        <f>IF(ISNUMBER('3-1'!O66), '3-1'!O66, "XXX")</f>
        <v>0.39300000000000002</v>
      </c>
      <c r="Y67" s="189">
        <f>'3-2'!W66</f>
        <v>-0.87675380700000005</v>
      </c>
    </row>
    <row r="68" spans="1:25" ht="15" x14ac:dyDescent="0.25">
      <c r="A68" s="155" t="s">
        <v>77</v>
      </c>
      <c r="B68" s="158" t="s">
        <v>77</v>
      </c>
      <c r="C68" s="189">
        <f>IF(ISNUMBER('1-1'!N68),'1-1'!N68, "XXX")</f>
        <v>1.2</v>
      </c>
      <c r="D68" s="189" t="str">
        <f>IF(UCDP!AE68, UCDP!AE68, "0.0")</f>
        <v>0.0</v>
      </c>
      <c r="E68" s="189">
        <f>IF(ISNUMBER('1-3'!Q68), '1-3'!Q68, IF(ISNUMBER('1-3'!P68), '1-3'!P68, IF(ISNUMBER('1-3'!O68), '1-3'!O68, "XXX")))</f>
        <v>87.2044287009887</v>
      </c>
      <c r="F68" s="189">
        <f>IF(ISNUMBER('1-4'!AU68),'1-4'!AU68, IF(ISNUMBER('1-4'!AV68),'1-4'!AV68, IF(ISNUMBER('1-4'!AT68),'1-4'!AT68, IF(ISNUMBER('1-4'!AS68),'1-4'!AS68, IF(ISNUMBER('1-4'!AR68),'1-4'!AR68, "XXX")))))</f>
        <v>1</v>
      </c>
      <c r="G68" s="189">
        <f>IF(ISNUMBER('1-5'!N67), '1-5'!N67, "XXX")</f>
        <v>1.8</v>
      </c>
      <c r="H68" s="189">
        <f>IF(ISNUMBER('2-1-1'!M68), '2-1-1'!M68, "XXX")</f>
        <v>0.76978331460972749</v>
      </c>
      <c r="I68" s="189">
        <f>IF(ISNUMBER('2-1-2'!G67),'2-1-2'!G67, IF(ISNUMBER('2-1-2'!F67),'2-1-2'!F67, IF(ISNUMBER('2-1-2'!H67),'2-1-2'!H67, "XXX")))</f>
        <v>0.81</v>
      </c>
      <c r="J68" s="189">
        <f>IF(ISNUMBER('2-2-1'!AI68),'2-2-1'!AI68,IF(ISNUMBER('2-2-1'!AJ68),'2-2-1'!AJ68,IF(ISNUMBER('2-2-1'!AH68),'2-2-1'!AH68,IF(ISNUMBER('2-2-1'!AG68),'2-2-1'!AG68,IF(ISNUMBER('2-2-1'!AF68), '2-2-1'!AF68,IF(ISNUMBER('2-2-1'!AE68),'2-2-1'!AE68,IF(ISNUMBER('2-2-1'!AD68),'2-2-1'!AD68, "XXX")))))))</f>
        <v>2.2968000000000002</v>
      </c>
      <c r="K68" s="189">
        <f>IF(ISNUMBER('2-2-2'!M68),'2-2-2'!M68, "XXX")</f>
        <v>0.67984646158333328</v>
      </c>
      <c r="L68" s="189">
        <f>IF(ISNUMBER('2-3-1'!V68), '2-3-1'!V68, IF(ISNUMBER('2-3-1'!U68), '2-3-1'!U68, IF(ISNUMBER('2-3-1'!T68), '2-3-1'!T68, IF(ISNUMBER('2-3-1'!S68), '2-3-1'!S68, IF(ISNUMBER('2-3-1'!R68), '2-3-1'!R68, IF(ISNUMBER('2-3-1'!Q68), '2-3-1'!Q68, "XXX"))))))</f>
        <v>4.9813008300000003</v>
      </c>
      <c r="M68" s="189">
        <f>IF(ISNUMBER('2-3-2'!V68), '2-3-2'!V68, IF(ISNUMBER('2-3-2'!U68), '2-3-2'!U68, IF(ISNUMBER('2-3-2'!T68), '2-3-2'!T68, IF(ISNUMBER('2-3-2'!S68), '2-3-2'!S68, IF(ISNUMBER('2-3-2'!R68), '2-3-2'!R68, IF(ISNUMBER('2-3-2'!Q68), '2-3-2'!Q68, "XXX"))))))</f>
        <v>11.715565679999999</v>
      </c>
      <c r="N68" s="189">
        <f>IF(ISNUMBER('2-4-1'!AB68),'2-4-1'!AB68,IF(ISNUMBER('2-4-1'!AC68),'2-4-1'!AC68,IF(ISNUMBER('2-4-1'!AA68),'2-4-1'!AA68,IF(ISNUMBER('2-4-1'!Z68),'2-4-1'!Z68,IF(ISNUMBER('2-4-1'!Y68),'2-4-1'!Y68,"XXX")))))</f>
        <v>9</v>
      </c>
      <c r="O68" s="189">
        <f>IF(ISNUMBER('2-4-2'!J68), '2-4-2'!J68, IF(ISNUMBER('2-4-2'!K68), '2-4-2'!K68, IF(ISNUMBER('2-4-2'!I68), '2-4-2'!I68, IF(ISNUMBER('2-4-2'!L68), '2-4-2'!L68, IF(ISNUMBER('2-4-2'!H68), '2-4-2'!H68, IF(ISNUMBER('2-4-2'!M68), '2-4-2'!M68, IF(ISNUMBER('2-4-2'!G68), '2-4-2'!G68, IF(ISNUMBER('2-4-2'!F68), '2-4-2'!F68, IF(ISNUMBER('2-4-2'!E68), '2-4-2'!E68, "XXX")))))))))</f>
        <v>100</v>
      </c>
      <c r="P68" s="189" t="str">
        <f>IF(ISNUMBER('2-5-1'!H300), '2-5-1'!H300, "XXX")</f>
        <v>XXX</v>
      </c>
      <c r="Q68" s="189">
        <f>IF(ISNUMBER('2-5-2'!G68), '2-5-2'!G68, IF(ISNUMBER('2-5-2'!H68), '2-5-2'!H68, IF(ISNUMBER('2-5-2'!F68), '2-5-2'!F68, IF(ISNUMBER('2-5-2'!I68), '2-5-2'!I68, IF(ISNUMBER('2-5-2'!E68), '2-5-2'!E68, IF(ISNUMBER('2-5-2'!J68), '2-5-2'!J68, IF(ISNUMBER('2-5-2'!D68), '2-5-2'!D68, "XXX")))))))</f>
        <v>73.8</v>
      </c>
      <c r="R68" s="189">
        <f>IF(ISNUMBER('2-6-1'!J68), '2-6-1'!J68, IF(ISNUMBER('2-6-1'!K68), '2-6-1'!K68, IF(ISNUMBER('2-6-1'!I68), '2-6-1'!I68, IF(ISNUMBER('2-6-1'!L68), '2-6-1'!L68, IF(ISNUMBER('2-6-1'!H68), '2-6-1'!H68, IF(ISNUMBER('2-6-1'!G68), '2-6-1'!G68, IF(ISNUMBER('2-6-1'!F68), '2-6-1'!F68, IF(ISNUMBER('2-6-1'!E68), '2-6-1'!E68, "XXX"))))))))</f>
        <v>85.596580000000003</v>
      </c>
      <c r="S68" s="189">
        <f>IF(ISNUMBER('2-6-2'!K68), '2-6-2'!K68, IF(ISNUMBER('2-6-2'!L68), '2-6-2'!L68, IF(ISNUMBER('2-6-2'!J68), '2-6-2'!J68, IF(ISNUMBER('2-6-2'!M68), '2-6-2'!M68, IF(ISNUMBER('2-6-2'!I68), '2-6-2'!I68, IF(ISNUMBER('2-6-2'!H68), '2-6-2'!H68, IF(ISNUMBER('2-6-2'!G68), '2-6-2'!G68, IF(ISNUMBER('2-6-2'!F68), '2-6-2'!F68, "XXX"))))))))</f>
        <v>0</v>
      </c>
      <c r="T68" s="189">
        <f>IF(ISNUMBER('2-7-1'!M68), '2-7-1'!M68, "XXX")</f>
        <v>0.75393169188888876</v>
      </c>
      <c r="U68" s="189">
        <f>IF(ISNUMBER('2-7-2'!M68), '2-7-2'!M68, "XXX")</f>
        <v>0.73</v>
      </c>
      <c r="V68" s="189">
        <f>IF(ISNUMBER('2-8-1'!M68), '2-8-1'!M68, "XXX")</f>
        <v>0.59142054451851855</v>
      </c>
      <c r="W68" s="189">
        <f>IF(ISNUMBER('2-8-2'!M68), '2-8-2'!M68, "XXX")</f>
        <v>0.64959649246666673</v>
      </c>
      <c r="X68" s="189">
        <f>IF(ISNUMBER('3-1'!O67), '3-1'!O67, "XXX")</f>
        <v>0.876</v>
      </c>
      <c r="Y68" s="189">
        <f>'3-2'!W67</f>
        <v>1.3609836099999999</v>
      </c>
    </row>
    <row r="69" spans="1:25" ht="15" x14ac:dyDescent="0.25">
      <c r="A69" s="155" t="s">
        <v>78</v>
      </c>
      <c r="B69" s="158" t="s">
        <v>176</v>
      </c>
      <c r="C69" s="189">
        <f>IF(ISNUMBER('1-1'!N69),'1-1'!N69, "XXX")</f>
        <v>7.5</v>
      </c>
      <c r="D69" s="189">
        <f>IF(UCDP!AE69, UCDP!AE69, "0.0")</f>
        <v>5.0816723844129677E-2</v>
      </c>
      <c r="E69" s="189">
        <f>IF(ISNUMBER('1-3'!Q69), '1-3'!Q69, IF(ISNUMBER('1-3'!P69), '1-3'!P69, IF(ISNUMBER('1-3'!O69), '1-3'!O69, "XXX")))</f>
        <v>82.425133545098873</v>
      </c>
      <c r="F69" s="189">
        <f>IF(ISNUMBER('1-4'!AU69),'1-4'!AU69, IF(ISNUMBER('1-4'!AV69),'1-4'!AV69, IF(ISNUMBER('1-4'!AT69),'1-4'!AT69, IF(ISNUMBER('1-4'!AS69),'1-4'!AS69, IF(ISNUMBER('1-4'!AR69),'1-4'!AR69, "XXX")))))</f>
        <v>3</v>
      </c>
      <c r="G69" s="189">
        <f>IF(ISNUMBER('1-5'!N68), '1-5'!N68, "XXX")</f>
        <v>6.9</v>
      </c>
      <c r="H69" s="189">
        <f>IF(ISNUMBER('2-1-1'!M69), '2-1-1'!M69, "XXX")</f>
        <v>0.83039395327262266</v>
      </c>
      <c r="I69" s="189">
        <f>IF(ISNUMBER('2-1-2'!G68),'2-1-2'!G68, IF(ISNUMBER('2-1-2'!F68),'2-1-2'!F68, IF(ISNUMBER('2-1-2'!H68),'2-1-2'!H68, "XXX")))</f>
        <v>0.86890000000000001</v>
      </c>
      <c r="J69" s="189">
        <f>IF(ISNUMBER('2-2-1'!AI69),'2-2-1'!AI69,IF(ISNUMBER('2-2-1'!AJ69),'2-2-1'!AJ69,IF(ISNUMBER('2-2-1'!AH69),'2-2-1'!AH69,IF(ISNUMBER('2-2-1'!AG69),'2-2-1'!AG69,IF(ISNUMBER('2-2-1'!AF69), '2-2-1'!AF69,IF(ISNUMBER('2-2-1'!AE69),'2-2-1'!AE69,IF(ISNUMBER('2-2-1'!AD69),'2-2-1'!AD69, "XXX")))))))</f>
        <v>4.2569900000000001</v>
      </c>
      <c r="K69" s="189">
        <f>IF(ISNUMBER('2-2-2'!M69),'2-2-2'!M69, "XXX")</f>
        <v>0.75774165783333336</v>
      </c>
      <c r="L69" s="189">
        <f>IF(ISNUMBER('2-3-1'!V69), '2-3-1'!V69, IF(ISNUMBER('2-3-1'!U69), '2-3-1'!U69, IF(ISNUMBER('2-3-1'!T69), '2-3-1'!T69, IF(ISNUMBER('2-3-1'!S69), '2-3-1'!S69, IF(ISNUMBER('2-3-1'!R69), '2-3-1'!R69, IF(ISNUMBER('2-3-1'!Q69), '2-3-1'!Q69, "XXX"))))))</f>
        <v>4.8334150300000003</v>
      </c>
      <c r="M69" s="189">
        <f>IF(ISNUMBER('2-3-2'!V69), '2-3-2'!V69, IF(ISNUMBER('2-3-2'!U69), '2-3-2'!U69, IF(ISNUMBER('2-3-2'!T69), '2-3-2'!T69, IF(ISNUMBER('2-3-2'!S69), '2-3-2'!S69, IF(ISNUMBER('2-3-2'!R69), '2-3-2'!R69, IF(ISNUMBER('2-3-2'!Q69), '2-3-2'!Q69, "XXX"))))))</f>
        <v>20.979972839999999</v>
      </c>
      <c r="N69" s="189">
        <f>IF(ISNUMBER('2-4-1'!AB69),'2-4-1'!AB69,IF(ISNUMBER('2-4-1'!AC69),'2-4-1'!AC69,IF(ISNUMBER('2-4-1'!AA69),'2-4-1'!AA69,IF(ISNUMBER('2-4-1'!Z69),'2-4-1'!Z69,IF(ISNUMBER('2-4-1'!Y69),'2-4-1'!Y69,"XXX")))))</f>
        <v>11.4</v>
      </c>
      <c r="O69" s="189">
        <f>IF(ISNUMBER('2-4-2'!J69), '2-4-2'!J69, IF(ISNUMBER('2-4-2'!K69), '2-4-2'!K69, IF(ISNUMBER('2-4-2'!I69), '2-4-2'!I69, IF(ISNUMBER('2-4-2'!L69), '2-4-2'!L69, IF(ISNUMBER('2-4-2'!H69), '2-4-2'!H69, IF(ISNUMBER('2-4-2'!M69), '2-4-2'!M69, IF(ISNUMBER('2-4-2'!G69), '2-4-2'!G69, IF(ISNUMBER('2-4-2'!F69), '2-4-2'!F69, IF(ISNUMBER('2-4-2'!E69), '2-4-2'!E69, "XXX")))))))))</f>
        <v>100</v>
      </c>
      <c r="P69" s="189">
        <f>IF(ISNUMBER('2-5-1'!H301), '2-5-1'!H301, "XXX")</f>
        <v>0.2</v>
      </c>
      <c r="Q69" s="189" t="str">
        <f>IF(ISNUMBER('2-5-2'!G69), '2-5-2'!G69, IF(ISNUMBER('2-5-2'!H69), '2-5-2'!H69, IF(ISNUMBER('2-5-2'!F69), '2-5-2'!F69, IF(ISNUMBER('2-5-2'!I69), '2-5-2'!I69, IF(ISNUMBER('2-5-2'!E69), '2-5-2'!E69, IF(ISNUMBER('2-5-2'!J69), '2-5-2'!J69, IF(ISNUMBER('2-5-2'!D69), '2-5-2'!D69, "XXX")))))))</f>
        <v>XXX</v>
      </c>
      <c r="R69" s="189">
        <f>IF(ISNUMBER('2-6-1'!J69), '2-6-1'!J69, IF(ISNUMBER('2-6-1'!K69), '2-6-1'!K69, IF(ISNUMBER('2-6-1'!I69), '2-6-1'!I69, IF(ISNUMBER('2-6-1'!L69), '2-6-1'!L69, IF(ISNUMBER('2-6-1'!H69), '2-6-1'!H69, IF(ISNUMBER('2-6-1'!G69), '2-6-1'!G69, IF(ISNUMBER('2-6-1'!F69), '2-6-1'!F69, IF(ISNUMBER('2-6-1'!E69), '2-6-1'!E69, "XXX"))))))))</f>
        <v>87.947270000000003</v>
      </c>
      <c r="S69" s="189">
        <f>IF(ISNUMBER('2-6-2'!K69), '2-6-2'!K69, IF(ISNUMBER('2-6-2'!L69), '2-6-2'!L69, IF(ISNUMBER('2-6-2'!J69), '2-6-2'!J69, IF(ISNUMBER('2-6-2'!M69), '2-6-2'!M69, IF(ISNUMBER('2-6-2'!I69), '2-6-2'!I69, IF(ISNUMBER('2-6-2'!H69), '2-6-2'!H69, IF(ISNUMBER('2-6-2'!G69), '2-6-2'!G69, IF(ISNUMBER('2-6-2'!F69), '2-6-2'!F69, "XXX"))))))))</f>
        <v>0</v>
      </c>
      <c r="T69" s="189">
        <f>IF(ISNUMBER('2-7-1'!M69), '2-7-1'!M69, "XXX")</f>
        <v>0.71133718488888875</v>
      </c>
      <c r="U69" s="189">
        <f>IF(ISNUMBER('2-7-2'!M69), '2-7-2'!M69, "XXX")</f>
        <v>0.61</v>
      </c>
      <c r="V69" s="189">
        <f>IF(ISNUMBER('2-8-1'!M69), '2-8-1'!M69, "XXX")</f>
        <v>0.57097766581481491</v>
      </c>
      <c r="W69" s="189">
        <f>IF(ISNUMBER('2-8-2'!M69), '2-8-2'!M69, "XXX")</f>
        <v>0.61340408193333329</v>
      </c>
      <c r="X69" s="189">
        <f>IF(ISNUMBER('3-1'!O68), '3-1'!O68, "XXX")</f>
        <v>0.70399999999999996</v>
      </c>
      <c r="Y69" s="189">
        <f>'3-2'!W68</f>
        <v>0.72519540800000004</v>
      </c>
    </row>
    <row r="70" spans="1:25" ht="15" x14ac:dyDescent="0.25">
      <c r="A70" s="155" t="s">
        <v>79</v>
      </c>
      <c r="B70" s="158" t="s">
        <v>79</v>
      </c>
      <c r="C70" s="189">
        <f>IF(ISNUMBER('1-1'!N70),'1-1'!N70, "XXX")</f>
        <v>2.8</v>
      </c>
      <c r="D70" s="189" t="str">
        <f>IF(UCDP!AE70, UCDP!AE70, "0.0")</f>
        <v>0.0</v>
      </c>
      <c r="E70" s="189">
        <f>IF(ISNUMBER('1-3'!Q70), '1-3'!Q70, IF(ISNUMBER('1-3'!P70), '1-3'!P70, IF(ISNUMBER('1-3'!O70), '1-3'!O70, "XXX")))</f>
        <v>76.956768530494358</v>
      </c>
      <c r="F70" s="189">
        <f>IF(ISNUMBER('1-4'!AU70),'1-4'!AU70, IF(ISNUMBER('1-4'!AV70),'1-4'!AV70, IF(ISNUMBER('1-4'!AT70),'1-4'!AT70, IF(ISNUMBER('1-4'!AS70),'1-4'!AS70, IF(ISNUMBER('1-4'!AR70),'1-4'!AR70, "XXX")))))</f>
        <v>2</v>
      </c>
      <c r="G70" s="189">
        <f>IF(ISNUMBER('1-5'!N69), '1-5'!N69, "XXX")</f>
        <v>1.4</v>
      </c>
      <c r="H70" s="189">
        <f>IF(ISNUMBER('2-1-1'!M70), '2-1-1'!M70, "XXX")</f>
        <v>0.84090987617474189</v>
      </c>
      <c r="I70" s="189">
        <f>IF(ISNUMBER('2-1-2'!G69),'2-1-2'!G69, IF(ISNUMBER('2-1-2'!F69),'2-1-2'!F69, IF(ISNUMBER('2-1-2'!H69),'2-1-2'!H69, "XXX")))</f>
        <v>0.79320000000000002</v>
      </c>
      <c r="J70" s="189">
        <f>IF(ISNUMBER('2-2-1'!AI70),'2-2-1'!AI70,IF(ISNUMBER('2-2-1'!AJ70),'2-2-1'!AJ70,IF(ISNUMBER('2-2-1'!AH70),'2-2-1'!AH70,IF(ISNUMBER('2-2-1'!AG70),'2-2-1'!AG70,IF(ISNUMBER('2-2-1'!AF70), '2-2-1'!AF70,IF(ISNUMBER('2-2-1'!AE70),'2-2-1'!AE70,IF(ISNUMBER('2-2-1'!AD70),'2-2-1'!AD70, "XXX")))))))</f>
        <v>2.7584599999999999</v>
      </c>
      <c r="K70" s="189">
        <f>IF(ISNUMBER('2-2-2'!M70),'2-2-2'!M70, "XXX")</f>
        <v>0.7090512275416665</v>
      </c>
      <c r="L70" s="189">
        <f>IF(ISNUMBER('2-3-1'!V70), '2-3-1'!V70, IF(ISNUMBER('2-3-1'!U70), '2-3-1'!U70, IF(ISNUMBER('2-3-1'!T70), '2-3-1'!T70, IF(ISNUMBER('2-3-1'!S70), '2-3-1'!S70, IF(ISNUMBER('2-3-1'!R70), '2-3-1'!R70, IF(ISNUMBER('2-3-1'!Q70), '2-3-1'!Q70, "XXX"))))))</f>
        <v>6.40774679</v>
      </c>
      <c r="M70" s="189">
        <f>IF(ISNUMBER('2-3-2'!V70), '2-3-2'!V70, IF(ISNUMBER('2-3-2'!U70), '2-3-2'!U70, IF(ISNUMBER('2-3-2'!T70), '2-3-2'!T70, IF(ISNUMBER('2-3-2'!S70), '2-3-2'!S70, IF(ISNUMBER('2-3-2'!R70), '2-3-2'!R70, IF(ISNUMBER('2-3-2'!Q70), '2-3-2'!Q70, "XXX"))))))</f>
        <v>23.314804079999998</v>
      </c>
      <c r="N70" s="189">
        <f>IF(ISNUMBER('2-4-1'!AB70),'2-4-1'!AB70,IF(ISNUMBER('2-4-1'!AC70),'2-4-1'!AC70,IF(ISNUMBER('2-4-1'!AA70),'2-4-1'!AA70,IF(ISNUMBER('2-4-1'!Z70),'2-4-1'!Z70,IF(ISNUMBER('2-4-1'!Y70),'2-4-1'!Y70,"XXX")))))</f>
        <v>20.9</v>
      </c>
      <c r="O70" s="189">
        <f>IF(ISNUMBER('2-4-2'!J70), '2-4-2'!J70, IF(ISNUMBER('2-4-2'!K70), '2-4-2'!K70, IF(ISNUMBER('2-4-2'!I70), '2-4-2'!I70, IF(ISNUMBER('2-4-2'!L70), '2-4-2'!L70, IF(ISNUMBER('2-4-2'!H70), '2-4-2'!H70, IF(ISNUMBER('2-4-2'!M70), '2-4-2'!M70, IF(ISNUMBER('2-4-2'!G70), '2-4-2'!G70, IF(ISNUMBER('2-4-2'!F70), '2-4-2'!F70, IF(ISNUMBER('2-4-2'!E70), '2-4-2'!E70, "XXX")))))))))</f>
        <v>94.4</v>
      </c>
      <c r="P70" s="189" t="str">
        <f>IF(ISNUMBER('2-5-1'!H302), '2-5-1'!H302, "XXX")</f>
        <v>XXX</v>
      </c>
      <c r="Q70" s="189">
        <f>IF(ISNUMBER('2-5-2'!G70), '2-5-2'!G70, IF(ISNUMBER('2-5-2'!H70), '2-5-2'!H70, IF(ISNUMBER('2-5-2'!F70), '2-5-2'!F70, IF(ISNUMBER('2-5-2'!I70), '2-5-2'!I70, IF(ISNUMBER('2-5-2'!E70), '2-5-2'!E70, IF(ISNUMBER('2-5-2'!J70), '2-5-2'!J70, IF(ISNUMBER('2-5-2'!D70), '2-5-2'!D70, "XXX")))))))</f>
        <v>42.6</v>
      </c>
      <c r="R70" s="189">
        <f>IF(ISNUMBER('2-6-1'!J70), '2-6-1'!J70, IF(ISNUMBER('2-6-1'!K70), '2-6-1'!K70, IF(ISNUMBER('2-6-1'!I70), '2-6-1'!I70, IF(ISNUMBER('2-6-1'!L70), '2-6-1'!L70, IF(ISNUMBER('2-6-1'!H70), '2-6-1'!H70, IF(ISNUMBER('2-6-1'!G70), '2-6-1'!G70, IF(ISNUMBER('2-6-1'!F70), '2-6-1'!F70, IF(ISNUMBER('2-6-1'!E70), '2-6-1'!E70, "XXX"))))))))</f>
        <v>77.259309999999999</v>
      </c>
      <c r="S70" s="189">
        <f>IF(ISNUMBER('2-6-2'!K70), '2-6-2'!K70, IF(ISNUMBER('2-6-2'!L70), '2-6-2'!L70, IF(ISNUMBER('2-6-2'!J70), '2-6-2'!J70, IF(ISNUMBER('2-6-2'!M70), '2-6-2'!M70, IF(ISNUMBER('2-6-2'!I70), '2-6-2'!I70, IF(ISNUMBER('2-6-2'!H70), '2-6-2'!H70, IF(ISNUMBER('2-6-2'!G70), '2-6-2'!G70, IF(ISNUMBER('2-6-2'!F70), '2-6-2'!F70, "XXX"))))))))</f>
        <v>0</v>
      </c>
      <c r="T70" s="189">
        <f>IF(ISNUMBER('2-7-1'!M70), '2-7-1'!M70, "XXX")</f>
        <v>0.68272168372222231</v>
      </c>
      <c r="U70" s="189">
        <f>IF(ISNUMBER('2-7-2'!M70), '2-7-2'!M70, "XXX")</f>
        <v>0.52</v>
      </c>
      <c r="V70" s="189">
        <f>IF(ISNUMBER('2-8-1'!M70), '2-8-1'!M70, "XXX")</f>
        <v>0.62219893492592593</v>
      </c>
      <c r="W70" s="189">
        <f>IF(ISNUMBER('2-8-2'!M70), '2-8-2'!M70, "XXX")</f>
        <v>0.45291042991111113</v>
      </c>
      <c r="X70" s="189">
        <f>IF(ISNUMBER('3-1'!O69), '3-1'!O69, "XXX")</f>
        <v>0.85899999999999999</v>
      </c>
      <c r="Y70" s="189">
        <f>'3-2'!W69</f>
        <v>0.96809107100000003</v>
      </c>
    </row>
    <row r="71" spans="1:25" ht="15" x14ac:dyDescent="0.25">
      <c r="A71" s="155" t="s">
        <v>80</v>
      </c>
      <c r="B71" s="158" t="s">
        <v>80</v>
      </c>
      <c r="C71" s="189">
        <f>IF(ISNUMBER('1-1'!N71),'1-1'!N71, "XXX")</f>
        <v>5.2</v>
      </c>
      <c r="D71" s="189" t="str">
        <f>IF(UCDP!AE71, UCDP!AE71, "0.0")</f>
        <v>0.0</v>
      </c>
      <c r="E71" s="189">
        <f>IF(ISNUMBER('1-3'!Q71), '1-3'!Q71, IF(ISNUMBER('1-3'!P71), '1-3'!P71, IF(ISNUMBER('1-3'!O71), '1-3'!O71, "XXX")))</f>
        <v>43.284575066666669</v>
      </c>
      <c r="F71" s="189">
        <f>IF(ISNUMBER('1-4'!AU71),'1-4'!AU71, IF(ISNUMBER('1-4'!AV71),'1-4'!AV71, IF(ISNUMBER('1-4'!AT71),'1-4'!AT71, IF(ISNUMBER('1-4'!AS71),'1-4'!AS71, IF(ISNUMBER('1-4'!AR71),'1-4'!AR71, "XXX")))))</f>
        <v>3</v>
      </c>
      <c r="G71" s="189">
        <f>IF(ISNUMBER('1-5'!N70), '1-5'!N70, "XXX")</f>
        <v>5.6</v>
      </c>
      <c r="H71" s="189">
        <f>IF(ISNUMBER('2-1-1'!M71), '2-1-1'!M71, "XXX")</f>
        <v>0.62509045501985416</v>
      </c>
      <c r="I71" s="189">
        <f>IF(ISNUMBER('2-1-2'!G70),'2-1-2'!G70, IF(ISNUMBER('2-1-2'!F70),'2-1-2'!F70, IF(ISNUMBER('2-1-2'!H70),'2-1-2'!H70, "XXX")))</f>
        <v>0.5151</v>
      </c>
      <c r="J71" s="189">
        <f>IF(ISNUMBER('2-2-1'!AI71),'2-2-1'!AI71,IF(ISNUMBER('2-2-1'!AJ71),'2-2-1'!AJ71,IF(ISNUMBER('2-2-1'!AH71),'2-2-1'!AH71,IF(ISNUMBER('2-2-1'!AG71),'2-2-1'!AG71,IF(ISNUMBER('2-2-1'!AF71), '2-2-1'!AF71,IF(ISNUMBER('2-2-1'!AE71),'2-2-1'!AE71,IF(ISNUMBER('2-2-1'!AD71),'2-2-1'!AD71, "XXX")))))))</f>
        <v>3.8940000000000001</v>
      </c>
      <c r="K71" s="189">
        <f>IF(ISNUMBER('2-2-2'!M71),'2-2-2'!M71, "XXX")</f>
        <v>0.57522094645833333</v>
      </c>
      <c r="L71" s="189">
        <f>IF(ISNUMBER('2-3-1'!V71), '2-3-1'!V71, IF(ISNUMBER('2-3-1'!U71), '2-3-1'!U71, IF(ISNUMBER('2-3-1'!T71), '2-3-1'!T71, IF(ISNUMBER('2-3-1'!S71), '2-3-1'!S71, IF(ISNUMBER('2-3-1'!R71), '2-3-1'!R71, IF(ISNUMBER('2-3-1'!Q71), '2-3-1'!Q71, "XXX"))))))</f>
        <v>3.9786212399999998</v>
      </c>
      <c r="M71" s="189">
        <f>IF(ISNUMBER('2-3-2'!V71), '2-3-2'!V71, IF(ISNUMBER('2-3-2'!U71), '2-3-2'!U71, IF(ISNUMBER('2-3-2'!T71), '2-3-2'!T71, IF(ISNUMBER('2-3-2'!S71), '2-3-2'!S71, IF(ISNUMBER('2-3-2'!R71), '2-3-2'!R71, IF(ISNUMBER('2-3-2'!Q71), '2-3-2'!Q71, "XXX"))))))</f>
        <v>16.437606809999998</v>
      </c>
      <c r="N71" s="189">
        <f>IF(ISNUMBER('2-4-1'!AB71),'2-4-1'!AB71,IF(ISNUMBER('2-4-1'!AC71),'2-4-1'!AC71,IF(ISNUMBER('2-4-1'!AA71),'2-4-1'!AA71,IF(ISNUMBER('2-4-1'!Z71),'2-4-1'!Z71,IF(ISNUMBER('2-4-1'!Y71),'2-4-1'!Y71,"XXX")))))</f>
        <v>0.7</v>
      </c>
      <c r="O71" s="189">
        <f>IF(ISNUMBER('2-4-2'!J71), '2-4-2'!J71, IF(ISNUMBER('2-4-2'!K71), '2-4-2'!K71, IF(ISNUMBER('2-4-2'!I71), '2-4-2'!I71, IF(ISNUMBER('2-4-2'!L71), '2-4-2'!L71, IF(ISNUMBER('2-4-2'!H71), '2-4-2'!H71, IF(ISNUMBER('2-4-2'!M71), '2-4-2'!M71, IF(ISNUMBER('2-4-2'!G71), '2-4-2'!G71, IF(ISNUMBER('2-4-2'!F71), '2-4-2'!F71, IF(ISNUMBER('2-4-2'!E71), '2-4-2'!E71, "XXX")))))))))</f>
        <v>40.299999999999997</v>
      </c>
      <c r="P71" s="189">
        <f>IF(ISNUMBER('2-5-1'!H303), '2-5-1'!H303, "XXX")</f>
        <v>0.3024594783782959</v>
      </c>
      <c r="Q71" s="189">
        <f>IF(ISNUMBER('2-5-2'!G71), '2-5-2'!G71, IF(ISNUMBER('2-5-2'!H71), '2-5-2'!H71, IF(ISNUMBER('2-5-2'!F71), '2-5-2'!F71, IF(ISNUMBER('2-5-2'!I71), '2-5-2'!I71, IF(ISNUMBER('2-5-2'!E71), '2-5-2'!E71, IF(ISNUMBER('2-5-2'!J71), '2-5-2'!J71, IF(ISNUMBER('2-5-2'!D71), '2-5-2'!D71, "XXX")))))))</f>
        <v>14.3</v>
      </c>
      <c r="R71" s="189">
        <f>IF(ISNUMBER('2-6-1'!J71), '2-6-1'!J71, IF(ISNUMBER('2-6-1'!K71), '2-6-1'!K71, IF(ISNUMBER('2-6-1'!I71), '2-6-1'!I71, IF(ISNUMBER('2-6-1'!L71), '2-6-1'!L71, IF(ISNUMBER('2-6-1'!H71), '2-6-1'!H71, IF(ISNUMBER('2-6-1'!G71), '2-6-1'!G71, IF(ISNUMBER('2-6-1'!F71), '2-6-1'!F71, IF(ISNUMBER('2-6-1'!E71), '2-6-1'!E71, "XXX"))))))))</f>
        <v>60.459809999999997</v>
      </c>
      <c r="S71" s="189">
        <f>IF(ISNUMBER('2-6-2'!K71), '2-6-2'!K71, IF(ISNUMBER('2-6-2'!L71), '2-6-2'!L71, IF(ISNUMBER('2-6-2'!J71), '2-6-2'!J71, IF(ISNUMBER('2-6-2'!M71), '2-6-2'!M71, IF(ISNUMBER('2-6-2'!I71), '2-6-2'!I71, IF(ISNUMBER('2-6-2'!H71), '2-6-2'!H71, IF(ISNUMBER('2-6-2'!G71), '2-6-2'!G71, IF(ISNUMBER('2-6-2'!F71), '2-6-2'!F71, "XXX"))))))))</f>
        <v>0.83</v>
      </c>
      <c r="T71" s="189">
        <f>IF(ISNUMBER('2-7-1'!M71), '2-7-1'!M71, "XXX")</f>
        <v>0.52896487977777784</v>
      </c>
      <c r="U71" s="189">
        <f>IF(ISNUMBER('2-7-2'!M71), '2-7-2'!M71, "XXX")</f>
        <v>0.44</v>
      </c>
      <c r="V71" s="189">
        <f>IF(ISNUMBER('2-8-1'!M71), '2-8-1'!M71, "XXX")</f>
        <v>0.53963786583333329</v>
      </c>
      <c r="W71" s="189">
        <f>IF(ISNUMBER('2-8-2'!M71), '2-8-2'!M71, "XXX")</f>
        <v>0.37231867843333338</v>
      </c>
      <c r="X71" s="189">
        <f>IF(ISNUMBER('3-1'!O70), '3-1'!O70, "XXX")</f>
        <v>0.81299999999999994</v>
      </c>
      <c r="Y71" s="189">
        <f>'3-2'!W70</f>
        <v>0.67946404199999999</v>
      </c>
    </row>
    <row r="72" spans="1:25" ht="15" x14ac:dyDescent="0.25">
      <c r="A72" s="155" t="s">
        <v>81</v>
      </c>
      <c r="B72" s="158" t="s">
        <v>81</v>
      </c>
      <c r="C72" s="189">
        <f>IF(ISNUMBER('1-1'!N72),'1-1'!N72, "XXX")</f>
        <v>3.2</v>
      </c>
      <c r="D72" s="189" t="str">
        <f>IF(UCDP!AE72, UCDP!AE72, "0.0")</f>
        <v>0.0</v>
      </c>
      <c r="E72" s="189">
        <f>IF(ISNUMBER('1-3'!Q72), '1-3'!Q72, IF(ISNUMBER('1-3'!P72), '1-3'!P72, IF(ISNUMBER('1-3'!O72), '1-3'!O72, "XXX")))</f>
        <v>92.25556874583333</v>
      </c>
      <c r="F72" s="189">
        <f>IF(ISNUMBER('1-4'!AU72),'1-4'!AU72, IF(ISNUMBER('1-4'!AV72),'1-4'!AV72, IF(ISNUMBER('1-4'!AT72),'1-4'!AT72, IF(ISNUMBER('1-4'!AS72),'1-4'!AS72, IF(ISNUMBER('1-4'!AR72),'1-4'!AR72, "XXX")))))</f>
        <v>1</v>
      </c>
      <c r="G72" s="189">
        <f>IF(ISNUMBER('1-5'!N71), '1-5'!N71, "XXX")</f>
        <v>3.2</v>
      </c>
      <c r="H72" s="189">
        <f>IF(ISNUMBER('2-1-1'!M72), '2-1-1'!M72, "XXX")</f>
        <v>0.93157924721276031</v>
      </c>
      <c r="I72" s="189">
        <f>IF(ISNUMBER('2-1-2'!G71),'2-1-2'!G71, IF(ISNUMBER('2-1-2'!F71),'2-1-2'!F71, IF(ISNUMBER('2-1-2'!H71),'2-1-2'!H71, "XXX")))</f>
        <v>0.92230000000000001</v>
      </c>
      <c r="J72" s="189">
        <f>IF(ISNUMBER('2-2-1'!AI72),'2-2-1'!AI72,IF(ISNUMBER('2-2-1'!AJ72),'2-2-1'!AJ72,IF(ISNUMBER('2-2-1'!AH72),'2-2-1'!AH72,IF(ISNUMBER('2-2-1'!AG72),'2-2-1'!AG72,IF(ISNUMBER('2-2-1'!AF72), '2-2-1'!AF72,IF(ISNUMBER('2-2-1'!AE72),'2-2-1'!AE72,IF(ISNUMBER('2-2-1'!AD72),'2-2-1'!AD72, "XXX")))))))</f>
        <v>2.4454799999999999</v>
      </c>
      <c r="K72" s="189">
        <f>IF(ISNUMBER('2-2-2'!M72),'2-2-2'!M72, "XXX")</f>
        <v>0.61473457012499999</v>
      </c>
      <c r="L72" s="189">
        <f>IF(ISNUMBER('2-3-1'!V72), '2-3-1'!V72, IF(ISNUMBER('2-3-1'!U72), '2-3-1'!U72, IF(ISNUMBER('2-3-1'!T72), '2-3-1'!T72, IF(ISNUMBER('2-3-1'!S72), '2-3-1'!S72, IF(ISNUMBER('2-3-1'!R72), '2-3-1'!R72, IF(ISNUMBER('2-3-1'!Q72), '2-3-1'!Q72, "XXX"))))))</f>
        <v>9.0093393299999995</v>
      </c>
      <c r="M72" s="189">
        <f>IF(ISNUMBER('2-3-2'!V72), '2-3-2'!V72, IF(ISNUMBER('2-3-2'!U72), '2-3-2'!U72, IF(ISNUMBER('2-3-2'!T72), '2-3-2'!T72, IF(ISNUMBER('2-3-2'!S72), '2-3-2'!S72, IF(ISNUMBER('2-3-2'!R72), '2-3-2'!R72, IF(ISNUMBER('2-3-2'!Q72), '2-3-2'!Q72, "XXX"))))))</f>
        <v>12.90735722</v>
      </c>
      <c r="N72" s="189">
        <f>IF(ISNUMBER('2-4-1'!AB72),'2-4-1'!AB72,IF(ISNUMBER('2-4-1'!AC72),'2-4-1'!AC72,IF(ISNUMBER('2-4-1'!AA72),'2-4-1'!AA72,IF(ISNUMBER('2-4-1'!Z72),'2-4-1'!Z72,IF(ISNUMBER('2-4-1'!Y72),'2-4-1'!Y72,"XXX")))))</f>
        <v>16.100000000000001</v>
      </c>
      <c r="O72" s="189">
        <f>IF(ISNUMBER('2-4-2'!J72), '2-4-2'!J72, IF(ISNUMBER('2-4-2'!K72), '2-4-2'!K72, IF(ISNUMBER('2-4-2'!I72), '2-4-2'!I72, IF(ISNUMBER('2-4-2'!L72), '2-4-2'!L72, IF(ISNUMBER('2-4-2'!H72), '2-4-2'!H72, IF(ISNUMBER('2-4-2'!M72), '2-4-2'!M72, IF(ISNUMBER('2-4-2'!G72), '2-4-2'!G72, IF(ISNUMBER('2-4-2'!F72), '2-4-2'!F72, IF(ISNUMBER('2-4-2'!E72), '2-4-2'!E72, "XXX")))))))))</f>
        <v>100</v>
      </c>
      <c r="P72" s="189" t="str">
        <f>IF(ISNUMBER('2-5-1'!H304), '2-5-1'!H304, "XXX")</f>
        <v>XXX</v>
      </c>
      <c r="Q72" s="189">
        <f>IF(ISNUMBER('2-5-2'!G72), '2-5-2'!G72, IF(ISNUMBER('2-5-2'!H72), '2-5-2'!H72, IF(ISNUMBER('2-5-2'!F72), '2-5-2'!F72, IF(ISNUMBER('2-5-2'!I72), '2-5-2'!I72, IF(ISNUMBER('2-5-2'!E72), '2-5-2'!E72, IF(ISNUMBER('2-5-2'!J72), '2-5-2'!J72, IF(ISNUMBER('2-5-2'!D72), '2-5-2'!D72, "XXX")))))))</f>
        <v>100</v>
      </c>
      <c r="R72" s="189">
        <f>IF(ISNUMBER('2-6-1'!J72), '2-6-1'!J72, IF(ISNUMBER('2-6-1'!K72), '2-6-1'!K72, IF(ISNUMBER('2-6-1'!I72), '2-6-1'!I72, IF(ISNUMBER('2-6-1'!L72), '2-6-1'!L72, IF(ISNUMBER('2-6-1'!H72), '2-6-1'!H72, IF(ISNUMBER('2-6-1'!G72), '2-6-1'!G72, IF(ISNUMBER('2-6-1'!F72), '2-6-1'!F72, IF(ISNUMBER('2-6-1'!E72), '2-6-1'!E72, "XXX"))))))))</f>
        <v>89.954509999999999</v>
      </c>
      <c r="S72" s="189">
        <f>IF(ISNUMBER('2-6-2'!K72), '2-6-2'!K72, IF(ISNUMBER('2-6-2'!L72), '2-6-2'!L72, IF(ISNUMBER('2-6-2'!J72), '2-6-2'!J72, IF(ISNUMBER('2-6-2'!M72), '2-6-2'!M72, IF(ISNUMBER('2-6-2'!I72), '2-6-2'!I72, IF(ISNUMBER('2-6-2'!H72), '2-6-2'!H72, IF(ISNUMBER('2-6-2'!G72), '2-6-2'!G72, IF(ISNUMBER('2-6-2'!F72), '2-6-2'!F72, "XXX"))))))))</f>
        <v>0</v>
      </c>
      <c r="T72" s="189">
        <f>IF(ISNUMBER('2-7-1'!M72), '2-7-1'!M72, "XXX")</f>
        <v>0.84166085988888883</v>
      </c>
      <c r="U72" s="189">
        <f>IF(ISNUMBER('2-7-2'!M72), '2-7-2'!M72, "XXX")</f>
        <v>0.73</v>
      </c>
      <c r="V72" s="189">
        <f>IF(ISNUMBER('2-8-1'!M72), '2-8-1'!M72, "XXX")</f>
        <v>0.71972233275925912</v>
      </c>
      <c r="W72" s="189">
        <f>IF(ISNUMBER('2-8-2'!M72), '2-8-2'!M72, "XXX")</f>
        <v>0.72474479011111115</v>
      </c>
      <c r="X72" s="189">
        <f>IF(ISNUMBER('3-1'!O71), '3-1'!O71, "XXX")</f>
        <v>0.83299999999999996</v>
      </c>
      <c r="Y72" s="189">
        <f>'3-2'!W71</f>
        <v>0.99235153200000004</v>
      </c>
    </row>
    <row r="73" spans="1:25" ht="15" x14ac:dyDescent="0.25">
      <c r="A73" s="155" t="s">
        <v>82</v>
      </c>
      <c r="B73" s="158" t="s">
        <v>82</v>
      </c>
      <c r="C73" s="189">
        <f>IF(ISNUMBER('1-1'!N73),'1-1'!N73, "XXX")</f>
        <v>6.9</v>
      </c>
      <c r="D73" s="189" t="str">
        <f>IF(UCDP!AE73, UCDP!AE73, "0.0")</f>
        <v>0.0</v>
      </c>
      <c r="E73" s="189">
        <f>IF(ISNUMBER('1-3'!Q73), '1-3'!Q73, IF(ISNUMBER('1-3'!P73), '1-3'!P73, IF(ISNUMBER('1-3'!O73), '1-3'!O73, "XXX")))</f>
        <v>85.712216458432209</v>
      </c>
      <c r="F73" s="189">
        <f>IF(ISNUMBER('1-4'!AU73),'1-4'!AU73, IF(ISNUMBER('1-4'!AV73),'1-4'!AV73, IF(ISNUMBER('1-4'!AT73),'1-4'!AT73, IF(ISNUMBER('1-4'!AS73),'1-4'!AS73, IF(ISNUMBER('1-4'!AR73),'1-4'!AR73, "XXX")))))</f>
        <v>2</v>
      </c>
      <c r="G73" s="189">
        <f>IF(ISNUMBER('1-5'!N72), '1-5'!N72, "XXX")</f>
        <v>7.4</v>
      </c>
      <c r="H73" s="189">
        <f>IF(ISNUMBER('2-1-1'!M73), '2-1-1'!M73, "XXX")</f>
        <v>0.67445033306965874</v>
      </c>
      <c r="I73" s="189">
        <f>IF(ISNUMBER('2-1-2'!G72),'2-1-2'!G72, IF(ISNUMBER('2-1-2'!F72),'2-1-2'!F72, IF(ISNUMBER('2-1-2'!H72),'2-1-2'!H72, "XXX")))</f>
        <v>0.55400000000000005</v>
      </c>
      <c r="J73" s="189">
        <f>IF(ISNUMBER('2-2-1'!AI73),'2-2-1'!AI73,IF(ISNUMBER('2-2-1'!AJ73),'2-2-1'!AJ73,IF(ISNUMBER('2-2-1'!AH73),'2-2-1'!AH73,IF(ISNUMBER('2-2-1'!AG73),'2-2-1'!AG73,IF(ISNUMBER('2-2-1'!AF73), '2-2-1'!AF73,IF(ISNUMBER('2-2-1'!AE73),'2-2-1'!AE73,IF(ISNUMBER('2-2-1'!AD73),'2-2-1'!AD73, "XXX")))))))</f>
        <v>2.7522899999999999</v>
      </c>
      <c r="K73" s="189">
        <f>IF(ISNUMBER('2-2-2'!M73),'2-2-2'!M73, "XXX")</f>
        <v>0.61095666483333333</v>
      </c>
      <c r="L73" s="189">
        <f>IF(ISNUMBER('2-3-1'!V73), '2-3-1'!V73, IF(ISNUMBER('2-3-1'!U73), '2-3-1'!U73, IF(ISNUMBER('2-3-1'!T73), '2-3-1'!T73, IF(ISNUMBER('2-3-1'!S73), '2-3-1'!S73, IF(ISNUMBER('2-3-1'!R73), '2-3-1'!R73, IF(ISNUMBER('2-3-1'!Q73), '2-3-1'!Q73, "XXX"))))))</f>
        <v>3.8803432</v>
      </c>
      <c r="M73" s="189">
        <f>IF(ISNUMBER('2-3-2'!V73), '2-3-2'!V73, IF(ISNUMBER('2-3-2'!U73), '2-3-2'!U73, IF(ISNUMBER('2-3-2'!T73), '2-3-2'!T73, IF(ISNUMBER('2-3-2'!S73), '2-3-2'!S73, IF(ISNUMBER('2-3-2'!R73), '2-3-2'!R73, IF(ISNUMBER('2-3-2'!Q73), '2-3-2'!Q73, "XXX"))))))</f>
        <v>30.289825440000001</v>
      </c>
      <c r="N73" s="189">
        <f>IF(ISNUMBER('2-4-1'!AB73),'2-4-1'!AB73,IF(ISNUMBER('2-4-1'!AC73),'2-4-1'!AC73,IF(ISNUMBER('2-4-1'!AA73),'2-4-1'!AA73,IF(ISNUMBER('2-4-1'!Z73),'2-4-1'!Z73,IF(ISNUMBER('2-4-1'!Y73),'2-4-1'!Y73,"XXX")))))</f>
        <v>9</v>
      </c>
      <c r="O73" s="189">
        <f>IF(ISNUMBER('2-4-2'!J73), '2-4-2'!J73, IF(ISNUMBER('2-4-2'!K73), '2-4-2'!K73, IF(ISNUMBER('2-4-2'!I73), '2-4-2'!I73, IF(ISNUMBER('2-4-2'!L73), '2-4-2'!L73, IF(ISNUMBER('2-4-2'!H73), '2-4-2'!H73, IF(ISNUMBER('2-4-2'!M73), '2-4-2'!M73, IF(ISNUMBER('2-4-2'!G73), '2-4-2'!G73, IF(ISNUMBER('2-4-2'!F73), '2-4-2'!F73, IF(ISNUMBER('2-4-2'!E73), '2-4-2'!E73, "XXX")))))))))</f>
        <v>60</v>
      </c>
      <c r="P73" s="189">
        <f>IF(ISNUMBER('2-5-1'!H305), '2-5-1'!H305, "XXX")</f>
        <v>0.35469357967376708</v>
      </c>
      <c r="Q73" s="189">
        <f>IF(ISNUMBER('2-5-2'!G73), '2-5-2'!G73, IF(ISNUMBER('2-5-2'!H73), '2-5-2'!H73, IF(ISNUMBER('2-5-2'!F73), '2-5-2'!F73, IF(ISNUMBER('2-5-2'!I73), '2-5-2'!I73, IF(ISNUMBER('2-5-2'!E73), '2-5-2'!E73, IF(ISNUMBER('2-5-2'!J73), '2-5-2'!J73, IF(ISNUMBER('2-5-2'!D73), '2-5-2'!D73, "XXX")))))))</f>
        <v>9.6999999999999993</v>
      </c>
      <c r="R73" s="189">
        <f>IF(ISNUMBER('2-6-1'!J73), '2-6-1'!J73, IF(ISNUMBER('2-6-1'!K73), '2-6-1'!K73, IF(ISNUMBER('2-6-1'!I73), '2-6-1'!I73, IF(ISNUMBER('2-6-1'!L73), '2-6-1'!L73, IF(ISNUMBER('2-6-1'!H73), '2-6-1'!H73, IF(ISNUMBER('2-6-1'!G73), '2-6-1'!G73, IF(ISNUMBER('2-6-1'!F73), '2-6-1'!F73, IF(ISNUMBER('2-6-1'!E73), '2-6-1'!E73, "XXX"))))))))</f>
        <v>87.606989999999996</v>
      </c>
      <c r="S73" s="189">
        <f>IF(ISNUMBER('2-6-2'!K73), '2-6-2'!K73, IF(ISNUMBER('2-6-2'!L73), '2-6-2'!L73, IF(ISNUMBER('2-6-2'!J73), '2-6-2'!J73, IF(ISNUMBER('2-6-2'!M73), '2-6-2'!M73, IF(ISNUMBER('2-6-2'!I73), '2-6-2'!I73, IF(ISNUMBER('2-6-2'!H73), '2-6-2'!H73, IF(ISNUMBER('2-6-2'!G73), '2-6-2'!G73, IF(ISNUMBER('2-6-2'!F73), '2-6-2'!F73, "XXX"))))))))</f>
        <v>0.12</v>
      </c>
      <c r="T73" s="189">
        <f>IF(ISNUMBER('2-7-1'!M73), '2-7-1'!M73, "XXX")</f>
        <v>0.68736706838888895</v>
      </c>
      <c r="U73" s="189">
        <f>IF(ISNUMBER('2-7-2'!M73), '2-7-2'!M73, "XXX")</f>
        <v>0.49</v>
      </c>
      <c r="V73" s="189">
        <f>IF(ISNUMBER('2-8-1'!M73), '2-8-1'!M73, "XXX")</f>
        <v>0.5812064055740741</v>
      </c>
      <c r="W73" s="189">
        <f>IF(ISNUMBER('2-8-2'!M73), '2-8-2'!M73, "XXX")</f>
        <v>0.51870554683333336</v>
      </c>
      <c r="X73" s="189">
        <f>IF(ISNUMBER('3-1'!O72), '3-1'!O72, "XXX")</f>
        <v>0.26800000000000002</v>
      </c>
      <c r="Y73" s="189">
        <f>'3-2'!W72</f>
        <v>-0.61078494800000005</v>
      </c>
    </row>
    <row r="74" spans="1:25" ht="15" x14ac:dyDescent="0.25">
      <c r="A74" s="155" t="s">
        <v>83</v>
      </c>
      <c r="B74" s="158" t="s">
        <v>83</v>
      </c>
      <c r="C74" s="189">
        <f>IF(ISNUMBER('1-1'!N74),'1-1'!N74, "XXX")</f>
        <v>3.6</v>
      </c>
      <c r="D74" s="189" t="str">
        <f>IF(UCDP!AE74, UCDP!AE74, "0.0")</f>
        <v>0.0</v>
      </c>
      <c r="E74" s="189">
        <f>IF(ISNUMBER('1-3'!Q74), '1-3'!Q74, IF(ISNUMBER('1-3'!P74), '1-3'!P74, IF(ISNUMBER('1-3'!O74), '1-3'!O74, "XXX")))</f>
        <v>72.458064638968921</v>
      </c>
      <c r="F74" s="189">
        <f>IF(ISNUMBER('1-4'!AU74),'1-4'!AU74, IF(ISNUMBER('1-4'!AV74),'1-4'!AV74, IF(ISNUMBER('1-4'!AT74),'1-4'!AT74, IF(ISNUMBER('1-4'!AS74),'1-4'!AS74, IF(ISNUMBER('1-4'!AR74),'1-4'!AR74, "XXX")))))</f>
        <v>3</v>
      </c>
      <c r="G74" s="189">
        <f>IF(ISNUMBER('1-5'!N73), '1-5'!N73, "XXX")</f>
        <v>6.7</v>
      </c>
      <c r="H74" s="189">
        <f>IF(ISNUMBER('2-1-1'!M74), '2-1-1'!M74, "XXX")</f>
        <v>0.68334836336211469</v>
      </c>
      <c r="I74" s="189">
        <f>IF(ISNUMBER('2-1-2'!G73),'2-1-2'!G73, IF(ISNUMBER('2-1-2'!F73),'2-1-2'!F73, IF(ISNUMBER('2-1-2'!H73),'2-1-2'!H73, "XXX")))</f>
        <v>0.70240000000000002</v>
      </c>
      <c r="J74" s="189" t="str">
        <f>IF(ISNUMBER('2-2-1'!AI74),'2-2-1'!AI74,IF(ISNUMBER('2-2-1'!AJ74),'2-2-1'!AJ74,IF(ISNUMBER('2-2-1'!AH74),'2-2-1'!AH74,IF(ISNUMBER('2-2-1'!AG74),'2-2-1'!AG74,IF(ISNUMBER('2-2-1'!AF74), '2-2-1'!AF74,IF(ISNUMBER('2-2-1'!AE74),'2-2-1'!AE74,IF(ISNUMBER('2-2-1'!AD74),'2-2-1'!AD74, "XXX")))))))</f>
        <v>XXX</v>
      </c>
      <c r="K74" s="189">
        <f>IF(ISNUMBER('2-2-2'!M74),'2-2-2'!M74, "XXX")</f>
        <v>0.610335509</v>
      </c>
      <c r="L74" s="189">
        <f>IF(ISNUMBER('2-3-1'!V74), '2-3-1'!V74, IF(ISNUMBER('2-3-1'!U74), '2-3-1'!U74, IF(ISNUMBER('2-3-1'!T74), '2-3-1'!T74, IF(ISNUMBER('2-3-1'!S74), '2-3-1'!S74, IF(ISNUMBER('2-3-1'!R74), '2-3-1'!R74, IF(ISNUMBER('2-3-1'!Q74), '2-3-1'!Q74, "XXX"))))))</f>
        <v>1.6707525299999999</v>
      </c>
      <c r="M74" s="189">
        <f>IF(ISNUMBER('2-3-2'!V74), '2-3-2'!V74, IF(ISNUMBER('2-3-2'!U74), '2-3-2'!U74, IF(ISNUMBER('2-3-2'!T74), '2-3-2'!T74, IF(ISNUMBER('2-3-2'!S74), '2-3-2'!S74, IF(ISNUMBER('2-3-2'!R74), '2-3-2'!R74, IF(ISNUMBER('2-3-2'!Q74), '2-3-2'!Q74, "XXX"))))))</f>
        <v>33.863826750000001</v>
      </c>
      <c r="N74" s="189">
        <f>IF(ISNUMBER('2-4-1'!AB74),'2-4-1'!AB74,IF(ISNUMBER('2-4-1'!AC74),'2-4-1'!AC74,IF(ISNUMBER('2-4-1'!AA74),'2-4-1'!AA74,IF(ISNUMBER('2-4-1'!Z74),'2-4-1'!Z74,IF(ISNUMBER('2-4-1'!Y74),'2-4-1'!Y74,"XXX")))))</f>
        <v>5.0999999999999996</v>
      </c>
      <c r="O74" s="189">
        <f>IF(ISNUMBER('2-4-2'!J74), '2-4-2'!J74, IF(ISNUMBER('2-4-2'!K74), '2-4-2'!K74, IF(ISNUMBER('2-4-2'!I74), '2-4-2'!I74, IF(ISNUMBER('2-4-2'!L74), '2-4-2'!L74, IF(ISNUMBER('2-4-2'!H74), '2-4-2'!H74, IF(ISNUMBER('2-4-2'!M74), '2-4-2'!M74, IF(ISNUMBER('2-4-2'!G74), '2-4-2'!G74, IF(ISNUMBER('2-4-2'!F74), '2-4-2'!F74, IF(ISNUMBER('2-4-2'!E74), '2-4-2'!E74, "XXX")))))))))</f>
        <v>99.6</v>
      </c>
      <c r="P74" s="189">
        <f>IF(ISNUMBER('2-5-1'!H306), '2-5-1'!H306, "XXX")</f>
        <v>0.34161612987518308</v>
      </c>
      <c r="Q74" s="189">
        <f>IF(ISNUMBER('2-5-2'!G74), '2-5-2'!G74, IF(ISNUMBER('2-5-2'!H74), '2-5-2'!H74, IF(ISNUMBER('2-5-2'!F74), '2-5-2'!F74, IF(ISNUMBER('2-5-2'!I74), '2-5-2'!I74, IF(ISNUMBER('2-5-2'!E74), '2-5-2'!E74, IF(ISNUMBER('2-5-2'!J74), '2-5-2'!J74, IF(ISNUMBER('2-5-2'!D74), '2-5-2'!D74, "XXX")))))))</f>
        <v>74.2</v>
      </c>
      <c r="R74" s="189">
        <f>IF(ISNUMBER('2-6-1'!J74), '2-6-1'!J74, IF(ISNUMBER('2-6-1'!K74), '2-6-1'!K74, IF(ISNUMBER('2-6-1'!I74), '2-6-1'!I74, IF(ISNUMBER('2-6-1'!L74), '2-6-1'!L74, IF(ISNUMBER('2-6-1'!H74), '2-6-1'!H74, IF(ISNUMBER('2-6-1'!G74), '2-6-1'!G74, IF(ISNUMBER('2-6-1'!F74), '2-6-1'!F74, IF(ISNUMBER('2-6-1'!E74), '2-6-1'!E74, "XXX"))))))))</f>
        <v>76.157589999999999</v>
      </c>
      <c r="S74" s="189">
        <f>IF(ISNUMBER('2-6-2'!K74), '2-6-2'!K74, IF(ISNUMBER('2-6-2'!L74), '2-6-2'!L74, IF(ISNUMBER('2-6-2'!J74), '2-6-2'!J74, IF(ISNUMBER('2-6-2'!M74), '2-6-2'!M74, IF(ISNUMBER('2-6-2'!I74), '2-6-2'!I74, IF(ISNUMBER('2-6-2'!H74), '2-6-2'!H74, IF(ISNUMBER('2-6-2'!G74), '2-6-2'!G74, IF(ISNUMBER('2-6-2'!F74), '2-6-2'!F74, "XXX"))))))))</f>
        <v>0</v>
      </c>
      <c r="T74" s="189">
        <f>IF(ISNUMBER('2-7-1'!M74), '2-7-1'!M74, "XXX")</f>
        <v>0.54950212899999995</v>
      </c>
      <c r="U74" s="189">
        <f>IF(ISNUMBER('2-7-2'!M74), '2-7-2'!M74, "XXX")</f>
        <v>0.31</v>
      </c>
      <c r="V74" s="189">
        <f>IF(ISNUMBER('2-8-1'!M74), '2-8-1'!M74, "XXX")</f>
        <v>0.54987966574074076</v>
      </c>
      <c r="W74" s="189">
        <f>IF(ISNUMBER('2-8-2'!M74), '2-8-2'!M74, "XXX")</f>
        <v>0.61323466566666662</v>
      </c>
      <c r="X74" s="189">
        <f>IF(ISNUMBER('3-1'!O73), '3-1'!O73, "XXX")</f>
        <v>0.23699999999999999</v>
      </c>
      <c r="Y74" s="189">
        <f>'3-2'!W73</f>
        <v>-1.1383578780000001</v>
      </c>
    </row>
    <row r="75" spans="1:25" ht="15" x14ac:dyDescent="0.25">
      <c r="A75" s="155" t="s">
        <v>84</v>
      </c>
      <c r="B75" s="158" t="s">
        <v>84</v>
      </c>
      <c r="C75" s="189">
        <f>IF(ISNUMBER('1-1'!N75),'1-1'!N75, "XXX")</f>
        <v>7.5</v>
      </c>
      <c r="D75" s="189">
        <f>IF(UCDP!AE75, UCDP!AE75, "0.0")</f>
        <v>1.4375900240844293E-2</v>
      </c>
      <c r="E75" s="189">
        <f>IF(ISNUMBER('1-3'!Q75), '1-3'!Q75, IF(ISNUMBER('1-3'!P75), '1-3'!P75, IF(ISNUMBER('1-3'!O75), '1-3'!O75, "XXX")))</f>
        <v>65.674143684632767</v>
      </c>
      <c r="F75" s="189">
        <f>IF(ISNUMBER('1-4'!AU75),'1-4'!AU75, IF(ISNUMBER('1-4'!AV75),'1-4'!AV75, IF(ISNUMBER('1-4'!AT75),'1-4'!AT75, IF(ISNUMBER('1-4'!AS75),'1-4'!AS75, IF(ISNUMBER('1-4'!AR75),'1-4'!AR75, "XXX")))))</f>
        <v>3</v>
      </c>
      <c r="G75" s="189">
        <f>IF(ISNUMBER('1-5'!N74), '1-5'!N74, "XXX")</f>
        <v>6.8</v>
      </c>
      <c r="H75" s="189">
        <f>IF(ISNUMBER('2-1-1'!M75), '2-1-1'!M75, "XXX")</f>
        <v>0.53601153574674465</v>
      </c>
      <c r="I75" s="189">
        <f>IF(ISNUMBER('2-1-2'!G74),'2-1-2'!G74, IF(ISNUMBER('2-1-2'!F74),'2-1-2'!F74, IF(ISNUMBER('2-1-2'!H74),'2-1-2'!H74, "XXX")))</f>
        <v>0.3402</v>
      </c>
      <c r="J75" s="189">
        <f>IF(ISNUMBER('2-2-1'!AI75),'2-2-1'!AI75,IF(ISNUMBER('2-2-1'!AJ75),'2-2-1'!AJ75,IF(ISNUMBER('2-2-1'!AH75),'2-2-1'!AH75,IF(ISNUMBER('2-2-1'!AG75),'2-2-1'!AG75,IF(ISNUMBER('2-2-1'!AF75), '2-2-1'!AF75,IF(ISNUMBER('2-2-1'!AE75),'2-2-1'!AE75,IF(ISNUMBER('2-2-1'!AD75),'2-2-1'!AD75, "XXX")))))))</f>
        <v>4.1170499999999999</v>
      </c>
      <c r="K75" s="189">
        <f>IF(ISNUMBER('2-2-2'!M75),'2-2-2'!M75, "XXX")</f>
        <v>0.44129959349999998</v>
      </c>
      <c r="L75" s="189">
        <f>IF(ISNUMBER('2-3-1'!V75), '2-3-1'!V75, IF(ISNUMBER('2-3-1'!U75), '2-3-1'!U75, IF(ISNUMBER('2-3-1'!T75), '2-3-1'!T75, IF(ISNUMBER('2-3-1'!S75), '2-3-1'!S75, IF(ISNUMBER('2-3-1'!R75), '2-3-1'!R75, IF(ISNUMBER('2-3-1'!Q75), '2-3-1'!Q75, "XXX"))))))</f>
        <v>2.11127639</v>
      </c>
      <c r="M75" s="189">
        <f>IF(ISNUMBER('2-3-2'!V75), '2-3-2'!V75, IF(ISNUMBER('2-3-2'!U75), '2-3-2'!U75, IF(ISNUMBER('2-3-2'!T75), '2-3-2'!T75, IF(ISNUMBER('2-3-2'!S75), '2-3-2'!S75, IF(ISNUMBER('2-3-2'!R75), '2-3-2'!R75, IF(ISNUMBER('2-3-2'!Q75), '2-3-2'!Q75, "XXX"))))))</f>
        <v>24.299762730000001</v>
      </c>
      <c r="N75" s="189">
        <f>IF(ISNUMBER('2-4-1'!AB75),'2-4-1'!AB75,IF(ISNUMBER('2-4-1'!AC75),'2-4-1'!AC75,IF(ISNUMBER('2-4-1'!AA75),'2-4-1'!AA75,IF(ISNUMBER('2-4-1'!Z75),'2-4-1'!Z75,IF(ISNUMBER('2-4-1'!Y75),'2-4-1'!Y75,"XXX")))))</f>
        <v>1</v>
      </c>
      <c r="O75" s="189">
        <f>IF(ISNUMBER('2-4-2'!J75), '2-4-2'!J75, IF(ISNUMBER('2-4-2'!K75), '2-4-2'!K75, IF(ISNUMBER('2-4-2'!I75), '2-4-2'!I75, IF(ISNUMBER('2-4-2'!L75), '2-4-2'!L75, IF(ISNUMBER('2-4-2'!H75), '2-4-2'!H75, IF(ISNUMBER('2-4-2'!M75), '2-4-2'!M75, IF(ISNUMBER('2-4-2'!G75), '2-4-2'!G75, IF(ISNUMBER('2-4-2'!F75), '2-4-2'!F75, IF(ISNUMBER('2-4-2'!E75), '2-4-2'!E75, "XXX")))))))))</f>
        <v>13.2</v>
      </c>
      <c r="P75" s="189">
        <f>IF(ISNUMBER('2-5-1'!H307), '2-5-1'!H307, "XXX")</f>
        <v>7.4854296445846555E-2</v>
      </c>
      <c r="Q75" s="189">
        <f>IF(ISNUMBER('2-5-2'!G75), '2-5-2'!G75, IF(ISNUMBER('2-5-2'!H75), '2-5-2'!H75, IF(ISNUMBER('2-5-2'!F75), '2-5-2'!F75, IF(ISNUMBER('2-5-2'!I75), '2-5-2'!I75, IF(ISNUMBER('2-5-2'!E75), '2-5-2'!E75, IF(ISNUMBER('2-5-2'!J75), '2-5-2'!J75, IF(ISNUMBER('2-5-2'!D75), '2-5-2'!D75, "XXX")))))))</f>
        <v>2.5</v>
      </c>
      <c r="R75" s="189">
        <f>IF(ISNUMBER('2-6-1'!J75), '2-6-1'!J75, IF(ISNUMBER('2-6-1'!K75), '2-6-1'!K75, IF(ISNUMBER('2-6-1'!I75), '2-6-1'!I75, IF(ISNUMBER('2-6-1'!L75), '2-6-1'!L75, IF(ISNUMBER('2-6-1'!H75), '2-6-1'!H75, IF(ISNUMBER('2-6-1'!G75), '2-6-1'!G75, IF(ISNUMBER('2-6-1'!F75), '2-6-1'!F75, IF(ISNUMBER('2-6-1'!E75), '2-6-1'!E75, "XXX"))))))))</f>
        <v>37.994320000000002</v>
      </c>
      <c r="S75" s="189">
        <f>IF(ISNUMBER('2-6-2'!K75), '2-6-2'!K75, IF(ISNUMBER('2-6-2'!L75), '2-6-2'!L75, IF(ISNUMBER('2-6-2'!J75), '2-6-2'!J75, IF(ISNUMBER('2-6-2'!M75), '2-6-2'!M75, IF(ISNUMBER('2-6-2'!I75), '2-6-2'!I75, IF(ISNUMBER('2-6-2'!H75), '2-6-2'!H75, IF(ISNUMBER('2-6-2'!G75), '2-6-2'!G75, IF(ISNUMBER('2-6-2'!F75), '2-6-2'!F75, "XXX"))))))))</f>
        <v>26.39</v>
      </c>
      <c r="T75" s="189">
        <f>IF(ISNUMBER('2-7-1'!M75), '2-7-1'!M75, "XXX")</f>
        <v>0.53849600155555555</v>
      </c>
      <c r="U75" s="189">
        <f>IF(ISNUMBER('2-7-2'!M75), '2-7-2'!M75, "XXX")</f>
        <v>0.27</v>
      </c>
      <c r="V75" s="189">
        <f>IF(ISNUMBER('2-8-1'!M75), '2-8-1'!M75, "XXX")</f>
        <v>0.53013164024074078</v>
      </c>
      <c r="W75" s="189">
        <f>IF(ISNUMBER('2-8-2'!M75), '2-8-2'!M75, "XXX")</f>
        <v>0.49631097582222217</v>
      </c>
      <c r="X75" s="189">
        <f>IF(ISNUMBER('3-1'!O74), '3-1'!O74, "XXX")</f>
        <v>0.45800000000000002</v>
      </c>
      <c r="Y75" s="189">
        <f>'3-2'!W74</f>
        <v>-0.22930865</v>
      </c>
    </row>
    <row r="76" spans="1:25" ht="15" x14ac:dyDescent="0.25">
      <c r="A76" s="155" t="s">
        <v>191</v>
      </c>
      <c r="B76" s="158" t="s">
        <v>179</v>
      </c>
      <c r="C76" s="189">
        <f>IF(ISNUMBER('1-1'!N76),'1-1'!N76, "XXX")</f>
        <v>5</v>
      </c>
      <c r="D76" s="189" t="str">
        <f>IF(UCDP!AE76, UCDP!AE76, "0.0")</f>
        <v>0.0</v>
      </c>
      <c r="E76" s="189">
        <f>IF(ISNUMBER('1-3'!Q76), '1-3'!Q76, IF(ISNUMBER('1-3'!P76), '1-3'!P76, IF(ISNUMBER('1-3'!O76), '1-3'!O76, "XXX")))</f>
        <v>85.249116122951989</v>
      </c>
      <c r="F76" s="189">
        <f>IF(ISNUMBER('1-4'!AU76),'1-4'!AU76, IF(ISNUMBER('1-4'!AV76),'1-4'!AV76, IF(ISNUMBER('1-4'!AT76),'1-4'!AT76, IF(ISNUMBER('1-4'!AS76),'1-4'!AS76, IF(ISNUMBER('1-4'!AR76),'1-4'!AR76, "XXX")))))</f>
        <v>1</v>
      </c>
      <c r="G76" s="189">
        <f>IF(ISNUMBER('1-5'!N75), '1-5'!N75, "XXX")</f>
        <v>3.2</v>
      </c>
      <c r="H76" s="189">
        <f>IF(ISNUMBER('2-1-1'!M76), '2-1-1'!M76, "XXX")</f>
        <v>0.92089196129635464</v>
      </c>
      <c r="I76" s="189">
        <f>IF(ISNUMBER('2-1-2'!G75),'2-1-2'!G75, IF(ISNUMBER('2-1-2'!F75),'2-1-2'!F75, IF(ISNUMBER('2-1-2'!H75),'2-1-2'!H75, "XXX")))</f>
        <v>0.96840000000000004</v>
      </c>
      <c r="J76" s="189">
        <f>IF(ISNUMBER('2-2-1'!AI76),'2-2-1'!AI76,IF(ISNUMBER('2-2-1'!AJ76),'2-2-1'!AJ76,IF(ISNUMBER('2-2-1'!AH76),'2-2-1'!AH76,IF(ISNUMBER('2-2-1'!AG76),'2-2-1'!AG76,IF(ISNUMBER('2-2-1'!AF76), '2-2-1'!AF76,IF(ISNUMBER('2-2-1'!AE76),'2-2-1'!AE76,IF(ISNUMBER('2-2-1'!AD76),'2-2-1'!AD76, "XXX")))))))</f>
        <v>3.0495700000000001</v>
      </c>
      <c r="K76" s="189">
        <f>IF(ISNUMBER('2-2-2'!M76),'2-2-2'!M76, "XXX")</f>
        <v>0.61328713108333333</v>
      </c>
      <c r="L76" s="189">
        <f>IF(ISNUMBER('2-3-1'!V76), '2-3-1'!V76, IF(ISNUMBER('2-3-1'!U76), '2-3-1'!U76, IF(ISNUMBER('2-3-1'!T76), '2-3-1'!T76, IF(ISNUMBER('2-3-1'!S76), '2-3-1'!S76, IF(ISNUMBER('2-3-1'!R76), '2-3-1'!R76, IF(ISNUMBER('2-3-1'!Q76), '2-3-1'!Q76, "XXX"))))))</f>
        <v>4.8600048999999999</v>
      </c>
      <c r="M76" s="189">
        <f>IF(ISNUMBER('2-3-2'!V76), '2-3-2'!V76, IF(ISNUMBER('2-3-2'!U76), '2-3-2'!U76, IF(ISNUMBER('2-3-2'!T76), '2-3-2'!T76, IF(ISNUMBER('2-3-2'!S76), '2-3-2'!S76, IF(ISNUMBER('2-3-2'!R76), '2-3-2'!R76, IF(ISNUMBER('2-3-2'!Q76), '2-3-2'!Q76, "XXX"))))))</f>
        <v>30.245080949999998</v>
      </c>
      <c r="N76" s="189">
        <f>IF(ISNUMBER('2-4-1'!AB76),'2-4-1'!AB76,IF(ISNUMBER('2-4-1'!AC76),'2-4-1'!AC76,IF(ISNUMBER('2-4-1'!AA76),'2-4-1'!AA76,IF(ISNUMBER('2-4-1'!Z76),'2-4-1'!Z76,IF(ISNUMBER('2-4-1'!Y76),'2-4-1'!Y76,"XXX")))))</f>
        <v>6.3</v>
      </c>
      <c r="O76" s="189">
        <f>IF(ISNUMBER('2-4-2'!J76), '2-4-2'!J76, IF(ISNUMBER('2-4-2'!K76), '2-4-2'!K76, IF(ISNUMBER('2-4-2'!I76), '2-4-2'!I76, IF(ISNUMBER('2-4-2'!L76), '2-4-2'!L76, IF(ISNUMBER('2-4-2'!H76), '2-4-2'!H76, IF(ISNUMBER('2-4-2'!M76), '2-4-2'!M76, IF(ISNUMBER('2-4-2'!G76), '2-4-2'!G76, IF(ISNUMBER('2-4-2'!F76), '2-4-2'!F76, IF(ISNUMBER('2-4-2'!E76), '2-4-2'!E76, "XXX")))))))))</f>
        <v>100</v>
      </c>
      <c r="P76" s="189" t="str">
        <f>IF(ISNUMBER('2-5-1'!H308), '2-5-1'!H308, "XXX")</f>
        <v>XXX</v>
      </c>
      <c r="Q76" s="189">
        <f>IF(ISNUMBER('2-5-2'!G76), '2-5-2'!G76, IF(ISNUMBER('2-5-2'!H76), '2-5-2'!H76, IF(ISNUMBER('2-5-2'!F76), '2-5-2'!F76, IF(ISNUMBER('2-5-2'!I76), '2-5-2'!I76, IF(ISNUMBER('2-5-2'!E76), '2-5-2'!E76, IF(ISNUMBER('2-5-2'!J76), '2-5-2'!J76, IF(ISNUMBER('2-5-2'!D76), '2-5-2'!D76, "XXX")))))))</f>
        <v>48.9</v>
      </c>
      <c r="R76" s="189">
        <f>IF(ISNUMBER('2-6-1'!J76), '2-6-1'!J76, IF(ISNUMBER('2-6-1'!K76), '2-6-1'!K76, IF(ISNUMBER('2-6-1'!I76), '2-6-1'!I76, IF(ISNUMBER('2-6-1'!L76), '2-6-1'!L76, IF(ISNUMBER('2-6-1'!H76), '2-6-1'!H76, IF(ISNUMBER('2-6-1'!G76), '2-6-1'!G76, IF(ISNUMBER('2-6-1'!F76), '2-6-1'!F76, IF(ISNUMBER('2-6-1'!E76), '2-6-1'!E76, "XXX"))))))))</f>
        <v>75.435429999999997</v>
      </c>
      <c r="S76" s="189">
        <f>IF(ISNUMBER('2-6-2'!K76), '2-6-2'!K76, IF(ISNUMBER('2-6-2'!L76), '2-6-2'!L76, IF(ISNUMBER('2-6-2'!J76), '2-6-2'!J76, IF(ISNUMBER('2-6-2'!M76), '2-6-2'!M76, IF(ISNUMBER('2-6-2'!I76), '2-6-2'!I76, IF(ISNUMBER('2-6-2'!H76), '2-6-2'!H76, IF(ISNUMBER('2-6-2'!G76), '2-6-2'!G76, IF(ISNUMBER('2-6-2'!F76), '2-6-2'!F76, "XXX"))))))))</f>
        <v>0</v>
      </c>
      <c r="T76" s="189">
        <f>IF(ISNUMBER('2-7-1'!M76), '2-7-1'!M76, "XXX")</f>
        <v>0.72826515305555561</v>
      </c>
      <c r="U76" s="189">
        <f>IF(ISNUMBER('2-7-2'!M76), '2-7-2'!M76, "XXX")</f>
        <v>0.56999999999999995</v>
      </c>
      <c r="V76" s="189">
        <f>IF(ISNUMBER('2-8-1'!M76), '2-8-1'!M76, "XXX")</f>
        <v>0.53541497392592585</v>
      </c>
      <c r="W76" s="189">
        <f>IF(ISNUMBER('2-8-2'!M76), '2-8-2'!M76, "XXX")</f>
        <v>0.63605554894444449</v>
      </c>
      <c r="X76" s="189">
        <f>IF(ISNUMBER('3-1'!O75), '3-1'!O75, "XXX")</f>
        <v>0.84899999999999998</v>
      </c>
      <c r="Y76" s="189">
        <f>'3-2'!W75</f>
        <v>0.81663221100000005</v>
      </c>
    </row>
    <row r="77" spans="1:25" ht="15" x14ac:dyDescent="0.25">
      <c r="A77" s="155" t="s">
        <v>86</v>
      </c>
      <c r="B77" s="158" t="s">
        <v>86</v>
      </c>
      <c r="C77" s="189">
        <f>IF(ISNUMBER('1-1'!N77),'1-1'!N77, "XXX")</f>
        <v>4.2</v>
      </c>
      <c r="D77" s="189" t="str">
        <f>IF(UCDP!AE77, UCDP!AE77, "0.0")</f>
        <v>0.0</v>
      </c>
      <c r="E77" s="189">
        <f>IF(ISNUMBER('1-3'!Q77), '1-3'!Q77, IF(ISNUMBER('1-3'!P77), '1-3'!P77, IF(ISNUMBER('1-3'!O77), '1-3'!O77, "XXX")))</f>
        <v>82.26327430125707</v>
      </c>
      <c r="F77" s="189">
        <f>IF(ISNUMBER('1-4'!AU77),'1-4'!AU77, IF(ISNUMBER('1-4'!AV77),'1-4'!AV77, IF(ISNUMBER('1-4'!AT77),'1-4'!AT77, IF(ISNUMBER('1-4'!AS77),'1-4'!AS77, IF(ISNUMBER('1-4'!AR77),'1-4'!AR77, "XXX")))))</f>
        <v>2</v>
      </c>
      <c r="G77" s="189">
        <f>IF(ISNUMBER('1-5'!N76), '1-5'!N76, "XXX")</f>
        <v>7.3</v>
      </c>
      <c r="H77" s="189">
        <f>IF(ISNUMBER('2-1-1'!M77), '2-1-1'!M77, "XXX")</f>
        <v>0.68374644693582565</v>
      </c>
      <c r="I77" s="189">
        <f>IF(ISNUMBER('2-1-2'!G76),'2-1-2'!G76, IF(ISNUMBER('2-1-2'!F76),'2-1-2'!F76, IF(ISNUMBER('2-1-2'!H76),'2-1-2'!H76, "XXX")))</f>
        <v>0.78580000000000005</v>
      </c>
      <c r="J77" s="189">
        <f>IF(ISNUMBER('2-2-1'!AI77),'2-2-1'!AI77,IF(ISNUMBER('2-2-1'!AJ77),'2-2-1'!AJ77,IF(ISNUMBER('2-2-1'!AH77),'2-2-1'!AH77,IF(ISNUMBER('2-2-1'!AG77),'2-2-1'!AG77,IF(ISNUMBER('2-2-1'!AF77), '2-2-1'!AF77,IF(ISNUMBER('2-2-1'!AE77),'2-2-1'!AE77,IF(ISNUMBER('2-2-1'!AD77),'2-2-1'!AD77, "XXX")))))))</f>
        <v>2.4181300000000001</v>
      </c>
      <c r="K77" s="189">
        <f>IF(ISNUMBER('2-2-2'!M77),'2-2-2'!M77, "XXX")</f>
        <v>0.71364661058333323</v>
      </c>
      <c r="L77" s="189">
        <f>IF(ISNUMBER('2-3-1'!V77), '2-3-1'!V77, IF(ISNUMBER('2-3-1'!U77), '2-3-1'!U77, IF(ISNUMBER('2-3-1'!T77), '2-3-1'!T77, IF(ISNUMBER('2-3-1'!S77), '2-3-1'!S77, IF(ISNUMBER('2-3-1'!R77), '2-3-1'!R77, IF(ISNUMBER('2-3-1'!Q77), '2-3-1'!Q77, "XXX"))))))</f>
        <v>4.7793946299999996</v>
      </c>
      <c r="M77" s="189">
        <f>IF(ISNUMBER('2-3-2'!V77), '2-3-2'!V77, IF(ISNUMBER('2-3-2'!U77), '2-3-2'!U77, IF(ISNUMBER('2-3-2'!T77), '2-3-2'!T77, IF(ISNUMBER('2-3-2'!S77), '2-3-2'!S77, IF(ISNUMBER('2-3-2'!R77), '2-3-2'!R77, IF(ISNUMBER('2-3-2'!Q77), '2-3-2'!Q77, "XXX"))))))</f>
        <v>11.79424191</v>
      </c>
      <c r="N77" s="189">
        <f>IF(ISNUMBER('2-4-1'!AB77),'2-4-1'!AB77,IF(ISNUMBER('2-4-1'!AC77),'2-4-1'!AC77,IF(ISNUMBER('2-4-1'!AA77),'2-4-1'!AA77,IF(ISNUMBER('2-4-1'!Z77),'2-4-1'!Z77,IF(ISNUMBER('2-4-1'!Y77),'2-4-1'!Y77,"XXX")))))</f>
        <v>7</v>
      </c>
      <c r="O77" s="189">
        <f>IF(ISNUMBER('2-4-2'!J77), '2-4-2'!J77, IF(ISNUMBER('2-4-2'!K77), '2-4-2'!K77, IF(ISNUMBER('2-4-2'!I77), '2-4-2'!I77, IF(ISNUMBER('2-4-2'!L77), '2-4-2'!L77, IF(ISNUMBER('2-4-2'!H77), '2-4-2'!H77, IF(ISNUMBER('2-4-2'!M77), '2-4-2'!M77, IF(ISNUMBER('2-4-2'!G77), '2-4-2'!G77, IF(ISNUMBER('2-4-2'!F77), '2-4-2'!F77, IF(ISNUMBER('2-4-2'!E77), '2-4-2'!E77, "XXX")))))))))</f>
        <v>27.6</v>
      </c>
      <c r="P77" s="189">
        <f>IF(ISNUMBER('2-5-1'!H309), '2-5-1'!H309, "XXX")</f>
        <v>0.15931460857391358</v>
      </c>
      <c r="Q77" s="189">
        <f>IF(ISNUMBER('2-5-2'!G77), '2-5-2'!G77, IF(ISNUMBER('2-5-2'!H77), '2-5-2'!H77, IF(ISNUMBER('2-5-2'!F77), '2-5-2'!F77, IF(ISNUMBER('2-5-2'!I77), '2-5-2'!I77, IF(ISNUMBER('2-5-2'!E77), '2-5-2'!E77, IF(ISNUMBER('2-5-2'!J77), '2-5-2'!J77, IF(ISNUMBER('2-5-2'!D77), '2-5-2'!D77, "XXX")))))))</f>
        <v>2.6</v>
      </c>
      <c r="R77" s="189">
        <f>IF(ISNUMBER('2-6-1'!J77), '2-6-1'!J77, IF(ISNUMBER('2-6-1'!K77), '2-6-1'!K77, IF(ISNUMBER('2-6-1'!I77), '2-6-1'!I77, IF(ISNUMBER('2-6-1'!L77), '2-6-1'!L77, IF(ISNUMBER('2-6-1'!H77), '2-6-1'!H77, IF(ISNUMBER('2-6-1'!G77), '2-6-1'!G77, IF(ISNUMBER('2-6-1'!F77), '2-6-1'!F77, IF(ISNUMBER('2-6-1'!E77), '2-6-1'!E77, "XXX"))))))))</f>
        <v>98.292720000000003</v>
      </c>
      <c r="S77" s="189">
        <f>IF(ISNUMBER('2-6-2'!K77), '2-6-2'!K77, IF(ISNUMBER('2-6-2'!L77), '2-6-2'!L77, IF(ISNUMBER('2-6-2'!J77), '2-6-2'!J77, IF(ISNUMBER('2-6-2'!M77), '2-6-2'!M77, IF(ISNUMBER('2-6-2'!I77), '2-6-2'!I77, IF(ISNUMBER('2-6-2'!H77), '2-6-2'!H77, IF(ISNUMBER('2-6-2'!G77), '2-6-2'!G77, IF(ISNUMBER('2-6-2'!F77), '2-6-2'!F77, "XXX"))))))))</f>
        <v>0</v>
      </c>
      <c r="T77" s="189">
        <f>IF(ISNUMBER('2-7-1'!M77), '2-7-1'!M77, "XXX")</f>
        <v>0.5525789207777777</v>
      </c>
      <c r="U77" s="189">
        <f>IF(ISNUMBER('2-7-2'!M77), '2-7-2'!M77, "XXX")</f>
        <v>0.41</v>
      </c>
      <c r="V77" s="189">
        <f>IF(ISNUMBER('2-8-1'!M77), '2-8-1'!M77, "XXX")</f>
        <v>0.53116710092592589</v>
      </c>
      <c r="W77" s="189">
        <f>IF(ISNUMBER('2-8-2'!M77), '2-8-2'!M77, "XXX")</f>
        <v>0.58191788195555549</v>
      </c>
      <c r="X77" s="189">
        <f>IF(ISNUMBER('3-1'!O76), '3-1'!O76, "XXX")</f>
        <v>0.315</v>
      </c>
      <c r="Y77" s="189">
        <f>'3-2'!W76</f>
        <v>-0.57157403200000001</v>
      </c>
    </row>
    <row r="78" spans="1:25" ht="15" x14ac:dyDescent="0.25">
      <c r="A78" s="155" t="s">
        <v>177</v>
      </c>
      <c r="B78" s="158" t="s">
        <v>177</v>
      </c>
      <c r="C78" s="189">
        <f>IF(ISNUMBER('1-1'!N78),'1-1'!N78, "XXX")</f>
        <v>6.4</v>
      </c>
      <c r="D78" s="189" t="str">
        <f>IF(UCDP!AE78, UCDP!AE78, "0.0")</f>
        <v>0.0</v>
      </c>
      <c r="E78" s="189">
        <f>IF(ISNUMBER('1-3'!Q78), '1-3'!Q78, IF(ISNUMBER('1-3'!P78), '1-3'!P78, IF(ISNUMBER('1-3'!O78), '1-3'!O78, "XXX")))</f>
        <v>67.480027236525416</v>
      </c>
      <c r="F78" s="189">
        <f>IF(ISNUMBER('1-4'!AU78),'1-4'!AU78, IF(ISNUMBER('1-4'!AV78),'1-4'!AV78, IF(ISNUMBER('1-4'!AT78),'1-4'!AT78, IF(ISNUMBER('1-4'!AS78),'1-4'!AS78, IF(ISNUMBER('1-4'!AR78),'1-4'!AR78, "XXX")))))</f>
        <v>2</v>
      </c>
      <c r="G78" s="189">
        <f>IF(ISNUMBER('1-5'!N77), '1-5'!N77, "XXX")</f>
        <v>6.9</v>
      </c>
      <c r="H78" s="189">
        <f>IF(ISNUMBER('2-1-1'!M78), '2-1-1'!M78, "XXX")</f>
        <v>0.55820571670701902</v>
      </c>
      <c r="I78" s="189">
        <f>IF(ISNUMBER('2-1-2'!G77),'2-1-2'!G77, IF(ISNUMBER('2-1-2'!F77),'2-1-2'!F77, IF(ISNUMBER('2-1-2'!H77),'2-1-2'!H77, "XXX")))</f>
        <v>0.59019999999999995</v>
      </c>
      <c r="J78" s="189" t="str">
        <f>IF(ISNUMBER('2-2-1'!AI78),'2-2-1'!AI78,IF(ISNUMBER('2-2-1'!AJ78),'2-2-1'!AJ78,IF(ISNUMBER('2-2-1'!AH78),'2-2-1'!AH78,IF(ISNUMBER('2-2-1'!AG78),'2-2-1'!AG78,IF(ISNUMBER('2-2-1'!AF78), '2-2-1'!AF78,IF(ISNUMBER('2-2-1'!AE78),'2-2-1'!AE78,IF(ISNUMBER('2-2-1'!AD78),'2-2-1'!AD78, "XXX")))))))</f>
        <v>XXX</v>
      </c>
      <c r="K78" s="189">
        <f>IF(ISNUMBER('2-2-2'!M78),'2-2-2'!M78, "XXX")</f>
        <v>0.48131728170833332</v>
      </c>
      <c r="L78" s="189">
        <f>IF(ISNUMBER('2-3-1'!V78), '2-3-1'!V78, IF(ISNUMBER('2-3-1'!U78), '2-3-1'!U78, IF(ISNUMBER('2-3-1'!T78), '2-3-1'!T78, IF(ISNUMBER('2-3-1'!S78), '2-3-1'!S78, IF(ISNUMBER('2-3-1'!R78), '2-3-1'!R78, IF(ISNUMBER('2-3-1'!Q78), '2-3-1'!Q78, "XXX"))))))</f>
        <v>2.3111727200000001</v>
      </c>
      <c r="M78" s="189">
        <f>IF(ISNUMBER('2-3-2'!V78), '2-3-2'!V78, IF(ISNUMBER('2-3-2'!U78), '2-3-2'!U78, IF(ISNUMBER('2-3-2'!T78), '2-3-2'!T78, IF(ISNUMBER('2-3-2'!S78), '2-3-2'!S78, IF(ISNUMBER('2-3-2'!R78), '2-3-2'!R78, IF(ISNUMBER('2-3-2'!Q78), '2-3-2'!Q78, "XXX"))))))</f>
        <v>46.181426999999999</v>
      </c>
      <c r="N78" s="189">
        <f>IF(ISNUMBER('2-4-1'!AB78),'2-4-1'!AB78,IF(ISNUMBER('2-4-1'!AC78),'2-4-1'!AC78,IF(ISNUMBER('2-4-1'!AA78),'2-4-1'!AA78,IF(ISNUMBER('2-4-1'!Z78),'2-4-1'!Z78,IF(ISNUMBER('2-4-1'!Y78),'2-4-1'!Y78,"XXX")))))</f>
        <v>10.3</v>
      </c>
      <c r="O78" s="189">
        <f>IF(ISNUMBER('2-4-2'!J78), '2-4-2'!J78, IF(ISNUMBER('2-4-2'!K78), '2-4-2'!K78, IF(ISNUMBER('2-4-2'!I78), '2-4-2'!I78, IF(ISNUMBER('2-4-2'!L78), '2-4-2'!L78, IF(ISNUMBER('2-4-2'!H78), '2-4-2'!H78, IF(ISNUMBER('2-4-2'!M78), '2-4-2'!M78, IF(ISNUMBER('2-4-2'!G78), '2-4-2'!G78, IF(ISNUMBER('2-4-2'!F78), '2-4-2'!F78, IF(ISNUMBER('2-4-2'!E78), '2-4-2'!E78, "XXX")))))))))</f>
        <v>100</v>
      </c>
      <c r="P78" s="189">
        <f>IF(ISNUMBER('2-5-1'!H310), '2-5-1'!H310, "XXX")</f>
        <v>0.51941585540771484</v>
      </c>
      <c r="Q78" s="189">
        <f>IF(ISNUMBER('2-5-2'!G78), '2-5-2'!G78, IF(ISNUMBER('2-5-2'!H78), '2-5-2'!H78, IF(ISNUMBER('2-5-2'!F78), '2-5-2'!F78, IF(ISNUMBER('2-5-2'!I78), '2-5-2'!I78, IF(ISNUMBER('2-5-2'!E78), '2-5-2'!E78, IF(ISNUMBER('2-5-2'!J78), '2-5-2'!J78, IF(ISNUMBER('2-5-2'!D78), '2-5-2'!D78, "XXX")))))))</f>
        <v>14.1</v>
      </c>
      <c r="R78" s="189">
        <f>IF(ISNUMBER('2-6-1'!J78), '2-6-1'!J78, IF(ISNUMBER('2-6-1'!K78), '2-6-1'!K78, IF(ISNUMBER('2-6-1'!I78), '2-6-1'!I78, IF(ISNUMBER('2-6-1'!L78), '2-6-1'!L78, IF(ISNUMBER('2-6-1'!H78), '2-6-1'!H78, IF(ISNUMBER('2-6-1'!G78), '2-6-1'!G78, IF(ISNUMBER('2-6-1'!F78), '2-6-1'!F78, IF(ISNUMBER('2-6-1'!E78), '2-6-1'!E78, "XXX"))))))))</f>
        <v>65.315960000000004</v>
      </c>
      <c r="S78" s="189">
        <f>IF(ISNUMBER('2-6-2'!K78), '2-6-2'!K78, IF(ISNUMBER('2-6-2'!L78), '2-6-2'!L78, IF(ISNUMBER('2-6-2'!J78), '2-6-2'!J78, IF(ISNUMBER('2-6-2'!M78), '2-6-2'!M78, IF(ISNUMBER('2-6-2'!I78), '2-6-2'!I78, IF(ISNUMBER('2-6-2'!H78), '2-6-2'!H78, IF(ISNUMBER('2-6-2'!G78), '2-6-2'!G78, IF(ISNUMBER('2-6-2'!F78), '2-6-2'!F78, "XXX"))))))))</f>
        <v>0.17</v>
      </c>
      <c r="T78" s="189">
        <f>IF(ISNUMBER('2-7-1'!M78), '2-7-1'!M78, "XXX")</f>
        <v>0.54171889622222213</v>
      </c>
      <c r="U78" s="189">
        <f>IF(ISNUMBER('2-7-2'!M78), '2-7-2'!M78, "XXX")</f>
        <v>0.28999999999999998</v>
      </c>
      <c r="V78" s="189">
        <f>IF(ISNUMBER('2-8-1'!M78), '2-8-1'!M78, "XXX")</f>
        <v>0.4421117526296296</v>
      </c>
      <c r="W78" s="189">
        <f>IF(ISNUMBER('2-8-2'!M78), '2-8-2'!M78, "XXX")</f>
        <v>0.47174617978888894</v>
      </c>
      <c r="X78" s="189">
        <f>IF(ISNUMBER('3-1'!O77), '3-1'!O77, "XXX")</f>
        <v>0.437</v>
      </c>
      <c r="Y78" s="189">
        <f>'3-2'!W77</f>
        <v>-0.37282756</v>
      </c>
    </row>
    <row r="79" spans="1:25" ht="15" x14ac:dyDescent="0.25">
      <c r="A79" s="155" t="s">
        <v>192</v>
      </c>
      <c r="B79" s="158" t="s">
        <v>87</v>
      </c>
      <c r="C79" s="189">
        <f>IF(ISNUMBER('1-1'!N79),'1-1'!N79, "XXX")</f>
        <v>5.5</v>
      </c>
      <c r="D79" s="189" t="str">
        <f>IF(UCDP!AE79, UCDP!AE79, "0.0")</f>
        <v>0.0</v>
      </c>
      <c r="E79" s="189">
        <f>IF(ISNUMBER('1-3'!Q79), '1-3'!Q79, IF(ISNUMBER('1-3'!P79), '1-3'!P79, IF(ISNUMBER('1-3'!O79), '1-3'!O79, "XXX")))</f>
        <v>73.965233292316384</v>
      </c>
      <c r="F79" s="189">
        <f>IF(ISNUMBER('1-4'!AU79),'1-4'!AU79, IF(ISNUMBER('1-4'!AV79),'1-4'!AV79, IF(ISNUMBER('1-4'!AT79),'1-4'!AT79, IF(ISNUMBER('1-4'!AS79),'1-4'!AS79, IF(ISNUMBER('1-4'!AR79),'1-4'!AR79, "XXX")))))</f>
        <v>2</v>
      </c>
      <c r="G79" s="189">
        <f>IF(ISNUMBER('1-5'!N78), '1-5'!N78, "XXX")</f>
        <v>7.3</v>
      </c>
      <c r="H79" s="189">
        <f>IF(ISNUMBER('2-1-1'!M79), '2-1-1'!M79, "XXX")</f>
        <v>0.59237017498112654</v>
      </c>
      <c r="I79" s="189">
        <f>IF(ISNUMBER('2-1-2'!G78),'2-1-2'!G78, IF(ISNUMBER('2-1-2'!F78),'2-1-2'!F78, IF(ISNUMBER('2-1-2'!H78),'2-1-2'!H78, "XXX")))</f>
        <v>0.23830000000000001</v>
      </c>
      <c r="J79" s="189">
        <f>IF(ISNUMBER('2-2-1'!AI79),'2-2-1'!AI79,IF(ISNUMBER('2-2-1'!AJ79),'2-2-1'!AJ79,IF(ISNUMBER('2-2-1'!AH79),'2-2-1'!AH79,IF(ISNUMBER('2-2-1'!AG79),'2-2-1'!AG79,IF(ISNUMBER('2-2-1'!AF79), '2-2-1'!AF79,IF(ISNUMBER('2-2-1'!AE79),'2-2-1'!AE79,IF(ISNUMBER('2-2-1'!AD79),'2-2-1'!AD79, "XXX")))))))</f>
        <v>2.3279100000000001</v>
      </c>
      <c r="K79" s="189">
        <f>IF(ISNUMBER('2-2-2'!M79),'2-2-2'!M79, "XXX")</f>
        <v>0.55396955404166659</v>
      </c>
      <c r="L79" s="189">
        <f>IF(ISNUMBER('2-3-1'!V79), '2-3-1'!V79, IF(ISNUMBER('2-3-1'!U79), '2-3-1'!U79, IF(ISNUMBER('2-3-1'!T79), '2-3-1'!T79, IF(ISNUMBER('2-3-1'!S79), '2-3-1'!S79, IF(ISNUMBER('2-3-1'!R79), '2-3-1'!R79, IF(ISNUMBER('2-3-1'!Q79), '2-3-1'!Q79, "XXX"))))))</f>
        <v>0.95972489999999999</v>
      </c>
      <c r="M79" s="189">
        <f>IF(ISNUMBER('2-3-2'!V79), '2-3-2'!V79, IF(ISNUMBER('2-3-2'!U79), '2-3-2'!U79, IF(ISNUMBER('2-3-2'!T79), '2-3-2'!T79, IF(ISNUMBER('2-3-2'!S79), '2-3-2'!S79, IF(ISNUMBER('2-3-2'!R79), '2-3-2'!R79, IF(ISNUMBER('2-3-2'!Q79), '2-3-2'!Q79, "XXX"))))))</f>
        <v>41.832286830000001</v>
      </c>
      <c r="N79" s="189">
        <f>IF(ISNUMBER('2-4-1'!AB79),'2-4-1'!AB79,IF(ISNUMBER('2-4-1'!AC79),'2-4-1'!AC79,IF(ISNUMBER('2-4-1'!AA79),'2-4-1'!AA79,IF(ISNUMBER('2-4-1'!Z79),'2-4-1'!Z79,IF(ISNUMBER('2-4-1'!Y79),'2-4-1'!Y79,"XXX")))))</f>
        <v>0.7</v>
      </c>
      <c r="O79" s="189">
        <f>IF(ISNUMBER('2-4-2'!J79), '2-4-2'!J79, IF(ISNUMBER('2-4-2'!K79), '2-4-2'!K79, IF(ISNUMBER('2-4-2'!I79), '2-4-2'!I79, IF(ISNUMBER('2-4-2'!L79), '2-4-2'!L79, IF(ISNUMBER('2-4-2'!H79), '2-4-2'!H79, IF(ISNUMBER('2-4-2'!M79), '2-4-2'!M79, IF(ISNUMBER('2-4-2'!G79), '2-4-2'!G79, IF(ISNUMBER('2-4-2'!F79), '2-4-2'!F79, IF(ISNUMBER('2-4-2'!E79), '2-4-2'!E79, "XXX")))))))))</f>
        <v>6.3</v>
      </c>
      <c r="P79" s="189">
        <f>IF(ISNUMBER('2-5-1'!H311), '2-5-1'!H311, "XXX")</f>
        <v>7.7714800834655763E-3</v>
      </c>
      <c r="Q79" s="189">
        <f>IF(ISNUMBER('2-5-2'!G79), '2-5-2'!G79, IF(ISNUMBER('2-5-2'!H79), '2-5-2'!H79, IF(ISNUMBER('2-5-2'!F79), '2-5-2'!F79, IF(ISNUMBER('2-5-2'!I79), '2-5-2'!I79, IF(ISNUMBER('2-5-2'!E79), '2-5-2'!E79, IF(ISNUMBER('2-5-2'!J79), '2-5-2'!J79, IF(ISNUMBER('2-5-2'!D79), '2-5-2'!D79, "XXX")))))))</f>
        <v>7.7</v>
      </c>
      <c r="R79" s="189">
        <f>IF(ISNUMBER('2-6-1'!J79), '2-6-1'!J79, IF(ISNUMBER('2-6-1'!K79), '2-6-1'!K79, IF(ISNUMBER('2-6-1'!I79), '2-6-1'!I79, IF(ISNUMBER('2-6-1'!L79), '2-6-1'!L79, IF(ISNUMBER('2-6-1'!H79), '2-6-1'!H79, IF(ISNUMBER('2-6-1'!G79), '2-6-1'!G79, IF(ISNUMBER('2-6-1'!F79), '2-6-1'!F79, IF(ISNUMBER('2-6-1'!E79), '2-6-1'!E79, "XXX"))))))))</f>
        <v>21.935459999999999</v>
      </c>
      <c r="S79" s="189">
        <f>IF(ISNUMBER('2-6-2'!K79), '2-6-2'!K79, IF(ISNUMBER('2-6-2'!L79), '2-6-2'!L79, IF(ISNUMBER('2-6-2'!J79), '2-6-2'!J79, IF(ISNUMBER('2-6-2'!M79), '2-6-2'!M79, IF(ISNUMBER('2-6-2'!I79), '2-6-2'!I79, IF(ISNUMBER('2-6-2'!H79), '2-6-2'!H79, IF(ISNUMBER('2-6-2'!G79), '2-6-2'!G79, IF(ISNUMBER('2-6-2'!F79), '2-6-2'!F79, "XXX"))))))))</f>
        <v>9.74</v>
      </c>
      <c r="T79" s="189">
        <f>IF(ISNUMBER('2-7-1'!M79), '2-7-1'!M79, "XXX")</f>
        <v>0.44290339150000002</v>
      </c>
      <c r="U79" s="189">
        <f>IF(ISNUMBER('2-7-2'!M79), '2-7-2'!M79, "XXX")</f>
        <v>0.28999999999999998</v>
      </c>
      <c r="V79" s="189">
        <f>IF(ISNUMBER('2-8-1'!M79), '2-8-1'!M79, "XXX")</f>
        <v>0.48302763037037039</v>
      </c>
      <c r="W79" s="189">
        <f>IF(ISNUMBER('2-8-2'!M79), '2-8-2'!M79, "XXX")</f>
        <v>0.37803695596666664</v>
      </c>
      <c r="X79" s="189">
        <f>IF(ISNUMBER('3-1'!O78), '3-1'!O78, "XXX")</f>
        <v>0.128</v>
      </c>
      <c r="Y79" s="189">
        <f>'3-2'!W78</f>
        <v>-1.7168834209999999</v>
      </c>
    </row>
    <row r="80" spans="1:25" ht="15" x14ac:dyDescent="0.25">
      <c r="A80" s="155" t="s">
        <v>88</v>
      </c>
      <c r="B80" s="158" t="s">
        <v>88</v>
      </c>
      <c r="C80" s="189">
        <f>IF(ISNUMBER('1-1'!N80),'1-1'!N80, "XXX")</f>
        <v>3.3</v>
      </c>
      <c r="D80" s="189" t="str">
        <f>IF(UCDP!AE80, UCDP!AE80, "0.0")</f>
        <v>0.0</v>
      </c>
      <c r="E80" s="189">
        <f>IF(ISNUMBER('1-3'!Q80), '1-3'!Q80, IF(ISNUMBER('1-3'!P80), '1-3'!P80, IF(ISNUMBER('1-3'!O80), '1-3'!O80, "XXX")))</f>
        <v>80.024047094025434</v>
      </c>
      <c r="F80" s="189">
        <f>IF(ISNUMBER('1-4'!AU80),'1-4'!AU80, IF(ISNUMBER('1-4'!AV80),'1-4'!AV80, IF(ISNUMBER('1-4'!AT80),'1-4'!AT80, IF(ISNUMBER('1-4'!AS80),'1-4'!AS80, IF(ISNUMBER('1-4'!AR80),'1-4'!AR80, "XXX")))))</f>
        <v>1</v>
      </c>
      <c r="G80" s="189">
        <f>IF(ISNUMBER('1-5'!N79), '1-5'!N79, "XXX")</f>
        <v>3</v>
      </c>
      <c r="H80" s="189">
        <f>IF(ISNUMBER('2-1-1'!M80), '2-1-1'!M80, "XXX")</f>
        <v>0.76008169040173523</v>
      </c>
      <c r="I80" s="189">
        <f>IF(ISNUMBER('2-1-2'!G79),'2-1-2'!G79, IF(ISNUMBER('2-1-2'!F79),'2-1-2'!F79, IF(ISNUMBER('2-1-2'!H79),'2-1-2'!H79, "XXX")))</f>
        <v>0.83989999999999998</v>
      </c>
      <c r="J80" s="189">
        <f>IF(ISNUMBER('2-2-1'!AI80),'2-2-1'!AI80,IF(ISNUMBER('2-2-1'!AJ80),'2-2-1'!AJ80,IF(ISNUMBER('2-2-1'!AH80),'2-2-1'!AH80,IF(ISNUMBER('2-2-1'!AG80),'2-2-1'!AG80,IF(ISNUMBER('2-2-1'!AF80), '2-2-1'!AF80,IF(ISNUMBER('2-2-1'!AE80),'2-2-1'!AE80,IF(ISNUMBER('2-2-1'!AD80),'2-2-1'!AD80, "XXX")))))))</f>
        <v>2.8096800000000002</v>
      </c>
      <c r="K80" s="189">
        <f>IF(ISNUMBER('2-2-2'!M80),'2-2-2'!M80, "XXX")</f>
        <v>0.71691327891666679</v>
      </c>
      <c r="L80" s="189">
        <f>IF(ISNUMBER('2-3-1'!V80), '2-3-1'!V80, IF(ISNUMBER('2-3-1'!U80), '2-3-1'!U80, IF(ISNUMBER('2-3-1'!T80), '2-3-1'!T80, IF(ISNUMBER('2-3-1'!S80), '2-3-1'!S80, IF(ISNUMBER('2-3-1'!R80), '2-3-1'!R80, IF(ISNUMBER('2-3-1'!Q80), '2-3-1'!Q80, "XXX"))))))</f>
        <v>3.9835770099999999</v>
      </c>
      <c r="M80" s="189">
        <f>IF(ISNUMBER('2-3-2'!V80), '2-3-2'!V80, IF(ISNUMBER('2-3-2'!U80), '2-3-2'!U80, IF(ISNUMBER('2-3-2'!T80), '2-3-2'!T80, IF(ISNUMBER('2-3-2'!S80), '2-3-2'!S80, IF(ISNUMBER('2-3-2'!R80), '2-3-2'!R80, IF(ISNUMBER('2-3-2'!Q80), '2-3-2'!Q80, "XXX"))))))</f>
        <v>35.719818119999999</v>
      </c>
      <c r="N80" s="189">
        <f>IF(ISNUMBER('2-4-1'!AB80),'2-4-1'!AB80,IF(ISNUMBER('2-4-1'!AC80),'2-4-1'!AC80,IF(ISNUMBER('2-4-1'!AA80),'2-4-1'!AA80,IF(ISNUMBER('2-4-1'!Z80),'2-4-1'!Z80,IF(ISNUMBER('2-4-1'!Y80),'2-4-1'!Y80,"XXX")))))</f>
        <v>11.5</v>
      </c>
      <c r="O80" s="189">
        <f>IF(ISNUMBER('2-4-2'!J80), '2-4-2'!J80, IF(ISNUMBER('2-4-2'!K80), '2-4-2'!K80, IF(ISNUMBER('2-4-2'!I80), '2-4-2'!I80, IF(ISNUMBER('2-4-2'!L80), '2-4-2'!L80, IF(ISNUMBER('2-4-2'!H80), '2-4-2'!H80, IF(ISNUMBER('2-4-2'!M80), '2-4-2'!M80, IF(ISNUMBER('2-4-2'!G80), '2-4-2'!G80, IF(ISNUMBER('2-4-2'!F80), '2-4-2'!F80, IF(ISNUMBER('2-4-2'!E80), '2-4-2'!E80, "XXX")))))))))</f>
        <v>92</v>
      </c>
      <c r="P80" s="189">
        <f>IF(ISNUMBER('2-5-1'!H312), '2-5-1'!H312, "XXX")</f>
        <v>0.20472662448883056</v>
      </c>
      <c r="Q80" s="189">
        <f>IF(ISNUMBER('2-5-2'!G80), '2-5-2'!G80, IF(ISNUMBER('2-5-2'!H80), '2-5-2'!H80, IF(ISNUMBER('2-5-2'!F80), '2-5-2'!F80, IF(ISNUMBER('2-5-2'!I80), '2-5-2'!I80, IF(ISNUMBER('2-5-2'!E80), '2-5-2'!E80, IF(ISNUMBER('2-5-2'!J80), '2-5-2'!J80, IF(ISNUMBER('2-5-2'!D80), '2-5-2'!D80, "XXX")))))))</f>
        <v>85</v>
      </c>
      <c r="R80" s="189">
        <f>IF(ISNUMBER('2-6-1'!J80), '2-6-1'!J80, IF(ISNUMBER('2-6-1'!K80), '2-6-1'!K80, IF(ISNUMBER('2-6-1'!I80), '2-6-1'!I80, IF(ISNUMBER('2-6-1'!L80), '2-6-1'!L80, IF(ISNUMBER('2-6-1'!H80), '2-6-1'!H80, IF(ISNUMBER('2-6-1'!G80), '2-6-1'!G80, IF(ISNUMBER('2-6-1'!F80), '2-6-1'!F80, IF(ISNUMBER('2-6-1'!E80), '2-6-1'!E80, "XXX"))))))))</f>
        <v>88.415310000000005</v>
      </c>
      <c r="S80" s="189">
        <f>IF(ISNUMBER('2-6-2'!K80), '2-6-2'!K80, IF(ISNUMBER('2-6-2'!L80), '2-6-2'!L80, IF(ISNUMBER('2-6-2'!J80), '2-6-2'!J80, IF(ISNUMBER('2-6-2'!M80), '2-6-2'!M80, IF(ISNUMBER('2-6-2'!I80), '2-6-2'!I80, IF(ISNUMBER('2-6-2'!H80), '2-6-2'!H80, IF(ISNUMBER('2-6-2'!G80), '2-6-2'!G80, IF(ISNUMBER('2-6-2'!F80), '2-6-2'!F80, "XXX"))))))))</f>
        <v>0</v>
      </c>
      <c r="T80" s="189">
        <f>IF(ISNUMBER('2-7-1'!M80), '2-7-1'!M80, "XXX")</f>
        <v>0.64775479105555567</v>
      </c>
      <c r="U80" s="189">
        <f>IF(ISNUMBER('2-7-2'!M80), '2-7-2'!M80, "XXX")</f>
        <v>0.57999999999999996</v>
      </c>
      <c r="V80" s="189">
        <f>IF(ISNUMBER('2-8-1'!M80), '2-8-1'!M80, "XXX")</f>
        <v>0.58060925092592608</v>
      </c>
      <c r="W80" s="189">
        <f>IF(ISNUMBER('2-8-2'!M80), '2-8-2'!M80, "XXX")</f>
        <v>0.49729922084444445</v>
      </c>
      <c r="X80" s="189">
        <f>IF(ISNUMBER('3-1'!O79), '3-1'!O79, "XXX")</f>
        <v>0.83099999999999996</v>
      </c>
      <c r="Y80" s="189">
        <f>'3-2'!W79</f>
        <v>0.91917115400000005</v>
      </c>
    </row>
    <row r="81" spans="1:25" ht="15" x14ac:dyDescent="0.25">
      <c r="A81" s="155" t="s">
        <v>89</v>
      </c>
      <c r="B81" s="158" t="s">
        <v>89</v>
      </c>
      <c r="C81" s="189">
        <f>IF(ISNUMBER('1-1'!N81),'1-1'!N81, "XXX")</f>
        <v>9.1</v>
      </c>
      <c r="D81" s="189">
        <f>IF(UCDP!AE81, UCDP!AE81, "0.0")</f>
        <v>1.1458031195963107E-2</v>
      </c>
      <c r="E81" s="189">
        <f>IF(ISNUMBER('1-3'!Q81), '1-3'!Q81, IF(ISNUMBER('1-3'!P81), '1-3'!P81, IF(ISNUMBER('1-3'!O81), '1-3'!O81, "XXX")))</f>
        <v>69.495383889251414</v>
      </c>
      <c r="F81" s="189">
        <f>IF(ISNUMBER('1-4'!AU81),'1-4'!AU81, IF(ISNUMBER('1-4'!AV81),'1-4'!AV81, IF(ISNUMBER('1-4'!AT81),'1-4'!AT81, IF(ISNUMBER('1-4'!AS81),'1-4'!AS81, IF(ISNUMBER('1-4'!AR81),'1-4'!AR81, "XXX")))))</f>
        <v>3</v>
      </c>
      <c r="G81" s="189">
        <f>IF(ISNUMBER('1-5'!N80), '1-5'!N80, "XXX")</f>
        <v>7.2</v>
      </c>
      <c r="H81" s="189">
        <f>IF(ISNUMBER('2-1-1'!M81), '2-1-1'!M81, "XXX")</f>
        <v>0.61269396831431622</v>
      </c>
      <c r="I81" s="189">
        <f>IF(ISNUMBER('2-1-2'!G80),'2-1-2'!G80, IF(ISNUMBER('2-1-2'!F80),'2-1-2'!F80, IF(ISNUMBER('2-1-2'!H80),'2-1-2'!H80, "XXX")))</f>
        <v>0.4123</v>
      </c>
      <c r="J81" s="189" t="str">
        <f>IF(ISNUMBER('2-2-1'!AI81),'2-2-1'!AI81,IF(ISNUMBER('2-2-1'!AJ81),'2-2-1'!AJ81,IF(ISNUMBER('2-2-1'!AH81),'2-2-1'!AH81,IF(ISNUMBER('2-2-1'!AG81),'2-2-1'!AG81,IF(ISNUMBER('2-2-1'!AF81), '2-2-1'!AF81,IF(ISNUMBER('2-2-1'!AE81),'2-2-1'!AE81,IF(ISNUMBER('2-2-1'!AD81),'2-2-1'!AD81, "XXX")))))))</f>
        <v>XXX</v>
      </c>
      <c r="K81" s="189">
        <f>IF(ISNUMBER('2-2-2'!M81),'2-2-2'!M81, "XXX")</f>
        <v>0.74434703191666673</v>
      </c>
      <c r="L81" s="189">
        <f>IF(ISNUMBER('2-3-1'!V81), '2-3-1'!V81, IF(ISNUMBER('2-3-1'!U81), '2-3-1'!U81, IF(ISNUMBER('2-3-1'!T81), '2-3-1'!T81, IF(ISNUMBER('2-3-1'!S81), '2-3-1'!S81, IF(ISNUMBER('2-3-1'!R81), '2-3-1'!R81, IF(ISNUMBER('2-3-1'!Q81), '2-3-1'!Q81, "XXX"))))))</f>
        <v>4.2352232900000004</v>
      </c>
      <c r="M81" s="189">
        <f>IF(ISNUMBER('2-3-2'!V81), '2-3-2'!V81, IF(ISNUMBER('2-3-2'!U81), '2-3-2'!U81, IF(ISNUMBER('2-3-2'!T81), '2-3-2'!T81, IF(ISNUMBER('2-3-2'!S81), '2-3-2'!S81, IF(ISNUMBER('2-3-2'!R81), '2-3-2'!R81, IF(ISNUMBER('2-3-2'!Q81), '2-3-2'!Q81, "XXX"))))))</f>
        <v>33.535938260000002</v>
      </c>
      <c r="N81" s="189">
        <f>IF(ISNUMBER('2-4-1'!AB81),'2-4-1'!AB81,IF(ISNUMBER('2-4-1'!AC81),'2-4-1'!AC81,IF(ISNUMBER('2-4-1'!AA81),'2-4-1'!AA81,IF(ISNUMBER('2-4-1'!Z81),'2-4-1'!Z81,IF(ISNUMBER('2-4-1'!Y81),'2-4-1'!Y81,"XXX")))))</f>
        <v>6.2</v>
      </c>
      <c r="O81" s="189">
        <f>IF(ISNUMBER('2-4-2'!J81), '2-4-2'!J81, IF(ISNUMBER('2-4-2'!K81), '2-4-2'!K81, IF(ISNUMBER('2-4-2'!I81), '2-4-2'!I81, IF(ISNUMBER('2-4-2'!L81), '2-4-2'!L81, IF(ISNUMBER('2-4-2'!H81), '2-4-2'!H81, IF(ISNUMBER('2-4-2'!M81), '2-4-2'!M81, IF(ISNUMBER('2-4-2'!G81), '2-4-2'!G81, IF(ISNUMBER('2-4-2'!F81), '2-4-2'!F81, IF(ISNUMBER('2-4-2'!E81), '2-4-2'!E81, "XXX")))))))))</f>
        <v>9.8000000000000007</v>
      </c>
      <c r="P81" s="189" t="str">
        <f>IF(ISNUMBER('2-5-1'!H313), '2-5-1'!H313, "XXX")</f>
        <v>XXX</v>
      </c>
      <c r="Q81" s="189">
        <f>IF(ISNUMBER('2-5-2'!G81), '2-5-2'!G81, IF(ISNUMBER('2-5-2'!H81), '2-5-2'!H81, IF(ISNUMBER('2-5-2'!F81), '2-5-2'!F81, IF(ISNUMBER('2-5-2'!I81), '2-5-2'!I81, IF(ISNUMBER('2-5-2'!E81), '2-5-2'!E81, IF(ISNUMBER('2-5-2'!J81), '2-5-2'!J81, IF(ISNUMBER('2-5-2'!D81), '2-5-2'!D81, "XXX")))))))</f>
        <v>1.7</v>
      </c>
      <c r="R81" s="189">
        <f>IF(ISNUMBER('2-6-1'!J81), '2-6-1'!J81, IF(ISNUMBER('2-6-1'!K81), '2-6-1'!K81, IF(ISNUMBER('2-6-1'!I81), '2-6-1'!I81, IF(ISNUMBER('2-6-1'!L81), '2-6-1'!L81, IF(ISNUMBER('2-6-1'!H81), '2-6-1'!H81, IF(ISNUMBER('2-6-1'!G81), '2-6-1'!G81, IF(ISNUMBER('2-6-1'!F81), '2-6-1'!F81, IF(ISNUMBER('2-6-1'!E81), '2-6-1'!E81, "XXX"))))))))</f>
        <v>60.688920000000003</v>
      </c>
      <c r="S81" s="189">
        <f>IF(ISNUMBER('2-6-2'!K81), '2-6-2'!K81, IF(ISNUMBER('2-6-2'!L81), '2-6-2'!L81, IF(ISNUMBER('2-6-2'!J81), '2-6-2'!J81, IF(ISNUMBER('2-6-2'!M81), '2-6-2'!M81, IF(ISNUMBER('2-6-2'!I81), '2-6-2'!I81, IF(ISNUMBER('2-6-2'!H81), '2-6-2'!H81, IF(ISNUMBER('2-6-2'!G81), '2-6-2'!G81, IF(ISNUMBER('2-6-2'!F81), '2-6-2'!F81, "XXX"))))))))</f>
        <v>0.1</v>
      </c>
      <c r="T81" s="189">
        <f>IF(ISNUMBER('2-7-1'!M81), '2-7-1'!M81, "XXX")</f>
        <v>0.47544477777777777</v>
      </c>
      <c r="U81" s="189">
        <f>IF(ISNUMBER('2-7-2'!M81), '2-7-2'!M81, "XXX")</f>
        <v>0.28000000000000003</v>
      </c>
      <c r="V81" s="189">
        <f>IF(ISNUMBER('2-8-1'!M81), '2-8-1'!M81, "XXX")</f>
        <v>0.48828510885185189</v>
      </c>
      <c r="W81" s="189">
        <f>IF(ISNUMBER('2-8-2'!M81), '2-8-2'!M81, "XXX")</f>
        <v>0.38842749260000003</v>
      </c>
      <c r="X81" s="189">
        <f>IF(ISNUMBER('3-1'!O80), '3-1'!O80, "XXX")</f>
        <v>0.45300000000000001</v>
      </c>
      <c r="Y81" s="189">
        <f>'3-2'!W80</f>
        <v>-0.434260011</v>
      </c>
    </row>
    <row r="82" spans="1:25" ht="15" x14ac:dyDescent="0.25">
      <c r="A82" s="155" t="s">
        <v>90</v>
      </c>
      <c r="B82" s="158" t="s">
        <v>90</v>
      </c>
      <c r="C82" s="189">
        <f>IF(ISNUMBER('1-1'!N82),'1-1'!N82, "XXX")</f>
        <v>7.2</v>
      </c>
      <c r="D82" s="189" t="str">
        <f>IF(UCDP!AE82, UCDP!AE82, "0.0")</f>
        <v>0.0</v>
      </c>
      <c r="E82" s="189">
        <f>IF(ISNUMBER('1-3'!Q82), '1-3'!Q82, IF(ISNUMBER('1-3'!P82), '1-3'!P82, IF(ISNUMBER('1-3'!O82), '1-3'!O82, "XXX")))</f>
        <v>59.382503510833345</v>
      </c>
      <c r="F82" s="189">
        <f>IF(ISNUMBER('1-4'!AU82),'1-4'!AU82, IF(ISNUMBER('1-4'!AV82),'1-4'!AV82, IF(ISNUMBER('1-4'!AT82),'1-4'!AT82, IF(ISNUMBER('1-4'!AS82),'1-4'!AS82, IF(ISNUMBER('1-4'!AR82),'1-4'!AR82, "XXX")))))</f>
        <v>2</v>
      </c>
      <c r="G82" s="189">
        <f>IF(ISNUMBER('1-5'!N81), '1-5'!N81, "XXX")</f>
        <v>5.2</v>
      </c>
      <c r="H82" s="189">
        <f>IF(ISNUMBER('2-1-1'!M82), '2-1-1'!M82, "XXX")</f>
        <v>0.33255255813567158</v>
      </c>
      <c r="I82" s="189">
        <f>IF(ISNUMBER('2-1-2'!G81),'2-1-2'!G81, IF(ISNUMBER('2-1-2'!F81),'2-1-2'!F81, IF(ISNUMBER('2-1-2'!H81),'2-1-2'!H81, "XXX")))</f>
        <v>0.44969999999999999</v>
      </c>
      <c r="J82" s="189">
        <f>IF(ISNUMBER('2-2-1'!AI82),'2-2-1'!AI82,IF(ISNUMBER('2-2-1'!AJ82),'2-2-1'!AJ82,IF(ISNUMBER('2-2-1'!AH82),'2-2-1'!AH82,IF(ISNUMBER('2-2-1'!AG82),'2-2-1'!AG82,IF(ISNUMBER('2-2-1'!AF82), '2-2-1'!AF82,IF(ISNUMBER('2-2-1'!AE82),'2-2-1'!AE82,IF(ISNUMBER('2-2-1'!AD82),'2-2-1'!AD82, "XXX")))))))</f>
        <v>6.0088200000000001</v>
      </c>
      <c r="K82" s="189">
        <f>IF(ISNUMBER('2-2-2'!M82),'2-2-2'!M82, "XXX")</f>
        <v>0.46135516166666668</v>
      </c>
      <c r="L82" s="189">
        <f>IF(ISNUMBER('2-3-1'!V82), '2-3-1'!V82, IF(ISNUMBER('2-3-1'!U82), '2-3-1'!U82, IF(ISNUMBER('2-3-1'!T82), '2-3-1'!T82, IF(ISNUMBER('2-3-1'!S82), '2-3-1'!S82, IF(ISNUMBER('2-3-1'!R82), '2-3-1'!R82, IF(ISNUMBER('2-3-1'!Q82), '2-3-1'!Q82, "XXX"))))))</f>
        <v>4.9064745900000002</v>
      </c>
      <c r="M82" s="189">
        <f>IF(ISNUMBER('2-3-2'!V82), '2-3-2'!V82, IF(ISNUMBER('2-3-2'!U82), '2-3-2'!U82, IF(ISNUMBER('2-3-2'!T82), '2-3-2'!T82, IF(ISNUMBER('2-3-2'!S82), '2-3-2'!S82, IF(ISNUMBER('2-3-2'!R82), '2-3-2'!R82, IF(ISNUMBER('2-3-2'!Q82), '2-3-2'!Q82, "XXX"))))))</f>
        <v>13.761528970000001</v>
      </c>
      <c r="N82" s="189">
        <f>IF(ISNUMBER('2-4-1'!AB82),'2-4-1'!AB82,IF(ISNUMBER('2-4-1'!AC82),'2-4-1'!AC82,IF(ISNUMBER('2-4-1'!AA82),'2-4-1'!AA82,IF(ISNUMBER('2-4-1'!Z82),'2-4-1'!Z82,IF(ISNUMBER('2-4-1'!Y82),'2-4-1'!Y82,"XXX")))))</f>
        <v>5.5</v>
      </c>
      <c r="O82" s="189">
        <f>IF(ISNUMBER('2-4-2'!J82), '2-4-2'!J82, IF(ISNUMBER('2-4-2'!K82), '2-4-2'!K82, IF(ISNUMBER('2-4-2'!I82), '2-4-2'!I82, IF(ISNUMBER('2-4-2'!L82), '2-4-2'!L82, IF(ISNUMBER('2-4-2'!H82), '2-4-2'!H82, IF(ISNUMBER('2-4-2'!M82), '2-4-2'!M82, IF(ISNUMBER('2-4-2'!G82), '2-4-2'!G82, IF(ISNUMBER('2-4-2'!F82), '2-4-2'!F82, IF(ISNUMBER('2-4-2'!E82), '2-4-2'!E82, "XXX")))))))))</f>
        <v>94</v>
      </c>
      <c r="P82" s="189">
        <f>IF(ISNUMBER('2-5-1'!H314), '2-5-1'!H314, "XXX")</f>
        <v>1</v>
      </c>
      <c r="Q82" s="189">
        <f>IF(ISNUMBER('2-5-2'!G82), '2-5-2'!G82, IF(ISNUMBER('2-5-2'!H82), '2-5-2'!H82, IF(ISNUMBER('2-5-2'!F82), '2-5-2'!F82, IF(ISNUMBER('2-5-2'!I82), '2-5-2'!I82, IF(ISNUMBER('2-5-2'!E82), '2-5-2'!E82, IF(ISNUMBER('2-5-2'!J82), '2-5-2'!J82, IF(ISNUMBER('2-5-2'!D82), '2-5-2'!D82, "XXX")))))))</f>
        <v>7.8</v>
      </c>
      <c r="R82" s="189">
        <f>IF(ISNUMBER('2-6-1'!J82), '2-6-1'!J82, IF(ISNUMBER('2-6-1'!K82), '2-6-1'!K82, IF(ISNUMBER('2-6-1'!I82), '2-6-1'!I82, IF(ISNUMBER('2-6-1'!L82), '2-6-1'!L82, IF(ISNUMBER('2-6-1'!H82), '2-6-1'!H82, IF(ISNUMBER('2-6-1'!G82), '2-6-1'!G82, IF(ISNUMBER('2-6-1'!F82), '2-6-1'!F82, IF(ISNUMBER('2-6-1'!E82), '2-6-1'!E82, "XXX"))))))))</f>
        <v>44.610709999999997</v>
      </c>
      <c r="S82" s="189">
        <f>IF(ISNUMBER('2-6-2'!K82), '2-6-2'!K82, IF(ISNUMBER('2-6-2'!L82), '2-6-2'!L82, IF(ISNUMBER('2-6-2'!J82), '2-6-2'!J82, IF(ISNUMBER('2-6-2'!M82), '2-6-2'!M82, IF(ISNUMBER('2-6-2'!I82), '2-6-2'!I82, IF(ISNUMBER('2-6-2'!H82), '2-6-2'!H82, IF(ISNUMBER('2-6-2'!G82), '2-6-2'!G82, IF(ISNUMBER('2-6-2'!F82), '2-6-2'!F82, "XXX"))))))))</f>
        <v>18.329999999999998</v>
      </c>
      <c r="T82" s="189">
        <f>IF(ISNUMBER('2-7-1'!M82), '2-7-1'!M82, "XXX")</f>
        <v>0.38216019472222224</v>
      </c>
      <c r="U82" s="189">
        <f>IF(ISNUMBER('2-7-2'!M82), '2-7-2'!M82, "XXX")</f>
        <v>0.41</v>
      </c>
      <c r="V82" s="189">
        <f>IF(ISNUMBER('2-8-1'!M82), '2-8-1'!M82, "XXX")</f>
        <v>0.5346432217962962</v>
      </c>
      <c r="W82" s="189">
        <f>IF(ISNUMBER('2-8-2'!M82), '2-8-2'!M82, "XXX")</f>
        <v>0.31518757758888893</v>
      </c>
      <c r="X82" s="189">
        <f>IF(ISNUMBER('3-1'!O81), '3-1'!O81, "XXX")</f>
        <v>0.63</v>
      </c>
      <c r="Y82" s="189">
        <f>'3-2'!W81</f>
        <v>6.4616947999999994E-2</v>
      </c>
    </row>
    <row r="83" spans="1:25" ht="15" x14ac:dyDescent="0.25">
      <c r="A83" s="155" t="s">
        <v>91</v>
      </c>
      <c r="B83" s="158" t="s">
        <v>91</v>
      </c>
      <c r="C83" s="189">
        <f>IF(ISNUMBER('1-1'!N83),'1-1'!N83, "XXX")</f>
        <v>8.6999999999999993</v>
      </c>
      <c r="D83" s="189" t="str">
        <f>IF(UCDP!AE83, UCDP!AE83, "0.0")</f>
        <v>0.0</v>
      </c>
      <c r="E83" s="190">
        <f>'1-3'!M83</f>
        <v>70.500000000000014</v>
      </c>
      <c r="F83" s="189">
        <f>IF(ISNUMBER('1-4'!AU83),'1-4'!AU83, IF(ISNUMBER('1-4'!AV83),'1-4'!AV83, IF(ISNUMBER('1-4'!AT83),'1-4'!AT83, IF(ISNUMBER('1-4'!AS83),'1-4'!AS83, IF(ISNUMBER('1-4'!AR83),'1-4'!AR83, "XXX")))))</f>
        <v>1</v>
      </c>
      <c r="G83" s="189">
        <f>IF(ISNUMBER('1-5'!N82), '1-5'!N82, "XXX")</f>
        <v>6.5</v>
      </c>
      <c r="H83" s="189" t="str">
        <f>IF(ISNUMBER('2-1-1'!M83), '2-1-1'!M83, "XXX")</f>
        <v>XXX</v>
      </c>
      <c r="I83" s="189">
        <f>IF(ISNUMBER('2-1-2'!G82),'2-1-2'!G82, IF(ISNUMBER('2-1-2'!F82),'2-1-2'!F82, IF(ISNUMBER('2-1-2'!H82),'2-1-2'!H82, "XXX")))</f>
        <v>0.1411</v>
      </c>
      <c r="J83" s="189">
        <f>IF(ISNUMBER('2-2-1'!AI83),'2-2-1'!AI83,IF(ISNUMBER('2-2-1'!AJ83),'2-2-1'!AJ83,IF(ISNUMBER('2-2-1'!AH83),'2-2-1'!AH83,IF(ISNUMBER('2-2-1'!AG83),'2-2-1'!AG83,IF(ISNUMBER('2-2-1'!AF83), '2-2-1'!AF83,IF(ISNUMBER('2-2-1'!AE83),'2-2-1'!AE83,IF(ISNUMBER('2-2-1'!AD83),'2-2-1'!AD83, "XXX")))))))</f>
        <v>2.47641</v>
      </c>
      <c r="K83" s="189" t="str">
        <f>IF(ISNUMBER('2-2-2'!M83),'2-2-2'!M83, "XXX")</f>
        <v>XXX</v>
      </c>
      <c r="L83" s="189">
        <f>IF(ISNUMBER('2-3-1'!V83), '2-3-1'!V83, IF(ISNUMBER('2-3-1'!U83), '2-3-1'!U83, IF(ISNUMBER('2-3-1'!T83), '2-3-1'!T83, IF(ISNUMBER('2-3-1'!S83), '2-3-1'!S83, IF(ISNUMBER('2-3-1'!R83), '2-3-1'!R83, IF(ISNUMBER('2-3-1'!Q83), '2-3-1'!Q83, "XXX"))))))</f>
        <v>1.3633662499999999</v>
      </c>
      <c r="M83" s="189">
        <f>IF(ISNUMBER('2-3-2'!V83), '2-3-2'!V83, IF(ISNUMBER('2-3-2'!U83), '2-3-2'!U83, IF(ISNUMBER('2-3-2'!T83), '2-3-2'!T83, IF(ISNUMBER('2-3-2'!S83), '2-3-2'!S83, IF(ISNUMBER('2-3-2'!R83), '2-3-2'!R83, IF(ISNUMBER('2-3-2'!Q83), '2-3-2'!Q83, "XXX"))))))</f>
        <v>54.39604568</v>
      </c>
      <c r="N83" s="189">
        <f>IF(ISNUMBER('2-4-1'!AB83),'2-4-1'!AB83,IF(ISNUMBER('2-4-1'!AC83),'2-4-1'!AC83,IF(ISNUMBER('2-4-1'!AA83),'2-4-1'!AA83,IF(ISNUMBER('2-4-1'!Z83),'2-4-1'!Z83,IF(ISNUMBER('2-4-1'!Y83),'2-4-1'!Y83,"XXX")))))</f>
        <v>0.4</v>
      </c>
      <c r="O83" s="189">
        <f>IF(ISNUMBER('2-4-2'!J83), '2-4-2'!J83, IF(ISNUMBER('2-4-2'!K83), '2-4-2'!K83, IF(ISNUMBER('2-4-2'!I83), '2-4-2'!I83, IF(ISNUMBER('2-4-2'!L83), '2-4-2'!L83, IF(ISNUMBER('2-4-2'!H83), '2-4-2'!H83, IF(ISNUMBER('2-4-2'!M83), '2-4-2'!M83, IF(ISNUMBER('2-4-2'!G83), '2-4-2'!G83, IF(ISNUMBER('2-4-2'!F83), '2-4-2'!F83, IF(ISNUMBER('2-4-2'!E83), '2-4-2'!E83, "XXX")))))))))</f>
        <v>3.4</v>
      </c>
      <c r="P83" s="189">
        <f>IF(ISNUMBER('2-5-1'!H315), '2-5-1'!H315, "XXX")</f>
        <v>0.33653879999999997</v>
      </c>
      <c r="Q83" s="189">
        <f>IF(ISNUMBER('2-5-2'!G83), '2-5-2'!G83, IF(ISNUMBER('2-5-2'!H83), '2-5-2'!H83, IF(ISNUMBER('2-5-2'!F83), '2-5-2'!F83, IF(ISNUMBER('2-5-2'!I83), '2-5-2'!I83, IF(ISNUMBER('2-5-2'!E83), '2-5-2'!E83, IF(ISNUMBER('2-5-2'!J83), '2-5-2'!J83, IF(ISNUMBER('2-5-2'!D83), '2-5-2'!D83, "XXX")))))))</f>
        <v>2.7</v>
      </c>
      <c r="R83" s="189">
        <f>IF(ISNUMBER('2-6-1'!J83), '2-6-1'!J83, IF(ISNUMBER('2-6-1'!K83), '2-6-1'!K83, IF(ISNUMBER('2-6-1'!I83), '2-6-1'!I83, IF(ISNUMBER('2-6-1'!L83), '2-6-1'!L83, IF(ISNUMBER('2-6-1'!H83), '2-6-1'!H83, IF(ISNUMBER('2-6-1'!G83), '2-6-1'!G83, IF(ISNUMBER('2-6-1'!F83), '2-6-1'!F83, IF(ISNUMBER('2-6-1'!E83), '2-6-1'!E83, "XXX"))))))))</f>
        <v>20.902509999999999</v>
      </c>
      <c r="S83" s="189">
        <f>IF(ISNUMBER('2-6-2'!K83), '2-6-2'!K83, IF(ISNUMBER('2-6-2'!L83), '2-6-2'!L83, IF(ISNUMBER('2-6-2'!J83), '2-6-2'!J83, IF(ISNUMBER('2-6-2'!M83), '2-6-2'!M83, IF(ISNUMBER('2-6-2'!I83), '2-6-2'!I83, IF(ISNUMBER('2-6-2'!H83), '2-6-2'!H83, IF(ISNUMBER('2-6-2'!G83), '2-6-2'!G83, IF(ISNUMBER('2-6-2'!F83), '2-6-2'!F83, "XXX"))))))))</f>
        <v>48.04</v>
      </c>
      <c r="T83" s="189">
        <f>IF(ISNUMBER('2-7-1'!M83), '2-7-1'!M83, "XXX")</f>
        <v>0.32534242738888891</v>
      </c>
      <c r="U83" s="189" t="str">
        <f>IF(ISNUMBER('2-7-2'!M83), '2-7-2'!M83, "XXX")</f>
        <v>XXX</v>
      </c>
      <c r="V83" s="189" t="str">
        <f>IF(ISNUMBER('2-8-1'!M83), '2-8-1'!M83, "XXX")</f>
        <v>XXX</v>
      </c>
      <c r="W83" s="189" t="str">
        <f>IF(ISNUMBER('2-8-2'!M83), '2-8-2'!M83, "XXX")</f>
        <v>XXX</v>
      </c>
      <c r="X83" s="189">
        <f>IF(ISNUMBER('3-1'!O82), '3-1'!O82, "XXX")</f>
        <v>0.61</v>
      </c>
      <c r="Y83" s="189">
        <f>'3-2'!W82</f>
        <v>1.02488E-4</v>
      </c>
    </row>
    <row r="84" spans="1:25" ht="15" x14ac:dyDescent="0.25">
      <c r="A84" s="155" t="s">
        <v>92</v>
      </c>
      <c r="B84" s="158" t="s">
        <v>92</v>
      </c>
      <c r="C84" s="189">
        <f>IF(ISNUMBER('1-1'!N84),'1-1'!N84, "XXX")</f>
        <v>4</v>
      </c>
      <c r="D84" s="189" t="str">
        <f>IF(UCDP!AE84, UCDP!AE84, "0.0")</f>
        <v>0.0</v>
      </c>
      <c r="E84" s="189">
        <f>IF(ISNUMBER('1-3'!Q84), '1-3'!Q84, IF(ISNUMBER('1-3'!P84), '1-3'!P84, IF(ISNUMBER('1-3'!O84), '1-3'!O84, "XXX")))</f>
        <v>84.589649120692087</v>
      </c>
      <c r="F84" s="189">
        <f>IF(ISNUMBER('1-4'!AU84),'1-4'!AU84, IF(ISNUMBER('1-4'!AV84),'1-4'!AV84, IF(ISNUMBER('1-4'!AT84),'1-4'!AT84, IF(ISNUMBER('1-4'!AS84),'1-4'!AS84, IF(ISNUMBER('1-4'!AR84),'1-4'!AR84, "XXX")))))</f>
        <v>2</v>
      </c>
      <c r="G84" s="189">
        <f>IF(ISNUMBER('1-5'!N83), '1-5'!N83, "XXX")</f>
        <v>2.7</v>
      </c>
      <c r="H84" s="189">
        <f>IF(ISNUMBER('2-1-1'!M84), '2-1-1'!M84, "XXX")</f>
        <v>0.77021883948908032</v>
      </c>
      <c r="I84" s="189">
        <f>IF(ISNUMBER('2-1-2'!G83),'2-1-2'!G83, IF(ISNUMBER('2-1-2'!F83),'2-1-2'!F83, IF(ISNUMBER('2-1-2'!H83),'2-1-2'!H83, "XXX")))</f>
        <v>0.82489999999999997</v>
      </c>
      <c r="J84" s="189">
        <f>IF(ISNUMBER('2-2-1'!AI84),'2-2-1'!AI84,IF(ISNUMBER('2-2-1'!AJ84),'2-2-1'!AJ84,IF(ISNUMBER('2-2-1'!AH84),'2-2-1'!AH84,IF(ISNUMBER('2-2-1'!AG84),'2-2-1'!AG84,IF(ISNUMBER('2-2-1'!AF84), '2-2-1'!AF84,IF(ISNUMBER('2-2-1'!AE84),'2-2-1'!AE84,IF(ISNUMBER('2-2-1'!AD84),'2-2-1'!AD84, "XXX")))))))</f>
        <v>2.1796000000000002</v>
      </c>
      <c r="K84" s="189">
        <f>IF(ISNUMBER('2-2-2'!M84),'2-2-2'!M84, "XXX")</f>
        <v>0.68735106791666667</v>
      </c>
      <c r="L84" s="189">
        <f>IF(ISNUMBER('2-3-1'!V84), '2-3-1'!V84, IF(ISNUMBER('2-3-1'!U84), '2-3-1'!U84, IF(ISNUMBER('2-3-1'!T84), '2-3-1'!T84, IF(ISNUMBER('2-3-1'!S84), '2-3-1'!S84, IF(ISNUMBER('2-3-1'!R84), '2-3-1'!R84, IF(ISNUMBER('2-3-1'!Q84), '2-3-1'!Q84, "XXX"))))))</f>
        <v>4.5601224900000004</v>
      </c>
      <c r="M84" s="189">
        <f>IF(ISNUMBER('2-3-2'!V84), '2-3-2'!V84, IF(ISNUMBER('2-3-2'!U84), '2-3-2'!U84, IF(ISNUMBER('2-3-2'!T84), '2-3-2'!T84, IF(ISNUMBER('2-3-2'!S84), '2-3-2'!S84, IF(ISNUMBER('2-3-2'!R84), '2-3-2'!R84, IF(ISNUMBER('2-3-2'!Q84), '2-3-2'!Q84, "XXX"))))))</f>
        <v>32.270221710000001</v>
      </c>
      <c r="N84" s="189">
        <f>IF(ISNUMBER('2-4-1'!AB84),'2-4-1'!AB84,IF(ISNUMBER('2-4-1'!AC84),'2-4-1'!AC84,IF(ISNUMBER('2-4-1'!AA84),'2-4-1'!AA84,IF(ISNUMBER('2-4-1'!Z84),'2-4-1'!Z84,IF(ISNUMBER('2-4-1'!Y84),'2-4-1'!Y84,"XXX")))))</f>
        <v>12.1</v>
      </c>
      <c r="O84" s="189">
        <f>IF(ISNUMBER('2-4-2'!J84), '2-4-2'!J84, IF(ISNUMBER('2-4-2'!K84), '2-4-2'!K84, IF(ISNUMBER('2-4-2'!I84), '2-4-2'!I84, IF(ISNUMBER('2-4-2'!L84), '2-4-2'!L84, IF(ISNUMBER('2-4-2'!H84), '2-4-2'!H84, IF(ISNUMBER('2-4-2'!M84), '2-4-2'!M84, IF(ISNUMBER('2-4-2'!G84), '2-4-2'!G84, IF(ISNUMBER('2-4-2'!F84), '2-4-2'!F84, IF(ISNUMBER('2-4-2'!E84), '2-4-2'!E84, "XXX")))))))))</f>
        <v>97.1</v>
      </c>
      <c r="P84" s="189">
        <f>IF(ISNUMBER('2-5-1'!H316), '2-5-1'!H316, "XXX")</f>
        <v>8.6066693067550659E-2</v>
      </c>
      <c r="Q84" s="189">
        <f>IF(ISNUMBER('2-5-2'!G84), '2-5-2'!G84, IF(ISNUMBER('2-5-2'!H84), '2-5-2'!H84, IF(ISNUMBER('2-5-2'!F84), '2-5-2'!F84, IF(ISNUMBER('2-5-2'!I84), '2-5-2'!I84, IF(ISNUMBER('2-5-2'!E84), '2-5-2'!E84, IF(ISNUMBER('2-5-2'!J84), '2-5-2'!J84, IF(ISNUMBER('2-5-2'!D84), '2-5-2'!D84, "XXX")))))))</f>
        <v>51.3</v>
      </c>
      <c r="R84" s="189">
        <f>IF(ISNUMBER('2-6-1'!J84), '2-6-1'!J84, IF(ISNUMBER('2-6-1'!K84), '2-6-1'!K84, IF(ISNUMBER('2-6-1'!I84), '2-6-1'!I84, IF(ISNUMBER('2-6-1'!L84), '2-6-1'!L84, IF(ISNUMBER('2-6-1'!H84), '2-6-1'!H84, IF(ISNUMBER('2-6-1'!G84), '2-6-1'!G84, IF(ISNUMBER('2-6-1'!F84), '2-6-1'!F84, IF(ISNUMBER('2-6-1'!E84), '2-6-1'!E84, "XXX"))))))))</f>
        <v>88.343029999999999</v>
      </c>
      <c r="S84" s="189">
        <f>IF(ISNUMBER('2-6-2'!K84), '2-6-2'!K84, IF(ISNUMBER('2-6-2'!L84), '2-6-2'!L84, IF(ISNUMBER('2-6-2'!J84), '2-6-2'!J84, IF(ISNUMBER('2-6-2'!M84), '2-6-2'!M84, IF(ISNUMBER('2-6-2'!I84), '2-6-2'!I84, IF(ISNUMBER('2-6-2'!H84), '2-6-2'!H84, IF(ISNUMBER('2-6-2'!G84), '2-6-2'!G84, IF(ISNUMBER('2-6-2'!F84), '2-6-2'!F84, "XXX"))))))))</f>
        <v>0</v>
      </c>
      <c r="T84" s="189">
        <f>IF(ISNUMBER('2-7-1'!M84), '2-7-1'!M84, "XXX")</f>
        <v>0.71983645755555559</v>
      </c>
      <c r="U84" s="189">
        <f>IF(ISNUMBER('2-7-2'!M84), '2-7-2'!M84, "XXX")</f>
        <v>0.59</v>
      </c>
      <c r="V84" s="189">
        <f>IF(ISNUMBER('2-8-1'!M84), '2-8-1'!M84, "XXX")</f>
        <v>0.54708892766666661</v>
      </c>
      <c r="W84" s="189">
        <f>IF(ISNUMBER('2-8-2'!M84), '2-8-2'!M84, "XXX")</f>
        <v>0.5605282982555555</v>
      </c>
      <c r="X84" s="189">
        <f>IF(ISNUMBER('3-1'!O83), '3-1'!O83, "XXX")</f>
        <v>0.82499999999999996</v>
      </c>
      <c r="Y84" s="189">
        <f>'3-2'!W83</f>
        <v>1.0565903189999999</v>
      </c>
    </row>
    <row r="85" spans="1:25" ht="15" x14ac:dyDescent="0.25">
      <c r="A85" s="155" t="s">
        <v>93</v>
      </c>
      <c r="B85" s="158" t="s">
        <v>93</v>
      </c>
      <c r="C85" s="189">
        <f>IF(ISNUMBER('1-1'!N85),'1-1'!N85, "XXX")</f>
        <v>0.8</v>
      </c>
      <c r="D85" s="189" t="str">
        <f>IF(UCDP!AE85, UCDP!AE85, "0.0")</f>
        <v>0.0</v>
      </c>
      <c r="E85" s="189">
        <f>IF(ISNUMBER('1-3'!Q85), '1-3'!Q85, IF(ISNUMBER('1-3'!P85), '1-3'!P85, IF(ISNUMBER('1-3'!O85), '1-3'!O85, "XXX")))</f>
        <v>90.614247325000008</v>
      </c>
      <c r="F85" s="189" t="str">
        <f>IF(ISNUMBER('1-4'!AU85),'1-4'!AU85, IF(ISNUMBER('1-4'!AV85),'1-4'!AV85, IF(ISNUMBER('1-4'!AT85),'1-4'!AT85, IF(ISNUMBER('1-4'!AS85),'1-4'!AS85, IF(ISNUMBER('1-4'!AR85),'1-4'!AR85, "XXX")))))</f>
        <v>XXX</v>
      </c>
      <c r="G85" s="189">
        <f>IF(ISNUMBER('1-5'!N84), '1-5'!N84, "XXX")</f>
        <v>1</v>
      </c>
      <c r="H85" s="189">
        <f>IF(ISNUMBER('2-1-1'!M85), '2-1-1'!M85, "XXX")</f>
        <v>0.85041481309834821</v>
      </c>
      <c r="I85" s="189">
        <f>IF(ISNUMBER('2-1-2'!G84),'2-1-2'!G84, IF(ISNUMBER('2-1-2'!F84),'2-1-2'!F84, IF(ISNUMBER('2-1-2'!H84),'2-1-2'!H84, "XXX")))</f>
        <v>0.90720000000000001</v>
      </c>
      <c r="J85" s="189">
        <f>IF(ISNUMBER('2-2-1'!AI85),'2-2-1'!AI85,IF(ISNUMBER('2-2-1'!AJ85),'2-2-1'!AJ85,IF(ISNUMBER('2-2-1'!AH85),'2-2-1'!AH85,IF(ISNUMBER('2-2-1'!AG85),'2-2-1'!AG85,IF(ISNUMBER('2-2-1'!AF85), '2-2-1'!AF85,IF(ISNUMBER('2-2-1'!AE85),'2-2-1'!AE85,IF(ISNUMBER('2-2-1'!AD85),'2-2-1'!AD85, "XXX")))))))</f>
        <v>2.6285499999999997</v>
      </c>
      <c r="K85" s="189">
        <f>IF(ISNUMBER('2-2-2'!M85),'2-2-2'!M85, "XXX")</f>
        <v>0.79317812124999987</v>
      </c>
      <c r="L85" s="189">
        <f>IF(ISNUMBER('2-3-1'!V85), '2-3-1'!V85, IF(ISNUMBER('2-3-1'!U85), '2-3-1'!U85, IF(ISNUMBER('2-3-1'!T85), '2-3-1'!T85, IF(ISNUMBER('2-3-1'!S85), '2-3-1'!S85, IF(ISNUMBER('2-3-1'!R85), '2-3-1'!R85, IF(ISNUMBER('2-3-1'!Q85), '2-3-1'!Q85, "XXX"))))))</f>
        <v>4.6118688600000004</v>
      </c>
      <c r="M85" s="189">
        <f>IF(ISNUMBER('2-3-2'!V85), '2-3-2'!V85, IF(ISNUMBER('2-3-2'!U85), '2-3-2'!U85, IF(ISNUMBER('2-3-2'!T85), '2-3-2'!T85, IF(ISNUMBER('2-3-2'!S85), '2-3-2'!S85, IF(ISNUMBER('2-3-2'!R85), '2-3-2'!R85, IF(ISNUMBER('2-3-2'!Q85), '2-3-2'!Q85, "XXX"))))))</f>
        <v>9.6224031399999994</v>
      </c>
      <c r="N85" s="189">
        <f>IF(ISNUMBER('2-4-1'!AB85),'2-4-1'!AB85,IF(ISNUMBER('2-4-1'!AC85),'2-4-1'!AC85,IF(ISNUMBER('2-4-1'!AA85),'2-4-1'!AA85,IF(ISNUMBER('2-4-1'!Z85),'2-4-1'!Z85,IF(ISNUMBER('2-4-1'!Y85),'2-4-1'!Y85,"XXX")))))</f>
        <v>18.3</v>
      </c>
      <c r="O85" s="189">
        <f>IF(ISNUMBER('2-4-2'!J85), '2-4-2'!J85, IF(ISNUMBER('2-4-2'!K85), '2-4-2'!K85, IF(ISNUMBER('2-4-2'!I85), '2-4-2'!I85, IF(ISNUMBER('2-4-2'!L85), '2-4-2'!L85, IF(ISNUMBER('2-4-2'!H85), '2-4-2'!H85, IF(ISNUMBER('2-4-2'!M85), '2-4-2'!M85, IF(ISNUMBER('2-4-2'!G85), '2-4-2'!G85, IF(ISNUMBER('2-4-2'!F85), '2-4-2'!F85, IF(ISNUMBER('2-4-2'!E85), '2-4-2'!E85, "XXX")))))))))</f>
        <v>100</v>
      </c>
      <c r="P85" s="189">
        <f>IF(ISNUMBER('2-5-1'!H317), '2-5-1'!H317, "XXX")</f>
        <v>1</v>
      </c>
      <c r="Q85" s="189" t="str">
        <f>IF(ISNUMBER('2-5-2'!G85), '2-5-2'!G85, IF(ISNUMBER('2-5-2'!H85), '2-5-2'!H85, IF(ISNUMBER('2-5-2'!F85), '2-5-2'!F85, IF(ISNUMBER('2-5-2'!I85), '2-5-2'!I85, IF(ISNUMBER('2-5-2'!E85), '2-5-2'!E85, IF(ISNUMBER('2-5-2'!J85), '2-5-2'!J85, IF(ISNUMBER('2-5-2'!D85), '2-5-2'!D85, "XXX")))))))</f>
        <v>XXX</v>
      </c>
      <c r="R85" s="189">
        <f>IF(ISNUMBER('2-6-1'!J85), '2-6-1'!J85, IF(ISNUMBER('2-6-1'!K85), '2-6-1'!K85, IF(ISNUMBER('2-6-1'!I85), '2-6-1'!I85, IF(ISNUMBER('2-6-1'!L85), '2-6-1'!L85, IF(ISNUMBER('2-6-1'!H85), '2-6-1'!H85, IF(ISNUMBER('2-6-1'!G85), '2-6-1'!G85, IF(ISNUMBER('2-6-1'!F85), '2-6-1'!F85, IF(ISNUMBER('2-6-1'!E85), '2-6-1'!E85, "XXX"))))))))</f>
        <v>91.262169999999998</v>
      </c>
      <c r="S85" s="189">
        <f>IF(ISNUMBER('2-6-2'!K85), '2-6-2'!K85, IF(ISNUMBER('2-6-2'!L85), '2-6-2'!L85, IF(ISNUMBER('2-6-2'!J85), '2-6-2'!J85, IF(ISNUMBER('2-6-2'!M85), '2-6-2'!M85, IF(ISNUMBER('2-6-2'!I85), '2-6-2'!I85, IF(ISNUMBER('2-6-2'!H85), '2-6-2'!H85, IF(ISNUMBER('2-6-2'!G85), '2-6-2'!G85, IF(ISNUMBER('2-6-2'!F85), '2-6-2'!F85, "XXX"))))))))</f>
        <v>0</v>
      </c>
      <c r="T85" s="189">
        <f>IF(ISNUMBER('2-7-1'!M85), '2-7-1'!M85, "XXX")</f>
        <v>0.84782677755555558</v>
      </c>
      <c r="U85" s="189">
        <f>IF(ISNUMBER('2-7-2'!M85), '2-7-2'!M85, "XXX")</f>
        <v>0.81</v>
      </c>
      <c r="V85" s="189">
        <f>IF(ISNUMBER('2-8-1'!M85), '2-8-1'!M85, "XXX")</f>
        <v>0.7000640586111111</v>
      </c>
      <c r="W85" s="189">
        <f>IF(ISNUMBER('2-8-2'!M85), '2-8-2'!M85, "XXX")</f>
        <v>0.74441888596666661</v>
      </c>
      <c r="X85" s="189">
        <f>IF(ISNUMBER('3-1'!O84), '3-1'!O84, "XXX")</f>
        <v>0.878</v>
      </c>
      <c r="Y85" s="189">
        <f>'3-2'!W84</f>
        <v>1.5471242670000001</v>
      </c>
    </row>
    <row r="86" spans="1:25" ht="15" x14ac:dyDescent="0.25">
      <c r="A86" s="155" t="s">
        <v>94</v>
      </c>
      <c r="B86" s="158" t="s">
        <v>94</v>
      </c>
      <c r="C86" s="189">
        <f>IF(ISNUMBER('1-1'!N86),'1-1'!N86, "XXX")</f>
        <v>6.2</v>
      </c>
      <c r="D86" s="189" t="str">
        <f>IF(UCDP!AE86, UCDP!AE86, "0.0")</f>
        <v>0.0</v>
      </c>
      <c r="E86" s="189">
        <f>IF(ISNUMBER('1-3'!Q86), '1-3'!Q86, IF(ISNUMBER('1-3'!P86), '1-3'!P86, IF(ISNUMBER('1-3'!O86), '1-3'!O86, "XXX")))</f>
        <v>58.96449201265537</v>
      </c>
      <c r="F86" s="189">
        <f>IF(ISNUMBER('1-4'!AU86),'1-4'!AU86, IF(ISNUMBER('1-4'!AV86),'1-4'!AV86, IF(ISNUMBER('1-4'!AT86),'1-4'!AT86, IF(ISNUMBER('1-4'!AS86),'1-4'!AS86, IF(ISNUMBER('1-4'!AR86),'1-4'!AR86, "XXX")))))</f>
        <v>3</v>
      </c>
      <c r="G86" s="189">
        <f>IF(ISNUMBER('1-5'!N85), '1-5'!N85, "XXX")</f>
        <v>5.6</v>
      </c>
      <c r="H86" s="189">
        <f>IF(ISNUMBER('2-1-1'!M86), '2-1-1'!M86, "XXX")</f>
        <v>0.31408083081728594</v>
      </c>
      <c r="I86" s="189">
        <f>IF(ISNUMBER('2-1-2'!G85),'2-1-2'!G85, IF(ISNUMBER('2-1-2'!F85),'2-1-2'!F85, IF(ISNUMBER('2-1-2'!H85),'2-1-2'!H85, "XXX")))</f>
        <v>0.1096</v>
      </c>
      <c r="J86" s="189" t="str">
        <f>IF(ISNUMBER('2-2-1'!AI86),'2-2-1'!AI86,IF(ISNUMBER('2-2-1'!AJ86),'2-2-1'!AJ86,IF(ISNUMBER('2-2-1'!AH86),'2-2-1'!AH86,IF(ISNUMBER('2-2-1'!AG86),'2-2-1'!AG86,IF(ISNUMBER('2-2-1'!AF86), '2-2-1'!AF86,IF(ISNUMBER('2-2-1'!AE86),'2-2-1'!AE86,IF(ISNUMBER('2-2-1'!AD86),'2-2-1'!AD86, "XXX")))))))</f>
        <v>XXX</v>
      </c>
      <c r="K86" s="189">
        <f>IF(ISNUMBER('2-2-2'!M86),'2-2-2'!M86, "XXX")</f>
        <v>0.26038478612499993</v>
      </c>
      <c r="L86" s="189">
        <f>IF(ISNUMBER('2-3-1'!V86), '2-3-1'!V86, IF(ISNUMBER('2-3-1'!U86), '2-3-1'!U86, IF(ISNUMBER('2-3-1'!T86), '2-3-1'!T86, IF(ISNUMBER('2-3-1'!S86), '2-3-1'!S86, IF(ISNUMBER('2-3-1'!R86), '2-3-1'!R86, IF(ISNUMBER('2-3-1'!Q86), '2-3-1'!Q86, "XXX"))))))</f>
        <v>1.1867730599999999</v>
      </c>
      <c r="M86" s="189">
        <f>IF(ISNUMBER('2-3-2'!V86), '2-3-2'!V86, IF(ISNUMBER('2-3-2'!U86), '2-3-2'!U86, IF(ISNUMBER('2-3-2'!T86), '2-3-2'!T86, IF(ISNUMBER('2-3-2'!S86), '2-3-2'!S86, IF(ISNUMBER('2-3-2'!R86), '2-3-2'!R86, IF(ISNUMBER('2-3-2'!Q86), '2-3-2'!Q86, "XXX"))))))</f>
        <v>32.51625061</v>
      </c>
      <c r="N86" s="189">
        <f>IF(ISNUMBER('2-4-1'!AB86),'2-4-1'!AB86,IF(ISNUMBER('2-4-1'!AC86),'2-4-1'!AC86,IF(ISNUMBER('2-4-1'!AA86),'2-4-1'!AA86,IF(ISNUMBER('2-4-1'!Z86),'2-4-1'!Z86,IF(ISNUMBER('2-4-1'!Y86),'2-4-1'!Y86,"XXX")))))</f>
        <v>1</v>
      </c>
      <c r="O86" s="189" t="str">
        <f>IF(ISNUMBER('2-4-2'!J86), '2-4-2'!J86, IF(ISNUMBER('2-4-2'!K86), '2-4-2'!K86, IF(ISNUMBER('2-4-2'!I86), '2-4-2'!I86, IF(ISNUMBER('2-4-2'!L86), '2-4-2'!L86, IF(ISNUMBER('2-4-2'!H86), '2-4-2'!H86, IF(ISNUMBER('2-4-2'!M86), '2-4-2'!M86, IF(ISNUMBER('2-4-2'!G86), '2-4-2'!G86, IF(ISNUMBER('2-4-2'!F86), '2-4-2'!F86, IF(ISNUMBER('2-4-2'!E86), '2-4-2'!E86, "XXX")))))))))</f>
        <v>XXX</v>
      </c>
      <c r="P86" s="189">
        <f>IF(ISNUMBER('2-5-1'!H318), '2-5-1'!H318, "XXX")</f>
        <v>4.4278539999999998E-2</v>
      </c>
      <c r="Q86" s="189" t="str">
        <f>IF(ISNUMBER('2-5-2'!G86), '2-5-2'!G86, IF(ISNUMBER('2-5-2'!H86), '2-5-2'!H86, IF(ISNUMBER('2-5-2'!F86), '2-5-2'!F86, IF(ISNUMBER('2-5-2'!I86), '2-5-2'!I86, IF(ISNUMBER('2-5-2'!E86), '2-5-2'!E86, IF(ISNUMBER('2-5-2'!J86), '2-5-2'!J86, IF(ISNUMBER('2-5-2'!D86), '2-5-2'!D86, "XXX")))))))</f>
        <v>XXX</v>
      </c>
      <c r="R86" s="189">
        <f>IF(ISNUMBER('2-6-1'!J86), '2-6-1'!J86, IF(ISNUMBER('2-6-1'!K86), '2-6-1'!K86, IF(ISNUMBER('2-6-1'!I86), '2-6-1'!I86, IF(ISNUMBER('2-6-1'!L86), '2-6-1'!L86, IF(ISNUMBER('2-6-1'!H86), '2-6-1'!H86, IF(ISNUMBER('2-6-1'!G86), '2-6-1'!G86, IF(ISNUMBER('2-6-1'!F86), '2-6-1'!F86, IF(ISNUMBER('2-6-1'!E86), '2-6-1'!E86, "XXX"))))))))</f>
        <v>11.51257</v>
      </c>
      <c r="S86" s="189">
        <f>IF(ISNUMBER('2-6-2'!K86), '2-6-2'!K86, IF(ISNUMBER('2-6-2'!L86), '2-6-2'!L86, IF(ISNUMBER('2-6-2'!J86), '2-6-2'!J86, IF(ISNUMBER('2-6-2'!M86), '2-6-2'!M86, IF(ISNUMBER('2-6-2'!I86), '2-6-2'!I86, IF(ISNUMBER('2-6-2'!H86), '2-6-2'!H86, IF(ISNUMBER('2-6-2'!G86), '2-6-2'!G86, IF(ISNUMBER('2-6-2'!F86), '2-6-2'!F86, "XXX"))))))))</f>
        <v>73.88</v>
      </c>
      <c r="T86" s="189">
        <f>IF(ISNUMBER('2-7-1'!M86), '2-7-1'!M86, "XXX")</f>
        <v>0.33362237350000001</v>
      </c>
      <c r="U86" s="189">
        <f>IF(ISNUMBER('2-7-2'!M86), '2-7-2'!M86, "XXX")</f>
        <v>0.25</v>
      </c>
      <c r="V86" s="189">
        <f>IF(ISNUMBER('2-8-1'!M86), '2-8-1'!M86, "XXX")</f>
        <v>0.39870357514814819</v>
      </c>
      <c r="W86" s="189">
        <f>IF(ISNUMBER('2-8-2'!M86), '2-8-2'!M86, "XXX")</f>
        <v>0.30424175658888886</v>
      </c>
      <c r="X86" s="189">
        <f>IF(ISNUMBER('3-1'!O85), '3-1'!O85, "XXX")</f>
        <v>0.48499999999999999</v>
      </c>
      <c r="Y86" s="189">
        <f>'3-2'!W85</f>
        <v>-0.157014549</v>
      </c>
    </row>
    <row r="87" spans="1:25" ht="15" x14ac:dyDescent="0.25">
      <c r="A87" s="155" t="s">
        <v>95</v>
      </c>
      <c r="B87" s="158" t="s">
        <v>95</v>
      </c>
      <c r="C87" s="189">
        <f>IF(ISNUMBER('1-1'!N87),'1-1'!N87, "XXX")</f>
        <v>7.4</v>
      </c>
      <c r="D87" s="189" t="str">
        <f>IF(UCDP!AE87, UCDP!AE87, "0.0")</f>
        <v>0.0</v>
      </c>
      <c r="E87" s="189">
        <f>IF(ISNUMBER('1-3'!Q87), '1-3'!Q87, IF(ISNUMBER('1-3'!P87), '1-3'!P87, IF(ISNUMBER('1-3'!O87), '1-3'!O87, "XXX")))</f>
        <v>74.764363113446322</v>
      </c>
      <c r="F87" s="189">
        <f>IF(ISNUMBER('1-4'!AU87),'1-4'!AU87, IF(ISNUMBER('1-4'!AV87),'1-4'!AV87, IF(ISNUMBER('1-4'!AT87),'1-4'!AT87, IF(ISNUMBER('1-4'!AS87),'1-4'!AS87, IF(ISNUMBER('1-4'!AR87),'1-4'!AR87, "XXX")))))</f>
        <v>3</v>
      </c>
      <c r="G87" s="189">
        <f>IF(ISNUMBER('1-5'!N86), '1-5'!N86, "XXX")</f>
        <v>5.9</v>
      </c>
      <c r="H87" s="189">
        <f>IF(ISNUMBER('2-1-1'!M87), '2-1-1'!M87, "XXX")</f>
        <v>0.35560965128508815</v>
      </c>
      <c r="I87" s="189">
        <f>IF(ISNUMBER('2-1-2'!G86),'2-1-2'!G86, IF(ISNUMBER('2-1-2'!F86),'2-1-2'!F86, IF(ISNUMBER('2-1-2'!H86),'2-1-2'!H86, "XXX")))</f>
        <v>0.1394</v>
      </c>
      <c r="J87" s="189">
        <f>IF(ISNUMBER('2-2-1'!AI87),'2-2-1'!AI87,IF(ISNUMBER('2-2-1'!AJ87),'2-2-1'!AJ87,IF(ISNUMBER('2-2-1'!AH87),'2-2-1'!AH87,IF(ISNUMBER('2-2-1'!AG87),'2-2-1'!AG87,IF(ISNUMBER('2-2-1'!AF87), '2-2-1'!AF87,IF(ISNUMBER('2-2-1'!AE87),'2-2-1'!AE87,IF(ISNUMBER('2-2-1'!AD87),'2-2-1'!AD87, "XXX")))))))</f>
        <v>3.4510800000000001</v>
      </c>
      <c r="K87" s="189">
        <f>IF(ISNUMBER('2-2-2'!M87),'2-2-2'!M87, "XXX")</f>
        <v>0.16668923700000002</v>
      </c>
      <c r="L87" s="189">
        <f>IF(ISNUMBER('2-3-1'!V87), '2-3-1'!V87, IF(ISNUMBER('2-3-1'!U87), '2-3-1'!U87, IF(ISNUMBER('2-3-1'!T87), '2-3-1'!T87, IF(ISNUMBER('2-3-1'!S87), '2-3-1'!S87, IF(ISNUMBER('2-3-1'!R87), '2-3-1'!R87, IF(ISNUMBER('2-3-1'!Q87), '2-3-1'!Q87, "XXX"))))))</f>
        <v>2.4097156499999999</v>
      </c>
      <c r="M87" s="189">
        <f>IF(ISNUMBER('2-3-2'!V87), '2-3-2'!V87, IF(ISNUMBER('2-3-2'!U87), '2-3-2'!U87, IF(ISNUMBER('2-3-2'!T87), '2-3-2'!T87, IF(ISNUMBER('2-3-2'!S87), '2-3-2'!S87, IF(ISNUMBER('2-3-2'!R87), '2-3-2'!R87, IF(ISNUMBER('2-3-2'!Q87), '2-3-2'!Q87, "XXX"))))))</f>
        <v>16.864879609999999</v>
      </c>
      <c r="N87" s="189">
        <f>IF(ISNUMBER('2-4-1'!AB87),'2-4-1'!AB87,IF(ISNUMBER('2-4-1'!AC87),'2-4-1'!AC87,IF(ISNUMBER('2-4-1'!AA87),'2-4-1'!AA87,IF(ISNUMBER('2-4-1'!Z87),'2-4-1'!Z87,IF(ISNUMBER('2-4-1'!Y87),'2-4-1'!Y87,"XXX")))))</f>
        <v>1.6</v>
      </c>
      <c r="O87" s="189">
        <f>IF(ISNUMBER('2-4-2'!J87), '2-4-2'!J87, IF(ISNUMBER('2-4-2'!K87), '2-4-2'!K87, IF(ISNUMBER('2-4-2'!I87), '2-4-2'!I87, IF(ISNUMBER('2-4-2'!L87), '2-4-2'!L87, IF(ISNUMBER('2-4-2'!H87), '2-4-2'!H87, IF(ISNUMBER('2-4-2'!M87), '2-4-2'!M87, IF(ISNUMBER('2-4-2'!G87), '2-4-2'!G87, IF(ISNUMBER('2-4-2'!F87), '2-4-2'!F87, IF(ISNUMBER('2-4-2'!E87), '2-4-2'!E87, "XXX")))))))))</f>
        <v>2.2999999999999998</v>
      </c>
      <c r="P87" s="189">
        <f>IF(ISNUMBER('2-5-1'!H319), '2-5-1'!H319, "XXX")</f>
        <v>0.29898924827575685</v>
      </c>
      <c r="Q87" s="189">
        <f>IF(ISNUMBER('2-5-2'!G87), '2-5-2'!G87, IF(ISNUMBER('2-5-2'!H87), '2-5-2'!H87, IF(ISNUMBER('2-5-2'!F87), '2-5-2'!F87, IF(ISNUMBER('2-5-2'!I87), '2-5-2'!I87, IF(ISNUMBER('2-5-2'!E87), '2-5-2'!E87, IF(ISNUMBER('2-5-2'!J87), '2-5-2'!J87, IF(ISNUMBER('2-5-2'!D87), '2-5-2'!D87, "XXX")))))))</f>
        <v>19.600000000000001</v>
      </c>
      <c r="R87" s="189">
        <f>IF(ISNUMBER('2-6-1'!J87), '2-6-1'!J87, IF(ISNUMBER('2-6-1'!K87), '2-6-1'!K87, IF(ISNUMBER('2-6-1'!I87), '2-6-1'!I87, IF(ISNUMBER('2-6-1'!L87), '2-6-1'!L87, IF(ISNUMBER('2-6-1'!H87), '2-6-1'!H87, IF(ISNUMBER('2-6-1'!G87), '2-6-1'!G87, IF(ISNUMBER('2-6-1'!F87), '2-6-1'!F87, IF(ISNUMBER('2-6-1'!E87), '2-6-1'!E87, "XXX"))))))))</f>
        <v>38.369720000000001</v>
      </c>
      <c r="S87" s="189">
        <f>IF(ISNUMBER('2-6-2'!K87), '2-6-2'!K87, IF(ISNUMBER('2-6-2'!L87), '2-6-2'!L87, IF(ISNUMBER('2-6-2'!J87), '2-6-2'!J87, IF(ISNUMBER('2-6-2'!M87), '2-6-2'!M87, IF(ISNUMBER('2-6-2'!I87), '2-6-2'!I87, IF(ISNUMBER('2-6-2'!H87), '2-6-2'!H87, IF(ISNUMBER('2-6-2'!G87), '2-6-2'!G87, IF(ISNUMBER('2-6-2'!F87), '2-6-2'!F87, "XXX"))))))))</f>
        <v>64.239999999999995</v>
      </c>
      <c r="T87" s="189">
        <f>IF(ISNUMBER('2-7-1'!M87), '2-7-1'!M87, "XXX")</f>
        <v>0.43490843505555554</v>
      </c>
      <c r="U87" s="189">
        <f>IF(ISNUMBER('2-7-2'!M87), '2-7-2'!M87, "XXX")</f>
        <v>0.32</v>
      </c>
      <c r="V87" s="189">
        <f>IF(ISNUMBER('2-8-1'!M87), '2-8-1'!M87, "XXX")</f>
        <v>0.40591825379629631</v>
      </c>
      <c r="W87" s="189">
        <f>IF(ISNUMBER('2-8-2'!M87), '2-8-2'!M87, "XXX")</f>
        <v>0.33623770211111115</v>
      </c>
      <c r="X87" s="189">
        <f>IF(ISNUMBER('3-1'!O86), '3-1'!O86, "XXX")</f>
        <v>0.48899999999999999</v>
      </c>
      <c r="Y87" s="189">
        <f>'3-2'!W86</f>
        <v>-3.3672839000000003E-2</v>
      </c>
    </row>
    <row r="88" spans="1:25" ht="15" x14ac:dyDescent="0.25">
      <c r="A88" s="155" t="s">
        <v>96</v>
      </c>
      <c r="B88" s="158" t="s">
        <v>96</v>
      </c>
      <c r="C88" s="189">
        <f>IF(ISNUMBER('1-1'!N88),'1-1'!N88, "XXX")</f>
        <v>3.2</v>
      </c>
      <c r="D88" s="189" t="str">
        <f>IF(UCDP!AE88, UCDP!AE88, "0.0")</f>
        <v>0.0</v>
      </c>
      <c r="E88" s="189">
        <f>IF(ISNUMBER('1-3'!Q88), '1-3'!Q88, IF(ISNUMBER('1-3'!P88), '1-3'!P88, IF(ISNUMBER('1-3'!O88), '1-3'!O88, "XXX")))</f>
        <v>83.982646814618647</v>
      </c>
      <c r="F88" s="189">
        <f>IF(ISNUMBER('1-4'!AU88),'1-4'!AU88, IF(ISNUMBER('1-4'!AV88),'1-4'!AV88, IF(ISNUMBER('1-4'!AT88),'1-4'!AT88, IF(ISNUMBER('1-4'!AS88),'1-4'!AS88, IF(ISNUMBER('1-4'!AR88),'1-4'!AR88, "XXX")))))</f>
        <v>2</v>
      </c>
      <c r="G88" s="189">
        <f>IF(ISNUMBER('1-5'!N87), '1-5'!N87, "XXX")</f>
        <v>7.4</v>
      </c>
      <c r="H88" s="189">
        <f>IF(ISNUMBER('2-1-1'!M88), '2-1-1'!M88, "XXX")</f>
        <v>0.78031905898100062</v>
      </c>
      <c r="I88" s="189">
        <f>IF(ISNUMBER('2-1-2'!G87),'2-1-2'!G87, IF(ISNUMBER('2-1-2'!F87),'2-1-2'!F87, IF(ISNUMBER('2-1-2'!H87),'2-1-2'!H87, "XXX")))</f>
        <v>0.76339999999999997</v>
      </c>
      <c r="J88" s="189">
        <f>IF(ISNUMBER('2-2-1'!AI88),'2-2-1'!AI88,IF(ISNUMBER('2-2-1'!AJ88),'2-2-1'!AJ88,IF(ISNUMBER('2-2-1'!AH88),'2-2-1'!AH88,IF(ISNUMBER('2-2-1'!AG88),'2-2-1'!AG88,IF(ISNUMBER('2-2-1'!AF88), '2-2-1'!AF88,IF(ISNUMBER('2-2-1'!AE88),'2-2-1'!AE88,IF(ISNUMBER('2-2-1'!AD88),'2-2-1'!AD88, "XXX")))))))</f>
        <v>3.3791099999999998</v>
      </c>
      <c r="K88" s="189">
        <f>IF(ISNUMBER('2-2-2'!M88),'2-2-2'!M88, "XXX")</f>
        <v>0.78074568120833332</v>
      </c>
      <c r="L88" s="189">
        <f>IF(ISNUMBER('2-3-1'!V88), '2-3-1'!V88, IF(ISNUMBER('2-3-1'!U88), '2-3-1'!U88, IF(ISNUMBER('2-3-1'!T88), '2-3-1'!T88, IF(ISNUMBER('2-3-1'!S88), '2-3-1'!S88, IF(ISNUMBER('2-3-1'!R88), '2-3-1'!R88, IF(ISNUMBER('2-3-1'!Q88), '2-3-1'!Q88, "XXX"))))))</f>
        <v>1.9965959799999999</v>
      </c>
      <c r="M88" s="189">
        <f>IF(ISNUMBER('2-3-2'!V88), '2-3-2'!V88, IF(ISNUMBER('2-3-2'!U88), '2-3-2'!U88, IF(ISNUMBER('2-3-2'!T88), '2-3-2'!T88, IF(ISNUMBER('2-3-2'!S88), '2-3-2'!S88, IF(ISNUMBER('2-3-2'!R88), '2-3-2'!R88, IF(ISNUMBER('2-3-2'!Q88), '2-3-2'!Q88, "XXX"))))))</f>
        <v>34.573833469999997</v>
      </c>
      <c r="N88" s="189">
        <f>IF(ISNUMBER('2-4-1'!AB88),'2-4-1'!AB88,IF(ISNUMBER('2-4-1'!AC88),'2-4-1'!AC88,IF(ISNUMBER('2-4-1'!AA88),'2-4-1'!AA88,IF(ISNUMBER('2-4-1'!Z88),'2-4-1'!Z88,IF(ISNUMBER('2-4-1'!Y88),'2-4-1'!Y88,"XXX")))))</f>
        <v>4.2</v>
      </c>
      <c r="O88" s="189">
        <f>IF(ISNUMBER('2-4-2'!J88), '2-4-2'!J88, IF(ISNUMBER('2-4-2'!K88), '2-4-2'!K88, IF(ISNUMBER('2-4-2'!I88), '2-4-2'!I88, IF(ISNUMBER('2-4-2'!L88), '2-4-2'!L88, IF(ISNUMBER('2-4-2'!H88), '2-4-2'!H88, IF(ISNUMBER('2-4-2'!M88), '2-4-2'!M88, IF(ISNUMBER('2-4-2'!G88), '2-4-2'!G88, IF(ISNUMBER('2-4-2'!F88), '2-4-2'!F88, IF(ISNUMBER('2-4-2'!E88), '2-4-2'!E88, "XXX")))))))))</f>
        <v>18.600000000000001</v>
      </c>
      <c r="P88" s="189">
        <f>IF(ISNUMBER('2-5-1'!H320), '2-5-1'!H320, "XXX")</f>
        <v>0.15177552700042723</v>
      </c>
      <c r="Q88" s="189">
        <f>IF(ISNUMBER('2-5-2'!G88), '2-5-2'!G88, IF(ISNUMBER('2-5-2'!H88), '2-5-2'!H88, IF(ISNUMBER('2-5-2'!F88), '2-5-2'!F88, IF(ISNUMBER('2-5-2'!I88), '2-5-2'!I88, IF(ISNUMBER('2-5-2'!E88), '2-5-2'!E88, IF(ISNUMBER('2-5-2'!J88), '2-5-2'!J88, IF(ISNUMBER('2-5-2'!D88), '2-5-2'!D88, "XXX")))))))</f>
        <v>2.1</v>
      </c>
      <c r="R88" s="189">
        <f>IF(ISNUMBER('2-6-1'!J88), '2-6-1'!J88, IF(ISNUMBER('2-6-1'!K88), '2-6-1'!K88, IF(ISNUMBER('2-6-1'!I88), '2-6-1'!I88, IF(ISNUMBER('2-6-1'!L88), '2-6-1'!L88, IF(ISNUMBER('2-6-1'!H88), '2-6-1'!H88, IF(ISNUMBER('2-6-1'!G88), '2-6-1'!G88, IF(ISNUMBER('2-6-1'!F88), '2-6-1'!F88, IF(ISNUMBER('2-6-1'!E88), '2-6-1'!E88, "XXX"))))))))</f>
        <v>74.424000000000007</v>
      </c>
      <c r="S88" s="189">
        <f>IF(ISNUMBER('2-6-2'!K88), '2-6-2'!K88, IF(ISNUMBER('2-6-2'!L88), '2-6-2'!L88, IF(ISNUMBER('2-6-2'!J88), '2-6-2'!J88, IF(ISNUMBER('2-6-2'!M88), '2-6-2'!M88, IF(ISNUMBER('2-6-2'!I88), '2-6-2'!I88, IF(ISNUMBER('2-6-2'!H88), '2-6-2'!H88, IF(ISNUMBER('2-6-2'!G88), '2-6-2'!G88, IF(ISNUMBER('2-6-2'!F88), '2-6-2'!F88, "XXX"))))))))</f>
        <v>0</v>
      </c>
      <c r="T88" s="189">
        <f>IF(ISNUMBER('2-7-1'!M88), '2-7-1'!M88, "XXX")</f>
        <v>0.80032955277777784</v>
      </c>
      <c r="U88" s="189">
        <f>IF(ISNUMBER('2-7-2'!M88), '2-7-2'!M88, "XXX")</f>
        <v>0.47</v>
      </c>
      <c r="V88" s="189">
        <f>IF(ISNUMBER('2-8-1'!M88), '2-8-1'!M88, "XXX")</f>
        <v>0.68800395505555556</v>
      </c>
      <c r="W88" s="189">
        <f>IF(ISNUMBER('2-8-2'!M88), '2-8-2'!M88, "XXX")</f>
        <v>0.74843866956666671</v>
      </c>
      <c r="X88" s="189">
        <f>IF(ISNUMBER('3-1'!O87), '3-1'!O87, "XXX")</f>
        <v>0.47699999999999998</v>
      </c>
      <c r="Y88" s="189">
        <f>'3-2'!W87</f>
        <v>2.7818756E-2</v>
      </c>
    </row>
    <row r="89" spans="1:25" ht="15" x14ac:dyDescent="0.25">
      <c r="A89" s="155" t="s">
        <v>97</v>
      </c>
      <c r="B89" s="158" t="s">
        <v>97</v>
      </c>
      <c r="C89" s="189">
        <f>IF(ISNUMBER('1-1'!N89),'1-1'!N89, "XXX")</f>
        <v>5.9</v>
      </c>
      <c r="D89" s="189" t="str">
        <f>IF(UCDP!AE89, UCDP!AE89, "0.0")</f>
        <v>0.0</v>
      </c>
      <c r="E89" s="189" t="str">
        <f>IF(ISNUMBER('1-3'!Q89), '1-3'!Q89, IF(ISNUMBER('1-3'!P89), '1-3'!P89, IF(ISNUMBER('1-3'!O89), '1-3'!O89, "XXX")))</f>
        <v>XXX</v>
      </c>
      <c r="F89" s="189">
        <f>IF(ISNUMBER('1-4'!AU89),'1-4'!AU89, IF(ISNUMBER('1-4'!AV89),'1-4'!AV89, IF(ISNUMBER('1-4'!AT89),'1-4'!AT89, IF(ISNUMBER('1-4'!AS89),'1-4'!AS89, IF(ISNUMBER('1-4'!AR89),'1-4'!AR89, "XXX")))))</f>
        <v>2</v>
      </c>
      <c r="G89" s="189">
        <f>IF(ISNUMBER('1-5'!N88), '1-5'!N88, "XXX")</f>
        <v>7.7</v>
      </c>
      <c r="H89" s="189" t="str">
        <f>IF(ISNUMBER('2-1-1'!M89), '2-1-1'!M89, "XXX")</f>
        <v>XXX</v>
      </c>
      <c r="I89" s="189">
        <f>IF(ISNUMBER('2-1-2'!G88),'2-1-2'!G88, IF(ISNUMBER('2-1-2'!F88),'2-1-2'!F88, IF(ISNUMBER('2-1-2'!H88),'2-1-2'!H88, "XXX")))</f>
        <v>0.59809999999999997</v>
      </c>
      <c r="J89" s="189">
        <f>IF(ISNUMBER('2-2-1'!AI89),'2-2-1'!AI89,IF(ISNUMBER('2-2-1'!AJ89),'2-2-1'!AJ89,IF(ISNUMBER('2-2-1'!AH89),'2-2-1'!AH89,IF(ISNUMBER('2-2-1'!AG89),'2-2-1'!AG89,IF(ISNUMBER('2-2-1'!AF89), '2-2-1'!AF89,IF(ISNUMBER('2-2-1'!AE89),'2-2-1'!AE89,IF(ISNUMBER('2-2-1'!AD89),'2-2-1'!AD89, "XXX")))))))</f>
        <v>2.3209900000000001</v>
      </c>
      <c r="K89" s="189" t="str">
        <f>IF(ISNUMBER('2-2-2'!M89),'2-2-2'!M89, "XXX")</f>
        <v>XXX</v>
      </c>
      <c r="L89" s="189">
        <f>IF(ISNUMBER('2-3-1'!V89), '2-3-1'!V89, IF(ISNUMBER('2-3-1'!U89), '2-3-1'!U89, IF(ISNUMBER('2-3-1'!T89), '2-3-1'!T89, IF(ISNUMBER('2-3-1'!S89), '2-3-1'!S89, IF(ISNUMBER('2-3-1'!R89), '2-3-1'!R89, IF(ISNUMBER('2-3-1'!Q89), '2-3-1'!Q89, "XXX"))))))</f>
        <v>6.3931474699999997</v>
      </c>
      <c r="M89" s="189">
        <f>IF(ISNUMBER('2-3-2'!V89), '2-3-2'!V89, IF(ISNUMBER('2-3-2'!U89), '2-3-2'!U89, IF(ISNUMBER('2-3-2'!T89), '2-3-2'!T89, IF(ISNUMBER('2-3-2'!S89), '2-3-2'!S89, IF(ISNUMBER('2-3-2'!R89), '2-3-2'!R89, IF(ISNUMBER('2-3-2'!Q89), '2-3-2'!Q89, "XXX"))))))</f>
        <v>16.452257159999998</v>
      </c>
      <c r="N89" s="189">
        <f>IF(ISNUMBER('2-4-1'!AB89),'2-4-1'!AB89,IF(ISNUMBER('2-4-1'!AC89),'2-4-1'!AC89,IF(ISNUMBER('2-4-1'!AA89),'2-4-1'!AA89,IF(ISNUMBER('2-4-1'!Z89),'2-4-1'!Z89,IF(ISNUMBER('2-4-1'!Y89),'2-4-1'!Y89,"XXX")))))</f>
        <v>2.9</v>
      </c>
      <c r="O89" s="189">
        <f>IF(ISNUMBER('2-4-2'!J89), '2-4-2'!J89, IF(ISNUMBER('2-4-2'!K89), '2-4-2'!K89, IF(ISNUMBER('2-4-2'!I89), '2-4-2'!I89, IF(ISNUMBER('2-4-2'!L89), '2-4-2'!L89, IF(ISNUMBER('2-4-2'!H89), '2-4-2'!H89, IF(ISNUMBER('2-4-2'!M89), '2-4-2'!M89, IF(ISNUMBER('2-4-2'!G89), '2-4-2'!G89, IF(ISNUMBER('2-4-2'!F89), '2-4-2'!F89, IF(ISNUMBER('2-4-2'!E89), '2-4-2'!E89, "XXX")))))))))</f>
        <v>100</v>
      </c>
      <c r="P89" s="189">
        <f>IF(ISNUMBER('2-5-1'!H321), '2-5-1'!H321, "XXX")</f>
        <v>0.21444619999999998</v>
      </c>
      <c r="Q89" s="189">
        <f>IF(ISNUMBER('2-5-2'!G89), '2-5-2'!G89, IF(ISNUMBER('2-5-2'!H89), '2-5-2'!H89, IF(ISNUMBER('2-5-2'!F89), '2-5-2'!F89, IF(ISNUMBER('2-5-2'!I89), '2-5-2'!I89, IF(ISNUMBER('2-5-2'!E89), '2-5-2'!E89, IF(ISNUMBER('2-5-2'!J89), '2-5-2'!J89, IF(ISNUMBER('2-5-2'!D89), '2-5-2'!D89, "XXX")))))))</f>
        <v>8.1</v>
      </c>
      <c r="R89" s="189">
        <f>IF(ISNUMBER('2-6-1'!J89), '2-6-1'!J89, IF(ISNUMBER('2-6-1'!K89), '2-6-1'!K89, IF(ISNUMBER('2-6-1'!I89), '2-6-1'!I89, IF(ISNUMBER('2-6-1'!L89), '2-6-1'!L89, IF(ISNUMBER('2-6-1'!H89), '2-6-1'!H89, IF(ISNUMBER('2-6-1'!G89), '2-6-1'!G89, IF(ISNUMBER('2-6-1'!F89), '2-6-1'!F89, IF(ISNUMBER('2-6-1'!E89), '2-6-1'!E89, "XXX"))))))))</f>
        <v>77.980350000000001</v>
      </c>
      <c r="S89" s="189">
        <f>IF(ISNUMBER('2-6-2'!K89), '2-6-2'!K89, IF(ISNUMBER('2-6-2'!L89), '2-6-2'!L89, IF(ISNUMBER('2-6-2'!J89), '2-6-2'!J89, IF(ISNUMBER('2-6-2'!M89), '2-6-2'!M89, IF(ISNUMBER('2-6-2'!I89), '2-6-2'!I89, IF(ISNUMBER('2-6-2'!H89), '2-6-2'!H89, IF(ISNUMBER('2-6-2'!G89), '2-6-2'!G89, IF(ISNUMBER('2-6-2'!F89), '2-6-2'!F89, "XXX"))))))))</f>
        <v>0.1</v>
      </c>
      <c r="T89" s="189" t="str">
        <f>IF(ISNUMBER('2-7-1'!M89), '2-7-1'!M89, "XXX")</f>
        <v>XXX</v>
      </c>
      <c r="U89" s="189" t="str">
        <f>IF(ISNUMBER('2-7-2'!M89), '2-7-2'!M89, "XXX")</f>
        <v>XXX</v>
      </c>
      <c r="V89" s="189" t="str">
        <f>IF(ISNUMBER('2-8-1'!M89), '2-8-1'!M89, "XXX")</f>
        <v>XXX</v>
      </c>
      <c r="W89" s="189" t="str">
        <f>IF(ISNUMBER('2-8-2'!M89), '2-8-2'!M89, "XXX")</f>
        <v>XXX</v>
      </c>
      <c r="X89" s="189">
        <f>IF(ISNUMBER('3-1'!O88), '3-1'!O88, "XXX")</f>
        <v>0.51</v>
      </c>
      <c r="Y89" s="189">
        <f>'3-2'!W88</f>
        <v>-0.37122830699999998</v>
      </c>
    </row>
    <row r="90" spans="1:25" ht="15" x14ac:dyDescent="0.25">
      <c r="A90" s="155" t="s">
        <v>98</v>
      </c>
      <c r="B90" s="158" t="s">
        <v>98</v>
      </c>
      <c r="C90" s="189">
        <f>IF(ISNUMBER('1-1'!N90),'1-1'!N90, "XXX")</f>
        <v>9.6</v>
      </c>
      <c r="D90" s="189">
        <f>IF(UCDP!AE90, UCDP!AE90, "0.0")</f>
        <v>0.27593279401575121</v>
      </c>
      <c r="E90" s="189">
        <f>IF(ISNUMBER('1-3'!Q90), '1-3'!Q90, IF(ISNUMBER('1-3'!P90), '1-3'!P90, IF(ISNUMBER('1-3'!O90), '1-3'!O90, "XXX")))</f>
        <v>63.303728499999991</v>
      </c>
      <c r="F90" s="189">
        <f>IF(ISNUMBER('1-4'!AU90),'1-4'!AU90, IF(ISNUMBER('1-4'!AV90),'1-4'!AV90, IF(ISNUMBER('1-4'!AT90),'1-4'!AT90, IF(ISNUMBER('1-4'!AS90),'1-4'!AS90, IF(ISNUMBER('1-4'!AR90),'1-4'!AR90, "XXX")))))</f>
        <v>3</v>
      </c>
      <c r="G90" s="189">
        <f>IF(ISNUMBER('1-5'!N89), '1-5'!N89, "XXX")</f>
        <v>7.6</v>
      </c>
      <c r="H90" s="189">
        <f>IF(ISNUMBER('2-1-1'!M90), '2-1-1'!M90, "XXX")</f>
        <v>0.43874071751824195</v>
      </c>
      <c r="I90" s="189">
        <f>IF(ISNUMBER('2-1-2'!G89),'2-1-2'!G89, IF(ISNUMBER('2-1-2'!F89),'2-1-2'!F89, IF(ISNUMBER('2-1-2'!H89),'2-1-2'!H89, "XXX")))</f>
        <v>0.35460000000000003</v>
      </c>
      <c r="J90" s="189">
        <f>IF(ISNUMBER('2-2-1'!AI90),'2-2-1'!AI90,IF(ISNUMBER('2-2-1'!AJ90),'2-2-1'!AJ90,IF(ISNUMBER('2-2-1'!AH90),'2-2-1'!AH90,IF(ISNUMBER('2-2-1'!AG90),'2-2-1'!AG90,IF(ISNUMBER('2-2-1'!AF90), '2-2-1'!AF90,IF(ISNUMBER('2-2-1'!AE90),'2-2-1'!AE90,IF(ISNUMBER('2-2-1'!AD90),'2-2-1'!AD90, "XXX")))))))</f>
        <v>3.0931600000000001</v>
      </c>
      <c r="K90" s="189">
        <f>IF(ISNUMBER('2-2-2'!M90),'2-2-2'!M90, "XXX")</f>
        <v>0.34232438008333332</v>
      </c>
      <c r="L90" s="189">
        <f>IF(ISNUMBER('2-3-1'!V90), '2-3-1'!V90, IF(ISNUMBER('2-3-1'!U90), '2-3-1'!U90, IF(ISNUMBER('2-3-1'!T90), '2-3-1'!T90, IF(ISNUMBER('2-3-1'!S90), '2-3-1'!S90, IF(ISNUMBER('2-3-1'!R90), '2-3-1'!R90, IF(ISNUMBER('2-3-1'!Q90), '2-3-1'!Q90, "XXX"))))))</f>
        <v>1.31026745</v>
      </c>
      <c r="M90" s="189">
        <f>IF(ISNUMBER('2-3-2'!V90), '2-3-2'!V90, IF(ISNUMBER('2-3-2'!U90), '2-3-2'!U90, IF(ISNUMBER('2-3-2'!T90), '2-3-2'!T90, IF(ISNUMBER('2-3-2'!S90), '2-3-2'!S90, IF(ISNUMBER('2-3-2'!R90), '2-3-2'!R90, IF(ISNUMBER('2-3-2'!Q90), '2-3-2'!Q90, "XXX"))))))</f>
        <v>31.352964400000001</v>
      </c>
      <c r="N90" s="189">
        <f>IF(ISNUMBER('2-4-1'!AB90),'2-4-1'!AB90,IF(ISNUMBER('2-4-1'!AC90),'2-4-1'!AC90,IF(ISNUMBER('2-4-1'!AA90),'2-4-1'!AA90,IF(ISNUMBER('2-4-1'!Z90),'2-4-1'!Z90,IF(ISNUMBER('2-4-1'!Y90),'2-4-1'!Y90,"XXX")))))</f>
        <v>2.2000000000000002</v>
      </c>
      <c r="O90" s="189">
        <f>IF(ISNUMBER('2-4-2'!J90), '2-4-2'!J90, IF(ISNUMBER('2-4-2'!K90), '2-4-2'!K90, IF(ISNUMBER('2-4-2'!I90), '2-4-2'!I90, IF(ISNUMBER('2-4-2'!L90), '2-4-2'!L90, IF(ISNUMBER('2-4-2'!H90), '2-4-2'!H90, IF(ISNUMBER('2-4-2'!M90), '2-4-2'!M90, IF(ISNUMBER('2-4-2'!G90), '2-4-2'!G90, IF(ISNUMBER('2-4-2'!F90), '2-4-2'!F90, IF(ISNUMBER('2-4-2'!E90), '2-4-2'!E90, "XXX")))))))))</f>
        <v>7.3</v>
      </c>
      <c r="P90" s="189">
        <f>IF(ISNUMBER('2-5-1'!H322), '2-5-1'!H322, "XXX")</f>
        <v>0.12427926063537598</v>
      </c>
      <c r="Q90" s="189">
        <f>IF(ISNUMBER('2-5-2'!G90), '2-5-2'!G90, IF(ISNUMBER('2-5-2'!H90), '2-5-2'!H90, IF(ISNUMBER('2-5-2'!F90), '2-5-2'!F90, IF(ISNUMBER('2-5-2'!I90), '2-5-2'!I90, IF(ISNUMBER('2-5-2'!E90), '2-5-2'!E90, IF(ISNUMBER('2-5-2'!J90), '2-5-2'!J90, IF(ISNUMBER('2-5-2'!D90), '2-5-2'!D90, "XXX")))))))</f>
        <v>5.8</v>
      </c>
      <c r="R90" s="189">
        <f>IF(ISNUMBER('2-6-1'!J90), '2-6-1'!J90, IF(ISNUMBER('2-6-1'!K90), '2-6-1'!K90, IF(ISNUMBER('2-6-1'!I90), '2-6-1'!I90, IF(ISNUMBER('2-6-1'!L90), '2-6-1'!L90, IF(ISNUMBER('2-6-1'!H90), '2-6-1'!H90, IF(ISNUMBER('2-6-1'!G90), '2-6-1'!G90, IF(ISNUMBER('2-6-1'!F90), '2-6-1'!F90, IF(ISNUMBER('2-6-1'!E90), '2-6-1'!E90, "XXX"))))))))</f>
        <v>19.485469999999999</v>
      </c>
      <c r="S90" s="189">
        <f>IF(ISNUMBER('2-6-2'!K90), '2-6-2'!K90, IF(ISNUMBER('2-6-2'!L90), '2-6-2'!L90, IF(ISNUMBER('2-6-2'!J90), '2-6-2'!J90, IF(ISNUMBER('2-6-2'!M90), '2-6-2'!M90, IF(ISNUMBER('2-6-2'!I90), '2-6-2'!I90, IF(ISNUMBER('2-6-2'!H90), '2-6-2'!H90, IF(ISNUMBER('2-6-2'!G90), '2-6-2'!G90, IF(ISNUMBER('2-6-2'!F90), '2-6-2'!F90, "XXX"))))))))</f>
        <v>42.03</v>
      </c>
      <c r="T90" s="189">
        <f>IF(ISNUMBER('2-7-1'!M90), '2-7-1'!M90, "XXX")</f>
        <v>0.36789579394444444</v>
      </c>
      <c r="U90" s="189">
        <f>IF(ISNUMBER('2-7-2'!M90), '2-7-2'!M90, "XXX")</f>
        <v>0.32</v>
      </c>
      <c r="V90" s="189">
        <f>IF(ISNUMBER('2-8-1'!M90), '2-8-1'!M90, "XXX")</f>
        <v>0.45832402179629633</v>
      </c>
      <c r="W90" s="189">
        <f>IF(ISNUMBER('2-8-2'!M90), '2-8-2'!M90, "XXX")</f>
        <v>0.34083087243333332</v>
      </c>
      <c r="X90" s="189">
        <f>IF(ISNUMBER('3-1'!O89), '3-1'!O89, "XXX")</f>
        <v>0.48699999999999999</v>
      </c>
      <c r="Y90" s="189">
        <f>'3-2'!W89</f>
        <v>-0.36105820500000002</v>
      </c>
    </row>
    <row r="91" spans="1:25" ht="15" x14ac:dyDescent="0.25">
      <c r="A91" s="155" t="s">
        <v>99</v>
      </c>
      <c r="B91" s="158" t="s">
        <v>99</v>
      </c>
      <c r="C91" s="189">
        <f>IF(ISNUMBER('1-1'!N91),'1-1'!N91, "XXX")</f>
        <v>2.8</v>
      </c>
      <c r="D91" s="189" t="str">
        <f>IF(UCDP!AE91, UCDP!AE91, "0.0")</f>
        <v>0.0</v>
      </c>
      <c r="E91" s="189">
        <f>IF(ISNUMBER('1-3'!Q91), '1-3'!Q91, IF(ISNUMBER('1-3'!P91), '1-3'!P91, IF(ISNUMBER('1-3'!O91), '1-3'!O91, "XXX")))</f>
        <v>81.176223543488703</v>
      </c>
      <c r="F91" s="189">
        <f>IF(ISNUMBER('1-4'!AU91),'1-4'!AU91, IF(ISNUMBER('1-4'!AV91),'1-4'!AV91, IF(ISNUMBER('1-4'!AT91),'1-4'!AT91, IF(ISNUMBER('1-4'!AS91),'1-4'!AS91, IF(ISNUMBER('1-4'!AR91),'1-4'!AR91, "XXX")))))</f>
        <v>2</v>
      </c>
      <c r="G91" s="189">
        <f>IF(ISNUMBER('1-5'!N90), '1-5'!N90, "XXX")</f>
        <v>3.1</v>
      </c>
      <c r="H91" s="189">
        <f>IF(ISNUMBER('2-1-1'!M91), '2-1-1'!M91, "XXX")</f>
        <v>0.75017630475991037</v>
      </c>
      <c r="I91" s="189">
        <f>IF(ISNUMBER('2-1-2'!G90),'2-1-2'!G90, IF(ISNUMBER('2-1-2'!F90),'2-1-2'!F90, IF(ISNUMBER('2-1-2'!H90),'2-1-2'!H90, "XXX")))</f>
        <v>0.92320000000000002</v>
      </c>
      <c r="J91" s="189">
        <f>IF(ISNUMBER('2-2-1'!AI91),'2-2-1'!AI91,IF(ISNUMBER('2-2-1'!AJ91),'2-2-1'!AJ91,IF(ISNUMBER('2-2-1'!AH91),'2-2-1'!AH91,IF(ISNUMBER('2-2-1'!AG91),'2-2-1'!AG91,IF(ISNUMBER('2-2-1'!AF91), '2-2-1'!AF91,IF(ISNUMBER('2-2-1'!AE91),'2-2-1'!AE91,IF(ISNUMBER('2-2-1'!AD91),'2-2-1'!AD91, "XXX")))))))</f>
        <v>2.8702399999999999</v>
      </c>
      <c r="K91" s="189">
        <f>IF(ISNUMBER('2-2-2'!M91),'2-2-2'!M91, "XXX")</f>
        <v>0.70056020812499997</v>
      </c>
      <c r="L91" s="189">
        <f>IF(ISNUMBER('2-3-1'!V91), '2-3-1'!V91, IF(ISNUMBER('2-3-1'!U91), '2-3-1'!U91, IF(ISNUMBER('2-3-1'!T91), '2-3-1'!T91, IF(ISNUMBER('2-3-1'!S91), '2-3-1'!S91, IF(ISNUMBER('2-3-1'!R91), '2-3-1'!R91, IF(ISNUMBER('2-3-1'!Q91), '2-3-1'!Q91, "XXX"))))))</f>
        <v>5.1835227000000001</v>
      </c>
      <c r="M91" s="189">
        <f>IF(ISNUMBER('2-3-2'!V91), '2-3-2'!V91, IF(ISNUMBER('2-3-2'!U91), '2-3-2'!U91, IF(ISNUMBER('2-3-2'!T91), '2-3-2'!T91, IF(ISNUMBER('2-3-2'!S91), '2-3-2'!S91, IF(ISNUMBER('2-3-2'!R91), '2-3-2'!R91, IF(ISNUMBER('2-3-2'!Q91), '2-3-2'!Q91, "XXX"))))))</f>
        <v>34.648082729999999</v>
      </c>
      <c r="N91" s="189">
        <f>IF(ISNUMBER('2-4-1'!AB91),'2-4-1'!AB91,IF(ISNUMBER('2-4-1'!AC91),'2-4-1'!AC91,IF(ISNUMBER('2-4-1'!AA91),'2-4-1'!AA91,IF(ISNUMBER('2-4-1'!Z91),'2-4-1'!Z91,IF(ISNUMBER('2-4-1'!Y91),'2-4-1'!Y91,"XXX")))))</f>
        <v>11</v>
      </c>
      <c r="O91" s="189">
        <f>IF(ISNUMBER('2-4-2'!J91), '2-4-2'!J91, IF(ISNUMBER('2-4-2'!K91), '2-4-2'!K91, IF(ISNUMBER('2-4-2'!I91), '2-4-2'!I91, IF(ISNUMBER('2-4-2'!L91), '2-4-2'!L91, IF(ISNUMBER('2-4-2'!H91), '2-4-2'!H91, IF(ISNUMBER('2-4-2'!M91), '2-4-2'!M91, IF(ISNUMBER('2-4-2'!G91), '2-4-2'!G91, IF(ISNUMBER('2-4-2'!F91), '2-4-2'!F91, IF(ISNUMBER('2-4-2'!E91), '2-4-2'!E91, "XXX")))))))))</f>
        <v>100</v>
      </c>
      <c r="P91" s="189">
        <f>IF(ISNUMBER('2-5-1'!H323), '2-5-1'!H323, "XXX")</f>
        <v>0.24</v>
      </c>
      <c r="Q91" s="189" t="str">
        <f>IF(ISNUMBER('2-5-2'!G91), '2-5-2'!G91, IF(ISNUMBER('2-5-2'!H91), '2-5-2'!H91, IF(ISNUMBER('2-5-2'!F91), '2-5-2'!F91, IF(ISNUMBER('2-5-2'!I91), '2-5-2'!I91, IF(ISNUMBER('2-5-2'!E91), '2-5-2'!E91, IF(ISNUMBER('2-5-2'!J91), '2-5-2'!J91, IF(ISNUMBER('2-5-2'!D91), '2-5-2'!D91, "XXX")))))))</f>
        <v>XXX</v>
      </c>
      <c r="R91" s="189">
        <f>IF(ISNUMBER('2-6-1'!J91), '2-6-1'!J91, IF(ISNUMBER('2-6-1'!K91), '2-6-1'!K91, IF(ISNUMBER('2-6-1'!I91), '2-6-1'!I91, IF(ISNUMBER('2-6-1'!L91), '2-6-1'!L91, IF(ISNUMBER('2-6-1'!H91), '2-6-1'!H91, IF(ISNUMBER('2-6-1'!G91), '2-6-1'!G91, IF(ISNUMBER('2-6-1'!F91), '2-6-1'!F91, IF(ISNUMBER('2-6-1'!E91), '2-6-1'!E91, "XXX"))))))))</f>
        <v>84.309460000000001</v>
      </c>
      <c r="S91" s="189">
        <f>IF(ISNUMBER('2-6-2'!K91), '2-6-2'!K91, IF(ISNUMBER('2-6-2'!L91), '2-6-2'!L91, IF(ISNUMBER('2-6-2'!J91), '2-6-2'!J91, IF(ISNUMBER('2-6-2'!M91), '2-6-2'!M91, IF(ISNUMBER('2-6-2'!I91), '2-6-2'!I91, IF(ISNUMBER('2-6-2'!H91), '2-6-2'!H91, IF(ISNUMBER('2-6-2'!G91), '2-6-2'!G91, IF(ISNUMBER('2-6-2'!F91), '2-6-2'!F91, "XXX"))))))))</f>
        <v>0</v>
      </c>
      <c r="T91" s="189">
        <f>IF(ISNUMBER('2-7-1'!M91), '2-7-1'!M91, "XXX")</f>
        <v>0.57364249227777786</v>
      </c>
      <c r="U91" s="189">
        <f>IF(ISNUMBER('2-7-2'!M91), '2-7-2'!M91, "XXX")</f>
        <v>0.54</v>
      </c>
      <c r="V91" s="189">
        <f>IF(ISNUMBER('2-8-1'!M91), '2-8-1'!M91, "XXX")</f>
        <v>0.59863936461111111</v>
      </c>
      <c r="W91" s="189">
        <f>IF(ISNUMBER('2-8-2'!M91), '2-8-2'!M91, "XXX")</f>
        <v>0.58456726867777775</v>
      </c>
      <c r="X91" s="189">
        <f>IF(ISNUMBER('3-1'!O90), '3-1'!O90, "XXX")</f>
        <v>0.77100000000000002</v>
      </c>
      <c r="Y91" s="189">
        <f>'3-2'!W90</f>
        <v>1.1407562490000001</v>
      </c>
    </row>
    <row r="92" spans="1:25" ht="15" x14ac:dyDescent="0.25">
      <c r="A92" s="155" t="s">
        <v>100</v>
      </c>
      <c r="B92" s="158" t="s">
        <v>100</v>
      </c>
      <c r="C92" s="189">
        <f>IF(ISNUMBER('1-1'!N92),'1-1'!N92, "XXX")</f>
        <v>7.4</v>
      </c>
      <c r="D92" s="189" t="str">
        <f>IF(UCDP!AE92, UCDP!AE92, "0.0")</f>
        <v>0.0</v>
      </c>
      <c r="E92" s="189">
        <f>IF(ISNUMBER('1-3'!Q92), '1-3'!Q92, IF(ISNUMBER('1-3'!P92), '1-3'!P92, IF(ISNUMBER('1-3'!O92), '1-3'!O92, "XXX")))</f>
        <v>74.671463676271188</v>
      </c>
      <c r="F92" s="189">
        <f>IF(ISNUMBER('1-4'!AU92),'1-4'!AU92, IF(ISNUMBER('1-4'!AV92),'1-4'!AV92, IF(ISNUMBER('1-4'!AT92),'1-4'!AT92, IF(ISNUMBER('1-4'!AS92),'1-4'!AS92, IF(ISNUMBER('1-4'!AR92),'1-4'!AR92, "XXX")))))</f>
        <v>2</v>
      </c>
      <c r="G92" s="189">
        <f>IF(ISNUMBER('1-5'!N91), '1-5'!N91, "XXX")</f>
        <v>7.5</v>
      </c>
      <c r="H92" s="189">
        <f>IF(ISNUMBER('2-1-1'!M92), '2-1-1'!M92, "XXX")</f>
        <v>0.32376921792717622</v>
      </c>
      <c r="I92" s="189">
        <f>IF(ISNUMBER('2-1-2'!G91),'2-1-2'!G91, IF(ISNUMBER('2-1-2'!F91),'2-1-2'!F91, IF(ISNUMBER('2-1-2'!H91),'2-1-2'!H91, "XXX")))</f>
        <v>0.3886</v>
      </c>
      <c r="J92" s="189">
        <f>IF(ISNUMBER('2-2-1'!AI92),'2-2-1'!AI92,IF(ISNUMBER('2-2-1'!AJ92),'2-2-1'!AJ92,IF(ISNUMBER('2-2-1'!AH92),'2-2-1'!AH92,IF(ISNUMBER('2-2-1'!AG92),'2-2-1'!AG92,IF(ISNUMBER('2-2-1'!AF92), '2-2-1'!AF92,IF(ISNUMBER('2-2-1'!AE92),'2-2-1'!AE92,IF(ISNUMBER('2-2-1'!AD92),'2-2-1'!AD92, "XXX")))))))</f>
        <v>1.4282699999999999</v>
      </c>
      <c r="K92" s="189">
        <f>IF(ISNUMBER('2-2-2'!M92),'2-2-2'!M92, "XXX")</f>
        <v>0.28836594025000006</v>
      </c>
      <c r="L92" s="189">
        <f>IF(ISNUMBER('2-3-1'!V92), '2-3-1'!V92, IF(ISNUMBER('2-3-1'!U92), '2-3-1'!U92, IF(ISNUMBER('2-3-1'!T92), '2-3-1'!T92, IF(ISNUMBER('2-3-1'!S92), '2-3-1'!S92, IF(ISNUMBER('2-3-1'!R92), '2-3-1'!R92, IF(ISNUMBER('2-3-1'!Q92), '2-3-1'!Q92, "XXX"))))))</f>
        <v>1.23795974</v>
      </c>
      <c r="M92" s="189">
        <f>IF(ISNUMBER('2-3-2'!V92), '2-3-2'!V92, IF(ISNUMBER('2-3-2'!U92), '2-3-2'!U92, IF(ISNUMBER('2-3-2'!T92), '2-3-2'!T92, IF(ISNUMBER('2-3-2'!S92), '2-3-2'!S92, IF(ISNUMBER('2-3-2'!R92), '2-3-2'!R92, IF(ISNUMBER('2-3-2'!Q92), '2-3-2'!Q92, "XXX"))))))</f>
        <v>45.021087649999998</v>
      </c>
      <c r="N92" s="189">
        <f>IF(ISNUMBER('2-4-1'!AB92),'2-4-1'!AB92,IF(ISNUMBER('2-4-1'!AC92),'2-4-1'!AC92,IF(ISNUMBER('2-4-1'!AA92),'2-4-1'!AA92,IF(ISNUMBER('2-4-1'!Z92),'2-4-1'!Z92,IF(ISNUMBER('2-4-1'!Y92),'2-4-1'!Y92,"XXX")))))</f>
        <v>3.6</v>
      </c>
      <c r="O92" s="189">
        <f>IF(ISNUMBER('2-4-2'!J92), '2-4-2'!J92, IF(ISNUMBER('2-4-2'!K92), '2-4-2'!K92, IF(ISNUMBER('2-4-2'!I92), '2-4-2'!I92, IF(ISNUMBER('2-4-2'!L92), '2-4-2'!L92, IF(ISNUMBER('2-4-2'!H92), '2-4-2'!H92, IF(ISNUMBER('2-4-2'!M92), '2-4-2'!M92, IF(ISNUMBER('2-4-2'!G92), '2-4-2'!G92, IF(ISNUMBER('2-4-2'!F92), '2-4-2'!F92, IF(ISNUMBER('2-4-2'!E92), '2-4-2'!E92, "XXX")))))))))</f>
        <v>16.2</v>
      </c>
      <c r="P92" s="189">
        <f>IF(ISNUMBER('2-5-1'!H324), '2-5-1'!H324, "XXX")</f>
        <v>0.62726480000000007</v>
      </c>
      <c r="Q92" s="189">
        <f>IF(ISNUMBER('2-5-2'!G92), '2-5-2'!G92, IF(ISNUMBER('2-5-2'!H92), '2-5-2'!H92, IF(ISNUMBER('2-5-2'!F92), '2-5-2'!F92, IF(ISNUMBER('2-5-2'!I92), '2-5-2'!I92, IF(ISNUMBER('2-5-2'!E92), '2-5-2'!E92, IF(ISNUMBER('2-5-2'!J92), '2-5-2'!J92, IF(ISNUMBER('2-5-2'!D92), '2-5-2'!D92, "XXX")))))))</f>
        <v>4.9000000000000004</v>
      </c>
      <c r="R92" s="189">
        <f>IF(ISNUMBER('2-6-1'!J92), '2-6-1'!J92, IF(ISNUMBER('2-6-1'!K92), '2-6-1'!K92, IF(ISNUMBER('2-6-1'!I92), '2-6-1'!I92, IF(ISNUMBER('2-6-1'!L92), '2-6-1'!L92, IF(ISNUMBER('2-6-1'!H92), '2-6-1'!H92, IF(ISNUMBER('2-6-1'!G92), '2-6-1'!G92, IF(ISNUMBER('2-6-1'!F92), '2-6-1'!F92, IF(ISNUMBER('2-6-1'!E92), '2-6-1'!E92, "XXX"))))))))</f>
        <v>43.564279999999997</v>
      </c>
      <c r="S92" s="189">
        <f>IF(ISNUMBER('2-6-2'!K92), '2-6-2'!K92, IF(ISNUMBER('2-6-2'!L92), '2-6-2'!L92, IF(ISNUMBER('2-6-2'!J92), '2-6-2'!J92, IF(ISNUMBER('2-6-2'!M92), '2-6-2'!M92, IF(ISNUMBER('2-6-2'!I92), '2-6-2'!I92, IF(ISNUMBER('2-6-2'!H92), '2-6-2'!H92, IF(ISNUMBER('2-6-2'!G92), '2-6-2'!G92, IF(ISNUMBER('2-6-2'!F92), '2-6-2'!F92, "XXX"))))))))</f>
        <v>3</v>
      </c>
      <c r="T92" s="189">
        <f>IF(ISNUMBER('2-7-1'!M92), '2-7-1'!M92, "XXX")</f>
        <v>0.27796368594444443</v>
      </c>
      <c r="U92" s="189">
        <f>IF(ISNUMBER('2-7-2'!M92), '2-7-2'!M92, "XXX")</f>
        <v>0.27</v>
      </c>
      <c r="V92" s="189">
        <f>IF(ISNUMBER('2-8-1'!M92), '2-8-1'!M92, "XXX")</f>
        <v>0.26799264214814816</v>
      </c>
      <c r="W92" s="189">
        <f>IF(ISNUMBER('2-8-2'!M92), '2-8-2'!M92, "XXX")</f>
        <v>0.21190756226666668</v>
      </c>
      <c r="X92" s="189">
        <f>IF(ISNUMBER('3-1'!O91), '3-1'!O91, "XXX")</f>
        <v>0.40100000000000002</v>
      </c>
      <c r="Y92" s="189">
        <f>'3-2'!W91</f>
        <v>-0.71503865700000002</v>
      </c>
    </row>
    <row r="93" spans="1:25" ht="15" x14ac:dyDescent="0.25">
      <c r="A93" s="155" t="s">
        <v>101</v>
      </c>
      <c r="B93" s="158" t="s">
        <v>101</v>
      </c>
      <c r="C93" s="189">
        <f>IF(ISNUMBER('1-1'!N93),'1-1'!N93, "XXX")</f>
        <v>4.0999999999999996</v>
      </c>
      <c r="D93" s="189" t="str">
        <f>IF(UCDP!AE93, UCDP!AE93, "0.0")</f>
        <v>0.0</v>
      </c>
      <c r="E93" s="189">
        <f>IF(ISNUMBER('1-3'!Q93), '1-3'!Q93, IF(ISNUMBER('1-3'!P93), '1-3'!P93, IF(ISNUMBER('1-3'!O93), '1-3'!O93, "XXX")))</f>
        <v>82.803976167090397</v>
      </c>
      <c r="F93" s="189" t="str">
        <f>IF(ISNUMBER('1-4'!AU93),'1-4'!AU93, IF(ISNUMBER('1-4'!AV93),'1-4'!AV93, IF(ISNUMBER('1-4'!AT93),'1-4'!AT93, IF(ISNUMBER('1-4'!AS93),'1-4'!AS93, IF(ISNUMBER('1-4'!AR93),'1-4'!AR93, "XXX")))))</f>
        <v>XXX</v>
      </c>
      <c r="G93" s="189">
        <f>IF(ISNUMBER('1-5'!N92), '1-5'!N92, "XXX")</f>
        <v>3.8</v>
      </c>
      <c r="H93" s="189">
        <f>IF(ISNUMBER('2-1-1'!M93), '2-1-1'!M93, "XXX")</f>
        <v>0.68695561977200814</v>
      </c>
      <c r="I93" s="189">
        <f>IF(ISNUMBER('2-1-2'!G92),'2-1-2'!G92, IF(ISNUMBER('2-1-2'!F92),'2-1-2'!F92, IF(ISNUMBER('2-1-2'!H92),'2-1-2'!H92, "XXX")))</f>
        <v>0.66769999999999996</v>
      </c>
      <c r="J93" s="189">
        <f>IF(ISNUMBER('2-2-1'!AI93),'2-2-1'!AI93,IF(ISNUMBER('2-2-1'!AJ93),'2-2-1'!AJ93,IF(ISNUMBER('2-2-1'!AH93),'2-2-1'!AH93,IF(ISNUMBER('2-2-1'!AG93),'2-2-1'!AG93,IF(ISNUMBER('2-2-1'!AF93), '2-2-1'!AF93,IF(ISNUMBER('2-2-1'!AE93),'2-2-1'!AE93,IF(ISNUMBER('2-2-1'!AD93),'2-2-1'!AD93, "XXX")))))))</f>
        <v>4.1360099999999997</v>
      </c>
      <c r="K93" s="189">
        <f>IF(ISNUMBER('2-2-2'!M93),'2-2-2'!M93, "XXX")</f>
        <v>0.60151304412499995</v>
      </c>
      <c r="L93" s="189">
        <f>IF(ISNUMBER('2-3-1'!V93), '2-3-1'!V93, IF(ISNUMBER('2-3-1'!U93), '2-3-1'!U93, IF(ISNUMBER('2-3-1'!T93), '2-3-1'!T93, IF(ISNUMBER('2-3-1'!S93), '2-3-1'!S93, IF(ISNUMBER('2-3-1'!R93), '2-3-1'!R93, IF(ISNUMBER('2-3-1'!Q93), '2-3-1'!Q93, "XXX"))))))</f>
        <v>2.9163491700000002</v>
      </c>
      <c r="M93" s="189">
        <f>IF(ISNUMBER('2-3-2'!V93), '2-3-2'!V93, IF(ISNUMBER('2-3-2'!U93), '2-3-2'!U93, IF(ISNUMBER('2-3-2'!T93), '2-3-2'!T93, IF(ISNUMBER('2-3-2'!S93), '2-3-2'!S93, IF(ISNUMBER('2-3-2'!R93), '2-3-2'!R93, IF(ISNUMBER('2-3-2'!Q93), '2-3-2'!Q93, "XXX"))))))</f>
        <v>45.7204628</v>
      </c>
      <c r="N93" s="189">
        <f>IF(ISNUMBER('2-4-1'!AB93),'2-4-1'!AB93,IF(ISNUMBER('2-4-1'!AC93),'2-4-1'!AC93,IF(ISNUMBER('2-4-1'!AA93),'2-4-1'!AA93,IF(ISNUMBER('2-4-1'!Z93),'2-4-1'!Z93,IF(ISNUMBER('2-4-1'!Y93),'2-4-1'!Y93,"XXX")))))</f>
        <v>6.8</v>
      </c>
      <c r="O93" s="189">
        <f>IF(ISNUMBER('2-4-2'!J93), '2-4-2'!J93, IF(ISNUMBER('2-4-2'!K93), '2-4-2'!K93, IF(ISNUMBER('2-4-2'!I93), '2-4-2'!I93, IF(ISNUMBER('2-4-2'!L93), '2-4-2'!L93, IF(ISNUMBER('2-4-2'!H93), '2-4-2'!H93, IF(ISNUMBER('2-4-2'!M93), '2-4-2'!M93, IF(ISNUMBER('2-4-2'!G93), '2-4-2'!G93, IF(ISNUMBER('2-4-2'!F93), '2-4-2'!F93, IF(ISNUMBER('2-4-2'!E93), '2-4-2'!E93, "XXX")))))))))</f>
        <v>100</v>
      </c>
      <c r="P93" s="189">
        <f>IF(ISNUMBER('2-5-1'!H325), '2-5-1'!H325, "XXX")</f>
        <v>0.69128828048706059</v>
      </c>
      <c r="Q93" s="189" t="str">
        <f>IF(ISNUMBER('2-5-2'!G93), '2-5-2'!G93, IF(ISNUMBER('2-5-2'!H93), '2-5-2'!H93, IF(ISNUMBER('2-5-2'!F93), '2-5-2'!F93, IF(ISNUMBER('2-5-2'!I93), '2-5-2'!I93, IF(ISNUMBER('2-5-2'!E93), '2-5-2'!E93, IF(ISNUMBER('2-5-2'!J93), '2-5-2'!J93, IF(ISNUMBER('2-5-2'!D93), '2-5-2'!D93, "XXX")))))))</f>
        <v>XXX</v>
      </c>
      <c r="R93" s="189">
        <f>IF(ISNUMBER('2-6-1'!J93), '2-6-1'!J93, IF(ISNUMBER('2-6-1'!K93), '2-6-1'!K93, IF(ISNUMBER('2-6-1'!I93), '2-6-1'!I93, IF(ISNUMBER('2-6-1'!L93), '2-6-1'!L93, IF(ISNUMBER('2-6-1'!H93), '2-6-1'!H93, IF(ISNUMBER('2-6-1'!G93), '2-6-1'!G93, IF(ISNUMBER('2-6-1'!F93), '2-6-1'!F93, IF(ISNUMBER('2-6-1'!E93), '2-6-1'!E93, "XXX"))))))))</f>
        <v>80.144049999999993</v>
      </c>
      <c r="S93" s="189">
        <f>IF(ISNUMBER('2-6-2'!K93), '2-6-2'!K93, IF(ISNUMBER('2-6-2'!L93), '2-6-2'!L93, IF(ISNUMBER('2-6-2'!J93), '2-6-2'!J93, IF(ISNUMBER('2-6-2'!M93), '2-6-2'!M93, IF(ISNUMBER('2-6-2'!I93), '2-6-2'!I93, IF(ISNUMBER('2-6-2'!H93), '2-6-2'!H93, IF(ISNUMBER('2-6-2'!G93), '2-6-2'!G93, IF(ISNUMBER('2-6-2'!F93), '2-6-2'!F93, "XXX"))))))))</f>
        <v>0.04</v>
      </c>
      <c r="T93" s="189">
        <f>IF(ISNUMBER('2-7-1'!M93), '2-7-1'!M93, "XXX")</f>
        <v>0.63213589988888885</v>
      </c>
      <c r="U93" s="189">
        <f>IF(ISNUMBER('2-7-2'!M93), '2-7-2'!M93, "XXX")</f>
        <v>0.51</v>
      </c>
      <c r="V93" s="189">
        <f>IF(ISNUMBER('2-8-1'!M93), '2-8-1'!M93, "XXX")</f>
        <v>0.56169277207407409</v>
      </c>
      <c r="W93" s="189">
        <f>IF(ISNUMBER('2-8-2'!M93), '2-8-2'!M93, "XXX")</f>
        <v>0.59192556801111107</v>
      </c>
      <c r="X93" s="189">
        <f>IF(ISNUMBER('3-1'!O92), '3-1'!O92, "XXX")</f>
        <v>0.76400000000000001</v>
      </c>
      <c r="Y93" s="189">
        <f>'3-2'!W92</f>
        <v>0.82040774800000005</v>
      </c>
    </row>
    <row r="94" spans="1:25" ht="15" x14ac:dyDescent="0.25">
      <c r="A94" s="155" t="s">
        <v>102</v>
      </c>
      <c r="B94" s="158" t="s">
        <v>102</v>
      </c>
      <c r="C94" s="189">
        <f>IF(ISNUMBER('1-1'!N94),'1-1'!N94, "XXX")</f>
        <v>5.2</v>
      </c>
      <c r="D94" s="189" t="str">
        <f>IF(UCDP!AE94, UCDP!AE94, "0.0")</f>
        <v>0.0</v>
      </c>
      <c r="E94" s="189">
        <f>IF(ISNUMBER('1-3'!Q94), '1-3'!Q94, IF(ISNUMBER('1-3'!P94), '1-3'!P94, IF(ISNUMBER('1-3'!O94), '1-3'!O94, "XXX")))</f>
        <v>40.122077922584744</v>
      </c>
      <c r="F94" s="189">
        <f>IF(ISNUMBER('1-4'!AU94),'1-4'!AU94, IF(ISNUMBER('1-4'!AV94),'1-4'!AV94, IF(ISNUMBER('1-4'!AT94),'1-4'!AT94, IF(ISNUMBER('1-4'!AS94),'1-4'!AS94, IF(ISNUMBER('1-4'!AR94),'1-4'!AR94, "XXX")))))</f>
        <v>4</v>
      </c>
      <c r="G94" s="189">
        <f>IF(ISNUMBER('1-5'!N93), '1-5'!N93, "XXX")</f>
        <v>5.9</v>
      </c>
      <c r="H94" s="189">
        <f>IF(ISNUMBER('2-1-1'!M94), '2-1-1'!M94, "XXX")</f>
        <v>0.72445094557331169</v>
      </c>
      <c r="I94" s="189">
        <f>IF(ISNUMBER('2-1-2'!G93),'2-1-2'!G93, IF(ISNUMBER('2-1-2'!F93),'2-1-2'!F93, IF(ISNUMBER('2-1-2'!H93),'2-1-2'!H93, "XXX")))</f>
        <v>0.59099999999999997</v>
      </c>
      <c r="J94" s="189">
        <f>IF(ISNUMBER('2-2-1'!AI94),'2-2-1'!AI94,IF(ISNUMBER('2-2-1'!AJ94),'2-2-1'!AJ94,IF(ISNUMBER('2-2-1'!AH94),'2-2-1'!AH94,IF(ISNUMBER('2-2-1'!AG94),'2-2-1'!AG94,IF(ISNUMBER('2-2-1'!AF94), '2-2-1'!AF94,IF(ISNUMBER('2-2-1'!AE94),'2-2-1'!AE94,IF(ISNUMBER('2-2-1'!AD94),'2-2-1'!AD94, "XXX")))))))</f>
        <v>2.99594</v>
      </c>
      <c r="K94" s="189">
        <f>IF(ISNUMBER('2-2-2'!M94),'2-2-2'!M94, "XXX")</f>
        <v>0.45978771837500004</v>
      </c>
      <c r="L94" s="189">
        <f>IF(ISNUMBER('2-3-1'!V94), '2-3-1'!V94, IF(ISNUMBER('2-3-1'!U94), '2-3-1'!U94, IF(ISNUMBER('2-3-1'!T94), '2-3-1'!T94, IF(ISNUMBER('2-3-1'!S94), '2-3-1'!S94, IF(ISNUMBER('2-3-1'!R94), '2-3-1'!R94, IF(ISNUMBER('2-3-1'!Q94), '2-3-1'!Q94, "XXX"))))))</f>
        <v>2.67891455</v>
      </c>
      <c r="M94" s="189">
        <f>IF(ISNUMBER('2-3-2'!V94), '2-3-2'!V94, IF(ISNUMBER('2-3-2'!U94), '2-3-2'!U94, IF(ISNUMBER('2-3-2'!T94), '2-3-2'!T94, IF(ISNUMBER('2-3-2'!S94), '2-3-2'!S94, IF(ISNUMBER('2-3-2'!R94), '2-3-2'!R94, IF(ISNUMBER('2-3-2'!Q94), '2-3-2'!Q94, "XXX"))))))</f>
        <v>42.122097019999998</v>
      </c>
      <c r="N94" s="189">
        <f>IF(ISNUMBER('2-4-1'!AB94),'2-4-1'!AB94,IF(ISNUMBER('2-4-1'!AC94),'2-4-1'!AC94,IF(ISNUMBER('2-4-1'!AA94),'2-4-1'!AA94,IF(ISNUMBER('2-4-1'!Z94),'2-4-1'!Z94,IF(ISNUMBER('2-4-1'!Y94),'2-4-1'!Y94,"XXX")))))</f>
        <v>7.5</v>
      </c>
      <c r="O94" s="189">
        <f>IF(ISNUMBER('2-4-2'!J94), '2-4-2'!J94, IF(ISNUMBER('2-4-2'!K94), '2-4-2'!K94, IF(ISNUMBER('2-4-2'!I94), '2-4-2'!I94, IF(ISNUMBER('2-4-2'!L94), '2-4-2'!L94, IF(ISNUMBER('2-4-2'!H94), '2-4-2'!H94, IF(ISNUMBER('2-4-2'!M94), '2-4-2'!M94, IF(ISNUMBER('2-4-2'!G94), '2-4-2'!G94, IF(ISNUMBER('2-4-2'!F94), '2-4-2'!F94, IF(ISNUMBER('2-4-2'!E94), '2-4-2'!E94, "XXX")))))))))</f>
        <v>100</v>
      </c>
      <c r="P94" s="189">
        <f>IF(ISNUMBER('2-5-1'!H326), '2-5-1'!H326, "XXX")</f>
        <v>0.32452588081359862</v>
      </c>
      <c r="Q94" s="189">
        <f>IF(ISNUMBER('2-5-2'!G94), '2-5-2'!G94, IF(ISNUMBER('2-5-2'!H94), '2-5-2'!H94, IF(ISNUMBER('2-5-2'!F94), '2-5-2'!F94, IF(ISNUMBER('2-5-2'!I94), '2-5-2'!I94, IF(ISNUMBER('2-5-2'!E94), '2-5-2'!E94, IF(ISNUMBER('2-5-2'!J94), '2-5-2'!J94, IF(ISNUMBER('2-5-2'!D94), '2-5-2'!D94, "XXX")))))))</f>
        <v>48</v>
      </c>
      <c r="R94" s="189">
        <f>IF(ISNUMBER('2-6-1'!J94), '2-6-1'!J94, IF(ISNUMBER('2-6-1'!K94), '2-6-1'!K94, IF(ISNUMBER('2-6-1'!I94), '2-6-1'!I94, IF(ISNUMBER('2-6-1'!L94), '2-6-1'!L94, IF(ISNUMBER('2-6-1'!H94), '2-6-1'!H94, IF(ISNUMBER('2-6-1'!G94), '2-6-1'!G94, IF(ISNUMBER('2-6-1'!F94), '2-6-1'!F94, IF(ISNUMBER('2-6-1'!E94), '2-6-1'!E94, "XXX"))))))))</f>
        <v>68.054270000000002</v>
      </c>
      <c r="S94" s="189">
        <f>IF(ISNUMBER('2-6-2'!K94), '2-6-2'!K94, IF(ISNUMBER('2-6-2'!L94), '2-6-2'!L94, IF(ISNUMBER('2-6-2'!J94), '2-6-2'!J94, IF(ISNUMBER('2-6-2'!M94), '2-6-2'!M94, IF(ISNUMBER('2-6-2'!I94), '2-6-2'!I94, IF(ISNUMBER('2-6-2'!H94), '2-6-2'!H94, IF(ISNUMBER('2-6-2'!G94), '2-6-2'!G94, IF(ISNUMBER('2-6-2'!F94), '2-6-2'!F94, "XXX"))))))))</f>
        <v>0.98</v>
      </c>
      <c r="T94" s="189">
        <f>IF(ISNUMBER('2-7-1'!M94), '2-7-1'!M94, "XXX")</f>
        <v>0.52879771127777775</v>
      </c>
      <c r="U94" s="189">
        <f>IF(ISNUMBER('2-7-2'!M94), '2-7-2'!M94, "XXX")</f>
        <v>0.28000000000000003</v>
      </c>
      <c r="V94" s="189">
        <f>IF(ISNUMBER('2-8-1'!M94), '2-8-1'!M94, "XXX")</f>
        <v>0.50613202870370366</v>
      </c>
      <c r="W94" s="189">
        <f>IF(ISNUMBER('2-8-2'!M94), '2-8-2'!M94, "XXX")</f>
        <v>0.5285403993333333</v>
      </c>
      <c r="X94" s="189">
        <f>IF(ISNUMBER('3-1'!O93), '3-1'!O93, "XXX")</f>
        <v>0.66900000000000004</v>
      </c>
      <c r="Y94" s="189">
        <f>'3-2'!W93</f>
        <v>8.3354472999999998E-2</v>
      </c>
    </row>
    <row r="95" spans="1:25" ht="15" x14ac:dyDescent="0.25">
      <c r="A95" s="155" t="s">
        <v>103</v>
      </c>
      <c r="B95" s="158" t="s">
        <v>103</v>
      </c>
      <c r="C95" s="189">
        <f>IF(ISNUMBER('1-1'!N95),'1-1'!N95, "XXX")</f>
        <v>6.8</v>
      </c>
      <c r="D95" s="189" t="str">
        <f>IF(UCDP!AE95, UCDP!AE95, "0.0")</f>
        <v>0.0</v>
      </c>
      <c r="E95" s="189">
        <f>IF(ISNUMBER('1-3'!Q95), '1-3'!Q95, IF(ISNUMBER('1-3'!P95), '1-3'!P95, IF(ISNUMBER('1-3'!O95), '1-3'!O95, "XXX")))</f>
        <v>73.255881285268359</v>
      </c>
      <c r="F95" s="189">
        <f>IF(ISNUMBER('1-4'!AU95),'1-4'!AU95, IF(ISNUMBER('1-4'!AV95),'1-4'!AV95, IF(ISNUMBER('1-4'!AT95),'1-4'!AT95, IF(ISNUMBER('1-4'!AS95),'1-4'!AS95, IF(ISNUMBER('1-4'!AR95),'1-4'!AR95, "XXX")))))</f>
        <v>3</v>
      </c>
      <c r="G95" s="189">
        <f>IF(ISNUMBER('1-5'!N94), '1-5'!N94, "XXX")</f>
        <v>4.5999999999999996</v>
      </c>
      <c r="H95" s="189">
        <f>IF(ISNUMBER('2-1-1'!M95), '2-1-1'!M95, "XXX")</f>
        <v>0.66190245248382296</v>
      </c>
      <c r="I95" s="189">
        <f>IF(ISNUMBER('2-1-2'!G94),'2-1-2'!G94, IF(ISNUMBER('2-1-2'!F94),'2-1-2'!F94, IF(ISNUMBER('2-1-2'!H94),'2-1-2'!H94, "XXX")))</f>
        <v>0.56830000000000003</v>
      </c>
      <c r="J95" s="189">
        <f>IF(ISNUMBER('2-2-1'!AI95),'2-2-1'!AI95,IF(ISNUMBER('2-2-1'!AJ95),'2-2-1'!AJ95,IF(ISNUMBER('2-2-1'!AH95),'2-2-1'!AH95,IF(ISNUMBER('2-2-1'!AG95),'2-2-1'!AG95,IF(ISNUMBER('2-2-1'!AF95), '2-2-1'!AF95,IF(ISNUMBER('2-2-1'!AE95),'2-2-1'!AE95,IF(ISNUMBER('2-2-1'!AD95),'2-2-1'!AD95, "XXX")))))))</f>
        <v>3.2273399999999999</v>
      </c>
      <c r="K95" s="189">
        <f>IF(ISNUMBER('2-2-2'!M95),'2-2-2'!M95, "XXX")</f>
        <v>0.59755741362499992</v>
      </c>
      <c r="L95" s="189">
        <f>IF(ISNUMBER('2-3-1'!V95), '2-3-1'!V95, IF(ISNUMBER('2-3-1'!U95), '2-3-1'!U95, IF(ISNUMBER('2-3-1'!T95), '2-3-1'!T95, IF(ISNUMBER('2-3-1'!S95), '2-3-1'!S95, IF(ISNUMBER('2-3-1'!R95), '2-3-1'!R95, IF(ISNUMBER('2-3-1'!Q95), '2-3-1'!Q95, "XXX"))))))</f>
        <v>3.8067769999999999</v>
      </c>
      <c r="M95" s="189">
        <f>IF(ISNUMBER('2-3-2'!V95), '2-3-2'!V95, IF(ISNUMBER('2-3-2'!U95), '2-3-2'!U95, IF(ISNUMBER('2-3-2'!T95), '2-3-2'!T95, IF(ISNUMBER('2-3-2'!S95), '2-3-2'!S95, IF(ISNUMBER('2-3-2'!R95), '2-3-2'!R95, IF(ISNUMBER('2-3-2'!Q95), '2-3-2'!Q95, "XXX"))))))</f>
        <v>35.694030759999997</v>
      </c>
      <c r="N95" s="189">
        <f>IF(ISNUMBER('2-4-1'!AB95),'2-4-1'!AB95,IF(ISNUMBER('2-4-1'!AC95),'2-4-1'!AC95,IF(ISNUMBER('2-4-1'!AA95),'2-4-1'!AA95,IF(ISNUMBER('2-4-1'!Z95),'2-4-1'!Z95,IF(ISNUMBER('2-4-1'!Y95),'2-4-1'!Y95,"XXX")))))</f>
        <v>11</v>
      </c>
      <c r="O95" s="189">
        <f>IF(ISNUMBER('2-4-2'!J95), '2-4-2'!J95, IF(ISNUMBER('2-4-2'!K95), '2-4-2'!K95, IF(ISNUMBER('2-4-2'!I95), '2-4-2'!I95, IF(ISNUMBER('2-4-2'!L95), '2-4-2'!L95, IF(ISNUMBER('2-4-2'!H95), '2-4-2'!H95, IF(ISNUMBER('2-4-2'!M95), '2-4-2'!M95, IF(ISNUMBER('2-4-2'!G95), '2-4-2'!G95, IF(ISNUMBER('2-4-2'!F95), '2-4-2'!F95, IF(ISNUMBER('2-4-2'!E95), '2-4-2'!E95, "XXX")))))))))</f>
        <v>75.2</v>
      </c>
      <c r="P95" s="189">
        <f>IF(ISNUMBER('2-5-1'!H327), '2-5-1'!H327, "XXX")</f>
        <v>0.2226564645767212</v>
      </c>
      <c r="Q95" s="189" t="str">
        <f>IF(ISNUMBER('2-5-2'!G95), '2-5-2'!G95, IF(ISNUMBER('2-5-2'!H95), '2-5-2'!H95, IF(ISNUMBER('2-5-2'!F95), '2-5-2'!F95, IF(ISNUMBER('2-5-2'!I95), '2-5-2'!I95, IF(ISNUMBER('2-5-2'!E95), '2-5-2'!E95, IF(ISNUMBER('2-5-2'!J95), '2-5-2'!J95, IF(ISNUMBER('2-5-2'!D95), '2-5-2'!D95, "XXX")))))))</f>
        <v>XXX</v>
      </c>
      <c r="R95" s="189">
        <f>IF(ISNUMBER('2-6-1'!J95), '2-6-1'!J95, IF(ISNUMBER('2-6-1'!K95), '2-6-1'!K95, IF(ISNUMBER('2-6-1'!I95), '2-6-1'!I95, IF(ISNUMBER('2-6-1'!L95), '2-6-1'!L95, IF(ISNUMBER('2-6-1'!H95), '2-6-1'!H95, IF(ISNUMBER('2-6-1'!G95), '2-6-1'!G95, IF(ISNUMBER('2-6-1'!F95), '2-6-1'!F95, IF(ISNUMBER('2-6-1'!E95), '2-6-1'!E95, "XXX"))))))))</f>
        <v>77.764719999999997</v>
      </c>
      <c r="S95" s="189">
        <f>IF(ISNUMBER('2-6-2'!K95), '2-6-2'!K95, IF(ISNUMBER('2-6-2'!L95), '2-6-2'!L95, IF(ISNUMBER('2-6-2'!J95), '2-6-2'!J95, IF(ISNUMBER('2-6-2'!M95), '2-6-2'!M95, IF(ISNUMBER('2-6-2'!I95), '2-6-2'!I95, IF(ISNUMBER('2-6-2'!H95), '2-6-2'!H95, IF(ISNUMBER('2-6-2'!G95), '2-6-2'!G95, IF(ISNUMBER('2-6-2'!F95), '2-6-2'!F95, "XXX"))))))))</f>
        <v>0.01</v>
      </c>
      <c r="T95" s="189">
        <f>IF(ISNUMBER('2-7-1'!M95), '2-7-1'!M95, "XXX")</f>
        <v>0.561760168611111</v>
      </c>
      <c r="U95" s="189">
        <f>IF(ISNUMBER('2-7-2'!M95), '2-7-2'!M95, "XXX")</f>
        <v>0.33</v>
      </c>
      <c r="V95" s="189">
        <f>IF(ISNUMBER('2-8-1'!M95), '2-8-1'!M95, "XXX")</f>
        <v>0.48918437074074084</v>
      </c>
      <c r="W95" s="189">
        <f>IF(ISNUMBER('2-8-2'!M95), '2-8-2'!M95, "XXX")</f>
        <v>0.51841525899999996</v>
      </c>
      <c r="X95" s="189">
        <f>IF(ISNUMBER('3-1'!O94), '3-1'!O94, "XXX")</f>
        <v>0.59699999999999998</v>
      </c>
      <c r="Y95" s="189">
        <f>'3-2'!W94</f>
        <v>-2.9422522999999999E-2</v>
      </c>
    </row>
    <row r="96" spans="1:25" ht="15" x14ac:dyDescent="0.25">
      <c r="A96" s="155" t="s">
        <v>104</v>
      </c>
      <c r="B96" s="158" t="s">
        <v>104</v>
      </c>
      <c r="C96" s="189">
        <f>IF(ISNUMBER('1-1'!N96),'1-1'!N96, "XXX")</f>
        <v>7.2</v>
      </c>
      <c r="D96" s="189" t="str">
        <f>IF(UCDP!AE96, UCDP!AE96, "0.0")</f>
        <v>0.0</v>
      </c>
      <c r="E96" s="189">
        <f>IF(ISNUMBER('1-3'!Q96), '1-3'!Q96, IF(ISNUMBER('1-3'!P96), '1-3'!P96, IF(ISNUMBER('1-3'!O96), '1-3'!O96, "XXX")))</f>
        <v>74.124269799788138</v>
      </c>
      <c r="F96" s="189">
        <f>IF(ISNUMBER('1-4'!AU96),'1-4'!AU96, IF(ISNUMBER('1-4'!AV96),'1-4'!AV96, IF(ISNUMBER('1-4'!AT96),'1-4'!AT96, IF(ISNUMBER('1-4'!AS96),'1-4'!AS96, IF(ISNUMBER('1-4'!AR96),'1-4'!AR96, "XXX")))))</f>
        <v>2</v>
      </c>
      <c r="G96" s="189">
        <f>IF(ISNUMBER('1-5'!N95), '1-5'!N95, "XXX")</f>
        <v>4.2</v>
      </c>
      <c r="H96" s="189">
        <f>IF(ISNUMBER('2-1-1'!M96), '2-1-1'!M96, "XXX")</f>
        <v>0.56563004989641597</v>
      </c>
      <c r="I96" s="189">
        <f>IF(ISNUMBER('2-1-2'!G95),'2-1-2'!G95, IF(ISNUMBER('2-1-2'!F95),'2-1-2'!F95, IF(ISNUMBER('2-1-2'!H95),'2-1-2'!H95, "XXX")))</f>
        <v>0.61350000000000005</v>
      </c>
      <c r="J96" s="189">
        <f>IF(ISNUMBER('2-2-1'!AI96),'2-2-1'!AI96,IF(ISNUMBER('2-2-1'!AJ96),'2-2-1'!AJ96,IF(ISNUMBER('2-2-1'!AH96),'2-2-1'!AH96,IF(ISNUMBER('2-2-1'!AG96),'2-2-1'!AG96,IF(ISNUMBER('2-2-1'!AF96), '2-2-1'!AF96,IF(ISNUMBER('2-2-1'!AE96),'2-2-1'!AE96,IF(ISNUMBER('2-2-1'!AD96),'2-2-1'!AD96, "XXX")))))))</f>
        <v>2.51213</v>
      </c>
      <c r="K96" s="189">
        <f>IF(ISNUMBER('2-2-2'!M96),'2-2-2'!M96, "XXX")</f>
        <v>0.40341977679166668</v>
      </c>
      <c r="L96" s="189">
        <f>IF(ISNUMBER('2-3-1'!V96), '2-3-1'!V96, IF(ISNUMBER('2-3-1'!U96), '2-3-1'!U96, IF(ISNUMBER('2-3-1'!T96), '2-3-1'!T96, IF(ISNUMBER('2-3-1'!S96), '2-3-1'!S96, IF(ISNUMBER('2-3-1'!R96), '2-3-1'!R96, IF(ISNUMBER('2-3-1'!Q96), '2-3-1'!Q96, "XXX"))))))</f>
        <v>2.1334500300000001</v>
      </c>
      <c r="M96" s="189">
        <f>IF(ISNUMBER('2-3-2'!V96), '2-3-2'!V96, IF(ISNUMBER('2-3-2'!U96), '2-3-2'!U96, IF(ISNUMBER('2-3-2'!T96), '2-3-2'!T96, IF(ISNUMBER('2-3-2'!S96), '2-3-2'!S96, IF(ISNUMBER('2-3-2'!R96), '2-3-2'!R96, IF(ISNUMBER('2-3-2'!Q96), '2-3-2'!Q96, "XXX"))))))</f>
        <v>34.767333979999997</v>
      </c>
      <c r="N96" s="189">
        <f>IF(ISNUMBER('2-4-1'!AB96),'2-4-1'!AB96,IF(ISNUMBER('2-4-1'!AC96),'2-4-1'!AC96,IF(ISNUMBER('2-4-1'!AA96),'2-4-1'!AA96,IF(ISNUMBER('2-4-1'!Z96),'2-4-1'!Z96,IF(ISNUMBER('2-4-1'!Y96),'2-4-1'!Y96,"XXX")))))</f>
        <v>15.9</v>
      </c>
      <c r="O96" s="189">
        <f>IF(ISNUMBER('2-4-2'!J96), '2-4-2'!J96, IF(ISNUMBER('2-4-2'!K96), '2-4-2'!K96, IF(ISNUMBER('2-4-2'!I96), '2-4-2'!I96, IF(ISNUMBER('2-4-2'!L96), '2-4-2'!L96, IF(ISNUMBER('2-4-2'!H96), '2-4-2'!H96, IF(ISNUMBER('2-4-2'!M96), '2-4-2'!M96, IF(ISNUMBER('2-4-2'!G96), '2-4-2'!G96, IF(ISNUMBER('2-4-2'!F96), '2-4-2'!F96, IF(ISNUMBER('2-4-2'!E96), '2-4-2'!E96, "XXX")))))))))</f>
        <v>100</v>
      </c>
      <c r="P96" s="189">
        <f>IF(ISNUMBER('2-5-1'!H328), '2-5-1'!H328, "XXX")</f>
        <v>0.50498690605163576</v>
      </c>
      <c r="Q96" s="189">
        <f>IF(ISNUMBER('2-5-2'!G96), '2-5-2'!G96, IF(ISNUMBER('2-5-2'!H96), '2-5-2'!H96, IF(ISNUMBER('2-5-2'!F96), '2-5-2'!F96, IF(ISNUMBER('2-5-2'!I96), '2-5-2'!I96, IF(ISNUMBER('2-5-2'!E96), '2-5-2'!E96, IF(ISNUMBER('2-5-2'!J96), '2-5-2'!J96, IF(ISNUMBER('2-5-2'!D96), '2-5-2'!D96, "XXX")))))))</f>
        <v>88.5</v>
      </c>
      <c r="R96" s="189">
        <f>IF(ISNUMBER('2-6-1'!J96), '2-6-1'!J96, IF(ISNUMBER('2-6-1'!K96), '2-6-1'!K96, IF(ISNUMBER('2-6-1'!I96), '2-6-1'!I96, IF(ISNUMBER('2-6-1'!L96), '2-6-1'!L96, IF(ISNUMBER('2-6-1'!H96), '2-6-1'!H96, IF(ISNUMBER('2-6-1'!G96), '2-6-1'!G96, IF(ISNUMBER('2-6-1'!F96), '2-6-1'!F96, IF(ISNUMBER('2-6-1'!E96), '2-6-1'!E96, "XXX"))))))))</f>
        <v>51.509480000000003</v>
      </c>
      <c r="S96" s="189">
        <f>IF(ISNUMBER('2-6-2'!K96), '2-6-2'!K96, IF(ISNUMBER('2-6-2'!L96), '2-6-2'!L96, IF(ISNUMBER('2-6-2'!J96), '2-6-2'!J96, IF(ISNUMBER('2-6-2'!M96), '2-6-2'!M96, IF(ISNUMBER('2-6-2'!I96), '2-6-2'!I96, IF(ISNUMBER('2-6-2'!H96), '2-6-2'!H96, IF(ISNUMBER('2-6-2'!G96), '2-6-2'!G96, IF(ISNUMBER('2-6-2'!F96), '2-6-2'!F96, "XXX"))))))))</f>
        <v>7.0000000000000007E-2</v>
      </c>
      <c r="T96" s="189">
        <f>IF(ISNUMBER('2-7-1'!M96), '2-7-1'!M96, "XXX")</f>
        <v>0.41600634783333335</v>
      </c>
      <c r="U96" s="189">
        <f>IF(ISNUMBER('2-7-2'!M96), '2-7-2'!M96, "XXX")</f>
        <v>0.37</v>
      </c>
      <c r="V96" s="189">
        <f>IF(ISNUMBER('2-8-1'!M96), '2-8-1'!M96, "XXX")</f>
        <v>0.38293445116666669</v>
      </c>
      <c r="W96" s="189">
        <f>IF(ISNUMBER('2-8-2'!M96), '2-8-2'!M96, "XXX")</f>
        <v>0.45460949341111112</v>
      </c>
      <c r="X96" s="189">
        <f>IF(ISNUMBER('3-1'!O95), '3-1'!O95, "XXX")</f>
        <v>0.65800000000000003</v>
      </c>
      <c r="Y96" s="189">
        <f>'3-2'!W95</f>
        <v>0.39263886199999998</v>
      </c>
    </row>
    <row r="97" spans="1:25" ht="15" x14ac:dyDescent="0.25">
      <c r="A97" s="155" t="s">
        <v>105</v>
      </c>
      <c r="B97" s="158" t="s">
        <v>105</v>
      </c>
      <c r="C97" s="189">
        <f>IF(ISNUMBER('1-1'!N97),'1-1'!N97, "XXX")</f>
        <v>7.1</v>
      </c>
      <c r="D97" s="189" t="str">
        <f>IF(UCDP!AE97, UCDP!AE97, "0.0")</f>
        <v>0.0</v>
      </c>
      <c r="E97" s="189">
        <f>IF(ISNUMBER('1-3'!Q97), '1-3'!Q97, IF(ISNUMBER('1-3'!P97), '1-3'!P97, IF(ISNUMBER('1-3'!O97), '1-3'!O97, "XXX")))</f>
        <v>79.186149356299438</v>
      </c>
      <c r="F97" s="189">
        <f>IF(ISNUMBER('1-4'!AU97),'1-4'!AU97, IF(ISNUMBER('1-4'!AV97),'1-4'!AV97, IF(ISNUMBER('1-4'!AT97),'1-4'!AT97, IF(ISNUMBER('1-4'!AS97),'1-4'!AS97, IF(ISNUMBER('1-4'!AR97),'1-4'!AR97, "XXX")))))</f>
        <v>1</v>
      </c>
      <c r="G97" s="189">
        <f>IF(ISNUMBER('1-5'!N96), '1-5'!N96, "XXX")</f>
        <v>3.7</v>
      </c>
      <c r="H97" s="189">
        <f>IF(ISNUMBER('2-1-1'!M97), '2-1-1'!M97, "XXX")</f>
        <v>0.63581371344902282</v>
      </c>
      <c r="I97" s="189">
        <f>IF(ISNUMBER('2-1-2'!G96),'2-1-2'!G96, IF(ISNUMBER('2-1-2'!F96),'2-1-2'!F96, IF(ISNUMBER('2-1-2'!H96),'2-1-2'!H96, "XXX")))</f>
        <v>0.73660000000000003</v>
      </c>
      <c r="J97" s="189" t="str">
        <f>IF(ISNUMBER('2-2-1'!AI97),'2-2-1'!AI97,IF(ISNUMBER('2-2-1'!AJ97),'2-2-1'!AJ97,IF(ISNUMBER('2-2-1'!AH97),'2-2-1'!AH97,IF(ISNUMBER('2-2-1'!AG97),'2-2-1'!AG97,IF(ISNUMBER('2-2-1'!AF97), '2-2-1'!AF97,IF(ISNUMBER('2-2-1'!AE97),'2-2-1'!AE97,IF(ISNUMBER('2-2-1'!AD97),'2-2-1'!AD97, "XXX")))))))</f>
        <v>XXX</v>
      </c>
      <c r="K97" s="189">
        <f>IF(ISNUMBER('2-2-2'!M97),'2-2-2'!M97, "XXX")</f>
        <v>0.66034000312500007</v>
      </c>
      <c r="L97" s="189">
        <f>IF(ISNUMBER('2-3-1'!V97), '2-3-1'!V97, IF(ISNUMBER('2-3-1'!U97), '2-3-1'!U97, IF(ISNUMBER('2-3-1'!T97), '2-3-1'!T97, IF(ISNUMBER('2-3-1'!S97), '2-3-1'!S97, IF(ISNUMBER('2-3-1'!R97), '2-3-1'!R97, IF(ISNUMBER('2-3-1'!Q97), '2-3-1'!Q97, "XXX"))))))</f>
        <v>5.0674610099999997</v>
      </c>
      <c r="M97" s="189">
        <f>IF(ISNUMBER('2-3-2'!V97), '2-3-2'!V97, IF(ISNUMBER('2-3-2'!U97), '2-3-2'!U97, IF(ISNUMBER('2-3-2'!T97), '2-3-2'!T97, IF(ISNUMBER('2-3-2'!S97), '2-3-2'!S97, IF(ISNUMBER('2-3-2'!R97), '2-3-2'!R97, IF(ISNUMBER('2-3-2'!Q97), '2-3-2'!Q97, "XXX"))))))</f>
        <v>38.556289669999998</v>
      </c>
      <c r="N97" s="189" t="str">
        <f>IF(ISNUMBER('2-4-1'!AB97),'2-4-1'!AB97,IF(ISNUMBER('2-4-1'!AC97),'2-4-1'!AC97,IF(ISNUMBER('2-4-1'!AA97),'2-4-1'!AA97,IF(ISNUMBER('2-4-1'!Z97),'2-4-1'!Z97,IF(ISNUMBER('2-4-1'!Y97),'2-4-1'!Y97,"XXX")))))</f>
        <v>XXX</v>
      </c>
      <c r="O97" s="189">
        <f>IF(ISNUMBER('2-4-2'!J97), '2-4-2'!J97, IF(ISNUMBER('2-4-2'!K97), '2-4-2'!K97, IF(ISNUMBER('2-4-2'!I97), '2-4-2'!I97, IF(ISNUMBER('2-4-2'!L97), '2-4-2'!L97, IF(ISNUMBER('2-4-2'!H97), '2-4-2'!H97, IF(ISNUMBER('2-4-2'!M97), '2-4-2'!M97, IF(ISNUMBER('2-4-2'!G97), '2-4-2'!G97, IF(ISNUMBER('2-4-2'!F97), '2-4-2'!F97, IF(ISNUMBER('2-4-2'!E97), '2-4-2'!E97, "XXX")))))))))</f>
        <v>90.6</v>
      </c>
      <c r="P97" s="189">
        <f>IF(ISNUMBER('2-5-1'!H329), '2-5-1'!H329, "XXX")</f>
        <v>0.1198611855506897</v>
      </c>
      <c r="Q97" s="189" t="str">
        <f>IF(ISNUMBER('2-5-2'!G97), '2-5-2'!G97, IF(ISNUMBER('2-5-2'!H97), '2-5-2'!H97, IF(ISNUMBER('2-5-2'!F97), '2-5-2'!F97, IF(ISNUMBER('2-5-2'!I97), '2-5-2'!I97, IF(ISNUMBER('2-5-2'!E97), '2-5-2'!E97, IF(ISNUMBER('2-5-2'!J97), '2-5-2'!J97, IF(ISNUMBER('2-5-2'!D97), '2-5-2'!D97, "XXX")))))))</f>
        <v>XXX</v>
      </c>
      <c r="R97" s="189">
        <f>IF(ISNUMBER('2-6-1'!J97), '2-6-1'!J97, IF(ISNUMBER('2-6-1'!K97), '2-6-1'!K97, IF(ISNUMBER('2-6-1'!I97), '2-6-1'!I97, IF(ISNUMBER('2-6-1'!L97), '2-6-1'!L97, IF(ISNUMBER('2-6-1'!H97), '2-6-1'!H97, IF(ISNUMBER('2-6-1'!G97), '2-6-1'!G97, IF(ISNUMBER('2-6-1'!F97), '2-6-1'!F97, IF(ISNUMBER('2-6-1'!E97), '2-6-1'!E97, "XXX"))))))))</f>
        <v>79.408910000000006</v>
      </c>
      <c r="S97" s="189">
        <f>IF(ISNUMBER('2-6-2'!K97), '2-6-2'!K97, IF(ISNUMBER('2-6-2'!L97), '2-6-2'!L97, IF(ISNUMBER('2-6-2'!J97), '2-6-2'!J97, IF(ISNUMBER('2-6-2'!M97), '2-6-2'!M97, IF(ISNUMBER('2-6-2'!I97), '2-6-2'!I97, IF(ISNUMBER('2-6-2'!H97), '2-6-2'!H97, IF(ISNUMBER('2-6-2'!G97), '2-6-2'!G97, IF(ISNUMBER('2-6-2'!F97), '2-6-2'!F97, "XXX"))))))))</f>
        <v>0.28999999999999998</v>
      </c>
      <c r="T97" s="189">
        <f>IF(ISNUMBER('2-7-1'!M97), '2-7-1'!M97, "XXX")</f>
        <v>0.54041749900000002</v>
      </c>
      <c r="U97" s="189">
        <f>IF(ISNUMBER('2-7-2'!M97), '2-7-2'!M97, "XXX")</f>
        <v>0.45</v>
      </c>
      <c r="V97" s="189">
        <f>IF(ISNUMBER('2-8-1'!M97), '2-8-1'!M97, "XXX")</f>
        <v>0.55719395037037034</v>
      </c>
      <c r="W97" s="189">
        <f>IF(ISNUMBER('2-8-2'!M97), '2-8-2'!M97, "XXX")</f>
        <v>0.59333608550000005</v>
      </c>
      <c r="X97" s="189">
        <f>IF(ISNUMBER('3-1'!O96), '3-1'!O96, "XXX")</f>
        <v>0.45800000000000002</v>
      </c>
      <c r="Y97" s="189">
        <f>'3-2'!W96</f>
        <v>9.8716079999999998E-2</v>
      </c>
    </row>
    <row r="98" spans="1:25" ht="15" x14ac:dyDescent="0.25">
      <c r="A98" s="155" t="s">
        <v>106</v>
      </c>
      <c r="B98" s="158" t="s">
        <v>106</v>
      </c>
      <c r="C98" s="189">
        <f>IF(ISNUMBER('1-1'!N98),'1-1'!N98, "XXX")</f>
        <v>5.8</v>
      </c>
      <c r="D98" s="189" t="str">
        <f>IF(UCDP!AE98, UCDP!AE98, "0.0")</f>
        <v>0.0</v>
      </c>
      <c r="E98" s="189">
        <f>IF(ISNUMBER('1-3'!Q98), '1-3'!Q98, IF(ISNUMBER('1-3'!P98), '1-3'!P98, IF(ISNUMBER('1-3'!O98), '1-3'!O98, "XXX")))</f>
        <v>88.8519224637853</v>
      </c>
      <c r="F98" s="189">
        <f>IF(ISNUMBER('1-4'!AU98),'1-4'!AU98, IF(ISNUMBER('1-4'!AV98),'1-4'!AV98, IF(ISNUMBER('1-4'!AT98),'1-4'!AT98, IF(ISNUMBER('1-4'!AS98),'1-4'!AS98, IF(ISNUMBER('1-4'!AR98),'1-4'!AR98, "XXX")))))</f>
        <v>2</v>
      </c>
      <c r="G98" s="189">
        <f>IF(ISNUMBER('1-5'!N97), '1-5'!N97, "XXX")</f>
        <v>6.2</v>
      </c>
      <c r="H98" s="189">
        <f>IF(ISNUMBER('2-1-1'!M98), '2-1-1'!M98, "XXX")</f>
        <v>0.72628996311481753</v>
      </c>
      <c r="I98" s="189">
        <f>IF(ISNUMBER('2-1-2'!G97),'2-1-2'!G97, IF(ISNUMBER('2-1-2'!F97),'2-1-2'!F97, IF(ISNUMBER('2-1-2'!H97),'2-1-2'!H97, "XXX")))</f>
        <v>0.57999999999999996</v>
      </c>
      <c r="J98" s="189">
        <f>IF(ISNUMBER('2-2-1'!AI98),'2-2-1'!AI98,IF(ISNUMBER('2-2-1'!AJ98),'2-2-1'!AJ98,IF(ISNUMBER('2-2-1'!AH98),'2-2-1'!AH98,IF(ISNUMBER('2-2-1'!AG98),'2-2-1'!AG98,IF(ISNUMBER('2-2-1'!AF98), '2-2-1'!AF98,IF(ISNUMBER('2-2-1'!AE98),'2-2-1'!AE98,IF(ISNUMBER('2-2-1'!AD98),'2-2-1'!AD98, "XXX")))))))</f>
        <v>5.0026600000000006</v>
      </c>
      <c r="K98" s="189">
        <f>IF(ISNUMBER('2-2-2'!M98),'2-2-2'!M98, "XXX")</f>
        <v>0.4198174715416666</v>
      </c>
      <c r="L98" s="189">
        <f>IF(ISNUMBER('2-3-1'!V98), '2-3-1'!V98, IF(ISNUMBER('2-3-1'!U98), '2-3-1'!U98, IF(ISNUMBER('2-3-1'!T98), '2-3-1'!T98, IF(ISNUMBER('2-3-1'!S98), '2-3-1'!S98, IF(ISNUMBER('2-3-1'!R98), '2-3-1'!R98, IF(ISNUMBER('2-3-1'!Q98), '2-3-1'!Q98, "XXX"))))))</f>
        <v>2.1168234300000002</v>
      </c>
      <c r="M98" s="189">
        <f>IF(ISNUMBER('2-3-2'!V98), '2-3-2'!V98, IF(ISNUMBER('2-3-2'!U98), '2-3-2'!U98, IF(ISNUMBER('2-3-2'!T98), '2-3-2'!T98, IF(ISNUMBER('2-3-2'!S98), '2-3-2'!S98, IF(ISNUMBER('2-3-2'!R98), '2-3-2'!R98, IF(ISNUMBER('2-3-2'!Q98), '2-3-2'!Q98, "XXX"))))))</f>
        <v>46.810512539999998</v>
      </c>
      <c r="N98" s="189">
        <f>IF(ISNUMBER('2-4-1'!AB98),'2-4-1'!AB98,IF(ISNUMBER('2-4-1'!AC98),'2-4-1'!AC98,IF(ISNUMBER('2-4-1'!AA98),'2-4-1'!AA98,IF(ISNUMBER('2-4-1'!Z98),'2-4-1'!Z98,IF(ISNUMBER('2-4-1'!Y98),'2-4-1'!Y98,"XXX")))))</f>
        <v>4.5</v>
      </c>
      <c r="O98" s="189" t="str">
        <f>IF(ISNUMBER('2-4-2'!J98), '2-4-2'!J98, IF(ISNUMBER('2-4-2'!K98), '2-4-2'!K98, IF(ISNUMBER('2-4-2'!I98), '2-4-2'!I98, IF(ISNUMBER('2-4-2'!L98), '2-4-2'!L98, IF(ISNUMBER('2-4-2'!H98), '2-4-2'!H98, IF(ISNUMBER('2-4-2'!M98), '2-4-2'!M98, IF(ISNUMBER('2-4-2'!G98), '2-4-2'!G98, IF(ISNUMBER('2-4-2'!F98), '2-4-2'!F98, IF(ISNUMBER('2-4-2'!E98), '2-4-2'!E98, "XXX")))))))))</f>
        <v>XXX</v>
      </c>
      <c r="P98" s="189">
        <f>IF(ISNUMBER('2-5-1'!H330), '2-5-1'!H330, "XXX")</f>
        <v>0.4948880672454834</v>
      </c>
      <c r="Q98" s="189" t="str">
        <f>IF(ISNUMBER('2-5-2'!G98), '2-5-2'!G98, IF(ISNUMBER('2-5-2'!H98), '2-5-2'!H98, IF(ISNUMBER('2-5-2'!F98), '2-5-2'!F98, IF(ISNUMBER('2-5-2'!I98), '2-5-2'!I98, IF(ISNUMBER('2-5-2'!E98), '2-5-2'!E98, IF(ISNUMBER('2-5-2'!J98), '2-5-2'!J98, IF(ISNUMBER('2-5-2'!D98), '2-5-2'!D98, "XXX")))))))</f>
        <v>XXX</v>
      </c>
      <c r="R98" s="189">
        <f>IF(ISNUMBER('2-6-1'!J98), '2-6-1'!J98, IF(ISNUMBER('2-6-1'!K98), '2-6-1'!K98, IF(ISNUMBER('2-6-1'!I98), '2-6-1'!I98, IF(ISNUMBER('2-6-1'!L98), '2-6-1'!L98, IF(ISNUMBER('2-6-1'!H98), '2-6-1'!H98, IF(ISNUMBER('2-6-1'!G98), '2-6-1'!G98, IF(ISNUMBER('2-6-1'!F98), '2-6-1'!F98, IF(ISNUMBER('2-6-1'!E98), '2-6-1'!E98, "XXX"))))))))</f>
        <v>51.437350000000002</v>
      </c>
      <c r="S98" s="189">
        <f>IF(ISNUMBER('2-6-2'!K98), '2-6-2'!K98, IF(ISNUMBER('2-6-2'!L98), '2-6-2'!L98, IF(ISNUMBER('2-6-2'!J98), '2-6-2'!J98, IF(ISNUMBER('2-6-2'!M98), '2-6-2'!M98, IF(ISNUMBER('2-6-2'!I98), '2-6-2'!I98, IF(ISNUMBER('2-6-2'!H98), '2-6-2'!H98, IF(ISNUMBER('2-6-2'!G98), '2-6-2'!G98, IF(ISNUMBER('2-6-2'!F98), '2-6-2'!F98, "XXX"))))))))</f>
        <v>0.18</v>
      </c>
      <c r="T98" s="189">
        <f>IF(ISNUMBER('2-7-1'!M98), '2-7-1'!M98, "XXX")</f>
        <v>0.67331628799999987</v>
      </c>
      <c r="U98" s="189">
        <f>IF(ISNUMBER('2-7-2'!M98), '2-7-2'!M98, "XXX")</f>
        <v>0.43</v>
      </c>
      <c r="V98" s="189">
        <f>IF(ISNUMBER('2-8-1'!M98), '2-8-1'!M98, "XXX")</f>
        <v>0.58861985031481479</v>
      </c>
      <c r="W98" s="189">
        <f>IF(ISNUMBER('2-8-2'!M98), '2-8-2'!M98, "XXX")</f>
        <v>0.61505399807777783</v>
      </c>
      <c r="X98" s="189">
        <f>IF(ISNUMBER('3-1'!O97), '3-1'!O97, "XXX")</f>
        <v>0.26200000000000001</v>
      </c>
      <c r="Y98" s="189">
        <f>'3-2'!W97</f>
        <v>-0.541359484</v>
      </c>
    </row>
    <row r="99" spans="1:25" ht="15" x14ac:dyDescent="0.25">
      <c r="A99" s="155" t="s">
        <v>107</v>
      </c>
      <c r="B99" s="158" t="s">
        <v>107</v>
      </c>
      <c r="C99" s="189">
        <f>IF(ISNUMBER('1-1'!N99),'1-1'!N99, "XXX")</f>
        <v>7.4</v>
      </c>
      <c r="D99" s="189">
        <f>IF(UCDP!AE99, UCDP!AE99, "0.0")</f>
        <v>0.12430801924910784</v>
      </c>
      <c r="E99" s="189">
        <f>IF(ISNUMBER('1-3'!Q99), '1-3'!Q99, IF(ISNUMBER('1-3'!P99), '1-3'!P99, IF(ISNUMBER('1-3'!O99), '1-3'!O99, "XXX")))</f>
        <v>63.090788896680785</v>
      </c>
      <c r="F99" s="189">
        <f>IF(ISNUMBER('1-4'!AU99),'1-4'!AU99, IF(ISNUMBER('1-4'!AV99),'1-4'!AV99, IF(ISNUMBER('1-4'!AT99),'1-4'!AT99, IF(ISNUMBER('1-4'!AS99),'1-4'!AS99, IF(ISNUMBER('1-4'!AR99),'1-4'!AR99, "XXX")))))</f>
        <v>2</v>
      </c>
      <c r="G99" s="189">
        <f>IF(ISNUMBER('1-5'!N98), '1-5'!N98, "XXX")</f>
        <v>5.6</v>
      </c>
      <c r="H99" s="189">
        <f>IF(ISNUMBER('2-1-1'!M99), '2-1-1'!M99, "XXX")</f>
        <v>0.35151917981966696</v>
      </c>
      <c r="I99" s="189">
        <f>IF(ISNUMBER('2-1-2'!G98),'2-1-2'!G98, IF(ISNUMBER('2-1-2'!F98),'2-1-2'!F98, IF(ISNUMBER('2-1-2'!H98),'2-1-2'!H98, "XXX")))</f>
        <v>0.1293</v>
      </c>
      <c r="J99" s="189">
        <f>IF(ISNUMBER('2-2-1'!AI99),'2-2-1'!AI99,IF(ISNUMBER('2-2-1'!AJ99),'2-2-1'!AJ99,IF(ISNUMBER('2-2-1'!AH99),'2-2-1'!AH99,IF(ISNUMBER('2-2-1'!AG99),'2-2-1'!AG99,IF(ISNUMBER('2-2-1'!AF99), '2-2-1'!AF99,IF(ISNUMBER('2-2-1'!AE99),'2-2-1'!AE99,IF(ISNUMBER('2-2-1'!AD99),'2-2-1'!AD99, "XXX")))))))</f>
        <v>4.8831199999999999</v>
      </c>
      <c r="K99" s="189">
        <f>IF(ISNUMBER('2-2-2'!M99),'2-2-2'!M99, "XXX")</f>
        <v>0.13138880333333333</v>
      </c>
      <c r="L99" s="189">
        <f>IF(ISNUMBER('2-3-1'!V99), '2-3-1'!V99, IF(ISNUMBER('2-3-1'!U99), '2-3-1'!U99, IF(ISNUMBER('2-3-1'!T99), '2-3-1'!T99, IF(ISNUMBER('2-3-1'!S99), '2-3-1'!S99, IF(ISNUMBER('2-3-1'!R99), '2-3-1'!R99, IF(ISNUMBER('2-3-1'!Q99), '2-3-1'!Q99, "XXX"))))))</f>
        <v>1.6672264299999999</v>
      </c>
      <c r="M99" s="189">
        <f>IF(ISNUMBER('2-3-2'!V99), '2-3-2'!V99, IF(ISNUMBER('2-3-2'!U99), '2-3-2'!U99, IF(ISNUMBER('2-3-2'!T99), '2-3-2'!T99, IF(ISNUMBER('2-3-2'!S99), '2-3-2'!S99, IF(ISNUMBER('2-3-2'!R99), '2-3-2'!R99, IF(ISNUMBER('2-3-2'!Q99), '2-3-2'!Q99, "XXX"))))))</f>
        <v>9.9782276200000002</v>
      </c>
      <c r="N99" s="189">
        <f>IF(ISNUMBER('2-4-1'!AB99),'2-4-1'!AB99,IF(ISNUMBER('2-4-1'!AC99),'2-4-1'!AC99,IF(ISNUMBER('2-4-1'!AA99),'2-4-1'!AA99,IF(ISNUMBER('2-4-1'!Z99),'2-4-1'!Z99,IF(ISNUMBER('2-4-1'!Y99),'2-4-1'!Y99,"XXX")))))</f>
        <v>0.8</v>
      </c>
      <c r="O99" s="189">
        <f>IF(ISNUMBER('2-4-2'!J99), '2-4-2'!J99, IF(ISNUMBER('2-4-2'!K99), '2-4-2'!K99, IF(ISNUMBER('2-4-2'!I99), '2-4-2'!I99, IF(ISNUMBER('2-4-2'!L99), '2-4-2'!L99, IF(ISNUMBER('2-4-2'!H99), '2-4-2'!H99, IF(ISNUMBER('2-4-2'!M99), '2-4-2'!M99, IF(ISNUMBER('2-4-2'!G99), '2-4-2'!G99, IF(ISNUMBER('2-4-2'!F99), '2-4-2'!F99, IF(ISNUMBER('2-4-2'!E99), '2-4-2'!E99, "XXX")))))))))</f>
        <v>52.5</v>
      </c>
      <c r="P99" s="189">
        <f>IF(ISNUMBER('2-5-1'!H331), '2-5-1'!H331, "XXX")</f>
        <v>0.23288419999999999</v>
      </c>
      <c r="Q99" s="189">
        <f>IF(ISNUMBER('2-5-2'!G99), '2-5-2'!G99, IF(ISNUMBER('2-5-2'!H99), '2-5-2'!H99, IF(ISNUMBER('2-5-2'!F99), '2-5-2'!F99, IF(ISNUMBER('2-5-2'!I99), '2-5-2'!I99, IF(ISNUMBER('2-5-2'!E99), '2-5-2'!E99, IF(ISNUMBER('2-5-2'!J99), '2-5-2'!J99, IF(ISNUMBER('2-5-2'!D99), '2-5-2'!D99, "XXX")))))))</f>
        <v>10.1</v>
      </c>
      <c r="R99" s="189">
        <f>IF(ISNUMBER('2-6-1'!J99), '2-6-1'!J99, IF(ISNUMBER('2-6-1'!K99), '2-6-1'!K99, IF(ISNUMBER('2-6-1'!I99), '2-6-1'!I99, IF(ISNUMBER('2-6-1'!L99), '2-6-1'!L99, IF(ISNUMBER('2-6-1'!H99), '2-6-1'!H99, IF(ISNUMBER('2-6-1'!G99), '2-6-1'!G99, IF(ISNUMBER('2-6-1'!F99), '2-6-1'!F99, IF(ISNUMBER('2-6-1'!E99), '2-6-1'!E99, "XXX"))))))))</f>
        <v>15.198449999999999</v>
      </c>
      <c r="S99" s="189">
        <f>IF(ISNUMBER('2-6-2'!K99), '2-6-2'!K99, IF(ISNUMBER('2-6-2'!L99), '2-6-2'!L99, IF(ISNUMBER('2-6-2'!J99), '2-6-2'!J99, IF(ISNUMBER('2-6-2'!M99), '2-6-2'!M99, IF(ISNUMBER('2-6-2'!I99), '2-6-2'!I99, IF(ISNUMBER('2-6-2'!H99), '2-6-2'!H99, IF(ISNUMBER('2-6-2'!G99), '2-6-2'!G99, IF(ISNUMBER('2-6-2'!F99), '2-6-2'!F99, "XXX"))))))))</f>
        <v>58.69</v>
      </c>
      <c r="T99" s="189">
        <f>IF(ISNUMBER('2-7-1'!M99), '2-7-1'!M99, "XXX")</f>
        <v>0.32308687105555556</v>
      </c>
      <c r="U99" s="189">
        <f>IF(ISNUMBER('2-7-2'!M99), '2-7-2'!M99, "XXX")</f>
        <v>0.23</v>
      </c>
      <c r="V99" s="189">
        <f>IF(ISNUMBER('2-8-1'!M99), '2-8-1'!M99, "XXX")</f>
        <v>0.38710013585185188</v>
      </c>
      <c r="W99" s="189">
        <f>IF(ISNUMBER('2-8-2'!M99), '2-8-2'!M99, "XXX")</f>
        <v>0.36258887910000004</v>
      </c>
      <c r="X99" s="189">
        <f>IF(ISNUMBER('3-1'!O98), '3-1'!O98, "XXX")</f>
        <v>0.39300000000000002</v>
      </c>
      <c r="Y99" s="189">
        <f>'3-2'!W98</f>
        <v>-0.46281045700000001</v>
      </c>
    </row>
    <row r="100" spans="1:25" ht="15" x14ac:dyDescent="0.25">
      <c r="A100" s="155" t="s">
        <v>108</v>
      </c>
      <c r="B100" s="158" t="s">
        <v>108</v>
      </c>
      <c r="C100" s="189">
        <f>IF(ISNUMBER('1-1'!N100),'1-1'!N100, "XXX")</f>
        <v>7.7</v>
      </c>
      <c r="D100" s="189">
        <f>IF(UCDP!AE100, UCDP!AE100, "0.0")</f>
        <v>8.091989687214203E-2</v>
      </c>
      <c r="E100" s="190">
        <f>'1-3'!K100</f>
        <v>54.000000000000007</v>
      </c>
      <c r="F100" s="189">
        <f>IF(ISNUMBER('1-4'!AU100),'1-4'!AU100, IF(ISNUMBER('1-4'!AV100),'1-4'!AV100, IF(ISNUMBER('1-4'!AT100),'1-4'!AT100, IF(ISNUMBER('1-4'!AS100),'1-4'!AS100, IF(ISNUMBER('1-4'!AR100),'1-4'!AR100, "XXX")))))</f>
        <v>5</v>
      </c>
      <c r="G100" s="189">
        <f>IF(ISNUMBER('1-5'!N99), '1-5'!N99, "XXX")</f>
        <v>9.3000000000000007</v>
      </c>
      <c r="H100" s="189" t="str">
        <f>IF(ISNUMBER('2-1-1'!M100), '2-1-1'!M100, "XXX")</f>
        <v>XXX</v>
      </c>
      <c r="I100" s="189">
        <f>IF(ISNUMBER('2-1-2'!G99),'2-1-2'!G99, IF(ISNUMBER('2-1-2'!F99),'2-1-2'!F99, IF(ISNUMBER('2-1-2'!H99),'2-1-2'!H99, "XXX")))</f>
        <v>0.52339999999999998</v>
      </c>
      <c r="J100" s="189">
        <f>IF(ISNUMBER('2-2-1'!AI100),'2-2-1'!AI100,IF(ISNUMBER('2-2-1'!AJ100),'2-2-1'!AJ100,IF(ISNUMBER('2-2-1'!AH100),'2-2-1'!AH100,IF(ISNUMBER('2-2-1'!AG100),'2-2-1'!AG100,IF(ISNUMBER('2-2-1'!AF100), '2-2-1'!AF100,IF(ISNUMBER('2-2-1'!AE100),'2-2-1'!AE100,IF(ISNUMBER('2-2-1'!AD100),'2-2-1'!AD100, "XXX")))))))</f>
        <v>1.54396</v>
      </c>
      <c r="K100" s="189" t="str">
        <f>IF(ISNUMBER('2-2-2'!M100),'2-2-2'!M100, "XXX")</f>
        <v>XXX</v>
      </c>
      <c r="L100" s="189">
        <f>IF(ISNUMBER('2-3-1'!V100), '2-3-1'!V100, IF(ISNUMBER('2-3-1'!U100), '2-3-1'!U100, IF(ISNUMBER('2-3-1'!T100), '2-3-1'!T100, IF(ISNUMBER('2-3-1'!S100), '2-3-1'!S100, IF(ISNUMBER('2-3-1'!R100), '2-3-1'!R100, IF(ISNUMBER('2-3-1'!Q100), '2-3-1'!Q100, "XXX"))))))</f>
        <v>0.73722624999999997</v>
      </c>
      <c r="M100" s="189">
        <f>IF(ISNUMBER('2-3-2'!V100), '2-3-2'!V100, IF(ISNUMBER('2-3-2'!U100), '2-3-2'!U100, IF(ISNUMBER('2-3-2'!T100), '2-3-2'!T100, IF(ISNUMBER('2-3-2'!S100), '2-3-2'!S100, IF(ISNUMBER('2-3-2'!R100), '2-3-2'!R100, IF(ISNUMBER('2-3-2'!Q100), '2-3-2'!Q100, "XXX"))))))</f>
        <v>75.954689029999997</v>
      </c>
      <c r="N100" s="189">
        <f>IF(ISNUMBER('2-4-1'!AB100),'2-4-1'!AB100,IF(ISNUMBER('2-4-1'!AC100),'2-4-1'!AC100,IF(ISNUMBER('2-4-1'!AA100),'2-4-1'!AA100,IF(ISNUMBER('2-4-1'!Z100),'2-4-1'!Z100,IF(ISNUMBER('2-4-1'!Y100),'2-4-1'!Y100,"XXX")))))</f>
        <v>0.8</v>
      </c>
      <c r="O100" s="189">
        <f>IF(ISNUMBER('2-4-2'!J100), '2-4-2'!J100, IF(ISNUMBER('2-4-2'!K100), '2-4-2'!K100, IF(ISNUMBER('2-4-2'!I100), '2-4-2'!I100, IF(ISNUMBER('2-4-2'!L100), '2-4-2'!L100, IF(ISNUMBER('2-4-2'!H100), '2-4-2'!H100, IF(ISNUMBER('2-4-2'!M100), '2-4-2'!M100, IF(ISNUMBER('2-4-2'!G100), '2-4-2'!G100, IF(ISNUMBER('2-4-2'!F100), '2-4-2'!F100, IF(ISNUMBER('2-4-2'!E100), '2-4-2'!E100, "XXX")))))))))</f>
        <v>14.9</v>
      </c>
      <c r="P100" s="189">
        <f>IF(ISNUMBER('2-5-1'!H332), '2-5-1'!H332, "XXX")</f>
        <v>5.9382371604442593E-3</v>
      </c>
      <c r="Q100" s="189">
        <f>IF(ISNUMBER('2-5-2'!G100), '2-5-2'!G100, IF(ISNUMBER('2-5-2'!H100), '2-5-2'!H100, IF(ISNUMBER('2-5-2'!F100), '2-5-2'!F100, IF(ISNUMBER('2-5-2'!I100), '2-5-2'!I100, IF(ISNUMBER('2-5-2'!E100), '2-5-2'!E100, IF(ISNUMBER('2-5-2'!J100), '2-5-2'!J100, IF(ISNUMBER('2-5-2'!D100), '2-5-2'!D100, "XXX")))))))</f>
        <v>1.1000000000000001</v>
      </c>
      <c r="R100" s="189">
        <f>IF(ISNUMBER('2-6-1'!J100), '2-6-1'!J100, IF(ISNUMBER('2-6-1'!K100), '2-6-1'!K100, IF(ISNUMBER('2-6-1'!I100), '2-6-1'!I100, IF(ISNUMBER('2-6-1'!L100), '2-6-1'!L100, IF(ISNUMBER('2-6-1'!H100), '2-6-1'!H100, IF(ISNUMBER('2-6-1'!G100), '2-6-1'!G100, IF(ISNUMBER('2-6-1'!F100), '2-6-1'!F100, IF(ISNUMBER('2-6-1'!E100), '2-6-1'!E100, "XXX"))))))))</f>
        <v>35.080060000000003</v>
      </c>
      <c r="S100" s="189">
        <f>IF(ISNUMBER('2-6-2'!K100), '2-6-2'!K100, IF(ISNUMBER('2-6-2'!L100), '2-6-2'!L100, IF(ISNUMBER('2-6-2'!J100), '2-6-2'!J100, IF(ISNUMBER('2-6-2'!M100), '2-6-2'!M100, IF(ISNUMBER('2-6-2'!I100), '2-6-2'!I100, IF(ISNUMBER('2-6-2'!H100), '2-6-2'!H100, IF(ISNUMBER('2-6-2'!G100), '2-6-2'!G100, IF(ISNUMBER('2-6-2'!F100), '2-6-2'!F100, "XXX"))))))))</f>
        <v>1.02</v>
      </c>
      <c r="T100" s="189" t="str">
        <f>IF(ISNUMBER('2-7-1'!M100), '2-7-1'!M100, "XXX")</f>
        <v>XXX</v>
      </c>
      <c r="U100" s="189" t="str">
        <f>IF(ISNUMBER('2-7-2'!M100), '2-7-2'!M100, "XXX")</f>
        <v>XXX</v>
      </c>
      <c r="V100" s="189" t="str">
        <f>IF(ISNUMBER('2-8-1'!M100), '2-8-1'!M100, "XXX")</f>
        <v>XXX</v>
      </c>
      <c r="W100" s="189" t="str">
        <f>IF(ISNUMBER('2-8-2'!M100), '2-8-2'!M100, "XXX")</f>
        <v>XXX</v>
      </c>
      <c r="X100" s="189">
        <f>IF(ISNUMBER('3-1'!O99), '3-1'!O99, "XXX")</f>
        <v>0.434</v>
      </c>
      <c r="Y100" s="189">
        <f>'3-2'!W99</f>
        <v>-0.77106779800000003</v>
      </c>
    </row>
    <row r="101" spans="1:25" ht="15" x14ac:dyDescent="0.25">
      <c r="A101" s="155" t="s">
        <v>109</v>
      </c>
      <c r="B101" s="158" t="s">
        <v>109</v>
      </c>
      <c r="C101" s="189">
        <f>IF(ISNUMBER('1-1'!N101),'1-1'!N101, "XXX")</f>
        <v>5.8</v>
      </c>
      <c r="D101" s="189" t="str">
        <f>IF(UCDP!AE101, UCDP!AE101, "0.0")</f>
        <v>0.0</v>
      </c>
      <c r="E101" s="189">
        <f>IF(ISNUMBER('1-3'!Q101), '1-3'!Q101, IF(ISNUMBER('1-3'!P101), '1-3'!P101, IF(ISNUMBER('1-3'!O101), '1-3'!O101, "XXX")))</f>
        <v>63.878581855296609</v>
      </c>
      <c r="F101" s="189">
        <f>IF(ISNUMBER('1-4'!AU101),'1-4'!AU101, IF(ISNUMBER('1-4'!AV101),'1-4'!AV101, IF(ISNUMBER('1-4'!AT101),'1-4'!AT101, IF(ISNUMBER('1-4'!AS101),'1-4'!AS101, IF(ISNUMBER('1-4'!AR101),'1-4'!AR101, "XXX")))))</f>
        <v>2</v>
      </c>
      <c r="G101" s="189">
        <f>IF(ISNUMBER('1-5'!N100), '1-5'!N100, "XXX")</f>
        <v>3.2</v>
      </c>
      <c r="H101" s="189">
        <f>IF(ISNUMBER('2-1-1'!M101), '2-1-1'!M101, "XXX")</f>
        <v>0.58497650143532298</v>
      </c>
      <c r="I101" s="189">
        <f>IF(ISNUMBER('2-1-2'!G100),'2-1-2'!G100, IF(ISNUMBER('2-1-2'!F100),'2-1-2'!F100, IF(ISNUMBER('2-1-2'!H100),'2-1-2'!H100, "XXX")))</f>
        <v>0.54469999999999996</v>
      </c>
      <c r="J101" s="189">
        <f>IF(ISNUMBER('2-2-1'!AI101),'2-2-1'!AI101,IF(ISNUMBER('2-2-1'!AJ101),'2-2-1'!AJ101,IF(ISNUMBER('2-2-1'!AH101),'2-2-1'!AH101,IF(ISNUMBER('2-2-1'!AG101),'2-2-1'!AG101,IF(ISNUMBER('2-2-1'!AF101), '2-2-1'!AF101,IF(ISNUMBER('2-2-1'!AE101),'2-2-1'!AE101,IF(ISNUMBER('2-2-1'!AD101),'2-2-1'!AD101, "XXX")))))))</f>
        <v>1.2340499999999999</v>
      </c>
      <c r="K101" s="189">
        <f>IF(ISNUMBER('2-2-2'!M101),'2-2-2'!M101, "XXX")</f>
        <v>0.45676883862500001</v>
      </c>
      <c r="L101" s="189">
        <f>IF(ISNUMBER('2-3-1'!V101), '2-3-1'!V101, IF(ISNUMBER('2-3-1'!U101), '2-3-1'!U101, IF(ISNUMBER('2-3-1'!T101), '2-3-1'!T101, IF(ISNUMBER('2-3-1'!S101), '2-3-1'!S101, IF(ISNUMBER('2-3-1'!R101), '2-3-1'!R101, IF(ISNUMBER('2-3-1'!Q101), '2-3-1'!Q101, "XXX"))))))</f>
        <v>3.98512077</v>
      </c>
      <c r="M101" s="189">
        <f>IF(ISNUMBER('2-3-2'!V101), '2-3-2'!V101, IF(ISNUMBER('2-3-2'!U101), '2-3-2'!U101, IF(ISNUMBER('2-3-2'!T101), '2-3-2'!T101, IF(ISNUMBER('2-3-2'!S101), '2-3-2'!S101, IF(ISNUMBER('2-3-2'!R101), '2-3-2'!R101, IF(ISNUMBER('2-3-2'!Q101), '2-3-2'!Q101, "XXX"))))))</f>
        <v>8.2350206400000001</v>
      </c>
      <c r="N101" s="189">
        <f>IF(ISNUMBER('2-4-1'!AB101),'2-4-1'!AB101,IF(ISNUMBER('2-4-1'!AC101),'2-4-1'!AC101,IF(ISNUMBER('2-4-1'!AA101),'2-4-1'!AA101,IF(ISNUMBER('2-4-1'!Z101),'2-4-1'!Z101,IF(ISNUMBER('2-4-1'!Y101),'2-4-1'!Y101,"XXX")))))</f>
        <v>3.8</v>
      </c>
      <c r="O101" s="189">
        <f>IF(ISNUMBER('2-4-2'!J101), '2-4-2'!J101, IF(ISNUMBER('2-4-2'!K101), '2-4-2'!K101, IF(ISNUMBER('2-4-2'!I101), '2-4-2'!I101, IF(ISNUMBER('2-4-2'!L101), '2-4-2'!L101, IF(ISNUMBER('2-4-2'!H101), '2-4-2'!H101, IF(ISNUMBER('2-4-2'!M101), '2-4-2'!M101, IF(ISNUMBER('2-4-2'!G101), '2-4-2'!G101, IF(ISNUMBER('2-4-2'!F101), '2-4-2'!F101, IF(ISNUMBER('2-4-2'!E101), '2-4-2'!E101, "XXX")))))))))</f>
        <v>100</v>
      </c>
      <c r="P101" s="189">
        <f>IF(ISNUMBER('2-5-1'!H333), '2-5-1'!H333, "XXX")</f>
        <v>0.56142740249633794</v>
      </c>
      <c r="Q101" s="189">
        <f>IF(ISNUMBER('2-5-2'!G101), '2-5-2'!G101, IF(ISNUMBER('2-5-2'!H101), '2-5-2'!H101, IF(ISNUMBER('2-5-2'!F101), '2-5-2'!F101, IF(ISNUMBER('2-5-2'!I101), '2-5-2'!I101, IF(ISNUMBER('2-5-2'!E101), '2-5-2'!E101, IF(ISNUMBER('2-5-2'!J101), '2-5-2'!J101, IF(ISNUMBER('2-5-2'!D101), '2-5-2'!D101, "XXX")))))))</f>
        <v>18.899999999999999</v>
      </c>
      <c r="R101" s="189">
        <f>IF(ISNUMBER('2-6-1'!J101), '2-6-1'!J101, IF(ISNUMBER('2-6-1'!K101), '2-6-1'!K101, IF(ISNUMBER('2-6-1'!I101), '2-6-1'!I101, IF(ISNUMBER('2-6-1'!L101), '2-6-1'!L101, IF(ISNUMBER('2-6-1'!H101), '2-6-1'!H101, IF(ISNUMBER('2-6-1'!G101), '2-6-1'!G101, IF(ISNUMBER('2-6-1'!F101), '2-6-1'!F101, IF(ISNUMBER('2-6-1'!E101), '2-6-1'!E101, "XXX"))))))))</f>
        <v>61.781849999999999</v>
      </c>
      <c r="S101" s="189">
        <f>IF(ISNUMBER('2-6-2'!K101), '2-6-2'!K101, IF(ISNUMBER('2-6-2'!L101), '2-6-2'!L101, IF(ISNUMBER('2-6-2'!J101), '2-6-2'!J101, IF(ISNUMBER('2-6-2'!M101), '2-6-2'!M101, IF(ISNUMBER('2-6-2'!I101), '2-6-2'!I101, IF(ISNUMBER('2-6-2'!H101), '2-6-2'!H101, IF(ISNUMBER('2-6-2'!G101), '2-6-2'!G101, IF(ISNUMBER('2-6-2'!F101), '2-6-2'!F101, "XXX"))))))))</f>
        <v>10.65</v>
      </c>
      <c r="T101" s="189">
        <f>IF(ISNUMBER('2-7-1'!M101), '2-7-1'!M101, "XXX")</f>
        <v>0.53422802822222226</v>
      </c>
      <c r="U101" s="189">
        <f>IF(ISNUMBER('2-7-2'!M101), '2-7-2'!M101, "XXX")</f>
        <v>0.53</v>
      </c>
      <c r="V101" s="189">
        <f>IF(ISNUMBER('2-8-1'!M101), '2-8-1'!M101, "XXX")</f>
        <v>0.52763082364814817</v>
      </c>
      <c r="W101" s="189">
        <f>IF(ISNUMBER('2-8-2'!M101), '2-8-2'!M101, "XXX")</f>
        <v>0.48050563207777769</v>
      </c>
      <c r="X101" s="189">
        <f>IF(ISNUMBER('3-1'!O100), '3-1'!O100, "XXX")</f>
        <v>0.68899999999999995</v>
      </c>
      <c r="Y101" s="189">
        <f>'3-2'!W100</f>
        <v>0.57745039499999995</v>
      </c>
    </row>
    <row r="102" spans="1:25" ht="15" x14ac:dyDescent="0.25">
      <c r="A102" s="155" t="s">
        <v>110</v>
      </c>
      <c r="B102" s="158" t="s">
        <v>110</v>
      </c>
      <c r="C102" s="189">
        <f>IF(ISNUMBER('1-1'!N102),'1-1'!N102, "XXX")</f>
        <v>6.5</v>
      </c>
      <c r="D102" s="189" t="str">
        <f>IF(UCDP!AE102, UCDP!AE102, "0.0")</f>
        <v>0.0</v>
      </c>
      <c r="E102" s="189">
        <f>IF(ISNUMBER('1-3'!Q102), '1-3'!Q102, IF(ISNUMBER('1-3'!P102), '1-3'!P102, IF(ISNUMBER('1-3'!O102), '1-3'!O102, "XXX")))</f>
        <v>71.297479901553672</v>
      </c>
      <c r="F102" s="189">
        <f>IF(ISNUMBER('1-4'!AU102),'1-4'!AU102, IF(ISNUMBER('1-4'!AV102),'1-4'!AV102, IF(ISNUMBER('1-4'!AT102),'1-4'!AT102, IF(ISNUMBER('1-4'!AS102),'1-4'!AS102, IF(ISNUMBER('1-4'!AR102),'1-4'!AR102, "XXX")))))</f>
        <v>3</v>
      </c>
      <c r="G102" s="189">
        <f>IF(ISNUMBER('1-5'!N101), '1-5'!N101, "XXX")</f>
        <v>7.1</v>
      </c>
      <c r="H102" s="189">
        <f>IF(ISNUMBER('2-1-1'!M102), '2-1-1'!M102, "XXX")</f>
        <v>0.51785835662122792</v>
      </c>
      <c r="I102" s="189">
        <f>IF(ISNUMBER('2-1-2'!G101),'2-1-2'!G101, IF(ISNUMBER('2-1-2'!F101),'2-1-2'!F101, IF(ISNUMBER('2-1-2'!H101),'2-1-2'!H101, "XXX")))</f>
        <v>0.46910000000000002</v>
      </c>
      <c r="J102" s="189">
        <f>IF(ISNUMBER('2-2-1'!AI102),'2-2-1'!AI102,IF(ISNUMBER('2-2-1'!AJ102),'2-2-1'!AJ102,IF(ISNUMBER('2-2-1'!AH102),'2-2-1'!AH102,IF(ISNUMBER('2-2-1'!AG102),'2-2-1'!AG102,IF(ISNUMBER('2-2-1'!AF102), '2-2-1'!AF102,IF(ISNUMBER('2-2-1'!AE102),'2-2-1'!AE102,IF(ISNUMBER('2-2-1'!AD102),'2-2-1'!AD102, "XXX")))))))</f>
        <v>3.2254100000000001</v>
      </c>
      <c r="K102" s="189">
        <f>IF(ISNUMBER('2-2-2'!M102),'2-2-2'!M102, "XXX")</f>
        <v>0.54330681570833339</v>
      </c>
      <c r="L102" s="189">
        <f>IF(ISNUMBER('2-3-1'!V102), '2-3-1'!V102, IF(ISNUMBER('2-3-1'!U102), '2-3-1'!U102, IF(ISNUMBER('2-3-1'!T102), '2-3-1'!T102, IF(ISNUMBER('2-3-1'!S102), '2-3-1'!S102, IF(ISNUMBER('2-3-1'!R102), '2-3-1'!R102, IF(ISNUMBER('2-3-1'!Q102), '2-3-1'!Q102, "XXX"))))))</f>
        <v>1.1028087099999999</v>
      </c>
      <c r="M102" s="189">
        <f>IF(ISNUMBER('2-3-2'!V102), '2-3-2'!V102, IF(ISNUMBER('2-3-2'!U102), '2-3-2'!U102, IF(ISNUMBER('2-3-2'!T102), '2-3-2'!T102, IF(ISNUMBER('2-3-2'!S102), '2-3-2'!S102, IF(ISNUMBER('2-3-2'!R102), '2-3-2'!R102, IF(ISNUMBER('2-3-2'!Q102), '2-3-2'!Q102, "XXX"))))))</f>
        <v>57.913040160000001</v>
      </c>
      <c r="N102" s="189">
        <f>IF(ISNUMBER('2-4-1'!AB102),'2-4-1'!AB102,IF(ISNUMBER('2-4-1'!AC102),'2-4-1'!AC102,IF(ISNUMBER('2-4-1'!AA102),'2-4-1'!AA102,IF(ISNUMBER('2-4-1'!Z102),'2-4-1'!Z102,IF(ISNUMBER('2-4-1'!Y102),'2-4-1'!Y102,"XXX")))))</f>
        <v>2.1</v>
      </c>
      <c r="O102" s="189">
        <f>IF(ISNUMBER('2-4-2'!J102), '2-4-2'!J102, IF(ISNUMBER('2-4-2'!K102), '2-4-2'!K102, IF(ISNUMBER('2-4-2'!I102), '2-4-2'!I102, IF(ISNUMBER('2-4-2'!L102), '2-4-2'!L102, IF(ISNUMBER('2-4-2'!H102), '2-4-2'!H102, IF(ISNUMBER('2-4-2'!M102), '2-4-2'!M102, IF(ISNUMBER('2-4-2'!G102), '2-4-2'!G102, IF(ISNUMBER('2-4-2'!F102), '2-4-2'!F102, IF(ISNUMBER('2-4-2'!E102), '2-4-2'!E102, "XXX")))))))))</f>
        <v>84.2</v>
      </c>
      <c r="P102" s="189">
        <f>IF(ISNUMBER('2-5-1'!H334), '2-5-1'!H334, "XXX")</f>
        <v>0.42087502479553224</v>
      </c>
      <c r="Q102" s="189">
        <f>IF(ISNUMBER('2-5-2'!G102), '2-5-2'!G102, IF(ISNUMBER('2-5-2'!H102), '2-5-2'!H102, IF(ISNUMBER('2-5-2'!F102), '2-5-2'!F102, IF(ISNUMBER('2-5-2'!I102), '2-5-2'!I102, IF(ISNUMBER('2-5-2'!E102), '2-5-2'!E102, IF(ISNUMBER('2-5-2'!J102), '2-5-2'!J102, IF(ISNUMBER('2-5-2'!D102), '2-5-2'!D102, "XXX")))))))</f>
        <v>14.8</v>
      </c>
      <c r="R102" s="189">
        <f>IF(ISNUMBER('2-6-1'!J102), '2-6-1'!J102, IF(ISNUMBER('2-6-1'!K102), '2-6-1'!K102, IF(ISNUMBER('2-6-1'!I102), '2-6-1'!I102, IF(ISNUMBER('2-6-1'!L102), '2-6-1'!L102, IF(ISNUMBER('2-6-1'!H102), '2-6-1'!H102, IF(ISNUMBER('2-6-1'!G102), '2-6-1'!G102, IF(ISNUMBER('2-6-1'!F102), '2-6-1'!F102, IF(ISNUMBER('2-6-1'!E102), '2-6-1'!E102, "XXX"))))))))</f>
        <v>21.83202</v>
      </c>
      <c r="S102" s="189">
        <f>IF(ISNUMBER('2-6-2'!K102), '2-6-2'!K102, IF(ISNUMBER('2-6-2'!L102), '2-6-2'!L102, IF(ISNUMBER('2-6-2'!J102), '2-6-2'!J102, IF(ISNUMBER('2-6-2'!M102), '2-6-2'!M102, IF(ISNUMBER('2-6-2'!I102), '2-6-2'!I102, IF(ISNUMBER('2-6-2'!H102), '2-6-2'!H102, IF(ISNUMBER('2-6-2'!G102), '2-6-2'!G102, IF(ISNUMBER('2-6-2'!F102), '2-6-2'!F102, "XXX"))))))))</f>
        <v>3.8</v>
      </c>
      <c r="T102" s="189">
        <f>IF(ISNUMBER('2-7-1'!M102), '2-7-1'!M102, "XXX")</f>
        <v>0.36502597599999992</v>
      </c>
      <c r="U102" s="189">
        <f>IF(ISNUMBER('2-7-2'!M102), '2-7-2'!M102, "XXX")</f>
        <v>0.31</v>
      </c>
      <c r="V102" s="189">
        <f>IF(ISNUMBER('2-8-1'!M102), '2-8-1'!M102, "XXX")</f>
        <v>0.43738730305555557</v>
      </c>
      <c r="W102" s="189">
        <f>IF(ISNUMBER('2-8-2'!M102), '2-8-2'!M102, "XXX")</f>
        <v>0.50975033972222228</v>
      </c>
      <c r="X102" s="189">
        <f>IF(ISNUMBER('3-1'!O101), '3-1'!O101, "XXX")</f>
        <v>0.58499999999999996</v>
      </c>
      <c r="Y102" s="189">
        <f>'3-2'!W101</f>
        <v>-7.3808253000000004E-2</v>
      </c>
    </row>
    <row r="103" spans="1:25" ht="15" x14ac:dyDescent="0.25">
      <c r="A103" s="155" t="s">
        <v>111</v>
      </c>
      <c r="B103" s="158" t="s">
        <v>111</v>
      </c>
      <c r="C103" s="189">
        <f>IF(ISNUMBER('1-1'!N103),'1-1'!N103, "XXX")</f>
        <v>1</v>
      </c>
      <c r="D103" s="189" t="str">
        <f>IF(UCDP!AE103, UCDP!AE103, "0.0")</f>
        <v>0.0</v>
      </c>
      <c r="E103" s="189">
        <f>IF(ISNUMBER('1-3'!Q103), '1-3'!Q103, IF(ISNUMBER('1-3'!P103), '1-3'!P103, IF(ISNUMBER('1-3'!O103), '1-3'!O103, "XXX")))</f>
        <v>90.07922947261298</v>
      </c>
      <c r="F103" s="189">
        <f>IF(ISNUMBER('1-4'!AU103),'1-4'!AU103, IF(ISNUMBER('1-4'!AV103),'1-4'!AV103, IF(ISNUMBER('1-4'!AT103),'1-4'!AT103, IF(ISNUMBER('1-4'!AS103),'1-4'!AS103, IF(ISNUMBER('1-4'!AR103),'1-4'!AR103, "XXX")))))</f>
        <v>1</v>
      </c>
      <c r="G103" s="189">
        <f>IF(ISNUMBER('1-5'!N102), '1-5'!N102, "XXX")</f>
        <v>1</v>
      </c>
      <c r="H103" s="189">
        <f>IF(ISNUMBER('2-1-1'!M103), '2-1-1'!M103, "XXX")</f>
        <v>0.94339420425511922</v>
      </c>
      <c r="I103" s="189">
        <f>IF(ISNUMBER('2-1-2'!G102),'2-1-2'!G102, IF(ISNUMBER('2-1-2'!F102),'2-1-2'!F102, IF(ISNUMBER('2-1-2'!H102),'2-1-2'!H102, "XXX")))</f>
        <v>0.92759999999999998</v>
      </c>
      <c r="J103" s="189">
        <f>IF(ISNUMBER('2-2-1'!AI103),'2-2-1'!AI103,IF(ISNUMBER('2-2-1'!AJ103),'2-2-1'!AJ103,IF(ISNUMBER('2-2-1'!AH103),'2-2-1'!AH103,IF(ISNUMBER('2-2-1'!AG103),'2-2-1'!AG103,IF(ISNUMBER('2-2-1'!AF103), '2-2-1'!AF103,IF(ISNUMBER('2-2-1'!AE103),'2-2-1'!AE103,IF(ISNUMBER('2-2-1'!AD103),'2-2-1'!AD103, "XXX")))))))</f>
        <v>3.2464700000000004</v>
      </c>
      <c r="K103" s="189">
        <f>IF(ISNUMBER('2-2-2'!M103),'2-2-2'!M103, "XXX")</f>
        <v>0.84300501345833323</v>
      </c>
      <c r="L103" s="189">
        <f>IF(ISNUMBER('2-3-1'!V103), '2-3-1'!V103, IF(ISNUMBER('2-3-1'!U103), '2-3-1'!U103, IF(ISNUMBER('2-3-1'!T103), '2-3-1'!T103, IF(ISNUMBER('2-3-1'!S103), '2-3-1'!S103, IF(ISNUMBER('2-3-1'!R103), '2-3-1'!R103, IF(ISNUMBER('2-3-1'!Q103), '2-3-1'!Q103, "XXX"))))))</f>
        <v>6.6755628600000003</v>
      </c>
      <c r="M103" s="189">
        <f>IF(ISNUMBER('2-3-2'!V103), '2-3-2'!V103, IF(ISNUMBER('2-3-2'!U103), '2-3-2'!U103, IF(ISNUMBER('2-3-2'!T103), '2-3-2'!T103, IF(ISNUMBER('2-3-2'!S103), '2-3-2'!S103, IF(ISNUMBER('2-3-2'!R103), '2-3-2'!R103, IF(ISNUMBER('2-3-2'!Q103), '2-3-2'!Q103, "XXX"))))))</f>
        <v>10.577308650000001</v>
      </c>
      <c r="N103" s="189">
        <f>IF(ISNUMBER('2-4-1'!AB103),'2-4-1'!AB103,IF(ISNUMBER('2-4-1'!AC103),'2-4-1'!AC103,IF(ISNUMBER('2-4-1'!AA103),'2-4-1'!AA103,IF(ISNUMBER('2-4-1'!Z103),'2-4-1'!Z103,IF(ISNUMBER('2-4-1'!Y103),'2-4-1'!Y103,"XXX")))))</f>
        <v>15.5</v>
      </c>
      <c r="O103" s="189">
        <f>IF(ISNUMBER('2-4-2'!J103), '2-4-2'!J103, IF(ISNUMBER('2-4-2'!K103), '2-4-2'!K103, IF(ISNUMBER('2-4-2'!I103), '2-4-2'!I103, IF(ISNUMBER('2-4-2'!L103), '2-4-2'!L103, IF(ISNUMBER('2-4-2'!H103), '2-4-2'!H103, IF(ISNUMBER('2-4-2'!M103), '2-4-2'!M103, IF(ISNUMBER('2-4-2'!G103), '2-4-2'!G103, IF(ISNUMBER('2-4-2'!F103), '2-4-2'!F103, IF(ISNUMBER('2-4-2'!E103), '2-4-2'!E103, "XXX")))))))))</f>
        <v>100</v>
      </c>
      <c r="P103" s="189">
        <f>IF(ISNUMBER('2-5-1'!H335), '2-5-1'!H335, "XXX")</f>
        <v>1</v>
      </c>
      <c r="Q103" s="189">
        <f>IF(ISNUMBER('2-5-2'!G103), '2-5-2'!G103, IF(ISNUMBER('2-5-2'!H103), '2-5-2'!H103, IF(ISNUMBER('2-5-2'!F103), '2-5-2'!F103, IF(ISNUMBER('2-5-2'!I103), '2-5-2'!I103, IF(ISNUMBER('2-5-2'!E103), '2-5-2'!E103, IF(ISNUMBER('2-5-2'!J103), '2-5-2'!J103, IF(ISNUMBER('2-5-2'!D103), '2-5-2'!D103, "XXX")))))))</f>
        <v>90.3</v>
      </c>
      <c r="R103" s="189">
        <f>IF(ISNUMBER('2-6-1'!J103), '2-6-1'!J103, IF(ISNUMBER('2-6-1'!K103), '2-6-1'!K103, IF(ISNUMBER('2-6-1'!I103), '2-6-1'!I103, IF(ISNUMBER('2-6-1'!L103), '2-6-1'!L103, IF(ISNUMBER('2-6-1'!H103), '2-6-1'!H103, IF(ISNUMBER('2-6-1'!G103), '2-6-1'!G103, IF(ISNUMBER('2-6-1'!F103), '2-6-1'!F103, IF(ISNUMBER('2-6-1'!E103), '2-6-1'!E103, "XXX"))))))))</f>
        <v>83.377989999999997</v>
      </c>
      <c r="S103" s="189">
        <f>IF(ISNUMBER('2-6-2'!K103), '2-6-2'!K103, IF(ISNUMBER('2-6-2'!L103), '2-6-2'!L103, IF(ISNUMBER('2-6-2'!J103), '2-6-2'!J103, IF(ISNUMBER('2-6-2'!M103), '2-6-2'!M103, IF(ISNUMBER('2-6-2'!I103), '2-6-2'!I103, IF(ISNUMBER('2-6-2'!H103), '2-6-2'!H103, IF(ISNUMBER('2-6-2'!G103), '2-6-2'!G103, IF(ISNUMBER('2-6-2'!F103), '2-6-2'!F103, "XXX"))))))))</f>
        <v>0</v>
      </c>
      <c r="T103" s="189">
        <f>IF(ISNUMBER('2-7-1'!M103), '2-7-1'!M103, "XXX")</f>
        <v>0.88252116311111128</v>
      </c>
      <c r="U103" s="189">
        <f>IF(ISNUMBER('2-7-2'!M103), '2-7-2'!M103, "XXX")</f>
        <v>0.82</v>
      </c>
      <c r="V103" s="189">
        <f>IF(ISNUMBER('2-8-1'!M103), '2-8-1'!M103, "XXX")</f>
        <v>0.72739743303703686</v>
      </c>
      <c r="W103" s="189">
        <f>IF(ISNUMBER('2-8-2'!M103), '2-8-2'!M103, "XXX")</f>
        <v>0.77056143684444445</v>
      </c>
      <c r="X103" s="189">
        <f>IF(ISNUMBER('3-1'!O102), '3-1'!O102, "XXX")</f>
        <v>0.87</v>
      </c>
      <c r="Y103" s="189">
        <f>'3-2'!W102</f>
        <v>1.538963437</v>
      </c>
    </row>
    <row r="104" spans="1:25" ht="15" x14ac:dyDescent="0.25">
      <c r="A104" s="155" t="s">
        <v>112</v>
      </c>
      <c r="B104" s="158" t="s">
        <v>112</v>
      </c>
      <c r="C104" s="189">
        <f>IF(ISNUMBER('1-1'!N104),'1-1'!N104, "XXX")</f>
        <v>0.9</v>
      </c>
      <c r="D104" s="189" t="str">
        <f>IF(UCDP!AE104, UCDP!AE104, "0.0")</f>
        <v>0.0</v>
      </c>
      <c r="E104" s="189">
        <f>IF(ISNUMBER('1-3'!Q104), '1-3'!Q104, IF(ISNUMBER('1-3'!P104), '1-3'!P104, IF(ISNUMBER('1-3'!O104), '1-3'!O104, "XXX")))</f>
        <v>92.555512519661022</v>
      </c>
      <c r="F104" s="189">
        <f>IF(ISNUMBER('1-4'!AU104),'1-4'!AU104, IF(ISNUMBER('1-4'!AV104),'1-4'!AV104, IF(ISNUMBER('1-4'!AT104),'1-4'!AT104, IF(ISNUMBER('1-4'!AS104),'1-4'!AS104, IF(ISNUMBER('1-4'!AR104),'1-4'!AR104, "XXX")))))</f>
        <v>1</v>
      </c>
      <c r="G104" s="189">
        <f>IF(ISNUMBER('1-5'!N103), '1-5'!N103, "XXX")</f>
        <v>0.8</v>
      </c>
      <c r="H104" s="189">
        <f>IF(ISNUMBER('2-1-1'!M104), '2-1-1'!M104, "XXX")</f>
        <v>0.75534214512510001</v>
      </c>
      <c r="I104" s="189">
        <f>IF(ISNUMBER('2-1-2'!G103),'2-1-2'!G103, IF(ISNUMBER('2-1-2'!F103),'2-1-2'!F103, IF(ISNUMBER('2-1-2'!H103),'2-1-2'!H103, "XXX")))</f>
        <v>0.92069999999999996</v>
      </c>
      <c r="J104" s="189">
        <f>IF(ISNUMBER('2-2-1'!AI104),'2-2-1'!AI104,IF(ISNUMBER('2-2-1'!AJ104),'2-2-1'!AJ104,IF(ISNUMBER('2-2-1'!AH104),'2-2-1'!AH104,IF(ISNUMBER('2-2-1'!AG104),'2-2-1'!AG104,IF(ISNUMBER('2-2-1'!AF104), '2-2-1'!AF104,IF(ISNUMBER('2-2-1'!AE104),'2-2-1'!AE104,IF(ISNUMBER('2-2-1'!AD104),'2-2-1'!AD104, "XXX")))))))</f>
        <v>3.9047099999999997</v>
      </c>
      <c r="K104" s="189">
        <f>IF(ISNUMBER('2-2-2'!M104),'2-2-2'!M104, "XXX")</f>
        <v>0.77969420754166663</v>
      </c>
      <c r="L104" s="189">
        <f>IF(ISNUMBER('2-3-1'!V104), '2-3-1'!V104, IF(ISNUMBER('2-3-1'!U104), '2-3-1'!U104, IF(ISNUMBER('2-3-1'!T104), '2-3-1'!T104, IF(ISNUMBER('2-3-1'!S104), '2-3-1'!S104, IF(ISNUMBER('2-3-1'!R104), '2-3-1'!R104, IF(ISNUMBER('2-3-1'!Q104), '2-3-1'!Q104, "XXX"))))))</f>
        <v>7.3605461099999996</v>
      </c>
      <c r="M104" s="189">
        <f>IF(ISNUMBER('2-3-2'!V104), '2-3-2'!V104, IF(ISNUMBER('2-3-2'!U104), '2-3-2'!U104, IF(ISNUMBER('2-3-2'!T104), '2-3-2'!T104, IF(ISNUMBER('2-3-2'!S104), '2-3-2'!S104, IF(ISNUMBER('2-3-2'!R104), '2-3-2'!R104, IF(ISNUMBER('2-3-2'!Q104), '2-3-2'!Q104, "XXX"))))))</f>
        <v>12.24473381</v>
      </c>
      <c r="N104" s="189">
        <f>IF(ISNUMBER('2-4-1'!AB104),'2-4-1'!AB104,IF(ISNUMBER('2-4-1'!AC104),'2-4-1'!AC104,IF(ISNUMBER('2-4-1'!AA104),'2-4-1'!AA104,IF(ISNUMBER('2-4-1'!Z104),'2-4-1'!Z104,IF(ISNUMBER('2-4-1'!Y104),'2-4-1'!Y104,"XXX")))))</f>
        <v>11.5</v>
      </c>
      <c r="O104" s="189">
        <f>IF(ISNUMBER('2-4-2'!J104), '2-4-2'!J104, IF(ISNUMBER('2-4-2'!K104), '2-4-2'!K104, IF(ISNUMBER('2-4-2'!I104), '2-4-2'!I104, IF(ISNUMBER('2-4-2'!L104), '2-4-2'!L104, IF(ISNUMBER('2-4-2'!H104), '2-4-2'!H104, IF(ISNUMBER('2-4-2'!M104), '2-4-2'!M104, IF(ISNUMBER('2-4-2'!G104), '2-4-2'!G104, IF(ISNUMBER('2-4-2'!F104), '2-4-2'!F104, IF(ISNUMBER('2-4-2'!E104), '2-4-2'!E104, "XXX")))))))))</f>
        <v>100</v>
      </c>
      <c r="P104" s="189" t="str">
        <f>IF(ISNUMBER('2-5-1'!H336), '2-5-1'!H336, "XXX")</f>
        <v>XXX</v>
      </c>
      <c r="Q104" s="189">
        <f>IF(ISNUMBER('2-5-2'!G104), '2-5-2'!G104, IF(ISNUMBER('2-5-2'!H104), '2-5-2'!H104, IF(ISNUMBER('2-5-2'!F104), '2-5-2'!F104, IF(ISNUMBER('2-5-2'!I104), '2-5-2'!I104, IF(ISNUMBER('2-5-2'!E104), '2-5-2'!E104, IF(ISNUMBER('2-5-2'!J104), '2-5-2'!J104, IF(ISNUMBER('2-5-2'!D104), '2-5-2'!D104, "XXX")))))))</f>
        <v>100</v>
      </c>
      <c r="R104" s="189">
        <f>IF(ISNUMBER('2-6-1'!J104), '2-6-1'!J104, IF(ISNUMBER('2-6-1'!K104), '2-6-1'!K104, IF(ISNUMBER('2-6-1'!I104), '2-6-1'!I104, IF(ISNUMBER('2-6-1'!L104), '2-6-1'!L104, IF(ISNUMBER('2-6-1'!H104), '2-6-1'!H104, IF(ISNUMBER('2-6-1'!G104), '2-6-1'!G104, IF(ISNUMBER('2-6-1'!F104), '2-6-1'!F104, IF(ISNUMBER('2-6-1'!E104), '2-6-1'!E104, "XXX"))))))))</f>
        <v>81.435379999999995</v>
      </c>
      <c r="S104" s="189">
        <f>IF(ISNUMBER('2-6-2'!K104), '2-6-2'!K104, IF(ISNUMBER('2-6-2'!L104), '2-6-2'!L104, IF(ISNUMBER('2-6-2'!J104), '2-6-2'!J104, IF(ISNUMBER('2-6-2'!M104), '2-6-2'!M104, IF(ISNUMBER('2-6-2'!I104), '2-6-2'!I104, IF(ISNUMBER('2-6-2'!H104), '2-6-2'!H104, IF(ISNUMBER('2-6-2'!G104), '2-6-2'!G104, IF(ISNUMBER('2-6-2'!F104), '2-6-2'!F104, "XXX"))))))))</f>
        <v>0</v>
      </c>
      <c r="T104" s="189">
        <f>IF(ISNUMBER('2-7-1'!M104), '2-7-1'!M104, "XXX")</f>
        <v>0.83308139377777779</v>
      </c>
      <c r="U104" s="189">
        <f>IF(ISNUMBER('2-7-2'!M104), '2-7-2'!M104, "XXX")</f>
        <v>0.87</v>
      </c>
      <c r="V104" s="189">
        <f>IF(ISNUMBER('2-8-1'!M104), '2-8-1'!M104, "XXX")</f>
        <v>0.63972094325925921</v>
      </c>
      <c r="W104" s="189">
        <f>IF(ISNUMBER('2-8-2'!M104), '2-8-2'!M104, "XXX")</f>
        <v>0.73823562594444458</v>
      </c>
      <c r="X104" s="189">
        <f>IF(ISNUMBER('3-1'!O103), '3-1'!O103, "XXX")</f>
        <v>0.89700000000000002</v>
      </c>
      <c r="Y104" s="189">
        <f>'3-2'!W103</f>
        <v>1.5922681089999999</v>
      </c>
    </row>
    <row r="105" spans="1:25" ht="15" x14ac:dyDescent="0.25">
      <c r="A105" s="155" t="s">
        <v>113</v>
      </c>
      <c r="B105" s="158" t="s">
        <v>113</v>
      </c>
      <c r="C105" s="189">
        <f>IF(ISNUMBER('1-1'!N105),'1-1'!N105, "XXX")</f>
        <v>7.4</v>
      </c>
      <c r="D105" s="189" t="str">
        <f>IF(UCDP!AE105, UCDP!AE105, "0.0")</f>
        <v>0.0</v>
      </c>
      <c r="E105" s="189">
        <f>IF(ISNUMBER('1-3'!Q105), '1-3'!Q105, IF(ISNUMBER('1-3'!P105), '1-3'!P105, IF(ISNUMBER('1-3'!O105), '1-3'!O105, "XXX")))</f>
        <v>75.943359394872886</v>
      </c>
      <c r="F105" s="189">
        <f>IF(ISNUMBER('1-4'!AU105),'1-4'!AU105, IF(ISNUMBER('1-4'!AV105),'1-4'!AV105, IF(ISNUMBER('1-4'!AT105),'1-4'!AT105, IF(ISNUMBER('1-4'!AS105),'1-4'!AS105, IF(ISNUMBER('1-4'!AR105),'1-4'!AR105, "XXX")))))</f>
        <v>4</v>
      </c>
      <c r="G105" s="189">
        <f>IF(ISNUMBER('1-5'!N104), '1-5'!N104, "XXX")</f>
        <v>7.3</v>
      </c>
      <c r="H105" s="189">
        <f>IF(ISNUMBER('2-1-1'!M105), '2-1-1'!M105, "XXX")</f>
        <v>0.55595380019210383</v>
      </c>
      <c r="I105" s="189">
        <f>IF(ISNUMBER('2-1-2'!G104),'2-1-2'!G104, IF(ISNUMBER('2-1-2'!F104),'2-1-2'!F104, IF(ISNUMBER('2-1-2'!H104),'2-1-2'!H104, "XXX")))</f>
        <v>0.38119999999999998</v>
      </c>
      <c r="J105" s="189" t="str">
        <f>IF(ISNUMBER('2-2-1'!AI105),'2-2-1'!AI105,IF(ISNUMBER('2-2-1'!AJ105),'2-2-1'!AJ105,IF(ISNUMBER('2-2-1'!AH105),'2-2-1'!AH105,IF(ISNUMBER('2-2-1'!AG105),'2-2-1'!AG105,IF(ISNUMBER('2-2-1'!AF105), '2-2-1'!AF105,IF(ISNUMBER('2-2-1'!AE105),'2-2-1'!AE105,IF(ISNUMBER('2-2-1'!AD105),'2-2-1'!AD105, "XXX")))))))</f>
        <v>XXX</v>
      </c>
      <c r="K105" s="189">
        <f>IF(ISNUMBER('2-2-2'!M105),'2-2-2'!M105, "XXX")</f>
        <v>0.3768653074583333</v>
      </c>
      <c r="L105" s="189">
        <f>IF(ISNUMBER('2-3-1'!V105), '2-3-1'!V105, IF(ISNUMBER('2-3-1'!U105), '2-3-1'!U105, IF(ISNUMBER('2-3-1'!T105), '2-3-1'!T105, IF(ISNUMBER('2-3-1'!S105), '2-3-1'!S105, IF(ISNUMBER('2-3-1'!R105), '2-3-1'!R105, IF(ISNUMBER('2-3-1'!Q105), '2-3-1'!Q105, "XXX"))))))</f>
        <v>5.1194944400000004</v>
      </c>
      <c r="M105" s="189">
        <f>IF(ISNUMBER('2-3-2'!V105), '2-3-2'!V105, IF(ISNUMBER('2-3-2'!U105), '2-3-2'!U105, IF(ISNUMBER('2-3-2'!T105), '2-3-2'!T105, IF(ISNUMBER('2-3-2'!S105), '2-3-2'!S105, IF(ISNUMBER('2-3-2'!R105), '2-3-2'!R105, IF(ISNUMBER('2-3-2'!Q105), '2-3-2'!Q105, "XXX"))))))</f>
        <v>34.411205289999998</v>
      </c>
      <c r="N105" s="189">
        <f>IF(ISNUMBER('2-4-1'!AB105),'2-4-1'!AB105,IF(ISNUMBER('2-4-1'!AC105),'2-4-1'!AC105,IF(ISNUMBER('2-4-1'!AA105),'2-4-1'!AA105,IF(ISNUMBER('2-4-1'!Z105),'2-4-1'!Z105,IF(ISNUMBER('2-4-1'!Y105),'2-4-1'!Y105,"XXX")))))</f>
        <v>0.4</v>
      </c>
      <c r="O105" s="189">
        <f>IF(ISNUMBER('2-4-2'!J105), '2-4-2'!J105, IF(ISNUMBER('2-4-2'!K105), '2-4-2'!K105, IF(ISNUMBER('2-4-2'!I105), '2-4-2'!I105, IF(ISNUMBER('2-4-2'!L105), '2-4-2'!L105, IF(ISNUMBER('2-4-2'!H105), '2-4-2'!H105, IF(ISNUMBER('2-4-2'!M105), '2-4-2'!M105, IF(ISNUMBER('2-4-2'!G105), '2-4-2'!G105, IF(ISNUMBER('2-4-2'!F105), '2-4-2'!F105, IF(ISNUMBER('2-4-2'!E105), '2-4-2'!E105, "XXX")))))))))</f>
        <v>28.6</v>
      </c>
      <c r="P105" s="189">
        <f>IF(ISNUMBER('2-5-1'!H337), '2-5-1'!H337, "XXX")</f>
        <v>0.44447388648986819</v>
      </c>
      <c r="Q105" s="189">
        <f>IF(ISNUMBER('2-5-2'!G105), '2-5-2'!G105, IF(ISNUMBER('2-5-2'!H105), '2-5-2'!H105, IF(ISNUMBER('2-5-2'!F105), '2-5-2'!F105, IF(ISNUMBER('2-5-2'!I105), '2-5-2'!I105, IF(ISNUMBER('2-5-2'!E105), '2-5-2'!E105, IF(ISNUMBER('2-5-2'!J105), '2-5-2'!J105, IF(ISNUMBER('2-5-2'!D105), '2-5-2'!D105, "XXX")))))))</f>
        <v>2.2999999999999998</v>
      </c>
      <c r="R105" s="189">
        <f>IF(ISNUMBER('2-6-1'!J105), '2-6-1'!J105, IF(ISNUMBER('2-6-1'!K105), '2-6-1'!K105, IF(ISNUMBER('2-6-1'!I105), '2-6-1'!I105, IF(ISNUMBER('2-6-1'!L105), '2-6-1'!L105, IF(ISNUMBER('2-6-1'!H105), '2-6-1'!H105, IF(ISNUMBER('2-6-1'!G105), '2-6-1'!G105, IF(ISNUMBER('2-6-1'!F105), '2-6-1'!F105, IF(ISNUMBER('2-6-1'!E105), '2-6-1'!E105, "XXX"))))))))</f>
        <v>57.297530000000002</v>
      </c>
      <c r="S105" s="189">
        <f>IF(ISNUMBER('2-6-2'!K105), '2-6-2'!K105, IF(ISNUMBER('2-6-2'!L105), '2-6-2'!L105, IF(ISNUMBER('2-6-2'!J105), '2-6-2'!J105, IF(ISNUMBER('2-6-2'!M105), '2-6-2'!M105, IF(ISNUMBER('2-6-2'!I105), '2-6-2'!I105, IF(ISNUMBER('2-6-2'!H105), '2-6-2'!H105, IF(ISNUMBER('2-6-2'!G105), '2-6-2'!G105, IF(ISNUMBER('2-6-2'!F105), '2-6-2'!F105, "XXX"))))))))</f>
        <v>2.1800000000000002</v>
      </c>
      <c r="T105" s="189">
        <f>IF(ISNUMBER('2-7-1'!M105), '2-7-1'!M105, "XXX")</f>
        <v>0.34024257394444446</v>
      </c>
      <c r="U105" s="189">
        <f>IF(ISNUMBER('2-7-2'!M105), '2-7-2'!M105, "XXX")</f>
        <v>0.25</v>
      </c>
      <c r="V105" s="189">
        <f>IF(ISNUMBER('2-8-1'!M105), '2-8-1'!M105, "XXX")</f>
        <v>0.39120753166666666</v>
      </c>
      <c r="W105" s="189">
        <f>IF(ISNUMBER('2-8-2'!M105), '2-8-2'!M105, "XXX")</f>
        <v>0.31000613501111113</v>
      </c>
      <c r="X105" s="189">
        <f>IF(ISNUMBER('3-1'!O104), '3-1'!O104, "XXX")</f>
        <v>0.23100000000000001</v>
      </c>
      <c r="Y105" s="189">
        <f>'3-2'!W104</f>
        <v>-1.0087656970000001</v>
      </c>
    </row>
    <row r="106" spans="1:25" ht="15" x14ac:dyDescent="0.25">
      <c r="A106" s="155" t="s">
        <v>114</v>
      </c>
      <c r="B106" s="158" t="s">
        <v>114</v>
      </c>
      <c r="C106" s="189">
        <f>IF(ISNUMBER('1-1'!N106),'1-1'!N106, "XXX")</f>
        <v>7.8</v>
      </c>
      <c r="D106" s="189">
        <f>IF(UCDP!AE106, UCDP!AE106, "0.0")</f>
        <v>0.12551556092692986</v>
      </c>
      <c r="E106" s="189" t="str">
        <f>IF(ISNUMBER('1-3'!Q106), '1-3'!Q106, IF(ISNUMBER('1-3'!P106), '1-3'!P106, IF(ISNUMBER('1-3'!O106), '1-3'!O106, "XXX")))</f>
        <v>XXX</v>
      </c>
      <c r="F106" s="189">
        <f>IF(ISNUMBER('1-4'!AU106),'1-4'!AU106, IF(ISNUMBER('1-4'!AV106),'1-4'!AV106, IF(ISNUMBER('1-4'!AT106),'1-4'!AT106, IF(ISNUMBER('1-4'!AS106),'1-4'!AS106, IF(ISNUMBER('1-4'!AR106),'1-4'!AR106, "XXX")))))</f>
        <v>3</v>
      </c>
      <c r="G106" s="189">
        <f>IF(ISNUMBER('1-5'!N105), '1-5'!N105, "XXX")</f>
        <v>6.8</v>
      </c>
      <c r="H106" s="189" t="str">
        <f>IF(ISNUMBER('2-1-1'!M106), '2-1-1'!M106, "XXX")</f>
        <v>XXX</v>
      </c>
      <c r="I106" s="189">
        <f>IF(ISNUMBER('2-1-2'!G105),'2-1-2'!G105, IF(ISNUMBER('2-1-2'!F105),'2-1-2'!F105, IF(ISNUMBER('2-1-2'!H105),'2-1-2'!H105, "XXX")))</f>
        <v>7.3700000000000002E-2</v>
      </c>
      <c r="J106" s="189">
        <f>IF(ISNUMBER('2-2-1'!AI106),'2-2-1'!AI106,IF(ISNUMBER('2-2-1'!AJ106),'2-2-1'!AJ106,IF(ISNUMBER('2-2-1'!AH106),'2-2-1'!AH106,IF(ISNUMBER('2-2-1'!AG106),'2-2-1'!AG106,IF(ISNUMBER('2-2-1'!AF106), '2-2-1'!AF106,IF(ISNUMBER('2-2-1'!AE106),'2-2-1'!AE106,IF(ISNUMBER('2-2-1'!AD106),'2-2-1'!AD106, "XXX")))))))</f>
        <v>1.6968800000000002</v>
      </c>
      <c r="K106" s="189" t="str">
        <f>IF(ISNUMBER('2-2-2'!M106),'2-2-2'!M106, "XXX")</f>
        <v>XXX</v>
      </c>
      <c r="L106" s="189">
        <f>IF(ISNUMBER('2-3-1'!V106), '2-3-1'!V106, IF(ISNUMBER('2-3-1'!U106), '2-3-1'!U106, IF(ISNUMBER('2-3-1'!T106), '2-3-1'!T106, IF(ISNUMBER('2-3-1'!S106), '2-3-1'!S106, IF(ISNUMBER('2-3-1'!R106), '2-3-1'!R106, IF(ISNUMBER('2-3-1'!Q106), '2-3-1'!Q106, "XXX"))))))</f>
        <v>2.0231537799999999</v>
      </c>
      <c r="M106" s="189">
        <f>IF(ISNUMBER('2-3-2'!V106), '2-3-2'!V106, IF(ISNUMBER('2-3-2'!U106), '2-3-2'!U106, IF(ISNUMBER('2-3-2'!T106), '2-3-2'!T106, IF(ISNUMBER('2-3-2'!S106), '2-3-2'!S106, IF(ISNUMBER('2-3-2'!R106), '2-3-2'!R106, IF(ISNUMBER('2-3-2'!Q106), '2-3-2'!Q106, "XXX"))))))</f>
        <v>46.09529114</v>
      </c>
      <c r="N106" s="189">
        <f>IF(ISNUMBER('2-4-1'!AB106),'2-4-1'!AB106,IF(ISNUMBER('2-4-1'!AC106),'2-4-1'!AC106,IF(ISNUMBER('2-4-1'!AA106),'2-4-1'!AA106,IF(ISNUMBER('2-4-1'!Z106),'2-4-1'!Z106,IF(ISNUMBER('2-4-1'!Y106),'2-4-1'!Y106,"XXX")))))</f>
        <v>1.4</v>
      </c>
      <c r="O106" s="189">
        <f>IF(ISNUMBER('2-4-2'!J106), '2-4-2'!J106, IF(ISNUMBER('2-4-2'!K106), '2-4-2'!K106, IF(ISNUMBER('2-4-2'!I106), '2-4-2'!I106, IF(ISNUMBER('2-4-2'!L106), '2-4-2'!L106, IF(ISNUMBER('2-4-2'!H106), '2-4-2'!H106, IF(ISNUMBER('2-4-2'!M106), '2-4-2'!M106, IF(ISNUMBER('2-4-2'!G106), '2-4-2'!G106, IF(ISNUMBER('2-4-2'!F106), '2-4-2'!F106, IF(ISNUMBER('2-4-2'!E106), '2-4-2'!E106, "XXX")))))))))</f>
        <v>5.8</v>
      </c>
      <c r="P106" s="189">
        <f>IF(ISNUMBER('2-5-1'!H338), '2-5-1'!H338, "XXX")</f>
        <v>8.3960443735122681E-2</v>
      </c>
      <c r="Q106" s="189">
        <f>IF(ISNUMBER('2-5-2'!G106), '2-5-2'!G106, IF(ISNUMBER('2-5-2'!H106), '2-5-2'!H106, IF(ISNUMBER('2-5-2'!F106), '2-5-2'!F106, IF(ISNUMBER('2-5-2'!I106), '2-5-2'!I106, IF(ISNUMBER('2-5-2'!E106), '2-5-2'!E106, IF(ISNUMBER('2-5-2'!J106), '2-5-2'!J106, IF(ISNUMBER('2-5-2'!D106), '2-5-2'!D106, "XXX")))))))</f>
        <v>16.399999999999999</v>
      </c>
      <c r="R106" s="189">
        <f>IF(ISNUMBER('2-6-1'!J106), '2-6-1'!J106, IF(ISNUMBER('2-6-1'!K106), '2-6-1'!K106, IF(ISNUMBER('2-6-1'!I106), '2-6-1'!I106, IF(ISNUMBER('2-6-1'!L106), '2-6-1'!L106, IF(ISNUMBER('2-6-1'!H106), '2-6-1'!H106, IF(ISNUMBER('2-6-1'!G106), '2-6-1'!G106, IF(ISNUMBER('2-6-1'!F106), '2-6-1'!F106, IF(ISNUMBER('2-6-1'!E106), '2-6-1'!E106, "XXX"))))))))</f>
        <v>5.1546209999999997</v>
      </c>
      <c r="S106" s="189">
        <f>IF(ISNUMBER('2-6-2'!K106), '2-6-2'!K106, IF(ISNUMBER('2-6-2'!L106), '2-6-2'!L106, IF(ISNUMBER('2-6-2'!J106), '2-6-2'!J106, IF(ISNUMBER('2-6-2'!M106), '2-6-2'!M106, IF(ISNUMBER('2-6-2'!I106), '2-6-2'!I106, IF(ISNUMBER('2-6-2'!H106), '2-6-2'!H106, IF(ISNUMBER('2-6-2'!G106), '2-6-2'!G106, IF(ISNUMBER('2-6-2'!F106), '2-6-2'!F106, "XXX"))))))))</f>
        <v>37.5</v>
      </c>
      <c r="T106" s="189" t="str">
        <f>IF(ISNUMBER('2-7-1'!M106), '2-7-1'!M106, "XXX")</f>
        <v>XXX</v>
      </c>
      <c r="U106" s="189" t="str">
        <f>IF(ISNUMBER('2-7-2'!M106), '2-7-2'!M106, "XXX")</f>
        <v>XXX</v>
      </c>
      <c r="V106" s="189" t="str">
        <f>IF(ISNUMBER('2-8-1'!M106), '2-8-1'!M106, "XXX")</f>
        <v>XXX</v>
      </c>
      <c r="W106" s="189" t="str">
        <f>IF(ISNUMBER('2-8-2'!M106), '2-8-2'!M106, "XXX")</f>
        <v>XXX</v>
      </c>
      <c r="X106" s="189">
        <f>IF(ISNUMBER('3-1'!O105), '3-1'!O105, "XXX")</f>
        <v>0.53100000000000003</v>
      </c>
      <c r="Y106" s="189">
        <f>'3-2'!W105</f>
        <v>-0.499682933</v>
      </c>
    </row>
    <row r="107" spans="1:25" ht="15" x14ac:dyDescent="0.25">
      <c r="A107" s="155" t="s">
        <v>115</v>
      </c>
      <c r="B107" s="158" t="s">
        <v>115</v>
      </c>
      <c r="C107" s="189">
        <f>IF(ISNUMBER('1-1'!N107),'1-1'!N107, "XXX")</f>
        <v>5.9</v>
      </c>
      <c r="D107" s="189">
        <f>IF(UCDP!AE107, UCDP!AE107, "0.0")</f>
        <v>7.6182391849445849E-2</v>
      </c>
      <c r="E107" s="189">
        <f>IF(ISNUMBER('1-3'!Q107), '1-3'!Q107, IF(ISNUMBER('1-3'!P107), '1-3'!P107, IF(ISNUMBER('1-3'!O107), '1-3'!O107, "XXX")))</f>
        <v>42.666251596729523</v>
      </c>
      <c r="F107" s="189">
        <f>IF(ISNUMBER('1-4'!AU107),'1-4'!AU107, IF(ISNUMBER('1-4'!AV107),'1-4'!AV107, IF(ISNUMBER('1-4'!AT107),'1-4'!AT107, IF(ISNUMBER('1-4'!AS107),'1-4'!AS107, IF(ISNUMBER('1-4'!AR107),'1-4'!AR107, "XXX")))))</f>
        <v>3</v>
      </c>
      <c r="G107" s="189">
        <f>IF(ISNUMBER('1-5'!N106), '1-5'!N106, "XXX")</f>
        <v>8.3000000000000007</v>
      </c>
      <c r="H107" s="189">
        <f>IF(ISNUMBER('2-1-1'!M107), '2-1-1'!M107, "XXX")</f>
        <v>0.39708044998843789</v>
      </c>
      <c r="I107" s="189">
        <f>IF(ISNUMBER('2-1-2'!G106),'2-1-2'!G106, IF(ISNUMBER('2-1-2'!F106),'2-1-2'!F106, IF(ISNUMBER('2-1-2'!H106),'2-1-2'!H106, "XXX")))</f>
        <v>0.35339999999999999</v>
      </c>
      <c r="J107" s="189" t="str">
        <f>IF(ISNUMBER('2-2-1'!AI107),'2-2-1'!AI107,IF(ISNUMBER('2-2-1'!AJ107),'2-2-1'!AJ107,IF(ISNUMBER('2-2-1'!AH107),'2-2-1'!AH107,IF(ISNUMBER('2-2-1'!AG107),'2-2-1'!AG107,IF(ISNUMBER('2-2-1'!AF107), '2-2-1'!AF107,IF(ISNUMBER('2-2-1'!AE107),'2-2-1'!AE107,IF(ISNUMBER('2-2-1'!AD107),'2-2-1'!AD107, "XXX")))))))</f>
        <v>XXX</v>
      </c>
      <c r="K107" s="189">
        <f>IF(ISNUMBER('2-2-2'!M107),'2-2-2'!M107, "XXX")</f>
        <v>0.27415531483333344</v>
      </c>
      <c r="L107" s="189">
        <f>IF(ISNUMBER('2-3-1'!V107), '2-3-1'!V107, IF(ISNUMBER('2-3-1'!U107), '2-3-1'!U107, IF(ISNUMBER('2-3-1'!T107), '2-3-1'!T107, IF(ISNUMBER('2-3-1'!S107), '2-3-1'!S107, IF(ISNUMBER('2-3-1'!R107), '2-3-1'!R107, IF(ISNUMBER('2-3-1'!Q107), '2-3-1'!Q107, "XXX"))))))</f>
        <v>0.48264918000000001</v>
      </c>
      <c r="M107" s="189">
        <f>IF(ISNUMBER('2-3-2'!V107), '2-3-2'!V107, IF(ISNUMBER('2-3-2'!U107), '2-3-2'!U107, IF(ISNUMBER('2-3-2'!T107), '2-3-2'!T107, IF(ISNUMBER('2-3-2'!S107), '2-3-2'!S107, IF(ISNUMBER('2-3-2'!R107), '2-3-2'!R107, IF(ISNUMBER('2-3-2'!Q107), '2-3-2'!Q107, "XXX"))))))</f>
        <v>70.524024960000006</v>
      </c>
      <c r="N107" s="189">
        <f>IF(ISNUMBER('2-4-1'!AB107),'2-4-1'!AB107,IF(ISNUMBER('2-4-1'!AC107),'2-4-1'!AC107,IF(ISNUMBER('2-4-1'!AA107),'2-4-1'!AA107,IF(ISNUMBER('2-4-1'!Z107),'2-4-1'!Z107,IF(ISNUMBER('2-4-1'!Y107),'2-4-1'!Y107,"XXX")))))</f>
        <v>0.7</v>
      </c>
      <c r="O107" s="189">
        <f>IF(ISNUMBER('2-4-2'!J107), '2-4-2'!J107, IF(ISNUMBER('2-4-2'!K107), '2-4-2'!K107, IF(ISNUMBER('2-4-2'!I107), '2-4-2'!I107, IF(ISNUMBER('2-4-2'!L107), '2-4-2'!L107, IF(ISNUMBER('2-4-2'!H107), '2-4-2'!H107, IF(ISNUMBER('2-4-2'!M107), '2-4-2'!M107, IF(ISNUMBER('2-4-2'!G107), '2-4-2'!G107, IF(ISNUMBER('2-4-2'!F107), '2-4-2'!F107, IF(ISNUMBER('2-4-2'!E107), '2-4-2'!E107, "XXX")))))))))</f>
        <v>11</v>
      </c>
      <c r="P107" s="189">
        <f>IF(ISNUMBER('2-5-1'!H339), '2-5-1'!H339, "XXX")</f>
        <v>5.9248137474060061E-2</v>
      </c>
      <c r="Q107" s="189">
        <f>IF(ISNUMBER('2-5-2'!G107), '2-5-2'!G107, IF(ISNUMBER('2-5-2'!H107), '2-5-2'!H107, IF(ISNUMBER('2-5-2'!F107), '2-5-2'!F107, IF(ISNUMBER('2-5-2'!I107), '2-5-2'!I107, IF(ISNUMBER('2-5-2'!E107), '2-5-2'!E107, IF(ISNUMBER('2-5-2'!J107), '2-5-2'!J107, IF(ISNUMBER('2-5-2'!D107), '2-5-2'!D107, "XXX")))))))</f>
        <v>1.8</v>
      </c>
      <c r="R107" s="189">
        <f>IF(ISNUMBER('2-6-1'!J107), '2-6-1'!J107, IF(ISNUMBER('2-6-1'!K107), '2-6-1'!K107, IF(ISNUMBER('2-6-1'!I107), '2-6-1'!I107, IF(ISNUMBER('2-6-1'!L107), '2-6-1'!L107, IF(ISNUMBER('2-6-1'!H107), '2-6-1'!H107, IF(ISNUMBER('2-6-1'!G107), '2-6-1'!G107, IF(ISNUMBER('2-6-1'!F107), '2-6-1'!F107, IF(ISNUMBER('2-6-1'!E107), '2-6-1'!E107, "XXX"))))))))</f>
        <v>20.731649999999998</v>
      </c>
      <c r="S107" s="189">
        <f>IF(ISNUMBER('2-6-2'!K107), '2-6-2'!K107, IF(ISNUMBER('2-6-2'!L107), '2-6-2'!L107, IF(ISNUMBER('2-6-2'!J107), '2-6-2'!J107, IF(ISNUMBER('2-6-2'!M107), '2-6-2'!M107, IF(ISNUMBER('2-6-2'!I107), '2-6-2'!I107, IF(ISNUMBER('2-6-2'!H107), '2-6-2'!H107, IF(ISNUMBER('2-6-2'!G107), '2-6-2'!G107, IF(ISNUMBER('2-6-2'!F107), '2-6-2'!F107, "XXX"))))))))</f>
        <v>32.43</v>
      </c>
      <c r="T107" s="189">
        <f>IF(ISNUMBER('2-7-1'!M107), '2-7-1'!M107, "XXX")</f>
        <v>0.33752226298888893</v>
      </c>
      <c r="U107" s="189">
        <f>IF(ISNUMBER('2-7-2'!M107), '2-7-2'!M107, "XXX")</f>
        <v>0.27</v>
      </c>
      <c r="V107" s="189">
        <f>IF(ISNUMBER('2-8-1'!M107), '2-8-1'!M107, "XXX")</f>
        <v>0.50314235248148143</v>
      </c>
      <c r="W107" s="189">
        <f>IF(ISNUMBER('2-8-2'!M107), '2-8-2'!M107, "XXX")</f>
        <v>0.37033701605555558</v>
      </c>
      <c r="X107" s="189">
        <f>IF(ISNUMBER('3-1'!O106), '3-1'!O106, "XXX")</f>
        <v>0.53</v>
      </c>
      <c r="Y107" s="189">
        <f>'3-2'!W106</f>
        <v>-0.353439063</v>
      </c>
    </row>
    <row r="108" spans="1:25" x14ac:dyDescent="0.2">
      <c r="A108" s="155" t="s">
        <v>193</v>
      </c>
      <c r="B108" s="155" t="s">
        <v>193</v>
      </c>
      <c r="C108" s="189" t="str">
        <f>IF(ISNUMBER('1-1'!N108),'1-1'!N108, "XXX")</f>
        <v>XXX</v>
      </c>
      <c r="D108" s="189" t="str">
        <f>IF(UCDP!AE108, UCDP!AE108, "0.0")</f>
        <v>0.0</v>
      </c>
      <c r="E108" s="189">
        <f>IF(ISNUMBER('1-3'!Q108), '1-3'!Q108, IF(ISNUMBER('1-3'!P108), '1-3'!P108, IF(ISNUMBER('1-3'!O108), '1-3'!O108, "XXX")))</f>
        <v>69.167051339548024</v>
      </c>
      <c r="F108" s="189">
        <f>IF(ISNUMBER('1-4'!AU108),'1-4'!AU108, IF(ISNUMBER('1-4'!AV108),'1-4'!AV108, IF(ISNUMBER('1-4'!AT108),'1-4'!AT108, IF(ISNUMBER('1-4'!AS108),'1-4'!AS108, IF(ISNUMBER('1-4'!AR108),'1-4'!AR108, "XXX")))))</f>
        <v>2</v>
      </c>
      <c r="G108" s="189">
        <f>IF(ISNUMBER('1-5'!N107), '1-5'!N107, "XXX")</f>
        <v>3.2</v>
      </c>
      <c r="H108" s="189">
        <f>IF(ISNUMBER('2-1-1'!M108), '2-1-1'!M108, "XXX")</f>
        <v>0.66851688184747315</v>
      </c>
      <c r="I108" s="189">
        <f>IF(ISNUMBER('2-1-2'!G107),'2-1-2'!G107, IF(ISNUMBER('2-1-2'!F107),'2-1-2'!F107, IF(ISNUMBER('2-1-2'!H107),'2-1-2'!H107, "XXX")))</f>
        <v>0.64419999999999999</v>
      </c>
      <c r="J108" s="189" t="str">
        <f>IF(ISNUMBER('2-2-1'!AI108),'2-2-1'!AI108,IF(ISNUMBER('2-2-1'!AJ108),'2-2-1'!AJ108,IF(ISNUMBER('2-2-1'!AH108),'2-2-1'!AH108,IF(ISNUMBER('2-2-1'!AG108),'2-2-1'!AG108,IF(ISNUMBER('2-2-1'!AF108), '2-2-1'!AF108,IF(ISNUMBER('2-2-1'!AE108),'2-2-1'!AE108,IF(ISNUMBER('2-2-1'!AD108),'2-2-1'!AD108, "XXX")))))))</f>
        <v>XXX</v>
      </c>
      <c r="K108" s="189">
        <f>IF(ISNUMBER('2-2-2'!M108),'2-2-2'!M108, "XXX")</f>
        <v>0.60365016850000008</v>
      </c>
      <c r="L108" s="189">
        <f>IF(ISNUMBER('2-3-1'!V108), '2-3-1'!V108, IF(ISNUMBER('2-3-1'!U108), '2-3-1'!U108, IF(ISNUMBER('2-3-1'!T108), '2-3-1'!T108, IF(ISNUMBER('2-3-1'!S108), '2-3-1'!S108, IF(ISNUMBER('2-3-1'!R108), '2-3-1'!R108, IF(ISNUMBER('2-3-1'!Q108), '2-3-1'!Q108, "XXX"))))))</f>
        <v>4.2775745399999998</v>
      </c>
      <c r="M108" s="189">
        <f>IF(ISNUMBER('2-3-2'!V108), '2-3-2'!V108, IF(ISNUMBER('2-3-2'!U108), '2-3-2'!U108, IF(ISNUMBER('2-3-2'!T108), '2-3-2'!T108, IF(ISNUMBER('2-3-2'!S108), '2-3-2'!S108, IF(ISNUMBER('2-3-2'!R108), '2-3-2'!R108, IF(ISNUMBER('2-3-2'!Q108), '2-3-2'!Q108, "XXX"))))))</f>
        <v>40.38256836</v>
      </c>
      <c r="N108" s="189">
        <f>IF(ISNUMBER('2-4-1'!AB108),'2-4-1'!AB108,IF(ISNUMBER('2-4-1'!AC108),'2-4-1'!AC108,IF(ISNUMBER('2-4-1'!AA108),'2-4-1'!AA108,IF(ISNUMBER('2-4-1'!Z108),'2-4-1'!Z108,IF(ISNUMBER('2-4-1'!Y108),'2-4-1'!Y108,"XXX")))))</f>
        <v>11.2</v>
      </c>
      <c r="O108" s="189">
        <f>IF(ISNUMBER('2-4-2'!J108), '2-4-2'!J108, IF(ISNUMBER('2-4-2'!K108), '2-4-2'!K108, IF(ISNUMBER('2-4-2'!I108), '2-4-2'!I108, IF(ISNUMBER('2-4-2'!L108), '2-4-2'!L108, IF(ISNUMBER('2-4-2'!H108), '2-4-2'!H108, IF(ISNUMBER('2-4-2'!M108), '2-4-2'!M108, IF(ISNUMBER('2-4-2'!G108), '2-4-2'!G108, IF(ISNUMBER('2-4-2'!F108), '2-4-2'!F108, IF(ISNUMBER('2-4-2'!E108), '2-4-2'!E108, "XXX")))))))))</f>
        <v>68.599999999999994</v>
      </c>
      <c r="P108" s="189">
        <f>IF(ISNUMBER('2-5-1'!H340), '2-5-1'!H340, "XXX")</f>
        <v>0.35950784683227538</v>
      </c>
      <c r="Q108" s="189" t="str">
        <f>IF(ISNUMBER('2-5-2'!G108), '2-5-2'!G108, IF(ISNUMBER('2-5-2'!H108), '2-5-2'!H108, IF(ISNUMBER('2-5-2'!F108), '2-5-2'!F108, IF(ISNUMBER('2-5-2'!I108), '2-5-2'!I108, IF(ISNUMBER('2-5-2'!E108), '2-5-2'!E108, IF(ISNUMBER('2-5-2'!J108), '2-5-2'!J108, IF(ISNUMBER('2-5-2'!D108), '2-5-2'!D108, "XXX")))))))</f>
        <v>XXX</v>
      </c>
      <c r="R108" s="189">
        <f>IF(ISNUMBER('2-6-1'!J108), '2-6-1'!J108, IF(ISNUMBER('2-6-1'!K108), '2-6-1'!K108, IF(ISNUMBER('2-6-1'!I108), '2-6-1'!I108, IF(ISNUMBER('2-6-1'!L108), '2-6-1'!L108, IF(ISNUMBER('2-6-1'!H108), '2-6-1'!H108, IF(ISNUMBER('2-6-1'!G108), '2-6-1'!G108, IF(ISNUMBER('2-6-1'!F108), '2-6-1'!F108, IF(ISNUMBER('2-6-1'!E108), '2-6-1'!E108, "XXX"))))))))</f>
        <v>78.917050000000003</v>
      </c>
      <c r="S108" s="189">
        <f>IF(ISNUMBER('2-6-2'!K108), '2-6-2'!K108, IF(ISNUMBER('2-6-2'!L108), '2-6-2'!L108, IF(ISNUMBER('2-6-2'!J108), '2-6-2'!J108, IF(ISNUMBER('2-6-2'!M108), '2-6-2'!M108, IF(ISNUMBER('2-6-2'!I108), '2-6-2'!I108, IF(ISNUMBER('2-6-2'!H108), '2-6-2'!H108, IF(ISNUMBER('2-6-2'!G108), '2-6-2'!G108, IF(ISNUMBER('2-6-2'!F108), '2-6-2'!F108, "XXX"))))))))</f>
        <v>1.02</v>
      </c>
      <c r="T108" s="189">
        <f>IF(ISNUMBER('2-7-1'!M108), '2-7-1'!M108, "XXX")</f>
        <v>0.54685955572222222</v>
      </c>
      <c r="U108" s="189">
        <f>IF(ISNUMBER('2-7-2'!M108), '2-7-2'!M108, "XXX")</f>
        <v>0.37</v>
      </c>
      <c r="V108" s="189">
        <f>IF(ISNUMBER('2-8-1'!M108), '2-8-1'!M108, "XXX")</f>
        <v>0.41232104214814819</v>
      </c>
      <c r="W108" s="189">
        <f>IF(ISNUMBER('2-8-2'!M108), '2-8-2'!M108, "XXX")</f>
        <v>0.42924729322222221</v>
      </c>
      <c r="X108" s="189">
        <f>IF(ISNUMBER('3-1'!O107), '3-1'!O107, "XXX")</f>
        <v>0.60099999999999998</v>
      </c>
      <c r="Y108" s="189">
        <f>'3-2'!W107</f>
        <v>5.5903166999999997E-2</v>
      </c>
    </row>
    <row r="109" spans="1:25" ht="15" x14ac:dyDescent="0.25">
      <c r="A109" s="155" t="s">
        <v>116</v>
      </c>
      <c r="B109" s="158" t="s">
        <v>116</v>
      </c>
      <c r="C109" s="189">
        <f>IF(ISNUMBER('1-1'!N109),'1-1'!N109, "XXX")</f>
        <v>1</v>
      </c>
      <c r="D109" s="189" t="str">
        <f>IF(UCDP!AE109, UCDP!AE109, "0.0")</f>
        <v>0.0</v>
      </c>
      <c r="E109" s="189">
        <f>IF(ISNUMBER('1-3'!Q109), '1-3'!Q109, IF(ISNUMBER('1-3'!P109), '1-3'!P109, IF(ISNUMBER('1-3'!O109), '1-3'!O109, "XXX")))</f>
        <v>90.782486119166663</v>
      </c>
      <c r="F109" s="189">
        <f>IF(ISNUMBER('1-4'!AU109),'1-4'!AU109, IF(ISNUMBER('1-4'!AV109),'1-4'!AV109, IF(ISNUMBER('1-4'!AT109),'1-4'!AT109, IF(ISNUMBER('1-4'!AS109),'1-4'!AS109, IF(ISNUMBER('1-4'!AR109),'1-4'!AR109, "XXX")))))</f>
        <v>1</v>
      </c>
      <c r="G109" s="189">
        <f>IF(ISNUMBER('1-5'!N108), '1-5'!N108, "XXX")</f>
        <v>0.9</v>
      </c>
      <c r="H109" s="189">
        <f>IF(ISNUMBER('2-1-1'!M109), '2-1-1'!M109, "XXX")</f>
        <v>0.75797440472912481</v>
      </c>
      <c r="I109" s="189">
        <f>IF(ISNUMBER('2-1-2'!G108),'2-1-2'!G108, IF(ISNUMBER('2-1-2'!F108),'2-1-2'!F108, IF(ISNUMBER('2-1-2'!H108),'2-1-2'!H108, "XXX")))</f>
        <v>0.90339999999999998</v>
      </c>
      <c r="J109" s="189">
        <f>IF(ISNUMBER('2-2-1'!AI109),'2-2-1'!AI109,IF(ISNUMBER('2-2-1'!AJ109),'2-2-1'!AJ109,IF(ISNUMBER('2-2-1'!AH109),'2-2-1'!AH109,IF(ISNUMBER('2-2-1'!AG109),'2-2-1'!AG109,IF(ISNUMBER('2-2-1'!AF109), '2-2-1'!AF109,IF(ISNUMBER('2-2-1'!AE109),'2-2-1'!AE109,IF(ISNUMBER('2-2-1'!AD109),'2-2-1'!AD109, "XXX")))))))</f>
        <v>4.0745300000000002</v>
      </c>
      <c r="K109" s="189">
        <f>IF(ISNUMBER('2-2-2'!M109),'2-2-2'!M109, "XXX")</f>
        <v>0.8201936483333333</v>
      </c>
      <c r="L109" s="189">
        <f>IF(ISNUMBER('2-3-1'!V109), '2-3-1'!V109, IF(ISNUMBER('2-3-1'!U109), '2-3-1'!U109, IF(ISNUMBER('2-3-1'!T109), '2-3-1'!T109, IF(ISNUMBER('2-3-1'!S109), '2-3-1'!S109, IF(ISNUMBER('2-3-1'!R109), '2-3-1'!R109, IF(ISNUMBER('2-3-1'!Q109), '2-3-1'!Q109, "XXX"))))))</f>
        <v>9.02942657</v>
      </c>
      <c r="M109" s="189">
        <f>IF(ISNUMBER('2-3-2'!V109), '2-3-2'!V109, IF(ISNUMBER('2-3-2'!U109), '2-3-2'!U109, IF(ISNUMBER('2-3-2'!T109), '2-3-2'!T109, IF(ISNUMBER('2-3-2'!S109), '2-3-2'!S109, IF(ISNUMBER('2-3-2'!R109), '2-3-2'!R109, IF(ISNUMBER('2-3-2'!Q109), '2-3-2'!Q109, "XXX"))))))</f>
        <v>13.859790800000001</v>
      </c>
      <c r="N109" s="189">
        <f>IF(ISNUMBER('2-4-1'!AB109),'2-4-1'!AB109,IF(ISNUMBER('2-4-1'!AC109),'2-4-1'!AC109,IF(ISNUMBER('2-4-1'!AA109),'2-4-1'!AA109,IF(ISNUMBER('2-4-1'!Z109),'2-4-1'!Z109,IF(ISNUMBER('2-4-1'!Y109),'2-4-1'!Y109,"XXX")))))</f>
        <v>19.100000000000001</v>
      </c>
      <c r="O109" s="189">
        <f>IF(ISNUMBER('2-4-2'!J109), '2-4-2'!J109, IF(ISNUMBER('2-4-2'!K109), '2-4-2'!K109, IF(ISNUMBER('2-4-2'!I109), '2-4-2'!I109, IF(ISNUMBER('2-4-2'!L109), '2-4-2'!L109, IF(ISNUMBER('2-4-2'!H109), '2-4-2'!H109, IF(ISNUMBER('2-4-2'!M109), '2-4-2'!M109, IF(ISNUMBER('2-4-2'!G109), '2-4-2'!G109, IF(ISNUMBER('2-4-2'!F109), '2-4-2'!F109, IF(ISNUMBER('2-4-2'!E109), '2-4-2'!E109, "XXX")))))))))</f>
        <v>100</v>
      </c>
      <c r="P109" s="189" t="str">
        <f>IF(ISNUMBER('2-5-1'!H341), '2-5-1'!H341, "XXX")</f>
        <v>XXX</v>
      </c>
      <c r="Q109" s="189">
        <f>IF(ISNUMBER('2-5-2'!G109), '2-5-2'!G109, IF(ISNUMBER('2-5-2'!H109), '2-5-2'!H109, IF(ISNUMBER('2-5-2'!F109), '2-5-2'!F109, IF(ISNUMBER('2-5-2'!I109), '2-5-2'!I109, IF(ISNUMBER('2-5-2'!E109), '2-5-2'!E109, IF(ISNUMBER('2-5-2'!J109), '2-5-2'!J109, IF(ISNUMBER('2-5-2'!D109), '2-5-2'!D109, "XXX")))))))</f>
        <v>83.1</v>
      </c>
      <c r="R109" s="189">
        <f>IF(ISNUMBER('2-6-1'!J109), '2-6-1'!J109, IF(ISNUMBER('2-6-1'!K109), '2-6-1'!K109, IF(ISNUMBER('2-6-1'!I109), '2-6-1'!I109, IF(ISNUMBER('2-6-1'!L109), '2-6-1'!L109, IF(ISNUMBER('2-6-1'!H109), '2-6-1'!H109, IF(ISNUMBER('2-6-1'!G109), '2-6-1'!G109, IF(ISNUMBER('2-6-1'!F109), '2-6-1'!F109, IF(ISNUMBER('2-6-1'!E109), '2-6-1'!E109, "XXX"))))))))</f>
        <v>93.586640000000003</v>
      </c>
      <c r="S109" s="189">
        <f>IF(ISNUMBER('2-6-2'!K109), '2-6-2'!K109, IF(ISNUMBER('2-6-2'!L109), '2-6-2'!L109, IF(ISNUMBER('2-6-2'!J109), '2-6-2'!J109, IF(ISNUMBER('2-6-2'!M109), '2-6-2'!M109, IF(ISNUMBER('2-6-2'!I109), '2-6-2'!I109, IF(ISNUMBER('2-6-2'!H109), '2-6-2'!H109, IF(ISNUMBER('2-6-2'!G109), '2-6-2'!G109, IF(ISNUMBER('2-6-2'!F109), '2-6-2'!F109, "XXX"))))))))</f>
        <v>0</v>
      </c>
      <c r="T109" s="189">
        <f>IF(ISNUMBER('2-7-1'!M109), '2-7-1'!M109, "XXX")</f>
        <v>0.73552897238888892</v>
      </c>
      <c r="U109" s="189">
        <f>IF(ISNUMBER('2-7-2'!M109), '2-7-2'!M109, "XXX")</f>
        <v>0.84</v>
      </c>
      <c r="V109" s="189">
        <f>IF(ISNUMBER('2-8-1'!M109), '2-8-1'!M109, "XXX")</f>
        <v>0.64160708144444456</v>
      </c>
      <c r="W109" s="189">
        <f>IF(ISNUMBER('2-8-2'!M109), '2-8-2'!M109, "XXX")</f>
        <v>0.7043132981111111</v>
      </c>
      <c r="X109" s="189">
        <f>IF(ISNUMBER('3-1'!O108), '3-1'!O108, "XXX")</f>
        <v>0.89200000000000002</v>
      </c>
      <c r="Y109" s="189">
        <f>'3-2'!W108</f>
        <v>1.7066749329999999</v>
      </c>
    </row>
    <row r="110" spans="1:25" ht="15" x14ac:dyDescent="0.25">
      <c r="A110" s="155" t="s">
        <v>117</v>
      </c>
      <c r="B110" s="158" t="s">
        <v>117</v>
      </c>
      <c r="C110" s="189">
        <f>IF(ISNUMBER('1-1'!N110),'1-1'!N110, "XXX")</f>
        <v>2.9</v>
      </c>
      <c r="D110" s="189" t="str">
        <f>IF(UCDP!AE110, UCDP!AE110, "0.0")</f>
        <v>0.0</v>
      </c>
      <c r="E110" s="189">
        <f>IF(ISNUMBER('1-3'!Q110), '1-3'!Q110, IF(ISNUMBER('1-3'!P110), '1-3'!P110, IF(ISNUMBER('1-3'!O110), '1-3'!O110, "XXX")))</f>
        <v>92.884920041666675</v>
      </c>
      <c r="F110" s="189">
        <f>IF(ISNUMBER('1-4'!AU110),'1-4'!AU110, IF(ISNUMBER('1-4'!AV110),'1-4'!AV110, IF(ISNUMBER('1-4'!AT110),'1-4'!AT110, IF(ISNUMBER('1-4'!AS110),'1-4'!AS110, IF(ISNUMBER('1-4'!AR110),'1-4'!AR110, "XXX")))))</f>
        <v>2</v>
      </c>
      <c r="G110" s="189">
        <f>IF(ISNUMBER('1-5'!N109), '1-5'!N109, "XXX")</f>
        <v>7.5</v>
      </c>
      <c r="H110" s="189">
        <f>IF(ISNUMBER('2-1-1'!M110), '2-1-1'!M110, "XXX")</f>
        <v>0.80500642158667146</v>
      </c>
      <c r="I110" s="189">
        <f>IF(ISNUMBER('2-1-2'!G109),'2-1-2'!G109, IF(ISNUMBER('2-1-2'!F109),'2-1-2'!F109, IF(ISNUMBER('2-1-2'!H109),'2-1-2'!H109, "XXX")))</f>
        <v>0.69669999999999999</v>
      </c>
      <c r="J110" s="189">
        <f>IF(ISNUMBER('2-2-1'!AI110),'2-2-1'!AI110,IF(ISNUMBER('2-2-1'!AJ110),'2-2-1'!AJ110,IF(ISNUMBER('2-2-1'!AH110),'2-2-1'!AH110,IF(ISNUMBER('2-2-1'!AG110),'2-2-1'!AG110,IF(ISNUMBER('2-2-1'!AF110), '2-2-1'!AF110,IF(ISNUMBER('2-2-1'!AE110),'2-2-1'!AE110,IF(ISNUMBER('2-2-1'!AD110),'2-2-1'!AD110, "XXX")))))))</f>
        <v>3.8296799999999998</v>
      </c>
      <c r="K110" s="189">
        <f>IF(ISNUMBER('2-2-2'!M110),'2-2-2'!M110, "XXX")</f>
        <v>0.81096471949999993</v>
      </c>
      <c r="L110" s="189">
        <f>IF(ISNUMBER('2-3-1'!V110), '2-3-1'!V110, IF(ISNUMBER('2-3-1'!U110), '2-3-1'!U110, IF(ISNUMBER('2-3-1'!T110), '2-3-1'!T110, IF(ISNUMBER('2-3-1'!S110), '2-3-1'!S110, IF(ISNUMBER('2-3-1'!R110), '2-3-1'!R110, IF(ISNUMBER('2-3-1'!Q110), '2-3-1'!Q110, "XXX"))))))</f>
        <v>3.5199325099999998</v>
      </c>
      <c r="M110" s="189">
        <f>IF(ISNUMBER('2-3-2'!V110), '2-3-2'!V110, IF(ISNUMBER('2-3-2'!U110), '2-3-2'!U110, IF(ISNUMBER('2-3-2'!T110), '2-3-2'!T110, IF(ISNUMBER('2-3-2'!S110), '2-3-2'!S110, IF(ISNUMBER('2-3-2'!R110), '2-3-2'!R110, IF(ISNUMBER('2-3-2'!Q110), '2-3-2'!Q110, "XXX"))))))</f>
        <v>6.5561542499999996</v>
      </c>
      <c r="N110" s="189">
        <f>IF(ISNUMBER('2-4-1'!AB110),'2-4-1'!AB110,IF(ISNUMBER('2-4-1'!AC110),'2-4-1'!AC110,IF(ISNUMBER('2-4-1'!AA110),'2-4-1'!AA110,IF(ISNUMBER('2-4-1'!Z110),'2-4-1'!Z110,IF(ISNUMBER('2-4-1'!Y110),'2-4-1'!Y110,"XXX")))))</f>
        <v>2.2000000000000002</v>
      </c>
      <c r="O110" s="189">
        <f>IF(ISNUMBER('2-4-2'!J110), '2-4-2'!J110, IF(ISNUMBER('2-4-2'!K110), '2-4-2'!K110, IF(ISNUMBER('2-4-2'!I110), '2-4-2'!I110, IF(ISNUMBER('2-4-2'!L110), '2-4-2'!L110, IF(ISNUMBER('2-4-2'!H110), '2-4-2'!H110, IF(ISNUMBER('2-4-2'!M110), '2-4-2'!M110, IF(ISNUMBER('2-4-2'!G110), '2-4-2'!G110, IF(ISNUMBER('2-4-2'!F110), '2-4-2'!F110, IF(ISNUMBER('2-4-2'!E110), '2-4-2'!E110, "XXX")))))))))</f>
        <v>46.9</v>
      </c>
      <c r="P110" s="189" t="str">
        <f>IF(ISNUMBER('2-5-1'!H342), '2-5-1'!H342, "XXX")</f>
        <v>XXX</v>
      </c>
      <c r="Q110" s="189">
        <f>IF(ISNUMBER('2-5-2'!G110), '2-5-2'!G110, IF(ISNUMBER('2-5-2'!H110), '2-5-2'!H110, IF(ISNUMBER('2-5-2'!F110), '2-5-2'!F110, IF(ISNUMBER('2-5-2'!I110), '2-5-2'!I110, IF(ISNUMBER('2-5-2'!E110), '2-5-2'!E110, IF(ISNUMBER('2-5-2'!J110), '2-5-2'!J110, IF(ISNUMBER('2-5-2'!D110), '2-5-2'!D110, "XXX")))))))</f>
        <v>1.7</v>
      </c>
      <c r="R110" s="189">
        <f>IF(ISNUMBER('2-6-1'!J110), '2-6-1'!J110, IF(ISNUMBER('2-6-1'!K110), '2-6-1'!K110, IF(ISNUMBER('2-6-1'!I110), '2-6-1'!I110, IF(ISNUMBER('2-6-1'!L110), '2-6-1'!L110, IF(ISNUMBER('2-6-1'!H110), '2-6-1'!H110, IF(ISNUMBER('2-6-1'!G110), '2-6-1'!G110, IF(ISNUMBER('2-6-1'!F110), '2-6-1'!F110, IF(ISNUMBER('2-6-1'!E110), '2-6-1'!E110, "XXX"))))))))</f>
        <v>96.45693</v>
      </c>
      <c r="S110" s="189">
        <f>IF(ISNUMBER('2-6-2'!K110), '2-6-2'!K110, IF(ISNUMBER('2-6-2'!L110), '2-6-2'!L110, IF(ISNUMBER('2-6-2'!J110), '2-6-2'!J110, IF(ISNUMBER('2-6-2'!M110), '2-6-2'!M110, IF(ISNUMBER('2-6-2'!I110), '2-6-2'!I110, IF(ISNUMBER('2-6-2'!H110), '2-6-2'!H110, IF(ISNUMBER('2-6-2'!G110), '2-6-2'!G110, IF(ISNUMBER('2-6-2'!F110), '2-6-2'!F110, "XXX"))))))))</f>
        <v>0</v>
      </c>
      <c r="T110" s="189">
        <f>IF(ISNUMBER('2-7-1'!M110), '2-7-1'!M110, "XXX")</f>
        <v>0.65957817499999993</v>
      </c>
      <c r="U110" s="189">
        <f>IF(ISNUMBER('2-7-2'!M110), '2-7-2'!M110, "XXX")</f>
        <v>0.52</v>
      </c>
      <c r="V110" s="189">
        <f>IF(ISNUMBER('2-8-1'!M110), '2-8-1'!M110, "XXX")</f>
        <v>0.61912259346296283</v>
      </c>
      <c r="W110" s="189">
        <f>IF(ISNUMBER('2-8-2'!M110), '2-8-2'!M110, "XXX")</f>
        <v>0.70773623387777773</v>
      </c>
      <c r="X110" s="189">
        <f>IF(ISNUMBER('3-1'!O109), '3-1'!O109, "XXX")</f>
        <v>0.17699999999999999</v>
      </c>
      <c r="Y110" s="189">
        <f>'3-2'!W109</f>
        <v>-1.063440323</v>
      </c>
    </row>
    <row r="111" spans="1:25" ht="15" x14ac:dyDescent="0.25">
      <c r="A111" s="155" t="s">
        <v>118</v>
      </c>
      <c r="B111" s="158" t="s">
        <v>118</v>
      </c>
      <c r="C111" s="189">
        <f>IF(ISNUMBER('1-1'!N111),'1-1'!N111, "XXX")</f>
        <v>8.8000000000000007</v>
      </c>
      <c r="D111" s="189">
        <f>IF(UCDP!AE111, UCDP!AE111, "0.0")</f>
        <v>1.3288870537893476E-2</v>
      </c>
      <c r="E111" s="189">
        <f>IF(ISNUMBER('1-3'!Q111), '1-3'!Q111, IF(ISNUMBER('1-3'!P111), '1-3'!P111, IF(ISNUMBER('1-3'!O111), '1-3'!O111, "XXX")))</f>
        <v>45.47028708319209</v>
      </c>
      <c r="F111" s="189">
        <f>IF(ISNUMBER('1-4'!AU111),'1-4'!AU111, IF(ISNUMBER('1-4'!AV111),'1-4'!AV111, IF(ISNUMBER('1-4'!AT111),'1-4'!AT111, IF(ISNUMBER('1-4'!AS111),'1-4'!AS111, IF(ISNUMBER('1-4'!AR111),'1-4'!AR111, "XXX")))))</f>
        <v>4</v>
      </c>
      <c r="G111" s="189">
        <f>IF(ISNUMBER('1-5'!N110), '1-5'!N110, "XXX")</f>
        <v>7.4</v>
      </c>
      <c r="H111" s="189">
        <f>IF(ISNUMBER('2-1-1'!M111), '2-1-1'!M111, "XXX")</f>
        <v>0.55554451438923369</v>
      </c>
      <c r="I111" s="189">
        <f>IF(ISNUMBER('2-1-2'!G110),'2-1-2'!G110, IF(ISNUMBER('2-1-2'!F110),'2-1-2'!F110, IF(ISNUMBER('2-1-2'!H110),'2-1-2'!H110, "XXX")))</f>
        <v>0.2437</v>
      </c>
      <c r="J111" s="189">
        <f>IF(ISNUMBER('2-2-1'!AI111),'2-2-1'!AI111,IF(ISNUMBER('2-2-1'!AJ111),'2-2-1'!AJ111,IF(ISNUMBER('2-2-1'!AH111),'2-2-1'!AH111,IF(ISNUMBER('2-2-1'!AG111),'2-2-1'!AG111,IF(ISNUMBER('2-2-1'!AF111), '2-2-1'!AF111,IF(ISNUMBER('2-2-1'!AE111),'2-2-1'!AE111,IF(ISNUMBER('2-2-1'!AD111),'2-2-1'!AD111, "XXX")))))))</f>
        <v>1.8137000000000001</v>
      </c>
      <c r="K111" s="189">
        <f>IF(ISNUMBER('2-2-2'!M111),'2-2-2'!M111, "XXX")</f>
        <v>0.29833306875000004</v>
      </c>
      <c r="L111" s="189">
        <f>IF(ISNUMBER('2-3-1'!V111), '2-3-1'!V111, IF(ISNUMBER('2-3-1'!U111), '2-3-1'!U111, IF(ISNUMBER('2-3-1'!T111), '2-3-1'!T111, IF(ISNUMBER('2-3-1'!S111), '2-3-1'!S111, IF(ISNUMBER('2-3-1'!R111), '2-3-1'!R111, IF(ISNUMBER('2-3-1'!Q111), '2-3-1'!Q111, "XXX"))))))</f>
        <v>1.08106327</v>
      </c>
      <c r="M111" s="189">
        <f>IF(ISNUMBER('2-3-2'!V111), '2-3-2'!V111, IF(ISNUMBER('2-3-2'!U111), '2-3-2'!U111, IF(ISNUMBER('2-3-2'!T111), '2-3-2'!T111, IF(ISNUMBER('2-3-2'!S111), '2-3-2'!S111, IF(ISNUMBER('2-3-2'!R111), '2-3-2'!R111, IF(ISNUMBER('2-3-2'!Q111), '2-3-2'!Q111, "XXX"))))))</f>
        <v>53.808490749999997</v>
      </c>
      <c r="N111" s="189">
        <f>IF(ISNUMBER('2-4-1'!AB111),'2-4-1'!AB111,IF(ISNUMBER('2-4-1'!AC111),'2-4-1'!AC111,IF(ISNUMBER('2-4-1'!AA111),'2-4-1'!AA111,IF(ISNUMBER('2-4-1'!Z111),'2-4-1'!Z111,IF(ISNUMBER('2-4-1'!Y111),'2-4-1'!Y111,"XXX")))))</f>
        <v>1.9</v>
      </c>
      <c r="O111" s="189">
        <f>IF(ISNUMBER('2-4-2'!J111), '2-4-2'!J111, IF(ISNUMBER('2-4-2'!K111), '2-4-2'!K111, IF(ISNUMBER('2-4-2'!I111), '2-4-2'!I111, IF(ISNUMBER('2-4-2'!L111), '2-4-2'!L111, IF(ISNUMBER('2-4-2'!H111), '2-4-2'!H111, IF(ISNUMBER('2-4-2'!M111), '2-4-2'!M111, IF(ISNUMBER('2-4-2'!G111), '2-4-2'!G111, IF(ISNUMBER('2-4-2'!F111), '2-4-2'!F111, IF(ISNUMBER('2-4-2'!E111), '2-4-2'!E111, "XXX")))))))))</f>
        <v>5.8</v>
      </c>
      <c r="P111" s="189">
        <f>IF(ISNUMBER('2-5-1'!H343), '2-5-1'!H343, "XXX")</f>
        <v>0.1235242486000061</v>
      </c>
      <c r="Q111" s="189">
        <f>IF(ISNUMBER('2-5-2'!G111), '2-5-2'!G111, IF(ISNUMBER('2-5-2'!H111), '2-5-2'!H111, IF(ISNUMBER('2-5-2'!F111), '2-5-2'!F111, IF(ISNUMBER('2-5-2'!I111), '2-5-2'!I111, IF(ISNUMBER('2-5-2'!E111), '2-5-2'!E111, IF(ISNUMBER('2-5-2'!J111), '2-5-2'!J111, IF(ISNUMBER('2-5-2'!D111), '2-5-2'!D111, "XXX")))))))</f>
        <v>5</v>
      </c>
      <c r="R111" s="189">
        <f>IF(ISNUMBER('2-6-1'!J111), '2-6-1'!J111, IF(ISNUMBER('2-6-1'!K111), '2-6-1'!K111, IF(ISNUMBER('2-6-1'!I111), '2-6-1'!I111, IF(ISNUMBER('2-6-1'!L111), '2-6-1'!L111, IF(ISNUMBER('2-6-1'!H111), '2-6-1'!H111, IF(ISNUMBER('2-6-1'!G111), '2-6-1'!G111, IF(ISNUMBER('2-6-1'!F111), '2-6-1'!F111, IF(ISNUMBER('2-6-1'!E111), '2-6-1'!E111, "XXX"))))))))</f>
        <v>43.750549999999997</v>
      </c>
      <c r="S111" s="189">
        <f>IF(ISNUMBER('2-6-2'!K111), '2-6-2'!K111, IF(ISNUMBER('2-6-2'!L111), '2-6-2'!L111, IF(ISNUMBER('2-6-2'!J111), '2-6-2'!J111, IF(ISNUMBER('2-6-2'!M111), '2-6-2'!M111, IF(ISNUMBER('2-6-2'!I111), '2-6-2'!I111, IF(ISNUMBER('2-6-2'!H111), '2-6-2'!H111, IF(ISNUMBER('2-6-2'!G111), '2-6-2'!G111, IF(ISNUMBER('2-6-2'!F111), '2-6-2'!F111, "XXX"))))))))</f>
        <v>3.44</v>
      </c>
      <c r="T111" s="189">
        <f>IF(ISNUMBER('2-7-1'!M111), '2-7-1'!M111, "XXX")</f>
        <v>0.44284208083333332</v>
      </c>
      <c r="U111" s="189">
        <f>IF(ISNUMBER('2-7-2'!M111), '2-7-2'!M111, "XXX")</f>
        <v>0.33</v>
      </c>
      <c r="V111" s="189">
        <f>IF(ISNUMBER('2-8-1'!M111), '2-8-1'!M111, "XXX")</f>
        <v>0.49495771640740743</v>
      </c>
      <c r="W111" s="189">
        <f>IF(ISNUMBER('2-8-2'!M111), '2-8-2'!M111, "XXX")</f>
        <v>0.47835161950000005</v>
      </c>
      <c r="X111" s="189">
        <f>IF(ISNUMBER('3-1'!O110), '3-1'!O110, "XXX")</f>
        <v>0.35099999999999998</v>
      </c>
      <c r="Y111" s="189">
        <f>'3-2'!W110</f>
        <v>-0.77652525900000002</v>
      </c>
    </row>
    <row r="112" spans="1:25" ht="15" x14ac:dyDescent="0.25">
      <c r="A112" s="155" t="s">
        <v>119</v>
      </c>
      <c r="B112" s="158" t="s">
        <v>119</v>
      </c>
      <c r="C112" s="189">
        <f>IF(ISNUMBER('1-1'!N112),'1-1'!N112, "XXX")</f>
        <v>2.2999999999999998</v>
      </c>
      <c r="D112" s="189" t="str">
        <f>IF(UCDP!AE112, UCDP!AE112, "0.0")</f>
        <v>0.0</v>
      </c>
      <c r="E112" s="189">
        <f>IF(ISNUMBER('1-3'!Q112), '1-3'!Q112, IF(ISNUMBER('1-3'!P112), '1-3'!P112, IF(ISNUMBER('1-3'!O112), '1-3'!O112, "XXX")))</f>
        <v>71.986324340706219</v>
      </c>
      <c r="F112" s="190">
        <f>'1-4'!AQ112</f>
        <v>1</v>
      </c>
      <c r="G112" s="189">
        <f>IF(ISNUMBER('1-5'!N111), '1-5'!N111, "XXX")</f>
        <v>3.8</v>
      </c>
      <c r="H112" s="189">
        <f>IF(ISNUMBER('2-1-1'!M112), '2-1-1'!M112, "XXX")</f>
        <v>0.69472691020824096</v>
      </c>
      <c r="I112" s="189">
        <f>IF(ISNUMBER('2-1-2'!G111),'2-1-2'!G111, IF(ISNUMBER('2-1-2'!F111),'2-1-2'!F111, IF(ISNUMBER('2-1-2'!H111),'2-1-2'!H111, "XXX")))</f>
        <v>0.64880000000000004</v>
      </c>
      <c r="J112" s="189" t="str">
        <f>IF(ISNUMBER('2-2-1'!AI112),'2-2-1'!AI112,IF(ISNUMBER('2-2-1'!AJ112),'2-2-1'!AJ112,IF(ISNUMBER('2-2-1'!AH112),'2-2-1'!AH112,IF(ISNUMBER('2-2-1'!AG112),'2-2-1'!AG112,IF(ISNUMBER('2-2-1'!AF112), '2-2-1'!AF112,IF(ISNUMBER('2-2-1'!AE112),'2-2-1'!AE112,IF(ISNUMBER('2-2-1'!AD112),'2-2-1'!AD112, "XXX")))))))</f>
        <v>XXX</v>
      </c>
      <c r="K112" s="189">
        <f>IF(ISNUMBER('2-2-2'!M112),'2-2-2'!M112, "XXX")</f>
        <v>0.53138988020833322</v>
      </c>
      <c r="L112" s="189">
        <f>IF(ISNUMBER('2-3-1'!V112), '2-3-1'!V112, IF(ISNUMBER('2-3-1'!U112), '2-3-1'!U112, IF(ISNUMBER('2-3-1'!T112), '2-3-1'!T112, IF(ISNUMBER('2-3-1'!S112), '2-3-1'!S112, IF(ISNUMBER('2-3-1'!R112), '2-3-1'!R112, IF(ISNUMBER('2-3-1'!Q112), '2-3-1'!Q112, "XXX"))))))</f>
        <v>5.0140957799999999</v>
      </c>
      <c r="M112" s="189">
        <f>IF(ISNUMBER('2-3-2'!V112), '2-3-2'!V112, IF(ISNUMBER('2-3-2'!U112), '2-3-2'!U112, IF(ISNUMBER('2-3-2'!T112), '2-3-2'!T112, IF(ISNUMBER('2-3-2'!S112), '2-3-2'!S112, IF(ISNUMBER('2-3-2'!R112), '2-3-2'!R112, IF(ISNUMBER('2-3-2'!Q112), '2-3-2'!Q112, "XXX"))))))</f>
        <v>27.570140840000001</v>
      </c>
      <c r="N112" s="189">
        <f>IF(ISNUMBER('2-4-1'!AB112),'2-4-1'!AB112,IF(ISNUMBER('2-4-1'!AC112),'2-4-1'!AC112,IF(ISNUMBER('2-4-1'!AA112),'2-4-1'!AA112,IF(ISNUMBER('2-4-1'!Z112),'2-4-1'!Z112,IF(ISNUMBER('2-4-1'!Y112),'2-4-1'!Y112,"XXX")))))</f>
        <v>1.3</v>
      </c>
      <c r="O112" s="189">
        <f>IF(ISNUMBER('2-4-2'!J112), '2-4-2'!J112, IF(ISNUMBER('2-4-2'!K112), '2-4-2'!K112, IF(ISNUMBER('2-4-2'!I112), '2-4-2'!I112, IF(ISNUMBER('2-4-2'!L112), '2-4-2'!L112, IF(ISNUMBER('2-4-2'!H112), '2-4-2'!H112, IF(ISNUMBER('2-4-2'!M112), '2-4-2'!M112, IF(ISNUMBER('2-4-2'!G112), '2-4-2'!G112, IF(ISNUMBER('2-4-2'!F112), '2-4-2'!F112, IF(ISNUMBER('2-4-2'!E112), '2-4-2'!E112, "XXX")))))))))</f>
        <v>29.3</v>
      </c>
      <c r="P112" s="189">
        <f>IF(ISNUMBER('2-5-1'!H344), '2-5-1'!H344, "XXX")</f>
        <v>0.29505276679992676</v>
      </c>
      <c r="Q112" s="189">
        <f>IF(ISNUMBER('2-5-2'!G112), '2-5-2'!G112, IF(ISNUMBER('2-5-2'!H112), '2-5-2'!H112, IF(ISNUMBER('2-5-2'!F112), '2-5-2'!F112, IF(ISNUMBER('2-5-2'!I112), '2-5-2'!I112, IF(ISNUMBER('2-5-2'!E112), '2-5-2'!E112, IF(ISNUMBER('2-5-2'!J112), '2-5-2'!J112, IF(ISNUMBER('2-5-2'!D112), '2-5-2'!D112, "XXX")))))))</f>
        <v>21.5</v>
      </c>
      <c r="R112" s="189">
        <f>IF(ISNUMBER('2-6-1'!J112), '2-6-1'!J112, IF(ISNUMBER('2-6-1'!K112), '2-6-1'!K112, IF(ISNUMBER('2-6-1'!I112), '2-6-1'!I112, IF(ISNUMBER('2-6-1'!L112), '2-6-1'!L112, IF(ISNUMBER('2-6-1'!H112), '2-6-1'!H112, IF(ISNUMBER('2-6-1'!G112), '2-6-1'!G112, IF(ISNUMBER('2-6-1'!F112), '2-6-1'!F112, IF(ISNUMBER('2-6-1'!E112), '2-6-1'!E112, "XXX"))))))))</f>
        <v>60.816229999999997</v>
      </c>
      <c r="S112" s="189">
        <f>IF(ISNUMBER('2-6-2'!K112), '2-6-2'!K112, IF(ISNUMBER('2-6-2'!L112), '2-6-2'!L112, IF(ISNUMBER('2-6-2'!J112), '2-6-2'!J112, IF(ISNUMBER('2-6-2'!M112), '2-6-2'!M112, IF(ISNUMBER('2-6-2'!I112), '2-6-2'!I112, IF(ISNUMBER('2-6-2'!H112), '2-6-2'!H112, IF(ISNUMBER('2-6-2'!G112), '2-6-2'!G112, IF(ISNUMBER('2-6-2'!F112), '2-6-2'!F112, "XXX"))))))))</f>
        <v>0.37</v>
      </c>
      <c r="T112" s="189">
        <f>IF(ISNUMBER('2-7-1'!M112), '2-7-1'!M112, "XXX")</f>
        <v>0.50777688027777779</v>
      </c>
      <c r="U112" s="189">
        <f>IF(ISNUMBER('2-7-2'!M112), '2-7-2'!M112, "XXX")</f>
        <v>0.37</v>
      </c>
      <c r="V112" s="189">
        <f>IF(ISNUMBER('2-8-1'!M112), '2-8-1'!M112, "XXX")</f>
        <v>0.52201648105555554</v>
      </c>
      <c r="W112" s="189">
        <f>IF(ISNUMBER('2-8-2'!M112), '2-8-2'!M112, "XXX")</f>
        <v>0.48248326783333334</v>
      </c>
      <c r="X112" s="189">
        <f>IF(ISNUMBER('3-1'!O111), '3-1'!O111, "XXX")</f>
        <v>0.73799999999999999</v>
      </c>
      <c r="Y112" s="189">
        <f>'3-2'!W111</f>
        <v>0.66576498699999997</v>
      </c>
    </row>
    <row r="113" spans="1:25" ht="15" x14ac:dyDescent="0.25">
      <c r="A113" s="155" t="s">
        <v>120</v>
      </c>
      <c r="B113" s="158" t="s">
        <v>120</v>
      </c>
      <c r="C113" s="189">
        <f>IF(ISNUMBER('1-1'!N113),'1-1'!N113, "XXX")</f>
        <v>6.2</v>
      </c>
      <c r="D113" s="189" t="str">
        <f>IF(UCDP!AE113, UCDP!AE113, "0.0")</f>
        <v>0.0</v>
      </c>
      <c r="E113" s="189" t="str">
        <f>IF(ISNUMBER('1-3'!Q113), '1-3'!Q113, IF(ISNUMBER('1-3'!P113), '1-3'!P113, IF(ISNUMBER('1-3'!O113), '1-3'!O113, "XXX")))</f>
        <v>XXX</v>
      </c>
      <c r="F113" s="189">
        <f>IF(ISNUMBER('1-4'!AU113),'1-4'!AU113, IF(ISNUMBER('1-4'!AV113),'1-4'!AV113, IF(ISNUMBER('1-4'!AT113),'1-4'!AT113, IF(ISNUMBER('1-4'!AS113),'1-4'!AS113, IF(ISNUMBER('1-4'!AR113),'1-4'!AR113, "XXX")))))</f>
        <v>3</v>
      </c>
      <c r="G113" s="189">
        <f>IF(ISNUMBER('1-5'!N112), '1-5'!N112, "XXX")</f>
        <v>7</v>
      </c>
      <c r="H113" s="189" t="str">
        <f>IF(ISNUMBER('2-1-1'!M113), '2-1-1'!M113, "XXX")</f>
        <v>XXX</v>
      </c>
      <c r="I113" s="189">
        <f>IF(ISNUMBER('2-1-2'!G112),'2-1-2'!G112, IF(ISNUMBER('2-1-2'!F112),'2-1-2'!F112, IF(ISNUMBER('2-1-2'!H112),'2-1-2'!H112, "XXX")))</f>
        <v>0.12330000000000001</v>
      </c>
      <c r="J113" s="189" t="str">
        <f>IF(ISNUMBER('2-2-1'!AI113),'2-2-1'!AI113,IF(ISNUMBER('2-2-1'!AJ113),'2-2-1'!AJ113,IF(ISNUMBER('2-2-1'!AH113),'2-2-1'!AH113,IF(ISNUMBER('2-2-1'!AG113),'2-2-1'!AG113,IF(ISNUMBER('2-2-1'!AF113), '2-2-1'!AF113,IF(ISNUMBER('2-2-1'!AE113),'2-2-1'!AE113,IF(ISNUMBER('2-2-1'!AD113),'2-2-1'!AD113, "XXX")))))))</f>
        <v>XXX</v>
      </c>
      <c r="K113" s="189" t="str">
        <f>IF(ISNUMBER('2-2-2'!M113),'2-2-2'!M113, "XXX")</f>
        <v>XXX</v>
      </c>
      <c r="L113" s="189">
        <f>IF(ISNUMBER('2-3-1'!V113), '2-3-1'!V113, IF(ISNUMBER('2-3-1'!U113), '2-3-1'!U113, IF(ISNUMBER('2-3-1'!T113), '2-3-1'!T113, IF(ISNUMBER('2-3-1'!S113), '2-3-1'!S113, IF(ISNUMBER('2-3-1'!R113), '2-3-1'!R113, IF(ISNUMBER('2-3-1'!Q113), '2-3-1'!Q113, "XXX"))))))</f>
        <v>1.32699835</v>
      </c>
      <c r="M113" s="189">
        <f>IF(ISNUMBER('2-3-2'!V113), '2-3-2'!V113, IF(ISNUMBER('2-3-2'!U113), '2-3-2'!U113, IF(ISNUMBER('2-3-2'!T113), '2-3-2'!T113, IF(ISNUMBER('2-3-2'!S113), '2-3-2'!S113, IF(ISNUMBER('2-3-2'!R113), '2-3-2'!R113, IF(ISNUMBER('2-3-2'!Q113), '2-3-2'!Q113, "XXX"))))))</f>
        <v>9.9193143799999994</v>
      </c>
      <c r="N113" s="189">
        <f>IF(ISNUMBER('2-4-1'!AB113),'2-4-1'!AB113,IF(ISNUMBER('2-4-1'!AC113),'2-4-1'!AC113,IF(ISNUMBER('2-4-1'!AA113),'2-4-1'!AA113,IF(ISNUMBER('2-4-1'!Z113),'2-4-1'!Z113,IF(ISNUMBER('2-4-1'!Y113),'2-4-1'!Y113,"XXX")))))</f>
        <v>0.1</v>
      </c>
      <c r="O113" s="189">
        <f>IF(ISNUMBER('2-4-2'!J113), '2-4-2'!J113, IF(ISNUMBER('2-4-2'!K113), '2-4-2'!K113, IF(ISNUMBER('2-4-2'!I113), '2-4-2'!I113, IF(ISNUMBER('2-4-2'!L113), '2-4-2'!L113, IF(ISNUMBER('2-4-2'!H113), '2-4-2'!H113, IF(ISNUMBER('2-4-2'!M113), '2-4-2'!M113, IF(ISNUMBER('2-4-2'!G113), '2-4-2'!G113, IF(ISNUMBER('2-4-2'!F113), '2-4-2'!F113, IF(ISNUMBER('2-4-2'!E113), '2-4-2'!E113, "XXX")))))))))</f>
        <v>22.3</v>
      </c>
      <c r="P113" s="189">
        <f>IF(ISNUMBER('2-5-1'!H345), '2-5-1'!H345, "XXX")</f>
        <v>1.1170576326549053E-3</v>
      </c>
      <c r="Q113" s="189" t="str">
        <f>IF(ISNUMBER('2-5-2'!G113), '2-5-2'!G113, IF(ISNUMBER('2-5-2'!H113), '2-5-2'!H113, IF(ISNUMBER('2-5-2'!F113), '2-5-2'!F113, IF(ISNUMBER('2-5-2'!I113), '2-5-2'!I113, IF(ISNUMBER('2-5-2'!E113), '2-5-2'!E113, IF(ISNUMBER('2-5-2'!J113), '2-5-2'!J113, IF(ISNUMBER('2-5-2'!D113), '2-5-2'!D113, "XXX")))))))</f>
        <v>XXX</v>
      </c>
      <c r="R113" s="189">
        <f>IF(ISNUMBER('2-6-1'!J113), '2-6-1'!J113, IF(ISNUMBER('2-6-1'!K113), '2-6-1'!K113, IF(ISNUMBER('2-6-1'!I113), '2-6-1'!I113, IF(ISNUMBER('2-6-1'!L113), '2-6-1'!L113, IF(ISNUMBER('2-6-1'!H113), '2-6-1'!H113, IF(ISNUMBER('2-6-1'!G113), '2-6-1'!G113, IF(ISNUMBER('2-6-1'!F113), '2-6-1'!F113, IF(ISNUMBER('2-6-1'!E113), '2-6-1'!E113, "XXX"))))))))</f>
        <v>22.858830000000001</v>
      </c>
      <c r="S113" s="189">
        <f>IF(ISNUMBER('2-6-2'!K113), '2-6-2'!K113, IF(ISNUMBER('2-6-2'!L113), '2-6-2'!L113, IF(ISNUMBER('2-6-2'!J113), '2-6-2'!J113, IF(ISNUMBER('2-6-2'!M113), '2-6-2'!M113, IF(ISNUMBER('2-6-2'!I113), '2-6-2'!I113, IF(ISNUMBER('2-6-2'!H113), '2-6-2'!H113, IF(ISNUMBER('2-6-2'!G113), '2-6-2'!G113, IF(ISNUMBER('2-6-2'!F113), '2-6-2'!F113, "XXX"))))))))</f>
        <v>22.86</v>
      </c>
      <c r="T113" s="189" t="str">
        <f>IF(ISNUMBER('2-7-1'!M113), '2-7-1'!M113, "XXX")</f>
        <v>XXX</v>
      </c>
      <c r="U113" s="189" t="str">
        <f>IF(ISNUMBER('2-7-2'!M113), '2-7-2'!M113, "XXX")</f>
        <v>XXX</v>
      </c>
      <c r="V113" s="189" t="str">
        <f>IF(ISNUMBER('2-8-1'!M113), '2-8-1'!M113, "XXX")</f>
        <v>XXX</v>
      </c>
      <c r="W113" s="189" t="str">
        <f>IF(ISNUMBER('2-8-2'!M113), '2-8-2'!M113, "XXX")</f>
        <v>XXX</v>
      </c>
      <c r="X113" s="189">
        <f>IF(ISNUMBER('3-1'!O112), '3-1'!O112, "XXX")</f>
        <v>0.42799999999999999</v>
      </c>
      <c r="Y113" s="189">
        <f>'3-2'!W112</f>
        <v>0.167944014</v>
      </c>
    </row>
    <row r="114" spans="1:25" ht="15" x14ac:dyDescent="0.25">
      <c r="A114" s="155" t="s">
        <v>121</v>
      </c>
      <c r="B114" s="158" t="s">
        <v>121</v>
      </c>
      <c r="C114" s="189">
        <f>IF(ISNUMBER('1-1'!N114),'1-1'!N114, "XXX")</f>
        <v>4.2</v>
      </c>
      <c r="D114" s="189" t="str">
        <f>IF(UCDP!AE114, UCDP!AE114, "0.0")</f>
        <v>0.0</v>
      </c>
      <c r="E114" s="189">
        <f>IF(ISNUMBER('1-3'!Q114), '1-3'!Q114, IF(ISNUMBER('1-3'!P114), '1-3'!P114, IF(ISNUMBER('1-3'!O114), '1-3'!O114, "XXX")))</f>
        <v>63.366140143418079</v>
      </c>
      <c r="F114" s="189">
        <f>IF(ISNUMBER('1-4'!AU114),'1-4'!AU114, IF(ISNUMBER('1-4'!AV114),'1-4'!AV114, IF(ISNUMBER('1-4'!AT114),'1-4'!AT114, IF(ISNUMBER('1-4'!AS114),'1-4'!AS114, IF(ISNUMBER('1-4'!AR114),'1-4'!AR114, "XXX")))))</f>
        <v>2</v>
      </c>
      <c r="G114" s="189">
        <f>IF(ISNUMBER('1-5'!N113), '1-5'!N113, "XXX")</f>
        <v>5.7</v>
      </c>
      <c r="H114" s="189">
        <f>IF(ISNUMBER('2-1-1'!M114), '2-1-1'!M114, "XXX")</f>
        <v>0.5982640972595773</v>
      </c>
      <c r="I114" s="189">
        <f>IF(ISNUMBER('2-1-2'!G113),'2-1-2'!G113, IF(ISNUMBER('2-1-2'!F113),'2-1-2'!F113, IF(ISNUMBER('2-1-2'!H113),'2-1-2'!H113, "XXX")))</f>
        <v>0.54349999999999998</v>
      </c>
      <c r="J114" s="189">
        <f>IF(ISNUMBER('2-2-1'!AI114),'2-2-1'!AI114,IF(ISNUMBER('2-2-1'!AJ114),'2-2-1'!AJ114,IF(ISNUMBER('2-2-1'!AH114),'2-2-1'!AH114,IF(ISNUMBER('2-2-1'!AG114),'2-2-1'!AG114,IF(ISNUMBER('2-2-1'!AF114), '2-2-1'!AF114,IF(ISNUMBER('2-2-1'!AE114),'2-2-1'!AE114,IF(ISNUMBER('2-2-1'!AD114),'2-2-1'!AD114, "XXX")))))))</f>
        <v>2.3282699999999998</v>
      </c>
      <c r="K114" s="189">
        <f>IF(ISNUMBER('2-2-2'!M114),'2-2-2'!M114, "XXX")</f>
        <v>0.42325247520833331</v>
      </c>
      <c r="L114" s="189">
        <f>IF(ISNUMBER('2-3-1'!V114), '2-3-1'!V114, IF(ISNUMBER('2-3-1'!U114), '2-3-1'!U114, IF(ISNUMBER('2-3-1'!T114), '2-3-1'!T114, IF(ISNUMBER('2-3-1'!S114), '2-3-1'!S114, IF(ISNUMBER('2-3-1'!R114), '2-3-1'!R114, IF(ISNUMBER('2-3-1'!Q114), '2-3-1'!Q114, "XXX"))))))</f>
        <v>3.2994334699999999</v>
      </c>
      <c r="M114" s="189">
        <f>IF(ISNUMBER('2-3-2'!V114), '2-3-2'!V114, IF(ISNUMBER('2-3-2'!U114), '2-3-2'!U114, IF(ISNUMBER('2-3-2'!T114), '2-3-2'!T114, IF(ISNUMBER('2-3-2'!S114), '2-3-2'!S114, IF(ISNUMBER('2-3-2'!R114), '2-3-2'!R114, IF(ISNUMBER('2-3-2'!Q114), '2-3-2'!Q114, "XXX"))))))</f>
        <v>41.625083920000002</v>
      </c>
      <c r="N114" s="189">
        <f>IF(ISNUMBER('2-4-1'!AB114),'2-4-1'!AB114,IF(ISNUMBER('2-4-1'!AC114),'2-4-1'!AC114,IF(ISNUMBER('2-4-1'!AA114),'2-4-1'!AA114,IF(ISNUMBER('2-4-1'!Z114),'2-4-1'!Z114,IF(ISNUMBER('2-4-1'!Y114),'2-4-1'!Y114,"XXX")))))</f>
        <v>6.2</v>
      </c>
      <c r="O114" s="189">
        <f>IF(ISNUMBER('2-4-2'!J114), '2-4-2'!J114, IF(ISNUMBER('2-4-2'!K114), '2-4-2'!K114, IF(ISNUMBER('2-4-2'!I114), '2-4-2'!I114, IF(ISNUMBER('2-4-2'!L114), '2-4-2'!L114, IF(ISNUMBER('2-4-2'!H114), '2-4-2'!H114, IF(ISNUMBER('2-4-2'!M114), '2-4-2'!M114, IF(ISNUMBER('2-4-2'!G114), '2-4-2'!G114, IF(ISNUMBER('2-4-2'!F114), '2-4-2'!F114, IF(ISNUMBER('2-4-2'!E114), '2-4-2'!E114, "XXX")))))))))</f>
        <v>64.599999999999994</v>
      </c>
      <c r="P114" s="189">
        <f>IF(ISNUMBER('2-5-1'!H346), '2-5-1'!H346, "XXX")</f>
        <v>0.28224813938140869</v>
      </c>
      <c r="Q114" s="189">
        <f>IF(ISNUMBER('2-5-2'!G114), '2-5-2'!G114, IF(ISNUMBER('2-5-2'!H114), '2-5-2'!H114, IF(ISNUMBER('2-5-2'!F114), '2-5-2'!F114, IF(ISNUMBER('2-5-2'!I114), '2-5-2'!I114, IF(ISNUMBER('2-5-2'!E114), '2-5-2'!E114, IF(ISNUMBER('2-5-2'!J114), '2-5-2'!J114, IF(ISNUMBER('2-5-2'!D114), '2-5-2'!D114, "XXX")))))))</f>
        <v>17.600000000000001</v>
      </c>
      <c r="R114" s="189">
        <f>IF(ISNUMBER('2-6-1'!J114), '2-6-1'!J114, IF(ISNUMBER('2-6-1'!K114), '2-6-1'!K114, IF(ISNUMBER('2-6-1'!I114), '2-6-1'!I114, IF(ISNUMBER('2-6-1'!L114), '2-6-1'!L114, IF(ISNUMBER('2-6-1'!H114), '2-6-1'!H114, IF(ISNUMBER('2-6-1'!G114), '2-6-1'!G114, IF(ISNUMBER('2-6-1'!F114), '2-6-1'!F114, IF(ISNUMBER('2-6-1'!E114), '2-6-1'!E114, "XXX"))))))))</f>
        <v>56.993519999999997</v>
      </c>
      <c r="S114" s="189">
        <f>IF(ISNUMBER('2-6-2'!K114), '2-6-2'!K114, IF(ISNUMBER('2-6-2'!L114), '2-6-2'!L114, IF(ISNUMBER('2-6-2'!J114), '2-6-2'!J114, IF(ISNUMBER('2-6-2'!M114), '2-6-2'!M114, IF(ISNUMBER('2-6-2'!I114), '2-6-2'!I114, IF(ISNUMBER('2-6-2'!H114), '2-6-2'!H114, IF(ISNUMBER('2-6-2'!G114), '2-6-2'!G114, IF(ISNUMBER('2-6-2'!F114), '2-6-2'!F114, "XXX"))))))))</f>
        <v>0.28999999999999998</v>
      </c>
      <c r="T114" s="189">
        <f>IF(ISNUMBER('2-7-1'!M114), '2-7-1'!M114, "XXX")</f>
        <v>0.4427388456111111</v>
      </c>
      <c r="U114" s="189">
        <f>IF(ISNUMBER('2-7-2'!M114), '2-7-2'!M114, "XXX")</f>
        <v>0.28999999999999998</v>
      </c>
      <c r="V114" s="189">
        <f>IF(ISNUMBER('2-8-1'!M114), '2-8-1'!M114, "XXX")</f>
        <v>0.4705228673148148</v>
      </c>
      <c r="W114" s="189">
        <f>IF(ISNUMBER('2-8-2'!M114), '2-8-2'!M114, "XXX")</f>
        <v>0.40290806687777775</v>
      </c>
      <c r="X114" s="189">
        <f>IF(ISNUMBER('3-1'!O113), '3-1'!O113, "XXX")</f>
        <v>0.57699999999999996</v>
      </c>
      <c r="Y114" s="189">
        <f>'3-2'!W113</f>
        <v>0.127000794</v>
      </c>
    </row>
    <row r="115" spans="1:25" ht="15" x14ac:dyDescent="0.25">
      <c r="A115" s="155" t="s">
        <v>122</v>
      </c>
      <c r="B115" s="158" t="s">
        <v>122</v>
      </c>
      <c r="C115" s="189">
        <f>IF(ISNUMBER('1-1'!N115),'1-1'!N115, "XXX")</f>
        <v>2.9</v>
      </c>
      <c r="D115" s="189" t="str">
        <f>IF(UCDP!AE115, UCDP!AE115, "0.0")</f>
        <v>0.0</v>
      </c>
      <c r="E115" s="189">
        <f>IF(ISNUMBER('1-3'!Q115), '1-3'!Q115, IF(ISNUMBER('1-3'!P115), '1-3'!P115, IF(ISNUMBER('1-3'!O115), '1-3'!O115, "XXX")))</f>
        <v>59.578284731610175</v>
      </c>
      <c r="F115" s="189">
        <f>IF(ISNUMBER('1-4'!AU115),'1-4'!AU115, IF(ISNUMBER('1-4'!AV115),'1-4'!AV115, IF(ISNUMBER('1-4'!AT115),'1-4'!AT115, IF(ISNUMBER('1-4'!AS115),'1-4'!AS115, IF(ISNUMBER('1-4'!AR115),'1-4'!AR115, "XXX")))))</f>
        <v>1</v>
      </c>
      <c r="G115" s="189">
        <f>IF(ISNUMBER('1-5'!N114), '1-5'!N114, "XXX")</f>
        <v>3.7</v>
      </c>
      <c r="H115" s="189">
        <f>IF(ISNUMBER('2-1-1'!M115), '2-1-1'!M115, "XXX")</f>
        <v>0.62309949709590717</v>
      </c>
      <c r="I115" s="189">
        <f>IF(ISNUMBER('2-1-2'!G114),'2-1-2'!G114, IF(ISNUMBER('2-1-2'!F114),'2-1-2'!F114, IF(ISNUMBER('2-1-2'!H114),'2-1-2'!H114, "XXX")))</f>
        <v>0.57799999999999996</v>
      </c>
      <c r="J115" s="189">
        <f>IF(ISNUMBER('2-2-1'!AI115),'2-2-1'!AI115,IF(ISNUMBER('2-2-1'!AJ115),'2-2-1'!AJ115,IF(ISNUMBER('2-2-1'!AH115),'2-2-1'!AH115,IF(ISNUMBER('2-2-1'!AG115),'2-2-1'!AG115,IF(ISNUMBER('2-2-1'!AF115), '2-2-1'!AF115,IF(ISNUMBER('2-2-1'!AE115),'2-2-1'!AE115,IF(ISNUMBER('2-2-1'!AD115),'2-2-1'!AD115, "XXX")))))))</f>
        <v>2.5357700000000003</v>
      </c>
      <c r="K115" s="189">
        <f>IF(ISNUMBER('2-2-2'!M115),'2-2-2'!M115, "XXX")</f>
        <v>0.56589869258333325</v>
      </c>
      <c r="L115" s="189">
        <f>IF(ISNUMBER('2-3-1'!V115), '2-3-1'!V115, IF(ISNUMBER('2-3-1'!U115), '2-3-1'!U115, IF(ISNUMBER('2-3-1'!T115), '2-3-1'!T115, IF(ISNUMBER('2-3-1'!S115), '2-3-1'!S115, IF(ISNUMBER('2-3-1'!R115), '2-3-1'!R115, IF(ISNUMBER('2-3-1'!Q115), '2-3-1'!Q115, "XXX"))))))</f>
        <v>3.2798132899999999</v>
      </c>
      <c r="M115" s="189">
        <f>IF(ISNUMBER('2-3-2'!V115), '2-3-2'!V115, IF(ISNUMBER('2-3-2'!U115), '2-3-2'!U115, IF(ISNUMBER('2-3-2'!T115), '2-3-2'!T115, IF(ISNUMBER('2-3-2'!S115), '2-3-2'!S115, IF(ISNUMBER('2-3-2'!R115), '2-3-2'!R115, IF(ISNUMBER('2-3-2'!Q115), '2-3-2'!Q115, "XXX"))))))</f>
        <v>28.132415770000001</v>
      </c>
      <c r="N115" s="189">
        <f>IF(ISNUMBER('2-4-1'!AB115),'2-4-1'!AB115,IF(ISNUMBER('2-4-1'!AC115),'2-4-1'!AC115,IF(ISNUMBER('2-4-1'!AA115),'2-4-1'!AA115,IF(ISNUMBER('2-4-1'!Z115),'2-4-1'!Z115,IF(ISNUMBER('2-4-1'!Y115),'2-4-1'!Y115,"XXX")))))</f>
        <v>2.7</v>
      </c>
      <c r="O115" s="189">
        <f>IF(ISNUMBER('2-4-2'!J115), '2-4-2'!J115, IF(ISNUMBER('2-4-2'!K115), '2-4-2'!K115, IF(ISNUMBER('2-4-2'!I115), '2-4-2'!I115, IF(ISNUMBER('2-4-2'!L115), '2-4-2'!L115, IF(ISNUMBER('2-4-2'!H115), '2-4-2'!H115, IF(ISNUMBER('2-4-2'!M115), '2-4-2'!M115, IF(ISNUMBER('2-4-2'!G115), '2-4-2'!G115, IF(ISNUMBER('2-4-2'!F115), '2-4-2'!F115, IF(ISNUMBER('2-4-2'!E115), '2-4-2'!E115, "XXX")))))))))</f>
        <v>35.700000000000003</v>
      </c>
      <c r="P115" s="189">
        <f>IF(ISNUMBER('2-5-1'!H347), '2-5-1'!H347, "XXX")</f>
        <v>0.27695720195770263</v>
      </c>
      <c r="Q115" s="189">
        <f>IF(ISNUMBER('2-5-2'!G115), '2-5-2'!G115, IF(ISNUMBER('2-5-2'!H115), '2-5-2'!H115, IF(ISNUMBER('2-5-2'!F115), '2-5-2'!F115, IF(ISNUMBER('2-5-2'!I115), '2-5-2'!I115, IF(ISNUMBER('2-5-2'!E115), '2-5-2'!E115, IF(ISNUMBER('2-5-2'!J115), '2-5-2'!J115, IF(ISNUMBER('2-5-2'!D115), '2-5-2'!D115, "XXX")))))))</f>
        <v>15.1</v>
      </c>
      <c r="R115" s="189">
        <f>IF(ISNUMBER('2-6-1'!J115), '2-6-1'!J115, IF(ISNUMBER('2-6-1'!K115), '2-6-1'!K115, IF(ISNUMBER('2-6-1'!I115), '2-6-1'!I115, IF(ISNUMBER('2-6-1'!L115), '2-6-1'!L115, IF(ISNUMBER('2-6-1'!H115), '2-6-1'!H115, IF(ISNUMBER('2-6-1'!G115), '2-6-1'!G115, IF(ISNUMBER('2-6-1'!F115), '2-6-1'!F115, IF(ISNUMBER('2-6-1'!E115), '2-6-1'!E115, "XXX"))))))))</f>
        <v>44.54354</v>
      </c>
      <c r="S115" s="189">
        <f>IF(ISNUMBER('2-6-2'!K115), '2-6-2'!K115, IF(ISNUMBER('2-6-2'!L115), '2-6-2'!L115, IF(ISNUMBER('2-6-2'!J115), '2-6-2'!J115, IF(ISNUMBER('2-6-2'!M115), '2-6-2'!M115, IF(ISNUMBER('2-6-2'!I115), '2-6-2'!I115, IF(ISNUMBER('2-6-2'!H115), '2-6-2'!H115, IF(ISNUMBER('2-6-2'!G115), '2-6-2'!G115, IF(ISNUMBER('2-6-2'!F115), '2-6-2'!F115, "XXX"))))))))</f>
        <v>2.58</v>
      </c>
      <c r="T115" s="189">
        <f>IF(ISNUMBER('2-7-1'!M115), '2-7-1'!M115, "XXX")</f>
        <v>0.45974083744444444</v>
      </c>
      <c r="U115" s="189">
        <f>IF(ISNUMBER('2-7-2'!M115), '2-7-2'!M115, "XXX")</f>
        <v>0.35</v>
      </c>
      <c r="V115" s="189">
        <f>IF(ISNUMBER('2-8-1'!M115), '2-8-1'!M115, "XXX")</f>
        <v>0.47629269405555552</v>
      </c>
      <c r="W115" s="189">
        <f>IF(ISNUMBER('2-8-2'!M115), '2-8-2'!M115, "XXX")</f>
        <v>0.44545387558888899</v>
      </c>
      <c r="X115" s="189">
        <f>IF(ISNUMBER('3-1'!O114), '3-1'!O114, "XXX")</f>
        <v>0.78500000000000003</v>
      </c>
      <c r="Y115" s="189">
        <f>'3-2'!W114</f>
        <v>0.33637210699999998</v>
      </c>
    </row>
    <row r="116" spans="1:25" ht="15" x14ac:dyDescent="0.25">
      <c r="A116" s="155" t="s">
        <v>123</v>
      </c>
      <c r="B116" s="158" t="s">
        <v>123</v>
      </c>
      <c r="C116" s="189">
        <f>IF(ISNUMBER('1-1'!N116),'1-1'!N116, "XXX")</f>
        <v>6.6</v>
      </c>
      <c r="D116" s="189">
        <f>IF(UCDP!AE116, UCDP!AE116, "0.0")</f>
        <v>4.2660766419387423E-2</v>
      </c>
      <c r="E116" s="189">
        <f>IF(ISNUMBER('1-3'!Q116), '1-3'!Q116, IF(ISNUMBER('1-3'!P116), '1-3'!P116, IF(ISNUMBER('1-3'!O116), '1-3'!O116, "XXX")))</f>
        <v>44.759271310310737</v>
      </c>
      <c r="F116" s="189">
        <f>IF(ISNUMBER('1-4'!AU116),'1-4'!AU116, IF(ISNUMBER('1-4'!AV116),'1-4'!AV116, IF(ISNUMBER('1-4'!AT116),'1-4'!AT116, IF(ISNUMBER('1-4'!AS116),'1-4'!AS116, IF(ISNUMBER('1-4'!AR116),'1-4'!AR116, "XXX")))))</f>
        <v>5</v>
      </c>
      <c r="G116" s="189">
        <f>IF(ISNUMBER('1-5'!N115), '1-5'!N115, "XXX")</f>
        <v>7.4</v>
      </c>
      <c r="H116" s="189">
        <f>IF(ISNUMBER('2-1-1'!M116), '2-1-1'!M116, "XXX")</f>
        <v>0.57825256042996553</v>
      </c>
      <c r="I116" s="189">
        <f>IF(ISNUMBER('2-1-2'!G115),'2-1-2'!G115, IF(ISNUMBER('2-1-2'!F115),'2-1-2'!F115, IF(ISNUMBER('2-1-2'!H115),'2-1-2'!H115, "XXX")))</f>
        <v>0.58379999999999999</v>
      </c>
      <c r="J116" s="189" t="str">
        <f>IF(ISNUMBER('2-2-1'!AI116),'2-2-1'!AI116,IF(ISNUMBER('2-2-1'!AJ116),'2-2-1'!AJ116,IF(ISNUMBER('2-2-1'!AH116),'2-2-1'!AH116,IF(ISNUMBER('2-2-1'!AG116),'2-2-1'!AG116,IF(ISNUMBER('2-2-1'!AF116), '2-2-1'!AF116,IF(ISNUMBER('2-2-1'!AE116),'2-2-1'!AE116,IF(ISNUMBER('2-2-1'!AD116),'2-2-1'!AD116, "XXX")))))))</f>
        <v>XXX</v>
      </c>
      <c r="K116" s="189">
        <f>IF(ISNUMBER('2-2-2'!M116),'2-2-2'!M116, "XXX")</f>
        <v>0.5447875817083333</v>
      </c>
      <c r="L116" s="189">
        <f>IF(ISNUMBER('2-3-1'!V116), '2-3-1'!V116, IF(ISNUMBER('2-3-1'!U116), '2-3-1'!U116, IF(ISNUMBER('2-3-1'!T116), '2-3-1'!T116, IF(ISNUMBER('2-3-1'!S116), '2-3-1'!S116, IF(ISNUMBER('2-3-1'!R116), '2-3-1'!R116, IF(ISNUMBER('2-3-1'!Q116), '2-3-1'!Q116, "XXX"))))))</f>
        <v>1.6550749499999999</v>
      </c>
      <c r="M116" s="189">
        <f>IF(ISNUMBER('2-3-2'!V116), '2-3-2'!V116, IF(ISNUMBER('2-3-2'!U116), '2-3-2'!U116, IF(ISNUMBER('2-3-2'!T116), '2-3-2'!T116, IF(ISNUMBER('2-3-2'!S116), '2-3-2'!S116, IF(ISNUMBER('2-3-2'!R116), '2-3-2'!R116, IF(ISNUMBER('2-3-2'!Q116), '2-3-2'!Q116, "XXX"))))))</f>
        <v>48.559486390000004</v>
      </c>
      <c r="N116" s="189">
        <f>IF(ISNUMBER('2-4-1'!AB116),'2-4-1'!AB116,IF(ISNUMBER('2-4-1'!AC116),'2-4-1'!AC116,IF(ISNUMBER('2-4-1'!AA116),'2-4-1'!AA116,IF(ISNUMBER('2-4-1'!Z116),'2-4-1'!Z116,IF(ISNUMBER('2-4-1'!Y116),'2-4-1'!Y116,"XXX")))))</f>
        <v>2.6</v>
      </c>
      <c r="O116" s="189">
        <f>IF(ISNUMBER('2-4-2'!J116), '2-4-2'!J116, IF(ISNUMBER('2-4-2'!K116), '2-4-2'!K116, IF(ISNUMBER('2-4-2'!I116), '2-4-2'!I116, IF(ISNUMBER('2-4-2'!L116), '2-4-2'!L116, IF(ISNUMBER('2-4-2'!H116), '2-4-2'!H116, IF(ISNUMBER('2-4-2'!M116), '2-4-2'!M116, IF(ISNUMBER('2-4-2'!G116), '2-4-2'!G116, IF(ISNUMBER('2-4-2'!F116), '2-4-2'!F116, IF(ISNUMBER('2-4-2'!E116), '2-4-2'!E116, "XXX")))))))))</f>
        <v>20.5</v>
      </c>
      <c r="P116" s="189">
        <f>IF(ISNUMBER('2-5-1'!H348), '2-5-1'!H348, "XXX")</f>
        <v>0.13316737413406371</v>
      </c>
      <c r="Q116" s="189">
        <f>IF(ISNUMBER('2-5-2'!G116), '2-5-2'!G116, IF(ISNUMBER('2-5-2'!H116), '2-5-2'!H116, IF(ISNUMBER('2-5-2'!F116), '2-5-2'!F116, IF(ISNUMBER('2-5-2'!I116), '2-5-2'!I116, IF(ISNUMBER('2-5-2'!E116), '2-5-2'!E116, IF(ISNUMBER('2-5-2'!J116), '2-5-2'!J116, IF(ISNUMBER('2-5-2'!D116), '2-5-2'!D116, "XXX")))))))</f>
        <v>22.4</v>
      </c>
      <c r="R116" s="189">
        <f>IF(ISNUMBER('2-6-1'!J116), '2-6-1'!J116, IF(ISNUMBER('2-6-1'!K116), '2-6-1'!K116, IF(ISNUMBER('2-6-1'!I116), '2-6-1'!I116, IF(ISNUMBER('2-6-1'!L116), '2-6-1'!L116, IF(ISNUMBER('2-6-1'!H116), '2-6-1'!H116, IF(ISNUMBER('2-6-1'!G116), '2-6-1'!G116, IF(ISNUMBER('2-6-1'!F116), '2-6-1'!F116, IF(ISNUMBER('2-6-1'!E116), '2-6-1'!E116, "XXX"))))))))</f>
        <v>63.850299999999997</v>
      </c>
      <c r="S116" s="189">
        <f>IF(ISNUMBER('2-6-2'!K116), '2-6-2'!K116, IF(ISNUMBER('2-6-2'!L116), '2-6-2'!L116, IF(ISNUMBER('2-6-2'!J116), '2-6-2'!J116, IF(ISNUMBER('2-6-2'!M116), '2-6-2'!M116, IF(ISNUMBER('2-6-2'!I116), '2-6-2'!I116, IF(ISNUMBER('2-6-2'!H116), '2-6-2'!H116, IF(ISNUMBER('2-6-2'!G116), '2-6-2'!G116, IF(ISNUMBER('2-6-2'!F116), '2-6-2'!F116, "XXX"))))))))</f>
        <v>2.0099999999999998</v>
      </c>
      <c r="T116" s="189">
        <f>IF(ISNUMBER('2-7-1'!M116), '2-7-1'!M116, "XXX")</f>
        <v>0.52686595916666668</v>
      </c>
      <c r="U116" s="189">
        <f>IF(ISNUMBER('2-7-2'!M116), '2-7-2'!M116, "XXX")</f>
        <v>0.36</v>
      </c>
      <c r="V116" s="189">
        <f>IF(ISNUMBER('2-8-1'!M116), '2-8-1'!M116, "XXX")</f>
        <v>0.52054591088888891</v>
      </c>
      <c r="W116" s="189">
        <f>IF(ISNUMBER('2-8-2'!M116), '2-8-2'!M116, "XXX")</f>
        <v>0.53500644363333338</v>
      </c>
      <c r="X116" s="189">
        <f>IF(ISNUMBER('3-1'!O115), '3-1'!O115, "XXX")</f>
        <v>0.45800000000000002</v>
      </c>
      <c r="Y116" s="189">
        <f>'3-2'!W115</f>
        <v>8.0567814000000001E-2</v>
      </c>
    </row>
    <row r="117" spans="1:25" ht="15" x14ac:dyDescent="0.25">
      <c r="A117" s="155" t="s">
        <v>124</v>
      </c>
      <c r="B117" s="158" t="s">
        <v>124</v>
      </c>
      <c r="C117" s="189">
        <f>IF(ISNUMBER('1-1'!N117),'1-1'!N117, "XXX")</f>
        <v>3.4</v>
      </c>
      <c r="D117" s="189" t="str">
        <f>IF(UCDP!AE117, UCDP!AE117, "0.0")</f>
        <v>0.0</v>
      </c>
      <c r="E117" s="189">
        <f>IF(ISNUMBER('1-3'!Q117), '1-3'!Q117, IF(ISNUMBER('1-3'!P117), '1-3'!P117, IF(ISNUMBER('1-3'!O117), '1-3'!O117, "XXX")))</f>
        <v>79.740384930112995</v>
      </c>
      <c r="F117" s="189">
        <f>IF(ISNUMBER('1-4'!AU117),'1-4'!AU117, IF(ISNUMBER('1-4'!AV117),'1-4'!AV117, IF(ISNUMBER('1-4'!AT117),'1-4'!AT117, IF(ISNUMBER('1-4'!AS117),'1-4'!AS117, IF(ISNUMBER('1-4'!AR117),'1-4'!AR117, "XXX")))))</f>
        <v>2</v>
      </c>
      <c r="G117" s="189">
        <f>IF(ISNUMBER('1-5'!N116), '1-5'!N116, "XXX")</f>
        <v>4.2</v>
      </c>
      <c r="H117" s="189">
        <f>IF(ISNUMBER('2-1-1'!M117), '2-1-1'!M117, "XXX")</f>
        <v>0.81151632684819319</v>
      </c>
      <c r="I117" s="189">
        <f>IF(ISNUMBER('2-1-2'!G116),'2-1-2'!G116, IF(ISNUMBER('2-1-2'!F116),'2-1-2'!F116, IF(ISNUMBER('2-1-2'!H116),'2-1-2'!H116, "XXX")))</f>
        <v>0.80049999999999999</v>
      </c>
      <c r="J117" s="189">
        <f>IF(ISNUMBER('2-2-1'!AI117),'2-2-1'!AI117,IF(ISNUMBER('2-2-1'!AJ117),'2-2-1'!AJ117,IF(ISNUMBER('2-2-1'!AH117),'2-2-1'!AH117,IF(ISNUMBER('2-2-1'!AG117),'2-2-1'!AG117,IF(ISNUMBER('2-2-1'!AF117), '2-2-1'!AF117,IF(ISNUMBER('2-2-1'!AE117),'2-2-1'!AE117,IF(ISNUMBER('2-2-1'!AD117),'2-2-1'!AD117, "XXX")))))))</f>
        <v>2.7994699999999999</v>
      </c>
      <c r="K117" s="189">
        <f>IF(ISNUMBER('2-2-2'!M117),'2-2-2'!M117, "XXX")</f>
        <v>0.66693628233333324</v>
      </c>
      <c r="L117" s="189">
        <f>IF(ISNUMBER('2-3-1'!V117), '2-3-1'!V117, IF(ISNUMBER('2-3-1'!U117), '2-3-1'!U117, IF(ISNUMBER('2-3-1'!T117), '2-3-1'!T117, IF(ISNUMBER('2-3-1'!S117), '2-3-1'!S117, IF(ISNUMBER('2-3-1'!R117), '2-3-1'!R117, IF(ISNUMBER('2-3-1'!Q117), '2-3-1'!Q117, "XXX"))))))</f>
        <v>4.6020655599999998</v>
      </c>
      <c r="M117" s="189">
        <f>IF(ISNUMBER('2-3-2'!V117), '2-3-2'!V117, IF(ISNUMBER('2-3-2'!U117), '2-3-2'!U117, IF(ISNUMBER('2-3-2'!T117), '2-3-2'!T117, IF(ISNUMBER('2-3-2'!S117), '2-3-2'!S117, IF(ISNUMBER('2-3-2'!R117), '2-3-2'!R117, IF(ISNUMBER('2-3-2'!Q117), '2-3-2'!Q117, "XXX"))))))</f>
        <v>20.444812769999999</v>
      </c>
      <c r="N117" s="189">
        <f>IF(ISNUMBER('2-4-1'!AB117),'2-4-1'!AB117,IF(ISNUMBER('2-4-1'!AC117),'2-4-1'!AC117,IF(ISNUMBER('2-4-1'!AA117),'2-4-1'!AA117,IF(ISNUMBER('2-4-1'!Z117),'2-4-1'!Z117,IF(ISNUMBER('2-4-1'!Y117),'2-4-1'!Y117,"XXX")))))</f>
        <v>16.2</v>
      </c>
      <c r="O117" s="189">
        <f>IF(ISNUMBER('2-4-2'!J117), '2-4-2'!J117, IF(ISNUMBER('2-4-2'!K117), '2-4-2'!K117, IF(ISNUMBER('2-4-2'!I117), '2-4-2'!I117, IF(ISNUMBER('2-4-2'!L117), '2-4-2'!L117, IF(ISNUMBER('2-4-2'!H117), '2-4-2'!H117, IF(ISNUMBER('2-4-2'!M117), '2-4-2'!M117, IF(ISNUMBER('2-4-2'!G117), '2-4-2'!G117, IF(ISNUMBER('2-4-2'!F117), '2-4-2'!F117, IF(ISNUMBER('2-4-2'!E117), '2-4-2'!E117, "XXX")))))))))</f>
        <v>83.6</v>
      </c>
      <c r="P117" s="189">
        <f>IF(ISNUMBER('2-5-1'!H349), '2-5-1'!H349, "XXX")</f>
        <v>0.39336483478546141</v>
      </c>
      <c r="Q117" s="189">
        <f>IF(ISNUMBER('2-5-2'!G117), '2-5-2'!G117, IF(ISNUMBER('2-5-2'!H117), '2-5-2'!H117, IF(ISNUMBER('2-5-2'!F117), '2-5-2'!F117, IF(ISNUMBER('2-5-2'!I117), '2-5-2'!I117, IF(ISNUMBER('2-5-2'!E117), '2-5-2'!E117, IF(ISNUMBER('2-5-2'!J117), '2-5-2'!J117, IF(ISNUMBER('2-5-2'!D117), '2-5-2'!D117, "XXX")))))))</f>
        <v>52</v>
      </c>
      <c r="R117" s="189">
        <f>IF(ISNUMBER('2-6-1'!J117), '2-6-1'!J117, IF(ISNUMBER('2-6-1'!K117), '2-6-1'!K117, IF(ISNUMBER('2-6-1'!I117), '2-6-1'!I117, IF(ISNUMBER('2-6-1'!L117), '2-6-1'!L117, IF(ISNUMBER('2-6-1'!H117), '2-6-1'!H117, IF(ISNUMBER('2-6-1'!G117), '2-6-1'!G117, IF(ISNUMBER('2-6-1'!F117), '2-6-1'!F117, IF(ISNUMBER('2-6-1'!E117), '2-6-1'!E117, "XXX"))))))))</f>
        <v>79.991410000000002</v>
      </c>
      <c r="S117" s="189">
        <f>IF(ISNUMBER('2-6-2'!K117), '2-6-2'!K117, IF(ISNUMBER('2-6-2'!L117), '2-6-2'!L117, IF(ISNUMBER('2-6-2'!J117), '2-6-2'!J117, IF(ISNUMBER('2-6-2'!M117), '2-6-2'!M117, IF(ISNUMBER('2-6-2'!I117), '2-6-2'!I117, IF(ISNUMBER('2-6-2'!H117), '2-6-2'!H117, IF(ISNUMBER('2-6-2'!G117), '2-6-2'!G117, IF(ISNUMBER('2-6-2'!F117), '2-6-2'!F117, "XXX"))))))))</f>
        <v>0</v>
      </c>
      <c r="T117" s="189">
        <f>IF(ISNUMBER('2-7-1'!M117), '2-7-1'!M117, "XXX")</f>
        <v>0.55561467277777776</v>
      </c>
      <c r="U117" s="189">
        <f>IF(ISNUMBER('2-7-2'!M117), '2-7-2'!M117, "XXX")</f>
        <v>0.6</v>
      </c>
      <c r="V117" s="189">
        <f>IF(ISNUMBER('2-8-1'!M117), '2-8-1'!M117, "XXX")</f>
        <v>0.56796176344444449</v>
      </c>
      <c r="W117" s="189">
        <f>IF(ISNUMBER('2-8-2'!M117), '2-8-2'!M117, "XXX")</f>
        <v>0.51517308424444441</v>
      </c>
      <c r="X117" s="189">
        <f>IF(ISNUMBER('3-1'!O116), '3-1'!O116, "XXX")</f>
        <v>0.69</v>
      </c>
      <c r="Y117" s="189">
        <f>'3-2'!W116</f>
        <v>0.73785615000000004</v>
      </c>
    </row>
    <row r="118" spans="1:25" ht="15" x14ac:dyDescent="0.25">
      <c r="A118" s="155" t="s">
        <v>125</v>
      </c>
      <c r="B118" s="158" t="s">
        <v>125</v>
      </c>
      <c r="C118" s="189">
        <f>IF(ISNUMBER('1-1'!N118),'1-1'!N118, "XXX")</f>
        <v>2.9</v>
      </c>
      <c r="D118" s="189" t="str">
        <f>IF(UCDP!AE118, UCDP!AE118, "0.0")</f>
        <v>0.0</v>
      </c>
      <c r="E118" s="189">
        <f>IF(ISNUMBER('1-3'!Q118), '1-3'!Q118, IF(ISNUMBER('1-3'!P118), '1-3'!P118, IF(ISNUMBER('1-3'!O118), '1-3'!O118, "XXX")))</f>
        <v>90.885814280494344</v>
      </c>
      <c r="F118" s="189">
        <f>IF(ISNUMBER('1-4'!AU118),'1-4'!AU118, IF(ISNUMBER('1-4'!AV118),'1-4'!AV118, IF(ISNUMBER('1-4'!AT118),'1-4'!AT118, IF(ISNUMBER('1-4'!AS118),'1-4'!AS118, IF(ISNUMBER('1-4'!AR118),'1-4'!AR118, "XXX")))))</f>
        <v>2</v>
      </c>
      <c r="G118" s="189">
        <f>IF(ISNUMBER('1-5'!N117), '1-5'!N117, "XXX")</f>
        <v>1.2</v>
      </c>
      <c r="H118" s="189">
        <f>IF(ISNUMBER('2-1-1'!M118), '2-1-1'!M118, "XXX")</f>
        <v>0.83599537656149292</v>
      </c>
      <c r="I118" s="189">
        <f>IF(ISNUMBER('2-1-2'!G117),'2-1-2'!G117, IF(ISNUMBER('2-1-2'!F117),'2-1-2'!F117, IF(ISNUMBER('2-1-2'!H117),'2-1-2'!H117, "XXX")))</f>
        <v>0.79479999999999995</v>
      </c>
      <c r="J118" s="189">
        <f>IF(ISNUMBER('2-2-1'!AI118),'2-2-1'!AI118,IF(ISNUMBER('2-2-1'!AJ118),'2-2-1'!AJ118,IF(ISNUMBER('2-2-1'!AH118),'2-2-1'!AH118,IF(ISNUMBER('2-2-1'!AG118),'2-2-1'!AG118,IF(ISNUMBER('2-2-1'!AF118), '2-2-1'!AF118,IF(ISNUMBER('2-2-1'!AE118),'2-2-1'!AE118,IF(ISNUMBER('2-2-1'!AD118),'2-2-1'!AD118, "XXX")))))))</f>
        <v>3.7020400000000002</v>
      </c>
      <c r="K118" s="189">
        <f>IF(ISNUMBER('2-2-2'!M118),'2-2-2'!M118, "XXX")</f>
        <v>0.70806630449999997</v>
      </c>
      <c r="L118" s="189">
        <f>IF(ISNUMBER('2-3-1'!V118), '2-3-1'!V118, IF(ISNUMBER('2-3-1'!U118), '2-3-1'!U118, IF(ISNUMBER('2-3-1'!T118), '2-3-1'!T118, IF(ISNUMBER('2-3-1'!S118), '2-3-1'!S118, IF(ISNUMBER('2-3-1'!R118), '2-3-1'!R118, IF(ISNUMBER('2-3-1'!Q118), '2-3-1'!Q118, "XXX"))))))</f>
        <v>5.80534792</v>
      </c>
      <c r="M118" s="189">
        <f>IF(ISNUMBER('2-3-2'!V118), '2-3-2'!V118, IF(ISNUMBER('2-3-2'!U118), '2-3-2'!U118, IF(ISNUMBER('2-3-2'!T118), '2-3-2'!T118, IF(ISNUMBER('2-3-2'!S118), '2-3-2'!S118, IF(ISNUMBER('2-3-2'!R118), '2-3-2'!R118, IF(ISNUMBER('2-3-2'!Q118), '2-3-2'!Q118, "XXX"))))))</f>
        <v>30.452877040000001</v>
      </c>
      <c r="N118" s="189">
        <f>IF(ISNUMBER('2-4-1'!AB118),'2-4-1'!AB118,IF(ISNUMBER('2-4-1'!AC118),'2-4-1'!AC118,IF(ISNUMBER('2-4-1'!AA118),'2-4-1'!AA118,IF(ISNUMBER('2-4-1'!Z118),'2-4-1'!Z118,IF(ISNUMBER('2-4-1'!Y118),'2-4-1'!Y118,"XXX")))))</f>
        <v>17.100000000000001</v>
      </c>
      <c r="O118" s="189">
        <f>IF(ISNUMBER('2-4-2'!J118), '2-4-2'!J118, IF(ISNUMBER('2-4-2'!K118), '2-4-2'!K118, IF(ISNUMBER('2-4-2'!I118), '2-4-2'!I118, IF(ISNUMBER('2-4-2'!L118), '2-4-2'!L118, IF(ISNUMBER('2-4-2'!H118), '2-4-2'!H118, IF(ISNUMBER('2-4-2'!M118), '2-4-2'!M118, IF(ISNUMBER('2-4-2'!G118), '2-4-2'!G118, IF(ISNUMBER('2-4-2'!F118), '2-4-2'!F118, IF(ISNUMBER('2-4-2'!E118), '2-4-2'!E118, "XXX")))))))))</f>
        <v>90.4</v>
      </c>
      <c r="P118" s="189" t="str">
        <f>IF(ISNUMBER('2-5-1'!H350), '2-5-1'!H350, "XXX")</f>
        <v>XXX</v>
      </c>
      <c r="Q118" s="189">
        <f>IF(ISNUMBER('2-5-2'!G118), '2-5-2'!G118, IF(ISNUMBER('2-5-2'!H118), '2-5-2'!H118, IF(ISNUMBER('2-5-2'!F118), '2-5-2'!F118, IF(ISNUMBER('2-5-2'!I118), '2-5-2'!I118, IF(ISNUMBER('2-5-2'!E118), '2-5-2'!E118, IF(ISNUMBER('2-5-2'!J118), '2-5-2'!J118, IF(ISNUMBER('2-5-2'!D118), '2-5-2'!D118, "XXX")))))))</f>
        <v>59.3</v>
      </c>
      <c r="R118" s="189">
        <f>IF(ISNUMBER('2-6-1'!J118), '2-6-1'!J118, IF(ISNUMBER('2-6-1'!K118), '2-6-1'!K118, IF(ISNUMBER('2-6-1'!I118), '2-6-1'!I118, IF(ISNUMBER('2-6-1'!L118), '2-6-1'!L118, IF(ISNUMBER('2-6-1'!H118), '2-6-1'!H118, IF(ISNUMBER('2-6-1'!G118), '2-6-1'!G118, IF(ISNUMBER('2-6-1'!F118), '2-6-1'!F118, IF(ISNUMBER('2-6-1'!E118), '2-6-1'!E118, "XXX"))))))))</f>
        <v>83.141170000000002</v>
      </c>
      <c r="S118" s="189">
        <f>IF(ISNUMBER('2-6-2'!K118), '2-6-2'!K118, IF(ISNUMBER('2-6-2'!L118), '2-6-2'!L118, IF(ISNUMBER('2-6-2'!J118), '2-6-2'!J118, IF(ISNUMBER('2-6-2'!M118), '2-6-2'!M118, IF(ISNUMBER('2-6-2'!I118), '2-6-2'!I118, IF(ISNUMBER('2-6-2'!H118), '2-6-2'!H118, IF(ISNUMBER('2-6-2'!G118), '2-6-2'!G118, IF(ISNUMBER('2-6-2'!F118), '2-6-2'!F118, "XXX"))))))))</f>
        <v>0</v>
      </c>
      <c r="T118" s="189">
        <f>IF(ISNUMBER('2-7-1'!M118), '2-7-1'!M118, "XXX")</f>
        <v>0.66892078183333326</v>
      </c>
      <c r="U118" s="189">
        <f>IF(ISNUMBER('2-7-2'!M118), '2-7-2'!M118, "XXX")</f>
        <v>0.64</v>
      </c>
      <c r="V118" s="189">
        <f>IF(ISNUMBER('2-8-1'!M118), '2-8-1'!M118, "XXX")</f>
        <v>0.56555305585185178</v>
      </c>
      <c r="W118" s="189">
        <f>IF(ISNUMBER('2-8-2'!M118), '2-8-2'!M118, "XXX")</f>
        <v>0.52551792068888892</v>
      </c>
      <c r="X118" s="189">
        <f>IF(ISNUMBER('3-1'!O117), '3-1'!O117, "XXX")</f>
        <v>0.89300000000000002</v>
      </c>
      <c r="Y118" s="189">
        <f>'3-2'!W117</f>
        <v>1.253721833</v>
      </c>
    </row>
    <row r="119" spans="1:25" ht="15" x14ac:dyDescent="0.25">
      <c r="A119" s="155" t="s">
        <v>126</v>
      </c>
      <c r="B119" s="158" t="s">
        <v>126</v>
      </c>
      <c r="C119" s="189">
        <f>IF(ISNUMBER('1-1'!N119),'1-1'!N119, "XXX")</f>
        <v>7.6</v>
      </c>
      <c r="D119" s="189" t="str">
        <f>IF(UCDP!AE119, UCDP!AE119, "0.0")</f>
        <v>0.0</v>
      </c>
      <c r="E119" s="189">
        <f>IF(ISNUMBER('1-3'!Q119), '1-3'!Q119, IF(ISNUMBER('1-3'!P119), '1-3'!P119, IF(ISNUMBER('1-3'!O119), '1-3'!O119, "XXX")))</f>
        <v>89.364576974166667</v>
      </c>
      <c r="F119" s="189">
        <f>IF(ISNUMBER('1-4'!AU119),'1-4'!AU119, IF(ISNUMBER('1-4'!AV119),'1-4'!AV119, IF(ISNUMBER('1-4'!AT119),'1-4'!AT119, IF(ISNUMBER('1-4'!AS119),'1-4'!AS119, IF(ISNUMBER('1-4'!AR119),'1-4'!AR119, "XXX")))))</f>
        <v>1</v>
      </c>
      <c r="G119" s="189">
        <f>IF(ISNUMBER('1-5'!N118), '1-5'!N118, "XXX")</f>
        <v>6.4</v>
      </c>
      <c r="H119" s="189">
        <f>IF(ISNUMBER('2-1-1'!M119), '2-1-1'!M119, "XXX")</f>
        <v>0.81642523500748065</v>
      </c>
      <c r="I119" s="189">
        <f>IF(ISNUMBER('2-1-2'!G118),'2-1-2'!G118, IF(ISNUMBER('2-1-2'!F118),'2-1-2'!F118, IF(ISNUMBER('2-1-2'!H118),'2-1-2'!H118, "XXX")))</f>
        <v>0.82330000000000003</v>
      </c>
      <c r="J119" s="189" t="str">
        <f>IF(ISNUMBER('2-2-1'!AI119),'2-2-1'!AI119,IF(ISNUMBER('2-2-1'!AJ119),'2-2-1'!AJ119,IF(ISNUMBER('2-2-1'!AH119),'2-2-1'!AH119,IF(ISNUMBER('2-2-1'!AG119),'2-2-1'!AG119,IF(ISNUMBER('2-2-1'!AF119), '2-2-1'!AF119,IF(ISNUMBER('2-2-1'!AE119),'2-2-1'!AE119,IF(ISNUMBER('2-2-1'!AD119),'2-2-1'!AD119, "XXX")))))))</f>
        <v>XXX</v>
      </c>
      <c r="K119" s="189">
        <f>IF(ISNUMBER('2-2-2'!M119),'2-2-2'!M119, "XXX")</f>
        <v>0.82363208929166665</v>
      </c>
      <c r="L119" s="189">
        <f>IF(ISNUMBER('2-3-1'!V119), '2-3-1'!V119, IF(ISNUMBER('2-3-1'!U119), '2-3-1'!U119, IF(ISNUMBER('2-3-1'!T119), '2-3-1'!T119, IF(ISNUMBER('2-3-1'!S119), '2-3-1'!S119, IF(ISNUMBER('2-3-1'!R119), '2-3-1'!R119, IF(ISNUMBER('2-3-1'!Q119), '2-3-1'!Q119, "XXX"))))))</f>
        <v>2.1178445799999999</v>
      </c>
      <c r="M119" s="189">
        <f>IF(ISNUMBER('2-3-2'!V119), '2-3-2'!V119, IF(ISNUMBER('2-3-2'!U119), '2-3-2'!U119, IF(ISNUMBER('2-3-2'!T119), '2-3-2'!T119, IF(ISNUMBER('2-3-2'!S119), '2-3-2'!S119, IF(ISNUMBER('2-3-2'!R119), '2-3-2'!R119, IF(ISNUMBER('2-3-2'!Q119), '2-3-2'!Q119, "XXX"))))))</f>
        <v>12.32652092</v>
      </c>
      <c r="N119" s="189">
        <f>IF(ISNUMBER('2-4-1'!AB119),'2-4-1'!AB119,IF(ISNUMBER('2-4-1'!AC119),'2-4-1'!AC119,IF(ISNUMBER('2-4-1'!AA119),'2-4-1'!AA119,IF(ISNUMBER('2-4-1'!Z119),'2-4-1'!Z119,IF(ISNUMBER('2-4-1'!Y119),'2-4-1'!Y119,"XXX")))))</f>
        <v>0.9</v>
      </c>
      <c r="O119" s="189">
        <f>IF(ISNUMBER('2-4-2'!J119), '2-4-2'!J119, IF(ISNUMBER('2-4-2'!K119), '2-4-2'!K119, IF(ISNUMBER('2-4-2'!I119), '2-4-2'!I119, IF(ISNUMBER('2-4-2'!L119), '2-4-2'!L119, IF(ISNUMBER('2-4-2'!H119), '2-4-2'!H119, IF(ISNUMBER('2-4-2'!M119), '2-4-2'!M119, IF(ISNUMBER('2-4-2'!G119), '2-4-2'!G119, IF(ISNUMBER('2-4-2'!F119), '2-4-2'!F119, IF(ISNUMBER('2-4-2'!E119), '2-4-2'!E119, "XXX")))))))))</f>
        <v>19.399999999999999</v>
      </c>
      <c r="P119" s="189" t="str">
        <f>IF(ISNUMBER('2-5-1'!H351), '2-5-1'!H351, "XXX")</f>
        <v>XXX</v>
      </c>
      <c r="Q119" s="189">
        <f>IF(ISNUMBER('2-5-2'!G119), '2-5-2'!G119, IF(ISNUMBER('2-5-2'!H119), '2-5-2'!H119, IF(ISNUMBER('2-5-2'!F119), '2-5-2'!F119, IF(ISNUMBER('2-5-2'!I119), '2-5-2'!I119, IF(ISNUMBER('2-5-2'!E119), '2-5-2'!E119, IF(ISNUMBER('2-5-2'!J119), '2-5-2'!J119, IF(ISNUMBER('2-5-2'!D119), '2-5-2'!D119, "XXX")))))))</f>
        <v>0.6</v>
      </c>
      <c r="R119" s="189">
        <f>IF(ISNUMBER('2-6-1'!J119), '2-6-1'!J119, IF(ISNUMBER('2-6-1'!K119), '2-6-1'!K119, IF(ISNUMBER('2-6-1'!I119), '2-6-1'!I119, IF(ISNUMBER('2-6-1'!L119), '2-6-1'!L119, IF(ISNUMBER('2-6-1'!H119), '2-6-1'!H119, IF(ISNUMBER('2-6-1'!G119), '2-6-1'!G119, IF(ISNUMBER('2-6-1'!F119), '2-6-1'!F119, IF(ISNUMBER('2-6-1'!E119), '2-6-1'!E119, "XXX"))))))))</f>
        <v>99.568619999999996</v>
      </c>
      <c r="S119" s="189">
        <f>IF(ISNUMBER('2-6-2'!K119), '2-6-2'!K119, IF(ISNUMBER('2-6-2'!L119), '2-6-2'!L119, IF(ISNUMBER('2-6-2'!J119), '2-6-2'!J119, IF(ISNUMBER('2-6-2'!M119), '2-6-2'!M119, IF(ISNUMBER('2-6-2'!I119), '2-6-2'!I119, IF(ISNUMBER('2-6-2'!H119), '2-6-2'!H119, IF(ISNUMBER('2-6-2'!G119), '2-6-2'!G119, IF(ISNUMBER('2-6-2'!F119), '2-6-2'!F119, "XXX"))))))))</f>
        <v>0</v>
      </c>
      <c r="T119" s="189">
        <f>IF(ISNUMBER('2-7-1'!M119), '2-7-1'!M119, "XXX")</f>
        <v>0.76772864127777785</v>
      </c>
      <c r="U119" s="189">
        <f>IF(ISNUMBER('2-7-2'!M119), '2-7-2'!M119, "XXX")</f>
        <v>0.62</v>
      </c>
      <c r="V119" s="189">
        <f>IF(ISNUMBER('2-8-1'!M119), '2-8-1'!M119, "XXX")</f>
        <v>0.67525769161111115</v>
      </c>
      <c r="W119" s="189">
        <f>IF(ISNUMBER('2-8-2'!M119), '2-8-2'!M119, "XXX")</f>
        <v>0.69916256268888888</v>
      </c>
      <c r="X119" s="189">
        <f>IF(ISNUMBER('3-1'!O118), '3-1'!O118, "XXX")</f>
        <v>8.1000000000000003E-2</v>
      </c>
      <c r="Y119" s="189">
        <f>'3-2'!W118</f>
        <v>-1.2151517869999999</v>
      </c>
    </row>
    <row r="120" spans="1:25" ht="15" x14ac:dyDescent="0.25">
      <c r="A120" s="155" t="s">
        <v>127</v>
      </c>
      <c r="B120" s="158" t="s">
        <v>127</v>
      </c>
      <c r="C120" s="189">
        <f>IF(ISNUMBER('1-1'!N120),'1-1'!N120, "XXX")</f>
        <v>3.6</v>
      </c>
      <c r="D120" s="189" t="str">
        <f>IF(UCDP!AE120, UCDP!AE120, "0.0")</f>
        <v>0.0</v>
      </c>
      <c r="E120" s="189">
        <f>IF(ISNUMBER('1-3'!Q120), '1-3'!Q120, IF(ISNUMBER('1-3'!P120), '1-3'!P120, IF(ISNUMBER('1-3'!O120), '1-3'!O120, "XXX")))</f>
        <v>81.496853847881354</v>
      </c>
      <c r="F120" s="189">
        <f>IF(ISNUMBER('1-4'!AU120),'1-4'!AU120, IF(ISNUMBER('1-4'!AV120),'1-4'!AV120, IF(ISNUMBER('1-4'!AT120),'1-4'!AT120, IF(ISNUMBER('1-4'!AS120),'1-4'!AS120, IF(ISNUMBER('1-4'!AR120),'1-4'!AR120, "XXX")))))</f>
        <v>1</v>
      </c>
      <c r="G120" s="189">
        <f>IF(ISNUMBER('1-5'!N119), '1-5'!N119, "XXX")</f>
        <v>3.5</v>
      </c>
      <c r="H120" s="189">
        <f>IF(ISNUMBER('2-1-1'!M120), '2-1-1'!M120, "XXX")</f>
        <v>0.71676209170037752</v>
      </c>
      <c r="I120" s="189">
        <f>IF(ISNUMBER('2-1-2'!G119),'2-1-2'!G119, IF(ISNUMBER('2-1-2'!F119),'2-1-2'!F119, IF(ISNUMBER('2-1-2'!H119),'2-1-2'!H119, "XXX")))</f>
        <v>0.75860000000000005</v>
      </c>
      <c r="J120" s="189">
        <f>IF(ISNUMBER('2-2-1'!AI120),'2-2-1'!AI120,IF(ISNUMBER('2-2-1'!AJ120),'2-2-1'!AJ120,IF(ISNUMBER('2-2-1'!AH120),'2-2-1'!AH120,IF(ISNUMBER('2-2-1'!AG120),'2-2-1'!AG120,IF(ISNUMBER('2-2-1'!AF120), '2-2-1'!AF120,IF(ISNUMBER('2-2-1'!AE120),'2-2-1'!AE120,IF(ISNUMBER('2-2-1'!AD120),'2-2-1'!AD120, "XXX")))))))</f>
        <v>1.6255500000000001</v>
      </c>
      <c r="K120" s="189">
        <f>IF(ISNUMBER('2-2-2'!M120),'2-2-2'!M120, "XXX")</f>
        <v>0.52601220608333332</v>
      </c>
      <c r="L120" s="189">
        <f>IF(ISNUMBER('2-3-1'!V120), '2-3-1'!V120, IF(ISNUMBER('2-3-1'!U120), '2-3-1'!U120, IF(ISNUMBER('2-3-1'!T120), '2-3-1'!T120, IF(ISNUMBER('2-3-1'!S120), '2-3-1'!S120, IF(ISNUMBER('2-3-1'!R120), '2-3-1'!R120, IF(ISNUMBER('2-3-1'!Q120), '2-3-1'!Q120, "XXX"))))))</f>
        <v>4.6036143300000001</v>
      </c>
      <c r="M120" s="189">
        <f>IF(ISNUMBER('2-3-2'!V120), '2-3-2'!V120, IF(ISNUMBER('2-3-2'!U120), '2-3-2'!U120, IF(ISNUMBER('2-3-2'!T120), '2-3-2'!T120, IF(ISNUMBER('2-3-2'!S120), '2-3-2'!S120, IF(ISNUMBER('2-3-2'!R120), '2-3-2'!R120, IF(ISNUMBER('2-3-2'!Q120), '2-3-2'!Q120, "XXX"))))))</f>
        <v>18.877168659999999</v>
      </c>
      <c r="N120" s="189">
        <f>IF(ISNUMBER('2-4-1'!AB120),'2-4-1'!AB120,IF(ISNUMBER('2-4-1'!AC120),'2-4-1'!AC120,IF(ISNUMBER('2-4-1'!AA120),'2-4-1'!AA120,IF(ISNUMBER('2-4-1'!Z120),'2-4-1'!Z120,IF(ISNUMBER('2-4-1'!Y120),'2-4-1'!Y120,"XXX")))))</f>
        <v>11.7</v>
      </c>
      <c r="O120" s="189">
        <f>IF(ISNUMBER('2-4-2'!J120), '2-4-2'!J120, IF(ISNUMBER('2-4-2'!K120), '2-4-2'!K120, IF(ISNUMBER('2-4-2'!I120), '2-4-2'!I120, IF(ISNUMBER('2-4-2'!L120), '2-4-2'!L120, IF(ISNUMBER('2-4-2'!H120), '2-4-2'!H120, IF(ISNUMBER('2-4-2'!M120), '2-4-2'!M120, IF(ISNUMBER('2-4-2'!G120), '2-4-2'!G120, IF(ISNUMBER('2-4-2'!F120), '2-4-2'!F120, IF(ISNUMBER('2-4-2'!E120), '2-4-2'!E120, "XXX")))))))))</f>
        <v>93.5</v>
      </c>
      <c r="P120" s="189">
        <f>IF(ISNUMBER('2-5-1'!H352), '2-5-1'!H352, "XXX")</f>
        <v>0.25942456722259521</v>
      </c>
      <c r="Q120" s="189">
        <f>IF(ISNUMBER('2-5-2'!G120), '2-5-2'!G120, IF(ISNUMBER('2-5-2'!H120), '2-5-2'!H120, IF(ISNUMBER('2-5-2'!F120), '2-5-2'!F120, IF(ISNUMBER('2-5-2'!I120), '2-5-2'!I120, IF(ISNUMBER('2-5-2'!E120), '2-5-2'!E120, IF(ISNUMBER('2-5-2'!J120), '2-5-2'!J120, IF(ISNUMBER('2-5-2'!D120), '2-5-2'!D120, "XXX")))))))</f>
        <v>82.6</v>
      </c>
      <c r="R120" s="189">
        <f>IF(ISNUMBER('2-6-1'!J120), '2-6-1'!J120, IF(ISNUMBER('2-6-1'!K120), '2-6-1'!K120, IF(ISNUMBER('2-6-1'!I120), '2-6-1'!I120, IF(ISNUMBER('2-6-1'!L120), '2-6-1'!L120, IF(ISNUMBER('2-6-1'!H120), '2-6-1'!H120, IF(ISNUMBER('2-6-1'!G120), '2-6-1'!G120, IF(ISNUMBER('2-6-1'!F120), '2-6-1'!F120, IF(ISNUMBER('2-6-1'!E120), '2-6-1'!E120, "XXX"))))))))</f>
        <v>75.771879999999996</v>
      </c>
      <c r="S120" s="189" t="str">
        <f>IF(ISNUMBER('2-6-2'!K120), '2-6-2'!K120, IF(ISNUMBER('2-6-2'!L120), '2-6-2'!L120, IF(ISNUMBER('2-6-2'!J120), '2-6-2'!J120, IF(ISNUMBER('2-6-2'!M120), '2-6-2'!M120, IF(ISNUMBER('2-6-2'!I120), '2-6-2'!I120, IF(ISNUMBER('2-6-2'!H120), '2-6-2'!H120, IF(ISNUMBER('2-6-2'!G120), '2-6-2'!G120, IF(ISNUMBER('2-6-2'!F120), '2-6-2'!F120, "XXX"))))))))</f>
        <v>XXX</v>
      </c>
      <c r="T120" s="189">
        <f>IF(ISNUMBER('2-7-1'!M120), '2-7-1'!M120, "XXX")</f>
        <v>0.5961784203888888</v>
      </c>
      <c r="U120" s="189">
        <f>IF(ISNUMBER('2-7-2'!M120), '2-7-2'!M120, "XXX")</f>
        <v>0.47</v>
      </c>
      <c r="V120" s="189">
        <f>IF(ISNUMBER('2-8-1'!M120), '2-8-1'!M120, "XXX")</f>
        <v>0.54230057748148153</v>
      </c>
      <c r="W120" s="189">
        <f>IF(ISNUMBER('2-8-2'!M120), '2-8-2'!M120, "XXX")</f>
        <v>0.50906034973333336</v>
      </c>
      <c r="X120" s="189">
        <f>IF(ISNUMBER('3-1'!O119), '3-1'!O119, "XXX")</f>
        <v>0.70299999999999996</v>
      </c>
      <c r="Y120" s="189">
        <f>'3-2'!W119</f>
        <v>0.58334857200000001</v>
      </c>
    </row>
    <row r="121" spans="1:25" ht="15" x14ac:dyDescent="0.25">
      <c r="A121" s="155" t="s">
        <v>194</v>
      </c>
      <c r="B121" s="158" t="s">
        <v>128</v>
      </c>
      <c r="C121" s="189">
        <f>IF(ISNUMBER('1-1'!N121),'1-1'!N121, "XXX")</f>
        <v>5.4</v>
      </c>
      <c r="D121" s="189">
        <f>IF(UCDP!AE121, UCDP!AE121, "0.0")</f>
        <v>1.9187243556576324E-3</v>
      </c>
      <c r="E121" s="189">
        <f>IF(ISNUMBER('1-3'!Q121), '1-3'!Q121, IF(ISNUMBER('1-3'!P121), '1-3'!P121, IF(ISNUMBER('1-3'!O121), '1-3'!O121, "XXX")))</f>
        <v>68.59292839176554</v>
      </c>
      <c r="F121" s="189">
        <f>IF(ISNUMBER('1-4'!AU121),'1-4'!AU121, IF(ISNUMBER('1-4'!AV121),'1-4'!AV121, IF(ISNUMBER('1-4'!AT121),'1-4'!AT121, IF(ISNUMBER('1-4'!AS121),'1-4'!AS121, IF(ISNUMBER('1-4'!AR121),'1-4'!AR121, "XXX")))))</f>
        <v>4</v>
      </c>
      <c r="G121" s="189">
        <f>IF(ISNUMBER('1-5'!N120), '1-5'!N120, "XXX")</f>
        <v>9.1</v>
      </c>
      <c r="H121" s="189">
        <f>IF(ISNUMBER('2-1-1'!M121), '2-1-1'!M121, "XXX")</f>
        <v>0.73842869570196557</v>
      </c>
      <c r="I121" s="189">
        <f>IF(ISNUMBER('2-1-2'!G120),'2-1-2'!G120, IF(ISNUMBER('2-1-2'!F120),'2-1-2'!F120, IF(ISNUMBER('2-1-2'!H120),'2-1-2'!H120, "XXX")))</f>
        <v>0.77229999999999999</v>
      </c>
      <c r="J121" s="189" t="str">
        <f>IF(ISNUMBER('2-2-1'!AI121),'2-2-1'!AI121,IF(ISNUMBER('2-2-1'!AJ121),'2-2-1'!AJ121,IF(ISNUMBER('2-2-1'!AH121),'2-2-1'!AH121,IF(ISNUMBER('2-2-1'!AG121),'2-2-1'!AG121,IF(ISNUMBER('2-2-1'!AF121), '2-2-1'!AF121,IF(ISNUMBER('2-2-1'!AE121),'2-2-1'!AE121,IF(ISNUMBER('2-2-1'!AD121),'2-2-1'!AD121, "XXX")))))))</f>
        <v>XXX</v>
      </c>
      <c r="K121" s="189">
        <f>IF(ISNUMBER('2-2-2'!M121),'2-2-2'!M121, "XXX")</f>
        <v>0.60731497604166673</v>
      </c>
      <c r="L121" s="189">
        <f>IF(ISNUMBER('2-3-1'!V121), '2-3-1'!V121, IF(ISNUMBER('2-3-1'!U121), '2-3-1'!U121, IF(ISNUMBER('2-3-1'!T121), '2-3-1'!T121, IF(ISNUMBER('2-3-1'!S121), '2-3-1'!S121, IF(ISNUMBER('2-3-1'!R121), '2-3-1'!R121, IF(ISNUMBER('2-3-1'!Q121), '2-3-1'!Q121, "XXX"))))))</f>
        <v>3.45416021</v>
      </c>
      <c r="M121" s="189">
        <f>IF(ISNUMBER('2-3-2'!V121), '2-3-2'!V121, IF(ISNUMBER('2-3-2'!U121), '2-3-2'!U121, IF(ISNUMBER('2-3-2'!T121), '2-3-2'!T121, IF(ISNUMBER('2-3-2'!S121), '2-3-2'!S121, IF(ISNUMBER('2-3-2'!R121), '2-3-2'!R121, IF(ISNUMBER('2-3-2'!Q121), '2-3-2'!Q121, "XXX"))))))</f>
        <v>36.573745729999999</v>
      </c>
      <c r="N121" s="189">
        <f>IF(ISNUMBER('2-4-1'!AB121),'2-4-1'!AB121,IF(ISNUMBER('2-4-1'!AC121),'2-4-1'!AC121,IF(ISNUMBER('2-4-1'!AA121),'2-4-1'!AA121,IF(ISNUMBER('2-4-1'!Z121),'2-4-1'!Z121,IF(ISNUMBER('2-4-1'!Y121),'2-4-1'!Y121,"XXX")))))</f>
        <v>13.4</v>
      </c>
      <c r="O121" s="189">
        <f>IF(ISNUMBER('2-4-2'!J121), '2-4-2'!J121, IF(ISNUMBER('2-4-2'!K121), '2-4-2'!K121, IF(ISNUMBER('2-4-2'!I121), '2-4-2'!I121, IF(ISNUMBER('2-4-2'!L121), '2-4-2'!L121, IF(ISNUMBER('2-4-2'!H121), '2-4-2'!H121, IF(ISNUMBER('2-4-2'!M121), '2-4-2'!M121, IF(ISNUMBER('2-4-2'!G121), '2-4-2'!G121, IF(ISNUMBER('2-4-2'!F121), '2-4-2'!F121, IF(ISNUMBER('2-4-2'!E121), '2-4-2'!E121, "XXX")))))))))</f>
        <v>100</v>
      </c>
      <c r="P121" s="189">
        <f>IF(ISNUMBER('2-5-1'!H353), '2-5-1'!H353, "XXX")</f>
        <v>0.32162744998931886</v>
      </c>
      <c r="Q121" s="189">
        <f>IF(ISNUMBER('2-5-2'!G121), '2-5-2'!G121, IF(ISNUMBER('2-5-2'!H121), '2-5-2'!H121, IF(ISNUMBER('2-5-2'!F121), '2-5-2'!F121, IF(ISNUMBER('2-5-2'!I121), '2-5-2'!I121, IF(ISNUMBER('2-5-2'!E121), '2-5-2'!E121, IF(ISNUMBER('2-5-2'!J121), '2-5-2'!J121, IF(ISNUMBER('2-5-2'!D121), '2-5-2'!D121, "XXX")))))))</f>
        <v>76</v>
      </c>
      <c r="R121" s="189">
        <f>IF(ISNUMBER('2-6-1'!J121), '2-6-1'!J121, IF(ISNUMBER('2-6-1'!K121), '2-6-1'!K121, IF(ISNUMBER('2-6-1'!I121), '2-6-1'!I121, IF(ISNUMBER('2-6-1'!L121), '2-6-1'!L121, IF(ISNUMBER('2-6-1'!H121), '2-6-1'!H121, IF(ISNUMBER('2-6-1'!G121), '2-6-1'!G121, IF(ISNUMBER('2-6-1'!F121), '2-6-1'!F121, IF(ISNUMBER('2-6-1'!E121), '2-6-1'!E121, "XXX"))))))))</f>
        <v>91.971050000000005</v>
      </c>
      <c r="S121" s="189">
        <f>IF(ISNUMBER('2-6-2'!K121), '2-6-2'!K121, IF(ISNUMBER('2-6-2'!L121), '2-6-2'!L121, IF(ISNUMBER('2-6-2'!J121), '2-6-2'!J121, IF(ISNUMBER('2-6-2'!M121), '2-6-2'!M121, IF(ISNUMBER('2-6-2'!I121), '2-6-2'!I121, IF(ISNUMBER('2-6-2'!H121), '2-6-2'!H121, IF(ISNUMBER('2-6-2'!G121), '2-6-2'!G121, IF(ISNUMBER('2-6-2'!F121), '2-6-2'!F121, "XXX"))))))))</f>
        <v>0.01</v>
      </c>
      <c r="T121" s="189">
        <f>IF(ISNUMBER('2-7-1'!M121), '2-7-1'!M121, "XXX")</f>
        <v>0.59558690655555546</v>
      </c>
      <c r="U121" s="189">
        <f>IF(ISNUMBER('2-7-2'!M121), '2-7-2'!M121, "XXX")</f>
        <v>0.28000000000000003</v>
      </c>
      <c r="V121" s="189">
        <f>IF(ISNUMBER('2-8-1'!M121), '2-8-1'!M121, "XXX")</f>
        <v>0.55187412542592595</v>
      </c>
      <c r="W121" s="189">
        <f>IF(ISNUMBER('2-8-2'!M121), '2-8-2'!M121, "XXX")</f>
        <v>0.56855634183333337</v>
      </c>
      <c r="X121" s="189">
        <f>IF(ISNUMBER('3-1'!O120), '3-1'!O120, "XXX")</f>
        <v>0.26800000000000002</v>
      </c>
      <c r="Y121" s="189">
        <f>'3-2'!W120</f>
        <v>-1.027472854</v>
      </c>
    </row>
    <row r="122" spans="1:25" ht="15" x14ac:dyDescent="0.25">
      <c r="A122" s="155" t="s">
        <v>129</v>
      </c>
      <c r="B122" s="158" t="s">
        <v>129</v>
      </c>
      <c r="C122" s="189">
        <f>IF(ISNUMBER('1-1'!N122),'1-1'!N122, "XXX")</f>
        <v>6.9</v>
      </c>
      <c r="D122" s="189">
        <f>IF(UCDP!AE122, UCDP!AE122, "0.0")</f>
        <v>9.0818125693364296E-2</v>
      </c>
      <c r="E122" s="189">
        <f>IF(ISNUMBER('1-3'!Q122), '1-3'!Q122, IF(ISNUMBER('1-3'!P122), '1-3'!P122, IF(ISNUMBER('1-3'!O122), '1-3'!O122, "XXX")))</f>
        <v>84.569793109096054</v>
      </c>
      <c r="F122" s="189">
        <f>IF(ISNUMBER('1-4'!AU122),'1-4'!AU122, IF(ISNUMBER('1-4'!AV122),'1-4'!AV122, IF(ISNUMBER('1-4'!AT122),'1-4'!AT122, IF(ISNUMBER('1-4'!AS122),'1-4'!AS122, IF(ISNUMBER('1-4'!AR122),'1-4'!AR122, "XXX")))))</f>
        <v>3</v>
      </c>
      <c r="G122" s="189">
        <f>IF(ISNUMBER('1-5'!N121), '1-5'!N121, "XXX")</f>
        <v>6.6</v>
      </c>
      <c r="H122" s="189">
        <f>IF(ISNUMBER('2-1-1'!M122), '2-1-1'!M122, "XXX")</f>
        <v>0.51997725373351644</v>
      </c>
      <c r="I122" s="189">
        <f>IF(ISNUMBER('2-1-2'!G121),'2-1-2'!G121, IF(ISNUMBER('2-1-2'!F121),'2-1-2'!F121, IF(ISNUMBER('2-1-2'!H121),'2-1-2'!H121, "XXX")))</f>
        <v>0.29310000000000003</v>
      </c>
      <c r="J122" s="189">
        <f>IF(ISNUMBER('2-2-1'!AI122),'2-2-1'!AI122,IF(ISNUMBER('2-2-1'!AJ122),'2-2-1'!AJ122,IF(ISNUMBER('2-2-1'!AH122),'2-2-1'!AH122,IF(ISNUMBER('2-2-1'!AG122),'2-2-1'!AG122,IF(ISNUMBER('2-2-1'!AF122), '2-2-1'!AF122,IF(ISNUMBER('2-2-1'!AE122),'2-2-1'!AE122,IF(ISNUMBER('2-2-1'!AD122),'2-2-1'!AD122, "XXX")))))))</f>
        <v>2.0537100000000001</v>
      </c>
      <c r="K122" s="189">
        <f>IF(ISNUMBER('2-2-2'!M122),'2-2-2'!M122, "XXX")</f>
        <v>0.22686024508333333</v>
      </c>
      <c r="L122" s="189">
        <f>IF(ISNUMBER('2-3-1'!V122), '2-3-1'!V122, IF(ISNUMBER('2-3-1'!U122), '2-3-1'!U122, IF(ISNUMBER('2-3-1'!T122), '2-3-1'!T122, IF(ISNUMBER('2-3-1'!S122), '2-3-1'!S122, IF(ISNUMBER('2-3-1'!R122), '2-3-1'!R122, IF(ISNUMBER('2-3-1'!Q122), '2-3-1'!Q122, "XXX"))))))</f>
        <v>2.56083989</v>
      </c>
      <c r="M122" s="189">
        <f>IF(ISNUMBER('2-3-2'!V122), '2-3-2'!V122, IF(ISNUMBER('2-3-2'!U122), '2-3-2'!U122, IF(ISNUMBER('2-3-2'!T122), '2-3-2'!T122, IF(ISNUMBER('2-3-2'!S122), '2-3-2'!S122, IF(ISNUMBER('2-3-2'!R122), '2-3-2'!R122, IF(ISNUMBER('2-3-2'!Q122), '2-3-2'!Q122, "XXX"))))))</f>
        <v>11.67218018</v>
      </c>
      <c r="N122" s="189">
        <f>IF(ISNUMBER('2-4-1'!AB122),'2-4-1'!AB122,IF(ISNUMBER('2-4-1'!AC122),'2-4-1'!AC122,IF(ISNUMBER('2-4-1'!AA122),'2-4-1'!AA122,IF(ISNUMBER('2-4-1'!Z122),'2-4-1'!Z122,IF(ISNUMBER('2-4-1'!Y122),'2-4-1'!Y122,"XXX")))))</f>
        <v>1.8</v>
      </c>
      <c r="O122" s="189">
        <f>IF(ISNUMBER('2-4-2'!J122), '2-4-2'!J122, IF(ISNUMBER('2-4-2'!K122), '2-4-2'!K122, IF(ISNUMBER('2-4-2'!I122), '2-4-2'!I122, IF(ISNUMBER('2-4-2'!L122), '2-4-2'!L122, IF(ISNUMBER('2-4-2'!H122), '2-4-2'!H122, IF(ISNUMBER('2-4-2'!M122), '2-4-2'!M122, IF(ISNUMBER('2-4-2'!G122), '2-4-2'!G122, IF(ISNUMBER('2-4-2'!F122), '2-4-2'!F122, IF(ISNUMBER('2-4-2'!E122), '2-4-2'!E122, "XXX")))))))))</f>
        <v>3.1</v>
      </c>
      <c r="P122" s="189">
        <f>IF(ISNUMBER('2-5-1'!H354), '2-5-1'!H354, "XXX")</f>
        <v>0.13945368</v>
      </c>
      <c r="Q122" s="189">
        <f>IF(ISNUMBER('2-5-2'!G122), '2-5-2'!G122, IF(ISNUMBER('2-5-2'!H122), '2-5-2'!H122, IF(ISNUMBER('2-5-2'!F122), '2-5-2'!F122, IF(ISNUMBER('2-5-2'!I122), '2-5-2'!I122, IF(ISNUMBER('2-5-2'!E122), '2-5-2'!E122, IF(ISNUMBER('2-5-2'!J122), '2-5-2'!J122, IF(ISNUMBER('2-5-2'!D122), '2-5-2'!D122, "XXX")))))))</f>
        <v>4.0999999999999996</v>
      </c>
      <c r="R122" s="189">
        <f>IF(ISNUMBER('2-6-1'!J122), '2-6-1'!J122, IF(ISNUMBER('2-6-1'!K122), '2-6-1'!K122, IF(ISNUMBER('2-6-1'!I122), '2-6-1'!I122, IF(ISNUMBER('2-6-1'!L122), '2-6-1'!L122, IF(ISNUMBER('2-6-1'!H122), '2-6-1'!H122, IF(ISNUMBER('2-6-1'!G122), '2-6-1'!G122, IF(ISNUMBER('2-6-1'!F122), '2-6-1'!F122, IF(ISNUMBER('2-6-1'!E122), '2-6-1'!E122, "XXX"))))))))</f>
        <v>33.83766</v>
      </c>
      <c r="S122" s="189">
        <f>IF(ISNUMBER('2-6-2'!K122), '2-6-2'!K122, IF(ISNUMBER('2-6-2'!L122), '2-6-2'!L122, IF(ISNUMBER('2-6-2'!J122), '2-6-2'!J122, IF(ISNUMBER('2-6-2'!M122), '2-6-2'!M122, IF(ISNUMBER('2-6-2'!I122), '2-6-2'!I122, IF(ISNUMBER('2-6-2'!H122), '2-6-2'!H122, IF(ISNUMBER('2-6-2'!G122), '2-6-2'!G122, IF(ISNUMBER('2-6-2'!F122), '2-6-2'!F122, "XXX"))))))))</f>
        <v>44.6</v>
      </c>
      <c r="T122" s="189">
        <f>IF(ISNUMBER('2-7-1'!M122), '2-7-1'!M122, "XXX")</f>
        <v>0.74067145983333338</v>
      </c>
      <c r="U122" s="189">
        <f>IF(ISNUMBER('2-7-2'!M122), '2-7-2'!M122, "XXX")</f>
        <v>0.56000000000000005</v>
      </c>
      <c r="V122" s="189">
        <f>IF(ISNUMBER('2-8-1'!M122), '2-8-1'!M122, "XXX")</f>
        <v>0.56630196835185187</v>
      </c>
      <c r="W122" s="189">
        <f>IF(ISNUMBER('2-8-2'!M122), '2-8-2'!M122, "XXX")</f>
        <v>0.6782499087777778</v>
      </c>
      <c r="X122" s="189">
        <f>IF(ISNUMBER('3-1'!O121), '3-1'!O121, "XXX")</f>
        <v>0.23799999999999999</v>
      </c>
      <c r="Y122" s="189">
        <f>'3-2'!W121</f>
        <v>-1.008270741</v>
      </c>
    </row>
    <row r="123" spans="1:25" ht="15" x14ac:dyDescent="0.25">
      <c r="A123" s="155" t="s">
        <v>130</v>
      </c>
      <c r="B123" s="158" t="s">
        <v>130</v>
      </c>
      <c r="C123" s="189">
        <f>IF(ISNUMBER('1-1'!N123),'1-1'!N123, "XXX")</f>
        <v>4.7</v>
      </c>
      <c r="D123" s="189" t="str">
        <f>IF(UCDP!AE123, UCDP!AE123, "0.0")</f>
        <v>0.0</v>
      </c>
      <c r="E123" s="189">
        <f>IF(ISNUMBER('1-3'!Q123), '1-3'!Q123, IF(ISNUMBER('1-3'!P123), '1-3'!P123, IF(ISNUMBER('1-3'!O123), '1-3'!O123, "XXX")))</f>
        <v>88.698173499816392</v>
      </c>
      <c r="F123" s="189">
        <f>IF(ISNUMBER('1-4'!AU123),'1-4'!AU123, IF(ISNUMBER('1-4'!AV123),'1-4'!AV123, IF(ISNUMBER('1-4'!AT123),'1-4'!AT123, IF(ISNUMBER('1-4'!AS123),'1-4'!AS123, IF(ISNUMBER('1-4'!AR123),'1-4'!AR123, "XXX")))))</f>
        <v>4</v>
      </c>
      <c r="G123" s="189">
        <f>IF(ISNUMBER('1-5'!N122), '1-5'!N122, "XXX")</f>
        <v>9.3000000000000007</v>
      </c>
      <c r="H123" s="189">
        <f>IF(ISNUMBER('2-1-1'!M123), '2-1-1'!M123, "XXX")</f>
        <v>0.7805837784180687</v>
      </c>
      <c r="I123" s="189">
        <f>IF(ISNUMBER('2-1-2'!G122),'2-1-2'!G122, IF(ISNUMBER('2-1-2'!F122),'2-1-2'!F122, IF(ISNUMBER('2-1-2'!H122),'2-1-2'!H122, "XXX")))</f>
        <v>0.84419999999999995</v>
      </c>
      <c r="J123" s="189" t="str">
        <f>IF(ISNUMBER('2-2-1'!AI123),'2-2-1'!AI123,IF(ISNUMBER('2-2-1'!AJ123),'2-2-1'!AJ123,IF(ISNUMBER('2-2-1'!AH123),'2-2-1'!AH123,IF(ISNUMBER('2-2-1'!AG123),'2-2-1'!AG123,IF(ISNUMBER('2-2-1'!AF123), '2-2-1'!AF123,IF(ISNUMBER('2-2-1'!AE123),'2-2-1'!AE123,IF(ISNUMBER('2-2-1'!AD123),'2-2-1'!AD123, "XXX")))))))</f>
        <v>XXX</v>
      </c>
      <c r="K123" s="189">
        <f>IF(ISNUMBER('2-2-2'!M123),'2-2-2'!M123, "XXX")</f>
        <v>0.75338863541666667</v>
      </c>
      <c r="L123" s="189">
        <f>IF(ISNUMBER('2-3-1'!V123), '2-3-1'!V123, IF(ISNUMBER('2-3-1'!U123), '2-3-1'!U123, IF(ISNUMBER('2-3-1'!T123), '2-3-1'!T123, IF(ISNUMBER('2-3-1'!S123), '2-3-1'!S123, IF(ISNUMBER('2-3-1'!R123), '2-3-1'!R123, IF(ISNUMBER('2-3-1'!Q123), '2-3-1'!Q123, "XXX"))))))</f>
        <v>3.9348487900000002</v>
      </c>
      <c r="M123" s="189">
        <f>IF(ISNUMBER('2-3-2'!V123), '2-3-2'!V123, IF(ISNUMBER('2-3-2'!U123), '2-3-2'!U123, IF(ISNUMBER('2-3-2'!T123), '2-3-2'!T123, IF(ISNUMBER('2-3-2'!S123), '2-3-2'!S123, IF(ISNUMBER('2-3-2'!R123), '2-3-2'!R123, IF(ISNUMBER('2-3-2'!Q123), '2-3-2'!Q123, "XXX"))))))</f>
        <v>16.499958039999999</v>
      </c>
      <c r="N123" s="189">
        <f>IF(ISNUMBER('2-4-1'!AB123),'2-4-1'!AB123,IF(ISNUMBER('2-4-1'!AC123),'2-4-1'!AC123,IF(ISNUMBER('2-4-1'!AA123),'2-4-1'!AA123,IF(ISNUMBER('2-4-1'!Z123),'2-4-1'!Z123,IF(ISNUMBER('2-4-1'!Y123),'2-4-1'!Y123,"XXX")))))</f>
        <v>5.3</v>
      </c>
      <c r="O123" s="189">
        <f>IF(ISNUMBER('2-4-2'!J123), '2-4-2'!J123, IF(ISNUMBER('2-4-2'!K123), '2-4-2'!K123, IF(ISNUMBER('2-4-2'!I123), '2-4-2'!I123, IF(ISNUMBER('2-4-2'!L123), '2-4-2'!L123, IF(ISNUMBER('2-4-2'!H123), '2-4-2'!H123, IF(ISNUMBER('2-4-2'!M123), '2-4-2'!M123, IF(ISNUMBER('2-4-2'!G123), '2-4-2'!G123, IF(ISNUMBER('2-4-2'!F123), '2-4-2'!F123, IF(ISNUMBER('2-4-2'!E123), '2-4-2'!E123, "XXX")))))))))</f>
        <v>33.200000000000003</v>
      </c>
      <c r="P123" s="189">
        <f>IF(ISNUMBER('2-5-1'!H355), '2-5-1'!H355, "XXX")</f>
        <v>0.14259861707687377</v>
      </c>
      <c r="Q123" s="189">
        <f>IF(ISNUMBER('2-5-2'!G123), '2-5-2'!G123, IF(ISNUMBER('2-5-2'!H123), '2-5-2'!H123, IF(ISNUMBER('2-5-2'!F123), '2-5-2'!F123, IF(ISNUMBER('2-5-2'!I123), '2-5-2'!I123, IF(ISNUMBER('2-5-2'!E123), '2-5-2'!E123, IF(ISNUMBER('2-5-2'!J123), '2-5-2'!J123, IF(ISNUMBER('2-5-2'!D123), '2-5-2'!D123, "XXX")))))))</f>
        <v>49.8</v>
      </c>
      <c r="R123" s="189">
        <f>IF(ISNUMBER('2-6-1'!J123), '2-6-1'!J123, IF(ISNUMBER('2-6-1'!K123), '2-6-1'!K123, IF(ISNUMBER('2-6-1'!I123), '2-6-1'!I123, IF(ISNUMBER('2-6-1'!L123), '2-6-1'!L123, IF(ISNUMBER('2-6-1'!H123), '2-6-1'!H123, IF(ISNUMBER('2-6-1'!G123), '2-6-1'!G123, IF(ISNUMBER('2-6-1'!F123), '2-6-1'!F123, IF(ISNUMBER('2-6-1'!E123), '2-6-1'!E123, "XXX"))))))))</f>
        <v>96.234279999999998</v>
      </c>
      <c r="S123" s="189">
        <f>IF(ISNUMBER('2-6-2'!K123), '2-6-2'!K123, IF(ISNUMBER('2-6-2'!L123), '2-6-2'!L123, IF(ISNUMBER('2-6-2'!J123), '2-6-2'!J123, IF(ISNUMBER('2-6-2'!M123), '2-6-2'!M123, IF(ISNUMBER('2-6-2'!I123), '2-6-2'!I123, IF(ISNUMBER('2-6-2'!H123), '2-6-2'!H123, IF(ISNUMBER('2-6-2'!G123), '2-6-2'!G123, IF(ISNUMBER('2-6-2'!F123), '2-6-2'!F123, "XXX"))))))))</f>
        <v>0</v>
      </c>
      <c r="T123" s="189">
        <f>IF(ISNUMBER('2-7-1'!M123), '2-7-1'!M123, "XXX")</f>
        <v>0.61857809488888882</v>
      </c>
      <c r="U123" s="189">
        <f>IF(ISNUMBER('2-7-2'!M123), '2-7-2'!M123, "XXX")</f>
        <v>0.49</v>
      </c>
      <c r="V123" s="189">
        <f>IF(ISNUMBER('2-8-1'!M123), '2-8-1'!M123, "XXX")</f>
        <v>0.67161893840740727</v>
      </c>
      <c r="W123" s="189">
        <f>IF(ISNUMBER('2-8-2'!M123), '2-8-2'!M123, "XXX")</f>
        <v>0.67152799496666671</v>
      </c>
      <c r="X123" s="189">
        <f>IF(ISNUMBER('3-1'!O122), '3-1'!O122, "XXX")</f>
        <v>1.6E-2</v>
      </c>
      <c r="Y123" s="189">
        <f>'3-2'!W122</f>
        <v>-1.561639309</v>
      </c>
    </row>
    <row r="124" spans="1:25" ht="15" x14ac:dyDescent="0.25">
      <c r="A124" s="155" t="s">
        <v>131</v>
      </c>
      <c r="B124" s="158" t="s">
        <v>131</v>
      </c>
      <c r="C124" s="189">
        <f>IF(ISNUMBER('1-1'!N124),'1-1'!N124, "XXX")</f>
        <v>6.1</v>
      </c>
      <c r="D124" s="189" t="str">
        <f>IF(UCDP!AE124, UCDP!AE124, "0.0")</f>
        <v>0.0</v>
      </c>
      <c r="E124" s="189">
        <f>IF(ISNUMBER('1-3'!Q124), '1-3'!Q124, IF(ISNUMBER('1-3'!P124), '1-3'!P124, IF(ISNUMBER('1-3'!O124), '1-3'!O124, "XXX")))</f>
        <v>81.985767603333329</v>
      </c>
      <c r="F124" s="189">
        <f>IF(ISNUMBER('1-4'!AU124),'1-4'!AU124, IF(ISNUMBER('1-4'!AV124),'1-4'!AV124, IF(ISNUMBER('1-4'!AT124),'1-4'!AT124, IF(ISNUMBER('1-4'!AS124),'1-4'!AS124, IF(ISNUMBER('1-4'!AR124),'1-4'!AR124, "XXX")))))</f>
        <v>2</v>
      </c>
      <c r="G124" s="189">
        <f>IF(ISNUMBER('1-5'!N123), '1-5'!N123, "XXX")</f>
        <v>5.4</v>
      </c>
      <c r="H124" s="189">
        <f>IF(ISNUMBER('2-1-1'!M124), '2-1-1'!M124, "XXX")</f>
        <v>0.5134852262241264</v>
      </c>
      <c r="I124" s="189">
        <f>IF(ISNUMBER('2-1-2'!G123),'2-1-2'!G123, IF(ISNUMBER('2-1-2'!F123),'2-1-2'!F123, IF(ISNUMBER('2-1-2'!H123),'2-1-2'!H123, "XXX")))</f>
        <v>0.43580000000000002</v>
      </c>
      <c r="J124" s="189">
        <f>IF(ISNUMBER('2-2-1'!AI124),'2-2-1'!AI124,IF(ISNUMBER('2-2-1'!AJ124),'2-2-1'!AJ124,IF(ISNUMBER('2-2-1'!AH124),'2-2-1'!AH124,IF(ISNUMBER('2-2-1'!AG124),'2-2-1'!AG124,IF(ISNUMBER('2-2-1'!AF124), '2-2-1'!AF124,IF(ISNUMBER('2-2-1'!AE124),'2-2-1'!AE124,IF(ISNUMBER('2-2-1'!AD124),'2-2-1'!AD124, "XXX")))))))</f>
        <v>2.3437700000000001</v>
      </c>
      <c r="K124" s="189">
        <f>IF(ISNUMBER('2-2-2'!M124),'2-2-2'!M124, "XXX")</f>
        <v>0.41221032541666658</v>
      </c>
      <c r="L124" s="189">
        <f>IF(ISNUMBER('2-3-1'!V124), '2-3-1'!V124, IF(ISNUMBER('2-3-1'!U124), '2-3-1'!U124, IF(ISNUMBER('2-3-1'!T124), '2-3-1'!T124, IF(ISNUMBER('2-3-1'!S124), '2-3-1'!S124, IF(ISNUMBER('2-3-1'!R124), '2-3-1'!R124, IF(ISNUMBER('2-3-1'!Q124), '2-3-1'!Q124, "XXX"))))))</f>
        <v>1.03445733</v>
      </c>
      <c r="M124" s="189">
        <f>IF(ISNUMBER('2-3-2'!V124), '2-3-2'!V124, IF(ISNUMBER('2-3-2'!U124), '2-3-2'!U124, IF(ISNUMBER('2-3-2'!T124), '2-3-2'!T124, IF(ISNUMBER('2-3-2'!S124), '2-3-2'!S124, IF(ISNUMBER('2-3-2'!R124), '2-3-2'!R124, IF(ISNUMBER('2-3-2'!Q124), '2-3-2'!Q124, "XXX"))))))</f>
        <v>50.99054718</v>
      </c>
      <c r="N124" s="189">
        <f>IF(ISNUMBER('2-4-1'!AB124),'2-4-1'!AB124,IF(ISNUMBER('2-4-1'!AC124),'2-4-1'!AC124,IF(ISNUMBER('2-4-1'!AA124),'2-4-1'!AA124,IF(ISNUMBER('2-4-1'!Z124),'2-4-1'!Z124,IF(ISNUMBER('2-4-1'!Y124),'2-4-1'!Y124,"XXX")))))</f>
        <v>3.3</v>
      </c>
      <c r="O124" s="189">
        <f>IF(ISNUMBER('2-4-2'!J124), '2-4-2'!J124, IF(ISNUMBER('2-4-2'!K124), '2-4-2'!K124, IF(ISNUMBER('2-4-2'!I124), '2-4-2'!I124, IF(ISNUMBER('2-4-2'!L124), '2-4-2'!L124, IF(ISNUMBER('2-4-2'!H124), '2-4-2'!H124, IF(ISNUMBER('2-4-2'!M124), '2-4-2'!M124, IF(ISNUMBER('2-4-2'!G124), '2-4-2'!G124, IF(ISNUMBER('2-4-2'!F124), '2-4-2'!F124, IF(ISNUMBER('2-4-2'!E124), '2-4-2'!E124, "XXX")))))))))</f>
        <v>29.9</v>
      </c>
      <c r="P124" s="189">
        <f>IF(ISNUMBER('2-5-1'!H356), '2-5-1'!H356, "XXX")</f>
        <v>0.17713587284088134</v>
      </c>
      <c r="Q124" s="189">
        <f>IF(ISNUMBER('2-5-2'!G124), '2-5-2'!G124, IF(ISNUMBER('2-5-2'!H124), '2-5-2'!H124, IF(ISNUMBER('2-5-2'!F124), '2-5-2'!F124, IF(ISNUMBER('2-5-2'!I124), '2-5-2'!I124, IF(ISNUMBER('2-5-2'!E124), '2-5-2'!E124, IF(ISNUMBER('2-5-2'!J124), '2-5-2'!J124, IF(ISNUMBER('2-5-2'!D124), '2-5-2'!D124, "XXX")))))))</f>
        <v>17</v>
      </c>
      <c r="R124" s="189">
        <f>IF(ISNUMBER('2-6-1'!J124), '2-6-1'!J124, IF(ISNUMBER('2-6-1'!K124), '2-6-1'!K124, IF(ISNUMBER('2-6-1'!I124), '2-6-1'!I124, IF(ISNUMBER('2-6-1'!L124), '2-6-1'!L124, IF(ISNUMBER('2-6-1'!H124), '2-6-1'!H124, IF(ISNUMBER('2-6-1'!G124), '2-6-1'!G124, IF(ISNUMBER('2-6-1'!F124), '2-6-1'!F124, IF(ISNUMBER('2-6-1'!E124), '2-6-1'!E124, "XXX"))))))))</f>
        <v>34.322650000000003</v>
      </c>
      <c r="S124" s="189">
        <f>IF(ISNUMBER('2-6-2'!K124), '2-6-2'!K124, IF(ISNUMBER('2-6-2'!L124), '2-6-2'!L124, IF(ISNUMBER('2-6-2'!J124), '2-6-2'!J124, IF(ISNUMBER('2-6-2'!M124), '2-6-2'!M124, IF(ISNUMBER('2-6-2'!I124), '2-6-2'!I124, IF(ISNUMBER('2-6-2'!H124), '2-6-2'!H124, IF(ISNUMBER('2-6-2'!G124), '2-6-2'!G124, IF(ISNUMBER('2-6-2'!F124), '2-6-2'!F124, "XXX"))))))))</f>
        <v>28.89</v>
      </c>
      <c r="T124" s="189">
        <f>IF(ISNUMBER('2-7-1'!M124), '2-7-1'!M124, "XXX")</f>
        <v>0.48076772688888886</v>
      </c>
      <c r="U124" s="189">
        <f>IF(ISNUMBER('2-7-2'!M124), '2-7-2'!M124, "XXX")</f>
        <v>0.45</v>
      </c>
      <c r="V124" s="189">
        <f>IF(ISNUMBER('2-8-1'!M124), '2-8-1'!M124, "XXX")</f>
        <v>0.51937445444444452</v>
      </c>
      <c r="W124" s="189">
        <f>IF(ISNUMBER('2-8-2'!M124), '2-8-2'!M124, "XXX")</f>
        <v>0.50791455642222216</v>
      </c>
      <c r="X124" s="189">
        <f>IF(ISNUMBER('3-1'!O123), '3-1'!O123, "XXX")</f>
        <v>0.73099999999999998</v>
      </c>
      <c r="Y124" s="189">
        <f>'3-2'!W123</f>
        <v>0.306571543</v>
      </c>
    </row>
    <row r="125" spans="1:25" ht="15" x14ac:dyDescent="0.25">
      <c r="A125" s="155" t="s">
        <v>132</v>
      </c>
      <c r="B125" s="158" t="s">
        <v>132</v>
      </c>
      <c r="C125" s="189">
        <f>IF(ISNUMBER('1-1'!N125),'1-1'!N125, "XXX")</f>
        <v>6.6</v>
      </c>
      <c r="D125" s="189" t="str">
        <f>IF(UCDP!AE125, UCDP!AE125, "0.0")</f>
        <v>0.0</v>
      </c>
      <c r="E125" s="189">
        <f>IF(ISNUMBER('1-3'!Q125), '1-3'!Q125, IF(ISNUMBER('1-3'!P125), '1-3'!P125, IF(ISNUMBER('1-3'!O125), '1-3'!O125, "XXX")))</f>
        <v>75.220928025056494</v>
      </c>
      <c r="F125" s="189">
        <f>IF(ISNUMBER('1-4'!AU125),'1-4'!AU125, IF(ISNUMBER('1-4'!AV125),'1-4'!AV125, IF(ISNUMBER('1-4'!AT125),'1-4'!AT125, IF(ISNUMBER('1-4'!AS125),'1-4'!AS125, IF(ISNUMBER('1-4'!AR125),'1-4'!AR125, "XXX")))))</f>
        <v>1</v>
      </c>
      <c r="G125" s="189">
        <f>IF(ISNUMBER('1-5'!N124), '1-5'!N124, "XXX")</f>
        <v>4.0999999999999996</v>
      </c>
      <c r="H125" s="189">
        <f>IF(ISNUMBER('2-1-1'!M125), '2-1-1'!M125, "XXX")</f>
        <v>0.73836334732057063</v>
      </c>
      <c r="I125" s="189">
        <f>IF(ISNUMBER('2-1-2'!G124),'2-1-2'!G124, IF(ISNUMBER('2-1-2'!F124),'2-1-2'!F124, IF(ISNUMBER('2-1-2'!H124),'2-1-2'!H124, "XXX")))</f>
        <v>0.62</v>
      </c>
      <c r="J125" s="189">
        <f>IF(ISNUMBER('2-2-1'!AI125),'2-2-1'!AI125,IF(ISNUMBER('2-2-1'!AJ125),'2-2-1'!AJ125,IF(ISNUMBER('2-2-1'!AH125),'2-2-1'!AH125,IF(ISNUMBER('2-2-1'!AG125),'2-2-1'!AG125,IF(ISNUMBER('2-2-1'!AF125), '2-2-1'!AF125,IF(ISNUMBER('2-2-1'!AE125),'2-2-1'!AE125,IF(ISNUMBER('2-2-1'!AD125),'2-2-1'!AD125, "XXX")))))))</f>
        <v>2.58507</v>
      </c>
      <c r="K125" s="189">
        <f>IF(ISNUMBER('2-2-2'!M125),'2-2-2'!M125, "XXX")</f>
        <v>0.65913664104166669</v>
      </c>
      <c r="L125" s="189">
        <f>IF(ISNUMBER('2-3-1'!V125), '2-3-1'!V125, IF(ISNUMBER('2-3-1'!U125), '2-3-1'!U125, IF(ISNUMBER('2-3-1'!T125), '2-3-1'!T125, IF(ISNUMBER('2-3-1'!S125), '2-3-1'!S125, IF(ISNUMBER('2-3-1'!R125), '2-3-1'!R125, IF(ISNUMBER('2-3-1'!Q125), '2-3-1'!Q125, "XXX"))))))</f>
        <v>5.0602803200000004</v>
      </c>
      <c r="M125" s="189">
        <f>IF(ISNUMBER('2-3-2'!V125), '2-3-2'!V125, IF(ISNUMBER('2-3-2'!U125), '2-3-2'!U125, IF(ISNUMBER('2-3-2'!T125), '2-3-2'!T125, IF(ISNUMBER('2-3-2'!S125), '2-3-2'!S125, IF(ISNUMBER('2-3-2'!R125), '2-3-2'!R125, IF(ISNUMBER('2-3-2'!Q125), '2-3-2'!Q125, "XXX"))))))</f>
        <v>37.040184019999998</v>
      </c>
      <c r="N125" s="189">
        <f>IF(ISNUMBER('2-4-1'!AB125),'2-4-1'!AB125,IF(ISNUMBER('2-4-1'!AC125),'2-4-1'!AC125,IF(ISNUMBER('2-4-1'!AA125),'2-4-1'!AA125,IF(ISNUMBER('2-4-1'!Z125),'2-4-1'!Z125,IF(ISNUMBER('2-4-1'!Y125),'2-4-1'!Y125,"XXX")))))</f>
        <v>16.100000000000001</v>
      </c>
      <c r="O125" s="189">
        <f>IF(ISNUMBER('2-4-2'!J125), '2-4-2'!J125, IF(ISNUMBER('2-4-2'!K125), '2-4-2'!K125, IF(ISNUMBER('2-4-2'!I125), '2-4-2'!I125, IF(ISNUMBER('2-4-2'!L125), '2-4-2'!L125, IF(ISNUMBER('2-4-2'!H125), '2-4-2'!H125, IF(ISNUMBER('2-4-2'!M125), '2-4-2'!M125, IF(ISNUMBER('2-4-2'!G125), '2-4-2'!G125, IF(ISNUMBER('2-4-2'!F125), '2-4-2'!F125, IF(ISNUMBER('2-4-2'!E125), '2-4-2'!E125, "XXX")))))))))</f>
        <v>63.5</v>
      </c>
      <c r="P125" s="189">
        <f>IF(ISNUMBER('2-5-1'!H357), '2-5-1'!H357, "XXX")</f>
        <v>0.31926538944244387</v>
      </c>
      <c r="Q125" s="189">
        <f>IF(ISNUMBER('2-5-2'!G125), '2-5-2'!G125, IF(ISNUMBER('2-5-2'!H125), '2-5-2'!H125, IF(ISNUMBER('2-5-2'!F125), '2-5-2'!F125, IF(ISNUMBER('2-5-2'!I125), '2-5-2'!I125, IF(ISNUMBER('2-5-2'!E125), '2-5-2'!E125, IF(ISNUMBER('2-5-2'!J125), '2-5-2'!J125, IF(ISNUMBER('2-5-2'!D125), '2-5-2'!D125, "XXX")))))))</f>
        <v>10.7</v>
      </c>
      <c r="R125" s="189">
        <f>IF(ISNUMBER('2-6-1'!J125), '2-6-1'!J125, IF(ISNUMBER('2-6-1'!K125), '2-6-1'!K125, IF(ISNUMBER('2-6-1'!I125), '2-6-1'!I125, IF(ISNUMBER('2-6-1'!L125), '2-6-1'!L125, IF(ISNUMBER('2-6-1'!H125), '2-6-1'!H125, IF(ISNUMBER('2-6-1'!G125), '2-6-1'!G125, IF(ISNUMBER('2-6-1'!F125), '2-6-1'!F125, IF(ISNUMBER('2-6-1'!E125), '2-6-1'!E125, "XXX"))))))))</f>
        <v>72.300510000000003</v>
      </c>
      <c r="S125" s="189">
        <f>IF(ISNUMBER('2-6-2'!K125), '2-6-2'!K125, IF(ISNUMBER('2-6-2'!L125), '2-6-2'!L125, IF(ISNUMBER('2-6-2'!J125), '2-6-2'!J125, IF(ISNUMBER('2-6-2'!M125), '2-6-2'!M125, IF(ISNUMBER('2-6-2'!I125), '2-6-2'!I125, IF(ISNUMBER('2-6-2'!H125), '2-6-2'!H125, IF(ISNUMBER('2-6-2'!G125), '2-6-2'!G125, IF(ISNUMBER('2-6-2'!F125), '2-6-2'!F125, "XXX"))))))))</f>
        <v>0.04</v>
      </c>
      <c r="T125" s="189">
        <f>IF(ISNUMBER('2-7-1'!M125), '2-7-1'!M125, "XXX")</f>
        <v>0.51018487616666663</v>
      </c>
      <c r="U125" s="189">
        <f>IF(ISNUMBER('2-7-2'!M125), '2-7-2'!M125, "XXX")</f>
        <v>0.39</v>
      </c>
      <c r="V125" s="189">
        <f>IF(ISNUMBER('2-8-1'!M125), '2-8-1'!M125, "XXX")</f>
        <v>0.47676485551851849</v>
      </c>
      <c r="W125" s="189">
        <f>IF(ISNUMBER('2-8-2'!M125), '2-8-2'!M125, "XXX")</f>
        <v>0.50187423493333339</v>
      </c>
      <c r="X125" s="189">
        <f>IF(ISNUMBER('3-1'!O124), '3-1'!O124, "XXX")</f>
        <v>0.36099999999999999</v>
      </c>
      <c r="Y125" s="189">
        <f>'3-2'!W124</f>
        <v>2.8688397000000001E-2</v>
      </c>
    </row>
    <row r="126" spans="1:25" ht="15" x14ac:dyDescent="0.25">
      <c r="A126" s="155" t="s">
        <v>133</v>
      </c>
      <c r="B126" s="158" t="s">
        <v>133</v>
      </c>
      <c r="C126" s="189">
        <f>IF(ISNUMBER('1-1'!N126),'1-1'!N126, "XXX")</f>
        <v>6.4</v>
      </c>
      <c r="D126" s="189" t="str">
        <f>IF(UCDP!AE126, UCDP!AE126, "0.0")</f>
        <v>0.0</v>
      </c>
      <c r="E126" s="189">
        <f>IF(ISNUMBER('1-3'!Q126), '1-3'!Q126, IF(ISNUMBER('1-3'!P126), '1-3'!P126, IF(ISNUMBER('1-3'!O126), '1-3'!O126, "XXX")))</f>
        <v>67.407197801836148</v>
      </c>
      <c r="F126" s="189" t="str">
        <f>IF(ISNUMBER('1-4'!AU126),'1-4'!AU126, IF(ISNUMBER('1-4'!AV126),'1-4'!AV126, IF(ISNUMBER('1-4'!AT126),'1-4'!AT126, IF(ISNUMBER('1-4'!AS126),'1-4'!AS126, IF(ISNUMBER('1-4'!AR126),'1-4'!AR126, "XXX")))))</f>
        <v>XXX</v>
      </c>
      <c r="G126" s="189">
        <f>IF(ISNUMBER('1-5'!N125), '1-5'!N125, "XXX")</f>
        <v>3.8</v>
      </c>
      <c r="H126" s="189">
        <f>IF(ISNUMBER('2-1-1'!M126), '2-1-1'!M126, "XXX")</f>
        <v>0.62330474098817812</v>
      </c>
      <c r="I126" s="189">
        <f>IF(ISNUMBER('2-1-2'!G125),'2-1-2'!G125, IF(ISNUMBER('2-1-2'!F125),'2-1-2'!F125, IF(ISNUMBER('2-1-2'!H125),'2-1-2'!H125, "XXX")))</f>
        <v>0.6925</v>
      </c>
      <c r="J126" s="189">
        <f>IF(ISNUMBER('2-2-1'!AI126),'2-2-1'!AI126,IF(ISNUMBER('2-2-1'!AJ126),'2-2-1'!AJ126,IF(ISNUMBER('2-2-1'!AH126),'2-2-1'!AH126,IF(ISNUMBER('2-2-1'!AG126),'2-2-1'!AG126,IF(ISNUMBER('2-2-1'!AF126), '2-2-1'!AF126,IF(ISNUMBER('2-2-1'!AE126),'2-2-1'!AE126,IF(ISNUMBER('2-2-1'!AD126),'2-2-1'!AD126, "XXX")))))))</f>
        <v>2.5518299999999998</v>
      </c>
      <c r="K126" s="189">
        <f>IF(ISNUMBER('2-2-2'!M126),'2-2-2'!M126, "XXX")</f>
        <v>0.72056089241666665</v>
      </c>
      <c r="L126" s="189">
        <f>IF(ISNUMBER('2-3-1'!V126), '2-3-1'!V126, IF(ISNUMBER('2-3-1'!U126), '2-3-1'!U126, IF(ISNUMBER('2-3-1'!T126), '2-3-1'!T126, IF(ISNUMBER('2-3-1'!S126), '2-3-1'!S126, IF(ISNUMBER('2-3-1'!R126), '2-3-1'!R126, IF(ISNUMBER('2-3-1'!Q126), '2-3-1'!Q126, "XXX"))))))</f>
        <v>3.7750895</v>
      </c>
      <c r="M126" s="189">
        <f>IF(ISNUMBER('2-3-2'!V126), '2-3-2'!V126, IF(ISNUMBER('2-3-2'!U126), '2-3-2'!U126, IF(ISNUMBER('2-3-2'!T126), '2-3-2'!T126, IF(ISNUMBER('2-3-2'!S126), '2-3-2'!S126, IF(ISNUMBER('2-3-2'!R126), '2-3-2'!R126, IF(ISNUMBER('2-3-2'!Q126), '2-3-2'!Q126, "XXX"))))))</f>
        <v>25.227890009999999</v>
      </c>
      <c r="N126" s="189">
        <f>IF(ISNUMBER('2-4-1'!AB126),'2-4-1'!AB126,IF(ISNUMBER('2-4-1'!AC126),'2-4-1'!AC126,IF(ISNUMBER('2-4-1'!AA126),'2-4-1'!AA126,IF(ISNUMBER('2-4-1'!Z126),'2-4-1'!Z126,IF(ISNUMBER('2-4-1'!Y126),'2-4-1'!Y126,"XXX")))))</f>
        <v>6.4</v>
      </c>
      <c r="O126" s="189">
        <f>IF(ISNUMBER('2-4-2'!J126), '2-4-2'!J126, IF(ISNUMBER('2-4-2'!K126), '2-4-2'!K126, IF(ISNUMBER('2-4-2'!I126), '2-4-2'!I126, IF(ISNUMBER('2-4-2'!L126), '2-4-2'!L126, IF(ISNUMBER('2-4-2'!H126), '2-4-2'!H126, IF(ISNUMBER('2-4-2'!M126), '2-4-2'!M126, IF(ISNUMBER('2-4-2'!G126), '2-4-2'!G126, IF(ISNUMBER('2-4-2'!F126), '2-4-2'!F126, IF(ISNUMBER('2-4-2'!E126), '2-4-2'!E126, "XXX")))))))))</f>
        <v>100</v>
      </c>
      <c r="P126" s="189">
        <f>IF(ISNUMBER('2-5-1'!H358), '2-5-1'!H358, "XXX")</f>
        <v>0.5175178050994873</v>
      </c>
      <c r="Q126" s="189" t="str">
        <f>IF(ISNUMBER('2-5-2'!G126), '2-5-2'!G126, IF(ISNUMBER('2-5-2'!H126), '2-5-2'!H126, IF(ISNUMBER('2-5-2'!F126), '2-5-2'!F126, IF(ISNUMBER('2-5-2'!I126), '2-5-2'!I126, IF(ISNUMBER('2-5-2'!E126), '2-5-2'!E126, IF(ISNUMBER('2-5-2'!J126), '2-5-2'!J126, IF(ISNUMBER('2-5-2'!D126), '2-5-2'!D126, "XXX")))))))</f>
        <v>XXX</v>
      </c>
      <c r="R126" s="189" t="str">
        <f>IF(ISNUMBER('2-6-1'!J126), '2-6-1'!J126, IF(ISNUMBER('2-6-1'!K126), '2-6-1'!K126, IF(ISNUMBER('2-6-1'!I126), '2-6-1'!I126, IF(ISNUMBER('2-6-1'!L126), '2-6-1'!L126, IF(ISNUMBER('2-6-1'!H126), '2-6-1'!H126, IF(ISNUMBER('2-6-1'!G126), '2-6-1'!G126, IF(ISNUMBER('2-6-1'!F126), '2-6-1'!F126, IF(ISNUMBER('2-6-1'!E126), '2-6-1'!E126, "XXX"))))))))</f>
        <v>XXX</v>
      </c>
      <c r="S126" s="189" t="str">
        <f>IF(ISNUMBER('2-6-2'!K126), '2-6-2'!K126, IF(ISNUMBER('2-6-2'!L126), '2-6-2'!L126, IF(ISNUMBER('2-6-2'!J126), '2-6-2'!J126, IF(ISNUMBER('2-6-2'!M126), '2-6-2'!M126, IF(ISNUMBER('2-6-2'!I126), '2-6-2'!I126, IF(ISNUMBER('2-6-2'!H126), '2-6-2'!H126, IF(ISNUMBER('2-6-2'!G126), '2-6-2'!G126, IF(ISNUMBER('2-6-2'!F126), '2-6-2'!F126, "XXX"))))))))</f>
        <v>XXX</v>
      </c>
      <c r="T126" s="189">
        <f>IF(ISNUMBER('2-7-1'!M126), '2-7-1'!M126, "XXX")</f>
        <v>0.63388655983333331</v>
      </c>
      <c r="U126" s="189">
        <f>IF(ISNUMBER('2-7-2'!M126), '2-7-2'!M126, "XXX")</f>
        <v>0.66</v>
      </c>
      <c r="V126" s="189">
        <f>IF(ISNUMBER('2-8-1'!M126), '2-8-1'!M126, "XXX")</f>
        <v>0.55054569246296292</v>
      </c>
      <c r="W126" s="189">
        <f>IF(ISNUMBER('2-8-2'!M126), '2-8-2'!M126, "XXX")</f>
        <v>0.57783959308888877</v>
      </c>
      <c r="X126" s="189">
        <f>IF(ISNUMBER('3-1'!O125), '3-1'!O125, "XXX")</f>
        <v>0.56599999999999995</v>
      </c>
      <c r="Y126" s="189">
        <f>'3-2'!W125</f>
        <v>0.38291555599999999</v>
      </c>
    </row>
    <row r="127" spans="1:25" ht="15" x14ac:dyDescent="0.25">
      <c r="A127" s="155" t="s">
        <v>134</v>
      </c>
      <c r="B127" s="158" t="s">
        <v>134</v>
      </c>
      <c r="C127" s="189">
        <f>IF(ISNUMBER('1-1'!N127),'1-1'!N127, "XXX")</f>
        <v>7.3</v>
      </c>
      <c r="D127" s="189" t="str">
        <f>IF(UCDP!AE127, UCDP!AE127, "0.0")</f>
        <v>0.0</v>
      </c>
      <c r="E127" s="190">
        <f>'1-3'!M127</f>
        <v>65</v>
      </c>
      <c r="F127" s="189">
        <f>IF(ISNUMBER('1-4'!AU127),'1-4'!AU127, IF(ISNUMBER('1-4'!AV127),'1-4'!AV127, IF(ISNUMBER('1-4'!AT127),'1-4'!AT127, IF(ISNUMBER('1-4'!AS127),'1-4'!AS127, IF(ISNUMBER('1-4'!AR127),'1-4'!AR127, "XXX")))))</f>
        <v>3</v>
      </c>
      <c r="G127" s="189">
        <f>IF(ISNUMBER('1-5'!N126), '1-5'!N126, "XXX")</f>
        <v>5.2</v>
      </c>
      <c r="H127" s="189" t="str">
        <f>IF(ISNUMBER('2-1-1'!M127), '2-1-1'!M127, "XXX")</f>
        <v>XXX</v>
      </c>
      <c r="I127" s="189">
        <f>IF(ISNUMBER('2-1-2'!G126),'2-1-2'!G126, IF(ISNUMBER('2-1-2'!F126),'2-1-2'!F126, IF(ISNUMBER('2-1-2'!H126),'2-1-2'!H126, "XXX")))</f>
        <v>0.25900000000000001</v>
      </c>
      <c r="J127" s="189">
        <f>IF(ISNUMBER('2-2-1'!AI127),'2-2-1'!AI127,IF(ISNUMBER('2-2-1'!AJ127),'2-2-1'!AJ127,IF(ISNUMBER('2-2-1'!AH127),'2-2-1'!AH127,IF(ISNUMBER('2-2-1'!AG127),'2-2-1'!AG127,IF(ISNUMBER('2-2-1'!AF127), '2-2-1'!AF127,IF(ISNUMBER('2-2-1'!AE127),'2-2-1'!AE127,IF(ISNUMBER('2-2-1'!AD127),'2-2-1'!AD127, "XXX")))))))</f>
        <v>3.5994999999999999</v>
      </c>
      <c r="K127" s="189" t="str">
        <f>IF(ISNUMBER('2-2-2'!M127),'2-2-2'!M127, "XXX")</f>
        <v>XXX</v>
      </c>
      <c r="L127" s="189">
        <f>IF(ISNUMBER('2-3-1'!V127), '2-3-1'!V127, IF(ISNUMBER('2-3-1'!U127), '2-3-1'!U127, IF(ISNUMBER('2-3-1'!T127), '2-3-1'!T127, IF(ISNUMBER('2-3-1'!S127), '2-3-1'!S127, IF(ISNUMBER('2-3-1'!R127), '2-3-1'!R127, IF(ISNUMBER('2-3-1'!Q127), '2-3-1'!Q127, "XXX"))))))</f>
        <v>1.22532105</v>
      </c>
      <c r="M127" s="189">
        <f>IF(ISNUMBER('2-3-2'!V127), '2-3-2'!V127, IF(ISNUMBER('2-3-2'!U127), '2-3-2'!U127, IF(ISNUMBER('2-3-2'!T127), '2-3-2'!T127, IF(ISNUMBER('2-3-2'!S127), '2-3-2'!S127, IF(ISNUMBER('2-3-2'!R127), '2-3-2'!R127, IF(ISNUMBER('2-3-2'!Q127), '2-3-2'!Q127, "XXX"))))))</f>
        <v>55.182571410000001</v>
      </c>
      <c r="N127" s="189">
        <f>IF(ISNUMBER('2-4-1'!AB127),'2-4-1'!AB127,IF(ISNUMBER('2-4-1'!AC127),'2-4-1'!AC127,IF(ISNUMBER('2-4-1'!AA127),'2-4-1'!AA127,IF(ISNUMBER('2-4-1'!Z127),'2-4-1'!Z127,IF(ISNUMBER('2-4-1'!Y127),'2-4-1'!Y127,"XXX")))))</f>
        <v>0.7</v>
      </c>
      <c r="O127" s="189">
        <f>IF(ISNUMBER('2-4-2'!J127), '2-4-2'!J127, IF(ISNUMBER('2-4-2'!K127), '2-4-2'!K127, IF(ISNUMBER('2-4-2'!I127), '2-4-2'!I127, IF(ISNUMBER('2-4-2'!L127), '2-4-2'!L127, IF(ISNUMBER('2-4-2'!H127), '2-4-2'!H127, IF(ISNUMBER('2-4-2'!M127), '2-4-2'!M127, IF(ISNUMBER('2-4-2'!G127), '2-4-2'!G127, IF(ISNUMBER('2-4-2'!F127), '2-4-2'!F127, IF(ISNUMBER('2-4-2'!E127), '2-4-2'!E127, "XXX")))))))))</f>
        <v>7</v>
      </c>
      <c r="P127" s="189">
        <f>IF(ISNUMBER('2-5-1'!H359), '2-5-1'!H359, "XXX")</f>
        <v>0.19601252079010009</v>
      </c>
      <c r="Q127" s="189">
        <f>IF(ISNUMBER('2-5-2'!G127), '2-5-2'!G127, IF(ISNUMBER('2-5-2'!H127), '2-5-2'!H127, IF(ISNUMBER('2-5-2'!F127), '2-5-2'!F127, IF(ISNUMBER('2-5-2'!I127), '2-5-2'!I127, IF(ISNUMBER('2-5-2'!E127), '2-5-2'!E127, IF(ISNUMBER('2-5-2'!J127), '2-5-2'!J127, IF(ISNUMBER('2-5-2'!D127), '2-5-2'!D127, "XXX")))))))</f>
        <v>1.4</v>
      </c>
      <c r="R127" s="189">
        <f>IF(ISNUMBER('2-6-1'!J127), '2-6-1'!J127, IF(ISNUMBER('2-6-1'!K127), '2-6-1'!K127, IF(ISNUMBER('2-6-1'!I127), '2-6-1'!I127, IF(ISNUMBER('2-6-1'!L127), '2-6-1'!L127, IF(ISNUMBER('2-6-1'!H127), '2-6-1'!H127, IF(ISNUMBER('2-6-1'!G127), '2-6-1'!G127, IF(ISNUMBER('2-6-1'!F127), '2-6-1'!F127, IF(ISNUMBER('2-6-1'!E127), '2-6-1'!E127, "XXX"))))))))</f>
        <v>9.833043</v>
      </c>
      <c r="S127" s="189">
        <f>IF(ISNUMBER('2-6-2'!K127), '2-6-2'!K127, IF(ISNUMBER('2-6-2'!L127), '2-6-2'!L127, IF(ISNUMBER('2-6-2'!J127), '2-6-2'!J127, IF(ISNUMBER('2-6-2'!M127), '2-6-2'!M127, IF(ISNUMBER('2-6-2'!I127), '2-6-2'!I127, IF(ISNUMBER('2-6-2'!H127), '2-6-2'!H127, IF(ISNUMBER('2-6-2'!G127), '2-6-2'!G127, IF(ISNUMBER('2-6-2'!F127), '2-6-2'!F127, "XXX"))))))))</f>
        <v>41.19</v>
      </c>
      <c r="T127" s="189">
        <f>IF(ISNUMBER('2-7-1'!M127), '2-7-1'!M127, "XXX")</f>
        <v>0.37115421822222222</v>
      </c>
      <c r="U127" s="189" t="str">
        <f>IF(ISNUMBER('2-7-2'!M127), '2-7-2'!M127, "XXX")</f>
        <v>XXX</v>
      </c>
      <c r="V127" s="189" t="str">
        <f>IF(ISNUMBER('2-8-1'!M127), '2-8-1'!M127, "XXX")</f>
        <v>XXX</v>
      </c>
      <c r="W127" s="189" t="str">
        <f>IF(ISNUMBER('2-8-2'!M127), '2-8-2'!M127, "XXX")</f>
        <v>XXX</v>
      </c>
      <c r="X127" s="189">
        <f>IF(ISNUMBER('3-1'!O126), '3-1'!O126, "XXX")</f>
        <v>0.54400000000000004</v>
      </c>
      <c r="Y127" s="189">
        <f>'3-2'!W126</f>
        <v>-5.417392E-2</v>
      </c>
    </row>
    <row r="128" spans="1:25" ht="15" x14ac:dyDescent="0.25">
      <c r="A128" s="155" t="s">
        <v>135</v>
      </c>
      <c r="B128" s="158" t="s">
        <v>135</v>
      </c>
      <c r="C128" s="189">
        <f>IF(ISNUMBER('1-1'!N128),'1-1'!N128, "XXX")</f>
        <v>1</v>
      </c>
      <c r="D128" s="189" t="str">
        <f>IF(UCDP!AE128, UCDP!AE128, "0.0")</f>
        <v>0.0</v>
      </c>
      <c r="E128" s="189">
        <f>IF(ISNUMBER('1-3'!Q128), '1-3'!Q128, IF(ISNUMBER('1-3'!P128), '1-3'!P128, IF(ISNUMBER('1-3'!O128), '1-3'!O128, "XXX")))</f>
        <v>96.117214362500007</v>
      </c>
      <c r="F128" s="189">
        <f>IF(ISNUMBER('1-4'!AU128),'1-4'!AU128, IF(ISNUMBER('1-4'!AV128),'1-4'!AV128, IF(ISNUMBER('1-4'!AT128),'1-4'!AT128, IF(ISNUMBER('1-4'!AS128),'1-4'!AS128, IF(ISNUMBER('1-4'!AR128),'1-4'!AR128, "XXX")))))</f>
        <v>2</v>
      </c>
      <c r="G128" s="189">
        <f>IF(ISNUMBER('1-5'!N127), '1-5'!N127, "XXX")</f>
        <v>4.5999999999999996</v>
      </c>
      <c r="H128" s="189">
        <f>IF(ISNUMBER('2-1-1'!M128), '2-1-1'!M128, "XXX")</f>
        <v>0.95448372740975373</v>
      </c>
      <c r="I128" s="189">
        <f>IF(ISNUMBER('2-1-2'!G127),'2-1-2'!G127, IF(ISNUMBER('2-1-2'!F127),'2-1-2'!F127, IF(ISNUMBER('2-1-2'!H127),'2-1-2'!H127, "XXX")))</f>
        <v>0.88990000000000002</v>
      </c>
      <c r="J128" s="189">
        <f>IF(ISNUMBER('2-2-1'!AI128),'2-2-1'!AI128,IF(ISNUMBER('2-2-1'!AJ128),'2-2-1'!AJ128,IF(ISNUMBER('2-2-1'!AH128),'2-2-1'!AH128,IF(ISNUMBER('2-2-1'!AG128),'2-2-1'!AG128,IF(ISNUMBER('2-2-1'!AF128), '2-2-1'!AF128,IF(ISNUMBER('2-2-1'!AE128),'2-2-1'!AE128,IF(ISNUMBER('2-2-1'!AD128),'2-2-1'!AD128, "XXX")))))))</f>
        <v>1.3800699999999999</v>
      </c>
      <c r="K128" s="189">
        <f>IF(ISNUMBER('2-2-2'!M128),'2-2-2'!M128, "XXX")</f>
        <v>0.72130774266666664</v>
      </c>
      <c r="L128" s="189">
        <f>IF(ISNUMBER('2-3-1'!V128), '2-3-1'!V128, IF(ISNUMBER('2-3-1'!U128), '2-3-1'!U128, IF(ISNUMBER('2-3-1'!T128), '2-3-1'!T128, IF(ISNUMBER('2-3-1'!S128), '2-3-1'!S128, IF(ISNUMBER('2-3-1'!R128), '2-3-1'!R128, IF(ISNUMBER('2-3-1'!Q128), '2-3-1'!Q128, "XXX"))))))</f>
        <v>2.0490090799999998</v>
      </c>
      <c r="M128" s="189">
        <f>IF(ISNUMBER('2-3-2'!V128), '2-3-2'!V128, IF(ISNUMBER('2-3-2'!U128), '2-3-2'!U128, IF(ISNUMBER('2-3-2'!T128), '2-3-2'!T128, IF(ISNUMBER('2-3-2'!S128), '2-3-2'!S128, IF(ISNUMBER('2-3-2'!R128), '2-3-2'!R128, IF(ISNUMBER('2-3-2'!Q128), '2-3-2'!Q128, "XXX"))))))</f>
        <v>30.15112877</v>
      </c>
      <c r="N128" s="189">
        <f>IF(ISNUMBER('2-4-1'!AB128),'2-4-1'!AB128,IF(ISNUMBER('2-4-1'!AC128),'2-4-1'!AC128,IF(ISNUMBER('2-4-1'!AA128),'2-4-1'!AA128,IF(ISNUMBER('2-4-1'!Z128),'2-4-1'!Z128,IF(ISNUMBER('2-4-1'!Y128),'2-4-1'!Y128,"XXX")))))</f>
        <v>1</v>
      </c>
      <c r="O128" s="189">
        <f>IF(ISNUMBER('2-4-2'!J128), '2-4-2'!J128, IF(ISNUMBER('2-4-2'!K128), '2-4-2'!K128, IF(ISNUMBER('2-4-2'!I128), '2-4-2'!I128, IF(ISNUMBER('2-4-2'!L128), '2-4-2'!L128, IF(ISNUMBER('2-4-2'!H128), '2-4-2'!H128, IF(ISNUMBER('2-4-2'!M128), '2-4-2'!M128, IF(ISNUMBER('2-4-2'!G128), '2-4-2'!G128, IF(ISNUMBER('2-4-2'!F128), '2-4-2'!F128, IF(ISNUMBER('2-4-2'!E128), '2-4-2'!E128, "XXX")))))))))</f>
        <v>33.1</v>
      </c>
      <c r="P128" s="189" t="str">
        <f>IF(ISNUMBER('2-5-1'!H360), '2-5-1'!H360, "XXX")</f>
        <v>XXX</v>
      </c>
      <c r="Q128" s="189">
        <f>IF(ISNUMBER('2-5-2'!G128), '2-5-2'!G128, IF(ISNUMBER('2-5-2'!H128), '2-5-2'!H128, IF(ISNUMBER('2-5-2'!F128), '2-5-2'!F128, IF(ISNUMBER('2-5-2'!I128), '2-5-2'!I128, IF(ISNUMBER('2-5-2'!E128), '2-5-2'!E128, IF(ISNUMBER('2-5-2'!J128), '2-5-2'!J128, IF(ISNUMBER('2-5-2'!D128), '2-5-2'!D128, "XXX")))))))</f>
        <v>100</v>
      </c>
      <c r="R128" s="189">
        <f>IF(ISNUMBER('2-6-1'!J128), '2-6-1'!J128, IF(ISNUMBER('2-6-1'!K128), '2-6-1'!K128, IF(ISNUMBER('2-6-1'!I128), '2-6-1'!I128, IF(ISNUMBER('2-6-1'!L128), '2-6-1'!L128, IF(ISNUMBER('2-6-1'!H128), '2-6-1'!H128, IF(ISNUMBER('2-6-1'!G128), '2-6-1'!G128, IF(ISNUMBER('2-6-1'!F128), '2-6-1'!F128, IF(ISNUMBER('2-6-1'!E128), '2-6-1'!E128, "XXX"))))))))</f>
        <v>86.540509999999998</v>
      </c>
      <c r="S128" s="189">
        <f>IF(ISNUMBER('2-6-2'!K128), '2-6-2'!K128, IF(ISNUMBER('2-6-2'!L128), '2-6-2'!L128, IF(ISNUMBER('2-6-2'!J128), '2-6-2'!J128, IF(ISNUMBER('2-6-2'!M128), '2-6-2'!M128, IF(ISNUMBER('2-6-2'!I128), '2-6-2'!I128, IF(ISNUMBER('2-6-2'!H128), '2-6-2'!H128, IF(ISNUMBER('2-6-2'!G128), '2-6-2'!G128, IF(ISNUMBER('2-6-2'!F128), '2-6-2'!F128, "XXX"))))))))</f>
        <v>0</v>
      </c>
      <c r="T128" s="189">
        <f>IF(ISNUMBER('2-7-1'!M128), '2-7-1'!M128, "XXX")</f>
        <v>0.91260598500000001</v>
      </c>
      <c r="U128" s="189">
        <f>IF(ISNUMBER('2-7-2'!M128), '2-7-2'!M128, "XXX")</f>
        <v>0.85</v>
      </c>
      <c r="V128" s="189">
        <f>IF(ISNUMBER('2-8-1'!M128), '2-8-1'!M128, "XXX")</f>
        <v>0.73753869970370378</v>
      </c>
      <c r="W128" s="189">
        <f>IF(ISNUMBER('2-8-2'!M128), '2-8-2'!M128, "XXX")</f>
        <v>0.85870467295555553</v>
      </c>
      <c r="X128" s="189">
        <f>IF(ISNUMBER('3-1'!O127), '3-1'!O127, "XXX")</f>
        <v>0.38300000000000001</v>
      </c>
      <c r="Y128" s="189">
        <f>'3-2'!W127</f>
        <v>-0.12839914899999999</v>
      </c>
    </row>
    <row r="129" spans="1:25" ht="15" x14ac:dyDescent="0.25">
      <c r="A129" s="155" t="s">
        <v>178</v>
      </c>
      <c r="B129" s="158" t="s">
        <v>178</v>
      </c>
      <c r="C129" s="189">
        <f>IF(ISNUMBER('1-1'!N129),'1-1'!N129, "XXX")</f>
        <v>2.7</v>
      </c>
      <c r="D129" s="189" t="str">
        <f>IF(UCDP!AE129, UCDP!AE129, "0.0")</f>
        <v>0.0</v>
      </c>
      <c r="E129" s="189">
        <f>IF(ISNUMBER('1-3'!Q129), '1-3'!Q129, IF(ISNUMBER('1-3'!P129), '1-3'!P129, IF(ISNUMBER('1-3'!O129), '1-3'!O129, "XXX")))</f>
        <v>73.299061834548027</v>
      </c>
      <c r="F129" s="189">
        <f>IF(ISNUMBER('1-4'!AU129),'1-4'!AU129, IF(ISNUMBER('1-4'!AV129),'1-4'!AV129, IF(ISNUMBER('1-4'!AT129),'1-4'!AT129, IF(ISNUMBER('1-4'!AS129),'1-4'!AS129, IF(ISNUMBER('1-4'!AR129),'1-4'!AR129, "XXX")))))</f>
        <v>2</v>
      </c>
      <c r="G129" s="189">
        <f>IF(ISNUMBER('1-5'!N128), '1-5'!N128, "XXX")</f>
        <v>2.4</v>
      </c>
      <c r="H129" s="189">
        <f>IF(ISNUMBER('2-1-1'!M129), '2-1-1'!M129, "XXX")</f>
        <v>0.78552777196493762</v>
      </c>
      <c r="I129" s="189">
        <f>IF(ISNUMBER('2-1-2'!G128),'2-1-2'!G128, IF(ISNUMBER('2-1-2'!F128),'2-1-2'!F128, IF(ISNUMBER('2-1-2'!H128),'2-1-2'!H128, "XXX")))</f>
        <v>0.79879999999999995</v>
      </c>
      <c r="J129" s="189">
        <f>IF(ISNUMBER('2-2-1'!AI129),'2-2-1'!AI129,IF(ISNUMBER('2-2-1'!AJ129),'2-2-1'!AJ129,IF(ISNUMBER('2-2-1'!AH129),'2-2-1'!AH129,IF(ISNUMBER('2-2-1'!AG129),'2-2-1'!AG129,IF(ISNUMBER('2-2-1'!AF129), '2-2-1'!AF129,IF(ISNUMBER('2-2-1'!AE129),'2-2-1'!AE129,IF(ISNUMBER('2-2-1'!AD129),'2-2-1'!AD129, "XXX")))))))</f>
        <v>2.5855699999999997</v>
      </c>
      <c r="K129" s="189">
        <f>IF(ISNUMBER('2-2-2'!M129),'2-2-2'!M129, "XXX")</f>
        <v>0.59396684962500002</v>
      </c>
      <c r="L129" s="189">
        <f>IF(ISNUMBER('2-3-1'!V129), '2-3-1'!V129, IF(ISNUMBER('2-3-1'!U129), '2-3-1'!U129, IF(ISNUMBER('2-3-1'!T129), '2-3-1'!T129, IF(ISNUMBER('2-3-1'!S129), '2-3-1'!S129, IF(ISNUMBER('2-3-1'!R129), '2-3-1'!R129, IF(ISNUMBER('2-3-1'!Q129), '2-3-1'!Q129, "XXX"))))))</f>
        <v>5.4845209099999996</v>
      </c>
      <c r="M129" s="189">
        <f>IF(ISNUMBER('2-3-2'!V129), '2-3-2'!V129, IF(ISNUMBER('2-3-2'!U129), '2-3-2'!U129, IF(ISNUMBER('2-3-2'!T129), '2-3-2'!T129, IF(ISNUMBER('2-3-2'!S129), '2-3-2'!S129, IF(ISNUMBER('2-3-2'!R129), '2-3-2'!R129, IF(ISNUMBER('2-3-2'!Q129), '2-3-2'!Q129, "XXX"))))))</f>
        <v>19.159347530000002</v>
      </c>
      <c r="N129" s="189">
        <f>IF(ISNUMBER('2-4-1'!AB129),'2-4-1'!AB129,IF(ISNUMBER('2-4-1'!AC129),'2-4-1'!AC129,IF(ISNUMBER('2-4-1'!AA129),'2-4-1'!AA129,IF(ISNUMBER('2-4-1'!Z129),'2-4-1'!Z129,IF(ISNUMBER('2-4-1'!Y129),'2-4-1'!Y129,"XXX")))))</f>
        <v>14.3</v>
      </c>
      <c r="O129" s="189">
        <f>IF(ISNUMBER('2-4-2'!J129), '2-4-2'!J129, IF(ISNUMBER('2-4-2'!K129), '2-4-2'!K129, IF(ISNUMBER('2-4-2'!I129), '2-4-2'!I129, IF(ISNUMBER('2-4-2'!L129), '2-4-2'!L129, IF(ISNUMBER('2-4-2'!H129), '2-4-2'!H129, IF(ISNUMBER('2-4-2'!M129), '2-4-2'!M129, IF(ISNUMBER('2-4-2'!G129), '2-4-2'!G129, IF(ISNUMBER('2-4-2'!F129), '2-4-2'!F129, IF(ISNUMBER('2-4-2'!E129), '2-4-2'!E129, "XXX")))))))))</f>
        <v>90.6</v>
      </c>
      <c r="P129" s="189">
        <f>IF(ISNUMBER('2-5-1'!H361), '2-5-1'!H361, "XXX")</f>
        <v>0.29588358402252196</v>
      </c>
      <c r="Q129" s="189">
        <f>IF(ISNUMBER('2-5-2'!G129), '2-5-2'!G129, IF(ISNUMBER('2-5-2'!H129), '2-5-2'!H129, IF(ISNUMBER('2-5-2'!F129), '2-5-2'!F129, IF(ISNUMBER('2-5-2'!I129), '2-5-2'!I129, IF(ISNUMBER('2-5-2'!E129), '2-5-2'!E129, IF(ISNUMBER('2-5-2'!J129), '2-5-2'!J129, IF(ISNUMBER('2-5-2'!D129), '2-5-2'!D129, "XXX")))))))</f>
        <v>70</v>
      </c>
      <c r="R129" s="189">
        <f>IF(ISNUMBER('2-6-1'!J129), '2-6-1'!J129, IF(ISNUMBER('2-6-1'!K129), '2-6-1'!K129, IF(ISNUMBER('2-6-1'!I129), '2-6-1'!I129, IF(ISNUMBER('2-6-1'!L129), '2-6-1'!L129, IF(ISNUMBER('2-6-1'!H129), '2-6-1'!H129, IF(ISNUMBER('2-6-1'!G129), '2-6-1'!G129, IF(ISNUMBER('2-6-1'!F129), '2-6-1'!F129, IF(ISNUMBER('2-6-1'!E129), '2-6-1'!E129, "XXX"))))))))</f>
        <v>84.949240000000003</v>
      </c>
      <c r="S129" s="189">
        <f>IF(ISNUMBER('2-6-2'!K129), '2-6-2'!K129, IF(ISNUMBER('2-6-2'!L129), '2-6-2'!L129, IF(ISNUMBER('2-6-2'!J129), '2-6-2'!J129, IF(ISNUMBER('2-6-2'!M129), '2-6-2'!M129, IF(ISNUMBER('2-6-2'!I129), '2-6-2'!I129, IF(ISNUMBER('2-6-2'!H129), '2-6-2'!H129, IF(ISNUMBER('2-6-2'!G129), '2-6-2'!G129, IF(ISNUMBER('2-6-2'!F129), '2-6-2'!F129, "XXX"))))))))</f>
        <v>0</v>
      </c>
      <c r="T129" s="189">
        <f>IF(ISNUMBER('2-7-1'!M129), '2-7-1'!M129, "XXX")</f>
        <v>0.65809528566666653</v>
      </c>
      <c r="U129" s="189">
        <f>IF(ISNUMBER('2-7-2'!M129), '2-7-2'!M129, "XXX")</f>
        <v>0.5</v>
      </c>
      <c r="V129" s="189">
        <f>IF(ISNUMBER('2-8-1'!M129), '2-8-1'!M129, "XXX")</f>
        <v>0.47925043105555554</v>
      </c>
      <c r="W129" s="189">
        <f>IF(ISNUMBER('2-8-2'!M129), '2-8-2'!M129, "XXX")</f>
        <v>0.42573853337777778</v>
      </c>
      <c r="X129" s="189">
        <f>IF(ISNUMBER('3-1'!O128), '3-1'!O128, "XXX")</f>
        <v>0.83199999999999996</v>
      </c>
      <c r="Y129" s="189">
        <f>'3-2'!W128</f>
        <v>0.92488646500000005</v>
      </c>
    </row>
    <row r="130" spans="1:25" ht="15" x14ac:dyDescent="0.25">
      <c r="A130" s="155" t="s">
        <v>137</v>
      </c>
      <c r="B130" s="158" t="s">
        <v>137</v>
      </c>
      <c r="C130" s="189">
        <f>IF(ISNUMBER('1-1'!N130),'1-1'!N130, "XXX")</f>
        <v>1.7</v>
      </c>
      <c r="D130" s="189" t="str">
        <f>IF(UCDP!AE130, UCDP!AE130, "0.0")</f>
        <v>0.0</v>
      </c>
      <c r="E130" s="189">
        <f>IF(ISNUMBER('1-3'!Q130), '1-3'!Q130, IF(ISNUMBER('1-3'!P130), '1-3'!P130, IF(ISNUMBER('1-3'!O130), '1-3'!O130, "XXX")))</f>
        <v>87.249108660988711</v>
      </c>
      <c r="F130" s="189">
        <f>IF(ISNUMBER('1-4'!AU130),'1-4'!AU130, IF(ISNUMBER('1-4'!AV130),'1-4'!AV130, IF(ISNUMBER('1-4'!AT130),'1-4'!AT130, IF(ISNUMBER('1-4'!AS130),'1-4'!AS130, IF(ISNUMBER('1-4'!AR130),'1-4'!AR130, "XXX")))))</f>
        <v>1</v>
      </c>
      <c r="G130" s="189">
        <f>IF(ISNUMBER('1-5'!N129), '1-5'!N129, "XXX")</f>
        <v>1</v>
      </c>
      <c r="H130" s="189">
        <f>IF(ISNUMBER('2-1-1'!M130), '2-1-1'!M130, "XXX")</f>
        <v>0.78080241435336462</v>
      </c>
      <c r="I130" s="189">
        <f>IF(ISNUMBER('2-1-2'!G129),'2-1-2'!G129, IF(ISNUMBER('2-1-2'!F129),'2-1-2'!F129, IF(ISNUMBER('2-1-2'!H129),'2-1-2'!H129, "XXX")))</f>
        <v>0.7853</v>
      </c>
      <c r="J130" s="189">
        <f>IF(ISNUMBER('2-2-1'!AI130),'2-2-1'!AI130,IF(ISNUMBER('2-2-1'!AJ130),'2-2-1'!AJ130,IF(ISNUMBER('2-2-1'!AH130),'2-2-1'!AH130,IF(ISNUMBER('2-2-1'!AG130),'2-2-1'!AG130,IF(ISNUMBER('2-2-1'!AF130), '2-2-1'!AF130,IF(ISNUMBER('2-2-1'!AE130),'2-2-1'!AE130,IF(ISNUMBER('2-2-1'!AD130),'2-2-1'!AD130, "XXX")))))))</f>
        <v>3.0140500000000001</v>
      </c>
      <c r="K130" s="189">
        <f>IF(ISNUMBER('2-2-2'!M130),'2-2-2'!M130, "XXX")</f>
        <v>0.63355398174999999</v>
      </c>
      <c r="L130" s="189">
        <f>IF(ISNUMBER('2-3-1'!V130), '2-3-1'!V130, IF(ISNUMBER('2-3-1'!U130), '2-3-1'!U130, IF(ISNUMBER('2-3-1'!T130), '2-3-1'!T130, IF(ISNUMBER('2-3-1'!S130), '2-3-1'!S130, IF(ISNUMBER('2-3-1'!R130), '2-3-1'!R130, IF(ISNUMBER('2-3-1'!Q130), '2-3-1'!Q130, "XXX"))))))</f>
        <v>6.1687526699999999</v>
      </c>
      <c r="M130" s="189">
        <f>IF(ISNUMBER('2-3-2'!V130), '2-3-2'!V130, IF(ISNUMBER('2-3-2'!U130), '2-3-2'!U130, IF(ISNUMBER('2-3-2'!T130), '2-3-2'!T130, IF(ISNUMBER('2-3-2'!S130), '2-3-2'!S130, IF(ISNUMBER('2-3-2'!R130), '2-3-2'!R130, IF(ISNUMBER('2-3-2'!Q130), '2-3-2'!Q130, "XXX"))))))</f>
        <v>11.66131687</v>
      </c>
      <c r="N130" s="189">
        <f>IF(ISNUMBER('2-4-1'!AB130),'2-4-1'!AB130,IF(ISNUMBER('2-4-1'!AC130),'2-4-1'!AC130,IF(ISNUMBER('2-4-1'!AA130),'2-4-1'!AA130,IF(ISNUMBER('2-4-1'!Z130),'2-4-1'!Z130,IF(ISNUMBER('2-4-1'!Y130),'2-4-1'!Y130,"XXX")))))</f>
        <v>16.7</v>
      </c>
      <c r="O130" s="189">
        <f>IF(ISNUMBER('2-4-2'!J130), '2-4-2'!J130, IF(ISNUMBER('2-4-2'!K130), '2-4-2'!K130, IF(ISNUMBER('2-4-2'!I130), '2-4-2'!I130, IF(ISNUMBER('2-4-2'!L130), '2-4-2'!L130, IF(ISNUMBER('2-4-2'!H130), '2-4-2'!H130, IF(ISNUMBER('2-4-2'!M130), '2-4-2'!M130, IF(ISNUMBER('2-4-2'!G130), '2-4-2'!G130, IF(ISNUMBER('2-4-2'!F130), '2-4-2'!F130, IF(ISNUMBER('2-4-2'!E130), '2-4-2'!E130, "XXX")))))))))</f>
        <v>100</v>
      </c>
      <c r="P130" s="189" t="str">
        <f>IF(ISNUMBER('2-5-1'!H362), '2-5-1'!H362, "XXX")</f>
        <v>XXX</v>
      </c>
      <c r="Q130" s="189">
        <f>IF(ISNUMBER('2-5-2'!G130), '2-5-2'!G130, IF(ISNUMBER('2-5-2'!H130), '2-5-2'!H130, IF(ISNUMBER('2-5-2'!F130), '2-5-2'!F130, IF(ISNUMBER('2-5-2'!I130), '2-5-2'!I130, IF(ISNUMBER('2-5-2'!E130), '2-5-2'!E130, IF(ISNUMBER('2-5-2'!J130), '2-5-2'!J130, IF(ISNUMBER('2-5-2'!D130), '2-5-2'!D130, "XXX")))))))</f>
        <v>100</v>
      </c>
      <c r="R130" s="189">
        <f>IF(ISNUMBER('2-6-1'!J130), '2-6-1'!J130, IF(ISNUMBER('2-6-1'!K130), '2-6-1'!K130, IF(ISNUMBER('2-6-1'!I130), '2-6-1'!I130, IF(ISNUMBER('2-6-1'!L130), '2-6-1'!L130, IF(ISNUMBER('2-6-1'!H130), '2-6-1'!H130, IF(ISNUMBER('2-6-1'!G130), '2-6-1'!G130, IF(ISNUMBER('2-6-1'!F130), '2-6-1'!F130, IF(ISNUMBER('2-6-1'!E130), '2-6-1'!E130, "XXX"))))))))</f>
        <v>86.332340000000002</v>
      </c>
      <c r="S130" s="189">
        <f>IF(ISNUMBER('2-6-2'!K130), '2-6-2'!K130, IF(ISNUMBER('2-6-2'!L130), '2-6-2'!L130, IF(ISNUMBER('2-6-2'!J130), '2-6-2'!J130, IF(ISNUMBER('2-6-2'!M130), '2-6-2'!M130, IF(ISNUMBER('2-6-2'!I130), '2-6-2'!I130, IF(ISNUMBER('2-6-2'!H130), '2-6-2'!H130, IF(ISNUMBER('2-6-2'!G130), '2-6-2'!G130, IF(ISNUMBER('2-6-2'!F130), '2-6-2'!F130, "XXX"))))))))</f>
        <v>0</v>
      </c>
      <c r="T130" s="189">
        <f>IF(ISNUMBER('2-7-1'!M130), '2-7-1'!M130, "XXX")</f>
        <v>0.6665941927222222</v>
      </c>
      <c r="U130" s="189">
        <f>IF(ISNUMBER('2-7-2'!M130), '2-7-2'!M130, "XXX")</f>
        <v>0.6</v>
      </c>
      <c r="V130" s="189">
        <f>IF(ISNUMBER('2-8-1'!M130), '2-8-1'!M130, "XXX")</f>
        <v>0.60691490000000003</v>
      </c>
      <c r="W130" s="189">
        <f>IF(ISNUMBER('2-8-2'!M130), '2-8-2'!M130, "XXX")</f>
        <v>0.48058048882222215</v>
      </c>
      <c r="X130" s="189">
        <f>IF(ISNUMBER('3-1'!O129), '3-1'!O129, "XXX")</f>
        <v>0.80600000000000005</v>
      </c>
      <c r="Y130" s="189">
        <f>'3-2'!W129</f>
        <v>1.039404392</v>
      </c>
    </row>
    <row r="131" spans="1:25" ht="15" x14ac:dyDescent="0.25">
      <c r="A131" s="155" t="s">
        <v>138</v>
      </c>
      <c r="B131" s="158" t="s">
        <v>138</v>
      </c>
      <c r="C131" s="189">
        <f>IF(ISNUMBER('1-1'!N131),'1-1'!N131, "XXX")</f>
        <v>3.4</v>
      </c>
      <c r="D131" s="189" t="str">
        <f>IF(UCDP!AE131, UCDP!AE131, "0.0")</f>
        <v>0.0</v>
      </c>
      <c r="E131" s="189">
        <f>IF(ISNUMBER('1-3'!Q131), '1-3'!Q131, IF(ISNUMBER('1-3'!P131), '1-3'!P131, IF(ISNUMBER('1-3'!O131), '1-3'!O131, "XXX")))</f>
        <v>42.741225442500003</v>
      </c>
      <c r="F131" s="189">
        <f>IF(ISNUMBER('1-4'!AU131),'1-4'!AU131, IF(ISNUMBER('1-4'!AV131),'1-4'!AV131, IF(ISNUMBER('1-4'!AT131),'1-4'!AT131, IF(ISNUMBER('1-4'!AS131),'1-4'!AS131, IF(ISNUMBER('1-4'!AR131),'1-4'!AR131, "XXX")))))</f>
        <v>4</v>
      </c>
      <c r="G131" s="189">
        <f>IF(ISNUMBER('1-5'!N130), '1-5'!N130, "XXX")</f>
        <v>4.2</v>
      </c>
      <c r="H131" s="189">
        <f>IF(ISNUMBER('2-1-1'!M131), '2-1-1'!M131, "XXX")</f>
        <v>0.68134201879565426</v>
      </c>
      <c r="I131" s="189">
        <f>IF(ISNUMBER('2-1-2'!G130),'2-1-2'!G130, IF(ISNUMBER('2-1-2'!F130),'2-1-2'!F130, IF(ISNUMBER('2-1-2'!H130),'2-1-2'!H130, "XXX")))</f>
        <v>0.58320000000000005</v>
      </c>
      <c r="J131" s="189">
        <f>IF(ISNUMBER('2-2-1'!AI131),'2-2-1'!AI131,IF(ISNUMBER('2-2-1'!AJ131),'2-2-1'!AJ131,IF(ISNUMBER('2-2-1'!AH131),'2-2-1'!AH131,IF(ISNUMBER('2-2-1'!AG131),'2-2-1'!AG131,IF(ISNUMBER('2-2-1'!AF131), '2-2-1'!AF131,IF(ISNUMBER('2-2-1'!AE131),'2-2-1'!AE131,IF(ISNUMBER('2-2-1'!AD131),'2-2-1'!AD131, "XXX")))))))</f>
        <v>4.2810600000000001</v>
      </c>
      <c r="K131" s="189">
        <f>IF(ISNUMBER('2-2-2'!M131),'2-2-2'!M131, "XXX")</f>
        <v>0.42685813499999997</v>
      </c>
      <c r="L131" s="189">
        <f>IF(ISNUMBER('2-3-1'!V131), '2-3-1'!V131, IF(ISNUMBER('2-3-1'!U131), '2-3-1'!U131, IF(ISNUMBER('2-3-1'!T131), '2-3-1'!T131, IF(ISNUMBER('2-3-1'!S131), '2-3-1'!S131, IF(ISNUMBER('2-3-1'!R131), '2-3-1'!R131, IF(ISNUMBER('2-3-1'!Q131), '2-3-1'!Q131, "XXX"))))))</f>
        <v>5.3526582700000001</v>
      </c>
      <c r="M131" s="189">
        <f>IF(ISNUMBER('2-3-2'!V131), '2-3-2'!V131, IF(ISNUMBER('2-3-2'!U131), '2-3-2'!U131, IF(ISNUMBER('2-3-2'!T131), '2-3-2'!T131, IF(ISNUMBER('2-3-2'!S131), '2-3-2'!S131, IF(ISNUMBER('2-3-2'!R131), '2-3-2'!R131, IF(ISNUMBER('2-3-2'!Q131), '2-3-2'!Q131, "XXX"))))))</f>
        <v>5.6927142100000001</v>
      </c>
      <c r="N131" s="189">
        <f>IF(ISNUMBER('2-4-1'!AB131),'2-4-1'!AB131,IF(ISNUMBER('2-4-1'!AC131),'2-4-1'!AC131,IF(ISNUMBER('2-4-1'!AA131),'2-4-1'!AA131,IF(ISNUMBER('2-4-1'!Z131),'2-4-1'!Z131,IF(ISNUMBER('2-4-1'!Y131),'2-4-1'!Y131,"XXX")))))</f>
        <v>5.5</v>
      </c>
      <c r="O131" s="189">
        <f>IF(ISNUMBER('2-4-2'!J131), '2-4-2'!J131, IF(ISNUMBER('2-4-2'!K131), '2-4-2'!K131, IF(ISNUMBER('2-4-2'!I131), '2-4-2'!I131, IF(ISNUMBER('2-4-2'!L131), '2-4-2'!L131, IF(ISNUMBER('2-4-2'!H131), '2-4-2'!H131, IF(ISNUMBER('2-4-2'!M131), '2-4-2'!M131, IF(ISNUMBER('2-4-2'!G131), '2-4-2'!G131, IF(ISNUMBER('2-4-2'!F131), '2-4-2'!F131, IF(ISNUMBER('2-4-2'!E131), '2-4-2'!E131, "XXX")))))))))</f>
        <v>81.5</v>
      </c>
      <c r="P131" s="189">
        <f>IF(ISNUMBER('2-5-1'!H363), '2-5-1'!H363, "XXX")</f>
        <v>0.99075117111206057</v>
      </c>
      <c r="Q131" s="189">
        <f>IF(ISNUMBER('2-5-2'!G131), '2-5-2'!G131, IF(ISNUMBER('2-5-2'!H131), '2-5-2'!H131, IF(ISNUMBER('2-5-2'!F131), '2-5-2'!F131, IF(ISNUMBER('2-5-2'!I131), '2-5-2'!I131, IF(ISNUMBER('2-5-2'!E131), '2-5-2'!E131, IF(ISNUMBER('2-5-2'!J131), '2-5-2'!J131, IF(ISNUMBER('2-5-2'!D131), '2-5-2'!D131, "XXX")))))))</f>
        <v>32.4</v>
      </c>
      <c r="R131" s="189">
        <f>IF(ISNUMBER('2-6-1'!J131), '2-6-1'!J131, IF(ISNUMBER('2-6-1'!K131), '2-6-1'!K131, IF(ISNUMBER('2-6-1'!I131), '2-6-1'!I131, IF(ISNUMBER('2-6-1'!L131), '2-6-1'!L131, IF(ISNUMBER('2-6-1'!H131), '2-6-1'!H131, IF(ISNUMBER('2-6-1'!G131), '2-6-1'!G131, IF(ISNUMBER('2-6-1'!F131), '2-6-1'!F131, IF(ISNUMBER('2-6-1'!E131), '2-6-1'!E131, "XXX"))))))))</f>
        <v>83.661109999999994</v>
      </c>
      <c r="S131" s="189">
        <f>IF(ISNUMBER('2-6-2'!K131), '2-6-2'!K131, IF(ISNUMBER('2-6-2'!L131), '2-6-2'!L131, IF(ISNUMBER('2-6-2'!J131), '2-6-2'!J131, IF(ISNUMBER('2-6-2'!M131), '2-6-2'!M131, IF(ISNUMBER('2-6-2'!I131), '2-6-2'!I131, IF(ISNUMBER('2-6-2'!H131), '2-6-2'!H131, IF(ISNUMBER('2-6-2'!G131), '2-6-2'!G131, IF(ISNUMBER('2-6-2'!F131), '2-6-2'!F131, "XXX"))))))))</f>
        <v>7.45</v>
      </c>
      <c r="T131" s="189">
        <f>IF(ISNUMBER('2-7-1'!M131), '2-7-1'!M131, "XXX")</f>
        <v>0.5418988598333333</v>
      </c>
      <c r="U131" s="189">
        <f>IF(ISNUMBER('2-7-2'!M131), '2-7-2'!M131, "XXX")</f>
        <v>0.43</v>
      </c>
      <c r="V131" s="189">
        <f>IF(ISNUMBER('2-8-1'!M131), '2-8-1'!M131, "XXX")</f>
        <v>0.53122758424074068</v>
      </c>
      <c r="W131" s="189">
        <f>IF(ISNUMBER('2-8-2'!M131), '2-8-2'!M131, "XXX")</f>
        <v>0.59251149495555544</v>
      </c>
      <c r="X131" s="189">
        <f>IF(ISNUMBER('3-1'!O130), '3-1'!O130, "XXX")</f>
        <v>0.71699999999999997</v>
      </c>
      <c r="Y131" s="189">
        <f>'3-2'!W130</f>
        <v>0.71034640100000002</v>
      </c>
    </row>
    <row r="132" spans="1:25" ht="15" x14ac:dyDescent="0.25">
      <c r="A132" s="155" t="s">
        <v>139</v>
      </c>
      <c r="B132" s="158" t="s">
        <v>139</v>
      </c>
      <c r="C132" s="189">
        <f>IF(ISNUMBER('1-1'!N132),'1-1'!N132, "XXX")</f>
        <v>9.4</v>
      </c>
      <c r="D132" s="189">
        <f>IF(UCDP!AE132, UCDP!AE132, "0.0")</f>
        <v>0.2171530569115348</v>
      </c>
      <c r="E132" s="189" t="str">
        <f>IF(ISNUMBER('1-3'!Q132), '1-3'!Q132, IF(ISNUMBER('1-3'!P132), '1-3'!P132, IF(ISNUMBER('1-3'!O132), '1-3'!O132, "XXX")))</f>
        <v>XXX</v>
      </c>
      <c r="F132" s="189">
        <f>IF(ISNUMBER('1-4'!AU132),'1-4'!AU132, IF(ISNUMBER('1-4'!AV132),'1-4'!AV132, IF(ISNUMBER('1-4'!AT132),'1-4'!AT132, IF(ISNUMBER('1-4'!AS132),'1-4'!AS132, IF(ISNUMBER('1-4'!AR132),'1-4'!AR132, "XXX")))))</f>
        <v>4</v>
      </c>
      <c r="G132" s="189">
        <f>IF(ISNUMBER('1-5'!N131), '1-5'!N131, "XXX")</f>
        <v>9.3000000000000007</v>
      </c>
      <c r="H132" s="189" t="str">
        <f>IF(ISNUMBER('2-1-1'!M132), '2-1-1'!M132, "XXX")</f>
        <v>XXX</v>
      </c>
      <c r="I132" s="189">
        <f>IF(ISNUMBER('2-1-2'!G131),'2-1-2'!G131, IF(ISNUMBER('2-1-2'!F131),'2-1-2'!F131, IF(ISNUMBER('2-1-2'!H131),'2-1-2'!H131, "XXX")))</f>
        <v>6.5199999999999994E-2</v>
      </c>
      <c r="J132" s="189">
        <f>IF(ISNUMBER('2-2-1'!AI132),'2-2-1'!AI132,IF(ISNUMBER('2-2-1'!AJ132),'2-2-1'!AJ132,IF(ISNUMBER('2-2-1'!AH132),'2-2-1'!AH132,IF(ISNUMBER('2-2-1'!AG132),'2-2-1'!AG132,IF(ISNUMBER('2-2-1'!AF132), '2-2-1'!AF132,IF(ISNUMBER('2-2-1'!AE132),'2-2-1'!AE132,IF(ISNUMBER('2-2-1'!AD132),'2-2-1'!AD132, "XXX")))))))</f>
        <v>0.75011000000000005</v>
      </c>
      <c r="K132" s="189" t="str">
        <f>IF(ISNUMBER('2-2-2'!M132),'2-2-2'!M132, "XXX")</f>
        <v>XXX</v>
      </c>
      <c r="L132" s="189">
        <f>IF(ISNUMBER('2-3-1'!V132), '2-3-1'!V132, IF(ISNUMBER('2-3-1'!U132), '2-3-1'!U132, IF(ISNUMBER('2-3-1'!T132), '2-3-1'!T132, IF(ISNUMBER('2-3-1'!S132), '2-3-1'!S132, IF(ISNUMBER('2-3-1'!R132), '2-3-1'!R132, IF(ISNUMBER('2-3-1'!Q132), '2-3-1'!Q132, "XXX"))))))</f>
        <v>0.98501508999999998</v>
      </c>
      <c r="M132" s="189">
        <f>IF(ISNUMBER('2-3-2'!V132), '2-3-2'!V132, IF(ISNUMBER('2-3-2'!U132), '2-3-2'!U132, IF(ISNUMBER('2-3-2'!T132), '2-3-2'!T132, IF(ISNUMBER('2-3-2'!S132), '2-3-2'!S132, IF(ISNUMBER('2-3-2'!R132), '2-3-2'!R132, IF(ISNUMBER('2-3-2'!Q132), '2-3-2'!Q132, "XXX"))))))</f>
        <v>23.527585980000001</v>
      </c>
      <c r="N132" s="189" t="str">
        <f>IF(ISNUMBER('2-4-1'!AB132),'2-4-1'!AB132,IF(ISNUMBER('2-4-1'!AC132),'2-4-1'!AC132,IF(ISNUMBER('2-4-1'!AA132),'2-4-1'!AA132,IF(ISNUMBER('2-4-1'!Z132),'2-4-1'!Z132,IF(ISNUMBER('2-4-1'!Y132),'2-4-1'!Y132,"XXX")))))</f>
        <v>XXX</v>
      </c>
      <c r="O132" s="189">
        <f>IF(ISNUMBER('2-4-2'!J132), '2-4-2'!J132, IF(ISNUMBER('2-4-2'!K132), '2-4-2'!K132, IF(ISNUMBER('2-4-2'!I132), '2-4-2'!I132, IF(ISNUMBER('2-4-2'!L132), '2-4-2'!L132, IF(ISNUMBER('2-4-2'!H132), '2-4-2'!H132, IF(ISNUMBER('2-4-2'!M132), '2-4-2'!M132, IF(ISNUMBER('2-4-2'!G132), '2-4-2'!G132, IF(ISNUMBER('2-4-2'!F132), '2-4-2'!F132, IF(ISNUMBER('2-4-2'!E132), '2-4-2'!E132, "XXX")))))))))</f>
        <v>0</v>
      </c>
      <c r="P132" s="189" t="str">
        <f>IF(ISNUMBER('2-5-1'!H364), '2-5-1'!H364, "XXX")</f>
        <v>XXX</v>
      </c>
      <c r="Q132" s="189">
        <f>IF(ISNUMBER('2-5-2'!G132), '2-5-2'!G132, IF(ISNUMBER('2-5-2'!H132), '2-5-2'!H132, IF(ISNUMBER('2-5-2'!F132), '2-5-2'!F132, IF(ISNUMBER('2-5-2'!I132), '2-5-2'!I132, IF(ISNUMBER('2-5-2'!E132), '2-5-2'!E132, IF(ISNUMBER('2-5-2'!J132), '2-5-2'!J132, IF(ISNUMBER('2-5-2'!D132), '2-5-2'!D132, "XXX")))))))</f>
        <v>16.399999999999999</v>
      </c>
      <c r="R132" s="189">
        <f>IF(ISNUMBER('2-6-1'!J132), '2-6-1'!J132, IF(ISNUMBER('2-6-1'!K132), '2-6-1'!K132, IF(ISNUMBER('2-6-1'!I132), '2-6-1'!I132, IF(ISNUMBER('2-6-1'!L132), '2-6-1'!L132, IF(ISNUMBER('2-6-1'!H132), '2-6-1'!H132, IF(ISNUMBER('2-6-1'!G132), '2-6-1'!G132, IF(ISNUMBER('2-6-1'!F132), '2-6-1'!F132, IF(ISNUMBER('2-6-1'!E132), '2-6-1'!E132, "XXX"))))))))</f>
        <v>9.2375340000000001</v>
      </c>
      <c r="S132" s="189" t="str">
        <f>IF(ISNUMBER('2-6-2'!K132), '2-6-2'!K132, IF(ISNUMBER('2-6-2'!L132), '2-6-2'!L132, IF(ISNUMBER('2-6-2'!J132), '2-6-2'!J132, IF(ISNUMBER('2-6-2'!M132), '2-6-2'!M132, IF(ISNUMBER('2-6-2'!I132), '2-6-2'!I132, IF(ISNUMBER('2-6-2'!H132), '2-6-2'!H132, IF(ISNUMBER('2-6-2'!G132), '2-6-2'!G132, IF(ISNUMBER('2-6-2'!F132), '2-6-2'!F132, "XXX"))))))))</f>
        <v>XXX</v>
      </c>
      <c r="T132" s="189" t="str">
        <f>IF(ISNUMBER('2-7-1'!M132), '2-7-1'!M132, "XXX")</f>
        <v>XXX</v>
      </c>
      <c r="U132" s="189" t="str">
        <f>IF(ISNUMBER('2-7-2'!M132), '2-7-2'!M132, "XXX")</f>
        <v>XXX</v>
      </c>
      <c r="V132" s="189" t="str">
        <f>IF(ISNUMBER('2-8-1'!M132), '2-8-1'!M132, "XXX")</f>
        <v>XXX</v>
      </c>
      <c r="W132" s="189" t="str">
        <f>IF(ISNUMBER('2-8-2'!M132), '2-8-2'!M132, "XXX")</f>
        <v>XXX</v>
      </c>
      <c r="X132" s="189">
        <f>IF(ISNUMBER('3-1'!O131), '3-1'!O131, "XXX")</f>
        <v>0.17399999999999999</v>
      </c>
      <c r="Y132" s="189">
        <f>'3-2'!W131</f>
        <v>-1.88653183</v>
      </c>
    </row>
    <row r="133" spans="1:25" ht="15" x14ac:dyDescent="0.25">
      <c r="A133" s="155" t="s">
        <v>140</v>
      </c>
      <c r="B133" s="158" t="s">
        <v>140</v>
      </c>
      <c r="C133" s="189">
        <f>IF(ISNUMBER('1-1'!N133),'1-1'!N133, "XXX")</f>
        <v>2</v>
      </c>
      <c r="D133" s="189" t="str">
        <f>IF(UCDP!AE133, UCDP!AE133, "0.0")</f>
        <v>0.0</v>
      </c>
      <c r="E133" s="189">
        <f>IF(ISNUMBER('1-3'!Q133), '1-3'!Q133, IF(ISNUMBER('1-3'!P133), '1-3'!P133, IF(ISNUMBER('1-3'!O133), '1-3'!O133, "XXX")))</f>
        <v>91.850102752161021</v>
      </c>
      <c r="F133" s="189">
        <f>IF(ISNUMBER('1-4'!AU133),'1-4'!AU133, IF(ISNUMBER('1-4'!AV133),'1-4'!AV133, IF(ISNUMBER('1-4'!AT133),'1-4'!AT133, IF(ISNUMBER('1-4'!AS133),'1-4'!AS133, IF(ISNUMBER('1-4'!AR133),'1-4'!AR133, "XXX")))))</f>
        <v>2</v>
      </c>
      <c r="G133" s="189">
        <f>IF(ISNUMBER('1-5'!N132), '1-5'!N132, "XXX")</f>
        <v>1.2</v>
      </c>
      <c r="H133" s="189">
        <f>IF(ISNUMBER('2-1-1'!M133), '2-1-1'!M133, "XXX")</f>
        <v>0.90305142962994789</v>
      </c>
      <c r="I133" s="189">
        <f>IF(ISNUMBER('2-1-2'!G132),'2-1-2'!G132, IF(ISNUMBER('2-1-2'!F132),'2-1-2'!F132, IF(ISNUMBER('2-1-2'!H132),'2-1-2'!H132, "XXX")))</f>
        <v>0.85309999999999997</v>
      </c>
      <c r="J133" s="189">
        <f>IF(ISNUMBER('2-2-1'!AI133),'2-2-1'!AI133,IF(ISNUMBER('2-2-1'!AJ133),'2-2-1'!AJ133,IF(ISNUMBER('2-2-1'!AH133),'2-2-1'!AH133,IF(ISNUMBER('2-2-1'!AG133),'2-2-1'!AG133,IF(ISNUMBER('2-2-1'!AF133), '2-2-1'!AF133,IF(ISNUMBER('2-2-1'!AE133),'2-2-1'!AE133,IF(ISNUMBER('2-2-1'!AD133),'2-2-1'!AD133, "XXX")))))))</f>
        <v>2.6948600000000003</v>
      </c>
      <c r="K133" s="189">
        <f>IF(ISNUMBER('2-2-2'!M133),'2-2-2'!M133, "XXX")</f>
        <v>0.65301787458333338</v>
      </c>
      <c r="L133" s="189">
        <f>IF(ISNUMBER('2-3-1'!V133), '2-3-1'!V133, IF(ISNUMBER('2-3-1'!U133), '2-3-1'!U133, IF(ISNUMBER('2-3-1'!T133), '2-3-1'!T133, IF(ISNUMBER('2-3-1'!S133), '2-3-1'!S133, IF(ISNUMBER('2-3-1'!R133), '2-3-1'!R133, IF(ISNUMBER('2-3-1'!Q133), '2-3-1'!Q133, "XXX"))))))</f>
        <v>6.4490675900000003</v>
      </c>
      <c r="M133" s="189">
        <f>IF(ISNUMBER('2-3-2'!V133), '2-3-2'!V133, IF(ISNUMBER('2-3-2'!U133), '2-3-2'!U133, IF(ISNUMBER('2-3-2'!T133), '2-3-2'!T133, IF(ISNUMBER('2-3-2'!S133), '2-3-2'!S133, IF(ISNUMBER('2-3-2'!R133), '2-3-2'!R133, IF(ISNUMBER('2-3-2'!Q133), '2-3-2'!Q133, "XXX"))))))</f>
        <v>21.811454770000001</v>
      </c>
      <c r="N133" s="189">
        <f>IF(ISNUMBER('2-4-1'!AB133),'2-4-1'!AB133,IF(ISNUMBER('2-4-1'!AC133),'2-4-1'!AC133,IF(ISNUMBER('2-4-1'!AA133),'2-4-1'!AA133,IF(ISNUMBER('2-4-1'!Z133),'2-4-1'!Z133,IF(ISNUMBER('2-4-1'!Y133),'2-4-1'!Y133,"XXX")))))</f>
        <v>16.8</v>
      </c>
      <c r="O133" s="189">
        <f>IF(ISNUMBER('2-4-2'!J133), '2-4-2'!J133, IF(ISNUMBER('2-4-2'!K133), '2-4-2'!K133, IF(ISNUMBER('2-4-2'!I133), '2-4-2'!I133, IF(ISNUMBER('2-4-2'!L133), '2-4-2'!L133, IF(ISNUMBER('2-4-2'!H133), '2-4-2'!H133, IF(ISNUMBER('2-4-2'!M133), '2-4-2'!M133, IF(ISNUMBER('2-4-2'!G133), '2-4-2'!G133, IF(ISNUMBER('2-4-2'!F133), '2-4-2'!F133, IF(ISNUMBER('2-4-2'!E133), '2-4-2'!E133, "XXX")))))))))</f>
        <v>98.2</v>
      </c>
      <c r="P133" s="189" t="str">
        <f>IF(ISNUMBER('2-5-1'!H365), '2-5-1'!H365, "XXX")</f>
        <v>XXX</v>
      </c>
      <c r="Q133" s="189">
        <f>IF(ISNUMBER('2-5-2'!G133), '2-5-2'!G133, IF(ISNUMBER('2-5-2'!H133), '2-5-2'!H133, IF(ISNUMBER('2-5-2'!F133), '2-5-2'!F133, IF(ISNUMBER('2-5-2'!I133), '2-5-2'!I133, IF(ISNUMBER('2-5-2'!E133), '2-5-2'!E133, IF(ISNUMBER('2-5-2'!J133), '2-5-2'!J133, IF(ISNUMBER('2-5-2'!D133), '2-5-2'!D133, "XXX")))))))</f>
        <v>45</v>
      </c>
      <c r="R133" s="189">
        <f>IF(ISNUMBER('2-6-1'!J133), '2-6-1'!J133, IF(ISNUMBER('2-6-1'!K133), '2-6-1'!K133, IF(ISNUMBER('2-6-1'!I133), '2-6-1'!I133, IF(ISNUMBER('2-6-1'!L133), '2-6-1'!L133, IF(ISNUMBER('2-6-1'!H133), '2-6-1'!H133, IF(ISNUMBER('2-6-1'!G133), '2-6-1'!G133, IF(ISNUMBER('2-6-1'!F133), '2-6-1'!F133, IF(ISNUMBER('2-6-1'!E133), '2-6-1'!E133, "XXX"))))))))</f>
        <v>84.320899999999995</v>
      </c>
      <c r="S133" s="189">
        <f>IF(ISNUMBER('2-6-2'!K133), '2-6-2'!K133, IF(ISNUMBER('2-6-2'!L133), '2-6-2'!L133, IF(ISNUMBER('2-6-2'!J133), '2-6-2'!J133, IF(ISNUMBER('2-6-2'!M133), '2-6-2'!M133, IF(ISNUMBER('2-6-2'!I133), '2-6-2'!I133, IF(ISNUMBER('2-6-2'!H133), '2-6-2'!H133, IF(ISNUMBER('2-6-2'!G133), '2-6-2'!G133, IF(ISNUMBER('2-6-2'!F133), '2-6-2'!F133, "XXX"))))))))</f>
        <v>0</v>
      </c>
      <c r="T133" s="189">
        <f>IF(ISNUMBER('2-7-1'!M133), '2-7-1'!M133, "XXX")</f>
        <v>0.67021687827777765</v>
      </c>
      <c r="U133" s="189">
        <f>IF(ISNUMBER('2-7-2'!M133), '2-7-2'!M133, "XXX")</f>
        <v>0.57999999999999996</v>
      </c>
      <c r="V133" s="189">
        <f>IF(ISNUMBER('2-8-1'!M133), '2-8-1'!M133, "XXX")</f>
        <v>0.58076080127777774</v>
      </c>
      <c r="W133" s="189">
        <f>IF(ISNUMBER('2-8-2'!M133), '2-8-2'!M133, "XXX")</f>
        <v>0.59575885533333328</v>
      </c>
      <c r="X133" s="189">
        <f>IF(ISNUMBER('3-1'!O132), '3-1'!O132, "XXX")</f>
        <v>0.874</v>
      </c>
      <c r="Y133" s="189">
        <f>'3-2'!W132</f>
        <v>1.097258925</v>
      </c>
    </row>
    <row r="134" spans="1:25" ht="15" x14ac:dyDescent="0.25">
      <c r="A134" s="155" t="s">
        <v>141</v>
      </c>
      <c r="B134" s="158" t="s">
        <v>141</v>
      </c>
      <c r="C134" s="189">
        <f>IF(ISNUMBER('1-1'!N134),'1-1'!N134, "XXX")</f>
        <v>6.3</v>
      </c>
      <c r="D134" s="189" t="str">
        <f>IF(UCDP!AE134, UCDP!AE134, "0.0")</f>
        <v>0.0</v>
      </c>
      <c r="E134" s="189">
        <f>IF(ISNUMBER('1-3'!Q134), '1-3'!Q134, IF(ISNUMBER('1-3'!P134), '1-3'!P134, IF(ISNUMBER('1-3'!O134), '1-3'!O134, "XXX")))</f>
        <v>73.462246016031074</v>
      </c>
      <c r="F134" s="189">
        <f>IF(ISNUMBER('1-4'!AU134),'1-4'!AU134, IF(ISNUMBER('1-4'!AV134),'1-4'!AV134, IF(ISNUMBER('1-4'!AT134),'1-4'!AT134, IF(ISNUMBER('1-4'!AS134),'1-4'!AS134, IF(ISNUMBER('1-4'!AR134),'1-4'!AR134, "XXX")))))</f>
        <v>2</v>
      </c>
      <c r="G134" s="189">
        <f>IF(ISNUMBER('1-5'!N133), '1-5'!N133, "XXX")</f>
        <v>8.4</v>
      </c>
      <c r="H134" s="189">
        <f>IF(ISNUMBER('2-1-1'!M134), '2-1-1'!M134, "XXX")</f>
        <v>0.69234932222493928</v>
      </c>
      <c r="I134" s="189">
        <f>IF(ISNUMBER('2-1-2'!G133),'2-1-2'!G133, IF(ISNUMBER('2-1-2'!F133),'2-1-2'!F133, IF(ISNUMBER('2-1-2'!H133),'2-1-2'!H133, "XXX")))</f>
        <v>0.52890000000000004</v>
      </c>
      <c r="J134" s="189">
        <f>IF(ISNUMBER('2-2-1'!AI134),'2-2-1'!AI134,IF(ISNUMBER('2-2-1'!AJ134),'2-2-1'!AJ134,IF(ISNUMBER('2-2-1'!AH134),'2-2-1'!AH134,IF(ISNUMBER('2-2-1'!AG134),'2-2-1'!AG134,IF(ISNUMBER('2-2-1'!AF134), '2-2-1'!AF134,IF(ISNUMBER('2-2-1'!AE134),'2-2-1'!AE134,IF(ISNUMBER('2-2-1'!AD134),'2-2-1'!AD134, "XXX")))))))</f>
        <v>1.60585</v>
      </c>
      <c r="K134" s="189">
        <f>IF(ISNUMBER('2-2-2'!M134),'2-2-2'!M134, "XXX")</f>
        <v>0.58033763966666674</v>
      </c>
      <c r="L134" s="189">
        <f>IF(ISNUMBER('2-3-1'!V134), '2-3-1'!V134, IF(ISNUMBER('2-3-1'!U134), '2-3-1'!U134, IF(ISNUMBER('2-3-1'!T134), '2-3-1'!T134, IF(ISNUMBER('2-3-1'!S134), '2-3-1'!S134, IF(ISNUMBER('2-3-1'!R134), '2-3-1'!R134, IF(ISNUMBER('2-3-1'!Q134), '2-3-1'!Q134, "XXX"))))))</f>
        <v>1.92656553</v>
      </c>
      <c r="M134" s="189">
        <f>IF(ISNUMBER('2-3-2'!V134), '2-3-2'!V134, IF(ISNUMBER('2-3-2'!U134), '2-3-2'!U134, IF(ISNUMBER('2-3-2'!T134), '2-3-2'!T134, IF(ISNUMBER('2-3-2'!S134), '2-3-2'!S134, IF(ISNUMBER('2-3-2'!R134), '2-3-2'!R134, IF(ISNUMBER('2-3-2'!Q134), '2-3-2'!Q134, "XXX"))))))</f>
        <v>45.636600489999999</v>
      </c>
      <c r="N134" s="189">
        <f>IF(ISNUMBER('2-4-1'!AB134),'2-4-1'!AB134,IF(ISNUMBER('2-4-1'!AC134),'2-4-1'!AC134,IF(ISNUMBER('2-4-1'!AA134),'2-4-1'!AA134,IF(ISNUMBER('2-4-1'!Z134),'2-4-1'!Z134,IF(ISNUMBER('2-4-1'!Y134),'2-4-1'!Y134,"XXX")))))</f>
        <v>3.2</v>
      </c>
      <c r="O134" s="189">
        <f>IF(ISNUMBER('2-4-2'!J134), '2-4-2'!J134, IF(ISNUMBER('2-4-2'!K134), '2-4-2'!K134, IF(ISNUMBER('2-4-2'!I134), '2-4-2'!I134, IF(ISNUMBER('2-4-2'!L134), '2-4-2'!L134, IF(ISNUMBER('2-4-2'!H134), '2-4-2'!H134, IF(ISNUMBER('2-4-2'!M134), '2-4-2'!M134, IF(ISNUMBER('2-4-2'!G134), '2-4-2'!G134, IF(ISNUMBER('2-4-2'!F134), '2-4-2'!F134, IF(ISNUMBER('2-4-2'!E134), '2-4-2'!E134, "XXX")))))))))</f>
        <v>35.700000000000003</v>
      </c>
      <c r="P134" s="189">
        <f>IF(ISNUMBER('2-5-1'!H366), '2-5-1'!H366, "XXX")</f>
        <v>0.10237623453140259</v>
      </c>
      <c r="Q134" s="189">
        <f>IF(ISNUMBER('2-5-2'!G134), '2-5-2'!G134, IF(ISNUMBER('2-5-2'!H134), '2-5-2'!H134, IF(ISNUMBER('2-5-2'!F134), '2-5-2'!F134, IF(ISNUMBER('2-5-2'!I134), '2-5-2'!I134, IF(ISNUMBER('2-5-2'!E134), '2-5-2'!E134, IF(ISNUMBER('2-5-2'!J134), '2-5-2'!J134, IF(ISNUMBER('2-5-2'!D134), '2-5-2'!D134, "XXX")))))))</f>
        <v>16</v>
      </c>
      <c r="R134" s="189">
        <f>IF(ISNUMBER('2-6-1'!J134), '2-6-1'!J134, IF(ISNUMBER('2-6-1'!K134), '2-6-1'!K134, IF(ISNUMBER('2-6-1'!I134), '2-6-1'!I134, IF(ISNUMBER('2-6-1'!L134), '2-6-1'!L134, IF(ISNUMBER('2-6-1'!H134), '2-6-1'!H134, IF(ISNUMBER('2-6-1'!G134), '2-6-1'!G134, IF(ISNUMBER('2-6-1'!F134), '2-6-1'!F134, IF(ISNUMBER('2-6-1'!E134), '2-6-1'!E134, "XXX"))))))))</f>
        <v>58.205469999999998</v>
      </c>
      <c r="S134" s="189">
        <f>IF(ISNUMBER('2-6-2'!K134), '2-6-2'!K134, IF(ISNUMBER('2-6-2'!L134), '2-6-2'!L134, IF(ISNUMBER('2-6-2'!J134), '2-6-2'!J134, IF(ISNUMBER('2-6-2'!M134), '2-6-2'!M134, IF(ISNUMBER('2-6-2'!I134), '2-6-2'!I134, IF(ISNUMBER('2-6-2'!H134), '2-6-2'!H134, IF(ISNUMBER('2-6-2'!G134), '2-6-2'!G134, IF(ISNUMBER('2-6-2'!F134), '2-6-2'!F134, "XXX"))))))))</f>
        <v>0.24</v>
      </c>
      <c r="T134" s="189">
        <f>IF(ISNUMBER('2-7-1'!M134), '2-7-1'!M134, "XXX")</f>
        <v>0.37393803594444441</v>
      </c>
      <c r="U134" s="189">
        <f>IF(ISNUMBER('2-7-2'!M134), '2-7-2'!M134, "XXX")</f>
        <v>0.38</v>
      </c>
      <c r="V134" s="189">
        <f>IF(ISNUMBER('2-8-1'!M134), '2-8-1'!M134, "XXX")</f>
        <v>0.48057763664814812</v>
      </c>
      <c r="W134" s="189">
        <f>IF(ISNUMBER('2-8-2'!M134), '2-8-2'!M134, "XXX")</f>
        <v>0.47960817817777773</v>
      </c>
      <c r="X134" s="189">
        <f>IF(ISNUMBER('3-1'!O133), '3-1'!O133, "XXX")</f>
        <v>0.59399999999999997</v>
      </c>
      <c r="Y134" s="189">
        <f>'3-2'!W133</f>
        <v>-1.2905441E-2</v>
      </c>
    </row>
    <row r="135" spans="1:25" ht="15" x14ac:dyDescent="0.25">
      <c r="A135" s="155" t="s">
        <v>142</v>
      </c>
      <c r="B135" s="158" t="s">
        <v>142</v>
      </c>
      <c r="C135" s="189">
        <f>IF(ISNUMBER('1-1'!N135),'1-1'!N135, "XXX")</f>
        <v>8.9</v>
      </c>
      <c r="D135" s="189">
        <f>IF(UCDP!AE135, UCDP!AE135, "0.0")</f>
        <v>1.8208994349006354E-2</v>
      </c>
      <c r="E135" s="189" t="str">
        <f>IF(ISNUMBER('1-3'!Q135), '1-3'!Q135, IF(ISNUMBER('1-3'!P135), '1-3'!P135, IF(ISNUMBER('1-3'!O135), '1-3'!O135, "XXX")))</f>
        <v>XXX</v>
      </c>
      <c r="F135" s="189">
        <f>IF(ISNUMBER('1-4'!AU135),'1-4'!AU135, IF(ISNUMBER('1-4'!AV135),'1-4'!AV135, IF(ISNUMBER('1-4'!AT135),'1-4'!AT135, IF(ISNUMBER('1-4'!AS135),'1-4'!AS135, IF(ISNUMBER('1-4'!AR135),'1-4'!AR135, "XXX")))))</f>
        <v>4</v>
      </c>
      <c r="G135" s="189">
        <f>IF(ISNUMBER('1-5'!N134), '1-5'!N134, "XXX")</f>
        <v>9.4</v>
      </c>
      <c r="H135" s="189" t="str">
        <f>IF(ISNUMBER('2-1-1'!M135), '2-1-1'!M135, "XXX")</f>
        <v>XXX</v>
      </c>
      <c r="I135" s="189">
        <f>IF(ISNUMBER('2-1-2'!G134),'2-1-2'!G134, IF(ISNUMBER('2-1-2'!F134),'2-1-2'!F134, IF(ISNUMBER('2-1-2'!H134),'2-1-2'!H134, "XXX")))</f>
        <v>0.28439999999999999</v>
      </c>
      <c r="J135" s="189" t="str">
        <f>IF(ISNUMBER('2-2-1'!AI135),'2-2-1'!AI135,IF(ISNUMBER('2-2-1'!AJ135),'2-2-1'!AJ135,IF(ISNUMBER('2-2-1'!AH135),'2-2-1'!AH135,IF(ISNUMBER('2-2-1'!AG135),'2-2-1'!AG135,IF(ISNUMBER('2-2-1'!AF135), '2-2-1'!AF135,IF(ISNUMBER('2-2-1'!AE135),'2-2-1'!AE135,IF(ISNUMBER('2-2-1'!AD135),'2-2-1'!AD135, "XXX")))))))</f>
        <v>XXX</v>
      </c>
      <c r="K135" s="189" t="str">
        <f>IF(ISNUMBER('2-2-2'!M135),'2-2-2'!M135, "XXX")</f>
        <v>XXX</v>
      </c>
      <c r="L135" s="189">
        <f>IF(ISNUMBER('2-3-1'!V135), '2-3-1'!V135, IF(ISNUMBER('2-3-1'!U135), '2-3-1'!U135, IF(ISNUMBER('2-3-1'!T135), '2-3-1'!T135, IF(ISNUMBER('2-3-1'!S135), '2-3-1'!S135, IF(ISNUMBER('2-3-1'!R135), '2-3-1'!R135, IF(ISNUMBER('2-3-1'!Q135), '2-3-1'!Q135, "XXX"))))))</f>
        <v>1.0376266199999999</v>
      </c>
      <c r="M135" s="189">
        <f>IF(ISNUMBER('2-3-2'!V135), '2-3-2'!V135, IF(ISNUMBER('2-3-2'!U135), '2-3-2'!U135, IF(ISNUMBER('2-3-2'!T135), '2-3-2'!T135, IF(ISNUMBER('2-3-2'!S135), '2-3-2'!S135, IF(ISNUMBER('2-3-2'!R135), '2-3-2'!R135, IF(ISNUMBER('2-3-2'!Q135), '2-3-2'!Q135, "XXX"))))))</f>
        <v>67.383422850000002</v>
      </c>
      <c r="N135" s="189">
        <f>IF(ISNUMBER('2-4-1'!AB135),'2-4-1'!AB135,IF(ISNUMBER('2-4-1'!AC135),'2-4-1'!AC135,IF(ISNUMBER('2-4-1'!AA135),'2-4-1'!AA135,IF(ISNUMBER('2-4-1'!Z135),'2-4-1'!Z135,IF(ISNUMBER('2-4-1'!Y135),'2-4-1'!Y135,"XXX")))))</f>
        <v>0.7</v>
      </c>
      <c r="O135" s="189">
        <f>IF(ISNUMBER('2-4-2'!J135), '2-4-2'!J135, IF(ISNUMBER('2-4-2'!K135), '2-4-2'!K135, IF(ISNUMBER('2-4-2'!I135), '2-4-2'!I135, IF(ISNUMBER('2-4-2'!L135), '2-4-2'!L135, IF(ISNUMBER('2-4-2'!H135), '2-4-2'!H135, IF(ISNUMBER('2-4-2'!M135), '2-4-2'!M135, IF(ISNUMBER('2-4-2'!G135), '2-4-2'!G135, IF(ISNUMBER('2-4-2'!F135), '2-4-2'!F135, IF(ISNUMBER('2-4-2'!E135), '2-4-2'!E135, "XXX")))))))))</f>
        <v>9.4</v>
      </c>
      <c r="P135" s="189">
        <f>IF(ISNUMBER('2-5-1'!H367), '2-5-1'!H367, "XXX")</f>
        <v>0.19439363479614258</v>
      </c>
      <c r="Q135" s="189">
        <f>IF(ISNUMBER('2-5-2'!G135), '2-5-2'!G135, IF(ISNUMBER('2-5-2'!H135), '2-5-2'!H135, IF(ISNUMBER('2-5-2'!F135), '2-5-2'!F135, IF(ISNUMBER('2-5-2'!I135), '2-5-2'!I135, IF(ISNUMBER('2-5-2'!E135), '2-5-2'!E135, IF(ISNUMBER('2-5-2'!J135), '2-5-2'!J135, IF(ISNUMBER('2-5-2'!D135), '2-5-2'!D135, "XXX")))))))</f>
        <v>7.5</v>
      </c>
      <c r="R135" s="189">
        <f>IF(ISNUMBER('2-6-1'!J135), '2-6-1'!J135, IF(ISNUMBER('2-6-1'!K135), '2-6-1'!K135, IF(ISNUMBER('2-6-1'!I135), '2-6-1'!I135, IF(ISNUMBER('2-6-1'!L135), '2-6-1'!L135, IF(ISNUMBER('2-6-1'!H135), '2-6-1'!H135, IF(ISNUMBER('2-6-1'!G135), '2-6-1'!G135, IF(ISNUMBER('2-6-1'!F135), '2-6-1'!F135, IF(ISNUMBER('2-6-1'!E135), '2-6-1'!E135, "XXX"))))))))</f>
        <v>47.26153</v>
      </c>
      <c r="S135" s="189">
        <f>IF(ISNUMBER('2-6-2'!K135), '2-6-2'!K135, IF(ISNUMBER('2-6-2'!L135), '2-6-2'!L135, IF(ISNUMBER('2-6-2'!J135), '2-6-2'!J135, IF(ISNUMBER('2-6-2'!M135), '2-6-2'!M135, IF(ISNUMBER('2-6-2'!I135), '2-6-2'!I135, IF(ISNUMBER('2-6-2'!H135), '2-6-2'!H135, IF(ISNUMBER('2-6-2'!G135), '2-6-2'!G135, IF(ISNUMBER('2-6-2'!F135), '2-6-2'!F135, "XXX"))))))))</f>
        <v>9.75</v>
      </c>
      <c r="T135" s="189" t="str">
        <f>IF(ISNUMBER('2-7-1'!M135), '2-7-1'!M135, "XXX")</f>
        <v>XXX</v>
      </c>
      <c r="U135" s="189" t="str">
        <f>IF(ISNUMBER('2-7-2'!M135), '2-7-2'!M135, "XXX")</f>
        <v>XXX</v>
      </c>
      <c r="V135" s="189" t="str">
        <f>IF(ISNUMBER('2-8-1'!M135), '2-8-1'!M135, "XXX")</f>
        <v>XXX</v>
      </c>
      <c r="W135" s="189" t="str">
        <f>IF(ISNUMBER('2-8-2'!M135), '2-8-2'!M135, "XXX")</f>
        <v>XXX</v>
      </c>
      <c r="X135" s="189">
        <f>IF(ISNUMBER('3-1'!O134), '3-1'!O134, "XXX")</f>
        <v>0.217</v>
      </c>
      <c r="Y135" s="189">
        <f>'3-2'!W134</f>
        <v>-1.5550068619999999</v>
      </c>
    </row>
    <row r="136" spans="1:25" ht="15" x14ac:dyDescent="0.25">
      <c r="A136" s="155" t="s">
        <v>143</v>
      </c>
      <c r="B136" s="158" t="s">
        <v>143</v>
      </c>
      <c r="C136" s="189">
        <f>IF(ISNUMBER('1-1'!N136),'1-1'!N136, "XXX")</f>
        <v>0.9</v>
      </c>
      <c r="D136" s="189" t="str">
        <f>IF(UCDP!AE136, UCDP!AE136, "0.0")</f>
        <v>0.0</v>
      </c>
      <c r="E136" s="189">
        <f>IF(ISNUMBER('1-3'!Q136), '1-3'!Q136, IF(ISNUMBER('1-3'!P136), '1-3'!P136, IF(ISNUMBER('1-3'!O136), '1-3'!O136, "XXX")))</f>
        <v>83.922243032556509</v>
      </c>
      <c r="F136" s="189">
        <f>IF(ISNUMBER('1-4'!AU136),'1-4'!AU136, IF(ISNUMBER('1-4'!AV136),'1-4'!AV136, IF(ISNUMBER('1-4'!AT136),'1-4'!AT136, IF(ISNUMBER('1-4'!AS136),'1-4'!AS136, IF(ISNUMBER('1-4'!AR136),'1-4'!AR136, "XXX")))))</f>
        <v>1</v>
      </c>
      <c r="G136" s="189">
        <f>IF(ISNUMBER('1-5'!N135), '1-5'!N135, "XXX")</f>
        <v>0.9</v>
      </c>
      <c r="H136" s="189">
        <f>IF(ISNUMBER('2-1-1'!M136), '2-1-1'!M136, "XXX")</f>
        <v>0.84008917599294497</v>
      </c>
      <c r="I136" s="189">
        <f>IF(ISNUMBER('2-1-2'!G135),'2-1-2'!G135, IF(ISNUMBER('2-1-2'!F135),'2-1-2'!F135, IF(ISNUMBER('2-1-2'!H135),'2-1-2'!H135, "XXX")))</f>
        <v>0.96250000000000002</v>
      </c>
      <c r="J136" s="189">
        <f>IF(ISNUMBER('2-2-1'!AI136),'2-2-1'!AI136,IF(ISNUMBER('2-2-1'!AJ136),'2-2-1'!AJ136,IF(ISNUMBER('2-2-1'!AH136),'2-2-1'!AH136,IF(ISNUMBER('2-2-1'!AG136),'2-2-1'!AG136,IF(ISNUMBER('2-2-1'!AF136), '2-2-1'!AF136,IF(ISNUMBER('2-2-1'!AE136),'2-2-1'!AE136,IF(ISNUMBER('2-2-1'!AD136),'2-2-1'!AD136, "XXX")))))))</f>
        <v>4.0136599999999998</v>
      </c>
      <c r="K136" s="189">
        <f>IF(ISNUMBER('2-2-2'!M136),'2-2-2'!M136, "XXX")</f>
        <v>0.82757831025000006</v>
      </c>
      <c r="L136" s="189">
        <f>IF(ISNUMBER('2-3-1'!V136), '2-3-1'!V136, IF(ISNUMBER('2-3-1'!U136), '2-3-1'!U136, IF(ISNUMBER('2-3-1'!T136), '2-3-1'!T136, IF(ISNUMBER('2-3-1'!S136), '2-3-1'!S136, IF(ISNUMBER('2-3-1'!R136), '2-3-1'!R136, IF(ISNUMBER('2-3-1'!Q136), '2-3-1'!Q136, "XXX"))))))</f>
        <v>9.2248344400000004</v>
      </c>
      <c r="M136" s="189">
        <f>IF(ISNUMBER('2-3-2'!V136), '2-3-2'!V136, IF(ISNUMBER('2-3-2'!U136), '2-3-2'!U136, IF(ISNUMBER('2-3-2'!T136), '2-3-2'!T136, IF(ISNUMBER('2-3-2'!S136), '2-3-2'!S136, IF(ISNUMBER('2-3-2'!R136), '2-3-2'!R136, IF(ISNUMBER('2-3-2'!Q136), '2-3-2'!Q136, "XXX"))))))</f>
        <v>13.876381869999999</v>
      </c>
      <c r="N136" s="189">
        <f>IF(ISNUMBER('2-4-1'!AB136),'2-4-1'!AB136,IF(ISNUMBER('2-4-1'!AC136),'2-4-1'!AC136,IF(ISNUMBER('2-4-1'!AA136),'2-4-1'!AA136,IF(ISNUMBER('2-4-1'!Z136),'2-4-1'!Z136,IF(ISNUMBER('2-4-1'!Y136),'2-4-1'!Y136,"XXX")))))</f>
        <v>19.5</v>
      </c>
      <c r="O136" s="189">
        <f>IF(ISNUMBER('2-4-2'!J136), '2-4-2'!J136, IF(ISNUMBER('2-4-2'!K136), '2-4-2'!K136, IF(ISNUMBER('2-4-2'!I136), '2-4-2'!I136, IF(ISNUMBER('2-4-2'!L136), '2-4-2'!L136, IF(ISNUMBER('2-4-2'!H136), '2-4-2'!H136, IF(ISNUMBER('2-4-2'!M136), '2-4-2'!M136, IF(ISNUMBER('2-4-2'!G136), '2-4-2'!G136, IF(ISNUMBER('2-4-2'!F136), '2-4-2'!F136, IF(ISNUMBER('2-4-2'!E136), '2-4-2'!E136, "XXX")))))))))</f>
        <v>100</v>
      </c>
      <c r="P136" s="189">
        <f>IF(ISNUMBER('2-5-1'!H368), '2-5-1'!H368, "XXX")</f>
        <v>1</v>
      </c>
      <c r="Q136" s="189">
        <f>IF(ISNUMBER('2-5-2'!G136), '2-5-2'!G136, IF(ISNUMBER('2-5-2'!H136), '2-5-2'!H136, IF(ISNUMBER('2-5-2'!F136), '2-5-2'!F136, IF(ISNUMBER('2-5-2'!I136), '2-5-2'!I136, IF(ISNUMBER('2-5-2'!E136), '2-5-2'!E136, IF(ISNUMBER('2-5-2'!J136), '2-5-2'!J136, IF(ISNUMBER('2-5-2'!D136), '2-5-2'!D136, "XXX")))))))</f>
        <v>100</v>
      </c>
      <c r="R136" s="189">
        <f>IF(ISNUMBER('2-6-1'!J136), '2-6-1'!J136, IF(ISNUMBER('2-6-1'!K136), '2-6-1'!K136, IF(ISNUMBER('2-6-1'!I136), '2-6-1'!I136, IF(ISNUMBER('2-6-1'!L136), '2-6-1'!L136, IF(ISNUMBER('2-6-1'!H136), '2-6-1'!H136, IF(ISNUMBER('2-6-1'!G136), '2-6-1'!G136, IF(ISNUMBER('2-6-1'!F136), '2-6-1'!F136, IF(ISNUMBER('2-6-1'!E136), '2-6-1'!E136, "XXX"))))))))</f>
        <v>90.157899999999998</v>
      </c>
      <c r="S136" s="189">
        <f>IF(ISNUMBER('2-6-2'!K136), '2-6-2'!K136, IF(ISNUMBER('2-6-2'!L136), '2-6-2'!L136, IF(ISNUMBER('2-6-2'!J136), '2-6-2'!J136, IF(ISNUMBER('2-6-2'!M136), '2-6-2'!M136, IF(ISNUMBER('2-6-2'!I136), '2-6-2'!I136, IF(ISNUMBER('2-6-2'!H136), '2-6-2'!H136, IF(ISNUMBER('2-6-2'!G136), '2-6-2'!G136, IF(ISNUMBER('2-6-2'!F136), '2-6-2'!F136, "XXX"))))))))</f>
        <v>0</v>
      </c>
      <c r="T136" s="189">
        <f>IF(ISNUMBER('2-7-1'!M136), '2-7-1'!M136, "XXX")</f>
        <v>0.81303331588888883</v>
      </c>
      <c r="U136" s="189">
        <f>IF(ISNUMBER('2-7-2'!M136), '2-7-2'!M136, "XXX")</f>
        <v>0.85</v>
      </c>
      <c r="V136" s="189">
        <f>IF(ISNUMBER('2-8-1'!M136), '2-8-1'!M136, "XXX")</f>
        <v>0.64920784807407406</v>
      </c>
      <c r="W136" s="189">
        <f>IF(ISNUMBER('2-8-2'!M136), '2-8-2'!M136, "XXX")</f>
        <v>0.69295030168888883</v>
      </c>
      <c r="X136" s="189">
        <f>IF(ISNUMBER('3-1'!O135), '3-1'!O135, "XXX")</f>
        <v>0.90800000000000003</v>
      </c>
      <c r="Y136" s="189">
        <f>'3-2'!W135</f>
        <v>1.6134335989999999</v>
      </c>
    </row>
    <row r="137" spans="1:25" ht="15" x14ac:dyDescent="0.25">
      <c r="A137" s="155" t="s">
        <v>144</v>
      </c>
      <c r="B137" s="158" t="s">
        <v>144</v>
      </c>
      <c r="C137" s="189">
        <f>IF(ISNUMBER('1-1'!N137),'1-1'!N137, "XXX")</f>
        <v>0.7</v>
      </c>
      <c r="D137" s="189" t="str">
        <f>IF(UCDP!AE137, UCDP!AE137, "0.0")</f>
        <v>0.0</v>
      </c>
      <c r="E137" s="189">
        <f>IF(ISNUMBER('1-3'!Q137), '1-3'!Q137, IF(ISNUMBER('1-3'!P137), '1-3'!P137, IF(ISNUMBER('1-3'!O137), '1-3'!O137, "XXX")))</f>
        <v>93.817567105833334</v>
      </c>
      <c r="F137" s="189">
        <f>IF(ISNUMBER('1-4'!AU137),'1-4'!AU137, IF(ISNUMBER('1-4'!AV137),'1-4'!AV137, IF(ISNUMBER('1-4'!AT137),'1-4'!AT137, IF(ISNUMBER('1-4'!AS137),'1-4'!AS137, IF(ISNUMBER('1-4'!AR137),'1-4'!AR137, "XXX")))))</f>
        <v>1</v>
      </c>
      <c r="G137" s="189">
        <f>IF(ISNUMBER('1-5'!N136), '1-5'!N136, "XXX")</f>
        <v>1.4</v>
      </c>
      <c r="H137" s="189">
        <f>IF(ISNUMBER('2-1-1'!M137), '2-1-1'!M137, "XXX")</f>
        <v>0.93162174888624461</v>
      </c>
      <c r="I137" s="189">
        <f>IF(ISNUMBER('2-1-2'!G136),'2-1-2'!G136, IF(ISNUMBER('2-1-2'!F136),'2-1-2'!F136, IF(ISNUMBER('2-1-2'!H136),'2-1-2'!H136, "XXX")))</f>
        <v>0.94820000000000004</v>
      </c>
      <c r="J137" s="189">
        <f>IF(ISNUMBER('2-2-1'!AI137),'2-2-1'!AI137,IF(ISNUMBER('2-2-1'!AJ137),'2-2-1'!AJ137,IF(ISNUMBER('2-2-1'!AH137),'2-2-1'!AH137,IF(ISNUMBER('2-2-1'!AG137),'2-2-1'!AG137,IF(ISNUMBER('2-2-1'!AF137), '2-2-1'!AF137,IF(ISNUMBER('2-2-1'!AE137),'2-2-1'!AE137,IF(ISNUMBER('2-2-1'!AD137),'2-2-1'!AD137, "XXX")))))))</f>
        <v>3.2692000000000001</v>
      </c>
      <c r="K137" s="189">
        <f>IF(ISNUMBER('2-2-2'!M137),'2-2-2'!M137, "XXX")</f>
        <v>0.86271133416666668</v>
      </c>
      <c r="L137" s="189">
        <f>IF(ISNUMBER('2-3-1'!V137), '2-3-1'!V137, IF(ISNUMBER('2-3-1'!U137), '2-3-1'!U137, IF(ISNUMBER('2-3-1'!T137), '2-3-1'!T137, IF(ISNUMBER('2-3-1'!S137), '2-3-1'!S137, IF(ISNUMBER('2-3-1'!R137), '2-3-1'!R137, IF(ISNUMBER('2-3-1'!Q137), '2-3-1'!Q137, "XXX"))))))</f>
        <v>3.6256365800000001</v>
      </c>
      <c r="M137" s="189">
        <f>IF(ISNUMBER('2-3-2'!V137), '2-3-2'!V137, IF(ISNUMBER('2-3-2'!U137), '2-3-2'!U137, IF(ISNUMBER('2-3-2'!T137), '2-3-2'!T137, IF(ISNUMBER('2-3-2'!S137), '2-3-2'!S137, IF(ISNUMBER('2-3-2'!R137), '2-3-2'!R137, IF(ISNUMBER('2-3-2'!Q137), '2-3-2'!Q137, "XXX"))))))</f>
        <v>25.29318237</v>
      </c>
      <c r="N137" s="189">
        <f>IF(ISNUMBER('2-4-1'!AB137),'2-4-1'!AB137,IF(ISNUMBER('2-4-1'!AC137),'2-4-1'!AC137,IF(ISNUMBER('2-4-1'!AA137),'2-4-1'!AA137,IF(ISNUMBER('2-4-1'!Z137),'2-4-1'!Z137,IF(ISNUMBER('2-4-1'!Y137),'2-4-1'!Y137,"XXX")))))</f>
        <v>12.8</v>
      </c>
      <c r="O137" s="189">
        <f>IF(ISNUMBER('2-4-2'!J137), '2-4-2'!J137, IF(ISNUMBER('2-4-2'!K137), '2-4-2'!K137, IF(ISNUMBER('2-4-2'!I137), '2-4-2'!I137, IF(ISNUMBER('2-4-2'!L137), '2-4-2'!L137, IF(ISNUMBER('2-4-2'!H137), '2-4-2'!H137, IF(ISNUMBER('2-4-2'!M137), '2-4-2'!M137, IF(ISNUMBER('2-4-2'!G137), '2-4-2'!G137, IF(ISNUMBER('2-4-2'!F137), '2-4-2'!F137, IF(ISNUMBER('2-4-2'!E137), '2-4-2'!E137, "XXX")))))))))</f>
        <v>100</v>
      </c>
      <c r="P137" s="189">
        <f>IF(ISNUMBER('2-5-1'!H369), '2-5-1'!H369, "XXX")</f>
        <v>1</v>
      </c>
      <c r="Q137" s="189">
        <f>IF(ISNUMBER('2-5-2'!G137), '2-5-2'!G137, IF(ISNUMBER('2-5-2'!H137), '2-5-2'!H137, IF(ISNUMBER('2-5-2'!F137), '2-5-2'!F137, IF(ISNUMBER('2-5-2'!I137), '2-5-2'!I137, IF(ISNUMBER('2-5-2'!E137), '2-5-2'!E137, IF(ISNUMBER('2-5-2'!J137), '2-5-2'!J137, IF(ISNUMBER('2-5-2'!D137), '2-5-2'!D137, "XXX")))))))</f>
        <v>70.2</v>
      </c>
      <c r="R137" s="189">
        <f>IF(ISNUMBER('2-6-1'!J137), '2-6-1'!J137, IF(ISNUMBER('2-6-1'!K137), '2-6-1'!K137, IF(ISNUMBER('2-6-1'!I137), '2-6-1'!I137, IF(ISNUMBER('2-6-1'!L137), '2-6-1'!L137, IF(ISNUMBER('2-6-1'!H137), '2-6-1'!H137, IF(ISNUMBER('2-6-1'!G137), '2-6-1'!G137, IF(ISNUMBER('2-6-1'!F137), '2-6-1'!F137, IF(ISNUMBER('2-6-1'!E137), '2-6-1'!E137, "XXX"))))))))</f>
        <v>85.626130000000003</v>
      </c>
      <c r="S137" s="189">
        <f>IF(ISNUMBER('2-6-2'!K137), '2-6-2'!K137, IF(ISNUMBER('2-6-2'!L137), '2-6-2'!L137, IF(ISNUMBER('2-6-2'!J137), '2-6-2'!J137, IF(ISNUMBER('2-6-2'!M137), '2-6-2'!M137, IF(ISNUMBER('2-6-2'!I137), '2-6-2'!I137, IF(ISNUMBER('2-6-2'!H137), '2-6-2'!H137, IF(ISNUMBER('2-6-2'!G137), '2-6-2'!G137, IF(ISNUMBER('2-6-2'!F137), '2-6-2'!F137, "XXX"))))))))</f>
        <v>0</v>
      </c>
      <c r="T137" s="189">
        <f>IF(ISNUMBER('2-7-1'!M137), '2-7-1'!M137, "XXX")</f>
        <v>0.85662254755555567</v>
      </c>
      <c r="U137" s="189">
        <f>IF(ISNUMBER('2-7-2'!M137), '2-7-2'!M137, "XXX")</f>
        <v>0.85</v>
      </c>
      <c r="V137" s="189">
        <f>IF(ISNUMBER('2-8-1'!M137), '2-8-1'!M137, "XXX")</f>
        <v>0.72865090546296285</v>
      </c>
      <c r="W137" s="189">
        <f>IF(ISNUMBER('2-8-2'!M137), '2-8-2'!M137, "XXX")</f>
        <v>0.7600435150888889</v>
      </c>
      <c r="X137" s="189">
        <f>IF(ISNUMBER('3-1'!O136), '3-1'!O136, "XXX")</f>
        <v>0.89700000000000002</v>
      </c>
      <c r="Y137" s="189">
        <f>'3-2'!W136</f>
        <v>1.5507471559999999</v>
      </c>
    </row>
    <row r="138" spans="1:25" ht="15" x14ac:dyDescent="0.25">
      <c r="A138" s="155" t="s">
        <v>145</v>
      </c>
      <c r="B138" s="158" t="s">
        <v>145</v>
      </c>
      <c r="C138" s="189">
        <f>IF(ISNUMBER('1-1'!N138),'1-1'!N138, "XXX")</f>
        <v>5.3</v>
      </c>
      <c r="D138" s="189" t="str">
        <f>IF(UCDP!AE138, UCDP!AE138, "0.0")</f>
        <v>0.0</v>
      </c>
      <c r="E138" s="189">
        <f>IF(ISNUMBER('1-3'!Q138), '1-3'!Q138, IF(ISNUMBER('1-3'!P138), '1-3'!P138, IF(ISNUMBER('1-3'!O138), '1-3'!O138, "XXX")))</f>
        <v>79.517398713997181</v>
      </c>
      <c r="F138" s="189">
        <f>IF(ISNUMBER('1-4'!AU138),'1-4'!AU138, IF(ISNUMBER('1-4'!AV138),'1-4'!AV138, IF(ISNUMBER('1-4'!AT138),'1-4'!AT138, IF(ISNUMBER('1-4'!AS138),'1-4'!AS138, IF(ISNUMBER('1-4'!AR138),'1-4'!AR138, "XXX")))))</f>
        <v>3</v>
      </c>
      <c r="G138" s="189">
        <f>IF(ISNUMBER('1-5'!N137), '1-5'!N137, "XXX")</f>
        <v>8.6</v>
      </c>
      <c r="H138" s="189">
        <f>IF(ISNUMBER('2-1-1'!M138), '2-1-1'!M138, "XXX")</f>
        <v>0.60613967462564788</v>
      </c>
      <c r="I138" s="189">
        <f>IF(ISNUMBER('2-1-2'!G137),'2-1-2'!G137, IF(ISNUMBER('2-1-2'!F137),'2-1-2'!F137, IF(ISNUMBER('2-1-2'!H137),'2-1-2'!H137, "XXX")))</f>
        <v>0.34960000000000002</v>
      </c>
      <c r="J138" s="189" t="str">
        <f>IF(ISNUMBER('2-2-1'!AI138),'2-2-1'!AI138,IF(ISNUMBER('2-2-1'!AJ138),'2-2-1'!AJ138,IF(ISNUMBER('2-2-1'!AH138),'2-2-1'!AH138,IF(ISNUMBER('2-2-1'!AG138),'2-2-1'!AG138,IF(ISNUMBER('2-2-1'!AF138), '2-2-1'!AF138,IF(ISNUMBER('2-2-1'!AE138),'2-2-1'!AE138,IF(ISNUMBER('2-2-1'!AD138),'2-2-1'!AD138, "XXX")))))))</f>
        <v>XXX</v>
      </c>
      <c r="K138" s="189">
        <f>IF(ISNUMBER('2-2-2'!M138),'2-2-2'!M138, "XXX")</f>
        <v>0.61106173195833324</v>
      </c>
      <c r="L138" s="189">
        <f>IF(ISNUMBER('2-3-1'!V138), '2-3-1'!V138, IF(ISNUMBER('2-3-1'!U138), '2-3-1'!U138, IF(ISNUMBER('2-3-1'!T138), '2-3-1'!T138, IF(ISNUMBER('2-3-1'!S138), '2-3-1'!S138, IF(ISNUMBER('2-3-1'!R138), '2-3-1'!R138, IF(ISNUMBER('2-3-1'!Q138), '2-3-1'!Q138, "XXX"))))))</f>
        <v>1.94083118</v>
      </c>
      <c r="M138" s="189">
        <f>IF(ISNUMBER('2-3-2'!V138), '2-3-2'!V138, IF(ISNUMBER('2-3-2'!U138), '2-3-2'!U138, IF(ISNUMBER('2-3-2'!T138), '2-3-2'!T138, IF(ISNUMBER('2-3-2'!S138), '2-3-2'!S138, IF(ISNUMBER('2-3-2'!R138), '2-3-2'!R138, IF(ISNUMBER('2-3-2'!Q138), '2-3-2'!Q138, "XXX"))))))</f>
        <v>71.222999569999999</v>
      </c>
      <c r="N138" s="189">
        <f>IF(ISNUMBER('2-4-1'!AB138),'2-4-1'!AB138,IF(ISNUMBER('2-4-1'!AC138),'2-4-1'!AC138,IF(ISNUMBER('2-4-1'!AA138),'2-4-1'!AA138,IF(ISNUMBER('2-4-1'!Z138),'2-4-1'!Z138,IF(ISNUMBER('2-4-1'!Y138),'2-4-1'!Y138,"XXX")))))</f>
        <v>4</v>
      </c>
      <c r="O138" s="189">
        <f>IF(ISNUMBER('2-4-2'!J138), '2-4-2'!J138, IF(ISNUMBER('2-4-2'!K138), '2-4-2'!K138, IF(ISNUMBER('2-4-2'!I138), '2-4-2'!I138, IF(ISNUMBER('2-4-2'!L138), '2-4-2'!L138, IF(ISNUMBER('2-4-2'!H138), '2-4-2'!H138, IF(ISNUMBER('2-4-2'!M138), '2-4-2'!M138, IF(ISNUMBER('2-4-2'!G138), '2-4-2'!G138, IF(ISNUMBER('2-4-2'!F138), '2-4-2'!F138, IF(ISNUMBER('2-4-2'!E138), '2-4-2'!E138, "XXX")))))))))</f>
        <v>93.7</v>
      </c>
      <c r="P138" s="189">
        <f>IF(ISNUMBER('2-5-1'!H370), '2-5-1'!H370, "XXX")</f>
        <v>0.1490084171295166</v>
      </c>
      <c r="Q138" s="189">
        <f>IF(ISNUMBER('2-5-2'!G138), '2-5-2'!G138, IF(ISNUMBER('2-5-2'!H138), '2-5-2'!H138, IF(ISNUMBER('2-5-2'!F138), '2-5-2'!F138, IF(ISNUMBER('2-5-2'!I138), '2-5-2'!I138, IF(ISNUMBER('2-5-2'!E138), '2-5-2'!E138, IF(ISNUMBER('2-5-2'!J138), '2-5-2'!J138, IF(ISNUMBER('2-5-2'!D138), '2-5-2'!D138, "XXX")))))))</f>
        <v>7.5</v>
      </c>
      <c r="R138" s="189">
        <f>IF(ISNUMBER('2-6-1'!J138), '2-6-1'!J138, IF(ISNUMBER('2-6-1'!K138), '2-6-1'!K138, IF(ISNUMBER('2-6-1'!I138), '2-6-1'!I138, IF(ISNUMBER('2-6-1'!L138), '2-6-1'!L138, IF(ISNUMBER('2-6-1'!H138), '2-6-1'!H138, IF(ISNUMBER('2-6-1'!G138), '2-6-1'!G138, IF(ISNUMBER('2-6-1'!F138), '2-6-1'!F138, IF(ISNUMBER('2-6-1'!E138), '2-6-1'!E138, "XXX"))))))))</f>
        <v>72.006020000000007</v>
      </c>
      <c r="S138" s="189">
        <f>IF(ISNUMBER('2-6-2'!K138), '2-6-2'!K138, IF(ISNUMBER('2-6-2'!L138), '2-6-2'!L138, IF(ISNUMBER('2-6-2'!J138), '2-6-2'!J138, IF(ISNUMBER('2-6-2'!M138), '2-6-2'!M138, IF(ISNUMBER('2-6-2'!I138), '2-6-2'!I138, IF(ISNUMBER('2-6-2'!H138), '2-6-2'!H138, IF(ISNUMBER('2-6-2'!G138), '2-6-2'!G138, IF(ISNUMBER('2-6-2'!F138), '2-6-2'!F138, "XXX"))))))))</f>
        <v>1.92</v>
      </c>
      <c r="T138" s="189">
        <f>IF(ISNUMBER('2-7-1'!M138), '2-7-1'!M138, "XXX")</f>
        <v>0.46733588638888895</v>
      </c>
      <c r="U138" s="189">
        <f>IF(ISNUMBER('2-7-2'!M138), '2-7-2'!M138, "XXX")</f>
        <v>0.25</v>
      </c>
      <c r="V138" s="189">
        <f>IF(ISNUMBER('2-8-1'!M138), '2-8-1'!M138, "XXX")</f>
        <v>0.53238187898148137</v>
      </c>
      <c r="W138" s="189">
        <f>IF(ISNUMBER('2-8-2'!M138), '2-8-2'!M138, "XXX")</f>
        <v>0.50960659317777779</v>
      </c>
      <c r="X138" s="189">
        <f>IF(ISNUMBER('3-1'!O137), '3-1'!O137, "XXX")</f>
        <v>0.16800000000000001</v>
      </c>
      <c r="Y138" s="189">
        <f>'3-2'!W137</f>
        <v>-1.6973744630000001</v>
      </c>
    </row>
    <row r="139" spans="1:25" ht="15" x14ac:dyDescent="0.25">
      <c r="A139" s="155" t="s">
        <v>146</v>
      </c>
      <c r="B139" s="158" t="s">
        <v>146</v>
      </c>
      <c r="C139" s="189">
        <f>IF(ISNUMBER('1-1'!N139),'1-1'!N139, "XXX")</f>
        <v>7.2</v>
      </c>
      <c r="D139" s="189">
        <f>IF(UCDP!AE139, UCDP!AE139, "0.0")</f>
        <v>8.1031343604369465E-4</v>
      </c>
      <c r="E139" s="189">
        <f>IF(ISNUMBER('1-3'!Q139), '1-3'!Q139, IF(ISNUMBER('1-3'!P139), '1-3'!P139, IF(ISNUMBER('1-3'!O139), '1-3'!O139, "XXX")))</f>
        <v>71.904899993121461</v>
      </c>
      <c r="F139" s="189">
        <f>IF(ISNUMBER('1-4'!AU139),'1-4'!AU139, IF(ISNUMBER('1-4'!AV139),'1-4'!AV139, IF(ISNUMBER('1-4'!AT139),'1-4'!AT139, IF(ISNUMBER('1-4'!AS139),'1-4'!AS139, IF(ISNUMBER('1-4'!AR139),'1-4'!AR139, "XXX")))))</f>
        <v>3</v>
      </c>
      <c r="G139" s="189">
        <f>IF(ISNUMBER('1-5'!N138), '1-5'!N138, "XXX")</f>
        <v>6.4</v>
      </c>
      <c r="H139" s="189">
        <f>IF(ISNUMBER('2-1-1'!M139), '2-1-1'!M139, "XXX")</f>
        <v>0.44923129470578471</v>
      </c>
      <c r="I139" s="189">
        <f>IF(ISNUMBER('2-1-2'!G138),'2-1-2'!G138, IF(ISNUMBER('2-1-2'!F138),'2-1-2'!F138, IF(ISNUMBER('2-1-2'!H138),'2-1-2'!H138, "XXX")))</f>
        <v>0.24299999999999999</v>
      </c>
      <c r="J139" s="189">
        <f>IF(ISNUMBER('2-2-1'!AI139),'2-2-1'!AI139,IF(ISNUMBER('2-2-1'!AJ139),'2-2-1'!AJ139,IF(ISNUMBER('2-2-1'!AH139),'2-2-1'!AH139,IF(ISNUMBER('2-2-1'!AG139),'2-2-1'!AG139,IF(ISNUMBER('2-2-1'!AF139), '2-2-1'!AF139,IF(ISNUMBER('2-2-1'!AE139),'2-2-1'!AE139,IF(ISNUMBER('2-2-1'!AD139),'2-2-1'!AD139, "XXX")))))))</f>
        <v>2.2820400000000003</v>
      </c>
      <c r="K139" s="189">
        <f>IF(ISNUMBER('2-2-2'!M139),'2-2-2'!M139, "XXX")</f>
        <v>0.24100177291666663</v>
      </c>
      <c r="L139" s="189">
        <f>IF(ISNUMBER('2-3-1'!V139), '2-3-1'!V139, IF(ISNUMBER('2-3-1'!U139), '2-3-1'!U139, IF(ISNUMBER('2-3-1'!T139), '2-3-1'!T139, IF(ISNUMBER('2-3-1'!S139), '2-3-1'!S139, IF(ISNUMBER('2-3-1'!R139), '2-3-1'!R139, IF(ISNUMBER('2-3-1'!Q139), '2-3-1'!Q139, "XXX"))))))</f>
        <v>1.5649009899999999</v>
      </c>
      <c r="M139" s="189">
        <f>IF(ISNUMBER('2-3-2'!V139), '2-3-2'!V139, IF(ISNUMBER('2-3-2'!U139), '2-3-2'!U139, IF(ISNUMBER('2-3-2'!T139), '2-3-2'!T139, IF(ISNUMBER('2-3-2'!S139), '2-3-2'!S139, IF(ISNUMBER('2-3-2'!R139), '2-3-2'!R139, IF(ISNUMBER('2-3-2'!Q139), '2-3-2'!Q139, "XXX"))))))</f>
        <v>22.15128326</v>
      </c>
      <c r="N139" s="189">
        <f>IF(ISNUMBER('2-4-1'!AB139),'2-4-1'!AB139,IF(ISNUMBER('2-4-1'!AC139),'2-4-1'!AC139,IF(ISNUMBER('2-4-1'!AA139),'2-4-1'!AA139,IF(ISNUMBER('2-4-1'!Z139),'2-4-1'!Z139,IF(ISNUMBER('2-4-1'!Y139),'2-4-1'!Y139,"XXX")))))</f>
        <v>1.7</v>
      </c>
      <c r="O139" s="189">
        <f>IF(ISNUMBER('2-4-2'!J139), '2-4-2'!J139, IF(ISNUMBER('2-4-2'!K139), '2-4-2'!K139, IF(ISNUMBER('2-4-2'!I139), '2-4-2'!I139, IF(ISNUMBER('2-4-2'!L139), '2-4-2'!L139, IF(ISNUMBER('2-4-2'!H139), '2-4-2'!H139, IF(ISNUMBER('2-4-2'!M139), '2-4-2'!M139, IF(ISNUMBER('2-4-2'!G139), '2-4-2'!G139, IF(ISNUMBER('2-4-2'!F139), '2-4-2'!F139, IF(ISNUMBER('2-4-2'!E139), '2-4-2'!E139, "XXX")))))))))</f>
        <v>5.5</v>
      </c>
      <c r="P139" s="189">
        <f>IF(ISNUMBER('2-5-1'!H371), '2-5-1'!H371, "XXX")</f>
        <v>3.066449463367462E-2</v>
      </c>
      <c r="Q139" s="189">
        <f>IF(ISNUMBER('2-5-2'!G139), '2-5-2'!G139, IF(ISNUMBER('2-5-2'!H139), '2-5-2'!H139, IF(ISNUMBER('2-5-2'!F139), '2-5-2'!F139, IF(ISNUMBER('2-5-2'!I139), '2-5-2'!I139, IF(ISNUMBER('2-5-2'!E139), '2-5-2'!E139, IF(ISNUMBER('2-5-2'!J139), '2-5-2'!J139, IF(ISNUMBER('2-5-2'!D139), '2-5-2'!D139, "XXX")))))))</f>
        <v>3</v>
      </c>
      <c r="R139" s="189">
        <f>IF(ISNUMBER('2-6-1'!J139), '2-6-1'!J139, IF(ISNUMBER('2-6-1'!K139), '2-6-1'!K139, IF(ISNUMBER('2-6-1'!I139), '2-6-1'!I139, IF(ISNUMBER('2-6-1'!L139), '2-6-1'!L139, IF(ISNUMBER('2-6-1'!H139), '2-6-1'!H139, IF(ISNUMBER('2-6-1'!G139), '2-6-1'!G139, IF(ISNUMBER('2-6-1'!F139), '2-6-1'!F139, IF(ISNUMBER('2-6-1'!E139), '2-6-1'!E139, "XXX"))))))))</f>
        <v>15.79936</v>
      </c>
      <c r="S139" s="189">
        <f>IF(ISNUMBER('2-6-2'!K139), '2-6-2'!K139, IF(ISNUMBER('2-6-2'!L139), '2-6-2'!L139, IF(ISNUMBER('2-6-2'!J139), '2-6-2'!J139, IF(ISNUMBER('2-6-2'!M139), '2-6-2'!M139, IF(ISNUMBER('2-6-2'!I139), '2-6-2'!I139, IF(ISNUMBER('2-6-2'!H139), '2-6-2'!H139, IF(ISNUMBER('2-6-2'!G139), '2-6-2'!G139, IF(ISNUMBER('2-6-2'!F139), '2-6-2'!F139, "XXX"))))))))</f>
        <v>48.84</v>
      </c>
      <c r="T139" s="189">
        <f>IF(ISNUMBER('2-7-1'!M139), '2-7-1'!M139, "XXX")</f>
        <v>0.43314652972222212</v>
      </c>
      <c r="U139" s="189">
        <f>IF(ISNUMBER('2-7-2'!M139), '2-7-2'!M139, "XXX")</f>
        <v>0.36</v>
      </c>
      <c r="V139" s="189">
        <f>IF(ISNUMBER('2-8-1'!M139), '2-8-1'!M139, "XXX")</f>
        <v>0.47065710583333326</v>
      </c>
      <c r="W139" s="189">
        <f>IF(ISNUMBER('2-8-2'!M139), '2-8-2'!M139, "XXX")</f>
        <v>0.53454436857777776</v>
      </c>
      <c r="X139" s="189">
        <f>IF(ISNUMBER('3-1'!O138), '3-1'!O138, "XXX")</f>
        <v>0.377</v>
      </c>
      <c r="Y139" s="189">
        <f>'3-2'!W138</f>
        <v>-0.43940278900000002</v>
      </c>
    </row>
    <row r="140" spans="1:25" ht="15" x14ac:dyDescent="0.25">
      <c r="A140" s="155" t="s">
        <v>147</v>
      </c>
      <c r="B140" s="158" t="s">
        <v>147</v>
      </c>
      <c r="C140" s="189">
        <f>IF(ISNUMBER('1-1'!N140),'1-1'!N140, "XXX")</f>
        <v>3.2</v>
      </c>
      <c r="D140" s="189">
        <f>IF(UCDP!AE140, UCDP!AE140, "0.0")</f>
        <v>6.521853350577797E-3</v>
      </c>
      <c r="E140" s="189">
        <f>IF(ISNUMBER('1-3'!Q140), '1-3'!Q140, IF(ISNUMBER('1-3'!P140), '1-3'!P140, IF(ISNUMBER('1-3'!O140), '1-3'!O140, "XXX")))</f>
        <v>64.68619149110171</v>
      </c>
      <c r="F140" s="189">
        <f>IF(ISNUMBER('1-4'!AU140),'1-4'!AU140, IF(ISNUMBER('1-4'!AV140),'1-4'!AV140, IF(ISNUMBER('1-4'!AT140),'1-4'!AT140, IF(ISNUMBER('1-4'!AS140),'1-4'!AS140, IF(ISNUMBER('1-4'!AR140),'1-4'!AR140, "XXX")))))</f>
        <v>3</v>
      </c>
      <c r="G140" s="189">
        <f>IF(ISNUMBER('1-5'!N139), '1-5'!N139, "XXX")</f>
        <v>8.1</v>
      </c>
      <c r="H140" s="189">
        <f>IF(ISNUMBER('2-1-1'!M140), '2-1-1'!M140, "XXX")</f>
        <v>0.6783864315064031</v>
      </c>
      <c r="I140" s="189">
        <f>IF(ISNUMBER('2-1-2'!G139),'2-1-2'!G139, IF(ISNUMBER('2-1-2'!F139),'2-1-2'!F139, IF(ISNUMBER('2-1-2'!H139),'2-1-2'!H139, "XXX")))</f>
        <v>0.70040000000000002</v>
      </c>
      <c r="J140" s="189">
        <f>IF(ISNUMBER('2-2-1'!AI140),'2-2-1'!AI140,IF(ISNUMBER('2-2-1'!AJ140),'2-2-1'!AJ140,IF(ISNUMBER('2-2-1'!AH140),'2-2-1'!AH140,IF(ISNUMBER('2-2-1'!AG140),'2-2-1'!AG140,IF(ISNUMBER('2-2-1'!AF140), '2-2-1'!AF140,IF(ISNUMBER('2-2-1'!AE140),'2-2-1'!AE140,IF(ISNUMBER('2-2-1'!AD140),'2-2-1'!AD140, "XXX")))))))</f>
        <v>2.9247999999999998</v>
      </c>
      <c r="K140" s="189">
        <f>IF(ISNUMBER('2-2-2'!M140),'2-2-2'!M140, "XXX")</f>
        <v>0.60703094400000002</v>
      </c>
      <c r="L140" s="189">
        <f>IF(ISNUMBER('2-3-1'!V140), '2-3-1'!V140, IF(ISNUMBER('2-3-1'!U140), '2-3-1'!U140, IF(ISNUMBER('2-3-1'!T140), '2-3-1'!T140, IF(ISNUMBER('2-3-1'!S140), '2-3-1'!S140, IF(ISNUMBER('2-3-1'!R140), '2-3-1'!R140, IF(ISNUMBER('2-3-1'!Q140), '2-3-1'!Q140, "XXX"))))))</f>
        <v>2.7152462000000002</v>
      </c>
      <c r="M140" s="189">
        <f>IF(ISNUMBER('2-3-2'!V140), '2-3-2'!V140, IF(ISNUMBER('2-3-2'!U140), '2-3-2'!U140, IF(ISNUMBER('2-3-2'!T140), '2-3-2'!T140, IF(ISNUMBER('2-3-2'!S140), '2-3-2'!S140, IF(ISNUMBER('2-3-2'!R140), '2-3-2'!R140, IF(ISNUMBER('2-3-2'!Q140), '2-3-2'!Q140, "XXX"))))))</f>
        <v>8.6695985800000006</v>
      </c>
      <c r="N140" s="189">
        <f>IF(ISNUMBER('2-4-1'!AB140),'2-4-1'!AB140,IF(ISNUMBER('2-4-1'!AC140),'2-4-1'!AC140,IF(ISNUMBER('2-4-1'!AA140),'2-4-1'!AA140,IF(ISNUMBER('2-4-1'!Z140),'2-4-1'!Z140,IF(ISNUMBER('2-4-1'!Y140),'2-4-1'!Y140,"XXX")))))</f>
        <v>3</v>
      </c>
      <c r="O140" s="189">
        <f>IF(ISNUMBER('2-4-2'!J140), '2-4-2'!J140, IF(ISNUMBER('2-4-2'!K140), '2-4-2'!K140, IF(ISNUMBER('2-4-2'!I140), '2-4-2'!I140, IF(ISNUMBER('2-4-2'!L140), '2-4-2'!L140, IF(ISNUMBER('2-4-2'!H140), '2-4-2'!H140, IF(ISNUMBER('2-4-2'!M140), '2-4-2'!M140, IF(ISNUMBER('2-4-2'!G140), '2-4-2'!G140, IF(ISNUMBER('2-4-2'!F140), '2-4-2'!F140, IF(ISNUMBER('2-4-2'!E140), '2-4-2'!E140, "XXX")))))))))</f>
        <v>89.1</v>
      </c>
      <c r="P140" s="189">
        <f>IF(ISNUMBER('2-5-1'!H372), '2-5-1'!H372, "XXX")</f>
        <v>0.33828370571136473</v>
      </c>
      <c r="Q140" s="189">
        <f>IF(ISNUMBER('2-5-2'!G140), '2-5-2'!G140, IF(ISNUMBER('2-5-2'!H140), '2-5-2'!H140, IF(ISNUMBER('2-5-2'!F140), '2-5-2'!F140, IF(ISNUMBER('2-5-2'!I140), '2-5-2'!I140, IF(ISNUMBER('2-5-2'!E140), '2-5-2'!E140, IF(ISNUMBER('2-5-2'!J140), '2-5-2'!J140, IF(ISNUMBER('2-5-2'!D140), '2-5-2'!D140, "XXX")))))))</f>
        <v>54.3</v>
      </c>
      <c r="R140" s="189">
        <f>IF(ISNUMBER('2-6-1'!J140), '2-6-1'!J140, IF(ISNUMBER('2-6-1'!K140), '2-6-1'!K140, IF(ISNUMBER('2-6-1'!I140), '2-6-1'!I140, IF(ISNUMBER('2-6-1'!L140), '2-6-1'!L140, IF(ISNUMBER('2-6-1'!H140), '2-6-1'!H140, IF(ISNUMBER('2-6-1'!G140), '2-6-1'!G140, IF(ISNUMBER('2-6-1'!F140), '2-6-1'!F140, IF(ISNUMBER('2-6-1'!E140), '2-6-1'!E140, "XXX"))))))))</f>
        <v>49.716929999999998</v>
      </c>
      <c r="S140" s="189">
        <f>IF(ISNUMBER('2-6-2'!K140), '2-6-2'!K140, IF(ISNUMBER('2-6-2'!L140), '2-6-2'!L140, IF(ISNUMBER('2-6-2'!J140), '2-6-2'!J140, IF(ISNUMBER('2-6-2'!M140), '2-6-2'!M140, IF(ISNUMBER('2-6-2'!I140), '2-6-2'!I140, IF(ISNUMBER('2-6-2'!H140), '2-6-2'!H140, IF(ISNUMBER('2-6-2'!G140), '2-6-2'!G140, IF(ISNUMBER('2-6-2'!F140), '2-6-2'!F140, "XXX"))))))))</f>
        <v>0.06</v>
      </c>
      <c r="T140" s="189">
        <f>IF(ISNUMBER('2-7-1'!M140), '2-7-1'!M140, "XXX")</f>
        <v>0.54689896372222224</v>
      </c>
      <c r="U140" s="189">
        <f>IF(ISNUMBER('2-7-2'!M140), '2-7-2'!M140, "XXX")</f>
        <v>0.36</v>
      </c>
      <c r="V140" s="189">
        <f>IF(ISNUMBER('2-8-1'!M140), '2-8-1'!M140, "XXX")</f>
        <v>0.53602601864814825</v>
      </c>
      <c r="W140" s="189">
        <f>IF(ISNUMBER('2-8-2'!M140), '2-8-2'!M140, "XXX")</f>
        <v>0.54826958971111117</v>
      </c>
      <c r="X140" s="189">
        <f>IF(ISNUMBER('3-1'!O139), '3-1'!O139, "XXX")</f>
        <v>0.2</v>
      </c>
      <c r="Y140" s="189">
        <f>'3-2'!W139</f>
        <v>-0.76005291900000005</v>
      </c>
    </row>
    <row r="141" spans="1:25" ht="15" x14ac:dyDescent="0.25">
      <c r="A141" s="155" t="s">
        <v>148</v>
      </c>
      <c r="B141" s="158" t="s">
        <v>148</v>
      </c>
      <c r="C141" s="189">
        <f>IF(ISNUMBER('1-1'!N141),'1-1'!N141, "XXX")</f>
        <v>9.1999999999999993</v>
      </c>
      <c r="D141" s="189" t="str">
        <f>IF(UCDP!AE141, UCDP!AE141, "0.0")</f>
        <v>0.0</v>
      </c>
      <c r="E141" s="190">
        <f>'1-3'!J141</f>
        <v>69.166666666666671</v>
      </c>
      <c r="F141" s="189">
        <f>IF(ISNUMBER('1-4'!AU141),'1-4'!AU141, IF(ISNUMBER('1-4'!AV141),'1-4'!AV141, IF(ISNUMBER('1-4'!AT141),'1-4'!AT141, IF(ISNUMBER('1-4'!AS141),'1-4'!AS141, IF(ISNUMBER('1-4'!AR141),'1-4'!AR141, "XXX")))))</f>
        <v>1</v>
      </c>
      <c r="G141" s="189">
        <f>IF(ISNUMBER('1-5'!N140), '1-5'!N140, "XXX")</f>
        <v>4.7</v>
      </c>
      <c r="H141" s="189" t="str">
        <f>IF(ISNUMBER('2-1-1'!M141), '2-1-1'!M141, "XXX")</f>
        <v>XXX</v>
      </c>
      <c r="I141" s="189">
        <f>IF(ISNUMBER('2-1-2'!G140),'2-1-2'!G140, IF(ISNUMBER('2-1-2'!F140),'2-1-2'!F140, IF(ISNUMBER('2-1-2'!H140),'2-1-2'!H140, "XXX")))</f>
        <v>0.39350000000000002</v>
      </c>
      <c r="J141" s="189">
        <f>IF(ISNUMBER('2-2-1'!AI141),'2-2-1'!AI141,IF(ISNUMBER('2-2-1'!AJ141),'2-2-1'!AJ141,IF(ISNUMBER('2-2-1'!AH141),'2-2-1'!AH141,IF(ISNUMBER('2-2-1'!AG141),'2-2-1'!AG141,IF(ISNUMBER('2-2-1'!AF141), '2-2-1'!AF141,IF(ISNUMBER('2-2-1'!AE141),'2-2-1'!AE141,IF(ISNUMBER('2-2-1'!AD141),'2-2-1'!AD141, "XXX")))))))</f>
        <v>7.1179199999999998</v>
      </c>
      <c r="K141" s="189" t="str">
        <f>IF(ISNUMBER('2-2-2'!M141),'2-2-2'!M141, "XXX")</f>
        <v>XXX</v>
      </c>
      <c r="L141" s="189">
        <f>IF(ISNUMBER('2-3-1'!V141), '2-3-1'!V141, IF(ISNUMBER('2-3-1'!U141), '2-3-1'!U141, IF(ISNUMBER('2-3-1'!T141), '2-3-1'!T141, IF(ISNUMBER('2-3-1'!S141), '2-3-1'!S141, IF(ISNUMBER('2-3-1'!R141), '2-3-1'!R141, IF(ISNUMBER('2-3-1'!Q141), '2-3-1'!Q141, "XXX"))))))</f>
        <v>4.0022840500000001</v>
      </c>
      <c r="M141" s="189">
        <f>IF(ISNUMBER('2-3-2'!V141), '2-3-2'!V141, IF(ISNUMBER('2-3-2'!U141), '2-3-2'!U141, IF(ISNUMBER('2-3-2'!T141), '2-3-2'!T141, IF(ISNUMBER('2-3-2'!S141), '2-3-2'!S141, IF(ISNUMBER('2-3-2'!R141), '2-3-2'!R141, IF(ISNUMBER('2-3-2'!Q141), '2-3-2'!Q141, "XXX"))))))</f>
        <v>8.1513090100000003</v>
      </c>
      <c r="N141" s="189">
        <f>IF(ISNUMBER('2-4-1'!AB141),'2-4-1'!AB141,IF(ISNUMBER('2-4-1'!AC141),'2-4-1'!AC141,IF(ISNUMBER('2-4-1'!AA141),'2-4-1'!AA141,IF(ISNUMBER('2-4-1'!Z141),'2-4-1'!Z141,IF(ISNUMBER('2-4-1'!Y141),'2-4-1'!Y141,"XXX")))))</f>
        <v>8</v>
      </c>
      <c r="O141" s="189">
        <f>IF(ISNUMBER('2-4-2'!J141), '2-4-2'!J141, IF(ISNUMBER('2-4-2'!K141), '2-4-2'!K141, IF(ISNUMBER('2-4-2'!I141), '2-4-2'!I141, IF(ISNUMBER('2-4-2'!L141), '2-4-2'!L141, IF(ISNUMBER('2-4-2'!H141), '2-4-2'!H141, IF(ISNUMBER('2-4-2'!M141), '2-4-2'!M141, IF(ISNUMBER('2-4-2'!G141), '2-4-2'!G141, IF(ISNUMBER('2-4-2'!F141), '2-4-2'!F141, IF(ISNUMBER('2-4-2'!E141), '2-4-2'!E141, "XXX")))))))))</f>
        <v>100</v>
      </c>
      <c r="P141" s="189">
        <f>IF(ISNUMBER('2-5-1'!H373), '2-5-1'!H373, "XXX")</f>
        <v>1</v>
      </c>
      <c r="Q141" s="189">
        <f>IF(ISNUMBER('2-5-2'!G141), '2-5-2'!G141, IF(ISNUMBER('2-5-2'!H141), '2-5-2'!H141, IF(ISNUMBER('2-5-2'!F141), '2-5-2'!F141, IF(ISNUMBER('2-5-2'!I141), '2-5-2'!I141, IF(ISNUMBER('2-5-2'!E141), '2-5-2'!E141, IF(ISNUMBER('2-5-2'!J141), '2-5-2'!J141, IF(ISNUMBER('2-5-2'!D141), '2-5-2'!D141, "XXX")))))))</f>
        <v>26.5</v>
      </c>
      <c r="R141" s="189">
        <f>IF(ISNUMBER('2-6-1'!J141), '2-6-1'!J141, IF(ISNUMBER('2-6-1'!K141), '2-6-1'!K141, IF(ISNUMBER('2-6-1'!I141), '2-6-1'!I141, IF(ISNUMBER('2-6-1'!L141), '2-6-1'!L141, IF(ISNUMBER('2-6-1'!H141), '2-6-1'!H141, IF(ISNUMBER('2-6-1'!G141), '2-6-1'!G141, IF(ISNUMBER('2-6-1'!F141), '2-6-1'!F141, IF(ISNUMBER('2-6-1'!E141), '2-6-1'!E141, "XXX"))))))))</f>
        <v>33.066279999999999</v>
      </c>
      <c r="S141" s="189">
        <f>IF(ISNUMBER('2-6-2'!K141), '2-6-2'!K141, IF(ISNUMBER('2-6-2'!L141), '2-6-2'!L141, IF(ISNUMBER('2-6-2'!J141), '2-6-2'!J141, IF(ISNUMBER('2-6-2'!M141), '2-6-2'!M141, IF(ISNUMBER('2-6-2'!I141), '2-6-2'!I141, IF(ISNUMBER('2-6-2'!H141), '2-6-2'!H141, IF(ISNUMBER('2-6-2'!G141), '2-6-2'!G141, IF(ISNUMBER('2-6-2'!F141), '2-6-2'!F141, "XXX"))))))))</f>
        <v>17.350000000000001</v>
      </c>
      <c r="T141" s="189" t="str">
        <f>IF(ISNUMBER('2-7-1'!M141), '2-7-1'!M141, "XXX")</f>
        <v>XXX</v>
      </c>
      <c r="U141" s="189" t="str">
        <f>IF(ISNUMBER('2-7-2'!M141), '2-7-2'!M141, "XXX")</f>
        <v>XXX</v>
      </c>
      <c r="V141" s="189" t="str">
        <f>IF(ISNUMBER('2-8-1'!M141), '2-8-1'!M141, "XXX")</f>
        <v>XXX</v>
      </c>
      <c r="W141" s="189" t="str">
        <f>IF(ISNUMBER('2-8-2'!M141), '2-8-2'!M141, "XXX")</f>
        <v>XXX</v>
      </c>
      <c r="X141" s="189">
        <f>IF(ISNUMBER('3-1'!O140), '3-1'!O140, "XXX")</f>
        <v>0.68400000000000005</v>
      </c>
      <c r="Y141" s="189">
        <f>'3-2'!W140</f>
        <v>0.42622053599999998</v>
      </c>
    </row>
    <row r="142" spans="1:25" ht="15" x14ac:dyDescent="0.25">
      <c r="A142" s="155" t="s">
        <v>149</v>
      </c>
      <c r="B142" s="158" t="s">
        <v>149</v>
      </c>
      <c r="C142" s="189">
        <f>IF(ISNUMBER('1-1'!N142),'1-1'!N142, "XXX")</f>
        <v>6</v>
      </c>
      <c r="D142" s="189" t="str">
        <f>IF(UCDP!AE142, UCDP!AE142, "0.0")</f>
        <v>0.0</v>
      </c>
      <c r="E142" s="189" t="str">
        <f>IF(ISNUMBER('1-3'!Q142), '1-3'!Q142, IF(ISNUMBER('1-3'!P142), '1-3'!P142, IF(ISNUMBER('1-3'!O142), '1-3'!O142, "XXX")))</f>
        <v>XXX</v>
      </c>
      <c r="F142" s="189">
        <f>IF(ISNUMBER('1-4'!AU142),'1-4'!AU142, IF(ISNUMBER('1-4'!AV142),'1-4'!AV142, IF(ISNUMBER('1-4'!AT142),'1-4'!AT142, IF(ISNUMBER('1-4'!AS142),'1-4'!AS142, IF(ISNUMBER('1-4'!AR142),'1-4'!AR142, "XXX")))))</f>
        <v>3</v>
      </c>
      <c r="G142" s="189">
        <f>IF(ISNUMBER('1-5'!N141), '1-5'!N141, "XXX")</f>
        <v>7.2</v>
      </c>
      <c r="H142" s="189" t="str">
        <f>IF(ISNUMBER('2-1-1'!M142), '2-1-1'!M142, "XXX")</f>
        <v>XXX</v>
      </c>
      <c r="I142" s="189">
        <f>IF(ISNUMBER('2-1-2'!G141),'2-1-2'!G141, IF(ISNUMBER('2-1-2'!F141),'2-1-2'!F141, IF(ISNUMBER('2-1-2'!H141),'2-1-2'!H141, "XXX")))</f>
        <v>0.25319999999999998</v>
      </c>
      <c r="J142" s="189">
        <f>IF(ISNUMBER('2-2-1'!AI142),'2-2-1'!AI142,IF(ISNUMBER('2-2-1'!AJ142),'2-2-1'!AJ142,IF(ISNUMBER('2-2-1'!AH142),'2-2-1'!AH142,IF(ISNUMBER('2-2-1'!AG142),'2-2-1'!AG142,IF(ISNUMBER('2-2-1'!AF142), '2-2-1'!AF142,IF(ISNUMBER('2-2-1'!AE142),'2-2-1'!AE142,IF(ISNUMBER('2-2-1'!AD142),'2-2-1'!AD142, "XXX")))))))</f>
        <v>3.96848</v>
      </c>
      <c r="K142" s="189" t="str">
        <f>IF(ISNUMBER('2-2-2'!M142),'2-2-2'!M142, "XXX")</f>
        <v>XXX</v>
      </c>
      <c r="L142" s="189">
        <f>IF(ISNUMBER('2-3-1'!V142), '2-3-1'!V142, IF(ISNUMBER('2-3-1'!U142), '2-3-1'!U142, IF(ISNUMBER('2-3-1'!T142), '2-3-1'!T142, IF(ISNUMBER('2-3-1'!S142), '2-3-1'!S142, IF(ISNUMBER('2-3-1'!R142), '2-3-1'!R142, IF(ISNUMBER('2-3-1'!Q142), '2-3-1'!Q142, "XXX"))))))</f>
        <v>0.86332363000000001</v>
      </c>
      <c r="M142" s="189">
        <f>IF(ISNUMBER('2-3-2'!V142), '2-3-2'!V142, IF(ISNUMBER('2-3-2'!U142), '2-3-2'!U142, IF(ISNUMBER('2-3-2'!T142), '2-3-2'!T142, IF(ISNUMBER('2-3-2'!S142), '2-3-2'!S142, IF(ISNUMBER('2-3-2'!R142), '2-3-2'!R142, IF(ISNUMBER('2-3-2'!Q142), '2-3-2'!Q142, "XXX"))))))</f>
        <v>66.209777829999993</v>
      </c>
      <c r="N142" s="189">
        <f>IF(ISNUMBER('2-4-1'!AB142),'2-4-1'!AB142,IF(ISNUMBER('2-4-1'!AC142),'2-4-1'!AC142,IF(ISNUMBER('2-4-1'!AA142),'2-4-1'!AA142,IF(ISNUMBER('2-4-1'!Z142),'2-4-1'!Z142,IF(ISNUMBER('2-4-1'!Y142),'2-4-1'!Y142,"XXX")))))</f>
        <v>0.1</v>
      </c>
      <c r="O142" s="189">
        <f>IF(ISNUMBER('2-4-2'!J142), '2-4-2'!J142, IF(ISNUMBER('2-4-2'!K142), '2-4-2'!K142, IF(ISNUMBER('2-4-2'!I142), '2-4-2'!I142, IF(ISNUMBER('2-4-2'!L142), '2-4-2'!L142, IF(ISNUMBER('2-4-2'!H142), '2-4-2'!H142, IF(ISNUMBER('2-4-2'!M142), '2-4-2'!M142, IF(ISNUMBER('2-4-2'!G142), '2-4-2'!G142, IF(ISNUMBER('2-4-2'!F142), '2-4-2'!F142, IF(ISNUMBER('2-4-2'!E142), '2-4-2'!E142, "XXX")))))))))</f>
        <v>19</v>
      </c>
      <c r="P142" s="189">
        <f>IF(ISNUMBER('2-5-1'!H374), '2-5-1'!H374, "XXX")</f>
        <v>2.8606596589088439E-2</v>
      </c>
      <c r="Q142" s="189" t="str">
        <f>IF(ISNUMBER('2-5-2'!G142), '2-5-2'!G142, IF(ISNUMBER('2-5-2'!H142), '2-5-2'!H142, IF(ISNUMBER('2-5-2'!F142), '2-5-2'!F142, IF(ISNUMBER('2-5-2'!I142), '2-5-2'!I142, IF(ISNUMBER('2-5-2'!E142), '2-5-2'!E142, IF(ISNUMBER('2-5-2'!J142), '2-5-2'!J142, IF(ISNUMBER('2-5-2'!D142), '2-5-2'!D142, "XXX")))))))</f>
        <v>XXX</v>
      </c>
      <c r="R142" s="189">
        <f>IF(ISNUMBER('2-6-1'!J142), '2-6-1'!J142, IF(ISNUMBER('2-6-1'!K142), '2-6-1'!K142, IF(ISNUMBER('2-6-1'!I142), '2-6-1'!I142, IF(ISNUMBER('2-6-1'!L142), '2-6-1'!L142, IF(ISNUMBER('2-6-1'!H142), '2-6-1'!H142, IF(ISNUMBER('2-6-1'!G142), '2-6-1'!G142, IF(ISNUMBER('2-6-1'!F142), '2-6-1'!F142, IF(ISNUMBER('2-6-1'!E142), '2-6-1'!E142, "XXX"))))))))</f>
        <v>23.2608</v>
      </c>
      <c r="S142" s="189">
        <f>IF(ISNUMBER('2-6-2'!K142), '2-6-2'!K142, IF(ISNUMBER('2-6-2'!L142), '2-6-2'!L142, IF(ISNUMBER('2-6-2'!J142), '2-6-2'!J142, IF(ISNUMBER('2-6-2'!M142), '2-6-2'!M142, IF(ISNUMBER('2-6-2'!I142), '2-6-2'!I142, IF(ISNUMBER('2-6-2'!H142), '2-6-2'!H142, IF(ISNUMBER('2-6-2'!G142), '2-6-2'!G142, IF(ISNUMBER('2-6-2'!F142), '2-6-2'!F142, "XXX"))))))))</f>
        <v>34.28</v>
      </c>
      <c r="T142" s="189" t="str">
        <f>IF(ISNUMBER('2-7-1'!M142), '2-7-1'!M142, "XXX")</f>
        <v>XXX</v>
      </c>
      <c r="U142" s="189" t="str">
        <f>IF(ISNUMBER('2-7-2'!M142), '2-7-2'!M142, "XXX")</f>
        <v>XXX</v>
      </c>
      <c r="V142" s="189" t="str">
        <f>IF(ISNUMBER('2-8-1'!M142), '2-8-1'!M142, "XXX")</f>
        <v>XXX</v>
      </c>
      <c r="W142" s="189" t="str">
        <f>IF(ISNUMBER('2-8-2'!M142), '2-8-2'!M142, "XXX")</f>
        <v>XXX</v>
      </c>
      <c r="X142" s="189">
        <f>IF(ISNUMBER('3-1'!O141), '3-1'!O141, "XXX")</f>
        <v>0.373</v>
      </c>
      <c r="Y142" s="189">
        <f>'3-2'!W141</f>
        <v>-0.64588809000000003</v>
      </c>
    </row>
    <row r="143" spans="1:25" ht="15" x14ac:dyDescent="0.25">
      <c r="A143" s="155" t="s">
        <v>150</v>
      </c>
      <c r="B143" s="158" t="s">
        <v>150</v>
      </c>
      <c r="C143" s="189">
        <f>IF(ISNUMBER('1-1'!N143),'1-1'!N143, "XXX")</f>
        <v>3.1</v>
      </c>
      <c r="D143" s="189" t="str">
        <f>IF(UCDP!AE143, UCDP!AE143, "0.0")</f>
        <v>0.0</v>
      </c>
      <c r="E143" s="189">
        <f>IF(ISNUMBER('1-3'!Q143), '1-3'!Q143, IF(ISNUMBER('1-3'!P143), '1-3'!P143, IF(ISNUMBER('1-3'!O143), '1-3'!O143, "XXX")))</f>
        <v>43.462626775000004</v>
      </c>
      <c r="F143" s="189">
        <f>IF(ISNUMBER('1-4'!AU143),'1-4'!AU143, IF(ISNUMBER('1-4'!AV143),'1-4'!AV143, IF(ISNUMBER('1-4'!AT143),'1-4'!AT143, IF(ISNUMBER('1-4'!AS143),'1-4'!AS143, IF(ISNUMBER('1-4'!AR143),'1-4'!AR143, "XXX")))))</f>
        <v>1</v>
      </c>
      <c r="G143" s="189">
        <f>IF(ISNUMBER('1-5'!N142), '1-5'!N142, "XXX")</f>
        <v>3.6</v>
      </c>
      <c r="H143" s="189">
        <f>IF(ISNUMBER('2-1-1'!M143), '2-1-1'!M143, "XXX")</f>
        <v>0.58012385290599822</v>
      </c>
      <c r="I143" s="189">
        <f>IF(ISNUMBER('2-1-2'!G142),'2-1-2'!G142, IF(ISNUMBER('2-1-2'!F142),'2-1-2'!F142, IF(ISNUMBER('2-1-2'!H142),'2-1-2'!H142, "XXX")))</f>
        <v>0.68030000000000002</v>
      </c>
      <c r="J143" s="189" t="str">
        <f>IF(ISNUMBER('2-2-1'!AI143),'2-2-1'!AI143,IF(ISNUMBER('2-2-1'!AJ143),'2-2-1'!AJ143,IF(ISNUMBER('2-2-1'!AH143),'2-2-1'!AH143,IF(ISNUMBER('2-2-1'!AG143),'2-2-1'!AG143,IF(ISNUMBER('2-2-1'!AF143), '2-2-1'!AF143,IF(ISNUMBER('2-2-1'!AE143),'2-2-1'!AE143,IF(ISNUMBER('2-2-1'!AD143),'2-2-1'!AD143, "XXX")))))))</f>
        <v>XXX</v>
      </c>
      <c r="K143" s="189">
        <f>IF(ISNUMBER('2-2-2'!M143),'2-2-2'!M143, "XXX")</f>
        <v>0.47616700333333328</v>
      </c>
      <c r="L143" s="189">
        <f>IF(ISNUMBER('2-3-1'!V143), '2-3-1'!V143, IF(ISNUMBER('2-3-1'!U143), '2-3-1'!U143, IF(ISNUMBER('2-3-1'!T143), '2-3-1'!T143, IF(ISNUMBER('2-3-1'!S143), '2-3-1'!S143, IF(ISNUMBER('2-3-1'!R143), '2-3-1'!R143, IF(ISNUMBER('2-3-1'!Q143), '2-3-1'!Q143, "XXX"))))))</f>
        <v>3.2277360000000002</v>
      </c>
      <c r="M143" s="189">
        <f>IF(ISNUMBER('2-3-2'!V143), '2-3-2'!V143, IF(ISNUMBER('2-3-2'!U143), '2-3-2'!U143, IF(ISNUMBER('2-3-2'!T143), '2-3-2'!T143, IF(ISNUMBER('2-3-2'!S143), '2-3-2'!S143, IF(ISNUMBER('2-3-2'!R143), '2-3-2'!R143, IF(ISNUMBER('2-3-2'!Q143), '2-3-2'!Q143, "XXX"))))))</f>
        <v>46.912818909999999</v>
      </c>
      <c r="N143" s="189">
        <f>IF(ISNUMBER('2-4-1'!AB143),'2-4-1'!AB143,IF(ISNUMBER('2-4-1'!AC143),'2-4-1'!AC143,IF(ISNUMBER('2-4-1'!AA143),'2-4-1'!AA143,IF(ISNUMBER('2-4-1'!Z143),'2-4-1'!Z143,IF(ISNUMBER('2-4-1'!Y143),'2-4-1'!Y143,"XXX")))))</f>
        <v>5.4</v>
      </c>
      <c r="O143" s="189">
        <f>IF(ISNUMBER('2-4-2'!J143), '2-4-2'!J143, IF(ISNUMBER('2-4-2'!K143), '2-4-2'!K143, IF(ISNUMBER('2-4-2'!I143), '2-4-2'!I143, IF(ISNUMBER('2-4-2'!L143), '2-4-2'!L143, IF(ISNUMBER('2-4-2'!H143), '2-4-2'!H143, IF(ISNUMBER('2-4-2'!M143), '2-4-2'!M143, IF(ISNUMBER('2-4-2'!G143), '2-4-2'!G143, IF(ISNUMBER('2-4-2'!F143), '2-4-2'!F143, IF(ISNUMBER('2-4-2'!E143), '2-4-2'!E143, "XXX")))))))))</f>
        <v>91.1</v>
      </c>
      <c r="P143" s="189">
        <f>IF(ISNUMBER('2-5-1'!H375), '2-5-1'!H375, "XXX")</f>
        <v>0.76183004379272456</v>
      </c>
      <c r="Q143" s="189">
        <f>IF(ISNUMBER('2-5-2'!G143), '2-5-2'!G143, IF(ISNUMBER('2-5-2'!H143), '2-5-2'!H143, IF(ISNUMBER('2-5-2'!F143), '2-5-2'!F143, IF(ISNUMBER('2-5-2'!I143), '2-5-2'!I143, IF(ISNUMBER('2-5-2'!E143), '2-5-2'!E143, IF(ISNUMBER('2-5-2'!J143), '2-5-2'!J143, IF(ISNUMBER('2-5-2'!D143), '2-5-2'!D143, "XXX")))))))</f>
        <v>24</v>
      </c>
      <c r="R143" s="189">
        <f>IF(ISNUMBER('2-6-1'!J143), '2-6-1'!J143, IF(ISNUMBER('2-6-1'!K143), '2-6-1'!K143, IF(ISNUMBER('2-6-1'!I143), '2-6-1'!I143, IF(ISNUMBER('2-6-1'!L143), '2-6-1'!L143, IF(ISNUMBER('2-6-1'!H143), '2-6-1'!H143, IF(ISNUMBER('2-6-1'!G143), '2-6-1'!G143, IF(ISNUMBER('2-6-1'!F143), '2-6-1'!F143, IF(ISNUMBER('2-6-1'!E143), '2-6-1'!E143, "XXX"))))))))</f>
        <v>75.591530000000006</v>
      </c>
      <c r="S143" s="189">
        <f>IF(ISNUMBER('2-6-2'!K143), '2-6-2'!K143, IF(ISNUMBER('2-6-2'!L143), '2-6-2'!L143, IF(ISNUMBER('2-6-2'!J143), '2-6-2'!J143, IF(ISNUMBER('2-6-2'!M143), '2-6-2'!M143, IF(ISNUMBER('2-6-2'!I143), '2-6-2'!I143, IF(ISNUMBER('2-6-2'!H143), '2-6-2'!H143, IF(ISNUMBER('2-6-2'!G143), '2-6-2'!G143, IF(ISNUMBER('2-6-2'!F143), '2-6-2'!F143, "XXX"))))))))</f>
        <v>0.09</v>
      </c>
      <c r="T143" s="189">
        <f>IF(ISNUMBER('2-7-1'!M143), '2-7-1'!M143, "XXX")</f>
        <v>0.45377088655555553</v>
      </c>
      <c r="U143" s="189">
        <f>IF(ISNUMBER('2-7-2'!M143), '2-7-2'!M143, "XXX")</f>
        <v>0.41</v>
      </c>
      <c r="V143" s="189">
        <f>IF(ISNUMBER('2-8-1'!M143), '2-8-1'!M143, "XXX")</f>
        <v>0.45592880251851853</v>
      </c>
      <c r="W143" s="189">
        <f>IF(ISNUMBER('2-8-2'!M143), '2-8-2'!M143, "XXX")</f>
        <v>0.40287990700000004</v>
      </c>
      <c r="X143" s="189">
        <f>IF(ISNUMBER('3-1'!O142), '3-1'!O142, "XXX")</f>
        <v>0.751</v>
      </c>
      <c r="Y143" s="189">
        <f>'3-2'!W142</f>
        <v>0.66371148800000002</v>
      </c>
    </row>
    <row r="144" spans="1:25" ht="15" x14ac:dyDescent="0.25">
      <c r="A144" s="155" t="s">
        <v>151</v>
      </c>
      <c r="B144" s="158" t="s">
        <v>151</v>
      </c>
      <c r="C144" s="189">
        <f>IF(ISNUMBER('1-1'!N144),'1-1'!N144, "XXX")</f>
        <v>5.8</v>
      </c>
      <c r="D144" s="189" t="str">
        <f>IF(UCDP!AE144, UCDP!AE144, "0.0")</f>
        <v>0.0</v>
      </c>
      <c r="E144" s="189">
        <f>IF(ISNUMBER('1-3'!Q144), '1-3'!Q144, IF(ISNUMBER('1-3'!P144), '1-3'!P144, IF(ISNUMBER('1-3'!O144), '1-3'!O144, "XXX")))</f>
        <v>77.926722139703401</v>
      </c>
      <c r="F144" s="189">
        <f>IF(ISNUMBER('1-4'!AU144),'1-4'!AU144, IF(ISNUMBER('1-4'!AV144),'1-4'!AV144, IF(ISNUMBER('1-4'!AT144),'1-4'!AT144, IF(ISNUMBER('1-4'!AS144),'1-4'!AS144, IF(ISNUMBER('1-4'!AR144),'1-4'!AR144, "XXX")))))</f>
        <v>3</v>
      </c>
      <c r="G144" s="189">
        <f>IF(ISNUMBER('1-5'!N143), '1-5'!N143, "XXX")</f>
        <v>5.9</v>
      </c>
      <c r="H144" s="189">
        <f>IF(ISNUMBER('2-1-1'!M144), '2-1-1'!M144, "XXX")</f>
        <v>0.62744217582344264</v>
      </c>
      <c r="I144" s="189">
        <f>IF(ISNUMBER('2-1-2'!G143),'2-1-2'!G143, IF(ISNUMBER('2-1-2'!F143),'2-1-2'!F143, IF(ISNUMBER('2-1-2'!H143),'2-1-2'!H143, "XXX")))</f>
        <v>0.63690000000000002</v>
      </c>
      <c r="J144" s="189" t="str">
        <f>IF(ISNUMBER('2-2-1'!AI144),'2-2-1'!AI144,IF(ISNUMBER('2-2-1'!AJ144),'2-2-1'!AJ144,IF(ISNUMBER('2-2-1'!AH144),'2-2-1'!AH144,IF(ISNUMBER('2-2-1'!AG144),'2-2-1'!AG144,IF(ISNUMBER('2-2-1'!AF144), '2-2-1'!AF144,IF(ISNUMBER('2-2-1'!AE144),'2-2-1'!AE144,IF(ISNUMBER('2-2-1'!AD144),'2-2-1'!AD144, "XXX")))))))</f>
        <v>XXX</v>
      </c>
      <c r="K144" s="189">
        <f>IF(ISNUMBER('2-2-2'!M144),'2-2-2'!M144, "XXX")</f>
        <v>0.59879231858333337</v>
      </c>
      <c r="L144" s="189">
        <f>IF(ISNUMBER('2-3-1'!V144), '2-3-1'!V144, IF(ISNUMBER('2-3-1'!U144), '2-3-1'!U144, IF(ISNUMBER('2-3-1'!T144), '2-3-1'!T144, IF(ISNUMBER('2-3-1'!S144), '2-3-1'!S144, IF(ISNUMBER('2-3-1'!R144), '2-3-1'!R144, IF(ISNUMBER('2-3-1'!Q144), '2-3-1'!Q144, "XXX"))))))</f>
        <v>3.9762251399999999</v>
      </c>
      <c r="M144" s="189">
        <f>IF(ISNUMBER('2-3-2'!V144), '2-3-2'!V144, IF(ISNUMBER('2-3-2'!U144), '2-3-2'!U144, IF(ISNUMBER('2-3-2'!T144), '2-3-2'!T144, IF(ISNUMBER('2-3-2'!S144), '2-3-2'!S144, IF(ISNUMBER('2-3-2'!R144), '2-3-2'!R144, IF(ISNUMBER('2-3-2'!Q144), '2-3-2'!Q144, "XXX"))))))</f>
        <v>37.937808990000001</v>
      </c>
      <c r="N144" s="189">
        <f>IF(ISNUMBER('2-4-1'!AB144),'2-4-1'!AB144,IF(ISNUMBER('2-4-1'!AC144),'2-4-1'!AC144,IF(ISNUMBER('2-4-1'!AA144),'2-4-1'!AA144,IF(ISNUMBER('2-4-1'!Z144),'2-4-1'!Z144,IF(ISNUMBER('2-4-1'!Y144),'2-4-1'!Y144,"XXX")))))</f>
        <v>7.5</v>
      </c>
      <c r="O144" s="189">
        <f>IF(ISNUMBER('2-4-2'!J144), '2-4-2'!J144, IF(ISNUMBER('2-4-2'!K144), '2-4-2'!K144, IF(ISNUMBER('2-4-2'!I144), '2-4-2'!I144, IF(ISNUMBER('2-4-2'!L144), '2-4-2'!L144, IF(ISNUMBER('2-4-2'!H144), '2-4-2'!H144, IF(ISNUMBER('2-4-2'!M144), '2-4-2'!M144, IF(ISNUMBER('2-4-2'!G144), '2-4-2'!G144, IF(ISNUMBER('2-4-2'!F144), '2-4-2'!F144, IF(ISNUMBER('2-4-2'!E144), '2-4-2'!E144, "XXX")))))))))</f>
        <v>85.4</v>
      </c>
      <c r="P144" s="189">
        <f>IF(ISNUMBER('2-5-1'!H376), '2-5-1'!H376, "XXX")</f>
        <v>0.15036736726760863</v>
      </c>
      <c r="Q144" s="189">
        <f>IF(ISNUMBER('2-5-2'!G144), '2-5-2'!G144, IF(ISNUMBER('2-5-2'!H144), '2-5-2'!H144, IF(ISNUMBER('2-5-2'!F144), '2-5-2'!F144, IF(ISNUMBER('2-5-2'!I144), '2-5-2'!I144, IF(ISNUMBER('2-5-2'!E144), '2-5-2'!E144, IF(ISNUMBER('2-5-2'!J144), '2-5-2'!J144, IF(ISNUMBER('2-5-2'!D144), '2-5-2'!D144, "XXX")))))))</f>
        <v>21.3</v>
      </c>
      <c r="R144" s="189">
        <f>IF(ISNUMBER('2-6-1'!J144), '2-6-1'!J144, IF(ISNUMBER('2-6-1'!K144), '2-6-1'!K144, IF(ISNUMBER('2-6-1'!I144), '2-6-1'!I144, IF(ISNUMBER('2-6-1'!L144), '2-6-1'!L144, IF(ISNUMBER('2-6-1'!H144), '2-6-1'!H144, IF(ISNUMBER('2-6-1'!G144), '2-6-1'!G144, IF(ISNUMBER('2-6-1'!F144), '2-6-1'!F144, IF(ISNUMBER('2-6-1'!E144), '2-6-1'!E144, "XXX"))))))))</f>
        <v>76.585329999999999</v>
      </c>
      <c r="S144" s="189">
        <f>IF(ISNUMBER('2-6-2'!K144), '2-6-2'!K144, IF(ISNUMBER('2-6-2'!L144), '2-6-2'!L144, IF(ISNUMBER('2-6-2'!J144), '2-6-2'!J144, IF(ISNUMBER('2-6-2'!M144), '2-6-2'!M144, IF(ISNUMBER('2-6-2'!I144), '2-6-2'!I144, IF(ISNUMBER('2-6-2'!H144), '2-6-2'!H144, IF(ISNUMBER('2-6-2'!G144), '2-6-2'!G144, IF(ISNUMBER('2-6-2'!F144), '2-6-2'!F144, "XXX"))))))))</f>
        <v>7.0000000000000007E-2</v>
      </c>
      <c r="T144" s="189">
        <f>IF(ISNUMBER('2-7-1'!M144), '2-7-1'!M144, "XXX")</f>
        <v>0.48031710783333331</v>
      </c>
      <c r="U144" s="189">
        <f>IF(ISNUMBER('2-7-2'!M144), '2-7-2'!M144, "XXX")</f>
        <v>0.43</v>
      </c>
      <c r="V144" s="189">
        <f>IF(ISNUMBER('2-8-1'!M144), '2-8-1'!M144, "XXX")</f>
        <v>0.53001101809259266</v>
      </c>
      <c r="W144" s="189">
        <f>IF(ISNUMBER('2-8-2'!M144), '2-8-2'!M144, "XXX")</f>
        <v>0.5233257942777777</v>
      </c>
      <c r="X144" s="189">
        <f>IF(ISNUMBER('3-1'!O143), '3-1'!O143, "XXX")</f>
        <v>0.73</v>
      </c>
      <c r="Y144" s="189">
        <f>'3-2'!W143</f>
        <v>0.33773913999999999</v>
      </c>
    </row>
    <row r="145" spans="1:25" ht="15" x14ac:dyDescent="0.25">
      <c r="A145" s="155" t="s">
        <v>152</v>
      </c>
      <c r="B145" s="158" t="s">
        <v>152</v>
      </c>
      <c r="C145" s="189">
        <f>IF(ISNUMBER('1-1'!N145),'1-1'!N145, "XXX")</f>
        <v>5.0999999999999996</v>
      </c>
      <c r="D145" s="189">
        <f>IF(UCDP!AE145, UCDP!AE145, "0.0")</f>
        <v>7.9765137808741671E-2</v>
      </c>
      <c r="E145" s="189">
        <f>IF(ISNUMBER('1-3'!Q145), '1-3'!Q145, IF(ISNUMBER('1-3'!P145), '1-3'!P145, IF(ISNUMBER('1-3'!O145), '1-3'!O145, "XXX")))</f>
        <v>60.952423087584748</v>
      </c>
      <c r="F145" s="189">
        <f>IF(ISNUMBER('1-4'!AU145),'1-4'!AU145, IF(ISNUMBER('1-4'!AV145),'1-4'!AV145, IF(ISNUMBER('1-4'!AT145),'1-4'!AT145, IF(ISNUMBER('1-4'!AS145),'1-4'!AS145, IF(ISNUMBER('1-4'!AR145),'1-4'!AR145, "XXX")))))</f>
        <v>4</v>
      </c>
      <c r="G145" s="189">
        <f>IF(ISNUMBER('1-5'!N144), '1-5'!N144, "XXX")</f>
        <v>8.1</v>
      </c>
      <c r="H145" s="189">
        <f>IF(ISNUMBER('2-1-1'!M145), '2-1-1'!M145, "XXX")</f>
        <v>0.74270642832615108</v>
      </c>
      <c r="I145" s="189">
        <f>IF(ISNUMBER('2-1-2'!G144),'2-1-2'!G144, IF(ISNUMBER('2-1-2'!F144),'2-1-2'!F144, IF(ISNUMBER('2-1-2'!H144),'2-1-2'!H144, "XXX")))</f>
        <v>0.628</v>
      </c>
      <c r="J145" s="189" t="str">
        <f>IF(ISNUMBER('2-2-1'!AI145),'2-2-1'!AI145,IF(ISNUMBER('2-2-1'!AJ145),'2-2-1'!AJ145,IF(ISNUMBER('2-2-1'!AH145),'2-2-1'!AH145,IF(ISNUMBER('2-2-1'!AG145),'2-2-1'!AG145,IF(ISNUMBER('2-2-1'!AF145), '2-2-1'!AF145,IF(ISNUMBER('2-2-1'!AE145),'2-2-1'!AE145,IF(ISNUMBER('2-2-1'!AD145),'2-2-1'!AD145, "XXX")))))))</f>
        <v>XXX</v>
      </c>
      <c r="K145" s="189">
        <f>IF(ISNUMBER('2-2-2'!M145),'2-2-2'!M145, "XXX")</f>
        <v>0.51359498895833333</v>
      </c>
      <c r="L145" s="189">
        <f>IF(ISNUMBER('2-3-1'!V145), '2-3-1'!V145, IF(ISNUMBER('2-3-1'!U145), '2-3-1'!U145, IF(ISNUMBER('2-3-1'!T145), '2-3-1'!T145, IF(ISNUMBER('2-3-1'!S145), '2-3-1'!S145, IF(ISNUMBER('2-3-1'!R145), '2-3-1'!R145, IF(ISNUMBER('2-3-1'!Q145), '2-3-1'!Q145, "XXX"))))))</f>
        <v>3.3848588500000001</v>
      </c>
      <c r="M145" s="189">
        <f>IF(ISNUMBER('2-3-2'!V145), '2-3-2'!V145, IF(ISNUMBER('2-3-2'!U145), '2-3-2'!U145, IF(ISNUMBER('2-3-2'!T145), '2-3-2'!T145, IF(ISNUMBER('2-3-2'!S145), '2-3-2'!S145, IF(ISNUMBER('2-3-2'!R145), '2-3-2'!R145, IF(ISNUMBER('2-3-2'!Q145), '2-3-2'!Q145, "XXX"))))))</f>
        <v>16.889820100000001</v>
      </c>
      <c r="N145" s="189">
        <f>IF(ISNUMBER('2-4-1'!AB145),'2-4-1'!AB145,IF(ISNUMBER('2-4-1'!AC145),'2-4-1'!AC145,IF(ISNUMBER('2-4-1'!AA145),'2-4-1'!AA145,IF(ISNUMBER('2-4-1'!Z145),'2-4-1'!Z145,IF(ISNUMBER('2-4-1'!Y145),'2-4-1'!Y145,"XXX")))))</f>
        <v>9.9</v>
      </c>
      <c r="O145" s="189">
        <f>IF(ISNUMBER('2-4-2'!J145), '2-4-2'!J145, IF(ISNUMBER('2-4-2'!K145), '2-4-2'!K145, IF(ISNUMBER('2-4-2'!I145), '2-4-2'!I145, IF(ISNUMBER('2-4-2'!L145), '2-4-2'!L145, IF(ISNUMBER('2-4-2'!H145), '2-4-2'!H145, IF(ISNUMBER('2-4-2'!M145), '2-4-2'!M145, IF(ISNUMBER('2-4-2'!G145), '2-4-2'!G145, IF(ISNUMBER('2-4-2'!F145), '2-4-2'!F145, IF(ISNUMBER('2-4-2'!E145), '2-4-2'!E145, "XXX")))))))))</f>
        <v>100</v>
      </c>
      <c r="P145" s="189">
        <f>IF(ISNUMBER('2-5-1'!H377), '2-5-1'!H377, "XXX")</f>
        <v>0.22678444385528565</v>
      </c>
      <c r="Q145" s="189" t="str">
        <f>IF(ISNUMBER('2-5-2'!G145), '2-5-2'!G145, IF(ISNUMBER('2-5-2'!H145), '2-5-2'!H145, IF(ISNUMBER('2-5-2'!F145), '2-5-2'!F145, IF(ISNUMBER('2-5-2'!I145), '2-5-2'!I145, IF(ISNUMBER('2-5-2'!E145), '2-5-2'!E145, IF(ISNUMBER('2-5-2'!J145), '2-5-2'!J145, IF(ISNUMBER('2-5-2'!D145), '2-5-2'!D145, "XXX")))))))</f>
        <v>XXX</v>
      </c>
      <c r="R145" s="189">
        <f>IF(ISNUMBER('2-6-1'!J145), '2-6-1'!J145, IF(ISNUMBER('2-6-1'!K145), '2-6-1'!K145, IF(ISNUMBER('2-6-1'!I145), '2-6-1'!I145, IF(ISNUMBER('2-6-1'!L145), '2-6-1'!L145, IF(ISNUMBER('2-6-1'!H145), '2-6-1'!H145, IF(ISNUMBER('2-6-1'!G145), '2-6-1'!G145, IF(ISNUMBER('2-6-1'!F145), '2-6-1'!F145, IF(ISNUMBER('2-6-1'!E145), '2-6-1'!E145, "XXX"))))))))</f>
        <v>68.462019999999995</v>
      </c>
      <c r="S145" s="189">
        <f>IF(ISNUMBER('2-6-2'!K145), '2-6-2'!K145, IF(ISNUMBER('2-6-2'!L145), '2-6-2'!L145, IF(ISNUMBER('2-6-2'!J145), '2-6-2'!J145, IF(ISNUMBER('2-6-2'!M145), '2-6-2'!M145, IF(ISNUMBER('2-6-2'!I145), '2-6-2'!I145, IF(ISNUMBER('2-6-2'!H145), '2-6-2'!H145, IF(ISNUMBER('2-6-2'!G145), '2-6-2'!G145, IF(ISNUMBER('2-6-2'!F145), '2-6-2'!F145, "XXX"))))))))</f>
        <v>0.11</v>
      </c>
      <c r="T145" s="189">
        <f>IF(ISNUMBER('2-7-1'!M145), '2-7-1'!M145, "XXX")</f>
        <v>0.59589704405555555</v>
      </c>
      <c r="U145" s="189">
        <f>IF(ISNUMBER('2-7-2'!M145), '2-7-2'!M145, "XXX")</f>
        <v>0.41</v>
      </c>
      <c r="V145" s="189">
        <f>IF(ISNUMBER('2-8-1'!M145), '2-8-1'!M145, "XXX")</f>
        <v>0.53540054959259253</v>
      </c>
      <c r="W145" s="189">
        <f>IF(ISNUMBER('2-8-2'!M145), '2-8-2'!M145, "XXX")</f>
        <v>0.57142608033333342</v>
      </c>
      <c r="X145" s="189">
        <f>IF(ISNUMBER('3-1'!O144), '3-1'!O144, "XXX")</f>
        <v>0.28899999999999998</v>
      </c>
      <c r="Y145" s="189">
        <f>'3-2'!W144</f>
        <v>-0.74833679200000003</v>
      </c>
    </row>
    <row r="146" spans="1:25" ht="15" x14ac:dyDescent="0.25">
      <c r="A146" s="155" t="s">
        <v>153</v>
      </c>
      <c r="B146" s="158" t="s">
        <v>153</v>
      </c>
      <c r="C146" s="189">
        <f>IF(ISNUMBER('1-1'!N146),'1-1'!N146, "XXX")</f>
        <v>7.5</v>
      </c>
      <c r="D146" s="189">
        <f>IF(UCDP!AE146, UCDP!AE146, "0.0")</f>
        <v>3.9483381966395621E-2</v>
      </c>
      <c r="E146" s="189">
        <f>IF(ISNUMBER('1-3'!Q146), '1-3'!Q146, IF(ISNUMBER('1-3'!P146), '1-3'!P146, IF(ISNUMBER('1-3'!O146), '1-3'!O146, "XXX")))</f>
        <v>63.543652866920901</v>
      </c>
      <c r="F146" s="189">
        <f>IF(ISNUMBER('1-4'!AU146),'1-4'!AU146, IF(ISNUMBER('1-4'!AV146),'1-4'!AV146, IF(ISNUMBER('1-4'!AT146),'1-4'!AT146, IF(ISNUMBER('1-4'!AS146),'1-4'!AS146, IF(ISNUMBER('1-4'!AR146),'1-4'!AR146, "XXX")))))</f>
        <v>3</v>
      </c>
      <c r="G146" s="189">
        <f>IF(ISNUMBER('1-5'!N145), '1-5'!N145, "XXX")</f>
        <v>8</v>
      </c>
      <c r="H146" s="189">
        <f>IF(ISNUMBER('2-1-1'!M146), '2-1-1'!M146, "XXX")</f>
        <v>0.47880916625993253</v>
      </c>
      <c r="I146" s="189">
        <f>IF(ISNUMBER('2-1-2'!G145),'2-1-2'!G145, IF(ISNUMBER('2-1-2'!F145),'2-1-2'!F145, IF(ISNUMBER('2-1-2'!H145),'2-1-2'!H145, "XXX")))</f>
        <v>0.2278</v>
      </c>
      <c r="J146" s="189">
        <f>IF(ISNUMBER('2-2-1'!AI146),'2-2-1'!AI146,IF(ISNUMBER('2-2-1'!AJ146),'2-2-1'!AJ146,IF(ISNUMBER('2-2-1'!AH146),'2-2-1'!AH146,IF(ISNUMBER('2-2-1'!AG146),'2-2-1'!AG146,IF(ISNUMBER('2-2-1'!AF146), '2-2-1'!AF146,IF(ISNUMBER('2-2-1'!AE146),'2-2-1'!AE146,IF(ISNUMBER('2-2-1'!AD146),'2-2-1'!AD146, "XXX")))))))</f>
        <v>1.61581</v>
      </c>
      <c r="K146" s="189">
        <f>IF(ISNUMBER('2-2-2'!M146),'2-2-2'!M146, "XXX")</f>
        <v>0.23886926975000006</v>
      </c>
      <c r="L146" s="189">
        <f>IF(ISNUMBER('2-3-1'!V146), '2-3-1'!V146, IF(ISNUMBER('2-3-1'!U146), '2-3-1'!U146, IF(ISNUMBER('2-3-1'!T146), '2-3-1'!T146, IF(ISNUMBER('2-3-1'!S146), '2-3-1'!S146, IF(ISNUMBER('2-3-1'!R146), '2-3-1'!R146, IF(ISNUMBER('2-3-1'!Q146), '2-3-1'!Q146, "XXX"))))))</f>
        <v>0.57824951000000002</v>
      </c>
      <c r="M146" s="189">
        <f>IF(ISNUMBER('2-3-2'!V146), '2-3-2'!V146, IF(ISNUMBER('2-3-2'!U146), '2-3-2'!U146, IF(ISNUMBER('2-3-2'!T146), '2-3-2'!T146, IF(ISNUMBER('2-3-2'!S146), '2-3-2'!S146, IF(ISNUMBER('2-3-2'!R146), '2-3-2'!R146, IF(ISNUMBER('2-3-2'!Q146), '2-3-2'!Q146, "XXX"))))))</f>
        <v>38.260288240000001</v>
      </c>
      <c r="N146" s="189">
        <f>IF(ISNUMBER('2-4-1'!AB146),'2-4-1'!AB146,IF(ISNUMBER('2-4-1'!AC146),'2-4-1'!AC146,IF(ISNUMBER('2-4-1'!AA146),'2-4-1'!AA146,IF(ISNUMBER('2-4-1'!Z146),'2-4-1'!Z146,IF(ISNUMBER('2-4-1'!Y146),'2-4-1'!Y146,"XXX")))))</f>
        <v>0.7</v>
      </c>
      <c r="O146" s="189">
        <f>IF(ISNUMBER('2-4-2'!J146), '2-4-2'!J146, IF(ISNUMBER('2-4-2'!K146), '2-4-2'!K146, IF(ISNUMBER('2-4-2'!I146), '2-4-2'!I146, IF(ISNUMBER('2-4-2'!L146), '2-4-2'!L146, IF(ISNUMBER('2-4-2'!H146), '2-4-2'!H146, IF(ISNUMBER('2-4-2'!M146), '2-4-2'!M146, IF(ISNUMBER('2-4-2'!G146), '2-4-2'!G146, IF(ISNUMBER('2-4-2'!F146), '2-4-2'!F146, IF(ISNUMBER('2-4-2'!E146), '2-4-2'!E146, "XXX")))))))))</f>
        <v>11.2</v>
      </c>
      <c r="P146" s="189">
        <f>IF(ISNUMBER('2-5-1'!H378), '2-5-1'!H378, "XXX")</f>
        <v>0.12002218961715698</v>
      </c>
      <c r="Q146" s="189">
        <f>IF(ISNUMBER('2-5-2'!G146), '2-5-2'!G146, IF(ISNUMBER('2-5-2'!H146), '2-5-2'!H146, IF(ISNUMBER('2-5-2'!F146), '2-5-2'!F146, IF(ISNUMBER('2-5-2'!I146), '2-5-2'!I146, IF(ISNUMBER('2-5-2'!E146), '2-5-2'!E146, IF(ISNUMBER('2-5-2'!J146), '2-5-2'!J146, IF(ISNUMBER('2-5-2'!D146), '2-5-2'!D146, "XXX")))))))</f>
        <v>1.2</v>
      </c>
      <c r="R146" s="189">
        <f>IF(ISNUMBER('2-6-1'!J146), '2-6-1'!J146, IF(ISNUMBER('2-6-1'!K146), '2-6-1'!K146, IF(ISNUMBER('2-6-1'!I146), '2-6-1'!I146, IF(ISNUMBER('2-6-1'!L146), '2-6-1'!L146, IF(ISNUMBER('2-6-1'!H146), '2-6-1'!H146, IF(ISNUMBER('2-6-1'!G146), '2-6-1'!G146, IF(ISNUMBER('2-6-1'!F146), '2-6-1'!F146, IF(ISNUMBER('2-6-1'!E146), '2-6-1'!E146, "XXX"))))))))</f>
        <v>22.157119999999999</v>
      </c>
      <c r="S146" s="189">
        <f>IF(ISNUMBER('2-6-2'!K146), '2-6-2'!K146, IF(ISNUMBER('2-6-2'!L146), '2-6-2'!L146, IF(ISNUMBER('2-6-2'!J146), '2-6-2'!J146, IF(ISNUMBER('2-6-2'!M146), '2-6-2'!M146, IF(ISNUMBER('2-6-2'!I146), '2-6-2'!I146, IF(ISNUMBER('2-6-2'!H146), '2-6-2'!H146, IF(ISNUMBER('2-6-2'!G146), '2-6-2'!G146, IF(ISNUMBER('2-6-2'!F146), '2-6-2'!F146, "XXX"))))))))</f>
        <v>34.29</v>
      </c>
      <c r="T146" s="189">
        <f>IF(ISNUMBER('2-7-1'!M146), '2-7-1'!M146, "XXX")</f>
        <v>0.42176983616666669</v>
      </c>
      <c r="U146" s="189">
        <f>IF(ISNUMBER('2-7-2'!M146), '2-7-2'!M146, "XXX")</f>
        <v>0.26</v>
      </c>
      <c r="V146" s="189">
        <f>IF(ISNUMBER('2-8-1'!M146), '2-8-1'!M146, "XXX")</f>
        <v>0.44571071642592591</v>
      </c>
      <c r="W146" s="189">
        <f>IF(ISNUMBER('2-8-2'!M146), '2-8-2'!M146, "XXX")</f>
        <v>0.5016512473111111</v>
      </c>
      <c r="X146" s="189">
        <f>IF(ISNUMBER('3-1'!O145), '3-1'!O145, "XXX")</f>
        <v>0.3</v>
      </c>
      <c r="Y146" s="189">
        <f>'3-2'!W145</f>
        <v>-0.56175309399999995</v>
      </c>
    </row>
    <row r="147" spans="1:25" ht="15" x14ac:dyDescent="0.25">
      <c r="A147" s="155" t="s">
        <v>154</v>
      </c>
      <c r="B147" s="158" t="s">
        <v>154</v>
      </c>
      <c r="C147" s="189">
        <f>IF(ISNUMBER('1-1'!N147),'1-1'!N147, "XXX")</f>
        <v>8.4</v>
      </c>
      <c r="D147" s="189" t="str">
        <f>IF(UCDP!AE147, UCDP!AE147, "0.0")</f>
        <v>0.0</v>
      </c>
      <c r="E147" s="189">
        <f>IF(ISNUMBER('1-3'!Q147), '1-3'!Q147, IF(ISNUMBER('1-3'!P147), '1-3'!P147, IF(ISNUMBER('1-3'!O147), '1-3'!O147, "XXX")))</f>
        <v>62.623154162288138</v>
      </c>
      <c r="F147" s="189">
        <f>IF(ISNUMBER('1-4'!AU147),'1-4'!AU147, IF(ISNUMBER('1-4'!AV147),'1-4'!AV147, IF(ISNUMBER('1-4'!AT147),'1-4'!AT147, IF(ISNUMBER('1-4'!AS147),'1-4'!AS147, IF(ISNUMBER('1-4'!AR147),'1-4'!AR147, "XXX")))))</f>
        <v>2</v>
      </c>
      <c r="G147" s="189">
        <f>IF(ISNUMBER('1-5'!N146), '1-5'!N146, "XXX")</f>
        <v>6.6</v>
      </c>
      <c r="H147" s="189">
        <f>IF(ISNUMBER('2-1-1'!M147), '2-1-1'!M147, "XXX")</f>
        <v>0.70336134468346856</v>
      </c>
      <c r="I147" s="189">
        <f>IF(ISNUMBER('2-1-2'!G146),'2-1-2'!G146, IF(ISNUMBER('2-1-2'!F146),'2-1-2'!F146, IF(ISNUMBER('2-1-2'!H146),'2-1-2'!H146, "XXX")))</f>
        <v>0.59419999999999995</v>
      </c>
      <c r="J147" s="189">
        <f>IF(ISNUMBER('2-2-1'!AI147),'2-2-1'!AI147,IF(ISNUMBER('2-2-1'!AJ147),'2-2-1'!AJ147,IF(ISNUMBER('2-2-1'!AH147),'2-2-1'!AH147,IF(ISNUMBER('2-2-1'!AG147),'2-2-1'!AG147,IF(ISNUMBER('2-2-1'!AF147), '2-2-1'!AF147,IF(ISNUMBER('2-2-1'!AE147),'2-2-1'!AE147,IF(ISNUMBER('2-2-1'!AD147),'2-2-1'!AD147, "XXX")))))))</f>
        <v>2.8366199999999999</v>
      </c>
      <c r="K147" s="189">
        <f>IF(ISNUMBER('2-2-2'!M147),'2-2-2'!M147, "XXX")</f>
        <v>0.72577346966666667</v>
      </c>
      <c r="L147" s="189">
        <f>IF(ISNUMBER('2-3-1'!V147), '2-3-1'!V147, IF(ISNUMBER('2-3-1'!U147), '2-3-1'!U147, IF(ISNUMBER('2-3-1'!T147), '2-3-1'!T147, IF(ISNUMBER('2-3-1'!S147), '2-3-1'!S147, IF(ISNUMBER('2-3-1'!R147), '2-3-1'!R147, IF(ISNUMBER('2-3-1'!Q147), '2-3-1'!Q147, "XXX"))))))</f>
        <v>3.1794965300000002</v>
      </c>
      <c r="M147" s="189">
        <f>IF(ISNUMBER('2-3-2'!V147), '2-3-2'!V147, IF(ISNUMBER('2-3-2'!U147), '2-3-2'!U147, IF(ISNUMBER('2-3-2'!T147), '2-3-2'!T147, IF(ISNUMBER('2-3-2'!S147), '2-3-2'!S147, IF(ISNUMBER('2-3-2'!R147), '2-3-2'!R147, IF(ISNUMBER('2-3-2'!Q147), '2-3-2'!Q147, "XXX"))))))</f>
        <v>51.118923189999997</v>
      </c>
      <c r="N147" s="189">
        <f>IF(ISNUMBER('2-4-1'!AB147),'2-4-1'!AB147,IF(ISNUMBER('2-4-1'!AC147),'2-4-1'!AC147,IF(ISNUMBER('2-4-1'!AA147),'2-4-1'!AA147,IF(ISNUMBER('2-4-1'!Z147),'2-4-1'!Z147,IF(ISNUMBER('2-4-1'!Y147),'2-4-1'!Y147,"XXX")))))</f>
        <v>16.2</v>
      </c>
      <c r="O147" s="189">
        <f>IF(ISNUMBER('2-4-2'!J147), '2-4-2'!J147, IF(ISNUMBER('2-4-2'!K147), '2-4-2'!K147, IF(ISNUMBER('2-4-2'!I147), '2-4-2'!I147, IF(ISNUMBER('2-4-2'!L147), '2-4-2'!L147, IF(ISNUMBER('2-4-2'!H147), '2-4-2'!H147, IF(ISNUMBER('2-4-2'!M147), '2-4-2'!M147, IF(ISNUMBER('2-4-2'!G147), '2-4-2'!G147, IF(ISNUMBER('2-4-2'!F147), '2-4-2'!F147, IF(ISNUMBER('2-4-2'!E147), '2-4-2'!E147, "XXX")))))))))</f>
        <v>96.2</v>
      </c>
      <c r="P147" s="189">
        <f>IF(ISNUMBER('2-5-1'!H379), '2-5-1'!H379, "XXX")</f>
        <v>1</v>
      </c>
      <c r="Q147" s="189">
        <f>IF(ISNUMBER('2-5-2'!G147), '2-5-2'!G147, IF(ISNUMBER('2-5-2'!H147), '2-5-2'!H147, IF(ISNUMBER('2-5-2'!F147), '2-5-2'!F147, IF(ISNUMBER('2-5-2'!I147), '2-5-2'!I147, IF(ISNUMBER('2-5-2'!E147), '2-5-2'!E147, IF(ISNUMBER('2-5-2'!J147), '2-5-2'!J147, IF(ISNUMBER('2-5-2'!D147), '2-5-2'!D147, "XXX")))))))</f>
        <v>39</v>
      </c>
      <c r="R147" s="189">
        <f>IF(ISNUMBER('2-6-1'!J147), '2-6-1'!J147, IF(ISNUMBER('2-6-1'!K147), '2-6-1'!K147, IF(ISNUMBER('2-6-1'!I147), '2-6-1'!I147, IF(ISNUMBER('2-6-1'!L147), '2-6-1'!L147, IF(ISNUMBER('2-6-1'!H147), '2-6-1'!H147, IF(ISNUMBER('2-6-1'!G147), '2-6-1'!G147, IF(ISNUMBER('2-6-1'!F147), '2-6-1'!F147, IF(ISNUMBER('2-6-1'!E147), '2-6-1'!E147, "XXX"))))))))</f>
        <v>84.552949999999996</v>
      </c>
      <c r="S147" s="189">
        <f>IF(ISNUMBER('2-6-2'!K147), '2-6-2'!K147, IF(ISNUMBER('2-6-2'!L147), '2-6-2'!L147, IF(ISNUMBER('2-6-2'!J147), '2-6-2'!J147, IF(ISNUMBER('2-6-2'!M147), '2-6-2'!M147, IF(ISNUMBER('2-6-2'!I147), '2-6-2'!I147, IF(ISNUMBER('2-6-2'!H147), '2-6-2'!H147, IF(ISNUMBER('2-6-2'!G147), '2-6-2'!G147, IF(ISNUMBER('2-6-2'!F147), '2-6-2'!F147, "XXX"))))))))</f>
        <v>0.1</v>
      </c>
      <c r="T147" s="189">
        <f>IF(ISNUMBER('2-7-1'!M147), '2-7-1'!M147, "XXX")</f>
        <v>0.42120033633333326</v>
      </c>
      <c r="U147" s="189">
        <f>IF(ISNUMBER('2-7-2'!M147), '2-7-2'!M147, "XXX")</f>
        <v>0.32</v>
      </c>
      <c r="V147" s="189">
        <f>IF(ISNUMBER('2-8-1'!M147), '2-8-1'!M147, "XXX")</f>
        <v>0.49183500696296301</v>
      </c>
      <c r="W147" s="189">
        <f>IF(ISNUMBER('2-8-2'!M147), '2-8-2'!M147, "XXX")</f>
        <v>0.5078547266222222</v>
      </c>
      <c r="X147" s="189">
        <f>IF(ISNUMBER('3-1'!O146), '3-1'!O146, "XXX")</f>
        <v>0.48899999999999999</v>
      </c>
      <c r="Y147" s="189">
        <f>'3-2'!W146</f>
        <v>9.7666137E-2</v>
      </c>
    </row>
    <row r="148" spans="1:25" ht="15" x14ac:dyDescent="0.25">
      <c r="A148" s="155" t="s">
        <v>155</v>
      </c>
      <c r="B148" s="158" t="s">
        <v>155</v>
      </c>
      <c r="C148" s="189">
        <f>IF(ISNUMBER('1-1'!N148),'1-1'!N148, "XXX")</f>
        <v>2.1</v>
      </c>
      <c r="D148" s="189" t="str">
        <f>IF(UCDP!AE148, UCDP!AE148, "0.0")</f>
        <v>0.0</v>
      </c>
      <c r="E148" s="189">
        <f>IF(ISNUMBER('1-3'!Q148), '1-3'!Q148, IF(ISNUMBER('1-3'!P148), '1-3'!P148, IF(ISNUMBER('1-3'!O148), '1-3'!O148, "XXX")))</f>
        <v>92.792349658333336</v>
      </c>
      <c r="F148" s="189">
        <f>IF(ISNUMBER('1-4'!AU148),'1-4'!AU148, IF(ISNUMBER('1-4'!AV148),'1-4'!AV148, IF(ISNUMBER('1-4'!AT148),'1-4'!AT148, IF(ISNUMBER('1-4'!AS148),'1-4'!AS148, IF(ISNUMBER('1-4'!AR148),'1-4'!AR148, "XXX")))))</f>
        <v>3</v>
      </c>
      <c r="G148" s="189">
        <f>IF(ISNUMBER('1-5'!N147), '1-5'!N147, "XXX")</f>
        <v>7.6</v>
      </c>
      <c r="H148" s="189">
        <f>IF(ISNUMBER('2-1-1'!M148), '2-1-1'!M148, "XXX")</f>
        <v>0.8848554173222215</v>
      </c>
      <c r="I148" s="189">
        <f>IF(ISNUMBER('2-1-2'!G147),'2-1-2'!G147, IF(ISNUMBER('2-1-2'!F147),'2-1-2'!F147, IF(ISNUMBER('2-1-2'!H147),'2-1-2'!H147, "XXX")))</f>
        <v>0.93440000000000001</v>
      </c>
      <c r="J148" s="189" t="str">
        <f>IF(ISNUMBER('2-2-1'!AI148),'2-2-1'!AI148,IF(ISNUMBER('2-2-1'!AJ148),'2-2-1'!AJ148,IF(ISNUMBER('2-2-1'!AH148),'2-2-1'!AH148,IF(ISNUMBER('2-2-1'!AG148),'2-2-1'!AG148,IF(ISNUMBER('2-2-1'!AF148), '2-2-1'!AF148,IF(ISNUMBER('2-2-1'!AE148),'2-2-1'!AE148,IF(ISNUMBER('2-2-1'!AD148),'2-2-1'!AD148, "XXX")))))))</f>
        <v>XXX</v>
      </c>
      <c r="K148" s="189">
        <f>IF(ISNUMBER('2-2-2'!M148),'2-2-2'!M148, "XXX")</f>
        <v>0.65933051116666663</v>
      </c>
      <c r="L148" s="189">
        <f>IF(ISNUMBER('2-3-1'!V148), '2-3-1'!V148, IF(ISNUMBER('2-3-1'!U148), '2-3-1'!U148, IF(ISNUMBER('2-3-1'!T148), '2-3-1'!T148, IF(ISNUMBER('2-3-1'!S148), '2-3-1'!S148, IF(ISNUMBER('2-3-1'!R148), '2-3-1'!R148, IF(ISNUMBER('2-3-1'!Q148), '2-3-1'!Q148, "XXX"))))))</f>
        <v>2.2357583000000001</v>
      </c>
      <c r="M148" s="189">
        <f>IF(ISNUMBER('2-3-2'!V148), '2-3-2'!V148, IF(ISNUMBER('2-3-2'!U148), '2-3-2'!U148, IF(ISNUMBER('2-3-2'!T148), '2-3-2'!T148, IF(ISNUMBER('2-3-2'!S148), '2-3-2'!S148, IF(ISNUMBER('2-3-2'!R148), '2-3-2'!R148, IF(ISNUMBER('2-3-2'!Q148), '2-3-2'!Q148, "XXX"))))))</f>
        <v>12.50749207</v>
      </c>
      <c r="N148" s="189">
        <f>IF(ISNUMBER('2-4-1'!AB148),'2-4-1'!AB148,IF(ISNUMBER('2-4-1'!AC148),'2-4-1'!AC148,IF(ISNUMBER('2-4-1'!AA148),'2-4-1'!AA148,IF(ISNUMBER('2-4-1'!Z148),'2-4-1'!Z148,IF(ISNUMBER('2-4-1'!Y148),'2-4-1'!Y148,"XXX")))))</f>
        <v>2.2000000000000002</v>
      </c>
      <c r="O148" s="189">
        <f>IF(ISNUMBER('2-4-2'!J148), '2-4-2'!J148, IF(ISNUMBER('2-4-2'!K148), '2-4-2'!K148, IF(ISNUMBER('2-4-2'!I148), '2-4-2'!I148, IF(ISNUMBER('2-4-2'!L148), '2-4-2'!L148, IF(ISNUMBER('2-4-2'!H148), '2-4-2'!H148, IF(ISNUMBER('2-4-2'!M148), '2-4-2'!M148, IF(ISNUMBER('2-4-2'!G148), '2-4-2'!G148, IF(ISNUMBER('2-4-2'!F148), '2-4-2'!F148, IF(ISNUMBER('2-4-2'!E148), '2-4-2'!E148, "XXX")))))))))</f>
        <v>22.6</v>
      </c>
      <c r="P148" s="189" t="str">
        <f>IF(ISNUMBER('2-5-1'!H380), '2-5-1'!H380, "XXX")</f>
        <v>XXX</v>
      </c>
      <c r="Q148" s="189">
        <f>IF(ISNUMBER('2-5-2'!G148), '2-5-2'!G148, IF(ISNUMBER('2-5-2'!H148), '2-5-2'!H148, IF(ISNUMBER('2-5-2'!F148), '2-5-2'!F148, IF(ISNUMBER('2-5-2'!I148), '2-5-2'!I148, IF(ISNUMBER('2-5-2'!E148), '2-5-2'!E148, IF(ISNUMBER('2-5-2'!J148), '2-5-2'!J148, IF(ISNUMBER('2-5-2'!D148), '2-5-2'!D148, "XXX")))))))</f>
        <v>1.2</v>
      </c>
      <c r="R148" s="189">
        <f>IF(ISNUMBER('2-6-1'!J148), '2-6-1'!J148, IF(ISNUMBER('2-6-1'!K148), '2-6-1'!K148, IF(ISNUMBER('2-6-1'!I148), '2-6-1'!I148, IF(ISNUMBER('2-6-1'!L148), '2-6-1'!L148, IF(ISNUMBER('2-6-1'!H148), '2-6-1'!H148, IF(ISNUMBER('2-6-1'!G148), '2-6-1'!G148, IF(ISNUMBER('2-6-1'!F148), '2-6-1'!F148, IF(ISNUMBER('2-6-1'!E148), '2-6-1'!E148, "XXX"))))))))</f>
        <v>95.060220000000001</v>
      </c>
      <c r="S148" s="189">
        <f>IF(ISNUMBER('2-6-2'!K148), '2-6-2'!K148, IF(ISNUMBER('2-6-2'!L148), '2-6-2'!L148, IF(ISNUMBER('2-6-2'!J148), '2-6-2'!J148, IF(ISNUMBER('2-6-2'!M148), '2-6-2'!M148, IF(ISNUMBER('2-6-2'!I148), '2-6-2'!I148, IF(ISNUMBER('2-6-2'!H148), '2-6-2'!H148, IF(ISNUMBER('2-6-2'!G148), '2-6-2'!G148, IF(ISNUMBER('2-6-2'!F148), '2-6-2'!F148, "XXX"))))))))</f>
        <v>0</v>
      </c>
      <c r="T148" s="189">
        <f>IF(ISNUMBER('2-7-1'!M148), '2-7-1'!M148, "XXX")</f>
        <v>0.75619829494444446</v>
      </c>
      <c r="U148" s="189">
        <f>IF(ISNUMBER('2-7-2'!M148), '2-7-2'!M148, "XXX")</f>
        <v>0.7</v>
      </c>
      <c r="V148" s="189">
        <f>IF(ISNUMBER('2-8-1'!M148), '2-8-1'!M148, "XXX")</f>
        <v>0.70790839196296307</v>
      </c>
      <c r="W148" s="189">
        <f>IF(ISNUMBER('2-8-2'!M148), '2-8-2'!M148, "XXX")</f>
        <v>0.80012183722222219</v>
      </c>
      <c r="X148" s="189">
        <f>IF(ISNUMBER('3-1'!O147), '3-1'!O147, "XXX")</f>
        <v>9.5000000000000001E-2</v>
      </c>
      <c r="Y148" s="189">
        <f>'3-2'!W147</f>
        <v>-1.049629092</v>
      </c>
    </row>
    <row r="149" spans="1:25" ht="15" x14ac:dyDescent="0.25">
      <c r="A149" s="155" t="s">
        <v>156</v>
      </c>
      <c r="B149" s="158" t="s">
        <v>156</v>
      </c>
      <c r="C149" s="189">
        <f>IF(ISNUMBER('1-1'!N149),'1-1'!N149, "XXX")</f>
        <v>2</v>
      </c>
      <c r="D149" s="189" t="str">
        <f>IF(UCDP!AE149, UCDP!AE149, "0.0")</f>
        <v>0.0</v>
      </c>
      <c r="E149" s="189">
        <f>IF(ISNUMBER('1-3'!Q149), '1-3'!Q149, IF(ISNUMBER('1-3'!P149), '1-3'!P149, IF(ISNUMBER('1-3'!O149), '1-3'!O149, "XXX")))</f>
        <v>79.354133384505644</v>
      </c>
      <c r="F149" s="189">
        <f>IF(ISNUMBER('1-4'!AU149),'1-4'!AU149, IF(ISNUMBER('1-4'!AV149),'1-4'!AV149, IF(ISNUMBER('1-4'!AT149),'1-4'!AT149, IF(ISNUMBER('1-4'!AS149),'1-4'!AS149, IF(ISNUMBER('1-4'!AR149),'1-4'!AR149, "XXX")))))</f>
        <v>1</v>
      </c>
      <c r="G149" s="189">
        <f>IF(ISNUMBER('1-5'!N148), '1-5'!N148, "XXX")</f>
        <v>1.5</v>
      </c>
      <c r="H149" s="189">
        <f>IF(ISNUMBER('2-1-1'!M149), '2-1-1'!M149, "XXX")</f>
        <v>0.8888697761088542</v>
      </c>
      <c r="I149" s="189">
        <f>IF(ISNUMBER('2-1-2'!G148),'2-1-2'!G148, IF(ISNUMBER('2-1-2'!F148),'2-1-2'!F148, IF(ISNUMBER('2-1-2'!H148),'2-1-2'!H148, "XXX")))</f>
        <v>0.91949999999999998</v>
      </c>
      <c r="J149" s="189">
        <f>IF(ISNUMBER('2-2-1'!AI149),'2-2-1'!AI149,IF(ISNUMBER('2-2-1'!AJ149),'2-2-1'!AJ149,IF(ISNUMBER('2-2-1'!AH149),'2-2-1'!AH149,IF(ISNUMBER('2-2-1'!AG149),'2-2-1'!AG149,IF(ISNUMBER('2-2-1'!AF149), '2-2-1'!AF149,IF(ISNUMBER('2-2-1'!AE149),'2-2-1'!AE149,IF(ISNUMBER('2-2-1'!AD149),'2-2-1'!AD149, "XXX")))))))</f>
        <v>3.7370700000000001</v>
      </c>
      <c r="K149" s="189">
        <f>IF(ISNUMBER('2-2-2'!M149),'2-2-2'!M149, "XXX")</f>
        <v>0.75363585554166679</v>
      </c>
      <c r="L149" s="189">
        <f>IF(ISNUMBER('2-3-1'!V149), '2-3-1'!V149, IF(ISNUMBER('2-3-1'!U149), '2-3-1'!U149, IF(ISNUMBER('2-3-1'!T149), '2-3-1'!T149, IF(ISNUMBER('2-3-1'!S149), '2-3-1'!S149, IF(ISNUMBER('2-3-1'!R149), '2-3-1'!R149, IF(ISNUMBER('2-3-1'!Q149), '2-3-1'!Q149, "XXX"))))))</f>
        <v>8.0692043299999998</v>
      </c>
      <c r="M149" s="189">
        <f>IF(ISNUMBER('2-3-2'!V149), '2-3-2'!V149, IF(ISNUMBER('2-3-2'!U149), '2-3-2'!U149, IF(ISNUMBER('2-3-2'!T149), '2-3-2'!T149, IF(ISNUMBER('2-3-2'!S149), '2-3-2'!S149, IF(ISNUMBER('2-3-2'!R149), '2-3-2'!R149, IF(ISNUMBER('2-3-2'!Q149), '2-3-2'!Q149, "XXX"))))))</f>
        <v>17.073608400000001</v>
      </c>
      <c r="N149" s="189">
        <f>IF(ISNUMBER('2-4-1'!AB149),'2-4-1'!AB149,IF(ISNUMBER('2-4-1'!AC149),'2-4-1'!AC149,IF(ISNUMBER('2-4-1'!AA149),'2-4-1'!AA149,IF(ISNUMBER('2-4-1'!Z149),'2-4-1'!Z149,IF(ISNUMBER('2-4-1'!Y149),'2-4-1'!Y149,"XXX")))))</f>
        <v>15.1</v>
      </c>
      <c r="O149" s="189">
        <f>IF(ISNUMBER('2-4-2'!J149), '2-4-2'!J149, IF(ISNUMBER('2-4-2'!K149), '2-4-2'!K149, IF(ISNUMBER('2-4-2'!I149), '2-4-2'!I149, IF(ISNUMBER('2-4-2'!L149), '2-4-2'!L149, IF(ISNUMBER('2-4-2'!H149), '2-4-2'!H149, IF(ISNUMBER('2-4-2'!M149), '2-4-2'!M149, IF(ISNUMBER('2-4-2'!G149), '2-4-2'!G149, IF(ISNUMBER('2-4-2'!F149), '2-4-2'!F149, IF(ISNUMBER('2-4-2'!E149), '2-4-2'!E149, "XXX")))))))))</f>
        <v>100</v>
      </c>
      <c r="P149" s="189">
        <f>IF(ISNUMBER('2-5-1'!H381), '2-5-1'!H381, "XXX")</f>
        <v>1</v>
      </c>
      <c r="Q149" s="189">
        <f>IF(ISNUMBER('2-5-2'!G149), '2-5-2'!G149, IF(ISNUMBER('2-5-2'!H149), '2-5-2'!H149, IF(ISNUMBER('2-5-2'!F149), '2-5-2'!F149, IF(ISNUMBER('2-5-2'!I149), '2-5-2'!I149, IF(ISNUMBER('2-5-2'!E149), '2-5-2'!E149, IF(ISNUMBER('2-5-2'!J149), '2-5-2'!J149, IF(ISNUMBER('2-5-2'!D149), '2-5-2'!D149, "XXX")))))))</f>
        <v>76.599999999999994</v>
      </c>
      <c r="R149" s="189">
        <f>IF(ISNUMBER('2-6-1'!J149), '2-6-1'!J149, IF(ISNUMBER('2-6-1'!K149), '2-6-1'!K149, IF(ISNUMBER('2-6-1'!I149), '2-6-1'!I149, IF(ISNUMBER('2-6-1'!L149), '2-6-1'!L149, IF(ISNUMBER('2-6-1'!H149), '2-6-1'!H149, IF(ISNUMBER('2-6-1'!G149), '2-6-1'!G149, IF(ISNUMBER('2-6-1'!F149), '2-6-1'!F149, IF(ISNUMBER('2-6-1'!E149), '2-6-1'!E149, "XXX"))))))))</f>
        <v>84.431349999999995</v>
      </c>
      <c r="S149" s="189">
        <f>IF(ISNUMBER('2-6-2'!K149), '2-6-2'!K149, IF(ISNUMBER('2-6-2'!L149), '2-6-2'!L149, IF(ISNUMBER('2-6-2'!J149), '2-6-2'!J149, IF(ISNUMBER('2-6-2'!M149), '2-6-2'!M149, IF(ISNUMBER('2-6-2'!I149), '2-6-2'!I149, IF(ISNUMBER('2-6-2'!H149), '2-6-2'!H149, IF(ISNUMBER('2-6-2'!G149), '2-6-2'!G149, IF(ISNUMBER('2-6-2'!F149), '2-6-2'!F149, "XXX"))))))))</f>
        <v>0</v>
      </c>
      <c r="T149" s="189">
        <f>IF(ISNUMBER('2-7-1'!M149), '2-7-1'!M149, "XXX")</f>
        <v>0.78480403155555567</v>
      </c>
      <c r="U149" s="189">
        <f>IF(ISNUMBER('2-7-2'!M149), '2-7-2'!M149, "XXX")</f>
        <v>0.8</v>
      </c>
      <c r="V149" s="189">
        <f>IF(ISNUMBER('2-8-1'!M149), '2-8-1'!M149, "XXX")</f>
        <v>0.64316482898148153</v>
      </c>
      <c r="W149" s="189">
        <f>IF(ISNUMBER('2-8-2'!M149), '2-8-2'!M149, "XXX")</f>
        <v>0.7399673395555556</v>
      </c>
      <c r="X149" s="189">
        <f>IF(ISNUMBER('3-1'!O148), '3-1'!O148, "XXX")</f>
        <v>0.87</v>
      </c>
      <c r="Y149" s="189">
        <f>'3-2'!W148</f>
        <v>1.322217464</v>
      </c>
    </row>
    <row r="150" spans="1:25" ht="15" x14ac:dyDescent="0.25">
      <c r="A150" s="155" t="s">
        <v>157</v>
      </c>
      <c r="B150" s="158" t="s">
        <v>157</v>
      </c>
      <c r="C150" s="189">
        <f>IF(ISNUMBER('1-1'!N150),'1-1'!N150, "XXX")</f>
        <v>1.6</v>
      </c>
      <c r="D150" s="189" t="str">
        <f>IF(UCDP!AE150, UCDP!AE150, "0.0")</f>
        <v>0.0</v>
      </c>
      <c r="E150" s="189">
        <f>IF(ISNUMBER('1-3'!Q150), '1-3'!Q150, IF(ISNUMBER('1-3'!P150), '1-3'!P150, IF(ISNUMBER('1-3'!O150), '1-3'!O150, "XXX")))</f>
        <v>76.739104920466104</v>
      </c>
      <c r="F150" s="189">
        <f>IF(ISNUMBER('1-4'!AU150),'1-4'!AU150, IF(ISNUMBER('1-4'!AV150),'1-4'!AV150, IF(ISNUMBER('1-4'!AT150),'1-4'!AT150, IF(ISNUMBER('1-4'!AS150),'1-4'!AS150, IF(ISNUMBER('1-4'!AR150),'1-4'!AR150, "XXX")))))</f>
        <v>4</v>
      </c>
      <c r="G150" s="189">
        <f>IF(ISNUMBER('1-5'!N149), '1-5'!N149, "XXX")</f>
        <v>3.8</v>
      </c>
      <c r="H150" s="189">
        <f>IF(ISNUMBER('2-1-1'!M150), '2-1-1'!M150, "XXX")</f>
        <v>0.87899206231484373</v>
      </c>
      <c r="I150" s="189">
        <f>IF(ISNUMBER('2-1-2'!G149),'2-1-2'!G149, IF(ISNUMBER('2-1-2'!F149),'2-1-2'!F149, IF(ISNUMBER('2-1-2'!H149),'2-1-2'!H149, "XXX")))</f>
        <v>0.91820000000000002</v>
      </c>
      <c r="J150" s="189">
        <f>IF(ISNUMBER('2-2-1'!AI150),'2-2-1'!AI150,IF(ISNUMBER('2-2-1'!AJ150),'2-2-1'!AJ150,IF(ISNUMBER('2-2-1'!AH150),'2-2-1'!AH150,IF(ISNUMBER('2-2-1'!AG150),'2-2-1'!AG150,IF(ISNUMBER('2-2-1'!AF150), '2-2-1'!AF150,IF(ISNUMBER('2-2-1'!AE150),'2-2-1'!AE150,IF(ISNUMBER('2-2-1'!AD150),'2-2-1'!AD150, "XXX")))))))</f>
        <v>3.3102799999999997</v>
      </c>
      <c r="K150" s="189">
        <f>IF(ISNUMBER('2-2-2'!M150),'2-2-2'!M150, "XXX")</f>
        <v>0.78395330112500006</v>
      </c>
      <c r="L150" s="189">
        <f>IF(ISNUMBER('2-3-1'!V150), '2-3-1'!V150, IF(ISNUMBER('2-3-1'!U150), '2-3-1'!U150, IF(ISNUMBER('2-3-1'!T150), '2-3-1'!T150, IF(ISNUMBER('2-3-1'!S150), '2-3-1'!S150, IF(ISNUMBER('2-3-1'!R150), '2-3-1'!R150, IF(ISNUMBER('2-3-1'!Q150), '2-3-1'!Q150, "XXX"))))))</f>
        <v>8.5249233199999992</v>
      </c>
      <c r="M150" s="189">
        <f>IF(ISNUMBER('2-3-2'!V150), '2-3-2'!V150, IF(ISNUMBER('2-3-2'!U150), '2-3-2'!U150, IF(ISNUMBER('2-3-2'!T150), '2-3-2'!T150, IF(ISNUMBER('2-3-2'!S150), '2-3-2'!S150, IF(ISNUMBER('2-3-2'!R150), '2-3-2'!R150, IF(ISNUMBER('2-3-2'!Q150), '2-3-2'!Q150, "XXX"))))))</f>
        <v>11.3115778</v>
      </c>
      <c r="N150" s="189">
        <f>IF(ISNUMBER('2-4-1'!AB150),'2-4-1'!AB150,IF(ISNUMBER('2-4-1'!AC150),'2-4-1'!AC150,IF(ISNUMBER('2-4-1'!AA150),'2-4-1'!AA150,IF(ISNUMBER('2-4-1'!Z150),'2-4-1'!Z150,IF(ISNUMBER('2-4-1'!Y150),'2-4-1'!Y150,"XXX")))))</f>
        <v>18.899999999999999</v>
      </c>
      <c r="O150" s="189">
        <f>IF(ISNUMBER('2-4-2'!J150), '2-4-2'!J150, IF(ISNUMBER('2-4-2'!K150), '2-4-2'!K150, IF(ISNUMBER('2-4-2'!I150), '2-4-2'!I150, IF(ISNUMBER('2-4-2'!L150), '2-4-2'!L150, IF(ISNUMBER('2-4-2'!H150), '2-4-2'!H150, IF(ISNUMBER('2-4-2'!M150), '2-4-2'!M150, IF(ISNUMBER('2-4-2'!G150), '2-4-2'!G150, IF(ISNUMBER('2-4-2'!F150), '2-4-2'!F150, IF(ISNUMBER('2-4-2'!E150), '2-4-2'!E150, "XXX")))))))))</f>
        <v>100</v>
      </c>
      <c r="P150" s="189" t="str">
        <f>IF(ISNUMBER('2-5-1'!H382), '2-5-1'!H382, "XXX")</f>
        <v>XXX</v>
      </c>
      <c r="Q150" s="189">
        <f>IF(ISNUMBER('2-5-2'!G150), '2-5-2'!G150, IF(ISNUMBER('2-5-2'!H150), '2-5-2'!H150, IF(ISNUMBER('2-5-2'!F150), '2-5-2'!F150, IF(ISNUMBER('2-5-2'!I150), '2-5-2'!I150, IF(ISNUMBER('2-5-2'!E150), '2-5-2'!E150, IF(ISNUMBER('2-5-2'!J150), '2-5-2'!J150, IF(ISNUMBER('2-5-2'!D150), '2-5-2'!D150, "XXX")))))))</f>
        <v>31</v>
      </c>
      <c r="R150" s="189">
        <f>IF(ISNUMBER('2-6-1'!J150), '2-6-1'!J150, IF(ISNUMBER('2-6-1'!K150), '2-6-1'!K150, IF(ISNUMBER('2-6-1'!I150), '2-6-1'!I150, IF(ISNUMBER('2-6-1'!L150), '2-6-1'!L150, IF(ISNUMBER('2-6-1'!H150), '2-6-1'!H150, IF(ISNUMBER('2-6-1'!G150), '2-6-1'!G150, IF(ISNUMBER('2-6-1'!F150), '2-6-1'!F150, IF(ISNUMBER('2-6-1'!E150), '2-6-1'!E150, "XXX"))))))))</f>
        <v>93.906170000000003</v>
      </c>
      <c r="S150" s="189">
        <f>IF(ISNUMBER('2-6-2'!K150), '2-6-2'!K150, IF(ISNUMBER('2-6-2'!L150), '2-6-2'!L150, IF(ISNUMBER('2-6-2'!J150), '2-6-2'!J150, IF(ISNUMBER('2-6-2'!M150), '2-6-2'!M150, IF(ISNUMBER('2-6-2'!I150), '2-6-2'!I150, IF(ISNUMBER('2-6-2'!H150), '2-6-2'!H150, IF(ISNUMBER('2-6-2'!G150), '2-6-2'!G150, IF(ISNUMBER('2-6-2'!F150), '2-6-2'!F150, "XXX"))))))))</f>
        <v>0</v>
      </c>
      <c r="T150" s="189">
        <f>IF(ISNUMBER('2-7-1'!M150), '2-7-1'!M150, "XXX")</f>
        <v>0.70983998505555557</v>
      </c>
      <c r="U150" s="189">
        <f>IF(ISNUMBER('2-7-2'!M150), '2-7-2'!M150, "XXX")</f>
        <v>0.71</v>
      </c>
      <c r="V150" s="189">
        <f>IF(ISNUMBER('2-8-1'!M150), '2-8-1'!M150, "XXX")</f>
        <v>0.70150982009259266</v>
      </c>
      <c r="W150" s="189">
        <f>IF(ISNUMBER('2-8-2'!M150), '2-8-2'!M150, "XXX")</f>
        <v>0.75761810272222219</v>
      </c>
      <c r="X150" s="189">
        <f>IF(ISNUMBER('3-1'!O149), '3-1'!O149, "XXX")</f>
        <v>0.80800000000000005</v>
      </c>
      <c r="Y150" s="189">
        <f>'3-2'!W149</f>
        <v>0.96816366899999995</v>
      </c>
    </row>
    <row r="151" spans="1:25" ht="15" x14ac:dyDescent="0.25">
      <c r="A151" s="155" t="s">
        <v>158</v>
      </c>
      <c r="B151" s="158" t="s">
        <v>158</v>
      </c>
      <c r="C151" s="189">
        <f>IF(ISNUMBER('1-1'!N151),'1-1'!N151, "XXX")</f>
        <v>2.2999999999999998</v>
      </c>
      <c r="D151" s="189" t="str">
        <f>IF(UCDP!AE151, UCDP!AE151, "0.0")</f>
        <v>0.0</v>
      </c>
      <c r="E151" s="189">
        <f>IF(ISNUMBER('1-3'!Q151), '1-3'!Q151, IF(ISNUMBER('1-3'!P151), '1-3'!P151, IF(ISNUMBER('1-3'!O151), '1-3'!O151, "XXX")))</f>
        <v>71.217518606384189</v>
      </c>
      <c r="F151" s="189">
        <f>IF(ISNUMBER('1-4'!AU151),'1-4'!AU151, IF(ISNUMBER('1-4'!AV151),'1-4'!AV151, IF(ISNUMBER('1-4'!AT151),'1-4'!AT151, IF(ISNUMBER('1-4'!AS151),'1-4'!AS151, IF(ISNUMBER('1-4'!AR151),'1-4'!AR151, "XXX")))))</f>
        <v>1</v>
      </c>
      <c r="G151" s="189">
        <f>IF(ISNUMBER('1-5'!N150), '1-5'!N150, "XXX")</f>
        <v>2.9</v>
      </c>
      <c r="H151" s="189">
        <f>IF(ISNUMBER('2-1-1'!M151), '2-1-1'!M151, "XXX")</f>
        <v>0.68674486012726488</v>
      </c>
      <c r="I151" s="189">
        <f>IF(ISNUMBER('2-1-2'!G150),'2-1-2'!G150, IF(ISNUMBER('2-1-2'!F150),'2-1-2'!F150, IF(ISNUMBER('2-1-2'!H150),'2-1-2'!H150, "XXX")))</f>
        <v>0.85740000000000005</v>
      </c>
      <c r="J151" s="189">
        <f>IF(ISNUMBER('2-2-1'!AI151),'2-2-1'!AI151,IF(ISNUMBER('2-2-1'!AJ151),'2-2-1'!AJ151,IF(ISNUMBER('2-2-1'!AH151),'2-2-1'!AH151,IF(ISNUMBER('2-2-1'!AG151),'2-2-1'!AG151,IF(ISNUMBER('2-2-1'!AF151), '2-2-1'!AF151,IF(ISNUMBER('2-2-1'!AE151),'2-2-1'!AE151,IF(ISNUMBER('2-2-1'!AD151),'2-2-1'!AD151, "XXX")))))))</f>
        <v>2.8111800000000002</v>
      </c>
      <c r="K151" s="189">
        <f>IF(ISNUMBER('2-2-2'!M151),'2-2-2'!M151, "XXX")</f>
        <v>0.64742852441666665</v>
      </c>
      <c r="L151" s="189">
        <f>IF(ISNUMBER('2-3-1'!V151), '2-3-1'!V151, IF(ISNUMBER('2-3-1'!U151), '2-3-1'!U151, IF(ISNUMBER('2-3-1'!T151), '2-3-1'!T151, IF(ISNUMBER('2-3-1'!S151), '2-3-1'!S151, IF(ISNUMBER('2-3-1'!R151), '2-3-1'!R151, IF(ISNUMBER('2-3-1'!Q151), '2-3-1'!Q151, "XXX"))))))</f>
        <v>6.2257075300000002</v>
      </c>
      <c r="M151" s="189">
        <f>IF(ISNUMBER('2-3-2'!V151), '2-3-2'!V151, IF(ISNUMBER('2-3-2'!U151), '2-3-2'!U151, IF(ISNUMBER('2-3-2'!T151), '2-3-2'!T151, IF(ISNUMBER('2-3-2'!S151), '2-3-2'!S151, IF(ISNUMBER('2-3-2'!R151), '2-3-2'!R151, IF(ISNUMBER('2-3-2'!Q151), '2-3-2'!Q151, "XXX"))))))</f>
        <v>15.46145821</v>
      </c>
      <c r="N151" s="189">
        <f>IF(ISNUMBER('2-4-1'!AB151),'2-4-1'!AB151,IF(ISNUMBER('2-4-1'!AC151),'2-4-1'!AC151,IF(ISNUMBER('2-4-1'!AA151),'2-4-1'!AA151,IF(ISNUMBER('2-4-1'!Z151),'2-4-1'!Z151,IF(ISNUMBER('2-4-1'!Y151),'2-4-1'!Y151,"XXX")))))</f>
        <v>8.8000000000000007</v>
      </c>
      <c r="O151" s="189">
        <f>IF(ISNUMBER('2-4-2'!J151), '2-4-2'!J151, IF(ISNUMBER('2-4-2'!K151), '2-4-2'!K151, IF(ISNUMBER('2-4-2'!I151), '2-4-2'!I151, IF(ISNUMBER('2-4-2'!L151), '2-4-2'!L151, IF(ISNUMBER('2-4-2'!H151), '2-4-2'!H151, IF(ISNUMBER('2-4-2'!M151), '2-4-2'!M151, IF(ISNUMBER('2-4-2'!G151), '2-4-2'!G151, IF(ISNUMBER('2-4-2'!F151), '2-4-2'!F151, IF(ISNUMBER('2-4-2'!E151), '2-4-2'!E151, "XXX")))))))))</f>
        <v>100</v>
      </c>
      <c r="P151" s="189">
        <f>IF(ISNUMBER('2-5-1'!H383), '2-5-1'!H383, "XXX")</f>
        <v>0.23009517192840576</v>
      </c>
      <c r="Q151" s="189">
        <f>IF(ISNUMBER('2-5-2'!G151), '2-5-2'!G151, IF(ISNUMBER('2-5-2'!H151), '2-5-2'!H151, IF(ISNUMBER('2-5-2'!F151), '2-5-2'!F151, IF(ISNUMBER('2-5-2'!I151), '2-5-2'!I151, IF(ISNUMBER('2-5-2'!E151), '2-5-2'!E151, IF(ISNUMBER('2-5-2'!J151), '2-5-2'!J151, IF(ISNUMBER('2-5-2'!D151), '2-5-2'!D151, "XXX")))))))</f>
        <v>84.3</v>
      </c>
      <c r="R151" s="189">
        <f>IF(ISNUMBER('2-6-1'!J151), '2-6-1'!J151, IF(ISNUMBER('2-6-1'!K151), '2-6-1'!K151, IF(ISNUMBER('2-6-1'!I151), '2-6-1'!I151, IF(ISNUMBER('2-6-1'!L151), '2-6-1'!L151, IF(ISNUMBER('2-6-1'!H151), '2-6-1'!H151, IF(ISNUMBER('2-6-1'!G151), '2-6-1'!G151, IF(ISNUMBER('2-6-1'!F151), '2-6-1'!F151, IF(ISNUMBER('2-6-1'!E151), '2-6-1'!E151, "XXX"))))))))</f>
        <v>71.454899999999995</v>
      </c>
      <c r="S151" s="189">
        <f>IF(ISNUMBER('2-6-2'!K151), '2-6-2'!K151, IF(ISNUMBER('2-6-2'!L151), '2-6-2'!L151, IF(ISNUMBER('2-6-2'!J151), '2-6-2'!J151, IF(ISNUMBER('2-6-2'!M151), '2-6-2'!M151, IF(ISNUMBER('2-6-2'!I151), '2-6-2'!I151, IF(ISNUMBER('2-6-2'!H151), '2-6-2'!H151, IF(ISNUMBER('2-6-2'!G151), '2-6-2'!G151, IF(ISNUMBER('2-6-2'!F151), '2-6-2'!F151, "XXX"))))))))</f>
        <v>0.03</v>
      </c>
      <c r="T151" s="189">
        <f>IF(ISNUMBER('2-7-1'!M151), '2-7-1'!M151, "XXX")</f>
        <v>0.68422688377777785</v>
      </c>
      <c r="U151" s="189">
        <f>IF(ISNUMBER('2-7-2'!M151), '2-7-2'!M151, "XXX")</f>
        <v>0.7</v>
      </c>
      <c r="V151" s="189">
        <f>IF(ISNUMBER('2-8-1'!M151), '2-8-1'!M151, "XXX")</f>
        <v>0.52362597872222216</v>
      </c>
      <c r="W151" s="189">
        <f>IF(ISNUMBER('2-8-2'!M151), '2-8-2'!M151, "XXX")</f>
        <v>0.57912608646666663</v>
      </c>
      <c r="X151" s="189">
        <f>IF(ISNUMBER('3-1'!O150), '3-1'!O150, "XXX")</f>
        <v>0.89</v>
      </c>
      <c r="Y151" s="189">
        <f>'3-2'!W150</f>
        <v>1.2837997670000001</v>
      </c>
    </row>
    <row r="152" spans="1:25" ht="15" x14ac:dyDescent="0.25">
      <c r="A152" s="155" t="s">
        <v>159</v>
      </c>
      <c r="B152" s="158" t="s">
        <v>159</v>
      </c>
      <c r="C152" s="189">
        <f>IF(ISNUMBER('1-1'!N152),'1-1'!N152, "XXX")</f>
        <v>4.0999999999999996</v>
      </c>
      <c r="D152" s="189" t="str">
        <f>IF(UCDP!AE152, UCDP!AE152, "0.0")</f>
        <v>0.0</v>
      </c>
      <c r="E152" s="189" t="str">
        <f>IF(ISNUMBER('1-3'!Q152), '1-3'!Q152, IF(ISNUMBER('1-3'!P152), '1-3'!P152, IF(ISNUMBER('1-3'!O152), '1-3'!O152, "XXX")))</f>
        <v>XXX</v>
      </c>
      <c r="F152" s="189">
        <f>IF(ISNUMBER('1-4'!AU152),'1-4'!AU152, IF(ISNUMBER('1-4'!AV152),'1-4'!AV152, IF(ISNUMBER('1-4'!AT152),'1-4'!AT152, IF(ISNUMBER('1-4'!AS152),'1-4'!AS152, IF(ISNUMBER('1-4'!AR152),'1-4'!AR152, "XXX")))))</f>
        <v>3</v>
      </c>
      <c r="G152" s="189">
        <f>IF(ISNUMBER('1-5'!N151), '1-5'!N151, "XXX")</f>
        <v>7.9</v>
      </c>
      <c r="H152" s="189" t="str">
        <f>IF(ISNUMBER('2-1-1'!M152), '2-1-1'!M152, "XXX")</f>
        <v>XXX</v>
      </c>
      <c r="I152" s="189">
        <f>IF(ISNUMBER('2-1-2'!G151),'2-1-2'!G151, IF(ISNUMBER('2-1-2'!F151),'2-1-2'!F151, IF(ISNUMBER('2-1-2'!H151),'2-1-2'!H151, "XXX")))</f>
        <v>0.47360000000000002</v>
      </c>
      <c r="J152" s="189" t="str">
        <f>IF(ISNUMBER('2-2-1'!AI152),'2-2-1'!AI152,IF(ISNUMBER('2-2-1'!AJ152),'2-2-1'!AJ152,IF(ISNUMBER('2-2-1'!AH152),'2-2-1'!AH152,IF(ISNUMBER('2-2-1'!AG152),'2-2-1'!AG152,IF(ISNUMBER('2-2-1'!AF152), '2-2-1'!AF152,IF(ISNUMBER('2-2-1'!AE152),'2-2-1'!AE152,IF(ISNUMBER('2-2-1'!AD152),'2-2-1'!AD152, "XXX")))))))</f>
        <v>XXX</v>
      </c>
      <c r="K152" s="189" t="str">
        <f>IF(ISNUMBER('2-2-2'!M152),'2-2-2'!M152, "XXX")</f>
        <v>XXX</v>
      </c>
      <c r="L152" s="189">
        <f>IF(ISNUMBER('2-3-1'!V152), '2-3-1'!V152, IF(ISNUMBER('2-3-1'!U152), '2-3-1'!U152, IF(ISNUMBER('2-3-1'!T152), '2-3-1'!T152, IF(ISNUMBER('2-3-1'!S152), '2-3-1'!S152, IF(ISNUMBER('2-3-1'!R152), '2-3-1'!R152, IF(ISNUMBER('2-3-1'!Q152), '2-3-1'!Q152, "XXX"))))))</f>
        <v>2.3361670999999999</v>
      </c>
      <c r="M152" s="189">
        <f>IF(ISNUMBER('2-3-2'!V152), '2-3-2'!V152, IF(ISNUMBER('2-3-2'!U152), '2-3-2'!U152, IF(ISNUMBER('2-3-2'!T152), '2-3-2'!T152, IF(ISNUMBER('2-3-2'!S152), '2-3-2'!S152, IF(ISNUMBER('2-3-2'!R152), '2-3-2'!R152, IF(ISNUMBER('2-3-2'!Q152), '2-3-2'!Q152, "XXX"))))))</f>
        <v>57.68497086</v>
      </c>
      <c r="N152" s="189">
        <f>IF(ISNUMBER('2-4-1'!AB152),'2-4-1'!AB152,IF(ISNUMBER('2-4-1'!AC152),'2-4-1'!AC152,IF(ISNUMBER('2-4-1'!AA152),'2-4-1'!AA152,IF(ISNUMBER('2-4-1'!Z152),'2-4-1'!Z152,IF(ISNUMBER('2-4-1'!Y152),'2-4-1'!Y152,"XXX")))))</f>
        <v>7.8</v>
      </c>
      <c r="O152" s="189">
        <f>IF(ISNUMBER('2-4-2'!J152), '2-4-2'!J152, IF(ISNUMBER('2-4-2'!K152), '2-4-2'!K152, IF(ISNUMBER('2-4-2'!I152), '2-4-2'!I152, IF(ISNUMBER('2-4-2'!L152), '2-4-2'!L152, IF(ISNUMBER('2-4-2'!H152), '2-4-2'!H152, IF(ISNUMBER('2-4-2'!M152), '2-4-2'!M152, IF(ISNUMBER('2-4-2'!G152), '2-4-2'!G152, IF(ISNUMBER('2-4-2'!F152), '2-4-2'!F152, IF(ISNUMBER('2-4-2'!E152), '2-4-2'!E152, "XXX")))))))))</f>
        <v>100</v>
      </c>
      <c r="P152" s="189">
        <f>IF(ISNUMBER('2-5-1'!H384), '2-5-1'!H384, "XXX")</f>
        <v>0.15021169185638428</v>
      </c>
      <c r="Q152" s="189">
        <f>IF(ISNUMBER('2-5-2'!G152), '2-5-2'!G152, IF(ISNUMBER('2-5-2'!H152), '2-5-2'!H152, IF(ISNUMBER('2-5-2'!F152), '2-5-2'!F152, IF(ISNUMBER('2-5-2'!I152), '2-5-2'!I152, IF(ISNUMBER('2-5-2'!E152), '2-5-2'!E152, IF(ISNUMBER('2-5-2'!J152), '2-5-2'!J152, IF(ISNUMBER('2-5-2'!D152), '2-5-2'!D152, "XXX")))))))</f>
        <v>15.6</v>
      </c>
      <c r="R152" s="189">
        <f>IF(ISNUMBER('2-6-1'!J152), '2-6-1'!J152, IF(ISNUMBER('2-6-1'!K152), '2-6-1'!K152, IF(ISNUMBER('2-6-1'!I152), '2-6-1'!I152, IF(ISNUMBER('2-6-1'!L152), '2-6-1'!L152, IF(ISNUMBER('2-6-1'!H152), '2-6-1'!H152, IF(ISNUMBER('2-6-1'!G152), '2-6-1'!G152, IF(ISNUMBER('2-6-1'!F152), '2-6-1'!F152, IF(ISNUMBER('2-6-1'!E152), '2-6-1'!E152, "XXX"))))))))</f>
        <v>53.55104</v>
      </c>
      <c r="S152" s="189">
        <f>IF(ISNUMBER('2-6-2'!K152), '2-6-2'!K152, IF(ISNUMBER('2-6-2'!L152), '2-6-2'!L152, IF(ISNUMBER('2-6-2'!J152), '2-6-2'!J152, IF(ISNUMBER('2-6-2'!M152), '2-6-2'!M152, IF(ISNUMBER('2-6-2'!I152), '2-6-2'!I152, IF(ISNUMBER('2-6-2'!H152), '2-6-2'!H152, IF(ISNUMBER('2-6-2'!G152), '2-6-2'!G152, IF(ISNUMBER('2-6-2'!F152), '2-6-2'!F152, "XXX"))))))))</f>
        <v>7.52</v>
      </c>
      <c r="T152" s="189" t="str">
        <f>IF(ISNUMBER('2-7-1'!M152), '2-7-1'!M152, "XXX")</f>
        <v>XXX</v>
      </c>
      <c r="U152" s="189" t="str">
        <f>IF(ISNUMBER('2-7-2'!M152), '2-7-2'!M152, "XXX")</f>
        <v>XXX</v>
      </c>
      <c r="V152" s="189" t="str">
        <f>IF(ISNUMBER('2-8-1'!M152), '2-8-1'!M152, "XXX")</f>
        <v>XXX</v>
      </c>
      <c r="W152" s="189" t="str">
        <f>IF(ISNUMBER('2-8-2'!M152), '2-8-2'!M152, "XXX")</f>
        <v>XXX</v>
      </c>
      <c r="X152" s="189">
        <f>IF(ISNUMBER('3-1'!O151), '3-1'!O151, "XXX")</f>
        <v>0.189</v>
      </c>
      <c r="Y152" s="189">
        <f>'3-2'!W151</f>
        <v>-1.555573106</v>
      </c>
    </row>
    <row r="153" spans="1:25" ht="15" x14ac:dyDescent="0.25">
      <c r="A153" s="155" t="s">
        <v>160</v>
      </c>
      <c r="B153" s="158" t="s">
        <v>160</v>
      </c>
      <c r="C153" s="189">
        <f>IF(ISNUMBER('1-1'!N153),'1-1'!N153, "XXX")</f>
        <v>4.9000000000000004</v>
      </c>
      <c r="D153" s="189" t="str">
        <f>IF(UCDP!AE153, UCDP!AE153, "0.0")</f>
        <v>0.0</v>
      </c>
      <c r="E153" s="189">
        <f>IF(ISNUMBER('1-3'!Q153), '1-3'!Q153, IF(ISNUMBER('1-3'!P153), '1-3'!P153, IF(ISNUMBER('1-3'!O153), '1-3'!O153, "XXX")))</f>
        <v>77.216842989548027</v>
      </c>
      <c r="F153" s="189">
        <f>IF(ISNUMBER('1-4'!AU153),'1-4'!AU153, IF(ISNUMBER('1-4'!AV153),'1-4'!AV153, IF(ISNUMBER('1-4'!AT153),'1-4'!AT153, IF(ISNUMBER('1-4'!AS153),'1-4'!AS153, IF(ISNUMBER('1-4'!AR153),'1-4'!AR153, "XXX")))))</f>
        <v>3</v>
      </c>
      <c r="G153" s="189">
        <f>IF(ISNUMBER('1-5'!N152), '1-5'!N152, "XXX")</f>
        <v>7.8</v>
      </c>
      <c r="H153" s="189">
        <f>IF(ISNUMBER('2-1-1'!M153), '2-1-1'!M153, "XXX")</f>
        <v>0.65924669563885518</v>
      </c>
      <c r="I153" s="189">
        <f>IF(ISNUMBER('2-1-2'!G152),'2-1-2'!G152, IF(ISNUMBER('2-1-2'!F152),'2-1-2'!F152, IF(ISNUMBER('2-1-2'!H152),'2-1-2'!H152, "XXX")))</f>
        <v>0.6694</v>
      </c>
      <c r="J153" s="189">
        <f>IF(ISNUMBER('2-2-1'!AI153),'2-2-1'!AI153,IF(ISNUMBER('2-2-1'!AJ153),'2-2-1'!AJ153,IF(ISNUMBER('2-2-1'!AH153),'2-2-1'!AH153,IF(ISNUMBER('2-2-1'!AG153),'2-2-1'!AG153,IF(ISNUMBER('2-2-1'!AF153), '2-2-1'!AF153,IF(ISNUMBER('2-2-1'!AE153),'2-2-1'!AE153,IF(ISNUMBER('2-2-1'!AD153),'2-2-1'!AD153, "XXX")))))))</f>
        <v>3.9145300000000001</v>
      </c>
      <c r="K153" s="189">
        <f>IF(ISNUMBER('2-2-2'!M153),'2-2-2'!M153, "XXX")</f>
        <v>0.54368886549999995</v>
      </c>
      <c r="L153" s="189">
        <f>IF(ISNUMBER('2-3-1'!V153), '2-3-1'!V153, IF(ISNUMBER('2-3-1'!U153), '2-3-1'!U153, IF(ISNUMBER('2-3-1'!T153), '2-3-1'!T153, IF(ISNUMBER('2-3-1'!S153), '2-3-1'!S153, IF(ISNUMBER('2-3-1'!R153), '2-3-1'!R153, IF(ISNUMBER('2-3-1'!Q153), '2-3-1'!Q153, "XXX"))))))</f>
        <v>2.29924917</v>
      </c>
      <c r="M153" s="189">
        <f>IF(ISNUMBER('2-3-2'!V153), '2-3-2'!V153, IF(ISNUMBER('2-3-2'!U153), '2-3-2'!U153, IF(ISNUMBER('2-3-2'!T153), '2-3-2'!T153, IF(ISNUMBER('2-3-2'!S153), '2-3-2'!S153, IF(ISNUMBER('2-3-2'!R153), '2-3-2'!R153, IF(ISNUMBER('2-3-2'!Q153), '2-3-2'!Q153, "XXX"))))))</f>
        <v>42.953186039999999</v>
      </c>
      <c r="N153" s="189">
        <f>IF(ISNUMBER('2-4-1'!AB153),'2-4-1'!AB153,IF(ISNUMBER('2-4-1'!AC153),'2-4-1'!AC153,IF(ISNUMBER('2-4-1'!AA153),'2-4-1'!AA153,IF(ISNUMBER('2-4-1'!Z153),'2-4-1'!Z153,IF(ISNUMBER('2-4-1'!Y153),'2-4-1'!Y153,"XXX")))))</f>
        <v>4.3</v>
      </c>
      <c r="O153" s="189">
        <f>IF(ISNUMBER('2-4-2'!J153), '2-4-2'!J153, IF(ISNUMBER('2-4-2'!K153), '2-4-2'!K153, IF(ISNUMBER('2-4-2'!I153), '2-4-2'!I153, IF(ISNUMBER('2-4-2'!L153), '2-4-2'!L153, IF(ISNUMBER('2-4-2'!H153), '2-4-2'!H153, IF(ISNUMBER('2-4-2'!M153), '2-4-2'!M153, IF(ISNUMBER('2-4-2'!G153), '2-4-2'!G153, IF(ISNUMBER('2-4-2'!F153), '2-4-2'!F153, IF(ISNUMBER('2-4-2'!E153), '2-4-2'!E153, "XXX")))))))))</f>
        <v>40.9</v>
      </c>
      <c r="P153" s="189">
        <f>IF(ISNUMBER('2-5-1'!H385), '2-5-1'!H385, "XXX")</f>
        <v>0.31053154468536376</v>
      </c>
      <c r="Q153" s="189">
        <f>IF(ISNUMBER('2-5-2'!G153), '2-5-2'!G153, IF(ISNUMBER('2-5-2'!H153), '2-5-2'!H153, IF(ISNUMBER('2-5-2'!F153), '2-5-2'!F153, IF(ISNUMBER('2-5-2'!I153), '2-5-2'!I153, IF(ISNUMBER('2-5-2'!E153), '2-5-2'!E153, IF(ISNUMBER('2-5-2'!J153), '2-5-2'!J153, IF(ISNUMBER('2-5-2'!D153), '2-5-2'!D153, "XXX")))))))</f>
        <v>24.6</v>
      </c>
      <c r="R153" s="189">
        <f>IF(ISNUMBER('2-6-1'!J153), '2-6-1'!J153, IF(ISNUMBER('2-6-1'!K153), '2-6-1'!K153, IF(ISNUMBER('2-6-1'!I153), '2-6-1'!I153, IF(ISNUMBER('2-6-1'!L153), '2-6-1'!L153, IF(ISNUMBER('2-6-1'!H153), '2-6-1'!H153, IF(ISNUMBER('2-6-1'!G153), '2-6-1'!G153, IF(ISNUMBER('2-6-1'!F153), '2-6-1'!F153, IF(ISNUMBER('2-6-1'!E153), '2-6-1'!E153, "XXX"))))))))</f>
        <v>45.128079999999997</v>
      </c>
      <c r="S153" s="189">
        <f>IF(ISNUMBER('2-6-2'!K153), '2-6-2'!K153, IF(ISNUMBER('2-6-2'!L153), '2-6-2'!L153, IF(ISNUMBER('2-6-2'!J153), '2-6-2'!J153, IF(ISNUMBER('2-6-2'!M153), '2-6-2'!M153, IF(ISNUMBER('2-6-2'!I153), '2-6-2'!I153, IF(ISNUMBER('2-6-2'!H153), '2-6-2'!H153, IF(ISNUMBER('2-6-2'!G153), '2-6-2'!G153, IF(ISNUMBER('2-6-2'!F153), '2-6-2'!F153, "XXX"))))))))</f>
        <v>1.59</v>
      </c>
      <c r="T153" s="189">
        <f>IF(ISNUMBER('2-7-1'!M153), '2-7-1'!M153, "XXX")</f>
        <v>0.46949144472222221</v>
      </c>
      <c r="U153" s="189">
        <f>IF(ISNUMBER('2-7-2'!M153), '2-7-2'!M153, "XXX")</f>
        <v>0.33</v>
      </c>
      <c r="V153" s="189">
        <f>IF(ISNUMBER('2-8-1'!M153), '2-8-1'!M153, "XXX")</f>
        <v>0.53669718898148155</v>
      </c>
      <c r="W153" s="189">
        <f>IF(ISNUMBER('2-8-2'!M153), '2-8-2'!M153, "XXX")</f>
        <v>0.50660851267777784</v>
      </c>
      <c r="X153" s="189">
        <f>IF(ISNUMBER('3-1'!O152), '3-1'!O152, "XXX")</f>
        <v>0.216</v>
      </c>
      <c r="Y153" s="189">
        <f>'3-2'!W152</f>
        <v>-1.3114658589999999</v>
      </c>
    </row>
    <row r="154" spans="1:25" ht="15" x14ac:dyDescent="0.25">
      <c r="A154" s="155" t="s">
        <v>196</v>
      </c>
      <c r="B154" s="158" t="s">
        <v>161</v>
      </c>
      <c r="C154" s="189">
        <f>IF(ISNUMBER('1-1'!N154),'1-1'!N154, "XXX")</f>
        <v>10</v>
      </c>
      <c r="D154" s="189">
        <f>IF(UCDP!AE154, UCDP!AE154, "0.0")</f>
        <v>1.4706163737838764</v>
      </c>
      <c r="E154" s="189">
        <f>IF(ISNUMBER('1-3'!Q154), '1-3'!Q154, IF(ISNUMBER('1-3'!P154), '1-3'!P154, IF(ISNUMBER('1-3'!O154), '1-3'!O154, "XXX")))</f>
        <v>43.035567572062149</v>
      </c>
      <c r="F154" s="189">
        <f>IF(ISNUMBER('1-4'!AU154),'1-4'!AU154, IF(ISNUMBER('1-4'!AV154),'1-4'!AV154, IF(ISNUMBER('1-4'!AT154),'1-4'!AT154, IF(ISNUMBER('1-4'!AS154),'1-4'!AS154, IF(ISNUMBER('1-4'!AR154),'1-4'!AR154, "XXX")))))</f>
        <v>5</v>
      </c>
      <c r="G154" s="189">
        <f>IF(ISNUMBER('1-5'!N153), '1-5'!N153, "XXX")</f>
        <v>9.9</v>
      </c>
      <c r="H154" s="189">
        <f>IF(ISNUMBER('2-1-1'!M154), '2-1-1'!M154, "XXX")</f>
        <v>0.33854147103846094</v>
      </c>
      <c r="I154" s="189">
        <f>IF(ISNUMBER('2-1-2'!G153),'2-1-2'!G153, IF(ISNUMBER('2-1-2'!F153),'2-1-2'!F153, IF(ISNUMBER('2-1-2'!H153),'2-1-2'!H153, "XXX")))</f>
        <v>0.1757</v>
      </c>
      <c r="J154" s="189" t="str">
        <f>IF(ISNUMBER('2-2-1'!AI154),'2-2-1'!AI154,IF(ISNUMBER('2-2-1'!AJ154),'2-2-1'!AJ154,IF(ISNUMBER('2-2-1'!AH154),'2-2-1'!AH154,IF(ISNUMBER('2-2-1'!AG154),'2-2-1'!AG154,IF(ISNUMBER('2-2-1'!AF154), '2-2-1'!AF154,IF(ISNUMBER('2-2-1'!AE154),'2-2-1'!AE154,IF(ISNUMBER('2-2-1'!AD154),'2-2-1'!AD154, "XXX")))))))</f>
        <v>XXX</v>
      </c>
      <c r="K154" s="189">
        <f>IF(ISNUMBER('2-2-2'!M154),'2-2-2'!M154, "XXX")</f>
        <v>0.40048986675000003</v>
      </c>
      <c r="L154" s="189">
        <f>IF(ISNUMBER('2-3-1'!V154), '2-3-1'!V154, IF(ISNUMBER('2-3-1'!U154), '2-3-1'!U154, IF(ISNUMBER('2-3-1'!T154), '2-3-1'!T154, IF(ISNUMBER('2-3-1'!S154), '2-3-1'!S154, IF(ISNUMBER('2-3-1'!R154), '2-3-1'!R154, IF(ISNUMBER('2-3-1'!Q154), '2-3-1'!Q154, "XXX"))))))</f>
        <v>0.43304482</v>
      </c>
      <c r="M154" s="189">
        <f>IF(ISNUMBER('2-3-2'!V154), '2-3-2'!V154, IF(ISNUMBER('2-3-2'!U154), '2-3-2'!U154, IF(ISNUMBER('2-3-2'!T154), '2-3-2'!T154, IF(ISNUMBER('2-3-2'!S154), '2-3-2'!S154, IF(ISNUMBER('2-3-2'!R154), '2-3-2'!R154, IF(ISNUMBER('2-3-2'!Q154), '2-3-2'!Q154, "XXX"))))))</f>
        <v>80.957237239999998</v>
      </c>
      <c r="N154" s="189">
        <f>IF(ISNUMBER('2-4-1'!AB154),'2-4-1'!AB154,IF(ISNUMBER('2-4-1'!AC154),'2-4-1'!AC154,IF(ISNUMBER('2-4-1'!AA154),'2-4-1'!AA154,IF(ISNUMBER('2-4-1'!Z154),'2-4-1'!Z154,IF(ISNUMBER('2-4-1'!Y154),'2-4-1'!Y154,"XXX")))))</f>
        <v>0.7</v>
      </c>
      <c r="O154" s="189">
        <f>IF(ISNUMBER('2-4-2'!J154), '2-4-2'!J154, IF(ISNUMBER('2-4-2'!K154), '2-4-2'!K154, IF(ISNUMBER('2-4-2'!I154), '2-4-2'!I154, IF(ISNUMBER('2-4-2'!L154), '2-4-2'!L154, IF(ISNUMBER('2-4-2'!H154), '2-4-2'!H154, IF(ISNUMBER('2-4-2'!M154), '2-4-2'!M154, IF(ISNUMBER('2-4-2'!G154), '2-4-2'!G154, IF(ISNUMBER('2-4-2'!F154), '2-4-2'!F154, IF(ISNUMBER('2-4-2'!E154), '2-4-2'!E154, "XXX")))))))))</f>
        <v>7.4</v>
      </c>
      <c r="P154" s="189" t="str">
        <f>IF(ISNUMBER('2-5-1'!H386), '2-5-1'!H386, "XXX")</f>
        <v>XXX</v>
      </c>
      <c r="Q154" s="189">
        <f>IF(ISNUMBER('2-5-2'!G154), '2-5-2'!G154, IF(ISNUMBER('2-5-2'!H154), '2-5-2'!H154, IF(ISNUMBER('2-5-2'!F154), '2-5-2'!F154, IF(ISNUMBER('2-5-2'!I154), '2-5-2'!I154, IF(ISNUMBER('2-5-2'!E154), '2-5-2'!E154, IF(ISNUMBER('2-5-2'!J154), '2-5-2'!J154, IF(ISNUMBER('2-5-2'!D154), '2-5-2'!D154, "XXX")))))))</f>
        <v>0</v>
      </c>
      <c r="R154" s="189">
        <f>IF(ISNUMBER('2-6-1'!J154), '2-6-1'!J154, IF(ISNUMBER('2-6-1'!K154), '2-6-1'!K154, IF(ISNUMBER('2-6-1'!I154), '2-6-1'!I154, IF(ISNUMBER('2-6-1'!L154), '2-6-1'!L154, IF(ISNUMBER('2-6-1'!H154), '2-6-1'!H154, IF(ISNUMBER('2-6-1'!G154), '2-6-1'!G154, IF(ISNUMBER('2-6-1'!F154), '2-6-1'!F154, IF(ISNUMBER('2-6-1'!E154), '2-6-1'!E154, "XXX"))))))))</f>
        <v>44.094769999999997</v>
      </c>
      <c r="S154" s="189">
        <f>IF(ISNUMBER('2-6-2'!K154), '2-6-2'!K154, IF(ISNUMBER('2-6-2'!L154), '2-6-2'!L154, IF(ISNUMBER('2-6-2'!J154), '2-6-2'!J154, IF(ISNUMBER('2-6-2'!M154), '2-6-2'!M154, IF(ISNUMBER('2-6-2'!I154), '2-6-2'!I154, IF(ISNUMBER('2-6-2'!H154), '2-6-2'!H154, IF(ISNUMBER('2-6-2'!G154), '2-6-2'!G154, IF(ISNUMBER('2-6-2'!F154), '2-6-2'!F154, "XXX"))))))))</f>
        <v>47.08</v>
      </c>
      <c r="T154" s="189">
        <f>IF(ISNUMBER('2-7-1'!M154), '2-7-1'!M154, "XXX")</f>
        <v>0.25807806649999998</v>
      </c>
      <c r="U154" s="189">
        <f>IF(ISNUMBER('2-7-2'!M154), '2-7-2'!M154, "XXX")</f>
        <v>0.14000000000000001</v>
      </c>
      <c r="V154" s="189">
        <f>IF(ISNUMBER('2-8-1'!M154), '2-8-1'!M154, "XXX")</f>
        <v>0.38315652035185183</v>
      </c>
      <c r="W154" s="189">
        <f>IF(ISNUMBER('2-8-2'!M154), '2-8-2'!M154, "XXX")</f>
        <v>0.24850170145555553</v>
      </c>
      <c r="X154" s="189">
        <f>IF(ISNUMBER('3-1'!O153), '3-1'!O153, "XXX")</f>
        <v>0.11600000000000001</v>
      </c>
      <c r="Y154" s="189">
        <f>'3-2'!W153</f>
        <v>-1.681690812</v>
      </c>
    </row>
    <row r="155" spans="1:25" ht="15" x14ac:dyDescent="0.25">
      <c r="A155" s="155" t="s">
        <v>162</v>
      </c>
      <c r="B155" s="158" t="s">
        <v>162</v>
      </c>
      <c r="C155" s="189">
        <f>IF(ISNUMBER('1-1'!N155),'1-1'!N155, "XXX")</f>
        <v>7</v>
      </c>
      <c r="D155" s="189" t="str">
        <f>IF(UCDP!AE155, UCDP!AE155, "0.0")</f>
        <v>0.0</v>
      </c>
      <c r="E155" s="189">
        <f>IF(ISNUMBER('1-3'!Q155), '1-3'!Q155, IF(ISNUMBER('1-3'!P155), '1-3'!P155, IF(ISNUMBER('1-3'!O155), '1-3'!O155, "XXX")))</f>
        <v>69.567015819632772</v>
      </c>
      <c r="F155" s="189">
        <f>IF(ISNUMBER('1-4'!AU155),'1-4'!AU155, IF(ISNUMBER('1-4'!AV155),'1-4'!AV155, IF(ISNUMBER('1-4'!AT155),'1-4'!AT155, IF(ISNUMBER('1-4'!AS155),'1-4'!AS155, IF(ISNUMBER('1-4'!AR155),'1-4'!AR155, "XXX")))))</f>
        <v>3</v>
      </c>
      <c r="G155" s="189">
        <f>IF(ISNUMBER('1-5'!N154), '1-5'!N154, "XXX")</f>
        <v>7.4</v>
      </c>
      <c r="H155" s="189">
        <f>IF(ISNUMBER('2-1-1'!M155), '2-1-1'!M155, "XXX")</f>
        <v>0.43273651944918001</v>
      </c>
      <c r="I155" s="189">
        <f>IF(ISNUMBER('2-1-2'!G154),'2-1-2'!G154, IF(ISNUMBER('2-1-2'!F154),'2-1-2'!F154, IF(ISNUMBER('2-1-2'!H154),'2-1-2'!H154, "XXX")))</f>
        <v>0.33939999999999998</v>
      </c>
      <c r="J155" s="189">
        <f>IF(ISNUMBER('2-2-1'!AI155),'2-2-1'!AI155,IF(ISNUMBER('2-2-1'!AJ155),'2-2-1'!AJ155,IF(ISNUMBER('2-2-1'!AH155),'2-2-1'!AH155,IF(ISNUMBER('2-2-1'!AG155),'2-2-1'!AG155,IF(ISNUMBER('2-2-1'!AF155), '2-2-1'!AF155,IF(ISNUMBER('2-2-1'!AE155),'2-2-1'!AE155,IF(ISNUMBER('2-2-1'!AD155),'2-2-1'!AD155, "XXX")))))))</f>
        <v>3.3820900000000003</v>
      </c>
      <c r="K155" s="189">
        <f>IF(ISNUMBER('2-2-2'!M155),'2-2-2'!M155, "XXX")</f>
        <v>0.24811352495833333</v>
      </c>
      <c r="L155" s="189">
        <f>IF(ISNUMBER('2-3-1'!V155), '2-3-1'!V155, IF(ISNUMBER('2-3-1'!U155), '2-3-1'!U155, IF(ISNUMBER('2-3-1'!T155), '2-3-1'!T155, IF(ISNUMBER('2-3-1'!S155), '2-3-1'!S155, IF(ISNUMBER('2-3-1'!R155), '2-3-1'!R155, IF(ISNUMBER('2-3-1'!Q155), '2-3-1'!Q155, "XXX"))))))</f>
        <v>2.12920475</v>
      </c>
      <c r="M155" s="189">
        <f>IF(ISNUMBER('2-3-2'!V155), '2-3-2'!V155, IF(ISNUMBER('2-3-2'!U155), '2-3-2'!U155, IF(ISNUMBER('2-3-2'!T155), '2-3-2'!T155, IF(ISNUMBER('2-3-2'!S155), '2-3-2'!S155, IF(ISNUMBER('2-3-2'!R155), '2-3-2'!R155, IF(ISNUMBER('2-3-2'!Q155), '2-3-2'!Q155, "XXX"))))))</f>
        <v>10.23160172</v>
      </c>
      <c r="N155" s="189">
        <f>IF(ISNUMBER('2-4-1'!AB155),'2-4-1'!AB155,IF(ISNUMBER('2-4-1'!AC155),'2-4-1'!AC155,IF(ISNUMBER('2-4-1'!AA155),'2-4-1'!AA155,IF(ISNUMBER('2-4-1'!Z155),'2-4-1'!Z155,IF(ISNUMBER('2-4-1'!Y155),'2-4-1'!Y155,"XXX")))))</f>
        <v>0.8</v>
      </c>
      <c r="O155" s="189">
        <f>IF(ISNUMBER('2-4-2'!J155), '2-4-2'!J155, IF(ISNUMBER('2-4-2'!K155), '2-4-2'!K155, IF(ISNUMBER('2-4-2'!I155), '2-4-2'!I155, IF(ISNUMBER('2-4-2'!L155), '2-4-2'!L155, IF(ISNUMBER('2-4-2'!H155), '2-4-2'!H155, IF(ISNUMBER('2-4-2'!M155), '2-4-2'!M155, IF(ISNUMBER('2-4-2'!G155), '2-4-2'!G155, IF(ISNUMBER('2-4-2'!F155), '2-4-2'!F155, IF(ISNUMBER('2-4-2'!E155), '2-4-2'!E155, "XXX")))))))))</f>
        <v>7.8</v>
      </c>
      <c r="P155" s="189">
        <f>IF(ISNUMBER('2-5-1'!H387), '2-5-1'!H387, "XXX")</f>
        <v>4.4443309307098389E-2</v>
      </c>
      <c r="Q155" s="189">
        <f>IF(ISNUMBER('2-5-2'!G155), '2-5-2'!G155, IF(ISNUMBER('2-5-2'!H155), '2-5-2'!H155, IF(ISNUMBER('2-5-2'!F155), '2-5-2'!F155, IF(ISNUMBER('2-5-2'!I155), '2-5-2'!I155, IF(ISNUMBER('2-5-2'!E155), '2-5-2'!E155, IF(ISNUMBER('2-5-2'!J155), '2-5-2'!J155, IF(ISNUMBER('2-5-2'!D155), '2-5-2'!D155, "XXX")))))))</f>
        <v>19.8</v>
      </c>
      <c r="R155" s="189">
        <f>IF(ISNUMBER('2-6-1'!J155), '2-6-1'!J155, IF(ISNUMBER('2-6-1'!K155), '2-6-1'!K155, IF(ISNUMBER('2-6-1'!I155), '2-6-1'!I155, IF(ISNUMBER('2-6-1'!L155), '2-6-1'!L155, IF(ISNUMBER('2-6-1'!H155), '2-6-1'!H155, IF(ISNUMBER('2-6-1'!G155), '2-6-1'!G155, IF(ISNUMBER('2-6-1'!F155), '2-6-1'!F155, IF(ISNUMBER('2-6-1'!E155), '2-6-1'!E155, "XXX"))))))))</f>
        <v>24.576129999999999</v>
      </c>
      <c r="S155" s="189">
        <f>IF(ISNUMBER('2-6-2'!K155), '2-6-2'!K155, IF(ISNUMBER('2-6-2'!L155), '2-6-2'!L155, IF(ISNUMBER('2-6-2'!J155), '2-6-2'!J155, IF(ISNUMBER('2-6-2'!M155), '2-6-2'!M155, IF(ISNUMBER('2-6-2'!I155), '2-6-2'!I155, IF(ISNUMBER('2-6-2'!H155), '2-6-2'!H155, IF(ISNUMBER('2-6-2'!G155), '2-6-2'!G155, IF(ISNUMBER('2-6-2'!F155), '2-6-2'!F155, "XXX"))))))))</f>
        <v>53.92</v>
      </c>
      <c r="T155" s="189">
        <f>IF(ISNUMBER('2-7-1'!M155), '2-7-1'!M155, "XXX")</f>
        <v>0.39892570972222224</v>
      </c>
      <c r="U155" s="189">
        <f>IF(ISNUMBER('2-7-2'!M155), '2-7-2'!M155, "XXX")</f>
        <v>0.35</v>
      </c>
      <c r="V155" s="189">
        <f>IF(ISNUMBER('2-8-1'!M155), '2-8-1'!M155, "XXX")</f>
        <v>0.45641884979629632</v>
      </c>
      <c r="W155" s="189">
        <f>IF(ISNUMBER('2-8-2'!M155), '2-8-2'!M155, "XXX")</f>
        <v>0.41305089323333327</v>
      </c>
      <c r="X155" s="189">
        <f>IF(ISNUMBER('3-1'!O154), '3-1'!O154, "XXX")</f>
        <v>0.33800000000000002</v>
      </c>
      <c r="Y155" s="189">
        <f>'3-2'!W154</f>
        <v>-0.23064984399999999</v>
      </c>
    </row>
    <row r="156" spans="1:25" ht="15" x14ac:dyDescent="0.25">
      <c r="A156" s="155" t="s">
        <v>163</v>
      </c>
      <c r="B156" s="158" t="s">
        <v>163</v>
      </c>
      <c r="C156" s="189">
        <f>IF(ISNUMBER('1-1'!N156),'1-1'!N156, "XXX")</f>
        <v>7.3</v>
      </c>
      <c r="D156" s="189" t="str">
        <f>IF(UCDP!AE156, UCDP!AE156, "0.0")</f>
        <v>0.0</v>
      </c>
      <c r="E156" s="189">
        <f>IF(ISNUMBER('1-3'!Q156), '1-3'!Q156, IF(ISNUMBER('1-3'!P156), '1-3'!P156, IF(ISNUMBER('1-3'!O156), '1-3'!O156, "XXX")))</f>
        <v>70.445989976228816</v>
      </c>
      <c r="F156" s="189">
        <f>IF(ISNUMBER('1-4'!AU156),'1-4'!AU156, IF(ISNUMBER('1-4'!AV156),'1-4'!AV156, IF(ISNUMBER('1-4'!AT156),'1-4'!AT156, IF(ISNUMBER('1-4'!AS156),'1-4'!AS156, IF(ISNUMBER('1-4'!AR156),'1-4'!AR156, "XXX")))))</f>
        <v>3</v>
      </c>
      <c r="G156" s="189">
        <f>IF(ISNUMBER('1-5'!N155), '1-5'!N155, "XXX")</f>
        <v>8.1999999999999993</v>
      </c>
      <c r="H156" s="189">
        <f>IF(ISNUMBER('2-1-1'!M156), '2-1-1'!M156, "XXX")</f>
        <v>0.39766565463650266</v>
      </c>
      <c r="I156" s="189">
        <f>IF(ISNUMBER('2-1-2'!G155),'2-1-2'!G155, IF(ISNUMBER('2-1-2'!F155),'2-1-2'!F155, IF(ISNUMBER('2-1-2'!H155),'2-1-2'!H155, "XXX")))</f>
        <v>0.36880000000000002</v>
      </c>
      <c r="J156" s="189">
        <f>IF(ISNUMBER('2-2-1'!AI156),'2-2-1'!AI156,IF(ISNUMBER('2-2-1'!AJ156),'2-2-1'!AJ156,IF(ISNUMBER('2-2-1'!AH156),'2-2-1'!AH156,IF(ISNUMBER('2-2-1'!AG156),'2-2-1'!AG156,IF(ISNUMBER('2-2-1'!AF156), '2-2-1'!AF156,IF(ISNUMBER('2-2-1'!AE156),'2-2-1'!AE156,IF(ISNUMBER('2-2-1'!AD156),'2-2-1'!AD156, "XXX")))))))</f>
        <v>4.5813499999999996</v>
      </c>
      <c r="K156" s="189">
        <f>IF(ISNUMBER('2-2-2'!M156),'2-2-2'!M156, "XXX")</f>
        <v>0.35320104362499988</v>
      </c>
      <c r="L156" s="189">
        <f>IF(ISNUMBER('2-3-1'!V156), '2-3-1'!V156, IF(ISNUMBER('2-3-1'!U156), '2-3-1'!U156, IF(ISNUMBER('2-3-1'!T156), '2-3-1'!T156, IF(ISNUMBER('2-3-1'!S156), '2-3-1'!S156, IF(ISNUMBER('2-3-1'!R156), '2-3-1'!R156, IF(ISNUMBER('2-3-1'!Q156), '2-3-1'!Q156, "XXX"))))))</f>
        <v>1.3582699300000001</v>
      </c>
      <c r="M156" s="189">
        <f>IF(ISNUMBER('2-3-2'!V156), '2-3-2'!V156, IF(ISNUMBER('2-3-2'!U156), '2-3-2'!U156, IF(ISNUMBER('2-3-2'!T156), '2-3-2'!T156, IF(ISNUMBER('2-3-2'!S156), '2-3-2'!S156, IF(ISNUMBER('2-3-2'!R156), '2-3-2'!R156, IF(ISNUMBER('2-3-2'!Q156), '2-3-2'!Q156, "XXX"))))))</f>
        <v>24.376622879999999</v>
      </c>
      <c r="N156" s="189">
        <f>IF(ISNUMBER('2-4-1'!AB156),'2-4-1'!AB156,IF(ISNUMBER('2-4-1'!AC156),'2-4-1'!AC156,IF(ISNUMBER('2-4-1'!AA156),'2-4-1'!AA156,IF(ISNUMBER('2-4-1'!Z156),'2-4-1'!Z156,IF(ISNUMBER('2-4-1'!Y156),'2-4-1'!Y156,"XXX")))))</f>
        <v>2.9</v>
      </c>
      <c r="O156" s="189">
        <f>IF(ISNUMBER('2-4-2'!J156), '2-4-2'!J156, IF(ISNUMBER('2-4-2'!K156), '2-4-2'!K156, IF(ISNUMBER('2-4-2'!I156), '2-4-2'!I156, IF(ISNUMBER('2-4-2'!L156), '2-4-2'!L156, IF(ISNUMBER('2-4-2'!H156), '2-4-2'!H156, IF(ISNUMBER('2-4-2'!M156), '2-4-2'!M156, IF(ISNUMBER('2-4-2'!G156), '2-4-2'!G156, IF(ISNUMBER('2-4-2'!F156), '2-4-2'!F156, IF(ISNUMBER('2-4-2'!E156), '2-4-2'!E156, "XXX")))))))))</f>
        <v>22</v>
      </c>
      <c r="P156" s="189">
        <f>IF(ISNUMBER('2-5-1'!H388), '2-5-1'!H388, "XXX")</f>
        <v>6.930301189422608E-2</v>
      </c>
      <c r="Q156" s="189">
        <f>IF(ISNUMBER('2-5-2'!G156), '2-5-2'!G156, IF(ISNUMBER('2-5-2'!H156), '2-5-2'!H156, IF(ISNUMBER('2-5-2'!F156), '2-5-2'!F156, IF(ISNUMBER('2-5-2'!I156), '2-5-2'!I156, IF(ISNUMBER('2-5-2'!E156), '2-5-2'!E156, IF(ISNUMBER('2-5-2'!J156), '2-5-2'!J156, IF(ISNUMBER('2-5-2'!D156), '2-5-2'!D156, "XXX")))))))</f>
        <v>5.8</v>
      </c>
      <c r="R156" s="189">
        <f>IF(ISNUMBER('2-6-1'!J156), '2-6-1'!J156, IF(ISNUMBER('2-6-1'!K156), '2-6-1'!K156, IF(ISNUMBER('2-6-1'!I156), '2-6-1'!I156, IF(ISNUMBER('2-6-1'!L156), '2-6-1'!L156, IF(ISNUMBER('2-6-1'!H156), '2-6-1'!H156, IF(ISNUMBER('2-6-1'!G156), '2-6-1'!G156, IF(ISNUMBER('2-6-1'!F156), '2-6-1'!F156, IF(ISNUMBER('2-6-1'!E156), '2-6-1'!E156, "XXX"))))))))</f>
        <v>32.253140000000002</v>
      </c>
      <c r="S156" s="189">
        <f>IF(ISNUMBER('2-6-2'!K156), '2-6-2'!K156, IF(ISNUMBER('2-6-2'!L156), '2-6-2'!L156, IF(ISNUMBER('2-6-2'!J156), '2-6-2'!J156, IF(ISNUMBER('2-6-2'!M156), '2-6-2'!M156, IF(ISNUMBER('2-6-2'!I156), '2-6-2'!I156, IF(ISNUMBER('2-6-2'!H156), '2-6-2'!H156, IF(ISNUMBER('2-6-2'!G156), '2-6-2'!G156, IF(ISNUMBER('2-6-2'!F156), '2-6-2'!F156, "XXX"))))))))</f>
        <v>35.6</v>
      </c>
      <c r="T156" s="189">
        <f>IF(ISNUMBER('2-7-1'!M156), '2-7-1'!M156, "XXX")</f>
        <v>0.35385163627777777</v>
      </c>
      <c r="U156" s="189">
        <f>IF(ISNUMBER('2-7-2'!M156), '2-7-2'!M156, "XXX")</f>
        <v>0.22</v>
      </c>
      <c r="V156" s="189">
        <f>IF(ISNUMBER('2-8-1'!M156), '2-8-1'!M156, "XXX")</f>
        <v>0.41771686962962967</v>
      </c>
      <c r="W156" s="189">
        <f>IF(ISNUMBER('2-8-2'!M156), '2-8-2'!M156, "XXX")</f>
        <v>0.30068897203333333</v>
      </c>
      <c r="X156" s="189">
        <f>IF(ISNUMBER('3-1'!O155), '3-1'!O155, "XXX")</f>
        <v>0.28799999999999998</v>
      </c>
      <c r="Y156" s="189">
        <f>'3-2'!W155</f>
        <v>-1.0746032000000001</v>
      </c>
    </row>
    <row r="157" spans="1:25" x14ac:dyDescent="0.2">
      <c r="B157" s="21"/>
    </row>
    <row r="158" spans="1:25" x14ac:dyDescent="0.2">
      <c r="B158" s="21"/>
    </row>
    <row r="159" spans="1:25" x14ac:dyDescent="0.2">
      <c r="B159" s="21"/>
    </row>
    <row r="160" spans="1:25" x14ac:dyDescent="0.2">
      <c r="B160" s="21"/>
    </row>
    <row r="161" spans="2:2" x14ac:dyDescent="0.2">
      <c r="B161" s="21"/>
    </row>
    <row r="162" spans="2:2" x14ac:dyDescent="0.2">
      <c r="B162" s="21"/>
    </row>
    <row r="163" spans="2:2" x14ac:dyDescent="0.2">
      <c r="B163" s="21"/>
    </row>
    <row r="164" spans="2:2" x14ac:dyDescent="0.2">
      <c r="B164" s="21"/>
    </row>
    <row r="165" spans="2:2" x14ac:dyDescent="0.2">
      <c r="B165" s="21"/>
    </row>
    <row r="166" spans="2:2" x14ac:dyDescent="0.2">
      <c r="B166" s="21"/>
    </row>
    <row r="167" spans="2:2" x14ac:dyDescent="0.2">
      <c r="B167" s="21"/>
    </row>
    <row r="168" spans="2:2" x14ac:dyDescent="0.2">
      <c r="B168" s="21"/>
    </row>
    <row r="169" spans="2:2" x14ac:dyDescent="0.2">
      <c r="B169" s="21"/>
    </row>
    <row r="170" spans="2:2" x14ac:dyDescent="0.2">
      <c r="B170" s="21"/>
    </row>
    <row r="171" spans="2:2" x14ac:dyDescent="0.2">
      <c r="B171" s="21"/>
    </row>
    <row r="172" spans="2:2" x14ac:dyDescent="0.2">
      <c r="B172" s="21"/>
    </row>
    <row r="173" spans="2:2" x14ac:dyDescent="0.2">
      <c r="B173" s="21"/>
    </row>
    <row r="174" spans="2:2" x14ac:dyDescent="0.2">
      <c r="B174" s="21"/>
    </row>
    <row r="175" spans="2:2" x14ac:dyDescent="0.2">
      <c r="B175" s="21"/>
    </row>
    <row r="176" spans="2:2" x14ac:dyDescent="0.2">
      <c r="B176" s="21"/>
    </row>
    <row r="177" spans="2:2" x14ac:dyDescent="0.2">
      <c r="B177" s="21"/>
    </row>
    <row r="178" spans="2:2" x14ac:dyDescent="0.2">
      <c r="B178" s="21"/>
    </row>
    <row r="179" spans="2:2" x14ac:dyDescent="0.2">
      <c r="B179" s="21"/>
    </row>
    <row r="180" spans="2:2" x14ac:dyDescent="0.2">
      <c r="B180" s="21"/>
    </row>
    <row r="181" spans="2:2" ht="15" x14ac:dyDescent="0.25">
      <c r="B181" s="81"/>
    </row>
    <row r="182" spans="2:2" ht="15" x14ac:dyDescent="0.25">
      <c r="B182" s="81"/>
    </row>
    <row r="183" spans="2:2" ht="15" x14ac:dyDescent="0.25">
      <c r="B183" s="81"/>
    </row>
    <row r="184" spans="2:2" ht="15" x14ac:dyDescent="0.25">
      <c r="B184" s="81"/>
    </row>
    <row r="185" spans="2:2" ht="15" x14ac:dyDescent="0.25">
      <c r="B185" s="81"/>
    </row>
    <row r="186" spans="2:2" ht="15" x14ac:dyDescent="0.25">
      <c r="B186" s="81"/>
    </row>
    <row r="187" spans="2:2" ht="15" x14ac:dyDescent="0.25">
      <c r="B187" s="81"/>
    </row>
    <row r="188" spans="2:2" ht="15" x14ac:dyDescent="0.25">
      <c r="B188" s="81"/>
    </row>
    <row r="189" spans="2:2" ht="15" x14ac:dyDescent="0.25">
      <c r="B189" s="81"/>
    </row>
    <row r="190" spans="2:2" ht="15" x14ac:dyDescent="0.25">
      <c r="B190" s="81"/>
    </row>
    <row r="191" spans="2:2" ht="15" x14ac:dyDescent="0.25">
      <c r="B191" s="81"/>
    </row>
    <row r="192" spans="2:2" ht="15" x14ac:dyDescent="0.25">
      <c r="B192" s="81"/>
    </row>
    <row r="193" spans="2:2" ht="15" x14ac:dyDescent="0.25">
      <c r="B193" s="81"/>
    </row>
    <row r="194" spans="2:2" ht="15" x14ac:dyDescent="0.25">
      <c r="B194" s="81"/>
    </row>
    <row r="195" spans="2:2" ht="15" x14ac:dyDescent="0.25">
      <c r="B195" s="81"/>
    </row>
    <row r="196" spans="2:2" ht="15" x14ac:dyDescent="0.25">
      <c r="B196" s="81"/>
    </row>
    <row r="197" spans="2:2" ht="15" x14ac:dyDescent="0.25">
      <c r="B197" s="81"/>
    </row>
    <row r="198" spans="2:2" ht="15" x14ac:dyDescent="0.25">
      <c r="B198" s="81"/>
    </row>
    <row r="199" spans="2:2" ht="15" x14ac:dyDescent="0.25">
      <c r="B199" s="81"/>
    </row>
    <row r="200" spans="2:2" ht="15" x14ac:dyDescent="0.25">
      <c r="B200" s="81"/>
    </row>
    <row r="201" spans="2:2" ht="15" x14ac:dyDescent="0.25">
      <c r="B201" s="81"/>
    </row>
    <row r="202" spans="2:2" ht="15" x14ac:dyDescent="0.25">
      <c r="B202" s="81"/>
    </row>
    <row r="203" spans="2:2" ht="15" x14ac:dyDescent="0.25">
      <c r="B203" s="81"/>
    </row>
    <row r="204" spans="2:2" ht="15" x14ac:dyDescent="0.25">
      <c r="B204" s="81"/>
    </row>
    <row r="205" spans="2:2" ht="15" x14ac:dyDescent="0.25">
      <c r="B205" s="81"/>
    </row>
    <row r="206" spans="2:2" ht="15" x14ac:dyDescent="0.25">
      <c r="B206" s="81"/>
    </row>
    <row r="207" spans="2:2" ht="15" x14ac:dyDescent="0.25">
      <c r="B207" s="81"/>
    </row>
    <row r="208" spans="2:2" ht="15" x14ac:dyDescent="0.25">
      <c r="B208" s="81"/>
    </row>
    <row r="209" spans="2:2" ht="15" x14ac:dyDescent="0.25">
      <c r="B209" s="81"/>
    </row>
    <row r="210" spans="2:2" ht="15" x14ac:dyDescent="0.25">
      <c r="B210" s="81"/>
    </row>
    <row r="211" spans="2:2" ht="15" x14ac:dyDescent="0.25">
      <c r="B211" s="81"/>
    </row>
    <row r="212" spans="2:2" ht="15" x14ac:dyDescent="0.25">
      <c r="B212" s="81"/>
    </row>
    <row r="213" spans="2:2" ht="15" x14ac:dyDescent="0.25">
      <c r="B213" s="81"/>
    </row>
    <row r="214" spans="2:2" ht="15" x14ac:dyDescent="0.25">
      <c r="B214" s="81"/>
    </row>
    <row r="215" spans="2:2" ht="15" x14ac:dyDescent="0.25">
      <c r="B215" s="81"/>
    </row>
    <row r="216" spans="2:2" ht="15" x14ac:dyDescent="0.25">
      <c r="B216" s="81"/>
    </row>
    <row r="217" spans="2:2" ht="15" x14ac:dyDescent="0.25">
      <c r="B217" s="81"/>
    </row>
    <row r="218" spans="2:2" ht="15" x14ac:dyDescent="0.25">
      <c r="B218" s="81"/>
    </row>
    <row r="219" spans="2:2" ht="15" x14ac:dyDescent="0.25">
      <c r="B219" s="81"/>
    </row>
    <row r="220" spans="2:2" ht="15" x14ac:dyDescent="0.25">
      <c r="B220" s="81"/>
    </row>
    <row r="221" spans="2:2" ht="15" x14ac:dyDescent="0.25">
      <c r="B221" s="81"/>
    </row>
    <row r="222" spans="2:2" ht="15" x14ac:dyDescent="0.25">
      <c r="B222" s="81"/>
    </row>
    <row r="223" spans="2:2" ht="15" x14ac:dyDescent="0.25">
      <c r="B223" s="81"/>
    </row>
    <row r="224" spans="2:2" ht="15" x14ac:dyDescent="0.25">
      <c r="B224" s="81"/>
    </row>
    <row r="225" spans="2:2" ht="15" x14ac:dyDescent="0.25">
      <c r="B225" s="81"/>
    </row>
    <row r="226" spans="2:2" ht="15" x14ac:dyDescent="0.25">
      <c r="B226" s="81"/>
    </row>
    <row r="227" spans="2:2" ht="15" x14ac:dyDescent="0.25">
      <c r="B227" s="81"/>
    </row>
    <row r="228" spans="2:2" ht="15" x14ac:dyDescent="0.25">
      <c r="B228" s="81"/>
    </row>
    <row r="229" spans="2:2" ht="15" x14ac:dyDescent="0.25">
      <c r="B229" s="81"/>
    </row>
    <row r="230" spans="2:2" ht="15" x14ac:dyDescent="0.25">
      <c r="B230" s="81"/>
    </row>
    <row r="231" spans="2:2" ht="15" x14ac:dyDescent="0.25">
      <c r="B231" s="81"/>
    </row>
    <row r="232" spans="2:2" ht="15" x14ac:dyDescent="0.25">
      <c r="B232" s="81"/>
    </row>
    <row r="233" spans="2:2" ht="15" x14ac:dyDescent="0.25">
      <c r="B233" s="81"/>
    </row>
    <row r="234" spans="2:2" ht="15" x14ac:dyDescent="0.25">
      <c r="B234" s="81"/>
    </row>
    <row r="235" spans="2:2" ht="15" x14ac:dyDescent="0.25">
      <c r="B235" s="81"/>
    </row>
    <row r="236" spans="2:2" ht="15" x14ac:dyDescent="0.25">
      <c r="B236" s="81"/>
    </row>
    <row r="237" spans="2:2" ht="15" x14ac:dyDescent="0.25">
      <c r="B237" s="81"/>
    </row>
    <row r="238" spans="2:2" ht="15" x14ac:dyDescent="0.25">
      <c r="B238" s="81"/>
    </row>
    <row r="239" spans="2:2" ht="15" x14ac:dyDescent="0.25">
      <c r="B239" s="81"/>
    </row>
    <row r="240" spans="2:2" ht="15" x14ac:dyDescent="0.25">
      <c r="B240" s="81"/>
    </row>
    <row r="241" spans="2:2" ht="15" x14ac:dyDescent="0.25">
      <c r="B241" s="81"/>
    </row>
    <row r="242" spans="2:2" ht="15" x14ac:dyDescent="0.25">
      <c r="B242" s="81"/>
    </row>
    <row r="243" spans="2:2" ht="15" x14ac:dyDescent="0.25">
      <c r="B243" s="81"/>
    </row>
    <row r="244" spans="2:2" ht="15" x14ac:dyDescent="0.25">
      <c r="B244" s="81"/>
    </row>
    <row r="245" spans="2:2" ht="15" x14ac:dyDescent="0.25">
      <c r="B245" s="81"/>
    </row>
    <row r="246" spans="2:2" ht="15" x14ac:dyDescent="0.25">
      <c r="B246" s="81"/>
    </row>
    <row r="247" spans="2:2" ht="15" x14ac:dyDescent="0.25">
      <c r="B247" s="81"/>
    </row>
    <row r="248" spans="2:2" ht="15" x14ac:dyDescent="0.25">
      <c r="B248" s="81"/>
    </row>
    <row r="249" spans="2:2" ht="15" x14ac:dyDescent="0.25">
      <c r="B249" s="81"/>
    </row>
    <row r="250" spans="2:2" ht="15" x14ac:dyDescent="0.25">
      <c r="B250" s="81"/>
    </row>
    <row r="251" spans="2:2" ht="15" x14ac:dyDescent="0.25">
      <c r="B251" s="81"/>
    </row>
    <row r="252" spans="2:2" ht="15" x14ac:dyDescent="0.25">
      <c r="B252" s="81"/>
    </row>
    <row r="253" spans="2:2" ht="15" x14ac:dyDescent="0.25">
      <c r="B253" s="81"/>
    </row>
    <row r="254" spans="2:2" ht="15" x14ac:dyDescent="0.25">
      <c r="B254" s="81"/>
    </row>
    <row r="255" spans="2:2" ht="15" x14ac:dyDescent="0.25">
      <c r="B255" s="81"/>
    </row>
    <row r="256" spans="2:2" ht="15" x14ac:dyDescent="0.25">
      <c r="B256" s="81"/>
    </row>
    <row r="257" spans="2:2" ht="15" x14ac:dyDescent="0.25">
      <c r="B257" s="81"/>
    </row>
  </sheetData>
  <conditionalFormatting sqref="C3:Y156">
    <cfRule type="containsText" dxfId="11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975"/>
  <sheetViews>
    <sheetView workbookViewId="0">
      <pane xSplit="2" ySplit="2" topLeftCell="E9" activePane="bottomRight" state="frozen"/>
      <selection pane="topRight" activeCell="D1" sqref="D1"/>
      <selection pane="bottomLeft" activeCell="A3" sqref="A3"/>
      <selection pane="bottomRight" activeCell="O35" sqref="O35"/>
    </sheetView>
  </sheetViews>
  <sheetFormatPr baseColWidth="10" defaultColWidth="10.7109375" defaultRowHeight="12.75" x14ac:dyDescent="0.2"/>
  <cols>
    <col min="2" max="2" width="24.7109375" style="29" customWidth="1"/>
    <col min="3" max="4" width="9.42578125" style="7" customWidth="1"/>
    <col min="5" max="5" width="9.42578125" style="31" customWidth="1"/>
    <col min="6" max="7" width="9.42578125" style="7" customWidth="1"/>
    <col min="8" max="8" width="9.42578125" customWidth="1"/>
    <col min="9" max="24" width="9.42578125" style="31" customWidth="1"/>
    <col min="25" max="25" width="9.42578125" customWidth="1"/>
    <col min="26" max="26" width="9.42578125" style="7" customWidth="1"/>
    <col min="27" max="27" width="9.42578125" style="31" customWidth="1"/>
    <col min="28" max="28" width="9.42578125" customWidth="1"/>
    <col min="29" max="30" width="9.42578125" style="21" customWidth="1"/>
    <col min="31" max="31" width="6.5703125" customWidth="1"/>
    <col min="32" max="32" width="6.5703125" hidden="1" customWidth="1"/>
    <col min="33" max="33" width="6.5703125" customWidth="1"/>
    <col min="34" max="34" width="0.42578125" customWidth="1"/>
    <col min="35" max="35" width="6.5703125" customWidth="1"/>
    <col min="36" max="36" width="6.5703125" hidden="1" customWidth="1"/>
    <col min="37" max="37" width="6.5703125" customWidth="1"/>
    <col min="38" max="38" width="6.5703125" hidden="1" customWidth="1"/>
    <col min="39" max="39" width="6.5703125" customWidth="1"/>
    <col min="40" max="40" width="6.5703125" hidden="1" customWidth="1"/>
    <col min="41" max="41" width="6.5703125" customWidth="1"/>
    <col min="42" max="42" width="6.5703125" hidden="1" customWidth="1"/>
    <col min="43" max="43" width="6.5703125" customWidth="1"/>
    <col min="44" max="44" width="6.5703125" hidden="1" customWidth="1"/>
    <col min="45" max="45" width="6.5703125" customWidth="1"/>
    <col min="46" max="56" width="9.42578125" style="21" customWidth="1"/>
    <col min="57" max="57" width="10.7109375" style="31"/>
    <col min="58" max="80" width="9.42578125" style="7" customWidth="1"/>
    <col min="81" max="16384" width="10.7109375" style="7"/>
  </cols>
  <sheetData>
    <row r="1" spans="1:80" s="33" customFormat="1" ht="15" x14ac:dyDescent="0.25">
      <c r="A1" s="45"/>
      <c r="B1" s="191"/>
      <c r="C1" s="147" t="s">
        <v>197</v>
      </c>
      <c r="D1" s="147" t="s">
        <v>198</v>
      </c>
      <c r="E1" s="167" t="s">
        <v>249</v>
      </c>
      <c r="F1" s="193" t="s">
        <v>199</v>
      </c>
      <c r="G1" s="148" t="s">
        <v>200</v>
      </c>
      <c r="H1" s="178"/>
      <c r="I1" s="187" t="s">
        <v>250</v>
      </c>
      <c r="J1" s="187" t="s">
        <v>201</v>
      </c>
      <c r="K1" s="187" t="s">
        <v>202</v>
      </c>
      <c r="L1" s="187" t="s">
        <v>251</v>
      </c>
      <c r="M1" s="187" t="s">
        <v>203</v>
      </c>
      <c r="N1" s="187" t="s">
        <v>204</v>
      </c>
      <c r="O1" s="187" t="s">
        <v>205</v>
      </c>
      <c r="P1" s="187" t="s">
        <v>206</v>
      </c>
      <c r="Q1" s="187" t="s">
        <v>252</v>
      </c>
      <c r="R1" s="187" t="s">
        <v>253</v>
      </c>
      <c r="S1" s="188" t="s">
        <v>254</v>
      </c>
      <c r="T1" s="188" t="s">
        <v>255</v>
      </c>
      <c r="U1" s="187" t="s">
        <v>256</v>
      </c>
      <c r="V1" s="187" t="s">
        <v>257</v>
      </c>
      <c r="W1" s="187" t="s">
        <v>258</v>
      </c>
      <c r="X1" s="187" t="s">
        <v>259</v>
      </c>
      <c r="Y1" s="178"/>
      <c r="Z1" s="46" t="s">
        <v>207</v>
      </c>
      <c r="AA1" s="187" t="s">
        <v>208</v>
      </c>
      <c r="AB1" s="178"/>
      <c r="AC1" s="21"/>
      <c r="AD1" s="2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76"/>
      <c r="BF1" s="11" t="s">
        <v>197</v>
      </c>
      <c r="BG1" s="11" t="s">
        <v>198</v>
      </c>
      <c r="BH1" s="11" t="s">
        <v>249</v>
      </c>
      <c r="BI1" s="12" t="s">
        <v>199</v>
      </c>
      <c r="BJ1" s="13" t="s">
        <v>200</v>
      </c>
      <c r="BK1" s="46" t="s">
        <v>250</v>
      </c>
      <c r="BL1" s="46" t="s">
        <v>201</v>
      </c>
      <c r="BM1" s="46" t="s">
        <v>202</v>
      </c>
      <c r="BN1" s="46" t="s">
        <v>251</v>
      </c>
      <c r="BO1" s="46" t="s">
        <v>203</v>
      </c>
      <c r="BP1" s="46" t="s">
        <v>204</v>
      </c>
      <c r="BQ1" s="46" t="s">
        <v>205</v>
      </c>
      <c r="BR1" s="46" t="s">
        <v>206</v>
      </c>
      <c r="BS1" s="46" t="s">
        <v>252</v>
      </c>
      <c r="BT1" s="46" t="s">
        <v>253</v>
      </c>
      <c r="BU1" s="47" t="s">
        <v>254</v>
      </c>
      <c r="BV1" s="47" t="s">
        <v>255</v>
      </c>
      <c r="BW1" s="46" t="s">
        <v>256</v>
      </c>
      <c r="BX1" s="46" t="s">
        <v>257</v>
      </c>
      <c r="BY1" s="46" t="s">
        <v>258</v>
      </c>
      <c r="BZ1" s="46" t="s">
        <v>259</v>
      </c>
      <c r="CA1" s="46" t="s">
        <v>207</v>
      </c>
      <c r="CB1" s="46" t="s">
        <v>208</v>
      </c>
    </row>
    <row r="2" spans="1:80" s="48" customFormat="1" ht="60" customHeight="1" x14ac:dyDescent="0.2">
      <c r="B2" s="192"/>
      <c r="C2" s="149" t="s">
        <v>0</v>
      </c>
      <c r="D2" s="170" t="s">
        <v>1</v>
      </c>
      <c r="E2" s="171" t="s">
        <v>305</v>
      </c>
      <c r="F2" s="170" t="s">
        <v>2</v>
      </c>
      <c r="G2" s="170" t="s">
        <v>3</v>
      </c>
      <c r="H2" s="170" t="s">
        <v>164</v>
      </c>
      <c r="I2" s="171" t="s">
        <v>311</v>
      </c>
      <c r="J2" s="171" t="s">
        <v>267</v>
      </c>
      <c r="K2" s="171" t="s">
        <v>268</v>
      </c>
      <c r="L2" s="171" t="s">
        <v>312</v>
      </c>
      <c r="M2" s="171" t="s">
        <v>270</v>
      </c>
      <c r="N2" s="171" t="s">
        <v>271</v>
      </c>
      <c r="O2" s="171" t="s">
        <v>272</v>
      </c>
      <c r="P2" s="171" t="s">
        <v>273</v>
      </c>
      <c r="Q2" s="171" t="s">
        <v>274</v>
      </c>
      <c r="R2" s="171" t="s">
        <v>275</v>
      </c>
      <c r="S2" s="194" t="s">
        <v>288</v>
      </c>
      <c r="T2" s="194" t="s">
        <v>287</v>
      </c>
      <c r="U2" s="171" t="s">
        <v>309</v>
      </c>
      <c r="V2" s="171" t="s">
        <v>316</v>
      </c>
      <c r="W2" s="171" t="s">
        <v>313</v>
      </c>
      <c r="X2" s="171" t="s">
        <v>314</v>
      </c>
      <c r="Y2" s="170" t="s">
        <v>165</v>
      </c>
      <c r="Z2" s="170" t="s">
        <v>280</v>
      </c>
      <c r="AA2" s="171" t="s">
        <v>281</v>
      </c>
      <c r="AB2" s="170" t="s">
        <v>166</v>
      </c>
      <c r="AC2" s="77"/>
      <c r="AD2" s="77"/>
      <c r="AE2" s="73" t="s">
        <v>325</v>
      </c>
      <c r="AF2" s="51"/>
      <c r="AG2" s="74" t="s">
        <v>326</v>
      </c>
      <c r="AH2" s="51"/>
      <c r="AI2" s="74" t="s">
        <v>327</v>
      </c>
      <c r="AJ2" s="51"/>
      <c r="AK2" s="74" t="s">
        <v>328</v>
      </c>
      <c r="AL2" s="51"/>
      <c r="AM2" s="74" t="s">
        <v>329</v>
      </c>
      <c r="AN2" s="51"/>
      <c r="AO2" s="74" t="s">
        <v>330</v>
      </c>
      <c r="AP2" s="51"/>
      <c r="AQ2" s="74" t="s">
        <v>331</v>
      </c>
      <c r="AR2" s="51"/>
      <c r="AS2" s="74" t="s">
        <v>332</v>
      </c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8"/>
      <c r="BF2" s="49" t="s">
        <v>0</v>
      </c>
      <c r="BG2" s="49" t="s">
        <v>1</v>
      </c>
      <c r="BH2" s="49" t="s">
        <v>265</v>
      </c>
      <c r="BI2" s="49" t="s">
        <v>2</v>
      </c>
      <c r="BJ2" s="49" t="s">
        <v>3</v>
      </c>
      <c r="BK2" s="49" t="s">
        <v>266</v>
      </c>
      <c r="BL2" s="49" t="s">
        <v>267</v>
      </c>
      <c r="BM2" s="49" t="s">
        <v>268</v>
      </c>
      <c r="BN2" s="49" t="s">
        <v>269</v>
      </c>
      <c r="BO2" s="49" t="s">
        <v>270</v>
      </c>
      <c r="BP2" s="49" t="s">
        <v>271</v>
      </c>
      <c r="BQ2" s="49" t="s">
        <v>272</v>
      </c>
      <c r="BR2" s="49" t="s">
        <v>273</v>
      </c>
      <c r="BS2" s="49" t="s">
        <v>274</v>
      </c>
      <c r="BT2" s="49" t="s">
        <v>275</v>
      </c>
      <c r="BU2" s="56" t="s">
        <v>288</v>
      </c>
      <c r="BV2" s="56" t="s">
        <v>287</v>
      </c>
      <c r="BW2" s="49" t="s">
        <v>276</v>
      </c>
      <c r="BX2" s="49" t="s">
        <v>277</v>
      </c>
      <c r="BY2" s="49" t="s">
        <v>278</v>
      </c>
      <c r="BZ2" s="49" t="s">
        <v>279</v>
      </c>
      <c r="CA2" s="49" t="s">
        <v>280</v>
      </c>
      <c r="CB2" s="49" t="s">
        <v>281</v>
      </c>
    </row>
    <row r="3" spans="1:80" s="34" customFormat="1" ht="15" customHeight="1" x14ac:dyDescent="0.25">
      <c r="A3" s="53" t="s">
        <v>12</v>
      </c>
      <c r="B3" s="53" t="s">
        <v>12</v>
      </c>
      <c r="C3" s="202">
        <f>IF(ISNUMBER('2019'!C3),(1-PRODUCT('2019'!C3,0.1)),"XXX")</f>
        <v>8.9999999999999969E-2</v>
      </c>
      <c r="D3" s="202">
        <f>IFERROR(IF((LOG(100*'2019'!D3+1)/LOG(100+1))&gt;1,0,(1-(LOG(100*'2019'!D3+1)/LOG(100+1)))), 1)</f>
        <v>0</v>
      </c>
      <c r="E3" s="203" t="str">
        <f>IF(ISNUMBER('2019'!E3),IF('2019'!E3/100&gt;1,1,'2019'!E3/100),"XXX")</f>
        <v>XXX</v>
      </c>
      <c r="F3" s="202">
        <f>IF(ISNUMBER('2019'!F3),(1-(('2019'!F3-1)/4)),"XXX")</f>
        <v>0</v>
      </c>
      <c r="G3" s="202">
        <f>IF(ISNUMBER('2019'!G3),(1-('2019'!G3/10)),"XXX")</f>
        <v>0.20999999999999996</v>
      </c>
      <c r="H3" s="195">
        <f>AVERAGE(C3:G3)</f>
        <v>7.4999999999999983E-2</v>
      </c>
      <c r="I3" s="203" t="str">
        <f>IF(ISNUMBER('2019'!H3),'2019'!H3,"XXX")</f>
        <v>XXX</v>
      </c>
      <c r="J3" s="203">
        <f>IF(ISNUMBER('2019'!I3),'2019'!I3,"XXX")</f>
        <v>0.1762</v>
      </c>
      <c r="K3" s="203">
        <f>IF(ISNUMBER('2019'!J3),IF(('2019'!J3/5)&gt;1,1,'2019'!J3/5),"XXX")</f>
        <v>0.53937799999999991</v>
      </c>
      <c r="L3" s="203" t="str">
        <f>IF(ISNUMBER('2019'!K3),'2019'!K3,"XXX")</f>
        <v>XXX</v>
      </c>
      <c r="M3" s="203">
        <f>IF(ISNUMBER('2019'!L3),IF(('2019'!L3/5)&gt;1,1,'2019'!L3/5),"XXX")</f>
        <v>0.21688618599999998</v>
      </c>
      <c r="N3" s="203">
        <f>IF(ISNUMBER('2019'!M3),(1-('2019'!M3/100)),"XXX")</f>
        <v>0.20701385500000002</v>
      </c>
      <c r="O3" s="203">
        <f>IF(ISNUMBER('2019'!N3),IF(('2019'!N3/10)&gt;1,1,'2019'!N3/10),"XXX")</f>
        <v>0.18</v>
      </c>
      <c r="P3" s="203">
        <f>IF(ISNUMBER('2019'!O3),('2019'!O3/100),"XXX")</f>
        <v>0.247</v>
      </c>
      <c r="Q3" s="203">
        <f>IF(ISNUMBER('2019'!P3),'2019'!P3,"XXX")</f>
        <v>0.30326135158538819</v>
      </c>
      <c r="R3" s="203">
        <f>IF(ISNUMBER('2019'!Q3),('2019'!Q3/100),"XXX")</f>
        <v>5.9000000000000004E-2</v>
      </c>
      <c r="S3" s="203">
        <f>IF(ISNUMBER('2019'!R3),('2019'!R3/100),"XXX")</f>
        <v>0.16826989999999997</v>
      </c>
      <c r="T3" s="203" t="str">
        <f>IF(ISNUMBER('2019'!S3),(1-('2019'!S3/100)),"XXX")</f>
        <v>XXX</v>
      </c>
      <c r="U3" s="203" t="str">
        <f>IF(ISNUMBER('2019'!T3),'2019'!T3,"XXX")</f>
        <v>XXX</v>
      </c>
      <c r="V3" s="203" t="str">
        <f>IF(ISNUMBER('2019'!U3),'2019'!U3,"XXX")</f>
        <v>XXX</v>
      </c>
      <c r="W3" s="203" t="str">
        <f>IF(ISNUMBER('2019'!V3),'2019'!V3,"XXX")</f>
        <v>XXX</v>
      </c>
      <c r="X3" s="203" t="str">
        <f>IF(ISNUMBER('2019'!W3),'2019'!W3,"XXX")</f>
        <v>XXX</v>
      </c>
      <c r="Y3" s="129">
        <f>AVERAGE(AE3,AG3,AI3,AK3,AM3,AO3,AQ3,AS3)</f>
        <v>0.24840476604878234</v>
      </c>
      <c r="Z3" s="202">
        <f>'2019'!X3</f>
        <v>0.35099999999999998</v>
      </c>
      <c r="AA3" s="203">
        <f>('2019'!Y3+2.5)/5</f>
        <v>0.31628681419999999</v>
      </c>
      <c r="AB3" s="196">
        <f>AVERAGE(Z3:AA3)</f>
        <v>0.33364340709999996</v>
      </c>
      <c r="AC3" s="79"/>
      <c r="AD3" s="79"/>
      <c r="AE3">
        <f>IF(ISNUMBER(AVERAGE(I3:J3)),AVERAGE(I3:J3),"XXX")</f>
        <v>0.1762</v>
      </c>
      <c r="AF3">
        <f t="shared" ref="AF3:AS18" si="0">IF(ISNUMBER(AVERAGE(J3:K3)),AVERAGE(J3:K3),"XXX")</f>
        <v>0.35778899999999997</v>
      </c>
      <c r="AG3">
        <f t="shared" si="0"/>
        <v>0.53937799999999991</v>
      </c>
      <c r="AH3">
        <f t="shared" si="0"/>
        <v>0.21688618599999998</v>
      </c>
      <c r="AI3">
        <f t="shared" si="0"/>
        <v>0.2119500205</v>
      </c>
      <c r="AJ3">
        <f t="shared" si="0"/>
        <v>0.19350692750000001</v>
      </c>
      <c r="AK3">
        <f t="shared" si="0"/>
        <v>0.2135</v>
      </c>
      <c r="AL3">
        <f t="shared" si="0"/>
        <v>0.27513067579269412</v>
      </c>
      <c r="AM3">
        <f t="shared" si="0"/>
        <v>0.1811306757926941</v>
      </c>
      <c r="AN3">
        <f t="shared" si="0"/>
        <v>0.11363494999999998</v>
      </c>
      <c r="AO3">
        <f t="shared" si="0"/>
        <v>0.16826989999999997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80"/>
      <c r="BF3" s="55">
        <v>9.000000000000008E-2</v>
      </c>
      <c r="BG3" s="55">
        <v>0</v>
      </c>
      <c r="BH3" s="61" t="str">
        <f>IF(ISNUMBER('1-3'!M3),'1-3'!M3/100,"XXX")</f>
        <v>XXX</v>
      </c>
      <c r="BI3" s="55">
        <v>0</v>
      </c>
      <c r="BJ3" s="55">
        <v>0.20999999999999996</v>
      </c>
      <c r="BK3" s="55"/>
      <c r="BL3" s="55">
        <v>0.1762</v>
      </c>
      <c r="BM3" s="55">
        <v>0.53937799999999991</v>
      </c>
      <c r="BN3" s="55"/>
      <c r="BO3" s="55">
        <v>0.21688618599999998</v>
      </c>
      <c r="BP3" s="55">
        <v>0.20701385500000002</v>
      </c>
      <c r="BQ3" s="55">
        <v>0.18</v>
      </c>
      <c r="BR3" s="55">
        <v>0.247</v>
      </c>
      <c r="BS3" s="55">
        <v>0.30326135158538819</v>
      </c>
      <c r="BT3" s="55">
        <v>5.9000000000000004E-2</v>
      </c>
      <c r="BU3" s="55">
        <v>7.2927902819976548E-2</v>
      </c>
      <c r="BV3" s="55">
        <v>0.7</v>
      </c>
      <c r="BW3" s="55"/>
      <c r="BX3" s="55"/>
      <c r="BY3" s="55"/>
      <c r="BZ3" s="55"/>
      <c r="CA3" s="55">
        <v>0.35099999999999998</v>
      </c>
      <c r="CB3" s="55">
        <v>0.29864151477813722</v>
      </c>
    </row>
    <row r="4" spans="1:80" ht="15" x14ac:dyDescent="0.25">
      <c r="A4" s="19" t="s">
        <v>13</v>
      </c>
      <c r="B4" s="19" t="s">
        <v>13</v>
      </c>
      <c r="C4" s="202">
        <f>IF(ISNUMBER('2019'!C4),(1-PRODUCT('2019'!C4,0.1)),"XXX")</f>
        <v>0.32999999999999996</v>
      </c>
      <c r="D4" s="202">
        <f>IFERROR(IF((LOG(100*'2019'!D4+1)/LOG(100+1))&gt;1,0,(1-(LOG(100*'2019'!D4+1)/LOG(100+1)))), 1)</f>
        <v>1</v>
      </c>
      <c r="E4" s="203">
        <f>IF(ISNUMBER('2019'!E4),IF('2019'!E4/100&gt;1,1,'2019'!E4/100),"XXX")</f>
        <v>0.74059867898531084</v>
      </c>
      <c r="F4" s="202">
        <f>IF(ISNUMBER('2019'!F4),(1-(('2019'!F4-1)/4)),"XXX")</f>
        <v>0.75</v>
      </c>
      <c r="G4" s="202">
        <f>IF(ISNUMBER('2019'!G4),(1-('2019'!G4/10)),"XXX")</f>
        <v>0.57999999999999996</v>
      </c>
      <c r="H4" s="195">
        <f t="shared" ref="H4:H67" si="1">AVERAGE(C4:G4)</f>
        <v>0.6801197357970622</v>
      </c>
      <c r="I4" s="203">
        <f>IF(ISNUMBER('2019'!H4),'2019'!H4,"XXX")</f>
        <v>0.57693244651248032</v>
      </c>
      <c r="J4" s="203">
        <f>IF(ISNUMBER('2019'!I4),'2019'!I4,"XXX")</f>
        <v>0.57850000000000001</v>
      </c>
      <c r="K4" s="203">
        <f>IF(ISNUMBER('2019'!J4),IF(('2019'!J4/5)&gt;1,1,'2019'!J4/5),"XXX")</f>
        <v>0.57188200000000011</v>
      </c>
      <c r="L4" s="203">
        <f>IF(ISNUMBER('2019'!K4),'2019'!K4,"XXX")</f>
        <v>0.6988767067916668</v>
      </c>
      <c r="M4" s="203">
        <f>IF(ISNUMBER('2019'!L4),IF(('2019'!L4/5)&gt;1,1,'2019'!L4/5),"XXX")</f>
        <v>0.56499891199999996</v>
      </c>
      <c r="N4" s="203">
        <f>IF(ISNUMBER('2019'!M4),(1-('2019'!M4/100)),"XXX")</f>
        <v>0.55415882109999992</v>
      </c>
      <c r="O4" s="203">
        <f>IF(ISNUMBER('2019'!N4),IF(('2019'!N4/10)&gt;1,1,'2019'!N4/10),"XXX")</f>
        <v>0.91999999999999993</v>
      </c>
      <c r="P4" s="203">
        <f>IF(ISNUMBER('2019'!O4),('2019'!O4/100),"XXX")</f>
        <v>1</v>
      </c>
      <c r="Q4" s="203">
        <f>IF(ISNUMBER('2019'!P4),'2019'!P4,"XXX")</f>
        <v>0.40841059684753417</v>
      </c>
      <c r="R4" s="203" t="str">
        <f>IF(ISNUMBER('2019'!Q4),('2019'!Q4/100),"XXX")</f>
        <v>XXX</v>
      </c>
      <c r="S4" s="203">
        <f>IF(ISNUMBER('2019'!R4),('2019'!R4/100),"XXX")</f>
        <v>0.45731769999999999</v>
      </c>
      <c r="T4" s="203">
        <f>IF(ISNUMBER('2019'!S4),(1-('2019'!S4/100)),"XXX")</f>
        <v>0.99729999999999996</v>
      </c>
      <c r="U4" s="203">
        <f>IF(ISNUMBER('2019'!T4),'2019'!T4,"XXX")</f>
        <v>0.41704800927777774</v>
      </c>
      <c r="V4" s="203">
        <f>IF(ISNUMBER('2019'!U4),'2019'!U4,"XXX")</f>
        <v>0.36</v>
      </c>
      <c r="W4" s="203">
        <f>IF(ISNUMBER('2019'!V4),'2019'!V4,"XXX")</f>
        <v>0.42929588420370374</v>
      </c>
      <c r="X4" s="203">
        <f>IF(ISNUMBER('2019'!W4),'2019'!W4,"XXX")</f>
        <v>0.52678822805555547</v>
      </c>
      <c r="Y4" s="129">
        <f t="shared" ref="Y4:Y67" si="2">AVERAGE(AE4,AG4,AI4,AK4,AM4,AO4,AQ4,AS4)</f>
        <v>0.59186999385226569</v>
      </c>
      <c r="Z4" s="202">
        <f>'2019'!X4</f>
        <v>0.48799999999999999</v>
      </c>
      <c r="AA4" s="203">
        <f>('2019'!Y4+2.5)/5</f>
        <v>0.54299860300000002</v>
      </c>
      <c r="AB4" s="196">
        <f t="shared" ref="AB4:AB67" si="3">AVERAGE(Z4:AA4)</f>
        <v>0.51549930150000001</v>
      </c>
      <c r="AC4" s="79"/>
      <c r="AD4" s="79"/>
      <c r="AE4">
        <f t="shared" ref="AE4:AS34" si="4">IF(ISNUMBER(AVERAGE(I4:J4)),AVERAGE(I4:J4),"XXX")</f>
        <v>0.57771622325624017</v>
      </c>
      <c r="AF4">
        <f t="shared" si="0"/>
        <v>0.57519100000000001</v>
      </c>
      <c r="AG4">
        <f t="shared" si="0"/>
        <v>0.6353793533958334</v>
      </c>
      <c r="AH4">
        <f t="shared" si="0"/>
        <v>0.63193780939583344</v>
      </c>
      <c r="AI4">
        <f t="shared" si="0"/>
        <v>0.55957886654999989</v>
      </c>
      <c r="AJ4">
        <f t="shared" si="0"/>
        <v>0.73707941054999992</v>
      </c>
      <c r="AK4">
        <f t="shared" si="0"/>
        <v>0.96</v>
      </c>
      <c r="AL4">
        <f t="shared" si="0"/>
        <v>0.70420529842376711</v>
      </c>
      <c r="AM4">
        <f t="shared" si="0"/>
        <v>0.40841059684753417</v>
      </c>
      <c r="AN4">
        <f t="shared" si="0"/>
        <v>0.45731769999999999</v>
      </c>
      <c r="AO4">
        <f t="shared" si="0"/>
        <v>0.72730885000000001</v>
      </c>
      <c r="AP4">
        <f t="shared" si="0"/>
        <v>0.7071740046388888</v>
      </c>
      <c r="AQ4">
        <f t="shared" si="0"/>
        <v>0.38852400463888886</v>
      </c>
      <c r="AR4">
        <f t="shared" si="0"/>
        <v>0.39464794210185183</v>
      </c>
      <c r="AS4">
        <f t="shared" si="0"/>
        <v>0.47804205612962958</v>
      </c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F4" s="9">
        <v>0.32999999999999996</v>
      </c>
      <c r="BG4" s="9">
        <v>1</v>
      </c>
      <c r="BH4" s="61">
        <f>IF(ISNUMBER('1-3'!M4),'1-3'!M4/100,"XXX")</f>
        <v>0.82166666666666677</v>
      </c>
      <c r="BI4" s="9">
        <v>0.75</v>
      </c>
      <c r="BJ4" s="9">
        <v>0.57999999999999996</v>
      </c>
      <c r="BK4" s="9">
        <v>0.57693244651248032</v>
      </c>
      <c r="BL4" s="9">
        <v>0.57850000000000001</v>
      </c>
      <c r="BM4" s="9">
        <v>0.57188200000000011</v>
      </c>
      <c r="BN4" s="9">
        <v>0.6988767067916668</v>
      </c>
      <c r="BO4" s="9">
        <v>0.56499891199999996</v>
      </c>
      <c r="BP4" s="9">
        <v>0.44584117890000002</v>
      </c>
      <c r="BQ4" s="9">
        <v>0.91999999999999993</v>
      </c>
      <c r="BR4" s="9">
        <v>0.77</v>
      </c>
      <c r="BS4" s="9">
        <v>0.40841059684753417</v>
      </c>
      <c r="BT4" s="9"/>
      <c r="BU4" s="9">
        <v>0.28491449219909126</v>
      </c>
      <c r="BV4" s="9">
        <v>0.99729999999999996</v>
      </c>
      <c r="BW4" s="9">
        <v>0.41704800927777774</v>
      </c>
      <c r="BX4" s="9">
        <v>0.36</v>
      </c>
      <c r="BY4" s="9">
        <v>0.42929588420370374</v>
      </c>
      <c r="BZ4" s="9">
        <v>0.52678822805555547</v>
      </c>
      <c r="CA4" s="9">
        <v>0.48799999999999999</v>
      </c>
      <c r="CB4" s="9">
        <v>0.52854214906692509</v>
      </c>
    </row>
    <row r="5" spans="1:80" ht="15" x14ac:dyDescent="0.25">
      <c r="A5" s="19" t="s">
        <v>14</v>
      </c>
      <c r="B5" s="19" t="s">
        <v>14</v>
      </c>
      <c r="C5" s="202">
        <f>IF(ISNUMBER('2019'!C5),(1-PRODUCT('2019'!C5,0.1)),"XXX")</f>
        <v>0.57000000000000006</v>
      </c>
      <c r="D5" s="202">
        <f>IFERROR(IF((LOG(100*'2019'!D5+1)/LOG(100+1))&gt;1,0,(1-(LOG(100*'2019'!D5+1)/LOG(100+1)))), 1)</f>
        <v>0.92357102950865766</v>
      </c>
      <c r="E5" s="203">
        <f>IF(ISNUMBER('2019'!E5),IF('2019'!E5/100&gt;1,1,'2019'!E5/100),"XXX")</f>
        <v>0.80393920024265542</v>
      </c>
      <c r="F5" s="202">
        <f>IF(ISNUMBER('2019'!F5),(1-(('2019'!F5-1)/4)),"XXX")</f>
        <v>0.25</v>
      </c>
      <c r="G5" s="202">
        <f>IF(ISNUMBER('2019'!G5),(1-('2019'!G5/10)),"XXX")</f>
        <v>0.34000000000000008</v>
      </c>
      <c r="H5" s="195">
        <f t="shared" si="1"/>
        <v>0.57750204595026255</v>
      </c>
      <c r="I5" s="203">
        <f>IF(ISNUMBER('2019'!H5),'2019'!H5,"XXX")</f>
        <v>0.63789650086187888</v>
      </c>
      <c r="J5" s="203">
        <f>IF(ISNUMBER('2019'!I5),'2019'!I5,"XXX")</f>
        <v>0.57869999999999999</v>
      </c>
      <c r="K5" s="203" t="str">
        <f>IF(ISNUMBER('2019'!J5),IF(('2019'!J5/5)&gt;1,1,'2019'!J5/5),"XXX")</f>
        <v>XXX</v>
      </c>
      <c r="L5" s="203">
        <f>IF(ISNUMBER('2019'!K5),'2019'!K5,"XXX")</f>
        <v>0.50728888120833338</v>
      </c>
      <c r="M5" s="203">
        <f>IF(ISNUMBER('2019'!L5),IF(('2019'!L5/5)&gt;1,1,'2019'!L5/5),"XXX")</f>
        <v>0.81163559000000007</v>
      </c>
      <c r="N5" s="203">
        <f>IF(ISNUMBER('2019'!M5),(1-('2019'!M5/100)),"XXX")</f>
        <v>0.66556243900000001</v>
      </c>
      <c r="O5" s="203">
        <f>IF(ISNUMBER('2019'!N5),IF(('2019'!N5/10)&gt;1,1,'2019'!N5/10),"XXX")</f>
        <v>0.89</v>
      </c>
      <c r="P5" s="203" t="str">
        <f>IF(ISNUMBER('2019'!O5),('2019'!O5/100),"XXX")</f>
        <v>XXX</v>
      </c>
      <c r="Q5" s="203">
        <f>IF(ISNUMBER('2019'!P5),'2019'!P5,"XXX")</f>
        <v>0.23637578487396241</v>
      </c>
      <c r="R5" s="203" t="str">
        <f>IF(ISNUMBER('2019'!Q5),('2019'!Q5/100),"XXX")</f>
        <v>XXX</v>
      </c>
      <c r="S5" s="203">
        <f>IF(ISNUMBER('2019'!R5),('2019'!R5/100),"XXX")</f>
        <v>0.67891829999999997</v>
      </c>
      <c r="T5" s="203">
        <f>IF(ISNUMBER('2019'!S5),(1-('2019'!S5/100)),"XXX")</f>
        <v>0.999</v>
      </c>
      <c r="U5" s="203">
        <f>IF(ISNUMBER('2019'!T5),'2019'!T5,"XXX")</f>
        <v>0.4206747876111111</v>
      </c>
      <c r="V5" s="203">
        <f>IF(ISNUMBER('2019'!U5),'2019'!U5,"XXX")</f>
        <v>0.35</v>
      </c>
      <c r="W5" s="203">
        <f>IF(ISNUMBER('2019'!V5),'2019'!V5,"XXX")</f>
        <v>0.50045289818518512</v>
      </c>
      <c r="X5" s="203">
        <f>IF(ISNUMBER('2019'!W5),'2019'!W5,"XXX")</f>
        <v>0.37912435661111105</v>
      </c>
      <c r="Y5" s="129">
        <f t="shared" si="2"/>
        <v>0.58058088777711736</v>
      </c>
      <c r="Z5" s="202">
        <f>'2019'!X5</f>
        <v>0.29299999999999998</v>
      </c>
      <c r="AA5" s="203">
        <f>('2019'!Y5+2.5)/5</f>
        <v>0.30706044439999997</v>
      </c>
      <c r="AB5" s="196">
        <f t="shared" si="3"/>
        <v>0.30003022219999997</v>
      </c>
      <c r="AC5" s="79"/>
      <c r="AD5" s="79"/>
      <c r="AE5">
        <f t="shared" si="4"/>
        <v>0.60829825043093944</v>
      </c>
      <c r="AF5">
        <f t="shared" si="0"/>
        <v>0.57869999999999999</v>
      </c>
      <c r="AG5">
        <f t="shared" si="0"/>
        <v>0.50728888120833338</v>
      </c>
      <c r="AH5">
        <f t="shared" si="0"/>
        <v>0.65946223560416672</v>
      </c>
      <c r="AI5">
        <f t="shared" si="0"/>
        <v>0.7385990145000001</v>
      </c>
      <c r="AJ5">
        <f t="shared" si="0"/>
        <v>0.77778121950000001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0.67891829999999997</v>
      </c>
      <c r="AO5">
        <f t="shared" si="0"/>
        <v>0.83895914999999999</v>
      </c>
      <c r="AP5">
        <f t="shared" si="0"/>
        <v>0.70983739380555555</v>
      </c>
      <c r="AQ5">
        <f t="shared" si="0"/>
        <v>0.38533739380555554</v>
      </c>
      <c r="AR5">
        <f t="shared" si="0"/>
        <v>0.42522644909259255</v>
      </c>
      <c r="AS5">
        <f t="shared" si="0"/>
        <v>0.43978862739814806</v>
      </c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F5" s="9">
        <v>0.57000000000000006</v>
      </c>
      <c r="BG5" s="9">
        <v>0.92357102950865766</v>
      </c>
      <c r="BH5" s="61">
        <f>IF(ISNUMBER('1-3'!M5),'1-3'!M5/100,"XXX")</f>
        <v>0.83000000000000018</v>
      </c>
      <c r="BI5" s="9">
        <v>0.25</v>
      </c>
      <c r="BJ5" s="9">
        <v>0.34000000000000008</v>
      </c>
      <c r="BK5" s="9">
        <v>0.63789650086187888</v>
      </c>
      <c r="BL5" s="9">
        <v>0.57869999999999999</v>
      </c>
      <c r="BM5" s="9" t="s">
        <v>167</v>
      </c>
      <c r="BN5" s="9">
        <v>0.50728888120833338</v>
      </c>
      <c r="BO5" s="9">
        <v>0.81163559000000007</v>
      </c>
      <c r="BP5" s="9">
        <v>0.66556243900000001</v>
      </c>
      <c r="BQ5" s="9">
        <v>0.89</v>
      </c>
      <c r="BR5" s="9">
        <v>0.63600000000000001</v>
      </c>
      <c r="BS5" s="9">
        <v>0.23637578487396241</v>
      </c>
      <c r="BT5" s="9"/>
      <c r="BU5" s="9">
        <v>0.27487155901588112</v>
      </c>
      <c r="BV5" s="9">
        <v>0.999</v>
      </c>
      <c r="BW5" s="9">
        <v>0.4206747876111111</v>
      </c>
      <c r="BX5" s="9">
        <v>0.35</v>
      </c>
      <c r="BY5" s="9">
        <v>0.50045289818518512</v>
      </c>
      <c r="BZ5" s="9">
        <v>0.37912435661111105</v>
      </c>
      <c r="CA5" s="9">
        <v>0.29299999999999998</v>
      </c>
      <c r="CB5" s="9">
        <v>0.28876013755798341</v>
      </c>
    </row>
    <row r="6" spans="1:80" ht="15" x14ac:dyDescent="0.25">
      <c r="A6" s="19" t="s">
        <v>15</v>
      </c>
      <c r="B6" s="19" t="s">
        <v>15</v>
      </c>
      <c r="C6" s="202">
        <f>IF(ISNUMBER('2019'!C6),(1-PRODUCT('2019'!C6,0.1)),"XXX")</f>
        <v>0.51</v>
      </c>
      <c r="D6" s="202">
        <f>IFERROR(IF((LOG(100*'2019'!D6+1)/LOG(100+1))&gt;1,0,(1-(LOG(100*'2019'!D6+1)/LOG(100+1)))), 1)</f>
        <v>0.90624270869845591</v>
      </c>
      <c r="E6" s="203">
        <f>IF(ISNUMBER('2019'!E6),IF('2019'!E6/100&gt;1,1,'2019'!E6/100),"XXX")</f>
        <v>0.67441517519858751</v>
      </c>
      <c r="F6" s="202">
        <f>IF(ISNUMBER('2019'!F6),(1-(('2019'!F6-1)/4)),"XXX")</f>
        <v>0.5</v>
      </c>
      <c r="G6" s="202">
        <f>IF(ISNUMBER('2019'!G6),(1-('2019'!G6/10)),"XXX")</f>
        <v>0.32999999999999996</v>
      </c>
      <c r="H6" s="195">
        <f t="shared" si="1"/>
        <v>0.58413157677940863</v>
      </c>
      <c r="I6" s="203">
        <f>IF(ISNUMBER('2019'!H6),'2019'!H6,"XXX")</f>
        <v>0.40197008741775447</v>
      </c>
      <c r="J6" s="203">
        <f>IF(ISNUMBER('2019'!I6),'2019'!I6,"XXX")</f>
        <v>0.13639999999999999</v>
      </c>
      <c r="K6" s="203" t="str">
        <f>IF(ISNUMBER('2019'!J6),IF(('2019'!J6/5)&gt;1,1,'2019'!J6/5),"XXX")</f>
        <v>XXX</v>
      </c>
      <c r="L6" s="203">
        <f>IF(ISNUMBER('2019'!K6),'2019'!K6,"XXX")</f>
        <v>9.2737774083333321E-2</v>
      </c>
      <c r="M6" s="203">
        <f>IF(ISNUMBER('2019'!L6),IF(('2019'!L6/5)&gt;1,1,'2019'!L6/5),"XXX")</f>
        <v>0.20886948200000002</v>
      </c>
      <c r="N6" s="203">
        <f>IF(ISNUMBER('2019'!M6),(1-('2019'!M6/100)),"XXX")</f>
        <v>0.62535129550000002</v>
      </c>
      <c r="O6" s="203">
        <f>IF(ISNUMBER('2019'!N6),IF(('2019'!N6/10)&gt;1,1,'2019'!N6/10),"XXX")</f>
        <v>0.21000000000000002</v>
      </c>
      <c r="P6" s="203" t="str">
        <f>IF(ISNUMBER('2019'!O6),('2019'!O6/100),"XXX")</f>
        <v>XXX</v>
      </c>
      <c r="Q6" s="203">
        <f>IF(ISNUMBER('2019'!P6),'2019'!P6,"XXX")</f>
        <v>9.8767530918121335E-2</v>
      </c>
      <c r="R6" s="203">
        <f>IF(ISNUMBER('2019'!Q6),('2019'!Q6/100),"XXX")</f>
        <v>5.0999999999999997E-2</v>
      </c>
      <c r="S6" s="203">
        <f>IF(ISNUMBER('2019'!R6),('2019'!R6/100),"XXX")</f>
        <v>0.35283389999999998</v>
      </c>
      <c r="T6" s="203">
        <f>IF(ISNUMBER('2019'!S6),(1-('2019'!S6/100)),"XXX")</f>
        <v>0.52449999999999997</v>
      </c>
      <c r="U6" s="203">
        <f>IF(ISNUMBER('2019'!T6),'2019'!T6,"XXX")</f>
        <v>0.29846578972222221</v>
      </c>
      <c r="V6" s="203">
        <f>IF(ISNUMBER('2019'!U6),'2019'!U6,"XXX")</f>
        <v>0.19</v>
      </c>
      <c r="W6" s="203">
        <f>IF(ISNUMBER('2019'!V6),'2019'!V6,"XXX")</f>
        <v>0.2996824449814815</v>
      </c>
      <c r="X6" s="203">
        <f>IF(ISNUMBER('2019'!W6),'2019'!W6,"XXX")</f>
        <v>0.3312943809777778</v>
      </c>
      <c r="Y6" s="129">
        <f t="shared" si="2"/>
        <v>0.25778815373025149</v>
      </c>
      <c r="Z6" s="202">
        <f>'2019'!X6</f>
        <v>0.36599999999999999</v>
      </c>
      <c r="AA6" s="203">
        <f>('2019'!Y6+2.5)/5</f>
        <v>0.35844509599999996</v>
      </c>
      <c r="AB6" s="196">
        <f t="shared" si="3"/>
        <v>0.36222254799999998</v>
      </c>
      <c r="AC6" s="79"/>
      <c r="AD6" s="79"/>
      <c r="AE6">
        <f t="shared" si="4"/>
        <v>0.26918504370887725</v>
      </c>
      <c r="AF6">
        <f t="shared" si="0"/>
        <v>0.13639999999999999</v>
      </c>
      <c r="AG6">
        <f t="shared" si="0"/>
        <v>9.2737774083333321E-2</v>
      </c>
      <c r="AH6">
        <f t="shared" si="0"/>
        <v>0.15080362804166667</v>
      </c>
      <c r="AI6">
        <f t="shared" si="0"/>
        <v>0.41711038875000001</v>
      </c>
      <c r="AJ6">
        <f t="shared" si="0"/>
        <v>0.41767564774999999</v>
      </c>
      <c r="AK6">
        <f t="shared" si="0"/>
        <v>0.21000000000000002</v>
      </c>
      <c r="AL6">
        <f t="shared" si="0"/>
        <v>9.8767530918121335E-2</v>
      </c>
      <c r="AM6">
        <f t="shared" si="0"/>
        <v>7.4883765459060669E-2</v>
      </c>
      <c r="AN6">
        <f t="shared" si="0"/>
        <v>0.20191694999999998</v>
      </c>
      <c r="AO6">
        <f t="shared" si="0"/>
        <v>0.43866695</v>
      </c>
      <c r="AP6">
        <f t="shared" si="0"/>
        <v>0.41148289486111111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F6" s="9">
        <v>0.51</v>
      </c>
      <c r="BG6" s="9">
        <v>0.90624270869845591</v>
      </c>
      <c r="BH6" s="61" t="str">
        <f>IF(ISNUMBER('1-3'!M6),'1-3'!M6/100,"XXX")</f>
        <v>XXX</v>
      </c>
      <c r="BI6" s="9">
        <v>0.5</v>
      </c>
      <c r="BJ6" s="9">
        <v>0.32999999999999996</v>
      </c>
      <c r="BK6" s="9">
        <v>0.40197008741775447</v>
      </c>
      <c r="BL6" s="9">
        <v>0.13639999999999999</v>
      </c>
      <c r="BM6" s="9" t="s">
        <v>167</v>
      </c>
      <c r="BN6" s="9">
        <v>9.2737774083333321E-2</v>
      </c>
      <c r="BO6" s="9">
        <v>0.20886948200000002</v>
      </c>
      <c r="BP6" s="9">
        <v>0.62535129550000002</v>
      </c>
      <c r="BQ6" s="9">
        <v>0.21000000000000002</v>
      </c>
      <c r="BR6" s="9">
        <v>0.14499999999999999</v>
      </c>
      <c r="BS6" s="9">
        <v>9.8767530918121335E-2</v>
      </c>
      <c r="BT6" s="9">
        <v>5.0999999999999997E-2</v>
      </c>
      <c r="BU6" s="9">
        <v>0.24809571849656883</v>
      </c>
      <c r="BV6" s="9">
        <v>0.52449999999999997</v>
      </c>
      <c r="BW6" s="9">
        <v>0.29846578972222221</v>
      </c>
      <c r="BX6" s="9">
        <v>0.19</v>
      </c>
      <c r="BY6" s="9">
        <v>0.2996824449814815</v>
      </c>
      <c r="BZ6" s="9">
        <v>0.3312943809777778</v>
      </c>
      <c r="CA6" s="9">
        <v>0.36599999999999999</v>
      </c>
      <c r="CB6" s="9">
        <v>0.34329355955123902</v>
      </c>
    </row>
    <row r="7" spans="1:80" ht="15" x14ac:dyDescent="0.25">
      <c r="A7" s="19" t="s">
        <v>16</v>
      </c>
      <c r="B7" s="19" t="s">
        <v>16</v>
      </c>
      <c r="C7" s="202">
        <f>IF(ISNUMBER('2019'!C7),(1-PRODUCT('2019'!C7,0.1)),"XXX")</f>
        <v>0.57000000000000006</v>
      </c>
      <c r="D7" s="202">
        <f>IFERROR(IF((LOG(100*'2019'!D7+1)/LOG(100+1))&gt;1,0,(1-(LOG(100*'2019'!D7+1)/LOG(100+1)))), 1)</f>
        <v>1</v>
      </c>
      <c r="E7" s="203">
        <f>IF(ISNUMBER('2019'!E7),IF('2019'!E7/100&gt;1,1,'2019'!E7/100),"XXX")</f>
        <v>0.69840164321596054</v>
      </c>
      <c r="F7" s="202">
        <f>IF(ISNUMBER('2019'!F7),(1-(('2019'!F7-1)/4)),"XXX")</f>
        <v>1</v>
      </c>
      <c r="G7" s="202">
        <f>IF(ISNUMBER('2019'!G7),(1-('2019'!G7/10)),"XXX")</f>
        <v>0.61</v>
      </c>
      <c r="H7" s="195">
        <f t="shared" si="1"/>
        <v>0.77568032864319203</v>
      </c>
      <c r="I7" s="203">
        <f>IF(ISNUMBER('2019'!H7),'2019'!H7,"XXX")</f>
        <v>0.68292663950247567</v>
      </c>
      <c r="J7" s="203">
        <f>IF(ISNUMBER('2019'!I7),'2019'!I7,"XXX")</f>
        <v>0.72650000000000003</v>
      </c>
      <c r="K7" s="203">
        <f>IF(ISNUMBER('2019'!J7),IF(('2019'!J7/5)&gt;1,1,'2019'!J7/5),"XXX")</f>
        <v>0.75525200000000003</v>
      </c>
      <c r="L7" s="203">
        <f>IF(ISNUMBER('2019'!K7),'2019'!K7,"XXX")</f>
        <v>0.61640772816666667</v>
      </c>
      <c r="M7" s="203">
        <f>IF(ISNUMBER('2019'!L7),IF(('2019'!L7/5)&gt;1,1,'2019'!L7/5),"XXX")</f>
        <v>1</v>
      </c>
      <c r="N7" s="203">
        <f>IF(ISNUMBER('2019'!M7),(1-('2019'!M7/100)),"XXX")</f>
        <v>0.72341484070000006</v>
      </c>
      <c r="O7" s="203" t="str">
        <f>IF(ISNUMBER('2019'!N7),IF(('2019'!N7/10)&gt;1,1,'2019'!N7/10),"XXX")</f>
        <v>XXX</v>
      </c>
      <c r="P7" s="203">
        <f>IF(ISNUMBER('2019'!O7),('2019'!O7/100),"XXX")</f>
        <v>0.89800000000000002</v>
      </c>
      <c r="Q7" s="203">
        <f>IF(ISNUMBER('2019'!P7),'2019'!P7,"XXX")</f>
        <v>0.6628923892974854</v>
      </c>
      <c r="R7" s="203">
        <f>IF(ISNUMBER('2019'!Q7),('2019'!Q7/100),"XXX")</f>
        <v>0.32799999999999996</v>
      </c>
      <c r="S7" s="203">
        <f>IF(ISNUMBER('2019'!R7),('2019'!R7/100),"XXX")</f>
        <v>0.73492779999999991</v>
      </c>
      <c r="T7" s="203">
        <f>IF(ISNUMBER('2019'!S7),(1-('2019'!S7/100)),"XXX")</f>
        <v>0.99550000000000005</v>
      </c>
      <c r="U7" s="203">
        <f>IF(ISNUMBER('2019'!T7),'2019'!T7,"XXX")</f>
        <v>0.46508482827777775</v>
      </c>
      <c r="V7" s="203">
        <f>IF(ISNUMBER('2019'!U7),'2019'!U7,"XXX")</f>
        <v>0.4</v>
      </c>
      <c r="W7" s="203">
        <f>IF(ISNUMBER('2019'!V7),'2019'!V7,"XXX")</f>
        <v>0.42834565814814818</v>
      </c>
      <c r="X7" s="203">
        <f>IF(ISNUMBER('2019'!W7),'2019'!W7,"XXX")</f>
        <v>0.39878549836666666</v>
      </c>
      <c r="Y7" s="129">
        <f t="shared" si="2"/>
        <v>0.66962733640370131</v>
      </c>
      <c r="Z7" s="202">
        <f>'2019'!X7</f>
        <v>0.77800000000000002</v>
      </c>
      <c r="AA7" s="203">
        <f>('2019'!Y7+2.5)/5</f>
        <v>0.62765139340000009</v>
      </c>
      <c r="AB7" s="196">
        <f t="shared" si="3"/>
        <v>0.70282569670000006</v>
      </c>
      <c r="AC7" s="79"/>
      <c r="AD7" s="79"/>
      <c r="AE7">
        <f t="shared" si="4"/>
        <v>0.70471331975123785</v>
      </c>
      <c r="AF7">
        <f t="shared" si="0"/>
        <v>0.74087600000000009</v>
      </c>
      <c r="AG7">
        <f t="shared" si="0"/>
        <v>0.68582986408333335</v>
      </c>
      <c r="AH7">
        <f t="shared" si="0"/>
        <v>0.80820386408333333</v>
      </c>
      <c r="AI7">
        <f t="shared" si="0"/>
        <v>0.86170742035000003</v>
      </c>
      <c r="AJ7">
        <f t="shared" si="0"/>
        <v>0.72341484070000006</v>
      </c>
      <c r="AK7">
        <f t="shared" si="0"/>
        <v>0.89800000000000002</v>
      </c>
      <c r="AL7">
        <f t="shared" si="0"/>
        <v>0.78044619464874265</v>
      </c>
      <c r="AM7">
        <f t="shared" si="0"/>
        <v>0.49544619464874268</v>
      </c>
      <c r="AN7">
        <f t="shared" si="0"/>
        <v>0.53146389999999988</v>
      </c>
      <c r="AO7">
        <f t="shared" si="0"/>
        <v>0.86521389999999998</v>
      </c>
      <c r="AP7">
        <f t="shared" si="0"/>
        <v>0.7302924141388889</v>
      </c>
      <c r="AQ7">
        <f t="shared" si="0"/>
        <v>0.43254241413888889</v>
      </c>
      <c r="AR7">
        <f t="shared" si="0"/>
        <v>0.4141728290740741</v>
      </c>
      <c r="AS7">
        <f t="shared" si="0"/>
        <v>0.41356557825740742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F7" s="9">
        <v>0.57000000000000006</v>
      </c>
      <c r="BG7" s="9">
        <v>1</v>
      </c>
      <c r="BH7" s="61">
        <f>IF(ISNUMBER('1-3'!M7),'1-3'!M7/100,"XXX")</f>
        <v>0.67</v>
      </c>
      <c r="BI7" s="9">
        <v>1</v>
      </c>
      <c r="BJ7" s="9">
        <v>0.61</v>
      </c>
      <c r="BK7" s="9">
        <v>0.68292663950247567</v>
      </c>
      <c r="BL7" s="9">
        <v>0.72650000000000003</v>
      </c>
      <c r="BM7" s="9">
        <v>0.75525200000000003</v>
      </c>
      <c r="BN7" s="9">
        <v>0.61640772816666667</v>
      </c>
      <c r="BO7" s="9">
        <v>1</v>
      </c>
      <c r="BP7" s="9">
        <v>0.72341484070000006</v>
      </c>
      <c r="BQ7" s="9">
        <v>1</v>
      </c>
      <c r="BR7" s="9">
        <v>0.89800000000000002</v>
      </c>
      <c r="BS7" s="9">
        <v>0.6628923892974854</v>
      </c>
      <c r="BT7" s="9">
        <v>0.32799999999999996</v>
      </c>
      <c r="BU7" s="9">
        <v>0.45111212987902877</v>
      </c>
      <c r="BV7" s="9">
        <v>0.99550000000000005</v>
      </c>
      <c r="BW7" s="9">
        <v>0.46508482827777775</v>
      </c>
      <c r="BX7" s="9">
        <v>0.4</v>
      </c>
      <c r="BY7" s="9">
        <v>0.42834565814814818</v>
      </c>
      <c r="BZ7" s="9">
        <v>0.39878549836666666</v>
      </c>
      <c r="CA7" s="9">
        <v>0.77800000000000002</v>
      </c>
      <c r="CB7" s="9">
        <v>0.61480121612548833</v>
      </c>
    </row>
    <row r="8" spans="1:80" ht="15" x14ac:dyDescent="0.25">
      <c r="A8" s="19" t="s">
        <v>17</v>
      </c>
      <c r="B8" s="19" t="s">
        <v>17</v>
      </c>
      <c r="C8" s="202">
        <f>IF(ISNUMBER('2019'!C8),(1-PRODUCT('2019'!C8,0.1)),"XXX")</f>
        <v>0.37</v>
      </c>
      <c r="D8" s="202">
        <f>IFERROR(IF((LOG(100*'2019'!D8+1)/LOG(100+1))&gt;1,0,(1-(LOG(100*'2019'!D8+1)/LOG(100+1)))), 1)</f>
        <v>1</v>
      </c>
      <c r="E8" s="203">
        <f>IF(ISNUMBER('2019'!E8),IF('2019'!E8/100&gt;1,1,'2019'!E8/100),"XXX")</f>
        <v>0.84175019977966103</v>
      </c>
      <c r="F8" s="202">
        <f>IF(ISNUMBER('2019'!F8),(1-(('2019'!F8-1)/4)),"XXX")</f>
        <v>1</v>
      </c>
      <c r="G8" s="202">
        <f>IF(ISNUMBER('2019'!G8),(1-('2019'!G8/10)),"XXX")</f>
        <v>0.34000000000000008</v>
      </c>
      <c r="H8" s="195">
        <f t="shared" si="1"/>
        <v>0.71035003995593227</v>
      </c>
      <c r="I8" s="203">
        <f>IF(ISNUMBER('2019'!H8),'2019'!H8,"XXX")</f>
        <v>0.69408459263053179</v>
      </c>
      <c r="J8" s="203">
        <f>IF(ISNUMBER('2019'!I8),'2019'!I8,"XXX")</f>
        <v>0.65359999999999996</v>
      </c>
      <c r="K8" s="203">
        <f>IF(ISNUMBER('2019'!J8),IF(('2019'!J8/5)&gt;1,1,'2019'!J8/5),"XXX")</f>
        <v>0.35873800000000006</v>
      </c>
      <c r="L8" s="203">
        <f>IF(ISNUMBER('2019'!K8),'2019'!K8,"XXX")</f>
        <v>0.62192535800000004</v>
      </c>
      <c r="M8" s="203">
        <f>IF(ISNUMBER('2019'!L8),IF(('2019'!L8/5)&gt;1,1,'2019'!L8/5),"XXX")</f>
        <v>0.281229758</v>
      </c>
      <c r="N8" s="203">
        <f>IF(ISNUMBER('2019'!M8),(1-('2019'!M8/100)),"XXX")</f>
        <v>0.15205703740000009</v>
      </c>
      <c r="O8" s="203">
        <f>IF(ISNUMBER('2019'!N8),IF(('2019'!N8/10)&gt;1,1,'2019'!N8/10),"XXX")</f>
        <v>0.67999999999999994</v>
      </c>
      <c r="P8" s="203">
        <f>IF(ISNUMBER('2019'!O8),('2019'!O8/100),"XXX")</f>
        <v>0.65200000000000002</v>
      </c>
      <c r="Q8" s="203">
        <f>IF(ISNUMBER('2019'!P8),'2019'!P8,"XXX")</f>
        <v>0.30552608966827394</v>
      </c>
      <c r="R8" s="203">
        <f>IF(ISNUMBER('2019'!Q8),('2019'!Q8/100),"XXX")</f>
        <v>0.19600000000000001</v>
      </c>
      <c r="S8" s="203">
        <f>IF(ISNUMBER('2019'!R8),('2019'!R8/100),"XXX")</f>
        <v>0.66679739999999998</v>
      </c>
      <c r="T8" s="203">
        <f>IF(ISNUMBER('2019'!S8),(1-('2019'!S8/100)),"XXX")</f>
        <v>0.99670000000000003</v>
      </c>
      <c r="U8" s="203">
        <f>IF(ISNUMBER('2019'!T8),'2019'!T8,"XXX")</f>
        <v>0.61950676177777775</v>
      </c>
      <c r="V8" s="203">
        <f>IF(ISNUMBER('2019'!U8),'2019'!U8,"XXX")</f>
        <v>0.35</v>
      </c>
      <c r="W8" s="203">
        <f>IF(ISNUMBER('2019'!V8),'2019'!V8,"XXX")</f>
        <v>0.62962818144444443</v>
      </c>
      <c r="X8" s="203">
        <f>IF(ISNUMBER('2019'!W8),'2019'!W8,"XXX")</f>
        <v>0.52960774631111118</v>
      </c>
      <c r="Y8" s="129">
        <f t="shared" si="2"/>
        <v>0.52421255782700871</v>
      </c>
      <c r="Z8" s="202">
        <f>'2019'!X8</f>
        <v>0.80700000000000005</v>
      </c>
      <c r="AA8" s="203">
        <f>('2019'!Y8+2.5)/5</f>
        <v>0.52579267920000006</v>
      </c>
      <c r="AB8" s="196">
        <f t="shared" si="3"/>
        <v>0.66639633960000011</v>
      </c>
      <c r="AC8" s="79"/>
      <c r="AD8" s="79"/>
      <c r="AE8">
        <f t="shared" si="4"/>
        <v>0.67384229631526593</v>
      </c>
      <c r="AF8">
        <f t="shared" si="0"/>
        <v>0.50616899999999998</v>
      </c>
      <c r="AG8">
        <f t="shared" si="0"/>
        <v>0.49033167900000008</v>
      </c>
      <c r="AH8">
        <f t="shared" si="0"/>
        <v>0.45157755799999999</v>
      </c>
      <c r="AI8">
        <f t="shared" si="0"/>
        <v>0.21664339770000005</v>
      </c>
      <c r="AJ8">
        <f t="shared" si="0"/>
        <v>0.41602851870000002</v>
      </c>
      <c r="AK8">
        <f t="shared" si="0"/>
        <v>0.66599999999999993</v>
      </c>
      <c r="AL8">
        <f t="shared" si="0"/>
        <v>0.47876304483413701</v>
      </c>
      <c r="AM8">
        <f t="shared" si="0"/>
        <v>0.25076304483413697</v>
      </c>
      <c r="AN8">
        <f t="shared" si="0"/>
        <v>0.43139870000000002</v>
      </c>
      <c r="AO8">
        <f t="shared" si="0"/>
        <v>0.83174870000000001</v>
      </c>
      <c r="AP8">
        <f t="shared" si="0"/>
        <v>0.80810338088888889</v>
      </c>
      <c r="AQ8">
        <f t="shared" si="0"/>
        <v>0.48475338088888886</v>
      </c>
      <c r="AR8">
        <f t="shared" si="0"/>
        <v>0.48981409072222221</v>
      </c>
      <c r="AS8">
        <f t="shared" si="0"/>
        <v>0.57961796387777786</v>
      </c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F8" s="9">
        <v>0.37</v>
      </c>
      <c r="BG8" s="9">
        <v>1</v>
      </c>
      <c r="BH8" s="61">
        <f>IF(ISNUMBER('1-3'!M8),'1-3'!M8/100,"XXX")</f>
        <v>0.84666666666666668</v>
      </c>
      <c r="BI8" s="9">
        <v>1</v>
      </c>
      <c r="BJ8" s="9">
        <v>0.34000000000000008</v>
      </c>
      <c r="BK8" s="9">
        <v>0.69408459263053179</v>
      </c>
      <c r="BL8" s="9">
        <v>0.65359999999999996</v>
      </c>
      <c r="BM8" s="9">
        <v>0.35873800000000006</v>
      </c>
      <c r="BN8" s="9">
        <v>0.62192535800000004</v>
      </c>
      <c r="BO8" s="9">
        <v>0.281229758</v>
      </c>
      <c r="BP8" s="9">
        <v>0.15205703740000009</v>
      </c>
      <c r="BQ8" s="9">
        <v>0.67999999999999994</v>
      </c>
      <c r="BR8" s="9">
        <v>0.65200000000000002</v>
      </c>
      <c r="BS8" s="9">
        <v>0.30552608966827394</v>
      </c>
      <c r="BT8" s="9">
        <v>0.19600000000000001</v>
      </c>
      <c r="BU8" s="9">
        <v>0.42631160998269602</v>
      </c>
      <c r="BV8" s="9">
        <v>0.99670000000000003</v>
      </c>
      <c r="BW8" s="9">
        <v>0.61950676177777775</v>
      </c>
      <c r="BX8" s="9">
        <v>0.35</v>
      </c>
      <c r="BY8" s="9">
        <v>0.62962818144444443</v>
      </c>
      <c r="BZ8" s="9">
        <v>0.52960774631111118</v>
      </c>
      <c r="CA8" s="9">
        <v>0.80700000000000005</v>
      </c>
      <c r="CB8" s="9">
        <v>0.51109531819820408</v>
      </c>
    </row>
    <row r="9" spans="1:80" ht="15" x14ac:dyDescent="0.25">
      <c r="A9" s="19" t="s">
        <v>18</v>
      </c>
      <c r="B9" s="19" t="s">
        <v>18</v>
      </c>
      <c r="C9" s="202">
        <f>IF(ISNUMBER('2019'!C9),(1-PRODUCT('2019'!C9,0.1)),"XXX")</f>
        <v>0.93</v>
      </c>
      <c r="D9" s="202">
        <f>IFERROR(IF((LOG(100*'2019'!D9+1)/LOG(100+1))&gt;1,0,(1-(LOG(100*'2019'!D9+1)/LOG(100+1)))), 1)</f>
        <v>1</v>
      </c>
      <c r="E9" s="203">
        <f>IF(ISNUMBER('2019'!E9),IF('2019'!E9/100&gt;1,1,'2019'!E9/100),"XXX")</f>
        <v>0.89813575861779671</v>
      </c>
      <c r="F9" s="202">
        <f>IF(ISNUMBER('2019'!F9),(1-(('2019'!F9-1)/4)),"XXX")</f>
        <v>0.75</v>
      </c>
      <c r="G9" s="202">
        <f>IF(ISNUMBER('2019'!G9),(1-('2019'!G9/10)),"XXX")</f>
        <v>0.83000000000000007</v>
      </c>
      <c r="H9" s="195">
        <f t="shared" si="1"/>
        <v>0.88162715172355932</v>
      </c>
      <c r="I9" s="203">
        <f>IF(ISNUMBER('2019'!H9),'2019'!H9,"XXX")</f>
        <v>0.79158966877267178</v>
      </c>
      <c r="J9" s="203">
        <f>IF(ISNUMBER('2019'!I9),'2019'!I9,"XXX")</f>
        <v>0.88249999999999995</v>
      </c>
      <c r="K9" s="203">
        <f>IF(ISNUMBER('2019'!J9),IF(('2019'!J9/5)&gt;1,1,'2019'!J9/5),"XXX")</f>
        <v>0.67179999999999995</v>
      </c>
      <c r="L9" s="203">
        <f>IF(ISNUMBER('2019'!K9),'2019'!K9,"XXX")</f>
        <v>0.75898371137500009</v>
      </c>
      <c r="M9" s="203">
        <f>IF(ISNUMBER('2019'!L9),IF(('2019'!L9/5)&gt;1,1,'2019'!L9/5),"XXX")</f>
        <v>1</v>
      </c>
      <c r="N9" s="203">
        <f>IF(ISNUMBER('2019'!M9),(1-('2019'!M9/100)),"XXX")</f>
        <v>0.84018914219999996</v>
      </c>
      <c r="O9" s="203">
        <f>IF(ISNUMBER('2019'!N9),IF(('2019'!N9/10)&gt;1,1,'2019'!N9/10),"XXX")</f>
        <v>0.94000000000000006</v>
      </c>
      <c r="P9" s="203">
        <f>IF(ISNUMBER('2019'!O9),('2019'!O9/100),"XXX")</f>
        <v>1</v>
      </c>
      <c r="Q9" s="203" t="str">
        <f>IF(ISNUMBER('2019'!P9),'2019'!P9,"XXX")</f>
        <v>XXX</v>
      </c>
      <c r="R9" s="203">
        <f>IF(ISNUMBER('2019'!Q9),('2019'!Q9/100),"XXX")</f>
        <v>1</v>
      </c>
      <c r="S9" s="203">
        <f>IF(ISNUMBER('2019'!R9),('2019'!R9/100),"XXX")</f>
        <v>0.83422960000000002</v>
      </c>
      <c r="T9" s="203">
        <f>IF(ISNUMBER('2019'!S9),(1-('2019'!S9/100)),"XXX")</f>
        <v>1</v>
      </c>
      <c r="U9" s="203">
        <f>IF(ISNUMBER('2019'!T9),'2019'!T9,"XXX")</f>
        <v>0.76591157911111107</v>
      </c>
      <c r="V9" s="203">
        <f>IF(ISNUMBER('2019'!U9),'2019'!U9,"XXX")</f>
        <v>0.77</v>
      </c>
      <c r="W9" s="203">
        <f>IF(ISNUMBER('2019'!V9),'2019'!V9,"XXX")</f>
        <v>0.60320849772222229</v>
      </c>
      <c r="X9" s="203">
        <f>IF(ISNUMBER('2019'!W9),'2019'!W9,"XXX")</f>
        <v>0.65986053811111101</v>
      </c>
      <c r="Y9" s="129">
        <f t="shared" si="2"/>
        <v>0.84489204608075741</v>
      </c>
      <c r="Z9" s="202">
        <f>'2019'!X9</f>
        <v>0.85099999999999998</v>
      </c>
      <c r="AA9" s="203">
        <f>('2019'!Y9+2.5)/5</f>
        <v>0.76570811279999995</v>
      </c>
      <c r="AB9" s="196">
        <f t="shared" si="3"/>
        <v>0.80835405640000002</v>
      </c>
      <c r="AC9" s="79"/>
      <c r="AD9" s="79"/>
      <c r="AE9">
        <f t="shared" si="4"/>
        <v>0.83704483438633592</v>
      </c>
      <c r="AF9">
        <f t="shared" si="0"/>
        <v>0.77715000000000001</v>
      </c>
      <c r="AG9">
        <f t="shared" si="0"/>
        <v>0.71539185568750008</v>
      </c>
      <c r="AH9">
        <f t="shared" si="0"/>
        <v>0.87949185568749999</v>
      </c>
      <c r="AI9">
        <f t="shared" si="0"/>
        <v>0.92009457109999992</v>
      </c>
      <c r="AJ9">
        <f t="shared" si="0"/>
        <v>0.89009457110000001</v>
      </c>
      <c r="AK9">
        <f t="shared" si="0"/>
        <v>0.97</v>
      </c>
      <c r="AL9">
        <f t="shared" si="0"/>
        <v>1</v>
      </c>
      <c r="AM9">
        <f t="shared" si="0"/>
        <v>1</v>
      </c>
      <c r="AN9">
        <f t="shared" si="0"/>
        <v>0.91711480000000001</v>
      </c>
      <c r="AO9">
        <f t="shared" si="0"/>
        <v>0.91711480000000001</v>
      </c>
      <c r="AP9">
        <f t="shared" si="0"/>
        <v>0.88295578955555554</v>
      </c>
      <c r="AQ9">
        <f t="shared" si="0"/>
        <v>0.76795578955555555</v>
      </c>
      <c r="AR9">
        <f t="shared" si="0"/>
        <v>0.68660424886111115</v>
      </c>
      <c r="AS9">
        <f t="shared" si="0"/>
        <v>0.6315345179166667</v>
      </c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F9" s="9">
        <v>0.93</v>
      </c>
      <c r="BG9" s="9">
        <v>1</v>
      </c>
      <c r="BH9" s="61">
        <f>IF(ISNUMBER('1-3'!M9),'1-3'!M9/100,"XXX")</f>
        <v>0.92666666666666675</v>
      </c>
      <c r="BI9" s="9">
        <v>0.75</v>
      </c>
      <c r="BJ9" s="9">
        <v>0.83000000000000007</v>
      </c>
      <c r="BK9" s="9">
        <v>0.79158966877267178</v>
      </c>
      <c r="BL9" s="9">
        <v>0.88249999999999995</v>
      </c>
      <c r="BM9" s="9">
        <v>0.67142199999999996</v>
      </c>
      <c r="BN9" s="9">
        <v>0.75898371137500009</v>
      </c>
      <c r="BO9" s="9">
        <v>1</v>
      </c>
      <c r="BP9" s="9">
        <v>0.84018914219999996</v>
      </c>
      <c r="BQ9" s="9">
        <v>0.94000000000000006</v>
      </c>
      <c r="BR9" s="9">
        <v>1</v>
      </c>
      <c r="BS9" s="9" t="s">
        <v>167</v>
      </c>
      <c r="BT9" s="9">
        <v>1</v>
      </c>
      <c r="BU9" s="9">
        <v>0.62055675080965766</v>
      </c>
      <c r="BV9" s="9">
        <v>1</v>
      </c>
      <c r="BW9" s="9">
        <v>0.76591157911111107</v>
      </c>
      <c r="BX9" s="9">
        <v>0.77</v>
      </c>
      <c r="BY9" s="9">
        <v>0.60320849772222229</v>
      </c>
      <c r="BZ9" s="9">
        <v>0.65986053811111101</v>
      </c>
      <c r="CA9" s="9">
        <v>0.85099999999999998</v>
      </c>
      <c r="CB9" s="9">
        <v>0.75348827838897703</v>
      </c>
    </row>
    <row r="10" spans="1:80" ht="15" x14ac:dyDescent="0.25">
      <c r="A10" s="19" t="s">
        <v>19</v>
      </c>
      <c r="B10" s="19" t="s">
        <v>19</v>
      </c>
      <c r="C10" s="202">
        <f>IF(ISNUMBER('2019'!C10),(1-PRODUCT('2019'!C10,0.1)),"XXX")</f>
        <v>0.91</v>
      </c>
      <c r="D10" s="202">
        <f>IFERROR(IF((LOG(100*'2019'!D10+1)/LOG(100+1))&gt;1,0,(1-(LOG(100*'2019'!D10+1)/LOG(100+1)))), 1)</f>
        <v>1</v>
      </c>
      <c r="E10" s="203">
        <f>IF(ISNUMBER('2019'!E10),IF('2019'!E10/100&gt;1,1,'2019'!E10/100),"XXX")</f>
        <v>0.91185461372994336</v>
      </c>
      <c r="F10" s="202">
        <f>IF(ISNUMBER('2019'!F10),(1-(('2019'!F10-1)/4)),"XXX")</f>
        <v>0.75</v>
      </c>
      <c r="G10" s="202">
        <f>IF(ISNUMBER('2019'!G10),(1-('2019'!G10/10)),"XXX")</f>
        <v>0.91</v>
      </c>
      <c r="H10" s="195">
        <f t="shared" si="1"/>
        <v>0.89637092274598873</v>
      </c>
      <c r="I10" s="203">
        <f>IF(ISNUMBER('2019'!H10),'2019'!H10,"XXX")</f>
        <v>0.8903388645831285</v>
      </c>
      <c r="J10" s="203">
        <f>IF(ISNUMBER('2019'!I10),'2019'!I10,"XXX")</f>
        <v>0.82399999999999995</v>
      </c>
      <c r="K10" s="203">
        <f>IF(ISNUMBER('2019'!J10),IF(('2019'!J10/5)&gt;1,1,'2019'!J10/5),"XXX")</f>
        <v>0.60405600000000004</v>
      </c>
      <c r="L10" s="203">
        <f>IF(ISNUMBER('2019'!K10),'2019'!K10,"XXX")</f>
        <v>0.75459619758333329</v>
      </c>
      <c r="M10" s="203">
        <f>IF(ISNUMBER('2019'!L10),IF(('2019'!L10/5)&gt;1,1,'2019'!L10/5),"XXX")</f>
        <v>1</v>
      </c>
      <c r="N10" s="203">
        <f>IF(ISNUMBER('2019'!M10),(1-('2019'!M10/100)),"XXX")</f>
        <v>0.80928087230000001</v>
      </c>
      <c r="O10" s="203">
        <f>IF(ISNUMBER('2019'!N10),IF(('2019'!N10/10)&gt;1,1,'2019'!N10/10),"XXX")</f>
        <v>1</v>
      </c>
      <c r="P10" s="203">
        <f>IF(ISNUMBER('2019'!O10),('2019'!O10/100),"XXX")</f>
        <v>1</v>
      </c>
      <c r="Q10" s="203">
        <f>IF(ISNUMBER('2019'!P10),'2019'!P10,"XXX")</f>
        <v>1</v>
      </c>
      <c r="R10" s="203">
        <f>IF(ISNUMBER('2019'!Q10),('2019'!Q10/100),"XXX")</f>
        <v>0.93</v>
      </c>
      <c r="S10" s="203">
        <f>IF(ISNUMBER('2019'!R10),('2019'!R10/100),"XXX")</f>
        <v>0.87839319999999999</v>
      </c>
      <c r="T10" s="203">
        <f>IF(ISNUMBER('2019'!S10),(1-('2019'!S10/100)),"XXX")</f>
        <v>1</v>
      </c>
      <c r="U10" s="203">
        <f>IF(ISNUMBER('2019'!T10),'2019'!T10,"XXX")</f>
        <v>0.81479483711111111</v>
      </c>
      <c r="V10" s="203">
        <f>IF(ISNUMBER('2019'!U10),'2019'!U10,"XXX")</f>
        <v>0.76</v>
      </c>
      <c r="W10" s="203">
        <f>IF(ISNUMBER('2019'!V10),'2019'!V10,"XXX")</f>
        <v>0.67511577962962976</v>
      </c>
      <c r="X10" s="203">
        <f>IF(ISNUMBER('2019'!W10),'2019'!W10,"XXX")</f>
        <v>0.65584772825555548</v>
      </c>
      <c r="Y10" s="129">
        <f t="shared" si="2"/>
        <v>0.84977646746642244</v>
      </c>
      <c r="Z10" s="202">
        <f>'2019'!X10</f>
        <v>0.84399999999999997</v>
      </c>
      <c r="AA10" s="203">
        <f>('2019'!Y10+2.5)/5</f>
        <v>0.77889091960000001</v>
      </c>
      <c r="AB10" s="196">
        <f t="shared" si="3"/>
        <v>0.81144545980000005</v>
      </c>
      <c r="AC10" s="79"/>
      <c r="AD10" s="79"/>
      <c r="AE10">
        <f t="shared" si="4"/>
        <v>0.85716943229156417</v>
      </c>
      <c r="AF10">
        <f t="shared" si="0"/>
        <v>0.714028</v>
      </c>
      <c r="AG10">
        <f t="shared" si="0"/>
        <v>0.67932609879166672</v>
      </c>
      <c r="AH10">
        <f t="shared" si="0"/>
        <v>0.87729809879166665</v>
      </c>
      <c r="AI10">
        <f t="shared" si="0"/>
        <v>0.90464043615</v>
      </c>
      <c r="AJ10">
        <f t="shared" si="0"/>
        <v>0.90464043615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0.90419660000000002</v>
      </c>
      <c r="AO10">
        <f t="shared" si="0"/>
        <v>0.93919660000000005</v>
      </c>
      <c r="AP10">
        <f t="shared" si="0"/>
        <v>0.90739741855555556</v>
      </c>
      <c r="AQ10">
        <f t="shared" si="0"/>
        <v>0.78739741855555556</v>
      </c>
      <c r="AR10">
        <f t="shared" si="0"/>
        <v>0.71755788981481494</v>
      </c>
      <c r="AS10">
        <f t="shared" si="0"/>
        <v>0.66548175394259257</v>
      </c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F10" s="9">
        <v>0.91</v>
      </c>
      <c r="BG10" s="9">
        <v>1</v>
      </c>
      <c r="BH10" s="61">
        <f>IF(ISNUMBER('1-3'!M10),'1-3'!M10/100,"XXX")</f>
        <v>0.95000000000000018</v>
      </c>
      <c r="BI10" s="9">
        <v>0.75</v>
      </c>
      <c r="BJ10" s="9">
        <v>0.91</v>
      </c>
      <c r="BK10" s="9">
        <v>0.8903388645831285</v>
      </c>
      <c r="BL10" s="9">
        <v>0.82399999999999995</v>
      </c>
      <c r="BM10" s="9">
        <v>0.67179999999999995</v>
      </c>
      <c r="BN10" s="9">
        <v>0.75459619758333329</v>
      </c>
      <c r="BO10" s="9">
        <v>1</v>
      </c>
      <c r="BP10" s="9">
        <v>0.80928087230000001</v>
      </c>
      <c r="BQ10" s="9">
        <v>1</v>
      </c>
      <c r="BR10" s="9">
        <v>1</v>
      </c>
      <c r="BS10" s="9">
        <v>1</v>
      </c>
      <c r="BT10" s="9">
        <v>0.93</v>
      </c>
      <c r="BU10" s="9">
        <v>0.64984487175141881</v>
      </c>
      <c r="BV10" s="9">
        <v>1</v>
      </c>
      <c r="BW10" s="9">
        <v>0.81479483711111111</v>
      </c>
      <c r="BX10" s="9">
        <v>0.76</v>
      </c>
      <c r="BY10" s="9">
        <v>0.67511577962962976</v>
      </c>
      <c r="BZ10" s="9">
        <v>0.65584772825555548</v>
      </c>
      <c r="CA10" s="9">
        <v>0.84399999999999997</v>
      </c>
      <c r="CB10" s="9">
        <v>0.76775906085968015</v>
      </c>
    </row>
    <row r="11" spans="1:80" ht="15" x14ac:dyDescent="0.25">
      <c r="A11" s="19" t="s">
        <v>20</v>
      </c>
      <c r="B11" s="19" t="s">
        <v>20</v>
      </c>
      <c r="C11" s="202">
        <f>IF(ISNUMBER('2019'!C11),(1-PRODUCT('2019'!C11,0.1)),"XXX")</f>
        <v>0.37999999999999989</v>
      </c>
      <c r="D11" s="202">
        <f>IFERROR(IF((LOG(100*'2019'!D11+1)/LOG(100+1))&gt;1,0,(1-(LOG(100*'2019'!D11+1)/LOG(100+1)))), 1)</f>
        <v>1</v>
      </c>
      <c r="E11" s="203">
        <f>IF(ISNUMBER('2019'!E11),IF('2019'!E11/100&gt;1,1,'2019'!E11/100),"XXX")</f>
        <v>0.87566746384322025</v>
      </c>
      <c r="F11" s="202">
        <f>IF(ISNUMBER('2019'!F11),(1-(('2019'!F11-1)/4)),"XXX")</f>
        <v>0.5</v>
      </c>
      <c r="G11" s="202">
        <f>IF(ISNUMBER('2019'!G11),(1-('2019'!G11/10)),"XXX")</f>
        <v>0.16999999999999993</v>
      </c>
      <c r="H11" s="195">
        <f t="shared" si="1"/>
        <v>0.58513349276864401</v>
      </c>
      <c r="I11" s="203">
        <f>IF(ISNUMBER('2019'!H11),'2019'!H11,"XXX")</f>
        <v>0.7736218793536912</v>
      </c>
      <c r="J11" s="203">
        <f>IF(ISNUMBER('2019'!I11),'2019'!I11,"XXX")</f>
        <v>0.65280000000000005</v>
      </c>
      <c r="K11" s="203" t="str">
        <f>IF(ISNUMBER('2019'!J11),IF(('2019'!J11/5)&gt;1,1,'2019'!J11/5),"XXX")</f>
        <v>XXX</v>
      </c>
      <c r="L11" s="203">
        <f>IF(ISNUMBER('2019'!K11),'2019'!K11,"XXX")</f>
        <v>0.72306071125000004</v>
      </c>
      <c r="M11" s="203">
        <f>IF(ISNUMBER('2019'!L11),IF(('2019'!L11/5)&gt;1,1,'2019'!L11/5),"XXX")</f>
        <v>0.25631420599999999</v>
      </c>
      <c r="N11" s="203">
        <f>IF(ISNUMBER('2019'!M11),(1-('2019'!M11/100)),"XXX")</f>
        <v>0.32037483219999996</v>
      </c>
      <c r="O11" s="203">
        <f>IF(ISNUMBER('2019'!N11),IF(('2019'!N11/10)&gt;1,1,'2019'!N11/10),"XXX")</f>
        <v>0.6</v>
      </c>
      <c r="P11" s="203">
        <f>IF(ISNUMBER('2019'!O11),('2019'!O11/100),"XXX")</f>
        <v>0.72799999999999998</v>
      </c>
      <c r="Q11" s="203">
        <f>IF(ISNUMBER('2019'!P11),'2019'!P11,"XXX")</f>
        <v>0.16821967363357543</v>
      </c>
      <c r="R11" s="203">
        <f>IF(ISNUMBER('2019'!Q11),('2019'!Q11/100),"XXX")</f>
        <v>0.13400000000000001</v>
      </c>
      <c r="S11" s="203">
        <f>IF(ISNUMBER('2019'!R11),('2019'!R11/100),"XXX")</f>
        <v>0.33318289999999995</v>
      </c>
      <c r="T11" s="203">
        <f>IF(ISNUMBER('2019'!S11),(1-('2019'!S11/100)),"XXX")</f>
        <v>0.999</v>
      </c>
      <c r="U11" s="203">
        <f>IF(ISNUMBER('2019'!T11),'2019'!T11,"XXX")</f>
        <v>0.65603513183333328</v>
      </c>
      <c r="V11" s="203">
        <f>IF(ISNUMBER('2019'!U11),'2019'!U11,"XXX")</f>
        <v>0.25</v>
      </c>
      <c r="W11" s="203">
        <f>IF(ISNUMBER('2019'!V11),'2019'!V11,"XXX")</f>
        <v>0.68923807146296279</v>
      </c>
      <c r="X11" s="203">
        <f>IF(ISNUMBER('2019'!W11),'2019'!W11,"XXX")</f>
        <v>0.66849992672222225</v>
      </c>
      <c r="Y11" s="129">
        <f t="shared" si="2"/>
        <v>0.54221300273161155</v>
      </c>
      <c r="Z11" s="202">
        <f>'2019'!X11</f>
        <v>0.192</v>
      </c>
      <c r="AA11" s="203">
        <f>('2019'!Y11+2.5)/5</f>
        <v>0.21328241819999999</v>
      </c>
      <c r="AB11" s="196">
        <f t="shared" si="3"/>
        <v>0.2026412091</v>
      </c>
      <c r="AC11" s="79"/>
      <c r="AD11" s="79"/>
      <c r="AE11">
        <f t="shared" si="4"/>
        <v>0.71321093967684557</v>
      </c>
      <c r="AF11">
        <f t="shared" si="0"/>
        <v>0.65280000000000005</v>
      </c>
      <c r="AG11">
        <f t="shared" si="0"/>
        <v>0.72306071125000004</v>
      </c>
      <c r="AH11">
        <f t="shared" si="0"/>
        <v>0.48968745862500002</v>
      </c>
      <c r="AI11">
        <f t="shared" si="0"/>
        <v>0.28834451909999997</v>
      </c>
      <c r="AJ11">
        <f t="shared" si="0"/>
        <v>0.46018741609999997</v>
      </c>
      <c r="AK11">
        <f t="shared" si="0"/>
        <v>0.66399999999999992</v>
      </c>
      <c r="AL11">
        <f t="shared" si="0"/>
        <v>0.44810983681678773</v>
      </c>
      <c r="AM11">
        <f t="shared" si="0"/>
        <v>0.15110983681678772</v>
      </c>
      <c r="AN11">
        <f t="shared" si="0"/>
        <v>0.23359144999999998</v>
      </c>
      <c r="AO11">
        <f t="shared" si="0"/>
        <v>0.66609144999999992</v>
      </c>
      <c r="AP11">
        <f t="shared" si="0"/>
        <v>0.8275175659166667</v>
      </c>
      <c r="AQ11">
        <f t="shared" si="0"/>
        <v>0.45301756591666664</v>
      </c>
      <c r="AR11">
        <f t="shared" si="0"/>
        <v>0.46961903573148139</v>
      </c>
      <c r="AS11">
        <f t="shared" si="0"/>
        <v>0.67886899909259246</v>
      </c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F11" s="9">
        <v>0.38</v>
      </c>
      <c r="BG11" s="9">
        <v>1</v>
      </c>
      <c r="BH11" s="61">
        <f>IF(ISNUMBER('1-3'!M11),'1-3'!M11/100,"XXX")</f>
        <v>0.87</v>
      </c>
      <c r="BI11" s="9">
        <v>0.5</v>
      </c>
      <c r="BJ11" s="9">
        <v>0.16999999999999993</v>
      </c>
      <c r="BK11" s="9">
        <v>0.7736218793536912</v>
      </c>
      <c r="BL11" s="9">
        <v>0.65280000000000005</v>
      </c>
      <c r="BM11" s="9">
        <v>0.60405600000000004</v>
      </c>
      <c r="BN11" s="9">
        <v>0.72306071125000004</v>
      </c>
      <c r="BO11" s="9">
        <v>0.25631420599999999</v>
      </c>
      <c r="BP11" s="9">
        <v>0.32037483219999996</v>
      </c>
      <c r="BQ11" s="9">
        <v>0.6</v>
      </c>
      <c r="BR11" s="9">
        <v>0.72799999999999998</v>
      </c>
      <c r="BS11" s="9">
        <v>0.16821967363357543</v>
      </c>
      <c r="BT11" s="9">
        <v>0.13400000000000001</v>
      </c>
      <c r="BU11" s="9">
        <v>0.22464287289741003</v>
      </c>
      <c r="BV11" s="9">
        <v>0.999</v>
      </c>
      <c r="BW11" s="9">
        <v>0.65603513183333328</v>
      </c>
      <c r="BX11" s="9">
        <v>0.25</v>
      </c>
      <c r="BY11" s="9">
        <v>0.68923807146296279</v>
      </c>
      <c r="BZ11" s="9">
        <v>0.66849992672222225</v>
      </c>
      <c r="CA11" s="9">
        <v>0.192</v>
      </c>
      <c r="CB11" s="9">
        <v>0.19409844875335694</v>
      </c>
    </row>
    <row r="12" spans="1:80" ht="15" x14ac:dyDescent="0.25">
      <c r="A12" s="19" t="s">
        <v>21</v>
      </c>
      <c r="B12" s="19" t="s">
        <v>21</v>
      </c>
      <c r="C12" s="202">
        <f>IF(ISNUMBER('2019'!C12),(1-PRODUCT('2019'!C12,0.1)),"XXX")</f>
        <v>0.52</v>
      </c>
      <c r="D12" s="202">
        <f>IFERROR(IF((LOG(100*'2019'!D12+1)/LOG(100+1))&gt;1,0,(1-(LOG(100*'2019'!D12+1)/LOG(100+1)))), 1)</f>
        <v>1</v>
      </c>
      <c r="E12" s="203">
        <f>IF(ISNUMBER('2019'!E12),IF('2019'!E12/100&gt;1,1,'2019'!E12/100),"XXX")</f>
        <v>0.95093982774166663</v>
      </c>
      <c r="F12" s="202">
        <f>IF(ISNUMBER('2019'!F12),(1-(('2019'!F12-1)/4)),"XXX")</f>
        <v>0.75</v>
      </c>
      <c r="G12" s="202">
        <f>IF(ISNUMBER('2019'!G12),(1-('2019'!G12/10)),"XXX")</f>
        <v>0.14000000000000001</v>
      </c>
      <c r="H12" s="195">
        <f t="shared" si="1"/>
        <v>0.67218796554833338</v>
      </c>
      <c r="I12" s="203">
        <f>IF(ISNUMBER('2019'!H12),'2019'!H12,"XXX")</f>
        <v>0.78389377437777075</v>
      </c>
      <c r="J12" s="203">
        <f>IF(ISNUMBER('2019'!I12),'2019'!I12,"XXX")</f>
        <v>0.83189999999999997</v>
      </c>
      <c r="K12" s="203">
        <f>IF(ISNUMBER('2019'!J12),IF(('2019'!J12/5)&gt;1,1,'2019'!J12/5),"XXX")</f>
        <v>0.41201399999999999</v>
      </c>
      <c r="L12" s="203">
        <f>IF(ISNUMBER('2019'!K12),'2019'!K12,"XXX")</f>
        <v>0.72953029070833342</v>
      </c>
      <c r="M12" s="203">
        <f>IF(ISNUMBER('2019'!L12),IF(('2019'!L12/5)&gt;1,1,'2019'!L12/5),"XXX")</f>
        <v>0.47499528000000002</v>
      </c>
      <c r="N12" s="203">
        <f>IF(ISNUMBER('2019'!M12),(1-('2019'!M12/100)),"XXX")</f>
        <v>0.70267700199999994</v>
      </c>
      <c r="O12" s="203">
        <f>IF(ISNUMBER('2019'!N12),IF(('2019'!N12/10)&gt;1,1,'2019'!N12/10),"XXX")</f>
        <v>0.63</v>
      </c>
      <c r="P12" s="203">
        <f>IF(ISNUMBER('2019'!O12),('2019'!O12/100),"XXX")</f>
        <v>0.75099999999999989</v>
      </c>
      <c r="Q12" s="203" t="str">
        <f>IF(ISNUMBER('2019'!P12),'2019'!P12,"XXX")</f>
        <v>XXX</v>
      </c>
      <c r="R12" s="203">
        <f>IF(ISNUMBER('2019'!Q12),('2019'!Q12/100),"XXX")</f>
        <v>0.36899999999999999</v>
      </c>
      <c r="S12" s="203">
        <f>IF(ISNUMBER('2019'!R12),('2019'!R12/100),"XXX")</f>
        <v>0.97408720000000004</v>
      </c>
      <c r="T12" s="203">
        <f>IF(ISNUMBER('2019'!S12),(1-('2019'!S12/100)),"XXX")</f>
        <v>1</v>
      </c>
      <c r="U12" s="203">
        <f>IF(ISNUMBER('2019'!T12),'2019'!T12,"XXX")</f>
        <v>0.68791190783333334</v>
      </c>
      <c r="V12" s="203">
        <f>IF(ISNUMBER('2019'!U12),'2019'!U12,"XXX")</f>
        <v>0.36</v>
      </c>
      <c r="W12" s="203">
        <f>IF(ISNUMBER('2019'!V12),'2019'!V12,"XXX")</f>
        <v>0.64164760374074081</v>
      </c>
      <c r="X12" s="203">
        <f>IF(ISNUMBER('2019'!W12),'2019'!W12,"XXX")</f>
        <v>0.66923160688888894</v>
      </c>
      <c r="Y12" s="129">
        <f t="shared" si="2"/>
        <v>0.6491805415968166</v>
      </c>
      <c r="Z12" s="202">
        <f>'2019'!X12</f>
        <v>0.11799999999999999</v>
      </c>
      <c r="AA12" s="203">
        <f>('2019'!Y12+2.5)/5</f>
        <v>0.23302547940000001</v>
      </c>
      <c r="AB12" s="196">
        <f t="shared" si="3"/>
        <v>0.1755127397</v>
      </c>
      <c r="AC12" s="79"/>
      <c r="AD12" s="79"/>
      <c r="AE12">
        <f t="shared" si="4"/>
        <v>0.80789688718888542</v>
      </c>
      <c r="AF12">
        <f t="shared" si="0"/>
        <v>0.62195699999999998</v>
      </c>
      <c r="AG12">
        <f t="shared" si="0"/>
        <v>0.57077214535416676</v>
      </c>
      <c r="AH12">
        <f t="shared" si="0"/>
        <v>0.60226278535416666</v>
      </c>
      <c r="AI12">
        <f t="shared" si="0"/>
        <v>0.58883614100000004</v>
      </c>
      <c r="AJ12">
        <f t="shared" si="0"/>
        <v>0.66633850100000003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0.67154360000000002</v>
      </c>
      <c r="AO12">
        <f t="shared" si="0"/>
        <v>0.98704360000000002</v>
      </c>
      <c r="AP12">
        <f t="shared" si="0"/>
        <v>0.84395595391666667</v>
      </c>
      <c r="AQ12">
        <f t="shared" si="0"/>
        <v>0.52395595391666672</v>
      </c>
      <c r="AR12">
        <f t="shared" si="0"/>
        <v>0.50082380187037034</v>
      </c>
      <c r="AS12">
        <f t="shared" si="0"/>
        <v>0.65543960531481482</v>
      </c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F12" s="9">
        <v>0.52</v>
      </c>
      <c r="BG12" s="9">
        <v>1</v>
      </c>
      <c r="BH12" s="61">
        <f>IF(ISNUMBER('1-3'!M12),'1-3'!M12/100,"XXX")</f>
        <v>0.90000000000000013</v>
      </c>
      <c r="BI12" s="9">
        <v>0.75</v>
      </c>
      <c r="BJ12" s="9">
        <v>0.14000000000000001</v>
      </c>
      <c r="BK12" s="9">
        <v>0.78389377437777075</v>
      </c>
      <c r="BL12" s="9">
        <v>0.83189999999999997</v>
      </c>
      <c r="BM12" s="9" t="s">
        <v>167</v>
      </c>
      <c r="BN12" s="9">
        <v>0.72953029070833342</v>
      </c>
      <c r="BO12" s="9">
        <v>0.47499528000000002</v>
      </c>
      <c r="BP12" s="9">
        <v>0.70267700199999994</v>
      </c>
      <c r="BQ12" s="9">
        <v>0.63</v>
      </c>
      <c r="BR12" s="9">
        <v>0.75099999999999989</v>
      </c>
      <c r="BS12" s="9" t="s">
        <v>167</v>
      </c>
      <c r="BT12" s="9">
        <v>0.36899999999999999</v>
      </c>
      <c r="BU12" s="9">
        <v>0.71413087262933761</v>
      </c>
      <c r="BV12" s="9">
        <v>1</v>
      </c>
      <c r="BW12" s="9">
        <v>0.68791190783333334</v>
      </c>
      <c r="BX12" s="9">
        <v>0.36</v>
      </c>
      <c r="BY12" s="9">
        <v>0.64164760374074081</v>
      </c>
      <c r="BZ12" s="9">
        <v>0.66923160688888894</v>
      </c>
      <c r="CA12" s="9">
        <v>0.11799999999999999</v>
      </c>
      <c r="CB12" s="9">
        <v>0.21414105892181395</v>
      </c>
    </row>
    <row r="13" spans="1:80" ht="15" x14ac:dyDescent="0.25">
      <c r="A13" s="19" t="s">
        <v>22</v>
      </c>
      <c r="B13" s="19" t="s">
        <v>22</v>
      </c>
      <c r="C13" s="202">
        <f>IF(ISNUMBER('2019'!C13),(1-PRODUCT('2019'!C13,0.1)),"XXX")</f>
        <v>0.42000000000000004</v>
      </c>
      <c r="D13" s="202">
        <f>IFERROR(IF((LOG(100*'2019'!D13+1)/LOG(100+1))&gt;1,0,(1-(LOG(100*'2019'!D13+1)/LOG(100+1)))), 1)</f>
        <v>0.99379531741515825</v>
      </c>
      <c r="E13" s="203">
        <f>IF(ISNUMBER('2019'!E13),IF('2019'!E13/100&gt;1,1,'2019'!E13/100),"XXX")</f>
        <v>0.67899918430720352</v>
      </c>
      <c r="F13" s="202">
        <f>IF(ISNUMBER('2019'!F13),(1-(('2019'!F13-1)/4)),"XXX")</f>
        <v>0.25</v>
      </c>
      <c r="G13" s="202">
        <f>IF(ISNUMBER('2019'!G13),(1-('2019'!G13/10)),"XXX")</f>
        <v>0.27</v>
      </c>
      <c r="H13" s="195">
        <f t="shared" si="1"/>
        <v>0.52255890034447239</v>
      </c>
      <c r="I13" s="203">
        <f>IF(ISNUMBER('2019'!H13),'2019'!H13,"XXX")</f>
        <v>0.51138175394515273</v>
      </c>
      <c r="J13" s="203">
        <f>IF(ISNUMBER('2019'!I13),'2019'!I13,"XXX")</f>
        <v>0.37169999999999997</v>
      </c>
      <c r="K13" s="203" t="str">
        <f>IF(ISNUMBER('2019'!J13),IF(('2019'!J13/5)&gt;1,1,'2019'!J13/5),"XXX")</f>
        <v>XXX</v>
      </c>
      <c r="L13" s="203">
        <f>IF(ISNUMBER('2019'!K13),'2019'!K13,"XXX")</f>
        <v>0.40682319795833327</v>
      </c>
      <c r="M13" s="203">
        <f>IF(ISNUMBER('2019'!L13),IF(('2019'!L13/5)&gt;1,1,'2019'!L13/5),"XXX")</f>
        <v>9.2516911999999993E-2</v>
      </c>
      <c r="N13" s="203">
        <f>IF(ISNUMBER('2019'!M13),(1-('2019'!M13/100)),"XXX")</f>
        <v>0.27323646550000003</v>
      </c>
      <c r="O13" s="203">
        <f>IF(ISNUMBER('2019'!N13),IF(('2019'!N13/10)&gt;1,1,'2019'!N13/10),"XXX")</f>
        <v>6.9999999999999993E-2</v>
      </c>
      <c r="P13" s="203">
        <f>IF(ISNUMBER('2019'!O13),('2019'!O13/100),"XXX")</f>
        <v>0.38</v>
      </c>
      <c r="Q13" s="203">
        <f>IF(ISNUMBER('2019'!P13),'2019'!P13,"XXX")</f>
        <v>0.15263291597366332</v>
      </c>
      <c r="R13" s="203">
        <f>IF(ISNUMBER('2019'!Q13),('2019'!Q13/100),"XXX")</f>
        <v>0.14899999999999999</v>
      </c>
      <c r="S13" s="203">
        <f>IF(ISNUMBER('2019'!R13),('2019'!R13/100),"XXX")</f>
        <v>0.40402790000000005</v>
      </c>
      <c r="T13" s="203">
        <f>IF(ISNUMBER('2019'!S13),(1-('2019'!S13/100)),"XXX")</f>
        <v>0.94450000000000001</v>
      </c>
      <c r="U13" s="203">
        <f>IF(ISNUMBER('2019'!T13),'2019'!T13,"XXX")</f>
        <v>0.35835733944444448</v>
      </c>
      <c r="V13" s="203">
        <f>IF(ISNUMBER('2019'!U13),'2019'!U13,"XXX")</f>
        <v>0.26</v>
      </c>
      <c r="W13" s="203">
        <f>IF(ISNUMBER('2019'!V13),'2019'!V13,"XXX")</f>
        <v>0.45064685081481476</v>
      </c>
      <c r="X13" s="203">
        <f>IF(ISNUMBER('2019'!W13),'2019'!W13,"XXX")</f>
        <v>0.52341332042222222</v>
      </c>
      <c r="Y13" s="129">
        <f t="shared" si="2"/>
        <v>0.35969124087606025</v>
      </c>
      <c r="Z13" s="202">
        <f>'2019'!X13</f>
        <v>0.25600000000000001</v>
      </c>
      <c r="AA13" s="203">
        <f>('2019'!Y13+2.5)/5</f>
        <v>0.36855965860000001</v>
      </c>
      <c r="AB13" s="196">
        <f t="shared" si="3"/>
        <v>0.31227982929999998</v>
      </c>
      <c r="AC13" s="79"/>
      <c r="AD13" s="79"/>
      <c r="AE13">
        <f t="shared" si="4"/>
        <v>0.44154087697257638</v>
      </c>
      <c r="AF13">
        <f t="shared" si="0"/>
        <v>0.37169999999999997</v>
      </c>
      <c r="AG13">
        <f t="shared" si="0"/>
        <v>0.40682319795833327</v>
      </c>
      <c r="AH13">
        <f t="shared" si="0"/>
        <v>0.24967005497916664</v>
      </c>
      <c r="AI13">
        <f t="shared" si="0"/>
        <v>0.18287668875000002</v>
      </c>
      <c r="AJ13">
        <f t="shared" si="0"/>
        <v>0.17161823275000002</v>
      </c>
      <c r="AK13">
        <f t="shared" si="0"/>
        <v>0.22500000000000001</v>
      </c>
      <c r="AL13">
        <f t="shared" si="0"/>
        <v>0.26631645798683168</v>
      </c>
      <c r="AM13">
        <f t="shared" si="0"/>
        <v>0.15081645798683166</v>
      </c>
      <c r="AN13">
        <f t="shared" si="0"/>
        <v>0.27651395000000001</v>
      </c>
      <c r="AO13">
        <f t="shared" si="0"/>
        <v>0.67426395000000006</v>
      </c>
      <c r="AP13">
        <f t="shared" si="0"/>
        <v>0.65142866972222224</v>
      </c>
      <c r="AQ13">
        <f t="shared" si="0"/>
        <v>0.30917866972222224</v>
      </c>
      <c r="AR13">
        <f t="shared" si="0"/>
        <v>0.35532342540740736</v>
      </c>
      <c r="AS13">
        <f t="shared" si="0"/>
        <v>0.48703008561851846</v>
      </c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F13" s="9">
        <v>0.42000000000000004</v>
      </c>
      <c r="BG13" s="9">
        <v>0.99379531741515825</v>
      </c>
      <c r="BH13" s="61">
        <f>IF(ISNUMBER('1-3'!M13),'1-3'!M13/100,"XXX")</f>
        <v>0.64666666666666672</v>
      </c>
      <c r="BI13" s="9">
        <v>0.25</v>
      </c>
      <c r="BJ13" s="9">
        <v>0.27</v>
      </c>
      <c r="BK13" s="9">
        <v>0.51138175394515273</v>
      </c>
      <c r="BL13" s="9">
        <v>0.37169999999999997</v>
      </c>
      <c r="BM13" s="9">
        <v>0.41201399999999999</v>
      </c>
      <c r="BN13" s="9">
        <v>0.40682319795833327</v>
      </c>
      <c r="BO13" s="9">
        <v>9.2516911999999993E-2</v>
      </c>
      <c r="BP13" s="9">
        <v>0.27323646550000003</v>
      </c>
      <c r="BQ13" s="9">
        <v>6.9999999999999993E-2</v>
      </c>
      <c r="BR13" s="9">
        <v>0.38</v>
      </c>
      <c r="BS13" s="9">
        <v>0.15263291597366332</v>
      </c>
      <c r="BT13" s="9">
        <v>0.14899999999999999</v>
      </c>
      <c r="BU13" s="9">
        <v>0.235147325542823</v>
      </c>
      <c r="BV13" s="9">
        <v>0.94450000000000001</v>
      </c>
      <c r="BW13" s="9">
        <v>0.35835733944444448</v>
      </c>
      <c r="BX13" s="9">
        <v>0.26</v>
      </c>
      <c r="BY13" s="9">
        <v>0.45064685081481476</v>
      </c>
      <c r="BZ13" s="9">
        <v>0.52341332042222222</v>
      </c>
      <c r="CA13" s="9">
        <v>0.25600000000000001</v>
      </c>
      <c r="CB13" s="9">
        <v>0.35163581371307373</v>
      </c>
    </row>
    <row r="14" spans="1:80" ht="15" x14ac:dyDescent="0.25">
      <c r="A14" s="19" t="s">
        <v>23</v>
      </c>
      <c r="B14" s="19" t="s">
        <v>23</v>
      </c>
      <c r="C14" s="202">
        <f>IF(ISNUMBER('2019'!C14),(1-PRODUCT('2019'!C14,0.1)),"XXX")</f>
        <v>0.39999999999999991</v>
      </c>
      <c r="D14" s="202">
        <f>IFERROR(IF((LOG(100*'2019'!D14+1)/LOG(100+1))&gt;1,0,(1-(LOG(100*'2019'!D14+1)/LOG(100+1)))), 1)</f>
        <v>1</v>
      </c>
      <c r="E14" s="203">
        <f>IF(ISNUMBER('2019'!E14),IF('2019'!E14/100&gt;1,1,'2019'!E14/100),"XXX")</f>
        <v>0.73063618149646881</v>
      </c>
      <c r="F14" s="202" t="str">
        <f>IF(ISNUMBER('2019'!F14),(1-(('2019'!F14-1)/4)),"XXX")</f>
        <v>XXX</v>
      </c>
      <c r="G14" s="202">
        <f>IF(ISNUMBER('2019'!G14),(1-('2019'!G14/10)),"XXX")</f>
        <v>0.65</v>
      </c>
      <c r="H14" s="195">
        <f t="shared" si="1"/>
        <v>0.6951590453741171</v>
      </c>
      <c r="I14" s="203">
        <f>IF(ISNUMBER('2019'!H14),'2019'!H14,"XXX")</f>
        <v>0.57733047958994355</v>
      </c>
      <c r="J14" s="203">
        <f>IF(ISNUMBER('2019'!I14),'2019'!I14,"XXX")</f>
        <v>0.75229999999999997</v>
      </c>
      <c r="K14" s="203">
        <f>IF(ISNUMBER('2019'!J14),IF(('2019'!J14/5)&gt;1,1,'2019'!J14/5),"XXX")</f>
        <v>0.68243200000000004</v>
      </c>
      <c r="L14" s="203">
        <f>IF(ISNUMBER('2019'!K14),'2019'!K14,"XXX")</f>
        <v>0.60127202266666668</v>
      </c>
      <c r="M14" s="203">
        <f>IF(ISNUMBER('2019'!L14),IF(('2019'!L14/5)&gt;1,1,'2019'!L14/5),"XXX")</f>
        <v>0.56490306800000001</v>
      </c>
      <c r="N14" s="203">
        <f>IF(ISNUMBER('2019'!M14),(1-('2019'!M14/100)),"XXX")</f>
        <v>0.53273769379999991</v>
      </c>
      <c r="O14" s="203">
        <f>IF(ISNUMBER('2019'!N14),IF(('2019'!N14/10)&gt;1,1,'2019'!N14/10),"XXX")</f>
        <v>0.41</v>
      </c>
      <c r="P14" s="203">
        <f>IF(ISNUMBER('2019'!O14),('2019'!O14/100),"XXX")</f>
        <v>0.63500000000000001</v>
      </c>
      <c r="Q14" s="203" t="str">
        <f>IF(ISNUMBER('2019'!P14),'2019'!P14,"XXX")</f>
        <v>XXX</v>
      </c>
      <c r="R14" s="203">
        <f>IF(ISNUMBER('2019'!Q14),('2019'!Q14/100),"XXX")</f>
        <v>9.6000000000000002E-2</v>
      </c>
      <c r="S14" s="203">
        <f>IF(ISNUMBER('2019'!R14),('2019'!R14/100),"XXX")</f>
        <v>0.80445920000000004</v>
      </c>
      <c r="T14" s="203">
        <f>IF(ISNUMBER('2019'!S14),(1-('2019'!S14/100)),"XXX")</f>
        <v>1</v>
      </c>
      <c r="U14" s="203">
        <f>IF(ISNUMBER('2019'!T14),'2019'!T14,"XXX")</f>
        <v>0.49893616572222221</v>
      </c>
      <c r="V14" s="203">
        <f>IF(ISNUMBER('2019'!U14),'2019'!U14,"XXX")</f>
        <v>0.68</v>
      </c>
      <c r="W14" s="203">
        <f>IF(ISNUMBER('2019'!V14),'2019'!V14,"XXX")</f>
        <v>0.42896448683333327</v>
      </c>
      <c r="X14" s="203">
        <f>IF(ISNUMBER('2019'!W14),'2019'!W14,"XXX")</f>
        <v>0.4023111131444444</v>
      </c>
      <c r="Y14" s="129">
        <f t="shared" si="2"/>
        <v>0.54766538935978815</v>
      </c>
      <c r="Z14" s="202">
        <f>'2019'!X14</f>
        <v>0.78700000000000003</v>
      </c>
      <c r="AA14" s="203">
        <f>('2019'!Y14+2.5)/5</f>
        <v>0.73229122160000004</v>
      </c>
      <c r="AB14" s="196">
        <f t="shared" si="3"/>
        <v>0.75964561080000004</v>
      </c>
      <c r="AC14" s="79"/>
      <c r="AD14" s="79"/>
      <c r="AE14">
        <f t="shared" si="4"/>
        <v>0.66481523979497181</v>
      </c>
      <c r="AF14">
        <f t="shared" si="0"/>
        <v>0.71736599999999995</v>
      </c>
      <c r="AG14">
        <f t="shared" si="0"/>
        <v>0.64185201133333336</v>
      </c>
      <c r="AH14">
        <f t="shared" si="0"/>
        <v>0.58308754533333329</v>
      </c>
      <c r="AI14">
        <f t="shared" si="0"/>
        <v>0.54882038089999996</v>
      </c>
      <c r="AJ14">
        <f t="shared" si="0"/>
        <v>0.47136884689999992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0.45022960000000001</v>
      </c>
      <c r="AO14">
        <f t="shared" si="0"/>
        <v>0.90222960000000008</v>
      </c>
      <c r="AP14">
        <f t="shared" si="0"/>
        <v>0.74946808286111111</v>
      </c>
      <c r="AQ14">
        <f t="shared" si="0"/>
        <v>0.58946808286111119</v>
      </c>
      <c r="AR14">
        <f t="shared" si="0"/>
        <v>0.55448224341666663</v>
      </c>
      <c r="AS14">
        <f t="shared" si="0"/>
        <v>0.41563779998888883</v>
      </c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F14" s="9">
        <v>0.4</v>
      </c>
      <c r="BG14" s="9">
        <v>1</v>
      </c>
      <c r="BH14" s="61" t="str">
        <f>IF(ISNUMBER('1-3'!M14),'1-3'!M14/100,"XXX")</f>
        <v>XXX</v>
      </c>
      <c r="BI14" s="9"/>
      <c r="BJ14" s="9">
        <v>0.65</v>
      </c>
      <c r="BK14" s="9">
        <v>0.57733047958994355</v>
      </c>
      <c r="BL14" s="9">
        <v>0.75229999999999997</v>
      </c>
      <c r="BM14" s="9">
        <v>0.36418800000000001</v>
      </c>
      <c r="BN14" s="9">
        <v>0.60127202266666668</v>
      </c>
      <c r="BO14" s="9">
        <v>0.56490306800000001</v>
      </c>
      <c r="BP14" s="9">
        <v>0.53273769379999991</v>
      </c>
      <c r="BQ14" s="9">
        <v>0.41</v>
      </c>
      <c r="BR14" s="9">
        <v>0.63500000000000001</v>
      </c>
      <c r="BS14" s="9" t="s">
        <v>167</v>
      </c>
      <c r="BT14" s="9">
        <v>9.6000000000000002E-2</v>
      </c>
      <c r="BU14" s="9">
        <v>0.539856423623856</v>
      </c>
      <c r="BV14" s="9">
        <v>1</v>
      </c>
      <c r="BW14" s="9">
        <v>0.49893616572222221</v>
      </c>
      <c r="BX14" s="9">
        <v>0.68</v>
      </c>
      <c r="BY14" s="9">
        <v>0.42896448683333327</v>
      </c>
      <c r="BZ14" s="9">
        <v>0.4023111131444444</v>
      </c>
      <c r="CA14" s="9">
        <v>0.78700000000000003</v>
      </c>
      <c r="CB14" s="9">
        <v>0.72057447433471677</v>
      </c>
    </row>
    <row r="15" spans="1:80" ht="15" x14ac:dyDescent="0.25">
      <c r="A15" s="19" t="s">
        <v>24</v>
      </c>
      <c r="B15" s="19" t="s">
        <v>24</v>
      </c>
      <c r="C15" s="202">
        <f>IF(ISNUMBER('2019'!C15),(1-PRODUCT('2019'!C15,0.1)),"XXX")</f>
        <v>0.29999999999999993</v>
      </c>
      <c r="D15" s="202">
        <f>IFERROR(IF((LOG(100*'2019'!D15+1)/LOG(100+1))&gt;1,0,(1-(LOG(100*'2019'!D15+1)/LOG(100+1)))), 1)</f>
        <v>1</v>
      </c>
      <c r="E15" s="203" t="str">
        <f>IF(ISNUMBER('2019'!E15),IF('2019'!E15/100&gt;1,1,'2019'!E15/100),"XXX")</f>
        <v>XXX</v>
      </c>
      <c r="F15" s="202">
        <f>IF(ISNUMBER('2019'!F15),(1-(('2019'!F15-1)/4)),"XXX")</f>
        <v>0.25</v>
      </c>
      <c r="G15" s="202">
        <f>IF(ISNUMBER('2019'!G15),(1-('2019'!G15/10)),"XXX")</f>
        <v>0.22999999999999998</v>
      </c>
      <c r="H15" s="195">
        <f t="shared" si="1"/>
        <v>0.44499999999999995</v>
      </c>
      <c r="I15" s="203" t="str">
        <f>IF(ISNUMBER('2019'!H15),'2019'!H15,"XXX")</f>
        <v>XXX</v>
      </c>
      <c r="J15" s="203">
        <f>IF(ISNUMBER('2019'!I15),'2019'!I15,"XXX")</f>
        <v>0.82809999999999995</v>
      </c>
      <c r="K15" s="203" t="str">
        <f>IF(ISNUMBER('2019'!J15),IF(('2019'!J15/5)&gt;1,1,'2019'!J15/5),"XXX")</f>
        <v>XXX</v>
      </c>
      <c r="L15" s="203" t="str">
        <f>IF(ISNUMBER('2019'!K15),'2019'!K15,"XXX")</f>
        <v>XXX</v>
      </c>
      <c r="M15" s="203">
        <f>IF(ISNUMBER('2019'!L15),IF(('2019'!L15/5)&gt;1,1,'2019'!L15/5),"XXX")</f>
        <v>0.82505416799999998</v>
      </c>
      <c r="N15" s="203">
        <f>IF(ISNUMBER('2019'!M15),(1-('2019'!M15/100)),"XXX")</f>
        <v>0.74309936519999997</v>
      </c>
      <c r="O15" s="203">
        <f>IF(ISNUMBER('2019'!N15),IF(('2019'!N15/10)&gt;1,1,'2019'!N15/10),"XXX")</f>
        <v>1</v>
      </c>
      <c r="P15" s="203">
        <f>IF(ISNUMBER('2019'!O15),('2019'!O15/100),"XXX")</f>
        <v>1</v>
      </c>
      <c r="Q15" s="203">
        <f>IF(ISNUMBER('2019'!P15),'2019'!P15,"XXX")</f>
        <v>0.47649135589599612</v>
      </c>
      <c r="R15" s="203" t="str">
        <f>IF(ISNUMBER('2019'!Q15),('2019'!Q15/100),"XXX")</f>
        <v>XXX</v>
      </c>
      <c r="S15" s="203">
        <f>IF(ISNUMBER('2019'!R15),('2019'!R15/100),"XXX")</f>
        <v>0.9572835999999999</v>
      </c>
      <c r="T15" s="203">
        <f>IF(ISNUMBER('2019'!S15),(1-('2019'!S15/100)),"XXX")</f>
        <v>0.999</v>
      </c>
      <c r="U15" s="203" t="str">
        <f>IF(ISNUMBER('2019'!T15),'2019'!T15,"XXX")</f>
        <v>XXX</v>
      </c>
      <c r="V15" s="203" t="str">
        <f>IF(ISNUMBER('2019'!U15),'2019'!U15,"XXX")</f>
        <v>XXX</v>
      </c>
      <c r="W15" s="203" t="str">
        <f>IF(ISNUMBER('2019'!V15),'2019'!V15,"XXX")</f>
        <v>XXX</v>
      </c>
      <c r="X15" s="203" t="str">
        <f>IF(ISNUMBER('2019'!W15),'2019'!W15,"XXX")</f>
        <v>XXX</v>
      </c>
      <c r="Y15" s="129">
        <f t="shared" si="2"/>
        <v>0.81336198449919905</v>
      </c>
      <c r="Z15" s="202">
        <f>'2019'!X15</f>
        <v>0.25700000000000001</v>
      </c>
      <c r="AA15" s="203">
        <f>('2019'!Y15+2.5)/5</f>
        <v>0.23720419399999998</v>
      </c>
      <c r="AB15" s="196">
        <f t="shared" si="3"/>
        <v>0.24710209699999999</v>
      </c>
      <c r="AC15" s="79"/>
      <c r="AD15" s="79"/>
      <c r="AE15">
        <f t="shared" si="4"/>
        <v>0.82809999999999995</v>
      </c>
      <c r="AF15">
        <f t="shared" si="0"/>
        <v>0.82809999999999995</v>
      </c>
      <c r="AG15" t="str">
        <f t="shared" si="0"/>
        <v>XXX</v>
      </c>
      <c r="AH15">
        <f t="shared" si="0"/>
        <v>0.82505416799999998</v>
      </c>
      <c r="AI15">
        <f t="shared" si="0"/>
        <v>0.78407676659999992</v>
      </c>
      <c r="AJ15">
        <f t="shared" si="0"/>
        <v>0.87154968259999999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0.9572835999999999</v>
      </c>
      <c r="AO15">
        <f t="shared" si="0"/>
        <v>0.97814179999999995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F15" s="9">
        <v>0.30000000000000004</v>
      </c>
      <c r="BG15" s="9">
        <v>1</v>
      </c>
      <c r="BH15" s="61" t="str">
        <f>IF(ISNUMBER('1-3'!M15),'1-3'!M15/100,"XXX")</f>
        <v>XXX</v>
      </c>
      <c r="BI15" s="9">
        <v>0.25</v>
      </c>
      <c r="BJ15" s="9">
        <v>0.22999999999999998</v>
      </c>
      <c r="BK15" s="9"/>
      <c r="BL15" s="9">
        <v>0.82809999999999995</v>
      </c>
      <c r="BM15" s="9">
        <v>0.68243200000000004</v>
      </c>
      <c r="BN15" s="9"/>
      <c r="BO15" s="9">
        <v>0.82505416799999998</v>
      </c>
      <c r="BP15" s="9">
        <v>0.74309936519999997</v>
      </c>
      <c r="BQ15" s="9">
        <v>1</v>
      </c>
      <c r="BR15" s="9">
        <v>1</v>
      </c>
      <c r="BS15" s="9">
        <v>0.47649135589599612</v>
      </c>
      <c r="BT15" s="9"/>
      <c r="BU15" s="9">
        <v>0.7188670802791296</v>
      </c>
      <c r="BV15" s="9">
        <v>0.999</v>
      </c>
      <c r="BW15" s="9"/>
      <c r="BX15" s="9"/>
      <c r="BY15" s="9"/>
      <c r="BZ15" s="9"/>
      <c r="CA15" s="9">
        <v>0.25700000000000001</v>
      </c>
      <c r="CB15" s="9">
        <v>0.21840343475341797</v>
      </c>
    </row>
    <row r="16" spans="1:80" ht="15" x14ac:dyDescent="0.25">
      <c r="A16" s="19" t="s">
        <v>25</v>
      </c>
      <c r="B16" s="19" t="s">
        <v>25</v>
      </c>
      <c r="C16" s="202">
        <f>IF(ISNUMBER('2019'!C16),(1-PRODUCT('2019'!C16,0.1)),"XXX")</f>
        <v>0.93</v>
      </c>
      <c r="D16" s="202">
        <f>IFERROR(IF((LOG(100*'2019'!D16+1)/LOG(100+1))&gt;1,0,(1-(LOG(100*'2019'!D16+1)/LOG(100+1)))), 1)</f>
        <v>1</v>
      </c>
      <c r="E16" s="203">
        <f>IF(ISNUMBER('2019'!E16),IF('2019'!E16/100&gt;1,1,'2019'!E16/100),"XXX")</f>
        <v>0.87083488212612992</v>
      </c>
      <c r="F16" s="202">
        <f>IF(ISNUMBER('2019'!F16),(1-(('2019'!F16-1)/4)),"XXX")</f>
        <v>1</v>
      </c>
      <c r="G16" s="202">
        <f>IF(ISNUMBER('2019'!G16),(1-('2019'!G16/10)),"XXX")</f>
        <v>0.9</v>
      </c>
      <c r="H16" s="195">
        <f t="shared" si="1"/>
        <v>0.94016697642522595</v>
      </c>
      <c r="I16" s="203">
        <f>IF(ISNUMBER('2019'!H16),'2019'!H16,"XXX")</f>
        <v>0.87262603611485046</v>
      </c>
      <c r="J16" s="203">
        <f>IF(ISNUMBER('2019'!I16),'2019'!I16,"XXX")</f>
        <v>0.80330000000000001</v>
      </c>
      <c r="K16" s="203">
        <f>IF(ISNUMBER('2019'!J16),IF(('2019'!J16/5)&gt;1,1,'2019'!J16/5),"XXX")</f>
        <v>0.86838599999999988</v>
      </c>
      <c r="L16" s="203">
        <f>IF(ISNUMBER('2019'!K16),'2019'!K16,"XXX")</f>
        <v>0.73029160504166668</v>
      </c>
      <c r="M16" s="203">
        <f>IF(ISNUMBER('2019'!L16),IF(('2019'!L16/5)&gt;1,1,'2019'!L16/5),"XXX")</f>
        <v>1</v>
      </c>
      <c r="N16" s="203">
        <f>IF(ISNUMBER('2019'!M16),(1-('2019'!M16/100)),"XXX")</f>
        <v>0.81827112199999996</v>
      </c>
      <c r="O16" s="203">
        <f>IF(ISNUMBER('2019'!N16),IF(('2019'!N16/10)&gt;1,1,'2019'!N16/10),"XXX")</f>
        <v>1</v>
      </c>
      <c r="P16" s="203">
        <f>IF(ISNUMBER('2019'!O16),('2019'!O16/100),"XXX")</f>
        <v>1</v>
      </c>
      <c r="Q16" s="203" t="str">
        <f>IF(ISNUMBER('2019'!P16),'2019'!P16,"XXX")</f>
        <v>XXX</v>
      </c>
      <c r="R16" s="203">
        <f>IF(ISNUMBER('2019'!Q16),('2019'!Q16/100),"XXX")</f>
        <v>1</v>
      </c>
      <c r="S16" s="203">
        <f>IF(ISNUMBER('2019'!R16),('2019'!R16/100),"XXX")</f>
        <v>0.85766369999999992</v>
      </c>
      <c r="T16" s="203">
        <f>IF(ISNUMBER('2019'!S16),(1-('2019'!S16/100)),"XXX")</f>
        <v>1</v>
      </c>
      <c r="U16" s="203">
        <f>IF(ISNUMBER('2019'!T16),'2019'!T16,"XXX")</f>
        <v>0.79028219644444431</v>
      </c>
      <c r="V16" s="203">
        <f>IF(ISNUMBER('2019'!U16),'2019'!U16,"XXX")</f>
        <v>0.75</v>
      </c>
      <c r="W16" s="203">
        <f>IF(ISNUMBER('2019'!V16),'2019'!V16,"XXX")</f>
        <v>0.63341151344444446</v>
      </c>
      <c r="X16" s="203">
        <f>IF(ISNUMBER('2019'!W16),'2019'!W16,"XXX")</f>
        <v>0.546755294</v>
      </c>
      <c r="Y16" s="129">
        <f t="shared" si="2"/>
        <v>0.85443671669033794</v>
      </c>
      <c r="Z16" s="202">
        <f>'2019'!X16</f>
        <v>0.88900000000000001</v>
      </c>
      <c r="AA16" s="203">
        <f>('2019'!Y16+2.5)/5</f>
        <v>0.77321171759999996</v>
      </c>
      <c r="AB16" s="196">
        <f t="shared" si="3"/>
        <v>0.83110585879999999</v>
      </c>
      <c r="AC16" s="79"/>
      <c r="AD16" s="79"/>
      <c r="AE16">
        <f t="shared" si="4"/>
        <v>0.83796301805742524</v>
      </c>
      <c r="AF16">
        <f t="shared" si="0"/>
        <v>0.83584299999999989</v>
      </c>
      <c r="AG16">
        <f t="shared" si="0"/>
        <v>0.79933880252083322</v>
      </c>
      <c r="AH16">
        <f t="shared" si="0"/>
        <v>0.8651458025208334</v>
      </c>
      <c r="AI16">
        <f t="shared" si="0"/>
        <v>0.90913556100000004</v>
      </c>
      <c r="AJ16">
        <f t="shared" si="0"/>
        <v>0.90913556100000004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0.9288318499999999</v>
      </c>
      <c r="AO16">
        <f t="shared" si="0"/>
        <v>0.9288318499999999</v>
      </c>
      <c r="AP16">
        <f t="shared" si="0"/>
        <v>0.8951410982222221</v>
      </c>
      <c r="AQ16">
        <f t="shared" si="0"/>
        <v>0.7701410982222221</v>
      </c>
      <c r="AR16">
        <f t="shared" si="0"/>
        <v>0.69170575672222223</v>
      </c>
      <c r="AS16">
        <f t="shared" si="0"/>
        <v>0.59008340372222223</v>
      </c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F16" s="9">
        <v>0.93</v>
      </c>
      <c r="BG16" s="9">
        <v>1</v>
      </c>
      <c r="BH16" s="61">
        <f>IF(ISNUMBER('1-3'!M16),'1-3'!M16/100,"XXX")</f>
        <v>0.82833333333333325</v>
      </c>
      <c r="BI16" s="9">
        <v>1</v>
      </c>
      <c r="BJ16" s="9">
        <v>0.9</v>
      </c>
      <c r="BK16" s="9">
        <v>0.87262603611485046</v>
      </c>
      <c r="BL16" s="9">
        <v>0.80330000000000001</v>
      </c>
      <c r="BM16" s="9">
        <v>0.6</v>
      </c>
      <c r="BN16" s="9">
        <v>0.73029160504166668</v>
      </c>
      <c r="BO16" s="9">
        <v>1</v>
      </c>
      <c r="BP16" s="9">
        <v>0.81827112199999996</v>
      </c>
      <c r="BQ16" s="9">
        <v>1</v>
      </c>
      <c r="BR16" s="9">
        <v>1</v>
      </c>
      <c r="BS16" s="9" t="s">
        <v>167</v>
      </c>
      <c r="BT16" s="9">
        <v>1</v>
      </c>
      <c r="BU16" s="9">
        <v>0.56514119950469999</v>
      </c>
      <c r="BV16" s="9">
        <v>1</v>
      </c>
      <c r="BW16" s="9">
        <v>0.79028219644444431</v>
      </c>
      <c r="BX16" s="9">
        <v>0.75</v>
      </c>
      <c r="BY16" s="9">
        <v>0.63341151344444446</v>
      </c>
      <c r="BZ16" s="9">
        <v>0.546755294</v>
      </c>
      <c r="CA16" s="9">
        <v>0.88900000000000001</v>
      </c>
      <c r="CB16" s="9">
        <v>0.7620486736297607</v>
      </c>
    </row>
    <row r="17" spans="1:80" ht="15" x14ac:dyDescent="0.25">
      <c r="A17" s="19" t="s">
        <v>26</v>
      </c>
      <c r="B17" s="19" t="s">
        <v>26</v>
      </c>
      <c r="C17" s="202">
        <f>IF(ISNUMBER('2019'!C17),(1-PRODUCT('2019'!C17,0.1)),"XXX")</f>
        <v>0.39999999999999991</v>
      </c>
      <c r="D17" s="202">
        <f>IFERROR(IF((LOG(100*'2019'!D17+1)/LOG(100+1))&gt;1,0,(1-(LOG(100*'2019'!D17+1)/LOG(100+1)))), 1)</f>
        <v>1</v>
      </c>
      <c r="E17" s="203">
        <f>IF(ISNUMBER('2019'!E17),IF('2019'!E17/100&gt;1,1,'2019'!E17/100),"XXX")</f>
        <v>0.80201111945056491</v>
      </c>
      <c r="F17" s="202">
        <f>IF(ISNUMBER('2019'!F17),(1-(('2019'!F17-1)/4)),"XXX")</f>
        <v>0.5</v>
      </c>
      <c r="G17" s="202">
        <f>IF(ISNUMBER('2019'!G17),(1-('2019'!G17/10)),"XXX")</f>
        <v>0.51</v>
      </c>
      <c r="H17" s="195">
        <f t="shared" si="1"/>
        <v>0.64240222389011292</v>
      </c>
      <c r="I17" s="203">
        <f>IF(ISNUMBER('2019'!H17),'2019'!H17,"XXX")</f>
        <v>0.40166863249538776</v>
      </c>
      <c r="J17" s="203">
        <f>IF(ISNUMBER('2019'!I17),'2019'!I17,"XXX")</f>
        <v>0.25950000000000001</v>
      </c>
      <c r="K17" s="203">
        <f>IF(ISNUMBER('2019'!J17),IF(('2019'!J17/5)&gt;1,1,'2019'!J17/5),"XXX")</f>
        <v>0.46670800000000001</v>
      </c>
      <c r="L17" s="203">
        <f>IF(ISNUMBER('2019'!K17),'2019'!K17,"XXX")</f>
        <v>0.29771161879166663</v>
      </c>
      <c r="M17" s="203">
        <f>IF(ISNUMBER('2019'!L17),IF(('2019'!L17/5)&gt;1,1,'2019'!L17/5),"XXX")</f>
        <v>0.10819922600000001</v>
      </c>
      <c r="N17" s="203">
        <f>IF(ISNUMBER('2019'!M17),(1-('2019'!M17/100)),"XXX")</f>
        <v>0.52956432340000004</v>
      </c>
      <c r="O17" s="203">
        <f>IF(ISNUMBER('2019'!N17),IF(('2019'!N17/10)&gt;1,1,'2019'!N17/10),"XXX")</f>
        <v>0.13</v>
      </c>
      <c r="P17" s="203">
        <f>IF(ISNUMBER('2019'!O17),('2019'!O17/100),"XXX")</f>
        <v>0.499</v>
      </c>
      <c r="Q17" s="203">
        <f>IF(ISNUMBER('2019'!P17),'2019'!P17,"XXX")</f>
        <v>8.0426269769668574E-2</v>
      </c>
      <c r="R17" s="203" t="str">
        <f>IF(ISNUMBER('2019'!Q17),('2019'!Q17/100),"XXX")</f>
        <v>XXX</v>
      </c>
      <c r="S17" s="203">
        <f>IF(ISNUMBER('2019'!R17),('2019'!R17/100),"XXX")</f>
        <v>0.10892210000000001</v>
      </c>
      <c r="T17" s="203">
        <f>IF(ISNUMBER('2019'!S17),(1-('2019'!S17/100)),"XXX")</f>
        <v>0.61810000000000009</v>
      </c>
      <c r="U17" s="203">
        <f>IF(ISNUMBER('2019'!T17),'2019'!T17,"XXX")</f>
        <v>0.40004428488888893</v>
      </c>
      <c r="V17" s="203">
        <f>IF(ISNUMBER('2019'!U17),'2019'!U17,"XXX")</f>
        <v>0.4</v>
      </c>
      <c r="W17" s="203">
        <f>IF(ISNUMBER('2019'!V17),'2019'!V17,"XXX")</f>
        <v>0.54851170822222217</v>
      </c>
      <c r="X17" s="203">
        <f>IF(ISNUMBER('2019'!W17),'2019'!W17,"XXX")</f>
        <v>0.4516074160555556</v>
      </c>
      <c r="Y17" s="129">
        <f t="shared" si="2"/>
        <v>0.33627436558706614</v>
      </c>
      <c r="Z17" s="202">
        <f>'2019'!X17</f>
        <v>0.48799999999999999</v>
      </c>
      <c r="AA17" s="203">
        <f>('2019'!Y17+2.5)/5</f>
        <v>0.52700692120000003</v>
      </c>
      <c r="AB17" s="196">
        <f t="shared" si="3"/>
        <v>0.50750346059999996</v>
      </c>
      <c r="AC17" s="79"/>
      <c r="AD17" s="79"/>
      <c r="AE17">
        <f t="shared" si="4"/>
        <v>0.33058431624769391</v>
      </c>
      <c r="AF17">
        <f t="shared" si="0"/>
        <v>0.36310399999999998</v>
      </c>
      <c r="AG17">
        <f t="shared" si="0"/>
        <v>0.38220980939583332</v>
      </c>
      <c r="AH17">
        <f t="shared" si="0"/>
        <v>0.20295542239583331</v>
      </c>
      <c r="AI17">
        <f t="shared" si="0"/>
        <v>0.31888177470000001</v>
      </c>
      <c r="AJ17">
        <f t="shared" si="0"/>
        <v>0.32978216170000002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0.10892210000000001</v>
      </c>
      <c r="AO17">
        <f t="shared" si="0"/>
        <v>0.36351105000000006</v>
      </c>
      <c r="AP17">
        <f t="shared" si="0"/>
        <v>0.50907214244444454</v>
      </c>
      <c r="AQ17">
        <f t="shared" si="0"/>
        <v>0.40002214244444445</v>
      </c>
      <c r="AR17">
        <f t="shared" si="0"/>
        <v>0.4742558541111111</v>
      </c>
      <c r="AS17">
        <f t="shared" si="0"/>
        <v>0.50005956213888891</v>
      </c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F17" s="9">
        <v>0.4</v>
      </c>
      <c r="BG17" s="9">
        <v>1</v>
      </c>
      <c r="BH17" s="61">
        <f>IF(ISNUMBER('1-3'!M17),'1-3'!M17/100,"XXX")</f>
        <v>0.73</v>
      </c>
      <c r="BI17" s="9">
        <v>0.5</v>
      </c>
      <c r="BJ17" s="9">
        <v>0.51</v>
      </c>
      <c r="BK17" s="9">
        <v>0.40166863249538776</v>
      </c>
      <c r="BL17" s="9">
        <v>0.25950000000000001</v>
      </c>
      <c r="BM17" s="9">
        <v>1</v>
      </c>
      <c r="BN17" s="9">
        <v>0.29771161879166663</v>
      </c>
      <c r="BO17" s="9">
        <v>0.10819922600000001</v>
      </c>
      <c r="BP17" s="9">
        <v>0.52956432340000004</v>
      </c>
      <c r="BQ17" s="9">
        <v>0.13</v>
      </c>
      <c r="BR17" s="9">
        <v>0.11</v>
      </c>
      <c r="BS17" s="9">
        <v>8.0426269769668574E-2</v>
      </c>
      <c r="BT17" s="9"/>
      <c r="BU17" s="9">
        <v>6.7905791837277962E-2</v>
      </c>
      <c r="BV17" s="9">
        <v>0.61810000000000009</v>
      </c>
      <c r="BW17" s="9">
        <v>0.40004428488888893</v>
      </c>
      <c r="BX17" s="9">
        <v>0.4</v>
      </c>
      <c r="BY17" s="9">
        <v>0.54851170822222217</v>
      </c>
      <c r="BZ17" s="9">
        <v>0.4516074160555556</v>
      </c>
      <c r="CA17" s="9">
        <v>0.48799999999999999</v>
      </c>
      <c r="CB17" s="9">
        <v>0.51361812949180607</v>
      </c>
    </row>
    <row r="18" spans="1:80" ht="15" x14ac:dyDescent="0.25">
      <c r="A18" s="19" t="s">
        <v>27</v>
      </c>
      <c r="B18" s="19" t="s">
        <v>27</v>
      </c>
      <c r="C18" s="202">
        <f>IF(ISNUMBER('2019'!C18),(1-PRODUCT('2019'!C18,0.1)),"XXX")</f>
        <v>0.48</v>
      </c>
      <c r="D18" s="202">
        <f>IFERROR(IF((LOG(100*'2019'!D18+1)/LOG(100+1))&gt;1,0,(1-(LOG(100*'2019'!D18+1)/LOG(100+1)))), 1)</f>
        <v>1</v>
      </c>
      <c r="E18" s="203">
        <f>IF(ISNUMBER('2019'!E18),IF('2019'!E18/100&gt;1,1,'2019'!E18/100),"XXX")</f>
        <v>0.66315043880014135</v>
      </c>
      <c r="F18" s="202">
        <f>IF(ISNUMBER('2019'!F18),(1-(('2019'!F18-1)/4)),"XXX")</f>
        <v>0.5</v>
      </c>
      <c r="G18" s="202">
        <f>IF(ISNUMBER('2019'!G18),(1-('2019'!G18/10)),"XXX")</f>
        <v>0.42999999999999994</v>
      </c>
      <c r="H18" s="195">
        <f t="shared" si="1"/>
        <v>0.61463008776002825</v>
      </c>
      <c r="I18" s="203">
        <f>IF(ISNUMBER('2019'!H18),'2019'!H18,"XXX")</f>
        <v>0.57142738244613345</v>
      </c>
      <c r="J18" s="203">
        <f>IF(ISNUMBER('2019'!I18),'2019'!I18,"XXX")</f>
        <v>0.51839999999999997</v>
      </c>
      <c r="K18" s="203" t="str">
        <f>IF(ISNUMBER('2019'!J18),IF(('2019'!J18/5)&gt;1,1,'2019'!J18/5),"XXX")</f>
        <v>XXX</v>
      </c>
      <c r="L18" s="203">
        <f>IF(ISNUMBER('2019'!K18),'2019'!K18,"XXX")</f>
        <v>0.52684933741666673</v>
      </c>
      <c r="M18" s="203">
        <f>IF(ISNUMBER('2019'!L18),IF(('2019'!L18/5)&gt;1,1,'2019'!L18/5),"XXX")</f>
        <v>0.98638477400000002</v>
      </c>
      <c r="N18" s="203">
        <f>IF(ISNUMBER('2019'!M18),(1-('2019'!M18/100)),"XXX")</f>
        <v>0.76131244659999997</v>
      </c>
      <c r="O18" s="203">
        <f>IF(ISNUMBER('2019'!N18),IF(('2019'!N18/10)&gt;1,1,'2019'!N18/10),"XXX")</f>
        <v>0.45</v>
      </c>
      <c r="P18" s="203">
        <f>IF(ISNUMBER('2019'!O18),('2019'!O18/100),"XXX")</f>
        <v>1</v>
      </c>
      <c r="Q18" s="203">
        <f>IF(ISNUMBER('2019'!P18),'2019'!P18,"XXX")</f>
        <v>0.43673019409179686</v>
      </c>
      <c r="R18" s="203">
        <f>IF(ISNUMBER('2019'!Q18),('2019'!Q18/100),"XXX")</f>
        <v>0.37200000000000005</v>
      </c>
      <c r="S18" s="203">
        <f>IF(ISNUMBER('2019'!R18),('2019'!R18/100),"XXX")</f>
        <v>0.36573709999999998</v>
      </c>
      <c r="T18" s="203">
        <f>IF(ISNUMBER('2019'!S18),(1-('2019'!S18/100)),"XXX")</f>
        <v>0.96179999999999999</v>
      </c>
      <c r="U18" s="203">
        <f>IF(ISNUMBER('2019'!T18),'2019'!T18,"XXX")</f>
        <v>0.25258255800000001</v>
      </c>
      <c r="V18" s="203">
        <f>IF(ISNUMBER('2019'!U18),'2019'!U18,"XXX")</f>
        <v>0.28999999999999998</v>
      </c>
      <c r="W18" s="203">
        <f>IF(ISNUMBER('2019'!V18),'2019'!V18,"XXX")</f>
        <v>0.38157481614814814</v>
      </c>
      <c r="X18" s="203">
        <f>IF(ISNUMBER('2019'!W18),'2019'!W18,"XXX")</f>
        <v>0.31540801127777779</v>
      </c>
      <c r="Y18" s="129">
        <f t="shared" si="2"/>
        <v>0.54481599733732433</v>
      </c>
      <c r="Z18" s="202">
        <f>'2019'!X18</f>
        <v>0.55300000000000005</v>
      </c>
      <c r="AA18" s="203">
        <f>('2019'!Y18+2.5)/5</f>
        <v>0.49180278040000003</v>
      </c>
      <c r="AB18" s="196">
        <f t="shared" si="3"/>
        <v>0.52240139019999998</v>
      </c>
      <c r="AC18" s="79"/>
      <c r="AD18" s="79"/>
      <c r="AE18">
        <f t="shared" si="4"/>
        <v>0.54491369122306677</v>
      </c>
      <c r="AF18">
        <f t="shared" si="0"/>
        <v>0.51839999999999997</v>
      </c>
      <c r="AG18">
        <f t="shared" si="0"/>
        <v>0.52684933741666673</v>
      </c>
      <c r="AH18">
        <f t="shared" si="0"/>
        <v>0.75661705570833337</v>
      </c>
      <c r="AI18">
        <f t="shared" si="0"/>
        <v>0.87384861030000005</v>
      </c>
      <c r="AJ18">
        <f t="shared" si="0"/>
        <v>0.60565622330000002</v>
      </c>
      <c r="AK18">
        <f t="shared" si="0"/>
        <v>0.72499999999999998</v>
      </c>
      <c r="AL18">
        <f t="shared" si="0"/>
        <v>0.71836509704589846</v>
      </c>
      <c r="AM18">
        <f t="shared" si="0"/>
        <v>0.40436509704589846</v>
      </c>
      <c r="AN18">
        <f t="shared" si="0"/>
        <v>0.36886855000000002</v>
      </c>
      <c r="AO18">
        <f t="shared" si="0"/>
        <v>0.66376855000000001</v>
      </c>
      <c r="AP18">
        <f t="shared" si="0"/>
        <v>0.60719127900000003</v>
      </c>
      <c r="AQ18">
        <f t="shared" si="0"/>
        <v>0.271291279</v>
      </c>
      <c r="AR18">
        <f t="shared" si="0"/>
        <v>0.33578740807407403</v>
      </c>
      <c r="AS18">
        <f t="shared" si="0"/>
        <v>0.34849141371296299</v>
      </c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F18" s="9">
        <v>0.48</v>
      </c>
      <c r="BG18" s="9">
        <v>1</v>
      </c>
      <c r="BH18" s="61" t="str">
        <f>IF(ISNUMBER('1-3'!M18),'1-3'!M18/100,"XXX")</f>
        <v>XXX</v>
      </c>
      <c r="BI18" s="9">
        <v>0.5</v>
      </c>
      <c r="BJ18" s="9">
        <v>0.42999999999999994</v>
      </c>
      <c r="BK18" s="9">
        <v>0.57142738244613345</v>
      </c>
      <c r="BL18" s="9">
        <v>0.51839999999999997</v>
      </c>
      <c r="BM18" s="9">
        <v>1</v>
      </c>
      <c r="BN18" s="9">
        <v>0.52684933741666673</v>
      </c>
      <c r="BO18" s="9">
        <v>0.98638477400000002</v>
      </c>
      <c r="BP18" s="9">
        <v>0.76131244659999997</v>
      </c>
      <c r="BQ18" s="9">
        <v>0.45</v>
      </c>
      <c r="BR18" s="9">
        <v>1</v>
      </c>
      <c r="BS18" s="9">
        <v>0.43673019409179686</v>
      </c>
      <c r="BT18" s="9">
        <v>0.37200000000000005</v>
      </c>
      <c r="BU18" s="9">
        <v>0.2549189108466336</v>
      </c>
      <c r="BV18" s="9">
        <v>0.96179999999999999</v>
      </c>
      <c r="BW18" s="9">
        <v>0.25258255800000001</v>
      </c>
      <c r="BX18" s="9">
        <v>0.28999999999999998</v>
      </c>
      <c r="BY18" s="9">
        <v>0.38157481614814814</v>
      </c>
      <c r="BZ18" s="9">
        <v>0.31540801127777779</v>
      </c>
      <c r="CA18" s="9">
        <v>0.55300000000000005</v>
      </c>
      <c r="CB18" s="9">
        <v>0.47713485956192014</v>
      </c>
    </row>
    <row r="19" spans="1:80" ht="15" x14ac:dyDescent="0.25">
      <c r="A19" s="19" t="s">
        <v>28</v>
      </c>
      <c r="B19" s="19" t="s">
        <v>28</v>
      </c>
      <c r="C19" s="202">
        <f>IF(ISNUMBER('2019'!C19),(1-PRODUCT('2019'!C19,0.1)),"XXX")</f>
        <v>0.18000000000000005</v>
      </c>
      <c r="D19" s="202">
        <f>IFERROR(IF((LOG(100*'2019'!D19+1)/LOG(100+1))&gt;1,0,(1-(LOG(100*'2019'!D19+1)/LOG(100+1)))), 1)</f>
        <v>1</v>
      </c>
      <c r="E19" s="203">
        <f>IF(ISNUMBER('2019'!E19),IF('2019'!E19/100&gt;1,1,'2019'!E19/100),"XXX")</f>
        <v>0.73138594202838991</v>
      </c>
      <c r="F19" s="202">
        <f>IF(ISNUMBER('2019'!F19),(1-(('2019'!F19-1)/4)),"XXX")</f>
        <v>0.75</v>
      </c>
      <c r="G19" s="202">
        <f>IF(ISNUMBER('2019'!G19),(1-('2019'!G19/10)),"XXX")</f>
        <v>0.5</v>
      </c>
      <c r="H19" s="195">
        <f t="shared" si="1"/>
        <v>0.63227718840567804</v>
      </c>
      <c r="I19" s="203">
        <f>IF(ISNUMBER('2019'!H19),'2019'!H19,"XXX")</f>
        <v>0.63016974495548606</v>
      </c>
      <c r="J19" s="203">
        <f>IF(ISNUMBER('2019'!I19),'2019'!I19,"XXX")</f>
        <v>0.62949999999999995</v>
      </c>
      <c r="K19" s="203" t="str">
        <f>IF(ISNUMBER('2019'!J19),IF(('2019'!J19/5)&gt;1,1,'2019'!J19/5),"XXX")</f>
        <v>XXX</v>
      </c>
      <c r="L19" s="203">
        <f>IF(ISNUMBER('2019'!K19),'2019'!K19,"XXX")</f>
        <v>0.53320343091666667</v>
      </c>
      <c r="M19" s="203">
        <f>IF(ISNUMBER('2019'!L19),IF(('2019'!L19/5)&gt;1,1,'2019'!L19/5),"XXX")</f>
        <v>1</v>
      </c>
      <c r="N19" s="203">
        <f>IF(ISNUMBER('2019'!M19),(1-('2019'!M19/100)),"XXX")</f>
        <v>0.70647188189999999</v>
      </c>
      <c r="O19" s="203" t="str">
        <f>IF(ISNUMBER('2019'!N19),IF(('2019'!N19/10)&gt;1,1,'2019'!N19/10),"XXX")</f>
        <v>XXX</v>
      </c>
      <c r="P19" s="203">
        <f>IF(ISNUMBER('2019'!O19),('2019'!O19/100),"XXX")</f>
        <v>0.69499999999999995</v>
      </c>
      <c r="Q19" s="203">
        <f>IF(ISNUMBER('2019'!P19),'2019'!P19,"XXX")</f>
        <v>0.55816793441772461</v>
      </c>
      <c r="R19" s="203" t="str">
        <f>IF(ISNUMBER('2019'!Q19),('2019'!Q19/100),"XXX")</f>
        <v>XXX</v>
      </c>
      <c r="S19" s="203">
        <f>IF(ISNUMBER('2019'!R19),('2019'!R19/100),"XXX")</f>
        <v>0.75102440000000004</v>
      </c>
      <c r="T19" s="203">
        <f>IF(ISNUMBER('2019'!S19),(1-('2019'!S19/100)),"XXX")</f>
        <v>0.99980000000000002</v>
      </c>
      <c r="U19" s="203">
        <f>IF(ISNUMBER('2019'!T19),'2019'!T19,"XXX")</f>
        <v>0.37528835933333332</v>
      </c>
      <c r="V19" s="203">
        <f>IF(ISNUMBER('2019'!U19),'2019'!U19,"XXX")</f>
        <v>0.38</v>
      </c>
      <c r="W19" s="203">
        <f>IF(ISNUMBER('2019'!V19),'2019'!V19,"XXX")</f>
        <v>0.42097630320370366</v>
      </c>
      <c r="X19" s="203">
        <f>IF(ISNUMBER('2019'!W19),'2019'!W19,"XXX")</f>
        <v>0.2640344069777778</v>
      </c>
      <c r="Y19" s="129">
        <f t="shared" si="2"/>
        <v>0.60812548918994269</v>
      </c>
      <c r="Z19" s="202">
        <f>'2019'!X19</f>
        <v>0.52100000000000002</v>
      </c>
      <c r="AA19" s="203">
        <f>('2019'!Y19+2.5)/5</f>
        <v>0.46688000560000004</v>
      </c>
      <c r="AB19" s="196">
        <f t="shared" si="3"/>
        <v>0.49394000280000006</v>
      </c>
      <c r="AC19" s="79"/>
      <c r="AD19" s="79"/>
      <c r="AE19">
        <f t="shared" si="4"/>
        <v>0.62983487247774295</v>
      </c>
      <c r="AF19">
        <f t="shared" si="4"/>
        <v>0.62949999999999995</v>
      </c>
      <c r="AG19">
        <f t="shared" si="4"/>
        <v>0.53320343091666667</v>
      </c>
      <c r="AH19">
        <f t="shared" si="4"/>
        <v>0.76660171545833333</v>
      </c>
      <c r="AI19">
        <f t="shared" si="4"/>
        <v>0.85323594094999999</v>
      </c>
      <c r="AJ19">
        <f t="shared" si="4"/>
        <v>0.70647188189999999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0.75102440000000004</v>
      </c>
      <c r="AO19">
        <f t="shared" si="4"/>
        <v>0.87541219999999997</v>
      </c>
      <c r="AP19">
        <f t="shared" si="4"/>
        <v>0.6875441796666667</v>
      </c>
      <c r="AQ19">
        <f t="shared" si="4"/>
        <v>0.37764417966666664</v>
      </c>
      <c r="AR19">
        <f t="shared" si="4"/>
        <v>0.40048815160185181</v>
      </c>
      <c r="AS19">
        <f t="shared" si="4"/>
        <v>0.34250535509074076</v>
      </c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F19" s="9">
        <v>0.18000000000000005</v>
      </c>
      <c r="BG19" s="9">
        <v>1</v>
      </c>
      <c r="BH19" s="61">
        <f>IF(ISNUMBER('1-3'!M19),'1-3'!M19/100,"XXX")</f>
        <v>0.69833333333333347</v>
      </c>
      <c r="BI19" s="9">
        <v>0.75</v>
      </c>
      <c r="BJ19" s="9">
        <v>0.5</v>
      </c>
      <c r="BK19" s="9">
        <v>0.63016974495548606</v>
      </c>
      <c r="BL19" s="9">
        <v>0.62949999999999995</v>
      </c>
      <c r="BM19" s="9" t="s">
        <v>167</v>
      </c>
      <c r="BN19" s="9">
        <v>0.53320343091666667</v>
      </c>
      <c r="BO19" s="9">
        <v>1</v>
      </c>
      <c r="BP19" s="9">
        <v>0.70647188189999999</v>
      </c>
      <c r="BQ19" s="9"/>
      <c r="BR19" s="9">
        <v>0.69499999999999995</v>
      </c>
      <c r="BS19" s="9">
        <v>0.55816793441772461</v>
      </c>
      <c r="BT19" s="9"/>
      <c r="BU19" s="9">
        <v>0.36259549281464598</v>
      </c>
      <c r="BV19" s="9">
        <v>0.99980000000000002</v>
      </c>
      <c r="BW19" s="9">
        <v>0.37528835933333332</v>
      </c>
      <c r="BX19" s="9">
        <v>0.38</v>
      </c>
      <c r="BY19" s="9">
        <v>0.42097630320370366</v>
      </c>
      <c r="BZ19" s="9">
        <v>0.2640344069777778</v>
      </c>
      <c r="CA19" s="9">
        <v>0.52100000000000002</v>
      </c>
      <c r="CB19" s="9">
        <v>0.45138031542301177</v>
      </c>
    </row>
    <row r="20" spans="1:80" ht="15" x14ac:dyDescent="0.25">
      <c r="A20" s="19" t="s">
        <v>29</v>
      </c>
      <c r="B20" s="19" t="s">
        <v>29</v>
      </c>
      <c r="C20" s="202">
        <f>IF(ISNUMBER('2019'!C20),(1-PRODUCT('2019'!C20,0.1)),"XXX")</f>
        <v>0.64999999999999991</v>
      </c>
      <c r="D20" s="202">
        <f>IFERROR(IF((LOG(100*'2019'!D20+1)/LOG(100+1))&gt;1,0,(1-(LOG(100*'2019'!D20+1)/LOG(100+1)))), 1)</f>
        <v>1</v>
      </c>
      <c r="E20" s="203">
        <f>IF(ISNUMBER('2019'!E20),IF('2019'!E20/100&gt;1,1,'2019'!E20/100),"XXX")</f>
        <v>0.68039802406779659</v>
      </c>
      <c r="F20" s="202">
        <f>IF(ISNUMBER('2019'!F20),(1-(('2019'!F20-1)/4)),"XXX")</f>
        <v>1</v>
      </c>
      <c r="G20" s="202">
        <f>IF(ISNUMBER('2019'!G20),(1-('2019'!G20/10)),"XXX")</f>
        <v>0.49</v>
      </c>
      <c r="H20" s="195">
        <f t="shared" si="1"/>
        <v>0.7640796048135593</v>
      </c>
      <c r="I20" s="203">
        <f>IF(ISNUMBER('2019'!H20),'2019'!H20,"XXX")</f>
        <v>0.53695724660119115</v>
      </c>
      <c r="J20" s="203">
        <f>IF(ISNUMBER('2019'!I20),'2019'!I20,"XXX")</f>
        <v>0.55910000000000004</v>
      </c>
      <c r="K20" s="203" t="str">
        <f>IF(ISNUMBER('2019'!J20),IF(('2019'!J20/5)&gt;1,1,'2019'!J20/5),"XXX")</f>
        <v>XXX</v>
      </c>
      <c r="L20" s="203">
        <f>IF(ISNUMBER('2019'!K20),'2019'!K20,"XXX")</f>
        <v>0.53200892208333328</v>
      </c>
      <c r="M20" s="203">
        <f>IF(ISNUMBER('2019'!L20),IF(('2019'!L20/5)&gt;1,1,'2019'!L20/5),"XXX")</f>
        <v>0.94988126800000006</v>
      </c>
      <c r="N20" s="203">
        <f>IF(ISNUMBER('2019'!M20),(1-('2019'!M20/100)),"XXX")</f>
        <v>0.96863111499999999</v>
      </c>
      <c r="O20" s="203">
        <f>IF(ISNUMBER('2019'!N20),IF(('2019'!N20/10)&gt;1,1,'2019'!N20/10),"XXX")</f>
        <v>0.19</v>
      </c>
      <c r="P20" s="203">
        <f>IF(ISNUMBER('2019'!O20),('2019'!O20/100),"XXX")</f>
        <v>1</v>
      </c>
      <c r="Q20" s="203">
        <f>IF(ISNUMBER('2019'!P20),'2019'!P20,"XXX")</f>
        <v>0.6190918445587158</v>
      </c>
      <c r="R20" s="203">
        <f>IF(ISNUMBER('2019'!Q20),('2019'!Q20/100),"XXX")</f>
        <v>8.199999999999999E-2</v>
      </c>
      <c r="S20" s="203">
        <f>IF(ISNUMBER('2019'!R20),('2019'!R20/100),"XXX")</f>
        <v>0.69744929999999994</v>
      </c>
      <c r="T20" s="203">
        <f>IF(ISNUMBER('2019'!S20),(1-('2019'!S20/100)),"XXX")</f>
        <v>0.91490000000000005</v>
      </c>
      <c r="U20" s="203">
        <f>IF(ISNUMBER('2019'!T20),'2019'!T20,"XXX")</f>
        <v>0.50033932261111114</v>
      </c>
      <c r="V20" s="203">
        <f>IF(ISNUMBER('2019'!U20),'2019'!U20,"XXX")</f>
        <v>0.61</v>
      </c>
      <c r="W20" s="203">
        <f>IF(ISNUMBER('2019'!V20),'2019'!V20,"XXX")</f>
        <v>0.47903114337037039</v>
      </c>
      <c r="X20" s="203">
        <f>IF(ISNUMBER('2019'!W20),'2019'!W20,"XXX")</f>
        <v>0.39139476255555555</v>
      </c>
      <c r="Y20" s="129">
        <f t="shared" si="2"/>
        <v>0.5976746154289756</v>
      </c>
      <c r="Z20" s="202">
        <f>'2019'!X20</f>
        <v>0.67200000000000004</v>
      </c>
      <c r="AA20" s="203">
        <f>('2019'!Y20+2.5)/5</f>
        <v>0.61327646979999995</v>
      </c>
      <c r="AB20" s="196">
        <f t="shared" si="3"/>
        <v>0.64263823489999994</v>
      </c>
      <c r="AC20" s="79"/>
      <c r="AD20" s="79"/>
      <c r="AE20">
        <f t="shared" si="4"/>
        <v>0.54802862330059554</v>
      </c>
      <c r="AF20">
        <f t="shared" si="4"/>
        <v>0.55910000000000004</v>
      </c>
      <c r="AG20">
        <f t="shared" si="4"/>
        <v>0.53200892208333328</v>
      </c>
      <c r="AH20">
        <f t="shared" si="4"/>
        <v>0.74094509504166672</v>
      </c>
      <c r="AI20">
        <f t="shared" si="4"/>
        <v>0.95925619149999997</v>
      </c>
      <c r="AJ20">
        <f t="shared" si="4"/>
        <v>0.57931555749999997</v>
      </c>
      <c r="AK20">
        <f t="shared" si="4"/>
        <v>0.59499999999999997</v>
      </c>
      <c r="AL20">
        <f t="shared" si="4"/>
        <v>0.80954592227935795</v>
      </c>
      <c r="AM20">
        <f t="shared" si="4"/>
        <v>0.35054592227935788</v>
      </c>
      <c r="AN20">
        <f t="shared" si="4"/>
        <v>0.38972464999999995</v>
      </c>
      <c r="AO20">
        <f t="shared" si="4"/>
        <v>0.80617464999999999</v>
      </c>
      <c r="AP20">
        <f t="shared" si="4"/>
        <v>0.70761966130555565</v>
      </c>
      <c r="AQ20">
        <f t="shared" si="4"/>
        <v>0.55516966130555556</v>
      </c>
      <c r="AR20">
        <f t="shared" si="4"/>
        <v>0.54451557168518516</v>
      </c>
      <c r="AS20">
        <f t="shared" si="4"/>
        <v>0.43521295296296297</v>
      </c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F20" s="9">
        <v>0.65</v>
      </c>
      <c r="BG20" s="9">
        <v>1</v>
      </c>
      <c r="BH20" s="61">
        <f>IF(ISNUMBER('1-3'!M20),'1-3'!M20/100,"XXX")</f>
        <v>0.82666666666666666</v>
      </c>
      <c r="BI20" s="9">
        <v>1</v>
      </c>
      <c r="BJ20" s="9">
        <v>0.49</v>
      </c>
      <c r="BK20" s="9">
        <v>0.53695724660119115</v>
      </c>
      <c r="BL20" s="9">
        <v>0.55910000000000004</v>
      </c>
      <c r="BM20" s="9" t="s">
        <v>167</v>
      </c>
      <c r="BN20" s="9">
        <v>0.53200892208333328</v>
      </c>
      <c r="BO20" s="9">
        <v>0.94988126800000006</v>
      </c>
      <c r="BP20" s="9">
        <v>0.96863111499999999</v>
      </c>
      <c r="BQ20" s="9">
        <v>0.19</v>
      </c>
      <c r="BR20" s="9">
        <v>1</v>
      </c>
      <c r="BS20" s="9">
        <v>0.6190918445587158</v>
      </c>
      <c r="BT20" s="9">
        <v>8.199999999999999E-2</v>
      </c>
      <c r="BU20" s="9">
        <v>0.36681345512224078</v>
      </c>
      <c r="BV20" s="9">
        <v>0.91490000000000005</v>
      </c>
      <c r="BW20" s="9">
        <v>0.50033932261111114</v>
      </c>
      <c r="BX20" s="9">
        <v>0.61</v>
      </c>
      <c r="BY20" s="9">
        <v>0.47903114337037039</v>
      </c>
      <c r="BZ20" s="9">
        <v>0.39139476255555555</v>
      </c>
      <c r="CA20" s="9">
        <v>0.67200000000000004</v>
      </c>
      <c r="CB20" s="9">
        <v>0.59999236464500427</v>
      </c>
    </row>
    <row r="21" spans="1:80" ht="15" x14ac:dyDescent="0.25">
      <c r="A21" s="19" t="s">
        <v>30</v>
      </c>
      <c r="B21" s="19" t="s">
        <v>30</v>
      </c>
      <c r="C21" s="202">
        <f>IF(ISNUMBER('2019'!C21),(1-PRODUCT('2019'!C21,0.1)),"XXX")</f>
        <v>0.6399999999999999</v>
      </c>
      <c r="D21" s="202">
        <f>IFERROR(IF((LOG(100*'2019'!D21+1)/LOG(100+1))&gt;1,0,(1-(LOG(100*'2019'!D21+1)/LOG(100+1)))), 1)</f>
        <v>1</v>
      </c>
      <c r="E21" s="203">
        <f>IF(ISNUMBER('2019'!E21),IF('2019'!E21/100&gt;1,1,'2019'!E21/100),"XXX")</f>
        <v>0.43041208624166666</v>
      </c>
      <c r="F21" s="202">
        <f>IF(ISNUMBER('2019'!F21),(1-(('2019'!F21-1)/4)),"XXX")</f>
        <v>0</v>
      </c>
      <c r="G21" s="202">
        <f>IF(ISNUMBER('2019'!G21),(1-('2019'!G21/10)),"XXX")</f>
        <v>0.30999999999999994</v>
      </c>
      <c r="H21" s="195">
        <f t="shared" si="1"/>
        <v>0.47608241724833328</v>
      </c>
      <c r="I21" s="203">
        <f>IF(ISNUMBER('2019'!H21),'2019'!H21,"XXX")</f>
        <v>0.65452268175116179</v>
      </c>
      <c r="J21" s="203">
        <f>IF(ISNUMBER('2019'!I21),'2019'!I21,"XXX")</f>
        <v>0.6522</v>
      </c>
      <c r="K21" s="203">
        <f>IF(ISNUMBER('2019'!J21),IF(('2019'!J21/5)&gt;1,1,'2019'!J21/5),"XXX")</f>
        <v>0.81928200000000007</v>
      </c>
      <c r="L21" s="203">
        <f>IF(ISNUMBER('2019'!K21),'2019'!K21,"XXX")</f>
        <v>0.50915353295833332</v>
      </c>
      <c r="M21" s="203">
        <f>IF(ISNUMBER('2019'!L21),IF(('2019'!L21/5)&gt;1,1,'2019'!L21/5),"XXX")</f>
        <v>0.78151173600000001</v>
      </c>
      <c r="N21" s="203">
        <f>IF(ISNUMBER('2019'!M21),(1-('2019'!M21/100)),"XXX")</f>
        <v>0.75120153430000003</v>
      </c>
      <c r="O21" s="203">
        <f>IF(ISNUMBER('2019'!N21),IF(('2019'!N21/10)&gt;1,1,'2019'!N21/10),"XXX")</f>
        <v>1</v>
      </c>
      <c r="P21" s="203">
        <f>IF(ISNUMBER('2019'!O21),('2019'!O21/100),"XXX")</f>
        <v>0.91500000000000004</v>
      </c>
      <c r="Q21" s="203">
        <f>IF(ISNUMBER('2019'!P21),'2019'!P21,"XXX")</f>
        <v>0.25544664859771726</v>
      </c>
      <c r="R21" s="203">
        <f>IF(ISNUMBER('2019'!Q21),('2019'!Q21/100),"XXX")</f>
        <v>0.45899999999999996</v>
      </c>
      <c r="S21" s="203">
        <f>IF(ISNUMBER('2019'!R21),('2019'!R21/100),"XXX")</f>
        <v>0.66917509999999991</v>
      </c>
      <c r="T21" s="203">
        <f>IF(ISNUMBER('2019'!S21),(1-('2019'!S21/100)),"XXX")</f>
        <v>0.98019999999999996</v>
      </c>
      <c r="U21" s="203">
        <f>IF(ISNUMBER('2019'!T21),'2019'!T21,"XXX")</f>
        <v>0.47110568416666659</v>
      </c>
      <c r="V21" s="203">
        <f>IF(ISNUMBER('2019'!U21),'2019'!U21,"XXX")</f>
        <v>0.35</v>
      </c>
      <c r="W21" s="203">
        <f>IF(ISNUMBER('2019'!V21),'2019'!V21,"XXX")</f>
        <v>0.4501812502037037</v>
      </c>
      <c r="X21" s="203">
        <f>IF(ISNUMBER('2019'!W21),'2019'!W21,"XXX")</f>
        <v>0.45674393571111105</v>
      </c>
      <c r="Y21" s="129">
        <f t="shared" si="2"/>
        <v>0.63592025648054351</v>
      </c>
      <c r="Z21" s="202">
        <f>'2019'!X21</f>
        <v>0.67600000000000005</v>
      </c>
      <c r="AA21" s="203">
        <f>('2019'!Y21+2.5)/5</f>
        <v>0.57447469240000004</v>
      </c>
      <c r="AB21" s="196">
        <f t="shared" si="3"/>
        <v>0.62523734620000004</v>
      </c>
      <c r="AC21" s="79"/>
      <c r="AD21" s="79"/>
      <c r="AE21">
        <f t="shared" si="4"/>
        <v>0.65336134087558095</v>
      </c>
      <c r="AF21">
        <f t="shared" si="4"/>
        <v>0.73574099999999998</v>
      </c>
      <c r="AG21">
        <f t="shared" si="4"/>
        <v>0.66421776647916664</v>
      </c>
      <c r="AH21">
        <f t="shared" si="4"/>
        <v>0.64533263447916667</v>
      </c>
      <c r="AI21">
        <f t="shared" si="4"/>
        <v>0.76635663514999997</v>
      </c>
      <c r="AJ21">
        <f t="shared" si="4"/>
        <v>0.87560076715000001</v>
      </c>
      <c r="AK21">
        <f t="shared" si="4"/>
        <v>0.95750000000000002</v>
      </c>
      <c r="AL21">
        <f t="shared" si="4"/>
        <v>0.5852233242988587</v>
      </c>
      <c r="AM21">
        <f t="shared" si="4"/>
        <v>0.35722332429885861</v>
      </c>
      <c r="AN21">
        <f t="shared" si="4"/>
        <v>0.56408754999999999</v>
      </c>
      <c r="AO21">
        <f t="shared" si="4"/>
        <v>0.82468754999999994</v>
      </c>
      <c r="AP21">
        <f t="shared" si="4"/>
        <v>0.72565284208333325</v>
      </c>
      <c r="AQ21">
        <f t="shared" si="4"/>
        <v>0.41055284208333331</v>
      </c>
      <c r="AR21">
        <f t="shared" si="4"/>
        <v>0.40009062510185184</v>
      </c>
      <c r="AS21">
        <f t="shared" si="4"/>
        <v>0.45346259295740737</v>
      </c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F21" s="9">
        <v>0.64</v>
      </c>
      <c r="BG21" s="9">
        <v>1</v>
      </c>
      <c r="BH21" s="61">
        <f>IF(ISNUMBER('1-3'!M21),'1-3'!M21/100,"XXX")</f>
        <v>0.67</v>
      </c>
      <c r="BI21" s="9">
        <v>0</v>
      </c>
      <c r="BJ21" s="9">
        <v>0.30999999999999994</v>
      </c>
      <c r="BK21" s="9">
        <v>0.65452268175116179</v>
      </c>
      <c r="BL21" s="9">
        <v>0.6522</v>
      </c>
      <c r="BM21" s="9">
        <v>0.97326800000000002</v>
      </c>
      <c r="BN21" s="9">
        <v>0.50915353295833332</v>
      </c>
      <c r="BO21" s="9">
        <v>0.78151173600000001</v>
      </c>
      <c r="BP21" s="9">
        <v>0.75120153430000003</v>
      </c>
      <c r="BQ21" s="9">
        <v>1</v>
      </c>
      <c r="BR21" s="9">
        <v>0.91500000000000004</v>
      </c>
      <c r="BS21" s="9">
        <v>0.25544664859771726</v>
      </c>
      <c r="BT21" s="9">
        <v>0.45899999999999996</v>
      </c>
      <c r="BU21" s="9">
        <v>0.4155265435027134</v>
      </c>
      <c r="BV21" s="9">
        <v>0.98019999999999996</v>
      </c>
      <c r="BW21" s="9">
        <v>0.47110568416666659</v>
      </c>
      <c r="BX21" s="9">
        <v>0.35</v>
      </c>
      <c r="BY21" s="9">
        <v>0.4501812502037037</v>
      </c>
      <c r="BZ21" s="9">
        <v>0.45674393571111105</v>
      </c>
      <c r="CA21" s="9">
        <v>0.67600000000000005</v>
      </c>
      <c r="CB21" s="9">
        <v>0.55949315428733826</v>
      </c>
    </row>
    <row r="22" spans="1:80" ht="15" x14ac:dyDescent="0.25">
      <c r="A22" s="19" t="s">
        <v>31</v>
      </c>
      <c r="B22" s="19" t="s">
        <v>31</v>
      </c>
      <c r="C22" s="202">
        <f>IF(ISNUMBER('2019'!C22),(1-PRODUCT('2019'!C22,0.1)),"XXX")</f>
        <v>0.66999999999999993</v>
      </c>
      <c r="D22" s="202">
        <f>IFERROR(IF((LOG(100*'2019'!D22+1)/LOG(100+1))&gt;1,0,(1-(LOG(100*'2019'!D22+1)/LOG(100+1)))), 1)</f>
        <v>1</v>
      </c>
      <c r="E22" s="203">
        <f>IF(ISNUMBER('2019'!E22),IF('2019'!E22/100&gt;1,1,'2019'!E22/100),"XXX")</f>
        <v>0.85044229029166674</v>
      </c>
      <c r="F22" s="202">
        <f>IF(ISNUMBER('2019'!F22),(1-(('2019'!F22-1)/4)),"XXX")</f>
        <v>1</v>
      </c>
      <c r="G22" s="202">
        <f>IF(ISNUMBER('2019'!G22),(1-('2019'!G22/10)),"XXX")</f>
        <v>0.29000000000000004</v>
      </c>
      <c r="H22" s="195">
        <f t="shared" si="1"/>
        <v>0.76208845805833336</v>
      </c>
      <c r="I22" s="203">
        <f>IF(ISNUMBER('2019'!H22),'2019'!H22,"XXX")</f>
        <v>0.70069705095594581</v>
      </c>
      <c r="J22" s="203">
        <f>IF(ISNUMBER('2019'!I22),'2019'!I22,"XXX")</f>
        <v>0.82089999999999996</v>
      </c>
      <c r="K22" s="203">
        <f>IF(ISNUMBER('2019'!J22),IF(('2019'!J22/5)&gt;1,1,'2019'!J22/5),"XXX")</f>
        <v>0.711314</v>
      </c>
      <c r="L22" s="203">
        <f>IF(ISNUMBER('2019'!K22),'2019'!K22,"XXX")</f>
        <v>0.73493030470833332</v>
      </c>
      <c r="M22" s="203">
        <f>IF(ISNUMBER('2019'!L22),IF(('2019'!L22/5)&gt;1,1,'2019'!L22/5),"XXX")</f>
        <v>0.40752110400000002</v>
      </c>
      <c r="N22" s="203">
        <f>IF(ISNUMBER('2019'!M22),(1-('2019'!M22/100)),"XXX")</f>
        <v>0.94319891450000004</v>
      </c>
      <c r="O22" s="203">
        <f>IF(ISNUMBER('2019'!N22),IF(('2019'!N22/10)&gt;1,1,'2019'!N22/10),"XXX")</f>
        <v>0.02</v>
      </c>
      <c r="P22" s="203">
        <f>IF(ISNUMBER('2019'!O22),('2019'!O22/100),"XXX")</f>
        <v>0.90900000000000003</v>
      </c>
      <c r="Q22" s="203" t="str">
        <f>IF(ISNUMBER('2019'!P22),'2019'!P22,"XXX")</f>
        <v>XXX</v>
      </c>
      <c r="R22" s="203">
        <f>IF(ISNUMBER('2019'!Q22),('2019'!Q22/100),"XXX")</f>
        <v>0.14699999999999999</v>
      </c>
      <c r="S22" s="203">
        <f>IF(ISNUMBER('2019'!R22),('2019'!R22/100),"XXX")</f>
        <v>0.91018680000000007</v>
      </c>
      <c r="T22" s="203" t="str">
        <f>IF(ISNUMBER('2019'!S22),(1-('2019'!S22/100)),"XXX")</f>
        <v>XXX</v>
      </c>
      <c r="U22" s="203">
        <f>IF(ISNUMBER('2019'!T22),'2019'!T22,"XXX")</f>
        <v>0.56918531522222227</v>
      </c>
      <c r="V22" s="203">
        <f>IF(ISNUMBER('2019'!U22),'2019'!U22,"XXX")</f>
        <v>0.63</v>
      </c>
      <c r="W22" s="203">
        <f>IF(ISNUMBER('2019'!V22),'2019'!V22,"XXX")</f>
        <v>0.51099117159259266</v>
      </c>
      <c r="X22" s="203">
        <f>IF(ISNUMBER('2019'!W22),'2019'!W22,"XXX")</f>
        <v>0.49831298319999995</v>
      </c>
      <c r="Y22" s="129">
        <f t="shared" si="2"/>
        <v>0.5981515277611934</v>
      </c>
      <c r="Z22" s="202" t="str">
        <f>'2019'!X22</f>
        <v>XXX</v>
      </c>
      <c r="AA22" s="203">
        <f>('2019'!Y22+2.5)/5</f>
        <v>0.32411986580000002</v>
      </c>
      <c r="AB22" s="196">
        <f t="shared" si="3"/>
        <v>0.32411986580000002</v>
      </c>
      <c r="AC22" s="79"/>
      <c r="AD22" s="79"/>
      <c r="AE22">
        <f t="shared" si="4"/>
        <v>0.76079852547797289</v>
      </c>
      <c r="AF22">
        <f t="shared" si="4"/>
        <v>0.76610699999999998</v>
      </c>
      <c r="AG22">
        <f t="shared" si="4"/>
        <v>0.72312215235416666</v>
      </c>
      <c r="AH22">
        <f t="shared" si="4"/>
        <v>0.57122570435416664</v>
      </c>
      <c r="AI22">
        <f t="shared" si="4"/>
        <v>0.67536000925000006</v>
      </c>
      <c r="AJ22">
        <f t="shared" si="4"/>
        <v>0.48159945725000003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0.52859339999999999</v>
      </c>
      <c r="AO22">
        <f t="shared" si="4"/>
        <v>0.91018680000000007</v>
      </c>
      <c r="AP22">
        <f t="shared" si="4"/>
        <v>0.56918531522222227</v>
      </c>
      <c r="AQ22">
        <f t="shared" si="4"/>
        <v>0.59959265761111114</v>
      </c>
      <c r="AR22">
        <f t="shared" si="4"/>
        <v>0.57049558579629633</v>
      </c>
      <c r="AS22">
        <f t="shared" si="4"/>
        <v>0.50465207739629636</v>
      </c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F22" s="9">
        <v>0.67</v>
      </c>
      <c r="BG22" s="9">
        <v>1</v>
      </c>
      <c r="BH22" s="61">
        <f>IF(ISNUMBER('1-3'!M22),'1-3'!M22/100,"XXX")</f>
        <v>0.90166666666666673</v>
      </c>
      <c r="BI22" s="9">
        <v>1</v>
      </c>
      <c r="BJ22" s="9">
        <v>0.29000000000000004</v>
      </c>
      <c r="BK22" s="9">
        <v>0.70069705095594581</v>
      </c>
      <c r="BL22" s="9">
        <v>0.82089999999999996</v>
      </c>
      <c r="BM22" s="9">
        <v>0.32606200000000002</v>
      </c>
      <c r="BN22" s="9">
        <v>0.73493030470833332</v>
      </c>
      <c r="BO22" s="9">
        <v>0.40752110400000002</v>
      </c>
      <c r="BP22" s="9">
        <v>0.94319891450000004</v>
      </c>
      <c r="BQ22" s="9">
        <v>0.02</v>
      </c>
      <c r="BR22" s="9">
        <v>0.90900000000000003</v>
      </c>
      <c r="BS22" s="9" t="s">
        <v>167</v>
      </c>
      <c r="BT22" s="9">
        <v>0.14699999999999999</v>
      </c>
      <c r="BU22" s="9">
        <v>0.57753751712404811</v>
      </c>
      <c r="BV22" s="9">
        <v>1</v>
      </c>
      <c r="BW22" s="9">
        <v>0.56918531522222227</v>
      </c>
      <c r="BX22" s="9">
        <v>0.63</v>
      </c>
      <c r="BY22" s="9">
        <v>0.51099117159259266</v>
      </c>
      <c r="BZ22" s="9">
        <v>0.49831298319999995</v>
      </c>
      <c r="CA22" s="9"/>
      <c r="CB22" s="9">
        <v>0.30641945600509646</v>
      </c>
    </row>
    <row r="23" spans="1:80" ht="15" x14ac:dyDescent="0.25">
      <c r="A23" s="19" t="s">
        <v>32</v>
      </c>
      <c r="B23" s="19" t="s">
        <v>32</v>
      </c>
      <c r="C23" s="202">
        <f>IF(ISNUMBER('2019'!C23),(1-PRODUCT('2019'!C23,0.1)),"XXX")</f>
        <v>0.57000000000000006</v>
      </c>
      <c r="D23" s="202">
        <f>IFERROR(IF((LOG(100*'2019'!D23+1)/LOG(100+1))&gt;1,0,(1-(LOG(100*'2019'!D23+1)/LOG(100+1)))), 1)</f>
        <v>1</v>
      </c>
      <c r="E23" s="203">
        <f>IF(ISNUMBER('2019'!E23),IF('2019'!E23/100&gt;1,1,'2019'!E23/100),"XXX")</f>
        <v>0.72953706882048019</v>
      </c>
      <c r="F23" s="202">
        <f>IF(ISNUMBER('2019'!F23),(1-(('2019'!F23-1)/4)),"XXX")</f>
        <v>1</v>
      </c>
      <c r="G23" s="202">
        <f>IF(ISNUMBER('2019'!G23),(1-('2019'!G23/10)),"XXX")</f>
        <v>0.67999999999999994</v>
      </c>
      <c r="H23" s="195">
        <f t="shared" si="1"/>
        <v>0.79590741376409613</v>
      </c>
      <c r="I23" s="203">
        <f>IF(ISNUMBER('2019'!H23),'2019'!H23,"XXX")</f>
        <v>0.71328401098195382</v>
      </c>
      <c r="J23" s="203">
        <f>IF(ISNUMBER('2019'!I23),'2019'!I23,"XXX")</f>
        <v>0.78259999999999996</v>
      </c>
      <c r="K23" s="203">
        <f>IF(ISNUMBER('2019'!J23),IF(('2019'!J23/5)&gt;1,1,'2019'!J23/5),"XXX")</f>
        <v>0.467804</v>
      </c>
      <c r="L23" s="203">
        <f>IF(ISNUMBER('2019'!K23),'2019'!K23,"XXX")</f>
        <v>0.61623562975000001</v>
      </c>
      <c r="M23" s="203">
        <f>IF(ISNUMBER('2019'!L23),IF(('2019'!L23/5)&gt;1,1,'2019'!L23/5),"XXX")</f>
        <v>0.84309978399999996</v>
      </c>
      <c r="N23" s="203">
        <f>IF(ISNUMBER('2019'!M23),(1-('2019'!M23/100)),"XXX")</f>
        <v>0.61026866910000011</v>
      </c>
      <c r="O23" s="203">
        <f>IF(ISNUMBER('2019'!N23),IF(('2019'!N23/10)&gt;1,1,'2019'!N23/10),"XXX")</f>
        <v>1</v>
      </c>
      <c r="P23" s="203">
        <f>IF(ISNUMBER('2019'!O23),('2019'!O23/100),"XXX")</f>
        <v>0.94</v>
      </c>
      <c r="Q23" s="203">
        <f>IF(ISNUMBER('2019'!P23),'2019'!P23,"XXX")</f>
        <v>0.21473228931427002</v>
      </c>
      <c r="R23" s="203">
        <f>IF(ISNUMBER('2019'!Q23),('2019'!Q23/100),"XXX")</f>
        <v>0.28800000000000003</v>
      </c>
      <c r="S23" s="203">
        <f>IF(ISNUMBER('2019'!R23),('2019'!R23/100),"XXX")</f>
        <v>0.89174319999999996</v>
      </c>
      <c r="T23" s="203">
        <f>IF(ISNUMBER('2019'!S23),(1-('2019'!S23/100)),"XXX")</f>
        <v>1</v>
      </c>
      <c r="U23" s="203">
        <f>IF(ISNUMBER('2019'!T23),'2019'!T23,"XXX")</f>
        <v>0.5232551786666666</v>
      </c>
      <c r="V23" s="203">
        <f>IF(ISNUMBER('2019'!U23),'2019'!U23,"XXX")</f>
        <v>0.42</v>
      </c>
      <c r="W23" s="203">
        <f>IF(ISNUMBER('2019'!V23),'2019'!V23,"XXX")</f>
        <v>0.54676244437037036</v>
      </c>
      <c r="X23" s="203">
        <f>IF(ISNUMBER('2019'!W23),'2019'!W23,"XXX")</f>
        <v>0.56783763571111112</v>
      </c>
      <c r="Y23" s="129">
        <f t="shared" si="2"/>
        <v>0.65160142761839823</v>
      </c>
      <c r="Z23" s="202">
        <f>'2019'!X23</f>
        <v>0.623</v>
      </c>
      <c r="AA23" s="203">
        <f>('2019'!Y23+2.5)/5</f>
        <v>0.58497610680000001</v>
      </c>
      <c r="AB23" s="196">
        <f t="shared" si="3"/>
        <v>0.60398805339999995</v>
      </c>
      <c r="AC23" s="79"/>
      <c r="AD23" s="79"/>
      <c r="AE23">
        <f t="shared" si="4"/>
        <v>0.74794200549097689</v>
      </c>
      <c r="AF23">
        <f t="shared" si="4"/>
        <v>0.62520200000000004</v>
      </c>
      <c r="AG23">
        <f t="shared" si="4"/>
        <v>0.54201981487499995</v>
      </c>
      <c r="AH23">
        <f t="shared" si="4"/>
        <v>0.72966770687499993</v>
      </c>
      <c r="AI23">
        <f t="shared" si="4"/>
        <v>0.72668422654999998</v>
      </c>
      <c r="AJ23">
        <f t="shared" si="4"/>
        <v>0.80513433455000005</v>
      </c>
      <c r="AK23">
        <f t="shared" si="4"/>
        <v>0.97</v>
      </c>
      <c r="AL23">
        <f t="shared" si="4"/>
        <v>0.57736614465713498</v>
      </c>
      <c r="AM23">
        <f t="shared" si="4"/>
        <v>0.25136614465713503</v>
      </c>
      <c r="AN23">
        <f t="shared" si="4"/>
        <v>0.58987159999999994</v>
      </c>
      <c r="AO23">
        <f t="shared" si="4"/>
        <v>0.94587160000000003</v>
      </c>
      <c r="AP23">
        <f t="shared" si="4"/>
        <v>0.7616275893333333</v>
      </c>
      <c r="AQ23">
        <f t="shared" si="4"/>
        <v>0.47162758933333326</v>
      </c>
      <c r="AR23">
        <f t="shared" si="4"/>
        <v>0.4833812221851852</v>
      </c>
      <c r="AS23">
        <f t="shared" si="4"/>
        <v>0.55730004004074074</v>
      </c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F23" s="9">
        <v>0.57000000000000006</v>
      </c>
      <c r="BG23" s="9">
        <v>1</v>
      </c>
      <c r="BH23" s="61">
        <f>IF(ISNUMBER('1-3'!M23),'1-3'!M23/100,"XXX")</f>
        <v>0.65333333333333343</v>
      </c>
      <c r="BI23" s="9">
        <v>1</v>
      </c>
      <c r="BJ23" s="9">
        <v>0.67999999999999994</v>
      </c>
      <c r="BK23" s="9">
        <v>0.71328401098195382</v>
      </c>
      <c r="BL23" s="9">
        <v>0.78259999999999996</v>
      </c>
      <c r="BM23" s="9">
        <v>0.711314</v>
      </c>
      <c r="BN23" s="9">
        <v>0.61623562975000001</v>
      </c>
      <c r="BO23" s="9">
        <v>0.84309978399999996</v>
      </c>
      <c r="BP23" s="9">
        <v>0.61026866910000011</v>
      </c>
      <c r="BQ23" s="9">
        <v>1</v>
      </c>
      <c r="BR23" s="9">
        <v>0.94</v>
      </c>
      <c r="BS23" s="9">
        <v>0.21473228931427002</v>
      </c>
      <c r="BT23" s="9">
        <v>0.28800000000000003</v>
      </c>
      <c r="BU23" s="9">
        <v>0.62930353204553668</v>
      </c>
      <c r="BV23" s="9">
        <v>1</v>
      </c>
      <c r="BW23" s="9">
        <v>0.5232551786666666</v>
      </c>
      <c r="BX23" s="9">
        <v>0.42</v>
      </c>
      <c r="BY23" s="9">
        <v>0.54676244437037036</v>
      </c>
      <c r="BZ23" s="9">
        <v>0.56783763571111112</v>
      </c>
      <c r="CA23" s="9">
        <v>0.623</v>
      </c>
      <c r="CB23" s="9">
        <v>0.57112793922424321</v>
      </c>
    </row>
    <row r="24" spans="1:80" ht="15" x14ac:dyDescent="0.25">
      <c r="A24" s="19" t="s">
        <v>33</v>
      </c>
      <c r="B24" s="19" t="s">
        <v>33</v>
      </c>
      <c r="C24" s="202">
        <f>IF(ISNUMBER('2019'!C24),(1-PRODUCT('2019'!C24,0.1)),"XXX")</f>
        <v>0.25</v>
      </c>
      <c r="D24" s="202">
        <f>IFERROR(IF((LOG(100*'2019'!D24+1)/LOG(100+1))&gt;1,0,(1-(LOG(100*'2019'!D24+1)/LOG(100+1)))), 1)</f>
        <v>0.13055798346832748</v>
      </c>
      <c r="E24" s="203">
        <f>IF(ISNUMBER('2019'!E24),IF('2019'!E24/100&gt;1,1,'2019'!E24/100),"XXX")</f>
        <v>0.73940110739816378</v>
      </c>
      <c r="F24" s="202">
        <f>IF(ISNUMBER('2019'!F24),(1-(('2019'!F24-1)/4)),"XXX")</f>
        <v>0.25</v>
      </c>
      <c r="G24" s="202">
        <f>IF(ISNUMBER('2019'!G24),(1-('2019'!G24/10)),"XXX")</f>
        <v>0.44000000000000006</v>
      </c>
      <c r="H24" s="195">
        <f t="shared" si="1"/>
        <v>0.36199181817329829</v>
      </c>
      <c r="I24" s="203">
        <f>IF(ISNUMBER('2019'!H24),'2019'!H24,"XXX")</f>
        <v>0.34817879863651624</v>
      </c>
      <c r="J24" s="203">
        <f>IF(ISNUMBER('2019'!I24),'2019'!I24,"XXX")</f>
        <v>0.31169999999999998</v>
      </c>
      <c r="K24" s="203">
        <f>IF(ISNUMBER('2019'!J24),IF(('2019'!J24/5)&gt;1,1,'2019'!J24/5),"XXX")</f>
        <v>0.5869120000000001</v>
      </c>
      <c r="L24" s="203">
        <f>IF(ISNUMBER('2019'!K24),'2019'!K24,"XXX")</f>
        <v>0.27005582641666659</v>
      </c>
      <c r="M24" s="203">
        <f>IF(ISNUMBER('2019'!L24),IF(('2019'!L24/5)&gt;1,1,'2019'!L24/5),"XXX")</f>
        <v>0.45701770799999997</v>
      </c>
      <c r="N24" s="203">
        <f>IF(ISNUMBER('2019'!M24),(1-('2019'!M24/100)),"XXX")</f>
        <v>0.65306438450000004</v>
      </c>
      <c r="O24" s="203">
        <f>IF(ISNUMBER('2019'!N24),IF(('2019'!N24/10)&gt;1,1,'2019'!N24/10),"XXX")</f>
        <v>0.01</v>
      </c>
      <c r="P24" s="203">
        <f>IF(ISNUMBER('2019'!O24),('2019'!O24/100),"XXX")</f>
        <v>0.06</v>
      </c>
      <c r="Q24" s="203">
        <f>IF(ISNUMBER('2019'!P24),'2019'!P24,"XXX")</f>
        <v>0.36973667144775391</v>
      </c>
      <c r="R24" s="203">
        <f>IF(ISNUMBER('2019'!Q24),('2019'!Q24/100),"XXX")</f>
        <v>3.6000000000000004E-2</v>
      </c>
      <c r="S24" s="203">
        <f>IF(ISNUMBER('2019'!R24),('2019'!R24/100),"XXX")</f>
        <v>0.1402196</v>
      </c>
      <c r="T24" s="203">
        <f>IF(ISNUMBER('2019'!S24),(1-('2019'!S24/100)),"XXX")</f>
        <v>0.70120000000000005</v>
      </c>
      <c r="U24" s="203">
        <f>IF(ISNUMBER('2019'!T24),'2019'!T24,"XXX")</f>
        <v>0.4555094798333334</v>
      </c>
      <c r="V24" s="203">
        <f>IF(ISNUMBER('2019'!U24),'2019'!U24,"XXX")</f>
        <v>0.41</v>
      </c>
      <c r="W24" s="203">
        <f>IF(ISNUMBER('2019'!V24),'2019'!V24,"XXX")</f>
        <v>0.46522650011111116</v>
      </c>
      <c r="X24" s="203">
        <f>IF(ISNUMBER('2019'!W24),'2019'!W24,"XXX")</f>
        <v>0.49818844264444445</v>
      </c>
      <c r="Y24" s="129">
        <f t="shared" si="2"/>
        <v>0.36081308822436409</v>
      </c>
      <c r="Z24" s="202">
        <f>'2019'!X24</f>
        <v>0.70799999999999996</v>
      </c>
      <c r="AA24" s="203">
        <f>('2019'!Y24+2.5)/5</f>
        <v>0.47387835980000004</v>
      </c>
      <c r="AB24" s="196">
        <f t="shared" si="3"/>
        <v>0.5909391799</v>
      </c>
      <c r="AC24" s="79"/>
      <c r="AD24" s="79"/>
      <c r="AE24">
        <f t="shared" si="4"/>
        <v>0.32993939931825811</v>
      </c>
      <c r="AF24">
        <f t="shared" si="4"/>
        <v>0.44930600000000004</v>
      </c>
      <c r="AG24">
        <f t="shared" si="4"/>
        <v>0.42848391320833334</v>
      </c>
      <c r="AH24">
        <f t="shared" si="4"/>
        <v>0.36353676720833328</v>
      </c>
      <c r="AI24">
        <f t="shared" si="4"/>
        <v>0.55504104624999995</v>
      </c>
      <c r="AJ24">
        <f t="shared" si="4"/>
        <v>0.33153219225000002</v>
      </c>
      <c r="AK24">
        <f t="shared" si="4"/>
        <v>3.4999999999999996E-2</v>
      </c>
      <c r="AL24">
        <f t="shared" si="4"/>
        <v>0.21486833572387695</v>
      </c>
      <c r="AM24">
        <f t="shared" si="4"/>
        <v>0.20286833572387697</v>
      </c>
      <c r="AN24">
        <f t="shared" si="4"/>
        <v>8.8109800000000002E-2</v>
      </c>
      <c r="AO24">
        <f t="shared" si="4"/>
        <v>0.42070980000000002</v>
      </c>
      <c r="AP24">
        <f t="shared" si="4"/>
        <v>0.57835473991666675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F24" s="9">
        <v>0.25</v>
      </c>
      <c r="BG24" s="9">
        <v>0.13055798346832748</v>
      </c>
      <c r="BH24" s="61" t="str">
        <f>IF(ISNUMBER('1-3'!M24),'1-3'!M24/100,"XXX")</f>
        <v>XXX</v>
      </c>
      <c r="BI24" s="9">
        <v>0.25</v>
      </c>
      <c r="BJ24" s="9">
        <v>0.44000000000000006</v>
      </c>
      <c r="BK24" s="9">
        <v>0.34817879863651624</v>
      </c>
      <c r="BL24" s="9">
        <v>0.31169999999999998</v>
      </c>
      <c r="BM24" s="9">
        <v>0.467804</v>
      </c>
      <c r="BN24" s="9">
        <v>0.27005582641666659</v>
      </c>
      <c r="BO24" s="9">
        <v>0.45701770799999997</v>
      </c>
      <c r="BP24" s="9">
        <v>0.65306438450000004</v>
      </c>
      <c r="BQ24" s="9">
        <v>0.01</v>
      </c>
      <c r="BR24" s="9">
        <v>0.06</v>
      </c>
      <c r="BS24" s="9">
        <v>0.36973667144775391</v>
      </c>
      <c r="BT24" s="9">
        <v>3.6000000000000004E-2</v>
      </c>
      <c r="BU24" s="9">
        <v>8.9126584685190233E-2</v>
      </c>
      <c r="BV24" s="9">
        <v>0.70120000000000005</v>
      </c>
      <c r="BW24" s="9">
        <v>0.4555094798333334</v>
      </c>
      <c r="BX24" s="9">
        <v>0.41</v>
      </c>
      <c r="BY24" s="9">
        <v>0.46522650011111116</v>
      </c>
      <c r="BZ24" s="9">
        <v>0.49818844264444445</v>
      </c>
      <c r="CA24" s="9">
        <v>0.70799999999999996</v>
      </c>
      <c r="CB24" s="9">
        <v>0.45944973528385163</v>
      </c>
    </row>
    <row r="25" spans="1:80" ht="15" x14ac:dyDescent="0.25">
      <c r="A25" s="19" t="s">
        <v>34</v>
      </c>
      <c r="B25" s="19" t="s">
        <v>34</v>
      </c>
      <c r="C25" s="202">
        <f>IF(ISNUMBER('2019'!C25),(1-PRODUCT('2019'!C25,0.1)),"XXX")</f>
        <v>0.15999999999999992</v>
      </c>
      <c r="D25" s="202">
        <f>IFERROR(IF((LOG(100*'2019'!D25+1)/LOG(100+1))&gt;1,0,(1-(LOG(100*'2019'!D25+1)/LOG(100+1)))), 1)</f>
        <v>0.62917053439485171</v>
      </c>
      <c r="E25" s="203">
        <f>IF(ISNUMBER('2019'!E25),IF('2019'!E25/100&gt;1,1,'2019'!E25/100),"XXX")</f>
        <v>0.72502579602514117</v>
      </c>
      <c r="F25" s="202">
        <f>IF(ISNUMBER('2019'!F25),(1-(('2019'!F25-1)/4)),"XXX")</f>
        <v>0.5</v>
      </c>
      <c r="G25" s="202">
        <f>IF(ISNUMBER('2019'!G25),(1-('2019'!G25/10)),"XXX")</f>
        <v>9.9999999999999978E-2</v>
      </c>
      <c r="H25" s="195">
        <f t="shared" si="1"/>
        <v>0.42283926608399858</v>
      </c>
      <c r="I25" s="203">
        <f>IF(ISNUMBER('2019'!H25),'2019'!H25,"XXX")</f>
        <v>0.39166469386429575</v>
      </c>
      <c r="J25" s="203">
        <f>IF(ISNUMBER('2019'!I25),'2019'!I25,"XXX")</f>
        <v>0.126</v>
      </c>
      <c r="K25" s="203">
        <f>IF(ISNUMBER('2019'!J25),IF(('2019'!J25/5)&gt;1,1,'2019'!J25/5),"XXX")</f>
        <v>0.8662939999999999</v>
      </c>
      <c r="L25" s="203">
        <f>IF(ISNUMBER('2019'!K25),'2019'!K25,"XXX")</f>
        <v>0.21847321983333337</v>
      </c>
      <c r="M25" s="203">
        <f>IF(ISNUMBER('2019'!L25),IF(('2019'!L25/5)&gt;1,1,'2019'!L25/5),"XXX")</f>
        <v>0.53345341599999996</v>
      </c>
      <c r="N25" s="203">
        <f>IF(ISNUMBER('2019'!M25),(1-('2019'!M25/100)),"XXX")</f>
        <v>0.75323642729999996</v>
      </c>
      <c r="O25" s="203">
        <f>IF(ISNUMBER('2019'!N25),IF(('2019'!N25/10)&gt;1,1,'2019'!N25/10),"XXX")</f>
        <v>0.26</v>
      </c>
      <c r="P25" s="203">
        <f>IF(ISNUMBER('2019'!O25),('2019'!O25/100),"XXX")</f>
        <v>0.04</v>
      </c>
      <c r="Q25" s="203">
        <f>IF(ISNUMBER('2019'!P25),'2019'!P25,"XXX")</f>
        <v>0.4891377925872803</v>
      </c>
      <c r="R25" s="203" t="str">
        <f>IF(ISNUMBER('2019'!Q25),('2019'!Q25/100),"XXX")</f>
        <v>XXX</v>
      </c>
      <c r="S25" s="203">
        <f>IF(ISNUMBER('2019'!R25),('2019'!R25/100),"XXX")</f>
        <v>0.12209400000000001</v>
      </c>
      <c r="T25" s="203">
        <f>IF(ISNUMBER('2019'!S25),(1-('2019'!S25/100)),"XXX")</f>
        <v>0.21959999999999991</v>
      </c>
      <c r="U25" s="203">
        <f>IF(ISNUMBER('2019'!T25),'2019'!T25,"XXX")</f>
        <v>0.39219858377777778</v>
      </c>
      <c r="V25" s="203">
        <f>IF(ISNUMBER('2019'!U25),'2019'!U25,"XXX")</f>
        <v>0.17</v>
      </c>
      <c r="W25" s="203">
        <f>IF(ISNUMBER('2019'!V25),'2019'!V25,"XXX")</f>
        <v>0.50886524607407413</v>
      </c>
      <c r="X25" s="203">
        <f>IF(ISNUMBER('2019'!W25),'2019'!W25,"XXX")</f>
        <v>0.43337824944444442</v>
      </c>
      <c r="Y25" s="129">
        <f t="shared" si="2"/>
        <v>0.37584583884178036</v>
      </c>
      <c r="Z25" s="202">
        <f>'2019'!X25</f>
        <v>0.158</v>
      </c>
      <c r="AA25" s="203">
        <f>('2019'!Y25+2.5)/5</f>
        <v>0.17475202080000002</v>
      </c>
      <c r="AB25" s="196">
        <f t="shared" si="3"/>
        <v>0.1663760104</v>
      </c>
      <c r="AC25" s="79"/>
      <c r="AD25" s="79"/>
      <c r="AE25">
        <f t="shared" si="4"/>
        <v>0.25883234693214785</v>
      </c>
      <c r="AF25">
        <f t="shared" si="4"/>
        <v>0.49614699999999995</v>
      </c>
      <c r="AG25">
        <f t="shared" si="4"/>
        <v>0.54238360991666668</v>
      </c>
      <c r="AH25">
        <f t="shared" si="4"/>
        <v>0.37596331791666665</v>
      </c>
      <c r="AI25">
        <f t="shared" si="4"/>
        <v>0.64334492165000001</v>
      </c>
      <c r="AJ25">
        <f t="shared" si="4"/>
        <v>0.50661821364999993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0.12209400000000001</v>
      </c>
      <c r="AO25">
        <f t="shared" si="4"/>
        <v>0.17084699999999997</v>
      </c>
      <c r="AP25">
        <f t="shared" si="4"/>
        <v>0.30589929188888887</v>
      </c>
      <c r="AQ25">
        <f t="shared" si="4"/>
        <v>0.28109929188888888</v>
      </c>
      <c r="AR25">
        <f t="shared" si="4"/>
        <v>0.33943262303703708</v>
      </c>
      <c r="AS25">
        <f t="shared" si="4"/>
        <v>0.4711217477592593</v>
      </c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F25" s="9">
        <v>0.15999999999999992</v>
      </c>
      <c r="BG25" s="9">
        <v>0.62917053439485171</v>
      </c>
      <c r="BH25" s="61">
        <f>IF(ISNUMBER('1-3'!M25),'1-3'!M25/100,"XXX")</f>
        <v>0.62833333333333341</v>
      </c>
      <c r="BI25" s="9">
        <v>0.5</v>
      </c>
      <c r="BJ25" s="9">
        <v>9.9999999999999978E-2</v>
      </c>
      <c r="BK25" s="9">
        <v>0.39166469386429575</v>
      </c>
      <c r="BL25" s="9">
        <v>0.126</v>
      </c>
      <c r="BM25" s="9">
        <v>0.5869120000000001</v>
      </c>
      <c r="BN25" s="9">
        <v>0.21847321983333337</v>
      </c>
      <c r="BO25" s="9">
        <v>0.53345341599999996</v>
      </c>
      <c r="BP25" s="9">
        <v>0.75323642729999996</v>
      </c>
      <c r="BQ25" s="9">
        <v>0.26</v>
      </c>
      <c r="BR25" s="9">
        <v>0.04</v>
      </c>
      <c r="BS25" s="9">
        <v>0.4891377925872803</v>
      </c>
      <c r="BT25" s="9"/>
      <c r="BU25" s="9">
        <v>9.7182699469329614E-2</v>
      </c>
      <c r="BV25" s="9">
        <v>0.21959999999999991</v>
      </c>
      <c r="BW25" s="9">
        <v>0.39219858377777778</v>
      </c>
      <c r="BX25" s="9">
        <v>0.17</v>
      </c>
      <c r="BY25" s="9">
        <v>0.50886524607407413</v>
      </c>
      <c r="BZ25" s="9">
        <v>0.43337824944444442</v>
      </c>
      <c r="CA25" s="9">
        <v>0.158</v>
      </c>
      <c r="CB25" s="9">
        <v>0.15530259609222413</v>
      </c>
    </row>
    <row r="26" spans="1:80" ht="15" x14ac:dyDescent="0.25">
      <c r="A26" s="19" t="s">
        <v>35</v>
      </c>
      <c r="B26" s="19" t="s">
        <v>35</v>
      </c>
      <c r="C26" s="202">
        <f>IF(ISNUMBER('2019'!C26),(1-PRODUCT('2019'!C26,0.1)),"XXX")</f>
        <v>0.2599999999999999</v>
      </c>
      <c r="D26" s="202">
        <f>IFERROR(IF((LOG(100*'2019'!D26+1)/LOG(100+1))&gt;1,0,(1-(LOG(100*'2019'!D26+1)/LOG(100+1)))), 1)</f>
        <v>1</v>
      </c>
      <c r="E26" s="203">
        <f>IF(ISNUMBER('2019'!E26),IF('2019'!E26/100&gt;1,1,'2019'!E26/100),"XXX")</f>
        <v>0.71685401227923717</v>
      </c>
      <c r="F26" s="202">
        <f>IF(ISNUMBER('2019'!F26),(1-(('2019'!F26-1)/4)),"XXX")</f>
        <v>0.5</v>
      </c>
      <c r="G26" s="202">
        <f>IF(ISNUMBER('2019'!G26),(1-('2019'!G26/10)),"XXX")</f>
        <v>0.24</v>
      </c>
      <c r="H26" s="195">
        <f t="shared" si="1"/>
        <v>0.54337080245584735</v>
      </c>
      <c r="I26" s="203">
        <f>IF(ISNUMBER('2019'!H26),'2019'!H26,"XXX")</f>
        <v>0.54891712437960305</v>
      </c>
      <c r="J26" s="203">
        <f>IF(ISNUMBER('2019'!I26),'2019'!I26,"XXX")</f>
        <v>0.54659999999999997</v>
      </c>
      <c r="K26" s="203">
        <f>IF(ISNUMBER('2019'!J26),IF(('2019'!J26/5)&gt;1,1,'2019'!J26/5),"XXX")</f>
        <v>0.35325800000000002</v>
      </c>
      <c r="L26" s="203">
        <f>IF(ISNUMBER('2019'!K26),'2019'!K26,"XXX")</f>
        <v>0.30360272324999998</v>
      </c>
      <c r="M26" s="203">
        <f>IF(ISNUMBER('2019'!L26),IF(('2019'!L26/5)&gt;1,1,'2019'!L26/5),"XXX")</f>
        <v>0.33977732599999999</v>
      </c>
      <c r="N26" s="203">
        <f>IF(ISNUMBER('2019'!M26),(1-('2019'!M26/100)),"XXX")</f>
        <v>0.35608749390000005</v>
      </c>
      <c r="O26" s="203">
        <f>IF(ISNUMBER('2019'!N26),IF(('2019'!N26/10)&gt;1,1,'2019'!N26/10),"XXX")</f>
        <v>0.09</v>
      </c>
      <c r="P26" s="203">
        <f>IF(ISNUMBER('2019'!O26),('2019'!O26/100),"XXX")</f>
        <v>6.6000000000000003E-2</v>
      </c>
      <c r="Q26" s="203">
        <f>IF(ISNUMBER('2019'!P26),'2019'!P26,"XXX")</f>
        <v>0.17919692993164063</v>
      </c>
      <c r="R26" s="203">
        <f>IF(ISNUMBER('2019'!Q26),('2019'!Q26/100),"XXX")</f>
        <v>4.2999999999999997E-2</v>
      </c>
      <c r="S26" s="203">
        <f>IF(ISNUMBER('2019'!R26),('2019'!R26/100),"XXX")</f>
        <v>0.51964339999999998</v>
      </c>
      <c r="T26" s="203">
        <f>IF(ISNUMBER('2019'!S26),(1-('2019'!S26/100)),"XXX")</f>
        <v>0.89929999999999999</v>
      </c>
      <c r="U26" s="203">
        <f>IF(ISNUMBER('2019'!T26),'2019'!T26,"XXX")</f>
        <v>0.39635954961111108</v>
      </c>
      <c r="V26" s="203">
        <f>IF(ISNUMBER('2019'!U26),'2019'!U26,"XXX")</f>
        <v>0.2</v>
      </c>
      <c r="W26" s="203">
        <f>IF(ISNUMBER('2019'!V26),'2019'!V26,"XXX")</f>
        <v>0.46155537940740743</v>
      </c>
      <c r="X26" s="203">
        <f>IF(ISNUMBER('2019'!W26),'2019'!W26,"XXX")</f>
        <v>0.31295706830000003</v>
      </c>
      <c r="Y26" s="129">
        <f t="shared" si="2"/>
        <v>0.35101593717373514</v>
      </c>
      <c r="Z26" s="202">
        <f>'2019'!X26</f>
        <v>0.19700000000000001</v>
      </c>
      <c r="AA26" s="203">
        <f>('2019'!Y26+2.5)/5</f>
        <v>0.27417771819999998</v>
      </c>
      <c r="AB26" s="196">
        <f t="shared" si="3"/>
        <v>0.23558885909999999</v>
      </c>
      <c r="AC26" s="79"/>
      <c r="AD26" s="79"/>
      <c r="AE26">
        <f t="shared" si="4"/>
        <v>0.54775856218980157</v>
      </c>
      <c r="AF26">
        <f t="shared" si="4"/>
        <v>0.44992900000000002</v>
      </c>
      <c r="AG26">
        <f t="shared" si="4"/>
        <v>0.328430361625</v>
      </c>
      <c r="AH26">
        <f t="shared" si="4"/>
        <v>0.32169002462499996</v>
      </c>
      <c r="AI26">
        <f t="shared" si="4"/>
        <v>0.34793240995000002</v>
      </c>
      <c r="AJ26">
        <f t="shared" si="4"/>
        <v>0.22304374695000001</v>
      </c>
      <c r="AK26">
        <f t="shared" si="4"/>
        <v>7.8E-2</v>
      </c>
      <c r="AL26">
        <f t="shared" si="4"/>
        <v>0.12259846496582032</v>
      </c>
      <c r="AM26">
        <f t="shared" si="4"/>
        <v>0.11109846496582032</v>
      </c>
      <c r="AN26">
        <f t="shared" si="4"/>
        <v>0.28132170000000001</v>
      </c>
      <c r="AO26">
        <f t="shared" si="4"/>
        <v>0.70947169999999993</v>
      </c>
      <c r="AP26">
        <f t="shared" si="4"/>
        <v>0.64782977480555548</v>
      </c>
      <c r="AQ26">
        <f t="shared" si="4"/>
        <v>0.29817977480555558</v>
      </c>
      <c r="AR26">
        <f t="shared" si="4"/>
        <v>0.33077768970370369</v>
      </c>
      <c r="AS26">
        <f t="shared" si="4"/>
        <v>0.38725622385370373</v>
      </c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F26" s="9">
        <v>0.26</v>
      </c>
      <c r="BG26" s="9">
        <v>1</v>
      </c>
      <c r="BH26" s="61">
        <f>IF(ISNUMBER('1-3'!M26),'1-3'!M26/100,"XXX")</f>
        <v>0.65500000000000014</v>
      </c>
      <c r="BI26" s="9">
        <v>0.5</v>
      </c>
      <c r="BJ26" s="9">
        <v>0.24</v>
      </c>
      <c r="BK26" s="9">
        <v>0.54891712437960305</v>
      </c>
      <c r="BL26" s="9">
        <v>0.54659999999999997</v>
      </c>
      <c r="BM26" s="9">
        <v>0.80858999999999992</v>
      </c>
      <c r="BN26" s="9">
        <v>0.30360272324999998</v>
      </c>
      <c r="BO26" s="9">
        <v>0.33977732599999999</v>
      </c>
      <c r="BP26" s="9">
        <v>0.35608749390000005</v>
      </c>
      <c r="BQ26" s="9">
        <v>0.09</v>
      </c>
      <c r="BR26" s="9">
        <v>6.6000000000000003E-2</v>
      </c>
      <c r="BS26" s="9">
        <v>0.17919692993164063</v>
      </c>
      <c r="BT26" s="9">
        <v>4.2999999999999997E-2</v>
      </c>
      <c r="BU26" s="9">
        <v>0.41020431589878986</v>
      </c>
      <c r="BV26" s="9">
        <v>0.89929999999999999</v>
      </c>
      <c r="BW26" s="9">
        <v>0.39635954961111108</v>
      </c>
      <c r="BX26" s="9">
        <v>0.2</v>
      </c>
      <c r="BY26" s="9">
        <v>0.46155537940740743</v>
      </c>
      <c r="BZ26" s="9">
        <v>0.31295706830000003</v>
      </c>
      <c r="CA26" s="9">
        <v>0.19700000000000001</v>
      </c>
      <c r="CB26" s="9">
        <v>0.25594084262847899</v>
      </c>
    </row>
    <row r="27" spans="1:80" ht="15" x14ac:dyDescent="0.25">
      <c r="A27" s="19" t="s">
        <v>36</v>
      </c>
      <c r="B27" s="19" t="s">
        <v>36</v>
      </c>
      <c r="C27" s="202">
        <f>IF(ISNUMBER('2019'!C27),(1-PRODUCT('2019'!C27,0.1)),"XXX")</f>
        <v>0.27999999999999992</v>
      </c>
      <c r="D27" s="202">
        <f>IFERROR(IF((LOG(100*'2019'!D27+1)/LOG(100+1))&gt;1,0,(1-(LOG(100*'2019'!D27+1)/LOG(100+1)))), 1)</f>
        <v>0.29887541034511722</v>
      </c>
      <c r="E27" s="203">
        <f>IF(ISNUMBER('2019'!E27),IF('2019'!E27/100&gt;1,1,'2019'!E27/100),"XXX")</f>
        <v>0.6896697664343221</v>
      </c>
      <c r="F27" s="202">
        <f>IF(ISNUMBER('2019'!F27),(1-(('2019'!F27-1)/4)),"XXX")</f>
        <v>0.25</v>
      </c>
      <c r="G27" s="202">
        <f>IF(ISNUMBER('2019'!G27),(1-('2019'!G27/10)),"XXX")</f>
        <v>0.22999999999999998</v>
      </c>
      <c r="H27" s="195">
        <f t="shared" si="1"/>
        <v>0.34970903535588782</v>
      </c>
      <c r="I27" s="203">
        <f>IF(ISNUMBER('2019'!H27),'2019'!H27,"XXX")</f>
        <v>0.40075626655746005</v>
      </c>
      <c r="J27" s="203">
        <f>IF(ISNUMBER('2019'!I27),'2019'!I27,"XXX")</f>
        <v>0.22989999999999999</v>
      </c>
      <c r="K27" s="203" t="str">
        <f>IF(ISNUMBER('2019'!J27),IF(('2019'!J27/5)&gt;1,1,'2019'!J27/5),"XXX")</f>
        <v>XXX</v>
      </c>
      <c r="L27" s="203">
        <f>IF(ISNUMBER('2019'!K27),'2019'!K27,"XXX")</f>
        <v>0.27561465904166665</v>
      </c>
      <c r="M27" s="203">
        <f>IF(ISNUMBER('2019'!L27),IF(('2019'!L27/5)&gt;1,1,'2019'!L27/5),"XXX")</f>
        <v>2.4122978E-2</v>
      </c>
      <c r="N27" s="203">
        <f>IF(ISNUMBER('2019'!M27),(1-('2019'!M27/100)),"XXX")</f>
        <v>0.27469299320000007</v>
      </c>
      <c r="O27" s="203">
        <f>IF(ISNUMBER('2019'!N27),IF(('2019'!N27/10)&gt;1,1,'2019'!N27/10),"XXX")</f>
        <v>0.08</v>
      </c>
      <c r="P27" s="203">
        <f>IF(ISNUMBER('2019'!O27),('2019'!O27/100),"XXX")</f>
        <v>0.183</v>
      </c>
      <c r="Q27" s="203">
        <f>IF(ISNUMBER('2019'!P27),'2019'!P27,"XXX")</f>
        <v>6.1492912471294405E-3</v>
      </c>
      <c r="R27" s="203">
        <f>IF(ISNUMBER('2019'!Q27),('2019'!Q27/100),"XXX")</f>
        <v>9.0000000000000011E-3</v>
      </c>
      <c r="S27" s="203">
        <f>IF(ISNUMBER('2019'!R27),('2019'!R27/100),"XXX")</f>
        <v>0.25543880000000002</v>
      </c>
      <c r="T27" s="203">
        <f>IF(ISNUMBER('2019'!S27),(1-('2019'!S27/100)),"XXX")</f>
        <v>0.80349999999999999</v>
      </c>
      <c r="U27" s="203">
        <f>IF(ISNUMBER('2019'!T27),'2019'!T27,"XXX")</f>
        <v>0.41534354422222219</v>
      </c>
      <c r="V27" s="203">
        <f>IF(ISNUMBER('2019'!U27),'2019'!U27,"XXX")</f>
        <v>0.25</v>
      </c>
      <c r="W27" s="203">
        <f>IF(ISNUMBER('2019'!V27),'2019'!V27,"XXX")</f>
        <v>0.49992500405555551</v>
      </c>
      <c r="X27" s="203">
        <f>IF(ISNUMBER('2019'!W27),'2019'!W27,"XXX")</f>
        <v>0.3931948012555555</v>
      </c>
      <c r="Y27" s="129">
        <f t="shared" si="2"/>
        <v>0.27351581228882849</v>
      </c>
      <c r="Z27" s="202">
        <f>'2019'!X27</f>
        <v>0.29299999999999998</v>
      </c>
      <c r="AA27" s="203">
        <f>('2019'!Y27+2.5)/5</f>
        <v>0.27595984940000001</v>
      </c>
      <c r="AB27" s="196">
        <f t="shared" si="3"/>
        <v>0.2844799247</v>
      </c>
      <c r="AC27" s="79"/>
      <c r="AD27" s="79"/>
      <c r="AE27">
        <f t="shared" si="4"/>
        <v>0.31532813327872999</v>
      </c>
      <c r="AF27">
        <f t="shared" si="4"/>
        <v>0.22989999999999999</v>
      </c>
      <c r="AG27">
        <f t="shared" si="4"/>
        <v>0.27561465904166665</v>
      </c>
      <c r="AH27">
        <f t="shared" si="4"/>
        <v>0.14986881852083334</v>
      </c>
      <c r="AI27">
        <f t="shared" si="4"/>
        <v>0.14940798560000004</v>
      </c>
      <c r="AJ27">
        <f t="shared" si="4"/>
        <v>0.17734649660000004</v>
      </c>
      <c r="AK27">
        <f t="shared" si="4"/>
        <v>0.13150000000000001</v>
      </c>
      <c r="AL27">
        <f t="shared" si="4"/>
        <v>9.4574645623564713E-2</v>
      </c>
      <c r="AM27">
        <f t="shared" si="4"/>
        <v>7.5746456235647203E-3</v>
      </c>
      <c r="AN27">
        <f t="shared" si="4"/>
        <v>0.13221940000000001</v>
      </c>
      <c r="AO27">
        <f t="shared" si="4"/>
        <v>0.52946939999999998</v>
      </c>
      <c r="AP27">
        <f t="shared" si="4"/>
        <v>0.60942177211111104</v>
      </c>
      <c r="AQ27">
        <f t="shared" si="4"/>
        <v>0.3326717721111111</v>
      </c>
      <c r="AR27">
        <f t="shared" si="4"/>
        <v>0.37496250202777776</v>
      </c>
      <c r="AS27">
        <f t="shared" si="4"/>
        <v>0.44655990265555551</v>
      </c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F27" s="9">
        <v>0.28000000000000003</v>
      </c>
      <c r="BG27" s="9">
        <v>0.29887541034511722</v>
      </c>
      <c r="BH27" s="61">
        <f>IF(ISNUMBER('1-3'!M27),'1-3'!M27/100,"XXX")</f>
        <v>0.64</v>
      </c>
      <c r="BI27" s="9">
        <v>0.25</v>
      </c>
      <c r="BJ27" s="9">
        <v>0.22999999999999998</v>
      </c>
      <c r="BK27" s="9">
        <v>0.40075626655746005</v>
      </c>
      <c r="BL27" s="9">
        <v>0.22989999999999999</v>
      </c>
      <c r="BM27" s="9">
        <v>0.35325800000000002</v>
      </c>
      <c r="BN27" s="9">
        <v>0.27561465904166665</v>
      </c>
      <c r="BO27" s="9">
        <v>2.4122978E-2</v>
      </c>
      <c r="BP27" s="9">
        <v>0.27469299320000007</v>
      </c>
      <c r="BQ27" s="9">
        <v>0.08</v>
      </c>
      <c r="BR27" s="9">
        <v>0.183</v>
      </c>
      <c r="BS27" s="9">
        <v>6.1492912471294405E-3</v>
      </c>
      <c r="BT27" s="9">
        <v>9.0000000000000011E-3</v>
      </c>
      <c r="BU27" s="9">
        <v>0.17847739469081897</v>
      </c>
      <c r="BV27" s="9">
        <v>0.80349999999999999</v>
      </c>
      <c r="BW27" s="9">
        <v>0.41534354422222219</v>
      </c>
      <c r="BX27" s="9">
        <v>0.25</v>
      </c>
      <c r="BY27" s="9">
        <v>0.49992500405555551</v>
      </c>
      <c r="BZ27" s="9">
        <v>0.3931948012555555</v>
      </c>
      <c r="CA27" s="9">
        <v>0.29299999999999998</v>
      </c>
      <c r="CB27" s="9">
        <v>0.25752537250518798</v>
      </c>
    </row>
    <row r="28" spans="1:80" ht="15" x14ac:dyDescent="0.25">
      <c r="A28" s="19" t="s">
        <v>37</v>
      </c>
      <c r="B28" s="19" t="s">
        <v>37</v>
      </c>
      <c r="C28" s="202">
        <f>IF(ISNUMBER('2019'!C28),(1-PRODUCT('2019'!C28,0.1)),"XXX")</f>
        <v>0.93</v>
      </c>
      <c r="D28" s="202">
        <f>IFERROR(IF((LOG(100*'2019'!D28+1)/LOG(100+1))&gt;1,0,(1-(LOG(100*'2019'!D28+1)/LOG(100+1)))), 1)</f>
        <v>1</v>
      </c>
      <c r="E28" s="203">
        <f>IF(ISNUMBER('2019'!E28),IF('2019'!E28/100&gt;1,1,'2019'!E28/100),"XXX")</f>
        <v>0.86032500295423731</v>
      </c>
      <c r="F28" s="202">
        <f>IF(ISNUMBER('2019'!F28),(1-(('2019'!F28-1)/4)),"XXX")</f>
        <v>1</v>
      </c>
      <c r="G28" s="202">
        <f>IF(ISNUMBER('2019'!G28),(1-('2019'!G28/10)),"XXX")</f>
        <v>0.86</v>
      </c>
      <c r="H28" s="195">
        <f t="shared" si="1"/>
        <v>0.93006500059084751</v>
      </c>
      <c r="I28" s="203">
        <f>IF(ISNUMBER('2019'!H28),'2019'!H28,"XXX")</f>
        <v>0.80777924539157719</v>
      </c>
      <c r="J28" s="203">
        <f>IF(ISNUMBER('2019'!I28),'2019'!I28,"XXX")</f>
        <v>0.78180000000000005</v>
      </c>
      <c r="K28" s="203" t="str">
        <f>IF(ISNUMBER('2019'!J28),IF(('2019'!J28/5)&gt;1,1,'2019'!J28/5),"XXX")</f>
        <v>XXX</v>
      </c>
      <c r="L28" s="203">
        <f>IF(ISNUMBER('2019'!K28),'2019'!K28,"XXX")</f>
        <v>0.7667199294051108</v>
      </c>
      <c r="M28" s="203">
        <f>IF(ISNUMBER('2019'!L28),IF(('2019'!L28/5)&gt;1,1,'2019'!L28/5),"XXX")</f>
        <v>1</v>
      </c>
      <c r="N28" s="203">
        <f>IF(ISNUMBER('2019'!M28),(1-('2019'!M28/100)),"XXX")</f>
        <v>0.85085320470000003</v>
      </c>
      <c r="O28" s="203">
        <f>IF(ISNUMBER('2019'!N28),IF(('2019'!N28/10)&gt;1,1,'2019'!N28/10),"XXX")</f>
        <v>0.83000000000000007</v>
      </c>
      <c r="P28" s="203">
        <f>IF(ISNUMBER('2019'!O28),('2019'!O28/100),"XXX")</f>
        <v>1</v>
      </c>
      <c r="Q28" s="203" t="str">
        <f>IF(ISNUMBER('2019'!P28),'2019'!P28,"XXX")</f>
        <v>XXX</v>
      </c>
      <c r="R28" s="203">
        <f>IF(ISNUMBER('2019'!Q28),('2019'!Q28/100),"XXX")</f>
        <v>1</v>
      </c>
      <c r="S28" s="203">
        <f>IF(ISNUMBER('2019'!R28),('2019'!R28/100),"XXX")</f>
        <v>0.84767139999999996</v>
      </c>
      <c r="T28" s="203">
        <f>IF(ISNUMBER('2019'!S28),(1-('2019'!S28/100)),"XXX")</f>
        <v>1</v>
      </c>
      <c r="U28" s="203">
        <f>IF(ISNUMBER('2019'!T28),'2019'!T28,"XXX")</f>
        <v>0.74452873333333347</v>
      </c>
      <c r="V28" s="203">
        <f>IF(ISNUMBER('2019'!U28),'2019'!U28,"XXX")</f>
        <v>0.81</v>
      </c>
      <c r="W28" s="203">
        <f>IF(ISNUMBER('2019'!V28),'2019'!V28,"XXX")</f>
        <v>0.6006349281296296</v>
      </c>
      <c r="X28" s="203">
        <f>IF(ISNUMBER('2019'!W28),'2019'!W28,"XXX")</f>
        <v>0.67014743223333328</v>
      </c>
      <c r="Y28" s="129">
        <f t="shared" si="2"/>
        <v>0.84230342516238088</v>
      </c>
      <c r="Z28" s="202">
        <f>'2019'!X28</f>
        <v>0.85099999999999998</v>
      </c>
      <c r="AA28" s="203">
        <f>('2019'!Y28+2.5)/5</f>
        <v>0.79727571019999999</v>
      </c>
      <c r="AB28" s="196">
        <f t="shared" si="3"/>
        <v>0.82413785510000004</v>
      </c>
      <c r="AC28" s="79"/>
      <c r="AD28" s="79"/>
      <c r="AE28">
        <f t="shared" si="4"/>
        <v>0.79478962269578868</v>
      </c>
      <c r="AF28">
        <f t="shared" si="4"/>
        <v>0.78180000000000005</v>
      </c>
      <c r="AG28">
        <f t="shared" si="4"/>
        <v>0.7667199294051108</v>
      </c>
      <c r="AH28">
        <f t="shared" si="4"/>
        <v>0.8833599647025554</v>
      </c>
      <c r="AI28">
        <f t="shared" si="4"/>
        <v>0.92542660234999996</v>
      </c>
      <c r="AJ28">
        <f t="shared" si="4"/>
        <v>0.84042660235</v>
      </c>
      <c r="AK28">
        <f t="shared" si="4"/>
        <v>0.91500000000000004</v>
      </c>
      <c r="AL28">
        <f t="shared" si="4"/>
        <v>1</v>
      </c>
      <c r="AM28">
        <f t="shared" si="4"/>
        <v>1</v>
      </c>
      <c r="AN28">
        <f t="shared" si="4"/>
        <v>0.92383569999999993</v>
      </c>
      <c r="AO28">
        <f t="shared" si="4"/>
        <v>0.92383569999999993</v>
      </c>
      <c r="AP28">
        <f t="shared" si="4"/>
        <v>0.87226436666666674</v>
      </c>
      <c r="AQ28">
        <f t="shared" si="4"/>
        <v>0.77726436666666676</v>
      </c>
      <c r="AR28">
        <f t="shared" si="4"/>
        <v>0.70531746406481477</v>
      </c>
      <c r="AS28">
        <f t="shared" si="4"/>
        <v>0.63539118018148144</v>
      </c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F28" s="9">
        <v>0.93</v>
      </c>
      <c r="BG28" s="9">
        <v>1</v>
      </c>
      <c r="BH28" s="61">
        <f>IF(ISNUMBER('1-3'!M28),'1-3'!M28/100,"XXX")</f>
        <v>0.90500000000000003</v>
      </c>
      <c r="BI28" s="9">
        <v>1</v>
      </c>
      <c r="BJ28" s="9">
        <v>0.86</v>
      </c>
      <c r="BK28" s="9">
        <v>0.80777924539157719</v>
      </c>
      <c r="BL28" s="9">
        <v>0.78180000000000005</v>
      </c>
      <c r="BM28" s="9">
        <v>0.47872599999999998</v>
      </c>
      <c r="BN28" s="9">
        <v>0.7667199294051108</v>
      </c>
      <c r="BO28" s="9">
        <v>1</v>
      </c>
      <c r="BP28" s="9">
        <v>0.85085320470000003</v>
      </c>
      <c r="BQ28" s="9">
        <v>0.83000000000000007</v>
      </c>
      <c r="BR28" s="9">
        <v>1</v>
      </c>
      <c r="BS28" s="9" t="s">
        <v>167</v>
      </c>
      <c r="BT28" s="9">
        <v>1</v>
      </c>
      <c r="BU28" s="9">
        <v>0.63281322204276325</v>
      </c>
      <c r="BV28" s="9">
        <v>1</v>
      </c>
      <c r="BW28" s="9">
        <v>0.74452873333333347</v>
      </c>
      <c r="BX28" s="9">
        <v>0.81</v>
      </c>
      <c r="BY28" s="9">
        <v>0.6006349281296296</v>
      </c>
      <c r="BZ28" s="9">
        <v>0.67014743223333328</v>
      </c>
      <c r="CA28" s="9">
        <v>0.85099999999999998</v>
      </c>
      <c r="CB28" s="9">
        <v>0.78638293743133547</v>
      </c>
    </row>
    <row r="29" spans="1:80" ht="15" x14ac:dyDescent="0.25">
      <c r="A29" s="19" t="s">
        <v>38</v>
      </c>
      <c r="B29" s="19" t="s">
        <v>38</v>
      </c>
      <c r="C29" s="202">
        <f>IF(ISNUMBER('2019'!C29),(1-PRODUCT('2019'!C29,0.1)),"XXX")</f>
        <v>8.0000000000000071E-2</v>
      </c>
      <c r="D29" s="202">
        <f>IFERROR(IF((LOG(100*'2019'!D29+1)/LOG(100+1))&gt;1,0,(1-(LOG(100*'2019'!D29+1)/LOG(100+1)))), 1)</f>
        <v>0.27188684635646909</v>
      </c>
      <c r="E29" s="203" t="str">
        <f>IF(ISNUMBER('2019'!E29),IF('2019'!E29/100&gt;1,1,'2019'!E29/100),"XXX")</f>
        <v>XXX</v>
      </c>
      <c r="F29" s="202">
        <f>IF(ISNUMBER('2019'!F29),(1-(('2019'!F29-1)/4)),"XXX")</f>
        <v>0.75</v>
      </c>
      <c r="G29" s="202">
        <f>IF(ISNUMBER('2019'!G29),(1-('2019'!G29/10)),"XXX")</f>
        <v>5.0000000000000044E-2</v>
      </c>
      <c r="H29" s="195">
        <f t="shared" si="1"/>
        <v>0.28797171158911733</v>
      </c>
      <c r="I29" s="203" t="str">
        <f>IF(ISNUMBER('2019'!H29),'2019'!H29,"XXX")</f>
        <v>XXX</v>
      </c>
      <c r="J29" s="203">
        <f>IF(ISNUMBER('2019'!I29),'2019'!I29,"XXX")</f>
        <v>3.7999999999999999E-2</v>
      </c>
      <c r="K29" s="203">
        <f>IF(ISNUMBER('2019'!J29),IF(('2019'!J29/5)&gt;1,1,'2019'!J29/5),"XXX")</f>
        <v>0.17269000000000001</v>
      </c>
      <c r="L29" s="203" t="str">
        <f>IF(ISNUMBER('2019'!K29),'2019'!K29,"XXX")</f>
        <v>XXX</v>
      </c>
      <c r="M29" s="203">
        <f>IF(ISNUMBER('2019'!L29),IF(('2019'!L29/5)&gt;1,1,'2019'!L29/5),"XXX")</f>
        <v>0.16390025599999999</v>
      </c>
      <c r="N29" s="203">
        <f>IF(ISNUMBER('2019'!M29),(1-('2019'!M29/100)),"XXX")</f>
        <v>0.39684349060000002</v>
      </c>
      <c r="O29" s="203">
        <f>IF(ISNUMBER('2019'!N29),IF(('2019'!N29/10)&gt;1,1,'2019'!N29/10),"XXX")</f>
        <v>0.27999999999999997</v>
      </c>
      <c r="P29" s="203">
        <f>IF(ISNUMBER('2019'!O29),('2019'!O29/100),"XXX")</f>
        <v>4.7E-2</v>
      </c>
      <c r="Q29" s="203">
        <f>IF(ISNUMBER('2019'!P29),'2019'!P29,"XXX")</f>
        <v>0.51651091575622554</v>
      </c>
      <c r="R29" s="203" t="str">
        <f>IF(ISNUMBER('2019'!Q29),('2019'!Q29/100),"XXX")</f>
        <v>XXX</v>
      </c>
      <c r="S29" s="203">
        <f>IF(ISNUMBER('2019'!R29),('2019'!R29/100),"XXX")</f>
        <v>5.9512619999999995E-2</v>
      </c>
      <c r="T29" s="203">
        <f>IF(ISNUMBER('2019'!S29),(1-('2019'!S29/100)),"XXX")</f>
        <v>0.37419999999999998</v>
      </c>
      <c r="U29" s="203" t="str">
        <f>IF(ISNUMBER('2019'!T29),'2019'!T29,"XXX")</f>
        <v>XXX</v>
      </c>
      <c r="V29" s="203" t="str">
        <f>IF(ISNUMBER('2019'!U29),'2019'!U29,"XXX")</f>
        <v>XXX</v>
      </c>
      <c r="W29" s="203" t="str">
        <f>IF(ISNUMBER('2019'!V29),'2019'!V29,"XXX")</f>
        <v>XXX</v>
      </c>
      <c r="X29" s="203" t="str">
        <f>IF(ISNUMBER('2019'!W29),'2019'!W29,"XXX")</f>
        <v>XXX</v>
      </c>
      <c r="Y29" s="129">
        <f t="shared" si="2"/>
        <v>0.23132151650937094</v>
      </c>
      <c r="Z29" s="202">
        <f>'2019'!X29</f>
        <v>0.38900000000000001</v>
      </c>
      <c r="AA29" s="203">
        <f>('2019'!Y29+2.5)/5</f>
        <v>0.273856926</v>
      </c>
      <c r="AB29" s="196">
        <f t="shared" si="3"/>
        <v>0.33142846300000001</v>
      </c>
      <c r="AC29" s="79"/>
      <c r="AD29" s="79"/>
      <c r="AE29">
        <f t="shared" si="4"/>
        <v>3.7999999999999999E-2</v>
      </c>
      <c r="AF29">
        <f t="shared" si="4"/>
        <v>0.10534500000000001</v>
      </c>
      <c r="AG29">
        <f t="shared" si="4"/>
        <v>0.17269000000000001</v>
      </c>
      <c r="AH29">
        <f t="shared" si="4"/>
        <v>0.16390025599999999</v>
      </c>
      <c r="AI29">
        <f t="shared" si="4"/>
        <v>0.28037187330000002</v>
      </c>
      <c r="AJ29">
        <f t="shared" si="4"/>
        <v>0.33842174530000002</v>
      </c>
      <c r="AK29">
        <f t="shared" si="4"/>
        <v>0.16349999999999998</v>
      </c>
      <c r="AL29">
        <f t="shared" si="4"/>
        <v>0.28175545787811279</v>
      </c>
      <c r="AM29">
        <f t="shared" si="4"/>
        <v>0.51651091575622554</v>
      </c>
      <c r="AN29">
        <f t="shared" si="4"/>
        <v>5.9512619999999995E-2</v>
      </c>
      <c r="AO29">
        <f t="shared" si="4"/>
        <v>0.21685631</v>
      </c>
      <c r="AP29">
        <f t="shared" si="4"/>
        <v>0.37419999999999998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F29" s="9">
        <v>8.0000000000000071E-2</v>
      </c>
      <c r="BG29" s="9">
        <v>0.27188684635646909</v>
      </c>
      <c r="BH29" s="61" t="str">
        <f>IF(ISNUMBER('1-3'!M29),'1-3'!M29/100,"XXX")</f>
        <v>XXX</v>
      </c>
      <c r="BI29" s="9">
        <v>0.75</v>
      </c>
      <c r="BJ29" s="9">
        <v>5.0000000000000044E-2</v>
      </c>
      <c r="BK29" s="9"/>
      <c r="BL29" s="9">
        <v>3.7999999999999999E-2</v>
      </c>
      <c r="BM29" s="9" t="s">
        <v>167</v>
      </c>
      <c r="BN29" s="9"/>
      <c r="BO29" s="9">
        <v>0.16390025599999999</v>
      </c>
      <c r="BP29" s="9">
        <v>0.39684349060000002</v>
      </c>
      <c r="BQ29" s="9">
        <v>0.27999999999999997</v>
      </c>
      <c r="BR29" s="9">
        <v>4.7E-2</v>
      </c>
      <c r="BS29" s="9">
        <v>0.51651091575622554</v>
      </c>
      <c r="BT29" s="9"/>
      <c r="BU29" s="9">
        <v>3.9605185512547478E-2</v>
      </c>
      <c r="BV29" s="9">
        <v>0.37419999999999998</v>
      </c>
      <c r="BW29" s="9"/>
      <c r="BX29" s="9"/>
      <c r="BY29" s="9"/>
      <c r="BZ29" s="9"/>
      <c r="CA29" s="9">
        <v>0.38900000000000001</v>
      </c>
      <c r="CB29" s="9">
        <v>0.25612499713897707</v>
      </c>
    </row>
    <row r="30" spans="1:80" ht="15" x14ac:dyDescent="0.25">
      <c r="A30" s="19" t="s">
        <v>39</v>
      </c>
      <c r="B30" s="19" t="s">
        <v>39</v>
      </c>
      <c r="C30" s="202">
        <f>IF(ISNUMBER('2019'!C30),(1-PRODUCT('2019'!C30,0.1)),"XXX")</f>
        <v>0.19999999999999996</v>
      </c>
      <c r="D30" s="202">
        <f>IFERROR(IF((LOG(100*'2019'!D30+1)/LOG(100+1))&gt;1,0,(1-(LOG(100*'2019'!D30+1)/LOG(100+1)))), 1)</f>
        <v>0.46056228073136996</v>
      </c>
      <c r="E30" s="203">
        <f>IF(ISNUMBER('2019'!E30),IF('2019'!E30/100&gt;1,1,'2019'!E30/100),"XXX")</f>
        <v>0.67143108373940674</v>
      </c>
      <c r="F30" s="202">
        <f>IF(ISNUMBER('2019'!F30),(1-(('2019'!F30-1)/4)),"XXX")</f>
        <v>0.5</v>
      </c>
      <c r="G30" s="202">
        <f>IF(ISNUMBER('2019'!G30),(1-('2019'!G30/10)),"XXX")</f>
        <v>0.11999999999999988</v>
      </c>
      <c r="H30" s="195">
        <f t="shared" si="1"/>
        <v>0.39039867289415531</v>
      </c>
      <c r="I30" s="203">
        <f>IF(ISNUMBER('2019'!H30),'2019'!H30,"XXX")</f>
        <v>0.30532083301823315</v>
      </c>
      <c r="J30" s="203">
        <f>IF(ISNUMBER('2019'!I30),'2019'!I30,"XXX")</f>
        <v>8.8999999999999996E-2</v>
      </c>
      <c r="K30" s="203">
        <f>IF(ISNUMBER('2019'!J30),IF(('2019'!J30/5)&gt;1,1,'2019'!J30/5),"XXX")</f>
        <v>0.29553400000000002</v>
      </c>
      <c r="L30" s="203">
        <f>IF(ISNUMBER('2019'!K30),'2019'!K30,"XXX")</f>
        <v>0.17081201074999999</v>
      </c>
      <c r="M30" s="203">
        <f>IF(ISNUMBER('2019'!L30),IF(('2019'!L30/5)&gt;1,1,'2019'!L30/5),"XXX")</f>
        <v>0.15076130599999998</v>
      </c>
      <c r="N30" s="203">
        <f>IF(ISNUMBER('2019'!M30),(1-('2019'!M30/100)),"XXX")</f>
        <v>0.42776561739999996</v>
      </c>
      <c r="O30" s="203">
        <f>IF(ISNUMBER('2019'!N30),IF(('2019'!N30/10)&gt;1,1,'2019'!N30/10),"XXX")</f>
        <v>0.06</v>
      </c>
      <c r="P30" s="203">
        <f>IF(ISNUMBER('2019'!O30),('2019'!O30/100),"XXX")</f>
        <v>1.6E-2</v>
      </c>
      <c r="Q30" s="203">
        <f>IF(ISNUMBER('2019'!P30),'2019'!P30,"XXX")</f>
        <v>0.14949174000000001</v>
      </c>
      <c r="R30" s="203" t="str">
        <f>IF(ISNUMBER('2019'!Q30),('2019'!Q30/100),"XXX")</f>
        <v>XXX</v>
      </c>
      <c r="S30" s="203">
        <f>IF(ISNUMBER('2019'!R30),('2019'!R30/100),"XXX")</f>
        <v>8.818701000000001E-2</v>
      </c>
      <c r="T30" s="203">
        <f>IF(ISNUMBER('2019'!S30),(1-('2019'!S30/100)),"XXX")</f>
        <v>0.59979999999999989</v>
      </c>
      <c r="U30" s="203">
        <f>IF(ISNUMBER('2019'!T30),'2019'!T30,"XXX")</f>
        <v>0.32268882327777781</v>
      </c>
      <c r="V30" s="203">
        <f>IF(ISNUMBER('2019'!U30),'2019'!U30,"XXX")</f>
        <v>0.19</v>
      </c>
      <c r="W30" s="203">
        <f>IF(ISNUMBER('2019'!V30),'2019'!V30,"XXX")</f>
        <v>0.28590126394444448</v>
      </c>
      <c r="X30" s="203">
        <f>IF(ISNUMBER('2019'!W30),'2019'!W30,"XXX")</f>
        <v>0.28888216116666665</v>
      </c>
      <c r="Y30" s="129">
        <f t="shared" si="2"/>
        <v>0.22435228159732012</v>
      </c>
      <c r="Z30" s="202">
        <f>'2019'!X30</f>
        <v>0.26800000000000002</v>
      </c>
      <c r="AA30" s="203">
        <f>('2019'!Y30+2.5)/5</f>
        <v>0.23188440799999999</v>
      </c>
      <c r="AB30" s="196">
        <f t="shared" si="3"/>
        <v>0.249942204</v>
      </c>
      <c r="AC30" s="79"/>
      <c r="AD30" s="79"/>
      <c r="AE30">
        <f t="shared" si="4"/>
        <v>0.19716041650911659</v>
      </c>
      <c r="AF30">
        <f t="shared" si="4"/>
        <v>0.19226700000000002</v>
      </c>
      <c r="AG30">
        <f t="shared" si="4"/>
        <v>0.23317300537500002</v>
      </c>
      <c r="AH30">
        <f t="shared" si="4"/>
        <v>0.160786658375</v>
      </c>
      <c r="AI30">
        <f t="shared" si="4"/>
        <v>0.28926346169999995</v>
      </c>
      <c r="AJ30">
        <f t="shared" si="4"/>
        <v>0.24388280869999998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8.818701000000001E-2</v>
      </c>
      <c r="AO30">
        <f t="shared" si="4"/>
        <v>0.34399350499999992</v>
      </c>
      <c r="AP30">
        <f t="shared" si="4"/>
        <v>0.46124441163888885</v>
      </c>
      <c r="AQ30">
        <f t="shared" si="4"/>
        <v>0.25634441163888888</v>
      </c>
      <c r="AR30">
        <f t="shared" si="4"/>
        <v>0.23795063197222224</v>
      </c>
      <c r="AS30">
        <f t="shared" si="4"/>
        <v>0.28739171255555557</v>
      </c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F30" s="9">
        <v>0.19999999999999996</v>
      </c>
      <c r="BG30" s="9">
        <v>0.46056228073136996</v>
      </c>
      <c r="BH30" s="61">
        <f>IF(ISNUMBER('1-3'!M30),'1-3'!M30/100,"XXX")</f>
        <v>0.47666666666666674</v>
      </c>
      <c r="BI30" s="9">
        <v>0.5</v>
      </c>
      <c r="BJ30" s="9">
        <v>0.11999999999999988</v>
      </c>
      <c r="BK30" s="9">
        <v>0.30532083301823315</v>
      </c>
      <c r="BL30" s="9">
        <v>8.8999999999999996E-2</v>
      </c>
      <c r="BM30" s="9">
        <v>0.17269000000000001</v>
      </c>
      <c r="BN30" s="9">
        <v>0.17081201074999999</v>
      </c>
      <c r="BO30" s="9">
        <v>0.15076130599999998</v>
      </c>
      <c r="BP30" s="9">
        <v>0.42776561739999996</v>
      </c>
      <c r="BQ30" s="9">
        <v>0.06</v>
      </c>
      <c r="BR30" s="9">
        <v>1.6E-2</v>
      </c>
      <c r="BS30" s="9">
        <v>0.14949174000000001</v>
      </c>
      <c r="BT30" s="9"/>
      <c r="BU30" s="9">
        <v>5.2256805785648633E-2</v>
      </c>
      <c r="BV30" s="9">
        <v>0.59979999999999989</v>
      </c>
      <c r="BW30" s="9">
        <v>0.32268882327777781</v>
      </c>
      <c r="BX30" s="9">
        <v>0.19</v>
      </c>
      <c r="BY30" s="9">
        <v>0.28590126394444448</v>
      </c>
      <c r="BZ30" s="9">
        <v>0.28888216116666665</v>
      </c>
      <c r="CA30" s="9">
        <v>0.26800000000000002</v>
      </c>
      <c r="CB30" s="9">
        <v>0.21311690807342529</v>
      </c>
    </row>
    <row r="31" spans="1:80" ht="15" x14ac:dyDescent="0.25">
      <c r="A31" s="19" t="s">
        <v>40</v>
      </c>
      <c r="B31" s="19" t="s">
        <v>40</v>
      </c>
      <c r="C31" s="202">
        <f>IF(ISNUMBER('2019'!C31),(1-PRODUCT('2019'!C31,0.1)),"XXX")</f>
        <v>0.85</v>
      </c>
      <c r="D31" s="202">
        <f>IFERROR(IF((LOG(100*'2019'!D31+1)/LOG(100+1))&gt;1,0,(1-(LOG(100*'2019'!D31+1)/LOG(100+1)))), 1)</f>
        <v>1</v>
      </c>
      <c r="E31" s="203">
        <f>IF(ISNUMBER('2019'!E31),IF('2019'!E31/100&gt;1,1,'2019'!E31/100),"XXX")</f>
        <v>0.83651879225918091</v>
      </c>
      <c r="F31" s="202">
        <f>IF(ISNUMBER('2019'!F31),(1-(('2019'!F31-1)/4)),"XXX")</f>
        <v>0.25</v>
      </c>
      <c r="G31" s="202">
        <f>IF(ISNUMBER('2019'!G31),(1-('2019'!G31/10)),"XXX")</f>
        <v>0.67999999999999994</v>
      </c>
      <c r="H31" s="195">
        <f t="shared" si="1"/>
        <v>0.72330375845183625</v>
      </c>
      <c r="I31" s="203">
        <f>IF(ISNUMBER('2019'!H31),'2019'!H31,"XXX")</f>
        <v>0.76289359759473352</v>
      </c>
      <c r="J31" s="203">
        <f>IF(ISNUMBER('2019'!I31),'2019'!I31,"XXX")</f>
        <v>0.76060000000000005</v>
      </c>
      <c r="K31" s="203">
        <f>IF(ISNUMBER('2019'!J31),IF(('2019'!J31/5)&gt;1,1,'2019'!J31/5),"XXX")</f>
        <v>0.61026599999999998</v>
      </c>
      <c r="L31" s="203">
        <f>IF(ISNUMBER('2019'!K31),'2019'!K31,"XXX")</f>
        <v>0.59285479783333339</v>
      </c>
      <c r="M31" s="203">
        <f>IF(ISNUMBER('2019'!L31),IF(('2019'!L31/5)&gt;1,1,'2019'!L31/5),"XXX")</f>
        <v>0.95039195999999992</v>
      </c>
      <c r="N31" s="203">
        <f>IF(ISNUMBER('2019'!M31),(1-('2019'!M31/100)),"XXX")</f>
        <v>0.67199974060000001</v>
      </c>
      <c r="O31" s="203">
        <f>IF(ISNUMBER('2019'!N31),IF(('2019'!N31/10)&gt;1,1,'2019'!N31/10),"XXX")</f>
        <v>0.67999999999999994</v>
      </c>
      <c r="P31" s="203">
        <f>IF(ISNUMBER('2019'!O31),('2019'!O31/100),"XXX")</f>
        <v>0.71499999999999997</v>
      </c>
      <c r="Q31" s="203">
        <f>IF(ISNUMBER('2019'!P31),'2019'!P31,"XXX")</f>
        <v>0.72847476005554201</v>
      </c>
      <c r="R31" s="203">
        <f>IF(ISNUMBER('2019'!Q31),('2019'!Q31/100),"XXX")</f>
        <v>0.38100000000000001</v>
      </c>
      <c r="S31" s="203">
        <f>IF(ISNUMBER('2019'!R31),('2019'!R31/100),"XXX")</f>
        <v>0.72785370000000005</v>
      </c>
      <c r="T31" s="203">
        <f>IF(ISNUMBER('2019'!S31),(1-('2019'!S31/100)),"XXX")</f>
        <v>0.99919999999999998</v>
      </c>
      <c r="U31" s="203">
        <f>IF(ISNUMBER('2019'!T31),'2019'!T31,"XXX")</f>
        <v>0.59953256711111114</v>
      </c>
      <c r="V31" s="203">
        <f>IF(ISNUMBER('2019'!U31),'2019'!U31,"XXX")</f>
        <v>0.67</v>
      </c>
      <c r="W31" s="203">
        <f>IF(ISNUMBER('2019'!V31),'2019'!V31,"XXX")</f>
        <v>0.59608976933333335</v>
      </c>
      <c r="X31" s="203">
        <f>IF(ISNUMBER('2019'!W31),'2019'!W31,"XXX")</f>
        <v>0.58161816994444449</v>
      </c>
      <c r="Y31" s="129">
        <f t="shared" si="2"/>
        <v>0.68923594140453115</v>
      </c>
      <c r="Z31" s="202">
        <f>'2019'!X31</f>
        <v>0.83</v>
      </c>
      <c r="AA31" s="203">
        <f>('2019'!Y31+2.5)/5</f>
        <v>0.70869266980000001</v>
      </c>
      <c r="AB31" s="196">
        <f t="shared" si="3"/>
        <v>0.76934633490000004</v>
      </c>
      <c r="AC31" s="79"/>
      <c r="AD31" s="79"/>
      <c r="AE31">
        <f t="shared" si="4"/>
        <v>0.76174679879736673</v>
      </c>
      <c r="AF31">
        <f t="shared" si="4"/>
        <v>0.68543299999999996</v>
      </c>
      <c r="AG31">
        <f t="shared" si="4"/>
        <v>0.60156039891666668</v>
      </c>
      <c r="AH31">
        <f t="shared" si="4"/>
        <v>0.77162337891666666</v>
      </c>
      <c r="AI31">
        <f t="shared" si="4"/>
        <v>0.81119585029999997</v>
      </c>
      <c r="AJ31">
        <f t="shared" si="4"/>
        <v>0.67599987029999997</v>
      </c>
      <c r="AK31">
        <f t="shared" si="4"/>
        <v>0.69750000000000001</v>
      </c>
      <c r="AL31">
        <f t="shared" si="4"/>
        <v>0.72173738002777099</v>
      </c>
      <c r="AM31">
        <f t="shared" si="4"/>
        <v>0.55473738002777107</v>
      </c>
      <c r="AN31">
        <f t="shared" si="4"/>
        <v>0.55442685000000003</v>
      </c>
      <c r="AO31">
        <f t="shared" si="4"/>
        <v>0.86352684999999996</v>
      </c>
      <c r="AP31">
        <f t="shared" si="4"/>
        <v>0.7993662835555555</v>
      </c>
      <c r="AQ31">
        <f t="shared" si="4"/>
        <v>0.63476628355555564</v>
      </c>
      <c r="AR31">
        <f t="shared" si="4"/>
        <v>0.63304488466666675</v>
      </c>
      <c r="AS31">
        <f t="shared" si="4"/>
        <v>0.58885396963888892</v>
      </c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F31" s="9">
        <v>0.85</v>
      </c>
      <c r="BG31" s="9">
        <v>1</v>
      </c>
      <c r="BH31" s="61">
        <f>IF(ISNUMBER('1-3'!M31),'1-3'!M31/100,"XXX")</f>
        <v>0.84333333333333327</v>
      </c>
      <c r="BI31" s="9">
        <v>0.25</v>
      </c>
      <c r="BJ31" s="9">
        <v>0.67999999999999994</v>
      </c>
      <c r="BK31" s="9">
        <v>0.76289359759473352</v>
      </c>
      <c r="BL31" s="9">
        <v>0.76060000000000005</v>
      </c>
      <c r="BM31" s="9" t="s">
        <v>167</v>
      </c>
      <c r="BN31" s="9">
        <v>0.59285479783333339</v>
      </c>
      <c r="BO31" s="9">
        <v>0.95039195999999992</v>
      </c>
      <c r="BP31" s="9">
        <v>0.67199974060000001</v>
      </c>
      <c r="BQ31" s="9">
        <v>0.67999999999999994</v>
      </c>
      <c r="BR31" s="9">
        <v>0.71499999999999997</v>
      </c>
      <c r="BS31" s="9">
        <v>0.72847476005554201</v>
      </c>
      <c r="BT31" s="9">
        <v>0.38100000000000001</v>
      </c>
      <c r="BU31" s="9">
        <v>0.44425142542914209</v>
      </c>
      <c r="BV31" s="9">
        <v>0.99919999999999998</v>
      </c>
      <c r="BW31" s="9">
        <v>0.59953256711111114</v>
      </c>
      <c r="BX31" s="9">
        <v>0.67</v>
      </c>
      <c r="BY31" s="9">
        <v>0.59608976933333335</v>
      </c>
      <c r="BZ31" s="9">
        <v>0.58161816994444449</v>
      </c>
      <c r="CA31" s="9">
        <v>0.83</v>
      </c>
      <c r="CB31" s="9">
        <v>0.69822995662689213</v>
      </c>
    </row>
    <row r="32" spans="1:80" ht="15" x14ac:dyDescent="0.25">
      <c r="A32" s="19" t="s">
        <v>41</v>
      </c>
      <c r="B32" s="19" t="s">
        <v>41</v>
      </c>
      <c r="C32" s="202">
        <f>IF(ISNUMBER('2019'!C32),(1-PRODUCT('2019'!C32,0.1)),"XXX")</f>
        <v>0.73</v>
      </c>
      <c r="D32" s="202">
        <f>IFERROR(IF((LOG(100*'2019'!D32+1)/LOG(100+1))&gt;1,0,(1-(LOG(100*'2019'!D32+1)/LOG(100+1)))), 1)</f>
        <v>1</v>
      </c>
      <c r="E32" s="203">
        <f>IF(ISNUMBER('2019'!E32),IF('2019'!E32/100&gt;1,1,'2019'!E32/100),"XXX")</f>
        <v>0.79155005319618643</v>
      </c>
      <c r="F32" s="202">
        <f>IF(ISNUMBER('2019'!F32),(1-(('2019'!F32-1)/4)),"XXX")</f>
        <v>0.25</v>
      </c>
      <c r="G32" s="202">
        <f>IF(ISNUMBER('2019'!G32),(1-('2019'!G32/10)),"XXX")</f>
        <v>0.11999999999999988</v>
      </c>
      <c r="H32" s="195">
        <f t="shared" si="1"/>
        <v>0.57831001063923737</v>
      </c>
      <c r="I32" s="203">
        <f>IF(ISNUMBER('2019'!H32),'2019'!H32,"XXX")</f>
        <v>0.77911886530112673</v>
      </c>
      <c r="J32" s="203">
        <f>IF(ISNUMBER('2019'!I32),'2019'!I32,"XXX")</f>
        <v>0.73880000000000001</v>
      </c>
      <c r="K32" s="203" t="str">
        <f>IF(ISNUMBER('2019'!J32),IF(('2019'!J32/5)&gt;1,1,'2019'!J32/5),"XXX")</f>
        <v>XXX</v>
      </c>
      <c r="L32" s="203">
        <f>IF(ISNUMBER('2019'!K32),'2019'!K32,"XXX")</f>
        <v>0.6978815952916666</v>
      </c>
      <c r="M32" s="203">
        <f>IF(ISNUMBER('2019'!L32),IF(('2019'!L32/5)&gt;1,1,'2019'!L32/5),"XXX")</f>
        <v>0.59900684400000004</v>
      </c>
      <c r="N32" s="203">
        <f>IF(ISNUMBER('2019'!M32),(1-('2019'!M32/100)),"XXX")</f>
        <v>0.64769981379999997</v>
      </c>
      <c r="O32" s="203">
        <f>IF(ISNUMBER('2019'!N32),IF(('2019'!N32/10)&gt;1,1,'2019'!N32/10),"XXX")</f>
        <v>0.72</v>
      </c>
      <c r="P32" s="203">
        <f>IF(ISNUMBER('2019'!O32),('2019'!O32/100),"XXX")</f>
        <v>1</v>
      </c>
      <c r="Q32" s="203">
        <f>IF(ISNUMBER('2019'!P32),'2019'!P32,"XXX")</f>
        <v>0.24880714416503907</v>
      </c>
      <c r="R32" s="203">
        <f>IF(ISNUMBER('2019'!Q32),('2019'!Q32/100),"XXX")</f>
        <v>0.33200000000000002</v>
      </c>
      <c r="S32" s="203">
        <f>IF(ISNUMBER('2019'!R32),('2019'!R32/100),"XXX")</f>
        <v>0.53964429999999997</v>
      </c>
      <c r="T32" s="203">
        <f>IF(ISNUMBER('2019'!S32),(1-('2019'!S32/100)),"XXX")</f>
        <v>0.99760000000000004</v>
      </c>
      <c r="U32" s="203">
        <f>IF(ISNUMBER('2019'!T32),'2019'!T32,"XXX")</f>
        <v>0.65639116494444449</v>
      </c>
      <c r="V32" s="203">
        <f>IF(ISNUMBER('2019'!U32),'2019'!U32,"XXX")</f>
        <v>0.39</v>
      </c>
      <c r="W32" s="203">
        <f>IF(ISNUMBER('2019'!V32),'2019'!V32,"XXX")</f>
        <v>0.57524549522222224</v>
      </c>
      <c r="X32" s="203">
        <f>IF(ISNUMBER('2019'!W32),'2019'!W32,"XXX")</f>
        <v>0.66227147314444457</v>
      </c>
      <c r="Y32" s="129">
        <f t="shared" si="2"/>
        <v>0.64264676819753808</v>
      </c>
      <c r="Z32" s="202">
        <f>'2019'!X32</f>
        <v>7.5999999999999998E-2</v>
      </c>
      <c r="AA32" s="203">
        <f>('2019'!Y32+2.5)/5</f>
        <v>0.19388077259999997</v>
      </c>
      <c r="AB32" s="196">
        <f t="shared" si="3"/>
        <v>0.13494038629999999</v>
      </c>
      <c r="AC32" s="79"/>
      <c r="AD32" s="79"/>
      <c r="AE32">
        <f t="shared" si="4"/>
        <v>0.75895943265056331</v>
      </c>
      <c r="AF32">
        <f t="shared" si="4"/>
        <v>0.73880000000000001</v>
      </c>
      <c r="AG32">
        <f t="shared" si="4"/>
        <v>0.6978815952916666</v>
      </c>
      <c r="AH32">
        <f t="shared" si="4"/>
        <v>0.64844421964583332</v>
      </c>
      <c r="AI32">
        <f t="shared" si="4"/>
        <v>0.62335332889999995</v>
      </c>
      <c r="AJ32">
        <f t="shared" si="4"/>
        <v>0.68384990689999992</v>
      </c>
      <c r="AK32">
        <f t="shared" si="4"/>
        <v>0.86</v>
      </c>
      <c r="AL32">
        <f t="shared" si="4"/>
        <v>0.62440357208251951</v>
      </c>
      <c r="AM32">
        <f t="shared" si="4"/>
        <v>0.29040357208251955</v>
      </c>
      <c r="AN32">
        <f t="shared" si="4"/>
        <v>0.43582215000000002</v>
      </c>
      <c r="AO32">
        <f t="shared" si="4"/>
        <v>0.76862215</v>
      </c>
      <c r="AP32">
        <f t="shared" si="4"/>
        <v>0.82699558247222227</v>
      </c>
      <c r="AQ32">
        <f t="shared" si="4"/>
        <v>0.52319558247222231</v>
      </c>
      <c r="AR32">
        <f t="shared" si="4"/>
        <v>0.48262274761111112</v>
      </c>
      <c r="AS32">
        <f t="shared" si="4"/>
        <v>0.61875848418333335</v>
      </c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F32" s="9">
        <v>0.73</v>
      </c>
      <c r="BG32" s="9">
        <v>1</v>
      </c>
      <c r="BH32" s="61">
        <f>IF(ISNUMBER('1-3'!M32),'1-3'!M32/100,"XXX")</f>
        <v>0.79166666666666674</v>
      </c>
      <c r="BI32" s="9">
        <v>0.25</v>
      </c>
      <c r="BJ32" s="9">
        <v>0.11999999999999988</v>
      </c>
      <c r="BK32" s="9">
        <v>0.77911886530112673</v>
      </c>
      <c r="BL32" s="9">
        <v>0.73880000000000001</v>
      </c>
      <c r="BM32" s="9">
        <v>0.61026599999999998</v>
      </c>
      <c r="BN32" s="9">
        <v>0.6978815952916666</v>
      </c>
      <c r="BO32" s="9">
        <v>0.59900684400000004</v>
      </c>
      <c r="BP32" s="9">
        <v>0.64769981379999997</v>
      </c>
      <c r="BQ32" s="9">
        <v>0.72</v>
      </c>
      <c r="BR32" s="9">
        <v>1</v>
      </c>
      <c r="BS32" s="9">
        <v>0.24880714416503907</v>
      </c>
      <c r="BT32" s="9">
        <v>0.33200000000000002</v>
      </c>
      <c r="BU32" s="9">
        <v>0.38828603236768794</v>
      </c>
      <c r="BV32" s="9">
        <v>0.99760000000000004</v>
      </c>
      <c r="BW32" s="9">
        <v>0.65639116494444449</v>
      </c>
      <c r="BX32" s="9">
        <v>0.39</v>
      </c>
      <c r="BY32" s="9">
        <v>0.57524549522222224</v>
      </c>
      <c r="BZ32" s="9">
        <v>0.66227147314444457</v>
      </c>
      <c r="CA32" s="9">
        <v>7.5999999999999998E-2</v>
      </c>
      <c r="CB32" s="9">
        <v>0.17437636852264404</v>
      </c>
    </row>
    <row r="33" spans="1:80" ht="15" x14ac:dyDescent="0.25">
      <c r="A33" s="19" t="s">
        <v>42</v>
      </c>
      <c r="B33" s="19" t="s">
        <v>42</v>
      </c>
      <c r="C33" s="202">
        <f>IF(ISNUMBER('2019'!C33),(1-PRODUCT('2019'!C33,0.1)),"XXX")</f>
        <v>0.45999999999999996</v>
      </c>
      <c r="D33" s="202">
        <f>IFERROR(IF((LOG(100*'2019'!D33+1)/LOG(100+1))&gt;1,0,(1-(LOG(100*'2019'!D33+1)/LOG(100+1)))), 1)</f>
        <v>0.76207026265238798</v>
      </c>
      <c r="E33" s="203">
        <f>IF(ISNUMBER('2019'!E33),IF('2019'!E33/100&gt;1,1,'2019'!E33/100),"XXX")</f>
        <v>0.45147654192838976</v>
      </c>
      <c r="F33" s="202">
        <f>IF(ISNUMBER('2019'!F33),(1-(('2019'!F33-1)/4)),"XXX")</f>
        <v>0.25</v>
      </c>
      <c r="G33" s="202">
        <f>IF(ISNUMBER('2019'!G33),(1-('2019'!G33/10)),"XXX")</f>
        <v>0.32999999999999996</v>
      </c>
      <c r="H33" s="195">
        <f t="shared" si="1"/>
        <v>0.45070936091615554</v>
      </c>
      <c r="I33" s="203">
        <f>IF(ISNUMBER('2019'!H33),'2019'!H33,"XXX")</f>
        <v>0.64310124490710052</v>
      </c>
      <c r="J33" s="203">
        <f>IF(ISNUMBER('2019'!I33),'2019'!I33,"XXX")</f>
        <v>0.61219999999999997</v>
      </c>
      <c r="K33" s="203">
        <f>IF(ISNUMBER('2019'!J33),IF(('2019'!J33/5)&gt;1,1,'2019'!J33/5),"XXX")</f>
        <v>0.630888</v>
      </c>
      <c r="L33" s="203">
        <f>IF(ISNUMBER('2019'!K33),'2019'!K33,"XXX")</f>
        <v>0.54023387429166669</v>
      </c>
      <c r="M33" s="203">
        <f>IF(ISNUMBER('2019'!L33),IF(('2019'!L33/5)&gt;1,1,'2019'!L33/5),"XXX")</f>
        <v>1</v>
      </c>
      <c r="N33" s="203">
        <f>IF(ISNUMBER('2019'!M33),(1-('2019'!M33/100)),"XXX")</f>
        <v>0.8514303875</v>
      </c>
      <c r="O33" s="203">
        <f>IF(ISNUMBER('2019'!N33),IF(('2019'!N33/10)&gt;1,1,'2019'!N33/10),"XXX")</f>
        <v>0.9</v>
      </c>
      <c r="P33" s="203">
        <f>IF(ISNUMBER('2019'!O33),('2019'!O33/100),"XXX")</f>
        <v>0.50600000000000001</v>
      </c>
      <c r="Q33" s="203">
        <f>IF(ISNUMBER('2019'!P33),'2019'!P33,"XXX")</f>
        <v>0.68907794952392576</v>
      </c>
      <c r="R33" s="203">
        <f>IF(ISNUMBER('2019'!Q33),('2019'!Q33/100),"XXX")</f>
        <v>0.33899999999999997</v>
      </c>
      <c r="S33" s="203">
        <f>IF(ISNUMBER('2019'!R33),('2019'!R33/100),"XXX")</f>
        <v>0.50417840000000003</v>
      </c>
      <c r="T33" s="203">
        <f>IF(ISNUMBER('2019'!S33),(1-('2019'!S33/100)),"XXX")</f>
        <v>0.97260000000000002</v>
      </c>
      <c r="U33" s="203">
        <f>IF(ISNUMBER('2019'!T33),'2019'!T33,"XXX")</f>
        <v>0.51116555527777785</v>
      </c>
      <c r="V33" s="203">
        <f>IF(ISNUMBER('2019'!U33),'2019'!U33,"XXX")</f>
        <v>0.36</v>
      </c>
      <c r="W33" s="203">
        <f>IF(ISNUMBER('2019'!V33),'2019'!V33,"XXX")</f>
        <v>0.45697830338888884</v>
      </c>
      <c r="X33" s="203">
        <f>IF(ISNUMBER('2019'!W33),'2019'!W33,"XXX")</f>
        <v>0.51263730394444451</v>
      </c>
      <c r="Y33" s="129">
        <f t="shared" si="2"/>
        <v>0.62684318867711275</v>
      </c>
      <c r="Z33" s="202">
        <f>'2019'!X33</f>
        <v>0.66300000000000003</v>
      </c>
      <c r="AA33" s="203">
        <f>('2019'!Y33+2.5)/5</f>
        <v>0.5553573906</v>
      </c>
      <c r="AB33" s="196">
        <f t="shared" si="3"/>
        <v>0.60917869530000002</v>
      </c>
      <c r="AC33" s="79"/>
      <c r="AD33" s="79"/>
      <c r="AE33">
        <f t="shared" si="4"/>
        <v>0.6276506224535503</v>
      </c>
      <c r="AF33">
        <f t="shared" si="4"/>
        <v>0.62154399999999999</v>
      </c>
      <c r="AG33">
        <f t="shared" si="4"/>
        <v>0.58556093714583335</v>
      </c>
      <c r="AH33">
        <f t="shared" si="4"/>
        <v>0.7701169371458334</v>
      </c>
      <c r="AI33">
        <f t="shared" si="4"/>
        <v>0.92571519375</v>
      </c>
      <c r="AJ33">
        <f t="shared" si="4"/>
        <v>0.87571519375000006</v>
      </c>
      <c r="AK33">
        <f t="shared" si="4"/>
        <v>0.70300000000000007</v>
      </c>
      <c r="AL33">
        <f t="shared" si="4"/>
        <v>0.59753897476196283</v>
      </c>
      <c r="AM33">
        <f t="shared" si="4"/>
        <v>0.51403897476196292</v>
      </c>
      <c r="AN33">
        <f t="shared" si="4"/>
        <v>0.4215892</v>
      </c>
      <c r="AO33">
        <f t="shared" si="4"/>
        <v>0.73838920000000008</v>
      </c>
      <c r="AP33">
        <f t="shared" si="4"/>
        <v>0.74188277763888899</v>
      </c>
      <c r="AQ33">
        <f t="shared" si="4"/>
        <v>0.43558277763888892</v>
      </c>
      <c r="AR33">
        <f t="shared" si="4"/>
        <v>0.40848915169444444</v>
      </c>
      <c r="AS33">
        <f t="shared" si="4"/>
        <v>0.48480780366666665</v>
      </c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F33" s="9">
        <v>0.45999999999999996</v>
      </c>
      <c r="BG33" s="9">
        <v>0.76207026265238798</v>
      </c>
      <c r="BH33" s="61">
        <f>IF(ISNUMBER('1-3'!M33),'1-3'!M33/100,"XXX")</f>
        <v>0.51000000000000012</v>
      </c>
      <c r="BI33" s="9">
        <v>0.25</v>
      </c>
      <c r="BJ33" s="9">
        <v>0.32999999999999996</v>
      </c>
      <c r="BK33" s="9">
        <v>0.64310124490710052</v>
      </c>
      <c r="BL33" s="9">
        <v>0.61219999999999997</v>
      </c>
      <c r="BM33" s="9" t="s">
        <v>167</v>
      </c>
      <c r="BN33" s="9">
        <v>0.54023387429166669</v>
      </c>
      <c r="BO33" s="9">
        <v>1</v>
      </c>
      <c r="BP33" s="9">
        <v>0.8514303875</v>
      </c>
      <c r="BQ33" s="9">
        <v>0.9</v>
      </c>
      <c r="BR33" s="9">
        <v>0.50600000000000001</v>
      </c>
      <c r="BS33" s="9">
        <v>0.68907794952392576</v>
      </c>
      <c r="BT33" s="9">
        <v>0.33899999999999997</v>
      </c>
      <c r="BU33" s="9">
        <v>0.32746565559153601</v>
      </c>
      <c r="BV33" s="9">
        <v>0.97260000000000002</v>
      </c>
      <c r="BW33" s="9">
        <v>0.51116555527777785</v>
      </c>
      <c r="BX33" s="9">
        <v>0.36</v>
      </c>
      <c r="BY33" s="9">
        <v>0.45697830338888884</v>
      </c>
      <c r="BZ33" s="9">
        <v>0.51263730394444451</v>
      </c>
      <c r="CA33" s="9">
        <v>0.66300000000000003</v>
      </c>
      <c r="CB33" s="9">
        <v>0.54096910059452052</v>
      </c>
    </row>
    <row r="34" spans="1:80" ht="15" x14ac:dyDescent="0.25">
      <c r="A34" s="19" t="s">
        <v>43</v>
      </c>
      <c r="B34" s="19" t="s">
        <v>43</v>
      </c>
      <c r="C34" s="202">
        <f>IF(ISNUMBER('2019'!C34),(1-PRODUCT('2019'!C34,0.1)),"XXX")</f>
        <v>3.0000000000000027E-2</v>
      </c>
      <c r="D34" s="202">
        <f>IFERROR(IF((LOG(100*'2019'!D34+1)/LOG(100+1))&gt;1,0,(1-(LOG(100*'2019'!D34+1)/LOG(100+1)))), 1)</f>
        <v>0.48527118507097122</v>
      </c>
      <c r="E34" s="203">
        <f>IF(ISNUMBER('2019'!E34),IF('2019'!E34/100&gt;1,1,'2019'!E34/100),"XXX")</f>
        <v>0.35767927408333333</v>
      </c>
      <c r="F34" s="202">
        <f>IF(ISNUMBER('2019'!F34),(1-(('2019'!F34-1)/4)),"XXX")</f>
        <v>0</v>
      </c>
      <c r="G34" s="202">
        <f>IF(ISNUMBER('2019'!G34),(1-('2019'!G34/10)),"XXX")</f>
        <v>4.0000000000000036E-2</v>
      </c>
      <c r="H34" s="195">
        <f t="shared" si="1"/>
        <v>0.18259009183086092</v>
      </c>
      <c r="I34" s="203">
        <f>IF(ISNUMBER('2019'!H34),'2019'!H34,"XXX")</f>
        <v>0.29230494578707</v>
      </c>
      <c r="J34" s="203">
        <f>IF(ISNUMBER('2019'!I34),'2019'!I34,"XXX")</f>
        <v>0.1144</v>
      </c>
      <c r="K34" s="203">
        <f>IF(ISNUMBER('2019'!J34),IF(('2019'!J34/5)&gt;1,1,'2019'!J34/5),"XXX")</f>
        <v>0.31326399999999999</v>
      </c>
      <c r="L34" s="203">
        <f>IF(ISNUMBER('2019'!K34),'2019'!K34,"XXX")</f>
        <v>0.34141440791666666</v>
      </c>
      <c r="M34" s="203">
        <f>IF(ISNUMBER('2019'!L34),IF(('2019'!L34/5)&gt;1,1,'2019'!L34/5),"XXX")</f>
        <v>0.11187343599999999</v>
      </c>
      <c r="N34" s="203">
        <f>IF(ISNUMBER('2019'!M34),(1-('2019'!M34/100)),"XXX")</f>
        <v>0.61502994540000011</v>
      </c>
      <c r="O34" s="203">
        <f>IF(ISNUMBER('2019'!N34),IF(('2019'!N34/10)&gt;1,1,'2019'!N34/10),"XXX")</f>
        <v>0.18</v>
      </c>
      <c r="P34" s="203" t="str">
        <f>IF(ISNUMBER('2019'!O34),('2019'!O34/100),"XXX")</f>
        <v>XXX</v>
      </c>
      <c r="Q34" s="203">
        <f>IF(ISNUMBER('2019'!P34),'2019'!P34,"XXX")</f>
        <v>0.13607640266418458</v>
      </c>
      <c r="R34" s="203">
        <f>IF(ISNUMBER('2019'!Q34),('2019'!Q34/100),"XXX")</f>
        <v>5.5999999999999994E-2</v>
      </c>
      <c r="S34" s="203">
        <f>IF(ISNUMBER('2019'!R34),('2019'!R34/100),"XXX")</f>
        <v>0.1985527</v>
      </c>
      <c r="T34" s="203">
        <f>IF(ISNUMBER('2019'!S34),(1-('2019'!S34/100)),"XXX")</f>
        <v>0.32640000000000002</v>
      </c>
      <c r="U34" s="203">
        <f>IF(ISNUMBER('2019'!T34),'2019'!T34,"XXX")</f>
        <v>0.32879698277777775</v>
      </c>
      <c r="V34" s="203">
        <f>IF(ISNUMBER('2019'!U34),'2019'!U34,"XXX")</f>
        <v>0.2</v>
      </c>
      <c r="W34" s="203">
        <f>IF(ISNUMBER('2019'!V34),'2019'!V34,"XXX")</f>
        <v>0.36503480977777775</v>
      </c>
      <c r="X34" s="203">
        <f>IF(ISNUMBER('2019'!W34),'2019'!W34,"XXX")</f>
        <v>0.25594442173333332</v>
      </c>
      <c r="Y34" s="129">
        <f t="shared" si="2"/>
        <v>0.25094325325355066</v>
      </c>
      <c r="Z34" s="202">
        <f>'2019'!X34</f>
        <v>0.34799999999999998</v>
      </c>
      <c r="AA34" s="203">
        <f>('2019'!Y34+2.5)/5</f>
        <v>0.25546402940000001</v>
      </c>
      <c r="AB34" s="196">
        <f t="shared" si="3"/>
        <v>0.3017320147</v>
      </c>
      <c r="AC34" s="79"/>
      <c r="AD34" s="79"/>
      <c r="AE34">
        <f t="shared" si="4"/>
        <v>0.203352472893535</v>
      </c>
      <c r="AF34">
        <f t="shared" si="4"/>
        <v>0.21383199999999999</v>
      </c>
      <c r="AG34">
        <f t="shared" si="4"/>
        <v>0.32733920395833332</v>
      </c>
      <c r="AH34">
        <f t="shared" si="4"/>
        <v>0.22664392195833333</v>
      </c>
      <c r="AI34">
        <f t="shared" si="4"/>
        <v>0.36345169070000005</v>
      </c>
      <c r="AJ34">
        <f t="shared" si="4"/>
        <v>0.39751497270000002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0.12727634999999998</v>
      </c>
      <c r="AO34">
        <f t="shared" si="4"/>
        <v>0.26247635000000002</v>
      </c>
      <c r="AP34">
        <f t="shared" si="4"/>
        <v>0.32759849138888886</v>
      </c>
      <c r="AQ34">
        <f t="shared" si="4"/>
        <v>0.26439849138888888</v>
      </c>
      <c r="AR34">
        <f t="shared" si="4"/>
        <v>0.28251740488888888</v>
      </c>
      <c r="AS34">
        <f t="shared" si="4"/>
        <v>0.31048961575555556</v>
      </c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F34" s="9">
        <v>3.0000000000000027E-2</v>
      </c>
      <c r="BG34" s="9">
        <v>0.48527118507097122</v>
      </c>
      <c r="BH34" s="61">
        <f>IF(ISNUMBER('1-3'!M34),'1-3'!M34/100,"XXX")</f>
        <v>0.72833333333333339</v>
      </c>
      <c r="BI34" s="9">
        <v>0</v>
      </c>
      <c r="BJ34" s="9">
        <v>4.0000000000000036E-2</v>
      </c>
      <c r="BK34" s="9">
        <v>0.29230494578707</v>
      </c>
      <c r="BL34" s="9">
        <v>0.1144</v>
      </c>
      <c r="BM34" s="9">
        <v>0.41894400000000004</v>
      </c>
      <c r="BN34" s="9">
        <v>0.34141440791666666</v>
      </c>
      <c r="BO34" s="9">
        <v>0.11187343599999999</v>
      </c>
      <c r="BP34" s="9">
        <v>0.61502994540000011</v>
      </c>
      <c r="BQ34" s="9">
        <v>0.13999999999999999</v>
      </c>
      <c r="BR34" s="9">
        <v>0.15</v>
      </c>
      <c r="BS34" s="9">
        <v>0.13607640266418458</v>
      </c>
      <c r="BT34" s="9">
        <v>5.5999999999999994E-2</v>
      </c>
      <c r="BU34" s="9">
        <v>0.12601717936570392</v>
      </c>
      <c r="BV34" s="9">
        <v>0.32640000000000002</v>
      </c>
      <c r="BW34" s="9">
        <v>0.32879698277777775</v>
      </c>
      <c r="BX34" s="9">
        <v>0.2</v>
      </c>
      <c r="BY34" s="9">
        <v>0.36503480977777775</v>
      </c>
      <c r="BZ34" s="9">
        <v>0.25594442173333332</v>
      </c>
      <c r="CA34" s="9">
        <v>0.34799999999999998</v>
      </c>
      <c r="CB34" s="9">
        <v>0.23727455139160156</v>
      </c>
    </row>
    <row r="35" spans="1:80" ht="15" x14ac:dyDescent="0.25">
      <c r="A35" s="19" t="s">
        <v>44</v>
      </c>
      <c r="B35" s="19" t="s">
        <v>44</v>
      </c>
      <c r="C35" s="202">
        <f>IF(ISNUMBER('2019'!C35),(1-PRODUCT('2019'!C35,0.1)),"XXX")</f>
        <v>0.35</v>
      </c>
      <c r="D35" s="202">
        <f>IFERROR(IF((LOG(100*'2019'!D35+1)/LOG(100+1))&gt;1,0,(1-(LOG(100*'2019'!D35+1)/LOG(100+1)))), 1)</f>
        <v>1</v>
      </c>
      <c r="E35" s="203" t="str">
        <f>IF(ISNUMBER('2019'!E35),IF('2019'!E35/100&gt;1,1,'2019'!E35/100),"XXX")</f>
        <v>XXX</v>
      </c>
      <c r="F35" s="202">
        <f>IF(ISNUMBER('2019'!F35),(1-(('2019'!F35-1)/4)),"XXX")</f>
        <v>0.5</v>
      </c>
      <c r="G35" s="202">
        <f>IF(ISNUMBER('2019'!G35),(1-('2019'!G35/10)),"XXX")</f>
        <v>0.15999999999999992</v>
      </c>
      <c r="H35" s="195">
        <f t="shared" si="1"/>
        <v>0.50249999999999995</v>
      </c>
      <c r="I35" s="203" t="str">
        <f>IF(ISNUMBER('2019'!H35),'2019'!H35,"XXX")</f>
        <v>XXX</v>
      </c>
      <c r="J35" s="203">
        <f>IF(ISNUMBER('2019'!I35),'2019'!I35,"XXX")</f>
        <v>0.2361</v>
      </c>
      <c r="K35" s="203">
        <f>IF(ISNUMBER('2019'!J35),IF(('2019'!J35/5)&gt;1,1,'2019'!J35/5),"XXX")</f>
        <v>1</v>
      </c>
      <c r="L35" s="203" t="str">
        <f>IF(ISNUMBER('2019'!K35),'2019'!K35,"XXX")</f>
        <v>XXX</v>
      </c>
      <c r="M35" s="203">
        <f>IF(ISNUMBER('2019'!L35),IF(('2019'!L35/5)&gt;1,1,'2019'!L35/5),"XXX")</f>
        <v>0.15663992200000001</v>
      </c>
      <c r="N35" s="203">
        <f>IF(ISNUMBER('2019'!M35),(1-('2019'!M35/100)),"XXX")</f>
        <v>0.54138008120000003</v>
      </c>
      <c r="O35" s="203">
        <f>IF(ISNUMBER('2019'!N35),IF(('2019'!N35/10)&gt;1,1,'2019'!N35/10),"XXX")</f>
        <v>0.13999999999999999</v>
      </c>
      <c r="P35" s="203" t="str">
        <f>IF(ISNUMBER('2019'!O35),('2019'!O35/100),"XXX")</f>
        <v>XXX</v>
      </c>
      <c r="Q35" s="203">
        <f>IF(ISNUMBER('2019'!P35),'2019'!P35,"XXX")</f>
        <v>7.6034680008888241E-3</v>
      </c>
      <c r="R35" s="203" t="str">
        <f>IF(ISNUMBER('2019'!Q35),('2019'!Q35/100),"XXX")</f>
        <v>XXX</v>
      </c>
      <c r="S35" s="203">
        <f>IF(ISNUMBER('2019'!R35),('2019'!R35/100),"XXX")</f>
        <v>0.25324410000000003</v>
      </c>
      <c r="T35" s="203">
        <f>IF(ISNUMBER('2019'!S35),(1-('2019'!S35/100)),"XXX")</f>
        <v>0.45979999999999999</v>
      </c>
      <c r="U35" s="203" t="str">
        <f>IF(ISNUMBER('2019'!T35),'2019'!T35,"XXX")</f>
        <v>XXX</v>
      </c>
      <c r="V35" s="203" t="str">
        <f>IF(ISNUMBER('2019'!U35),'2019'!U35,"XXX")</f>
        <v>XXX</v>
      </c>
      <c r="W35" s="203" t="str">
        <f>IF(ISNUMBER('2019'!V35),'2019'!V35,"XXX")</f>
        <v>XXX</v>
      </c>
      <c r="X35" s="203" t="str">
        <f>IF(ISNUMBER('2019'!W35),'2019'!W35,"XXX")</f>
        <v>XXX</v>
      </c>
      <c r="Y35" s="129">
        <f t="shared" si="2"/>
        <v>0.34820591993348143</v>
      </c>
      <c r="Z35" s="202">
        <f>'2019'!X35</f>
        <v>0.24</v>
      </c>
      <c r="AA35" s="203">
        <f>('2019'!Y35+2.5)/5</f>
        <v>0.2626677274</v>
      </c>
      <c r="AB35" s="196">
        <f t="shared" si="3"/>
        <v>0.25133386369999999</v>
      </c>
      <c r="AC35" s="79"/>
      <c r="AD35" s="79"/>
      <c r="AE35">
        <f t="shared" ref="AE35:AS51" si="5">IF(ISNUMBER(AVERAGE(I35:J35)),AVERAGE(I35:J35),"XXX")</f>
        <v>0.2361</v>
      </c>
      <c r="AF35">
        <f t="shared" si="5"/>
        <v>0.61804999999999999</v>
      </c>
      <c r="AG35">
        <f t="shared" si="5"/>
        <v>1</v>
      </c>
      <c r="AH35">
        <f t="shared" si="5"/>
        <v>0.15663992200000001</v>
      </c>
      <c r="AI35">
        <f t="shared" si="5"/>
        <v>0.34901000160000001</v>
      </c>
      <c r="AJ35">
        <f t="shared" si="5"/>
        <v>0.34069004060000002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0.25324410000000003</v>
      </c>
      <c r="AO35">
        <f t="shared" si="5"/>
        <v>0.35652205000000003</v>
      </c>
      <c r="AP35">
        <f t="shared" si="5"/>
        <v>0.45979999999999999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F35" s="9">
        <v>0.35</v>
      </c>
      <c r="BG35" s="9">
        <v>1</v>
      </c>
      <c r="BH35" s="61" t="str">
        <f>IF(ISNUMBER('1-3'!M35),'1-3'!M35/100,"XXX")</f>
        <v>XXX</v>
      </c>
      <c r="BI35" s="9">
        <v>0.5</v>
      </c>
      <c r="BJ35" s="9">
        <v>0.15999999999999992</v>
      </c>
      <c r="BK35" s="9"/>
      <c r="BL35" s="9">
        <v>0.2361</v>
      </c>
      <c r="BM35" s="9">
        <v>0.31326399999999999</v>
      </c>
      <c r="BN35" s="9"/>
      <c r="BO35" s="9">
        <v>0.15663992200000001</v>
      </c>
      <c r="BP35" s="9">
        <v>0.54138008120000003</v>
      </c>
      <c r="BQ35" s="9">
        <v>0.18</v>
      </c>
      <c r="BR35" s="9"/>
      <c r="BS35" s="9">
        <v>7.6034680008888241E-3</v>
      </c>
      <c r="BT35" s="9"/>
      <c r="BU35" s="9">
        <v>0.13804382092853604</v>
      </c>
      <c r="BV35" s="9">
        <v>0.45979999999999999</v>
      </c>
      <c r="BW35" s="9"/>
      <c r="BX35" s="9"/>
      <c r="BY35" s="9"/>
      <c r="BZ35" s="9"/>
      <c r="CA35" s="9">
        <v>0.24</v>
      </c>
      <c r="CB35" s="9">
        <v>0.24416587352752686</v>
      </c>
    </row>
    <row r="36" spans="1:80" ht="15" x14ac:dyDescent="0.25">
      <c r="A36" s="19" t="s">
        <v>45</v>
      </c>
      <c r="B36" s="19" t="s">
        <v>45</v>
      </c>
      <c r="C36" s="202">
        <f>IF(ISNUMBER('2019'!C36),(1-PRODUCT('2019'!C36,0.1)),"XXX")</f>
        <v>0.55999999999999994</v>
      </c>
      <c r="D36" s="202">
        <f>IFERROR(IF((LOG(100*'2019'!D36+1)/LOG(100+1))&gt;1,0,(1-(LOG(100*'2019'!D36+1)/LOG(100+1)))), 1)</f>
        <v>1</v>
      </c>
      <c r="E36" s="203">
        <f>IF(ISNUMBER('2019'!E36),IF('2019'!E36/100&gt;1,1,'2019'!E36/100),"XXX")</f>
        <v>0.69854847826483057</v>
      </c>
      <c r="F36" s="202" t="str">
        <f>IF(ISNUMBER('2019'!F36),(1-(('2019'!F36-1)/4)),"XXX")</f>
        <v>XXX</v>
      </c>
      <c r="G36" s="202">
        <f>IF(ISNUMBER('2019'!G36),(1-('2019'!G36/10)),"XXX")</f>
        <v>0.85</v>
      </c>
      <c r="H36" s="195">
        <f t="shared" si="1"/>
        <v>0.77713711956620768</v>
      </c>
      <c r="I36" s="203">
        <f>IF(ISNUMBER('2019'!H36),'2019'!H36,"XXX")</f>
        <v>0.68738633292829876</v>
      </c>
      <c r="J36" s="203">
        <f>IF(ISNUMBER('2019'!I36),'2019'!I36,"XXX")</f>
        <v>0.74750000000000005</v>
      </c>
      <c r="K36" s="203">
        <f>IF(ISNUMBER('2019'!J36),IF(('2019'!J36/5)&gt;1,1,'2019'!J36/5),"XXX")</f>
        <v>0.8005040000000001</v>
      </c>
      <c r="L36" s="203">
        <f>IF(ISNUMBER('2019'!K36),'2019'!K36,"XXX")</f>
        <v>0.70155892770833328</v>
      </c>
      <c r="M36" s="203">
        <f>IF(ISNUMBER('2019'!L36),IF(('2019'!L36/5)&gt;1,1,'2019'!L36/5),"XXX")</f>
        <v>1</v>
      </c>
      <c r="N36" s="203">
        <f>IF(ISNUMBER('2019'!M36),(1-('2019'!M36/100)),"XXX")</f>
        <v>0.77675436019999999</v>
      </c>
      <c r="O36" s="203">
        <f>IF(ISNUMBER('2019'!N36),IF(('2019'!N36/10)&gt;1,1,'2019'!N36/10),"XXX")</f>
        <v>0.73</v>
      </c>
      <c r="P36" s="203">
        <f>IF(ISNUMBER('2019'!O36),('2019'!O36/100),"XXX")</f>
        <v>0.56200000000000006</v>
      </c>
      <c r="Q36" s="203">
        <f>IF(ISNUMBER('2019'!P36),'2019'!P36,"XXX")</f>
        <v>0.27320694923400879</v>
      </c>
      <c r="R36" s="203">
        <f>IF(ISNUMBER('2019'!Q36),('2019'!Q36/100),"XXX")</f>
        <v>0.30099999999999999</v>
      </c>
      <c r="S36" s="203">
        <f>IF(ISNUMBER('2019'!R36),('2019'!R36/100),"XXX")</f>
        <v>0.73358630000000002</v>
      </c>
      <c r="T36" s="203">
        <f>IF(ISNUMBER('2019'!S36),(1-('2019'!S36/100)),"XXX")</f>
        <v>0.99690000000000001</v>
      </c>
      <c r="U36" s="203">
        <f>IF(ISNUMBER('2019'!T36),'2019'!T36,"XXX")</f>
        <v>0.6150627136111112</v>
      </c>
      <c r="V36" s="203">
        <f>IF(ISNUMBER('2019'!U36),'2019'!U36,"XXX")</f>
        <v>0.56000000000000005</v>
      </c>
      <c r="W36" s="203">
        <f>IF(ISNUMBER('2019'!V36),'2019'!V36,"XXX")</f>
        <v>0.54251723379629635</v>
      </c>
      <c r="X36" s="203">
        <f>IF(ISNUMBER('2019'!W36),'2019'!W36,"XXX")</f>
        <v>0.4994363586222223</v>
      </c>
      <c r="Y36" s="129">
        <f t="shared" si="2"/>
        <v>0.65796332350626696</v>
      </c>
      <c r="Z36" s="202">
        <f>'2019'!X36</f>
        <v>0.89900000000000002</v>
      </c>
      <c r="AA36" s="203">
        <f>('2019'!Y36+2.5)/5</f>
        <v>0.7309531212</v>
      </c>
      <c r="AB36" s="196">
        <f t="shared" si="3"/>
        <v>0.81497656060000001</v>
      </c>
      <c r="AC36" s="79"/>
      <c r="AD36" s="79"/>
      <c r="AE36">
        <f t="shared" si="5"/>
        <v>0.71744316646414941</v>
      </c>
      <c r="AF36">
        <f t="shared" si="5"/>
        <v>0.77400200000000008</v>
      </c>
      <c r="AG36">
        <f t="shared" si="5"/>
        <v>0.75103146385416664</v>
      </c>
      <c r="AH36">
        <f t="shared" si="5"/>
        <v>0.85077946385416658</v>
      </c>
      <c r="AI36">
        <f t="shared" si="5"/>
        <v>0.8883771801</v>
      </c>
      <c r="AJ36">
        <f t="shared" si="5"/>
        <v>0.75337718009999999</v>
      </c>
      <c r="AK36">
        <f t="shared" si="5"/>
        <v>0.64600000000000002</v>
      </c>
      <c r="AL36">
        <f t="shared" si="5"/>
        <v>0.41760347461700442</v>
      </c>
      <c r="AM36">
        <f t="shared" si="5"/>
        <v>0.28710347461700436</v>
      </c>
      <c r="AN36">
        <f t="shared" si="5"/>
        <v>0.51729314999999998</v>
      </c>
      <c r="AO36">
        <f t="shared" si="5"/>
        <v>0.86524314999999996</v>
      </c>
      <c r="AP36">
        <f t="shared" si="5"/>
        <v>0.8059813568055556</v>
      </c>
      <c r="AQ36">
        <f t="shared" si="5"/>
        <v>0.58753135680555557</v>
      </c>
      <c r="AR36">
        <f t="shared" si="5"/>
        <v>0.55125861689814815</v>
      </c>
      <c r="AS36">
        <f t="shared" si="5"/>
        <v>0.5209767962092593</v>
      </c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F36" s="9">
        <v>0.55999999999999994</v>
      </c>
      <c r="BG36" s="9">
        <v>1</v>
      </c>
      <c r="BH36" s="61">
        <f>IF(ISNUMBER('1-3'!M36),'1-3'!M36/100,"XXX")</f>
        <v>0.81333333333333346</v>
      </c>
      <c r="BI36" s="9">
        <v>0.75</v>
      </c>
      <c r="BJ36" s="9">
        <v>0.85</v>
      </c>
      <c r="BK36" s="9">
        <v>0.68738633292829876</v>
      </c>
      <c r="BL36" s="9">
        <v>0.74750000000000005</v>
      </c>
      <c r="BM36" s="9">
        <v>1</v>
      </c>
      <c r="BN36" s="9">
        <v>0.70155892770833328</v>
      </c>
      <c r="BO36" s="9">
        <v>1</v>
      </c>
      <c r="BP36" s="9">
        <v>0.77675436019999999</v>
      </c>
      <c r="BQ36" s="9">
        <v>0.73</v>
      </c>
      <c r="BR36" s="9">
        <v>0.56200000000000006</v>
      </c>
      <c r="BS36" s="9">
        <v>0.27320694923400879</v>
      </c>
      <c r="BT36" s="9">
        <v>0.30099999999999999</v>
      </c>
      <c r="BU36" s="9">
        <v>0.4581569632280329</v>
      </c>
      <c r="BV36" s="9">
        <v>0.99690000000000001</v>
      </c>
      <c r="BW36" s="9">
        <v>0.6150627136111112</v>
      </c>
      <c r="BX36" s="9">
        <v>0.56000000000000005</v>
      </c>
      <c r="BY36" s="9">
        <v>0.54251723379629635</v>
      </c>
      <c r="BZ36" s="9">
        <v>0.4994363586222223</v>
      </c>
      <c r="CA36" s="9">
        <v>0.89900000000000002</v>
      </c>
      <c r="CB36" s="9">
        <v>0.71926715373992922</v>
      </c>
    </row>
    <row r="37" spans="1:80" ht="15" x14ac:dyDescent="0.25">
      <c r="A37" s="19" t="s">
        <v>46</v>
      </c>
      <c r="B37" s="19" t="s">
        <v>46</v>
      </c>
      <c r="C37" s="202">
        <f>IF(ISNUMBER('2019'!C37),(1-PRODUCT('2019'!C37,0.1)),"XXX")</f>
        <v>0.15999999999999992</v>
      </c>
      <c r="D37" s="202">
        <f>IFERROR(IF((LOG(100*'2019'!D37+1)/LOG(100+1))&gt;1,0,(1-(LOG(100*'2019'!D37+1)/LOG(100+1)))), 1)</f>
        <v>1</v>
      </c>
      <c r="E37" s="203">
        <f>IF(ISNUMBER('2019'!E37),IF('2019'!E37/100&gt;1,1,'2019'!E37/100),"XXX")</f>
        <v>0.45130811137500004</v>
      </c>
      <c r="F37" s="202">
        <f>IF(ISNUMBER('2019'!F37),(1-(('2019'!F37-1)/4)),"XXX")</f>
        <v>0.5</v>
      </c>
      <c r="G37" s="202">
        <f>IF(ISNUMBER('2019'!G37),(1-('2019'!G37/10)),"XXX")</f>
        <v>0.27</v>
      </c>
      <c r="H37" s="195">
        <f t="shared" si="1"/>
        <v>0.47626162227500002</v>
      </c>
      <c r="I37" s="203">
        <f>IF(ISNUMBER('2019'!H37),'2019'!H37,"XXX")</f>
        <v>0.47879468295393368</v>
      </c>
      <c r="J37" s="203">
        <f>IF(ISNUMBER('2019'!I37),'2019'!I37,"XXX")</f>
        <v>0.50339999999999996</v>
      </c>
      <c r="K37" s="203">
        <f>IF(ISNUMBER('2019'!J37),IF(('2019'!J37/5)&gt;1,1,'2019'!J37/5),"XXX")</f>
        <v>0.53668199999999999</v>
      </c>
      <c r="L37" s="203">
        <f>IF(ISNUMBER('2019'!K37),'2019'!K37,"XXX")</f>
        <v>0.27898719708333336</v>
      </c>
      <c r="M37" s="203">
        <f>IF(ISNUMBER('2019'!L37),IF(('2019'!L37/5)&gt;1,1,'2019'!L37/5),"XXX")</f>
        <v>0.191854894</v>
      </c>
      <c r="N37" s="203">
        <f>IF(ISNUMBER('2019'!M37),(1-('2019'!M37/100)),"XXX")</f>
        <v>0.62706325529999996</v>
      </c>
      <c r="O37" s="203">
        <f>IF(ISNUMBER('2019'!N37),IF(('2019'!N37/10)&gt;1,1,'2019'!N37/10),"XXX")</f>
        <v>0.12</v>
      </c>
      <c r="P37" s="203" t="str">
        <f>IF(ISNUMBER('2019'!O37),('2019'!O37/100),"XXX")</f>
        <v>XXX</v>
      </c>
      <c r="Q37" s="203">
        <f>IF(ISNUMBER('2019'!P37),'2019'!P37,"XXX")</f>
        <v>2E-3</v>
      </c>
      <c r="R37" s="203" t="str">
        <f>IF(ISNUMBER('2019'!Q37),('2019'!Q37/100),"XXX")</f>
        <v>XXX</v>
      </c>
      <c r="S37" s="203">
        <f>IF(ISNUMBER('2019'!R37),('2019'!R37/100),"XXX")</f>
        <v>0.28277089999999999</v>
      </c>
      <c r="T37" s="203">
        <f>IF(ISNUMBER('2019'!S37),(1-('2019'!S37/100)),"XXX")</f>
        <v>0.79100000000000004</v>
      </c>
      <c r="U37" s="203">
        <f>IF(ISNUMBER('2019'!T37),'2019'!T37,"XXX")</f>
        <v>0.43988894622222224</v>
      </c>
      <c r="V37" s="203">
        <f>IF(ISNUMBER('2019'!U37),'2019'!U37,"XXX")</f>
        <v>0.35</v>
      </c>
      <c r="W37" s="203">
        <f>IF(ISNUMBER('2019'!V37),'2019'!V37,"XXX")</f>
        <v>0.47660710192592604</v>
      </c>
      <c r="X37" s="203">
        <f>IF(ISNUMBER('2019'!W37),'2019'!W37,"XXX")</f>
        <v>0.35480829741111114</v>
      </c>
      <c r="Y37" s="129">
        <f t="shared" si="2"/>
        <v>0.34724107968103285</v>
      </c>
      <c r="Z37" s="202">
        <f>'2019'!X37</f>
        <v>0.54400000000000004</v>
      </c>
      <c r="AA37" s="203">
        <f>('2019'!Y37+2.5)/5</f>
        <v>0.46582621939999996</v>
      </c>
      <c r="AB37" s="196">
        <f t="shared" si="3"/>
        <v>0.50491310970000003</v>
      </c>
      <c r="AC37" s="79"/>
      <c r="AD37" s="79"/>
      <c r="AE37">
        <f t="shared" si="5"/>
        <v>0.49109734147696682</v>
      </c>
      <c r="AF37">
        <f t="shared" si="5"/>
        <v>0.52004099999999998</v>
      </c>
      <c r="AG37">
        <f t="shared" si="5"/>
        <v>0.4078345985416667</v>
      </c>
      <c r="AH37">
        <f t="shared" si="5"/>
        <v>0.23542104554166668</v>
      </c>
      <c r="AI37">
        <f t="shared" si="5"/>
        <v>0.40945907464999998</v>
      </c>
      <c r="AJ37">
        <f t="shared" si="5"/>
        <v>0.37353162764999998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0.28277089999999999</v>
      </c>
      <c r="AO37">
        <f t="shared" si="5"/>
        <v>0.53688544999999999</v>
      </c>
      <c r="AP37">
        <f t="shared" si="5"/>
        <v>0.61544447311111117</v>
      </c>
      <c r="AQ37">
        <f t="shared" si="5"/>
        <v>0.39494447311111114</v>
      </c>
      <c r="AR37">
        <f t="shared" si="5"/>
        <v>0.41330355096296301</v>
      </c>
      <c r="AS37">
        <f t="shared" si="5"/>
        <v>0.41570769966851862</v>
      </c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F37" s="9">
        <v>0.15999999999999992</v>
      </c>
      <c r="BG37" s="9">
        <v>1</v>
      </c>
      <c r="BH37" s="61" t="str">
        <f>IF(ISNUMBER('1-3'!M37),'1-3'!M37/100,"XXX")</f>
        <v>XXX</v>
      </c>
      <c r="BI37" s="9">
        <v>0.5</v>
      </c>
      <c r="BJ37" s="9">
        <v>0.27</v>
      </c>
      <c r="BK37" s="9">
        <v>0.47879468295393368</v>
      </c>
      <c r="BL37" s="9">
        <v>0.50339999999999996</v>
      </c>
      <c r="BM37" s="9">
        <v>0.8005040000000001</v>
      </c>
      <c r="BN37" s="9">
        <v>0.27898719708333336</v>
      </c>
      <c r="BO37" s="9">
        <v>0.191854894</v>
      </c>
      <c r="BP37" s="9">
        <v>0.62706325529999996</v>
      </c>
      <c r="BQ37" s="9">
        <v>0.12</v>
      </c>
      <c r="BR37" s="9">
        <v>7.6999999999999999E-2</v>
      </c>
      <c r="BS37" s="9">
        <v>2E-3</v>
      </c>
      <c r="BT37" s="9"/>
      <c r="BU37" s="9">
        <v>0.18242292749841604</v>
      </c>
      <c r="BV37" s="9">
        <v>0.79100000000000004</v>
      </c>
      <c r="BW37" s="9">
        <v>0.43988894622222224</v>
      </c>
      <c r="BX37" s="9">
        <v>0.35</v>
      </c>
      <c r="BY37" s="9">
        <v>0.47660710192592604</v>
      </c>
      <c r="BZ37" s="9">
        <v>0.35480829741111114</v>
      </c>
      <c r="CA37" s="9">
        <v>0.54400000000000004</v>
      </c>
      <c r="CB37" s="9">
        <v>0.45099411606788636</v>
      </c>
    </row>
    <row r="38" spans="1:80" ht="15" x14ac:dyDescent="0.25">
      <c r="A38" s="19" t="s">
        <v>47</v>
      </c>
      <c r="B38" s="19" t="s">
        <v>47</v>
      </c>
      <c r="C38" s="202">
        <f>IF(ISNUMBER('2019'!C38),(1-PRODUCT('2019'!C38,0.1)),"XXX")</f>
        <v>0.54</v>
      </c>
      <c r="D38" s="202">
        <f>IFERROR(IF((LOG(100*'2019'!D38+1)/LOG(100+1))&gt;1,0,(1-(LOG(100*'2019'!D38+1)/LOG(100+1)))), 1)</f>
        <v>1</v>
      </c>
      <c r="E38" s="203">
        <f>IF(ISNUMBER('2019'!E38),IF('2019'!E38/100&gt;1,1,'2019'!E38/100),"XXX")</f>
        <v>0.78710130840889814</v>
      </c>
      <c r="F38" s="202">
        <f>IF(ISNUMBER('2019'!F38),(1-(('2019'!F38-1)/4)),"XXX")</f>
        <v>0.75</v>
      </c>
      <c r="G38" s="202">
        <f>IF(ISNUMBER('2019'!G38),(1-('2019'!G38/10)),"XXX")</f>
        <v>0.67999999999999994</v>
      </c>
      <c r="H38" s="195">
        <f t="shared" si="1"/>
        <v>0.75142026168177956</v>
      </c>
      <c r="I38" s="203">
        <f>IF(ISNUMBER('2019'!H38),'2019'!H38,"XXX")</f>
        <v>0.78223298116694051</v>
      </c>
      <c r="J38" s="203">
        <f>IF(ISNUMBER('2019'!I38),'2019'!I38,"XXX")</f>
        <v>0.72929999999999995</v>
      </c>
      <c r="K38" s="203" t="str">
        <f>IF(ISNUMBER('2019'!J38),IF(('2019'!J38/5)&gt;1,1,'2019'!J38/5),"XXX")</f>
        <v>XXX</v>
      </c>
      <c r="L38" s="203">
        <f>IF(ISNUMBER('2019'!K38),'2019'!K38,"XXX")</f>
        <v>0.56205169762500007</v>
      </c>
      <c r="M38" s="203">
        <f>IF(ISNUMBER('2019'!L38),IF(('2019'!L38/5)&gt;1,1,'2019'!L38/5),"XXX")</f>
        <v>1</v>
      </c>
      <c r="N38" s="203">
        <f>IF(ISNUMBER('2019'!M38),(1-('2019'!M38/100)),"XXX")</f>
        <v>0.88535233499999999</v>
      </c>
      <c r="O38" s="203">
        <f>IF(ISNUMBER('2019'!N38),IF(('2019'!N38/10)&gt;1,1,'2019'!N38/10),"XXX")</f>
        <v>1</v>
      </c>
      <c r="P38" s="203">
        <f>IF(ISNUMBER('2019'!O38),('2019'!O38/100),"XXX")</f>
        <v>0.89800000000000002</v>
      </c>
      <c r="Q38" s="203">
        <f>IF(ISNUMBER('2019'!P38),'2019'!P38,"XXX")</f>
        <v>0.64542903900146487</v>
      </c>
      <c r="R38" s="203" t="str">
        <f>IF(ISNUMBER('2019'!Q38),('2019'!Q38/100),"XXX")</f>
        <v>XXX</v>
      </c>
      <c r="S38" s="203">
        <f>IF(ISNUMBER('2019'!R38),('2019'!R38/100),"XXX")</f>
        <v>0.87651560000000006</v>
      </c>
      <c r="T38" s="203">
        <f>IF(ISNUMBER('2019'!S38),(1-('2019'!S38/100)),"XXX")</f>
        <v>1</v>
      </c>
      <c r="U38" s="203">
        <f>IF(ISNUMBER('2019'!T38),'2019'!T38,"XXX")</f>
        <v>0.56788517105555547</v>
      </c>
      <c r="V38" s="203">
        <f>IF(ISNUMBER('2019'!U38),'2019'!U38,"XXX")</f>
        <v>0.48</v>
      </c>
      <c r="W38" s="203">
        <f>IF(ISNUMBER('2019'!V38),'2019'!V38,"XXX")</f>
        <v>0.4603444956296297</v>
      </c>
      <c r="X38" s="203">
        <f>IF(ISNUMBER('2019'!W38),'2019'!W38,"XXX")</f>
        <v>0.35771838162222225</v>
      </c>
      <c r="Y38" s="129">
        <f t="shared" si="2"/>
        <v>0.71576940235795483</v>
      </c>
      <c r="Z38" s="202">
        <f>'2019'!X38</f>
        <v>0.73299999999999998</v>
      </c>
      <c r="AA38" s="203">
        <f>('2019'!Y38+2.5)/5</f>
        <v>0.60461829899999997</v>
      </c>
      <c r="AB38" s="196">
        <f t="shared" si="3"/>
        <v>0.66880914949999992</v>
      </c>
      <c r="AC38" s="79"/>
      <c r="AD38" s="79"/>
      <c r="AE38">
        <f t="shared" si="5"/>
        <v>0.75576649058347023</v>
      </c>
      <c r="AF38">
        <f t="shared" si="5"/>
        <v>0.72929999999999995</v>
      </c>
      <c r="AG38">
        <f t="shared" si="5"/>
        <v>0.56205169762500007</v>
      </c>
      <c r="AH38">
        <f t="shared" si="5"/>
        <v>0.78102584881250003</v>
      </c>
      <c r="AI38">
        <f t="shared" si="5"/>
        <v>0.94267616749999994</v>
      </c>
      <c r="AJ38">
        <f t="shared" si="5"/>
        <v>0.94267616749999994</v>
      </c>
      <c r="AK38">
        <f t="shared" si="5"/>
        <v>0.94900000000000007</v>
      </c>
      <c r="AL38">
        <f t="shared" si="5"/>
        <v>0.77171451950073244</v>
      </c>
      <c r="AM38">
        <f t="shared" si="5"/>
        <v>0.64542903900146487</v>
      </c>
      <c r="AN38">
        <f t="shared" si="5"/>
        <v>0.87651560000000006</v>
      </c>
      <c r="AO38">
        <f t="shared" si="5"/>
        <v>0.93825780000000003</v>
      </c>
      <c r="AP38">
        <f t="shared" si="5"/>
        <v>0.78394258552777774</v>
      </c>
      <c r="AQ38">
        <f t="shared" si="5"/>
        <v>0.52394258552777773</v>
      </c>
      <c r="AR38">
        <f t="shared" si="5"/>
        <v>0.47017224781481481</v>
      </c>
      <c r="AS38">
        <f t="shared" si="5"/>
        <v>0.40903143862592595</v>
      </c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F38" s="9">
        <v>0.54</v>
      </c>
      <c r="BG38" s="9">
        <v>1</v>
      </c>
      <c r="BH38" s="61">
        <f>IF(ISNUMBER('1-3'!M38),'1-3'!M38/100,"XXX")</f>
        <v>0.8683333333333334</v>
      </c>
      <c r="BI38" s="9">
        <v>0.75</v>
      </c>
      <c r="BJ38" s="9">
        <v>0.67999999999999994</v>
      </c>
      <c r="BK38" s="9">
        <v>0.78223298116694051</v>
      </c>
      <c r="BL38" s="9">
        <v>0.72929999999999995</v>
      </c>
      <c r="BM38" s="9">
        <v>0.53668199999999999</v>
      </c>
      <c r="BN38" s="9">
        <v>0.56205169762500007</v>
      </c>
      <c r="BO38" s="9">
        <v>1</v>
      </c>
      <c r="BP38" s="9">
        <v>0.88535233499999999</v>
      </c>
      <c r="BQ38" s="9">
        <v>1</v>
      </c>
      <c r="BR38" s="9">
        <v>0.89800000000000002</v>
      </c>
      <c r="BS38" s="9">
        <v>0.64542903900146487</v>
      </c>
      <c r="BT38" s="9"/>
      <c r="BU38" s="9">
        <v>0.54542554431004642</v>
      </c>
      <c r="BV38" s="9">
        <v>1</v>
      </c>
      <c r="BW38" s="9">
        <v>0.56788517105555547</v>
      </c>
      <c r="BX38" s="9">
        <v>0.48</v>
      </c>
      <c r="BY38" s="9">
        <v>0.4603444956296297</v>
      </c>
      <c r="BZ38" s="9">
        <v>0.35771838162222225</v>
      </c>
      <c r="CA38" s="9">
        <v>0.73299999999999998</v>
      </c>
      <c r="CB38" s="9">
        <v>0.59106293320655823</v>
      </c>
    </row>
    <row r="39" spans="1:80" ht="15" x14ac:dyDescent="0.25">
      <c r="A39" s="19" t="s">
        <v>48</v>
      </c>
      <c r="B39" s="19" t="s">
        <v>48</v>
      </c>
      <c r="C39" s="202">
        <f>IF(ISNUMBER('2019'!C39),(1-PRODUCT('2019'!C39,0.1)),"XXX")</f>
        <v>0.15999999999999992</v>
      </c>
      <c r="D39" s="202">
        <f>IFERROR(IF((LOG(100*'2019'!D39+1)/LOG(100+1))&gt;1,0,(1-(LOG(100*'2019'!D39+1)/LOG(100+1)))), 1)</f>
        <v>1</v>
      </c>
      <c r="E39" s="203">
        <f>IF(ISNUMBER('2019'!E39),IF('2019'!E39/100&gt;1,1,'2019'!E39/100),"XXX")</f>
        <v>0.83820604107951968</v>
      </c>
      <c r="F39" s="202">
        <f>IF(ISNUMBER('2019'!F39),(1-(('2019'!F39-1)/4)),"XXX")</f>
        <v>1</v>
      </c>
      <c r="G39" s="202">
        <f>IF(ISNUMBER('2019'!G39),(1-('2019'!G39/10)),"XXX")</f>
        <v>0.72</v>
      </c>
      <c r="H39" s="195">
        <f t="shared" si="1"/>
        <v>0.74364120821590396</v>
      </c>
      <c r="I39" s="203">
        <f>IF(ISNUMBER('2019'!H39),'2019'!H39,"XXX")</f>
        <v>0.74909949295744294</v>
      </c>
      <c r="J39" s="203">
        <f>IF(ISNUMBER('2019'!I39),'2019'!I39,"XXX")</f>
        <v>0.90569999999999995</v>
      </c>
      <c r="K39" s="203">
        <f>IF(ISNUMBER('2019'!J39),IF(('2019'!J39/5)&gt;1,1,'2019'!J39/5),"XXX")</f>
        <v>0.85765800000000003</v>
      </c>
      <c r="L39" s="203">
        <f>IF(ISNUMBER('2019'!K39),'2019'!K39,"XXX")</f>
        <v>0.67579528891666651</v>
      </c>
      <c r="M39" s="203">
        <f>IF(ISNUMBER('2019'!L39),IF(('2019'!L39/5)&gt;1,1,'2019'!L39/5),"XXX")</f>
        <v>0.78509988799999997</v>
      </c>
      <c r="N39" s="203">
        <f>IF(ISNUMBER('2019'!M39),(1-('2019'!M39/100)),"XXX")</f>
        <v>0.69431730270000003</v>
      </c>
      <c r="O39" s="203">
        <f>IF(ISNUMBER('2019'!N39),IF(('2019'!N39/10)&gt;1,1,'2019'!N39/10),"XXX")</f>
        <v>1</v>
      </c>
      <c r="P39" s="203">
        <f>IF(ISNUMBER('2019'!O39),('2019'!O39/100),"XXX")</f>
        <v>0.97799999999999998</v>
      </c>
      <c r="Q39" s="203" t="str">
        <f>IF(ISNUMBER('2019'!P39),'2019'!P39,"XXX")</f>
        <v>XXX</v>
      </c>
      <c r="R39" s="203">
        <f>IF(ISNUMBER('2019'!Q39),('2019'!Q39/100),"XXX")</f>
        <v>0.24100000000000002</v>
      </c>
      <c r="S39" s="203">
        <f>IF(ISNUMBER('2019'!R39),('2019'!R39/100),"XXX")</f>
        <v>0.86346800000000001</v>
      </c>
      <c r="T39" s="203">
        <f>IF(ISNUMBER('2019'!S39),(1-('2019'!S39/100)),"XXX")</f>
        <v>1</v>
      </c>
      <c r="U39" s="203">
        <f>IF(ISNUMBER('2019'!T39),'2019'!T39,"XXX")</f>
        <v>0.68649213050000002</v>
      </c>
      <c r="V39" s="203">
        <f>IF(ISNUMBER('2019'!U39),'2019'!U39,"XXX")</f>
        <v>0.59</v>
      </c>
      <c r="W39" s="203">
        <f>IF(ISNUMBER('2019'!V39),'2019'!V39,"XXX")</f>
        <v>0.61365605724074068</v>
      </c>
      <c r="X39" s="203">
        <f>IF(ISNUMBER('2019'!W39),'2019'!W39,"XXX")</f>
        <v>0.55561180244444441</v>
      </c>
      <c r="Y39" s="129">
        <f t="shared" si="2"/>
        <v>0.71480612267245591</v>
      </c>
      <c r="Z39" s="202">
        <f>'2019'!X39</f>
        <v>0.85</v>
      </c>
      <c r="AA39" s="203">
        <f>('2019'!Y39+2.5)/5</f>
        <v>0.72155199059999997</v>
      </c>
      <c r="AB39" s="196">
        <f t="shared" si="3"/>
        <v>0.78577599529999997</v>
      </c>
      <c r="AC39" s="79"/>
      <c r="AD39" s="79"/>
      <c r="AE39">
        <f t="shared" si="5"/>
        <v>0.8273997464787215</v>
      </c>
      <c r="AF39">
        <f t="shared" si="5"/>
        <v>0.88167899999999999</v>
      </c>
      <c r="AG39">
        <f t="shared" si="5"/>
        <v>0.76672664445833327</v>
      </c>
      <c r="AH39">
        <f t="shared" si="5"/>
        <v>0.73044758845833324</v>
      </c>
      <c r="AI39">
        <f t="shared" si="5"/>
        <v>0.73970859535</v>
      </c>
      <c r="AJ39">
        <f t="shared" si="5"/>
        <v>0.84715865135000001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0.552234</v>
      </c>
      <c r="AO39">
        <f t="shared" si="5"/>
        <v>0.93173400000000006</v>
      </c>
      <c r="AP39">
        <f t="shared" si="5"/>
        <v>0.84324606525000001</v>
      </c>
      <c r="AQ39">
        <f t="shared" si="5"/>
        <v>0.63824606524999994</v>
      </c>
      <c r="AR39">
        <f t="shared" si="5"/>
        <v>0.60182802862037033</v>
      </c>
      <c r="AS39">
        <f t="shared" si="5"/>
        <v>0.58463392984259255</v>
      </c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F39" s="9">
        <v>0.15999999999999992</v>
      </c>
      <c r="BG39" s="9">
        <v>1</v>
      </c>
      <c r="BH39" s="61">
        <f>IF(ISNUMBER('1-3'!M39),'1-3'!M39/100,"XXX")</f>
        <v>0.83000000000000018</v>
      </c>
      <c r="BI39" s="9">
        <v>1</v>
      </c>
      <c r="BJ39" s="9">
        <v>0.72</v>
      </c>
      <c r="BK39" s="9">
        <v>0.74909949295744294</v>
      </c>
      <c r="BL39" s="9">
        <v>0.90569999999999995</v>
      </c>
      <c r="BM39" s="9">
        <v>0.60546600000000006</v>
      </c>
      <c r="BN39" s="9">
        <v>0.67579528891666651</v>
      </c>
      <c r="BO39" s="9">
        <v>0.78509988799999997</v>
      </c>
      <c r="BP39" s="9">
        <v>0.69431730270000003</v>
      </c>
      <c r="BQ39" s="9">
        <v>1</v>
      </c>
      <c r="BR39" s="9">
        <v>0.97799999999999998</v>
      </c>
      <c r="BS39" s="9" t="s">
        <v>167</v>
      </c>
      <c r="BT39" s="9">
        <v>0.24100000000000002</v>
      </c>
      <c r="BU39" s="9">
        <v>0.59072615367263193</v>
      </c>
      <c r="BV39" s="9">
        <v>1</v>
      </c>
      <c r="BW39" s="9">
        <v>0.68649213050000002</v>
      </c>
      <c r="BX39" s="9">
        <v>0.59</v>
      </c>
      <c r="BY39" s="9">
        <v>0.61365605724074068</v>
      </c>
      <c r="BZ39" s="9">
        <v>0.55561180244444441</v>
      </c>
      <c r="CA39" s="9">
        <v>0.85</v>
      </c>
      <c r="CB39" s="9">
        <v>0.70972266197204592</v>
      </c>
    </row>
    <row r="40" spans="1:80" ht="15" x14ac:dyDescent="0.25">
      <c r="A40" s="19" t="s">
        <v>243</v>
      </c>
      <c r="B40" s="19" t="s">
        <v>243</v>
      </c>
      <c r="C40" s="202">
        <f>IF(ISNUMBER('2019'!C40),(1-PRODUCT('2019'!C40,0.1)),"XXX")</f>
        <v>0.79</v>
      </c>
      <c r="D40" s="202">
        <f>IFERROR(IF((LOG(100*'2019'!D40+1)/LOG(100+1))&gt;1,0,(1-(LOG(100*'2019'!D40+1)/LOG(100+1)))), 1)</f>
        <v>1</v>
      </c>
      <c r="E40" s="203">
        <f>IF(ISNUMBER('2019'!E40),IF('2019'!E40/100&gt;1,1,'2019'!E40/100),"XXX")</f>
        <v>0.86195330802118653</v>
      </c>
      <c r="F40" s="202">
        <f>IF(ISNUMBER('2019'!F40),(1-(('2019'!F40-1)/4)),"XXX")</f>
        <v>1</v>
      </c>
      <c r="G40" s="202">
        <f>IF(ISNUMBER('2019'!G40),(1-('2019'!G40/10)),"XXX")</f>
        <v>0.78</v>
      </c>
      <c r="H40" s="195">
        <f t="shared" si="1"/>
        <v>0.8863906616042373</v>
      </c>
      <c r="I40" s="203">
        <f>IF(ISNUMBER('2019'!H40),'2019'!H40,"XXX")</f>
        <v>0.83807353484804936</v>
      </c>
      <c r="J40" s="203">
        <f>IF(ISNUMBER('2019'!I40),'2019'!I40,"XXX")</f>
        <v>0.81399999999999995</v>
      </c>
      <c r="K40" s="203">
        <f>IF(ISNUMBER('2019'!J40),IF(('2019'!J40/5)&gt;1,1,'2019'!J40/5),"XXX")</f>
        <v>0.50709199999999999</v>
      </c>
      <c r="L40" s="203">
        <f>IF(ISNUMBER('2019'!K40),'2019'!K40,"XXX")</f>
        <v>0.58371431041666666</v>
      </c>
      <c r="M40" s="203">
        <f>IF(ISNUMBER('2019'!L40),IF(('2019'!L40/5)&gt;1,1,'2019'!L40/5),"XXX")</f>
        <v>1</v>
      </c>
      <c r="N40" s="203">
        <f>IF(ISNUMBER('2019'!M40),(1-('2019'!M40/100)),"XXX")</f>
        <v>0.85849974630000003</v>
      </c>
      <c r="O40" s="203">
        <f>IF(ISNUMBER('2019'!N40),IF(('2019'!N40/10)&gt;1,1,'2019'!N40/10),"XXX")</f>
        <v>1</v>
      </c>
      <c r="P40" s="203">
        <f>IF(ISNUMBER('2019'!O40),('2019'!O40/100),"XXX")</f>
        <v>0.91299999999999992</v>
      </c>
      <c r="Q40" s="203">
        <f>IF(ISNUMBER('2019'!P40),'2019'!P40,"XXX")</f>
        <v>0.15703710317611694</v>
      </c>
      <c r="R40" s="203">
        <f>IF(ISNUMBER('2019'!Q40),('2019'!Q40/100),"XXX")</f>
        <v>0.32</v>
      </c>
      <c r="S40" s="203">
        <f>IF(ISNUMBER('2019'!R40),('2019'!R40/100),"XXX")</f>
        <v>0.83199040000000002</v>
      </c>
      <c r="T40" s="203">
        <f>IF(ISNUMBER('2019'!S40),(1-('2019'!S40/100)),"XXX")</f>
        <v>1</v>
      </c>
      <c r="U40" s="203">
        <f>IF(ISNUMBER('2019'!T40),'2019'!T40,"XXX")</f>
        <v>0.70277428627777783</v>
      </c>
      <c r="V40" s="203">
        <f>IF(ISNUMBER('2019'!U40),'2019'!U40,"XXX")</f>
        <v>0.59</v>
      </c>
      <c r="W40" s="203">
        <f>IF(ISNUMBER('2019'!V40),'2019'!V40,"XXX")</f>
        <v>0.53004773016666662</v>
      </c>
      <c r="X40" s="203">
        <f>IF(ISNUMBER('2019'!W40),'2019'!W40,"XXX")</f>
        <v>0.43977961935555554</v>
      </c>
      <c r="Y40" s="129">
        <f t="shared" si="2"/>
        <v>0.69287554565880205</v>
      </c>
      <c r="Z40" s="202">
        <f>'2019'!X40</f>
        <v>0.80800000000000005</v>
      </c>
      <c r="AA40" s="203">
        <f>('2019'!Y40+2.5)/5</f>
        <v>0.67961390020000001</v>
      </c>
      <c r="AB40" s="196">
        <f t="shared" si="3"/>
        <v>0.74380695009999998</v>
      </c>
      <c r="AC40" s="79"/>
      <c r="AD40" s="79"/>
      <c r="AE40">
        <f t="shared" si="5"/>
        <v>0.82603676742402465</v>
      </c>
      <c r="AF40">
        <f t="shared" si="5"/>
        <v>0.66054599999999997</v>
      </c>
      <c r="AG40">
        <f t="shared" si="5"/>
        <v>0.54540315520833338</v>
      </c>
      <c r="AH40">
        <f t="shared" si="5"/>
        <v>0.79185715520833333</v>
      </c>
      <c r="AI40">
        <f t="shared" si="5"/>
        <v>0.92924987315000007</v>
      </c>
      <c r="AJ40">
        <f t="shared" si="5"/>
        <v>0.92924987315000007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0.57599520000000004</v>
      </c>
      <c r="AO40">
        <f t="shared" si="5"/>
        <v>0.91599520000000001</v>
      </c>
      <c r="AP40">
        <f t="shared" si="5"/>
        <v>0.85138714313888886</v>
      </c>
      <c r="AQ40">
        <f t="shared" si="5"/>
        <v>0.6463871431388889</v>
      </c>
      <c r="AR40">
        <f t="shared" si="5"/>
        <v>0.56002386508333335</v>
      </c>
      <c r="AS40">
        <f t="shared" si="5"/>
        <v>0.48491367476111108</v>
      </c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F40" s="9">
        <v>0.79</v>
      </c>
      <c r="BG40" s="9">
        <v>1</v>
      </c>
      <c r="BH40" s="61">
        <f>IF(ISNUMBER('1-3'!M40),'1-3'!M40/100,"XXX")</f>
        <v>0.92500000000000004</v>
      </c>
      <c r="BI40" s="9">
        <v>1</v>
      </c>
      <c r="BJ40" s="9">
        <v>0.78</v>
      </c>
      <c r="BK40" s="9">
        <v>0.83807353484804936</v>
      </c>
      <c r="BL40" s="9">
        <v>0.81399999999999995</v>
      </c>
      <c r="BM40" s="9">
        <v>0.85765800000000003</v>
      </c>
      <c r="BN40" s="9">
        <v>0.58371431041666666</v>
      </c>
      <c r="BO40" s="9">
        <v>1</v>
      </c>
      <c r="BP40" s="9">
        <v>0.85849974630000003</v>
      </c>
      <c r="BQ40" s="9">
        <v>1</v>
      </c>
      <c r="BR40" s="9">
        <v>0.91299999999999992</v>
      </c>
      <c r="BS40" s="9">
        <v>0.15703710317611694</v>
      </c>
      <c r="BT40" s="9">
        <v>0.32</v>
      </c>
      <c r="BU40" s="9">
        <v>0.62571772409680004</v>
      </c>
      <c r="BV40" s="9">
        <v>1</v>
      </c>
      <c r="BW40" s="9">
        <v>0.70277428627777783</v>
      </c>
      <c r="BX40" s="9">
        <v>0.59</v>
      </c>
      <c r="BY40" s="9">
        <v>0.53004773016666662</v>
      </c>
      <c r="BZ40" s="9">
        <v>0.43977961935555554</v>
      </c>
      <c r="CA40" s="9">
        <v>0.80800000000000005</v>
      </c>
      <c r="CB40" s="9">
        <v>0.66715990304946904</v>
      </c>
    </row>
    <row r="41" spans="1:80" ht="15" x14ac:dyDescent="0.25">
      <c r="A41" s="19" t="s">
        <v>50</v>
      </c>
      <c r="B41" s="19" t="s">
        <v>50</v>
      </c>
      <c r="C41" s="202">
        <f>IF(ISNUMBER('2019'!C41),(1-PRODUCT('2019'!C41,0.1)),"XXX")</f>
        <v>0.93</v>
      </c>
      <c r="D41" s="202">
        <f>IFERROR(IF((LOG(100*'2019'!D41+1)/LOG(100+1))&gt;1,0,(1-(LOG(100*'2019'!D41+1)/LOG(100+1)))), 1)</f>
        <v>1</v>
      </c>
      <c r="E41" s="203">
        <f>IF(ISNUMBER('2019'!E41),IF('2019'!E41/100&gt;1,1,'2019'!E41/100),"XXX")</f>
        <v>0.8741176574867231</v>
      </c>
      <c r="F41" s="202">
        <f>IF(ISNUMBER('2019'!F41),(1-(('2019'!F41-1)/4)),"XXX")</f>
        <v>1</v>
      </c>
      <c r="G41" s="202">
        <f>IF(ISNUMBER('2019'!G41),(1-('2019'!G41/10)),"XXX")</f>
        <v>0.83000000000000007</v>
      </c>
      <c r="H41" s="195">
        <f t="shared" si="1"/>
        <v>0.92682353149734475</v>
      </c>
      <c r="I41" s="203">
        <f>IF(ISNUMBER('2019'!H41),'2019'!H41,"XXX")</f>
        <v>0.87094118056429148</v>
      </c>
      <c r="J41" s="203">
        <f>IF(ISNUMBER('2019'!I41),'2019'!I41,"XXX")</f>
        <v>0.99790000000000001</v>
      </c>
      <c r="K41" s="203">
        <f>IF(ISNUMBER('2019'!J41),IF(('2019'!J41/5)&gt;1,1,'2019'!J41/5),"XXX")</f>
        <v>0.80947800000000003</v>
      </c>
      <c r="L41" s="203">
        <f>IF(ISNUMBER('2019'!K41),'2019'!K41,"XXX")</f>
        <v>0.87256293687500008</v>
      </c>
      <c r="M41" s="203">
        <f>IF(ISNUMBER('2019'!L41),IF(('2019'!L41/5)&gt;1,1,'2019'!L41/5),"XXX")</f>
        <v>1</v>
      </c>
      <c r="N41" s="203">
        <f>IF(ISNUMBER('2019'!M41),(1-('2019'!M41/100)),"XXX")</f>
        <v>0.85830747600000001</v>
      </c>
      <c r="O41" s="203">
        <f>IF(ISNUMBER('2019'!N41),IF(('2019'!N41/10)&gt;1,1,'2019'!N41/10),"XXX")</f>
        <v>1</v>
      </c>
      <c r="P41" s="203">
        <f>IF(ISNUMBER('2019'!O41),('2019'!O41/100),"XXX")</f>
        <v>1</v>
      </c>
      <c r="Q41" s="203">
        <f>IF(ISNUMBER('2019'!P41),'2019'!P41,"XXX")</f>
        <v>1</v>
      </c>
      <c r="R41" s="203">
        <f>IF(ISNUMBER('2019'!Q41),('2019'!Q41/100),"XXX")</f>
        <v>0.63700000000000001</v>
      </c>
      <c r="S41" s="203">
        <f>IF(ISNUMBER('2019'!R41),('2019'!R41/100),"XXX")</f>
        <v>0.91661270000000006</v>
      </c>
      <c r="T41" s="203">
        <f>IF(ISNUMBER('2019'!S41),(1-('2019'!S41/100)),"XXX")</f>
        <v>1</v>
      </c>
      <c r="U41" s="203">
        <f>IF(ISNUMBER('2019'!T41),'2019'!T41,"XXX")</f>
        <v>0.80906072722222233</v>
      </c>
      <c r="V41" s="203">
        <f>IF(ISNUMBER('2019'!U41),'2019'!U41,"XXX")</f>
        <v>0.88</v>
      </c>
      <c r="W41" s="203">
        <f>IF(ISNUMBER('2019'!V41),'2019'!V41,"XXX")</f>
        <v>0.67789586385185185</v>
      </c>
      <c r="X41" s="203">
        <f>IF(ISNUMBER('2019'!W41),'2019'!W41,"XXX")</f>
        <v>0.73306849272222219</v>
      </c>
      <c r="Y41" s="129">
        <f t="shared" si="2"/>
        <v>0.87892671107722431</v>
      </c>
      <c r="Z41" s="202">
        <f>'2019'!X41</f>
        <v>0.91100000000000003</v>
      </c>
      <c r="AA41" s="203">
        <f>('2019'!Y41+2.5)/5</f>
        <v>0.81960306159999996</v>
      </c>
      <c r="AB41" s="196">
        <f t="shared" si="3"/>
        <v>0.86530153080000005</v>
      </c>
      <c r="AC41" s="79"/>
      <c r="AD41" s="79"/>
      <c r="AE41">
        <f t="shared" si="5"/>
        <v>0.93442059028214575</v>
      </c>
      <c r="AF41">
        <f t="shared" si="5"/>
        <v>0.90368899999999996</v>
      </c>
      <c r="AG41">
        <f t="shared" si="5"/>
        <v>0.8410204684375</v>
      </c>
      <c r="AH41">
        <f t="shared" si="5"/>
        <v>0.93628146843750004</v>
      </c>
      <c r="AI41">
        <f t="shared" si="5"/>
        <v>0.92915373800000001</v>
      </c>
      <c r="AJ41">
        <f t="shared" si="5"/>
        <v>0.92915373800000001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0.77680634999999998</v>
      </c>
      <c r="AO41">
        <f t="shared" si="5"/>
        <v>0.95830634999999997</v>
      </c>
      <c r="AP41">
        <f t="shared" si="5"/>
        <v>0.90453036361111117</v>
      </c>
      <c r="AQ41">
        <f t="shared" si="5"/>
        <v>0.84453036361111122</v>
      </c>
      <c r="AR41">
        <f t="shared" si="5"/>
        <v>0.77894793192592593</v>
      </c>
      <c r="AS41">
        <f t="shared" si="5"/>
        <v>0.70548217828703708</v>
      </c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F41" s="9">
        <v>0.93</v>
      </c>
      <c r="BG41" s="9">
        <v>1</v>
      </c>
      <c r="BH41" s="61">
        <f>IF(ISNUMBER('1-3'!M41),'1-3'!M41/100,"XXX")</f>
        <v>0.88166666666666671</v>
      </c>
      <c r="BI41" s="9">
        <v>1</v>
      </c>
      <c r="BJ41" s="9">
        <v>0.83000000000000007</v>
      </c>
      <c r="BK41" s="9">
        <v>0.87094118056429148</v>
      </c>
      <c r="BL41" s="9">
        <v>0.99790000000000001</v>
      </c>
      <c r="BM41" s="9">
        <v>0.50709199999999999</v>
      </c>
      <c r="BN41" s="9">
        <v>0.87256293687500008</v>
      </c>
      <c r="BO41" s="9">
        <v>1</v>
      </c>
      <c r="BP41" s="9">
        <v>0.85830747600000001</v>
      </c>
      <c r="BQ41" s="9">
        <v>1</v>
      </c>
      <c r="BR41" s="9">
        <v>1</v>
      </c>
      <c r="BS41" s="9">
        <v>1</v>
      </c>
      <c r="BT41" s="9">
        <v>0.63700000000000001</v>
      </c>
      <c r="BU41" s="9">
        <v>0.68802548017871346</v>
      </c>
      <c r="BV41" s="9">
        <v>1</v>
      </c>
      <c r="BW41" s="9">
        <v>0.80906072722222233</v>
      </c>
      <c r="BX41" s="9">
        <v>0.88</v>
      </c>
      <c r="BY41" s="9">
        <v>0.67789586385185185</v>
      </c>
      <c r="BZ41" s="9">
        <v>0.73306849272222219</v>
      </c>
      <c r="CA41" s="9">
        <v>0.91100000000000003</v>
      </c>
      <c r="CB41" s="9">
        <v>0.80904750823974614</v>
      </c>
    </row>
    <row r="42" spans="1:80" ht="15" x14ac:dyDescent="0.25">
      <c r="A42" s="19" t="s">
        <v>51</v>
      </c>
      <c r="B42" s="19" t="s">
        <v>51</v>
      </c>
      <c r="C42" s="202">
        <f>IF(ISNUMBER('2019'!C42),(1-PRODUCT('2019'!C42,0.1)),"XXX")</f>
        <v>0.52</v>
      </c>
      <c r="D42" s="202">
        <f>IFERROR(IF((LOG(100*'2019'!D42+1)/LOG(100+1))&gt;1,0,(1-(LOG(100*'2019'!D42+1)/LOG(100+1)))), 1)</f>
        <v>1</v>
      </c>
      <c r="E42" s="203">
        <f>IF(ISNUMBER('2019'!E42),IF('2019'!E42/100&gt;1,1,'2019'!E42/100),"XXX")</f>
        <v>0.61667474963601698</v>
      </c>
      <c r="F42" s="202">
        <f>IF(ISNUMBER('2019'!F42),(1-(('2019'!F42-1)/4)),"XXX")</f>
        <v>0.75</v>
      </c>
      <c r="G42" s="202">
        <f>IF(ISNUMBER('2019'!G42),(1-('2019'!G42/10)),"XXX")</f>
        <v>0.47</v>
      </c>
      <c r="H42" s="195">
        <f t="shared" si="1"/>
        <v>0.67133494992720344</v>
      </c>
      <c r="I42" s="203">
        <f>IF(ISNUMBER('2019'!H42),'2019'!H42,"XXX")</f>
        <v>0.64915229839425836</v>
      </c>
      <c r="J42" s="203">
        <f>IF(ISNUMBER('2019'!I42),'2019'!I42,"XXX")</f>
        <v>0.52790000000000004</v>
      </c>
      <c r="K42" s="203">
        <f>IF(ISNUMBER('2019'!J42),IF(('2019'!J42/5)&gt;1,1,'2019'!J42/5),"XXX")</f>
        <v>0.60464800000000007</v>
      </c>
      <c r="L42" s="203">
        <f>IF(ISNUMBER('2019'!K42),'2019'!K42,"XXX")</f>
        <v>0.54748211304166672</v>
      </c>
      <c r="M42" s="203">
        <f>IF(ISNUMBER('2019'!L42),IF(('2019'!L42/5)&gt;1,1,'2019'!L42/5),"XXX")</f>
        <v>0.53239970199999997</v>
      </c>
      <c r="N42" s="203">
        <f>IF(ISNUMBER('2019'!M42),(1-('2019'!M42/100)),"XXX")</f>
        <v>0.57051544190000003</v>
      </c>
      <c r="O42" s="203">
        <f>IF(ISNUMBER('2019'!N42),IF(('2019'!N42/10)&gt;1,1,'2019'!N42/10),"XXX")</f>
        <v>0.15</v>
      </c>
      <c r="P42" s="203">
        <f>IF(ISNUMBER('2019'!O42),('2019'!O42/100),"XXX")</f>
        <v>0.113</v>
      </c>
      <c r="Q42" s="203">
        <f>IF(ISNUMBER('2019'!P42),'2019'!P42,"XXX")</f>
        <v>0.31864085197448733</v>
      </c>
      <c r="R42" s="203">
        <f>IF(ISNUMBER('2019'!Q42),('2019'!Q42/100),"XXX")</f>
        <v>0.41499999999999998</v>
      </c>
      <c r="S42" s="203">
        <f>IF(ISNUMBER('2019'!R42),('2019'!R42/100),"XXX")</f>
        <v>0.58231900000000003</v>
      </c>
      <c r="T42" s="203">
        <f>IF(ISNUMBER('2019'!S42),(1-('2019'!S42/100)),"XXX")</f>
        <v>0.99629999999999996</v>
      </c>
      <c r="U42" s="203">
        <f>IF(ISNUMBER('2019'!T42),'2019'!T42,"XXX")</f>
        <v>0.5250889672222222</v>
      </c>
      <c r="V42" s="203">
        <f>IF(ISNUMBER('2019'!U42),'2019'!U42,"XXX")</f>
        <v>0.3</v>
      </c>
      <c r="W42" s="203">
        <f>IF(ISNUMBER('2019'!V42),'2019'!V42,"XXX")</f>
        <v>0.46825729475925926</v>
      </c>
      <c r="X42" s="203">
        <f>IF(ISNUMBER('2019'!W42),'2019'!W42,"XXX")</f>
        <v>0.46500723227777774</v>
      </c>
      <c r="Y42" s="129">
        <f t="shared" si="2"/>
        <v>0.48535693134810443</v>
      </c>
      <c r="Z42" s="202">
        <f>'2019'!X42</f>
        <v>0.50900000000000001</v>
      </c>
      <c r="AA42" s="203">
        <f>('2019'!Y42+2.5)/5</f>
        <v>0.55035766959999999</v>
      </c>
      <c r="AB42" s="196">
        <f t="shared" si="3"/>
        <v>0.5296788348</v>
      </c>
      <c r="AC42" s="79"/>
      <c r="AD42" s="79"/>
      <c r="AE42">
        <f t="shared" si="5"/>
        <v>0.5885261491971292</v>
      </c>
      <c r="AF42">
        <f t="shared" si="5"/>
        <v>0.56627400000000006</v>
      </c>
      <c r="AG42">
        <f t="shared" si="5"/>
        <v>0.5760650565208334</v>
      </c>
      <c r="AH42">
        <f t="shared" si="5"/>
        <v>0.53994090752083335</v>
      </c>
      <c r="AI42">
        <f t="shared" si="5"/>
        <v>0.55145757195</v>
      </c>
      <c r="AJ42">
        <f t="shared" si="5"/>
        <v>0.36025772095000003</v>
      </c>
      <c r="AK42">
        <f t="shared" si="5"/>
        <v>0.13150000000000001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0.49865950000000003</v>
      </c>
      <c r="AO42">
        <f t="shared" si="5"/>
        <v>0.7893095</v>
      </c>
      <c r="AP42">
        <f t="shared" si="5"/>
        <v>0.76069448361111114</v>
      </c>
      <c r="AQ42">
        <f t="shared" si="5"/>
        <v>0.41254448361111107</v>
      </c>
      <c r="AR42">
        <f t="shared" si="5"/>
        <v>0.3841286473796296</v>
      </c>
      <c r="AS42">
        <f t="shared" si="5"/>
        <v>0.4666322635185185</v>
      </c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F42" s="9">
        <v>0.52</v>
      </c>
      <c r="BG42" s="9">
        <v>1</v>
      </c>
      <c r="BH42" s="61">
        <f>IF(ISNUMBER('1-3'!M42),'1-3'!M42/100,"XXX")</f>
        <v>0.63833333333333331</v>
      </c>
      <c r="BI42" s="9">
        <v>0.75</v>
      </c>
      <c r="BJ42" s="9">
        <v>0.47</v>
      </c>
      <c r="BK42" s="9">
        <v>0.64915229839425836</v>
      </c>
      <c r="BL42" s="9">
        <v>0.52790000000000004</v>
      </c>
      <c r="BM42" s="9">
        <v>0.71975999999999996</v>
      </c>
      <c r="BN42" s="9">
        <v>0.54748211304166672</v>
      </c>
      <c r="BO42" s="9">
        <v>0.53239970199999997</v>
      </c>
      <c r="BP42" s="9">
        <v>0.57051544190000003</v>
      </c>
      <c r="BQ42" s="9">
        <v>0.15</v>
      </c>
      <c r="BR42" s="9">
        <v>0.113</v>
      </c>
      <c r="BS42" s="9">
        <v>0.31864085197448733</v>
      </c>
      <c r="BT42" s="9">
        <v>0.41499999999999998</v>
      </c>
      <c r="BU42" s="9">
        <v>0.37470158670593001</v>
      </c>
      <c r="BV42" s="9">
        <v>0.99629999999999996</v>
      </c>
      <c r="BW42" s="9">
        <v>0.5250889672222222</v>
      </c>
      <c r="BX42" s="9">
        <v>0.3</v>
      </c>
      <c r="BY42" s="9">
        <v>0.46825729475925926</v>
      </c>
      <c r="BZ42" s="9">
        <v>0.46500723227777774</v>
      </c>
      <c r="CA42" s="9">
        <v>0.50900000000000001</v>
      </c>
      <c r="CB42" s="9">
        <v>0.53548003733158112</v>
      </c>
    </row>
    <row r="43" spans="1:80" ht="15" x14ac:dyDescent="0.25">
      <c r="A43" s="19" t="s">
        <v>52</v>
      </c>
      <c r="B43" s="19" t="s">
        <v>52</v>
      </c>
      <c r="C43" s="202">
        <f>IF(ISNUMBER('2019'!C43),(1-PRODUCT('2019'!C43,0.1)),"XXX")</f>
        <v>0.42999999999999994</v>
      </c>
      <c r="D43" s="202">
        <f>IFERROR(IF((LOG(100*'2019'!D43+1)/LOG(100+1))&gt;1,0,(1-(LOG(100*'2019'!D43+1)/LOG(100+1)))), 1)</f>
        <v>1</v>
      </c>
      <c r="E43" s="203">
        <f>IF(ISNUMBER('2019'!E43),IF('2019'!E43/100&gt;1,1,'2019'!E43/100),"XXX")</f>
        <v>0.70712088171906773</v>
      </c>
      <c r="F43" s="202">
        <f>IF(ISNUMBER('2019'!F43),(1-(('2019'!F43-1)/4)),"XXX")</f>
        <v>0.5</v>
      </c>
      <c r="G43" s="202">
        <f>IF(ISNUMBER('2019'!G43),(1-('2019'!G43/10)),"XXX")</f>
        <v>0.57999999999999996</v>
      </c>
      <c r="H43" s="195">
        <f t="shared" si="1"/>
        <v>0.64342417634381355</v>
      </c>
      <c r="I43" s="203">
        <f>IF(ISNUMBER('2019'!H43),'2019'!H43,"XXX")</f>
        <v>0.69131077996684287</v>
      </c>
      <c r="J43" s="203">
        <f>IF(ISNUMBER('2019'!I43),'2019'!I43,"XXX")</f>
        <v>0.51329999999999998</v>
      </c>
      <c r="K43" s="203">
        <f>IF(ISNUMBER('2019'!J43),IF(('2019'!J43/5)&gt;1,1,'2019'!J43/5),"XXX")</f>
        <v>0.40307199999999999</v>
      </c>
      <c r="L43" s="203">
        <f>IF(ISNUMBER('2019'!K43),'2019'!K43,"XXX")</f>
        <v>0.50838069125000007</v>
      </c>
      <c r="M43" s="203">
        <f>IF(ISNUMBER('2019'!L43),IF(('2019'!L43/5)&gt;1,1,'2019'!L43/5),"XXX")</f>
        <v>0.9658817300000001</v>
      </c>
      <c r="N43" s="203">
        <f>IF(ISNUMBER('2019'!M43),(1-('2019'!M43/100)),"XXX")</f>
        <v>0.69121583940000009</v>
      </c>
      <c r="O43" s="203">
        <f>IF(ISNUMBER('2019'!N43),IF(('2019'!N43/10)&gt;1,1,'2019'!N43/10),"XXX")</f>
        <v>0.52</v>
      </c>
      <c r="P43" s="203">
        <f>IF(ISNUMBER('2019'!O43),('2019'!O43/100),"XXX")</f>
        <v>0.60599999999999998</v>
      </c>
      <c r="Q43" s="203">
        <f>IF(ISNUMBER('2019'!P43),'2019'!P43,"XXX")</f>
        <v>0.29986422061920165</v>
      </c>
      <c r="R43" s="203">
        <f>IF(ISNUMBER('2019'!Q43),('2019'!Q43/100),"XXX")</f>
        <v>0.107</v>
      </c>
      <c r="S43" s="203">
        <f>IF(ISNUMBER('2019'!R43),('2019'!R43/100),"XXX")</f>
        <v>0.48771110000000001</v>
      </c>
      <c r="T43" s="203">
        <f>IF(ISNUMBER('2019'!S43),(1-('2019'!S43/100)),"XXX")</f>
        <v>0.95779999999999998</v>
      </c>
      <c r="U43" s="203">
        <f>IF(ISNUMBER('2019'!T43),'2019'!T43,"XXX")</f>
        <v>0.47192528250000004</v>
      </c>
      <c r="V43" s="203">
        <f>IF(ISNUMBER('2019'!U43),'2019'!U43,"XXX")</f>
        <v>0.34</v>
      </c>
      <c r="W43" s="203">
        <f>IF(ISNUMBER('2019'!V43),'2019'!V43,"XXX")</f>
        <v>0.42139963748148146</v>
      </c>
      <c r="X43" s="203">
        <f>IF(ISNUMBER('2019'!W43),'2019'!W43,"XXX")</f>
        <v>0.41529244185555564</v>
      </c>
      <c r="Y43" s="129">
        <f t="shared" si="2"/>
        <v>0.52500960769206761</v>
      </c>
      <c r="Z43" s="202">
        <f>'2019'!X43</f>
        <v>0.65500000000000003</v>
      </c>
      <c r="AA43" s="203">
        <f>('2019'!Y43+2.5)/5</f>
        <v>0.52123993639999999</v>
      </c>
      <c r="AB43" s="196">
        <f t="shared" si="3"/>
        <v>0.58811996820000001</v>
      </c>
      <c r="AC43" s="79"/>
      <c r="AD43" s="79"/>
      <c r="AE43">
        <f t="shared" si="5"/>
        <v>0.60230538998342142</v>
      </c>
      <c r="AF43">
        <f t="shared" si="5"/>
        <v>0.45818599999999998</v>
      </c>
      <c r="AG43">
        <f t="shared" si="5"/>
        <v>0.45572634562500003</v>
      </c>
      <c r="AH43">
        <f t="shared" si="5"/>
        <v>0.73713121062500009</v>
      </c>
      <c r="AI43">
        <f t="shared" si="5"/>
        <v>0.82854878470000015</v>
      </c>
      <c r="AJ43">
        <f t="shared" si="5"/>
        <v>0.60560791970000005</v>
      </c>
      <c r="AK43">
        <f t="shared" si="5"/>
        <v>0.56299999999999994</v>
      </c>
      <c r="AL43">
        <f t="shared" si="5"/>
        <v>0.45293211030960079</v>
      </c>
      <c r="AM43">
        <f t="shared" si="5"/>
        <v>0.20343211030960082</v>
      </c>
      <c r="AN43">
        <f t="shared" si="5"/>
        <v>0.29735555000000002</v>
      </c>
      <c r="AO43">
        <f t="shared" si="5"/>
        <v>0.72275555000000002</v>
      </c>
      <c r="AP43">
        <f t="shared" si="5"/>
        <v>0.71486264124999999</v>
      </c>
      <c r="AQ43">
        <f t="shared" si="5"/>
        <v>0.40596264125000003</v>
      </c>
      <c r="AR43">
        <f t="shared" si="5"/>
        <v>0.38069981874074077</v>
      </c>
      <c r="AS43">
        <f t="shared" si="5"/>
        <v>0.41834603966851858</v>
      </c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F43" s="9">
        <v>0.42999999999999994</v>
      </c>
      <c r="BG43" s="9">
        <v>1</v>
      </c>
      <c r="BH43" s="61">
        <f>IF(ISNUMBER('1-3'!M43),'1-3'!M43/100,"XXX")</f>
        <v>0.7400000000000001</v>
      </c>
      <c r="BI43" s="9">
        <v>0.5</v>
      </c>
      <c r="BJ43" s="9">
        <v>0.57999999999999996</v>
      </c>
      <c r="BK43" s="9">
        <v>0.69131077996684287</v>
      </c>
      <c r="BL43" s="9">
        <v>0.51329999999999998</v>
      </c>
      <c r="BM43" s="9">
        <v>0.60464800000000007</v>
      </c>
      <c r="BN43" s="9">
        <v>0.50838069125000007</v>
      </c>
      <c r="BO43" s="9">
        <v>0.9658817300000001</v>
      </c>
      <c r="BP43" s="9">
        <v>0.69121583940000009</v>
      </c>
      <c r="BQ43" s="9">
        <v>0.52</v>
      </c>
      <c r="BR43" s="9">
        <v>0.60599999999999998</v>
      </c>
      <c r="BS43" s="9">
        <v>0.29986422061920165</v>
      </c>
      <c r="BT43" s="9">
        <v>0.107</v>
      </c>
      <c r="BU43" s="9">
        <v>0.32438415068045146</v>
      </c>
      <c r="BV43" s="9">
        <v>0.95779999999999998</v>
      </c>
      <c r="BW43" s="9">
        <v>0.47192528250000004</v>
      </c>
      <c r="BX43" s="9">
        <v>0.34</v>
      </c>
      <c r="BY43" s="9">
        <v>0.42139963748148146</v>
      </c>
      <c r="BZ43" s="9">
        <v>0.41529244185555564</v>
      </c>
      <c r="CA43" s="9">
        <v>0.65500000000000003</v>
      </c>
      <c r="CB43" s="9">
        <v>0.50742386728525157</v>
      </c>
    </row>
    <row r="44" spans="1:80" ht="15" x14ac:dyDescent="0.25">
      <c r="A44" s="19" t="s">
        <v>188</v>
      </c>
      <c r="B44" s="19" t="s">
        <v>188</v>
      </c>
      <c r="C44" s="202">
        <f>IF(ISNUMBER('2019'!C44),(1-PRODUCT('2019'!C44,0.1)),"XXX")</f>
        <v>0.27</v>
      </c>
      <c r="D44" s="202">
        <f>IFERROR(IF((LOG(100*'2019'!D44+1)/LOG(100+1))&gt;1,0,(1-(LOG(100*'2019'!D44+1)/LOG(100+1)))), 1)</f>
        <v>0.60136468850895697</v>
      </c>
      <c r="E44" s="203">
        <f>IF(ISNUMBER('2019'!E44),IF('2019'!E44/100&gt;1,1,'2019'!E44/100),"XXX")</f>
        <v>0.67777380029929379</v>
      </c>
      <c r="F44" s="202">
        <f>IF(ISNUMBER('2019'!F44),(1-(('2019'!F44-1)/4)),"XXX")</f>
        <v>0</v>
      </c>
      <c r="G44" s="202">
        <f>IF(ISNUMBER('2019'!G44),(1-('2019'!G44/10)),"XXX")</f>
        <v>0</v>
      </c>
      <c r="H44" s="195">
        <f t="shared" si="1"/>
        <v>0.3098276977616502</v>
      </c>
      <c r="I44" s="203">
        <f>IF(ISNUMBER('2019'!H44),'2019'!H44,"XXX")</f>
        <v>0.73050127782775032</v>
      </c>
      <c r="J44" s="203">
        <f>IF(ISNUMBER('2019'!I44),'2019'!I44,"XXX")</f>
        <v>0.46829999999999999</v>
      </c>
      <c r="K44" s="203">
        <f>IF(ISNUMBER('2019'!J44),IF(('2019'!J44/5)&gt;1,1,'2019'!J44/5),"XXX")</f>
        <v>0.51468199999999997</v>
      </c>
      <c r="L44" s="203">
        <f>IF(ISNUMBER('2019'!K44),'2019'!K44,"XXX")</f>
        <v>0.47077099875</v>
      </c>
      <c r="M44" s="203">
        <f>IF(ISNUMBER('2019'!L44),IF(('2019'!L44/5)&gt;1,1,'2019'!L44/5),"XXX")</f>
        <v>0.26339707400000001</v>
      </c>
      <c r="N44" s="203">
        <f>IF(ISNUMBER('2019'!M44),(1-('2019'!M44/100)),"XXX")</f>
        <v>0.37251888280000001</v>
      </c>
      <c r="O44" s="203">
        <f>IF(ISNUMBER('2019'!N44),IF(('2019'!N44/10)&gt;1,1,'2019'!N44/10),"XXX")</f>
        <v>0.95</v>
      </c>
      <c r="P44" s="203">
        <f>IF(ISNUMBER('2019'!O44),('2019'!O44/100),"XXX")</f>
        <v>0.57600000000000007</v>
      </c>
      <c r="Q44" s="203">
        <f>IF(ISNUMBER('2019'!P44),'2019'!P44,"XXX")</f>
        <v>0.61390299797058101</v>
      </c>
      <c r="R44" s="203">
        <f>IF(ISNUMBER('2019'!Q44),('2019'!Q44/100),"XXX")</f>
        <v>0.19899999999999998</v>
      </c>
      <c r="S44" s="203">
        <f>IF(ISNUMBER('2019'!R44),('2019'!R44/100),"XXX")</f>
        <v>0.71099940000000006</v>
      </c>
      <c r="T44" s="203">
        <f>IF(ISNUMBER('2019'!S44),(1-('2019'!S44/100)),"XXX")</f>
        <v>0.97770000000000001</v>
      </c>
      <c r="U44" s="203">
        <f>IF(ISNUMBER('2019'!T44),'2019'!T44,"XXX")</f>
        <v>0.4884642388888889</v>
      </c>
      <c r="V44" s="203">
        <f>IF(ISNUMBER('2019'!U44),'2019'!U44,"XXX")</f>
        <v>0.35</v>
      </c>
      <c r="W44" s="203">
        <f>IF(ISNUMBER('2019'!V44),'2019'!V44,"XXX")</f>
        <v>0.59958827053703689</v>
      </c>
      <c r="X44" s="203">
        <f>IF(ISNUMBER('2019'!W44),'2019'!W44,"XXX")</f>
        <v>0.47600120305555549</v>
      </c>
      <c r="Y44" s="129">
        <f t="shared" si="2"/>
        <v>0.54761414648936324</v>
      </c>
      <c r="Z44" s="202">
        <f>'2019'!X44</f>
        <v>0.17899999999999999</v>
      </c>
      <c r="AA44" s="203">
        <f>('2019'!Y44+2.5)/5</f>
        <v>0.22999105459999999</v>
      </c>
      <c r="AB44" s="196">
        <f t="shared" si="3"/>
        <v>0.20449552729999998</v>
      </c>
      <c r="AC44" s="79"/>
      <c r="AD44" s="79"/>
      <c r="AE44">
        <f t="shared" si="5"/>
        <v>0.59940063891387518</v>
      </c>
      <c r="AF44">
        <f t="shared" si="5"/>
        <v>0.49149100000000001</v>
      </c>
      <c r="AG44">
        <f t="shared" si="5"/>
        <v>0.49272649937500002</v>
      </c>
      <c r="AH44">
        <f t="shared" si="5"/>
        <v>0.36708403637499998</v>
      </c>
      <c r="AI44">
        <f t="shared" si="5"/>
        <v>0.31795797840000001</v>
      </c>
      <c r="AJ44">
        <f t="shared" si="5"/>
        <v>0.66125944139999993</v>
      </c>
      <c r="AK44">
        <f t="shared" si="5"/>
        <v>0.76300000000000001</v>
      </c>
      <c r="AL44">
        <f t="shared" si="5"/>
        <v>0.59495149898529054</v>
      </c>
      <c r="AM44">
        <f t="shared" si="5"/>
        <v>0.40645149898529048</v>
      </c>
      <c r="AN44">
        <f t="shared" si="5"/>
        <v>0.45499970000000001</v>
      </c>
      <c r="AO44">
        <f t="shared" si="5"/>
        <v>0.84434969999999998</v>
      </c>
      <c r="AP44">
        <f t="shared" si="5"/>
        <v>0.73308211944444446</v>
      </c>
      <c r="AQ44">
        <f t="shared" si="5"/>
        <v>0.41923211944444444</v>
      </c>
      <c r="AR44">
        <f t="shared" si="5"/>
        <v>0.47479413526851844</v>
      </c>
      <c r="AS44">
        <f t="shared" si="5"/>
        <v>0.53779473679629619</v>
      </c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F44" s="9">
        <v>0.27</v>
      </c>
      <c r="BG44" s="9">
        <v>0.60136468850895697</v>
      </c>
      <c r="BH44" s="61">
        <f>IF(ISNUMBER('1-3'!M44),'1-3'!M44/100,"XXX")</f>
        <v>0.77833333333333343</v>
      </c>
      <c r="BI44" s="9">
        <v>0</v>
      </c>
      <c r="BJ44" s="9">
        <v>0</v>
      </c>
      <c r="BK44" s="9">
        <v>0.73050127782775032</v>
      </c>
      <c r="BL44" s="9">
        <v>0.46829999999999999</v>
      </c>
      <c r="BM44" s="9">
        <v>0.40307199999999999</v>
      </c>
      <c r="BN44" s="9">
        <v>0.47077099875</v>
      </c>
      <c r="BO44" s="9">
        <v>0.26339707400000001</v>
      </c>
      <c r="BP44" s="9">
        <v>0.37251888280000001</v>
      </c>
      <c r="BQ44" s="9">
        <v>0.95</v>
      </c>
      <c r="BR44" s="9">
        <v>0.57600000000000007</v>
      </c>
      <c r="BS44" s="9">
        <v>0.61390299797058101</v>
      </c>
      <c r="BT44" s="9">
        <v>0.19899999999999998</v>
      </c>
      <c r="BU44" s="9">
        <v>0.29200665590977321</v>
      </c>
      <c r="BV44" s="9">
        <v>0.97770000000000001</v>
      </c>
      <c r="BW44" s="9">
        <v>0.4884642388888889</v>
      </c>
      <c r="BX44" s="9">
        <v>0.35</v>
      </c>
      <c r="BY44" s="9">
        <v>0.59958827053703689</v>
      </c>
      <c r="BZ44" s="9">
        <v>0.47600120305555549</v>
      </c>
      <c r="CA44" s="9">
        <v>0.17899999999999999</v>
      </c>
      <c r="CB44" s="9">
        <v>0.21093878746032715</v>
      </c>
    </row>
    <row r="45" spans="1:80" ht="15" x14ac:dyDescent="0.25">
      <c r="A45" s="19" t="s">
        <v>54</v>
      </c>
      <c r="B45" s="19" t="s">
        <v>54</v>
      </c>
      <c r="C45" s="202">
        <f>IF(ISNUMBER('2019'!C45),(1-PRODUCT('2019'!C45,0.1)),"XXX")</f>
        <v>0.47</v>
      </c>
      <c r="D45" s="202">
        <f>IFERROR(IF((LOG(100*'2019'!D45+1)/LOG(100+1))&gt;1,0,(1-(LOG(100*'2019'!D45+1)/LOG(100+1)))), 1)</f>
        <v>1</v>
      </c>
      <c r="E45" s="203">
        <f>IF(ISNUMBER('2019'!E45),IF('2019'!E45/100&gt;1,1,'2019'!E45/100),"XXX")</f>
        <v>0.334774201125</v>
      </c>
      <c r="F45" s="202">
        <f>IF(ISNUMBER('2019'!F45),(1-(('2019'!F45-1)/4)),"XXX")</f>
        <v>0.75</v>
      </c>
      <c r="G45" s="202">
        <f>IF(ISNUMBER('2019'!G45),(1-('2019'!G45/10)),"XXX")</f>
        <v>0.42999999999999994</v>
      </c>
      <c r="H45" s="195">
        <f t="shared" si="1"/>
        <v>0.59695484022500001</v>
      </c>
      <c r="I45" s="203">
        <f>IF(ISNUMBER('2019'!H45),'2019'!H45,"XXX")</f>
        <v>0.61020065475059926</v>
      </c>
      <c r="J45" s="203">
        <f>IF(ISNUMBER('2019'!I45),'2019'!I45,"XXX")</f>
        <v>0.50849999999999995</v>
      </c>
      <c r="K45" s="203">
        <f>IF(ISNUMBER('2019'!J45),IF(('2019'!J45/5)&gt;1,1,'2019'!J45/5),"XXX")</f>
        <v>0.57612600000000003</v>
      </c>
      <c r="L45" s="203">
        <f>IF(ISNUMBER('2019'!K45),'2019'!K45,"XXX")</f>
        <v>0.40369362829166666</v>
      </c>
      <c r="M45" s="203">
        <f>IF(ISNUMBER('2019'!L45),IF(('2019'!L45/5)&gt;1,1,'2019'!L45/5),"XXX")</f>
        <v>0.90977163399999994</v>
      </c>
      <c r="N45" s="203">
        <f>IF(ISNUMBER('2019'!M45),(1-('2019'!M45/100)),"XXX")</f>
        <v>0.71627681730000003</v>
      </c>
      <c r="O45" s="203">
        <f>IF(ISNUMBER('2019'!N45),IF(('2019'!N45/10)&gt;1,1,'2019'!N45/10),"XXX")</f>
        <v>0.54</v>
      </c>
      <c r="P45" s="203">
        <f>IF(ISNUMBER('2019'!O45),('2019'!O45/100),"XXX")</f>
        <v>0.20100000000000001</v>
      </c>
      <c r="Q45" s="203">
        <f>IF(ISNUMBER('2019'!P45),'2019'!P45,"XXX")</f>
        <v>0.28195548057556152</v>
      </c>
      <c r="R45" s="203">
        <f>IF(ISNUMBER('2019'!Q45),('2019'!Q45/100),"XXX")</f>
        <v>6.9000000000000006E-2</v>
      </c>
      <c r="S45" s="203">
        <f>IF(ISNUMBER('2019'!R45),('2019'!R45/100),"XXX")</f>
        <v>0.60872110000000001</v>
      </c>
      <c r="T45" s="203">
        <f>IF(ISNUMBER('2019'!S45),(1-('2019'!S45/100)),"XXX")</f>
        <v>0.99619999999999997</v>
      </c>
      <c r="U45" s="203">
        <f>IF(ISNUMBER('2019'!T45),'2019'!T45,"XXX")</f>
        <v>0.42030501627777772</v>
      </c>
      <c r="V45" s="203">
        <f>IF(ISNUMBER('2019'!U45),'2019'!U45,"XXX")</f>
        <v>0.35</v>
      </c>
      <c r="W45" s="203">
        <f>IF(ISNUMBER('2019'!V45),'2019'!V45,"XXX")</f>
        <v>0.46641497262962955</v>
      </c>
      <c r="X45" s="203">
        <f>IF(ISNUMBER('2019'!W45),'2019'!W45,"XXX")</f>
        <v>0.39000880715555558</v>
      </c>
      <c r="Y45" s="129">
        <f t="shared" si="2"/>
        <v>0.50301088193629939</v>
      </c>
      <c r="Z45" s="202">
        <f>'2019'!X45</f>
        <v>0.64</v>
      </c>
      <c r="AA45" s="203">
        <f>('2019'!Y45+2.5)/5</f>
        <v>0.53824571659999998</v>
      </c>
      <c r="AB45" s="196">
        <f t="shared" si="3"/>
        <v>0.5891228583</v>
      </c>
      <c r="AC45" s="79"/>
      <c r="AD45" s="79"/>
      <c r="AE45">
        <f t="shared" si="5"/>
        <v>0.55935032737529955</v>
      </c>
      <c r="AF45">
        <f t="shared" si="5"/>
        <v>0.54231300000000005</v>
      </c>
      <c r="AG45">
        <f t="shared" si="5"/>
        <v>0.48990981414583334</v>
      </c>
      <c r="AH45">
        <f t="shared" si="5"/>
        <v>0.65673263114583325</v>
      </c>
      <c r="AI45">
        <f t="shared" si="5"/>
        <v>0.81302422564999999</v>
      </c>
      <c r="AJ45">
        <f t="shared" si="5"/>
        <v>0.62813840865000004</v>
      </c>
      <c r="AK45">
        <f t="shared" si="5"/>
        <v>0.37050000000000005</v>
      </c>
      <c r="AL45">
        <f t="shared" si="5"/>
        <v>0.24147774028778077</v>
      </c>
      <c r="AM45">
        <f t="shared" si="5"/>
        <v>0.17547774028778076</v>
      </c>
      <c r="AN45">
        <f t="shared" si="5"/>
        <v>0.33886055000000004</v>
      </c>
      <c r="AO45">
        <f t="shared" si="5"/>
        <v>0.80246054999999994</v>
      </c>
      <c r="AP45">
        <f t="shared" si="5"/>
        <v>0.70825250813888885</v>
      </c>
      <c r="AQ45">
        <f t="shared" si="5"/>
        <v>0.38515250813888885</v>
      </c>
      <c r="AR45">
        <f t="shared" si="5"/>
        <v>0.40820748631481474</v>
      </c>
      <c r="AS45">
        <f t="shared" si="5"/>
        <v>0.42821188989259257</v>
      </c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F45" s="9">
        <v>0.47</v>
      </c>
      <c r="BG45" s="9">
        <v>1</v>
      </c>
      <c r="BH45" s="61">
        <f>IF(ISNUMBER('1-3'!M45),'1-3'!M45/100,"XXX")</f>
        <v>0.33166666666666672</v>
      </c>
      <c r="BI45" s="9">
        <v>0.75</v>
      </c>
      <c r="BJ45" s="9">
        <v>0.42999999999999994</v>
      </c>
      <c r="BK45" s="9">
        <v>0.61020065475059926</v>
      </c>
      <c r="BL45" s="9">
        <v>0.50849999999999995</v>
      </c>
      <c r="BM45" s="9">
        <v>0.51468199999999997</v>
      </c>
      <c r="BN45" s="9">
        <v>0.40369362829166666</v>
      </c>
      <c r="BO45" s="9">
        <v>0.90977163399999994</v>
      </c>
      <c r="BP45" s="9">
        <v>0.71627681730000003</v>
      </c>
      <c r="BQ45" s="9">
        <v>0.54</v>
      </c>
      <c r="BR45" s="9">
        <v>0.20100000000000001</v>
      </c>
      <c r="BS45" s="9">
        <v>0.28195548057556152</v>
      </c>
      <c r="BT45" s="9">
        <v>6.9000000000000006E-2</v>
      </c>
      <c r="BU45" s="9">
        <v>0.37173761072464379</v>
      </c>
      <c r="BV45" s="9">
        <v>0.99619999999999997</v>
      </c>
      <c r="BW45" s="9">
        <v>0.42030501627777772</v>
      </c>
      <c r="BX45" s="9">
        <v>0.35</v>
      </c>
      <c r="BY45" s="9">
        <v>0.46641497262962955</v>
      </c>
      <c r="BZ45" s="9">
        <v>0.39000880715555558</v>
      </c>
      <c r="CA45" s="9">
        <v>0.64</v>
      </c>
      <c r="CB45" s="9">
        <v>0.52283510267734523</v>
      </c>
    </row>
    <row r="46" spans="1:80" ht="15" x14ac:dyDescent="0.25">
      <c r="A46" s="19" t="s">
        <v>55</v>
      </c>
      <c r="B46" s="19" t="s">
        <v>55</v>
      </c>
      <c r="C46" s="202">
        <f>IF(ISNUMBER('2019'!C46),(1-PRODUCT('2019'!C46,0.1)),"XXX")</f>
        <v>0.62999999999999989</v>
      </c>
      <c r="D46" s="202">
        <f>IFERROR(IF((LOG(100*'2019'!D46+1)/LOG(100+1))&gt;1,0,(1-(LOG(100*'2019'!D46+1)/LOG(100+1)))), 1)</f>
        <v>1</v>
      </c>
      <c r="E46" s="203">
        <f>IF(ISNUMBER('2019'!E46),IF('2019'!E46/100&gt;1,1,'2019'!E46/100),"XXX")</f>
        <v>0.9177189806655367</v>
      </c>
      <c r="F46" s="202">
        <f>IF(ISNUMBER('2019'!F46),(1-(('2019'!F46-1)/4)),"XXX")</f>
        <v>1</v>
      </c>
      <c r="G46" s="202">
        <f>IF(ISNUMBER('2019'!G46),(1-('2019'!G46/10)),"XXX")</f>
        <v>0.83000000000000007</v>
      </c>
      <c r="H46" s="195">
        <f t="shared" si="1"/>
        <v>0.87554379613310718</v>
      </c>
      <c r="I46" s="203">
        <f>IF(ISNUMBER('2019'!H46),'2019'!H46,"XXX")</f>
        <v>0.75773861682007781</v>
      </c>
      <c r="J46" s="203">
        <f>IF(ISNUMBER('2019'!I46),'2019'!I46,"XXX")</f>
        <v>0.92120000000000002</v>
      </c>
      <c r="K46" s="203">
        <f>IF(ISNUMBER('2019'!J46),IF(('2019'!J46/5)&gt;1,1,'2019'!J46/5),"XXX")</f>
        <v>0.53960999999999992</v>
      </c>
      <c r="L46" s="203">
        <f>IF(ISNUMBER('2019'!K46),'2019'!K46,"XXX")</f>
        <v>0.76692579587499987</v>
      </c>
      <c r="M46" s="203">
        <f>IF(ISNUMBER('2019'!L46),IF(('2019'!L46/5)&gt;1,1,'2019'!L46/5),"XXX")</f>
        <v>1</v>
      </c>
      <c r="N46" s="203">
        <f>IF(ISNUMBER('2019'!M46),(1-('2019'!M46/100)),"XXX")</f>
        <v>0.75954631809999995</v>
      </c>
      <c r="O46" s="203">
        <f>IF(ISNUMBER('2019'!N46),IF(('2019'!N46/10)&gt;1,1,'2019'!N46/10),"XXX")</f>
        <v>1</v>
      </c>
      <c r="P46" s="203">
        <f>IF(ISNUMBER('2019'!O46),('2019'!O46/100),"XXX")</f>
        <v>1</v>
      </c>
      <c r="Q46" s="203">
        <f>IF(ISNUMBER('2019'!P46),'2019'!P46,"XXX")</f>
        <v>0.62287850379943843</v>
      </c>
      <c r="R46" s="203">
        <f>IF(ISNUMBER('2019'!Q46),('2019'!Q46/100),"XXX")</f>
        <v>0.91700000000000004</v>
      </c>
      <c r="S46" s="203">
        <f>IF(ISNUMBER('2019'!R46),('2019'!R46/100),"XXX")</f>
        <v>0.89008970000000009</v>
      </c>
      <c r="T46" s="203">
        <f>IF(ISNUMBER('2019'!S46),(1-('2019'!S46/100)),"XXX")</f>
        <v>1</v>
      </c>
      <c r="U46" s="203">
        <f>IF(ISNUMBER('2019'!T46),'2019'!T46,"XXX")</f>
        <v>0.79130146238888888</v>
      </c>
      <c r="V46" s="203">
        <f>IF(ISNUMBER('2019'!U46),'2019'!U46,"XXX")</f>
        <v>0.73</v>
      </c>
      <c r="W46" s="203">
        <f>IF(ISNUMBER('2019'!V46),'2019'!V46,"XXX")</f>
        <v>0.60842380701851839</v>
      </c>
      <c r="X46" s="203">
        <f>IF(ISNUMBER('2019'!W46),'2019'!W46,"XXX")</f>
        <v>0.66342210773333321</v>
      </c>
      <c r="Y46" s="129">
        <f t="shared" si="2"/>
        <v>0.81050851948345359</v>
      </c>
      <c r="Z46" s="202">
        <f>'2019'!X46</f>
        <v>0.88900000000000001</v>
      </c>
      <c r="AA46" s="203">
        <f>('2019'!Y46+2.5)/5</f>
        <v>0.74773569100000004</v>
      </c>
      <c r="AB46" s="196">
        <f t="shared" si="3"/>
        <v>0.81836784550000008</v>
      </c>
      <c r="AC46" s="79"/>
      <c r="AD46" s="79"/>
      <c r="AE46">
        <f t="shared" si="5"/>
        <v>0.83946930841003886</v>
      </c>
      <c r="AF46">
        <f t="shared" si="5"/>
        <v>0.73040499999999997</v>
      </c>
      <c r="AG46">
        <f t="shared" si="5"/>
        <v>0.65326789793749995</v>
      </c>
      <c r="AH46">
        <f t="shared" si="5"/>
        <v>0.88346289793749988</v>
      </c>
      <c r="AI46">
        <f t="shared" si="5"/>
        <v>0.87977315904999998</v>
      </c>
      <c r="AJ46">
        <f t="shared" si="5"/>
        <v>0.87977315904999998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0.90354485000000007</v>
      </c>
      <c r="AO46">
        <f t="shared" si="5"/>
        <v>0.94504485000000005</v>
      </c>
      <c r="AP46">
        <f t="shared" si="5"/>
        <v>0.89565073119444438</v>
      </c>
      <c r="AQ46">
        <f t="shared" si="5"/>
        <v>0.76065073119444437</v>
      </c>
      <c r="AR46">
        <f t="shared" si="5"/>
        <v>0.66921190350925919</v>
      </c>
      <c r="AS46">
        <f t="shared" si="5"/>
        <v>0.63592295737592575</v>
      </c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F46" s="9">
        <v>0.63</v>
      </c>
      <c r="BG46" s="9">
        <v>1</v>
      </c>
      <c r="BH46" s="61">
        <f>IF(ISNUMBER('1-3'!M46),'1-3'!M46/100,"XXX")</f>
        <v>0.99666666666666681</v>
      </c>
      <c r="BI46" s="9">
        <v>1</v>
      </c>
      <c r="BJ46" s="9">
        <v>0.83000000000000007</v>
      </c>
      <c r="BK46" s="9">
        <v>0.75773861682007781</v>
      </c>
      <c r="BL46" s="9">
        <v>0.92120000000000002</v>
      </c>
      <c r="BM46" s="9" t="s">
        <v>167</v>
      </c>
      <c r="BN46" s="9">
        <v>0.76692579587499987</v>
      </c>
      <c r="BO46" s="9">
        <v>1</v>
      </c>
      <c r="BP46" s="9">
        <v>0.75954631809999995</v>
      </c>
      <c r="BQ46" s="9">
        <v>1</v>
      </c>
      <c r="BR46" s="9">
        <v>1</v>
      </c>
      <c r="BS46" s="9">
        <v>0.62287850379943843</v>
      </c>
      <c r="BT46" s="9">
        <v>0.91700000000000004</v>
      </c>
      <c r="BU46" s="9">
        <v>0.66583970969225659</v>
      </c>
      <c r="BV46" s="9">
        <v>1</v>
      </c>
      <c r="BW46" s="9">
        <v>0.79130146238888888</v>
      </c>
      <c r="BX46" s="9">
        <v>0.73</v>
      </c>
      <c r="BY46" s="9">
        <v>0.60842380701851839</v>
      </c>
      <c r="BZ46" s="9">
        <v>0.66342210773333321</v>
      </c>
      <c r="CA46" s="9">
        <v>0.88900000000000001</v>
      </c>
      <c r="CB46" s="9">
        <v>0.73621959686279292</v>
      </c>
    </row>
    <row r="47" spans="1:80" ht="15" x14ac:dyDescent="0.25">
      <c r="A47" s="19" t="s">
        <v>56</v>
      </c>
      <c r="B47" s="19" t="s">
        <v>56</v>
      </c>
      <c r="C47" s="202">
        <f>IF(ISNUMBER('2019'!C47),(1-PRODUCT('2019'!C47,0.1)),"XXX")</f>
        <v>0.27</v>
      </c>
      <c r="D47" s="202">
        <f>IFERROR(IF((LOG(100*'2019'!D47+1)/LOG(100+1))&gt;1,0,(1-(LOG(100*'2019'!D47+1)/LOG(100+1)))), 1)</f>
        <v>1</v>
      </c>
      <c r="E47" s="203">
        <f>IF(ISNUMBER('2019'!E47),IF('2019'!E47/100&gt;1,1,'2019'!E47/100),"XXX")</f>
        <v>0.74880356572598872</v>
      </c>
      <c r="F47" s="202">
        <f>IF(ISNUMBER('2019'!F47),(1-(('2019'!F47-1)/4)),"XXX")</f>
        <v>1</v>
      </c>
      <c r="G47" s="202">
        <f>IF(ISNUMBER('2019'!G47),(1-('2019'!G47/10)),"XXX")</f>
        <v>0.11999999999999988</v>
      </c>
      <c r="H47" s="195">
        <f t="shared" si="1"/>
        <v>0.62776071314519777</v>
      </c>
      <c r="I47" s="203">
        <f>IF(ISNUMBER('2019'!H47),'2019'!H47,"XXX")</f>
        <v>0.53749717676239372</v>
      </c>
      <c r="J47" s="203">
        <f>IF(ISNUMBER('2019'!I47),'2019'!I47,"XXX")</f>
        <v>0.35389999999999999</v>
      </c>
      <c r="K47" s="203">
        <f>IF(ISNUMBER('2019'!J47),IF(('2019'!J47/5)&gt;1,1,'2019'!J47/5),"XXX")</f>
        <v>1</v>
      </c>
      <c r="L47" s="203">
        <f>IF(ISNUMBER('2019'!K47),'2019'!K47,"XXX")</f>
        <v>0.45009421504166669</v>
      </c>
      <c r="M47" s="203">
        <f>IF(ISNUMBER('2019'!L47),IF(('2019'!L47/5)&gt;1,1,'2019'!L47/5),"XXX")</f>
        <v>0.68802280400000004</v>
      </c>
      <c r="N47" s="203">
        <f>IF(ISNUMBER('2019'!M47),(1-('2019'!M47/100)),"XXX")</f>
        <v>0.89422789570000005</v>
      </c>
      <c r="O47" s="203" t="str">
        <f>IF(ISNUMBER('2019'!N47),IF(('2019'!N47/10)&gt;1,1,'2019'!N47/10),"XXX")</f>
        <v>XXX</v>
      </c>
      <c r="P47" s="203">
        <f>IF(ISNUMBER('2019'!O47),('2019'!O47/100),"XXX")</f>
        <v>1</v>
      </c>
      <c r="Q47" s="203">
        <f>IF(ISNUMBER('2019'!P47),'2019'!P47,"XXX")</f>
        <v>0.30091000000000001</v>
      </c>
      <c r="R47" s="203">
        <f>IF(ISNUMBER('2019'!Q47),('2019'!Q47/100),"XXX")</f>
        <v>0.20199999999999999</v>
      </c>
      <c r="S47" s="203">
        <f>IF(ISNUMBER('2019'!R47),('2019'!R47/100),"XXX")</f>
        <v>0.65129090000000001</v>
      </c>
      <c r="T47" s="203">
        <f>IF(ISNUMBER('2019'!S47),(1-('2019'!S47/100)),"XXX")</f>
        <v>0.79079999999999995</v>
      </c>
      <c r="U47" s="203">
        <f>IF(ISNUMBER('2019'!T47),'2019'!T47,"XXX")</f>
        <v>0.5313985215</v>
      </c>
      <c r="V47" s="203">
        <f>IF(ISNUMBER('2019'!U47),'2019'!U47,"XXX")</f>
        <v>0.38</v>
      </c>
      <c r="W47" s="203">
        <f>IF(ISNUMBER('2019'!V47),'2019'!V47,"XXX")</f>
        <v>0.47589507811111109</v>
      </c>
      <c r="X47" s="203">
        <f>IF(ISNUMBER('2019'!W47),'2019'!W47,"XXX")</f>
        <v>0.38634167115555557</v>
      </c>
      <c r="Y47" s="129">
        <f t="shared" si="2"/>
        <v>0.60264864139192054</v>
      </c>
      <c r="Z47" s="202">
        <f>'2019'!X47</f>
        <v>0.13700000000000001</v>
      </c>
      <c r="AA47" s="203">
        <f>('2019'!Y47+2.5)/5</f>
        <v>0.249779582</v>
      </c>
      <c r="AB47" s="196">
        <f t="shared" si="3"/>
        <v>0.19338979100000001</v>
      </c>
      <c r="AC47" s="79"/>
      <c r="AD47" s="79"/>
      <c r="AE47">
        <f t="shared" si="5"/>
        <v>0.44569858838119686</v>
      </c>
      <c r="AF47">
        <f t="shared" si="5"/>
        <v>0.67694999999999994</v>
      </c>
      <c r="AG47">
        <f t="shared" si="5"/>
        <v>0.72504710752083334</v>
      </c>
      <c r="AH47">
        <f t="shared" si="5"/>
        <v>0.56905850952083337</v>
      </c>
      <c r="AI47">
        <f t="shared" si="5"/>
        <v>0.79112534985000005</v>
      </c>
      <c r="AJ47">
        <f t="shared" si="5"/>
        <v>0.89422789570000005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0.42664544999999998</v>
      </c>
      <c r="AO47">
        <f t="shared" si="5"/>
        <v>0.72104544999999998</v>
      </c>
      <c r="AP47">
        <f t="shared" si="5"/>
        <v>0.66109926074999992</v>
      </c>
      <c r="AQ47">
        <f t="shared" si="5"/>
        <v>0.45569926075</v>
      </c>
      <c r="AR47">
        <f t="shared" si="5"/>
        <v>0.42794753905555555</v>
      </c>
      <c r="AS47">
        <f t="shared" si="5"/>
        <v>0.43111837463333336</v>
      </c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F47" s="9">
        <v>0.27</v>
      </c>
      <c r="BG47" s="9">
        <v>1</v>
      </c>
      <c r="BH47" s="61">
        <f>IF(ISNUMBER('1-3'!M47),'1-3'!M47/100,"XXX")</f>
        <v>0.94</v>
      </c>
      <c r="BI47" s="9">
        <v>1</v>
      </c>
      <c r="BJ47" s="9">
        <v>0.11999999999999988</v>
      </c>
      <c r="BK47" s="9">
        <v>0.53749717676239372</v>
      </c>
      <c r="BL47" s="9">
        <v>0.35389999999999999</v>
      </c>
      <c r="BM47" s="9">
        <v>0.53960999999999992</v>
      </c>
      <c r="BN47" s="9">
        <v>0.45009421504166669</v>
      </c>
      <c r="BO47" s="9">
        <v>0.68802280400000004</v>
      </c>
      <c r="BP47" s="9">
        <v>0.89422789570000005</v>
      </c>
      <c r="BQ47" s="9">
        <v>0.44</v>
      </c>
      <c r="BR47" s="9">
        <v>1</v>
      </c>
      <c r="BS47" s="9">
        <v>0.30091000000000001</v>
      </c>
      <c r="BT47" s="9">
        <v>0.20199999999999999</v>
      </c>
      <c r="BU47" s="9">
        <v>0.26619227813084667</v>
      </c>
      <c r="BV47" s="9">
        <v>0.79079999999999995</v>
      </c>
      <c r="BW47" s="9">
        <v>0.5313985215</v>
      </c>
      <c r="BX47" s="9">
        <v>0.38</v>
      </c>
      <c r="BY47" s="9">
        <v>0.47589507811111109</v>
      </c>
      <c r="BZ47" s="9">
        <v>0.38634167115555557</v>
      </c>
      <c r="CA47" s="9">
        <v>0.13700000000000001</v>
      </c>
      <c r="CB47" s="9">
        <v>0.23232364654541016</v>
      </c>
    </row>
    <row r="48" spans="1:80" ht="15" x14ac:dyDescent="0.25">
      <c r="A48" s="19" t="s">
        <v>57</v>
      </c>
      <c r="B48" s="19" t="s">
        <v>57</v>
      </c>
      <c r="C48" s="202">
        <f>IF(ISNUMBER('2019'!C48),(1-PRODUCT('2019'!C48,0.1)),"XXX")</f>
        <v>0.20999999999999996</v>
      </c>
      <c r="D48" s="202">
        <f>IFERROR(IF((LOG(100*'2019'!D48+1)/LOG(100+1))&gt;1,0,(1-(LOG(100*'2019'!D48+1)/LOG(100+1)))), 1)</f>
        <v>0.47253896579427246</v>
      </c>
      <c r="E48" s="203">
        <f>IF(ISNUMBER('2019'!E48),IF('2019'!E48/100&gt;1,1,'2019'!E48/100),"XXX")</f>
        <v>0.61942164791440679</v>
      </c>
      <c r="F48" s="202">
        <f>IF(ISNUMBER('2019'!F48),(1-(('2019'!F48-1)/4)),"XXX")</f>
        <v>0.25</v>
      </c>
      <c r="G48" s="202">
        <f>IF(ISNUMBER('2019'!G48),(1-('2019'!G48/10)),"XXX")</f>
        <v>0.18000000000000005</v>
      </c>
      <c r="H48" s="195">
        <f t="shared" si="1"/>
        <v>0.34639212274173586</v>
      </c>
      <c r="I48" s="203">
        <f>IF(ISNUMBER('2019'!H48),'2019'!H48,"XXX")</f>
        <v>0.43397556303092871</v>
      </c>
      <c r="J48" s="203">
        <f>IF(ISNUMBER('2019'!I48),'2019'!I48,"XXX")</f>
        <v>0.11940000000000001</v>
      </c>
      <c r="K48" s="203">
        <f>IF(ISNUMBER('2019'!J48),IF(('2019'!J48/5)&gt;1,1,'2019'!J48/5),"XXX")</f>
        <v>0.43201999999999996</v>
      </c>
      <c r="L48" s="203">
        <f>IF(ISNUMBER('2019'!K48),'2019'!K48,"XXX")</f>
        <v>0.21376812458333336</v>
      </c>
      <c r="M48" s="203">
        <f>IF(ISNUMBER('2019'!L48),IF(('2019'!L48/5)&gt;1,1,'2019'!L48/5),"XXX")</f>
        <v>0.147029304</v>
      </c>
      <c r="N48" s="203">
        <f>IF(ISNUMBER('2019'!M48),(1-('2019'!M48/100)),"XXX")</f>
        <v>0.62124679569999997</v>
      </c>
      <c r="O48" s="203">
        <f>IF(ISNUMBER('2019'!N48),IF(('2019'!N48/10)&gt;1,1,'2019'!N48/10),"XXX")</f>
        <v>6.9999999999999993E-2</v>
      </c>
      <c r="P48" s="203">
        <f>IF(ISNUMBER('2019'!O48),('2019'!O48/100),"XXX")</f>
        <v>3.9E-2</v>
      </c>
      <c r="Q48" s="203">
        <f>IF(ISNUMBER('2019'!P48),'2019'!P48,"XXX")</f>
        <v>0.20459775924682616</v>
      </c>
      <c r="R48" s="203">
        <f>IF(ISNUMBER('2019'!Q48),('2019'!Q48/100),"XXX")</f>
        <v>3.2000000000000001E-2</v>
      </c>
      <c r="S48" s="203">
        <f>IF(ISNUMBER('2019'!R48),('2019'!R48/100),"XXX")</f>
        <v>0.14900359999999999</v>
      </c>
      <c r="T48" s="203">
        <f>IF(ISNUMBER('2019'!S48),(1-('2019'!S48/100)),"XXX")</f>
        <v>0.80559999999999998</v>
      </c>
      <c r="U48" s="203">
        <f>IF(ISNUMBER('2019'!T48),'2019'!T48,"XXX")</f>
        <v>0.31091537472222225</v>
      </c>
      <c r="V48" s="203">
        <f>IF(ISNUMBER('2019'!U48),'2019'!U48,"XXX")</f>
        <v>0.34</v>
      </c>
      <c r="W48" s="203">
        <f>IF(ISNUMBER('2019'!V48),'2019'!V48,"XXX")</f>
        <v>0.34780252420370372</v>
      </c>
      <c r="X48" s="203">
        <f>IF(ISNUMBER('2019'!W48),'2019'!W48,"XXX")</f>
        <v>0.45489207243333335</v>
      </c>
      <c r="Y48" s="129">
        <f t="shared" si="2"/>
        <v>0.29507819487002174</v>
      </c>
      <c r="Z48" s="202">
        <f>'2019'!X48</f>
        <v>0.33700000000000002</v>
      </c>
      <c r="AA48" s="203">
        <f>('2019'!Y48+2.5)/5</f>
        <v>0.30527830119999999</v>
      </c>
      <c r="AB48" s="196">
        <f t="shared" si="3"/>
        <v>0.32113915059999998</v>
      </c>
      <c r="AC48" s="79"/>
      <c r="AD48" s="79"/>
      <c r="AE48">
        <f t="shared" si="5"/>
        <v>0.27668778151546436</v>
      </c>
      <c r="AF48">
        <f t="shared" si="5"/>
        <v>0.27571000000000001</v>
      </c>
      <c r="AG48">
        <f t="shared" si="5"/>
        <v>0.32289406229166667</v>
      </c>
      <c r="AH48">
        <f t="shared" si="5"/>
        <v>0.18039871429166668</v>
      </c>
      <c r="AI48">
        <f t="shared" si="5"/>
        <v>0.38413804985</v>
      </c>
      <c r="AJ48">
        <f t="shared" si="5"/>
        <v>0.34562339784999996</v>
      </c>
      <c r="AK48">
        <f t="shared" si="5"/>
        <v>5.4499999999999993E-2</v>
      </c>
      <c r="AL48">
        <f t="shared" si="5"/>
        <v>0.12179887962341308</v>
      </c>
      <c r="AM48">
        <f t="shared" si="5"/>
        <v>0.11829887962341308</v>
      </c>
      <c r="AN48">
        <f t="shared" si="5"/>
        <v>9.0501799999999993E-2</v>
      </c>
      <c r="AO48">
        <f t="shared" si="5"/>
        <v>0.4773018</v>
      </c>
      <c r="AP48">
        <f t="shared" si="5"/>
        <v>0.55825768736111114</v>
      </c>
      <c r="AQ48">
        <f t="shared" si="5"/>
        <v>0.32545768736111114</v>
      </c>
      <c r="AR48">
        <f t="shared" si="5"/>
        <v>0.3439012621018519</v>
      </c>
      <c r="AS48">
        <f t="shared" si="5"/>
        <v>0.40134729831851856</v>
      </c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F48" s="9">
        <v>0.20999999999999996</v>
      </c>
      <c r="BG48" s="9">
        <v>0.47253896579427246</v>
      </c>
      <c r="BH48" s="61">
        <f>IF(ISNUMBER('1-3'!M48),'1-3'!M48/100,"XXX")</f>
        <v>0.72499999999999998</v>
      </c>
      <c r="BI48" s="9">
        <v>0.25</v>
      </c>
      <c r="BJ48" s="9">
        <v>0.18000000000000005</v>
      </c>
      <c r="BK48" s="9">
        <v>0.43397556303092871</v>
      </c>
      <c r="BL48" s="9">
        <v>0.11940000000000001</v>
      </c>
      <c r="BM48" s="9">
        <v>1</v>
      </c>
      <c r="BN48" s="9">
        <v>0.21376812458333336</v>
      </c>
      <c r="BO48" s="9">
        <v>0.147029304</v>
      </c>
      <c r="BP48" s="9">
        <v>0.62124679569999997</v>
      </c>
      <c r="BQ48" s="9">
        <v>6.9999999999999993E-2</v>
      </c>
      <c r="BR48" s="9">
        <v>3.9E-2</v>
      </c>
      <c r="BS48" s="9">
        <v>0.20459775924682616</v>
      </c>
      <c r="BT48" s="9">
        <v>3.2000000000000001E-2</v>
      </c>
      <c r="BU48" s="9">
        <v>0.11874307131059673</v>
      </c>
      <c r="BV48" s="9">
        <v>0.80559999999999998</v>
      </c>
      <c r="BW48" s="9">
        <v>0.31091537472222225</v>
      </c>
      <c r="BX48" s="9">
        <v>0.34</v>
      </c>
      <c r="BY48" s="9">
        <v>0.34780252420370372</v>
      </c>
      <c r="BZ48" s="9">
        <v>0.45489207243333335</v>
      </c>
      <c r="CA48" s="9">
        <v>0.33700000000000002</v>
      </c>
      <c r="CB48" s="9">
        <v>0.28707902431488036</v>
      </c>
    </row>
    <row r="49" spans="1:80" ht="15" x14ac:dyDescent="0.25">
      <c r="A49" s="19" t="s">
        <v>58</v>
      </c>
      <c r="B49" s="19" t="s">
        <v>58</v>
      </c>
      <c r="C49" s="202">
        <f>IF(ISNUMBER('2019'!C49),(1-PRODUCT('2019'!C49,0.1)),"XXX")</f>
        <v>0.29000000000000004</v>
      </c>
      <c r="D49" s="202">
        <f>IFERROR(IF((LOG(100*'2019'!D49+1)/LOG(100+1))&gt;1,0,(1-(LOG(100*'2019'!D49+1)/LOG(100+1)))), 1)</f>
        <v>1</v>
      </c>
      <c r="E49" s="203" t="str">
        <f>IF(ISNUMBER('2019'!E49),IF('2019'!E49/100&gt;1,1,'2019'!E49/100),"XXX")</f>
        <v>XXX</v>
      </c>
      <c r="F49" s="202">
        <f>IF(ISNUMBER('2019'!F49),(1-(('2019'!F49-1)/4)),"XXX")</f>
        <v>0.75</v>
      </c>
      <c r="G49" s="202">
        <f>IF(ISNUMBER('2019'!G49),(1-('2019'!G49/10)),"XXX")</f>
        <v>0.37</v>
      </c>
      <c r="H49" s="195">
        <f t="shared" si="1"/>
        <v>0.60250000000000004</v>
      </c>
      <c r="I49" s="203" t="str">
        <f>IF(ISNUMBER('2019'!H49),'2019'!H49,"XXX")</f>
        <v>XXX</v>
      </c>
      <c r="J49" s="203">
        <f>IF(ISNUMBER('2019'!I49),'2019'!I49,"XXX")</f>
        <v>0.64680000000000004</v>
      </c>
      <c r="K49" s="203">
        <f>IF(ISNUMBER('2019'!J49),IF(('2019'!J49/5)&gt;1,1,'2019'!J49/5),"XXX")</f>
        <v>0.50375199999999998</v>
      </c>
      <c r="L49" s="203" t="str">
        <f>IF(ISNUMBER('2019'!K49),'2019'!K49,"XXX")</f>
        <v>XXX</v>
      </c>
      <c r="M49" s="203">
        <f>IF(ISNUMBER('2019'!L49),IF(('2019'!L49/5)&gt;1,1,'2019'!L49/5),"XXX")</f>
        <v>0.49905305</v>
      </c>
      <c r="N49" s="203">
        <f>IF(ISNUMBER('2019'!M49),(1-('2019'!M49/100)),"XXX")</f>
        <v>0.86805397029999998</v>
      </c>
      <c r="O49" s="203">
        <f>IF(ISNUMBER('2019'!N49),IF(('2019'!N49/10)&gt;1,1,'2019'!N49/10),"XXX")</f>
        <v>0.25</v>
      </c>
      <c r="P49" s="203">
        <f>IF(ISNUMBER('2019'!O49),('2019'!O49/100),"XXX")</f>
        <v>0.873</v>
      </c>
      <c r="Q49" s="203">
        <f>IF(ISNUMBER('2019'!P49),'2019'!P49,"XXX")</f>
        <v>0.14481496810913086</v>
      </c>
      <c r="R49" s="203">
        <f>IF(ISNUMBER('2019'!Q49),('2019'!Q49/100),"XXX")</f>
        <v>0.25</v>
      </c>
      <c r="S49" s="203">
        <f>IF(ISNUMBER('2019'!R49),('2019'!R49/100),"XXX")</f>
        <v>0.67565380000000008</v>
      </c>
      <c r="T49" s="203">
        <f>IF(ISNUMBER('2019'!S49),(1-('2019'!S49/100)),"XXX")</f>
        <v>0.99939999999999996</v>
      </c>
      <c r="U49" s="203" t="str">
        <f>IF(ISNUMBER('2019'!T49),'2019'!T49,"XXX")</f>
        <v>XXX</v>
      </c>
      <c r="V49" s="203" t="str">
        <f>IF(ISNUMBER('2019'!U49),'2019'!U49,"XXX")</f>
        <v>XXX</v>
      </c>
      <c r="W49" s="203" t="str">
        <f>IF(ISNUMBER('2019'!V49),'2019'!V49,"XXX")</f>
        <v>XXX</v>
      </c>
      <c r="X49" s="203" t="str">
        <f>IF(ISNUMBER('2019'!W49),'2019'!W49,"XXX")</f>
        <v>XXX</v>
      </c>
      <c r="Y49" s="129">
        <f t="shared" si="2"/>
        <v>0.57175664903409429</v>
      </c>
      <c r="Z49" s="202">
        <f>'2019'!X49</f>
        <v>0.39500000000000002</v>
      </c>
      <c r="AA49" s="203">
        <f>('2019'!Y49+2.5)/5</f>
        <v>0.51940458560000002</v>
      </c>
      <c r="AB49" s="196">
        <f t="shared" si="3"/>
        <v>0.45720229280000002</v>
      </c>
      <c r="AC49" s="79"/>
      <c r="AD49" s="79"/>
      <c r="AE49">
        <f t="shared" si="5"/>
        <v>0.64680000000000004</v>
      </c>
      <c r="AF49">
        <f t="shared" si="5"/>
        <v>0.57527600000000001</v>
      </c>
      <c r="AG49">
        <f t="shared" si="5"/>
        <v>0.50375199999999998</v>
      </c>
      <c r="AH49">
        <f t="shared" si="5"/>
        <v>0.49905305</v>
      </c>
      <c r="AI49">
        <f t="shared" si="5"/>
        <v>0.68355351014999999</v>
      </c>
      <c r="AJ49">
        <f t="shared" si="5"/>
        <v>0.55902698515000004</v>
      </c>
      <c r="AK49">
        <f t="shared" si="5"/>
        <v>0.5615</v>
      </c>
      <c r="AL49">
        <f t="shared" si="5"/>
        <v>0.50890748405456543</v>
      </c>
      <c r="AM49">
        <f t="shared" si="5"/>
        <v>0.19740748405456543</v>
      </c>
      <c r="AN49">
        <f t="shared" si="5"/>
        <v>0.46282690000000004</v>
      </c>
      <c r="AO49">
        <f t="shared" si="5"/>
        <v>0.83752690000000007</v>
      </c>
      <c r="AP49">
        <f t="shared" si="5"/>
        <v>0.99939999999999996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F49" s="9">
        <v>0.29000000000000004</v>
      </c>
      <c r="BG49" s="9">
        <v>1</v>
      </c>
      <c r="BH49" s="61" t="str">
        <f>IF(ISNUMBER('1-3'!M49),'1-3'!M49/100,"XXX")</f>
        <v>XXX</v>
      </c>
      <c r="BI49" s="9">
        <v>0.75</v>
      </c>
      <c r="BJ49" s="9">
        <v>0.37</v>
      </c>
      <c r="BK49" s="9"/>
      <c r="BL49" s="9">
        <v>0.64680000000000004</v>
      </c>
      <c r="BM49" s="9" t="s">
        <v>167</v>
      </c>
      <c r="BN49" s="9"/>
      <c r="BO49" s="9">
        <v>0.49905305</v>
      </c>
      <c r="BP49" s="9">
        <v>0.86805397029999998</v>
      </c>
      <c r="BQ49" s="9">
        <v>0.25</v>
      </c>
      <c r="BR49" s="9">
        <v>0.873</v>
      </c>
      <c r="BS49" s="9">
        <v>0.14481496810913086</v>
      </c>
      <c r="BT49" s="9">
        <v>0.25</v>
      </c>
      <c r="BU49" s="9">
        <v>0.38737184209723585</v>
      </c>
      <c r="BV49" s="9">
        <v>0.99939999999999996</v>
      </c>
      <c r="BW49" s="9"/>
      <c r="BX49" s="9"/>
      <c r="BY49" s="9"/>
      <c r="BZ49" s="9"/>
      <c r="CA49" s="9">
        <v>0.39500000000000002</v>
      </c>
      <c r="CB49" s="9">
        <v>0.50428305640816684</v>
      </c>
    </row>
    <row r="50" spans="1:80" ht="15" x14ac:dyDescent="0.25">
      <c r="A50" s="19" t="s">
        <v>59</v>
      </c>
      <c r="B50" s="19" t="s">
        <v>59</v>
      </c>
      <c r="C50" s="202">
        <f>IF(ISNUMBER('2019'!C50),(1-PRODUCT('2019'!C50,0.1)),"XXX")</f>
        <v>0.9</v>
      </c>
      <c r="D50" s="202">
        <f>IFERROR(IF((LOG(100*'2019'!D50+1)/LOG(100+1))&gt;1,0,(1-(LOG(100*'2019'!D50+1)/LOG(100+1)))), 1)</f>
        <v>1</v>
      </c>
      <c r="E50" s="203">
        <f>IF(ISNUMBER('2019'!E50),IF('2019'!E50/100&gt;1,1,'2019'!E50/100),"XXX")</f>
        <v>0.97261603130338981</v>
      </c>
      <c r="F50" s="202">
        <f>IF(ISNUMBER('2019'!F50),(1-(('2019'!F50-1)/4)),"XXX")</f>
        <v>0.75</v>
      </c>
      <c r="G50" s="202">
        <f>IF(ISNUMBER('2019'!G50),(1-('2019'!G50/10)),"XXX")</f>
        <v>0.93</v>
      </c>
      <c r="H50" s="195">
        <f t="shared" si="1"/>
        <v>0.91052320626067795</v>
      </c>
      <c r="I50" s="203">
        <f>IF(ISNUMBER('2019'!H50),'2019'!H50,"XXX")</f>
        <v>0.83398758240599791</v>
      </c>
      <c r="J50" s="203">
        <f>IF(ISNUMBER('2019'!I50),'2019'!I50,"XXX")</f>
        <v>0.91010000000000002</v>
      </c>
      <c r="K50" s="203">
        <f>IF(ISNUMBER('2019'!J50),IF(('2019'!J50/5)&gt;1,1,'2019'!J50/5),"XXX")</f>
        <v>0.73735400000000006</v>
      </c>
      <c r="L50" s="203">
        <f>IF(ISNUMBER('2019'!K50),'2019'!K50,"XXX")</f>
        <v>0.84042339725000004</v>
      </c>
      <c r="M50" s="203">
        <f>IF(ISNUMBER('2019'!L50),IF(('2019'!L50/5)&gt;1,1,'2019'!L50/5),"XXX")</f>
        <v>1</v>
      </c>
      <c r="N50" s="203">
        <f>IF(ISNUMBER('2019'!M50),(1-('2019'!M50/100)),"XXX")</f>
        <v>0.8255103493</v>
      </c>
      <c r="O50" s="203">
        <f>IF(ISNUMBER('2019'!N50),IF(('2019'!N50/10)&gt;1,1,'2019'!N50/10),"XXX")</f>
        <v>1</v>
      </c>
      <c r="P50" s="203">
        <f>IF(ISNUMBER('2019'!O50),('2019'!O50/100),"XXX")</f>
        <v>1</v>
      </c>
      <c r="Q50" s="203" t="str">
        <f>IF(ISNUMBER('2019'!P50),'2019'!P50,"XXX")</f>
        <v>XXX</v>
      </c>
      <c r="R50" s="203">
        <f>IF(ISNUMBER('2019'!Q50),('2019'!Q50/100),"XXX")</f>
        <v>1</v>
      </c>
      <c r="S50" s="203">
        <f>IF(ISNUMBER('2019'!R50),('2019'!R50/100),"XXX")</f>
        <v>0.86542370000000002</v>
      </c>
      <c r="T50" s="203">
        <f>IF(ISNUMBER('2019'!S50),(1-('2019'!S50/100)),"XXX")</f>
        <v>1</v>
      </c>
      <c r="U50" s="203">
        <f>IF(ISNUMBER('2019'!T50),'2019'!T50,"XXX")</f>
        <v>0.91306089294444448</v>
      </c>
      <c r="V50" s="203">
        <f>IF(ISNUMBER('2019'!U50),'2019'!U50,"XXX")</f>
        <v>0.85</v>
      </c>
      <c r="W50" s="203">
        <f>IF(ISNUMBER('2019'!V50),'2019'!V50,"XXX")</f>
        <v>0.6415726255370372</v>
      </c>
      <c r="X50" s="203">
        <f>IF(ISNUMBER('2019'!W50),'2019'!W50,"XXX")</f>
        <v>0.82522079677777771</v>
      </c>
      <c r="Y50" s="129">
        <f t="shared" si="2"/>
        <v>0.89016583401345373</v>
      </c>
      <c r="Z50" s="202">
        <f>'2019'!X50</f>
        <v>0.875</v>
      </c>
      <c r="AA50" s="203">
        <f>('2019'!Y50+2.5)/5</f>
        <v>0.8234642982</v>
      </c>
      <c r="AB50" s="196">
        <f t="shared" si="3"/>
        <v>0.8492321491</v>
      </c>
      <c r="AC50" s="79"/>
      <c r="AD50" s="79"/>
      <c r="AE50">
        <f t="shared" si="5"/>
        <v>0.87204379120299902</v>
      </c>
      <c r="AF50">
        <f t="shared" si="5"/>
        <v>0.8237270000000001</v>
      </c>
      <c r="AG50">
        <f t="shared" si="5"/>
        <v>0.78888869862500011</v>
      </c>
      <c r="AH50">
        <f t="shared" si="5"/>
        <v>0.92021169862499996</v>
      </c>
      <c r="AI50">
        <f t="shared" si="5"/>
        <v>0.91275517465</v>
      </c>
      <c r="AJ50">
        <f t="shared" si="5"/>
        <v>0.91275517465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0.93271185000000001</v>
      </c>
      <c r="AO50">
        <f t="shared" si="5"/>
        <v>0.93271185000000001</v>
      </c>
      <c r="AP50">
        <f t="shared" si="5"/>
        <v>0.95653044647222218</v>
      </c>
      <c r="AQ50">
        <f t="shared" si="5"/>
        <v>0.88153044647222223</v>
      </c>
      <c r="AR50">
        <f t="shared" si="5"/>
        <v>0.74578631276851859</v>
      </c>
      <c r="AS50">
        <f t="shared" si="5"/>
        <v>0.73339671115740745</v>
      </c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F50" s="9">
        <v>0.9</v>
      </c>
      <c r="BG50" s="9">
        <v>1</v>
      </c>
      <c r="BH50" s="61">
        <f>IF(ISNUMBER('1-3'!M50),'1-3'!M50/100,"XXX")</f>
        <v>1.1000000000000001</v>
      </c>
      <c r="BI50" s="9">
        <v>0.75</v>
      </c>
      <c r="BJ50" s="9">
        <v>0.93</v>
      </c>
      <c r="BK50" s="9">
        <v>0.83398758240599791</v>
      </c>
      <c r="BL50" s="9">
        <v>0.91010000000000002</v>
      </c>
      <c r="BM50" s="9">
        <v>0.50375199999999998</v>
      </c>
      <c r="BN50" s="9">
        <v>0.84042339725000004</v>
      </c>
      <c r="BO50" s="9">
        <v>1</v>
      </c>
      <c r="BP50" s="9">
        <v>0.8255103493</v>
      </c>
      <c r="BQ50" s="9">
        <v>1</v>
      </c>
      <c r="BR50" s="9">
        <v>1</v>
      </c>
      <c r="BS50" s="9" t="s">
        <v>167</v>
      </c>
      <c r="BT50" s="9">
        <v>1</v>
      </c>
      <c r="BU50" s="9">
        <v>0.63118721525938615</v>
      </c>
      <c r="BV50" s="9">
        <v>1</v>
      </c>
      <c r="BW50" s="9">
        <v>0.91306089294444448</v>
      </c>
      <c r="BX50" s="9">
        <v>0.85</v>
      </c>
      <c r="BY50" s="9">
        <v>0.6415726255370372</v>
      </c>
      <c r="BZ50" s="9">
        <v>0.82522079677777771</v>
      </c>
      <c r="CA50" s="9">
        <v>0.875</v>
      </c>
      <c r="CB50" s="9">
        <v>0.81298122406005857</v>
      </c>
    </row>
    <row r="51" spans="1:80" ht="15" x14ac:dyDescent="0.25">
      <c r="A51" s="19" t="s">
        <v>60</v>
      </c>
      <c r="B51" s="19" t="s">
        <v>60</v>
      </c>
      <c r="C51" s="202">
        <f>IF(ISNUMBER('2019'!C51),(1-PRODUCT('2019'!C51,0.1)),"XXX")</f>
        <v>0.85</v>
      </c>
      <c r="D51" s="202">
        <f>IFERROR(IF((LOG(100*'2019'!D51+1)/LOG(100+1))&gt;1,0,(1-(LOG(100*'2019'!D51+1)/LOG(100+1)))), 1)</f>
        <v>1</v>
      </c>
      <c r="E51" s="203">
        <f>IF(ISNUMBER('2019'!E51),IF('2019'!E51/100&gt;1,1,'2019'!E51/100),"XXX")</f>
        <v>0.81052523588149727</v>
      </c>
      <c r="F51" s="202">
        <f>IF(ISNUMBER('2019'!F51),(1-(('2019'!F51-1)/4)),"XXX")</f>
        <v>0.5</v>
      </c>
      <c r="G51" s="202">
        <f>IF(ISNUMBER('2019'!G51),(1-('2019'!G51/10)),"XXX")</f>
        <v>0.84</v>
      </c>
      <c r="H51" s="195">
        <f t="shared" si="1"/>
        <v>0.80010504717629938</v>
      </c>
      <c r="I51" s="203">
        <f>IF(ISNUMBER('2019'!H51),'2019'!H51,"XXX")</f>
        <v>0.89735586704983816</v>
      </c>
      <c r="J51" s="203">
        <f>IF(ISNUMBER('2019'!I51),'2019'!I51,"XXX")</f>
        <v>0.87190000000000001</v>
      </c>
      <c r="K51" s="203">
        <f>IF(ISNUMBER('2019'!J51),IF(('2019'!J51/5)&gt;1,1,'2019'!J51/5),"XXX")</f>
        <v>0.70054400000000006</v>
      </c>
      <c r="L51" s="203">
        <f>IF(ISNUMBER('2019'!K51),'2019'!K51,"XXX")</f>
        <v>0.65202264791666664</v>
      </c>
      <c r="M51" s="203">
        <f>IF(ISNUMBER('2019'!L51),IF(('2019'!L51/5)&gt;1,1,'2019'!L51/5),"XXX")</f>
        <v>1</v>
      </c>
      <c r="N51" s="203">
        <f>IF(ISNUMBER('2019'!M51),(1-('2019'!M51/100)),"XXX")</f>
        <v>0.90738920209999996</v>
      </c>
      <c r="O51" s="203">
        <f>IF(ISNUMBER('2019'!N51),IF(('2019'!N51/10)&gt;1,1,'2019'!N51/10),"XXX")</f>
        <v>1</v>
      </c>
      <c r="P51" s="203">
        <f>IF(ISNUMBER('2019'!O51),('2019'!O51/100),"XXX")</f>
        <v>1</v>
      </c>
      <c r="Q51" s="203">
        <f>IF(ISNUMBER('2019'!P51),'2019'!P51,"XXX")</f>
        <v>1</v>
      </c>
      <c r="R51" s="203">
        <f>IF(ISNUMBER('2019'!Q51),('2019'!Q51/100),"XXX")</f>
        <v>1</v>
      </c>
      <c r="S51" s="203">
        <f>IF(ISNUMBER('2019'!R51),('2019'!R51/100),"XXX")</f>
        <v>0.87867459999999997</v>
      </c>
      <c r="T51" s="203">
        <f>IF(ISNUMBER('2019'!S51),(1-('2019'!S51/100)),"XXX")</f>
        <v>1</v>
      </c>
      <c r="U51" s="203">
        <f>IF(ISNUMBER('2019'!T51),'2019'!T51,"XXX")</f>
        <v>0.7596305370555555</v>
      </c>
      <c r="V51" s="203">
        <f>IF(ISNUMBER('2019'!U51),'2019'!U51,"XXX")</f>
        <v>0.72</v>
      </c>
      <c r="W51" s="203">
        <f>IF(ISNUMBER('2019'!V51),'2019'!V51,"XXX")</f>
        <v>0.62229008146296305</v>
      </c>
      <c r="X51" s="203">
        <f>IF(ISNUMBER('2019'!W51),'2019'!W51,"XXX")</f>
        <v>0.66734606690000009</v>
      </c>
      <c r="Y51" s="129">
        <f t="shared" si="2"/>
        <v>0.85482206265531402</v>
      </c>
      <c r="Z51" s="202">
        <f>'2019'!X51</f>
        <v>0.874</v>
      </c>
      <c r="AA51" s="203">
        <f>('2019'!Y51+2.5)/5</f>
        <v>0.73504409800000003</v>
      </c>
      <c r="AB51" s="196">
        <f t="shared" si="3"/>
        <v>0.80452204900000002</v>
      </c>
      <c r="AC51" s="79"/>
      <c r="AD51" s="79"/>
      <c r="AE51">
        <f t="shared" si="5"/>
        <v>0.88462793352491909</v>
      </c>
      <c r="AF51">
        <f t="shared" si="5"/>
        <v>0.78622199999999998</v>
      </c>
      <c r="AG51">
        <f t="shared" si="5"/>
        <v>0.67628332395833335</v>
      </c>
      <c r="AH51">
        <f t="shared" si="5"/>
        <v>0.82601132395833332</v>
      </c>
      <c r="AI51">
        <f t="shared" si="5"/>
        <v>0.95369460105000003</v>
      </c>
      <c r="AJ51">
        <f t="shared" si="5"/>
        <v>0.95369460105000003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0.93933730000000004</v>
      </c>
      <c r="AO51">
        <f t="shared" si="5"/>
        <v>0.93933730000000004</v>
      </c>
      <c r="AP51">
        <f t="shared" si="5"/>
        <v>0.87981526852777781</v>
      </c>
      <c r="AQ51">
        <f t="shared" si="5"/>
        <v>0.73981526852777768</v>
      </c>
      <c r="AR51">
        <f t="shared" si="5"/>
        <v>0.67114504073148151</v>
      </c>
      <c r="AS51">
        <f t="shared" si="5"/>
        <v>0.64481807418148152</v>
      </c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F51" s="9">
        <v>0.85</v>
      </c>
      <c r="BG51" s="9">
        <v>1</v>
      </c>
      <c r="BH51" s="61">
        <f>IF(ISNUMBER('1-3'!M51),'1-3'!M51/100,"XXX")</f>
        <v>0.83166666666666667</v>
      </c>
      <c r="BI51" s="9">
        <v>0.5</v>
      </c>
      <c r="BJ51" s="9">
        <v>0.84</v>
      </c>
      <c r="BK51" s="9">
        <v>0.89735586704983816</v>
      </c>
      <c r="BL51" s="9">
        <v>0.87190000000000001</v>
      </c>
      <c r="BM51" s="9">
        <v>0.73735400000000006</v>
      </c>
      <c r="BN51" s="9">
        <v>0.65202264791666664</v>
      </c>
      <c r="BO51" s="9">
        <v>1</v>
      </c>
      <c r="BP51" s="9">
        <v>0.90738920209999996</v>
      </c>
      <c r="BQ51" s="9">
        <v>1</v>
      </c>
      <c r="BR51" s="9">
        <v>1</v>
      </c>
      <c r="BS51" s="9">
        <v>1</v>
      </c>
      <c r="BT51" s="9">
        <v>1</v>
      </c>
      <c r="BU51" s="9">
        <v>0.58337557236422466</v>
      </c>
      <c r="BV51" s="9">
        <v>1</v>
      </c>
      <c r="BW51" s="9">
        <v>0.7596305370555555</v>
      </c>
      <c r="BX51" s="9">
        <v>0.72</v>
      </c>
      <c r="BY51" s="9">
        <v>0.62229008146296305</v>
      </c>
      <c r="BZ51" s="9">
        <v>0.66734606690000009</v>
      </c>
      <c r="CA51" s="9">
        <v>0.874</v>
      </c>
      <c r="CB51" s="9">
        <v>0.72328753471374507</v>
      </c>
    </row>
    <row r="52" spans="1:80" ht="15" x14ac:dyDescent="0.25">
      <c r="A52" s="19" t="s">
        <v>61</v>
      </c>
      <c r="B52" s="19" t="s">
        <v>61</v>
      </c>
      <c r="C52" s="202">
        <f>IF(ISNUMBER('2019'!C52),(1-PRODUCT('2019'!C52,0.1)),"XXX")</f>
        <v>0.49</v>
      </c>
      <c r="D52" s="202">
        <f>IFERROR(IF((LOG(100*'2019'!D52+1)/LOG(100+1))&gt;1,0,(1-(LOG(100*'2019'!D52+1)/LOG(100+1)))), 1)</f>
        <v>1</v>
      </c>
      <c r="E52" s="203">
        <f>IF(ISNUMBER('2019'!E52),IF('2019'!E52/100&gt;1,1,'2019'!E52/100),"XXX")</f>
        <v>0.58928427872274003</v>
      </c>
      <c r="F52" s="202">
        <f>IF(ISNUMBER('2019'!F52),(1-(('2019'!F52-1)/4)),"XXX")</f>
        <v>0.75</v>
      </c>
      <c r="G52" s="202">
        <f>IF(ISNUMBER('2019'!G52),(1-('2019'!G52/10)),"XXX")</f>
        <v>0.26</v>
      </c>
      <c r="H52" s="195">
        <f t="shared" si="1"/>
        <v>0.61785685574454807</v>
      </c>
      <c r="I52" s="203">
        <f>IF(ISNUMBER('2019'!H52),'2019'!H52,"XXX")</f>
        <v>0.46158899539800197</v>
      </c>
      <c r="J52" s="203">
        <f>IF(ISNUMBER('2019'!I52),'2019'!I52,"XXX")</f>
        <v>0.625</v>
      </c>
      <c r="K52" s="203">
        <f>IF(ISNUMBER('2019'!J52),IF(('2019'!J52/5)&gt;1,1,'2019'!J52/5),"XXX")</f>
        <v>0.31026199999999998</v>
      </c>
      <c r="L52" s="203">
        <f>IF(ISNUMBER('2019'!K52),'2019'!K52,"XXX")</f>
        <v>0.47696491875000002</v>
      </c>
      <c r="M52" s="203">
        <f>IF(ISNUMBER('2019'!L52),IF(('2019'!L52/5)&gt;1,1,'2019'!L52/5),"XXX")</f>
        <v>0.33392500799999997</v>
      </c>
      <c r="N52" s="203">
        <f>IF(ISNUMBER('2019'!M52),(1-('2019'!M52/100)),"XXX")</f>
        <v>0.76911977770000006</v>
      </c>
      <c r="O52" s="203" t="str">
        <f>IF(ISNUMBER('2019'!N52),IF(('2019'!N52/10)&gt;1,1,'2019'!N52/10),"XXX")</f>
        <v>XXX</v>
      </c>
      <c r="P52" s="203" t="str">
        <f>IF(ISNUMBER('2019'!O52),('2019'!O52/100),"XXX")</f>
        <v>XXX</v>
      </c>
      <c r="Q52" s="203">
        <f>IF(ISNUMBER('2019'!P52),'2019'!P52,"XXX")</f>
        <v>3.960685729980469E-2</v>
      </c>
      <c r="R52" s="203" t="str">
        <f>IF(ISNUMBER('2019'!Q52),('2019'!Q52/100),"XXX")</f>
        <v>XXX</v>
      </c>
      <c r="S52" s="203">
        <f>IF(ISNUMBER('2019'!R52),('2019'!R52/100),"XXX")</f>
        <v>0.65526600000000002</v>
      </c>
      <c r="T52" s="203">
        <f>IF(ISNUMBER('2019'!S52),(1-('2019'!S52/100)),"XXX")</f>
        <v>0.9849</v>
      </c>
      <c r="U52" s="203">
        <f>IF(ISNUMBER('2019'!T52),'2019'!T52,"XXX")</f>
        <v>0.31433691711111111</v>
      </c>
      <c r="V52" s="203">
        <f>IF(ISNUMBER('2019'!U52),'2019'!U52,"XXX")</f>
        <v>0.31</v>
      </c>
      <c r="W52" s="203">
        <f>IF(ISNUMBER('2019'!V52),'2019'!V52,"XXX")</f>
        <v>0.39199776116666668</v>
      </c>
      <c r="X52" s="203">
        <f>IF(ISNUMBER('2019'!W52),'2019'!W52,"XXX")</f>
        <v>0.28556481334444439</v>
      </c>
      <c r="Y52" s="129">
        <f t="shared" si="2"/>
        <v>0.42843856471927388</v>
      </c>
      <c r="Z52" s="202">
        <f>'2019'!X52</f>
        <v>0.38600000000000001</v>
      </c>
      <c r="AA52" s="203">
        <f>('2019'!Y52+2.5)/5</f>
        <v>0.30940256120000004</v>
      </c>
      <c r="AB52" s="196">
        <f t="shared" si="3"/>
        <v>0.34770128060000005</v>
      </c>
      <c r="AC52" s="79"/>
      <c r="AD52" s="79"/>
      <c r="AE52">
        <f t="shared" ref="AE52:AS68" si="6">IF(ISNUMBER(AVERAGE(I52:J52)),AVERAGE(I52:J52),"XXX")</f>
        <v>0.54329449769900096</v>
      </c>
      <c r="AF52">
        <f t="shared" si="6"/>
        <v>0.46763100000000002</v>
      </c>
      <c r="AG52">
        <f t="shared" si="6"/>
        <v>0.39361345937500003</v>
      </c>
      <c r="AH52">
        <f t="shared" si="6"/>
        <v>0.40544496337500002</v>
      </c>
      <c r="AI52">
        <f t="shared" si="6"/>
        <v>0.55152239285000004</v>
      </c>
      <c r="AJ52">
        <f t="shared" si="6"/>
        <v>0.76911977770000006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0.65526600000000002</v>
      </c>
      <c r="AO52">
        <f t="shared" si="6"/>
        <v>0.82008300000000001</v>
      </c>
      <c r="AP52">
        <f t="shared" si="6"/>
        <v>0.64961845855555556</v>
      </c>
      <c r="AQ52">
        <f t="shared" si="6"/>
        <v>0.31216845855555553</v>
      </c>
      <c r="AR52">
        <f t="shared" si="6"/>
        <v>0.35099888058333334</v>
      </c>
      <c r="AS52">
        <f t="shared" si="6"/>
        <v>0.33878128725555556</v>
      </c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F52" s="9">
        <v>0.49</v>
      </c>
      <c r="BG52" s="9">
        <v>1</v>
      </c>
      <c r="BH52" s="61" t="str">
        <f>IF(ISNUMBER('1-3'!M52),'1-3'!M52/100,"XXX")</f>
        <v>XXX</v>
      </c>
      <c r="BI52" s="9">
        <v>0.75</v>
      </c>
      <c r="BJ52" s="9">
        <v>0.26</v>
      </c>
      <c r="BK52" s="9">
        <v>0.46158899539800197</v>
      </c>
      <c r="BL52" s="9">
        <v>0.625</v>
      </c>
      <c r="BM52" s="9" t="s">
        <v>167</v>
      </c>
      <c r="BN52" s="9">
        <v>0.47696491875000002</v>
      </c>
      <c r="BO52" s="9">
        <v>0.33392500799999997</v>
      </c>
      <c r="BP52" s="9">
        <v>0.76911977770000006</v>
      </c>
      <c r="BQ52" s="9"/>
      <c r="BR52" s="9">
        <v>0.38800000000000001</v>
      </c>
      <c r="BS52" s="9">
        <v>3.960685729980469E-2</v>
      </c>
      <c r="BT52" s="9"/>
      <c r="BU52" s="9">
        <v>0.26243284074351303</v>
      </c>
      <c r="BV52" s="9">
        <v>0.9849</v>
      </c>
      <c r="BW52" s="9">
        <v>0.31433691711111111</v>
      </c>
      <c r="BX52" s="9">
        <v>0.31</v>
      </c>
      <c r="BY52" s="9">
        <v>0.39199776116666668</v>
      </c>
      <c r="BZ52" s="9">
        <v>0.28556481334444439</v>
      </c>
      <c r="CA52" s="9">
        <v>0.38600000000000001</v>
      </c>
      <c r="CB52" s="9">
        <v>0.29015815258026123</v>
      </c>
    </row>
    <row r="53" spans="1:80" ht="15" x14ac:dyDescent="0.25">
      <c r="A53" s="19" t="s">
        <v>189</v>
      </c>
      <c r="B53" s="19" t="s">
        <v>189</v>
      </c>
      <c r="C53" s="202">
        <f>IF(ISNUMBER('2019'!C53),(1-PRODUCT('2019'!C53,0.1)),"XXX")</f>
        <v>0.35999999999999988</v>
      </c>
      <c r="D53" s="202">
        <f>IFERROR(IF((LOG(100*'2019'!D53+1)/LOG(100+1))&gt;1,0,(1-(LOG(100*'2019'!D53+1)/LOG(100+1)))), 1)</f>
        <v>1</v>
      </c>
      <c r="E53" s="203">
        <f>IF(ISNUMBER('2019'!E53),IF('2019'!E53/100&gt;1,1,'2019'!E53/100),"XXX")</f>
        <v>0.66655782553177967</v>
      </c>
      <c r="F53" s="202">
        <f>IF(ISNUMBER('2019'!F53),(1-(('2019'!F53-1)/4)),"XXX")</f>
        <v>0.75</v>
      </c>
      <c r="G53" s="202">
        <f>IF(ISNUMBER('2019'!G53),(1-('2019'!G53/10)),"XXX")</f>
        <v>0.15999999999999992</v>
      </c>
      <c r="H53" s="195">
        <f t="shared" si="1"/>
        <v>0.58731156510635585</v>
      </c>
      <c r="I53" s="203">
        <f>IF(ISNUMBER('2019'!H53),'2019'!H53,"XXX")</f>
        <v>0.47364791080150914</v>
      </c>
      <c r="J53" s="203">
        <f>IF(ISNUMBER('2019'!I53),'2019'!I53,"XXX")</f>
        <v>0.3967</v>
      </c>
      <c r="K53" s="203">
        <f>IF(ISNUMBER('2019'!J53),IF(('2019'!J53/5)&gt;1,1,'2019'!J53/5),"XXX")</f>
        <v>0.38306600000000002</v>
      </c>
      <c r="L53" s="203">
        <f>IF(ISNUMBER('2019'!K53),'2019'!K53,"XXX")</f>
        <v>0.43195546462500006</v>
      </c>
      <c r="M53" s="203">
        <f>IF(ISNUMBER('2019'!L53),IF(('2019'!L53/5)&gt;1,1,'2019'!L53/5),"XXX")</f>
        <v>0.20826871399999999</v>
      </c>
      <c r="N53" s="203">
        <f>IF(ISNUMBER('2019'!M53),(1-('2019'!M53/100)),"XXX")</f>
        <v>0.76806379320000007</v>
      </c>
      <c r="O53" s="203">
        <f>IF(ISNUMBER('2019'!N53),IF(('2019'!N53/10)&gt;1,1,'2019'!N53/10),"XXX")</f>
        <v>0.09</v>
      </c>
      <c r="P53" s="203">
        <f>IF(ISNUMBER('2019'!O53),('2019'!O53/100),"XXX")</f>
        <v>0.17</v>
      </c>
      <c r="Q53" s="203" t="str">
        <f>IF(ISNUMBER('2019'!P53),'2019'!P53,"XXX")</f>
        <v>XXX</v>
      </c>
      <c r="R53" s="203">
        <f>IF(ISNUMBER('2019'!Q53),('2019'!Q53/100),"XXX")</f>
        <v>5.0000000000000001E-3</v>
      </c>
      <c r="S53" s="203">
        <f>IF(ISNUMBER('2019'!R53),('2019'!R53/100),"XXX")</f>
        <v>0.27226659999999997</v>
      </c>
      <c r="T53" s="203">
        <f>IF(ISNUMBER('2019'!S53),(1-('2019'!S53/100)),"XXX")</f>
        <v>0.93090000000000006</v>
      </c>
      <c r="U53" s="203">
        <f>IF(ISNUMBER('2019'!T53),'2019'!T53,"XXX")</f>
        <v>0.45704689027777784</v>
      </c>
      <c r="V53" s="203">
        <f>IF(ISNUMBER('2019'!U53),'2019'!U53,"XXX")</f>
        <v>0.37</v>
      </c>
      <c r="W53" s="203">
        <f>IF(ISNUMBER('2019'!V53),'2019'!V53,"XXX")</f>
        <v>0.56402720787037053</v>
      </c>
      <c r="X53" s="203">
        <f>IF(ISNUMBER('2019'!W53),'2019'!W53,"XXX")</f>
        <v>0.48128579391111109</v>
      </c>
      <c r="Y53" s="129">
        <f t="shared" si="2"/>
        <v>0.37545177341786057</v>
      </c>
      <c r="Z53" s="202">
        <f>'2019'!X53</f>
        <v>0.52</v>
      </c>
      <c r="AA53" s="203">
        <f>('2019'!Y53+2.5)/5</f>
        <v>0.46577938499999999</v>
      </c>
      <c r="AB53" s="196">
        <f t="shared" si="3"/>
        <v>0.49288969250000003</v>
      </c>
      <c r="AC53" s="79"/>
      <c r="AD53" s="79"/>
      <c r="AE53">
        <f t="shared" si="6"/>
        <v>0.43517395540075454</v>
      </c>
      <c r="AF53">
        <f t="shared" si="6"/>
        <v>0.38988299999999998</v>
      </c>
      <c r="AG53">
        <f t="shared" si="6"/>
        <v>0.40751073231250001</v>
      </c>
      <c r="AH53">
        <f t="shared" si="6"/>
        <v>0.32011208931250001</v>
      </c>
      <c r="AI53">
        <f t="shared" si="6"/>
        <v>0.48816625360000004</v>
      </c>
      <c r="AJ53">
        <f t="shared" si="6"/>
        <v>0.42903189660000002</v>
      </c>
      <c r="AK53">
        <f t="shared" si="6"/>
        <v>0.13</v>
      </c>
      <c r="AL53">
        <f t="shared" si="6"/>
        <v>0.17</v>
      </c>
      <c r="AM53">
        <f t="shared" si="6"/>
        <v>5.0000000000000001E-3</v>
      </c>
      <c r="AN53">
        <f t="shared" si="6"/>
        <v>0.13863329999999999</v>
      </c>
      <c r="AO53">
        <f t="shared" si="6"/>
        <v>0.60158330000000004</v>
      </c>
      <c r="AP53">
        <f t="shared" si="6"/>
        <v>0.69397344513888892</v>
      </c>
      <c r="AQ53">
        <f t="shared" si="6"/>
        <v>0.41352344513888895</v>
      </c>
      <c r="AR53">
        <f t="shared" si="6"/>
        <v>0.46701360393518526</v>
      </c>
      <c r="AS53">
        <f t="shared" si="6"/>
        <v>0.52265650089074078</v>
      </c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F53" s="9">
        <v>0.36</v>
      </c>
      <c r="BG53" s="9">
        <v>1</v>
      </c>
      <c r="BH53" s="61">
        <f>IF(ISNUMBER('1-3'!M53),'1-3'!M53/100,"XXX")</f>
        <v>0.88500000000000001</v>
      </c>
      <c r="BI53" s="9">
        <v>0.75</v>
      </c>
      <c r="BJ53" s="9">
        <v>0.15999999999999992</v>
      </c>
      <c r="BK53" s="9">
        <v>0.47364791080150914</v>
      </c>
      <c r="BL53" s="9">
        <v>0.3967</v>
      </c>
      <c r="BM53" s="9">
        <v>0.31026199999999998</v>
      </c>
      <c r="BN53" s="9">
        <v>0.43195546462500006</v>
      </c>
      <c r="BO53" s="9">
        <v>0.20826871399999999</v>
      </c>
      <c r="BP53" s="9">
        <v>0.76806379320000007</v>
      </c>
      <c r="BQ53" s="9">
        <v>0.09</v>
      </c>
      <c r="BR53" s="9">
        <v>0.17</v>
      </c>
      <c r="BS53" s="9" t="s">
        <v>167</v>
      </c>
      <c r="BT53" s="9">
        <v>5.0000000000000001E-3</v>
      </c>
      <c r="BU53" s="9">
        <v>0.16161357014921759</v>
      </c>
      <c r="BV53" s="9">
        <v>0.93090000000000006</v>
      </c>
      <c r="BW53" s="9">
        <v>0.45704689027777784</v>
      </c>
      <c r="BX53" s="9">
        <v>0.37</v>
      </c>
      <c r="BY53" s="9">
        <v>0.56402720787037053</v>
      </c>
      <c r="BZ53" s="9">
        <v>0.48128579391111109</v>
      </c>
      <c r="CA53" s="9">
        <v>0.52</v>
      </c>
      <c r="CB53" s="9">
        <v>0.45225642919540404</v>
      </c>
    </row>
    <row r="54" spans="1:80" ht="15" x14ac:dyDescent="0.25">
      <c r="A54" s="19" t="s">
        <v>63</v>
      </c>
      <c r="B54" s="19" t="s">
        <v>63</v>
      </c>
      <c r="C54" s="202">
        <f>IF(ISNUMBER('2019'!C54),(1-PRODUCT('2019'!C54,0.1)),"XXX")</f>
        <v>0.27999999999999992</v>
      </c>
      <c r="D54" s="202">
        <f>IFERROR(IF((LOG(100*'2019'!D54+1)/LOG(100+1))&gt;1,0,(1-(LOG(100*'2019'!D54+1)/LOG(100+1)))), 1)</f>
        <v>1</v>
      </c>
      <c r="E54" s="203">
        <f>IF(ISNUMBER('2019'!E54),IF('2019'!E54/100&gt;1,1,'2019'!E54/100),"XXX")</f>
        <v>0.8633910064644067</v>
      </c>
      <c r="F54" s="202">
        <f>IF(ISNUMBER('2019'!F54),(1-(('2019'!F54-1)/4)),"XXX")</f>
        <v>0.75</v>
      </c>
      <c r="G54" s="202">
        <f>IF(ISNUMBER('2019'!G54),(1-('2019'!G54/10)),"XXX")</f>
        <v>0.5</v>
      </c>
      <c r="H54" s="195">
        <f t="shared" si="1"/>
        <v>0.67867820129288137</v>
      </c>
      <c r="I54" s="203">
        <f>IF(ISNUMBER('2019'!H54),'2019'!H54,"XXX")</f>
        <v>0.67589259823488845</v>
      </c>
      <c r="J54" s="203">
        <f>IF(ISNUMBER('2019'!I54),'2019'!I54,"XXX")</f>
        <v>0.69230000000000003</v>
      </c>
      <c r="K54" s="203" t="str">
        <f>IF(ISNUMBER('2019'!J54),IF(('2019'!J54/5)&gt;1,1,'2019'!J54/5),"XXX")</f>
        <v>XXX</v>
      </c>
      <c r="L54" s="203">
        <f>IF(ISNUMBER('2019'!K54),'2019'!K54,"XXX")</f>
        <v>0.67643707991666668</v>
      </c>
      <c r="M54" s="203">
        <f>IF(ISNUMBER('2019'!L54),IF(('2019'!L54/5)&gt;1,1,'2019'!L54/5),"XXX")</f>
        <v>0.54345522000000002</v>
      </c>
      <c r="N54" s="203">
        <f>IF(ISNUMBER('2019'!M54),(1-('2019'!M54/100)),"XXX")</f>
        <v>0.53232246399999994</v>
      </c>
      <c r="O54" s="203">
        <f>IF(ISNUMBER('2019'!N54),IF(('2019'!N54/10)&gt;1,1,'2019'!N54/10),"XXX")</f>
        <v>0.71</v>
      </c>
      <c r="P54" s="203">
        <f>IF(ISNUMBER('2019'!O54),('2019'!O54/100),"XXX")</f>
        <v>0.90900000000000003</v>
      </c>
      <c r="Q54" s="203">
        <f>IF(ISNUMBER('2019'!P54),'2019'!P54,"XXX")</f>
        <v>1</v>
      </c>
      <c r="R54" s="203">
        <f>IF(ISNUMBER('2019'!Q54),('2019'!Q54/100),"XXX")</f>
        <v>0.92900000000000005</v>
      </c>
      <c r="S54" s="203">
        <f>IF(ISNUMBER('2019'!R54),('2019'!R54/100),"XXX")</f>
        <v>0.50293399999999999</v>
      </c>
      <c r="T54" s="203">
        <f>IF(ISNUMBER('2019'!S54),(1-('2019'!S54/100)),"XXX")</f>
        <v>0.97119999999999995</v>
      </c>
      <c r="U54" s="203">
        <f>IF(ISNUMBER('2019'!T54),'2019'!T54,"XXX")</f>
        <v>0.60203361777777786</v>
      </c>
      <c r="V54" s="203">
        <f>IF(ISNUMBER('2019'!U54),'2019'!U54,"XXX")</f>
        <v>0.57999999999999996</v>
      </c>
      <c r="W54" s="203">
        <f>IF(ISNUMBER('2019'!V54),'2019'!V54,"XXX")</f>
        <v>0.53961618301851855</v>
      </c>
      <c r="X54" s="203">
        <f>IF(ISNUMBER('2019'!W54),'2019'!W54,"XXX")</f>
        <v>0.54035087425555561</v>
      </c>
      <c r="Y54" s="129">
        <f t="shared" si="2"/>
        <v>0.69256119482000456</v>
      </c>
      <c r="Z54" s="202">
        <f>'2019'!X54</f>
        <v>0.65</v>
      </c>
      <c r="AA54" s="203">
        <f>('2019'!Y54+2.5)/5</f>
        <v>0.54815531679999996</v>
      </c>
      <c r="AB54" s="196">
        <f t="shared" si="3"/>
        <v>0.59907765839999993</v>
      </c>
      <c r="AC54" s="79"/>
      <c r="AD54" s="79"/>
      <c r="AE54">
        <f t="shared" si="6"/>
        <v>0.68409629911744418</v>
      </c>
      <c r="AF54">
        <f t="shared" si="6"/>
        <v>0.69230000000000003</v>
      </c>
      <c r="AG54">
        <f t="shared" si="6"/>
        <v>0.67643707991666668</v>
      </c>
      <c r="AH54">
        <f t="shared" si="6"/>
        <v>0.60994614995833341</v>
      </c>
      <c r="AI54">
        <f t="shared" si="6"/>
        <v>0.53788884199999998</v>
      </c>
      <c r="AJ54">
        <f t="shared" si="6"/>
        <v>0.62116123199999995</v>
      </c>
      <c r="AK54">
        <f t="shared" si="6"/>
        <v>0.8095</v>
      </c>
      <c r="AL54">
        <f t="shared" si="6"/>
        <v>0.95450000000000002</v>
      </c>
      <c r="AM54">
        <f t="shared" si="6"/>
        <v>0.96450000000000002</v>
      </c>
      <c r="AN54">
        <f t="shared" si="6"/>
        <v>0.71596700000000002</v>
      </c>
      <c r="AO54">
        <f t="shared" si="6"/>
        <v>0.73706699999999992</v>
      </c>
      <c r="AP54">
        <f t="shared" si="6"/>
        <v>0.78661680888888896</v>
      </c>
      <c r="AQ54">
        <f t="shared" si="6"/>
        <v>0.59101680888888897</v>
      </c>
      <c r="AR54">
        <f t="shared" si="6"/>
        <v>0.55980809150925925</v>
      </c>
      <c r="AS54">
        <f t="shared" si="6"/>
        <v>0.53998352863703714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F54" s="9">
        <v>0.28000000000000003</v>
      </c>
      <c r="BG54" s="9">
        <v>1</v>
      </c>
      <c r="BH54" s="61">
        <f>IF(ISNUMBER('1-3'!M54),'1-3'!M54/100,"XXX")</f>
        <v>0.88000000000000012</v>
      </c>
      <c r="BI54" s="9">
        <v>0.75</v>
      </c>
      <c r="BJ54" s="9">
        <v>0.5</v>
      </c>
      <c r="BK54" s="9">
        <v>0.67589259823488845</v>
      </c>
      <c r="BL54" s="9">
        <v>0.69230000000000003</v>
      </c>
      <c r="BM54" s="9">
        <v>0.38306600000000002</v>
      </c>
      <c r="BN54" s="9">
        <v>0.67643707991666668</v>
      </c>
      <c r="BO54" s="9">
        <v>0.54345522000000002</v>
      </c>
      <c r="BP54" s="9">
        <v>0.53232246399999994</v>
      </c>
      <c r="BQ54" s="9">
        <v>0.71</v>
      </c>
      <c r="BR54" s="9">
        <v>0.90900000000000003</v>
      </c>
      <c r="BS54" s="9">
        <v>1</v>
      </c>
      <c r="BT54" s="9">
        <v>0.92900000000000005</v>
      </c>
      <c r="BU54" s="9">
        <v>0.30426752699586807</v>
      </c>
      <c r="BV54" s="9">
        <v>0.97119999999999995</v>
      </c>
      <c r="BW54" s="9">
        <v>0.60203361777777786</v>
      </c>
      <c r="BX54" s="9">
        <v>0.57999999999999996</v>
      </c>
      <c r="BY54" s="9">
        <v>0.53961618301851855</v>
      </c>
      <c r="BZ54" s="9">
        <v>0.54035087425555561</v>
      </c>
      <c r="CA54" s="9">
        <v>0.65</v>
      </c>
      <c r="CB54" s="9">
        <v>0.53374404609203341</v>
      </c>
    </row>
    <row r="55" spans="1:80" ht="15" x14ac:dyDescent="0.25">
      <c r="A55" s="19" t="s">
        <v>64</v>
      </c>
      <c r="B55" s="19" t="s">
        <v>64</v>
      </c>
      <c r="C55" s="202">
        <f>IF(ISNUMBER('2019'!C55),(1-PRODUCT('2019'!C55,0.1)),"XXX")</f>
        <v>0.93</v>
      </c>
      <c r="D55" s="202">
        <f>IFERROR(IF((LOG(100*'2019'!D55+1)/LOG(100+1))&gt;1,0,(1-(LOG(100*'2019'!D55+1)/LOG(100+1)))), 1)</f>
        <v>1</v>
      </c>
      <c r="E55" s="203">
        <f>IF(ISNUMBER('2019'!E55),IF('2019'!E55/100&gt;1,1,'2019'!E55/100),"XXX")</f>
        <v>0.8087211852560735</v>
      </c>
      <c r="F55" s="202">
        <f>IF(ISNUMBER('2019'!F55),(1-(('2019'!F55-1)/4)),"XXX")</f>
        <v>1</v>
      </c>
      <c r="G55" s="202">
        <f>IF(ISNUMBER('2019'!G55),(1-('2019'!G55/10)),"XXX")</f>
        <v>0.92</v>
      </c>
      <c r="H55" s="195">
        <f t="shared" si="1"/>
        <v>0.93174423705121467</v>
      </c>
      <c r="I55" s="203">
        <f>IF(ISNUMBER('2019'!H55),'2019'!H55,"XXX")</f>
        <v>0.90214704845052096</v>
      </c>
      <c r="J55" s="203">
        <f>IF(ISNUMBER('2019'!I55),'2019'!I55,"XXX")</f>
        <v>0.88560000000000005</v>
      </c>
      <c r="K55" s="203">
        <f>IF(ISNUMBER('2019'!J55),IF(('2019'!J55/5)&gt;1,1,'2019'!J55/5),"XXX")</f>
        <v>0.52624800000000005</v>
      </c>
      <c r="L55" s="203">
        <f>IF(ISNUMBER('2019'!K55),'2019'!K55,"XXX")</f>
        <v>0.79906836749999999</v>
      </c>
      <c r="M55" s="203">
        <f>IF(ISNUMBER('2019'!L55),IF(('2019'!L55/5)&gt;1,1,'2019'!L55/5),"XXX")</f>
        <v>1</v>
      </c>
      <c r="N55" s="203">
        <f>IF(ISNUMBER('2019'!M55),(1-('2019'!M55/100)),"XXX")</f>
        <v>0.87183599470000006</v>
      </c>
      <c r="O55" s="203">
        <f>IF(ISNUMBER('2019'!N55),IF(('2019'!N55/10)&gt;1,1,'2019'!N55/10),"XXX")</f>
        <v>1</v>
      </c>
      <c r="P55" s="203">
        <f>IF(ISNUMBER('2019'!O55),('2019'!O55/100),"XXX")</f>
        <v>1</v>
      </c>
      <c r="Q55" s="203">
        <f>IF(ISNUMBER('2019'!P55),'2019'!P55,"XXX")</f>
        <v>1</v>
      </c>
      <c r="R55" s="203">
        <f>IF(ISNUMBER('2019'!Q55),('2019'!Q55/100),"XXX")</f>
        <v>0.96</v>
      </c>
      <c r="S55" s="203">
        <f>IF(ISNUMBER('2019'!R55),('2019'!R55/100),"XXX")</f>
        <v>0.90393199999999996</v>
      </c>
      <c r="T55" s="203">
        <f>IF(ISNUMBER('2019'!S55),(1-('2019'!S55/100)),"XXX")</f>
        <v>1</v>
      </c>
      <c r="U55" s="203">
        <f>IF(ISNUMBER('2019'!T55),'2019'!T55,"XXX")</f>
        <v>0.72039934794444438</v>
      </c>
      <c r="V55" s="203">
        <f>IF(ISNUMBER('2019'!U55),'2019'!U55,"XXX")</f>
        <v>0.8</v>
      </c>
      <c r="W55" s="203">
        <f>IF(ISNUMBER('2019'!V55),'2019'!V55,"XXX")</f>
        <v>0.69650208509259259</v>
      </c>
      <c r="X55" s="203">
        <f>IF(ISNUMBER('2019'!W55),'2019'!W55,"XXX")</f>
        <v>0.70989263716666673</v>
      </c>
      <c r="Y55" s="129">
        <f t="shared" si="2"/>
        <v>0.86097659255338899</v>
      </c>
      <c r="Z55" s="202">
        <f>'2019'!X55</f>
        <v>0.878</v>
      </c>
      <c r="AA55" s="203">
        <f>('2019'!Y55+2.5)/5</f>
        <v>0.78222048280000001</v>
      </c>
      <c r="AB55" s="196">
        <f t="shared" si="3"/>
        <v>0.8301102414</v>
      </c>
      <c r="AC55" s="79"/>
      <c r="AD55" s="79"/>
      <c r="AE55">
        <f t="shared" si="6"/>
        <v>0.89387352422526045</v>
      </c>
      <c r="AF55">
        <f t="shared" si="6"/>
        <v>0.705924</v>
      </c>
      <c r="AG55">
        <f t="shared" si="6"/>
        <v>0.66265818375000007</v>
      </c>
      <c r="AH55">
        <f t="shared" si="6"/>
        <v>0.89953418374999994</v>
      </c>
      <c r="AI55">
        <f t="shared" si="6"/>
        <v>0.93591799735000003</v>
      </c>
      <c r="AJ55">
        <f t="shared" si="6"/>
        <v>0.93591799735000003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0.93196599999999996</v>
      </c>
      <c r="AO55">
        <f t="shared" si="6"/>
        <v>0.95196599999999998</v>
      </c>
      <c r="AP55">
        <f t="shared" si="6"/>
        <v>0.86019967397222219</v>
      </c>
      <c r="AQ55">
        <f t="shared" si="6"/>
        <v>0.76019967397222221</v>
      </c>
      <c r="AR55">
        <f t="shared" si="6"/>
        <v>0.74825104254629626</v>
      </c>
      <c r="AS55">
        <f t="shared" si="6"/>
        <v>0.70319736112962961</v>
      </c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F55" s="9">
        <v>0.93</v>
      </c>
      <c r="BG55" s="9">
        <v>1</v>
      </c>
      <c r="BH55" s="61">
        <f>IF(ISNUMBER('1-3'!M55),'1-3'!M55/100,"XXX")</f>
        <v>0.85166666666666668</v>
      </c>
      <c r="BI55" s="9">
        <v>1</v>
      </c>
      <c r="BJ55" s="9">
        <v>0.92</v>
      </c>
      <c r="BK55" s="9">
        <v>0.90214704845052096</v>
      </c>
      <c r="BL55" s="9">
        <v>0.88560000000000005</v>
      </c>
      <c r="BM55" s="9">
        <v>0.25339</v>
      </c>
      <c r="BN55" s="9">
        <v>0.79906836749999999</v>
      </c>
      <c r="BO55" s="9">
        <v>1</v>
      </c>
      <c r="BP55" s="9">
        <v>0.87183599470000006</v>
      </c>
      <c r="BQ55" s="9">
        <v>1</v>
      </c>
      <c r="BR55" s="9">
        <v>1</v>
      </c>
      <c r="BS55" s="9">
        <v>1</v>
      </c>
      <c r="BT55" s="9">
        <v>0.96</v>
      </c>
      <c r="BU55" s="9">
        <v>0.70106046761999197</v>
      </c>
      <c r="BV55" s="9">
        <v>1</v>
      </c>
      <c r="BW55" s="9">
        <v>0.72039934794444438</v>
      </c>
      <c r="BX55" s="9">
        <v>0.8</v>
      </c>
      <c r="BY55" s="9">
        <v>0.69650208509259259</v>
      </c>
      <c r="BZ55" s="9">
        <v>0.70989263716666673</v>
      </c>
      <c r="CA55" s="9">
        <v>0.878</v>
      </c>
      <c r="CB55" s="9">
        <v>0.77111823558807369</v>
      </c>
    </row>
    <row r="56" spans="1:80" ht="15" x14ac:dyDescent="0.25">
      <c r="A56" s="19" t="s">
        <v>65</v>
      </c>
      <c r="B56" s="19" t="s">
        <v>65</v>
      </c>
      <c r="C56" s="202">
        <f>IF(ISNUMBER('2019'!C56),(1-PRODUCT('2019'!C56,0.1)),"XXX")</f>
        <v>0.37</v>
      </c>
      <c r="D56" s="202">
        <f>IFERROR(IF((LOG(100*'2019'!D56+1)/LOG(100+1))&gt;1,0,(1-(LOG(100*'2019'!D56+1)/LOG(100+1)))), 1)</f>
        <v>1</v>
      </c>
      <c r="E56" s="203">
        <f>IF(ISNUMBER('2019'!E56),IF('2019'!E56/100&gt;1,1,'2019'!E56/100),"XXX")</f>
        <v>0.75072798289618647</v>
      </c>
      <c r="F56" s="202">
        <f>IF(ISNUMBER('2019'!F56),(1-(('2019'!F56-1)/4)),"XXX")</f>
        <v>0.75</v>
      </c>
      <c r="G56" s="202">
        <f>IF(ISNUMBER('2019'!G56),(1-('2019'!G56/10)),"XXX")</f>
        <v>0.5</v>
      </c>
      <c r="H56" s="195">
        <f t="shared" si="1"/>
        <v>0.67414559657923734</v>
      </c>
      <c r="I56" s="203">
        <f>IF(ISNUMBER('2019'!H56),'2019'!H56,"XXX")</f>
        <v>0.46637131149794925</v>
      </c>
      <c r="J56" s="203">
        <f>IF(ISNUMBER('2019'!I56),'2019'!I56,"XXX")</f>
        <v>0.55959999999999999</v>
      </c>
      <c r="K56" s="203">
        <f>IF(ISNUMBER('2019'!J56),IF(('2019'!J56/5)&gt;1,1,'2019'!J56/5),"XXX")</f>
        <v>0.52715199999999995</v>
      </c>
      <c r="L56" s="203">
        <f>IF(ISNUMBER('2019'!K56),'2019'!K56,"XXX")</f>
        <v>0.46743949254166667</v>
      </c>
      <c r="M56" s="203">
        <f>IF(ISNUMBER('2019'!L56),IF(('2019'!L56/5)&gt;1,1,'2019'!L56/5),"XXX")</f>
        <v>0.27513342000000002</v>
      </c>
      <c r="N56" s="203">
        <f>IF(ISNUMBER('2019'!M56),(1-('2019'!M56/100)),"XXX")</f>
        <v>0.63782459260000002</v>
      </c>
      <c r="O56" s="203">
        <f>IF(ISNUMBER('2019'!N56),IF(('2019'!N56/10)&gt;1,1,'2019'!N56/10),"XXX")</f>
        <v>0.16999999999999998</v>
      </c>
      <c r="P56" s="203">
        <f>IF(ISNUMBER('2019'!O56),('2019'!O56/100),"XXX")</f>
        <v>0.19</v>
      </c>
      <c r="Q56" s="203">
        <f>IF(ISNUMBER('2019'!P56),'2019'!P56,"XXX")</f>
        <v>8.870990872383118E-2</v>
      </c>
      <c r="R56" s="203">
        <f>IF(ISNUMBER('2019'!Q56),('2019'!Q56/100),"XXX")</f>
        <v>5.0999999999999997E-2</v>
      </c>
      <c r="S56" s="203">
        <f>IF(ISNUMBER('2019'!R56),('2019'!R56/100),"XXX")</f>
        <v>0.25582820000000001</v>
      </c>
      <c r="T56" s="203">
        <f>IF(ISNUMBER('2019'!S56),(1-('2019'!S56/100)),"XXX")</f>
        <v>0.92259999999999998</v>
      </c>
      <c r="U56" s="203">
        <f>IF(ISNUMBER('2019'!T56),'2019'!T56,"XXX")</f>
        <v>0.42543500533333334</v>
      </c>
      <c r="V56" s="203">
        <f>IF(ISNUMBER('2019'!U56),'2019'!U56,"XXX")</f>
        <v>0.41</v>
      </c>
      <c r="W56" s="203">
        <f>IF(ISNUMBER('2019'!V56),'2019'!V56,"XXX")</f>
        <v>0.51814632948148154</v>
      </c>
      <c r="X56" s="203">
        <f>IF(ISNUMBER('2019'!W56),'2019'!W56,"XXX")</f>
        <v>0.54766694706666674</v>
      </c>
      <c r="Y56" s="129">
        <f t="shared" si="2"/>
        <v>0.40705670045280801</v>
      </c>
      <c r="Z56" s="202">
        <f>'2019'!X56</f>
        <v>0.72299999999999998</v>
      </c>
      <c r="AA56" s="203">
        <f>('2019'!Y56+2.5)/5</f>
        <v>0.62360640759999997</v>
      </c>
      <c r="AB56" s="196">
        <f t="shared" si="3"/>
        <v>0.67330320379999997</v>
      </c>
      <c r="AC56" s="79"/>
      <c r="AD56" s="79"/>
      <c r="AE56">
        <f t="shared" si="6"/>
        <v>0.51298565574897459</v>
      </c>
      <c r="AF56">
        <f t="shared" si="6"/>
        <v>0.54337599999999997</v>
      </c>
      <c r="AG56">
        <f t="shared" si="6"/>
        <v>0.49729574627083328</v>
      </c>
      <c r="AH56">
        <f t="shared" si="6"/>
        <v>0.37128645627083334</v>
      </c>
      <c r="AI56">
        <f t="shared" si="6"/>
        <v>0.45647900630000005</v>
      </c>
      <c r="AJ56">
        <f t="shared" si="6"/>
        <v>0.40391229630000003</v>
      </c>
      <c r="AK56">
        <f t="shared" si="6"/>
        <v>0.18</v>
      </c>
      <c r="AL56">
        <f t="shared" si="6"/>
        <v>0.13935495436191558</v>
      </c>
      <c r="AM56">
        <f t="shared" si="6"/>
        <v>6.9854954361915592E-2</v>
      </c>
      <c r="AN56">
        <f t="shared" si="6"/>
        <v>0.1534141</v>
      </c>
      <c r="AO56">
        <f t="shared" si="6"/>
        <v>0.58921409999999996</v>
      </c>
      <c r="AP56">
        <f t="shared" si="6"/>
        <v>0.6740175026666666</v>
      </c>
      <c r="AQ56">
        <f t="shared" si="6"/>
        <v>0.41771750266666663</v>
      </c>
      <c r="AR56">
        <f t="shared" si="6"/>
        <v>0.46407316474074078</v>
      </c>
      <c r="AS56">
        <f t="shared" si="6"/>
        <v>0.53290663827407414</v>
      </c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F56" s="9">
        <v>0.37</v>
      </c>
      <c r="BG56" s="9">
        <v>1</v>
      </c>
      <c r="BH56" s="61">
        <f>IF(ISNUMBER('1-3'!M56),'1-3'!M56/100,"XXX")</f>
        <v>0.76833333333333342</v>
      </c>
      <c r="BI56" s="9">
        <v>0.75</v>
      </c>
      <c r="BJ56" s="9">
        <v>0.5</v>
      </c>
      <c r="BK56" s="9">
        <v>0.46637131149794925</v>
      </c>
      <c r="BL56" s="9">
        <v>0.55959999999999999</v>
      </c>
      <c r="BM56" s="9">
        <v>0.52624800000000005</v>
      </c>
      <c r="BN56" s="9">
        <v>0.46743949254166667</v>
      </c>
      <c r="BO56" s="9">
        <v>0.27513342000000002</v>
      </c>
      <c r="BP56" s="9">
        <v>0.63782459260000002</v>
      </c>
      <c r="BQ56" s="9">
        <v>0.16999999999999998</v>
      </c>
      <c r="BR56" s="9">
        <v>0.19</v>
      </c>
      <c r="BS56" s="9">
        <v>8.870990872383118E-2</v>
      </c>
      <c r="BT56" s="9">
        <v>5.0999999999999997E-2</v>
      </c>
      <c r="BU56" s="9">
        <v>0.17437730964126441</v>
      </c>
      <c r="BV56" s="9">
        <v>0.92259999999999998</v>
      </c>
      <c r="BW56" s="9">
        <v>0.42543500533333334</v>
      </c>
      <c r="BX56" s="9">
        <v>0.41</v>
      </c>
      <c r="BY56" s="9">
        <v>0.51814632948148154</v>
      </c>
      <c r="BZ56" s="9">
        <v>0.54766694706666674</v>
      </c>
      <c r="CA56" s="9">
        <v>0.72299999999999998</v>
      </c>
      <c r="CB56" s="9">
        <v>0.61158149242401127</v>
      </c>
    </row>
    <row r="57" spans="1:80" ht="15" x14ac:dyDescent="0.25">
      <c r="A57" s="19" t="s">
        <v>66</v>
      </c>
      <c r="B57" s="19" t="s">
        <v>66</v>
      </c>
      <c r="C57" s="202">
        <f>IF(ISNUMBER('2019'!C57),(1-PRODUCT('2019'!C57,0.1)),"XXX")</f>
        <v>0.39</v>
      </c>
      <c r="D57" s="202">
        <f>IFERROR(IF((LOG(100*'2019'!D57+1)/LOG(100+1))&gt;1,0,(1-(LOG(100*'2019'!D57+1)/LOG(100+1)))), 1)</f>
        <v>1</v>
      </c>
      <c r="E57" s="203">
        <f>IF(ISNUMBER('2019'!E57),IF('2019'!E57/100&gt;1,1,'2019'!E57/100),"XXX")</f>
        <v>0.77455621814661013</v>
      </c>
      <c r="F57" s="202">
        <f>IF(ISNUMBER('2019'!F57),(1-(('2019'!F57-1)/4)),"XXX")</f>
        <v>0.75</v>
      </c>
      <c r="G57" s="202">
        <f>IF(ISNUMBER('2019'!G57),(1-('2019'!G57/10)),"XXX")</f>
        <v>0.67</v>
      </c>
      <c r="H57" s="195">
        <f t="shared" si="1"/>
        <v>0.71691124362932201</v>
      </c>
      <c r="I57" s="203">
        <f>IF(ISNUMBER('2019'!H57),'2019'!H57,"XXX")</f>
        <v>0.77661214475597373</v>
      </c>
      <c r="J57" s="203">
        <f>IF(ISNUMBER('2019'!I57),'2019'!I57,"XXX")</f>
        <v>0.81</v>
      </c>
      <c r="K57" s="203">
        <f>IF(ISNUMBER('2019'!J57),IF(('2019'!J57/5)&gt;1,1,'2019'!J57/5),"XXX")</f>
        <v>0.50564599999999993</v>
      </c>
      <c r="L57" s="203">
        <f>IF(ISNUMBER('2019'!K57),'2019'!K57,"XXX")</f>
        <v>0.64479585491666669</v>
      </c>
      <c r="M57" s="203">
        <f>IF(ISNUMBER('2019'!L57),IF(('2019'!L57/5)&gt;1,1,'2019'!L57/5),"XXX")</f>
        <v>0.75440473600000002</v>
      </c>
      <c r="N57" s="203">
        <f>IF(ISNUMBER('2019'!M57),(1-('2019'!M57/100)),"XXX")</f>
        <v>0.64823028559999996</v>
      </c>
      <c r="O57" s="203">
        <f>IF(ISNUMBER('2019'!N57),IF(('2019'!N57/10)&gt;1,1,'2019'!N57/10),"XXX")</f>
        <v>1</v>
      </c>
      <c r="P57" s="203">
        <f>IF(ISNUMBER('2019'!O57),('2019'!O57/100),"XXX")</f>
        <v>0.95799999999999996</v>
      </c>
      <c r="Q57" s="203">
        <f>IF(ISNUMBER('2019'!P57),'2019'!P57,"XXX")</f>
        <v>1</v>
      </c>
      <c r="R57" s="203" t="str">
        <f>IF(ISNUMBER('2019'!Q57),('2019'!Q57/100),"XXX")</f>
        <v>XXX</v>
      </c>
      <c r="S57" s="203">
        <f>IF(ISNUMBER('2019'!R57),('2019'!R57/100),"XXX")</f>
        <v>0.68102829999999992</v>
      </c>
      <c r="T57" s="203">
        <f>IF(ISNUMBER('2019'!S57),(1-('2019'!S57/100)),"XXX")</f>
        <v>1</v>
      </c>
      <c r="U57" s="203">
        <f>IF(ISNUMBER('2019'!T57),'2019'!T57,"XXX")</f>
        <v>0.38284586005555554</v>
      </c>
      <c r="V57" s="203">
        <f>IF(ISNUMBER('2019'!U57),'2019'!U57,"XXX")</f>
        <v>0.45</v>
      </c>
      <c r="W57" s="203">
        <f>IF(ISNUMBER('2019'!V57),'2019'!V57,"XXX")</f>
        <v>0.49522146474074075</v>
      </c>
      <c r="X57" s="203">
        <f>IF(ISNUMBER('2019'!W57),'2019'!W57,"XXX")</f>
        <v>0.45765431718888894</v>
      </c>
      <c r="Y57" s="129">
        <f t="shared" si="2"/>
        <v>0.72277743520361393</v>
      </c>
      <c r="Z57" s="202">
        <f>'2019'!X57</f>
        <v>0.85499999999999998</v>
      </c>
      <c r="AA57" s="203">
        <f>('2019'!Y57+2.5)/5</f>
        <v>0.67498195179999998</v>
      </c>
      <c r="AB57" s="196">
        <f t="shared" si="3"/>
        <v>0.76499097589999998</v>
      </c>
      <c r="AC57" s="79"/>
      <c r="AD57" s="79"/>
      <c r="AE57">
        <f t="shared" si="6"/>
        <v>0.79330607237798689</v>
      </c>
      <c r="AF57">
        <f t="shared" si="6"/>
        <v>0.65782300000000005</v>
      </c>
      <c r="AG57">
        <f t="shared" si="6"/>
        <v>0.57522092745833331</v>
      </c>
      <c r="AH57">
        <f t="shared" si="6"/>
        <v>0.69960029545833335</v>
      </c>
      <c r="AI57">
        <f t="shared" si="6"/>
        <v>0.70131751080000004</v>
      </c>
      <c r="AJ57">
        <f t="shared" si="6"/>
        <v>0.82411514279999998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0.68102829999999992</v>
      </c>
      <c r="AO57">
        <f t="shared" si="6"/>
        <v>0.84051414999999996</v>
      </c>
      <c r="AP57">
        <f t="shared" si="6"/>
        <v>0.69142293002777777</v>
      </c>
      <c r="AQ57">
        <f t="shared" si="6"/>
        <v>0.41642293002777775</v>
      </c>
      <c r="AR57">
        <f t="shared" si="6"/>
        <v>0.47261073237037038</v>
      </c>
      <c r="AS57">
        <f t="shared" si="6"/>
        <v>0.47643789096481481</v>
      </c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F57" s="9">
        <v>0.39</v>
      </c>
      <c r="BG57" s="9">
        <v>1</v>
      </c>
      <c r="BH57" s="61">
        <f>IF(ISNUMBER('1-3'!M57),'1-3'!M57/100,"XXX")</f>
        <v>0.82</v>
      </c>
      <c r="BI57" s="9">
        <v>0.75</v>
      </c>
      <c r="BJ57" s="9">
        <v>0.67</v>
      </c>
      <c r="BK57" s="9">
        <v>0.77661214475597373</v>
      </c>
      <c r="BL57" s="9">
        <v>0.81</v>
      </c>
      <c r="BM57" s="9" t="s">
        <v>167</v>
      </c>
      <c r="BN57" s="9">
        <v>0.64479585491666669</v>
      </c>
      <c r="BO57" s="9">
        <v>0.75440473600000002</v>
      </c>
      <c r="BP57" s="9">
        <v>0.64823028559999996</v>
      </c>
      <c r="BQ57" s="9">
        <v>1</v>
      </c>
      <c r="BR57" s="9">
        <v>0.95799999999999996</v>
      </c>
      <c r="BS57" s="9">
        <v>1</v>
      </c>
      <c r="BT57" s="9"/>
      <c r="BU57" s="9">
        <v>0.38151201484138697</v>
      </c>
      <c r="BV57" s="9">
        <v>1</v>
      </c>
      <c r="BW57" s="9">
        <v>0.38284586005555554</v>
      </c>
      <c r="BX57" s="9">
        <v>0.45</v>
      </c>
      <c r="BY57" s="9">
        <v>0.49522146474074075</v>
      </c>
      <c r="BZ57" s="9">
        <v>0.45765431718888894</v>
      </c>
      <c r="CA57" s="9">
        <v>0.85499999999999998</v>
      </c>
      <c r="CB57" s="9">
        <v>0.66248005628585815</v>
      </c>
    </row>
    <row r="58" spans="1:80" ht="15" x14ac:dyDescent="0.25">
      <c r="A58" s="19" t="s">
        <v>67</v>
      </c>
      <c r="B58" s="19" t="s">
        <v>67</v>
      </c>
      <c r="C58" s="202">
        <f>IF(ISNUMBER('2019'!C58),(1-PRODUCT('2019'!C58,0.1)),"XXX")</f>
        <v>0.54</v>
      </c>
      <c r="D58" s="202">
        <f>IFERROR(IF((LOG(100*'2019'!D58+1)/LOG(100+1))&gt;1,0,(1-(LOG(100*'2019'!D58+1)/LOG(100+1)))), 1)</f>
        <v>1</v>
      </c>
      <c r="E58" s="203">
        <f>IF(ISNUMBER('2019'!E58),IF('2019'!E58/100&gt;1,1,'2019'!E58/100),"XXX")</f>
        <v>0.42890360073728806</v>
      </c>
      <c r="F58" s="202">
        <f>IF(ISNUMBER('2019'!F58),(1-(('2019'!F58-1)/4)),"XXX")</f>
        <v>0.5</v>
      </c>
      <c r="G58" s="202">
        <f>IF(ISNUMBER('2019'!G58),(1-('2019'!G58/10)),"XXX")</f>
        <v>0.27</v>
      </c>
      <c r="H58" s="195">
        <f t="shared" si="1"/>
        <v>0.5477807201474576</v>
      </c>
      <c r="I58" s="203">
        <f>IF(ISNUMBER('2019'!H58),'2019'!H58,"XXX")</f>
        <v>0.5585004305210356</v>
      </c>
      <c r="J58" s="203">
        <f>IF(ISNUMBER('2019'!I58),'2019'!I58,"XXX")</f>
        <v>0.48280000000000001</v>
      </c>
      <c r="K58" s="203">
        <f>IF(ISNUMBER('2019'!J58),IF(('2019'!J58/5)&gt;1,1,'2019'!J58/5),"XXX")</f>
        <v>0.43204200000000004</v>
      </c>
      <c r="L58" s="203">
        <f>IF(ISNUMBER('2019'!K58),'2019'!K58,"XXX")</f>
        <v>0.52175271512499999</v>
      </c>
      <c r="M58" s="203">
        <f>IF(ISNUMBER('2019'!L58),IF(('2019'!L58/5)&gt;1,1,'2019'!L58/5),"XXX")</f>
        <v>0.477363396</v>
      </c>
      <c r="N58" s="203">
        <f>IF(ISNUMBER('2019'!M58),(1-('2019'!M58/100)),"XXX")</f>
        <v>0.44010822299999997</v>
      </c>
      <c r="O58" s="203">
        <f>IF(ISNUMBER('2019'!N58),IF(('2019'!N58/10)&gt;1,1,'2019'!N58/10),"XXX")</f>
        <v>0.13</v>
      </c>
      <c r="P58" s="203">
        <f>IF(ISNUMBER('2019'!O58),('2019'!O58/100),"XXX")</f>
        <v>0.16699999999999998</v>
      </c>
      <c r="Q58" s="203">
        <f>IF(ISNUMBER('2019'!P58),'2019'!P58,"XXX")</f>
        <v>0.25503761768341066</v>
      </c>
      <c r="R58" s="203">
        <f>IF(ISNUMBER('2019'!Q58),('2019'!Q58/100),"XXX")</f>
        <v>6.8000000000000005E-2</v>
      </c>
      <c r="S58" s="203">
        <f>IF(ISNUMBER('2019'!R58),('2019'!R58/100),"XXX")</f>
        <v>0.63439210000000001</v>
      </c>
      <c r="T58" s="203">
        <f>IF(ISNUMBER('2019'!S58),(1-('2019'!S58/100)),"XXX")</f>
        <v>0.9677</v>
      </c>
      <c r="U58" s="203">
        <f>IF(ISNUMBER('2019'!T58),'2019'!T58,"XXX")</f>
        <v>0.47585399677777779</v>
      </c>
      <c r="V58" s="203">
        <f>IF(ISNUMBER('2019'!U58),'2019'!U58,"XXX")</f>
        <v>0.27</v>
      </c>
      <c r="W58" s="203">
        <f>IF(ISNUMBER('2019'!V58),'2019'!V58,"XXX")</f>
        <v>0.54510420335185183</v>
      </c>
      <c r="X58" s="203">
        <f>IF(ISNUMBER('2019'!W58),'2019'!W58,"XXX")</f>
        <v>0.41051404346666664</v>
      </c>
      <c r="Y58" s="129">
        <f t="shared" si="2"/>
        <v>0.42726054537035896</v>
      </c>
      <c r="Z58" s="202">
        <f>'2019'!X58</f>
        <v>0.57599999999999996</v>
      </c>
      <c r="AA58" s="203">
        <f>('2019'!Y58+2.5)/5</f>
        <v>0.4491664588</v>
      </c>
      <c r="AB58" s="196">
        <f t="shared" si="3"/>
        <v>0.51258322940000001</v>
      </c>
      <c r="AC58" s="79"/>
      <c r="AD58" s="79"/>
      <c r="AE58">
        <f t="shared" si="6"/>
        <v>0.5206502152605178</v>
      </c>
      <c r="AF58">
        <f t="shared" si="6"/>
        <v>0.45742100000000002</v>
      </c>
      <c r="AG58">
        <f t="shared" si="6"/>
        <v>0.47689735756250001</v>
      </c>
      <c r="AH58">
        <f t="shared" si="6"/>
        <v>0.49955805556249999</v>
      </c>
      <c r="AI58">
        <f t="shared" si="6"/>
        <v>0.45873580949999998</v>
      </c>
      <c r="AJ58">
        <f t="shared" si="6"/>
        <v>0.28505411149999998</v>
      </c>
      <c r="AK58">
        <f t="shared" si="6"/>
        <v>0.14849999999999999</v>
      </c>
      <c r="AL58">
        <f t="shared" si="6"/>
        <v>0.21101880884170532</v>
      </c>
      <c r="AM58">
        <f t="shared" si="6"/>
        <v>0.16151880884170533</v>
      </c>
      <c r="AN58">
        <f t="shared" si="6"/>
        <v>0.35119604999999998</v>
      </c>
      <c r="AO58">
        <f t="shared" si="6"/>
        <v>0.80104605000000006</v>
      </c>
      <c r="AP58">
        <f t="shared" si="6"/>
        <v>0.72177699838888887</v>
      </c>
      <c r="AQ58">
        <f t="shared" si="6"/>
        <v>0.37292699838888888</v>
      </c>
      <c r="AR58">
        <f t="shared" si="6"/>
        <v>0.40755210167592593</v>
      </c>
      <c r="AS58">
        <f t="shared" si="6"/>
        <v>0.47780912340925924</v>
      </c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F58" s="9">
        <v>0.54</v>
      </c>
      <c r="BG58" s="9">
        <v>1</v>
      </c>
      <c r="BH58" s="61">
        <f>IF(ISNUMBER('1-3'!M58),'1-3'!M58/100,"XXX")</f>
        <v>0.52500000000000002</v>
      </c>
      <c r="BI58" s="9">
        <v>0.5</v>
      </c>
      <c r="BJ58" s="9">
        <v>0.27</v>
      </c>
      <c r="BK58" s="9">
        <v>0.5585004305210356</v>
      </c>
      <c r="BL58" s="9">
        <v>0.48280000000000001</v>
      </c>
      <c r="BM58" s="9" t="s">
        <v>167</v>
      </c>
      <c r="BN58" s="9">
        <v>0.52175271512499999</v>
      </c>
      <c r="BO58" s="9">
        <v>0.477363396</v>
      </c>
      <c r="BP58" s="9">
        <v>0.44010822299999997</v>
      </c>
      <c r="BQ58" s="9">
        <v>0.13</v>
      </c>
      <c r="BR58" s="9">
        <v>0.16699999999999998</v>
      </c>
      <c r="BS58" s="9">
        <v>0.25503761768341066</v>
      </c>
      <c r="BT58" s="9">
        <v>6.8000000000000005E-2</v>
      </c>
      <c r="BU58" s="9">
        <v>0.37900694105563815</v>
      </c>
      <c r="BV58" s="9">
        <v>0.9677</v>
      </c>
      <c r="BW58" s="9">
        <v>0.47585399677777779</v>
      </c>
      <c r="BX58" s="9">
        <v>0.27</v>
      </c>
      <c r="BY58" s="9">
        <v>0.54510420335185183</v>
      </c>
      <c r="BZ58" s="9">
        <v>0.41051404346666664</v>
      </c>
      <c r="CA58" s="9">
        <v>0.57599999999999996</v>
      </c>
      <c r="CB58" s="9">
        <v>0.43290581107139586</v>
      </c>
    </row>
    <row r="59" spans="1:80" ht="15" x14ac:dyDescent="0.25">
      <c r="A59" s="19" t="s">
        <v>68</v>
      </c>
      <c r="B59" s="19" t="s">
        <v>68</v>
      </c>
      <c r="C59" s="202">
        <f>IF(ISNUMBER('2019'!C59),(1-PRODUCT('2019'!C59,0.1)),"XXX")</f>
        <v>0.31999999999999995</v>
      </c>
      <c r="D59" s="202">
        <f>IFERROR(IF((LOG(100*'2019'!D59+1)/LOG(100+1))&gt;1,0,(1-(LOG(100*'2019'!D59+1)/LOG(100+1)))), 1)</f>
        <v>1</v>
      </c>
      <c r="E59" s="203">
        <f>IF(ISNUMBER('2019'!E59),IF('2019'!E59/100&gt;1,1,'2019'!E59/100),"XXX")</f>
        <v>0.73814873991384189</v>
      </c>
      <c r="F59" s="202">
        <f>IF(ISNUMBER('2019'!F59),(1-(('2019'!F59-1)/4)),"XXX")</f>
        <v>0.5</v>
      </c>
      <c r="G59" s="202">
        <f>IF(ISNUMBER('2019'!G59),(1-('2019'!G59/10)),"XXX")</f>
        <v>0.29000000000000004</v>
      </c>
      <c r="H59" s="195">
        <f t="shared" si="1"/>
        <v>0.56962974798276833</v>
      </c>
      <c r="I59" s="203">
        <f>IF(ISNUMBER('2019'!H59),'2019'!H59,"XXX")</f>
        <v>0.41676831131130071</v>
      </c>
      <c r="J59" s="203">
        <f>IF(ISNUMBER('2019'!I59),'2019'!I59,"XXX")</f>
        <v>0.30080000000000001</v>
      </c>
      <c r="K59" s="203">
        <f>IF(ISNUMBER('2019'!J59),IF(('2019'!J59/5)&gt;1,1,'2019'!J59/5),"XXX")</f>
        <v>0.38246000000000002</v>
      </c>
      <c r="L59" s="203">
        <f>IF(ISNUMBER('2019'!K59),'2019'!K59,"XXX")</f>
        <v>0.24490149412499998</v>
      </c>
      <c r="M59" s="203">
        <f>IF(ISNUMBER('2019'!L59),IF(('2019'!L59/5)&gt;1,1,'2019'!L59/5),"XXX")</f>
        <v>0.179466606</v>
      </c>
      <c r="N59" s="203">
        <f>IF(ISNUMBER('2019'!M59),(1-('2019'!M59/100)),"XXX")</f>
        <v>0.40784572600000002</v>
      </c>
      <c r="O59" s="203">
        <f>IF(ISNUMBER('2019'!N59),IF(('2019'!N59/10)&gt;1,1,'2019'!N59/10),"XXX")</f>
        <v>0.05</v>
      </c>
      <c r="P59" s="203" t="str">
        <f>IF(ISNUMBER('2019'!O59),('2019'!O59/100),"XXX")</f>
        <v>XXX</v>
      </c>
      <c r="Q59" s="203">
        <f>IF(ISNUMBER('2019'!P59),'2019'!P59,"XXX")</f>
        <v>0.23412568569183351</v>
      </c>
      <c r="R59" s="203" t="str">
        <f>IF(ISNUMBER('2019'!Q59),('2019'!Q59/100),"XXX")</f>
        <v>XXX</v>
      </c>
      <c r="S59" s="203">
        <f>IF(ISNUMBER('2019'!R59),('2019'!R59/100),"XXX")</f>
        <v>7.7657600000000007E-2</v>
      </c>
      <c r="T59" s="203">
        <f>IF(ISNUMBER('2019'!S59),(1-('2019'!S59/100)),"XXX")</f>
        <v>0.74940000000000007</v>
      </c>
      <c r="U59" s="203">
        <f>IF(ISNUMBER('2019'!T59),'2019'!T59,"XXX")</f>
        <v>0.42228194338888891</v>
      </c>
      <c r="V59" s="203">
        <f>IF(ISNUMBER('2019'!U59),'2019'!U59,"XXX")</f>
        <v>0.28000000000000003</v>
      </c>
      <c r="W59" s="203">
        <f>IF(ISNUMBER('2019'!V59),'2019'!V59,"XXX")</f>
        <v>0.58337651359259257</v>
      </c>
      <c r="X59" s="203">
        <f>IF(ISNUMBER('2019'!W59),'2019'!W59,"XXX")</f>
        <v>0.46760435569999997</v>
      </c>
      <c r="Y59" s="129">
        <f t="shared" si="2"/>
        <v>0.31755087009384059</v>
      </c>
      <c r="Z59" s="202">
        <f>'2019'!X59</f>
        <v>0.36199999999999999</v>
      </c>
      <c r="AA59" s="203">
        <f>('2019'!Y59+2.5)/5</f>
        <v>0.36329519739999999</v>
      </c>
      <c r="AB59" s="196">
        <f t="shared" si="3"/>
        <v>0.36264759869999996</v>
      </c>
      <c r="AC59" s="79"/>
      <c r="AD59" s="79"/>
      <c r="AE59">
        <f t="shared" si="6"/>
        <v>0.35878415565565036</v>
      </c>
      <c r="AF59">
        <f t="shared" si="6"/>
        <v>0.34162999999999999</v>
      </c>
      <c r="AG59">
        <f t="shared" si="6"/>
        <v>0.31368074706249999</v>
      </c>
      <c r="AH59">
        <f t="shared" si="6"/>
        <v>0.21218405006249999</v>
      </c>
      <c r="AI59">
        <f t="shared" si="6"/>
        <v>0.293656166</v>
      </c>
      <c r="AJ59">
        <f t="shared" si="6"/>
        <v>0.228922863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7.7657600000000007E-2</v>
      </c>
      <c r="AO59">
        <f t="shared" si="6"/>
        <v>0.41352880000000003</v>
      </c>
      <c r="AP59">
        <f t="shared" si="6"/>
        <v>0.58584097169444449</v>
      </c>
      <c r="AQ59">
        <f t="shared" si="6"/>
        <v>0.35114097169444447</v>
      </c>
      <c r="AR59">
        <f t="shared" si="6"/>
        <v>0.4316882567962963</v>
      </c>
      <c r="AS59">
        <f t="shared" si="6"/>
        <v>0.5254904346462963</v>
      </c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F59" s="9">
        <v>0.32000000000000006</v>
      </c>
      <c r="BG59" s="9">
        <v>1</v>
      </c>
      <c r="BH59" s="61">
        <f>IF(ISNUMBER('1-3'!M59),'1-3'!M59/100,"XXX")</f>
        <v>0.53</v>
      </c>
      <c r="BI59" s="9">
        <v>0.5</v>
      </c>
      <c r="BJ59" s="9">
        <v>0.29000000000000004</v>
      </c>
      <c r="BK59" s="9">
        <v>0.41676831131130071</v>
      </c>
      <c r="BL59" s="9">
        <v>0.30080000000000001</v>
      </c>
      <c r="BM59" s="9">
        <v>0.43204200000000004</v>
      </c>
      <c r="BN59" s="9">
        <v>0.24490149412499998</v>
      </c>
      <c r="BO59" s="9">
        <v>0.179466606</v>
      </c>
      <c r="BP59" s="9">
        <v>0.40784572600000002</v>
      </c>
      <c r="BQ59" s="9">
        <v>0.05</v>
      </c>
      <c r="BR59" s="9">
        <v>0.02</v>
      </c>
      <c r="BS59" s="9">
        <v>0.23412568569183351</v>
      </c>
      <c r="BT59" s="9"/>
      <c r="BU59" s="9">
        <v>3.9576967762713598E-2</v>
      </c>
      <c r="BV59" s="9">
        <v>0.74940000000000007</v>
      </c>
      <c r="BW59" s="9">
        <v>0.42228194338888891</v>
      </c>
      <c r="BX59" s="9">
        <v>0.28000000000000003</v>
      </c>
      <c r="BY59" s="9">
        <v>0.58337651359259257</v>
      </c>
      <c r="BZ59" s="9">
        <v>0.46760435569999997</v>
      </c>
      <c r="CA59" s="9">
        <v>0.36199999999999999</v>
      </c>
      <c r="CB59" s="9">
        <v>0.34630923271179198</v>
      </c>
    </row>
    <row r="60" spans="1:80" ht="15" x14ac:dyDescent="0.25">
      <c r="A60" s="19" t="s">
        <v>69</v>
      </c>
      <c r="B60" s="19" t="s">
        <v>69</v>
      </c>
      <c r="C60" s="202">
        <f>IF(ISNUMBER('2019'!C60),(1-PRODUCT('2019'!C60,0.1)),"XXX")</f>
        <v>4.0000000000000036E-2</v>
      </c>
      <c r="D60" s="202">
        <f>IFERROR(IF((LOG(100*'2019'!D60+1)/LOG(100+1))&gt;1,0,(1-(LOG(100*'2019'!D60+1)/LOG(100+1)))), 1)</f>
        <v>1</v>
      </c>
      <c r="E60" s="203">
        <f>IF(ISNUMBER('2019'!E60),IF('2019'!E60/100&gt;1,1,'2019'!E60/100),"XXX")</f>
        <v>0.53789998355932211</v>
      </c>
      <c r="F60" s="202">
        <f>IF(ISNUMBER('2019'!F60),(1-(('2019'!F60-1)/4)),"XXX")</f>
        <v>0.25</v>
      </c>
      <c r="G60" s="202">
        <f>IF(ISNUMBER('2019'!G60),(1-('2019'!G60/10)),"XXX")</f>
        <v>0.28000000000000003</v>
      </c>
      <c r="H60" s="195">
        <f t="shared" si="1"/>
        <v>0.42157999671186441</v>
      </c>
      <c r="I60" s="203">
        <f>IF(ISNUMBER('2019'!H60),'2019'!H60,"XXX")</f>
        <v>0.26878243786231076</v>
      </c>
      <c r="J60" s="203">
        <f>IF(ISNUMBER('2019'!I60),'2019'!I60,"XXX")</f>
        <v>0.24490000000000001</v>
      </c>
      <c r="K60" s="203" t="str">
        <f>IF(ISNUMBER('2019'!J60),IF(('2019'!J60/5)&gt;1,1,'2019'!J60/5),"XXX")</f>
        <v>XXX</v>
      </c>
      <c r="L60" s="203">
        <f>IF(ISNUMBER('2019'!K60),'2019'!K60,"XXX")</f>
        <v>0.30091746654166662</v>
      </c>
      <c r="M60" s="203">
        <f>IF(ISNUMBER('2019'!L60),IF(('2019'!L60/5)&gt;1,1,'2019'!L60/5),"XXX")</f>
        <v>0.104191696</v>
      </c>
      <c r="N60" s="203">
        <f>IF(ISNUMBER('2019'!M60),(1-('2019'!M60/100)),"XXX")</f>
        <v>0.56704700470000002</v>
      </c>
      <c r="O60" s="203">
        <f>IF(ISNUMBER('2019'!N60),IF(('2019'!N60/10)&gt;1,1,'2019'!N60/10),"XXX")</f>
        <v>0.1</v>
      </c>
      <c r="P60" s="203">
        <f>IF(ISNUMBER('2019'!O60),('2019'!O60/100),"XXX")</f>
        <v>4.0000000000000001E-3</v>
      </c>
      <c r="Q60" s="203" t="str">
        <f>IF(ISNUMBER('2019'!P60),'2019'!P60,"XXX")</f>
        <v>XXX</v>
      </c>
      <c r="R60" s="203">
        <f>IF(ISNUMBER('2019'!Q60),('2019'!Q60/100),"XXX")</f>
        <v>3.2000000000000001E-2</v>
      </c>
      <c r="S60" s="203">
        <f>IF(ISNUMBER('2019'!R60),('2019'!R60/100),"XXX")</f>
        <v>0.26088290000000003</v>
      </c>
      <c r="T60" s="203">
        <f>IF(ISNUMBER('2019'!S60),(1-('2019'!S60/100)),"XXX")</f>
        <v>0.81820000000000004</v>
      </c>
      <c r="U60" s="203">
        <f>IF(ISNUMBER('2019'!T60),'2019'!T60,"XXX")</f>
        <v>0.18121939233333337</v>
      </c>
      <c r="V60" s="203">
        <f>IF(ISNUMBER('2019'!U60),'2019'!U60,"XXX")</f>
        <v>0.2</v>
      </c>
      <c r="W60" s="203">
        <f>IF(ISNUMBER('2019'!V60),'2019'!V60,"XXX")</f>
        <v>0.26678854005555552</v>
      </c>
      <c r="X60" s="203">
        <f>IF(ISNUMBER('2019'!W60),'2019'!W60,"XXX")</f>
        <v>0.31404464111111108</v>
      </c>
      <c r="Y60" s="129">
        <f t="shared" si="2"/>
        <v>0.24974322157160278</v>
      </c>
      <c r="Z60" s="202">
        <f>'2019'!X60</f>
        <v>0.41199999999999998</v>
      </c>
      <c r="AA60" s="203">
        <f>('2019'!Y60+2.5)/5</f>
        <v>0.3676394462</v>
      </c>
      <c r="AB60" s="196">
        <f t="shared" si="3"/>
        <v>0.38981972310000002</v>
      </c>
      <c r="AC60" s="79"/>
      <c r="AD60" s="79"/>
      <c r="AE60">
        <f t="shared" si="6"/>
        <v>0.25684121893115541</v>
      </c>
      <c r="AF60">
        <f t="shared" si="6"/>
        <v>0.24490000000000001</v>
      </c>
      <c r="AG60">
        <f t="shared" si="6"/>
        <v>0.30091746654166662</v>
      </c>
      <c r="AH60">
        <f t="shared" si="6"/>
        <v>0.20255458127083331</v>
      </c>
      <c r="AI60">
        <f t="shared" si="6"/>
        <v>0.33561935035000001</v>
      </c>
      <c r="AJ60">
        <f t="shared" si="6"/>
        <v>0.33352350235</v>
      </c>
      <c r="AK60">
        <f t="shared" si="6"/>
        <v>5.2000000000000005E-2</v>
      </c>
      <c r="AL60">
        <f t="shared" si="6"/>
        <v>4.0000000000000001E-3</v>
      </c>
      <c r="AM60">
        <f t="shared" si="6"/>
        <v>3.2000000000000001E-2</v>
      </c>
      <c r="AN60">
        <f t="shared" si="6"/>
        <v>0.14644145000000003</v>
      </c>
      <c r="AO60">
        <f t="shared" si="6"/>
        <v>0.53954144999999998</v>
      </c>
      <c r="AP60">
        <f t="shared" si="6"/>
        <v>0.49970969616666672</v>
      </c>
      <c r="AQ60">
        <f t="shared" si="6"/>
        <v>0.19060969616666668</v>
      </c>
      <c r="AR60">
        <f t="shared" si="6"/>
        <v>0.23339427002777777</v>
      </c>
      <c r="AS60">
        <f t="shared" si="6"/>
        <v>0.2904165905833333</v>
      </c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F60" s="9">
        <v>4.0000000000000036E-2</v>
      </c>
      <c r="BG60" s="9">
        <v>1</v>
      </c>
      <c r="BH60" s="61">
        <f>IF(ISNUMBER('1-3'!M60),'1-3'!M60/100,"XXX")</f>
        <v>0.63166666666666671</v>
      </c>
      <c r="BI60" s="9">
        <v>0.25</v>
      </c>
      <c r="BJ60" s="9">
        <v>0.28000000000000003</v>
      </c>
      <c r="BK60" s="9">
        <v>0.26878243786231076</v>
      </c>
      <c r="BL60" s="9">
        <v>0.24490000000000001</v>
      </c>
      <c r="BM60" s="9">
        <v>0.40611600000000003</v>
      </c>
      <c r="BN60" s="9">
        <v>0.30091746654166662</v>
      </c>
      <c r="BO60" s="9">
        <v>0.104191696</v>
      </c>
      <c r="BP60" s="9">
        <v>0.56704700470000002</v>
      </c>
      <c r="BQ60" s="9">
        <v>0.1</v>
      </c>
      <c r="BR60" s="9">
        <v>4.0000000000000001E-3</v>
      </c>
      <c r="BS60" s="9" t="s">
        <v>167</v>
      </c>
      <c r="BT60" s="9">
        <v>3.2000000000000001E-2</v>
      </c>
      <c r="BU60" s="9">
        <v>0.1510656587695271</v>
      </c>
      <c r="BV60" s="9">
        <v>0.81820000000000004</v>
      </c>
      <c r="BW60" s="9">
        <v>0.18121939233333337</v>
      </c>
      <c r="BX60" s="9">
        <v>0.2</v>
      </c>
      <c r="BY60" s="9">
        <v>0.26678854005555552</v>
      </c>
      <c r="BZ60" s="9">
        <v>0.31404464111111108</v>
      </c>
      <c r="CA60" s="9">
        <v>0.41199999999999998</v>
      </c>
      <c r="CB60" s="9">
        <v>0.35073080062866213</v>
      </c>
    </row>
    <row r="61" spans="1:80" ht="15" x14ac:dyDescent="0.25">
      <c r="A61" s="19" t="s">
        <v>70</v>
      </c>
      <c r="B61" s="19" t="s">
        <v>70</v>
      </c>
      <c r="C61" s="202">
        <f>IF(ISNUMBER('2019'!C61),(1-PRODUCT('2019'!C61,0.1)),"XXX")</f>
        <v>0.25</v>
      </c>
      <c r="D61" s="202">
        <f>IFERROR(IF((LOG(100*'2019'!D61+1)/LOG(100+1))&gt;1,0,(1-(LOG(100*'2019'!D61+1)/LOG(100+1)))), 1)</f>
        <v>1</v>
      </c>
      <c r="E61" s="203">
        <f>IF(ISNUMBER('2019'!E61),IF('2019'!E61/100&gt;1,1,'2019'!E61/100),"XXX")</f>
        <v>0.41249536597499997</v>
      </c>
      <c r="F61" s="202">
        <f>IF(ISNUMBER('2019'!F61),(1-(('2019'!F61-1)/4)),"XXX")</f>
        <v>0.25</v>
      </c>
      <c r="G61" s="202">
        <f>IF(ISNUMBER('2019'!G61),(1-('2019'!G61/10)),"XXX")</f>
        <v>0.30999999999999994</v>
      </c>
      <c r="H61" s="195">
        <f t="shared" si="1"/>
        <v>0.44449907319499998</v>
      </c>
      <c r="I61" s="203">
        <f>IF(ISNUMBER('2019'!H61),'2019'!H61,"XXX")</f>
        <v>0.57397865924039482</v>
      </c>
      <c r="J61" s="203">
        <f>IF(ISNUMBER('2019'!I61),'2019'!I61,"XXX")</f>
        <v>0.32440000000000002</v>
      </c>
      <c r="K61" s="203">
        <f>IF(ISNUMBER('2019'!J61),IF(('2019'!J61/5)&gt;1,1,'2019'!J61/5),"XXX")</f>
        <v>0.87173199999999995</v>
      </c>
      <c r="L61" s="203">
        <f>IF(ISNUMBER('2019'!K61),'2019'!K61,"XXX")</f>
        <v>0.48624949449999993</v>
      </c>
      <c r="M61" s="203">
        <f>IF(ISNUMBER('2019'!L61),IF(('2019'!L61/5)&gt;1,1,'2019'!L61/5),"XXX")</f>
        <v>0.57053136799999993</v>
      </c>
      <c r="N61" s="203">
        <f>IF(ISNUMBER('2019'!M61),(1-('2019'!M61/100)),"XXX")</f>
        <v>0.47390903470000001</v>
      </c>
      <c r="O61" s="203">
        <f>IF(ISNUMBER('2019'!N61),IF(('2019'!N61/10)&gt;1,1,'2019'!N61/10),"XXX")</f>
        <v>0.04</v>
      </c>
      <c r="P61" s="203">
        <f>IF(ISNUMBER('2019'!O61),('2019'!O61/100),"XXX")</f>
        <v>0.107</v>
      </c>
      <c r="Q61" s="203">
        <f>IF(ISNUMBER('2019'!P61),'2019'!P61,"XXX")</f>
        <v>8.5620498657226568E-2</v>
      </c>
      <c r="R61" s="203">
        <f>IF(ISNUMBER('2019'!Q61),('2019'!Q61/100),"XXX")</f>
        <v>0.182</v>
      </c>
      <c r="S61" s="203">
        <f>IF(ISNUMBER('2019'!R61),('2019'!R61/100),"XXX")</f>
        <v>0.49820619999999999</v>
      </c>
      <c r="T61" s="203">
        <f>IF(ISNUMBER('2019'!S61),(1-('2019'!S61/100)),"XXX")</f>
        <v>0.88500000000000001</v>
      </c>
      <c r="U61" s="203">
        <f>IF(ISNUMBER('2019'!T61),'2019'!T61,"XXX")</f>
        <v>0.49111807611111113</v>
      </c>
      <c r="V61" s="203">
        <f>IF(ISNUMBER('2019'!U61),'2019'!U61,"XXX")</f>
        <v>0.28999999999999998</v>
      </c>
      <c r="W61" s="203">
        <f>IF(ISNUMBER('2019'!V61),'2019'!V61,"XXX")</f>
        <v>0.48394245570370376</v>
      </c>
      <c r="X61" s="203">
        <f>IF(ISNUMBER('2019'!W61),'2019'!W61,"XXX")</f>
        <v>0.40025327603333333</v>
      </c>
      <c r="Y61" s="129">
        <f t="shared" si="2"/>
        <v>0.42274631643411059</v>
      </c>
      <c r="Z61" s="202">
        <f>'2019'!X61</f>
        <v>0.38</v>
      </c>
      <c r="AA61" s="203">
        <f>('2019'!Y61+2.5)/5</f>
        <v>0.40208444600000004</v>
      </c>
      <c r="AB61" s="196">
        <f t="shared" si="3"/>
        <v>0.39104222300000002</v>
      </c>
      <c r="AC61" s="79"/>
      <c r="AD61" s="79"/>
      <c r="AE61">
        <f t="shared" si="6"/>
        <v>0.44918932962019742</v>
      </c>
      <c r="AF61">
        <f t="shared" si="6"/>
        <v>0.59806599999999999</v>
      </c>
      <c r="AG61">
        <f t="shared" si="6"/>
        <v>0.67899074724999997</v>
      </c>
      <c r="AH61">
        <f t="shared" si="6"/>
        <v>0.52839043124999996</v>
      </c>
      <c r="AI61">
        <f t="shared" si="6"/>
        <v>0.52222020134999991</v>
      </c>
      <c r="AJ61">
        <f t="shared" si="6"/>
        <v>0.25695451735000002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0.34010309999999999</v>
      </c>
      <c r="AO61">
        <f t="shared" si="6"/>
        <v>0.69160310000000003</v>
      </c>
      <c r="AP61">
        <f t="shared" si="6"/>
        <v>0.68805903805555557</v>
      </c>
      <c r="AQ61">
        <f t="shared" si="6"/>
        <v>0.39055903805555559</v>
      </c>
      <c r="AR61">
        <f t="shared" si="6"/>
        <v>0.3869712278518519</v>
      </c>
      <c r="AS61">
        <f t="shared" si="6"/>
        <v>0.44209786586851851</v>
      </c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F61" s="9">
        <v>0.25</v>
      </c>
      <c r="BG61" s="9">
        <v>1</v>
      </c>
      <c r="BH61" s="61">
        <f>IF(ISNUMBER('1-3'!M61),'1-3'!M61/100,"XXX")</f>
        <v>0.47333333333333338</v>
      </c>
      <c r="BI61" s="9">
        <v>0.25</v>
      </c>
      <c r="BJ61" s="9">
        <v>0.30999999999999994</v>
      </c>
      <c r="BK61" s="9">
        <v>0.57397865924039482</v>
      </c>
      <c r="BL61" s="9">
        <v>0.32440000000000002</v>
      </c>
      <c r="BM61" s="9" t="s">
        <v>167</v>
      </c>
      <c r="BN61" s="9">
        <v>0.48624949449999993</v>
      </c>
      <c r="BO61" s="9">
        <v>0.57053136799999993</v>
      </c>
      <c r="BP61" s="9">
        <v>0.47390903470000001</v>
      </c>
      <c r="BQ61" s="9">
        <v>0.04</v>
      </c>
      <c r="BR61" s="9">
        <v>0.107</v>
      </c>
      <c r="BS61" s="9">
        <v>8.5620498657226568E-2</v>
      </c>
      <c r="BT61" s="9">
        <v>0.182</v>
      </c>
      <c r="BU61" s="9">
        <v>0.31153143819359497</v>
      </c>
      <c r="BV61" s="9">
        <v>0.88500000000000001</v>
      </c>
      <c r="BW61" s="9">
        <v>0.49111807611111113</v>
      </c>
      <c r="BX61" s="9">
        <v>0.28999999999999998</v>
      </c>
      <c r="BY61" s="9">
        <v>0.48394245570370376</v>
      </c>
      <c r="BZ61" s="9">
        <v>0.40025327603333333</v>
      </c>
      <c r="CA61" s="9">
        <v>0.38</v>
      </c>
      <c r="CB61" s="9">
        <v>0.3854547619819641</v>
      </c>
    </row>
    <row r="62" spans="1:80" ht="15" x14ac:dyDescent="0.25">
      <c r="A62" s="19" t="s">
        <v>71</v>
      </c>
      <c r="B62" s="19" t="s">
        <v>71</v>
      </c>
      <c r="C62" s="202">
        <f>IF(ISNUMBER('2019'!C62),(1-PRODUCT('2019'!C62,0.1)),"XXX")</f>
        <v>0.57999999999999996</v>
      </c>
      <c r="D62" s="202">
        <f>IFERROR(IF((LOG(100*'2019'!D62+1)/LOG(100+1))&gt;1,0,(1-(LOG(100*'2019'!D62+1)/LOG(100+1)))), 1)</f>
        <v>1</v>
      </c>
      <c r="E62" s="203">
        <f>IF(ISNUMBER('2019'!E62),IF('2019'!E62/100&gt;1,1,'2019'!E62/100),"XXX")</f>
        <v>0.77752856534929382</v>
      </c>
      <c r="F62" s="202">
        <f>IF(ISNUMBER('2019'!F62),(1-(('2019'!F62-1)/4)),"XXX")</f>
        <v>1</v>
      </c>
      <c r="G62" s="202">
        <f>IF(ISNUMBER('2019'!G62),(1-('2019'!G62/10)),"XXX")</f>
        <v>0.47</v>
      </c>
      <c r="H62" s="195">
        <f t="shared" si="1"/>
        <v>0.76550571306985871</v>
      </c>
      <c r="I62" s="203">
        <f>IF(ISNUMBER('2019'!H62),'2019'!H62,"XXX")</f>
        <v>0.80678337593308125</v>
      </c>
      <c r="J62" s="203">
        <f>IF(ISNUMBER('2019'!I62),'2019'!I62,"XXX")</f>
        <v>0.72550000000000003</v>
      </c>
      <c r="K62" s="203">
        <f>IF(ISNUMBER('2019'!J62),IF(('2019'!J62/5)&gt;1,1,'2019'!J62/5),"XXX")</f>
        <v>0.481686</v>
      </c>
      <c r="L62" s="203">
        <f>IF(ISNUMBER('2019'!K62),'2019'!K62,"XXX")</f>
        <v>0.69245134991666679</v>
      </c>
      <c r="M62" s="203">
        <f>IF(ISNUMBER('2019'!L62),IF(('2019'!L62/5)&gt;1,1,'2019'!L62/5),"XXX")</f>
        <v>0.86337728600000008</v>
      </c>
      <c r="N62" s="203">
        <f>IF(ISNUMBER('2019'!M62),(1-('2019'!M62/100)),"XXX")</f>
        <v>0.71840438839999998</v>
      </c>
      <c r="O62" s="203">
        <f>IF(ISNUMBER('2019'!N62),IF(('2019'!N62/10)&gt;1,1,'2019'!N62/10),"XXX")</f>
        <v>1</v>
      </c>
      <c r="P62" s="203">
        <f>IF(ISNUMBER('2019'!O62),('2019'!O62/100),"XXX")</f>
        <v>0.90500000000000003</v>
      </c>
      <c r="Q62" s="203">
        <f>IF(ISNUMBER('2019'!P62),'2019'!P62,"XXX")</f>
        <v>0.36997637748718259</v>
      </c>
      <c r="R62" s="203">
        <f>IF(ISNUMBER('2019'!Q62),('2019'!Q62/100),"XXX")</f>
        <v>0.56000000000000005</v>
      </c>
      <c r="S62" s="203">
        <f>IF(ISNUMBER('2019'!R62),('2019'!R62/100),"XXX")</f>
        <v>0.8917212000000001</v>
      </c>
      <c r="T62" s="203">
        <f>IF(ISNUMBER('2019'!S62),(1-('2019'!S62/100)),"XXX")</f>
        <v>1</v>
      </c>
      <c r="U62" s="203">
        <f>IF(ISNUMBER('2019'!T62),'2019'!T62,"XXX")</f>
        <v>0.62545388011111103</v>
      </c>
      <c r="V62" s="203">
        <f>IF(ISNUMBER('2019'!U62),'2019'!U62,"XXX")</f>
        <v>0.46</v>
      </c>
      <c r="W62" s="203">
        <f>IF(ISNUMBER('2019'!V62),'2019'!V62,"XXX")</f>
        <v>0.44858882603703704</v>
      </c>
      <c r="X62" s="203">
        <f>IF(ISNUMBER('2019'!W62),'2019'!W62,"XXX")</f>
        <v>0.4809036321222222</v>
      </c>
      <c r="Y62" s="129">
        <f t="shared" si="2"/>
        <v>0.68936539475045633</v>
      </c>
      <c r="Z62" s="202">
        <f>'2019'!X62</f>
        <v>0.46</v>
      </c>
      <c r="AA62" s="203">
        <f>('2019'!Y62+2.5)/5</f>
        <v>0.58278952839999998</v>
      </c>
      <c r="AB62" s="196">
        <f t="shared" si="3"/>
        <v>0.52139476419999997</v>
      </c>
      <c r="AC62" s="79"/>
      <c r="AD62" s="79"/>
      <c r="AE62">
        <f t="shared" si="6"/>
        <v>0.76614168796654059</v>
      </c>
      <c r="AF62">
        <f t="shared" si="6"/>
        <v>0.60359300000000005</v>
      </c>
      <c r="AG62">
        <f t="shared" si="6"/>
        <v>0.58706867495833337</v>
      </c>
      <c r="AH62">
        <f t="shared" si="6"/>
        <v>0.77791431795833343</v>
      </c>
      <c r="AI62">
        <f t="shared" si="6"/>
        <v>0.79089083720000009</v>
      </c>
      <c r="AJ62">
        <f t="shared" si="6"/>
        <v>0.85920219419999999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0.72586060000000008</v>
      </c>
      <c r="AO62">
        <f t="shared" si="6"/>
        <v>0.94586060000000005</v>
      </c>
      <c r="AP62">
        <f t="shared" si="6"/>
        <v>0.81272694005555546</v>
      </c>
      <c r="AQ62">
        <f t="shared" si="6"/>
        <v>0.54272694005555555</v>
      </c>
      <c r="AR62">
        <f t="shared" si="6"/>
        <v>0.45429441301851853</v>
      </c>
      <c r="AS62">
        <f t="shared" si="6"/>
        <v>0.46474622907962959</v>
      </c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F62" s="9">
        <v>0.57999999999999996</v>
      </c>
      <c r="BG62" s="9">
        <v>1</v>
      </c>
      <c r="BH62" s="61">
        <f>IF(ISNUMBER('1-3'!M62),'1-3'!M62/100,"XXX")</f>
        <v>0.85166666666666668</v>
      </c>
      <c r="BI62" s="9">
        <v>1</v>
      </c>
      <c r="BJ62" s="9">
        <v>0.47</v>
      </c>
      <c r="BK62" s="9">
        <v>0.80678337593308125</v>
      </c>
      <c r="BL62" s="9">
        <v>0.72550000000000003</v>
      </c>
      <c r="BM62" s="9">
        <v>0.35524800000000001</v>
      </c>
      <c r="BN62" s="9">
        <v>0.69245134991666679</v>
      </c>
      <c r="BO62" s="9">
        <v>0.86337728600000008</v>
      </c>
      <c r="BP62" s="9">
        <v>0.71840438839999998</v>
      </c>
      <c r="BQ62" s="9">
        <v>1</v>
      </c>
      <c r="BR62" s="9">
        <v>0.90500000000000003</v>
      </c>
      <c r="BS62" s="9">
        <v>0.36997637748718259</v>
      </c>
      <c r="BT62" s="9">
        <v>0.56000000000000005</v>
      </c>
      <c r="BU62" s="9">
        <v>0.62505078558391924</v>
      </c>
      <c r="BV62" s="9">
        <v>1</v>
      </c>
      <c r="BW62" s="9">
        <v>0.62545388011111103</v>
      </c>
      <c r="BX62" s="9">
        <v>0.46</v>
      </c>
      <c r="BY62" s="9">
        <v>0.44858882603703704</v>
      </c>
      <c r="BZ62" s="9">
        <v>0.4809036321222222</v>
      </c>
      <c r="CA62" s="9">
        <v>0.46</v>
      </c>
      <c r="CB62" s="9">
        <v>0.56879528760910036</v>
      </c>
    </row>
    <row r="63" spans="1:80" ht="15" x14ac:dyDescent="0.25">
      <c r="A63" s="19" t="s">
        <v>72</v>
      </c>
      <c r="B63" s="19" t="s">
        <v>72</v>
      </c>
      <c r="C63" s="202">
        <f>IF(ISNUMBER('2019'!C63),(1-PRODUCT('2019'!C63,0.1)),"XXX")</f>
        <v>0.62</v>
      </c>
      <c r="D63" s="202">
        <f>IFERROR(IF((LOG(100*'2019'!D63+1)/LOG(100+1))&gt;1,0,(1-(LOG(100*'2019'!D63+1)/LOG(100+1)))), 1)</f>
        <v>1</v>
      </c>
      <c r="E63" s="203">
        <f>IF(ISNUMBER('2019'!E63),IF('2019'!E63/100&gt;1,1,'2019'!E63/100),"XXX")</f>
        <v>0.95420919367655377</v>
      </c>
      <c r="F63" s="202" t="str">
        <f>IF(ISNUMBER('2019'!F63),(1-(('2019'!F63-1)/4)),"XXX")</f>
        <v>XXX</v>
      </c>
      <c r="G63" s="202">
        <f>IF(ISNUMBER('2019'!G63),(1-('2019'!G63/10)),"XXX")</f>
        <v>0.9</v>
      </c>
      <c r="H63" s="195">
        <f t="shared" si="1"/>
        <v>0.86855229841913839</v>
      </c>
      <c r="I63" s="203">
        <f>IF(ISNUMBER('2019'!H63),'2019'!H63,"XXX")</f>
        <v>0.7636254070364521</v>
      </c>
      <c r="J63" s="203">
        <f>IF(ISNUMBER('2019'!I63),'2019'!I63,"XXX")</f>
        <v>0.98380000000000001</v>
      </c>
      <c r="K63" s="203">
        <f>IF(ISNUMBER('2019'!J63),IF(('2019'!J63/5)&gt;1,1,'2019'!J63/5),"XXX")</f>
        <v>0.86569400000000007</v>
      </c>
      <c r="L63" s="203">
        <f>IF(ISNUMBER('2019'!K63),'2019'!K63,"XXX")</f>
        <v>0.79982530674999996</v>
      </c>
      <c r="M63" s="203">
        <f>IF(ISNUMBER('2019'!L63),IF(('2019'!L63/5)&gt;1,1,'2019'!L63/5),"XXX")</f>
        <v>1</v>
      </c>
      <c r="N63" s="203">
        <f>IF(ISNUMBER('2019'!M63),(1-('2019'!M63/100)),"XXX")</f>
        <v>0.84537718770000003</v>
      </c>
      <c r="O63" s="203">
        <f>IF(ISNUMBER('2019'!N63),IF(('2019'!N63/10)&gt;1,1,'2019'!N63/10),"XXX")</f>
        <v>0.99</v>
      </c>
      <c r="P63" s="203">
        <f>IF(ISNUMBER('2019'!O63),('2019'!O63/100),"XXX")</f>
        <v>0.71400000000000008</v>
      </c>
      <c r="Q63" s="203">
        <f>IF(ISNUMBER('2019'!P63),'2019'!P63,"XXX")</f>
        <v>1</v>
      </c>
      <c r="R63" s="203" t="str">
        <f>IF(ISNUMBER('2019'!Q63),('2019'!Q63/100),"XXX")</f>
        <v>XXX</v>
      </c>
      <c r="S63" s="203">
        <f>IF(ISNUMBER('2019'!R63),('2019'!R63/100),"XXX")</f>
        <v>0.8837971</v>
      </c>
      <c r="T63" s="203">
        <f>IF(ISNUMBER('2019'!S63),(1-('2019'!S63/100)),"XXX")</f>
        <v>1</v>
      </c>
      <c r="U63" s="203">
        <f>IF(ISNUMBER('2019'!T63),'2019'!T63,"XXX")</f>
        <v>0.82046242822222215</v>
      </c>
      <c r="V63" s="203">
        <f>IF(ISNUMBER('2019'!U63),'2019'!U63,"XXX")</f>
        <v>0.76</v>
      </c>
      <c r="W63" s="203">
        <f>IF(ISNUMBER('2019'!V63),'2019'!V63,"XXX")</f>
        <v>0.58962103612962968</v>
      </c>
      <c r="X63" s="203">
        <f>IF(ISNUMBER('2019'!W63),'2019'!W63,"XXX")</f>
        <v>0.62778006662222219</v>
      </c>
      <c r="Y63" s="129">
        <f t="shared" si="2"/>
        <v>0.85274890827878302</v>
      </c>
      <c r="Z63" s="202">
        <f>'2019'!X63</f>
        <v>0.86</v>
      </c>
      <c r="AA63" s="203">
        <f>('2019'!Y63+2.5)/5</f>
        <v>0.77203435900000006</v>
      </c>
      <c r="AB63" s="196">
        <f t="shared" si="3"/>
        <v>0.81601717949999997</v>
      </c>
      <c r="AC63" s="79"/>
      <c r="AD63" s="79"/>
      <c r="AE63">
        <f t="shared" si="6"/>
        <v>0.87371270351822605</v>
      </c>
      <c r="AF63">
        <f t="shared" si="6"/>
        <v>0.92474699999999999</v>
      </c>
      <c r="AG63">
        <f t="shared" si="6"/>
        <v>0.83275965337500002</v>
      </c>
      <c r="AH63">
        <f t="shared" si="6"/>
        <v>0.89991265337499993</v>
      </c>
      <c r="AI63">
        <f t="shared" si="6"/>
        <v>0.92268859385000002</v>
      </c>
      <c r="AJ63">
        <f t="shared" si="6"/>
        <v>0.91768859385000001</v>
      </c>
      <c r="AK63">
        <f t="shared" si="6"/>
        <v>0.85200000000000009</v>
      </c>
      <c r="AL63">
        <f t="shared" si="6"/>
        <v>0.85699999999999998</v>
      </c>
      <c r="AM63">
        <f t="shared" si="6"/>
        <v>1</v>
      </c>
      <c r="AN63">
        <f t="shared" si="6"/>
        <v>0.8837971</v>
      </c>
      <c r="AO63">
        <f t="shared" si="6"/>
        <v>0.94189855</v>
      </c>
      <c r="AP63">
        <f t="shared" si="6"/>
        <v>0.91023121411111108</v>
      </c>
      <c r="AQ63">
        <f t="shared" si="6"/>
        <v>0.79023121411111108</v>
      </c>
      <c r="AR63">
        <f t="shared" si="6"/>
        <v>0.67481051806481485</v>
      </c>
      <c r="AS63">
        <f t="shared" si="6"/>
        <v>0.60870055137592594</v>
      </c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F63" s="9">
        <v>0.62</v>
      </c>
      <c r="BG63" s="9">
        <v>1</v>
      </c>
      <c r="BH63" s="61">
        <f>IF(ISNUMBER('1-3'!M63),'1-3'!M63/100,"XXX")</f>
        <v>1.0449999999999999</v>
      </c>
      <c r="BI63" s="9"/>
      <c r="BJ63" s="9">
        <v>0.9</v>
      </c>
      <c r="BK63" s="9">
        <v>0.7636254070364521</v>
      </c>
      <c r="BL63" s="9">
        <v>0.98380000000000001</v>
      </c>
      <c r="BM63" s="9">
        <v>0.481686</v>
      </c>
      <c r="BN63" s="9">
        <v>0.79982530674999996</v>
      </c>
      <c r="BO63" s="9">
        <v>1</v>
      </c>
      <c r="BP63" s="9">
        <v>0.84537718770000003</v>
      </c>
      <c r="BQ63" s="9">
        <v>0.99</v>
      </c>
      <c r="BR63" s="9">
        <v>0.71400000000000008</v>
      </c>
      <c r="BS63" s="9">
        <v>1</v>
      </c>
      <c r="BT63" s="9"/>
      <c r="BU63" s="9">
        <v>0.74274215750443628</v>
      </c>
      <c r="BV63" s="9">
        <v>1</v>
      </c>
      <c r="BW63" s="9">
        <v>0.82046242822222215</v>
      </c>
      <c r="BX63" s="9">
        <v>0.76</v>
      </c>
      <c r="BY63" s="9">
        <v>0.58962103612962968</v>
      </c>
      <c r="BZ63" s="9">
        <v>0.62778006662222219</v>
      </c>
      <c r="CA63" s="9">
        <v>0.86</v>
      </c>
      <c r="CB63" s="9">
        <v>0.76079480648040776</v>
      </c>
    </row>
    <row r="64" spans="1:80" ht="15" x14ac:dyDescent="0.25">
      <c r="A64" s="19" t="s">
        <v>73</v>
      </c>
      <c r="B64" s="19" t="s">
        <v>73</v>
      </c>
      <c r="C64" s="202">
        <f>IF(ISNUMBER('2019'!C64),(1-PRODUCT('2019'!C64,0.1)),"XXX")</f>
        <v>0.49</v>
      </c>
      <c r="D64" s="202">
        <f>IFERROR(IF((LOG(100*'2019'!D64+1)/LOG(100+1))&gt;1,0,(1-(LOG(100*'2019'!D64+1)/LOG(100+1)))), 1)</f>
        <v>0.93907520008006273</v>
      </c>
      <c r="E64" s="203">
        <f>IF(ISNUMBER('2019'!E64),IF('2019'!E64/100&gt;1,1,'2019'!E64/100),"XXX")</f>
        <v>0.56376831346101697</v>
      </c>
      <c r="F64" s="202">
        <f>IF(ISNUMBER('2019'!F64),(1-(('2019'!F64-1)/4)),"XXX")</f>
        <v>0.25</v>
      </c>
      <c r="G64" s="202">
        <f>IF(ISNUMBER('2019'!G64),(1-('2019'!G64/10)),"XXX")</f>
        <v>0.44000000000000006</v>
      </c>
      <c r="H64" s="195">
        <f t="shared" si="1"/>
        <v>0.53656870270821588</v>
      </c>
      <c r="I64" s="203">
        <f>IF(ISNUMBER('2019'!H64),'2019'!H64,"XXX")</f>
        <v>0.68092957110814212</v>
      </c>
      <c r="J64" s="203">
        <f>IF(ISNUMBER('2019'!I64),'2019'!I64,"XXX")</f>
        <v>0.35149999999999998</v>
      </c>
      <c r="K64" s="203">
        <f>IF(ISNUMBER('2019'!J64),IF(('2019'!J64/5)&gt;1,1,'2019'!J64/5),"XXX")</f>
        <v>0.53636200000000001</v>
      </c>
      <c r="L64" s="203">
        <f>IF(ISNUMBER('2019'!K64),'2019'!K64,"XXX")</f>
        <v>0.40291198487500002</v>
      </c>
      <c r="M64" s="203">
        <f>IF(ISNUMBER('2019'!L64),IF(('2019'!L64/5)&gt;1,1,'2019'!L64/5),"XXX")</f>
        <v>0.19765848</v>
      </c>
      <c r="N64" s="203">
        <f>IF(ISNUMBER('2019'!M64),(1-('2019'!M64/100)),"XXX")</f>
        <v>0.45218364719999993</v>
      </c>
      <c r="O64" s="203">
        <f>IF(ISNUMBER('2019'!N64),IF(('2019'!N64/10)&gt;1,1,'2019'!N64/10),"XXX")</f>
        <v>0.13999999999999999</v>
      </c>
      <c r="P64" s="203">
        <f>IF(ISNUMBER('2019'!O64),('2019'!O64/100),"XXX")</f>
        <v>0.42499999999999999</v>
      </c>
      <c r="Q64" s="203">
        <f>IF(ISNUMBER('2019'!P64),'2019'!P64,"XXX")</f>
        <v>0.29923396110534667</v>
      </c>
      <c r="R64" s="203">
        <f>IF(ISNUMBER('2019'!Q64),('2019'!Q64/100),"XXX")</f>
        <v>0.16399999999999998</v>
      </c>
      <c r="S64" s="203">
        <f>IF(ISNUMBER('2019'!R64),('2019'!R64/100),"XXX")</f>
        <v>0.24545709999999998</v>
      </c>
      <c r="T64" s="203">
        <f>IF(ISNUMBER('2019'!S64),(1-('2019'!S64/100)),"XXX")</f>
        <v>0.9143</v>
      </c>
      <c r="U64" s="203">
        <f>IF(ISNUMBER('2019'!T64),'2019'!T64,"XXX")</f>
        <v>0.47772183421111114</v>
      </c>
      <c r="V64" s="203">
        <f>IF(ISNUMBER('2019'!U64),'2019'!U64,"XXX")</f>
        <v>0.41</v>
      </c>
      <c r="W64" s="203">
        <f>IF(ISNUMBER('2019'!V64),'2019'!V64,"XXX")</f>
        <v>0.56888719844444435</v>
      </c>
      <c r="X64" s="203">
        <f>IF(ISNUMBER('2019'!W64),'2019'!W64,"XXX")</f>
        <v>0.66376382113333332</v>
      </c>
      <c r="Y64" s="129">
        <f t="shared" si="2"/>
        <v>0.43311934987983614</v>
      </c>
      <c r="Z64" s="202">
        <f>'2019'!X64</f>
        <v>0.46</v>
      </c>
      <c r="AA64" s="203">
        <f>('2019'!Y64+2.5)/5</f>
        <v>0.56788909440000002</v>
      </c>
      <c r="AB64" s="196">
        <f t="shared" si="3"/>
        <v>0.51394454720000005</v>
      </c>
      <c r="AC64" s="79"/>
      <c r="AD64" s="79"/>
      <c r="AE64">
        <f t="shared" si="6"/>
        <v>0.51621478555407108</v>
      </c>
      <c r="AF64">
        <f t="shared" si="6"/>
        <v>0.44393099999999996</v>
      </c>
      <c r="AG64">
        <f t="shared" si="6"/>
        <v>0.46963699243750001</v>
      </c>
      <c r="AH64">
        <f t="shared" si="6"/>
        <v>0.30028523243749999</v>
      </c>
      <c r="AI64">
        <f t="shared" si="6"/>
        <v>0.32492106359999995</v>
      </c>
      <c r="AJ64">
        <f t="shared" si="6"/>
        <v>0.29609182359999997</v>
      </c>
      <c r="AK64">
        <f t="shared" si="6"/>
        <v>0.28249999999999997</v>
      </c>
      <c r="AL64">
        <f t="shared" si="6"/>
        <v>0.36211698055267333</v>
      </c>
      <c r="AM64">
        <f t="shared" si="6"/>
        <v>0.23161698055267332</v>
      </c>
      <c r="AN64">
        <f t="shared" si="6"/>
        <v>0.20472854999999998</v>
      </c>
      <c r="AO64">
        <f t="shared" si="6"/>
        <v>0.57987854999999999</v>
      </c>
      <c r="AP64">
        <f t="shared" si="6"/>
        <v>0.69601091710555552</v>
      </c>
      <c r="AQ64">
        <f t="shared" si="6"/>
        <v>0.44386091710555553</v>
      </c>
      <c r="AR64">
        <f t="shared" si="6"/>
        <v>0.48944359922222214</v>
      </c>
      <c r="AS64">
        <f t="shared" si="6"/>
        <v>0.61632550978888889</v>
      </c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F64" s="9">
        <v>0.49</v>
      </c>
      <c r="BG64" s="9">
        <v>0.93907520008006273</v>
      </c>
      <c r="BH64" s="61">
        <f>IF(ISNUMBER('1-3'!M64),'1-3'!M64/100,"XXX")</f>
        <v>0.73</v>
      </c>
      <c r="BI64" s="9">
        <v>0.25</v>
      </c>
      <c r="BJ64" s="9">
        <v>0.44000000000000006</v>
      </c>
      <c r="BK64" s="9">
        <v>0.68092957110814212</v>
      </c>
      <c r="BL64" s="9">
        <v>0.35149999999999998</v>
      </c>
      <c r="BM64" s="9">
        <v>0.86569400000000007</v>
      </c>
      <c r="BN64" s="9">
        <v>0.40291198487500002</v>
      </c>
      <c r="BO64" s="9">
        <v>0.19765848</v>
      </c>
      <c r="BP64" s="9">
        <v>0.45218364719999993</v>
      </c>
      <c r="BQ64" s="9">
        <v>0.13999999999999999</v>
      </c>
      <c r="BR64" s="9">
        <v>0.42499999999999999</v>
      </c>
      <c r="BS64" s="9">
        <v>0.29923396110534667</v>
      </c>
      <c r="BT64" s="9">
        <v>0.16399999999999998</v>
      </c>
      <c r="BU64" s="9">
        <v>0.11951206052503199</v>
      </c>
      <c r="BV64" s="9">
        <v>0.9143</v>
      </c>
      <c r="BW64" s="9">
        <v>0.47772183421111114</v>
      </c>
      <c r="BX64" s="9">
        <v>0.41</v>
      </c>
      <c r="BY64" s="9">
        <v>0.56888719844444435</v>
      </c>
      <c r="BZ64" s="9">
        <v>0.66376382113333332</v>
      </c>
      <c r="CA64" s="9">
        <v>0.46</v>
      </c>
      <c r="CB64" s="9">
        <v>0.55380796790122988</v>
      </c>
    </row>
    <row r="65" spans="1:80" ht="15" x14ac:dyDescent="0.25">
      <c r="A65" s="19" t="s">
        <v>74</v>
      </c>
      <c r="B65" s="19" t="s">
        <v>74</v>
      </c>
      <c r="C65" s="202">
        <f>IF(ISNUMBER('2019'!C65),(1-PRODUCT('2019'!C65,0.1)),"XXX")</f>
        <v>0.54</v>
      </c>
      <c r="D65" s="202">
        <f>IFERROR(IF((LOG(100*'2019'!D65+1)/LOG(100+1))&gt;1,0,(1-(LOG(100*'2019'!D65+1)/LOG(100+1)))), 1)</f>
        <v>0.99205413095619388</v>
      </c>
      <c r="E65" s="203">
        <f>IF(ISNUMBER('2019'!E65),IF('2019'!E65/100&gt;1,1,'2019'!E65/100),"XXX")</f>
        <v>0.77215302863333335</v>
      </c>
      <c r="F65" s="202">
        <f>IF(ISNUMBER('2019'!F65),(1-(('2019'!F65-1)/4)),"XXX")</f>
        <v>0.5</v>
      </c>
      <c r="G65" s="202">
        <f>IF(ISNUMBER('2019'!G65),(1-('2019'!G65/10)),"XXX")</f>
        <v>0.30000000000000004</v>
      </c>
      <c r="H65" s="195">
        <f t="shared" si="1"/>
        <v>0.62084143191790542</v>
      </c>
      <c r="I65" s="203">
        <f>IF(ISNUMBER('2019'!H65),'2019'!H65,"XXX")</f>
        <v>0.67734737162791248</v>
      </c>
      <c r="J65" s="203">
        <f>IF(ISNUMBER('2019'!I65),'2019'!I65,"XXX")</f>
        <v>0.56689999999999996</v>
      </c>
      <c r="K65" s="203">
        <f>IF(ISNUMBER('2019'!J65),IF(('2019'!J65/5)&gt;1,1,'2019'!J65/5),"XXX")</f>
        <v>0.49880800000000003</v>
      </c>
      <c r="L65" s="203">
        <f>IF(ISNUMBER('2019'!K65),'2019'!K65,"XXX")</f>
        <v>0.69256321591666659</v>
      </c>
      <c r="M65" s="203">
        <f>IF(ISNUMBER('2019'!L65),IF(('2019'!L65/5)&gt;1,1,'2019'!L65/5),"XXX")</f>
        <v>0.28431565800000003</v>
      </c>
      <c r="N65" s="203">
        <f>IF(ISNUMBER('2019'!M65),(1-('2019'!M65/100)),"XXX")</f>
        <v>0.65238441469999997</v>
      </c>
      <c r="O65" s="203">
        <f>IF(ISNUMBER('2019'!N65),IF(('2019'!N65/10)&gt;1,1,'2019'!N65/10),"XXX")</f>
        <v>0.13</v>
      </c>
      <c r="P65" s="203">
        <f>IF(ISNUMBER('2019'!O65),('2019'!O65/100),"XXX")</f>
        <v>0.14099999999999999</v>
      </c>
      <c r="Q65" s="203">
        <f>IF(ISNUMBER('2019'!P65),'2019'!P65,"XXX")</f>
        <v>0.1104079008102417</v>
      </c>
      <c r="R65" s="203">
        <f>IF(ISNUMBER('2019'!Q65),('2019'!Q65/100),"XXX")</f>
        <v>0.16500000000000001</v>
      </c>
      <c r="S65" s="203">
        <f>IF(ISNUMBER('2019'!R65),('2019'!R65/100),"XXX")</f>
        <v>0.48254409999999998</v>
      </c>
      <c r="T65" s="203">
        <f>IF(ISNUMBER('2019'!S65),(1-('2019'!S65/100)),"XXX")</f>
        <v>0.96819999999999995</v>
      </c>
      <c r="U65" s="203">
        <f>IF(ISNUMBER('2019'!T65),'2019'!T65,"XXX")</f>
        <v>0.5640038596111111</v>
      </c>
      <c r="V65" s="203">
        <f>IF(ISNUMBER('2019'!U65),'2019'!U65,"XXX")</f>
        <v>0.38</v>
      </c>
      <c r="W65" s="203">
        <f>IF(ISNUMBER('2019'!V65),'2019'!V65,"XXX")</f>
        <v>0.57008097792592594</v>
      </c>
      <c r="X65" s="203">
        <f>IF(ISNUMBER('2019'!W65),'2019'!W65,"XXX")</f>
        <v>0.54562736218888885</v>
      </c>
      <c r="Y65" s="129">
        <f t="shared" si="2"/>
        <v>0.46432392879879658</v>
      </c>
      <c r="Z65" s="202">
        <f>'2019'!X65</f>
        <v>0.622</v>
      </c>
      <c r="AA65" s="203">
        <f>('2019'!Y65+2.5)/5</f>
        <v>0.54091064339999995</v>
      </c>
      <c r="AB65" s="196">
        <f t="shared" si="3"/>
        <v>0.58145532170000003</v>
      </c>
      <c r="AC65" s="79"/>
      <c r="AD65" s="79"/>
      <c r="AE65">
        <f t="shared" si="6"/>
        <v>0.62212368581395627</v>
      </c>
      <c r="AF65">
        <f t="shared" si="6"/>
        <v>0.53285399999999994</v>
      </c>
      <c r="AG65">
        <f t="shared" si="6"/>
        <v>0.59568560795833325</v>
      </c>
      <c r="AH65">
        <f t="shared" si="6"/>
        <v>0.48843943695833331</v>
      </c>
      <c r="AI65">
        <f t="shared" si="6"/>
        <v>0.46835003635</v>
      </c>
      <c r="AJ65">
        <f t="shared" si="6"/>
        <v>0.39119220734999999</v>
      </c>
      <c r="AK65">
        <f t="shared" si="6"/>
        <v>0.13550000000000001</v>
      </c>
      <c r="AL65">
        <f t="shared" si="6"/>
        <v>0.12570395040512083</v>
      </c>
      <c r="AM65">
        <f t="shared" si="6"/>
        <v>0.13770395040512085</v>
      </c>
      <c r="AN65">
        <f t="shared" si="6"/>
        <v>0.32377204999999998</v>
      </c>
      <c r="AO65">
        <f t="shared" si="6"/>
        <v>0.72537204999999993</v>
      </c>
      <c r="AP65">
        <f t="shared" si="6"/>
        <v>0.76610192980555558</v>
      </c>
      <c r="AQ65">
        <f t="shared" si="6"/>
        <v>0.47200192980555555</v>
      </c>
      <c r="AR65">
        <f t="shared" si="6"/>
        <v>0.47504048896296297</v>
      </c>
      <c r="AS65">
        <f t="shared" si="6"/>
        <v>0.55785417005740734</v>
      </c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F65" s="9">
        <v>0.54</v>
      </c>
      <c r="BG65" s="9">
        <v>0.99205413095619388</v>
      </c>
      <c r="BH65" s="61">
        <f>IF(ISNUMBER('1-3'!M65),'1-3'!M65/100,"XXX")</f>
        <v>0.70666666666666667</v>
      </c>
      <c r="BI65" s="9">
        <v>0.5</v>
      </c>
      <c r="BJ65" s="9">
        <v>0.30000000000000004</v>
      </c>
      <c r="BK65" s="9">
        <v>0.67734737162791248</v>
      </c>
      <c r="BL65" s="9">
        <v>0.56689999999999996</v>
      </c>
      <c r="BM65" s="9">
        <v>0.53636200000000001</v>
      </c>
      <c r="BN65" s="9">
        <v>0.69256321591666659</v>
      </c>
      <c r="BO65" s="9">
        <v>0.28431565800000003</v>
      </c>
      <c r="BP65" s="9">
        <v>0.65238441469999997</v>
      </c>
      <c r="BQ65" s="9">
        <v>0.13</v>
      </c>
      <c r="BR65" s="9">
        <v>0.14099999999999999</v>
      </c>
      <c r="BS65" s="9">
        <v>0.1104079008102417</v>
      </c>
      <c r="BT65" s="9">
        <v>0.16500000000000001</v>
      </c>
      <c r="BU65" s="9">
        <v>0.32848307902920482</v>
      </c>
      <c r="BV65" s="9">
        <v>0.96819999999999995</v>
      </c>
      <c r="BW65" s="9">
        <v>0.5640038596111111</v>
      </c>
      <c r="BX65" s="9">
        <v>0.38</v>
      </c>
      <c r="BY65" s="9">
        <v>0.57008097792592594</v>
      </c>
      <c r="BZ65" s="9">
        <v>0.54562736218888885</v>
      </c>
      <c r="CA65" s="9">
        <v>0.622</v>
      </c>
      <c r="CB65" s="9">
        <v>0.52642181217670436</v>
      </c>
    </row>
    <row r="66" spans="1:80" ht="15" x14ac:dyDescent="0.25">
      <c r="A66" s="19" t="s">
        <v>190</v>
      </c>
      <c r="B66" s="19" t="s">
        <v>190</v>
      </c>
      <c r="C66" s="202">
        <f>IF(ISNUMBER('2019'!C66),(1-PRODUCT('2019'!C66,0.1)),"XXX")</f>
        <v>0.32999999999999996</v>
      </c>
      <c r="D66" s="202">
        <f>IFERROR(IF((LOG(100*'2019'!D66+1)/LOG(100+1))&gt;1,0,(1-(LOG(100*'2019'!D66+1)/LOG(100+1)))), 1)</f>
        <v>0.96502023874428078</v>
      </c>
      <c r="E66" s="203">
        <f>IF(ISNUMBER('2019'!E66),IF('2019'!E66/100&gt;1,1,'2019'!E66/100),"XXX")</f>
        <v>0.72820916535762703</v>
      </c>
      <c r="F66" s="202">
        <f>IF(ISNUMBER('2019'!F66),(1-(('2019'!F66-1)/4)),"XXX")</f>
        <v>0.25</v>
      </c>
      <c r="G66" s="202">
        <f>IF(ISNUMBER('2019'!G66),(1-('2019'!G66/10)),"XXX")</f>
        <v>0.10999999999999999</v>
      </c>
      <c r="H66" s="195">
        <f t="shared" si="1"/>
        <v>0.47664588082038162</v>
      </c>
      <c r="I66" s="203">
        <f>IF(ISNUMBER('2019'!H66),'2019'!H66,"XXX")</f>
        <v>0.64761431283261917</v>
      </c>
      <c r="J66" s="203">
        <f>IF(ISNUMBER('2019'!I66),'2019'!I66,"XXX")</f>
        <v>0.621</v>
      </c>
      <c r="K66" s="203">
        <f>IF(ISNUMBER('2019'!J66),IF(('2019'!J66/5)&gt;1,1,'2019'!J66/5),"XXX")</f>
        <v>0.53377399999999997</v>
      </c>
      <c r="L66" s="203">
        <f>IF(ISNUMBER('2019'!K66),'2019'!K66,"XXX")</f>
        <v>0.401851455375</v>
      </c>
      <c r="M66" s="203">
        <f>IF(ISNUMBER('2019'!L66),IF(('2019'!L66/5)&gt;1,1,'2019'!L66/5),"XXX")</f>
        <v>0.66440286599999998</v>
      </c>
      <c r="N66" s="203">
        <f>IF(ISNUMBER('2019'!M66),(1-('2019'!M66/100)),"XXX")</f>
        <v>0.60506252289999995</v>
      </c>
      <c r="O66" s="203">
        <f>IF(ISNUMBER('2019'!N66),IF(('2019'!N66/10)&gt;1,1,'2019'!N66/10),"XXX")</f>
        <v>1</v>
      </c>
      <c r="P66" s="203">
        <f>IF(ISNUMBER('2019'!O66),('2019'!O66/100),"XXX")</f>
        <v>0.21299999999999999</v>
      </c>
      <c r="Q66" s="203" t="str">
        <f>IF(ISNUMBER('2019'!P66),'2019'!P66,"XXX")</f>
        <v>XXX</v>
      </c>
      <c r="R66" s="203">
        <f>IF(ISNUMBER('2019'!Q66),('2019'!Q66/100),"XXX")</f>
        <v>9.3000000000000013E-2</v>
      </c>
      <c r="S66" s="203">
        <f>IF(ISNUMBER('2019'!R66),('2019'!R66/100),"XXX")</f>
        <v>0.55038319999999996</v>
      </c>
      <c r="T66" s="203">
        <f>IF(ISNUMBER('2019'!S66),(1-('2019'!S66/100)),"XXX")</f>
        <v>0.99770000000000003</v>
      </c>
      <c r="U66" s="203">
        <f>IF(ISNUMBER('2019'!T66),'2019'!T66,"XXX")</f>
        <v>0.40366076094444447</v>
      </c>
      <c r="V66" s="203">
        <f>IF(ISNUMBER('2019'!U66),'2019'!U66,"XXX")</f>
        <v>0.28000000000000003</v>
      </c>
      <c r="W66" s="203">
        <f>IF(ISNUMBER('2019'!V66),'2019'!V66,"XXX")</f>
        <v>0.43397312255555553</v>
      </c>
      <c r="X66" s="203">
        <f>IF(ISNUMBER('2019'!W66),'2019'!W66,"XXX")</f>
        <v>0.34843626290000002</v>
      </c>
      <c r="Y66" s="129">
        <f t="shared" si="2"/>
        <v>0.49292865646922618</v>
      </c>
      <c r="Z66" s="202">
        <f>'2019'!X66</f>
        <v>0.20699999999999999</v>
      </c>
      <c r="AA66" s="203">
        <f>('2019'!Y66+2.5)/5</f>
        <v>0.24136993879999999</v>
      </c>
      <c r="AB66" s="196">
        <f t="shared" si="3"/>
        <v>0.22418496939999999</v>
      </c>
      <c r="AC66" s="79"/>
      <c r="AD66" s="79"/>
      <c r="AE66">
        <f t="shared" si="6"/>
        <v>0.63430715641630964</v>
      </c>
      <c r="AF66">
        <f t="shared" si="6"/>
        <v>0.57738699999999998</v>
      </c>
      <c r="AG66">
        <f t="shared" si="6"/>
        <v>0.46781272768749999</v>
      </c>
      <c r="AH66">
        <f t="shared" si="6"/>
        <v>0.53312716068749999</v>
      </c>
      <c r="AI66">
        <f t="shared" si="6"/>
        <v>0.63473269445000002</v>
      </c>
      <c r="AJ66">
        <f t="shared" si="6"/>
        <v>0.80253126144999998</v>
      </c>
      <c r="AK66">
        <f t="shared" si="6"/>
        <v>0.60650000000000004</v>
      </c>
      <c r="AL66">
        <f t="shared" si="6"/>
        <v>0.21299999999999999</v>
      </c>
      <c r="AM66">
        <f t="shared" si="6"/>
        <v>9.3000000000000013E-2</v>
      </c>
      <c r="AN66">
        <f t="shared" si="6"/>
        <v>0.32169159999999997</v>
      </c>
      <c r="AO66">
        <f t="shared" si="6"/>
        <v>0.7740416</v>
      </c>
      <c r="AP66">
        <f t="shared" si="6"/>
        <v>0.70068038047222225</v>
      </c>
      <c r="AQ66">
        <f t="shared" si="6"/>
        <v>0.34183038047222225</v>
      </c>
      <c r="AR66">
        <f t="shared" si="6"/>
        <v>0.35698656127777778</v>
      </c>
      <c r="AS66">
        <f t="shared" si="6"/>
        <v>0.3912046927277778</v>
      </c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F66" s="9">
        <v>0.32999999999999996</v>
      </c>
      <c r="BG66" s="9">
        <v>0.96502023874428078</v>
      </c>
      <c r="BH66" s="61">
        <f>IF(ISNUMBER('1-3'!M66),'1-3'!M66/100,"XXX")</f>
        <v>0.7416666666666667</v>
      </c>
      <c r="BI66" s="9">
        <v>0.25</v>
      </c>
      <c r="BJ66" s="9">
        <v>0.10999999999999999</v>
      </c>
      <c r="BK66" s="9">
        <v>0.64761431283261917</v>
      </c>
      <c r="BL66" s="9">
        <v>0.621</v>
      </c>
      <c r="BM66" s="9">
        <v>0.49880800000000003</v>
      </c>
      <c r="BN66" s="9">
        <v>0.401851455375</v>
      </c>
      <c r="BO66" s="9">
        <v>0.66440286599999998</v>
      </c>
      <c r="BP66" s="9">
        <v>0.60506252289999995</v>
      </c>
      <c r="BQ66" s="9">
        <v>1</v>
      </c>
      <c r="BR66" s="9">
        <v>0.21299999999999999</v>
      </c>
      <c r="BS66" s="9" t="s">
        <v>167</v>
      </c>
      <c r="BT66" s="9">
        <v>9.3000000000000013E-2</v>
      </c>
      <c r="BU66" s="9">
        <v>0.23042132694740958</v>
      </c>
      <c r="BV66" s="9">
        <v>0.99770000000000003</v>
      </c>
      <c r="BW66" s="9">
        <v>0.40366076094444447</v>
      </c>
      <c r="BX66" s="9">
        <v>0.28000000000000003</v>
      </c>
      <c r="BY66" s="9">
        <v>0.43397312255555553</v>
      </c>
      <c r="BZ66" s="9">
        <v>0.34843626290000002</v>
      </c>
      <c r="CA66" s="9">
        <v>0.20699999999999999</v>
      </c>
      <c r="CB66" s="9">
        <v>0.22260594367980957</v>
      </c>
    </row>
    <row r="67" spans="1:80" ht="15" x14ac:dyDescent="0.25">
      <c r="A67" s="19" t="s">
        <v>76</v>
      </c>
      <c r="B67" s="19" t="s">
        <v>76</v>
      </c>
      <c r="C67" s="202">
        <f>IF(ISNUMBER('2019'!C67),(1-PRODUCT('2019'!C67,0.1)),"XXX")</f>
        <v>8.9999999999999969E-2</v>
      </c>
      <c r="D67" s="202">
        <f>IFERROR(IF((LOG(100*'2019'!D67+1)/LOG(100+1))&gt;1,0,(1-(LOG(100*'2019'!D67+1)/LOG(100+1)))), 1)</f>
        <v>0.19994410283246733</v>
      </c>
      <c r="E67" s="203" t="str">
        <f>IF(ISNUMBER('2019'!E67),IF('2019'!E67/100&gt;1,1,'2019'!E67/100),"XXX")</f>
        <v>XXX</v>
      </c>
      <c r="F67" s="202">
        <f>IF(ISNUMBER('2019'!F67),(1-(('2019'!F67-1)/4)),"XXX")</f>
        <v>0</v>
      </c>
      <c r="G67" s="202">
        <f>IF(ISNUMBER('2019'!G67),(1-('2019'!G67/10)),"XXX")</f>
        <v>0.19000000000000006</v>
      </c>
      <c r="H67" s="195">
        <f t="shared" si="1"/>
        <v>0.11998602570811684</v>
      </c>
      <c r="I67" s="203" t="str">
        <f>IF(ISNUMBER('2019'!H67),'2019'!H67,"XXX")</f>
        <v>XXX</v>
      </c>
      <c r="J67" s="203">
        <f>IF(ISNUMBER('2019'!I67),'2019'!I67,"XXX")</f>
        <v>0.53700000000000003</v>
      </c>
      <c r="K67" s="203" t="str">
        <f>IF(ISNUMBER('2019'!J67),IF(('2019'!J67/5)&gt;1,1,'2019'!J67/5),"XXX")</f>
        <v>XXX</v>
      </c>
      <c r="L67" s="203" t="str">
        <f>IF(ISNUMBER('2019'!K67),'2019'!K67,"XXX")</f>
        <v>XXX</v>
      </c>
      <c r="M67" s="203">
        <f>IF(ISNUMBER('2019'!L67),IF(('2019'!L67/5)&gt;1,1,'2019'!L67/5),"XXX")</f>
        <v>0.44203495999999998</v>
      </c>
      <c r="N67" s="203">
        <f>IF(ISNUMBER('2019'!M67),(1-('2019'!M67/100)),"XXX")</f>
        <v>0.49903034209999997</v>
      </c>
      <c r="O67" s="203">
        <f>IF(ISNUMBER('2019'!N67),IF(('2019'!N67/10)&gt;1,1,'2019'!N67/10),"XXX")</f>
        <v>0.76</v>
      </c>
      <c r="P67" s="203">
        <f>IF(ISNUMBER('2019'!O67),('2019'!O67/100),"XXX")</f>
        <v>0.33100000000000002</v>
      </c>
      <c r="Q67" s="203">
        <f>IF(ISNUMBER('2019'!P67),'2019'!P67,"XXX")</f>
        <v>0.29656302928924561</v>
      </c>
      <c r="R67" s="203">
        <f>IF(ISNUMBER('2019'!Q67),('2019'!Q67/100),"XXX")</f>
        <v>0.26899999999999996</v>
      </c>
      <c r="S67" s="203">
        <f>IF(ISNUMBER('2019'!R67),('2019'!R67/100),"XXX")</f>
        <v>0.77518680000000006</v>
      </c>
      <c r="T67" s="203">
        <f>IF(ISNUMBER('2019'!S67),(1-('2019'!S67/100)),"XXX")</f>
        <v>0.99619999999999997</v>
      </c>
      <c r="U67" s="203" t="str">
        <f>IF(ISNUMBER('2019'!T67),'2019'!T67,"XXX")</f>
        <v>XXX</v>
      </c>
      <c r="V67" s="203" t="str">
        <f>IF(ISNUMBER('2019'!U67),'2019'!U67,"XXX")</f>
        <v>XXX</v>
      </c>
      <c r="W67" s="203" t="str">
        <f>IF(ISNUMBER('2019'!V67),'2019'!V67,"XXX")</f>
        <v>XXX</v>
      </c>
      <c r="X67" s="203" t="str">
        <f>IF(ISNUMBER('2019'!W67),'2019'!W67,"XXX")</f>
        <v>XXX</v>
      </c>
      <c r="Y67" s="129">
        <f t="shared" si="2"/>
        <v>0.54430151313892461</v>
      </c>
      <c r="Z67" s="202">
        <f>'2019'!X67</f>
        <v>0.39300000000000002</v>
      </c>
      <c r="AA67" s="203">
        <f>('2019'!Y67+2.5)/5</f>
        <v>0.3246492386</v>
      </c>
      <c r="AB67" s="196">
        <f t="shared" si="3"/>
        <v>0.35882461929999998</v>
      </c>
      <c r="AC67" s="79"/>
      <c r="AD67" s="79"/>
      <c r="AE67">
        <f t="shared" si="6"/>
        <v>0.53700000000000003</v>
      </c>
      <c r="AF67">
        <f t="shared" si="6"/>
        <v>0.53700000000000003</v>
      </c>
      <c r="AG67" t="str">
        <f t="shared" si="6"/>
        <v>XXX</v>
      </c>
      <c r="AH67">
        <f t="shared" si="6"/>
        <v>0.44203495999999998</v>
      </c>
      <c r="AI67">
        <f t="shared" si="6"/>
        <v>0.47053265104999997</v>
      </c>
      <c r="AJ67">
        <f t="shared" si="6"/>
        <v>0.62951517104999999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0.52209340000000004</v>
      </c>
      <c r="AO67">
        <f t="shared" si="6"/>
        <v>0.88569340000000008</v>
      </c>
      <c r="AP67">
        <f t="shared" si="6"/>
        <v>0.99619999999999997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F67" s="9">
        <v>9.000000000000008E-2</v>
      </c>
      <c r="BG67" s="9">
        <v>0.19994410283246733</v>
      </c>
      <c r="BH67" s="61" t="str">
        <f>IF(ISNUMBER('1-3'!M67),'1-3'!M67/100,"XXX")</f>
        <v>XXX</v>
      </c>
      <c r="BI67" s="9">
        <v>0</v>
      </c>
      <c r="BJ67" s="9">
        <v>0.19000000000000006</v>
      </c>
      <c r="BK67" s="9"/>
      <c r="BL67" s="9">
        <v>0.53700000000000003</v>
      </c>
      <c r="BM67" s="9">
        <v>0.53377399999999997</v>
      </c>
      <c r="BN67" s="9"/>
      <c r="BO67" s="9">
        <v>0.44203495999999998</v>
      </c>
      <c r="BP67" s="9">
        <v>0.49903034209999997</v>
      </c>
      <c r="BQ67" s="9">
        <v>0.76</v>
      </c>
      <c r="BR67" s="9">
        <v>0.33100000000000002</v>
      </c>
      <c r="BS67" s="9">
        <v>0.29656302928924561</v>
      </c>
      <c r="BT67" s="9">
        <v>0.26899999999999996</v>
      </c>
      <c r="BU67" s="9">
        <v>0.28796533820995202</v>
      </c>
      <c r="BV67" s="9">
        <v>0.99619999999999997</v>
      </c>
      <c r="BW67" s="9"/>
      <c r="BX67" s="9"/>
      <c r="BY67" s="9"/>
      <c r="BZ67" s="9"/>
      <c r="CA67" s="9">
        <v>0.39300000000000002</v>
      </c>
      <c r="CB67" s="9">
        <v>0.30711101293563842</v>
      </c>
    </row>
    <row r="68" spans="1:80" ht="15" x14ac:dyDescent="0.25">
      <c r="A68" s="19" t="s">
        <v>77</v>
      </c>
      <c r="B68" s="19" t="s">
        <v>77</v>
      </c>
      <c r="C68" s="202">
        <f>IF(ISNUMBER('2019'!C68),(1-PRODUCT('2019'!C68,0.1)),"XXX")</f>
        <v>0.88</v>
      </c>
      <c r="D68" s="202">
        <f>IFERROR(IF((LOG(100*'2019'!D68+1)/LOG(100+1))&gt;1,0,(1-(LOG(100*'2019'!D68+1)/LOG(100+1)))), 1)</f>
        <v>1</v>
      </c>
      <c r="E68" s="203">
        <f>IF(ISNUMBER('2019'!E68),IF('2019'!E68/100&gt;1,1,'2019'!E68/100),"XXX")</f>
        <v>0.87204428700988701</v>
      </c>
      <c r="F68" s="202">
        <f>IF(ISNUMBER('2019'!F68),(1-(('2019'!F68-1)/4)),"XXX")</f>
        <v>1</v>
      </c>
      <c r="G68" s="202">
        <f>IF(ISNUMBER('2019'!G68),(1-('2019'!G68/10)),"XXX")</f>
        <v>0.82000000000000006</v>
      </c>
      <c r="H68" s="195">
        <f t="shared" ref="H68:H131" si="7">AVERAGE(C68:G68)</f>
        <v>0.91440885740197742</v>
      </c>
      <c r="I68" s="203">
        <f>IF(ISNUMBER('2019'!H68),'2019'!H68,"XXX")</f>
        <v>0.76978331460972749</v>
      </c>
      <c r="J68" s="203">
        <f>IF(ISNUMBER('2019'!I68),'2019'!I68,"XXX")</f>
        <v>0.81</v>
      </c>
      <c r="K68" s="203">
        <f>IF(ISNUMBER('2019'!J68),IF(('2019'!J68/5)&gt;1,1,'2019'!J68/5),"XXX")</f>
        <v>0.45936000000000005</v>
      </c>
      <c r="L68" s="203">
        <f>IF(ISNUMBER('2019'!K68),'2019'!K68,"XXX")</f>
        <v>0.67984646158333328</v>
      </c>
      <c r="M68" s="203">
        <f>IF(ISNUMBER('2019'!L68),IF(('2019'!L68/5)&gt;1,1,'2019'!L68/5),"XXX")</f>
        <v>0.99626016600000011</v>
      </c>
      <c r="N68" s="203">
        <f>IF(ISNUMBER('2019'!M68),(1-('2019'!M68/100)),"XXX")</f>
        <v>0.88284434320000005</v>
      </c>
      <c r="O68" s="203">
        <f>IF(ISNUMBER('2019'!N68),IF(('2019'!N68/10)&gt;1,1,'2019'!N68/10),"XXX")</f>
        <v>0.9</v>
      </c>
      <c r="P68" s="203">
        <f>IF(ISNUMBER('2019'!O68),('2019'!O68/100),"XXX")</f>
        <v>1</v>
      </c>
      <c r="Q68" s="203" t="str">
        <f>IF(ISNUMBER('2019'!P68),'2019'!P68,"XXX")</f>
        <v>XXX</v>
      </c>
      <c r="R68" s="203">
        <f>IF(ISNUMBER('2019'!Q68),('2019'!Q68/100),"XXX")</f>
        <v>0.73799999999999999</v>
      </c>
      <c r="S68" s="203">
        <f>IF(ISNUMBER('2019'!R68),('2019'!R68/100),"XXX")</f>
        <v>0.8559658</v>
      </c>
      <c r="T68" s="203">
        <f>IF(ISNUMBER('2019'!S68),(1-('2019'!S68/100)),"XXX")</f>
        <v>1</v>
      </c>
      <c r="U68" s="203">
        <f>IF(ISNUMBER('2019'!T68),'2019'!T68,"XXX")</f>
        <v>0.75393169188888876</v>
      </c>
      <c r="V68" s="203">
        <f>IF(ISNUMBER('2019'!U68),'2019'!U68,"XXX")</f>
        <v>0.73</v>
      </c>
      <c r="W68" s="203">
        <f>IF(ISNUMBER('2019'!V68),'2019'!V68,"XXX")</f>
        <v>0.59142054451851855</v>
      </c>
      <c r="X68" s="203">
        <f>IF(ISNUMBER('2019'!W68),'2019'!W68,"XXX")</f>
        <v>0.64959649246666673</v>
      </c>
      <c r="Y68" s="129">
        <f t="shared" ref="Y68:Y132" si="8">AVERAGE(AE68,AG68,AI68,AK68,AM68,AO68,AQ68,AS68)</f>
        <v>0.78468805089169602</v>
      </c>
      <c r="Z68" s="202">
        <f>'2019'!X68</f>
        <v>0.876</v>
      </c>
      <c r="AA68" s="203">
        <f>('2019'!Y68+2.5)/5</f>
        <v>0.772196722</v>
      </c>
      <c r="AB68" s="196">
        <f t="shared" ref="AB68:AB131" si="9">AVERAGE(Z68:AA68)</f>
        <v>0.824098361</v>
      </c>
      <c r="AC68" s="79"/>
      <c r="AD68" s="79"/>
      <c r="AE68">
        <f t="shared" si="6"/>
        <v>0.78989165730486377</v>
      </c>
      <c r="AF68">
        <f t="shared" si="6"/>
        <v>0.63468000000000002</v>
      </c>
      <c r="AG68">
        <f t="shared" si="6"/>
        <v>0.56960323079166664</v>
      </c>
      <c r="AH68">
        <f t="shared" si="6"/>
        <v>0.8380533137916667</v>
      </c>
      <c r="AI68">
        <f t="shared" si="6"/>
        <v>0.93955225460000014</v>
      </c>
      <c r="AJ68">
        <f t="shared" si="6"/>
        <v>0.89142217160000004</v>
      </c>
      <c r="AK68">
        <f t="shared" si="6"/>
        <v>0.95</v>
      </c>
      <c r="AL68">
        <f t="shared" si="6"/>
        <v>1</v>
      </c>
      <c r="AM68">
        <f t="shared" si="6"/>
        <v>0.73799999999999999</v>
      </c>
      <c r="AN68">
        <f t="shared" si="6"/>
        <v>0.79698289999999994</v>
      </c>
      <c r="AO68">
        <f t="shared" si="6"/>
        <v>0.92798289999999994</v>
      </c>
      <c r="AP68">
        <f t="shared" si="6"/>
        <v>0.87696584594444438</v>
      </c>
      <c r="AQ68">
        <f t="shared" si="6"/>
        <v>0.74196584594444437</v>
      </c>
      <c r="AR68">
        <f t="shared" si="6"/>
        <v>0.66071027225925927</v>
      </c>
      <c r="AS68">
        <f t="shared" si="6"/>
        <v>0.6205085184925927</v>
      </c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F68" s="9">
        <v>0.88</v>
      </c>
      <c r="BG68" s="9">
        <v>1</v>
      </c>
      <c r="BH68" s="61">
        <f>IF(ISNUMBER('1-3'!M68),'1-3'!M68/100,"XXX")</f>
        <v>0.90666666666666684</v>
      </c>
      <c r="BI68" s="9">
        <v>1</v>
      </c>
      <c r="BJ68" s="9">
        <v>0.82000000000000006</v>
      </c>
      <c r="BK68" s="9">
        <v>0.76978331460972749</v>
      </c>
      <c r="BL68" s="9">
        <v>0.81</v>
      </c>
      <c r="BM68" s="9">
        <v>0.32200000000000001</v>
      </c>
      <c r="BN68" s="9">
        <v>0.67984646158333328</v>
      </c>
      <c r="BO68" s="9">
        <v>0.99626016600000011</v>
      </c>
      <c r="BP68" s="9">
        <v>0.88284434320000005</v>
      </c>
      <c r="BQ68" s="9">
        <v>0.9</v>
      </c>
      <c r="BR68" s="9">
        <v>1</v>
      </c>
      <c r="BS68" s="9" t="s">
        <v>167</v>
      </c>
      <c r="BT68" s="9">
        <v>0.73799999999999999</v>
      </c>
      <c r="BU68" s="9">
        <v>0.596292272701339</v>
      </c>
      <c r="BV68" s="9">
        <v>1</v>
      </c>
      <c r="BW68" s="9">
        <v>0.75393169188888876</v>
      </c>
      <c r="BX68" s="9">
        <v>0.73</v>
      </c>
      <c r="BY68" s="9">
        <v>0.59142054451851855</v>
      </c>
      <c r="BZ68" s="9">
        <v>0.64959649246666673</v>
      </c>
      <c r="CA68" s="9">
        <v>0.876</v>
      </c>
      <c r="CB68" s="9">
        <v>0.76101789474487302</v>
      </c>
    </row>
    <row r="69" spans="1:80" ht="15" x14ac:dyDescent="0.25">
      <c r="A69" s="19" t="s">
        <v>78</v>
      </c>
      <c r="B69" s="19" t="s">
        <v>78</v>
      </c>
      <c r="C69" s="202">
        <f>IF(ISNUMBER('2019'!C69),(1-PRODUCT('2019'!C69,0.1)),"XXX")</f>
        <v>0.25</v>
      </c>
      <c r="D69" s="202">
        <f>IFERROR(IF((LOG(100*'2019'!D69+1)/LOG(100+1))&gt;1,0,(1-(LOG(100*'2019'!D69+1)/LOG(100+1)))), 1)</f>
        <v>0.60883367730198912</v>
      </c>
      <c r="E69" s="203">
        <f>IF(ISNUMBER('2019'!E69),IF('2019'!E69/100&gt;1,1,'2019'!E69/100),"XXX")</f>
        <v>0.82425133545098872</v>
      </c>
      <c r="F69" s="202">
        <f>IF(ISNUMBER('2019'!F69),(1-(('2019'!F69-1)/4)),"XXX")</f>
        <v>0.5</v>
      </c>
      <c r="G69" s="202">
        <f>IF(ISNUMBER('2019'!G69),(1-('2019'!G69/10)),"XXX")</f>
        <v>0.30999999999999994</v>
      </c>
      <c r="H69" s="195">
        <f t="shared" si="7"/>
        <v>0.4986170025505956</v>
      </c>
      <c r="I69" s="203">
        <f>IF(ISNUMBER('2019'!H69),'2019'!H69,"XXX")</f>
        <v>0.83039395327262266</v>
      </c>
      <c r="J69" s="203">
        <f>IF(ISNUMBER('2019'!I69),'2019'!I69,"XXX")</f>
        <v>0.86890000000000001</v>
      </c>
      <c r="K69" s="203">
        <f>IF(ISNUMBER('2019'!J69),IF(('2019'!J69/5)&gt;1,1,'2019'!J69/5),"XXX")</f>
        <v>0.85139799999999999</v>
      </c>
      <c r="L69" s="203">
        <f>IF(ISNUMBER('2019'!K69),'2019'!K69,"XXX")</f>
        <v>0.75774165783333336</v>
      </c>
      <c r="M69" s="203">
        <f>IF(ISNUMBER('2019'!L69),IF(('2019'!L69/5)&gt;1,1,'2019'!L69/5),"XXX")</f>
        <v>0.96668300600000001</v>
      </c>
      <c r="N69" s="203">
        <f>IF(ISNUMBER('2019'!M69),(1-('2019'!M69/100)),"XXX")</f>
        <v>0.79020027160000006</v>
      </c>
      <c r="O69" s="203">
        <f>IF(ISNUMBER('2019'!N69),IF(('2019'!N69/10)&gt;1,1,'2019'!N69/10),"XXX")</f>
        <v>1</v>
      </c>
      <c r="P69" s="203">
        <f>IF(ISNUMBER('2019'!O69),('2019'!O69/100),"XXX")</f>
        <v>1</v>
      </c>
      <c r="Q69" s="203">
        <f>IF(ISNUMBER('2019'!P69),'2019'!P69,"XXX")</f>
        <v>0.2</v>
      </c>
      <c r="R69" s="203" t="str">
        <f>IF(ISNUMBER('2019'!Q69),('2019'!Q69/100),"XXX")</f>
        <v>XXX</v>
      </c>
      <c r="S69" s="203">
        <f>IF(ISNUMBER('2019'!R69),('2019'!R69/100),"XXX")</f>
        <v>0.8794727</v>
      </c>
      <c r="T69" s="203">
        <f>IF(ISNUMBER('2019'!S69),(1-('2019'!S69/100)),"XXX")</f>
        <v>1</v>
      </c>
      <c r="U69" s="203">
        <f>IF(ISNUMBER('2019'!T69),'2019'!T69,"XXX")</f>
        <v>0.71133718488888875</v>
      </c>
      <c r="V69" s="203">
        <f>IF(ISNUMBER('2019'!U69),'2019'!U69,"XXX")</f>
        <v>0.61</v>
      </c>
      <c r="W69" s="203">
        <f>IF(ISNUMBER('2019'!V69),'2019'!V69,"XXX")</f>
        <v>0.57097766581481491</v>
      </c>
      <c r="X69" s="203">
        <f>IF(ISNUMBER('2019'!W69),'2019'!W69,"XXX")</f>
        <v>0.61340408193333329</v>
      </c>
      <c r="Y69" s="129">
        <f t="shared" si="8"/>
        <v>0.74065678258393719</v>
      </c>
      <c r="Z69" s="202">
        <f>'2019'!X69</f>
        <v>0.70399999999999996</v>
      </c>
      <c r="AA69" s="203">
        <f>('2019'!Y69+2.5)/5</f>
        <v>0.64503908160000001</v>
      </c>
      <c r="AB69" s="196">
        <f t="shared" si="9"/>
        <v>0.67451954079999998</v>
      </c>
      <c r="AC69" s="79"/>
      <c r="AD69" s="79"/>
      <c r="AE69">
        <f t="shared" ref="AE69:AS85" si="10">IF(ISNUMBER(AVERAGE(I69:J69)),AVERAGE(I69:J69),"XXX")</f>
        <v>0.84964697663631128</v>
      </c>
      <c r="AF69">
        <f t="shared" si="10"/>
        <v>0.86014900000000005</v>
      </c>
      <c r="AG69">
        <f t="shared" si="10"/>
        <v>0.80456982891666673</v>
      </c>
      <c r="AH69">
        <f t="shared" si="10"/>
        <v>0.86221233191666669</v>
      </c>
      <c r="AI69">
        <f t="shared" si="10"/>
        <v>0.87844163880000004</v>
      </c>
      <c r="AJ69">
        <f t="shared" si="10"/>
        <v>0.89510013580000003</v>
      </c>
      <c r="AK69">
        <f t="shared" si="10"/>
        <v>1</v>
      </c>
      <c r="AL69">
        <f t="shared" si="10"/>
        <v>0.6</v>
      </c>
      <c r="AM69">
        <f t="shared" si="10"/>
        <v>0.2</v>
      </c>
      <c r="AN69">
        <f t="shared" si="10"/>
        <v>0.8794727</v>
      </c>
      <c r="AO69">
        <f t="shared" si="10"/>
        <v>0.93973635</v>
      </c>
      <c r="AP69">
        <f t="shared" si="10"/>
        <v>0.85566859244444438</v>
      </c>
      <c r="AQ69">
        <f t="shared" si="10"/>
        <v>0.66066859244444442</v>
      </c>
      <c r="AR69">
        <f t="shared" si="10"/>
        <v>0.59048883290740739</v>
      </c>
      <c r="AS69">
        <f t="shared" si="10"/>
        <v>0.5921908738740741</v>
      </c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F69" s="9">
        <v>0.25</v>
      </c>
      <c r="BG69" s="9">
        <v>0.60883367730198912</v>
      </c>
      <c r="BH69" s="61">
        <f>IF(ISNUMBER('1-3'!M69),'1-3'!M69/100,"XXX")</f>
        <v>0.79666666666666675</v>
      </c>
      <c r="BI69" s="9">
        <v>0.5</v>
      </c>
      <c r="BJ69" s="9">
        <v>0.30999999999999994</v>
      </c>
      <c r="BK69" s="9">
        <v>0.83039395327262266</v>
      </c>
      <c r="BL69" s="9">
        <v>0.86890000000000001</v>
      </c>
      <c r="BM69" s="9" t="s">
        <v>167</v>
      </c>
      <c r="BN69" s="9">
        <v>0.75774165783333336</v>
      </c>
      <c r="BO69" s="9">
        <v>0.96668300600000001</v>
      </c>
      <c r="BP69" s="9">
        <v>0.79020027160000006</v>
      </c>
      <c r="BQ69" s="9">
        <v>1</v>
      </c>
      <c r="BR69" s="9">
        <v>1</v>
      </c>
      <c r="BS69" s="9">
        <v>0.2</v>
      </c>
      <c r="BT69" s="9"/>
      <c r="BU69" s="9">
        <v>0.60546918099293601</v>
      </c>
      <c r="BV69" s="9">
        <v>1</v>
      </c>
      <c r="BW69" s="9">
        <v>0.71133718488888875</v>
      </c>
      <c r="BX69" s="9">
        <v>0.61</v>
      </c>
      <c r="BY69" s="9">
        <v>0.57097766581481491</v>
      </c>
      <c r="BZ69" s="9">
        <v>0.61340408193333329</v>
      </c>
      <c r="CA69" s="9">
        <v>0.70399999999999996</v>
      </c>
      <c r="CB69" s="9">
        <v>0.63202793598175044</v>
      </c>
    </row>
    <row r="70" spans="1:80" ht="15" x14ac:dyDescent="0.25">
      <c r="A70" s="19" t="s">
        <v>79</v>
      </c>
      <c r="B70" s="19" t="s">
        <v>79</v>
      </c>
      <c r="C70" s="202">
        <f>IF(ISNUMBER('2019'!C70),(1-PRODUCT('2019'!C70,0.1)),"XXX")</f>
        <v>0.72</v>
      </c>
      <c r="D70" s="202">
        <f>IFERROR(IF((LOG(100*'2019'!D70+1)/LOG(100+1))&gt;1,0,(1-(LOG(100*'2019'!D70+1)/LOG(100+1)))), 1)</f>
        <v>1</v>
      </c>
      <c r="E70" s="203">
        <f>IF(ISNUMBER('2019'!E70),IF('2019'!E70/100&gt;1,1,'2019'!E70/100),"XXX")</f>
        <v>0.76956768530494357</v>
      </c>
      <c r="F70" s="202">
        <f>IF(ISNUMBER('2019'!F70),(1-(('2019'!F70-1)/4)),"XXX")</f>
        <v>0.75</v>
      </c>
      <c r="G70" s="202">
        <f>IF(ISNUMBER('2019'!G70),(1-('2019'!G70/10)),"XXX")</f>
        <v>0.86</v>
      </c>
      <c r="H70" s="195">
        <f t="shared" si="7"/>
        <v>0.8199135370609888</v>
      </c>
      <c r="I70" s="203">
        <f>IF(ISNUMBER('2019'!H70),'2019'!H70,"XXX")</f>
        <v>0.84090987617474189</v>
      </c>
      <c r="J70" s="203">
        <f>IF(ISNUMBER('2019'!I70),'2019'!I70,"XXX")</f>
        <v>0.79320000000000002</v>
      </c>
      <c r="K70" s="203">
        <f>IF(ISNUMBER('2019'!J70),IF(('2019'!J70/5)&gt;1,1,'2019'!J70/5),"XXX")</f>
        <v>0.55169199999999996</v>
      </c>
      <c r="L70" s="203">
        <f>IF(ISNUMBER('2019'!K70),'2019'!K70,"XXX")</f>
        <v>0.7090512275416665</v>
      </c>
      <c r="M70" s="203">
        <f>IF(ISNUMBER('2019'!L70),IF(('2019'!L70/5)&gt;1,1,'2019'!L70/5),"XXX")</f>
        <v>1</v>
      </c>
      <c r="N70" s="203">
        <f>IF(ISNUMBER('2019'!M70),(1-('2019'!M70/100)),"XXX")</f>
        <v>0.76685195920000004</v>
      </c>
      <c r="O70" s="203">
        <f>IF(ISNUMBER('2019'!N70),IF(('2019'!N70/10)&gt;1,1,'2019'!N70/10),"XXX")</f>
        <v>1</v>
      </c>
      <c r="P70" s="203">
        <f>IF(ISNUMBER('2019'!O70),('2019'!O70/100),"XXX")</f>
        <v>0.94400000000000006</v>
      </c>
      <c r="Q70" s="203" t="str">
        <f>IF(ISNUMBER('2019'!P70),'2019'!P70,"XXX")</f>
        <v>XXX</v>
      </c>
      <c r="R70" s="203">
        <f>IF(ISNUMBER('2019'!Q70),('2019'!Q70/100),"XXX")</f>
        <v>0.42599999999999999</v>
      </c>
      <c r="S70" s="203">
        <f>IF(ISNUMBER('2019'!R70),('2019'!R70/100),"XXX")</f>
        <v>0.77259310000000003</v>
      </c>
      <c r="T70" s="203">
        <f>IF(ISNUMBER('2019'!S70),(1-('2019'!S70/100)),"XXX")</f>
        <v>1</v>
      </c>
      <c r="U70" s="203">
        <f>IF(ISNUMBER('2019'!T70),'2019'!T70,"XXX")</f>
        <v>0.68272168372222231</v>
      </c>
      <c r="V70" s="203">
        <f>IF(ISNUMBER('2019'!U70),'2019'!U70,"XXX")</f>
        <v>0.52</v>
      </c>
      <c r="W70" s="203">
        <f>IF(ISNUMBER('2019'!V70),'2019'!V70,"XXX")</f>
        <v>0.62219893492592593</v>
      </c>
      <c r="X70" s="203">
        <f>IF(ISNUMBER('2019'!W70),'2019'!W70,"XXX")</f>
        <v>0.45291042991111113</v>
      </c>
      <c r="Y70" s="129">
        <f t="shared" si="8"/>
        <v>0.71925807571722922</v>
      </c>
      <c r="Z70" s="202">
        <f>'2019'!X70</f>
        <v>0.85899999999999999</v>
      </c>
      <c r="AA70" s="203">
        <f>('2019'!Y70+2.5)/5</f>
        <v>0.69361821420000003</v>
      </c>
      <c r="AB70" s="196">
        <f t="shared" si="9"/>
        <v>0.77630910710000001</v>
      </c>
      <c r="AC70" s="79"/>
      <c r="AD70" s="79"/>
      <c r="AE70">
        <f t="shared" si="10"/>
        <v>0.81705493808737095</v>
      </c>
      <c r="AF70">
        <f t="shared" si="10"/>
        <v>0.67244599999999999</v>
      </c>
      <c r="AG70">
        <f t="shared" si="10"/>
        <v>0.63037161377083328</v>
      </c>
      <c r="AH70">
        <f t="shared" si="10"/>
        <v>0.85452561377083325</v>
      </c>
      <c r="AI70">
        <f t="shared" si="10"/>
        <v>0.88342597960000002</v>
      </c>
      <c r="AJ70">
        <f t="shared" si="10"/>
        <v>0.88342597960000002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0.59929655000000004</v>
      </c>
      <c r="AO70">
        <f t="shared" si="10"/>
        <v>0.88629654999999996</v>
      </c>
      <c r="AP70">
        <f t="shared" si="10"/>
        <v>0.84136084186111115</v>
      </c>
      <c r="AQ70">
        <f t="shared" si="10"/>
        <v>0.60136084186111116</v>
      </c>
      <c r="AR70">
        <f t="shared" si="10"/>
        <v>0.57109946746296303</v>
      </c>
      <c r="AS70">
        <f t="shared" si="10"/>
        <v>0.53755468241851856</v>
      </c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F70" s="9">
        <v>0.72</v>
      </c>
      <c r="BG70" s="9">
        <v>1</v>
      </c>
      <c r="BH70" s="61">
        <f>IF(ISNUMBER('1-3'!M70),'1-3'!M70/100,"XXX")</f>
        <v>0.70833333333333348</v>
      </c>
      <c r="BI70" s="9">
        <v>0.75</v>
      </c>
      <c r="BJ70" s="9">
        <v>0.86</v>
      </c>
      <c r="BK70" s="9">
        <v>0.84090987617474189</v>
      </c>
      <c r="BL70" s="9">
        <v>0.79320000000000002</v>
      </c>
      <c r="BM70" s="9">
        <v>0.85139799999999999</v>
      </c>
      <c r="BN70" s="9">
        <v>0.7090512275416665</v>
      </c>
      <c r="BO70" s="9">
        <v>1</v>
      </c>
      <c r="BP70" s="9">
        <v>0.76685195920000004</v>
      </c>
      <c r="BQ70" s="9">
        <v>1</v>
      </c>
      <c r="BR70" s="9">
        <v>0.94400000000000006</v>
      </c>
      <c r="BS70" s="9" t="s">
        <v>167</v>
      </c>
      <c r="BT70" s="9">
        <v>0.42599999999999999</v>
      </c>
      <c r="BU70" s="9">
        <v>0.45959964637579559</v>
      </c>
      <c r="BV70" s="9">
        <v>1</v>
      </c>
      <c r="BW70" s="9">
        <v>0.68272168372222231</v>
      </c>
      <c r="BX70" s="9">
        <v>0.52</v>
      </c>
      <c r="BY70" s="9">
        <v>0.62219893492592593</v>
      </c>
      <c r="BZ70" s="9">
        <v>0.45291042991111113</v>
      </c>
      <c r="CA70" s="9">
        <v>0.85899999999999999</v>
      </c>
      <c r="CB70" s="9">
        <v>0.68132874965667722</v>
      </c>
    </row>
    <row r="71" spans="1:80" ht="15" x14ac:dyDescent="0.25">
      <c r="A71" s="19" t="s">
        <v>80</v>
      </c>
      <c r="B71" s="19" t="s">
        <v>80</v>
      </c>
      <c r="C71" s="202">
        <f>IF(ISNUMBER('2019'!C71),(1-PRODUCT('2019'!C71,0.1)),"XXX")</f>
        <v>0.48</v>
      </c>
      <c r="D71" s="202">
        <f>IFERROR(IF((LOG(100*'2019'!D71+1)/LOG(100+1))&gt;1,0,(1-(LOG(100*'2019'!D71+1)/LOG(100+1)))), 1)</f>
        <v>1</v>
      </c>
      <c r="E71" s="203">
        <f>IF(ISNUMBER('2019'!E71),IF('2019'!E71/100&gt;1,1,'2019'!E71/100),"XXX")</f>
        <v>0.4328457506666667</v>
      </c>
      <c r="F71" s="202">
        <f>IF(ISNUMBER('2019'!F71),(1-(('2019'!F71-1)/4)),"XXX")</f>
        <v>0.5</v>
      </c>
      <c r="G71" s="202">
        <f>IF(ISNUMBER('2019'!G71),(1-('2019'!G71/10)),"XXX")</f>
        <v>0.44000000000000006</v>
      </c>
      <c r="H71" s="195">
        <f t="shared" si="7"/>
        <v>0.57056915013333331</v>
      </c>
      <c r="I71" s="203">
        <f>IF(ISNUMBER('2019'!H71),'2019'!H71,"XXX")</f>
        <v>0.62509045501985416</v>
      </c>
      <c r="J71" s="203">
        <f>IF(ISNUMBER('2019'!I71),'2019'!I71,"XXX")</f>
        <v>0.5151</v>
      </c>
      <c r="K71" s="203">
        <f>IF(ISNUMBER('2019'!J71),IF(('2019'!J71/5)&gt;1,1,'2019'!J71/5),"XXX")</f>
        <v>0.77880000000000005</v>
      </c>
      <c r="L71" s="203">
        <f>IF(ISNUMBER('2019'!K71),'2019'!K71,"XXX")</f>
        <v>0.57522094645833333</v>
      </c>
      <c r="M71" s="203">
        <f>IF(ISNUMBER('2019'!L71),IF(('2019'!L71/5)&gt;1,1,'2019'!L71/5),"XXX")</f>
        <v>0.79572424799999997</v>
      </c>
      <c r="N71" s="203">
        <f>IF(ISNUMBER('2019'!M71),(1-('2019'!M71/100)),"XXX")</f>
        <v>0.83562393190000006</v>
      </c>
      <c r="O71" s="203">
        <f>IF(ISNUMBER('2019'!N71),IF(('2019'!N71/10)&gt;1,1,'2019'!N71/10),"XXX")</f>
        <v>6.9999999999999993E-2</v>
      </c>
      <c r="P71" s="203">
        <f>IF(ISNUMBER('2019'!O71),('2019'!O71/100),"XXX")</f>
        <v>0.40299999999999997</v>
      </c>
      <c r="Q71" s="203">
        <f>IF(ISNUMBER('2019'!P71),'2019'!P71,"XXX")</f>
        <v>0.3024594783782959</v>
      </c>
      <c r="R71" s="203">
        <f>IF(ISNUMBER('2019'!Q71),('2019'!Q71/100),"XXX")</f>
        <v>0.14300000000000002</v>
      </c>
      <c r="S71" s="203">
        <f>IF(ISNUMBER('2019'!R71),('2019'!R71/100),"XXX")</f>
        <v>0.60459810000000003</v>
      </c>
      <c r="T71" s="203">
        <f>IF(ISNUMBER('2019'!S71),(1-('2019'!S71/100)),"XXX")</f>
        <v>0.99170000000000003</v>
      </c>
      <c r="U71" s="203">
        <f>IF(ISNUMBER('2019'!T71),'2019'!T71,"XXX")</f>
        <v>0.52896487977777784</v>
      </c>
      <c r="V71" s="203">
        <f>IF(ISNUMBER('2019'!U71),'2019'!U71,"XXX")</f>
        <v>0.44</v>
      </c>
      <c r="W71" s="203">
        <f>IF(ISNUMBER('2019'!V71),'2019'!V71,"XXX")</f>
        <v>0.53963786583333329</v>
      </c>
      <c r="X71" s="203">
        <f>IF(ISNUMBER('2019'!W71),'2019'!W71,"XXX")</f>
        <v>0.37231867843333338</v>
      </c>
      <c r="Y71" s="129">
        <f t="shared" si="8"/>
        <v>0.53257741148755799</v>
      </c>
      <c r="Z71" s="202">
        <f>'2019'!X71</f>
        <v>0.81299999999999994</v>
      </c>
      <c r="AA71" s="203">
        <f>('2019'!Y71+2.5)/5</f>
        <v>0.63589280840000006</v>
      </c>
      <c r="AB71" s="196">
        <f t="shared" si="9"/>
        <v>0.72444640420000006</v>
      </c>
      <c r="AC71" s="79"/>
      <c r="AD71" s="79"/>
      <c r="AE71">
        <f t="shared" si="10"/>
        <v>0.57009522750992714</v>
      </c>
      <c r="AF71">
        <f t="shared" si="10"/>
        <v>0.64695000000000003</v>
      </c>
      <c r="AG71">
        <f t="shared" si="10"/>
        <v>0.67701047322916663</v>
      </c>
      <c r="AH71">
        <f t="shared" si="10"/>
        <v>0.68547259722916665</v>
      </c>
      <c r="AI71">
        <f t="shared" si="10"/>
        <v>0.81567408995000001</v>
      </c>
      <c r="AJ71">
        <f t="shared" si="10"/>
        <v>0.45281196595000001</v>
      </c>
      <c r="AK71">
        <f t="shared" si="10"/>
        <v>0.23649999999999999</v>
      </c>
      <c r="AL71">
        <f t="shared" si="10"/>
        <v>0.35272973918914796</v>
      </c>
      <c r="AM71">
        <f t="shared" si="10"/>
        <v>0.22272973918914796</v>
      </c>
      <c r="AN71">
        <f t="shared" si="10"/>
        <v>0.37379905000000002</v>
      </c>
      <c r="AO71">
        <f t="shared" si="10"/>
        <v>0.79814905000000003</v>
      </c>
      <c r="AP71">
        <f t="shared" si="10"/>
        <v>0.76033243988888888</v>
      </c>
      <c r="AQ71">
        <f t="shared" si="10"/>
        <v>0.48448243988888895</v>
      </c>
      <c r="AR71">
        <f t="shared" si="10"/>
        <v>0.48981893291666667</v>
      </c>
      <c r="AS71">
        <f t="shared" si="10"/>
        <v>0.45597827213333331</v>
      </c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F71" s="9">
        <v>0.48</v>
      </c>
      <c r="BG71" s="9">
        <v>1</v>
      </c>
      <c r="BH71" s="61">
        <f>IF(ISNUMBER('1-3'!M71),'1-3'!M71/100,"XXX")</f>
        <v>0.60166666666666668</v>
      </c>
      <c r="BI71" s="9">
        <v>0.5</v>
      </c>
      <c r="BJ71" s="9">
        <v>0.44000000000000006</v>
      </c>
      <c r="BK71" s="9">
        <v>0.62509045501985416</v>
      </c>
      <c r="BL71" s="9">
        <v>0.5151</v>
      </c>
      <c r="BM71" s="9">
        <v>0.55169199999999996</v>
      </c>
      <c r="BN71" s="9">
        <v>0.57522094645833333</v>
      </c>
      <c r="BO71" s="9">
        <v>0.79572424799999997</v>
      </c>
      <c r="BP71" s="9">
        <v>0.83562393190000006</v>
      </c>
      <c r="BQ71" s="9">
        <v>6.9999999999999993E-2</v>
      </c>
      <c r="BR71" s="9">
        <v>0.40299999999999997</v>
      </c>
      <c r="BS71" s="9">
        <v>0.3024594783782959</v>
      </c>
      <c r="BT71" s="9">
        <v>0.14300000000000002</v>
      </c>
      <c r="BU71" s="9">
        <v>0.40670123189202811</v>
      </c>
      <c r="BV71" s="9">
        <v>0.99170000000000003</v>
      </c>
      <c r="BW71" s="9">
        <v>0.52896487977777784</v>
      </c>
      <c r="BX71" s="9">
        <v>0.44</v>
      </c>
      <c r="BY71" s="9">
        <v>0.53963786583333329</v>
      </c>
      <c r="BZ71" s="9">
        <v>0.37231867843333338</v>
      </c>
      <c r="CA71" s="9">
        <v>0.81299999999999994</v>
      </c>
      <c r="CB71" s="9">
        <v>0.62285782098770137</v>
      </c>
    </row>
    <row r="72" spans="1:80" ht="15" x14ac:dyDescent="0.25">
      <c r="A72" s="19" t="s">
        <v>81</v>
      </c>
      <c r="B72" s="19" t="s">
        <v>81</v>
      </c>
      <c r="C72" s="202">
        <f>IF(ISNUMBER('2019'!C72),(1-PRODUCT('2019'!C72,0.1)),"XXX")</f>
        <v>0.67999999999999994</v>
      </c>
      <c r="D72" s="202">
        <f>IFERROR(IF((LOG(100*'2019'!D72+1)/LOG(100+1))&gt;1,0,(1-(LOG(100*'2019'!D72+1)/LOG(100+1)))), 1)</f>
        <v>1</v>
      </c>
      <c r="E72" s="203">
        <f>IF(ISNUMBER('2019'!E72),IF('2019'!E72/100&gt;1,1,'2019'!E72/100),"XXX")</f>
        <v>0.92255568745833327</v>
      </c>
      <c r="F72" s="202">
        <f>IF(ISNUMBER('2019'!F72),(1-(('2019'!F72-1)/4)),"XXX")</f>
        <v>1</v>
      </c>
      <c r="G72" s="202">
        <f>IF(ISNUMBER('2019'!G72),(1-('2019'!G72/10)),"XXX")</f>
        <v>0.67999999999999994</v>
      </c>
      <c r="H72" s="195">
        <f t="shared" si="7"/>
        <v>0.85651113749166663</v>
      </c>
      <c r="I72" s="203">
        <f>IF(ISNUMBER('2019'!H72),'2019'!H72,"XXX")</f>
        <v>0.93157924721276031</v>
      </c>
      <c r="J72" s="203">
        <f>IF(ISNUMBER('2019'!I72),'2019'!I72,"XXX")</f>
        <v>0.92230000000000001</v>
      </c>
      <c r="K72" s="203">
        <f>IF(ISNUMBER('2019'!J72),IF(('2019'!J72/5)&gt;1,1,'2019'!J72/5),"XXX")</f>
        <v>0.48909599999999998</v>
      </c>
      <c r="L72" s="203">
        <f>IF(ISNUMBER('2019'!K72),'2019'!K72,"XXX")</f>
        <v>0.61473457012499999</v>
      </c>
      <c r="M72" s="203">
        <f>IF(ISNUMBER('2019'!L72),IF(('2019'!L72/5)&gt;1,1,'2019'!L72/5),"XXX")</f>
        <v>1</v>
      </c>
      <c r="N72" s="203">
        <f>IF(ISNUMBER('2019'!M72),(1-('2019'!M72/100)),"XXX")</f>
        <v>0.87092642779999996</v>
      </c>
      <c r="O72" s="203">
        <f>IF(ISNUMBER('2019'!N72),IF(('2019'!N72/10)&gt;1,1,'2019'!N72/10),"XXX")</f>
        <v>1</v>
      </c>
      <c r="P72" s="203">
        <f>IF(ISNUMBER('2019'!O72),('2019'!O72/100),"XXX")</f>
        <v>1</v>
      </c>
      <c r="Q72" s="203" t="str">
        <f>IF(ISNUMBER('2019'!P72),'2019'!P72,"XXX")</f>
        <v>XXX</v>
      </c>
      <c r="R72" s="203">
        <f>IF(ISNUMBER('2019'!Q72),('2019'!Q72/100),"XXX")</f>
        <v>1</v>
      </c>
      <c r="S72" s="203">
        <f>IF(ISNUMBER('2019'!R72),('2019'!R72/100),"XXX")</f>
        <v>0.89954509999999999</v>
      </c>
      <c r="T72" s="203">
        <f>IF(ISNUMBER('2019'!S72),(1-('2019'!S72/100)),"XXX")</f>
        <v>1</v>
      </c>
      <c r="U72" s="203">
        <f>IF(ISNUMBER('2019'!T72),'2019'!T72,"XXX")</f>
        <v>0.84166085988888883</v>
      </c>
      <c r="V72" s="203">
        <f>IF(ISNUMBER('2019'!U72),'2019'!U72,"XXX")</f>
        <v>0.73</v>
      </c>
      <c r="W72" s="203">
        <f>IF(ISNUMBER('2019'!V72),'2019'!V72,"XXX")</f>
        <v>0.71972233275925912</v>
      </c>
      <c r="X72" s="203">
        <f>IF(ISNUMBER('2019'!W72),'2019'!W72,"XXX")</f>
        <v>0.72474479011111115</v>
      </c>
      <c r="Y72" s="129">
        <f t="shared" si="8"/>
        <v>0.85901933299356359</v>
      </c>
      <c r="Z72" s="202">
        <f>'2019'!X72</f>
        <v>0.83299999999999996</v>
      </c>
      <c r="AA72" s="203">
        <f>('2019'!Y72+2.5)/5</f>
        <v>0.69847030639999996</v>
      </c>
      <c r="AB72" s="196">
        <f t="shared" si="9"/>
        <v>0.76573515319999996</v>
      </c>
      <c r="AC72" s="79"/>
      <c r="AD72" s="79"/>
      <c r="AE72">
        <f t="shared" si="10"/>
        <v>0.92693962360638016</v>
      </c>
      <c r="AF72">
        <f t="shared" si="10"/>
        <v>0.70569799999999994</v>
      </c>
      <c r="AG72">
        <f t="shared" si="10"/>
        <v>0.55191528506249998</v>
      </c>
      <c r="AH72">
        <f t="shared" si="10"/>
        <v>0.8073672850625</v>
      </c>
      <c r="AI72">
        <f t="shared" si="10"/>
        <v>0.93546321389999998</v>
      </c>
      <c r="AJ72">
        <f t="shared" si="10"/>
        <v>0.93546321389999998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0.94977255000000005</v>
      </c>
      <c r="AO72">
        <f t="shared" si="10"/>
        <v>0.94977255000000005</v>
      </c>
      <c r="AP72">
        <f t="shared" si="10"/>
        <v>0.92083042994444442</v>
      </c>
      <c r="AQ72">
        <f t="shared" si="10"/>
        <v>0.78583042994444441</v>
      </c>
      <c r="AR72">
        <f t="shared" si="10"/>
        <v>0.72486116637962961</v>
      </c>
      <c r="AS72">
        <f t="shared" si="10"/>
        <v>0.72223356143518513</v>
      </c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F72" s="9">
        <v>0.67999999999999994</v>
      </c>
      <c r="BG72" s="9">
        <v>1</v>
      </c>
      <c r="BH72" s="61">
        <f>IF(ISNUMBER('1-3'!M72),'1-3'!M72/100,"XXX")</f>
        <v>0.92166666666666675</v>
      </c>
      <c r="BI72" s="9">
        <v>1</v>
      </c>
      <c r="BJ72" s="9">
        <v>0.67999999999999994</v>
      </c>
      <c r="BK72" s="9">
        <v>0.93157924721276031</v>
      </c>
      <c r="BL72" s="9">
        <v>0.92230000000000001</v>
      </c>
      <c r="BM72" s="9">
        <v>0.77880000000000005</v>
      </c>
      <c r="BN72" s="9">
        <v>0.61473457012499999</v>
      </c>
      <c r="BO72" s="9">
        <v>1</v>
      </c>
      <c r="BP72" s="9">
        <v>0.87092642779999996</v>
      </c>
      <c r="BQ72" s="9">
        <v>1</v>
      </c>
      <c r="BR72" s="9">
        <v>1</v>
      </c>
      <c r="BS72" s="9" t="s">
        <v>167</v>
      </c>
      <c r="BT72" s="9">
        <v>1</v>
      </c>
      <c r="BU72" s="9">
        <v>0.704850374132163</v>
      </c>
      <c r="BV72" s="9">
        <v>1</v>
      </c>
      <c r="BW72" s="9">
        <v>0.84166085988888883</v>
      </c>
      <c r="BX72" s="9">
        <v>0.73</v>
      </c>
      <c r="BY72" s="9">
        <v>0.71972233275925912</v>
      </c>
      <c r="BZ72" s="9">
        <v>0.72474479011111115</v>
      </c>
      <c r="CA72" s="9">
        <v>0.83299999999999996</v>
      </c>
      <c r="CB72" s="9">
        <v>0.68626841306686404</v>
      </c>
    </row>
    <row r="73" spans="1:80" ht="15" x14ac:dyDescent="0.25">
      <c r="A73" s="19" t="s">
        <v>82</v>
      </c>
      <c r="B73" s="19" t="s">
        <v>82</v>
      </c>
      <c r="C73" s="202">
        <f>IF(ISNUMBER('2019'!C73),(1-PRODUCT('2019'!C73,0.1)),"XXX")</f>
        <v>0.30999999999999994</v>
      </c>
      <c r="D73" s="202">
        <f>IFERROR(IF((LOG(100*'2019'!D73+1)/LOG(100+1))&gt;1,0,(1-(LOG(100*'2019'!D73+1)/LOG(100+1)))), 1)</f>
        <v>1</v>
      </c>
      <c r="E73" s="203">
        <f>IF(ISNUMBER('2019'!E73),IF('2019'!E73/100&gt;1,1,'2019'!E73/100),"XXX")</f>
        <v>0.85712216458432211</v>
      </c>
      <c r="F73" s="202">
        <f>IF(ISNUMBER('2019'!F73),(1-(('2019'!F73-1)/4)),"XXX")</f>
        <v>0.75</v>
      </c>
      <c r="G73" s="202">
        <f>IF(ISNUMBER('2019'!G73),(1-('2019'!G73/10)),"XXX")</f>
        <v>0.26</v>
      </c>
      <c r="H73" s="195">
        <f t="shared" si="7"/>
        <v>0.63542443291686435</v>
      </c>
      <c r="I73" s="203">
        <f>IF(ISNUMBER('2019'!H73),'2019'!H73,"XXX")</f>
        <v>0.67445033306965874</v>
      </c>
      <c r="J73" s="203">
        <f>IF(ISNUMBER('2019'!I73),'2019'!I73,"XXX")</f>
        <v>0.55400000000000005</v>
      </c>
      <c r="K73" s="203">
        <f>IF(ISNUMBER('2019'!J73),IF(('2019'!J73/5)&gt;1,1,'2019'!J73/5),"XXX")</f>
        <v>0.550458</v>
      </c>
      <c r="L73" s="203">
        <f>IF(ISNUMBER('2019'!K73),'2019'!K73,"XXX")</f>
        <v>0.61095666483333333</v>
      </c>
      <c r="M73" s="203">
        <f>IF(ISNUMBER('2019'!L73),IF(('2019'!L73/5)&gt;1,1,'2019'!L73/5),"XXX")</f>
        <v>0.77606863999999998</v>
      </c>
      <c r="N73" s="203">
        <f>IF(ISNUMBER('2019'!M73),(1-('2019'!M73/100)),"XXX")</f>
        <v>0.69710174559999993</v>
      </c>
      <c r="O73" s="203">
        <f>IF(ISNUMBER('2019'!N73),IF(('2019'!N73/10)&gt;1,1,'2019'!N73/10),"XXX")</f>
        <v>0.9</v>
      </c>
      <c r="P73" s="203">
        <f>IF(ISNUMBER('2019'!O73),('2019'!O73/100),"XXX")</f>
        <v>0.6</v>
      </c>
      <c r="Q73" s="203">
        <f>IF(ISNUMBER('2019'!P73),'2019'!P73,"XXX")</f>
        <v>0.35469357967376708</v>
      </c>
      <c r="R73" s="203">
        <f>IF(ISNUMBER('2019'!Q73),('2019'!Q73/100),"XXX")</f>
        <v>9.6999999999999989E-2</v>
      </c>
      <c r="S73" s="203">
        <f>IF(ISNUMBER('2019'!R73),('2019'!R73/100),"XXX")</f>
        <v>0.87606989999999996</v>
      </c>
      <c r="T73" s="203">
        <f>IF(ISNUMBER('2019'!S73),(1-('2019'!S73/100)),"XXX")</f>
        <v>0.99880000000000002</v>
      </c>
      <c r="U73" s="203">
        <f>IF(ISNUMBER('2019'!T73),'2019'!T73,"XXX")</f>
        <v>0.68736706838888895</v>
      </c>
      <c r="V73" s="203">
        <f>IF(ISNUMBER('2019'!U73),'2019'!U73,"XXX")</f>
        <v>0.49</v>
      </c>
      <c r="W73" s="203">
        <f>IF(ISNUMBER('2019'!V73),'2019'!V73,"XXX")</f>
        <v>0.5812064055740741</v>
      </c>
      <c r="X73" s="203">
        <f>IF(ISNUMBER('2019'!W73),'2019'!W73,"XXX")</f>
        <v>0.51870554683333336</v>
      </c>
      <c r="Y73" s="129">
        <f t="shared" si="8"/>
        <v>0.62292986774831605</v>
      </c>
      <c r="Z73" s="202">
        <f>'2019'!X73</f>
        <v>0.26800000000000002</v>
      </c>
      <c r="AA73" s="203">
        <f>('2019'!Y73+2.5)/5</f>
        <v>0.37784301040000001</v>
      </c>
      <c r="AB73" s="196">
        <f t="shared" si="9"/>
        <v>0.32292150520000001</v>
      </c>
      <c r="AC73" s="79"/>
      <c r="AD73" s="79"/>
      <c r="AE73">
        <f t="shared" si="10"/>
        <v>0.61422516653482939</v>
      </c>
      <c r="AF73">
        <f t="shared" si="10"/>
        <v>0.55222900000000008</v>
      </c>
      <c r="AG73">
        <f t="shared" si="10"/>
        <v>0.58070733241666672</v>
      </c>
      <c r="AH73">
        <f t="shared" si="10"/>
        <v>0.6935126524166666</v>
      </c>
      <c r="AI73">
        <f t="shared" si="10"/>
        <v>0.73658519280000001</v>
      </c>
      <c r="AJ73">
        <f t="shared" si="10"/>
        <v>0.79855087279999992</v>
      </c>
      <c r="AK73">
        <f t="shared" si="10"/>
        <v>0.75</v>
      </c>
      <c r="AL73">
        <f t="shared" si="10"/>
        <v>0.4773467898368835</v>
      </c>
      <c r="AM73">
        <f t="shared" si="10"/>
        <v>0.22584678983688353</v>
      </c>
      <c r="AN73">
        <f t="shared" si="10"/>
        <v>0.48653494999999997</v>
      </c>
      <c r="AO73">
        <f t="shared" si="10"/>
        <v>0.93743494999999999</v>
      </c>
      <c r="AP73">
        <f t="shared" si="10"/>
        <v>0.84308353419444448</v>
      </c>
      <c r="AQ73">
        <f t="shared" si="10"/>
        <v>0.58868353419444452</v>
      </c>
      <c r="AR73">
        <f t="shared" si="10"/>
        <v>0.53560320278703699</v>
      </c>
      <c r="AS73">
        <f t="shared" si="10"/>
        <v>0.54995597620370373</v>
      </c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F73" s="9">
        <v>0.30999999999999994</v>
      </c>
      <c r="BG73" s="9">
        <v>1</v>
      </c>
      <c r="BH73" s="61">
        <f>IF(ISNUMBER('1-3'!M73),'1-3'!M73/100,"XXX")</f>
        <v>0.86166666666666669</v>
      </c>
      <c r="BI73" s="9">
        <v>0.75</v>
      </c>
      <c r="BJ73" s="9">
        <v>0.26</v>
      </c>
      <c r="BK73" s="9">
        <v>0.67445033306965874</v>
      </c>
      <c r="BL73" s="9">
        <v>0.55400000000000005</v>
      </c>
      <c r="BM73" s="9">
        <v>0.48909599999999998</v>
      </c>
      <c r="BN73" s="9">
        <v>0.61095666483333333</v>
      </c>
      <c r="BO73" s="9">
        <v>0.77606863999999998</v>
      </c>
      <c r="BP73" s="9">
        <v>0.69710174559999993</v>
      </c>
      <c r="BQ73" s="9">
        <v>0.9</v>
      </c>
      <c r="BR73" s="9">
        <v>0.6</v>
      </c>
      <c r="BS73" s="9">
        <v>0.35469357967376708</v>
      </c>
      <c r="BT73" s="9">
        <v>9.6999999999999989E-2</v>
      </c>
      <c r="BU73" s="9">
        <v>0.30060158956588795</v>
      </c>
      <c r="BV73" s="9">
        <v>0.99880000000000002</v>
      </c>
      <c r="BW73" s="9">
        <v>0.68736706838888895</v>
      </c>
      <c r="BX73" s="9">
        <v>0.49</v>
      </c>
      <c r="BY73" s="9">
        <v>0.5812064055740741</v>
      </c>
      <c r="BZ73" s="9">
        <v>0.51870554683333336</v>
      </c>
      <c r="CA73" s="9">
        <v>0.26800000000000002</v>
      </c>
      <c r="CB73" s="9">
        <v>0.3610819339752197</v>
      </c>
    </row>
    <row r="74" spans="1:80" ht="15" x14ac:dyDescent="0.25">
      <c r="A74" s="19" t="s">
        <v>83</v>
      </c>
      <c r="B74" s="19" t="s">
        <v>83</v>
      </c>
      <c r="C74" s="202">
        <f>IF(ISNUMBER('2019'!C74),(1-PRODUCT('2019'!C74,0.1)),"XXX")</f>
        <v>0.6399999999999999</v>
      </c>
      <c r="D74" s="202">
        <f>IFERROR(IF((LOG(100*'2019'!D74+1)/LOG(100+1))&gt;1,0,(1-(LOG(100*'2019'!D74+1)/LOG(100+1)))), 1)</f>
        <v>1</v>
      </c>
      <c r="E74" s="203">
        <f>IF(ISNUMBER('2019'!E74),IF('2019'!E74/100&gt;1,1,'2019'!E74/100),"XXX")</f>
        <v>0.72458064638968922</v>
      </c>
      <c r="F74" s="202">
        <f>IF(ISNUMBER('2019'!F74),(1-(('2019'!F74-1)/4)),"XXX")</f>
        <v>0.5</v>
      </c>
      <c r="G74" s="202">
        <f>IF(ISNUMBER('2019'!G74),(1-('2019'!G74/10)),"XXX")</f>
        <v>0.32999999999999996</v>
      </c>
      <c r="H74" s="195">
        <f t="shared" si="7"/>
        <v>0.63891612927793784</v>
      </c>
      <c r="I74" s="203">
        <f>IF(ISNUMBER('2019'!H74),'2019'!H74,"XXX")</f>
        <v>0.68334836336211469</v>
      </c>
      <c r="J74" s="203">
        <f>IF(ISNUMBER('2019'!I74),'2019'!I74,"XXX")</f>
        <v>0.70240000000000002</v>
      </c>
      <c r="K74" s="203" t="str">
        <f>IF(ISNUMBER('2019'!J74),IF(('2019'!J74/5)&gt;1,1,'2019'!J74/5),"XXX")</f>
        <v>XXX</v>
      </c>
      <c r="L74" s="203">
        <f>IF(ISNUMBER('2019'!K74),'2019'!K74,"XXX")</f>
        <v>0.610335509</v>
      </c>
      <c r="M74" s="203">
        <f>IF(ISNUMBER('2019'!L74),IF(('2019'!L74/5)&gt;1,1,'2019'!L74/5),"XXX")</f>
        <v>0.33415050599999996</v>
      </c>
      <c r="N74" s="203">
        <f>IF(ISNUMBER('2019'!M74),(1-('2019'!M74/100)),"XXX")</f>
        <v>0.66136173249999997</v>
      </c>
      <c r="O74" s="203">
        <f>IF(ISNUMBER('2019'!N74),IF(('2019'!N74/10)&gt;1,1,'2019'!N74/10),"XXX")</f>
        <v>0.51</v>
      </c>
      <c r="P74" s="203">
        <f>IF(ISNUMBER('2019'!O74),('2019'!O74/100),"XXX")</f>
        <v>0.996</v>
      </c>
      <c r="Q74" s="203">
        <f>IF(ISNUMBER('2019'!P74),'2019'!P74,"XXX")</f>
        <v>0.34161612987518308</v>
      </c>
      <c r="R74" s="203">
        <f>IF(ISNUMBER('2019'!Q74),('2019'!Q74/100),"XXX")</f>
        <v>0.74199999999999999</v>
      </c>
      <c r="S74" s="203">
        <f>IF(ISNUMBER('2019'!R74),('2019'!R74/100),"XXX")</f>
        <v>0.76157589999999997</v>
      </c>
      <c r="T74" s="203">
        <f>IF(ISNUMBER('2019'!S74),(1-('2019'!S74/100)),"XXX")</f>
        <v>1</v>
      </c>
      <c r="U74" s="203">
        <f>IF(ISNUMBER('2019'!T74),'2019'!T74,"XXX")</f>
        <v>0.54950212899999995</v>
      </c>
      <c r="V74" s="203">
        <f>IF(ISNUMBER('2019'!U74),'2019'!U74,"XXX")</f>
        <v>0.31</v>
      </c>
      <c r="W74" s="203">
        <f>IF(ISNUMBER('2019'!V74),'2019'!V74,"XXX")</f>
        <v>0.54987966574074076</v>
      </c>
      <c r="X74" s="203">
        <f>IF(ISNUMBER('2019'!W74),'2019'!W74,"XXX")</f>
        <v>0.61323466566666662</v>
      </c>
      <c r="Y74" s="129">
        <f t="shared" si="8"/>
        <v>0.62348375688404412</v>
      </c>
      <c r="Z74" s="202">
        <f>'2019'!X74</f>
        <v>0.23699999999999999</v>
      </c>
      <c r="AA74" s="203">
        <f>('2019'!Y74+2.5)/5</f>
        <v>0.27232842439999999</v>
      </c>
      <c r="AB74" s="196">
        <f t="shared" si="9"/>
        <v>0.25466421220000002</v>
      </c>
      <c r="AC74" s="79"/>
      <c r="AD74" s="79"/>
      <c r="AE74">
        <f t="shared" si="10"/>
        <v>0.6928741816810573</v>
      </c>
      <c r="AF74">
        <f t="shared" si="10"/>
        <v>0.70240000000000002</v>
      </c>
      <c r="AG74">
        <f t="shared" si="10"/>
        <v>0.610335509</v>
      </c>
      <c r="AH74">
        <f t="shared" si="10"/>
        <v>0.47224300749999998</v>
      </c>
      <c r="AI74">
        <f t="shared" si="10"/>
        <v>0.49775611924999996</v>
      </c>
      <c r="AJ74">
        <f t="shared" si="10"/>
        <v>0.58568086624999993</v>
      </c>
      <c r="AK74">
        <f t="shared" si="10"/>
        <v>0.753</v>
      </c>
      <c r="AL74">
        <f t="shared" si="10"/>
        <v>0.6688080649375916</v>
      </c>
      <c r="AM74">
        <f t="shared" si="10"/>
        <v>0.54180806493759159</v>
      </c>
      <c r="AN74">
        <f t="shared" si="10"/>
        <v>0.75178794999999998</v>
      </c>
      <c r="AO74">
        <f t="shared" si="10"/>
        <v>0.88078794999999999</v>
      </c>
      <c r="AP74">
        <f t="shared" si="10"/>
        <v>0.77475106449999998</v>
      </c>
      <c r="AQ74">
        <f t="shared" si="10"/>
        <v>0.4297510645</v>
      </c>
      <c r="AR74">
        <f t="shared" si="10"/>
        <v>0.42993983287037041</v>
      </c>
      <c r="AS74">
        <f t="shared" si="10"/>
        <v>0.58155716570370375</v>
      </c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F74" s="9">
        <v>0.64</v>
      </c>
      <c r="BG74" s="9">
        <v>1</v>
      </c>
      <c r="BH74" s="61">
        <f>IF(ISNUMBER('1-3'!M74),'1-3'!M74/100,"XXX")</f>
        <v>0.82333333333333347</v>
      </c>
      <c r="BI74" s="9">
        <v>0.5</v>
      </c>
      <c r="BJ74" s="9">
        <v>0.32999999999999996</v>
      </c>
      <c r="BK74" s="9">
        <v>0.68334836336211469</v>
      </c>
      <c r="BL74" s="9">
        <v>0.70240000000000002</v>
      </c>
      <c r="BM74" s="9">
        <v>0.550458</v>
      </c>
      <c r="BN74" s="9">
        <v>0.610335509</v>
      </c>
      <c r="BO74" s="9">
        <v>0.33415050599999996</v>
      </c>
      <c r="BP74" s="9">
        <v>0.66136173249999997</v>
      </c>
      <c r="BQ74" s="9">
        <v>0.51</v>
      </c>
      <c r="BR74" s="9">
        <v>0.996</v>
      </c>
      <c r="BS74" s="9">
        <v>0.34161612987518308</v>
      </c>
      <c r="BT74" s="9">
        <v>0.74199999999999999</v>
      </c>
      <c r="BU74" s="9">
        <v>0.56569705536820003</v>
      </c>
      <c r="BV74" s="9">
        <v>1</v>
      </c>
      <c r="BW74" s="9">
        <v>0.54950212899999995</v>
      </c>
      <c r="BX74" s="9">
        <v>0.31</v>
      </c>
      <c r="BY74" s="9">
        <v>0.54987966574074076</v>
      </c>
      <c r="BZ74" s="9">
        <v>0.61323466566666662</v>
      </c>
      <c r="CA74" s="9">
        <v>0.23699999999999999</v>
      </c>
      <c r="CB74" s="9">
        <v>0.25395462512969968</v>
      </c>
    </row>
    <row r="75" spans="1:80" ht="15" x14ac:dyDescent="0.25">
      <c r="A75" s="19" t="s">
        <v>84</v>
      </c>
      <c r="B75" s="19" t="s">
        <v>84</v>
      </c>
      <c r="C75" s="202">
        <f>IF(ISNUMBER('2019'!C75),(1-PRODUCT('2019'!C75,0.1)),"XXX")</f>
        <v>0.25</v>
      </c>
      <c r="D75" s="202">
        <f>IFERROR(IF((LOG(100*'2019'!D75+1)/LOG(100+1))&gt;1,0,(1-(LOG(100*'2019'!D75+1)/LOG(100+1)))), 1)</f>
        <v>0.80693681716129673</v>
      </c>
      <c r="E75" s="203">
        <f>IF(ISNUMBER('2019'!E75),IF('2019'!E75/100&gt;1,1,'2019'!E75/100),"XXX")</f>
        <v>0.65674143684632769</v>
      </c>
      <c r="F75" s="202">
        <f>IF(ISNUMBER('2019'!F75),(1-(('2019'!F75-1)/4)),"XXX")</f>
        <v>0.5</v>
      </c>
      <c r="G75" s="202">
        <f>IF(ISNUMBER('2019'!G75),(1-('2019'!G75/10)),"XXX")</f>
        <v>0.32000000000000006</v>
      </c>
      <c r="H75" s="195">
        <f t="shared" si="7"/>
        <v>0.50673565080152494</v>
      </c>
      <c r="I75" s="203">
        <f>IF(ISNUMBER('2019'!H75),'2019'!H75,"XXX")</f>
        <v>0.53601153574674465</v>
      </c>
      <c r="J75" s="203">
        <f>IF(ISNUMBER('2019'!I75),'2019'!I75,"XXX")</f>
        <v>0.3402</v>
      </c>
      <c r="K75" s="203">
        <f>IF(ISNUMBER('2019'!J75),IF(('2019'!J75/5)&gt;1,1,'2019'!J75/5),"XXX")</f>
        <v>0.82340999999999998</v>
      </c>
      <c r="L75" s="203">
        <f>IF(ISNUMBER('2019'!K75),'2019'!K75,"XXX")</f>
        <v>0.44129959349999998</v>
      </c>
      <c r="M75" s="203">
        <f>IF(ISNUMBER('2019'!L75),IF(('2019'!L75/5)&gt;1,1,'2019'!L75/5),"XXX")</f>
        <v>0.42225527800000001</v>
      </c>
      <c r="N75" s="203">
        <f>IF(ISNUMBER('2019'!M75),(1-('2019'!M75/100)),"XXX")</f>
        <v>0.75700237269999993</v>
      </c>
      <c r="O75" s="203">
        <f>IF(ISNUMBER('2019'!N75),IF(('2019'!N75/10)&gt;1,1,'2019'!N75/10),"XXX")</f>
        <v>0.1</v>
      </c>
      <c r="P75" s="203">
        <f>IF(ISNUMBER('2019'!O75),('2019'!O75/100),"XXX")</f>
        <v>0.13200000000000001</v>
      </c>
      <c r="Q75" s="203">
        <f>IF(ISNUMBER('2019'!P75),'2019'!P75,"XXX")</f>
        <v>7.4854296445846555E-2</v>
      </c>
      <c r="R75" s="203">
        <f>IF(ISNUMBER('2019'!Q75),('2019'!Q75/100),"XXX")</f>
        <v>2.5000000000000001E-2</v>
      </c>
      <c r="S75" s="203">
        <f>IF(ISNUMBER('2019'!R75),('2019'!R75/100),"XXX")</f>
        <v>0.37994320000000004</v>
      </c>
      <c r="T75" s="203">
        <f>IF(ISNUMBER('2019'!S75),(1-('2019'!S75/100)),"XXX")</f>
        <v>0.73609999999999998</v>
      </c>
      <c r="U75" s="203">
        <f>IF(ISNUMBER('2019'!T75),'2019'!T75,"XXX")</f>
        <v>0.53849600155555555</v>
      </c>
      <c r="V75" s="203">
        <f>IF(ISNUMBER('2019'!U75),'2019'!U75,"XXX")</f>
        <v>0.27</v>
      </c>
      <c r="W75" s="203">
        <f>IF(ISNUMBER('2019'!V75),'2019'!V75,"XXX")</f>
        <v>0.53013164024074078</v>
      </c>
      <c r="X75" s="203">
        <f>IF(ISNUMBER('2019'!W75),'2019'!W75,"XXX")</f>
        <v>0.49631097582222217</v>
      </c>
      <c r="Y75" s="129">
        <f t="shared" si="8"/>
        <v>0.41268843087569435</v>
      </c>
      <c r="Z75" s="202">
        <f>'2019'!X75</f>
        <v>0.45800000000000002</v>
      </c>
      <c r="AA75" s="203">
        <f>('2019'!Y75+2.5)/5</f>
        <v>0.45413826999999996</v>
      </c>
      <c r="AB75" s="196">
        <f t="shared" si="9"/>
        <v>0.45606913500000001</v>
      </c>
      <c r="AC75" s="79"/>
      <c r="AD75" s="79"/>
      <c r="AE75">
        <f t="shared" si="10"/>
        <v>0.4381057678733723</v>
      </c>
      <c r="AF75">
        <f t="shared" si="10"/>
        <v>0.58180500000000002</v>
      </c>
      <c r="AG75">
        <f t="shared" si="10"/>
        <v>0.63235479674999995</v>
      </c>
      <c r="AH75">
        <f t="shared" si="10"/>
        <v>0.43177743574999999</v>
      </c>
      <c r="AI75">
        <f t="shared" si="10"/>
        <v>0.58962882534999994</v>
      </c>
      <c r="AJ75">
        <f t="shared" si="10"/>
        <v>0.42850118634999995</v>
      </c>
      <c r="AK75">
        <f t="shared" si="10"/>
        <v>0.11600000000000001</v>
      </c>
      <c r="AL75">
        <f t="shared" si="10"/>
        <v>0.10342714822292329</v>
      </c>
      <c r="AM75">
        <f t="shared" si="10"/>
        <v>4.9927148222923282E-2</v>
      </c>
      <c r="AN75">
        <f t="shared" si="10"/>
        <v>0.20247160000000003</v>
      </c>
      <c r="AO75">
        <f t="shared" si="10"/>
        <v>0.55802160000000001</v>
      </c>
      <c r="AP75">
        <f t="shared" si="10"/>
        <v>0.63729800077777776</v>
      </c>
      <c r="AQ75">
        <f t="shared" si="10"/>
        <v>0.40424800077777778</v>
      </c>
      <c r="AR75">
        <f t="shared" si="10"/>
        <v>0.4000658201203704</v>
      </c>
      <c r="AS75">
        <f t="shared" si="10"/>
        <v>0.51322130803148147</v>
      </c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F75" s="9">
        <v>0.25</v>
      </c>
      <c r="BG75" s="9">
        <v>0.80693681716129673</v>
      </c>
      <c r="BH75" s="61">
        <f>IF(ISNUMBER('1-3'!M75),'1-3'!M75/100,"XXX")</f>
        <v>0.57500000000000007</v>
      </c>
      <c r="BI75" s="9">
        <v>0.5</v>
      </c>
      <c r="BJ75" s="9">
        <v>0.32000000000000006</v>
      </c>
      <c r="BK75" s="9">
        <v>0.53601153574674465</v>
      </c>
      <c r="BL75" s="9">
        <v>0.3402</v>
      </c>
      <c r="BM75" s="9" t="s">
        <v>167</v>
      </c>
      <c r="BN75" s="9">
        <v>0.44129959349999998</v>
      </c>
      <c r="BO75" s="9">
        <v>0.42225527800000001</v>
      </c>
      <c r="BP75" s="9">
        <v>0.75700237269999993</v>
      </c>
      <c r="BQ75" s="9">
        <v>0.1</v>
      </c>
      <c r="BR75" s="9">
        <v>0.13200000000000001</v>
      </c>
      <c r="BS75" s="9">
        <v>7.4854296445846555E-2</v>
      </c>
      <c r="BT75" s="9">
        <v>2.5000000000000001E-2</v>
      </c>
      <c r="BU75" s="9">
        <v>0.26818715966435119</v>
      </c>
      <c r="BV75" s="9">
        <v>0.73609999999999998</v>
      </c>
      <c r="BW75" s="9">
        <v>0.53849600155555555</v>
      </c>
      <c r="BX75" s="9">
        <v>0.27</v>
      </c>
      <c r="BY75" s="9">
        <v>0.53013164024074078</v>
      </c>
      <c r="BZ75" s="9">
        <v>0.49631097582222217</v>
      </c>
      <c r="CA75" s="9">
        <v>0.45800000000000002</v>
      </c>
      <c r="CB75" s="9">
        <v>0.43747036457061766</v>
      </c>
    </row>
    <row r="76" spans="1:80" ht="15" x14ac:dyDescent="0.25">
      <c r="A76" s="19" t="s">
        <v>191</v>
      </c>
      <c r="B76" s="19" t="s">
        <v>191</v>
      </c>
      <c r="C76" s="202">
        <f>IF(ISNUMBER('2019'!C76),(1-PRODUCT('2019'!C76,0.1)),"XXX")</f>
        <v>0.5</v>
      </c>
      <c r="D76" s="202">
        <f>IFERROR(IF((LOG(100*'2019'!D76+1)/LOG(100+1))&gt;1,0,(1-(LOG(100*'2019'!D76+1)/LOG(100+1)))), 1)</f>
        <v>1</v>
      </c>
      <c r="E76" s="203">
        <f>IF(ISNUMBER('2019'!E76),IF('2019'!E76/100&gt;1,1,'2019'!E76/100),"XXX")</f>
        <v>0.85249116122951984</v>
      </c>
      <c r="F76" s="202">
        <f>IF(ISNUMBER('2019'!F76),(1-(('2019'!F76-1)/4)),"XXX")</f>
        <v>1</v>
      </c>
      <c r="G76" s="202">
        <f>IF(ISNUMBER('2019'!G76),(1-('2019'!G76/10)),"XXX")</f>
        <v>0.67999999999999994</v>
      </c>
      <c r="H76" s="195">
        <f t="shared" si="7"/>
        <v>0.806498232245904</v>
      </c>
      <c r="I76" s="203">
        <f>IF(ISNUMBER('2019'!H76),'2019'!H76,"XXX")</f>
        <v>0.92089196129635464</v>
      </c>
      <c r="J76" s="203">
        <f>IF(ISNUMBER('2019'!I76),'2019'!I76,"XXX")</f>
        <v>0.96840000000000004</v>
      </c>
      <c r="K76" s="203">
        <f>IF(ISNUMBER('2019'!J76),IF(('2019'!J76/5)&gt;1,1,'2019'!J76/5),"XXX")</f>
        <v>0.60991400000000007</v>
      </c>
      <c r="L76" s="203">
        <f>IF(ISNUMBER('2019'!K76),'2019'!K76,"XXX")</f>
        <v>0.61328713108333333</v>
      </c>
      <c r="M76" s="203">
        <f>IF(ISNUMBER('2019'!L76),IF(('2019'!L76/5)&gt;1,1,'2019'!L76/5),"XXX")</f>
        <v>0.97200098000000001</v>
      </c>
      <c r="N76" s="203">
        <f>IF(ISNUMBER('2019'!M76),(1-('2019'!M76/100)),"XXX")</f>
        <v>0.69754919049999997</v>
      </c>
      <c r="O76" s="203">
        <f>IF(ISNUMBER('2019'!N76),IF(('2019'!N76/10)&gt;1,1,'2019'!N76/10),"XXX")</f>
        <v>0.63</v>
      </c>
      <c r="P76" s="203">
        <f>IF(ISNUMBER('2019'!O76),('2019'!O76/100),"XXX")</f>
        <v>1</v>
      </c>
      <c r="Q76" s="203" t="str">
        <f>IF(ISNUMBER('2019'!P76),'2019'!P76,"XXX")</f>
        <v>XXX</v>
      </c>
      <c r="R76" s="203">
        <f>IF(ISNUMBER('2019'!Q76),('2019'!Q76/100),"XXX")</f>
        <v>0.48899999999999999</v>
      </c>
      <c r="S76" s="203">
        <f>IF(ISNUMBER('2019'!R76),('2019'!R76/100),"XXX")</f>
        <v>0.75435429999999992</v>
      </c>
      <c r="T76" s="203">
        <f>IF(ISNUMBER('2019'!S76),(1-('2019'!S76/100)),"XXX")</f>
        <v>1</v>
      </c>
      <c r="U76" s="203">
        <f>IF(ISNUMBER('2019'!T76),'2019'!T76,"XXX")</f>
        <v>0.72826515305555561</v>
      </c>
      <c r="V76" s="203">
        <f>IF(ISNUMBER('2019'!U76),'2019'!U76,"XXX")</f>
        <v>0.56999999999999995</v>
      </c>
      <c r="W76" s="203">
        <f>IF(ISNUMBER('2019'!V76),'2019'!V76,"XXX")</f>
        <v>0.53541497392592585</v>
      </c>
      <c r="X76" s="203">
        <f>IF(ISNUMBER('2019'!W76),'2019'!W76,"XXX")</f>
        <v>0.63605554894444449</v>
      </c>
      <c r="Y76" s="129">
        <f t="shared" si="8"/>
        <v>0.72588332742535078</v>
      </c>
      <c r="Z76" s="202">
        <f>'2019'!X76</f>
        <v>0.84899999999999998</v>
      </c>
      <c r="AA76" s="203">
        <f>('2019'!Y76+2.5)/5</f>
        <v>0.66332644220000003</v>
      </c>
      <c r="AB76" s="196">
        <f t="shared" si="9"/>
        <v>0.7561632211</v>
      </c>
      <c r="AC76" s="79"/>
      <c r="AD76" s="79"/>
      <c r="AE76">
        <f t="shared" si="10"/>
        <v>0.94464598064817729</v>
      </c>
      <c r="AF76">
        <f t="shared" si="10"/>
        <v>0.78915700000000011</v>
      </c>
      <c r="AG76">
        <f t="shared" si="10"/>
        <v>0.61160056554166675</v>
      </c>
      <c r="AH76">
        <f t="shared" si="10"/>
        <v>0.79264405554166673</v>
      </c>
      <c r="AI76">
        <f t="shared" si="10"/>
        <v>0.83477508524999999</v>
      </c>
      <c r="AJ76">
        <f t="shared" si="10"/>
        <v>0.66377459525000004</v>
      </c>
      <c r="AK76">
        <f t="shared" si="10"/>
        <v>0.81499999999999995</v>
      </c>
      <c r="AL76">
        <f t="shared" si="10"/>
        <v>1</v>
      </c>
      <c r="AM76">
        <f t="shared" si="10"/>
        <v>0.48899999999999999</v>
      </c>
      <c r="AN76">
        <f t="shared" si="10"/>
        <v>0.62167715000000001</v>
      </c>
      <c r="AO76">
        <f t="shared" si="10"/>
        <v>0.87717714999999996</v>
      </c>
      <c r="AP76">
        <f t="shared" si="10"/>
        <v>0.86413257652777786</v>
      </c>
      <c r="AQ76">
        <f t="shared" si="10"/>
        <v>0.64913257652777778</v>
      </c>
      <c r="AR76">
        <f t="shared" si="10"/>
        <v>0.5527074869629629</v>
      </c>
      <c r="AS76">
        <f t="shared" si="10"/>
        <v>0.58573526143518517</v>
      </c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F76" s="9">
        <v>0.5</v>
      </c>
      <c r="BG76" s="9">
        <v>1</v>
      </c>
      <c r="BH76" s="61">
        <f>IF(ISNUMBER('1-3'!M76),'1-3'!M76/100,"XXX")</f>
        <v>0.82666666666666666</v>
      </c>
      <c r="BI76" s="9">
        <v>1</v>
      </c>
      <c r="BJ76" s="9">
        <v>0.67999999999999994</v>
      </c>
      <c r="BK76" s="9">
        <v>0.92089196129635464</v>
      </c>
      <c r="BL76" s="9">
        <v>0.96840000000000004</v>
      </c>
      <c r="BM76" s="9" t="s">
        <v>167</v>
      </c>
      <c r="BN76" s="9">
        <v>0.61328713108333333</v>
      </c>
      <c r="BO76" s="9">
        <v>0.97200098000000001</v>
      </c>
      <c r="BP76" s="9">
        <v>0.69754919049999997</v>
      </c>
      <c r="BQ76" s="9">
        <v>0.63</v>
      </c>
      <c r="BR76" s="9">
        <v>1</v>
      </c>
      <c r="BS76" s="9" t="s">
        <v>167</v>
      </c>
      <c r="BT76" s="9">
        <v>0.48899999999999999</v>
      </c>
      <c r="BU76" s="9">
        <v>0.50380268562085007</v>
      </c>
      <c r="BV76" s="9">
        <v>1</v>
      </c>
      <c r="BW76" s="9">
        <v>0.72826515305555561</v>
      </c>
      <c r="BX76" s="9">
        <v>0.56999999999999995</v>
      </c>
      <c r="BY76" s="9">
        <v>0.53541497392592585</v>
      </c>
      <c r="BZ76" s="9">
        <v>0.63605554894444449</v>
      </c>
      <c r="CA76" s="9">
        <v>0.84899999999999998</v>
      </c>
      <c r="CB76" s="9">
        <v>0.65029698610305786</v>
      </c>
    </row>
    <row r="77" spans="1:80" ht="15" x14ac:dyDescent="0.25">
      <c r="A77" s="19" t="s">
        <v>86</v>
      </c>
      <c r="B77" s="19" t="s">
        <v>86</v>
      </c>
      <c r="C77" s="202">
        <f>IF(ISNUMBER('2019'!C77),(1-PRODUCT('2019'!C77,0.1)),"XXX")</f>
        <v>0.57999999999999996</v>
      </c>
      <c r="D77" s="202">
        <f>IFERROR(IF((LOG(100*'2019'!D77+1)/LOG(100+1))&gt;1,0,(1-(LOG(100*'2019'!D77+1)/LOG(100+1)))), 1)</f>
        <v>1</v>
      </c>
      <c r="E77" s="203">
        <f>IF(ISNUMBER('2019'!E77),IF('2019'!E77/100&gt;1,1,'2019'!E77/100),"XXX")</f>
        <v>0.82263274301257072</v>
      </c>
      <c r="F77" s="202">
        <f>IF(ISNUMBER('2019'!F77),(1-(('2019'!F77-1)/4)),"XXX")</f>
        <v>0.75</v>
      </c>
      <c r="G77" s="202">
        <f>IF(ISNUMBER('2019'!G77),(1-('2019'!G77/10)),"XXX")</f>
        <v>0.27</v>
      </c>
      <c r="H77" s="195">
        <f t="shared" si="7"/>
        <v>0.68452654860251416</v>
      </c>
      <c r="I77" s="203">
        <f>IF(ISNUMBER('2019'!H77),'2019'!H77,"XXX")</f>
        <v>0.68374644693582565</v>
      </c>
      <c r="J77" s="203">
        <f>IF(ISNUMBER('2019'!I77),'2019'!I77,"XXX")</f>
        <v>0.78580000000000005</v>
      </c>
      <c r="K77" s="203">
        <f>IF(ISNUMBER('2019'!J77),IF(('2019'!J77/5)&gt;1,1,'2019'!J77/5),"XXX")</f>
        <v>0.483626</v>
      </c>
      <c r="L77" s="203">
        <f>IF(ISNUMBER('2019'!K77),'2019'!K77,"XXX")</f>
        <v>0.71364661058333323</v>
      </c>
      <c r="M77" s="203">
        <f>IF(ISNUMBER('2019'!L77),IF(('2019'!L77/5)&gt;1,1,'2019'!L77/5),"XXX")</f>
        <v>0.95587892599999991</v>
      </c>
      <c r="N77" s="203">
        <f>IF(ISNUMBER('2019'!M77),(1-('2019'!M77/100)),"XXX")</f>
        <v>0.88205758089999997</v>
      </c>
      <c r="O77" s="203">
        <f>IF(ISNUMBER('2019'!N77),IF(('2019'!N77/10)&gt;1,1,'2019'!N77/10),"XXX")</f>
        <v>0.7</v>
      </c>
      <c r="P77" s="203">
        <f>IF(ISNUMBER('2019'!O77),('2019'!O77/100),"XXX")</f>
        <v>0.27600000000000002</v>
      </c>
      <c r="Q77" s="203">
        <f>IF(ISNUMBER('2019'!P77),'2019'!P77,"XXX")</f>
        <v>0.15931460857391358</v>
      </c>
      <c r="R77" s="203">
        <f>IF(ISNUMBER('2019'!Q77),('2019'!Q77/100),"XXX")</f>
        <v>2.6000000000000002E-2</v>
      </c>
      <c r="S77" s="203">
        <f>IF(ISNUMBER('2019'!R77),('2019'!R77/100),"XXX")</f>
        <v>0.9829272</v>
      </c>
      <c r="T77" s="203">
        <f>IF(ISNUMBER('2019'!S77),(1-('2019'!S77/100)),"XXX")</f>
        <v>1</v>
      </c>
      <c r="U77" s="203">
        <f>IF(ISNUMBER('2019'!T77),'2019'!T77,"XXX")</f>
        <v>0.5525789207777777</v>
      </c>
      <c r="V77" s="203">
        <f>IF(ISNUMBER('2019'!U77),'2019'!U77,"XXX")</f>
        <v>0.41</v>
      </c>
      <c r="W77" s="203">
        <f>IF(ISNUMBER('2019'!V77),'2019'!V77,"XXX")</f>
        <v>0.53116710092592589</v>
      </c>
      <c r="X77" s="203">
        <f>IF(ISNUMBER('2019'!W77),'2019'!W77,"XXX")</f>
        <v>0.58191788195555549</v>
      </c>
      <c r="Y77" s="129">
        <f t="shared" si="8"/>
        <v>0.60779132979077066</v>
      </c>
      <c r="Z77" s="202">
        <f>'2019'!X77</f>
        <v>0.315</v>
      </c>
      <c r="AA77" s="203">
        <f>('2019'!Y77+2.5)/5</f>
        <v>0.38568519359999998</v>
      </c>
      <c r="AB77" s="196">
        <f t="shared" si="9"/>
        <v>0.35034259680000002</v>
      </c>
      <c r="AC77" s="79"/>
      <c r="AD77" s="79"/>
      <c r="AE77">
        <f t="shared" si="10"/>
        <v>0.73477322346791285</v>
      </c>
      <c r="AF77">
        <f t="shared" si="10"/>
        <v>0.63471300000000008</v>
      </c>
      <c r="AG77">
        <f t="shared" si="10"/>
        <v>0.59863630529166656</v>
      </c>
      <c r="AH77">
        <f t="shared" si="10"/>
        <v>0.83476276829166651</v>
      </c>
      <c r="AI77">
        <f t="shared" si="10"/>
        <v>0.91896825344999988</v>
      </c>
      <c r="AJ77">
        <f t="shared" si="10"/>
        <v>0.79102879044999996</v>
      </c>
      <c r="AK77">
        <f t="shared" si="10"/>
        <v>0.48799999999999999</v>
      </c>
      <c r="AL77">
        <f t="shared" si="10"/>
        <v>0.21765730428695679</v>
      </c>
      <c r="AM77">
        <f t="shared" si="10"/>
        <v>9.2657304286956788E-2</v>
      </c>
      <c r="AN77">
        <f t="shared" si="10"/>
        <v>0.50446360000000001</v>
      </c>
      <c r="AO77">
        <f t="shared" si="10"/>
        <v>0.9914636</v>
      </c>
      <c r="AP77">
        <f t="shared" si="10"/>
        <v>0.7762894603888888</v>
      </c>
      <c r="AQ77">
        <f t="shared" si="10"/>
        <v>0.48128946038888887</v>
      </c>
      <c r="AR77">
        <f t="shared" si="10"/>
        <v>0.47058355046296296</v>
      </c>
      <c r="AS77">
        <f t="shared" si="10"/>
        <v>0.55654249144074064</v>
      </c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F77" s="9">
        <v>0.57999999999999996</v>
      </c>
      <c r="BG77" s="9">
        <v>1</v>
      </c>
      <c r="BH77" s="61">
        <f>IF(ISNUMBER('1-3'!M77),'1-3'!M77/100,"XXX")</f>
        <v>0.83499999999999996</v>
      </c>
      <c r="BI77" s="9">
        <v>0.75</v>
      </c>
      <c r="BJ77" s="9">
        <v>0.27</v>
      </c>
      <c r="BK77" s="9">
        <v>0.68374644693582565</v>
      </c>
      <c r="BL77" s="9">
        <v>0.78580000000000005</v>
      </c>
      <c r="BM77" s="9" t="s">
        <v>167</v>
      </c>
      <c r="BN77" s="9">
        <v>0.71364661058333323</v>
      </c>
      <c r="BO77" s="9">
        <v>0.95587892599999991</v>
      </c>
      <c r="BP77" s="9">
        <v>0.88205758089999997</v>
      </c>
      <c r="BQ77" s="9">
        <v>0.7</v>
      </c>
      <c r="BR77" s="9">
        <v>0.27600000000000002</v>
      </c>
      <c r="BS77" s="9">
        <v>0.15931460857391358</v>
      </c>
      <c r="BT77" s="9">
        <v>2.6000000000000002E-2</v>
      </c>
      <c r="BU77" s="9">
        <v>0.71807003660305158</v>
      </c>
      <c r="BV77" s="9">
        <v>1</v>
      </c>
      <c r="BW77" s="9">
        <v>0.5525789207777777</v>
      </c>
      <c r="BX77" s="9">
        <v>0.41</v>
      </c>
      <c r="BY77" s="9">
        <v>0.53116710092592589</v>
      </c>
      <c r="BZ77" s="9">
        <v>0.58191788195555549</v>
      </c>
      <c r="CA77" s="9">
        <v>0.315</v>
      </c>
      <c r="CB77" s="9">
        <v>0.36894900798797609</v>
      </c>
    </row>
    <row r="78" spans="1:80" ht="15" x14ac:dyDescent="0.25">
      <c r="A78" s="19" t="s">
        <v>177</v>
      </c>
      <c r="B78" s="19" t="s">
        <v>177</v>
      </c>
      <c r="C78" s="202">
        <f>IF(ISNUMBER('2019'!C78),(1-PRODUCT('2019'!C78,0.1)),"XXX")</f>
        <v>0.35999999999999988</v>
      </c>
      <c r="D78" s="202">
        <f>IFERROR(IF((LOG(100*'2019'!D78+1)/LOG(100+1))&gt;1,0,(1-(LOG(100*'2019'!D78+1)/LOG(100+1)))), 1)</f>
        <v>1</v>
      </c>
      <c r="E78" s="203">
        <f>IF(ISNUMBER('2019'!E78),IF('2019'!E78/100&gt;1,1,'2019'!E78/100),"XXX")</f>
        <v>0.67480027236525419</v>
      </c>
      <c r="F78" s="202">
        <f>IF(ISNUMBER('2019'!F78),(1-(('2019'!F78-1)/4)),"XXX")</f>
        <v>0.75</v>
      </c>
      <c r="G78" s="202">
        <f>IF(ISNUMBER('2019'!G78),(1-('2019'!G78/10)),"XXX")</f>
        <v>0.30999999999999994</v>
      </c>
      <c r="H78" s="195">
        <f t="shared" si="7"/>
        <v>0.6189600544730508</v>
      </c>
      <c r="I78" s="203">
        <f>IF(ISNUMBER('2019'!H78),'2019'!H78,"XXX")</f>
        <v>0.55820571670701902</v>
      </c>
      <c r="J78" s="203">
        <f>IF(ISNUMBER('2019'!I78),'2019'!I78,"XXX")</f>
        <v>0.59019999999999995</v>
      </c>
      <c r="K78" s="203" t="str">
        <f>IF(ISNUMBER('2019'!J78),IF(('2019'!J78/5)&gt;1,1,'2019'!J78/5),"XXX")</f>
        <v>XXX</v>
      </c>
      <c r="L78" s="203">
        <f>IF(ISNUMBER('2019'!K78),'2019'!K78,"XXX")</f>
        <v>0.48131728170833332</v>
      </c>
      <c r="M78" s="203">
        <f>IF(ISNUMBER('2019'!L78),IF(('2019'!L78/5)&gt;1,1,'2019'!L78/5),"XXX")</f>
        <v>0.46223454400000002</v>
      </c>
      <c r="N78" s="203">
        <f>IF(ISNUMBER('2019'!M78),(1-('2019'!M78/100)),"XXX")</f>
        <v>0.53818573000000003</v>
      </c>
      <c r="O78" s="203">
        <f>IF(ISNUMBER('2019'!N78),IF(('2019'!N78/10)&gt;1,1,'2019'!N78/10),"XXX")</f>
        <v>1</v>
      </c>
      <c r="P78" s="203">
        <f>IF(ISNUMBER('2019'!O78),('2019'!O78/100),"XXX")</f>
        <v>1</v>
      </c>
      <c r="Q78" s="203">
        <f>IF(ISNUMBER('2019'!P78),'2019'!P78,"XXX")</f>
        <v>0.51941585540771484</v>
      </c>
      <c r="R78" s="203">
        <f>IF(ISNUMBER('2019'!Q78),('2019'!Q78/100),"XXX")</f>
        <v>0.14099999999999999</v>
      </c>
      <c r="S78" s="203">
        <f>IF(ISNUMBER('2019'!R78),('2019'!R78/100),"XXX")</f>
        <v>0.65315960000000006</v>
      </c>
      <c r="T78" s="203">
        <f>IF(ISNUMBER('2019'!S78),(1-('2019'!S78/100)),"XXX")</f>
        <v>0.99829999999999997</v>
      </c>
      <c r="U78" s="203">
        <f>IF(ISNUMBER('2019'!T78),'2019'!T78,"XXX")</f>
        <v>0.54171889622222213</v>
      </c>
      <c r="V78" s="203">
        <f>IF(ISNUMBER('2019'!U78),'2019'!U78,"XXX")</f>
        <v>0.28999999999999998</v>
      </c>
      <c r="W78" s="203">
        <f>IF(ISNUMBER('2019'!V78),'2019'!V78,"XXX")</f>
        <v>0.4421117526296296</v>
      </c>
      <c r="X78" s="203">
        <f>IF(ISNUMBER('2019'!W78),'2019'!W78,"XXX")</f>
        <v>0.47174617978888894</v>
      </c>
      <c r="Y78" s="129">
        <f t="shared" si="8"/>
        <v>0.57305705238575877</v>
      </c>
      <c r="Z78" s="202">
        <f>'2019'!X78</f>
        <v>0.437</v>
      </c>
      <c r="AA78" s="203">
        <f>('2019'!Y78+2.5)/5</f>
        <v>0.42543448799999994</v>
      </c>
      <c r="AB78" s="196">
        <f t="shared" si="9"/>
        <v>0.43121724399999994</v>
      </c>
      <c r="AC78" s="79"/>
      <c r="AD78" s="79"/>
      <c r="AE78">
        <f t="shared" si="10"/>
        <v>0.57420285835350948</v>
      </c>
      <c r="AF78">
        <f t="shared" si="10"/>
        <v>0.59019999999999995</v>
      </c>
      <c r="AG78">
        <f t="shared" si="10"/>
        <v>0.48131728170833332</v>
      </c>
      <c r="AH78">
        <f t="shared" si="10"/>
        <v>0.47177591285416665</v>
      </c>
      <c r="AI78">
        <f t="shared" si="10"/>
        <v>0.50021013700000005</v>
      </c>
      <c r="AJ78">
        <f t="shared" si="10"/>
        <v>0.76909286499999996</v>
      </c>
      <c r="AK78">
        <f t="shared" si="10"/>
        <v>1</v>
      </c>
      <c r="AL78">
        <f t="shared" si="10"/>
        <v>0.75970792770385742</v>
      </c>
      <c r="AM78">
        <f t="shared" si="10"/>
        <v>0.33020792770385743</v>
      </c>
      <c r="AN78">
        <f t="shared" si="10"/>
        <v>0.39707980000000004</v>
      </c>
      <c r="AO78">
        <f t="shared" si="10"/>
        <v>0.82572979999999996</v>
      </c>
      <c r="AP78">
        <f t="shared" si="10"/>
        <v>0.77000944811111105</v>
      </c>
      <c r="AQ78">
        <f t="shared" si="10"/>
        <v>0.41585944811111109</v>
      </c>
      <c r="AR78">
        <f t="shared" si="10"/>
        <v>0.36605587631481479</v>
      </c>
      <c r="AS78">
        <f t="shared" si="10"/>
        <v>0.45692896620925927</v>
      </c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F78" s="9">
        <v>0.36</v>
      </c>
      <c r="BG78" s="9">
        <v>0.8682484076146233</v>
      </c>
      <c r="BH78" s="61">
        <f>IF(ISNUMBER('1-3'!M78),'1-3'!M78/100,"XXX")</f>
        <v>0.68666666666666676</v>
      </c>
      <c r="BI78" s="9">
        <v>0.75</v>
      </c>
      <c r="BJ78" s="9">
        <v>0.30999999999999994</v>
      </c>
      <c r="BK78" s="9">
        <v>0.55820571670701902</v>
      </c>
      <c r="BL78" s="9">
        <v>0.59019999999999995</v>
      </c>
      <c r="BM78" s="9">
        <v>0.483626</v>
      </c>
      <c r="BN78" s="9">
        <v>0.48131728170833332</v>
      </c>
      <c r="BO78" s="9">
        <v>0.46223454400000002</v>
      </c>
      <c r="BP78" s="9">
        <v>0.53818573000000003</v>
      </c>
      <c r="BQ78" s="9">
        <v>1</v>
      </c>
      <c r="BR78" s="9">
        <v>1</v>
      </c>
      <c r="BS78" s="9">
        <v>0.51941585540771484</v>
      </c>
      <c r="BT78" s="9">
        <v>0.14099999999999999</v>
      </c>
      <c r="BU78" s="9">
        <v>0.39549690646762997</v>
      </c>
      <c r="BV78" s="9">
        <v>0.99829999999999997</v>
      </c>
      <c r="BW78" s="9">
        <v>0.54171889622222213</v>
      </c>
      <c r="BX78" s="9">
        <v>0.28999999999999998</v>
      </c>
      <c r="BY78" s="9">
        <v>0.4421117526296296</v>
      </c>
      <c r="BZ78" s="9">
        <v>0.47174617978888894</v>
      </c>
      <c r="CA78" s="9">
        <v>0.437</v>
      </c>
      <c r="CB78" s="9">
        <v>0.40915994644165038</v>
      </c>
    </row>
    <row r="79" spans="1:80" ht="15" x14ac:dyDescent="0.25">
      <c r="A79" s="19" t="s">
        <v>192</v>
      </c>
      <c r="B79" s="19" t="s">
        <v>192</v>
      </c>
      <c r="C79" s="202">
        <f>IF(ISNUMBER('2019'!C79),(1-PRODUCT('2019'!C79,0.1)),"XXX")</f>
        <v>0.44999999999999996</v>
      </c>
      <c r="D79" s="202">
        <f>IFERROR(IF((LOG(100*'2019'!D79+1)/LOG(100+1))&gt;1,0,(1-(LOG(100*'2019'!D79+1)/LOG(100+1)))), 1)</f>
        <v>1</v>
      </c>
      <c r="E79" s="203">
        <f>IF(ISNUMBER('2019'!E79),IF('2019'!E79/100&gt;1,1,'2019'!E79/100),"XXX")</f>
        <v>0.73965233292316379</v>
      </c>
      <c r="F79" s="202">
        <f>IF(ISNUMBER('2019'!F79),(1-(('2019'!F79-1)/4)),"XXX")</f>
        <v>0.75</v>
      </c>
      <c r="G79" s="202">
        <f>IF(ISNUMBER('2019'!G79),(1-('2019'!G79/10)),"XXX")</f>
        <v>0.27</v>
      </c>
      <c r="H79" s="195">
        <f t="shared" si="7"/>
        <v>0.64193046658463282</v>
      </c>
      <c r="I79" s="203">
        <f>IF(ISNUMBER('2019'!H79),'2019'!H79,"XXX")</f>
        <v>0.59237017498112654</v>
      </c>
      <c r="J79" s="203">
        <f>IF(ISNUMBER('2019'!I79),'2019'!I79,"XXX")</f>
        <v>0.23830000000000001</v>
      </c>
      <c r="K79" s="203">
        <f>IF(ISNUMBER('2019'!J79),IF(('2019'!J79/5)&gt;1,1,'2019'!J79/5),"XXX")</f>
        <v>0.46558200000000005</v>
      </c>
      <c r="L79" s="203">
        <f>IF(ISNUMBER('2019'!K79),'2019'!K79,"XXX")</f>
        <v>0.55396955404166659</v>
      </c>
      <c r="M79" s="203">
        <f>IF(ISNUMBER('2019'!L79),IF(('2019'!L79/5)&gt;1,1,'2019'!L79/5),"XXX")</f>
        <v>0.19194497999999999</v>
      </c>
      <c r="N79" s="203">
        <f>IF(ISNUMBER('2019'!M79),(1-('2019'!M79/100)),"XXX")</f>
        <v>0.58167713170000002</v>
      </c>
      <c r="O79" s="203">
        <f>IF(ISNUMBER('2019'!N79),IF(('2019'!N79/10)&gt;1,1,'2019'!N79/10),"XXX")</f>
        <v>6.9999999999999993E-2</v>
      </c>
      <c r="P79" s="203">
        <f>IF(ISNUMBER('2019'!O79),('2019'!O79/100),"XXX")</f>
        <v>6.3E-2</v>
      </c>
      <c r="Q79" s="203">
        <f>IF(ISNUMBER('2019'!P79),'2019'!P79,"XXX")</f>
        <v>7.7714800834655763E-3</v>
      </c>
      <c r="R79" s="203">
        <f>IF(ISNUMBER('2019'!Q79),('2019'!Q79/100),"XXX")</f>
        <v>7.6999999999999999E-2</v>
      </c>
      <c r="S79" s="203">
        <f>IF(ISNUMBER('2019'!R79),('2019'!R79/100),"XXX")</f>
        <v>0.21935459999999998</v>
      </c>
      <c r="T79" s="203">
        <f>IF(ISNUMBER('2019'!S79),(1-('2019'!S79/100)),"XXX")</f>
        <v>0.90259999999999996</v>
      </c>
      <c r="U79" s="203">
        <f>IF(ISNUMBER('2019'!T79),'2019'!T79,"XXX")</f>
        <v>0.44290339150000002</v>
      </c>
      <c r="V79" s="203">
        <f>IF(ISNUMBER('2019'!U79),'2019'!U79,"XXX")</f>
        <v>0.28999999999999998</v>
      </c>
      <c r="W79" s="203">
        <f>IF(ISNUMBER('2019'!V79),'2019'!V79,"XXX")</f>
        <v>0.48302763037037039</v>
      </c>
      <c r="X79" s="203">
        <f>IF(ISNUMBER('2019'!W79),'2019'!W79,"XXX")</f>
        <v>0.37803695596666664</v>
      </c>
      <c r="Y79" s="129">
        <f t="shared" si="8"/>
        <v>0.34734611866520604</v>
      </c>
      <c r="Z79" s="202">
        <f>'2019'!X79</f>
        <v>0.128</v>
      </c>
      <c r="AA79" s="203">
        <f>('2019'!Y79+2.5)/5</f>
        <v>0.15662331580000002</v>
      </c>
      <c r="AB79" s="196">
        <f t="shared" si="9"/>
        <v>0.1423116579</v>
      </c>
      <c r="AC79" s="79"/>
      <c r="AD79" s="79"/>
      <c r="AE79">
        <f t="shared" si="10"/>
        <v>0.41533508749056325</v>
      </c>
      <c r="AF79">
        <f t="shared" si="10"/>
        <v>0.35194100000000006</v>
      </c>
      <c r="AG79">
        <f t="shared" si="10"/>
        <v>0.50977577702083332</v>
      </c>
      <c r="AH79">
        <f t="shared" si="10"/>
        <v>0.37295726702083332</v>
      </c>
      <c r="AI79">
        <f t="shared" si="10"/>
        <v>0.38681105584999997</v>
      </c>
      <c r="AJ79">
        <f t="shared" si="10"/>
        <v>0.32583856584999998</v>
      </c>
      <c r="AK79">
        <f t="shared" si="10"/>
        <v>6.6500000000000004E-2</v>
      </c>
      <c r="AL79">
        <f t="shared" si="10"/>
        <v>3.538574004173279E-2</v>
      </c>
      <c r="AM79">
        <f t="shared" si="10"/>
        <v>4.2385740041732789E-2</v>
      </c>
      <c r="AN79">
        <f t="shared" si="10"/>
        <v>0.14817729999999998</v>
      </c>
      <c r="AO79">
        <f t="shared" si="10"/>
        <v>0.56097730000000001</v>
      </c>
      <c r="AP79">
        <f t="shared" si="10"/>
        <v>0.67275169574999993</v>
      </c>
      <c r="AQ79">
        <f t="shared" si="10"/>
        <v>0.36645169575000003</v>
      </c>
      <c r="AR79">
        <f t="shared" si="10"/>
        <v>0.38651381518518518</v>
      </c>
      <c r="AS79">
        <f t="shared" si="10"/>
        <v>0.43053229316851849</v>
      </c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F79" s="9">
        <v>0.44999999999999996</v>
      </c>
      <c r="BG79" s="9">
        <v>1</v>
      </c>
      <c r="BH79" s="61">
        <f>IF(ISNUMBER('1-3'!M79),'1-3'!M79/100,"XXX")</f>
        <v>0.79166666666666674</v>
      </c>
      <c r="BI79" s="9">
        <v>0.75</v>
      </c>
      <c r="BJ79" s="9">
        <v>0.27</v>
      </c>
      <c r="BK79" s="9">
        <v>0.59237017498112654</v>
      </c>
      <c r="BL79" s="9">
        <v>0.23830000000000001</v>
      </c>
      <c r="BM79" s="9" t="s">
        <v>167</v>
      </c>
      <c r="BN79" s="9">
        <v>0.55396955404166659</v>
      </c>
      <c r="BO79" s="9">
        <v>0.19194497999999999</v>
      </c>
      <c r="BP79" s="9">
        <v>0.58167713170000002</v>
      </c>
      <c r="BQ79" s="9">
        <v>6.9999999999999993E-2</v>
      </c>
      <c r="BR79" s="9">
        <v>6.3E-2</v>
      </c>
      <c r="BS79" s="9">
        <v>7.7714800834655763E-3</v>
      </c>
      <c r="BT79" s="9">
        <v>7.6999999999999999E-2</v>
      </c>
      <c r="BU79" s="9">
        <v>0.1312727491829154</v>
      </c>
      <c r="BV79" s="9">
        <v>0.90259999999999996</v>
      </c>
      <c r="BW79" s="9">
        <v>0.44290339150000002</v>
      </c>
      <c r="BX79" s="9">
        <v>0.28999999999999998</v>
      </c>
      <c r="BY79" s="9">
        <v>0.48302763037037039</v>
      </c>
      <c r="BZ79" s="9">
        <v>0.37803695596666664</v>
      </c>
      <c r="CA79" s="9">
        <v>0.128</v>
      </c>
      <c r="CB79" s="9">
        <v>0.13669371604919434</v>
      </c>
    </row>
    <row r="80" spans="1:80" ht="15" x14ac:dyDescent="0.25">
      <c r="A80" s="19" t="s">
        <v>88</v>
      </c>
      <c r="B80" s="19" t="s">
        <v>88</v>
      </c>
      <c r="C80" s="202">
        <f>IF(ISNUMBER('2019'!C80),(1-PRODUCT('2019'!C80,0.1)),"XXX")</f>
        <v>0.66999999999999993</v>
      </c>
      <c r="D80" s="202">
        <f>IFERROR(IF((LOG(100*'2019'!D80+1)/LOG(100+1))&gt;1,0,(1-(LOG(100*'2019'!D80+1)/LOG(100+1)))), 1)</f>
        <v>1</v>
      </c>
      <c r="E80" s="203">
        <f>IF(ISNUMBER('2019'!E80),IF('2019'!E80/100&gt;1,1,'2019'!E80/100),"XXX")</f>
        <v>0.8002404709402543</v>
      </c>
      <c r="F80" s="202">
        <f>IF(ISNUMBER('2019'!F80),(1-(('2019'!F80-1)/4)),"XXX")</f>
        <v>1</v>
      </c>
      <c r="G80" s="202">
        <f>IF(ISNUMBER('2019'!G80),(1-('2019'!G80/10)),"XXX")</f>
        <v>0.7</v>
      </c>
      <c r="H80" s="195">
        <f t="shared" si="7"/>
        <v>0.83404809418805093</v>
      </c>
      <c r="I80" s="203">
        <f>IF(ISNUMBER('2019'!H80),'2019'!H80,"XXX")</f>
        <v>0.76008169040173523</v>
      </c>
      <c r="J80" s="203">
        <f>IF(ISNUMBER('2019'!I80),'2019'!I80,"XXX")</f>
        <v>0.83989999999999998</v>
      </c>
      <c r="K80" s="203">
        <f>IF(ISNUMBER('2019'!J80),IF(('2019'!J80/5)&gt;1,1,'2019'!J80/5),"XXX")</f>
        <v>0.56193599999999999</v>
      </c>
      <c r="L80" s="203">
        <f>IF(ISNUMBER('2019'!K80),'2019'!K80,"XXX")</f>
        <v>0.71691327891666679</v>
      </c>
      <c r="M80" s="203">
        <f>IF(ISNUMBER('2019'!L80),IF(('2019'!L80/5)&gt;1,1,'2019'!L80/5),"XXX")</f>
        <v>0.79671540200000002</v>
      </c>
      <c r="N80" s="203">
        <f>IF(ISNUMBER('2019'!M80),(1-('2019'!M80/100)),"XXX")</f>
        <v>0.64280181879999998</v>
      </c>
      <c r="O80" s="203">
        <f>IF(ISNUMBER('2019'!N80),IF(('2019'!N80/10)&gt;1,1,'2019'!N80/10),"XXX")</f>
        <v>1</v>
      </c>
      <c r="P80" s="203">
        <f>IF(ISNUMBER('2019'!O80),('2019'!O80/100),"XXX")</f>
        <v>0.92</v>
      </c>
      <c r="Q80" s="203">
        <f>IF(ISNUMBER('2019'!P80),'2019'!P80,"XXX")</f>
        <v>0.20472662448883056</v>
      </c>
      <c r="R80" s="203">
        <f>IF(ISNUMBER('2019'!Q80),('2019'!Q80/100),"XXX")</f>
        <v>0.85</v>
      </c>
      <c r="S80" s="203">
        <f>IF(ISNUMBER('2019'!R80),('2019'!R80/100),"XXX")</f>
        <v>0.88415310000000003</v>
      </c>
      <c r="T80" s="203">
        <f>IF(ISNUMBER('2019'!S80),(1-('2019'!S80/100)),"XXX")</f>
        <v>1</v>
      </c>
      <c r="U80" s="203">
        <f>IF(ISNUMBER('2019'!T80),'2019'!T80,"XXX")</f>
        <v>0.64775479105555567</v>
      </c>
      <c r="V80" s="203">
        <f>IF(ISNUMBER('2019'!U80),'2019'!U80,"XXX")</f>
        <v>0.57999999999999996</v>
      </c>
      <c r="W80" s="203">
        <f>IF(ISNUMBER('2019'!V80),'2019'!V80,"XXX")</f>
        <v>0.58060925092592608</v>
      </c>
      <c r="X80" s="203">
        <f>IF(ISNUMBER('2019'!W80),'2019'!W80,"XXX")</f>
        <v>0.49729922084444445</v>
      </c>
      <c r="Y80" s="129">
        <f t="shared" si="8"/>
        <v>0.71768069858957251</v>
      </c>
      <c r="Z80" s="202">
        <f>'2019'!X80</f>
        <v>0.83099999999999996</v>
      </c>
      <c r="AA80" s="203">
        <f>('2019'!Y80+2.5)/5</f>
        <v>0.68383423079999994</v>
      </c>
      <c r="AB80" s="196">
        <f t="shared" si="9"/>
        <v>0.75741711540000001</v>
      </c>
      <c r="AC80" s="79"/>
      <c r="AD80" s="79"/>
      <c r="AE80">
        <f t="shared" si="10"/>
        <v>0.79999084520086761</v>
      </c>
      <c r="AF80">
        <f t="shared" si="10"/>
        <v>0.70091799999999993</v>
      </c>
      <c r="AG80">
        <f t="shared" si="10"/>
        <v>0.63942463945833339</v>
      </c>
      <c r="AH80">
        <f t="shared" si="10"/>
        <v>0.7568143404583334</v>
      </c>
      <c r="AI80">
        <f t="shared" si="10"/>
        <v>0.7197586104</v>
      </c>
      <c r="AJ80">
        <f t="shared" si="10"/>
        <v>0.82140090939999999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0.86707654999999995</v>
      </c>
      <c r="AO80">
        <f t="shared" si="10"/>
        <v>0.94207655000000001</v>
      </c>
      <c r="AP80">
        <f t="shared" si="10"/>
        <v>0.82387739552777783</v>
      </c>
      <c r="AQ80">
        <f t="shared" si="10"/>
        <v>0.61387739552777787</v>
      </c>
      <c r="AR80">
        <f t="shared" si="10"/>
        <v>0.58030462546296302</v>
      </c>
      <c r="AS80">
        <f t="shared" si="10"/>
        <v>0.53895423588518532</v>
      </c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F80" s="9">
        <v>0.67</v>
      </c>
      <c r="BG80" s="9">
        <v>1</v>
      </c>
      <c r="BH80" s="61">
        <f>IF(ISNUMBER('1-3'!M80),'1-3'!M80/100,"XXX")</f>
        <v>0.875</v>
      </c>
      <c r="BI80" s="9">
        <v>1</v>
      </c>
      <c r="BJ80" s="9">
        <v>0.7</v>
      </c>
      <c r="BK80" s="9">
        <v>0.76008169040173523</v>
      </c>
      <c r="BL80" s="9">
        <v>0.83989999999999998</v>
      </c>
      <c r="BM80" s="9">
        <v>0.46558200000000005</v>
      </c>
      <c r="BN80" s="9">
        <v>0.71691327891666679</v>
      </c>
      <c r="BO80" s="9">
        <v>0.79671540200000002</v>
      </c>
      <c r="BP80" s="9">
        <v>0.64280181879999998</v>
      </c>
      <c r="BQ80" s="9">
        <v>1</v>
      </c>
      <c r="BR80" s="9">
        <v>0.92</v>
      </c>
      <c r="BS80" s="9">
        <v>0.20472662448883056</v>
      </c>
      <c r="BT80" s="9">
        <v>0.85</v>
      </c>
      <c r="BU80" s="9">
        <v>0.64629712696247199</v>
      </c>
      <c r="BV80" s="9">
        <v>1</v>
      </c>
      <c r="BW80" s="9">
        <v>0.64775479105555567</v>
      </c>
      <c r="BX80" s="9">
        <v>0.57999999999999996</v>
      </c>
      <c r="BY80" s="9">
        <v>0.58060925092592608</v>
      </c>
      <c r="BZ80" s="9">
        <v>0.49729922084444445</v>
      </c>
      <c r="CA80" s="9">
        <v>0.83099999999999996</v>
      </c>
      <c r="CB80" s="9">
        <v>0.67142981290817261</v>
      </c>
    </row>
    <row r="81" spans="1:80" ht="15" x14ac:dyDescent="0.25">
      <c r="A81" s="19" t="s">
        <v>89</v>
      </c>
      <c r="B81" s="19" t="s">
        <v>89</v>
      </c>
      <c r="C81" s="202">
        <f>IF(ISNUMBER('2019'!C81),(1-PRODUCT('2019'!C81,0.1)),"XXX")</f>
        <v>8.9999999999999969E-2</v>
      </c>
      <c r="D81" s="202">
        <f>IFERROR(IF((LOG(100*'2019'!D81+1)/LOG(100+1))&gt;1,0,(1-(LOG(100*'2019'!D81+1)/LOG(100+1)))), 1)</f>
        <v>0.83456252241987716</v>
      </c>
      <c r="E81" s="203">
        <f>IF(ISNUMBER('2019'!E81),IF('2019'!E81/100&gt;1,1,'2019'!E81/100),"XXX")</f>
        <v>0.69495383889251416</v>
      </c>
      <c r="F81" s="202">
        <f>IF(ISNUMBER('2019'!F81),(1-(('2019'!F81-1)/4)),"XXX")</f>
        <v>0.5</v>
      </c>
      <c r="G81" s="202">
        <f>IF(ISNUMBER('2019'!G81),(1-('2019'!G81/10)),"XXX")</f>
        <v>0.28000000000000003</v>
      </c>
      <c r="H81" s="195">
        <f t="shared" si="7"/>
        <v>0.47990327226247836</v>
      </c>
      <c r="I81" s="203">
        <f>IF(ISNUMBER('2019'!H81),'2019'!H81,"XXX")</f>
        <v>0.61269396831431622</v>
      </c>
      <c r="J81" s="203">
        <f>IF(ISNUMBER('2019'!I81),'2019'!I81,"XXX")</f>
        <v>0.4123</v>
      </c>
      <c r="K81" s="203" t="str">
        <f>IF(ISNUMBER('2019'!J81),IF(('2019'!J81/5)&gt;1,1,'2019'!J81/5),"XXX")</f>
        <v>XXX</v>
      </c>
      <c r="L81" s="203">
        <f>IF(ISNUMBER('2019'!K81),'2019'!K81,"XXX")</f>
        <v>0.74434703191666673</v>
      </c>
      <c r="M81" s="203">
        <f>IF(ISNUMBER('2019'!L81),IF(('2019'!L81/5)&gt;1,1,'2019'!L81/5),"XXX")</f>
        <v>0.84704465800000006</v>
      </c>
      <c r="N81" s="203">
        <f>IF(ISNUMBER('2019'!M81),(1-('2019'!M81/100)),"XXX")</f>
        <v>0.66464061739999991</v>
      </c>
      <c r="O81" s="203">
        <f>IF(ISNUMBER('2019'!N81),IF(('2019'!N81/10)&gt;1,1,'2019'!N81/10),"XXX")</f>
        <v>0.62</v>
      </c>
      <c r="P81" s="203">
        <f>IF(ISNUMBER('2019'!O81),('2019'!O81/100),"XXX")</f>
        <v>9.8000000000000004E-2</v>
      </c>
      <c r="Q81" s="203" t="str">
        <f>IF(ISNUMBER('2019'!P81),'2019'!P81,"XXX")</f>
        <v>XXX</v>
      </c>
      <c r="R81" s="203">
        <f>IF(ISNUMBER('2019'!Q81),('2019'!Q81/100),"XXX")</f>
        <v>1.7000000000000001E-2</v>
      </c>
      <c r="S81" s="203">
        <f>IF(ISNUMBER('2019'!R81),('2019'!R81/100),"XXX")</f>
        <v>0.60688920000000002</v>
      </c>
      <c r="T81" s="203">
        <f>IF(ISNUMBER('2019'!S81),(1-('2019'!S81/100)),"XXX")</f>
        <v>0.999</v>
      </c>
      <c r="U81" s="203">
        <f>IF(ISNUMBER('2019'!T81),'2019'!T81,"XXX")</f>
        <v>0.47544477777777777</v>
      </c>
      <c r="V81" s="203">
        <f>IF(ISNUMBER('2019'!U81),'2019'!U81,"XXX")</f>
        <v>0.28000000000000003</v>
      </c>
      <c r="W81" s="203">
        <f>IF(ISNUMBER('2019'!V81),'2019'!V81,"XXX")</f>
        <v>0.48828510885185189</v>
      </c>
      <c r="X81" s="203">
        <f>IF(ISNUMBER('2019'!W81),'2019'!W81,"XXX")</f>
        <v>0.38842749260000003</v>
      </c>
      <c r="Y81" s="129">
        <f t="shared" si="8"/>
        <v>0.50096374292357992</v>
      </c>
      <c r="Z81" s="202">
        <f>'2019'!X81</f>
        <v>0.45300000000000001</v>
      </c>
      <c r="AA81" s="203">
        <f>('2019'!Y81+2.5)/5</f>
        <v>0.4131479978</v>
      </c>
      <c r="AB81" s="196">
        <f t="shared" si="9"/>
        <v>0.43307399889999998</v>
      </c>
      <c r="AC81" s="79"/>
      <c r="AD81" s="79"/>
      <c r="AE81">
        <f t="shared" si="10"/>
        <v>0.51249698415715805</v>
      </c>
      <c r="AF81">
        <f t="shared" si="10"/>
        <v>0.4123</v>
      </c>
      <c r="AG81">
        <f t="shared" si="10"/>
        <v>0.74434703191666673</v>
      </c>
      <c r="AH81">
        <f t="shared" si="10"/>
        <v>0.79569584495833334</v>
      </c>
      <c r="AI81">
        <f t="shared" si="10"/>
        <v>0.75584263770000004</v>
      </c>
      <c r="AJ81">
        <f t="shared" si="10"/>
        <v>0.64232030870000001</v>
      </c>
      <c r="AK81">
        <f t="shared" si="10"/>
        <v>0.35899999999999999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0.31194460000000002</v>
      </c>
      <c r="AO81">
        <f t="shared" si="10"/>
        <v>0.80294460000000001</v>
      </c>
      <c r="AP81">
        <f t="shared" si="10"/>
        <v>0.73722238888888891</v>
      </c>
      <c r="AQ81">
        <f t="shared" si="10"/>
        <v>0.37772238888888887</v>
      </c>
      <c r="AR81">
        <f t="shared" si="10"/>
        <v>0.38414255442592593</v>
      </c>
      <c r="AS81">
        <f t="shared" si="10"/>
        <v>0.43835630072592596</v>
      </c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F81" s="9">
        <v>9.000000000000008E-2</v>
      </c>
      <c r="BG81" s="9">
        <v>0.83456252241987716</v>
      </c>
      <c r="BH81" s="61">
        <f>IF(ISNUMBER('1-3'!M81),'1-3'!M81/100,"XXX")</f>
        <v>0.59499999999999997</v>
      </c>
      <c r="BI81" s="9">
        <v>0.5</v>
      </c>
      <c r="BJ81" s="9">
        <v>0.28000000000000003</v>
      </c>
      <c r="BK81" s="9">
        <v>0.61269396831431622</v>
      </c>
      <c r="BL81" s="9">
        <v>0.4123</v>
      </c>
      <c r="BM81" s="9">
        <v>0.56193599999999999</v>
      </c>
      <c r="BN81" s="9">
        <v>0.74434703191666673</v>
      </c>
      <c r="BO81" s="9">
        <v>0.84704465800000006</v>
      </c>
      <c r="BP81" s="9">
        <v>0.66464061739999991</v>
      </c>
      <c r="BQ81" s="9">
        <v>0.62</v>
      </c>
      <c r="BR81" s="9">
        <v>9.8000000000000004E-2</v>
      </c>
      <c r="BS81" s="9" t="s">
        <v>167</v>
      </c>
      <c r="BT81" s="9">
        <v>1.7000000000000001E-2</v>
      </c>
      <c r="BU81" s="9">
        <v>0.28954118718154809</v>
      </c>
      <c r="BV81" s="9">
        <v>0.999</v>
      </c>
      <c r="BW81" s="9">
        <v>0.47544477777777777</v>
      </c>
      <c r="BX81" s="9">
        <v>0.28000000000000003</v>
      </c>
      <c r="BY81" s="9">
        <v>0.48828510885185189</v>
      </c>
      <c r="BZ81" s="9">
        <v>0.38842749260000003</v>
      </c>
      <c r="CA81" s="9">
        <v>0.45300000000000001</v>
      </c>
      <c r="CB81" s="9">
        <v>0.39690494537353516</v>
      </c>
    </row>
    <row r="82" spans="1:80" ht="15" x14ac:dyDescent="0.25">
      <c r="A82" s="19" t="s">
        <v>90</v>
      </c>
      <c r="B82" s="19" t="s">
        <v>90</v>
      </c>
      <c r="C82" s="202">
        <f>IF(ISNUMBER('2019'!C82),(1-PRODUCT('2019'!C82,0.1)),"XXX")</f>
        <v>0.27999999999999992</v>
      </c>
      <c r="D82" s="202">
        <f>IFERROR(IF((LOG(100*'2019'!D82+1)/LOG(100+1))&gt;1,0,(1-(LOG(100*'2019'!D82+1)/LOG(100+1)))), 1)</f>
        <v>1</v>
      </c>
      <c r="E82" s="203">
        <f>IF(ISNUMBER('2019'!E82),IF('2019'!E82/100&gt;1,1,'2019'!E82/100),"XXX")</f>
        <v>0.5938250351083334</v>
      </c>
      <c r="F82" s="202">
        <f>IF(ISNUMBER('2019'!F82),(1-(('2019'!F82-1)/4)),"XXX")</f>
        <v>0.75</v>
      </c>
      <c r="G82" s="202">
        <f>IF(ISNUMBER('2019'!G82),(1-('2019'!G82/10)),"XXX")</f>
        <v>0.48</v>
      </c>
      <c r="H82" s="195">
        <f t="shared" si="7"/>
        <v>0.62076500702166659</v>
      </c>
      <c r="I82" s="203">
        <f>IF(ISNUMBER('2019'!H82),'2019'!H82,"XXX")</f>
        <v>0.33255255813567158</v>
      </c>
      <c r="J82" s="203">
        <f>IF(ISNUMBER('2019'!I82),'2019'!I82,"XXX")</f>
        <v>0.44969999999999999</v>
      </c>
      <c r="K82" s="203">
        <f>IF(ISNUMBER('2019'!J82),IF(('2019'!J82/5)&gt;1,1,'2019'!J82/5),"XXX")</f>
        <v>1</v>
      </c>
      <c r="L82" s="203">
        <f>IF(ISNUMBER('2019'!K82),'2019'!K82,"XXX")</f>
        <v>0.46135516166666668</v>
      </c>
      <c r="M82" s="203">
        <f>IF(ISNUMBER('2019'!L82),IF(('2019'!L82/5)&gt;1,1,'2019'!L82/5),"XXX")</f>
        <v>0.98129491800000002</v>
      </c>
      <c r="N82" s="203">
        <f>IF(ISNUMBER('2019'!M82),(1-('2019'!M82/100)),"XXX")</f>
        <v>0.86238471029999997</v>
      </c>
      <c r="O82" s="203">
        <f>IF(ISNUMBER('2019'!N82),IF(('2019'!N82/10)&gt;1,1,'2019'!N82/10),"XXX")</f>
        <v>0.55000000000000004</v>
      </c>
      <c r="P82" s="203">
        <f>IF(ISNUMBER('2019'!O82),('2019'!O82/100),"XXX")</f>
        <v>0.94</v>
      </c>
      <c r="Q82" s="203">
        <f>IF(ISNUMBER('2019'!P82),'2019'!P82,"XXX")</f>
        <v>1</v>
      </c>
      <c r="R82" s="203">
        <f>IF(ISNUMBER('2019'!Q82),('2019'!Q82/100),"XXX")</f>
        <v>7.8E-2</v>
      </c>
      <c r="S82" s="203">
        <f>IF(ISNUMBER('2019'!R82),('2019'!R82/100),"XXX")</f>
        <v>0.44610709999999998</v>
      </c>
      <c r="T82" s="203">
        <f>IF(ISNUMBER('2019'!S82),(1-('2019'!S82/100)),"XXX")</f>
        <v>0.81669999999999998</v>
      </c>
      <c r="U82" s="203">
        <f>IF(ISNUMBER('2019'!T82),'2019'!T82,"XXX")</f>
        <v>0.38216019472222224</v>
      </c>
      <c r="V82" s="203">
        <f>IF(ISNUMBER('2019'!U82),'2019'!U82,"XXX")</f>
        <v>0.41</v>
      </c>
      <c r="W82" s="203">
        <f>IF(ISNUMBER('2019'!V82),'2019'!V82,"XXX")</f>
        <v>0.5346432217962962</v>
      </c>
      <c r="X82" s="203">
        <f>IF(ISNUMBER('2019'!W82),'2019'!W82,"XXX")</f>
        <v>0.31518757758888893</v>
      </c>
      <c r="Y82" s="129">
        <f t="shared" si="8"/>
        <v>0.59750534013810908</v>
      </c>
      <c r="Z82" s="202">
        <f>'2019'!X82</f>
        <v>0.63</v>
      </c>
      <c r="AA82" s="203">
        <f>('2019'!Y82+2.5)/5</f>
        <v>0.51292338959999995</v>
      </c>
      <c r="AB82" s="196">
        <f t="shared" si="9"/>
        <v>0.57146169479999998</v>
      </c>
      <c r="AC82" s="79"/>
      <c r="AD82" s="79"/>
      <c r="AE82">
        <f t="shared" si="10"/>
        <v>0.39112627906783581</v>
      </c>
      <c r="AF82">
        <f t="shared" si="10"/>
        <v>0.72484999999999999</v>
      </c>
      <c r="AG82">
        <f t="shared" si="10"/>
        <v>0.73067758083333334</v>
      </c>
      <c r="AH82">
        <f t="shared" si="10"/>
        <v>0.72132503983333329</v>
      </c>
      <c r="AI82">
        <f t="shared" si="10"/>
        <v>0.92183981414999994</v>
      </c>
      <c r="AJ82">
        <f t="shared" si="10"/>
        <v>0.70619235515000001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0.26205354999999997</v>
      </c>
      <c r="AO82">
        <f t="shared" si="10"/>
        <v>0.63140354999999992</v>
      </c>
      <c r="AP82">
        <f t="shared" si="10"/>
        <v>0.59943009736111108</v>
      </c>
      <c r="AQ82">
        <f t="shared" si="10"/>
        <v>0.39608009736111111</v>
      </c>
      <c r="AR82">
        <f t="shared" si="10"/>
        <v>0.47232161089814806</v>
      </c>
      <c r="AS82">
        <f t="shared" si="10"/>
        <v>0.42491539969259257</v>
      </c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F82" s="9">
        <v>0.28000000000000003</v>
      </c>
      <c r="BG82" s="9">
        <v>1</v>
      </c>
      <c r="BH82" s="61">
        <f>IF(ISNUMBER('1-3'!M82),'1-3'!M82/100,"XXX")</f>
        <v>1.03</v>
      </c>
      <c r="BI82" s="9">
        <v>0.75</v>
      </c>
      <c r="BJ82" s="9">
        <v>0.48</v>
      </c>
      <c r="BK82" s="9">
        <v>0.33255255813567158</v>
      </c>
      <c r="BL82" s="9">
        <v>0.44969999999999999</v>
      </c>
      <c r="BM82" s="9" t="s">
        <v>167</v>
      </c>
      <c r="BN82" s="9">
        <v>0.46135516166666668</v>
      </c>
      <c r="BO82" s="9">
        <v>0.98129491800000002</v>
      </c>
      <c r="BP82" s="9">
        <v>0.86238471029999997</v>
      </c>
      <c r="BQ82" s="9">
        <v>0.55000000000000004</v>
      </c>
      <c r="BR82" s="9">
        <v>0.94</v>
      </c>
      <c r="BS82" s="9">
        <v>1</v>
      </c>
      <c r="BT82" s="9">
        <v>7.8E-2</v>
      </c>
      <c r="BU82" s="9">
        <v>0.2462065870048496</v>
      </c>
      <c r="BV82" s="9">
        <v>0.81669999999999998</v>
      </c>
      <c r="BW82" s="9">
        <v>0.38216019472222224</v>
      </c>
      <c r="BX82" s="9">
        <v>0.41</v>
      </c>
      <c r="BY82" s="9">
        <v>0.5346432217962962</v>
      </c>
      <c r="BZ82" s="9">
        <v>0.31518757758888893</v>
      </c>
      <c r="CA82" s="9">
        <v>0.63</v>
      </c>
      <c r="CB82" s="9">
        <v>0.5011975605972111</v>
      </c>
    </row>
    <row r="83" spans="1:80" ht="15" x14ac:dyDescent="0.25">
      <c r="A83" s="19" t="s">
        <v>91</v>
      </c>
      <c r="B83" s="19" t="s">
        <v>91</v>
      </c>
      <c r="C83" s="202">
        <f>IF(ISNUMBER('2019'!C83),(1-PRODUCT('2019'!C83,0.1)),"XXX")</f>
        <v>0.13</v>
      </c>
      <c r="D83" s="202">
        <f>IFERROR(IF((LOG(100*'2019'!D83+1)/LOG(100+1))&gt;1,0,(1-(LOG(100*'2019'!D83+1)/LOG(100+1)))), 1)</f>
        <v>1</v>
      </c>
      <c r="E83" s="203">
        <f>IF(ISNUMBER('2019'!E83),IF('2019'!E83/100&gt;1,1,'2019'!E83/100),"XXX")</f>
        <v>0.70500000000000018</v>
      </c>
      <c r="F83" s="202">
        <f>IF(ISNUMBER('2019'!F83),(1-(('2019'!F83-1)/4)),"XXX")</f>
        <v>1</v>
      </c>
      <c r="G83" s="202">
        <f>IF(ISNUMBER('2019'!G83),(1-('2019'!G83/10)),"XXX")</f>
        <v>0.35</v>
      </c>
      <c r="H83" s="195">
        <f t="shared" si="7"/>
        <v>0.63700000000000001</v>
      </c>
      <c r="I83" s="203" t="str">
        <f>IF(ISNUMBER('2019'!H83),'2019'!H83,"XXX")</f>
        <v>XXX</v>
      </c>
      <c r="J83" s="203">
        <f>IF(ISNUMBER('2019'!I83),'2019'!I83,"XXX")</f>
        <v>0.1411</v>
      </c>
      <c r="K83" s="203">
        <f>IF(ISNUMBER('2019'!J83),IF(('2019'!J83/5)&gt;1,1,'2019'!J83/5),"XXX")</f>
        <v>0.495282</v>
      </c>
      <c r="L83" s="203" t="str">
        <f>IF(ISNUMBER('2019'!K83),'2019'!K83,"XXX")</f>
        <v>XXX</v>
      </c>
      <c r="M83" s="203">
        <f>IF(ISNUMBER('2019'!L83),IF(('2019'!L83/5)&gt;1,1,'2019'!L83/5),"XXX")</f>
        <v>0.27267324999999998</v>
      </c>
      <c r="N83" s="203">
        <f>IF(ISNUMBER('2019'!M83),(1-('2019'!M83/100)),"XXX")</f>
        <v>0.45603954319999995</v>
      </c>
      <c r="O83" s="203">
        <f>IF(ISNUMBER('2019'!N83),IF(('2019'!N83/10)&gt;1,1,'2019'!N83/10),"XXX")</f>
        <v>0.04</v>
      </c>
      <c r="P83" s="203">
        <f>IF(ISNUMBER('2019'!O83),('2019'!O83/100),"XXX")</f>
        <v>3.4000000000000002E-2</v>
      </c>
      <c r="Q83" s="203">
        <f>IF(ISNUMBER('2019'!P83),'2019'!P83,"XXX")</f>
        <v>0.33653879999999997</v>
      </c>
      <c r="R83" s="203">
        <f>IF(ISNUMBER('2019'!Q83),('2019'!Q83/100),"XXX")</f>
        <v>2.7000000000000003E-2</v>
      </c>
      <c r="S83" s="203">
        <f>IF(ISNUMBER('2019'!R83),('2019'!R83/100),"XXX")</f>
        <v>0.20902509999999999</v>
      </c>
      <c r="T83" s="203">
        <f>IF(ISNUMBER('2019'!S83),(1-('2019'!S83/100)),"XXX")</f>
        <v>0.51960000000000006</v>
      </c>
      <c r="U83" s="203">
        <f>IF(ISNUMBER('2019'!T83),'2019'!T83,"XXX")</f>
        <v>0.32534242738888891</v>
      </c>
      <c r="V83" s="203" t="str">
        <f>IF(ISNUMBER('2019'!U83),'2019'!U83,"XXX")</f>
        <v>XXX</v>
      </c>
      <c r="W83" s="203" t="str">
        <f>IF(ISNUMBER('2019'!V83),'2019'!V83,"XXX")</f>
        <v>XXX</v>
      </c>
      <c r="X83" s="203" t="str">
        <f>IF(ISNUMBER('2019'!W83),'2019'!W83,"XXX")</f>
        <v>XXX</v>
      </c>
      <c r="Y83" s="129">
        <f t="shared" si="8"/>
        <v>0.27273753914126986</v>
      </c>
      <c r="Z83" s="202">
        <f>'2019'!X83</f>
        <v>0.61</v>
      </c>
      <c r="AA83" s="203">
        <f>('2019'!Y83+2.5)/5</f>
        <v>0.5000204976</v>
      </c>
      <c r="AB83" s="196">
        <f t="shared" si="9"/>
        <v>0.55501024879999994</v>
      </c>
      <c r="AC83" s="79"/>
      <c r="AD83" s="79"/>
      <c r="AE83">
        <f t="shared" si="10"/>
        <v>0.1411</v>
      </c>
      <c r="AF83">
        <f t="shared" si="10"/>
        <v>0.318191</v>
      </c>
      <c r="AG83">
        <f t="shared" si="10"/>
        <v>0.495282</v>
      </c>
      <c r="AH83">
        <f t="shared" si="10"/>
        <v>0.27267324999999998</v>
      </c>
      <c r="AI83">
        <f t="shared" si="10"/>
        <v>0.36435639659999997</v>
      </c>
      <c r="AJ83">
        <f t="shared" si="10"/>
        <v>0.24801977159999997</v>
      </c>
      <c r="AK83">
        <f t="shared" si="10"/>
        <v>3.7000000000000005E-2</v>
      </c>
      <c r="AL83">
        <f t="shared" si="10"/>
        <v>0.18526939999999997</v>
      </c>
      <c r="AM83">
        <f t="shared" si="10"/>
        <v>0.1817694</v>
      </c>
      <c r="AN83">
        <f t="shared" si="10"/>
        <v>0.11801254999999999</v>
      </c>
      <c r="AO83">
        <f t="shared" si="10"/>
        <v>0.36431255000000001</v>
      </c>
      <c r="AP83">
        <f t="shared" si="10"/>
        <v>0.42247121369444451</v>
      </c>
      <c r="AQ83">
        <f t="shared" si="10"/>
        <v>0.32534242738888891</v>
      </c>
      <c r="AR83" t="str">
        <f t="shared" si="10"/>
        <v>XXX</v>
      </c>
      <c r="AS83" t="str">
        <f t="shared" si="10"/>
        <v>XXX</v>
      </c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F83" s="9">
        <v>0.13000000000000012</v>
      </c>
      <c r="BG83" s="9">
        <v>1</v>
      </c>
      <c r="BH83" s="61">
        <f>IF(ISNUMBER('1-3'!M83),'1-3'!M83/100,"XXX")</f>
        <v>0.70500000000000018</v>
      </c>
      <c r="BI83" s="9">
        <v>1</v>
      </c>
      <c r="BJ83" s="9">
        <v>0.35</v>
      </c>
      <c r="BK83" s="9"/>
      <c r="BL83" s="9">
        <v>0.1411</v>
      </c>
      <c r="BM83" s="9" t="s">
        <v>167</v>
      </c>
      <c r="BN83" s="9"/>
      <c r="BO83" s="9">
        <v>0.27267324999999998</v>
      </c>
      <c r="BP83" s="9">
        <v>0.45603954319999995</v>
      </c>
      <c r="BQ83" s="9">
        <v>0.04</v>
      </c>
      <c r="BR83" s="9">
        <v>3.4000000000000002E-2</v>
      </c>
      <c r="BS83" s="9">
        <v>0.33653879999999997</v>
      </c>
      <c r="BT83" s="9">
        <v>2.7000000000000003E-2</v>
      </c>
      <c r="BU83" s="9">
        <v>0.1574577834141031</v>
      </c>
      <c r="BV83" s="9">
        <v>0.51960000000000006</v>
      </c>
      <c r="BW83" s="9">
        <v>0.32534242738888891</v>
      </c>
      <c r="BX83" s="9"/>
      <c r="BY83" s="9"/>
      <c r="BZ83" s="9"/>
      <c r="CA83" s="9">
        <v>0.61</v>
      </c>
      <c r="CB83" s="9">
        <v>0.48557183742523191</v>
      </c>
    </row>
    <row r="84" spans="1:80" ht="15" x14ac:dyDescent="0.25">
      <c r="A84" s="19" t="s">
        <v>92</v>
      </c>
      <c r="B84" s="19" t="s">
        <v>92</v>
      </c>
      <c r="C84" s="202">
        <f>IF(ISNUMBER('2019'!C84),(1-PRODUCT('2019'!C84,0.1)),"XXX")</f>
        <v>0.6</v>
      </c>
      <c r="D84" s="202">
        <f>IFERROR(IF((LOG(100*'2019'!D84+1)/LOG(100+1))&gt;1,0,(1-(LOG(100*'2019'!D84+1)/LOG(100+1)))), 1)</f>
        <v>1</v>
      </c>
      <c r="E84" s="203">
        <f>IF(ISNUMBER('2019'!E84),IF('2019'!E84/100&gt;1,1,'2019'!E84/100),"XXX")</f>
        <v>0.8458964912069209</v>
      </c>
      <c r="F84" s="202">
        <f>IF(ISNUMBER('2019'!F84),(1-(('2019'!F84-1)/4)),"XXX")</f>
        <v>0.75</v>
      </c>
      <c r="G84" s="202">
        <f>IF(ISNUMBER('2019'!G84),(1-('2019'!G84/10)),"XXX")</f>
        <v>0.73</v>
      </c>
      <c r="H84" s="195">
        <f t="shared" si="7"/>
        <v>0.7851792982413841</v>
      </c>
      <c r="I84" s="203">
        <f>IF(ISNUMBER('2019'!H84),'2019'!H84,"XXX")</f>
        <v>0.77021883948908032</v>
      </c>
      <c r="J84" s="203">
        <f>IF(ISNUMBER('2019'!I84),'2019'!I84,"XXX")</f>
        <v>0.82489999999999997</v>
      </c>
      <c r="K84" s="203">
        <f>IF(ISNUMBER('2019'!J84),IF(('2019'!J84/5)&gt;1,1,'2019'!J84/5),"XXX")</f>
        <v>0.43592000000000003</v>
      </c>
      <c r="L84" s="203">
        <f>IF(ISNUMBER('2019'!K84),'2019'!K84,"XXX")</f>
        <v>0.68735106791666667</v>
      </c>
      <c r="M84" s="203">
        <f>IF(ISNUMBER('2019'!L84),IF(('2019'!L84/5)&gt;1,1,'2019'!L84/5),"XXX")</f>
        <v>0.91202449800000007</v>
      </c>
      <c r="N84" s="203">
        <f>IF(ISNUMBER('2019'!M84),(1-('2019'!M84/100)),"XXX")</f>
        <v>0.67729778289999998</v>
      </c>
      <c r="O84" s="203">
        <f>IF(ISNUMBER('2019'!N84),IF(('2019'!N84/10)&gt;1,1,'2019'!N84/10),"XXX")</f>
        <v>1</v>
      </c>
      <c r="P84" s="203">
        <f>IF(ISNUMBER('2019'!O84),('2019'!O84/100),"XXX")</f>
        <v>0.97099999999999997</v>
      </c>
      <c r="Q84" s="203">
        <f>IF(ISNUMBER('2019'!P84),'2019'!P84,"XXX")</f>
        <v>8.6066693067550659E-2</v>
      </c>
      <c r="R84" s="203">
        <f>IF(ISNUMBER('2019'!Q84),('2019'!Q84/100),"XXX")</f>
        <v>0.51300000000000001</v>
      </c>
      <c r="S84" s="203">
        <f>IF(ISNUMBER('2019'!R84),('2019'!R84/100),"XXX")</f>
        <v>0.8834303</v>
      </c>
      <c r="T84" s="203">
        <f>IF(ISNUMBER('2019'!S84),(1-('2019'!S84/100)),"XXX")</f>
        <v>1</v>
      </c>
      <c r="U84" s="203">
        <f>IF(ISNUMBER('2019'!T84),'2019'!T84,"XXX")</f>
        <v>0.71983645755555559</v>
      </c>
      <c r="V84" s="203">
        <f>IF(ISNUMBER('2019'!U84),'2019'!U84,"XXX")</f>
        <v>0.59</v>
      </c>
      <c r="W84" s="203">
        <f>IF(ISNUMBER('2019'!V84),'2019'!V84,"XXX")</f>
        <v>0.54708892766666661</v>
      </c>
      <c r="X84" s="203">
        <f>IF(ISNUMBER('2019'!W84),'2019'!W84,"XXX")</f>
        <v>0.5605282982555555</v>
      </c>
      <c r="Y84" s="129">
        <f t="shared" si="8"/>
        <v>0.69866642905319221</v>
      </c>
      <c r="Z84" s="202">
        <f>'2019'!X84</f>
        <v>0.82499999999999996</v>
      </c>
      <c r="AA84" s="203">
        <f>('2019'!Y84+2.5)/5</f>
        <v>0.71131806379999996</v>
      </c>
      <c r="AB84" s="196">
        <f t="shared" si="9"/>
        <v>0.76815903190000001</v>
      </c>
      <c r="AC84" s="79"/>
      <c r="AD84" s="79"/>
      <c r="AE84">
        <f t="shared" si="10"/>
        <v>0.79755941974454014</v>
      </c>
      <c r="AF84">
        <f t="shared" si="10"/>
        <v>0.63041000000000003</v>
      </c>
      <c r="AG84">
        <f t="shared" si="10"/>
        <v>0.56163553395833332</v>
      </c>
      <c r="AH84">
        <f t="shared" si="10"/>
        <v>0.79968778295833332</v>
      </c>
      <c r="AI84">
        <f t="shared" si="10"/>
        <v>0.79466114045000003</v>
      </c>
      <c r="AJ84">
        <f t="shared" si="10"/>
        <v>0.83864889144999999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0.69821515000000001</v>
      </c>
      <c r="AO84">
        <f t="shared" si="10"/>
        <v>0.94171515000000006</v>
      </c>
      <c r="AP84">
        <f t="shared" si="10"/>
        <v>0.85991822877777779</v>
      </c>
      <c r="AQ84">
        <f t="shared" si="10"/>
        <v>0.65491822877777772</v>
      </c>
      <c r="AR84">
        <f t="shared" si="10"/>
        <v>0.56854446383333324</v>
      </c>
      <c r="AS84">
        <f t="shared" si="10"/>
        <v>0.55380861296111106</v>
      </c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F84" s="9">
        <v>0.6</v>
      </c>
      <c r="BG84" s="9">
        <v>1</v>
      </c>
      <c r="BH84" s="61">
        <f>IF(ISNUMBER('1-3'!M84),'1-3'!M84/100,"XXX")</f>
        <v>0.8683333333333334</v>
      </c>
      <c r="BI84" s="9">
        <v>0.75</v>
      </c>
      <c r="BJ84" s="9">
        <v>0.73</v>
      </c>
      <c r="BK84" s="9">
        <v>0.77021883948908032</v>
      </c>
      <c r="BL84" s="9">
        <v>0.82489999999999997</v>
      </c>
      <c r="BM84" s="9">
        <v>0.439888</v>
      </c>
      <c r="BN84" s="9">
        <v>0.68735106791666667</v>
      </c>
      <c r="BO84" s="9">
        <v>0.91202449800000007</v>
      </c>
      <c r="BP84" s="9">
        <v>0.67729778289999998</v>
      </c>
      <c r="BQ84" s="9">
        <v>1</v>
      </c>
      <c r="BR84" s="9">
        <v>0.97099999999999997</v>
      </c>
      <c r="BS84" s="9">
        <v>8.6066693067550659E-2</v>
      </c>
      <c r="BT84" s="9">
        <v>0.51300000000000001</v>
      </c>
      <c r="BU84" s="9">
        <v>0.64877997685344457</v>
      </c>
      <c r="BV84" s="9">
        <v>1</v>
      </c>
      <c r="BW84" s="9">
        <v>0.71983645755555559</v>
      </c>
      <c r="BX84" s="9">
        <v>0.59</v>
      </c>
      <c r="BY84" s="9">
        <v>0.54708892766666661</v>
      </c>
      <c r="BZ84" s="9">
        <v>0.5605282982555555</v>
      </c>
      <c r="CA84" s="9">
        <v>0.82499999999999996</v>
      </c>
      <c r="CB84" s="9">
        <v>0.69927513599395752</v>
      </c>
    </row>
    <row r="85" spans="1:80" ht="15" x14ac:dyDescent="0.25">
      <c r="A85" s="19" t="s">
        <v>93</v>
      </c>
      <c r="B85" s="19" t="s">
        <v>93</v>
      </c>
      <c r="C85" s="202">
        <f>IF(ISNUMBER('2019'!C85),(1-PRODUCT('2019'!C85,0.1)),"XXX")</f>
        <v>0.91999999999999993</v>
      </c>
      <c r="D85" s="202">
        <f>IFERROR(IF((LOG(100*'2019'!D85+1)/LOG(100+1))&gt;1,0,(1-(LOG(100*'2019'!D85+1)/LOG(100+1)))), 1)</f>
        <v>1</v>
      </c>
      <c r="E85" s="203">
        <f>IF(ISNUMBER('2019'!E85),IF('2019'!E85/100&gt;1,1,'2019'!E85/100),"XXX")</f>
        <v>0.90614247325000008</v>
      </c>
      <c r="F85" s="202" t="str">
        <f>IF(ISNUMBER('2019'!F85),(1-(('2019'!F85-1)/4)),"XXX")</f>
        <v>XXX</v>
      </c>
      <c r="G85" s="202">
        <f>IF(ISNUMBER('2019'!G85),(1-('2019'!G85/10)),"XXX")</f>
        <v>0.9</v>
      </c>
      <c r="H85" s="195">
        <f t="shared" si="7"/>
        <v>0.93153561831249998</v>
      </c>
      <c r="I85" s="203">
        <f>IF(ISNUMBER('2019'!H85),'2019'!H85,"XXX")</f>
        <v>0.85041481309834821</v>
      </c>
      <c r="J85" s="203">
        <f>IF(ISNUMBER('2019'!I85),'2019'!I85,"XXX")</f>
        <v>0.90720000000000001</v>
      </c>
      <c r="K85" s="203">
        <f>IF(ISNUMBER('2019'!J85),IF(('2019'!J85/5)&gt;1,1,'2019'!J85/5),"XXX")</f>
        <v>0.5257099999999999</v>
      </c>
      <c r="L85" s="203">
        <f>IF(ISNUMBER('2019'!K85),'2019'!K85,"XXX")</f>
        <v>0.79317812124999987</v>
      </c>
      <c r="M85" s="203">
        <f>IF(ISNUMBER('2019'!L85),IF(('2019'!L85/5)&gt;1,1,'2019'!L85/5),"XXX")</f>
        <v>0.92237377200000004</v>
      </c>
      <c r="N85" s="203">
        <f>IF(ISNUMBER('2019'!M85),(1-('2019'!M85/100)),"XXX")</f>
        <v>0.90377596859999998</v>
      </c>
      <c r="O85" s="203">
        <f>IF(ISNUMBER('2019'!N85),IF(('2019'!N85/10)&gt;1,1,'2019'!N85/10),"XXX")</f>
        <v>1</v>
      </c>
      <c r="P85" s="203">
        <f>IF(ISNUMBER('2019'!O85),('2019'!O85/100),"XXX")</f>
        <v>1</v>
      </c>
      <c r="Q85" s="203">
        <f>IF(ISNUMBER('2019'!P85),'2019'!P85,"XXX")</f>
        <v>1</v>
      </c>
      <c r="R85" s="203" t="str">
        <f>IF(ISNUMBER('2019'!Q85),('2019'!Q85/100),"XXX")</f>
        <v>XXX</v>
      </c>
      <c r="S85" s="203">
        <f>IF(ISNUMBER('2019'!R85),('2019'!R85/100),"XXX")</f>
        <v>0.91262169999999998</v>
      </c>
      <c r="T85" s="203">
        <f>IF(ISNUMBER('2019'!S85),(1-('2019'!S85/100)),"XXX")</f>
        <v>1</v>
      </c>
      <c r="U85" s="203">
        <f>IF(ISNUMBER('2019'!T85),'2019'!T85,"XXX")</f>
        <v>0.84782677755555558</v>
      </c>
      <c r="V85" s="203">
        <f>IF(ISNUMBER('2019'!U85),'2019'!U85,"XXX")</f>
        <v>0.81</v>
      </c>
      <c r="W85" s="203">
        <f>IF(ISNUMBER('2019'!V85),'2019'!V85,"XXX")</f>
        <v>0.7000640586111111</v>
      </c>
      <c r="X85" s="203">
        <f>IF(ISNUMBER('2019'!W85),'2019'!W85,"XXX")</f>
        <v>0.74441888596666661</v>
      </c>
      <c r="Y85" s="129">
        <f t="shared" si="8"/>
        <v>0.86984900606760518</v>
      </c>
      <c r="Z85" s="202">
        <f>'2019'!X85</f>
        <v>0.878</v>
      </c>
      <c r="AA85" s="203">
        <f>('2019'!Y85+2.5)/5</f>
        <v>0.80942485340000003</v>
      </c>
      <c r="AB85" s="196">
        <f t="shared" si="9"/>
        <v>0.84371242670000002</v>
      </c>
      <c r="AC85" s="79"/>
      <c r="AD85" s="79"/>
      <c r="AE85">
        <f t="shared" si="10"/>
        <v>0.87880740654917411</v>
      </c>
      <c r="AF85">
        <f t="shared" si="10"/>
        <v>0.71645499999999995</v>
      </c>
      <c r="AG85">
        <f t="shared" si="10"/>
        <v>0.65944406062499983</v>
      </c>
      <c r="AH85">
        <f t="shared" si="10"/>
        <v>0.8577759466249999</v>
      </c>
      <c r="AI85">
        <f t="shared" si="10"/>
        <v>0.91307487030000001</v>
      </c>
      <c r="AJ85">
        <f t="shared" si="10"/>
        <v>0.95188798429999999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0.91262169999999998</v>
      </c>
      <c r="AO85">
        <f t="shared" si="10"/>
        <v>0.95631084999999993</v>
      </c>
      <c r="AP85">
        <f t="shared" si="10"/>
        <v>0.92391338877777773</v>
      </c>
      <c r="AQ85">
        <f t="shared" si="10"/>
        <v>0.82891338877777776</v>
      </c>
      <c r="AR85">
        <f t="shared" si="10"/>
        <v>0.75503202930555557</v>
      </c>
      <c r="AS85">
        <f t="shared" si="10"/>
        <v>0.7222414722888888</v>
      </c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F85" s="9">
        <v>0.92</v>
      </c>
      <c r="BG85" s="9">
        <v>1</v>
      </c>
      <c r="BH85" s="61">
        <f>IF(ISNUMBER('1-3'!M85),'1-3'!M85/100,"XXX")</f>
        <v>0.99666666666666681</v>
      </c>
      <c r="BI85" s="9"/>
      <c r="BJ85" s="9">
        <v>0.9</v>
      </c>
      <c r="BK85" s="9">
        <v>0.85041481309834821</v>
      </c>
      <c r="BL85" s="9">
        <v>0.90720000000000001</v>
      </c>
      <c r="BM85" s="9">
        <v>0.43592000000000003</v>
      </c>
      <c r="BN85" s="9">
        <v>0.79317812124999987</v>
      </c>
      <c r="BO85" s="9">
        <v>0.92237377200000004</v>
      </c>
      <c r="BP85" s="9">
        <v>0.90377596859999998</v>
      </c>
      <c r="BQ85" s="9">
        <v>1</v>
      </c>
      <c r="BR85" s="9">
        <v>1</v>
      </c>
      <c r="BS85" s="9">
        <v>1</v>
      </c>
      <c r="BT85" s="9"/>
      <c r="BU85" s="9">
        <v>0.62689601647390225</v>
      </c>
      <c r="BV85" s="9">
        <v>1</v>
      </c>
      <c r="BW85" s="9">
        <v>0.84782677755555558</v>
      </c>
      <c r="BX85" s="9">
        <v>0.81</v>
      </c>
      <c r="BY85" s="9">
        <v>0.7000640586111111</v>
      </c>
      <c r="BZ85" s="9">
        <v>0.74441888596666661</v>
      </c>
      <c r="CA85" s="9">
        <v>0.878</v>
      </c>
      <c r="CB85" s="9">
        <v>0.79871048927307131</v>
      </c>
    </row>
    <row r="86" spans="1:80" ht="15" x14ac:dyDescent="0.25">
      <c r="A86" s="19" t="s">
        <v>94</v>
      </c>
      <c r="B86" s="19" t="s">
        <v>94</v>
      </c>
      <c r="C86" s="202">
        <f>IF(ISNUMBER('2019'!C86),(1-PRODUCT('2019'!C86,0.1)),"XXX")</f>
        <v>0.37999999999999989</v>
      </c>
      <c r="D86" s="202">
        <f>IFERROR(IF((LOG(100*'2019'!D86+1)/LOG(100+1))&gt;1,0,(1-(LOG(100*'2019'!D86+1)/LOG(100+1)))), 1)</f>
        <v>1</v>
      </c>
      <c r="E86" s="203">
        <f>IF(ISNUMBER('2019'!E86),IF('2019'!E86/100&gt;1,1,'2019'!E86/100),"XXX")</f>
        <v>0.58964492012655367</v>
      </c>
      <c r="F86" s="202">
        <f>IF(ISNUMBER('2019'!F86),(1-(('2019'!F86-1)/4)),"XXX")</f>
        <v>0.5</v>
      </c>
      <c r="G86" s="202">
        <f>IF(ISNUMBER('2019'!G86),(1-('2019'!G86/10)),"XXX")</f>
        <v>0.44000000000000006</v>
      </c>
      <c r="H86" s="195">
        <f t="shared" si="7"/>
        <v>0.58192898402531068</v>
      </c>
      <c r="I86" s="203">
        <f>IF(ISNUMBER('2019'!H86),'2019'!H86,"XXX")</f>
        <v>0.31408083081728594</v>
      </c>
      <c r="J86" s="203">
        <f>IF(ISNUMBER('2019'!I86),'2019'!I86,"XXX")</f>
        <v>0.1096</v>
      </c>
      <c r="K86" s="203" t="str">
        <f>IF(ISNUMBER('2019'!J86),IF(('2019'!J86/5)&gt;1,1,'2019'!J86/5),"XXX")</f>
        <v>XXX</v>
      </c>
      <c r="L86" s="203">
        <f>IF(ISNUMBER('2019'!K86),'2019'!K86,"XXX")</f>
        <v>0.26038478612499993</v>
      </c>
      <c r="M86" s="203">
        <f>IF(ISNUMBER('2019'!L86),IF(('2019'!L86/5)&gt;1,1,'2019'!L86/5),"XXX")</f>
        <v>0.23735461199999999</v>
      </c>
      <c r="N86" s="203">
        <f>IF(ISNUMBER('2019'!M86),(1-('2019'!M86/100)),"XXX")</f>
        <v>0.67483749389999992</v>
      </c>
      <c r="O86" s="203">
        <f>IF(ISNUMBER('2019'!N86),IF(('2019'!N86/10)&gt;1,1,'2019'!N86/10),"XXX")</f>
        <v>0.1</v>
      </c>
      <c r="P86" s="203" t="str">
        <f>IF(ISNUMBER('2019'!O86),('2019'!O86/100),"XXX")</f>
        <v>XXX</v>
      </c>
      <c r="Q86" s="203">
        <f>IF(ISNUMBER('2019'!P86),'2019'!P86,"XXX")</f>
        <v>4.4278539999999998E-2</v>
      </c>
      <c r="R86" s="203" t="str">
        <f>IF(ISNUMBER('2019'!Q86),('2019'!Q86/100),"XXX")</f>
        <v>XXX</v>
      </c>
      <c r="S86" s="203">
        <f>IF(ISNUMBER('2019'!R86),('2019'!R86/100),"XXX")</f>
        <v>0.1151257</v>
      </c>
      <c r="T86" s="203">
        <f>IF(ISNUMBER('2019'!S86),(1-('2019'!S86/100)),"XXX")</f>
        <v>0.2612000000000001</v>
      </c>
      <c r="U86" s="203">
        <f>IF(ISNUMBER('2019'!T86),'2019'!T86,"XXX")</f>
        <v>0.33362237350000001</v>
      </c>
      <c r="V86" s="203">
        <f>IF(ISNUMBER('2019'!U86),'2019'!U86,"XXX")</f>
        <v>0.25</v>
      </c>
      <c r="W86" s="203">
        <f>IF(ISNUMBER('2019'!V86),'2019'!V86,"XXX")</f>
        <v>0.39870357514814819</v>
      </c>
      <c r="X86" s="203">
        <f>IF(ISNUMBER('2019'!W86),'2019'!W86,"XXX")</f>
        <v>0.30424175658888886</v>
      </c>
      <c r="Y86" s="129">
        <f t="shared" si="8"/>
        <v>0.2380058121377702</v>
      </c>
      <c r="Z86" s="202">
        <f>'2019'!X86</f>
        <v>0.48499999999999999</v>
      </c>
      <c r="AA86" s="203">
        <f>('2019'!Y86+2.5)/5</f>
        <v>0.46859709020000001</v>
      </c>
      <c r="AB86" s="196">
        <f t="shared" si="9"/>
        <v>0.47679854509999997</v>
      </c>
      <c r="AC86" s="79"/>
      <c r="AD86" s="79"/>
      <c r="AE86">
        <f t="shared" ref="AE86:AS102" si="11">IF(ISNUMBER(AVERAGE(I86:J86)),AVERAGE(I86:J86),"XXX")</f>
        <v>0.21184041540864296</v>
      </c>
      <c r="AF86">
        <f t="shared" si="11"/>
        <v>0.1096</v>
      </c>
      <c r="AG86">
        <f t="shared" si="11"/>
        <v>0.26038478612499993</v>
      </c>
      <c r="AH86">
        <f t="shared" si="11"/>
        <v>0.24886969906249995</v>
      </c>
      <c r="AI86">
        <f t="shared" si="11"/>
        <v>0.45609605294999994</v>
      </c>
      <c r="AJ86">
        <f t="shared" si="11"/>
        <v>0.38741874694999995</v>
      </c>
      <c r="AK86">
        <f t="shared" si="11"/>
        <v>0.1</v>
      </c>
      <c r="AL86">
        <f t="shared" si="11"/>
        <v>4.4278539999999998E-2</v>
      </c>
      <c r="AM86">
        <f t="shared" si="11"/>
        <v>4.4278539999999998E-2</v>
      </c>
      <c r="AN86">
        <f t="shared" si="11"/>
        <v>0.1151257</v>
      </c>
      <c r="AO86">
        <f t="shared" si="11"/>
        <v>0.18816285000000005</v>
      </c>
      <c r="AP86">
        <f t="shared" si="11"/>
        <v>0.29741118675000006</v>
      </c>
      <c r="AQ86">
        <f t="shared" si="11"/>
        <v>0.29181118675000001</v>
      </c>
      <c r="AR86">
        <f t="shared" si="11"/>
        <v>0.32435178757407412</v>
      </c>
      <c r="AS86">
        <f t="shared" si="11"/>
        <v>0.35147266586851855</v>
      </c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F86" s="9">
        <v>0.38</v>
      </c>
      <c r="BG86" s="9">
        <v>1</v>
      </c>
      <c r="BH86" s="61">
        <f>IF(ISNUMBER('1-3'!M86),'1-3'!M86/100,"XXX")</f>
        <v>0.60833333333333339</v>
      </c>
      <c r="BI86" s="9">
        <v>0.5</v>
      </c>
      <c r="BJ86" s="9">
        <v>0.44000000000000006</v>
      </c>
      <c r="BK86" s="9">
        <v>0.31408083081728594</v>
      </c>
      <c r="BL86" s="9">
        <v>0.1096</v>
      </c>
      <c r="BM86" s="9" t="s">
        <v>167</v>
      </c>
      <c r="BN86" s="9">
        <v>0.26038478612499993</v>
      </c>
      <c r="BO86" s="9">
        <v>0.23735461199999999</v>
      </c>
      <c r="BP86" s="9">
        <v>0.67483749389999992</v>
      </c>
      <c r="BQ86" s="9">
        <v>0.1</v>
      </c>
      <c r="BR86" s="9">
        <v>4.5999999999999999E-2</v>
      </c>
      <c r="BS86" s="9">
        <v>4.4278539999999998E-2</v>
      </c>
      <c r="BT86" s="9"/>
      <c r="BU86" s="9">
        <v>9.8096193103235779E-2</v>
      </c>
      <c r="BV86" s="9">
        <v>0.2612000000000001</v>
      </c>
      <c r="BW86" s="9">
        <v>0.33362237350000001</v>
      </c>
      <c r="BX86" s="9">
        <v>0.25</v>
      </c>
      <c r="BY86" s="9">
        <v>0.39870357514814819</v>
      </c>
      <c r="BZ86" s="9">
        <v>0.30424175658888886</v>
      </c>
      <c r="CA86" s="9">
        <v>0.48499999999999999</v>
      </c>
      <c r="CB86" s="9">
        <v>0.45138736069202423</v>
      </c>
    </row>
    <row r="87" spans="1:80" ht="15" x14ac:dyDescent="0.25">
      <c r="A87" s="19" t="s">
        <v>95</v>
      </c>
      <c r="B87" s="19" t="s">
        <v>95</v>
      </c>
      <c r="C87" s="202">
        <f>IF(ISNUMBER('2019'!C87),(1-PRODUCT('2019'!C87,0.1)),"XXX")</f>
        <v>0.2599999999999999</v>
      </c>
      <c r="D87" s="202">
        <f>IFERROR(IF((LOG(100*'2019'!D87+1)/LOG(100+1))&gt;1,0,(1-(LOG(100*'2019'!D87+1)/LOG(100+1)))), 1)</f>
        <v>1</v>
      </c>
      <c r="E87" s="203">
        <f>IF(ISNUMBER('2019'!E87),IF('2019'!E87/100&gt;1,1,'2019'!E87/100),"XXX")</f>
        <v>0.74764363113446319</v>
      </c>
      <c r="F87" s="202">
        <f>IF(ISNUMBER('2019'!F87),(1-(('2019'!F87-1)/4)),"XXX")</f>
        <v>0.5</v>
      </c>
      <c r="G87" s="202">
        <f>IF(ISNUMBER('2019'!G87),(1-('2019'!G87/10)),"XXX")</f>
        <v>0.40999999999999992</v>
      </c>
      <c r="H87" s="195">
        <f t="shared" si="7"/>
        <v>0.58352872622689256</v>
      </c>
      <c r="I87" s="203">
        <f>IF(ISNUMBER('2019'!H87),'2019'!H87,"XXX")</f>
        <v>0.35560965128508815</v>
      </c>
      <c r="J87" s="203">
        <f>IF(ISNUMBER('2019'!I87),'2019'!I87,"XXX")</f>
        <v>0.1394</v>
      </c>
      <c r="K87" s="203">
        <f>IF(ISNUMBER('2019'!J87),IF(('2019'!J87/5)&gt;1,1,'2019'!J87/5),"XXX")</f>
        <v>0.69021600000000005</v>
      </c>
      <c r="L87" s="203">
        <f>IF(ISNUMBER('2019'!K87),'2019'!K87,"XXX")</f>
        <v>0.16668923700000002</v>
      </c>
      <c r="M87" s="203">
        <f>IF(ISNUMBER('2019'!L87),IF(('2019'!L87/5)&gt;1,1,'2019'!L87/5),"XXX")</f>
        <v>0.48194313</v>
      </c>
      <c r="N87" s="203">
        <f>IF(ISNUMBER('2019'!M87),(1-('2019'!M87/100)),"XXX")</f>
        <v>0.83135120389999995</v>
      </c>
      <c r="O87" s="203">
        <f>IF(ISNUMBER('2019'!N87),IF(('2019'!N87/10)&gt;1,1,'2019'!N87/10),"XXX")</f>
        <v>0.16</v>
      </c>
      <c r="P87" s="203">
        <f>IF(ISNUMBER('2019'!O87),('2019'!O87/100),"XXX")</f>
        <v>2.3E-2</v>
      </c>
      <c r="Q87" s="203">
        <f>IF(ISNUMBER('2019'!P87),'2019'!P87,"XXX")</f>
        <v>0.29898924827575685</v>
      </c>
      <c r="R87" s="203">
        <f>IF(ISNUMBER('2019'!Q87),('2019'!Q87/100),"XXX")</f>
        <v>0.19600000000000001</v>
      </c>
      <c r="S87" s="203">
        <f>IF(ISNUMBER('2019'!R87),('2019'!R87/100),"XXX")</f>
        <v>0.38369720000000002</v>
      </c>
      <c r="T87" s="203">
        <f>IF(ISNUMBER('2019'!S87),(1-('2019'!S87/100)),"XXX")</f>
        <v>0.35760000000000003</v>
      </c>
      <c r="U87" s="203">
        <f>IF(ISNUMBER('2019'!T87),'2019'!T87,"XXX")</f>
        <v>0.43490843505555554</v>
      </c>
      <c r="V87" s="203">
        <f>IF(ISNUMBER('2019'!U87),'2019'!U87,"XXX")</f>
        <v>0.32</v>
      </c>
      <c r="W87" s="203">
        <f>IF(ISNUMBER('2019'!V87),'2019'!V87,"XXX")</f>
        <v>0.40591825379629631</v>
      </c>
      <c r="X87" s="203">
        <f>IF(ISNUMBER('2019'!W87),'2019'!W87,"XXX")</f>
        <v>0.33623770211111115</v>
      </c>
      <c r="Y87" s="129">
        <f t="shared" si="8"/>
        <v>0.34884750383898799</v>
      </c>
      <c r="Z87" s="202">
        <f>'2019'!X87</f>
        <v>0.48899999999999999</v>
      </c>
      <c r="AA87" s="203">
        <f>('2019'!Y87+2.5)/5</f>
        <v>0.49326543220000002</v>
      </c>
      <c r="AB87" s="196">
        <f t="shared" si="9"/>
        <v>0.49113271609999998</v>
      </c>
      <c r="AC87" s="79"/>
      <c r="AD87" s="79"/>
      <c r="AE87">
        <f t="shared" si="11"/>
        <v>0.24750482564254406</v>
      </c>
      <c r="AF87">
        <f t="shared" si="11"/>
        <v>0.41480800000000001</v>
      </c>
      <c r="AG87">
        <f t="shared" si="11"/>
        <v>0.42845261850000005</v>
      </c>
      <c r="AH87">
        <f t="shared" si="11"/>
        <v>0.32431618350000002</v>
      </c>
      <c r="AI87">
        <f t="shared" si="11"/>
        <v>0.65664716695000003</v>
      </c>
      <c r="AJ87">
        <f t="shared" si="11"/>
        <v>0.49567560194999999</v>
      </c>
      <c r="AK87">
        <f t="shared" si="11"/>
        <v>9.1499999999999998E-2</v>
      </c>
      <c r="AL87">
        <f t="shared" si="11"/>
        <v>0.16099462413787843</v>
      </c>
      <c r="AM87">
        <f t="shared" si="11"/>
        <v>0.24749462413787843</v>
      </c>
      <c r="AN87">
        <f t="shared" si="11"/>
        <v>0.28984860000000001</v>
      </c>
      <c r="AO87">
        <f t="shared" si="11"/>
        <v>0.37064859999999999</v>
      </c>
      <c r="AP87">
        <f t="shared" si="11"/>
        <v>0.39625421752777779</v>
      </c>
      <c r="AQ87">
        <f t="shared" si="11"/>
        <v>0.37745421752777775</v>
      </c>
      <c r="AR87">
        <f t="shared" si="11"/>
        <v>0.36295912689814813</v>
      </c>
      <c r="AS87">
        <f t="shared" si="11"/>
        <v>0.37107797795370373</v>
      </c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F87" s="9">
        <v>0.26</v>
      </c>
      <c r="BG87" s="9">
        <v>1</v>
      </c>
      <c r="BH87" s="61">
        <f>IF(ISNUMBER('1-3'!M87),'1-3'!M87/100,"XXX")</f>
        <v>0.7533333333333333</v>
      </c>
      <c r="BI87" s="9">
        <v>0.5</v>
      </c>
      <c r="BJ87" s="9">
        <v>0.40999999999999992</v>
      </c>
      <c r="BK87" s="9">
        <v>0.35560965128508815</v>
      </c>
      <c r="BL87" s="9">
        <v>0.1394</v>
      </c>
      <c r="BM87" s="9">
        <v>0.31223000000000001</v>
      </c>
      <c r="BN87" s="9">
        <v>0.16668923700000002</v>
      </c>
      <c r="BO87" s="9">
        <v>0.48194313</v>
      </c>
      <c r="BP87" s="9">
        <v>0.83135120389999995</v>
      </c>
      <c r="BQ87" s="9">
        <v>0.16</v>
      </c>
      <c r="BR87" s="9">
        <v>2.3E-2</v>
      </c>
      <c r="BS87" s="9">
        <v>0.29898924827575685</v>
      </c>
      <c r="BT87" s="9">
        <v>0.19600000000000001</v>
      </c>
      <c r="BU87" s="9">
        <v>0.24825738127265568</v>
      </c>
      <c r="BV87" s="9">
        <v>0.35760000000000003</v>
      </c>
      <c r="BW87" s="9">
        <v>0.43490843505555554</v>
      </c>
      <c r="BX87" s="9">
        <v>0.32</v>
      </c>
      <c r="BY87" s="9">
        <v>0.40591825379629631</v>
      </c>
      <c r="BZ87" s="9">
        <v>0.33623770211111115</v>
      </c>
      <c r="CA87" s="9">
        <v>0.48899999999999999</v>
      </c>
      <c r="CB87" s="9">
        <v>0.47641228735446928</v>
      </c>
    </row>
    <row r="88" spans="1:80" ht="15" x14ac:dyDescent="0.25">
      <c r="A88" s="19" t="s">
        <v>96</v>
      </c>
      <c r="B88" s="19" t="s">
        <v>96</v>
      </c>
      <c r="C88" s="202">
        <f>IF(ISNUMBER('2019'!C88),(1-PRODUCT('2019'!C88,0.1)),"XXX")</f>
        <v>0.67999999999999994</v>
      </c>
      <c r="D88" s="202">
        <f>IFERROR(IF((LOG(100*'2019'!D88+1)/LOG(100+1))&gt;1,0,(1-(LOG(100*'2019'!D88+1)/LOG(100+1)))), 1)</f>
        <v>1</v>
      </c>
      <c r="E88" s="203">
        <f>IF(ISNUMBER('2019'!E88),IF('2019'!E88/100&gt;1,1,'2019'!E88/100),"XXX")</f>
        <v>0.83982646814618644</v>
      </c>
      <c r="F88" s="202">
        <f>IF(ISNUMBER('2019'!F88),(1-(('2019'!F88-1)/4)),"XXX")</f>
        <v>0.75</v>
      </c>
      <c r="G88" s="202">
        <f>IF(ISNUMBER('2019'!G88),(1-('2019'!G88/10)),"XXX")</f>
        <v>0.26</v>
      </c>
      <c r="H88" s="195">
        <f t="shared" si="7"/>
        <v>0.70596529362923732</v>
      </c>
      <c r="I88" s="203">
        <f>IF(ISNUMBER('2019'!H88),'2019'!H88,"XXX")</f>
        <v>0.78031905898100062</v>
      </c>
      <c r="J88" s="203">
        <f>IF(ISNUMBER('2019'!I88),'2019'!I88,"XXX")</f>
        <v>0.76339999999999997</v>
      </c>
      <c r="K88" s="203">
        <f>IF(ISNUMBER('2019'!J88),IF(('2019'!J88/5)&gt;1,1,'2019'!J88/5),"XXX")</f>
        <v>0.67582199999999992</v>
      </c>
      <c r="L88" s="203">
        <f>IF(ISNUMBER('2019'!K88),'2019'!K88,"XXX")</f>
        <v>0.78074568120833332</v>
      </c>
      <c r="M88" s="203">
        <f>IF(ISNUMBER('2019'!L88),IF(('2019'!L88/5)&gt;1,1,'2019'!L88/5),"XXX")</f>
        <v>0.39931919599999999</v>
      </c>
      <c r="N88" s="203">
        <f>IF(ISNUMBER('2019'!M88),(1-('2019'!M88/100)),"XXX")</f>
        <v>0.65426166529999996</v>
      </c>
      <c r="O88" s="203">
        <f>IF(ISNUMBER('2019'!N88),IF(('2019'!N88/10)&gt;1,1,'2019'!N88/10),"XXX")</f>
        <v>0.42000000000000004</v>
      </c>
      <c r="P88" s="203">
        <f>IF(ISNUMBER('2019'!O88),('2019'!O88/100),"XXX")</f>
        <v>0.18600000000000003</v>
      </c>
      <c r="Q88" s="203">
        <f>IF(ISNUMBER('2019'!P88),'2019'!P88,"XXX")</f>
        <v>0.15177552700042723</v>
      </c>
      <c r="R88" s="203">
        <f>IF(ISNUMBER('2019'!Q88),('2019'!Q88/100),"XXX")</f>
        <v>2.1000000000000001E-2</v>
      </c>
      <c r="S88" s="203">
        <f>IF(ISNUMBER('2019'!R88),('2019'!R88/100),"XXX")</f>
        <v>0.74424000000000001</v>
      </c>
      <c r="T88" s="203">
        <f>IF(ISNUMBER('2019'!S88),(1-('2019'!S88/100)),"XXX")</f>
        <v>1</v>
      </c>
      <c r="U88" s="203">
        <f>IF(ISNUMBER('2019'!T88),'2019'!T88,"XXX")</f>
        <v>0.80032955277777784</v>
      </c>
      <c r="V88" s="203">
        <f>IF(ISNUMBER('2019'!U88),'2019'!U88,"XXX")</f>
        <v>0.47</v>
      </c>
      <c r="W88" s="203">
        <f>IF(ISNUMBER('2019'!V88),'2019'!V88,"XXX")</f>
        <v>0.68800395505555556</v>
      </c>
      <c r="X88" s="203">
        <f>IF(ISNUMBER('2019'!W88),'2019'!W88,"XXX")</f>
        <v>0.74843866956666671</v>
      </c>
      <c r="Y88" s="129">
        <f t="shared" si="8"/>
        <v>0.58022845661810996</v>
      </c>
      <c r="Z88" s="202">
        <f>'2019'!X88</f>
        <v>0.47699999999999998</v>
      </c>
      <c r="AA88" s="203">
        <f>('2019'!Y88+2.5)/5</f>
        <v>0.50556375119999997</v>
      </c>
      <c r="AB88" s="196">
        <f t="shared" si="9"/>
        <v>0.49128187559999997</v>
      </c>
      <c r="AC88" s="79"/>
      <c r="AD88" s="79"/>
      <c r="AE88">
        <f t="shared" si="11"/>
        <v>0.7718595294905003</v>
      </c>
      <c r="AF88">
        <f t="shared" si="11"/>
        <v>0.719611</v>
      </c>
      <c r="AG88">
        <f t="shared" si="11"/>
        <v>0.72828384060416662</v>
      </c>
      <c r="AH88">
        <f t="shared" si="11"/>
        <v>0.59003243860416665</v>
      </c>
      <c r="AI88">
        <f t="shared" si="11"/>
        <v>0.52679043064999997</v>
      </c>
      <c r="AJ88">
        <f t="shared" si="11"/>
        <v>0.53713083264999995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0.38262000000000002</v>
      </c>
      <c r="AO88">
        <f t="shared" si="11"/>
        <v>0.87212000000000001</v>
      </c>
      <c r="AP88">
        <f t="shared" si="11"/>
        <v>0.90016477638888892</v>
      </c>
      <c r="AQ88">
        <f t="shared" si="11"/>
        <v>0.63516477638888891</v>
      </c>
      <c r="AR88">
        <f t="shared" si="11"/>
        <v>0.57900197752777771</v>
      </c>
      <c r="AS88">
        <f t="shared" si="11"/>
        <v>0.71822131231111119</v>
      </c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F88" s="9">
        <v>0.67999999999999994</v>
      </c>
      <c r="BG88" s="9">
        <v>1</v>
      </c>
      <c r="BH88" s="61">
        <f>IF(ISNUMBER('1-3'!M88),'1-3'!M88/100,"XXX")</f>
        <v>0.84833333333333338</v>
      </c>
      <c r="BI88" s="9">
        <v>0.75</v>
      </c>
      <c r="BJ88" s="9">
        <v>0.26</v>
      </c>
      <c r="BK88" s="9">
        <v>0.78031905898100062</v>
      </c>
      <c r="BL88" s="9">
        <v>0.76339999999999997</v>
      </c>
      <c r="BM88" s="9">
        <v>0.69021600000000005</v>
      </c>
      <c r="BN88" s="9">
        <v>0.78074568120833332</v>
      </c>
      <c r="BO88" s="9">
        <v>0.39931919599999999</v>
      </c>
      <c r="BP88" s="9">
        <v>0.65426166529999996</v>
      </c>
      <c r="BQ88" s="9">
        <v>0.42000000000000004</v>
      </c>
      <c r="BR88" s="9">
        <v>0.18600000000000003</v>
      </c>
      <c r="BS88" s="9">
        <v>0.15177552700042723</v>
      </c>
      <c r="BT88" s="9">
        <v>2.1000000000000001E-2</v>
      </c>
      <c r="BU88" s="9">
        <v>0.49934058654480007</v>
      </c>
      <c r="BV88" s="9">
        <v>1</v>
      </c>
      <c r="BW88" s="9">
        <v>0.80032955277777784</v>
      </c>
      <c r="BX88" s="9">
        <v>0.47</v>
      </c>
      <c r="BY88" s="9">
        <v>0.68800395505555556</v>
      </c>
      <c r="BZ88" s="9">
        <v>0.74843866956666671</v>
      </c>
      <c r="CA88" s="9">
        <v>0.47699999999999998</v>
      </c>
      <c r="CB88" s="9">
        <v>0.49019925817847254</v>
      </c>
    </row>
    <row r="89" spans="1:80" ht="15" x14ac:dyDescent="0.25">
      <c r="A89" s="19" t="s">
        <v>97</v>
      </c>
      <c r="B89" s="19" t="s">
        <v>97</v>
      </c>
      <c r="C89" s="202">
        <f>IF(ISNUMBER('2019'!C89),(1-PRODUCT('2019'!C89,0.1)),"XXX")</f>
        <v>0.40999999999999992</v>
      </c>
      <c r="D89" s="202">
        <f>IFERROR(IF((LOG(100*'2019'!D89+1)/LOG(100+1))&gt;1,0,(1-(LOG(100*'2019'!D89+1)/LOG(100+1)))), 1)</f>
        <v>1</v>
      </c>
      <c r="E89" s="203" t="str">
        <f>IF(ISNUMBER('2019'!E89),IF('2019'!E89/100&gt;1,1,'2019'!E89/100),"XXX")</f>
        <v>XXX</v>
      </c>
      <c r="F89" s="202">
        <f>IF(ISNUMBER('2019'!F89),(1-(('2019'!F89-1)/4)),"XXX")</f>
        <v>0.75</v>
      </c>
      <c r="G89" s="202">
        <f>IF(ISNUMBER('2019'!G89),(1-('2019'!G89/10)),"XXX")</f>
        <v>0.22999999999999998</v>
      </c>
      <c r="H89" s="195">
        <f t="shared" si="7"/>
        <v>0.59750000000000003</v>
      </c>
      <c r="I89" s="203" t="str">
        <f>IF(ISNUMBER('2019'!H89),'2019'!H89,"XXX")</f>
        <v>XXX</v>
      </c>
      <c r="J89" s="203">
        <f>IF(ISNUMBER('2019'!I89),'2019'!I89,"XXX")</f>
        <v>0.59809999999999997</v>
      </c>
      <c r="K89" s="203">
        <f>IF(ISNUMBER('2019'!J89),IF(('2019'!J89/5)&gt;1,1,'2019'!J89/5),"XXX")</f>
        <v>0.464198</v>
      </c>
      <c r="L89" s="203" t="str">
        <f>IF(ISNUMBER('2019'!K89),'2019'!K89,"XXX")</f>
        <v>XXX</v>
      </c>
      <c r="M89" s="203">
        <f>IF(ISNUMBER('2019'!L89),IF(('2019'!L89/5)&gt;1,1,'2019'!L89/5),"XXX")</f>
        <v>1</v>
      </c>
      <c r="N89" s="203">
        <f>IF(ISNUMBER('2019'!M89),(1-('2019'!M89/100)),"XXX")</f>
        <v>0.83547742840000006</v>
      </c>
      <c r="O89" s="203">
        <f>IF(ISNUMBER('2019'!N89),IF(('2019'!N89/10)&gt;1,1,'2019'!N89/10),"XXX")</f>
        <v>0.28999999999999998</v>
      </c>
      <c r="P89" s="203">
        <f>IF(ISNUMBER('2019'!O89),('2019'!O89/100),"XXX")</f>
        <v>1</v>
      </c>
      <c r="Q89" s="203">
        <f>IF(ISNUMBER('2019'!P89),'2019'!P89,"XXX")</f>
        <v>0.21444619999999998</v>
      </c>
      <c r="R89" s="203">
        <f>IF(ISNUMBER('2019'!Q89),('2019'!Q89/100),"XXX")</f>
        <v>8.1000000000000003E-2</v>
      </c>
      <c r="S89" s="203">
        <f>IF(ISNUMBER('2019'!R89),('2019'!R89/100),"XXX")</f>
        <v>0.77980349999999998</v>
      </c>
      <c r="T89" s="203">
        <f>IF(ISNUMBER('2019'!S89),(1-('2019'!S89/100)),"XXX")</f>
        <v>0.999</v>
      </c>
      <c r="U89" s="203" t="str">
        <f>IF(ISNUMBER('2019'!T89),'2019'!T89,"XXX")</f>
        <v>XXX</v>
      </c>
      <c r="V89" s="203" t="str">
        <f>IF(ISNUMBER('2019'!U89),'2019'!U89,"XXX")</f>
        <v>XXX</v>
      </c>
      <c r="W89" s="203" t="str">
        <f>IF(ISNUMBER('2019'!V89),'2019'!V89,"XXX")</f>
        <v>XXX</v>
      </c>
      <c r="X89" s="203" t="str">
        <f>IF(ISNUMBER('2019'!W89),'2019'!W89,"XXX")</f>
        <v>XXX</v>
      </c>
      <c r="Y89" s="129">
        <f t="shared" si="8"/>
        <v>0.61036026069999993</v>
      </c>
      <c r="Z89" s="202">
        <f>'2019'!X89</f>
        <v>0.51</v>
      </c>
      <c r="AA89" s="203">
        <f>('2019'!Y89+2.5)/5</f>
        <v>0.4257543386</v>
      </c>
      <c r="AB89" s="196">
        <f t="shared" si="9"/>
        <v>0.46787716930000001</v>
      </c>
      <c r="AC89" s="79"/>
      <c r="AD89" s="79"/>
      <c r="AE89">
        <f t="shared" si="11"/>
        <v>0.59809999999999997</v>
      </c>
      <c r="AF89">
        <f t="shared" si="11"/>
        <v>0.53114899999999998</v>
      </c>
      <c r="AG89">
        <f t="shared" si="11"/>
        <v>0.464198</v>
      </c>
      <c r="AH89">
        <f t="shared" si="11"/>
        <v>1</v>
      </c>
      <c r="AI89">
        <f t="shared" si="11"/>
        <v>0.91773871419999997</v>
      </c>
      <c r="AJ89">
        <f t="shared" si="11"/>
        <v>0.56273871419999999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0.43040174999999997</v>
      </c>
      <c r="AO89">
        <f t="shared" si="11"/>
        <v>0.88940174999999999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F89" s="9">
        <v>0.40999999999999992</v>
      </c>
      <c r="BG89" s="9">
        <v>1</v>
      </c>
      <c r="BH89" s="61" t="str">
        <f>IF(ISNUMBER('1-3'!M89),'1-3'!M89/100,"XXX")</f>
        <v>XXX</v>
      </c>
      <c r="BI89" s="9">
        <v>0.75</v>
      </c>
      <c r="BJ89" s="9">
        <v>0.22999999999999998</v>
      </c>
      <c r="BK89" s="9"/>
      <c r="BL89" s="9">
        <v>0.59809999999999997</v>
      </c>
      <c r="BM89" s="9">
        <v>0.67582199999999992</v>
      </c>
      <c r="BN89" s="9"/>
      <c r="BO89" s="9">
        <v>1</v>
      </c>
      <c r="BP89" s="9">
        <v>0.83547742840000006</v>
      </c>
      <c r="BQ89" s="9">
        <v>0.28999999999999998</v>
      </c>
      <c r="BR89" s="9">
        <v>1</v>
      </c>
      <c r="BS89" s="9">
        <v>0.21444619999999998</v>
      </c>
      <c r="BT89" s="9">
        <v>8.1000000000000003E-2</v>
      </c>
      <c r="BU89" s="9">
        <v>0.4921763041071241</v>
      </c>
      <c r="BV89" s="9">
        <v>0.999</v>
      </c>
      <c r="BW89" s="9"/>
      <c r="BX89" s="9"/>
      <c r="BY89" s="9"/>
      <c r="BZ89" s="9"/>
      <c r="CA89" s="9">
        <v>0.51</v>
      </c>
      <c r="CB89" s="9">
        <v>0.40733175873756411</v>
      </c>
    </row>
    <row r="90" spans="1:80" ht="15" x14ac:dyDescent="0.25">
      <c r="A90" s="19" t="s">
        <v>98</v>
      </c>
      <c r="B90" s="19" t="s">
        <v>98</v>
      </c>
      <c r="C90" s="202">
        <f>IF(ISNUMBER('2019'!C90),(1-PRODUCT('2019'!C90,0.1)),"XXX")</f>
        <v>4.0000000000000036E-2</v>
      </c>
      <c r="D90" s="202">
        <f>IFERROR(IF((LOG(100*'2019'!D90+1)/LOG(100+1))&gt;1,0,(1-(LOG(100*'2019'!D90+1)/LOG(100+1)))), 1)</f>
        <v>0.27343788921282819</v>
      </c>
      <c r="E90" s="203">
        <f>IF(ISNUMBER('2019'!E90),IF('2019'!E90/100&gt;1,1,'2019'!E90/100),"XXX")</f>
        <v>0.63303728499999989</v>
      </c>
      <c r="F90" s="202">
        <f>IF(ISNUMBER('2019'!F90),(1-(('2019'!F90-1)/4)),"XXX")</f>
        <v>0.5</v>
      </c>
      <c r="G90" s="202">
        <f>IF(ISNUMBER('2019'!G90),(1-('2019'!G90/10)),"XXX")</f>
        <v>0.24</v>
      </c>
      <c r="H90" s="195">
        <f t="shared" si="7"/>
        <v>0.33729503484256562</v>
      </c>
      <c r="I90" s="203">
        <f>IF(ISNUMBER('2019'!H90),'2019'!H90,"XXX")</f>
        <v>0.43874071751824195</v>
      </c>
      <c r="J90" s="203">
        <f>IF(ISNUMBER('2019'!I90),'2019'!I90,"XXX")</f>
        <v>0.35460000000000003</v>
      </c>
      <c r="K90" s="203">
        <f>IF(ISNUMBER('2019'!J90),IF(('2019'!J90/5)&gt;1,1,'2019'!J90/5),"XXX")</f>
        <v>0.61863200000000007</v>
      </c>
      <c r="L90" s="203">
        <f>IF(ISNUMBER('2019'!K90),'2019'!K90,"XXX")</f>
        <v>0.34232438008333332</v>
      </c>
      <c r="M90" s="203">
        <f>IF(ISNUMBER('2019'!L90),IF(('2019'!L90/5)&gt;1,1,'2019'!L90/5),"XXX")</f>
        <v>0.26205349</v>
      </c>
      <c r="N90" s="203">
        <f>IF(ISNUMBER('2019'!M90),(1-('2019'!M90/100)),"XXX")</f>
        <v>0.68647035600000006</v>
      </c>
      <c r="O90" s="203">
        <f>IF(ISNUMBER('2019'!N90),IF(('2019'!N90/10)&gt;1,1,'2019'!N90/10),"XXX")</f>
        <v>0.22000000000000003</v>
      </c>
      <c r="P90" s="203">
        <f>IF(ISNUMBER('2019'!O90),('2019'!O90/100),"XXX")</f>
        <v>7.2999999999999995E-2</v>
      </c>
      <c r="Q90" s="203">
        <f>IF(ISNUMBER('2019'!P90),'2019'!P90,"XXX")</f>
        <v>0.12427926063537598</v>
      </c>
      <c r="R90" s="203">
        <f>IF(ISNUMBER('2019'!Q90),('2019'!Q90/100),"XXX")</f>
        <v>5.7999999999999996E-2</v>
      </c>
      <c r="S90" s="203">
        <f>IF(ISNUMBER('2019'!R90),('2019'!R90/100),"XXX")</f>
        <v>0.19485469999999999</v>
      </c>
      <c r="T90" s="203">
        <f>IF(ISNUMBER('2019'!S90),(1-('2019'!S90/100)),"XXX")</f>
        <v>0.57969999999999999</v>
      </c>
      <c r="U90" s="203">
        <f>IF(ISNUMBER('2019'!T90),'2019'!T90,"XXX")</f>
        <v>0.36789579394444444</v>
      </c>
      <c r="V90" s="203">
        <f>IF(ISNUMBER('2019'!U90),'2019'!U90,"XXX")</f>
        <v>0.32</v>
      </c>
      <c r="W90" s="203">
        <f>IF(ISNUMBER('2019'!V90),'2019'!V90,"XXX")</f>
        <v>0.45832402179629633</v>
      </c>
      <c r="X90" s="203">
        <f>IF(ISNUMBER('2019'!W90),'2019'!W90,"XXX")</f>
        <v>0.34083087243333332</v>
      </c>
      <c r="Y90" s="129">
        <f t="shared" si="8"/>
        <v>0.33998159952568907</v>
      </c>
      <c r="Z90" s="202">
        <f>'2019'!X90</f>
        <v>0.48699999999999999</v>
      </c>
      <c r="AA90" s="203">
        <f>('2019'!Y90+2.5)/5</f>
        <v>0.42778835900000001</v>
      </c>
      <c r="AB90" s="196">
        <f t="shared" si="9"/>
        <v>0.4573941795</v>
      </c>
      <c r="AC90" s="79"/>
      <c r="AD90" s="79"/>
      <c r="AE90">
        <f t="shared" si="11"/>
        <v>0.39667035875912099</v>
      </c>
      <c r="AF90">
        <f t="shared" si="11"/>
        <v>0.48661600000000005</v>
      </c>
      <c r="AG90">
        <f t="shared" si="11"/>
        <v>0.4804781900416667</v>
      </c>
      <c r="AH90">
        <f t="shared" si="11"/>
        <v>0.30218893504166666</v>
      </c>
      <c r="AI90">
        <f t="shared" si="11"/>
        <v>0.47426192300000003</v>
      </c>
      <c r="AJ90">
        <f t="shared" si="11"/>
        <v>0.45323517800000002</v>
      </c>
      <c r="AK90">
        <f t="shared" si="11"/>
        <v>0.14650000000000002</v>
      </c>
      <c r="AL90">
        <f t="shared" si="11"/>
        <v>9.8639630317687993E-2</v>
      </c>
      <c r="AM90">
        <f t="shared" si="11"/>
        <v>9.1139630317687986E-2</v>
      </c>
      <c r="AN90">
        <f t="shared" si="11"/>
        <v>0.12642734999999999</v>
      </c>
      <c r="AO90">
        <f t="shared" si="11"/>
        <v>0.38727734999999996</v>
      </c>
      <c r="AP90">
        <f t="shared" si="11"/>
        <v>0.47379789697222219</v>
      </c>
      <c r="AQ90">
        <f t="shared" si="11"/>
        <v>0.34394789697222222</v>
      </c>
      <c r="AR90">
        <f t="shared" si="11"/>
        <v>0.38916201089814817</v>
      </c>
      <c r="AS90">
        <f t="shared" si="11"/>
        <v>0.3995774471148148</v>
      </c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F90" s="9">
        <v>4.0000000000000036E-2</v>
      </c>
      <c r="BG90" s="9">
        <v>0.27343788921282819</v>
      </c>
      <c r="BH90" s="61">
        <f>IF(ISNUMBER('1-3'!M90),'1-3'!M90/100,"XXX")</f>
        <v>0.54833333333333334</v>
      </c>
      <c r="BI90" s="9">
        <v>0.5</v>
      </c>
      <c r="BJ90" s="9">
        <v>0.24</v>
      </c>
      <c r="BK90" s="9">
        <v>0.43874071751824195</v>
      </c>
      <c r="BL90" s="9">
        <v>0.35460000000000003</v>
      </c>
      <c r="BM90" s="9">
        <v>0.464198</v>
      </c>
      <c r="BN90" s="9">
        <v>0.34232438008333332</v>
      </c>
      <c r="BO90" s="9">
        <v>0.26205349</v>
      </c>
      <c r="BP90" s="9">
        <v>0.68647035600000006</v>
      </c>
      <c r="BQ90" s="9">
        <v>0.22000000000000003</v>
      </c>
      <c r="BR90" s="9">
        <v>7.2999999999999995E-2</v>
      </c>
      <c r="BS90" s="9">
        <v>0.12427926063537598</v>
      </c>
      <c r="BT90" s="9">
        <v>5.7999999999999996E-2</v>
      </c>
      <c r="BU90" s="9">
        <v>0.13590571670644264</v>
      </c>
      <c r="BV90" s="9">
        <v>0.57969999999999999</v>
      </c>
      <c r="BW90" s="9">
        <v>0.36789579394444444</v>
      </c>
      <c r="BX90" s="9">
        <v>0.32</v>
      </c>
      <c r="BY90" s="9">
        <v>0.45832402179629633</v>
      </c>
      <c r="BZ90" s="9">
        <v>0.34083087243333332</v>
      </c>
      <c r="CA90" s="9">
        <v>0.48699999999999999</v>
      </c>
      <c r="CB90" s="9">
        <v>0.41287392377853394</v>
      </c>
    </row>
    <row r="91" spans="1:80" ht="15" x14ac:dyDescent="0.25">
      <c r="A91" s="19" t="s">
        <v>99</v>
      </c>
      <c r="B91" s="19" t="s">
        <v>99</v>
      </c>
      <c r="C91" s="202">
        <f>IF(ISNUMBER('2019'!C91),(1-PRODUCT('2019'!C91,0.1)),"XXX")</f>
        <v>0.72</v>
      </c>
      <c r="D91" s="202">
        <f>IFERROR(IF((LOG(100*'2019'!D91+1)/LOG(100+1))&gt;1,0,(1-(LOG(100*'2019'!D91+1)/LOG(100+1)))), 1)</f>
        <v>1</v>
      </c>
      <c r="E91" s="203">
        <f>IF(ISNUMBER('2019'!E91),IF('2019'!E91/100&gt;1,1,'2019'!E91/100),"XXX")</f>
        <v>0.81176223543488701</v>
      </c>
      <c r="F91" s="202">
        <f>IF(ISNUMBER('2019'!F91),(1-(('2019'!F91-1)/4)),"XXX")</f>
        <v>0.75</v>
      </c>
      <c r="G91" s="202">
        <f>IF(ISNUMBER('2019'!G91),(1-('2019'!G91/10)),"XXX")</f>
        <v>0.69</v>
      </c>
      <c r="H91" s="195">
        <f t="shared" si="7"/>
        <v>0.79435244708697739</v>
      </c>
      <c r="I91" s="203">
        <f>IF(ISNUMBER('2019'!H91),'2019'!H91,"XXX")</f>
        <v>0.75017630475991037</v>
      </c>
      <c r="J91" s="203">
        <f>IF(ISNUMBER('2019'!I91),'2019'!I91,"XXX")</f>
        <v>0.92320000000000002</v>
      </c>
      <c r="K91" s="203">
        <f>IF(ISNUMBER('2019'!J91),IF(('2019'!J91/5)&gt;1,1,'2019'!J91/5),"XXX")</f>
        <v>0.574048</v>
      </c>
      <c r="L91" s="203">
        <f>IF(ISNUMBER('2019'!K91),'2019'!K91,"XXX")</f>
        <v>0.70056020812499997</v>
      </c>
      <c r="M91" s="203">
        <f>IF(ISNUMBER('2019'!L91),IF(('2019'!L91/5)&gt;1,1,'2019'!L91/5),"XXX")</f>
        <v>1</v>
      </c>
      <c r="N91" s="203">
        <f>IF(ISNUMBER('2019'!M91),(1-('2019'!M91/100)),"XXX")</f>
        <v>0.65351917270000004</v>
      </c>
      <c r="O91" s="203">
        <f>IF(ISNUMBER('2019'!N91),IF(('2019'!N91/10)&gt;1,1,'2019'!N91/10),"XXX")</f>
        <v>1</v>
      </c>
      <c r="P91" s="203">
        <f>IF(ISNUMBER('2019'!O91),('2019'!O91/100),"XXX")</f>
        <v>1</v>
      </c>
      <c r="Q91" s="203">
        <f>IF(ISNUMBER('2019'!P91),'2019'!P91,"XXX")</f>
        <v>0.24</v>
      </c>
      <c r="R91" s="203" t="str">
        <f>IF(ISNUMBER('2019'!Q91),('2019'!Q91/100),"XXX")</f>
        <v>XXX</v>
      </c>
      <c r="S91" s="203">
        <f>IF(ISNUMBER('2019'!R91),('2019'!R91/100),"XXX")</f>
        <v>0.84309460000000003</v>
      </c>
      <c r="T91" s="203">
        <f>IF(ISNUMBER('2019'!S91),(1-('2019'!S91/100)),"XXX")</f>
        <v>1</v>
      </c>
      <c r="U91" s="203">
        <f>IF(ISNUMBER('2019'!T91),'2019'!T91,"XXX")</f>
        <v>0.57364249227777786</v>
      </c>
      <c r="V91" s="203">
        <f>IF(ISNUMBER('2019'!U91),'2019'!U91,"XXX")</f>
        <v>0.54</v>
      </c>
      <c r="W91" s="203">
        <f>IF(ISNUMBER('2019'!V91),'2019'!V91,"XXX")</f>
        <v>0.59863936461111111</v>
      </c>
      <c r="X91" s="203">
        <f>IF(ISNUMBER('2019'!W91),'2019'!W91,"XXX")</f>
        <v>0.58456726867777775</v>
      </c>
      <c r="Y91" s="129">
        <f t="shared" si="8"/>
        <v>0.70134046319697363</v>
      </c>
      <c r="Z91" s="202">
        <f>'2019'!X91</f>
        <v>0.77100000000000002</v>
      </c>
      <c r="AA91" s="203">
        <f>('2019'!Y91+2.5)/5</f>
        <v>0.72815124980000001</v>
      </c>
      <c r="AB91" s="196">
        <f t="shared" si="9"/>
        <v>0.74957562490000007</v>
      </c>
      <c r="AC91" s="79"/>
      <c r="AD91" s="79"/>
      <c r="AE91">
        <f t="shared" si="11"/>
        <v>0.8366881523799552</v>
      </c>
      <c r="AF91">
        <f t="shared" si="11"/>
        <v>0.74862399999999996</v>
      </c>
      <c r="AG91">
        <f t="shared" si="11"/>
        <v>0.63730410406250004</v>
      </c>
      <c r="AH91">
        <f t="shared" si="11"/>
        <v>0.85028010406249999</v>
      </c>
      <c r="AI91">
        <f t="shared" si="11"/>
        <v>0.82675958635000002</v>
      </c>
      <c r="AJ91">
        <f t="shared" si="11"/>
        <v>0.82675958635000002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0.84309460000000003</v>
      </c>
      <c r="AO91">
        <f t="shared" si="11"/>
        <v>0.92154730000000007</v>
      </c>
      <c r="AP91">
        <f t="shared" si="11"/>
        <v>0.78682124613888893</v>
      </c>
      <c r="AQ91">
        <f t="shared" si="11"/>
        <v>0.55682124613888895</v>
      </c>
      <c r="AR91">
        <f t="shared" si="11"/>
        <v>0.56931968230555552</v>
      </c>
      <c r="AS91">
        <f t="shared" si="11"/>
        <v>0.59160331664444443</v>
      </c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F91" s="9">
        <v>0.72</v>
      </c>
      <c r="BG91" s="9">
        <v>1</v>
      </c>
      <c r="BH91" s="61">
        <f>IF(ISNUMBER('1-3'!M91),'1-3'!M91/100,"XXX")</f>
        <v>0.89833333333333332</v>
      </c>
      <c r="BI91" s="9">
        <v>0.75</v>
      </c>
      <c r="BJ91" s="9">
        <v>0.69</v>
      </c>
      <c r="BK91" s="9">
        <v>0.75017630475991037</v>
      </c>
      <c r="BL91" s="9">
        <v>0.92320000000000002</v>
      </c>
      <c r="BM91" s="9">
        <v>0.61863200000000007</v>
      </c>
      <c r="BN91" s="9">
        <v>0.70056020812499997</v>
      </c>
      <c r="BO91" s="9">
        <v>1</v>
      </c>
      <c r="BP91" s="9">
        <v>0.65351917270000004</v>
      </c>
      <c r="BQ91" s="9">
        <v>1</v>
      </c>
      <c r="BR91" s="9">
        <v>1</v>
      </c>
      <c r="BS91" s="9">
        <v>0.24</v>
      </c>
      <c r="BT91" s="9"/>
      <c r="BU91" s="9">
        <v>0.61704475538224757</v>
      </c>
      <c r="BV91" s="9">
        <v>1</v>
      </c>
      <c r="BW91" s="9">
        <v>0.57364249227777786</v>
      </c>
      <c r="BX91" s="9">
        <v>0.54</v>
      </c>
      <c r="BY91" s="9">
        <v>0.59863936461111111</v>
      </c>
      <c r="BZ91" s="9">
        <v>0.58456726867777775</v>
      </c>
      <c r="CA91" s="9">
        <v>0.77100000000000002</v>
      </c>
      <c r="CB91" s="9">
        <v>0.71634099483489988</v>
      </c>
    </row>
    <row r="92" spans="1:80" ht="15" x14ac:dyDescent="0.25">
      <c r="A92" s="19" t="s">
        <v>100</v>
      </c>
      <c r="B92" s="19" t="s">
        <v>100</v>
      </c>
      <c r="C92" s="202">
        <f>IF(ISNUMBER('2019'!C92),(1-PRODUCT('2019'!C92,0.1)),"XXX")</f>
        <v>0.2599999999999999</v>
      </c>
      <c r="D92" s="202">
        <f>IFERROR(IF((LOG(100*'2019'!D92+1)/LOG(100+1))&gt;1,0,(1-(LOG(100*'2019'!D92+1)/LOG(100+1)))), 1)</f>
        <v>1</v>
      </c>
      <c r="E92" s="203">
        <f>IF(ISNUMBER('2019'!E92),IF('2019'!E92/100&gt;1,1,'2019'!E92/100),"XXX")</f>
        <v>0.74671463676271188</v>
      </c>
      <c r="F92" s="202">
        <f>IF(ISNUMBER('2019'!F92),(1-(('2019'!F92-1)/4)),"XXX")</f>
        <v>0.75</v>
      </c>
      <c r="G92" s="202">
        <f>IF(ISNUMBER('2019'!G92),(1-('2019'!G92/10)),"XXX")</f>
        <v>0.25</v>
      </c>
      <c r="H92" s="195">
        <f t="shared" si="7"/>
        <v>0.60134292735254236</v>
      </c>
      <c r="I92" s="203">
        <f>IF(ISNUMBER('2019'!H92),'2019'!H92,"XXX")</f>
        <v>0.32376921792717622</v>
      </c>
      <c r="J92" s="203">
        <f>IF(ISNUMBER('2019'!I92),'2019'!I92,"XXX")</f>
        <v>0.3886</v>
      </c>
      <c r="K92" s="203">
        <f>IF(ISNUMBER('2019'!J92),IF(('2019'!J92/5)&gt;1,1,'2019'!J92/5),"XXX")</f>
        <v>0.28565399999999996</v>
      </c>
      <c r="L92" s="203">
        <f>IF(ISNUMBER('2019'!K92),'2019'!K92,"XXX")</f>
        <v>0.28836594025000006</v>
      </c>
      <c r="M92" s="203">
        <f>IF(ISNUMBER('2019'!L92),IF(('2019'!L92/5)&gt;1,1,'2019'!L92/5),"XXX")</f>
        <v>0.24759194800000001</v>
      </c>
      <c r="N92" s="203">
        <f>IF(ISNUMBER('2019'!M92),(1-('2019'!M92/100)),"XXX")</f>
        <v>0.54978912350000009</v>
      </c>
      <c r="O92" s="203">
        <f>IF(ISNUMBER('2019'!N92),IF(('2019'!N92/10)&gt;1,1,'2019'!N92/10),"XXX")</f>
        <v>0.36</v>
      </c>
      <c r="P92" s="203">
        <f>IF(ISNUMBER('2019'!O92),('2019'!O92/100),"XXX")</f>
        <v>0.16200000000000001</v>
      </c>
      <c r="Q92" s="203">
        <f>IF(ISNUMBER('2019'!P92),'2019'!P92,"XXX")</f>
        <v>0.62726480000000007</v>
      </c>
      <c r="R92" s="203">
        <f>IF(ISNUMBER('2019'!Q92),('2019'!Q92/100),"XXX")</f>
        <v>4.9000000000000002E-2</v>
      </c>
      <c r="S92" s="203">
        <f>IF(ISNUMBER('2019'!R92),('2019'!R92/100),"XXX")</f>
        <v>0.43564279999999994</v>
      </c>
      <c r="T92" s="203">
        <f>IF(ISNUMBER('2019'!S92),(1-('2019'!S92/100)),"XXX")</f>
        <v>0.97</v>
      </c>
      <c r="U92" s="203">
        <f>IF(ISNUMBER('2019'!T92),'2019'!T92,"XXX")</f>
        <v>0.27796368594444443</v>
      </c>
      <c r="V92" s="203">
        <f>IF(ISNUMBER('2019'!U92),'2019'!U92,"XXX")</f>
        <v>0.27</v>
      </c>
      <c r="W92" s="203">
        <f>IF(ISNUMBER('2019'!V92),'2019'!V92,"XXX")</f>
        <v>0.26799264214814816</v>
      </c>
      <c r="X92" s="203">
        <f>IF(ISNUMBER('2019'!W92),'2019'!W92,"XXX")</f>
        <v>0.21190756226666668</v>
      </c>
      <c r="Y92" s="129">
        <f t="shared" si="8"/>
        <v>0.35722135750227724</v>
      </c>
      <c r="Z92" s="202">
        <f>'2019'!X92</f>
        <v>0.40100000000000002</v>
      </c>
      <c r="AA92" s="203">
        <f>('2019'!Y92+2.5)/5</f>
        <v>0.3569922686</v>
      </c>
      <c r="AB92" s="196">
        <f t="shared" si="9"/>
        <v>0.37899613430000001</v>
      </c>
      <c r="AC92" s="79"/>
      <c r="AD92" s="79"/>
      <c r="AE92">
        <f t="shared" si="11"/>
        <v>0.35618460896358811</v>
      </c>
      <c r="AF92">
        <f t="shared" si="11"/>
        <v>0.33712699999999995</v>
      </c>
      <c r="AG92">
        <f t="shared" si="11"/>
        <v>0.28700997012500001</v>
      </c>
      <c r="AH92">
        <f t="shared" si="11"/>
        <v>0.26797894412500001</v>
      </c>
      <c r="AI92">
        <f t="shared" si="11"/>
        <v>0.39869053575000002</v>
      </c>
      <c r="AJ92">
        <f t="shared" si="11"/>
        <v>0.45489456175000004</v>
      </c>
      <c r="AK92">
        <f t="shared" si="11"/>
        <v>0.26100000000000001</v>
      </c>
      <c r="AL92">
        <f t="shared" si="11"/>
        <v>0.39463240000000005</v>
      </c>
      <c r="AM92">
        <f t="shared" si="11"/>
        <v>0.33813240000000006</v>
      </c>
      <c r="AN92">
        <f t="shared" si="11"/>
        <v>0.24232139999999996</v>
      </c>
      <c r="AO92">
        <f t="shared" si="11"/>
        <v>0.70282139999999993</v>
      </c>
      <c r="AP92">
        <f t="shared" si="11"/>
        <v>0.62398184297222214</v>
      </c>
      <c r="AQ92">
        <f t="shared" si="11"/>
        <v>0.27398184297222222</v>
      </c>
      <c r="AR92">
        <f t="shared" si="11"/>
        <v>0.26899632107407412</v>
      </c>
      <c r="AS92">
        <f t="shared" si="11"/>
        <v>0.23995010220740742</v>
      </c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F92" s="9">
        <v>0.26</v>
      </c>
      <c r="BG92" s="9">
        <v>1</v>
      </c>
      <c r="BH92" s="61">
        <f>IF(ISNUMBER('1-3'!M92),'1-3'!M92/100,"XXX")</f>
        <v>0.71499999999999997</v>
      </c>
      <c r="BI92" s="9">
        <v>0.75</v>
      </c>
      <c r="BJ92" s="9">
        <v>0.25</v>
      </c>
      <c r="BK92" s="9">
        <v>0.32376921792717622</v>
      </c>
      <c r="BL92" s="9">
        <v>0.3886</v>
      </c>
      <c r="BM92" s="9" t="s">
        <v>167</v>
      </c>
      <c r="BN92" s="9">
        <v>0.28836594025000006</v>
      </c>
      <c r="BO92" s="9">
        <v>0.24759194800000001</v>
      </c>
      <c r="BP92" s="9">
        <v>0.54978912350000009</v>
      </c>
      <c r="BQ92" s="9">
        <v>0.36</v>
      </c>
      <c r="BR92" s="9">
        <v>0.16200000000000001</v>
      </c>
      <c r="BS92" s="9">
        <v>0.62726480000000007</v>
      </c>
      <c r="BT92" s="9">
        <v>4.9000000000000002E-2</v>
      </c>
      <c r="BU92" s="9">
        <v>0.16420676488928138</v>
      </c>
      <c r="BV92" s="9">
        <v>0.97</v>
      </c>
      <c r="BW92" s="9">
        <v>0.27796368594444443</v>
      </c>
      <c r="BX92" s="9">
        <v>0.27</v>
      </c>
      <c r="BY92" s="9">
        <v>0.26799264214814816</v>
      </c>
      <c r="BZ92" s="9">
        <v>0.21190756226666668</v>
      </c>
      <c r="CA92" s="9">
        <v>0.40100000000000002</v>
      </c>
      <c r="CB92" s="9">
        <v>0.34000457525253297</v>
      </c>
    </row>
    <row r="93" spans="1:80" ht="15" x14ac:dyDescent="0.25">
      <c r="A93" s="19" t="s">
        <v>101</v>
      </c>
      <c r="B93" s="19" t="s">
        <v>101</v>
      </c>
      <c r="C93" s="202">
        <f>IF(ISNUMBER('2019'!C93),(1-PRODUCT('2019'!C93,0.1)),"XXX")</f>
        <v>0.59000000000000008</v>
      </c>
      <c r="D93" s="202">
        <f>IFERROR(IF((LOG(100*'2019'!D93+1)/LOG(100+1))&gt;1,0,(1-(LOG(100*'2019'!D93+1)/LOG(100+1)))), 1)</f>
        <v>1</v>
      </c>
      <c r="E93" s="203">
        <f>IF(ISNUMBER('2019'!E93),IF('2019'!E93/100&gt;1,1,'2019'!E93/100),"XXX")</f>
        <v>0.82803976167090398</v>
      </c>
      <c r="F93" s="202" t="str">
        <f>IF(ISNUMBER('2019'!F93),(1-(('2019'!F93-1)/4)),"XXX")</f>
        <v>XXX</v>
      </c>
      <c r="G93" s="202">
        <f>IF(ISNUMBER('2019'!G93),(1-('2019'!G93/10)),"XXX")</f>
        <v>0.62</v>
      </c>
      <c r="H93" s="195">
        <f t="shared" si="7"/>
        <v>0.75950994041772601</v>
      </c>
      <c r="I93" s="203">
        <f>IF(ISNUMBER('2019'!H93),'2019'!H93,"XXX")</f>
        <v>0.68695561977200814</v>
      </c>
      <c r="J93" s="203">
        <f>IF(ISNUMBER('2019'!I93),'2019'!I93,"XXX")</f>
        <v>0.66769999999999996</v>
      </c>
      <c r="K93" s="203">
        <f>IF(ISNUMBER('2019'!J93),IF(('2019'!J93/5)&gt;1,1,'2019'!J93/5),"XXX")</f>
        <v>0.82720199999999999</v>
      </c>
      <c r="L93" s="203">
        <f>IF(ISNUMBER('2019'!K93),'2019'!K93,"XXX")</f>
        <v>0.60151304412499995</v>
      </c>
      <c r="M93" s="203">
        <f>IF(ISNUMBER('2019'!L93),IF(('2019'!L93/5)&gt;1,1,'2019'!L93/5),"XXX")</f>
        <v>0.58326983399999999</v>
      </c>
      <c r="N93" s="203">
        <f>IF(ISNUMBER('2019'!M93),(1-('2019'!M93/100)),"XXX")</f>
        <v>0.54279537200000005</v>
      </c>
      <c r="O93" s="203">
        <f>IF(ISNUMBER('2019'!N93),IF(('2019'!N93/10)&gt;1,1,'2019'!N93/10),"XXX")</f>
        <v>0.67999999999999994</v>
      </c>
      <c r="P93" s="203">
        <f>IF(ISNUMBER('2019'!O93),('2019'!O93/100),"XXX")</f>
        <v>1</v>
      </c>
      <c r="Q93" s="203">
        <f>IF(ISNUMBER('2019'!P93),'2019'!P93,"XXX")</f>
        <v>0.69128828048706059</v>
      </c>
      <c r="R93" s="203" t="str">
        <f>IF(ISNUMBER('2019'!Q93),('2019'!Q93/100),"XXX")</f>
        <v>XXX</v>
      </c>
      <c r="S93" s="203">
        <f>IF(ISNUMBER('2019'!R93),('2019'!R93/100),"XXX")</f>
        <v>0.80144049999999989</v>
      </c>
      <c r="T93" s="203">
        <f>IF(ISNUMBER('2019'!S93),(1-('2019'!S93/100)),"XXX")</f>
        <v>0.99960000000000004</v>
      </c>
      <c r="U93" s="203">
        <f>IF(ISNUMBER('2019'!T93),'2019'!T93,"XXX")</f>
        <v>0.63213589988888885</v>
      </c>
      <c r="V93" s="203">
        <f>IF(ISNUMBER('2019'!U93),'2019'!U93,"XXX")</f>
        <v>0.51</v>
      </c>
      <c r="W93" s="203">
        <f>IF(ISNUMBER('2019'!V93),'2019'!V93,"XXX")</f>
        <v>0.56169277207407409</v>
      </c>
      <c r="X93" s="203">
        <f>IF(ISNUMBER('2019'!W93),'2019'!W93,"XXX")</f>
        <v>0.59192556801111107</v>
      </c>
      <c r="Y93" s="129">
        <f t="shared" si="8"/>
        <v>0.69180044817782504</v>
      </c>
      <c r="Z93" s="202">
        <f>'2019'!X93</f>
        <v>0.76400000000000001</v>
      </c>
      <c r="AA93" s="203">
        <f>('2019'!Y93+2.5)/5</f>
        <v>0.66408154959999999</v>
      </c>
      <c r="AB93" s="196">
        <f t="shared" si="9"/>
        <v>0.71404077479999994</v>
      </c>
      <c r="AC93" s="79"/>
      <c r="AD93" s="79"/>
      <c r="AE93">
        <f t="shared" si="11"/>
        <v>0.67732780988600405</v>
      </c>
      <c r="AF93">
        <f t="shared" si="11"/>
        <v>0.74745099999999998</v>
      </c>
      <c r="AG93">
        <f t="shared" si="11"/>
        <v>0.71435752206250003</v>
      </c>
      <c r="AH93">
        <f t="shared" si="11"/>
        <v>0.59239143906250002</v>
      </c>
      <c r="AI93">
        <f t="shared" si="11"/>
        <v>0.56303260300000002</v>
      </c>
      <c r="AJ93">
        <f t="shared" si="11"/>
        <v>0.611397686</v>
      </c>
      <c r="AK93">
        <f t="shared" si="11"/>
        <v>0.84</v>
      </c>
      <c r="AL93">
        <f t="shared" si="11"/>
        <v>0.8456441402435303</v>
      </c>
      <c r="AM93">
        <f t="shared" si="11"/>
        <v>0.69128828048706059</v>
      </c>
      <c r="AN93">
        <f t="shared" si="11"/>
        <v>0.80144049999999989</v>
      </c>
      <c r="AO93">
        <f t="shared" si="11"/>
        <v>0.90052025000000002</v>
      </c>
      <c r="AP93">
        <f t="shared" si="11"/>
        <v>0.81586794994444445</v>
      </c>
      <c r="AQ93">
        <f t="shared" si="11"/>
        <v>0.57106794994444443</v>
      </c>
      <c r="AR93">
        <f t="shared" si="11"/>
        <v>0.53584638603703705</v>
      </c>
      <c r="AS93">
        <f t="shared" si="11"/>
        <v>0.57680917004259258</v>
      </c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F93" s="9">
        <v>0.59000000000000008</v>
      </c>
      <c r="BG93" s="9">
        <v>1</v>
      </c>
      <c r="BH93" s="61">
        <f>IF(ISNUMBER('1-3'!M93),'1-3'!M93/100,"XXX")</f>
        <v>0.88000000000000012</v>
      </c>
      <c r="BI93" s="9"/>
      <c r="BJ93" s="9">
        <v>0.62</v>
      </c>
      <c r="BK93" s="9">
        <v>0.68695561977200814</v>
      </c>
      <c r="BL93" s="9">
        <v>0.66769999999999996</v>
      </c>
      <c r="BM93" s="9">
        <v>0.28565399999999996</v>
      </c>
      <c r="BN93" s="9">
        <v>0.60151304412499995</v>
      </c>
      <c r="BO93" s="9">
        <v>0.58326983399999999</v>
      </c>
      <c r="BP93" s="9">
        <v>0.54279537200000005</v>
      </c>
      <c r="BQ93" s="9">
        <v>0.67999999999999994</v>
      </c>
      <c r="BR93" s="9">
        <v>1</v>
      </c>
      <c r="BS93" s="9">
        <v>0.69128828048706059</v>
      </c>
      <c r="BT93" s="9"/>
      <c r="BU93" s="9">
        <v>0.50264492985530596</v>
      </c>
      <c r="BV93" s="9">
        <v>0.99960000000000004</v>
      </c>
      <c r="BW93" s="9">
        <v>0.63213589988888885</v>
      </c>
      <c r="BX93" s="9">
        <v>0.51</v>
      </c>
      <c r="BY93" s="9">
        <v>0.56169277207407409</v>
      </c>
      <c r="BZ93" s="9">
        <v>0.59192556801111107</v>
      </c>
      <c r="CA93" s="9">
        <v>0.76400000000000001</v>
      </c>
      <c r="CB93" s="9">
        <v>0.65614190101623537</v>
      </c>
    </row>
    <row r="94" spans="1:80" ht="15" x14ac:dyDescent="0.25">
      <c r="A94" s="19" t="s">
        <v>102</v>
      </c>
      <c r="B94" s="19" t="s">
        <v>102</v>
      </c>
      <c r="C94" s="202">
        <f>IF(ISNUMBER('2019'!C94),(1-PRODUCT('2019'!C94,0.1)),"XXX")</f>
        <v>0.48</v>
      </c>
      <c r="D94" s="202">
        <f>IFERROR(IF((LOG(100*'2019'!D94+1)/LOG(100+1))&gt;1,0,(1-(LOG(100*'2019'!D94+1)/LOG(100+1)))), 1)</f>
        <v>1</v>
      </c>
      <c r="E94" s="203">
        <f>IF(ISNUMBER('2019'!E94),IF('2019'!E94/100&gt;1,1,'2019'!E94/100),"XXX")</f>
        <v>0.40122077922584742</v>
      </c>
      <c r="F94" s="202">
        <f>IF(ISNUMBER('2019'!F94),(1-(('2019'!F94-1)/4)),"XXX")</f>
        <v>0.25</v>
      </c>
      <c r="G94" s="202">
        <f>IF(ISNUMBER('2019'!G94),(1-('2019'!G94/10)),"XXX")</f>
        <v>0.40999999999999992</v>
      </c>
      <c r="H94" s="195">
        <f t="shared" si="7"/>
        <v>0.50824415584516947</v>
      </c>
      <c r="I94" s="203">
        <f>IF(ISNUMBER('2019'!H94),'2019'!H94,"XXX")</f>
        <v>0.72445094557331169</v>
      </c>
      <c r="J94" s="203">
        <f>IF(ISNUMBER('2019'!I94),'2019'!I94,"XXX")</f>
        <v>0.59099999999999997</v>
      </c>
      <c r="K94" s="203">
        <f>IF(ISNUMBER('2019'!J94),IF(('2019'!J94/5)&gt;1,1,'2019'!J94/5),"XXX")</f>
        <v>0.59918800000000005</v>
      </c>
      <c r="L94" s="203">
        <f>IF(ISNUMBER('2019'!K94),'2019'!K94,"XXX")</f>
        <v>0.45978771837500004</v>
      </c>
      <c r="M94" s="203">
        <f>IF(ISNUMBER('2019'!L94),IF(('2019'!L94/5)&gt;1,1,'2019'!L94/5),"XXX")</f>
        <v>0.53578291</v>
      </c>
      <c r="N94" s="203">
        <f>IF(ISNUMBER('2019'!M94),(1-('2019'!M94/100)),"XXX")</f>
        <v>0.57877902979999996</v>
      </c>
      <c r="O94" s="203">
        <f>IF(ISNUMBER('2019'!N94),IF(('2019'!N94/10)&gt;1,1,'2019'!N94/10),"XXX")</f>
        <v>0.75</v>
      </c>
      <c r="P94" s="203">
        <f>IF(ISNUMBER('2019'!O94),('2019'!O94/100),"XXX")</f>
        <v>1</v>
      </c>
      <c r="Q94" s="203">
        <f>IF(ISNUMBER('2019'!P94),'2019'!P94,"XXX")</f>
        <v>0.32452588081359862</v>
      </c>
      <c r="R94" s="203">
        <f>IF(ISNUMBER('2019'!Q94),('2019'!Q94/100),"XXX")</f>
        <v>0.48</v>
      </c>
      <c r="S94" s="203">
        <f>IF(ISNUMBER('2019'!R94),('2019'!R94/100),"XXX")</f>
        <v>0.68054270000000006</v>
      </c>
      <c r="T94" s="203">
        <f>IF(ISNUMBER('2019'!S94),(1-('2019'!S94/100)),"XXX")</f>
        <v>0.99019999999999997</v>
      </c>
      <c r="U94" s="203">
        <f>IF(ISNUMBER('2019'!T94),'2019'!T94,"XXX")</f>
        <v>0.52879771127777775</v>
      </c>
      <c r="V94" s="203">
        <f>IF(ISNUMBER('2019'!U94),'2019'!U94,"XXX")</f>
        <v>0.28000000000000003</v>
      </c>
      <c r="W94" s="203">
        <f>IF(ISNUMBER('2019'!V94),'2019'!V94,"XXX")</f>
        <v>0.50613202870370366</v>
      </c>
      <c r="X94" s="203">
        <f>IF(ISNUMBER('2019'!W94),'2019'!W94,"XXX")</f>
        <v>0.5285403993333333</v>
      </c>
      <c r="Y94" s="129">
        <f t="shared" si="8"/>
        <v>0.59735795774229539</v>
      </c>
      <c r="Z94" s="202">
        <f>'2019'!X94</f>
        <v>0.66900000000000004</v>
      </c>
      <c r="AA94" s="203">
        <f>('2019'!Y94+2.5)/5</f>
        <v>0.51667089460000004</v>
      </c>
      <c r="AB94" s="196">
        <f t="shared" si="9"/>
        <v>0.59283544730000004</v>
      </c>
      <c r="AC94" s="79"/>
      <c r="AD94" s="79"/>
      <c r="AE94">
        <f t="shared" si="11"/>
        <v>0.65772547278665583</v>
      </c>
      <c r="AF94">
        <f t="shared" si="11"/>
        <v>0.59509400000000001</v>
      </c>
      <c r="AG94">
        <f t="shared" si="11"/>
        <v>0.52948785918750008</v>
      </c>
      <c r="AH94">
        <f t="shared" si="11"/>
        <v>0.49778531418750005</v>
      </c>
      <c r="AI94">
        <f t="shared" si="11"/>
        <v>0.55728096989999998</v>
      </c>
      <c r="AJ94">
        <f t="shared" si="11"/>
        <v>0.66438951489999998</v>
      </c>
      <c r="AK94">
        <f t="shared" si="11"/>
        <v>0.875</v>
      </c>
      <c r="AL94">
        <f t="shared" si="11"/>
        <v>0.66226294040679934</v>
      </c>
      <c r="AM94">
        <f t="shared" si="11"/>
        <v>0.40226294040679933</v>
      </c>
      <c r="AN94">
        <f t="shared" si="11"/>
        <v>0.58027135000000007</v>
      </c>
      <c r="AO94">
        <f t="shared" si="11"/>
        <v>0.83537134999999996</v>
      </c>
      <c r="AP94">
        <f t="shared" si="11"/>
        <v>0.75949885563888886</v>
      </c>
      <c r="AQ94">
        <f t="shared" si="11"/>
        <v>0.40439885563888889</v>
      </c>
      <c r="AR94">
        <f t="shared" si="11"/>
        <v>0.39306601435185184</v>
      </c>
      <c r="AS94">
        <f t="shared" si="11"/>
        <v>0.51733621401851848</v>
      </c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F94" s="9">
        <v>0.48</v>
      </c>
      <c r="BG94" s="9">
        <v>1</v>
      </c>
      <c r="BH94" s="61">
        <f>IF(ISNUMBER('1-3'!M94),'1-3'!M94/100,"XXX")</f>
        <v>0.52500000000000002</v>
      </c>
      <c r="BI94" s="9">
        <v>0.25</v>
      </c>
      <c r="BJ94" s="9">
        <v>0.40999999999999992</v>
      </c>
      <c r="BK94" s="9">
        <v>0.72445094557331169</v>
      </c>
      <c r="BL94" s="9">
        <v>0.59099999999999997</v>
      </c>
      <c r="BM94" s="9" t="s">
        <v>167</v>
      </c>
      <c r="BN94" s="9">
        <v>0.45978771837500004</v>
      </c>
      <c r="BO94" s="9">
        <v>0.53578291</v>
      </c>
      <c r="BP94" s="9">
        <v>0.57877902979999996</v>
      </c>
      <c r="BQ94" s="9">
        <v>0.75</v>
      </c>
      <c r="BR94" s="9">
        <v>1</v>
      </c>
      <c r="BS94" s="9">
        <v>0.32452588081359862</v>
      </c>
      <c r="BT94" s="9">
        <v>0.48</v>
      </c>
      <c r="BU94" s="9">
        <v>0.42812808959499116</v>
      </c>
      <c r="BV94" s="9">
        <v>0.99019999999999997</v>
      </c>
      <c r="BW94" s="9">
        <v>0.52879771127777775</v>
      </c>
      <c r="BX94" s="9">
        <v>0.28000000000000003</v>
      </c>
      <c r="BY94" s="9">
        <v>0.50613202870370366</v>
      </c>
      <c r="BZ94" s="9">
        <v>0.5285403993333333</v>
      </c>
      <c r="CA94" s="9">
        <v>0.66900000000000004</v>
      </c>
      <c r="CB94" s="9">
        <v>0.50159429050981996</v>
      </c>
    </row>
    <row r="95" spans="1:80" ht="15" x14ac:dyDescent="0.25">
      <c r="A95" s="19" t="s">
        <v>103</v>
      </c>
      <c r="B95" s="19" t="s">
        <v>103</v>
      </c>
      <c r="C95" s="202">
        <f>IF(ISNUMBER('2019'!C95),(1-PRODUCT('2019'!C95,0.1)),"XXX")</f>
        <v>0.31999999999999995</v>
      </c>
      <c r="D95" s="202">
        <f>IFERROR(IF((LOG(100*'2019'!D95+1)/LOG(100+1))&gt;1,0,(1-(LOG(100*'2019'!D95+1)/LOG(100+1)))), 1)</f>
        <v>1</v>
      </c>
      <c r="E95" s="203">
        <f>IF(ISNUMBER('2019'!E95),IF('2019'!E95/100&gt;1,1,'2019'!E95/100),"XXX")</f>
        <v>0.73255881285268354</v>
      </c>
      <c r="F95" s="202">
        <f>IF(ISNUMBER('2019'!F95),(1-(('2019'!F95-1)/4)),"XXX")</f>
        <v>0.5</v>
      </c>
      <c r="G95" s="202">
        <f>IF(ISNUMBER('2019'!G95),(1-('2019'!G95/10)),"XXX")</f>
        <v>0.54</v>
      </c>
      <c r="H95" s="195">
        <f t="shared" si="7"/>
        <v>0.61851176257053664</v>
      </c>
      <c r="I95" s="203">
        <f>IF(ISNUMBER('2019'!H95),'2019'!H95,"XXX")</f>
        <v>0.66190245248382296</v>
      </c>
      <c r="J95" s="203">
        <f>IF(ISNUMBER('2019'!I95),'2019'!I95,"XXX")</f>
        <v>0.56830000000000003</v>
      </c>
      <c r="K95" s="203">
        <f>IF(ISNUMBER('2019'!J95),IF(('2019'!J95/5)&gt;1,1,'2019'!J95/5),"XXX")</f>
        <v>0.64546799999999993</v>
      </c>
      <c r="L95" s="203">
        <f>IF(ISNUMBER('2019'!K95),'2019'!K95,"XXX")</f>
        <v>0.59755741362499992</v>
      </c>
      <c r="M95" s="203">
        <f>IF(ISNUMBER('2019'!L95),IF(('2019'!L95/5)&gt;1,1,'2019'!L95/5),"XXX")</f>
        <v>0.76135540000000002</v>
      </c>
      <c r="N95" s="203">
        <f>IF(ISNUMBER('2019'!M95),(1-('2019'!M95/100)),"XXX")</f>
        <v>0.64305969240000005</v>
      </c>
      <c r="O95" s="203">
        <f>IF(ISNUMBER('2019'!N95),IF(('2019'!N95/10)&gt;1,1,'2019'!N95/10),"XXX")</f>
        <v>1</v>
      </c>
      <c r="P95" s="203">
        <f>IF(ISNUMBER('2019'!O95),('2019'!O95/100),"XXX")</f>
        <v>0.752</v>
      </c>
      <c r="Q95" s="203">
        <f>IF(ISNUMBER('2019'!P95),'2019'!P95,"XXX")</f>
        <v>0.2226564645767212</v>
      </c>
      <c r="R95" s="203" t="str">
        <f>IF(ISNUMBER('2019'!Q95),('2019'!Q95/100),"XXX")</f>
        <v>XXX</v>
      </c>
      <c r="S95" s="203">
        <f>IF(ISNUMBER('2019'!R95),('2019'!R95/100),"XXX")</f>
        <v>0.77764719999999998</v>
      </c>
      <c r="T95" s="203">
        <f>IF(ISNUMBER('2019'!S95),(1-('2019'!S95/100)),"XXX")</f>
        <v>0.99990000000000001</v>
      </c>
      <c r="U95" s="203">
        <f>IF(ISNUMBER('2019'!T95),'2019'!T95,"XXX")</f>
        <v>0.561760168611111</v>
      </c>
      <c r="V95" s="203">
        <f>IF(ISNUMBER('2019'!U95),'2019'!U95,"XXX")</f>
        <v>0.33</v>
      </c>
      <c r="W95" s="203">
        <f>IF(ISNUMBER('2019'!V95),'2019'!V95,"XXX")</f>
        <v>0.48918437074074084</v>
      </c>
      <c r="X95" s="203">
        <f>IF(ISNUMBER('2019'!W95),'2019'!W95,"XXX")</f>
        <v>0.51841525899999996</v>
      </c>
      <c r="Y95" s="129">
        <f t="shared" si="8"/>
        <v>0.60949143037588227</v>
      </c>
      <c r="Z95" s="202">
        <f>'2019'!X95</f>
        <v>0.59699999999999998</v>
      </c>
      <c r="AA95" s="203">
        <f>('2019'!Y95+2.5)/5</f>
        <v>0.49411549539999999</v>
      </c>
      <c r="AB95" s="196">
        <f t="shared" si="9"/>
        <v>0.54555774769999998</v>
      </c>
      <c r="AC95" s="79"/>
      <c r="AD95" s="79"/>
      <c r="AE95">
        <f t="shared" si="11"/>
        <v>0.61510122624191155</v>
      </c>
      <c r="AF95">
        <f t="shared" si="11"/>
        <v>0.60688399999999998</v>
      </c>
      <c r="AG95">
        <f t="shared" si="11"/>
        <v>0.62151270681249993</v>
      </c>
      <c r="AH95">
        <f t="shared" si="11"/>
        <v>0.67945640681249997</v>
      </c>
      <c r="AI95">
        <f t="shared" si="11"/>
        <v>0.70220754620000003</v>
      </c>
      <c r="AJ95">
        <f t="shared" si="11"/>
        <v>0.82152984620000002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0.77764719999999998</v>
      </c>
      <c r="AO95">
        <f t="shared" si="11"/>
        <v>0.88877359999999994</v>
      </c>
      <c r="AP95">
        <f t="shared" si="11"/>
        <v>0.78083008430555556</v>
      </c>
      <c r="AQ95">
        <f t="shared" si="11"/>
        <v>0.44588008430555548</v>
      </c>
      <c r="AR95">
        <f t="shared" si="11"/>
        <v>0.40959218537037045</v>
      </c>
      <c r="AS95">
        <f t="shared" si="11"/>
        <v>0.5037998148703704</v>
      </c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F95" s="9">
        <v>0.32000000000000006</v>
      </c>
      <c r="BG95" s="9">
        <v>1</v>
      </c>
      <c r="BH95" s="61">
        <f>IF(ISNUMBER('1-3'!M95),'1-3'!M95/100,"XXX")</f>
        <v>0.745</v>
      </c>
      <c r="BI95" s="9">
        <v>0.5</v>
      </c>
      <c r="BJ95" s="9">
        <v>0.54</v>
      </c>
      <c r="BK95" s="9">
        <v>0.66190245248382296</v>
      </c>
      <c r="BL95" s="9">
        <v>0.56830000000000003</v>
      </c>
      <c r="BM95" s="9" t="s">
        <v>167</v>
      </c>
      <c r="BN95" s="9">
        <v>0.59755741362499992</v>
      </c>
      <c r="BO95" s="9">
        <v>0.76135540000000002</v>
      </c>
      <c r="BP95" s="9">
        <v>0.64305969240000005</v>
      </c>
      <c r="BQ95" s="9">
        <v>1</v>
      </c>
      <c r="BR95" s="9">
        <v>0.752</v>
      </c>
      <c r="BS95" s="9">
        <v>0.2226564645767212</v>
      </c>
      <c r="BT95" s="9"/>
      <c r="BU95" s="9">
        <v>0.36127425036331201</v>
      </c>
      <c r="BV95" s="9">
        <v>0.99990000000000001</v>
      </c>
      <c r="BW95" s="9">
        <v>0.561760168611111</v>
      </c>
      <c r="BX95" s="9">
        <v>0.33</v>
      </c>
      <c r="BY95" s="9">
        <v>0.48918437074074084</v>
      </c>
      <c r="BZ95" s="9">
        <v>0.51841525899999996</v>
      </c>
      <c r="CA95" s="9">
        <v>0.59699999999999998</v>
      </c>
      <c r="CB95" s="9">
        <v>0.47999851107597352</v>
      </c>
    </row>
    <row r="96" spans="1:80" ht="15" x14ac:dyDescent="0.25">
      <c r="A96" s="19" t="s">
        <v>104</v>
      </c>
      <c r="B96" s="19" t="s">
        <v>104</v>
      </c>
      <c r="C96" s="202">
        <f>IF(ISNUMBER('2019'!C96),(1-PRODUCT('2019'!C96,0.1)),"XXX")</f>
        <v>0.27999999999999992</v>
      </c>
      <c r="D96" s="202">
        <f>IFERROR(IF((LOG(100*'2019'!D96+1)/LOG(100+1))&gt;1,0,(1-(LOG(100*'2019'!D96+1)/LOG(100+1)))), 1)</f>
        <v>1</v>
      </c>
      <c r="E96" s="203">
        <f>IF(ISNUMBER('2019'!E96),IF('2019'!E96/100&gt;1,1,'2019'!E96/100),"XXX")</f>
        <v>0.74124269799788134</v>
      </c>
      <c r="F96" s="202">
        <f>IF(ISNUMBER('2019'!F96),(1-(('2019'!F96-1)/4)),"XXX")</f>
        <v>0.75</v>
      </c>
      <c r="G96" s="202">
        <f>IF(ISNUMBER('2019'!G96),(1-('2019'!G96/10)),"XXX")</f>
        <v>0.57999999999999996</v>
      </c>
      <c r="H96" s="195">
        <f t="shared" si="7"/>
        <v>0.67024853959957631</v>
      </c>
      <c r="I96" s="203">
        <f>IF(ISNUMBER('2019'!H96),'2019'!H96,"XXX")</f>
        <v>0.56563004989641597</v>
      </c>
      <c r="J96" s="203">
        <f>IF(ISNUMBER('2019'!I96),'2019'!I96,"XXX")</f>
        <v>0.61350000000000005</v>
      </c>
      <c r="K96" s="203">
        <f>IF(ISNUMBER('2019'!J96),IF(('2019'!J96/5)&gt;1,1,'2019'!J96/5),"XXX")</f>
        <v>0.50242600000000004</v>
      </c>
      <c r="L96" s="203">
        <f>IF(ISNUMBER('2019'!K96),'2019'!K96,"XXX")</f>
        <v>0.40341977679166668</v>
      </c>
      <c r="M96" s="203">
        <f>IF(ISNUMBER('2019'!L96),IF(('2019'!L96/5)&gt;1,1,'2019'!L96/5),"XXX")</f>
        <v>0.42669000600000001</v>
      </c>
      <c r="N96" s="203">
        <f>IF(ISNUMBER('2019'!M96),(1-('2019'!M96/100)),"XXX")</f>
        <v>0.65232666019999996</v>
      </c>
      <c r="O96" s="203">
        <f>IF(ISNUMBER('2019'!N96),IF(('2019'!N96/10)&gt;1,1,'2019'!N96/10),"XXX")</f>
        <v>1</v>
      </c>
      <c r="P96" s="203">
        <f>IF(ISNUMBER('2019'!O96),('2019'!O96/100),"XXX")</f>
        <v>1</v>
      </c>
      <c r="Q96" s="203">
        <f>IF(ISNUMBER('2019'!P96),'2019'!P96,"XXX")</f>
        <v>0.50498690605163576</v>
      </c>
      <c r="R96" s="203">
        <f>IF(ISNUMBER('2019'!Q96),('2019'!Q96/100),"XXX")</f>
        <v>0.88500000000000001</v>
      </c>
      <c r="S96" s="203">
        <f>IF(ISNUMBER('2019'!R96),('2019'!R96/100),"XXX")</f>
        <v>0.51509480000000007</v>
      </c>
      <c r="T96" s="203">
        <f>IF(ISNUMBER('2019'!S96),(1-('2019'!S96/100)),"XXX")</f>
        <v>0.99929999999999997</v>
      </c>
      <c r="U96" s="203">
        <f>IF(ISNUMBER('2019'!T96),'2019'!T96,"XXX")</f>
        <v>0.41600634783333335</v>
      </c>
      <c r="V96" s="203">
        <f>IF(ISNUMBER('2019'!U96),'2019'!U96,"XXX")</f>
        <v>0.37</v>
      </c>
      <c r="W96" s="203">
        <f>IF(ISNUMBER('2019'!V96),'2019'!V96,"XXX")</f>
        <v>0.38293445116666669</v>
      </c>
      <c r="X96" s="203">
        <f>IF(ISNUMBER('2019'!W96),'2019'!W96,"XXX")</f>
        <v>0.45460949341111112</v>
      </c>
      <c r="Y96" s="129">
        <f t="shared" si="8"/>
        <v>0.6057452807094269</v>
      </c>
      <c r="Z96" s="202">
        <f>'2019'!X96</f>
        <v>0.65800000000000003</v>
      </c>
      <c r="AA96" s="203">
        <f>('2019'!Y96+2.5)/5</f>
        <v>0.57852777239999997</v>
      </c>
      <c r="AB96" s="196">
        <f t="shared" si="9"/>
        <v>0.61826388620000006</v>
      </c>
      <c r="AC96" s="79"/>
      <c r="AD96" s="79"/>
      <c r="AE96">
        <f t="shared" si="11"/>
        <v>0.58956502494820806</v>
      </c>
      <c r="AF96">
        <f t="shared" si="11"/>
        <v>0.55796299999999999</v>
      </c>
      <c r="AG96">
        <f t="shared" si="11"/>
        <v>0.45292288839583339</v>
      </c>
      <c r="AH96">
        <f t="shared" si="11"/>
        <v>0.41505489139583335</v>
      </c>
      <c r="AI96">
        <f t="shared" si="11"/>
        <v>0.53950833310000001</v>
      </c>
      <c r="AJ96">
        <f t="shared" si="11"/>
        <v>0.82616333009999998</v>
      </c>
      <c r="AK96">
        <f t="shared" si="11"/>
        <v>1</v>
      </c>
      <c r="AL96">
        <f t="shared" si="11"/>
        <v>0.75249345302581783</v>
      </c>
      <c r="AM96">
        <f t="shared" si="11"/>
        <v>0.69499345302581794</v>
      </c>
      <c r="AN96">
        <f t="shared" si="11"/>
        <v>0.7000474000000001</v>
      </c>
      <c r="AO96">
        <f t="shared" si="11"/>
        <v>0.75719740000000002</v>
      </c>
      <c r="AP96">
        <f t="shared" si="11"/>
        <v>0.70765317391666671</v>
      </c>
      <c r="AQ96">
        <f t="shared" si="11"/>
        <v>0.39300317391666667</v>
      </c>
      <c r="AR96">
        <f t="shared" si="11"/>
        <v>0.37646722558333334</v>
      </c>
      <c r="AS96">
        <f t="shared" si="11"/>
        <v>0.41877197228888891</v>
      </c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F96" s="9">
        <v>0.28000000000000003</v>
      </c>
      <c r="BG96" s="9">
        <v>1</v>
      </c>
      <c r="BH96" s="61">
        <f>IF(ISNUMBER('1-3'!M96),'1-3'!M96/100,"XXX")</f>
        <v>0.84</v>
      </c>
      <c r="BI96" s="9">
        <v>0.75</v>
      </c>
      <c r="BJ96" s="9">
        <v>0.57999999999999996</v>
      </c>
      <c r="BK96" s="9">
        <v>0.56563004989641597</v>
      </c>
      <c r="BL96" s="9">
        <v>0.61350000000000005</v>
      </c>
      <c r="BM96" s="9">
        <v>0.12109399999999999</v>
      </c>
      <c r="BN96" s="9">
        <v>0.40341977679166668</v>
      </c>
      <c r="BO96" s="9">
        <v>0.42669000600000001</v>
      </c>
      <c r="BP96" s="9">
        <v>0.65232666019999996</v>
      </c>
      <c r="BQ96" s="9">
        <v>1</v>
      </c>
      <c r="BR96" s="9">
        <v>1</v>
      </c>
      <c r="BS96" s="9">
        <v>0.50498690605163576</v>
      </c>
      <c r="BT96" s="9">
        <v>0.88500000000000001</v>
      </c>
      <c r="BU96" s="9">
        <v>0.32201852234230144</v>
      </c>
      <c r="BV96" s="9">
        <v>0.99929999999999997</v>
      </c>
      <c r="BW96" s="9">
        <v>0.41600634783333335</v>
      </c>
      <c r="BX96" s="9">
        <v>0.37</v>
      </c>
      <c r="BY96" s="9">
        <v>0.38293445116666669</v>
      </c>
      <c r="BZ96" s="9">
        <v>0.45460949341111112</v>
      </c>
      <c r="CA96" s="9">
        <v>0.65800000000000003</v>
      </c>
      <c r="CB96" s="9">
        <v>0.56475081443786623</v>
      </c>
    </row>
    <row r="97" spans="1:80" ht="15" x14ac:dyDescent="0.25">
      <c r="A97" s="19" t="s">
        <v>105</v>
      </c>
      <c r="B97" s="19" t="s">
        <v>105</v>
      </c>
      <c r="C97" s="202">
        <f>IF(ISNUMBER('2019'!C97),(1-PRODUCT('2019'!C97,0.1)),"XXX")</f>
        <v>0.29000000000000004</v>
      </c>
      <c r="D97" s="202">
        <f>IFERROR(IF((LOG(100*'2019'!D97+1)/LOG(100+1))&gt;1,0,(1-(LOG(100*'2019'!D97+1)/LOG(100+1)))), 1)</f>
        <v>1</v>
      </c>
      <c r="E97" s="203">
        <f>IF(ISNUMBER('2019'!E97),IF('2019'!E97/100&gt;1,1,'2019'!E97/100),"XXX")</f>
        <v>0.7918614935629944</v>
      </c>
      <c r="F97" s="202">
        <f>IF(ISNUMBER('2019'!F97),(1-(('2019'!F97-1)/4)),"XXX")</f>
        <v>1</v>
      </c>
      <c r="G97" s="202">
        <f>IF(ISNUMBER('2019'!G97),(1-('2019'!G97/10)),"XXX")</f>
        <v>0.63</v>
      </c>
      <c r="H97" s="195">
        <f t="shared" si="7"/>
        <v>0.74237229871259891</v>
      </c>
      <c r="I97" s="203">
        <f>IF(ISNUMBER('2019'!H97),'2019'!H97,"XXX")</f>
        <v>0.63581371344902282</v>
      </c>
      <c r="J97" s="203">
        <f>IF(ISNUMBER('2019'!I97),'2019'!I97,"XXX")</f>
        <v>0.73660000000000003</v>
      </c>
      <c r="K97" s="203" t="str">
        <f>IF(ISNUMBER('2019'!J97),IF(('2019'!J97/5)&gt;1,1,'2019'!J97/5),"XXX")</f>
        <v>XXX</v>
      </c>
      <c r="L97" s="203">
        <f>IF(ISNUMBER('2019'!K97),'2019'!K97,"XXX")</f>
        <v>0.66034000312500007</v>
      </c>
      <c r="M97" s="203">
        <f>IF(ISNUMBER('2019'!L97),IF(('2019'!L97/5)&gt;1,1,'2019'!L97/5),"XXX")</f>
        <v>1</v>
      </c>
      <c r="N97" s="203">
        <f>IF(ISNUMBER('2019'!M97),(1-('2019'!M97/100)),"XXX")</f>
        <v>0.61443710330000001</v>
      </c>
      <c r="O97" s="203" t="str">
        <f>IF(ISNUMBER('2019'!N97),IF(('2019'!N97/10)&gt;1,1,'2019'!N97/10),"XXX")</f>
        <v>XXX</v>
      </c>
      <c r="P97" s="203">
        <f>IF(ISNUMBER('2019'!O97),('2019'!O97/100),"XXX")</f>
        <v>0.90599999999999992</v>
      </c>
      <c r="Q97" s="203">
        <f>IF(ISNUMBER('2019'!P97),'2019'!P97,"XXX")</f>
        <v>0.1198611855506897</v>
      </c>
      <c r="R97" s="203" t="str">
        <f>IF(ISNUMBER('2019'!Q97),('2019'!Q97/100),"XXX")</f>
        <v>XXX</v>
      </c>
      <c r="S97" s="203">
        <f>IF(ISNUMBER('2019'!R97),('2019'!R97/100),"XXX")</f>
        <v>0.7940891000000001</v>
      </c>
      <c r="T97" s="203">
        <f>IF(ISNUMBER('2019'!S97),(1-('2019'!S97/100)),"XXX")</f>
        <v>0.99709999999999999</v>
      </c>
      <c r="U97" s="203">
        <f>IF(ISNUMBER('2019'!T97),'2019'!T97,"XXX")</f>
        <v>0.54041749900000002</v>
      </c>
      <c r="V97" s="203">
        <f>IF(ISNUMBER('2019'!U97),'2019'!U97,"XXX")</f>
        <v>0.45</v>
      </c>
      <c r="W97" s="203">
        <f>IF(ISNUMBER('2019'!V97),'2019'!V97,"XXX")</f>
        <v>0.55719395037037034</v>
      </c>
      <c r="X97" s="203">
        <f>IF(ISNUMBER('2019'!W97),'2019'!W97,"XXX")</f>
        <v>0.59333608550000005</v>
      </c>
      <c r="Y97" s="129">
        <f t="shared" si="8"/>
        <v>0.64321186431067323</v>
      </c>
      <c r="Z97" s="202">
        <f>'2019'!X97</f>
        <v>0.45800000000000002</v>
      </c>
      <c r="AA97" s="203">
        <f>('2019'!Y97+2.5)/5</f>
        <v>0.51974321599999995</v>
      </c>
      <c r="AB97" s="196">
        <f t="shared" si="9"/>
        <v>0.48887160799999996</v>
      </c>
      <c r="AC97" s="79"/>
      <c r="AD97" s="79"/>
      <c r="AE97">
        <f t="shared" si="11"/>
        <v>0.68620685672451143</v>
      </c>
      <c r="AF97">
        <f t="shared" si="11"/>
        <v>0.73660000000000003</v>
      </c>
      <c r="AG97">
        <f t="shared" si="11"/>
        <v>0.66034000312500007</v>
      </c>
      <c r="AH97">
        <f t="shared" si="11"/>
        <v>0.83017000156249998</v>
      </c>
      <c r="AI97">
        <f t="shared" si="11"/>
        <v>0.80721855165</v>
      </c>
      <c r="AJ97">
        <f t="shared" si="11"/>
        <v>0.61443710330000001</v>
      </c>
      <c r="AK97">
        <f t="shared" si="11"/>
        <v>0.90599999999999992</v>
      </c>
      <c r="AL97">
        <f t="shared" si="11"/>
        <v>0.51293059277534481</v>
      </c>
      <c r="AM97">
        <f t="shared" si="11"/>
        <v>0.1198611855506897</v>
      </c>
      <c r="AN97">
        <f t="shared" si="11"/>
        <v>0.7940891000000001</v>
      </c>
      <c r="AO97">
        <f t="shared" si="11"/>
        <v>0.89559454999999999</v>
      </c>
      <c r="AP97">
        <f t="shared" si="11"/>
        <v>0.7687587495</v>
      </c>
      <c r="AQ97">
        <f t="shared" si="11"/>
        <v>0.49520874950000004</v>
      </c>
      <c r="AR97">
        <f t="shared" si="11"/>
        <v>0.5035969751851852</v>
      </c>
      <c r="AS97">
        <f t="shared" si="11"/>
        <v>0.57526501793518525</v>
      </c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F97" s="9">
        <v>0.29000000000000004</v>
      </c>
      <c r="BG97" s="9">
        <v>1</v>
      </c>
      <c r="BH97" s="61">
        <f>IF(ISNUMBER('1-3'!M97),'1-3'!M97/100,"XXX")</f>
        <v>0.75666666666666671</v>
      </c>
      <c r="BI97" s="9">
        <v>1</v>
      </c>
      <c r="BJ97" s="9">
        <v>0.63</v>
      </c>
      <c r="BK97" s="9">
        <v>0.63581371344902282</v>
      </c>
      <c r="BL97" s="9">
        <v>0.73660000000000003</v>
      </c>
      <c r="BM97" s="9">
        <v>0.50242600000000004</v>
      </c>
      <c r="BN97" s="9">
        <v>0.66034000312500007</v>
      </c>
      <c r="BO97" s="9">
        <v>1</v>
      </c>
      <c r="BP97" s="9">
        <v>0.61443710330000001</v>
      </c>
      <c r="BQ97" s="9"/>
      <c r="BR97" s="9">
        <v>0.90599999999999992</v>
      </c>
      <c r="BS97" s="9">
        <v>0.1198611855506897</v>
      </c>
      <c r="BT97" s="9"/>
      <c r="BU97" s="9">
        <v>0.4632754457716497</v>
      </c>
      <c r="BV97" s="9">
        <v>0.99709999999999999</v>
      </c>
      <c r="BW97" s="9">
        <v>0.54041749900000002</v>
      </c>
      <c r="BX97" s="9">
        <v>0.45</v>
      </c>
      <c r="BY97" s="9">
        <v>0.55719395037037034</v>
      </c>
      <c r="BZ97" s="9">
        <v>0.59333608550000005</v>
      </c>
      <c r="CA97" s="9">
        <v>0.45800000000000002</v>
      </c>
      <c r="CB97" s="9">
        <v>0.50495561957359314</v>
      </c>
    </row>
    <row r="98" spans="1:80" ht="15" x14ac:dyDescent="0.25">
      <c r="A98" s="19" t="s">
        <v>106</v>
      </c>
      <c r="B98" s="19" t="s">
        <v>106</v>
      </c>
      <c r="C98" s="202">
        <f>IF(ISNUMBER('2019'!C98),(1-PRODUCT('2019'!C98,0.1)),"XXX")</f>
        <v>0.42000000000000004</v>
      </c>
      <c r="D98" s="202">
        <f>IFERROR(IF((LOG(100*'2019'!D98+1)/LOG(100+1))&gt;1,0,(1-(LOG(100*'2019'!D98+1)/LOG(100+1)))), 1)</f>
        <v>1</v>
      </c>
      <c r="E98" s="203">
        <f>IF(ISNUMBER('2019'!E98),IF('2019'!E98/100&gt;1,1,'2019'!E98/100),"XXX")</f>
        <v>0.88851922463785304</v>
      </c>
      <c r="F98" s="202">
        <f>IF(ISNUMBER('2019'!F98),(1-(('2019'!F98-1)/4)),"XXX")</f>
        <v>0.75</v>
      </c>
      <c r="G98" s="202">
        <f>IF(ISNUMBER('2019'!G98),(1-('2019'!G98/10)),"XXX")</f>
        <v>0.38</v>
      </c>
      <c r="H98" s="195">
        <f t="shared" si="7"/>
        <v>0.68770384492757053</v>
      </c>
      <c r="I98" s="203">
        <f>IF(ISNUMBER('2019'!H98),'2019'!H98,"XXX")</f>
        <v>0.72628996311481753</v>
      </c>
      <c r="J98" s="203">
        <f>IF(ISNUMBER('2019'!I98),'2019'!I98,"XXX")</f>
        <v>0.57999999999999996</v>
      </c>
      <c r="K98" s="203">
        <f>IF(ISNUMBER('2019'!J98),IF(('2019'!J98/5)&gt;1,1,'2019'!J98/5),"XXX")</f>
        <v>1</v>
      </c>
      <c r="L98" s="203">
        <f>IF(ISNUMBER('2019'!K98),'2019'!K98,"XXX")</f>
        <v>0.4198174715416666</v>
      </c>
      <c r="M98" s="203">
        <f>IF(ISNUMBER('2019'!L98),IF(('2019'!L98/5)&gt;1,1,'2019'!L98/5),"XXX")</f>
        <v>0.42336468600000005</v>
      </c>
      <c r="N98" s="203">
        <f>IF(ISNUMBER('2019'!M98),(1-('2019'!M98/100)),"XXX")</f>
        <v>0.53189487460000007</v>
      </c>
      <c r="O98" s="203">
        <f>IF(ISNUMBER('2019'!N98),IF(('2019'!N98/10)&gt;1,1,'2019'!N98/10),"XXX")</f>
        <v>0.45</v>
      </c>
      <c r="P98" s="203" t="str">
        <f>IF(ISNUMBER('2019'!O98),('2019'!O98/100),"XXX")</f>
        <v>XXX</v>
      </c>
      <c r="Q98" s="203">
        <f>IF(ISNUMBER('2019'!P98),'2019'!P98,"XXX")</f>
        <v>0.4948880672454834</v>
      </c>
      <c r="R98" s="203" t="str">
        <f>IF(ISNUMBER('2019'!Q98),('2019'!Q98/100),"XXX")</f>
        <v>XXX</v>
      </c>
      <c r="S98" s="203">
        <f>IF(ISNUMBER('2019'!R98),('2019'!R98/100),"XXX")</f>
        <v>0.51437350000000004</v>
      </c>
      <c r="T98" s="203">
        <f>IF(ISNUMBER('2019'!S98),(1-('2019'!S98/100)),"XXX")</f>
        <v>0.99819999999999998</v>
      </c>
      <c r="U98" s="203">
        <f>IF(ISNUMBER('2019'!T98),'2019'!T98,"XXX")</f>
        <v>0.67331628799999987</v>
      </c>
      <c r="V98" s="203">
        <f>IF(ISNUMBER('2019'!U98),'2019'!U98,"XXX")</f>
        <v>0.43</v>
      </c>
      <c r="W98" s="203">
        <f>IF(ISNUMBER('2019'!V98),'2019'!V98,"XXX")</f>
        <v>0.58861985031481479</v>
      </c>
      <c r="X98" s="203">
        <f>IF(ISNUMBER('2019'!W98),'2019'!W98,"XXX")</f>
        <v>0.61505399807777783</v>
      </c>
      <c r="Y98" s="129">
        <f t="shared" si="8"/>
        <v>0.58691917288375273</v>
      </c>
      <c r="Z98" s="202">
        <f>'2019'!X98</f>
        <v>0.26200000000000001</v>
      </c>
      <c r="AA98" s="203">
        <f>('2019'!Y98+2.5)/5</f>
        <v>0.39172810320000001</v>
      </c>
      <c r="AB98" s="196">
        <f t="shared" si="9"/>
        <v>0.32686405159999998</v>
      </c>
      <c r="AC98" s="79"/>
      <c r="AD98" s="79"/>
      <c r="AE98">
        <f t="shared" si="11"/>
        <v>0.65314498155740874</v>
      </c>
      <c r="AF98">
        <f t="shared" si="11"/>
        <v>0.79</v>
      </c>
      <c r="AG98">
        <f t="shared" si="11"/>
        <v>0.70990873577083335</v>
      </c>
      <c r="AH98">
        <f t="shared" si="11"/>
        <v>0.42159107877083335</v>
      </c>
      <c r="AI98">
        <f t="shared" si="11"/>
        <v>0.47762978030000003</v>
      </c>
      <c r="AJ98">
        <f t="shared" si="11"/>
        <v>0.49094743730000001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0.51437350000000004</v>
      </c>
      <c r="AO98">
        <f t="shared" si="11"/>
        <v>0.75628675000000001</v>
      </c>
      <c r="AP98">
        <f t="shared" si="11"/>
        <v>0.83575814399999993</v>
      </c>
      <c r="AQ98">
        <f t="shared" si="11"/>
        <v>0.55165814399999991</v>
      </c>
      <c r="AR98">
        <f t="shared" si="11"/>
        <v>0.50930992515740736</v>
      </c>
      <c r="AS98">
        <f t="shared" si="11"/>
        <v>0.60183692419629631</v>
      </c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F98" s="9">
        <v>0.42000000000000004</v>
      </c>
      <c r="BG98" s="9">
        <v>1</v>
      </c>
      <c r="BH98" s="61">
        <f>IF(ISNUMBER('1-3'!M98),'1-3'!M98/100,"XXX")</f>
        <v>0.89333333333333342</v>
      </c>
      <c r="BI98" s="9">
        <v>0.75</v>
      </c>
      <c r="BJ98" s="9">
        <v>0.38</v>
      </c>
      <c r="BK98" s="9">
        <v>0.72628996311481753</v>
      </c>
      <c r="BL98" s="9">
        <v>0.57999999999999996</v>
      </c>
      <c r="BM98" s="9" t="s">
        <v>167</v>
      </c>
      <c r="BN98" s="9">
        <v>0.4198174715416666</v>
      </c>
      <c r="BO98" s="9">
        <v>0.42336468600000005</v>
      </c>
      <c r="BP98" s="9">
        <v>0.53189487460000007</v>
      </c>
      <c r="BQ98" s="9">
        <v>0.45</v>
      </c>
      <c r="BR98" s="9">
        <v>0.23400000000000001</v>
      </c>
      <c r="BS98" s="9">
        <v>0.4948880672454834</v>
      </c>
      <c r="BT98" s="9"/>
      <c r="BU98" s="9">
        <v>0.22680716553299923</v>
      </c>
      <c r="BV98" s="9">
        <v>0.99819999999999998</v>
      </c>
      <c r="BW98" s="9">
        <v>0.67331628799999987</v>
      </c>
      <c r="BX98" s="9">
        <v>0.43</v>
      </c>
      <c r="BY98" s="9">
        <v>0.58861985031481479</v>
      </c>
      <c r="BZ98" s="9">
        <v>0.61505399807777783</v>
      </c>
      <c r="CA98" s="9">
        <v>0.26200000000000001</v>
      </c>
      <c r="CB98" s="9">
        <v>0.37053811550140381</v>
      </c>
    </row>
    <row r="99" spans="1:80" ht="15" x14ac:dyDescent="0.25">
      <c r="A99" s="19" t="s">
        <v>107</v>
      </c>
      <c r="B99" s="19" t="s">
        <v>107</v>
      </c>
      <c r="C99" s="202">
        <f>IF(ISNUMBER('2019'!C99),(1-PRODUCT('2019'!C99,0.1)),"XXX")</f>
        <v>0.2599999999999999</v>
      </c>
      <c r="D99" s="202">
        <f>IFERROR(IF((LOG(100*'2019'!D99+1)/LOG(100+1))&gt;1,0,(1-(LOG(100*'2019'!D99+1)/LOG(100+1)))), 1)</f>
        <v>0.43716513778267285</v>
      </c>
      <c r="E99" s="203">
        <f>IF(ISNUMBER('2019'!E99),IF('2019'!E99/100&gt;1,1,'2019'!E99/100),"XXX")</f>
        <v>0.63090788896680783</v>
      </c>
      <c r="F99" s="202">
        <f>IF(ISNUMBER('2019'!F99),(1-(('2019'!F99-1)/4)),"XXX")</f>
        <v>0.75</v>
      </c>
      <c r="G99" s="202">
        <f>IF(ISNUMBER('2019'!G99),(1-('2019'!G99/10)),"XXX")</f>
        <v>0.44000000000000006</v>
      </c>
      <c r="H99" s="195">
        <f t="shared" si="7"/>
        <v>0.50361460534989611</v>
      </c>
      <c r="I99" s="203">
        <f>IF(ISNUMBER('2019'!H99),'2019'!H99,"XXX")</f>
        <v>0.35151917981966696</v>
      </c>
      <c r="J99" s="203">
        <f>IF(ISNUMBER('2019'!I99),'2019'!I99,"XXX")</f>
        <v>0.1293</v>
      </c>
      <c r="K99" s="203">
        <f>IF(ISNUMBER('2019'!J99),IF(('2019'!J99/5)&gt;1,1,'2019'!J99/5),"XXX")</f>
        <v>0.97662399999999994</v>
      </c>
      <c r="L99" s="203">
        <f>IF(ISNUMBER('2019'!K99),'2019'!K99,"XXX")</f>
        <v>0.13138880333333333</v>
      </c>
      <c r="M99" s="203">
        <f>IF(ISNUMBER('2019'!L99),IF(('2019'!L99/5)&gt;1,1,'2019'!L99/5),"XXX")</f>
        <v>0.33344528600000001</v>
      </c>
      <c r="N99" s="203">
        <f>IF(ISNUMBER('2019'!M99),(1-('2019'!M99/100)),"XXX")</f>
        <v>0.90021772379999998</v>
      </c>
      <c r="O99" s="203">
        <f>IF(ISNUMBER('2019'!N99),IF(('2019'!N99/10)&gt;1,1,'2019'!N99/10),"XXX")</f>
        <v>0.08</v>
      </c>
      <c r="P99" s="203">
        <f>IF(ISNUMBER('2019'!O99),('2019'!O99/100),"XXX")</f>
        <v>0.52500000000000002</v>
      </c>
      <c r="Q99" s="203">
        <f>IF(ISNUMBER('2019'!P99),'2019'!P99,"XXX")</f>
        <v>0.23288419999999999</v>
      </c>
      <c r="R99" s="203">
        <f>IF(ISNUMBER('2019'!Q99),('2019'!Q99/100),"XXX")</f>
        <v>0.10099999999999999</v>
      </c>
      <c r="S99" s="203">
        <f>IF(ISNUMBER('2019'!R99),('2019'!R99/100),"XXX")</f>
        <v>0.15198449999999999</v>
      </c>
      <c r="T99" s="203">
        <f>IF(ISNUMBER('2019'!S99),(1-('2019'!S99/100)),"XXX")</f>
        <v>0.41310000000000002</v>
      </c>
      <c r="U99" s="203">
        <f>IF(ISNUMBER('2019'!T99),'2019'!T99,"XXX")</f>
        <v>0.32308687105555556</v>
      </c>
      <c r="V99" s="203">
        <f>IF(ISNUMBER('2019'!U99),'2019'!U99,"XXX")</f>
        <v>0.23</v>
      </c>
      <c r="W99" s="203">
        <f>IF(ISNUMBER('2019'!V99),'2019'!V99,"XXX")</f>
        <v>0.38710013585185188</v>
      </c>
      <c r="X99" s="203">
        <f>IF(ISNUMBER('2019'!W99),'2019'!W99,"XXX")</f>
        <v>0.36258887910000004</v>
      </c>
      <c r="Y99" s="129">
        <f t="shared" si="8"/>
        <v>0.35182747368502548</v>
      </c>
      <c r="Z99" s="202">
        <f>'2019'!X99</f>
        <v>0.39300000000000002</v>
      </c>
      <c r="AA99" s="203">
        <f>('2019'!Y99+2.5)/5</f>
        <v>0.40743790860000006</v>
      </c>
      <c r="AB99" s="196">
        <f t="shared" si="9"/>
        <v>0.40021895430000004</v>
      </c>
      <c r="AC99" s="79"/>
      <c r="AD99" s="79"/>
      <c r="AE99">
        <f t="shared" si="11"/>
        <v>0.24040958990983347</v>
      </c>
      <c r="AF99">
        <f t="shared" si="11"/>
        <v>0.55296199999999995</v>
      </c>
      <c r="AG99">
        <f t="shared" si="11"/>
        <v>0.55400640166666659</v>
      </c>
      <c r="AH99">
        <f t="shared" si="11"/>
        <v>0.23241704466666668</v>
      </c>
      <c r="AI99">
        <f t="shared" si="11"/>
        <v>0.61683150489999994</v>
      </c>
      <c r="AJ99">
        <f t="shared" si="11"/>
        <v>0.49010886189999997</v>
      </c>
      <c r="AK99">
        <f t="shared" si="11"/>
        <v>0.30249999999999999</v>
      </c>
      <c r="AL99">
        <f t="shared" si="11"/>
        <v>0.3789421</v>
      </c>
      <c r="AM99">
        <f t="shared" si="11"/>
        <v>0.16694209999999998</v>
      </c>
      <c r="AN99">
        <f t="shared" si="11"/>
        <v>0.12649225</v>
      </c>
      <c r="AO99">
        <f t="shared" si="11"/>
        <v>0.28254224999999999</v>
      </c>
      <c r="AP99">
        <f t="shared" si="11"/>
        <v>0.36809343552777779</v>
      </c>
      <c r="AQ99">
        <f t="shared" si="11"/>
        <v>0.27654343552777777</v>
      </c>
      <c r="AR99">
        <f t="shared" si="11"/>
        <v>0.30855006792592593</v>
      </c>
      <c r="AS99">
        <f t="shared" si="11"/>
        <v>0.37484450747592596</v>
      </c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F99" s="9">
        <v>0.26</v>
      </c>
      <c r="BG99" s="9">
        <v>0.43716513778267285</v>
      </c>
      <c r="BH99" s="61">
        <f>IF(ISNUMBER('1-3'!M99),'1-3'!M99/100,"XXX")</f>
        <v>0.58000000000000007</v>
      </c>
      <c r="BI99" s="9">
        <v>0.75</v>
      </c>
      <c r="BJ99" s="9">
        <v>0.44000000000000006</v>
      </c>
      <c r="BK99" s="9">
        <v>0.35151917981966696</v>
      </c>
      <c r="BL99" s="9">
        <v>0.1293</v>
      </c>
      <c r="BM99" s="9">
        <v>1</v>
      </c>
      <c r="BN99" s="9">
        <v>0.13138880333333333</v>
      </c>
      <c r="BO99" s="9">
        <v>0.33344528600000001</v>
      </c>
      <c r="BP99" s="9">
        <v>0.90021772379999998</v>
      </c>
      <c r="BQ99" s="9">
        <v>0.08</v>
      </c>
      <c r="BR99" s="9">
        <v>0.52500000000000002</v>
      </c>
      <c r="BS99" s="9">
        <v>0.23288419999999999</v>
      </c>
      <c r="BT99" s="9">
        <v>0.10099999999999999</v>
      </c>
      <c r="BU99" s="9">
        <v>0.11598956950201197</v>
      </c>
      <c r="BV99" s="9">
        <v>0.41310000000000002</v>
      </c>
      <c r="BW99" s="9">
        <v>0.32308687105555556</v>
      </c>
      <c r="BX99" s="9">
        <v>0.23</v>
      </c>
      <c r="BY99" s="9">
        <v>0.38710013585185188</v>
      </c>
      <c r="BZ99" s="9">
        <v>0.36258887910000004</v>
      </c>
      <c r="CA99" s="9">
        <v>0.39300000000000002</v>
      </c>
      <c r="CB99" s="9">
        <v>0.39140167236328127</v>
      </c>
    </row>
    <row r="100" spans="1:80" ht="15" x14ac:dyDescent="0.25">
      <c r="A100" s="19" t="s">
        <v>108</v>
      </c>
      <c r="B100" s="19" t="s">
        <v>108</v>
      </c>
      <c r="C100" s="202">
        <f>IF(ISNUMBER('2019'!C100),(1-PRODUCT('2019'!C100,0.1)),"XXX")</f>
        <v>0.22999999999999998</v>
      </c>
      <c r="D100" s="202">
        <f>IFERROR(IF((LOG(100*'2019'!D100+1)/LOG(100+1))&gt;1,0,(1-(LOG(100*'2019'!D100+1)/LOG(100+1)))), 1)</f>
        <v>0.52170398071638191</v>
      </c>
      <c r="E100" s="203">
        <f>IF(ISNUMBER('2019'!E100),IF('2019'!E100/100&gt;1,1,'2019'!E100/100),"XXX")</f>
        <v>0.54</v>
      </c>
      <c r="F100" s="202">
        <f>IF(ISNUMBER('2019'!F100),(1-(('2019'!F100-1)/4)),"XXX")</f>
        <v>0</v>
      </c>
      <c r="G100" s="202">
        <f>IF(ISNUMBER('2019'!G100),(1-('2019'!G100/10)),"XXX")</f>
        <v>6.9999999999999951E-2</v>
      </c>
      <c r="H100" s="195">
        <f t="shared" si="7"/>
        <v>0.27234079614327633</v>
      </c>
      <c r="I100" s="203" t="str">
        <f>IF(ISNUMBER('2019'!H100),'2019'!H100,"XXX")</f>
        <v>XXX</v>
      </c>
      <c r="J100" s="203">
        <f>IF(ISNUMBER('2019'!I100),'2019'!I100,"XXX")</f>
        <v>0.52339999999999998</v>
      </c>
      <c r="K100" s="203">
        <f>IF(ISNUMBER('2019'!J100),IF(('2019'!J100/5)&gt;1,1,'2019'!J100/5),"XXX")</f>
        <v>0.30879200000000001</v>
      </c>
      <c r="L100" s="203" t="str">
        <f>IF(ISNUMBER('2019'!K100),'2019'!K100,"XXX")</f>
        <v>XXX</v>
      </c>
      <c r="M100" s="203">
        <f>IF(ISNUMBER('2019'!L100),IF(('2019'!L100/5)&gt;1,1,'2019'!L100/5),"XXX")</f>
        <v>0.14744525</v>
      </c>
      <c r="N100" s="203">
        <f>IF(ISNUMBER('2019'!M100),(1-('2019'!M100/100)),"XXX")</f>
        <v>0.2404531097</v>
      </c>
      <c r="O100" s="203">
        <f>IF(ISNUMBER('2019'!N100),IF(('2019'!N100/10)&gt;1,1,'2019'!N100/10),"XXX")</f>
        <v>0.08</v>
      </c>
      <c r="P100" s="203">
        <f>IF(ISNUMBER('2019'!O100),('2019'!O100/100),"XXX")</f>
        <v>0.14899999999999999</v>
      </c>
      <c r="Q100" s="203">
        <f>IF(ISNUMBER('2019'!P100),'2019'!P100,"XXX")</f>
        <v>5.9382371604442593E-3</v>
      </c>
      <c r="R100" s="203">
        <f>IF(ISNUMBER('2019'!Q100),('2019'!Q100/100),"XXX")</f>
        <v>1.1000000000000001E-2</v>
      </c>
      <c r="S100" s="203">
        <f>IF(ISNUMBER('2019'!R100),('2019'!R100/100),"XXX")</f>
        <v>0.35080060000000002</v>
      </c>
      <c r="T100" s="203">
        <f>IF(ISNUMBER('2019'!S100),(1-('2019'!S100/100)),"XXX")</f>
        <v>0.98980000000000001</v>
      </c>
      <c r="U100" s="203" t="str">
        <f>IF(ISNUMBER('2019'!T100),'2019'!T100,"XXX")</f>
        <v>XXX</v>
      </c>
      <c r="V100" s="203" t="str">
        <f>IF(ISNUMBER('2019'!U100),'2019'!U100,"XXX")</f>
        <v>XXX</v>
      </c>
      <c r="W100" s="203" t="str">
        <f>IF(ISNUMBER('2019'!V100),'2019'!V100,"XXX")</f>
        <v>XXX</v>
      </c>
      <c r="X100" s="203" t="str">
        <f>IF(ISNUMBER('2019'!W100),'2019'!W100,"XXX")</f>
        <v>XXX</v>
      </c>
      <c r="Y100" s="129">
        <f t="shared" si="8"/>
        <v>0.30323509973837037</v>
      </c>
      <c r="Z100" s="202">
        <f>'2019'!X100</f>
        <v>0.434</v>
      </c>
      <c r="AA100" s="203">
        <f>('2019'!Y100+2.5)/5</f>
        <v>0.34578644040000001</v>
      </c>
      <c r="AB100" s="196">
        <f t="shared" si="9"/>
        <v>0.3898932202</v>
      </c>
      <c r="AC100" s="79"/>
      <c r="AD100" s="79"/>
      <c r="AE100">
        <f t="shared" si="11"/>
        <v>0.52339999999999998</v>
      </c>
      <c r="AF100">
        <f t="shared" si="11"/>
        <v>0.41609600000000002</v>
      </c>
      <c r="AG100">
        <f t="shared" si="11"/>
        <v>0.30879200000000001</v>
      </c>
      <c r="AH100">
        <f t="shared" si="11"/>
        <v>0.14744525</v>
      </c>
      <c r="AI100">
        <f t="shared" si="11"/>
        <v>0.19394917984999999</v>
      </c>
      <c r="AJ100">
        <f t="shared" si="11"/>
        <v>0.16022655485000001</v>
      </c>
      <c r="AK100">
        <f t="shared" si="11"/>
        <v>0.11449999999999999</v>
      </c>
      <c r="AL100">
        <f t="shared" si="11"/>
        <v>7.7469118580222124E-2</v>
      </c>
      <c r="AM100">
        <f t="shared" si="11"/>
        <v>8.4691185802221302E-3</v>
      </c>
      <c r="AN100">
        <f t="shared" si="11"/>
        <v>0.18090030000000001</v>
      </c>
      <c r="AO100">
        <f t="shared" si="11"/>
        <v>0.67030030000000007</v>
      </c>
      <c r="AP100">
        <f t="shared" si="11"/>
        <v>0.98980000000000001</v>
      </c>
      <c r="AQ100" t="str">
        <f t="shared" si="11"/>
        <v>XXX</v>
      </c>
      <c r="AR100" t="str">
        <f t="shared" si="11"/>
        <v>XXX</v>
      </c>
      <c r="AS100" t="str">
        <f t="shared" si="11"/>
        <v>XXX</v>
      </c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F100" s="9">
        <v>0.22999999999999998</v>
      </c>
      <c r="BG100" s="9">
        <v>0.52170398071638191</v>
      </c>
      <c r="BH100" s="61" t="str">
        <f>IF(ISNUMBER('1-3'!M100),'1-3'!M100/100,"XXX")</f>
        <v>XXX</v>
      </c>
      <c r="BI100" s="9">
        <v>0</v>
      </c>
      <c r="BJ100" s="9">
        <v>6.9999999999999951E-2</v>
      </c>
      <c r="BK100" s="9"/>
      <c r="BL100" s="9">
        <v>0.52339999999999998</v>
      </c>
      <c r="BM100" s="9">
        <v>0.97662399999999994</v>
      </c>
      <c r="BN100" s="9"/>
      <c r="BO100" s="9">
        <v>0.14744525</v>
      </c>
      <c r="BP100" s="9">
        <v>0.2404531097</v>
      </c>
      <c r="BQ100" s="9">
        <v>0.08</v>
      </c>
      <c r="BR100" s="9">
        <v>0.14899999999999999</v>
      </c>
      <c r="BS100" s="9">
        <v>5.9382371604442593E-3</v>
      </c>
      <c r="BT100" s="9">
        <v>1.1000000000000001E-2</v>
      </c>
      <c r="BU100" s="9">
        <v>0.22620161973762382</v>
      </c>
      <c r="BV100" s="9">
        <v>0.98980000000000001</v>
      </c>
      <c r="BW100" s="9"/>
      <c r="BX100" s="9"/>
      <c r="BY100" s="9"/>
      <c r="BZ100" s="9"/>
      <c r="CA100" s="9">
        <v>0.434</v>
      </c>
      <c r="CB100" s="9">
        <v>0.32854825258255005</v>
      </c>
    </row>
    <row r="101" spans="1:80" ht="15" x14ac:dyDescent="0.25">
      <c r="A101" s="19" t="s">
        <v>109</v>
      </c>
      <c r="B101" s="19" t="s">
        <v>109</v>
      </c>
      <c r="C101" s="202">
        <f>IF(ISNUMBER('2019'!C101),(1-PRODUCT('2019'!C101,0.1)),"XXX")</f>
        <v>0.42000000000000004</v>
      </c>
      <c r="D101" s="202">
        <f>IFERROR(IF((LOG(100*'2019'!D101+1)/LOG(100+1))&gt;1,0,(1-(LOG(100*'2019'!D101+1)/LOG(100+1)))), 1)</f>
        <v>1</v>
      </c>
      <c r="E101" s="203">
        <f>IF(ISNUMBER('2019'!E101),IF('2019'!E101/100&gt;1,1,'2019'!E101/100),"XXX")</f>
        <v>0.63878581855296612</v>
      </c>
      <c r="F101" s="202">
        <f>IF(ISNUMBER('2019'!F101),(1-(('2019'!F101-1)/4)),"XXX")</f>
        <v>0.75</v>
      </c>
      <c r="G101" s="202">
        <f>IF(ISNUMBER('2019'!G101),(1-('2019'!G101/10)),"XXX")</f>
        <v>0.67999999999999994</v>
      </c>
      <c r="H101" s="195">
        <f t="shared" si="7"/>
        <v>0.69775716371059315</v>
      </c>
      <c r="I101" s="203">
        <f>IF(ISNUMBER('2019'!H101),'2019'!H101,"XXX")</f>
        <v>0.58497650143532298</v>
      </c>
      <c r="J101" s="203">
        <f>IF(ISNUMBER('2019'!I101),'2019'!I101,"XXX")</f>
        <v>0.54469999999999996</v>
      </c>
      <c r="K101" s="203">
        <f>IF(ISNUMBER('2019'!J101),IF(('2019'!J101/5)&gt;1,1,'2019'!J101/5),"XXX")</f>
        <v>0.24680999999999997</v>
      </c>
      <c r="L101" s="203">
        <f>IF(ISNUMBER('2019'!K101),'2019'!K101,"XXX")</f>
        <v>0.45676883862500001</v>
      </c>
      <c r="M101" s="203">
        <f>IF(ISNUMBER('2019'!L101),IF(('2019'!L101/5)&gt;1,1,'2019'!L101/5),"XXX")</f>
        <v>0.79702415400000004</v>
      </c>
      <c r="N101" s="203">
        <f>IF(ISNUMBER('2019'!M101),(1-('2019'!M101/100)),"XXX")</f>
        <v>0.91764979359999999</v>
      </c>
      <c r="O101" s="203">
        <f>IF(ISNUMBER('2019'!N101),IF(('2019'!N101/10)&gt;1,1,'2019'!N101/10),"XXX")</f>
        <v>0.38</v>
      </c>
      <c r="P101" s="203">
        <f>IF(ISNUMBER('2019'!O101),('2019'!O101/100),"XXX")</f>
        <v>1</v>
      </c>
      <c r="Q101" s="203">
        <f>IF(ISNUMBER('2019'!P101),'2019'!P101,"XXX")</f>
        <v>0.56142740249633794</v>
      </c>
      <c r="R101" s="203">
        <f>IF(ISNUMBER('2019'!Q101),('2019'!Q101/100),"XXX")</f>
        <v>0.18899999999999997</v>
      </c>
      <c r="S101" s="203">
        <f>IF(ISNUMBER('2019'!R101),('2019'!R101/100),"XXX")</f>
        <v>0.61781849999999994</v>
      </c>
      <c r="T101" s="203">
        <f>IF(ISNUMBER('2019'!S101),(1-('2019'!S101/100)),"XXX")</f>
        <v>0.89349999999999996</v>
      </c>
      <c r="U101" s="203">
        <f>IF(ISNUMBER('2019'!T101),'2019'!T101,"XXX")</f>
        <v>0.53422802822222226</v>
      </c>
      <c r="V101" s="203">
        <f>IF(ISNUMBER('2019'!U101),'2019'!U101,"XXX")</f>
        <v>0.53</v>
      </c>
      <c r="W101" s="203">
        <f>IF(ISNUMBER('2019'!V101),'2019'!V101,"XXX")</f>
        <v>0.52763082364814817</v>
      </c>
      <c r="X101" s="203">
        <f>IF(ISNUMBER('2019'!W101),'2019'!W101,"XXX")</f>
        <v>0.48050563207777769</v>
      </c>
      <c r="Y101" s="129">
        <f t="shared" si="8"/>
        <v>0.57887747963155056</v>
      </c>
      <c r="Z101" s="202">
        <f>'2019'!X101</f>
        <v>0.68899999999999995</v>
      </c>
      <c r="AA101" s="203">
        <f>('2019'!Y101+2.5)/5</f>
        <v>0.61549007899999997</v>
      </c>
      <c r="AB101" s="196">
        <f t="shared" si="9"/>
        <v>0.6522450394999999</v>
      </c>
      <c r="AC101" s="79"/>
      <c r="AD101" s="79"/>
      <c r="AE101">
        <f t="shared" si="11"/>
        <v>0.56483825071766147</v>
      </c>
      <c r="AF101">
        <f t="shared" si="11"/>
        <v>0.39575499999999997</v>
      </c>
      <c r="AG101">
        <f t="shared" si="11"/>
        <v>0.35178941931249996</v>
      </c>
      <c r="AH101">
        <f t="shared" si="11"/>
        <v>0.6268964963125</v>
      </c>
      <c r="AI101">
        <f t="shared" si="11"/>
        <v>0.85733697380000007</v>
      </c>
      <c r="AJ101">
        <f t="shared" si="11"/>
        <v>0.64882489679999999</v>
      </c>
      <c r="AK101">
        <f t="shared" si="11"/>
        <v>0.69</v>
      </c>
      <c r="AL101">
        <f t="shared" si="11"/>
        <v>0.78071370124816897</v>
      </c>
      <c r="AM101">
        <f t="shared" si="11"/>
        <v>0.37521370124816894</v>
      </c>
      <c r="AN101">
        <f t="shared" si="11"/>
        <v>0.40340924999999994</v>
      </c>
      <c r="AO101">
        <f t="shared" si="11"/>
        <v>0.75565924999999989</v>
      </c>
      <c r="AP101">
        <f t="shared" si="11"/>
        <v>0.71386401411111111</v>
      </c>
      <c r="AQ101">
        <f t="shared" si="11"/>
        <v>0.53211401411111114</v>
      </c>
      <c r="AR101">
        <f t="shared" si="11"/>
        <v>0.5288154118240741</v>
      </c>
      <c r="AS101">
        <f t="shared" si="11"/>
        <v>0.5040682278629629</v>
      </c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F101" s="9">
        <v>0.42000000000000004</v>
      </c>
      <c r="BG101" s="9">
        <v>1</v>
      </c>
      <c r="BH101" s="61">
        <f>IF(ISNUMBER('1-3'!M101),'1-3'!M101/100,"XXX")</f>
        <v>0.77333333333333332</v>
      </c>
      <c r="BI101" s="9">
        <v>0.75</v>
      </c>
      <c r="BJ101" s="9">
        <v>0.67999999999999994</v>
      </c>
      <c r="BK101" s="9">
        <v>0.58497650143532298</v>
      </c>
      <c r="BL101" s="9">
        <v>0.54469999999999996</v>
      </c>
      <c r="BM101" s="9">
        <v>0.30879200000000001</v>
      </c>
      <c r="BN101" s="9">
        <v>0.45676883862500001</v>
      </c>
      <c r="BO101" s="9">
        <v>0.79702415400000004</v>
      </c>
      <c r="BP101" s="9">
        <v>0.91764979359999999</v>
      </c>
      <c r="BQ101" s="9">
        <v>0.38</v>
      </c>
      <c r="BR101" s="9">
        <v>1</v>
      </c>
      <c r="BS101" s="9">
        <v>0.56142740249633794</v>
      </c>
      <c r="BT101" s="9">
        <v>0.18899999999999997</v>
      </c>
      <c r="BU101" s="9">
        <v>0.29742027530322512</v>
      </c>
      <c r="BV101" s="9">
        <v>0.89349999999999996</v>
      </c>
      <c r="BW101" s="9">
        <v>0.53422802822222226</v>
      </c>
      <c r="BX101" s="9">
        <v>0.53</v>
      </c>
      <c r="BY101" s="9">
        <v>0.52763082364814817</v>
      </c>
      <c r="BZ101" s="9">
        <v>0.48050563207777769</v>
      </c>
      <c r="CA101" s="9">
        <v>0.68899999999999995</v>
      </c>
      <c r="CB101" s="9">
        <v>0.60320842266082764</v>
      </c>
    </row>
    <row r="102" spans="1:80" ht="15" x14ac:dyDescent="0.25">
      <c r="A102" s="19" t="s">
        <v>110</v>
      </c>
      <c r="B102" s="19" t="s">
        <v>110</v>
      </c>
      <c r="C102" s="202">
        <f>IF(ISNUMBER('2019'!C102),(1-PRODUCT('2019'!C102,0.1)),"XXX")</f>
        <v>0.35</v>
      </c>
      <c r="D102" s="202">
        <f>IFERROR(IF((LOG(100*'2019'!D102+1)/LOG(100+1))&gt;1,0,(1-(LOG(100*'2019'!D102+1)/LOG(100+1)))), 1)</f>
        <v>1</v>
      </c>
      <c r="E102" s="203">
        <f>IF(ISNUMBER('2019'!E102),IF('2019'!E102/100&gt;1,1,'2019'!E102/100),"XXX")</f>
        <v>0.71297479901553673</v>
      </c>
      <c r="F102" s="202">
        <f>IF(ISNUMBER('2019'!F102),(1-(('2019'!F102-1)/4)),"XXX")</f>
        <v>0.5</v>
      </c>
      <c r="G102" s="202">
        <f>IF(ISNUMBER('2019'!G102),(1-('2019'!G102/10)),"XXX")</f>
        <v>0.29000000000000004</v>
      </c>
      <c r="H102" s="195">
        <f t="shared" si="7"/>
        <v>0.57059495980310737</v>
      </c>
      <c r="I102" s="203">
        <f>IF(ISNUMBER('2019'!H102),'2019'!H102,"XXX")</f>
        <v>0.51785835662122792</v>
      </c>
      <c r="J102" s="203">
        <f>IF(ISNUMBER('2019'!I102),'2019'!I102,"XXX")</f>
        <v>0.46910000000000002</v>
      </c>
      <c r="K102" s="203">
        <f>IF(ISNUMBER('2019'!J102),IF(('2019'!J102/5)&gt;1,1,'2019'!J102/5),"XXX")</f>
        <v>0.64508200000000004</v>
      </c>
      <c r="L102" s="203">
        <f>IF(ISNUMBER('2019'!K102),'2019'!K102,"XXX")</f>
        <v>0.54330681570833339</v>
      </c>
      <c r="M102" s="203">
        <f>IF(ISNUMBER('2019'!L102),IF(('2019'!L102/5)&gt;1,1,'2019'!L102/5),"XXX")</f>
        <v>0.22056174199999998</v>
      </c>
      <c r="N102" s="203">
        <f>IF(ISNUMBER('2019'!M102),(1-('2019'!M102/100)),"XXX")</f>
        <v>0.42086959839999993</v>
      </c>
      <c r="O102" s="203">
        <f>IF(ISNUMBER('2019'!N102),IF(('2019'!N102/10)&gt;1,1,'2019'!N102/10),"XXX")</f>
        <v>0.21000000000000002</v>
      </c>
      <c r="P102" s="203">
        <f>IF(ISNUMBER('2019'!O102),('2019'!O102/100),"XXX")</f>
        <v>0.84200000000000008</v>
      </c>
      <c r="Q102" s="203">
        <f>IF(ISNUMBER('2019'!P102),'2019'!P102,"XXX")</f>
        <v>0.42087502479553224</v>
      </c>
      <c r="R102" s="203">
        <f>IF(ISNUMBER('2019'!Q102),('2019'!Q102/100),"XXX")</f>
        <v>0.14800000000000002</v>
      </c>
      <c r="S102" s="203">
        <f>IF(ISNUMBER('2019'!R102),('2019'!R102/100),"XXX")</f>
        <v>0.21832019999999999</v>
      </c>
      <c r="T102" s="203">
        <f>IF(ISNUMBER('2019'!S102),(1-('2019'!S102/100)),"XXX")</f>
        <v>0.96199999999999997</v>
      </c>
      <c r="U102" s="203">
        <f>IF(ISNUMBER('2019'!T102),'2019'!T102,"XXX")</f>
        <v>0.36502597599999992</v>
      </c>
      <c r="V102" s="203">
        <f>IF(ISNUMBER('2019'!U102),'2019'!U102,"XXX")</f>
        <v>0.31</v>
      </c>
      <c r="W102" s="203">
        <f>IF(ISNUMBER('2019'!V102),'2019'!V102,"XXX")</f>
        <v>0.43738730305555557</v>
      </c>
      <c r="X102" s="203">
        <f>IF(ISNUMBER('2019'!W102),'2019'!W102,"XXX")</f>
        <v>0.50975033972222228</v>
      </c>
      <c r="Y102" s="129">
        <f t="shared" si="8"/>
        <v>0.45250858476892941</v>
      </c>
      <c r="Z102" s="202">
        <f>'2019'!X102</f>
        <v>0.58499999999999996</v>
      </c>
      <c r="AA102" s="203">
        <f>('2019'!Y102+2.5)/5</f>
        <v>0.48523834939999999</v>
      </c>
      <c r="AB102" s="196">
        <f t="shared" si="9"/>
        <v>0.53511917469999992</v>
      </c>
      <c r="AC102" s="79"/>
      <c r="AD102" s="79"/>
      <c r="AE102">
        <f t="shared" si="11"/>
        <v>0.49347917831061394</v>
      </c>
      <c r="AF102">
        <f t="shared" si="11"/>
        <v>0.557091</v>
      </c>
      <c r="AG102">
        <f t="shared" si="11"/>
        <v>0.59419440785416677</v>
      </c>
      <c r="AH102">
        <f t="shared" si="11"/>
        <v>0.3819342788541667</v>
      </c>
      <c r="AI102">
        <f t="shared" si="11"/>
        <v>0.32071567019999997</v>
      </c>
      <c r="AJ102">
        <f t="shared" si="11"/>
        <v>0.31543479919999995</v>
      </c>
      <c r="AK102">
        <f t="shared" si="11"/>
        <v>0.52600000000000002</v>
      </c>
      <c r="AL102">
        <f t="shared" si="11"/>
        <v>0.63143751239776613</v>
      </c>
      <c r="AM102">
        <f t="shared" si="11"/>
        <v>0.28443751239776616</v>
      </c>
      <c r="AN102">
        <f t="shared" si="11"/>
        <v>0.18316009999999999</v>
      </c>
      <c r="AO102">
        <f t="shared" si="11"/>
        <v>0.59016009999999997</v>
      </c>
      <c r="AP102">
        <f t="shared" si="11"/>
        <v>0.66351298799999991</v>
      </c>
      <c r="AQ102">
        <f t="shared" si="11"/>
        <v>0.33751298799999996</v>
      </c>
      <c r="AR102">
        <f t="shared" si="11"/>
        <v>0.37369365152777778</v>
      </c>
      <c r="AS102">
        <f t="shared" si="11"/>
        <v>0.47356882138888889</v>
      </c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F102" s="9">
        <v>0.35</v>
      </c>
      <c r="BG102" s="9">
        <v>1</v>
      </c>
      <c r="BH102" s="61">
        <f>IF(ISNUMBER('1-3'!M102),'1-3'!M102/100,"XXX")</f>
        <v>0.70833333333333348</v>
      </c>
      <c r="BI102" s="9">
        <v>0.5</v>
      </c>
      <c r="BJ102" s="9">
        <v>0.29000000000000004</v>
      </c>
      <c r="BK102" s="9">
        <v>0.51785835662122792</v>
      </c>
      <c r="BL102" s="9">
        <v>0.46910000000000002</v>
      </c>
      <c r="BM102" s="9" t="s">
        <v>167</v>
      </c>
      <c r="BN102" s="9">
        <v>0.54330681570833339</v>
      </c>
      <c r="BO102" s="9">
        <v>0.22056174199999998</v>
      </c>
      <c r="BP102" s="9">
        <v>0.42086959839999993</v>
      </c>
      <c r="BQ102" s="9">
        <v>0.21000000000000002</v>
      </c>
      <c r="BR102" s="9">
        <v>0.84200000000000008</v>
      </c>
      <c r="BS102" s="9">
        <v>0.42087502479553224</v>
      </c>
      <c r="BT102" s="9">
        <v>0.14800000000000002</v>
      </c>
      <c r="BU102" s="9">
        <v>8.3201518816612557E-2</v>
      </c>
      <c r="BV102" s="9">
        <v>0.96199999999999997</v>
      </c>
      <c r="BW102" s="9">
        <v>0.36502597599999992</v>
      </c>
      <c r="BX102" s="9">
        <v>0.31</v>
      </c>
      <c r="BY102" s="9">
        <v>0.43738730305555557</v>
      </c>
      <c r="BZ102" s="9">
        <v>0.50975033972222228</v>
      </c>
      <c r="CA102" s="9">
        <v>0.58499999999999996</v>
      </c>
      <c r="CB102" s="9">
        <v>0.46977657675743101</v>
      </c>
    </row>
    <row r="103" spans="1:80" ht="15" x14ac:dyDescent="0.25">
      <c r="A103" s="19" t="s">
        <v>111</v>
      </c>
      <c r="B103" s="19" t="s">
        <v>111</v>
      </c>
      <c r="C103" s="202">
        <f>IF(ISNUMBER('2019'!C103),(1-PRODUCT('2019'!C103,0.1)),"XXX")</f>
        <v>0.9</v>
      </c>
      <c r="D103" s="202">
        <f>IFERROR(IF((LOG(100*'2019'!D103+1)/LOG(100+1))&gt;1,0,(1-(LOG(100*'2019'!D103+1)/LOG(100+1)))), 1)</f>
        <v>1</v>
      </c>
      <c r="E103" s="203">
        <f>IF(ISNUMBER('2019'!E103),IF('2019'!E103/100&gt;1,1,'2019'!E103/100),"XXX")</f>
        <v>0.90079229472612976</v>
      </c>
      <c r="F103" s="202">
        <f>IF(ISNUMBER('2019'!F103),(1-(('2019'!F103-1)/4)),"XXX")</f>
        <v>1</v>
      </c>
      <c r="G103" s="202">
        <f>IF(ISNUMBER('2019'!G103),(1-('2019'!G103/10)),"XXX")</f>
        <v>0.9</v>
      </c>
      <c r="H103" s="195">
        <f t="shared" si="7"/>
        <v>0.94015845894522587</v>
      </c>
      <c r="I103" s="203">
        <f>IF(ISNUMBER('2019'!H103),'2019'!H103,"XXX")</f>
        <v>0.94339420425511922</v>
      </c>
      <c r="J103" s="203">
        <f>IF(ISNUMBER('2019'!I103),'2019'!I103,"XXX")</f>
        <v>0.92759999999999998</v>
      </c>
      <c r="K103" s="203">
        <f>IF(ISNUMBER('2019'!J103),IF(('2019'!J103/5)&gt;1,1,'2019'!J103/5),"XXX")</f>
        <v>0.64929400000000004</v>
      </c>
      <c r="L103" s="203">
        <f>IF(ISNUMBER('2019'!K103),'2019'!K103,"XXX")</f>
        <v>0.84300501345833323</v>
      </c>
      <c r="M103" s="203">
        <f>IF(ISNUMBER('2019'!L103),IF(('2019'!L103/5)&gt;1,1,'2019'!L103/5),"XXX")</f>
        <v>1</v>
      </c>
      <c r="N103" s="203">
        <f>IF(ISNUMBER('2019'!M103),(1-('2019'!M103/100)),"XXX")</f>
        <v>0.89422691350000005</v>
      </c>
      <c r="O103" s="203">
        <f>IF(ISNUMBER('2019'!N103),IF(('2019'!N103/10)&gt;1,1,'2019'!N103/10),"XXX")</f>
        <v>1</v>
      </c>
      <c r="P103" s="203">
        <f>IF(ISNUMBER('2019'!O103),('2019'!O103/100),"XXX")</f>
        <v>1</v>
      </c>
      <c r="Q103" s="203">
        <f>IF(ISNUMBER('2019'!P103),'2019'!P103,"XXX")</f>
        <v>1</v>
      </c>
      <c r="R103" s="203">
        <f>IF(ISNUMBER('2019'!Q103),('2019'!Q103/100),"XXX")</f>
        <v>0.90300000000000002</v>
      </c>
      <c r="S103" s="203">
        <f>IF(ISNUMBER('2019'!R103),('2019'!R103/100),"XXX")</f>
        <v>0.83377990000000002</v>
      </c>
      <c r="T103" s="203">
        <f>IF(ISNUMBER('2019'!S103),(1-('2019'!S103/100)),"XXX")</f>
        <v>1</v>
      </c>
      <c r="U103" s="203">
        <f>IF(ISNUMBER('2019'!T103),'2019'!T103,"XXX")</f>
        <v>0.88252116311111128</v>
      </c>
      <c r="V103" s="203">
        <f>IF(ISNUMBER('2019'!U103),'2019'!U103,"XXX")</f>
        <v>0.82</v>
      </c>
      <c r="W103" s="203">
        <f>IF(ISNUMBER('2019'!V103),'2019'!V103,"XXX")</f>
        <v>0.72739743303703686</v>
      </c>
      <c r="X103" s="203">
        <f>IF(ISNUMBER('2019'!W103),'2019'!W103,"XXX")</f>
        <v>0.77056143684444445</v>
      </c>
      <c r="Y103" s="129">
        <f t="shared" si="8"/>
        <v>0.88717375401287779</v>
      </c>
      <c r="Z103" s="202">
        <f>'2019'!X103</f>
        <v>0.87</v>
      </c>
      <c r="AA103" s="203">
        <f>('2019'!Y103+2.5)/5</f>
        <v>0.80779268739999988</v>
      </c>
      <c r="AB103" s="196">
        <f t="shared" si="9"/>
        <v>0.83889634369999988</v>
      </c>
      <c r="AC103" s="79"/>
      <c r="AD103" s="79"/>
      <c r="AE103">
        <f t="shared" ref="AE103:AS119" si="12">IF(ISNUMBER(AVERAGE(I103:J103)),AVERAGE(I103:J103),"XXX")</f>
        <v>0.93549710212755954</v>
      </c>
      <c r="AF103">
        <f t="shared" si="12"/>
        <v>0.78844700000000001</v>
      </c>
      <c r="AG103">
        <f t="shared" si="12"/>
        <v>0.74614950672916658</v>
      </c>
      <c r="AH103">
        <f t="shared" si="12"/>
        <v>0.92150250672916667</v>
      </c>
      <c r="AI103">
        <f t="shared" si="12"/>
        <v>0.94711345675000003</v>
      </c>
      <c r="AJ103">
        <f t="shared" si="12"/>
        <v>0.94711345675000003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0.86838995000000008</v>
      </c>
      <c r="AO103">
        <f t="shared" si="12"/>
        <v>0.91688995000000006</v>
      </c>
      <c r="AP103">
        <f t="shared" si="12"/>
        <v>0.9412605815555557</v>
      </c>
      <c r="AQ103">
        <f t="shared" si="12"/>
        <v>0.85126058155555562</v>
      </c>
      <c r="AR103">
        <f t="shared" si="12"/>
        <v>0.7736987165185184</v>
      </c>
      <c r="AS103">
        <f t="shared" si="12"/>
        <v>0.7489794349407406</v>
      </c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F103" s="9">
        <v>0.9</v>
      </c>
      <c r="BG103" s="9">
        <v>1</v>
      </c>
      <c r="BH103" s="61">
        <f>IF(ISNUMBER('1-3'!M103),'1-3'!M103/100,"XXX")</f>
        <v>0.92</v>
      </c>
      <c r="BI103" s="9">
        <v>1</v>
      </c>
      <c r="BJ103" s="9">
        <v>0.9</v>
      </c>
      <c r="BK103" s="9">
        <v>0.94339420425511922</v>
      </c>
      <c r="BL103" s="9">
        <v>0.92759999999999998</v>
      </c>
      <c r="BM103" s="9">
        <v>0.64508200000000004</v>
      </c>
      <c r="BN103" s="9">
        <v>0.84300501345833323</v>
      </c>
      <c r="BO103" s="9">
        <v>1</v>
      </c>
      <c r="BP103" s="9">
        <v>0.89422691350000005</v>
      </c>
      <c r="BQ103" s="9">
        <v>1</v>
      </c>
      <c r="BR103" s="9">
        <v>1</v>
      </c>
      <c r="BS103" s="9">
        <v>1</v>
      </c>
      <c r="BT103" s="9">
        <v>0.90300000000000002</v>
      </c>
      <c r="BU103" s="9">
        <v>0.65456460020903762</v>
      </c>
      <c r="BV103" s="9">
        <v>1</v>
      </c>
      <c r="BW103" s="9">
        <v>0.88252116311111128</v>
      </c>
      <c r="BX103" s="9">
        <v>0.82</v>
      </c>
      <c r="BY103" s="9">
        <v>0.72739743303703686</v>
      </c>
      <c r="BZ103" s="9">
        <v>0.77056143684444445</v>
      </c>
      <c r="CA103" s="9">
        <v>0.87</v>
      </c>
      <c r="CB103" s="9">
        <v>0.79709119796752925</v>
      </c>
    </row>
    <row r="104" spans="1:80" ht="15" x14ac:dyDescent="0.25">
      <c r="A104" s="19" t="s">
        <v>112</v>
      </c>
      <c r="B104" s="19" t="s">
        <v>112</v>
      </c>
      <c r="C104" s="202">
        <f>IF(ISNUMBER('2019'!C104),(1-PRODUCT('2019'!C104,0.1)),"XXX")</f>
        <v>0.91</v>
      </c>
      <c r="D104" s="202">
        <f>IFERROR(IF((LOG(100*'2019'!D104+1)/LOG(100+1))&gt;1,0,(1-(LOG(100*'2019'!D104+1)/LOG(100+1)))), 1)</f>
        <v>1</v>
      </c>
      <c r="E104" s="203">
        <f>IF(ISNUMBER('2019'!E104),IF('2019'!E104/100&gt;1,1,'2019'!E104/100),"XXX")</f>
        <v>0.92555512519661021</v>
      </c>
      <c r="F104" s="202">
        <f>IF(ISNUMBER('2019'!F104),(1-(('2019'!F104-1)/4)),"XXX")</f>
        <v>1</v>
      </c>
      <c r="G104" s="202">
        <f>IF(ISNUMBER('2019'!G104),(1-('2019'!G104/10)),"XXX")</f>
        <v>0.92</v>
      </c>
      <c r="H104" s="195">
        <f t="shared" si="7"/>
        <v>0.9511110250393221</v>
      </c>
      <c r="I104" s="203">
        <f>IF(ISNUMBER('2019'!H104),'2019'!H104,"XXX")</f>
        <v>0.75534214512510001</v>
      </c>
      <c r="J104" s="203">
        <f>IF(ISNUMBER('2019'!I104),'2019'!I104,"XXX")</f>
        <v>0.92069999999999996</v>
      </c>
      <c r="K104" s="203">
        <f>IF(ISNUMBER('2019'!J104),IF(('2019'!J104/5)&gt;1,1,'2019'!J104/5),"XXX")</f>
        <v>0.78094199999999991</v>
      </c>
      <c r="L104" s="203">
        <f>IF(ISNUMBER('2019'!K104),'2019'!K104,"XXX")</f>
        <v>0.77969420754166663</v>
      </c>
      <c r="M104" s="203">
        <f>IF(ISNUMBER('2019'!L104),IF(('2019'!L104/5)&gt;1,1,'2019'!L104/5),"XXX")</f>
        <v>1</v>
      </c>
      <c r="N104" s="203">
        <f>IF(ISNUMBER('2019'!M104),(1-('2019'!M104/100)),"XXX")</f>
        <v>0.87755266190000003</v>
      </c>
      <c r="O104" s="203">
        <f>IF(ISNUMBER('2019'!N104),IF(('2019'!N104/10)&gt;1,1,'2019'!N104/10),"XXX")</f>
        <v>1</v>
      </c>
      <c r="P104" s="203">
        <f>IF(ISNUMBER('2019'!O104),('2019'!O104/100),"XXX")</f>
        <v>1</v>
      </c>
      <c r="Q104" s="203" t="str">
        <f>IF(ISNUMBER('2019'!P104),'2019'!P104,"XXX")</f>
        <v>XXX</v>
      </c>
      <c r="R104" s="203">
        <f>IF(ISNUMBER('2019'!Q104),('2019'!Q104/100),"XXX")</f>
        <v>1</v>
      </c>
      <c r="S104" s="203">
        <f>IF(ISNUMBER('2019'!R104),('2019'!R104/100),"XXX")</f>
        <v>0.81435379999999991</v>
      </c>
      <c r="T104" s="203">
        <f>IF(ISNUMBER('2019'!S104),(1-('2019'!S104/100)),"XXX")</f>
        <v>1</v>
      </c>
      <c r="U104" s="203">
        <f>IF(ISNUMBER('2019'!T104),'2019'!T104,"XXX")</f>
        <v>0.83308139377777779</v>
      </c>
      <c r="V104" s="203">
        <f>IF(ISNUMBER('2019'!U104),'2019'!U104,"XXX")</f>
        <v>0.87</v>
      </c>
      <c r="W104" s="203">
        <f>IF(ISNUMBER('2019'!V104),'2019'!V104,"XXX")</f>
        <v>0.63972094325925921</v>
      </c>
      <c r="X104" s="203">
        <f>IF(ISNUMBER('2019'!W104),'2019'!W104,"XXX")</f>
        <v>0.73823562594444458</v>
      </c>
      <c r="Y104" s="129">
        <f t="shared" si="8"/>
        <v>0.8756014235967654</v>
      </c>
      <c r="Z104" s="202">
        <f>'2019'!X104</f>
        <v>0.89700000000000002</v>
      </c>
      <c r="AA104" s="203">
        <f>('2019'!Y104+2.5)/5</f>
        <v>0.81845362180000003</v>
      </c>
      <c r="AB104" s="196">
        <f t="shared" si="9"/>
        <v>0.85772681090000003</v>
      </c>
      <c r="AC104" s="79"/>
      <c r="AD104" s="79"/>
      <c r="AE104">
        <f t="shared" si="12"/>
        <v>0.83802107256254998</v>
      </c>
      <c r="AF104">
        <f t="shared" si="12"/>
        <v>0.85082099999999994</v>
      </c>
      <c r="AG104">
        <f t="shared" si="12"/>
        <v>0.78031810377083333</v>
      </c>
      <c r="AH104">
        <f t="shared" si="12"/>
        <v>0.88984710377083331</v>
      </c>
      <c r="AI104">
        <f t="shared" si="12"/>
        <v>0.93877633095000002</v>
      </c>
      <c r="AJ104">
        <f t="shared" si="12"/>
        <v>0.93877633095000002</v>
      </c>
      <c r="AK104">
        <f t="shared" si="12"/>
        <v>1</v>
      </c>
      <c r="AL104">
        <f t="shared" si="12"/>
        <v>1</v>
      </c>
      <c r="AM104">
        <f t="shared" si="12"/>
        <v>1</v>
      </c>
      <c r="AN104">
        <f t="shared" si="12"/>
        <v>0.90717689999999995</v>
      </c>
      <c r="AO104">
        <f t="shared" si="12"/>
        <v>0.90717689999999995</v>
      </c>
      <c r="AP104">
        <f t="shared" si="12"/>
        <v>0.91654069688888895</v>
      </c>
      <c r="AQ104">
        <f t="shared" si="12"/>
        <v>0.85154069688888889</v>
      </c>
      <c r="AR104">
        <f t="shared" si="12"/>
        <v>0.75486047162962966</v>
      </c>
      <c r="AS104">
        <f t="shared" si="12"/>
        <v>0.68897828460185195</v>
      </c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F104" s="9">
        <v>0.91</v>
      </c>
      <c r="BG104" s="9">
        <v>1</v>
      </c>
      <c r="BH104" s="61">
        <f>IF(ISNUMBER('1-3'!M104),'1-3'!M104/100,"XXX")</f>
        <v>0.995</v>
      </c>
      <c r="BI104" s="9">
        <v>1</v>
      </c>
      <c r="BJ104" s="9">
        <v>0.92</v>
      </c>
      <c r="BK104" s="9">
        <v>0.75534214512510001</v>
      </c>
      <c r="BL104" s="9">
        <v>0.92069999999999996</v>
      </c>
      <c r="BM104" s="9" t="s">
        <v>167</v>
      </c>
      <c r="BN104" s="9">
        <v>0.77969420754166663</v>
      </c>
      <c r="BO104" s="9">
        <v>1</v>
      </c>
      <c r="BP104" s="9">
        <v>0.87755266190000003</v>
      </c>
      <c r="BQ104" s="9">
        <v>1</v>
      </c>
      <c r="BR104" s="9">
        <v>1</v>
      </c>
      <c r="BS104" s="9" t="s">
        <v>167</v>
      </c>
      <c r="BT104" s="9">
        <v>1</v>
      </c>
      <c r="BU104" s="9">
        <v>0.63522559263430534</v>
      </c>
      <c r="BV104" s="9">
        <v>1</v>
      </c>
      <c r="BW104" s="9">
        <v>0.83308139377777779</v>
      </c>
      <c r="BX104" s="9">
        <v>0.87</v>
      </c>
      <c r="BY104" s="9">
        <v>0.63972094325925921</v>
      </c>
      <c r="BZ104" s="9">
        <v>0.73823562594444458</v>
      </c>
      <c r="CA104" s="9">
        <v>0.89700000000000002</v>
      </c>
      <c r="CB104" s="9">
        <v>0.80705840587615962</v>
      </c>
    </row>
    <row r="105" spans="1:80" ht="15" x14ac:dyDescent="0.25">
      <c r="A105" s="19" t="s">
        <v>113</v>
      </c>
      <c r="B105" s="19" t="s">
        <v>113</v>
      </c>
      <c r="C105" s="202">
        <f>IF(ISNUMBER('2019'!C105),(1-PRODUCT('2019'!C105,0.1)),"XXX")</f>
        <v>0.2599999999999999</v>
      </c>
      <c r="D105" s="202">
        <f>IFERROR(IF((LOG(100*'2019'!D105+1)/LOG(100+1))&gt;1,0,(1-(LOG(100*'2019'!D105+1)/LOG(100+1)))), 1)</f>
        <v>1</v>
      </c>
      <c r="E105" s="203">
        <f>IF(ISNUMBER('2019'!E105),IF('2019'!E105/100&gt;1,1,'2019'!E105/100),"XXX")</f>
        <v>0.75943359394872889</v>
      </c>
      <c r="F105" s="202">
        <f>IF(ISNUMBER('2019'!F105),(1-(('2019'!F105-1)/4)),"XXX")</f>
        <v>0.25</v>
      </c>
      <c r="G105" s="202">
        <f>IF(ISNUMBER('2019'!G105),(1-('2019'!G105/10)),"XXX")</f>
        <v>0.27</v>
      </c>
      <c r="H105" s="195">
        <f t="shared" si="7"/>
        <v>0.50788671878974578</v>
      </c>
      <c r="I105" s="203">
        <f>IF(ISNUMBER('2019'!H105),'2019'!H105,"XXX")</f>
        <v>0.55595380019210383</v>
      </c>
      <c r="J105" s="203">
        <f>IF(ISNUMBER('2019'!I105),'2019'!I105,"XXX")</f>
        <v>0.38119999999999998</v>
      </c>
      <c r="K105" s="203" t="str">
        <f>IF(ISNUMBER('2019'!J105),IF(('2019'!J105/5)&gt;1,1,'2019'!J105/5),"XXX")</f>
        <v>XXX</v>
      </c>
      <c r="L105" s="203">
        <f>IF(ISNUMBER('2019'!K105),'2019'!K105,"XXX")</f>
        <v>0.3768653074583333</v>
      </c>
      <c r="M105" s="203">
        <f>IF(ISNUMBER('2019'!L105),IF(('2019'!L105/5)&gt;1,1,'2019'!L105/5),"XXX")</f>
        <v>1</v>
      </c>
      <c r="N105" s="203">
        <f>IF(ISNUMBER('2019'!M105),(1-('2019'!M105/100)),"XXX")</f>
        <v>0.65588794710000009</v>
      </c>
      <c r="O105" s="203">
        <f>IF(ISNUMBER('2019'!N105),IF(('2019'!N105/10)&gt;1,1,'2019'!N105/10),"XXX")</f>
        <v>0.04</v>
      </c>
      <c r="P105" s="203">
        <f>IF(ISNUMBER('2019'!O105),('2019'!O105/100),"XXX")</f>
        <v>0.28600000000000003</v>
      </c>
      <c r="Q105" s="203">
        <f>IF(ISNUMBER('2019'!P105),'2019'!P105,"XXX")</f>
        <v>0.44447388648986819</v>
      </c>
      <c r="R105" s="203">
        <f>IF(ISNUMBER('2019'!Q105),('2019'!Q105/100),"XXX")</f>
        <v>2.3E-2</v>
      </c>
      <c r="S105" s="203">
        <f>IF(ISNUMBER('2019'!R105),('2019'!R105/100),"XXX")</f>
        <v>0.57297529999999997</v>
      </c>
      <c r="T105" s="203">
        <f>IF(ISNUMBER('2019'!S105),(1-('2019'!S105/100)),"XXX")</f>
        <v>0.97819999999999996</v>
      </c>
      <c r="U105" s="203">
        <f>IF(ISNUMBER('2019'!T105),'2019'!T105,"XXX")</f>
        <v>0.34024257394444446</v>
      </c>
      <c r="V105" s="203">
        <f>IF(ISNUMBER('2019'!U105),'2019'!U105,"XXX")</f>
        <v>0.25</v>
      </c>
      <c r="W105" s="203">
        <f>IF(ISNUMBER('2019'!V105),'2019'!V105,"XXX")</f>
        <v>0.39120753166666666</v>
      </c>
      <c r="X105" s="203">
        <f>IF(ISNUMBER('2019'!W105),'2019'!W105,"XXX")</f>
        <v>0.31000613501111113</v>
      </c>
      <c r="Y105" s="129">
        <f t="shared" si="8"/>
        <v>0.43642986183255383</v>
      </c>
      <c r="Z105" s="202">
        <f>'2019'!X105</f>
        <v>0.23100000000000001</v>
      </c>
      <c r="AA105" s="203">
        <f>('2019'!Y105+2.5)/5</f>
        <v>0.2982468606</v>
      </c>
      <c r="AB105" s="196">
        <f t="shared" si="9"/>
        <v>0.26462343030000002</v>
      </c>
      <c r="AC105" s="79"/>
      <c r="AD105" s="79"/>
      <c r="AE105">
        <f t="shared" si="12"/>
        <v>0.46857690009605191</v>
      </c>
      <c r="AF105">
        <f t="shared" si="12"/>
        <v>0.38119999999999998</v>
      </c>
      <c r="AG105">
        <f t="shared" si="12"/>
        <v>0.3768653074583333</v>
      </c>
      <c r="AH105">
        <f t="shared" si="12"/>
        <v>0.68843265372916662</v>
      </c>
      <c r="AI105">
        <f t="shared" si="12"/>
        <v>0.82794397355000005</v>
      </c>
      <c r="AJ105">
        <f t="shared" si="12"/>
        <v>0.34794397355000006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0.29798764999999999</v>
      </c>
      <c r="AO105">
        <f t="shared" si="12"/>
        <v>0.77558764999999996</v>
      </c>
      <c r="AP105">
        <f t="shared" si="12"/>
        <v>0.65922128697222226</v>
      </c>
      <c r="AQ105">
        <f t="shared" si="12"/>
        <v>0.29512128697222223</v>
      </c>
      <c r="AR105">
        <f t="shared" si="12"/>
        <v>0.32060376583333333</v>
      </c>
      <c r="AS105">
        <f t="shared" si="12"/>
        <v>0.35060683333888887</v>
      </c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F105" s="9">
        <v>0.26</v>
      </c>
      <c r="BG105" s="9">
        <v>1</v>
      </c>
      <c r="BH105" s="61">
        <f>IF(ISNUMBER('1-3'!M105),'1-3'!M105/100,"XXX")</f>
        <v>0.8666666666666667</v>
      </c>
      <c r="BI105" s="9">
        <v>0.25</v>
      </c>
      <c r="BJ105" s="9">
        <v>0.27</v>
      </c>
      <c r="BK105" s="9">
        <v>0.55595380019210383</v>
      </c>
      <c r="BL105" s="9">
        <v>0.38119999999999998</v>
      </c>
      <c r="BM105" s="9">
        <v>0.78094199999999991</v>
      </c>
      <c r="BN105" s="9">
        <v>0.3768653074583333</v>
      </c>
      <c r="BO105" s="9">
        <v>1</v>
      </c>
      <c r="BP105" s="9">
        <v>0.65588794710000009</v>
      </c>
      <c r="BQ105" s="9">
        <v>0.04</v>
      </c>
      <c r="BR105" s="9">
        <v>0.28600000000000003</v>
      </c>
      <c r="BS105" s="9">
        <v>0.44447388648986819</v>
      </c>
      <c r="BT105" s="9">
        <v>2.3E-2</v>
      </c>
      <c r="BU105" s="9">
        <v>0.36613944370854762</v>
      </c>
      <c r="BV105" s="9">
        <v>0.97819999999999996</v>
      </c>
      <c r="BW105" s="9">
        <v>0.34024257394444446</v>
      </c>
      <c r="BX105" s="9">
        <v>0.25</v>
      </c>
      <c r="BY105" s="9">
        <v>0.39120753166666666</v>
      </c>
      <c r="BZ105" s="9">
        <v>0.31000613501111113</v>
      </c>
      <c r="CA105" s="9">
        <v>0.23100000000000001</v>
      </c>
      <c r="CB105" s="9">
        <v>0.28091602325439452</v>
      </c>
    </row>
    <row r="106" spans="1:80" ht="15" x14ac:dyDescent="0.25">
      <c r="A106" s="19" t="s">
        <v>114</v>
      </c>
      <c r="B106" s="19" t="s">
        <v>114</v>
      </c>
      <c r="C106" s="202">
        <f>IF(ISNUMBER('2019'!C106),(1-PRODUCT('2019'!C106,0.1)),"XXX")</f>
        <v>0.21999999999999997</v>
      </c>
      <c r="D106" s="202">
        <f>IFERROR(IF((LOG(100*'2019'!D106+1)/LOG(100+1))&gt;1,0,(1-(LOG(100*'2019'!D106+1)/LOG(100+1)))), 1)</f>
        <v>0.43522571685622269</v>
      </c>
      <c r="E106" s="203" t="str">
        <f>IF(ISNUMBER('2019'!E106),IF('2019'!E106/100&gt;1,1,'2019'!E106/100),"XXX")</f>
        <v>XXX</v>
      </c>
      <c r="F106" s="202">
        <f>IF(ISNUMBER('2019'!F106),(1-(('2019'!F106-1)/4)),"XXX")</f>
        <v>0.5</v>
      </c>
      <c r="G106" s="202">
        <f>IF(ISNUMBER('2019'!G106),(1-('2019'!G106/10)),"XXX")</f>
        <v>0.32000000000000006</v>
      </c>
      <c r="H106" s="195">
        <f t="shared" si="7"/>
        <v>0.36880642921405565</v>
      </c>
      <c r="I106" s="203" t="str">
        <f>IF(ISNUMBER('2019'!H106),'2019'!H106,"XXX")</f>
        <v>XXX</v>
      </c>
      <c r="J106" s="203">
        <f>IF(ISNUMBER('2019'!I106),'2019'!I106,"XXX")</f>
        <v>7.3700000000000002E-2</v>
      </c>
      <c r="K106" s="203">
        <f>IF(ISNUMBER('2019'!J106),IF(('2019'!J106/5)&gt;1,1,'2019'!J106/5),"XXX")</f>
        <v>0.33937600000000001</v>
      </c>
      <c r="L106" s="203" t="str">
        <f>IF(ISNUMBER('2019'!K106),'2019'!K106,"XXX")</f>
        <v>XXX</v>
      </c>
      <c r="M106" s="203">
        <f>IF(ISNUMBER('2019'!L106),IF(('2019'!L106/5)&gt;1,1,'2019'!L106/5),"XXX")</f>
        <v>0.40463075599999998</v>
      </c>
      <c r="N106" s="203">
        <f>IF(ISNUMBER('2019'!M106),(1-('2019'!M106/100)),"XXX")</f>
        <v>0.53904708860000006</v>
      </c>
      <c r="O106" s="203">
        <f>IF(ISNUMBER('2019'!N106),IF(('2019'!N106/10)&gt;1,1,'2019'!N106/10),"XXX")</f>
        <v>0.13999999999999999</v>
      </c>
      <c r="P106" s="203">
        <f>IF(ISNUMBER('2019'!O106),('2019'!O106/100),"XXX")</f>
        <v>5.7999999999999996E-2</v>
      </c>
      <c r="Q106" s="203">
        <f>IF(ISNUMBER('2019'!P106),'2019'!P106,"XXX")</f>
        <v>8.3960443735122681E-2</v>
      </c>
      <c r="R106" s="203">
        <f>IF(ISNUMBER('2019'!Q106),('2019'!Q106/100),"XXX")</f>
        <v>0.16399999999999998</v>
      </c>
      <c r="S106" s="203">
        <f>IF(ISNUMBER('2019'!R106),('2019'!R106/100),"XXX")</f>
        <v>5.1546209999999995E-2</v>
      </c>
      <c r="T106" s="203">
        <f>IF(ISNUMBER('2019'!S106),(1-('2019'!S106/100)),"XXX")</f>
        <v>0.625</v>
      </c>
      <c r="U106" s="203" t="str">
        <f>IF(ISNUMBER('2019'!T106),'2019'!T106,"XXX")</f>
        <v>XXX</v>
      </c>
      <c r="V106" s="203" t="str">
        <f>IF(ISNUMBER('2019'!U106),'2019'!U106,"XXX")</f>
        <v>XXX</v>
      </c>
      <c r="W106" s="203" t="str">
        <f>IF(ISNUMBER('2019'!V106),'2019'!V106,"XXX")</f>
        <v>XXX</v>
      </c>
      <c r="X106" s="203" t="str">
        <f>IF(ISNUMBER('2019'!W106),'2019'!W106,"XXX")</f>
        <v>XXX</v>
      </c>
      <c r="Y106" s="129">
        <f t="shared" si="8"/>
        <v>0.2410280415279269</v>
      </c>
      <c r="Z106" s="202">
        <f>'2019'!X106</f>
        <v>0.53100000000000003</v>
      </c>
      <c r="AA106" s="203">
        <f>('2019'!Y106+2.5)/5</f>
        <v>0.40006341340000001</v>
      </c>
      <c r="AB106" s="196">
        <f t="shared" si="9"/>
        <v>0.46553170669999999</v>
      </c>
      <c r="AC106" s="79"/>
      <c r="AD106" s="79"/>
      <c r="AE106">
        <f t="shared" si="12"/>
        <v>7.3700000000000002E-2</v>
      </c>
      <c r="AF106">
        <f t="shared" si="12"/>
        <v>0.206538</v>
      </c>
      <c r="AG106">
        <f t="shared" si="12"/>
        <v>0.33937600000000001</v>
      </c>
      <c r="AH106">
        <f t="shared" si="12"/>
        <v>0.40463075599999998</v>
      </c>
      <c r="AI106">
        <f t="shared" si="12"/>
        <v>0.47183892230000002</v>
      </c>
      <c r="AJ106">
        <f t="shared" si="12"/>
        <v>0.33952354430000004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0.10777310499999998</v>
      </c>
      <c r="AO106">
        <f t="shared" si="12"/>
        <v>0.33827310500000002</v>
      </c>
      <c r="AP106">
        <f t="shared" si="12"/>
        <v>0.625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F106" s="9">
        <v>0.21999999999999997</v>
      </c>
      <c r="BG106" s="9">
        <v>0.43522571685622269</v>
      </c>
      <c r="BH106" s="61" t="str">
        <f>IF(ISNUMBER('1-3'!M106),'1-3'!M106/100,"XXX")</f>
        <v>XXX</v>
      </c>
      <c r="BI106" s="9">
        <v>0.5</v>
      </c>
      <c r="BJ106" s="9">
        <v>0.32000000000000006</v>
      </c>
      <c r="BK106" s="9"/>
      <c r="BL106" s="9">
        <v>7.3700000000000002E-2</v>
      </c>
      <c r="BM106" s="9">
        <v>0.47572999999999999</v>
      </c>
      <c r="BN106" s="9"/>
      <c r="BO106" s="9">
        <v>0.40463075599999998</v>
      </c>
      <c r="BP106" s="9">
        <v>0.53904708860000006</v>
      </c>
      <c r="BQ106" s="9">
        <v>0.13999999999999999</v>
      </c>
      <c r="BR106" s="9">
        <v>5.7999999999999996E-2</v>
      </c>
      <c r="BS106" s="9">
        <v>8.3960443735122681E-2</v>
      </c>
      <c r="BT106" s="9">
        <v>0.16399999999999998</v>
      </c>
      <c r="BU106" s="9">
        <v>3.819866230073253E-2</v>
      </c>
      <c r="BV106" s="9">
        <v>0.625</v>
      </c>
      <c r="BW106" s="9"/>
      <c r="BX106" s="9"/>
      <c r="BY106" s="9"/>
      <c r="BZ106" s="9"/>
      <c r="CA106" s="9">
        <v>0.53100000000000003</v>
      </c>
      <c r="CB106" s="9">
        <v>0.3827660918235779</v>
      </c>
    </row>
    <row r="107" spans="1:80" ht="15" x14ac:dyDescent="0.25">
      <c r="A107" s="19" t="s">
        <v>115</v>
      </c>
      <c r="B107" s="19" t="s">
        <v>115</v>
      </c>
      <c r="C107" s="202">
        <f>IF(ISNUMBER('2019'!C107),(1-PRODUCT('2019'!C107,0.1)),"XXX")</f>
        <v>0.40999999999999992</v>
      </c>
      <c r="D107" s="202">
        <f>IFERROR(IF((LOG(100*'2019'!D107+1)/LOG(100+1))&gt;1,0,(1-(LOG(100*'2019'!D107+1)/LOG(100+1)))), 1)</f>
        <v>0.53329912294564519</v>
      </c>
      <c r="E107" s="203">
        <f>IF(ISNUMBER('2019'!E107),IF('2019'!E107/100&gt;1,1,'2019'!E107/100),"XXX")</f>
        <v>0.42666251596729521</v>
      </c>
      <c r="F107" s="202">
        <f>IF(ISNUMBER('2019'!F107),(1-(('2019'!F107-1)/4)),"XXX")</f>
        <v>0.5</v>
      </c>
      <c r="G107" s="202">
        <f>IF(ISNUMBER('2019'!G107),(1-('2019'!G107/10)),"XXX")</f>
        <v>0.16999999999999993</v>
      </c>
      <c r="H107" s="195">
        <f t="shared" si="7"/>
        <v>0.40799232778258804</v>
      </c>
      <c r="I107" s="203">
        <f>IF(ISNUMBER('2019'!H107),'2019'!H107,"XXX")</f>
        <v>0.39708044998843789</v>
      </c>
      <c r="J107" s="203">
        <f>IF(ISNUMBER('2019'!I107),'2019'!I107,"XXX")</f>
        <v>0.35339999999999999</v>
      </c>
      <c r="K107" s="203" t="str">
        <f>IF(ISNUMBER('2019'!J107),IF(('2019'!J107/5)&gt;1,1,'2019'!J107/5),"XXX")</f>
        <v>XXX</v>
      </c>
      <c r="L107" s="203">
        <f>IF(ISNUMBER('2019'!K107),'2019'!K107,"XXX")</f>
        <v>0.27415531483333344</v>
      </c>
      <c r="M107" s="203">
        <f>IF(ISNUMBER('2019'!L107),IF(('2019'!L107/5)&gt;1,1,'2019'!L107/5),"XXX")</f>
        <v>9.6529836000000008E-2</v>
      </c>
      <c r="N107" s="203">
        <f>IF(ISNUMBER('2019'!M107),(1-('2019'!M107/100)),"XXX")</f>
        <v>0.29475975039999991</v>
      </c>
      <c r="O107" s="203">
        <f>IF(ISNUMBER('2019'!N107),IF(('2019'!N107/10)&gt;1,1,'2019'!N107/10),"XXX")</f>
        <v>6.9999999999999993E-2</v>
      </c>
      <c r="P107" s="203">
        <f>IF(ISNUMBER('2019'!O107),('2019'!O107/100),"XXX")</f>
        <v>0.11</v>
      </c>
      <c r="Q107" s="203">
        <f>IF(ISNUMBER('2019'!P107),'2019'!P107,"XXX")</f>
        <v>5.9248137474060061E-2</v>
      </c>
      <c r="R107" s="203">
        <f>IF(ISNUMBER('2019'!Q107),('2019'!Q107/100),"XXX")</f>
        <v>1.8000000000000002E-2</v>
      </c>
      <c r="S107" s="203">
        <f>IF(ISNUMBER('2019'!R107),('2019'!R107/100),"XXX")</f>
        <v>0.20731649999999999</v>
      </c>
      <c r="T107" s="203">
        <f>IF(ISNUMBER('2019'!S107),(1-('2019'!S107/100)),"XXX")</f>
        <v>0.67569999999999997</v>
      </c>
      <c r="U107" s="203">
        <f>IF(ISNUMBER('2019'!T107),'2019'!T107,"XXX")</f>
        <v>0.33752226298888893</v>
      </c>
      <c r="V107" s="203">
        <f>IF(ISNUMBER('2019'!U107),'2019'!U107,"XXX")</f>
        <v>0.27</v>
      </c>
      <c r="W107" s="203">
        <f>IF(ISNUMBER('2019'!V107),'2019'!V107,"XXX")</f>
        <v>0.50314235248148143</v>
      </c>
      <c r="X107" s="203">
        <f>IF(ISNUMBER('2019'!W107),'2019'!W107,"XXX")</f>
        <v>0.37033701605555558</v>
      </c>
      <c r="Y107" s="129">
        <f t="shared" si="8"/>
        <v>0.26945918344094316</v>
      </c>
      <c r="Z107" s="202">
        <f>'2019'!X107</f>
        <v>0.53</v>
      </c>
      <c r="AA107" s="203">
        <f>('2019'!Y107+2.5)/5</f>
        <v>0.42931218739999999</v>
      </c>
      <c r="AB107" s="196">
        <f t="shared" si="9"/>
        <v>0.47965609370000001</v>
      </c>
      <c r="AC107" s="79"/>
      <c r="AD107" s="79"/>
      <c r="AE107">
        <f t="shared" si="12"/>
        <v>0.37524022499421894</v>
      </c>
      <c r="AF107">
        <f t="shared" si="12"/>
        <v>0.35339999999999999</v>
      </c>
      <c r="AG107">
        <f t="shared" si="12"/>
        <v>0.27415531483333344</v>
      </c>
      <c r="AH107">
        <f t="shared" si="12"/>
        <v>0.18534257541666671</v>
      </c>
      <c r="AI107">
        <f t="shared" si="12"/>
        <v>0.19564479319999994</v>
      </c>
      <c r="AJ107">
        <f t="shared" si="12"/>
        <v>0.18237987519999996</v>
      </c>
      <c r="AK107">
        <f t="shared" si="12"/>
        <v>0.09</v>
      </c>
      <c r="AL107">
        <f t="shared" si="12"/>
        <v>8.4624068737030031E-2</v>
      </c>
      <c r="AM107">
        <f t="shared" si="12"/>
        <v>3.8624068737030032E-2</v>
      </c>
      <c r="AN107">
        <f t="shared" si="12"/>
        <v>0.11265824999999999</v>
      </c>
      <c r="AO107">
        <f t="shared" si="12"/>
        <v>0.44150824999999999</v>
      </c>
      <c r="AP107">
        <f t="shared" si="12"/>
        <v>0.50661113149444448</v>
      </c>
      <c r="AQ107">
        <f t="shared" si="12"/>
        <v>0.3037611314944445</v>
      </c>
      <c r="AR107">
        <f t="shared" si="12"/>
        <v>0.38657117624074072</v>
      </c>
      <c r="AS107">
        <f t="shared" si="12"/>
        <v>0.4367396842685185</v>
      </c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F107" s="9">
        <v>0.40999999999999992</v>
      </c>
      <c r="BG107" s="9">
        <v>0.53329912294564519</v>
      </c>
      <c r="BH107" s="61">
        <f>IF(ISNUMBER('1-3'!M107),'1-3'!M107/100,"XXX")</f>
        <v>0.54333333333333333</v>
      </c>
      <c r="BI107" s="9">
        <v>0.5</v>
      </c>
      <c r="BJ107" s="9">
        <v>0.16999999999999993</v>
      </c>
      <c r="BK107" s="9">
        <v>0.39708044998843789</v>
      </c>
      <c r="BL107" s="9">
        <v>0.35339999999999999</v>
      </c>
      <c r="BM107" s="9">
        <v>0.33937600000000001</v>
      </c>
      <c r="BN107" s="9">
        <v>0.27415531483333344</v>
      </c>
      <c r="BO107" s="9">
        <v>9.6529836000000008E-2</v>
      </c>
      <c r="BP107" s="9">
        <v>0.29475975039999991</v>
      </c>
      <c r="BQ107" s="9">
        <v>6.9999999999999993E-2</v>
      </c>
      <c r="BR107" s="9">
        <v>0.11</v>
      </c>
      <c r="BS107" s="9">
        <v>5.9248137474060061E-2</v>
      </c>
      <c r="BT107" s="9">
        <v>1.8000000000000002E-2</v>
      </c>
      <c r="BU107" s="9">
        <v>0.1159587519560505</v>
      </c>
      <c r="BV107" s="9">
        <v>0.67569999999999997</v>
      </c>
      <c r="BW107" s="9">
        <v>0.33752226298888893</v>
      </c>
      <c r="BX107" s="9">
        <v>0.27</v>
      </c>
      <c r="BY107" s="9">
        <v>0.50314235248148143</v>
      </c>
      <c r="BZ107" s="9">
        <v>0.37033701605555558</v>
      </c>
      <c r="CA107" s="9">
        <v>0.53</v>
      </c>
      <c r="CB107" s="9">
        <v>0.41309354901313783</v>
      </c>
    </row>
    <row r="108" spans="1:80" ht="15" x14ac:dyDescent="0.25">
      <c r="A108" s="19" t="s">
        <v>193</v>
      </c>
      <c r="B108" s="19" t="s">
        <v>193</v>
      </c>
      <c r="C108" s="202" t="str">
        <f>IF(ISNUMBER('2019'!C108),(1-PRODUCT('2019'!C108,0.1)),"XXX")</f>
        <v>XXX</v>
      </c>
      <c r="D108" s="202">
        <f>IFERROR(IF((LOG(100*'2019'!D108+1)/LOG(100+1))&gt;1,0,(1-(LOG(100*'2019'!D108+1)/LOG(100+1)))), 1)</f>
        <v>1</v>
      </c>
      <c r="E108" s="203">
        <f>IF(ISNUMBER('2019'!E108),IF('2019'!E108/100&gt;1,1,'2019'!E108/100),"XXX")</f>
        <v>0.69167051339548025</v>
      </c>
      <c r="F108" s="202">
        <f>IF(ISNUMBER('2019'!F108),(1-(('2019'!F108-1)/4)),"XXX")</f>
        <v>0.75</v>
      </c>
      <c r="G108" s="202">
        <f>IF(ISNUMBER('2019'!G108),(1-('2019'!G108/10)),"XXX")</f>
        <v>0.67999999999999994</v>
      </c>
      <c r="H108" s="195">
        <f t="shared" si="7"/>
        <v>0.78041762834886996</v>
      </c>
      <c r="I108" s="203">
        <f>IF(ISNUMBER('2019'!H108),'2019'!H108,"XXX")</f>
        <v>0.66851688184747315</v>
      </c>
      <c r="J108" s="203">
        <f>IF(ISNUMBER('2019'!I108),'2019'!I108,"XXX")</f>
        <v>0.64419999999999999</v>
      </c>
      <c r="K108" s="203" t="str">
        <f>IF(ISNUMBER('2019'!J108),IF(('2019'!J108/5)&gt;1,1,'2019'!J108/5),"XXX")</f>
        <v>XXX</v>
      </c>
      <c r="L108" s="203">
        <f>IF(ISNUMBER('2019'!K108),'2019'!K108,"XXX")</f>
        <v>0.60365016850000008</v>
      </c>
      <c r="M108" s="203">
        <f>IF(ISNUMBER('2019'!L108),IF(('2019'!L108/5)&gt;1,1,'2019'!L108/5),"XXX")</f>
        <v>0.85551490799999996</v>
      </c>
      <c r="N108" s="203">
        <f>IF(ISNUMBER('2019'!M108),(1-('2019'!M108/100)),"XXX")</f>
        <v>0.59617431639999996</v>
      </c>
      <c r="O108" s="203">
        <f>IF(ISNUMBER('2019'!N108),IF(('2019'!N108/10)&gt;1,1,'2019'!N108/10),"XXX")</f>
        <v>1</v>
      </c>
      <c r="P108" s="203">
        <f>IF(ISNUMBER('2019'!O108),('2019'!O108/100),"XXX")</f>
        <v>0.68599999999999994</v>
      </c>
      <c r="Q108" s="203">
        <f>IF(ISNUMBER('2019'!P108),'2019'!P108,"XXX")</f>
        <v>0.35950784683227538</v>
      </c>
      <c r="R108" s="203" t="str">
        <f>IF(ISNUMBER('2019'!Q108),('2019'!Q108/100),"XXX")</f>
        <v>XXX</v>
      </c>
      <c r="S108" s="203">
        <f>IF(ISNUMBER('2019'!R108),('2019'!R108/100),"XXX")</f>
        <v>0.7891705</v>
      </c>
      <c r="T108" s="203">
        <f>IF(ISNUMBER('2019'!S108),(1-('2019'!S108/100)),"XXX")</f>
        <v>0.98980000000000001</v>
      </c>
      <c r="U108" s="203">
        <f>IF(ISNUMBER('2019'!T108),'2019'!T108,"XXX")</f>
        <v>0.54685955572222222</v>
      </c>
      <c r="V108" s="203">
        <f>IF(ISNUMBER('2019'!U108),'2019'!U108,"XXX")</f>
        <v>0.37</v>
      </c>
      <c r="W108" s="203">
        <f>IF(ISNUMBER('2019'!V108),'2019'!V108,"XXX")</f>
        <v>0.41232104214814819</v>
      </c>
      <c r="X108" s="203">
        <f>IF(ISNUMBER('2019'!W108),'2019'!W108,"XXX")</f>
        <v>0.42924729322222221</v>
      </c>
      <c r="Y108" s="129">
        <f t="shared" si="8"/>
        <v>0.61963253300028853</v>
      </c>
      <c r="Z108" s="202">
        <f>'2019'!X108</f>
        <v>0.60099999999999998</v>
      </c>
      <c r="AA108" s="203">
        <f>('2019'!Y108+2.5)/5</f>
        <v>0.51118063339999997</v>
      </c>
      <c r="AB108" s="196">
        <f t="shared" si="9"/>
        <v>0.55609031669999998</v>
      </c>
      <c r="AC108" s="79"/>
      <c r="AD108" s="79"/>
      <c r="AE108">
        <f t="shared" si="12"/>
        <v>0.65635844092373663</v>
      </c>
      <c r="AF108">
        <f t="shared" si="12"/>
        <v>0.64419999999999999</v>
      </c>
      <c r="AG108">
        <f t="shared" si="12"/>
        <v>0.60365016850000008</v>
      </c>
      <c r="AH108">
        <f t="shared" si="12"/>
        <v>0.72958253825000008</v>
      </c>
      <c r="AI108">
        <f t="shared" si="12"/>
        <v>0.72584461219999996</v>
      </c>
      <c r="AJ108">
        <f t="shared" si="12"/>
        <v>0.79808715819999998</v>
      </c>
      <c r="AK108">
        <f t="shared" si="12"/>
        <v>0.84299999999999997</v>
      </c>
      <c r="AL108">
        <f t="shared" si="12"/>
        <v>0.52275392341613769</v>
      </c>
      <c r="AM108">
        <f t="shared" si="12"/>
        <v>0.35950784683227538</v>
      </c>
      <c r="AN108">
        <f t="shared" si="12"/>
        <v>0.7891705</v>
      </c>
      <c r="AO108">
        <f t="shared" si="12"/>
        <v>0.88948525000000001</v>
      </c>
      <c r="AP108">
        <f t="shared" si="12"/>
        <v>0.76832977786111112</v>
      </c>
      <c r="AQ108">
        <f t="shared" si="12"/>
        <v>0.45842977786111111</v>
      </c>
      <c r="AR108">
        <f t="shared" si="12"/>
        <v>0.39116052107407406</v>
      </c>
      <c r="AS108">
        <f t="shared" si="12"/>
        <v>0.42078416768518523</v>
      </c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F108" s="9"/>
      <c r="BG108" s="9">
        <v>1</v>
      </c>
      <c r="BH108" s="61" t="str">
        <f>IF(ISNUMBER('1-3'!M108),'1-3'!M108/100,"XXX")</f>
        <v>XXX</v>
      </c>
      <c r="BI108" s="9">
        <v>0.75</v>
      </c>
      <c r="BJ108" s="9">
        <v>0.67999999999999994</v>
      </c>
      <c r="BK108" s="9">
        <v>0.66851688184747315</v>
      </c>
      <c r="BL108" s="9">
        <v>0.64419999999999999</v>
      </c>
      <c r="BM108" s="9" t="s">
        <v>167</v>
      </c>
      <c r="BN108" s="9">
        <v>0.60365016850000008</v>
      </c>
      <c r="BO108" s="9">
        <v>0.85551490799999996</v>
      </c>
      <c r="BP108" s="9">
        <v>0.59617431639999996</v>
      </c>
      <c r="BQ108" s="9">
        <v>1</v>
      </c>
      <c r="BR108" s="9">
        <v>0.68599999999999994</v>
      </c>
      <c r="BS108" s="9">
        <v>0.35950784683227538</v>
      </c>
      <c r="BT108" s="9"/>
      <c r="BU108" s="9">
        <v>0.43147583313309196</v>
      </c>
      <c r="BV108" s="9">
        <v>0.98980000000000001</v>
      </c>
      <c r="BW108" s="9">
        <v>0.54685955572222222</v>
      </c>
      <c r="BX108" s="9">
        <v>0.37</v>
      </c>
      <c r="BY108" s="9">
        <v>0.41232104214814819</v>
      </c>
      <c r="BZ108" s="9">
        <v>0.42924729322222221</v>
      </c>
      <c r="CA108" s="9">
        <v>0.60099999999999998</v>
      </c>
      <c r="CB108" s="9">
        <v>0.496293555945158</v>
      </c>
    </row>
    <row r="109" spans="1:80" ht="15" x14ac:dyDescent="0.25">
      <c r="A109" s="19" t="s">
        <v>116</v>
      </c>
      <c r="B109" s="19" t="s">
        <v>116</v>
      </c>
      <c r="C109" s="202">
        <f>IF(ISNUMBER('2019'!C109),(1-PRODUCT('2019'!C109,0.1)),"XXX")</f>
        <v>0.9</v>
      </c>
      <c r="D109" s="202">
        <f>IFERROR(IF((LOG(100*'2019'!D109+1)/LOG(100+1))&gt;1,0,(1-(LOG(100*'2019'!D109+1)/LOG(100+1)))), 1)</f>
        <v>1</v>
      </c>
      <c r="E109" s="203">
        <f>IF(ISNUMBER('2019'!E109),IF('2019'!E109/100&gt;1,1,'2019'!E109/100),"XXX")</f>
        <v>0.90782486119166661</v>
      </c>
      <c r="F109" s="202">
        <f>IF(ISNUMBER('2019'!F109),(1-(('2019'!F109-1)/4)),"XXX")</f>
        <v>1</v>
      </c>
      <c r="G109" s="202">
        <f>IF(ISNUMBER('2019'!G109),(1-('2019'!G109/10)),"XXX")</f>
        <v>0.91</v>
      </c>
      <c r="H109" s="195">
        <f t="shared" si="7"/>
        <v>0.94356497223833335</v>
      </c>
      <c r="I109" s="203">
        <f>IF(ISNUMBER('2019'!H109),'2019'!H109,"XXX")</f>
        <v>0.75797440472912481</v>
      </c>
      <c r="J109" s="203">
        <f>IF(ISNUMBER('2019'!I109),'2019'!I109,"XXX")</f>
        <v>0.90339999999999998</v>
      </c>
      <c r="K109" s="203">
        <f>IF(ISNUMBER('2019'!J109),IF(('2019'!J109/5)&gt;1,1,'2019'!J109/5),"XXX")</f>
        <v>0.81490600000000002</v>
      </c>
      <c r="L109" s="203">
        <f>IF(ISNUMBER('2019'!K109),'2019'!K109,"XXX")</f>
        <v>0.8201936483333333</v>
      </c>
      <c r="M109" s="203">
        <f>IF(ISNUMBER('2019'!L109),IF(('2019'!L109/5)&gt;1,1,'2019'!L109/5),"XXX")</f>
        <v>1</v>
      </c>
      <c r="N109" s="203">
        <f>IF(ISNUMBER('2019'!M109),(1-('2019'!M109/100)),"XXX")</f>
        <v>0.86140209199999995</v>
      </c>
      <c r="O109" s="203">
        <f>IF(ISNUMBER('2019'!N109),IF(('2019'!N109/10)&gt;1,1,'2019'!N109/10),"XXX")</f>
        <v>1</v>
      </c>
      <c r="P109" s="203">
        <f>IF(ISNUMBER('2019'!O109),('2019'!O109/100),"XXX")</f>
        <v>1</v>
      </c>
      <c r="Q109" s="203" t="str">
        <f>IF(ISNUMBER('2019'!P109),'2019'!P109,"XXX")</f>
        <v>XXX</v>
      </c>
      <c r="R109" s="203">
        <f>IF(ISNUMBER('2019'!Q109),('2019'!Q109/100),"XXX")</f>
        <v>0.83099999999999996</v>
      </c>
      <c r="S109" s="203">
        <f>IF(ISNUMBER('2019'!R109),('2019'!R109/100),"XXX")</f>
        <v>0.93586639999999999</v>
      </c>
      <c r="T109" s="203">
        <f>IF(ISNUMBER('2019'!S109),(1-('2019'!S109/100)),"XXX")</f>
        <v>1</v>
      </c>
      <c r="U109" s="203">
        <f>IF(ISNUMBER('2019'!T109),'2019'!T109,"XXX")</f>
        <v>0.73552897238888892</v>
      </c>
      <c r="V109" s="203">
        <f>IF(ISNUMBER('2019'!U109),'2019'!U109,"XXX")</f>
        <v>0.84</v>
      </c>
      <c r="W109" s="203">
        <f>IF(ISNUMBER('2019'!V109),'2019'!V109,"XXX")</f>
        <v>0.64160708144444456</v>
      </c>
      <c r="X109" s="203">
        <f>IF(ISNUMBER('2019'!W109),'2019'!W109,"XXX")</f>
        <v>0.7043132981111111</v>
      </c>
      <c r="Y109" s="129">
        <f t="shared" si="8"/>
        <v>0.85482449356293155</v>
      </c>
      <c r="Z109" s="202">
        <f>'2019'!X109</f>
        <v>0.89200000000000002</v>
      </c>
      <c r="AA109" s="203">
        <f>('2019'!Y109+2.5)/5</f>
        <v>0.84133498660000006</v>
      </c>
      <c r="AB109" s="196">
        <f t="shared" si="9"/>
        <v>0.86666749330000004</v>
      </c>
      <c r="AC109" s="79"/>
      <c r="AD109" s="79"/>
      <c r="AE109">
        <f t="shared" si="12"/>
        <v>0.83068720236456239</v>
      </c>
      <c r="AF109">
        <f t="shared" si="12"/>
        <v>0.85915300000000006</v>
      </c>
      <c r="AG109">
        <f t="shared" si="12"/>
        <v>0.81754982416666666</v>
      </c>
      <c r="AH109">
        <f t="shared" si="12"/>
        <v>0.91009682416666671</v>
      </c>
      <c r="AI109">
        <f t="shared" si="12"/>
        <v>0.93070104600000003</v>
      </c>
      <c r="AJ109">
        <f t="shared" si="12"/>
        <v>0.93070104600000003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0.88343320000000003</v>
      </c>
      <c r="AO109">
        <f t="shared" si="12"/>
        <v>0.96793320000000005</v>
      </c>
      <c r="AP109">
        <f t="shared" si="12"/>
        <v>0.86776448619444446</v>
      </c>
      <c r="AQ109">
        <f t="shared" si="12"/>
        <v>0.78776448619444439</v>
      </c>
      <c r="AR109">
        <f t="shared" si="12"/>
        <v>0.74080354072222221</v>
      </c>
      <c r="AS109">
        <f t="shared" si="12"/>
        <v>0.67296018977777783</v>
      </c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F109" s="9">
        <v>0.9</v>
      </c>
      <c r="BG109" s="9">
        <v>1</v>
      </c>
      <c r="BH109" s="61">
        <f>IF(ISNUMBER('1-3'!M109),'1-3'!M109/100,"XXX")</f>
        <v>1.0416666666666667</v>
      </c>
      <c r="BI109" s="9">
        <v>1</v>
      </c>
      <c r="BJ109" s="9">
        <v>0.91</v>
      </c>
      <c r="BK109" s="9">
        <v>0.75797440472912481</v>
      </c>
      <c r="BL109" s="9">
        <v>0.90339999999999998</v>
      </c>
      <c r="BM109" s="9"/>
      <c r="BN109" s="9">
        <v>0.8201936483333333</v>
      </c>
      <c r="BO109" s="9">
        <v>1</v>
      </c>
      <c r="BP109" s="9">
        <v>0.86140209199999995</v>
      </c>
      <c r="BQ109" s="9">
        <v>1</v>
      </c>
      <c r="BR109" s="9">
        <v>1</v>
      </c>
      <c r="BS109" s="9" t="s">
        <v>167</v>
      </c>
      <c r="BT109" s="9">
        <v>0.83099999999999996</v>
      </c>
      <c r="BU109" s="9">
        <v>0.70482432447628307</v>
      </c>
      <c r="BV109" s="9">
        <v>1</v>
      </c>
      <c r="BW109" s="9">
        <v>0.73552897238888892</v>
      </c>
      <c r="BX109" s="9">
        <v>0.84</v>
      </c>
      <c r="BY109" s="9">
        <v>0.64160708144444456</v>
      </c>
      <c r="BZ109" s="9">
        <v>0.7043132981111111</v>
      </c>
      <c r="CA109" s="9">
        <v>0.89200000000000002</v>
      </c>
      <c r="CB109" s="9">
        <v>0.83105614185333254</v>
      </c>
    </row>
    <row r="110" spans="1:80" ht="15" x14ac:dyDescent="0.25">
      <c r="A110" s="19" t="s">
        <v>117</v>
      </c>
      <c r="B110" s="19" t="s">
        <v>117</v>
      </c>
      <c r="C110" s="202">
        <f>IF(ISNUMBER('2019'!C110),(1-PRODUCT('2019'!C110,0.1)),"XXX")</f>
        <v>0.71</v>
      </c>
      <c r="D110" s="202">
        <f>IFERROR(IF((LOG(100*'2019'!D110+1)/LOG(100+1))&gt;1,0,(1-(LOG(100*'2019'!D110+1)/LOG(100+1)))), 1)</f>
        <v>1</v>
      </c>
      <c r="E110" s="203">
        <f>IF(ISNUMBER('2019'!E110),IF('2019'!E110/100&gt;1,1,'2019'!E110/100),"XXX")</f>
        <v>0.92884920041666674</v>
      </c>
      <c r="F110" s="202">
        <f>IF(ISNUMBER('2019'!F110),(1-(('2019'!F110-1)/4)),"XXX")</f>
        <v>0.75</v>
      </c>
      <c r="G110" s="202">
        <f>IF(ISNUMBER('2019'!G110),(1-('2019'!G110/10)),"XXX")</f>
        <v>0.25</v>
      </c>
      <c r="H110" s="195">
        <f t="shared" si="7"/>
        <v>0.72776984008333334</v>
      </c>
      <c r="I110" s="203">
        <f>IF(ISNUMBER('2019'!H110),'2019'!H110,"XXX")</f>
        <v>0.80500642158667146</v>
      </c>
      <c r="J110" s="203">
        <f>IF(ISNUMBER('2019'!I110),'2019'!I110,"XXX")</f>
        <v>0.69669999999999999</v>
      </c>
      <c r="K110" s="203">
        <f>IF(ISNUMBER('2019'!J110),IF(('2019'!J110/5)&gt;1,1,'2019'!J110/5),"XXX")</f>
        <v>0.76593599999999995</v>
      </c>
      <c r="L110" s="203">
        <f>IF(ISNUMBER('2019'!K110),'2019'!K110,"XXX")</f>
        <v>0.81096471949999993</v>
      </c>
      <c r="M110" s="203">
        <f>IF(ISNUMBER('2019'!L110),IF(('2019'!L110/5)&gt;1,1,'2019'!L110/5),"XXX")</f>
        <v>0.70398650200000001</v>
      </c>
      <c r="N110" s="203">
        <f>IF(ISNUMBER('2019'!M110),(1-('2019'!M110/100)),"XXX")</f>
        <v>0.93443845749999999</v>
      </c>
      <c r="O110" s="203">
        <f>IF(ISNUMBER('2019'!N110),IF(('2019'!N110/10)&gt;1,1,'2019'!N110/10),"XXX")</f>
        <v>0.22000000000000003</v>
      </c>
      <c r="P110" s="203">
        <f>IF(ISNUMBER('2019'!O110),('2019'!O110/100),"XXX")</f>
        <v>0.46899999999999997</v>
      </c>
      <c r="Q110" s="203" t="str">
        <f>IF(ISNUMBER('2019'!P110),'2019'!P110,"XXX")</f>
        <v>XXX</v>
      </c>
      <c r="R110" s="203">
        <f>IF(ISNUMBER('2019'!Q110),('2019'!Q110/100),"XXX")</f>
        <v>1.7000000000000001E-2</v>
      </c>
      <c r="S110" s="203">
        <f>IF(ISNUMBER('2019'!R110),('2019'!R110/100),"XXX")</f>
        <v>0.96456929999999996</v>
      </c>
      <c r="T110" s="203">
        <f>IF(ISNUMBER('2019'!S110),(1-('2019'!S110/100)),"XXX")</f>
        <v>1</v>
      </c>
      <c r="U110" s="203">
        <f>IF(ISNUMBER('2019'!T110),'2019'!T110,"XXX")</f>
        <v>0.65957817499999993</v>
      </c>
      <c r="V110" s="203">
        <f>IF(ISNUMBER('2019'!U110),'2019'!U110,"XXX")</f>
        <v>0.52</v>
      </c>
      <c r="W110" s="203">
        <f>IF(ISNUMBER('2019'!V110),'2019'!V110,"XXX")</f>
        <v>0.61912259346296283</v>
      </c>
      <c r="X110" s="203">
        <f>IF(ISNUMBER('2019'!W110),'2019'!W110,"XXX")</f>
        <v>0.70773623387777773</v>
      </c>
      <c r="Y110" s="129">
        <f t="shared" si="8"/>
        <v>0.61943990018296313</v>
      </c>
      <c r="Z110" s="202">
        <f>'2019'!X110</f>
        <v>0.17699999999999999</v>
      </c>
      <c r="AA110" s="203">
        <f>('2019'!Y110+2.5)/5</f>
        <v>0.2873119354</v>
      </c>
      <c r="AB110" s="196">
        <f t="shared" si="9"/>
        <v>0.23215596769999999</v>
      </c>
      <c r="AC110" s="79"/>
      <c r="AD110" s="79"/>
      <c r="AE110">
        <f t="shared" si="12"/>
        <v>0.75085321079333567</v>
      </c>
      <c r="AF110">
        <f t="shared" si="12"/>
        <v>0.73131799999999991</v>
      </c>
      <c r="AG110">
        <f t="shared" si="12"/>
        <v>0.78845035974999989</v>
      </c>
      <c r="AH110">
        <f t="shared" si="12"/>
        <v>0.75747561075000003</v>
      </c>
      <c r="AI110">
        <f t="shared" si="12"/>
        <v>0.81921247975</v>
      </c>
      <c r="AJ110">
        <f t="shared" si="12"/>
        <v>0.57721922874999998</v>
      </c>
      <c r="AK110">
        <f t="shared" si="12"/>
        <v>0.34450000000000003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0.49078464999999999</v>
      </c>
      <c r="AO110">
        <f t="shared" si="12"/>
        <v>0.98228464999999998</v>
      </c>
      <c r="AP110">
        <f t="shared" si="12"/>
        <v>0.82978908750000002</v>
      </c>
      <c r="AQ110">
        <f t="shared" si="12"/>
        <v>0.58978908750000003</v>
      </c>
      <c r="AR110">
        <f t="shared" si="12"/>
        <v>0.56956129673148137</v>
      </c>
      <c r="AS110">
        <f t="shared" si="12"/>
        <v>0.66342941367037023</v>
      </c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F110" s="9">
        <v>0.71</v>
      </c>
      <c r="BG110" s="9">
        <v>1</v>
      </c>
      <c r="BH110" s="61">
        <f>IF(ISNUMBER('1-3'!M110),'1-3'!M110/100,"XXX")</f>
        <v>1.05</v>
      </c>
      <c r="BI110" s="9">
        <v>0.75</v>
      </c>
      <c r="BJ110" s="9">
        <v>0.25</v>
      </c>
      <c r="BK110" s="9">
        <v>0.80500642158667146</v>
      </c>
      <c r="BL110" s="9">
        <v>0.69669999999999999</v>
      </c>
      <c r="BM110" s="9">
        <v>0.81490600000000002</v>
      </c>
      <c r="BN110" s="9">
        <v>0.81096471949999993</v>
      </c>
      <c r="BO110" s="9">
        <v>0.70398650200000001</v>
      </c>
      <c r="BP110" s="9">
        <v>0.93443845749999999</v>
      </c>
      <c r="BQ110" s="9">
        <v>0.22000000000000003</v>
      </c>
      <c r="BR110" s="9">
        <v>0.46899999999999997</v>
      </c>
      <c r="BS110" s="9" t="s">
        <v>167</v>
      </c>
      <c r="BT110" s="9">
        <v>1.7000000000000001E-2</v>
      </c>
      <c r="BU110" s="9">
        <v>0.68173650540079511</v>
      </c>
      <c r="BV110" s="9">
        <v>1</v>
      </c>
      <c r="BW110" s="9">
        <v>0.65957817499999993</v>
      </c>
      <c r="BX110" s="9">
        <v>0.52</v>
      </c>
      <c r="BY110" s="9">
        <v>0.61912259346296283</v>
      </c>
      <c r="BZ110" s="9">
        <v>0.70773623387777773</v>
      </c>
      <c r="CA110" s="9">
        <v>0.17699999999999999</v>
      </c>
      <c r="CB110" s="9">
        <v>0.26913485527038572</v>
      </c>
    </row>
    <row r="111" spans="1:80" ht="15" x14ac:dyDescent="0.25">
      <c r="A111" s="19" t="s">
        <v>118</v>
      </c>
      <c r="B111" s="19" t="s">
        <v>118</v>
      </c>
      <c r="C111" s="202">
        <f>IF(ISNUMBER('2019'!C111),(1-PRODUCT('2019'!C111,0.1)),"XXX")</f>
        <v>0.11999999999999988</v>
      </c>
      <c r="D111" s="202">
        <f>IFERROR(IF((LOG(100*'2019'!D111+1)/LOG(100+1))&gt;1,0,(1-(LOG(100*'2019'!D111+1)/LOG(100+1)))), 1)</f>
        <v>0.81682157788529575</v>
      </c>
      <c r="E111" s="203">
        <f>IF(ISNUMBER('2019'!E111),IF('2019'!E111/100&gt;1,1,'2019'!E111/100),"XXX")</f>
        <v>0.4547028708319209</v>
      </c>
      <c r="F111" s="202">
        <f>IF(ISNUMBER('2019'!F111),(1-(('2019'!F111-1)/4)),"XXX")</f>
        <v>0.25</v>
      </c>
      <c r="G111" s="202">
        <f>IF(ISNUMBER('2019'!G111),(1-('2019'!G111/10)),"XXX")</f>
        <v>0.26</v>
      </c>
      <c r="H111" s="195">
        <f t="shared" si="7"/>
        <v>0.38030488974344329</v>
      </c>
      <c r="I111" s="203">
        <f>IF(ISNUMBER('2019'!H111),'2019'!H111,"XXX")</f>
        <v>0.55554451438923369</v>
      </c>
      <c r="J111" s="203">
        <f>IF(ISNUMBER('2019'!I111),'2019'!I111,"XXX")</f>
        <v>0.2437</v>
      </c>
      <c r="K111" s="203">
        <f>IF(ISNUMBER('2019'!J111),IF(('2019'!J111/5)&gt;1,1,'2019'!J111/5),"XXX")</f>
        <v>0.36274000000000001</v>
      </c>
      <c r="L111" s="203">
        <f>IF(ISNUMBER('2019'!K111),'2019'!K111,"XXX")</f>
        <v>0.29833306875000004</v>
      </c>
      <c r="M111" s="203">
        <f>IF(ISNUMBER('2019'!L111),IF(('2019'!L111/5)&gt;1,1,'2019'!L111/5),"XXX")</f>
        <v>0.216212654</v>
      </c>
      <c r="N111" s="203">
        <f>IF(ISNUMBER('2019'!M111),(1-('2019'!M111/100)),"XXX")</f>
        <v>0.46191509250000007</v>
      </c>
      <c r="O111" s="203">
        <f>IF(ISNUMBER('2019'!N111),IF(('2019'!N111/10)&gt;1,1,'2019'!N111/10),"XXX")</f>
        <v>0.19</v>
      </c>
      <c r="P111" s="203">
        <f>IF(ISNUMBER('2019'!O111),('2019'!O111/100),"XXX")</f>
        <v>5.7999999999999996E-2</v>
      </c>
      <c r="Q111" s="203">
        <f>IF(ISNUMBER('2019'!P111),'2019'!P111,"XXX")</f>
        <v>0.1235242486000061</v>
      </c>
      <c r="R111" s="203">
        <f>IF(ISNUMBER('2019'!Q111),('2019'!Q111/100),"XXX")</f>
        <v>0.05</v>
      </c>
      <c r="S111" s="203">
        <f>IF(ISNUMBER('2019'!R111),('2019'!R111/100),"XXX")</f>
        <v>0.43750549999999999</v>
      </c>
      <c r="T111" s="203">
        <f>IF(ISNUMBER('2019'!S111),(1-('2019'!S111/100)),"XXX")</f>
        <v>0.96560000000000001</v>
      </c>
      <c r="U111" s="203">
        <f>IF(ISNUMBER('2019'!T111),'2019'!T111,"XXX")</f>
        <v>0.44284208083333332</v>
      </c>
      <c r="V111" s="203">
        <f>IF(ISNUMBER('2019'!U111),'2019'!U111,"XXX")</f>
        <v>0.33</v>
      </c>
      <c r="W111" s="203">
        <f>IF(ISNUMBER('2019'!V111),'2019'!V111,"XXX")</f>
        <v>0.49495771640740743</v>
      </c>
      <c r="X111" s="203">
        <f>IF(ISNUMBER('2019'!W111),'2019'!W111,"XXX")</f>
        <v>0.47835161950000005</v>
      </c>
      <c r="Y111" s="129">
        <f t="shared" si="8"/>
        <v>0.35682665593624874</v>
      </c>
      <c r="Z111" s="202">
        <f>'2019'!X111</f>
        <v>0.35099999999999998</v>
      </c>
      <c r="AA111" s="203">
        <f>('2019'!Y111+2.5)/5</f>
        <v>0.34469494820000002</v>
      </c>
      <c r="AB111" s="196">
        <f t="shared" si="9"/>
        <v>0.3478474741</v>
      </c>
      <c r="AC111" s="79"/>
      <c r="AD111" s="79"/>
      <c r="AE111">
        <f t="shared" si="12"/>
        <v>0.39962225719461686</v>
      </c>
      <c r="AF111">
        <f t="shared" si="12"/>
        <v>0.30321999999999999</v>
      </c>
      <c r="AG111">
        <f t="shared" si="12"/>
        <v>0.33053653437500002</v>
      </c>
      <c r="AH111">
        <f t="shared" si="12"/>
        <v>0.25727286137500005</v>
      </c>
      <c r="AI111">
        <f t="shared" si="12"/>
        <v>0.33906387325000004</v>
      </c>
      <c r="AJ111">
        <f t="shared" si="12"/>
        <v>0.32595754625000006</v>
      </c>
      <c r="AK111">
        <f t="shared" si="12"/>
        <v>0.124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0.24375274999999999</v>
      </c>
      <c r="AO111">
        <f t="shared" si="12"/>
        <v>0.70155275000000006</v>
      </c>
      <c r="AP111">
        <f t="shared" si="12"/>
        <v>0.70422104041666667</v>
      </c>
      <c r="AQ111">
        <f t="shared" si="12"/>
        <v>0.38642104041666669</v>
      </c>
      <c r="AR111">
        <f t="shared" si="12"/>
        <v>0.41247885820370372</v>
      </c>
      <c r="AS111">
        <f t="shared" si="12"/>
        <v>0.48665466795370371</v>
      </c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F111" s="9">
        <v>0.11999999999999988</v>
      </c>
      <c r="BG111" s="9">
        <v>0.81682157788529575</v>
      </c>
      <c r="BH111" s="61">
        <f>IF(ISNUMBER('1-3'!M111),'1-3'!M111/100,"XXX")</f>
        <v>0.53333333333333344</v>
      </c>
      <c r="BI111" s="9">
        <v>0.25</v>
      </c>
      <c r="BJ111" s="9">
        <v>0.26</v>
      </c>
      <c r="BK111" s="9">
        <v>0.55554451438923369</v>
      </c>
      <c r="BL111" s="9">
        <v>0.2437</v>
      </c>
      <c r="BM111" s="9">
        <v>0.76593599999999995</v>
      </c>
      <c r="BN111" s="9">
        <v>0.29833306875000004</v>
      </c>
      <c r="BO111" s="9">
        <v>0.216212654</v>
      </c>
      <c r="BP111" s="9">
        <v>0.46191509250000007</v>
      </c>
      <c r="BQ111" s="9">
        <v>0.19</v>
      </c>
      <c r="BR111" s="9">
        <v>5.7999999999999996E-2</v>
      </c>
      <c r="BS111" s="9">
        <v>0.1235242486000061</v>
      </c>
      <c r="BT111" s="9">
        <v>0.05</v>
      </c>
      <c r="BU111" s="9">
        <v>0.22333884146549651</v>
      </c>
      <c r="BV111" s="9">
        <v>0.96560000000000001</v>
      </c>
      <c r="BW111" s="9">
        <v>0.44284208083333332</v>
      </c>
      <c r="BX111" s="9">
        <v>0.33</v>
      </c>
      <c r="BY111" s="9">
        <v>0.49495771640740743</v>
      </c>
      <c r="BZ111" s="9">
        <v>0.47835161950000005</v>
      </c>
      <c r="CA111" s="9">
        <v>0.35099999999999998</v>
      </c>
      <c r="CB111" s="9">
        <v>0.32743812799453736</v>
      </c>
    </row>
    <row r="112" spans="1:80" ht="15" x14ac:dyDescent="0.25">
      <c r="A112" s="19" t="s">
        <v>119</v>
      </c>
      <c r="B112" s="19" t="s">
        <v>119</v>
      </c>
      <c r="C112" s="202">
        <f>IF(ISNUMBER('2019'!C112),(1-PRODUCT('2019'!C112,0.1)),"XXX")</f>
        <v>0.77</v>
      </c>
      <c r="D112" s="202">
        <f>IFERROR(IF((LOG(100*'2019'!D112+1)/LOG(100+1))&gt;1,0,(1-(LOG(100*'2019'!D112+1)/LOG(100+1)))), 1)</f>
        <v>1</v>
      </c>
      <c r="E112" s="203">
        <f>IF(ISNUMBER('2019'!E112),IF('2019'!E112/100&gt;1,1,'2019'!E112/100),"XXX")</f>
        <v>0.7198632434070622</v>
      </c>
      <c r="F112" s="202">
        <f>IF(ISNUMBER('2019'!F112),(1-(('2019'!F112-1)/4)),"XXX")</f>
        <v>1</v>
      </c>
      <c r="G112" s="202">
        <f>IF(ISNUMBER('2019'!G112),(1-('2019'!G112/10)),"XXX")</f>
        <v>0.62</v>
      </c>
      <c r="H112" s="195">
        <f t="shared" si="7"/>
        <v>0.82197264868141251</v>
      </c>
      <c r="I112" s="203">
        <f>IF(ISNUMBER('2019'!H112),'2019'!H112,"XXX")</f>
        <v>0.69472691020824096</v>
      </c>
      <c r="J112" s="203">
        <f>IF(ISNUMBER('2019'!I112),'2019'!I112,"XXX")</f>
        <v>0.64880000000000004</v>
      </c>
      <c r="K112" s="203" t="str">
        <f>IF(ISNUMBER('2019'!J112),IF(('2019'!J112/5)&gt;1,1,'2019'!J112/5),"XXX")</f>
        <v>XXX</v>
      </c>
      <c r="L112" s="203">
        <f>IF(ISNUMBER('2019'!K112),'2019'!K112,"XXX")</f>
        <v>0.53138988020833322</v>
      </c>
      <c r="M112" s="203">
        <f>IF(ISNUMBER('2019'!L112),IF(('2019'!L112/5)&gt;1,1,'2019'!L112/5),"XXX")</f>
        <v>1</v>
      </c>
      <c r="N112" s="203">
        <f>IF(ISNUMBER('2019'!M112),(1-('2019'!M112/100)),"XXX")</f>
        <v>0.72429859159999999</v>
      </c>
      <c r="O112" s="203">
        <f>IF(ISNUMBER('2019'!N112),IF(('2019'!N112/10)&gt;1,1,'2019'!N112/10),"XXX")</f>
        <v>0.13</v>
      </c>
      <c r="P112" s="203">
        <f>IF(ISNUMBER('2019'!O112),('2019'!O112/100),"XXX")</f>
        <v>0.29299999999999998</v>
      </c>
      <c r="Q112" s="203">
        <f>IF(ISNUMBER('2019'!P112),'2019'!P112,"XXX")</f>
        <v>0.29505276679992676</v>
      </c>
      <c r="R112" s="203">
        <f>IF(ISNUMBER('2019'!Q112),('2019'!Q112/100),"XXX")</f>
        <v>0.215</v>
      </c>
      <c r="S112" s="203">
        <f>IF(ISNUMBER('2019'!R112),('2019'!R112/100),"XXX")</f>
        <v>0.60816229999999993</v>
      </c>
      <c r="T112" s="203">
        <f>IF(ISNUMBER('2019'!S112),(1-('2019'!S112/100)),"XXX")</f>
        <v>0.99629999999999996</v>
      </c>
      <c r="U112" s="203">
        <f>IF(ISNUMBER('2019'!T112),'2019'!T112,"XXX")</f>
        <v>0.50777688027777779</v>
      </c>
      <c r="V112" s="203">
        <f>IF(ISNUMBER('2019'!U112),'2019'!U112,"XXX")</f>
        <v>0.37</v>
      </c>
      <c r="W112" s="203">
        <f>IF(ISNUMBER('2019'!V112),'2019'!V112,"XXX")</f>
        <v>0.52201648105555554</v>
      </c>
      <c r="X112" s="203">
        <f>IF(ISNUMBER('2019'!W112),'2019'!W112,"XXX")</f>
        <v>0.48248326783333334</v>
      </c>
      <c r="Y112" s="129">
        <f t="shared" si="8"/>
        <v>0.53439980988696878</v>
      </c>
      <c r="Z112" s="202">
        <f>'2019'!X112</f>
        <v>0.73799999999999999</v>
      </c>
      <c r="AA112" s="203">
        <f>('2019'!Y112+2.5)/5</f>
        <v>0.63315299740000008</v>
      </c>
      <c r="AB112" s="196">
        <f t="shared" si="9"/>
        <v>0.68557649870000004</v>
      </c>
      <c r="AC112" s="79"/>
      <c r="AD112" s="79"/>
      <c r="AE112">
        <f t="shared" si="12"/>
        <v>0.6717634551041205</v>
      </c>
      <c r="AF112">
        <f t="shared" si="12"/>
        <v>0.64880000000000004</v>
      </c>
      <c r="AG112">
        <f t="shared" si="12"/>
        <v>0.53138988020833322</v>
      </c>
      <c r="AH112">
        <f t="shared" si="12"/>
        <v>0.76569494010416661</v>
      </c>
      <c r="AI112">
        <f t="shared" si="12"/>
        <v>0.86214929579999999</v>
      </c>
      <c r="AJ112">
        <f t="shared" si="12"/>
        <v>0.4271492958</v>
      </c>
      <c r="AK112">
        <f t="shared" si="12"/>
        <v>0.21149999999999999</v>
      </c>
      <c r="AL112">
        <f t="shared" si="12"/>
        <v>0.29402638339996334</v>
      </c>
      <c r="AM112">
        <f t="shared" si="12"/>
        <v>0.25502638339996336</v>
      </c>
      <c r="AN112">
        <f t="shared" si="12"/>
        <v>0.41158114999999995</v>
      </c>
      <c r="AO112">
        <f t="shared" si="12"/>
        <v>0.80223114999999989</v>
      </c>
      <c r="AP112">
        <f t="shared" si="12"/>
        <v>0.75203844013888888</v>
      </c>
      <c r="AQ112">
        <f t="shared" si="12"/>
        <v>0.43888844013888889</v>
      </c>
      <c r="AR112">
        <f t="shared" si="12"/>
        <v>0.44600824052777777</v>
      </c>
      <c r="AS112">
        <f t="shared" si="12"/>
        <v>0.50224987444444447</v>
      </c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F112" s="9">
        <v>0.77</v>
      </c>
      <c r="BG112" s="9">
        <v>1</v>
      </c>
      <c r="BH112" s="61">
        <f>IF(ISNUMBER('1-3'!M112),'1-3'!M112/100,"XXX")</f>
        <v>0.80666666666666675</v>
      </c>
      <c r="BI112" s="9"/>
      <c r="BJ112" s="9">
        <v>0.62</v>
      </c>
      <c r="BK112" s="9">
        <v>0.69472691020824096</v>
      </c>
      <c r="BL112" s="9">
        <v>0.64880000000000004</v>
      </c>
      <c r="BM112" s="9" t="s">
        <v>167</v>
      </c>
      <c r="BN112" s="9">
        <v>0.53138988020833322</v>
      </c>
      <c r="BO112" s="9">
        <v>1</v>
      </c>
      <c r="BP112" s="9">
        <v>0.72429859159999999</v>
      </c>
      <c r="BQ112" s="9">
        <v>0.13</v>
      </c>
      <c r="BR112" s="9">
        <v>0.29299999999999998</v>
      </c>
      <c r="BS112" s="9">
        <v>0.29505276679992676</v>
      </c>
      <c r="BT112" s="9">
        <v>0.215</v>
      </c>
      <c r="BU112" s="9">
        <v>0.40319793706046986</v>
      </c>
      <c r="BV112" s="9">
        <v>0.99629999999999996</v>
      </c>
      <c r="BW112" s="9">
        <v>0.50777688027777779</v>
      </c>
      <c r="BX112" s="9">
        <v>0.37</v>
      </c>
      <c r="BY112" s="9">
        <v>0.52201648105555554</v>
      </c>
      <c r="BZ112" s="9">
        <v>0.48248326783333334</v>
      </c>
      <c r="CA112" s="9">
        <v>0.73799999999999999</v>
      </c>
      <c r="CB112" s="9">
        <v>0.619036340713501</v>
      </c>
    </row>
    <row r="113" spans="1:80" ht="15" x14ac:dyDescent="0.25">
      <c r="A113" s="19" t="s">
        <v>120</v>
      </c>
      <c r="B113" s="19" t="s">
        <v>120</v>
      </c>
      <c r="C113" s="202">
        <f>IF(ISNUMBER('2019'!C113),(1-PRODUCT('2019'!C113,0.1)),"XXX")</f>
        <v>0.37999999999999989</v>
      </c>
      <c r="D113" s="202">
        <f>IFERROR(IF((LOG(100*'2019'!D113+1)/LOG(100+1))&gt;1,0,(1-(LOG(100*'2019'!D113+1)/LOG(100+1)))), 1)</f>
        <v>1</v>
      </c>
      <c r="E113" s="203" t="str">
        <f>IF(ISNUMBER('2019'!E113),IF('2019'!E113/100&gt;1,1,'2019'!E113/100),"XXX")</f>
        <v>XXX</v>
      </c>
      <c r="F113" s="202">
        <f>IF(ISNUMBER('2019'!F113),(1-(('2019'!F113-1)/4)),"XXX")</f>
        <v>0.5</v>
      </c>
      <c r="G113" s="202">
        <f>IF(ISNUMBER('2019'!G113),(1-('2019'!G113/10)),"XXX")</f>
        <v>0.30000000000000004</v>
      </c>
      <c r="H113" s="195">
        <f t="shared" si="7"/>
        <v>0.54499999999999993</v>
      </c>
      <c r="I113" s="203" t="str">
        <f>IF(ISNUMBER('2019'!H113),'2019'!H113,"XXX")</f>
        <v>XXX</v>
      </c>
      <c r="J113" s="203">
        <f>IF(ISNUMBER('2019'!I113),'2019'!I113,"XXX")</f>
        <v>0.12330000000000001</v>
      </c>
      <c r="K113" s="203" t="str">
        <f>IF(ISNUMBER('2019'!J113),IF(('2019'!J113/5)&gt;1,1,'2019'!J113/5),"XXX")</f>
        <v>XXX</v>
      </c>
      <c r="L113" s="203" t="str">
        <f>IF(ISNUMBER('2019'!K113),'2019'!K113,"XXX")</f>
        <v>XXX</v>
      </c>
      <c r="M113" s="203">
        <f>IF(ISNUMBER('2019'!L113),IF(('2019'!L113/5)&gt;1,1,'2019'!L113/5),"XXX")</f>
        <v>0.26539966999999998</v>
      </c>
      <c r="N113" s="203">
        <f>IF(ISNUMBER('2019'!M113),(1-('2019'!M113/100)),"XXX")</f>
        <v>0.90080685620000001</v>
      </c>
      <c r="O113" s="203">
        <f>IF(ISNUMBER('2019'!N113),IF(('2019'!N113/10)&gt;1,1,'2019'!N113/10),"XXX")</f>
        <v>0.01</v>
      </c>
      <c r="P113" s="203">
        <f>IF(ISNUMBER('2019'!O113),('2019'!O113/100),"XXX")</f>
        <v>0.223</v>
      </c>
      <c r="Q113" s="203">
        <f>IF(ISNUMBER('2019'!P113),'2019'!P113,"XXX")</f>
        <v>1.1170576326549053E-3</v>
      </c>
      <c r="R113" s="203" t="str">
        <f>IF(ISNUMBER('2019'!Q113),('2019'!Q113/100),"XXX")</f>
        <v>XXX</v>
      </c>
      <c r="S113" s="203">
        <f>IF(ISNUMBER('2019'!R113),('2019'!R113/100),"XXX")</f>
        <v>0.22858830000000002</v>
      </c>
      <c r="T113" s="203">
        <f>IF(ISNUMBER('2019'!S113),(1-('2019'!S113/100)),"XXX")</f>
        <v>0.77139999999999997</v>
      </c>
      <c r="U113" s="203" t="str">
        <f>IF(ISNUMBER('2019'!T113),'2019'!T113,"XXX")</f>
        <v>XXX</v>
      </c>
      <c r="V113" s="203" t="str">
        <f>IF(ISNUMBER('2019'!U113),'2019'!U113,"XXX")</f>
        <v>XXX</v>
      </c>
      <c r="W113" s="203" t="str">
        <f>IF(ISNUMBER('2019'!V113),'2019'!V113,"XXX")</f>
        <v>XXX</v>
      </c>
      <c r="X113" s="203" t="str">
        <f>IF(ISNUMBER('2019'!W113),'2019'!W113,"XXX")</f>
        <v>XXX</v>
      </c>
      <c r="Y113" s="129">
        <f t="shared" si="8"/>
        <v>0.26480289414653096</v>
      </c>
      <c r="Z113" s="202">
        <f>'2019'!X113</f>
        <v>0.42799999999999999</v>
      </c>
      <c r="AA113" s="203">
        <f>('2019'!Y113+2.5)/5</f>
        <v>0.53358880279999998</v>
      </c>
      <c r="AB113" s="196">
        <f t="shared" si="9"/>
        <v>0.48079440139999996</v>
      </c>
      <c r="AC113" s="79"/>
      <c r="AD113" s="79"/>
      <c r="AE113">
        <f t="shared" si="12"/>
        <v>0.12330000000000001</v>
      </c>
      <c r="AF113">
        <f t="shared" si="12"/>
        <v>0.12330000000000001</v>
      </c>
      <c r="AG113" t="str">
        <f t="shared" si="12"/>
        <v>XXX</v>
      </c>
      <c r="AH113">
        <f t="shared" si="12"/>
        <v>0.26539966999999998</v>
      </c>
      <c r="AI113">
        <f t="shared" si="12"/>
        <v>0.58310326309999994</v>
      </c>
      <c r="AJ113">
        <f t="shared" si="12"/>
        <v>0.45540342810000001</v>
      </c>
      <c r="AK113">
        <f t="shared" si="12"/>
        <v>0.11650000000000001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0.22858830000000002</v>
      </c>
      <c r="AO113">
        <f t="shared" si="12"/>
        <v>0.49999415000000003</v>
      </c>
      <c r="AP113">
        <f t="shared" si="12"/>
        <v>0.77139999999999997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F113" s="9">
        <v>0.38</v>
      </c>
      <c r="BG113" s="9">
        <v>1</v>
      </c>
      <c r="BH113" s="61" t="str">
        <f>IF(ISNUMBER('1-3'!M113),'1-3'!M113/100,"XXX")</f>
        <v>XXX</v>
      </c>
      <c r="BI113" s="9">
        <v>0.5</v>
      </c>
      <c r="BJ113" s="9">
        <v>0.30000000000000004</v>
      </c>
      <c r="BK113" s="9"/>
      <c r="BL113" s="9">
        <v>0.12330000000000001</v>
      </c>
      <c r="BM113" s="9">
        <v>0.28998600000000002</v>
      </c>
      <c r="BN113" s="9"/>
      <c r="BO113" s="9">
        <v>0.26539966999999998</v>
      </c>
      <c r="BP113" s="9">
        <v>0.90080685620000001</v>
      </c>
      <c r="BQ113" s="9">
        <v>0.01</v>
      </c>
      <c r="BR113" s="9">
        <v>0.223</v>
      </c>
      <c r="BS113" s="9">
        <v>1.1170576326549053E-3</v>
      </c>
      <c r="BT113" s="9"/>
      <c r="BU113" s="9">
        <v>0.10839880068736035</v>
      </c>
      <c r="BV113" s="9">
        <v>0.77139999999999997</v>
      </c>
      <c r="BW113" s="9"/>
      <c r="BX113" s="9"/>
      <c r="BY113" s="9"/>
      <c r="BZ113" s="9"/>
      <c r="CA113" s="9">
        <v>0.42799999999999999</v>
      </c>
      <c r="CB113" s="9">
        <v>0.51866951882839207</v>
      </c>
    </row>
    <row r="114" spans="1:80" ht="15" x14ac:dyDescent="0.25">
      <c r="A114" s="19" t="s">
        <v>121</v>
      </c>
      <c r="B114" s="19" t="s">
        <v>121</v>
      </c>
      <c r="C114" s="202">
        <f>IF(ISNUMBER('2019'!C114),(1-PRODUCT('2019'!C114,0.1)),"XXX")</f>
        <v>0.57999999999999996</v>
      </c>
      <c r="D114" s="202">
        <f>IFERROR(IF((LOG(100*'2019'!D114+1)/LOG(100+1))&gt;1,0,(1-(LOG(100*'2019'!D114+1)/LOG(100+1)))), 1)</f>
        <v>1</v>
      </c>
      <c r="E114" s="203">
        <f>IF(ISNUMBER('2019'!E114),IF('2019'!E114/100&gt;1,1,'2019'!E114/100),"XXX")</f>
        <v>0.63366140143418082</v>
      </c>
      <c r="F114" s="202">
        <f>IF(ISNUMBER('2019'!F114),(1-(('2019'!F114-1)/4)),"XXX")</f>
        <v>0.75</v>
      </c>
      <c r="G114" s="202">
        <f>IF(ISNUMBER('2019'!G114),(1-('2019'!G114/10)),"XXX")</f>
        <v>0.42999999999999994</v>
      </c>
      <c r="H114" s="195">
        <f t="shared" si="7"/>
        <v>0.67873228028683619</v>
      </c>
      <c r="I114" s="203">
        <f>IF(ISNUMBER('2019'!H114),'2019'!H114,"XXX")</f>
        <v>0.5982640972595773</v>
      </c>
      <c r="J114" s="203">
        <f>IF(ISNUMBER('2019'!I114),'2019'!I114,"XXX")</f>
        <v>0.54349999999999998</v>
      </c>
      <c r="K114" s="203">
        <f>IF(ISNUMBER('2019'!J114),IF(('2019'!J114/5)&gt;1,1,'2019'!J114/5),"XXX")</f>
        <v>0.46565399999999996</v>
      </c>
      <c r="L114" s="203">
        <f>IF(ISNUMBER('2019'!K114),'2019'!K114,"XXX")</f>
        <v>0.42325247520833331</v>
      </c>
      <c r="M114" s="203">
        <f>IF(ISNUMBER('2019'!L114),IF(('2019'!L114/5)&gt;1,1,'2019'!L114/5),"XXX")</f>
        <v>0.659886694</v>
      </c>
      <c r="N114" s="203">
        <f>IF(ISNUMBER('2019'!M114),(1-('2019'!M114/100)),"XXX")</f>
        <v>0.58374916080000006</v>
      </c>
      <c r="O114" s="203">
        <f>IF(ISNUMBER('2019'!N114),IF(('2019'!N114/10)&gt;1,1,'2019'!N114/10),"XXX")</f>
        <v>0.62</v>
      </c>
      <c r="P114" s="203">
        <f>IF(ISNUMBER('2019'!O114),('2019'!O114/100),"XXX")</f>
        <v>0.64599999999999991</v>
      </c>
      <c r="Q114" s="203">
        <f>IF(ISNUMBER('2019'!P114),'2019'!P114,"XXX")</f>
        <v>0.28224813938140869</v>
      </c>
      <c r="R114" s="203">
        <f>IF(ISNUMBER('2019'!Q114),('2019'!Q114/100),"XXX")</f>
        <v>0.17600000000000002</v>
      </c>
      <c r="S114" s="203">
        <f>IF(ISNUMBER('2019'!R114),('2019'!R114/100),"XXX")</f>
        <v>0.56993519999999998</v>
      </c>
      <c r="T114" s="203">
        <f>IF(ISNUMBER('2019'!S114),(1-('2019'!S114/100)),"XXX")</f>
        <v>0.99709999999999999</v>
      </c>
      <c r="U114" s="203">
        <f>IF(ISNUMBER('2019'!T114),'2019'!T114,"XXX")</f>
        <v>0.4427388456111111</v>
      </c>
      <c r="V114" s="203">
        <f>IF(ISNUMBER('2019'!U114),'2019'!U114,"XXX")</f>
        <v>0.28999999999999998</v>
      </c>
      <c r="W114" s="203">
        <f>IF(ISNUMBER('2019'!V114),'2019'!V114,"XXX")</f>
        <v>0.4705228673148148</v>
      </c>
      <c r="X114" s="203">
        <f>IF(ISNUMBER('2019'!W114),'2019'!W114,"XXX")</f>
        <v>0.40290806687777775</v>
      </c>
      <c r="Y114" s="129">
        <f t="shared" si="8"/>
        <v>0.51073497165331394</v>
      </c>
      <c r="Z114" s="202">
        <f>'2019'!X114</f>
        <v>0.57699999999999996</v>
      </c>
      <c r="AA114" s="203">
        <f>('2019'!Y114+2.5)/5</f>
        <v>0.52540015880000002</v>
      </c>
      <c r="AB114" s="196">
        <f t="shared" si="9"/>
        <v>0.55120007940000004</v>
      </c>
      <c r="AC114" s="79"/>
      <c r="AD114" s="79"/>
      <c r="AE114">
        <f t="shared" si="12"/>
        <v>0.57088204862978864</v>
      </c>
      <c r="AF114">
        <f t="shared" si="12"/>
        <v>0.50457699999999994</v>
      </c>
      <c r="AG114">
        <f t="shared" si="12"/>
        <v>0.44445323760416666</v>
      </c>
      <c r="AH114">
        <f t="shared" si="12"/>
        <v>0.5415695846041666</v>
      </c>
      <c r="AI114">
        <f t="shared" si="12"/>
        <v>0.62181792739999997</v>
      </c>
      <c r="AJ114">
        <f t="shared" si="12"/>
        <v>0.60187458040000008</v>
      </c>
      <c r="AK114">
        <f t="shared" si="12"/>
        <v>0.63300000000000001</v>
      </c>
      <c r="AL114">
        <f t="shared" si="12"/>
        <v>0.4641240696907043</v>
      </c>
      <c r="AM114">
        <f t="shared" si="12"/>
        <v>0.22912406969070437</v>
      </c>
      <c r="AN114">
        <f t="shared" si="12"/>
        <v>0.37296760000000001</v>
      </c>
      <c r="AO114">
        <f t="shared" si="12"/>
        <v>0.78351759999999993</v>
      </c>
      <c r="AP114">
        <f t="shared" si="12"/>
        <v>0.71991942280555554</v>
      </c>
      <c r="AQ114">
        <f t="shared" si="12"/>
        <v>0.36636942280555551</v>
      </c>
      <c r="AR114">
        <f t="shared" si="12"/>
        <v>0.38026143365740739</v>
      </c>
      <c r="AS114">
        <f t="shared" si="12"/>
        <v>0.43671546709629627</v>
      </c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F114" s="9">
        <v>0.57999999999999996</v>
      </c>
      <c r="BG114" s="9">
        <v>1</v>
      </c>
      <c r="BH114" s="61">
        <f>IF(ISNUMBER('1-3'!M114),'1-3'!M114/100,"XXX")</f>
        <v>0.64666666666666672</v>
      </c>
      <c r="BI114" s="9">
        <v>0.75</v>
      </c>
      <c r="BJ114" s="9">
        <v>0.42999999999999994</v>
      </c>
      <c r="BK114" s="9">
        <v>0.5982640972595773</v>
      </c>
      <c r="BL114" s="9">
        <v>0.54349999999999998</v>
      </c>
      <c r="BM114" s="9">
        <v>0.76400000000000001</v>
      </c>
      <c r="BN114" s="9">
        <v>0.42325247520833331</v>
      </c>
      <c r="BO114" s="9">
        <v>0.659886694</v>
      </c>
      <c r="BP114" s="9">
        <v>0.58374916080000006</v>
      </c>
      <c r="BQ114" s="9">
        <v>0.62</v>
      </c>
      <c r="BR114" s="9">
        <v>0.64599999999999991</v>
      </c>
      <c r="BS114" s="9">
        <v>0.28224813938140869</v>
      </c>
      <c r="BT114" s="9">
        <v>0.17600000000000002</v>
      </c>
      <c r="BU114" s="9">
        <v>0.40238610756196558</v>
      </c>
      <c r="BV114" s="9">
        <v>0.99709999999999999</v>
      </c>
      <c r="BW114" s="9">
        <v>0.4427388456111111</v>
      </c>
      <c r="BX114" s="9">
        <v>0.28999999999999998</v>
      </c>
      <c r="BY114" s="9">
        <v>0.4705228673148148</v>
      </c>
      <c r="BZ114" s="9">
        <v>0.40290806687777775</v>
      </c>
      <c r="CA114" s="9">
        <v>0.57699999999999996</v>
      </c>
      <c r="CB114" s="9">
        <v>0.51164316758513451</v>
      </c>
    </row>
    <row r="115" spans="1:80" ht="15" x14ac:dyDescent="0.25">
      <c r="A115" s="19" t="s">
        <v>122</v>
      </c>
      <c r="B115" s="19" t="s">
        <v>122</v>
      </c>
      <c r="C115" s="202">
        <f>IF(ISNUMBER('2019'!C115),(1-PRODUCT('2019'!C115,0.1)),"XXX")</f>
        <v>0.71</v>
      </c>
      <c r="D115" s="202">
        <f>IFERROR(IF((LOG(100*'2019'!D115+1)/LOG(100+1))&gt;1,0,(1-(LOG(100*'2019'!D115+1)/LOG(100+1)))), 1)</f>
        <v>1</v>
      </c>
      <c r="E115" s="203">
        <f>IF(ISNUMBER('2019'!E115),IF('2019'!E115/100&gt;1,1,'2019'!E115/100),"XXX")</f>
        <v>0.59578284731610176</v>
      </c>
      <c r="F115" s="202">
        <f>IF(ISNUMBER('2019'!F115),(1-(('2019'!F115-1)/4)),"XXX")</f>
        <v>1</v>
      </c>
      <c r="G115" s="202">
        <f>IF(ISNUMBER('2019'!G115),(1-('2019'!G115/10)),"XXX")</f>
        <v>0.63</v>
      </c>
      <c r="H115" s="195">
        <f t="shared" si="7"/>
        <v>0.78715656946322032</v>
      </c>
      <c r="I115" s="203">
        <f>IF(ISNUMBER('2019'!H115),'2019'!H115,"XXX")</f>
        <v>0.62309949709590717</v>
      </c>
      <c r="J115" s="203">
        <f>IF(ISNUMBER('2019'!I115),'2019'!I115,"XXX")</f>
        <v>0.57799999999999996</v>
      </c>
      <c r="K115" s="203">
        <f>IF(ISNUMBER('2019'!J115),IF(('2019'!J115/5)&gt;1,1,'2019'!J115/5),"XXX")</f>
        <v>0.5071540000000001</v>
      </c>
      <c r="L115" s="203">
        <f>IF(ISNUMBER('2019'!K115),'2019'!K115,"XXX")</f>
        <v>0.56589869258333325</v>
      </c>
      <c r="M115" s="203">
        <f>IF(ISNUMBER('2019'!L115),IF(('2019'!L115/5)&gt;1,1,'2019'!L115/5),"XXX")</f>
        <v>0.65596265799999998</v>
      </c>
      <c r="N115" s="203">
        <f>IF(ISNUMBER('2019'!M115),(1-('2019'!M115/100)),"XXX")</f>
        <v>0.71867584229999992</v>
      </c>
      <c r="O115" s="203">
        <f>IF(ISNUMBER('2019'!N115),IF(('2019'!N115/10)&gt;1,1,'2019'!N115/10),"XXX")</f>
        <v>0.27</v>
      </c>
      <c r="P115" s="203">
        <f>IF(ISNUMBER('2019'!O115),('2019'!O115/100),"XXX")</f>
        <v>0.35700000000000004</v>
      </c>
      <c r="Q115" s="203">
        <f>IF(ISNUMBER('2019'!P115),'2019'!P115,"XXX")</f>
        <v>0.27695720195770263</v>
      </c>
      <c r="R115" s="203">
        <f>IF(ISNUMBER('2019'!Q115),('2019'!Q115/100),"XXX")</f>
        <v>0.151</v>
      </c>
      <c r="S115" s="203">
        <f>IF(ISNUMBER('2019'!R115),('2019'!R115/100),"XXX")</f>
        <v>0.44543539999999998</v>
      </c>
      <c r="T115" s="203">
        <f>IF(ISNUMBER('2019'!S115),(1-('2019'!S115/100)),"XXX")</f>
        <v>0.97419999999999995</v>
      </c>
      <c r="U115" s="203">
        <f>IF(ISNUMBER('2019'!T115),'2019'!T115,"XXX")</f>
        <v>0.45974083744444444</v>
      </c>
      <c r="V115" s="203">
        <f>IF(ISNUMBER('2019'!U115),'2019'!U115,"XXX")</f>
        <v>0.35</v>
      </c>
      <c r="W115" s="203">
        <f>IF(ISNUMBER('2019'!V115),'2019'!V115,"XXX")</f>
        <v>0.47629269405555552</v>
      </c>
      <c r="X115" s="203">
        <f>IF(ISNUMBER('2019'!W115),'2019'!W115,"XXX")</f>
        <v>0.44545387558888899</v>
      </c>
      <c r="Y115" s="129">
        <f t="shared" si="8"/>
        <v>0.49092941868911444</v>
      </c>
      <c r="Z115" s="202">
        <f>'2019'!X115</f>
        <v>0.78500000000000003</v>
      </c>
      <c r="AA115" s="203">
        <f>('2019'!Y115+2.5)/5</f>
        <v>0.56727442139999995</v>
      </c>
      <c r="AB115" s="196">
        <f t="shared" si="9"/>
        <v>0.67613721069999999</v>
      </c>
      <c r="AC115" s="79"/>
      <c r="AD115" s="79"/>
      <c r="AE115">
        <f t="shared" si="12"/>
        <v>0.60054974854795362</v>
      </c>
      <c r="AF115">
        <f t="shared" si="12"/>
        <v>0.54257700000000009</v>
      </c>
      <c r="AG115">
        <f t="shared" si="12"/>
        <v>0.53652634629166673</v>
      </c>
      <c r="AH115">
        <f t="shared" si="12"/>
        <v>0.61093067529166656</v>
      </c>
      <c r="AI115">
        <f t="shared" si="12"/>
        <v>0.68731925014999995</v>
      </c>
      <c r="AJ115">
        <f t="shared" si="12"/>
        <v>0.49433792114999997</v>
      </c>
      <c r="AK115">
        <f t="shared" si="12"/>
        <v>0.3135</v>
      </c>
      <c r="AL115">
        <f t="shared" si="12"/>
        <v>0.31697860097885133</v>
      </c>
      <c r="AM115">
        <f t="shared" si="12"/>
        <v>0.2139786009788513</v>
      </c>
      <c r="AN115">
        <f t="shared" si="12"/>
        <v>0.29821769999999997</v>
      </c>
      <c r="AO115">
        <f t="shared" si="12"/>
        <v>0.7098177</v>
      </c>
      <c r="AP115">
        <f t="shared" si="12"/>
        <v>0.71697041872222222</v>
      </c>
      <c r="AQ115">
        <f t="shared" si="12"/>
        <v>0.40487041872222218</v>
      </c>
      <c r="AR115">
        <f t="shared" si="12"/>
        <v>0.41314634702777775</v>
      </c>
      <c r="AS115">
        <f t="shared" si="12"/>
        <v>0.46087328482222223</v>
      </c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F115" s="9">
        <v>0.71</v>
      </c>
      <c r="BG115" s="9">
        <v>1</v>
      </c>
      <c r="BH115" s="61">
        <f>IF(ISNUMBER('1-3'!M115),'1-3'!M115/100,"XXX")</f>
        <v>0.56166666666666676</v>
      </c>
      <c r="BI115" s="9">
        <v>1</v>
      </c>
      <c r="BJ115" s="9">
        <v>0.63</v>
      </c>
      <c r="BK115" s="9">
        <v>0.62309949709590717</v>
      </c>
      <c r="BL115" s="9">
        <v>0.57799999999999996</v>
      </c>
      <c r="BM115" s="9">
        <v>0.46565399999999996</v>
      </c>
      <c r="BN115" s="9">
        <v>0.56589869258333325</v>
      </c>
      <c r="BO115" s="9">
        <v>0.65596265799999998</v>
      </c>
      <c r="BP115" s="9">
        <v>0.71867584229999992</v>
      </c>
      <c r="BQ115" s="9">
        <v>0.27</v>
      </c>
      <c r="BR115" s="9">
        <v>0.35700000000000004</v>
      </c>
      <c r="BS115" s="9">
        <v>0.27695720195770263</v>
      </c>
      <c r="BT115" s="9">
        <v>0.151</v>
      </c>
      <c r="BU115" s="9">
        <v>0.34766501211197892</v>
      </c>
      <c r="BV115" s="9">
        <v>0.97419999999999995</v>
      </c>
      <c r="BW115" s="9">
        <v>0.45974083744444444</v>
      </c>
      <c r="BX115" s="9">
        <v>0.35</v>
      </c>
      <c r="BY115" s="9">
        <v>0.47629269405555552</v>
      </c>
      <c r="BZ115" s="9">
        <v>0.44545387558888899</v>
      </c>
      <c r="CA115" s="9">
        <v>0.78500000000000003</v>
      </c>
      <c r="CB115" s="9">
        <v>0.55227433443069462</v>
      </c>
    </row>
    <row r="116" spans="1:80" ht="15" x14ac:dyDescent="0.25">
      <c r="A116" s="19" t="s">
        <v>123</v>
      </c>
      <c r="B116" s="19" t="s">
        <v>123</v>
      </c>
      <c r="C116" s="202">
        <f>IF(ISNUMBER('2019'!C116),(1-PRODUCT('2019'!C116,0.1)),"XXX")</f>
        <v>0.33999999999999997</v>
      </c>
      <c r="D116" s="202">
        <f>IFERROR(IF((LOG(100*'2019'!D116+1)/LOG(100+1))&gt;1,0,(1-(LOG(100*'2019'!D116+1)/LOG(100+1)))), 1)</f>
        <v>0.64003418566967607</v>
      </c>
      <c r="E116" s="203">
        <f>IF(ISNUMBER('2019'!E116),IF('2019'!E116/100&gt;1,1,'2019'!E116/100),"XXX")</f>
        <v>0.44759271310310739</v>
      </c>
      <c r="F116" s="202">
        <f>IF(ISNUMBER('2019'!F116),(1-(('2019'!F116-1)/4)),"XXX")</f>
        <v>0</v>
      </c>
      <c r="G116" s="202">
        <f>IF(ISNUMBER('2019'!G116),(1-('2019'!G116/10)),"XXX")</f>
        <v>0.26</v>
      </c>
      <c r="H116" s="195">
        <f t="shared" si="7"/>
        <v>0.33752537975455665</v>
      </c>
      <c r="I116" s="203">
        <f>IF(ISNUMBER('2019'!H116),'2019'!H116,"XXX")</f>
        <v>0.57825256042996553</v>
      </c>
      <c r="J116" s="203">
        <f>IF(ISNUMBER('2019'!I116),'2019'!I116,"XXX")</f>
        <v>0.58379999999999999</v>
      </c>
      <c r="K116" s="203" t="str">
        <f>IF(ISNUMBER('2019'!J116),IF(('2019'!J116/5)&gt;1,1,'2019'!J116/5),"XXX")</f>
        <v>XXX</v>
      </c>
      <c r="L116" s="203">
        <f>IF(ISNUMBER('2019'!K116),'2019'!K116,"XXX")</f>
        <v>0.5447875817083333</v>
      </c>
      <c r="M116" s="203">
        <f>IF(ISNUMBER('2019'!L116),IF(('2019'!L116/5)&gt;1,1,'2019'!L116/5),"XXX")</f>
        <v>0.33101499000000001</v>
      </c>
      <c r="N116" s="203">
        <f>IF(ISNUMBER('2019'!M116),(1-('2019'!M116/100)),"XXX")</f>
        <v>0.51440513609999994</v>
      </c>
      <c r="O116" s="203">
        <f>IF(ISNUMBER('2019'!N116),IF(('2019'!N116/10)&gt;1,1,'2019'!N116/10),"XXX")</f>
        <v>0.26</v>
      </c>
      <c r="P116" s="203">
        <f>IF(ISNUMBER('2019'!O116),('2019'!O116/100),"XXX")</f>
        <v>0.20499999999999999</v>
      </c>
      <c r="Q116" s="203">
        <f>IF(ISNUMBER('2019'!P116),'2019'!P116,"XXX")</f>
        <v>0.13316737413406371</v>
      </c>
      <c r="R116" s="203">
        <f>IF(ISNUMBER('2019'!Q116),('2019'!Q116/100),"XXX")</f>
        <v>0.22399999999999998</v>
      </c>
      <c r="S116" s="203">
        <f>IF(ISNUMBER('2019'!R116),('2019'!R116/100),"XXX")</f>
        <v>0.63850299999999993</v>
      </c>
      <c r="T116" s="203">
        <f>IF(ISNUMBER('2019'!S116),(1-('2019'!S116/100)),"XXX")</f>
        <v>0.97989999999999999</v>
      </c>
      <c r="U116" s="203">
        <f>IF(ISNUMBER('2019'!T116),'2019'!T116,"XXX")</f>
        <v>0.52686595916666668</v>
      </c>
      <c r="V116" s="203">
        <f>IF(ISNUMBER('2019'!U116),'2019'!U116,"XXX")</f>
        <v>0.36</v>
      </c>
      <c r="W116" s="203">
        <f>IF(ISNUMBER('2019'!V116),'2019'!V116,"XXX")</f>
        <v>0.52054591088888891</v>
      </c>
      <c r="X116" s="203">
        <f>IF(ISNUMBER('2019'!W116),'2019'!W116,"XXX")</f>
        <v>0.53500644363333338</v>
      </c>
      <c r="Y116" s="129">
        <f t="shared" si="8"/>
        <v>0.46750228361059898</v>
      </c>
      <c r="Z116" s="202">
        <f>'2019'!X116</f>
        <v>0.45800000000000002</v>
      </c>
      <c r="AA116" s="203">
        <f>('2019'!Y116+2.5)/5</f>
        <v>0.51611356279999998</v>
      </c>
      <c r="AB116" s="196">
        <f t="shared" si="9"/>
        <v>0.48705678139999997</v>
      </c>
      <c r="AC116" s="79"/>
      <c r="AD116" s="79"/>
      <c r="AE116">
        <f t="shared" si="12"/>
        <v>0.58102628021498282</v>
      </c>
      <c r="AF116">
        <f t="shared" si="12"/>
        <v>0.58379999999999999</v>
      </c>
      <c r="AG116">
        <f t="shared" si="12"/>
        <v>0.5447875817083333</v>
      </c>
      <c r="AH116">
        <f t="shared" si="12"/>
        <v>0.43790128585416666</v>
      </c>
      <c r="AI116">
        <f t="shared" si="12"/>
        <v>0.42271006304999997</v>
      </c>
      <c r="AJ116">
        <f t="shared" si="12"/>
        <v>0.38720256804999997</v>
      </c>
      <c r="AK116">
        <f t="shared" si="12"/>
        <v>0.23249999999999998</v>
      </c>
      <c r="AL116">
        <f t="shared" si="12"/>
        <v>0.16908368706703186</v>
      </c>
      <c r="AM116">
        <f t="shared" si="12"/>
        <v>0.17858368706703184</v>
      </c>
      <c r="AN116">
        <f t="shared" si="12"/>
        <v>0.43125149999999995</v>
      </c>
      <c r="AO116">
        <f t="shared" si="12"/>
        <v>0.80920149999999991</v>
      </c>
      <c r="AP116">
        <f t="shared" si="12"/>
        <v>0.75338297958333333</v>
      </c>
      <c r="AQ116">
        <f t="shared" si="12"/>
        <v>0.44343297958333333</v>
      </c>
      <c r="AR116">
        <f t="shared" si="12"/>
        <v>0.44027295544444445</v>
      </c>
      <c r="AS116">
        <f t="shared" si="12"/>
        <v>0.52777617726111115</v>
      </c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F116" s="9">
        <v>0.34000000000000008</v>
      </c>
      <c r="BG116" s="9">
        <v>0.64003418566967607</v>
      </c>
      <c r="BH116" s="61">
        <f>IF(ISNUMBER('1-3'!M116),'1-3'!M116/100,"XXX")</f>
        <v>0.6216666666666667</v>
      </c>
      <c r="BI116" s="9">
        <v>0</v>
      </c>
      <c r="BJ116" s="9">
        <v>0.26</v>
      </c>
      <c r="BK116" s="9">
        <v>0.57825256042996553</v>
      </c>
      <c r="BL116" s="9">
        <v>0.58379999999999999</v>
      </c>
      <c r="BM116" s="9">
        <v>0.5071540000000001</v>
      </c>
      <c r="BN116" s="9">
        <v>0.5447875817083333</v>
      </c>
      <c r="BO116" s="9">
        <v>0.33101499000000001</v>
      </c>
      <c r="BP116" s="9">
        <v>0.51440513609999994</v>
      </c>
      <c r="BQ116" s="9">
        <v>0.26</v>
      </c>
      <c r="BR116" s="9">
        <v>0.20499999999999999</v>
      </c>
      <c r="BS116" s="9">
        <v>0.13316737413406371</v>
      </c>
      <c r="BT116" s="9">
        <v>0.22399999999999998</v>
      </c>
      <c r="BU116" s="9">
        <v>0.38436396208225604</v>
      </c>
      <c r="BV116" s="9">
        <v>0.97989999999999999</v>
      </c>
      <c r="BW116" s="9">
        <v>0.52686595916666668</v>
      </c>
      <c r="BX116" s="9">
        <v>0.36</v>
      </c>
      <c r="BY116" s="9">
        <v>0.52054591088888891</v>
      </c>
      <c r="BZ116" s="9">
        <v>0.53500644363333338</v>
      </c>
      <c r="CA116" s="9">
        <v>0.45800000000000002</v>
      </c>
      <c r="CB116" s="9">
        <v>0.5013016883283854</v>
      </c>
    </row>
    <row r="117" spans="1:80" ht="15" x14ac:dyDescent="0.25">
      <c r="A117" s="19" t="s">
        <v>124</v>
      </c>
      <c r="B117" s="19" t="s">
        <v>124</v>
      </c>
      <c r="C117" s="202">
        <f>IF(ISNUMBER('2019'!C117),(1-PRODUCT('2019'!C117,0.1)),"XXX")</f>
        <v>0.65999999999999992</v>
      </c>
      <c r="D117" s="202">
        <f>IFERROR(IF((LOG(100*'2019'!D117+1)/LOG(100+1))&gt;1,0,(1-(LOG(100*'2019'!D117+1)/LOG(100+1)))), 1)</f>
        <v>1</v>
      </c>
      <c r="E117" s="203">
        <f>IF(ISNUMBER('2019'!E117),IF('2019'!E117/100&gt;1,1,'2019'!E117/100),"XXX")</f>
        <v>0.79740384930112995</v>
      </c>
      <c r="F117" s="202">
        <f>IF(ISNUMBER('2019'!F117),(1-(('2019'!F117-1)/4)),"XXX")</f>
        <v>0.75</v>
      </c>
      <c r="G117" s="202">
        <f>IF(ISNUMBER('2019'!G117),(1-('2019'!G117/10)),"XXX")</f>
        <v>0.57999999999999996</v>
      </c>
      <c r="H117" s="195">
        <f t="shared" si="7"/>
        <v>0.75748076986022606</v>
      </c>
      <c r="I117" s="203">
        <f>IF(ISNUMBER('2019'!H117),'2019'!H117,"XXX")</f>
        <v>0.81151632684819319</v>
      </c>
      <c r="J117" s="203">
        <f>IF(ISNUMBER('2019'!I117),'2019'!I117,"XXX")</f>
        <v>0.80049999999999999</v>
      </c>
      <c r="K117" s="203">
        <f>IF(ISNUMBER('2019'!J117),IF(('2019'!J117/5)&gt;1,1,'2019'!J117/5),"XXX")</f>
        <v>0.559894</v>
      </c>
      <c r="L117" s="203">
        <f>IF(ISNUMBER('2019'!K117),'2019'!K117,"XXX")</f>
        <v>0.66693628233333324</v>
      </c>
      <c r="M117" s="203">
        <f>IF(ISNUMBER('2019'!L117),IF(('2019'!L117/5)&gt;1,1,'2019'!L117/5),"XXX")</f>
        <v>0.92041311199999998</v>
      </c>
      <c r="N117" s="203">
        <f>IF(ISNUMBER('2019'!M117),(1-('2019'!M117/100)),"XXX")</f>
        <v>0.79555187230000002</v>
      </c>
      <c r="O117" s="203">
        <f>IF(ISNUMBER('2019'!N117),IF(('2019'!N117/10)&gt;1,1,'2019'!N117/10),"XXX")</f>
        <v>1</v>
      </c>
      <c r="P117" s="203">
        <f>IF(ISNUMBER('2019'!O117),('2019'!O117/100),"XXX")</f>
        <v>0.83599999999999997</v>
      </c>
      <c r="Q117" s="203">
        <f>IF(ISNUMBER('2019'!P117),'2019'!P117,"XXX")</f>
        <v>0.39336483478546141</v>
      </c>
      <c r="R117" s="203">
        <f>IF(ISNUMBER('2019'!Q117),('2019'!Q117/100),"XXX")</f>
        <v>0.52</v>
      </c>
      <c r="S117" s="203">
        <f>IF(ISNUMBER('2019'!R117),('2019'!R117/100),"XXX")</f>
        <v>0.79991410000000007</v>
      </c>
      <c r="T117" s="203">
        <f>IF(ISNUMBER('2019'!S117),(1-('2019'!S117/100)),"XXX")</f>
        <v>1</v>
      </c>
      <c r="U117" s="203">
        <f>IF(ISNUMBER('2019'!T117),'2019'!T117,"XXX")</f>
        <v>0.55561467277777776</v>
      </c>
      <c r="V117" s="203">
        <f>IF(ISNUMBER('2019'!U117),'2019'!U117,"XXX")</f>
        <v>0.6</v>
      </c>
      <c r="W117" s="203">
        <f>IF(ISNUMBER('2019'!V117),'2019'!V117,"XXX")</f>
        <v>0.56796176344444449</v>
      </c>
      <c r="X117" s="203">
        <f>IF(ISNUMBER('2019'!W117),'2019'!W117,"XXX")</f>
        <v>0.51517308424444441</v>
      </c>
      <c r="Y117" s="129">
        <f t="shared" si="8"/>
        <v>0.7089275030458535</v>
      </c>
      <c r="Z117" s="202">
        <f>'2019'!X117</f>
        <v>0.69</v>
      </c>
      <c r="AA117" s="203">
        <f>('2019'!Y117+2.5)/5</f>
        <v>0.64757122999999994</v>
      </c>
      <c r="AB117" s="196">
        <f t="shared" si="9"/>
        <v>0.668785615</v>
      </c>
      <c r="AC117" s="79"/>
      <c r="AD117" s="79"/>
      <c r="AE117">
        <f t="shared" si="12"/>
        <v>0.80600816342409654</v>
      </c>
      <c r="AF117">
        <f t="shared" si="12"/>
        <v>0.68019699999999994</v>
      </c>
      <c r="AG117">
        <f t="shared" si="12"/>
        <v>0.61341514116666662</v>
      </c>
      <c r="AH117">
        <f t="shared" si="12"/>
        <v>0.79367469716666661</v>
      </c>
      <c r="AI117">
        <f t="shared" si="12"/>
        <v>0.85798249215</v>
      </c>
      <c r="AJ117">
        <f t="shared" si="12"/>
        <v>0.89777593614999995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0.65995705000000005</v>
      </c>
      <c r="AO117">
        <f t="shared" si="12"/>
        <v>0.89995705000000004</v>
      </c>
      <c r="AP117">
        <f t="shared" si="12"/>
        <v>0.77780733638888888</v>
      </c>
      <c r="AQ117">
        <f t="shared" si="12"/>
        <v>0.57780733638888893</v>
      </c>
      <c r="AR117">
        <f t="shared" si="12"/>
        <v>0.58398088172222229</v>
      </c>
      <c r="AS117">
        <f t="shared" si="12"/>
        <v>0.54156742384444445</v>
      </c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F117" s="9">
        <v>0.66</v>
      </c>
      <c r="BG117" s="9">
        <v>1</v>
      </c>
      <c r="BH117" s="61">
        <f>IF(ISNUMBER('1-3'!M117),'1-3'!M117/100,"XXX")</f>
        <v>0.80666666666666675</v>
      </c>
      <c r="BI117" s="9">
        <v>0.75</v>
      </c>
      <c r="BJ117" s="9">
        <v>0.57999999999999996</v>
      </c>
      <c r="BK117" s="9">
        <v>0.81151632684819319</v>
      </c>
      <c r="BL117" s="9">
        <v>0.80049999999999999</v>
      </c>
      <c r="BM117" s="9">
        <v>0.42973999999999996</v>
      </c>
      <c r="BN117" s="9">
        <v>0.66693628233333324</v>
      </c>
      <c r="BO117" s="9">
        <v>0.92041311199999998</v>
      </c>
      <c r="BP117" s="9">
        <v>0.79555187230000002</v>
      </c>
      <c r="BQ117" s="9">
        <v>1</v>
      </c>
      <c r="BR117" s="9">
        <v>0.83599999999999997</v>
      </c>
      <c r="BS117" s="9">
        <v>0.39336483478546141</v>
      </c>
      <c r="BT117" s="9">
        <v>0.52</v>
      </c>
      <c r="BU117" s="9">
        <v>0.547105632224268</v>
      </c>
      <c r="BV117" s="9">
        <v>1</v>
      </c>
      <c r="BW117" s="9">
        <v>0.55561467277777776</v>
      </c>
      <c r="BX117" s="9">
        <v>0.6</v>
      </c>
      <c r="BY117" s="9">
        <v>0.56796176344444449</v>
      </c>
      <c r="BZ117" s="9">
        <v>0.51517308424444441</v>
      </c>
      <c r="CA117" s="9">
        <v>0.69</v>
      </c>
      <c r="CB117" s="9">
        <v>0.63463435173034666</v>
      </c>
    </row>
    <row r="118" spans="1:80" ht="15" x14ac:dyDescent="0.25">
      <c r="A118" s="19" t="s">
        <v>125</v>
      </c>
      <c r="B118" s="19" t="s">
        <v>125</v>
      </c>
      <c r="C118" s="202">
        <f>IF(ISNUMBER('2019'!C118),(1-PRODUCT('2019'!C118,0.1)),"XXX")</f>
        <v>0.71</v>
      </c>
      <c r="D118" s="202">
        <f>IFERROR(IF((LOG(100*'2019'!D118+1)/LOG(100+1))&gt;1,0,(1-(LOG(100*'2019'!D118+1)/LOG(100+1)))), 1)</f>
        <v>1</v>
      </c>
      <c r="E118" s="203">
        <f>IF(ISNUMBER('2019'!E118),IF('2019'!E118/100&gt;1,1,'2019'!E118/100),"XXX")</f>
        <v>0.90885814280494348</v>
      </c>
      <c r="F118" s="202">
        <f>IF(ISNUMBER('2019'!F118),(1-(('2019'!F118-1)/4)),"XXX")</f>
        <v>0.75</v>
      </c>
      <c r="G118" s="202">
        <f>IF(ISNUMBER('2019'!G118),(1-('2019'!G118/10)),"XXX")</f>
        <v>0.88</v>
      </c>
      <c r="H118" s="195">
        <f t="shared" si="7"/>
        <v>0.84977162856098865</v>
      </c>
      <c r="I118" s="203">
        <f>IF(ISNUMBER('2019'!H118),'2019'!H118,"XXX")</f>
        <v>0.83599537656149292</v>
      </c>
      <c r="J118" s="203">
        <f>IF(ISNUMBER('2019'!I118),'2019'!I118,"XXX")</f>
        <v>0.79479999999999995</v>
      </c>
      <c r="K118" s="203">
        <f>IF(ISNUMBER('2019'!J118),IF(('2019'!J118/5)&gt;1,1,'2019'!J118/5),"XXX")</f>
        <v>0.74040800000000007</v>
      </c>
      <c r="L118" s="203">
        <f>IF(ISNUMBER('2019'!K118),'2019'!K118,"XXX")</f>
        <v>0.70806630449999997</v>
      </c>
      <c r="M118" s="203">
        <f>IF(ISNUMBER('2019'!L118),IF(('2019'!L118/5)&gt;1,1,'2019'!L118/5),"XXX")</f>
        <v>1</v>
      </c>
      <c r="N118" s="203">
        <f>IF(ISNUMBER('2019'!M118),(1-('2019'!M118/100)),"XXX")</f>
        <v>0.69547122960000007</v>
      </c>
      <c r="O118" s="203">
        <f>IF(ISNUMBER('2019'!N118),IF(('2019'!N118/10)&gt;1,1,'2019'!N118/10),"XXX")</f>
        <v>1</v>
      </c>
      <c r="P118" s="203">
        <f>IF(ISNUMBER('2019'!O118),('2019'!O118/100),"XXX")</f>
        <v>0.90400000000000003</v>
      </c>
      <c r="Q118" s="203" t="str">
        <f>IF(ISNUMBER('2019'!P118),'2019'!P118,"XXX")</f>
        <v>XXX</v>
      </c>
      <c r="R118" s="203">
        <f>IF(ISNUMBER('2019'!Q118),('2019'!Q118/100),"XXX")</f>
        <v>0.59299999999999997</v>
      </c>
      <c r="S118" s="203">
        <f>IF(ISNUMBER('2019'!R118),('2019'!R118/100),"XXX")</f>
        <v>0.83141169999999998</v>
      </c>
      <c r="T118" s="203">
        <f>IF(ISNUMBER('2019'!S118),(1-('2019'!S118/100)),"XXX")</f>
        <v>1</v>
      </c>
      <c r="U118" s="203">
        <f>IF(ISNUMBER('2019'!T118),'2019'!T118,"XXX")</f>
        <v>0.66892078183333326</v>
      </c>
      <c r="V118" s="203">
        <f>IF(ISNUMBER('2019'!U118),'2019'!U118,"XXX")</f>
        <v>0.64</v>
      </c>
      <c r="W118" s="203">
        <f>IF(ISNUMBER('2019'!V118),'2019'!V118,"XXX")</f>
        <v>0.56555305585185178</v>
      </c>
      <c r="X118" s="203">
        <f>IF(ISNUMBER('2019'!W118),'2019'!W118,"XXX")</f>
        <v>0.52551792068888892</v>
      </c>
      <c r="Y118" s="129">
        <f t="shared" si="8"/>
        <v>0.75600902306472284</v>
      </c>
      <c r="Z118" s="202">
        <f>'2019'!X118</f>
        <v>0.89300000000000002</v>
      </c>
      <c r="AA118" s="203">
        <f>('2019'!Y118+2.5)/5</f>
        <v>0.75074436659999999</v>
      </c>
      <c r="AB118" s="196">
        <f t="shared" si="9"/>
        <v>0.8218721833</v>
      </c>
      <c r="AC118" s="79"/>
      <c r="AD118" s="79"/>
      <c r="AE118">
        <f t="shared" si="12"/>
        <v>0.81539768828074644</v>
      </c>
      <c r="AF118">
        <f t="shared" si="12"/>
        <v>0.76760399999999995</v>
      </c>
      <c r="AG118">
        <f t="shared" si="12"/>
        <v>0.72423715224999996</v>
      </c>
      <c r="AH118">
        <f t="shared" si="12"/>
        <v>0.85403315224999998</v>
      </c>
      <c r="AI118">
        <f t="shared" si="12"/>
        <v>0.84773561480000004</v>
      </c>
      <c r="AJ118">
        <f t="shared" si="12"/>
        <v>0.84773561480000004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0.71220584999999992</v>
      </c>
      <c r="AO118">
        <f t="shared" si="12"/>
        <v>0.91570584999999993</v>
      </c>
      <c r="AP118">
        <f t="shared" si="12"/>
        <v>0.83446039091666657</v>
      </c>
      <c r="AQ118">
        <f t="shared" si="12"/>
        <v>0.65446039091666663</v>
      </c>
      <c r="AR118">
        <f t="shared" si="12"/>
        <v>0.60277652792592584</v>
      </c>
      <c r="AS118">
        <f t="shared" si="12"/>
        <v>0.54553548827037035</v>
      </c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F118" s="9">
        <v>0.71</v>
      </c>
      <c r="BG118" s="9">
        <v>1</v>
      </c>
      <c r="BH118" s="61">
        <f>IF(ISNUMBER('1-3'!M118),'1-3'!M118/100,"XXX")</f>
        <v>0.97833333333333339</v>
      </c>
      <c r="BI118" s="9">
        <v>0.75</v>
      </c>
      <c r="BJ118" s="9">
        <v>0.88</v>
      </c>
      <c r="BK118" s="9">
        <v>0.83599537656149292</v>
      </c>
      <c r="BL118" s="9">
        <v>0.79479999999999995</v>
      </c>
      <c r="BM118" s="9">
        <v>0.559894</v>
      </c>
      <c r="BN118" s="9">
        <v>0.70806630449999997</v>
      </c>
      <c r="BO118" s="9">
        <v>1</v>
      </c>
      <c r="BP118" s="9">
        <v>0.69547122960000007</v>
      </c>
      <c r="BQ118" s="9">
        <v>1</v>
      </c>
      <c r="BR118" s="9">
        <v>0.90400000000000003</v>
      </c>
      <c r="BS118" s="9" t="s">
        <v>167</v>
      </c>
      <c r="BT118" s="9">
        <v>0.59299999999999997</v>
      </c>
      <c r="BU118" s="9">
        <v>0.58734426223186142</v>
      </c>
      <c r="BV118" s="9">
        <v>1</v>
      </c>
      <c r="BW118" s="9">
        <v>0.66892078183333326</v>
      </c>
      <c r="BX118" s="9">
        <v>0.64</v>
      </c>
      <c r="BY118" s="9">
        <v>0.56555305585185178</v>
      </c>
      <c r="BZ118" s="9">
        <v>0.52551792068888892</v>
      </c>
      <c r="CA118" s="9">
        <v>0.89300000000000002</v>
      </c>
      <c r="CB118" s="9">
        <v>0.7392931461334229</v>
      </c>
    </row>
    <row r="119" spans="1:80" ht="15" x14ac:dyDescent="0.25">
      <c r="A119" s="19" t="s">
        <v>126</v>
      </c>
      <c r="B119" s="19" t="s">
        <v>126</v>
      </c>
      <c r="C119" s="202">
        <f>IF(ISNUMBER('2019'!C119),(1-PRODUCT('2019'!C119,0.1)),"XXX")</f>
        <v>0.24</v>
      </c>
      <c r="D119" s="202">
        <f>IFERROR(IF((LOG(100*'2019'!D119+1)/LOG(100+1))&gt;1,0,(1-(LOG(100*'2019'!D119+1)/LOG(100+1)))), 1)</f>
        <v>1</v>
      </c>
      <c r="E119" s="203">
        <f>IF(ISNUMBER('2019'!E119),IF('2019'!E119/100&gt;1,1,'2019'!E119/100),"XXX")</f>
        <v>0.89364576974166665</v>
      </c>
      <c r="F119" s="202">
        <f>IF(ISNUMBER('2019'!F119),(1-(('2019'!F119-1)/4)),"XXX")</f>
        <v>1</v>
      </c>
      <c r="G119" s="202">
        <f>IF(ISNUMBER('2019'!G119),(1-('2019'!G119/10)),"XXX")</f>
        <v>0.36</v>
      </c>
      <c r="H119" s="195">
        <f t="shared" si="7"/>
        <v>0.69872915394833324</v>
      </c>
      <c r="I119" s="203">
        <f>IF(ISNUMBER('2019'!H119),'2019'!H119,"XXX")</f>
        <v>0.81642523500748065</v>
      </c>
      <c r="J119" s="203">
        <f>IF(ISNUMBER('2019'!I119),'2019'!I119,"XXX")</f>
        <v>0.82330000000000003</v>
      </c>
      <c r="K119" s="203" t="str">
        <f>IF(ISNUMBER('2019'!J119),IF(('2019'!J119/5)&gt;1,1,'2019'!J119/5),"XXX")</f>
        <v>XXX</v>
      </c>
      <c r="L119" s="203">
        <f>IF(ISNUMBER('2019'!K119),'2019'!K119,"XXX")</f>
        <v>0.82363208929166665</v>
      </c>
      <c r="M119" s="203">
        <f>IF(ISNUMBER('2019'!L119),IF(('2019'!L119/5)&gt;1,1,'2019'!L119/5),"XXX")</f>
        <v>0.42356891599999996</v>
      </c>
      <c r="N119" s="203">
        <f>IF(ISNUMBER('2019'!M119),(1-('2019'!M119/100)),"XXX")</f>
        <v>0.87673479080000005</v>
      </c>
      <c r="O119" s="203">
        <f>IF(ISNUMBER('2019'!N119),IF(('2019'!N119/10)&gt;1,1,'2019'!N119/10),"XXX")</f>
        <v>0.09</v>
      </c>
      <c r="P119" s="203">
        <f>IF(ISNUMBER('2019'!O119),('2019'!O119/100),"XXX")</f>
        <v>0.19399999999999998</v>
      </c>
      <c r="Q119" s="203" t="str">
        <f>IF(ISNUMBER('2019'!P119),'2019'!P119,"XXX")</f>
        <v>XXX</v>
      </c>
      <c r="R119" s="203">
        <f>IF(ISNUMBER('2019'!Q119),('2019'!Q119/100),"XXX")</f>
        <v>6.0000000000000001E-3</v>
      </c>
      <c r="S119" s="203">
        <f>IF(ISNUMBER('2019'!R119),('2019'!R119/100),"XXX")</f>
        <v>0.99568619999999997</v>
      </c>
      <c r="T119" s="203">
        <f>IF(ISNUMBER('2019'!S119),(1-('2019'!S119/100)),"XXX")</f>
        <v>1</v>
      </c>
      <c r="U119" s="203">
        <f>IF(ISNUMBER('2019'!T119),'2019'!T119,"XXX")</f>
        <v>0.76772864127777785</v>
      </c>
      <c r="V119" s="203">
        <f>IF(ISNUMBER('2019'!U119),'2019'!U119,"XXX")</f>
        <v>0.62</v>
      </c>
      <c r="W119" s="203">
        <f>IF(ISNUMBER('2019'!V119),'2019'!V119,"XXX")</f>
        <v>0.67525769161111115</v>
      </c>
      <c r="X119" s="203">
        <f>IF(ISNUMBER('2019'!W119),'2019'!W119,"XXX")</f>
        <v>0.69916256268888888</v>
      </c>
      <c r="Y119" s="129">
        <f t="shared" si="8"/>
        <v>0.60257051349803703</v>
      </c>
      <c r="Z119" s="202">
        <f>'2019'!X119</f>
        <v>8.1000000000000003E-2</v>
      </c>
      <c r="AA119" s="203">
        <f>('2019'!Y119+2.5)/5</f>
        <v>0.25696964259999999</v>
      </c>
      <c r="AB119" s="196">
        <f t="shared" si="9"/>
        <v>0.1689848213</v>
      </c>
      <c r="AC119" s="79"/>
      <c r="AD119" s="79"/>
      <c r="AE119">
        <f t="shared" si="12"/>
        <v>0.81986261750374034</v>
      </c>
      <c r="AF119">
        <f t="shared" si="12"/>
        <v>0.82330000000000003</v>
      </c>
      <c r="AG119">
        <f t="shared" si="12"/>
        <v>0.82363208929166665</v>
      </c>
      <c r="AH119">
        <f t="shared" si="12"/>
        <v>0.62360050264583333</v>
      </c>
      <c r="AI119">
        <f t="shared" si="12"/>
        <v>0.65015185340000003</v>
      </c>
      <c r="AJ119">
        <f t="shared" si="12"/>
        <v>0.48336739540000001</v>
      </c>
      <c r="AK119">
        <f t="shared" si="12"/>
        <v>0.14199999999999999</v>
      </c>
      <c r="AL119">
        <f t="shared" si="12"/>
        <v>0.19399999999999998</v>
      </c>
      <c r="AM119">
        <f t="shared" si="12"/>
        <v>6.0000000000000001E-3</v>
      </c>
      <c r="AN119">
        <f t="shared" si="12"/>
        <v>0.50084309999999999</v>
      </c>
      <c r="AO119">
        <f t="shared" si="12"/>
        <v>0.99784309999999998</v>
      </c>
      <c r="AP119">
        <f t="shared" si="12"/>
        <v>0.88386432063888898</v>
      </c>
      <c r="AQ119">
        <f t="shared" si="12"/>
        <v>0.69386432063888892</v>
      </c>
      <c r="AR119">
        <f t="shared" si="12"/>
        <v>0.64762884580555558</v>
      </c>
      <c r="AS119">
        <f t="shared" si="12"/>
        <v>0.68721012714999996</v>
      </c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F119" s="9">
        <v>0.24</v>
      </c>
      <c r="BG119" s="9">
        <v>1</v>
      </c>
      <c r="BH119" s="61">
        <f>IF(ISNUMBER('1-3'!M119),'1-3'!M119/100,"XXX")</f>
        <v>1.05</v>
      </c>
      <c r="BI119" s="9">
        <v>1</v>
      </c>
      <c r="BJ119" s="9">
        <v>0.36</v>
      </c>
      <c r="BK119" s="9">
        <v>0.81642523500748065</v>
      </c>
      <c r="BL119" s="9">
        <v>0.82330000000000003</v>
      </c>
      <c r="BM119" s="9">
        <v>0.56609399999999999</v>
      </c>
      <c r="BN119" s="9">
        <v>0.82363208929166665</v>
      </c>
      <c r="BO119" s="9">
        <v>0.42356891599999996</v>
      </c>
      <c r="BP119" s="9">
        <v>0.87673479080000005</v>
      </c>
      <c r="BQ119" s="9">
        <v>0.09</v>
      </c>
      <c r="BR119" s="9">
        <v>0.19399999999999998</v>
      </c>
      <c r="BS119" s="9" t="s">
        <v>167</v>
      </c>
      <c r="BT119" s="9">
        <v>6.0000000000000001E-3</v>
      </c>
      <c r="BU119" s="9">
        <v>0.877207617215082</v>
      </c>
      <c r="BV119" s="9">
        <v>1</v>
      </c>
      <c r="BW119" s="9">
        <v>0.76772864127777785</v>
      </c>
      <c r="BX119" s="9">
        <v>0.62</v>
      </c>
      <c r="BY119" s="9">
        <v>0.67525769161111115</v>
      </c>
      <c r="BZ119" s="9">
        <v>0.69916256268888888</v>
      </c>
      <c r="CA119" s="9">
        <v>8.1000000000000003E-2</v>
      </c>
      <c r="CB119" s="9">
        <v>0.2384164810180664</v>
      </c>
    </row>
    <row r="120" spans="1:80" ht="15" x14ac:dyDescent="0.25">
      <c r="A120" s="19" t="s">
        <v>127</v>
      </c>
      <c r="B120" s="19" t="s">
        <v>127</v>
      </c>
      <c r="C120" s="202">
        <f>IF(ISNUMBER('2019'!C120),(1-PRODUCT('2019'!C120,0.1)),"XXX")</f>
        <v>0.6399999999999999</v>
      </c>
      <c r="D120" s="202">
        <f>IFERROR(IF((LOG(100*'2019'!D120+1)/LOG(100+1))&gt;1,0,(1-(LOG(100*'2019'!D120+1)/LOG(100+1)))), 1)</f>
        <v>1</v>
      </c>
      <c r="E120" s="203">
        <f>IF(ISNUMBER('2019'!E120),IF('2019'!E120/100&gt;1,1,'2019'!E120/100),"XXX")</f>
        <v>0.81496853847881356</v>
      </c>
      <c r="F120" s="202">
        <f>IF(ISNUMBER('2019'!F120),(1-(('2019'!F120-1)/4)),"XXX")</f>
        <v>1</v>
      </c>
      <c r="G120" s="202">
        <f>IF(ISNUMBER('2019'!G120),(1-('2019'!G120/10)),"XXX")</f>
        <v>0.65</v>
      </c>
      <c r="H120" s="195">
        <f t="shared" si="7"/>
        <v>0.82099370769576274</v>
      </c>
      <c r="I120" s="203">
        <f>IF(ISNUMBER('2019'!H120),'2019'!H120,"XXX")</f>
        <v>0.71676209170037752</v>
      </c>
      <c r="J120" s="203">
        <f>IF(ISNUMBER('2019'!I120),'2019'!I120,"XXX")</f>
        <v>0.75860000000000005</v>
      </c>
      <c r="K120" s="203">
        <f>IF(ISNUMBER('2019'!J120),IF(('2019'!J120/5)&gt;1,1,'2019'!J120/5),"XXX")</f>
        <v>0.32511000000000001</v>
      </c>
      <c r="L120" s="203">
        <f>IF(ISNUMBER('2019'!K120),'2019'!K120,"XXX")</f>
        <v>0.52601220608333332</v>
      </c>
      <c r="M120" s="203">
        <f>IF(ISNUMBER('2019'!L120),IF(('2019'!L120/5)&gt;1,1,'2019'!L120/5),"XXX")</f>
        <v>0.92072286599999997</v>
      </c>
      <c r="N120" s="203">
        <f>IF(ISNUMBER('2019'!M120),(1-('2019'!M120/100)),"XXX")</f>
        <v>0.81122831340000001</v>
      </c>
      <c r="O120" s="203">
        <f>IF(ISNUMBER('2019'!N120),IF(('2019'!N120/10)&gt;1,1,'2019'!N120/10),"XXX")</f>
        <v>1</v>
      </c>
      <c r="P120" s="203">
        <f>IF(ISNUMBER('2019'!O120),('2019'!O120/100),"XXX")</f>
        <v>0.93500000000000005</v>
      </c>
      <c r="Q120" s="203">
        <f>IF(ISNUMBER('2019'!P120),'2019'!P120,"XXX")</f>
        <v>0.25942456722259521</v>
      </c>
      <c r="R120" s="203">
        <f>IF(ISNUMBER('2019'!Q120),('2019'!Q120/100),"XXX")</f>
        <v>0.82599999999999996</v>
      </c>
      <c r="S120" s="203">
        <f>IF(ISNUMBER('2019'!R120),('2019'!R120/100),"XXX")</f>
        <v>0.75771879999999991</v>
      </c>
      <c r="T120" s="203" t="str">
        <f>IF(ISNUMBER('2019'!S120),(1-('2019'!S120/100)),"XXX")</f>
        <v>XXX</v>
      </c>
      <c r="U120" s="203">
        <f>IF(ISNUMBER('2019'!T120),'2019'!T120,"XXX")</f>
        <v>0.5961784203888888</v>
      </c>
      <c r="V120" s="203">
        <f>IF(ISNUMBER('2019'!U120),'2019'!U120,"XXX")</f>
        <v>0.47</v>
      </c>
      <c r="W120" s="203">
        <f>IF(ISNUMBER('2019'!V120),'2019'!V120,"XXX")</f>
        <v>0.54230057748148153</v>
      </c>
      <c r="X120" s="203">
        <f>IF(ISNUMBER('2019'!W120),'2019'!W120,"XXX")</f>
        <v>0.50906034973333336</v>
      </c>
      <c r="Y120" s="129">
        <f t="shared" si="8"/>
        <v>0.66948981200062563</v>
      </c>
      <c r="Z120" s="202">
        <f>'2019'!X120</f>
        <v>0.70299999999999996</v>
      </c>
      <c r="AA120" s="203">
        <f>('2019'!Y120+2.5)/5</f>
        <v>0.61666971440000007</v>
      </c>
      <c r="AB120" s="196">
        <f t="shared" si="9"/>
        <v>0.65983485720000001</v>
      </c>
      <c r="AC120" s="79"/>
      <c r="AD120" s="79"/>
      <c r="AE120">
        <f t="shared" ref="AE120:AS131" si="13">IF(ISNUMBER(AVERAGE(I120:J120)),AVERAGE(I120:J120),"XXX")</f>
        <v>0.73768104585018879</v>
      </c>
      <c r="AF120">
        <f t="shared" si="13"/>
        <v>0.54185499999999998</v>
      </c>
      <c r="AG120">
        <f t="shared" si="13"/>
        <v>0.42556110304166667</v>
      </c>
      <c r="AH120">
        <f t="shared" si="13"/>
        <v>0.7233675360416667</v>
      </c>
      <c r="AI120">
        <f t="shared" si="13"/>
        <v>0.86597558969999999</v>
      </c>
      <c r="AJ120">
        <f t="shared" si="13"/>
        <v>0.90561415670000001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0.79185939999999988</v>
      </c>
      <c r="AO120">
        <f t="shared" si="13"/>
        <v>0.75771879999999991</v>
      </c>
      <c r="AP120">
        <f t="shared" si="13"/>
        <v>0.5961784203888888</v>
      </c>
      <c r="AQ120">
        <f t="shared" si="13"/>
        <v>0.53308921019444444</v>
      </c>
      <c r="AR120">
        <f t="shared" si="13"/>
        <v>0.50615028874074075</v>
      </c>
      <c r="AS120">
        <f t="shared" si="13"/>
        <v>0.5256804636074075</v>
      </c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F120" s="9">
        <v>0.64</v>
      </c>
      <c r="BG120" s="9">
        <v>1</v>
      </c>
      <c r="BH120" s="61">
        <f>IF(ISNUMBER('1-3'!M120),'1-3'!M120/100,"XXX")</f>
        <v>0.81666666666666676</v>
      </c>
      <c r="BI120" s="9">
        <v>1</v>
      </c>
      <c r="BJ120" s="9">
        <v>0.65</v>
      </c>
      <c r="BK120" s="9">
        <v>0.71676209170037752</v>
      </c>
      <c r="BL120" s="9">
        <v>0.75860000000000005</v>
      </c>
      <c r="BM120" s="9">
        <v>0.22103</v>
      </c>
      <c r="BN120" s="9">
        <v>0.52601220608333332</v>
      </c>
      <c r="BO120" s="9">
        <v>0.92072286599999997</v>
      </c>
      <c r="BP120" s="9">
        <v>0.81122831340000001</v>
      </c>
      <c r="BQ120" s="9">
        <v>1</v>
      </c>
      <c r="BR120" s="9">
        <v>0.93500000000000005</v>
      </c>
      <c r="BS120" s="9">
        <v>0.25942456722259521</v>
      </c>
      <c r="BT120" s="9">
        <v>0.82599999999999996</v>
      </c>
      <c r="BU120" s="9">
        <v>0.49824791396365448</v>
      </c>
      <c r="BV120" s="9">
        <v>1</v>
      </c>
      <c r="BW120" s="9">
        <v>0.5961784203888888</v>
      </c>
      <c r="BX120" s="9">
        <v>0.47</v>
      </c>
      <c r="BY120" s="9">
        <v>0.54230057748148153</v>
      </c>
      <c r="BZ120" s="9">
        <v>0.50906034973333336</v>
      </c>
      <c r="CA120" s="9">
        <v>0.70299999999999996</v>
      </c>
      <c r="CB120" s="9">
        <v>0.60326502323150633</v>
      </c>
    </row>
    <row r="121" spans="1:80" ht="15" x14ac:dyDescent="0.25">
      <c r="A121" s="19" t="s">
        <v>194</v>
      </c>
      <c r="B121" s="19" t="s">
        <v>194</v>
      </c>
      <c r="C121" s="202">
        <f>IF(ISNUMBER('2019'!C121),(1-PRODUCT('2019'!C121,0.1)),"XXX")</f>
        <v>0.45999999999999996</v>
      </c>
      <c r="D121" s="202">
        <f>IFERROR(IF((LOG(100*'2019'!D121+1)/LOG(100+1))&gt;1,0,(1-(LOG(100*'2019'!D121+1)/LOG(100+1)))), 1)</f>
        <v>0.96196728879926752</v>
      </c>
      <c r="E121" s="203">
        <f>IF(ISNUMBER('2019'!E121),IF('2019'!E121/100&gt;1,1,'2019'!E121/100),"XXX")</f>
        <v>0.6859292839176554</v>
      </c>
      <c r="F121" s="202">
        <f>IF(ISNUMBER('2019'!F121),(1-(('2019'!F121-1)/4)),"XXX")</f>
        <v>0.25</v>
      </c>
      <c r="G121" s="202">
        <f>IF(ISNUMBER('2019'!G121),(1-('2019'!G121/10)),"XXX")</f>
        <v>9.000000000000008E-2</v>
      </c>
      <c r="H121" s="195">
        <f t="shared" si="7"/>
        <v>0.48957931454338455</v>
      </c>
      <c r="I121" s="203">
        <f>IF(ISNUMBER('2019'!H121),'2019'!H121,"XXX")</f>
        <v>0.73842869570196557</v>
      </c>
      <c r="J121" s="203">
        <f>IF(ISNUMBER('2019'!I121),'2019'!I121,"XXX")</f>
        <v>0.77229999999999999</v>
      </c>
      <c r="K121" s="203" t="str">
        <f>IF(ISNUMBER('2019'!J121),IF(('2019'!J121/5)&gt;1,1,'2019'!J121/5),"XXX")</f>
        <v>XXX</v>
      </c>
      <c r="L121" s="203">
        <f>IF(ISNUMBER('2019'!K121),'2019'!K121,"XXX")</f>
        <v>0.60731497604166673</v>
      </c>
      <c r="M121" s="203">
        <f>IF(ISNUMBER('2019'!L121),IF(('2019'!L121/5)&gt;1,1,'2019'!L121/5),"XXX")</f>
        <v>0.69083204200000004</v>
      </c>
      <c r="N121" s="203">
        <f>IF(ISNUMBER('2019'!M121),(1-('2019'!M121/100)),"XXX")</f>
        <v>0.63426254269999993</v>
      </c>
      <c r="O121" s="203">
        <f>IF(ISNUMBER('2019'!N121),IF(('2019'!N121/10)&gt;1,1,'2019'!N121/10),"XXX")</f>
        <v>1</v>
      </c>
      <c r="P121" s="203">
        <f>IF(ISNUMBER('2019'!O121),('2019'!O121/100),"XXX")</f>
        <v>1</v>
      </c>
      <c r="Q121" s="203">
        <f>IF(ISNUMBER('2019'!P121),'2019'!P121,"XXX")</f>
        <v>0.32162744998931886</v>
      </c>
      <c r="R121" s="203">
        <f>IF(ISNUMBER('2019'!Q121),('2019'!Q121/100),"XXX")</f>
        <v>0.76</v>
      </c>
      <c r="S121" s="203">
        <f>IF(ISNUMBER('2019'!R121),('2019'!R121/100),"XXX")</f>
        <v>0.9197105000000001</v>
      </c>
      <c r="T121" s="203">
        <f>IF(ISNUMBER('2019'!S121),(1-('2019'!S121/100)),"XXX")</f>
        <v>0.99990000000000001</v>
      </c>
      <c r="U121" s="203">
        <f>IF(ISNUMBER('2019'!T121),'2019'!T121,"XXX")</f>
        <v>0.59558690655555546</v>
      </c>
      <c r="V121" s="203">
        <f>IF(ISNUMBER('2019'!U121),'2019'!U121,"XXX")</f>
        <v>0.28000000000000003</v>
      </c>
      <c r="W121" s="203">
        <f>IF(ISNUMBER('2019'!V121),'2019'!V121,"XXX")</f>
        <v>0.55187412542592595</v>
      </c>
      <c r="X121" s="203">
        <f>IF(ISNUMBER('2019'!W121),'2019'!W121,"XXX")</f>
        <v>0.56855634183333337</v>
      </c>
      <c r="Y121" s="129">
        <f t="shared" si="8"/>
        <v>0.69048178476808963</v>
      </c>
      <c r="Z121" s="202">
        <f>'2019'!X121</f>
        <v>0.26800000000000002</v>
      </c>
      <c r="AA121" s="203">
        <f>('2019'!Y121+2.5)/5</f>
        <v>0.2945054292</v>
      </c>
      <c r="AB121" s="196">
        <f t="shared" si="9"/>
        <v>0.28125271460000001</v>
      </c>
      <c r="AC121" s="79"/>
      <c r="AD121" s="79"/>
      <c r="AE121">
        <f t="shared" si="13"/>
        <v>0.75536434785098283</v>
      </c>
      <c r="AF121">
        <f t="shared" si="13"/>
        <v>0.77229999999999999</v>
      </c>
      <c r="AG121">
        <f t="shared" si="13"/>
        <v>0.60731497604166673</v>
      </c>
      <c r="AH121">
        <f t="shared" si="13"/>
        <v>0.64907350902083338</v>
      </c>
      <c r="AI121">
        <f t="shared" si="13"/>
        <v>0.66254729234999998</v>
      </c>
      <c r="AJ121">
        <f t="shared" si="13"/>
        <v>0.81713127134999997</v>
      </c>
      <c r="AK121">
        <f t="shared" si="13"/>
        <v>1</v>
      </c>
      <c r="AL121">
        <f t="shared" si="13"/>
        <v>0.6608137249946594</v>
      </c>
      <c r="AM121">
        <f t="shared" si="13"/>
        <v>0.54081372499465941</v>
      </c>
      <c r="AN121">
        <f t="shared" si="13"/>
        <v>0.83985525000000005</v>
      </c>
      <c r="AO121">
        <f t="shared" si="13"/>
        <v>0.95980525000000005</v>
      </c>
      <c r="AP121">
        <f t="shared" si="13"/>
        <v>0.79774345327777774</v>
      </c>
      <c r="AQ121">
        <f t="shared" si="13"/>
        <v>0.43779345327777774</v>
      </c>
      <c r="AR121">
        <f t="shared" si="13"/>
        <v>0.41593706271296299</v>
      </c>
      <c r="AS121">
        <f t="shared" si="13"/>
        <v>0.56021523362962966</v>
      </c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F121" s="9">
        <v>0.45999999999999996</v>
      </c>
      <c r="BG121" s="9">
        <v>0.96196728879926752</v>
      </c>
      <c r="BH121" s="61">
        <f>IF(ISNUMBER('1-3'!M121),'1-3'!M121/100,"XXX")</f>
        <v>0.72666666666666668</v>
      </c>
      <c r="BI121" s="9">
        <v>0.25</v>
      </c>
      <c r="BJ121" s="9">
        <v>9.000000000000008E-2</v>
      </c>
      <c r="BK121" s="9">
        <v>0.73842869570196557</v>
      </c>
      <c r="BL121" s="9">
        <v>0.77229999999999999</v>
      </c>
      <c r="BM121" s="9">
        <v>0.32511000000000001</v>
      </c>
      <c r="BN121" s="9">
        <v>0.60731497604166673</v>
      </c>
      <c r="BO121" s="9">
        <v>0.69083204200000004</v>
      </c>
      <c r="BP121" s="9">
        <v>0.63426254269999993</v>
      </c>
      <c r="BQ121" s="9">
        <v>1</v>
      </c>
      <c r="BR121" s="9">
        <v>1</v>
      </c>
      <c r="BS121" s="9">
        <v>0.32162744998931886</v>
      </c>
      <c r="BT121" s="9">
        <v>0.76</v>
      </c>
      <c r="BU121" s="9">
        <v>0.65068841887782514</v>
      </c>
      <c r="BV121" s="9">
        <v>0.99990000000000001</v>
      </c>
      <c r="BW121" s="9">
        <v>0.59558690655555546</v>
      </c>
      <c r="BX121" s="9">
        <v>0.28000000000000003</v>
      </c>
      <c r="BY121" s="9">
        <v>0.55187412542592595</v>
      </c>
      <c r="BZ121" s="9">
        <v>0.56855634183333337</v>
      </c>
      <c r="CA121" s="9">
        <v>0.26800000000000002</v>
      </c>
      <c r="CB121" s="9">
        <v>0.27643442153930664</v>
      </c>
    </row>
    <row r="122" spans="1:80" ht="15" x14ac:dyDescent="0.25">
      <c r="A122" s="19" t="s">
        <v>129</v>
      </c>
      <c r="B122" s="19" t="s">
        <v>129</v>
      </c>
      <c r="C122" s="202">
        <f>IF(ISNUMBER('2019'!C122),(1-PRODUCT('2019'!C122,0.1)),"XXX")</f>
        <v>0.30999999999999994</v>
      </c>
      <c r="D122" s="202">
        <f>IFERROR(IF((LOG(100*'2019'!D122+1)/LOG(100+1))&gt;1,0,(1-(LOG(100*'2019'!D122+1)/LOG(100+1)))), 1)</f>
        <v>0.49931251926527653</v>
      </c>
      <c r="E122" s="203">
        <f>IF(ISNUMBER('2019'!E122),IF('2019'!E122/100&gt;1,1,'2019'!E122/100),"XXX")</f>
        <v>0.84569793109096059</v>
      </c>
      <c r="F122" s="202">
        <f>IF(ISNUMBER('2019'!F122),(1-(('2019'!F122-1)/4)),"XXX")</f>
        <v>0.5</v>
      </c>
      <c r="G122" s="202">
        <f>IF(ISNUMBER('2019'!G122),(1-('2019'!G122/10)),"XXX")</f>
        <v>0.34000000000000008</v>
      </c>
      <c r="H122" s="195">
        <f t="shared" si="7"/>
        <v>0.49900209007124746</v>
      </c>
      <c r="I122" s="203">
        <f>IF(ISNUMBER('2019'!H122),'2019'!H122,"XXX")</f>
        <v>0.51997725373351644</v>
      </c>
      <c r="J122" s="203">
        <f>IF(ISNUMBER('2019'!I122),'2019'!I122,"XXX")</f>
        <v>0.29310000000000003</v>
      </c>
      <c r="K122" s="203">
        <f>IF(ISNUMBER('2019'!J122),IF(('2019'!J122/5)&gt;1,1,'2019'!J122/5),"XXX")</f>
        <v>0.41074200000000005</v>
      </c>
      <c r="L122" s="203">
        <f>IF(ISNUMBER('2019'!K122),'2019'!K122,"XXX")</f>
        <v>0.22686024508333333</v>
      </c>
      <c r="M122" s="203">
        <f>IF(ISNUMBER('2019'!L122),IF(('2019'!L122/5)&gt;1,1,'2019'!L122/5),"XXX")</f>
        <v>0.51216797800000002</v>
      </c>
      <c r="N122" s="203">
        <f>IF(ISNUMBER('2019'!M122),(1-('2019'!M122/100)),"XXX")</f>
        <v>0.88327819819999998</v>
      </c>
      <c r="O122" s="203">
        <f>IF(ISNUMBER('2019'!N122),IF(('2019'!N122/10)&gt;1,1,'2019'!N122/10),"XXX")</f>
        <v>0.18</v>
      </c>
      <c r="P122" s="203">
        <f>IF(ISNUMBER('2019'!O122),('2019'!O122/100),"XXX")</f>
        <v>3.1E-2</v>
      </c>
      <c r="Q122" s="203">
        <f>IF(ISNUMBER('2019'!P122),'2019'!P122,"XXX")</f>
        <v>0.13945368</v>
      </c>
      <c r="R122" s="203">
        <f>IF(ISNUMBER('2019'!Q122),('2019'!Q122/100),"XXX")</f>
        <v>4.0999999999999995E-2</v>
      </c>
      <c r="S122" s="203">
        <f>IF(ISNUMBER('2019'!R122),('2019'!R122/100),"XXX")</f>
        <v>0.33837659999999997</v>
      </c>
      <c r="T122" s="203">
        <f>IF(ISNUMBER('2019'!S122),(1-('2019'!S122/100)),"XXX")</f>
        <v>0.55400000000000005</v>
      </c>
      <c r="U122" s="203">
        <f>IF(ISNUMBER('2019'!T122),'2019'!T122,"XXX")</f>
        <v>0.74067145983333338</v>
      </c>
      <c r="V122" s="203">
        <f>IF(ISNUMBER('2019'!U122),'2019'!U122,"XXX")</f>
        <v>0.56000000000000005</v>
      </c>
      <c r="W122" s="203">
        <f>IF(ISNUMBER('2019'!V122),'2019'!V122,"XXX")</f>
        <v>0.56630196835185187</v>
      </c>
      <c r="X122" s="203">
        <f>IF(ISNUMBER('2019'!W122),'2019'!W122,"XXX")</f>
        <v>0.6782499087777778</v>
      </c>
      <c r="Y122" s="129">
        <f t="shared" si="8"/>
        <v>0.41719870574873835</v>
      </c>
      <c r="Z122" s="202">
        <f>'2019'!X122</f>
        <v>0.23799999999999999</v>
      </c>
      <c r="AA122" s="203">
        <f>('2019'!Y122+2.5)/5</f>
        <v>0.29834585180000001</v>
      </c>
      <c r="AB122" s="196">
        <f t="shared" si="9"/>
        <v>0.26817292589999997</v>
      </c>
      <c r="AC122" s="79"/>
      <c r="AD122" s="79"/>
      <c r="AE122">
        <f t="shared" si="13"/>
        <v>0.40653862686675823</v>
      </c>
      <c r="AF122">
        <f t="shared" si="13"/>
        <v>0.35192100000000004</v>
      </c>
      <c r="AG122">
        <f t="shared" si="13"/>
        <v>0.3188011225416667</v>
      </c>
      <c r="AH122">
        <f t="shared" si="13"/>
        <v>0.36951411154166669</v>
      </c>
      <c r="AI122">
        <f t="shared" si="13"/>
        <v>0.69772308810000006</v>
      </c>
      <c r="AJ122">
        <f t="shared" si="13"/>
        <v>0.53163909909999996</v>
      </c>
      <c r="AK122">
        <f t="shared" si="13"/>
        <v>0.1055</v>
      </c>
      <c r="AL122">
        <f t="shared" si="13"/>
        <v>8.5226839999999998E-2</v>
      </c>
      <c r="AM122">
        <f t="shared" si="13"/>
        <v>9.0226840000000003E-2</v>
      </c>
      <c r="AN122">
        <f t="shared" si="13"/>
        <v>0.18968829999999998</v>
      </c>
      <c r="AO122">
        <f t="shared" si="13"/>
        <v>0.44618829999999998</v>
      </c>
      <c r="AP122">
        <f t="shared" si="13"/>
        <v>0.64733572991666666</v>
      </c>
      <c r="AQ122">
        <f t="shared" si="13"/>
        <v>0.65033572991666677</v>
      </c>
      <c r="AR122">
        <f t="shared" si="13"/>
        <v>0.56315098417592591</v>
      </c>
      <c r="AS122">
        <f t="shared" si="13"/>
        <v>0.62227593856481489</v>
      </c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F122" s="9">
        <v>0.30999999999999994</v>
      </c>
      <c r="BG122" s="9">
        <v>0.49931251926527653</v>
      </c>
      <c r="BH122" s="61">
        <f>IF(ISNUMBER('1-3'!M122),'1-3'!M122/100,"XXX")</f>
        <v>1.0066666666666668</v>
      </c>
      <c r="BI122" s="9">
        <v>0.5</v>
      </c>
      <c r="BJ122" s="9">
        <v>0.34000000000000008</v>
      </c>
      <c r="BK122" s="9">
        <v>0.51997725373351644</v>
      </c>
      <c r="BL122" s="9">
        <v>0.29310000000000003</v>
      </c>
      <c r="BM122" s="9" t="s">
        <v>167</v>
      </c>
      <c r="BN122" s="9">
        <v>0.22686024508333333</v>
      </c>
      <c r="BO122" s="9">
        <v>0.51216797800000002</v>
      </c>
      <c r="BP122" s="9">
        <v>0.88327819819999998</v>
      </c>
      <c r="BQ122" s="9">
        <v>0.18</v>
      </c>
      <c r="BR122" s="9">
        <v>3.1E-2</v>
      </c>
      <c r="BS122" s="9">
        <v>0.13945368</v>
      </c>
      <c r="BT122" s="9">
        <v>4.0999999999999995E-2</v>
      </c>
      <c r="BU122" s="9">
        <v>0.16119315224539377</v>
      </c>
      <c r="BV122" s="9">
        <v>0.55400000000000005</v>
      </c>
      <c r="BW122" s="9">
        <v>0.74067145983333338</v>
      </c>
      <c r="BX122" s="9">
        <v>0.56000000000000005</v>
      </c>
      <c r="BY122" s="9">
        <v>0.56630196835185187</v>
      </c>
      <c r="BZ122" s="9">
        <v>0.6782499087777778</v>
      </c>
      <c r="CA122" s="9">
        <v>0.23799999999999999</v>
      </c>
      <c r="CB122" s="9">
        <v>0.28046257495880128</v>
      </c>
    </row>
    <row r="123" spans="1:80" ht="15" x14ac:dyDescent="0.25">
      <c r="A123" s="19" t="s">
        <v>130</v>
      </c>
      <c r="B123" s="19" t="s">
        <v>130</v>
      </c>
      <c r="C123" s="202">
        <f>IF(ISNUMBER('2019'!C123),(1-PRODUCT('2019'!C123,0.1)),"XXX")</f>
        <v>0.53</v>
      </c>
      <c r="D123" s="202">
        <f>IFERROR(IF((LOG(100*'2019'!D123+1)/LOG(100+1))&gt;1,0,(1-(LOG(100*'2019'!D123+1)/LOG(100+1)))), 1)</f>
        <v>1</v>
      </c>
      <c r="E123" s="203">
        <f>IF(ISNUMBER('2019'!E123),IF('2019'!E123/100&gt;1,1,'2019'!E123/100),"XXX")</f>
        <v>0.88698173499816391</v>
      </c>
      <c r="F123" s="202">
        <f>IF(ISNUMBER('2019'!F123),(1-(('2019'!F123-1)/4)),"XXX")</f>
        <v>0.25</v>
      </c>
      <c r="G123" s="202">
        <f>IF(ISNUMBER('2019'!G123),(1-('2019'!G123/10)),"XXX")</f>
        <v>6.9999999999999951E-2</v>
      </c>
      <c r="H123" s="195">
        <f t="shared" si="7"/>
        <v>0.5473963469996328</v>
      </c>
      <c r="I123" s="203">
        <f>IF(ISNUMBER('2019'!H123),'2019'!H123,"XXX")</f>
        <v>0.7805837784180687</v>
      </c>
      <c r="J123" s="203">
        <f>IF(ISNUMBER('2019'!I123),'2019'!I123,"XXX")</f>
        <v>0.84419999999999995</v>
      </c>
      <c r="K123" s="203" t="str">
        <f>IF(ISNUMBER('2019'!J123),IF(('2019'!J123/5)&gt;1,1,'2019'!J123/5),"XXX")</f>
        <v>XXX</v>
      </c>
      <c r="L123" s="203">
        <f>IF(ISNUMBER('2019'!K123),'2019'!K123,"XXX")</f>
        <v>0.75338863541666667</v>
      </c>
      <c r="M123" s="203">
        <f>IF(ISNUMBER('2019'!L123),IF(('2019'!L123/5)&gt;1,1,'2019'!L123/5),"XXX")</f>
        <v>0.78696975800000002</v>
      </c>
      <c r="N123" s="203">
        <f>IF(ISNUMBER('2019'!M123),(1-('2019'!M123/100)),"XXX")</f>
        <v>0.83500041960000004</v>
      </c>
      <c r="O123" s="203">
        <f>IF(ISNUMBER('2019'!N123),IF(('2019'!N123/10)&gt;1,1,'2019'!N123/10),"XXX")</f>
        <v>0.53</v>
      </c>
      <c r="P123" s="203">
        <f>IF(ISNUMBER('2019'!O123),('2019'!O123/100),"XXX")</f>
        <v>0.33200000000000002</v>
      </c>
      <c r="Q123" s="203">
        <f>IF(ISNUMBER('2019'!P123),'2019'!P123,"XXX")</f>
        <v>0.14259861707687377</v>
      </c>
      <c r="R123" s="203">
        <f>IF(ISNUMBER('2019'!Q123),('2019'!Q123/100),"XXX")</f>
        <v>0.498</v>
      </c>
      <c r="S123" s="203">
        <f>IF(ISNUMBER('2019'!R123),('2019'!R123/100),"XXX")</f>
        <v>0.96234279999999994</v>
      </c>
      <c r="T123" s="203">
        <f>IF(ISNUMBER('2019'!S123),(1-('2019'!S123/100)),"XXX")</f>
        <v>1</v>
      </c>
      <c r="U123" s="203">
        <f>IF(ISNUMBER('2019'!T123),'2019'!T123,"XXX")</f>
        <v>0.61857809488888882</v>
      </c>
      <c r="V123" s="203">
        <f>IF(ISNUMBER('2019'!U123),'2019'!U123,"XXX")</f>
        <v>0.49</v>
      </c>
      <c r="W123" s="203">
        <f>IF(ISNUMBER('2019'!V123),'2019'!V123,"XXX")</f>
        <v>0.67161893840740727</v>
      </c>
      <c r="X123" s="203">
        <f>IF(ISNUMBER('2019'!W123),'2019'!W123,"XXX")</f>
        <v>0.67152799496666671</v>
      </c>
      <c r="Y123" s="129">
        <f t="shared" si="8"/>
        <v>0.66688735451195247</v>
      </c>
      <c r="Z123" s="202">
        <f>'2019'!X123</f>
        <v>1.6E-2</v>
      </c>
      <c r="AA123" s="203">
        <f>('2019'!Y123+2.5)/5</f>
        <v>0.1876721382</v>
      </c>
      <c r="AB123" s="196">
        <f t="shared" si="9"/>
        <v>0.10183606910000001</v>
      </c>
      <c r="AC123" s="79"/>
      <c r="AD123" s="79"/>
      <c r="AE123">
        <f t="shared" si="13"/>
        <v>0.81239188920903427</v>
      </c>
      <c r="AF123">
        <f t="shared" si="13"/>
        <v>0.84419999999999995</v>
      </c>
      <c r="AG123">
        <f t="shared" si="13"/>
        <v>0.75338863541666667</v>
      </c>
      <c r="AH123">
        <f t="shared" si="13"/>
        <v>0.77017919670833335</v>
      </c>
      <c r="AI123">
        <f t="shared" si="13"/>
        <v>0.81098508880000009</v>
      </c>
      <c r="AJ123">
        <f t="shared" si="13"/>
        <v>0.68250020980000004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0.73017139999999991</v>
      </c>
      <c r="AO123">
        <f t="shared" si="13"/>
        <v>0.98117140000000003</v>
      </c>
      <c r="AP123">
        <f t="shared" si="13"/>
        <v>0.80928904744444441</v>
      </c>
      <c r="AQ123">
        <f t="shared" si="13"/>
        <v>0.5542890474444444</v>
      </c>
      <c r="AR123">
        <f t="shared" si="13"/>
        <v>0.58080946920370358</v>
      </c>
      <c r="AS123">
        <f t="shared" si="13"/>
        <v>0.67157346668703699</v>
      </c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F123" s="9">
        <v>0.53</v>
      </c>
      <c r="BG123" s="9">
        <v>1</v>
      </c>
      <c r="BH123" s="61">
        <f>IF(ISNUMBER('1-3'!M123),'1-3'!M123/100,"XXX")</f>
        <v>0.92666666666666675</v>
      </c>
      <c r="BI123" s="9">
        <v>0.25</v>
      </c>
      <c r="BJ123" s="9">
        <v>6.9999999999999951E-2</v>
      </c>
      <c r="BK123" s="9">
        <v>0.7805837784180687</v>
      </c>
      <c r="BL123" s="9">
        <v>0.84419999999999995</v>
      </c>
      <c r="BM123" s="9">
        <v>0.58800799999999998</v>
      </c>
      <c r="BN123" s="9">
        <v>0.75338863541666667</v>
      </c>
      <c r="BO123" s="9">
        <v>0.78696975800000002</v>
      </c>
      <c r="BP123" s="9">
        <v>0.83500041960000004</v>
      </c>
      <c r="BQ123" s="9">
        <v>0.53</v>
      </c>
      <c r="BR123" s="9">
        <v>0.33200000000000002</v>
      </c>
      <c r="BS123" s="9">
        <v>0.14259861707687377</v>
      </c>
      <c r="BT123" s="9">
        <v>0.498</v>
      </c>
      <c r="BU123" s="9">
        <v>0.54172533098334563</v>
      </c>
      <c r="BV123" s="9">
        <v>1</v>
      </c>
      <c r="BW123" s="9">
        <v>0.61857809488888882</v>
      </c>
      <c r="BX123" s="9">
        <v>0.49</v>
      </c>
      <c r="BY123" s="9">
        <v>0.67161893840740727</v>
      </c>
      <c r="BZ123" s="9">
        <v>0.67152799496666671</v>
      </c>
      <c r="CA123" s="9">
        <v>1.6E-2</v>
      </c>
      <c r="CB123" s="9">
        <v>0.16805908679962159</v>
      </c>
    </row>
    <row r="124" spans="1:80" ht="15" x14ac:dyDescent="0.25">
      <c r="A124" s="19" t="s">
        <v>131</v>
      </c>
      <c r="B124" s="19" t="s">
        <v>131</v>
      </c>
      <c r="C124" s="202">
        <f>IF(ISNUMBER('2019'!C124),(1-PRODUCT('2019'!C124,0.1)),"XXX")</f>
        <v>0.39</v>
      </c>
      <c r="D124" s="202">
        <f>IFERROR(IF((LOG(100*'2019'!D124+1)/LOG(100+1))&gt;1,0,(1-(LOG(100*'2019'!D124+1)/LOG(100+1)))), 1)</f>
        <v>1</v>
      </c>
      <c r="E124" s="203">
        <f>IF(ISNUMBER('2019'!E124),IF('2019'!E124/100&gt;1,1,'2019'!E124/100),"XXX")</f>
        <v>0.81985767603333326</v>
      </c>
      <c r="F124" s="202">
        <f>IF(ISNUMBER('2019'!F124),(1-(('2019'!F124-1)/4)),"XXX")</f>
        <v>0.75</v>
      </c>
      <c r="G124" s="202">
        <f>IF(ISNUMBER('2019'!G124),(1-('2019'!G124/10)),"XXX")</f>
        <v>0.45999999999999996</v>
      </c>
      <c r="H124" s="195">
        <f t="shared" si="7"/>
        <v>0.68397153520666665</v>
      </c>
      <c r="I124" s="203">
        <f>IF(ISNUMBER('2019'!H124),'2019'!H124,"XXX")</f>
        <v>0.5134852262241264</v>
      </c>
      <c r="J124" s="203">
        <f>IF(ISNUMBER('2019'!I124),'2019'!I124,"XXX")</f>
        <v>0.43580000000000002</v>
      </c>
      <c r="K124" s="203">
        <f>IF(ISNUMBER('2019'!J124),IF(('2019'!J124/5)&gt;1,1,'2019'!J124/5),"XXX")</f>
        <v>0.468754</v>
      </c>
      <c r="L124" s="203">
        <f>IF(ISNUMBER('2019'!K124),'2019'!K124,"XXX")</f>
        <v>0.41221032541666658</v>
      </c>
      <c r="M124" s="203">
        <f>IF(ISNUMBER('2019'!L124),IF(('2019'!L124/5)&gt;1,1,'2019'!L124/5),"XXX")</f>
        <v>0.206891466</v>
      </c>
      <c r="N124" s="203">
        <f>IF(ISNUMBER('2019'!M124),(1-('2019'!M124/100)),"XXX")</f>
        <v>0.49009452819999999</v>
      </c>
      <c r="O124" s="203">
        <f>IF(ISNUMBER('2019'!N124),IF(('2019'!N124/10)&gt;1,1,'2019'!N124/10),"XXX")</f>
        <v>0.32999999999999996</v>
      </c>
      <c r="P124" s="203">
        <f>IF(ISNUMBER('2019'!O124),('2019'!O124/100),"XXX")</f>
        <v>0.29899999999999999</v>
      </c>
      <c r="Q124" s="203">
        <f>IF(ISNUMBER('2019'!P124),'2019'!P124,"XXX")</f>
        <v>0.17713587284088134</v>
      </c>
      <c r="R124" s="203">
        <f>IF(ISNUMBER('2019'!Q124),('2019'!Q124/100),"XXX")</f>
        <v>0.17</v>
      </c>
      <c r="S124" s="203">
        <f>IF(ISNUMBER('2019'!R124),('2019'!R124/100),"XXX")</f>
        <v>0.34322650000000005</v>
      </c>
      <c r="T124" s="203">
        <f>IF(ISNUMBER('2019'!S124),(1-('2019'!S124/100)),"XXX")</f>
        <v>0.71110000000000007</v>
      </c>
      <c r="U124" s="203">
        <f>IF(ISNUMBER('2019'!T124),'2019'!T124,"XXX")</f>
        <v>0.48076772688888886</v>
      </c>
      <c r="V124" s="203">
        <f>IF(ISNUMBER('2019'!U124),'2019'!U124,"XXX")</f>
        <v>0.45</v>
      </c>
      <c r="W124" s="203">
        <f>IF(ISNUMBER('2019'!V124),'2019'!V124,"XXX")</f>
        <v>0.51937445444444452</v>
      </c>
      <c r="X124" s="203">
        <f>IF(ISNUMBER('2019'!W124),'2019'!W124,"XXX")</f>
        <v>0.50791455642222216</v>
      </c>
      <c r="Y124" s="129">
        <f t="shared" si="8"/>
        <v>0.40723466602732694</v>
      </c>
      <c r="Z124" s="202">
        <f>'2019'!X124</f>
        <v>0.73099999999999998</v>
      </c>
      <c r="AA124" s="203">
        <f>('2019'!Y124+2.5)/5</f>
        <v>0.56131430859999998</v>
      </c>
      <c r="AB124" s="196">
        <f t="shared" si="9"/>
        <v>0.64615715429999998</v>
      </c>
      <c r="AC124" s="79"/>
      <c r="AD124" s="79"/>
      <c r="AE124">
        <f t="shared" si="13"/>
        <v>0.47464261311206324</v>
      </c>
      <c r="AF124">
        <f t="shared" si="13"/>
        <v>0.45227700000000004</v>
      </c>
      <c r="AG124">
        <f t="shared" si="13"/>
        <v>0.44048216270833329</v>
      </c>
      <c r="AH124">
        <f t="shared" si="13"/>
        <v>0.30955089570833327</v>
      </c>
      <c r="AI124">
        <f t="shared" si="13"/>
        <v>0.34849299709999998</v>
      </c>
      <c r="AJ124">
        <f t="shared" si="13"/>
        <v>0.41004726409999998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0.25661325000000001</v>
      </c>
      <c r="AO124">
        <f t="shared" si="13"/>
        <v>0.52716325000000008</v>
      </c>
      <c r="AP124">
        <f t="shared" si="13"/>
        <v>0.59593386344444443</v>
      </c>
      <c r="AQ124">
        <f t="shared" si="13"/>
        <v>0.46538386344444443</v>
      </c>
      <c r="AR124">
        <f t="shared" si="13"/>
        <v>0.48468722722222224</v>
      </c>
      <c r="AS124">
        <f t="shared" si="13"/>
        <v>0.5136445054333334</v>
      </c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F124" s="9">
        <v>0.39</v>
      </c>
      <c r="BG124" s="9">
        <v>1</v>
      </c>
      <c r="BH124" s="61">
        <f>IF(ISNUMBER('1-3'!M124),'1-3'!M124/100,"XXX")</f>
        <v>0.75</v>
      </c>
      <c r="BI124" s="9">
        <v>0.75</v>
      </c>
      <c r="BJ124" s="9">
        <v>0.45999999999999996</v>
      </c>
      <c r="BK124" s="9">
        <v>0.5134852262241264</v>
      </c>
      <c r="BL124" s="9">
        <v>0.43580000000000002</v>
      </c>
      <c r="BM124" s="9" t="s">
        <v>167</v>
      </c>
      <c r="BN124" s="9">
        <v>0.41221032541666658</v>
      </c>
      <c r="BO124" s="9">
        <v>0.206891466</v>
      </c>
      <c r="BP124" s="9">
        <v>0.49009452819999999</v>
      </c>
      <c r="BQ124" s="9">
        <v>0.32999999999999996</v>
      </c>
      <c r="BR124" s="9">
        <v>0.29899999999999999</v>
      </c>
      <c r="BS124" s="9">
        <v>0.17713587284088134</v>
      </c>
      <c r="BT124" s="9">
        <v>0.17</v>
      </c>
      <c r="BU124" s="9">
        <v>0.17339332010532599</v>
      </c>
      <c r="BV124" s="9">
        <v>0.71110000000000007</v>
      </c>
      <c r="BW124" s="9">
        <v>0.48076772688888886</v>
      </c>
      <c r="BX124" s="9">
        <v>0.45</v>
      </c>
      <c r="BY124" s="9">
        <v>0.51937445444444452</v>
      </c>
      <c r="BZ124" s="9">
        <v>0.50791455642222216</v>
      </c>
      <c r="CA124" s="9">
        <v>0.73099999999999998</v>
      </c>
      <c r="CB124" s="9">
        <v>0.54711964726448059</v>
      </c>
    </row>
    <row r="125" spans="1:80" ht="15" x14ac:dyDescent="0.25">
      <c r="A125" s="19" t="s">
        <v>132</v>
      </c>
      <c r="B125" s="19" t="s">
        <v>132</v>
      </c>
      <c r="C125" s="202">
        <f>IF(ISNUMBER('2019'!C125),(1-PRODUCT('2019'!C125,0.1)),"XXX")</f>
        <v>0.33999999999999997</v>
      </c>
      <c r="D125" s="202">
        <f>IFERROR(IF((LOG(100*'2019'!D125+1)/LOG(100+1))&gt;1,0,(1-(LOG(100*'2019'!D125+1)/LOG(100+1)))), 1)</f>
        <v>1</v>
      </c>
      <c r="E125" s="203">
        <f>IF(ISNUMBER('2019'!E125),IF('2019'!E125/100&gt;1,1,'2019'!E125/100),"XXX")</f>
        <v>0.75220928025056499</v>
      </c>
      <c r="F125" s="202">
        <f>IF(ISNUMBER('2019'!F125),(1-(('2019'!F125-1)/4)),"XXX")</f>
        <v>1</v>
      </c>
      <c r="G125" s="202">
        <f>IF(ISNUMBER('2019'!G125),(1-('2019'!G125/10)),"XXX")</f>
        <v>0.59000000000000008</v>
      </c>
      <c r="H125" s="195">
        <f t="shared" si="7"/>
        <v>0.73644185605011303</v>
      </c>
      <c r="I125" s="203">
        <f>IF(ISNUMBER('2019'!H125),'2019'!H125,"XXX")</f>
        <v>0.73836334732057063</v>
      </c>
      <c r="J125" s="203">
        <f>IF(ISNUMBER('2019'!I125),'2019'!I125,"XXX")</f>
        <v>0.62</v>
      </c>
      <c r="K125" s="203">
        <f>IF(ISNUMBER('2019'!J125),IF(('2019'!J125/5)&gt;1,1,'2019'!J125/5),"XXX")</f>
        <v>0.51701399999999997</v>
      </c>
      <c r="L125" s="203">
        <f>IF(ISNUMBER('2019'!K125),'2019'!K125,"XXX")</f>
        <v>0.65913664104166669</v>
      </c>
      <c r="M125" s="203">
        <f>IF(ISNUMBER('2019'!L125),IF(('2019'!L125/5)&gt;1,1,'2019'!L125/5),"XXX")</f>
        <v>1</v>
      </c>
      <c r="N125" s="203">
        <f>IF(ISNUMBER('2019'!M125),(1-('2019'!M125/100)),"XXX")</f>
        <v>0.6295981598</v>
      </c>
      <c r="O125" s="203">
        <f>IF(ISNUMBER('2019'!N125),IF(('2019'!N125/10)&gt;1,1,'2019'!N125/10),"XXX")</f>
        <v>1</v>
      </c>
      <c r="P125" s="203">
        <f>IF(ISNUMBER('2019'!O125),('2019'!O125/100),"XXX")</f>
        <v>0.63500000000000001</v>
      </c>
      <c r="Q125" s="203">
        <f>IF(ISNUMBER('2019'!P125),'2019'!P125,"XXX")</f>
        <v>0.31926538944244387</v>
      </c>
      <c r="R125" s="203">
        <f>IF(ISNUMBER('2019'!Q125),('2019'!Q125/100),"XXX")</f>
        <v>0.107</v>
      </c>
      <c r="S125" s="203">
        <f>IF(ISNUMBER('2019'!R125),('2019'!R125/100),"XXX")</f>
        <v>0.72300510000000007</v>
      </c>
      <c r="T125" s="203">
        <f>IF(ISNUMBER('2019'!S125),(1-('2019'!S125/100)),"XXX")</f>
        <v>0.99960000000000004</v>
      </c>
      <c r="U125" s="203">
        <f>IF(ISNUMBER('2019'!T125),'2019'!T125,"XXX")</f>
        <v>0.51018487616666663</v>
      </c>
      <c r="V125" s="203">
        <f>IF(ISNUMBER('2019'!U125),'2019'!U125,"XXX")</f>
        <v>0.39</v>
      </c>
      <c r="W125" s="203">
        <f>IF(ISNUMBER('2019'!V125),'2019'!V125,"XXX")</f>
        <v>0.47676485551851849</v>
      </c>
      <c r="X125" s="203">
        <f>IF(ISNUMBER('2019'!W125),'2019'!W125,"XXX")</f>
        <v>0.50187423493333339</v>
      </c>
      <c r="Y125" s="129">
        <f t="shared" si="8"/>
        <v>0.61417541276394993</v>
      </c>
      <c r="Z125" s="202">
        <f>'2019'!X125</f>
        <v>0.36099999999999999</v>
      </c>
      <c r="AA125" s="203">
        <f>('2019'!Y125+2.5)/5</f>
        <v>0.50573767939999992</v>
      </c>
      <c r="AB125" s="196">
        <f t="shared" si="9"/>
        <v>0.43336883969999995</v>
      </c>
      <c r="AC125" s="79"/>
      <c r="AD125" s="79"/>
      <c r="AE125">
        <f t="shared" si="13"/>
        <v>0.67918167366028537</v>
      </c>
      <c r="AF125">
        <f t="shared" si="13"/>
        <v>0.56850699999999998</v>
      </c>
      <c r="AG125">
        <f t="shared" si="13"/>
        <v>0.58807532052083333</v>
      </c>
      <c r="AH125">
        <f t="shared" si="13"/>
        <v>0.82956832052083329</v>
      </c>
      <c r="AI125">
        <f t="shared" si="13"/>
        <v>0.8147990799</v>
      </c>
      <c r="AJ125">
        <f t="shared" si="13"/>
        <v>0.8147990799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0.41500255000000003</v>
      </c>
      <c r="AO125">
        <f t="shared" si="13"/>
        <v>0.86130255</v>
      </c>
      <c r="AP125">
        <f t="shared" si="13"/>
        <v>0.75489243808333328</v>
      </c>
      <c r="AQ125">
        <f t="shared" si="13"/>
        <v>0.45009243808333332</v>
      </c>
      <c r="AR125">
        <f t="shared" si="13"/>
        <v>0.43338242775925928</v>
      </c>
      <c r="AS125">
        <f t="shared" si="13"/>
        <v>0.48931954522592591</v>
      </c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F125" s="9">
        <v>0.34000000000000008</v>
      </c>
      <c r="BG125" s="9">
        <v>1</v>
      </c>
      <c r="BH125" s="61">
        <f>IF(ISNUMBER('1-3'!M125),'1-3'!M125/100,"XXX")</f>
        <v>0.72333333333333338</v>
      </c>
      <c r="BI125" s="9">
        <v>1</v>
      </c>
      <c r="BJ125" s="9">
        <v>0.59000000000000008</v>
      </c>
      <c r="BK125" s="9">
        <v>0.73836334732057063</v>
      </c>
      <c r="BL125" s="9">
        <v>0.62</v>
      </c>
      <c r="BM125" s="9">
        <v>0.468754</v>
      </c>
      <c r="BN125" s="9">
        <v>0.65913664104166669</v>
      </c>
      <c r="BO125" s="9">
        <v>1</v>
      </c>
      <c r="BP125" s="9">
        <v>0.6295981598</v>
      </c>
      <c r="BQ125" s="9">
        <v>1</v>
      </c>
      <c r="BR125" s="9">
        <v>0.63500000000000001</v>
      </c>
      <c r="BS125" s="9">
        <v>0.31926538944244387</v>
      </c>
      <c r="BT125" s="9"/>
      <c r="BU125" s="9">
        <v>0.44315325115524007</v>
      </c>
      <c r="BV125" s="9">
        <v>0.99960000000000004</v>
      </c>
      <c r="BW125" s="9">
        <v>0.51018487616666663</v>
      </c>
      <c r="BX125" s="9">
        <v>0.39</v>
      </c>
      <c r="BY125" s="9">
        <v>0.47676485551851849</v>
      </c>
      <c r="BZ125" s="9">
        <v>0.50187423493333339</v>
      </c>
      <c r="CA125" s="9">
        <v>0.36099999999999999</v>
      </c>
      <c r="CB125" s="9">
        <v>0.49075547456741331</v>
      </c>
    </row>
    <row r="126" spans="1:80" ht="15" x14ac:dyDescent="0.25">
      <c r="A126" s="19" t="s">
        <v>133</v>
      </c>
      <c r="B126" s="19" t="s">
        <v>133</v>
      </c>
      <c r="C126" s="202">
        <f>IF(ISNUMBER('2019'!C126),(1-PRODUCT('2019'!C126,0.1)),"XXX")</f>
        <v>0.35999999999999988</v>
      </c>
      <c r="D126" s="202">
        <f>IFERROR(IF((LOG(100*'2019'!D126+1)/LOG(100+1))&gt;1,0,(1-(LOG(100*'2019'!D126+1)/LOG(100+1)))), 1)</f>
        <v>1</v>
      </c>
      <c r="E126" s="203">
        <f>IF(ISNUMBER('2019'!E126),IF('2019'!E126/100&gt;1,1,'2019'!E126/100),"XXX")</f>
        <v>0.6740719780183615</v>
      </c>
      <c r="F126" s="202" t="str">
        <f>IF(ISNUMBER('2019'!F126),(1-(('2019'!F126-1)/4)),"XXX")</f>
        <v>XXX</v>
      </c>
      <c r="G126" s="202">
        <f>IF(ISNUMBER('2019'!G126),(1-('2019'!G126/10)),"XXX")</f>
        <v>0.62</v>
      </c>
      <c r="H126" s="195">
        <f t="shared" si="7"/>
        <v>0.66351799450459037</v>
      </c>
      <c r="I126" s="203">
        <f>IF(ISNUMBER('2019'!H126),'2019'!H126,"XXX")</f>
        <v>0.62330474098817812</v>
      </c>
      <c r="J126" s="203">
        <f>IF(ISNUMBER('2019'!I126),'2019'!I126,"XXX")</f>
        <v>0.6925</v>
      </c>
      <c r="K126" s="203">
        <f>IF(ISNUMBER('2019'!J126),IF(('2019'!J126/5)&gt;1,1,'2019'!J126/5),"XXX")</f>
        <v>0.51036599999999999</v>
      </c>
      <c r="L126" s="203">
        <f>IF(ISNUMBER('2019'!K126),'2019'!K126,"XXX")</f>
        <v>0.72056089241666665</v>
      </c>
      <c r="M126" s="203">
        <f>IF(ISNUMBER('2019'!L126),IF(('2019'!L126/5)&gt;1,1,'2019'!L126/5),"XXX")</f>
        <v>0.75501790000000002</v>
      </c>
      <c r="N126" s="203">
        <f>IF(ISNUMBER('2019'!M126),(1-('2019'!M126/100)),"XXX")</f>
        <v>0.74772109990000002</v>
      </c>
      <c r="O126" s="203">
        <f>IF(ISNUMBER('2019'!N126),IF(('2019'!N126/10)&gt;1,1,'2019'!N126/10),"XXX")</f>
        <v>0.64</v>
      </c>
      <c r="P126" s="203">
        <f>IF(ISNUMBER('2019'!O126),('2019'!O126/100),"XXX")</f>
        <v>1</v>
      </c>
      <c r="Q126" s="203">
        <f>IF(ISNUMBER('2019'!P126),'2019'!P126,"XXX")</f>
        <v>0.5175178050994873</v>
      </c>
      <c r="R126" s="203" t="str">
        <f>IF(ISNUMBER('2019'!Q126),('2019'!Q126/100),"XXX")</f>
        <v>XXX</v>
      </c>
      <c r="S126" s="203" t="str">
        <f>IF(ISNUMBER('2019'!R126),('2019'!R126/100),"XXX")</f>
        <v>XXX</v>
      </c>
      <c r="T126" s="203">
        <v>1</v>
      </c>
      <c r="U126" s="203">
        <f>IF(ISNUMBER('2019'!T126),'2019'!T126,"XXX")</f>
        <v>0.63388655983333331</v>
      </c>
      <c r="V126" s="203">
        <f>IF(ISNUMBER('2019'!U126),'2019'!U126,"XXX")</f>
        <v>0.66</v>
      </c>
      <c r="W126" s="203">
        <f>IF(ISNUMBER('2019'!V126),'2019'!V126,"XXX")</f>
        <v>0.55054569246296292</v>
      </c>
      <c r="X126" s="203">
        <f>IF(ISNUMBER('2019'!W126),'2019'!W126,"XXX")</f>
        <v>0.57783959308888877</v>
      </c>
      <c r="Y126" s="129">
        <f t="shared" si="8"/>
        <v>0.69667363055556286</v>
      </c>
      <c r="Z126" s="202">
        <f>'2019'!X126</f>
        <v>0.56599999999999995</v>
      </c>
      <c r="AA126" s="203">
        <f>('2019'!Y126+2.5)/5</f>
        <v>0.57658311119999994</v>
      </c>
      <c r="AB126" s="196">
        <f t="shared" si="9"/>
        <v>0.5712915556</v>
      </c>
      <c r="AC126" s="79"/>
      <c r="AD126" s="79"/>
      <c r="AE126">
        <f t="shared" si="13"/>
        <v>0.65790237049408906</v>
      </c>
      <c r="AF126">
        <f t="shared" si="13"/>
        <v>0.601433</v>
      </c>
      <c r="AG126">
        <f t="shared" si="13"/>
        <v>0.61546344620833326</v>
      </c>
      <c r="AH126">
        <f t="shared" si="13"/>
        <v>0.73778939620833328</v>
      </c>
      <c r="AI126">
        <f t="shared" si="13"/>
        <v>0.75136949995000002</v>
      </c>
      <c r="AJ126">
        <f t="shared" si="13"/>
        <v>0.69386054995000002</v>
      </c>
      <c r="AK126">
        <f t="shared" si="13"/>
        <v>0.82000000000000006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0.81694327991666671</v>
      </c>
      <c r="AQ126">
        <f t="shared" si="13"/>
        <v>0.64694327991666667</v>
      </c>
      <c r="AR126">
        <f t="shared" si="13"/>
        <v>0.60527284623148148</v>
      </c>
      <c r="AS126">
        <f t="shared" si="13"/>
        <v>0.56419264277592585</v>
      </c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F126" s="9">
        <v>0.36</v>
      </c>
      <c r="BG126" s="9">
        <v>1</v>
      </c>
      <c r="BH126" s="61">
        <f>IF(ISNUMBER('1-3'!M126),'1-3'!M126/100,"XXX")</f>
        <v>0.75</v>
      </c>
      <c r="BI126" s="9"/>
      <c r="BJ126" s="9">
        <v>0.62</v>
      </c>
      <c r="BK126" s="9">
        <v>0.62330474098817812</v>
      </c>
      <c r="BL126" s="9">
        <v>0.6925</v>
      </c>
      <c r="BM126" s="9">
        <v>0.51701399999999997</v>
      </c>
      <c r="BN126" s="9">
        <v>0.72056089241666665</v>
      </c>
      <c r="BO126" s="9">
        <v>0.75501790000000002</v>
      </c>
      <c r="BP126" s="9">
        <v>0.74772109990000002</v>
      </c>
      <c r="BQ126" s="9">
        <v>0.64</v>
      </c>
      <c r="BR126" s="9">
        <v>1</v>
      </c>
      <c r="BS126" s="9">
        <v>0.5175178050994873</v>
      </c>
      <c r="BT126" s="9"/>
      <c r="BU126" s="9" t="s">
        <v>167</v>
      </c>
      <c r="BV126" s="9">
        <v>1</v>
      </c>
      <c r="BW126" s="9">
        <v>0.63388655983333331</v>
      </c>
      <c r="BX126" s="9">
        <v>0.66</v>
      </c>
      <c r="BY126" s="9">
        <v>0.55054569246296292</v>
      </c>
      <c r="BZ126" s="9">
        <v>0.57783959308888877</v>
      </c>
      <c r="CA126" s="9">
        <v>0.56599999999999995</v>
      </c>
      <c r="CB126" s="9">
        <v>0.56210386753082275</v>
      </c>
    </row>
    <row r="127" spans="1:80" ht="15" x14ac:dyDescent="0.25">
      <c r="A127" s="19" t="s">
        <v>134</v>
      </c>
      <c r="B127" s="19" t="s">
        <v>134</v>
      </c>
      <c r="C127" s="202">
        <f>IF(ISNUMBER('2019'!C127),(1-PRODUCT('2019'!C127,0.1)),"XXX")</f>
        <v>0.27</v>
      </c>
      <c r="D127" s="202">
        <f>IFERROR(IF((LOG(100*'2019'!D127+1)/LOG(100+1))&gt;1,0,(1-(LOG(100*'2019'!D127+1)/LOG(100+1)))), 1)</f>
        <v>1</v>
      </c>
      <c r="E127" s="203">
        <f>IF(ISNUMBER('2019'!E127),IF('2019'!E127/100&gt;1,1,'2019'!E127/100),"XXX")</f>
        <v>0.65</v>
      </c>
      <c r="F127" s="202">
        <f>IF(ISNUMBER('2019'!F127),(1-(('2019'!F127-1)/4)),"XXX")</f>
        <v>0.5</v>
      </c>
      <c r="G127" s="202">
        <f>IF(ISNUMBER('2019'!G127),(1-('2019'!G127/10)),"XXX")</f>
        <v>0.48</v>
      </c>
      <c r="H127" s="195">
        <f t="shared" si="7"/>
        <v>0.57999999999999996</v>
      </c>
      <c r="I127" s="203" t="str">
        <f>IF(ISNUMBER('2019'!H127),'2019'!H127,"XXX")</f>
        <v>XXX</v>
      </c>
      <c r="J127" s="203">
        <f>IF(ISNUMBER('2019'!I127),'2019'!I127,"XXX")</f>
        <v>0.25900000000000001</v>
      </c>
      <c r="K127" s="203">
        <f>IF(ISNUMBER('2019'!J127),IF(('2019'!J127/5)&gt;1,1,'2019'!J127/5),"XXX")</f>
        <v>0.71989999999999998</v>
      </c>
      <c r="L127" s="203" t="str">
        <f>IF(ISNUMBER('2019'!K127),'2019'!K127,"XXX")</f>
        <v>XXX</v>
      </c>
      <c r="M127" s="203">
        <f>IF(ISNUMBER('2019'!L127),IF(('2019'!L127/5)&gt;1,1,'2019'!L127/5),"XXX")</f>
        <v>0.24506421</v>
      </c>
      <c r="N127" s="203">
        <f>IF(ISNUMBER('2019'!M127),(1-('2019'!M127/100)),"XXX")</f>
        <v>0.44817428589999997</v>
      </c>
      <c r="O127" s="203">
        <f>IF(ISNUMBER('2019'!N127),IF(('2019'!N127/10)&gt;1,1,'2019'!N127/10),"XXX")</f>
        <v>6.9999999999999993E-2</v>
      </c>
      <c r="P127" s="203">
        <f>IF(ISNUMBER('2019'!O127),('2019'!O127/100),"XXX")</f>
        <v>7.0000000000000007E-2</v>
      </c>
      <c r="Q127" s="203">
        <f>IF(ISNUMBER('2019'!P127),'2019'!P127,"XXX")</f>
        <v>0.19601252079010009</v>
      </c>
      <c r="R127" s="203">
        <f>IF(ISNUMBER('2019'!Q127),('2019'!Q127/100),"XXX")</f>
        <v>1.3999999999999999E-2</v>
      </c>
      <c r="S127" s="203">
        <f>IF(ISNUMBER('2019'!R127),('2019'!R127/100),"XXX")</f>
        <v>9.8330429999999996E-2</v>
      </c>
      <c r="T127" s="203">
        <f>IF(ISNUMBER('2019'!S127),(1-('2019'!S127/100)),"XXX")</f>
        <v>0.58810000000000007</v>
      </c>
      <c r="U127" s="203">
        <f>IF(ISNUMBER('2019'!T127),'2019'!T127,"XXX")</f>
        <v>0.37115421822222222</v>
      </c>
      <c r="V127" s="203" t="str">
        <f>IF(ISNUMBER('2019'!U127),'2019'!U127,"XXX")</f>
        <v>XXX</v>
      </c>
      <c r="W127" s="203" t="str">
        <f>IF(ISNUMBER('2019'!V127),'2019'!V127,"XXX")</f>
        <v>XXX</v>
      </c>
      <c r="X127" s="203" t="str">
        <f>IF(ISNUMBER('2019'!W127),'2019'!W127,"XXX")</f>
        <v>XXX</v>
      </c>
      <c r="Y127" s="129">
        <f t="shared" si="8"/>
        <v>0.31641356308103891</v>
      </c>
      <c r="Z127" s="202">
        <f>'2019'!X127</f>
        <v>0.54400000000000004</v>
      </c>
      <c r="AA127" s="203">
        <f>('2019'!Y127+2.5)/5</f>
        <v>0.48916521599999996</v>
      </c>
      <c r="AB127" s="196">
        <f t="shared" si="9"/>
        <v>0.516582608</v>
      </c>
      <c r="AC127" s="79"/>
      <c r="AD127" s="79"/>
      <c r="AE127">
        <f t="shared" si="13"/>
        <v>0.25900000000000001</v>
      </c>
      <c r="AF127">
        <f t="shared" si="13"/>
        <v>0.48945</v>
      </c>
      <c r="AG127">
        <f t="shared" si="13"/>
        <v>0.71989999999999998</v>
      </c>
      <c r="AH127">
        <f t="shared" si="13"/>
        <v>0.24506421</v>
      </c>
      <c r="AI127">
        <f t="shared" si="13"/>
        <v>0.34661924794999999</v>
      </c>
      <c r="AJ127">
        <f t="shared" si="13"/>
        <v>0.25908714294999996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5.6165214999999998E-2</v>
      </c>
      <c r="AO127">
        <f t="shared" si="13"/>
        <v>0.34321521500000002</v>
      </c>
      <c r="AP127">
        <f t="shared" si="13"/>
        <v>0.47962710911111117</v>
      </c>
      <c r="AQ127">
        <f t="shared" si="13"/>
        <v>0.37115421822222222</v>
      </c>
      <c r="AR127" t="str">
        <f t="shared" si="13"/>
        <v>XXX</v>
      </c>
      <c r="AS127" t="str">
        <f t="shared" si="13"/>
        <v>XXX</v>
      </c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F127" s="9">
        <v>0.27</v>
      </c>
      <c r="BG127" s="9">
        <v>1</v>
      </c>
      <c r="BH127" s="61">
        <f>IF(ISNUMBER('1-3'!M127),'1-3'!M127/100,"XXX")</f>
        <v>0.65</v>
      </c>
      <c r="BI127" s="9">
        <v>0.5</v>
      </c>
      <c r="BJ127" s="9">
        <v>0.48</v>
      </c>
      <c r="BK127" s="9"/>
      <c r="BL127" s="9">
        <v>0.25900000000000001</v>
      </c>
      <c r="BM127" s="9">
        <v>0.51036599999999999</v>
      </c>
      <c r="BN127" s="9"/>
      <c r="BO127" s="9">
        <v>0.24506421</v>
      </c>
      <c r="BP127" s="9">
        <v>0.44817428589999997</v>
      </c>
      <c r="BQ127" s="9">
        <v>6.9999999999999993E-2</v>
      </c>
      <c r="BR127" s="9">
        <v>7.0000000000000007E-2</v>
      </c>
      <c r="BS127" s="9">
        <v>0.19601252079010009</v>
      </c>
      <c r="BT127" s="9">
        <v>1.3999999999999999E-2</v>
      </c>
      <c r="BU127" s="9">
        <v>5.2236870136736079E-2</v>
      </c>
      <c r="BV127" s="9">
        <v>0.58810000000000007</v>
      </c>
      <c r="BW127" s="9">
        <v>0.37115421822222222</v>
      </c>
      <c r="BX127" s="9"/>
      <c r="BY127" s="9"/>
      <c r="BZ127" s="9"/>
      <c r="CA127" s="9">
        <v>0.54400000000000004</v>
      </c>
      <c r="CB127" s="9">
        <v>0.47611363977193832</v>
      </c>
    </row>
    <row r="128" spans="1:80" ht="15" x14ac:dyDescent="0.25">
      <c r="A128" s="19" t="s">
        <v>135</v>
      </c>
      <c r="B128" s="19" t="s">
        <v>135</v>
      </c>
      <c r="C128" s="202">
        <f>IF(ISNUMBER('2019'!C128),(1-PRODUCT('2019'!C128,0.1)),"XXX")</f>
        <v>0.9</v>
      </c>
      <c r="D128" s="202">
        <f>IFERROR(IF((LOG(100*'2019'!D128+1)/LOG(100+1))&gt;1,0,(1-(LOG(100*'2019'!D128+1)/LOG(100+1)))), 1)</f>
        <v>1</v>
      </c>
      <c r="E128" s="203">
        <f>IF(ISNUMBER('2019'!E128),IF('2019'!E128/100&gt;1,1,'2019'!E128/100),"XXX")</f>
        <v>0.96117214362500003</v>
      </c>
      <c r="F128" s="202">
        <f>IF(ISNUMBER('2019'!F128),(1-(('2019'!F128-1)/4)),"XXX")</f>
        <v>0.75</v>
      </c>
      <c r="G128" s="202">
        <f>IF(ISNUMBER('2019'!G128),(1-('2019'!G128/10)),"XXX")</f>
        <v>0.54</v>
      </c>
      <c r="H128" s="195">
        <f t="shared" si="7"/>
        <v>0.83023442872499997</v>
      </c>
      <c r="I128" s="203">
        <f>IF(ISNUMBER('2019'!H128),'2019'!H128,"XXX")</f>
        <v>0.95448372740975373</v>
      </c>
      <c r="J128" s="203">
        <f>IF(ISNUMBER('2019'!I128),'2019'!I128,"XXX")</f>
        <v>0.88990000000000002</v>
      </c>
      <c r="K128" s="203">
        <f>IF(ISNUMBER('2019'!J128),IF(('2019'!J128/5)&gt;1,1,'2019'!J128/5),"XXX")</f>
        <v>0.27601399999999998</v>
      </c>
      <c r="L128" s="203">
        <f>IF(ISNUMBER('2019'!K128),'2019'!K128,"XXX")</f>
        <v>0.72130774266666664</v>
      </c>
      <c r="M128" s="203">
        <f>IF(ISNUMBER('2019'!L128),IF(('2019'!L128/5)&gt;1,1,'2019'!L128/5),"XXX")</f>
        <v>0.40980181599999999</v>
      </c>
      <c r="N128" s="203">
        <f>IF(ISNUMBER('2019'!M128),(1-('2019'!M128/100)),"XXX")</f>
        <v>0.69848871229999998</v>
      </c>
      <c r="O128" s="203">
        <f>IF(ISNUMBER('2019'!N128),IF(('2019'!N128/10)&gt;1,1,'2019'!N128/10),"XXX")</f>
        <v>0.1</v>
      </c>
      <c r="P128" s="203">
        <f>IF(ISNUMBER('2019'!O128),('2019'!O128/100),"XXX")</f>
        <v>0.33100000000000002</v>
      </c>
      <c r="Q128" s="203" t="str">
        <f>IF(ISNUMBER('2019'!P128),'2019'!P128,"XXX")</f>
        <v>XXX</v>
      </c>
      <c r="R128" s="203">
        <f>IF(ISNUMBER('2019'!Q128),('2019'!Q128/100),"XXX")</f>
        <v>1</v>
      </c>
      <c r="S128" s="203">
        <f>IF(ISNUMBER('2019'!R128),('2019'!R128/100),"XXX")</f>
        <v>0.86540509999999993</v>
      </c>
      <c r="T128" s="203">
        <f>IF(ISNUMBER('2019'!S128),(1-('2019'!S128/100)),"XXX")</f>
        <v>1</v>
      </c>
      <c r="U128" s="203">
        <f>IF(ISNUMBER('2019'!T128),'2019'!T128,"XXX")</f>
        <v>0.91260598500000001</v>
      </c>
      <c r="V128" s="203">
        <f>IF(ISNUMBER('2019'!U128),'2019'!U128,"XXX")</f>
        <v>0.85</v>
      </c>
      <c r="W128" s="203">
        <f>IF(ISNUMBER('2019'!V128),'2019'!V128,"XXX")</f>
        <v>0.73753869970370378</v>
      </c>
      <c r="X128" s="203">
        <f>IF(ISNUMBER('2019'!W128),'2019'!W128,"XXX")</f>
        <v>0.85870467295555553</v>
      </c>
      <c r="Y128" s="129">
        <f t="shared" si="8"/>
        <v>0.72532815350223001</v>
      </c>
      <c r="Z128" s="202">
        <f>'2019'!X128</f>
        <v>0.38300000000000001</v>
      </c>
      <c r="AA128" s="203">
        <f>('2019'!Y128+2.5)/5</f>
        <v>0.47432017020000006</v>
      </c>
      <c r="AB128" s="196">
        <f t="shared" si="9"/>
        <v>0.42866008510000003</v>
      </c>
      <c r="AC128" s="79"/>
      <c r="AD128" s="79"/>
      <c r="AE128">
        <f t="shared" si="13"/>
        <v>0.92219186370487694</v>
      </c>
      <c r="AF128">
        <f t="shared" si="13"/>
        <v>0.58295699999999995</v>
      </c>
      <c r="AG128">
        <f t="shared" si="13"/>
        <v>0.49866087133333331</v>
      </c>
      <c r="AH128">
        <f t="shared" si="13"/>
        <v>0.56555477933333331</v>
      </c>
      <c r="AI128">
        <f t="shared" si="13"/>
        <v>0.55414526414999998</v>
      </c>
      <c r="AJ128">
        <f t="shared" si="13"/>
        <v>0.39924435614999998</v>
      </c>
      <c r="AK128">
        <f t="shared" si="13"/>
        <v>0.21550000000000002</v>
      </c>
      <c r="AL128">
        <f t="shared" si="13"/>
        <v>0.33100000000000002</v>
      </c>
      <c r="AM128">
        <f t="shared" si="13"/>
        <v>1</v>
      </c>
      <c r="AN128">
        <f t="shared" si="13"/>
        <v>0.93270254999999991</v>
      </c>
      <c r="AO128">
        <f t="shared" si="13"/>
        <v>0.93270254999999991</v>
      </c>
      <c r="AP128">
        <f t="shared" si="13"/>
        <v>0.95630299249999995</v>
      </c>
      <c r="AQ128">
        <f t="shared" si="13"/>
        <v>0.88130299249999999</v>
      </c>
      <c r="AR128">
        <f t="shared" si="13"/>
        <v>0.79376934985185188</v>
      </c>
      <c r="AS128">
        <f t="shared" si="13"/>
        <v>0.79812168632962965</v>
      </c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F128" s="9">
        <v>0.9</v>
      </c>
      <c r="BG128" s="9">
        <v>1</v>
      </c>
      <c r="BH128" s="61">
        <f>IF(ISNUMBER('1-3'!M128),'1-3'!M128/100,"XXX")</f>
        <v>1.0183333333333335</v>
      </c>
      <c r="BI128" s="9">
        <v>0.75</v>
      </c>
      <c r="BJ128" s="9">
        <v>0.54</v>
      </c>
      <c r="BK128" s="9">
        <v>0.95448372740975373</v>
      </c>
      <c r="BL128" s="9">
        <v>0.88990000000000002</v>
      </c>
      <c r="BM128" s="9">
        <v>0.71989999999999998</v>
      </c>
      <c r="BN128" s="9">
        <v>0.72130774266666664</v>
      </c>
      <c r="BO128" s="9">
        <v>0.40980181599999999</v>
      </c>
      <c r="BP128" s="9">
        <v>0.69848871229999998</v>
      </c>
      <c r="BQ128" s="9">
        <v>0.1</v>
      </c>
      <c r="BR128" s="9">
        <v>0.33100000000000002</v>
      </c>
      <c r="BS128" s="9" t="s">
        <v>167</v>
      </c>
      <c r="BT128" s="9">
        <v>1</v>
      </c>
      <c r="BU128" s="9">
        <v>0.64679485806746995</v>
      </c>
      <c r="BV128" s="9">
        <v>1</v>
      </c>
      <c r="BW128" s="9">
        <v>0.91260598500000001</v>
      </c>
      <c r="BX128" s="9">
        <v>0.85</v>
      </c>
      <c r="BY128" s="9">
        <v>0.73753869970370378</v>
      </c>
      <c r="BZ128" s="9">
        <v>0.85870467295555553</v>
      </c>
      <c r="CA128" s="9">
        <v>0.38300000000000001</v>
      </c>
      <c r="CB128" s="9">
        <v>0.45879794657230377</v>
      </c>
    </row>
    <row r="129" spans="1:80" ht="15" x14ac:dyDescent="0.25">
      <c r="A129" s="19" t="s">
        <v>178</v>
      </c>
      <c r="B129" s="19" t="s">
        <v>178</v>
      </c>
      <c r="C129" s="202">
        <f>IF(ISNUMBER('2019'!C129),(1-PRODUCT('2019'!C129,0.1)),"XXX")</f>
        <v>0.73</v>
      </c>
      <c r="D129" s="202">
        <f>IFERROR(IF((LOG(100*'2019'!D129+1)/LOG(100+1))&gt;1,0,(1-(LOG(100*'2019'!D129+1)/LOG(100+1)))), 1)</f>
        <v>1</v>
      </c>
      <c r="E129" s="203">
        <f>IF(ISNUMBER('2019'!E129),IF('2019'!E129/100&gt;1,1,'2019'!E129/100),"XXX")</f>
        <v>0.73299061834548029</v>
      </c>
      <c r="F129" s="202">
        <f>IF(ISNUMBER('2019'!F129),(1-(('2019'!F129-1)/4)),"XXX")</f>
        <v>0.75</v>
      </c>
      <c r="G129" s="202">
        <f>IF(ISNUMBER('2019'!G129),(1-('2019'!G129/10)),"XXX")</f>
        <v>0.76</v>
      </c>
      <c r="H129" s="195">
        <f t="shared" si="7"/>
        <v>0.79459812366909599</v>
      </c>
      <c r="I129" s="203">
        <f>IF(ISNUMBER('2019'!H129),'2019'!H129,"XXX")</f>
        <v>0.78552777196493762</v>
      </c>
      <c r="J129" s="203">
        <f>IF(ISNUMBER('2019'!I129),'2019'!I129,"XXX")</f>
        <v>0.79879999999999995</v>
      </c>
      <c r="K129" s="203">
        <f>IF(ISNUMBER('2019'!J129),IF(('2019'!J129/5)&gt;1,1,'2019'!J129/5),"XXX")</f>
        <v>0.51711399999999996</v>
      </c>
      <c r="L129" s="203">
        <f>IF(ISNUMBER('2019'!K129),'2019'!K129,"XXX")</f>
        <v>0.59396684962500002</v>
      </c>
      <c r="M129" s="203">
        <f>IF(ISNUMBER('2019'!L129),IF(('2019'!L129/5)&gt;1,1,'2019'!L129/5),"XXX")</f>
        <v>1</v>
      </c>
      <c r="N129" s="203">
        <f>IF(ISNUMBER('2019'!M129),(1-('2019'!M129/100)),"XXX")</f>
        <v>0.80840652469999996</v>
      </c>
      <c r="O129" s="203">
        <f>IF(ISNUMBER('2019'!N129),IF(('2019'!N129/10)&gt;1,1,'2019'!N129/10),"XXX")</f>
        <v>1</v>
      </c>
      <c r="P129" s="203">
        <f>IF(ISNUMBER('2019'!O129),('2019'!O129/100),"XXX")</f>
        <v>0.90599999999999992</v>
      </c>
      <c r="Q129" s="203">
        <f>IF(ISNUMBER('2019'!P129),'2019'!P129,"XXX")</f>
        <v>0.29588358402252196</v>
      </c>
      <c r="R129" s="203">
        <f>IF(ISNUMBER('2019'!Q129),('2019'!Q129/100),"XXX")</f>
        <v>0.7</v>
      </c>
      <c r="S129" s="203">
        <f>IF(ISNUMBER('2019'!R129),('2019'!R129/100),"XXX")</f>
        <v>0.84949240000000004</v>
      </c>
      <c r="T129" s="203">
        <f>IF(ISNUMBER('2019'!S129),(1-('2019'!S129/100)),"XXX")</f>
        <v>1</v>
      </c>
      <c r="U129" s="203">
        <f>IF(ISNUMBER('2019'!T129),'2019'!T129,"XXX")</f>
        <v>0.65809528566666653</v>
      </c>
      <c r="V129" s="203">
        <f>IF(ISNUMBER('2019'!U129),'2019'!U129,"XXX")</f>
        <v>0.5</v>
      </c>
      <c r="W129" s="203">
        <f>IF(ISNUMBER('2019'!V129),'2019'!V129,"XXX")</f>
        <v>0.47925043105555554</v>
      </c>
      <c r="X129" s="203">
        <f>IF(ISNUMBER('2019'!W129),'2019'!W129,"XXX")</f>
        <v>0.42573853337777778</v>
      </c>
      <c r="Y129" s="129">
        <f t="shared" si="8"/>
        <v>0.70739221127577867</v>
      </c>
      <c r="Z129" s="202">
        <f>'2019'!X129</f>
        <v>0.83199999999999996</v>
      </c>
      <c r="AA129" s="203">
        <f>('2019'!Y129+2.5)/5</f>
        <v>0.68497729299999999</v>
      </c>
      <c r="AB129" s="196">
        <f t="shared" si="9"/>
        <v>0.75848864650000003</v>
      </c>
      <c r="AC129" s="79"/>
      <c r="AD129" s="79"/>
      <c r="AE129">
        <f t="shared" si="13"/>
        <v>0.79216388598246879</v>
      </c>
      <c r="AF129">
        <f t="shared" si="13"/>
        <v>0.6579569999999999</v>
      </c>
      <c r="AG129">
        <f t="shared" si="13"/>
        <v>0.55554042481249999</v>
      </c>
      <c r="AH129">
        <f t="shared" si="13"/>
        <v>0.79698342481250006</v>
      </c>
      <c r="AI129">
        <f t="shared" si="13"/>
        <v>0.90420326235000004</v>
      </c>
      <c r="AJ129">
        <f t="shared" si="13"/>
        <v>0.90420326235000004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0.77474620000000005</v>
      </c>
      <c r="AO129">
        <f t="shared" si="13"/>
        <v>0.92474619999999996</v>
      </c>
      <c r="AP129">
        <f t="shared" si="13"/>
        <v>0.82904764283333332</v>
      </c>
      <c r="AQ129">
        <f t="shared" si="13"/>
        <v>0.57904764283333332</v>
      </c>
      <c r="AR129">
        <f t="shared" si="13"/>
        <v>0.48962521552777777</v>
      </c>
      <c r="AS129">
        <f t="shared" si="13"/>
        <v>0.45249448221666666</v>
      </c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F129" s="9">
        <v>0.73</v>
      </c>
      <c r="BG129" s="9">
        <v>1</v>
      </c>
      <c r="BH129" s="61">
        <f>IF(ISNUMBER('1-3'!M129),'1-3'!M129/100,"XXX")</f>
        <v>0.79500000000000004</v>
      </c>
      <c r="BI129" s="9">
        <v>0.75</v>
      </c>
      <c r="BJ129" s="9">
        <v>0.76</v>
      </c>
      <c r="BK129" s="9">
        <v>0.78552777196493762</v>
      </c>
      <c r="BL129" s="9">
        <v>0.79879999999999995</v>
      </c>
      <c r="BM129" s="9" t="s">
        <v>167</v>
      </c>
      <c r="BN129" s="9">
        <v>0.59396684962500002</v>
      </c>
      <c r="BO129" s="9">
        <v>1</v>
      </c>
      <c r="BP129" s="9">
        <v>0.80840652469999996</v>
      </c>
      <c r="BQ129" s="9">
        <v>1</v>
      </c>
      <c r="BR129" s="9">
        <v>0.90599999999999992</v>
      </c>
      <c r="BS129" s="9">
        <v>0.29588358402252196</v>
      </c>
      <c r="BT129" s="9">
        <v>0.7</v>
      </c>
      <c r="BU129" s="9">
        <v>0.58395158822844995</v>
      </c>
      <c r="BV129" s="9">
        <v>1</v>
      </c>
      <c r="BW129" s="9">
        <v>0.65809528566666653</v>
      </c>
      <c r="BX129" s="9">
        <v>0.5</v>
      </c>
      <c r="BY129" s="9">
        <v>0.47925043105555554</v>
      </c>
      <c r="BZ129" s="9">
        <v>0.42573853337777778</v>
      </c>
      <c r="CA129" s="9">
        <v>0.83199999999999996</v>
      </c>
      <c r="CB129" s="9">
        <v>0.67256883382797239</v>
      </c>
    </row>
    <row r="130" spans="1:80" ht="15" x14ac:dyDescent="0.25">
      <c r="A130" s="19" t="s">
        <v>137</v>
      </c>
      <c r="B130" s="19" t="s">
        <v>137</v>
      </c>
      <c r="C130" s="202">
        <f>IF(ISNUMBER('2019'!C130),(1-PRODUCT('2019'!C130,0.1)),"XXX")</f>
        <v>0.83</v>
      </c>
      <c r="D130" s="202">
        <f>IFERROR(IF((LOG(100*'2019'!D130+1)/LOG(100+1))&gt;1,0,(1-(LOG(100*'2019'!D130+1)/LOG(100+1)))), 1)</f>
        <v>1</v>
      </c>
      <c r="E130" s="203">
        <f>IF(ISNUMBER('2019'!E130),IF('2019'!E130/100&gt;1,1,'2019'!E130/100),"XXX")</f>
        <v>0.87249108660988706</v>
      </c>
      <c r="F130" s="202">
        <f>IF(ISNUMBER('2019'!F130),(1-(('2019'!F130-1)/4)),"XXX")</f>
        <v>1</v>
      </c>
      <c r="G130" s="202">
        <f>IF(ISNUMBER('2019'!G130),(1-('2019'!G130/10)),"XXX")</f>
        <v>0.9</v>
      </c>
      <c r="H130" s="195">
        <f t="shared" si="7"/>
        <v>0.92049821732197734</v>
      </c>
      <c r="I130" s="203">
        <f>IF(ISNUMBER('2019'!H130),'2019'!H130,"XXX")</f>
        <v>0.78080241435336462</v>
      </c>
      <c r="J130" s="203">
        <f>IF(ISNUMBER('2019'!I130),'2019'!I130,"XXX")</f>
        <v>0.7853</v>
      </c>
      <c r="K130" s="203">
        <f>IF(ISNUMBER('2019'!J130),IF(('2019'!J130/5)&gt;1,1,'2019'!J130/5),"XXX")</f>
        <v>0.60281000000000007</v>
      </c>
      <c r="L130" s="203">
        <f>IF(ISNUMBER('2019'!K130),'2019'!K130,"XXX")</f>
        <v>0.63355398174999999</v>
      </c>
      <c r="M130" s="203">
        <f>IF(ISNUMBER('2019'!L130),IF(('2019'!L130/5)&gt;1,1,'2019'!L130/5),"XXX")</f>
        <v>1</v>
      </c>
      <c r="N130" s="203">
        <f>IF(ISNUMBER('2019'!M130),(1-('2019'!M130/100)),"XXX")</f>
        <v>0.88338683129999995</v>
      </c>
      <c r="O130" s="203">
        <f>IF(ISNUMBER('2019'!N130),IF(('2019'!N130/10)&gt;1,1,'2019'!N130/10),"XXX")</f>
        <v>1</v>
      </c>
      <c r="P130" s="203">
        <f>IF(ISNUMBER('2019'!O130),('2019'!O130/100),"XXX")</f>
        <v>1</v>
      </c>
      <c r="Q130" s="203" t="str">
        <f>IF(ISNUMBER('2019'!P130),'2019'!P130,"XXX")</f>
        <v>XXX</v>
      </c>
      <c r="R130" s="203">
        <f>IF(ISNUMBER('2019'!Q130),('2019'!Q130/100),"XXX")</f>
        <v>1</v>
      </c>
      <c r="S130" s="203">
        <f>IF(ISNUMBER('2019'!R130),('2019'!R130/100),"XXX")</f>
        <v>0.86332340000000007</v>
      </c>
      <c r="T130" s="203">
        <f>IF(ISNUMBER('2019'!S130),(1-('2019'!S130/100)),"XXX")</f>
        <v>1</v>
      </c>
      <c r="U130" s="203">
        <f>IF(ISNUMBER('2019'!T130),'2019'!T130,"XXX")</f>
        <v>0.6665941927222222</v>
      </c>
      <c r="V130" s="203">
        <f>IF(ISNUMBER('2019'!U130),'2019'!U130,"XXX")</f>
        <v>0.6</v>
      </c>
      <c r="W130" s="203">
        <f>IF(ISNUMBER('2019'!V130),'2019'!V130,"XXX")</f>
        <v>0.60691490000000003</v>
      </c>
      <c r="X130" s="203">
        <f>IF(ISNUMBER('2019'!W130),'2019'!W130,"XXX")</f>
        <v>0.48058048882222215</v>
      </c>
      <c r="Y130" s="129">
        <f t="shared" si="8"/>
        <v>0.80645413805923805</v>
      </c>
      <c r="Z130" s="202">
        <f>'2019'!X130</f>
        <v>0.80600000000000005</v>
      </c>
      <c r="AA130" s="203">
        <f>('2019'!Y130+2.5)/5</f>
        <v>0.70788087839999991</v>
      </c>
      <c r="AB130" s="196">
        <f t="shared" si="9"/>
        <v>0.75694043919999998</v>
      </c>
      <c r="AC130" s="79"/>
      <c r="AD130" s="79"/>
      <c r="AE130">
        <f t="shared" si="13"/>
        <v>0.78305120717668231</v>
      </c>
      <c r="AF130">
        <f t="shared" si="13"/>
        <v>0.69405500000000009</v>
      </c>
      <c r="AG130">
        <f t="shared" si="13"/>
        <v>0.61818199087500003</v>
      </c>
      <c r="AH130">
        <f t="shared" si="13"/>
        <v>0.816776990875</v>
      </c>
      <c r="AI130">
        <f t="shared" si="13"/>
        <v>0.94169341564999998</v>
      </c>
      <c r="AJ130">
        <f t="shared" si="13"/>
        <v>0.94169341564999998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0.93166170000000004</v>
      </c>
      <c r="AO130">
        <f t="shared" si="13"/>
        <v>0.93166170000000004</v>
      </c>
      <c r="AP130">
        <f t="shared" si="13"/>
        <v>0.83329709636111104</v>
      </c>
      <c r="AQ130">
        <f t="shared" si="13"/>
        <v>0.63329709636111109</v>
      </c>
      <c r="AR130">
        <f t="shared" si="13"/>
        <v>0.60345745000000006</v>
      </c>
      <c r="AS130">
        <f t="shared" si="13"/>
        <v>0.54374769441111104</v>
      </c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F130" s="9">
        <v>0.83000000000000007</v>
      </c>
      <c r="BG130" s="9">
        <v>1</v>
      </c>
      <c r="BH130" s="61">
        <f>IF(ISNUMBER('1-3'!M130),'1-3'!M130/100,"XXX")</f>
        <v>0.91166666666666674</v>
      </c>
      <c r="BI130" s="9">
        <v>1</v>
      </c>
      <c r="BJ130" s="9">
        <v>0.9</v>
      </c>
      <c r="BK130" s="9">
        <v>0.78080241435336462</v>
      </c>
      <c r="BL130" s="9">
        <v>0.7853</v>
      </c>
      <c r="BM130" s="9">
        <v>0.51711399999999996</v>
      </c>
      <c r="BN130" s="9">
        <v>0.63355398174999999</v>
      </c>
      <c r="BO130" s="9">
        <v>1</v>
      </c>
      <c r="BP130" s="9">
        <v>0.88338683129999995</v>
      </c>
      <c r="BQ130" s="9">
        <v>1</v>
      </c>
      <c r="BR130" s="9">
        <v>1</v>
      </c>
      <c r="BS130" s="9" t="s">
        <v>167</v>
      </c>
      <c r="BT130" s="9">
        <v>1</v>
      </c>
      <c r="BU130" s="9">
        <v>0.61633639988029199</v>
      </c>
      <c r="BV130" s="9">
        <v>1</v>
      </c>
      <c r="BW130" s="9">
        <v>0.6665941927222222</v>
      </c>
      <c r="BX130" s="9">
        <v>0.6</v>
      </c>
      <c r="BY130" s="9">
        <v>0.60691490000000003</v>
      </c>
      <c r="BZ130" s="9">
        <v>0.48058048882222215</v>
      </c>
      <c r="CA130" s="9">
        <v>0.80600000000000005</v>
      </c>
      <c r="CB130" s="9">
        <v>0.69580614566802979</v>
      </c>
    </row>
    <row r="131" spans="1:80" ht="15" x14ac:dyDescent="0.25">
      <c r="A131" s="19" t="s">
        <v>138</v>
      </c>
      <c r="B131" s="19" t="s">
        <v>138</v>
      </c>
      <c r="C131" s="202">
        <f>IF(ISNUMBER('2019'!C131),(1-PRODUCT('2019'!C131,0.1)),"XXX")</f>
        <v>0.65999999999999992</v>
      </c>
      <c r="D131" s="202">
        <f>IFERROR(IF((LOG(100*'2019'!D131+1)/LOG(100+1))&gt;1,0,(1-(LOG(100*'2019'!D131+1)/LOG(100+1)))), 1)</f>
        <v>1</v>
      </c>
      <c r="E131" s="203">
        <f>IF(ISNUMBER('2019'!E131),IF('2019'!E131/100&gt;1,1,'2019'!E131/100),"XXX")</f>
        <v>0.42741225442500003</v>
      </c>
      <c r="F131" s="202">
        <f>IF(ISNUMBER('2019'!F131),(1-(('2019'!F131-1)/4)),"XXX")</f>
        <v>0.25</v>
      </c>
      <c r="G131" s="202">
        <f>IF(ISNUMBER('2019'!G131),(1-('2019'!G131/10)),"XXX")</f>
        <v>0.57999999999999996</v>
      </c>
      <c r="H131" s="195">
        <f t="shared" si="7"/>
        <v>0.58348245088499995</v>
      </c>
      <c r="I131" s="203">
        <f>IF(ISNUMBER('2019'!H131),'2019'!H131,"XXX")</f>
        <v>0.68134201879565426</v>
      </c>
      <c r="J131" s="203">
        <f>IF(ISNUMBER('2019'!I131),'2019'!I131,"XXX")</f>
        <v>0.58320000000000005</v>
      </c>
      <c r="K131" s="203">
        <f>IF(ISNUMBER('2019'!J131),IF(('2019'!J131/5)&gt;1,1,'2019'!J131/5),"XXX")</f>
        <v>0.85621199999999997</v>
      </c>
      <c r="L131" s="203">
        <f>IF(ISNUMBER('2019'!K131),'2019'!K131,"XXX")</f>
        <v>0.42685813499999997</v>
      </c>
      <c r="M131" s="203">
        <f>IF(ISNUMBER('2019'!L131),IF(('2019'!L131/5)&gt;1,1,'2019'!L131/5),"XXX")</f>
        <v>1</v>
      </c>
      <c r="N131" s="203">
        <f>IF(ISNUMBER('2019'!M131),(1-('2019'!M131/100)),"XXX")</f>
        <v>0.94307285789999995</v>
      </c>
      <c r="O131" s="203">
        <f>IF(ISNUMBER('2019'!N131),IF(('2019'!N131/10)&gt;1,1,'2019'!N131/10),"XXX")</f>
        <v>0.55000000000000004</v>
      </c>
      <c r="P131" s="203">
        <f>IF(ISNUMBER('2019'!O131),('2019'!O131/100),"XXX")</f>
        <v>0.81499999999999995</v>
      </c>
      <c r="Q131" s="203">
        <f>IF(ISNUMBER('2019'!P131),'2019'!P131,"XXX")</f>
        <v>0.99075117111206057</v>
      </c>
      <c r="R131" s="203">
        <f>IF(ISNUMBER('2019'!Q131),('2019'!Q131/100),"XXX")</f>
        <v>0.32400000000000001</v>
      </c>
      <c r="S131" s="203">
        <f>IF(ISNUMBER('2019'!R131),('2019'!R131/100),"XXX")</f>
        <v>0.83661109999999994</v>
      </c>
      <c r="T131" s="203">
        <f>IF(ISNUMBER('2019'!S131),(1-('2019'!S131/100)),"XXX")</f>
        <v>0.92549999999999999</v>
      </c>
      <c r="U131" s="203">
        <f>IF(ISNUMBER('2019'!T131),'2019'!T131,"XXX")</f>
        <v>0.5418988598333333</v>
      </c>
      <c r="V131" s="203">
        <f>IF(ISNUMBER('2019'!U131),'2019'!U131,"XXX")</f>
        <v>0.43</v>
      </c>
      <c r="W131" s="203">
        <f>IF(ISNUMBER('2019'!V131),'2019'!V131,"XXX")</f>
        <v>0.53122758424074068</v>
      </c>
      <c r="X131" s="203">
        <f>IF(ISNUMBER('2019'!W131),'2019'!W131,"XXX")</f>
        <v>0.59251149495555544</v>
      </c>
      <c r="Y131" s="129">
        <f t="shared" si="8"/>
        <v>0.68926157636483398</v>
      </c>
      <c r="Z131" s="202">
        <f>'2019'!X131</f>
        <v>0.71699999999999997</v>
      </c>
      <c r="AA131" s="203">
        <f>('2019'!Y131+2.5)/5</f>
        <v>0.64206928019999998</v>
      </c>
      <c r="AB131" s="196">
        <f t="shared" si="9"/>
        <v>0.67953464009999998</v>
      </c>
      <c r="AC131" s="79"/>
      <c r="AD131" s="79"/>
      <c r="AE131">
        <f t="shared" si="13"/>
        <v>0.63227100939782721</v>
      </c>
      <c r="AF131">
        <f t="shared" si="13"/>
        <v>0.71970599999999996</v>
      </c>
      <c r="AG131">
        <f t="shared" si="13"/>
        <v>0.6415350675</v>
      </c>
      <c r="AH131">
        <f t="shared" si="13"/>
        <v>0.71342906750000001</v>
      </c>
      <c r="AI131">
        <f t="shared" si="13"/>
        <v>0.97153642894999992</v>
      </c>
      <c r="AJ131">
        <f t="shared" si="13"/>
        <v>0.74653642895000005</v>
      </c>
      <c r="AK131">
        <f t="shared" si="13"/>
        <v>0.6825</v>
      </c>
      <c r="AL131">
        <f t="shared" si="13"/>
        <v>0.9028755855560302</v>
      </c>
      <c r="AM131">
        <f t="shared" si="13"/>
        <v>0.65737558555603026</v>
      </c>
      <c r="AN131">
        <f t="shared" si="13"/>
        <v>0.58030554999999995</v>
      </c>
      <c r="AO131">
        <f t="shared" si="13"/>
        <v>0.88105554999999991</v>
      </c>
      <c r="AP131">
        <f t="shared" si="13"/>
        <v>0.73369942991666659</v>
      </c>
      <c r="AQ131">
        <f t="shared" si="13"/>
        <v>0.48594942991666668</v>
      </c>
      <c r="AR131">
        <f t="shared" si="13"/>
        <v>0.48061379212037036</v>
      </c>
      <c r="AS131">
        <f t="shared" si="13"/>
        <v>0.56186953959814812</v>
      </c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F131" s="9">
        <v>0.66</v>
      </c>
      <c r="BG131" s="9">
        <v>1</v>
      </c>
      <c r="BH131" s="61">
        <f>IF(ISNUMBER('1-3'!M131),'1-3'!M131/100,"XXX")</f>
        <v>0.58333333333333337</v>
      </c>
      <c r="BI131" s="9">
        <v>0.25</v>
      </c>
      <c r="BJ131" s="9">
        <v>0.57999999999999996</v>
      </c>
      <c r="BK131" s="9">
        <v>0.68134201879565426</v>
      </c>
      <c r="BL131" s="9">
        <v>0.58320000000000005</v>
      </c>
      <c r="BM131" s="9" t="s">
        <v>167</v>
      </c>
      <c r="BN131" s="9">
        <v>0.42685813499999997</v>
      </c>
      <c r="BO131" s="9">
        <v>1</v>
      </c>
      <c r="BP131" s="9">
        <v>0.94307285789999995</v>
      </c>
      <c r="BQ131" s="9">
        <v>0.55000000000000004</v>
      </c>
      <c r="BR131" s="9">
        <v>0.81499999999999995</v>
      </c>
      <c r="BS131" s="9">
        <v>0.99075117111206057</v>
      </c>
      <c r="BT131" s="9">
        <v>0.32400000000000001</v>
      </c>
      <c r="BU131" s="9">
        <v>0.3891946143187362</v>
      </c>
      <c r="BV131" s="9">
        <v>0.92549999999999999</v>
      </c>
      <c r="BW131" s="9">
        <v>0.5418988598333333</v>
      </c>
      <c r="BX131" s="9">
        <v>0.43</v>
      </c>
      <c r="BY131" s="9">
        <v>0.53122758424074068</v>
      </c>
      <c r="BZ131" s="9">
        <v>0.59251149495555544</v>
      </c>
      <c r="CA131" s="9">
        <v>0.71699999999999997</v>
      </c>
      <c r="CB131" s="9">
        <v>0.62872433662414551</v>
      </c>
    </row>
    <row r="132" spans="1:80" ht="15" x14ac:dyDescent="0.25">
      <c r="A132" s="19" t="s">
        <v>139</v>
      </c>
      <c r="B132" s="19" t="s">
        <v>139</v>
      </c>
      <c r="C132" s="202">
        <f>IF(ISNUMBER('2019'!C132),(1-PRODUCT('2019'!C132,0.1)),"XXX")</f>
        <v>5.9999999999999942E-2</v>
      </c>
      <c r="D132" s="202">
        <f>IFERROR(IF((LOG(100*'2019'!D132+1)/LOG(100+1))&gt;1,0,(1-(LOG(100*'2019'!D132+1)/LOG(100+1)))), 1)</f>
        <v>0.32330283783440117</v>
      </c>
      <c r="E132" s="203" t="str">
        <f>IF(ISNUMBER('2019'!E132),IF('2019'!E132/100&gt;1,1,'2019'!E132/100),"XXX")</f>
        <v>XXX</v>
      </c>
      <c r="F132" s="202">
        <f>IF(ISNUMBER('2019'!F132),(1-(('2019'!F132-1)/4)),"XXX")</f>
        <v>0.25</v>
      </c>
      <c r="G132" s="202">
        <f>IF(ISNUMBER('2019'!G132),(1-('2019'!G132/10)),"XXX")</f>
        <v>6.9999999999999951E-2</v>
      </c>
      <c r="H132" s="195">
        <f t="shared" ref="H132:H156" si="14">AVERAGE(C132:G132)</f>
        <v>0.17582570945860027</v>
      </c>
      <c r="I132" s="203" t="str">
        <f>IF(ISNUMBER('2019'!H132),'2019'!H132,"XXX")</f>
        <v>XXX</v>
      </c>
      <c r="J132" s="203">
        <f>IF(ISNUMBER('2019'!I132),'2019'!I132,"XXX")</f>
        <v>6.5199999999999994E-2</v>
      </c>
      <c r="K132" s="203">
        <f>IF(ISNUMBER('2019'!J132),IF(('2019'!J132/5)&gt;1,1,'2019'!J132/5),"XXX")</f>
        <v>0.15002200000000002</v>
      </c>
      <c r="L132" s="203" t="str">
        <f>IF(ISNUMBER('2019'!K132),'2019'!K132,"XXX")</f>
        <v>XXX</v>
      </c>
      <c r="M132" s="203">
        <f>IF(ISNUMBER('2019'!L132),IF(('2019'!L132/5)&gt;1,1,'2019'!L132/5),"XXX")</f>
        <v>0.197003018</v>
      </c>
      <c r="N132" s="203">
        <f>IF(ISNUMBER('2019'!M132),(1-('2019'!M132/100)),"XXX")</f>
        <v>0.76472414020000001</v>
      </c>
      <c r="O132" s="203" t="str">
        <f>IF(ISNUMBER('2019'!N132),IF(('2019'!N132/10)&gt;1,1,'2019'!N132/10),"XXX")</f>
        <v>XXX</v>
      </c>
      <c r="P132" s="203">
        <f>IF(ISNUMBER('2019'!O132),('2019'!O132/100),"XXX")</f>
        <v>0</v>
      </c>
      <c r="Q132" s="203" t="str">
        <f>IF(ISNUMBER('2019'!P132),'2019'!P132,"XXX")</f>
        <v>XXX</v>
      </c>
      <c r="R132" s="203">
        <f>IF(ISNUMBER('2019'!Q132),('2019'!Q132/100),"XXX")</f>
        <v>0.16399999999999998</v>
      </c>
      <c r="S132" s="203">
        <f>IF(ISNUMBER('2019'!R132),('2019'!R132/100),"XXX")</f>
        <v>9.237534E-2</v>
      </c>
      <c r="T132" s="203" t="str">
        <f>IF(ISNUMBER('2019'!S132),(1-('2019'!S132/100)),"XXX")</f>
        <v>XXX</v>
      </c>
      <c r="U132" s="203" t="str">
        <f>IF(ISNUMBER('2019'!T132),'2019'!T132,"XXX")</f>
        <v>XXX</v>
      </c>
      <c r="V132" s="203" t="str">
        <f>IF(ISNUMBER('2019'!U132),'2019'!U132,"XXX")</f>
        <v>XXX</v>
      </c>
      <c r="W132" s="203" t="str">
        <f>IF(ISNUMBER('2019'!V132),'2019'!V132,"XXX")</f>
        <v>XXX</v>
      </c>
      <c r="X132" s="203" t="str">
        <f>IF(ISNUMBER('2019'!W132),'2019'!W132,"XXX")</f>
        <v>XXX</v>
      </c>
      <c r="Y132" s="129">
        <f t="shared" si="8"/>
        <v>0.15874348651666667</v>
      </c>
      <c r="Z132" s="202">
        <f>'2019'!X132</f>
        <v>0.17399999999999999</v>
      </c>
      <c r="AA132" s="203">
        <f>('2019'!Y132+2.5)/5</f>
        <v>0.122693634</v>
      </c>
      <c r="AB132" s="196">
        <f t="shared" ref="AB132:AB156" si="15">AVERAGE(Z132:AA132)</f>
        <v>0.14834681699999999</v>
      </c>
      <c r="AC132" s="79"/>
      <c r="AD132" s="79"/>
      <c r="AE132">
        <f t="shared" ref="AE132" si="16">IF(ISNUMBER(AVERAGE(I132:J132)),AVERAGE(I132:J132),"XXX")</f>
        <v>6.5199999999999994E-2</v>
      </c>
      <c r="AF132">
        <f t="shared" ref="AF132" si="17">IF(ISNUMBER(AVERAGE(J132:K132)),AVERAGE(J132:K132),"XXX")</f>
        <v>0.10761100000000001</v>
      </c>
      <c r="AG132">
        <f t="shared" ref="AG132" si="18">IF(ISNUMBER(AVERAGE(K132:L132)),AVERAGE(K132:L132),"XXX")</f>
        <v>0.15002200000000002</v>
      </c>
      <c r="AH132">
        <f t="shared" ref="AH132" si="19">IF(ISNUMBER(AVERAGE(L132:M132)),AVERAGE(L132:M132),"XXX")</f>
        <v>0.197003018</v>
      </c>
      <c r="AI132">
        <f t="shared" ref="AI132" si="20">IF(ISNUMBER(AVERAGE(M132:N132)),AVERAGE(M132:N132),"XXX")</f>
        <v>0.48086357909999999</v>
      </c>
      <c r="AJ132">
        <f t="shared" ref="AJ132" si="21">IF(ISNUMBER(AVERAGE(N132:O132)),AVERAGE(N132:O132),"XXX")</f>
        <v>0.76472414020000001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0.12818766999999998</v>
      </c>
      <c r="AO132">
        <f t="shared" ref="AO132" si="26">IF(ISNUMBER(AVERAGE(S132:T132)),AVERAGE(S132:T132),"XXX")</f>
        <v>9.237534E-2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F132" s="9">
        <v>5.9999999999999942E-2</v>
      </c>
      <c r="BG132" s="9">
        <v>0.32330283783440117</v>
      </c>
      <c r="BH132" s="61" t="str">
        <f>IF(ISNUMBER('1-3'!M132),'1-3'!M132/100,"XXX")</f>
        <v>XXX</v>
      </c>
      <c r="BI132" s="9">
        <v>0.25</v>
      </c>
      <c r="BJ132" s="9">
        <v>6.9999999999999951E-2</v>
      </c>
      <c r="BK132" s="9"/>
      <c r="BL132" s="9">
        <v>6.5199999999999994E-2</v>
      </c>
      <c r="BM132" s="9" t="s">
        <v>167</v>
      </c>
      <c r="BN132" s="9"/>
      <c r="BO132" s="9">
        <v>0.197003018</v>
      </c>
      <c r="BP132" s="9">
        <v>0.76472414020000001</v>
      </c>
      <c r="BQ132" s="9"/>
      <c r="BR132" s="9">
        <v>0</v>
      </c>
      <c r="BS132" s="9" t="s">
        <v>167</v>
      </c>
      <c r="BT132" s="9">
        <v>0.16399999999999998</v>
      </c>
      <c r="BU132" s="9">
        <v>5.8121709095841183E-2</v>
      </c>
      <c r="BV132" s="9">
        <v>0.4</v>
      </c>
      <c r="BW132" s="9"/>
      <c r="BX132" s="9"/>
      <c r="BY132" s="9"/>
      <c r="BZ132" s="9"/>
      <c r="CA132" s="9">
        <v>0.17399999999999999</v>
      </c>
      <c r="CB132" s="9">
        <v>0.10223906040191651</v>
      </c>
    </row>
    <row r="133" spans="1:80" ht="15" x14ac:dyDescent="0.25">
      <c r="A133" s="19" t="s">
        <v>140</v>
      </c>
      <c r="B133" s="19" t="s">
        <v>140</v>
      </c>
      <c r="C133" s="202">
        <f>IF(ISNUMBER('2019'!C133),(1-PRODUCT('2019'!C133,0.1)),"XXX")</f>
        <v>0.8</v>
      </c>
      <c r="D133" s="202">
        <f>IFERROR(IF((LOG(100*'2019'!D133+1)/LOG(100+1))&gt;1,0,(1-(LOG(100*'2019'!D133+1)/LOG(100+1)))), 1)</f>
        <v>1</v>
      </c>
      <c r="E133" s="203">
        <f>IF(ISNUMBER('2019'!E133),IF('2019'!E133/100&gt;1,1,'2019'!E133/100),"XXX")</f>
        <v>0.91850102752161022</v>
      </c>
      <c r="F133" s="202">
        <f>IF(ISNUMBER('2019'!F133),(1-(('2019'!F133-1)/4)),"XXX")</f>
        <v>0.75</v>
      </c>
      <c r="G133" s="202">
        <f>IF(ISNUMBER('2019'!G133),(1-('2019'!G133/10)),"XXX")</f>
        <v>0.88</v>
      </c>
      <c r="H133" s="195">
        <f t="shared" si="14"/>
        <v>0.86970020550432214</v>
      </c>
      <c r="I133" s="203">
        <f>IF(ISNUMBER('2019'!H133),'2019'!H133,"XXX")</f>
        <v>0.90305142962994789</v>
      </c>
      <c r="J133" s="203">
        <f>IF(ISNUMBER('2019'!I133),'2019'!I133,"XXX")</f>
        <v>0.85309999999999997</v>
      </c>
      <c r="K133" s="203">
        <f>IF(ISNUMBER('2019'!J133),IF(('2019'!J133/5)&gt;1,1,'2019'!J133/5),"XXX")</f>
        <v>0.53897200000000001</v>
      </c>
      <c r="L133" s="203">
        <f>IF(ISNUMBER('2019'!K133),'2019'!K133,"XXX")</f>
        <v>0.65301787458333338</v>
      </c>
      <c r="M133" s="203">
        <f>IF(ISNUMBER('2019'!L133),IF(('2019'!L133/5)&gt;1,1,'2019'!L133/5),"XXX")</f>
        <v>1</v>
      </c>
      <c r="N133" s="203">
        <f>IF(ISNUMBER('2019'!M133),(1-('2019'!M133/100)),"XXX")</f>
        <v>0.78188545229999995</v>
      </c>
      <c r="O133" s="203">
        <f>IF(ISNUMBER('2019'!N133),IF(('2019'!N133/10)&gt;1,1,'2019'!N133/10),"XXX")</f>
        <v>1</v>
      </c>
      <c r="P133" s="203">
        <f>IF(ISNUMBER('2019'!O133),('2019'!O133/100),"XXX")</f>
        <v>0.98199999999999998</v>
      </c>
      <c r="Q133" s="203" t="str">
        <f>IF(ISNUMBER('2019'!P133),'2019'!P133,"XXX")</f>
        <v>XXX</v>
      </c>
      <c r="R133" s="203">
        <f>IF(ISNUMBER('2019'!Q133),('2019'!Q133/100),"XXX")</f>
        <v>0.45</v>
      </c>
      <c r="S133" s="203">
        <f>IF(ISNUMBER('2019'!R133),('2019'!R133/100),"XXX")</f>
        <v>0.84320899999999999</v>
      </c>
      <c r="T133" s="203">
        <f>IF(ISNUMBER('2019'!S133),(1-('2019'!S133/100)),"XXX")</f>
        <v>1</v>
      </c>
      <c r="U133" s="203">
        <f>IF(ISNUMBER('2019'!T133),'2019'!T133,"XXX")</f>
        <v>0.67021687827777765</v>
      </c>
      <c r="V133" s="203">
        <f>IF(ISNUMBER('2019'!U133),'2019'!U133,"XXX")</f>
        <v>0.57999999999999996</v>
      </c>
      <c r="W133" s="203">
        <f>IF(ISNUMBER('2019'!V133),'2019'!V133,"XXX")</f>
        <v>0.58076080127777774</v>
      </c>
      <c r="X133" s="203">
        <f>IF(ISNUMBER('2019'!W133),'2019'!W133,"XXX")</f>
        <v>0.59575885533333328</v>
      </c>
      <c r="Y133" s="129">
        <f t="shared" ref="Y133:Y156" si="31">AVERAGE(AE133,AG133,AI133,AK133,AM133,AO133,AQ133,AS133)</f>
        <v>0.74262326821263569</v>
      </c>
      <c r="Z133" s="202">
        <f>'2019'!X133</f>
        <v>0.874</v>
      </c>
      <c r="AA133" s="203">
        <f>('2019'!Y133+2.5)/5</f>
        <v>0.71945178500000007</v>
      </c>
      <c r="AB133" s="196">
        <f t="shared" si="15"/>
        <v>0.79672589250000003</v>
      </c>
      <c r="AC133" s="79"/>
      <c r="AD133" s="79"/>
      <c r="AE133">
        <f t="shared" ref="AE133:AS149" si="32">IF(ISNUMBER(AVERAGE(I133:J133)),AVERAGE(I133:J133),"XXX")</f>
        <v>0.87807571481497393</v>
      </c>
      <c r="AF133">
        <f t="shared" si="32"/>
        <v>0.69603599999999999</v>
      </c>
      <c r="AG133">
        <f t="shared" si="32"/>
        <v>0.59599493729166664</v>
      </c>
      <c r="AH133">
        <f t="shared" si="32"/>
        <v>0.82650893729166675</v>
      </c>
      <c r="AI133">
        <f t="shared" si="32"/>
        <v>0.89094272615000003</v>
      </c>
      <c r="AJ133">
        <f t="shared" si="32"/>
        <v>0.89094272615000003</v>
      </c>
      <c r="AK133">
        <f t="shared" si="32"/>
        <v>0.99099999999999999</v>
      </c>
      <c r="AL133">
        <f t="shared" si="32"/>
        <v>0.98199999999999998</v>
      </c>
      <c r="AM133">
        <f t="shared" si="32"/>
        <v>0.45</v>
      </c>
      <c r="AN133">
        <f t="shared" si="32"/>
        <v>0.64660450000000003</v>
      </c>
      <c r="AO133">
        <f t="shared" si="32"/>
        <v>0.92160449999999994</v>
      </c>
      <c r="AP133">
        <f t="shared" si="32"/>
        <v>0.83510843913888877</v>
      </c>
      <c r="AQ133">
        <f t="shared" si="32"/>
        <v>0.62510843913888881</v>
      </c>
      <c r="AR133">
        <f t="shared" si="32"/>
        <v>0.58038040063888885</v>
      </c>
      <c r="AS133">
        <f t="shared" si="32"/>
        <v>0.58825982830555557</v>
      </c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F133" s="9">
        <v>0.8</v>
      </c>
      <c r="BG133" s="9">
        <v>1</v>
      </c>
      <c r="BH133" s="61">
        <f>IF(ISNUMBER('1-3'!M133),'1-3'!M133/100,"XXX")</f>
        <v>0.93166666666666675</v>
      </c>
      <c r="BI133" s="9">
        <v>0.75</v>
      </c>
      <c r="BJ133" s="9">
        <v>0.88</v>
      </c>
      <c r="BK133" s="9">
        <v>0.90305142962994789</v>
      </c>
      <c r="BL133" s="9">
        <v>0.85309999999999997</v>
      </c>
      <c r="BM133" s="9">
        <v>0.15002200000000002</v>
      </c>
      <c r="BN133" s="9">
        <v>0.65301787458333338</v>
      </c>
      <c r="BO133" s="9">
        <v>1</v>
      </c>
      <c r="BP133" s="9">
        <v>0.78188545229999995</v>
      </c>
      <c r="BQ133" s="9">
        <v>1</v>
      </c>
      <c r="BR133" s="9">
        <v>0.98199999999999998</v>
      </c>
      <c r="BS133" s="9" t="s">
        <v>167</v>
      </c>
      <c r="BT133" s="9">
        <v>0.45</v>
      </c>
      <c r="BU133" s="9">
        <v>0.5344369523983501</v>
      </c>
      <c r="BV133" s="9">
        <v>1</v>
      </c>
      <c r="BW133" s="9">
        <v>0.67021687827777765</v>
      </c>
      <c r="BX133" s="9">
        <v>0.57999999999999996</v>
      </c>
      <c r="BY133" s="9">
        <v>0.58076080127777774</v>
      </c>
      <c r="BZ133" s="9">
        <v>0.59575885533333328</v>
      </c>
      <c r="CA133" s="9">
        <v>0.874</v>
      </c>
      <c r="CB133" s="9">
        <v>0.7075523376464844</v>
      </c>
    </row>
    <row r="134" spans="1:80" ht="15" x14ac:dyDescent="0.25">
      <c r="A134" s="19" t="s">
        <v>141</v>
      </c>
      <c r="B134" s="19" t="s">
        <v>141</v>
      </c>
      <c r="C134" s="202">
        <f>IF(ISNUMBER('2019'!C134),(1-PRODUCT('2019'!C134,0.1)),"XXX")</f>
        <v>0.37</v>
      </c>
      <c r="D134" s="202">
        <f>IFERROR(IF((LOG(100*'2019'!D134+1)/LOG(100+1))&gt;1,0,(1-(LOG(100*'2019'!D134+1)/LOG(100+1)))), 1)</f>
        <v>1</v>
      </c>
      <c r="E134" s="203">
        <f>IF(ISNUMBER('2019'!E134),IF('2019'!E134/100&gt;1,1,'2019'!E134/100),"XXX")</f>
        <v>0.73462246016031074</v>
      </c>
      <c r="F134" s="202">
        <f>IF(ISNUMBER('2019'!F134),(1-(('2019'!F134-1)/4)),"XXX")</f>
        <v>0.75</v>
      </c>
      <c r="G134" s="202">
        <f>IF(ISNUMBER('2019'!G134),(1-('2019'!G134/10)),"XXX")</f>
        <v>0.15999999999999992</v>
      </c>
      <c r="H134" s="195">
        <f t="shared" si="14"/>
        <v>0.60292449203206222</v>
      </c>
      <c r="I134" s="203">
        <f>IF(ISNUMBER('2019'!H134),'2019'!H134,"XXX")</f>
        <v>0.69234932222493928</v>
      </c>
      <c r="J134" s="203">
        <f>IF(ISNUMBER('2019'!I134),'2019'!I134,"XXX")</f>
        <v>0.52890000000000004</v>
      </c>
      <c r="K134" s="203">
        <f>IF(ISNUMBER('2019'!J134),IF(('2019'!J134/5)&gt;1,1,'2019'!J134/5),"XXX")</f>
        <v>0.32117000000000001</v>
      </c>
      <c r="L134" s="203">
        <f>IF(ISNUMBER('2019'!K134),'2019'!K134,"XXX")</f>
        <v>0.58033763966666674</v>
      </c>
      <c r="M134" s="203">
        <f>IF(ISNUMBER('2019'!L134),IF(('2019'!L134/5)&gt;1,1,'2019'!L134/5),"XXX")</f>
        <v>0.38531310600000002</v>
      </c>
      <c r="N134" s="203">
        <f>IF(ISNUMBER('2019'!M134),(1-('2019'!M134/100)),"XXX")</f>
        <v>0.54363399509999999</v>
      </c>
      <c r="O134" s="203">
        <f>IF(ISNUMBER('2019'!N134),IF(('2019'!N134/10)&gt;1,1,'2019'!N134/10),"XXX")</f>
        <v>0.32</v>
      </c>
      <c r="P134" s="203">
        <f>IF(ISNUMBER('2019'!O134),('2019'!O134/100),"XXX")</f>
        <v>0.35700000000000004</v>
      </c>
      <c r="Q134" s="203">
        <f>IF(ISNUMBER('2019'!P134),'2019'!P134,"XXX")</f>
        <v>0.10237623453140259</v>
      </c>
      <c r="R134" s="203">
        <f>IF(ISNUMBER('2019'!Q134),('2019'!Q134/100),"XXX")</f>
        <v>0.16</v>
      </c>
      <c r="S134" s="203">
        <f>IF(ISNUMBER('2019'!R134),('2019'!R134/100),"XXX")</f>
        <v>0.58205470000000004</v>
      </c>
      <c r="T134" s="203">
        <f>IF(ISNUMBER('2019'!S134),(1-('2019'!S134/100)),"XXX")</f>
        <v>0.99760000000000004</v>
      </c>
      <c r="U134" s="203">
        <f>IF(ISNUMBER('2019'!T134),'2019'!T134,"XXX")</f>
        <v>0.37393803594444441</v>
      </c>
      <c r="V134" s="203">
        <f>IF(ISNUMBER('2019'!U134),'2019'!U134,"XXX")</f>
        <v>0.38</v>
      </c>
      <c r="W134" s="203">
        <f>IF(ISNUMBER('2019'!V134),'2019'!V134,"XXX")</f>
        <v>0.48057763664814812</v>
      </c>
      <c r="X134" s="203">
        <f>IF(ISNUMBER('2019'!W134),'2019'!W134,"XXX")</f>
        <v>0.47960817817777773</v>
      </c>
      <c r="Y134" s="129">
        <f t="shared" si="31"/>
        <v>0.45530367801833621</v>
      </c>
      <c r="Z134" s="202">
        <f>'2019'!X134</f>
        <v>0.59399999999999997</v>
      </c>
      <c r="AA134" s="203">
        <f>('2019'!Y134+2.5)/5</f>
        <v>0.49741891179999997</v>
      </c>
      <c r="AB134" s="196">
        <f t="shared" si="15"/>
        <v>0.54570945589999997</v>
      </c>
      <c r="AC134" s="79"/>
      <c r="AD134" s="79"/>
      <c r="AE134">
        <f t="shared" si="32"/>
        <v>0.61062466111246971</v>
      </c>
      <c r="AF134">
        <f t="shared" si="32"/>
        <v>0.42503500000000005</v>
      </c>
      <c r="AG134">
        <f t="shared" si="32"/>
        <v>0.4507538198333334</v>
      </c>
      <c r="AH134">
        <f t="shared" si="32"/>
        <v>0.48282537283333338</v>
      </c>
      <c r="AI134">
        <f t="shared" si="32"/>
        <v>0.46447355055</v>
      </c>
      <c r="AJ134">
        <f t="shared" si="32"/>
        <v>0.43181699755000003</v>
      </c>
      <c r="AK134">
        <f t="shared" si="32"/>
        <v>0.33850000000000002</v>
      </c>
      <c r="AL134">
        <f t="shared" si="32"/>
        <v>0.22968811726570132</v>
      </c>
      <c r="AM134">
        <f t="shared" si="32"/>
        <v>0.13118811726570129</v>
      </c>
      <c r="AN134">
        <f t="shared" si="32"/>
        <v>0.37102735000000003</v>
      </c>
      <c r="AO134">
        <f t="shared" si="32"/>
        <v>0.78982735000000004</v>
      </c>
      <c r="AP134">
        <f t="shared" si="32"/>
        <v>0.68576901797222223</v>
      </c>
      <c r="AQ134">
        <f t="shared" si="32"/>
        <v>0.37696901797222221</v>
      </c>
      <c r="AR134">
        <f t="shared" si="32"/>
        <v>0.43028881832407406</v>
      </c>
      <c r="AS134">
        <f t="shared" si="32"/>
        <v>0.48009290741296295</v>
      </c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F134" s="9">
        <v>0.37</v>
      </c>
      <c r="BG134" s="9">
        <v>1</v>
      </c>
      <c r="BH134" s="61">
        <f>IF(ISNUMBER('1-3'!M134),'1-3'!M134/100,"XXX")</f>
        <v>0.76</v>
      </c>
      <c r="BI134" s="9">
        <v>0.75</v>
      </c>
      <c r="BJ134" s="9">
        <v>0.15999999999999992</v>
      </c>
      <c r="BK134" s="9">
        <v>0.69234932222493928</v>
      </c>
      <c r="BL134" s="9">
        <v>0.52890000000000004</v>
      </c>
      <c r="BM134" s="9">
        <v>0.53897200000000001</v>
      </c>
      <c r="BN134" s="9">
        <v>0.58033763966666674</v>
      </c>
      <c r="BO134" s="9">
        <v>0.38531310600000002</v>
      </c>
      <c r="BP134" s="9">
        <v>0.54363399509999999</v>
      </c>
      <c r="BQ134" s="9">
        <v>0.32</v>
      </c>
      <c r="BR134" s="9">
        <v>0.35700000000000004</v>
      </c>
      <c r="BS134" s="9">
        <v>0.10237623453140259</v>
      </c>
      <c r="BT134" s="9">
        <v>0.16</v>
      </c>
      <c r="BU134" s="9">
        <v>0.31552283800680642</v>
      </c>
      <c r="BV134" s="9">
        <v>0.99760000000000004</v>
      </c>
      <c r="BW134" s="9">
        <v>0.37393803594444441</v>
      </c>
      <c r="BX134" s="9">
        <v>0.38</v>
      </c>
      <c r="BY134" s="9">
        <v>0.48057763664814812</v>
      </c>
      <c r="BZ134" s="9">
        <v>0.47960817817777773</v>
      </c>
      <c r="CA134" s="9">
        <v>0.59399999999999997</v>
      </c>
      <c r="CB134" s="9">
        <v>0.48230435550212858</v>
      </c>
    </row>
    <row r="135" spans="1:80" ht="15" x14ac:dyDescent="0.25">
      <c r="A135" s="19" t="s">
        <v>142</v>
      </c>
      <c r="B135" s="19" t="s">
        <v>142</v>
      </c>
      <c r="C135" s="202">
        <f>IF(ISNUMBER('2019'!C135),(1-PRODUCT('2019'!C135,0.1)),"XXX")</f>
        <v>0.10999999999999988</v>
      </c>
      <c r="D135" s="202">
        <f>IFERROR(IF((LOG(100*'2019'!D135+1)/LOG(100+1))&gt;1,0,(1-(LOG(100*'2019'!D135+1)/LOG(100+1)))), 1)</f>
        <v>0.77529172231609089</v>
      </c>
      <c r="E135" s="203" t="str">
        <f>IF(ISNUMBER('2019'!E135),IF('2019'!E135/100&gt;1,1,'2019'!E135/100),"XXX")</f>
        <v>XXX</v>
      </c>
      <c r="F135" s="202">
        <f>IF(ISNUMBER('2019'!F135),(1-(('2019'!F135-1)/4)),"XXX")</f>
        <v>0.25</v>
      </c>
      <c r="G135" s="202">
        <f>IF(ISNUMBER('2019'!G135),(1-('2019'!G135/10)),"XXX")</f>
        <v>5.9999999999999942E-2</v>
      </c>
      <c r="H135" s="195">
        <f t="shared" si="14"/>
        <v>0.29882293057902265</v>
      </c>
      <c r="I135" s="203" t="str">
        <f>IF(ISNUMBER('2019'!H135),'2019'!H135,"XXX")</f>
        <v>XXX</v>
      </c>
      <c r="J135" s="203">
        <f>IF(ISNUMBER('2019'!I135),'2019'!I135,"XXX")</f>
        <v>0.28439999999999999</v>
      </c>
      <c r="K135" s="203" t="str">
        <f>IF(ISNUMBER('2019'!J135),IF(('2019'!J135/5)&gt;1,1,'2019'!J135/5),"XXX")</f>
        <v>XXX</v>
      </c>
      <c r="L135" s="203" t="str">
        <f>IF(ISNUMBER('2019'!K135),'2019'!K135,"XXX")</f>
        <v>XXX</v>
      </c>
      <c r="M135" s="203">
        <f>IF(ISNUMBER('2019'!L135),IF(('2019'!L135/5)&gt;1,1,'2019'!L135/5),"XXX")</f>
        <v>0.20752532399999998</v>
      </c>
      <c r="N135" s="203">
        <f>IF(ISNUMBER('2019'!M135),(1-('2019'!M135/100)),"XXX")</f>
        <v>0.32616577149999992</v>
      </c>
      <c r="O135" s="203">
        <f>IF(ISNUMBER('2019'!N135),IF(('2019'!N135/10)&gt;1,1,'2019'!N135/10),"XXX")</f>
        <v>6.9999999999999993E-2</v>
      </c>
      <c r="P135" s="203">
        <f>IF(ISNUMBER('2019'!O135),('2019'!O135/100),"XXX")</f>
        <v>9.4E-2</v>
      </c>
      <c r="Q135" s="203">
        <f>IF(ISNUMBER('2019'!P135),'2019'!P135,"XXX")</f>
        <v>0.19439363479614258</v>
      </c>
      <c r="R135" s="203">
        <f>IF(ISNUMBER('2019'!Q135),('2019'!Q135/100),"XXX")</f>
        <v>7.4999999999999997E-2</v>
      </c>
      <c r="S135" s="203">
        <f>IF(ISNUMBER('2019'!R135),('2019'!R135/100),"XXX")</f>
        <v>0.47261530000000002</v>
      </c>
      <c r="T135" s="203">
        <f>IF(ISNUMBER('2019'!S135),(1-('2019'!S135/100)),"XXX")</f>
        <v>0.90249999999999997</v>
      </c>
      <c r="U135" s="203" t="str">
        <f>IF(ISNUMBER('2019'!T135),'2019'!T135,"XXX")</f>
        <v>XXX</v>
      </c>
      <c r="V135" s="203" t="str">
        <f>IF(ISNUMBER('2019'!U135),'2019'!U135,"XXX")</f>
        <v>XXX</v>
      </c>
      <c r="W135" s="203" t="str">
        <f>IF(ISNUMBER('2019'!V135),'2019'!V135,"XXX")</f>
        <v>XXX</v>
      </c>
      <c r="X135" s="203" t="str">
        <f>IF(ISNUMBER('2019'!W135),'2019'!W135,"XXX")</f>
        <v>XXX</v>
      </c>
      <c r="Y135" s="129">
        <f t="shared" si="31"/>
        <v>0.29110000302961425</v>
      </c>
      <c r="Z135" s="202">
        <f>'2019'!X135</f>
        <v>0.217</v>
      </c>
      <c r="AA135" s="203">
        <f>('2019'!Y135+2.5)/5</f>
        <v>0.18899862760000002</v>
      </c>
      <c r="AB135" s="196">
        <f t="shared" si="15"/>
        <v>0.20299931380000003</v>
      </c>
      <c r="AC135" s="79"/>
      <c r="AD135" s="79"/>
      <c r="AE135">
        <f t="shared" si="32"/>
        <v>0.28439999999999999</v>
      </c>
      <c r="AF135">
        <f t="shared" si="32"/>
        <v>0.28439999999999999</v>
      </c>
      <c r="AG135" t="str">
        <f t="shared" si="32"/>
        <v>XXX</v>
      </c>
      <c r="AH135">
        <f t="shared" si="32"/>
        <v>0.20752532399999998</v>
      </c>
      <c r="AI135">
        <f t="shared" si="32"/>
        <v>0.26684554774999997</v>
      </c>
      <c r="AJ135">
        <f t="shared" si="32"/>
        <v>0.19808288574999997</v>
      </c>
      <c r="AK135">
        <f t="shared" si="32"/>
        <v>8.199999999999999E-2</v>
      </c>
      <c r="AL135">
        <f t="shared" si="32"/>
        <v>0.14419681739807128</v>
      </c>
      <c r="AM135">
        <f t="shared" si="32"/>
        <v>0.13469681739807129</v>
      </c>
      <c r="AN135">
        <f t="shared" si="32"/>
        <v>0.27380765000000001</v>
      </c>
      <c r="AO135">
        <f t="shared" si="32"/>
        <v>0.68755765000000002</v>
      </c>
      <c r="AP135">
        <f t="shared" si="32"/>
        <v>0.90249999999999997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F135" s="9">
        <v>0.10999999999999999</v>
      </c>
      <c r="BG135" s="9">
        <v>0.77529172231609089</v>
      </c>
      <c r="BH135" s="61" t="str">
        <f>IF(ISNUMBER('1-3'!M135),'1-3'!M135/100,"XXX")</f>
        <v>XXX</v>
      </c>
      <c r="BI135" s="9">
        <v>0.25</v>
      </c>
      <c r="BJ135" s="9">
        <v>5.9999999999999942E-2</v>
      </c>
      <c r="BK135" s="9"/>
      <c r="BL135" s="9">
        <v>0.28439999999999999</v>
      </c>
      <c r="BM135" s="9">
        <v>0.77943399999999996</v>
      </c>
      <c r="BN135" s="9"/>
      <c r="BO135" s="9">
        <v>0.20752532399999998</v>
      </c>
      <c r="BP135" s="9">
        <v>0.32616577149999992</v>
      </c>
      <c r="BQ135" s="9">
        <v>6.9999999999999993E-2</v>
      </c>
      <c r="BR135" s="9">
        <v>9.4E-2</v>
      </c>
      <c r="BS135" s="9">
        <v>0.19439363479614258</v>
      </c>
      <c r="BT135" s="9">
        <v>7.4999999999999997E-2</v>
      </c>
      <c r="BU135" s="9">
        <v>0.1934262826816372</v>
      </c>
      <c r="BV135" s="9">
        <v>0.90249999999999997</v>
      </c>
      <c r="BW135" s="9"/>
      <c r="BX135" s="9"/>
      <c r="BY135" s="9"/>
      <c r="BZ135" s="9"/>
      <c r="CA135" s="9">
        <v>0.217</v>
      </c>
      <c r="CB135" s="9">
        <v>0.16968002319335937</v>
      </c>
    </row>
    <row r="136" spans="1:80" ht="15" x14ac:dyDescent="0.25">
      <c r="A136" s="19" t="s">
        <v>143</v>
      </c>
      <c r="B136" s="19" t="s">
        <v>143</v>
      </c>
      <c r="C136" s="202">
        <f>IF(ISNUMBER('2019'!C136),(1-PRODUCT('2019'!C136,0.1)),"XXX")</f>
        <v>0.91</v>
      </c>
      <c r="D136" s="202">
        <f>IFERROR(IF((LOG(100*'2019'!D136+1)/LOG(100+1))&gt;1,0,(1-(LOG(100*'2019'!D136+1)/LOG(100+1)))), 1)</f>
        <v>1</v>
      </c>
      <c r="E136" s="203">
        <f>IF(ISNUMBER('2019'!E136),IF('2019'!E136/100&gt;1,1,'2019'!E136/100),"XXX")</f>
        <v>0.83922243032556509</v>
      </c>
      <c r="F136" s="202">
        <f>IF(ISNUMBER('2019'!F136),(1-(('2019'!F136-1)/4)),"XXX")</f>
        <v>1</v>
      </c>
      <c r="G136" s="202">
        <f>IF(ISNUMBER('2019'!G136),(1-('2019'!G136/10)),"XXX")</f>
        <v>0.91</v>
      </c>
      <c r="H136" s="195">
        <f t="shared" si="14"/>
        <v>0.93184448606511305</v>
      </c>
      <c r="I136" s="203">
        <f>IF(ISNUMBER('2019'!H136),'2019'!H136,"XXX")</f>
        <v>0.84008917599294497</v>
      </c>
      <c r="J136" s="203">
        <f>IF(ISNUMBER('2019'!I136),'2019'!I136,"XXX")</f>
        <v>0.96250000000000002</v>
      </c>
      <c r="K136" s="203">
        <f>IF(ISNUMBER('2019'!J136),IF(('2019'!J136/5)&gt;1,1,'2019'!J136/5),"XXX")</f>
        <v>0.802732</v>
      </c>
      <c r="L136" s="203">
        <f>IF(ISNUMBER('2019'!K136),'2019'!K136,"XXX")</f>
        <v>0.82757831025000006</v>
      </c>
      <c r="M136" s="203">
        <f>IF(ISNUMBER('2019'!L136),IF(('2019'!L136/5)&gt;1,1,'2019'!L136/5),"XXX")</f>
        <v>1</v>
      </c>
      <c r="N136" s="203">
        <f>IF(ISNUMBER('2019'!M136),(1-('2019'!M136/100)),"XXX")</f>
        <v>0.86123618130000001</v>
      </c>
      <c r="O136" s="203">
        <f>IF(ISNUMBER('2019'!N136),IF(('2019'!N136/10)&gt;1,1,'2019'!N136/10),"XXX")</f>
        <v>1</v>
      </c>
      <c r="P136" s="203">
        <f>IF(ISNUMBER('2019'!O136),('2019'!O136/100),"XXX")</f>
        <v>1</v>
      </c>
      <c r="Q136" s="203">
        <f>IF(ISNUMBER('2019'!P136),'2019'!P136,"XXX")</f>
        <v>1</v>
      </c>
      <c r="R136" s="203">
        <f>IF(ISNUMBER('2019'!Q136),('2019'!Q136/100),"XXX")</f>
        <v>1</v>
      </c>
      <c r="S136" s="203">
        <f>IF(ISNUMBER('2019'!R136),('2019'!R136/100),"XXX")</f>
        <v>0.90157900000000002</v>
      </c>
      <c r="T136" s="203">
        <f>IF(ISNUMBER('2019'!S136),(1-('2019'!S136/100)),"XXX")</f>
        <v>1</v>
      </c>
      <c r="U136" s="203">
        <f>IF(ISNUMBER('2019'!T136),'2019'!T136,"XXX")</f>
        <v>0.81303331588888883</v>
      </c>
      <c r="V136" s="203">
        <f>IF(ISNUMBER('2019'!U136),'2019'!U136,"XXX")</f>
        <v>0.85</v>
      </c>
      <c r="W136" s="203">
        <f>IF(ISNUMBER('2019'!V136),'2019'!V136,"XXX")</f>
        <v>0.64920784807407406</v>
      </c>
      <c r="X136" s="203">
        <f>IF(ISNUMBER('2019'!W136),'2019'!W136,"XXX")</f>
        <v>0.69295030168888883</v>
      </c>
      <c r="Y136" s="129">
        <f t="shared" si="31"/>
        <v>0.88755663332467483</v>
      </c>
      <c r="Z136" s="202">
        <f>'2019'!X136</f>
        <v>0.90800000000000003</v>
      </c>
      <c r="AA136" s="203">
        <f>('2019'!Y136+2.5)/5</f>
        <v>0.82268671980000008</v>
      </c>
      <c r="AB136" s="196">
        <f t="shared" si="15"/>
        <v>0.8653433599</v>
      </c>
      <c r="AC136" s="79"/>
      <c r="AD136" s="79"/>
      <c r="AE136">
        <f t="shared" si="32"/>
        <v>0.90129458799647244</v>
      </c>
      <c r="AF136">
        <f t="shared" si="32"/>
        <v>0.88261600000000007</v>
      </c>
      <c r="AG136">
        <f t="shared" si="32"/>
        <v>0.81515515512500003</v>
      </c>
      <c r="AH136">
        <f t="shared" si="32"/>
        <v>0.91378915512500003</v>
      </c>
      <c r="AI136">
        <f t="shared" si="32"/>
        <v>0.93061809065000001</v>
      </c>
      <c r="AJ136">
        <f t="shared" si="32"/>
        <v>0.93061809065000001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0.95078949999999995</v>
      </c>
      <c r="AO136">
        <f t="shared" si="32"/>
        <v>0.95078949999999995</v>
      </c>
      <c r="AP136">
        <f t="shared" si="32"/>
        <v>0.90651665794444436</v>
      </c>
      <c r="AQ136">
        <f t="shared" si="32"/>
        <v>0.8315166579444444</v>
      </c>
      <c r="AR136">
        <f t="shared" si="32"/>
        <v>0.74960392403703702</v>
      </c>
      <c r="AS136">
        <f t="shared" si="32"/>
        <v>0.67107907488148144</v>
      </c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F136" s="9">
        <v>0.91</v>
      </c>
      <c r="BG136" s="9">
        <v>1</v>
      </c>
      <c r="BH136" s="61">
        <f>IF(ISNUMBER('1-3'!M136),'1-3'!M136/100,"XXX")</f>
        <v>0.90166666666666673</v>
      </c>
      <c r="BI136" s="9">
        <v>1</v>
      </c>
      <c r="BJ136" s="9">
        <v>0.91</v>
      </c>
      <c r="BK136" s="9">
        <v>0.84008917599294497</v>
      </c>
      <c r="BL136" s="9">
        <v>0.96250000000000002</v>
      </c>
      <c r="BM136" s="9" t="s">
        <v>167</v>
      </c>
      <c r="BN136" s="9">
        <v>0.82757831025000006</v>
      </c>
      <c r="BO136" s="9">
        <v>1</v>
      </c>
      <c r="BP136" s="9">
        <v>0.86123618130000001</v>
      </c>
      <c r="BQ136" s="9">
        <v>1</v>
      </c>
      <c r="BR136" s="9">
        <v>1</v>
      </c>
      <c r="BS136" s="9">
        <v>1</v>
      </c>
      <c r="BT136" s="9">
        <v>1</v>
      </c>
      <c r="BU136" s="9">
        <v>0.69661295726099015</v>
      </c>
      <c r="BV136" s="9">
        <v>1</v>
      </c>
      <c r="BW136" s="9">
        <v>0.81303331588888883</v>
      </c>
      <c r="BX136" s="9">
        <v>0.85</v>
      </c>
      <c r="BY136" s="9">
        <v>0.64920784807407406</v>
      </c>
      <c r="BZ136" s="9">
        <v>0.69295030168888883</v>
      </c>
      <c r="CA136" s="9">
        <v>0.90800000000000003</v>
      </c>
      <c r="CB136" s="9">
        <v>0.8121950626373291</v>
      </c>
    </row>
    <row r="137" spans="1:80" ht="15" x14ac:dyDescent="0.25">
      <c r="A137" s="19" t="s">
        <v>144</v>
      </c>
      <c r="B137" s="19" t="s">
        <v>144</v>
      </c>
      <c r="C137" s="202">
        <f>IF(ISNUMBER('2019'!C137),(1-PRODUCT('2019'!C137,0.1)),"XXX")</f>
        <v>0.93</v>
      </c>
      <c r="D137" s="202">
        <f>IFERROR(IF((LOG(100*'2019'!D137+1)/LOG(100+1))&gt;1,0,(1-(LOG(100*'2019'!D137+1)/LOG(100+1)))), 1)</f>
        <v>1</v>
      </c>
      <c r="E137" s="203">
        <f>IF(ISNUMBER('2019'!E137),IF('2019'!E137/100&gt;1,1,'2019'!E137/100),"XXX")</f>
        <v>0.93817567105833333</v>
      </c>
      <c r="F137" s="202">
        <f>IF(ISNUMBER('2019'!F137),(1-(('2019'!F137-1)/4)),"XXX")</f>
        <v>1</v>
      </c>
      <c r="G137" s="202">
        <f>IF(ISNUMBER('2019'!G137),(1-('2019'!G137/10)),"XXX")</f>
        <v>0.86</v>
      </c>
      <c r="H137" s="195">
        <f t="shared" si="14"/>
        <v>0.94563513421166667</v>
      </c>
      <c r="I137" s="203">
        <f>IF(ISNUMBER('2019'!H137),'2019'!H137,"XXX")</f>
        <v>0.93162174888624461</v>
      </c>
      <c r="J137" s="203">
        <f>IF(ISNUMBER('2019'!I137),'2019'!I137,"XXX")</f>
        <v>0.94820000000000004</v>
      </c>
      <c r="K137" s="203">
        <f>IF(ISNUMBER('2019'!J137),IF(('2019'!J137/5)&gt;1,1,'2019'!J137/5),"XXX")</f>
        <v>0.65383999999999998</v>
      </c>
      <c r="L137" s="203">
        <f>IF(ISNUMBER('2019'!K137),'2019'!K137,"XXX")</f>
        <v>0.86271133416666668</v>
      </c>
      <c r="M137" s="203">
        <f>IF(ISNUMBER('2019'!L137),IF(('2019'!L137/5)&gt;1,1,'2019'!L137/5),"XXX")</f>
        <v>0.72512731600000002</v>
      </c>
      <c r="N137" s="203">
        <f>IF(ISNUMBER('2019'!M137),(1-('2019'!M137/100)),"XXX")</f>
        <v>0.7470681763</v>
      </c>
      <c r="O137" s="203">
        <f>IF(ISNUMBER('2019'!N137),IF(('2019'!N137/10)&gt;1,1,'2019'!N137/10),"XXX")</f>
        <v>1</v>
      </c>
      <c r="P137" s="203">
        <f>IF(ISNUMBER('2019'!O137),('2019'!O137/100),"XXX")</f>
        <v>1</v>
      </c>
      <c r="Q137" s="203">
        <f>IF(ISNUMBER('2019'!P137),'2019'!P137,"XXX")</f>
        <v>1</v>
      </c>
      <c r="R137" s="203">
        <f>IF(ISNUMBER('2019'!Q137),('2019'!Q137/100),"XXX")</f>
        <v>0.70200000000000007</v>
      </c>
      <c r="S137" s="203">
        <f>IF(ISNUMBER('2019'!R137),('2019'!R137/100),"XXX")</f>
        <v>0.8562613</v>
      </c>
      <c r="T137" s="203">
        <f>IF(ISNUMBER('2019'!S137),(1-('2019'!S137/100)),"XXX")</f>
        <v>1</v>
      </c>
      <c r="U137" s="203">
        <f>IF(ISNUMBER('2019'!T137),'2019'!T137,"XXX")</f>
        <v>0.85662254755555567</v>
      </c>
      <c r="V137" s="203">
        <f>IF(ISNUMBER('2019'!U137),'2019'!U137,"XXX")</f>
        <v>0.85</v>
      </c>
      <c r="W137" s="203">
        <f>IF(ISNUMBER('2019'!V137),'2019'!V137,"XXX")</f>
        <v>0.72865090546296285</v>
      </c>
      <c r="X137" s="203">
        <f>IF(ISNUMBER('2019'!W137),'2019'!W137,"XXX")</f>
        <v>0.7600435150888889</v>
      </c>
      <c r="Y137" s="129">
        <f t="shared" si="31"/>
        <v>0.85138417771626995</v>
      </c>
      <c r="Z137" s="202">
        <f>'2019'!X137</f>
        <v>0.89700000000000002</v>
      </c>
      <c r="AA137" s="203">
        <f>('2019'!Y137+2.5)/5</f>
        <v>0.81014943119999994</v>
      </c>
      <c r="AB137" s="196">
        <f t="shared" si="15"/>
        <v>0.85357471559999998</v>
      </c>
      <c r="AC137" s="79"/>
      <c r="AD137" s="79"/>
      <c r="AE137">
        <f t="shared" si="32"/>
        <v>0.93991087444312238</v>
      </c>
      <c r="AF137">
        <f t="shared" si="32"/>
        <v>0.80102000000000007</v>
      </c>
      <c r="AG137">
        <f t="shared" si="32"/>
        <v>0.75827566708333327</v>
      </c>
      <c r="AH137">
        <f t="shared" si="32"/>
        <v>0.7939193250833334</v>
      </c>
      <c r="AI137">
        <f t="shared" si="32"/>
        <v>0.73609774615000001</v>
      </c>
      <c r="AJ137">
        <f t="shared" si="32"/>
        <v>0.87353408815</v>
      </c>
      <c r="AK137">
        <f t="shared" si="32"/>
        <v>1</v>
      </c>
      <c r="AL137">
        <f t="shared" si="32"/>
        <v>1</v>
      </c>
      <c r="AM137">
        <f t="shared" si="32"/>
        <v>0.85099999999999998</v>
      </c>
      <c r="AN137">
        <f t="shared" si="32"/>
        <v>0.77913065000000004</v>
      </c>
      <c r="AO137">
        <f t="shared" si="32"/>
        <v>0.92813064999999995</v>
      </c>
      <c r="AP137">
        <f t="shared" si="32"/>
        <v>0.92831127377777789</v>
      </c>
      <c r="AQ137">
        <f t="shared" si="32"/>
        <v>0.85331127377777782</v>
      </c>
      <c r="AR137">
        <f t="shared" si="32"/>
        <v>0.78932545273148147</v>
      </c>
      <c r="AS137">
        <f t="shared" si="32"/>
        <v>0.74434721027592587</v>
      </c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F137" s="9">
        <v>0.93</v>
      </c>
      <c r="BG137" s="9">
        <v>1</v>
      </c>
      <c r="BH137" s="61">
        <f>IF(ISNUMBER('1-3'!M137),'1-3'!M137/100,"XXX")</f>
        <v>1.0016666666666667</v>
      </c>
      <c r="BI137" s="9">
        <v>1</v>
      </c>
      <c r="BJ137" s="9">
        <v>0.86</v>
      </c>
      <c r="BK137" s="9">
        <v>0.93162174888624461</v>
      </c>
      <c r="BL137" s="9">
        <v>0.94820000000000004</v>
      </c>
      <c r="BM137" s="9">
        <v>0.802732</v>
      </c>
      <c r="BN137" s="9">
        <v>0.86271133416666668</v>
      </c>
      <c r="BO137" s="9">
        <v>0.72512731600000002</v>
      </c>
      <c r="BP137" s="9">
        <v>0.7470681763</v>
      </c>
      <c r="BQ137" s="9">
        <v>1</v>
      </c>
      <c r="BR137" s="9">
        <v>1</v>
      </c>
      <c r="BS137" s="9">
        <v>1</v>
      </c>
      <c r="BT137" s="9">
        <v>0.70200000000000007</v>
      </c>
      <c r="BU137" s="9">
        <v>0.68884651373028061</v>
      </c>
      <c r="BV137" s="9">
        <v>1</v>
      </c>
      <c r="BW137" s="9">
        <v>0.85662254755555567</v>
      </c>
      <c r="BX137" s="9">
        <v>0.85</v>
      </c>
      <c r="BY137" s="9">
        <v>0.72865090546296285</v>
      </c>
      <c r="BZ137" s="9">
        <v>0.7600435150888889</v>
      </c>
      <c r="CA137" s="9">
        <v>0.89700000000000002</v>
      </c>
      <c r="CB137" s="9">
        <v>0.79940974712371826</v>
      </c>
    </row>
    <row r="138" spans="1:80" ht="15" x14ac:dyDescent="0.25">
      <c r="A138" s="19" t="s">
        <v>145</v>
      </c>
      <c r="B138" s="19" t="s">
        <v>145</v>
      </c>
      <c r="C138" s="202">
        <f>IF(ISNUMBER('2019'!C138),(1-PRODUCT('2019'!C138,0.1)),"XXX")</f>
        <v>0.47</v>
      </c>
      <c r="D138" s="202">
        <f>IFERROR(IF((LOG(100*'2019'!D138+1)/LOG(100+1))&gt;1,0,(1-(LOG(100*'2019'!D138+1)/LOG(100+1)))), 1)</f>
        <v>1</v>
      </c>
      <c r="E138" s="203">
        <f>IF(ISNUMBER('2019'!E138),IF('2019'!E138/100&gt;1,1,'2019'!E138/100),"XXX")</f>
        <v>0.79517398713997178</v>
      </c>
      <c r="F138" s="202">
        <f>IF(ISNUMBER('2019'!F138),(1-(('2019'!F138-1)/4)),"XXX")</f>
        <v>0.5</v>
      </c>
      <c r="G138" s="202">
        <f>IF(ISNUMBER('2019'!G138),(1-('2019'!G138/10)),"XXX")</f>
        <v>0.14000000000000001</v>
      </c>
      <c r="H138" s="195">
        <f t="shared" si="14"/>
        <v>0.58103479742799435</v>
      </c>
      <c r="I138" s="203">
        <f>IF(ISNUMBER('2019'!H138),'2019'!H138,"XXX")</f>
        <v>0.60613967462564788</v>
      </c>
      <c r="J138" s="203">
        <f>IF(ISNUMBER('2019'!I138),'2019'!I138,"XXX")</f>
        <v>0.34960000000000002</v>
      </c>
      <c r="K138" s="203" t="str">
        <f>IF(ISNUMBER('2019'!J138),IF(('2019'!J138/5)&gt;1,1,'2019'!J138/5),"XXX")</f>
        <v>XXX</v>
      </c>
      <c r="L138" s="203">
        <f>IF(ISNUMBER('2019'!K138),'2019'!K138,"XXX")</f>
        <v>0.61106173195833324</v>
      </c>
      <c r="M138" s="203">
        <f>IF(ISNUMBER('2019'!L138),IF(('2019'!L138/5)&gt;1,1,'2019'!L138/5),"XXX")</f>
        <v>0.388166236</v>
      </c>
      <c r="N138" s="203">
        <f>IF(ISNUMBER('2019'!M138),(1-('2019'!M138/100)),"XXX")</f>
        <v>0.28777000429999999</v>
      </c>
      <c r="O138" s="203">
        <f>IF(ISNUMBER('2019'!N138),IF(('2019'!N138/10)&gt;1,1,'2019'!N138/10),"XXX")</f>
        <v>0.4</v>
      </c>
      <c r="P138" s="203">
        <f>IF(ISNUMBER('2019'!O138),('2019'!O138/100),"XXX")</f>
        <v>0.93700000000000006</v>
      </c>
      <c r="Q138" s="203">
        <f>IF(ISNUMBER('2019'!P138),'2019'!P138,"XXX")</f>
        <v>0.1490084171295166</v>
      </c>
      <c r="R138" s="203">
        <f>IF(ISNUMBER('2019'!Q138),('2019'!Q138/100),"XXX")</f>
        <v>7.4999999999999997E-2</v>
      </c>
      <c r="S138" s="203">
        <f>IF(ISNUMBER('2019'!R138),('2019'!R138/100),"XXX")</f>
        <v>0.72006020000000004</v>
      </c>
      <c r="T138" s="203">
        <f>IF(ISNUMBER('2019'!S138),(1-('2019'!S138/100)),"XXX")</f>
        <v>0.98080000000000001</v>
      </c>
      <c r="U138" s="203">
        <f>IF(ISNUMBER('2019'!T138),'2019'!T138,"XXX")</f>
        <v>0.46733588638888895</v>
      </c>
      <c r="V138" s="203">
        <f>IF(ISNUMBER('2019'!U138),'2019'!U138,"XXX")</f>
        <v>0.25</v>
      </c>
      <c r="W138" s="203">
        <f>IF(ISNUMBER('2019'!V138),'2019'!V138,"XXX")</f>
        <v>0.53238187898148137</v>
      </c>
      <c r="X138" s="203">
        <f>IF(ISNUMBER('2019'!W138),'2019'!W138,"XXX")</f>
        <v>0.50960659317777779</v>
      </c>
      <c r="Y138" s="129">
        <f t="shared" si="31"/>
        <v>0.49218702215749865</v>
      </c>
      <c r="Z138" s="202">
        <f>'2019'!X138</f>
        <v>0.16800000000000001</v>
      </c>
      <c r="AA138" s="203">
        <f>('2019'!Y138+2.5)/5</f>
        <v>0.16052510739999998</v>
      </c>
      <c r="AB138" s="196">
        <f t="shared" si="15"/>
        <v>0.16426255369999998</v>
      </c>
      <c r="AC138" s="79"/>
      <c r="AD138" s="79"/>
      <c r="AE138">
        <f t="shared" si="32"/>
        <v>0.47786983731282395</v>
      </c>
      <c r="AF138">
        <f t="shared" si="32"/>
        <v>0.34960000000000002</v>
      </c>
      <c r="AG138">
        <f t="shared" si="32"/>
        <v>0.61106173195833324</v>
      </c>
      <c r="AH138">
        <f t="shared" si="32"/>
        <v>0.49961398397916662</v>
      </c>
      <c r="AI138">
        <f t="shared" si="32"/>
        <v>0.33796812015</v>
      </c>
      <c r="AJ138">
        <f t="shared" si="32"/>
        <v>0.34388500215000001</v>
      </c>
      <c r="AK138">
        <f t="shared" si="32"/>
        <v>0.66850000000000009</v>
      </c>
      <c r="AL138">
        <f t="shared" si="32"/>
        <v>0.54300420856475828</v>
      </c>
      <c r="AM138">
        <f t="shared" si="32"/>
        <v>0.11200420856475829</v>
      </c>
      <c r="AN138">
        <f t="shared" si="32"/>
        <v>0.3975301</v>
      </c>
      <c r="AO138">
        <f t="shared" si="32"/>
        <v>0.85043010000000008</v>
      </c>
      <c r="AP138">
        <f t="shared" si="32"/>
        <v>0.72406794319444445</v>
      </c>
      <c r="AQ138">
        <f t="shared" si="32"/>
        <v>0.35866794319444451</v>
      </c>
      <c r="AR138">
        <f t="shared" si="32"/>
        <v>0.39119093949074069</v>
      </c>
      <c r="AS138">
        <f t="shared" si="32"/>
        <v>0.52099423607962958</v>
      </c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F138" s="9">
        <v>0.47</v>
      </c>
      <c r="BG138" s="9">
        <v>1</v>
      </c>
      <c r="BH138" s="61">
        <f>IF(ISNUMBER('1-3'!M138),'1-3'!M138/100,"XXX")</f>
        <v>0.82166666666666677</v>
      </c>
      <c r="BI138" s="9">
        <v>0.5</v>
      </c>
      <c r="BJ138" s="9">
        <v>0.14000000000000001</v>
      </c>
      <c r="BK138" s="9">
        <v>0.60613967462564788</v>
      </c>
      <c r="BL138" s="9">
        <v>0.34960000000000002</v>
      </c>
      <c r="BM138" s="9">
        <v>0.75949000000000011</v>
      </c>
      <c r="BN138" s="9">
        <v>0.61106173195833324</v>
      </c>
      <c r="BO138" s="9">
        <v>0.388166236</v>
      </c>
      <c r="BP138" s="9">
        <v>0.28777000429999999</v>
      </c>
      <c r="BQ138" s="9">
        <v>0.4</v>
      </c>
      <c r="BR138" s="9">
        <v>0.93700000000000006</v>
      </c>
      <c r="BS138" s="9">
        <v>0.1490084171295166</v>
      </c>
      <c r="BT138" s="9">
        <v>7.4999999999999997E-2</v>
      </c>
      <c r="BU138" s="9">
        <v>0.28295643629210288</v>
      </c>
      <c r="BV138" s="9">
        <v>0.98080000000000001</v>
      </c>
      <c r="BW138" s="9">
        <v>0.46733588638888895</v>
      </c>
      <c r="BX138" s="9">
        <v>0.25</v>
      </c>
      <c r="BY138" s="9">
        <v>0.53238187898148137</v>
      </c>
      <c r="BZ138" s="9">
        <v>0.50960659317777779</v>
      </c>
      <c r="CA138" s="9">
        <v>0.16800000000000001</v>
      </c>
      <c r="CB138" s="9">
        <v>0.14062559604644775</v>
      </c>
    </row>
    <row r="139" spans="1:80" ht="15" x14ac:dyDescent="0.25">
      <c r="A139" s="19" t="s">
        <v>146</v>
      </c>
      <c r="B139" s="19" t="s">
        <v>146</v>
      </c>
      <c r="C139" s="202">
        <f>IF(ISNUMBER('2019'!C139),(1-PRODUCT('2019'!C139,0.1)),"XXX")</f>
        <v>0.27999999999999992</v>
      </c>
      <c r="D139" s="202">
        <f>IFERROR(IF((LOG(100*'2019'!D139+1)/LOG(100+1))&gt;1,0,(1-(LOG(100*'2019'!D139+1)/LOG(100+1)))), 1)</f>
        <v>0.98311733508126897</v>
      </c>
      <c r="E139" s="203">
        <f>IF(ISNUMBER('2019'!E139),IF('2019'!E139/100&gt;1,1,'2019'!E139/100),"XXX")</f>
        <v>0.71904899993121463</v>
      </c>
      <c r="F139" s="202">
        <f>IF(ISNUMBER('2019'!F139),(1-(('2019'!F139-1)/4)),"XXX")</f>
        <v>0.5</v>
      </c>
      <c r="G139" s="202">
        <f>IF(ISNUMBER('2019'!G139),(1-('2019'!G139/10)),"XXX")</f>
        <v>0.36</v>
      </c>
      <c r="H139" s="195">
        <f t="shared" si="14"/>
        <v>0.56843326700249663</v>
      </c>
      <c r="I139" s="203">
        <f>IF(ISNUMBER('2019'!H139),'2019'!H139,"XXX")</f>
        <v>0.44923129470578471</v>
      </c>
      <c r="J139" s="203">
        <f>IF(ISNUMBER('2019'!I139),'2019'!I139,"XXX")</f>
        <v>0.24299999999999999</v>
      </c>
      <c r="K139" s="203">
        <f>IF(ISNUMBER('2019'!J139),IF(('2019'!J139/5)&gt;1,1,'2019'!J139/5),"XXX")</f>
        <v>0.45640800000000004</v>
      </c>
      <c r="L139" s="203">
        <f>IF(ISNUMBER('2019'!K139),'2019'!K139,"XXX")</f>
        <v>0.24100177291666663</v>
      </c>
      <c r="M139" s="203">
        <f>IF(ISNUMBER('2019'!L139),IF(('2019'!L139/5)&gt;1,1,'2019'!L139/5),"XXX")</f>
        <v>0.31298019799999999</v>
      </c>
      <c r="N139" s="203">
        <f>IF(ISNUMBER('2019'!M139),(1-('2019'!M139/100)),"XXX")</f>
        <v>0.77848716740000001</v>
      </c>
      <c r="O139" s="203">
        <f>IF(ISNUMBER('2019'!N139),IF(('2019'!N139/10)&gt;1,1,'2019'!N139/10),"XXX")</f>
        <v>0.16999999999999998</v>
      </c>
      <c r="P139" s="203">
        <f>IF(ISNUMBER('2019'!O139),('2019'!O139/100),"XXX")</f>
        <v>5.5E-2</v>
      </c>
      <c r="Q139" s="203">
        <f>IF(ISNUMBER('2019'!P139),'2019'!P139,"XXX")</f>
        <v>3.066449463367462E-2</v>
      </c>
      <c r="R139" s="203">
        <f>IF(ISNUMBER('2019'!Q139),('2019'!Q139/100),"XXX")</f>
        <v>0.03</v>
      </c>
      <c r="S139" s="203">
        <f>IF(ISNUMBER('2019'!R139),('2019'!R139/100),"XXX")</f>
        <v>0.15799360000000001</v>
      </c>
      <c r="T139" s="203">
        <f>IF(ISNUMBER('2019'!S139),(1-('2019'!S139/100)),"XXX")</f>
        <v>0.51159999999999994</v>
      </c>
      <c r="U139" s="203">
        <f>IF(ISNUMBER('2019'!T139),'2019'!T139,"XXX")</f>
        <v>0.43314652972222212</v>
      </c>
      <c r="V139" s="203">
        <f>IF(ISNUMBER('2019'!U139),'2019'!U139,"XXX")</f>
        <v>0.36</v>
      </c>
      <c r="W139" s="203">
        <f>IF(ISNUMBER('2019'!V139),'2019'!V139,"XXX")</f>
        <v>0.47065710583333326</v>
      </c>
      <c r="X139" s="203">
        <f>IF(ISNUMBER('2019'!W139),'2019'!W139,"XXX")</f>
        <v>0.53454436857777776</v>
      </c>
      <c r="Y139" s="129">
        <f t="shared" si="31"/>
        <v>0.32716965823684119</v>
      </c>
      <c r="Z139" s="202">
        <f>'2019'!X139</f>
        <v>0.377</v>
      </c>
      <c r="AA139" s="203">
        <f>('2019'!Y139+2.5)/5</f>
        <v>0.41211944220000002</v>
      </c>
      <c r="AB139" s="196">
        <f t="shared" si="15"/>
        <v>0.39455972110000004</v>
      </c>
      <c r="AC139" s="79"/>
      <c r="AD139" s="79"/>
      <c r="AE139">
        <f t="shared" si="32"/>
        <v>0.34611564735289235</v>
      </c>
      <c r="AF139">
        <f t="shared" si="32"/>
        <v>0.34970400000000001</v>
      </c>
      <c r="AG139">
        <f t="shared" si="32"/>
        <v>0.34870488645833331</v>
      </c>
      <c r="AH139">
        <f t="shared" si="32"/>
        <v>0.27699098545833334</v>
      </c>
      <c r="AI139">
        <f t="shared" si="32"/>
        <v>0.5457336827</v>
      </c>
      <c r="AJ139">
        <f t="shared" si="32"/>
        <v>0.47424358369999997</v>
      </c>
      <c r="AK139">
        <f t="shared" si="32"/>
        <v>0.11249999999999999</v>
      </c>
      <c r="AL139">
        <f t="shared" si="32"/>
        <v>4.283224731683731E-2</v>
      </c>
      <c r="AM139">
        <f t="shared" si="32"/>
        <v>3.033224731683731E-2</v>
      </c>
      <c r="AN139">
        <f t="shared" si="32"/>
        <v>9.3996800000000005E-2</v>
      </c>
      <c r="AO139">
        <f t="shared" si="32"/>
        <v>0.33479680000000001</v>
      </c>
      <c r="AP139">
        <f t="shared" si="32"/>
        <v>0.47237326486111103</v>
      </c>
      <c r="AQ139">
        <f t="shared" si="32"/>
        <v>0.39657326486111105</v>
      </c>
      <c r="AR139">
        <f t="shared" si="32"/>
        <v>0.41532855291666659</v>
      </c>
      <c r="AS139">
        <f t="shared" si="32"/>
        <v>0.50260073720555554</v>
      </c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F139" s="9">
        <v>0.28000000000000003</v>
      </c>
      <c r="BG139" s="9">
        <v>0.98311733508126897</v>
      </c>
      <c r="BH139" s="61">
        <f>IF(ISNUMBER('1-3'!M139),'1-3'!M139/100,"XXX")</f>
        <v>0.75</v>
      </c>
      <c r="BI139" s="9">
        <v>0.5</v>
      </c>
      <c r="BJ139" s="9">
        <v>0.36</v>
      </c>
      <c r="BK139" s="9">
        <v>0.44923129470578471</v>
      </c>
      <c r="BL139" s="9">
        <v>0.24299999999999999</v>
      </c>
      <c r="BM139" s="9" t="s">
        <v>167</v>
      </c>
      <c r="BN139" s="9">
        <v>0.24100177291666663</v>
      </c>
      <c r="BO139" s="9">
        <v>0.31298019799999999</v>
      </c>
      <c r="BP139" s="9">
        <v>0.77848716740000001</v>
      </c>
      <c r="BQ139" s="9">
        <v>0.16999999999999998</v>
      </c>
      <c r="BR139" s="9">
        <v>5.5E-2</v>
      </c>
      <c r="BS139" s="9">
        <v>3.066449463367462E-2</v>
      </c>
      <c r="BT139" s="9">
        <v>0.03</v>
      </c>
      <c r="BU139" s="9">
        <v>0.13152521266223874</v>
      </c>
      <c r="BV139" s="9">
        <v>0.51159999999999994</v>
      </c>
      <c r="BW139" s="9">
        <v>0.43314652972222212</v>
      </c>
      <c r="BX139" s="9">
        <v>0.36</v>
      </c>
      <c r="BY139" s="9">
        <v>0.47065710583333326</v>
      </c>
      <c r="BZ139" s="9">
        <v>0.53454436857777776</v>
      </c>
      <c r="CA139" s="9">
        <v>0.377</v>
      </c>
      <c r="CB139" s="9">
        <v>0.39502222537994386</v>
      </c>
    </row>
    <row r="140" spans="1:80" ht="15" x14ac:dyDescent="0.25">
      <c r="A140" s="19" t="s">
        <v>147</v>
      </c>
      <c r="B140" s="19" t="s">
        <v>147</v>
      </c>
      <c r="C140" s="202">
        <f>IF(ISNUMBER('2019'!C140),(1-PRODUCT('2019'!C140,0.1)),"XXX")</f>
        <v>0.67999999999999994</v>
      </c>
      <c r="D140" s="202">
        <f>IFERROR(IF((LOG(100*'2019'!D140+1)/LOG(100+1))&gt;1,0,(1-(LOG(100*'2019'!D140+1)/LOG(100+1)))), 1)</f>
        <v>0.89120568893801333</v>
      </c>
      <c r="E140" s="203">
        <f>IF(ISNUMBER('2019'!E140),IF('2019'!E140/100&gt;1,1,'2019'!E140/100),"XXX")</f>
        <v>0.64686191491101708</v>
      </c>
      <c r="F140" s="202">
        <f>IF(ISNUMBER('2019'!F140),(1-(('2019'!F140-1)/4)),"XXX")</f>
        <v>0.5</v>
      </c>
      <c r="G140" s="202">
        <f>IF(ISNUMBER('2019'!G140),(1-('2019'!G140/10)),"XXX")</f>
        <v>0.19000000000000006</v>
      </c>
      <c r="H140" s="195">
        <f t="shared" si="14"/>
        <v>0.5816135207698061</v>
      </c>
      <c r="I140" s="203">
        <f>IF(ISNUMBER('2019'!H140),'2019'!H140,"XXX")</f>
        <v>0.6783864315064031</v>
      </c>
      <c r="J140" s="203">
        <f>IF(ISNUMBER('2019'!I140),'2019'!I140,"XXX")</f>
        <v>0.70040000000000002</v>
      </c>
      <c r="K140" s="203">
        <f>IF(ISNUMBER('2019'!J140),IF(('2019'!J140/5)&gt;1,1,'2019'!J140/5),"XXX")</f>
        <v>0.58495999999999992</v>
      </c>
      <c r="L140" s="203">
        <f>IF(ISNUMBER('2019'!K140),'2019'!K140,"XXX")</f>
        <v>0.60703094400000002</v>
      </c>
      <c r="M140" s="203">
        <f>IF(ISNUMBER('2019'!L140),IF(('2019'!L140/5)&gt;1,1,'2019'!L140/5),"XXX")</f>
        <v>0.54304923999999999</v>
      </c>
      <c r="N140" s="203">
        <f>IF(ISNUMBER('2019'!M140),(1-('2019'!M140/100)),"XXX")</f>
        <v>0.91330401419999996</v>
      </c>
      <c r="O140" s="203">
        <f>IF(ISNUMBER('2019'!N140),IF(('2019'!N140/10)&gt;1,1,'2019'!N140/10),"XXX")</f>
        <v>0.3</v>
      </c>
      <c r="P140" s="203">
        <f>IF(ISNUMBER('2019'!O140),('2019'!O140/100),"XXX")</f>
        <v>0.8909999999999999</v>
      </c>
      <c r="Q140" s="203">
        <f>IF(ISNUMBER('2019'!P140),'2019'!P140,"XXX")</f>
        <v>0.33828370571136473</v>
      </c>
      <c r="R140" s="203">
        <f>IF(ISNUMBER('2019'!Q140),('2019'!Q140/100),"XXX")</f>
        <v>0.54299999999999993</v>
      </c>
      <c r="S140" s="203">
        <f>IF(ISNUMBER('2019'!R140),('2019'!R140/100),"XXX")</f>
        <v>0.49716929999999998</v>
      </c>
      <c r="T140" s="203">
        <f>IF(ISNUMBER('2019'!S140),(1-('2019'!S140/100)),"XXX")</f>
        <v>0.99939999999999996</v>
      </c>
      <c r="U140" s="203">
        <f>IF(ISNUMBER('2019'!T140),'2019'!T140,"XXX")</f>
        <v>0.54689896372222224</v>
      </c>
      <c r="V140" s="203">
        <f>IF(ISNUMBER('2019'!U140),'2019'!U140,"XXX")</f>
        <v>0.36</v>
      </c>
      <c r="W140" s="203">
        <f>IF(ISNUMBER('2019'!V140),'2019'!V140,"XXX")</f>
        <v>0.53602601864814825</v>
      </c>
      <c r="X140" s="203">
        <f>IF(ISNUMBER('2019'!W140),'2019'!W140,"XXX")</f>
        <v>0.54826958971111117</v>
      </c>
      <c r="Y140" s="129">
        <f t="shared" si="31"/>
        <v>0.5991986379687031</v>
      </c>
      <c r="Z140" s="202">
        <f>'2019'!X140</f>
        <v>0.2</v>
      </c>
      <c r="AA140" s="203">
        <f>('2019'!Y140+2.5)/5</f>
        <v>0.34798941620000001</v>
      </c>
      <c r="AB140" s="196">
        <f t="shared" si="15"/>
        <v>0.27399470810000004</v>
      </c>
      <c r="AC140" s="79"/>
      <c r="AD140" s="79"/>
      <c r="AE140">
        <f t="shared" si="32"/>
        <v>0.68939321575320156</v>
      </c>
      <c r="AF140">
        <f t="shared" si="32"/>
        <v>0.64267999999999992</v>
      </c>
      <c r="AG140">
        <f t="shared" si="32"/>
        <v>0.59599547200000003</v>
      </c>
      <c r="AH140">
        <f t="shared" si="32"/>
        <v>0.57504009200000006</v>
      </c>
      <c r="AI140">
        <f t="shared" si="32"/>
        <v>0.72817662709999997</v>
      </c>
      <c r="AJ140">
        <f t="shared" si="32"/>
        <v>0.6066520071</v>
      </c>
      <c r="AK140">
        <f t="shared" si="32"/>
        <v>0.59549999999999992</v>
      </c>
      <c r="AL140">
        <f t="shared" si="32"/>
        <v>0.61464185285568229</v>
      </c>
      <c r="AM140">
        <f t="shared" si="32"/>
        <v>0.44064185285568236</v>
      </c>
      <c r="AN140">
        <f t="shared" si="32"/>
        <v>0.52008464999999993</v>
      </c>
      <c r="AO140">
        <f t="shared" si="32"/>
        <v>0.74828465</v>
      </c>
      <c r="AP140">
        <f t="shared" si="32"/>
        <v>0.7731494818611111</v>
      </c>
      <c r="AQ140">
        <f t="shared" si="32"/>
        <v>0.45344948186111111</v>
      </c>
      <c r="AR140">
        <f t="shared" si="32"/>
        <v>0.44801300932407412</v>
      </c>
      <c r="AS140">
        <f t="shared" si="32"/>
        <v>0.54214780417962971</v>
      </c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F140" s="9">
        <v>0.67999999999999994</v>
      </c>
      <c r="BG140" s="9">
        <v>0.89120568893801333</v>
      </c>
      <c r="BH140" s="61">
        <f>IF(ISNUMBER('1-3'!M140),'1-3'!M140/100,"XXX")</f>
        <v>0.68833333333333346</v>
      </c>
      <c r="BI140" s="9">
        <v>0.5</v>
      </c>
      <c r="BJ140" s="9">
        <v>0.19000000000000006</v>
      </c>
      <c r="BK140" s="9">
        <v>0.6783864315064031</v>
      </c>
      <c r="BL140" s="9">
        <v>0.70040000000000002</v>
      </c>
      <c r="BM140" s="9">
        <v>0.45640800000000004</v>
      </c>
      <c r="BN140" s="9">
        <v>0.60703094400000002</v>
      </c>
      <c r="BO140" s="9">
        <v>0.54304923999999999</v>
      </c>
      <c r="BP140" s="9">
        <v>0.91330401419999996</v>
      </c>
      <c r="BQ140" s="9">
        <v>0.3</v>
      </c>
      <c r="BR140" s="9">
        <v>0.8909999999999999</v>
      </c>
      <c r="BS140" s="9">
        <v>0.33828370571136473</v>
      </c>
      <c r="BT140" s="9">
        <v>0.54299999999999993</v>
      </c>
      <c r="BU140" s="9">
        <v>0.369649312130856</v>
      </c>
      <c r="BV140" s="9">
        <v>0.99939999999999996</v>
      </c>
      <c r="BW140" s="9">
        <v>0.54689896372222224</v>
      </c>
      <c r="BX140" s="9">
        <v>0.36</v>
      </c>
      <c r="BY140" s="9">
        <v>0.53602601864814825</v>
      </c>
      <c r="BZ140" s="9">
        <v>0.54826958971111117</v>
      </c>
      <c r="CA140" s="9">
        <v>0.2</v>
      </c>
      <c r="CB140" s="9">
        <v>0.33063850402832029</v>
      </c>
    </row>
    <row r="141" spans="1:80" ht="15" x14ac:dyDescent="0.25">
      <c r="A141" s="19" t="s">
        <v>148</v>
      </c>
      <c r="B141" s="19" t="s">
        <v>148</v>
      </c>
      <c r="C141" s="202">
        <f>IF(ISNUMBER('2019'!C141),(1-PRODUCT('2019'!C141,0.1)),"XXX")</f>
        <v>8.0000000000000071E-2</v>
      </c>
      <c r="D141" s="202">
        <f>IFERROR(IF((LOG(100*'2019'!D141+1)/LOG(100+1))&gt;1,0,(1-(LOG(100*'2019'!D141+1)/LOG(100+1)))), 1)</f>
        <v>1</v>
      </c>
      <c r="E141" s="203">
        <f>IF(ISNUMBER('2019'!E141),IF('2019'!E141/100&gt;1,1,'2019'!E141/100),"XXX")</f>
        <v>0.69166666666666676</v>
      </c>
      <c r="F141" s="202">
        <f>IF(ISNUMBER('2019'!F141),(1-(('2019'!F141-1)/4)),"XXX")</f>
        <v>1</v>
      </c>
      <c r="G141" s="202">
        <f>IF(ISNUMBER('2019'!G141),(1-('2019'!G141/10)),"XXX")</f>
        <v>0.53</v>
      </c>
      <c r="H141" s="195">
        <f t="shared" si="14"/>
        <v>0.66033333333333333</v>
      </c>
      <c r="I141" s="203" t="str">
        <f>IF(ISNUMBER('2019'!H141),'2019'!H141,"XXX")</f>
        <v>XXX</v>
      </c>
      <c r="J141" s="203">
        <f>IF(ISNUMBER('2019'!I141),'2019'!I141,"XXX")</f>
        <v>0.39350000000000002</v>
      </c>
      <c r="K141" s="203">
        <f>IF(ISNUMBER('2019'!J141),IF(('2019'!J141/5)&gt;1,1,'2019'!J141/5),"XXX")</f>
        <v>1</v>
      </c>
      <c r="L141" s="203" t="str">
        <f>IF(ISNUMBER('2019'!K141),'2019'!K141,"XXX")</f>
        <v>XXX</v>
      </c>
      <c r="M141" s="203">
        <f>IF(ISNUMBER('2019'!L141),IF(('2019'!L141/5)&gt;1,1,'2019'!L141/5),"XXX")</f>
        <v>0.80045681000000002</v>
      </c>
      <c r="N141" s="203">
        <f>IF(ISNUMBER('2019'!M141),(1-('2019'!M141/100)),"XXX")</f>
        <v>0.91848690990000004</v>
      </c>
      <c r="O141" s="203">
        <f>IF(ISNUMBER('2019'!N141),IF(('2019'!N141/10)&gt;1,1,'2019'!N141/10),"XXX")</f>
        <v>0.8</v>
      </c>
      <c r="P141" s="203">
        <f>IF(ISNUMBER('2019'!O141),('2019'!O141/100),"XXX")</f>
        <v>1</v>
      </c>
      <c r="Q141" s="203">
        <f>IF(ISNUMBER('2019'!P141),'2019'!P141,"XXX")</f>
        <v>1</v>
      </c>
      <c r="R141" s="203">
        <f>IF(ISNUMBER('2019'!Q141),('2019'!Q141/100),"XXX")</f>
        <v>0.26500000000000001</v>
      </c>
      <c r="S141" s="203">
        <f>IF(ISNUMBER('2019'!R141),('2019'!R141/100),"XXX")</f>
        <v>0.33066279999999998</v>
      </c>
      <c r="T141" s="203">
        <f>IF(ISNUMBER('2019'!S141),(1-('2019'!S141/100)),"XXX")</f>
        <v>0.82650000000000001</v>
      </c>
      <c r="U141" s="203" t="str">
        <f>IF(ISNUMBER('2019'!T141),'2019'!T141,"XXX")</f>
        <v>XXX</v>
      </c>
      <c r="V141" s="203" t="str">
        <f>IF(ISNUMBER('2019'!U141),'2019'!U141,"XXX")</f>
        <v>XXX</v>
      </c>
      <c r="W141" s="203" t="str">
        <f>IF(ISNUMBER('2019'!V141),'2019'!V141,"XXX")</f>
        <v>XXX</v>
      </c>
      <c r="X141" s="203" t="str">
        <f>IF(ISNUMBER('2019'!W141),'2019'!W141,"XXX")</f>
        <v>XXX</v>
      </c>
      <c r="Y141" s="129">
        <f t="shared" si="31"/>
        <v>0.72734220999166654</v>
      </c>
      <c r="Z141" s="202">
        <f>'2019'!X141</f>
        <v>0.68400000000000005</v>
      </c>
      <c r="AA141" s="203">
        <f>('2019'!Y141+2.5)/5</f>
        <v>0.58524410719999997</v>
      </c>
      <c r="AB141" s="196">
        <f t="shared" si="15"/>
        <v>0.63462205360000001</v>
      </c>
      <c r="AC141" s="79"/>
      <c r="AD141" s="79"/>
      <c r="AE141">
        <f t="shared" si="32"/>
        <v>0.39350000000000002</v>
      </c>
      <c r="AF141">
        <f t="shared" si="32"/>
        <v>0.69674999999999998</v>
      </c>
      <c r="AG141">
        <f t="shared" si="32"/>
        <v>1</v>
      </c>
      <c r="AH141">
        <f t="shared" si="32"/>
        <v>0.80045681000000002</v>
      </c>
      <c r="AI141">
        <f t="shared" si="32"/>
        <v>0.85947185994999997</v>
      </c>
      <c r="AJ141">
        <f t="shared" si="32"/>
        <v>0.8592434549500001</v>
      </c>
      <c r="AK141">
        <f t="shared" si="32"/>
        <v>0.9</v>
      </c>
      <c r="AL141">
        <f t="shared" si="32"/>
        <v>1</v>
      </c>
      <c r="AM141">
        <f t="shared" si="32"/>
        <v>0.63250000000000006</v>
      </c>
      <c r="AN141">
        <f t="shared" si="32"/>
        <v>0.29783139999999997</v>
      </c>
      <c r="AO141">
        <f t="shared" si="32"/>
        <v>0.57858140000000002</v>
      </c>
      <c r="AP141">
        <f t="shared" si="32"/>
        <v>0.82650000000000001</v>
      </c>
      <c r="AQ141" t="str">
        <f t="shared" si="32"/>
        <v>XXX</v>
      </c>
      <c r="AR141" t="str">
        <f t="shared" si="32"/>
        <v>XXX</v>
      </c>
      <c r="AS141" t="str">
        <f t="shared" si="32"/>
        <v>XXX</v>
      </c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F141" s="9">
        <v>8.0000000000000071E-2</v>
      </c>
      <c r="BG141" s="9">
        <v>1</v>
      </c>
      <c r="BH141" s="61" t="str">
        <f>IF(ISNUMBER('1-3'!M141),'1-3'!M141/100,"XXX")</f>
        <v>XXX</v>
      </c>
      <c r="BI141" s="9">
        <v>1</v>
      </c>
      <c r="BJ141" s="9">
        <v>0.53</v>
      </c>
      <c r="BK141" s="9"/>
      <c r="BL141" s="9">
        <v>0.39350000000000002</v>
      </c>
      <c r="BM141" s="9">
        <v>1</v>
      </c>
      <c r="BN141" s="9"/>
      <c r="BO141" s="9">
        <v>0.80045681000000002</v>
      </c>
      <c r="BP141" s="9">
        <v>0.91848690990000004</v>
      </c>
      <c r="BQ141" s="9">
        <v>0.8</v>
      </c>
      <c r="BR141" s="9">
        <v>1</v>
      </c>
      <c r="BS141" s="9">
        <v>1</v>
      </c>
      <c r="BT141" s="9">
        <v>0.26500000000000001</v>
      </c>
      <c r="BU141" s="9">
        <v>0.21119754294749971</v>
      </c>
      <c r="BV141" s="9">
        <v>0.82650000000000001</v>
      </c>
      <c r="BW141" s="9"/>
      <c r="BX141" s="9"/>
      <c r="BY141" s="9"/>
      <c r="BZ141" s="9"/>
      <c r="CA141" s="9">
        <v>0.68400000000000005</v>
      </c>
      <c r="CB141" s="9">
        <v>0.57147768139839172</v>
      </c>
    </row>
    <row r="142" spans="1:80" ht="15" x14ac:dyDescent="0.25">
      <c r="A142" s="19" t="s">
        <v>149</v>
      </c>
      <c r="B142" s="19" t="s">
        <v>149</v>
      </c>
      <c r="C142" s="202">
        <f>IF(ISNUMBER('2019'!C142),(1-PRODUCT('2019'!C142,0.1)),"XXX")</f>
        <v>0.39999999999999991</v>
      </c>
      <c r="D142" s="202">
        <f>IFERROR(IF((LOG(100*'2019'!D142+1)/LOG(100+1))&gt;1,0,(1-(LOG(100*'2019'!D142+1)/LOG(100+1)))), 1)</f>
        <v>1</v>
      </c>
      <c r="E142" s="203" t="str">
        <f>IF(ISNUMBER('2019'!E142),IF('2019'!E142/100&gt;1,1,'2019'!E142/100),"XXX")</f>
        <v>XXX</v>
      </c>
      <c r="F142" s="202">
        <f>IF(ISNUMBER('2019'!F142),(1-(('2019'!F142-1)/4)),"XXX")</f>
        <v>0.5</v>
      </c>
      <c r="G142" s="202">
        <f>IF(ISNUMBER('2019'!G142),(1-('2019'!G142/10)),"XXX")</f>
        <v>0.28000000000000003</v>
      </c>
      <c r="H142" s="195">
        <f t="shared" si="14"/>
        <v>0.54499999999999993</v>
      </c>
      <c r="I142" s="203" t="str">
        <f>IF(ISNUMBER('2019'!H142),'2019'!H142,"XXX")</f>
        <v>XXX</v>
      </c>
      <c r="J142" s="203">
        <f>IF(ISNUMBER('2019'!I142),'2019'!I142,"XXX")</f>
        <v>0.25319999999999998</v>
      </c>
      <c r="K142" s="203">
        <f>IF(ISNUMBER('2019'!J142),IF(('2019'!J142/5)&gt;1,1,'2019'!J142/5),"XXX")</f>
        <v>0.79369599999999996</v>
      </c>
      <c r="L142" s="203" t="str">
        <f>IF(ISNUMBER('2019'!K142),'2019'!K142,"XXX")</f>
        <v>XXX</v>
      </c>
      <c r="M142" s="203">
        <f>IF(ISNUMBER('2019'!L142),IF(('2019'!L142/5)&gt;1,1,'2019'!L142/5),"XXX")</f>
        <v>0.17266472599999999</v>
      </c>
      <c r="N142" s="203">
        <f>IF(ISNUMBER('2019'!M142),(1-('2019'!M142/100)),"XXX")</f>
        <v>0.33790222170000006</v>
      </c>
      <c r="O142" s="203">
        <f>IF(ISNUMBER('2019'!N142),IF(('2019'!N142/10)&gt;1,1,'2019'!N142/10),"XXX")</f>
        <v>0.01</v>
      </c>
      <c r="P142" s="203">
        <f>IF(ISNUMBER('2019'!O142),('2019'!O142/100),"XXX")</f>
        <v>0.19</v>
      </c>
      <c r="Q142" s="203">
        <f>IF(ISNUMBER('2019'!P142),'2019'!P142,"XXX")</f>
        <v>2.8606596589088439E-2</v>
      </c>
      <c r="R142" s="203" t="str">
        <f>IF(ISNUMBER('2019'!Q142),('2019'!Q142/100),"XXX")</f>
        <v>XXX</v>
      </c>
      <c r="S142" s="203">
        <f>IF(ISNUMBER('2019'!R142),('2019'!R142/100),"XXX")</f>
        <v>0.23260800000000001</v>
      </c>
      <c r="T142" s="203">
        <f>IF(ISNUMBER('2019'!S142),(1-('2019'!S142/100)),"XXX")</f>
        <v>0.65720000000000001</v>
      </c>
      <c r="U142" s="203" t="str">
        <f>IF(ISNUMBER('2019'!T142),'2019'!T142,"XXX")</f>
        <v>XXX</v>
      </c>
      <c r="V142" s="203" t="str">
        <f>IF(ISNUMBER('2019'!U142),'2019'!U142,"XXX")</f>
        <v>XXX</v>
      </c>
      <c r="W142" s="203" t="str">
        <f>IF(ISNUMBER('2019'!V142),'2019'!V142,"XXX")</f>
        <v>XXX</v>
      </c>
      <c r="X142" s="203" t="str">
        <f>IF(ISNUMBER('2019'!W142),'2019'!W142,"XXX")</f>
        <v>XXX</v>
      </c>
      <c r="Y142" s="129">
        <f t="shared" si="31"/>
        <v>0.31261501173984807</v>
      </c>
      <c r="Z142" s="202">
        <f>'2019'!X142</f>
        <v>0.373</v>
      </c>
      <c r="AA142" s="203">
        <f>('2019'!Y142+2.5)/5</f>
        <v>0.37082238199999995</v>
      </c>
      <c r="AB142" s="196">
        <f t="shared" si="15"/>
        <v>0.37191119099999997</v>
      </c>
      <c r="AC142" s="79"/>
      <c r="AD142" s="79"/>
      <c r="AE142">
        <f t="shared" si="32"/>
        <v>0.25319999999999998</v>
      </c>
      <c r="AF142">
        <f t="shared" si="32"/>
        <v>0.52344799999999991</v>
      </c>
      <c r="AG142">
        <f t="shared" si="32"/>
        <v>0.79369599999999996</v>
      </c>
      <c r="AH142">
        <f t="shared" si="32"/>
        <v>0.17266472599999999</v>
      </c>
      <c r="AI142">
        <f t="shared" si="32"/>
        <v>0.25528347385000005</v>
      </c>
      <c r="AJ142">
        <f t="shared" si="32"/>
        <v>0.17395111085000003</v>
      </c>
      <c r="AK142">
        <f t="shared" si="32"/>
        <v>0.1</v>
      </c>
      <c r="AL142">
        <f t="shared" si="32"/>
        <v>0.10930329829454422</v>
      </c>
      <c r="AM142">
        <f t="shared" si="32"/>
        <v>2.8606596589088439E-2</v>
      </c>
      <c r="AN142">
        <f t="shared" si="32"/>
        <v>0.23260800000000001</v>
      </c>
      <c r="AO142">
        <f t="shared" si="32"/>
        <v>0.44490400000000002</v>
      </c>
      <c r="AP142">
        <f t="shared" si="32"/>
        <v>0.65720000000000001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F142" s="9">
        <v>0.4</v>
      </c>
      <c r="BG142" s="9">
        <v>1</v>
      </c>
      <c r="BH142" s="61" t="str">
        <f>IF(ISNUMBER('1-3'!M142),'1-3'!M142/100,"XXX")</f>
        <v>XXX</v>
      </c>
      <c r="BI142" s="9">
        <v>0.5</v>
      </c>
      <c r="BJ142" s="9">
        <v>0.28000000000000003</v>
      </c>
      <c r="BK142" s="9"/>
      <c r="BL142" s="9">
        <v>0.25319999999999998</v>
      </c>
      <c r="BM142" s="9">
        <v>0.79369599999999996</v>
      </c>
      <c r="BN142" s="9"/>
      <c r="BO142" s="9">
        <v>0.17266472599999999</v>
      </c>
      <c r="BP142" s="9">
        <v>0.33790222170000006</v>
      </c>
      <c r="BQ142" s="9">
        <v>0.01</v>
      </c>
      <c r="BR142" s="9">
        <v>0.19</v>
      </c>
      <c r="BS142" s="9">
        <v>2.8606596589088439E-2</v>
      </c>
      <c r="BT142" s="9"/>
      <c r="BU142" s="9">
        <v>0.13168091168457602</v>
      </c>
      <c r="BV142" s="9">
        <v>0.65720000000000001</v>
      </c>
      <c r="BW142" s="9"/>
      <c r="BX142" s="9"/>
      <c r="BY142" s="9"/>
      <c r="BZ142" s="9"/>
      <c r="CA142" s="9">
        <v>0.373</v>
      </c>
      <c r="CB142" s="9">
        <v>0.35180453062057493</v>
      </c>
    </row>
    <row r="143" spans="1:80" ht="15" x14ac:dyDescent="0.25">
      <c r="A143" s="19" t="s">
        <v>150</v>
      </c>
      <c r="B143" s="19" t="s">
        <v>150</v>
      </c>
      <c r="C143" s="202">
        <f>IF(ISNUMBER('2019'!C143),(1-PRODUCT('2019'!C143,0.1)),"XXX")</f>
        <v>0.69</v>
      </c>
      <c r="D143" s="202">
        <f>IFERROR(IF((LOG(100*'2019'!D143+1)/LOG(100+1))&gt;1,0,(1-(LOG(100*'2019'!D143+1)/LOG(100+1)))), 1)</f>
        <v>1</v>
      </c>
      <c r="E143" s="203">
        <f>IF(ISNUMBER('2019'!E143),IF('2019'!E143/100&gt;1,1,'2019'!E143/100),"XXX")</f>
        <v>0.43462626775000002</v>
      </c>
      <c r="F143" s="202">
        <f>IF(ISNUMBER('2019'!F143),(1-(('2019'!F143-1)/4)),"XXX")</f>
        <v>1</v>
      </c>
      <c r="G143" s="202">
        <f>IF(ISNUMBER('2019'!G143),(1-('2019'!G143/10)),"XXX")</f>
        <v>0.64</v>
      </c>
      <c r="H143" s="195">
        <f t="shared" si="14"/>
        <v>0.75292525355000006</v>
      </c>
      <c r="I143" s="203">
        <f>IF(ISNUMBER('2019'!H143),'2019'!H143,"XXX")</f>
        <v>0.58012385290599822</v>
      </c>
      <c r="J143" s="203">
        <f>IF(ISNUMBER('2019'!I143),'2019'!I143,"XXX")</f>
        <v>0.68030000000000002</v>
      </c>
      <c r="K143" s="203" t="str">
        <f>IF(ISNUMBER('2019'!J143),IF(('2019'!J143/5)&gt;1,1,'2019'!J143/5),"XXX")</f>
        <v>XXX</v>
      </c>
      <c r="L143" s="203">
        <f>IF(ISNUMBER('2019'!K143),'2019'!K143,"XXX")</f>
        <v>0.47616700333333328</v>
      </c>
      <c r="M143" s="203">
        <f>IF(ISNUMBER('2019'!L143),IF(('2019'!L143/5)&gt;1,1,'2019'!L143/5),"XXX")</f>
        <v>0.64554719999999999</v>
      </c>
      <c r="N143" s="203">
        <f>IF(ISNUMBER('2019'!M143),(1-('2019'!M143/100)),"XXX")</f>
        <v>0.53087181090000002</v>
      </c>
      <c r="O143" s="203">
        <f>IF(ISNUMBER('2019'!N143),IF(('2019'!N143/10)&gt;1,1,'2019'!N143/10),"XXX")</f>
        <v>0.54</v>
      </c>
      <c r="P143" s="203">
        <f>IF(ISNUMBER('2019'!O143),('2019'!O143/100),"XXX")</f>
        <v>0.91099999999999992</v>
      </c>
      <c r="Q143" s="203">
        <f>IF(ISNUMBER('2019'!P143),'2019'!P143,"XXX")</f>
        <v>0.76183004379272456</v>
      </c>
      <c r="R143" s="203">
        <f>IF(ISNUMBER('2019'!Q143),('2019'!Q143/100),"XXX")</f>
        <v>0.24</v>
      </c>
      <c r="S143" s="203">
        <f>IF(ISNUMBER('2019'!R143),('2019'!R143/100),"XXX")</f>
        <v>0.75591530000000007</v>
      </c>
      <c r="T143" s="203">
        <f>IF(ISNUMBER('2019'!S143),(1-('2019'!S143/100)),"XXX")</f>
        <v>0.99909999999999999</v>
      </c>
      <c r="U143" s="203">
        <f>IF(ISNUMBER('2019'!T143),'2019'!T143,"XXX")</f>
        <v>0.45377088655555553</v>
      </c>
      <c r="V143" s="203">
        <f>IF(ISNUMBER('2019'!U143),'2019'!U143,"XXX")</f>
        <v>0.41</v>
      </c>
      <c r="W143" s="203">
        <f>IF(ISNUMBER('2019'!V143),'2019'!V143,"XXX")</f>
        <v>0.45592880251851853</v>
      </c>
      <c r="X143" s="203">
        <f>IF(ISNUMBER('2019'!W143),'2019'!W143,"XXX")</f>
        <v>0.40287990700000004</v>
      </c>
      <c r="Y143" s="129">
        <f t="shared" si="31"/>
        <v>0.58247511314621636</v>
      </c>
      <c r="Z143" s="202">
        <f>'2019'!X143</f>
        <v>0.751</v>
      </c>
      <c r="AA143" s="203">
        <f>('2019'!Y143+2.5)/5</f>
        <v>0.6327422976</v>
      </c>
      <c r="AB143" s="196">
        <f t="shared" si="15"/>
        <v>0.6918711488</v>
      </c>
      <c r="AC143" s="79"/>
      <c r="AD143" s="79"/>
      <c r="AE143">
        <f t="shared" si="32"/>
        <v>0.63021192645299906</v>
      </c>
      <c r="AF143">
        <f t="shared" si="32"/>
        <v>0.68030000000000002</v>
      </c>
      <c r="AG143">
        <f t="shared" si="32"/>
        <v>0.47616700333333328</v>
      </c>
      <c r="AH143">
        <f t="shared" si="32"/>
        <v>0.56085710166666658</v>
      </c>
      <c r="AI143">
        <f t="shared" si="32"/>
        <v>0.58820950545000006</v>
      </c>
      <c r="AJ143">
        <f t="shared" si="32"/>
        <v>0.53543590544999997</v>
      </c>
      <c r="AK143">
        <f t="shared" si="32"/>
        <v>0.72550000000000003</v>
      </c>
      <c r="AL143">
        <f t="shared" si="32"/>
        <v>0.83641502189636219</v>
      </c>
      <c r="AM143">
        <f t="shared" si="32"/>
        <v>0.50091502189636228</v>
      </c>
      <c r="AN143">
        <f t="shared" si="32"/>
        <v>0.49795765000000003</v>
      </c>
      <c r="AO143">
        <f t="shared" si="32"/>
        <v>0.87750765000000008</v>
      </c>
      <c r="AP143">
        <f t="shared" si="32"/>
        <v>0.72643544327777776</v>
      </c>
      <c r="AQ143">
        <f t="shared" si="32"/>
        <v>0.43188544327777778</v>
      </c>
      <c r="AR143">
        <f t="shared" si="32"/>
        <v>0.43296440125925928</v>
      </c>
      <c r="AS143">
        <f t="shared" si="32"/>
        <v>0.42940435475925931</v>
      </c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F143" s="9">
        <v>0.69</v>
      </c>
      <c r="BG143" s="9">
        <v>1</v>
      </c>
      <c r="BH143" s="61">
        <f>IF(ISNUMBER('1-3'!M143),'1-3'!M143/100,"XXX")</f>
        <v>0.60499999999999998</v>
      </c>
      <c r="BI143" s="9">
        <v>1</v>
      </c>
      <c r="BJ143" s="9">
        <v>0.64</v>
      </c>
      <c r="BK143" s="9">
        <v>0.58012385290599822</v>
      </c>
      <c r="BL143" s="9">
        <v>0.68030000000000002</v>
      </c>
      <c r="BM143" s="9">
        <v>0.62335200000000002</v>
      </c>
      <c r="BN143" s="9">
        <v>0.47616700333333328</v>
      </c>
      <c r="BO143" s="9">
        <v>0.64554719999999999</v>
      </c>
      <c r="BP143" s="9">
        <v>0.53087181090000002</v>
      </c>
      <c r="BQ143" s="9">
        <v>0.54</v>
      </c>
      <c r="BR143" s="9">
        <v>0.91099999999999992</v>
      </c>
      <c r="BS143" s="9">
        <v>0.76183004379272456</v>
      </c>
      <c r="BT143" s="9">
        <v>0.24</v>
      </c>
      <c r="BU143" s="9">
        <v>0.46848498990461285</v>
      </c>
      <c r="BV143" s="9">
        <v>0.99909999999999999</v>
      </c>
      <c r="BW143" s="9">
        <v>0.45377088655555553</v>
      </c>
      <c r="BX143" s="9">
        <v>0.41</v>
      </c>
      <c r="BY143" s="9">
        <v>0.45592880251851853</v>
      </c>
      <c r="BZ143" s="9">
        <v>0.40287990700000004</v>
      </c>
      <c r="CA143" s="9">
        <v>0.751</v>
      </c>
      <c r="CB143" s="9">
        <v>0.61967440843582156</v>
      </c>
    </row>
    <row r="144" spans="1:80" ht="15" x14ac:dyDescent="0.25">
      <c r="A144" s="19" t="s">
        <v>151</v>
      </c>
      <c r="B144" s="19" t="s">
        <v>151</v>
      </c>
      <c r="C144" s="202">
        <f>IF(ISNUMBER('2019'!C144),(1-PRODUCT('2019'!C144,0.1)),"XXX")</f>
        <v>0.42000000000000004</v>
      </c>
      <c r="D144" s="202">
        <f>IFERROR(IF((LOG(100*'2019'!D144+1)/LOG(100+1))&gt;1,0,(1-(LOG(100*'2019'!D144+1)/LOG(100+1)))), 1)</f>
        <v>1</v>
      </c>
      <c r="E144" s="203">
        <f>IF(ISNUMBER('2019'!E144),IF('2019'!E144/100&gt;1,1,'2019'!E144/100),"XXX")</f>
        <v>0.77926722139703397</v>
      </c>
      <c r="F144" s="202">
        <f>IF(ISNUMBER('2019'!F144),(1-(('2019'!F144-1)/4)),"XXX")</f>
        <v>0.5</v>
      </c>
      <c r="G144" s="202">
        <f>IF(ISNUMBER('2019'!G144),(1-('2019'!G144/10)),"XXX")</f>
        <v>0.40999999999999992</v>
      </c>
      <c r="H144" s="195">
        <f t="shared" si="14"/>
        <v>0.62185344427940681</v>
      </c>
      <c r="I144" s="203">
        <f>IF(ISNUMBER('2019'!H144),'2019'!H144,"XXX")</f>
        <v>0.62744217582344264</v>
      </c>
      <c r="J144" s="203">
        <f>IF(ISNUMBER('2019'!I144),'2019'!I144,"XXX")</f>
        <v>0.63690000000000002</v>
      </c>
      <c r="K144" s="203" t="str">
        <f>IF(ISNUMBER('2019'!J144),IF(('2019'!J144/5)&gt;1,1,'2019'!J144/5),"XXX")</f>
        <v>XXX</v>
      </c>
      <c r="L144" s="203">
        <f>IF(ISNUMBER('2019'!K144),'2019'!K144,"XXX")</f>
        <v>0.59879231858333337</v>
      </c>
      <c r="M144" s="203">
        <f>IF(ISNUMBER('2019'!L144),IF(('2019'!L144/5)&gt;1,1,'2019'!L144/5),"XXX")</f>
        <v>0.79524502799999996</v>
      </c>
      <c r="N144" s="203">
        <f>IF(ISNUMBER('2019'!M144),(1-('2019'!M144/100)),"XXX")</f>
        <v>0.62062191010000001</v>
      </c>
      <c r="O144" s="203">
        <f>IF(ISNUMBER('2019'!N144),IF(('2019'!N144/10)&gt;1,1,'2019'!N144/10),"XXX")</f>
        <v>0.75</v>
      </c>
      <c r="P144" s="203">
        <f>IF(ISNUMBER('2019'!O144),('2019'!O144/100),"XXX")</f>
        <v>0.85400000000000009</v>
      </c>
      <c r="Q144" s="203">
        <f>IF(ISNUMBER('2019'!P144),'2019'!P144,"XXX")</f>
        <v>0.15036736726760863</v>
      </c>
      <c r="R144" s="203">
        <f>IF(ISNUMBER('2019'!Q144),('2019'!Q144/100),"XXX")</f>
        <v>0.21299999999999999</v>
      </c>
      <c r="S144" s="203">
        <f>IF(ISNUMBER('2019'!R144),('2019'!R144/100),"XXX")</f>
        <v>0.76585329999999996</v>
      </c>
      <c r="T144" s="203">
        <f>IF(ISNUMBER('2019'!S144),(1-('2019'!S144/100)),"XXX")</f>
        <v>0.99929999999999997</v>
      </c>
      <c r="U144" s="203">
        <f>IF(ISNUMBER('2019'!T144),'2019'!T144,"XXX")</f>
        <v>0.48031710783333331</v>
      </c>
      <c r="V144" s="203">
        <f>IF(ISNUMBER('2019'!U144),'2019'!U144,"XXX")</f>
        <v>0.43</v>
      </c>
      <c r="W144" s="203">
        <f>IF(ISNUMBER('2019'!V144),'2019'!V144,"XXX")</f>
        <v>0.53001101809259266</v>
      </c>
      <c r="X144" s="203">
        <f>IF(ISNUMBER('2019'!W144),'2019'!W144,"XXX")</f>
        <v>0.5233257942777777</v>
      </c>
      <c r="Y144" s="129">
        <f t="shared" si="31"/>
        <v>0.59837302116008872</v>
      </c>
      <c r="Z144" s="202">
        <f>'2019'!X144</f>
        <v>0.73</v>
      </c>
      <c r="AA144" s="203">
        <f>('2019'!Y144+2.5)/5</f>
        <v>0.56754782800000003</v>
      </c>
      <c r="AB144" s="196">
        <f t="shared" si="15"/>
        <v>0.64877391399999995</v>
      </c>
      <c r="AC144" s="79"/>
      <c r="AD144" s="79"/>
      <c r="AE144">
        <f t="shared" si="32"/>
        <v>0.63217108791172127</v>
      </c>
      <c r="AF144">
        <f t="shared" si="32"/>
        <v>0.63690000000000002</v>
      </c>
      <c r="AG144">
        <f t="shared" si="32"/>
        <v>0.59879231858333337</v>
      </c>
      <c r="AH144">
        <f t="shared" si="32"/>
        <v>0.69701867329166667</v>
      </c>
      <c r="AI144">
        <f t="shared" si="32"/>
        <v>0.70793346904999999</v>
      </c>
      <c r="AJ144">
        <f t="shared" si="32"/>
        <v>0.68531095505000006</v>
      </c>
      <c r="AK144">
        <f t="shared" si="32"/>
        <v>0.80200000000000005</v>
      </c>
      <c r="AL144">
        <f t="shared" si="32"/>
        <v>0.50218368363380439</v>
      </c>
      <c r="AM144">
        <f t="shared" si="32"/>
        <v>0.18168368363380433</v>
      </c>
      <c r="AN144">
        <f t="shared" si="32"/>
        <v>0.48942664999999996</v>
      </c>
      <c r="AO144">
        <f t="shared" si="32"/>
        <v>0.88257664999999996</v>
      </c>
      <c r="AP144">
        <f t="shared" si="32"/>
        <v>0.73980855391666667</v>
      </c>
      <c r="AQ144">
        <f t="shared" si="32"/>
        <v>0.45515855391666665</v>
      </c>
      <c r="AR144">
        <f t="shared" si="32"/>
        <v>0.48000550904629635</v>
      </c>
      <c r="AS144">
        <f t="shared" si="32"/>
        <v>0.52666840618518518</v>
      </c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F144" s="9">
        <v>0.42000000000000004</v>
      </c>
      <c r="BG144" s="9">
        <v>1</v>
      </c>
      <c r="BH144" s="61">
        <f>IF(ISNUMBER('1-3'!M144),'1-3'!M144/100,"XXX")</f>
        <v>0.66833333333333333</v>
      </c>
      <c r="BI144" s="9">
        <v>0.5</v>
      </c>
      <c r="BJ144" s="9">
        <v>0.40999999999999992</v>
      </c>
      <c r="BK144" s="9">
        <v>0.62744217582344264</v>
      </c>
      <c r="BL144" s="9">
        <v>0.63690000000000002</v>
      </c>
      <c r="BM144" s="9">
        <v>0.94083600000000001</v>
      </c>
      <c r="BN144" s="9">
        <v>0.59879231858333337</v>
      </c>
      <c r="BO144" s="9">
        <v>0.79524502799999996</v>
      </c>
      <c r="BP144" s="9">
        <v>0.62062191010000001</v>
      </c>
      <c r="BQ144" s="9">
        <v>0.75</v>
      </c>
      <c r="BR144" s="9">
        <v>0.85400000000000009</v>
      </c>
      <c r="BS144" s="9">
        <v>0.15036736726760863</v>
      </c>
      <c r="BT144" s="9">
        <v>0.21299999999999999</v>
      </c>
      <c r="BU144" s="9">
        <v>0.33727446410391898</v>
      </c>
      <c r="BV144" s="9">
        <v>0.99929999999999997</v>
      </c>
      <c r="BW144" s="9">
        <v>0.48031710783333331</v>
      </c>
      <c r="BX144" s="9">
        <v>0.43</v>
      </c>
      <c r="BY144" s="9">
        <v>0.53001101809259266</v>
      </c>
      <c r="BZ144" s="9">
        <v>0.5233257942777777</v>
      </c>
      <c r="CA144" s="9">
        <v>0.73</v>
      </c>
      <c r="CB144" s="9">
        <v>0.5513034045696259</v>
      </c>
    </row>
    <row r="145" spans="1:80" ht="15" x14ac:dyDescent="0.25">
      <c r="A145" s="19" t="s">
        <v>152</v>
      </c>
      <c r="B145" s="19" t="s">
        <v>152</v>
      </c>
      <c r="C145" s="202">
        <f>IF(ISNUMBER('2019'!C145),(1-PRODUCT('2019'!C145,0.1)),"XXX")</f>
        <v>0.49</v>
      </c>
      <c r="D145" s="202">
        <f>IFERROR(IF((LOG(100*'2019'!D145+1)/LOG(100+1))&gt;1,0,(1-(LOG(100*'2019'!D145+1)/LOG(100+1)))), 1)</f>
        <v>0.5244736126530245</v>
      </c>
      <c r="E145" s="203">
        <f>IF(ISNUMBER('2019'!E145),IF('2019'!E145/100&gt;1,1,'2019'!E145/100),"XXX")</f>
        <v>0.60952423087584751</v>
      </c>
      <c r="F145" s="202">
        <f>IF(ISNUMBER('2019'!F145),(1-(('2019'!F145-1)/4)),"XXX")</f>
        <v>0.25</v>
      </c>
      <c r="G145" s="202">
        <f>IF(ISNUMBER('2019'!G145),(1-('2019'!G145/10)),"XXX")</f>
        <v>0.19000000000000006</v>
      </c>
      <c r="H145" s="195">
        <f t="shared" si="14"/>
        <v>0.41279956870577444</v>
      </c>
      <c r="I145" s="203">
        <f>IF(ISNUMBER('2019'!H145),'2019'!H145,"XXX")</f>
        <v>0.74270642832615108</v>
      </c>
      <c r="J145" s="203">
        <f>IF(ISNUMBER('2019'!I145),'2019'!I145,"XXX")</f>
        <v>0.628</v>
      </c>
      <c r="K145" s="203" t="str">
        <f>IF(ISNUMBER('2019'!J145),IF(('2019'!J145/5)&gt;1,1,'2019'!J145/5),"XXX")</f>
        <v>XXX</v>
      </c>
      <c r="L145" s="203">
        <f>IF(ISNUMBER('2019'!K145),'2019'!K145,"XXX")</f>
        <v>0.51359498895833333</v>
      </c>
      <c r="M145" s="203">
        <f>IF(ISNUMBER('2019'!L145),IF(('2019'!L145/5)&gt;1,1,'2019'!L145/5),"XXX")</f>
        <v>0.67697176999999997</v>
      </c>
      <c r="N145" s="203">
        <f>IF(ISNUMBER('2019'!M145),(1-('2019'!M145/100)),"XXX")</f>
        <v>0.83110179900000003</v>
      </c>
      <c r="O145" s="203">
        <f>IF(ISNUMBER('2019'!N145),IF(('2019'!N145/10)&gt;1,1,'2019'!N145/10),"XXX")</f>
        <v>0.99</v>
      </c>
      <c r="P145" s="203">
        <f>IF(ISNUMBER('2019'!O145),('2019'!O145/100),"XXX")</f>
        <v>1</v>
      </c>
      <c r="Q145" s="203">
        <f>IF(ISNUMBER('2019'!P145),'2019'!P145,"XXX")</f>
        <v>0.22678444385528565</v>
      </c>
      <c r="R145" s="203" t="str">
        <f>IF(ISNUMBER('2019'!Q145),('2019'!Q145/100),"XXX")</f>
        <v>XXX</v>
      </c>
      <c r="S145" s="203">
        <f>IF(ISNUMBER('2019'!R145),('2019'!R145/100),"XXX")</f>
        <v>0.6846201999999999</v>
      </c>
      <c r="T145" s="203">
        <f>IF(ISNUMBER('2019'!S145),(1-('2019'!S145/100)),"XXX")</f>
        <v>0.99890000000000001</v>
      </c>
      <c r="U145" s="203">
        <f>IF(ISNUMBER('2019'!T145),'2019'!T145,"XXX")</f>
        <v>0.59589704405555555</v>
      </c>
      <c r="V145" s="203">
        <f>IF(ISNUMBER('2019'!U145),'2019'!U145,"XXX")</f>
        <v>0.41</v>
      </c>
      <c r="W145" s="203">
        <f>IF(ISNUMBER('2019'!V145),'2019'!V145,"XXX")</f>
        <v>0.53540054959259253</v>
      </c>
      <c r="X145" s="203">
        <f>IF(ISNUMBER('2019'!W145),'2019'!W145,"XXX")</f>
        <v>0.57142608033333342</v>
      </c>
      <c r="Y145" s="129">
        <f t="shared" si="31"/>
        <v>0.63411142105842944</v>
      </c>
      <c r="Z145" s="202">
        <f>'2019'!X145</f>
        <v>0.28899999999999998</v>
      </c>
      <c r="AA145" s="203">
        <f>('2019'!Y145+2.5)/5</f>
        <v>0.35033264159999999</v>
      </c>
      <c r="AB145" s="196">
        <f t="shared" si="15"/>
        <v>0.31966632080000001</v>
      </c>
      <c r="AC145" s="79"/>
      <c r="AD145" s="79"/>
      <c r="AE145">
        <f t="shared" si="32"/>
        <v>0.6853532141630756</v>
      </c>
      <c r="AF145">
        <f t="shared" si="32"/>
        <v>0.628</v>
      </c>
      <c r="AG145">
        <f t="shared" si="32"/>
        <v>0.51359498895833333</v>
      </c>
      <c r="AH145">
        <f t="shared" si="32"/>
        <v>0.59528337947916665</v>
      </c>
      <c r="AI145">
        <f t="shared" si="32"/>
        <v>0.7540367845</v>
      </c>
      <c r="AJ145">
        <f t="shared" si="32"/>
        <v>0.91055089950000001</v>
      </c>
      <c r="AK145">
        <f t="shared" si="32"/>
        <v>0.995</v>
      </c>
      <c r="AL145">
        <f t="shared" si="32"/>
        <v>0.61339222192764287</v>
      </c>
      <c r="AM145">
        <f t="shared" si="32"/>
        <v>0.22678444385528565</v>
      </c>
      <c r="AN145">
        <f t="shared" si="32"/>
        <v>0.6846201999999999</v>
      </c>
      <c r="AO145">
        <f t="shared" si="32"/>
        <v>0.8417600999999999</v>
      </c>
      <c r="AP145">
        <f t="shared" si="32"/>
        <v>0.79739852202777772</v>
      </c>
      <c r="AQ145">
        <f t="shared" si="32"/>
        <v>0.50294852202777773</v>
      </c>
      <c r="AR145">
        <f t="shared" si="32"/>
        <v>0.47270027479629628</v>
      </c>
      <c r="AS145">
        <f t="shared" si="32"/>
        <v>0.55341331496296298</v>
      </c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F145" s="9">
        <v>0.49</v>
      </c>
      <c r="BG145" s="9">
        <v>0.5244736126530245</v>
      </c>
      <c r="BH145" s="61">
        <f>IF(ISNUMBER('1-3'!M145),'1-3'!M145/100,"XXX")</f>
        <v>0.7400000000000001</v>
      </c>
      <c r="BI145" s="9">
        <v>0.25</v>
      </c>
      <c r="BJ145" s="9">
        <v>0.19000000000000006</v>
      </c>
      <c r="BK145" s="9">
        <v>0.74270642832615108</v>
      </c>
      <c r="BL145" s="9">
        <v>0.628</v>
      </c>
      <c r="BM145" s="9" t="s">
        <v>167</v>
      </c>
      <c r="BN145" s="9">
        <v>0.51359498895833333</v>
      </c>
      <c r="BO145" s="9">
        <v>0.67697176999999997</v>
      </c>
      <c r="BP145" s="9">
        <v>0.83110179900000003</v>
      </c>
      <c r="BQ145" s="9">
        <v>0.99</v>
      </c>
      <c r="BR145" s="9">
        <v>1</v>
      </c>
      <c r="BS145" s="9">
        <v>0.22678444385528565</v>
      </c>
      <c r="BT145" s="9"/>
      <c r="BU145" s="9">
        <v>0.34108492422868603</v>
      </c>
      <c r="BV145" s="9">
        <v>0.99890000000000001</v>
      </c>
      <c r="BW145" s="9">
        <v>0.59589704405555555</v>
      </c>
      <c r="BX145" s="9">
        <v>0.41</v>
      </c>
      <c r="BY145" s="9">
        <v>0.53540054959259253</v>
      </c>
      <c r="BZ145" s="9">
        <v>0.57142608033333342</v>
      </c>
      <c r="CA145" s="9">
        <v>0.28899999999999998</v>
      </c>
      <c r="CB145" s="9">
        <v>0.33314002752304078</v>
      </c>
    </row>
    <row r="146" spans="1:80" ht="15" x14ac:dyDescent="0.25">
      <c r="A146" s="19" t="s">
        <v>153</v>
      </c>
      <c r="B146" s="19" t="s">
        <v>153</v>
      </c>
      <c r="C146" s="202">
        <f>IF(ISNUMBER('2019'!C146),(1-PRODUCT('2019'!C146,0.1)),"XXX")</f>
        <v>0.25</v>
      </c>
      <c r="D146" s="202">
        <f>IFERROR(IF((LOG(100*'2019'!D146+1)/LOG(100+1))&gt;1,0,(1-(LOG(100*'2019'!D146+1)/LOG(100+1)))), 1)</f>
        <v>0.6535189500406382</v>
      </c>
      <c r="E146" s="203">
        <f>IF(ISNUMBER('2019'!E146),IF('2019'!E146/100&gt;1,1,'2019'!E146/100),"XXX")</f>
        <v>0.63543652866920897</v>
      </c>
      <c r="F146" s="202">
        <f>IF(ISNUMBER('2019'!F146),(1-(('2019'!F146-1)/4)),"XXX")</f>
        <v>0.5</v>
      </c>
      <c r="G146" s="202">
        <f>IF(ISNUMBER('2019'!G146),(1-('2019'!G146/10)),"XXX")</f>
        <v>0.19999999999999996</v>
      </c>
      <c r="H146" s="195">
        <f t="shared" si="14"/>
        <v>0.44779109574196951</v>
      </c>
      <c r="I146" s="203">
        <f>IF(ISNUMBER('2019'!H146),'2019'!H146,"XXX")</f>
        <v>0.47880916625993253</v>
      </c>
      <c r="J146" s="203">
        <f>IF(ISNUMBER('2019'!I146),'2019'!I146,"XXX")</f>
        <v>0.2278</v>
      </c>
      <c r="K146" s="203">
        <f>IF(ISNUMBER('2019'!J146),IF(('2019'!J146/5)&gt;1,1,'2019'!J146/5),"XXX")</f>
        <v>0.323162</v>
      </c>
      <c r="L146" s="203">
        <f>IF(ISNUMBER('2019'!K146),'2019'!K146,"XXX")</f>
        <v>0.23886926975000006</v>
      </c>
      <c r="M146" s="203">
        <f>IF(ISNUMBER('2019'!L146),IF(('2019'!L146/5)&gt;1,1,'2019'!L146/5),"XXX")</f>
        <v>0.115649902</v>
      </c>
      <c r="N146" s="203">
        <f>IF(ISNUMBER('2019'!M146),(1-('2019'!M146/100)),"XXX")</f>
        <v>0.61739711759999993</v>
      </c>
      <c r="O146" s="203">
        <f>IF(ISNUMBER('2019'!N146),IF(('2019'!N146/10)&gt;1,1,'2019'!N146/10),"XXX")</f>
        <v>6.9999999999999993E-2</v>
      </c>
      <c r="P146" s="203">
        <f>IF(ISNUMBER('2019'!O146),('2019'!O146/100),"XXX")</f>
        <v>0.11199999999999999</v>
      </c>
      <c r="Q146" s="203">
        <f>IF(ISNUMBER('2019'!P146),'2019'!P146,"XXX")</f>
        <v>0.12002218961715698</v>
      </c>
      <c r="R146" s="203">
        <f>IF(ISNUMBER('2019'!Q146),('2019'!Q146/100),"XXX")</f>
        <v>1.2E-2</v>
      </c>
      <c r="S146" s="203">
        <f>IF(ISNUMBER('2019'!R146),('2019'!R146/100),"XXX")</f>
        <v>0.2215712</v>
      </c>
      <c r="T146" s="203">
        <f>IF(ISNUMBER('2019'!S146),(1-('2019'!S146/100)),"XXX")</f>
        <v>0.65710000000000002</v>
      </c>
      <c r="U146" s="203">
        <f>IF(ISNUMBER('2019'!T146),'2019'!T146,"XXX")</f>
        <v>0.42176983616666669</v>
      </c>
      <c r="V146" s="203">
        <f>IF(ISNUMBER('2019'!U146),'2019'!U146,"XXX")</f>
        <v>0.26</v>
      </c>
      <c r="W146" s="203">
        <f>IF(ISNUMBER('2019'!V146),'2019'!V146,"XXX")</f>
        <v>0.44571071642592591</v>
      </c>
      <c r="X146" s="203">
        <f>IF(ISNUMBER('2019'!W146),'2019'!W146,"XXX")</f>
        <v>0.5016512473111111</v>
      </c>
      <c r="Y146" s="129">
        <f t="shared" si="31"/>
        <v>0.30146954032067458</v>
      </c>
      <c r="Z146" s="202">
        <f>'2019'!X146</f>
        <v>0.3</v>
      </c>
      <c r="AA146" s="203">
        <f>('2019'!Y146+2.5)/5</f>
        <v>0.38764938120000003</v>
      </c>
      <c r="AB146" s="196">
        <f t="shared" si="15"/>
        <v>0.34382469059999998</v>
      </c>
      <c r="AC146" s="79"/>
      <c r="AD146" s="79"/>
      <c r="AE146">
        <f t="shared" si="32"/>
        <v>0.35330458312996627</v>
      </c>
      <c r="AF146">
        <f t="shared" si="32"/>
        <v>0.27548099999999998</v>
      </c>
      <c r="AG146">
        <f t="shared" si="32"/>
        <v>0.28101563487500003</v>
      </c>
      <c r="AH146">
        <f t="shared" si="32"/>
        <v>0.17725958587500001</v>
      </c>
      <c r="AI146">
        <f t="shared" si="32"/>
        <v>0.36652350979999998</v>
      </c>
      <c r="AJ146">
        <f t="shared" si="32"/>
        <v>0.34369855879999994</v>
      </c>
      <c r="AK146">
        <f t="shared" si="32"/>
        <v>9.0999999999999998E-2</v>
      </c>
      <c r="AL146">
        <f t="shared" si="32"/>
        <v>0.11601109480857849</v>
      </c>
      <c r="AM146">
        <f t="shared" si="32"/>
        <v>6.6011094808578488E-2</v>
      </c>
      <c r="AN146">
        <f t="shared" si="32"/>
        <v>0.1167856</v>
      </c>
      <c r="AO146">
        <f t="shared" si="32"/>
        <v>0.43933559999999999</v>
      </c>
      <c r="AP146">
        <f t="shared" si="32"/>
        <v>0.53943491808333333</v>
      </c>
      <c r="AQ146">
        <f t="shared" si="32"/>
        <v>0.34088491808333332</v>
      </c>
      <c r="AR146">
        <f t="shared" si="32"/>
        <v>0.35285535821296299</v>
      </c>
      <c r="AS146">
        <f t="shared" si="32"/>
        <v>0.47368098186851848</v>
      </c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F146" s="9">
        <v>0.25</v>
      </c>
      <c r="BG146" s="9">
        <v>0.6535189500406382</v>
      </c>
      <c r="BH146" s="61">
        <f>IF(ISNUMBER('1-3'!M146),'1-3'!M146/100,"XXX")</f>
        <v>0.6333333333333333</v>
      </c>
      <c r="BI146" s="9">
        <v>0.5</v>
      </c>
      <c r="BJ146" s="9">
        <v>0.19999999999999996</v>
      </c>
      <c r="BK146" s="9">
        <v>0.47880916625993253</v>
      </c>
      <c r="BL146" s="9">
        <v>0.2278</v>
      </c>
      <c r="BM146" s="9">
        <v>0.323162</v>
      </c>
      <c r="BN146" s="9">
        <v>0.23886926975000006</v>
      </c>
      <c r="BO146" s="9">
        <v>0.115649902</v>
      </c>
      <c r="BP146" s="9">
        <v>0.61739711759999993</v>
      </c>
      <c r="BQ146" s="9">
        <v>6.9999999999999993E-2</v>
      </c>
      <c r="BR146" s="9">
        <v>0.11199999999999999</v>
      </c>
      <c r="BS146" s="9">
        <v>0.12002218961715698</v>
      </c>
      <c r="BT146" s="9">
        <v>1.2E-2</v>
      </c>
      <c r="BU146" s="9">
        <v>0.15119031588303999</v>
      </c>
      <c r="BV146" s="9">
        <v>0.65710000000000002</v>
      </c>
      <c r="BW146" s="9">
        <v>0.42176983616666669</v>
      </c>
      <c r="BX146" s="9">
        <v>0.26</v>
      </c>
      <c r="BY146" s="9">
        <v>0.44571071642592591</v>
      </c>
      <c r="BZ146" s="9">
        <v>0.5016512473111111</v>
      </c>
      <c r="CA146" s="9">
        <v>0.3</v>
      </c>
      <c r="CB146" s="9">
        <v>0.37112840414047243</v>
      </c>
    </row>
    <row r="147" spans="1:80" ht="15" x14ac:dyDescent="0.25">
      <c r="A147" s="19" t="s">
        <v>154</v>
      </c>
      <c r="B147" s="19" t="s">
        <v>154</v>
      </c>
      <c r="C147" s="202">
        <f>IF(ISNUMBER('2019'!C147),(1-PRODUCT('2019'!C147,0.1)),"XXX")</f>
        <v>0.15999999999999992</v>
      </c>
      <c r="D147" s="202">
        <f>IFERROR(IF((LOG(100*'2019'!D147+1)/LOG(100+1))&gt;1,0,(1-(LOG(100*'2019'!D147+1)/LOG(100+1)))), 1)</f>
        <v>1</v>
      </c>
      <c r="E147" s="203">
        <f>IF(ISNUMBER('2019'!E147),IF('2019'!E147/100&gt;1,1,'2019'!E147/100),"XXX")</f>
        <v>0.62623154162288142</v>
      </c>
      <c r="F147" s="202">
        <f>IF(ISNUMBER('2019'!F147),(1-(('2019'!F147-1)/4)),"XXX")</f>
        <v>0.75</v>
      </c>
      <c r="G147" s="202">
        <f>IF(ISNUMBER('2019'!G147),(1-('2019'!G147/10)),"XXX")</f>
        <v>0.34000000000000008</v>
      </c>
      <c r="H147" s="195">
        <f t="shared" si="14"/>
        <v>0.57524630832457624</v>
      </c>
      <c r="I147" s="203">
        <f>IF(ISNUMBER('2019'!H147),'2019'!H147,"XXX")</f>
        <v>0.70336134468346856</v>
      </c>
      <c r="J147" s="203">
        <f>IF(ISNUMBER('2019'!I147),'2019'!I147,"XXX")</f>
        <v>0.59419999999999995</v>
      </c>
      <c r="K147" s="203">
        <f>IF(ISNUMBER('2019'!J147),IF(('2019'!J147/5)&gt;1,1,'2019'!J147/5),"XXX")</f>
        <v>0.56732399999999994</v>
      </c>
      <c r="L147" s="203">
        <f>IF(ISNUMBER('2019'!K147),'2019'!K147,"XXX")</f>
        <v>0.72577346966666667</v>
      </c>
      <c r="M147" s="203">
        <f>IF(ISNUMBER('2019'!L147),IF(('2019'!L147/5)&gt;1,1,'2019'!L147/5),"XXX")</f>
        <v>0.635899306</v>
      </c>
      <c r="N147" s="203">
        <f>IF(ISNUMBER('2019'!M147),(1-('2019'!M147/100)),"XXX")</f>
        <v>0.48881076810000001</v>
      </c>
      <c r="O147" s="203">
        <f>IF(ISNUMBER('2019'!N147),IF(('2019'!N147/10)&gt;1,1,'2019'!N147/10),"XXX")</f>
        <v>1</v>
      </c>
      <c r="P147" s="203">
        <f>IF(ISNUMBER('2019'!O147),('2019'!O147/100),"XXX")</f>
        <v>0.96200000000000008</v>
      </c>
      <c r="Q147" s="203">
        <f>IF(ISNUMBER('2019'!P147),'2019'!P147,"XXX")</f>
        <v>1</v>
      </c>
      <c r="R147" s="203">
        <f>IF(ISNUMBER('2019'!Q147),('2019'!Q147/100),"XXX")</f>
        <v>0.39</v>
      </c>
      <c r="S147" s="203">
        <f>IF(ISNUMBER('2019'!R147),('2019'!R147/100),"XXX")</f>
        <v>0.84552949999999993</v>
      </c>
      <c r="T147" s="203">
        <f>IF(ISNUMBER('2019'!S147),(1-('2019'!S147/100)),"XXX")</f>
        <v>0.999</v>
      </c>
      <c r="U147" s="203">
        <f>IF(ISNUMBER('2019'!T147),'2019'!T147,"XXX")</f>
        <v>0.42120033633333326</v>
      </c>
      <c r="V147" s="203">
        <f>IF(ISNUMBER('2019'!U147),'2019'!U147,"XXX")</f>
        <v>0.32</v>
      </c>
      <c r="W147" s="203">
        <f>IF(ISNUMBER('2019'!V147),'2019'!V147,"XXX")</f>
        <v>0.49183500696296301</v>
      </c>
      <c r="X147" s="203">
        <f>IF(ISNUMBER('2019'!W147),'2019'!W147,"XXX")</f>
        <v>0.5078547266222222</v>
      </c>
      <c r="Y147" s="129">
        <f t="shared" si="31"/>
        <v>0.665799278648041</v>
      </c>
      <c r="Z147" s="202">
        <f>'2019'!X147</f>
        <v>0.48899999999999999</v>
      </c>
      <c r="AA147" s="203">
        <f>('2019'!Y147+2.5)/5</f>
        <v>0.51953322739999996</v>
      </c>
      <c r="AB147" s="196">
        <f t="shared" si="15"/>
        <v>0.50426661370000003</v>
      </c>
      <c r="AC147" s="79"/>
      <c r="AD147" s="79"/>
      <c r="AE147">
        <f t="shared" si="32"/>
        <v>0.6487806723417342</v>
      </c>
      <c r="AF147">
        <f t="shared" si="32"/>
        <v>0.580762</v>
      </c>
      <c r="AG147">
        <f t="shared" si="32"/>
        <v>0.64654873483333331</v>
      </c>
      <c r="AH147">
        <f t="shared" si="32"/>
        <v>0.68083638783333333</v>
      </c>
      <c r="AI147">
        <f t="shared" si="32"/>
        <v>0.56235503705000001</v>
      </c>
      <c r="AJ147">
        <f t="shared" si="32"/>
        <v>0.74440538405000001</v>
      </c>
      <c r="AK147">
        <f t="shared" si="32"/>
        <v>0.98100000000000009</v>
      </c>
      <c r="AL147">
        <f t="shared" si="32"/>
        <v>0.98100000000000009</v>
      </c>
      <c r="AM147">
        <f t="shared" si="32"/>
        <v>0.69500000000000006</v>
      </c>
      <c r="AN147">
        <f t="shared" si="32"/>
        <v>0.61776474999999997</v>
      </c>
      <c r="AO147">
        <f t="shared" si="32"/>
        <v>0.92226474999999997</v>
      </c>
      <c r="AP147">
        <f t="shared" si="32"/>
        <v>0.71010016816666666</v>
      </c>
      <c r="AQ147">
        <f t="shared" si="32"/>
        <v>0.37060016816666663</v>
      </c>
      <c r="AR147">
        <f t="shared" si="32"/>
        <v>0.40591750348148148</v>
      </c>
      <c r="AS147">
        <f t="shared" si="32"/>
        <v>0.4998448667925926</v>
      </c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F147" s="9">
        <v>0.15999999999999992</v>
      </c>
      <c r="BG147" s="9">
        <v>1</v>
      </c>
      <c r="BH147" s="61">
        <f>IF(ISNUMBER('1-3'!M147),'1-3'!M147/100,"XXX")</f>
        <v>0.66</v>
      </c>
      <c r="BI147" s="9">
        <v>0.75</v>
      </c>
      <c r="BJ147" s="9">
        <v>0.34000000000000008</v>
      </c>
      <c r="BK147" s="9">
        <v>0.70336134468346856</v>
      </c>
      <c r="BL147" s="9">
        <v>0.59419999999999995</v>
      </c>
      <c r="BM147" s="9">
        <v>0.56732399999999994</v>
      </c>
      <c r="BN147" s="9">
        <v>0.72577346966666667</v>
      </c>
      <c r="BO147" s="9">
        <v>0.635899306</v>
      </c>
      <c r="BP147" s="9">
        <v>0.48881076810000001</v>
      </c>
      <c r="BQ147" s="9">
        <v>1</v>
      </c>
      <c r="BR147" s="9">
        <v>0.96200000000000008</v>
      </c>
      <c r="BS147" s="9">
        <v>1</v>
      </c>
      <c r="BT147" s="9">
        <v>0.39</v>
      </c>
      <c r="BU147" s="9">
        <v>0.5309992420408185</v>
      </c>
      <c r="BV147" s="9">
        <v>0.999</v>
      </c>
      <c r="BW147" s="9">
        <v>0.42120033633333326</v>
      </c>
      <c r="BX147" s="9">
        <v>0.32</v>
      </c>
      <c r="BY147" s="9">
        <v>0.49183500696296301</v>
      </c>
      <c r="BZ147" s="9">
        <v>0.5078547266222222</v>
      </c>
      <c r="CA147" s="9">
        <v>0.48899999999999999</v>
      </c>
      <c r="CB147" s="9">
        <v>0.50477798022329812</v>
      </c>
    </row>
    <row r="148" spans="1:80" ht="15" x14ac:dyDescent="0.25">
      <c r="A148" s="19" t="s">
        <v>155</v>
      </c>
      <c r="B148" s="19" t="s">
        <v>155</v>
      </c>
      <c r="C148" s="202">
        <f>IF(ISNUMBER('2019'!C148),(1-PRODUCT('2019'!C148,0.1)),"XXX")</f>
        <v>0.79</v>
      </c>
      <c r="D148" s="202">
        <f>IFERROR(IF((LOG(100*'2019'!D148+1)/LOG(100+1))&gt;1,0,(1-(LOG(100*'2019'!D148+1)/LOG(100+1)))), 1)</f>
        <v>1</v>
      </c>
      <c r="E148" s="203">
        <f>IF(ISNUMBER('2019'!E148),IF('2019'!E148/100&gt;1,1,'2019'!E148/100),"XXX")</f>
        <v>0.9279234965833334</v>
      </c>
      <c r="F148" s="202">
        <f>IF(ISNUMBER('2019'!F148),(1-(('2019'!F148-1)/4)),"XXX")</f>
        <v>0.5</v>
      </c>
      <c r="G148" s="202">
        <f>IF(ISNUMBER('2019'!G148),(1-('2019'!G148/10)),"XXX")</f>
        <v>0.24</v>
      </c>
      <c r="H148" s="195">
        <f t="shared" si="14"/>
        <v>0.69158469931666677</v>
      </c>
      <c r="I148" s="203">
        <f>IF(ISNUMBER('2019'!H148),'2019'!H148,"XXX")</f>
        <v>0.8848554173222215</v>
      </c>
      <c r="J148" s="203">
        <f>IF(ISNUMBER('2019'!I148),'2019'!I148,"XXX")</f>
        <v>0.93440000000000001</v>
      </c>
      <c r="K148" s="203" t="str">
        <f>IF(ISNUMBER('2019'!J148),IF(('2019'!J148/5)&gt;1,1,'2019'!J148/5),"XXX")</f>
        <v>XXX</v>
      </c>
      <c r="L148" s="203">
        <f>IF(ISNUMBER('2019'!K148),'2019'!K148,"XXX")</f>
        <v>0.65933051116666663</v>
      </c>
      <c r="M148" s="203">
        <f>IF(ISNUMBER('2019'!L148),IF(('2019'!L148/5)&gt;1,1,'2019'!L148/5),"XXX")</f>
        <v>0.44715166000000001</v>
      </c>
      <c r="N148" s="203">
        <f>IF(ISNUMBER('2019'!M148),(1-('2019'!M148/100)),"XXX")</f>
        <v>0.87492507929999996</v>
      </c>
      <c r="O148" s="203">
        <f>IF(ISNUMBER('2019'!N148),IF(('2019'!N148/10)&gt;1,1,'2019'!N148/10),"XXX")</f>
        <v>0.22000000000000003</v>
      </c>
      <c r="P148" s="203">
        <f>IF(ISNUMBER('2019'!O148),('2019'!O148/100),"XXX")</f>
        <v>0.22600000000000001</v>
      </c>
      <c r="Q148" s="203" t="str">
        <f>IF(ISNUMBER('2019'!P148),'2019'!P148,"XXX")</f>
        <v>XXX</v>
      </c>
      <c r="R148" s="203">
        <f>IF(ISNUMBER('2019'!Q148),('2019'!Q148/100),"XXX")</f>
        <v>1.2E-2</v>
      </c>
      <c r="S148" s="203">
        <f>IF(ISNUMBER('2019'!R148),('2019'!R148/100),"XXX")</f>
        <v>0.95060220000000006</v>
      </c>
      <c r="T148" s="203">
        <f>IF(ISNUMBER('2019'!S148),(1-('2019'!S148/100)),"XXX")</f>
        <v>1</v>
      </c>
      <c r="U148" s="203">
        <f>IF(ISNUMBER('2019'!T148),'2019'!T148,"XXX")</f>
        <v>0.75619829494444446</v>
      </c>
      <c r="V148" s="203">
        <f>IF(ISNUMBER('2019'!U148),'2019'!U148,"XXX")</f>
        <v>0.7</v>
      </c>
      <c r="W148" s="203">
        <f>IF(ISNUMBER('2019'!V148),'2019'!V148,"XXX")</f>
        <v>0.70790839196296307</v>
      </c>
      <c r="X148" s="203">
        <f>IF(ISNUMBER('2019'!W148),'2019'!W148,"XXX")</f>
        <v>0.80012183722222219</v>
      </c>
      <c r="Y148" s="129">
        <f t="shared" si="31"/>
        <v>0.61530149394282407</v>
      </c>
      <c r="Z148" s="202">
        <f>'2019'!X148</f>
        <v>9.5000000000000001E-2</v>
      </c>
      <c r="AA148" s="203">
        <f>('2019'!Y148+2.5)/5</f>
        <v>0.29007418159999998</v>
      </c>
      <c r="AB148" s="196">
        <f t="shared" si="15"/>
        <v>0.19253709079999998</v>
      </c>
      <c r="AC148" s="79"/>
      <c r="AD148" s="79"/>
      <c r="AE148">
        <f t="shared" si="32"/>
        <v>0.90962770866111076</v>
      </c>
      <c r="AF148">
        <f t="shared" si="32"/>
        <v>0.93440000000000001</v>
      </c>
      <c r="AG148">
        <f t="shared" si="32"/>
        <v>0.65933051116666663</v>
      </c>
      <c r="AH148">
        <f t="shared" si="32"/>
        <v>0.55324108558333329</v>
      </c>
      <c r="AI148">
        <f t="shared" si="32"/>
        <v>0.66103836964999996</v>
      </c>
      <c r="AJ148">
        <f t="shared" si="32"/>
        <v>0.54746253965000002</v>
      </c>
      <c r="AK148">
        <f t="shared" si="32"/>
        <v>0.22300000000000003</v>
      </c>
      <c r="AL148">
        <f t="shared" si="32"/>
        <v>0.22600000000000001</v>
      </c>
      <c r="AM148">
        <f t="shared" si="32"/>
        <v>1.2E-2</v>
      </c>
      <c r="AN148">
        <f t="shared" si="32"/>
        <v>0.48130110000000004</v>
      </c>
      <c r="AO148">
        <f t="shared" si="32"/>
        <v>0.97530110000000003</v>
      </c>
      <c r="AP148">
        <f t="shared" si="32"/>
        <v>0.87809914747222217</v>
      </c>
      <c r="AQ148">
        <f t="shared" si="32"/>
        <v>0.72809914747222226</v>
      </c>
      <c r="AR148">
        <f t="shared" si="32"/>
        <v>0.70395419598148146</v>
      </c>
      <c r="AS148">
        <f t="shared" si="32"/>
        <v>0.75401511459259263</v>
      </c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F148" s="9">
        <v>0.79</v>
      </c>
      <c r="BG148" s="9">
        <v>1</v>
      </c>
      <c r="BH148" s="61">
        <f>IF(ISNUMBER('1-3'!M148),'1-3'!M148/100,"XXX")</f>
        <v>1.0583333333333333</v>
      </c>
      <c r="BI148" s="9">
        <v>0.5</v>
      </c>
      <c r="BJ148" s="9">
        <v>0.24</v>
      </c>
      <c r="BK148" s="9">
        <v>0.8848554173222215</v>
      </c>
      <c r="BL148" s="9">
        <v>0.93440000000000001</v>
      </c>
      <c r="BM148" s="9" t="s">
        <v>167</v>
      </c>
      <c r="BN148" s="9">
        <v>0.65933051116666663</v>
      </c>
      <c r="BO148" s="9">
        <v>0.44715166000000001</v>
      </c>
      <c r="BP148" s="9">
        <v>0.87492507929999996</v>
      </c>
      <c r="BQ148" s="9">
        <v>0.22000000000000003</v>
      </c>
      <c r="BR148" s="9">
        <v>0.22600000000000001</v>
      </c>
      <c r="BS148" s="9" t="s">
        <v>167</v>
      </c>
      <c r="BT148" s="9">
        <v>1.2E-2</v>
      </c>
      <c r="BU148" s="9">
        <v>0.7741813902221617</v>
      </c>
      <c r="BV148" s="9">
        <v>1</v>
      </c>
      <c r="BW148" s="9">
        <v>0.75619829494444446</v>
      </c>
      <c r="BX148" s="9">
        <v>0.7</v>
      </c>
      <c r="BY148" s="9">
        <v>0.70790839196296307</v>
      </c>
      <c r="BZ148" s="9">
        <v>0.80012183722222219</v>
      </c>
      <c r="CA148" s="9">
        <v>9.5000000000000001E-2</v>
      </c>
      <c r="CB148" s="9">
        <v>0.27197017669677737</v>
      </c>
    </row>
    <row r="149" spans="1:80" ht="15" x14ac:dyDescent="0.25">
      <c r="A149" s="19" t="s">
        <v>156</v>
      </c>
      <c r="B149" s="19" t="s">
        <v>156</v>
      </c>
      <c r="C149" s="202">
        <f>IF(ISNUMBER('2019'!C149),(1-PRODUCT('2019'!C149,0.1)),"XXX")</f>
        <v>0.8</v>
      </c>
      <c r="D149" s="202">
        <f>IFERROR(IF((LOG(100*'2019'!D149+1)/LOG(100+1))&gt;1,0,(1-(LOG(100*'2019'!D149+1)/LOG(100+1)))), 1)</f>
        <v>1</v>
      </c>
      <c r="E149" s="203">
        <f>IF(ISNUMBER('2019'!E149),IF('2019'!E149/100&gt;1,1,'2019'!E149/100),"XXX")</f>
        <v>0.79354133384505643</v>
      </c>
      <c r="F149" s="202">
        <f>IF(ISNUMBER('2019'!F149),(1-(('2019'!F149-1)/4)),"XXX")</f>
        <v>1</v>
      </c>
      <c r="G149" s="202">
        <f>IF(ISNUMBER('2019'!G149),(1-('2019'!G149/10)),"XXX")</f>
        <v>0.85</v>
      </c>
      <c r="H149" s="195">
        <f t="shared" si="14"/>
        <v>0.88870826676901127</v>
      </c>
      <c r="I149" s="203">
        <f>IF(ISNUMBER('2019'!H149),'2019'!H149,"XXX")</f>
        <v>0.8888697761088542</v>
      </c>
      <c r="J149" s="203">
        <f>IF(ISNUMBER('2019'!I149),'2019'!I149,"XXX")</f>
        <v>0.91949999999999998</v>
      </c>
      <c r="K149" s="203">
        <f>IF(ISNUMBER('2019'!J149),IF(('2019'!J149/5)&gt;1,1,'2019'!J149/5),"XXX")</f>
        <v>0.74741400000000002</v>
      </c>
      <c r="L149" s="203">
        <f>IF(ISNUMBER('2019'!K149),'2019'!K149,"XXX")</f>
        <v>0.75363585554166679</v>
      </c>
      <c r="M149" s="203">
        <f>IF(ISNUMBER('2019'!L149),IF(('2019'!L149/5)&gt;1,1,'2019'!L149/5),"XXX")</f>
        <v>1</v>
      </c>
      <c r="N149" s="203">
        <f>IF(ISNUMBER('2019'!M149),(1-('2019'!M149/100)),"XXX")</f>
        <v>0.82926391599999993</v>
      </c>
      <c r="O149" s="203">
        <f>IF(ISNUMBER('2019'!N149),IF(('2019'!N149/10)&gt;1,1,'2019'!N149/10),"XXX")</f>
        <v>1</v>
      </c>
      <c r="P149" s="203">
        <f>IF(ISNUMBER('2019'!O149),('2019'!O149/100),"XXX")</f>
        <v>1</v>
      </c>
      <c r="Q149" s="203">
        <f>IF(ISNUMBER('2019'!P149),'2019'!P149,"XXX")</f>
        <v>1</v>
      </c>
      <c r="R149" s="203">
        <f>IF(ISNUMBER('2019'!Q149),('2019'!Q149/100),"XXX")</f>
        <v>0.7659999999999999</v>
      </c>
      <c r="S149" s="203">
        <f>IF(ISNUMBER('2019'!R149),('2019'!R149/100),"XXX")</f>
        <v>0.84431349999999994</v>
      </c>
      <c r="T149" s="203">
        <f>IF(ISNUMBER('2019'!S149),(1-('2019'!S149/100)),"XXX")</f>
        <v>1</v>
      </c>
      <c r="U149" s="203">
        <f>IF(ISNUMBER('2019'!T149),'2019'!T149,"XXX")</f>
        <v>0.78480403155555567</v>
      </c>
      <c r="V149" s="203">
        <f>IF(ISNUMBER('2019'!U149),'2019'!U149,"XXX")</f>
        <v>0.8</v>
      </c>
      <c r="W149" s="203">
        <f>IF(ISNUMBER('2019'!V149),'2019'!V149,"XXX")</f>
        <v>0.64316482898148153</v>
      </c>
      <c r="X149" s="203">
        <f>IF(ISNUMBER('2019'!W149),'2019'!W149,"XXX")</f>
        <v>0.7399673395555556</v>
      </c>
      <c r="Y149" s="129">
        <f t="shared" si="31"/>
        <v>0.85730832798394452</v>
      </c>
      <c r="Z149" s="202">
        <f>'2019'!X149</f>
        <v>0.87</v>
      </c>
      <c r="AA149" s="203">
        <f>('2019'!Y149+2.5)/5</f>
        <v>0.76444349280000001</v>
      </c>
      <c r="AB149" s="196">
        <f t="shared" si="15"/>
        <v>0.8172217464</v>
      </c>
      <c r="AC149" s="79"/>
      <c r="AD149" s="79"/>
      <c r="AE149">
        <f t="shared" si="32"/>
        <v>0.90418488805442709</v>
      </c>
      <c r="AF149">
        <f t="shared" si="32"/>
        <v>0.833457</v>
      </c>
      <c r="AG149">
        <f t="shared" si="32"/>
        <v>0.75052492777083346</v>
      </c>
      <c r="AH149">
        <f t="shared" si="32"/>
        <v>0.87681792777083345</v>
      </c>
      <c r="AI149">
        <f t="shared" si="32"/>
        <v>0.91463195799999997</v>
      </c>
      <c r="AJ149">
        <f t="shared" si="32"/>
        <v>0.91463195799999997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0.80515674999999987</v>
      </c>
      <c r="AO149">
        <f t="shared" si="32"/>
        <v>0.92215674999999997</v>
      </c>
      <c r="AP149">
        <f t="shared" si="32"/>
        <v>0.89240201577777789</v>
      </c>
      <c r="AQ149">
        <f t="shared" si="32"/>
        <v>0.7924020157777778</v>
      </c>
      <c r="AR149">
        <f t="shared" si="32"/>
        <v>0.72158241449074079</v>
      </c>
      <c r="AS149">
        <f t="shared" si="32"/>
        <v>0.69156608426851851</v>
      </c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F149" s="9">
        <v>0.8</v>
      </c>
      <c r="BG149" s="9">
        <v>1</v>
      </c>
      <c r="BH149" s="61">
        <f>IF(ISNUMBER('1-3'!M149),'1-3'!M149/100,"XXX")</f>
        <v>0.88500000000000001</v>
      </c>
      <c r="BI149" s="9">
        <v>1</v>
      </c>
      <c r="BJ149" s="9">
        <v>0.85</v>
      </c>
      <c r="BK149" s="9">
        <v>0.8888697761088542</v>
      </c>
      <c r="BL149" s="9">
        <v>0.91949999999999998</v>
      </c>
      <c r="BM149" s="9">
        <v>0.74741400000000002</v>
      </c>
      <c r="BN149" s="9">
        <v>0.75363585554166679</v>
      </c>
      <c r="BO149" s="9">
        <v>1</v>
      </c>
      <c r="BP149" s="9">
        <v>0.82926391599999993</v>
      </c>
      <c r="BQ149" s="9">
        <v>1</v>
      </c>
      <c r="BR149" s="9">
        <v>1</v>
      </c>
      <c r="BS149" s="9">
        <v>1</v>
      </c>
      <c r="BT149" s="9">
        <v>0.7659999999999999</v>
      </c>
      <c r="BU149" s="9">
        <v>0.63692508570236805</v>
      </c>
      <c r="BV149" s="9">
        <v>1</v>
      </c>
      <c r="BW149" s="9">
        <v>0.78480403155555567</v>
      </c>
      <c r="BX149" s="9">
        <v>0.8</v>
      </c>
      <c r="BY149" s="9">
        <v>0.64316482898148153</v>
      </c>
      <c r="BZ149" s="9">
        <v>0.7399673395555556</v>
      </c>
      <c r="CA149" s="9">
        <v>0.87</v>
      </c>
      <c r="CB149" s="9">
        <v>0.75227975845336914</v>
      </c>
    </row>
    <row r="150" spans="1:80" ht="15" x14ac:dyDescent="0.25">
      <c r="A150" s="19" t="s">
        <v>157</v>
      </c>
      <c r="B150" s="19" t="s">
        <v>157</v>
      </c>
      <c r="C150" s="202">
        <f>IF(ISNUMBER('2019'!C150),(1-PRODUCT('2019'!C150,0.1)),"XXX")</f>
        <v>0.84</v>
      </c>
      <c r="D150" s="202">
        <f>IFERROR(IF((LOG(100*'2019'!D150+1)/LOG(100+1))&gt;1,0,(1-(LOG(100*'2019'!D150+1)/LOG(100+1)))), 1)</f>
        <v>1</v>
      </c>
      <c r="E150" s="203">
        <f>IF(ISNUMBER('2019'!E150),IF('2019'!E150/100&gt;1,1,'2019'!E150/100),"XXX")</f>
        <v>0.76739104920466106</v>
      </c>
      <c r="F150" s="202">
        <f>IF(ISNUMBER('2019'!F150),(1-(('2019'!F150-1)/4)),"XXX")</f>
        <v>0.25</v>
      </c>
      <c r="G150" s="202">
        <f>IF(ISNUMBER('2019'!G150),(1-('2019'!G150/10)),"XXX")</f>
        <v>0.62</v>
      </c>
      <c r="H150" s="195">
        <f t="shared" si="14"/>
        <v>0.69547820984093223</v>
      </c>
      <c r="I150" s="203">
        <f>IF(ISNUMBER('2019'!H150),'2019'!H150,"XXX")</f>
        <v>0.87899206231484373</v>
      </c>
      <c r="J150" s="203">
        <f>IF(ISNUMBER('2019'!I150),'2019'!I150,"XXX")</f>
        <v>0.91820000000000002</v>
      </c>
      <c r="K150" s="203">
        <f>IF(ISNUMBER('2019'!J150),IF(('2019'!J150/5)&gt;1,1,'2019'!J150/5),"XXX")</f>
        <v>0.66205599999999998</v>
      </c>
      <c r="L150" s="203">
        <f>IF(ISNUMBER('2019'!K150),'2019'!K150,"XXX")</f>
        <v>0.78395330112500006</v>
      </c>
      <c r="M150" s="203">
        <f>IF(ISNUMBER('2019'!L150),IF(('2019'!L150/5)&gt;1,1,'2019'!L150/5),"XXX")</f>
        <v>1</v>
      </c>
      <c r="N150" s="203">
        <f>IF(ISNUMBER('2019'!M150),(1-('2019'!M150/100)),"XXX")</f>
        <v>0.88688422199999994</v>
      </c>
      <c r="O150" s="203">
        <f>IF(ISNUMBER('2019'!N150),IF(('2019'!N150/10)&gt;1,1,'2019'!N150/10),"XXX")</f>
        <v>1</v>
      </c>
      <c r="P150" s="203">
        <f>IF(ISNUMBER('2019'!O150),('2019'!O150/100),"XXX")</f>
        <v>1</v>
      </c>
      <c r="Q150" s="203" t="str">
        <f>IF(ISNUMBER('2019'!P150),'2019'!P150,"XXX")</f>
        <v>XXX</v>
      </c>
      <c r="R150" s="203">
        <f>IF(ISNUMBER('2019'!Q150),('2019'!Q150/100),"XXX")</f>
        <v>0.31</v>
      </c>
      <c r="S150" s="203">
        <f>IF(ISNUMBER('2019'!R150),('2019'!R150/100),"XXX")</f>
        <v>0.9390617</v>
      </c>
      <c r="T150" s="203">
        <f>IF(ISNUMBER('2019'!S150),(1-('2019'!S150/100)),"XXX")</f>
        <v>1</v>
      </c>
      <c r="U150" s="203">
        <f>IF(ISNUMBER('2019'!T150),'2019'!T150,"XXX")</f>
        <v>0.70983998505555557</v>
      </c>
      <c r="V150" s="203">
        <f>IF(ISNUMBER('2019'!U150),'2019'!U150,"XXX")</f>
        <v>0.71</v>
      </c>
      <c r="W150" s="203">
        <f>IF(ISNUMBER('2019'!V150),'2019'!V150,"XXX")</f>
        <v>0.70150982009259266</v>
      </c>
      <c r="X150" s="203">
        <f>IF(ISNUMBER('2019'!W150),'2019'!W150,"XXX")</f>
        <v>0.75761810272222219</v>
      </c>
      <c r="Y150" s="129">
        <f t="shared" si="31"/>
        <v>0.78550719958188842</v>
      </c>
      <c r="Z150" s="202">
        <f>'2019'!X150</f>
        <v>0.80800000000000005</v>
      </c>
      <c r="AA150" s="203">
        <f>('2019'!Y150+2.5)/5</f>
        <v>0.69363273380000001</v>
      </c>
      <c r="AB150" s="196">
        <f t="shared" si="15"/>
        <v>0.75081636690000009</v>
      </c>
      <c r="AC150" s="79"/>
      <c r="AD150" s="79"/>
      <c r="AE150">
        <f t="shared" ref="AE150:AS156" si="33">IF(ISNUMBER(AVERAGE(I150:J150)),AVERAGE(I150:J150),"XXX")</f>
        <v>0.89859603115742193</v>
      </c>
      <c r="AF150">
        <f t="shared" si="33"/>
        <v>0.79012799999999994</v>
      </c>
      <c r="AG150">
        <f t="shared" si="33"/>
        <v>0.72300465056250007</v>
      </c>
      <c r="AH150">
        <f t="shared" si="33"/>
        <v>0.89197665056249997</v>
      </c>
      <c r="AI150">
        <f t="shared" si="33"/>
        <v>0.94344211099999997</v>
      </c>
      <c r="AJ150">
        <f t="shared" si="33"/>
        <v>0.94344211099999997</v>
      </c>
      <c r="AK150">
        <f t="shared" si="33"/>
        <v>1</v>
      </c>
      <c r="AL150">
        <f t="shared" si="33"/>
        <v>1</v>
      </c>
      <c r="AM150">
        <f t="shared" si="33"/>
        <v>0.31</v>
      </c>
      <c r="AN150">
        <f t="shared" si="33"/>
        <v>0.62453084999999997</v>
      </c>
      <c r="AO150">
        <f t="shared" si="33"/>
        <v>0.96953084999999994</v>
      </c>
      <c r="AP150">
        <f t="shared" si="33"/>
        <v>0.85491999252777773</v>
      </c>
      <c r="AQ150">
        <f t="shared" si="33"/>
        <v>0.70991999252777771</v>
      </c>
      <c r="AR150">
        <f t="shared" si="33"/>
        <v>0.70575491004629631</v>
      </c>
      <c r="AS150">
        <f t="shared" si="33"/>
        <v>0.72956396140740742</v>
      </c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F150" s="9">
        <v>0.84</v>
      </c>
      <c r="BG150" s="9">
        <v>1</v>
      </c>
      <c r="BH150" s="61">
        <f>IF(ISNUMBER('1-3'!M150),'1-3'!M150/100,"XXX")</f>
        <v>0.8600000000000001</v>
      </c>
      <c r="BI150" s="9">
        <v>0.25</v>
      </c>
      <c r="BJ150" s="9">
        <v>0.62</v>
      </c>
      <c r="BK150" s="9">
        <v>0.87899206231484373</v>
      </c>
      <c r="BL150" s="9">
        <v>0.91820000000000002</v>
      </c>
      <c r="BM150" s="9">
        <v>0.66205599999999998</v>
      </c>
      <c r="BN150" s="9">
        <v>0.78395330112500006</v>
      </c>
      <c r="BO150" s="9">
        <v>1</v>
      </c>
      <c r="BP150" s="9">
        <v>0.88688422199999994</v>
      </c>
      <c r="BQ150" s="9">
        <v>1</v>
      </c>
      <c r="BR150" s="9">
        <v>1</v>
      </c>
      <c r="BS150" s="9" t="s">
        <v>167</v>
      </c>
      <c r="BT150" s="9">
        <v>0.31</v>
      </c>
      <c r="BU150" s="9">
        <v>0.65913543151222653</v>
      </c>
      <c r="BV150" s="9">
        <v>1</v>
      </c>
      <c r="BW150" s="9">
        <v>0.70983998505555557</v>
      </c>
      <c r="BX150" s="9">
        <v>0.71</v>
      </c>
      <c r="BY150" s="9">
        <v>0.70150982009259266</v>
      </c>
      <c r="BZ150" s="9">
        <v>0.75761810272222219</v>
      </c>
      <c r="CA150" s="9">
        <v>0.80800000000000005</v>
      </c>
      <c r="CB150" s="9">
        <v>0.68076100349426272</v>
      </c>
    </row>
    <row r="151" spans="1:80" ht="15" x14ac:dyDescent="0.25">
      <c r="A151" s="19" t="s">
        <v>158</v>
      </c>
      <c r="B151" s="19" t="s">
        <v>158</v>
      </c>
      <c r="C151" s="202">
        <f>IF(ISNUMBER('2019'!C151),(1-PRODUCT('2019'!C151,0.1)),"XXX")</f>
        <v>0.77</v>
      </c>
      <c r="D151" s="202">
        <f>IFERROR(IF((LOG(100*'2019'!D151+1)/LOG(100+1))&gt;1,0,(1-(LOG(100*'2019'!D151+1)/LOG(100+1)))), 1)</f>
        <v>1</v>
      </c>
      <c r="E151" s="203">
        <f>IF(ISNUMBER('2019'!E151),IF('2019'!E151/100&gt;1,1,'2019'!E151/100),"XXX")</f>
        <v>0.71217518606384189</v>
      </c>
      <c r="F151" s="202">
        <f>IF(ISNUMBER('2019'!F151),(1-(('2019'!F151-1)/4)),"XXX")</f>
        <v>1</v>
      </c>
      <c r="G151" s="202">
        <f>IF(ISNUMBER('2019'!G151),(1-('2019'!G151/10)),"XXX")</f>
        <v>0.71</v>
      </c>
      <c r="H151" s="195">
        <f t="shared" si="14"/>
        <v>0.83843503721276846</v>
      </c>
      <c r="I151" s="203">
        <f>IF(ISNUMBER('2019'!H151),'2019'!H151,"XXX")</f>
        <v>0.68674486012726488</v>
      </c>
      <c r="J151" s="203">
        <f>IF(ISNUMBER('2019'!I151),'2019'!I151,"XXX")</f>
        <v>0.85740000000000005</v>
      </c>
      <c r="K151" s="203">
        <f>IF(ISNUMBER('2019'!J151),IF(('2019'!J151/5)&gt;1,1,'2019'!J151/5),"XXX")</f>
        <v>0.56223600000000007</v>
      </c>
      <c r="L151" s="203">
        <f>IF(ISNUMBER('2019'!K151),'2019'!K151,"XXX")</f>
        <v>0.64742852441666665</v>
      </c>
      <c r="M151" s="203">
        <f>IF(ISNUMBER('2019'!L151),IF(('2019'!L151/5)&gt;1,1,'2019'!L151/5),"XXX")</f>
        <v>1</v>
      </c>
      <c r="N151" s="203">
        <f>IF(ISNUMBER('2019'!M151),(1-('2019'!M151/100)),"XXX")</f>
        <v>0.84538541789999999</v>
      </c>
      <c r="O151" s="203">
        <f>IF(ISNUMBER('2019'!N151),IF(('2019'!N151/10)&gt;1,1,'2019'!N151/10),"XXX")</f>
        <v>0.88000000000000012</v>
      </c>
      <c r="P151" s="203">
        <f>IF(ISNUMBER('2019'!O151),('2019'!O151/100),"XXX")</f>
        <v>1</v>
      </c>
      <c r="Q151" s="203">
        <f>IF(ISNUMBER('2019'!P151),'2019'!P151,"XXX")</f>
        <v>0.23009517192840576</v>
      </c>
      <c r="R151" s="203">
        <f>IF(ISNUMBER('2019'!Q151),('2019'!Q151/100),"XXX")</f>
        <v>0.84299999999999997</v>
      </c>
      <c r="S151" s="203">
        <f>IF(ISNUMBER('2019'!R151),('2019'!R151/100),"XXX")</f>
        <v>0.71454899999999999</v>
      </c>
      <c r="T151" s="203">
        <f>IF(ISNUMBER('2019'!S151),(1-('2019'!S151/100)),"XXX")</f>
        <v>0.99970000000000003</v>
      </c>
      <c r="U151" s="203">
        <f>IF(ISNUMBER('2019'!T151),'2019'!T151,"XXX")</f>
        <v>0.68422688377777785</v>
      </c>
      <c r="V151" s="203">
        <f>IF(ISNUMBER('2019'!U151),'2019'!U151,"XXX")</f>
        <v>0.7</v>
      </c>
      <c r="W151" s="203">
        <f>IF(ISNUMBER('2019'!V151),'2019'!V151,"XXX")</f>
        <v>0.52362597872222216</v>
      </c>
      <c r="X151" s="203">
        <f>IF(ISNUMBER('2019'!W151),'2019'!W151,"XXX")</f>
        <v>0.57912608646666663</v>
      </c>
      <c r="Y151" s="129">
        <f t="shared" si="31"/>
        <v>0.73459487020868774</v>
      </c>
      <c r="Z151" s="202">
        <f>'2019'!X151</f>
        <v>0.89</v>
      </c>
      <c r="AA151" s="203">
        <f>('2019'!Y151+2.5)/5</f>
        <v>0.75675995340000002</v>
      </c>
      <c r="AB151" s="196">
        <f t="shared" si="15"/>
        <v>0.82337997670000007</v>
      </c>
      <c r="AC151" s="79"/>
      <c r="AD151" s="79"/>
      <c r="AE151">
        <f t="shared" si="33"/>
        <v>0.77207243006363246</v>
      </c>
      <c r="AF151">
        <f t="shared" si="33"/>
        <v>0.70981800000000006</v>
      </c>
      <c r="AG151">
        <f t="shared" si="33"/>
        <v>0.6048322622083333</v>
      </c>
      <c r="AH151">
        <f t="shared" si="33"/>
        <v>0.82371426220833333</v>
      </c>
      <c r="AI151">
        <f t="shared" si="33"/>
        <v>0.92269270895</v>
      </c>
      <c r="AJ151">
        <f t="shared" si="33"/>
        <v>0.86269270895000005</v>
      </c>
      <c r="AK151">
        <f t="shared" si="33"/>
        <v>0.94000000000000006</v>
      </c>
      <c r="AL151">
        <f t="shared" si="33"/>
        <v>0.61504758596420284</v>
      </c>
      <c r="AM151">
        <f t="shared" si="33"/>
        <v>0.53654758596420282</v>
      </c>
      <c r="AN151">
        <f t="shared" si="33"/>
        <v>0.77877449999999993</v>
      </c>
      <c r="AO151">
        <f t="shared" si="33"/>
        <v>0.85712450000000007</v>
      </c>
      <c r="AP151">
        <f t="shared" si="33"/>
        <v>0.84196344188888894</v>
      </c>
      <c r="AQ151">
        <f t="shared" si="33"/>
        <v>0.6921134418888889</v>
      </c>
      <c r="AR151">
        <f t="shared" si="33"/>
        <v>0.61181298936111106</v>
      </c>
      <c r="AS151">
        <f t="shared" si="33"/>
        <v>0.55137603259444434</v>
      </c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F151" s="9">
        <v>0.77</v>
      </c>
      <c r="BG151" s="9">
        <v>1</v>
      </c>
      <c r="BH151" s="61">
        <f>IF(ISNUMBER('1-3'!M151),'1-3'!M151/100,"XXX")</f>
        <v>0.82</v>
      </c>
      <c r="BI151" s="9">
        <v>1</v>
      </c>
      <c r="BJ151" s="9">
        <v>0.71</v>
      </c>
      <c r="BK151" s="9">
        <v>0.68674486012726488</v>
      </c>
      <c r="BL151" s="9">
        <v>0.85740000000000005</v>
      </c>
      <c r="BM151" s="9">
        <v>0.56223600000000007</v>
      </c>
      <c r="BN151" s="9">
        <v>0.64742852441666665</v>
      </c>
      <c r="BO151" s="9">
        <v>1</v>
      </c>
      <c r="BP151" s="9">
        <v>0.84538541789999999</v>
      </c>
      <c r="BQ151" s="9">
        <v>0.88000000000000012</v>
      </c>
      <c r="BR151" s="9">
        <v>1</v>
      </c>
      <c r="BS151" s="9">
        <v>0.23009517192840576</v>
      </c>
      <c r="BT151" s="9">
        <v>0.84299999999999997</v>
      </c>
      <c r="BU151" s="9">
        <v>0.49095272706743998</v>
      </c>
      <c r="BV151" s="9">
        <v>0.99970000000000003</v>
      </c>
      <c r="BW151" s="9">
        <v>0.68422688377777785</v>
      </c>
      <c r="BX151" s="9">
        <v>0.7</v>
      </c>
      <c r="BY151" s="9">
        <v>0.52362597872222216</v>
      </c>
      <c r="BZ151" s="9">
        <v>0.57912608646666663</v>
      </c>
      <c r="CA151" s="9">
        <v>0.89</v>
      </c>
      <c r="CB151" s="9">
        <v>0.7454683780670166</v>
      </c>
    </row>
    <row r="152" spans="1:80" ht="15" x14ac:dyDescent="0.25">
      <c r="A152" s="19" t="s">
        <v>159</v>
      </c>
      <c r="B152" s="19" t="s">
        <v>159</v>
      </c>
      <c r="C152" s="202">
        <f>IF(ISNUMBER('2019'!C152),(1-PRODUCT('2019'!C152,0.1)),"XXX")</f>
        <v>0.59000000000000008</v>
      </c>
      <c r="D152" s="202">
        <f>IFERROR(IF((LOG(100*'2019'!D152+1)/LOG(100+1))&gt;1,0,(1-(LOG(100*'2019'!D152+1)/LOG(100+1)))), 1)</f>
        <v>1</v>
      </c>
      <c r="E152" s="203" t="str">
        <f>IF(ISNUMBER('2019'!E152),IF('2019'!E152/100&gt;1,1,'2019'!E152/100),"XXX")</f>
        <v>XXX</v>
      </c>
      <c r="F152" s="202">
        <f>IF(ISNUMBER('2019'!F152),(1-(('2019'!F152-1)/4)),"XXX")</f>
        <v>0.5</v>
      </c>
      <c r="G152" s="202">
        <f>IF(ISNUMBER('2019'!G152),(1-('2019'!G152/10)),"XXX")</f>
        <v>0.20999999999999996</v>
      </c>
      <c r="H152" s="195">
        <f t="shared" si="14"/>
        <v>0.57499999999999996</v>
      </c>
      <c r="I152" s="203" t="str">
        <f>IF(ISNUMBER('2019'!H152),'2019'!H152,"XXX")</f>
        <v>XXX</v>
      </c>
      <c r="J152" s="203">
        <f>IF(ISNUMBER('2019'!I152),'2019'!I152,"XXX")</f>
        <v>0.47360000000000002</v>
      </c>
      <c r="K152" s="203" t="str">
        <f>IF(ISNUMBER('2019'!J152),IF(('2019'!J152/5)&gt;1,1,'2019'!J152/5),"XXX")</f>
        <v>XXX</v>
      </c>
      <c r="L152" s="203" t="str">
        <f>IF(ISNUMBER('2019'!K152),'2019'!K152,"XXX")</f>
        <v>XXX</v>
      </c>
      <c r="M152" s="203">
        <f>IF(ISNUMBER('2019'!L152),IF(('2019'!L152/5)&gt;1,1,'2019'!L152/5),"XXX")</f>
        <v>0.46723342000000001</v>
      </c>
      <c r="N152" s="203">
        <f>IF(ISNUMBER('2019'!M152),(1-('2019'!M152/100)),"XXX")</f>
        <v>0.42315029140000004</v>
      </c>
      <c r="O152" s="203">
        <f>IF(ISNUMBER('2019'!N152),IF(('2019'!N152/10)&gt;1,1,'2019'!N152/10),"XXX")</f>
        <v>0.78</v>
      </c>
      <c r="P152" s="203">
        <f>IF(ISNUMBER('2019'!O152),('2019'!O152/100),"XXX")</f>
        <v>1</v>
      </c>
      <c r="Q152" s="203">
        <f>IF(ISNUMBER('2019'!P152),'2019'!P152,"XXX")</f>
        <v>0.15021169185638428</v>
      </c>
      <c r="R152" s="203">
        <f>IF(ISNUMBER('2019'!Q152),('2019'!Q152/100),"XXX")</f>
        <v>0.156</v>
      </c>
      <c r="S152" s="203">
        <f>IF(ISNUMBER('2019'!R152),('2019'!R152/100),"XXX")</f>
        <v>0.53551040000000005</v>
      </c>
      <c r="T152" s="203">
        <f>IF(ISNUMBER('2019'!S152),(1-('2019'!S152/100)),"XXX")</f>
        <v>0.92480000000000007</v>
      </c>
      <c r="U152" s="203" t="str">
        <f>IF(ISNUMBER('2019'!T152),'2019'!T152,"XXX")</f>
        <v>XXX</v>
      </c>
      <c r="V152" s="203" t="str">
        <f>IF(ISNUMBER('2019'!U152),'2019'!U152,"XXX")</f>
        <v>XXX</v>
      </c>
      <c r="W152" s="203" t="str">
        <f>IF(ISNUMBER('2019'!V152),'2019'!V152,"XXX")</f>
        <v>XXX</v>
      </c>
      <c r="X152" s="203" t="str">
        <f>IF(ISNUMBER('2019'!W152),'2019'!W152,"XXX")</f>
        <v>XXX</v>
      </c>
      <c r="Y152" s="129">
        <f t="shared" si="31"/>
        <v>0.53841058032563838</v>
      </c>
      <c r="Z152" s="202">
        <f>'2019'!X152</f>
        <v>0.189</v>
      </c>
      <c r="AA152" s="203">
        <f>('2019'!Y152+2.5)/5</f>
        <v>0.1888853788</v>
      </c>
      <c r="AB152" s="196">
        <f t="shared" si="15"/>
        <v>0.1889426894</v>
      </c>
      <c r="AC152" s="79"/>
      <c r="AD152" s="79"/>
      <c r="AE152">
        <f t="shared" si="33"/>
        <v>0.47360000000000002</v>
      </c>
      <c r="AF152">
        <f t="shared" si="33"/>
        <v>0.47360000000000002</v>
      </c>
      <c r="AG152" t="str">
        <f t="shared" si="33"/>
        <v>XXX</v>
      </c>
      <c r="AH152">
        <f t="shared" si="33"/>
        <v>0.46723342000000001</v>
      </c>
      <c r="AI152">
        <f t="shared" si="33"/>
        <v>0.44519185570000003</v>
      </c>
      <c r="AJ152">
        <f t="shared" si="33"/>
        <v>0.60157514570000004</v>
      </c>
      <c r="AK152">
        <f t="shared" si="33"/>
        <v>0.89</v>
      </c>
      <c r="AL152">
        <f t="shared" si="33"/>
        <v>0.57510584592819214</v>
      </c>
      <c r="AM152">
        <f t="shared" si="33"/>
        <v>0.15310584592819215</v>
      </c>
      <c r="AN152">
        <f t="shared" si="33"/>
        <v>0.34575520000000004</v>
      </c>
      <c r="AO152">
        <f t="shared" si="33"/>
        <v>0.7301552</v>
      </c>
      <c r="AP152">
        <f t="shared" si="33"/>
        <v>0.92480000000000007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F152" s="9">
        <v>0.59000000000000008</v>
      </c>
      <c r="BG152" s="9">
        <v>1</v>
      </c>
      <c r="BH152" s="61" t="str">
        <f>IF(ISNUMBER('1-3'!M152),'1-3'!M152/100,"XXX")</f>
        <v>XXX</v>
      </c>
      <c r="BI152" s="9">
        <v>0.5</v>
      </c>
      <c r="BJ152" s="9">
        <v>0.20999999999999996</v>
      </c>
      <c r="BK152" s="9"/>
      <c r="BL152" s="9">
        <v>0.47360000000000002</v>
      </c>
      <c r="BM152" s="9">
        <v>0.61</v>
      </c>
      <c r="BN152" s="9"/>
      <c r="BO152" s="9">
        <v>0.46723342000000001</v>
      </c>
      <c r="BP152" s="9">
        <v>0.42315029140000004</v>
      </c>
      <c r="BQ152" s="9">
        <v>0.78</v>
      </c>
      <c r="BR152" s="9">
        <v>1</v>
      </c>
      <c r="BS152" s="9">
        <v>0.15021169185638428</v>
      </c>
      <c r="BT152" s="9">
        <v>0.156</v>
      </c>
      <c r="BU152" s="9">
        <v>0.30426412195446878</v>
      </c>
      <c r="BV152" s="9">
        <v>0.92480000000000007</v>
      </c>
      <c r="BW152" s="9"/>
      <c r="BX152" s="9"/>
      <c r="BY152" s="9"/>
      <c r="BZ152" s="9"/>
      <c r="CA152" s="9">
        <v>0.189</v>
      </c>
      <c r="CB152" s="9">
        <v>0.16936299800872803</v>
      </c>
    </row>
    <row r="153" spans="1:80" ht="15" x14ac:dyDescent="0.25">
      <c r="A153" s="19" t="s">
        <v>160</v>
      </c>
      <c r="B153" s="19" t="s">
        <v>160</v>
      </c>
      <c r="C153" s="202">
        <f>IF(ISNUMBER('2019'!C153),(1-PRODUCT('2019'!C153,0.1)),"XXX")</f>
        <v>0.51</v>
      </c>
      <c r="D153" s="202">
        <f>IFERROR(IF((LOG(100*'2019'!D153+1)/LOG(100+1))&gt;1,0,(1-(LOG(100*'2019'!D153+1)/LOG(100+1)))), 1)</f>
        <v>1</v>
      </c>
      <c r="E153" s="203">
        <f>IF(ISNUMBER('2019'!E153),IF('2019'!E153/100&gt;1,1,'2019'!E153/100),"XXX")</f>
        <v>0.77216842989548029</v>
      </c>
      <c r="F153" s="202">
        <f>IF(ISNUMBER('2019'!F153),(1-(('2019'!F153-1)/4)),"XXX")</f>
        <v>0.5</v>
      </c>
      <c r="G153" s="202">
        <f>IF(ISNUMBER('2019'!G153),(1-('2019'!G153/10)),"XXX")</f>
        <v>0.21999999999999997</v>
      </c>
      <c r="H153" s="195">
        <f t="shared" si="14"/>
        <v>0.60043368597909608</v>
      </c>
      <c r="I153" s="203">
        <f>IF(ISNUMBER('2019'!H153),'2019'!H153,"XXX")</f>
        <v>0.65924669563885518</v>
      </c>
      <c r="J153" s="203">
        <f>IF(ISNUMBER('2019'!I153),'2019'!I153,"XXX")</f>
        <v>0.6694</v>
      </c>
      <c r="K153" s="203">
        <f>IF(ISNUMBER('2019'!J153),IF(('2019'!J153/5)&gt;1,1,'2019'!J153/5),"XXX")</f>
        <v>0.78290599999999999</v>
      </c>
      <c r="L153" s="203">
        <f>IF(ISNUMBER('2019'!K153),'2019'!K153,"XXX")</f>
        <v>0.54368886549999995</v>
      </c>
      <c r="M153" s="203">
        <f>IF(ISNUMBER('2019'!L153),IF(('2019'!L153/5)&gt;1,1,'2019'!L153/5),"XXX")</f>
        <v>0.45984983400000001</v>
      </c>
      <c r="N153" s="203">
        <f>IF(ISNUMBER('2019'!M153),(1-('2019'!M153/100)),"XXX")</f>
        <v>0.57046813959999998</v>
      </c>
      <c r="O153" s="203">
        <f>IF(ISNUMBER('2019'!N153),IF(('2019'!N153/10)&gt;1,1,'2019'!N153/10),"XXX")</f>
        <v>0.43</v>
      </c>
      <c r="P153" s="203">
        <f>IF(ISNUMBER('2019'!O153),('2019'!O153/100),"XXX")</f>
        <v>0.40899999999999997</v>
      </c>
      <c r="Q153" s="203">
        <f>IF(ISNUMBER('2019'!P153),'2019'!P153,"XXX")</f>
        <v>0.31053154468536376</v>
      </c>
      <c r="R153" s="203">
        <f>IF(ISNUMBER('2019'!Q153),('2019'!Q153/100),"XXX")</f>
        <v>0.24600000000000002</v>
      </c>
      <c r="S153" s="203">
        <f>IF(ISNUMBER('2019'!R153),('2019'!R153/100),"XXX")</f>
        <v>0.45128079999999998</v>
      </c>
      <c r="T153" s="203">
        <f>IF(ISNUMBER('2019'!S153),(1-('2019'!S153/100)),"XXX")</f>
        <v>0.98409999999999997</v>
      </c>
      <c r="U153" s="203">
        <f>IF(ISNUMBER('2019'!T153),'2019'!T153,"XXX")</f>
        <v>0.46949144472222221</v>
      </c>
      <c r="V153" s="203">
        <f>IF(ISNUMBER('2019'!U153),'2019'!U153,"XXX")</f>
        <v>0.33</v>
      </c>
      <c r="W153" s="203">
        <f>IF(ISNUMBER('2019'!V153),'2019'!V153,"XXX")</f>
        <v>0.53669718898148155</v>
      </c>
      <c r="X153" s="203">
        <f>IF(ISNUMBER('2019'!W153),'2019'!W153,"XXX")</f>
        <v>0.50660851267777784</v>
      </c>
      <c r="Y153" s="129">
        <f t="shared" si="31"/>
        <v>0.52245431411285626</v>
      </c>
      <c r="Z153" s="202">
        <f>'2019'!X153</f>
        <v>0.216</v>
      </c>
      <c r="AA153" s="203">
        <f>('2019'!Y153+2.5)/5</f>
        <v>0.23770682820000003</v>
      </c>
      <c r="AB153" s="196">
        <f t="shared" si="15"/>
        <v>0.22685341410000001</v>
      </c>
      <c r="AC153" s="79"/>
      <c r="AD153" s="79"/>
      <c r="AE153">
        <f t="shared" si="33"/>
        <v>0.66432334781942759</v>
      </c>
      <c r="AF153">
        <f t="shared" si="33"/>
        <v>0.72615300000000005</v>
      </c>
      <c r="AG153">
        <f t="shared" si="33"/>
        <v>0.66329743274999997</v>
      </c>
      <c r="AH153">
        <f t="shared" si="33"/>
        <v>0.50176934974999998</v>
      </c>
      <c r="AI153">
        <f t="shared" si="33"/>
        <v>0.51515898679999994</v>
      </c>
      <c r="AJ153">
        <f t="shared" si="33"/>
        <v>0.50023406979999996</v>
      </c>
      <c r="AK153">
        <f t="shared" si="33"/>
        <v>0.41949999999999998</v>
      </c>
      <c r="AL153">
        <f t="shared" si="33"/>
        <v>0.35976577234268187</v>
      </c>
      <c r="AM153">
        <f t="shared" si="33"/>
        <v>0.27826577234268191</v>
      </c>
      <c r="AN153">
        <f t="shared" si="33"/>
        <v>0.34864040000000002</v>
      </c>
      <c r="AO153">
        <f t="shared" si="33"/>
        <v>0.71769039999999995</v>
      </c>
      <c r="AP153">
        <f t="shared" si="33"/>
        <v>0.72679572236111112</v>
      </c>
      <c r="AQ153">
        <f t="shared" si="33"/>
        <v>0.39974572236111111</v>
      </c>
      <c r="AR153">
        <f t="shared" si="33"/>
        <v>0.43334859449074081</v>
      </c>
      <c r="AS153">
        <f t="shared" si="33"/>
        <v>0.52165285082962964</v>
      </c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F153" s="9">
        <v>0.51</v>
      </c>
      <c r="BG153" s="9">
        <v>1</v>
      </c>
      <c r="BH153" s="61">
        <f>IF(ISNUMBER('1-3'!M153),'1-3'!M153/100,"XXX")</f>
        <v>0.79833333333333345</v>
      </c>
      <c r="BI153" s="9">
        <v>0.5</v>
      </c>
      <c r="BJ153" s="9">
        <v>0.21999999999999997</v>
      </c>
      <c r="BK153" s="9">
        <v>0.65924669563885518</v>
      </c>
      <c r="BL153" s="9">
        <v>0.6694</v>
      </c>
      <c r="BM153" s="9">
        <v>0.78290599999999999</v>
      </c>
      <c r="BN153" s="9">
        <v>0.54368886549999995</v>
      </c>
      <c r="BO153" s="9">
        <v>0.45984983400000001</v>
      </c>
      <c r="BP153" s="9">
        <v>0.57046813959999998</v>
      </c>
      <c r="BQ153" s="9">
        <v>0.43</v>
      </c>
      <c r="BR153" s="9">
        <v>0.40899999999999997</v>
      </c>
      <c r="BS153" s="9">
        <v>0.31053154468536376</v>
      </c>
      <c r="BT153" s="9">
        <v>0.24600000000000002</v>
      </c>
      <c r="BU153" s="9">
        <v>0.36098042531233915</v>
      </c>
      <c r="BV153" s="9">
        <v>0.98409999999999997</v>
      </c>
      <c r="BW153" s="9">
        <v>0.46949144472222221</v>
      </c>
      <c r="BX153" s="9">
        <v>0.33</v>
      </c>
      <c r="BY153" s="9">
        <v>0.53669718898148155</v>
      </c>
      <c r="BZ153" s="9">
        <v>0.50660851267777784</v>
      </c>
      <c r="CA153" s="9">
        <v>0.216</v>
      </c>
      <c r="CB153" s="9">
        <v>0.21886374950408935</v>
      </c>
    </row>
    <row r="154" spans="1:80" ht="15" x14ac:dyDescent="0.25">
      <c r="A154" s="19" t="s">
        <v>196</v>
      </c>
      <c r="B154" s="19" t="s">
        <v>196</v>
      </c>
      <c r="C154" s="202">
        <f>IF(ISNUMBER('2019'!C154),(1-PRODUCT('2019'!C154,0.1)),"XXX")</f>
        <v>0</v>
      </c>
      <c r="D154" s="202">
        <f>IFERROR(IF((LOG(100*'2019'!D154+1)/LOG(100+1))&gt;1,0,(1-(LOG(100*'2019'!D154+1)/LOG(100+1)))), 1)</f>
        <v>0</v>
      </c>
      <c r="E154" s="203">
        <f>IF(ISNUMBER('2019'!E154),IF('2019'!E154/100&gt;1,1,'2019'!E154/100),"XXX")</f>
        <v>0.4303556757206215</v>
      </c>
      <c r="F154" s="202">
        <f>IF(ISNUMBER('2019'!F154),(1-(('2019'!F154-1)/4)),"XXX")</f>
        <v>0</v>
      </c>
      <c r="G154" s="202">
        <f>IF(ISNUMBER('2019'!G154),(1-('2019'!G154/10)),"XXX")</f>
        <v>1.0000000000000009E-2</v>
      </c>
      <c r="H154" s="195">
        <f t="shared" si="14"/>
        <v>8.8071135144124305E-2</v>
      </c>
      <c r="I154" s="203">
        <f>IF(ISNUMBER('2019'!H154),'2019'!H154,"XXX")</f>
        <v>0.33854147103846094</v>
      </c>
      <c r="J154" s="203">
        <f>IF(ISNUMBER('2019'!I154),'2019'!I154,"XXX")</f>
        <v>0.1757</v>
      </c>
      <c r="K154" s="203" t="str">
        <f>IF(ISNUMBER('2019'!J154),IF(('2019'!J154/5)&gt;1,1,'2019'!J154/5),"XXX")</f>
        <v>XXX</v>
      </c>
      <c r="L154" s="203">
        <f>IF(ISNUMBER('2019'!K154),'2019'!K154,"XXX")</f>
        <v>0.40048986675000003</v>
      </c>
      <c r="M154" s="203">
        <f>IF(ISNUMBER('2019'!L154),IF(('2019'!L154/5)&gt;1,1,'2019'!L154/5),"XXX")</f>
        <v>8.6608963999999997E-2</v>
      </c>
      <c r="N154" s="203">
        <f>IF(ISNUMBER('2019'!M154),(1-('2019'!M154/100)),"XXX")</f>
        <v>0.19042762759999998</v>
      </c>
      <c r="O154" s="203">
        <f>IF(ISNUMBER('2019'!N154),IF(('2019'!N154/10)&gt;1,1,'2019'!N154/10),"XXX")</f>
        <v>6.9999999999999993E-2</v>
      </c>
      <c r="P154" s="203">
        <f>IF(ISNUMBER('2019'!O154),('2019'!O154/100),"XXX")</f>
        <v>7.400000000000001E-2</v>
      </c>
      <c r="Q154" s="203" t="str">
        <f>IF(ISNUMBER('2019'!P154),'2019'!P154,"XXX")</f>
        <v>XXX</v>
      </c>
      <c r="R154" s="203">
        <f>IF(ISNUMBER('2019'!Q154),('2019'!Q154/100),"XXX")</f>
        <v>0</v>
      </c>
      <c r="S154" s="203">
        <f>IF(ISNUMBER('2019'!R154),('2019'!R154/100),"XXX")</f>
        <v>0.44094769999999994</v>
      </c>
      <c r="T154" s="203">
        <f>IF(ISNUMBER('2019'!S154),(1-('2019'!S154/100)),"XXX")</f>
        <v>0.5292</v>
      </c>
      <c r="U154" s="203">
        <f>IF(ISNUMBER('2019'!T154),'2019'!T154,"XXX")</f>
        <v>0.25807806649999998</v>
      </c>
      <c r="V154" s="203">
        <f>IF(ISNUMBER('2019'!U154),'2019'!U154,"XXX")</f>
        <v>0.14000000000000001</v>
      </c>
      <c r="W154" s="203">
        <f>IF(ISNUMBER('2019'!V154),'2019'!V154,"XXX")</f>
        <v>0.38315652035185183</v>
      </c>
      <c r="X154" s="203">
        <f>IF(ISNUMBER('2019'!W154),'2019'!W154,"XXX")</f>
        <v>0.24850170145555553</v>
      </c>
      <c r="Y154" s="129">
        <f t="shared" si="31"/>
        <v>0.23350886152786679</v>
      </c>
      <c r="Z154" s="202">
        <f>'2019'!X154</f>
        <v>0.11600000000000001</v>
      </c>
      <c r="AA154" s="203">
        <f>('2019'!Y154+2.5)/5</f>
        <v>0.1636618376</v>
      </c>
      <c r="AB154" s="196">
        <f t="shared" si="15"/>
        <v>0.13983091880000001</v>
      </c>
      <c r="AC154" s="79"/>
      <c r="AD154" s="79"/>
      <c r="AE154">
        <f t="shared" si="33"/>
        <v>0.25712073551923048</v>
      </c>
      <c r="AF154">
        <f t="shared" si="33"/>
        <v>0.1757</v>
      </c>
      <c r="AG154">
        <f t="shared" si="33"/>
        <v>0.40048986675000003</v>
      </c>
      <c r="AH154">
        <f t="shared" si="33"/>
        <v>0.24354941537500002</v>
      </c>
      <c r="AI154">
        <f t="shared" si="33"/>
        <v>0.1385182958</v>
      </c>
      <c r="AJ154">
        <f t="shared" si="33"/>
        <v>0.13021381379999999</v>
      </c>
      <c r="AK154">
        <f t="shared" si="33"/>
        <v>7.2000000000000008E-2</v>
      </c>
      <c r="AL154">
        <f t="shared" si="33"/>
        <v>7.400000000000001E-2</v>
      </c>
      <c r="AM154">
        <f t="shared" si="33"/>
        <v>0</v>
      </c>
      <c r="AN154">
        <f t="shared" si="33"/>
        <v>0.22047384999999997</v>
      </c>
      <c r="AO154">
        <f t="shared" si="33"/>
        <v>0.48507384999999997</v>
      </c>
      <c r="AP154">
        <f t="shared" si="33"/>
        <v>0.39363903324999999</v>
      </c>
      <c r="AQ154">
        <f t="shared" si="33"/>
        <v>0.19903903325</v>
      </c>
      <c r="AR154">
        <f t="shared" si="33"/>
        <v>0.26157826017592589</v>
      </c>
      <c r="AS154">
        <f t="shared" si="33"/>
        <v>0.31582911090370369</v>
      </c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F154" s="9">
        <v>0</v>
      </c>
      <c r="BG154" s="9">
        <v>0</v>
      </c>
      <c r="BH154" s="61">
        <f>IF(ISNUMBER('1-3'!M154),'1-3'!M154/100,"XXX")</f>
        <v>0.46</v>
      </c>
      <c r="BI154" s="9">
        <v>0</v>
      </c>
      <c r="BJ154" s="9">
        <v>1.0000000000000009E-2</v>
      </c>
      <c r="BK154" s="9">
        <v>0.33854147103846094</v>
      </c>
      <c r="BL154" s="9">
        <v>0.1757</v>
      </c>
      <c r="BM154" s="9">
        <v>0.71473799999999998</v>
      </c>
      <c r="BN154" s="9">
        <v>0.40048986675000003</v>
      </c>
      <c r="BO154" s="9">
        <v>8.6608963999999997E-2</v>
      </c>
      <c r="BP154" s="9"/>
      <c r="BQ154" s="9">
        <v>6.9999999999999993E-2</v>
      </c>
      <c r="BR154" s="9">
        <v>7.400000000000001E-2</v>
      </c>
      <c r="BS154" s="9" t="s">
        <v>167</v>
      </c>
      <c r="BT154" s="9">
        <v>0</v>
      </c>
      <c r="BU154" s="9">
        <v>0.14996220234373017</v>
      </c>
      <c r="BV154" s="9">
        <v>0.5292</v>
      </c>
      <c r="BW154" s="9">
        <v>0.25807806649999998</v>
      </c>
      <c r="BX154" s="9">
        <v>0.14000000000000001</v>
      </c>
      <c r="BY154" s="9">
        <v>0.38315652035185183</v>
      </c>
      <c r="BZ154" s="9">
        <v>0.24850170145555553</v>
      </c>
      <c r="CA154" s="9">
        <v>0.11600000000000001</v>
      </c>
      <c r="CB154" s="9">
        <v>0.14379780292510985</v>
      </c>
    </row>
    <row r="155" spans="1:80" ht="15" x14ac:dyDescent="0.25">
      <c r="A155" s="19" t="s">
        <v>162</v>
      </c>
      <c r="B155" s="19" t="s">
        <v>162</v>
      </c>
      <c r="C155" s="202">
        <f>IF(ISNUMBER('2019'!C155),(1-PRODUCT('2019'!C155,0.1)),"XXX")</f>
        <v>0.29999999999999993</v>
      </c>
      <c r="D155" s="202">
        <f>IFERROR(IF((LOG(100*'2019'!D155+1)/LOG(100+1))&gt;1,0,(1-(LOG(100*'2019'!D155+1)/LOG(100+1)))), 1)</f>
        <v>1</v>
      </c>
      <c r="E155" s="203">
        <f>IF(ISNUMBER('2019'!E155),IF('2019'!E155/100&gt;1,1,'2019'!E155/100),"XXX")</f>
        <v>0.69567015819632771</v>
      </c>
      <c r="F155" s="202">
        <f>IF(ISNUMBER('2019'!F155),(1-(('2019'!F155-1)/4)),"XXX")</f>
        <v>0.5</v>
      </c>
      <c r="G155" s="202">
        <f>IF(ISNUMBER('2019'!G155),(1-('2019'!G155/10)),"XXX")</f>
        <v>0.26</v>
      </c>
      <c r="H155" s="195">
        <f t="shared" si="14"/>
        <v>0.55113403163926544</v>
      </c>
      <c r="I155" s="203">
        <f>IF(ISNUMBER('2019'!H155),'2019'!H155,"XXX")</f>
        <v>0.43273651944918001</v>
      </c>
      <c r="J155" s="203">
        <f>IF(ISNUMBER('2019'!I155),'2019'!I155,"XXX")</f>
        <v>0.33939999999999998</v>
      </c>
      <c r="K155" s="203">
        <f>IF(ISNUMBER('2019'!J155),IF(('2019'!J155/5)&gt;1,1,'2019'!J155/5),"XXX")</f>
        <v>0.67641800000000007</v>
      </c>
      <c r="L155" s="203">
        <f>IF(ISNUMBER('2019'!K155),'2019'!K155,"XXX")</f>
        <v>0.24811352495833333</v>
      </c>
      <c r="M155" s="203">
        <f>IF(ISNUMBER('2019'!L155),IF(('2019'!L155/5)&gt;1,1,'2019'!L155/5),"XXX")</f>
        <v>0.42584095</v>
      </c>
      <c r="N155" s="203">
        <f>IF(ISNUMBER('2019'!M155),(1-('2019'!M155/100)),"XXX")</f>
        <v>0.89768398280000006</v>
      </c>
      <c r="O155" s="203">
        <f>IF(ISNUMBER('2019'!N155),IF(('2019'!N155/10)&gt;1,1,'2019'!N155/10),"XXX")</f>
        <v>0.08</v>
      </c>
      <c r="P155" s="203">
        <f>IF(ISNUMBER('2019'!O155),('2019'!O155/100),"XXX")</f>
        <v>7.8E-2</v>
      </c>
      <c r="Q155" s="203">
        <f>IF(ISNUMBER('2019'!P155),'2019'!P155,"XXX")</f>
        <v>4.4443309307098389E-2</v>
      </c>
      <c r="R155" s="203">
        <f>IF(ISNUMBER('2019'!Q155),('2019'!Q155/100),"XXX")</f>
        <v>0.19800000000000001</v>
      </c>
      <c r="S155" s="203">
        <f>IF(ISNUMBER('2019'!R155),('2019'!R155/100),"XXX")</f>
        <v>0.24576129999999999</v>
      </c>
      <c r="T155" s="203">
        <f>IF(ISNUMBER('2019'!S155),(1-('2019'!S155/100)),"XXX")</f>
        <v>0.46079999999999999</v>
      </c>
      <c r="U155" s="203">
        <f>IF(ISNUMBER('2019'!T155),'2019'!T155,"XXX")</f>
        <v>0.39892570972222224</v>
      </c>
      <c r="V155" s="203">
        <f>IF(ISNUMBER('2019'!U155),'2019'!U155,"XXX")</f>
        <v>0.35</v>
      </c>
      <c r="W155" s="203">
        <f>IF(ISNUMBER('2019'!V155),'2019'!V155,"XXX")</f>
        <v>0.45641884979629632</v>
      </c>
      <c r="X155" s="203">
        <f>IF(ISNUMBER('2019'!W155),'2019'!W155,"XXX")</f>
        <v>0.41305089323333327</v>
      </c>
      <c r="Y155" s="129">
        <f t="shared" si="31"/>
        <v>0.35909956495415396</v>
      </c>
      <c r="Z155" s="202">
        <f>'2019'!X155</f>
        <v>0.33800000000000002</v>
      </c>
      <c r="AA155" s="203">
        <f>('2019'!Y155+2.5)/5</f>
        <v>0.45387003119999997</v>
      </c>
      <c r="AB155" s="196">
        <f t="shared" si="15"/>
        <v>0.3959350156</v>
      </c>
      <c r="AC155" s="79"/>
      <c r="AD155" s="79"/>
      <c r="AE155">
        <f t="shared" si="33"/>
        <v>0.38606825972459002</v>
      </c>
      <c r="AF155">
        <f t="shared" si="33"/>
        <v>0.50790900000000005</v>
      </c>
      <c r="AG155">
        <f t="shared" si="33"/>
        <v>0.46226576247916673</v>
      </c>
      <c r="AH155">
        <f t="shared" si="33"/>
        <v>0.33697723747916664</v>
      </c>
      <c r="AI155">
        <f t="shared" si="33"/>
        <v>0.66176246640000003</v>
      </c>
      <c r="AJ155">
        <f t="shared" si="33"/>
        <v>0.48884199140000001</v>
      </c>
      <c r="AK155">
        <f t="shared" si="33"/>
        <v>7.9000000000000001E-2</v>
      </c>
      <c r="AL155">
        <f t="shared" si="33"/>
        <v>6.1221654653549194E-2</v>
      </c>
      <c r="AM155">
        <f t="shared" si="33"/>
        <v>0.1212216546535492</v>
      </c>
      <c r="AN155">
        <f t="shared" si="33"/>
        <v>0.22188065000000001</v>
      </c>
      <c r="AO155">
        <f t="shared" si="33"/>
        <v>0.35328064999999997</v>
      </c>
      <c r="AP155">
        <f t="shared" si="33"/>
        <v>0.42986285486111109</v>
      </c>
      <c r="AQ155">
        <f t="shared" si="33"/>
        <v>0.37446285486111108</v>
      </c>
      <c r="AR155">
        <f t="shared" si="33"/>
        <v>0.40320942489814815</v>
      </c>
      <c r="AS155">
        <f t="shared" si="33"/>
        <v>0.43473487151481482</v>
      </c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F155" s="9">
        <v>0.30000000000000004</v>
      </c>
      <c r="BG155" s="9">
        <v>1</v>
      </c>
      <c r="BH155" s="61">
        <f>IF(ISNUMBER('1-3'!M155),'1-3'!M155/100,"XXX")</f>
        <v>0.7533333333333333</v>
      </c>
      <c r="BI155" s="9">
        <v>0.5</v>
      </c>
      <c r="BJ155" s="9">
        <v>0.26</v>
      </c>
      <c r="BK155" s="9">
        <v>0.43273651944918001</v>
      </c>
      <c r="BL155" s="9">
        <v>0.33939999999999998</v>
      </c>
      <c r="BM155" s="9">
        <v>0.67641800000000007</v>
      </c>
      <c r="BN155" s="9">
        <v>0.24811352495833333</v>
      </c>
      <c r="BO155" s="9">
        <v>0.42584095</v>
      </c>
      <c r="BP155" s="9">
        <v>0.89768398280000006</v>
      </c>
      <c r="BQ155" s="9">
        <v>0.08</v>
      </c>
      <c r="BR155" s="9">
        <v>7.8E-2</v>
      </c>
      <c r="BS155" s="9">
        <v>4.4443309307098389E-2</v>
      </c>
      <c r="BT155" s="9">
        <v>0.19800000000000001</v>
      </c>
      <c r="BU155" s="9">
        <v>0.13895106250822897</v>
      </c>
      <c r="BV155" s="9">
        <v>0.46079999999999999</v>
      </c>
      <c r="BW155" s="9">
        <v>0.39892570972222224</v>
      </c>
      <c r="BX155" s="9">
        <v>0.35</v>
      </c>
      <c r="BY155" s="9">
        <v>0.45641884979629632</v>
      </c>
      <c r="BZ155" s="9">
        <v>0.41305089323333327</v>
      </c>
      <c r="CA155" s="9">
        <v>0.33800000000000002</v>
      </c>
      <c r="CB155" s="9">
        <v>0.43833056092262268</v>
      </c>
    </row>
    <row r="156" spans="1:80" ht="15" x14ac:dyDescent="0.25">
      <c r="A156" s="19" t="s">
        <v>163</v>
      </c>
      <c r="B156" s="19" t="s">
        <v>163</v>
      </c>
      <c r="C156" s="202">
        <f>IF(ISNUMBER('2019'!C156),(1-PRODUCT('2019'!C156,0.1)),"XXX")</f>
        <v>0.27</v>
      </c>
      <c r="D156" s="202">
        <f>IFERROR(IF((LOG(100*'2019'!D156+1)/LOG(100+1))&gt;1,0,(1-(LOG(100*'2019'!D156+1)/LOG(100+1)))), 1)</f>
        <v>1</v>
      </c>
      <c r="E156" s="203">
        <f>IF(ISNUMBER('2019'!E156),IF('2019'!E156/100&gt;1,1,'2019'!E156/100),"XXX")</f>
        <v>0.70445989976228818</v>
      </c>
      <c r="F156" s="202">
        <f>IF(ISNUMBER('2019'!F156),(1-(('2019'!F156-1)/4)),"XXX")</f>
        <v>0.5</v>
      </c>
      <c r="G156" s="202">
        <f>IF(ISNUMBER('2019'!G156),(1-('2019'!G156/10)),"XXX")</f>
        <v>0.18000000000000005</v>
      </c>
      <c r="H156" s="195">
        <f t="shared" si="14"/>
        <v>0.53089197995245763</v>
      </c>
      <c r="I156" s="203">
        <f>IF(ISNUMBER('2019'!H156),'2019'!H156,"XXX")</f>
        <v>0.39766565463650266</v>
      </c>
      <c r="J156" s="203">
        <f>IF(ISNUMBER('2019'!I156),'2019'!I156,"XXX")</f>
        <v>0.36880000000000002</v>
      </c>
      <c r="K156" s="203">
        <f>IF(ISNUMBER('2019'!J156),IF(('2019'!J156/5)&gt;1,1,'2019'!J156/5),"XXX")</f>
        <v>0.91626999999999992</v>
      </c>
      <c r="L156" s="203">
        <f>IF(ISNUMBER('2019'!K156),'2019'!K156,"XXX")</f>
        <v>0.35320104362499988</v>
      </c>
      <c r="M156" s="203">
        <f>IF(ISNUMBER('2019'!L156),IF(('2019'!L156/5)&gt;1,1,'2019'!L156/5),"XXX")</f>
        <v>0.27165398600000001</v>
      </c>
      <c r="N156" s="203">
        <f>IF(ISNUMBER('2019'!M156),(1-('2019'!M156/100)),"XXX")</f>
        <v>0.75623377120000002</v>
      </c>
      <c r="O156" s="203">
        <f>IF(ISNUMBER('2019'!N156),IF(('2019'!N156/10)&gt;1,1,'2019'!N156/10),"XXX")</f>
        <v>0.28999999999999998</v>
      </c>
      <c r="P156" s="203">
        <f>IF(ISNUMBER('2019'!O156),('2019'!O156/100),"XXX")</f>
        <v>0.22</v>
      </c>
      <c r="Q156" s="203">
        <f>IF(ISNUMBER('2019'!P156),'2019'!P156,"XXX")</f>
        <v>6.930301189422608E-2</v>
      </c>
      <c r="R156" s="203">
        <f>IF(ISNUMBER('2019'!Q156),('2019'!Q156/100),"XXX")</f>
        <v>5.7999999999999996E-2</v>
      </c>
      <c r="S156" s="203">
        <f>IF(ISNUMBER('2019'!R156),('2019'!R156/100),"XXX")</f>
        <v>0.32253140000000002</v>
      </c>
      <c r="T156" s="203">
        <f>IF(ISNUMBER('2019'!S156),(1-('2019'!S156/100)),"XXX")</f>
        <v>0.64399999999999991</v>
      </c>
      <c r="U156" s="203">
        <f>IF(ISNUMBER('2019'!T156),'2019'!T156,"XXX")</f>
        <v>0.35385163627777777</v>
      </c>
      <c r="V156" s="203">
        <f>IF(ISNUMBER('2019'!U156),'2019'!U156,"XXX")</f>
        <v>0.22</v>
      </c>
      <c r="W156" s="203">
        <f>IF(ISNUMBER('2019'!V156),'2019'!V156,"XXX")</f>
        <v>0.41771686962962967</v>
      </c>
      <c r="X156" s="203">
        <f>IF(ISNUMBER('2019'!W156),'2019'!W156,"XXX")</f>
        <v>0.30068897203333333</v>
      </c>
      <c r="Y156" s="129">
        <f t="shared" si="31"/>
        <v>0.37249477158102928</v>
      </c>
      <c r="Z156" s="202">
        <f>'2019'!X156</f>
        <v>0.28799999999999998</v>
      </c>
      <c r="AA156" s="203">
        <f>('2019'!Y156+2.5)/5</f>
        <v>0.28507936</v>
      </c>
      <c r="AB156" s="196">
        <f t="shared" si="15"/>
        <v>0.28653967999999996</v>
      </c>
      <c r="AC156" s="79"/>
      <c r="AD156" s="79"/>
      <c r="AE156">
        <f t="shared" si="33"/>
        <v>0.38323282731825137</v>
      </c>
      <c r="AF156">
        <f t="shared" si="33"/>
        <v>0.64253499999999997</v>
      </c>
      <c r="AG156">
        <f t="shared" si="33"/>
        <v>0.63473552181249993</v>
      </c>
      <c r="AH156">
        <f t="shared" si="33"/>
        <v>0.31242751481249997</v>
      </c>
      <c r="AI156">
        <f t="shared" si="33"/>
        <v>0.51394387860000001</v>
      </c>
      <c r="AJ156">
        <f t="shared" si="33"/>
        <v>0.52311688560000003</v>
      </c>
      <c r="AK156">
        <f t="shared" si="33"/>
        <v>0.255</v>
      </c>
      <c r="AL156">
        <f t="shared" si="33"/>
        <v>0.14465150594711304</v>
      </c>
      <c r="AM156">
        <f t="shared" si="33"/>
        <v>6.3651505947113038E-2</v>
      </c>
      <c r="AN156">
        <f t="shared" si="33"/>
        <v>0.19026570000000001</v>
      </c>
      <c r="AO156">
        <f t="shared" si="33"/>
        <v>0.48326569999999996</v>
      </c>
      <c r="AP156">
        <f t="shared" si="33"/>
        <v>0.49892581813888881</v>
      </c>
      <c r="AQ156">
        <f t="shared" si="33"/>
        <v>0.2869258181388889</v>
      </c>
      <c r="AR156">
        <f t="shared" si="33"/>
        <v>0.31885843481481485</v>
      </c>
      <c r="AS156">
        <f t="shared" si="33"/>
        <v>0.35920292083148153</v>
      </c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F156" s="9">
        <v>0.27</v>
      </c>
      <c r="BG156" s="9">
        <v>1</v>
      </c>
      <c r="BH156" s="61">
        <f>IF(ISNUMBER('1-3'!M156),'1-3'!M156/100,"XXX")</f>
        <v>0.81666666666666676</v>
      </c>
      <c r="BI156" s="9">
        <v>0.5</v>
      </c>
      <c r="BJ156" s="9">
        <v>0.18000000000000005</v>
      </c>
      <c r="BK156" s="9">
        <v>0.39766565463650266</v>
      </c>
      <c r="BL156" s="9">
        <v>0.36880000000000002</v>
      </c>
      <c r="BM156" s="9">
        <v>0.91626999999999992</v>
      </c>
      <c r="BN156" s="9">
        <v>0.35320104362499988</v>
      </c>
      <c r="BO156" s="9">
        <v>0.27165398600000001</v>
      </c>
      <c r="BP156" s="9">
        <v>0.75623377120000002</v>
      </c>
      <c r="BQ156" s="9">
        <v>0.28999999999999998</v>
      </c>
      <c r="BR156" s="9">
        <v>0.22</v>
      </c>
      <c r="BS156" s="9">
        <v>6.930301189422608E-2</v>
      </c>
      <c r="BT156" s="9">
        <v>5.7999999999999996E-2</v>
      </c>
      <c r="BU156" s="9">
        <v>0.19998452828119162</v>
      </c>
      <c r="BV156" s="9">
        <v>0.64399999999999991</v>
      </c>
      <c r="BW156" s="9">
        <v>0.35385163627777777</v>
      </c>
      <c r="BX156" s="9">
        <v>0.22</v>
      </c>
      <c r="BY156" s="9">
        <v>0.41771686962962967</v>
      </c>
      <c r="BZ156" s="9">
        <v>0.30068897203333333</v>
      </c>
      <c r="CA156" s="9">
        <v>0.28799999999999998</v>
      </c>
      <c r="CB156" s="9">
        <v>0.26802155971527097</v>
      </c>
    </row>
    <row r="157" spans="1:80" ht="15" x14ac:dyDescent="0.25">
      <c r="B157" s="31"/>
      <c r="C157" s="86"/>
      <c r="H157" s="3"/>
      <c r="Y157" s="3"/>
      <c r="AB157" s="3"/>
      <c r="AC157" s="81"/>
      <c r="AD157" s="81"/>
      <c r="AF157" s="3"/>
      <c r="AH157" s="3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</row>
    <row r="158" spans="1:80" ht="15" x14ac:dyDescent="0.25">
      <c r="B158" s="19"/>
      <c r="C158" s="86"/>
      <c r="H158" s="3"/>
      <c r="Y158" s="3"/>
      <c r="AB158" s="3"/>
      <c r="AC158" s="81"/>
      <c r="AD158" s="81"/>
      <c r="AF158" s="3"/>
      <c r="AH158" s="3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</row>
    <row r="159" spans="1:80" ht="15" x14ac:dyDescent="0.25">
      <c r="B159" s="19"/>
      <c r="C159" s="86"/>
      <c r="H159" s="3"/>
      <c r="Y159" s="3"/>
      <c r="AB159" s="3"/>
      <c r="AC159" s="81"/>
      <c r="AD159" s="81"/>
      <c r="AF159" s="3"/>
      <c r="AH159" s="3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</row>
    <row r="160" spans="1:80" ht="15" x14ac:dyDescent="0.25">
      <c r="B160" s="19"/>
      <c r="C160" s="86"/>
      <c r="H160" s="3"/>
      <c r="Y160" s="3"/>
      <c r="AB160" s="3"/>
      <c r="AC160" s="81"/>
      <c r="AD160" s="81"/>
      <c r="AF160" s="3"/>
      <c r="AH160" s="3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</row>
    <row r="161" spans="2:56" ht="15" x14ac:dyDescent="0.25">
      <c r="B161" s="19"/>
      <c r="C161" s="86"/>
      <c r="H161" s="3"/>
      <c r="Y161" s="3"/>
      <c r="AB161" s="3"/>
      <c r="AC161" s="81"/>
      <c r="AD161" s="81"/>
      <c r="AF161" s="3"/>
      <c r="AH161" s="3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</row>
    <row r="162" spans="2:56" ht="15" x14ac:dyDescent="0.25">
      <c r="B162" s="19"/>
      <c r="C162" s="86"/>
      <c r="H162" s="3"/>
      <c r="Y162" s="3"/>
      <c r="AB162" s="3"/>
      <c r="AC162" s="81"/>
      <c r="AD162" s="81"/>
      <c r="AF162" s="3"/>
      <c r="AH162" s="3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</row>
    <row r="163" spans="2:56" ht="15" x14ac:dyDescent="0.25">
      <c r="B163" s="19"/>
      <c r="C163" s="86"/>
      <c r="H163" s="3"/>
      <c r="Y163" s="3"/>
      <c r="AB163" s="3"/>
      <c r="AC163" s="81"/>
      <c r="AD163" s="81"/>
      <c r="AF163" s="3"/>
      <c r="AH163" s="3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</row>
    <row r="164" spans="2:56" ht="15" x14ac:dyDescent="0.25">
      <c r="B164" s="19"/>
      <c r="C164" s="86"/>
      <c r="H164" s="3"/>
      <c r="Y164" s="3"/>
      <c r="AB164" s="3"/>
      <c r="AC164" s="81"/>
      <c r="AD164" s="81"/>
      <c r="AF164" s="3"/>
      <c r="AH164" s="3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</row>
    <row r="165" spans="2:56" ht="15" x14ac:dyDescent="0.25">
      <c r="B165" s="19"/>
      <c r="C165" s="86"/>
      <c r="H165" s="3"/>
      <c r="Y165" s="3"/>
      <c r="AB165" s="3"/>
      <c r="AC165" s="81"/>
      <c r="AD165" s="81"/>
      <c r="AF165" s="3"/>
      <c r="AH165" s="3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</row>
    <row r="166" spans="2:56" ht="15" x14ac:dyDescent="0.25">
      <c r="B166" s="19"/>
      <c r="C166" s="86"/>
      <c r="H166" s="3"/>
      <c r="Y166" s="3"/>
      <c r="AB166" s="3"/>
      <c r="AC166" s="81"/>
      <c r="AD166" s="81"/>
      <c r="AF166" s="3"/>
      <c r="AH166" s="3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</row>
    <row r="167" spans="2:56" ht="15" x14ac:dyDescent="0.25">
      <c r="B167" s="19"/>
      <c r="C167" s="86"/>
      <c r="H167" s="3"/>
      <c r="Y167" s="3"/>
      <c r="AB167" s="3"/>
      <c r="AC167" s="81"/>
      <c r="AD167" s="81"/>
      <c r="AF167" s="3"/>
      <c r="AH167" s="3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</row>
    <row r="168" spans="2:56" ht="15" x14ac:dyDescent="0.25">
      <c r="B168" s="19"/>
      <c r="C168" s="86"/>
      <c r="H168" s="3"/>
      <c r="Y168" s="3"/>
      <c r="AB168" s="3"/>
      <c r="AC168" s="81"/>
      <c r="AD168" s="81"/>
      <c r="AF168" s="3"/>
      <c r="AH168" s="3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</row>
    <row r="169" spans="2:56" ht="15" x14ac:dyDescent="0.25">
      <c r="B169" s="19"/>
      <c r="C169" s="86"/>
      <c r="H169" s="3"/>
      <c r="Y169" s="3"/>
      <c r="AB169" s="3"/>
      <c r="AC169" s="81"/>
      <c r="AD169" s="81"/>
      <c r="AF169" s="3"/>
      <c r="AH169" s="3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</row>
    <row r="170" spans="2:56" ht="15" x14ac:dyDescent="0.25">
      <c r="B170" s="19"/>
      <c r="C170" s="86"/>
      <c r="H170" s="3"/>
      <c r="Y170" s="3"/>
      <c r="AB170" s="3"/>
      <c r="AC170" s="81"/>
      <c r="AD170" s="81"/>
      <c r="AF170" s="3"/>
      <c r="AH170" s="3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</row>
    <row r="171" spans="2:56" ht="15" x14ac:dyDescent="0.25">
      <c r="B171" s="19"/>
      <c r="C171" s="86"/>
      <c r="H171" s="3"/>
      <c r="Y171" s="3"/>
      <c r="AB171" s="3"/>
      <c r="AC171" s="81"/>
      <c r="AD171" s="81"/>
      <c r="AF171" s="3"/>
      <c r="AH171" s="3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</row>
    <row r="172" spans="2:56" ht="15" x14ac:dyDescent="0.25">
      <c r="B172" s="19"/>
      <c r="C172" s="86"/>
      <c r="H172" s="3"/>
      <c r="Y172" s="3"/>
      <c r="AB172" s="3"/>
      <c r="AC172" s="81"/>
      <c r="AD172" s="81"/>
      <c r="AF172" s="3"/>
      <c r="AH172" s="3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</row>
    <row r="173" spans="2:56" ht="15" x14ac:dyDescent="0.25">
      <c r="B173" s="19"/>
      <c r="C173" s="86"/>
      <c r="H173" s="3"/>
      <c r="Y173" s="3"/>
      <c r="AB173" s="3"/>
      <c r="AC173" s="81"/>
      <c r="AD173" s="81"/>
      <c r="AF173" s="3"/>
      <c r="AH173" s="3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</row>
    <row r="174" spans="2:56" ht="15" x14ac:dyDescent="0.25">
      <c r="B174" s="19"/>
      <c r="C174" s="86"/>
      <c r="H174" s="3"/>
      <c r="Y174" s="3"/>
      <c r="AB174" s="3"/>
      <c r="AC174" s="81"/>
      <c r="AD174" s="81"/>
      <c r="AF174" s="3"/>
      <c r="AH174" s="3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</row>
    <row r="175" spans="2:56" ht="15" x14ac:dyDescent="0.25">
      <c r="B175" s="19"/>
      <c r="C175" s="86"/>
      <c r="H175" s="3"/>
      <c r="Y175" s="3"/>
      <c r="AB175" s="3"/>
      <c r="AC175" s="81"/>
      <c r="AD175" s="81"/>
      <c r="AF175" s="3"/>
      <c r="AH175" s="3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</row>
    <row r="176" spans="2:56" ht="15" x14ac:dyDescent="0.25">
      <c r="B176" s="19"/>
      <c r="C176" s="86"/>
      <c r="H176" s="3"/>
      <c r="Y176" s="3"/>
      <c r="AB176" s="3"/>
      <c r="AC176" s="81"/>
      <c r="AD176" s="81"/>
      <c r="AF176" s="3"/>
      <c r="AH176" s="3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</row>
    <row r="177" spans="2:56" ht="15" x14ac:dyDescent="0.25">
      <c r="B177" s="19"/>
      <c r="C177" s="86"/>
      <c r="H177" s="3"/>
      <c r="Y177" s="3"/>
      <c r="AB177" s="3"/>
      <c r="AC177" s="81"/>
      <c r="AD177" s="81"/>
      <c r="AF177" s="3"/>
      <c r="AH177" s="3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</row>
    <row r="178" spans="2:56" ht="15" x14ac:dyDescent="0.25">
      <c r="B178" s="19"/>
      <c r="C178" s="86"/>
      <c r="H178" s="3"/>
      <c r="Y178" s="3"/>
      <c r="AB178" s="3"/>
      <c r="AC178" s="81"/>
      <c r="AD178" s="81"/>
      <c r="AF178" s="3"/>
      <c r="AH178" s="3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</row>
    <row r="179" spans="2:56" ht="15" x14ac:dyDescent="0.25">
      <c r="B179" s="19"/>
      <c r="C179" s="86"/>
      <c r="H179" s="3"/>
      <c r="Y179" s="3"/>
      <c r="AB179" s="3"/>
      <c r="AC179" s="81"/>
      <c r="AD179" s="81"/>
      <c r="AF179" s="3"/>
      <c r="AH179" s="3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</row>
    <row r="180" spans="2:56" ht="15" x14ac:dyDescent="0.25">
      <c r="B180" s="19"/>
      <c r="C180" s="86"/>
      <c r="H180" s="3"/>
      <c r="Y180" s="3"/>
      <c r="AB180" s="3"/>
      <c r="AC180" s="81"/>
      <c r="AD180" s="81"/>
      <c r="AF180" s="3"/>
      <c r="AH180" s="3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</row>
    <row r="181" spans="2:56" ht="15" x14ac:dyDescent="0.25">
      <c r="B181" s="19"/>
      <c r="C181" s="86"/>
      <c r="H181" s="3"/>
      <c r="Y181" s="3"/>
      <c r="AB181" s="3"/>
      <c r="AC181" s="81"/>
      <c r="AD181" s="81"/>
      <c r="AF181" s="3"/>
      <c r="AH181" s="3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</row>
    <row r="182" spans="2:56" ht="15" x14ac:dyDescent="0.25">
      <c r="B182" s="19"/>
      <c r="C182" s="86"/>
      <c r="H182" s="3"/>
      <c r="Y182" s="3"/>
      <c r="AB182" s="3"/>
      <c r="AC182" s="81"/>
      <c r="AD182" s="81"/>
      <c r="AF182" s="3"/>
      <c r="AH182" s="3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</row>
    <row r="183" spans="2:56" ht="15" x14ac:dyDescent="0.25">
      <c r="B183" s="19"/>
      <c r="C183" s="86"/>
      <c r="H183" s="3"/>
      <c r="Y183" s="3"/>
      <c r="AB183" s="3"/>
      <c r="AC183" s="81"/>
      <c r="AD183" s="81"/>
      <c r="AF183" s="3"/>
      <c r="AH183" s="3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</row>
    <row r="184" spans="2:56" ht="15" x14ac:dyDescent="0.25">
      <c r="B184" s="19"/>
      <c r="C184" s="86"/>
      <c r="H184" s="3"/>
      <c r="Y184" s="3"/>
      <c r="AB184" s="3"/>
      <c r="AC184" s="81"/>
      <c r="AD184" s="81"/>
      <c r="AF184" s="3"/>
      <c r="AH184" s="3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</row>
    <row r="185" spans="2:56" ht="15" x14ac:dyDescent="0.25">
      <c r="B185" s="19"/>
      <c r="C185" s="86"/>
      <c r="H185" s="3"/>
      <c r="Y185" s="3"/>
      <c r="AB185" s="3"/>
      <c r="AC185" s="81"/>
      <c r="AD185" s="81"/>
      <c r="AF185" s="3"/>
      <c r="AH185" s="3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</row>
    <row r="186" spans="2:56" ht="15" x14ac:dyDescent="0.25">
      <c r="B186" s="19"/>
      <c r="C186" s="86"/>
      <c r="H186" s="3"/>
      <c r="Y186" s="3"/>
      <c r="AB186" s="3"/>
      <c r="AC186" s="81"/>
      <c r="AD186" s="81"/>
      <c r="AF186" s="3"/>
      <c r="AH186" s="3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</row>
    <row r="187" spans="2:56" ht="15" x14ac:dyDescent="0.25">
      <c r="B187" s="19"/>
      <c r="C187" s="86"/>
      <c r="H187" s="3"/>
      <c r="Y187" s="3"/>
      <c r="AB187" s="3"/>
      <c r="AC187" s="81"/>
      <c r="AD187" s="81"/>
      <c r="AF187" s="3"/>
      <c r="AH187" s="3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</row>
    <row r="188" spans="2:56" ht="15" x14ac:dyDescent="0.25">
      <c r="B188" s="19"/>
      <c r="C188" s="86"/>
      <c r="H188" s="3"/>
      <c r="Y188" s="3"/>
      <c r="AB188" s="3"/>
      <c r="AC188" s="81"/>
      <c r="AD188" s="81"/>
      <c r="AF188" s="4"/>
      <c r="AH188" s="4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</row>
    <row r="189" spans="2:56" ht="15" x14ac:dyDescent="0.25">
      <c r="B189" s="19"/>
      <c r="C189" s="86"/>
      <c r="H189" s="3"/>
      <c r="Y189" s="3"/>
      <c r="AB189" s="3"/>
      <c r="AC189" s="81"/>
      <c r="AD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</row>
    <row r="190" spans="2:56" ht="15" x14ac:dyDescent="0.25">
      <c r="B190" s="19"/>
      <c r="C190" s="86"/>
      <c r="H190" s="3"/>
      <c r="Y190" s="3"/>
      <c r="AB190" s="3"/>
      <c r="AC190" s="81"/>
      <c r="AD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</row>
    <row r="191" spans="2:56" ht="15" x14ac:dyDescent="0.25">
      <c r="B191" s="19"/>
      <c r="C191" s="86"/>
      <c r="H191" s="3"/>
      <c r="Y191" s="3"/>
      <c r="AB191" s="3"/>
      <c r="AC191" s="81"/>
      <c r="AD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</row>
    <row r="192" spans="2:56" ht="15" x14ac:dyDescent="0.25">
      <c r="B192" s="19"/>
      <c r="C192" s="86"/>
      <c r="H192" s="3"/>
      <c r="Y192" s="3"/>
      <c r="AB192" s="3"/>
      <c r="AC192" s="81"/>
      <c r="AD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</row>
    <row r="193" spans="2:56" ht="15" x14ac:dyDescent="0.25">
      <c r="B193" s="19"/>
      <c r="C193" s="86"/>
      <c r="H193" s="3"/>
      <c r="Y193" s="3"/>
      <c r="AB193" s="3"/>
      <c r="AC193" s="81"/>
      <c r="AD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</row>
    <row r="194" spans="2:56" ht="15" x14ac:dyDescent="0.25">
      <c r="B194" s="19"/>
      <c r="C194" s="86"/>
      <c r="H194" s="3"/>
      <c r="Y194" s="3"/>
      <c r="AB194" s="3"/>
      <c r="AC194" s="81"/>
      <c r="AD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</row>
    <row r="195" spans="2:56" ht="15" x14ac:dyDescent="0.25">
      <c r="B195" s="19"/>
      <c r="C195" s="86"/>
      <c r="H195" s="3"/>
      <c r="Y195" s="3"/>
      <c r="AB195" s="3"/>
      <c r="AC195" s="81"/>
      <c r="AD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</row>
    <row r="196" spans="2:56" ht="15" x14ac:dyDescent="0.25">
      <c r="B196" s="19"/>
      <c r="C196" s="86"/>
      <c r="H196" s="3"/>
      <c r="Y196" s="3"/>
      <c r="AB196" s="3"/>
      <c r="AC196" s="81"/>
      <c r="AD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</row>
    <row r="197" spans="2:56" ht="15" x14ac:dyDescent="0.25">
      <c r="B197" s="19"/>
      <c r="C197" s="86"/>
      <c r="H197" s="3"/>
      <c r="Y197" s="3"/>
      <c r="AB197" s="3"/>
      <c r="AC197" s="81"/>
      <c r="AD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</row>
    <row r="198" spans="2:56" ht="15" x14ac:dyDescent="0.25">
      <c r="B198" s="19"/>
      <c r="C198" s="86"/>
      <c r="H198" s="3"/>
      <c r="Y198" s="3"/>
      <c r="AB198" s="3"/>
      <c r="AC198" s="81"/>
      <c r="AD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</row>
    <row r="199" spans="2:56" ht="15" x14ac:dyDescent="0.25">
      <c r="B199" s="19"/>
      <c r="C199" s="86"/>
      <c r="H199" s="3"/>
      <c r="Y199" s="3"/>
      <c r="AB199" s="3"/>
      <c r="AC199" s="81"/>
      <c r="AD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</row>
    <row r="200" spans="2:56" ht="15" x14ac:dyDescent="0.25">
      <c r="B200" s="19"/>
      <c r="C200" s="86"/>
      <c r="H200" s="3"/>
      <c r="Y200" s="3"/>
      <c r="AB200" s="3"/>
      <c r="AC200" s="81"/>
      <c r="AD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</row>
    <row r="201" spans="2:56" ht="15" x14ac:dyDescent="0.25">
      <c r="B201" s="19"/>
      <c r="C201" s="86"/>
      <c r="H201" s="3"/>
      <c r="Y201" s="3"/>
      <c r="AB201" s="3"/>
      <c r="AC201" s="81"/>
      <c r="AD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</row>
    <row r="202" spans="2:56" ht="15" x14ac:dyDescent="0.25">
      <c r="B202" s="19"/>
      <c r="C202" s="86"/>
      <c r="H202" s="3"/>
      <c r="Y202" s="3"/>
      <c r="AB202" s="3"/>
      <c r="AC202" s="81"/>
      <c r="AD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</row>
    <row r="203" spans="2:56" ht="15" x14ac:dyDescent="0.25">
      <c r="B203" s="19"/>
      <c r="C203" s="86"/>
      <c r="H203" s="3"/>
      <c r="Y203" s="3"/>
      <c r="AB203" s="3"/>
      <c r="AC203" s="81"/>
      <c r="AD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</row>
    <row r="204" spans="2:56" ht="15" x14ac:dyDescent="0.25">
      <c r="B204" s="19"/>
      <c r="C204" s="86"/>
      <c r="H204" s="3"/>
      <c r="Y204" s="3"/>
      <c r="AB204" s="3"/>
      <c r="AC204" s="81"/>
      <c r="AD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</row>
    <row r="205" spans="2:56" ht="15" x14ac:dyDescent="0.25">
      <c r="B205" s="19"/>
      <c r="C205" s="86"/>
      <c r="H205" s="3"/>
      <c r="Y205" s="3"/>
      <c r="AB205" s="3"/>
      <c r="AC205" s="81"/>
      <c r="AD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</row>
    <row r="206" spans="2:56" ht="15" x14ac:dyDescent="0.25">
      <c r="B206" s="19"/>
      <c r="C206" s="86"/>
      <c r="H206" s="3"/>
      <c r="Y206" s="3"/>
      <c r="AB206" s="3"/>
      <c r="AC206" s="81"/>
      <c r="AD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</row>
    <row r="207" spans="2:56" ht="15" x14ac:dyDescent="0.25">
      <c r="B207" s="19"/>
      <c r="C207" s="86"/>
      <c r="H207" s="3"/>
      <c r="Y207" s="3"/>
      <c r="AB207" s="3"/>
      <c r="AC207" s="81"/>
      <c r="AD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</row>
    <row r="208" spans="2:56" ht="15" x14ac:dyDescent="0.25">
      <c r="B208" s="19"/>
      <c r="C208" s="86"/>
      <c r="H208" s="3"/>
      <c r="Y208" s="3"/>
      <c r="AB208" s="3"/>
      <c r="AC208" s="81"/>
      <c r="AD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</row>
    <row r="209" spans="2:65" ht="15" x14ac:dyDescent="0.25">
      <c r="B209" s="19"/>
      <c r="C209" s="86"/>
      <c r="H209" s="3"/>
      <c r="Y209" s="3"/>
      <c r="AB209" s="3"/>
      <c r="AC209" s="81"/>
      <c r="AD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</row>
    <row r="210" spans="2:65" ht="15" x14ac:dyDescent="0.25">
      <c r="B210" s="19"/>
      <c r="C210" s="86"/>
      <c r="H210" s="3"/>
      <c r="Y210" s="3"/>
      <c r="AB210" s="3"/>
      <c r="AC210" s="81"/>
      <c r="AD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</row>
    <row r="211" spans="2:65" ht="15" x14ac:dyDescent="0.25">
      <c r="B211" s="19"/>
      <c r="C211" s="86"/>
      <c r="H211" s="3"/>
      <c r="Y211" s="3"/>
      <c r="AB211" s="3"/>
      <c r="AC211" s="81"/>
      <c r="AD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</row>
    <row r="212" spans="2:65" ht="15" x14ac:dyDescent="0.25">
      <c r="B212" s="19"/>
      <c r="C212" s="86"/>
      <c r="H212" s="3"/>
      <c r="Y212" s="3"/>
      <c r="AB212" s="3"/>
      <c r="AC212" s="81"/>
      <c r="AD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</row>
    <row r="213" spans="2:65" ht="15" x14ac:dyDescent="0.25">
      <c r="B213" s="19"/>
      <c r="C213" s="86"/>
      <c r="H213" s="3"/>
      <c r="Y213" s="3"/>
      <c r="AB213" s="3"/>
      <c r="AC213" s="81"/>
      <c r="AD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</row>
    <row r="214" spans="2:65" ht="15" x14ac:dyDescent="0.25">
      <c r="B214" s="19"/>
      <c r="C214" s="86"/>
      <c r="H214" s="3"/>
      <c r="Y214" s="3"/>
      <c r="AB214" s="3"/>
      <c r="AC214" s="81"/>
      <c r="AD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</row>
    <row r="215" spans="2:65" ht="15" x14ac:dyDescent="0.25">
      <c r="B215" s="31"/>
      <c r="C215" s="86"/>
      <c r="H215" s="3"/>
      <c r="Y215" s="3"/>
      <c r="AB215" s="3"/>
      <c r="AC215" s="81"/>
      <c r="AD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</row>
    <row r="216" spans="2:65" ht="15" x14ac:dyDescent="0.25">
      <c r="B216" s="31"/>
      <c r="C216" s="86"/>
      <c r="H216" s="3"/>
      <c r="Y216" s="3"/>
      <c r="AB216" s="3"/>
      <c r="AC216" s="81"/>
      <c r="AD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</row>
    <row r="217" spans="2:65" ht="15" x14ac:dyDescent="0.25">
      <c r="B217" s="31"/>
      <c r="C217" s="86"/>
      <c r="H217" s="3"/>
      <c r="Y217" s="3"/>
      <c r="AB217" s="3"/>
      <c r="AC217" s="81"/>
      <c r="AD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</row>
    <row r="218" spans="2:65" ht="15" x14ac:dyDescent="0.25">
      <c r="B218" s="31"/>
      <c r="C218" s="86"/>
      <c r="H218" s="3"/>
      <c r="Y218" s="3"/>
      <c r="AB218" s="3"/>
      <c r="AC218" s="81"/>
      <c r="AD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</row>
    <row r="219" spans="2:65" ht="15" x14ac:dyDescent="0.25">
      <c r="B219" s="31"/>
      <c r="C219" s="86"/>
      <c r="H219" s="3"/>
      <c r="Y219" s="3"/>
      <c r="AB219" s="3"/>
      <c r="AC219" s="81"/>
      <c r="AD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</row>
    <row r="220" spans="2:65" ht="15" x14ac:dyDescent="0.25">
      <c r="B220" s="31"/>
      <c r="C220" s="86"/>
      <c r="H220" s="3"/>
      <c r="Y220" s="3"/>
      <c r="AB220" s="3"/>
      <c r="AC220" s="81"/>
      <c r="AD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</row>
    <row r="221" spans="2:65" ht="15" x14ac:dyDescent="0.25">
      <c r="B221" s="31"/>
      <c r="C221" s="86"/>
      <c r="H221" s="3"/>
      <c r="Y221" s="3"/>
      <c r="AB221" s="3"/>
      <c r="AC221" s="81"/>
      <c r="AD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</row>
    <row r="222" spans="2:65" ht="15" x14ac:dyDescent="0.25">
      <c r="B222" s="31"/>
      <c r="C222" s="86"/>
      <c r="H222" s="3"/>
      <c r="Y222" s="3"/>
      <c r="AB222" s="3"/>
      <c r="AC222" s="81"/>
      <c r="AD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</row>
    <row r="223" spans="2:65" ht="15" x14ac:dyDescent="0.25">
      <c r="B223" s="31"/>
      <c r="C223" s="86"/>
      <c r="H223" s="3"/>
      <c r="Y223" s="3"/>
      <c r="AB223" s="3"/>
      <c r="AC223" s="81"/>
      <c r="AD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</row>
    <row r="224" spans="2:65" ht="15" x14ac:dyDescent="0.25">
      <c r="B224" s="19"/>
      <c r="C224" s="86"/>
      <c r="H224" s="3"/>
      <c r="K224" s="76"/>
      <c r="Y224" s="3"/>
      <c r="AB224" s="3"/>
      <c r="AC224" s="81"/>
      <c r="AD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M224" s="33"/>
    </row>
    <row r="225" spans="2:65" ht="15" x14ac:dyDescent="0.25">
      <c r="B225" s="19"/>
      <c r="C225" s="86"/>
      <c r="H225" s="3"/>
      <c r="K225" s="76"/>
      <c r="Y225" s="3"/>
      <c r="AB225" s="3"/>
      <c r="AC225" s="81"/>
      <c r="AD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M225" s="33"/>
    </row>
    <row r="226" spans="2:65" ht="15" x14ac:dyDescent="0.25">
      <c r="B226" s="19"/>
      <c r="C226" s="86"/>
      <c r="H226" s="3"/>
      <c r="K226" s="76"/>
      <c r="Y226" s="3"/>
      <c r="AB226" s="3"/>
      <c r="AC226" s="81"/>
      <c r="AD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M226" s="33"/>
    </row>
    <row r="227" spans="2:65" ht="15" x14ac:dyDescent="0.25">
      <c r="B227" s="19"/>
      <c r="C227" s="86"/>
      <c r="H227" s="3"/>
      <c r="K227" s="76"/>
      <c r="Y227" s="3"/>
      <c r="AB227" s="3"/>
      <c r="AC227" s="81"/>
      <c r="AD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M227" s="33"/>
    </row>
    <row r="228" spans="2:65" ht="15" x14ac:dyDescent="0.25">
      <c r="B228" s="19"/>
      <c r="C228" s="86"/>
      <c r="H228" s="3"/>
      <c r="K228" s="76"/>
      <c r="Y228" s="3"/>
      <c r="AB228" s="3"/>
      <c r="AC228" s="81"/>
      <c r="AD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M228" s="33"/>
    </row>
    <row r="229" spans="2:65" ht="15" x14ac:dyDescent="0.25">
      <c r="B229" s="19"/>
      <c r="C229" s="86"/>
      <c r="H229" s="3"/>
      <c r="K229" s="76"/>
      <c r="Y229" s="3"/>
      <c r="AB229" s="3"/>
      <c r="AC229" s="81"/>
      <c r="AD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M229" s="33"/>
    </row>
    <row r="230" spans="2:65" ht="15" x14ac:dyDescent="0.25">
      <c r="B230" s="19"/>
      <c r="C230" s="86"/>
      <c r="H230" s="3"/>
      <c r="K230" s="76"/>
      <c r="Y230" s="3"/>
      <c r="AB230" s="3"/>
      <c r="AC230" s="81"/>
      <c r="AD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M230" s="33"/>
    </row>
    <row r="231" spans="2:65" ht="15" x14ac:dyDescent="0.25">
      <c r="B231" s="19"/>
      <c r="C231" s="86"/>
      <c r="H231" s="3"/>
      <c r="K231" s="76"/>
      <c r="Y231" s="3"/>
      <c r="AB231" s="3"/>
      <c r="AC231" s="81"/>
      <c r="AD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M231" s="33"/>
    </row>
    <row r="232" spans="2:65" ht="15" x14ac:dyDescent="0.25">
      <c r="B232" s="19"/>
      <c r="C232" s="86"/>
      <c r="H232" s="3"/>
      <c r="Y232" s="3"/>
      <c r="AB232" s="3"/>
      <c r="AC232" s="81"/>
      <c r="AD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</row>
    <row r="233" spans="2:65" ht="15" x14ac:dyDescent="0.25">
      <c r="B233" s="19" t="s">
        <v>282</v>
      </c>
      <c r="C233" s="86"/>
      <c r="H233" s="3"/>
      <c r="Y233" s="3"/>
      <c r="AB233" s="3"/>
      <c r="AC233" s="81"/>
      <c r="AD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</row>
    <row r="234" spans="2:65" ht="15" x14ac:dyDescent="0.25">
      <c r="B234" s="19" t="s">
        <v>283</v>
      </c>
      <c r="C234" s="86"/>
      <c r="H234" s="3"/>
      <c r="Y234" s="3"/>
      <c r="AB234" s="3"/>
      <c r="AC234" s="81"/>
      <c r="AD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</row>
    <row r="235" spans="2:65" ht="15" x14ac:dyDescent="0.25">
      <c r="B235" s="19" t="s">
        <v>284</v>
      </c>
      <c r="C235" s="86"/>
      <c r="H235" s="3"/>
      <c r="Y235" s="3"/>
      <c r="AB235" s="3"/>
      <c r="AC235" s="81"/>
      <c r="AD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</row>
    <row r="236" spans="2:65" ht="15" x14ac:dyDescent="0.25">
      <c r="B236" s="19" t="s">
        <v>285</v>
      </c>
      <c r="C236" s="86"/>
      <c r="H236" s="3"/>
      <c r="Y236" s="3"/>
      <c r="AB236" s="3"/>
      <c r="AC236" s="81"/>
      <c r="AD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</row>
    <row r="237" spans="2:65" ht="15" x14ac:dyDescent="0.25">
      <c r="B237" s="19" t="s">
        <v>286</v>
      </c>
      <c r="C237" s="86"/>
      <c r="H237" s="3"/>
      <c r="Y237" s="3"/>
      <c r="AB237" s="3"/>
      <c r="AC237" s="81"/>
      <c r="AD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</row>
    <row r="238" spans="2:65" ht="15" x14ac:dyDescent="0.25">
      <c r="B238" s="19"/>
      <c r="C238" s="86"/>
      <c r="H238" s="3"/>
      <c r="Y238" s="3"/>
      <c r="AB238" s="3"/>
      <c r="AC238" s="81"/>
      <c r="AD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</row>
    <row r="239" spans="2:65" ht="15" x14ac:dyDescent="0.25">
      <c r="B239" s="19"/>
      <c r="C239" s="86"/>
      <c r="H239" s="3"/>
      <c r="Y239" s="3"/>
      <c r="AB239" s="3"/>
      <c r="AC239" s="81"/>
      <c r="AD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</row>
    <row r="240" spans="2:65" ht="15" x14ac:dyDescent="0.25">
      <c r="B240" s="19"/>
      <c r="C240" s="86"/>
      <c r="H240" s="3"/>
      <c r="Y240" s="3"/>
      <c r="AB240" s="3"/>
      <c r="AC240" s="81"/>
      <c r="AD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</row>
    <row r="241" spans="2:56" ht="15" x14ac:dyDescent="0.25">
      <c r="B241" s="19"/>
      <c r="C241" s="86"/>
      <c r="H241" s="3"/>
      <c r="Y241" s="3"/>
      <c r="AB241" s="3"/>
      <c r="AC241" s="81"/>
      <c r="AD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</row>
    <row r="242" spans="2:56" ht="15" x14ac:dyDescent="0.25">
      <c r="B242" s="19"/>
      <c r="C242" s="86"/>
      <c r="H242" s="3"/>
      <c r="Y242" s="3"/>
      <c r="AB242" s="3"/>
      <c r="AC242" s="81"/>
      <c r="AD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</row>
    <row r="243" spans="2:56" ht="15" x14ac:dyDescent="0.25">
      <c r="B243" s="19"/>
      <c r="C243" s="86"/>
      <c r="H243" s="3"/>
      <c r="Y243" s="3"/>
      <c r="AB243" s="3"/>
      <c r="AC243" s="81"/>
      <c r="AD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</row>
    <row r="244" spans="2:56" ht="15" x14ac:dyDescent="0.25">
      <c r="B244" s="19"/>
      <c r="C244" s="86"/>
      <c r="H244" s="3"/>
      <c r="Y244" s="3"/>
      <c r="AB244" s="3"/>
      <c r="AC244" s="81"/>
      <c r="AD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</row>
    <row r="245" spans="2:56" ht="15" x14ac:dyDescent="0.25">
      <c r="B245" s="19"/>
      <c r="C245" s="86"/>
      <c r="H245" s="3"/>
      <c r="Y245" s="3"/>
      <c r="AB245" s="3"/>
      <c r="AC245" s="81"/>
      <c r="AD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</row>
    <row r="246" spans="2:56" ht="15" x14ac:dyDescent="0.25">
      <c r="B246" s="19"/>
      <c r="C246" s="86"/>
      <c r="H246" s="3"/>
      <c r="Y246" s="3"/>
      <c r="AB246" s="3"/>
      <c r="AC246" s="81"/>
      <c r="AD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</row>
    <row r="247" spans="2:56" ht="15" x14ac:dyDescent="0.25">
      <c r="B247" s="19"/>
      <c r="C247" s="86"/>
      <c r="H247" s="3"/>
      <c r="Y247" s="3"/>
      <c r="AB247" s="3"/>
      <c r="AC247" s="81"/>
      <c r="AD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</row>
    <row r="248" spans="2:56" ht="15" x14ac:dyDescent="0.25">
      <c r="B248" s="19"/>
      <c r="C248" s="86"/>
      <c r="H248" s="3"/>
      <c r="Y248" s="3"/>
      <c r="AB248" s="3"/>
      <c r="AC248" s="81"/>
      <c r="AD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</row>
    <row r="249" spans="2:56" ht="15" x14ac:dyDescent="0.25">
      <c r="B249" s="19"/>
      <c r="C249" s="86"/>
      <c r="H249" s="3"/>
      <c r="Y249" s="3"/>
      <c r="AB249" s="3"/>
      <c r="AC249" s="81"/>
      <c r="AD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</row>
    <row r="250" spans="2:56" ht="15" x14ac:dyDescent="0.25">
      <c r="B250" s="19"/>
      <c r="C250" s="86"/>
      <c r="H250" s="3"/>
      <c r="Y250" s="3"/>
      <c r="AB250" s="3"/>
      <c r="AC250" s="81"/>
      <c r="AD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</row>
    <row r="251" spans="2:56" ht="15" x14ac:dyDescent="0.25">
      <c r="B251" s="19"/>
      <c r="C251" s="86"/>
      <c r="H251" s="3"/>
      <c r="Y251" s="3"/>
      <c r="AB251" s="3"/>
      <c r="AC251" s="81"/>
      <c r="AD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</row>
    <row r="252" spans="2:56" ht="15" x14ac:dyDescent="0.25">
      <c r="B252" s="19"/>
      <c r="C252" s="86"/>
      <c r="H252" s="3"/>
      <c r="Y252" s="3"/>
      <c r="AB252" s="3"/>
      <c r="AC252" s="81"/>
      <c r="AD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</row>
    <row r="253" spans="2:56" ht="15" x14ac:dyDescent="0.25">
      <c r="B253" s="19"/>
      <c r="C253" s="86"/>
      <c r="H253" s="3"/>
      <c r="Y253" s="3"/>
      <c r="AB253" s="3"/>
      <c r="AC253" s="81"/>
      <c r="AD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</row>
    <row r="254" spans="2:56" ht="15" x14ac:dyDescent="0.25">
      <c r="B254" s="19"/>
      <c r="C254" s="86"/>
      <c r="H254" s="3"/>
      <c r="Y254" s="3"/>
      <c r="AB254" s="3"/>
      <c r="AC254" s="81"/>
      <c r="AD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</row>
    <row r="255" spans="2:56" ht="15" x14ac:dyDescent="0.25">
      <c r="B255" s="19"/>
      <c r="C255" s="86"/>
      <c r="H255" s="3"/>
      <c r="Y255" s="3"/>
      <c r="AB255" s="3"/>
      <c r="AC255" s="81"/>
      <c r="AD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</row>
    <row r="256" spans="2:56" ht="15" x14ac:dyDescent="0.25">
      <c r="B256" s="19"/>
      <c r="C256" s="86"/>
      <c r="H256" s="3"/>
      <c r="Y256" s="3"/>
      <c r="AB256" s="3"/>
      <c r="AC256" s="81"/>
      <c r="AD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</row>
    <row r="257" spans="2:56" ht="15" x14ac:dyDescent="0.25">
      <c r="B257" s="19"/>
      <c r="C257" s="86"/>
      <c r="H257" s="3"/>
      <c r="Y257" s="3"/>
      <c r="AB257" s="3"/>
      <c r="AC257" s="81"/>
      <c r="AD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</row>
    <row r="258" spans="2:56" ht="15" x14ac:dyDescent="0.25">
      <c r="B258" s="19"/>
      <c r="C258" s="86"/>
      <c r="H258" s="3"/>
      <c r="Y258" s="3"/>
      <c r="AB258" s="3"/>
      <c r="AC258" s="81"/>
      <c r="AD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</row>
    <row r="259" spans="2:56" ht="15" x14ac:dyDescent="0.25">
      <c r="B259" s="19"/>
      <c r="C259" s="86"/>
      <c r="H259" s="3"/>
      <c r="Y259" s="3"/>
      <c r="AB259" s="3"/>
      <c r="AC259" s="81"/>
      <c r="AD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</row>
    <row r="260" spans="2:56" ht="15" x14ac:dyDescent="0.25">
      <c r="B260" s="19"/>
      <c r="C260" s="86"/>
      <c r="H260" s="3"/>
      <c r="Y260" s="3"/>
      <c r="AB260" s="3"/>
      <c r="AC260" s="81"/>
      <c r="AD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</row>
    <row r="261" spans="2:56" ht="15" x14ac:dyDescent="0.25">
      <c r="B261" s="19"/>
      <c r="C261" s="86"/>
      <c r="H261" s="3"/>
      <c r="Y261" s="3"/>
      <c r="AB261" s="3"/>
      <c r="AC261" s="81"/>
      <c r="AD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</row>
    <row r="262" spans="2:56" ht="15" x14ac:dyDescent="0.25">
      <c r="B262" s="19"/>
      <c r="C262" s="86"/>
      <c r="H262" s="3"/>
      <c r="Y262" s="3"/>
      <c r="AB262" s="3"/>
      <c r="AC262" s="81"/>
      <c r="AD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</row>
    <row r="263" spans="2:56" ht="15" x14ac:dyDescent="0.25">
      <c r="B263" s="19"/>
      <c r="C263" s="86"/>
      <c r="H263" s="3"/>
      <c r="Y263" s="3"/>
      <c r="AB263" s="3"/>
      <c r="AC263" s="81"/>
      <c r="AD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</row>
    <row r="264" spans="2:56" ht="15" x14ac:dyDescent="0.25">
      <c r="B264" s="19"/>
      <c r="C264" s="86"/>
      <c r="H264" s="3"/>
      <c r="Y264" s="3"/>
      <c r="AB264" s="3"/>
      <c r="AC264" s="81"/>
      <c r="AD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</row>
    <row r="265" spans="2:56" ht="15" x14ac:dyDescent="0.25">
      <c r="B265" s="19"/>
      <c r="C265" s="86"/>
      <c r="H265" s="3"/>
      <c r="Y265" s="3"/>
      <c r="AB265" s="3"/>
      <c r="AC265" s="81"/>
      <c r="AD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</row>
    <row r="266" spans="2:56" ht="15" x14ac:dyDescent="0.25">
      <c r="B266" s="19"/>
      <c r="C266" s="86"/>
      <c r="H266" s="3"/>
      <c r="Y266" s="3"/>
      <c r="AB266" s="3"/>
      <c r="AC266" s="81"/>
      <c r="AD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</row>
    <row r="267" spans="2:56" ht="15" x14ac:dyDescent="0.25">
      <c r="B267" s="19"/>
      <c r="C267" s="86"/>
      <c r="H267" s="3"/>
      <c r="Y267" s="3"/>
      <c r="AB267" s="3"/>
      <c r="AC267" s="81"/>
      <c r="AD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</row>
    <row r="268" spans="2:56" ht="15" x14ac:dyDescent="0.25">
      <c r="B268" s="19"/>
      <c r="C268" s="86"/>
      <c r="H268" s="3"/>
      <c r="Y268" s="3"/>
      <c r="AB268" s="3"/>
      <c r="AC268" s="81"/>
      <c r="AD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</row>
    <row r="269" spans="2:56" ht="15" x14ac:dyDescent="0.25">
      <c r="B269" s="19"/>
      <c r="C269" s="86"/>
      <c r="H269" s="3"/>
      <c r="Y269" s="3"/>
      <c r="AB269" s="3"/>
      <c r="AC269" s="81"/>
      <c r="AD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</row>
    <row r="270" spans="2:56" ht="15" x14ac:dyDescent="0.25">
      <c r="B270" s="19"/>
      <c r="C270" s="86"/>
      <c r="H270" s="3"/>
      <c r="Y270" s="3"/>
      <c r="AB270" s="3"/>
      <c r="AC270" s="81"/>
      <c r="AD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</row>
    <row r="271" spans="2:56" ht="15" x14ac:dyDescent="0.25">
      <c r="B271" s="19"/>
      <c r="C271" s="86"/>
      <c r="H271" s="3"/>
      <c r="Y271" s="3"/>
      <c r="AB271" s="3"/>
      <c r="AC271" s="81"/>
      <c r="AD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</row>
    <row r="272" spans="2:56" ht="15" x14ac:dyDescent="0.25">
      <c r="B272" s="19"/>
      <c r="C272" s="86"/>
      <c r="H272" s="3"/>
      <c r="Y272" s="3"/>
      <c r="AB272" s="3"/>
      <c r="AC272" s="81"/>
      <c r="AD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</row>
    <row r="273" spans="2:56" ht="15" x14ac:dyDescent="0.25">
      <c r="B273" s="19"/>
      <c r="C273" s="86"/>
      <c r="H273" s="3"/>
      <c r="Y273" s="3"/>
      <c r="AB273" s="3"/>
      <c r="AC273" s="81"/>
      <c r="AD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</row>
    <row r="274" spans="2:56" ht="15" x14ac:dyDescent="0.25">
      <c r="B274" s="19"/>
      <c r="C274" s="86"/>
      <c r="H274" s="3"/>
      <c r="Y274" s="3"/>
      <c r="AB274" s="3"/>
      <c r="AC274" s="81"/>
      <c r="AD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</row>
    <row r="275" spans="2:56" ht="15" x14ac:dyDescent="0.25">
      <c r="B275" s="19"/>
      <c r="C275" s="86"/>
      <c r="H275" s="3"/>
      <c r="Y275" s="3"/>
      <c r="AB275" s="3"/>
      <c r="AC275" s="81"/>
      <c r="AD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</row>
    <row r="276" spans="2:56" ht="15" x14ac:dyDescent="0.25">
      <c r="B276" s="19"/>
      <c r="C276" s="86"/>
      <c r="H276" s="3"/>
      <c r="Y276" s="3"/>
      <c r="AB276" s="3"/>
      <c r="AC276" s="81"/>
      <c r="AD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</row>
    <row r="277" spans="2:56" ht="15" x14ac:dyDescent="0.25">
      <c r="B277" s="19"/>
      <c r="C277" s="86"/>
      <c r="H277" s="3"/>
      <c r="Y277" s="3"/>
      <c r="AB277" s="3"/>
      <c r="AC277" s="81"/>
      <c r="AD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</row>
    <row r="278" spans="2:56" ht="15" x14ac:dyDescent="0.25">
      <c r="B278" s="19"/>
      <c r="C278" s="86"/>
      <c r="H278" s="3"/>
      <c r="Y278" s="3"/>
      <c r="AB278" s="3"/>
      <c r="AC278" s="81"/>
      <c r="AD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</row>
    <row r="279" spans="2:56" ht="15" x14ac:dyDescent="0.25">
      <c r="B279" s="19"/>
      <c r="C279" s="86"/>
      <c r="H279" s="3"/>
      <c r="Y279" s="3"/>
      <c r="AB279" s="3"/>
      <c r="AC279" s="81"/>
      <c r="AD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</row>
    <row r="280" spans="2:56" ht="15" x14ac:dyDescent="0.25">
      <c r="B280" s="19"/>
      <c r="C280" s="86"/>
      <c r="H280" s="3"/>
      <c r="Y280" s="3"/>
      <c r="AB280" s="3"/>
      <c r="AC280" s="81"/>
      <c r="AD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</row>
    <row r="281" spans="2:56" ht="15" x14ac:dyDescent="0.25">
      <c r="B281" s="19"/>
      <c r="C281" s="86"/>
      <c r="H281" s="3"/>
      <c r="Y281" s="3"/>
      <c r="AB281" s="3"/>
      <c r="AC281" s="81"/>
      <c r="AD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</row>
    <row r="282" spans="2:56" ht="15" x14ac:dyDescent="0.25">
      <c r="B282" s="19"/>
      <c r="C282" s="86"/>
      <c r="H282" s="3"/>
      <c r="Y282" s="3"/>
      <c r="AB282" s="3"/>
      <c r="AC282" s="81"/>
      <c r="AD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</row>
    <row r="283" spans="2:56" ht="15" x14ac:dyDescent="0.25">
      <c r="B283" s="19"/>
      <c r="C283" s="86"/>
      <c r="H283" s="3"/>
      <c r="Y283" s="3"/>
      <c r="AB283" s="3"/>
      <c r="AC283" s="81"/>
      <c r="AD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</row>
    <row r="284" spans="2:56" ht="15" x14ac:dyDescent="0.25">
      <c r="B284" s="19"/>
      <c r="C284" s="86"/>
      <c r="H284" s="3"/>
      <c r="Y284" s="3"/>
      <c r="AB284" s="3"/>
      <c r="AC284" s="81"/>
      <c r="AD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</row>
    <row r="285" spans="2:56" ht="15" x14ac:dyDescent="0.25">
      <c r="B285" s="19"/>
      <c r="C285" s="86"/>
      <c r="H285" s="3"/>
      <c r="Y285" s="3"/>
      <c r="AB285" s="3"/>
      <c r="AC285" s="81"/>
      <c r="AD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</row>
    <row r="286" spans="2:56" ht="15" x14ac:dyDescent="0.25">
      <c r="B286" s="19"/>
      <c r="C286" s="86"/>
      <c r="H286" s="3"/>
      <c r="Y286" s="3"/>
      <c r="AB286" s="3"/>
      <c r="AC286" s="81"/>
      <c r="AD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</row>
    <row r="287" spans="2:56" ht="15" x14ac:dyDescent="0.25">
      <c r="B287" s="19"/>
      <c r="C287" s="86"/>
      <c r="H287" s="3"/>
      <c r="Y287" s="3"/>
      <c r="AB287" s="3"/>
      <c r="AC287" s="81"/>
      <c r="AD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</row>
    <row r="288" spans="2:56" ht="15" x14ac:dyDescent="0.25">
      <c r="B288" s="19"/>
      <c r="C288" s="86"/>
      <c r="H288" s="3"/>
      <c r="Y288" s="3"/>
      <c r="AB288" s="3"/>
      <c r="AC288" s="81"/>
      <c r="AD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</row>
    <row r="289" spans="2:56" ht="15" x14ac:dyDescent="0.25">
      <c r="B289" s="19"/>
      <c r="C289" s="86"/>
      <c r="H289" s="3"/>
      <c r="Y289" s="3"/>
      <c r="AB289" s="3"/>
      <c r="AC289" s="81"/>
      <c r="AD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</row>
    <row r="290" spans="2:56" ht="15" x14ac:dyDescent="0.25">
      <c r="B290" s="19"/>
      <c r="C290" s="86"/>
      <c r="H290" s="3"/>
      <c r="Y290" s="3"/>
      <c r="AB290" s="3"/>
      <c r="AC290" s="81"/>
      <c r="AD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</row>
    <row r="291" spans="2:56" ht="15" x14ac:dyDescent="0.25">
      <c r="B291" s="19"/>
      <c r="C291" s="86"/>
      <c r="H291" s="3"/>
      <c r="Y291" s="3"/>
      <c r="AB291" s="3"/>
      <c r="AC291" s="81"/>
      <c r="AD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</row>
    <row r="292" spans="2:56" ht="15" x14ac:dyDescent="0.25">
      <c r="B292" s="19"/>
      <c r="C292" s="86"/>
      <c r="H292" s="3"/>
      <c r="Y292" s="3"/>
      <c r="AB292" s="3"/>
      <c r="AC292" s="81"/>
      <c r="AD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</row>
    <row r="293" spans="2:56" ht="15" x14ac:dyDescent="0.25">
      <c r="B293" s="19"/>
      <c r="C293" s="86"/>
      <c r="H293" s="3"/>
      <c r="Y293" s="3"/>
      <c r="AB293" s="3"/>
      <c r="AC293" s="81"/>
      <c r="AD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</row>
    <row r="294" spans="2:56" ht="15" x14ac:dyDescent="0.25">
      <c r="B294" s="19"/>
      <c r="C294" s="86"/>
      <c r="H294" s="3"/>
      <c r="Y294" s="3"/>
      <c r="AB294" s="3"/>
      <c r="AC294" s="81"/>
      <c r="AD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</row>
    <row r="295" spans="2:56" ht="15" x14ac:dyDescent="0.25">
      <c r="B295" s="19"/>
      <c r="C295" s="86"/>
      <c r="H295" s="3"/>
      <c r="Y295" s="3"/>
      <c r="AB295" s="3"/>
      <c r="AC295" s="81"/>
      <c r="AD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</row>
    <row r="296" spans="2:56" ht="15" x14ac:dyDescent="0.25">
      <c r="B296" s="19"/>
      <c r="C296" s="86"/>
      <c r="H296" s="3"/>
      <c r="Y296" s="3"/>
      <c r="AB296" s="3"/>
      <c r="AC296" s="81"/>
      <c r="AD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</row>
    <row r="297" spans="2:56" ht="15" x14ac:dyDescent="0.25">
      <c r="B297" s="19"/>
      <c r="C297" s="86"/>
      <c r="H297" s="3"/>
      <c r="Y297" s="3"/>
      <c r="AB297" s="3"/>
      <c r="AC297" s="81"/>
      <c r="AD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</row>
    <row r="298" spans="2:56" ht="15" x14ac:dyDescent="0.25">
      <c r="B298" s="19"/>
      <c r="C298" s="86"/>
      <c r="H298" s="3"/>
      <c r="Y298" s="3"/>
      <c r="AB298" s="3"/>
      <c r="AC298" s="81"/>
      <c r="AD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</row>
    <row r="299" spans="2:56" ht="15" x14ac:dyDescent="0.25">
      <c r="B299" s="19"/>
      <c r="C299" s="86"/>
      <c r="H299" s="3"/>
      <c r="Y299" s="3"/>
      <c r="AB299" s="3"/>
      <c r="AC299" s="81"/>
      <c r="AD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</row>
    <row r="300" spans="2:56" ht="15" x14ac:dyDescent="0.25">
      <c r="B300" s="19"/>
      <c r="C300" s="86"/>
      <c r="H300" s="3"/>
      <c r="Y300" s="3"/>
      <c r="AB300" s="3"/>
      <c r="AC300" s="81"/>
      <c r="AD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</row>
    <row r="301" spans="2:56" ht="15" x14ac:dyDescent="0.25">
      <c r="B301" s="19"/>
      <c r="C301" s="86"/>
      <c r="H301" s="3"/>
      <c r="Y301" s="3"/>
      <c r="AB301" s="3"/>
      <c r="AC301" s="81"/>
      <c r="AD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</row>
    <row r="302" spans="2:56" ht="15" x14ac:dyDescent="0.25">
      <c r="B302" s="19"/>
      <c r="C302" s="86"/>
      <c r="H302" s="3"/>
      <c r="Y302" s="3"/>
      <c r="AB302" s="3"/>
      <c r="AC302" s="81"/>
      <c r="AD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</row>
    <row r="303" spans="2:56" ht="15" x14ac:dyDescent="0.25">
      <c r="B303" s="19"/>
      <c r="C303" s="86"/>
      <c r="H303" s="3"/>
      <c r="Y303" s="3"/>
      <c r="AB303" s="3"/>
      <c r="AC303" s="81"/>
      <c r="AD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</row>
    <row r="304" spans="2:56" ht="15" x14ac:dyDescent="0.25">
      <c r="B304" s="19"/>
      <c r="C304" s="86"/>
      <c r="H304" s="3"/>
      <c r="Y304" s="3"/>
      <c r="AB304" s="3"/>
      <c r="AC304" s="81"/>
      <c r="AD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</row>
    <row r="305" spans="2:56" ht="15" x14ac:dyDescent="0.25">
      <c r="B305" s="19"/>
      <c r="C305" s="86"/>
      <c r="H305" s="3"/>
      <c r="Y305" s="3"/>
      <c r="AB305" s="3"/>
      <c r="AC305" s="81"/>
      <c r="AD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</row>
    <row r="306" spans="2:56" ht="15" x14ac:dyDescent="0.25">
      <c r="B306" s="19"/>
      <c r="C306" s="86"/>
      <c r="H306" s="3"/>
      <c r="Y306" s="3"/>
      <c r="AB306" s="3"/>
      <c r="AC306" s="81"/>
      <c r="AD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</row>
    <row r="307" spans="2:56" ht="15" x14ac:dyDescent="0.25">
      <c r="B307" s="19"/>
      <c r="C307" s="86"/>
      <c r="H307" s="3"/>
      <c r="Y307" s="3"/>
      <c r="AB307" s="3"/>
      <c r="AC307" s="81"/>
      <c r="AD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</row>
    <row r="308" spans="2:56" ht="15" x14ac:dyDescent="0.25">
      <c r="B308" s="19"/>
      <c r="C308" s="86"/>
      <c r="H308" s="3"/>
      <c r="Y308" s="3"/>
      <c r="AB308" s="3"/>
      <c r="AC308" s="81"/>
      <c r="AD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</row>
    <row r="309" spans="2:56" ht="15" x14ac:dyDescent="0.25">
      <c r="B309" s="19"/>
      <c r="C309" s="86"/>
      <c r="H309" s="3"/>
      <c r="Y309" s="3"/>
      <c r="AB309" s="3"/>
      <c r="AC309" s="81"/>
      <c r="AD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</row>
    <row r="310" spans="2:56" ht="15" x14ac:dyDescent="0.25">
      <c r="B310" s="19"/>
      <c r="C310" s="86"/>
      <c r="H310" s="3"/>
      <c r="Y310" s="3"/>
      <c r="AB310" s="3"/>
      <c r="AC310" s="81"/>
      <c r="AD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</row>
    <row r="311" spans="2:56" ht="15" x14ac:dyDescent="0.25">
      <c r="B311" s="19"/>
      <c r="C311" s="86"/>
      <c r="H311" s="3"/>
      <c r="Y311" s="3"/>
      <c r="AB311" s="3"/>
      <c r="AC311" s="81"/>
      <c r="AD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</row>
    <row r="312" spans="2:56" ht="15" x14ac:dyDescent="0.25">
      <c r="B312" s="19"/>
      <c r="C312" s="86"/>
      <c r="H312" s="3"/>
      <c r="Y312" s="3"/>
      <c r="AB312" s="3"/>
      <c r="AC312" s="81"/>
      <c r="AD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</row>
    <row r="313" spans="2:56" ht="15" x14ac:dyDescent="0.25">
      <c r="B313" s="19"/>
      <c r="C313" s="86"/>
      <c r="H313" s="3"/>
      <c r="Y313" s="3"/>
      <c r="AB313" s="3"/>
      <c r="AC313" s="81"/>
      <c r="AD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</row>
    <row r="314" spans="2:56" ht="15" x14ac:dyDescent="0.25">
      <c r="B314" s="19"/>
      <c r="C314" s="86"/>
      <c r="H314" s="3"/>
      <c r="Y314" s="3"/>
      <c r="AB314" s="3"/>
      <c r="AC314" s="81"/>
      <c r="AD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</row>
    <row r="315" spans="2:56" ht="15" x14ac:dyDescent="0.25">
      <c r="B315" s="19"/>
      <c r="C315" s="86"/>
      <c r="H315" s="3"/>
      <c r="Y315" s="3"/>
      <c r="AB315" s="3"/>
      <c r="AC315" s="81"/>
      <c r="AD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</row>
    <row r="316" spans="2:56" ht="15" x14ac:dyDescent="0.25">
      <c r="B316" s="19"/>
      <c r="C316" s="86"/>
      <c r="H316" s="3"/>
      <c r="Y316" s="3"/>
      <c r="AB316" s="3"/>
      <c r="AC316" s="81"/>
      <c r="AD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</row>
    <row r="317" spans="2:56" ht="15" x14ac:dyDescent="0.25">
      <c r="B317" s="19"/>
      <c r="C317" s="86"/>
      <c r="H317" s="3"/>
      <c r="Y317" s="3"/>
      <c r="AB317" s="3"/>
      <c r="AC317" s="81"/>
      <c r="AD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</row>
    <row r="318" spans="2:56" ht="15" x14ac:dyDescent="0.25">
      <c r="B318" s="19"/>
      <c r="C318" s="86"/>
      <c r="H318" s="3"/>
      <c r="Y318" s="3"/>
      <c r="AB318" s="3"/>
      <c r="AC318" s="81"/>
      <c r="AD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</row>
    <row r="319" spans="2:56" ht="15" x14ac:dyDescent="0.25">
      <c r="B319" s="19"/>
      <c r="C319" s="86"/>
      <c r="H319" s="3"/>
      <c r="Y319" s="3"/>
      <c r="AB319" s="3"/>
      <c r="AC319" s="81"/>
      <c r="AD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</row>
    <row r="320" spans="2:56" ht="15" x14ac:dyDescent="0.25">
      <c r="B320" s="19"/>
      <c r="C320" s="86"/>
      <c r="H320" s="3"/>
      <c r="Y320" s="3"/>
      <c r="AB320" s="3"/>
      <c r="AC320" s="81"/>
      <c r="AD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</row>
    <row r="321" spans="2:56" ht="15" x14ac:dyDescent="0.25">
      <c r="B321" s="19"/>
      <c r="C321" s="86"/>
      <c r="H321" s="3"/>
      <c r="Y321" s="3"/>
      <c r="AB321" s="3"/>
      <c r="AC321" s="81"/>
      <c r="AD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</row>
    <row r="322" spans="2:56" ht="15" x14ac:dyDescent="0.25">
      <c r="B322" s="19"/>
      <c r="C322" s="86"/>
      <c r="H322" s="3"/>
      <c r="Y322" s="3"/>
      <c r="AB322" s="3"/>
      <c r="AC322" s="81"/>
      <c r="AD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</row>
    <row r="323" spans="2:56" ht="15" x14ac:dyDescent="0.25">
      <c r="B323" s="19"/>
      <c r="C323" s="86"/>
      <c r="H323" s="3"/>
      <c r="Y323" s="3"/>
      <c r="AB323" s="3"/>
      <c r="AC323" s="81"/>
      <c r="AD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</row>
    <row r="324" spans="2:56" ht="15" x14ac:dyDescent="0.25">
      <c r="B324" s="19"/>
      <c r="C324" s="86"/>
      <c r="H324" s="3"/>
      <c r="Y324" s="3"/>
      <c r="AB324" s="3"/>
      <c r="AC324" s="81"/>
      <c r="AD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</row>
    <row r="325" spans="2:56" ht="15" x14ac:dyDescent="0.25">
      <c r="B325" s="19"/>
      <c r="C325" s="86"/>
      <c r="H325" s="3"/>
      <c r="Y325" s="3"/>
      <c r="AB325" s="3"/>
      <c r="AC325" s="81"/>
      <c r="AD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</row>
    <row r="326" spans="2:56" ht="15" x14ac:dyDescent="0.25">
      <c r="B326" s="19"/>
      <c r="C326" s="86"/>
      <c r="H326" s="3"/>
      <c r="Y326" s="3"/>
      <c r="AB326" s="3"/>
      <c r="AC326" s="81"/>
      <c r="AD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</row>
    <row r="327" spans="2:56" ht="15" x14ac:dyDescent="0.25">
      <c r="B327" s="19"/>
      <c r="C327" s="86"/>
      <c r="H327" s="3"/>
      <c r="Y327" s="3"/>
      <c r="AB327" s="3"/>
      <c r="AC327" s="81"/>
      <c r="AD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</row>
    <row r="328" spans="2:56" ht="15" x14ac:dyDescent="0.25">
      <c r="B328" s="19"/>
      <c r="C328" s="86"/>
      <c r="H328" s="3"/>
      <c r="Y328" s="3"/>
      <c r="AB328" s="3"/>
      <c r="AC328" s="81"/>
      <c r="AD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</row>
    <row r="329" spans="2:56" ht="15" x14ac:dyDescent="0.25">
      <c r="B329" s="19"/>
      <c r="C329" s="86"/>
      <c r="H329" s="3"/>
      <c r="Y329" s="3"/>
      <c r="AB329" s="3"/>
      <c r="AC329" s="81"/>
      <c r="AD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</row>
    <row r="330" spans="2:56" ht="15" x14ac:dyDescent="0.25">
      <c r="B330" s="19"/>
      <c r="C330" s="86"/>
      <c r="H330" s="3"/>
      <c r="Y330" s="3"/>
      <c r="AB330" s="3"/>
      <c r="AC330" s="81"/>
      <c r="AD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</row>
    <row r="331" spans="2:56" ht="15" x14ac:dyDescent="0.25">
      <c r="B331" s="19"/>
      <c r="C331" s="86"/>
      <c r="H331" s="3"/>
      <c r="Y331" s="3"/>
      <c r="AB331" s="3"/>
      <c r="AC331" s="81"/>
      <c r="AD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</row>
    <row r="332" spans="2:56" ht="15" x14ac:dyDescent="0.25">
      <c r="B332" s="19"/>
      <c r="C332" s="86"/>
      <c r="H332" s="3"/>
      <c r="Y332" s="3"/>
      <c r="AB332" s="3"/>
      <c r="AC332" s="81"/>
      <c r="AD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</row>
    <row r="333" spans="2:56" ht="15" x14ac:dyDescent="0.25">
      <c r="B333" s="19"/>
      <c r="C333" s="86"/>
      <c r="H333" s="3"/>
      <c r="Y333" s="3"/>
      <c r="AB333" s="3"/>
      <c r="AC333" s="81"/>
      <c r="AD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</row>
    <row r="334" spans="2:56" ht="15" x14ac:dyDescent="0.25">
      <c r="B334" s="19"/>
      <c r="C334" s="86"/>
      <c r="H334" s="3"/>
      <c r="Y334" s="3"/>
      <c r="AB334" s="3"/>
      <c r="AC334" s="81"/>
      <c r="AD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</row>
    <row r="335" spans="2:56" ht="15" x14ac:dyDescent="0.25">
      <c r="B335" s="19"/>
      <c r="C335" s="86"/>
      <c r="H335" s="3"/>
      <c r="Y335" s="3"/>
      <c r="AB335" s="3"/>
      <c r="AC335" s="81"/>
      <c r="AD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</row>
    <row r="336" spans="2:56" ht="15" x14ac:dyDescent="0.25">
      <c r="B336" s="19"/>
      <c r="C336" s="86"/>
      <c r="H336" s="3"/>
      <c r="Y336" s="3"/>
      <c r="AB336" s="3"/>
      <c r="AC336" s="81"/>
      <c r="AD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</row>
    <row r="337" spans="2:56" ht="15" x14ac:dyDescent="0.25">
      <c r="B337" s="19"/>
      <c r="C337" s="86"/>
      <c r="H337" s="3"/>
      <c r="Y337" s="3"/>
      <c r="AB337" s="3"/>
      <c r="AC337" s="81"/>
      <c r="AD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</row>
    <row r="338" spans="2:56" ht="15" x14ac:dyDescent="0.25">
      <c r="B338" s="19"/>
      <c r="C338" s="86"/>
      <c r="H338" s="3"/>
      <c r="Y338" s="3"/>
      <c r="AB338" s="3"/>
      <c r="AC338" s="81"/>
      <c r="AD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</row>
    <row r="339" spans="2:56" ht="15" x14ac:dyDescent="0.25">
      <c r="B339" s="19"/>
      <c r="C339" s="86"/>
      <c r="H339" s="3"/>
      <c r="Y339" s="3"/>
      <c r="AB339" s="3"/>
      <c r="AC339" s="81"/>
      <c r="AD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</row>
    <row r="340" spans="2:56" ht="15" x14ac:dyDescent="0.25">
      <c r="B340" s="19"/>
      <c r="C340" s="86"/>
      <c r="H340" s="3"/>
      <c r="Y340" s="3"/>
      <c r="AB340" s="3"/>
      <c r="AC340" s="81"/>
      <c r="AD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</row>
    <row r="341" spans="2:56" ht="15" x14ac:dyDescent="0.25">
      <c r="B341" s="19"/>
      <c r="C341" s="86"/>
      <c r="H341" s="3"/>
      <c r="Y341" s="3"/>
      <c r="AB341" s="3"/>
      <c r="AC341" s="81"/>
      <c r="AD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</row>
    <row r="342" spans="2:56" ht="15" x14ac:dyDescent="0.25">
      <c r="B342" s="19"/>
      <c r="C342" s="86"/>
      <c r="H342" s="3"/>
      <c r="Y342" s="3"/>
      <c r="AB342" s="3"/>
      <c r="AC342" s="81"/>
      <c r="AD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</row>
    <row r="343" spans="2:56" ht="15" x14ac:dyDescent="0.25">
      <c r="B343" s="19"/>
      <c r="C343" s="86"/>
      <c r="H343" s="3"/>
      <c r="Y343" s="3"/>
      <c r="AB343" s="3"/>
      <c r="AC343" s="81"/>
      <c r="AD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</row>
    <row r="344" spans="2:56" ht="15" x14ac:dyDescent="0.25">
      <c r="B344" s="19"/>
      <c r="C344" s="86"/>
      <c r="H344" s="3"/>
      <c r="Y344" s="3"/>
      <c r="AB344" s="3"/>
      <c r="AC344" s="81"/>
      <c r="AD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</row>
    <row r="345" spans="2:56" ht="15" x14ac:dyDescent="0.25">
      <c r="B345" s="19"/>
      <c r="C345" s="86"/>
      <c r="H345" s="3"/>
      <c r="Y345" s="3"/>
      <c r="AB345" s="3"/>
      <c r="AC345" s="81"/>
      <c r="AD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</row>
    <row r="346" spans="2:56" ht="15" x14ac:dyDescent="0.25">
      <c r="B346" s="19"/>
      <c r="C346" s="86"/>
      <c r="H346" s="3"/>
      <c r="Y346" s="3"/>
      <c r="AB346" s="3"/>
      <c r="AC346" s="81"/>
      <c r="AD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</row>
    <row r="347" spans="2:56" ht="15" x14ac:dyDescent="0.25">
      <c r="B347" s="19"/>
      <c r="C347" s="86"/>
      <c r="H347" s="3"/>
      <c r="Y347" s="3"/>
      <c r="AB347" s="3"/>
      <c r="AC347" s="81"/>
      <c r="AD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</row>
    <row r="348" spans="2:56" ht="15" x14ac:dyDescent="0.25">
      <c r="B348" s="19"/>
      <c r="C348" s="86"/>
      <c r="H348" s="3"/>
      <c r="Y348" s="3"/>
      <c r="AB348" s="3"/>
      <c r="AC348" s="81"/>
      <c r="AD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</row>
    <row r="349" spans="2:56" ht="15" x14ac:dyDescent="0.25">
      <c r="B349" s="19"/>
      <c r="C349" s="86"/>
      <c r="H349" s="3"/>
      <c r="Y349" s="3"/>
      <c r="AB349" s="3"/>
      <c r="AC349" s="81"/>
      <c r="AD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</row>
    <row r="350" spans="2:56" ht="15" x14ac:dyDescent="0.25">
      <c r="B350" s="19"/>
      <c r="C350" s="86"/>
      <c r="H350" s="3"/>
      <c r="Y350" s="3"/>
      <c r="AB350" s="3"/>
      <c r="AC350" s="81"/>
      <c r="AD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</row>
    <row r="351" spans="2:56" ht="15" x14ac:dyDescent="0.25">
      <c r="B351" s="19"/>
      <c r="C351" s="86"/>
      <c r="H351" s="3"/>
      <c r="Y351" s="3"/>
      <c r="AB351" s="3"/>
      <c r="AC351" s="81"/>
      <c r="AD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</row>
    <row r="352" spans="2:56" ht="15" x14ac:dyDescent="0.25">
      <c r="B352" s="19"/>
      <c r="C352" s="86"/>
      <c r="H352" s="3"/>
      <c r="Y352" s="3"/>
      <c r="AB352" s="3"/>
      <c r="AC352" s="81"/>
      <c r="AD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</row>
    <row r="353" spans="2:56" ht="15" x14ac:dyDescent="0.25">
      <c r="B353" s="19"/>
      <c r="C353" s="86"/>
      <c r="H353" s="3"/>
      <c r="Y353" s="3"/>
      <c r="AB353" s="3"/>
      <c r="AC353" s="81"/>
      <c r="AD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</row>
    <row r="354" spans="2:56" ht="15" x14ac:dyDescent="0.25">
      <c r="B354" s="19"/>
      <c r="C354" s="86"/>
      <c r="H354" s="3"/>
      <c r="Y354" s="3"/>
      <c r="AB354" s="3"/>
      <c r="AC354" s="81"/>
      <c r="AD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</row>
    <row r="355" spans="2:56" ht="15" x14ac:dyDescent="0.25">
      <c r="B355" s="19"/>
      <c r="C355" s="86"/>
      <c r="H355" s="3"/>
      <c r="Y355" s="3"/>
      <c r="AB355" s="3"/>
      <c r="AC355" s="81"/>
      <c r="AD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</row>
    <row r="356" spans="2:56" ht="15" x14ac:dyDescent="0.25">
      <c r="B356" s="19"/>
      <c r="C356" s="86"/>
      <c r="H356" s="3"/>
      <c r="Y356" s="3"/>
      <c r="AB356" s="3"/>
      <c r="AC356" s="81"/>
      <c r="AD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</row>
    <row r="357" spans="2:56" ht="15" x14ac:dyDescent="0.25">
      <c r="B357" s="19"/>
      <c r="C357" s="86"/>
      <c r="H357" s="3"/>
      <c r="Y357" s="3"/>
      <c r="AB357" s="3"/>
      <c r="AC357" s="81"/>
      <c r="AD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</row>
    <row r="358" spans="2:56" ht="15" x14ac:dyDescent="0.25">
      <c r="B358" s="19"/>
      <c r="C358" s="86"/>
      <c r="H358" s="3"/>
      <c r="Y358" s="3"/>
      <c r="AB358" s="3"/>
      <c r="AC358" s="81"/>
      <c r="AD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</row>
    <row r="359" spans="2:56" ht="15" x14ac:dyDescent="0.25">
      <c r="B359" s="19"/>
      <c r="C359" s="86"/>
      <c r="H359" s="3"/>
      <c r="Y359" s="3"/>
      <c r="AB359" s="3"/>
      <c r="AC359" s="81"/>
      <c r="AD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</row>
    <row r="360" spans="2:56" ht="15" x14ac:dyDescent="0.25">
      <c r="B360" s="19"/>
      <c r="C360" s="86"/>
      <c r="H360" s="3"/>
      <c r="Y360" s="3"/>
      <c r="AB360" s="3"/>
      <c r="AC360" s="81"/>
      <c r="AD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</row>
    <row r="361" spans="2:56" ht="15" x14ac:dyDescent="0.25">
      <c r="B361" s="19"/>
      <c r="C361" s="86"/>
      <c r="H361" s="3"/>
      <c r="Y361" s="3"/>
      <c r="AB361" s="3"/>
      <c r="AC361" s="81"/>
      <c r="AD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</row>
    <row r="362" spans="2:56" ht="15" x14ac:dyDescent="0.25">
      <c r="B362" s="19"/>
      <c r="C362" s="86"/>
      <c r="H362" s="3"/>
      <c r="Y362" s="3"/>
      <c r="AB362" s="3"/>
      <c r="AC362" s="81"/>
      <c r="AD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</row>
    <row r="363" spans="2:56" ht="15" x14ac:dyDescent="0.25">
      <c r="B363" s="19"/>
      <c r="C363" s="86"/>
      <c r="H363" s="3"/>
      <c r="Y363" s="3"/>
      <c r="AB363" s="3"/>
      <c r="AC363" s="81"/>
      <c r="AD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</row>
    <row r="364" spans="2:56" ht="15" x14ac:dyDescent="0.25">
      <c r="B364" s="19"/>
      <c r="C364" s="86"/>
      <c r="H364" s="3"/>
      <c r="Y364" s="3"/>
      <c r="AB364" s="3"/>
      <c r="AC364" s="81"/>
      <c r="AD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</row>
    <row r="365" spans="2:56" ht="15" x14ac:dyDescent="0.25">
      <c r="B365" s="19"/>
      <c r="C365" s="86"/>
      <c r="H365" s="3"/>
      <c r="Y365" s="3"/>
      <c r="AB365" s="3"/>
      <c r="AC365" s="81"/>
      <c r="AD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</row>
    <row r="366" spans="2:56" ht="15" x14ac:dyDescent="0.25">
      <c r="B366" s="19"/>
      <c r="C366" s="86"/>
      <c r="H366" s="3"/>
      <c r="Y366" s="3"/>
      <c r="AB366" s="3"/>
      <c r="AC366" s="81"/>
      <c r="AD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</row>
    <row r="367" spans="2:56" ht="15" x14ac:dyDescent="0.25">
      <c r="B367" s="19"/>
      <c r="C367" s="86"/>
      <c r="H367" s="3"/>
      <c r="Y367" s="3"/>
      <c r="AB367" s="3"/>
      <c r="AC367" s="81"/>
      <c r="AD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</row>
    <row r="368" spans="2:56" ht="15" x14ac:dyDescent="0.25">
      <c r="B368" s="19"/>
      <c r="C368" s="86"/>
      <c r="H368" s="3"/>
      <c r="Y368" s="3"/>
      <c r="AB368" s="3"/>
      <c r="AC368" s="81"/>
      <c r="AD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</row>
    <row r="369" spans="2:56" ht="15" x14ac:dyDescent="0.25">
      <c r="B369" s="19"/>
      <c r="C369" s="86"/>
      <c r="H369" s="3"/>
      <c r="Y369" s="3"/>
      <c r="AB369" s="3"/>
      <c r="AC369" s="81"/>
      <c r="AD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</row>
    <row r="370" spans="2:56" ht="15" x14ac:dyDescent="0.25">
      <c r="B370" s="19"/>
      <c r="C370" s="86"/>
      <c r="H370" s="3"/>
      <c r="Y370" s="3"/>
      <c r="AB370" s="3"/>
      <c r="AC370" s="81"/>
      <c r="AD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</row>
    <row r="371" spans="2:56" ht="15" x14ac:dyDescent="0.25">
      <c r="B371" s="19"/>
      <c r="C371" s="86"/>
      <c r="H371" s="3"/>
      <c r="Y371" s="3"/>
      <c r="AB371" s="3"/>
      <c r="AC371" s="81"/>
      <c r="AD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</row>
    <row r="372" spans="2:56" ht="15" x14ac:dyDescent="0.25">
      <c r="B372" s="19"/>
      <c r="C372" s="86"/>
      <c r="H372" s="3"/>
      <c r="Y372" s="3"/>
      <c r="AB372" s="3"/>
      <c r="AC372" s="81"/>
      <c r="AD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</row>
    <row r="373" spans="2:56" ht="15" x14ac:dyDescent="0.25">
      <c r="B373" s="19"/>
      <c r="C373" s="86"/>
      <c r="H373" s="3"/>
      <c r="Y373" s="3"/>
      <c r="AB373" s="3"/>
      <c r="AC373" s="81"/>
      <c r="AD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</row>
    <row r="374" spans="2:56" ht="15" x14ac:dyDescent="0.25">
      <c r="B374" s="19"/>
      <c r="C374" s="86"/>
      <c r="H374" s="3"/>
      <c r="Y374" s="3"/>
      <c r="AB374" s="3"/>
      <c r="AC374" s="81"/>
      <c r="AD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</row>
    <row r="375" spans="2:56" ht="15" x14ac:dyDescent="0.25">
      <c r="B375" s="19"/>
      <c r="C375" s="86"/>
      <c r="H375" s="3"/>
      <c r="Y375" s="3"/>
      <c r="AB375" s="3"/>
      <c r="AC375" s="81"/>
      <c r="AD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</row>
    <row r="376" spans="2:56" ht="15" x14ac:dyDescent="0.25">
      <c r="B376" s="19"/>
      <c r="C376" s="86"/>
      <c r="H376" s="3"/>
      <c r="Y376" s="3"/>
      <c r="AB376" s="3"/>
      <c r="AC376" s="81"/>
      <c r="AD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</row>
    <row r="377" spans="2:56" ht="15" x14ac:dyDescent="0.25">
      <c r="B377" s="19"/>
      <c r="C377" s="86"/>
      <c r="H377" s="3"/>
      <c r="Y377" s="3"/>
      <c r="AB377" s="3"/>
      <c r="AC377" s="81"/>
      <c r="AD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</row>
    <row r="378" spans="2:56" ht="15" x14ac:dyDescent="0.25">
      <c r="B378" s="19"/>
      <c r="C378" s="86"/>
      <c r="H378" s="3"/>
      <c r="Y378" s="3"/>
      <c r="AB378" s="3"/>
      <c r="AC378" s="81"/>
      <c r="AD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</row>
    <row r="379" spans="2:56" ht="15" x14ac:dyDescent="0.25">
      <c r="B379" s="19"/>
      <c r="C379" s="86"/>
      <c r="H379" s="3"/>
      <c r="Y379" s="3"/>
      <c r="AB379" s="3"/>
      <c r="AC379" s="81"/>
      <c r="AD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</row>
    <row r="380" spans="2:56" ht="15" x14ac:dyDescent="0.25">
      <c r="B380" s="19"/>
      <c r="C380" s="86"/>
      <c r="H380" s="3"/>
      <c r="Y380" s="3"/>
      <c r="AB380" s="3"/>
      <c r="AC380" s="81"/>
      <c r="AD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</row>
    <row r="381" spans="2:56" ht="15" x14ac:dyDescent="0.25">
      <c r="B381" s="19"/>
      <c r="C381" s="86"/>
      <c r="H381" s="3"/>
      <c r="Y381" s="3"/>
      <c r="AB381" s="3"/>
      <c r="AC381" s="81"/>
      <c r="AD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</row>
    <row r="382" spans="2:56" ht="15" x14ac:dyDescent="0.25">
      <c r="B382" s="19"/>
      <c r="C382" s="86"/>
      <c r="H382" s="3"/>
      <c r="Y382" s="3"/>
      <c r="AB382" s="3"/>
      <c r="AC382" s="81"/>
      <c r="AD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</row>
    <row r="383" spans="2:56" ht="15" x14ac:dyDescent="0.25">
      <c r="B383" s="19"/>
      <c r="C383" s="86"/>
      <c r="H383" s="3"/>
      <c r="Y383" s="3"/>
      <c r="AB383" s="3"/>
      <c r="AC383" s="81"/>
      <c r="AD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</row>
    <row r="384" spans="2:56" ht="15" x14ac:dyDescent="0.25">
      <c r="B384" s="19"/>
      <c r="C384" s="86"/>
      <c r="H384" s="3"/>
      <c r="Y384" s="3"/>
      <c r="AB384" s="3"/>
      <c r="AC384" s="81"/>
      <c r="AD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</row>
    <row r="385" spans="2:56" ht="15" x14ac:dyDescent="0.25">
      <c r="B385" s="19"/>
      <c r="C385" s="86"/>
      <c r="H385" s="3"/>
      <c r="Y385" s="3"/>
      <c r="AB385" s="3"/>
      <c r="AC385" s="81"/>
      <c r="AD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</row>
    <row r="386" spans="2:56" ht="15" x14ac:dyDescent="0.25">
      <c r="B386" s="19"/>
      <c r="C386" s="86"/>
      <c r="H386" s="3"/>
      <c r="Y386" s="3"/>
      <c r="AB386" s="3"/>
      <c r="AC386" s="81"/>
      <c r="AD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</row>
    <row r="387" spans="2:56" ht="15" x14ac:dyDescent="0.25">
      <c r="B387" s="19"/>
      <c r="C387" s="86"/>
      <c r="H387" s="3"/>
      <c r="Y387" s="3"/>
      <c r="AB387" s="3"/>
      <c r="AC387" s="81"/>
      <c r="AD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</row>
    <row r="388" spans="2:56" ht="15" x14ac:dyDescent="0.25">
      <c r="B388" s="19"/>
      <c r="C388" s="86"/>
      <c r="H388" s="3"/>
      <c r="Y388" s="3"/>
      <c r="AB388" s="3"/>
      <c r="AC388" s="81"/>
      <c r="AD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</row>
    <row r="389" spans="2:56" ht="15" x14ac:dyDescent="0.25">
      <c r="B389" s="19"/>
      <c r="C389" s="86"/>
      <c r="H389" s="3"/>
      <c r="Y389" s="3"/>
      <c r="AB389" s="3"/>
      <c r="AC389" s="81"/>
      <c r="AD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</row>
    <row r="390" spans="2:56" ht="15" x14ac:dyDescent="0.25">
      <c r="B390" s="19"/>
      <c r="C390" s="86"/>
      <c r="H390" s="3"/>
      <c r="Y390" s="3"/>
      <c r="AB390" s="3"/>
      <c r="AC390" s="81"/>
      <c r="AD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</row>
    <row r="391" spans="2:56" ht="15" x14ac:dyDescent="0.25">
      <c r="B391" s="19"/>
      <c r="C391" s="86"/>
      <c r="H391" s="3"/>
      <c r="Y391" s="3"/>
      <c r="AB391" s="3"/>
      <c r="AC391" s="81"/>
      <c r="AD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</row>
    <row r="392" spans="2:56" ht="15" x14ac:dyDescent="0.25">
      <c r="B392" s="19"/>
      <c r="C392" s="86"/>
      <c r="H392" s="3"/>
      <c r="Y392" s="3"/>
      <c r="AB392" s="3"/>
      <c r="AC392" s="81"/>
      <c r="AD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</row>
    <row r="393" spans="2:56" ht="15" x14ac:dyDescent="0.25">
      <c r="B393" s="19"/>
      <c r="C393" s="86"/>
      <c r="H393" s="3"/>
      <c r="Y393" s="3"/>
      <c r="AB393" s="3"/>
      <c r="AC393" s="81"/>
      <c r="AD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</row>
    <row r="394" spans="2:56" ht="15" x14ac:dyDescent="0.25">
      <c r="B394" s="19"/>
      <c r="C394" s="86"/>
      <c r="H394" s="3"/>
      <c r="Y394" s="3"/>
      <c r="AB394" s="3"/>
      <c r="AC394" s="81"/>
      <c r="AD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</row>
    <row r="395" spans="2:56" ht="15" x14ac:dyDescent="0.25">
      <c r="B395" s="19"/>
      <c r="C395" s="86"/>
      <c r="H395" s="3"/>
      <c r="Y395" s="3"/>
      <c r="AB395" s="3"/>
      <c r="AC395" s="81"/>
      <c r="AD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</row>
    <row r="396" spans="2:56" ht="15" x14ac:dyDescent="0.25">
      <c r="B396" s="19"/>
      <c r="C396" s="86"/>
      <c r="H396" s="3"/>
      <c r="Y396" s="3"/>
      <c r="AB396" s="3"/>
      <c r="AC396" s="81"/>
      <c r="AD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</row>
    <row r="397" spans="2:56" ht="15" x14ac:dyDescent="0.25">
      <c r="B397" s="19"/>
      <c r="C397" s="86"/>
      <c r="H397" s="3"/>
      <c r="Y397" s="3"/>
      <c r="AB397" s="3"/>
      <c r="AC397" s="81"/>
      <c r="AD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</row>
    <row r="398" spans="2:56" ht="15" x14ac:dyDescent="0.25">
      <c r="B398" s="19"/>
      <c r="C398" s="86"/>
      <c r="H398" s="3"/>
      <c r="Y398" s="3"/>
      <c r="AB398" s="3"/>
      <c r="AC398" s="81"/>
      <c r="AD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</row>
    <row r="399" spans="2:56" ht="15" x14ac:dyDescent="0.25">
      <c r="B399" s="19"/>
      <c r="C399" s="86"/>
      <c r="H399" s="3"/>
      <c r="Y399" s="3"/>
      <c r="AB399" s="3"/>
      <c r="AC399" s="81"/>
      <c r="AD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</row>
    <row r="400" spans="2:56" ht="15" x14ac:dyDescent="0.25">
      <c r="B400" s="19"/>
      <c r="C400" s="86"/>
      <c r="H400" s="3"/>
      <c r="Y400" s="3"/>
      <c r="AB400" s="3"/>
      <c r="AC400" s="81"/>
      <c r="AD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</row>
    <row r="401" spans="2:56" ht="15" x14ac:dyDescent="0.25">
      <c r="B401" s="19"/>
      <c r="C401" s="86"/>
      <c r="H401" s="3"/>
      <c r="Y401" s="3"/>
      <c r="AB401" s="3"/>
      <c r="AC401" s="81"/>
      <c r="AD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</row>
    <row r="402" spans="2:56" ht="15" x14ac:dyDescent="0.25">
      <c r="B402" s="19"/>
      <c r="C402" s="86"/>
      <c r="H402" s="3"/>
      <c r="Y402" s="3"/>
      <c r="AB402" s="3"/>
      <c r="AC402" s="81"/>
      <c r="AD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</row>
    <row r="403" spans="2:56" ht="15" x14ac:dyDescent="0.25">
      <c r="B403" s="19"/>
      <c r="C403" s="86"/>
      <c r="H403" s="3"/>
      <c r="Y403" s="3"/>
      <c r="AB403" s="3"/>
      <c r="AC403" s="81"/>
      <c r="AD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</row>
    <row r="404" spans="2:56" ht="15" x14ac:dyDescent="0.25">
      <c r="B404" s="19"/>
      <c r="C404" s="86"/>
      <c r="H404" s="3"/>
      <c r="Y404" s="3"/>
      <c r="AB404" s="3"/>
      <c r="AC404" s="81"/>
      <c r="AD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</row>
    <row r="405" spans="2:56" ht="15" x14ac:dyDescent="0.25">
      <c r="B405" s="19"/>
      <c r="C405" s="86"/>
      <c r="H405" s="3"/>
      <c r="Y405" s="3"/>
      <c r="AB405" s="3"/>
      <c r="AC405" s="81"/>
      <c r="AD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</row>
    <row r="406" spans="2:56" ht="15" x14ac:dyDescent="0.25">
      <c r="B406" s="19"/>
      <c r="C406" s="86"/>
      <c r="H406" s="3"/>
      <c r="Y406" s="3"/>
      <c r="AB406" s="3"/>
      <c r="AC406" s="81"/>
      <c r="AD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</row>
    <row r="407" spans="2:56" ht="15" x14ac:dyDescent="0.25">
      <c r="B407" s="19"/>
      <c r="C407" s="86"/>
      <c r="H407" s="3"/>
      <c r="Y407" s="3"/>
      <c r="AB407" s="3"/>
      <c r="AC407" s="81"/>
      <c r="AD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</row>
    <row r="408" spans="2:56" ht="15" x14ac:dyDescent="0.25">
      <c r="B408" s="19"/>
      <c r="C408" s="86"/>
      <c r="H408" s="3"/>
      <c r="Y408" s="3"/>
      <c r="AB408" s="3"/>
      <c r="AC408" s="81"/>
      <c r="AD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</row>
    <row r="409" spans="2:56" ht="15" x14ac:dyDescent="0.25">
      <c r="B409" s="19"/>
      <c r="C409" s="86"/>
      <c r="H409" s="3"/>
      <c r="Y409" s="3"/>
      <c r="AB409" s="3"/>
      <c r="AC409" s="81"/>
      <c r="AD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</row>
    <row r="410" spans="2:56" ht="15" x14ac:dyDescent="0.25">
      <c r="B410" s="19"/>
      <c r="C410" s="86"/>
      <c r="H410" s="3"/>
      <c r="Y410" s="3"/>
      <c r="AB410" s="3"/>
      <c r="AC410" s="81"/>
      <c r="AD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</row>
    <row r="411" spans="2:56" ht="15" x14ac:dyDescent="0.25">
      <c r="B411" s="19"/>
      <c r="C411" s="86"/>
      <c r="H411" s="3"/>
      <c r="Y411" s="3"/>
      <c r="AB411" s="3"/>
      <c r="AC411" s="81"/>
      <c r="AD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</row>
    <row r="412" spans="2:56" ht="15" x14ac:dyDescent="0.25">
      <c r="B412" s="19"/>
      <c r="C412" s="86"/>
      <c r="H412" s="3"/>
      <c r="Y412" s="3"/>
      <c r="AB412" s="3"/>
      <c r="AC412" s="81"/>
      <c r="AD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</row>
    <row r="413" spans="2:56" ht="15" x14ac:dyDescent="0.25">
      <c r="B413" s="19"/>
      <c r="C413" s="86"/>
      <c r="H413" s="3"/>
      <c r="Y413" s="3"/>
      <c r="AB413" s="3"/>
      <c r="AC413" s="81"/>
      <c r="AD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</row>
    <row r="414" spans="2:56" ht="15" x14ac:dyDescent="0.25">
      <c r="B414" s="19"/>
      <c r="C414" s="86"/>
      <c r="H414" s="3"/>
      <c r="Y414" s="3"/>
      <c r="AB414" s="3"/>
      <c r="AC414" s="81"/>
      <c r="AD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</row>
    <row r="415" spans="2:56" ht="15" x14ac:dyDescent="0.25">
      <c r="B415" s="19"/>
      <c r="C415" s="86"/>
      <c r="H415" s="3"/>
      <c r="Y415" s="3"/>
      <c r="AB415" s="3"/>
      <c r="AC415" s="81"/>
      <c r="AD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</row>
    <row r="416" spans="2:56" ht="15" x14ac:dyDescent="0.25">
      <c r="B416" s="19"/>
      <c r="C416" s="86"/>
      <c r="H416" s="3"/>
      <c r="Y416" s="3"/>
      <c r="AB416" s="3"/>
      <c r="AC416" s="81"/>
      <c r="AD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</row>
    <row r="417" spans="2:56" ht="15" x14ac:dyDescent="0.25">
      <c r="B417" s="19"/>
      <c r="C417" s="86"/>
      <c r="H417" s="3"/>
      <c r="Y417" s="3"/>
      <c r="AB417" s="3"/>
      <c r="AC417" s="81"/>
      <c r="AD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</row>
    <row r="418" spans="2:56" ht="15" x14ac:dyDescent="0.25">
      <c r="B418" s="19"/>
      <c r="C418" s="86"/>
      <c r="H418" s="3"/>
      <c r="Y418" s="3"/>
      <c r="AB418" s="3"/>
      <c r="AC418" s="81"/>
      <c r="AD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</row>
    <row r="419" spans="2:56" ht="15" x14ac:dyDescent="0.25">
      <c r="B419" s="19"/>
      <c r="C419" s="86"/>
      <c r="H419" s="3"/>
      <c r="Y419" s="3"/>
      <c r="AB419" s="3"/>
      <c r="AC419" s="81"/>
      <c r="AD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</row>
    <row r="420" spans="2:56" ht="15" x14ac:dyDescent="0.25">
      <c r="B420" s="19"/>
      <c r="C420" s="86"/>
      <c r="H420" s="3"/>
      <c r="Y420" s="3"/>
      <c r="AB420" s="3"/>
      <c r="AC420" s="81"/>
      <c r="AD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</row>
    <row r="421" spans="2:56" ht="15" x14ac:dyDescent="0.25">
      <c r="B421" s="19"/>
      <c r="C421" s="86"/>
      <c r="H421" s="3"/>
      <c r="Y421" s="3"/>
      <c r="AB421" s="3"/>
      <c r="AC421" s="81"/>
      <c r="AD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</row>
    <row r="422" spans="2:56" ht="15" x14ac:dyDescent="0.25">
      <c r="B422" s="19"/>
      <c r="C422" s="86"/>
      <c r="H422" s="3"/>
      <c r="Y422" s="3"/>
      <c r="AB422" s="3"/>
      <c r="AC422" s="81"/>
      <c r="AD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</row>
    <row r="423" spans="2:56" ht="15" x14ac:dyDescent="0.25">
      <c r="B423" s="19"/>
      <c r="C423" s="86"/>
      <c r="H423" s="3"/>
      <c r="Y423" s="3"/>
      <c r="AB423" s="3"/>
      <c r="AC423" s="81"/>
      <c r="AD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</row>
    <row r="424" spans="2:56" ht="15" x14ac:dyDescent="0.25">
      <c r="B424" s="19"/>
      <c r="C424" s="86"/>
      <c r="H424" s="3"/>
      <c r="Y424" s="3"/>
      <c r="AB424" s="3"/>
      <c r="AC424" s="81"/>
      <c r="AD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</row>
    <row r="425" spans="2:56" ht="15" x14ac:dyDescent="0.25">
      <c r="B425" s="19"/>
      <c r="C425" s="86"/>
      <c r="H425" s="3"/>
      <c r="Y425" s="3"/>
      <c r="AB425" s="3"/>
      <c r="AC425" s="81"/>
      <c r="AD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</row>
    <row r="426" spans="2:56" ht="15" x14ac:dyDescent="0.25">
      <c r="B426" s="19"/>
      <c r="C426" s="86"/>
      <c r="H426" s="3"/>
      <c r="Y426" s="3"/>
      <c r="AB426" s="3"/>
      <c r="AC426" s="81"/>
      <c r="AD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</row>
    <row r="427" spans="2:56" ht="15" x14ac:dyDescent="0.25">
      <c r="B427" s="19"/>
      <c r="C427" s="86"/>
      <c r="H427" s="3"/>
      <c r="Y427" s="3"/>
      <c r="AB427" s="3"/>
      <c r="AC427" s="81"/>
      <c r="AD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</row>
    <row r="428" spans="2:56" ht="15" x14ac:dyDescent="0.25">
      <c r="B428" s="19"/>
      <c r="C428" s="86"/>
      <c r="H428" s="3"/>
      <c r="Y428" s="3"/>
      <c r="AB428" s="3"/>
      <c r="AC428" s="81"/>
      <c r="AD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</row>
    <row r="429" spans="2:56" ht="15" x14ac:dyDescent="0.25">
      <c r="B429" s="19"/>
      <c r="C429" s="86"/>
      <c r="H429" s="3"/>
      <c r="Y429" s="3"/>
      <c r="AB429" s="3"/>
      <c r="AC429" s="81"/>
      <c r="AD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</row>
    <row r="430" spans="2:56" ht="15" x14ac:dyDescent="0.25">
      <c r="B430" s="19"/>
      <c r="C430" s="86"/>
      <c r="H430" s="3"/>
      <c r="Y430" s="3"/>
      <c r="AB430" s="3"/>
      <c r="AC430" s="81"/>
      <c r="AD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</row>
    <row r="431" spans="2:56" ht="15" x14ac:dyDescent="0.25">
      <c r="B431" s="19"/>
      <c r="C431" s="86"/>
      <c r="H431" s="3"/>
      <c r="Y431" s="3"/>
      <c r="AB431" s="3"/>
      <c r="AC431" s="81"/>
      <c r="AD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</row>
    <row r="432" spans="2:56" ht="15" x14ac:dyDescent="0.25">
      <c r="B432" s="19"/>
      <c r="C432" s="86"/>
      <c r="H432" s="3"/>
      <c r="Y432" s="3"/>
      <c r="AB432" s="3"/>
      <c r="AC432" s="81"/>
      <c r="AD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</row>
    <row r="433" spans="2:56" ht="15" x14ac:dyDescent="0.25">
      <c r="B433" s="19"/>
      <c r="C433" s="86"/>
      <c r="H433" s="3"/>
      <c r="Y433" s="3"/>
      <c r="AB433" s="3"/>
      <c r="AC433" s="81"/>
      <c r="AD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</row>
    <row r="434" spans="2:56" ht="15" x14ac:dyDescent="0.25">
      <c r="B434" s="19"/>
      <c r="C434" s="86"/>
      <c r="H434" s="3"/>
      <c r="Y434" s="3"/>
      <c r="AB434" s="3"/>
      <c r="AC434" s="81"/>
      <c r="AD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</row>
    <row r="435" spans="2:56" ht="15" x14ac:dyDescent="0.25">
      <c r="B435" s="19"/>
      <c r="C435" s="86"/>
      <c r="H435" s="3"/>
      <c r="Y435" s="3"/>
      <c r="AB435" s="3"/>
      <c r="AC435" s="81"/>
      <c r="AD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</row>
    <row r="436" spans="2:56" ht="15" x14ac:dyDescent="0.25">
      <c r="B436" s="19"/>
      <c r="C436" s="86"/>
      <c r="H436" s="3"/>
      <c r="Y436" s="3"/>
      <c r="AB436" s="3"/>
      <c r="AC436" s="81"/>
      <c r="AD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</row>
    <row r="437" spans="2:56" ht="15" x14ac:dyDescent="0.25">
      <c r="B437" s="19"/>
      <c r="C437" s="86"/>
      <c r="H437" s="3"/>
      <c r="Y437" s="3"/>
      <c r="AB437" s="3"/>
      <c r="AC437" s="81"/>
      <c r="AD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</row>
    <row r="438" spans="2:56" ht="15" x14ac:dyDescent="0.25">
      <c r="B438" s="19"/>
      <c r="C438" s="86"/>
      <c r="H438" s="3"/>
      <c r="Y438" s="3"/>
      <c r="AB438" s="3"/>
      <c r="AC438" s="81"/>
      <c r="AD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</row>
    <row r="439" spans="2:56" ht="15" x14ac:dyDescent="0.25">
      <c r="B439" s="19"/>
      <c r="C439" s="86"/>
      <c r="H439" s="3"/>
      <c r="Y439" s="3"/>
      <c r="AB439" s="3"/>
      <c r="AC439" s="81"/>
      <c r="AD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</row>
    <row r="440" spans="2:56" ht="15" x14ac:dyDescent="0.25">
      <c r="B440" s="19"/>
      <c r="C440" s="86"/>
      <c r="H440" s="3"/>
      <c r="Y440" s="3"/>
      <c r="AB440" s="3"/>
      <c r="AC440" s="81"/>
      <c r="AD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</row>
    <row r="441" spans="2:56" ht="15" x14ac:dyDescent="0.25">
      <c r="B441" s="19"/>
      <c r="C441" s="86"/>
      <c r="H441" s="3"/>
      <c r="Y441" s="3"/>
      <c r="AB441" s="3"/>
      <c r="AC441" s="81"/>
      <c r="AD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</row>
    <row r="442" spans="2:56" ht="15" x14ac:dyDescent="0.25">
      <c r="B442" s="19"/>
      <c r="C442" s="86"/>
      <c r="H442" s="3"/>
      <c r="Y442" s="3"/>
      <c r="AB442" s="3"/>
      <c r="AC442" s="81"/>
      <c r="AD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</row>
    <row r="443" spans="2:56" ht="15" x14ac:dyDescent="0.25">
      <c r="B443" s="19"/>
      <c r="C443" s="86"/>
      <c r="H443" s="3"/>
      <c r="Y443" s="3"/>
      <c r="AB443" s="3"/>
      <c r="AC443" s="81"/>
      <c r="AD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</row>
    <row r="444" spans="2:56" ht="15" x14ac:dyDescent="0.25">
      <c r="B444" s="19"/>
      <c r="C444" s="86"/>
      <c r="H444" s="3"/>
      <c r="Y444" s="3"/>
      <c r="AB444" s="3"/>
      <c r="AC444" s="81"/>
      <c r="AD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</row>
    <row r="445" spans="2:56" ht="15" x14ac:dyDescent="0.25">
      <c r="B445" s="19"/>
      <c r="C445" s="86"/>
      <c r="H445" s="3"/>
      <c r="Y445" s="3"/>
      <c r="AB445" s="3"/>
      <c r="AC445" s="81"/>
      <c r="AD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</row>
    <row r="446" spans="2:56" ht="15" x14ac:dyDescent="0.25">
      <c r="B446" s="19"/>
      <c r="C446" s="86"/>
      <c r="H446" s="3"/>
      <c r="Y446" s="3"/>
      <c r="AB446" s="3"/>
      <c r="AC446" s="81"/>
      <c r="AD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</row>
    <row r="447" spans="2:56" ht="15" x14ac:dyDescent="0.25">
      <c r="B447" s="19"/>
      <c r="C447" s="86"/>
      <c r="H447" s="3"/>
      <c r="Y447" s="3"/>
      <c r="AB447" s="3"/>
      <c r="AC447" s="81"/>
      <c r="AD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</row>
    <row r="448" spans="2:56" ht="15" x14ac:dyDescent="0.25">
      <c r="B448" s="19"/>
      <c r="C448" s="86"/>
      <c r="H448" s="3"/>
      <c r="Y448" s="3"/>
      <c r="AB448" s="3"/>
      <c r="AC448" s="81"/>
      <c r="AD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</row>
    <row r="449" spans="2:56" ht="15" x14ac:dyDescent="0.25">
      <c r="B449" s="19"/>
      <c r="C449" s="86"/>
      <c r="H449" s="3"/>
      <c r="Y449" s="3"/>
      <c r="AB449" s="3"/>
      <c r="AC449" s="81"/>
      <c r="AD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</row>
    <row r="450" spans="2:56" ht="15" x14ac:dyDescent="0.25">
      <c r="B450" s="19"/>
      <c r="C450" s="86"/>
      <c r="H450" s="3"/>
      <c r="Y450" s="3"/>
      <c r="AB450" s="3"/>
      <c r="AC450" s="81"/>
      <c r="AD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</row>
    <row r="451" spans="2:56" ht="15" x14ac:dyDescent="0.25">
      <c r="B451" s="19"/>
      <c r="C451" s="86"/>
      <c r="H451" s="3"/>
      <c r="Y451" s="3"/>
      <c r="AB451" s="3"/>
      <c r="AC451" s="81"/>
      <c r="AD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</row>
    <row r="452" spans="2:56" ht="15" x14ac:dyDescent="0.25">
      <c r="B452" s="19"/>
      <c r="C452" s="86"/>
      <c r="H452" s="3"/>
      <c r="Y452" s="3"/>
      <c r="AB452" s="3"/>
      <c r="AC452" s="81"/>
      <c r="AD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</row>
    <row r="453" spans="2:56" ht="15" x14ac:dyDescent="0.25">
      <c r="B453" s="19"/>
      <c r="C453" s="86"/>
      <c r="H453" s="3"/>
      <c r="Y453" s="3"/>
      <c r="AB453" s="3"/>
      <c r="AC453" s="81"/>
      <c r="AD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</row>
    <row r="454" spans="2:56" ht="15" x14ac:dyDescent="0.25">
      <c r="B454" s="19"/>
      <c r="C454" s="86"/>
      <c r="H454" s="3"/>
      <c r="Y454" s="3"/>
      <c r="AB454" s="3"/>
      <c r="AC454" s="81"/>
      <c r="AD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</row>
    <row r="455" spans="2:56" ht="15" x14ac:dyDescent="0.25">
      <c r="B455" s="19"/>
      <c r="C455" s="86"/>
      <c r="H455" s="3"/>
      <c r="Y455" s="3"/>
      <c r="AB455" s="3"/>
      <c r="AC455" s="81"/>
      <c r="AD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</row>
    <row r="456" spans="2:56" ht="15" x14ac:dyDescent="0.25">
      <c r="B456" s="19"/>
      <c r="C456" s="86"/>
      <c r="H456" s="3"/>
      <c r="Y456" s="3"/>
      <c r="AB456" s="3"/>
      <c r="AC456" s="81"/>
      <c r="AD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</row>
    <row r="457" spans="2:56" ht="15" x14ac:dyDescent="0.25">
      <c r="B457" s="19"/>
      <c r="C457" s="86"/>
      <c r="H457" s="3"/>
      <c r="Y457" s="3"/>
      <c r="AB457" s="3"/>
      <c r="AC457" s="81"/>
      <c r="AD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</row>
    <row r="458" spans="2:56" ht="15" x14ac:dyDescent="0.25">
      <c r="B458" s="19"/>
      <c r="C458" s="86"/>
      <c r="H458" s="3"/>
      <c r="Y458" s="3"/>
      <c r="AB458" s="3"/>
      <c r="AC458" s="81"/>
      <c r="AD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</row>
    <row r="459" spans="2:56" ht="15" x14ac:dyDescent="0.25">
      <c r="B459" s="19"/>
      <c r="C459" s="86"/>
      <c r="H459" s="3"/>
      <c r="Y459" s="3"/>
      <c r="AB459" s="3"/>
      <c r="AC459" s="81"/>
      <c r="AD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</row>
    <row r="460" spans="2:56" ht="15" x14ac:dyDescent="0.25">
      <c r="B460" s="19"/>
      <c r="C460" s="86"/>
      <c r="H460" s="3"/>
      <c r="Y460" s="3"/>
      <c r="AB460" s="3"/>
      <c r="AC460" s="81"/>
      <c r="AD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</row>
    <row r="461" spans="2:56" ht="15" x14ac:dyDescent="0.25">
      <c r="B461" s="19"/>
      <c r="C461" s="86"/>
      <c r="H461" s="3"/>
      <c r="Y461" s="3"/>
      <c r="AB461" s="3"/>
      <c r="AC461" s="81"/>
      <c r="AD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</row>
    <row r="462" spans="2:56" ht="15" x14ac:dyDescent="0.25">
      <c r="B462" s="19"/>
      <c r="C462" s="86"/>
      <c r="H462" s="3"/>
      <c r="Y462" s="3"/>
      <c r="AB462" s="3"/>
      <c r="AC462" s="81"/>
      <c r="AD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</row>
    <row r="463" spans="2:56" ht="15" x14ac:dyDescent="0.25">
      <c r="B463" s="19"/>
      <c r="C463" s="86"/>
      <c r="H463" s="3"/>
      <c r="Y463" s="3"/>
      <c r="AB463" s="3"/>
      <c r="AC463" s="81"/>
      <c r="AD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</row>
    <row r="464" spans="2:56" ht="15" x14ac:dyDescent="0.25">
      <c r="B464" s="19"/>
      <c r="C464" s="86"/>
      <c r="H464" s="3"/>
      <c r="Y464" s="3"/>
      <c r="AB464" s="3"/>
      <c r="AC464" s="81"/>
      <c r="AD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</row>
    <row r="465" spans="2:56" ht="15" x14ac:dyDescent="0.25">
      <c r="B465" s="19"/>
      <c r="C465" s="86"/>
      <c r="H465" s="3"/>
      <c r="Y465" s="3"/>
      <c r="AB465" s="3"/>
      <c r="AC465" s="81"/>
      <c r="AD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</row>
    <row r="466" spans="2:56" ht="15" x14ac:dyDescent="0.25">
      <c r="B466" s="19"/>
      <c r="C466" s="86"/>
      <c r="H466" s="3"/>
      <c r="Y466" s="3"/>
      <c r="AB466" s="3"/>
      <c r="AC466" s="81"/>
      <c r="AD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</row>
    <row r="467" spans="2:56" ht="15" x14ac:dyDescent="0.25">
      <c r="B467" s="19"/>
      <c r="C467" s="86"/>
      <c r="H467" s="3"/>
      <c r="Y467" s="3"/>
      <c r="AB467" s="3"/>
      <c r="AC467" s="81"/>
      <c r="AD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</row>
    <row r="468" spans="2:56" ht="15" x14ac:dyDescent="0.25">
      <c r="B468" s="19"/>
      <c r="C468" s="86"/>
      <c r="H468" s="3"/>
      <c r="Y468" s="3"/>
      <c r="AB468" s="3"/>
      <c r="AC468" s="81"/>
      <c r="AD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</row>
    <row r="469" spans="2:56" ht="15" x14ac:dyDescent="0.25">
      <c r="B469" s="19"/>
      <c r="C469" s="86"/>
      <c r="H469" s="3"/>
      <c r="Y469" s="3"/>
      <c r="AB469" s="3"/>
      <c r="AC469" s="81"/>
      <c r="AD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</row>
    <row r="470" spans="2:56" ht="15" x14ac:dyDescent="0.25">
      <c r="B470" s="19"/>
      <c r="C470" s="86"/>
      <c r="H470" s="3"/>
      <c r="Y470" s="3"/>
      <c r="AB470" s="3"/>
      <c r="AC470" s="81"/>
      <c r="AD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</row>
    <row r="471" spans="2:56" ht="15" x14ac:dyDescent="0.25">
      <c r="B471" s="19"/>
      <c r="C471" s="86"/>
      <c r="H471" s="3"/>
      <c r="Y471" s="3"/>
      <c r="AB471" s="3"/>
      <c r="AC471" s="81"/>
      <c r="AD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</row>
    <row r="472" spans="2:56" ht="15" x14ac:dyDescent="0.25">
      <c r="B472" s="19"/>
      <c r="C472" s="86"/>
      <c r="H472" s="3"/>
      <c r="Y472" s="3"/>
      <c r="AB472" s="3"/>
      <c r="AC472" s="81"/>
      <c r="AD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</row>
    <row r="473" spans="2:56" ht="15" x14ac:dyDescent="0.25">
      <c r="B473" s="19"/>
      <c r="C473" s="86"/>
      <c r="H473" s="3"/>
      <c r="Y473" s="3"/>
      <c r="AB473" s="3"/>
      <c r="AC473" s="81"/>
      <c r="AD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</row>
    <row r="474" spans="2:56" ht="15" x14ac:dyDescent="0.25">
      <c r="B474" s="19"/>
      <c r="C474" s="86"/>
      <c r="H474" s="3"/>
      <c r="Y474" s="3"/>
      <c r="AB474" s="3"/>
      <c r="AC474" s="81"/>
      <c r="AD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</row>
    <row r="475" spans="2:56" ht="15" x14ac:dyDescent="0.25">
      <c r="B475" s="19"/>
      <c r="C475" s="86"/>
      <c r="H475" s="3"/>
      <c r="Y475" s="3"/>
      <c r="AB475" s="3"/>
      <c r="AC475" s="81"/>
      <c r="AD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</row>
    <row r="476" spans="2:56" ht="15" x14ac:dyDescent="0.25">
      <c r="B476" s="19"/>
      <c r="C476" s="86"/>
      <c r="H476" s="3"/>
      <c r="Y476" s="3"/>
      <c r="AB476" s="3"/>
      <c r="AC476" s="81"/>
      <c r="AD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</row>
    <row r="477" spans="2:56" ht="15" x14ac:dyDescent="0.25">
      <c r="B477" s="19"/>
      <c r="C477" s="86"/>
      <c r="H477" s="3"/>
      <c r="Y477" s="3"/>
      <c r="AB477" s="3"/>
      <c r="AC477" s="81"/>
      <c r="AD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</row>
    <row r="478" spans="2:56" ht="15" x14ac:dyDescent="0.25">
      <c r="B478" s="19"/>
      <c r="C478" s="86"/>
      <c r="H478" s="3"/>
      <c r="Y478" s="3"/>
      <c r="AB478" s="3"/>
      <c r="AC478" s="81"/>
      <c r="AD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</row>
    <row r="479" spans="2:56" ht="15" x14ac:dyDescent="0.25">
      <c r="B479" s="19"/>
      <c r="C479" s="86"/>
      <c r="H479" s="3"/>
      <c r="Y479" s="3"/>
      <c r="AB479" s="3"/>
      <c r="AC479" s="81"/>
      <c r="AD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</row>
    <row r="480" spans="2:56" ht="15" x14ac:dyDescent="0.25">
      <c r="B480" s="19"/>
      <c r="C480" s="86"/>
      <c r="H480" s="3"/>
      <c r="Y480" s="3"/>
      <c r="AB480" s="3"/>
      <c r="AC480" s="81"/>
      <c r="AD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</row>
    <row r="481" spans="2:56" ht="15" x14ac:dyDescent="0.25">
      <c r="B481" s="19"/>
      <c r="C481" s="86"/>
      <c r="H481" s="3"/>
      <c r="Y481" s="3"/>
      <c r="AB481" s="3"/>
      <c r="AC481" s="81"/>
      <c r="AD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</row>
    <row r="482" spans="2:56" ht="15" x14ac:dyDescent="0.25">
      <c r="B482" s="19"/>
      <c r="C482" s="86"/>
      <c r="H482" s="3"/>
      <c r="Y482" s="3"/>
      <c r="AB482" s="3"/>
      <c r="AC482" s="81"/>
      <c r="AD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</row>
    <row r="483" spans="2:56" ht="15" x14ac:dyDescent="0.25">
      <c r="B483" s="19"/>
      <c r="C483" s="86"/>
      <c r="H483" s="3"/>
      <c r="Y483" s="3"/>
      <c r="AB483" s="3"/>
      <c r="AC483" s="81"/>
      <c r="AD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</row>
    <row r="484" spans="2:56" ht="15" x14ac:dyDescent="0.25">
      <c r="B484" s="19"/>
      <c r="C484" s="86"/>
      <c r="H484" s="3"/>
      <c r="Y484" s="3"/>
      <c r="AB484" s="3"/>
      <c r="AC484" s="81"/>
      <c r="AD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</row>
    <row r="485" spans="2:56" ht="15" x14ac:dyDescent="0.25">
      <c r="B485" s="19"/>
      <c r="C485" s="86"/>
      <c r="H485" s="3"/>
      <c r="Y485" s="3"/>
      <c r="AB485" s="3"/>
      <c r="AC485" s="81"/>
      <c r="AD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</row>
    <row r="486" spans="2:56" ht="15" x14ac:dyDescent="0.25">
      <c r="B486" s="19"/>
      <c r="C486" s="86"/>
      <c r="H486" s="3"/>
      <c r="Y486" s="3"/>
      <c r="AB486" s="3"/>
      <c r="AC486" s="81"/>
      <c r="AD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</row>
    <row r="487" spans="2:56" ht="15" x14ac:dyDescent="0.25">
      <c r="B487" s="19"/>
      <c r="C487" s="86"/>
      <c r="H487" s="3"/>
      <c r="Y487" s="3"/>
      <c r="AB487" s="3"/>
      <c r="AC487" s="81"/>
      <c r="AD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</row>
    <row r="488" spans="2:56" ht="15" x14ac:dyDescent="0.25">
      <c r="B488" s="19"/>
      <c r="C488" s="86"/>
      <c r="H488" s="3"/>
      <c r="Y488" s="3"/>
      <c r="AB488" s="3"/>
      <c r="AC488" s="81"/>
      <c r="AD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</row>
    <row r="489" spans="2:56" ht="15" x14ac:dyDescent="0.25">
      <c r="B489" s="19"/>
      <c r="C489" s="86"/>
      <c r="H489" s="3"/>
      <c r="Y489" s="3"/>
      <c r="AB489" s="3"/>
      <c r="AC489" s="81"/>
      <c r="AD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</row>
    <row r="490" spans="2:56" ht="15" x14ac:dyDescent="0.25">
      <c r="B490" s="19"/>
      <c r="C490" s="86"/>
      <c r="H490" s="3"/>
      <c r="Y490" s="3"/>
      <c r="AB490" s="3"/>
      <c r="AC490" s="81"/>
      <c r="AD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</row>
    <row r="491" spans="2:56" ht="15" x14ac:dyDescent="0.25">
      <c r="B491" s="19"/>
      <c r="C491" s="86"/>
      <c r="H491" s="3"/>
      <c r="Y491" s="3"/>
      <c r="AB491" s="3"/>
      <c r="AC491" s="81"/>
      <c r="AD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</row>
    <row r="492" spans="2:56" ht="15" x14ac:dyDescent="0.25">
      <c r="B492" s="19"/>
      <c r="C492" s="86"/>
      <c r="H492" s="3"/>
      <c r="Y492" s="3"/>
      <c r="AB492" s="3"/>
      <c r="AC492" s="81"/>
      <c r="AD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</row>
    <row r="493" spans="2:56" ht="15" x14ac:dyDescent="0.25">
      <c r="B493" s="19"/>
      <c r="C493" s="86"/>
      <c r="H493" s="3"/>
      <c r="Y493" s="3"/>
      <c r="AB493" s="3"/>
      <c r="AC493" s="81"/>
      <c r="AD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</row>
    <row r="494" spans="2:56" ht="15" x14ac:dyDescent="0.25">
      <c r="B494" s="19"/>
      <c r="C494" s="86"/>
      <c r="H494" s="3"/>
      <c r="Y494" s="3"/>
      <c r="AB494" s="3"/>
      <c r="AC494" s="81"/>
      <c r="AD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</row>
    <row r="495" spans="2:56" ht="15" x14ac:dyDescent="0.25">
      <c r="B495" s="19"/>
      <c r="C495" s="86"/>
      <c r="H495" s="3"/>
      <c r="Y495" s="3"/>
      <c r="AB495" s="3"/>
      <c r="AC495" s="81"/>
      <c r="AD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</row>
    <row r="496" spans="2:56" ht="15" x14ac:dyDescent="0.25">
      <c r="B496" s="19"/>
      <c r="C496" s="86"/>
      <c r="H496" s="3"/>
      <c r="Y496" s="3"/>
      <c r="AB496" s="3"/>
      <c r="AC496" s="81"/>
      <c r="AD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</row>
    <row r="497" spans="2:56" ht="15" x14ac:dyDescent="0.25">
      <c r="B497" s="19"/>
      <c r="C497" s="86"/>
      <c r="H497" s="3"/>
      <c r="Y497" s="3"/>
      <c r="AB497" s="3"/>
      <c r="AC497" s="81"/>
      <c r="AD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</row>
    <row r="498" spans="2:56" ht="15" x14ac:dyDescent="0.25">
      <c r="B498" s="19"/>
      <c r="C498" s="86"/>
      <c r="H498" s="3"/>
      <c r="Y498" s="3"/>
      <c r="AB498" s="3"/>
      <c r="AC498" s="81"/>
      <c r="AD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</row>
    <row r="499" spans="2:56" ht="15" x14ac:dyDescent="0.25">
      <c r="B499" s="19"/>
      <c r="C499" s="86"/>
      <c r="H499" s="3"/>
      <c r="Y499" s="3"/>
      <c r="AB499" s="3"/>
      <c r="AC499" s="81"/>
      <c r="AD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</row>
    <row r="500" spans="2:56" ht="15" x14ac:dyDescent="0.25">
      <c r="B500" s="19"/>
      <c r="C500" s="86"/>
      <c r="H500" s="3"/>
      <c r="Y500" s="3"/>
      <c r="AB500" s="3"/>
      <c r="AC500" s="81"/>
      <c r="AD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</row>
    <row r="501" spans="2:56" ht="15" x14ac:dyDescent="0.25">
      <c r="B501" s="19"/>
      <c r="C501" s="86"/>
      <c r="H501" s="3"/>
      <c r="Y501" s="3"/>
      <c r="AB501" s="3"/>
      <c r="AC501" s="81"/>
      <c r="AD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</row>
    <row r="502" spans="2:56" ht="15" x14ac:dyDescent="0.25">
      <c r="B502" s="19"/>
      <c r="C502" s="86"/>
      <c r="H502" s="3"/>
      <c r="Y502" s="3"/>
      <c r="AB502" s="3"/>
      <c r="AC502" s="81"/>
      <c r="AD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</row>
    <row r="503" spans="2:56" ht="15" x14ac:dyDescent="0.25">
      <c r="B503" s="19"/>
      <c r="C503" s="86"/>
      <c r="H503" s="3"/>
      <c r="Y503" s="3"/>
      <c r="AB503" s="3"/>
      <c r="AC503" s="81"/>
      <c r="AD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</row>
    <row r="504" spans="2:56" ht="15" x14ac:dyDescent="0.25">
      <c r="B504" s="19"/>
      <c r="C504" s="86"/>
      <c r="H504" s="3"/>
      <c r="Y504" s="3"/>
      <c r="AB504" s="3"/>
      <c r="AC504" s="81"/>
      <c r="AD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</row>
    <row r="505" spans="2:56" ht="15" x14ac:dyDescent="0.25">
      <c r="B505" s="19"/>
      <c r="C505" s="86"/>
      <c r="H505" s="3"/>
      <c r="Y505" s="3"/>
      <c r="AB505" s="3"/>
      <c r="AC505" s="81"/>
      <c r="AD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</row>
    <row r="506" spans="2:56" ht="15" x14ac:dyDescent="0.25">
      <c r="B506" s="19"/>
      <c r="C506" s="86"/>
      <c r="H506" s="3"/>
      <c r="Y506" s="3"/>
      <c r="AB506" s="3"/>
      <c r="AC506" s="81"/>
      <c r="AD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</row>
    <row r="507" spans="2:56" ht="15" x14ac:dyDescent="0.25">
      <c r="B507" s="19"/>
      <c r="C507" s="86"/>
      <c r="H507" s="3"/>
      <c r="Y507" s="3"/>
      <c r="AB507" s="3"/>
      <c r="AC507" s="81"/>
      <c r="AD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</row>
    <row r="508" spans="2:56" ht="15" x14ac:dyDescent="0.25">
      <c r="B508" s="19"/>
      <c r="C508" s="86"/>
      <c r="H508" s="3"/>
      <c r="Y508" s="3"/>
      <c r="AB508" s="3"/>
      <c r="AC508" s="81"/>
      <c r="AD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</row>
    <row r="509" spans="2:56" ht="15" x14ac:dyDescent="0.25">
      <c r="B509" s="19"/>
      <c r="C509" s="86"/>
      <c r="H509" s="3"/>
      <c r="Y509" s="3"/>
      <c r="AB509" s="3"/>
      <c r="AC509" s="81"/>
      <c r="AD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</row>
    <row r="510" spans="2:56" ht="15" x14ac:dyDescent="0.25">
      <c r="B510" s="19"/>
      <c r="C510" s="86"/>
      <c r="H510" s="3"/>
      <c r="Y510" s="3"/>
      <c r="AB510" s="3"/>
      <c r="AC510" s="81"/>
      <c r="AD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</row>
    <row r="511" spans="2:56" ht="15" x14ac:dyDescent="0.25">
      <c r="B511" s="19"/>
      <c r="C511" s="86"/>
      <c r="H511" s="3"/>
      <c r="Y511" s="3"/>
      <c r="AB511" s="3"/>
      <c r="AC511" s="81"/>
      <c r="AD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</row>
    <row r="512" spans="2:56" ht="15" x14ac:dyDescent="0.25">
      <c r="B512" s="19"/>
      <c r="C512" s="86"/>
      <c r="H512" s="3"/>
      <c r="Y512" s="3"/>
      <c r="AB512" s="3"/>
      <c r="AC512" s="81"/>
      <c r="AD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</row>
    <row r="513" spans="2:56" ht="15" x14ac:dyDescent="0.25">
      <c r="B513" s="19"/>
      <c r="C513" s="86"/>
      <c r="H513" s="3"/>
      <c r="Y513" s="3"/>
      <c r="AB513" s="3"/>
      <c r="AC513" s="81"/>
      <c r="AD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</row>
    <row r="514" spans="2:56" ht="15" x14ac:dyDescent="0.25">
      <c r="B514" s="19"/>
      <c r="C514" s="86"/>
      <c r="H514" s="3"/>
      <c r="Y514" s="3"/>
      <c r="AB514" s="3"/>
      <c r="AC514" s="81"/>
      <c r="AD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</row>
    <row r="515" spans="2:56" ht="15" x14ac:dyDescent="0.25">
      <c r="B515" s="19"/>
      <c r="C515" s="86"/>
      <c r="H515" s="3"/>
      <c r="Y515" s="3"/>
      <c r="AB515" s="3"/>
      <c r="AC515" s="81"/>
      <c r="AD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</row>
    <row r="516" spans="2:56" ht="15" x14ac:dyDescent="0.25">
      <c r="B516" s="19"/>
      <c r="C516" s="86"/>
      <c r="H516" s="3"/>
      <c r="Y516" s="3"/>
      <c r="AB516" s="3"/>
      <c r="AC516" s="81"/>
      <c r="AD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</row>
    <row r="517" spans="2:56" ht="15" x14ac:dyDescent="0.25">
      <c r="B517" s="19"/>
      <c r="C517" s="86"/>
      <c r="H517" s="3"/>
      <c r="Y517" s="3"/>
      <c r="AB517" s="3"/>
      <c r="AC517" s="81"/>
      <c r="AD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</row>
    <row r="518" spans="2:56" ht="15" x14ac:dyDescent="0.25">
      <c r="B518" s="19"/>
      <c r="C518" s="86"/>
      <c r="H518" s="3"/>
      <c r="Y518" s="3"/>
      <c r="AB518" s="3"/>
      <c r="AC518" s="81"/>
      <c r="AD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</row>
    <row r="519" spans="2:56" ht="15" x14ac:dyDescent="0.25">
      <c r="B519" s="19"/>
      <c r="C519" s="86"/>
      <c r="H519" s="3"/>
      <c r="Y519" s="3"/>
      <c r="AB519" s="3"/>
      <c r="AC519" s="81"/>
      <c r="AD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</row>
    <row r="520" spans="2:56" ht="15" x14ac:dyDescent="0.25">
      <c r="B520" s="19"/>
      <c r="C520" s="86"/>
      <c r="H520" s="3"/>
      <c r="Y520" s="3"/>
      <c r="AB520" s="3"/>
      <c r="AC520" s="81"/>
      <c r="AD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</row>
    <row r="521" spans="2:56" ht="15" x14ac:dyDescent="0.25">
      <c r="B521" s="19"/>
      <c r="C521" s="86"/>
      <c r="H521" s="3"/>
      <c r="Y521" s="3"/>
      <c r="AB521" s="3"/>
      <c r="AC521" s="81"/>
      <c r="AD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</row>
    <row r="522" spans="2:56" ht="15" x14ac:dyDescent="0.25">
      <c r="B522" s="19"/>
      <c r="C522" s="86"/>
      <c r="H522" s="3"/>
      <c r="Y522" s="3"/>
      <c r="AB522" s="3"/>
      <c r="AC522" s="81"/>
      <c r="AD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</row>
    <row r="523" spans="2:56" ht="15" x14ac:dyDescent="0.25">
      <c r="B523" s="19"/>
      <c r="C523" s="86"/>
      <c r="H523" s="3"/>
      <c r="Y523" s="3"/>
      <c r="AB523" s="3"/>
      <c r="AC523" s="81"/>
      <c r="AD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</row>
    <row r="524" spans="2:56" ht="15" x14ac:dyDescent="0.25">
      <c r="B524" s="19"/>
      <c r="C524" s="86"/>
      <c r="H524" s="3"/>
      <c r="Y524" s="3"/>
      <c r="AB524" s="3"/>
      <c r="AC524" s="81"/>
      <c r="AD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</row>
    <row r="525" spans="2:56" ht="15" x14ac:dyDescent="0.25">
      <c r="B525" s="19"/>
      <c r="C525" s="86"/>
      <c r="H525" s="3"/>
      <c r="Y525" s="3"/>
      <c r="AB525" s="3"/>
      <c r="AC525" s="81"/>
      <c r="AD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</row>
    <row r="526" spans="2:56" ht="15" x14ac:dyDescent="0.25">
      <c r="B526" s="19"/>
      <c r="C526" s="86"/>
      <c r="H526" s="3"/>
      <c r="Y526" s="3"/>
      <c r="AB526" s="3"/>
      <c r="AC526" s="81"/>
      <c r="AD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</row>
    <row r="527" spans="2:56" ht="15" x14ac:dyDescent="0.25">
      <c r="B527" s="19"/>
      <c r="C527" s="86"/>
      <c r="H527" s="3"/>
      <c r="Y527" s="3"/>
      <c r="AB527" s="3"/>
      <c r="AC527" s="81"/>
      <c r="AD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</row>
    <row r="528" spans="2:56" ht="15" x14ac:dyDescent="0.25">
      <c r="B528" s="19"/>
      <c r="C528" s="86"/>
      <c r="H528" s="3"/>
      <c r="Y528" s="3"/>
      <c r="AB528" s="3"/>
      <c r="AC528" s="81"/>
      <c r="AD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</row>
    <row r="529" spans="2:56" ht="15" x14ac:dyDescent="0.25">
      <c r="B529" s="19"/>
      <c r="C529" s="86"/>
      <c r="H529" s="3"/>
      <c r="Y529" s="3"/>
      <c r="AB529" s="3"/>
      <c r="AC529" s="81"/>
      <c r="AD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</row>
    <row r="530" spans="2:56" ht="15" x14ac:dyDescent="0.25">
      <c r="B530" s="19"/>
      <c r="C530" s="86"/>
      <c r="H530" s="3"/>
      <c r="Y530" s="3"/>
      <c r="AB530" s="3"/>
      <c r="AC530" s="81"/>
      <c r="AD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</row>
    <row r="531" spans="2:56" ht="15" x14ac:dyDescent="0.25">
      <c r="B531" s="19"/>
      <c r="C531" s="86"/>
      <c r="H531" s="3"/>
      <c r="Y531" s="3"/>
      <c r="AB531" s="3"/>
      <c r="AC531" s="81"/>
      <c r="AD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</row>
    <row r="532" spans="2:56" ht="15" x14ac:dyDescent="0.25">
      <c r="B532" s="19"/>
      <c r="C532" s="86"/>
      <c r="H532" s="3"/>
      <c r="Y532" s="3"/>
      <c r="AB532" s="3"/>
      <c r="AC532" s="81"/>
      <c r="AD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</row>
    <row r="533" spans="2:56" ht="15" x14ac:dyDescent="0.25">
      <c r="B533" s="19"/>
      <c r="C533" s="86"/>
      <c r="H533" s="3"/>
      <c r="Y533" s="3"/>
      <c r="AB533" s="3"/>
      <c r="AC533" s="81"/>
      <c r="AD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</row>
    <row r="534" spans="2:56" ht="15" x14ac:dyDescent="0.25">
      <c r="B534" s="19"/>
      <c r="C534" s="86"/>
      <c r="H534" s="3"/>
      <c r="Y534" s="3"/>
      <c r="AB534" s="3"/>
      <c r="AC534" s="81"/>
      <c r="AD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</row>
    <row r="535" spans="2:56" ht="15" x14ac:dyDescent="0.25">
      <c r="B535" s="19"/>
      <c r="C535" s="86"/>
      <c r="H535" s="3"/>
      <c r="Y535" s="3"/>
      <c r="AB535" s="3"/>
      <c r="AC535" s="81"/>
      <c r="AD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</row>
    <row r="536" spans="2:56" ht="15" x14ac:dyDescent="0.25">
      <c r="B536" s="19"/>
      <c r="C536" s="86"/>
      <c r="H536" s="3"/>
      <c r="Y536" s="3"/>
      <c r="AB536" s="3"/>
      <c r="AC536" s="81"/>
      <c r="AD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</row>
    <row r="537" spans="2:56" ht="15" x14ac:dyDescent="0.25">
      <c r="B537" s="19"/>
      <c r="C537" s="86"/>
      <c r="H537" s="3"/>
      <c r="Y537" s="3"/>
      <c r="AB537" s="3"/>
      <c r="AC537" s="81"/>
      <c r="AD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</row>
    <row r="538" spans="2:56" ht="15" x14ac:dyDescent="0.25">
      <c r="B538" s="19"/>
      <c r="C538" s="86"/>
      <c r="H538" s="3"/>
      <c r="Y538" s="3"/>
      <c r="AB538" s="3"/>
      <c r="AC538" s="81"/>
      <c r="AD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</row>
    <row r="539" spans="2:56" ht="15" x14ac:dyDescent="0.25">
      <c r="B539" s="19"/>
      <c r="C539" s="86"/>
      <c r="H539" s="3"/>
      <c r="Y539" s="3"/>
      <c r="AB539" s="3"/>
      <c r="AC539" s="81"/>
      <c r="AD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</row>
    <row r="540" spans="2:56" ht="15" x14ac:dyDescent="0.25">
      <c r="B540" s="19"/>
      <c r="C540" s="86"/>
      <c r="H540" s="3"/>
      <c r="Y540" s="3"/>
      <c r="AB540" s="3"/>
      <c r="AC540" s="81"/>
      <c r="AD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</row>
    <row r="541" spans="2:56" ht="15" x14ac:dyDescent="0.25">
      <c r="B541" s="19"/>
      <c r="C541" s="86"/>
      <c r="H541" s="3"/>
      <c r="Y541" s="3"/>
      <c r="AB541" s="3"/>
      <c r="AC541" s="81"/>
      <c r="AD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</row>
    <row r="542" spans="2:56" ht="15" x14ac:dyDescent="0.25">
      <c r="B542" s="19"/>
      <c r="C542" s="86"/>
      <c r="H542" s="3"/>
      <c r="Y542" s="3"/>
      <c r="AB542" s="3"/>
      <c r="AC542" s="81"/>
      <c r="AD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</row>
    <row r="543" spans="2:56" ht="15" x14ac:dyDescent="0.25">
      <c r="B543" s="19"/>
      <c r="C543" s="86"/>
      <c r="H543" s="3"/>
      <c r="Y543" s="3"/>
      <c r="AB543" s="3"/>
      <c r="AC543" s="81"/>
      <c r="AD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</row>
    <row r="544" spans="2:56" ht="15" x14ac:dyDescent="0.25">
      <c r="B544" s="19"/>
      <c r="C544" s="86"/>
      <c r="H544" s="3"/>
      <c r="Y544" s="3"/>
      <c r="AB544" s="3"/>
      <c r="AC544" s="81"/>
      <c r="AD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</row>
    <row r="545" spans="2:56" ht="15" x14ac:dyDescent="0.25">
      <c r="B545" s="19"/>
      <c r="C545" s="86"/>
      <c r="H545" s="3"/>
      <c r="Y545" s="3"/>
      <c r="AB545" s="3"/>
      <c r="AC545" s="81"/>
      <c r="AD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</row>
    <row r="546" spans="2:56" ht="15" x14ac:dyDescent="0.25">
      <c r="B546" s="19"/>
      <c r="C546" s="86"/>
      <c r="H546" s="3"/>
      <c r="Y546" s="3"/>
      <c r="AB546" s="3"/>
      <c r="AC546" s="81"/>
      <c r="AD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</row>
    <row r="547" spans="2:56" ht="15" x14ac:dyDescent="0.25">
      <c r="B547" s="19"/>
      <c r="C547" s="86"/>
      <c r="H547" s="3"/>
      <c r="Y547" s="3"/>
      <c r="AB547" s="3"/>
      <c r="AC547" s="81"/>
      <c r="AD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</row>
    <row r="548" spans="2:56" ht="15" x14ac:dyDescent="0.25">
      <c r="B548" s="19"/>
      <c r="C548" s="86"/>
      <c r="H548" s="3"/>
      <c r="Y548" s="3"/>
      <c r="AB548" s="3"/>
      <c r="AC548" s="81"/>
      <c r="AD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</row>
    <row r="549" spans="2:56" ht="15" x14ac:dyDescent="0.25">
      <c r="B549" s="19"/>
      <c r="C549" s="86"/>
      <c r="H549" s="3"/>
      <c r="Y549" s="3"/>
      <c r="AB549" s="3"/>
      <c r="AC549" s="81"/>
      <c r="AD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</row>
    <row r="550" spans="2:56" ht="15" x14ac:dyDescent="0.25">
      <c r="B550" s="19"/>
      <c r="C550" s="86"/>
      <c r="H550" s="3"/>
      <c r="Y550" s="3"/>
      <c r="AB550" s="3"/>
      <c r="AC550" s="81"/>
      <c r="AD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</row>
    <row r="551" spans="2:56" ht="15" x14ac:dyDescent="0.25">
      <c r="B551" s="19"/>
      <c r="C551" s="86"/>
      <c r="H551" s="3"/>
      <c r="Y551" s="3"/>
      <c r="AB551" s="3"/>
      <c r="AC551" s="81"/>
      <c r="AD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</row>
    <row r="552" spans="2:56" ht="15" x14ac:dyDescent="0.25">
      <c r="B552" s="19"/>
      <c r="C552" s="86"/>
      <c r="H552" s="3"/>
      <c r="Y552" s="3"/>
      <c r="AB552" s="3"/>
      <c r="AC552" s="81"/>
      <c r="AD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</row>
    <row r="553" spans="2:56" ht="15" x14ac:dyDescent="0.25">
      <c r="B553" s="19"/>
      <c r="C553" s="86"/>
      <c r="H553" s="3"/>
      <c r="Y553" s="3"/>
      <c r="AB553" s="3"/>
      <c r="AC553" s="81"/>
      <c r="AD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</row>
    <row r="554" spans="2:56" ht="15" x14ac:dyDescent="0.25">
      <c r="B554" s="19"/>
      <c r="C554" s="86"/>
      <c r="H554" s="3"/>
      <c r="Y554" s="3"/>
      <c r="AB554" s="3"/>
      <c r="AC554" s="81"/>
      <c r="AD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</row>
    <row r="555" spans="2:56" ht="15" x14ac:dyDescent="0.25">
      <c r="B555" s="19"/>
      <c r="C555" s="86"/>
      <c r="H555" s="3"/>
      <c r="Y555" s="3"/>
      <c r="AB555" s="3"/>
      <c r="AC555" s="81"/>
      <c r="AD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</row>
    <row r="556" spans="2:56" ht="15" x14ac:dyDescent="0.25">
      <c r="B556" s="19"/>
      <c r="C556" s="86"/>
      <c r="H556" s="3"/>
      <c r="Y556" s="3"/>
      <c r="AB556" s="3"/>
      <c r="AC556" s="81"/>
      <c r="AD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</row>
    <row r="557" spans="2:56" ht="15" x14ac:dyDescent="0.25">
      <c r="B557" s="19"/>
      <c r="C557" s="86"/>
      <c r="H557" s="3"/>
      <c r="Y557" s="3"/>
      <c r="AB557" s="3"/>
      <c r="AC557" s="81"/>
      <c r="AD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</row>
    <row r="558" spans="2:56" ht="15" x14ac:dyDescent="0.25">
      <c r="B558" s="19"/>
      <c r="C558" s="86"/>
      <c r="H558" s="3"/>
      <c r="Y558" s="3"/>
      <c r="AB558" s="3"/>
      <c r="AC558" s="81"/>
      <c r="AD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</row>
    <row r="559" spans="2:56" ht="15" x14ac:dyDescent="0.25">
      <c r="B559" s="19"/>
      <c r="C559" s="86"/>
      <c r="H559" s="3"/>
      <c r="Y559" s="3"/>
      <c r="AB559" s="3"/>
      <c r="AC559" s="81"/>
      <c r="AD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</row>
    <row r="560" spans="2:56" ht="15" x14ac:dyDescent="0.25">
      <c r="B560" s="19"/>
      <c r="C560" s="86"/>
      <c r="H560" s="3"/>
      <c r="Y560" s="3"/>
      <c r="AB560" s="3"/>
      <c r="AC560" s="81"/>
      <c r="AD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</row>
    <row r="561" spans="2:56" ht="15" x14ac:dyDescent="0.25">
      <c r="B561" s="19"/>
      <c r="C561" s="86"/>
      <c r="H561" s="3"/>
      <c r="Y561" s="3"/>
      <c r="AB561" s="3"/>
      <c r="AC561" s="81"/>
      <c r="AD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</row>
    <row r="562" spans="2:56" ht="15" x14ac:dyDescent="0.25">
      <c r="B562" s="19"/>
      <c r="C562" s="86"/>
      <c r="H562" s="3"/>
      <c r="Y562" s="3"/>
      <c r="AB562" s="3"/>
      <c r="AC562" s="81"/>
      <c r="AD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</row>
    <row r="563" spans="2:56" ht="15" x14ac:dyDescent="0.25">
      <c r="B563" s="19"/>
      <c r="C563" s="86"/>
      <c r="H563" s="3"/>
      <c r="Y563" s="3"/>
      <c r="AB563" s="3"/>
      <c r="AC563" s="81"/>
      <c r="AD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</row>
    <row r="564" spans="2:56" ht="15" x14ac:dyDescent="0.25">
      <c r="B564" s="19"/>
      <c r="C564" s="86"/>
      <c r="H564" s="3"/>
      <c r="Y564" s="3"/>
      <c r="AB564" s="3"/>
      <c r="AC564" s="81"/>
      <c r="AD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</row>
    <row r="565" spans="2:56" ht="15" x14ac:dyDescent="0.25">
      <c r="B565" s="19"/>
      <c r="C565" s="86"/>
      <c r="H565" s="3"/>
      <c r="Y565" s="3"/>
      <c r="AB565" s="3"/>
      <c r="AC565" s="81"/>
      <c r="AD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</row>
    <row r="566" spans="2:56" ht="15" x14ac:dyDescent="0.25">
      <c r="B566" s="19"/>
      <c r="C566" s="86"/>
      <c r="H566" s="3"/>
      <c r="Y566" s="3"/>
      <c r="AB566" s="3"/>
      <c r="AC566" s="81"/>
      <c r="AD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</row>
    <row r="567" spans="2:56" ht="15" x14ac:dyDescent="0.25">
      <c r="B567" s="19"/>
      <c r="C567" s="86"/>
      <c r="H567" s="3"/>
      <c r="Y567" s="3"/>
      <c r="AB567" s="3"/>
      <c r="AC567" s="81"/>
      <c r="AD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</row>
    <row r="568" spans="2:56" ht="15" x14ac:dyDescent="0.25">
      <c r="B568" s="19"/>
      <c r="C568" s="86"/>
      <c r="H568" s="3"/>
      <c r="Y568" s="3"/>
      <c r="AB568" s="3"/>
      <c r="AC568" s="81"/>
      <c r="AD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</row>
    <row r="569" spans="2:56" ht="15" x14ac:dyDescent="0.25">
      <c r="B569" s="19"/>
      <c r="C569" s="86"/>
      <c r="H569" s="3"/>
      <c r="Y569" s="3"/>
      <c r="AB569" s="3"/>
      <c r="AC569" s="81"/>
      <c r="AD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</row>
    <row r="570" spans="2:56" ht="15" x14ac:dyDescent="0.25">
      <c r="B570" s="19"/>
      <c r="C570" s="86"/>
      <c r="H570" s="3"/>
      <c r="Y570" s="3"/>
      <c r="AB570" s="3"/>
      <c r="AC570" s="81"/>
      <c r="AD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</row>
    <row r="571" spans="2:56" ht="15" x14ac:dyDescent="0.25">
      <c r="B571" s="19"/>
      <c r="C571" s="86"/>
      <c r="H571" s="3"/>
      <c r="Y571" s="3"/>
      <c r="AB571" s="3"/>
      <c r="AC571" s="81"/>
      <c r="AD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</row>
    <row r="572" spans="2:56" ht="15" x14ac:dyDescent="0.25">
      <c r="B572" s="19"/>
      <c r="C572" s="86"/>
      <c r="H572" s="3"/>
      <c r="Y572" s="3"/>
      <c r="AB572" s="3"/>
      <c r="AC572" s="81"/>
      <c r="AD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</row>
    <row r="573" spans="2:56" ht="15" x14ac:dyDescent="0.25">
      <c r="B573" s="19"/>
      <c r="C573" s="86"/>
      <c r="H573" s="3"/>
      <c r="Y573" s="3"/>
      <c r="AB573" s="3"/>
      <c r="AC573" s="81"/>
      <c r="AD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</row>
    <row r="574" spans="2:56" ht="15" x14ac:dyDescent="0.25">
      <c r="B574" s="19"/>
      <c r="C574" s="86"/>
      <c r="H574" s="3"/>
      <c r="Y574" s="3"/>
      <c r="AB574" s="3"/>
      <c r="AC574" s="81"/>
      <c r="AD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</row>
    <row r="575" spans="2:56" ht="15" x14ac:dyDescent="0.25">
      <c r="B575" s="19"/>
      <c r="C575" s="86"/>
      <c r="H575" s="3"/>
      <c r="Y575" s="3"/>
      <c r="AB575" s="3"/>
      <c r="AC575" s="81"/>
      <c r="AD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</row>
    <row r="576" spans="2:56" ht="15" x14ac:dyDescent="0.25">
      <c r="B576" s="19"/>
      <c r="C576" s="86"/>
      <c r="H576" s="3"/>
      <c r="Y576" s="3"/>
      <c r="AB576" s="3"/>
      <c r="AC576" s="81"/>
      <c r="AD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</row>
    <row r="577" spans="2:56" ht="15" x14ac:dyDescent="0.25">
      <c r="B577" s="19"/>
      <c r="C577" s="86"/>
      <c r="H577" s="3"/>
      <c r="Y577" s="3"/>
      <c r="AB577" s="3"/>
      <c r="AC577" s="81"/>
      <c r="AD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</row>
    <row r="578" spans="2:56" ht="15" x14ac:dyDescent="0.25">
      <c r="B578" s="19"/>
      <c r="C578" s="86"/>
      <c r="H578" s="3"/>
      <c r="Y578" s="3"/>
      <c r="AB578" s="3"/>
      <c r="AC578" s="81"/>
      <c r="AD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</row>
    <row r="579" spans="2:56" ht="15" x14ac:dyDescent="0.25">
      <c r="B579" s="19"/>
      <c r="C579" s="86"/>
      <c r="H579" s="3"/>
      <c r="Y579" s="3"/>
      <c r="AB579" s="3"/>
      <c r="AC579" s="81"/>
      <c r="AD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</row>
    <row r="580" spans="2:56" ht="15" x14ac:dyDescent="0.25">
      <c r="B580" s="19"/>
      <c r="C580" s="86"/>
      <c r="H580" s="3"/>
      <c r="Y580" s="3"/>
      <c r="AB580" s="3"/>
      <c r="AC580" s="81"/>
      <c r="AD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</row>
    <row r="581" spans="2:56" ht="15" x14ac:dyDescent="0.25">
      <c r="B581" s="19"/>
      <c r="C581" s="86"/>
      <c r="H581" s="3"/>
      <c r="Y581" s="3"/>
      <c r="AB581" s="3"/>
      <c r="AC581" s="81"/>
      <c r="AD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</row>
    <row r="582" spans="2:56" ht="15" x14ac:dyDescent="0.25">
      <c r="B582" s="19"/>
      <c r="C582" s="86"/>
      <c r="H582" s="3"/>
      <c r="Y582" s="3"/>
      <c r="AB582" s="3"/>
      <c r="AC582" s="81"/>
      <c r="AD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</row>
    <row r="583" spans="2:56" ht="15" x14ac:dyDescent="0.25">
      <c r="B583" s="19"/>
      <c r="C583" s="86"/>
      <c r="H583" s="3"/>
      <c r="Y583" s="3"/>
      <c r="AB583" s="3"/>
      <c r="AC583" s="81"/>
      <c r="AD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</row>
    <row r="584" spans="2:56" ht="15" x14ac:dyDescent="0.25">
      <c r="B584" s="19"/>
      <c r="C584" s="86"/>
      <c r="H584" s="3"/>
      <c r="Y584" s="3"/>
      <c r="AB584" s="3"/>
      <c r="AC584" s="81"/>
      <c r="AD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</row>
    <row r="585" spans="2:56" ht="15" x14ac:dyDescent="0.25">
      <c r="B585" s="19"/>
      <c r="C585" s="86"/>
      <c r="H585" s="3"/>
      <c r="Y585" s="3"/>
      <c r="AB585" s="3"/>
      <c r="AC585" s="81"/>
      <c r="AD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</row>
    <row r="586" spans="2:56" ht="15" x14ac:dyDescent="0.25">
      <c r="B586" s="19"/>
      <c r="C586" s="86"/>
      <c r="H586" s="3"/>
      <c r="Y586" s="3"/>
      <c r="AB586" s="3"/>
      <c r="AC586" s="81"/>
      <c r="AD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</row>
    <row r="587" spans="2:56" ht="15" x14ac:dyDescent="0.25">
      <c r="B587" s="19"/>
      <c r="C587" s="86"/>
      <c r="H587" s="3"/>
      <c r="Y587" s="3"/>
      <c r="AB587" s="3"/>
      <c r="AC587" s="81"/>
      <c r="AD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</row>
    <row r="588" spans="2:56" ht="15" x14ac:dyDescent="0.25">
      <c r="B588" s="19"/>
      <c r="C588" s="86"/>
      <c r="H588" s="3"/>
      <c r="Y588" s="3"/>
      <c r="AB588" s="3"/>
      <c r="AC588" s="81"/>
      <c r="AD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</row>
    <row r="589" spans="2:56" ht="15" x14ac:dyDescent="0.25">
      <c r="B589" s="19"/>
      <c r="C589" s="86"/>
      <c r="H589" s="3"/>
      <c r="Y589" s="3"/>
      <c r="AB589" s="3"/>
      <c r="AC589" s="81"/>
      <c r="AD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</row>
    <row r="590" spans="2:56" ht="15" x14ac:dyDescent="0.25">
      <c r="B590" s="19"/>
      <c r="C590" s="86"/>
      <c r="H590" s="3"/>
      <c r="Y590" s="3"/>
      <c r="AB590" s="3"/>
      <c r="AC590" s="81"/>
      <c r="AD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</row>
    <row r="591" spans="2:56" ht="15" x14ac:dyDescent="0.25">
      <c r="B591" s="19"/>
      <c r="C591" s="86"/>
      <c r="H591" s="3"/>
      <c r="Y591" s="3"/>
      <c r="AB591" s="3"/>
      <c r="AC591" s="81"/>
      <c r="AD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</row>
    <row r="592" spans="2:56" ht="15" x14ac:dyDescent="0.25">
      <c r="B592" s="19"/>
      <c r="C592" s="86"/>
      <c r="H592" s="3"/>
      <c r="Y592" s="3"/>
      <c r="AB592" s="3"/>
      <c r="AC592" s="81"/>
      <c r="AD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</row>
    <row r="593" spans="2:56" ht="15" x14ac:dyDescent="0.25">
      <c r="B593" s="19"/>
      <c r="C593" s="86"/>
      <c r="H593" s="3"/>
      <c r="Y593" s="3"/>
      <c r="AB593" s="3"/>
      <c r="AC593" s="81"/>
      <c r="AD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</row>
    <row r="594" spans="2:56" ht="15" x14ac:dyDescent="0.25">
      <c r="B594" s="19"/>
      <c r="C594" s="86"/>
      <c r="H594" s="3"/>
      <c r="Y594" s="3"/>
      <c r="AB594" s="3"/>
      <c r="AC594" s="81"/>
      <c r="AD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</row>
    <row r="595" spans="2:56" ht="15" x14ac:dyDescent="0.25">
      <c r="B595" s="19"/>
      <c r="C595" s="86"/>
      <c r="H595" s="3"/>
      <c r="Y595" s="3"/>
      <c r="AB595" s="3"/>
      <c r="AC595" s="81"/>
      <c r="AD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</row>
    <row r="596" spans="2:56" ht="15" x14ac:dyDescent="0.25">
      <c r="B596" s="19"/>
      <c r="C596" s="86"/>
      <c r="H596" s="3"/>
      <c r="Y596" s="3"/>
      <c r="AB596" s="3"/>
      <c r="AC596" s="81"/>
      <c r="AD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</row>
    <row r="597" spans="2:56" ht="15" x14ac:dyDescent="0.25">
      <c r="B597" s="19"/>
      <c r="C597" s="86"/>
      <c r="H597" s="3"/>
      <c r="Y597" s="3"/>
      <c r="AB597" s="3"/>
      <c r="AC597" s="81"/>
      <c r="AD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</row>
    <row r="598" spans="2:56" ht="15" x14ac:dyDescent="0.25">
      <c r="B598" s="19"/>
      <c r="C598" s="86"/>
      <c r="H598" s="3"/>
      <c r="Y598" s="3"/>
      <c r="AB598" s="3"/>
      <c r="AC598" s="81"/>
      <c r="AD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</row>
    <row r="599" spans="2:56" ht="15" x14ac:dyDescent="0.25">
      <c r="B599" s="19"/>
      <c r="C599" s="86"/>
      <c r="H599" s="3"/>
      <c r="Y599" s="3"/>
      <c r="AB599" s="3"/>
      <c r="AC599" s="81"/>
      <c r="AD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</row>
    <row r="600" spans="2:56" ht="15" x14ac:dyDescent="0.25">
      <c r="B600" s="19"/>
      <c r="C600" s="86"/>
      <c r="H600" s="3"/>
      <c r="Y600" s="3"/>
      <c r="AB600" s="3"/>
      <c r="AC600" s="81"/>
      <c r="AD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</row>
    <row r="601" spans="2:56" ht="15" x14ac:dyDescent="0.25">
      <c r="B601" s="19"/>
      <c r="C601" s="86"/>
      <c r="H601" s="3"/>
      <c r="Y601" s="3"/>
      <c r="AB601" s="3"/>
      <c r="AC601" s="81"/>
      <c r="AD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</row>
    <row r="602" spans="2:56" ht="15" x14ac:dyDescent="0.25">
      <c r="B602" s="19"/>
      <c r="C602" s="86"/>
      <c r="H602" s="3"/>
      <c r="Y602" s="3"/>
      <c r="AB602" s="3"/>
      <c r="AC602" s="81"/>
      <c r="AD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</row>
    <row r="603" spans="2:56" ht="15" x14ac:dyDescent="0.25">
      <c r="B603" s="19"/>
      <c r="C603" s="86"/>
      <c r="H603" s="3"/>
      <c r="Y603" s="3"/>
      <c r="AB603" s="3"/>
      <c r="AC603" s="81"/>
      <c r="AD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</row>
    <row r="604" spans="2:56" ht="15" x14ac:dyDescent="0.25">
      <c r="B604" s="19"/>
      <c r="C604" s="86"/>
      <c r="H604" s="3"/>
      <c r="Y604" s="3"/>
      <c r="AB604" s="3"/>
      <c r="AC604" s="81"/>
      <c r="AD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</row>
    <row r="605" spans="2:56" ht="15" x14ac:dyDescent="0.25">
      <c r="B605" s="19"/>
      <c r="C605" s="86"/>
      <c r="H605" s="3"/>
      <c r="Y605" s="3"/>
      <c r="AB605" s="3"/>
      <c r="AC605" s="81"/>
      <c r="AD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</row>
    <row r="606" spans="2:56" ht="15" x14ac:dyDescent="0.25">
      <c r="B606" s="19"/>
      <c r="C606" s="86"/>
      <c r="H606" s="3"/>
      <c r="Y606" s="3"/>
      <c r="AB606" s="3"/>
      <c r="AC606" s="81"/>
      <c r="AD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</row>
    <row r="607" spans="2:56" ht="15" x14ac:dyDescent="0.25">
      <c r="B607" s="19"/>
      <c r="C607" s="86"/>
      <c r="H607" s="3"/>
      <c r="Y607" s="3"/>
      <c r="AB607" s="3"/>
      <c r="AC607" s="81"/>
      <c r="AD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</row>
    <row r="608" spans="2:56" ht="15" x14ac:dyDescent="0.25">
      <c r="B608" s="19"/>
      <c r="C608" s="86"/>
      <c r="H608" s="3"/>
      <c r="Y608" s="3"/>
      <c r="AB608" s="3"/>
      <c r="AC608" s="81"/>
      <c r="AD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</row>
    <row r="609" spans="2:56" ht="15" x14ac:dyDescent="0.25">
      <c r="B609" s="19"/>
      <c r="C609" s="86"/>
      <c r="H609" s="3"/>
      <c r="Y609" s="3"/>
      <c r="AB609" s="3"/>
      <c r="AC609" s="81"/>
      <c r="AD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</row>
    <row r="610" spans="2:56" ht="15" x14ac:dyDescent="0.25">
      <c r="B610" s="19"/>
      <c r="C610" s="86"/>
      <c r="H610" s="3"/>
      <c r="Y610" s="3"/>
      <c r="AB610" s="3"/>
      <c r="AC610" s="81"/>
      <c r="AD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</row>
    <row r="611" spans="2:56" ht="15" x14ac:dyDescent="0.25">
      <c r="B611" s="19"/>
      <c r="C611" s="86"/>
      <c r="H611" s="3"/>
      <c r="Y611" s="3"/>
      <c r="AB611" s="3"/>
      <c r="AC611" s="81"/>
      <c r="AD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</row>
    <row r="612" spans="2:56" ht="15" x14ac:dyDescent="0.25">
      <c r="B612" s="19"/>
      <c r="C612" s="86"/>
      <c r="H612" s="3"/>
      <c r="Y612" s="3"/>
      <c r="AB612" s="3"/>
      <c r="AC612" s="81"/>
      <c r="AD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</row>
    <row r="613" spans="2:56" ht="15" x14ac:dyDescent="0.25">
      <c r="B613" s="19"/>
      <c r="C613" s="86"/>
      <c r="H613" s="3"/>
      <c r="Y613" s="3"/>
      <c r="AB613" s="3"/>
      <c r="AC613" s="81"/>
      <c r="AD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</row>
    <row r="614" spans="2:56" ht="15" x14ac:dyDescent="0.25">
      <c r="B614" s="19"/>
      <c r="C614" s="86"/>
      <c r="H614" s="3"/>
      <c r="Y614" s="3"/>
      <c r="AB614" s="3"/>
      <c r="AC614" s="81"/>
      <c r="AD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</row>
    <row r="615" spans="2:56" ht="15" x14ac:dyDescent="0.25">
      <c r="B615" s="19"/>
      <c r="C615" s="86"/>
      <c r="H615" s="3"/>
      <c r="Y615" s="3"/>
      <c r="AB615" s="3"/>
      <c r="AC615" s="81"/>
      <c r="AD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</row>
    <row r="616" spans="2:56" ht="15" x14ac:dyDescent="0.25">
      <c r="B616" s="19"/>
      <c r="C616" s="86"/>
      <c r="H616" s="3"/>
      <c r="Y616" s="3"/>
      <c r="AB616" s="3"/>
      <c r="AC616" s="81"/>
      <c r="AD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</row>
    <row r="617" spans="2:56" ht="15" x14ac:dyDescent="0.25">
      <c r="B617" s="19"/>
      <c r="C617" s="86"/>
      <c r="H617" s="3"/>
      <c r="Y617" s="3"/>
      <c r="AB617" s="3"/>
      <c r="AC617" s="81"/>
      <c r="AD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</row>
    <row r="618" spans="2:56" ht="15" x14ac:dyDescent="0.25">
      <c r="B618" s="19"/>
      <c r="C618" s="86"/>
      <c r="H618" s="3"/>
      <c r="Y618" s="3"/>
      <c r="AB618" s="3"/>
      <c r="AC618" s="81"/>
      <c r="AD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</row>
    <row r="619" spans="2:56" ht="15" x14ac:dyDescent="0.25">
      <c r="B619" s="19"/>
      <c r="C619" s="86"/>
      <c r="H619" s="3"/>
      <c r="Y619" s="3"/>
      <c r="AB619" s="3"/>
      <c r="AC619" s="81"/>
      <c r="AD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</row>
    <row r="620" spans="2:56" ht="15" x14ac:dyDescent="0.25">
      <c r="B620" s="19"/>
      <c r="C620" s="86"/>
      <c r="H620" s="3"/>
      <c r="Y620" s="3"/>
      <c r="AB620" s="3"/>
      <c r="AC620" s="81"/>
      <c r="AD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</row>
    <row r="621" spans="2:56" ht="15" x14ac:dyDescent="0.25">
      <c r="B621" s="19"/>
      <c r="C621" s="86"/>
      <c r="H621" s="3"/>
      <c r="Y621" s="3"/>
      <c r="AB621" s="3"/>
      <c r="AC621" s="81"/>
      <c r="AD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</row>
    <row r="622" spans="2:56" ht="15" x14ac:dyDescent="0.25">
      <c r="B622" s="19"/>
      <c r="C622" s="86"/>
      <c r="H622" s="3"/>
      <c r="Y622" s="3"/>
      <c r="AB622" s="3"/>
      <c r="AC622" s="81"/>
      <c r="AD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</row>
    <row r="623" spans="2:56" ht="15" x14ac:dyDescent="0.25">
      <c r="B623" s="19"/>
      <c r="C623" s="86"/>
      <c r="H623" s="3"/>
      <c r="Y623" s="3"/>
      <c r="AB623" s="3"/>
      <c r="AC623" s="81"/>
      <c r="AD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</row>
    <row r="624" spans="2:56" ht="15" x14ac:dyDescent="0.25">
      <c r="B624" s="19"/>
      <c r="C624" s="86"/>
      <c r="H624" s="3"/>
      <c r="Y624" s="3"/>
      <c r="AB624" s="3"/>
      <c r="AC624" s="81"/>
      <c r="AD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</row>
    <row r="625" spans="2:56" ht="15" x14ac:dyDescent="0.25">
      <c r="B625" s="19"/>
      <c r="C625" s="86"/>
      <c r="H625" s="3"/>
      <c r="Y625" s="3"/>
      <c r="AB625" s="3"/>
      <c r="AC625" s="81"/>
      <c r="AD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</row>
    <row r="626" spans="2:56" ht="15" x14ac:dyDescent="0.25">
      <c r="B626" s="19"/>
      <c r="C626" s="86"/>
      <c r="H626" s="3"/>
      <c r="Y626" s="3"/>
      <c r="AB626" s="3"/>
      <c r="AC626" s="81"/>
      <c r="AD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</row>
    <row r="627" spans="2:56" ht="15" x14ac:dyDescent="0.25">
      <c r="B627" s="19"/>
      <c r="C627" s="86"/>
      <c r="H627" s="3"/>
      <c r="Y627" s="3"/>
      <c r="AB627" s="3"/>
      <c r="AC627" s="81"/>
      <c r="AD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</row>
    <row r="628" spans="2:56" ht="15" x14ac:dyDescent="0.25">
      <c r="B628" s="19"/>
      <c r="C628" s="86"/>
      <c r="H628" s="3"/>
      <c r="Y628" s="3"/>
      <c r="AB628" s="3"/>
      <c r="AC628" s="81"/>
      <c r="AD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</row>
    <row r="629" spans="2:56" ht="15" x14ac:dyDescent="0.25">
      <c r="B629" s="19"/>
      <c r="C629" s="86"/>
      <c r="H629" s="3"/>
      <c r="Y629" s="3"/>
      <c r="AB629" s="3"/>
      <c r="AC629" s="81"/>
      <c r="AD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</row>
    <row r="630" spans="2:56" ht="15" x14ac:dyDescent="0.25">
      <c r="B630" s="19"/>
      <c r="C630" s="86"/>
      <c r="H630" s="3"/>
      <c r="Y630" s="3"/>
      <c r="AB630" s="3"/>
      <c r="AC630" s="81"/>
      <c r="AD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</row>
    <row r="631" spans="2:56" ht="15" x14ac:dyDescent="0.25">
      <c r="B631" s="19"/>
      <c r="C631" s="86"/>
      <c r="H631" s="3"/>
      <c r="Y631" s="3"/>
      <c r="AB631" s="3"/>
      <c r="AC631" s="81"/>
      <c r="AD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</row>
    <row r="632" spans="2:56" ht="15" x14ac:dyDescent="0.25">
      <c r="B632" s="19"/>
      <c r="C632" s="86"/>
      <c r="H632" s="3"/>
      <c r="Y632" s="3"/>
      <c r="AB632" s="3"/>
      <c r="AC632" s="81"/>
      <c r="AD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</row>
    <row r="633" spans="2:56" ht="15" x14ac:dyDescent="0.25">
      <c r="B633" s="19"/>
      <c r="C633" s="86"/>
      <c r="H633" s="3"/>
      <c r="Y633" s="3"/>
      <c r="AB633" s="3"/>
      <c r="AC633" s="81"/>
      <c r="AD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</row>
    <row r="634" spans="2:56" ht="15" x14ac:dyDescent="0.25">
      <c r="B634" s="19"/>
      <c r="C634" s="86"/>
      <c r="H634" s="3"/>
      <c r="Y634" s="3"/>
      <c r="AB634" s="3"/>
      <c r="AC634" s="81"/>
      <c r="AD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</row>
    <row r="635" spans="2:56" ht="15" x14ac:dyDescent="0.25">
      <c r="B635" s="19"/>
      <c r="C635" s="86"/>
      <c r="H635" s="3"/>
      <c r="Y635" s="3"/>
      <c r="AB635" s="3"/>
      <c r="AC635" s="81"/>
      <c r="AD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</row>
    <row r="636" spans="2:56" ht="15" x14ac:dyDescent="0.25">
      <c r="B636" s="19"/>
      <c r="C636" s="86"/>
      <c r="H636" s="3"/>
      <c r="Y636" s="3"/>
      <c r="AB636" s="3"/>
      <c r="AC636" s="81"/>
      <c r="AD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</row>
    <row r="637" spans="2:56" ht="15" x14ac:dyDescent="0.25">
      <c r="B637" s="19"/>
      <c r="C637" s="86"/>
      <c r="H637" s="3"/>
      <c r="Y637" s="3"/>
      <c r="AB637" s="3"/>
      <c r="AC637" s="81"/>
      <c r="AD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</row>
    <row r="638" spans="2:56" ht="15" x14ac:dyDescent="0.25">
      <c r="B638" s="19"/>
      <c r="C638" s="86"/>
      <c r="H638" s="3"/>
      <c r="Y638" s="3"/>
      <c r="AB638" s="3"/>
      <c r="AC638" s="81"/>
      <c r="AD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</row>
    <row r="639" spans="2:56" ht="15" x14ac:dyDescent="0.25">
      <c r="B639" s="19"/>
      <c r="C639" s="86"/>
      <c r="H639" s="3"/>
      <c r="Y639" s="3"/>
      <c r="AB639" s="3"/>
      <c r="AC639" s="81"/>
      <c r="AD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</row>
    <row r="640" spans="2:56" ht="15" x14ac:dyDescent="0.25">
      <c r="B640" s="19"/>
      <c r="C640" s="86"/>
      <c r="H640" s="3"/>
      <c r="Y640" s="3"/>
      <c r="AB640" s="3"/>
      <c r="AC640" s="81"/>
      <c r="AD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</row>
    <row r="641" spans="2:56" ht="15" x14ac:dyDescent="0.25">
      <c r="B641" s="19"/>
      <c r="C641" s="86"/>
      <c r="H641" s="3"/>
      <c r="Y641" s="3"/>
      <c r="AB641" s="3"/>
      <c r="AC641" s="81"/>
      <c r="AD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</row>
    <row r="642" spans="2:56" ht="15" x14ac:dyDescent="0.25">
      <c r="B642" s="19"/>
      <c r="C642" s="86"/>
      <c r="H642" s="3"/>
      <c r="Y642" s="3"/>
      <c r="AB642" s="3"/>
      <c r="AC642" s="81"/>
      <c r="AD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</row>
    <row r="643" spans="2:56" ht="15" x14ac:dyDescent="0.25">
      <c r="B643" s="19"/>
      <c r="C643" s="86"/>
      <c r="H643" s="3"/>
      <c r="Y643" s="3"/>
      <c r="AB643" s="3"/>
      <c r="AC643" s="81"/>
      <c r="AD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</row>
    <row r="644" spans="2:56" ht="15" x14ac:dyDescent="0.25">
      <c r="B644" s="19"/>
      <c r="C644" s="86"/>
      <c r="H644" s="3"/>
      <c r="Y644" s="3"/>
      <c r="AB644" s="3"/>
      <c r="AC644" s="81"/>
      <c r="AD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</row>
    <row r="645" spans="2:56" ht="15" x14ac:dyDescent="0.25">
      <c r="B645" s="19"/>
      <c r="C645" s="86"/>
      <c r="H645" s="3"/>
      <c r="Y645" s="3"/>
      <c r="AB645" s="3"/>
      <c r="AC645" s="81"/>
      <c r="AD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</row>
    <row r="646" spans="2:56" ht="15" x14ac:dyDescent="0.25">
      <c r="B646" s="19"/>
      <c r="C646" s="86"/>
      <c r="H646" s="3"/>
      <c r="Y646" s="3"/>
      <c r="AB646" s="3"/>
      <c r="AC646" s="81"/>
      <c r="AD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</row>
    <row r="647" spans="2:56" ht="15" x14ac:dyDescent="0.25">
      <c r="B647" s="19"/>
      <c r="C647" s="86"/>
      <c r="H647" s="3"/>
      <c r="Y647" s="3"/>
      <c r="AB647" s="3"/>
      <c r="AC647" s="81"/>
      <c r="AD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</row>
    <row r="648" spans="2:56" ht="15" x14ac:dyDescent="0.25">
      <c r="B648" s="19"/>
      <c r="C648" s="86"/>
      <c r="H648" s="3"/>
      <c r="Y648" s="3"/>
      <c r="AB648" s="3"/>
      <c r="AC648" s="81"/>
      <c r="AD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</row>
    <row r="649" spans="2:56" ht="15" x14ac:dyDescent="0.25">
      <c r="B649" s="19"/>
      <c r="C649" s="86"/>
      <c r="H649" s="3"/>
      <c r="Y649" s="3"/>
      <c r="AB649" s="3"/>
      <c r="AC649" s="81"/>
      <c r="AD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</row>
    <row r="650" spans="2:56" ht="15" x14ac:dyDescent="0.25">
      <c r="B650" s="19"/>
      <c r="C650" s="86"/>
      <c r="H650" s="3"/>
      <c r="Y650" s="3"/>
      <c r="AB650" s="3"/>
      <c r="AC650" s="81"/>
      <c r="AD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</row>
    <row r="651" spans="2:56" ht="15" x14ac:dyDescent="0.25">
      <c r="B651" s="19"/>
      <c r="C651" s="86"/>
      <c r="H651" s="3"/>
      <c r="Y651" s="3"/>
      <c r="AB651" s="3"/>
      <c r="AC651" s="81"/>
      <c r="AD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</row>
    <row r="652" spans="2:56" ht="15" x14ac:dyDescent="0.25">
      <c r="B652" s="19"/>
      <c r="C652" s="86"/>
      <c r="H652" s="3"/>
      <c r="Y652" s="3"/>
      <c r="AB652" s="3"/>
      <c r="AC652" s="81"/>
      <c r="AD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</row>
    <row r="653" spans="2:56" ht="15" x14ac:dyDescent="0.25">
      <c r="B653" s="19"/>
      <c r="C653" s="86"/>
      <c r="H653" s="3"/>
      <c r="Y653" s="3"/>
      <c r="AB653" s="3"/>
      <c r="AC653" s="81"/>
      <c r="AD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</row>
    <row r="654" spans="2:56" ht="15" x14ac:dyDescent="0.25">
      <c r="B654" s="19"/>
      <c r="C654" s="86"/>
      <c r="H654" s="3"/>
      <c r="Y654" s="3"/>
      <c r="AB654" s="3"/>
      <c r="AC654" s="81"/>
      <c r="AD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</row>
    <row r="655" spans="2:56" ht="15" x14ac:dyDescent="0.25">
      <c r="B655" s="19"/>
      <c r="C655" s="86"/>
      <c r="H655" s="3"/>
      <c r="Y655" s="3"/>
      <c r="AB655" s="3"/>
      <c r="AC655" s="81"/>
      <c r="AD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</row>
    <row r="656" spans="2:56" ht="15" x14ac:dyDescent="0.25">
      <c r="B656" s="19"/>
      <c r="C656" s="86"/>
      <c r="H656" s="3"/>
      <c r="Y656" s="3"/>
      <c r="AB656" s="3"/>
      <c r="AC656" s="81"/>
      <c r="AD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</row>
    <row r="657" spans="2:56" ht="15" x14ac:dyDescent="0.25">
      <c r="B657" s="19"/>
      <c r="C657" s="86"/>
      <c r="H657" s="3"/>
      <c r="Y657" s="3"/>
      <c r="AB657" s="3"/>
      <c r="AC657" s="81"/>
      <c r="AD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</row>
    <row r="658" spans="2:56" ht="15" x14ac:dyDescent="0.25">
      <c r="B658" s="19"/>
      <c r="C658" s="86"/>
      <c r="H658" s="3"/>
      <c r="Y658" s="3"/>
      <c r="AB658" s="3"/>
      <c r="AC658" s="81"/>
      <c r="AD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</row>
    <row r="659" spans="2:56" ht="15" x14ac:dyDescent="0.25">
      <c r="B659" s="19"/>
      <c r="C659" s="86"/>
      <c r="H659" s="3"/>
      <c r="Y659" s="3"/>
      <c r="AB659" s="3"/>
      <c r="AC659" s="81"/>
      <c r="AD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</row>
    <row r="660" spans="2:56" ht="15" x14ac:dyDescent="0.25">
      <c r="B660" s="19"/>
      <c r="C660" s="86"/>
      <c r="H660" s="3"/>
      <c r="Y660" s="3"/>
      <c r="AB660" s="3"/>
      <c r="AC660" s="81"/>
      <c r="AD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</row>
    <row r="661" spans="2:56" ht="15" x14ac:dyDescent="0.25">
      <c r="B661" s="19"/>
      <c r="C661" s="86"/>
      <c r="H661" s="3"/>
      <c r="Y661" s="3"/>
      <c r="AB661" s="3"/>
      <c r="AC661" s="81"/>
      <c r="AD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</row>
    <row r="662" spans="2:56" ht="15" x14ac:dyDescent="0.25">
      <c r="B662" s="19"/>
      <c r="C662" s="86"/>
      <c r="H662" s="3"/>
      <c r="Y662" s="3"/>
      <c r="AB662" s="3"/>
      <c r="AC662" s="81"/>
      <c r="AD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</row>
    <row r="663" spans="2:56" ht="15" x14ac:dyDescent="0.25">
      <c r="B663" s="19"/>
      <c r="C663" s="86"/>
      <c r="H663" s="3"/>
      <c r="Y663" s="3"/>
      <c r="AB663" s="3"/>
      <c r="AC663" s="81"/>
      <c r="AD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</row>
    <row r="664" spans="2:56" ht="15" x14ac:dyDescent="0.25">
      <c r="B664" s="19"/>
      <c r="C664" s="86"/>
      <c r="H664" s="3"/>
      <c r="Y664" s="3"/>
      <c r="AB664" s="3"/>
      <c r="AC664" s="81"/>
      <c r="AD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</row>
    <row r="665" spans="2:56" ht="15" x14ac:dyDescent="0.25">
      <c r="B665" s="19"/>
      <c r="C665" s="86"/>
      <c r="H665" s="3"/>
      <c r="Y665" s="3"/>
      <c r="AB665" s="3"/>
      <c r="AC665" s="81"/>
      <c r="AD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</row>
    <row r="666" spans="2:56" ht="15" x14ac:dyDescent="0.25">
      <c r="B666" s="19"/>
      <c r="C666" s="86"/>
      <c r="H666" s="3"/>
      <c r="Y666" s="3"/>
      <c r="AB666" s="3"/>
      <c r="AC666" s="81"/>
      <c r="AD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</row>
    <row r="667" spans="2:56" ht="15" x14ac:dyDescent="0.25">
      <c r="B667" s="19"/>
      <c r="C667" s="86"/>
      <c r="H667" s="3"/>
      <c r="Y667" s="3"/>
      <c r="AB667" s="3"/>
      <c r="AC667" s="81"/>
      <c r="AD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</row>
    <row r="668" spans="2:56" ht="15" x14ac:dyDescent="0.25">
      <c r="B668" s="19"/>
      <c r="C668" s="86"/>
      <c r="H668" s="3"/>
      <c r="Y668" s="3"/>
      <c r="AB668" s="3"/>
      <c r="AC668" s="81"/>
      <c r="AD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</row>
    <row r="669" spans="2:56" ht="15" x14ac:dyDescent="0.25">
      <c r="B669" s="19"/>
      <c r="C669" s="86"/>
      <c r="H669" s="3"/>
      <c r="Y669" s="3"/>
      <c r="AB669" s="3"/>
      <c r="AC669" s="81"/>
      <c r="AD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</row>
    <row r="670" spans="2:56" ht="15" x14ac:dyDescent="0.25">
      <c r="B670" s="19"/>
      <c r="C670" s="86"/>
      <c r="H670" s="3"/>
      <c r="Y670" s="3"/>
      <c r="AB670" s="3"/>
      <c r="AC670" s="81"/>
      <c r="AD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</row>
    <row r="671" spans="2:56" ht="15" x14ac:dyDescent="0.25">
      <c r="B671" s="19"/>
      <c r="C671" s="86"/>
      <c r="H671" s="3"/>
      <c r="Y671" s="3"/>
      <c r="AB671" s="3"/>
      <c r="AC671" s="81"/>
      <c r="AD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</row>
    <row r="672" spans="2:56" ht="15" x14ac:dyDescent="0.25">
      <c r="B672" s="19"/>
      <c r="C672" s="86"/>
      <c r="H672" s="3"/>
      <c r="Y672" s="3"/>
      <c r="AB672" s="3"/>
      <c r="AC672" s="81"/>
      <c r="AD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</row>
    <row r="673" spans="2:56" ht="15" x14ac:dyDescent="0.25">
      <c r="B673" s="19"/>
      <c r="C673" s="86"/>
      <c r="H673" s="3"/>
      <c r="Y673" s="3"/>
      <c r="AB673" s="3"/>
      <c r="AC673" s="81"/>
      <c r="AD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</row>
    <row r="674" spans="2:56" ht="15" x14ac:dyDescent="0.25">
      <c r="B674" s="19"/>
      <c r="C674" s="86"/>
      <c r="H674" s="3"/>
      <c r="Y674" s="3"/>
      <c r="AB674" s="3"/>
      <c r="AC674" s="81"/>
      <c r="AD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</row>
    <row r="675" spans="2:56" ht="15" x14ac:dyDescent="0.25">
      <c r="B675" s="19"/>
      <c r="C675" s="86"/>
      <c r="H675" s="3"/>
      <c r="Y675" s="3"/>
      <c r="AB675" s="3"/>
      <c r="AC675" s="81"/>
      <c r="AD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</row>
    <row r="676" spans="2:56" ht="15" x14ac:dyDescent="0.25">
      <c r="B676" s="19"/>
      <c r="C676" s="86"/>
      <c r="H676" s="3"/>
      <c r="Y676" s="3"/>
      <c r="AB676" s="3"/>
      <c r="AC676" s="81"/>
      <c r="AD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</row>
    <row r="677" spans="2:56" ht="15" x14ac:dyDescent="0.25">
      <c r="B677" s="19"/>
      <c r="C677" s="86"/>
      <c r="H677" s="3"/>
      <c r="Y677" s="3"/>
      <c r="AB677" s="3"/>
      <c r="AC677" s="81"/>
      <c r="AD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</row>
    <row r="678" spans="2:56" ht="15" x14ac:dyDescent="0.25">
      <c r="B678" s="19"/>
      <c r="C678" s="86"/>
      <c r="H678" s="3"/>
      <c r="Y678" s="3"/>
      <c r="AB678" s="3"/>
      <c r="AC678" s="81"/>
      <c r="AD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</row>
    <row r="679" spans="2:56" ht="15" x14ac:dyDescent="0.25">
      <c r="B679" s="19"/>
      <c r="C679" s="86"/>
      <c r="H679" s="3"/>
      <c r="Y679" s="3"/>
      <c r="AB679" s="3"/>
      <c r="AC679" s="81"/>
      <c r="AD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</row>
    <row r="680" spans="2:56" ht="15" x14ac:dyDescent="0.25">
      <c r="B680" s="19"/>
      <c r="C680" s="86"/>
      <c r="H680" s="3"/>
      <c r="Y680" s="3"/>
      <c r="AB680" s="3"/>
      <c r="AC680" s="81"/>
      <c r="AD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</row>
    <row r="681" spans="2:56" ht="15" x14ac:dyDescent="0.25">
      <c r="B681" s="19"/>
      <c r="C681" s="86"/>
      <c r="H681" s="3"/>
      <c r="Y681" s="3"/>
      <c r="AB681" s="3"/>
      <c r="AC681" s="81"/>
      <c r="AD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</row>
    <row r="682" spans="2:56" ht="15" x14ac:dyDescent="0.25">
      <c r="B682" s="19"/>
      <c r="C682" s="86"/>
      <c r="H682" s="3"/>
      <c r="Y682" s="3"/>
      <c r="AB682" s="3"/>
      <c r="AC682" s="81"/>
      <c r="AD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</row>
    <row r="683" spans="2:56" ht="15" x14ac:dyDescent="0.25">
      <c r="B683" s="19"/>
      <c r="C683" s="86"/>
      <c r="H683" s="3"/>
      <c r="Y683" s="3"/>
      <c r="AB683" s="3"/>
      <c r="AC683" s="81"/>
      <c r="AD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</row>
    <row r="684" spans="2:56" ht="15" x14ac:dyDescent="0.25">
      <c r="B684" s="19"/>
      <c r="C684" s="86"/>
      <c r="H684" s="3"/>
      <c r="Y684" s="3"/>
      <c r="AB684" s="3"/>
      <c r="AC684" s="81"/>
      <c r="AD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</row>
    <row r="685" spans="2:56" ht="15" x14ac:dyDescent="0.25">
      <c r="B685" s="19"/>
      <c r="C685" s="86"/>
      <c r="H685" s="3"/>
      <c r="Y685" s="3"/>
      <c r="AB685" s="3"/>
      <c r="AC685" s="81"/>
      <c r="AD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</row>
    <row r="686" spans="2:56" ht="15" x14ac:dyDescent="0.25">
      <c r="B686" s="19"/>
      <c r="C686" s="86"/>
      <c r="H686" s="3"/>
      <c r="Y686" s="3"/>
      <c r="AB686" s="3"/>
      <c r="AC686" s="81"/>
      <c r="AD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</row>
    <row r="687" spans="2:56" ht="15" x14ac:dyDescent="0.25">
      <c r="B687" s="19"/>
      <c r="C687" s="86"/>
      <c r="H687" s="3"/>
      <c r="Y687" s="3"/>
      <c r="AB687" s="3"/>
      <c r="AC687" s="81"/>
      <c r="AD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</row>
    <row r="688" spans="2:56" ht="15" x14ac:dyDescent="0.25">
      <c r="B688" s="19"/>
      <c r="C688" s="86"/>
      <c r="H688" s="3"/>
      <c r="Y688" s="3"/>
      <c r="AB688" s="3"/>
      <c r="AC688" s="81"/>
      <c r="AD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</row>
    <row r="689" spans="2:56" ht="15" x14ac:dyDescent="0.25">
      <c r="B689" s="19"/>
      <c r="C689" s="86"/>
      <c r="H689" s="3"/>
      <c r="Y689" s="3"/>
      <c r="AB689" s="3"/>
      <c r="AC689" s="81"/>
      <c r="AD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</row>
    <row r="690" spans="2:56" ht="15" x14ac:dyDescent="0.25">
      <c r="B690" s="19"/>
      <c r="C690" s="86"/>
      <c r="H690" s="3"/>
      <c r="Y690" s="3"/>
      <c r="AB690" s="3"/>
      <c r="AC690" s="81"/>
      <c r="AD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</row>
    <row r="691" spans="2:56" ht="15" x14ac:dyDescent="0.25">
      <c r="B691" s="19"/>
      <c r="C691" s="86"/>
      <c r="H691" s="3"/>
      <c r="Y691" s="3"/>
      <c r="AB691" s="3"/>
      <c r="AC691" s="81"/>
      <c r="AD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</row>
    <row r="692" spans="2:56" ht="15" x14ac:dyDescent="0.25">
      <c r="B692" s="19"/>
      <c r="C692" s="86"/>
      <c r="H692" s="3"/>
      <c r="Y692" s="3"/>
      <c r="AB692" s="3"/>
      <c r="AC692" s="81"/>
      <c r="AD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</row>
    <row r="693" spans="2:56" ht="15" x14ac:dyDescent="0.25">
      <c r="B693" s="19"/>
      <c r="C693" s="86"/>
      <c r="H693" s="3"/>
      <c r="Y693" s="3"/>
      <c r="AB693" s="3"/>
      <c r="AC693" s="81"/>
      <c r="AD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</row>
    <row r="694" spans="2:56" ht="15" x14ac:dyDescent="0.25">
      <c r="B694" s="19"/>
      <c r="C694" s="86"/>
      <c r="H694" s="3"/>
      <c r="Y694" s="3"/>
      <c r="AB694" s="3"/>
      <c r="AC694" s="81"/>
      <c r="AD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</row>
    <row r="695" spans="2:56" ht="15" x14ac:dyDescent="0.25">
      <c r="B695" s="19"/>
      <c r="C695" s="86"/>
      <c r="H695" s="3"/>
      <c r="Y695" s="3"/>
      <c r="AB695" s="3"/>
      <c r="AC695" s="81"/>
      <c r="AD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</row>
    <row r="696" spans="2:56" ht="15" x14ac:dyDescent="0.25">
      <c r="B696" s="19"/>
      <c r="C696" s="86"/>
      <c r="H696" s="3"/>
      <c r="Y696" s="3"/>
      <c r="AB696" s="3"/>
      <c r="AC696" s="81"/>
      <c r="AD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</row>
    <row r="697" spans="2:56" ht="15" x14ac:dyDescent="0.25">
      <c r="B697" s="19"/>
      <c r="C697" s="86"/>
      <c r="H697" s="3"/>
      <c r="Y697" s="3"/>
      <c r="AB697" s="3"/>
      <c r="AC697" s="81"/>
      <c r="AD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</row>
    <row r="698" spans="2:56" ht="15" x14ac:dyDescent="0.25">
      <c r="B698" s="19"/>
      <c r="C698" s="86"/>
      <c r="H698" s="3"/>
      <c r="Y698" s="3"/>
      <c r="AB698" s="3"/>
      <c r="AC698" s="81"/>
      <c r="AD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</row>
    <row r="699" spans="2:56" ht="15" x14ac:dyDescent="0.25">
      <c r="B699" s="19"/>
      <c r="C699" s="86"/>
      <c r="H699" s="3"/>
      <c r="Y699" s="3"/>
      <c r="AB699" s="3"/>
      <c r="AC699" s="81"/>
      <c r="AD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</row>
    <row r="700" spans="2:56" ht="15" x14ac:dyDescent="0.25">
      <c r="B700" s="19"/>
      <c r="C700" s="86"/>
      <c r="H700" s="3"/>
      <c r="Y700" s="3"/>
      <c r="AB700" s="3"/>
      <c r="AC700" s="81"/>
      <c r="AD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</row>
    <row r="701" spans="2:56" ht="15" x14ac:dyDescent="0.25">
      <c r="B701" s="19"/>
      <c r="C701" s="86"/>
      <c r="H701" s="3"/>
      <c r="Y701" s="3"/>
      <c r="AB701" s="3"/>
      <c r="AC701" s="81"/>
      <c r="AD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</row>
    <row r="702" spans="2:56" ht="15" x14ac:dyDescent="0.25">
      <c r="B702" s="19"/>
      <c r="C702" s="86"/>
      <c r="H702" s="3"/>
      <c r="Y702" s="3"/>
      <c r="AB702" s="3"/>
      <c r="AC702" s="81"/>
      <c r="AD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</row>
    <row r="703" spans="2:56" ht="15" x14ac:dyDescent="0.25">
      <c r="B703" s="19"/>
      <c r="C703" s="86"/>
      <c r="H703" s="3"/>
      <c r="Y703" s="3"/>
      <c r="AB703" s="3"/>
      <c r="AC703" s="81"/>
      <c r="AD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</row>
    <row r="704" spans="2:56" ht="15" x14ac:dyDescent="0.25">
      <c r="B704" s="19"/>
      <c r="C704" s="86"/>
      <c r="H704" s="3"/>
      <c r="Y704" s="3"/>
      <c r="AB704" s="3"/>
      <c r="AC704" s="81"/>
      <c r="AD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</row>
    <row r="705" spans="2:56" ht="15" x14ac:dyDescent="0.25">
      <c r="B705" s="19"/>
      <c r="C705" s="86"/>
      <c r="H705" s="3"/>
      <c r="Y705" s="3"/>
      <c r="AB705" s="3"/>
      <c r="AC705" s="81"/>
      <c r="AD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</row>
    <row r="706" spans="2:56" ht="15" x14ac:dyDescent="0.25">
      <c r="B706" s="19"/>
      <c r="C706" s="86"/>
      <c r="H706" s="3"/>
      <c r="Y706" s="3"/>
      <c r="AB706" s="3"/>
      <c r="AC706" s="81"/>
      <c r="AD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</row>
    <row r="707" spans="2:56" ht="15" x14ac:dyDescent="0.25">
      <c r="B707" s="19"/>
      <c r="C707" s="86"/>
      <c r="H707" s="3"/>
      <c r="Y707" s="3"/>
      <c r="AB707" s="3"/>
      <c r="AC707" s="81"/>
      <c r="AD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</row>
    <row r="708" spans="2:56" ht="15" x14ac:dyDescent="0.25">
      <c r="B708" s="19"/>
      <c r="C708" s="86"/>
      <c r="H708" s="3"/>
      <c r="Y708" s="3"/>
      <c r="AB708" s="3"/>
      <c r="AC708" s="81"/>
      <c r="AD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</row>
    <row r="709" spans="2:56" ht="15" x14ac:dyDescent="0.25">
      <c r="B709" s="19"/>
      <c r="C709" s="86"/>
      <c r="H709" s="3"/>
      <c r="Y709" s="3"/>
      <c r="AB709" s="3"/>
      <c r="AC709" s="81"/>
      <c r="AD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</row>
    <row r="710" spans="2:56" ht="15" x14ac:dyDescent="0.25">
      <c r="B710" s="19"/>
      <c r="C710" s="86"/>
      <c r="H710" s="3"/>
      <c r="Y710" s="3"/>
      <c r="AB710" s="3"/>
      <c r="AC710" s="81"/>
      <c r="AD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</row>
    <row r="711" spans="2:56" ht="15" x14ac:dyDescent="0.25">
      <c r="B711" s="19"/>
      <c r="C711" s="86"/>
      <c r="H711" s="3"/>
      <c r="Y711" s="3"/>
      <c r="AB711" s="3"/>
      <c r="AC711" s="81"/>
      <c r="AD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</row>
    <row r="712" spans="2:56" ht="15" x14ac:dyDescent="0.25">
      <c r="B712" s="19"/>
      <c r="C712" s="86"/>
      <c r="H712" s="3"/>
      <c r="Y712" s="3"/>
      <c r="AB712" s="3"/>
      <c r="AC712" s="81"/>
      <c r="AD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</row>
    <row r="713" spans="2:56" ht="15" x14ac:dyDescent="0.25">
      <c r="B713" s="19"/>
      <c r="C713" s="86"/>
      <c r="H713" s="3"/>
      <c r="Y713" s="3"/>
      <c r="AB713" s="3"/>
      <c r="AC713" s="81"/>
      <c r="AD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</row>
    <row r="714" spans="2:56" ht="15" x14ac:dyDescent="0.25">
      <c r="B714" s="19"/>
      <c r="C714" s="86"/>
      <c r="H714" s="3"/>
      <c r="Y714" s="3"/>
      <c r="AB714" s="3"/>
      <c r="AC714" s="81"/>
      <c r="AD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</row>
    <row r="715" spans="2:56" ht="15" x14ac:dyDescent="0.25">
      <c r="B715" s="19"/>
      <c r="C715" s="86"/>
      <c r="H715" s="3"/>
      <c r="Y715" s="3"/>
      <c r="AB715" s="3"/>
      <c r="AC715" s="81"/>
      <c r="AD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</row>
    <row r="716" spans="2:56" ht="15" x14ac:dyDescent="0.25">
      <c r="B716" s="19"/>
      <c r="C716" s="86"/>
      <c r="H716" s="3"/>
      <c r="Y716" s="3"/>
      <c r="AB716" s="3"/>
      <c r="AC716" s="81"/>
      <c r="AD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</row>
    <row r="717" spans="2:56" ht="15" x14ac:dyDescent="0.25">
      <c r="B717" s="19"/>
      <c r="C717" s="86"/>
      <c r="H717" s="3"/>
      <c r="Y717" s="3"/>
      <c r="AB717" s="3"/>
      <c r="AC717" s="81"/>
      <c r="AD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</row>
    <row r="718" spans="2:56" ht="15" x14ac:dyDescent="0.25">
      <c r="B718" s="19"/>
      <c r="C718" s="86"/>
      <c r="H718" s="3"/>
      <c r="Y718" s="3"/>
      <c r="AB718" s="3"/>
      <c r="AC718" s="81"/>
      <c r="AD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</row>
    <row r="719" spans="2:56" ht="15" x14ac:dyDescent="0.25">
      <c r="B719" s="19"/>
      <c r="C719" s="86"/>
      <c r="H719" s="3"/>
      <c r="Y719" s="3"/>
      <c r="AB719" s="3"/>
      <c r="AC719" s="81"/>
      <c r="AD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</row>
    <row r="720" spans="2:56" ht="15" x14ac:dyDescent="0.25">
      <c r="B720" s="19"/>
      <c r="C720" s="86"/>
      <c r="H720" s="3"/>
      <c r="Y720" s="3"/>
      <c r="AB720" s="3"/>
      <c r="AC720" s="81"/>
      <c r="AD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</row>
    <row r="721" spans="2:56" ht="15" x14ac:dyDescent="0.25">
      <c r="B721" s="19"/>
      <c r="C721" s="86"/>
      <c r="H721" s="3"/>
      <c r="Y721" s="3"/>
      <c r="AB721" s="3"/>
      <c r="AC721" s="81"/>
      <c r="AD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</row>
    <row r="722" spans="2:56" ht="15" x14ac:dyDescent="0.25">
      <c r="B722" s="19"/>
      <c r="C722" s="86"/>
      <c r="H722" s="3"/>
      <c r="Y722" s="3"/>
      <c r="AB722" s="3"/>
      <c r="AC722" s="81"/>
      <c r="AD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</row>
    <row r="723" spans="2:56" ht="15" x14ac:dyDescent="0.25">
      <c r="B723" s="19"/>
      <c r="C723" s="86"/>
      <c r="H723" s="3"/>
      <c r="Y723" s="3"/>
      <c r="AB723" s="3"/>
      <c r="AC723" s="81"/>
      <c r="AD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</row>
    <row r="724" spans="2:56" ht="15" x14ac:dyDescent="0.25">
      <c r="B724" s="19"/>
      <c r="C724" s="86"/>
      <c r="H724" s="3"/>
      <c r="Y724" s="3"/>
      <c r="AB724" s="3"/>
      <c r="AC724" s="81"/>
      <c r="AD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</row>
    <row r="725" spans="2:56" ht="15" x14ac:dyDescent="0.25">
      <c r="B725" s="19"/>
      <c r="C725" s="86"/>
      <c r="H725" s="3"/>
      <c r="Y725" s="3"/>
      <c r="AB725" s="3"/>
      <c r="AC725" s="81"/>
      <c r="AD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</row>
    <row r="726" spans="2:56" ht="15" x14ac:dyDescent="0.25">
      <c r="B726" s="19"/>
      <c r="C726" s="86"/>
      <c r="H726" s="3"/>
      <c r="Y726" s="3"/>
      <c r="AB726" s="3"/>
      <c r="AC726" s="81"/>
      <c r="AD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</row>
    <row r="727" spans="2:56" ht="15" x14ac:dyDescent="0.25">
      <c r="B727" s="19"/>
      <c r="C727" s="86"/>
      <c r="H727" s="3"/>
      <c r="Y727" s="3"/>
      <c r="AB727" s="3"/>
      <c r="AC727" s="81"/>
      <c r="AD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</row>
    <row r="728" spans="2:56" ht="15" x14ac:dyDescent="0.25">
      <c r="B728" s="19"/>
      <c r="C728" s="86"/>
      <c r="H728" s="3"/>
      <c r="Y728" s="3"/>
      <c r="AB728" s="3"/>
      <c r="AC728" s="81"/>
      <c r="AD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</row>
    <row r="729" spans="2:56" ht="15" x14ac:dyDescent="0.25">
      <c r="B729" s="19"/>
      <c r="C729" s="86"/>
      <c r="H729" s="3"/>
      <c r="Y729" s="3"/>
      <c r="AB729" s="3"/>
      <c r="AC729" s="81"/>
      <c r="AD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</row>
    <row r="730" spans="2:56" ht="15" x14ac:dyDescent="0.25">
      <c r="B730" s="19"/>
      <c r="C730" s="86"/>
      <c r="H730" s="3"/>
      <c r="Y730" s="3"/>
      <c r="AB730" s="3"/>
      <c r="AC730" s="81"/>
      <c r="AD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</row>
    <row r="731" spans="2:56" ht="15" x14ac:dyDescent="0.25">
      <c r="B731" s="19"/>
      <c r="C731" s="86"/>
      <c r="H731" s="3"/>
      <c r="Y731" s="3"/>
      <c r="AB731" s="3"/>
      <c r="AC731" s="81"/>
      <c r="AD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</row>
    <row r="732" spans="2:56" ht="15" x14ac:dyDescent="0.25">
      <c r="B732" s="19"/>
      <c r="C732" s="86"/>
      <c r="H732" s="3"/>
      <c r="Y732" s="3"/>
      <c r="AB732" s="3"/>
      <c r="AC732" s="81"/>
      <c r="AD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</row>
    <row r="733" spans="2:56" ht="15" x14ac:dyDescent="0.25">
      <c r="B733" s="19"/>
      <c r="C733" s="86"/>
      <c r="H733" s="3"/>
      <c r="Y733" s="3"/>
      <c r="AB733" s="3"/>
      <c r="AC733" s="81"/>
      <c r="AD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</row>
    <row r="734" spans="2:56" ht="15" x14ac:dyDescent="0.25">
      <c r="B734" s="19"/>
      <c r="C734" s="86"/>
      <c r="H734" s="3"/>
      <c r="Y734" s="3"/>
      <c r="AB734" s="3"/>
      <c r="AC734" s="81"/>
      <c r="AD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</row>
    <row r="735" spans="2:56" ht="15" x14ac:dyDescent="0.25">
      <c r="B735" s="19"/>
      <c r="C735" s="86"/>
      <c r="H735" s="3"/>
      <c r="Y735" s="3"/>
      <c r="AB735" s="3"/>
      <c r="AC735" s="81"/>
      <c r="AD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</row>
    <row r="736" spans="2:56" ht="15" x14ac:dyDescent="0.25">
      <c r="B736" s="19"/>
      <c r="C736" s="86"/>
      <c r="H736" s="3"/>
      <c r="Y736" s="3"/>
      <c r="AB736" s="3"/>
      <c r="AC736" s="81"/>
      <c r="AD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</row>
    <row r="737" spans="2:56" ht="15" x14ac:dyDescent="0.25">
      <c r="B737" s="19"/>
      <c r="C737" s="86"/>
      <c r="H737" s="3"/>
      <c r="Y737" s="3"/>
      <c r="AB737" s="3"/>
      <c r="AC737" s="81"/>
      <c r="AD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</row>
    <row r="738" spans="2:56" ht="15" x14ac:dyDescent="0.25">
      <c r="B738" s="19"/>
      <c r="C738" s="86"/>
      <c r="H738" s="3"/>
      <c r="Y738" s="3"/>
      <c r="AB738" s="3"/>
      <c r="AC738" s="81"/>
      <c r="AD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</row>
    <row r="739" spans="2:56" ht="15" x14ac:dyDescent="0.25">
      <c r="B739" s="19"/>
      <c r="C739" s="86"/>
      <c r="H739" s="3"/>
      <c r="Y739" s="3"/>
      <c r="AB739" s="3"/>
      <c r="AC739" s="81"/>
      <c r="AD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</row>
    <row r="740" spans="2:56" ht="15" x14ac:dyDescent="0.25">
      <c r="B740" s="19"/>
      <c r="C740" s="86"/>
      <c r="H740" s="3"/>
      <c r="Y740" s="3"/>
      <c r="AB740" s="3"/>
      <c r="AC740" s="81"/>
      <c r="AD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</row>
    <row r="741" spans="2:56" ht="15" x14ac:dyDescent="0.25">
      <c r="B741" s="19"/>
      <c r="C741" s="86"/>
      <c r="H741" s="3"/>
      <c r="Y741" s="3"/>
      <c r="AB741" s="3"/>
      <c r="AC741" s="81"/>
      <c r="AD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</row>
    <row r="742" spans="2:56" ht="15" x14ac:dyDescent="0.25">
      <c r="B742" s="19"/>
      <c r="C742" s="86"/>
      <c r="H742" s="3"/>
      <c r="Y742" s="3"/>
      <c r="AB742" s="3"/>
      <c r="AC742" s="81"/>
      <c r="AD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</row>
    <row r="743" spans="2:56" ht="15" x14ac:dyDescent="0.25">
      <c r="B743" s="19"/>
      <c r="C743" s="86"/>
      <c r="H743" s="3"/>
      <c r="Y743" s="3"/>
      <c r="AB743" s="3"/>
      <c r="AC743" s="81"/>
      <c r="AD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</row>
    <row r="744" spans="2:56" ht="15" x14ac:dyDescent="0.25">
      <c r="B744" s="19"/>
      <c r="C744" s="86"/>
      <c r="H744" s="3"/>
      <c r="Y744" s="3"/>
      <c r="AB744" s="3"/>
      <c r="AC744" s="81"/>
      <c r="AD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</row>
    <row r="745" spans="2:56" ht="15" x14ac:dyDescent="0.25">
      <c r="B745" s="19"/>
      <c r="C745" s="86"/>
      <c r="H745" s="3"/>
      <c r="Y745" s="3"/>
      <c r="AB745" s="3"/>
      <c r="AC745" s="81"/>
      <c r="AD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</row>
    <row r="746" spans="2:56" ht="15" x14ac:dyDescent="0.25">
      <c r="B746" s="19"/>
      <c r="C746" s="86"/>
      <c r="H746" s="3"/>
      <c r="Y746" s="3"/>
      <c r="AB746" s="3"/>
      <c r="AC746" s="81"/>
      <c r="AD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</row>
    <row r="747" spans="2:56" ht="15" x14ac:dyDescent="0.25">
      <c r="B747" s="19"/>
      <c r="C747" s="86"/>
      <c r="H747" s="3"/>
      <c r="Y747" s="3"/>
      <c r="AB747" s="3"/>
      <c r="AC747" s="81"/>
      <c r="AD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</row>
    <row r="748" spans="2:56" ht="15" x14ac:dyDescent="0.25">
      <c r="B748" s="19"/>
      <c r="C748" s="86"/>
      <c r="H748" s="3"/>
      <c r="Y748" s="3"/>
      <c r="AB748" s="3"/>
      <c r="AC748" s="81"/>
      <c r="AD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</row>
    <row r="749" spans="2:56" ht="15" x14ac:dyDescent="0.25">
      <c r="B749" s="19"/>
      <c r="C749" s="86"/>
      <c r="H749" s="3"/>
      <c r="Y749" s="3"/>
      <c r="AB749" s="3"/>
      <c r="AC749" s="81"/>
      <c r="AD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</row>
    <row r="750" spans="2:56" ht="15" x14ac:dyDescent="0.25">
      <c r="B750" s="19"/>
      <c r="C750" s="86"/>
      <c r="H750" s="3"/>
      <c r="Y750" s="3"/>
      <c r="AB750" s="3"/>
      <c r="AC750" s="81"/>
      <c r="AD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</row>
    <row r="751" spans="2:56" ht="15" x14ac:dyDescent="0.25">
      <c r="B751" s="19"/>
      <c r="C751" s="86"/>
      <c r="H751" s="3"/>
      <c r="Y751" s="3"/>
      <c r="AB751" s="3"/>
      <c r="AC751" s="81"/>
      <c r="AD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</row>
    <row r="752" spans="2:56" ht="15" x14ac:dyDescent="0.25">
      <c r="B752" s="19"/>
      <c r="C752" s="86"/>
      <c r="H752" s="3"/>
      <c r="Y752" s="3"/>
      <c r="AB752" s="3"/>
      <c r="AC752" s="81"/>
      <c r="AD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</row>
    <row r="753" spans="2:56" ht="15" x14ac:dyDescent="0.25">
      <c r="B753" s="19"/>
      <c r="C753" s="86"/>
      <c r="H753" s="3"/>
      <c r="Y753" s="3"/>
      <c r="AB753" s="3"/>
      <c r="AC753" s="81"/>
      <c r="AD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</row>
    <row r="754" spans="2:56" ht="15" x14ac:dyDescent="0.25">
      <c r="B754" s="19"/>
      <c r="C754" s="86"/>
      <c r="H754" s="3"/>
      <c r="Y754" s="3"/>
      <c r="AB754" s="3"/>
      <c r="AC754" s="81"/>
      <c r="AD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</row>
    <row r="755" spans="2:56" ht="15" x14ac:dyDescent="0.25">
      <c r="B755" s="19"/>
      <c r="C755" s="86"/>
      <c r="H755" s="3"/>
      <c r="Y755" s="3"/>
      <c r="AB755" s="3"/>
      <c r="AC755" s="81"/>
      <c r="AD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</row>
    <row r="756" spans="2:56" ht="15" x14ac:dyDescent="0.25">
      <c r="B756" s="19"/>
      <c r="C756" s="86"/>
      <c r="H756" s="3"/>
      <c r="Y756" s="3"/>
      <c r="AB756" s="3"/>
      <c r="AC756" s="81"/>
      <c r="AD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</row>
    <row r="757" spans="2:56" ht="15" x14ac:dyDescent="0.25">
      <c r="B757" s="19"/>
      <c r="C757" s="86"/>
      <c r="H757" s="3"/>
      <c r="Y757" s="3"/>
      <c r="AB757" s="3"/>
      <c r="AC757" s="81"/>
      <c r="AD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</row>
    <row r="758" spans="2:56" ht="15" x14ac:dyDescent="0.25">
      <c r="B758" s="19"/>
      <c r="C758" s="86"/>
      <c r="H758" s="3"/>
      <c r="Y758" s="3"/>
      <c r="AB758" s="3"/>
      <c r="AC758" s="81"/>
      <c r="AD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</row>
    <row r="759" spans="2:56" ht="15" x14ac:dyDescent="0.25">
      <c r="B759" s="19"/>
      <c r="C759" s="86"/>
      <c r="H759" s="3"/>
      <c r="Y759" s="3"/>
      <c r="AB759" s="3"/>
      <c r="AC759" s="81"/>
      <c r="AD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</row>
    <row r="760" spans="2:56" ht="15" x14ac:dyDescent="0.25">
      <c r="B760" s="19"/>
      <c r="C760" s="86"/>
      <c r="H760" s="3"/>
      <c r="Y760" s="3"/>
      <c r="AB760" s="3"/>
      <c r="AC760" s="81"/>
      <c r="AD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</row>
    <row r="761" spans="2:56" ht="15" x14ac:dyDescent="0.25">
      <c r="B761" s="19"/>
      <c r="C761" s="86"/>
      <c r="H761" s="3"/>
      <c r="Y761" s="3"/>
      <c r="AB761" s="3"/>
      <c r="AC761" s="81"/>
      <c r="AD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</row>
    <row r="762" spans="2:56" ht="15" x14ac:dyDescent="0.25">
      <c r="B762" s="19"/>
      <c r="C762" s="86"/>
      <c r="H762" s="3"/>
      <c r="Y762" s="3"/>
      <c r="AB762" s="3"/>
      <c r="AC762" s="81"/>
      <c r="AD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</row>
    <row r="763" spans="2:56" ht="15" x14ac:dyDescent="0.25">
      <c r="B763" s="19"/>
      <c r="C763" s="86"/>
      <c r="H763" s="3"/>
      <c r="Y763" s="3"/>
      <c r="AB763" s="3"/>
      <c r="AC763" s="81"/>
      <c r="AD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</row>
    <row r="764" spans="2:56" ht="15" x14ac:dyDescent="0.25">
      <c r="B764" s="19"/>
      <c r="C764" s="86"/>
      <c r="H764" s="3"/>
      <c r="Y764" s="3"/>
      <c r="AB764" s="3"/>
      <c r="AC764" s="81"/>
      <c r="AD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</row>
    <row r="765" spans="2:56" ht="15" x14ac:dyDescent="0.25">
      <c r="B765" s="19"/>
      <c r="C765" s="86"/>
      <c r="H765" s="3"/>
      <c r="Y765" s="3"/>
      <c r="AB765" s="3"/>
      <c r="AC765" s="81"/>
      <c r="AD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</row>
    <row r="766" spans="2:56" ht="15" x14ac:dyDescent="0.25">
      <c r="B766" s="19"/>
      <c r="C766" s="86"/>
      <c r="H766" s="3"/>
      <c r="Y766" s="3"/>
      <c r="AB766" s="3"/>
      <c r="AC766" s="81"/>
      <c r="AD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</row>
    <row r="767" spans="2:56" ht="15" x14ac:dyDescent="0.25">
      <c r="B767" s="19"/>
      <c r="C767" s="86"/>
      <c r="H767" s="3"/>
      <c r="Y767" s="3"/>
      <c r="AB767" s="3"/>
      <c r="AC767" s="81"/>
      <c r="AD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</row>
    <row r="768" spans="2:56" ht="15" x14ac:dyDescent="0.25">
      <c r="B768" s="19"/>
      <c r="C768" s="86"/>
      <c r="H768" s="3"/>
      <c r="Y768" s="3"/>
      <c r="AB768" s="3"/>
      <c r="AC768" s="81"/>
      <c r="AD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</row>
    <row r="769" spans="2:56" ht="15" x14ac:dyDescent="0.25">
      <c r="B769" s="19"/>
      <c r="C769" s="86"/>
      <c r="H769" s="3"/>
      <c r="Y769" s="3"/>
      <c r="AB769" s="3"/>
      <c r="AC769" s="81"/>
      <c r="AD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</row>
    <row r="770" spans="2:56" ht="15" x14ac:dyDescent="0.25">
      <c r="B770" s="19"/>
      <c r="C770" s="86"/>
      <c r="H770" s="3"/>
      <c r="Y770" s="3"/>
      <c r="AB770" s="3"/>
      <c r="AC770" s="81"/>
      <c r="AD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</row>
    <row r="771" spans="2:56" ht="15" x14ac:dyDescent="0.25">
      <c r="B771" s="19"/>
      <c r="C771" s="86"/>
      <c r="H771" s="3"/>
      <c r="Y771" s="3"/>
      <c r="AB771" s="3"/>
      <c r="AC771" s="81"/>
      <c r="AD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</row>
    <row r="772" spans="2:56" ht="15" x14ac:dyDescent="0.25">
      <c r="B772" s="19"/>
      <c r="C772" s="86"/>
      <c r="H772" s="3"/>
      <c r="Y772" s="3"/>
      <c r="AB772" s="3"/>
      <c r="AC772" s="81"/>
      <c r="AD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</row>
    <row r="773" spans="2:56" ht="15" x14ac:dyDescent="0.25">
      <c r="B773" s="19"/>
      <c r="C773" s="86"/>
      <c r="H773" s="3"/>
      <c r="Y773" s="3"/>
      <c r="AB773" s="3"/>
      <c r="AC773" s="81"/>
      <c r="AD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</row>
    <row r="774" spans="2:56" ht="15" x14ac:dyDescent="0.25">
      <c r="B774" s="19"/>
      <c r="C774" s="86"/>
      <c r="H774" s="3"/>
      <c r="Y774" s="3"/>
      <c r="AB774" s="3"/>
      <c r="AC774" s="81"/>
      <c r="AD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</row>
    <row r="775" spans="2:56" ht="15" x14ac:dyDescent="0.25">
      <c r="B775" s="19"/>
      <c r="C775" s="86"/>
      <c r="H775" s="3"/>
      <c r="Y775" s="3"/>
      <c r="AB775" s="3"/>
      <c r="AC775" s="81"/>
      <c r="AD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</row>
    <row r="776" spans="2:56" ht="15" x14ac:dyDescent="0.25">
      <c r="B776" s="19"/>
      <c r="C776" s="86"/>
      <c r="H776" s="3"/>
      <c r="Y776" s="3"/>
      <c r="AB776" s="3"/>
      <c r="AC776" s="81"/>
      <c r="AD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</row>
    <row r="777" spans="2:56" ht="15" x14ac:dyDescent="0.25">
      <c r="B777" s="19"/>
      <c r="C777" s="86"/>
      <c r="H777" s="3"/>
      <c r="Y777" s="3"/>
      <c r="AB777" s="3"/>
      <c r="AC777" s="81"/>
      <c r="AD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</row>
    <row r="778" spans="2:56" ht="15" x14ac:dyDescent="0.25">
      <c r="B778" s="19"/>
      <c r="C778" s="86"/>
      <c r="H778" s="3"/>
      <c r="Y778" s="3"/>
      <c r="AB778" s="3"/>
      <c r="AC778" s="81"/>
      <c r="AD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</row>
    <row r="779" spans="2:56" ht="15" x14ac:dyDescent="0.25">
      <c r="B779" s="19"/>
      <c r="C779" s="86"/>
      <c r="H779" s="3"/>
      <c r="Y779" s="3"/>
      <c r="AB779" s="3"/>
      <c r="AC779" s="81"/>
      <c r="AD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</row>
    <row r="780" spans="2:56" ht="15" x14ac:dyDescent="0.25">
      <c r="B780" s="19"/>
      <c r="C780" s="86"/>
      <c r="H780" s="3"/>
      <c r="Y780" s="3"/>
      <c r="AB780" s="3"/>
      <c r="AC780" s="81"/>
      <c r="AD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</row>
    <row r="781" spans="2:56" ht="15" x14ac:dyDescent="0.25">
      <c r="B781" s="19"/>
      <c r="C781" s="86"/>
      <c r="H781" s="3"/>
      <c r="Y781" s="3"/>
      <c r="AB781" s="3"/>
      <c r="AC781" s="81"/>
      <c r="AD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</row>
    <row r="782" spans="2:56" ht="15" x14ac:dyDescent="0.25">
      <c r="B782" s="19"/>
      <c r="C782" s="86"/>
      <c r="H782" s="3"/>
      <c r="Y782" s="3"/>
      <c r="AB782" s="3"/>
      <c r="AC782" s="81"/>
      <c r="AD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</row>
    <row r="783" spans="2:56" ht="15" x14ac:dyDescent="0.25">
      <c r="B783" s="19"/>
      <c r="C783" s="86"/>
      <c r="H783" s="3"/>
      <c r="Y783" s="3"/>
      <c r="AB783" s="3"/>
      <c r="AC783" s="81"/>
      <c r="AD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</row>
    <row r="784" spans="2:56" ht="15" x14ac:dyDescent="0.25">
      <c r="B784" s="19"/>
      <c r="C784" s="86"/>
      <c r="H784" s="3"/>
      <c r="Y784" s="3"/>
      <c r="AB784" s="3"/>
      <c r="AC784" s="81"/>
      <c r="AD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</row>
    <row r="785" spans="2:56" ht="15" x14ac:dyDescent="0.25">
      <c r="B785" s="19"/>
      <c r="C785" s="86"/>
      <c r="H785" s="3"/>
      <c r="Y785" s="3"/>
      <c r="AB785" s="3"/>
      <c r="AC785" s="81"/>
      <c r="AD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</row>
    <row r="786" spans="2:56" ht="15" x14ac:dyDescent="0.25">
      <c r="B786" s="19"/>
      <c r="C786" s="86"/>
      <c r="H786" s="3"/>
      <c r="Y786" s="3"/>
      <c r="AB786" s="3"/>
      <c r="AC786" s="81"/>
      <c r="AD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</row>
    <row r="787" spans="2:56" ht="15" x14ac:dyDescent="0.25">
      <c r="B787" s="19"/>
      <c r="C787" s="86"/>
      <c r="H787" s="3"/>
      <c r="Y787" s="3"/>
      <c r="AB787" s="3"/>
      <c r="AC787" s="81"/>
      <c r="AD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</row>
    <row r="788" spans="2:56" ht="15" x14ac:dyDescent="0.25">
      <c r="B788" s="19"/>
      <c r="C788" s="86"/>
      <c r="H788" s="3"/>
      <c r="Y788" s="3"/>
      <c r="AB788" s="3"/>
      <c r="AC788" s="81"/>
      <c r="AD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</row>
    <row r="789" spans="2:56" ht="15" x14ac:dyDescent="0.25">
      <c r="B789" s="19"/>
      <c r="C789" s="86"/>
      <c r="H789" s="3"/>
      <c r="Y789" s="3"/>
      <c r="AB789" s="3"/>
      <c r="AC789" s="81"/>
      <c r="AD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</row>
    <row r="790" spans="2:56" ht="15" x14ac:dyDescent="0.25">
      <c r="B790" s="19"/>
      <c r="C790" s="86"/>
      <c r="H790" s="3"/>
      <c r="Y790" s="3"/>
      <c r="AB790" s="3"/>
      <c r="AC790" s="81"/>
      <c r="AD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</row>
    <row r="791" spans="2:56" ht="15" x14ac:dyDescent="0.25">
      <c r="B791" s="19"/>
      <c r="C791" s="86"/>
      <c r="H791" s="3"/>
      <c r="Y791" s="3"/>
      <c r="AB791" s="3"/>
      <c r="AC791" s="81"/>
      <c r="AD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</row>
    <row r="792" spans="2:56" ht="15" x14ac:dyDescent="0.25">
      <c r="B792" s="19"/>
      <c r="C792" s="86"/>
      <c r="H792" s="3"/>
      <c r="Y792" s="3"/>
      <c r="AB792" s="3"/>
      <c r="AC792" s="81"/>
      <c r="AD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</row>
    <row r="793" spans="2:56" ht="15" x14ac:dyDescent="0.25">
      <c r="B793" s="19"/>
      <c r="C793" s="86"/>
      <c r="H793" s="3"/>
      <c r="Y793" s="3"/>
      <c r="AB793" s="3"/>
      <c r="AC793" s="81"/>
      <c r="AD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</row>
    <row r="794" spans="2:56" ht="15" x14ac:dyDescent="0.25">
      <c r="B794" s="19"/>
      <c r="C794" s="86"/>
      <c r="H794" s="3"/>
      <c r="Y794" s="3"/>
      <c r="AB794" s="3"/>
      <c r="AC794" s="81"/>
      <c r="AD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</row>
    <row r="795" spans="2:56" ht="15" x14ac:dyDescent="0.25">
      <c r="B795" s="19"/>
      <c r="C795" s="86"/>
      <c r="H795" s="3"/>
      <c r="Y795" s="3"/>
      <c r="AB795" s="3"/>
      <c r="AC795" s="81"/>
      <c r="AD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</row>
    <row r="796" spans="2:56" ht="15" x14ac:dyDescent="0.25">
      <c r="B796" s="19"/>
      <c r="C796" s="86"/>
      <c r="H796" s="3"/>
      <c r="Y796" s="3"/>
      <c r="AB796" s="3"/>
      <c r="AC796" s="81"/>
      <c r="AD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</row>
    <row r="797" spans="2:56" ht="15" x14ac:dyDescent="0.25">
      <c r="B797" s="19"/>
      <c r="C797" s="86"/>
      <c r="H797" s="3"/>
      <c r="Y797" s="3"/>
      <c r="AB797" s="3"/>
      <c r="AC797" s="81"/>
      <c r="AD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</row>
    <row r="798" spans="2:56" ht="15" x14ac:dyDescent="0.25">
      <c r="B798" s="19"/>
      <c r="C798" s="86"/>
      <c r="H798" s="3"/>
      <c r="Y798" s="3"/>
      <c r="AB798" s="3"/>
      <c r="AC798" s="81"/>
      <c r="AD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</row>
    <row r="799" spans="2:56" ht="15" x14ac:dyDescent="0.25">
      <c r="B799" s="19"/>
      <c r="C799" s="86"/>
      <c r="H799" s="3"/>
      <c r="Y799" s="3"/>
      <c r="AB799" s="3"/>
      <c r="AC799" s="81"/>
      <c r="AD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</row>
    <row r="800" spans="2:56" ht="15" x14ac:dyDescent="0.25">
      <c r="B800" s="19"/>
      <c r="C800" s="86"/>
      <c r="H800" s="3"/>
      <c r="Y800" s="3"/>
      <c r="AB800" s="3"/>
      <c r="AC800" s="81"/>
      <c r="AD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</row>
    <row r="801" spans="2:56" ht="15" x14ac:dyDescent="0.25">
      <c r="B801" s="19"/>
      <c r="C801" s="86"/>
      <c r="H801" s="3"/>
      <c r="Y801" s="3"/>
      <c r="AB801" s="3"/>
      <c r="AC801" s="81"/>
      <c r="AD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</row>
    <row r="802" spans="2:56" ht="15" x14ac:dyDescent="0.25">
      <c r="B802" s="19"/>
      <c r="C802" s="86"/>
      <c r="H802" s="3"/>
      <c r="Y802" s="3"/>
      <c r="AB802" s="3"/>
      <c r="AC802" s="81"/>
      <c r="AD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</row>
    <row r="803" spans="2:56" ht="15" x14ac:dyDescent="0.25">
      <c r="B803" s="19"/>
      <c r="C803" s="86"/>
      <c r="H803" s="3"/>
      <c r="Y803" s="3"/>
      <c r="AB803" s="3"/>
      <c r="AC803" s="81"/>
      <c r="AD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</row>
    <row r="804" spans="2:56" ht="15" x14ac:dyDescent="0.25">
      <c r="B804" s="19"/>
      <c r="C804" s="86"/>
      <c r="H804" s="3"/>
      <c r="Y804" s="3"/>
      <c r="AB804" s="3"/>
      <c r="AC804" s="81"/>
      <c r="AD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</row>
    <row r="805" spans="2:56" ht="15" x14ac:dyDescent="0.25">
      <c r="B805" s="19"/>
      <c r="C805" s="86"/>
      <c r="H805" s="3"/>
      <c r="Y805" s="3"/>
      <c r="AB805" s="3"/>
      <c r="AC805" s="81"/>
      <c r="AD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</row>
    <row r="806" spans="2:56" ht="15" x14ac:dyDescent="0.25">
      <c r="B806" s="19"/>
      <c r="C806" s="86"/>
      <c r="H806" s="3"/>
      <c r="Y806" s="3"/>
      <c r="AB806" s="3"/>
      <c r="AC806" s="81"/>
      <c r="AD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</row>
    <row r="807" spans="2:56" ht="15" x14ac:dyDescent="0.25">
      <c r="B807" s="19"/>
      <c r="C807" s="86"/>
      <c r="H807" s="3"/>
      <c r="Y807" s="3"/>
      <c r="AB807" s="3"/>
      <c r="AC807" s="81"/>
      <c r="AD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</row>
    <row r="808" spans="2:56" ht="15" x14ac:dyDescent="0.25">
      <c r="B808" s="19"/>
      <c r="C808" s="86"/>
      <c r="H808" s="3"/>
      <c r="Y808" s="3"/>
      <c r="AB808" s="3"/>
      <c r="AC808" s="81"/>
      <c r="AD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</row>
    <row r="809" spans="2:56" ht="15" x14ac:dyDescent="0.25">
      <c r="B809" s="19"/>
      <c r="C809" s="86"/>
      <c r="H809" s="3"/>
      <c r="Y809" s="3"/>
      <c r="AB809" s="3"/>
      <c r="AC809" s="81"/>
      <c r="AD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</row>
    <row r="810" spans="2:56" ht="15" x14ac:dyDescent="0.25">
      <c r="B810" s="19"/>
      <c r="C810" s="86"/>
      <c r="H810" s="3"/>
      <c r="Y810" s="3"/>
      <c r="AB810" s="3"/>
      <c r="AC810" s="81"/>
      <c r="AD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</row>
    <row r="811" spans="2:56" ht="15" x14ac:dyDescent="0.25">
      <c r="B811" s="19"/>
      <c r="C811" s="86"/>
      <c r="H811" s="3"/>
      <c r="Y811" s="3"/>
      <c r="AB811" s="3"/>
      <c r="AC811" s="81"/>
      <c r="AD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</row>
    <row r="812" spans="2:56" ht="15" x14ac:dyDescent="0.25">
      <c r="B812" s="19"/>
      <c r="C812" s="86"/>
      <c r="H812" s="3"/>
      <c r="Y812" s="3"/>
      <c r="AB812" s="3"/>
      <c r="AC812" s="81"/>
      <c r="AD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</row>
    <row r="813" spans="2:56" ht="15" x14ac:dyDescent="0.25">
      <c r="B813" s="19"/>
      <c r="C813" s="86"/>
      <c r="H813" s="3"/>
      <c r="Y813" s="3"/>
      <c r="AB813" s="3"/>
      <c r="AC813" s="81"/>
      <c r="AD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</row>
    <row r="814" spans="2:56" ht="15" x14ac:dyDescent="0.25">
      <c r="B814" s="19"/>
      <c r="C814" s="86"/>
      <c r="H814" s="3"/>
      <c r="Y814" s="3"/>
      <c r="AB814" s="3"/>
      <c r="AC814" s="81"/>
      <c r="AD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</row>
    <row r="815" spans="2:56" ht="15" x14ac:dyDescent="0.25">
      <c r="B815" s="19"/>
      <c r="C815" s="86"/>
      <c r="H815" s="3"/>
      <c r="Y815" s="3"/>
      <c r="AB815" s="3"/>
      <c r="AC815" s="81"/>
      <c r="AD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</row>
    <row r="816" spans="2:56" ht="15" x14ac:dyDescent="0.25">
      <c r="B816" s="19"/>
      <c r="C816" s="86"/>
      <c r="H816" s="3"/>
      <c r="Y816" s="3"/>
      <c r="AB816" s="3"/>
      <c r="AC816" s="81"/>
      <c r="AD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</row>
    <row r="817" spans="2:56" ht="15" x14ac:dyDescent="0.25">
      <c r="B817" s="19"/>
      <c r="C817" s="86"/>
      <c r="H817" s="3"/>
      <c r="Y817" s="3"/>
      <c r="AB817" s="3"/>
      <c r="AC817" s="81"/>
      <c r="AD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</row>
    <row r="818" spans="2:56" ht="15" x14ac:dyDescent="0.25">
      <c r="B818" s="19"/>
      <c r="C818" s="86"/>
      <c r="H818" s="3"/>
      <c r="Y818" s="3"/>
      <c r="AB818" s="3"/>
      <c r="AC818" s="81"/>
      <c r="AD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</row>
    <row r="819" spans="2:56" ht="15" x14ac:dyDescent="0.25">
      <c r="B819" s="19"/>
      <c r="C819" s="86"/>
      <c r="H819" s="3"/>
      <c r="Y819" s="3"/>
      <c r="AB819" s="3"/>
      <c r="AC819" s="81"/>
      <c r="AD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</row>
    <row r="820" spans="2:56" ht="15" x14ac:dyDescent="0.25">
      <c r="B820" s="19"/>
      <c r="C820" s="86"/>
      <c r="H820" s="3"/>
      <c r="Y820" s="3"/>
      <c r="AB820" s="3"/>
      <c r="AC820" s="81"/>
      <c r="AD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</row>
    <row r="821" spans="2:56" ht="15" x14ac:dyDescent="0.25">
      <c r="B821" s="19"/>
      <c r="C821" s="86"/>
      <c r="H821" s="3"/>
      <c r="Y821" s="3"/>
      <c r="AB821" s="3"/>
      <c r="AC821" s="81"/>
      <c r="AD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</row>
    <row r="822" spans="2:56" ht="15" x14ac:dyDescent="0.25">
      <c r="B822" s="19"/>
      <c r="C822" s="86"/>
      <c r="H822" s="3"/>
      <c r="Y822" s="3"/>
      <c r="AB822" s="3"/>
      <c r="AC822" s="81"/>
      <c r="AD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</row>
    <row r="823" spans="2:56" ht="15" x14ac:dyDescent="0.25">
      <c r="B823" s="19"/>
      <c r="C823" s="86"/>
      <c r="H823" s="3"/>
      <c r="Y823" s="3"/>
      <c r="AB823" s="3"/>
      <c r="AC823" s="81"/>
      <c r="AD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</row>
    <row r="824" spans="2:56" ht="15" x14ac:dyDescent="0.25">
      <c r="B824" s="19"/>
      <c r="C824" s="86"/>
      <c r="H824" s="3"/>
      <c r="Y824" s="3"/>
      <c r="AB824" s="3"/>
      <c r="AC824" s="81"/>
      <c r="AD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</row>
    <row r="825" spans="2:56" ht="15" x14ac:dyDescent="0.25">
      <c r="B825" s="19"/>
      <c r="C825" s="86"/>
      <c r="H825" s="3"/>
      <c r="Y825" s="3"/>
      <c r="AB825" s="3"/>
      <c r="AC825" s="81"/>
      <c r="AD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</row>
    <row r="826" spans="2:56" ht="15" x14ac:dyDescent="0.25">
      <c r="B826" s="19"/>
      <c r="C826" s="86"/>
      <c r="H826" s="3"/>
      <c r="Y826" s="3"/>
      <c r="AB826" s="3"/>
      <c r="AC826" s="81"/>
      <c r="AD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</row>
    <row r="827" spans="2:56" ht="15" x14ac:dyDescent="0.25">
      <c r="B827" s="19"/>
      <c r="C827" s="86"/>
      <c r="H827" s="3"/>
      <c r="Y827" s="3"/>
      <c r="AB827" s="3"/>
      <c r="AC827" s="81"/>
      <c r="AD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</row>
    <row r="828" spans="2:56" ht="15" x14ac:dyDescent="0.25">
      <c r="B828" s="19"/>
      <c r="C828" s="86"/>
      <c r="H828" s="3"/>
      <c r="Y828" s="3"/>
      <c r="AB828" s="3"/>
      <c r="AC828" s="81"/>
      <c r="AD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</row>
    <row r="829" spans="2:56" ht="15" x14ac:dyDescent="0.25">
      <c r="B829" s="19"/>
      <c r="C829" s="86"/>
      <c r="H829" s="3"/>
      <c r="Y829" s="3"/>
      <c r="AB829" s="3"/>
      <c r="AC829" s="81"/>
      <c r="AD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</row>
    <row r="830" spans="2:56" ht="15" x14ac:dyDescent="0.25">
      <c r="B830" s="19"/>
      <c r="C830" s="86"/>
      <c r="H830" s="3"/>
      <c r="Y830" s="3"/>
      <c r="AB830" s="3"/>
      <c r="AC830" s="81"/>
      <c r="AD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</row>
    <row r="831" spans="2:56" ht="15" x14ac:dyDescent="0.25">
      <c r="B831" s="19"/>
      <c r="C831" s="86"/>
      <c r="H831" s="3"/>
      <c r="Y831" s="3"/>
      <c r="AB831" s="3"/>
      <c r="AC831" s="81"/>
      <c r="AD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</row>
    <row r="832" spans="2:56" ht="15" x14ac:dyDescent="0.25">
      <c r="B832" s="19"/>
      <c r="C832" s="86"/>
      <c r="H832" s="3"/>
      <c r="Y832" s="3"/>
      <c r="AB832" s="3"/>
      <c r="AC832" s="81"/>
      <c r="AD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</row>
    <row r="833" spans="2:56" ht="15" x14ac:dyDescent="0.25">
      <c r="B833" s="19"/>
      <c r="C833" s="86"/>
      <c r="H833" s="3"/>
      <c r="Y833" s="3"/>
      <c r="AB833" s="3"/>
      <c r="AC833" s="81"/>
      <c r="AD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</row>
    <row r="834" spans="2:56" ht="15" x14ac:dyDescent="0.25">
      <c r="B834" s="19"/>
      <c r="C834" s="86"/>
      <c r="H834" s="3"/>
      <c r="Y834" s="3"/>
      <c r="AB834" s="3"/>
      <c r="AC834" s="81"/>
      <c r="AD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</row>
    <row r="835" spans="2:56" ht="15" x14ac:dyDescent="0.25">
      <c r="B835" s="19"/>
      <c r="C835" s="86"/>
      <c r="H835" s="3"/>
      <c r="Y835" s="3"/>
      <c r="AB835" s="3"/>
      <c r="AC835" s="81"/>
      <c r="AD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</row>
    <row r="836" spans="2:56" ht="15" x14ac:dyDescent="0.25">
      <c r="B836" s="19"/>
      <c r="C836" s="86"/>
      <c r="H836" s="3"/>
      <c r="Y836" s="3"/>
      <c r="AB836" s="3"/>
      <c r="AC836" s="81"/>
      <c r="AD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</row>
    <row r="837" spans="2:56" ht="15" x14ac:dyDescent="0.25">
      <c r="B837" s="19"/>
      <c r="C837" s="86"/>
      <c r="H837" s="3"/>
      <c r="Y837" s="3"/>
      <c r="AB837" s="3"/>
      <c r="AC837" s="81"/>
      <c r="AD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</row>
    <row r="838" spans="2:56" ht="15" x14ac:dyDescent="0.25">
      <c r="B838" s="19"/>
      <c r="C838" s="86"/>
      <c r="H838" s="3"/>
      <c r="Y838" s="3"/>
      <c r="AB838" s="3"/>
      <c r="AC838" s="81"/>
      <c r="AD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</row>
    <row r="839" spans="2:56" ht="15" x14ac:dyDescent="0.25">
      <c r="B839" s="19"/>
      <c r="C839" s="86"/>
      <c r="H839" s="3"/>
      <c r="Y839" s="3"/>
      <c r="AB839" s="3"/>
      <c r="AC839" s="81"/>
      <c r="AD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</row>
    <row r="840" spans="2:56" ht="15" x14ac:dyDescent="0.25">
      <c r="B840" s="19"/>
      <c r="C840" s="86"/>
      <c r="H840" s="3"/>
      <c r="Y840" s="3"/>
      <c r="AB840" s="3"/>
      <c r="AC840" s="81"/>
      <c r="AD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</row>
    <row r="841" spans="2:56" ht="15" x14ac:dyDescent="0.25">
      <c r="B841" s="19"/>
      <c r="C841" s="86"/>
      <c r="H841" s="3"/>
      <c r="Y841" s="3"/>
      <c r="AB841" s="3"/>
      <c r="AC841" s="81"/>
      <c r="AD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</row>
    <row r="842" spans="2:56" ht="15" x14ac:dyDescent="0.25">
      <c r="B842" s="19"/>
      <c r="C842" s="86"/>
      <c r="H842" s="3"/>
      <c r="Y842" s="3"/>
      <c r="AB842" s="3"/>
      <c r="AC842" s="81"/>
      <c r="AD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</row>
    <row r="843" spans="2:56" ht="15" x14ac:dyDescent="0.25">
      <c r="B843" s="19"/>
      <c r="C843" s="86"/>
      <c r="H843" s="3"/>
      <c r="Y843" s="3"/>
      <c r="AB843" s="3"/>
      <c r="AC843" s="81"/>
      <c r="AD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</row>
    <row r="844" spans="2:56" ht="15" x14ac:dyDescent="0.25">
      <c r="B844" s="19"/>
      <c r="C844" s="86"/>
      <c r="H844" s="3"/>
      <c r="Y844" s="3"/>
      <c r="AB844" s="3"/>
      <c r="AC844" s="81"/>
      <c r="AD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</row>
    <row r="845" spans="2:56" ht="15" x14ac:dyDescent="0.25">
      <c r="B845" s="19"/>
      <c r="C845" s="86"/>
      <c r="H845" s="3"/>
      <c r="Y845" s="3"/>
      <c r="AB845" s="3"/>
      <c r="AC845" s="81"/>
      <c r="AD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</row>
    <row r="846" spans="2:56" ht="15" x14ac:dyDescent="0.25">
      <c r="B846" s="19"/>
      <c r="C846" s="86"/>
      <c r="H846" s="3"/>
      <c r="Y846" s="3"/>
      <c r="AB846" s="3"/>
      <c r="AC846" s="81"/>
      <c r="AD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</row>
    <row r="847" spans="2:56" ht="15" x14ac:dyDescent="0.25">
      <c r="B847" s="19"/>
      <c r="C847" s="86"/>
      <c r="H847" s="3"/>
      <c r="Y847" s="3"/>
      <c r="AB847" s="3"/>
      <c r="AC847" s="81"/>
      <c r="AD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</row>
    <row r="848" spans="2:56" ht="15" x14ac:dyDescent="0.25">
      <c r="B848" s="19"/>
      <c r="C848" s="86"/>
      <c r="H848" s="3"/>
      <c r="Y848" s="3"/>
      <c r="AB848" s="3"/>
      <c r="AC848" s="81"/>
      <c r="AD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</row>
    <row r="849" spans="2:56" ht="15" x14ac:dyDescent="0.25">
      <c r="B849" s="19"/>
      <c r="C849" s="86"/>
      <c r="H849" s="3"/>
      <c r="Y849" s="3"/>
      <c r="AB849" s="3"/>
      <c r="AC849" s="81"/>
      <c r="AD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</row>
    <row r="850" spans="2:56" ht="15" x14ac:dyDescent="0.25">
      <c r="B850" s="19"/>
      <c r="C850" s="86"/>
      <c r="H850" s="3"/>
      <c r="Y850" s="3"/>
      <c r="AB850" s="3"/>
      <c r="AC850" s="81"/>
      <c r="AD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</row>
    <row r="851" spans="2:56" ht="15" x14ac:dyDescent="0.25">
      <c r="B851" s="19"/>
      <c r="C851" s="86"/>
      <c r="H851" s="3"/>
      <c r="Y851" s="3"/>
      <c r="AB851" s="3"/>
      <c r="AC851" s="81"/>
      <c r="AD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</row>
    <row r="852" spans="2:56" ht="15" x14ac:dyDescent="0.25">
      <c r="B852" s="19"/>
      <c r="C852" s="86"/>
      <c r="H852" s="3"/>
      <c r="Y852" s="3"/>
      <c r="AB852" s="3"/>
      <c r="AC852" s="81"/>
      <c r="AD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</row>
    <row r="853" spans="2:56" ht="15" x14ac:dyDescent="0.25">
      <c r="B853" s="19"/>
      <c r="C853" s="86"/>
      <c r="H853" s="3"/>
      <c r="Y853" s="3"/>
      <c r="AB853" s="3"/>
      <c r="AC853" s="81"/>
      <c r="AD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</row>
    <row r="854" spans="2:56" ht="15" x14ac:dyDescent="0.25">
      <c r="B854" s="19"/>
      <c r="C854" s="86"/>
      <c r="H854" s="3"/>
      <c r="Y854" s="3"/>
      <c r="AB854" s="3"/>
      <c r="AC854" s="81"/>
      <c r="AD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</row>
    <row r="855" spans="2:56" ht="15" x14ac:dyDescent="0.25">
      <c r="B855" s="19"/>
      <c r="C855" s="86"/>
      <c r="H855" s="3"/>
      <c r="Y855" s="3"/>
      <c r="AB855" s="3"/>
      <c r="AC855" s="81"/>
      <c r="AD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</row>
    <row r="856" spans="2:56" ht="15" x14ac:dyDescent="0.25">
      <c r="B856" s="19"/>
      <c r="C856" s="86"/>
      <c r="H856" s="3"/>
      <c r="Y856" s="3"/>
      <c r="AB856" s="3"/>
      <c r="AC856" s="81"/>
      <c r="AD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</row>
    <row r="857" spans="2:56" ht="15" x14ac:dyDescent="0.25">
      <c r="B857" s="19"/>
      <c r="C857" s="86"/>
      <c r="H857" s="3"/>
      <c r="Y857" s="3"/>
      <c r="AB857" s="3"/>
      <c r="AC857" s="81"/>
      <c r="AD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</row>
    <row r="858" spans="2:56" ht="15" x14ac:dyDescent="0.25">
      <c r="B858" s="19"/>
      <c r="C858" s="86"/>
      <c r="H858" s="3"/>
      <c r="Y858" s="3"/>
      <c r="AB858" s="3"/>
      <c r="AC858" s="81"/>
      <c r="AD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</row>
    <row r="859" spans="2:56" ht="15" x14ac:dyDescent="0.25">
      <c r="B859" s="19"/>
      <c r="C859" s="86"/>
      <c r="H859" s="3"/>
      <c r="Y859" s="3"/>
      <c r="AB859" s="3"/>
      <c r="AC859" s="81"/>
      <c r="AD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</row>
    <row r="860" spans="2:56" ht="15" x14ac:dyDescent="0.25">
      <c r="B860" s="19"/>
      <c r="C860" s="86"/>
      <c r="H860" s="3"/>
      <c r="Y860" s="3"/>
      <c r="AB860" s="3"/>
      <c r="AC860" s="81"/>
      <c r="AD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</row>
    <row r="861" spans="2:56" ht="15" x14ac:dyDescent="0.25">
      <c r="B861" s="19"/>
      <c r="C861" s="86"/>
      <c r="H861" s="3"/>
      <c r="Y861" s="3"/>
      <c r="AB861" s="3"/>
      <c r="AC861" s="81"/>
      <c r="AD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</row>
    <row r="862" spans="2:56" ht="15" x14ac:dyDescent="0.25">
      <c r="B862" s="19"/>
      <c r="C862" s="86"/>
      <c r="H862" s="3"/>
      <c r="Y862" s="3"/>
      <c r="AB862" s="3"/>
      <c r="AC862" s="81"/>
      <c r="AD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</row>
    <row r="863" spans="2:56" ht="15" x14ac:dyDescent="0.25">
      <c r="B863" s="19"/>
      <c r="C863" s="86"/>
      <c r="H863" s="3"/>
      <c r="Y863" s="3"/>
      <c r="AB863" s="3"/>
      <c r="AC863" s="81"/>
      <c r="AD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</row>
    <row r="864" spans="2:56" ht="15" x14ac:dyDescent="0.25">
      <c r="B864" s="19"/>
      <c r="C864" s="86"/>
      <c r="H864" s="3"/>
      <c r="Y864" s="3"/>
      <c r="AB864" s="3"/>
      <c r="AC864" s="81"/>
      <c r="AD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</row>
    <row r="865" spans="2:56" ht="15" x14ac:dyDescent="0.25">
      <c r="B865" s="19"/>
      <c r="C865" s="86"/>
      <c r="H865" s="3"/>
      <c r="Y865" s="3"/>
      <c r="AB865" s="3"/>
      <c r="AC865" s="81"/>
      <c r="AD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</row>
    <row r="866" spans="2:56" ht="15" x14ac:dyDescent="0.25">
      <c r="B866" s="19"/>
      <c r="C866" s="86"/>
      <c r="H866" s="3"/>
      <c r="Y866" s="3"/>
      <c r="AB866" s="3"/>
      <c r="AC866" s="81"/>
      <c r="AD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</row>
    <row r="867" spans="2:56" ht="15" x14ac:dyDescent="0.25">
      <c r="B867" s="19"/>
      <c r="C867" s="86"/>
      <c r="H867" s="3"/>
      <c r="Y867" s="3"/>
      <c r="AB867" s="3"/>
      <c r="AC867" s="81"/>
      <c r="AD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</row>
    <row r="868" spans="2:56" ht="15" x14ac:dyDescent="0.25">
      <c r="B868" s="19"/>
      <c r="C868" s="86"/>
      <c r="H868" s="3"/>
      <c r="Y868" s="3"/>
      <c r="AB868" s="3"/>
      <c r="AC868" s="81"/>
      <c r="AD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</row>
    <row r="869" spans="2:56" ht="15" x14ac:dyDescent="0.25">
      <c r="B869" s="19"/>
      <c r="C869" s="86"/>
      <c r="H869" s="3"/>
      <c r="Y869" s="3"/>
      <c r="AB869" s="3"/>
      <c r="AC869" s="81"/>
      <c r="AD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</row>
    <row r="870" spans="2:56" ht="15" x14ac:dyDescent="0.25">
      <c r="B870" s="19"/>
      <c r="C870" s="86"/>
      <c r="H870" s="3"/>
      <c r="Y870" s="3"/>
      <c r="AB870" s="3"/>
      <c r="AC870" s="81"/>
      <c r="AD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</row>
    <row r="871" spans="2:56" ht="15" x14ac:dyDescent="0.25">
      <c r="B871" s="19"/>
      <c r="C871" s="86"/>
      <c r="H871" s="3"/>
      <c r="Y871" s="3"/>
      <c r="AB871" s="3"/>
      <c r="AC871" s="81"/>
      <c r="AD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</row>
    <row r="872" spans="2:56" ht="15" x14ac:dyDescent="0.25">
      <c r="B872" s="19"/>
      <c r="C872" s="86"/>
      <c r="H872" s="3"/>
      <c r="Y872" s="3"/>
      <c r="AB872" s="3"/>
      <c r="AC872" s="81"/>
      <c r="AD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</row>
    <row r="873" spans="2:56" ht="15" x14ac:dyDescent="0.25">
      <c r="B873" s="19"/>
      <c r="C873" s="86"/>
      <c r="H873" s="3"/>
      <c r="Y873" s="3"/>
      <c r="AB873" s="3"/>
      <c r="AC873" s="81"/>
      <c r="AD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</row>
    <row r="874" spans="2:56" ht="15" x14ac:dyDescent="0.25">
      <c r="B874" s="19"/>
      <c r="C874" s="86"/>
      <c r="H874" s="3"/>
      <c r="Y874" s="3"/>
      <c r="AB874" s="3"/>
      <c r="AC874" s="81"/>
      <c r="AD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</row>
    <row r="875" spans="2:56" ht="15" x14ac:dyDescent="0.25">
      <c r="B875" s="19"/>
      <c r="C875" s="86"/>
      <c r="H875" s="3"/>
      <c r="Y875" s="3"/>
      <c r="AB875" s="3"/>
      <c r="AC875" s="81"/>
      <c r="AD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</row>
    <row r="876" spans="2:56" ht="15" x14ac:dyDescent="0.25">
      <c r="B876" s="19"/>
      <c r="C876" s="86"/>
      <c r="H876" s="3"/>
      <c r="Y876" s="3"/>
      <c r="AB876" s="3"/>
      <c r="AC876" s="81"/>
      <c r="AD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</row>
    <row r="877" spans="2:56" ht="15" x14ac:dyDescent="0.25">
      <c r="B877" s="19"/>
      <c r="C877" s="86"/>
      <c r="H877" s="3"/>
      <c r="Y877" s="3"/>
      <c r="AB877" s="3"/>
      <c r="AC877" s="81"/>
      <c r="AD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</row>
    <row r="878" spans="2:56" ht="15" x14ac:dyDescent="0.25">
      <c r="B878" s="19"/>
      <c r="C878" s="86"/>
      <c r="H878" s="3"/>
      <c r="Y878" s="3"/>
      <c r="AB878" s="3"/>
      <c r="AC878" s="81"/>
      <c r="AD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</row>
    <row r="879" spans="2:56" ht="15" x14ac:dyDescent="0.25">
      <c r="B879" s="19"/>
      <c r="C879" s="86"/>
      <c r="H879" s="3"/>
      <c r="Y879" s="3"/>
      <c r="AB879" s="3"/>
      <c r="AC879" s="81"/>
      <c r="AD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</row>
    <row r="880" spans="2:56" ht="15" x14ac:dyDescent="0.25">
      <c r="B880" s="19"/>
      <c r="C880" s="86"/>
      <c r="H880" s="3"/>
      <c r="Y880" s="3"/>
      <c r="AB880" s="3"/>
      <c r="AC880" s="81"/>
      <c r="AD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</row>
    <row r="881" spans="2:56" ht="15" x14ac:dyDescent="0.25">
      <c r="B881" s="19"/>
      <c r="C881" s="86"/>
      <c r="H881" s="3"/>
      <c r="Y881" s="3"/>
      <c r="AB881" s="3"/>
      <c r="AC881" s="81"/>
      <c r="AD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</row>
    <row r="882" spans="2:56" ht="15" x14ac:dyDescent="0.25">
      <c r="B882" s="19"/>
      <c r="C882" s="86"/>
      <c r="H882" s="3"/>
      <c r="Y882" s="3"/>
      <c r="AB882" s="3"/>
      <c r="AC882" s="81"/>
      <c r="AD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</row>
    <row r="883" spans="2:56" ht="15" x14ac:dyDescent="0.25">
      <c r="B883" s="19"/>
      <c r="C883" s="86"/>
      <c r="H883" s="3"/>
      <c r="Y883" s="3"/>
      <c r="AB883" s="3"/>
      <c r="AC883" s="81"/>
      <c r="AD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</row>
    <row r="884" spans="2:56" ht="15" x14ac:dyDescent="0.25">
      <c r="B884" s="19"/>
      <c r="C884" s="86"/>
      <c r="H884" s="3"/>
      <c r="Y884" s="3"/>
      <c r="AB884" s="3"/>
      <c r="AC884" s="81"/>
      <c r="AD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</row>
    <row r="885" spans="2:56" ht="15" x14ac:dyDescent="0.25">
      <c r="B885" s="19"/>
      <c r="C885" s="86"/>
      <c r="H885" s="3"/>
      <c r="Y885" s="3"/>
      <c r="AB885" s="3"/>
      <c r="AC885" s="81"/>
      <c r="AD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</row>
    <row r="886" spans="2:56" ht="15" x14ac:dyDescent="0.25">
      <c r="B886" s="19"/>
      <c r="C886" s="86"/>
      <c r="H886" s="3"/>
      <c r="Y886" s="3"/>
      <c r="AB886" s="3"/>
      <c r="AC886" s="81"/>
      <c r="AD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</row>
    <row r="887" spans="2:56" ht="15" x14ac:dyDescent="0.25">
      <c r="B887" s="19"/>
      <c r="C887" s="86"/>
      <c r="H887" s="3"/>
      <c r="Y887" s="3"/>
      <c r="AB887" s="3"/>
      <c r="AC887" s="81"/>
      <c r="AD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</row>
    <row r="888" spans="2:56" ht="15" x14ac:dyDescent="0.25">
      <c r="B888" s="19"/>
      <c r="C888" s="86"/>
      <c r="H888" s="3"/>
      <c r="Y888" s="3"/>
      <c r="AB888" s="3"/>
      <c r="AC888" s="81"/>
      <c r="AD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</row>
    <row r="889" spans="2:56" ht="15" x14ac:dyDescent="0.25">
      <c r="B889" s="19"/>
      <c r="C889" s="86"/>
      <c r="H889" s="3"/>
      <c r="Y889" s="3"/>
      <c r="AB889" s="3"/>
      <c r="AC889" s="81"/>
      <c r="AD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</row>
    <row r="890" spans="2:56" ht="15" x14ac:dyDescent="0.25">
      <c r="B890" s="19"/>
      <c r="C890" s="86"/>
      <c r="H890" s="3"/>
      <c r="Y890" s="3"/>
      <c r="AB890" s="3"/>
      <c r="AC890" s="81"/>
      <c r="AD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</row>
    <row r="891" spans="2:56" ht="15" x14ac:dyDescent="0.25">
      <c r="B891" s="19"/>
      <c r="C891" s="86"/>
      <c r="H891" s="3"/>
      <c r="Y891" s="3"/>
      <c r="AB891" s="3"/>
      <c r="AC891" s="81"/>
      <c r="AD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</row>
    <row r="892" spans="2:56" ht="15" x14ac:dyDescent="0.25">
      <c r="B892" s="19"/>
      <c r="C892" s="86"/>
      <c r="H892" s="3"/>
      <c r="Y892" s="3"/>
      <c r="AB892" s="3"/>
      <c r="AC892" s="81"/>
      <c r="AD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</row>
    <row r="893" spans="2:56" ht="15" x14ac:dyDescent="0.25">
      <c r="B893" s="19"/>
      <c r="C893" s="86"/>
      <c r="H893" s="3"/>
      <c r="Y893" s="3"/>
      <c r="AB893" s="3"/>
      <c r="AC893" s="81"/>
      <c r="AD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</row>
    <row r="894" spans="2:56" ht="15" x14ac:dyDescent="0.25">
      <c r="B894" s="19"/>
      <c r="C894" s="86"/>
      <c r="H894" s="3"/>
      <c r="Y894" s="3"/>
      <c r="AB894" s="3"/>
      <c r="AC894" s="81"/>
      <c r="AD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</row>
    <row r="895" spans="2:56" ht="15" x14ac:dyDescent="0.25">
      <c r="B895" s="19"/>
      <c r="C895" s="86"/>
      <c r="H895" s="3"/>
      <c r="Y895" s="3"/>
      <c r="AB895" s="3"/>
      <c r="AC895" s="81"/>
      <c r="AD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</row>
    <row r="896" spans="2:56" ht="15" x14ac:dyDescent="0.25">
      <c r="B896" s="19"/>
      <c r="C896" s="86"/>
      <c r="H896" s="3"/>
      <c r="Y896" s="3"/>
      <c r="AB896" s="3"/>
      <c r="AC896" s="81"/>
      <c r="AD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</row>
    <row r="897" spans="2:56" ht="15" x14ac:dyDescent="0.25">
      <c r="B897" s="19"/>
      <c r="C897" s="86"/>
      <c r="H897" s="3"/>
      <c r="Y897" s="3"/>
      <c r="AB897" s="3"/>
      <c r="AC897" s="81"/>
      <c r="AD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</row>
    <row r="898" spans="2:56" ht="15" x14ac:dyDescent="0.25">
      <c r="B898" s="19"/>
      <c r="C898" s="86"/>
      <c r="H898" s="3"/>
      <c r="Y898" s="3"/>
      <c r="AB898" s="3"/>
      <c r="AC898" s="81"/>
      <c r="AD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</row>
    <row r="899" spans="2:56" ht="15" x14ac:dyDescent="0.25">
      <c r="B899" s="19"/>
      <c r="C899" s="86"/>
      <c r="H899" s="3"/>
      <c r="Y899" s="3"/>
      <c r="AB899" s="3"/>
      <c r="AC899" s="81"/>
      <c r="AD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</row>
    <row r="900" spans="2:56" ht="15" x14ac:dyDescent="0.25">
      <c r="B900" s="19"/>
      <c r="C900" s="86"/>
      <c r="H900" s="3"/>
      <c r="Y900" s="3"/>
      <c r="AB900" s="3"/>
      <c r="AC900" s="81"/>
      <c r="AD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</row>
    <row r="901" spans="2:56" ht="15" x14ac:dyDescent="0.25">
      <c r="B901" s="19"/>
      <c r="C901" s="86"/>
      <c r="H901" s="3"/>
      <c r="Y901" s="3"/>
      <c r="AB901" s="3"/>
      <c r="AC901" s="81"/>
      <c r="AD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</row>
    <row r="902" spans="2:56" ht="15" x14ac:dyDescent="0.25">
      <c r="B902" s="19"/>
      <c r="C902" s="86"/>
      <c r="H902" s="3"/>
      <c r="Y902" s="3"/>
      <c r="AB902" s="3"/>
      <c r="AC902" s="81"/>
      <c r="AD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</row>
    <row r="903" spans="2:56" ht="15" x14ac:dyDescent="0.25">
      <c r="B903" s="19"/>
      <c r="C903" s="86"/>
      <c r="H903" s="3"/>
      <c r="Y903" s="3"/>
      <c r="AB903" s="3"/>
      <c r="AC903" s="81"/>
      <c r="AD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</row>
    <row r="904" spans="2:56" ht="15" x14ac:dyDescent="0.25">
      <c r="B904" s="19"/>
      <c r="C904" s="86"/>
      <c r="H904" s="3"/>
      <c r="Y904" s="3"/>
      <c r="AB904" s="3"/>
      <c r="AC904" s="81"/>
      <c r="AD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</row>
    <row r="905" spans="2:56" ht="15" x14ac:dyDescent="0.25">
      <c r="B905" s="19"/>
      <c r="C905" s="86"/>
      <c r="H905" s="3"/>
      <c r="Y905" s="3"/>
      <c r="AB905" s="3"/>
      <c r="AC905" s="81"/>
      <c r="AD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</row>
    <row r="906" spans="2:56" ht="15" x14ac:dyDescent="0.25">
      <c r="B906" s="19"/>
      <c r="C906" s="86"/>
      <c r="H906" s="3"/>
      <c r="Y906" s="3"/>
      <c r="AB906" s="3"/>
      <c r="AC906" s="81"/>
      <c r="AD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</row>
    <row r="907" spans="2:56" ht="15" x14ac:dyDescent="0.25">
      <c r="B907" s="19"/>
      <c r="C907" s="86"/>
      <c r="H907" s="3"/>
      <c r="Y907" s="3"/>
      <c r="AB907" s="3"/>
      <c r="AC907" s="81"/>
      <c r="AD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</row>
    <row r="908" spans="2:56" ht="15" x14ac:dyDescent="0.25">
      <c r="B908" s="19"/>
      <c r="C908" s="86"/>
      <c r="H908" s="3"/>
      <c r="Y908" s="3"/>
      <c r="AB908" s="3"/>
      <c r="AC908" s="81"/>
      <c r="AD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</row>
    <row r="909" spans="2:56" ht="15" x14ac:dyDescent="0.25">
      <c r="B909" s="19"/>
      <c r="C909" s="86"/>
      <c r="H909" s="3"/>
      <c r="Y909" s="3"/>
      <c r="AB909" s="3"/>
      <c r="AC909" s="81"/>
      <c r="AD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</row>
    <row r="910" spans="2:56" ht="15" x14ac:dyDescent="0.25">
      <c r="B910" s="19"/>
      <c r="C910" s="86"/>
      <c r="H910" s="3"/>
      <c r="Y910" s="3"/>
      <c r="AB910" s="3"/>
      <c r="AC910" s="81"/>
      <c r="AD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</row>
    <row r="911" spans="2:56" ht="15" x14ac:dyDescent="0.25">
      <c r="B911" s="19"/>
      <c r="C911" s="86"/>
      <c r="H911" s="3"/>
      <c r="Y911" s="3"/>
      <c r="AB911" s="3"/>
      <c r="AC911" s="81"/>
      <c r="AD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</row>
    <row r="912" spans="2:56" ht="15" x14ac:dyDescent="0.25">
      <c r="B912" s="19"/>
      <c r="C912" s="86"/>
      <c r="H912" s="3"/>
      <c r="Y912" s="3"/>
      <c r="AB912" s="3"/>
      <c r="AC912" s="81"/>
      <c r="AD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</row>
    <row r="913" spans="2:56" ht="15" x14ac:dyDescent="0.25">
      <c r="B913" s="19"/>
      <c r="C913" s="86"/>
      <c r="H913" s="3"/>
      <c r="Y913" s="3"/>
      <c r="AB913" s="3"/>
      <c r="AC913" s="81"/>
      <c r="AD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</row>
    <row r="914" spans="2:56" ht="15" x14ac:dyDescent="0.25">
      <c r="B914" s="19"/>
      <c r="C914" s="86"/>
      <c r="H914" s="3"/>
      <c r="Y914" s="3"/>
      <c r="AB914" s="3"/>
      <c r="AC914" s="81"/>
      <c r="AD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</row>
    <row r="915" spans="2:56" ht="15" x14ac:dyDescent="0.25">
      <c r="B915" s="19"/>
      <c r="C915" s="86"/>
      <c r="H915" s="3"/>
      <c r="Y915" s="3"/>
      <c r="AB915" s="3"/>
      <c r="AC915" s="81"/>
      <c r="AD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</row>
    <row r="916" spans="2:56" ht="15" x14ac:dyDescent="0.25">
      <c r="B916" s="19"/>
      <c r="C916" s="86"/>
      <c r="H916" s="3"/>
      <c r="Y916" s="3"/>
      <c r="AB916" s="3"/>
      <c r="AC916" s="81"/>
      <c r="AD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</row>
    <row r="917" spans="2:56" ht="15" x14ac:dyDescent="0.25">
      <c r="B917" s="19"/>
      <c r="C917" s="86"/>
      <c r="H917" s="3"/>
      <c r="Y917" s="3"/>
      <c r="AB917" s="3"/>
      <c r="AC917" s="81"/>
      <c r="AD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</row>
    <row r="918" spans="2:56" ht="15" x14ac:dyDescent="0.25">
      <c r="B918" s="19"/>
      <c r="C918" s="86"/>
      <c r="H918" s="3"/>
      <c r="Y918" s="3"/>
      <c r="AB918" s="3"/>
      <c r="AC918" s="81"/>
      <c r="AD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</row>
    <row r="919" spans="2:56" ht="15" x14ac:dyDescent="0.25">
      <c r="B919" s="19"/>
      <c r="C919" s="86"/>
      <c r="H919" s="3"/>
      <c r="Y919" s="3"/>
      <c r="AB919" s="3"/>
      <c r="AC919" s="81"/>
      <c r="AD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</row>
    <row r="920" spans="2:56" ht="15" x14ac:dyDescent="0.25">
      <c r="B920" s="19"/>
      <c r="C920" s="86"/>
      <c r="H920" s="3"/>
      <c r="Y920" s="3"/>
      <c r="AB920" s="3"/>
      <c r="AC920" s="81"/>
      <c r="AD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</row>
    <row r="921" spans="2:56" ht="15" x14ac:dyDescent="0.25">
      <c r="B921" s="19"/>
      <c r="C921" s="86"/>
      <c r="H921" s="3"/>
      <c r="Y921" s="3"/>
      <c r="AB921" s="3"/>
      <c r="AC921" s="81"/>
      <c r="AD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</row>
    <row r="922" spans="2:56" ht="15" x14ac:dyDescent="0.25">
      <c r="B922" s="19"/>
      <c r="C922" s="86"/>
      <c r="H922" s="3"/>
      <c r="Y922" s="3"/>
      <c r="AB922" s="3"/>
      <c r="AC922" s="81"/>
      <c r="AD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</row>
    <row r="923" spans="2:56" ht="15" x14ac:dyDescent="0.25">
      <c r="B923" s="19"/>
      <c r="C923" s="86"/>
      <c r="H923" s="3"/>
      <c r="Y923" s="3"/>
      <c r="AB923" s="3"/>
      <c r="AC923" s="81"/>
      <c r="AD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</row>
    <row r="924" spans="2:56" ht="15" x14ac:dyDescent="0.25">
      <c r="B924" s="19"/>
      <c r="C924" s="86"/>
      <c r="H924" s="3"/>
      <c r="Y924" s="3"/>
      <c r="AB924" s="3"/>
      <c r="AC924" s="81"/>
      <c r="AD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</row>
    <row r="925" spans="2:56" ht="15" x14ac:dyDescent="0.25">
      <c r="B925" s="19"/>
      <c r="C925" s="86"/>
      <c r="H925" s="3"/>
      <c r="Y925" s="3"/>
      <c r="AB925" s="3"/>
      <c r="AC925" s="81"/>
      <c r="AD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</row>
    <row r="926" spans="2:56" ht="15" x14ac:dyDescent="0.25">
      <c r="B926" s="19"/>
      <c r="C926" s="86"/>
      <c r="H926" s="3"/>
      <c r="Y926" s="3"/>
      <c r="AB926" s="3"/>
      <c r="AC926" s="81"/>
      <c r="AD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</row>
    <row r="927" spans="2:56" ht="15" x14ac:dyDescent="0.25">
      <c r="B927" s="19"/>
      <c r="C927" s="86"/>
      <c r="H927" s="3"/>
      <c r="Y927" s="3"/>
      <c r="AB927" s="3"/>
      <c r="AC927" s="81"/>
      <c r="AD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</row>
    <row r="928" spans="2:56" ht="15" x14ac:dyDescent="0.25">
      <c r="B928" s="19"/>
      <c r="C928" s="86"/>
      <c r="H928" s="3"/>
      <c r="Y928" s="3"/>
      <c r="AB928" s="3"/>
      <c r="AC928" s="81"/>
      <c r="AD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</row>
    <row r="929" spans="2:56" ht="15" x14ac:dyDescent="0.25">
      <c r="B929" s="19"/>
      <c r="C929" s="86"/>
      <c r="H929" s="3"/>
      <c r="Y929" s="3"/>
      <c r="AB929" s="3"/>
      <c r="AC929" s="81"/>
      <c r="AD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</row>
    <row r="930" spans="2:56" ht="15" x14ac:dyDescent="0.25">
      <c r="B930" s="19"/>
      <c r="C930" s="86"/>
      <c r="H930" s="3"/>
      <c r="Y930" s="3"/>
      <c r="AB930" s="3"/>
      <c r="AC930" s="81"/>
      <c r="AD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</row>
    <row r="931" spans="2:56" ht="15" x14ac:dyDescent="0.25">
      <c r="B931" s="19"/>
      <c r="C931" s="86"/>
      <c r="H931" s="3"/>
      <c r="Y931" s="3"/>
      <c r="AB931" s="3"/>
      <c r="AC931" s="81"/>
      <c r="AD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</row>
    <row r="932" spans="2:56" ht="15" x14ac:dyDescent="0.25">
      <c r="B932" s="19"/>
      <c r="C932" s="86"/>
      <c r="H932" s="3"/>
      <c r="Y932" s="3"/>
      <c r="AB932" s="3"/>
      <c r="AC932" s="81"/>
      <c r="AD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</row>
    <row r="933" spans="2:56" ht="15" x14ac:dyDescent="0.25">
      <c r="B933" s="19"/>
      <c r="C933" s="86"/>
      <c r="H933" s="3"/>
      <c r="Y933" s="3"/>
      <c r="AB933" s="3"/>
      <c r="AC933" s="81"/>
      <c r="AD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</row>
    <row r="934" spans="2:56" ht="15" x14ac:dyDescent="0.25">
      <c r="B934" s="19"/>
      <c r="C934" s="86"/>
      <c r="H934" s="3"/>
      <c r="Y934" s="3"/>
      <c r="AB934" s="3"/>
      <c r="AC934" s="81"/>
      <c r="AD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</row>
    <row r="935" spans="2:56" ht="15" x14ac:dyDescent="0.25">
      <c r="B935" s="19"/>
      <c r="C935" s="86"/>
      <c r="H935" s="3"/>
      <c r="Y935" s="3"/>
      <c r="AB935" s="3"/>
      <c r="AC935" s="81"/>
      <c r="AD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</row>
    <row r="936" spans="2:56" ht="15" x14ac:dyDescent="0.25">
      <c r="B936" s="19"/>
      <c r="C936" s="86"/>
      <c r="H936" s="3"/>
      <c r="Y936" s="3"/>
      <c r="AB936" s="3"/>
      <c r="AC936" s="81"/>
      <c r="AD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</row>
    <row r="937" spans="2:56" ht="15" x14ac:dyDescent="0.25">
      <c r="B937" s="19"/>
      <c r="C937" s="86"/>
      <c r="H937" s="3"/>
      <c r="Y937" s="3"/>
      <c r="AB937" s="3"/>
      <c r="AC937" s="81"/>
      <c r="AD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</row>
    <row r="938" spans="2:56" ht="15" x14ac:dyDescent="0.25">
      <c r="B938" s="19"/>
      <c r="C938" s="86"/>
      <c r="H938" s="3"/>
      <c r="Y938" s="3"/>
      <c r="AB938" s="3"/>
      <c r="AC938" s="81"/>
      <c r="AD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</row>
    <row r="939" spans="2:56" ht="15" x14ac:dyDescent="0.25">
      <c r="B939" s="19"/>
      <c r="C939" s="86"/>
      <c r="H939" s="3"/>
      <c r="Y939" s="3"/>
      <c r="AB939" s="3"/>
      <c r="AC939" s="81"/>
      <c r="AD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</row>
    <row r="940" spans="2:56" ht="15" x14ac:dyDescent="0.25">
      <c r="B940" s="19"/>
      <c r="C940" s="86"/>
      <c r="H940" s="3"/>
      <c r="Y940" s="3"/>
      <c r="AB940" s="3"/>
      <c r="AC940" s="81"/>
      <c r="AD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</row>
    <row r="941" spans="2:56" ht="15" x14ac:dyDescent="0.25">
      <c r="B941" s="19"/>
      <c r="C941" s="86"/>
      <c r="H941" s="3"/>
      <c r="Y941" s="3"/>
      <c r="AB941" s="3"/>
      <c r="AC941" s="81"/>
      <c r="AD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</row>
    <row r="942" spans="2:56" ht="15" x14ac:dyDescent="0.25">
      <c r="B942" s="19"/>
      <c r="C942" s="86"/>
      <c r="H942" s="3"/>
      <c r="Y942" s="3"/>
      <c r="AB942" s="3"/>
      <c r="AC942" s="81"/>
      <c r="AD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</row>
    <row r="943" spans="2:56" ht="15" x14ac:dyDescent="0.25">
      <c r="B943" s="19"/>
      <c r="C943" s="86"/>
      <c r="H943" s="3"/>
      <c r="Y943" s="3"/>
      <c r="AB943" s="3"/>
      <c r="AC943" s="81"/>
      <c r="AD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</row>
    <row r="944" spans="2:56" ht="15" x14ac:dyDescent="0.25">
      <c r="B944" s="19"/>
      <c r="C944" s="86"/>
      <c r="H944" s="3"/>
      <c r="Y944" s="3"/>
      <c r="AB944" s="3"/>
      <c r="AC944" s="81"/>
      <c r="AD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</row>
    <row r="945" spans="2:56" ht="15" x14ac:dyDescent="0.25">
      <c r="B945" s="19"/>
      <c r="C945" s="86"/>
      <c r="H945" s="3"/>
      <c r="Y945" s="3"/>
      <c r="AB945" s="3"/>
      <c r="AC945" s="81"/>
      <c r="AD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</row>
    <row r="946" spans="2:56" ht="15" x14ac:dyDescent="0.25">
      <c r="B946" s="19"/>
      <c r="C946" s="86"/>
      <c r="H946" s="3"/>
      <c r="Y946" s="3"/>
      <c r="AB946" s="3"/>
      <c r="AC946" s="81"/>
      <c r="AD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</row>
    <row r="947" spans="2:56" ht="15" x14ac:dyDescent="0.25">
      <c r="B947" s="19"/>
      <c r="C947" s="86"/>
      <c r="H947" s="3"/>
      <c r="Y947" s="3"/>
      <c r="AB947" s="3"/>
      <c r="AC947" s="81"/>
      <c r="AD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</row>
    <row r="948" spans="2:56" ht="15" x14ac:dyDescent="0.25">
      <c r="B948" s="19"/>
      <c r="C948" s="86"/>
      <c r="H948" s="3"/>
      <c r="Y948" s="3"/>
      <c r="AB948" s="3"/>
      <c r="AC948" s="81"/>
      <c r="AD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</row>
    <row r="949" spans="2:56" ht="15" x14ac:dyDescent="0.25">
      <c r="B949" s="19"/>
      <c r="C949" s="86"/>
      <c r="H949" s="3"/>
      <c r="Y949" s="3"/>
      <c r="AB949" s="3"/>
      <c r="AC949" s="81"/>
      <c r="AD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</row>
    <row r="950" spans="2:56" ht="15" x14ac:dyDescent="0.25">
      <c r="B950" s="19"/>
      <c r="C950" s="86"/>
      <c r="H950" s="3"/>
      <c r="Y950" s="3"/>
      <c r="AB950" s="3"/>
      <c r="AC950" s="81"/>
      <c r="AD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</row>
    <row r="951" spans="2:56" ht="15" x14ac:dyDescent="0.25">
      <c r="B951" s="19"/>
      <c r="C951" s="86"/>
      <c r="H951" s="3"/>
      <c r="Y951" s="3"/>
      <c r="AB951" s="3"/>
      <c r="AC951" s="81"/>
      <c r="AD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</row>
    <row r="952" spans="2:56" ht="15" x14ac:dyDescent="0.25">
      <c r="B952" s="19"/>
      <c r="C952" s="86"/>
      <c r="H952" s="3"/>
      <c r="Y952" s="3"/>
      <c r="AB952" s="3"/>
      <c r="AC952" s="81"/>
      <c r="AD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</row>
    <row r="953" spans="2:56" ht="15" x14ac:dyDescent="0.25">
      <c r="B953" s="19"/>
      <c r="C953" s="86"/>
      <c r="H953" s="3"/>
      <c r="Y953" s="3"/>
      <c r="AB953" s="3"/>
      <c r="AC953" s="81"/>
      <c r="AD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</row>
    <row r="954" spans="2:56" ht="15" x14ac:dyDescent="0.25">
      <c r="B954" s="19"/>
      <c r="C954" s="86"/>
      <c r="H954" s="3"/>
      <c r="Y954" s="3"/>
      <c r="AB954" s="3"/>
      <c r="AC954" s="81"/>
      <c r="AD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</row>
    <row r="955" spans="2:56" ht="15" x14ac:dyDescent="0.25">
      <c r="B955" s="19"/>
      <c r="C955" s="86"/>
      <c r="H955" s="3"/>
      <c r="Y955" s="3"/>
      <c r="AB955" s="3"/>
      <c r="AC955" s="81"/>
      <c r="AD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</row>
    <row r="956" spans="2:56" ht="15" x14ac:dyDescent="0.25">
      <c r="B956" s="19"/>
      <c r="C956" s="86"/>
      <c r="H956" s="3"/>
      <c r="Y956" s="3"/>
      <c r="AB956" s="3"/>
      <c r="AC956" s="81"/>
      <c r="AD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</row>
    <row r="957" spans="2:56" ht="15" x14ac:dyDescent="0.25">
      <c r="B957" s="19"/>
      <c r="C957" s="86"/>
      <c r="H957" s="3"/>
      <c r="Y957" s="3"/>
      <c r="AB957" s="3"/>
      <c r="AC957" s="81"/>
      <c r="AD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</row>
    <row r="958" spans="2:56" ht="15" x14ac:dyDescent="0.25">
      <c r="B958" s="19"/>
      <c r="C958" s="86"/>
      <c r="H958" s="3"/>
      <c r="Y958" s="3"/>
      <c r="AB958" s="3"/>
      <c r="AC958" s="81"/>
      <c r="AD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</row>
    <row r="959" spans="2:56" ht="15" x14ac:dyDescent="0.25">
      <c r="B959" s="19"/>
      <c r="C959" s="86"/>
      <c r="H959" s="3"/>
      <c r="Y959" s="3"/>
      <c r="AB959" s="3"/>
      <c r="AC959" s="81"/>
      <c r="AD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</row>
    <row r="960" spans="2:56" ht="15" x14ac:dyDescent="0.25">
      <c r="B960" s="19"/>
      <c r="C960" s="86"/>
      <c r="H960" s="3"/>
      <c r="Y960" s="3"/>
      <c r="AB960" s="3"/>
      <c r="AC960" s="81"/>
      <c r="AD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</row>
    <row r="961" spans="2:56" ht="15" x14ac:dyDescent="0.25">
      <c r="B961" s="19"/>
      <c r="C961" s="86"/>
      <c r="H961" s="3"/>
      <c r="Y961" s="3"/>
      <c r="AB961" s="3"/>
      <c r="AC961" s="81"/>
      <c r="AD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</row>
    <row r="962" spans="2:56" ht="15" x14ac:dyDescent="0.25">
      <c r="B962" s="19"/>
      <c r="C962" s="86"/>
      <c r="H962" s="3"/>
      <c r="Y962" s="3"/>
      <c r="AB962" s="3"/>
      <c r="AC962" s="81"/>
      <c r="AD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</row>
    <row r="963" spans="2:56" ht="15" x14ac:dyDescent="0.25">
      <c r="B963" s="19"/>
      <c r="C963" s="86"/>
      <c r="H963" s="3"/>
      <c r="Y963" s="3"/>
      <c r="AB963" s="3"/>
      <c r="AC963" s="81"/>
      <c r="AD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</row>
    <row r="964" spans="2:56" ht="15" x14ac:dyDescent="0.25">
      <c r="B964" s="19"/>
      <c r="C964" s="86"/>
      <c r="H964" s="3"/>
      <c r="Y964" s="3"/>
      <c r="AB964" s="3"/>
      <c r="AC964" s="81"/>
      <c r="AD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</row>
    <row r="965" spans="2:56" ht="15" x14ac:dyDescent="0.25">
      <c r="B965" s="19"/>
      <c r="C965" s="86"/>
      <c r="H965" s="3"/>
      <c r="Y965" s="3"/>
      <c r="AB965" s="3"/>
      <c r="AC965" s="81"/>
      <c r="AD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</row>
    <row r="966" spans="2:56" ht="15" x14ac:dyDescent="0.25">
      <c r="B966" s="19"/>
      <c r="C966" s="86"/>
      <c r="H966" s="3"/>
      <c r="Y966" s="3"/>
      <c r="AB966" s="3"/>
      <c r="AC966" s="81"/>
      <c r="AD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</row>
    <row r="967" spans="2:56" ht="15" x14ac:dyDescent="0.25">
      <c r="B967" s="19"/>
      <c r="C967" s="86"/>
      <c r="H967" s="3"/>
      <c r="Y967" s="3"/>
      <c r="AB967" s="3"/>
      <c r="AC967" s="81"/>
      <c r="AD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</row>
    <row r="968" spans="2:56" ht="15" x14ac:dyDescent="0.25">
      <c r="B968" s="19"/>
      <c r="C968" s="86"/>
      <c r="H968" s="3"/>
      <c r="Y968" s="3"/>
      <c r="AB968" s="3"/>
      <c r="AC968" s="81"/>
      <c r="AD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</row>
    <row r="969" spans="2:56" ht="15" x14ac:dyDescent="0.25">
      <c r="B969" s="19"/>
      <c r="C969" s="86"/>
      <c r="H969" s="3"/>
      <c r="Y969" s="3"/>
      <c r="AB969" s="3"/>
      <c r="AC969" s="81"/>
      <c r="AD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</row>
    <row r="970" spans="2:56" ht="15" x14ac:dyDescent="0.25">
      <c r="B970" s="19"/>
      <c r="C970" s="86"/>
      <c r="H970" s="3"/>
      <c r="Y970" s="3"/>
      <c r="AB970" s="3"/>
      <c r="AC970" s="81"/>
      <c r="AD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</row>
    <row r="971" spans="2:56" ht="15" x14ac:dyDescent="0.25">
      <c r="B971" s="19"/>
      <c r="C971" s="86"/>
      <c r="H971" s="3"/>
      <c r="Y971" s="3"/>
      <c r="AB971" s="3"/>
      <c r="AC971" s="81"/>
      <c r="AD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</row>
    <row r="972" spans="2:56" ht="15" x14ac:dyDescent="0.25">
      <c r="B972" s="19"/>
      <c r="C972" s="86"/>
      <c r="H972" s="3"/>
      <c r="Y972" s="3"/>
      <c r="AB972" s="3"/>
      <c r="AC972" s="81"/>
      <c r="AD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</row>
    <row r="973" spans="2:56" ht="15" x14ac:dyDescent="0.25">
      <c r="B973" s="19"/>
      <c r="C973" s="86"/>
      <c r="H973" s="3"/>
      <c r="Y973" s="3"/>
      <c r="AB973" s="3"/>
      <c r="AC973" s="81"/>
      <c r="AD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</row>
    <row r="974" spans="2:56" x14ac:dyDescent="0.2">
      <c r="B974" s="19"/>
      <c r="C974" s="86"/>
    </row>
    <row r="975" spans="2:56" x14ac:dyDescent="0.2">
      <c r="B975" s="19"/>
      <c r="C975" s="86"/>
    </row>
  </sheetData>
  <conditionalFormatting sqref="C3:X156 Z3:AD156">
    <cfRule type="cellIs" dxfId="10" priority="7" operator="greaterThan">
      <formula>1</formula>
    </cfRule>
  </conditionalFormatting>
  <conditionalFormatting sqref="AT3:BD156">
    <cfRule type="cellIs" dxfId="9" priority="6" operator="greaterThan">
      <formula>1</formula>
    </cfRule>
  </conditionalFormatting>
  <conditionalFormatting sqref="AE3:AS156">
    <cfRule type="cellIs" dxfId="8" priority="5" operator="greaterThan">
      <formula>1</formula>
    </cfRule>
  </conditionalFormatting>
  <conditionalFormatting sqref="Y78:Y156">
    <cfRule type="cellIs" dxfId="7" priority="4" operator="greaterThan">
      <formula>1</formula>
    </cfRule>
  </conditionalFormatting>
  <conditionalFormatting sqref="Y3:Y156">
    <cfRule type="cellIs" dxfId="6" priority="2" operator="lessThan">
      <formula>0</formula>
    </cfRule>
    <cfRule type="cellIs" dxfId="5" priority="3" operator="greaterThan">
      <formula>1</formula>
    </cfRule>
  </conditionalFormatting>
  <conditionalFormatting sqref="Y14:Y156">
    <cfRule type="cellIs" dxfId="4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56"/>
  <sheetViews>
    <sheetView workbookViewId="0">
      <pane xSplit="1" ySplit="2" topLeftCell="E102" activePane="bottomRight" state="frozen"/>
      <selection pane="topRight" activeCell="B1" sqref="B1"/>
      <selection pane="bottomLeft" activeCell="A3" sqref="A3"/>
      <selection pane="bottomRight" activeCell="N3" sqref="N3"/>
    </sheetView>
  </sheetViews>
  <sheetFormatPr baseColWidth="10" defaultRowHeight="12.75" x14ac:dyDescent="0.2"/>
  <cols>
    <col min="1" max="1" width="21.5703125" customWidth="1"/>
    <col min="2" max="2" width="16.42578125" customWidth="1"/>
  </cols>
  <sheetData>
    <row r="2" spans="1:16" s="7" customFormat="1" ht="14.25" x14ac:dyDescent="0.2">
      <c r="A2" s="82" t="s">
        <v>335</v>
      </c>
      <c r="B2" s="82">
        <v>2007</v>
      </c>
      <c r="C2" s="82">
        <v>2008</v>
      </c>
      <c r="D2" s="82">
        <v>2009</v>
      </c>
      <c r="E2" s="82">
        <v>2010</v>
      </c>
      <c r="F2" s="82">
        <v>2011</v>
      </c>
      <c r="G2" s="82">
        <v>2012</v>
      </c>
      <c r="H2" s="82">
        <v>2013</v>
      </c>
      <c r="I2" s="82">
        <v>2014</v>
      </c>
      <c r="J2" s="82">
        <v>2015</v>
      </c>
      <c r="K2" s="82">
        <v>2016</v>
      </c>
      <c r="L2" s="82">
        <v>2017</v>
      </c>
      <c r="M2" s="82">
        <v>2018</v>
      </c>
      <c r="N2" s="82">
        <v>2019</v>
      </c>
      <c r="O2" s="82">
        <v>2020</v>
      </c>
      <c r="P2" s="82">
        <v>2021</v>
      </c>
    </row>
    <row r="3" spans="1:16" x14ac:dyDescent="0.2">
      <c r="A3" s="19" t="s">
        <v>12</v>
      </c>
      <c r="B3" s="83">
        <f>[1]original_data!B2</f>
        <v>10</v>
      </c>
      <c r="C3" s="83">
        <f>[1]original_data!C2</f>
        <v>10</v>
      </c>
      <c r="D3" s="83">
        <f>[1]original_data!D2</f>
        <v>10</v>
      </c>
      <c r="E3" s="83">
        <f>[1]original_data!E2</f>
        <v>10</v>
      </c>
      <c r="F3" s="83">
        <f>[1]original_data!F2</f>
        <v>10</v>
      </c>
      <c r="G3" s="83">
        <f>[1]original_data!G2</f>
        <v>10</v>
      </c>
      <c r="H3" s="83">
        <f>[1]original_data!H2</f>
        <v>10</v>
      </c>
      <c r="I3" s="83">
        <f>[1]original_data!I2</f>
        <v>9.9</v>
      </c>
      <c r="J3" s="83">
        <f>[1]original_data!J2</f>
        <v>9.8000000000000007</v>
      </c>
      <c r="K3" s="83">
        <f>[1]original_data!K2</f>
        <v>9.9</v>
      </c>
      <c r="L3" s="83">
        <f>[1]original_data!L2</f>
        <v>9.6999999999999993</v>
      </c>
      <c r="M3" s="83">
        <f>[1]original_data!M2</f>
        <v>9.3999999999999986</v>
      </c>
      <c r="N3" s="83">
        <f>[1]original_data!N2</f>
        <v>9.1</v>
      </c>
      <c r="O3" s="83">
        <f>[1]original_data!O2</f>
        <v>8.6321285473415692</v>
      </c>
      <c r="P3" s="83">
        <f>[1]original_data!P2</f>
        <v>8.3000000000000007</v>
      </c>
    </row>
    <row r="4" spans="1:16" x14ac:dyDescent="0.2">
      <c r="A4" s="19" t="s">
        <v>13</v>
      </c>
      <c r="B4" s="83">
        <f>[1]original_data!B3</f>
        <v>5.6</v>
      </c>
      <c r="C4" s="83">
        <f>[1]original_data!C3</f>
        <v>5.8</v>
      </c>
      <c r="D4" s="83">
        <f>[1]original_data!D3</f>
        <v>5.7</v>
      </c>
      <c r="E4" s="83">
        <f>[1]original_data!E3</f>
        <v>5.5</v>
      </c>
      <c r="F4" s="83">
        <f>[1]original_data!F3</f>
        <v>6.3</v>
      </c>
      <c r="G4" s="83">
        <f>[1]original_data!G3</f>
        <v>6</v>
      </c>
      <c r="H4" s="83">
        <f>[1]original_data!H3</f>
        <v>6.3</v>
      </c>
      <c r="I4" s="83">
        <f>[1]original_data!I3</f>
        <v>6.2</v>
      </c>
      <c r="J4" s="83">
        <f>[1]original_data!J3</f>
        <v>6.1</v>
      </c>
      <c r="K4" s="83">
        <f>[1]original_data!K3</f>
        <v>6.4</v>
      </c>
      <c r="L4" s="83">
        <f>[1]original_data!L3</f>
        <v>6.7</v>
      </c>
      <c r="M4" s="83">
        <f>[1]original_data!M3</f>
        <v>7</v>
      </c>
      <c r="N4" s="83">
        <f>[1]original_data!N3</f>
        <v>6.7</v>
      </c>
      <c r="O4" s="83">
        <f>[1]original_data!O3</f>
        <v>6.4</v>
      </c>
      <c r="P4" s="83">
        <f>[1]original_data!P3</f>
        <v>6.1</v>
      </c>
    </row>
    <row r="5" spans="1:16" x14ac:dyDescent="0.2">
      <c r="A5" s="19" t="s">
        <v>14</v>
      </c>
      <c r="B5" s="83">
        <f>[1]original_data!B4</f>
        <v>5.7</v>
      </c>
      <c r="C5" s="83">
        <f>[1]original_data!C4</f>
        <v>5.7</v>
      </c>
      <c r="D5" s="83">
        <f>[1]original_data!D4</f>
        <v>5.7</v>
      </c>
      <c r="E5" s="83">
        <f>[1]original_data!E4</f>
        <v>5.7</v>
      </c>
      <c r="F5" s="83">
        <f>[1]original_data!F4</f>
        <v>5.3</v>
      </c>
      <c r="G5" s="83">
        <f>[1]original_data!G4</f>
        <v>5.5</v>
      </c>
      <c r="H5" s="83">
        <f>[1]original_data!H4</f>
        <v>5.2</v>
      </c>
      <c r="I5" s="83">
        <f>[1]original_data!I4</f>
        <v>5.7</v>
      </c>
      <c r="J5" s="83">
        <f>[1]original_data!J4</f>
        <v>5.4</v>
      </c>
      <c r="K5" s="83">
        <f>[1]original_data!K4</f>
        <v>5.0999999999999996</v>
      </c>
      <c r="L5" s="83">
        <f>[1]original_data!L4</f>
        <v>4.9000000000000004</v>
      </c>
      <c r="M5" s="83">
        <f>[1]original_data!M4</f>
        <v>4.6000000000000005</v>
      </c>
      <c r="N5" s="83">
        <f>[1]original_data!N4</f>
        <v>4.3</v>
      </c>
      <c r="O5" s="83">
        <f>[1]original_data!O4</f>
        <v>4</v>
      </c>
      <c r="P5" s="83">
        <f>[1]original_data!P4</f>
        <v>3.7</v>
      </c>
    </row>
    <row r="6" spans="1:16" x14ac:dyDescent="0.2">
      <c r="A6" s="19" t="s">
        <v>15</v>
      </c>
      <c r="B6" s="83">
        <f>[1]original_data!B5</f>
        <v>7.6</v>
      </c>
      <c r="C6" s="83">
        <f>[1]original_data!C5</f>
        <v>7.2</v>
      </c>
      <c r="D6" s="83">
        <f>[1]original_data!D5</f>
        <v>7.2</v>
      </c>
      <c r="E6" s="83">
        <f>[1]original_data!E5</f>
        <v>6.7</v>
      </c>
      <c r="F6" s="83">
        <f>[1]original_data!F5</f>
        <v>6.7</v>
      </c>
      <c r="G6" s="83">
        <f>[1]original_data!G5</f>
        <v>6.4</v>
      </c>
      <c r="H6" s="83">
        <f>[1]original_data!H5</f>
        <v>6.1</v>
      </c>
      <c r="I6" s="83">
        <f>[1]original_data!I5</f>
        <v>5.8</v>
      </c>
      <c r="J6" s="83">
        <f>[1]original_data!J5</f>
        <v>5.6</v>
      </c>
      <c r="K6" s="83">
        <f>[1]original_data!K5</f>
        <v>5.6</v>
      </c>
      <c r="L6" s="83">
        <f>[1]original_data!L5</f>
        <v>5.4</v>
      </c>
      <c r="M6" s="83">
        <f>[1]original_data!M5</f>
        <v>5.1000000000000005</v>
      </c>
      <c r="N6" s="83">
        <f>[1]original_data!N5</f>
        <v>4.9000000000000004</v>
      </c>
      <c r="O6" s="83">
        <f>[1]original_data!O5</f>
        <v>4.860412354413354</v>
      </c>
      <c r="P6" s="83">
        <f>[1]original_data!P5</f>
        <v>4.5999999999999996</v>
      </c>
    </row>
    <row r="7" spans="1:16" x14ac:dyDescent="0.2">
      <c r="A7" s="19" t="s">
        <v>16</v>
      </c>
      <c r="B7" s="83">
        <f>[1]original_data!B7</f>
        <v>2.8</v>
      </c>
      <c r="C7" s="83">
        <f>[1]original_data!C7</f>
        <v>2.8</v>
      </c>
      <c r="D7" s="83">
        <f>[1]original_data!D7</f>
        <v>3</v>
      </c>
      <c r="E7" s="83">
        <f>[1]original_data!E7</f>
        <v>3.1</v>
      </c>
      <c r="F7" s="83">
        <f>[1]original_data!F7</f>
        <v>3.8</v>
      </c>
      <c r="G7" s="83">
        <f>[1]original_data!G7</f>
        <v>3.5</v>
      </c>
      <c r="H7" s="83">
        <f>[1]original_data!H7</f>
        <v>3.8</v>
      </c>
      <c r="I7" s="83">
        <f>[1]original_data!I7</f>
        <v>3.9</v>
      </c>
      <c r="J7" s="83">
        <f>[1]original_data!J7</f>
        <v>4</v>
      </c>
      <c r="K7" s="83">
        <f>[1]original_data!K7</f>
        <v>4.3</v>
      </c>
      <c r="L7" s="83">
        <f>[1]original_data!L7</f>
        <v>4.5999999999999996</v>
      </c>
      <c r="M7" s="83">
        <f>[1]original_data!M7</f>
        <v>4.311253769665532</v>
      </c>
      <c r="N7" s="83">
        <f>[1]original_data!N7</f>
        <v>4.3</v>
      </c>
      <c r="O7" s="83">
        <f>[1]original_data!O7</f>
        <v>4.5999999999999996</v>
      </c>
      <c r="P7" s="83">
        <f>[1]original_data!P7</f>
        <v>4.3</v>
      </c>
    </row>
    <row r="8" spans="1:16" x14ac:dyDescent="0.2">
      <c r="A8" s="19" t="s">
        <v>17</v>
      </c>
      <c r="B8" s="83">
        <f>[1]original_data!B8</f>
        <v>5.5</v>
      </c>
      <c r="C8" s="83">
        <f>[1]original_data!C8</f>
        <v>5.6</v>
      </c>
      <c r="D8" s="83">
        <f>[1]original_data!D8</f>
        <v>5.9</v>
      </c>
      <c r="E8" s="83">
        <f>[1]original_data!E8</f>
        <v>5.8</v>
      </c>
      <c r="F8" s="83">
        <f>[1]original_data!F8</f>
        <v>5.8</v>
      </c>
      <c r="G8" s="83">
        <f>[1]original_data!G8</f>
        <v>6.1</v>
      </c>
      <c r="H8" s="83">
        <f>[1]original_data!H8</f>
        <v>6.2</v>
      </c>
      <c r="I8" s="83">
        <f>[1]original_data!I8</f>
        <v>6.5</v>
      </c>
      <c r="J8" s="83">
        <f>[1]original_data!J8</f>
        <v>6.8</v>
      </c>
      <c r="K8" s="83">
        <f>[1]original_data!K8</f>
        <v>6.9</v>
      </c>
      <c r="L8" s="83">
        <f>[1]original_data!L8</f>
        <v>6.7</v>
      </c>
      <c r="M8" s="83">
        <f>[1]original_data!M8</f>
        <v>6.4</v>
      </c>
      <c r="N8" s="83">
        <f>[1]original_data!N8</f>
        <v>6.3</v>
      </c>
      <c r="O8" s="83">
        <f>[1]original_data!O8</f>
        <v>6</v>
      </c>
      <c r="P8" s="83">
        <f>[1]original_data!P8</f>
        <v>7</v>
      </c>
    </row>
    <row r="9" spans="1:16" x14ac:dyDescent="0.2">
      <c r="A9" s="19" t="s">
        <v>18</v>
      </c>
      <c r="B9" s="83">
        <f>[1]original_data!B9</f>
        <v>1.1000000000000001</v>
      </c>
      <c r="C9" s="83">
        <f>[1]original_data!C9</f>
        <v>1.1000000000000001</v>
      </c>
      <c r="D9" s="83">
        <f>[1]original_data!D9</f>
        <v>1.1000000000000001</v>
      </c>
      <c r="E9" s="83">
        <f>[1]original_data!E9</f>
        <v>1.1000000000000001</v>
      </c>
      <c r="F9" s="83">
        <f>[1]original_data!F9</f>
        <v>1.4</v>
      </c>
      <c r="G9" s="83">
        <f>[1]original_data!G9</f>
        <v>1.1000000000000001</v>
      </c>
      <c r="H9" s="83">
        <f>[1]original_data!H9</f>
        <v>1</v>
      </c>
      <c r="I9" s="83">
        <f>[1]original_data!I9</f>
        <v>1.3</v>
      </c>
      <c r="J9" s="83">
        <f>[1]original_data!J9</f>
        <v>1</v>
      </c>
      <c r="K9" s="83">
        <f>[1]original_data!K9</f>
        <v>1</v>
      </c>
      <c r="L9" s="83">
        <f>[1]original_data!L9</f>
        <v>1</v>
      </c>
      <c r="M9" s="83">
        <f>[1]original_data!M9</f>
        <v>0.7</v>
      </c>
      <c r="N9" s="83">
        <f>[1]original_data!N9</f>
        <v>0.7</v>
      </c>
      <c r="O9" s="83">
        <f>[1]original_data!O9</f>
        <v>0.5</v>
      </c>
      <c r="P9" s="83">
        <f>[1]original_data!P9</f>
        <v>0.5</v>
      </c>
    </row>
    <row r="10" spans="1:16" x14ac:dyDescent="0.2">
      <c r="A10" s="19" t="s">
        <v>19</v>
      </c>
      <c r="B10" s="83">
        <f>[1]original_data!B10</f>
        <v>2.2999999999999998</v>
      </c>
      <c r="C10" s="83">
        <f>[1]original_data!C10</f>
        <v>2.2999999999999998</v>
      </c>
      <c r="D10" s="83">
        <f>[1]original_data!D10</f>
        <v>2.6</v>
      </c>
      <c r="E10" s="83">
        <f>[1]original_data!E10</f>
        <v>2.4</v>
      </c>
      <c r="F10" s="83">
        <f>[1]original_data!F10</f>
        <v>2.2000000000000002</v>
      </c>
      <c r="G10" s="83">
        <f>[1]original_data!G10</f>
        <v>1.9</v>
      </c>
      <c r="H10" s="83">
        <f>[1]original_data!H10</f>
        <v>1.6</v>
      </c>
      <c r="I10" s="83">
        <f>[1]original_data!I10</f>
        <v>1.7</v>
      </c>
      <c r="J10" s="83">
        <f>[1]original_data!J10</f>
        <v>1.7</v>
      </c>
      <c r="K10" s="83">
        <f>[1]original_data!K10</f>
        <v>1.4</v>
      </c>
      <c r="L10" s="83">
        <f>[1]original_data!L10</f>
        <v>1.2</v>
      </c>
      <c r="M10" s="83">
        <f>[1]original_data!M10</f>
        <v>0.89999999999999991</v>
      </c>
      <c r="N10" s="83">
        <f>[1]original_data!N10</f>
        <v>0.9</v>
      </c>
      <c r="O10" s="83">
        <f>[1]original_data!O10</f>
        <v>0.60000000000000009</v>
      </c>
      <c r="P10" s="83">
        <f>[1]original_data!P10</f>
        <v>0.5</v>
      </c>
    </row>
    <row r="11" spans="1:16" x14ac:dyDescent="0.2">
      <c r="A11" s="19" t="s">
        <v>20</v>
      </c>
      <c r="B11" s="83">
        <f>[1]original_data!B11</f>
        <v>6.5</v>
      </c>
      <c r="C11" s="83">
        <f>[1]original_data!C11</f>
        <v>6.5</v>
      </c>
      <c r="D11" s="83">
        <f>[1]original_data!D11</f>
        <v>7</v>
      </c>
      <c r="E11" s="83">
        <f>[1]original_data!E11</f>
        <v>7.4</v>
      </c>
      <c r="F11" s="83">
        <f>[1]original_data!F11</f>
        <v>7.5</v>
      </c>
      <c r="G11" s="83">
        <f>[1]original_data!G11</f>
        <v>7.2</v>
      </c>
      <c r="H11" s="83">
        <f>[1]original_data!H11</f>
        <v>6.9</v>
      </c>
      <c r="I11" s="83">
        <f>[1]original_data!I11</f>
        <v>6.6</v>
      </c>
      <c r="J11" s="83">
        <f>[1]original_data!J11</f>
        <v>6.9</v>
      </c>
      <c r="K11" s="83">
        <f>[1]original_data!K11</f>
        <v>6.6</v>
      </c>
      <c r="L11" s="83">
        <f>[1]original_data!L11</f>
        <v>6.4</v>
      </c>
      <c r="M11" s="83">
        <f>[1]original_data!M11</f>
        <v>6.5</v>
      </c>
      <c r="N11" s="83">
        <f>[1]original_data!N11</f>
        <v>6.2</v>
      </c>
      <c r="O11" s="83">
        <f>[1]original_data!O11</f>
        <v>5.9</v>
      </c>
      <c r="P11" s="83">
        <f>[1]original_data!P11</f>
        <v>7.2</v>
      </c>
    </row>
    <row r="12" spans="1:16" x14ac:dyDescent="0.2">
      <c r="A12" s="19" t="s">
        <v>21</v>
      </c>
      <c r="B12" s="83">
        <f>[1]original_data!B13</f>
        <v>5.3</v>
      </c>
      <c r="C12" s="83">
        <f>[1]original_data!C13</f>
        <v>5.6</v>
      </c>
      <c r="D12" s="83">
        <f>[1]original_data!D13</f>
        <v>5.9</v>
      </c>
      <c r="E12" s="83">
        <f>[1]original_data!E13</f>
        <v>5.7</v>
      </c>
      <c r="F12" s="83">
        <f>[1]original_data!F13</f>
        <v>5.3</v>
      </c>
      <c r="G12" s="83">
        <f>[1]original_data!G13</f>
        <v>5.9</v>
      </c>
      <c r="H12" s="83">
        <f>[1]original_data!H13</f>
        <v>5.6</v>
      </c>
      <c r="I12" s="83">
        <f>[1]original_data!I13</f>
        <v>5.6</v>
      </c>
      <c r="J12" s="83">
        <f>[1]original_data!J13</f>
        <v>5.3</v>
      </c>
      <c r="K12" s="83">
        <f>[1]original_data!K13</f>
        <v>5</v>
      </c>
      <c r="L12" s="83">
        <f>[1]original_data!L13</f>
        <v>4.8</v>
      </c>
      <c r="M12" s="83">
        <f>[1]original_data!M13</f>
        <v>4.5</v>
      </c>
      <c r="N12" s="83">
        <f>[1]original_data!N13</f>
        <v>4.8</v>
      </c>
      <c r="O12" s="83">
        <f>[1]original_data!O13</f>
        <v>5.0999999999999996</v>
      </c>
      <c r="P12" s="83">
        <f>[1]original_data!P13</f>
        <v>5.3</v>
      </c>
    </row>
    <row r="13" spans="1:16" x14ac:dyDescent="0.2">
      <c r="A13" s="19" t="s">
        <v>22</v>
      </c>
      <c r="B13" s="83">
        <f>[1]original_data!B14</f>
        <v>5.9</v>
      </c>
      <c r="C13" s="83">
        <f>[1]original_data!C14</f>
        <v>6.4</v>
      </c>
      <c r="D13" s="83">
        <f>[1]original_data!D14</f>
        <v>6.5</v>
      </c>
      <c r="E13" s="83">
        <f>[1]original_data!E14</f>
        <v>6.3</v>
      </c>
      <c r="F13" s="83">
        <f>[1]original_data!F14</f>
        <v>6.2</v>
      </c>
      <c r="G13" s="83">
        <f>[1]original_data!G14</f>
        <v>5.9</v>
      </c>
      <c r="H13" s="83">
        <f>[1]original_data!H14</f>
        <v>5.8</v>
      </c>
      <c r="I13" s="83">
        <f>[1]original_data!I14</f>
        <v>6</v>
      </c>
      <c r="J13" s="83">
        <f>[1]original_data!J14</f>
        <v>5.7</v>
      </c>
      <c r="K13" s="83">
        <f>[1]original_data!K14</f>
        <v>6</v>
      </c>
      <c r="L13" s="83">
        <f>[1]original_data!L14</f>
        <v>5.8</v>
      </c>
      <c r="M13" s="83">
        <f>[1]original_data!M14</f>
        <v>6.1</v>
      </c>
      <c r="N13" s="83">
        <f>[1]original_data!N14</f>
        <v>5.8</v>
      </c>
      <c r="O13" s="83">
        <f>[1]original_data!O14</f>
        <v>5.5</v>
      </c>
      <c r="P13" s="83">
        <f>[1]original_data!P14</f>
        <v>5.2</v>
      </c>
    </row>
    <row r="14" spans="1:16" x14ac:dyDescent="0.2">
      <c r="A14" s="19" t="s">
        <v>23</v>
      </c>
      <c r="B14" s="83">
        <f>[1]original_data!B15</f>
        <v>5.0999999999999996</v>
      </c>
      <c r="C14" s="83">
        <f>[1]original_data!C15</f>
        <v>5.0999999999999996</v>
      </c>
      <c r="D14" s="83">
        <f>[1]original_data!D15</f>
        <v>5.4</v>
      </c>
      <c r="E14" s="83">
        <f>[1]original_data!E15</f>
        <v>5.7</v>
      </c>
      <c r="F14" s="83">
        <f>[1]original_data!F15</f>
        <v>5.4</v>
      </c>
      <c r="G14" s="83">
        <f>[1]original_data!G15</f>
        <v>5.3</v>
      </c>
      <c r="H14" s="83">
        <f>[1]original_data!H15</f>
        <v>5</v>
      </c>
      <c r="I14" s="83">
        <f>[1]original_data!I15</f>
        <v>5.3</v>
      </c>
      <c r="J14" s="83">
        <f>[1]original_data!J15</f>
        <v>5.4</v>
      </c>
      <c r="K14" s="83">
        <f>[1]original_data!K15</f>
        <v>5.7</v>
      </c>
      <c r="L14" s="83">
        <f>[1]original_data!L15</f>
        <v>6</v>
      </c>
      <c r="M14" s="83">
        <f>[1]original_data!M15</f>
        <v>5.7</v>
      </c>
      <c r="N14" s="83">
        <f>[1]original_data!N15</f>
        <v>6</v>
      </c>
      <c r="O14" s="83">
        <f>[1]original_data!O15</f>
        <v>5.7</v>
      </c>
      <c r="P14" s="83">
        <f>[1]original_data!P15</f>
        <v>5.4</v>
      </c>
    </row>
    <row r="15" spans="1:16" x14ac:dyDescent="0.2">
      <c r="A15" s="19" t="s">
        <v>24</v>
      </c>
      <c r="B15" s="83">
        <f>[1]original_data!B16</f>
        <v>7.1</v>
      </c>
      <c r="C15" s="83">
        <f>[1]original_data!C16</f>
        <v>7.1</v>
      </c>
      <c r="D15" s="83">
        <f>[1]original_data!D16</f>
        <v>7.1</v>
      </c>
      <c r="E15" s="83">
        <f>[1]original_data!E16</f>
        <v>6.9</v>
      </c>
      <c r="F15" s="83">
        <f>[1]original_data!F16</f>
        <v>7</v>
      </c>
      <c r="G15" s="83">
        <f>[1]original_data!G16</f>
        <v>7.3</v>
      </c>
      <c r="H15" s="83">
        <f>[1]original_data!H16</f>
        <v>7.6</v>
      </c>
      <c r="I15" s="83">
        <f>[1]original_data!I16</f>
        <v>7.3</v>
      </c>
      <c r="J15" s="83">
        <f>[1]original_data!J16</f>
        <v>7.8</v>
      </c>
      <c r="K15" s="83">
        <f>[1]original_data!K16</f>
        <v>7.5</v>
      </c>
      <c r="L15" s="83">
        <f>[1]original_data!L16</f>
        <v>7.3</v>
      </c>
      <c r="M15" s="83">
        <f>[1]original_data!M16</f>
        <v>7.3</v>
      </c>
      <c r="N15" s="83">
        <f>[1]original_data!N16</f>
        <v>7</v>
      </c>
      <c r="O15" s="83">
        <f>[1]original_data!O16</f>
        <v>6.7</v>
      </c>
      <c r="P15" s="83">
        <f>[1]original_data!P16</f>
        <v>7.1</v>
      </c>
    </row>
    <row r="16" spans="1:16" x14ac:dyDescent="0.2">
      <c r="A16" s="19" t="s">
        <v>25</v>
      </c>
      <c r="B16" s="83">
        <f>[1]original_data!B17</f>
        <v>2</v>
      </c>
      <c r="C16" s="83">
        <f>[1]original_data!C17</f>
        <v>2</v>
      </c>
      <c r="D16" s="83">
        <f>[1]original_data!D17</f>
        <v>3</v>
      </c>
      <c r="E16" s="83">
        <f>[1]original_data!E17</f>
        <v>2.8</v>
      </c>
      <c r="F16" s="83">
        <f>[1]original_data!F17</f>
        <v>2.6</v>
      </c>
      <c r="G16" s="83">
        <f>[1]original_data!G17</f>
        <v>2.2999999999999998</v>
      </c>
      <c r="H16" s="83">
        <f>[1]original_data!H17</f>
        <v>2</v>
      </c>
      <c r="I16" s="83">
        <f>[1]original_data!I17</f>
        <v>1.9</v>
      </c>
      <c r="J16" s="83">
        <f>[1]original_data!J17</f>
        <v>1.5</v>
      </c>
      <c r="K16" s="83">
        <f>[1]original_data!K17</f>
        <v>1.2</v>
      </c>
      <c r="L16" s="83">
        <f>[1]original_data!L17</f>
        <v>1</v>
      </c>
      <c r="M16" s="83">
        <f>[1]original_data!M17</f>
        <v>0.7</v>
      </c>
      <c r="N16" s="83">
        <f>[1]original_data!N17</f>
        <v>0.7</v>
      </c>
      <c r="O16" s="83">
        <f>[1]original_data!O17</f>
        <v>0.60378102924581556</v>
      </c>
      <c r="P16" s="83">
        <f>[1]original_data!P17</f>
        <v>0.5</v>
      </c>
    </row>
    <row r="17" spans="1:16" x14ac:dyDescent="0.2">
      <c r="A17" s="19" t="s">
        <v>26</v>
      </c>
      <c r="B17" s="83">
        <f>[1]original_data!B19</f>
        <v>6.6</v>
      </c>
      <c r="C17" s="83">
        <f>[1]original_data!C19</f>
        <v>6.6</v>
      </c>
      <c r="D17" s="83">
        <f>[1]original_data!D19</f>
        <v>6.7</v>
      </c>
      <c r="E17" s="83">
        <f>[1]original_data!E19</f>
        <v>7</v>
      </c>
      <c r="F17" s="83">
        <f>[1]original_data!F19</f>
        <v>7.3</v>
      </c>
      <c r="G17" s="83">
        <f>[1]original_data!G19</f>
        <v>7</v>
      </c>
      <c r="H17" s="83">
        <f>[1]original_data!H19</f>
        <v>7.3</v>
      </c>
      <c r="I17" s="83">
        <f>[1]original_data!I19</f>
        <v>7.6</v>
      </c>
      <c r="J17" s="83">
        <f>[1]original_data!J19</f>
        <v>7.1</v>
      </c>
      <c r="K17" s="83">
        <f>[1]original_data!K19</f>
        <v>6.8</v>
      </c>
      <c r="L17" s="83">
        <f>[1]original_data!L19</f>
        <v>6.6</v>
      </c>
      <c r="M17" s="83">
        <f>[1]original_data!M19</f>
        <v>6.3</v>
      </c>
      <c r="N17" s="83">
        <f>[1]original_data!N19</f>
        <v>6</v>
      </c>
      <c r="O17" s="83">
        <f>[1]original_data!O19</f>
        <v>5.7779813204224331</v>
      </c>
      <c r="P17" s="83">
        <f>[1]original_data!P19</f>
        <v>5.5</v>
      </c>
    </row>
    <row r="18" spans="1:16" x14ac:dyDescent="0.2">
      <c r="A18" s="19" t="s">
        <v>27</v>
      </c>
      <c r="B18" s="83">
        <f>[1]original_data!B21</f>
        <v>5.9</v>
      </c>
      <c r="C18" s="83">
        <f>[1]original_data!C21</f>
        <v>6.4</v>
      </c>
      <c r="D18" s="83">
        <f>[1]original_data!D21</f>
        <v>6.8</v>
      </c>
      <c r="E18" s="83">
        <f>[1]original_data!E21</f>
        <v>6.7</v>
      </c>
      <c r="F18" s="83">
        <f>[1]original_data!F21</f>
        <v>6.9</v>
      </c>
      <c r="G18" s="83">
        <f>[1]original_data!G21</f>
        <v>6.6</v>
      </c>
      <c r="H18" s="83">
        <f>[1]original_data!H21</f>
        <v>6.3</v>
      </c>
      <c r="I18" s="83">
        <f>[1]original_data!I21</f>
        <v>6.3</v>
      </c>
      <c r="J18" s="83">
        <f>[1]original_data!J21</f>
        <v>6.2</v>
      </c>
      <c r="K18" s="83">
        <f>[1]original_data!K21</f>
        <v>6</v>
      </c>
      <c r="L18" s="83">
        <f>[1]original_data!L21</f>
        <v>5.8</v>
      </c>
      <c r="M18" s="83">
        <f>[1]original_data!M21</f>
        <v>5.5</v>
      </c>
      <c r="N18" s="83">
        <f>[1]original_data!N21</f>
        <v>5.2</v>
      </c>
      <c r="O18" s="83">
        <f>[1]original_data!O21</f>
        <v>4.9489566069119553</v>
      </c>
      <c r="P18" s="83">
        <f>[1]original_data!P21</f>
        <v>4.5999999999999996</v>
      </c>
    </row>
    <row r="19" spans="1:16" x14ac:dyDescent="0.2">
      <c r="A19" s="19" t="s">
        <v>28</v>
      </c>
      <c r="B19" s="83">
        <f>[1]original_data!B22</f>
        <v>8.8000000000000007</v>
      </c>
      <c r="C19" s="83">
        <f>[1]original_data!C22</f>
        <v>8.5</v>
      </c>
      <c r="D19" s="83">
        <f>[1]original_data!D22</f>
        <v>8.5</v>
      </c>
      <c r="E19" s="83">
        <f>[1]original_data!E22</f>
        <v>8.3000000000000007</v>
      </c>
      <c r="F19" s="83">
        <f>[1]original_data!F22</f>
        <v>8</v>
      </c>
      <c r="G19" s="83">
        <f>[1]original_data!G22</f>
        <v>7.7</v>
      </c>
      <c r="H19" s="83">
        <f>[1]original_data!H22</f>
        <v>8</v>
      </c>
      <c r="I19" s="83">
        <f>[1]original_data!I22</f>
        <v>7.9</v>
      </c>
      <c r="J19" s="83">
        <f>[1]original_data!J22</f>
        <v>8.1999999999999993</v>
      </c>
      <c r="K19" s="83">
        <f>[1]original_data!K22</f>
        <v>8.4</v>
      </c>
      <c r="L19" s="83">
        <f>[1]original_data!L22</f>
        <v>8.1999999999999993</v>
      </c>
      <c r="M19" s="83">
        <f>[1]original_data!M22</f>
        <v>7.8999999999999995</v>
      </c>
      <c r="N19" s="83">
        <f>[1]original_data!N22</f>
        <v>8.1999999999999993</v>
      </c>
      <c r="O19" s="83">
        <f>[1]original_data!O22</f>
        <v>7.8999999999999995</v>
      </c>
      <c r="P19" s="83">
        <f>[1]original_data!P22</f>
        <v>7.6</v>
      </c>
    </row>
    <row r="20" spans="1:16" x14ac:dyDescent="0.2">
      <c r="A20" s="19" t="s">
        <v>29</v>
      </c>
      <c r="B20" s="83">
        <f>[1]original_data!B23</f>
        <v>6</v>
      </c>
      <c r="C20" s="83">
        <f>[1]original_data!C23</f>
        <v>6</v>
      </c>
      <c r="D20" s="83">
        <f>[1]original_data!D23</f>
        <v>5.8</v>
      </c>
      <c r="E20" s="83">
        <f>[1]original_data!E23</f>
        <v>5.8</v>
      </c>
      <c r="F20" s="83">
        <f>[1]original_data!F23</f>
        <v>5.4</v>
      </c>
      <c r="G20" s="83">
        <f>[1]original_data!G23</f>
        <v>5.0999999999999996</v>
      </c>
      <c r="H20" s="83">
        <f>[1]original_data!H23</f>
        <v>4.8</v>
      </c>
      <c r="I20" s="83">
        <f>[1]original_data!I23</f>
        <v>4.9000000000000004</v>
      </c>
      <c r="J20" s="83">
        <f>[1]original_data!J23</f>
        <v>4.5999999999999996</v>
      </c>
      <c r="K20" s="83">
        <f>[1]original_data!K23</f>
        <v>4.3</v>
      </c>
      <c r="L20" s="83">
        <f>[1]original_data!L23</f>
        <v>4.0999999999999996</v>
      </c>
      <c r="M20" s="83">
        <f>[1]original_data!M23</f>
        <v>3.8</v>
      </c>
      <c r="N20" s="83">
        <f>[1]original_data!N23</f>
        <v>3.5</v>
      </c>
      <c r="O20" s="83">
        <f>[1]original_data!O23</f>
        <v>3.2</v>
      </c>
      <c r="P20" s="83">
        <f>[1]original_data!P23</f>
        <v>2.9</v>
      </c>
    </row>
    <row r="21" spans="1:16" x14ac:dyDescent="0.2">
      <c r="A21" s="19" t="s">
        <v>30</v>
      </c>
      <c r="B21" s="83">
        <f>[1]original_data!B24</f>
        <v>4.5999999999999996</v>
      </c>
      <c r="C21" s="83">
        <f>[1]original_data!C24</f>
        <v>4.5999999999999996</v>
      </c>
      <c r="D21" s="83">
        <f>[1]original_data!D24</f>
        <v>4.4000000000000004</v>
      </c>
      <c r="E21" s="83">
        <f>[1]original_data!E24</f>
        <v>4.2</v>
      </c>
      <c r="F21" s="83">
        <f>[1]original_data!F24</f>
        <v>3.9</v>
      </c>
      <c r="G21" s="83">
        <f>[1]original_data!G24</f>
        <v>3.6</v>
      </c>
      <c r="H21" s="83">
        <f>[1]original_data!H24</f>
        <v>3.3</v>
      </c>
      <c r="I21" s="83">
        <f>[1]original_data!I24</f>
        <v>3</v>
      </c>
      <c r="J21" s="83">
        <f>[1]original_data!J24</f>
        <v>2.7</v>
      </c>
      <c r="K21" s="83">
        <f>[1]original_data!K24</f>
        <v>3</v>
      </c>
      <c r="L21" s="83">
        <f>[1]original_data!L24</f>
        <v>3.3</v>
      </c>
      <c r="M21" s="83">
        <f>[1]original_data!M24</f>
        <v>3.3705061289247515</v>
      </c>
      <c r="N21" s="83">
        <f>[1]original_data!N24</f>
        <v>3.6</v>
      </c>
      <c r="O21" s="83">
        <f>[1]original_data!O24</f>
        <v>3.8524765431640136</v>
      </c>
      <c r="P21" s="83">
        <f>[1]original_data!P24</f>
        <v>3.6</v>
      </c>
    </row>
    <row r="22" spans="1:16" x14ac:dyDescent="0.2">
      <c r="A22" s="19" t="s">
        <v>31</v>
      </c>
      <c r="B22" s="83">
        <f>[1]original_data!B25</f>
        <v>4.7</v>
      </c>
      <c r="C22" s="83">
        <f>[1]original_data!C25</f>
        <v>4.7</v>
      </c>
      <c r="D22" s="83">
        <f>[1]original_data!D25</f>
        <v>4.7</v>
      </c>
      <c r="E22" s="83">
        <f>[1]original_data!E25</f>
        <v>4.7</v>
      </c>
      <c r="F22" s="83">
        <f>[1]original_data!F25</f>
        <v>4.7</v>
      </c>
      <c r="G22" s="83">
        <f>[1]original_data!G25</f>
        <v>4.4000000000000004</v>
      </c>
      <c r="H22" s="83">
        <f>[1]original_data!H25</f>
        <v>4.0999999999999996</v>
      </c>
      <c r="I22" s="83">
        <f>[1]original_data!I25</f>
        <v>4.0999999999999996</v>
      </c>
      <c r="J22" s="83">
        <f>[1]original_data!J25</f>
        <v>4.0999999999999996</v>
      </c>
      <c r="K22" s="83">
        <f>[1]original_data!K25</f>
        <v>3.8</v>
      </c>
      <c r="L22" s="83">
        <f>[1]original_data!L25</f>
        <v>3.6</v>
      </c>
      <c r="M22" s="83">
        <f>[1]original_data!M25</f>
        <v>3.3000000000000003</v>
      </c>
      <c r="N22" s="83">
        <f>[1]original_data!N25</f>
        <v>3.3</v>
      </c>
      <c r="O22" s="83">
        <f>[1]original_data!O25</f>
        <v>3.3</v>
      </c>
      <c r="P22" s="83">
        <f>[1]original_data!P25</f>
        <v>3.3</v>
      </c>
    </row>
    <row r="23" spans="1:16" x14ac:dyDescent="0.2">
      <c r="A23" s="19" t="s">
        <v>32</v>
      </c>
      <c r="B23" s="83">
        <f>[1]original_data!B26</f>
        <v>5.5</v>
      </c>
      <c r="C23" s="83">
        <f>[1]original_data!C26</f>
        <v>5.5</v>
      </c>
      <c r="D23" s="83">
        <f>[1]original_data!D26</f>
        <v>5.6</v>
      </c>
      <c r="E23" s="83">
        <f>[1]original_data!E26</f>
        <v>5.8</v>
      </c>
      <c r="F23" s="83">
        <f>[1]original_data!F26</f>
        <v>5.5</v>
      </c>
      <c r="G23" s="83">
        <f>[1]original_data!G26</f>
        <v>5.2</v>
      </c>
      <c r="H23" s="83">
        <f>[1]original_data!H26</f>
        <v>5</v>
      </c>
      <c r="I23" s="83">
        <f>[1]original_data!I26</f>
        <v>4.7</v>
      </c>
      <c r="J23" s="83">
        <f>[1]original_data!J26</f>
        <v>4.8</v>
      </c>
      <c r="K23" s="83">
        <f>[1]original_data!K26</f>
        <v>4.5</v>
      </c>
      <c r="L23" s="83">
        <f>[1]original_data!L26</f>
        <v>4.3</v>
      </c>
      <c r="M23" s="83">
        <f>[1]original_data!M26</f>
        <v>4</v>
      </c>
      <c r="N23" s="83">
        <f>[1]original_data!N26</f>
        <v>4.3</v>
      </c>
      <c r="O23" s="83">
        <f>[1]original_data!O26</f>
        <v>4.5999999999999996</v>
      </c>
      <c r="P23" s="83">
        <f>[1]original_data!P26</f>
        <v>4.3</v>
      </c>
    </row>
    <row r="24" spans="1:16" x14ac:dyDescent="0.2">
      <c r="A24" s="19" t="s">
        <v>33</v>
      </c>
      <c r="B24" s="83">
        <f>[1]original_data!B27</f>
        <v>7</v>
      </c>
      <c r="C24" s="83">
        <f>[1]original_data!C27</f>
        <v>7.3</v>
      </c>
      <c r="D24" s="83">
        <f>[1]original_data!D27</f>
        <v>8</v>
      </c>
      <c r="E24" s="83">
        <f>[1]original_data!E27</f>
        <v>7.9</v>
      </c>
      <c r="F24" s="83">
        <f>[1]original_data!F27</f>
        <v>8</v>
      </c>
      <c r="G24" s="83">
        <f>[1]original_data!G27</f>
        <v>7.7</v>
      </c>
      <c r="H24" s="83">
        <f>[1]original_data!H27</f>
        <v>8</v>
      </c>
      <c r="I24" s="83">
        <f>[1]original_data!I27</f>
        <v>7.7</v>
      </c>
      <c r="J24" s="83">
        <f>[1]original_data!J27</f>
        <v>7.5</v>
      </c>
      <c r="K24" s="83">
        <f>[1]original_data!K27</f>
        <v>7.7</v>
      </c>
      <c r="L24" s="83">
        <f>[1]original_data!L27</f>
        <v>7.5</v>
      </c>
      <c r="M24" s="83">
        <f>[1]original_data!M27</f>
        <v>7.8</v>
      </c>
      <c r="N24" s="83">
        <f>[1]original_data!N27</f>
        <v>7.5</v>
      </c>
      <c r="O24" s="83">
        <f>[1]original_data!O27</f>
        <v>8</v>
      </c>
      <c r="P24" s="83">
        <f>[1]original_data!P27</f>
        <v>8.1</v>
      </c>
    </row>
    <row r="25" spans="1:16" x14ac:dyDescent="0.2">
      <c r="A25" s="19" t="s">
        <v>34</v>
      </c>
      <c r="B25" s="83">
        <f>[1]original_data!B28</f>
        <v>9</v>
      </c>
      <c r="C25" s="83">
        <f>[1]original_data!C28</f>
        <v>8.6</v>
      </c>
      <c r="D25" s="83">
        <f>[1]original_data!D28</f>
        <v>8.9</v>
      </c>
      <c r="E25" s="83">
        <f>[1]original_data!E28</f>
        <v>8.6999999999999993</v>
      </c>
      <c r="F25" s="83">
        <f>[1]original_data!F28</f>
        <v>9</v>
      </c>
      <c r="G25" s="83">
        <f>[1]original_data!G28</f>
        <v>9</v>
      </c>
      <c r="H25" s="83">
        <f>[1]original_data!H28</f>
        <v>8.6999999999999993</v>
      </c>
      <c r="I25" s="83">
        <f>[1]original_data!I28</f>
        <v>8.5</v>
      </c>
      <c r="J25" s="83">
        <f>[1]original_data!J28</f>
        <v>8.4</v>
      </c>
      <c r="K25" s="83">
        <f>[1]original_data!K28</f>
        <v>8.6999999999999993</v>
      </c>
      <c r="L25" s="83">
        <f>[1]original_data!L28</f>
        <v>9</v>
      </c>
      <c r="M25" s="83">
        <f>[1]original_data!M28</f>
        <v>8.6999999999999993</v>
      </c>
      <c r="N25" s="83">
        <f>[1]original_data!N28</f>
        <v>8.4</v>
      </c>
      <c r="O25" s="83">
        <f>[1]original_data!O28</f>
        <v>8.5</v>
      </c>
      <c r="P25" s="83">
        <f>[1]original_data!P28</f>
        <v>8.1999999999999993</v>
      </c>
    </row>
    <row r="26" spans="1:16" x14ac:dyDescent="0.2">
      <c r="A26" s="19" t="s">
        <v>35</v>
      </c>
      <c r="B26" s="83">
        <f>[1]original_data!B30</f>
        <v>6.4</v>
      </c>
      <c r="C26" s="83">
        <f>[1]original_data!C30</f>
        <v>6.6</v>
      </c>
      <c r="D26" s="83">
        <f>[1]original_data!D30</f>
        <v>6.7</v>
      </c>
      <c r="E26" s="83">
        <f>[1]original_data!E30</f>
        <v>7</v>
      </c>
      <c r="F26" s="83">
        <f>[1]original_data!F30</f>
        <v>7.4</v>
      </c>
      <c r="G26" s="83">
        <f>[1]original_data!G30</f>
        <v>7.7</v>
      </c>
      <c r="H26" s="83">
        <f>[1]original_data!H30</f>
        <v>8</v>
      </c>
      <c r="I26" s="83">
        <f>[1]original_data!I30</f>
        <v>7.7</v>
      </c>
      <c r="J26" s="83">
        <f>[1]original_data!J30</f>
        <v>7.4</v>
      </c>
      <c r="K26" s="83">
        <f>[1]original_data!K30</f>
        <v>7.6</v>
      </c>
      <c r="L26" s="83">
        <f>[1]original_data!L30</f>
        <v>7.4</v>
      </c>
      <c r="M26" s="83">
        <f>[1]original_data!M30</f>
        <v>7.1000000000000005</v>
      </c>
      <c r="N26" s="83">
        <f>[1]original_data!N30</f>
        <v>7.4</v>
      </c>
      <c r="O26" s="83">
        <f>[1]original_data!O30</f>
        <v>7.1000000000000005</v>
      </c>
      <c r="P26" s="83">
        <f>[1]original_data!P30</f>
        <v>6.8</v>
      </c>
    </row>
    <row r="27" spans="1:16" x14ac:dyDescent="0.2">
      <c r="A27" s="19" t="s">
        <v>36</v>
      </c>
      <c r="B27" s="83">
        <f>[1]original_data!B31</f>
        <v>7</v>
      </c>
      <c r="C27" s="83">
        <f>[1]original_data!C31</f>
        <v>7.2</v>
      </c>
      <c r="D27" s="83">
        <f>[1]original_data!D31</f>
        <v>7.1</v>
      </c>
      <c r="E27" s="83">
        <f>[1]original_data!E31</f>
        <v>7</v>
      </c>
      <c r="F27" s="83">
        <f>[1]original_data!F31</f>
        <v>6.8</v>
      </c>
      <c r="G27" s="83">
        <f>[1]original_data!G31</f>
        <v>6.5</v>
      </c>
      <c r="H27" s="83">
        <f>[1]original_data!H31</f>
        <v>6.8</v>
      </c>
      <c r="I27" s="83">
        <f>[1]original_data!I31</f>
        <v>6.5</v>
      </c>
      <c r="J27" s="83">
        <f>[1]original_data!J31</f>
        <v>7</v>
      </c>
      <c r="K27" s="83">
        <f>[1]original_data!K31</f>
        <v>8</v>
      </c>
      <c r="L27" s="83">
        <f>[1]original_data!L31</f>
        <v>7.8</v>
      </c>
      <c r="M27" s="83">
        <f>[1]original_data!M31</f>
        <v>7.5</v>
      </c>
      <c r="N27" s="83">
        <f>[1]original_data!N31</f>
        <v>7.2</v>
      </c>
      <c r="O27" s="83">
        <f>[1]original_data!O31</f>
        <v>7.3</v>
      </c>
      <c r="P27" s="83">
        <f>[1]original_data!P31</f>
        <v>7</v>
      </c>
    </row>
    <row r="28" spans="1:16" x14ac:dyDescent="0.2">
      <c r="A28" s="19" t="s">
        <v>37</v>
      </c>
      <c r="B28" s="83">
        <f>[1]original_data!B32</f>
        <v>1.5</v>
      </c>
      <c r="C28" s="83">
        <f>[1]original_data!C32</f>
        <v>1.5</v>
      </c>
      <c r="D28" s="83">
        <f>[1]original_data!D32</f>
        <v>1.7</v>
      </c>
      <c r="E28" s="83">
        <f>[1]original_data!E32</f>
        <v>1.5</v>
      </c>
      <c r="F28" s="83">
        <f>[1]original_data!F32</f>
        <v>1.4</v>
      </c>
      <c r="G28" s="83">
        <f>[1]original_data!G32</f>
        <v>1.1000000000000001</v>
      </c>
      <c r="H28" s="83">
        <f>[1]original_data!H32</f>
        <v>1</v>
      </c>
      <c r="I28" s="83">
        <f>[1]original_data!I32</f>
        <v>1.3</v>
      </c>
      <c r="J28" s="83">
        <f>[1]original_data!J32</f>
        <v>1</v>
      </c>
      <c r="K28" s="83">
        <f>[1]original_data!K32</f>
        <v>1</v>
      </c>
      <c r="L28" s="83">
        <f>[1]original_data!L32</f>
        <v>1</v>
      </c>
      <c r="M28" s="83">
        <f>[1]original_data!M32</f>
        <v>0.7</v>
      </c>
      <c r="N28" s="83">
        <f>[1]original_data!N32</f>
        <v>0.7</v>
      </c>
      <c r="O28" s="83">
        <f>[1]original_data!O32</f>
        <v>0.5</v>
      </c>
      <c r="P28" s="83">
        <f>[1]original_data!P32</f>
        <v>0.5</v>
      </c>
    </row>
    <row r="29" spans="1:16" x14ac:dyDescent="0.2">
      <c r="A29" s="19" t="s">
        <v>38</v>
      </c>
      <c r="B29" s="83">
        <f>[1]original_data!B33</f>
        <v>9</v>
      </c>
      <c r="C29" s="83">
        <f>[1]original_data!C33</f>
        <v>9</v>
      </c>
      <c r="D29" s="83">
        <f>[1]original_data!D33</f>
        <v>9.1</v>
      </c>
      <c r="E29" s="83">
        <f>[1]original_data!E33</f>
        <v>9.6</v>
      </c>
      <c r="F29" s="83">
        <f>[1]original_data!F33</f>
        <v>9.6</v>
      </c>
      <c r="G29" s="83">
        <f>[1]original_data!G33</f>
        <v>9.3000000000000007</v>
      </c>
      <c r="H29" s="83">
        <f>[1]original_data!H33</f>
        <v>9.4</v>
      </c>
      <c r="I29" s="83">
        <f>[1]original_data!I33</f>
        <v>9.9</v>
      </c>
      <c r="J29" s="83">
        <f>[1]original_data!J33</f>
        <v>9.8000000000000007</v>
      </c>
      <c r="K29" s="83">
        <f>[1]original_data!K33</f>
        <v>9.5</v>
      </c>
      <c r="L29" s="83">
        <f>[1]original_data!L33</f>
        <v>9.8000000000000007</v>
      </c>
      <c r="M29" s="83">
        <f>[1]original_data!M33</f>
        <v>9.5</v>
      </c>
      <c r="N29" s="83">
        <f>[1]original_data!N33</f>
        <v>9.1999999999999993</v>
      </c>
      <c r="O29" s="83">
        <f>[1]original_data!O33</f>
        <v>9.5</v>
      </c>
      <c r="P29" s="83">
        <f>[1]original_data!P33</f>
        <v>9.6</v>
      </c>
    </row>
    <row r="30" spans="1:16" x14ac:dyDescent="0.2">
      <c r="A30" s="19" t="s">
        <v>39</v>
      </c>
      <c r="B30" s="83">
        <f>[1]original_data!B34</f>
        <v>9</v>
      </c>
      <c r="C30" s="83">
        <f>[1]original_data!C34</f>
        <v>9.5</v>
      </c>
      <c r="D30" s="83">
        <f>[1]original_data!D34</f>
        <v>9.6999999999999993</v>
      </c>
      <c r="E30" s="83">
        <f>[1]original_data!E34</f>
        <v>9.6999999999999993</v>
      </c>
      <c r="F30" s="83">
        <f>[1]original_data!F34</f>
        <v>9.1</v>
      </c>
      <c r="G30" s="83">
        <f>[1]original_data!G34</f>
        <v>7.8</v>
      </c>
      <c r="H30" s="83">
        <f>[1]original_data!H34</f>
        <v>7.9</v>
      </c>
      <c r="I30" s="83">
        <f>[1]original_data!I34</f>
        <v>8.1999999999999993</v>
      </c>
      <c r="J30" s="83">
        <f>[1]original_data!J34</f>
        <v>8.3000000000000007</v>
      </c>
      <c r="K30" s="83">
        <f>[1]original_data!K34</f>
        <v>8.5</v>
      </c>
      <c r="L30" s="83">
        <f>[1]original_data!L34</f>
        <v>8.3000000000000007</v>
      </c>
      <c r="M30" s="83">
        <f>[1]original_data!M34</f>
        <v>8</v>
      </c>
      <c r="N30" s="83">
        <f>[1]original_data!N34</f>
        <v>8</v>
      </c>
      <c r="O30" s="83">
        <f>[1]original_data!O34</f>
        <v>7.7</v>
      </c>
      <c r="P30" s="83">
        <f>[1]original_data!P34</f>
        <v>7.9</v>
      </c>
    </row>
    <row r="31" spans="1:16" x14ac:dyDescent="0.2">
      <c r="A31" s="19" t="s">
        <v>40</v>
      </c>
      <c r="B31" s="83">
        <f>[1]original_data!B35</f>
        <v>3</v>
      </c>
      <c r="C31" s="83">
        <f>[1]original_data!C35</f>
        <v>3</v>
      </c>
      <c r="D31" s="83">
        <f>[1]original_data!D35</f>
        <v>3.3</v>
      </c>
      <c r="E31" s="83">
        <f>[1]original_data!E35</f>
        <v>3.3</v>
      </c>
      <c r="F31" s="83">
        <f>[1]original_data!F35</f>
        <v>3.3</v>
      </c>
      <c r="G31" s="83">
        <f>[1]original_data!G35</f>
        <v>3.5</v>
      </c>
      <c r="H31" s="83">
        <f>[1]original_data!H35</f>
        <v>3.2</v>
      </c>
      <c r="I31" s="83">
        <f>[1]original_data!I35</f>
        <v>3.1</v>
      </c>
      <c r="J31" s="83">
        <f>[1]original_data!J35</f>
        <v>2.6</v>
      </c>
      <c r="K31" s="83">
        <f>[1]original_data!K35</f>
        <v>2.2999999999999998</v>
      </c>
      <c r="L31" s="83">
        <f>[1]original_data!L35</f>
        <v>2.1</v>
      </c>
      <c r="M31" s="83">
        <f>[1]original_data!M35</f>
        <v>1.8</v>
      </c>
      <c r="N31" s="83">
        <f>[1]original_data!N35</f>
        <v>1.5</v>
      </c>
      <c r="O31" s="83">
        <f>[1]original_data!O35</f>
        <v>1.2060853823341753</v>
      </c>
      <c r="P31" s="83">
        <f>[1]original_data!P35</f>
        <v>1.1000000000000001</v>
      </c>
    </row>
    <row r="32" spans="1:16" x14ac:dyDescent="0.2">
      <c r="A32" s="19" t="s">
        <v>41</v>
      </c>
      <c r="B32" s="83">
        <f>[1]original_data!B36</f>
        <v>3.1</v>
      </c>
      <c r="C32" s="83">
        <f>[1]original_data!C36</f>
        <v>3.3</v>
      </c>
      <c r="D32" s="83">
        <f>[1]original_data!D36</f>
        <v>3.3</v>
      </c>
      <c r="E32" s="83">
        <f>[1]original_data!E36</f>
        <v>3.1</v>
      </c>
      <c r="F32" s="83">
        <f>[1]original_data!F36</f>
        <v>3.3</v>
      </c>
      <c r="G32" s="83">
        <f>[1]original_data!G36</f>
        <v>3.5</v>
      </c>
      <c r="H32" s="83">
        <f>[1]original_data!H36</f>
        <v>3.8</v>
      </c>
      <c r="I32" s="83">
        <f>[1]original_data!I36</f>
        <v>3.5</v>
      </c>
      <c r="J32" s="83">
        <f>[1]original_data!J36</f>
        <v>3.2</v>
      </c>
      <c r="K32" s="83">
        <f>[1]original_data!K36</f>
        <v>2.9</v>
      </c>
      <c r="L32" s="83">
        <f>[1]original_data!L36</f>
        <v>2.7</v>
      </c>
      <c r="M32" s="83">
        <f>[1]original_data!M36</f>
        <v>2.4000000000000004</v>
      </c>
      <c r="N32" s="83">
        <f>[1]original_data!N36</f>
        <v>2.7</v>
      </c>
      <c r="O32" s="83">
        <f>[1]original_data!O36</f>
        <v>2.4000000000000004</v>
      </c>
      <c r="P32" s="83">
        <f>[1]original_data!P36</f>
        <v>2.7</v>
      </c>
    </row>
    <row r="33" spans="1:16" x14ac:dyDescent="0.2">
      <c r="A33" s="19" t="s">
        <v>42</v>
      </c>
      <c r="B33" s="83">
        <f>[1]original_data!B37</f>
        <v>7</v>
      </c>
      <c r="C33" s="83">
        <f>[1]original_data!C37</f>
        <v>7.6</v>
      </c>
      <c r="D33" s="83">
        <f>[1]original_data!D37</f>
        <v>8</v>
      </c>
      <c r="E33" s="83">
        <f>[1]original_data!E37</f>
        <v>8</v>
      </c>
      <c r="F33" s="83">
        <f>[1]original_data!F37</f>
        <v>7.7</v>
      </c>
      <c r="G33" s="83">
        <f>[1]original_data!G37</f>
        <v>7.4</v>
      </c>
      <c r="H33" s="83">
        <f>[1]original_data!H37</f>
        <v>7.1</v>
      </c>
      <c r="I33" s="83">
        <f>[1]original_data!I37</f>
        <v>6.8</v>
      </c>
      <c r="J33" s="83">
        <f>[1]original_data!J37</f>
        <v>6.5</v>
      </c>
      <c r="K33" s="83">
        <f>[1]original_data!K37</f>
        <v>6.2</v>
      </c>
      <c r="L33" s="83">
        <f>[1]original_data!L37</f>
        <v>6</v>
      </c>
      <c r="M33" s="83">
        <f>[1]original_data!M37</f>
        <v>5.7</v>
      </c>
      <c r="N33" s="83">
        <f>[1]original_data!N37</f>
        <v>5.4</v>
      </c>
      <c r="O33" s="83">
        <f>[1]original_data!O37</f>
        <v>5.7</v>
      </c>
      <c r="P33" s="83">
        <f>[1]original_data!P37</f>
        <v>5.4</v>
      </c>
    </row>
    <row r="34" spans="1:16" x14ac:dyDescent="0.2">
      <c r="A34" s="19" t="s">
        <v>43</v>
      </c>
      <c r="B34" s="83">
        <f>[1]original_data!B39</f>
        <v>9.6</v>
      </c>
      <c r="C34" s="83">
        <f>[1]original_data!C39</f>
        <v>9.4</v>
      </c>
      <c r="D34" s="83">
        <f>[1]original_data!D39</f>
        <v>9.6</v>
      </c>
      <c r="E34" s="83">
        <f>[1]original_data!E39</f>
        <v>9.6999999999999993</v>
      </c>
      <c r="F34" s="83">
        <f>[1]original_data!F39</f>
        <v>9.5</v>
      </c>
      <c r="G34" s="83">
        <f>[1]original_data!G39</f>
        <v>9.6</v>
      </c>
      <c r="H34" s="83">
        <f>[1]original_data!H39</f>
        <v>9.6999999999999993</v>
      </c>
      <c r="I34" s="83">
        <f>[1]original_data!I39</f>
        <v>9.8000000000000007</v>
      </c>
      <c r="J34" s="83">
        <f>[1]original_data!J39</f>
        <v>9.8000000000000007</v>
      </c>
      <c r="K34" s="83">
        <f>[1]original_data!K39</f>
        <v>9.6999999999999993</v>
      </c>
      <c r="L34" s="83">
        <f>[1]original_data!L39</f>
        <v>9.5</v>
      </c>
      <c r="M34" s="83">
        <f>[1]original_data!M39</f>
        <v>9.6999999999999993</v>
      </c>
      <c r="N34" s="83">
        <f>[1]original_data!N39</f>
        <v>9.6999999999999993</v>
      </c>
      <c r="O34" s="83">
        <f>[1]original_data!O39</f>
        <v>9.3999999999999986</v>
      </c>
      <c r="P34" s="83">
        <f>[1]original_data!P39</f>
        <v>9.1</v>
      </c>
    </row>
    <row r="35" spans="1:16" x14ac:dyDescent="0.2">
      <c r="A35" s="19" t="s">
        <v>44</v>
      </c>
      <c r="B35" s="83">
        <f>[1]original_data!B40</f>
        <v>7.4</v>
      </c>
      <c r="C35" s="83">
        <f>[1]original_data!C40</f>
        <v>7.4</v>
      </c>
      <c r="D35" s="83">
        <f>[1]original_data!D40</f>
        <v>7.6</v>
      </c>
      <c r="E35" s="83">
        <f>[1]original_data!E40</f>
        <v>7.4</v>
      </c>
      <c r="F35" s="83">
        <f>[1]original_data!F40</f>
        <v>8.1999999999999993</v>
      </c>
      <c r="G35" s="83">
        <f>[1]original_data!G40</f>
        <v>7.9</v>
      </c>
      <c r="H35" s="83">
        <f>[1]original_data!H40</f>
        <v>8.1999999999999993</v>
      </c>
      <c r="I35" s="83">
        <f>[1]original_data!I40</f>
        <v>7.9</v>
      </c>
      <c r="J35" s="83">
        <f>[1]original_data!J40</f>
        <v>7.6</v>
      </c>
      <c r="K35" s="83">
        <f>[1]original_data!K40</f>
        <v>7.3</v>
      </c>
      <c r="L35" s="83">
        <f>[1]original_data!L40</f>
        <v>7.1</v>
      </c>
      <c r="M35" s="83">
        <f>[1]original_data!M40</f>
        <v>6.8</v>
      </c>
      <c r="N35" s="83">
        <f>[1]original_data!N40</f>
        <v>6.5</v>
      </c>
      <c r="O35" s="83">
        <f>[1]original_data!O40</f>
        <v>6.2</v>
      </c>
      <c r="P35" s="83">
        <f>[1]original_data!P40</f>
        <v>6.1</v>
      </c>
    </row>
    <row r="36" spans="1:16" x14ac:dyDescent="0.2">
      <c r="A36" s="19" t="s">
        <v>45</v>
      </c>
      <c r="B36" s="83">
        <f>[1]original_data!B41</f>
        <v>4.5</v>
      </c>
      <c r="C36" s="83">
        <f>[1]original_data!C41</f>
        <v>4.5</v>
      </c>
      <c r="D36" s="83">
        <f>[1]original_data!D41</f>
        <v>4.8</v>
      </c>
      <c r="E36" s="83">
        <f>[1]original_data!E41</f>
        <v>4.5999999999999996</v>
      </c>
      <c r="F36" s="83">
        <f>[1]original_data!F41</f>
        <v>4.9000000000000004</v>
      </c>
      <c r="G36" s="83">
        <f>[1]original_data!G41</f>
        <v>5.2</v>
      </c>
      <c r="H36" s="83">
        <f>[1]original_data!H41</f>
        <v>4.9000000000000004</v>
      </c>
      <c r="I36" s="83">
        <f>[1]original_data!I41</f>
        <v>4.5999999999999996</v>
      </c>
      <c r="J36" s="83">
        <f>[1]original_data!J41</f>
        <v>4.3</v>
      </c>
      <c r="K36" s="83">
        <f>[1]original_data!K41</f>
        <v>4.3</v>
      </c>
      <c r="L36" s="83">
        <f>[1]original_data!L41</f>
        <v>4.0999999999999996</v>
      </c>
      <c r="M36" s="83">
        <f>[1]original_data!M41</f>
        <v>4.2160404796670461</v>
      </c>
      <c r="N36" s="83">
        <f>[1]original_data!N41</f>
        <v>4.4000000000000004</v>
      </c>
      <c r="O36" s="83">
        <f>[1]original_data!O41</f>
        <v>4.5839719313442631</v>
      </c>
      <c r="P36" s="83">
        <f>[1]original_data!P41</f>
        <v>4.3</v>
      </c>
    </row>
    <row r="37" spans="1:16" x14ac:dyDescent="0.2">
      <c r="A37" s="19" t="s">
        <v>46</v>
      </c>
      <c r="B37" s="83">
        <f>[1]original_data!B42</f>
        <v>9.8000000000000007</v>
      </c>
      <c r="C37" s="83">
        <f>[1]original_data!C42</f>
        <v>9.6999999999999993</v>
      </c>
      <c r="D37" s="83">
        <f>[1]original_data!D42</f>
        <v>9.6999999999999993</v>
      </c>
      <c r="E37" s="83">
        <f>[1]original_data!E42</f>
        <v>9.5</v>
      </c>
      <c r="F37" s="83">
        <f>[1]original_data!F42</f>
        <v>9.6999999999999993</v>
      </c>
      <c r="G37" s="83">
        <f>[1]original_data!G42</f>
        <v>10</v>
      </c>
      <c r="H37" s="83">
        <f>[1]original_data!H42</f>
        <v>9.6999999999999993</v>
      </c>
      <c r="I37" s="83">
        <f>[1]original_data!I42</f>
        <v>9.4</v>
      </c>
      <c r="J37" s="83">
        <f>[1]original_data!J42</f>
        <v>9.6999999999999993</v>
      </c>
      <c r="K37" s="83">
        <f>[1]original_data!K42</f>
        <v>9.4</v>
      </c>
      <c r="L37" s="83">
        <f>[1]original_data!L42</f>
        <v>9.1999999999999993</v>
      </c>
      <c r="M37" s="83">
        <f>[1]original_data!M42</f>
        <v>8.6999999999999993</v>
      </c>
      <c r="N37" s="83">
        <f>[1]original_data!N42</f>
        <v>8.4</v>
      </c>
      <c r="O37" s="83">
        <f>[1]original_data!O42</f>
        <v>8.1</v>
      </c>
      <c r="P37" s="83">
        <f>[1]original_data!P42</f>
        <v>7.8</v>
      </c>
    </row>
    <row r="38" spans="1:16" x14ac:dyDescent="0.2">
      <c r="A38" s="19" t="s">
        <v>47</v>
      </c>
      <c r="B38" s="83">
        <f>[1]original_data!B43</f>
        <v>5.7</v>
      </c>
      <c r="C38" s="83">
        <f>[1]original_data!C43</f>
        <v>5.7</v>
      </c>
      <c r="D38" s="83">
        <f>[1]original_data!D43</f>
        <v>5.8</v>
      </c>
      <c r="E38" s="83">
        <f>[1]original_data!E43</f>
        <v>5.4</v>
      </c>
      <c r="F38" s="83">
        <f>[1]original_data!F43</f>
        <v>5</v>
      </c>
      <c r="G38" s="83">
        <f>[1]original_data!G43</f>
        <v>5.3</v>
      </c>
      <c r="H38" s="83">
        <f>[1]original_data!H43</f>
        <v>5</v>
      </c>
      <c r="I38" s="83">
        <f>[1]original_data!I43</f>
        <v>4.7</v>
      </c>
      <c r="J38" s="83">
        <f>[1]original_data!J43</f>
        <v>4.4000000000000004</v>
      </c>
      <c r="K38" s="83">
        <f>[1]original_data!K43</f>
        <v>4.8</v>
      </c>
      <c r="L38" s="83">
        <f>[1]original_data!L43</f>
        <v>4.5999999999999996</v>
      </c>
      <c r="M38" s="83">
        <f>[1]original_data!M43</f>
        <v>4.3</v>
      </c>
      <c r="N38" s="83">
        <f>[1]original_data!N43</f>
        <v>4.5999999999999996</v>
      </c>
      <c r="O38" s="83">
        <f>[1]original_data!O43</f>
        <v>4.7834259011047298</v>
      </c>
      <c r="P38" s="83">
        <f>[1]original_data!P43</f>
        <v>4.5</v>
      </c>
    </row>
    <row r="39" spans="1:16" x14ac:dyDescent="0.2">
      <c r="A39" s="19" t="s">
        <v>48</v>
      </c>
      <c r="B39" s="83">
        <f>[1]original_data!B45</f>
        <v>9.1999999999999993</v>
      </c>
      <c r="C39" s="83">
        <f>[1]original_data!C45</f>
        <v>9.1999999999999993</v>
      </c>
      <c r="D39" s="83">
        <f>[1]original_data!D45</f>
        <v>9</v>
      </c>
      <c r="E39" s="83">
        <f>[1]original_data!E45</f>
        <v>8.8000000000000007</v>
      </c>
      <c r="F39" s="83">
        <f>[1]original_data!F45</f>
        <v>8.8000000000000007</v>
      </c>
      <c r="G39" s="83">
        <f>[1]original_data!G45</f>
        <v>8.8000000000000007</v>
      </c>
      <c r="H39" s="83">
        <f>[1]original_data!H45</f>
        <v>9</v>
      </c>
      <c r="I39" s="83">
        <f>[1]original_data!I45</f>
        <v>9.1</v>
      </c>
      <c r="J39" s="83">
        <f>[1]original_data!J45</f>
        <v>9.1999999999999993</v>
      </c>
      <c r="K39" s="83">
        <f>[1]original_data!K45</f>
        <v>9.1999999999999993</v>
      </c>
      <c r="L39" s="83">
        <f>[1]original_data!L45</f>
        <v>9</v>
      </c>
      <c r="M39" s="83">
        <f>[1]original_data!M45</f>
        <v>8.6999999999999993</v>
      </c>
      <c r="N39" s="83">
        <f>[1]original_data!N45</f>
        <v>8.4</v>
      </c>
      <c r="O39" s="83">
        <f>[1]original_data!O45</f>
        <v>8.1</v>
      </c>
      <c r="P39" s="83">
        <f>[1]original_data!P45</f>
        <v>8.1999999999999993</v>
      </c>
    </row>
    <row r="40" spans="1:16" x14ac:dyDescent="0.2">
      <c r="A40" s="19" t="s">
        <v>243</v>
      </c>
      <c r="B40" s="83">
        <f>[1]original_data!B46</f>
        <v>3.4</v>
      </c>
      <c r="C40" s="83">
        <f>[1]original_data!C46</f>
        <v>3.4</v>
      </c>
      <c r="D40" s="83">
        <f>[1]original_data!D46</f>
        <v>3.7</v>
      </c>
      <c r="E40" s="83">
        <f>[1]original_data!E46</f>
        <v>3.5</v>
      </c>
      <c r="F40" s="83">
        <f>[1]original_data!F46</f>
        <v>3.8</v>
      </c>
      <c r="G40" s="83">
        <f>[1]original_data!G46</f>
        <v>3.5</v>
      </c>
      <c r="H40" s="83">
        <f>[1]original_data!H46</f>
        <v>3.2</v>
      </c>
      <c r="I40" s="83">
        <f>[1]original_data!I46</f>
        <v>2.9</v>
      </c>
      <c r="J40" s="83">
        <f>[1]original_data!J46</f>
        <v>2.6</v>
      </c>
      <c r="K40" s="83">
        <f>[1]original_data!K46</f>
        <v>2.9</v>
      </c>
      <c r="L40" s="83">
        <f>[1]original_data!L46</f>
        <v>2.7</v>
      </c>
      <c r="M40" s="83">
        <f>[1]original_data!M46</f>
        <v>2.4</v>
      </c>
      <c r="N40" s="83">
        <f>[1]original_data!N46</f>
        <v>2.1</v>
      </c>
      <c r="O40" s="83">
        <f>[1]original_data!O46</f>
        <v>1.8</v>
      </c>
      <c r="P40" s="83">
        <f>[1]original_data!P46</f>
        <v>2.1</v>
      </c>
    </row>
    <row r="41" spans="1:16" x14ac:dyDescent="0.2">
      <c r="A41" s="19" t="s">
        <v>50</v>
      </c>
      <c r="B41" s="83">
        <f>[1]original_data!B47</f>
        <v>2</v>
      </c>
      <c r="C41" s="83">
        <f>[1]original_data!C47</f>
        <v>2</v>
      </c>
      <c r="D41" s="83">
        <f>[1]original_data!D47</f>
        <v>2.1</v>
      </c>
      <c r="E41" s="83">
        <f>[1]original_data!E47</f>
        <v>2.2999999999999998</v>
      </c>
      <c r="F41" s="83">
        <f>[1]original_data!F47</f>
        <v>2.6</v>
      </c>
      <c r="G41" s="83">
        <f>[1]original_data!G47</f>
        <v>2.2999999999999998</v>
      </c>
      <c r="H41" s="83">
        <f>[1]original_data!H47</f>
        <v>2</v>
      </c>
      <c r="I41" s="83">
        <f>[1]original_data!I47</f>
        <v>1.9</v>
      </c>
      <c r="J41" s="83">
        <f>[1]original_data!J47</f>
        <v>1.4</v>
      </c>
      <c r="K41" s="83">
        <f>[1]original_data!K47</f>
        <v>1.1000000000000001</v>
      </c>
      <c r="L41" s="83">
        <f>[1]original_data!L47</f>
        <v>1</v>
      </c>
      <c r="M41" s="83">
        <f>[1]original_data!M47</f>
        <v>0.7</v>
      </c>
      <c r="N41" s="83">
        <f>[1]original_data!N47</f>
        <v>0.7</v>
      </c>
      <c r="O41" s="83">
        <f>[1]original_data!O47</f>
        <v>0.5</v>
      </c>
      <c r="P41" s="83">
        <f>[1]original_data!P47</f>
        <v>0.5</v>
      </c>
    </row>
    <row r="42" spans="1:16" x14ac:dyDescent="0.2">
      <c r="A42" s="19" t="s">
        <v>51</v>
      </c>
      <c r="B42" s="83">
        <f>[1]original_data!B49</f>
        <v>5.6</v>
      </c>
      <c r="C42" s="83">
        <f>[1]original_data!C49</f>
        <v>5.6</v>
      </c>
      <c r="D42" s="83">
        <f>[1]original_data!D49</f>
        <v>5.8</v>
      </c>
      <c r="E42" s="83">
        <f>[1]original_data!E49</f>
        <v>6</v>
      </c>
      <c r="F42" s="83">
        <f>[1]original_data!F49</f>
        <v>6.2</v>
      </c>
      <c r="G42" s="83">
        <f>[1]original_data!G49</f>
        <v>5.9</v>
      </c>
      <c r="H42" s="83">
        <f>[1]original_data!H49</f>
        <v>5.9</v>
      </c>
      <c r="I42" s="83">
        <f>[1]original_data!I49</f>
        <v>5.8</v>
      </c>
      <c r="J42" s="83">
        <f>[1]original_data!J49</f>
        <v>5.9</v>
      </c>
      <c r="K42" s="83">
        <f>[1]original_data!K49</f>
        <v>5.6</v>
      </c>
      <c r="L42" s="83">
        <f>[1]original_data!L49</f>
        <v>5.4</v>
      </c>
      <c r="M42" s="83">
        <f>[1]original_data!M49</f>
        <v>5.1000000000000005</v>
      </c>
      <c r="N42" s="83">
        <f>[1]original_data!N49</f>
        <v>4.8</v>
      </c>
      <c r="O42" s="83">
        <f>[1]original_data!O49</f>
        <v>4.5</v>
      </c>
      <c r="P42" s="83">
        <f>[1]original_data!P49</f>
        <v>4.2</v>
      </c>
    </row>
    <row r="43" spans="1:16" x14ac:dyDescent="0.2">
      <c r="A43" s="19" t="s">
        <v>52</v>
      </c>
      <c r="B43" s="83">
        <f>[1]original_data!B50</f>
        <v>5.5</v>
      </c>
      <c r="C43" s="83">
        <f>[1]original_data!C50</f>
        <v>5.7</v>
      </c>
      <c r="D43" s="83">
        <f>[1]original_data!D50</f>
        <v>6</v>
      </c>
      <c r="E43" s="83">
        <f>[1]original_data!E50</f>
        <v>6.1</v>
      </c>
      <c r="F43" s="83">
        <f>[1]original_data!F50</f>
        <v>6.3</v>
      </c>
      <c r="G43" s="83">
        <f>[1]original_data!G50</f>
        <v>6.3</v>
      </c>
      <c r="H43" s="83">
        <f>[1]original_data!H50</f>
        <v>6.2</v>
      </c>
      <c r="I43" s="83">
        <f>[1]original_data!I50</f>
        <v>5.9</v>
      </c>
      <c r="J43" s="83">
        <f>[1]original_data!J50</f>
        <v>5.6</v>
      </c>
      <c r="K43" s="83">
        <f>[1]original_data!K50</f>
        <v>5.8</v>
      </c>
      <c r="L43" s="83">
        <f>[1]original_data!L50</f>
        <v>6.3</v>
      </c>
      <c r="M43" s="83">
        <f>[1]original_data!M50</f>
        <v>6</v>
      </c>
      <c r="N43" s="83">
        <f>[1]original_data!N50</f>
        <v>5.7</v>
      </c>
      <c r="O43" s="83">
        <f>[1]original_data!O50</f>
        <v>5.4</v>
      </c>
      <c r="P43" s="83">
        <f>[1]original_data!P50</f>
        <v>5.0999999999999996</v>
      </c>
    </row>
    <row r="44" spans="1:16" x14ac:dyDescent="0.2">
      <c r="A44" s="19" t="s">
        <v>188</v>
      </c>
      <c r="B44" s="83">
        <f>[1]original_data!B51</f>
        <v>7.6</v>
      </c>
      <c r="C44" s="83">
        <f>[1]original_data!C51</f>
        <v>8</v>
      </c>
      <c r="D44" s="83">
        <f>[1]original_data!D51</f>
        <v>8</v>
      </c>
      <c r="E44" s="83">
        <f>[1]original_data!E51</f>
        <v>7.8</v>
      </c>
      <c r="F44" s="83">
        <f>[1]original_data!F51</f>
        <v>7.8</v>
      </c>
      <c r="G44" s="83">
        <f>[1]original_data!G51</f>
        <v>8</v>
      </c>
      <c r="H44" s="83">
        <f>[1]original_data!H51</f>
        <v>7.7</v>
      </c>
      <c r="I44" s="83">
        <f>[1]original_data!I51</f>
        <v>7.4</v>
      </c>
      <c r="J44" s="83">
        <f>[1]original_data!J51</f>
        <v>7.1</v>
      </c>
      <c r="K44" s="83">
        <f>[1]original_data!K51</f>
        <v>8.1</v>
      </c>
      <c r="L44" s="83">
        <f>[1]original_data!L51</f>
        <v>7.9</v>
      </c>
      <c r="M44" s="83">
        <f>[1]original_data!M51</f>
        <v>7.6000000000000005</v>
      </c>
      <c r="N44" s="83">
        <f>[1]original_data!N51</f>
        <v>7.3</v>
      </c>
      <c r="O44" s="83">
        <f>[1]original_data!O51</f>
        <v>7</v>
      </c>
      <c r="P44" s="83">
        <f>[1]original_data!P51</f>
        <v>6.7</v>
      </c>
    </row>
    <row r="45" spans="1:16" x14ac:dyDescent="0.2">
      <c r="A45" s="19" t="s">
        <v>54</v>
      </c>
      <c r="B45" s="83">
        <f>[1]original_data!B52</f>
        <v>5.5</v>
      </c>
      <c r="C45" s="83">
        <f>[1]original_data!C52</f>
        <v>5.2</v>
      </c>
      <c r="D45" s="83">
        <f>[1]original_data!D52</f>
        <v>5.3</v>
      </c>
      <c r="E45" s="83">
        <f>[1]original_data!E52</f>
        <v>5.0999999999999996</v>
      </c>
      <c r="F45" s="83">
        <f>[1]original_data!F52</f>
        <v>4.9000000000000004</v>
      </c>
      <c r="G45" s="83">
        <f>[1]original_data!G52</f>
        <v>4.8</v>
      </c>
      <c r="H45" s="83">
        <f>[1]original_data!H52</f>
        <v>5.0999999999999996</v>
      </c>
      <c r="I45" s="83">
        <f>[1]original_data!I52</f>
        <v>5.4</v>
      </c>
      <c r="J45" s="83">
        <f>[1]original_data!J52</f>
        <v>5.3</v>
      </c>
      <c r="K45" s="83">
        <f>[1]original_data!K52</f>
        <v>5.6</v>
      </c>
      <c r="L45" s="83">
        <f>[1]original_data!L52</f>
        <v>5.9</v>
      </c>
      <c r="M45" s="83">
        <f>[1]original_data!M52</f>
        <v>5.6000000000000005</v>
      </c>
      <c r="N45" s="83">
        <f>[1]original_data!N52</f>
        <v>5.3</v>
      </c>
      <c r="O45" s="83">
        <f>[1]original_data!O52</f>
        <v>5.3999999999999995</v>
      </c>
      <c r="P45" s="83">
        <f>[1]original_data!P52</f>
        <v>5.6</v>
      </c>
    </row>
    <row r="46" spans="1:16" x14ac:dyDescent="0.2">
      <c r="A46" s="19" t="s">
        <v>55</v>
      </c>
      <c r="B46" s="83">
        <f>[1]original_data!B55</f>
        <v>3.3</v>
      </c>
      <c r="C46" s="83">
        <f>[1]original_data!C55</f>
        <v>3.3</v>
      </c>
      <c r="D46" s="83">
        <f>[1]original_data!D55</f>
        <v>3.7</v>
      </c>
      <c r="E46" s="83">
        <f>[1]original_data!E55</f>
        <v>3.5</v>
      </c>
      <c r="F46" s="83">
        <f>[1]original_data!F55</f>
        <v>3.9</v>
      </c>
      <c r="G46" s="83">
        <f>[1]original_data!G55</f>
        <v>3.6</v>
      </c>
      <c r="H46" s="83">
        <f>[1]original_data!H55</f>
        <v>3.3</v>
      </c>
      <c r="I46" s="83">
        <f>[1]original_data!I55</f>
        <v>3</v>
      </c>
      <c r="J46" s="83">
        <f>[1]original_data!J55</f>
        <v>3.1</v>
      </c>
      <c r="K46" s="83">
        <f>[1]original_data!K55</f>
        <v>4</v>
      </c>
      <c r="L46" s="83">
        <f>[1]original_data!L55</f>
        <v>4.3</v>
      </c>
      <c r="M46" s="83">
        <f>[1]original_data!M55</f>
        <v>4</v>
      </c>
      <c r="N46" s="83">
        <f>[1]original_data!N55</f>
        <v>3.7</v>
      </c>
      <c r="O46" s="83">
        <f>[1]original_data!O55</f>
        <v>3.4000000000000004</v>
      </c>
      <c r="P46" s="83">
        <f>[1]original_data!P55</f>
        <v>3.7</v>
      </c>
    </row>
    <row r="47" spans="1:16" x14ac:dyDescent="0.2">
      <c r="A47" s="19" t="s">
        <v>56</v>
      </c>
      <c r="B47" s="84" t="e">
        <f>[1]original_data!B56</f>
        <v>#N/A</v>
      </c>
      <c r="C47" s="84" t="e">
        <f>[1]original_data!C56</f>
        <v>#N/A</v>
      </c>
      <c r="D47" s="84" t="e">
        <f>[1]original_data!D56</f>
        <v>#N/A</v>
      </c>
      <c r="E47" s="84" t="e">
        <f>[1]original_data!E56</f>
        <v>#N/A</v>
      </c>
      <c r="F47" s="84" t="e">
        <f>[1]original_data!F56</f>
        <v>#N/A</v>
      </c>
      <c r="G47" s="84" t="e">
        <f>[1]original_data!G56</f>
        <v>#N/A</v>
      </c>
      <c r="H47" s="84" t="e">
        <f>[1]original_data!H56</f>
        <v>#N/A</v>
      </c>
      <c r="I47" s="84" t="e">
        <f>[1]original_data!I56</f>
        <v>#N/A</v>
      </c>
      <c r="J47" s="84" t="e">
        <f>[1]original_data!J56</f>
        <v>#N/A</v>
      </c>
      <c r="K47" s="84" t="e">
        <f>[1]original_data!K56</f>
        <v>#N/A</v>
      </c>
      <c r="L47" s="84" t="e">
        <f>[1]original_data!L56</f>
        <v>#N/A</v>
      </c>
      <c r="M47" s="84" t="e">
        <f>[1]original_data!M56</f>
        <v>#N/A</v>
      </c>
      <c r="N47" s="139">
        <f>[1]original_data!N56</f>
        <v>7.3</v>
      </c>
      <c r="O47" s="84" t="e">
        <f>[1]original_data!O56</f>
        <v>#N/A</v>
      </c>
      <c r="P47" s="139">
        <f>[1]original_data!P56</f>
        <v>6.7</v>
      </c>
    </row>
    <row r="48" spans="1:16" x14ac:dyDescent="0.2">
      <c r="A48" s="19" t="s">
        <v>57</v>
      </c>
      <c r="B48" s="83">
        <f>[1]original_data!B57</f>
        <v>6.7</v>
      </c>
      <c r="C48" s="83">
        <f>[1]original_data!C57</f>
        <v>7.3</v>
      </c>
      <c r="D48" s="83">
        <f>[1]original_data!D57</f>
        <v>7.6</v>
      </c>
      <c r="E48" s="83">
        <f>[1]original_data!E57</f>
        <v>7.9</v>
      </c>
      <c r="F48" s="83">
        <f>[1]original_data!F57</f>
        <v>8.1</v>
      </c>
      <c r="G48" s="83">
        <f>[1]original_data!G57</f>
        <v>8.1999999999999993</v>
      </c>
      <c r="H48" s="83">
        <f>[1]original_data!H57</f>
        <v>8.1</v>
      </c>
      <c r="I48" s="83">
        <f>[1]original_data!I57</f>
        <v>8.4</v>
      </c>
      <c r="J48" s="83">
        <f>[1]original_data!J57</f>
        <v>7.9</v>
      </c>
      <c r="K48" s="83">
        <f>[1]original_data!K57</f>
        <v>8.1999999999999993</v>
      </c>
      <c r="L48" s="83">
        <f>[1]original_data!L57</f>
        <v>8.6999999999999993</v>
      </c>
      <c r="M48" s="83">
        <f>[1]original_data!M57</f>
        <v>8.3999999999999986</v>
      </c>
      <c r="N48" s="83">
        <f>[1]original_data!N57</f>
        <v>7.9</v>
      </c>
      <c r="O48" s="83">
        <f>[1]original_data!O57</f>
        <v>7.6000000000000005</v>
      </c>
      <c r="P48" s="83">
        <f>[1]original_data!P57</f>
        <v>8.1</v>
      </c>
    </row>
    <row r="49" spans="1:16" x14ac:dyDescent="0.2">
      <c r="A49" s="19" t="s">
        <v>58</v>
      </c>
      <c r="B49" s="83">
        <f>[1]original_data!B58</f>
        <v>5.3</v>
      </c>
      <c r="C49" s="83">
        <f>[1]original_data!C58</f>
        <v>5.6</v>
      </c>
      <c r="D49" s="83">
        <f>[1]original_data!D58</f>
        <v>6</v>
      </c>
      <c r="E49" s="83">
        <f>[1]original_data!E58</f>
        <v>6.1</v>
      </c>
      <c r="F49" s="83">
        <f>[1]original_data!F58</f>
        <v>6.6</v>
      </c>
      <c r="G49" s="83">
        <f>[1]original_data!G58</f>
        <v>6.6</v>
      </c>
      <c r="H49" s="83">
        <f>[1]original_data!H58</f>
        <v>6.9</v>
      </c>
      <c r="I49" s="83">
        <f>[1]original_data!I58</f>
        <v>6.9</v>
      </c>
      <c r="J49" s="83">
        <f>[1]original_data!J58</f>
        <v>7.2</v>
      </c>
      <c r="K49" s="83">
        <f>[1]original_data!K58</f>
        <v>7.4</v>
      </c>
      <c r="L49" s="83">
        <f>[1]original_data!L58</f>
        <v>7.2</v>
      </c>
      <c r="M49" s="83">
        <f>[1]original_data!M58</f>
        <v>6.9</v>
      </c>
      <c r="N49" s="83">
        <f>[1]original_data!N58</f>
        <v>7.1</v>
      </c>
      <c r="O49" s="83">
        <f>[1]original_data!O58</f>
        <v>7.1755543043622705</v>
      </c>
      <c r="P49" s="83">
        <f>[1]original_data!P58</f>
        <v>7.2</v>
      </c>
    </row>
    <row r="50" spans="1:16" x14ac:dyDescent="0.2">
      <c r="A50" s="19" t="s">
        <v>59</v>
      </c>
      <c r="B50" s="83">
        <f>[1]original_data!B59</f>
        <v>2</v>
      </c>
      <c r="C50" s="83">
        <f>[1]original_data!C59</f>
        <v>2</v>
      </c>
      <c r="D50" s="83">
        <f>[1]original_data!D59</f>
        <v>2</v>
      </c>
      <c r="E50" s="83">
        <f>[1]original_data!E59</f>
        <v>1.8</v>
      </c>
      <c r="F50" s="83">
        <f>[1]original_data!F59</f>
        <v>1.5</v>
      </c>
      <c r="G50" s="83">
        <f>[1]original_data!G59</f>
        <v>1.2</v>
      </c>
      <c r="H50" s="83">
        <f>[1]original_data!H59</f>
        <v>1</v>
      </c>
      <c r="I50" s="83">
        <f>[1]original_data!I59</f>
        <v>1.3</v>
      </c>
      <c r="J50" s="83">
        <f>[1]original_data!J59</f>
        <v>1</v>
      </c>
      <c r="K50" s="83">
        <f>[1]original_data!K59</f>
        <v>1</v>
      </c>
      <c r="L50" s="83">
        <f>[1]original_data!L59</f>
        <v>1</v>
      </c>
      <c r="M50" s="83">
        <f>[1]original_data!M59</f>
        <v>1</v>
      </c>
      <c r="N50" s="83">
        <f>[1]original_data!N59</f>
        <v>1</v>
      </c>
      <c r="O50" s="83">
        <f>[1]original_data!O59</f>
        <v>0.7</v>
      </c>
      <c r="P50" s="83">
        <f>[1]original_data!P59</f>
        <v>0.5</v>
      </c>
    </row>
    <row r="51" spans="1:16" x14ac:dyDescent="0.2">
      <c r="A51" s="19" t="s">
        <v>60</v>
      </c>
      <c r="B51" s="83">
        <f>[1]original_data!B60</f>
        <v>2</v>
      </c>
      <c r="C51" s="83">
        <f>[1]original_data!C60</f>
        <v>2</v>
      </c>
      <c r="D51" s="83">
        <f>[1]original_data!D60</f>
        <v>2.4</v>
      </c>
      <c r="E51" s="83">
        <f>[1]original_data!E60</f>
        <v>2.2000000000000002</v>
      </c>
      <c r="F51" s="83">
        <f>[1]original_data!F60</f>
        <v>2</v>
      </c>
      <c r="G51" s="83">
        <f>[1]original_data!G60</f>
        <v>1.7</v>
      </c>
      <c r="H51" s="83">
        <f>[1]original_data!H60</f>
        <v>1.4</v>
      </c>
      <c r="I51" s="83">
        <f>[1]original_data!I60</f>
        <v>1.6</v>
      </c>
      <c r="J51" s="83">
        <f>[1]original_data!J60</f>
        <v>1.4</v>
      </c>
      <c r="K51" s="83">
        <f>[1]original_data!K60</f>
        <v>2</v>
      </c>
      <c r="L51" s="83">
        <f>[1]original_data!L60</f>
        <v>1.8</v>
      </c>
      <c r="M51" s="83">
        <f>[1]original_data!M60</f>
        <v>1.8</v>
      </c>
      <c r="N51" s="83">
        <f>[1]original_data!N60</f>
        <v>1.5</v>
      </c>
      <c r="O51" s="83">
        <f>[1]original_data!O60</f>
        <v>1.2</v>
      </c>
      <c r="P51" s="83">
        <f>[1]original_data!P60</f>
        <v>0.9</v>
      </c>
    </row>
    <row r="52" spans="1:16" x14ac:dyDescent="0.2">
      <c r="A52" s="19" t="s">
        <v>61</v>
      </c>
      <c r="B52" s="83">
        <f>[1]original_data!B61</f>
        <v>5.8</v>
      </c>
      <c r="C52" s="83">
        <f>[1]original_data!C61</f>
        <v>5.8</v>
      </c>
      <c r="D52" s="83">
        <f>[1]original_data!D61</f>
        <v>5.7</v>
      </c>
      <c r="E52" s="83">
        <f>[1]original_data!E61</f>
        <v>5.5</v>
      </c>
      <c r="F52" s="83">
        <f>[1]original_data!F61</f>
        <v>5.8</v>
      </c>
      <c r="G52" s="83">
        <f>[1]original_data!G61</f>
        <v>5.5</v>
      </c>
      <c r="H52" s="83">
        <f>[1]original_data!H61</f>
        <v>5.4</v>
      </c>
      <c r="I52" s="83">
        <f>[1]original_data!I61</f>
        <v>5.2</v>
      </c>
      <c r="J52" s="83">
        <f>[1]original_data!J61</f>
        <v>5.0999999999999996</v>
      </c>
      <c r="K52" s="83">
        <f>[1]original_data!K61</f>
        <v>5.4</v>
      </c>
      <c r="L52" s="83">
        <f>[1]original_data!L61</f>
        <v>5.7</v>
      </c>
      <c r="M52" s="83">
        <f>[1]original_data!M61</f>
        <v>5.4</v>
      </c>
      <c r="N52" s="83">
        <f>[1]original_data!N61</f>
        <v>5.0999999999999996</v>
      </c>
      <c r="O52" s="83">
        <f>[1]original_data!O61</f>
        <v>4.8</v>
      </c>
      <c r="P52" s="83">
        <f>[1]original_data!P61</f>
        <v>4.5</v>
      </c>
    </row>
    <row r="53" spans="1:16" x14ac:dyDescent="0.2">
      <c r="A53" s="19" t="s">
        <v>62</v>
      </c>
      <c r="B53" s="83">
        <f>[1]original_data!B62</f>
        <v>6.2</v>
      </c>
      <c r="C53" s="83">
        <f>[1]original_data!C62</f>
        <v>6.5</v>
      </c>
      <c r="D53" s="83">
        <f>[1]original_data!D62</f>
        <v>6.9</v>
      </c>
      <c r="E53" s="83">
        <f>[1]original_data!E62</f>
        <v>7.3</v>
      </c>
      <c r="F53" s="83">
        <f>[1]original_data!F62</f>
        <v>7.5</v>
      </c>
      <c r="G53" s="83">
        <f>[1]original_data!G62</f>
        <v>7.2</v>
      </c>
      <c r="H53" s="83">
        <f>[1]original_data!H62</f>
        <v>6.9</v>
      </c>
      <c r="I53" s="83">
        <f>[1]original_data!I62</f>
        <v>7.2</v>
      </c>
      <c r="J53" s="83">
        <f>[1]original_data!J62</f>
        <v>7.5</v>
      </c>
      <c r="K53" s="83">
        <f>[1]original_data!K62</f>
        <v>7.2</v>
      </c>
      <c r="L53" s="83">
        <f>[1]original_data!L62</f>
        <v>7</v>
      </c>
      <c r="M53" s="83">
        <f>[1]original_data!M62</f>
        <v>6.7</v>
      </c>
      <c r="N53" s="83">
        <f>[1]original_data!N62</f>
        <v>6.4</v>
      </c>
      <c r="O53" s="83">
        <f>[1]original_data!O62</f>
        <v>6.3977266758295359</v>
      </c>
      <c r="P53" s="83">
        <f>[1]original_data!P62</f>
        <v>6.1</v>
      </c>
    </row>
    <row r="54" spans="1:16" x14ac:dyDescent="0.2">
      <c r="A54" s="19" t="s">
        <v>63</v>
      </c>
      <c r="B54" s="83">
        <f>[1]original_data!B63</f>
        <v>8.1999999999999993</v>
      </c>
      <c r="C54" s="83">
        <f>[1]original_data!C63</f>
        <v>8.4</v>
      </c>
      <c r="D54" s="83">
        <f>[1]original_data!D63</f>
        <v>9.5</v>
      </c>
      <c r="E54" s="83">
        <f>[1]original_data!E63</f>
        <v>8.6999999999999993</v>
      </c>
      <c r="F54" s="83">
        <f>[1]original_data!F63</f>
        <v>8.5</v>
      </c>
      <c r="G54" s="83">
        <f>[1]original_data!G63</f>
        <v>8.1999999999999993</v>
      </c>
      <c r="H54" s="83">
        <f>[1]original_data!H63</f>
        <v>7.9</v>
      </c>
      <c r="I54" s="83">
        <f>[1]original_data!I63</f>
        <v>7.6</v>
      </c>
      <c r="J54" s="83">
        <f>[1]original_data!J63</f>
        <v>7.3</v>
      </c>
      <c r="K54" s="83">
        <f>[1]original_data!K63</f>
        <v>7.6</v>
      </c>
      <c r="L54" s="83">
        <f>[1]original_data!L63</f>
        <v>7.4</v>
      </c>
      <c r="M54" s="83">
        <f>[1]original_data!M63</f>
        <v>7.3000392340344602</v>
      </c>
      <c r="N54" s="83">
        <f>[1]original_data!N63</f>
        <v>7.2</v>
      </c>
      <c r="O54" s="83">
        <f>[1]original_data!O63</f>
        <v>6.9</v>
      </c>
      <c r="P54" s="83">
        <f>[1]original_data!P63</f>
        <v>6.8</v>
      </c>
    </row>
    <row r="55" spans="1:16" x14ac:dyDescent="0.2">
      <c r="A55" s="19" t="s">
        <v>64</v>
      </c>
      <c r="B55" s="83">
        <f>[1]original_data!B64</f>
        <v>2.1</v>
      </c>
      <c r="C55" s="83">
        <f>[1]original_data!C64</f>
        <v>2.1</v>
      </c>
      <c r="D55" s="83">
        <f>[1]original_data!D64</f>
        <v>2.4</v>
      </c>
      <c r="E55" s="83">
        <f>[1]original_data!E64</f>
        <v>2.2000000000000002</v>
      </c>
      <c r="F55" s="83">
        <f>[1]original_data!F64</f>
        <v>2</v>
      </c>
      <c r="G55" s="83">
        <f>[1]original_data!G64</f>
        <v>1.7</v>
      </c>
      <c r="H55" s="83">
        <f>[1]original_data!H64</f>
        <v>1.4</v>
      </c>
      <c r="I55" s="83">
        <f>[1]original_data!I64</f>
        <v>1.6</v>
      </c>
      <c r="J55" s="83">
        <f>[1]original_data!J64</f>
        <v>1.3</v>
      </c>
      <c r="K55" s="83">
        <f>[1]original_data!K64</f>
        <v>1</v>
      </c>
      <c r="L55" s="83">
        <f>[1]original_data!L64</f>
        <v>1</v>
      </c>
      <c r="M55" s="83">
        <f>[1]original_data!M64</f>
        <v>0.7</v>
      </c>
      <c r="N55" s="83">
        <f>[1]original_data!N64</f>
        <v>0.7</v>
      </c>
      <c r="O55" s="83">
        <f>[1]original_data!O64</f>
        <v>0.5</v>
      </c>
      <c r="P55" s="83">
        <f>[1]original_data!P64</f>
        <v>0.5</v>
      </c>
    </row>
    <row r="56" spans="1:16" x14ac:dyDescent="0.2">
      <c r="A56" s="19" t="s">
        <v>65</v>
      </c>
      <c r="B56" s="83">
        <f>[1]original_data!B65</f>
        <v>4.7</v>
      </c>
      <c r="C56" s="83">
        <f>[1]original_data!C65</f>
        <v>4.7</v>
      </c>
      <c r="D56" s="83">
        <f>[1]original_data!D65</f>
        <v>4.7</v>
      </c>
      <c r="E56" s="83">
        <f>[1]original_data!E65</f>
        <v>5.2</v>
      </c>
      <c r="F56" s="83">
        <f>[1]original_data!F65</f>
        <v>5.6</v>
      </c>
      <c r="G56" s="83">
        <f>[1]original_data!G65</f>
        <v>5.7</v>
      </c>
      <c r="H56" s="83">
        <f>[1]original_data!H65</f>
        <v>6</v>
      </c>
      <c r="I56" s="83">
        <f>[1]original_data!I65</f>
        <v>6.3</v>
      </c>
      <c r="J56" s="83">
        <f>[1]original_data!J65</f>
        <v>6.6</v>
      </c>
      <c r="K56" s="83">
        <f>[1]original_data!K65</f>
        <v>6.9</v>
      </c>
      <c r="L56" s="83">
        <f>[1]original_data!L65</f>
        <v>6.7</v>
      </c>
      <c r="M56" s="83">
        <f>[1]original_data!M65</f>
        <v>6.5977789693738753</v>
      </c>
      <c r="N56" s="83">
        <f>[1]original_data!N65</f>
        <v>6.3</v>
      </c>
      <c r="O56" s="83">
        <f>[1]original_data!O65</f>
        <v>6</v>
      </c>
      <c r="P56" s="83">
        <f>[1]original_data!P65</f>
        <v>5.7</v>
      </c>
    </row>
    <row r="57" spans="1:16" x14ac:dyDescent="0.2">
      <c r="A57" s="19" t="s">
        <v>66</v>
      </c>
      <c r="B57" s="83">
        <f>[1]original_data!B66</f>
        <v>3.7</v>
      </c>
      <c r="C57" s="83">
        <f>[1]original_data!C66</f>
        <v>3.7</v>
      </c>
      <c r="D57" s="83">
        <f>[1]original_data!D66</f>
        <v>3.5</v>
      </c>
      <c r="E57" s="83">
        <f>[1]original_data!E66</f>
        <v>3.5</v>
      </c>
      <c r="F57" s="83">
        <f>[1]original_data!F66</f>
        <v>4.3</v>
      </c>
      <c r="G57" s="83">
        <f>[1]original_data!G66</f>
        <v>4.8</v>
      </c>
      <c r="H57" s="83">
        <f>[1]original_data!H66</f>
        <v>5.0999999999999996</v>
      </c>
      <c r="I57" s="83">
        <f>[1]original_data!I66</f>
        <v>5.6</v>
      </c>
      <c r="J57" s="83">
        <f>[1]original_data!J66</f>
        <v>5.9</v>
      </c>
      <c r="K57" s="83">
        <f>[1]original_data!K66</f>
        <v>6.1</v>
      </c>
      <c r="L57" s="83">
        <f>[1]original_data!L66</f>
        <v>6.1</v>
      </c>
      <c r="M57" s="83">
        <f>[1]original_data!M66</f>
        <v>5.8</v>
      </c>
      <c r="N57" s="83">
        <f>[1]original_data!N66</f>
        <v>6.1</v>
      </c>
      <c r="O57" s="83">
        <f>[1]original_data!O66</f>
        <v>6.3999999999999995</v>
      </c>
      <c r="P57" s="83">
        <f>[1]original_data!P66</f>
        <v>6.9</v>
      </c>
    </row>
    <row r="58" spans="1:16" x14ac:dyDescent="0.2">
      <c r="A58" s="19" t="s">
        <v>67</v>
      </c>
      <c r="B58" s="83">
        <f>[1]original_data!B68</f>
        <v>5.3</v>
      </c>
      <c r="C58" s="83">
        <f>[1]original_data!C68</f>
        <v>5.3</v>
      </c>
      <c r="D58" s="83">
        <f>[1]original_data!D68</f>
        <v>5.5</v>
      </c>
      <c r="E58" s="83">
        <f>[1]original_data!E68</f>
        <v>5.5</v>
      </c>
      <c r="F58" s="83">
        <f>[1]original_data!F68</f>
        <v>5.3</v>
      </c>
      <c r="G58" s="83">
        <f>[1]original_data!G68</f>
        <v>5.4</v>
      </c>
      <c r="H58" s="83">
        <f>[1]original_data!H68</f>
        <v>5.4</v>
      </c>
      <c r="I58" s="83">
        <f>[1]original_data!I68</f>
        <v>5.7</v>
      </c>
      <c r="J58" s="83">
        <f>[1]original_data!J68</f>
        <v>5.4</v>
      </c>
      <c r="K58" s="83">
        <f>[1]original_data!K68</f>
        <v>5.4</v>
      </c>
      <c r="L58" s="83">
        <f>[1]original_data!L68</f>
        <v>5.2</v>
      </c>
      <c r="M58" s="83">
        <f>[1]original_data!M68</f>
        <v>4.9000000000000004</v>
      </c>
      <c r="N58" s="83">
        <f>[1]original_data!N68</f>
        <v>4.5999999999999996</v>
      </c>
      <c r="O58" s="83">
        <f>[1]original_data!O68</f>
        <v>4.3</v>
      </c>
      <c r="P58" s="83">
        <f>[1]original_data!P68</f>
        <v>4</v>
      </c>
    </row>
    <row r="59" spans="1:16" x14ac:dyDescent="0.2">
      <c r="A59" s="19" t="s">
        <v>68</v>
      </c>
      <c r="B59" s="83">
        <f>[1]original_data!B69</f>
        <v>8.5</v>
      </c>
      <c r="C59" s="83">
        <f>[1]original_data!C69</f>
        <v>7.9</v>
      </c>
      <c r="D59" s="83">
        <f>[1]original_data!D69</f>
        <v>8</v>
      </c>
      <c r="E59" s="83">
        <f>[1]original_data!E69</f>
        <v>7.8</v>
      </c>
      <c r="F59" s="83">
        <f>[1]original_data!F69</f>
        <v>7.6</v>
      </c>
      <c r="G59" s="83">
        <f>[1]original_data!G69</f>
        <v>7.3</v>
      </c>
      <c r="H59" s="83">
        <f>[1]original_data!H69</f>
        <v>7</v>
      </c>
      <c r="I59" s="83">
        <f>[1]original_data!I69</f>
        <v>7.3</v>
      </c>
      <c r="J59" s="83">
        <f>[1]original_data!J69</f>
        <v>8.1</v>
      </c>
      <c r="K59" s="83">
        <f>[1]original_data!K69</f>
        <v>7.6</v>
      </c>
      <c r="L59" s="83">
        <f>[1]original_data!L69</f>
        <v>7.4</v>
      </c>
      <c r="M59" s="83">
        <f>[1]original_data!M69</f>
        <v>7.1000000000000005</v>
      </c>
      <c r="N59" s="83">
        <f>[1]original_data!N69</f>
        <v>6.8</v>
      </c>
      <c r="O59" s="83">
        <f>[1]original_data!O69</f>
        <v>6.5</v>
      </c>
      <c r="P59" s="83">
        <f>[1]original_data!P69</f>
        <v>6.2</v>
      </c>
    </row>
    <row r="60" spans="1:16" x14ac:dyDescent="0.2">
      <c r="A60" s="19" t="s">
        <v>69</v>
      </c>
      <c r="B60" s="83">
        <f>[1]original_data!B72</f>
        <v>9.6</v>
      </c>
      <c r="C60" s="83">
        <f>[1]original_data!C72</f>
        <v>9.6</v>
      </c>
      <c r="D60" s="83">
        <f>[1]original_data!D72</f>
        <v>9.8000000000000007</v>
      </c>
      <c r="E60" s="83">
        <f>[1]original_data!E72</f>
        <v>9.6</v>
      </c>
      <c r="F60" s="83">
        <f>[1]original_data!F72</f>
        <v>10</v>
      </c>
      <c r="G60" s="83">
        <f>[1]original_data!G72</f>
        <v>9.6999999999999993</v>
      </c>
      <c r="H60" s="83">
        <f>[1]original_data!H72</f>
        <v>9.9</v>
      </c>
      <c r="I60" s="83">
        <f>[1]original_data!I72</f>
        <v>9.8000000000000007</v>
      </c>
      <c r="J60" s="83">
        <f>[1]original_data!J72</f>
        <v>9.9</v>
      </c>
      <c r="K60" s="83">
        <f>[1]original_data!K72</f>
        <v>9.9</v>
      </c>
      <c r="L60" s="83">
        <f>[1]original_data!L72</f>
        <v>10</v>
      </c>
      <c r="M60" s="83">
        <f>[1]original_data!M72</f>
        <v>9.9</v>
      </c>
      <c r="N60" s="83">
        <f>[1]original_data!N72</f>
        <v>9.6</v>
      </c>
      <c r="O60" s="83">
        <f>[1]original_data!O72</f>
        <v>9.2999999999999989</v>
      </c>
      <c r="P60" s="83">
        <f>[1]original_data!P72</f>
        <v>9</v>
      </c>
    </row>
    <row r="61" spans="1:16" x14ac:dyDescent="0.2">
      <c r="A61" s="19" t="s">
        <v>70</v>
      </c>
      <c r="B61" s="83">
        <f>[1]original_data!B73</f>
        <v>5.4</v>
      </c>
      <c r="C61" s="83">
        <f>[1]original_data!C73</f>
        <v>5.4</v>
      </c>
      <c r="D61" s="83">
        <f>[1]original_data!D73</f>
        <v>5.9</v>
      </c>
      <c r="E61" s="83">
        <f>[1]original_data!E73</f>
        <v>6.5</v>
      </c>
      <c r="F61" s="83">
        <f>[1]original_data!F73</f>
        <v>6.9</v>
      </c>
      <c r="G61" s="83">
        <f>[1]original_data!G73</f>
        <v>6.6</v>
      </c>
      <c r="H61" s="83">
        <f>[1]original_data!H73</f>
        <v>6.9</v>
      </c>
      <c r="I61" s="83">
        <f>[1]original_data!I73</f>
        <v>7.1</v>
      </c>
      <c r="J61" s="83">
        <f>[1]original_data!J73</f>
        <v>7.4</v>
      </c>
      <c r="K61" s="83">
        <f>[1]original_data!K73</f>
        <v>7.7</v>
      </c>
      <c r="L61" s="83">
        <f>[1]original_data!L73</f>
        <v>7.5</v>
      </c>
      <c r="M61" s="83">
        <f>[1]original_data!M73</f>
        <v>7.2</v>
      </c>
      <c r="N61" s="83">
        <f>[1]original_data!N73</f>
        <v>7.5</v>
      </c>
      <c r="O61" s="83">
        <f>[1]original_data!O73</f>
        <v>7.2</v>
      </c>
      <c r="P61" s="83">
        <f>[1]original_data!P73</f>
        <v>6.9</v>
      </c>
    </row>
    <row r="62" spans="1:16" x14ac:dyDescent="0.2">
      <c r="A62" s="19" t="s">
        <v>71</v>
      </c>
      <c r="B62" s="83">
        <f>[1]original_data!B74</f>
        <v>4.0999999999999996</v>
      </c>
      <c r="C62" s="83">
        <f>[1]original_data!C74</f>
        <v>4.3</v>
      </c>
      <c r="D62" s="83">
        <f>[1]original_data!D74</f>
        <v>4.8</v>
      </c>
      <c r="E62" s="83">
        <f>[1]original_data!E74</f>
        <v>4.5999999999999996</v>
      </c>
      <c r="F62" s="83">
        <f>[1]original_data!F74</f>
        <v>4.3</v>
      </c>
      <c r="G62" s="83">
        <f>[1]original_data!G74</f>
        <v>4</v>
      </c>
      <c r="H62" s="83">
        <f>[1]original_data!H74</f>
        <v>3.8</v>
      </c>
      <c r="I62" s="83">
        <f>[1]original_data!I74</f>
        <v>3.7</v>
      </c>
      <c r="J62" s="83">
        <f>[1]original_data!J74</f>
        <v>4</v>
      </c>
      <c r="K62" s="83">
        <f>[1]original_data!K74</f>
        <v>4.0999999999999996</v>
      </c>
      <c r="L62" s="83">
        <f>[1]original_data!L74</f>
        <v>3.9</v>
      </c>
      <c r="M62" s="83">
        <f>[1]original_data!M74</f>
        <v>3.9</v>
      </c>
      <c r="N62" s="83">
        <f>[1]original_data!N74</f>
        <v>4.2</v>
      </c>
      <c r="O62" s="83">
        <f>[1]original_data!O74</f>
        <v>4.1672979865360436</v>
      </c>
      <c r="P62" s="83">
        <f>[1]original_data!P74</f>
        <v>3.9</v>
      </c>
    </row>
    <row r="63" spans="1:16" x14ac:dyDescent="0.2">
      <c r="A63" s="19" t="s">
        <v>72</v>
      </c>
      <c r="B63" s="83">
        <f>[1]original_data!B75</f>
        <v>2.5</v>
      </c>
      <c r="C63" s="83">
        <f>[1]original_data!C75</f>
        <v>2.5</v>
      </c>
      <c r="D63" s="83">
        <f>[1]original_data!D75</f>
        <v>5</v>
      </c>
      <c r="E63" s="83">
        <f>[1]original_data!E75</f>
        <v>5.9</v>
      </c>
      <c r="F63" s="83">
        <f>[1]original_data!F75</f>
        <v>6</v>
      </c>
      <c r="G63" s="83">
        <f>[1]original_data!G75</f>
        <v>5.7</v>
      </c>
      <c r="H63" s="83">
        <f>[1]original_data!H75</f>
        <v>5.2</v>
      </c>
      <c r="I63" s="83">
        <f>[1]original_data!I75</f>
        <v>4.9000000000000004</v>
      </c>
      <c r="J63" s="83">
        <f>[1]original_data!J75</f>
        <v>4.5999999999999996</v>
      </c>
      <c r="K63" s="83">
        <f>[1]original_data!K75</f>
        <v>4.3</v>
      </c>
      <c r="L63" s="83">
        <f>[1]original_data!L75</f>
        <v>4.0999999999999996</v>
      </c>
      <c r="M63" s="83">
        <f>[1]original_data!M75</f>
        <v>3.9</v>
      </c>
      <c r="N63" s="83">
        <f>[1]original_data!N75</f>
        <v>3.8</v>
      </c>
      <c r="O63" s="83">
        <f>[1]original_data!O75</f>
        <v>3.5</v>
      </c>
      <c r="P63" s="83">
        <f>[1]original_data!P75</f>
        <v>3.2</v>
      </c>
    </row>
    <row r="64" spans="1:16" x14ac:dyDescent="0.2">
      <c r="A64" s="19" t="s">
        <v>73</v>
      </c>
      <c r="B64" s="83">
        <f>[1]original_data!B76</f>
        <v>4.2</v>
      </c>
      <c r="C64" s="83">
        <f>[1]original_data!C76</f>
        <v>4.2</v>
      </c>
      <c r="D64" s="83">
        <f>[1]original_data!D76</f>
        <v>5.0999999999999996</v>
      </c>
      <c r="E64" s="83">
        <f>[1]original_data!E76</f>
        <v>4.9000000000000004</v>
      </c>
      <c r="F64" s="83">
        <f>[1]original_data!F76</f>
        <v>4.5</v>
      </c>
      <c r="G64" s="83">
        <f>[1]original_data!G76</f>
        <v>5</v>
      </c>
      <c r="H64" s="83">
        <f>[1]original_data!H76</f>
        <v>5.2</v>
      </c>
      <c r="I64" s="83">
        <f>[1]original_data!I76</f>
        <v>5</v>
      </c>
      <c r="J64" s="83">
        <f>[1]original_data!J76</f>
        <v>5.3</v>
      </c>
      <c r="K64" s="83">
        <f>[1]original_data!K76</f>
        <v>5.6</v>
      </c>
      <c r="L64" s="83">
        <f>[1]original_data!L76</f>
        <v>5.4</v>
      </c>
      <c r="M64" s="83">
        <f>[1]original_data!M76</f>
        <v>5.2159865807910908</v>
      </c>
      <c r="N64" s="83">
        <f>[1]original_data!N76</f>
        <v>5.0999999999999996</v>
      </c>
      <c r="O64" s="83">
        <f>[1]original_data!O76</f>
        <v>4.8</v>
      </c>
      <c r="P64" s="83">
        <f>[1]original_data!P76</f>
        <v>4.5</v>
      </c>
    </row>
    <row r="65" spans="1:16" x14ac:dyDescent="0.2">
      <c r="A65" s="19" t="s">
        <v>74</v>
      </c>
      <c r="B65" s="83">
        <f>[1]original_data!B77</f>
        <v>6.9</v>
      </c>
      <c r="C65" s="83">
        <f>[1]original_data!C77</f>
        <v>6.9</v>
      </c>
      <c r="D65" s="83">
        <f>[1]original_data!D77</f>
        <v>6.9</v>
      </c>
      <c r="E65" s="83">
        <f>[1]original_data!E77</f>
        <v>6.7</v>
      </c>
      <c r="F65" s="83">
        <f>[1]original_data!F77</f>
        <v>6.5</v>
      </c>
      <c r="G65" s="83">
        <f>[1]original_data!G77</f>
        <v>6.2</v>
      </c>
      <c r="H65" s="83">
        <f>[1]original_data!H77</f>
        <v>5.9</v>
      </c>
      <c r="I65" s="83">
        <f>[1]original_data!I77</f>
        <v>5.6</v>
      </c>
      <c r="J65" s="83">
        <f>[1]original_data!J77</f>
        <v>5.3</v>
      </c>
      <c r="K65" s="83">
        <f>[1]original_data!K77</f>
        <v>5.4</v>
      </c>
      <c r="L65" s="83">
        <f>[1]original_data!L77</f>
        <v>5.2</v>
      </c>
      <c r="M65" s="83">
        <f>[1]original_data!M77</f>
        <v>4.9000000000000004</v>
      </c>
      <c r="N65" s="83">
        <f>[1]original_data!N77</f>
        <v>4.5999999999999996</v>
      </c>
      <c r="O65" s="83">
        <f>[1]original_data!O77</f>
        <v>4.3</v>
      </c>
      <c r="P65" s="83">
        <f>[1]original_data!P77</f>
        <v>4.3</v>
      </c>
    </row>
    <row r="66" spans="1:16" x14ac:dyDescent="0.2">
      <c r="A66" s="19" t="s">
        <v>190</v>
      </c>
      <c r="B66" s="83">
        <f>[1]original_data!B78</f>
        <v>6</v>
      </c>
      <c r="C66" s="83">
        <f>[1]original_data!C78</f>
        <v>6.5</v>
      </c>
      <c r="D66" s="83">
        <f>[1]original_data!D78</f>
        <v>6.8</v>
      </c>
      <c r="E66" s="83">
        <f>[1]original_data!E78</f>
        <v>6.8</v>
      </c>
      <c r="F66" s="83">
        <f>[1]original_data!F78</f>
        <v>7</v>
      </c>
      <c r="G66" s="83">
        <f>[1]original_data!G78</f>
        <v>7.4</v>
      </c>
      <c r="H66" s="83">
        <f>[1]original_data!H78</f>
        <v>7.5</v>
      </c>
      <c r="I66" s="83">
        <f>[1]original_data!I78</f>
        <v>7.1</v>
      </c>
      <c r="J66" s="83">
        <f>[1]original_data!J78</f>
        <v>7</v>
      </c>
      <c r="K66" s="83">
        <f>[1]original_data!K78</f>
        <v>6.7</v>
      </c>
      <c r="L66" s="83">
        <f>[1]original_data!L78</f>
        <v>6.5</v>
      </c>
      <c r="M66" s="83">
        <f>[1]original_data!M78</f>
        <v>6.2</v>
      </c>
      <c r="N66" s="83">
        <f>[1]original_data!N78</f>
        <v>6.7</v>
      </c>
      <c r="O66" s="83">
        <f>[1]original_data!O78</f>
        <v>7</v>
      </c>
      <c r="P66" s="83">
        <f>[1]original_data!P78</f>
        <v>6.7</v>
      </c>
    </row>
    <row r="67" spans="1:16" x14ac:dyDescent="0.2">
      <c r="A67" s="19" t="s">
        <v>76</v>
      </c>
      <c r="B67" s="83">
        <f>[1]original_data!B79</f>
        <v>10</v>
      </c>
      <c r="C67" s="83">
        <f>[1]original_data!C79</f>
        <v>10</v>
      </c>
      <c r="D67" s="83">
        <f>[1]original_data!D79</f>
        <v>10</v>
      </c>
      <c r="E67" s="83">
        <f>[1]original_data!E79</f>
        <v>9.5</v>
      </c>
      <c r="F67" s="83">
        <f>[1]original_data!F79</f>
        <v>9.3000000000000007</v>
      </c>
      <c r="G67" s="83">
        <f>[1]original_data!G79</f>
        <v>9</v>
      </c>
      <c r="H67" s="83">
        <f>[1]original_data!H79</f>
        <v>8.5</v>
      </c>
      <c r="I67" s="83">
        <f>[1]original_data!I79</f>
        <v>7.9</v>
      </c>
      <c r="J67" s="83">
        <f>[1]original_data!J79</f>
        <v>9.4</v>
      </c>
      <c r="K67" s="83">
        <f>[1]original_data!K79</f>
        <v>9.6999999999999993</v>
      </c>
      <c r="L67" s="83">
        <f>[1]original_data!L79</f>
        <v>9.6999999999999993</v>
      </c>
      <c r="M67" s="83">
        <f>[1]original_data!M79</f>
        <v>9.3999999999999986</v>
      </c>
      <c r="N67" s="83">
        <f>[1]original_data!N79</f>
        <v>9.1</v>
      </c>
      <c r="O67" s="83">
        <f>[1]original_data!O79</f>
        <v>8.7999999999999989</v>
      </c>
      <c r="P67" s="83">
        <f>[1]original_data!P79</f>
        <v>8.5</v>
      </c>
    </row>
    <row r="68" spans="1:16" x14ac:dyDescent="0.2">
      <c r="A68" s="19" t="s">
        <v>77</v>
      </c>
      <c r="B68" s="83">
        <f>[1]original_data!B80</f>
        <v>1.5</v>
      </c>
      <c r="C68" s="83">
        <f>[1]original_data!C80</f>
        <v>1.5</v>
      </c>
      <c r="D68" s="83">
        <f>[1]original_data!D80</f>
        <v>1.5</v>
      </c>
      <c r="E68" s="83">
        <f>[1]original_data!E80</f>
        <v>1.3</v>
      </c>
      <c r="F68" s="83">
        <f>[1]original_data!F80</f>
        <v>2.4</v>
      </c>
      <c r="G68" s="83">
        <f>[1]original_data!G80</f>
        <v>2.4</v>
      </c>
      <c r="H68" s="83">
        <f>[1]original_data!H80</f>
        <v>2.2000000000000002</v>
      </c>
      <c r="I68" s="83">
        <f>[1]original_data!I80</f>
        <v>2</v>
      </c>
      <c r="J68" s="83">
        <f>[1]original_data!J80</f>
        <v>1.9</v>
      </c>
      <c r="K68" s="83">
        <f>[1]original_data!K80</f>
        <v>1.6</v>
      </c>
      <c r="L68" s="83">
        <f>[1]original_data!L80</f>
        <v>1.4</v>
      </c>
      <c r="M68" s="83">
        <f>[1]original_data!M80</f>
        <v>1.0999999999999999</v>
      </c>
      <c r="N68" s="83">
        <f>[1]original_data!N80</f>
        <v>1.2</v>
      </c>
      <c r="O68" s="83">
        <f>[1]original_data!O80</f>
        <v>1.2794669250595914</v>
      </c>
      <c r="P68" s="83">
        <f>[1]original_data!P80</f>
        <v>1.6</v>
      </c>
    </row>
    <row r="69" spans="1:16" x14ac:dyDescent="0.2">
      <c r="A69" s="19" t="s">
        <v>176</v>
      </c>
      <c r="B69" s="83">
        <f>[1]original_data!B81</f>
        <v>7.4</v>
      </c>
      <c r="C69" s="83">
        <f>[1]original_data!C81</f>
        <v>8</v>
      </c>
      <c r="D69" s="83">
        <f>[1]original_data!D81</f>
        <v>8</v>
      </c>
      <c r="E69" s="83">
        <f>[1]original_data!E81</f>
        <v>7.8</v>
      </c>
      <c r="F69" s="83">
        <f>[1]original_data!F81</f>
        <v>7.8</v>
      </c>
      <c r="G69" s="83">
        <f>[1]original_data!G81</f>
        <v>7.6</v>
      </c>
      <c r="H69" s="83">
        <f>[1]original_data!H81</f>
        <v>7.7</v>
      </c>
      <c r="I69" s="83">
        <f>[1]original_data!I81</f>
        <v>7.5</v>
      </c>
      <c r="J69" s="83">
        <f>[1]original_data!J81</f>
        <v>7.6</v>
      </c>
      <c r="K69" s="83">
        <f>[1]original_data!K81</f>
        <v>7.7</v>
      </c>
      <c r="L69" s="83">
        <f>[1]original_data!L81</f>
        <v>7.5</v>
      </c>
      <c r="M69" s="83">
        <f>[1]original_data!M81</f>
        <v>7.8</v>
      </c>
      <c r="N69" s="83">
        <f>[1]original_data!N81</f>
        <v>7.5</v>
      </c>
      <c r="O69" s="83">
        <f>[1]original_data!O81</f>
        <v>7.2</v>
      </c>
      <c r="P69" s="83">
        <f>[1]original_data!P81</f>
        <v>4.8</v>
      </c>
    </row>
    <row r="70" spans="1:16" x14ac:dyDescent="0.2">
      <c r="A70" s="19" t="s">
        <v>79</v>
      </c>
      <c r="B70" s="83">
        <f>[1]original_data!B82</f>
        <v>2</v>
      </c>
      <c r="C70" s="83">
        <f>[1]original_data!C82</f>
        <v>2</v>
      </c>
      <c r="D70" s="83">
        <f>[1]original_data!D82</f>
        <v>2.4</v>
      </c>
      <c r="E70" s="83">
        <f>[1]original_data!E82</f>
        <v>2.2000000000000002</v>
      </c>
      <c r="F70" s="83">
        <f>[1]original_data!F82</f>
        <v>2</v>
      </c>
      <c r="G70" s="83">
        <f>[1]original_data!G82</f>
        <v>2</v>
      </c>
      <c r="H70" s="83">
        <f>[1]original_data!H82</f>
        <v>2</v>
      </c>
      <c r="I70" s="83">
        <f>[1]original_data!I82</f>
        <v>1.9</v>
      </c>
      <c r="J70" s="83">
        <f>[1]original_data!J82</f>
        <v>2.2000000000000002</v>
      </c>
      <c r="K70" s="83">
        <f>[1]original_data!K82</f>
        <v>2.5</v>
      </c>
      <c r="L70" s="83">
        <f>[1]original_data!L82</f>
        <v>2.5</v>
      </c>
      <c r="M70" s="83">
        <f>[1]original_data!M82</f>
        <v>2.5</v>
      </c>
      <c r="N70" s="83">
        <f>[1]original_data!N82</f>
        <v>2.8</v>
      </c>
      <c r="O70" s="83">
        <f>[1]original_data!O82</f>
        <v>3.0999999999999996</v>
      </c>
      <c r="P70" s="83">
        <f>[1]original_data!P82</f>
        <v>3.4</v>
      </c>
    </row>
    <row r="71" spans="1:16" x14ac:dyDescent="0.2">
      <c r="A71" s="19" t="s">
        <v>80</v>
      </c>
      <c r="B71" s="83">
        <f>[1]original_data!B83</f>
        <v>6</v>
      </c>
      <c r="C71" s="83">
        <f>[1]original_data!C83</f>
        <v>6</v>
      </c>
      <c r="D71" s="83">
        <f>[1]original_data!D83</f>
        <v>6.3</v>
      </c>
      <c r="E71" s="83">
        <f>[1]original_data!E83</f>
        <v>6.1</v>
      </c>
      <c r="F71" s="83">
        <f>[1]original_data!F83</f>
        <v>6.3</v>
      </c>
      <c r="G71" s="83">
        <f>[1]original_data!G83</f>
        <v>6</v>
      </c>
      <c r="H71" s="83">
        <f>[1]original_data!H83</f>
        <v>6.3</v>
      </c>
      <c r="I71" s="83">
        <f>[1]original_data!I83</f>
        <v>6</v>
      </c>
      <c r="J71" s="83">
        <f>[1]original_data!J83</f>
        <v>5.7</v>
      </c>
      <c r="K71" s="83">
        <f>[1]original_data!K83</f>
        <v>6</v>
      </c>
      <c r="L71" s="83">
        <f>[1]original_data!L83</f>
        <v>5.8</v>
      </c>
      <c r="M71" s="83">
        <f>[1]original_data!M83</f>
        <v>5.5</v>
      </c>
      <c r="N71" s="83">
        <f>[1]original_data!N83</f>
        <v>5.2</v>
      </c>
      <c r="O71" s="83">
        <f>[1]original_data!O83</f>
        <v>4.9850978589136234</v>
      </c>
      <c r="P71" s="83">
        <f>[1]original_data!P83</f>
        <v>4.7</v>
      </c>
    </row>
    <row r="72" spans="1:16" x14ac:dyDescent="0.2">
      <c r="A72" s="19" t="s">
        <v>81</v>
      </c>
      <c r="B72" s="83">
        <f>[1]original_data!B84</f>
        <v>3.6</v>
      </c>
      <c r="C72" s="83">
        <f>[1]original_data!C84</f>
        <v>3.6</v>
      </c>
      <c r="D72" s="83">
        <f>[1]original_data!D84</f>
        <v>3.9</v>
      </c>
      <c r="E72" s="83">
        <f>[1]original_data!E84</f>
        <v>3.7</v>
      </c>
      <c r="F72" s="83">
        <f>[1]original_data!F84</f>
        <v>3.5</v>
      </c>
      <c r="G72" s="83">
        <f>[1]original_data!G84</f>
        <v>4</v>
      </c>
      <c r="H72" s="83">
        <f>[1]original_data!H84</f>
        <v>3.7</v>
      </c>
      <c r="I72" s="83">
        <f>[1]original_data!I84</f>
        <v>3.9</v>
      </c>
      <c r="J72" s="83">
        <f>[1]original_data!J84</f>
        <v>3.6</v>
      </c>
      <c r="K72" s="83">
        <f>[1]original_data!K84</f>
        <v>4</v>
      </c>
      <c r="L72" s="83">
        <f>[1]original_data!L84</f>
        <v>3.8</v>
      </c>
      <c r="M72" s="83">
        <f>[1]original_data!M84</f>
        <v>3.5</v>
      </c>
      <c r="N72" s="83">
        <f>[1]original_data!N84</f>
        <v>3.2</v>
      </c>
      <c r="O72" s="83">
        <f>[1]original_data!O84</f>
        <v>2.9000000000000004</v>
      </c>
      <c r="P72" s="83">
        <f>[1]original_data!P84</f>
        <v>2.6</v>
      </c>
    </row>
    <row r="73" spans="1:16" x14ac:dyDescent="0.2">
      <c r="A73" s="19" t="s">
        <v>82</v>
      </c>
      <c r="B73" s="83">
        <f>[1]original_data!B85</f>
        <v>6.9</v>
      </c>
      <c r="C73" s="83">
        <f>[1]original_data!C85</f>
        <v>6.7</v>
      </c>
      <c r="D73" s="83">
        <f>[1]original_data!D85</f>
        <v>6.8</v>
      </c>
      <c r="E73" s="83">
        <f>[1]original_data!E85</f>
        <v>6.7</v>
      </c>
      <c r="F73" s="83">
        <f>[1]original_data!F85</f>
        <v>6.8</v>
      </c>
      <c r="G73" s="83">
        <f>[1]original_data!G85</f>
        <v>6.5</v>
      </c>
      <c r="H73" s="83">
        <f>[1]original_data!H85</f>
        <v>6.2</v>
      </c>
      <c r="I73" s="83">
        <f>[1]original_data!I85</f>
        <v>6.5</v>
      </c>
      <c r="J73" s="83">
        <f>[1]original_data!J85</f>
        <v>6.8</v>
      </c>
      <c r="K73" s="83">
        <f>[1]original_data!K85</f>
        <v>7.3</v>
      </c>
      <c r="L73" s="83">
        <f>[1]original_data!L85</f>
        <v>7.6</v>
      </c>
      <c r="M73" s="83">
        <f>[1]original_data!M85</f>
        <v>7.1338950040604381</v>
      </c>
      <c r="N73" s="83">
        <f>[1]original_data!N85</f>
        <v>6.9</v>
      </c>
      <c r="O73" s="83">
        <f>[1]original_data!O85</f>
        <v>6.8430235172967731</v>
      </c>
      <c r="P73" s="83">
        <f>[1]original_data!P85</f>
        <v>6.5</v>
      </c>
    </row>
    <row r="74" spans="1:16" x14ac:dyDescent="0.2">
      <c r="A74" s="19" t="s">
        <v>83</v>
      </c>
      <c r="B74" s="83">
        <f>[1]original_data!B86</f>
        <v>6.6</v>
      </c>
      <c r="C74" s="83">
        <f>[1]original_data!C86</f>
        <v>6.6</v>
      </c>
      <c r="D74" s="83">
        <f>[1]original_data!D86</f>
        <v>6.4</v>
      </c>
      <c r="E74" s="83">
        <f>[1]original_data!E86</f>
        <v>6.2</v>
      </c>
      <c r="F74" s="83">
        <f>[1]original_data!F86</f>
        <v>5.9</v>
      </c>
      <c r="G74" s="83">
        <f>[1]original_data!G86</f>
        <v>5.6</v>
      </c>
      <c r="H74" s="83">
        <f>[1]original_data!H86</f>
        <v>5.3</v>
      </c>
      <c r="I74" s="83">
        <f>[1]original_data!I86</f>
        <v>5</v>
      </c>
      <c r="J74" s="83">
        <f>[1]original_data!J86</f>
        <v>4.7</v>
      </c>
      <c r="K74" s="83">
        <f>[1]original_data!K86</f>
        <v>4.4000000000000004</v>
      </c>
      <c r="L74" s="83">
        <f>[1]original_data!L86</f>
        <v>4.2</v>
      </c>
      <c r="M74" s="83">
        <f>[1]original_data!M86</f>
        <v>3.9000000000000004</v>
      </c>
      <c r="N74" s="83">
        <f>[1]original_data!N86</f>
        <v>3.6</v>
      </c>
      <c r="O74" s="83">
        <f>[1]original_data!O86</f>
        <v>3.3000000000000003</v>
      </c>
      <c r="P74" s="83">
        <f>[1]original_data!P86</f>
        <v>3</v>
      </c>
    </row>
    <row r="75" spans="1:16" x14ac:dyDescent="0.2">
      <c r="A75" s="19" t="s">
        <v>84</v>
      </c>
      <c r="B75" s="83">
        <f>[1]original_data!B87</f>
        <v>7.2</v>
      </c>
      <c r="C75" s="83">
        <f>[1]original_data!C87</f>
        <v>7.3</v>
      </c>
      <c r="D75" s="83">
        <f>[1]original_data!D87</f>
        <v>8.1999999999999993</v>
      </c>
      <c r="E75" s="83">
        <f>[1]original_data!E87</f>
        <v>8.4</v>
      </c>
      <c r="F75" s="83">
        <f>[1]original_data!F87</f>
        <v>8.5</v>
      </c>
      <c r="G75" s="83">
        <f>[1]original_data!G87</f>
        <v>8.4</v>
      </c>
      <c r="H75" s="83">
        <f>[1]original_data!H87</f>
        <v>8.5</v>
      </c>
      <c r="I75" s="83">
        <f>[1]original_data!I87</f>
        <v>8.1999999999999993</v>
      </c>
      <c r="J75" s="83">
        <f>[1]original_data!J87</f>
        <v>8</v>
      </c>
      <c r="K75" s="83">
        <f>[1]original_data!K87</f>
        <v>8.3000000000000007</v>
      </c>
      <c r="L75" s="83">
        <f>[1]original_data!L87</f>
        <v>8.1</v>
      </c>
      <c r="M75" s="83">
        <f>[1]original_data!M87</f>
        <v>7.8</v>
      </c>
      <c r="N75" s="83">
        <f>[1]original_data!N87</f>
        <v>7.5</v>
      </c>
      <c r="O75" s="83">
        <f>[1]original_data!O87</f>
        <v>7.2</v>
      </c>
      <c r="P75" s="83">
        <f>[1]original_data!P87</f>
        <v>6.9</v>
      </c>
    </row>
    <row r="76" spans="1:16" x14ac:dyDescent="0.2">
      <c r="A76" s="19" t="s">
        <v>191</v>
      </c>
      <c r="B76" s="83">
        <f>[1]original_data!B151</f>
        <v>6.5</v>
      </c>
      <c r="C76" s="83">
        <f>[1]original_data!C151</f>
        <v>6.5</v>
      </c>
      <c r="D76" s="83">
        <f>[1]original_data!D151</f>
        <v>6.5</v>
      </c>
      <c r="E76" s="83">
        <f>[1]original_data!E151</f>
        <v>6.3</v>
      </c>
      <c r="F76" s="83">
        <f>[1]original_data!F151</f>
        <v>6</v>
      </c>
      <c r="G76" s="83">
        <f>[1]original_data!G151</f>
        <v>5.7</v>
      </c>
      <c r="H76" s="83">
        <f>[1]original_data!H151</f>
        <v>5.4</v>
      </c>
      <c r="I76" s="83">
        <f>[1]original_data!I151</f>
        <v>5.7</v>
      </c>
      <c r="J76" s="83">
        <f>[1]original_data!J151</f>
        <v>5.4</v>
      </c>
      <c r="K76" s="83">
        <f>[1]original_data!K151</f>
        <v>5.0999999999999996</v>
      </c>
      <c r="L76" s="83">
        <f>[1]original_data!L151</f>
        <v>5.6</v>
      </c>
      <c r="M76" s="83">
        <f>[1]original_data!M151</f>
        <v>5.3</v>
      </c>
      <c r="N76" s="83">
        <f>[1]original_data!N151</f>
        <v>5</v>
      </c>
      <c r="O76" s="83">
        <f>[1]original_data!O151</f>
        <v>4.7</v>
      </c>
      <c r="P76" s="83">
        <f>[1]original_data!P151</f>
        <v>4.4000000000000004</v>
      </c>
    </row>
    <row r="77" spans="1:16" x14ac:dyDescent="0.2">
      <c r="A77" s="19" t="s">
        <v>86</v>
      </c>
      <c r="B77" s="83">
        <f>[1]original_data!B88</f>
        <v>4</v>
      </c>
      <c r="C77" s="83">
        <f>[1]original_data!C88</f>
        <v>5.3</v>
      </c>
      <c r="D77" s="83">
        <f>[1]original_data!D88</f>
        <v>5.3</v>
      </c>
      <c r="E77" s="83">
        <f>[1]original_data!E88</f>
        <v>5.0999999999999996</v>
      </c>
      <c r="F77" s="83">
        <f>[1]original_data!F88</f>
        <v>5</v>
      </c>
      <c r="G77" s="83">
        <f>[1]original_data!G88</f>
        <v>4.7</v>
      </c>
      <c r="H77" s="83">
        <f>[1]original_data!H88</f>
        <v>4.4000000000000004</v>
      </c>
      <c r="I77" s="83">
        <f>[1]original_data!I88</f>
        <v>4.0999999999999996</v>
      </c>
      <c r="J77" s="83">
        <f>[1]original_data!J88</f>
        <v>4.4000000000000004</v>
      </c>
      <c r="K77" s="83">
        <f>[1]original_data!K88</f>
        <v>4.5</v>
      </c>
      <c r="L77" s="83">
        <f>[1]original_data!L88</f>
        <v>4.8</v>
      </c>
      <c r="M77" s="83">
        <f>[1]original_data!M88</f>
        <v>4.5</v>
      </c>
      <c r="N77" s="83">
        <f>[1]original_data!N88</f>
        <v>4.2</v>
      </c>
      <c r="O77" s="83">
        <f>[1]original_data!O88</f>
        <v>3.9000000000000004</v>
      </c>
      <c r="P77" s="83">
        <f>[1]original_data!P88</f>
        <v>3.6</v>
      </c>
    </row>
    <row r="78" spans="1:16" x14ac:dyDescent="0.2">
      <c r="A78" s="19" t="s">
        <v>177</v>
      </c>
      <c r="B78" s="83">
        <f>[1]original_data!B89</f>
        <v>7</v>
      </c>
      <c r="C78" s="83">
        <f>[1]original_data!C89</f>
        <v>7.4</v>
      </c>
      <c r="D78" s="83">
        <f>[1]original_data!D89</f>
        <v>7.8</v>
      </c>
      <c r="E78" s="83">
        <f>[1]original_data!E89</f>
        <v>7.6</v>
      </c>
      <c r="F78" s="83">
        <f>[1]original_data!F89</f>
        <v>7.9</v>
      </c>
      <c r="G78" s="83">
        <f>[1]original_data!G89</f>
        <v>7.6</v>
      </c>
      <c r="H78" s="83">
        <f>[1]original_data!H89</f>
        <v>7.3</v>
      </c>
      <c r="I78" s="83">
        <f>[1]original_data!I89</f>
        <v>7.6</v>
      </c>
      <c r="J78" s="83">
        <f>[1]original_data!J89</f>
        <v>6.9</v>
      </c>
      <c r="K78" s="83">
        <f>[1]original_data!K89</f>
        <v>6.6</v>
      </c>
      <c r="L78" s="83">
        <f>[1]original_data!L89</f>
        <v>6.4</v>
      </c>
      <c r="M78" s="83">
        <f>[1]original_data!M89</f>
        <v>6.7</v>
      </c>
      <c r="N78" s="83">
        <f>[1]original_data!N89</f>
        <v>6.4</v>
      </c>
      <c r="O78" s="83">
        <f>[1]original_data!O89</f>
        <v>6.1000000000000005</v>
      </c>
      <c r="P78" s="83">
        <f>[1]original_data!P89</f>
        <v>5.9</v>
      </c>
    </row>
    <row r="79" spans="1:16" x14ac:dyDescent="0.2">
      <c r="A79" s="19" t="s">
        <v>192</v>
      </c>
      <c r="B79" s="83">
        <f>[1]original_data!B90</f>
        <v>6.6</v>
      </c>
      <c r="C79" s="83">
        <f>[1]original_data!C90</f>
        <v>6.9</v>
      </c>
      <c r="D79" s="83">
        <f>[1]original_data!D90</f>
        <v>7.2</v>
      </c>
      <c r="E79" s="83">
        <f>[1]original_data!E90</f>
        <v>7.3</v>
      </c>
      <c r="F79" s="83">
        <f>[1]original_data!F90</f>
        <v>7.2</v>
      </c>
      <c r="G79" s="83">
        <f>[1]original_data!G90</f>
        <v>6.9</v>
      </c>
      <c r="H79" s="83">
        <f>[1]original_data!H90</f>
        <v>6.6</v>
      </c>
      <c r="I79" s="83">
        <f>[1]original_data!I90</f>
        <v>6.9</v>
      </c>
      <c r="J79" s="83">
        <f>[1]original_data!J90</f>
        <v>6.6</v>
      </c>
      <c r="K79" s="83">
        <f>[1]original_data!K90</f>
        <v>6.3</v>
      </c>
      <c r="L79" s="83">
        <f>[1]original_data!L90</f>
        <v>6.1</v>
      </c>
      <c r="M79" s="83">
        <f>[1]original_data!M90</f>
        <v>5.8</v>
      </c>
      <c r="N79" s="83">
        <f>[1]original_data!N90</f>
        <v>5.5</v>
      </c>
      <c r="O79" s="83">
        <f>[1]original_data!O90</f>
        <v>5.2</v>
      </c>
      <c r="P79" s="83">
        <f>[1]original_data!P90</f>
        <v>4.9000000000000004</v>
      </c>
    </row>
    <row r="80" spans="1:16" x14ac:dyDescent="0.2">
      <c r="A80" s="19" t="s">
        <v>88</v>
      </c>
      <c r="B80" s="83">
        <f>[1]original_data!B91</f>
        <v>4.3</v>
      </c>
      <c r="C80" s="83">
        <f>[1]original_data!C91</f>
        <v>4</v>
      </c>
      <c r="D80" s="83">
        <f>[1]original_data!D91</f>
        <v>4</v>
      </c>
      <c r="E80" s="83">
        <f>[1]original_data!E91</f>
        <v>4.5</v>
      </c>
      <c r="F80" s="83">
        <f>[1]original_data!F91</f>
        <v>4.4000000000000004</v>
      </c>
      <c r="G80" s="83">
        <f>[1]original_data!G91</f>
        <v>4.0999999999999996</v>
      </c>
      <c r="H80" s="83">
        <f>[1]original_data!H91</f>
        <v>3.8</v>
      </c>
      <c r="I80" s="83">
        <f>[1]original_data!I91</f>
        <v>3.5</v>
      </c>
      <c r="J80" s="83">
        <f>[1]original_data!J91</f>
        <v>3.8</v>
      </c>
      <c r="K80" s="83">
        <f>[1]original_data!K91</f>
        <v>4.0999999999999996</v>
      </c>
      <c r="L80" s="83">
        <f>[1]original_data!L91</f>
        <v>3.9</v>
      </c>
      <c r="M80" s="83">
        <f>[1]original_data!M91</f>
        <v>3.6</v>
      </c>
      <c r="N80" s="83">
        <f>[1]original_data!N91</f>
        <v>3.3</v>
      </c>
      <c r="O80" s="83">
        <f>[1]original_data!O91</f>
        <v>3</v>
      </c>
      <c r="P80" s="83">
        <f>[1]original_data!P91</f>
        <v>2.7</v>
      </c>
    </row>
    <row r="81" spans="1:16" x14ac:dyDescent="0.2">
      <c r="A81" s="19" t="s">
        <v>89</v>
      </c>
      <c r="B81" s="83">
        <f>[1]original_data!B92</f>
        <v>9</v>
      </c>
      <c r="C81" s="83">
        <f>[1]original_data!C92</f>
        <v>8.9</v>
      </c>
      <c r="D81" s="83">
        <f>[1]original_data!D92</f>
        <v>8.3000000000000007</v>
      </c>
      <c r="E81" s="83">
        <f>[1]original_data!E92</f>
        <v>8.1</v>
      </c>
      <c r="F81" s="83">
        <f>[1]original_data!F92</f>
        <v>8</v>
      </c>
      <c r="G81" s="83">
        <f>[1]original_data!G92</f>
        <v>7.7</v>
      </c>
      <c r="H81" s="83">
        <f>[1]original_data!H92</f>
        <v>8.1999999999999993</v>
      </c>
      <c r="I81" s="83">
        <f>[1]original_data!I92</f>
        <v>8.4</v>
      </c>
      <c r="J81" s="83">
        <f>[1]original_data!J92</f>
        <v>9.1999999999999993</v>
      </c>
      <c r="K81" s="83">
        <f>[1]original_data!K92</f>
        <v>9.3000000000000007</v>
      </c>
      <c r="L81" s="83">
        <f>[1]original_data!L92</f>
        <v>9.1</v>
      </c>
      <c r="M81" s="83">
        <f>[1]original_data!M92</f>
        <v>9.4</v>
      </c>
      <c r="N81" s="83">
        <f>[1]original_data!N92</f>
        <v>9.1</v>
      </c>
      <c r="O81" s="83">
        <f>[1]original_data!O92</f>
        <v>8.7999999999999989</v>
      </c>
      <c r="P81" s="83">
        <f>[1]original_data!P92</f>
        <v>8.9</v>
      </c>
    </row>
    <row r="82" spans="1:16" x14ac:dyDescent="0.2">
      <c r="A82" s="19" t="s">
        <v>90</v>
      </c>
      <c r="B82" s="83">
        <f>[1]original_data!B93</f>
        <v>6.2</v>
      </c>
      <c r="C82" s="83">
        <f>[1]original_data!C93</f>
        <v>6.5</v>
      </c>
      <c r="D82" s="83">
        <f>[1]original_data!D93</f>
        <v>7</v>
      </c>
      <c r="E82" s="83">
        <f>[1]original_data!E93</f>
        <v>6.8</v>
      </c>
      <c r="F82" s="83">
        <f>[1]original_data!F93</f>
        <v>7.2</v>
      </c>
      <c r="G82" s="83">
        <f>[1]original_data!G93</f>
        <v>6.9</v>
      </c>
      <c r="H82" s="83">
        <f>[1]original_data!H93</f>
        <v>7.2</v>
      </c>
      <c r="I82" s="83">
        <f>[1]original_data!I93</f>
        <v>7.5</v>
      </c>
      <c r="J82" s="83">
        <f>[1]original_data!J93</f>
        <v>7.8</v>
      </c>
      <c r="K82" s="83">
        <f>[1]original_data!K93</f>
        <v>8</v>
      </c>
      <c r="L82" s="83">
        <f>[1]original_data!L93</f>
        <v>7.8</v>
      </c>
      <c r="M82" s="83">
        <f>[1]original_data!M93</f>
        <v>7.5</v>
      </c>
      <c r="N82" s="83">
        <f>[1]original_data!N93</f>
        <v>7.2</v>
      </c>
      <c r="O82" s="83">
        <f>[1]original_data!O93</f>
        <v>6.9</v>
      </c>
      <c r="P82" s="83">
        <f>[1]original_data!P93</f>
        <v>7</v>
      </c>
    </row>
    <row r="83" spans="1:16" x14ac:dyDescent="0.2">
      <c r="A83" s="19" t="s">
        <v>91</v>
      </c>
      <c r="B83" s="83">
        <f>[1]original_data!B94</f>
        <v>9</v>
      </c>
      <c r="C83" s="83">
        <f>[1]original_data!C94</f>
        <v>8.6</v>
      </c>
      <c r="D83" s="83">
        <f>[1]original_data!D94</f>
        <v>8.6</v>
      </c>
      <c r="E83" s="83">
        <f>[1]original_data!E94</f>
        <v>8.9</v>
      </c>
      <c r="F83" s="83">
        <f>[1]original_data!F94</f>
        <v>9.3000000000000007</v>
      </c>
      <c r="G83" s="83">
        <f>[1]original_data!G94</f>
        <v>9.3000000000000007</v>
      </c>
      <c r="H83" s="83">
        <f>[1]original_data!H94</f>
        <v>9.8000000000000007</v>
      </c>
      <c r="I83" s="83">
        <f>[1]original_data!I94</f>
        <v>9.6999999999999993</v>
      </c>
      <c r="J83" s="83">
        <f>[1]original_data!J94</f>
        <v>10</v>
      </c>
      <c r="K83" s="83">
        <f>[1]original_data!K94</f>
        <v>9.5</v>
      </c>
      <c r="L83" s="83">
        <f>[1]original_data!L94</f>
        <v>9.3000000000000007</v>
      </c>
      <c r="M83" s="83">
        <f>[1]original_data!M94</f>
        <v>9</v>
      </c>
      <c r="N83" s="83">
        <f>[1]original_data!N94</f>
        <v>8.6999999999999993</v>
      </c>
      <c r="O83" s="83">
        <f>[1]original_data!O94</f>
        <v>8.3999999999999986</v>
      </c>
      <c r="P83" s="83">
        <f>[1]original_data!P94</f>
        <v>8.1</v>
      </c>
    </row>
    <row r="84" spans="1:16" x14ac:dyDescent="0.2">
      <c r="A84" s="19" t="s">
        <v>92</v>
      </c>
      <c r="B84" s="83">
        <f>[1]original_data!B96</f>
        <v>4</v>
      </c>
      <c r="C84" s="83">
        <f>[1]original_data!C96</f>
        <v>4.3</v>
      </c>
      <c r="D84" s="83">
        <f>[1]original_data!D96</f>
        <v>4.3</v>
      </c>
      <c r="E84" s="83">
        <f>[1]original_data!E96</f>
        <v>4.0999999999999996</v>
      </c>
      <c r="F84" s="83">
        <f>[1]original_data!F96</f>
        <v>3.8</v>
      </c>
      <c r="G84" s="83">
        <f>[1]original_data!G96</f>
        <v>3.5</v>
      </c>
      <c r="H84" s="83">
        <f>[1]original_data!H96</f>
        <v>3.2</v>
      </c>
      <c r="I84" s="83">
        <f>[1]original_data!I96</f>
        <v>3</v>
      </c>
      <c r="J84" s="83">
        <f>[1]original_data!J96</f>
        <v>3</v>
      </c>
      <c r="K84" s="83">
        <f>[1]original_data!K96</f>
        <v>3.5</v>
      </c>
      <c r="L84" s="83">
        <f>[1]original_data!L96</f>
        <v>4</v>
      </c>
      <c r="M84" s="83">
        <f>[1]original_data!M96</f>
        <v>4.3</v>
      </c>
      <c r="N84" s="83">
        <f>[1]original_data!N96</f>
        <v>4</v>
      </c>
      <c r="O84" s="83">
        <f>[1]original_data!O96</f>
        <v>3.7</v>
      </c>
      <c r="P84" s="83">
        <f>[1]original_data!P96</f>
        <v>4</v>
      </c>
    </row>
    <row r="85" spans="1:16" x14ac:dyDescent="0.2">
      <c r="A85" s="19" t="s">
        <v>93</v>
      </c>
      <c r="B85" s="83">
        <f>[1]original_data!B97</f>
        <v>2.2999999999999998</v>
      </c>
      <c r="C85" s="83">
        <f>[1]original_data!C97</f>
        <v>2.2999999999999998</v>
      </c>
      <c r="D85" s="83">
        <f>[1]original_data!D97</f>
        <v>2.5</v>
      </c>
      <c r="E85" s="83">
        <f>[1]original_data!E97</f>
        <v>2.2999999999999998</v>
      </c>
      <c r="F85" s="83">
        <f>[1]original_data!F97</f>
        <v>2.6</v>
      </c>
      <c r="G85" s="83">
        <f>[1]original_data!G97</f>
        <v>2.2999999999999998</v>
      </c>
      <c r="H85" s="83">
        <f>[1]original_data!H97</f>
        <v>2</v>
      </c>
      <c r="I85" s="83">
        <f>[1]original_data!I97</f>
        <v>1.9</v>
      </c>
      <c r="J85" s="83">
        <f>[1]original_data!J97</f>
        <v>1.6</v>
      </c>
      <c r="K85" s="83">
        <f>[1]original_data!K97</f>
        <v>1.3</v>
      </c>
      <c r="L85" s="83">
        <f>[1]original_data!L97</f>
        <v>1.1000000000000001</v>
      </c>
      <c r="M85" s="83">
        <f>[1]original_data!M97</f>
        <v>0.8</v>
      </c>
      <c r="N85" s="83">
        <f>[1]original_data!N97</f>
        <v>0.8</v>
      </c>
      <c r="O85" s="83">
        <f>[1]original_data!O97</f>
        <v>0.5</v>
      </c>
      <c r="P85" s="83">
        <f>[1]original_data!P97</f>
        <v>0.5</v>
      </c>
    </row>
    <row r="86" spans="1:16" x14ac:dyDescent="0.2">
      <c r="A86" s="19" t="s">
        <v>94</v>
      </c>
      <c r="B86" s="83">
        <f>[1]original_data!B98</f>
        <v>7.5</v>
      </c>
      <c r="C86" s="83">
        <f>[1]original_data!C98</f>
        <v>7.5</v>
      </c>
      <c r="D86" s="83">
        <f>[1]original_data!D98</f>
        <v>7.8</v>
      </c>
      <c r="E86" s="83">
        <f>[1]original_data!E98</f>
        <v>8</v>
      </c>
      <c r="F86" s="83">
        <f>[1]original_data!F98</f>
        <v>8.3000000000000007</v>
      </c>
      <c r="G86" s="83">
        <f>[1]original_data!G98</f>
        <v>8</v>
      </c>
      <c r="H86" s="83">
        <f>[1]original_data!H98</f>
        <v>7.7</v>
      </c>
      <c r="I86" s="83">
        <f>[1]original_data!I98</f>
        <v>7.6</v>
      </c>
      <c r="J86" s="83">
        <f>[1]original_data!J98</f>
        <v>7.3</v>
      </c>
      <c r="K86" s="83">
        <f>[1]original_data!K98</f>
        <v>7</v>
      </c>
      <c r="L86" s="83">
        <f>[1]original_data!L98</f>
        <v>6.8</v>
      </c>
      <c r="M86" s="83">
        <f>[1]original_data!M98</f>
        <v>6.5</v>
      </c>
      <c r="N86" s="83">
        <f>[1]original_data!N98</f>
        <v>6.2</v>
      </c>
      <c r="O86" s="83">
        <f>[1]original_data!O98</f>
        <v>5.9</v>
      </c>
      <c r="P86" s="83">
        <f>[1]original_data!P98</f>
        <v>5.6</v>
      </c>
    </row>
    <row r="87" spans="1:16" x14ac:dyDescent="0.2">
      <c r="A87" s="19" t="s">
        <v>95</v>
      </c>
      <c r="B87" s="83">
        <f>[1]original_data!B99</f>
        <v>7.4</v>
      </c>
      <c r="C87" s="83">
        <f>[1]original_data!C99</f>
        <v>7.8</v>
      </c>
      <c r="D87" s="83">
        <f>[1]original_data!D99</f>
        <v>8.4</v>
      </c>
      <c r="E87" s="83">
        <f>[1]original_data!E99</f>
        <v>8.6</v>
      </c>
      <c r="F87" s="83">
        <f>[1]original_data!F99</f>
        <v>8.6999999999999993</v>
      </c>
      <c r="G87" s="83">
        <f>[1]original_data!G99</f>
        <v>8.4</v>
      </c>
      <c r="H87" s="83">
        <f>[1]original_data!H99</f>
        <v>8.4</v>
      </c>
      <c r="I87" s="83">
        <f>[1]original_data!I99</f>
        <v>8.4</v>
      </c>
      <c r="J87" s="83">
        <f>[1]original_data!J99</f>
        <v>8.1</v>
      </c>
      <c r="K87" s="83">
        <f>[1]original_data!K99</f>
        <v>8.4</v>
      </c>
      <c r="L87" s="83">
        <f>[1]original_data!L99</f>
        <v>8.1999999999999993</v>
      </c>
      <c r="M87" s="83">
        <f>[1]original_data!M99</f>
        <v>7.6999999999999993</v>
      </c>
      <c r="N87" s="83">
        <f>[1]original_data!N99</f>
        <v>7.4</v>
      </c>
      <c r="O87" s="83">
        <f>[1]original_data!O99</f>
        <v>7.7</v>
      </c>
      <c r="P87" s="83">
        <f>[1]original_data!P99</f>
        <v>7.4</v>
      </c>
    </row>
    <row r="88" spans="1:16" x14ac:dyDescent="0.2">
      <c r="A88" s="19" t="s">
        <v>96</v>
      </c>
      <c r="B88" s="83">
        <f>[1]original_data!B100</f>
        <v>5.8</v>
      </c>
      <c r="C88" s="83">
        <f>[1]original_data!C100</f>
        <v>5.8</v>
      </c>
      <c r="D88" s="83">
        <f>[1]original_data!D100</f>
        <v>5.6</v>
      </c>
      <c r="E88" s="83">
        <f>[1]original_data!E100</f>
        <v>5.4</v>
      </c>
      <c r="F88" s="83">
        <f>[1]original_data!F100</f>
        <v>5</v>
      </c>
      <c r="G88" s="83">
        <f>[1]original_data!G100</f>
        <v>4.7</v>
      </c>
      <c r="H88" s="83">
        <f>[1]original_data!H100</f>
        <v>4.4000000000000004</v>
      </c>
      <c r="I88" s="83">
        <f>[1]original_data!I100</f>
        <v>4.0999999999999996</v>
      </c>
      <c r="J88" s="83">
        <f>[1]original_data!J100</f>
        <v>4.2</v>
      </c>
      <c r="K88" s="83">
        <f>[1]original_data!K100</f>
        <v>4</v>
      </c>
      <c r="L88" s="83">
        <f>[1]original_data!L100</f>
        <v>3.8</v>
      </c>
      <c r="M88" s="83">
        <f>[1]original_data!M100</f>
        <v>3.5</v>
      </c>
      <c r="N88" s="83">
        <f>[1]original_data!N100</f>
        <v>3.2</v>
      </c>
      <c r="O88" s="83">
        <f>[1]original_data!O100</f>
        <v>2.9000000000000004</v>
      </c>
      <c r="P88" s="83">
        <f>[1]original_data!P100</f>
        <v>2.6</v>
      </c>
    </row>
    <row r="89" spans="1:16" x14ac:dyDescent="0.2">
      <c r="A89" s="19" t="s">
        <v>97</v>
      </c>
      <c r="B89" s="83">
        <f>[1]original_data!B101</f>
        <v>6</v>
      </c>
      <c r="C89" s="83">
        <f>[1]original_data!C101</f>
        <v>6</v>
      </c>
      <c r="D89" s="83">
        <f>[1]original_data!D101</f>
        <v>6</v>
      </c>
      <c r="E89" s="83">
        <f>[1]original_data!E101</f>
        <v>5.8</v>
      </c>
      <c r="F89" s="83">
        <f>[1]original_data!F101</f>
        <v>5.8</v>
      </c>
      <c r="G89" s="83">
        <f>[1]original_data!G101</f>
        <v>6.1</v>
      </c>
      <c r="H89" s="83">
        <f>[1]original_data!H101</f>
        <v>6.4</v>
      </c>
      <c r="I89" s="83">
        <f>[1]original_data!I101</f>
        <v>6.7</v>
      </c>
      <c r="J89" s="83">
        <f>[1]original_data!J101</f>
        <v>7</v>
      </c>
      <c r="K89" s="83">
        <f>[1]original_data!K101</f>
        <v>6.7</v>
      </c>
      <c r="L89" s="83">
        <f>[1]original_data!L101</f>
        <v>6.5</v>
      </c>
      <c r="M89" s="83">
        <f>[1]original_data!M101</f>
        <v>6.2</v>
      </c>
      <c r="N89" s="83">
        <f>[1]original_data!N101</f>
        <v>5.9</v>
      </c>
      <c r="O89" s="83">
        <f>[1]original_data!O101</f>
        <v>5.6000000000000005</v>
      </c>
      <c r="P89" s="83">
        <f>[1]original_data!P101</f>
        <v>5.6</v>
      </c>
    </row>
    <row r="90" spans="1:16" x14ac:dyDescent="0.2">
      <c r="A90" s="19" t="s">
        <v>98</v>
      </c>
      <c r="B90" s="83">
        <f>[1]original_data!B102</f>
        <v>6.9</v>
      </c>
      <c r="C90" s="83">
        <f>[1]original_data!C102</f>
        <v>6.6</v>
      </c>
      <c r="D90" s="83">
        <f>[1]original_data!D102</f>
        <v>6.9</v>
      </c>
      <c r="E90" s="83">
        <f>[1]original_data!E102</f>
        <v>7</v>
      </c>
      <c r="F90" s="83">
        <f>[1]original_data!F102</f>
        <v>7.2</v>
      </c>
      <c r="G90" s="83">
        <f>[1]original_data!G102</f>
        <v>7</v>
      </c>
      <c r="H90" s="83">
        <f>[1]original_data!H102</f>
        <v>8</v>
      </c>
      <c r="I90" s="83">
        <f>[1]original_data!I102</f>
        <v>8.5</v>
      </c>
      <c r="J90" s="83">
        <f>[1]original_data!J102</f>
        <v>9.3000000000000007</v>
      </c>
      <c r="K90" s="83">
        <f>[1]original_data!K102</f>
        <v>9.6</v>
      </c>
      <c r="L90" s="83">
        <f>[1]original_data!L102</f>
        <v>9.4</v>
      </c>
      <c r="M90" s="83">
        <f>[1]original_data!M102</f>
        <v>9.5</v>
      </c>
      <c r="N90" s="83">
        <f>[1]original_data!N102</f>
        <v>9.6</v>
      </c>
      <c r="O90" s="83">
        <f>[1]original_data!O102</f>
        <v>9.6</v>
      </c>
      <c r="P90" s="83">
        <f>[1]original_data!P102</f>
        <v>9.3000000000000007</v>
      </c>
    </row>
    <row r="91" spans="1:16" x14ac:dyDescent="0.2">
      <c r="A91" s="19" t="s">
        <v>99</v>
      </c>
      <c r="B91" s="83">
        <f>[1]original_data!B103</f>
        <v>4.5</v>
      </c>
      <c r="C91" s="83">
        <f>[1]original_data!C103</f>
        <v>4.8</v>
      </c>
      <c r="D91" s="83">
        <f>[1]original_data!D103</f>
        <v>5</v>
      </c>
      <c r="E91" s="83">
        <f>[1]original_data!E103</f>
        <v>4.8</v>
      </c>
      <c r="F91" s="83">
        <f>[1]original_data!F103</f>
        <v>4.4000000000000004</v>
      </c>
      <c r="G91" s="83">
        <f>[1]original_data!G103</f>
        <v>4.0999999999999996</v>
      </c>
      <c r="H91" s="83">
        <f>[1]original_data!H103</f>
        <v>3.8</v>
      </c>
      <c r="I91" s="83">
        <f>[1]original_data!I103</f>
        <v>3.9</v>
      </c>
      <c r="J91" s="83">
        <f>[1]original_data!J103</f>
        <v>3.6</v>
      </c>
      <c r="K91" s="83">
        <f>[1]original_data!K103</f>
        <v>3.5</v>
      </c>
      <c r="L91" s="83">
        <f>[1]original_data!L103</f>
        <v>3.3</v>
      </c>
      <c r="M91" s="83">
        <f>[1]original_data!M103</f>
        <v>3</v>
      </c>
      <c r="N91" s="83">
        <f>[1]original_data!N103</f>
        <v>2.8</v>
      </c>
      <c r="O91" s="83">
        <f>[1]original_data!O103</f>
        <v>2.8</v>
      </c>
      <c r="P91" s="83">
        <f>[1]original_data!P103</f>
        <v>3.1</v>
      </c>
    </row>
    <row r="92" spans="1:16" x14ac:dyDescent="0.2">
      <c r="A92" s="19" t="s">
        <v>100</v>
      </c>
      <c r="B92" s="83">
        <f>[1]original_data!B104</f>
        <v>6.7</v>
      </c>
      <c r="C92" s="83">
        <f>[1]original_data!C104</f>
        <v>7.3</v>
      </c>
      <c r="D92" s="83">
        <f>[1]original_data!D104</f>
        <v>7.3</v>
      </c>
      <c r="E92" s="83">
        <f>[1]original_data!E104</f>
        <v>7.6</v>
      </c>
      <c r="F92" s="83">
        <f>[1]original_data!F104</f>
        <v>7.9</v>
      </c>
      <c r="G92" s="83">
        <f>[1]original_data!G104</f>
        <v>7.6</v>
      </c>
      <c r="H92" s="83">
        <f>[1]original_data!H104</f>
        <v>7.9</v>
      </c>
      <c r="I92" s="83">
        <f>[1]original_data!I104</f>
        <v>8.1999999999999993</v>
      </c>
      <c r="J92" s="83">
        <f>[1]original_data!J104</f>
        <v>8.5</v>
      </c>
      <c r="K92" s="83">
        <f>[1]original_data!K104</f>
        <v>8.1999999999999993</v>
      </c>
      <c r="L92" s="83">
        <f>[1]original_data!L104</f>
        <v>8</v>
      </c>
      <c r="M92" s="83">
        <f>[1]original_data!M104</f>
        <v>7.7</v>
      </c>
      <c r="N92" s="83">
        <f>[1]original_data!N104</f>
        <v>7.4</v>
      </c>
      <c r="O92" s="83">
        <f>[1]original_data!O104</f>
        <v>7.1000000000000005</v>
      </c>
      <c r="P92" s="83">
        <f>[1]original_data!P104</f>
        <v>6.8</v>
      </c>
    </row>
    <row r="93" spans="1:16" x14ac:dyDescent="0.2">
      <c r="A93" s="19" t="s">
        <v>101</v>
      </c>
      <c r="B93" s="83">
        <f>[1]original_data!B105</f>
        <v>2.8</v>
      </c>
      <c r="C93" s="83">
        <f>[1]original_data!C105</f>
        <v>2.8</v>
      </c>
      <c r="D93" s="83">
        <f>[1]original_data!D105</f>
        <v>3.2</v>
      </c>
      <c r="E93" s="83">
        <f>[1]original_data!E105</f>
        <v>3.6</v>
      </c>
      <c r="F93" s="83">
        <f>[1]original_data!F105</f>
        <v>4</v>
      </c>
      <c r="G93" s="83">
        <f>[1]original_data!G105</f>
        <v>4.3</v>
      </c>
      <c r="H93" s="83">
        <f>[1]original_data!H105</f>
        <v>4.5999999999999996</v>
      </c>
      <c r="I93" s="83">
        <f>[1]original_data!I105</f>
        <v>4.9000000000000004</v>
      </c>
      <c r="J93" s="83">
        <f>[1]original_data!J105</f>
        <v>5.2</v>
      </c>
      <c r="K93" s="83">
        <f>[1]original_data!K105</f>
        <v>4.9000000000000004</v>
      </c>
      <c r="L93" s="83">
        <f>[1]original_data!L105</f>
        <v>4.7</v>
      </c>
      <c r="M93" s="83">
        <f>[1]original_data!M105</f>
        <v>4.4000000000000004</v>
      </c>
      <c r="N93" s="83">
        <f>[1]original_data!N105</f>
        <v>4.0999999999999996</v>
      </c>
      <c r="O93" s="83">
        <f>[1]original_data!O105</f>
        <v>3.8</v>
      </c>
      <c r="P93" s="83">
        <f>[1]original_data!P105</f>
        <v>3.5</v>
      </c>
    </row>
    <row r="94" spans="1:16" x14ac:dyDescent="0.2">
      <c r="A94" s="19" t="s">
        <v>102</v>
      </c>
      <c r="B94" s="83">
        <f>[1]original_data!B106</f>
        <v>6.2</v>
      </c>
      <c r="C94" s="83">
        <f>[1]original_data!C106</f>
        <v>6.5</v>
      </c>
      <c r="D94" s="83">
        <f>[1]original_data!D106</f>
        <v>6.6</v>
      </c>
      <c r="E94" s="83">
        <f>[1]original_data!E106</f>
        <v>6.9</v>
      </c>
      <c r="F94" s="83">
        <f>[1]original_data!F106</f>
        <v>6.7</v>
      </c>
      <c r="G94" s="83">
        <f>[1]original_data!G106</f>
        <v>6.4</v>
      </c>
      <c r="H94" s="83">
        <f>[1]original_data!H106</f>
        <v>6.1</v>
      </c>
      <c r="I94" s="83">
        <f>[1]original_data!I106</f>
        <v>5.8</v>
      </c>
      <c r="J94" s="83">
        <f>[1]original_data!J106</f>
        <v>5.5</v>
      </c>
      <c r="K94" s="83">
        <f>[1]original_data!K106</f>
        <v>5.2</v>
      </c>
      <c r="L94" s="83">
        <f>[1]original_data!L106</f>
        <v>5.5</v>
      </c>
      <c r="M94" s="83">
        <f>[1]original_data!M106</f>
        <v>5.2</v>
      </c>
      <c r="N94" s="83">
        <f>[1]original_data!N106</f>
        <v>5.2</v>
      </c>
      <c r="O94" s="83">
        <f>[1]original_data!O106</f>
        <v>4.9000000000000004</v>
      </c>
      <c r="P94" s="83">
        <f>[1]original_data!P106</f>
        <v>4.5999999999999996</v>
      </c>
    </row>
    <row r="95" spans="1:16" x14ac:dyDescent="0.2">
      <c r="A95" s="19" t="s">
        <v>103</v>
      </c>
      <c r="B95" s="83">
        <f>[1]original_data!B108</f>
        <v>7.7</v>
      </c>
      <c r="C95" s="83">
        <f>[1]original_data!C108</f>
        <v>7.3</v>
      </c>
      <c r="D95" s="83">
        <f>[1]original_data!D108</f>
        <v>7.6</v>
      </c>
      <c r="E95" s="83">
        <f>[1]original_data!E108</f>
        <v>7.4</v>
      </c>
      <c r="F95" s="83">
        <f>[1]original_data!F108</f>
        <v>7.2</v>
      </c>
      <c r="G95" s="83">
        <f>[1]original_data!G108</f>
        <v>7.2</v>
      </c>
      <c r="H95" s="83">
        <f>[1]original_data!H108</f>
        <v>6.9</v>
      </c>
      <c r="I95" s="83">
        <f>[1]original_data!I108</f>
        <v>7.4</v>
      </c>
      <c r="J95" s="83">
        <f>[1]original_data!J108</f>
        <v>7.3</v>
      </c>
      <c r="K95" s="83">
        <f>[1]original_data!K108</f>
        <v>7.6</v>
      </c>
      <c r="L95" s="83">
        <f>[1]original_data!L108</f>
        <v>7.4</v>
      </c>
      <c r="M95" s="83">
        <f>[1]original_data!M108</f>
        <v>7.1000000000000005</v>
      </c>
      <c r="N95" s="83">
        <f>[1]original_data!N108</f>
        <v>6.8</v>
      </c>
      <c r="O95" s="83">
        <f>[1]original_data!O108</f>
        <v>6.5</v>
      </c>
      <c r="P95" s="83">
        <f>[1]original_data!P108</f>
        <v>6.2</v>
      </c>
    </row>
    <row r="96" spans="1:16" x14ac:dyDescent="0.2">
      <c r="A96" s="19" t="s">
        <v>104</v>
      </c>
      <c r="B96" s="83">
        <f>[1]original_data!B109</f>
        <v>6.9</v>
      </c>
      <c r="C96" s="83">
        <f>[1]original_data!C109</f>
        <v>6.9</v>
      </c>
      <c r="D96" s="83">
        <f>[1]original_data!D109</f>
        <v>7.1</v>
      </c>
      <c r="E96" s="83">
        <f>[1]original_data!E109</f>
        <v>6.9</v>
      </c>
      <c r="F96" s="83">
        <f>[1]original_data!F109</f>
        <v>7.1</v>
      </c>
      <c r="G96" s="83">
        <f>[1]original_data!G109</f>
        <v>6.8</v>
      </c>
      <c r="H96" s="83">
        <f>[1]original_data!H109</f>
        <v>6.5</v>
      </c>
      <c r="I96" s="83">
        <f>[1]original_data!I109</f>
        <v>6.2</v>
      </c>
      <c r="J96" s="83">
        <f>[1]original_data!J109</f>
        <v>6.5</v>
      </c>
      <c r="K96" s="83">
        <f>[1]original_data!K109</f>
        <v>6.8</v>
      </c>
      <c r="L96" s="83">
        <f>[1]original_data!L109</f>
        <v>7.1</v>
      </c>
      <c r="M96" s="83">
        <f>[1]original_data!M109</f>
        <v>7.0281385476899647</v>
      </c>
      <c r="N96" s="83">
        <f>[1]original_data!N109</f>
        <v>7.2</v>
      </c>
      <c r="O96" s="83">
        <f>[1]original_data!O109</f>
        <v>6.9</v>
      </c>
      <c r="P96" s="83">
        <f>[1]original_data!P109</f>
        <v>6.6</v>
      </c>
    </row>
    <row r="97" spans="1:16" x14ac:dyDescent="0.2">
      <c r="A97" s="19" t="s">
        <v>105</v>
      </c>
      <c r="B97" s="83">
        <f>[1]original_data!B110</f>
        <v>5</v>
      </c>
      <c r="C97" s="83">
        <f>[1]original_data!C110</f>
        <v>5.3</v>
      </c>
      <c r="D97" s="83">
        <f>[1]original_data!D110</f>
        <v>5.8</v>
      </c>
      <c r="E97" s="83">
        <f>[1]original_data!E110</f>
        <v>5.6</v>
      </c>
      <c r="F97" s="83">
        <f>[1]original_data!F110</f>
        <v>5.3</v>
      </c>
      <c r="G97" s="83">
        <f>[1]original_data!G110</f>
        <v>5</v>
      </c>
      <c r="H97" s="83">
        <f>[1]original_data!H110</f>
        <v>5.3</v>
      </c>
      <c r="I97" s="83">
        <f>[1]original_data!I110</f>
        <v>5.6</v>
      </c>
      <c r="J97" s="83">
        <f>[1]original_data!J110</f>
        <v>5.9</v>
      </c>
      <c r="K97" s="83">
        <f>[1]original_data!K110</f>
        <v>6.2</v>
      </c>
      <c r="L97" s="83">
        <f>[1]original_data!L110</f>
        <v>6.5</v>
      </c>
      <c r="M97" s="83">
        <f>[1]original_data!M110</f>
        <v>6.8</v>
      </c>
      <c r="N97" s="83">
        <f>[1]original_data!N110</f>
        <v>7.1</v>
      </c>
      <c r="O97" s="83">
        <f>[1]original_data!O110</f>
        <v>7.3999999999999995</v>
      </c>
      <c r="P97" s="83">
        <f>[1]original_data!P110</f>
        <v>6.9</v>
      </c>
    </row>
    <row r="98" spans="1:16" x14ac:dyDescent="0.2">
      <c r="A98" s="19" t="s">
        <v>106</v>
      </c>
      <c r="B98" s="83">
        <f>[1]original_data!B111</f>
        <v>4</v>
      </c>
      <c r="C98" s="83">
        <f>[1]original_data!C111</f>
        <v>4.2</v>
      </c>
      <c r="D98" s="83">
        <f>[1]original_data!D111</f>
        <v>4.2</v>
      </c>
      <c r="E98" s="83">
        <f>[1]original_data!E111</f>
        <v>4.3</v>
      </c>
      <c r="F98" s="83">
        <f>[1]original_data!F111</f>
        <v>4.9000000000000004</v>
      </c>
      <c r="G98" s="83">
        <f>[1]original_data!G111</f>
        <v>5.2</v>
      </c>
      <c r="H98" s="83">
        <f>[1]original_data!H111</f>
        <v>4.9000000000000004</v>
      </c>
      <c r="I98" s="83">
        <f>[1]original_data!I111</f>
        <v>5.2</v>
      </c>
      <c r="J98" s="83">
        <f>[1]original_data!J111</f>
        <v>6</v>
      </c>
      <c r="K98" s="83">
        <f>[1]original_data!K111</f>
        <v>5.7</v>
      </c>
      <c r="L98" s="83">
        <f>[1]original_data!L111</f>
        <v>6</v>
      </c>
      <c r="M98" s="83">
        <f>[1]original_data!M111</f>
        <v>5.7</v>
      </c>
      <c r="N98" s="83">
        <f>[1]original_data!N111</f>
        <v>5.8</v>
      </c>
      <c r="O98" s="83">
        <f>[1]original_data!O111</f>
        <v>5.5</v>
      </c>
      <c r="P98" s="83">
        <f>[1]original_data!P111</f>
        <v>5.2</v>
      </c>
    </row>
    <row r="99" spans="1:16" x14ac:dyDescent="0.2">
      <c r="A99" s="19" t="s">
        <v>107</v>
      </c>
      <c r="B99" s="83">
        <f>[1]original_data!B112</f>
        <v>5.9</v>
      </c>
      <c r="C99" s="83">
        <f>[1]original_data!C112</f>
        <v>6</v>
      </c>
      <c r="D99" s="83">
        <f>[1]original_data!D112</f>
        <v>6</v>
      </c>
      <c r="E99" s="83">
        <f>[1]original_data!E112</f>
        <v>6.2</v>
      </c>
      <c r="F99" s="83">
        <f>[1]original_data!F112</f>
        <v>6.7</v>
      </c>
      <c r="G99" s="83">
        <f>[1]original_data!G112</f>
        <v>6.5</v>
      </c>
      <c r="H99" s="83">
        <f>[1]original_data!H112</f>
        <v>6.8</v>
      </c>
      <c r="I99" s="83">
        <f>[1]original_data!I112</f>
        <v>7.1</v>
      </c>
      <c r="J99" s="83">
        <f>[1]original_data!J112</f>
        <v>7.3</v>
      </c>
      <c r="K99" s="83">
        <f>[1]original_data!K112</f>
        <v>7.6</v>
      </c>
      <c r="L99" s="83">
        <f>[1]original_data!L112</f>
        <v>8</v>
      </c>
      <c r="M99" s="83">
        <f>[1]original_data!M112</f>
        <v>7.7</v>
      </c>
      <c r="N99" s="83">
        <f>[1]original_data!N112</f>
        <v>7.4</v>
      </c>
      <c r="O99" s="83">
        <f>[1]original_data!O112</f>
        <v>7.8758872102820199</v>
      </c>
      <c r="P99" s="83">
        <f>[1]original_data!P112</f>
        <v>7.6</v>
      </c>
    </row>
    <row r="100" spans="1:16" x14ac:dyDescent="0.2">
      <c r="A100" s="19" t="s">
        <v>108</v>
      </c>
      <c r="B100" s="83">
        <f>[1]original_data!B113</f>
        <v>4</v>
      </c>
      <c r="C100" s="83">
        <f>[1]original_data!C113</f>
        <v>5.5</v>
      </c>
      <c r="D100" s="83">
        <f>[1]original_data!D113</f>
        <v>6.5</v>
      </c>
      <c r="E100" s="83">
        <f>[1]original_data!E113</f>
        <v>6.5</v>
      </c>
      <c r="F100" s="83">
        <f>[1]original_data!F113</f>
        <v>6.7</v>
      </c>
      <c r="G100" s="83">
        <f>[1]original_data!G113</f>
        <v>6.9</v>
      </c>
      <c r="H100" s="83">
        <f>[1]original_data!H113</f>
        <v>6.6</v>
      </c>
      <c r="I100" s="83">
        <f>[1]original_data!I113</f>
        <v>6.9</v>
      </c>
      <c r="J100" s="83">
        <f>[1]original_data!J113</f>
        <v>7</v>
      </c>
      <c r="K100" s="83">
        <f>[1]original_data!K113</f>
        <v>7.5</v>
      </c>
      <c r="L100" s="83">
        <f>[1]original_data!L113</f>
        <v>7.3</v>
      </c>
      <c r="M100" s="83">
        <f>[1]original_data!M113</f>
        <v>7.3999999999999995</v>
      </c>
      <c r="N100" s="83">
        <f>[1]original_data!N113</f>
        <v>7.7</v>
      </c>
      <c r="O100" s="83">
        <f>[1]original_data!O113</f>
        <v>7.4</v>
      </c>
      <c r="P100" s="83">
        <f>[1]original_data!P113</f>
        <v>7.1</v>
      </c>
    </row>
    <row r="101" spans="1:16" x14ac:dyDescent="0.2">
      <c r="A101" s="19" t="s">
        <v>109</v>
      </c>
      <c r="B101" s="83">
        <f>[1]original_data!B114</f>
        <v>6</v>
      </c>
      <c r="C101" s="83">
        <f>[1]original_data!C114</f>
        <v>6.3</v>
      </c>
      <c r="D101" s="83">
        <f>[1]original_data!D114</f>
        <v>6.2</v>
      </c>
      <c r="E101" s="83">
        <f>[1]original_data!E114</f>
        <v>6</v>
      </c>
      <c r="F101" s="83">
        <f>[1]original_data!F114</f>
        <v>6.2</v>
      </c>
      <c r="G101" s="83">
        <f>[1]original_data!G114</f>
        <v>6.3</v>
      </c>
      <c r="H101" s="83">
        <f>[1]original_data!H114</f>
        <v>6.5</v>
      </c>
      <c r="I101" s="83">
        <f>[1]original_data!I114</f>
        <v>7.2</v>
      </c>
      <c r="J101" s="83">
        <f>[1]original_data!J114</f>
        <v>6.9</v>
      </c>
      <c r="K101" s="83">
        <f>[1]original_data!K114</f>
        <v>6.6</v>
      </c>
      <c r="L101" s="83">
        <f>[1]original_data!L114</f>
        <v>6.4</v>
      </c>
      <c r="M101" s="83">
        <f>[1]original_data!M114</f>
        <v>6.1000000000000005</v>
      </c>
      <c r="N101" s="83">
        <f>[1]original_data!N114</f>
        <v>5.8</v>
      </c>
      <c r="O101" s="83">
        <f>[1]original_data!O114</f>
        <v>5.5</v>
      </c>
      <c r="P101" s="83">
        <f>[1]original_data!P114</f>
        <v>5.2</v>
      </c>
    </row>
    <row r="102" spans="1:16" x14ac:dyDescent="0.2">
      <c r="A102" s="19" t="s">
        <v>110</v>
      </c>
      <c r="B102" s="83">
        <f>[1]original_data!B115</f>
        <v>7.2</v>
      </c>
      <c r="C102" s="83">
        <f>[1]original_data!C115</f>
        <v>7.2</v>
      </c>
      <c r="D102" s="83">
        <f>[1]original_data!D115</f>
        <v>7.2</v>
      </c>
      <c r="E102" s="83">
        <f>[1]original_data!E115</f>
        <v>7</v>
      </c>
      <c r="F102" s="83">
        <f>[1]original_data!F115</f>
        <v>7.1</v>
      </c>
      <c r="G102" s="83">
        <f>[1]original_data!G115</f>
        <v>7.4</v>
      </c>
      <c r="H102" s="83">
        <f>[1]original_data!H115</f>
        <v>7.1</v>
      </c>
      <c r="I102" s="83">
        <f>[1]original_data!I115</f>
        <v>7.3</v>
      </c>
      <c r="J102" s="83">
        <f>[1]original_data!J115</f>
        <v>7.4</v>
      </c>
      <c r="K102" s="83">
        <f>[1]original_data!K115</f>
        <v>7.1</v>
      </c>
      <c r="L102" s="83">
        <f>[1]original_data!L115</f>
        <v>6.9</v>
      </c>
      <c r="M102" s="83">
        <f>[1]original_data!M115</f>
        <v>6.8116826305319238</v>
      </c>
      <c r="N102" s="83">
        <f>[1]original_data!N115</f>
        <v>6.5</v>
      </c>
      <c r="O102" s="83">
        <f>[1]original_data!O115</f>
        <v>6.2</v>
      </c>
      <c r="P102" s="83">
        <f>[1]original_data!P115</f>
        <v>5.9</v>
      </c>
    </row>
    <row r="103" spans="1:16" x14ac:dyDescent="0.2">
      <c r="A103" s="19" t="s">
        <v>111</v>
      </c>
      <c r="B103" s="83">
        <f>[1]original_data!B116</f>
        <v>2</v>
      </c>
      <c r="C103" s="83">
        <f>[1]original_data!C116</f>
        <v>2</v>
      </c>
      <c r="D103" s="83">
        <f>[1]original_data!D116</f>
        <v>2</v>
      </c>
      <c r="E103" s="83">
        <f>[1]original_data!E116</f>
        <v>2.4</v>
      </c>
      <c r="F103" s="83">
        <f>[1]original_data!F116</f>
        <v>2.1</v>
      </c>
      <c r="G103" s="83">
        <f>[1]original_data!G116</f>
        <v>1.8</v>
      </c>
      <c r="H103" s="83">
        <f>[1]original_data!H116</f>
        <v>1.5</v>
      </c>
      <c r="I103" s="83">
        <f>[1]original_data!I116</f>
        <v>1.6</v>
      </c>
      <c r="J103" s="83">
        <f>[1]original_data!J116</f>
        <v>1.2</v>
      </c>
      <c r="K103" s="83">
        <f>[1]original_data!K116</f>
        <v>0.9</v>
      </c>
      <c r="L103" s="83">
        <f>[1]original_data!L116</f>
        <v>1.2</v>
      </c>
      <c r="M103" s="83">
        <f>[1]original_data!M116</f>
        <v>1.2</v>
      </c>
      <c r="N103" s="83">
        <f>[1]original_data!N116</f>
        <v>1</v>
      </c>
      <c r="O103" s="83">
        <f>[1]original_data!O116</f>
        <v>0.7</v>
      </c>
      <c r="P103" s="83">
        <f>[1]original_data!P116</f>
        <v>0.5</v>
      </c>
    </row>
    <row r="104" spans="1:16" x14ac:dyDescent="0.2">
      <c r="A104" s="19" t="s">
        <v>112</v>
      </c>
      <c r="B104" s="83">
        <f>[1]original_data!B117</f>
        <v>1.1000000000000001</v>
      </c>
      <c r="C104" s="83">
        <f>[1]original_data!C117</f>
        <v>1.1000000000000001</v>
      </c>
      <c r="D104" s="83">
        <f>[1]original_data!D117</f>
        <v>1.1000000000000001</v>
      </c>
      <c r="E104" s="83">
        <f>[1]original_data!E117</f>
        <v>0.9</v>
      </c>
      <c r="F104" s="83">
        <f>[1]original_data!F117</f>
        <v>1.1000000000000001</v>
      </c>
      <c r="G104" s="83">
        <f>[1]original_data!G117</f>
        <v>0.8</v>
      </c>
      <c r="H104" s="83">
        <f>[1]original_data!H117</f>
        <v>1</v>
      </c>
      <c r="I104" s="83">
        <f>[1]original_data!I117</f>
        <v>1.3</v>
      </c>
      <c r="J104" s="83">
        <f>[1]original_data!J117</f>
        <v>1.1000000000000001</v>
      </c>
      <c r="K104" s="83">
        <f>[1]original_data!K117</f>
        <v>0.9</v>
      </c>
      <c r="L104" s="83">
        <f>[1]original_data!L117</f>
        <v>1.2</v>
      </c>
      <c r="M104" s="83">
        <f>[1]original_data!M117</f>
        <v>0.89999999999999991</v>
      </c>
      <c r="N104" s="83">
        <f>[1]original_data!N117</f>
        <v>0.9</v>
      </c>
      <c r="O104" s="83">
        <f>[1]original_data!O117</f>
        <v>0.60000000000000009</v>
      </c>
      <c r="P104" s="83">
        <f>[1]original_data!P117</f>
        <v>0.5</v>
      </c>
    </row>
    <row r="105" spans="1:16" x14ac:dyDescent="0.2">
      <c r="A105" s="19" t="s">
        <v>113</v>
      </c>
      <c r="B105" s="83">
        <f>[1]original_data!B118</f>
        <v>5.7</v>
      </c>
      <c r="C105" s="83">
        <f>[1]original_data!C118</f>
        <v>6.5</v>
      </c>
      <c r="D105" s="83">
        <f>[1]original_data!D118</f>
        <v>6.6</v>
      </c>
      <c r="E105" s="83">
        <f>[1]original_data!E118</f>
        <v>6.8</v>
      </c>
      <c r="F105" s="83">
        <f>[1]original_data!F118</f>
        <v>7.1</v>
      </c>
      <c r="G105" s="83">
        <f>[1]original_data!G118</f>
        <v>7</v>
      </c>
      <c r="H105" s="83">
        <f>[1]original_data!H118</f>
        <v>7.3</v>
      </c>
      <c r="I105" s="83">
        <f>[1]original_data!I118</f>
        <v>7.6</v>
      </c>
      <c r="J105" s="83">
        <f>[1]original_data!J118</f>
        <v>7.3</v>
      </c>
      <c r="K105" s="83">
        <f>[1]original_data!K118</f>
        <v>7.5</v>
      </c>
      <c r="L105" s="83">
        <f>[1]original_data!L118</f>
        <v>7.3</v>
      </c>
      <c r="M105" s="83">
        <f>[1]original_data!M118</f>
        <v>7.4</v>
      </c>
      <c r="N105" s="83">
        <f>[1]original_data!N118</f>
        <v>7.4</v>
      </c>
      <c r="O105" s="83">
        <f>[1]original_data!O118</f>
        <v>7.1000000000000005</v>
      </c>
      <c r="P105" s="83">
        <f>[1]original_data!P118</f>
        <v>6.8</v>
      </c>
    </row>
    <row r="106" spans="1:16" x14ac:dyDescent="0.2">
      <c r="A106" s="19" t="s">
        <v>114</v>
      </c>
      <c r="B106" s="83">
        <f>[1]original_data!B119</f>
        <v>8</v>
      </c>
      <c r="C106" s="83">
        <f>[1]original_data!C119</f>
        <v>7.8</v>
      </c>
      <c r="D106" s="83">
        <f>[1]original_data!D119</f>
        <v>8.1</v>
      </c>
      <c r="E106" s="83">
        <f>[1]original_data!E119</f>
        <v>8.1999999999999993</v>
      </c>
      <c r="F106" s="83">
        <f>[1]original_data!F119</f>
        <v>8.6999999999999993</v>
      </c>
      <c r="G106" s="83">
        <f>[1]original_data!G119</f>
        <v>8.4</v>
      </c>
      <c r="H106" s="83">
        <f>[1]original_data!H119</f>
        <v>8.5</v>
      </c>
      <c r="I106" s="83">
        <f>[1]original_data!I119</f>
        <v>8.6</v>
      </c>
      <c r="J106" s="83">
        <f>[1]original_data!J119</f>
        <v>8.1</v>
      </c>
      <c r="K106" s="83">
        <f>[1]original_data!K119</f>
        <v>8.3000000000000007</v>
      </c>
      <c r="L106" s="83">
        <f>[1]original_data!L119</f>
        <v>8.1</v>
      </c>
      <c r="M106" s="83">
        <f>[1]original_data!M119</f>
        <v>7.8</v>
      </c>
      <c r="N106" s="83">
        <f>[1]original_data!N119</f>
        <v>7.8</v>
      </c>
      <c r="O106" s="83">
        <f>[1]original_data!O119</f>
        <v>7.750512696951267</v>
      </c>
      <c r="P106" s="83">
        <f>[1]original_data!P119</f>
        <v>7.5</v>
      </c>
    </row>
    <row r="107" spans="1:16" x14ac:dyDescent="0.2">
      <c r="A107" s="19" t="s">
        <v>115</v>
      </c>
      <c r="B107" s="83">
        <f>[1]original_data!B120</f>
        <v>5.7</v>
      </c>
      <c r="C107" s="83">
        <f>[1]original_data!C120</f>
        <v>6.1</v>
      </c>
      <c r="D107" s="83">
        <f>[1]original_data!D120</f>
        <v>6.1</v>
      </c>
      <c r="E107" s="83">
        <f>[1]original_data!E120</f>
        <v>6.2</v>
      </c>
      <c r="F107" s="83">
        <f>[1]original_data!F120</f>
        <v>6.9</v>
      </c>
      <c r="G107" s="83">
        <f>[1]original_data!G120</f>
        <v>6.6</v>
      </c>
      <c r="H107" s="83">
        <f>[1]original_data!H120</f>
        <v>6.3</v>
      </c>
      <c r="I107" s="83">
        <f>[1]original_data!I120</f>
        <v>6</v>
      </c>
      <c r="J107" s="83">
        <f>[1]original_data!J120</f>
        <v>6</v>
      </c>
      <c r="K107" s="83">
        <f>[1]original_data!K120</f>
        <v>6.5</v>
      </c>
      <c r="L107" s="83">
        <f>[1]original_data!L120</f>
        <v>6.5</v>
      </c>
      <c r="M107" s="83">
        <f>[1]original_data!M120</f>
        <v>6.2</v>
      </c>
      <c r="N107" s="83">
        <f>[1]original_data!N120</f>
        <v>5.9</v>
      </c>
      <c r="O107" s="83">
        <f>[1]original_data!O120</f>
        <v>5.7275299421104888</v>
      </c>
      <c r="P107" s="83">
        <f>[1]original_data!P120</f>
        <v>5.7</v>
      </c>
    </row>
    <row r="108" spans="1:16" x14ac:dyDescent="0.2">
      <c r="A108" s="19" t="s">
        <v>193</v>
      </c>
      <c r="B108" s="84">
        <v>6.4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1:16" x14ac:dyDescent="0.2">
      <c r="A109" s="19" t="s">
        <v>116</v>
      </c>
      <c r="B109" s="83">
        <f>[1]original_data!B123</f>
        <v>1.5</v>
      </c>
      <c r="C109" s="83">
        <f>[1]original_data!C123</f>
        <v>1.5</v>
      </c>
      <c r="D109" s="83">
        <f>[1]original_data!D123</f>
        <v>1.9</v>
      </c>
      <c r="E109" s="83">
        <f>[1]original_data!E123</f>
        <v>2.1</v>
      </c>
      <c r="F109" s="83">
        <f>[1]original_data!F123</f>
        <v>1.9</v>
      </c>
      <c r="G109" s="83">
        <f>[1]original_data!G123</f>
        <v>1.6</v>
      </c>
      <c r="H109" s="83">
        <f>[1]original_data!H123</f>
        <v>1.3</v>
      </c>
      <c r="I109" s="83">
        <f>[1]original_data!I123</f>
        <v>1.5</v>
      </c>
      <c r="J109" s="83">
        <f>[1]original_data!J123</f>
        <v>1.2</v>
      </c>
      <c r="K109" s="83">
        <f>[1]original_data!K123</f>
        <v>1.5</v>
      </c>
      <c r="L109" s="83">
        <f>[1]original_data!L123</f>
        <v>1.3</v>
      </c>
      <c r="M109" s="83">
        <f>[1]original_data!M123</f>
        <v>1.1000000000000001</v>
      </c>
      <c r="N109" s="83">
        <f>[1]original_data!N123</f>
        <v>1</v>
      </c>
      <c r="O109" s="83">
        <f>[1]original_data!O123</f>
        <v>0.7</v>
      </c>
      <c r="P109" s="83">
        <f>[1]original_data!P123</f>
        <v>0.5</v>
      </c>
    </row>
    <row r="110" spans="1:16" x14ac:dyDescent="0.2">
      <c r="A110" s="19" t="s">
        <v>117</v>
      </c>
      <c r="B110" s="83">
        <f>[1]original_data!B124</f>
        <v>2</v>
      </c>
      <c r="C110" s="83">
        <f>[1]original_data!C124</f>
        <v>2</v>
      </c>
      <c r="D110" s="83">
        <f>[1]original_data!D124</f>
        <v>2.2000000000000002</v>
      </c>
      <c r="E110" s="83">
        <f>[1]original_data!E124</f>
        <v>2</v>
      </c>
      <c r="F110" s="83">
        <f>[1]original_data!F124</f>
        <v>2.4</v>
      </c>
      <c r="G110" s="83">
        <f>[1]original_data!G124</f>
        <v>2.7</v>
      </c>
      <c r="H110" s="83">
        <f>[1]original_data!H124</f>
        <v>2.4</v>
      </c>
      <c r="I110" s="83">
        <f>[1]original_data!I124</f>
        <v>2.5</v>
      </c>
      <c r="J110" s="83">
        <f>[1]original_data!J124</f>
        <v>2.2000000000000002</v>
      </c>
      <c r="K110" s="83">
        <f>[1]original_data!K124</f>
        <v>2</v>
      </c>
      <c r="L110" s="83">
        <f>[1]original_data!L124</f>
        <v>2.2999999999999998</v>
      </c>
      <c r="M110" s="83">
        <f>[1]original_data!M124</f>
        <v>2.5999999999999996</v>
      </c>
      <c r="N110" s="83">
        <f>[1]original_data!N124</f>
        <v>2.9</v>
      </c>
      <c r="O110" s="83">
        <f>[1]original_data!O124</f>
        <v>3.1999999999999997</v>
      </c>
      <c r="P110" s="83">
        <f>[1]original_data!P124</f>
        <v>3.5</v>
      </c>
    </row>
    <row r="111" spans="1:16" x14ac:dyDescent="0.2">
      <c r="A111" s="19" t="s">
        <v>118</v>
      </c>
      <c r="B111" s="83">
        <f>[1]original_data!B125</f>
        <v>8.5</v>
      </c>
      <c r="C111" s="83">
        <f>[1]original_data!C125</f>
        <v>9.1</v>
      </c>
      <c r="D111" s="83">
        <f>[1]original_data!D125</f>
        <v>9.5</v>
      </c>
      <c r="E111" s="83">
        <f>[1]original_data!E125</f>
        <v>9.3000000000000007</v>
      </c>
      <c r="F111" s="83">
        <f>[1]original_data!F125</f>
        <v>9.3000000000000007</v>
      </c>
      <c r="G111" s="83">
        <f>[1]original_data!G125</f>
        <v>9.4</v>
      </c>
      <c r="H111" s="83">
        <f>[1]original_data!H125</f>
        <v>9.6</v>
      </c>
      <c r="I111" s="83">
        <f>[1]original_data!I125</f>
        <v>9.3000000000000007</v>
      </c>
      <c r="J111" s="83">
        <f>[1]original_data!J125</f>
        <v>9.3000000000000007</v>
      </c>
      <c r="K111" s="83">
        <f>[1]original_data!K125</f>
        <v>9.6</v>
      </c>
      <c r="L111" s="83">
        <f>[1]original_data!L125</f>
        <v>9.4</v>
      </c>
      <c r="M111" s="83">
        <f>[1]original_data!M125</f>
        <v>9.1</v>
      </c>
      <c r="N111" s="83">
        <f>[1]original_data!N125</f>
        <v>8.8000000000000007</v>
      </c>
      <c r="O111" s="83">
        <f>[1]original_data!O125</f>
        <v>8.5</v>
      </c>
      <c r="P111" s="83">
        <f>[1]original_data!P125</f>
        <v>8.1999999999999993</v>
      </c>
    </row>
    <row r="112" spans="1:16" x14ac:dyDescent="0.2">
      <c r="A112" s="19" t="s">
        <v>119</v>
      </c>
      <c r="B112" s="83">
        <f>[1]original_data!B127</f>
        <v>4</v>
      </c>
      <c r="C112" s="83">
        <f>[1]original_data!C127</f>
        <v>4</v>
      </c>
      <c r="D112" s="83">
        <f>[1]original_data!D127</f>
        <v>4.2</v>
      </c>
      <c r="E112" s="83">
        <f>[1]original_data!E127</f>
        <v>4</v>
      </c>
      <c r="F112" s="83">
        <f>[1]original_data!F127</f>
        <v>3.6</v>
      </c>
      <c r="G112" s="83">
        <f>[1]original_data!G127</f>
        <v>3.3</v>
      </c>
      <c r="H112" s="83">
        <f>[1]original_data!H127</f>
        <v>3.3</v>
      </c>
      <c r="I112" s="83">
        <f>[1]original_data!I127</f>
        <v>3.5</v>
      </c>
      <c r="J112" s="83">
        <f>[1]original_data!J127</f>
        <v>3.2</v>
      </c>
      <c r="K112" s="83">
        <f>[1]original_data!K127</f>
        <v>2.9</v>
      </c>
      <c r="L112" s="83">
        <f>[1]original_data!L127</f>
        <v>2.7</v>
      </c>
      <c r="M112" s="83">
        <f>[1]original_data!M127</f>
        <v>2.4112869064015841</v>
      </c>
      <c r="N112" s="83">
        <f>[1]original_data!N127</f>
        <v>2.2999999999999998</v>
      </c>
      <c r="O112" s="83">
        <f>[1]original_data!O127</f>
        <v>2.2725748440194389</v>
      </c>
      <c r="P112" s="83">
        <f>[1]original_data!P127</f>
        <v>2</v>
      </c>
    </row>
    <row r="113" spans="1:16" x14ac:dyDescent="0.2">
      <c r="A113" s="19" t="s">
        <v>120</v>
      </c>
      <c r="B113" s="83">
        <f>[1]original_data!B128</f>
        <v>6.5</v>
      </c>
      <c r="C113" s="83">
        <f>[1]original_data!C128</f>
        <v>6</v>
      </c>
      <c r="D113" s="83">
        <f>[1]original_data!D128</f>
        <v>5.9</v>
      </c>
      <c r="E113" s="83">
        <f>[1]original_data!E128</f>
        <v>6.1</v>
      </c>
      <c r="F113" s="83">
        <f>[1]original_data!F128</f>
        <v>6.4</v>
      </c>
      <c r="G113" s="83">
        <f>[1]original_data!G128</f>
        <v>6.1</v>
      </c>
      <c r="H113" s="83">
        <f>[1]original_data!H128</f>
        <v>6.3</v>
      </c>
      <c r="I113" s="83">
        <f>[1]original_data!I128</f>
        <v>6.4</v>
      </c>
      <c r="J113" s="83">
        <f>[1]original_data!J128</f>
        <v>6.7</v>
      </c>
      <c r="K113" s="83">
        <f>[1]original_data!K128</f>
        <v>7</v>
      </c>
      <c r="L113" s="83">
        <f>[1]original_data!L128</f>
        <v>6.8</v>
      </c>
      <c r="M113" s="83">
        <f>[1]original_data!M128</f>
        <v>6.5</v>
      </c>
      <c r="N113" s="83">
        <f>[1]original_data!N128</f>
        <v>6.2</v>
      </c>
      <c r="O113" s="83">
        <f>[1]original_data!O128</f>
        <v>5.9</v>
      </c>
      <c r="P113" s="83">
        <f>[1]original_data!P128</f>
        <v>5.6</v>
      </c>
    </row>
    <row r="114" spans="1:16" x14ac:dyDescent="0.2">
      <c r="A114" s="19" t="s">
        <v>121</v>
      </c>
      <c r="B114" s="83">
        <f>[1]original_data!B129</f>
        <v>4.2</v>
      </c>
      <c r="C114" s="83">
        <f>[1]original_data!C129</f>
        <v>4.2</v>
      </c>
      <c r="D114" s="83">
        <f>[1]original_data!D129</f>
        <v>4.4000000000000004</v>
      </c>
      <c r="E114" s="83">
        <f>[1]original_data!E129</f>
        <v>3.9</v>
      </c>
      <c r="F114" s="83">
        <f>[1]original_data!F129</f>
        <v>4.5</v>
      </c>
      <c r="G114" s="83">
        <f>[1]original_data!G129</f>
        <v>4.2</v>
      </c>
      <c r="H114" s="83">
        <f>[1]original_data!H129</f>
        <v>4.2</v>
      </c>
      <c r="I114" s="83">
        <f>[1]original_data!I129</f>
        <v>4.0999999999999996</v>
      </c>
      <c r="J114" s="83">
        <f>[1]original_data!J129</f>
        <v>4.4000000000000004</v>
      </c>
      <c r="K114" s="83">
        <f>[1]original_data!K129</f>
        <v>4.5</v>
      </c>
      <c r="L114" s="83">
        <f>[1]original_data!L129</f>
        <v>4.8</v>
      </c>
      <c r="M114" s="83">
        <f>[1]original_data!M129</f>
        <v>4.5</v>
      </c>
      <c r="N114" s="83">
        <f>[1]original_data!N129</f>
        <v>4.2</v>
      </c>
      <c r="O114" s="83">
        <f>[1]original_data!O129</f>
        <v>4.1357699905589964</v>
      </c>
      <c r="P114" s="83">
        <f>[1]original_data!P129</f>
        <v>3.8</v>
      </c>
    </row>
    <row r="115" spans="1:16" x14ac:dyDescent="0.2">
      <c r="A115" s="19" t="s">
        <v>122</v>
      </c>
      <c r="B115" s="83">
        <f>[1]original_data!B130</f>
        <v>5</v>
      </c>
      <c r="C115" s="83">
        <f>[1]original_data!C130</f>
        <v>5.5</v>
      </c>
      <c r="D115" s="83">
        <f>[1]original_data!D130</f>
        <v>5.7</v>
      </c>
      <c r="E115" s="83">
        <f>[1]original_data!E130</f>
        <v>5.5</v>
      </c>
      <c r="F115" s="83">
        <f>[1]original_data!F130</f>
        <v>5.0999999999999996</v>
      </c>
      <c r="G115" s="83">
        <f>[1]original_data!G130</f>
        <v>4.8</v>
      </c>
      <c r="H115" s="83">
        <f>[1]original_data!H130</f>
        <v>4.5</v>
      </c>
      <c r="I115" s="83">
        <f>[1]original_data!I130</f>
        <v>4.4000000000000004</v>
      </c>
      <c r="J115" s="83">
        <f>[1]original_data!J130</f>
        <v>4</v>
      </c>
      <c r="K115" s="83">
        <f>[1]original_data!K130</f>
        <v>3.7</v>
      </c>
      <c r="L115" s="83">
        <f>[1]original_data!L130</f>
        <v>3.5</v>
      </c>
      <c r="M115" s="83">
        <f>[1]original_data!M130</f>
        <v>3.2</v>
      </c>
      <c r="N115" s="83">
        <f>[1]original_data!N130</f>
        <v>2.9</v>
      </c>
      <c r="O115" s="83">
        <f>[1]original_data!O130</f>
        <v>2.6</v>
      </c>
      <c r="P115" s="83">
        <f>[1]original_data!P130</f>
        <v>2.2999999999999998</v>
      </c>
    </row>
    <row r="116" spans="1:16" x14ac:dyDescent="0.2">
      <c r="A116" s="19" t="s">
        <v>123</v>
      </c>
      <c r="B116" s="83">
        <f>[1]original_data!B131</f>
        <v>6.9</v>
      </c>
      <c r="C116" s="83">
        <f>[1]original_data!C131</f>
        <v>6.9</v>
      </c>
      <c r="D116" s="83">
        <f>[1]original_data!D131</f>
        <v>6.8</v>
      </c>
      <c r="E116" s="83">
        <f>[1]original_data!E131</f>
        <v>6.6</v>
      </c>
      <c r="F116" s="83">
        <f>[1]original_data!F131</f>
        <v>6.1</v>
      </c>
      <c r="G116" s="83">
        <f>[1]original_data!G131</f>
        <v>5.8</v>
      </c>
      <c r="H116" s="83">
        <f>[1]original_data!H131</f>
        <v>5.5</v>
      </c>
      <c r="I116" s="83">
        <f>[1]original_data!I131</f>
        <v>6.2</v>
      </c>
      <c r="J116" s="83">
        <f>[1]original_data!J131</f>
        <v>6.3</v>
      </c>
      <c r="K116" s="83">
        <f>[1]original_data!K131</f>
        <v>6.6</v>
      </c>
      <c r="L116" s="83">
        <f>[1]original_data!L131</f>
        <v>6.4</v>
      </c>
      <c r="M116" s="83">
        <f>[1]original_data!M131</f>
        <v>6.9</v>
      </c>
      <c r="N116" s="83">
        <f>[1]original_data!N131</f>
        <v>6.6</v>
      </c>
      <c r="O116" s="83">
        <f>[1]original_data!O131</f>
        <v>6.3</v>
      </c>
      <c r="P116" s="83">
        <f>[1]original_data!P131</f>
        <v>6</v>
      </c>
    </row>
    <row r="117" spans="1:16" x14ac:dyDescent="0.2">
      <c r="A117" s="19" t="s">
        <v>124</v>
      </c>
      <c r="B117" s="83">
        <f>[1]original_data!B132</f>
        <v>4</v>
      </c>
      <c r="C117" s="83">
        <f>[1]original_data!C132</f>
        <v>4</v>
      </c>
      <c r="D117" s="83">
        <f>[1]original_data!D132</f>
        <v>4.4000000000000004</v>
      </c>
      <c r="E117" s="83">
        <f>[1]original_data!E132</f>
        <v>4</v>
      </c>
      <c r="F117" s="83">
        <f>[1]original_data!F132</f>
        <v>3.9</v>
      </c>
      <c r="G117" s="83">
        <f>[1]original_data!G132</f>
        <v>3.6</v>
      </c>
      <c r="H117" s="83">
        <f>[1]original_data!H132</f>
        <v>3.3</v>
      </c>
      <c r="I117" s="83">
        <f>[1]original_data!I132</f>
        <v>3</v>
      </c>
      <c r="J117" s="83">
        <f>[1]original_data!J132</f>
        <v>2.7</v>
      </c>
      <c r="K117" s="83">
        <f>[1]original_data!K132</f>
        <v>3.1</v>
      </c>
      <c r="L117" s="83">
        <f>[1]original_data!L132</f>
        <v>2.9</v>
      </c>
      <c r="M117" s="83">
        <f>[1]original_data!M132</f>
        <v>2.9</v>
      </c>
      <c r="N117" s="83">
        <f>[1]original_data!N132</f>
        <v>3.4</v>
      </c>
      <c r="O117" s="83">
        <f>[1]original_data!O132</f>
        <v>3.1</v>
      </c>
      <c r="P117" s="83">
        <f>[1]original_data!P132</f>
        <v>2.8</v>
      </c>
    </row>
    <row r="118" spans="1:16" x14ac:dyDescent="0.2">
      <c r="A118" s="19" t="s">
        <v>125</v>
      </c>
      <c r="B118" s="83">
        <f>[1]original_data!B133</f>
        <v>3.5</v>
      </c>
      <c r="C118" s="83">
        <f>[1]original_data!C133</f>
        <v>3.2</v>
      </c>
      <c r="D118" s="83">
        <f>[1]original_data!D133</f>
        <v>3</v>
      </c>
      <c r="E118" s="83">
        <f>[1]original_data!E133</f>
        <v>2.8</v>
      </c>
      <c r="F118" s="83">
        <f>[1]original_data!F133</f>
        <v>2.5</v>
      </c>
      <c r="G118" s="83">
        <f>[1]original_data!G133</f>
        <v>3</v>
      </c>
      <c r="H118" s="83">
        <f>[1]original_data!H133</f>
        <v>3.3</v>
      </c>
      <c r="I118" s="83">
        <f>[1]original_data!I133</f>
        <v>3</v>
      </c>
      <c r="J118" s="83">
        <f>[1]original_data!J133</f>
        <v>2.5</v>
      </c>
      <c r="K118" s="83">
        <f>[1]original_data!K133</f>
        <v>2.5</v>
      </c>
      <c r="L118" s="83">
        <f>[1]original_data!L133</f>
        <v>2.8</v>
      </c>
      <c r="M118" s="83">
        <f>[1]original_data!M133</f>
        <v>2.6413234306197104</v>
      </c>
      <c r="N118" s="83">
        <f>[1]original_data!N133</f>
        <v>2.9</v>
      </c>
      <c r="O118" s="83">
        <f>[1]original_data!O133</f>
        <v>3.1999999999999997</v>
      </c>
      <c r="P118" s="83">
        <f>[1]original_data!P133</f>
        <v>3</v>
      </c>
    </row>
    <row r="119" spans="1:16" x14ac:dyDescent="0.2">
      <c r="A119" s="19" t="s">
        <v>126</v>
      </c>
      <c r="B119" s="83">
        <f>[1]original_data!B134</f>
        <v>4.5999999999999996</v>
      </c>
      <c r="C119" s="83">
        <f>[1]original_data!C134</f>
        <v>4.9000000000000004</v>
      </c>
      <c r="D119" s="83">
        <f>[1]original_data!D134</f>
        <v>4.7</v>
      </c>
      <c r="E119" s="83">
        <f>[1]original_data!E134</f>
        <v>5</v>
      </c>
      <c r="F119" s="83">
        <f>[1]original_data!F134</f>
        <v>4.5999999999999996</v>
      </c>
      <c r="G119" s="83">
        <f>[1]original_data!G134</f>
        <v>4.3</v>
      </c>
      <c r="H119" s="83">
        <f>[1]original_data!H134</f>
        <v>4</v>
      </c>
      <c r="I119" s="83">
        <f>[1]original_data!I134</f>
        <v>3.7</v>
      </c>
      <c r="J119" s="83">
        <f>[1]original_data!J134</f>
        <v>3.2</v>
      </c>
      <c r="K119" s="83">
        <f>[1]original_data!K134</f>
        <v>2.9</v>
      </c>
      <c r="L119" s="83">
        <f>[1]original_data!L134</f>
        <v>2.7</v>
      </c>
      <c r="M119" s="83">
        <f>[1]original_data!M134</f>
        <v>8.6202666212154018</v>
      </c>
      <c r="N119" s="83">
        <f>[1]original_data!N134</f>
        <v>7.6</v>
      </c>
      <c r="O119" s="83">
        <f>[1]original_data!O134</f>
        <v>7.3</v>
      </c>
      <c r="P119" s="83">
        <f>[1]original_data!P134</f>
        <v>6.3</v>
      </c>
    </row>
    <row r="120" spans="1:16" x14ac:dyDescent="0.2">
      <c r="A120" s="19" t="s">
        <v>127</v>
      </c>
      <c r="B120" s="83">
        <f>[1]original_data!B135</f>
        <v>5.4</v>
      </c>
      <c r="C120" s="83">
        <f>[1]original_data!C135</f>
        <v>5.4</v>
      </c>
      <c r="D120" s="83">
        <f>[1]original_data!D135</f>
        <v>5.5</v>
      </c>
      <c r="E120" s="83">
        <f>[1]original_data!E135</f>
        <v>5.5</v>
      </c>
      <c r="F120" s="83">
        <f>[1]original_data!F135</f>
        <v>5.2</v>
      </c>
      <c r="G120" s="83">
        <f>[1]original_data!G135</f>
        <v>4.9000000000000004</v>
      </c>
      <c r="H120" s="83">
        <f>[1]original_data!H135</f>
        <v>4.5999999999999996</v>
      </c>
      <c r="I120" s="83">
        <f>[1]original_data!I135</f>
        <v>4.3</v>
      </c>
      <c r="J120" s="83">
        <f>[1]original_data!J135</f>
        <v>4.0999999999999996</v>
      </c>
      <c r="K120" s="83">
        <f>[1]original_data!K135</f>
        <v>3.8</v>
      </c>
      <c r="L120" s="83">
        <f>[1]original_data!L135</f>
        <v>3.6</v>
      </c>
      <c r="M120" s="83">
        <f>[1]original_data!M135</f>
        <v>3.3000000000000003</v>
      </c>
      <c r="N120" s="83">
        <f>[1]original_data!N135</f>
        <v>3.6</v>
      </c>
      <c r="O120" s="83">
        <f>[1]original_data!O135</f>
        <v>3.9</v>
      </c>
      <c r="P120" s="83">
        <f>[1]original_data!P135</f>
        <v>3.7</v>
      </c>
    </row>
    <row r="121" spans="1:16" x14ac:dyDescent="0.2">
      <c r="A121" s="19" t="s">
        <v>194</v>
      </c>
      <c r="B121" s="83">
        <f>[1]original_data!B136</f>
        <v>3.9</v>
      </c>
      <c r="C121" s="83">
        <f>[1]original_data!C136</f>
        <v>4.2</v>
      </c>
      <c r="D121" s="83">
        <f>[1]original_data!D136</f>
        <v>4.5999999999999996</v>
      </c>
      <c r="E121" s="83">
        <f>[1]original_data!E136</f>
        <v>4.8</v>
      </c>
      <c r="F121" s="83">
        <f>[1]original_data!F136</f>
        <v>4.5999999999999996</v>
      </c>
      <c r="G121" s="83">
        <f>[1]original_data!G136</f>
        <v>4.3</v>
      </c>
      <c r="H121" s="83">
        <f>[1]original_data!H136</f>
        <v>4</v>
      </c>
      <c r="I121" s="83">
        <f>[1]original_data!I136</f>
        <v>4.3</v>
      </c>
      <c r="J121" s="83">
        <f>[1]original_data!J136</f>
        <v>5.9</v>
      </c>
      <c r="K121" s="83">
        <f>[1]original_data!K136</f>
        <v>5.9</v>
      </c>
      <c r="L121" s="83">
        <f>[1]original_data!L136</f>
        <v>5.7</v>
      </c>
      <c r="M121" s="83">
        <f>[1]original_data!M136</f>
        <v>5.7</v>
      </c>
      <c r="N121" s="83">
        <f>[1]original_data!N136</f>
        <v>5.4</v>
      </c>
      <c r="O121" s="83">
        <f>[1]original_data!O136</f>
        <v>5.1000000000000005</v>
      </c>
      <c r="P121" s="83">
        <f>[1]original_data!P136</f>
        <v>4.8</v>
      </c>
    </row>
    <row r="122" spans="1:16" x14ac:dyDescent="0.2">
      <c r="A122" s="19" t="s">
        <v>129</v>
      </c>
      <c r="B122" s="83">
        <f>[1]original_data!B137</f>
        <v>6.6</v>
      </c>
      <c r="C122" s="83">
        <f>[1]original_data!C137</f>
        <v>6.5</v>
      </c>
      <c r="D122" s="83">
        <f>[1]original_data!D137</f>
        <v>7</v>
      </c>
      <c r="E122" s="83">
        <f>[1]original_data!E137</f>
        <v>7.5</v>
      </c>
      <c r="F122" s="83">
        <f>[1]original_data!F137</f>
        <v>8</v>
      </c>
      <c r="G122" s="83">
        <f>[1]original_data!G137</f>
        <v>7.7</v>
      </c>
      <c r="H122" s="83">
        <f>[1]original_data!H137</f>
        <v>8</v>
      </c>
      <c r="I122" s="83">
        <f>[1]original_data!I137</f>
        <v>8.1</v>
      </c>
      <c r="J122" s="83">
        <f>[1]original_data!J137</f>
        <v>7.8</v>
      </c>
      <c r="K122" s="83">
        <f>[1]original_data!K137</f>
        <v>7.7</v>
      </c>
      <c r="L122" s="83">
        <f>[1]original_data!L137</f>
        <v>7.5</v>
      </c>
      <c r="M122" s="83">
        <f>[1]original_data!M137</f>
        <v>7.2</v>
      </c>
      <c r="N122" s="83">
        <f>[1]original_data!N137</f>
        <v>6.9</v>
      </c>
      <c r="O122" s="83">
        <f>[1]original_data!O137</f>
        <v>6.6000000000000005</v>
      </c>
      <c r="P122" s="83">
        <f>[1]original_data!P137</f>
        <v>6.3</v>
      </c>
    </row>
    <row r="123" spans="1:16" x14ac:dyDescent="0.2">
      <c r="A123" s="19" t="s">
        <v>130</v>
      </c>
      <c r="B123" s="83">
        <f>[1]original_data!B140</f>
        <v>6.5</v>
      </c>
      <c r="C123" s="83">
        <f>[1]original_data!C140</f>
        <v>6.8</v>
      </c>
      <c r="D123" s="83">
        <f>[1]original_data!D140</f>
        <v>6.5</v>
      </c>
      <c r="E123" s="83">
        <f>[1]original_data!E140</f>
        <v>6.3</v>
      </c>
      <c r="F123" s="83">
        <f>[1]original_data!F140</f>
        <v>5.9</v>
      </c>
      <c r="G123" s="83">
        <f>[1]original_data!G140</f>
        <v>5.9</v>
      </c>
      <c r="H123" s="83">
        <f>[1]original_data!H140</f>
        <v>5.6</v>
      </c>
      <c r="I123" s="83">
        <f>[1]original_data!I140</f>
        <v>5.3</v>
      </c>
      <c r="J123" s="83">
        <f>[1]original_data!J140</f>
        <v>4.8</v>
      </c>
      <c r="K123" s="83">
        <f>[1]original_data!K140</f>
        <v>4.9000000000000004</v>
      </c>
      <c r="L123" s="83">
        <f>[1]original_data!L140</f>
        <v>4.7</v>
      </c>
      <c r="M123" s="83">
        <f>[1]original_data!M140</f>
        <v>4.4000000000000004</v>
      </c>
      <c r="N123" s="83">
        <f>[1]original_data!N140</f>
        <v>4.7</v>
      </c>
      <c r="O123" s="83">
        <f>[1]original_data!O140</f>
        <v>5</v>
      </c>
      <c r="P123" s="83">
        <f>[1]original_data!P140</f>
        <v>4.7</v>
      </c>
    </row>
    <row r="124" spans="1:16" x14ac:dyDescent="0.2">
      <c r="A124" s="19" t="s">
        <v>131</v>
      </c>
      <c r="B124" s="83">
        <f>[1]original_data!B141</f>
        <v>5.5</v>
      </c>
      <c r="C124" s="83">
        <f>[1]original_data!C141</f>
        <v>5.5</v>
      </c>
      <c r="D124" s="83">
        <f>[1]original_data!D141</f>
        <v>5.7</v>
      </c>
      <c r="E124" s="83">
        <f>[1]original_data!E141</f>
        <v>5.9</v>
      </c>
      <c r="F124" s="83">
        <f>[1]original_data!F141</f>
        <v>6.1</v>
      </c>
      <c r="G124" s="83">
        <f>[1]original_data!G141</f>
        <v>6</v>
      </c>
      <c r="H124" s="83">
        <f>[1]original_data!H141</f>
        <v>6.3</v>
      </c>
      <c r="I124" s="83">
        <f>[1]original_data!I141</f>
        <v>6.2</v>
      </c>
      <c r="J124" s="83">
        <f>[1]original_data!J141</f>
        <v>6.5</v>
      </c>
      <c r="K124" s="83">
        <f>[1]original_data!K141</f>
        <v>6.8</v>
      </c>
      <c r="L124" s="83">
        <f>[1]original_data!L141</f>
        <v>6.7</v>
      </c>
      <c r="M124" s="83">
        <f>[1]original_data!M141</f>
        <v>6.4</v>
      </c>
      <c r="N124" s="83">
        <f>[1]original_data!N141</f>
        <v>6.1</v>
      </c>
      <c r="O124" s="83">
        <f>[1]original_data!O141</f>
        <v>5.8</v>
      </c>
      <c r="P124" s="83">
        <f>[1]original_data!P141</f>
        <v>5.5</v>
      </c>
    </row>
    <row r="125" spans="1:16" x14ac:dyDescent="0.2">
      <c r="A125" s="19" t="s">
        <v>132</v>
      </c>
      <c r="B125" s="83">
        <f>[1]original_data!B142</f>
        <v>6.8</v>
      </c>
      <c r="C125" s="83">
        <f>[1]original_data!C142</f>
        <v>6.6</v>
      </c>
      <c r="D125" s="83">
        <f>[1]original_data!D142</f>
        <v>6.9</v>
      </c>
      <c r="E125" s="83">
        <f>[1]original_data!E142</f>
        <v>7</v>
      </c>
      <c r="F125" s="83">
        <f>[1]original_data!F142</f>
        <v>6.8</v>
      </c>
      <c r="G125" s="83">
        <f>[1]original_data!G142</f>
        <v>7.3</v>
      </c>
      <c r="H125" s="83">
        <f>[1]original_data!H142</f>
        <v>7</v>
      </c>
      <c r="I125" s="83">
        <f>[1]original_data!I142</f>
        <v>6.7</v>
      </c>
      <c r="J125" s="83">
        <f>[1]original_data!J142</f>
        <v>6.6</v>
      </c>
      <c r="K125" s="83">
        <f>[1]original_data!K142</f>
        <v>6.4</v>
      </c>
      <c r="L125" s="83">
        <f>[1]original_data!L142</f>
        <v>6.2</v>
      </c>
      <c r="M125" s="83">
        <f>[1]original_data!M142</f>
        <v>6.30634791082415</v>
      </c>
      <c r="N125" s="83">
        <f>[1]original_data!N142</f>
        <v>6.6</v>
      </c>
      <c r="O125" s="83">
        <f>[1]original_data!O142</f>
        <v>6.8999999999999995</v>
      </c>
      <c r="P125" s="83">
        <f>[1]original_data!P142</f>
        <v>7</v>
      </c>
    </row>
    <row r="126" spans="1:16" x14ac:dyDescent="0.2">
      <c r="A126" s="19" t="s">
        <v>133</v>
      </c>
      <c r="B126" s="83">
        <f>[1]original_data!B143</f>
        <v>6.7</v>
      </c>
      <c r="C126" s="83">
        <f>[1]original_data!C143</f>
        <v>6.7</v>
      </c>
      <c r="D126" s="83">
        <f>[1]original_data!D143</f>
        <v>6.5</v>
      </c>
      <c r="E126" s="83">
        <f>[1]original_data!E143</f>
        <v>6.3</v>
      </c>
      <c r="F126" s="83">
        <f>[1]original_data!F143</f>
        <v>7.1</v>
      </c>
      <c r="G126" s="83">
        <f>[1]original_data!G143</f>
        <v>6.8</v>
      </c>
      <c r="H126" s="83">
        <f>[1]original_data!H143</f>
        <v>6.9</v>
      </c>
      <c r="I126" s="83">
        <f>[1]original_data!I143</f>
        <v>7.2</v>
      </c>
      <c r="J126" s="83">
        <f>[1]original_data!J143</f>
        <v>7.5</v>
      </c>
      <c r="K126" s="83">
        <f>[1]original_data!K143</f>
        <v>7.2</v>
      </c>
      <c r="L126" s="83">
        <f>[1]original_data!L143</f>
        <v>7</v>
      </c>
      <c r="M126" s="83">
        <f>[1]original_data!M143</f>
        <v>6.7</v>
      </c>
      <c r="N126" s="83">
        <f>[1]original_data!N143</f>
        <v>6.4</v>
      </c>
      <c r="O126" s="83">
        <f>[1]original_data!O143</f>
        <v>6.7</v>
      </c>
      <c r="P126" s="83">
        <f>[1]original_data!P143</f>
        <v>6.7</v>
      </c>
    </row>
    <row r="127" spans="1:16" x14ac:dyDescent="0.2">
      <c r="A127" s="19" t="s">
        <v>134</v>
      </c>
      <c r="B127" s="83">
        <f>[1]original_data!B144</f>
        <v>7</v>
      </c>
      <c r="C127" s="83">
        <f>[1]original_data!C144</f>
        <v>7.3</v>
      </c>
      <c r="D127" s="83">
        <f>[1]original_data!D144</f>
        <v>7.3</v>
      </c>
      <c r="E127" s="83">
        <f>[1]original_data!E144</f>
        <v>7.7</v>
      </c>
      <c r="F127" s="83">
        <f>[1]original_data!F144</f>
        <v>7.6</v>
      </c>
      <c r="G127" s="83">
        <f>[1]original_data!G144</f>
        <v>7.1</v>
      </c>
      <c r="H127" s="83">
        <f>[1]original_data!H144</f>
        <v>7.4</v>
      </c>
      <c r="I127" s="83">
        <f>[1]original_data!I144</f>
        <v>7.4</v>
      </c>
      <c r="J127" s="83">
        <f>[1]original_data!J144</f>
        <v>7.8</v>
      </c>
      <c r="K127" s="83">
        <f>[1]original_data!K144</f>
        <v>8.1</v>
      </c>
      <c r="L127" s="83">
        <f>[1]original_data!L144</f>
        <v>7.9</v>
      </c>
      <c r="M127" s="83">
        <f>[1]original_data!M144</f>
        <v>7.6000000000000005</v>
      </c>
      <c r="N127" s="83">
        <f>[1]original_data!N144</f>
        <v>7.3</v>
      </c>
      <c r="O127" s="83">
        <f>[1]original_data!O144</f>
        <v>7</v>
      </c>
      <c r="P127" s="83">
        <f>[1]original_data!P144</f>
        <v>6.7</v>
      </c>
    </row>
    <row r="128" spans="1:16" x14ac:dyDescent="0.2">
      <c r="A128" s="19" t="s">
        <v>135</v>
      </c>
      <c r="B128" s="83">
        <f>[1]original_data!B145</f>
        <v>3</v>
      </c>
      <c r="C128" s="83">
        <f>[1]original_data!C145</f>
        <v>2.8</v>
      </c>
      <c r="D128" s="83">
        <f>[1]original_data!D145</f>
        <v>2.8</v>
      </c>
      <c r="E128" s="83">
        <f>[1]original_data!E145</f>
        <v>3</v>
      </c>
      <c r="F128" s="83">
        <f>[1]original_data!F145</f>
        <v>2.8</v>
      </c>
      <c r="G128" s="83">
        <f>[1]original_data!G145</f>
        <v>2.5</v>
      </c>
      <c r="H128" s="83">
        <f>[1]original_data!H145</f>
        <v>2.2000000000000002</v>
      </c>
      <c r="I128" s="83">
        <f>[1]original_data!I145</f>
        <v>2</v>
      </c>
      <c r="J128" s="83">
        <f>[1]original_data!J145</f>
        <v>1.7</v>
      </c>
      <c r="K128" s="83">
        <f>[1]original_data!K145</f>
        <v>1.4</v>
      </c>
      <c r="L128" s="83">
        <f>[1]original_data!L145</f>
        <v>1.2</v>
      </c>
      <c r="M128" s="83">
        <f>[1]original_data!M145</f>
        <v>1.2</v>
      </c>
      <c r="N128" s="83">
        <f>[1]original_data!N145</f>
        <v>1</v>
      </c>
      <c r="O128" s="83">
        <f>[1]original_data!O145</f>
        <v>1</v>
      </c>
      <c r="P128" s="83">
        <f>[1]original_data!P145</f>
        <v>0.7</v>
      </c>
    </row>
    <row r="129" spans="1:16" x14ac:dyDescent="0.2">
      <c r="A129" s="19" t="s">
        <v>178</v>
      </c>
      <c r="B129" s="83">
        <f>[1]original_data!B146</f>
        <v>3.9</v>
      </c>
      <c r="C129" s="83">
        <f>[1]original_data!C146</f>
        <v>4.2</v>
      </c>
      <c r="D129" s="83">
        <f>[1]original_data!D146</f>
        <v>4.4000000000000004</v>
      </c>
      <c r="E129" s="83">
        <f>[1]original_data!E146</f>
        <v>4.2</v>
      </c>
      <c r="F129" s="83">
        <f>[1]original_data!F146</f>
        <v>3.9</v>
      </c>
      <c r="G129" s="83">
        <f>[1]original_data!G146</f>
        <v>4.2</v>
      </c>
      <c r="H129" s="83">
        <f>[1]original_data!H146</f>
        <v>3.9</v>
      </c>
      <c r="I129" s="83">
        <f>[1]original_data!I146</f>
        <v>3.6</v>
      </c>
      <c r="J129" s="83">
        <f>[1]original_data!J146</f>
        <v>3.3</v>
      </c>
      <c r="K129" s="83">
        <f>[1]original_data!K146</f>
        <v>3.5</v>
      </c>
      <c r="L129" s="83">
        <f>[1]original_data!L146</f>
        <v>3.3</v>
      </c>
      <c r="M129" s="83">
        <f>[1]original_data!M146</f>
        <v>3</v>
      </c>
      <c r="N129" s="83">
        <f>[1]original_data!N146</f>
        <v>2.7</v>
      </c>
      <c r="O129" s="83">
        <f>[1]original_data!O146</f>
        <v>2.4000000000000004</v>
      </c>
      <c r="P129" s="83">
        <f>[1]original_data!P146</f>
        <v>2.1</v>
      </c>
    </row>
    <row r="130" spans="1:16" x14ac:dyDescent="0.2">
      <c r="A130" s="19" t="s">
        <v>137</v>
      </c>
      <c r="B130" s="83">
        <f>[1]original_data!B147</f>
        <v>2</v>
      </c>
      <c r="C130" s="83">
        <f>[1]original_data!C147</f>
        <v>2</v>
      </c>
      <c r="D130" s="83">
        <f>[1]original_data!D147</f>
        <v>2.2999999999999998</v>
      </c>
      <c r="E130" s="83">
        <f>[1]original_data!E147</f>
        <v>2.6</v>
      </c>
      <c r="F130" s="83">
        <f>[1]original_data!F147</f>
        <v>2.9</v>
      </c>
      <c r="G130" s="83">
        <f>[1]original_data!G147</f>
        <v>2.6</v>
      </c>
      <c r="H130" s="83">
        <f>[1]original_data!H147</f>
        <v>2.2999999999999998</v>
      </c>
      <c r="I130" s="83">
        <f>[1]original_data!I147</f>
        <v>2.5</v>
      </c>
      <c r="J130" s="83">
        <f>[1]original_data!J147</f>
        <v>2.2999999999999998</v>
      </c>
      <c r="K130" s="83">
        <f>[1]original_data!K147</f>
        <v>2.5</v>
      </c>
      <c r="L130" s="83">
        <f>[1]original_data!L147</f>
        <v>2.2999999999999998</v>
      </c>
      <c r="M130" s="83">
        <f>[1]original_data!M147</f>
        <v>1.9999999999999998</v>
      </c>
      <c r="N130" s="83">
        <f>[1]original_data!N147</f>
        <v>1.7</v>
      </c>
      <c r="O130" s="83">
        <f>[1]original_data!O147</f>
        <v>1.4</v>
      </c>
      <c r="P130" s="83">
        <f>[1]original_data!P147</f>
        <v>1.1000000000000001</v>
      </c>
    </row>
    <row r="131" spans="1:16" x14ac:dyDescent="0.2">
      <c r="A131" s="19" t="s">
        <v>138</v>
      </c>
      <c r="B131" s="83">
        <f>[1]original_data!B150</f>
        <v>2</v>
      </c>
      <c r="C131" s="83">
        <f>[1]original_data!C150</f>
        <v>2.5</v>
      </c>
      <c r="D131" s="83">
        <f>[1]original_data!D150</f>
        <v>3</v>
      </c>
      <c r="E131" s="83">
        <f>[1]original_data!E150</f>
        <v>3</v>
      </c>
      <c r="F131" s="83">
        <f>[1]original_data!F150</f>
        <v>3</v>
      </c>
      <c r="G131" s="83">
        <f>[1]original_data!G150</f>
        <v>2.8</v>
      </c>
      <c r="H131" s="83">
        <f>[1]original_data!H150</f>
        <v>2.9</v>
      </c>
      <c r="I131" s="83">
        <f>[1]original_data!I150</f>
        <v>3.2</v>
      </c>
      <c r="J131" s="83">
        <f>[1]original_data!J150</f>
        <v>3.1</v>
      </c>
      <c r="K131" s="83">
        <f>[1]original_data!K150</f>
        <v>3.2</v>
      </c>
      <c r="L131" s="83">
        <f>[1]original_data!L150</f>
        <v>3</v>
      </c>
      <c r="M131" s="83">
        <f>[1]original_data!M150</f>
        <v>3.3</v>
      </c>
      <c r="N131" s="83">
        <f>[1]original_data!N150</f>
        <v>3.4</v>
      </c>
      <c r="O131" s="83">
        <f>[1]original_data!O150</f>
        <v>3.5075377704409498</v>
      </c>
      <c r="P131" s="83">
        <f>[1]original_data!P150</f>
        <v>3.2</v>
      </c>
    </row>
    <row r="132" spans="1:16" x14ac:dyDescent="0.2">
      <c r="A132" s="19" t="s">
        <v>139</v>
      </c>
      <c r="B132" s="83" t="e">
        <f>[1]original_data!B152</f>
        <v>#N/A</v>
      </c>
      <c r="C132" s="83" t="e">
        <f>[1]original_data!C152</f>
        <v>#N/A</v>
      </c>
      <c r="D132" s="83" t="e">
        <f>[1]original_data!D152</f>
        <v>#N/A</v>
      </c>
      <c r="E132" s="83" t="e">
        <f>[1]original_data!E152</f>
        <v>#N/A</v>
      </c>
      <c r="F132" s="83" t="e">
        <f>[1]original_data!F152</f>
        <v>#N/A</v>
      </c>
      <c r="G132" s="83">
        <f>[1]original_data!G152</f>
        <v>10</v>
      </c>
      <c r="H132" s="83">
        <f>[1]original_data!H152</f>
        <v>10</v>
      </c>
      <c r="I132" s="83">
        <f>[1]original_data!I152</f>
        <v>9.9</v>
      </c>
      <c r="J132" s="83">
        <f>[1]original_data!J152</f>
        <v>10</v>
      </c>
      <c r="K132" s="83">
        <f>[1]original_data!K152</f>
        <v>10</v>
      </c>
      <c r="L132" s="83">
        <f>[1]original_data!L152</f>
        <v>9.8000000000000007</v>
      </c>
      <c r="M132" s="83">
        <f>[1]original_data!M152</f>
        <v>9.624950491181016</v>
      </c>
      <c r="N132" s="83">
        <f>[1]original_data!N152</f>
        <v>9.4</v>
      </c>
      <c r="O132" s="83">
        <f>[1]original_data!O152</f>
        <v>9.45741927196228</v>
      </c>
      <c r="P132" s="83">
        <f>[1]original_data!P152</f>
        <v>9.3000000000000007</v>
      </c>
    </row>
    <row r="133" spans="1:16" x14ac:dyDescent="0.2">
      <c r="A133" s="19" t="s">
        <v>140</v>
      </c>
      <c r="B133" s="83">
        <f>[1]original_data!B153</f>
        <v>2</v>
      </c>
      <c r="C133" s="83">
        <f>[1]original_data!C153</f>
        <v>2</v>
      </c>
      <c r="D133" s="83">
        <f>[1]original_data!D153</f>
        <v>2.2000000000000002</v>
      </c>
      <c r="E133" s="83">
        <f>[1]original_data!E153</f>
        <v>2</v>
      </c>
      <c r="F133" s="83">
        <f>[1]original_data!F153</f>
        <v>2.2000000000000002</v>
      </c>
      <c r="G133" s="83">
        <f>[1]original_data!G153</f>
        <v>1.7</v>
      </c>
      <c r="H133" s="83">
        <f>[1]original_data!H153</f>
        <v>2</v>
      </c>
      <c r="I133" s="83">
        <f>[1]original_data!I153</f>
        <v>1.9</v>
      </c>
      <c r="J133" s="83">
        <f>[1]original_data!J153</f>
        <v>2.2000000000000002</v>
      </c>
      <c r="K133" s="83">
        <f>[1]original_data!K153</f>
        <v>2</v>
      </c>
      <c r="L133" s="83">
        <f>[1]original_data!L153</f>
        <v>1.8</v>
      </c>
      <c r="M133" s="83">
        <f>[1]original_data!M153</f>
        <v>1.7297957094066652</v>
      </c>
      <c r="N133" s="83">
        <f>[1]original_data!N153</f>
        <v>2</v>
      </c>
      <c r="O133" s="83">
        <f>[1]original_data!O153</f>
        <v>1.9646902419896923</v>
      </c>
      <c r="P133" s="83">
        <f>[1]original_data!P153</f>
        <v>1.7</v>
      </c>
    </row>
    <row r="134" spans="1:16" x14ac:dyDescent="0.2">
      <c r="A134" s="19" t="s">
        <v>141</v>
      </c>
      <c r="B134" s="83">
        <f>[1]original_data!B154</f>
        <v>6.1</v>
      </c>
      <c r="C134" s="83">
        <f>[1]original_data!C154</f>
        <v>6.1</v>
      </c>
      <c r="D134" s="83">
        <f>[1]original_data!D154</f>
        <v>6.1</v>
      </c>
      <c r="E134" s="83">
        <f>[1]original_data!E154</f>
        <v>6.4</v>
      </c>
      <c r="F134" s="83">
        <f>[1]original_data!F154</f>
        <v>6.8</v>
      </c>
      <c r="G134" s="83">
        <f>[1]original_data!G154</f>
        <v>6.5</v>
      </c>
      <c r="H134" s="83">
        <f>[1]original_data!H154</f>
        <v>6.8</v>
      </c>
      <c r="I134" s="83">
        <f>[1]original_data!I154</f>
        <v>6.7</v>
      </c>
      <c r="J134" s="83">
        <f>[1]original_data!J154</f>
        <v>6.4</v>
      </c>
      <c r="K134" s="83">
        <f>[1]original_data!K154</f>
        <v>6.5</v>
      </c>
      <c r="L134" s="83">
        <f>[1]original_data!L154</f>
        <v>6.3</v>
      </c>
      <c r="M134" s="83">
        <f>[1]original_data!M154</f>
        <v>6</v>
      </c>
      <c r="N134" s="83">
        <f>[1]original_data!N154</f>
        <v>6.3</v>
      </c>
      <c r="O134" s="83">
        <f>[1]original_data!O154</f>
        <v>6</v>
      </c>
      <c r="P134" s="83">
        <f>[1]original_data!P154</f>
        <v>5.7</v>
      </c>
    </row>
    <row r="135" spans="1:16" x14ac:dyDescent="0.2">
      <c r="A135" s="19" t="s">
        <v>142</v>
      </c>
      <c r="B135" s="83">
        <f>[1]original_data!B155</f>
        <v>9.8000000000000007</v>
      </c>
      <c r="C135" s="83">
        <f>[1]original_data!C155</f>
        <v>9.9</v>
      </c>
      <c r="D135" s="83">
        <f>[1]original_data!D155</f>
        <v>9.8000000000000007</v>
      </c>
      <c r="E135" s="83">
        <f>[1]original_data!E155</f>
        <v>9.6</v>
      </c>
      <c r="F135" s="83">
        <f>[1]original_data!F155</f>
        <v>9.5</v>
      </c>
      <c r="G135" s="83">
        <f>[1]original_data!G155</f>
        <v>9.5</v>
      </c>
      <c r="H135" s="83">
        <f>[1]original_data!H155</f>
        <v>10</v>
      </c>
      <c r="I135" s="83">
        <f>[1]original_data!I155</f>
        <v>9.6</v>
      </c>
      <c r="J135" s="83">
        <f>[1]original_data!J155</f>
        <v>9.8000000000000007</v>
      </c>
      <c r="K135" s="83">
        <f>[1]original_data!K155</f>
        <v>9.9</v>
      </c>
      <c r="L135" s="83">
        <f>[1]original_data!L155</f>
        <v>9.6999999999999993</v>
      </c>
      <c r="M135" s="83">
        <f>[1]original_data!M155</f>
        <v>9.1999999999999993</v>
      </c>
      <c r="N135" s="83">
        <f>[1]original_data!N155</f>
        <v>8.9</v>
      </c>
      <c r="O135" s="83">
        <f>[1]original_data!O155</f>
        <v>8.6</v>
      </c>
      <c r="P135" s="83">
        <f>[1]original_data!P155</f>
        <v>8.6999999999999993</v>
      </c>
    </row>
    <row r="136" spans="1:16" x14ac:dyDescent="0.2">
      <c r="A136" s="19" t="s">
        <v>143</v>
      </c>
      <c r="B136" s="83">
        <f>[1]original_data!B157</f>
        <v>1.5</v>
      </c>
      <c r="C136" s="83">
        <f>[1]original_data!C157</f>
        <v>1.5</v>
      </c>
      <c r="D136" s="83">
        <f>[1]original_data!D157</f>
        <v>1.8</v>
      </c>
      <c r="E136" s="83">
        <f>[1]original_data!E157</f>
        <v>1.6</v>
      </c>
      <c r="F136" s="83">
        <f>[1]original_data!F157</f>
        <v>1.6</v>
      </c>
      <c r="G136" s="83">
        <f>[1]original_data!G157</f>
        <v>1.3</v>
      </c>
      <c r="H136" s="83">
        <f>[1]original_data!H157</f>
        <v>1</v>
      </c>
      <c r="I136" s="83">
        <f>[1]original_data!I157</f>
        <v>1.3</v>
      </c>
      <c r="J136" s="83">
        <f>[1]original_data!J157</f>
        <v>1</v>
      </c>
      <c r="K136" s="83">
        <f>[1]original_data!K157</f>
        <v>1.3</v>
      </c>
      <c r="L136" s="83">
        <f>[1]original_data!L157</f>
        <v>1.1000000000000001</v>
      </c>
      <c r="M136" s="83">
        <f>[1]original_data!M157</f>
        <v>0.9</v>
      </c>
      <c r="N136" s="83">
        <f>[1]original_data!N157</f>
        <v>0.9</v>
      </c>
      <c r="O136" s="83">
        <f>[1]original_data!O157</f>
        <v>0.60000000000000009</v>
      </c>
      <c r="P136" s="83">
        <f>[1]original_data!P157</f>
        <v>0.5</v>
      </c>
    </row>
    <row r="137" spans="1:16" x14ac:dyDescent="0.2">
      <c r="A137" s="19" t="s">
        <v>144</v>
      </c>
      <c r="B137" s="83">
        <f>[1]original_data!B158</f>
        <v>0.9</v>
      </c>
      <c r="C137" s="83">
        <f>[1]original_data!C158</f>
        <v>0.9</v>
      </c>
      <c r="D137" s="83">
        <f>[1]original_data!D158</f>
        <v>1.2</v>
      </c>
      <c r="E137" s="83">
        <f>[1]original_data!E158</f>
        <v>1</v>
      </c>
      <c r="F137" s="83">
        <f>[1]original_data!F158</f>
        <v>1.4</v>
      </c>
      <c r="G137" s="83">
        <f>[1]original_data!G158</f>
        <v>1.7</v>
      </c>
      <c r="H137" s="83">
        <f>[1]original_data!H158</f>
        <v>1.4</v>
      </c>
      <c r="I137" s="83">
        <f>[1]original_data!I158</f>
        <v>1.6</v>
      </c>
      <c r="J137" s="83">
        <f>[1]original_data!J158</f>
        <v>1.3</v>
      </c>
      <c r="K137" s="83">
        <f>[1]original_data!K158</f>
        <v>1</v>
      </c>
      <c r="L137" s="83">
        <f>[1]original_data!L158</f>
        <v>1</v>
      </c>
      <c r="M137" s="83">
        <f>[1]original_data!M158</f>
        <v>0.7</v>
      </c>
      <c r="N137" s="83">
        <f>[1]original_data!N158</f>
        <v>0.7</v>
      </c>
      <c r="O137" s="83">
        <f>[1]original_data!O158</f>
        <v>0.5</v>
      </c>
      <c r="P137" s="83">
        <f>[1]original_data!P158</f>
        <v>0.5</v>
      </c>
    </row>
    <row r="138" spans="1:16" x14ac:dyDescent="0.2">
      <c r="A138" s="19" t="s">
        <v>145</v>
      </c>
      <c r="B138" s="83">
        <f>[1]original_data!B160</f>
        <v>6.1</v>
      </c>
      <c r="C138" s="83">
        <f>[1]original_data!C160</f>
        <v>6.2</v>
      </c>
      <c r="D138" s="83">
        <f>[1]original_data!D160</f>
        <v>6.5</v>
      </c>
      <c r="E138" s="83">
        <f>[1]original_data!E160</f>
        <v>6.6</v>
      </c>
      <c r="F138" s="83">
        <f>[1]original_data!F160</f>
        <v>7</v>
      </c>
      <c r="G138" s="83">
        <f>[1]original_data!G160</f>
        <v>6.7</v>
      </c>
      <c r="H138" s="83">
        <f>[1]original_data!H160</f>
        <v>6.4</v>
      </c>
      <c r="I138" s="83">
        <f>[1]original_data!I160</f>
        <v>6.7</v>
      </c>
      <c r="J138" s="83">
        <f>[1]original_data!J160</f>
        <v>6.4</v>
      </c>
      <c r="K138" s="83">
        <f>[1]original_data!K160</f>
        <v>6.1</v>
      </c>
      <c r="L138" s="83">
        <f>[1]original_data!L160</f>
        <v>5.9</v>
      </c>
      <c r="M138" s="83">
        <f>[1]original_data!M160</f>
        <v>5.6000309147351031</v>
      </c>
      <c r="N138" s="83">
        <f>[1]original_data!N160</f>
        <v>5.3</v>
      </c>
      <c r="O138" s="83">
        <f>[1]original_data!O160</f>
        <v>5.1821693950747854</v>
      </c>
      <c r="P138" s="83">
        <f>[1]original_data!P160</f>
        <v>4.9000000000000004</v>
      </c>
    </row>
    <row r="139" spans="1:16" x14ac:dyDescent="0.2">
      <c r="A139" s="19" t="s">
        <v>146</v>
      </c>
      <c r="B139" s="83">
        <f>[1]original_data!B161</f>
        <v>7</v>
      </c>
      <c r="C139" s="83">
        <f>[1]original_data!C161</f>
        <v>7</v>
      </c>
      <c r="D139" s="83">
        <f>[1]original_data!D161</f>
        <v>6.8</v>
      </c>
      <c r="E139" s="83">
        <f>[1]original_data!E161</f>
        <v>7</v>
      </c>
      <c r="F139" s="83">
        <f>[1]original_data!F161</f>
        <v>7.4</v>
      </c>
      <c r="G139" s="83">
        <f>[1]original_data!G161</f>
        <v>7.4</v>
      </c>
      <c r="H139" s="83">
        <f>[1]original_data!H161</f>
        <v>7.7</v>
      </c>
      <c r="I139" s="83">
        <f>[1]original_data!I161</f>
        <v>7.6</v>
      </c>
      <c r="J139" s="83">
        <f>[1]original_data!J161</f>
        <v>7.3</v>
      </c>
      <c r="K139" s="83">
        <f>[1]original_data!K161</f>
        <v>7.4</v>
      </c>
      <c r="L139" s="83">
        <f>[1]original_data!L161</f>
        <v>7.2</v>
      </c>
      <c r="M139" s="83">
        <f>[1]original_data!M161</f>
        <v>6.9</v>
      </c>
      <c r="N139" s="83">
        <f>[1]original_data!N161</f>
        <v>7.2</v>
      </c>
      <c r="O139" s="83">
        <f>[1]original_data!O161</f>
        <v>6.9</v>
      </c>
      <c r="P139" s="83">
        <f>[1]original_data!P161</f>
        <v>6.6</v>
      </c>
    </row>
    <row r="140" spans="1:16" x14ac:dyDescent="0.2">
      <c r="A140" s="19" t="s">
        <v>147</v>
      </c>
      <c r="B140" s="83">
        <f>[1]original_data!B162</f>
        <v>5.5</v>
      </c>
      <c r="C140" s="83">
        <f>[1]original_data!C162</f>
        <v>5.5</v>
      </c>
      <c r="D140" s="83">
        <f>[1]original_data!D162</f>
        <v>5.8</v>
      </c>
      <c r="E140" s="83">
        <f>[1]original_data!E162</f>
        <v>5.3</v>
      </c>
      <c r="F140" s="83">
        <f>[1]original_data!F162</f>
        <v>4.9000000000000004</v>
      </c>
      <c r="G140" s="83">
        <f>[1]original_data!G162</f>
        <v>4.9000000000000004</v>
      </c>
      <c r="H140" s="83">
        <f>[1]original_data!H162</f>
        <v>4.5999999999999996</v>
      </c>
      <c r="I140" s="83">
        <f>[1]original_data!I162</f>
        <v>4.5999999999999996</v>
      </c>
      <c r="J140" s="83">
        <f>[1]original_data!J162</f>
        <v>4.3</v>
      </c>
      <c r="K140" s="83">
        <f>[1]original_data!K162</f>
        <v>4</v>
      </c>
      <c r="L140" s="83">
        <f>[1]original_data!L162</f>
        <v>3.8</v>
      </c>
      <c r="M140" s="83">
        <f>[1]original_data!M162</f>
        <v>3.5</v>
      </c>
      <c r="N140" s="83">
        <f>[1]original_data!N162</f>
        <v>3.2</v>
      </c>
      <c r="O140" s="83">
        <f>[1]original_data!O162</f>
        <v>2.9000000000000004</v>
      </c>
      <c r="P140" s="83">
        <f>[1]original_data!P162</f>
        <v>2.6</v>
      </c>
    </row>
    <row r="141" spans="1:16" x14ac:dyDescent="0.2">
      <c r="A141" s="19" t="s">
        <v>148</v>
      </c>
      <c r="B141" s="83">
        <f>[1]original_data!B163</f>
        <v>8.8000000000000007</v>
      </c>
      <c r="C141" s="83">
        <f>[1]original_data!C163</f>
        <v>8.8000000000000007</v>
      </c>
      <c r="D141" s="83">
        <f>[1]original_data!D163</f>
        <v>9</v>
      </c>
      <c r="E141" s="83">
        <f>[1]original_data!E163</f>
        <v>9.1999999999999993</v>
      </c>
      <c r="F141" s="83">
        <f>[1]original_data!F163</f>
        <v>9.3000000000000007</v>
      </c>
      <c r="G141" s="83">
        <f>[1]original_data!G163</f>
        <v>8.9</v>
      </c>
      <c r="H141" s="83">
        <f>[1]original_data!H163</f>
        <v>8.5</v>
      </c>
      <c r="I141" s="83">
        <f>[1]original_data!I163</f>
        <v>8.8000000000000007</v>
      </c>
      <c r="J141" s="83">
        <f>[1]original_data!J163</f>
        <v>8.6999999999999993</v>
      </c>
      <c r="K141" s="83">
        <f>[1]original_data!K163</f>
        <v>9</v>
      </c>
      <c r="L141" s="83">
        <f>[1]original_data!L163</f>
        <v>9.5</v>
      </c>
      <c r="M141" s="83">
        <f>[1]original_data!M163</f>
        <v>9.1999999999999993</v>
      </c>
      <c r="N141" s="83">
        <f>[1]original_data!N163</f>
        <v>9.1999999999999993</v>
      </c>
      <c r="O141" s="83">
        <f>[1]original_data!O163</f>
        <v>8.8999999999999986</v>
      </c>
      <c r="P141" s="83">
        <f>[1]original_data!P163</f>
        <v>8.6</v>
      </c>
    </row>
    <row r="142" spans="1:16" x14ac:dyDescent="0.2">
      <c r="A142" s="19" t="s">
        <v>149</v>
      </c>
      <c r="B142" s="83">
        <f>[1]original_data!B164</f>
        <v>6.6</v>
      </c>
      <c r="C142" s="83">
        <f>[1]original_data!C164</f>
        <v>6.9</v>
      </c>
      <c r="D142" s="83">
        <f>[1]original_data!D164</f>
        <v>6.8</v>
      </c>
      <c r="E142" s="83">
        <f>[1]original_data!E164</f>
        <v>6.9</v>
      </c>
      <c r="F142" s="83">
        <f>[1]original_data!F164</f>
        <v>7.1</v>
      </c>
      <c r="G142" s="83">
        <f>[1]original_data!G164</f>
        <v>6.8</v>
      </c>
      <c r="H142" s="83">
        <f>[1]original_data!H164</f>
        <v>6.5</v>
      </c>
      <c r="I142" s="83">
        <f>[1]original_data!I164</f>
        <v>6.8</v>
      </c>
      <c r="J142" s="83">
        <f>[1]original_data!J164</f>
        <v>6.5</v>
      </c>
      <c r="K142" s="83">
        <f>[1]original_data!K164</f>
        <v>6.2</v>
      </c>
      <c r="L142" s="83">
        <f>[1]original_data!L164</f>
        <v>6</v>
      </c>
      <c r="M142" s="83">
        <f>[1]original_data!M164</f>
        <v>5.7</v>
      </c>
      <c r="N142" s="83">
        <f>[1]original_data!N164</f>
        <v>6</v>
      </c>
      <c r="O142" s="83">
        <f>[1]original_data!O164</f>
        <v>5.7652371327849812</v>
      </c>
      <c r="P142" s="83">
        <f>[1]original_data!P164</f>
        <v>5.5</v>
      </c>
    </row>
    <row r="143" spans="1:16" x14ac:dyDescent="0.2">
      <c r="A143" s="19" t="s">
        <v>150</v>
      </c>
      <c r="B143" s="83">
        <f>[1]original_data!B165</f>
        <v>5.4</v>
      </c>
      <c r="C143" s="83">
        <f>[1]original_data!C165</f>
        <v>5.4</v>
      </c>
      <c r="D143" s="83">
        <f>[1]original_data!D165</f>
        <v>5.3</v>
      </c>
      <c r="E143" s="83">
        <f>[1]original_data!E165</f>
        <v>5.0999999999999996</v>
      </c>
      <c r="F143" s="83">
        <f>[1]original_data!F165</f>
        <v>4.8</v>
      </c>
      <c r="G143" s="83">
        <f>[1]original_data!G165</f>
        <v>4.5</v>
      </c>
      <c r="H143" s="83">
        <f>[1]original_data!H165</f>
        <v>4.2</v>
      </c>
      <c r="I143" s="83">
        <f>[1]original_data!I165</f>
        <v>3.9</v>
      </c>
      <c r="J143" s="83">
        <f>[1]original_data!J165</f>
        <v>3.6</v>
      </c>
      <c r="K143" s="83">
        <f>[1]original_data!K165</f>
        <v>3.3</v>
      </c>
      <c r="L143" s="83">
        <f>[1]original_data!L165</f>
        <v>3.1</v>
      </c>
      <c r="M143" s="83">
        <f>[1]original_data!M165</f>
        <v>2.8000000000000003</v>
      </c>
      <c r="N143" s="83">
        <f>[1]original_data!N165</f>
        <v>3.1</v>
      </c>
      <c r="O143" s="83">
        <f>[1]original_data!O165</f>
        <v>3.4</v>
      </c>
      <c r="P143" s="83">
        <f>[1]original_data!P165</f>
        <v>3.4</v>
      </c>
    </row>
    <row r="144" spans="1:16" x14ac:dyDescent="0.2">
      <c r="A144" s="19" t="s">
        <v>151</v>
      </c>
      <c r="B144" s="83">
        <f>[1]original_data!B166</f>
        <v>3</v>
      </c>
      <c r="C144" s="83">
        <f>[1]original_data!C166</f>
        <v>3</v>
      </c>
      <c r="D144" s="83">
        <f>[1]original_data!D166</f>
        <v>3.4</v>
      </c>
      <c r="E144" s="83">
        <f>[1]original_data!E166</f>
        <v>3.7</v>
      </c>
      <c r="F144" s="83">
        <f>[1]original_data!F166</f>
        <v>4.8</v>
      </c>
      <c r="G144" s="83">
        <f>[1]original_data!G166</f>
        <v>6</v>
      </c>
      <c r="H144" s="83">
        <f>[1]original_data!H166</f>
        <v>6.3</v>
      </c>
      <c r="I144" s="83">
        <f>[1]original_data!I166</f>
        <v>6.6</v>
      </c>
      <c r="J144" s="83">
        <f>[1]original_data!J166</f>
        <v>6.9</v>
      </c>
      <c r="K144" s="83">
        <f>[1]original_data!K166</f>
        <v>6.6</v>
      </c>
      <c r="L144" s="83">
        <f>[1]original_data!L166</f>
        <v>6.4</v>
      </c>
      <c r="M144" s="83">
        <f>[1]original_data!M166</f>
        <v>6.1000000000000005</v>
      </c>
      <c r="N144" s="83">
        <f>[1]original_data!N166</f>
        <v>5.8</v>
      </c>
      <c r="O144" s="83">
        <f>[1]original_data!O166</f>
        <v>5.5</v>
      </c>
      <c r="P144" s="83">
        <f>[1]original_data!P166</f>
        <v>5.2</v>
      </c>
    </row>
    <row r="145" spans="1:16" x14ac:dyDescent="0.2">
      <c r="A145" s="19" t="s">
        <v>152</v>
      </c>
      <c r="B145" s="83">
        <f>[1]original_data!B167</f>
        <v>6</v>
      </c>
      <c r="C145" s="83">
        <f>[1]original_data!C167</f>
        <v>6.2</v>
      </c>
      <c r="D145" s="83">
        <f>[1]original_data!D167</f>
        <v>6.2</v>
      </c>
      <c r="E145" s="83">
        <f>[1]original_data!E167</f>
        <v>6</v>
      </c>
      <c r="F145" s="83">
        <f>[1]original_data!F167</f>
        <v>5.6</v>
      </c>
      <c r="G145" s="83">
        <f>[1]original_data!G167</f>
        <v>5.9</v>
      </c>
      <c r="H145" s="83">
        <f>[1]original_data!H167</f>
        <v>5.6</v>
      </c>
      <c r="I145" s="83">
        <f>[1]original_data!I167</f>
        <v>5.3</v>
      </c>
      <c r="J145" s="83">
        <f>[1]original_data!J167</f>
        <v>5</v>
      </c>
      <c r="K145" s="83">
        <f>[1]original_data!K167</f>
        <v>5.6</v>
      </c>
      <c r="L145" s="83">
        <f>[1]original_data!L167</f>
        <v>5.4</v>
      </c>
      <c r="M145" s="83">
        <f>[1]original_data!M167</f>
        <v>5.4</v>
      </c>
      <c r="N145" s="83">
        <f>[1]original_data!N167</f>
        <v>5.0999999999999996</v>
      </c>
      <c r="O145" s="83">
        <f>[1]original_data!O167</f>
        <v>5.3999999999999995</v>
      </c>
      <c r="P145" s="83">
        <f>[1]original_data!P167</f>
        <v>5.7</v>
      </c>
    </row>
    <row r="146" spans="1:16" x14ac:dyDescent="0.2">
      <c r="A146" s="19" t="s">
        <v>153</v>
      </c>
      <c r="B146" s="83">
        <f>[1]original_data!B169</f>
        <v>7.4</v>
      </c>
      <c r="C146" s="83">
        <f>[1]original_data!C169</f>
        <v>7.7</v>
      </c>
      <c r="D146" s="83">
        <f>[1]original_data!D169</f>
        <v>8</v>
      </c>
      <c r="E146" s="83">
        <f>[1]original_data!E169</f>
        <v>7.9</v>
      </c>
      <c r="F146" s="83">
        <f>[1]original_data!F169</f>
        <v>8.1999999999999993</v>
      </c>
      <c r="G146" s="83">
        <f>[1]original_data!G169</f>
        <v>7.9</v>
      </c>
      <c r="H146" s="83">
        <f>[1]original_data!H169</f>
        <v>8.1999999999999993</v>
      </c>
      <c r="I146" s="83">
        <f>[1]original_data!I169</f>
        <v>8</v>
      </c>
      <c r="J146" s="83">
        <f>[1]original_data!J169</f>
        <v>8.3000000000000007</v>
      </c>
      <c r="K146" s="83">
        <f>[1]original_data!K169</f>
        <v>8</v>
      </c>
      <c r="L146" s="83">
        <f>[1]original_data!L169</f>
        <v>8.3000000000000007</v>
      </c>
      <c r="M146" s="83">
        <f>[1]original_data!M169</f>
        <v>7.8000000000000007</v>
      </c>
      <c r="N146" s="83">
        <f>[1]original_data!N169</f>
        <v>7.5</v>
      </c>
      <c r="O146" s="83">
        <f>[1]original_data!O169</f>
        <v>7.6</v>
      </c>
      <c r="P146" s="83">
        <f>[1]original_data!P169</f>
        <v>7.3</v>
      </c>
    </row>
    <row r="147" spans="1:16" x14ac:dyDescent="0.2">
      <c r="A147" s="19" t="s">
        <v>154</v>
      </c>
      <c r="B147" s="83">
        <f>[1]original_data!B170</f>
        <v>6</v>
      </c>
      <c r="C147" s="83">
        <f>[1]original_data!C170</f>
        <v>6.3</v>
      </c>
      <c r="D147" s="83">
        <f>[1]original_data!D170</f>
        <v>6.6</v>
      </c>
      <c r="E147" s="83">
        <f>[1]original_data!E170</f>
        <v>6.6</v>
      </c>
      <c r="F147" s="83">
        <f>[1]original_data!F170</f>
        <v>6.8</v>
      </c>
      <c r="G147" s="83">
        <f>[1]original_data!G170</f>
        <v>6.5</v>
      </c>
      <c r="H147" s="83">
        <f>[1]original_data!H170</f>
        <v>6.2</v>
      </c>
      <c r="I147" s="83">
        <f>[1]original_data!I170</f>
        <v>6.3</v>
      </c>
      <c r="J147" s="83">
        <f>[1]original_data!J170</f>
        <v>9.1</v>
      </c>
      <c r="K147" s="83">
        <f>[1]original_data!K170</f>
        <v>8.8000000000000007</v>
      </c>
      <c r="L147" s="83">
        <f>[1]original_data!L170</f>
        <v>8.6</v>
      </c>
      <c r="M147" s="83">
        <f>[1]original_data!M170</f>
        <v>8.2999999999999989</v>
      </c>
      <c r="N147" s="83">
        <f>[1]original_data!N170</f>
        <v>8.4</v>
      </c>
      <c r="O147" s="83">
        <f>[1]original_data!O170</f>
        <v>8.1</v>
      </c>
      <c r="P147" s="83">
        <f>[1]original_data!P170</f>
        <v>7.8</v>
      </c>
    </row>
    <row r="148" spans="1:16" x14ac:dyDescent="0.2">
      <c r="A148" s="19" t="s">
        <v>155</v>
      </c>
      <c r="B148" s="83">
        <f>[1]original_data!B171</f>
        <v>4</v>
      </c>
      <c r="C148" s="83">
        <f>[1]original_data!C171</f>
        <v>4.3</v>
      </c>
      <c r="D148" s="83">
        <f>[1]original_data!D171</f>
        <v>4.5</v>
      </c>
      <c r="E148" s="83">
        <f>[1]original_data!E171</f>
        <v>4.5</v>
      </c>
      <c r="F148" s="83">
        <f>[1]original_data!F171</f>
        <v>4.0999999999999996</v>
      </c>
      <c r="G148" s="83">
        <f>[1]original_data!G171</f>
        <v>3.8</v>
      </c>
      <c r="H148" s="83">
        <f>[1]original_data!H171</f>
        <v>3.5</v>
      </c>
      <c r="I148" s="83">
        <f>[1]original_data!I171</f>
        <v>3.2</v>
      </c>
      <c r="J148" s="83">
        <f>[1]original_data!J171</f>
        <v>2.9</v>
      </c>
      <c r="K148" s="83">
        <f>[1]original_data!K171</f>
        <v>2.6</v>
      </c>
      <c r="L148" s="83">
        <f>[1]original_data!L171</f>
        <v>2.4</v>
      </c>
      <c r="M148" s="83">
        <f>[1]original_data!M171</f>
        <v>2.1</v>
      </c>
      <c r="N148" s="83">
        <f>[1]original_data!N171</f>
        <v>2.1</v>
      </c>
      <c r="O148" s="83">
        <f>[1]original_data!O171</f>
        <v>2.1</v>
      </c>
      <c r="P148" s="83">
        <f>[1]original_data!P171</f>
        <v>1.8</v>
      </c>
    </row>
    <row r="149" spans="1:16" x14ac:dyDescent="0.2">
      <c r="A149" s="19" t="s">
        <v>156</v>
      </c>
      <c r="B149" s="83">
        <f>[1]original_data!B172</f>
        <v>2.1</v>
      </c>
      <c r="C149" s="83">
        <f>[1]original_data!C172</f>
        <v>2.1</v>
      </c>
      <c r="D149" s="83">
        <f>[1]original_data!D172</f>
        <v>2.4</v>
      </c>
      <c r="E149" s="83">
        <f>[1]original_data!E172</f>
        <v>2.2000000000000002</v>
      </c>
      <c r="F149" s="83">
        <f>[1]original_data!F172</f>
        <v>1.9</v>
      </c>
      <c r="G149" s="83">
        <f>[1]original_data!G172</f>
        <v>1.6</v>
      </c>
      <c r="H149" s="83">
        <f>[1]original_data!H172</f>
        <v>1.3</v>
      </c>
      <c r="I149" s="83">
        <f>[1]original_data!I172</f>
        <v>1.5</v>
      </c>
      <c r="J149" s="83">
        <f>[1]original_data!J172</f>
        <v>1.2</v>
      </c>
      <c r="K149" s="83">
        <f>[1]original_data!K172</f>
        <v>1</v>
      </c>
      <c r="L149" s="83">
        <f>[1]original_data!L172</f>
        <v>1</v>
      </c>
      <c r="M149" s="83">
        <f>[1]original_data!M172</f>
        <v>1</v>
      </c>
      <c r="N149" s="83">
        <f>[1]original_data!N172</f>
        <v>2</v>
      </c>
      <c r="O149" s="83">
        <f>[1]original_data!O172</f>
        <v>2</v>
      </c>
      <c r="P149" s="83">
        <f>[1]original_data!P172</f>
        <v>1.7</v>
      </c>
    </row>
    <row r="150" spans="1:16" x14ac:dyDescent="0.2">
      <c r="A150" s="19" t="s">
        <v>157</v>
      </c>
      <c r="B150" s="83">
        <f>[1]original_data!B173</f>
        <v>1</v>
      </c>
      <c r="C150" s="83">
        <f>[1]original_data!C173</f>
        <v>1</v>
      </c>
      <c r="D150" s="83">
        <f>[1]original_data!D173</f>
        <v>1.5</v>
      </c>
      <c r="E150" s="83">
        <f>[1]original_data!E173</f>
        <v>1.5</v>
      </c>
      <c r="F150" s="83">
        <f>[1]original_data!F173</f>
        <v>1.3</v>
      </c>
      <c r="G150" s="83">
        <f>[1]original_data!G173</f>
        <v>1</v>
      </c>
      <c r="H150" s="83">
        <f>[1]original_data!H173</f>
        <v>1</v>
      </c>
      <c r="I150" s="83">
        <f>[1]original_data!I173</f>
        <v>1.3</v>
      </c>
      <c r="J150" s="83">
        <f>[1]original_data!J173</f>
        <v>1.1000000000000001</v>
      </c>
      <c r="K150" s="83">
        <f>[1]original_data!K173</f>
        <v>0.9</v>
      </c>
      <c r="L150" s="83">
        <f>[1]original_data!L173</f>
        <v>1.2</v>
      </c>
      <c r="M150" s="83">
        <f>[1]original_data!M173</f>
        <v>1.5</v>
      </c>
      <c r="N150" s="83">
        <f>[1]original_data!N173</f>
        <v>1.6</v>
      </c>
      <c r="O150" s="83">
        <f>[1]original_data!O173</f>
        <v>1.3</v>
      </c>
      <c r="P150" s="83">
        <f>[1]original_data!P173</f>
        <v>1</v>
      </c>
    </row>
    <row r="151" spans="1:16" x14ac:dyDescent="0.2">
      <c r="A151" s="19" t="s">
        <v>158</v>
      </c>
      <c r="B151" s="83">
        <f>[1]original_data!B174</f>
        <v>3.5</v>
      </c>
      <c r="C151" s="83">
        <f>[1]original_data!C174</f>
        <v>3.8</v>
      </c>
      <c r="D151" s="83">
        <f>[1]original_data!D174</f>
        <v>3.7</v>
      </c>
      <c r="E151" s="83">
        <f>[1]original_data!E174</f>
        <v>4.2</v>
      </c>
      <c r="F151" s="83">
        <f>[1]original_data!F174</f>
        <v>3.9</v>
      </c>
      <c r="G151" s="83">
        <f>[1]original_data!G174</f>
        <v>3.7</v>
      </c>
      <c r="H151" s="83">
        <f>[1]original_data!H174</f>
        <v>3.5</v>
      </c>
      <c r="I151" s="83">
        <f>[1]original_data!I174</f>
        <v>3.2</v>
      </c>
      <c r="J151" s="83">
        <f>[1]original_data!J174</f>
        <v>2.9</v>
      </c>
      <c r="K151" s="83">
        <f>[1]original_data!K174</f>
        <v>2.7</v>
      </c>
      <c r="L151" s="83">
        <f>[1]original_data!L174</f>
        <v>2.7</v>
      </c>
      <c r="M151" s="83">
        <f>[1]original_data!M174</f>
        <v>2.4576538213175523</v>
      </c>
      <c r="N151" s="83">
        <f>[1]original_data!N174</f>
        <v>2.2999999999999998</v>
      </c>
      <c r="O151" s="83">
        <f>[1]original_data!O174</f>
        <v>2.4881368502139152</v>
      </c>
      <c r="P151" s="83">
        <f>[1]original_data!P174</f>
        <v>2.7</v>
      </c>
    </row>
    <row r="152" spans="1:16" x14ac:dyDescent="0.2">
      <c r="A152" s="19" t="s">
        <v>159</v>
      </c>
      <c r="B152" s="83">
        <f>[1]original_data!B175</f>
        <v>7</v>
      </c>
      <c r="C152" s="83">
        <f>[1]original_data!C175</f>
        <v>6.3</v>
      </c>
      <c r="D152" s="83">
        <f>[1]original_data!D175</f>
        <v>6.5</v>
      </c>
      <c r="E152" s="83">
        <f>[1]original_data!E175</f>
        <v>6.2</v>
      </c>
      <c r="F152" s="83">
        <f>[1]original_data!F175</f>
        <v>6</v>
      </c>
      <c r="G152" s="83">
        <f>[1]original_data!G175</f>
        <v>5.7</v>
      </c>
      <c r="H152" s="83">
        <f>[1]original_data!H175</f>
        <v>5.4</v>
      </c>
      <c r="I152" s="83">
        <f>[1]original_data!I175</f>
        <v>5.4</v>
      </c>
      <c r="J152" s="83">
        <f>[1]original_data!J175</f>
        <v>5.0999999999999996</v>
      </c>
      <c r="K152" s="83">
        <f>[1]original_data!K175</f>
        <v>4.8</v>
      </c>
      <c r="L152" s="83">
        <f>[1]original_data!L175</f>
        <v>4.5999999999999996</v>
      </c>
      <c r="M152" s="83">
        <f>[1]original_data!M175</f>
        <v>4.0999999999999996</v>
      </c>
      <c r="N152" s="83">
        <f>[1]original_data!N175</f>
        <v>4.0999999999999996</v>
      </c>
      <c r="O152" s="83">
        <f>[1]original_data!O175</f>
        <v>4.2633755201813468</v>
      </c>
      <c r="P152" s="83">
        <f>[1]original_data!P175</f>
        <v>4</v>
      </c>
    </row>
    <row r="153" spans="1:16" x14ac:dyDescent="0.2">
      <c r="A153" s="19" t="s">
        <v>160</v>
      </c>
      <c r="B153" s="83">
        <f>[1]original_data!B177</f>
        <v>5.9</v>
      </c>
      <c r="C153" s="83">
        <f>[1]original_data!C177</f>
        <v>5.9</v>
      </c>
      <c r="D153" s="83">
        <f>[1]original_data!D177</f>
        <v>6</v>
      </c>
      <c r="E153" s="83">
        <f>[1]original_data!E177</f>
        <v>6.2</v>
      </c>
      <c r="F153" s="83">
        <f>[1]original_data!F177</f>
        <v>6.1</v>
      </c>
      <c r="G153" s="83">
        <f>[1]original_data!G177</f>
        <v>5.9</v>
      </c>
      <c r="H153" s="83">
        <f>[1]original_data!H177</f>
        <v>5.6</v>
      </c>
      <c r="I153" s="83">
        <f>[1]original_data!I177</f>
        <v>5.4</v>
      </c>
      <c r="J153" s="83">
        <f>[1]original_data!J177</f>
        <v>5.0999999999999996</v>
      </c>
      <c r="K153" s="83">
        <f>[1]original_data!K177</f>
        <v>5.4</v>
      </c>
      <c r="L153" s="83">
        <f>[1]original_data!L177</f>
        <v>5.2</v>
      </c>
      <c r="M153" s="83">
        <f>[1]original_data!M177</f>
        <v>5.2</v>
      </c>
      <c r="N153" s="83">
        <f>[1]original_data!N177</f>
        <v>4.9000000000000004</v>
      </c>
      <c r="O153" s="83">
        <f>[1]original_data!O177</f>
        <v>4.6000000000000005</v>
      </c>
      <c r="P153" s="83">
        <f>[1]original_data!P177</f>
        <v>4.3</v>
      </c>
    </row>
    <row r="154" spans="1:16" x14ac:dyDescent="0.2">
      <c r="A154" s="19" t="s">
        <v>196</v>
      </c>
      <c r="B154" s="83">
        <f>[1]original_data!B178</f>
        <v>7.2</v>
      </c>
      <c r="C154" s="83">
        <f>[1]original_data!C178</f>
        <v>7.2</v>
      </c>
      <c r="D154" s="83">
        <f>[1]original_data!D178</f>
        <v>7.3</v>
      </c>
      <c r="E154" s="83">
        <f>[1]original_data!E178</f>
        <v>7.8</v>
      </c>
      <c r="F154" s="83">
        <f>[1]original_data!F178</f>
        <v>8.1999999999999993</v>
      </c>
      <c r="G154" s="83">
        <f>[1]original_data!G178</f>
        <v>8.3000000000000007</v>
      </c>
      <c r="H154" s="83">
        <f>[1]original_data!H178</f>
        <v>8.6999999999999993</v>
      </c>
      <c r="I154" s="83">
        <f>[1]original_data!I178</f>
        <v>8.5</v>
      </c>
      <c r="J154" s="83">
        <f>[1]original_data!J178</f>
        <v>9.5</v>
      </c>
      <c r="K154" s="83">
        <f>[1]original_data!K178</f>
        <v>10</v>
      </c>
      <c r="L154" s="83">
        <f>[1]original_data!L178</f>
        <v>10</v>
      </c>
      <c r="M154" s="83">
        <f>[1]original_data!M178</f>
        <v>10</v>
      </c>
      <c r="N154" s="83">
        <f>[1]original_data!N178</f>
        <v>10</v>
      </c>
      <c r="O154" s="83">
        <f>[1]original_data!O178</f>
        <v>10</v>
      </c>
      <c r="P154" s="83">
        <f>[1]original_data!P178</f>
        <v>9.6999999999999993</v>
      </c>
    </row>
    <row r="155" spans="1:16" x14ac:dyDescent="0.2">
      <c r="A155" s="19" t="s">
        <v>162</v>
      </c>
      <c r="B155" s="83">
        <f>[1]original_data!B179</f>
        <v>6.1</v>
      </c>
      <c r="C155" s="83">
        <f>[1]original_data!C179</f>
        <v>6.5</v>
      </c>
      <c r="D155" s="83">
        <f>[1]original_data!D179</f>
        <v>7.5</v>
      </c>
      <c r="E155" s="83">
        <f>[1]original_data!E179</f>
        <v>7.3</v>
      </c>
      <c r="F155" s="83">
        <f>[1]original_data!F179</f>
        <v>7.3</v>
      </c>
      <c r="G155" s="83">
        <f>[1]original_data!G179</f>
        <v>7</v>
      </c>
      <c r="H155" s="83">
        <f>[1]original_data!H179</f>
        <v>7.2</v>
      </c>
      <c r="I155" s="83">
        <f>[1]original_data!I179</f>
        <v>6.9</v>
      </c>
      <c r="J155" s="83">
        <f>[1]original_data!J179</f>
        <v>6.6</v>
      </c>
      <c r="K155" s="83">
        <f>[1]original_data!K179</f>
        <v>6.9</v>
      </c>
      <c r="L155" s="83">
        <f>[1]original_data!L179</f>
        <v>7.2</v>
      </c>
      <c r="M155" s="83">
        <f>[1]original_data!M179</f>
        <v>6.9</v>
      </c>
      <c r="N155" s="83">
        <f>[1]original_data!N179</f>
        <v>7</v>
      </c>
      <c r="O155" s="83">
        <f>[1]original_data!O179</f>
        <v>6.7</v>
      </c>
      <c r="P155" s="83">
        <f>[1]original_data!P179</f>
        <v>6.8</v>
      </c>
    </row>
    <row r="156" spans="1:16" x14ac:dyDescent="0.2">
      <c r="A156" s="19" t="s">
        <v>163</v>
      </c>
      <c r="B156" s="83">
        <f>[1]original_data!B180</f>
        <v>7</v>
      </c>
      <c r="C156" s="83">
        <f>[1]original_data!C180</f>
        <v>7</v>
      </c>
      <c r="D156" s="83">
        <f>[1]original_data!D180</f>
        <v>7.6</v>
      </c>
      <c r="E156" s="83">
        <f>[1]original_data!E180</f>
        <v>7.5</v>
      </c>
      <c r="F156" s="83">
        <f>[1]original_data!F180</f>
        <v>7.8</v>
      </c>
      <c r="G156" s="83">
        <f>[1]original_data!G180</f>
        <v>7.5</v>
      </c>
      <c r="H156" s="83">
        <f>[1]original_data!H180</f>
        <v>7.8</v>
      </c>
      <c r="I156" s="83">
        <f>[1]original_data!I180</f>
        <v>7.7</v>
      </c>
      <c r="J156" s="83">
        <f>[1]original_data!J180</f>
        <v>7.6</v>
      </c>
      <c r="K156" s="83">
        <f>[1]original_data!K180</f>
        <v>7.7</v>
      </c>
      <c r="L156" s="83">
        <f>[1]original_data!L180</f>
        <v>7.5</v>
      </c>
      <c r="M156" s="83">
        <f>[1]original_data!M180</f>
        <v>7.6</v>
      </c>
      <c r="N156" s="83">
        <f>[1]original_data!N180</f>
        <v>7.3</v>
      </c>
      <c r="O156" s="83">
        <f>[1]original_data!O180</f>
        <v>7.241622542260763</v>
      </c>
      <c r="P156" s="83">
        <f>[1]original_data!P180</f>
        <v>6.9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975"/>
  <sheetViews>
    <sheetView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B3" sqref="AB3"/>
    </sheetView>
  </sheetViews>
  <sheetFormatPr baseColWidth="10" defaultColWidth="11.42578125" defaultRowHeight="12.75" x14ac:dyDescent="0.2"/>
  <cols>
    <col min="1" max="1" width="21.42578125" customWidth="1"/>
    <col min="2" max="2" width="27.28515625" style="8" customWidth="1"/>
    <col min="3" max="33" width="6.85546875" style="9" customWidth="1"/>
    <col min="34" max="16384" width="11.42578125" style="7"/>
  </cols>
  <sheetData>
    <row r="1" spans="1:33" s="8" customFormat="1" x14ac:dyDescent="0.2">
      <c r="A1"/>
      <c r="B1" s="8" t="s">
        <v>187</v>
      </c>
      <c r="C1" s="10">
        <v>1991</v>
      </c>
      <c r="D1" s="10">
        <v>1992</v>
      </c>
      <c r="E1" s="10">
        <v>1993</v>
      </c>
      <c r="F1" s="10">
        <v>1994</v>
      </c>
      <c r="G1" s="10">
        <v>1995</v>
      </c>
      <c r="H1" s="10">
        <v>1996</v>
      </c>
      <c r="I1" s="10">
        <v>1997</v>
      </c>
      <c r="J1" s="10">
        <v>1998</v>
      </c>
      <c r="K1" s="10">
        <v>1999</v>
      </c>
      <c r="L1" s="10">
        <v>2000</v>
      </c>
      <c r="M1" s="10">
        <v>2001</v>
      </c>
      <c r="N1" s="10">
        <v>2002</v>
      </c>
      <c r="O1" s="10">
        <v>2003</v>
      </c>
      <c r="P1" s="10">
        <v>2004</v>
      </c>
      <c r="Q1" s="10">
        <v>2005</v>
      </c>
      <c r="R1" s="10">
        <v>2006</v>
      </c>
      <c r="S1" s="10">
        <v>2007</v>
      </c>
      <c r="T1" s="10">
        <v>2008</v>
      </c>
      <c r="U1" s="10">
        <v>2009</v>
      </c>
      <c r="V1" s="10">
        <v>2010</v>
      </c>
      <c r="W1" s="10">
        <v>2011</v>
      </c>
      <c r="X1" s="10">
        <v>2012</v>
      </c>
      <c r="Y1" s="10">
        <v>2013</v>
      </c>
      <c r="Z1" s="10">
        <v>2014</v>
      </c>
      <c r="AA1" s="10">
        <v>2015</v>
      </c>
      <c r="AB1" s="10">
        <v>2016</v>
      </c>
      <c r="AC1" s="10">
        <v>2017</v>
      </c>
      <c r="AD1" s="10">
        <v>2018</v>
      </c>
      <c r="AE1" s="10">
        <v>2019</v>
      </c>
      <c r="AF1" s="10">
        <v>2020</v>
      </c>
      <c r="AG1" s="10">
        <v>2021</v>
      </c>
    </row>
    <row r="2" spans="1:33" s="8" customFormat="1" x14ac:dyDescent="0.2">
      <c r="A2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">
      <c r="A3" s="19" t="s">
        <v>12</v>
      </c>
      <c r="B3" s="8" t="s">
        <v>12</v>
      </c>
      <c r="C3" s="9">
        <f>0.1*'[2]per 10000'!B2+0.2*'[2]per 10000'!C2+0.4*'[2]per 10000'!D2+0.2*'[2]per 10000'!E2+0.1*'[2]per 10000'!F2</f>
        <v>2.9653533159697307</v>
      </c>
      <c r="D3" s="9">
        <f>0.1*'[2]per 10000'!C2+0.2*'[2]per 10000'!D2+0.4*'[2]per 10000'!E2+0.2*'[2]per 10000'!F2+0.1*'[2]per 10000'!G2</f>
        <v>3.2810114126645926</v>
      </c>
      <c r="E3" s="9">
        <f>0.1*'[2]per 10000'!D2+0.2*'[2]per 10000'!E2+0.4*'[2]per 10000'!F2+0.2*'[2]per 10000'!G2+0.1*'[2]per 10000'!H2</f>
        <v>3.5718618301423355</v>
      </c>
      <c r="F3" s="9">
        <f>0.1*'[2]per 10000'!E2+0.2*'[2]per 10000'!F2+0.4*'[2]per 10000'!G2+0.2*'[2]per 10000'!H2+0.1*'[2]per 10000'!I2</f>
        <v>4.0566454592835282</v>
      </c>
      <c r="G3" s="9">
        <f>0.1*'[2]per 10000'!F2+0.2*'[2]per 10000'!G2+0.4*'[2]per 10000'!H2+0.2*'[2]per 10000'!I2+0.1*'[2]per 10000'!J2</f>
        <v>3.4969953396463005</v>
      </c>
      <c r="H3" s="9">
        <f>0.1*'[2]per 10000'!G2+0.2*'[2]per 10000'!H2+0.4*'[2]per 10000'!I2+0.2*'[2]per 10000'!J2+0.1*'[2]per 10000'!K2</f>
        <v>3.0504093262885736</v>
      </c>
      <c r="I3" s="9">
        <f>0.1*'[2]per 10000'!H2+0.2*'[2]per 10000'!I2+0.4*'[2]per 10000'!J2+0.2*'[2]per 10000'!K2+0.1*'[2]per 10000'!L2</f>
        <v>3.0624791760770562</v>
      </c>
      <c r="J3" s="9">
        <f>0.1*'[2]per 10000'!I2+0.2*'[2]per 10000'!J2+0.4*'[2]per 10000'!K2+0.2*'[2]per 10000'!L2+0.1*'[2]per 10000'!M2</f>
        <v>3.0064576413821849</v>
      </c>
      <c r="K3" s="9">
        <f>0.1*'[2]per 10000'!J2+0.2*'[2]per 10000'!K2+0.4*'[2]per 10000'!L2+0.2*'[2]per 10000'!M2+0.1*'[2]per 10000'!N2</f>
        <v>2.6513388320654294</v>
      </c>
      <c r="L3" s="9">
        <f>0.1*'[2]per 10000'!K2+0.2*'[2]per 10000'!L2+0.4*'[2]per 10000'!M2+0.2*'[2]per 10000'!N2+0.1*'[2]per 10000'!O2</f>
        <v>2.1282966406458375</v>
      </c>
      <c r="M3" s="9">
        <f>0.1*'[2]per 10000'!L2+0.2*'[2]per 10000'!M2+0.4*'[2]per 10000'!N2+0.2*'[2]per 10000'!O2+0.1*'[2]per 10000'!P2</f>
        <v>1.2810150773237232</v>
      </c>
      <c r="N3" s="9">
        <f>0.1*'[2]per 10000'!M2+0.2*'[2]per 10000'!N2+0.4*'[2]per 10000'!O2+0.2*'[2]per 10000'!P2+0.1*'[2]per 10000'!Q2</f>
        <v>0.65344034344175905</v>
      </c>
      <c r="O3" s="9">
        <f>0.1*'[2]per 10000'!N2+0.2*'[2]per 10000'!O2+0.4*'[2]per 10000'!P2+0.2*'[2]per 10000'!Q2+0.1*'[2]per 10000'!R2</f>
        <v>0.48997917077772352</v>
      </c>
      <c r="P3" s="9">
        <f>0.1*'[2]per 10000'!O2+0.2*'[2]per 10000'!P2+0.4*'[2]per 10000'!Q2+0.2*'[2]per 10000'!R2+0.1*'[2]per 10000'!S2</f>
        <v>0.75038237603188895</v>
      </c>
      <c r="Q3" s="9">
        <f>0.1*'[2]per 10000'!P2+0.2*'[2]per 10000'!Q2+0.4*'[2]per 10000'!R2+0.2*'[2]per 10000'!S2+0.1*'[2]per 10000'!T2</f>
        <v>1.1641501775122873</v>
      </c>
      <c r="R3" s="9">
        <f>0.1*'[2]per 10000'!Q2+0.2*'[2]per 10000'!R2+0.4*'[2]per 10000'!S2+0.2*'[2]per 10000'!T2+0.1*'[2]per 10000'!U2</f>
        <v>1.7359388625530541</v>
      </c>
      <c r="S3" s="9">
        <f>0.1*'[2]per 10000'!R2+0.2*'[2]per 10000'!S2+0.4*'[2]per 10000'!T2+0.2*'[2]per 10000'!U2+0.1*'[2]per 10000'!V2</f>
        <v>2.1719368370442593</v>
      </c>
      <c r="T3" s="9">
        <f>0.1*'[2]per 10000'!S2+0.2*'[2]per 10000'!T2+0.4*'[2]per 10000'!U2+0.2*'[2]per 10000'!V2+0.1*'[2]per 10000'!W2</f>
        <v>2.2857123240720192</v>
      </c>
      <c r="U3" s="9">
        <f>0.1*'[2]per 10000'!T2+0.2*'[2]per 10000'!U2+0.4*'[2]per 10000'!V2+0.2*'[2]per 10000'!W2+0.1*'[2]per 10000'!X2</f>
        <v>2.3766540078854366</v>
      </c>
      <c r="V3" s="9">
        <f>0.1*'[2]per 10000'!U2+0.2*'[2]per 10000'!V2+0.4*'[2]per 10000'!W2+0.2*'[2]per 10000'!X2+0.1*'[2]per 10000'!Y2</f>
        <v>2.4386786253665029</v>
      </c>
      <c r="W3" s="9">
        <f>0.1*'[2]per 10000'!V2+0.2*'[2]per 10000'!W2+0.4*'[2]per 10000'!X2+0.2*'[2]per 10000'!Y2+0.1*'[2]per 10000'!Z2</f>
        <v>2.5094430188936343</v>
      </c>
      <c r="X3" s="9">
        <f>0.1*'[2]per 10000'!W2+0.2*'[2]per 10000'!X2+0.4*'[2]per 10000'!Y2+0.2*'[2]per 10000'!Z2+0.1*'[2]per 10000'!AA2</f>
        <v>2.6594551283714827</v>
      </c>
      <c r="Y3" s="9">
        <f>0.1*'[2]per 10000'!X2+0.2*'[2]per 10000'!Y2+0.4*'[2]per 10000'!Z2+0.2*'[2]per 10000'!AA2+0.1*'[2]per 10000'!AB2</f>
        <v>3.0477391089110712</v>
      </c>
      <c r="Z3" s="9">
        <f>0.1*'[2]per 10000'!Y2+0.2*'[2]per 10000'!Z2+0.4*'[2]per 10000'!AA2+0.2*'[2]per 10000'!AB2+0.1*'[2]per 10000'!AC2</f>
        <v>3.8130562308635616</v>
      </c>
      <c r="AA3" s="9">
        <f>0.1*'[2]per 10000'!Z2+0.2*'[2]per 10000'!AA2+0.4*'[2]per 10000'!AB2+0.2*'[2]per 10000'!AC2+0.1*'[2]per 10000'!AD2</f>
        <v>4.6213393945321952</v>
      </c>
      <c r="AB3" s="9">
        <f>0.1*'[2]per 10000'!AA2+0.2*'[2]per 10000'!AB2+0.4*'[2]per 10000'!AC2+0.2*'[2]per 10000'!AD2+0.1*'[2]per 10000'!AE2</f>
        <v>5.2330693885278983</v>
      </c>
      <c r="AC3" s="9">
        <f>0.1*'[2]per 10000'!AB2+0.2*'[2]per 10000'!AC2+0.4*'[2]per 10000'!AD2+0.2*'[2]per 10000'!AE2+0.1*'[2]per 10000'!AF2</f>
        <v>5.8659986402095701</v>
      </c>
      <c r="AD3" s="9">
        <f>0.1*'[2]per 10000'!AC2+0.2*'[2]per 10000'!AD2+0.4*'[2]per 10000'!AE2+0.2*'[2]per 10000'!AF2+0.1*'[2]per 10000'!AG2</f>
        <v>6.4902125303360263</v>
      </c>
      <c r="AE3" s="9">
        <f>0.1*'[2]per 10000'!AD2+0.2*'[2]per 10000'!AE2+0.4*'[2]per 10000'!AF2+0.2*'[2]per 10000'!AG2+0.1*'[2]per 10000'!AH2</f>
        <v>7.0372997746237251</v>
      </c>
      <c r="AF3" s="9">
        <f>(0.1*'[2]per 10000'!AE2+0.2*'[2]per 10000'!AF2+0.4*'[2]per 10000'!AG2+0.2*'[2]per 10000'!AH2)/0.9</f>
        <v>6.8445351326254924</v>
      </c>
      <c r="AG3" s="9">
        <f>(0.1*'[2]per 10000'!AF2+0.2*'[2]per 10000'!AG2+0.4*'[2]per 10000'!AH2)/0.7</f>
        <v>7.7040621586931488</v>
      </c>
    </row>
    <row r="4" spans="1:33" x14ac:dyDescent="0.2">
      <c r="A4" s="19" t="s">
        <v>13</v>
      </c>
      <c r="B4" s="8" t="s">
        <v>13</v>
      </c>
      <c r="C4" s="9">
        <f>0.1*'[2]per 10000'!B3+0.2*'[2]per 10000'!C3+0.4*'[2]per 10000'!D3+0.2*'[2]per 10000'!E3+0.1*'[2]per 10000'!F3</f>
        <v>0</v>
      </c>
      <c r="D4" s="9">
        <f>0.1*'[2]per 10000'!C3+0.2*'[2]per 10000'!D3+0.4*'[2]per 10000'!E3+0.2*'[2]per 10000'!F3+0.1*'[2]per 10000'!G3</f>
        <v>0</v>
      </c>
      <c r="E4" s="9">
        <f>0.1*'[2]per 10000'!D3+0.2*'[2]per 10000'!E3+0.4*'[2]per 10000'!F3+0.2*'[2]per 10000'!G3+0.1*'[2]per 10000'!H3</f>
        <v>0</v>
      </c>
      <c r="F4" s="9">
        <f>0.1*'[2]per 10000'!E3+0.2*'[2]per 10000'!F3+0.4*'[2]per 10000'!G3+0.2*'[2]per 10000'!H3+0.1*'[2]per 10000'!I3</f>
        <v>0</v>
      </c>
      <c r="G4" s="9">
        <f>0.1*'[2]per 10000'!F3+0.2*'[2]per 10000'!G3+0.4*'[2]per 10000'!H3+0.2*'[2]per 10000'!I3+0.1*'[2]per 10000'!J3</f>
        <v>0</v>
      </c>
      <c r="H4" s="9">
        <f>0.1*'[2]per 10000'!G3+0.2*'[2]per 10000'!H3+0.4*'[2]per 10000'!I3+0.2*'[2]per 10000'!J3+0.1*'[2]per 10000'!K3</f>
        <v>0</v>
      </c>
      <c r="I4" s="9">
        <f>0.1*'[2]per 10000'!H3+0.2*'[2]per 10000'!I3+0.4*'[2]per 10000'!J3+0.2*'[2]per 10000'!K3+0.1*'[2]per 10000'!L3</f>
        <v>0</v>
      </c>
      <c r="J4" s="9">
        <f>0.1*'[2]per 10000'!I3+0.2*'[2]per 10000'!J3+0.4*'[2]per 10000'!K3+0.2*'[2]per 10000'!L3+0.1*'[2]per 10000'!M3</f>
        <v>0</v>
      </c>
      <c r="K4" s="9">
        <f>0.1*'[2]per 10000'!J3+0.2*'[2]per 10000'!K3+0.4*'[2]per 10000'!L3+0.2*'[2]per 10000'!M3+0.1*'[2]per 10000'!N3</f>
        <v>0</v>
      </c>
      <c r="L4" s="9">
        <f>0.1*'[2]per 10000'!K3+0.2*'[2]per 10000'!L3+0.4*'[2]per 10000'!M3+0.2*'[2]per 10000'!N3+0.1*'[2]per 10000'!O3</f>
        <v>0</v>
      </c>
      <c r="M4" s="9">
        <f>0.1*'[2]per 10000'!L3+0.2*'[2]per 10000'!M3+0.4*'[2]per 10000'!N3+0.2*'[2]per 10000'!O3+0.1*'[2]per 10000'!P3</f>
        <v>0</v>
      </c>
      <c r="N4" s="9">
        <f>0.1*'[2]per 10000'!M3+0.2*'[2]per 10000'!N3+0.4*'[2]per 10000'!O3+0.2*'[2]per 10000'!P3+0.1*'[2]per 10000'!Q3</f>
        <v>0</v>
      </c>
      <c r="O4" s="9">
        <f>0.1*'[2]per 10000'!N3+0.2*'[2]per 10000'!O3+0.4*'[2]per 10000'!P3+0.2*'[2]per 10000'!Q3+0.1*'[2]per 10000'!R3</f>
        <v>0</v>
      </c>
      <c r="P4" s="9">
        <f>0.1*'[2]per 10000'!O3+0.2*'[2]per 10000'!P3+0.4*'[2]per 10000'!Q3+0.2*'[2]per 10000'!R3+0.1*'[2]per 10000'!S3</f>
        <v>0</v>
      </c>
      <c r="Q4" s="9">
        <f>0.1*'[2]per 10000'!P3+0.2*'[2]per 10000'!Q3+0.4*'[2]per 10000'!R3+0.2*'[2]per 10000'!S3+0.1*'[2]per 10000'!T3</f>
        <v>0</v>
      </c>
      <c r="R4" s="9">
        <f>0.1*'[2]per 10000'!Q3+0.2*'[2]per 10000'!R3+0.4*'[2]per 10000'!S3+0.2*'[2]per 10000'!T3+0.1*'[2]per 10000'!U3</f>
        <v>0</v>
      </c>
      <c r="S4" s="9">
        <f>0.1*'[2]per 10000'!R3+0.2*'[2]per 10000'!S3+0.4*'[2]per 10000'!T3+0.2*'[2]per 10000'!U3+0.1*'[2]per 10000'!V3</f>
        <v>0</v>
      </c>
      <c r="T4" s="9">
        <f>0.1*'[2]per 10000'!S3+0.2*'[2]per 10000'!T3+0.4*'[2]per 10000'!U3+0.2*'[2]per 10000'!V3+0.1*'[2]per 10000'!W3</f>
        <v>0</v>
      </c>
      <c r="U4" s="9">
        <f>0.1*'[2]per 10000'!T3+0.2*'[2]per 10000'!U3+0.4*'[2]per 10000'!V3+0.2*'[2]per 10000'!W3+0.1*'[2]per 10000'!X3</f>
        <v>0</v>
      </c>
      <c r="V4" s="9">
        <f>0.1*'[2]per 10000'!U3+0.2*'[2]per 10000'!V3+0.4*'[2]per 10000'!W3+0.2*'[2]per 10000'!X3+0.1*'[2]per 10000'!Y3</f>
        <v>0</v>
      </c>
      <c r="W4" s="9">
        <f>0.1*'[2]per 10000'!V3+0.2*'[2]per 10000'!W3+0.4*'[2]per 10000'!X3+0.2*'[2]per 10000'!Y3+0.1*'[2]per 10000'!Z3</f>
        <v>0</v>
      </c>
      <c r="X4" s="9">
        <f>0.1*'[2]per 10000'!W3+0.2*'[2]per 10000'!X3+0.4*'[2]per 10000'!Y3+0.2*'[2]per 10000'!Z3+0.1*'[2]per 10000'!AA3</f>
        <v>0</v>
      </c>
      <c r="Y4" s="9">
        <f>0.1*'[2]per 10000'!X3+0.2*'[2]per 10000'!Y3+0.4*'[2]per 10000'!Z3+0.2*'[2]per 10000'!AA3+0.1*'[2]per 10000'!AB3</f>
        <v>0</v>
      </c>
      <c r="Z4" s="9">
        <f>0.1*'[2]per 10000'!Y3+0.2*'[2]per 10000'!Z3+0.4*'[2]per 10000'!AA3+0.2*'[2]per 10000'!AB3+0.1*'[2]per 10000'!AC3</f>
        <v>0</v>
      </c>
      <c r="AA4" s="9">
        <f>0.1*'[2]per 10000'!Z3+0.2*'[2]per 10000'!AA3+0.4*'[2]per 10000'!AB3+0.2*'[2]per 10000'!AC3+0.1*'[2]per 10000'!AD3</f>
        <v>0</v>
      </c>
      <c r="AB4" s="9">
        <f>0.1*'[2]per 10000'!AA3+0.2*'[2]per 10000'!AB3+0.4*'[2]per 10000'!AC3+0.2*'[2]per 10000'!AD3+0.1*'[2]per 10000'!AE3</f>
        <v>0</v>
      </c>
      <c r="AC4" s="9">
        <f>0.1*'[2]per 10000'!AB3+0.2*'[2]per 10000'!AC3+0.4*'[2]per 10000'!AD3+0.2*'[2]per 10000'!AE3+0.1*'[2]per 10000'!AF3</f>
        <v>0</v>
      </c>
      <c r="AD4" s="9">
        <f>0.1*'[2]per 10000'!AC3+0.2*'[2]per 10000'!AD3+0.4*'[2]per 10000'!AE3+0.2*'[2]per 10000'!AF3+0.1*'[2]per 10000'!AG3</f>
        <v>0</v>
      </c>
      <c r="AE4" s="9">
        <f>0.1*'[2]per 10000'!AD3+0.2*'[2]per 10000'!AE3+0.4*'[2]per 10000'!AF3+0.2*'[2]per 10000'!AG3+0.1*'[2]per 10000'!AH3</f>
        <v>0</v>
      </c>
      <c r="AF4" s="9">
        <f>(0.1*'[2]per 10000'!AE3+0.2*'[2]per 10000'!AF3+0.4*'[2]per 10000'!AG3+0.2*'[2]per 10000'!AH3)/0.9</f>
        <v>0</v>
      </c>
      <c r="AG4" s="9">
        <f>(0.1*'[2]per 10000'!AF3+0.2*'[2]per 10000'!AG3+0.4*'[2]per 10000'!AH3)/0.7</f>
        <v>0</v>
      </c>
    </row>
    <row r="5" spans="1:33" x14ac:dyDescent="0.2">
      <c r="A5" s="19" t="s">
        <v>14</v>
      </c>
      <c r="B5" s="8" t="s">
        <v>14</v>
      </c>
      <c r="C5" s="9">
        <f>0.1*'[2]per 10000'!B4+0.2*'[2]per 10000'!C4+0.4*'[2]per 10000'!D4+0.2*'[2]per 10000'!E4+0.1*'[2]per 10000'!F4</f>
        <v>5.3665970228617063E-2</v>
      </c>
      <c r="D5" s="9">
        <f>0.1*'[2]per 10000'!C4+0.2*'[2]per 10000'!D4+0.4*'[2]per 10000'!E4+0.2*'[2]per 10000'!F4+0.1*'[2]per 10000'!G4</f>
        <v>0.1681088569491081</v>
      </c>
      <c r="E5" s="9">
        <f>0.1*'[2]per 10000'!D4+0.2*'[2]per 10000'!E4+0.4*'[2]per 10000'!F4+0.2*'[2]per 10000'!G4+0.1*'[2]per 10000'!H4</f>
        <v>0.38029153450289149</v>
      </c>
      <c r="F5" s="9">
        <f>0.1*'[2]per 10000'!E4+0.2*'[2]per 10000'!F4+0.4*'[2]per 10000'!G4+0.2*'[2]per 10000'!H4+0.1*'[2]per 10000'!I4</f>
        <v>0.59108097272263838</v>
      </c>
      <c r="G5" s="9">
        <f>0.1*'[2]per 10000'!F4+0.2*'[2]per 10000'!G4+0.4*'[2]per 10000'!H4+0.2*'[2]per 10000'!I4+0.1*'[2]per 10000'!J4</f>
        <v>0.7113090695031693</v>
      </c>
      <c r="H5" s="9">
        <f>0.1*'[2]per 10000'!G4+0.2*'[2]per 10000'!H4+0.4*'[2]per 10000'!I4+0.2*'[2]per 10000'!J4+0.1*'[2]per 10000'!K4</f>
        <v>0.62584683252559692</v>
      </c>
      <c r="I5" s="9">
        <f>0.1*'[2]per 10000'!H4+0.2*'[2]per 10000'!I4+0.4*'[2]per 10000'!J4+0.2*'[2]per 10000'!K4+0.1*'[2]per 10000'!L4</f>
        <v>0.60723195878349567</v>
      </c>
      <c r="J5" s="9">
        <f>0.1*'[2]per 10000'!I4+0.2*'[2]per 10000'!J4+0.4*'[2]per 10000'!K4+0.2*'[2]per 10000'!L4+0.1*'[2]per 10000'!M4</f>
        <v>0.63620004492135496</v>
      </c>
      <c r="K5" s="9">
        <f>0.1*'[2]per 10000'!J4+0.2*'[2]per 10000'!K4+0.4*'[2]per 10000'!L4+0.2*'[2]per 10000'!M4+0.1*'[2]per 10000'!N4</f>
        <v>0.46805908879472324</v>
      </c>
      <c r="L5" s="9">
        <f>0.1*'[2]per 10000'!K4+0.2*'[2]per 10000'!L4+0.4*'[2]per 10000'!M4+0.2*'[2]per 10000'!N4+0.1*'[2]per 10000'!O4</f>
        <v>0.35045492659336658</v>
      </c>
      <c r="M5" s="9">
        <f>0.1*'[2]per 10000'!L4+0.2*'[2]per 10000'!M4+0.4*'[2]per 10000'!N4+0.2*'[2]per 10000'!O4+0.1*'[2]per 10000'!P4</f>
        <v>0.23281232705924992</v>
      </c>
      <c r="N5" s="9">
        <f>0.1*'[2]per 10000'!M4+0.2*'[2]per 10000'!N4+0.4*'[2]per 10000'!O4+0.2*'[2]per 10000'!P4+0.1*'[2]per 10000'!Q4</f>
        <v>0.19577379913157289</v>
      </c>
      <c r="O5" s="9">
        <f>0.1*'[2]per 10000'!N4+0.2*'[2]per 10000'!O4+0.4*'[2]per 10000'!P4+0.2*'[2]per 10000'!Q4+0.1*'[2]per 10000'!R4</f>
        <v>0.17296122007726886</v>
      </c>
      <c r="P5" s="9">
        <f>0.1*'[2]per 10000'!O4+0.2*'[2]per 10000'!P4+0.4*'[2]per 10000'!Q4+0.2*'[2]per 10000'!R4+0.1*'[2]per 10000'!S4</f>
        <v>0.13585968910160323</v>
      </c>
      <c r="Q5" s="9">
        <f>0.1*'[2]per 10000'!P4+0.2*'[2]per 10000'!Q4+0.4*'[2]per 10000'!R4+0.2*'[2]per 10000'!S4+0.1*'[2]per 10000'!T4</f>
        <v>0.10558260340468777</v>
      </c>
      <c r="R5" s="9">
        <f>0.1*'[2]per 10000'!Q4+0.2*'[2]per 10000'!R4+0.4*'[2]per 10000'!S4+0.2*'[2]per 10000'!T4+0.1*'[2]per 10000'!U4</f>
        <v>9.5860707927736266E-2</v>
      </c>
      <c r="S5" s="9">
        <f>0.1*'[2]per 10000'!R4+0.2*'[2]per 10000'!S4+0.4*'[2]per 10000'!T4+0.2*'[2]per 10000'!U4+0.1*'[2]per 10000'!V4</f>
        <v>0.11171861055794766</v>
      </c>
      <c r="T5" s="9">
        <f>0.1*'[2]per 10000'!S4+0.2*'[2]per 10000'!T4+0.4*'[2]per 10000'!U4+0.2*'[2]per 10000'!V4+0.1*'[2]per 10000'!W4</f>
        <v>0.10990809623225783</v>
      </c>
      <c r="U5" s="9">
        <f>0.1*'[2]per 10000'!T4+0.2*'[2]per 10000'!U4+0.4*'[2]per 10000'!V4+0.2*'[2]per 10000'!W4+0.1*'[2]per 10000'!X4</f>
        <v>0.11136438956051255</v>
      </c>
      <c r="V5" s="9">
        <f>0.1*'[2]per 10000'!U4+0.2*'[2]per 10000'!V4+0.4*'[2]per 10000'!W4+0.2*'[2]per 10000'!X4+0.1*'[2]per 10000'!Y4</f>
        <v>8.6313238824277327E-2</v>
      </c>
      <c r="W5" s="9">
        <f>0.1*'[2]per 10000'!V4+0.2*'[2]per 10000'!W4+0.4*'[2]per 10000'!X4+0.2*'[2]per 10000'!Y4+0.1*'[2]per 10000'!Z4</f>
        <v>7.4346684257646012E-2</v>
      </c>
      <c r="X5" s="9">
        <f>0.1*'[2]per 10000'!W4+0.2*'[2]per 10000'!X4+0.4*'[2]per 10000'!Y4+0.2*'[2]per 10000'!Z4+0.1*'[2]per 10000'!AA4</f>
        <v>5.9173945738087701E-2</v>
      </c>
      <c r="Y5" s="9">
        <f>0.1*'[2]per 10000'!X4+0.2*'[2]per 10000'!Y4+0.4*'[2]per 10000'!Z4+0.2*'[2]per 10000'!AA4+0.1*'[2]per 10000'!AB4</f>
        <v>4.4823754826703359E-2</v>
      </c>
      <c r="Z5" s="9">
        <f>0.1*'[2]per 10000'!Y4+0.2*'[2]per 10000'!Z4+0.4*'[2]per 10000'!AA4+0.2*'[2]per 10000'!AB4+0.1*'[2]per 10000'!AC4</f>
        <v>3.3344969931993762E-2</v>
      </c>
      <c r="AA5" s="9">
        <f>0.1*'[2]per 10000'!Z4+0.2*'[2]per 10000'!AA4+0.4*'[2]per 10000'!AB4+0.2*'[2]per 10000'!AC4+0.1*'[2]per 10000'!AD4</f>
        <v>2.6238959372531047E-2</v>
      </c>
      <c r="AB5" s="9">
        <f>0.1*'[2]per 10000'!AA4+0.2*'[2]per 10000'!AB4+0.4*'[2]per 10000'!AC4+0.2*'[2]per 10000'!AD4+0.1*'[2]per 10000'!AE4</f>
        <v>2.0555962275293362E-2</v>
      </c>
      <c r="AC5" s="9">
        <f>0.1*'[2]per 10000'!AB4+0.2*'[2]per 10000'!AC4+0.4*'[2]per 10000'!AD4+0.2*'[2]per 10000'!AE4+0.1*'[2]per 10000'!AF4</f>
        <v>1.4453992639820694E-2</v>
      </c>
      <c r="AD5" s="9">
        <f>0.1*'[2]per 10000'!AC4+0.2*'[2]per 10000'!AD4+0.4*'[2]per 10000'!AE4+0.2*'[2]per 10000'!AF4+0.1*'[2]per 10000'!AG4</f>
        <v>8.7957233525219197E-3</v>
      </c>
      <c r="AE5" s="9">
        <f>0.1*'[2]per 10000'!AD4+0.2*'[2]per 10000'!AE4+0.4*'[2]per 10000'!AF4+0.2*'[2]per 10000'!AG4+0.1*'[2]per 10000'!AH4</f>
        <v>4.2294534459857494E-3</v>
      </c>
      <c r="AF5" s="9">
        <f>(0.1*'[2]per 10000'!AE4+0.2*'[2]per 10000'!AF4+0.4*'[2]per 10000'!AG4+0.2*'[2]per 10000'!AH4)/0.9</f>
        <v>3.5339402413225272E-3</v>
      </c>
      <c r="AG5" s="9">
        <f>(0.1*'[2]per 10000'!AF4+0.2*'[2]per 10000'!AG4+0.4*'[2]per 10000'!AH4)/0.7</f>
        <v>1.709617170621589E-3</v>
      </c>
    </row>
    <row r="6" spans="1:33" x14ac:dyDescent="0.2">
      <c r="A6" s="19" t="s">
        <v>15</v>
      </c>
      <c r="B6" s="8" t="s">
        <v>15</v>
      </c>
      <c r="C6" s="9">
        <f>0.1*'[2]per 10000'!B7+0.2*'[2]per 10000'!C7+0.4*'[2]per 10000'!D7+0.2*'[2]per 10000'!E7+0.1*'[2]per 10000'!F7</f>
        <v>2.1428650568447241</v>
      </c>
      <c r="D6" s="9">
        <f>0.1*'[2]per 10000'!C7+0.2*'[2]per 10000'!D7+0.4*'[2]per 10000'!E7+0.2*'[2]per 10000'!F7+0.1*'[2]per 10000'!G7</f>
        <v>3.1877108828826697</v>
      </c>
      <c r="E6" s="9">
        <f>0.1*'[2]per 10000'!D7+0.2*'[2]per 10000'!E7+0.4*'[2]per 10000'!F7+0.2*'[2]per 10000'!G7+0.1*'[2]per 10000'!H7</f>
        <v>4.7154978302635682</v>
      </c>
      <c r="F6" s="9">
        <f>0.1*'[2]per 10000'!E7+0.2*'[2]per 10000'!F7+0.4*'[2]per 10000'!G7+0.2*'[2]per 10000'!H7+0.1*'[2]per 10000'!I7</f>
        <v>3.2444311765582752</v>
      </c>
      <c r="G6" s="9">
        <f>0.1*'[2]per 10000'!F7+0.2*'[2]per 10000'!G7+0.4*'[2]per 10000'!H7+0.2*'[2]per 10000'!I7+0.1*'[2]per 10000'!J7</f>
        <v>1.5761378666967214</v>
      </c>
      <c r="H6" s="9">
        <f>0.1*'[2]per 10000'!G7+0.2*'[2]per 10000'!H7+0.4*'[2]per 10000'!I7+0.2*'[2]per 10000'!J7+0.1*'[2]per 10000'!K7</f>
        <v>0.40637724741830389</v>
      </c>
      <c r="I6" s="9">
        <f>0.1*'[2]per 10000'!H7+0.2*'[2]per 10000'!I7+0.4*'[2]per 10000'!J7+0.2*'[2]per 10000'!K7+0.1*'[2]per 10000'!L7</f>
        <v>0.31315117023235228</v>
      </c>
      <c r="J6" s="9">
        <f>0.1*'[2]per 10000'!I7+0.2*'[2]per 10000'!J7+0.4*'[2]per 10000'!K7+0.2*'[2]per 10000'!L7+0.1*'[2]per 10000'!M7</f>
        <v>0.63379183820340634</v>
      </c>
      <c r="K6" s="9">
        <f>0.1*'[2]per 10000'!J7+0.2*'[2]per 10000'!K7+0.4*'[2]per 10000'!L7+0.2*'[2]per 10000'!M7+0.1*'[2]per 10000'!N7</f>
        <v>0.90332919276322465</v>
      </c>
      <c r="L6" s="9">
        <f>0.1*'[2]per 10000'!K7+0.2*'[2]per 10000'!L7+0.4*'[2]per 10000'!M7+0.2*'[2]per 10000'!N7+0.1*'[2]per 10000'!O7</f>
        <v>0.76240228360864737</v>
      </c>
      <c r="M6" s="9">
        <f>0.1*'[2]per 10000'!L7+0.2*'[2]per 10000'!M7+0.4*'[2]per 10000'!N7+0.2*'[2]per 10000'!O7+0.1*'[2]per 10000'!P7</f>
        <v>0.59179941895872901</v>
      </c>
      <c r="N6" s="9">
        <f>0.1*'[2]per 10000'!M7+0.2*'[2]per 10000'!N7+0.4*'[2]per 10000'!O7+0.2*'[2]per 10000'!P7+0.1*'[2]per 10000'!Q7</f>
        <v>0.31777922068424719</v>
      </c>
      <c r="O6" s="9">
        <f>0.1*'[2]per 10000'!N7+0.2*'[2]per 10000'!O7+0.4*'[2]per 10000'!P7+0.2*'[2]per 10000'!Q7+0.1*'[2]per 10000'!R7</f>
        <v>0.13452659311325399</v>
      </c>
      <c r="P6" s="9">
        <f>0.1*'[2]per 10000'!O7+0.2*'[2]per 10000'!P7+0.4*'[2]per 10000'!Q7+0.2*'[2]per 10000'!R7+0.1*'[2]per 10000'!S7</f>
        <v>3.8115500889011847E-2</v>
      </c>
      <c r="Q6" s="9">
        <f>0.1*'[2]per 10000'!P7+0.2*'[2]per 10000'!Q7+0.4*'[2]per 10000'!R7+0.2*'[2]per 10000'!S7+0.1*'[2]per 10000'!T7</f>
        <v>5.2386442837285907E-3</v>
      </c>
      <c r="R6" s="9">
        <f>0.1*'[2]per 10000'!Q7+0.2*'[2]per 10000'!R7+0.4*'[2]per 10000'!S7+0.2*'[2]per 10000'!T7+0.1*'[2]per 10000'!U7</f>
        <v>3.72306932159244E-3</v>
      </c>
      <c r="S6" s="9">
        <f>0.1*'[2]per 10000'!R7+0.2*'[2]per 10000'!S7+0.4*'[2]per 10000'!T7+0.2*'[2]per 10000'!U7+0.1*'[2]per 10000'!V7</f>
        <v>5.8932053171204474E-3</v>
      </c>
      <c r="T6" s="9">
        <f>0.1*'[2]per 10000'!S7+0.2*'[2]per 10000'!T7+0.4*'[2]per 10000'!U7+0.2*'[2]per 10000'!V7+0.1*'[2]per 10000'!W7</f>
        <v>4.612701074593795E-3</v>
      </c>
      <c r="U6" s="9">
        <f>0.1*'[2]per 10000'!T7+0.2*'[2]per 10000'!U7+0.4*'[2]per 10000'!V7+0.2*'[2]per 10000'!W7+0.1*'[2]per 10000'!X7</f>
        <v>5.6385473693640401E-3</v>
      </c>
      <c r="V6" s="9">
        <f>0.1*'[2]per 10000'!U7+0.2*'[2]per 10000'!V7+0.4*'[2]per 10000'!W7+0.2*'[2]per 10000'!X7+0.1*'[2]per 10000'!Y7</f>
        <v>2.2214645547114285E-3</v>
      </c>
      <c r="W6" s="9">
        <f>0.1*'[2]per 10000'!V7+0.2*'[2]per 10000'!W7+0.4*'[2]per 10000'!X7+0.2*'[2]per 10000'!Y7+0.1*'[2]per 10000'!Z7</f>
        <v>1.1107322773557143E-3</v>
      </c>
      <c r="X6" s="9">
        <f>0.1*'[2]per 10000'!W7+0.2*'[2]per 10000'!X7+0.4*'[2]per 10000'!Y7+0.2*'[2]per 10000'!Z7+0.1*'[2]per 10000'!AA7</f>
        <v>0</v>
      </c>
      <c r="Y6" s="9">
        <f>0.1*'[2]per 10000'!X7+0.2*'[2]per 10000'!Y7+0.4*'[2]per 10000'!Z7+0.2*'[2]per 10000'!AA7+0.1*'[2]per 10000'!AB7</f>
        <v>0</v>
      </c>
      <c r="Z6" s="9">
        <f>0.1*'[2]per 10000'!Y7+0.2*'[2]per 10000'!Z7+0.4*'[2]per 10000'!AA7+0.2*'[2]per 10000'!AB7+0.1*'[2]per 10000'!AC7</f>
        <v>8.5749332201350687E-4</v>
      </c>
      <c r="AA6" s="9">
        <f>0.1*'[2]per 10000'!Z7+0.2*'[2]per 10000'!AA7+0.4*'[2]per 10000'!AB7+0.2*'[2]per 10000'!AC7+0.1*'[2]per 10000'!AD7</f>
        <v>2.5425647783269231E-3</v>
      </c>
      <c r="AB6" s="9">
        <f>0.1*'[2]per 10000'!AA7+0.2*'[2]per 10000'!AB7+0.4*'[2]per 10000'!AC7+0.2*'[2]per 10000'!AD7+0.1*'[2]per 10000'!AE7</f>
        <v>5.0851295566538461E-3</v>
      </c>
      <c r="AC6" s="9">
        <f>0.1*'[2]per 10000'!AB7+0.2*'[2]per 10000'!AC7+0.4*'[2]per 10000'!AD7+0.2*'[2]per 10000'!AE7+0.1*'[2]per 10000'!AF7</f>
        <v>5.7980110053371635E-3</v>
      </c>
      <c r="AD6" s="9">
        <f>0.1*'[2]per 10000'!AC7+0.2*'[2]per 10000'!AD7+0.4*'[2]per 10000'!AE7+0.2*'[2]per 10000'!AF7+0.1*'[2]per 10000'!AG7</f>
        <v>4.8059383979085612E-3</v>
      </c>
      <c r="AE6" s="9">
        <f>0.1*'[2]per 10000'!AD7+0.2*'[2]per 10000'!AE7+0.4*'[2]per 10000'!AF7+0.2*'[2]per 10000'!AG7+0.1*'[2]per 10000'!AH7</f>
        <v>5.4141557488903806E-3</v>
      </c>
      <c r="AF6" s="9">
        <f>(0.1*'[2]per 10000'!AE7+0.2*'[2]per 10000'!AF7+0.4*'[2]per 10000'!AG7+0.2*'[2]per 10000'!AH7)/0.9</f>
        <v>5.0409825383531835E-3</v>
      </c>
      <c r="AG6" s="9">
        <f>(0.1*'[2]per 10000'!AF7+0.2*'[2]per 10000'!AG7+0.4*'[2]per 10000'!AH7)/0.7</f>
        <v>3.2406316317984754E-3</v>
      </c>
    </row>
    <row r="7" spans="1:33" x14ac:dyDescent="0.2">
      <c r="A7" s="19" t="s">
        <v>16</v>
      </c>
      <c r="B7" s="8" t="s">
        <v>16</v>
      </c>
      <c r="C7" s="9">
        <f>0.1*'[2]per 10000'!B9+0.2*'[2]per 10000'!C9+0.4*'[2]per 10000'!D9+0.2*'[2]per 10000'!E9+0.1*'[2]per 10000'!F9</f>
        <v>0</v>
      </c>
      <c r="D7" s="9">
        <f>0.1*'[2]per 10000'!C9+0.2*'[2]per 10000'!D9+0.4*'[2]per 10000'!E9+0.2*'[2]per 10000'!F9+0.1*'[2]per 10000'!G9</f>
        <v>0</v>
      </c>
      <c r="E7" s="9">
        <f>0.1*'[2]per 10000'!D9+0.2*'[2]per 10000'!E9+0.4*'[2]per 10000'!F9+0.2*'[2]per 10000'!G9+0.1*'[2]per 10000'!H9</f>
        <v>0</v>
      </c>
      <c r="F7" s="9">
        <f>0.1*'[2]per 10000'!E9+0.2*'[2]per 10000'!F9+0.4*'[2]per 10000'!G9+0.2*'[2]per 10000'!H9+0.1*'[2]per 10000'!I9</f>
        <v>0</v>
      </c>
      <c r="G7" s="9">
        <f>0.1*'[2]per 10000'!F9+0.2*'[2]per 10000'!G9+0.4*'[2]per 10000'!H9+0.2*'[2]per 10000'!I9+0.1*'[2]per 10000'!J9</f>
        <v>0</v>
      </c>
      <c r="H7" s="9">
        <f>0.1*'[2]per 10000'!G9+0.2*'[2]per 10000'!H9+0.4*'[2]per 10000'!I9+0.2*'[2]per 10000'!J9+0.1*'[2]per 10000'!K9</f>
        <v>0</v>
      </c>
      <c r="I7" s="9">
        <f>0.1*'[2]per 10000'!H9+0.2*'[2]per 10000'!I9+0.4*'[2]per 10000'!J9+0.2*'[2]per 10000'!K9+0.1*'[2]per 10000'!L9</f>
        <v>0</v>
      </c>
      <c r="J7" s="9">
        <f>0.1*'[2]per 10000'!I9+0.2*'[2]per 10000'!J9+0.4*'[2]per 10000'!K9+0.2*'[2]per 10000'!L9+0.1*'[2]per 10000'!M9</f>
        <v>0</v>
      </c>
      <c r="K7" s="9">
        <f>0.1*'[2]per 10000'!J9+0.2*'[2]per 10000'!K9+0.4*'[2]per 10000'!L9+0.2*'[2]per 10000'!M9+0.1*'[2]per 10000'!N9</f>
        <v>0</v>
      </c>
      <c r="L7" s="9">
        <f>0.1*'[2]per 10000'!K9+0.2*'[2]per 10000'!L9+0.4*'[2]per 10000'!M9+0.2*'[2]per 10000'!N9+0.1*'[2]per 10000'!O9</f>
        <v>0</v>
      </c>
      <c r="M7" s="9">
        <f>0.1*'[2]per 10000'!L9+0.2*'[2]per 10000'!M9+0.4*'[2]per 10000'!N9+0.2*'[2]per 10000'!O9+0.1*'[2]per 10000'!P9</f>
        <v>0</v>
      </c>
      <c r="N7" s="9">
        <f>0.1*'[2]per 10000'!M9+0.2*'[2]per 10000'!N9+0.4*'[2]per 10000'!O9+0.2*'[2]per 10000'!P9+0.1*'[2]per 10000'!Q9</f>
        <v>0</v>
      </c>
      <c r="O7" s="9">
        <f>0.1*'[2]per 10000'!N9+0.2*'[2]per 10000'!O9+0.4*'[2]per 10000'!P9+0.2*'[2]per 10000'!Q9+0.1*'[2]per 10000'!R9</f>
        <v>0</v>
      </c>
      <c r="P7" s="9">
        <f>0.1*'[2]per 10000'!O9+0.2*'[2]per 10000'!P9+0.4*'[2]per 10000'!Q9+0.2*'[2]per 10000'!R9+0.1*'[2]per 10000'!S9</f>
        <v>0</v>
      </c>
      <c r="Q7" s="9">
        <f>0.1*'[2]per 10000'!P9+0.2*'[2]per 10000'!Q9+0.4*'[2]per 10000'!R9+0.2*'[2]per 10000'!S9+0.1*'[2]per 10000'!T9</f>
        <v>0</v>
      </c>
      <c r="R7" s="9">
        <f>0.1*'[2]per 10000'!Q9+0.2*'[2]per 10000'!R9+0.4*'[2]per 10000'!S9+0.2*'[2]per 10000'!T9+0.1*'[2]per 10000'!U9</f>
        <v>0</v>
      </c>
      <c r="S7" s="9">
        <f>0.1*'[2]per 10000'!R9+0.2*'[2]per 10000'!S9+0.4*'[2]per 10000'!T9+0.2*'[2]per 10000'!U9+0.1*'[2]per 10000'!V9</f>
        <v>0</v>
      </c>
      <c r="T7" s="9">
        <f>0.1*'[2]per 10000'!S9+0.2*'[2]per 10000'!T9+0.4*'[2]per 10000'!U9+0.2*'[2]per 10000'!V9+0.1*'[2]per 10000'!W9</f>
        <v>0</v>
      </c>
      <c r="U7" s="9">
        <f>0.1*'[2]per 10000'!T9+0.2*'[2]per 10000'!U9+0.4*'[2]per 10000'!V9+0.2*'[2]per 10000'!W9+0.1*'[2]per 10000'!X9</f>
        <v>0</v>
      </c>
      <c r="V7" s="9">
        <f>0.1*'[2]per 10000'!U9+0.2*'[2]per 10000'!V9+0.4*'[2]per 10000'!W9+0.2*'[2]per 10000'!X9+0.1*'[2]per 10000'!Y9</f>
        <v>0</v>
      </c>
      <c r="W7" s="9">
        <f>0.1*'[2]per 10000'!V9+0.2*'[2]per 10000'!W9+0.4*'[2]per 10000'!X9+0.2*'[2]per 10000'!Y9+0.1*'[2]per 10000'!Z9</f>
        <v>0</v>
      </c>
      <c r="X7" s="9">
        <f>0.1*'[2]per 10000'!W9+0.2*'[2]per 10000'!X9+0.4*'[2]per 10000'!Y9+0.2*'[2]per 10000'!Z9+0.1*'[2]per 10000'!AA9</f>
        <v>0</v>
      </c>
      <c r="Y7" s="9">
        <f>0.1*'[2]per 10000'!X9+0.2*'[2]per 10000'!Y9+0.4*'[2]per 10000'!Z9+0.2*'[2]per 10000'!AA9+0.1*'[2]per 10000'!AB9</f>
        <v>0</v>
      </c>
      <c r="Z7" s="9">
        <f>0.1*'[2]per 10000'!Y9+0.2*'[2]per 10000'!Z9+0.4*'[2]per 10000'!AA9+0.2*'[2]per 10000'!AB9+0.1*'[2]per 10000'!AC9</f>
        <v>0</v>
      </c>
      <c r="AA7" s="9">
        <f>0.1*'[2]per 10000'!Z9+0.2*'[2]per 10000'!AA9+0.4*'[2]per 10000'!AB9+0.2*'[2]per 10000'!AC9+0.1*'[2]per 10000'!AD9</f>
        <v>0</v>
      </c>
      <c r="AB7" s="9">
        <f>0.1*'[2]per 10000'!AA9+0.2*'[2]per 10000'!AB9+0.4*'[2]per 10000'!AC9+0.2*'[2]per 10000'!AD9+0.1*'[2]per 10000'!AE9</f>
        <v>0</v>
      </c>
      <c r="AC7" s="9">
        <f>0.1*'[2]per 10000'!AB9+0.2*'[2]per 10000'!AC9+0.4*'[2]per 10000'!AD9+0.2*'[2]per 10000'!AE9+0.1*'[2]per 10000'!AF9</f>
        <v>0</v>
      </c>
      <c r="AD7" s="9">
        <f>0.1*'[2]per 10000'!AC9+0.2*'[2]per 10000'!AD9+0.4*'[2]per 10000'!AE9+0.2*'[2]per 10000'!AF9+0.1*'[2]per 10000'!AG9</f>
        <v>0</v>
      </c>
      <c r="AE7" s="9">
        <f>0.1*'[2]per 10000'!AD9+0.2*'[2]per 10000'!AE9+0.4*'[2]per 10000'!AF9+0.2*'[2]per 10000'!AG9+0.1*'[2]per 10000'!AH9</f>
        <v>0</v>
      </c>
      <c r="AF7" s="9">
        <f>(0.1*'[2]per 10000'!AE9+0.2*'[2]per 10000'!AF9+0.4*'[2]per 10000'!AG9+0.2*'[2]per 10000'!AH9)/0.9</f>
        <v>0</v>
      </c>
      <c r="AG7" s="9">
        <f>(0.1*'[2]per 10000'!AF9+0.2*'[2]per 10000'!AG9+0.4*'[2]per 10000'!AH9)/0.7</f>
        <v>0</v>
      </c>
    </row>
    <row r="8" spans="1:33" x14ac:dyDescent="0.2">
      <c r="A8" s="19" t="s">
        <v>17</v>
      </c>
      <c r="B8" s="8" t="s">
        <v>17</v>
      </c>
      <c r="C8" s="9">
        <f>0.1*'[2]per 10000'!B10+0.2*'[2]per 10000'!C10+0.4*'[2]per 10000'!D10+0.2*'[2]per 10000'!E10+0.1*'[2]per 10000'!F10</f>
        <v>0</v>
      </c>
      <c r="D8" s="9">
        <f>0.1*'[2]per 10000'!C10+0.2*'[2]per 10000'!D10+0.4*'[2]per 10000'!E10+0.2*'[2]per 10000'!F10+0.1*'[2]per 10000'!G10</f>
        <v>0</v>
      </c>
      <c r="E8" s="9">
        <f>0.1*'[2]per 10000'!D10+0.2*'[2]per 10000'!E10+0.4*'[2]per 10000'!F10+0.2*'[2]per 10000'!G10+0.1*'[2]per 10000'!H10</f>
        <v>0</v>
      </c>
      <c r="F8" s="9">
        <f>0.1*'[2]per 10000'!E10+0.2*'[2]per 10000'!F10+0.4*'[2]per 10000'!G10+0.2*'[2]per 10000'!H10+0.1*'[2]per 10000'!I10</f>
        <v>0</v>
      </c>
      <c r="G8" s="9">
        <f>0.1*'[2]per 10000'!F10+0.2*'[2]per 10000'!G10+0.4*'[2]per 10000'!H10+0.2*'[2]per 10000'!I10+0.1*'[2]per 10000'!J10</f>
        <v>0</v>
      </c>
      <c r="H8" s="9">
        <f>0.1*'[2]per 10000'!G10+0.2*'[2]per 10000'!H10+0.4*'[2]per 10000'!I10+0.2*'[2]per 10000'!J10+0.1*'[2]per 10000'!K10</f>
        <v>0</v>
      </c>
      <c r="I8" s="9">
        <f>0.1*'[2]per 10000'!H10+0.2*'[2]per 10000'!I10+0.4*'[2]per 10000'!J10+0.2*'[2]per 10000'!K10+0.1*'[2]per 10000'!L10</f>
        <v>0</v>
      </c>
      <c r="J8" s="9">
        <f>0.1*'[2]per 10000'!I10+0.2*'[2]per 10000'!J10+0.4*'[2]per 10000'!K10+0.2*'[2]per 10000'!L10+0.1*'[2]per 10000'!M10</f>
        <v>0</v>
      </c>
      <c r="K8" s="9">
        <f>0.1*'[2]per 10000'!J10+0.2*'[2]per 10000'!K10+0.4*'[2]per 10000'!L10+0.2*'[2]per 10000'!M10+0.1*'[2]per 10000'!N10</f>
        <v>0</v>
      </c>
      <c r="L8" s="9">
        <f>0.1*'[2]per 10000'!K10+0.2*'[2]per 10000'!L10+0.4*'[2]per 10000'!M10+0.2*'[2]per 10000'!N10+0.1*'[2]per 10000'!O10</f>
        <v>0</v>
      </c>
      <c r="M8" s="9">
        <f>0.1*'[2]per 10000'!L10+0.2*'[2]per 10000'!M10+0.4*'[2]per 10000'!N10+0.2*'[2]per 10000'!O10+0.1*'[2]per 10000'!P10</f>
        <v>0</v>
      </c>
      <c r="N8" s="9">
        <f>0.1*'[2]per 10000'!M10+0.2*'[2]per 10000'!N10+0.4*'[2]per 10000'!O10+0.2*'[2]per 10000'!P10+0.1*'[2]per 10000'!Q10</f>
        <v>0</v>
      </c>
      <c r="O8" s="9">
        <f>0.1*'[2]per 10000'!N10+0.2*'[2]per 10000'!O10+0.4*'[2]per 10000'!P10+0.2*'[2]per 10000'!Q10+0.1*'[2]per 10000'!R10</f>
        <v>0</v>
      </c>
      <c r="P8" s="9">
        <f>0.1*'[2]per 10000'!O10+0.2*'[2]per 10000'!P10+0.4*'[2]per 10000'!Q10+0.2*'[2]per 10000'!R10+0.1*'[2]per 10000'!S10</f>
        <v>0</v>
      </c>
      <c r="Q8" s="9">
        <f>0.1*'[2]per 10000'!P10+0.2*'[2]per 10000'!Q10+0.4*'[2]per 10000'!R10+0.2*'[2]per 10000'!S10+0.1*'[2]per 10000'!T10</f>
        <v>0</v>
      </c>
      <c r="R8" s="9">
        <f>0.1*'[2]per 10000'!Q10+0.2*'[2]per 10000'!R10+0.4*'[2]per 10000'!S10+0.2*'[2]per 10000'!T10+0.1*'[2]per 10000'!U10</f>
        <v>0</v>
      </c>
      <c r="S8" s="9">
        <f>0.1*'[2]per 10000'!R10+0.2*'[2]per 10000'!S10+0.4*'[2]per 10000'!T10+0.2*'[2]per 10000'!U10+0.1*'[2]per 10000'!V10</f>
        <v>0</v>
      </c>
      <c r="T8" s="9">
        <f>0.1*'[2]per 10000'!S10+0.2*'[2]per 10000'!T10+0.4*'[2]per 10000'!U10+0.2*'[2]per 10000'!V10+0.1*'[2]per 10000'!W10</f>
        <v>0</v>
      </c>
      <c r="U8" s="9">
        <f>0.1*'[2]per 10000'!T10+0.2*'[2]per 10000'!U10+0.4*'[2]per 10000'!V10+0.2*'[2]per 10000'!W10+0.1*'[2]per 10000'!X10</f>
        <v>0</v>
      </c>
      <c r="V8" s="9">
        <f>0.1*'[2]per 10000'!U10+0.2*'[2]per 10000'!V10+0.4*'[2]per 10000'!W10+0.2*'[2]per 10000'!X10+0.1*'[2]per 10000'!Y10</f>
        <v>0</v>
      </c>
      <c r="W8" s="9">
        <f>0.1*'[2]per 10000'!V10+0.2*'[2]per 10000'!W10+0.4*'[2]per 10000'!X10+0.2*'[2]per 10000'!Y10+0.1*'[2]per 10000'!Z10</f>
        <v>0</v>
      </c>
      <c r="X8" s="9">
        <f>0.1*'[2]per 10000'!W10+0.2*'[2]per 10000'!X10+0.4*'[2]per 10000'!Y10+0.2*'[2]per 10000'!Z10+0.1*'[2]per 10000'!AA10</f>
        <v>0</v>
      </c>
      <c r="Y8" s="9">
        <f>0.1*'[2]per 10000'!X10+0.2*'[2]per 10000'!Y10+0.4*'[2]per 10000'!Z10+0.2*'[2]per 10000'!AA10+0.1*'[2]per 10000'!AB10</f>
        <v>0</v>
      </c>
      <c r="Z8" s="9">
        <f>0.1*'[2]per 10000'!Y10+0.2*'[2]per 10000'!Z10+0.4*'[2]per 10000'!AA10+0.2*'[2]per 10000'!AB10+0.1*'[2]per 10000'!AC10</f>
        <v>0</v>
      </c>
      <c r="AA8" s="9">
        <f>0.1*'[2]per 10000'!Z10+0.2*'[2]per 10000'!AA10+0.4*'[2]per 10000'!AB10+0.2*'[2]per 10000'!AC10+0.1*'[2]per 10000'!AD10</f>
        <v>0</v>
      </c>
      <c r="AB8" s="9">
        <f>0.1*'[2]per 10000'!AA10+0.2*'[2]per 10000'!AB10+0.4*'[2]per 10000'!AC10+0.2*'[2]per 10000'!AD10+0.1*'[2]per 10000'!AE10</f>
        <v>0</v>
      </c>
      <c r="AC8" s="9">
        <f>0.1*'[2]per 10000'!AB10+0.2*'[2]per 10000'!AC10+0.4*'[2]per 10000'!AD10+0.2*'[2]per 10000'!AE10+0.1*'[2]per 10000'!AF10</f>
        <v>0</v>
      </c>
      <c r="AD8" s="9">
        <f>0.1*'[2]per 10000'!AC10+0.2*'[2]per 10000'!AD10+0.4*'[2]per 10000'!AE10+0.2*'[2]per 10000'!AF10+0.1*'[2]per 10000'!AG10</f>
        <v>0</v>
      </c>
      <c r="AE8" s="9">
        <f>0.1*'[2]per 10000'!AD10+0.2*'[2]per 10000'!AE10+0.4*'[2]per 10000'!AF10+0.2*'[2]per 10000'!AG10+0.1*'[2]per 10000'!AH10</f>
        <v>0</v>
      </c>
      <c r="AF8" s="9">
        <f>(0.1*'[2]per 10000'!AE10+0.2*'[2]per 10000'!AF10+0.4*'[2]per 10000'!AG10+0.2*'[2]per 10000'!AH10)/0.9</f>
        <v>0</v>
      </c>
      <c r="AG8" s="9">
        <f>(0.1*'[2]per 10000'!AF10+0.2*'[2]per 10000'!AG10+0.4*'[2]per 10000'!AH10)/0.7</f>
        <v>0</v>
      </c>
    </row>
    <row r="9" spans="1:33" x14ac:dyDescent="0.2">
      <c r="A9" s="19" t="s">
        <v>18</v>
      </c>
      <c r="B9" s="8" t="s">
        <v>18</v>
      </c>
      <c r="C9" s="9">
        <f>0.1*'[2]per 10000'!B12+0.2*'[2]per 10000'!C12+0.4*'[2]per 10000'!D12+0.2*'[2]per 10000'!E12+0.1*'[2]per 10000'!F12</f>
        <v>0</v>
      </c>
      <c r="D9" s="9">
        <f>0.1*'[2]per 10000'!C12+0.2*'[2]per 10000'!D12+0.4*'[2]per 10000'!E12+0.2*'[2]per 10000'!F12+0.1*'[2]per 10000'!G12</f>
        <v>0</v>
      </c>
      <c r="E9" s="9">
        <f>0.1*'[2]per 10000'!D12+0.2*'[2]per 10000'!E12+0.4*'[2]per 10000'!F12+0.2*'[2]per 10000'!G12+0.1*'[2]per 10000'!H12</f>
        <v>0</v>
      </c>
      <c r="F9" s="9">
        <f>0.1*'[2]per 10000'!E12+0.2*'[2]per 10000'!F12+0.4*'[2]per 10000'!G12+0.2*'[2]per 10000'!H12+0.1*'[2]per 10000'!I12</f>
        <v>0</v>
      </c>
      <c r="G9" s="9">
        <f>0.1*'[2]per 10000'!F12+0.2*'[2]per 10000'!G12+0.4*'[2]per 10000'!H12+0.2*'[2]per 10000'!I12+0.1*'[2]per 10000'!J12</f>
        <v>0</v>
      </c>
      <c r="H9" s="9">
        <f>0.1*'[2]per 10000'!G12+0.2*'[2]per 10000'!H12+0.4*'[2]per 10000'!I12+0.2*'[2]per 10000'!J12+0.1*'[2]per 10000'!K12</f>
        <v>0</v>
      </c>
      <c r="I9" s="9">
        <f>0.1*'[2]per 10000'!H12+0.2*'[2]per 10000'!I12+0.4*'[2]per 10000'!J12+0.2*'[2]per 10000'!K12+0.1*'[2]per 10000'!L12</f>
        <v>0</v>
      </c>
      <c r="J9" s="9">
        <f>0.1*'[2]per 10000'!I12+0.2*'[2]per 10000'!J12+0.4*'[2]per 10000'!K12+0.2*'[2]per 10000'!L12+0.1*'[2]per 10000'!M12</f>
        <v>0</v>
      </c>
      <c r="K9" s="9">
        <f>0.1*'[2]per 10000'!J12+0.2*'[2]per 10000'!K12+0.4*'[2]per 10000'!L12+0.2*'[2]per 10000'!M12+0.1*'[2]per 10000'!N12</f>
        <v>0</v>
      </c>
      <c r="L9" s="9">
        <f>0.1*'[2]per 10000'!K12+0.2*'[2]per 10000'!L12+0.4*'[2]per 10000'!M12+0.2*'[2]per 10000'!N12+0.1*'[2]per 10000'!O12</f>
        <v>0</v>
      </c>
      <c r="M9" s="9">
        <f>0.1*'[2]per 10000'!L12+0.2*'[2]per 10000'!M12+0.4*'[2]per 10000'!N12+0.2*'[2]per 10000'!O12+0.1*'[2]per 10000'!P12</f>
        <v>0</v>
      </c>
      <c r="N9" s="9">
        <f>0.1*'[2]per 10000'!M12+0.2*'[2]per 10000'!N12+0.4*'[2]per 10000'!O12+0.2*'[2]per 10000'!P12+0.1*'[2]per 10000'!Q12</f>
        <v>0</v>
      </c>
      <c r="O9" s="9">
        <f>0.1*'[2]per 10000'!N12+0.2*'[2]per 10000'!O12+0.4*'[2]per 10000'!P12+0.2*'[2]per 10000'!Q12+0.1*'[2]per 10000'!R12</f>
        <v>0</v>
      </c>
      <c r="P9" s="9">
        <f>0.1*'[2]per 10000'!O12+0.2*'[2]per 10000'!P12+0.4*'[2]per 10000'!Q12+0.2*'[2]per 10000'!R12+0.1*'[2]per 10000'!S12</f>
        <v>0</v>
      </c>
      <c r="Q9" s="9">
        <f>0.1*'[2]per 10000'!P12+0.2*'[2]per 10000'!Q12+0.4*'[2]per 10000'!R12+0.2*'[2]per 10000'!S12+0.1*'[2]per 10000'!T12</f>
        <v>0</v>
      </c>
      <c r="R9" s="9">
        <f>0.1*'[2]per 10000'!Q12+0.2*'[2]per 10000'!R12+0.4*'[2]per 10000'!S12+0.2*'[2]per 10000'!T12+0.1*'[2]per 10000'!U12</f>
        <v>0</v>
      </c>
      <c r="S9" s="9">
        <f>0.1*'[2]per 10000'!R12+0.2*'[2]per 10000'!S12+0.4*'[2]per 10000'!T12+0.2*'[2]per 10000'!U12+0.1*'[2]per 10000'!V12</f>
        <v>0</v>
      </c>
      <c r="T9" s="9">
        <f>0.1*'[2]per 10000'!S12+0.2*'[2]per 10000'!T12+0.4*'[2]per 10000'!U12+0.2*'[2]per 10000'!V12+0.1*'[2]per 10000'!W12</f>
        <v>0</v>
      </c>
      <c r="U9" s="9">
        <f>0.1*'[2]per 10000'!T12+0.2*'[2]per 10000'!U12+0.4*'[2]per 10000'!V12+0.2*'[2]per 10000'!W12+0.1*'[2]per 10000'!X12</f>
        <v>0</v>
      </c>
      <c r="V9" s="9">
        <f>0.1*'[2]per 10000'!U12+0.2*'[2]per 10000'!V12+0.4*'[2]per 10000'!W12+0.2*'[2]per 10000'!X12+0.1*'[2]per 10000'!Y12</f>
        <v>0</v>
      </c>
      <c r="W9" s="9">
        <f>0.1*'[2]per 10000'!V12+0.2*'[2]per 10000'!W12+0.4*'[2]per 10000'!X12+0.2*'[2]per 10000'!Y12+0.1*'[2]per 10000'!Z12</f>
        <v>0</v>
      </c>
      <c r="X9" s="9">
        <f>0.1*'[2]per 10000'!W12+0.2*'[2]per 10000'!X12+0.4*'[2]per 10000'!Y12+0.2*'[2]per 10000'!Z12+0.1*'[2]per 10000'!AA12</f>
        <v>0</v>
      </c>
      <c r="Y9" s="9">
        <f>0.1*'[2]per 10000'!X12+0.2*'[2]per 10000'!Y12+0.4*'[2]per 10000'!Z12+0.2*'[2]per 10000'!AA12+0.1*'[2]per 10000'!AB12</f>
        <v>0</v>
      </c>
      <c r="Z9" s="9">
        <f>0.1*'[2]per 10000'!Y12+0.2*'[2]per 10000'!Z12+0.4*'[2]per 10000'!AA12+0.2*'[2]per 10000'!AB12+0.1*'[2]per 10000'!AC12</f>
        <v>0</v>
      </c>
      <c r="AA9" s="9">
        <f>0.1*'[2]per 10000'!Z12+0.2*'[2]per 10000'!AA12+0.4*'[2]per 10000'!AB12+0.2*'[2]per 10000'!AC12+0.1*'[2]per 10000'!AD12</f>
        <v>0</v>
      </c>
      <c r="AB9" s="9">
        <f>0.1*'[2]per 10000'!AA12+0.2*'[2]per 10000'!AB12+0.4*'[2]per 10000'!AC12+0.2*'[2]per 10000'!AD12+0.1*'[2]per 10000'!AE12</f>
        <v>0</v>
      </c>
      <c r="AC9" s="9">
        <f>0.1*'[2]per 10000'!AB12+0.2*'[2]per 10000'!AC12+0.4*'[2]per 10000'!AD12+0.2*'[2]per 10000'!AE12+0.1*'[2]per 10000'!AF12</f>
        <v>0</v>
      </c>
      <c r="AD9" s="9">
        <f>0.1*'[2]per 10000'!AC12+0.2*'[2]per 10000'!AD12+0.4*'[2]per 10000'!AE12+0.2*'[2]per 10000'!AF12+0.1*'[2]per 10000'!AG12</f>
        <v>0</v>
      </c>
      <c r="AE9" s="9">
        <f>0.1*'[2]per 10000'!AD12+0.2*'[2]per 10000'!AE12+0.4*'[2]per 10000'!AF12+0.2*'[2]per 10000'!AG12+0.1*'[2]per 10000'!AH12</f>
        <v>0</v>
      </c>
      <c r="AF9" s="9">
        <f>(0.1*'[2]per 10000'!AE12+0.2*'[2]per 10000'!AF12+0.4*'[2]per 10000'!AG12+0.2*'[2]per 10000'!AH12)/0.9</f>
        <v>0</v>
      </c>
      <c r="AG9" s="9">
        <f>(0.1*'[2]per 10000'!AF12+0.2*'[2]per 10000'!AG12+0.4*'[2]per 10000'!AH12)/0.7</f>
        <v>0</v>
      </c>
    </row>
    <row r="10" spans="1:33" x14ac:dyDescent="0.2">
      <c r="A10" s="19" t="s">
        <v>19</v>
      </c>
      <c r="B10" s="8" t="s">
        <v>19</v>
      </c>
      <c r="C10" s="9">
        <f>0.1*'[2]per 10000'!B13+0.2*'[2]per 10000'!C13+0.4*'[2]per 10000'!D13+0.2*'[2]per 10000'!E13+0.1*'[2]per 10000'!F13</f>
        <v>0</v>
      </c>
      <c r="D10" s="9">
        <f>0.1*'[2]per 10000'!C13+0.2*'[2]per 10000'!D13+0.4*'[2]per 10000'!E13+0.2*'[2]per 10000'!F13+0.1*'[2]per 10000'!G13</f>
        <v>0</v>
      </c>
      <c r="E10" s="9">
        <f>0.1*'[2]per 10000'!D13+0.2*'[2]per 10000'!E13+0.4*'[2]per 10000'!F13+0.2*'[2]per 10000'!G13+0.1*'[2]per 10000'!H13</f>
        <v>0</v>
      </c>
      <c r="F10" s="9">
        <f>0.1*'[2]per 10000'!E13+0.2*'[2]per 10000'!F13+0.4*'[2]per 10000'!G13+0.2*'[2]per 10000'!H13+0.1*'[2]per 10000'!I13</f>
        <v>0</v>
      </c>
      <c r="G10" s="9">
        <f>0.1*'[2]per 10000'!F13+0.2*'[2]per 10000'!G13+0.4*'[2]per 10000'!H13+0.2*'[2]per 10000'!I13+0.1*'[2]per 10000'!J13</f>
        <v>0</v>
      </c>
      <c r="H10" s="9">
        <f>0.1*'[2]per 10000'!G13+0.2*'[2]per 10000'!H13+0.4*'[2]per 10000'!I13+0.2*'[2]per 10000'!J13+0.1*'[2]per 10000'!K13</f>
        <v>0</v>
      </c>
      <c r="I10" s="9">
        <f>0.1*'[2]per 10000'!H13+0.2*'[2]per 10000'!I13+0.4*'[2]per 10000'!J13+0.2*'[2]per 10000'!K13+0.1*'[2]per 10000'!L13</f>
        <v>0</v>
      </c>
      <c r="J10" s="9">
        <f>0.1*'[2]per 10000'!I13+0.2*'[2]per 10000'!J13+0.4*'[2]per 10000'!K13+0.2*'[2]per 10000'!L13+0.1*'[2]per 10000'!M13</f>
        <v>0</v>
      </c>
      <c r="K10" s="9">
        <f>0.1*'[2]per 10000'!J13+0.2*'[2]per 10000'!K13+0.4*'[2]per 10000'!L13+0.2*'[2]per 10000'!M13+0.1*'[2]per 10000'!N13</f>
        <v>0</v>
      </c>
      <c r="L10" s="9">
        <f>0.1*'[2]per 10000'!K13+0.2*'[2]per 10000'!L13+0.4*'[2]per 10000'!M13+0.2*'[2]per 10000'!N13+0.1*'[2]per 10000'!O13</f>
        <v>0</v>
      </c>
      <c r="M10" s="9">
        <f>0.1*'[2]per 10000'!L13+0.2*'[2]per 10000'!M13+0.4*'[2]per 10000'!N13+0.2*'[2]per 10000'!O13+0.1*'[2]per 10000'!P13</f>
        <v>0</v>
      </c>
      <c r="N10" s="9">
        <f>0.1*'[2]per 10000'!M13+0.2*'[2]per 10000'!N13+0.4*'[2]per 10000'!O13+0.2*'[2]per 10000'!P13+0.1*'[2]per 10000'!Q13</f>
        <v>0</v>
      </c>
      <c r="O10" s="9">
        <f>0.1*'[2]per 10000'!N13+0.2*'[2]per 10000'!O13+0.4*'[2]per 10000'!P13+0.2*'[2]per 10000'!Q13+0.1*'[2]per 10000'!R13</f>
        <v>0</v>
      </c>
      <c r="P10" s="9">
        <f>0.1*'[2]per 10000'!O13+0.2*'[2]per 10000'!P13+0.4*'[2]per 10000'!Q13+0.2*'[2]per 10000'!R13+0.1*'[2]per 10000'!S13</f>
        <v>0</v>
      </c>
      <c r="Q10" s="9">
        <f>0.1*'[2]per 10000'!P13+0.2*'[2]per 10000'!Q13+0.4*'[2]per 10000'!R13+0.2*'[2]per 10000'!S13+0.1*'[2]per 10000'!T13</f>
        <v>0</v>
      </c>
      <c r="R10" s="9">
        <f>0.1*'[2]per 10000'!Q13+0.2*'[2]per 10000'!R13+0.4*'[2]per 10000'!S13+0.2*'[2]per 10000'!T13+0.1*'[2]per 10000'!U13</f>
        <v>0</v>
      </c>
      <c r="S10" s="9">
        <f>0.1*'[2]per 10000'!R13+0.2*'[2]per 10000'!S13+0.4*'[2]per 10000'!T13+0.2*'[2]per 10000'!U13+0.1*'[2]per 10000'!V13</f>
        <v>0</v>
      </c>
      <c r="T10" s="9">
        <f>0.1*'[2]per 10000'!S13+0.2*'[2]per 10000'!T13+0.4*'[2]per 10000'!U13+0.2*'[2]per 10000'!V13+0.1*'[2]per 10000'!W13</f>
        <v>0</v>
      </c>
      <c r="U10" s="9">
        <f>0.1*'[2]per 10000'!T13+0.2*'[2]per 10000'!U13+0.4*'[2]per 10000'!V13+0.2*'[2]per 10000'!W13+0.1*'[2]per 10000'!X13</f>
        <v>0</v>
      </c>
      <c r="V10" s="9">
        <f>0.1*'[2]per 10000'!U13+0.2*'[2]per 10000'!V13+0.4*'[2]per 10000'!W13+0.2*'[2]per 10000'!X13+0.1*'[2]per 10000'!Y13</f>
        <v>0</v>
      </c>
      <c r="W10" s="9">
        <f>0.1*'[2]per 10000'!V13+0.2*'[2]per 10000'!W13+0.4*'[2]per 10000'!X13+0.2*'[2]per 10000'!Y13+0.1*'[2]per 10000'!Z13</f>
        <v>0</v>
      </c>
      <c r="X10" s="9">
        <f>0.1*'[2]per 10000'!W13+0.2*'[2]per 10000'!X13+0.4*'[2]per 10000'!Y13+0.2*'[2]per 10000'!Z13+0.1*'[2]per 10000'!AA13</f>
        <v>0</v>
      </c>
      <c r="Y10" s="9">
        <f>0.1*'[2]per 10000'!X13+0.2*'[2]per 10000'!Y13+0.4*'[2]per 10000'!Z13+0.2*'[2]per 10000'!AA13+0.1*'[2]per 10000'!AB13</f>
        <v>0</v>
      </c>
      <c r="Z10" s="9">
        <f>0.1*'[2]per 10000'!Y13+0.2*'[2]per 10000'!Z13+0.4*'[2]per 10000'!AA13+0.2*'[2]per 10000'!AB13+0.1*'[2]per 10000'!AC13</f>
        <v>0</v>
      </c>
      <c r="AA10" s="9">
        <f>0.1*'[2]per 10000'!Z13+0.2*'[2]per 10000'!AA13+0.4*'[2]per 10000'!AB13+0.2*'[2]per 10000'!AC13+0.1*'[2]per 10000'!AD13</f>
        <v>0</v>
      </c>
      <c r="AB10" s="9">
        <f>0.1*'[2]per 10000'!AA13+0.2*'[2]per 10000'!AB13+0.4*'[2]per 10000'!AC13+0.2*'[2]per 10000'!AD13+0.1*'[2]per 10000'!AE13</f>
        <v>0</v>
      </c>
      <c r="AC10" s="9">
        <f>0.1*'[2]per 10000'!AB13+0.2*'[2]per 10000'!AC13+0.4*'[2]per 10000'!AD13+0.2*'[2]per 10000'!AE13+0.1*'[2]per 10000'!AF13</f>
        <v>0</v>
      </c>
      <c r="AD10" s="9">
        <f>0.1*'[2]per 10000'!AC13+0.2*'[2]per 10000'!AD13+0.4*'[2]per 10000'!AE13+0.2*'[2]per 10000'!AF13+0.1*'[2]per 10000'!AG13</f>
        <v>0</v>
      </c>
      <c r="AE10" s="9">
        <f>0.1*'[2]per 10000'!AD13+0.2*'[2]per 10000'!AE13+0.4*'[2]per 10000'!AF13+0.2*'[2]per 10000'!AG13+0.1*'[2]per 10000'!AH13</f>
        <v>0</v>
      </c>
      <c r="AF10" s="9">
        <f>(0.1*'[2]per 10000'!AE13+0.2*'[2]per 10000'!AF13+0.4*'[2]per 10000'!AG13+0.2*'[2]per 10000'!AH13)/0.9</f>
        <v>0</v>
      </c>
      <c r="AG10" s="9">
        <f>(0.1*'[2]per 10000'!AF13+0.2*'[2]per 10000'!AG13+0.4*'[2]per 10000'!AH13)/0.7</f>
        <v>0</v>
      </c>
    </row>
    <row r="11" spans="1:33" x14ac:dyDescent="0.2">
      <c r="A11" s="19" t="s">
        <v>20</v>
      </c>
      <c r="B11" s="8" t="s">
        <v>20</v>
      </c>
      <c r="C11" s="9">
        <f>0.1*'[2]per 10000'!B14+0.2*'[2]per 10000'!C14+0.4*'[2]per 10000'!D14+0.2*'[2]per 10000'!E14+0.1*'[2]per 10000'!F14</f>
        <v>8.0055505150237512E-3</v>
      </c>
      <c r="D11" s="9">
        <f>0.1*'[2]per 10000'!C14+0.2*'[2]per 10000'!D14+0.4*'[2]per 10000'!E14+0.2*'[2]per 10000'!F14+0.1*'[2]per 10000'!G14</f>
        <v>0.21439062857873736</v>
      </c>
      <c r="E11" s="9">
        <f>0.1*'[2]per 10000'!D14+0.2*'[2]per 10000'!E14+0.4*'[2]per 10000'!F14+0.2*'[2]per 10000'!G14+0.1*'[2]per 10000'!H14</f>
        <v>0.43450680807909325</v>
      </c>
      <c r="F11" s="9">
        <f>0.1*'[2]per 10000'!E14+0.2*'[2]per 10000'!F14+0.4*'[2]per 10000'!G14+0.2*'[2]per 10000'!H14+0.1*'[2]per 10000'!I14</f>
        <v>0.82098031306804409</v>
      </c>
      <c r="G11" s="9">
        <f>0.1*'[2]per 10000'!F14+0.2*'[2]per 10000'!G14+0.4*'[2]per 10000'!H14+0.2*'[2]per 10000'!I14+0.1*'[2]per 10000'!J14</f>
        <v>0.42766680929887757</v>
      </c>
      <c r="H11" s="9">
        <f>0.1*'[2]per 10000'!G14+0.2*'[2]per 10000'!H14+0.4*'[2]per 10000'!I14+0.2*'[2]per 10000'!J14+0.1*'[2]per 10000'!K14</f>
        <v>0.2098306293919269</v>
      </c>
      <c r="I11" s="9">
        <f>0.1*'[2]per 10000'!H14+0.2*'[2]per 10000'!I14+0.4*'[2]per 10000'!J14+0.2*'[2]per 10000'!K14+0.1*'[2]per 10000'!L14</f>
        <v>5.7255509216185101E-3</v>
      </c>
      <c r="J11" s="9">
        <f>0.1*'[2]per 10000'!I14+0.2*'[2]per 10000'!J14+0.4*'[2]per 10000'!K14+0.2*'[2]per 10000'!L14+0.1*'[2]per 10000'!M14</f>
        <v>0</v>
      </c>
      <c r="K11" s="9">
        <f>0.1*'[2]per 10000'!J14+0.2*'[2]per 10000'!K14+0.4*'[2]per 10000'!L14+0.2*'[2]per 10000'!M14+0.1*'[2]per 10000'!N14</f>
        <v>0</v>
      </c>
      <c r="L11" s="9">
        <f>0.1*'[2]per 10000'!K14+0.2*'[2]per 10000'!L14+0.4*'[2]per 10000'!M14+0.2*'[2]per 10000'!N14+0.1*'[2]per 10000'!O14</f>
        <v>0</v>
      </c>
      <c r="M11" s="9">
        <f>0.1*'[2]per 10000'!L14+0.2*'[2]per 10000'!M14+0.4*'[2]per 10000'!N14+0.2*'[2]per 10000'!O14+0.1*'[2]per 10000'!P14</f>
        <v>0</v>
      </c>
      <c r="N11" s="9">
        <f>0.1*'[2]per 10000'!M14+0.2*'[2]per 10000'!N14+0.4*'[2]per 10000'!O14+0.2*'[2]per 10000'!P14+0.1*'[2]per 10000'!Q14</f>
        <v>0</v>
      </c>
      <c r="O11" s="9">
        <f>0.1*'[2]per 10000'!N14+0.2*'[2]per 10000'!O14+0.4*'[2]per 10000'!P14+0.2*'[2]per 10000'!Q14+0.1*'[2]per 10000'!R14</f>
        <v>0</v>
      </c>
      <c r="P11" s="9">
        <f>0.1*'[2]per 10000'!O14+0.2*'[2]per 10000'!P14+0.4*'[2]per 10000'!Q14+0.2*'[2]per 10000'!R14+0.1*'[2]per 10000'!S14</f>
        <v>0</v>
      </c>
      <c r="Q11" s="9">
        <f>0.1*'[2]per 10000'!P14+0.2*'[2]per 10000'!Q14+0.4*'[2]per 10000'!R14+0.2*'[2]per 10000'!S14+0.1*'[2]per 10000'!T14</f>
        <v>0</v>
      </c>
      <c r="R11" s="9">
        <f>0.1*'[2]per 10000'!Q14+0.2*'[2]per 10000'!R14+0.4*'[2]per 10000'!S14+0.2*'[2]per 10000'!T14+0.1*'[2]per 10000'!U14</f>
        <v>0</v>
      </c>
      <c r="S11" s="9">
        <f>0.1*'[2]per 10000'!R14+0.2*'[2]per 10000'!S14+0.4*'[2]per 10000'!T14+0.2*'[2]per 10000'!U14+0.1*'[2]per 10000'!V14</f>
        <v>0</v>
      </c>
      <c r="T11" s="9">
        <f>0.1*'[2]per 10000'!S14+0.2*'[2]per 10000'!T14+0.4*'[2]per 10000'!U14+0.2*'[2]per 10000'!V14+0.1*'[2]per 10000'!W14</f>
        <v>0</v>
      </c>
      <c r="U11" s="9">
        <f>0.1*'[2]per 10000'!T14+0.2*'[2]per 10000'!U14+0.4*'[2]per 10000'!V14+0.2*'[2]per 10000'!W14+0.1*'[2]per 10000'!X14</f>
        <v>0</v>
      </c>
      <c r="V11" s="9">
        <f>0.1*'[2]per 10000'!U14+0.2*'[2]per 10000'!V14+0.4*'[2]per 10000'!W14+0.2*'[2]per 10000'!X14+0.1*'[2]per 10000'!Y14</f>
        <v>0</v>
      </c>
      <c r="W11" s="9">
        <f>0.1*'[2]per 10000'!V14+0.2*'[2]per 10000'!W14+0.4*'[2]per 10000'!X14+0.2*'[2]per 10000'!Y14+0.1*'[2]per 10000'!Z14</f>
        <v>0</v>
      </c>
      <c r="X11" s="9">
        <f>0.1*'[2]per 10000'!W14+0.2*'[2]per 10000'!X14+0.4*'[2]per 10000'!Y14+0.2*'[2]per 10000'!Z14+0.1*'[2]per 10000'!AA14</f>
        <v>0</v>
      </c>
      <c r="Y11" s="9">
        <f>0.1*'[2]per 10000'!X14+0.2*'[2]per 10000'!Y14+0.4*'[2]per 10000'!Z14+0.2*'[2]per 10000'!AA14+0.1*'[2]per 10000'!AB14</f>
        <v>0</v>
      </c>
      <c r="Z11" s="9">
        <f>0.1*'[2]per 10000'!Y14+0.2*'[2]per 10000'!Z14+0.4*'[2]per 10000'!AA14+0.2*'[2]per 10000'!AB14+0.1*'[2]per 10000'!AC14</f>
        <v>0</v>
      </c>
      <c r="AA11" s="9">
        <f>0.1*'[2]per 10000'!Z14+0.2*'[2]per 10000'!AA14+0.4*'[2]per 10000'!AB14+0.2*'[2]per 10000'!AC14+0.1*'[2]per 10000'!AD14</f>
        <v>0</v>
      </c>
      <c r="AB11" s="9">
        <f>0.1*'[2]per 10000'!AA14+0.2*'[2]per 10000'!AB14+0.4*'[2]per 10000'!AC14+0.2*'[2]per 10000'!AD14+0.1*'[2]per 10000'!AE14</f>
        <v>0</v>
      </c>
      <c r="AC11" s="9">
        <f>0.1*'[2]per 10000'!AB14+0.2*'[2]per 10000'!AC14+0.4*'[2]per 10000'!AD14+0.2*'[2]per 10000'!AE14+0.1*'[2]per 10000'!AF14</f>
        <v>0</v>
      </c>
      <c r="AD11" s="9">
        <f>0.1*'[2]per 10000'!AC14+0.2*'[2]per 10000'!AD14+0.4*'[2]per 10000'!AE14+0.2*'[2]per 10000'!AF14+0.1*'[2]per 10000'!AG14</f>
        <v>0</v>
      </c>
      <c r="AE11" s="9">
        <f>0.1*'[2]per 10000'!AD14+0.2*'[2]per 10000'!AE14+0.4*'[2]per 10000'!AF14+0.2*'[2]per 10000'!AG14+0.1*'[2]per 10000'!AH14</f>
        <v>0</v>
      </c>
      <c r="AF11" s="9">
        <f>(0.1*'[2]per 10000'!AE14+0.2*'[2]per 10000'!AF14+0.4*'[2]per 10000'!AG14+0.2*'[2]per 10000'!AH14)/0.9</f>
        <v>0</v>
      </c>
      <c r="AG11" s="9">
        <f>(0.1*'[2]per 10000'!AF14+0.2*'[2]per 10000'!AG14+0.4*'[2]per 10000'!AH14)/0.7</f>
        <v>0</v>
      </c>
    </row>
    <row r="12" spans="1:33" x14ac:dyDescent="0.2">
      <c r="A12" s="19" t="s">
        <v>21</v>
      </c>
      <c r="B12" s="8" t="s">
        <v>21</v>
      </c>
      <c r="C12" s="9">
        <f>0.1*'[2]per 10000'!B16+0.2*'[2]per 10000'!C16+0.4*'[2]per 10000'!D16+0.2*'[2]per 10000'!E16+0.1*'[2]per 10000'!F16</f>
        <v>0</v>
      </c>
      <c r="D12" s="9">
        <f>0.1*'[2]per 10000'!C16+0.2*'[2]per 10000'!D16+0.4*'[2]per 10000'!E16+0.2*'[2]per 10000'!F16+0.1*'[2]per 10000'!G16</f>
        <v>0</v>
      </c>
      <c r="E12" s="9">
        <f>0.1*'[2]per 10000'!D16+0.2*'[2]per 10000'!E16+0.4*'[2]per 10000'!F16+0.2*'[2]per 10000'!G16+0.1*'[2]per 10000'!H16</f>
        <v>0</v>
      </c>
      <c r="F12" s="9">
        <f>0.1*'[2]per 10000'!E16+0.2*'[2]per 10000'!F16+0.4*'[2]per 10000'!G16+0.2*'[2]per 10000'!H16+0.1*'[2]per 10000'!I16</f>
        <v>0</v>
      </c>
      <c r="G12" s="9">
        <f>0.1*'[2]per 10000'!F16+0.2*'[2]per 10000'!G16+0.4*'[2]per 10000'!H16+0.2*'[2]per 10000'!I16+0.1*'[2]per 10000'!J16</f>
        <v>0</v>
      </c>
      <c r="H12" s="9">
        <f>0.1*'[2]per 10000'!G16+0.2*'[2]per 10000'!H16+0.4*'[2]per 10000'!I16+0.2*'[2]per 10000'!J16+0.1*'[2]per 10000'!K16</f>
        <v>0</v>
      </c>
      <c r="I12" s="9">
        <f>0.1*'[2]per 10000'!H16+0.2*'[2]per 10000'!I16+0.4*'[2]per 10000'!J16+0.2*'[2]per 10000'!K16+0.1*'[2]per 10000'!L16</f>
        <v>0</v>
      </c>
      <c r="J12" s="9">
        <f>0.1*'[2]per 10000'!I16+0.2*'[2]per 10000'!J16+0.4*'[2]per 10000'!K16+0.2*'[2]per 10000'!L16+0.1*'[2]per 10000'!M16</f>
        <v>0</v>
      </c>
      <c r="K12" s="9">
        <f>0.1*'[2]per 10000'!J16+0.2*'[2]per 10000'!K16+0.4*'[2]per 10000'!L16+0.2*'[2]per 10000'!M16+0.1*'[2]per 10000'!N16</f>
        <v>0</v>
      </c>
      <c r="L12" s="9">
        <f>0.1*'[2]per 10000'!K16+0.2*'[2]per 10000'!L16+0.4*'[2]per 10000'!M16+0.2*'[2]per 10000'!N16+0.1*'[2]per 10000'!O16</f>
        <v>0</v>
      </c>
      <c r="M12" s="9">
        <f>0.1*'[2]per 10000'!L16+0.2*'[2]per 10000'!M16+0.4*'[2]per 10000'!N16+0.2*'[2]per 10000'!O16+0.1*'[2]per 10000'!P16</f>
        <v>0</v>
      </c>
      <c r="N12" s="9">
        <f>0.1*'[2]per 10000'!M16+0.2*'[2]per 10000'!N16+0.4*'[2]per 10000'!O16+0.2*'[2]per 10000'!P16+0.1*'[2]per 10000'!Q16</f>
        <v>0</v>
      </c>
      <c r="O12" s="9">
        <f>0.1*'[2]per 10000'!N16+0.2*'[2]per 10000'!O16+0.4*'[2]per 10000'!P16+0.2*'[2]per 10000'!Q16+0.1*'[2]per 10000'!R16</f>
        <v>0</v>
      </c>
      <c r="P12" s="9">
        <f>0.1*'[2]per 10000'!O16+0.2*'[2]per 10000'!P16+0.4*'[2]per 10000'!Q16+0.2*'[2]per 10000'!R16+0.1*'[2]per 10000'!S16</f>
        <v>0</v>
      </c>
      <c r="Q12" s="9">
        <f>0.1*'[2]per 10000'!P16+0.2*'[2]per 10000'!Q16+0.4*'[2]per 10000'!R16+0.2*'[2]per 10000'!S16+0.1*'[2]per 10000'!T16</f>
        <v>0</v>
      </c>
      <c r="R12" s="9">
        <f>0.1*'[2]per 10000'!Q16+0.2*'[2]per 10000'!R16+0.4*'[2]per 10000'!S16+0.2*'[2]per 10000'!T16+0.1*'[2]per 10000'!U16</f>
        <v>0</v>
      </c>
      <c r="S12" s="9">
        <f>0.1*'[2]per 10000'!R16+0.2*'[2]per 10000'!S16+0.4*'[2]per 10000'!T16+0.2*'[2]per 10000'!U16+0.1*'[2]per 10000'!V16</f>
        <v>0</v>
      </c>
      <c r="T12" s="9">
        <f>0.1*'[2]per 10000'!S16+0.2*'[2]per 10000'!T16+0.4*'[2]per 10000'!U16+0.2*'[2]per 10000'!V16+0.1*'[2]per 10000'!W16</f>
        <v>0</v>
      </c>
      <c r="U12" s="9">
        <f>0.1*'[2]per 10000'!T16+0.2*'[2]per 10000'!U16+0.4*'[2]per 10000'!V16+0.2*'[2]per 10000'!W16+0.1*'[2]per 10000'!X16</f>
        <v>0</v>
      </c>
      <c r="V12" s="9">
        <f>0.1*'[2]per 10000'!U16+0.2*'[2]per 10000'!V16+0.4*'[2]per 10000'!W16+0.2*'[2]per 10000'!X16+0.1*'[2]per 10000'!Y16</f>
        <v>0</v>
      </c>
      <c r="W12" s="9">
        <f>0.1*'[2]per 10000'!V16+0.2*'[2]per 10000'!W16+0.4*'[2]per 10000'!X16+0.2*'[2]per 10000'!Y16+0.1*'[2]per 10000'!Z16</f>
        <v>0</v>
      </c>
      <c r="X12" s="9">
        <f>0.1*'[2]per 10000'!W16+0.2*'[2]per 10000'!X16+0.4*'[2]per 10000'!Y16+0.2*'[2]per 10000'!Z16+0.1*'[2]per 10000'!AA16</f>
        <v>0</v>
      </c>
      <c r="Y12" s="9">
        <f>0.1*'[2]per 10000'!X16+0.2*'[2]per 10000'!Y16+0.4*'[2]per 10000'!Z16+0.2*'[2]per 10000'!AA16+0.1*'[2]per 10000'!AB16</f>
        <v>0</v>
      </c>
      <c r="Z12" s="9">
        <f>0.1*'[2]per 10000'!Y16+0.2*'[2]per 10000'!Z16+0.4*'[2]per 10000'!AA16+0.2*'[2]per 10000'!AB16+0.1*'[2]per 10000'!AC16</f>
        <v>0</v>
      </c>
      <c r="AA12" s="9">
        <f>0.1*'[2]per 10000'!Z16+0.2*'[2]per 10000'!AA16+0.4*'[2]per 10000'!AB16+0.2*'[2]per 10000'!AC16+0.1*'[2]per 10000'!AD16</f>
        <v>0</v>
      </c>
      <c r="AB12" s="9">
        <f>0.1*'[2]per 10000'!AA16+0.2*'[2]per 10000'!AB16+0.4*'[2]per 10000'!AC16+0.2*'[2]per 10000'!AD16+0.1*'[2]per 10000'!AE16</f>
        <v>0</v>
      </c>
      <c r="AC12" s="9">
        <f>0.1*'[2]per 10000'!AB16+0.2*'[2]per 10000'!AC16+0.4*'[2]per 10000'!AD16+0.2*'[2]per 10000'!AE16+0.1*'[2]per 10000'!AF16</f>
        <v>0</v>
      </c>
      <c r="AD12" s="9">
        <f>0.1*'[2]per 10000'!AC16+0.2*'[2]per 10000'!AD16+0.4*'[2]per 10000'!AE16+0.2*'[2]per 10000'!AF16+0.1*'[2]per 10000'!AG16</f>
        <v>0</v>
      </c>
      <c r="AE12" s="9">
        <f>0.1*'[2]per 10000'!AD16+0.2*'[2]per 10000'!AE16+0.4*'[2]per 10000'!AF16+0.2*'[2]per 10000'!AG16+0.1*'[2]per 10000'!AH16</f>
        <v>0</v>
      </c>
      <c r="AF12" s="9">
        <f>(0.1*'[2]per 10000'!AE16+0.2*'[2]per 10000'!AF16+0.4*'[2]per 10000'!AG16+0.2*'[2]per 10000'!AH16)/0.9</f>
        <v>0</v>
      </c>
      <c r="AG12" s="9">
        <f>(0.1*'[2]per 10000'!AF16+0.2*'[2]per 10000'!AG16+0.4*'[2]per 10000'!AH16)/0.7</f>
        <v>0</v>
      </c>
    </row>
    <row r="13" spans="1:33" x14ac:dyDescent="0.2">
      <c r="A13" s="19" t="s">
        <v>22</v>
      </c>
      <c r="B13" s="8" t="s">
        <v>22</v>
      </c>
      <c r="C13" s="9">
        <f>0.1*'[2]per 10000'!B17+0.2*'[2]per 10000'!C17+0.4*'[2]per 10000'!D17+0.2*'[2]per 10000'!E17+0.1*'[2]per 10000'!F17</f>
        <v>2.0032243165357239E-3</v>
      </c>
      <c r="D13" s="9">
        <f>0.1*'[2]per 10000'!C17+0.2*'[2]per 10000'!D17+0.4*'[2]per 10000'!E17+0.2*'[2]per 10000'!F17+0.1*'[2]per 10000'!G17</f>
        <v>8.7767713431207979E-4</v>
      </c>
      <c r="E13" s="9">
        <f>0.1*'[2]per 10000'!D17+0.2*'[2]per 10000'!E17+0.4*'[2]per 10000'!F17+0.2*'[2]per 10000'!G17+0.1*'[2]per 10000'!H17</f>
        <v>2.2884796269565839E-4</v>
      </c>
      <c r="F13" s="9">
        <f>0.1*'[2]per 10000'!E17+0.2*'[2]per 10000'!F17+0.4*'[2]per 10000'!G17+0.2*'[2]per 10000'!H17+0.1*'[2]per 10000'!I17</f>
        <v>0</v>
      </c>
      <c r="G13" s="9">
        <f>0.1*'[2]per 10000'!F17+0.2*'[2]per 10000'!G17+0.4*'[2]per 10000'!H17+0.2*'[2]per 10000'!I17+0.1*'[2]per 10000'!J17</f>
        <v>0</v>
      </c>
      <c r="H13" s="9">
        <f>0.1*'[2]per 10000'!G17+0.2*'[2]per 10000'!H17+0.4*'[2]per 10000'!I17+0.2*'[2]per 10000'!J17+0.1*'[2]per 10000'!K17</f>
        <v>0</v>
      </c>
      <c r="I13" s="9">
        <f>0.1*'[2]per 10000'!H17+0.2*'[2]per 10000'!I17+0.4*'[2]per 10000'!J17+0.2*'[2]per 10000'!K17+0.1*'[2]per 10000'!L17</f>
        <v>0</v>
      </c>
      <c r="J13" s="9">
        <f>0.1*'[2]per 10000'!I17+0.2*'[2]per 10000'!J17+0.4*'[2]per 10000'!K17+0.2*'[2]per 10000'!L17+0.1*'[2]per 10000'!M17</f>
        <v>0</v>
      </c>
      <c r="K13" s="9">
        <f>0.1*'[2]per 10000'!J17+0.2*'[2]per 10000'!K17+0.4*'[2]per 10000'!L17+0.2*'[2]per 10000'!M17+0.1*'[2]per 10000'!N17</f>
        <v>0</v>
      </c>
      <c r="L13" s="9">
        <f>0.1*'[2]per 10000'!K17+0.2*'[2]per 10000'!L17+0.4*'[2]per 10000'!M17+0.2*'[2]per 10000'!N17+0.1*'[2]per 10000'!O17</f>
        <v>0</v>
      </c>
      <c r="M13" s="9">
        <f>0.1*'[2]per 10000'!L17+0.2*'[2]per 10000'!M17+0.4*'[2]per 10000'!N17+0.2*'[2]per 10000'!O17+0.1*'[2]per 10000'!P17</f>
        <v>0</v>
      </c>
      <c r="N13" s="9">
        <f>0.1*'[2]per 10000'!M17+0.2*'[2]per 10000'!N17+0.4*'[2]per 10000'!O17+0.2*'[2]per 10000'!P17+0.1*'[2]per 10000'!Q17</f>
        <v>0</v>
      </c>
      <c r="O13" s="9">
        <f>0.1*'[2]per 10000'!N17+0.2*'[2]per 10000'!O17+0.4*'[2]per 10000'!P17+0.2*'[2]per 10000'!Q17+0.1*'[2]per 10000'!R17</f>
        <v>4.3998907407776693E-4</v>
      </c>
      <c r="P13" s="9">
        <f>0.1*'[2]per 10000'!O17+0.2*'[2]per 10000'!P17+0.4*'[2]per 10000'!Q17+0.2*'[2]per 10000'!R17+0.1*'[2]per 10000'!S17</f>
        <v>1.2796168439252551E-3</v>
      </c>
      <c r="Q13" s="9">
        <f>0.1*'[2]per 10000'!P17+0.2*'[2]per 10000'!Q17+0.4*'[2]per 10000'!R17+0.2*'[2]per 10000'!S17+0.1*'[2]per 10000'!T17</f>
        <v>2.5592336878505102E-3</v>
      </c>
      <c r="R13" s="9">
        <f>0.1*'[2]per 10000'!Q17+0.2*'[2]per 10000'!R17+0.4*'[2]per 10000'!S17+0.2*'[2]per 10000'!T17+0.1*'[2]per 10000'!U17</f>
        <v>2.4785329312344193E-3</v>
      </c>
      <c r="S13" s="9">
        <f>0.1*'[2]per 10000'!R17+0.2*'[2]per 10000'!S17+0.4*'[2]per 10000'!T17+0.2*'[2]per 10000'!U17+0.1*'[2]per 10000'!V17</f>
        <v>1.2392664656172097E-3</v>
      </c>
      <c r="T13" s="9">
        <f>0.1*'[2]per 10000'!S17+0.2*'[2]per 10000'!T17+0.4*'[2]per 10000'!U17+0.2*'[2]per 10000'!V17+0.1*'[2]per 10000'!W17</f>
        <v>3.9963869576972136E-4</v>
      </c>
      <c r="U13" s="9">
        <f>0.1*'[2]per 10000'!T17+0.2*'[2]per 10000'!U17+0.4*'[2]per 10000'!V17+0.2*'[2]per 10000'!W17+0.1*'[2]per 10000'!X17</f>
        <v>0</v>
      </c>
      <c r="V13" s="9">
        <f>0.1*'[2]per 10000'!U17+0.2*'[2]per 10000'!V17+0.4*'[2]per 10000'!W17+0.2*'[2]per 10000'!X17+0.1*'[2]per 10000'!Y17</f>
        <v>0</v>
      </c>
      <c r="W13" s="9">
        <f>0.1*'[2]per 10000'!V17+0.2*'[2]per 10000'!W17+0.4*'[2]per 10000'!X17+0.2*'[2]per 10000'!Y17+0.1*'[2]per 10000'!Z17</f>
        <v>0</v>
      </c>
      <c r="X13" s="9">
        <f>0.1*'[2]per 10000'!W17+0.2*'[2]per 10000'!X17+0.4*'[2]per 10000'!Y17+0.2*'[2]per 10000'!Z17+0.1*'[2]per 10000'!AA17</f>
        <v>0</v>
      </c>
      <c r="Y13" s="9">
        <f>0.1*'[2]per 10000'!X17+0.2*'[2]per 10000'!Y17+0.4*'[2]per 10000'!Z17+0.2*'[2]per 10000'!AA17+0.1*'[2]per 10000'!AB17</f>
        <v>0</v>
      </c>
      <c r="Z13" s="9">
        <f>0.1*'[2]per 10000'!Y17+0.2*'[2]per 10000'!Z17+0.4*'[2]per 10000'!AA17+0.2*'[2]per 10000'!AB17+0.1*'[2]per 10000'!AC17</f>
        <v>2.5659549300155194E-4</v>
      </c>
      <c r="AA13" s="9">
        <f>0.1*'[2]per 10000'!Z17+0.2*'[2]per 10000'!AA17+0.4*'[2]per 10000'!AB17+0.2*'[2]per 10000'!AC17+0.1*'[2]per 10000'!AD17</f>
        <v>8.036838995706335E-4</v>
      </c>
      <c r="AB13" s="9">
        <f>0.1*'[2]per 10000'!AA17+0.2*'[2]per 10000'!AB17+0.4*'[2]per 10000'!AC17+0.2*'[2]per 10000'!AD17+0.1*'[2]per 10000'!AE17</f>
        <v>1.607367799141267E-3</v>
      </c>
      <c r="AC13" s="9">
        <f>0.1*'[2]per 10000'!AB17+0.2*'[2]per 10000'!AC17+0.4*'[2]per 10000'!AD17+0.2*'[2]per 10000'!AE17+0.1*'[2]per 10000'!AF17</f>
        <v>1.6751626402732225E-3</v>
      </c>
      <c r="AD13" s="9">
        <f>0.1*'[2]per 10000'!AC17+0.2*'[2]per 10000'!AD17+0.4*'[2]per 10000'!AE17+0.2*'[2]per 10000'!AF17+0.1*'[2]per 10000'!AG17</f>
        <v>8.3758132013661123E-4</v>
      </c>
      <c r="AE13" s="9">
        <f>0.1*'[2]per 10000'!AD17+0.2*'[2]per 10000'!AE17+0.4*'[2]per 10000'!AF17+0.2*'[2]per 10000'!AG17+0.1*'[2]per 10000'!AH17</f>
        <v>2.9049291356752962E-4</v>
      </c>
      <c r="AF13" s="9">
        <f>(0.1*'[2]per 10000'!AE17+0.2*'[2]per 10000'!AF17+0.4*'[2]per 10000'!AG17+0.2*'[2]per 10000'!AH17)/0.9</f>
        <v>0</v>
      </c>
      <c r="AG13" s="9">
        <f>(0.1*'[2]per 10000'!AF17+0.2*'[2]per 10000'!AG17+0.4*'[2]per 10000'!AH17)/0.7</f>
        <v>0</v>
      </c>
    </row>
    <row r="14" spans="1:33" x14ac:dyDescent="0.2">
      <c r="A14" s="19" t="s">
        <v>23</v>
      </c>
      <c r="B14" s="8" t="s">
        <v>23</v>
      </c>
      <c r="C14" s="9">
        <f>0.1*'[2]per 10000'!B18+0.2*'[2]per 10000'!C18+0.4*'[2]per 10000'!D18+0.2*'[2]per 10000'!E18+0.1*'[2]per 10000'!F18</f>
        <v>0</v>
      </c>
      <c r="D14" s="9">
        <f>0.1*'[2]per 10000'!C18+0.2*'[2]per 10000'!D18+0.4*'[2]per 10000'!E18+0.2*'[2]per 10000'!F18+0.1*'[2]per 10000'!G18</f>
        <v>0</v>
      </c>
      <c r="E14" s="9">
        <f>0.1*'[2]per 10000'!D18+0.2*'[2]per 10000'!E18+0.4*'[2]per 10000'!F18+0.2*'[2]per 10000'!G18+0.1*'[2]per 10000'!H18</f>
        <v>0</v>
      </c>
      <c r="F14" s="9">
        <f>0.1*'[2]per 10000'!E18+0.2*'[2]per 10000'!F18+0.4*'[2]per 10000'!G18+0.2*'[2]per 10000'!H18+0.1*'[2]per 10000'!I18</f>
        <v>0</v>
      </c>
      <c r="G14" s="9">
        <f>0.1*'[2]per 10000'!F18+0.2*'[2]per 10000'!G18+0.4*'[2]per 10000'!H18+0.2*'[2]per 10000'!I18+0.1*'[2]per 10000'!J18</f>
        <v>0</v>
      </c>
      <c r="H14" s="9">
        <f>0.1*'[2]per 10000'!G18+0.2*'[2]per 10000'!H18+0.4*'[2]per 10000'!I18+0.2*'[2]per 10000'!J18+0.1*'[2]per 10000'!K18</f>
        <v>0</v>
      </c>
      <c r="I14" s="9">
        <f>0.1*'[2]per 10000'!H18+0.2*'[2]per 10000'!I18+0.4*'[2]per 10000'!J18+0.2*'[2]per 10000'!K18+0.1*'[2]per 10000'!L18</f>
        <v>0</v>
      </c>
      <c r="J14" s="9">
        <f>0.1*'[2]per 10000'!I18+0.2*'[2]per 10000'!J18+0.4*'[2]per 10000'!K18+0.2*'[2]per 10000'!L18+0.1*'[2]per 10000'!M18</f>
        <v>0</v>
      </c>
      <c r="K14" s="9">
        <f>0.1*'[2]per 10000'!J18+0.2*'[2]per 10000'!K18+0.4*'[2]per 10000'!L18+0.2*'[2]per 10000'!M18+0.1*'[2]per 10000'!N18</f>
        <v>0</v>
      </c>
      <c r="L14" s="9">
        <f>0.1*'[2]per 10000'!K18+0.2*'[2]per 10000'!L18+0.4*'[2]per 10000'!M18+0.2*'[2]per 10000'!N18+0.1*'[2]per 10000'!O18</f>
        <v>0</v>
      </c>
      <c r="M14" s="9">
        <f>0.1*'[2]per 10000'!L18+0.2*'[2]per 10000'!M18+0.4*'[2]per 10000'!N18+0.2*'[2]per 10000'!O18+0.1*'[2]per 10000'!P18</f>
        <v>0</v>
      </c>
      <c r="N14" s="9">
        <f>0.1*'[2]per 10000'!M18+0.2*'[2]per 10000'!N18+0.4*'[2]per 10000'!O18+0.2*'[2]per 10000'!P18+0.1*'[2]per 10000'!Q18</f>
        <v>0</v>
      </c>
      <c r="O14" s="9">
        <f>0.1*'[2]per 10000'!N18+0.2*'[2]per 10000'!O18+0.4*'[2]per 10000'!P18+0.2*'[2]per 10000'!Q18+0.1*'[2]per 10000'!R18</f>
        <v>0</v>
      </c>
      <c r="P14" s="9">
        <f>0.1*'[2]per 10000'!O18+0.2*'[2]per 10000'!P18+0.4*'[2]per 10000'!Q18+0.2*'[2]per 10000'!R18+0.1*'[2]per 10000'!S18</f>
        <v>0</v>
      </c>
      <c r="Q14" s="9">
        <f>0.1*'[2]per 10000'!P18+0.2*'[2]per 10000'!Q18+0.4*'[2]per 10000'!R18+0.2*'[2]per 10000'!S18+0.1*'[2]per 10000'!T18</f>
        <v>0</v>
      </c>
      <c r="R14" s="9">
        <f>0.1*'[2]per 10000'!Q18+0.2*'[2]per 10000'!R18+0.4*'[2]per 10000'!S18+0.2*'[2]per 10000'!T18+0.1*'[2]per 10000'!U18</f>
        <v>0</v>
      </c>
      <c r="S14" s="9">
        <f>0.1*'[2]per 10000'!R18+0.2*'[2]per 10000'!S18+0.4*'[2]per 10000'!T18+0.2*'[2]per 10000'!U18+0.1*'[2]per 10000'!V18</f>
        <v>0</v>
      </c>
      <c r="T14" s="9">
        <f>0.1*'[2]per 10000'!S18+0.2*'[2]per 10000'!T18+0.4*'[2]per 10000'!U18+0.2*'[2]per 10000'!V18+0.1*'[2]per 10000'!W18</f>
        <v>0</v>
      </c>
      <c r="U14" s="9">
        <f>0.1*'[2]per 10000'!T18+0.2*'[2]per 10000'!U18+0.4*'[2]per 10000'!V18+0.2*'[2]per 10000'!W18+0.1*'[2]per 10000'!X18</f>
        <v>0</v>
      </c>
      <c r="V14" s="9">
        <f>0.1*'[2]per 10000'!U18+0.2*'[2]per 10000'!V18+0.4*'[2]per 10000'!W18+0.2*'[2]per 10000'!X18+0.1*'[2]per 10000'!Y18</f>
        <v>0</v>
      </c>
      <c r="W14" s="9">
        <f>0.1*'[2]per 10000'!V18+0.2*'[2]per 10000'!W18+0.4*'[2]per 10000'!X18+0.2*'[2]per 10000'!Y18+0.1*'[2]per 10000'!Z18</f>
        <v>0</v>
      </c>
      <c r="X14" s="9">
        <f>0.1*'[2]per 10000'!W18+0.2*'[2]per 10000'!X18+0.4*'[2]per 10000'!Y18+0.2*'[2]per 10000'!Z18+0.1*'[2]per 10000'!AA18</f>
        <v>0</v>
      </c>
      <c r="Y14" s="9">
        <f>0.1*'[2]per 10000'!X18+0.2*'[2]per 10000'!Y18+0.4*'[2]per 10000'!Z18+0.2*'[2]per 10000'!AA18+0.1*'[2]per 10000'!AB18</f>
        <v>0</v>
      </c>
      <c r="Z14" s="9">
        <f>0.1*'[2]per 10000'!Y18+0.2*'[2]per 10000'!Z18+0.4*'[2]per 10000'!AA18+0.2*'[2]per 10000'!AB18+0.1*'[2]per 10000'!AC18</f>
        <v>0</v>
      </c>
      <c r="AA14" s="9">
        <f>0.1*'[2]per 10000'!Z18+0.2*'[2]per 10000'!AA18+0.4*'[2]per 10000'!AB18+0.2*'[2]per 10000'!AC18+0.1*'[2]per 10000'!AD18</f>
        <v>0</v>
      </c>
      <c r="AB14" s="9">
        <f>0.1*'[2]per 10000'!AA18+0.2*'[2]per 10000'!AB18+0.4*'[2]per 10000'!AC18+0.2*'[2]per 10000'!AD18+0.1*'[2]per 10000'!AE18</f>
        <v>0</v>
      </c>
      <c r="AC14" s="9">
        <f>0.1*'[2]per 10000'!AB18+0.2*'[2]per 10000'!AC18+0.4*'[2]per 10000'!AD18+0.2*'[2]per 10000'!AE18+0.1*'[2]per 10000'!AF18</f>
        <v>0</v>
      </c>
      <c r="AD14" s="9">
        <f>0.1*'[2]per 10000'!AC18+0.2*'[2]per 10000'!AD18+0.4*'[2]per 10000'!AE18+0.2*'[2]per 10000'!AF18+0.1*'[2]per 10000'!AG18</f>
        <v>0</v>
      </c>
      <c r="AE14" s="9">
        <f>0.1*'[2]per 10000'!AD18+0.2*'[2]per 10000'!AE18+0.4*'[2]per 10000'!AF18+0.2*'[2]per 10000'!AG18+0.1*'[2]per 10000'!AH18</f>
        <v>0</v>
      </c>
      <c r="AF14" s="9">
        <f>(0.1*'[2]per 10000'!AE18+0.2*'[2]per 10000'!AF18+0.4*'[2]per 10000'!AG18+0.2*'[2]per 10000'!AH18)/0.9</f>
        <v>0</v>
      </c>
      <c r="AG14" s="9">
        <f>(0.1*'[2]per 10000'!AF18+0.2*'[2]per 10000'!AG18+0.4*'[2]per 10000'!AH18)/0.7</f>
        <v>0</v>
      </c>
    </row>
    <row r="15" spans="1:33" x14ac:dyDescent="0.2">
      <c r="A15" s="19" t="s">
        <v>24</v>
      </c>
      <c r="B15" s="8" t="s">
        <v>24</v>
      </c>
      <c r="C15" s="9">
        <f>0.1*'[2]per 10000'!B19+0.2*'[2]per 10000'!C19+0.4*'[2]per 10000'!D19+0.2*'[2]per 10000'!E19+0.1*'[2]per 10000'!F19</f>
        <v>0</v>
      </c>
      <c r="D15" s="9">
        <f>0.1*'[2]per 10000'!C19+0.2*'[2]per 10000'!D19+0.4*'[2]per 10000'!E19+0.2*'[2]per 10000'!F19+0.1*'[2]per 10000'!G19</f>
        <v>0</v>
      </c>
      <c r="E15" s="9">
        <f>0.1*'[2]per 10000'!D19+0.2*'[2]per 10000'!E19+0.4*'[2]per 10000'!F19+0.2*'[2]per 10000'!G19+0.1*'[2]per 10000'!H19</f>
        <v>0</v>
      </c>
      <c r="F15" s="9">
        <f>0.1*'[2]per 10000'!E19+0.2*'[2]per 10000'!F19+0.4*'[2]per 10000'!G19+0.2*'[2]per 10000'!H19+0.1*'[2]per 10000'!I19</f>
        <v>0</v>
      </c>
      <c r="G15" s="9">
        <f>0.1*'[2]per 10000'!F19+0.2*'[2]per 10000'!G19+0.4*'[2]per 10000'!H19+0.2*'[2]per 10000'!I19+0.1*'[2]per 10000'!J19</f>
        <v>0</v>
      </c>
      <c r="H15" s="9">
        <f>0.1*'[2]per 10000'!G19+0.2*'[2]per 10000'!H19+0.4*'[2]per 10000'!I19+0.2*'[2]per 10000'!J19+0.1*'[2]per 10000'!K19</f>
        <v>0</v>
      </c>
      <c r="I15" s="9">
        <f>0.1*'[2]per 10000'!H19+0.2*'[2]per 10000'!I19+0.4*'[2]per 10000'!J19+0.2*'[2]per 10000'!K19+0.1*'[2]per 10000'!L19</f>
        <v>0</v>
      </c>
      <c r="J15" s="9">
        <f>0.1*'[2]per 10000'!I19+0.2*'[2]per 10000'!J19+0.4*'[2]per 10000'!K19+0.2*'[2]per 10000'!L19+0.1*'[2]per 10000'!M19</f>
        <v>0</v>
      </c>
      <c r="K15" s="9">
        <f>0.1*'[2]per 10000'!J19+0.2*'[2]per 10000'!K19+0.4*'[2]per 10000'!L19+0.2*'[2]per 10000'!M19+0.1*'[2]per 10000'!N19</f>
        <v>0</v>
      </c>
      <c r="L15" s="9">
        <f>0.1*'[2]per 10000'!K19+0.2*'[2]per 10000'!L19+0.4*'[2]per 10000'!M19+0.2*'[2]per 10000'!N19+0.1*'[2]per 10000'!O19</f>
        <v>0</v>
      </c>
      <c r="M15" s="9">
        <f>0.1*'[2]per 10000'!L19+0.2*'[2]per 10000'!M19+0.4*'[2]per 10000'!N19+0.2*'[2]per 10000'!O19+0.1*'[2]per 10000'!P19</f>
        <v>0</v>
      </c>
      <c r="N15" s="9">
        <f>0.1*'[2]per 10000'!M19+0.2*'[2]per 10000'!N19+0.4*'[2]per 10000'!O19+0.2*'[2]per 10000'!P19+0.1*'[2]per 10000'!Q19</f>
        <v>0</v>
      </c>
      <c r="O15" s="9">
        <f>0.1*'[2]per 10000'!N19+0.2*'[2]per 10000'!O19+0.4*'[2]per 10000'!P19+0.2*'[2]per 10000'!Q19+0.1*'[2]per 10000'!R19</f>
        <v>0</v>
      </c>
      <c r="P15" s="9">
        <f>0.1*'[2]per 10000'!O19+0.2*'[2]per 10000'!P19+0.4*'[2]per 10000'!Q19+0.2*'[2]per 10000'!R19+0.1*'[2]per 10000'!S19</f>
        <v>0</v>
      </c>
      <c r="Q15" s="9">
        <f>0.1*'[2]per 10000'!P19+0.2*'[2]per 10000'!Q19+0.4*'[2]per 10000'!R19+0.2*'[2]per 10000'!S19+0.1*'[2]per 10000'!T19</f>
        <v>0</v>
      </c>
      <c r="R15" s="9">
        <f>0.1*'[2]per 10000'!Q19+0.2*'[2]per 10000'!R19+0.4*'[2]per 10000'!S19+0.2*'[2]per 10000'!T19+0.1*'[2]per 10000'!U19</f>
        <v>0</v>
      </c>
      <c r="S15" s="9">
        <f>0.1*'[2]per 10000'!R19+0.2*'[2]per 10000'!S19+0.4*'[2]per 10000'!T19+0.2*'[2]per 10000'!U19+0.1*'[2]per 10000'!V19</f>
        <v>0</v>
      </c>
      <c r="T15" s="9">
        <f>0.1*'[2]per 10000'!S19+0.2*'[2]per 10000'!T19+0.4*'[2]per 10000'!U19+0.2*'[2]per 10000'!V19+0.1*'[2]per 10000'!W19</f>
        <v>0</v>
      </c>
      <c r="U15" s="9">
        <f>0.1*'[2]per 10000'!T19+0.2*'[2]per 10000'!U19+0.4*'[2]per 10000'!V19+0.2*'[2]per 10000'!W19+0.1*'[2]per 10000'!X19</f>
        <v>0</v>
      </c>
      <c r="V15" s="9">
        <f>0.1*'[2]per 10000'!U19+0.2*'[2]per 10000'!V19+0.4*'[2]per 10000'!W19+0.2*'[2]per 10000'!X19+0.1*'[2]per 10000'!Y19</f>
        <v>0</v>
      </c>
      <c r="W15" s="9">
        <f>0.1*'[2]per 10000'!V19+0.2*'[2]per 10000'!W19+0.4*'[2]per 10000'!X19+0.2*'[2]per 10000'!Y19+0.1*'[2]per 10000'!Z19</f>
        <v>0</v>
      </c>
      <c r="X15" s="9">
        <f>0.1*'[2]per 10000'!W19+0.2*'[2]per 10000'!X19+0.4*'[2]per 10000'!Y19+0.2*'[2]per 10000'!Z19+0.1*'[2]per 10000'!AA19</f>
        <v>0</v>
      </c>
      <c r="Y15" s="9">
        <f>0.1*'[2]per 10000'!X19+0.2*'[2]per 10000'!Y19+0.4*'[2]per 10000'!Z19+0.2*'[2]per 10000'!AA19+0.1*'[2]per 10000'!AB19</f>
        <v>0</v>
      </c>
      <c r="Z15" s="9">
        <f>0.1*'[2]per 10000'!Y19+0.2*'[2]per 10000'!Z19+0.4*'[2]per 10000'!AA19+0.2*'[2]per 10000'!AB19+0.1*'[2]per 10000'!AC19</f>
        <v>0</v>
      </c>
      <c r="AA15" s="9">
        <f>0.1*'[2]per 10000'!Z19+0.2*'[2]per 10000'!AA19+0.4*'[2]per 10000'!AB19+0.2*'[2]per 10000'!AC19+0.1*'[2]per 10000'!AD19</f>
        <v>0</v>
      </c>
      <c r="AB15" s="9">
        <f>0.1*'[2]per 10000'!AA19+0.2*'[2]per 10000'!AB19+0.4*'[2]per 10000'!AC19+0.2*'[2]per 10000'!AD19+0.1*'[2]per 10000'!AE19</f>
        <v>0</v>
      </c>
      <c r="AC15" s="9">
        <f>0.1*'[2]per 10000'!AB19+0.2*'[2]per 10000'!AC19+0.4*'[2]per 10000'!AD19+0.2*'[2]per 10000'!AE19+0.1*'[2]per 10000'!AF19</f>
        <v>0</v>
      </c>
      <c r="AD15" s="9">
        <f>0.1*'[2]per 10000'!AC19+0.2*'[2]per 10000'!AD19+0.4*'[2]per 10000'!AE19+0.2*'[2]per 10000'!AF19+0.1*'[2]per 10000'!AG19</f>
        <v>0</v>
      </c>
      <c r="AE15" s="9">
        <f>0.1*'[2]per 10000'!AD19+0.2*'[2]per 10000'!AE19+0.4*'[2]per 10000'!AF19+0.2*'[2]per 10000'!AG19+0.1*'[2]per 10000'!AH19</f>
        <v>0</v>
      </c>
      <c r="AF15" s="9">
        <f>(0.1*'[2]per 10000'!AE19+0.2*'[2]per 10000'!AF19+0.4*'[2]per 10000'!AG19+0.2*'[2]per 10000'!AH19)/0.9</f>
        <v>0</v>
      </c>
      <c r="AG15" s="9">
        <f>(0.1*'[2]per 10000'!AF19+0.2*'[2]per 10000'!AG19+0.4*'[2]per 10000'!AH19)/0.7</f>
        <v>0</v>
      </c>
    </row>
    <row r="16" spans="1:33" x14ac:dyDescent="0.2">
      <c r="A16" s="19" t="s">
        <v>25</v>
      </c>
      <c r="B16" s="8" t="s">
        <v>25</v>
      </c>
      <c r="C16" s="9">
        <f>0.1*'[2]per 10000'!B20+0.2*'[2]per 10000'!C20+0.4*'[2]per 10000'!D20+0.2*'[2]per 10000'!E20+0.1*'[2]per 10000'!F20</f>
        <v>0</v>
      </c>
      <c r="D16" s="9">
        <f>0.1*'[2]per 10000'!C20+0.2*'[2]per 10000'!D20+0.4*'[2]per 10000'!E20+0.2*'[2]per 10000'!F20+0.1*'[2]per 10000'!G20</f>
        <v>0</v>
      </c>
      <c r="E16" s="9">
        <f>0.1*'[2]per 10000'!D20+0.2*'[2]per 10000'!E20+0.4*'[2]per 10000'!F20+0.2*'[2]per 10000'!G20+0.1*'[2]per 10000'!H20</f>
        <v>0</v>
      </c>
      <c r="F16" s="9">
        <f>0.1*'[2]per 10000'!E20+0.2*'[2]per 10000'!F20+0.4*'[2]per 10000'!G20+0.2*'[2]per 10000'!H20+0.1*'[2]per 10000'!I20</f>
        <v>0</v>
      </c>
      <c r="G16" s="9">
        <f>0.1*'[2]per 10000'!F20+0.2*'[2]per 10000'!G20+0.4*'[2]per 10000'!H20+0.2*'[2]per 10000'!I20+0.1*'[2]per 10000'!J20</f>
        <v>0</v>
      </c>
      <c r="H16" s="9">
        <f>0.1*'[2]per 10000'!G20+0.2*'[2]per 10000'!H20+0.4*'[2]per 10000'!I20+0.2*'[2]per 10000'!J20+0.1*'[2]per 10000'!K20</f>
        <v>0</v>
      </c>
      <c r="I16" s="9">
        <f>0.1*'[2]per 10000'!H20+0.2*'[2]per 10000'!I20+0.4*'[2]per 10000'!J20+0.2*'[2]per 10000'!K20+0.1*'[2]per 10000'!L20</f>
        <v>0</v>
      </c>
      <c r="J16" s="9">
        <f>0.1*'[2]per 10000'!I20+0.2*'[2]per 10000'!J20+0.4*'[2]per 10000'!K20+0.2*'[2]per 10000'!L20+0.1*'[2]per 10000'!M20</f>
        <v>0</v>
      </c>
      <c r="K16" s="9">
        <f>0.1*'[2]per 10000'!J20+0.2*'[2]per 10000'!K20+0.4*'[2]per 10000'!L20+0.2*'[2]per 10000'!M20+0.1*'[2]per 10000'!N20</f>
        <v>0</v>
      </c>
      <c r="L16" s="9">
        <f>0.1*'[2]per 10000'!K20+0.2*'[2]per 10000'!L20+0.4*'[2]per 10000'!M20+0.2*'[2]per 10000'!N20+0.1*'[2]per 10000'!O20</f>
        <v>0</v>
      </c>
      <c r="M16" s="9">
        <f>0.1*'[2]per 10000'!L20+0.2*'[2]per 10000'!M20+0.4*'[2]per 10000'!N20+0.2*'[2]per 10000'!O20+0.1*'[2]per 10000'!P20</f>
        <v>0</v>
      </c>
      <c r="N16" s="9">
        <f>0.1*'[2]per 10000'!M20+0.2*'[2]per 10000'!N20+0.4*'[2]per 10000'!O20+0.2*'[2]per 10000'!P20+0.1*'[2]per 10000'!Q20</f>
        <v>0</v>
      </c>
      <c r="O16" s="9">
        <f>0.1*'[2]per 10000'!N20+0.2*'[2]per 10000'!O20+0.4*'[2]per 10000'!P20+0.2*'[2]per 10000'!Q20+0.1*'[2]per 10000'!R20</f>
        <v>0</v>
      </c>
      <c r="P16" s="9">
        <f>0.1*'[2]per 10000'!O20+0.2*'[2]per 10000'!P20+0.4*'[2]per 10000'!Q20+0.2*'[2]per 10000'!R20+0.1*'[2]per 10000'!S20</f>
        <v>0</v>
      </c>
      <c r="Q16" s="9">
        <f>0.1*'[2]per 10000'!P20+0.2*'[2]per 10000'!Q20+0.4*'[2]per 10000'!R20+0.2*'[2]per 10000'!S20+0.1*'[2]per 10000'!T20</f>
        <v>0</v>
      </c>
      <c r="R16" s="9">
        <f>0.1*'[2]per 10000'!Q20+0.2*'[2]per 10000'!R20+0.4*'[2]per 10000'!S20+0.2*'[2]per 10000'!T20+0.1*'[2]per 10000'!U20</f>
        <v>0</v>
      </c>
      <c r="S16" s="9">
        <f>0.1*'[2]per 10000'!R20+0.2*'[2]per 10000'!S20+0.4*'[2]per 10000'!T20+0.2*'[2]per 10000'!U20+0.1*'[2]per 10000'!V20</f>
        <v>0</v>
      </c>
      <c r="T16" s="9">
        <f>0.1*'[2]per 10000'!S20+0.2*'[2]per 10000'!T20+0.4*'[2]per 10000'!U20+0.2*'[2]per 10000'!V20+0.1*'[2]per 10000'!W20</f>
        <v>0</v>
      </c>
      <c r="U16" s="9">
        <f>0.1*'[2]per 10000'!T20+0.2*'[2]per 10000'!U20+0.4*'[2]per 10000'!V20+0.2*'[2]per 10000'!W20+0.1*'[2]per 10000'!X20</f>
        <v>0</v>
      </c>
      <c r="V16" s="9">
        <f>0.1*'[2]per 10000'!U20+0.2*'[2]per 10000'!V20+0.4*'[2]per 10000'!W20+0.2*'[2]per 10000'!X20+0.1*'[2]per 10000'!Y20</f>
        <v>0</v>
      </c>
      <c r="W16" s="9">
        <f>0.1*'[2]per 10000'!V20+0.2*'[2]per 10000'!W20+0.4*'[2]per 10000'!X20+0.2*'[2]per 10000'!Y20+0.1*'[2]per 10000'!Z20</f>
        <v>0</v>
      </c>
      <c r="X16" s="9">
        <f>0.1*'[2]per 10000'!W20+0.2*'[2]per 10000'!X20+0.4*'[2]per 10000'!Y20+0.2*'[2]per 10000'!Z20+0.1*'[2]per 10000'!AA20</f>
        <v>0</v>
      </c>
      <c r="Y16" s="9">
        <f>0.1*'[2]per 10000'!X20+0.2*'[2]per 10000'!Y20+0.4*'[2]per 10000'!Z20+0.2*'[2]per 10000'!AA20+0.1*'[2]per 10000'!AB20</f>
        <v>0</v>
      </c>
      <c r="Z16" s="9">
        <f>0.1*'[2]per 10000'!Y20+0.2*'[2]per 10000'!Z20+0.4*'[2]per 10000'!AA20+0.2*'[2]per 10000'!AB20+0.1*'[2]per 10000'!AC20</f>
        <v>0</v>
      </c>
      <c r="AA16" s="9">
        <f>0.1*'[2]per 10000'!Z20+0.2*'[2]per 10000'!AA20+0.4*'[2]per 10000'!AB20+0.2*'[2]per 10000'!AC20+0.1*'[2]per 10000'!AD20</f>
        <v>0</v>
      </c>
      <c r="AB16" s="9">
        <f>0.1*'[2]per 10000'!AA20+0.2*'[2]per 10000'!AB20+0.4*'[2]per 10000'!AC20+0.2*'[2]per 10000'!AD20+0.1*'[2]per 10000'!AE20</f>
        <v>0</v>
      </c>
      <c r="AC16" s="9">
        <f>0.1*'[2]per 10000'!AB20+0.2*'[2]per 10000'!AC20+0.4*'[2]per 10000'!AD20+0.2*'[2]per 10000'!AE20+0.1*'[2]per 10000'!AF20</f>
        <v>0</v>
      </c>
      <c r="AD16" s="9">
        <f>0.1*'[2]per 10000'!AC20+0.2*'[2]per 10000'!AD20+0.4*'[2]per 10000'!AE20+0.2*'[2]per 10000'!AF20+0.1*'[2]per 10000'!AG20</f>
        <v>0</v>
      </c>
      <c r="AE16" s="9">
        <f>0.1*'[2]per 10000'!AD20+0.2*'[2]per 10000'!AE20+0.4*'[2]per 10000'!AF20+0.2*'[2]per 10000'!AG20+0.1*'[2]per 10000'!AH20</f>
        <v>0</v>
      </c>
      <c r="AF16" s="9">
        <f>(0.1*'[2]per 10000'!AE20+0.2*'[2]per 10000'!AF20+0.4*'[2]per 10000'!AG20+0.2*'[2]per 10000'!AH20)/0.9</f>
        <v>0</v>
      </c>
      <c r="AG16" s="9">
        <f>(0.1*'[2]per 10000'!AF20+0.2*'[2]per 10000'!AG20+0.4*'[2]per 10000'!AH20)/0.7</f>
        <v>0</v>
      </c>
    </row>
    <row r="17" spans="1:33" x14ac:dyDescent="0.2">
      <c r="A17" s="19" t="s">
        <v>26</v>
      </c>
      <c r="B17" s="8" t="s">
        <v>26</v>
      </c>
      <c r="C17" s="9">
        <f>0.1*'[2]per 10000'!B22+0.2*'[2]per 10000'!C22+0.4*'[2]per 10000'!D22+0.2*'[2]per 10000'!E22+0.1*'[2]per 10000'!F22</f>
        <v>0</v>
      </c>
      <c r="D17" s="9">
        <f>0.1*'[2]per 10000'!C22+0.2*'[2]per 10000'!D22+0.4*'[2]per 10000'!E22+0.2*'[2]per 10000'!F22+0.1*'[2]per 10000'!G22</f>
        <v>0</v>
      </c>
      <c r="E17" s="9">
        <f>0.1*'[2]per 10000'!D22+0.2*'[2]per 10000'!E22+0.4*'[2]per 10000'!F22+0.2*'[2]per 10000'!G22+0.1*'[2]per 10000'!H22</f>
        <v>0</v>
      </c>
      <c r="F17" s="9">
        <f>0.1*'[2]per 10000'!E22+0.2*'[2]per 10000'!F22+0.4*'[2]per 10000'!G22+0.2*'[2]per 10000'!H22+0.1*'[2]per 10000'!I22</f>
        <v>0</v>
      </c>
      <c r="G17" s="9">
        <f>0.1*'[2]per 10000'!F22+0.2*'[2]per 10000'!G22+0.4*'[2]per 10000'!H22+0.2*'[2]per 10000'!I22+0.1*'[2]per 10000'!J22</f>
        <v>0</v>
      </c>
      <c r="H17" s="9">
        <f>0.1*'[2]per 10000'!G22+0.2*'[2]per 10000'!H22+0.4*'[2]per 10000'!I22+0.2*'[2]per 10000'!J22+0.1*'[2]per 10000'!K22</f>
        <v>0</v>
      </c>
      <c r="I17" s="9">
        <f>0.1*'[2]per 10000'!H22+0.2*'[2]per 10000'!I22+0.4*'[2]per 10000'!J22+0.2*'[2]per 10000'!K22+0.1*'[2]per 10000'!L22</f>
        <v>0</v>
      </c>
      <c r="J17" s="9">
        <f>0.1*'[2]per 10000'!I22+0.2*'[2]per 10000'!J22+0.4*'[2]per 10000'!K22+0.2*'[2]per 10000'!L22+0.1*'[2]per 10000'!M22</f>
        <v>0</v>
      </c>
      <c r="K17" s="9">
        <f>0.1*'[2]per 10000'!J22+0.2*'[2]per 10000'!K22+0.4*'[2]per 10000'!L22+0.2*'[2]per 10000'!M22+0.1*'[2]per 10000'!N22</f>
        <v>0</v>
      </c>
      <c r="L17" s="9">
        <f>0.1*'[2]per 10000'!K22+0.2*'[2]per 10000'!L22+0.4*'[2]per 10000'!M22+0.2*'[2]per 10000'!N22+0.1*'[2]per 10000'!O22</f>
        <v>0</v>
      </c>
      <c r="M17" s="9">
        <f>0.1*'[2]per 10000'!L22+0.2*'[2]per 10000'!M22+0.4*'[2]per 10000'!N22+0.2*'[2]per 10000'!O22+0.1*'[2]per 10000'!P22</f>
        <v>0</v>
      </c>
      <c r="N17" s="9">
        <f>0.1*'[2]per 10000'!M22+0.2*'[2]per 10000'!N22+0.4*'[2]per 10000'!O22+0.2*'[2]per 10000'!P22+0.1*'[2]per 10000'!Q22</f>
        <v>0</v>
      </c>
      <c r="O17" s="9">
        <f>0.1*'[2]per 10000'!N22+0.2*'[2]per 10000'!O22+0.4*'[2]per 10000'!P22+0.2*'[2]per 10000'!Q22+0.1*'[2]per 10000'!R22</f>
        <v>0</v>
      </c>
      <c r="P17" s="9">
        <f>0.1*'[2]per 10000'!O22+0.2*'[2]per 10000'!P22+0.4*'[2]per 10000'!Q22+0.2*'[2]per 10000'!R22+0.1*'[2]per 10000'!S22</f>
        <v>0</v>
      </c>
      <c r="Q17" s="9">
        <f>0.1*'[2]per 10000'!P22+0.2*'[2]per 10000'!Q22+0.4*'[2]per 10000'!R22+0.2*'[2]per 10000'!S22+0.1*'[2]per 10000'!T22</f>
        <v>0</v>
      </c>
      <c r="R17" s="9">
        <f>0.1*'[2]per 10000'!Q22+0.2*'[2]per 10000'!R22+0.4*'[2]per 10000'!S22+0.2*'[2]per 10000'!T22+0.1*'[2]per 10000'!U22</f>
        <v>0</v>
      </c>
      <c r="S17" s="9">
        <f>0.1*'[2]per 10000'!R22+0.2*'[2]per 10000'!S22+0.4*'[2]per 10000'!T22+0.2*'[2]per 10000'!U22+0.1*'[2]per 10000'!V22</f>
        <v>0</v>
      </c>
      <c r="T17" s="9">
        <f>0.1*'[2]per 10000'!S22+0.2*'[2]per 10000'!T22+0.4*'[2]per 10000'!U22+0.2*'[2]per 10000'!V22+0.1*'[2]per 10000'!W22</f>
        <v>0</v>
      </c>
      <c r="U17" s="9">
        <f>0.1*'[2]per 10000'!T22+0.2*'[2]per 10000'!U22+0.4*'[2]per 10000'!V22+0.2*'[2]per 10000'!W22+0.1*'[2]per 10000'!X22</f>
        <v>0</v>
      </c>
      <c r="V17" s="9">
        <f>0.1*'[2]per 10000'!U22+0.2*'[2]per 10000'!V22+0.4*'[2]per 10000'!W22+0.2*'[2]per 10000'!X22+0.1*'[2]per 10000'!Y22</f>
        <v>0</v>
      </c>
      <c r="W17" s="9">
        <f>0.1*'[2]per 10000'!V22+0.2*'[2]per 10000'!W22+0.4*'[2]per 10000'!X22+0.2*'[2]per 10000'!Y22+0.1*'[2]per 10000'!Z22</f>
        <v>0</v>
      </c>
      <c r="X17" s="9">
        <f>0.1*'[2]per 10000'!W22+0.2*'[2]per 10000'!X22+0.4*'[2]per 10000'!Y22+0.2*'[2]per 10000'!Z22+0.1*'[2]per 10000'!AA22</f>
        <v>0</v>
      </c>
      <c r="Y17" s="9">
        <f>0.1*'[2]per 10000'!X22+0.2*'[2]per 10000'!Y22+0.4*'[2]per 10000'!Z22+0.2*'[2]per 10000'!AA22+0.1*'[2]per 10000'!AB22</f>
        <v>0</v>
      </c>
      <c r="Z17" s="9">
        <f>0.1*'[2]per 10000'!Y22+0.2*'[2]per 10000'!Z22+0.4*'[2]per 10000'!AA22+0.2*'[2]per 10000'!AB22+0.1*'[2]per 10000'!AC22</f>
        <v>0</v>
      </c>
      <c r="AA17" s="9">
        <f>0.1*'[2]per 10000'!Z22+0.2*'[2]per 10000'!AA22+0.4*'[2]per 10000'!AB22+0.2*'[2]per 10000'!AC22+0.1*'[2]per 10000'!AD22</f>
        <v>0</v>
      </c>
      <c r="AB17" s="9">
        <f>0.1*'[2]per 10000'!AA22+0.2*'[2]per 10000'!AB22+0.4*'[2]per 10000'!AC22+0.2*'[2]per 10000'!AD22+0.1*'[2]per 10000'!AE22</f>
        <v>0</v>
      </c>
      <c r="AC17" s="9">
        <f>0.1*'[2]per 10000'!AB22+0.2*'[2]per 10000'!AC22+0.4*'[2]per 10000'!AD22+0.2*'[2]per 10000'!AE22+0.1*'[2]per 10000'!AF22</f>
        <v>0</v>
      </c>
      <c r="AD17" s="9">
        <f>0.1*'[2]per 10000'!AC22+0.2*'[2]per 10000'!AD22+0.4*'[2]per 10000'!AE22+0.2*'[2]per 10000'!AF22+0.1*'[2]per 10000'!AG22</f>
        <v>0</v>
      </c>
      <c r="AE17" s="9">
        <f>0.1*'[2]per 10000'!AD22+0.2*'[2]per 10000'!AE22+0.4*'[2]per 10000'!AF22+0.2*'[2]per 10000'!AG22+0.1*'[2]per 10000'!AH22</f>
        <v>0</v>
      </c>
      <c r="AF17" s="9">
        <f>(0.1*'[2]per 10000'!AE22+0.2*'[2]per 10000'!AF22+0.4*'[2]per 10000'!AG22+0.2*'[2]per 10000'!AH22)/0.9</f>
        <v>0</v>
      </c>
      <c r="AG17" s="9">
        <f>(0.1*'[2]per 10000'!AF22+0.2*'[2]per 10000'!AG22+0.4*'[2]per 10000'!AH22)/0.7</f>
        <v>0</v>
      </c>
    </row>
    <row r="18" spans="1:33" x14ac:dyDescent="0.2">
      <c r="A18" s="19" t="s">
        <v>27</v>
      </c>
      <c r="B18" s="8" t="s">
        <v>27</v>
      </c>
      <c r="C18" s="9">
        <f>0.1*'[2]per 10000'!B25+0.2*'[2]per 10000'!C25+0.4*'[2]per 10000'!D25+0.2*'[2]per 10000'!E25+0.1*'[2]per 10000'!F25</f>
        <v>0</v>
      </c>
      <c r="D18" s="9">
        <f>0.1*'[2]per 10000'!C25+0.2*'[2]per 10000'!D25+0.4*'[2]per 10000'!E25+0.2*'[2]per 10000'!F25+0.1*'[2]per 10000'!G25</f>
        <v>0</v>
      </c>
      <c r="E18" s="9">
        <f>0.1*'[2]per 10000'!D25+0.2*'[2]per 10000'!E25+0.4*'[2]per 10000'!F25+0.2*'[2]per 10000'!G25+0.1*'[2]per 10000'!H25</f>
        <v>0</v>
      </c>
      <c r="F18" s="9">
        <f>0.1*'[2]per 10000'!E25+0.2*'[2]per 10000'!F25+0.4*'[2]per 10000'!G25+0.2*'[2]per 10000'!H25+0.1*'[2]per 10000'!I25</f>
        <v>0</v>
      </c>
      <c r="G18" s="9">
        <f>0.1*'[2]per 10000'!F25+0.2*'[2]per 10000'!G25+0.4*'[2]per 10000'!H25+0.2*'[2]per 10000'!I25+0.1*'[2]per 10000'!J25</f>
        <v>0</v>
      </c>
      <c r="H18" s="9">
        <f>0.1*'[2]per 10000'!G25+0.2*'[2]per 10000'!H25+0.4*'[2]per 10000'!I25+0.2*'[2]per 10000'!J25+0.1*'[2]per 10000'!K25</f>
        <v>0</v>
      </c>
      <c r="I18" s="9">
        <f>0.1*'[2]per 10000'!H25+0.2*'[2]per 10000'!I25+0.4*'[2]per 10000'!J25+0.2*'[2]per 10000'!K25+0.1*'[2]per 10000'!L25</f>
        <v>0</v>
      </c>
      <c r="J18" s="9">
        <f>0.1*'[2]per 10000'!I25+0.2*'[2]per 10000'!J25+0.4*'[2]per 10000'!K25+0.2*'[2]per 10000'!L25+0.1*'[2]per 10000'!M25</f>
        <v>0</v>
      </c>
      <c r="K18" s="9">
        <f>0.1*'[2]per 10000'!J25+0.2*'[2]per 10000'!K25+0.4*'[2]per 10000'!L25+0.2*'[2]per 10000'!M25+0.1*'[2]per 10000'!N25</f>
        <v>0</v>
      </c>
      <c r="L18" s="9">
        <f>0.1*'[2]per 10000'!K25+0.2*'[2]per 10000'!L25+0.4*'[2]per 10000'!M25+0.2*'[2]per 10000'!N25+0.1*'[2]per 10000'!O25</f>
        <v>0</v>
      </c>
      <c r="M18" s="9">
        <f>0.1*'[2]per 10000'!L25+0.2*'[2]per 10000'!M25+0.4*'[2]per 10000'!N25+0.2*'[2]per 10000'!O25+0.1*'[2]per 10000'!P25</f>
        <v>0</v>
      </c>
      <c r="N18" s="9">
        <f>0.1*'[2]per 10000'!M25+0.2*'[2]per 10000'!N25+0.4*'[2]per 10000'!O25+0.2*'[2]per 10000'!P25+0.1*'[2]per 10000'!Q25</f>
        <v>0</v>
      </c>
      <c r="O18" s="9">
        <f>0.1*'[2]per 10000'!N25+0.2*'[2]per 10000'!O25+0.4*'[2]per 10000'!P25+0.2*'[2]per 10000'!Q25+0.1*'[2]per 10000'!R25</f>
        <v>0</v>
      </c>
      <c r="P18" s="9">
        <f>0.1*'[2]per 10000'!O25+0.2*'[2]per 10000'!P25+0.4*'[2]per 10000'!Q25+0.2*'[2]per 10000'!R25+0.1*'[2]per 10000'!S25</f>
        <v>0</v>
      </c>
      <c r="Q18" s="9">
        <f>0.1*'[2]per 10000'!P25+0.2*'[2]per 10000'!Q25+0.4*'[2]per 10000'!R25+0.2*'[2]per 10000'!S25+0.1*'[2]per 10000'!T25</f>
        <v>0</v>
      </c>
      <c r="R18" s="9">
        <f>0.1*'[2]per 10000'!Q25+0.2*'[2]per 10000'!R25+0.4*'[2]per 10000'!S25+0.2*'[2]per 10000'!T25+0.1*'[2]per 10000'!U25</f>
        <v>0</v>
      </c>
      <c r="S18" s="9">
        <f>0.1*'[2]per 10000'!R25+0.2*'[2]per 10000'!S25+0.4*'[2]per 10000'!T25+0.2*'[2]per 10000'!U25+0.1*'[2]per 10000'!V25</f>
        <v>0</v>
      </c>
      <c r="T18" s="9">
        <f>0.1*'[2]per 10000'!S25+0.2*'[2]per 10000'!T25+0.4*'[2]per 10000'!U25+0.2*'[2]per 10000'!V25+0.1*'[2]per 10000'!W25</f>
        <v>0</v>
      </c>
      <c r="U18" s="9">
        <f>0.1*'[2]per 10000'!T25+0.2*'[2]per 10000'!U25+0.4*'[2]per 10000'!V25+0.2*'[2]per 10000'!W25+0.1*'[2]per 10000'!X25</f>
        <v>0</v>
      </c>
      <c r="V18" s="9">
        <f>0.1*'[2]per 10000'!U25+0.2*'[2]per 10000'!V25+0.4*'[2]per 10000'!W25+0.2*'[2]per 10000'!X25+0.1*'[2]per 10000'!Y25</f>
        <v>0</v>
      </c>
      <c r="W18" s="9">
        <f>0.1*'[2]per 10000'!V25+0.2*'[2]per 10000'!W25+0.4*'[2]per 10000'!X25+0.2*'[2]per 10000'!Y25+0.1*'[2]per 10000'!Z25</f>
        <v>0</v>
      </c>
      <c r="X18" s="9">
        <f>0.1*'[2]per 10000'!W25+0.2*'[2]per 10000'!X25+0.4*'[2]per 10000'!Y25+0.2*'[2]per 10000'!Z25+0.1*'[2]per 10000'!AA25</f>
        <v>0</v>
      </c>
      <c r="Y18" s="9">
        <f>0.1*'[2]per 10000'!X25+0.2*'[2]per 10000'!Y25+0.4*'[2]per 10000'!Z25+0.2*'[2]per 10000'!AA25+0.1*'[2]per 10000'!AB25</f>
        <v>0</v>
      </c>
      <c r="Z18" s="9">
        <f>0.1*'[2]per 10000'!Y25+0.2*'[2]per 10000'!Z25+0.4*'[2]per 10000'!AA25+0.2*'[2]per 10000'!AB25+0.1*'[2]per 10000'!AC25</f>
        <v>0</v>
      </c>
      <c r="AA18" s="9">
        <f>0.1*'[2]per 10000'!Z25+0.2*'[2]per 10000'!AA25+0.4*'[2]per 10000'!AB25+0.2*'[2]per 10000'!AC25+0.1*'[2]per 10000'!AD25</f>
        <v>0</v>
      </c>
      <c r="AB18" s="9">
        <f>0.1*'[2]per 10000'!AA25+0.2*'[2]per 10000'!AB25+0.4*'[2]per 10000'!AC25+0.2*'[2]per 10000'!AD25+0.1*'[2]per 10000'!AE25</f>
        <v>0</v>
      </c>
      <c r="AC18" s="9">
        <f>0.1*'[2]per 10000'!AB25+0.2*'[2]per 10000'!AC25+0.4*'[2]per 10000'!AD25+0.2*'[2]per 10000'!AE25+0.1*'[2]per 10000'!AF25</f>
        <v>0</v>
      </c>
      <c r="AD18" s="9">
        <f>0.1*'[2]per 10000'!AC25+0.2*'[2]per 10000'!AD25+0.4*'[2]per 10000'!AE25+0.2*'[2]per 10000'!AF25+0.1*'[2]per 10000'!AG25</f>
        <v>0</v>
      </c>
      <c r="AE18" s="9">
        <f>0.1*'[2]per 10000'!AD25+0.2*'[2]per 10000'!AE25+0.4*'[2]per 10000'!AF25+0.2*'[2]per 10000'!AG25+0.1*'[2]per 10000'!AH25</f>
        <v>0</v>
      </c>
      <c r="AF18" s="9">
        <f>(0.1*'[2]per 10000'!AE25+0.2*'[2]per 10000'!AF25+0.4*'[2]per 10000'!AG25+0.2*'[2]per 10000'!AH25)/0.9</f>
        <v>0</v>
      </c>
      <c r="AG18" s="9">
        <f>(0.1*'[2]per 10000'!AF25+0.2*'[2]per 10000'!AG25+0.4*'[2]per 10000'!AH25)/0.7</f>
        <v>0</v>
      </c>
    </row>
    <row r="19" spans="1:33" x14ac:dyDescent="0.2">
      <c r="A19" s="19" t="s">
        <v>28</v>
      </c>
      <c r="B19" s="8" t="s">
        <v>28</v>
      </c>
      <c r="C19" s="9">
        <f>0.1*'[2]per 10000'!B26+0.2*'[2]per 10000'!C26+0.4*'[2]per 10000'!D26+0.2*'[2]per 10000'!E26+0.1*'[2]per 10000'!F26</f>
        <v>11.208083666285962</v>
      </c>
      <c r="D19" s="9">
        <f>0.1*'[2]per 10000'!C26+0.2*'[2]per 10000'!D26+0.4*'[2]per 10000'!E26+0.2*'[2]per 10000'!F26+0.1*'[2]per 10000'!G26</f>
        <v>23.719349137464103</v>
      </c>
      <c r="E19" s="9">
        <f>0.1*'[2]per 10000'!D26+0.2*'[2]per 10000'!E26+0.4*'[2]per 10000'!F26+0.2*'[2]per 10000'!G26+0.1*'[2]per 10000'!H26</f>
        <v>24.115631860040441</v>
      </c>
      <c r="F19" s="9">
        <f>0.1*'[2]per 10000'!E26+0.2*'[2]per 10000'!F26+0.4*'[2]per 10000'!G26+0.2*'[2]per 10000'!H26+0.1*'[2]per 10000'!I26</f>
        <v>16.49248754696114</v>
      </c>
      <c r="G19" s="9">
        <f>0.1*'[2]per 10000'!F26+0.2*'[2]per 10000'!G26+0.4*'[2]per 10000'!H26+0.2*'[2]per 10000'!I26+0.1*'[2]per 10000'!J26</f>
        <v>7.3237336321984294</v>
      </c>
      <c r="H19" s="9">
        <f>0.1*'[2]per 10000'!G26+0.2*'[2]per 10000'!H26+0.4*'[2]per 10000'!I26+0.2*'[2]per 10000'!J26+0.1*'[2]per 10000'!K26</f>
        <v>2.0033500745780151</v>
      </c>
      <c r="I19" s="9">
        <f>0.1*'[2]per 10000'!H26+0.2*'[2]per 10000'!I26+0.4*'[2]per 10000'!J26+0.2*'[2]per 10000'!K26+0.1*'[2]per 10000'!L26</f>
        <v>0.35008413484291678</v>
      </c>
      <c r="J19" s="9">
        <f>0.1*'[2]per 10000'!I26+0.2*'[2]per 10000'!J26+0.4*'[2]per 10000'!K26+0.2*'[2]per 10000'!L26+0.1*'[2]per 10000'!M26</f>
        <v>0</v>
      </c>
      <c r="K19" s="9">
        <f>0.1*'[2]per 10000'!J26+0.2*'[2]per 10000'!K26+0.4*'[2]per 10000'!L26+0.2*'[2]per 10000'!M26+0.1*'[2]per 10000'!N26</f>
        <v>0</v>
      </c>
      <c r="L19" s="9">
        <f>0.1*'[2]per 10000'!K26+0.2*'[2]per 10000'!L26+0.4*'[2]per 10000'!M26+0.2*'[2]per 10000'!N26+0.1*'[2]per 10000'!O26</f>
        <v>0</v>
      </c>
      <c r="M19" s="9">
        <f>0.1*'[2]per 10000'!L26+0.2*'[2]per 10000'!M26+0.4*'[2]per 10000'!N26+0.2*'[2]per 10000'!O26+0.1*'[2]per 10000'!P26</f>
        <v>0</v>
      </c>
      <c r="N19" s="9">
        <f>0.1*'[2]per 10000'!M26+0.2*'[2]per 10000'!N26+0.4*'[2]per 10000'!O26+0.2*'[2]per 10000'!P26+0.1*'[2]per 10000'!Q26</f>
        <v>0</v>
      </c>
      <c r="O19" s="9">
        <f>0.1*'[2]per 10000'!N26+0.2*'[2]per 10000'!O26+0.4*'[2]per 10000'!P26+0.2*'[2]per 10000'!Q26+0.1*'[2]per 10000'!R26</f>
        <v>0</v>
      </c>
      <c r="P19" s="9">
        <f>0.1*'[2]per 10000'!O26+0.2*'[2]per 10000'!P26+0.4*'[2]per 10000'!Q26+0.2*'[2]per 10000'!R26+0.1*'[2]per 10000'!S26</f>
        <v>0</v>
      </c>
      <c r="Q19" s="9">
        <f>0.1*'[2]per 10000'!P26+0.2*'[2]per 10000'!Q26+0.4*'[2]per 10000'!R26+0.2*'[2]per 10000'!S26+0.1*'[2]per 10000'!T26</f>
        <v>0</v>
      </c>
      <c r="R19" s="9">
        <f>0.1*'[2]per 10000'!Q26+0.2*'[2]per 10000'!R26+0.4*'[2]per 10000'!S26+0.2*'[2]per 10000'!T26+0.1*'[2]per 10000'!U26</f>
        <v>0</v>
      </c>
      <c r="S19" s="9">
        <f>0.1*'[2]per 10000'!R26+0.2*'[2]per 10000'!S26+0.4*'[2]per 10000'!T26+0.2*'[2]per 10000'!U26+0.1*'[2]per 10000'!V26</f>
        <v>0</v>
      </c>
      <c r="T19" s="9">
        <f>0.1*'[2]per 10000'!S26+0.2*'[2]per 10000'!T26+0.4*'[2]per 10000'!U26+0.2*'[2]per 10000'!V26+0.1*'[2]per 10000'!W26</f>
        <v>0</v>
      </c>
      <c r="U19" s="9">
        <f>0.1*'[2]per 10000'!T26+0.2*'[2]per 10000'!U26+0.4*'[2]per 10000'!V26+0.2*'[2]per 10000'!W26+0.1*'[2]per 10000'!X26</f>
        <v>0</v>
      </c>
      <c r="V19" s="9">
        <f>0.1*'[2]per 10000'!U26+0.2*'[2]per 10000'!V26+0.4*'[2]per 10000'!W26+0.2*'[2]per 10000'!X26+0.1*'[2]per 10000'!Y26</f>
        <v>0</v>
      </c>
      <c r="W19" s="9">
        <f>0.1*'[2]per 10000'!V26+0.2*'[2]per 10000'!W26+0.4*'[2]per 10000'!X26+0.2*'[2]per 10000'!Y26+0.1*'[2]per 10000'!Z26</f>
        <v>0</v>
      </c>
      <c r="X19" s="9">
        <f>0.1*'[2]per 10000'!W26+0.2*'[2]per 10000'!X26+0.4*'[2]per 10000'!Y26+0.2*'[2]per 10000'!Z26+0.1*'[2]per 10000'!AA26</f>
        <v>0</v>
      </c>
      <c r="Y19" s="9">
        <f>0.1*'[2]per 10000'!X26+0.2*'[2]per 10000'!Y26+0.4*'[2]per 10000'!Z26+0.2*'[2]per 10000'!AA26+0.1*'[2]per 10000'!AB26</f>
        <v>0</v>
      </c>
      <c r="Z19" s="9">
        <f>0.1*'[2]per 10000'!Y26+0.2*'[2]per 10000'!Z26+0.4*'[2]per 10000'!AA26+0.2*'[2]per 10000'!AB26+0.1*'[2]per 10000'!AC26</f>
        <v>0</v>
      </c>
      <c r="AA19" s="9">
        <f>0.1*'[2]per 10000'!Z26+0.2*'[2]per 10000'!AA26+0.4*'[2]per 10000'!AB26+0.2*'[2]per 10000'!AC26+0.1*'[2]per 10000'!AD26</f>
        <v>0</v>
      </c>
      <c r="AB19" s="9">
        <f>0.1*'[2]per 10000'!AA26+0.2*'[2]per 10000'!AB26+0.4*'[2]per 10000'!AC26+0.2*'[2]per 10000'!AD26+0.1*'[2]per 10000'!AE26</f>
        <v>0</v>
      </c>
      <c r="AC19" s="9">
        <f>0.1*'[2]per 10000'!AB26+0.2*'[2]per 10000'!AC26+0.4*'[2]per 10000'!AD26+0.2*'[2]per 10000'!AE26+0.1*'[2]per 10000'!AF26</f>
        <v>0</v>
      </c>
      <c r="AD19" s="9">
        <f>0.1*'[2]per 10000'!AC26+0.2*'[2]per 10000'!AD26+0.4*'[2]per 10000'!AE26+0.2*'[2]per 10000'!AF26+0.1*'[2]per 10000'!AG26</f>
        <v>0</v>
      </c>
      <c r="AE19" s="9">
        <f>0.1*'[2]per 10000'!AD26+0.2*'[2]per 10000'!AE26+0.4*'[2]per 10000'!AF26+0.2*'[2]per 10000'!AG26+0.1*'[2]per 10000'!AH26</f>
        <v>0</v>
      </c>
      <c r="AF19" s="9">
        <f>(0.1*'[2]per 10000'!AE26+0.2*'[2]per 10000'!AF26+0.4*'[2]per 10000'!AG26+0.2*'[2]per 10000'!AH26)/0.9</f>
        <v>0</v>
      </c>
      <c r="AG19" s="9">
        <f>(0.1*'[2]per 10000'!AF26+0.2*'[2]per 10000'!AG26+0.4*'[2]per 10000'!AH26)/0.7</f>
        <v>0</v>
      </c>
    </row>
    <row r="20" spans="1:33" x14ac:dyDescent="0.2">
      <c r="A20" s="19" t="s">
        <v>29</v>
      </c>
      <c r="B20" s="8" t="s">
        <v>29</v>
      </c>
      <c r="C20" s="9">
        <f>0.1*'[2]per 10000'!B27+0.2*'[2]per 10000'!C27+0.4*'[2]per 10000'!D27+0.2*'[2]per 10000'!E27+0.1*'[2]per 10000'!F27</f>
        <v>0</v>
      </c>
      <c r="D20" s="9">
        <f>0.1*'[2]per 10000'!C27+0.2*'[2]per 10000'!D27+0.4*'[2]per 10000'!E27+0.2*'[2]per 10000'!F27+0.1*'[2]per 10000'!G27</f>
        <v>0</v>
      </c>
      <c r="E20" s="9">
        <f>0.1*'[2]per 10000'!D27+0.2*'[2]per 10000'!E27+0.4*'[2]per 10000'!F27+0.2*'[2]per 10000'!G27+0.1*'[2]per 10000'!H27</f>
        <v>0</v>
      </c>
      <c r="F20" s="9">
        <f>0.1*'[2]per 10000'!E27+0.2*'[2]per 10000'!F27+0.4*'[2]per 10000'!G27+0.2*'[2]per 10000'!H27+0.1*'[2]per 10000'!I27</f>
        <v>0</v>
      </c>
      <c r="G20" s="9">
        <f>0.1*'[2]per 10000'!F27+0.2*'[2]per 10000'!G27+0.4*'[2]per 10000'!H27+0.2*'[2]per 10000'!I27+0.1*'[2]per 10000'!J27</f>
        <v>0</v>
      </c>
      <c r="H20" s="9">
        <f>0.1*'[2]per 10000'!G27+0.2*'[2]per 10000'!H27+0.4*'[2]per 10000'!I27+0.2*'[2]per 10000'!J27+0.1*'[2]per 10000'!K27</f>
        <v>0</v>
      </c>
      <c r="I20" s="9">
        <f>0.1*'[2]per 10000'!H27+0.2*'[2]per 10000'!I27+0.4*'[2]per 10000'!J27+0.2*'[2]per 10000'!K27+0.1*'[2]per 10000'!L27</f>
        <v>0</v>
      </c>
      <c r="J20" s="9">
        <f>0.1*'[2]per 10000'!I27+0.2*'[2]per 10000'!J27+0.4*'[2]per 10000'!K27+0.2*'[2]per 10000'!L27+0.1*'[2]per 10000'!M27</f>
        <v>0</v>
      </c>
      <c r="K20" s="9">
        <f>0.1*'[2]per 10000'!J27+0.2*'[2]per 10000'!K27+0.4*'[2]per 10000'!L27+0.2*'[2]per 10000'!M27+0.1*'[2]per 10000'!N27</f>
        <v>0</v>
      </c>
      <c r="L20" s="9">
        <f>0.1*'[2]per 10000'!K27+0.2*'[2]per 10000'!L27+0.4*'[2]per 10000'!M27+0.2*'[2]per 10000'!N27+0.1*'[2]per 10000'!O27</f>
        <v>0</v>
      </c>
      <c r="M20" s="9">
        <f>0.1*'[2]per 10000'!L27+0.2*'[2]per 10000'!M27+0.4*'[2]per 10000'!N27+0.2*'[2]per 10000'!O27+0.1*'[2]per 10000'!P27</f>
        <v>0</v>
      </c>
      <c r="N20" s="9">
        <f>0.1*'[2]per 10000'!M27+0.2*'[2]per 10000'!N27+0.4*'[2]per 10000'!O27+0.2*'[2]per 10000'!P27+0.1*'[2]per 10000'!Q27</f>
        <v>0</v>
      </c>
      <c r="O20" s="9">
        <f>0.1*'[2]per 10000'!N27+0.2*'[2]per 10000'!O27+0.4*'[2]per 10000'!P27+0.2*'[2]per 10000'!Q27+0.1*'[2]per 10000'!R27</f>
        <v>0</v>
      </c>
      <c r="P20" s="9">
        <f>0.1*'[2]per 10000'!O27+0.2*'[2]per 10000'!P27+0.4*'[2]per 10000'!Q27+0.2*'[2]per 10000'!R27+0.1*'[2]per 10000'!S27</f>
        <v>0</v>
      </c>
      <c r="Q20" s="9">
        <f>0.1*'[2]per 10000'!P27+0.2*'[2]per 10000'!Q27+0.4*'[2]per 10000'!R27+0.2*'[2]per 10000'!S27+0.1*'[2]per 10000'!T27</f>
        <v>0</v>
      </c>
      <c r="R20" s="9">
        <f>0.1*'[2]per 10000'!Q27+0.2*'[2]per 10000'!R27+0.4*'[2]per 10000'!S27+0.2*'[2]per 10000'!T27+0.1*'[2]per 10000'!U27</f>
        <v>0</v>
      </c>
      <c r="S20" s="9">
        <f>0.1*'[2]per 10000'!R27+0.2*'[2]per 10000'!S27+0.4*'[2]per 10000'!T27+0.2*'[2]per 10000'!U27+0.1*'[2]per 10000'!V27</f>
        <v>0</v>
      </c>
      <c r="T20" s="9">
        <f>0.1*'[2]per 10000'!S27+0.2*'[2]per 10000'!T27+0.4*'[2]per 10000'!U27+0.2*'[2]per 10000'!V27+0.1*'[2]per 10000'!W27</f>
        <v>0</v>
      </c>
      <c r="U20" s="9">
        <f>0.1*'[2]per 10000'!T27+0.2*'[2]per 10000'!U27+0.4*'[2]per 10000'!V27+0.2*'[2]per 10000'!W27+0.1*'[2]per 10000'!X27</f>
        <v>0</v>
      </c>
      <c r="V20" s="9">
        <f>0.1*'[2]per 10000'!U27+0.2*'[2]per 10000'!V27+0.4*'[2]per 10000'!W27+0.2*'[2]per 10000'!X27+0.1*'[2]per 10000'!Y27</f>
        <v>0</v>
      </c>
      <c r="W20" s="9">
        <f>0.1*'[2]per 10000'!V27+0.2*'[2]per 10000'!W27+0.4*'[2]per 10000'!X27+0.2*'[2]per 10000'!Y27+0.1*'[2]per 10000'!Z27</f>
        <v>0</v>
      </c>
      <c r="X20" s="9">
        <f>0.1*'[2]per 10000'!W27+0.2*'[2]per 10000'!X27+0.4*'[2]per 10000'!Y27+0.2*'[2]per 10000'!Z27+0.1*'[2]per 10000'!AA27</f>
        <v>0</v>
      </c>
      <c r="Y20" s="9">
        <f>0.1*'[2]per 10000'!X27+0.2*'[2]per 10000'!Y27+0.4*'[2]per 10000'!Z27+0.2*'[2]per 10000'!AA27+0.1*'[2]per 10000'!AB27</f>
        <v>0</v>
      </c>
      <c r="Z20" s="9">
        <f>0.1*'[2]per 10000'!Y27+0.2*'[2]per 10000'!Z27+0.4*'[2]per 10000'!AA27+0.2*'[2]per 10000'!AB27+0.1*'[2]per 10000'!AC27</f>
        <v>0</v>
      </c>
      <c r="AA20" s="9">
        <f>0.1*'[2]per 10000'!Z27+0.2*'[2]per 10000'!AA27+0.4*'[2]per 10000'!AB27+0.2*'[2]per 10000'!AC27+0.1*'[2]per 10000'!AD27</f>
        <v>0</v>
      </c>
      <c r="AB20" s="9">
        <f>0.1*'[2]per 10000'!AA27+0.2*'[2]per 10000'!AB27+0.4*'[2]per 10000'!AC27+0.2*'[2]per 10000'!AD27+0.1*'[2]per 10000'!AE27</f>
        <v>0</v>
      </c>
      <c r="AC20" s="9">
        <f>0.1*'[2]per 10000'!AB27+0.2*'[2]per 10000'!AC27+0.4*'[2]per 10000'!AD27+0.2*'[2]per 10000'!AE27+0.1*'[2]per 10000'!AF27</f>
        <v>0</v>
      </c>
      <c r="AD20" s="9">
        <f>0.1*'[2]per 10000'!AC27+0.2*'[2]per 10000'!AD27+0.4*'[2]per 10000'!AE27+0.2*'[2]per 10000'!AF27+0.1*'[2]per 10000'!AG27</f>
        <v>0</v>
      </c>
      <c r="AE20" s="9">
        <f>0.1*'[2]per 10000'!AD27+0.2*'[2]per 10000'!AE27+0.4*'[2]per 10000'!AF27+0.2*'[2]per 10000'!AG27+0.1*'[2]per 10000'!AH27</f>
        <v>0</v>
      </c>
      <c r="AF20" s="9">
        <f>(0.1*'[2]per 10000'!AE27+0.2*'[2]per 10000'!AF27+0.4*'[2]per 10000'!AG27+0.2*'[2]per 10000'!AH27)/0.9</f>
        <v>0</v>
      </c>
      <c r="AG20" s="9">
        <f>(0.1*'[2]per 10000'!AF27+0.2*'[2]per 10000'!AG27+0.4*'[2]per 10000'!AH27)/0.7</f>
        <v>0</v>
      </c>
    </row>
    <row r="21" spans="1:33" x14ac:dyDescent="0.2">
      <c r="A21" s="19" t="s">
        <v>30</v>
      </c>
      <c r="B21" s="8" t="s">
        <v>30</v>
      </c>
      <c r="C21" s="9">
        <f>0.1*'[2]per 10000'!B28+0.2*'[2]per 10000'!C28+0.4*'[2]per 10000'!D28+0.2*'[2]per 10000'!E28+0.1*'[2]per 10000'!F28</f>
        <v>0</v>
      </c>
      <c r="D21" s="9">
        <f>0.1*'[2]per 10000'!C28+0.2*'[2]per 10000'!D28+0.4*'[2]per 10000'!E28+0.2*'[2]per 10000'!F28+0.1*'[2]per 10000'!G28</f>
        <v>0</v>
      </c>
      <c r="E21" s="9">
        <f>0.1*'[2]per 10000'!D28+0.2*'[2]per 10000'!E28+0.4*'[2]per 10000'!F28+0.2*'[2]per 10000'!G28+0.1*'[2]per 10000'!H28</f>
        <v>0</v>
      </c>
      <c r="F21" s="9">
        <f>0.1*'[2]per 10000'!E28+0.2*'[2]per 10000'!F28+0.4*'[2]per 10000'!G28+0.2*'[2]per 10000'!H28+0.1*'[2]per 10000'!I28</f>
        <v>0</v>
      </c>
      <c r="G21" s="9">
        <f>0.1*'[2]per 10000'!F28+0.2*'[2]per 10000'!G28+0.4*'[2]per 10000'!H28+0.2*'[2]per 10000'!I28+0.1*'[2]per 10000'!J28</f>
        <v>0</v>
      </c>
      <c r="H21" s="9">
        <f>0.1*'[2]per 10000'!G28+0.2*'[2]per 10000'!H28+0.4*'[2]per 10000'!I28+0.2*'[2]per 10000'!J28+0.1*'[2]per 10000'!K28</f>
        <v>0</v>
      </c>
      <c r="I21" s="9">
        <f>0.1*'[2]per 10000'!H28+0.2*'[2]per 10000'!I28+0.4*'[2]per 10000'!J28+0.2*'[2]per 10000'!K28+0.1*'[2]per 10000'!L28</f>
        <v>0</v>
      </c>
      <c r="J21" s="9">
        <f>0.1*'[2]per 10000'!I28+0.2*'[2]per 10000'!J28+0.4*'[2]per 10000'!K28+0.2*'[2]per 10000'!L28+0.1*'[2]per 10000'!M28</f>
        <v>0</v>
      </c>
      <c r="K21" s="9">
        <f>0.1*'[2]per 10000'!J28+0.2*'[2]per 10000'!K28+0.4*'[2]per 10000'!L28+0.2*'[2]per 10000'!M28+0.1*'[2]per 10000'!N28</f>
        <v>0</v>
      </c>
      <c r="L21" s="9">
        <f>0.1*'[2]per 10000'!K28+0.2*'[2]per 10000'!L28+0.4*'[2]per 10000'!M28+0.2*'[2]per 10000'!N28+0.1*'[2]per 10000'!O28</f>
        <v>0</v>
      </c>
      <c r="M21" s="9">
        <f>0.1*'[2]per 10000'!L28+0.2*'[2]per 10000'!M28+0.4*'[2]per 10000'!N28+0.2*'[2]per 10000'!O28+0.1*'[2]per 10000'!P28</f>
        <v>0</v>
      </c>
      <c r="N21" s="9">
        <f>0.1*'[2]per 10000'!M28+0.2*'[2]per 10000'!N28+0.4*'[2]per 10000'!O28+0.2*'[2]per 10000'!P28+0.1*'[2]per 10000'!Q28</f>
        <v>0</v>
      </c>
      <c r="O21" s="9">
        <f>0.1*'[2]per 10000'!N28+0.2*'[2]per 10000'!O28+0.4*'[2]per 10000'!P28+0.2*'[2]per 10000'!Q28+0.1*'[2]per 10000'!R28</f>
        <v>0</v>
      </c>
      <c r="P21" s="9">
        <f>0.1*'[2]per 10000'!O28+0.2*'[2]per 10000'!P28+0.4*'[2]per 10000'!Q28+0.2*'[2]per 10000'!R28+0.1*'[2]per 10000'!S28</f>
        <v>0</v>
      </c>
      <c r="Q21" s="9">
        <f>0.1*'[2]per 10000'!P28+0.2*'[2]per 10000'!Q28+0.4*'[2]per 10000'!R28+0.2*'[2]per 10000'!S28+0.1*'[2]per 10000'!T28</f>
        <v>0</v>
      </c>
      <c r="R21" s="9">
        <f>0.1*'[2]per 10000'!Q28+0.2*'[2]per 10000'!R28+0.4*'[2]per 10000'!S28+0.2*'[2]per 10000'!T28+0.1*'[2]per 10000'!U28</f>
        <v>0</v>
      </c>
      <c r="S21" s="9">
        <f>0.1*'[2]per 10000'!R28+0.2*'[2]per 10000'!S28+0.4*'[2]per 10000'!T28+0.2*'[2]per 10000'!U28+0.1*'[2]per 10000'!V28</f>
        <v>0</v>
      </c>
      <c r="T21" s="9">
        <f>0.1*'[2]per 10000'!S28+0.2*'[2]per 10000'!T28+0.4*'[2]per 10000'!U28+0.2*'[2]per 10000'!V28+0.1*'[2]per 10000'!W28</f>
        <v>0</v>
      </c>
      <c r="U21" s="9">
        <f>0.1*'[2]per 10000'!T28+0.2*'[2]per 10000'!U28+0.4*'[2]per 10000'!V28+0.2*'[2]per 10000'!W28+0.1*'[2]per 10000'!X28</f>
        <v>0</v>
      </c>
      <c r="V21" s="9">
        <f>0.1*'[2]per 10000'!U28+0.2*'[2]per 10000'!V28+0.4*'[2]per 10000'!W28+0.2*'[2]per 10000'!X28+0.1*'[2]per 10000'!Y28</f>
        <v>0</v>
      </c>
      <c r="W21" s="9">
        <f>0.1*'[2]per 10000'!V28+0.2*'[2]per 10000'!W28+0.4*'[2]per 10000'!X28+0.2*'[2]per 10000'!Y28+0.1*'[2]per 10000'!Z28</f>
        <v>0</v>
      </c>
      <c r="X21" s="9">
        <f>0.1*'[2]per 10000'!W28+0.2*'[2]per 10000'!X28+0.4*'[2]per 10000'!Y28+0.2*'[2]per 10000'!Z28+0.1*'[2]per 10000'!AA28</f>
        <v>0</v>
      </c>
      <c r="Y21" s="9">
        <f>0.1*'[2]per 10000'!X28+0.2*'[2]per 10000'!Y28+0.4*'[2]per 10000'!Z28+0.2*'[2]per 10000'!AA28+0.1*'[2]per 10000'!AB28</f>
        <v>0</v>
      </c>
      <c r="Z21" s="9">
        <f>0.1*'[2]per 10000'!Y28+0.2*'[2]per 10000'!Z28+0.4*'[2]per 10000'!AA28+0.2*'[2]per 10000'!AB28+0.1*'[2]per 10000'!AC28</f>
        <v>0</v>
      </c>
      <c r="AA21" s="9">
        <f>0.1*'[2]per 10000'!Z28+0.2*'[2]per 10000'!AA28+0.4*'[2]per 10000'!AB28+0.2*'[2]per 10000'!AC28+0.1*'[2]per 10000'!AD28</f>
        <v>0</v>
      </c>
      <c r="AB21" s="9">
        <f>0.1*'[2]per 10000'!AA28+0.2*'[2]per 10000'!AB28+0.4*'[2]per 10000'!AC28+0.2*'[2]per 10000'!AD28+0.1*'[2]per 10000'!AE28</f>
        <v>0</v>
      </c>
      <c r="AC21" s="9">
        <f>0.1*'[2]per 10000'!AB28+0.2*'[2]per 10000'!AC28+0.4*'[2]per 10000'!AD28+0.2*'[2]per 10000'!AE28+0.1*'[2]per 10000'!AF28</f>
        <v>0</v>
      </c>
      <c r="AD21" s="9">
        <f>0.1*'[2]per 10000'!AC28+0.2*'[2]per 10000'!AD28+0.4*'[2]per 10000'!AE28+0.2*'[2]per 10000'!AF28+0.1*'[2]per 10000'!AG28</f>
        <v>0</v>
      </c>
      <c r="AE21" s="9">
        <f>0.1*'[2]per 10000'!AD28+0.2*'[2]per 10000'!AE28+0.4*'[2]per 10000'!AF28+0.2*'[2]per 10000'!AG28+0.1*'[2]per 10000'!AH28</f>
        <v>0</v>
      </c>
      <c r="AF21" s="9">
        <f>(0.1*'[2]per 10000'!AE28+0.2*'[2]per 10000'!AF28+0.4*'[2]per 10000'!AG28+0.2*'[2]per 10000'!AH28)/0.9</f>
        <v>0</v>
      </c>
      <c r="AG21" s="9">
        <f>(0.1*'[2]per 10000'!AF28+0.2*'[2]per 10000'!AG28+0.4*'[2]per 10000'!AH28)/0.7</f>
        <v>0</v>
      </c>
    </row>
    <row r="22" spans="1:33" x14ac:dyDescent="0.2">
      <c r="A22" s="19" t="s">
        <v>31</v>
      </c>
      <c r="B22" s="8" t="s">
        <v>31</v>
      </c>
      <c r="C22" s="9">
        <f>0.1*'[2]per 10000'!B30+0.2*'[2]per 10000'!C30+0.4*'[2]per 10000'!D30+0.2*'[2]per 10000'!E30+0.1*'[2]per 10000'!F30</f>
        <v>0</v>
      </c>
      <c r="D22" s="9">
        <f>0.1*'[2]per 10000'!C30+0.2*'[2]per 10000'!D30+0.4*'[2]per 10000'!E30+0.2*'[2]per 10000'!F30+0.1*'[2]per 10000'!G30</f>
        <v>0</v>
      </c>
      <c r="E22" s="9">
        <f>0.1*'[2]per 10000'!D30+0.2*'[2]per 10000'!E30+0.4*'[2]per 10000'!F30+0.2*'[2]per 10000'!G30+0.1*'[2]per 10000'!H30</f>
        <v>0</v>
      </c>
      <c r="F22" s="9">
        <f>0.1*'[2]per 10000'!E30+0.2*'[2]per 10000'!F30+0.4*'[2]per 10000'!G30+0.2*'[2]per 10000'!H30+0.1*'[2]per 10000'!I30</f>
        <v>0</v>
      </c>
      <c r="G22" s="9">
        <f>0.1*'[2]per 10000'!F30+0.2*'[2]per 10000'!G30+0.4*'[2]per 10000'!H30+0.2*'[2]per 10000'!I30+0.1*'[2]per 10000'!J30</f>
        <v>0</v>
      </c>
      <c r="H22" s="9">
        <f>0.1*'[2]per 10000'!G30+0.2*'[2]per 10000'!H30+0.4*'[2]per 10000'!I30+0.2*'[2]per 10000'!J30+0.1*'[2]per 10000'!K30</f>
        <v>0</v>
      </c>
      <c r="I22" s="9">
        <f>0.1*'[2]per 10000'!H30+0.2*'[2]per 10000'!I30+0.4*'[2]per 10000'!J30+0.2*'[2]per 10000'!K30+0.1*'[2]per 10000'!L30</f>
        <v>0</v>
      </c>
      <c r="J22" s="9">
        <f>0.1*'[2]per 10000'!I30+0.2*'[2]per 10000'!J30+0.4*'[2]per 10000'!K30+0.2*'[2]per 10000'!L30+0.1*'[2]per 10000'!M30</f>
        <v>0</v>
      </c>
      <c r="K22" s="9">
        <f>0.1*'[2]per 10000'!J30+0.2*'[2]per 10000'!K30+0.4*'[2]per 10000'!L30+0.2*'[2]per 10000'!M30+0.1*'[2]per 10000'!N30</f>
        <v>0</v>
      </c>
      <c r="L22" s="9">
        <f>0.1*'[2]per 10000'!K30+0.2*'[2]per 10000'!L30+0.4*'[2]per 10000'!M30+0.2*'[2]per 10000'!N30+0.1*'[2]per 10000'!O30</f>
        <v>0</v>
      </c>
      <c r="M22" s="9">
        <f>0.1*'[2]per 10000'!L30+0.2*'[2]per 10000'!M30+0.4*'[2]per 10000'!N30+0.2*'[2]per 10000'!O30+0.1*'[2]per 10000'!P30</f>
        <v>0</v>
      </c>
      <c r="N22" s="9">
        <f>0.1*'[2]per 10000'!M30+0.2*'[2]per 10000'!N30+0.4*'[2]per 10000'!O30+0.2*'[2]per 10000'!P30+0.1*'[2]per 10000'!Q30</f>
        <v>0</v>
      </c>
      <c r="O22" s="9">
        <f>0.1*'[2]per 10000'!N30+0.2*'[2]per 10000'!O30+0.4*'[2]per 10000'!P30+0.2*'[2]per 10000'!Q30+0.1*'[2]per 10000'!R30</f>
        <v>0</v>
      </c>
      <c r="P22" s="9">
        <f>0.1*'[2]per 10000'!O30+0.2*'[2]per 10000'!P30+0.4*'[2]per 10000'!Q30+0.2*'[2]per 10000'!R30+0.1*'[2]per 10000'!S30</f>
        <v>0</v>
      </c>
      <c r="Q22" s="9">
        <f>0.1*'[2]per 10000'!P30+0.2*'[2]per 10000'!Q30+0.4*'[2]per 10000'!R30+0.2*'[2]per 10000'!S30+0.1*'[2]per 10000'!T30</f>
        <v>0</v>
      </c>
      <c r="R22" s="9">
        <f>0.1*'[2]per 10000'!Q30+0.2*'[2]per 10000'!R30+0.4*'[2]per 10000'!S30+0.2*'[2]per 10000'!T30+0.1*'[2]per 10000'!U30</f>
        <v>0</v>
      </c>
      <c r="S22" s="9">
        <f>0.1*'[2]per 10000'!R30+0.2*'[2]per 10000'!S30+0.4*'[2]per 10000'!T30+0.2*'[2]per 10000'!U30+0.1*'[2]per 10000'!V30</f>
        <v>0</v>
      </c>
      <c r="T22" s="9">
        <f>0.1*'[2]per 10000'!S30+0.2*'[2]per 10000'!T30+0.4*'[2]per 10000'!U30+0.2*'[2]per 10000'!V30+0.1*'[2]per 10000'!W30</f>
        <v>0</v>
      </c>
      <c r="U22" s="9">
        <f>0.1*'[2]per 10000'!T30+0.2*'[2]per 10000'!U30+0.4*'[2]per 10000'!V30+0.2*'[2]per 10000'!W30+0.1*'[2]per 10000'!X30</f>
        <v>0</v>
      </c>
      <c r="V22" s="9">
        <f>0.1*'[2]per 10000'!U30+0.2*'[2]per 10000'!V30+0.4*'[2]per 10000'!W30+0.2*'[2]per 10000'!X30+0.1*'[2]per 10000'!Y30</f>
        <v>0</v>
      </c>
      <c r="W22" s="9">
        <f>0.1*'[2]per 10000'!V30+0.2*'[2]per 10000'!W30+0.4*'[2]per 10000'!X30+0.2*'[2]per 10000'!Y30+0.1*'[2]per 10000'!Z30</f>
        <v>0</v>
      </c>
      <c r="X22" s="9">
        <f>0.1*'[2]per 10000'!W30+0.2*'[2]per 10000'!X30+0.4*'[2]per 10000'!Y30+0.2*'[2]per 10000'!Z30+0.1*'[2]per 10000'!AA30</f>
        <v>0</v>
      </c>
      <c r="Y22" s="9">
        <f>0.1*'[2]per 10000'!X30+0.2*'[2]per 10000'!Y30+0.4*'[2]per 10000'!Z30+0.2*'[2]per 10000'!AA30+0.1*'[2]per 10000'!AB30</f>
        <v>0</v>
      </c>
      <c r="Z22" s="9">
        <f>0.1*'[2]per 10000'!Y30+0.2*'[2]per 10000'!Z30+0.4*'[2]per 10000'!AA30+0.2*'[2]per 10000'!AB30+0.1*'[2]per 10000'!AC30</f>
        <v>0</v>
      </c>
      <c r="AA22" s="9">
        <f>0.1*'[2]per 10000'!Z30+0.2*'[2]per 10000'!AA30+0.4*'[2]per 10000'!AB30+0.2*'[2]per 10000'!AC30+0.1*'[2]per 10000'!AD30</f>
        <v>0</v>
      </c>
      <c r="AB22" s="9">
        <f>0.1*'[2]per 10000'!AA30+0.2*'[2]per 10000'!AB30+0.4*'[2]per 10000'!AC30+0.2*'[2]per 10000'!AD30+0.1*'[2]per 10000'!AE30</f>
        <v>0</v>
      </c>
      <c r="AC22" s="9">
        <f>0.1*'[2]per 10000'!AB30+0.2*'[2]per 10000'!AC30+0.4*'[2]per 10000'!AD30+0.2*'[2]per 10000'!AE30+0.1*'[2]per 10000'!AF30</f>
        <v>0</v>
      </c>
      <c r="AD22" s="9">
        <f>0.1*'[2]per 10000'!AC30+0.2*'[2]per 10000'!AD30+0.4*'[2]per 10000'!AE30+0.2*'[2]per 10000'!AF30+0.1*'[2]per 10000'!AG30</f>
        <v>0</v>
      </c>
      <c r="AE22" s="9">
        <f>0.1*'[2]per 10000'!AD30+0.2*'[2]per 10000'!AE30+0.4*'[2]per 10000'!AF30+0.2*'[2]per 10000'!AG30+0.1*'[2]per 10000'!AH30</f>
        <v>0</v>
      </c>
      <c r="AF22" s="9">
        <f>(0.1*'[2]per 10000'!AE30+0.2*'[2]per 10000'!AF30+0.4*'[2]per 10000'!AG30+0.2*'[2]per 10000'!AH30)/0.9</f>
        <v>0</v>
      </c>
      <c r="AG22" s="9">
        <f>(0.1*'[2]per 10000'!AF30+0.2*'[2]per 10000'!AG30+0.4*'[2]per 10000'!AH30)/0.7</f>
        <v>0</v>
      </c>
    </row>
    <row r="23" spans="1:33" x14ac:dyDescent="0.2">
      <c r="A23" s="19" t="s">
        <v>32</v>
      </c>
      <c r="B23" s="8" t="s">
        <v>32</v>
      </c>
      <c r="C23" s="9">
        <f>0.1*'[2]per 10000'!B31+0.2*'[2]per 10000'!C31+0.4*'[2]per 10000'!D31+0.2*'[2]per 10000'!E31+0.1*'[2]per 10000'!F31</f>
        <v>0</v>
      </c>
      <c r="D23" s="9">
        <f>0.1*'[2]per 10000'!C31+0.2*'[2]per 10000'!D31+0.4*'[2]per 10000'!E31+0.2*'[2]per 10000'!F31+0.1*'[2]per 10000'!G31</f>
        <v>0</v>
      </c>
      <c r="E23" s="9">
        <f>0.1*'[2]per 10000'!D31+0.2*'[2]per 10000'!E31+0.4*'[2]per 10000'!F31+0.2*'[2]per 10000'!G31+0.1*'[2]per 10000'!H31</f>
        <v>0</v>
      </c>
      <c r="F23" s="9">
        <f>0.1*'[2]per 10000'!E31+0.2*'[2]per 10000'!F31+0.4*'[2]per 10000'!G31+0.2*'[2]per 10000'!H31+0.1*'[2]per 10000'!I31</f>
        <v>0</v>
      </c>
      <c r="G23" s="9">
        <f>0.1*'[2]per 10000'!F31+0.2*'[2]per 10000'!G31+0.4*'[2]per 10000'!H31+0.2*'[2]per 10000'!I31+0.1*'[2]per 10000'!J31</f>
        <v>0</v>
      </c>
      <c r="H23" s="9">
        <f>0.1*'[2]per 10000'!G31+0.2*'[2]per 10000'!H31+0.4*'[2]per 10000'!I31+0.2*'[2]per 10000'!J31+0.1*'[2]per 10000'!K31</f>
        <v>0</v>
      </c>
      <c r="I23" s="9">
        <f>0.1*'[2]per 10000'!H31+0.2*'[2]per 10000'!I31+0.4*'[2]per 10000'!J31+0.2*'[2]per 10000'!K31+0.1*'[2]per 10000'!L31</f>
        <v>0</v>
      </c>
      <c r="J23" s="9">
        <f>0.1*'[2]per 10000'!I31+0.2*'[2]per 10000'!J31+0.4*'[2]per 10000'!K31+0.2*'[2]per 10000'!L31+0.1*'[2]per 10000'!M31</f>
        <v>0</v>
      </c>
      <c r="K23" s="9">
        <f>0.1*'[2]per 10000'!J31+0.2*'[2]per 10000'!K31+0.4*'[2]per 10000'!L31+0.2*'[2]per 10000'!M31+0.1*'[2]per 10000'!N31</f>
        <v>0</v>
      </c>
      <c r="L23" s="9">
        <f>0.1*'[2]per 10000'!K31+0.2*'[2]per 10000'!L31+0.4*'[2]per 10000'!M31+0.2*'[2]per 10000'!N31+0.1*'[2]per 10000'!O31</f>
        <v>0</v>
      </c>
      <c r="M23" s="9">
        <f>0.1*'[2]per 10000'!L31+0.2*'[2]per 10000'!M31+0.4*'[2]per 10000'!N31+0.2*'[2]per 10000'!O31+0.1*'[2]per 10000'!P31</f>
        <v>0</v>
      </c>
      <c r="N23" s="9">
        <f>0.1*'[2]per 10000'!M31+0.2*'[2]per 10000'!N31+0.4*'[2]per 10000'!O31+0.2*'[2]per 10000'!P31+0.1*'[2]per 10000'!Q31</f>
        <v>0</v>
      </c>
      <c r="O23" s="9">
        <f>0.1*'[2]per 10000'!N31+0.2*'[2]per 10000'!O31+0.4*'[2]per 10000'!P31+0.2*'[2]per 10000'!Q31+0.1*'[2]per 10000'!R31</f>
        <v>0</v>
      </c>
      <c r="P23" s="9">
        <f>0.1*'[2]per 10000'!O31+0.2*'[2]per 10000'!P31+0.4*'[2]per 10000'!Q31+0.2*'[2]per 10000'!R31+0.1*'[2]per 10000'!S31</f>
        <v>0</v>
      </c>
      <c r="Q23" s="9">
        <f>0.1*'[2]per 10000'!P31+0.2*'[2]per 10000'!Q31+0.4*'[2]per 10000'!R31+0.2*'[2]per 10000'!S31+0.1*'[2]per 10000'!T31</f>
        <v>0</v>
      </c>
      <c r="R23" s="9">
        <f>0.1*'[2]per 10000'!Q31+0.2*'[2]per 10000'!R31+0.4*'[2]per 10000'!S31+0.2*'[2]per 10000'!T31+0.1*'[2]per 10000'!U31</f>
        <v>0</v>
      </c>
      <c r="S23" s="9">
        <f>0.1*'[2]per 10000'!R31+0.2*'[2]per 10000'!S31+0.4*'[2]per 10000'!T31+0.2*'[2]per 10000'!U31+0.1*'[2]per 10000'!V31</f>
        <v>0</v>
      </c>
      <c r="T23" s="9">
        <f>0.1*'[2]per 10000'!S31+0.2*'[2]per 10000'!T31+0.4*'[2]per 10000'!U31+0.2*'[2]per 10000'!V31+0.1*'[2]per 10000'!W31</f>
        <v>0</v>
      </c>
      <c r="U23" s="9">
        <f>0.1*'[2]per 10000'!T31+0.2*'[2]per 10000'!U31+0.4*'[2]per 10000'!V31+0.2*'[2]per 10000'!W31+0.1*'[2]per 10000'!X31</f>
        <v>0</v>
      </c>
      <c r="V23" s="9">
        <f>0.1*'[2]per 10000'!U31+0.2*'[2]per 10000'!V31+0.4*'[2]per 10000'!W31+0.2*'[2]per 10000'!X31+0.1*'[2]per 10000'!Y31</f>
        <v>0</v>
      </c>
      <c r="W23" s="9">
        <f>0.1*'[2]per 10000'!V31+0.2*'[2]per 10000'!W31+0.4*'[2]per 10000'!X31+0.2*'[2]per 10000'!Y31+0.1*'[2]per 10000'!Z31</f>
        <v>0</v>
      </c>
      <c r="X23" s="9">
        <f>0.1*'[2]per 10000'!W31+0.2*'[2]per 10000'!X31+0.4*'[2]per 10000'!Y31+0.2*'[2]per 10000'!Z31+0.1*'[2]per 10000'!AA31</f>
        <v>0</v>
      </c>
      <c r="Y23" s="9">
        <f>0.1*'[2]per 10000'!X31+0.2*'[2]per 10000'!Y31+0.4*'[2]per 10000'!Z31+0.2*'[2]per 10000'!AA31+0.1*'[2]per 10000'!AB31</f>
        <v>0</v>
      </c>
      <c r="Z23" s="9">
        <f>0.1*'[2]per 10000'!Y31+0.2*'[2]per 10000'!Z31+0.4*'[2]per 10000'!AA31+0.2*'[2]per 10000'!AB31+0.1*'[2]per 10000'!AC31</f>
        <v>0</v>
      </c>
      <c r="AA23" s="9">
        <f>0.1*'[2]per 10000'!Z31+0.2*'[2]per 10000'!AA31+0.4*'[2]per 10000'!AB31+0.2*'[2]per 10000'!AC31+0.1*'[2]per 10000'!AD31</f>
        <v>0</v>
      </c>
      <c r="AB23" s="9">
        <f>0.1*'[2]per 10000'!AA31+0.2*'[2]per 10000'!AB31+0.4*'[2]per 10000'!AC31+0.2*'[2]per 10000'!AD31+0.1*'[2]per 10000'!AE31</f>
        <v>0</v>
      </c>
      <c r="AC23" s="9">
        <f>0.1*'[2]per 10000'!AB31+0.2*'[2]per 10000'!AC31+0.4*'[2]per 10000'!AD31+0.2*'[2]per 10000'!AE31+0.1*'[2]per 10000'!AF31</f>
        <v>0</v>
      </c>
      <c r="AD23" s="9">
        <f>0.1*'[2]per 10000'!AC31+0.2*'[2]per 10000'!AD31+0.4*'[2]per 10000'!AE31+0.2*'[2]per 10000'!AF31+0.1*'[2]per 10000'!AG31</f>
        <v>0</v>
      </c>
      <c r="AE23" s="9">
        <f>0.1*'[2]per 10000'!AD31+0.2*'[2]per 10000'!AE31+0.4*'[2]per 10000'!AF31+0.2*'[2]per 10000'!AG31+0.1*'[2]per 10000'!AH31</f>
        <v>0</v>
      </c>
      <c r="AF23" s="9">
        <f>(0.1*'[2]per 10000'!AE31+0.2*'[2]per 10000'!AF31+0.4*'[2]per 10000'!AG31+0.2*'[2]per 10000'!AH31)/0.9</f>
        <v>0</v>
      </c>
      <c r="AG23" s="9">
        <f>(0.1*'[2]per 10000'!AF31+0.2*'[2]per 10000'!AG31+0.4*'[2]per 10000'!AH31)/0.7</f>
        <v>0</v>
      </c>
    </row>
    <row r="24" spans="1:33" x14ac:dyDescent="0.2">
      <c r="A24" s="19" t="s">
        <v>33</v>
      </c>
      <c r="B24" s="8" t="s">
        <v>33</v>
      </c>
      <c r="C24" s="9">
        <f>0.1*'[2]per 10000'!B32+0.2*'[2]per 10000'!C32+0.4*'[2]per 10000'!D32+0.2*'[2]per 10000'!E32+0.1*'[2]per 10000'!F32</f>
        <v>0</v>
      </c>
      <c r="D24" s="9">
        <f>0.1*'[2]per 10000'!C32+0.2*'[2]per 10000'!D32+0.4*'[2]per 10000'!E32+0.2*'[2]per 10000'!F32+0.1*'[2]per 10000'!G32</f>
        <v>0</v>
      </c>
      <c r="E24" s="9">
        <f>0.1*'[2]per 10000'!D32+0.2*'[2]per 10000'!E32+0.4*'[2]per 10000'!F32+0.2*'[2]per 10000'!G32+0.1*'[2]per 10000'!H32</f>
        <v>0</v>
      </c>
      <c r="F24" s="9">
        <f>0.1*'[2]per 10000'!E32+0.2*'[2]per 10000'!F32+0.4*'[2]per 10000'!G32+0.2*'[2]per 10000'!H32+0.1*'[2]per 10000'!I32</f>
        <v>0</v>
      </c>
      <c r="G24" s="9">
        <f>0.1*'[2]per 10000'!F32+0.2*'[2]per 10000'!G32+0.4*'[2]per 10000'!H32+0.2*'[2]per 10000'!I32+0.1*'[2]per 10000'!J32</f>
        <v>0</v>
      </c>
      <c r="H24" s="9">
        <f>0.1*'[2]per 10000'!G32+0.2*'[2]per 10000'!H32+0.4*'[2]per 10000'!I32+0.2*'[2]per 10000'!J32+0.1*'[2]per 10000'!K32</f>
        <v>0</v>
      </c>
      <c r="I24" s="9">
        <f>0.1*'[2]per 10000'!H32+0.2*'[2]per 10000'!I32+0.4*'[2]per 10000'!J32+0.2*'[2]per 10000'!K32+0.1*'[2]per 10000'!L32</f>
        <v>0</v>
      </c>
      <c r="J24" s="9">
        <f>0.1*'[2]per 10000'!I32+0.2*'[2]per 10000'!J32+0.4*'[2]per 10000'!K32+0.2*'[2]per 10000'!L32+0.1*'[2]per 10000'!M32</f>
        <v>0</v>
      </c>
      <c r="K24" s="9">
        <f>0.1*'[2]per 10000'!J32+0.2*'[2]per 10000'!K32+0.4*'[2]per 10000'!L32+0.2*'[2]per 10000'!M32+0.1*'[2]per 10000'!N32</f>
        <v>0</v>
      </c>
      <c r="L24" s="9">
        <f>0.1*'[2]per 10000'!K32+0.2*'[2]per 10000'!L32+0.4*'[2]per 10000'!M32+0.2*'[2]per 10000'!N32+0.1*'[2]per 10000'!O32</f>
        <v>0</v>
      </c>
      <c r="M24" s="9">
        <f>0.1*'[2]per 10000'!L32+0.2*'[2]per 10000'!M32+0.4*'[2]per 10000'!N32+0.2*'[2]per 10000'!O32+0.1*'[2]per 10000'!P32</f>
        <v>0</v>
      </c>
      <c r="N24" s="9">
        <f>0.1*'[2]per 10000'!M32+0.2*'[2]per 10000'!N32+0.4*'[2]per 10000'!O32+0.2*'[2]per 10000'!P32+0.1*'[2]per 10000'!Q32</f>
        <v>0</v>
      </c>
      <c r="O24" s="9">
        <f>0.1*'[2]per 10000'!N32+0.2*'[2]per 10000'!O32+0.4*'[2]per 10000'!P32+0.2*'[2]per 10000'!Q32+0.1*'[2]per 10000'!R32</f>
        <v>0</v>
      </c>
      <c r="P24" s="9">
        <f>0.1*'[2]per 10000'!O32+0.2*'[2]per 10000'!P32+0.4*'[2]per 10000'!Q32+0.2*'[2]per 10000'!R32+0.1*'[2]per 10000'!S32</f>
        <v>0</v>
      </c>
      <c r="Q24" s="9">
        <f>0.1*'[2]per 10000'!P32+0.2*'[2]per 10000'!Q32+0.4*'[2]per 10000'!R32+0.2*'[2]per 10000'!S32+0.1*'[2]per 10000'!T32</f>
        <v>0</v>
      </c>
      <c r="R24" s="9">
        <f>0.1*'[2]per 10000'!Q32+0.2*'[2]per 10000'!R32+0.4*'[2]per 10000'!S32+0.2*'[2]per 10000'!T32+0.1*'[2]per 10000'!U32</f>
        <v>0</v>
      </c>
      <c r="S24" s="9">
        <f>0.1*'[2]per 10000'!R32+0.2*'[2]per 10000'!S32+0.4*'[2]per 10000'!T32+0.2*'[2]per 10000'!U32+0.1*'[2]per 10000'!V32</f>
        <v>0</v>
      </c>
      <c r="T24" s="9">
        <f>0.1*'[2]per 10000'!S32+0.2*'[2]per 10000'!T32+0.4*'[2]per 10000'!U32+0.2*'[2]per 10000'!V32+0.1*'[2]per 10000'!W32</f>
        <v>0</v>
      </c>
      <c r="U24" s="9">
        <f>0.1*'[2]per 10000'!T32+0.2*'[2]per 10000'!U32+0.4*'[2]per 10000'!V32+0.2*'[2]per 10000'!W32+0.1*'[2]per 10000'!X32</f>
        <v>0</v>
      </c>
      <c r="V24" s="9">
        <f>0.1*'[2]per 10000'!U32+0.2*'[2]per 10000'!V32+0.4*'[2]per 10000'!W32+0.2*'[2]per 10000'!X32+0.1*'[2]per 10000'!Y32</f>
        <v>0</v>
      </c>
      <c r="W24" s="9">
        <f>0.1*'[2]per 10000'!V32+0.2*'[2]per 10000'!W32+0.4*'[2]per 10000'!X32+0.2*'[2]per 10000'!Y32+0.1*'[2]per 10000'!Z32</f>
        <v>0</v>
      </c>
      <c r="X24" s="9">
        <f>0.1*'[2]per 10000'!W32+0.2*'[2]per 10000'!X32+0.4*'[2]per 10000'!Y32+0.2*'[2]per 10000'!Z32+0.1*'[2]per 10000'!AA32</f>
        <v>0</v>
      </c>
      <c r="Y24" s="9">
        <f>0.1*'[2]per 10000'!X32+0.2*'[2]per 10000'!Y32+0.4*'[2]per 10000'!Z32+0.2*'[2]per 10000'!AA32+0.1*'[2]per 10000'!AB32</f>
        <v>0</v>
      </c>
      <c r="Z24" s="9">
        <f>0.1*'[2]per 10000'!Y32+0.2*'[2]per 10000'!Z32+0.4*'[2]per 10000'!AA32+0.2*'[2]per 10000'!AB32+0.1*'[2]per 10000'!AC32</f>
        <v>0</v>
      </c>
      <c r="AA24" s="9">
        <f>0.1*'[2]per 10000'!Z32+0.2*'[2]per 10000'!AA32+0.4*'[2]per 10000'!AB32+0.2*'[2]per 10000'!AC32+0.1*'[2]per 10000'!AD32</f>
        <v>0</v>
      </c>
      <c r="AB24" s="9">
        <f>0.1*'[2]per 10000'!AA32+0.2*'[2]per 10000'!AB32+0.4*'[2]per 10000'!AC32+0.2*'[2]per 10000'!AD32+0.1*'[2]per 10000'!AE32</f>
        <v>3.8739309115315302E-3</v>
      </c>
      <c r="AC24" s="9">
        <f>0.1*'[2]per 10000'!AB32+0.2*'[2]per 10000'!AC32+0.4*'[2]per 10000'!AD32+0.2*'[2]per 10000'!AE32+0.1*'[2]per 10000'!AF32</f>
        <v>2.4405269866414704E-2</v>
      </c>
      <c r="AD24" s="9">
        <f>0.1*'[2]per 10000'!AC32+0.2*'[2]per 10000'!AD32+0.4*'[2]per 10000'!AE32+0.2*'[2]per 10000'!AF32+0.1*'[2]per 10000'!AG32</f>
        <v>0.26030889499858556</v>
      </c>
      <c r="AE24" s="9">
        <f>0.1*'[2]per 10000'!AD32+0.2*'[2]per 10000'!AE32+0.4*'[2]per 10000'!AF32+0.2*'[2]per 10000'!AG32+0.1*'[2]per 10000'!AH32</f>
        <v>0.54289315975665065</v>
      </c>
      <c r="AF24" s="9">
        <f>(0.1*'[2]per 10000'!AE32+0.2*'[2]per 10000'!AF32+0.4*'[2]per 10000'!AG32+0.2*'[2]per 10000'!AH32)/0.9</f>
        <v>1.082466753909552</v>
      </c>
      <c r="AG24" s="9">
        <f>(0.1*'[2]per 10000'!AF32+0.2*'[2]per 10000'!AG32+0.4*'[2]per 10000'!AH32)/0.7</f>
        <v>0.88818562784219834</v>
      </c>
    </row>
    <row r="25" spans="1:33" x14ac:dyDescent="0.2">
      <c r="A25" s="19" t="s">
        <v>34</v>
      </c>
      <c r="B25" s="8" t="s">
        <v>34</v>
      </c>
      <c r="C25" s="9">
        <f>0.1*'[2]per 10000'!B33+0.2*'[2]per 10000'!C33+0.4*'[2]per 10000'!D33+0.2*'[2]per 10000'!E33+0.1*'[2]per 10000'!F33</f>
        <v>0.21570825514285216</v>
      </c>
      <c r="D25" s="9">
        <f>0.1*'[2]per 10000'!C33+0.2*'[2]per 10000'!D33+0.4*'[2]per 10000'!E33+0.2*'[2]per 10000'!F33+0.1*'[2]per 10000'!G33</f>
        <v>0.14974286542346002</v>
      </c>
      <c r="E25" s="9">
        <f>0.1*'[2]per 10000'!D33+0.2*'[2]per 10000'!E33+0.4*'[2]per 10000'!F33+0.2*'[2]per 10000'!G33+0.1*'[2]per 10000'!H33</f>
        <v>0.13272088822124728</v>
      </c>
      <c r="F25" s="9">
        <f>0.1*'[2]per 10000'!E33+0.2*'[2]per 10000'!F33+0.4*'[2]per 10000'!G33+0.2*'[2]per 10000'!H33+0.1*'[2]per 10000'!I33</f>
        <v>0.22588174346162282</v>
      </c>
      <c r="G25" s="9">
        <f>0.1*'[2]per 10000'!F33+0.2*'[2]per 10000'!G33+0.4*'[2]per 10000'!H33+0.2*'[2]per 10000'!I33+0.1*'[2]per 10000'!J33</f>
        <v>0.47824338514530063</v>
      </c>
      <c r="H25" s="9">
        <f>0.1*'[2]per 10000'!G33+0.2*'[2]per 10000'!H33+0.4*'[2]per 10000'!I33+0.2*'[2]per 10000'!J33+0.1*'[2]per 10000'!K33</f>
        <v>0.77242997473362429</v>
      </c>
      <c r="I25" s="9">
        <f>0.1*'[2]per 10000'!H33+0.2*'[2]per 10000'!I33+0.4*'[2]per 10000'!J33+0.2*'[2]per 10000'!K33+0.1*'[2]per 10000'!L33</f>
        <v>0.94393738660465343</v>
      </c>
      <c r="J25" s="9">
        <f>0.1*'[2]per 10000'!I33+0.2*'[2]per 10000'!J33+0.4*'[2]per 10000'!K33+0.2*'[2]per 10000'!L33+0.1*'[2]per 10000'!M33</f>
        <v>1.1001332845146496</v>
      </c>
      <c r="K25" s="9">
        <f>0.1*'[2]per 10000'!J33+0.2*'[2]per 10000'!K33+0.4*'[2]per 10000'!L33+0.2*'[2]per 10000'!M33+0.1*'[2]per 10000'!N33</f>
        <v>1.2630323302330027</v>
      </c>
      <c r="L25" s="9">
        <f>0.1*'[2]per 10000'!K33+0.2*'[2]per 10000'!L33+0.4*'[2]per 10000'!M33+0.2*'[2]per 10000'!N33+0.1*'[2]per 10000'!O33</f>
        <v>1.660467664910988</v>
      </c>
      <c r="M25" s="9">
        <f>0.1*'[2]per 10000'!L33+0.2*'[2]per 10000'!M33+0.4*'[2]per 10000'!N33+0.2*'[2]per 10000'!O33+0.1*'[2]per 10000'!P33</f>
        <v>1.7202087142205249</v>
      </c>
      <c r="N25" s="9">
        <f>0.1*'[2]per 10000'!M33+0.2*'[2]per 10000'!N33+0.4*'[2]per 10000'!O33+0.2*'[2]per 10000'!P33+0.1*'[2]per 10000'!Q33</f>
        <v>1.5872078135553267</v>
      </c>
      <c r="O25" s="9">
        <f>0.1*'[2]per 10000'!N33+0.2*'[2]per 10000'!O33+0.4*'[2]per 10000'!P33+0.2*'[2]per 10000'!Q33+0.1*'[2]per 10000'!R33</f>
        <v>1.2320022197394889</v>
      </c>
      <c r="P25" s="9">
        <f>0.1*'[2]per 10000'!O33+0.2*'[2]per 10000'!P33+0.4*'[2]per 10000'!Q33+0.2*'[2]per 10000'!R33+0.1*'[2]per 10000'!S33</f>
        <v>0.76411847136006328</v>
      </c>
      <c r="Q25" s="9">
        <f>0.1*'[2]per 10000'!P33+0.2*'[2]per 10000'!Q33+0.4*'[2]per 10000'!R33+0.2*'[2]per 10000'!S33+0.1*'[2]per 10000'!T33</f>
        <v>0.44202448533507649</v>
      </c>
      <c r="R25" s="9">
        <f>0.1*'[2]per 10000'!Q33+0.2*'[2]per 10000'!R33+0.4*'[2]per 10000'!S33+0.2*'[2]per 10000'!T33+0.1*'[2]per 10000'!U33</f>
        <v>0.22969138881719592</v>
      </c>
      <c r="S25" s="9">
        <f>0.1*'[2]per 10000'!R33+0.2*'[2]per 10000'!S33+0.4*'[2]per 10000'!T33+0.2*'[2]per 10000'!U33+0.1*'[2]per 10000'!V33</f>
        <v>0.12409198266006091</v>
      </c>
      <c r="T25" s="9">
        <f>0.1*'[2]per 10000'!S33+0.2*'[2]per 10000'!T33+0.4*'[2]per 10000'!U33+0.2*'[2]per 10000'!V33+0.1*'[2]per 10000'!W33</f>
        <v>0.11553529177073207</v>
      </c>
      <c r="U25" s="9">
        <f>0.1*'[2]per 10000'!T33+0.2*'[2]per 10000'!U33+0.4*'[2]per 10000'!V33+0.2*'[2]per 10000'!W33+0.1*'[2]per 10000'!X33</f>
        <v>4.8561815264814706E-2</v>
      </c>
      <c r="V25" s="9">
        <f>0.1*'[2]per 10000'!U33+0.2*'[2]per 10000'!V33+0.4*'[2]per 10000'!W33+0.2*'[2]per 10000'!X33+0.1*'[2]per 10000'!Y33</f>
        <v>2.4280907632407353E-2</v>
      </c>
      <c r="W25" s="9">
        <f>0.1*'[2]per 10000'!V33+0.2*'[2]per 10000'!W33+0.4*'[2]per 10000'!X33+0.2*'[2]per 10000'!Y33+0.1*'[2]per 10000'!Z33</f>
        <v>0</v>
      </c>
      <c r="X25" s="9">
        <f>0.1*'[2]per 10000'!W33+0.2*'[2]per 10000'!X33+0.4*'[2]per 10000'!Y33+0.2*'[2]per 10000'!Z33+0.1*'[2]per 10000'!AA33</f>
        <v>5.7170554915510026E-3</v>
      </c>
      <c r="Y25" s="9">
        <f>0.1*'[2]per 10000'!X33+0.2*'[2]per 10000'!Y33+0.4*'[2]per 10000'!Z33+0.2*'[2]per 10000'!AA33+0.1*'[2]per 10000'!AB33</f>
        <v>2.830718852430867E-2</v>
      </c>
      <c r="Z25" s="9">
        <f>0.1*'[2]per 10000'!Y33+0.2*'[2]per 10000'!Z33+0.4*'[2]per 10000'!AA33+0.2*'[2]per 10000'!AB33+0.1*'[2]per 10000'!AC33</f>
        <v>5.661437704861734E-2</v>
      </c>
      <c r="AA25" s="9">
        <f>0.1*'[2]per 10000'!Z33+0.2*'[2]per 10000'!AA33+0.4*'[2]per 10000'!AB33+0.2*'[2]per 10000'!AC33+0.1*'[2]per 10000'!AD33</f>
        <v>7.8926421147928666E-2</v>
      </c>
      <c r="AB25" s="9">
        <f>0.1*'[2]per 10000'!AA33+0.2*'[2]per 10000'!AB33+0.4*'[2]per 10000'!AC33+0.2*'[2]per 10000'!AD33+0.1*'[2]per 10000'!AE33</f>
        <v>3.9463210573964333E-2</v>
      </c>
      <c r="AC25" s="9">
        <f>0.1*'[2]per 10000'!AB33+0.2*'[2]per 10000'!AC33+0.4*'[2]per 10000'!AD33+0.2*'[2]per 10000'!AE33+0.1*'[2]per 10000'!AF33</f>
        <v>2.200998972476656E-2</v>
      </c>
      <c r="AD25" s="9">
        <f>0.1*'[2]per 10000'!AC33+0.2*'[2]per 10000'!AD33+0.4*'[2]per 10000'!AE33+0.2*'[2]per 10000'!AF33+0.1*'[2]per 10000'!AG33</f>
        <v>2.1648408489002305E-2</v>
      </c>
      <c r="AE25" s="9">
        <f>0.1*'[2]per 10000'!AD33+0.2*'[2]per 10000'!AE33+0.4*'[2]per 10000'!AF33+0.2*'[2]per 10000'!AG33+0.1*'[2]per 10000'!AH33</f>
        <v>4.5368329906675331E-2</v>
      </c>
      <c r="AF25" s="9">
        <f>(0.1*'[2]per 10000'!AE33+0.2*'[2]per 10000'!AF33+0.4*'[2]per 10000'!AG33+0.2*'[2]per 10000'!AH33)/0.9</f>
        <v>6.6572429679990316E-2</v>
      </c>
      <c r="AG25" s="9">
        <f>(0.1*'[2]per 10000'!AF33+0.2*'[2]per 10000'!AG33+0.4*'[2]per 10000'!AH33)/0.7</f>
        <v>5.1674474488582582E-2</v>
      </c>
    </row>
    <row r="26" spans="1:33" x14ac:dyDescent="0.2">
      <c r="A26" s="19" t="s">
        <v>35</v>
      </c>
      <c r="B26" s="8" t="s">
        <v>35</v>
      </c>
      <c r="C26" s="9">
        <f>0.1*'[2]per 10000'!B35+0.2*'[2]per 10000'!C35+0.4*'[2]per 10000'!D35+0.2*'[2]per 10000'!E35+0.1*'[2]per 10000'!F35</f>
        <v>0.30300903796069489</v>
      </c>
      <c r="D26" s="9">
        <f>0.1*'[2]per 10000'!C35+0.2*'[2]per 10000'!D35+0.4*'[2]per 10000'!E35+0.2*'[2]per 10000'!F35+0.1*'[2]per 10000'!G35</f>
        <v>0.22395829224289882</v>
      </c>
      <c r="E26" s="9">
        <f>0.1*'[2]per 10000'!D35+0.2*'[2]per 10000'!E35+0.4*'[2]per 10000'!F35+0.2*'[2]per 10000'!G35+0.1*'[2]per 10000'!H35</f>
        <v>0.30584199981986104</v>
      </c>
      <c r="F26" s="9">
        <f>0.1*'[2]per 10000'!E35+0.2*'[2]per 10000'!F35+0.4*'[2]per 10000'!G35+0.2*'[2]per 10000'!H35+0.1*'[2]per 10000'!I35</f>
        <v>0.43771339062089293</v>
      </c>
      <c r="G26" s="9">
        <f>0.1*'[2]per 10000'!F35+0.2*'[2]per 10000'!G35+0.4*'[2]per 10000'!H35+0.2*'[2]per 10000'!I35+0.1*'[2]per 10000'!J35</f>
        <v>0.54545599495586661</v>
      </c>
      <c r="H26" s="9">
        <f>0.1*'[2]per 10000'!G35+0.2*'[2]per 10000'!H35+0.4*'[2]per 10000'!I35+0.2*'[2]per 10000'!J35+0.1*'[2]per 10000'!K35</f>
        <v>0.54628918045800223</v>
      </c>
      <c r="I26" s="9">
        <f>0.1*'[2]per 10000'!H35+0.2*'[2]per 10000'!I35+0.4*'[2]per 10000'!J35+0.2*'[2]per 10000'!K35+0.1*'[2]per 10000'!L35</f>
        <v>0.391863575468333</v>
      </c>
      <c r="J26" s="9">
        <f>0.1*'[2]per 10000'!I35+0.2*'[2]per 10000'!J35+0.4*'[2]per 10000'!K35+0.2*'[2]per 10000'!L35+0.1*'[2]per 10000'!M35</f>
        <v>0.22739793403695335</v>
      </c>
      <c r="K26" s="9">
        <f>0.1*'[2]per 10000'!J35+0.2*'[2]per 10000'!K35+0.4*'[2]per 10000'!L35+0.2*'[2]per 10000'!M35+0.1*'[2]per 10000'!N35</f>
        <v>7.8465695936550547E-2</v>
      </c>
      <c r="L26" s="9">
        <f>0.1*'[2]per 10000'!K35+0.2*'[2]per 10000'!L35+0.4*'[2]per 10000'!M35+0.2*'[2]per 10000'!N35+0.1*'[2]per 10000'!O35</f>
        <v>2.1081358876970307E-2</v>
      </c>
      <c r="M26" s="9">
        <f>0.1*'[2]per 10000'!L35+0.2*'[2]per 10000'!M35+0.4*'[2]per 10000'!N35+0.2*'[2]per 10000'!O35+0.1*'[2]per 10000'!P35</f>
        <v>0</v>
      </c>
      <c r="N26" s="9">
        <f>0.1*'[2]per 10000'!M35+0.2*'[2]per 10000'!N35+0.4*'[2]per 10000'!O35+0.2*'[2]per 10000'!P35+0.1*'[2]per 10000'!Q35</f>
        <v>0</v>
      </c>
      <c r="O26" s="9">
        <f>0.1*'[2]per 10000'!N35+0.2*'[2]per 10000'!O35+0.4*'[2]per 10000'!P35+0.2*'[2]per 10000'!Q35+0.1*'[2]per 10000'!R35</f>
        <v>0</v>
      </c>
      <c r="P26" s="9">
        <f>0.1*'[2]per 10000'!O35+0.2*'[2]per 10000'!P35+0.4*'[2]per 10000'!Q35+0.2*'[2]per 10000'!R35+0.1*'[2]per 10000'!S35</f>
        <v>0</v>
      </c>
      <c r="Q26" s="9">
        <f>0.1*'[2]per 10000'!P35+0.2*'[2]per 10000'!Q35+0.4*'[2]per 10000'!R35+0.2*'[2]per 10000'!S35+0.1*'[2]per 10000'!T35</f>
        <v>0</v>
      </c>
      <c r="R26" s="9">
        <f>0.1*'[2]per 10000'!Q35+0.2*'[2]per 10000'!R35+0.4*'[2]per 10000'!S35+0.2*'[2]per 10000'!T35+0.1*'[2]per 10000'!U35</f>
        <v>0</v>
      </c>
      <c r="S26" s="9">
        <f>0.1*'[2]per 10000'!R35+0.2*'[2]per 10000'!S35+0.4*'[2]per 10000'!T35+0.2*'[2]per 10000'!U35+0.1*'[2]per 10000'!V35</f>
        <v>0</v>
      </c>
      <c r="T26" s="9">
        <f>0.1*'[2]per 10000'!S35+0.2*'[2]per 10000'!T35+0.4*'[2]per 10000'!U35+0.2*'[2]per 10000'!V35+0.1*'[2]per 10000'!W35</f>
        <v>0</v>
      </c>
      <c r="U26" s="9">
        <f>0.1*'[2]per 10000'!T35+0.2*'[2]per 10000'!U35+0.4*'[2]per 10000'!V35+0.2*'[2]per 10000'!W35+0.1*'[2]per 10000'!X35</f>
        <v>1.9898606308475747E-3</v>
      </c>
      <c r="V26" s="9">
        <f>0.1*'[2]per 10000'!U35+0.2*'[2]per 10000'!V35+0.4*'[2]per 10000'!W35+0.2*'[2]per 10000'!X35+0.1*'[2]per 10000'!Y35</f>
        <v>3.9797212616951494E-3</v>
      </c>
      <c r="W26" s="9">
        <f>0.1*'[2]per 10000'!V35+0.2*'[2]per 10000'!W35+0.4*'[2]per 10000'!X35+0.2*'[2]per 10000'!Y35+0.1*'[2]per 10000'!Z35</f>
        <v>7.9594425233902987E-3</v>
      </c>
      <c r="X26" s="9">
        <f>0.1*'[2]per 10000'!W35+0.2*'[2]per 10000'!X35+0.4*'[2]per 10000'!Y35+0.2*'[2]per 10000'!Z35+0.1*'[2]per 10000'!AA35</f>
        <v>3.9797212616951494E-3</v>
      </c>
      <c r="Y26" s="9">
        <f>0.1*'[2]per 10000'!X35+0.2*'[2]per 10000'!Y35+0.4*'[2]per 10000'!Z35+0.2*'[2]per 10000'!AA35+0.1*'[2]per 10000'!AB35</f>
        <v>1.9898606308475747E-3</v>
      </c>
      <c r="Z26" s="9">
        <f>0.1*'[2]per 10000'!Y35+0.2*'[2]per 10000'!Z35+0.4*'[2]per 10000'!AA35+0.2*'[2]per 10000'!AB35+0.1*'[2]per 10000'!AC35</f>
        <v>0</v>
      </c>
      <c r="AA26" s="9">
        <f>0.1*'[2]per 10000'!Z35+0.2*'[2]per 10000'!AA35+0.4*'[2]per 10000'!AB35+0.2*'[2]per 10000'!AC35+0.1*'[2]per 10000'!AD35</f>
        <v>0</v>
      </c>
      <c r="AB26" s="9">
        <f>0.1*'[2]per 10000'!AA35+0.2*'[2]per 10000'!AB35+0.4*'[2]per 10000'!AC35+0.2*'[2]per 10000'!AD35+0.1*'[2]per 10000'!AE35</f>
        <v>0</v>
      </c>
      <c r="AC26" s="9">
        <f>0.1*'[2]per 10000'!AB35+0.2*'[2]per 10000'!AC35+0.4*'[2]per 10000'!AD35+0.2*'[2]per 10000'!AE35+0.1*'[2]per 10000'!AF35</f>
        <v>0</v>
      </c>
      <c r="AD26" s="9">
        <f>0.1*'[2]per 10000'!AC35+0.2*'[2]per 10000'!AD35+0.4*'[2]per 10000'!AE35+0.2*'[2]per 10000'!AF35+0.1*'[2]per 10000'!AG35</f>
        <v>0</v>
      </c>
      <c r="AE26" s="9">
        <f>0.1*'[2]per 10000'!AD35+0.2*'[2]per 10000'!AE35+0.4*'[2]per 10000'!AF35+0.2*'[2]per 10000'!AG35+0.1*'[2]per 10000'!AH35</f>
        <v>0</v>
      </c>
      <c r="AF26" s="9">
        <f>(0.1*'[2]per 10000'!AE35+0.2*'[2]per 10000'!AF35+0.4*'[2]per 10000'!AG35+0.2*'[2]per 10000'!AH35)/0.9</f>
        <v>0</v>
      </c>
      <c r="AG26" s="9">
        <f>(0.1*'[2]per 10000'!AF35+0.2*'[2]per 10000'!AG35+0.4*'[2]per 10000'!AH35)/0.7</f>
        <v>0</v>
      </c>
    </row>
    <row r="27" spans="1:33" x14ac:dyDescent="0.2">
      <c r="A27" s="19" t="s">
        <v>36</v>
      </c>
      <c r="B27" s="8" t="s">
        <v>36</v>
      </c>
      <c r="C27" s="9">
        <f>0.1*'[2]per 10000'!B36+0.2*'[2]per 10000'!C36+0.4*'[2]per 10000'!D36+0.2*'[2]per 10000'!E36+0.1*'[2]per 10000'!F36</f>
        <v>0</v>
      </c>
      <c r="D27" s="9">
        <f>0.1*'[2]per 10000'!C36+0.2*'[2]per 10000'!D36+0.4*'[2]per 10000'!E36+0.2*'[2]per 10000'!F36+0.1*'[2]per 10000'!G36</f>
        <v>0</v>
      </c>
      <c r="E27" s="9">
        <f>0.1*'[2]per 10000'!D36+0.2*'[2]per 10000'!E36+0.4*'[2]per 10000'!F36+0.2*'[2]per 10000'!G36+0.1*'[2]per 10000'!H36</f>
        <v>0</v>
      </c>
      <c r="F27" s="9">
        <f>0.1*'[2]per 10000'!E36+0.2*'[2]per 10000'!F36+0.4*'[2]per 10000'!G36+0.2*'[2]per 10000'!H36+0.1*'[2]per 10000'!I36</f>
        <v>0</v>
      </c>
      <c r="G27" s="9">
        <f>0.1*'[2]per 10000'!F36+0.2*'[2]per 10000'!G36+0.4*'[2]per 10000'!H36+0.2*'[2]per 10000'!I36+0.1*'[2]per 10000'!J36</f>
        <v>0</v>
      </c>
      <c r="H27" s="9">
        <f>0.1*'[2]per 10000'!G36+0.2*'[2]per 10000'!H36+0.4*'[2]per 10000'!I36+0.2*'[2]per 10000'!J36+0.1*'[2]per 10000'!K36</f>
        <v>0</v>
      </c>
      <c r="I27" s="9">
        <f>0.1*'[2]per 10000'!H36+0.2*'[2]per 10000'!I36+0.4*'[2]per 10000'!J36+0.2*'[2]per 10000'!K36+0.1*'[2]per 10000'!L36</f>
        <v>0</v>
      </c>
      <c r="J27" s="9">
        <f>0.1*'[2]per 10000'!I36+0.2*'[2]per 10000'!J36+0.4*'[2]per 10000'!K36+0.2*'[2]per 10000'!L36+0.1*'[2]per 10000'!M36</f>
        <v>0</v>
      </c>
      <c r="K27" s="9">
        <f>0.1*'[2]per 10000'!J36+0.2*'[2]per 10000'!K36+0.4*'[2]per 10000'!L36+0.2*'[2]per 10000'!M36+0.1*'[2]per 10000'!N36</f>
        <v>0</v>
      </c>
      <c r="L27" s="9">
        <f>0.1*'[2]per 10000'!K36+0.2*'[2]per 10000'!L36+0.4*'[2]per 10000'!M36+0.2*'[2]per 10000'!N36+0.1*'[2]per 10000'!O36</f>
        <v>0</v>
      </c>
      <c r="M27" s="9">
        <f>0.1*'[2]per 10000'!L36+0.2*'[2]per 10000'!M36+0.4*'[2]per 10000'!N36+0.2*'[2]per 10000'!O36+0.1*'[2]per 10000'!P36</f>
        <v>0</v>
      </c>
      <c r="N27" s="9">
        <f>0.1*'[2]per 10000'!M36+0.2*'[2]per 10000'!N36+0.4*'[2]per 10000'!O36+0.2*'[2]per 10000'!P36+0.1*'[2]per 10000'!Q36</f>
        <v>0</v>
      </c>
      <c r="O27" s="9">
        <f>0.1*'[2]per 10000'!N36+0.2*'[2]per 10000'!O36+0.4*'[2]per 10000'!P36+0.2*'[2]per 10000'!Q36+0.1*'[2]per 10000'!R36</f>
        <v>0</v>
      </c>
      <c r="P27" s="9">
        <f>0.1*'[2]per 10000'!O36+0.2*'[2]per 10000'!P36+0.4*'[2]per 10000'!Q36+0.2*'[2]per 10000'!R36+0.1*'[2]per 10000'!S36</f>
        <v>0</v>
      </c>
      <c r="Q27" s="9">
        <f>0.1*'[2]per 10000'!P36+0.2*'[2]per 10000'!Q36+0.4*'[2]per 10000'!R36+0.2*'[2]per 10000'!S36+0.1*'[2]per 10000'!T36</f>
        <v>0</v>
      </c>
      <c r="R27" s="9">
        <f>0.1*'[2]per 10000'!Q36+0.2*'[2]per 10000'!R36+0.4*'[2]per 10000'!S36+0.2*'[2]per 10000'!T36+0.1*'[2]per 10000'!U36</f>
        <v>0</v>
      </c>
      <c r="S27" s="9">
        <f>0.1*'[2]per 10000'!R36+0.2*'[2]per 10000'!S36+0.4*'[2]per 10000'!T36+0.2*'[2]per 10000'!U36+0.1*'[2]per 10000'!V36</f>
        <v>0</v>
      </c>
      <c r="T27" s="9">
        <f>0.1*'[2]per 10000'!S36+0.2*'[2]per 10000'!T36+0.4*'[2]per 10000'!U36+0.2*'[2]per 10000'!V36+0.1*'[2]per 10000'!W36</f>
        <v>0</v>
      </c>
      <c r="U27" s="9">
        <f>0.1*'[2]per 10000'!T36+0.2*'[2]per 10000'!U36+0.4*'[2]per 10000'!V36+0.2*'[2]per 10000'!W36+0.1*'[2]per 10000'!X36</f>
        <v>0</v>
      </c>
      <c r="V27" s="9">
        <f>0.1*'[2]per 10000'!U36+0.2*'[2]per 10000'!V36+0.4*'[2]per 10000'!W36+0.2*'[2]per 10000'!X36+0.1*'[2]per 10000'!Y36</f>
        <v>0</v>
      </c>
      <c r="W27" s="9">
        <f>0.1*'[2]per 10000'!V36+0.2*'[2]per 10000'!W36+0.4*'[2]per 10000'!X36+0.2*'[2]per 10000'!Y36+0.1*'[2]per 10000'!Z36</f>
        <v>0</v>
      </c>
      <c r="X27" s="9">
        <f>0.1*'[2]per 10000'!W36+0.2*'[2]per 10000'!X36+0.4*'[2]per 10000'!Y36+0.2*'[2]per 10000'!Z36+0.1*'[2]per 10000'!AA36</f>
        <v>0</v>
      </c>
      <c r="Y27" s="9">
        <f>0.1*'[2]per 10000'!X36+0.2*'[2]per 10000'!Y36+0.4*'[2]per 10000'!Z36+0.2*'[2]per 10000'!AA36+0.1*'[2]per 10000'!AB36</f>
        <v>4.3237096681537628E-2</v>
      </c>
      <c r="Z27" s="9">
        <f>0.1*'[2]per 10000'!Y36+0.2*'[2]per 10000'!Z36+0.4*'[2]per 10000'!AA36+0.2*'[2]per 10000'!AB36+0.1*'[2]per 10000'!AC36</f>
        <v>9.5794514235153644E-2</v>
      </c>
      <c r="AA27" s="9">
        <f>0.1*'[2]per 10000'!Z36+0.2*'[2]per 10000'!AA36+0.4*'[2]per 10000'!AB36+0.2*'[2]per 10000'!AC36+0.1*'[2]per 10000'!AD36</f>
        <v>0.19560654467698815</v>
      </c>
      <c r="AB27" s="9">
        <f>0.1*'[2]per 10000'!AA36+0.2*'[2]per 10000'!AB36+0.4*'[2]per 10000'!AC36+0.2*'[2]per 10000'!AD36+0.1*'[2]per 10000'!AE36</f>
        <v>0.16173857230498462</v>
      </c>
      <c r="AC27" s="9">
        <f>0.1*'[2]per 10000'!AB36+0.2*'[2]per 10000'!AC36+0.4*'[2]per 10000'!AD36+0.2*'[2]per 10000'!AE36+0.1*'[2]per 10000'!AF36</f>
        <v>0.16472279188458369</v>
      </c>
      <c r="AD27" s="9">
        <f>0.1*'[2]per 10000'!AC36+0.2*'[2]per 10000'!AD36+0.4*'[2]per 10000'!AE36+0.2*'[2]per 10000'!AF36+0.1*'[2]per 10000'!AG36</f>
        <v>0.20709945652127298</v>
      </c>
      <c r="AE27" s="9">
        <f>0.1*'[2]per 10000'!AD36+0.2*'[2]per 10000'!AE36+0.4*'[2]per 10000'!AF36+0.2*'[2]per 10000'!AG36+0.1*'[2]per 10000'!AH36</f>
        <v>0.24426056091094975</v>
      </c>
      <c r="AF27" s="9">
        <f>(0.1*'[2]per 10000'!AE36+0.2*'[2]per 10000'!AF36+0.4*'[2]per 10000'!AG36+0.2*'[2]per 10000'!AH36)/0.9</f>
        <v>0.25485413886405489</v>
      </c>
      <c r="AG27" s="9">
        <f>(0.1*'[2]per 10000'!AF36+0.2*'[2]per 10000'!AG36+0.4*'[2]per 10000'!AH36)/0.7</f>
        <v>0.31577140055818576</v>
      </c>
    </row>
    <row r="28" spans="1:33" x14ac:dyDescent="0.2">
      <c r="A28" s="19" t="s">
        <v>37</v>
      </c>
      <c r="B28" s="8" t="s">
        <v>37</v>
      </c>
      <c r="C28" s="9">
        <f>0.1*'[2]per 10000'!B37+0.2*'[2]per 10000'!C37+0.4*'[2]per 10000'!D37+0.2*'[2]per 10000'!E37+0.1*'[2]per 10000'!F37</f>
        <v>0</v>
      </c>
      <c r="D28" s="9">
        <f>0.1*'[2]per 10000'!C37+0.2*'[2]per 10000'!D37+0.4*'[2]per 10000'!E37+0.2*'[2]per 10000'!F37+0.1*'[2]per 10000'!G37</f>
        <v>0</v>
      </c>
      <c r="E28" s="9">
        <f>0.1*'[2]per 10000'!D37+0.2*'[2]per 10000'!E37+0.4*'[2]per 10000'!F37+0.2*'[2]per 10000'!G37+0.1*'[2]per 10000'!H37</f>
        <v>0</v>
      </c>
      <c r="F28" s="9">
        <f>0.1*'[2]per 10000'!E37+0.2*'[2]per 10000'!F37+0.4*'[2]per 10000'!G37+0.2*'[2]per 10000'!H37+0.1*'[2]per 10000'!I37</f>
        <v>0</v>
      </c>
      <c r="G28" s="9">
        <f>0.1*'[2]per 10000'!F37+0.2*'[2]per 10000'!G37+0.4*'[2]per 10000'!H37+0.2*'[2]per 10000'!I37+0.1*'[2]per 10000'!J37</f>
        <v>0</v>
      </c>
      <c r="H28" s="9">
        <f>0.1*'[2]per 10000'!G37+0.2*'[2]per 10000'!H37+0.4*'[2]per 10000'!I37+0.2*'[2]per 10000'!J37+0.1*'[2]per 10000'!K37</f>
        <v>0</v>
      </c>
      <c r="I28" s="9">
        <f>0.1*'[2]per 10000'!H37+0.2*'[2]per 10000'!I37+0.4*'[2]per 10000'!J37+0.2*'[2]per 10000'!K37+0.1*'[2]per 10000'!L37</f>
        <v>0</v>
      </c>
      <c r="J28" s="9">
        <f>0.1*'[2]per 10000'!I37+0.2*'[2]per 10000'!J37+0.4*'[2]per 10000'!K37+0.2*'[2]per 10000'!L37+0.1*'[2]per 10000'!M37</f>
        <v>0</v>
      </c>
      <c r="K28" s="9">
        <f>0.1*'[2]per 10000'!J37+0.2*'[2]per 10000'!K37+0.4*'[2]per 10000'!L37+0.2*'[2]per 10000'!M37+0.1*'[2]per 10000'!N37</f>
        <v>0</v>
      </c>
      <c r="L28" s="9">
        <f>0.1*'[2]per 10000'!K37+0.2*'[2]per 10000'!L37+0.4*'[2]per 10000'!M37+0.2*'[2]per 10000'!N37+0.1*'[2]per 10000'!O37</f>
        <v>0</v>
      </c>
      <c r="M28" s="9">
        <f>0.1*'[2]per 10000'!L37+0.2*'[2]per 10000'!M37+0.4*'[2]per 10000'!N37+0.2*'[2]per 10000'!O37+0.1*'[2]per 10000'!P37</f>
        <v>0</v>
      </c>
      <c r="N28" s="9">
        <f>0.1*'[2]per 10000'!M37+0.2*'[2]per 10000'!N37+0.4*'[2]per 10000'!O37+0.2*'[2]per 10000'!P37+0.1*'[2]per 10000'!Q37</f>
        <v>0</v>
      </c>
      <c r="O28" s="9">
        <f>0.1*'[2]per 10000'!N37+0.2*'[2]per 10000'!O37+0.4*'[2]per 10000'!P37+0.2*'[2]per 10000'!Q37+0.1*'[2]per 10000'!R37</f>
        <v>0</v>
      </c>
      <c r="P28" s="9">
        <f>0.1*'[2]per 10000'!O37+0.2*'[2]per 10000'!P37+0.4*'[2]per 10000'!Q37+0.2*'[2]per 10000'!R37+0.1*'[2]per 10000'!S37</f>
        <v>0</v>
      </c>
      <c r="Q28" s="9">
        <f>0.1*'[2]per 10000'!P37+0.2*'[2]per 10000'!Q37+0.4*'[2]per 10000'!R37+0.2*'[2]per 10000'!S37+0.1*'[2]per 10000'!T37</f>
        <v>0</v>
      </c>
      <c r="R28" s="9">
        <f>0.1*'[2]per 10000'!Q37+0.2*'[2]per 10000'!R37+0.4*'[2]per 10000'!S37+0.2*'[2]per 10000'!T37+0.1*'[2]per 10000'!U37</f>
        <v>0</v>
      </c>
      <c r="S28" s="9">
        <f>0.1*'[2]per 10000'!R37+0.2*'[2]per 10000'!S37+0.4*'[2]per 10000'!T37+0.2*'[2]per 10000'!U37+0.1*'[2]per 10000'!V37</f>
        <v>0</v>
      </c>
      <c r="T28" s="9">
        <f>0.1*'[2]per 10000'!S37+0.2*'[2]per 10000'!T37+0.4*'[2]per 10000'!U37+0.2*'[2]per 10000'!V37+0.1*'[2]per 10000'!W37</f>
        <v>0</v>
      </c>
      <c r="U28" s="9">
        <f>0.1*'[2]per 10000'!T37+0.2*'[2]per 10000'!U37+0.4*'[2]per 10000'!V37+0.2*'[2]per 10000'!W37+0.1*'[2]per 10000'!X37</f>
        <v>0</v>
      </c>
      <c r="V28" s="9">
        <f>0.1*'[2]per 10000'!U37+0.2*'[2]per 10000'!V37+0.4*'[2]per 10000'!W37+0.2*'[2]per 10000'!X37+0.1*'[2]per 10000'!Y37</f>
        <v>0</v>
      </c>
      <c r="W28" s="9">
        <f>0.1*'[2]per 10000'!V37+0.2*'[2]per 10000'!W37+0.4*'[2]per 10000'!X37+0.2*'[2]per 10000'!Y37+0.1*'[2]per 10000'!Z37</f>
        <v>0</v>
      </c>
      <c r="X28" s="9">
        <f>0.1*'[2]per 10000'!W37+0.2*'[2]per 10000'!X37+0.4*'[2]per 10000'!Y37+0.2*'[2]per 10000'!Z37+0.1*'[2]per 10000'!AA37</f>
        <v>0</v>
      </c>
      <c r="Y28" s="9">
        <f>0.1*'[2]per 10000'!X37+0.2*'[2]per 10000'!Y37+0.4*'[2]per 10000'!Z37+0.2*'[2]per 10000'!AA37+0.1*'[2]per 10000'!AB37</f>
        <v>0</v>
      </c>
      <c r="Z28" s="9">
        <f>0.1*'[2]per 10000'!Y37+0.2*'[2]per 10000'!Z37+0.4*'[2]per 10000'!AA37+0.2*'[2]per 10000'!AB37+0.1*'[2]per 10000'!AC37</f>
        <v>0</v>
      </c>
      <c r="AA28" s="9">
        <f>0.1*'[2]per 10000'!Z37+0.2*'[2]per 10000'!AA37+0.4*'[2]per 10000'!AB37+0.2*'[2]per 10000'!AC37+0.1*'[2]per 10000'!AD37</f>
        <v>0</v>
      </c>
      <c r="AB28" s="9">
        <f>0.1*'[2]per 10000'!AA37+0.2*'[2]per 10000'!AB37+0.4*'[2]per 10000'!AC37+0.2*'[2]per 10000'!AD37+0.1*'[2]per 10000'!AE37</f>
        <v>0</v>
      </c>
      <c r="AC28" s="9">
        <f>0.1*'[2]per 10000'!AB37+0.2*'[2]per 10000'!AC37+0.4*'[2]per 10000'!AD37+0.2*'[2]per 10000'!AE37+0.1*'[2]per 10000'!AF37</f>
        <v>0</v>
      </c>
      <c r="AD28" s="9">
        <f>0.1*'[2]per 10000'!AC37+0.2*'[2]per 10000'!AD37+0.4*'[2]per 10000'!AE37+0.2*'[2]per 10000'!AF37+0.1*'[2]per 10000'!AG37</f>
        <v>0</v>
      </c>
      <c r="AE28" s="9">
        <f>0.1*'[2]per 10000'!AD37+0.2*'[2]per 10000'!AE37+0.4*'[2]per 10000'!AF37+0.2*'[2]per 10000'!AG37+0.1*'[2]per 10000'!AH37</f>
        <v>0</v>
      </c>
      <c r="AF28" s="9">
        <f>(0.1*'[2]per 10000'!AE37+0.2*'[2]per 10000'!AF37+0.4*'[2]per 10000'!AG37+0.2*'[2]per 10000'!AH37)/0.9</f>
        <v>0</v>
      </c>
      <c r="AG28" s="9">
        <f>(0.1*'[2]per 10000'!AF37+0.2*'[2]per 10000'!AG37+0.4*'[2]per 10000'!AH37)/0.7</f>
        <v>0</v>
      </c>
    </row>
    <row r="29" spans="1:33" x14ac:dyDescent="0.2">
      <c r="A29" s="19" t="s">
        <v>38</v>
      </c>
      <c r="B29" s="8" t="s">
        <v>38</v>
      </c>
      <c r="C29" s="9">
        <f>0.1*'[2]per 10000'!B39+0.2*'[2]per 10000'!C39+0.4*'[2]per 10000'!D39+0.2*'[2]per 10000'!E39+0.1*'[2]per 10000'!F39</f>
        <v>0</v>
      </c>
      <c r="D29" s="9">
        <f>0.1*'[2]per 10000'!C39+0.2*'[2]per 10000'!D39+0.4*'[2]per 10000'!E39+0.2*'[2]per 10000'!F39+0.1*'[2]per 10000'!G39</f>
        <v>0</v>
      </c>
      <c r="E29" s="9">
        <f>0.1*'[2]per 10000'!D39+0.2*'[2]per 10000'!E39+0.4*'[2]per 10000'!F39+0.2*'[2]per 10000'!G39+0.1*'[2]per 10000'!H39</f>
        <v>0</v>
      </c>
      <c r="F29" s="9">
        <f>0.1*'[2]per 10000'!E39+0.2*'[2]per 10000'!F39+0.4*'[2]per 10000'!G39+0.2*'[2]per 10000'!H39+0.1*'[2]per 10000'!I39</f>
        <v>0</v>
      </c>
      <c r="G29" s="9">
        <f>0.1*'[2]per 10000'!F39+0.2*'[2]per 10000'!G39+0.4*'[2]per 10000'!H39+0.2*'[2]per 10000'!I39+0.1*'[2]per 10000'!J39</f>
        <v>0</v>
      </c>
      <c r="H29" s="9">
        <f>0.1*'[2]per 10000'!G39+0.2*'[2]per 10000'!H39+0.4*'[2]per 10000'!I39+0.2*'[2]per 10000'!J39+0.1*'[2]per 10000'!K39</f>
        <v>0</v>
      </c>
      <c r="I29" s="9">
        <f>0.1*'[2]per 10000'!H39+0.2*'[2]per 10000'!I39+0.4*'[2]per 10000'!J39+0.2*'[2]per 10000'!K39+0.1*'[2]per 10000'!L39</f>
        <v>0</v>
      </c>
      <c r="J29" s="9">
        <f>0.1*'[2]per 10000'!I39+0.2*'[2]per 10000'!J39+0.4*'[2]per 10000'!K39+0.2*'[2]per 10000'!L39+0.1*'[2]per 10000'!M39</f>
        <v>0</v>
      </c>
      <c r="K29" s="9">
        <f>0.1*'[2]per 10000'!J39+0.2*'[2]per 10000'!K39+0.4*'[2]per 10000'!L39+0.2*'[2]per 10000'!M39+0.1*'[2]per 10000'!N39</f>
        <v>5.071820885134181E-2</v>
      </c>
      <c r="L29" s="9">
        <f>0.1*'[2]per 10000'!K39+0.2*'[2]per 10000'!L39+0.4*'[2]per 10000'!M39+0.2*'[2]per 10000'!N39+0.1*'[2]per 10000'!O39</f>
        <v>0.13476425575890233</v>
      </c>
      <c r="M29" s="9">
        <f>0.1*'[2]per 10000'!L39+0.2*'[2]per 10000'!M39+0.4*'[2]per 10000'!N39+0.2*'[2]per 10000'!O39+0.1*'[2]per 10000'!P39</f>
        <v>0.26952851151780466</v>
      </c>
      <c r="N29" s="9">
        <f>0.1*'[2]per 10000'!M39+0.2*'[2]per 10000'!N39+0.4*'[2]per 10000'!O39+0.2*'[2]per 10000'!P39+0.1*'[2]per 10000'!Q39</f>
        <v>0.23474776992755853</v>
      </c>
      <c r="O29" s="9">
        <f>0.1*'[2]per 10000'!N39+0.2*'[2]per 10000'!O39+0.4*'[2]per 10000'!P39+0.2*'[2]per 10000'!Q39+0.1*'[2]per 10000'!R39</f>
        <v>0.11737388496377926</v>
      </c>
      <c r="P29" s="9">
        <f>0.1*'[2]per 10000'!O39+0.2*'[2]per 10000'!P39+0.4*'[2]per 10000'!Q39+0.2*'[2]per 10000'!R39+0.1*'[2]per 10000'!S39</f>
        <v>4.4039582226235524E-2</v>
      </c>
      <c r="Q29" s="9">
        <f>0.1*'[2]per 10000'!P39+0.2*'[2]per 10000'!Q39+0.4*'[2]per 10000'!R39+0.2*'[2]per 10000'!S39+0.1*'[2]per 10000'!T39</f>
        <v>2.1423488340033606E-2</v>
      </c>
      <c r="R29" s="9">
        <f>0.1*'[2]per 10000'!Q39+0.2*'[2]per 10000'!R39+0.4*'[2]per 10000'!S39+0.2*'[2]per 10000'!T39+0.1*'[2]per 10000'!U39</f>
        <v>4.2846976680067213E-2</v>
      </c>
      <c r="S29" s="9">
        <f>0.1*'[2]per 10000'!R39+0.2*'[2]per 10000'!S39+0.4*'[2]per 10000'!T39+0.2*'[2]per 10000'!U39+0.1*'[2]per 10000'!V39</f>
        <v>2.7557731878265278E-2</v>
      </c>
      <c r="T29" s="9">
        <f>0.1*'[2]per 10000'!S39+0.2*'[2]per 10000'!T39+0.4*'[2]per 10000'!U39+0.2*'[2]per 10000'!V39+0.1*'[2]per 10000'!W39</f>
        <v>2.8344960981052634E-2</v>
      </c>
      <c r="U29" s="9">
        <f>0.1*'[2]per 10000'!T39+0.2*'[2]per 10000'!U39+0.4*'[2]per 10000'!V39+0.2*'[2]per 10000'!W39+0.1*'[2]per 10000'!X39</f>
        <v>4.4564784305986489E-2</v>
      </c>
      <c r="V29" s="9">
        <f>0.1*'[2]per 10000'!U39+0.2*'[2]per 10000'!V39+0.4*'[2]per 10000'!W39+0.2*'[2]per 10000'!X39+0.1*'[2]per 10000'!Y39</f>
        <v>6.175153566813598E-2</v>
      </c>
      <c r="W29" s="9">
        <f>0.1*'[2]per 10000'!V39+0.2*'[2]per 10000'!W39+0.4*'[2]per 10000'!X39+0.2*'[2]per 10000'!Y39+0.1*'[2]per 10000'!Z39</f>
        <v>0.15120569206917428</v>
      </c>
      <c r="X29" s="9">
        <f>0.1*'[2]per 10000'!W39+0.2*'[2]per 10000'!X39+0.4*'[2]per 10000'!Y39+0.2*'[2]per 10000'!Z39+0.1*'[2]per 10000'!AA39</f>
        <v>0.24659941197618052</v>
      </c>
      <c r="Y29" s="9">
        <f>0.1*'[2]per 10000'!X39+0.2*'[2]per 10000'!Y39+0.4*'[2]per 10000'!Z39+0.2*'[2]per 10000'!AA39+0.1*'[2]per 10000'!AB39</f>
        <v>0.40361217774391323</v>
      </c>
      <c r="Z29" s="9">
        <f>0.1*'[2]per 10000'!Y39+0.2*'[2]per 10000'!Z39+0.4*'[2]per 10000'!AA39+0.2*'[2]per 10000'!AB39+0.1*'[2]per 10000'!AC39</f>
        <v>0.2905829907331442</v>
      </c>
      <c r="AA29" s="9">
        <f>0.1*'[2]per 10000'!Z39+0.2*'[2]per 10000'!AA39+0.4*'[2]per 10000'!AB39+0.2*'[2]per 10000'!AC39+0.1*'[2]per 10000'!AD39</f>
        <v>0.16438965187691723</v>
      </c>
      <c r="AB29" s="9">
        <f>0.1*'[2]per 10000'!AA39+0.2*'[2]per 10000'!AB39+0.4*'[2]per 10000'!AC39+0.2*'[2]per 10000'!AD39+0.1*'[2]per 10000'!AE39</f>
        <v>7.3771580315696389E-2</v>
      </c>
      <c r="AC29" s="9">
        <f>0.1*'[2]per 10000'!AB39+0.2*'[2]per 10000'!AC39+0.4*'[2]per 10000'!AD39+0.2*'[2]per 10000'!AE39+0.1*'[2]per 10000'!AF39</f>
        <v>8.3844376948572108E-2</v>
      </c>
      <c r="AD29" s="9">
        <f>0.1*'[2]per 10000'!AC39+0.2*'[2]per 10000'!AD39+0.4*'[2]per 10000'!AE39+0.2*'[2]per 10000'!AF39+0.1*'[2]per 10000'!AG39</f>
        <v>0.12512461441031977</v>
      </c>
      <c r="AE29" s="9">
        <f>0.1*'[2]per 10000'!AD39+0.2*'[2]per 10000'!AE39+0.4*'[2]per 10000'!AF39+0.2*'[2]per 10000'!AG39+0.1*'[2]per 10000'!AH39</f>
        <v>0.27798691554149785</v>
      </c>
      <c r="AF29" s="9">
        <f>(0.1*'[2]per 10000'!AE39+0.2*'[2]per 10000'!AF39+0.4*'[2]per 10000'!AG39+0.2*'[2]per 10000'!AH39)/0.9</f>
        <v>0.46952617803729618</v>
      </c>
      <c r="AG29" s="9">
        <f>(0.1*'[2]per 10000'!AF39+0.2*'[2]per 10000'!AG39+0.4*'[2]per 10000'!AH39)/0.7</f>
        <v>1.01619203007753</v>
      </c>
    </row>
    <row r="30" spans="1:33" x14ac:dyDescent="0.2">
      <c r="A30" s="19" t="s">
        <v>39</v>
      </c>
      <c r="B30" s="8" t="s">
        <v>39</v>
      </c>
      <c r="C30" s="9">
        <f>0.1*'[2]per 10000'!B40+0.2*'[2]per 10000'!C40+0.4*'[2]per 10000'!D40+0.2*'[2]per 10000'!E40+0.1*'[2]per 10000'!F40</f>
        <v>0.86847964232876251</v>
      </c>
      <c r="D30" s="9">
        <f>0.1*'[2]per 10000'!C40+0.2*'[2]per 10000'!D40+0.4*'[2]per 10000'!E40+0.2*'[2]per 10000'!F40+0.1*'[2]per 10000'!G40</f>
        <v>0.88593746641738813</v>
      </c>
      <c r="E30" s="9">
        <f>0.1*'[2]per 10000'!D40+0.2*'[2]per 10000'!E40+0.4*'[2]per 10000'!F40+0.2*'[2]per 10000'!G40+0.1*'[2]per 10000'!H40</f>
        <v>0.41827947775425689</v>
      </c>
      <c r="F30" s="9">
        <f>0.1*'[2]per 10000'!E40+0.2*'[2]per 10000'!F40+0.4*'[2]per 10000'!G40+0.2*'[2]per 10000'!H40+0.1*'[2]per 10000'!I40</f>
        <v>0.27449726063756402</v>
      </c>
      <c r="G30" s="9">
        <f>0.1*'[2]per 10000'!F40+0.2*'[2]per 10000'!G40+0.4*'[2]per 10000'!H40+0.2*'[2]per 10000'!I40+0.1*'[2]per 10000'!J40</f>
        <v>7.8951153273219402E-2</v>
      </c>
      <c r="H30" s="9">
        <f>0.1*'[2]per 10000'!G40+0.2*'[2]per 10000'!H40+0.4*'[2]per 10000'!I40+0.2*'[2]per 10000'!J40+0.1*'[2]per 10000'!K40</f>
        <v>5.4109043766440976E-2</v>
      </c>
      <c r="I30" s="9">
        <f>0.1*'[2]per 10000'!H40+0.2*'[2]per 10000'!I40+0.4*'[2]per 10000'!J40+0.2*'[2]per 10000'!K40+0.1*'[2]per 10000'!L40</f>
        <v>0.11025690375987915</v>
      </c>
      <c r="J30" s="9">
        <f>0.1*'[2]per 10000'!I40+0.2*'[2]per 10000'!J40+0.4*'[2]per 10000'!K40+0.2*'[2]per 10000'!L40+0.1*'[2]per 10000'!M40</f>
        <v>0.26214833303624402</v>
      </c>
      <c r="K30" s="9">
        <f>0.1*'[2]per 10000'!J40+0.2*'[2]per 10000'!K40+0.4*'[2]per 10000'!L40+0.2*'[2]per 10000'!M40+0.1*'[2]per 10000'!N40</f>
        <v>0.48524607069280751</v>
      </c>
      <c r="L30" s="9">
        <f>0.1*'[2]per 10000'!K40+0.2*'[2]per 10000'!L40+0.4*'[2]per 10000'!M40+0.2*'[2]per 10000'!N40+0.1*'[2]per 10000'!O40</f>
        <v>0.6683173996388464</v>
      </c>
      <c r="M30" s="9">
        <f>0.1*'[2]per 10000'!L40+0.2*'[2]per 10000'!M40+0.4*'[2]per 10000'!N40+0.2*'[2]per 10000'!O40+0.1*'[2]per 10000'!P40</f>
        <v>0.46527515087745097</v>
      </c>
      <c r="N30" s="9">
        <f>0.1*'[2]per 10000'!M40+0.2*'[2]per 10000'!N40+0.4*'[2]per 10000'!O40+0.2*'[2]per 10000'!P40+0.1*'[2]per 10000'!Q40</f>
        <v>0.31378386107865014</v>
      </c>
      <c r="O30" s="9">
        <f>0.1*'[2]per 10000'!N40+0.2*'[2]per 10000'!O40+0.4*'[2]per 10000'!P40+0.2*'[2]per 10000'!Q40+0.1*'[2]per 10000'!R40</f>
        <v>0.11908382249332672</v>
      </c>
      <c r="P30" s="9">
        <f>0.1*'[2]per 10000'!O40+0.2*'[2]per 10000'!P40+0.4*'[2]per 10000'!Q40+0.2*'[2]per 10000'!R40+0.1*'[2]per 10000'!S40</f>
        <v>0.18189171691594969</v>
      </c>
      <c r="Q30" s="9">
        <f>0.1*'[2]per 10000'!P40+0.2*'[2]per 10000'!Q40+0.4*'[2]per 10000'!R40+0.2*'[2]per 10000'!S40+0.1*'[2]per 10000'!T40</f>
        <v>0.2916202649236061</v>
      </c>
      <c r="R30" s="9">
        <f>0.1*'[2]per 10000'!Q40+0.2*'[2]per 10000'!R40+0.4*'[2]per 10000'!S40+0.2*'[2]per 10000'!T40+0.1*'[2]per 10000'!U40</f>
        <v>0.60451395635143024</v>
      </c>
      <c r="S30" s="9">
        <f>0.1*'[2]per 10000'!R40+0.2*'[2]per 10000'!S40+0.4*'[2]per 10000'!T40+0.2*'[2]per 10000'!U40+0.1*'[2]per 10000'!V40</f>
        <v>0.46689194206139728</v>
      </c>
      <c r="T30" s="9">
        <f>0.1*'[2]per 10000'!S40+0.2*'[2]per 10000'!T40+0.4*'[2]per 10000'!U40+0.2*'[2]per 10000'!V40+0.1*'[2]per 10000'!W40</f>
        <v>0.51694224248875231</v>
      </c>
      <c r="U30" s="9">
        <f>0.1*'[2]per 10000'!T40+0.2*'[2]per 10000'!U40+0.4*'[2]per 10000'!V40+0.2*'[2]per 10000'!W40+0.1*'[2]per 10000'!X40</f>
        <v>0.23765749725136412</v>
      </c>
      <c r="V30" s="9">
        <f>0.1*'[2]per 10000'!U40+0.2*'[2]per 10000'!V40+0.4*'[2]per 10000'!W40+0.2*'[2]per 10000'!X40+0.1*'[2]per 10000'!Y40</f>
        <v>0.12620421383546235</v>
      </c>
      <c r="W30" s="9">
        <f>0.1*'[2]per 10000'!V40+0.2*'[2]per 10000'!W40+0.4*'[2]per 10000'!X40+0.2*'[2]per 10000'!Y40+0.1*'[2]per 10000'!Z40</f>
        <v>1.8457093788222981E-2</v>
      </c>
      <c r="X30" s="9">
        <f>0.1*'[2]per 10000'!W40+0.2*'[2]per 10000'!X40+0.4*'[2]per 10000'!Y40+0.2*'[2]per 10000'!Z40+0.1*'[2]per 10000'!AA40</f>
        <v>3.5309763729760254E-3</v>
      </c>
      <c r="Y30" s="9">
        <f>0.1*'[2]per 10000'!X40+0.2*'[2]per 10000'!Y40+0.4*'[2]per 10000'!Z40+0.2*'[2]per 10000'!AA40+0.1*'[2]per 10000'!AB40</f>
        <v>1.9235836589870891E-2</v>
      </c>
      <c r="Z30" s="9">
        <f>0.1*'[2]per 10000'!Y40+0.2*'[2]per 10000'!Z40+0.4*'[2]per 10000'!AA40+0.2*'[2]per 10000'!AB40+0.1*'[2]per 10000'!AC40</f>
        <v>3.8471673179741782E-2</v>
      </c>
      <c r="AA30" s="9">
        <f>0.1*'[2]per 10000'!Z40+0.2*'[2]per 10000'!AA40+0.4*'[2]per 10000'!AB40+0.2*'[2]per 10000'!AC40+0.1*'[2]per 10000'!AD40</f>
        <v>8.0721712943768578E-2</v>
      </c>
      <c r="AB30" s="9">
        <f>0.1*'[2]per 10000'!AA40+0.2*'[2]per 10000'!AB40+0.4*'[2]per 10000'!AC40+0.2*'[2]per 10000'!AD40+0.1*'[2]per 10000'!AE40</f>
        <v>5.5641196742698976E-2</v>
      </c>
      <c r="AC30" s="9">
        <f>0.1*'[2]per 10000'!AB40+0.2*'[2]per 10000'!AC40+0.4*'[2]per 10000'!AD40+0.2*'[2]per 10000'!AE40+0.1*'[2]per 10000'!AF40</f>
        <v>6.2504082978679876E-2</v>
      </c>
      <c r="AD30" s="9">
        <f>0.1*'[2]per 10000'!AC40+0.2*'[2]per 10000'!AD40+0.4*'[2]per 10000'!AE40+0.2*'[2]per 10000'!AF40+0.1*'[2]per 10000'!AG40</f>
        <v>7.5641812699982908E-2</v>
      </c>
      <c r="AE30" s="9">
        <f>0.1*'[2]per 10000'!AD40+0.2*'[2]per 10000'!AE40+0.4*'[2]per 10000'!AF40+0.2*'[2]per 10000'!AG40+0.1*'[2]per 10000'!AH40</f>
        <v>0.1105609192048472</v>
      </c>
      <c r="AF30" s="9">
        <f>(0.1*'[2]per 10000'!AE40+0.2*'[2]per 10000'!AF40+0.4*'[2]per 10000'!AG40+0.2*'[2]per 10000'!AH40)/0.9</f>
        <v>0.14572393164510589</v>
      </c>
      <c r="AG30" s="9">
        <f>(0.1*'[2]per 10000'!AF40+0.2*'[2]per 10000'!AG40+0.4*'[2]per 10000'!AH40)/0.7</f>
        <v>0.20805254545040322</v>
      </c>
    </row>
    <row r="31" spans="1:33" x14ac:dyDescent="0.2">
      <c r="A31" s="19" t="s">
        <v>40</v>
      </c>
      <c r="B31" s="8" t="s">
        <v>40</v>
      </c>
      <c r="C31" s="9">
        <f>0.1*'[2]per 10000'!B42+0.2*'[2]per 10000'!C42+0.4*'[2]per 10000'!D42+0.2*'[2]per 10000'!E42+0.1*'[2]per 10000'!F42</f>
        <v>0</v>
      </c>
      <c r="D31" s="9">
        <f>0.1*'[2]per 10000'!C42+0.2*'[2]per 10000'!D42+0.4*'[2]per 10000'!E42+0.2*'[2]per 10000'!F42+0.1*'[2]per 10000'!G42</f>
        <v>0</v>
      </c>
      <c r="E31" s="9">
        <f>0.1*'[2]per 10000'!D42+0.2*'[2]per 10000'!E42+0.4*'[2]per 10000'!F42+0.2*'[2]per 10000'!G42+0.1*'[2]per 10000'!H42</f>
        <v>0</v>
      </c>
      <c r="F31" s="9">
        <f>0.1*'[2]per 10000'!E42+0.2*'[2]per 10000'!F42+0.4*'[2]per 10000'!G42+0.2*'[2]per 10000'!H42+0.1*'[2]per 10000'!I42</f>
        <v>0</v>
      </c>
      <c r="G31" s="9">
        <f>0.1*'[2]per 10000'!F42+0.2*'[2]per 10000'!G42+0.4*'[2]per 10000'!H42+0.2*'[2]per 10000'!I42+0.1*'[2]per 10000'!J42</f>
        <v>0</v>
      </c>
      <c r="H31" s="9">
        <f>0.1*'[2]per 10000'!G42+0.2*'[2]per 10000'!H42+0.4*'[2]per 10000'!I42+0.2*'[2]per 10000'!J42+0.1*'[2]per 10000'!K42</f>
        <v>0</v>
      </c>
      <c r="I31" s="9">
        <f>0.1*'[2]per 10000'!H42+0.2*'[2]per 10000'!I42+0.4*'[2]per 10000'!J42+0.2*'[2]per 10000'!K42+0.1*'[2]per 10000'!L42</f>
        <v>0</v>
      </c>
      <c r="J31" s="9">
        <f>0.1*'[2]per 10000'!I42+0.2*'[2]per 10000'!J42+0.4*'[2]per 10000'!K42+0.2*'[2]per 10000'!L42+0.1*'[2]per 10000'!M42</f>
        <v>0</v>
      </c>
      <c r="K31" s="9">
        <f>0.1*'[2]per 10000'!J42+0.2*'[2]per 10000'!K42+0.4*'[2]per 10000'!L42+0.2*'[2]per 10000'!M42+0.1*'[2]per 10000'!N42</f>
        <v>0</v>
      </c>
      <c r="L31" s="9">
        <f>0.1*'[2]per 10000'!K42+0.2*'[2]per 10000'!L42+0.4*'[2]per 10000'!M42+0.2*'[2]per 10000'!N42+0.1*'[2]per 10000'!O42</f>
        <v>0</v>
      </c>
      <c r="M31" s="9">
        <f>0.1*'[2]per 10000'!L42+0.2*'[2]per 10000'!M42+0.4*'[2]per 10000'!N42+0.2*'[2]per 10000'!O42+0.1*'[2]per 10000'!P42</f>
        <v>0</v>
      </c>
      <c r="N31" s="9">
        <f>0.1*'[2]per 10000'!M42+0.2*'[2]per 10000'!N42+0.4*'[2]per 10000'!O42+0.2*'[2]per 10000'!P42+0.1*'[2]per 10000'!Q42</f>
        <v>0</v>
      </c>
      <c r="O31" s="9">
        <f>0.1*'[2]per 10000'!N42+0.2*'[2]per 10000'!O42+0.4*'[2]per 10000'!P42+0.2*'[2]per 10000'!Q42+0.1*'[2]per 10000'!R42</f>
        <v>0</v>
      </c>
      <c r="P31" s="9">
        <f>0.1*'[2]per 10000'!O42+0.2*'[2]per 10000'!P42+0.4*'[2]per 10000'!Q42+0.2*'[2]per 10000'!R42+0.1*'[2]per 10000'!S42</f>
        <v>0</v>
      </c>
      <c r="Q31" s="9">
        <f>0.1*'[2]per 10000'!P42+0.2*'[2]per 10000'!Q42+0.4*'[2]per 10000'!R42+0.2*'[2]per 10000'!S42+0.1*'[2]per 10000'!T42</f>
        <v>0</v>
      </c>
      <c r="R31" s="9">
        <f>0.1*'[2]per 10000'!Q42+0.2*'[2]per 10000'!R42+0.4*'[2]per 10000'!S42+0.2*'[2]per 10000'!T42+0.1*'[2]per 10000'!U42</f>
        <v>0</v>
      </c>
      <c r="S31" s="9">
        <f>0.1*'[2]per 10000'!R42+0.2*'[2]per 10000'!S42+0.4*'[2]per 10000'!T42+0.2*'[2]per 10000'!U42+0.1*'[2]per 10000'!V42</f>
        <v>0</v>
      </c>
      <c r="T31" s="9">
        <f>0.1*'[2]per 10000'!S42+0.2*'[2]per 10000'!T42+0.4*'[2]per 10000'!U42+0.2*'[2]per 10000'!V42+0.1*'[2]per 10000'!W42</f>
        <v>0</v>
      </c>
      <c r="U31" s="9">
        <f>0.1*'[2]per 10000'!T42+0.2*'[2]per 10000'!U42+0.4*'[2]per 10000'!V42+0.2*'[2]per 10000'!W42+0.1*'[2]per 10000'!X42</f>
        <v>0</v>
      </c>
      <c r="V31" s="9">
        <f>0.1*'[2]per 10000'!U42+0.2*'[2]per 10000'!V42+0.4*'[2]per 10000'!W42+0.2*'[2]per 10000'!X42+0.1*'[2]per 10000'!Y42</f>
        <v>0</v>
      </c>
      <c r="W31" s="9">
        <f>0.1*'[2]per 10000'!V42+0.2*'[2]per 10000'!W42+0.4*'[2]per 10000'!X42+0.2*'[2]per 10000'!Y42+0.1*'[2]per 10000'!Z42</f>
        <v>0</v>
      </c>
      <c r="X31" s="9">
        <f>0.1*'[2]per 10000'!W42+0.2*'[2]per 10000'!X42+0.4*'[2]per 10000'!Y42+0.2*'[2]per 10000'!Z42+0.1*'[2]per 10000'!AA42</f>
        <v>0</v>
      </c>
      <c r="Y31" s="9">
        <f>0.1*'[2]per 10000'!X42+0.2*'[2]per 10000'!Y42+0.4*'[2]per 10000'!Z42+0.2*'[2]per 10000'!AA42+0.1*'[2]per 10000'!AB42</f>
        <v>0</v>
      </c>
      <c r="Z31" s="9">
        <f>0.1*'[2]per 10000'!Y42+0.2*'[2]per 10000'!Z42+0.4*'[2]per 10000'!AA42+0.2*'[2]per 10000'!AB42+0.1*'[2]per 10000'!AC42</f>
        <v>0</v>
      </c>
      <c r="AA31" s="9">
        <f>0.1*'[2]per 10000'!Z42+0.2*'[2]per 10000'!AA42+0.4*'[2]per 10000'!AB42+0.2*'[2]per 10000'!AC42+0.1*'[2]per 10000'!AD42</f>
        <v>0</v>
      </c>
      <c r="AB31" s="9">
        <f>0.1*'[2]per 10000'!AA42+0.2*'[2]per 10000'!AB42+0.4*'[2]per 10000'!AC42+0.2*'[2]per 10000'!AD42+0.1*'[2]per 10000'!AE42</f>
        <v>0</v>
      </c>
      <c r="AC31" s="9">
        <f>0.1*'[2]per 10000'!AB42+0.2*'[2]per 10000'!AC42+0.4*'[2]per 10000'!AD42+0.2*'[2]per 10000'!AE42+0.1*'[2]per 10000'!AF42</f>
        <v>0</v>
      </c>
      <c r="AD31" s="9">
        <f>0.1*'[2]per 10000'!AC42+0.2*'[2]per 10000'!AD42+0.4*'[2]per 10000'!AE42+0.2*'[2]per 10000'!AF42+0.1*'[2]per 10000'!AG42</f>
        <v>0</v>
      </c>
      <c r="AE31" s="9">
        <f>0.1*'[2]per 10000'!AD42+0.2*'[2]per 10000'!AE42+0.4*'[2]per 10000'!AF42+0.2*'[2]per 10000'!AG42+0.1*'[2]per 10000'!AH42</f>
        <v>0</v>
      </c>
      <c r="AF31" s="9">
        <f>(0.1*'[2]per 10000'!AE42+0.2*'[2]per 10000'!AF42+0.4*'[2]per 10000'!AG42+0.2*'[2]per 10000'!AH42)/0.9</f>
        <v>0</v>
      </c>
      <c r="AG31" s="9">
        <f>(0.1*'[2]per 10000'!AF42+0.2*'[2]per 10000'!AG42+0.4*'[2]per 10000'!AH42)/0.7</f>
        <v>0</v>
      </c>
    </row>
    <row r="32" spans="1:33" x14ac:dyDescent="0.2">
      <c r="A32" s="19" t="s">
        <v>41</v>
      </c>
      <c r="B32" s="8" t="s">
        <v>41</v>
      </c>
      <c r="C32" s="9">
        <f>0.1*'[2]per 10000'!B43+0.2*'[2]per 10000'!C43+0.4*'[2]per 10000'!D43+0.2*'[2]per 10000'!E43+0.1*'[2]per 10000'!F43</f>
        <v>0</v>
      </c>
      <c r="D32" s="9">
        <f>0.1*'[2]per 10000'!C43+0.2*'[2]per 10000'!D43+0.4*'[2]per 10000'!E43+0.2*'[2]per 10000'!F43+0.1*'[2]per 10000'!G43</f>
        <v>0</v>
      </c>
      <c r="E32" s="9">
        <f>0.1*'[2]per 10000'!D43+0.2*'[2]per 10000'!E43+0.4*'[2]per 10000'!F43+0.2*'[2]per 10000'!G43+0.1*'[2]per 10000'!H43</f>
        <v>0</v>
      </c>
      <c r="F32" s="9">
        <f>0.1*'[2]per 10000'!E43+0.2*'[2]per 10000'!F43+0.4*'[2]per 10000'!G43+0.2*'[2]per 10000'!H43+0.1*'[2]per 10000'!I43</f>
        <v>0</v>
      </c>
      <c r="G32" s="9">
        <f>0.1*'[2]per 10000'!F43+0.2*'[2]per 10000'!G43+0.4*'[2]per 10000'!H43+0.2*'[2]per 10000'!I43+0.1*'[2]per 10000'!J43</f>
        <v>0</v>
      </c>
      <c r="H32" s="9">
        <f>0.1*'[2]per 10000'!G43+0.2*'[2]per 10000'!H43+0.4*'[2]per 10000'!I43+0.2*'[2]per 10000'!J43+0.1*'[2]per 10000'!K43</f>
        <v>0</v>
      </c>
      <c r="I32" s="9">
        <f>0.1*'[2]per 10000'!H43+0.2*'[2]per 10000'!I43+0.4*'[2]per 10000'!J43+0.2*'[2]per 10000'!K43+0.1*'[2]per 10000'!L43</f>
        <v>0</v>
      </c>
      <c r="J32" s="9">
        <f>0.1*'[2]per 10000'!I43+0.2*'[2]per 10000'!J43+0.4*'[2]per 10000'!K43+0.2*'[2]per 10000'!L43+0.1*'[2]per 10000'!M43</f>
        <v>0</v>
      </c>
      <c r="K32" s="9">
        <f>0.1*'[2]per 10000'!J43+0.2*'[2]per 10000'!K43+0.4*'[2]per 10000'!L43+0.2*'[2]per 10000'!M43+0.1*'[2]per 10000'!N43</f>
        <v>0</v>
      </c>
      <c r="L32" s="9">
        <f>0.1*'[2]per 10000'!K43+0.2*'[2]per 10000'!L43+0.4*'[2]per 10000'!M43+0.2*'[2]per 10000'!N43+0.1*'[2]per 10000'!O43</f>
        <v>0</v>
      </c>
      <c r="M32" s="9">
        <f>0.1*'[2]per 10000'!L43+0.2*'[2]per 10000'!M43+0.4*'[2]per 10000'!N43+0.2*'[2]per 10000'!O43+0.1*'[2]per 10000'!P43</f>
        <v>0</v>
      </c>
      <c r="N32" s="9">
        <f>0.1*'[2]per 10000'!M43+0.2*'[2]per 10000'!N43+0.4*'[2]per 10000'!O43+0.2*'[2]per 10000'!P43+0.1*'[2]per 10000'!Q43</f>
        <v>0</v>
      </c>
      <c r="O32" s="9">
        <f>0.1*'[2]per 10000'!N43+0.2*'[2]per 10000'!O43+0.4*'[2]per 10000'!P43+0.2*'[2]per 10000'!Q43+0.1*'[2]per 10000'!R43</f>
        <v>0</v>
      </c>
      <c r="P32" s="9">
        <f>0.1*'[2]per 10000'!O43+0.2*'[2]per 10000'!P43+0.4*'[2]per 10000'!Q43+0.2*'[2]per 10000'!R43+0.1*'[2]per 10000'!S43</f>
        <v>0</v>
      </c>
      <c r="Q32" s="9">
        <f>0.1*'[2]per 10000'!P43+0.2*'[2]per 10000'!Q43+0.4*'[2]per 10000'!R43+0.2*'[2]per 10000'!S43+0.1*'[2]per 10000'!T43</f>
        <v>0</v>
      </c>
      <c r="R32" s="9">
        <f>0.1*'[2]per 10000'!Q43+0.2*'[2]per 10000'!R43+0.4*'[2]per 10000'!S43+0.2*'[2]per 10000'!T43+0.1*'[2]per 10000'!U43</f>
        <v>2.7176887566951395E-5</v>
      </c>
      <c r="S32" s="9">
        <f>0.1*'[2]per 10000'!R43+0.2*'[2]per 10000'!S43+0.4*'[2]per 10000'!T43+0.2*'[2]per 10000'!U43+0.1*'[2]per 10000'!V43</f>
        <v>5.435377513390279E-5</v>
      </c>
      <c r="T32" s="9">
        <f>0.1*'[2]per 10000'!S43+0.2*'[2]per 10000'!T43+0.4*'[2]per 10000'!U43+0.2*'[2]per 10000'!V43+0.1*'[2]per 10000'!W43</f>
        <v>1.0870755026780558E-4</v>
      </c>
      <c r="U32" s="9">
        <f>0.1*'[2]per 10000'!T43+0.2*'[2]per 10000'!U43+0.4*'[2]per 10000'!V43+0.2*'[2]per 10000'!W43+0.1*'[2]per 10000'!X43</f>
        <v>5.435377513390279E-5</v>
      </c>
      <c r="V32" s="9">
        <f>0.1*'[2]per 10000'!U43+0.2*'[2]per 10000'!V43+0.4*'[2]per 10000'!W43+0.2*'[2]per 10000'!X43+0.1*'[2]per 10000'!Y43</f>
        <v>2.7176887566951395E-5</v>
      </c>
      <c r="W32" s="9">
        <f>0.1*'[2]per 10000'!V43+0.2*'[2]per 10000'!W43+0.4*'[2]per 10000'!X43+0.2*'[2]per 10000'!Y43+0.1*'[2]per 10000'!Z43</f>
        <v>0</v>
      </c>
      <c r="X32" s="9">
        <f>0.1*'[2]per 10000'!W43+0.2*'[2]per 10000'!X43+0.4*'[2]per 10000'!Y43+0.2*'[2]per 10000'!Z43+0.1*'[2]per 10000'!AA43</f>
        <v>0</v>
      </c>
      <c r="Y32" s="9">
        <f>0.1*'[2]per 10000'!X43+0.2*'[2]per 10000'!Y43+0.4*'[2]per 10000'!Z43+0.2*'[2]per 10000'!AA43+0.1*'[2]per 10000'!AB43</f>
        <v>0</v>
      </c>
      <c r="Z32" s="9">
        <f>0.1*'[2]per 10000'!Y43+0.2*'[2]per 10000'!Z43+0.4*'[2]per 10000'!AA43+0.2*'[2]per 10000'!AB43+0.1*'[2]per 10000'!AC43</f>
        <v>0</v>
      </c>
      <c r="AA32" s="9">
        <f>0.1*'[2]per 10000'!Z43+0.2*'[2]per 10000'!AA43+0.4*'[2]per 10000'!AB43+0.2*'[2]per 10000'!AC43+0.1*'[2]per 10000'!AD43</f>
        <v>0</v>
      </c>
      <c r="AB32" s="9">
        <f>0.1*'[2]per 10000'!AA43+0.2*'[2]per 10000'!AB43+0.4*'[2]per 10000'!AC43+0.2*'[2]per 10000'!AD43+0.1*'[2]per 10000'!AE43</f>
        <v>0</v>
      </c>
      <c r="AC32" s="9">
        <f>0.1*'[2]per 10000'!AB43+0.2*'[2]per 10000'!AC43+0.4*'[2]per 10000'!AD43+0.2*'[2]per 10000'!AE43+0.1*'[2]per 10000'!AF43</f>
        <v>0</v>
      </c>
      <c r="AD32" s="9">
        <f>0.1*'[2]per 10000'!AC43+0.2*'[2]per 10000'!AD43+0.4*'[2]per 10000'!AE43+0.2*'[2]per 10000'!AF43+0.1*'[2]per 10000'!AG43</f>
        <v>0</v>
      </c>
      <c r="AE32" s="9">
        <f>0.1*'[2]per 10000'!AD43+0.2*'[2]per 10000'!AE43+0.4*'[2]per 10000'!AF43+0.2*'[2]per 10000'!AG43+0.1*'[2]per 10000'!AH43</f>
        <v>0</v>
      </c>
      <c r="AF32" s="9">
        <f>(0.1*'[2]per 10000'!AE43+0.2*'[2]per 10000'!AF43+0.4*'[2]per 10000'!AG43+0.2*'[2]per 10000'!AH43)/0.9</f>
        <v>0</v>
      </c>
      <c r="AG32" s="9">
        <f>(0.1*'[2]per 10000'!AF43+0.2*'[2]per 10000'!AG43+0.4*'[2]per 10000'!AH43)/0.7</f>
        <v>0</v>
      </c>
    </row>
    <row r="33" spans="1:33" x14ac:dyDescent="0.2">
      <c r="A33" s="19" t="s">
        <v>42</v>
      </c>
      <c r="B33" s="8" t="s">
        <v>42</v>
      </c>
      <c r="C33" s="9">
        <f>0.1*'[2]per 10000'!B44+0.2*'[2]per 10000'!C44+0.4*'[2]per 10000'!D44+0.2*'[2]per 10000'!E44+0.1*'[2]per 10000'!F44</f>
        <v>0.21776317041217544</v>
      </c>
      <c r="D33" s="9">
        <f>0.1*'[2]per 10000'!C44+0.2*'[2]per 10000'!D44+0.4*'[2]per 10000'!E44+0.2*'[2]per 10000'!F44+0.1*'[2]per 10000'!G44</f>
        <v>0.27559221897841613</v>
      </c>
      <c r="E33" s="9">
        <f>0.1*'[2]per 10000'!D44+0.2*'[2]per 10000'!E44+0.4*'[2]per 10000'!F44+0.2*'[2]per 10000'!G44+0.1*'[2]per 10000'!H44</f>
        <v>0.21649181524911604</v>
      </c>
      <c r="F33" s="9">
        <f>0.1*'[2]per 10000'!E44+0.2*'[2]per 10000'!F44+0.4*'[2]per 10000'!G44+0.2*'[2]per 10000'!H44+0.1*'[2]per 10000'!I44</f>
        <v>0.2596619507402374</v>
      </c>
      <c r="G33" s="9">
        <f>0.1*'[2]per 10000'!F44+0.2*'[2]per 10000'!G44+0.4*'[2]per 10000'!H44+0.2*'[2]per 10000'!I44+0.1*'[2]per 10000'!J44</f>
        <v>0.24050791687299239</v>
      </c>
      <c r="H33" s="9">
        <f>0.1*'[2]per 10000'!G44+0.2*'[2]per 10000'!H44+0.4*'[2]per 10000'!I44+0.2*'[2]per 10000'!J44+0.1*'[2]per 10000'!K44</f>
        <v>0.26251475736187491</v>
      </c>
      <c r="I33" s="9">
        <f>0.1*'[2]per 10000'!H44+0.2*'[2]per 10000'!I44+0.4*'[2]per 10000'!J44+0.2*'[2]per 10000'!K44+0.1*'[2]per 10000'!L44</f>
        <v>0.23312851018220612</v>
      </c>
      <c r="J33" s="9">
        <f>0.1*'[2]per 10000'!I44+0.2*'[2]per 10000'!J44+0.4*'[2]per 10000'!K44+0.2*'[2]per 10000'!L44+0.1*'[2]per 10000'!M44</f>
        <v>0.28046453893399875</v>
      </c>
      <c r="K33" s="9">
        <f>0.1*'[2]per 10000'!J44+0.2*'[2]per 10000'!K44+0.4*'[2]per 10000'!L44+0.2*'[2]per 10000'!M44+0.1*'[2]per 10000'!N44</f>
        <v>0.34910973310681992</v>
      </c>
      <c r="L33" s="9">
        <f>0.1*'[2]per 10000'!K44+0.2*'[2]per 10000'!L44+0.4*'[2]per 10000'!M44+0.2*'[2]per 10000'!N44+0.1*'[2]per 10000'!O44</f>
        <v>0.44829110038335546</v>
      </c>
      <c r="M33" s="9">
        <f>0.1*'[2]per 10000'!L44+0.2*'[2]per 10000'!M44+0.4*'[2]per 10000'!N44+0.2*'[2]per 10000'!O44+0.1*'[2]per 10000'!P44</f>
        <v>0.47192560207966466</v>
      </c>
      <c r="N33" s="9">
        <f>0.1*'[2]per 10000'!M44+0.2*'[2]per 10000'!N44+0.4*'[2]per 10000'!O44+0.2*'[2]per 10000'!P44+0.1*'[2]per 10000'!Q44</f>
        <v>0.47846608586765582</v>
      </c>
      <c r="O33" s="9">
        <f>0.1*'[2]per 10000'!N44+0.2*'[2]per 10000'!O44+0.4*'[2]per 10000'!P44+0.2*'[2]per 10000'!Q44+0.1*'[2]per 10000'!R44</f>
        <v>0.34607178548800765</v>
      </c>
      <c r="P33" s="9">
        <f>0.1*'[2]per 10000'!O44+0.2*'[2]per 10000'!P44+0.4*'[2]per 10000'!Q44+0.2*'[2]per 10000'!R44+0.1*'[2]per 10000'!S44</f>
        <v>0.29961227205540414</v>
      </c>
      <c r="Q33" s="9">
        <f>0.1*'[2]per 10000'!P44+0.2*'[2]per 10000'!Q44+0.4*'[2]per 10000'!R44+0.2*'[2]per 10000'!S44+0.1*'[2]per 10000'!T44</f>
        <v>0.23940111145058593</v>
      </c>
      <c r="R33" s="9">
        <f>0.1*'[2]per 10000'!Q44+0.2*'[2]per 10000'!R44+0.4*'[2]per 10000'!S44+0.2*'[2]per 10000'!T44+0.1*'[2]per 10000'!U44</f>
        <v>0.16253387394125424</v>
      </c>
      <c r="S33" s="9">
        <f>0.1*'[2]per 10000'!R44+0.2*'[2]per 10000'!S44+0.4*'[2]per 10000'!T44+0.2*'[2]per 10000'!U44+0.1*'[2]per 10000'!V44</f>
        <v>0.10520356157620629</v>
      </c>
      <c r="T33" s="9">
        <f>0.1*'[2]per 10000'!S44+0.2*'[2]per 10000'!T44+0.4*'[2]per 10000'!U44+0.2*'[2]per 10000'!V44+0.1*'[2]per 10000'!W44</f>
        <v>7.4969630049414912E-2</v>
      </c>
      <c r="U33" s="9">
        <f>0.1*'[2]per 10000'!T44+0.2*'[2]per 10000'!U44+0.4*'[2]per 10000'!V44+0.2*'[2]per 10000'!W44+0.1*'[2]per 10000'!X44</f>
        <v>7.5621331696099914E-2</v>
      </c>
      <c r="V33" s="9">
        <f>0.1*'[2]per 10000'!U44+0.2*'[2]per 10000'!V44+0.4*'[2]per 10000'!W44+0.2*'[2]per 10000'!X44+0.1*'[2]per 10000'!Y44</f>
        <v>7.3506394917055684E-2</v>
      </c>
      <c r="W33" s="9">
        <f>0.1*'[2]per 10000'!V44+0.2*'[2]per 10000'!W44+0.4*'[2]per 10000'!X44+0.2*'[2]per 10000'!Y44+0.1*'[2]per 10000'!Z44</f>
        <v>5.728459036743256E-2</v>
      </c>
      <c r="X33" s="9">
        <f>0.1*'[2]per 10000'!W44+0.2*'[2]per 10000'!X44+0.4*'[2]per 10000'!Y44+0.2*'[2]per 10000'!Z44+0.1*'[2]per 10000'!AA44</f>
        <v>4.5305930790599469E-2</v>
      </c>
      <c r="Y33" s="9">
        <f>0.1*'[2]per 10000'!X44+0.2*'[2]per 10000'!Y44+0.4*'[2]per 10000'!Z44+0.2*'[2]per 10000'!AA44+0.1*'[2]per 10000'!AB44</f>
        <v>3.37296536271336E-2</v>
      </c>
      <c r="Z33" s="9">
        <f>0.1*'[2]per 10000'!Y44+0.2*'[2]per 10000'!Z44+0.4*'[2]per 10000'!AA44+0.2*'[2]per 10000'!AB44+0.1*'[2]per 10000'!AC44</f>
        <v>2.7179473260084464E-2</v>
      </c>
      <c r="AA33" s="9">
        <f>0.1*'[2]per 10000'!Z44+0.2*'[2]per 10000'!AA44+0.4*'[2]per 10000'!AB44+0.2*'[2]per 10000'!AC44+0.1*'[2]per 10000'!AD44</f>
        <v>2.0761679869175941E-2</v>
      </c>
      <c r="AB33" s="9">
        <f>0.1*'[2]per 10000'!AA44+0.2*'[2]per 10000'!AB44+0.4*'[2]per 10000'!AC44+0.2*'[2]per 10000'!AD44+0.1*'[2]per 10000'!AE44</f>
        <v>1.3760089186605148E-2</v>
      </c>
      <c r="AC33" s="9">
        <f>0.1*'[2]per 10000'!AB44+0.2*'[2]per 10000'!AC44+0.4*'[2]per 10000'!AD44+0.2*'[2]per 10000'!AE44+0.1*'[2]per 10000'!AF44</f>
        <v>1.260116535692923E-2</v>
      </c>
      <c r="AD33" s="9">
        <f>0.1*'[2]per 10000'!AC44+0.2*'[2]per 10000'!AD44+0.4*'[2]per 10000'!AE44+0.2*'[2]per 10000'!AF44+0.1*'[2]per 10000'!AG44</f>
        <v>1.8312174701473335E-2</v>
      </c>
      <c r="AE33" s="9">
        <f>0.1*'[2]per 10000'!AD44+0.2*'[2]per 10000'!AE44+0.4*'[2]per 10000'!AF44+0.2*'[2]per 10000'!AG44+0.1*'[2]per 10000'!AH44</f>
        <v>1.9983868050830439E-2</v>
      </c>
      <c r="AF33" s="9">
        <f>(0.1*'[2]per 10000'!AE44+0.2*'[2]per 10000'!AF44+0.4*'[2]per 10000'!AG44+0.2*'[2]per 10000'!AH44)/0.9</f>
        <v>1.7792724506268127E-2</v>
      </c>
      <c r="AG33" s="9">
        <f>(0.1*'[2]per 10000'!AF44+0.2*'[2]per 10000'!AG44+0.4*'[2]per 10000'!AH44)/0.7</f>
        <v>2.0606847428119822E-2</v>
      </c>
    </row>
    <row r="34" spans="1:33" x14ac:dyDescent="0.2">
      <c r="A34" s="19" t="s">
        <v>43</v>
      </c>
      <c r="B34" s="8" t="s">
        <v>43</v>
      </c>
      <c r="C34" s="9">
        <f>0.1*'[2]per 10000'!B46+0.2*'[2]per 10000'!C46+0.4*'[2]per 10000'!D46+0.2*'[2]per 10000'!E46+0.1*'[2]per 10000'!F46</f>
        <v>0</v>
      </c>
      <c r="D34" s="9">
        <f>0.1*'[2]per 10000'!C46+0.2*'[2]per 10000'!D46+0.4*'[2]per 10000'!E46+0.2*'[2]per 10000'!F46+0.1*'[2]per 10000'!G46</f>
        <v>0</v>
      </c>
      <c r="E34" s="9">
        <f>0.1*'[2]per 10000'!D46+0.2*'[2]per 10000'!E46+0.4*'[2]per 10000'!F46+0.2*'[2]per 10000'!G46+0.1*'[2]per 10000'!H46</f>
        <v>0</v>
      </c>
      <c r="F34" s="9">
        <f>0.1*'[2]per 10000'!E46+0.2*'[2]per 10000'!F46+0.4*'[2]per 10000'!G46+0.2*'[2]per 10000'!H46+0.1*'[2]per 10000'!I46</f>
        <v>2.9556621885740132E-2</v>
      </c>
      <c r="G34" s="9">
        <f>0.1*'[2]per 10000'!F46+0.2*'[2]per 10000'!G46+0.4*'[2]per 10000'!H46+0.2*'[2]per 10000'!I46+0.1*'[2]per 10000'!J46</f>
        <v>0.15872906359361394</v>
      </c>
      <c r="H34" s="9">
        <f>0.1*'[2]per 10000'!G46+0.2*'[2]per 10000'!H46+0.4*'[2]per 10000'!I46+0.2*'[2]per 10000'!J46+0.1*'[2]per 10000'!K46</f>
        <v>0.38866332793839481</v>
      </c>
      <c r="I34" s="9">
        <f>0.1*'[2]per 10000'!H46+0.2*'[2]per 10000'!I46+0.4*'[2]per 10000'!J46+0.2*'[2]per 10000'!K46+0.1*'[2]per 10000'!L46</f>
        <v>0.66251440076157098</v>
      </c>
      <c r="J34" s="9">
        <f>0.1*'[2]per 10000'!I46+0.2*'[2]per 10000'!J46+0.4*'[2]per 10000'!K46+0.2*'[2]per 10000'!L46+0.1*'[2]per 10000'!M46</f>
        <v>0.66528059506675308</v>
      </c>
      <c r="K34" s="9">
        <f>0.1*'[2]per 10000'!J46+0.2*'[2]per 10000'!K46+0.4*'[2]per 10000'!L46+0.2*'[2]per 10000'!M46+0.1*'[2]per 10000'!N46</f>
        <v>0.55442995470607614</v>
      </c>
      <c r="L34" s="9">
        <f>0.1*'[2]per 10000'!K46+0.2*'[2]per 10000'!L46+0.4*'[2]per 10000'!M46+0.2*'[2]per 10000'!N46+0.1*'[2]per 10000'!O46</f>
        <v>0.32084781031905119</v>
      </c>
      <c r="M34" s="9">
        <f>0.1*'[2]per 10000'!L46+0.2*'[2]per 10000'!M46+0.4*'[2]per 10000'!N46+0.2*'[2]per 10000'!O46+0.1*'[2]per 10000'!P46</f>
        <v>0.15200332173630038</v>
      </c>
      <c r="N34" s="9">
        <f>0.1*'[2]per 10000'!M46+0.2*'[2]per 10000'!N46+0.4*'[2]per 10000'!O46+0.2*'[2]per 10000'!P46+0.1*'[2]per 10000'!Q46</f>
        <v>4.4737922768539107E-2</v>
      </c>
      <c r="O34" s="9">
        <f>0.1*'[2]per 10000'!N46+0.2*'[2]per 10000'!O46+0.4*'[2]per 10000'!P46+0.2*'[2]per 10000'!Q46+0.1*'[2]per 10000'!R46</f>
        <v>9.661907533985048E-3</v>
      </c>
      <c r="P34" s="9">
        <f>0.1*'[2]per 10000'!O46+0.2*'[2]per 10000'!P46+0.4*'[2]per 10000'!Q46+0.2*'[2]per 10000'!R46+0.1*'[2]per 10000'!S46</f>
        <v>4.3198893883078836E-3</v>
      </c>
      <c r="Q34" s="9">
        <f>0.1*'[2]per 10000'!P46+0.2*'[2]per 10000'!Q46+0.4*'[2]per 10000'!R46+0.2*'[2]per 10000'!S46+0.1*'[2]per 10000'!T46</f>
        <v>1.9122546383842122E-2</v>
      </c>
      <c r="R34" s="9">
        <f>0.1*'[2]per 10000'!Q46+0.2*'[2]per 10000'!R46+0.4*'[2]per 10000'!S46+0.2*'[2]per 10000'!T46+0.1*'[2]per 10000'!U46</f>
        <v>4.646102706276168E-2</v>
      </c>
      <c r="S34" s="9">
        <f>0.1*'[2]per 10000'!R46+0.2*'[2]per 10000'!S46+0.4*'[2]per 10000'!T46+0.2*'[2]per 10000'!U46+0.1*'[2]per 10000'!V46</f>
        <v>7.2413834744466749E-2</v>
      </c>
      <c r="T34" s="9">
        <f>0.1*'[2]per 10000'!S46+0.2*'[2]per 10000'!T46+0.4*'[2]per 10000'!U46+0.2*'[2]per 10000'!V46+0.1*'[2]per 10000'!W46</f>
        <v>7.1376336546780911E-2</v>
      </c>
      <c r="U34" s="9">
        <f>0.1*'[2]per 10000'!T46+0.2*'[2]per 10000'!U46+0.4*'[2]per 10000'!V46+0.2*'[2]per 10000'!W46+0.1*'[2]per 10000'!X46</f>
        <v>3.4726653997133497E-2</v>
      </c>
      <c r="V34" s="9">
        <f>0.1*'[2]per 10000'!U46+0.2*'[2]per 10000'!V46+0.4*'[2]per 10000'!W46+0.2*'[2]per 10000'!X46+0.1*'[2]per 10000'!Y46</f>
        <v>2.3384244175344536E-2</v>
      </c>
      <c r="W34" s="9">
        <f>0.1*'[2]per 10000'!V46+0.2*'[2]per 10000'!W46+0.4*'[2]per 10000'!X46+0.2*'[2]per 10000'!Y46+0.1*'[2]per 10000'!Z46</f>
        <v>4.3173520261980736E-2</v>
      </c>
      <c r="X34" s="9">
        <f>0.1*'[2]per 10000'!W46+0.2*'[2]per 10000'!X46+0.4*'[2]per 10000'!Y46+0.2*'[2]per 10000'!Z46+0.1*'[2]per 10000'!AA46</f>
        <v>8.468402281021338E-2</v>
      </c>
      <c r="Y34" s="9">
        <f>0.1*'[2]per 10000'!X46+0.2*'[2]per 10000'!Y46+0.4*'[2]per 10000'!Z46+0.2*'[2]per 10000'!AA46+0.1*'[2]per 10000'!AB46</f>
        <v>0.10537741094626907</v>
      </c>
      <c r="Z34" s="9">
        <f>0.1*'[2]per 10000'!Y46+0.2*'[2]per 10000'!Z46+0.4*'[2]per 10000'!AA46+0.2*'[2]per 10000'!AB46+0.1*'[2]per 10000'!AC46</f>
        <v>6.4364419873235865E-2</v>
      </c>
      <c r="AA34" s="9">
        <f>0.1*'[2]per 10000'!Z46+0.2*'[2]per 10000'!AA46+0.4*'[2]per 10000'!AB46+0.2*'[2]per 10000'!AC46+0.1*'[2]per 10000'!AD46</f>
        <v>7.6600560850870358E-2</v>
      </c>
      <c r="AB34" s="9">
        <f>0.1*'[2]per 10000'!AA46+0.2*'[2]per 10000'!AB46+0.4*'[2]per 10000'!AC46+0.2*'[2]per 10000'!AD46+0.1*'[2]per 10000'!AE46</f>
        <v>0.11237813054546697</v>
      </c>
      <c r="AC34" s="9">
        <f>0.1*'[2]per 10000'!AB46+0.2*'[2]per 10000'!AC46+0.4*'[2]per 10000'!AD46+0.2*'[2]per 10000'!AE46+0.1*'[2]per 10000'!AF46</f>
        <v>0.18749239347014196</v>
      </c>
      <c r="AD34" s="9">
        <f>0.1*'[2]per 10000'!AC46+0.2*'[2]per 10000'!AD46+0.4*'[2]per 10000'!AE46+0.2*'[2]per 10000'!AF46+0.1*'[2]per 10000'!AG46</f>
        <v>0.12522333411417577</v>
      </c>
      <c r="AE34" s="9">
        <f>0.1*'[2]per 10000'!AD46+0.2*'[2]per 10000'!AE46+0.4*'[2]per 10000'!AF46+0.2*'[2]per 10000'!AG46+0.1*'[2]per 10000'!AH46</f>
        <v>9.7567720501664873E-2</v>
      </c>
      <c r="AF34" s="9">
        <f>(0.1*'[2]per 10000'!AE46+0.2*'[2]per 10000'!AF46+0.4*'[2]per 10000'!AG46+0.2*'[2]per 10000'!AH46)/0.9</f>
        <v>8.477083125723095E-2</v>
      </c>
      <c r="AG34" s="9">
        <f>(0.1*'[2]per 10000'!AF46+0.2*'[2]per 10000'!AG46+0.4*'[2]per 10000'!AH46)/0.7</f>
        <v>9.6480873218628624E-2</v>
      </c>
    </row>
    <row r="35" spans="1:33" x14ac:dyDescent="0.2">
      <c r="A35" s="19" t="s">
        <v>44</v>
      </c>
      <c r="B35" s="8" t="s">
        <v>44</v>
      </c>
      <c r="C35" s="9">
        <f>0.1*'[2]per 10000'!B47+0.2*'[2]per 10000'!C47+0.4*'[2]per 10000'!D47+0.2*'[2]per 10000'!E47+0.1*'[2]per 10000'!F47</f>
        <v>2.0430442438577612E-2</v>
      </c>
      <c r="D35" s="9">
        <f>0.1*'[2]per 10000'!C47+0.2*'[2]per 10000'!D47+0.4*'[2]per 10000'!E47+0.2*'[2]per 10000'!F47+0.1*'[2]per 10000'!G47</f>
        <v>3.7996368568839589</v>
      </c>
      <c r="E35" s="9">
        <f>0.1*'[2]per 10000'!D47+0.2*'[2]per 10000'!E47+0.4*'[2]per 10000'!F47+0.2*'[2]per 10000'!G47+0.1*'[2]per 10000'!H47</f>
        <v>8.7924288250263505</v>
      </c>
      <c r="F35" s="9">
        <f>0.1*'[2]per 10000'!E47+0.2*'[2]per 10000'!F47+0.4*'[2]per 10000'!G47+0.2*'[2]per 10000'!H47+0.1*'[2]per 10000'!I47</f>
        <v>17.684529171119198</v>
      </c>
      <c r="G35" s="9">
        <f>0.1*'[2]per 10000'!F47+0.2*'[2]per 10000'!G47+0.4*'[2]per 10000'!H47+0.2*'[2]per 10000'!I47+0.1*'[2]per 10000'!J47</f>
        <v>12.755111182881839</v>
      </c>
      <c r="H35" s="9">
        <f>0.1*'[2]per 10000'!G47+0.2*'[2]per 10000'!H47+0.4*'[2]per 10000'!I47+0.2*'[2]per 10000'!J47+0.1*'[2]per 10000'!K47</f>
        <v>7.0341028973155151</v>
      </c>
      <c r="I35" s="9">
        <f>0.1*'[2]per 10000'!H47+0.2*'[2]per 10000'!I47+0.4*'[2]per 10000'!J47+0.2*'[2]per 10000'!K47+0.1*'[2]per 10000'!L47</f>
        <v>1.6376634626543556</v>
      </c>
      <c r="J35" s="9">
        <f>0.1*'[2]per 10000'!I47+0.2*'[2]per 10000'!J47+0.4*'[2]per 10000'!K47+0.2*'[2]per 10000'!L47+0.1*'[2]per 10000'!M47</f>
        <v>0.22225417569796158</v>
      </c>
      <c r="K35" s="9">
        <f>0.1*'[2]per 10000'!J47+0.2*'[2]per 10000'!K47+0.4*'[2]per 10000'!L47+0.2*'[2]per 10000'!M47+0.1*'[2]per 10000'!N47</f>
        <v>0</v>
      </c>
      <c r="L35" s="9">
        <f>0.1*'[2]per 10000'!K47+0.2*'[2]per 10000'!L47+0.4*'[2]per 10000'!M47+0.2*'[2]per 10000'!N47+0.1*'[2]per 10000'!O47</f>
        <v>5.0132716610860252E-2</v>
      </c>
      <c r="M35" s="9">
        <f>0.1*'[2]per 10000'!L47+0.2*'[2]per 10000'!M47+0.4*'[2]per 10000'!N47+0.2*'[2]per 10000'!O47+0.1*'[2]per 10000'!P47</f>
        <v>0.1002654332217205</v>
      </c>
      <c r="N35" s="9">
        <f>0.1*'[2]per 10000'!M47+0.2*'[2]per 10000'!N47+0.4*'[2]per 10000'!O47+0.2*'[2]per 10000'!P47+0.1*'[2]per 10000'!Q47</f>
        <v>0.20053086644344101</v>
      </c>
      <c r="O35" s="9">
        <f>0.1*'[2]per 10000'!N47+0.2*'[2]per 10000'!O47+0.4*'[2]per 10000'!P47+0.2*'[2]per 10000'!Q47+0.1*'[2]per 10000'!R47</f>
        <v>0.1002654332217205</v>
      </c>
      <c r="P35" s="9">
        <f>0.1*'[2]per 10000'!O47+0.2*'[2]per 10000'!P47+0.4*'[2]per 10000'!Q47+0.2*'[2]per 10000'!R47+0.1*'[2]per 10000'!S47</f>
        <v>5.0132716610860252E-2</v>
      </c>
      <c r="Q35" s="9">
        <f>0.1*'[2]per 10000'!P47+0.2*'[2]per 10000'!Q47+0.4*'[2]per 10000'!R47+0.2*'[2]per 10000'!S47+0.1*'[2]per 10000'!T47</f>
        <v>0</v>
      </c>
      <c r="R35" s="9">
        <f>0.1*'[2]per 10000'!Q47+0.2*'[2]per 10000'!R47+0.4*'[2]per 10000'!S47+0.2*'[2]per 10000'!T47+0.1*'[2]per 10000'!U47</f>
        <v>0</v>
      </c>
      <c r="S35" s="9">
        <f>0.1*'[2]per 10000'!R47+0.2*'[2]per 10000'!S47+0.4*'[2]per 10000'!T47+0.2*'[2]per 10000'!U47+0.1*'[2]per 10000'!V47</f>
        <v>0</v>
      </c>
      <c r="T35" s="9">
        <f>0.1*'[2]per 10000'!S47+0.2*'[2]per 10000'!T47+0.4*'[2]per 10000'!U47+0.2*'[2]per 10000'!V47+0.1*'[2]per 10000'!W47</f>
        <v>0</v>
      </c>
      <c r="U35" s="9">
        <f>0.1*'[2]per 10000'!T47+0.2*'[2]per 10000'!U47+0.4*'[2]per 10000'!V47+0.2*'[2]per 10000'!W47+0.1*'[2]per 10000'!X47</f>
        <v>0</v>
      </c>
      <c r="V35" s="9">
        <f>0.1*'[2]per 10000'!U47+0.2*'[2]per 10000'!V47+0.4*'[2]per 10000'!W47+0.2*'[2]per 10000'!X47+0.1*'[2]per 10000'!Y47</f>
        <v>0</v>
      </c>
      <c r="W35" s="9">
        <f>0.1*'[2]per 10000'!V47+0.2*'[2]per 10000'!W47+0.4*'[2]per 10000'!X47+0.2*'[2]per 10000'!Y47+0.1*'[2]per 10000'!Z47</f>
        <v>0</v>
      </c>
      <c r="X35" s="9">
        <f>0.1*'[2]per 10000'!W47+0.2*'[2]per 10000'!X47+0.4*'[2]per 10000'!Y47+0.2*'[2]per 10000'!Z47+0.1*'[2]per 10000'!AA47</f>
        <v>0</v>
      </c>
      <c r="Y35" s="9">
        <f>0.1*'[2]per 10000'!X47+0.2*'[2]per 10000'!Y47+0.4*'[2]per 10000'!Z47+0.2*'[2]per 10000'!AA47+0.1*'[2]per 10000'!AB47</f>
        <v>0</v>
      </c>
      <c r="Z35" s="9">
        <f>0.1*'[2]per 10000'!Y47+0.2*'[2]per 10000'!Z47+0.4*'[2]per 10000'!AA47+0.2*'[2]per 10000'!AB47+0.1*'[2]per 10000'!AC47</f>
        <v>1.4074123201404174E-2</v>
      </c>
      <c r="AA35" s="9">
        <f>0.1*'[2]per 10000'!Z47+0.2*'[2]per 10000'!AA47+0.4*'[2]per 10000'!AB47+0.2*'[2]per 10000'!AC47+0.1*'[2]per 10000'!AD47</f>
        <v>2.8148246402808347E-2</v>
      </c>
      <c r="AB35" s="9">
        <f>0.1*'[2]per 10000'!AA47+0.2*'[2]per 10000'!AB47+0.4*'[2]per 10000'!AC47+0.2*'[2]per 10000'!AD47+0.1*'[2]per 10000'!AE47</f>
        <v>5.6296492805616695E-2</v>
      </c>
      <c r="AC35" s="9">
        <f>0.1*'[2]per 10000'!AB47+0.2*'[2]per 10000'!AC47+0.4*'[2]per 10000'!AD47+0.2*'[2]per 10000'!AE47+0.1*'[2]per 10000'!AF47</f>
        <v>2.8148246402808347E-2</v>
      </c>
      <c r="AD35" s="9">
        <f>0.1*'[2]per 10000'!AC47+0.2*'[2]per 10000'!AD47+0.4*'[2]per 10000'!AE47+0.2*'[2]per 10000'!AF47+0.1*'[2]per 10000'!AG47</f>
        <v>1.4074123201404174E-2</v>
      </c>
      <c r="AE35" s="9">
        <f>0.1*'[2]per 10000'!AD47+0.2*'[2]per 10000'!AE47+0.4*'[2]per 10000'!AF47+0.2*'[2]per 10000'!AG47+0.1*'[2]per 10000'!AH47</f>
        <v>0</v>
      </c>
      <c r="AF35" s="9">
        <f>(0.1*'[2]per 10000'!AE47+0.2*'[2]per 10000'!AF47+0.4*'[2]per 10000'!AG47+0.2*'[2]per 10000'!AH47)/0.9</f>
        <v>0</v>
      </c>
      <c r="AG35" s="9">
        <f>(0.1*'[2]per 10000'!AF47+0.2*'[2]per 10000'!AG47+0.4*'[2]per 10000'!AH47)/0.7</f>
        <v>0</v>
      </c>
    </row>
    <row r="36" spans="1:33" x14ac:dyDescent="0.2">
      <c r="A36" s="19" t="s">
        <v>45</v>
      </c>
      <c r="B36" s="8" t="s">
        <v>45</v>
      </c>
      <c r="C36" s="9">
        <f>0.1*'[2]per 10000'!B48+0.2*'[2]per 10000'!C48+0.4*'[2]per 10000'!D48+0.2*'[2]per 10000'!E48+0.1*'[2]per 10000'!F48</f>
        <v>0</v>
      </c>
      <c r="D36" s="9">
        <f>0.1*'[2]per 10000'!C48+0.2*'[2]per 10000'!D48+0.4*'[2]per 10000'!E48+0.2*'[2]per 10000'!F48+0.1*'[2]per 10000'!G48</f>
        <v>0</v>
      </c>
      <c r="E36" s="9">
        <f>0.1*'[2]per 10000'!D48+0.2*'[2]per 10000'!E48+0.4*'[2]per 10000'!F48+0.2*'[2]per 10000'!G48+0.1*'[2]per 10000'!H48</f>
        <v>0</v>
      </c>
      <c r="F36" s="9">
        <f>0.1*'[2]per 10000'!E48+0.2*'[2]per 10000'!F48+0.4*'[2]per 10000'!G48+0.2*'[2]per 10000'!H48+0.1*'[2]per 10000'!I48</f>
        <v>0</v>
      </c>
      <c r="G36" s="9">
        <f>0.1*'[2]per 10000'!F48+0.2*'[2]per 10000'!G48+0.4*'[2]per 10000'!H48+0.2*'[2]per 10000'!I48+0.1*'[2]per 10000'!J48</f>
        <v>0</v>
      </c>
      <c r="H36" s="9">
        <f>0.1*'[2]per 10000'!G48+0.2*'[2]per 10000'!H48+0.4*'[2]per 10000'!I48+0.2*'[2]per 10000'!J48+0.1*'[2]per 10000'!K48</f>
        <v>0</v>
      </c>
      <c r="I36" s="9">
        <f>0.1*'[2]per 10000'!H48+0.2*'[2]per 10000'!I48+0.4*'[2]per 10000'!J48+0.2*'[2]per 10000'!K48+0.1*'[2]per 10000'!L48</f>
        <v>0</v>
      </c>
      <c r="J36" s="9">
        <f>0.1*'[2]per 10000'!I48+0.2*'[2]per 10000'!J48+0.4*'[2]per 10000'!K48+0.2*'[2]per 10000'!L48+0.1*'[2]per 10000'!M48</f>
        <v>0</v>
      </c>
      <c r="K36" s="9">
        <f>0.1*'[2]per 10000'!J48+0.2*'[2]per 10000'!K48+0.4*'[2]per 10000'!L48+0.2*'[2]per 10000'!M48+0.1*'[2]per 10000'!N48</f>
        <v>0</v>
      </c>
      <c r="L36" s="9">
        <f>0.1*'[2]per 10000'!K48+0.2*'[2]per 10000'!L48+0.4*'[2]per 10000'!M48+0.2*'[2]per 10000'!N48+0.1*'[2]per 10000'!O48</f>
        <v>0</v>
      </c>
      <c r="M36" s="9">
        <f>0.1*'[2]per 10000'!L48+0.2*'[2]per 10000'!M48+0.4*'[2]per 10000'!N48+0.2*'[2]per 10000'!O48+0.1*'[2]per 10000'!P48</f>
        <v>0</v>
      </c>
      <c r="N36" s="9">
        <f>0.1*'[2]per 10000'!M48+0.2*'[2]per 10000'!N48+0.4*'[2]per 10000'!O48+0.2*'[2]per 10000'!P48+0.1*'[2]per 10000'!Q48</f>
        <v>0</v>
      </c>
      <c r="O36" s="9">
        <f>0.1*'[2]per 10000'!N48+0.2*'[2]per 10000'!O48+0.4*'[2]per 10000'!P48+0.2*'[2]per 10000'!Q48+0.1*'[2]per 10000'!R48</f>
        <v>0</v>
      </c>
      <c r="P36" s="9">
        <f>0.1*'[2]per 10000'!O48+0.2*'[2]per 10000'!P48+0.4*'[2]per 10000'!Q48+0.2*'[2]per 10000'!R48+0.1*'[2]per 10000'!S48</f>
        <v>0</v>
      </c>
      <c r="Q36" s="9">
        <f>0.1*'[2]per 10000'!P48+0.2*'[2]per 10000'!Q48+0.4*'[2]per 10000'!R48+0.2*'[2]per 10000'!S48+0.1*'[2]per 10000'!T48</f>
        <v>0</v>
      </c>
      <c r="R36" s="9">
        <f>0.1*'[2]per 10000'!Q48+0.2*'[2]per 10000'!R48+0.4*'[2]per 10000'!S48+0.2*'[2]per 10000'!T48+0.1*'[2]per 10000'!U48</f>
        <v>0</v>
      </c>
      <c r="S36" s="9">
        <f>0.1*'[2]per 10000'!R48+0.2*'[2]per 10000'!S48+0.4*'[2]per 10000'!T48+0.2*'[2]per 10000'!U48+0.1*'[2]per 10000'!V48</f>
        <v>0</v>
      </c>
      <c r="T36" s="9">
        <f>0.1*'[2]per 10000'!S48+0.2*'[2]per 10000'!T48+0.4*'[2]per 10000'!U48+0.2*'[2]per 10000'!V48+0.1*'[2]per 10000'!W48</f>
        <v>0</v>
      </c>
      <c r="U36" s="9">
        <f>0.1*'[2]per 10000'!T48+0.2*'[2]per 10000'!U48+0.4*'[2]per 10000'!V48+0.2*'[2]per 10000'!W48+0.1*'[2]per 10000'!X48</f>
        <v>0</v>
      </c>
      <c r="V36" s="9">
        <f>0.1*'[2]per 10000'!U48+0.2*'[2]per 10000'!V48+0.4*'[2]per 10000'!W48+0.2*'[2]per 10000'!X48+0.1*'[2]per 10000'!Y48</f>
        <v>0</v>
      </c>
      <c r="W36" s="9">
        <f>0.1*'[2]per 10000'!V48+0.2*'[2]per 10000'!W48+0.4*'[2]per 10000'!X48+0.2*'[2]per 10000'!Y48+0.1*'[2]per 10000'!Z48</f>
        <v>0</v>
      </c>
      <c r="X36" s="9">
        <f>0.1*'[2]per 10000'!W48+0.2*'[2]per 10000'!X48+0.4*'[2]per 10000'!Y48+0.2*'[2]per 10000'!Z48+0.1*'[2]per 10000'!AA48</f>
        <v>0</v>
      </c>
      <c r="Y36" s="9">
        <f>0.1*'[2]per 10000'!X48+0.2*'[2]per 10000'!Y48+0.4*'[2]per 10000'!Z48+0.2*'[2]per 10000'!AA48+0.1*'[2]per 10000'!AB48</f>
        <v>0</v>
      </c>
      <c r="Z36" s="9">
        <f>0.1*'[2]per 10000'!Y48+0.2*'[2]per 10000'!Z48+0.4*'[2]per 10000'!AA48+0.2*'[2]per 10000'!AB48+0.1*'[2]per 10000'!AC48</f>
        <v>0</v>
      </c>
      <c r="AA36" s="9">
        <f>0.1*'[2]per 10000'!Z48+0.2*'[2]per 10000'!AA48+0.4*'[2]per 10000'!AB48+0.2*'[2]per 10000'!AC48+0.1*'[2]per 10000'!AD48</f>
        <v>0</v>
      </c>
      <c r="AB36" s="9">
        <f>0.1*'[2]per 10000'!AA48+0.2*'[2]per 10000'!AB48+0.4*'[2]per 10000'!AC48+0.2*'[2]per 10000'!AD48+0.1*'[2]per 10000'!AE48</f>
        <v>0</v>
      </c>
      <c r="AC36" s="9">
        <f>0.1*'[2]per 10000'!AB48+0.2*'[2]per 10000'!AC48+0.4*'[2]per 10000'!AD48+0.2*'[2]per 10000'!AE48+0.1*'[2]per 10000'!AF48</f>
        <v>0</v>
      </c>
      <c r="AD36" s="9">
        <f>0.1*'[2]per 10000'!AC48+0.2*'[2]per 10000'!AD48+0.4*'[2]per 10000'!AE48+0.2*'[2]per 10000'!AF48+0.1*'[2]per 10000'!AG48</f>
        <v>0</v>
      </c>
      <c r="AE36" s="9">
        <f>0.1*'[2]per 10000'!AD48+0.2*'[2]per 10000'!AE48+0.4*'[2]per 10000'!AF48+0.2*'[2]per 10000'!AG48+0.1*'[2]per 10000'!AH48</f>
        <v>0</v>
      </c>
      <c r="AF36" s="9">
        <f>(0.1*'[2]per 10000'!AE48+0.2*'[2]per 10000'!AF48+0.4*'[2]per 10000'!AG48+0.2*'[2]per 10000'!AH48)/0.9</f>
        <v>0</v>
      </c>
      <c r="AG36" s="9">
        <f>(0.1*'[2]per 10000'!AF48+0.2*'[2]per 10000'!AG48+0.4*'[2]per 10000'!AH48)/0.7</f>
        <v>0</v>
      </c>
    </row>
    <row r="37" spans="1:33" x14ac:dyDescent="0.2">
      <c r="A37" s="19" t="s">
        <v>46</v>
      </c>
      <c r="B37" s="8" t="s">
        <v>46</v>
      </c>
      <c r="C37" s="9">
        <f>0.1*'[2]per 10000'!B49+0.2*'[2]per 10000'!C49+0.4*'[2]per 10000'!D49+0.2*'[2]per 10000'!E49+0.1*'[2]per 10000'!F49</f>
        <v>0</v>
      </c>
      <c r="D37" s="9">
        <f>0.1*'[2]per 10000'!C49+0.2*'[2]per 10000'!D49+0.4*'[2]per 10000'!E49+0.2*'[2]per 10000'!F49+0.1*'[2]per 10000'!G49</f>
        <v>0</v>
      </c>
      <c r="E37" s="9">
        <f>0.1*'[2]per 10000'!D49+0.2*'[2]per 10000'!E49+0.4*'[2]per 10000'!F49+0.2*'[2]per 10000'!G49+0.1*'[2]per 10000'!H49</f>
        <v>0</v>
      </c>
      <c r="F37" s="9">
        <f>0.1*'[2]per 10000'!E49+0.2*'[2]per 10000'!F49+0.4*'[2]per 10000'!G49+0.2*'[2]per 10000'!H49+0.1*'[2]per 10000'!I49</f>
        <v>0</v>
      </c>
      <c r="G37" s="9">
        <f>0.1*'[2]per 10000'!F49+0.2*'[2]per 10000'!G49+0.4*'[2]per 10000'!H49+0.2*'[2]per 10000'!I49+0.1*'[2]per 10000'!J49</f>
        <v>0</v>
      </c>
      <c r="H37" s="9">
        <f>0.1*'[2]per 10000'!G49+0.2*'[2]per 10000'!H49+0.4*'[2]per 10000'!I49+0.2*'[2]per 10000'!J49+0.1*'[2]per 10000'!K49</f>
        <v>0</v>
      </c>
      <c r="I37" s="9">
        <f>0.1*'[2]per 10000'!H49+0.2*'[2]per 10000'!I49+0.4*'[2]per 10000'!J49+0.2*'[2]per 10000'!K49+0.1*'[2]per 10000'!L49</f>
        <v>0</v>
      </c>
      <c r="J37" s="9">
        <f>0.1*'[2]per 10000'!I49+0.2*'[2]per 10000'!J49+0.4*'[2]per 10000'!K49+0.2*'[2]per 10000'!L49+0.1*'[2]per 10000'!M49</f>
        <v>0</v>
      </c>
      <c r="K37" s="9">
        <f>0.1*'[2]per 10000'!J49+0.2*'[2]per 10000'!K49+0.4*'[2]per 10000'!L49+0.2*'[2]per 10000'!M49+0.1*'[2]per 10000'!N49</f>
        <v>0</v>
      </c>
      <c r="L37" s="9">
        <f>0.1*'[2]per 10000'!K49+0.2*'[2]per 10000'!L49+0.4*'[2]per 10000'!M49+0.2*'[2]per 10000'!N49+0.1*'[2]per 10000'!O49</f>
        <v>3.528633988311513E-2</v>
      </c>
      <c r="M37" s="9">
        <f>0.1*'[2]per 10000'!L49+0.2*'[2]per 10000'!M49+0.4*'[2]per 10000'!N49+0.2*'[2]per 10000'!O49+0.1*'[2]per 10000'!P49</f>
        <v>7.8245264203435971E-2</v>
      </c>
      <c r="N37" s="9">
        <f>0.1*'[2]per 10000'!M49+0.2*'[2]per 10000'!N49+0.4*'[2]per 10000'!O49+0.2*'[2]per 10000'!P49+0.1*'[2]per 10000'!Q49</f>
        <v>0.15902491750559086</v>
      </c>
      <c r="O37" s="9">
        <f>0.1*'[2]per 10000'!N49+0.2*'[2]per 10000'!O49+0.4*'[2]per 10000'!P49+0.2*'[2]per 10000'!Q49+0.1*'[2]per 10000'!R49</f>
        <v>0.106331795712491</v>
      </c>
      <c r="P37" s="9">
        <f>0.1*'[2]per 10000'!O49+0.2*'[2]per 10000'!P49+0.4*'[2]per 10000'!Q49+0.2*'[2]per 10000'!R49+0.1*'[2]per 10000'!S49</f>
        <v>6.0769065152402296E-2</v>
      </c>
      <c r="Q37" s="9">
        <f>0.1*'[2]per 10000'!P49+0.2*'[2]per 10000'!Q49+0.4*'[2]per 10000'!R49+0.2*'[2]per 10000'!S49+0.1*'[2]per 10000'!T49</f>
        <v>1.2741362634643582E-2</v>
      </c>
      <c r="R37" s="9">
        <f>0.1*'[2]per 10000'!Q49+0.2*'[2]per 10000'!R49+0.4*'[2]per 10000'!S49+0.2*'[2]per 10000'!T49+0.1*'[2]per 10000'!U49</f>
        <v>2.5343890987189312E-3</v>
      </c>
      <c r="S37" s="9">
        <f>0.1*'[2]per 10000'!R49+0.2*'[2]per 10000'!S49+0.4*'[2]per 10000'!T49+0.2*'[2]per 10000'!U49+0.1*'[2]per 10000'!V49</f>
        <v>0</v>
      </c>
      <c r="T37" s="9">
        <f>0.1*'[2]per 10000'!S49+0.2*'[2]per 10000'!T49+0.4*'[2]per 10000'!U49+0.2*'[2]per 10000'!V49+0.1*'[2]per 10000'!W49</f>
        <v>0</v>
      </c>
      <c r="U37" s="9">
        <f>0.1*'[2]per 10000'!T49+0.2*'[2]per 10000'!U49+0.4*'[2]per 10000'!V49+0.2*'[2]per 10000'!W49+0.1*'[2]per 10000'!X49</f>
        <v>4.5448402752985987E-3</v>
      </c>
      <c r="V37" s="9">
        <f>0.1*'[2]per 10000'!U49+0.2*'[2]per 10000'!V49+0.4*'[2]per 10000'!W49+0.2*'[2]per 10000'!X49+0.1*'[2]per 10000'!Y49</f>
        <v>9.0896805505971973E-3</v>
      </c>
      <c r="W37" s="9">
        <f>0.1*'[2]per 10000'!V49+0.2*'[2]per 10000'!W49+0.4*'[2]per 10000'!X49+0.2*'[2]per 10000'!Y49+0.1*'[2]per 10000'!Z49</f>
        <v>1.8179361101194395E-2</v>
      </c>
      <c r="X37" s="9">
        <f>0.1*'[2]per 10000'!W49+0.2*'[2]per 10000'!X49+0.4*'[2]per 10000'!Y49+0.2*'[2]per 10000'!Z49+0.1*'[2]per 10000'!AA49</f>
        <v>9.0896805505971973E-3</v>
      </c>
      <c r="Y37" s="9">
        <f>0.1*'[2]per 10000'!X49+0.2*'[2]per 10000'!Y49+0.4*'[2]per 10000'!Z49+0.2*'[2]per 10000'!AA49+0.1*'[2]per 10000'!AB49</f>
        <v>4.5448402752985987E-3</v>
      </c>
      <c r="Z37" s="9">
        <f>0.1*'[2]per 10000'!Y49+0.2*'[2]per 10000'!Z49+0.4*'[2]per 10000'!AA49+0.2*'[2]per 10000'!AB49+0.1*'[2]per 10000'!AC49</f>
        <v>0</v>
      </c>
      <c r="AA37" s="9">
        <f>0.1*'[2]per 10000'!Z49+0.2*'[2]per 10000'!AA49+0.4*'[2]per 10000'!AB49+0.2*'[2]per 10000'!AC49+0.1*'[2]per 10000'!AD49</f>
        <v>0</v>
      </c>
      <c r="AB37" s="9">
        <f>0.1*'[2]per 10000'!AA49+0.2*'[2]per 10000'!AB49+0.4*'[2]per 10000'!AC49+0.2*'[2]per 10000'!AD49+0.1*'[2]per 10000'!AE49</f>
        <v>0</v>
      </c>
      <c r="AC37" s="9">
        <f>0.1*'[2]per 10000'!AB49+0.2*'[2]per 10000'!AC49+0.4*'[2]per 10000'!AD49+0.2*'[2]per 10000'!AE49+0.1*'[2]per 10000'!AF49</f>
        <v>0</v>
      </c>
      <c r="AD37" s="9">
        <f>0.1*'[2]per 10000'!AC49+0.2*'[2]per 10000'!AD49+0.4*'[2]per 10000'!AE49+0.2*'[2]per 10000'!AF49+0.1*'[2]per 10000'!AG49</f>
        <v>0</v>
      </c>
      <c r="AE37" s="9">
        <f>0.1*'[2]per 10000'!AD49+0.2*'[2]per 10000'!AE49+0.4*'[2]per 10000'!AF49+0.2*'[2]per 10000'!AG49+0.1*'[2]per 10000'!AH49</f>
        <v>0</v>
      </c>
      <c r="AF37" s="9">
        <f>(0.1*'[2]per 10000'!AE49+0.2*'[2]per 10000'!AF49+0.4*'[2]per 10000'!AG49+0.2*'[2]per 10000'!AH49)/0.9</f>
        <v>0</v>
      </c>
      <c r="AG37" s="9">
        <f>(0.1*'[2]per 10000'!AF49+0.2*'[2]per 10000'!AG49+0.4*'[2]per 10000'!AH49)/0.7</f>
        <v>0</v>
      </c>
    </row>
    <row r="38" spans="1:33" x14ac:dyDescent="0.2">
      <c r="A38" s="19" t="s">
        <v>47</v>
      </c>
      <c r="B38" s="8" t="s">
        <v>47</v>
      </c>
      <c r="C38" s="9">
        <f>0.1*'[2]per 10000'!B50+0.2*'[2]per 10000'!C50+0.4*'[2]per 10000'!D50+0.2*'[2]per 10000'!E50+0.1*'[2]per 10000'!F50</f>
        <v>1.8483697562942989</v>
      </c>
      <c r="D38" s="9">
        <f>0.1*'[2]per 10000'!C50+0.2*'[2]per 10000'!D50+0.4*'[2]per 10000'!E50+0.2*'[2]per 10000'!F50+0.1*'[2]per 10000'!G50</f>
        <v>3.6967395125885978</v>
      </c>
      <c r="E38" s="9">
        <f>0.1*'[2]per 10000'!D50+0.2*'[2]per 10000'!E50+0.4*'[2]per 10000'!F50+0.2*'[2]per 10000'!G50+0.1*'[2]per 10000'!H50</f>
        <v>2.3014472296198845</v>
      </c>
      <c r="F38" s="9">
        <f>0.1*'[2]per 10000'!E50+0.2*'[2]per 10000'!F50+0.4*'[2]per 10000'!G50+0.2*'[2]per 10000'!H50+0.1*'[2]per 10000'!I50</f>
        <v>1.4292932344877367</v>
      </c>
      <c r="G38" s="9">
        <f>0.1*'[2]per 10000'!F50+0.2*'[2]per 10000'!G50+0.4*'[2]per 10000'!H50+0.2*'[2]per 10000'!I50+0.1*'[2]per 10000'!J50</f>
        <v>0.83197378365424801</v>
      </c>
      <c r="H38" s="9">
        <f>0.1*'[2]per 10000'!G50+0.2*'[2]per 10000'!H50+0.4*'[2]per 10000'!I50+0.2*'[2]per 10000'!J50+0.1*'[2]per 10000'!K50</f>
        <v>0.37142615957039243</v>
      </c>
      <c r="I38" s="9">
        <f>0.1*'[2]per 10000'!H50+0.2*'[2]per 10000'!I50+0.4*'[2]per 10000'!J50+0.2*'[2]per 10000'!K50+0.1*'[2]per 10000'!L50</f>
        <v>0.18571307978519622</v>
      </c>
      <c r="J38" s="9">
        <f>0.1*'[2]per 10000'!I50+0.2*'[2]per 10000'!J50+0.4*'[2]per 10000'!K50+0.2*'[2]per 10000'!L50+0.1*'[2]per 10000'!M50</f>
        <v>0</v>
      </c>
      <c r="K38" s="9">
        <f>0.1*'[2]per 10000'!J50+0.2*'[2]per 10000'!K50+0.4*'[2]per 10000'!L50+0.2*'[2]per 10000'!M50+0.1*'[2]per 10000'!N50</f>
        <v>0</v>
      </c>
      <c r="L38" s="9">
        <f>0.1*'[2]per 10000'!K50+0.2*'[2]per 10000'!L50+0.4*'[2]per 10000'!M50+0.2*'[2]per 10000'!N50+0.1*'[2]per 10000'!O50</f>
        <v>0</v>
      </c>
      <c r="M38" s="9">
        <f>0.1*'[2]per 10000'!L50+0.2*'[2]per 10000'!M50+0.4*'[2]per 10000'!N50+0.2*'[2]per 10000'!O50+0.1*'[2]per 10000'!P50</f>
        <v>0</v>
      </c>
      <c r="N38" s="9">
        <f>0.1*'[2]per 10000'!M50+0.2*'[2]per 10000'!N50+0.4*'[2]per 10000'!O50+0.2*'[2]per 10000'!P50+0.1*'[2]per 10000'!Q50</f>
        <v>0</v>
      </c>
      <c r="O38" s="9">
        <f>0.1*'[2]per 10000'!N50+0.2*'[2]per 10000'!O50+0.4*'[2]per 10000'!P50+0.2*'[2]per 10000'!Q50+0.1*'[2]per 10000'!R50</f>
        <v>0</v>
      </c>
      <c r="P38" s="9">
        <f>0.1*'[2]per 10000'!O50+0.2*'[2]per 10000'!P50+0.4*'[2]per 10000'!Q50+0.2*'[2]per 10000'!R50+0.1*'[2]per 10000'!S50</f>
        <v>0</v>
      </c>
      <c r="Q38" s="9">
        <f>0.1*'[2]per 10000'!P50+0.2*'[2]per 10000'!Q50+0.4*'[2]per 10000'!R50+0.2*'[2]per 10000'!S50+0.1*'[2]per 10000'!T50</f>
        <v>0</v>
      </c>
      <c r="R38" s="9">
        <f>0.1*'[2]per 10000'!Q50+0.2*'[2]per 10000'!R50+0.4*'[2]per 10000'!S50+0.2*'[2]per 10000'!T50+0.1*'[2]per 10000'!U50</f>
        <v>0</v>
      </c>
      <c r="S38" s="9">
        <f>0.1*'[2]per 10000'!R50+0.2*'[2]per 10000'!S50+0.4*'[2]per 10000'!T50+0.2*'[2]per 10000'!U50+0.1*'[2]per 10000'!V50</f>
        <v>0</v>
      </c>
      <c r="T38" s="9">
        <f>0.1*'[2]per 10000'!S50+0.2*'[2]per 10000'!T50+0.4*'[2]per 10000'!U50+0.2*'[2]per 10000'!V50+0.1*'[2]per 10000'!W50</f>
        <v>0</v>
      </c>
      <c r="U38" s="9">
        <f>0.1*'[2]per 10000'!T50+0.2*'[2]per 10000'!U50+0.4*'[2]per 10000'!V50+0.2*'[2]per 10000'!W50+0.1*'[2]per 10000'!X50</f>
        <v>0</v>
      </c>
      <c r="V38" s="9">
        <f>0.1*'[2]per 10000'!U50+0.2*'[2]per 10000'!V50+0.4*'[2]per 10000'!W50+0.2*'[2]per 10000'!X50+0.1*'[2]per 10000'!Y50</f>
        <v>0</v>
      </c>
      <c r="W38" s="9">
        <f>0.1*'[2]per 10000'!V50+0.2*'[2]per 10000'!W50+0.4*'[2]per 10000'!X50+0.2*'[2]per 10000'!Y50+0.1*'[2]per 10000'!Z50</f>
        <v>0</v>
      </c>
      <c r="X38" s="9">
        <f>0.1*'[2]per 10000'!W50+0.2*'[2]per 10000'!X50+0.4*'[2]per 10000'!Y50+0.2*'[2]per 10000'!Z50+0.1*'[2]per 10000'!AA50</f>
        <v>0</v>
      </c>
      <c r="Y38" s="9">
        <f>0.1*'[2]per 10000'!X50+0.2*'[2]per 10000'!Y50+0.4*'[2]per 10000'!Z50+0.2*'[2]per 10000'!AA50+0.1*'[2]per 10000'!AB50</f>
        <v>0</v>
      </c>
      <c r="Z38" s="9">
        <f>0.1*'[2]per 10000'!Y50+0.2*'[2]per 10000'!Z50+0.4*'[2]per 10000'!AA50+0.2*'[2]per 10000'!AB50+0.1*'[2]per 10000'!AC50</f>
        <v>0</v>
      </c>
      <c r="AA38" s="9">
        <f>0.1*'[2]per 10000'!Z50+0.2*'[2]per 10000'!AA50+0.4*'[2]per 10000'!AB50+0.2*'[2]per 10000'!AC50+0.1*'[2]per 10000'!AD50</f>
        <v>0</v>
      </c>
      <c r="AB38" s="9">
        <f>0.1*'[2]per 10000'!AA50+0.2*'[2]per 10000'!AB50+0.4*'[2]per 10000'!AC50+0.2*'[2]per 10000'!AD50+0.1*'[2]per 10000'!AE50</f>
        <v>0</v>
      </c>
      <c r="AC38" s="9">
        <f>0.1*'[2]per 10000'!AB50+0.2*'[2]per 10000'!AC50+0.4*'[2]per 10000'!AD50+0.2*'[2]per 10000'!AE50+0.1*'[2]per 10000'!AF50</f>
        <v>0</v>
      </c>
      <c r="AD38" s="9">
        <f>0.1*'[2]per 10000'!AC50+0.2*'[2]per 10000'!AD50+0.4*'[2]per 10000'!AE50+0.2*'[2]per 10000'!AF50+0.1*'[2]per 10000'!AG50</f>
        <v>0</v>
      </c>
      <c r="AE38" s="9">
        <f>0.1*'[2]per 10000'!AD50+0.2*'[2]per 10000'!AE50+0.4*'[2]per 10000'!AF50+0.2*'[2]per 10000'!AG50+0.1*'[2]per 10000'!AH50</f>
        <v>0</v>
      </c>
      <c r="AF38" s="9">
        <f>(0.1*'[2]per 10000'!AE50+0.2*'[2]per 10000'!AF50+0.4*'[2]per 10000'!AG50+0.2*'[2]per 10000'!AH50)/0.9</f>
        <v>0</v>
      </c>
      <c r="AG38" s="9">
        <f>(0.1*'[2]per 10000'!AF50+0.2*'[2]per 10000'!AG50+0.4*'[2]per 10000'!AH50)/0.7</f>
        <v>0</v>
      </c>
    </row>
    <row r="39" spans="1:33" x14ac:dyDescent="0.2">
      <c r="A39" s="19" t="s">
        <v>48</v>
      </c>
      <c r="B39" s="8" t="s">
        <v>48</v>
      </c>
      <c r="C39" s="9">
        <f>0.1*'[2]per 10000'!B53+0.2*'[2]per 10000'!C53+0.4*'[2]per 10000'!D53+0.2*'[2]per 10000'!E53+0.1*'[2]per 10000'!F53</f>
        <v>0</v>
      </c>
      <c r="D39" s="9">
        <f>0.1*'[2]per 10000'!C53+0.2*'[2]per 10000'!D53+0.4*'[2]per 10000'!E53+0.2*'[2]per 10000'!F53+0.1*'[2]per 10000'!G53</f>
        <v>0</v>
      </c>
      <c r="E39" s="9">
        <f>0.1*'[2]per 10000'!D53+0.2*'[2]per 10000'!E53+0.4*'[2]per 10000'!F53+0.2*'[2]per 10000'!G53+0.1*'[2]per 10000'!H53</f>
        <v>0</v>
      </c>
      <c r="F39" s="9">
        <f>0.1*'[2]per 10000'!E53+0.2*'[2]per 10000'!F53+0.4*'[2]per 10000'!G53+0.2*'[2]per 10000'!H53+0.1*'[2]per 10000'!I53</f>
        <v>0</v>
      </c>
      <c r="G39" s="9">
        <f>0.1*'[2]per 10000'!F53+0.2*'[2]per 10000'!G53+0.4*'[2]per 10000'!H53+0.2*'[2]per 10000'!I53+0.1*'[2]per 10000'!J53</f>
        <v>0</v>
      </c>
      <c r="H39" s="9">
        <f>0.1*'[2]per 10000'!G53+0.2*'[2]per 10000'!H53+0.4*'[2]per 10000'!I53+0.2*'[2]per 10000'!J53+0.1*'[2]per 10000'!K53</f>
        <v>0</v>
      </c>
      <c r="I39" s="9">
        <f>0.1*'[2]per 10000'!H53+0.2*'[2]per 10000'!I53+0.4*'[2]per 10000'!J53+0.2*'[2]per 10000'!K53+0.1*'[2]per 10000'!L53</f>
        <v>0</v>
      </c>
      <c r="J39" s="9">
        <f>0.1*'[2]per 10000'!I53+0.2*'[2]per 10000'!J53+0.4*'[2]per 10000'!K53+0.2*'[2]per 10000'!L53+0.1*'[2]per 10000'!M53</f>
        <v>0</v>
      </c>
      <c r="K39" s="9">
        <f>0.1*'[2]per 10000'!J53+0.2*'[2]per 10000'!K53+0.4*'[2]per 10000'!L53+0.2*'[2]per 10000'!M53+0.1*'[2]per 10000'!N53</f>
        <v>0</v>
      </c>
      <c r="L39" s="9">
        <f>0.1*'[2]per 10000'!K53+0.2*'[2]per 10000'!L53+0.4*'[2]per 10000'!M53+0.2*'[2]per 10000'!N53+0.1*'[2]per 10000'!O53</f>
        <v>0</v>
      </c>
      <c r="M39" s="9">
        <f>0.1*'[2]per 10000'!L53+0.2*'[2]per 10000'!M53+0.4*'[2]per 10000'!N53+0.2*'[2]per 10000'!O53+0.1*'[2]per 10000'!P53</f>
        <v>0</v>
      </c>
      <c r="N39" s="9">
        <f>0.1*'[2]per 10000'!M53+0.2*'[2]per 10000'!N53+0.4*'[2]per 10000'!O53+0.2*'[2]per 10000'!P53+0.1*'[2]per 10000'!Q53</f>
        <v>0</v>
      </c>
      <c r="O39" s="9">
        <f>0.1*'[2]per 10000'!N53+0.2*'[2]per 10000'!O53+0.4*'[2]per 10000'!P53+0.2*'[2]per 10000'!Q53+0.1*'[2]per 10000'!R53</f>
        <v>0</v>
      </c>
      <c r="P39" s="9">
        <f>0.1*'[2]per 10000'!O53+0.2*'[2]per 10000'!P53+0.4*'[2]per 10000'!Q53+0.2*'[2]per 10000'!R53+0.1*'[2]per 10000'!S53</f>
        <v>0</v>
      </c>
      <c r="Q39" s="9">
        <f>0.1*'[2]per 10000'!P53+0.2*'[2]per 10000'!Q53+0.4*'[2]per 10000'!R53+0.2*'[2]per 10000'!S53+0.1*'[2]per 10000'!T53</f>
        <v>0</v>
      </c>
      <c r="R39" s="9">
        <f>0.1*'[2]per 10000'!Q53+0.2*'[2]per 10000'!R53+0.4*'[2]per 10000'!S53+0.2*'[2]per 10000'!T53+0.1*'[2]per 10000'!U53</f>
        <v>0</v>
      </c>
      <c r="S39" s="9">
        <f>0.1*'[2]per 10000'!R53+0.2*'[2]per 10000'!S53+0.4*'[2]per 10000'!T53+0.2*'[2]per 10000'!U53+0.1*'[2]per 10000'!V53</f>
        <v>0</v>
      </c>
      <c r="T39" s="9">
        <f>0.1*'[2]per 10000'!S53+0.2*'[2]per 10000'!T53+0.4*'[2]per 10000'!U53+0.2*'[2]per 10000'!V53+0.1*'[2]per 10000'!W53</f>
        <v>0</v>
      </c>
      <c r="U39" s="9">
        <f>0.1*'[2]per 10000'!T53+0.2*'[2]per 10000'!U53+0.4*'[2]per 10000'!V53+0.2*'[2]per 10000'!W53+0.1*'[2]per 10000'!X53</f>
        <v>0</v>
      </c>
      <c r="V39" s="9">
        <f>0.1*'[2]per 10000'!U53+0.2*'[2]per 10000'!V53+0.4*'[2]per 10000'!W53+0.2*'[2]per 10000'!X53+0.1*'[2]per 10000'!Y53</f>
        <v>0</v>
      </c>
      <c r="W39" s="9">
        <f>0.1*'[2]per 10000'!V53+0.2*'[2]per 10000'!W53+0.4*'[2]per 10000'!X53+0.2*'[2]per 10000'!Y53+0.1*'[2]per 10000'!Z53</f>
        <v>0</v>
      </c>
      <c r="X39" s="9">
        <f>0.1*'[2]per 10000'!W53+0.2*'[2]per 10000'!X53+0.4*'[2]per 10000'!Y53+0.2*'[2]per 10000'!Z53+0.1*'[2]per 10000'!AA53</f>
        <v>0</v>
      </c>
      <c r="Y39" s="9">
        <f>0.1*'[2]per 10000'!X53+0.2*'[2]per 10000'!Y53+0.4*'[2]per 10000'!Z53+0.2*'[2]per 10000'!AA53+0.1*'[2]per 10000'!AB53</f>
        <v>0</v>
      </c>
      <c r="Z39" s="9">
        <f>0.1*'[2]per 10000'!Y53+0.2*'[2]per 10000'!Z53+0.4*'[2]per 10000'!AA53+0.2*'[2]per 10000'!AB53+0.1*'[2]per 10000'!AC53</f>
        <v>0</v>
      </c>
      <c r="AA39" s="9">
        <f>0.1*'[2]per 10000'!Z53+0.2*'[2]per 10000'!AA53+0.4*'[2]per 10000'!AB53+0.2*'[2]per 10000'!AC53+0.1*'[2]per 10000'!AD53</f>
        <v>0</v>
      </c>
      <c r="AB39" s="9">
        <f>0.1*'[2]per 10000'!AA53+0.2*'[2]per 10000'!AB53+0.4*'[2]per 10000'!AC53+0.2*'[2]per 10000'!AD53+0.1*'[2]per 10000'!AE53</f>
        <v>0</v>
      </c>
      <c r="AC39" s="9">
        <f>0.1*'[2]per 10000'!AB53+0.2*'[2]per 10000'!AC53+0.4*'[2]per 10000'!AD53+0.2*'[2]per 10000'!AE53+0.1*'[2]per 10000'!AF53</f>
        <v>0</v>
      </c>
      <c r="AD39" s="9">
        <f>0.1*'[2]per 10000'!AC53+0.2*'[2]per 10000'!AD53+0.4*'[2]per 10000'!AE53+0.2*'[2]per 10000'!AF53+0.1*'[2]per 10000'!AG53</f>
        <v>0</v>
      </c>
      <c r="AE39" s="9">
        <f>0.1*'[2]per 10000'!AD53+0.2*'[2]per 10000'!AE53+0.4*'[2]per 10000'!AF53+0.2*'[2]per 10000'!AG53+0.1*'[2]per 10000'!AH53</f>
        <v>0</v>
      </c>
      <c r="AF39" s="9">
        <f>(0.1*'[2]per 10000'!AE53+0.2*'[2]per 10000'!AF53+0.4*'[2]per 10000'!AG53+0.2*'[2]per 10000'!AH53)/0.9</f>
        <v>0</v>
      </c>
      <c r="AG39" s="9">
        <f>(0.1*'[2]per 10000'!AF53+0.2*'[2]per 10000'!AG53+0.4*'[2]per 10000'!AH53)/0.7</f>
        <v>0</v>
      </c>
    </row>
    <row r="40" spans="1:33" x14ac:dyDescent="0.2">
      <c r="A40" s="19" t="s">
        <v>243</v>
      </c>
      <c r="B40" s="8" t="s">
        <v>49</v>
      </c>
      <c r="C40" s="9">
        <f>0.1*'[2]per 10000'!B54+0.2*'[2]per 10000'!C54+0.4*'[2]per 10000'!D54+0.2*'[2]per 10000'!E54+0.1*'[2]per 10000'!F54</f>
        <v>0</v>
      </c>
      <c r="D40" s="9">
        <f>0.1*'[2]per 10000'!C54+0.2*'[2]per 10000'!D54+0.4*'[2]per 10000'!E54+0.2*'[2]per 10000'!F54+0.1*'[2]per 10000'!G54</f>
        <v>0</v>
      </c>
      <c r="E40" s="9">
        <f>0.1*'[2]per 10000'!D54+0.2*'[2]per 10000'!E54+0.4*'[2]per 10000'!F54+0.2*'[2]per 10000'!G54+0.1*'[2]per 10000'!H54</f>
        <v>0</v>
      </c>
      <c r="F40" s="9">
        <f>0.1*'[2]per 10000'!E54+0.2*'[2]per 10000'!F54+0.4*'[2]per 10000'!G54+0.2*'[2]per 10000'!H54+0.1*'[2]per 10000'!I54</f>
        <v>0</v>
      </c>
      <c r="G40" s="9">
        <f>0.1*'[2]per 10000'!F54+0.2*'[2]per 10000'!G54+0.4*'[2]per 10000'!H54+0.2*'[2]per 10000'!I54+0.1*'[2]per 10000'!J54</f>
        <v>0</v>
      </c>
      <c r="H40" s="9">
        <f>0.1*'[2]per 10000'!G54+0.2*'[2]per 10000'!H54+0.4*'[2]per 10000'!I54+0.2*'[2]per 10000'!J54+0.1*'[2]per 10000'!K54</f>
        <v>0</v>
      </c>
      <c r="I40" s="9">
        <f>0.1*'[2]per 10000'!H54+0.2*'[2]per 10000'!I54+0.4*'[2]per 10000'!J54+0.2*'[2]per 10000'!K54+0.1*'[2]per 10000'!L54</f>
        <v>0</v>
      </c>
      <c r="J40" s="9">
        <f>0.1*'[2]per 10000'!I54+0.2*'[2]per 10000'!J54+0.4*'[2]per 10000'!K54+0.2*'[2]per 10000'!L54+0.1*'[2]per 10000'!M54</f>
        <v>0</v>
      </c>
      <c r="K40" s="9">
        <f>0.1*'[2]per 10000'!J54+0.2*'[2]per 10000'!K54+0.4*'[2]per 10000'!L54+0.2*'[2]per 10000'!M54+0.1*'[2]per 10000'!N54</f>
        <v>0</v>
      </c>
      <c r="L40" s="9">
        <f>0.1*'[2]per 10000'!K54+0.2*'[2]per 10000'!L54+0.4*'[2]per 10000'!M54+0.2*'[2]per 10000'!N54+0.1*'[2]per 10000'!O54</f>
        <v>0</v>
      </c>
      <c r="M40" s="9">
        <f>0.1*'[2]per 10000'!L54+0.2*'[2]per 10000'!M54+0.4*'[2]per 10000'!N54+0.2*'[2]per 10000'!O54+0.1*'[2]per 10000'!P54</f>
        <v>0</v>
      </c>
      <c r="N40" s="9">
        <f>0.1*'[2]per 10000'!M54+0.2*'[2]per 10000'!N54+0.4*'[2]per 10000'!O54+0.2*'[2]per 10000'!P54+0.1*'[2]per 10000'!Q54</f>
        <v>0</v>
      </c>
      <c r="O40" s="9">
        <f>0.1*'[2]per 10000'!N54+0.2*'[2]per 10000'!O54+0.4*'[2]per 10000'!P54+0.2*'[2]per 10000'!Q54+0.1*'[2]per 10000'!R54</f>
        <v>0</v>
      </c>
      <c r="P40" s="9">
        <f>0.1*'[2]per 10000'!O54+0.2*'[2]per 10000'!P54+0.4*'[2]per 10000'!Q54+0.2*'[2]per 10000'!R54+0.1*'[2]per 10000'!S54</f>
        <v>0</v>
      </c>
      <c r="Q40" s="9">
        <f>0.1*'[2]per 10000'!P54+0.2*'[2]per 10000'!Q54+0.4*'[2]per 10000'!R54+0.2*'[2]per 10000'!S54+0.1*'[2]per 10000'!T54</f>
        <v>0</v>
      </c>
      <c r="R40" s="9">
        <f>0.1*'[2]per 10000'!Q54+0.2*'[2]per 10000'!R54+0.4*'[2]per 10000'!S54+0.2*'[2]per 10000'!T54+0.1*'[2]per 10000'!U54</f>
        <v>0</v>
      </c>
      <c r="S40" s="9">
        <f>0.1*'[2]per 10000'!R54+0.2*'[2]per 10000'!S54+0.4*'[2]per 10000'!T54+0.2*'[2]per 10000'!U54+0.1*'[2]per 10000'!V54</f>
        <v>0</v>
      </c>
      <c r="T40" s="9">
        <f>0.1*'[2]per 10000'!S54+0.2*'[2]per 10000'!T54+0.4*'[2]per 10000'!U54+0.2*'[2]per 10000'!V54+0.1*'[2]per 10000'!W54</f>
        <v>0</v>
      </c>
      <c r="U40" s="9">
        <f>0.1*'[2]per 10000'!T54+0.2*'[2]per 10000'!U54+0.4*'[2]per 10000'!V54+0.2*'[2]per 10000'!W54+0.1*'[2]per 10000'!X54</f>
        <v>0</v>
      </c>
      <c r="V40" s="9">
        <f>0.1*'[2]per 10000'!U54+0.2*'[2]per 10000'!V54+0.4*'[2]per 10000'!W54+0.2*'[2]per 10000'!X54+0.1*'[2]per 10000'!Y54</f>
        <v>0</v>
      </c>
      <c r="W40" s="9">
        <f>0.1*'[2]per 10000'!V54+0.2*'[2]per 10000'!W54+0.4*'[2]per 10000'!X54+0.2*'[2]per 10000'!Y54+0.1*'[2]per 10000'!Z54</f>
        <v>0</v>
      </c>
      <c r="X40" s="9">
        <f>0.1*'[2]per 10000'!W54+0.2*'[2]per 10000'!X54+0.4*'[2]per 10000'!Y54+0.2*'[2]per 10000'!Z54+0.1*'[2]per 10000'!AA54</f>
        <v>0</v>
      </c>
      <c r="Y40" s="9">
        <f>0.1*'[2]per 10000'!X54+0.2*'[2]per 10000'!Y54+0.4*'[2]per 10000'!Z54+0.2*'[2]per 10000'!AA54+0.1*'[2]per 10000'!AB54</f>
        <v>0</v>
      </c>
      <c r="Z40" s="9">
        <f>0.1*'[2]per 10000'!Y54+0.2*'[2]per 10000'!Z54+0.4*'[2]per 10000'!AA54+0.2*'[2]per 10000'!AB54+0.1*'[2]per 10000'!AC54</f>
        <v>0</v>
      </c>
      <c r="AA40" s="9">
        <f>0.1*'[2]per 10000'!Z54+0.2*'[2]per 10000'!AA54+0.4*'[2]per 10000'!AB54+0.2*'[2]per 10000'!AC54+0.1*'[2]per 10000'!AD54</f>
        <v>0</v>
      </c>
      <c r="AB40" s="9">
        <f>0.1*'[2]per 10000'!AA54+0.2*'[2]per 10000'!AB54+0.4*'[2]per 10000'!AC54+0.2*'[2]per 10000'!AD54+0.1*'[2]per 10000'!AE54</f>
        <v>0</v>
      </c>
      <c r="AC40" s="9">
        <f>0.1*'[2]per 10000'!AB54+0.2*'[2]per 10000'!AC54+0.4*'[2]per 10000'!AD54+0.2*'[2]per 10000'!AE54+0.1*'[2]per 10000'!AF54</f>
        <v>0</v>
      </c>
      <c r="AD40" s="9">
        <f>0.1*'[2]per 10000'!AC54+0.2*'[2]per 10000'!AD54+0.4*'[2]per 10000'!AE54+0.2*'[2]per 10000'!AF54+0.1*'[2]per 10000'!AG54</f>
        <v>0</v>
      </c>
      <c r="AE40" s="9">
        <f>0.1*'[2]per 10000'!AD54+0.2*'[2]per 10000'!AE54+0.4*'[2]per 10000'!AF54+0.2*'[2]per 10000'!AG54+0.1*'[2]per 10000'!AH54</f>
        <v>0</v>
      </c>
      <c r="AF40" s="9">
        <f>(0.1*'[2]per 10000'!AE54+0.2*'[2]per 10000'!AF54+0.4*'[2]per 10000'!AG54+0.2*'[2]per 10000'!AH54)/0.9</f>
        <v>0</v>
      </c>
      <c r="AG40" s="9">
        <f>(0.1*'[2]per 10000'!AF54+0.2*'[2]per 10000'!AG54+0.4*'[2]per 10000'!AH54)/0.7</f>
        <v>0</v>
      </c>
    </row>
    <row r="41" spans="1:33" x14ac:dyDescent="0.2">
      <c r="A41" s="19" t="s">
        <v>50</v>
      </c>
      <c r="B41" s="8" t="s">
        <v>50</v>
      </c>
      <c r="C41" s="9">
        <f>0.1*'[2]per 10000'!B55+0.2*'[2]per 10000'!C55+0.4*'[2]per 10000'!D55+0.2*'[2]per 10000'!E55+0.1*'[2]per 10000'!F55</f>
        <v>0</v>
      </c>
      <c r="D41" s="9">
        <f>0.1*'[2]per 10000'!C55+0.2*'[2]per 10000'!D55+0.4*'[2]per 10000'!E55+0.2*'[2]per 10000'!F55+0.1*'[2]per 10000'!G55</f>
        <v>0</v>
      </c>
      <c r="E41" s="9">
        <f>0.1*'[2]per 10000'!D55+0.2*'[2]per 10000'!E55+0.4*'[2]per 10000'!F55+0.2*'[2]per 10000'!G55+0.1*'[2]per 10000'!H55</f>
        <v>0</v>
      </c>
      <c r="F41" s="9">
        <f>0.1*'[2]per 10000'!E55+0.2*'[2]per 10000'!F55+0.4*'[2]per 10000'!G55+0.2*'[2]per 10000'!H55+0.1*'[2]per 10000'!I55</f>
        <v>0</v>
      </c>
      <c r="G41" s="9">
        <f>0.1*'[2]per 10000'!F55+0.2*'[2]per 10000'!G55+0.4*'[2]per 10000'!H55+0.2*'[2]per 10000'!I55+0.1*'[2]per 10000'!J55</f>
        <v>0</v>
      </c>
      <c r="H41" s="9">
        <f>0.1*'[2]per 10000'!G55+0.2*'[2]per 10000'!H55+0.4*'[2]per 10000'!I55+0.2*'[2]per 10000'!J55+0.1*'[2]per 10000'!K55</f>
        <v>0</v>
      </c>
      <c r="I41" s="9">
        <f>0.1*'[2]per 10000'!H55+0.2*'[2]per 10000'!I55+0.4*'[2]per 10000'!J55+0.2*'[2]per 10000'!K55+0.1*'[2]per 10000'!L55</f>
        <v>0</v>
      </c>
      <c r="J41" s="9">
        <f>0.1*'[2]per 10000'!I55+0.2*'[2]per 10000'!J55+0.4*'[2]per 10000'!K55+0.2*'[2]per 10000'!L55+0.1*'[2]per 10000'!M55</f>
        <v>0</v>
      </c>
      <c r="K41" s="9">
        <f>0.1*'[2]per 10000'!J55+0.2*'[2]per 10000'!K55+0.4*'[2]per 10000'!L55+0.2*'[2]per 10000'!M55+0.1*'[2]per 10000'!N55</f>
        <v>0</v>
      </c>
      <c r="L41" s="9">
        <f>0.1*'[2]per 10000'!K55+0.2*'[2]per 10000'!L55+0.4*'[2]per 10000'!M55+0.2*'[2]per 10000'!N55+0.1*'[2]per 10000'!O55</f>
        <v>0</v>
      </c>
      <c r="M41" s="9">
        <f>0.1*'[2]per 10000'!L55+0.2*'[2]per 10000'!M55+0.4*'[2]per 10000'!N55+0.2*'[2]per 10000'!O55+0.1*'[2]per 10000'!P55</f>
        <v>0</v>
      </c>
      <c r="N41" s="9">
        <f>0.1*'[2]per 10000'!M55+0.2*'[2]per 10000'!N55+0.4*'[2]per 10000'!O55+0.2*'[2]per 10000'!P55+0.1*'[2]per 10000'!Q55</f>
        <v>0</v>
      </c>
      <c r="O41" s="9">
        <f>0.1*'[2]per 10000'!N55+0.2*'[2]per 10000'!O55+0.4*'[2]per 10000'!P55+0.2*'[2]per 10000'!Q55+0.1*'[2]per 10000'!R55</f>
        <v>0</v>
      </c>
      <c r="P41" s="9">
        <f>0.1*'[2]per 10000'!O55+0.2*'[2]per 10000'!P55+0.4*'[2]per 10000'!Q55+0.2*'[2]per 10000'!R55+0.1*'[2]per 10000'!S55</f>
        <v>0</v>
      </c>
      <c r="Q41" s="9">
        <f>0.1*'[2]per 10000'!P55+0.2*'[2]per 10000'!Q55+0.4*'[2]per 10000'!R55+0.2*'[2]per 10000'!S55+0.1*'[2]per 10000'!T55</f>
        <v>0</v>
      </c>
      <c r="R41" s="9">
        <f>0.1*'[2]per 10000'!Q55+0.2*'[2]per 10000'!R55+0.4*'[2]per 10000'!S55+0.2*'[2]per 10000'!T55+0.1*'[2]per 10000'!U55</f>
        <v>0</v>
      </c>
      <c r="S41" s="9">
        <f>0.1*'[2]per 10000'!R55+0.2*'[2]per 10000'!S55+0.4*'[2]per 10000'!T55+0.2*'[2]per 10000'!U55+0.1*'[2]per 10000'!V55</f>
        <v>0</v>
      </c>
      <c r="T41" s="9">
        <f>0.1*'[2]per 10000'!S55+0.2*'[2]per 10000'!T55+0.4*'[2]per 10000'!U55+0.2*'[2]per 10000'!V55+0.1*'[2]per 10000'!W55</f>
        <v>0</v>
      </c>
      <c r="U41" s="9">
        <f>0.1*'[2]per 10000'!T55+0.2*'[2]per 10000'!U55+0.4*'[2]per 10000'!V55+0.2*'[2]per 10000'!W55+0.1*'[2]per 10000'!X55</f>
        <v>0</v>
      </c>
      <c r="V41" s="9">
        <f>0.1*'[2]per 10000'!U55+0.2*'[2]per 10000'!V55+0.4*'[2]per 10000'!W55+0.2*'[2]per 10000'!X55+0.1*'[2]per 10000'!Y55</f>
        <v>0</v>
      </c>
      <c r="W41" s="9">
        <f>0.1*'[2]per 10000'!V55+0.2*'[2]per 10000'!W55+0.4*'[2]per 10000'!X55+0.2*'[2]per 10000'!Y55+0.1*'[2]per 10000'!Z55</f>
        <v>0</v>
      </c>
      <c r="X41" s="9">
        <f>0.1*'[2]per 10000'!W55+0.2*'[2]per 10000'!X55+0.4*'[2]per 10000'!Y55+0.2*'[2]per 10000'!Z55+0.1*'[2]per 10000'!AA55</f>
        <v>0</v>
      </c>
      <c r="Y41" s="9">
        <f>0.1*'[2]per 10000'!X55+0.2*'[2]per 10000'!Y55+0.4*'[2]per 10000'!Z55+0.2*'[2]per 10000'!AA55+0.1*'[2]per 10000'!AB55</f>
        <v>0</v>
      </c>
      <c r="Z41" s="9">
        <f>0.1*'[2]per 10000'!Y55+0.2*'[2]per 10000'!Z55+0.4*'[2]per 10000'!AA55+0.2*'[2]per 10000'!AB55+0.1*'[2]per 10000'!AC55</f>
        <v>0</v>
      </c>
      <c r="AA41" s="9">
        <f>0.1*'[2]per 10000'!Z55+0.2*'[2]per 10000'!AA55+0.4*'[2]per 10000'!AB55+0.2*'[2]per 10000'!AC55+0.1*'[2]per 10000'!AD55</f>
        <v>0</v>
      </c>
      <c r="AB41" s="9">
        <f>0.1*'[2]per 10000'!AA55+0.2*'[2]per 10000'!AB55+0.4*'[2]per 10000'!AC55+0.2*'[2]per 10000'!AD55+0.1*'[2]per 10000'!AE55</f>
        <v>0</v>
      </c>
      <c r="AC41" s="9">
        <f>0.1*'[2]per 10000'!AB55+0.2*'[2]per 10000'!AC55+0.4*'[2]per 10000'!AD55+0.2*'[2]per 10000'!AE55+0.1*'[2]per 10000'!AF55</f>
        <v>0</v>
      </c>
      <c r="AD41" s="9">
        <f>0.1*'[2]per 10000'!AC55+0.2*'[2]per 10000'!AD55+0.4*'[2]per 10000'!AE55+0.2*'[2]per 10000'!AF55+0.1*'[2]per 10000'!AG55</f>
        <v>0</v>
      </c>
      <c r="AE41" s="9">
        <f>0.1*'[2]per 10000'!AD55+0.2*'[2]per 10000'!AE55+0.4*'[2]per 10000'!AF55+0.2*'[2]per 10000'!AG55+0.1*'[2]per 10000'!AH55</f>
        <v>0</v>
      </c>
      <c r="AF41" s="9">
        <f>(0.1*'[2]per 10000'!AE55+0.2*'[2]per 10000'!AF55+0.4*'[2]per 10000'!AG55+0.2*'[2]per 10000'!AH55)/0.9</f>
        <v>0</v>
      </c>
      <c r="AG41" s="9">
        <f>(0.1*'[2]per 10000'!AF55+0.2*'[2]per 10000'!AG55+0.4*'[2]per 10000'!AH55)/0.7</f>
        <v>0</v>
      </c>
    </row>
    <row r="42" spans="1:33" x14ac:dyDescent="0.2">
      <c r="A42" s="19" t="s">
        <v>51</v>
      </c>
      <c r="B42" s="8" t="s">
        <v>51</v>
      </c>
      <c r="C42" s="9">
        <f>0.1*'[2]per 10000'!B58+0.2*'[2]per 10000'!C58+0.4*'[2]per 10000'!D58+0.2*'[2]per 10000'!E58+0.1*'[2]per 10000'!F58</f>
        <v>0</v>
      </c>
      <c r="D42" s="9">
        <f>0.1*'[2]per 10000'!C58+0.2*'[2]per 10000'!D58+0.4*'[2]per 10000'!E58+0.2*'[2]per 10000'!F58+0.1*'[2]per 10000'!G58</f>
        <v>0</v>
      </c>
      <c r="E42" s="9">
        <f>0.1*'[2]per 10000'!D58+0.2*'[2]per 10000'!E58+0.4*'[2]per 10000'!F58+0.2*'[2]per 10000'!G58+0.1*'[2]per 10000'!H58</f>
        <v>0</v>
      </c>
      <c r="F42" s="9">
        <f>0.1*'[2]per 10000'!E58+0.2*'[2]per 10000'!F58+0.4*'[2]per 10000'!G58+0.2*'[2]per 10000'!H58+0.1*'[2]per 10000'!I58</f>
        <v>0</v>
      </c>
      <c r="G42" s="9">
        <f>0.1*'[2]per 10000'!F58+0.2*'[2]per 10000'!G58+0.4*'[2]per 10000'!H58+0.2*'[2]per 10000'!I58+0.1*'[2]per 10000'!J58</f>
        <v>0</v>
      </c>
      <c r="H42" s="9">
        <f>0.1*'[2]per 10000'!G58+0.2*'[2]per 10000'!H58+0.4*'[2]per 10000'!I58+0.2*'[2]per 10000'!J58+0.1*'[2]per 10000'!K58</f>
        <v>0</v>
      </c>
      <c r="I42" s="9">
        <f>0.1*'[2]per 10000'!H58+0.2*'[2]per 10000'!I58+0.4*'[2]per 10000'!J58+0.2*'[2]per 10000'!K58+0.1*'[2]per 10000'!L58</f>
        <v>0</v>
      </c>
      <c r="J42" s="9">
        <f>0.1*'[2]per 10000'!I58+0.2*'[2]per 10000'!J58+0.4*'[2]per 10000'!K58+0.2*'[2]per 10000'!L58+0.1*'[2]per 10000'!M58</f>
        <v>0</v>
      </c>
      <c r="K42" s="9">
        <f>0.1*'[2]per 10000'!J58+0.2*'[2]per 10000'!K58+0.4*'[2]per 10000'!L58+0.2*'[2]per 10000'!M58+0.1*'[2]per 10000'!N58</f>
        <v>0</v>
      </c>
      <c r="L42" s="9">
        <f>0.1*'[2]per 10000'!K58+0.2*'[2]per 10000'!L58+0.4*'[2]per 10000'!M58+0.2*'[2]per 10000'!N58+0.1*'[2]per 10000'!O58</f>
        <v>0</v>
      </c>
      <c r="M42" s="9">
        <f>0.1*'[2]per 10000'!L58+0.2*'[2]per 10000'!M58+0.4*'[2]per 10000'!N58+0.2*'[2]per 10000'!O58+0.1*'[2]per 10000'!P58</f>
        <v>0</v>
      </c>
      <c r="N42" s="9">
        <f>0.1*'[2]per 10000'!M58+0.2*'[2]per 10000'!N58+0.4*'[2]per 10000'!O58+0.2*'[2]per 10000'!P58+0.1*'[2]per 10000'!Q58</f>
        <v>0</v>
      </c>
      <c r="O42" s="9">
        <f>0.1*'[2]per 10000'!N58+0.2*'[2]per 10000'!O58+0.4*'[2]per 10000'!P58+0.2*'[2]per 10000'!Q58+0.1*'[2]per 10000'!R58</f>
        <v>0</v>
      </c>
      <c r="P42" s="9">
        <f>0.1*'[2]per 10000'!O58+0.2*'[2]per 10000'!P58+0.4*'[2]per 10000'!Q58+0.2*'[2]per 10000'!R58+0.1*'[2]per 10000'!S58</f>
        <v>0</v>
      </c>
      <c r="Q42" s="9">
        <f>0.1*'[2]per 10000'!P58+0.2*'[2]per 10000'!Q58+0.4*'[2]per 10000'!R58+0.2*'[2]per 10000'!S58+0.1*'[2]per 10000'!T58</f>
        <v>0</v>
      </c>
      <c r="R42" s="9">
        <f>0.1*'[2]per 10000'!Q58+0.2*'[2]per 10000'!R58+0.4*'[2]per 10000'!S58+0.2*'[2]per 10000'!T58+0.1*'[2]per 10000'!U58</f>
        <v>0</v>
      </c>
      <c r="S42" s="9">
        <f>0.1*'[2]per 10000'!R58+0.2*'[2]per 10000'!S58+0.4*'[2]per 10000'!T58+0.2*'[2]per 10000'!U58+0.1*'[2]per 10000'!V58</f>
        <v>0</v>
      </c>
      <c r="T42" s="9">
        <f>0.1*'[2]per 10000'!S58+0.2*'[2]per 10000'!T58+0.4*'[2]per 10000'!U58+0.2*'[2]per 10000'!V58+0.1*'[2]per 10000'!W58</f>
        <v>0</v>
      </c>
      <c r="U42" s="9">
        <f>0.1*'[2]per 10000'!T58+0.2*'[2]per 10000'!U58+0.4*'[2]per 10000'!V58+0.2*'[2]per 10000'!W58+0.1*'[2]per 10000'!X58</f>
        <v>0</v>
      </c>
      <c r="V42" s="9">
        <f>0.1*'[2]per 10000'!U58+0.2*'[2]per 10000'!V58+0.4*'[2]per 10000'!W58+0.2*'[2]per 10000'!X58+0.1*'[2]per 10000'!Y58</f>
        <v>0</v>
      </c>
      <c r="W42" s="9">
        <f>0.1*'[2]per 10000'!V58+0.2*'[2]per 10000'!W58+0.4*'[2]per 10000'!X58+0.2*'[2]per 10000'!Y58+0.1*'[2]per 10000'!Z58</f>
        <v>0</v>
      </c>
      <c r="X42" s="9">
        <f>0.1*'[2]per 10000'!W58+0.2*'[2]per 10000'!X58+0.4*'[2]per 10000'!Y58+0.2*'[2]per 10000'!Z58+0.1*'[2]per 10000'!AA58</f>
        <v>0</v>
      </c>
      <c r="Y42" s="9">
        <f>0.1*'[2]per 10000'!X58+0.2*'[2]per 10000'!Y58+0.4*'[2]per 10000'!Z58+0.2*'[2]per 10000'!AA58+0.1*'[2]per 10000'!AB58</f>
        <v>0</v>
      </c>
      <c r="Z42" s="9">
        <f>0.1*'[2]per 10000'!Y58+0.2*'[2]per 10000'!Z58+0.4*'[2]per 10000'!AA58+0.2*'[2]per 10000'!AB58+0.1*'[2]per 10000'!AC58</f>
        <v>0</v>
      </c>
      <c r="AA42" s="9">
        <f>0.1*'[2]per 10000'!Z58+0.2*'[2]per 10000'!AA58+0.4*'[2]per 10000'!AB58+0.2*'[2]per 10000'!AC58+0.1*'[2]per 10000'!AD58</f>
        <v>0</v>
      </c>
      <c r="AB42" s="9">
        <f>0.1*'[2]per 10000'!AA58+0.2*'[2]per 10000'!AB58+0.4*'[2]per 10000'!AC58+0.2*'[2]per 10000'!AD58+0.1*'[2]per 10000'!AE58</f>
        <v>0</v>
      </c>
      <c r="AC42" s="9">
        <f>0.1*'[2]per 10000'!AB58+0.2*'[2]per 10000'!AC58+0.4*'[2]per 10000'!AD58+0.2*'[2]per 10000'!AE58+0.1*'[2]per 10000'!AF58</f>
        <v>0</v>
      </c>
      <c r="AD42" s="9">
        <f>0.1*'[2]per 10000'!AC58+0.2*'[2]per 10000'!AD58+0.4*'[2]per 10000'!AE58+0.2*'[2]per 10000'!AF58+0.1*'[2]per 10000'!AG58</f>
        <v>0</v>
      </c>
      <c r="AE42" s="9">
        <f>0.1*'[2]per 10000'!AD58+0.2*'[2]per 10000'!AE58+0.4*'[2]per 10000'!AF58+0.2*'[2]per 10000'!AG58+0.1*'[2]per 10000'!AH58</f>
        <v>0</v>
      </c>
      <c r="AF42" s="9">
        <f>(0.1*'[2]per 10000'!AE58+0.2*'[2]per 10000'!AF58+0.4*'[2]per 10000'!AG58+0.2*'[2]per 10000'!AH58)/0.9</f>
        <v>0</v>
      </c>
      <c r="AG42" s="9">
        <f>(0.1*'[2]per 10000'!AF58+0.2*'[2]per 10000'!AG58+0.4*'[2]per 10000'!AH58)/0.7</f>
        <v>0</v>
      </c>
    </row>
    <row r="43" spans="1:33" x14ac:dyDescent="0.2">
      <c r="A43" s="19" t="s">
        <v>52</v>
      </c>
      <c r="B43" s="8" t="s">
        <v>52</v>
      </c>
      <c r="C43" s="9">
        <f>0.1*'[2]per 10000'!B59+0.2*'[2]per 10000'!C59+0.4*'[2]per 10000'!D59+0.2*'[2]per 10000'!E59+0.1*'[2]per 10000'!F59</f>
        <v>0</v>
      </c>
      <c r="D43" s="9">
        <f>0.1*'[2]per 10000'!C59+0.2*'[2]per 10000'!D59+0.4*'[2]per 10000'!E59+0.2*'[2]per 10000'!F59+0.1*'[2]per 10000'!G59</f>
        <v>0</v>
      </c>
      <c r="E43" s="9">
        <f>0.1*'[2]per 10000'!D59+0.2*'[2]per 10000'!E59+0.4*'[2]per 10000'!F59+0.2*'[2]per 10000'!G59+0.1*'[2]per 10000'!H59</f>
        <v>8.5627672026641812E-3</v>
      </c>
      <c r="F43" s="9">
        <f>0.1*'[2]per 10000'!E59+0.2*'[2]per 10000'!F59+0.4*'[2]per 10000'!G59+0.2*'[2]per 10000'!H59+0.1*'[2]per 10000'!I59</f>
        <v>1.7125534405328362E-2</v>
      </c>
      <c r="G43" s="9">
        <f>0.1*'[2]per 10000'!F59+0.2*'[2]per 10000'!G59+0.4*'[2]per 10000'!H59+0.2*'[2]per 10000'!I59+0.1*'[2]per 10000'!J59</f>
        <v>3.4251068810656725E-2</v>
      </c>
      <c r="H43" s="9">
        <f>0.1*'[2]per 10000'!G59+0.2*'[2]per 10000'!H59+0.4*'[2]per 10000'!I59+0.2*'[2]per 10000'!J59+0.1*'[2]per 10000'!K59</f>
        <v>1.7125534405328362E-2</v>
      </c>
      <c r="I43" s="9">
        <f>0.1*'[2]per 10000'!H59+0.2*'[2]per 10000'!I59+0.4*'[2]per 10000'!J59+0.2*'[2]per 10000'!K59+0.1*'[2]per 10000'!L59</f>
        <v>8.5627672026641812E-3</v>
      </c>
      <c r="J43" s="9">
        <f>0.1*'[2]per 10000'!I59+0.2*'[2]per 10000'!J59+0.4*'[2]per 10000'!K59+0.2*'[2]per 10000'!L59+0.1*'[2]per 10000'!M59</f>
        <v>0</v>
      </c>
      <c r="K43" s="9">
        <f>0.1*'[2]per 10000'!J59+0.2*'[2]per 10000'!K59+0.4*'[2]per 10000'!L59+0.2*'[2]per 10000'!M59+0.1*'[2]per 10000'!N59</f>
        <v>0</v>
      </c>
      <c r="L43" s="9">
        <f>0.1*'[2]per 10000'!K59+0.2*'[2]per 10000'!L59+0.4*'[2]per 10000'!M59+0.2*'[2]per 10000'!N59+0.1*'[2]per 10000'!O59</f>
        <v>0</v>
      </c>
      <c r="M43" s="9">
        <f>0.1*'[2]per 10000'!L59+0.2*'[2]per 10000'!M59+0.4*'[2]per 10000'!N59+0.2*'[2]per 10000'!O59+0.1*'[2]per 10000'!P59</f>
        <v>0</v>
      </c>
      <c r="N43" s="9">
        <f>0.1*'[2]per 10000'!M59+0.2*'[2]per 10000'!N59+0.4*'[2]per 10000'!O59+0.2*'[2]per 10000'!P59+0.1*'[2]per 10000'!Q59</f>
        <v>0</v>
      </c>
      <c r="O43" s="9">
        <f>0.1*'[2]per 10000'!N59+0.2*'[2]per 10000'!O59+0.4*'[2]per 10000'!P59+0.2*'[2]per 10000'!Q59+0.1*'[2]per 10000'!R59</f>
        <v>0</v>
      </c>
      <c r="P43" s="9">
        <f>0.1*'[2]per 10000'!O59+0.2*'[2]per 10000'!P59+0.4*'[2]per 10000'!Q59+0.2*'[2]per 10000'!R59+0.1*'[2]per 10000'!S59</f>
        <v>0</v>
      </c>
      <c r="Q43" s="9">
        <f>0.1*'[2]per 10000'!P59+0.2*'[2]per 10000'!Q59+0.4*'[2]per 10000'!R59+0.2*'[2]per 10000'!S59+0.1*'[2]per 10000'!T59</f>
        <v>0</v>
      </c>
      <c r="R43" s="9">
        <f>0.1*'[2]per 10000'!Q59+0.2*'[2]per 10000'!R59+0.4*'[2]per 10000'!S59+0.2*'[2]per 10000'!T59+0.1*'[2]per 10000'!U59</f>
        <v>0</v>
      </c>
      <c r="S43" s="9">
        <f>0.1*'[2]per 10000'!R59+0.2*'[2]per 10000'!S59+0.4*'[2]per 10000'!T59+0.2*'[2]per 10000'!U59+0.1*'[2]per 10000'!V59</f>
        <v>0</v>
      </c>
      <c r="T43" s="9">
        <f>0.1*'[2]per 10000'!S59+0.2*'[2]per 10000'!T59+0.4*'[2]per 10000'!U59+0.2*'[2]per 10000'!V59+0.1*'[2]per 10000'!W59</f>
        <v>0</v>
      </c>
      <c r="U43" s="9">
        <f>0.1*'[2]per 10000'!T59+0.2*'[2]per 10000'!U59+0.4*'[2]per 10000'!V59+0.2*'[2]per 10000'!W59+0.1*'[2]per 10000'!X59</f>
        <v>0</v>
      </c>
      <c r="V43" s="9">
        <f>0.1*'[2]per 10000'!U59+0.2*'[2]per 10000'!V59+0.4*'[2]per 10000'!W59+0.2*'[2]per 10000'!X59+0.1*'[2]per 10000'!Y59</f>
        <v>0</v>
      </c>
      <c r="W43" s="9">
        <f>0.1*'[2]per 10000'!V59+0.2*'[2]per 10000'!W59+0.4*'[2]per 10000'!X59+0.2*'[2]per 10000'!Y59+0.1*'[2]per 10000'!Z59</f>
        <v>0</v>
      </c>
      <c r="X43" s="9">
        <f>0.1*'[2]per 10000'!W59+0.2*'[2]per 10000'!X59+0.4*'[2]per 10000'!Y59+0.2*'[2]per 10000'!Z59+0.1*'[2]per 10000'!AA59</f>
        <v>0</v>
      </c>
      <c r="Y43" s="9">
        <f>0.1*'[2]per 10000'!X59+0.2*'[2]per 10000'!Y59+0.4*'[2]per 10000'!Z59+0.2*'[2]per 10000'!AA59+0.1*'[2]per 10000'!AB59</f>
        <v>0</v>
      </c>
      <c r="Z43" s="9">
        <f>0.1*'[2]per 10000'!Y59+0.2*'[2]per 10000'!Z59+0.4*'[2]per 10000'!AA59+0.2*'[2]per 10000'!AB59+0.1*'[2]per 10000'!AC59</f>
        <v>0</v>
      </c>
      <c r="AA43" s="9">
        <f>0.1*'[2]per 10000'!Z59+0.2*'[2]per 10000'!AA59+0.4*'[2]per 10000'!AB59+0.2*'[2]per 10000'!AC59+0.1*'[2]per 10000'!AD59</f>
        <v>0</v>
      </c>
      <c r="AB43" s="9">
        <f>0.1*'[2]per 10000'!AA59+0.2*'[2]per 10000'!AB59+0.4*'[2]per 10000'!AC59+0.2*'[2]per 10000'!AD59+0.1*'[2]per 10000'!AE59</f>
        <v>0</v>
      </c>
      <c r="AC43" s="9">
        <f>0.1*'[2]per 10000'!AB59+0.2*'[2]per 10000'!AC59+0.4*'[2]per 10000'!AD59+0.2*'[2]per 10000'!AE59+0.1*'[2]per 10000'!AF59</f>
        <v>0</v>
      </c>
      <c r="AD43" s="9">
        <f>0.1*'[2]per 10000'!AC59+0.2*'[2]per 10000'!AD59+0.4*'[2]per 10000'!AE59+0.2*'[2]per 10000'!AF59+0.1*'[2]per 10000'!AG59</f>
        <v>0</v>
      </c>
      <c r="AE43" s="9">
        <f>0.1*'[2]per 10000'!AD59+0.2*'[2]per 10000'!AE59+0.4*'[2]per 10000'!AF59+0.2*'[2]per 10000'!AG59+0.1*'[2]per 10000'!AH59</f>
        <v>0</v>
      </c>
      <c r="AF43" s="9">
        <f>(0.1*'[2]per 10000'!AE59+0.2*'[2]per 10000'!AF59+0.4*'[2]per 10000'!AG59+0.2*'[2]per 10000'!AH59)/0.9</f>
        <v>0</v>
      </c>
      <c r="AG43" s="9">
        <f>(0.1*'[2]per 10000'!AF59+0.2*'[2]per 10000'!AG59+0.4*'[2]per 10000'!AH59)/0.7</f>
        <v>0</v>
      </c>
    </row>
    <row r="44" spans="1:33" x14ac:dyDescent="0.2">
      <c r="A44" s="19" t="s">
        <v>188</v>
      </c>
      <c r="B44" s="8" t="s">
        <v>188</v>
      </c>
      <c r="C44" s="9">
        <f>0.1*'[2]per 10000'!B60+0.2*'[2]per 10000'!C60+0.4*'[2]per 10000'!D60+0.2*'[2]per 10000'!E60+0.1*'[2]per 10000'!F60</f>
        <v>1.6780108891502749E-3</v>
      </c>
      <c r="D44" s="9">
        <f>0.1*'[2]per 10000'!C60+0.2*'[2]per 10000'!D60+0.4*'[2]per 10000'!E60+0.2*'[2]per 10000'!F60+0.1*'[2]per 10000'!G60</f>
        <v>5.6658273313821353E-3</v>
      </c>
      <c r="E44" s="9">
        <f>0.1*'[2]per 10000'!D60+0.2*'[2]per 10000'!E60+0.4*'[2]per 10000'!F60+0.2*'[2]per 10000'!G60+0.1*'[2]per 10000'!H60</f>
        <v>1.4308266844233261E-2</v>
      </c>
      <c r="F44" s="9">
        <f>0.1*'[2]per 10000'!E60+0.2*'[2]per 10000'!F60+0.4*'[2]per 10000'!G60+0.2*'[2]per 10000'!H60+0.1*'[2]per 10000'!I60</f>
        <v>1.9844887894450859E-2</v>
      </c>
      <c r="G44" s="9">
        <f>0.1*'[2]per 10000'!F60+0.2*'[2]per 10000'!G60+0.4*'[2]per 10000'!H60+0.2*'[2]per 10000'!I60+0.1*'[2]per 10000'!J60</f>
        <v>2.1782076653207416E-2</v>
      </c>
      <c r="H44" s="9">
        <f>0.1*'[2]per 10000'!G60+0.2*'[2]per 10000'!H60+0.4*'[2]per 10000'!I60+0.2*'[2]per 10000'!J60+0.1*'[2]per 10000'!K60</f>
        <v>1.5813513270877745E-2</v>
      </c>
      <c r="I44" s="9">
        <f>0.1*'[2]per 10000'!H60+0.2*'[2]per 10000'!I60+0.4*'[2]per 10000'!J60+0.2*'[2]per 10000'!K60+0.1*'[2]per 10000'!L60</f>
        <v>1.0299061645869441E-2</v>
      </c>
      <c r="J44" s="9">
        <f>0.1*'[2]per 10000'!I60+0.2*'[2]per 10000'!J60+0.4*'[2]per 10000'!K60+0.2*'[2]per 10000'!L60+0.1*'[2]per 10000'!M60</f>
        <v>4.8446392046667085E-3</v>
      </c>
      <c r="K44" s="9">
        <f>0.1*'[2]per 10000'!J60+0.2*'[2]per 10000'!K60+0.4*'[2]per 10000'!L60+0.2*'[2]per 10000'!M60+0.1*'[2]per 10000'!N60</f>
        <v>1.774109831890362E-3</v>
      </c>
      <c r="L44" s="9">
        <f>0.1*'[2]per 10000'!K60+0.2*'[2]per 10000'!L60+0.4*'[2]per 10000'!M60+0.2*'[2]per 10000'!N60+0.1*'[2]per 10000'!O60</f>
        <v>3.9447149082216061E-4</v>
      </c>
      <c r="M44" s="9">
        <f>0.1*'[2]per 10000'!L60+0.2*'[2]per 10000'!M60+0.4*'[2]per 10000'!N60+0.2*'[2]per 10000'!O60+0.1*'[2]per 10000'!P60</f>
        <v>0</v>
      </c>
      <c r="N44" s="9">
        <f>0.1*'[2]per 10000'!M60+0.2*'[2]per 10000'!N60+0.4*'[2]per 10000'!O60+0.2*'[2]per 10000'!P60+0.1*'[2]per 10000'!Q60</f>
        <v>0</v>
      </c>
      <c r="O44" s="9">
        <f>0.1*'[2]per 10000'!N60+0.2*'[2]per 10000'!O60+0.4*'[2]per 10000'!P60+0.2*'[2]per 10000'!Q60+0.1*'[2]per 10000'!R60</f>
        <v>0</v>
      </c>
      <c r="P44" s="9">
        <f>0.1*'[2]per 10000'!O60+0.2*'[2]per 10000'!P60+0.4*'[2]per 10000'!Q60+0.2*'[2]per 10000'!R60+0.1*'[2]per 10000'!S60</f>
        <v>0</v>
      </c>
      <c r="Q44" s="9">
        <f>0.1*'[2]per 10000'!P60+0.2*'[2]per 10000'!Q60+0.4*'[2]per 10000'!R60+0.2*'[2]per 10000'!S60+0.1*'[2]per 10000'!T60</f>
        <v>0</v>
      </c>
      <c r="R44" s="9">
        <f>0.1*'[2]per 10000'!Q60+0.2*'[2]per 10000'!R60+0.4*'[2]per 10000'!S60+0.2*'[2]per 10000'!T60+0.1*'[2]per 10000'!U60</f>
        <v>0</v>
      </c>
      <c r="S44" s="9">
        <f>0.1*'[2]per 10000'!R60+0.2*'[2]per 10000'!S60+0.4*'[2]per 10000'!T60+0.2*'[2]per 10000'!U60+0.1*'[2]per 10000'!V60</f>
        <v>0</v>
      </c>
      <c r="T44" s="9">
        <f>0.1*'[2]per 10000'!S60+0.2*'[2]per 10000'!T60+0.4*'[2]per 10000'!U60+0.2*'[2]per 10000'!V60+0.1*'[2]per 10000'!W60</f>
        <v>0</v>
      </c>
      <c r="U44" s="9">
        <f>0.1*'[2]per 10000'!T60+0.2*'[2]per 10000'!U60+0.4*'[2]per 10000'!V60+0.2*'[2]per 10000'!W60+0.1*'[2]per 10000'!X60</f>
        <v>0</v>
      </c>
      <c r="V44" s="9">
        <f>0.1*'[2]per 10000'!U60+0.2*'[2]per 10000'!V60+0.4*'[2]per 10000'!W60+0.2*'[2]per 10000'!X60+0.1*'[2]per 10000'!Y60</f>
        <v>0</v>
      </c>
      <c r="W44" s="9">
        <f>0.1*'[2]per 10000'!V60+0.2*'[2]per 10000'!W60+0.4*'[2]per 10000'!X60+0.2*'[2]per 10000'!Y60+0.1*'[2]per 10000'!Z60</f>
        <v>0</v>
      </c>
      <c r="X44" s="9">
        <f>0.1*'[2]per 10000'!W60+0.2*'[2]per 10000'!X60+0.4*'[2]per 10000'!Y60+0.2*'[2]per 10000'!Z60+0.1*'[2]per 10000'!AA60</f>
        <v>1.9248407434889856E-3</v>
      </c>
      <c r="Y44" s="9">
        <f>0.1*'[2]per 10000'!X60+0.2*'[2]per 10000'!Y60+0.4*'[2]per 10000'!Z60+0.2*'[2]per 10000'!AA60+0.1*'[2]per 10000'!AB60</f>
        <v>1.1698332561216294E-2</v>
      </c>
      <c r="Z44" s="9">
        <f>0.1*'[2]per 10000'!Y60+0.2*'[2]per 10000'!Z60+0.4*'[2]per 10000'!AA60+0.2*'[2]per 10000'!AB60+0.1*'[2]per 10000'!AC60</f>
        <v>2.6954348651550424E-2</v>
      </c>
      <c r="AA44" s="9">
        <f>0.1*'[2]per 10000'!Z60+0.2*'[2]per 10000'!AA60+0.4*'[2]per 10000'!AB60+0.2*'[2]per 10000'!AC60+0.1*'[2]per 10000'!AD60</f>
        <v>4.7242283728652489E-2</v>
      </c>
      <c r="AB44" s="9">
        <f>0.1*'[2]per 10000'!AA60+0.2*'[2]per 10000'!AB60+0.4*'[2]per 10000'!AC60+0.2*'[2]per 10000'!AD60+0.1*'[2]per 10000'!AE60</f>
        <v>4.8172939105080262E-2</v>
      </c>
      <c r="AC44" s="9">
        <f>0.1*'[2]per 10000'!AB60+0.2*'[2]per 10000'!AC60+0.4*'[2]per 10000'!AD60+0.2*'[2]per 10000'!AE60+0.1*'[2]per 10000'!AF60</f>
        <v>5.3635272939021178E-2</v>
      </c>
      <c r="AD44" s="9">
        <f>0.1*'[2]per 10000'!AC60+0.2*'[2]per 10000'!AD60+0.4*'[2]per 10000'!AE60+0.2*'[2]per 10000'!AF60+0.1*'[2]per 10000'!AG60</f>
        <v>5.6508323915749864E-2</v>
      </c>
      <c r="AE44" s="9">
        <f>0.1*'[2]per 10000'!AD60+0.2*'[2]per 10000'!AE60+0.4*'[2]per 10000'!AF60+0.2*'[2]per 10000'!AG60+0.1*'[2]per 10000'!AH60</f>
        <v>5.2949643534258857E-2</v>
      </c>
      <c r="AF44" s="9">
        <f>(0.1*'[2]per 10000'!AE60+0.2*'[2]per 10000'!AF60+0.4*'[2]per 10000'!AG60+0.2*'[2]per 10000'!AH60)/0.9</f>
        <v>4.4758711827740473E-2</v>
      </c>
      <c r="AG44" s="9">
        <f>(0.1*'[2]per 10000'!AF60+0.2*'[2]per 10000'!AG60+0.4*'[2]per 10000'!AH60)/0.7</f>
        <v>2.848456035442978E-2</v>
      </c>
    </row>
    <row r="45" spans="1:33" x14ac:dyDescent="0.2">
      <c r="A45" s="19" t="s">
        <v>54</v>
      </c>
      <c r="B45" s="8" t="s">
        <v>54</v>
      </c>
      <c r="C45" s="9">
        <f>0.1*'[2]per 10000'!B61+0.2*'[2]per 10000'!C61+0.4*'[2]per 10000'!D61+0.2*'[2]per 10000'!E61+0.1*'[2]per 10000'!F61</f>
        <v>1.3150226516462806</v>
      </c>
      <c r="D45" s="9">
        <f>0.1*'[2]per 10000'!C61+0.2*'[2]per 10000'!D61+0.4*'[2]per 10000'!E61+0.2*'[2]per 10000'!F61+0.1*'[2]per 10000'!G61</f>
        <v>0.19041177309657484</v>
      </c>
      <c r="E45" s="9">
        <f>0.1*'[2]per 10000'!D61+0.2*'[2]per 10000'!E61+0.4*'[2]per 10000'!F61+0.2*'[2]per 10000'!G61+0.1*'[2]per 10000'!H61</f>
        <v>1.6114058234009087E-2</v>
      </c>
      <c r="F45" s="9">
        <f>0.1*'[2]per 10000'!E61+0.2*'[2]per 10000'!F61+0.4*'[2]per 10000'!G61+0.2*'[2]per 10000'!H61+0.1*'[2]per 10000'!I61</f>
        <v>0</v>
      </c>
      <c r="G45" s="9">
        <f>0.1*'[2]per 10000'!F61+0.2*'[2]per 10000'!G61+0.4*'[2]per 10000'!H61+0.2*'[2]per 10000'!I61+0.1*'[2]per 10000'!J61</f>
        <v>0</v>
      </c>
      <c r="H45" s="9">
        <f>0.1*'[2]per 10000'!G61+0.2*'[2]per 10000'!H61+0.4*'[2]per 10000'!I61+0.2*'[2]per 10000'!J61+0.1*'[2]per 10000'!K61</f>
        <v>0</v>
      </c>
      <c r="I45" s="9">
        <f>0.1*'[2]per 10000'!H61+0.2*'[2]per 10000'!I61+0.4*'[2]per 10000'!J61+0.2*'[2]per 10000'!K61+0.1*'[2]per 10000'!L61</f>
        <v>0</v>
      </c>
      <c r="J45" s="9">
        <f>0.1*'[2]per 10000'!I61+0.2*'[2]per 10000'!J61+0.4*'[2]per 10000'!K61+0.2*'[2]per 10000'!L61+0.1*'[2]per 10000'!M61</f>
        <v>0</v>
      </c>
      <c r="K45" s="9">
        <f>0.1*'[2]per 10000'!J61+0.2*'[2]per 10000'!K61+0.4*'[2]per 10000'!L61+0.2*'[2]per 10000'!M61+0.1*'[2]per 10000'!N61</f>
        <v>0</v>
      </c>
      <c r="L45" s="9">
        <f>0.1*'[2]per 10000'!K61+0.2*'[2]per 10000'!L61+0.4*'[2]per 10000'!M61+0.2*'[2]per 10000'!N61+0.1*'[2]per 10000'!O61</f>
        <v>0</v>
      </c>
      <c r="M45" s="9">
        <f>0.1*'[2]per 10000'!L61+0.2*'[2]per 10000'!M61+0.4*'[2]per 10000'!N61+0.2*'[2]per 10000'!O61+0.1*'[2]per 10000'!P61</f>
        <v>0</v>
      </c>
      <c r="N45" s="9">
        <f>0.1*'[2]per 10000'!M61+0.2*'[2]per 10000'!N61+0.4*'[2]per 10000'!O61+0.2*'[2]per 10000'!P61+0.1*'[2]per 10000'!Q61</f>
        <v>0</v>
      </c>
      <c r="O45" s="9">
        <f>0.1*'[2]per 10000'!N61+0.2*'[2]per 10000'!O61+0.4*'[2]per 10000'!P61+0.2*'[2]per 10000'!Q61+0.1*'[2]per 10000'!R61</f>
        <v>0</v>
      </c>
      <c r="P45" s="9">
        <f>0.1*'[2]per 10000'!O61+0.2*'[2]per 10000'!P61+0.4*'[2]per 10000'!Q61+0.2*'[2]per 10000'!R61+0.1*'[2]per 10000'!S61</f>
        <v>0</v>
      </c>
      <c r="Q45" s="9">
        <f>0.1*'[2]per 10000'!P61+0.2*'[2]per 10000'!Q61+0.4*'[2]per 10000'!R61+0.2*'[2]per 10000'!S61+0.1*'[2]per 10000'!T61</f>
        <v>0</v>
      </c>
      <c r="R45" s="9">
        <f>0.1*'[2]per 10000'!Q61+0.2*'[2]per 10000'!R61+0.4*'[2]per 10000'!S61+0.2*'[2]per 10000'!T61+0.1*'[2]per 10000'!U61</f>
        <v>0</v>
      </c>
      <c r="S45" s="9">
        <f>0.1*'[2]per 10000'!R61+0.2*'[2]per 10000'!S61+0.4*'[2]per 10000'!T61+0.2*'[2]per 10000'!U61+0.1*'[2]per 10000'!V61</f>
        <v>0</v>
      </c>
      <c r="T45" s="9">
        <f>0.1*'[2]per 10000'!S61+0.2*'[2]per 10000'!T61+0.4*'[2]per 10000'!U61+0.2*'[2]per 10000'!V61+0.1*'[2]per 10000'!W61</f>
        <v>0</v>
      </c>
      <c r="U45" s="9">
        <f>0.1*'[2]per 10000'!T61+0.2*'[2]per 10000'!U61+0.4*'[2]per 10000'!V61+0.2*'[2]per 10000'!W61+0.1*'[2]per 10000'!X61</f>
        <v>0</v>
      </c>
      <c r="V45" s="9">
        <f>0.1*'[2]per 10000'!U61+0.2*'[2]per 10000'!V61+0.4*'[2]per 10000'!W61+0.2*'[2]per 10000'!X61+0.1*'[2]per 10000'!Y61</f>
        <v>0</v>
      </c>
      <c r="W45" s="9">
        <f>0.1*'[2]per 10000'!V61+0.2*'[2]per 10000'!W61+0.4*'[2]per 10000'!X61+0.2*'[2]per 10000'!Y61+0.1*'[2]per 10000'!Z61</f>
        <v>0</v>
      </c>
      <c r="X45" s="9">
        <f>0.1*'[2]per 10000'!W61+0.2*'[2]per 10000'!X61+0.4*'[2]per 10000'!Y61+0.2*'[2]per 10000'!Z61+0.1*'[2]per 10000'!AA61</f>
        <v>0</v>
      </c>
      <c r="Y45" s="9">
        <f>0.1*'[2]per 10000'!X61+0.2*'[2]per 10000'!Y61+0.4*'[2]per 10000'!Z61+0.2*'[2]per 10000'!AA61+0.1*'[2]per 10000'!AB61</f>
        <v>0</v>
      </c>
      <c r="Z45" s="9">
        <f>0.1*'[2]per 10000'!Y61+0.2*'[2]per 10000'!Z61+0.4*'[2]per 10000'!AA61+0.2*'[2]per 10000'!AB61+0.1*'[2]per 10000'!AC61</f>
        <v>0</v>
      </c>
      <c r="AA45" s="9">
        <f>0.1*'[2]per 10000'!Z61+0.2*'[2]per 10000'!AA61+0.4*'[2]per 10000'!AB61+0.2*'[2]per 10000'!AC61+0.1*'[2]per 10000'!AD61</f>
        <v>0</v>
      </c>
      <c r="AB45" s="9">
        <f>0.1*'[2]per 10000'!AA61+0.2*'[2]per 10000'!AB61+0.4*'[2]per 10000'!AC61+0.2*'[2]per 10000'!AD61+0.1*'[2]per 10000'!AE61</f>
        <v>0</v>
      </c>
      <c r="AC45" s="9">
        <f>0.1*'[2]per 10000'!AB61+0.2*'[2]per 10000'!AC61+0.4*'[2]per 10000'!AD61+0.2*'[2]per 10000'!AE61+0.1*'[2]per 10000'!AF61</f>
        <v>0</v>
      </c>
      <c r="AD45" s="9">
        <f>0.1*'[2]per 10000'!AC61+0.2*'[2]per 10000'!AD61+0.4*'[2]per 10000'!AE61+0.2*'[2]per 10000'!AF61+0.1*'[2]per 10000'!AG61</f>
        <v>0</v>
      </c>
      <c r="AE45" s="9">
        <f>0.1*'[2]per 10000'!AD61+0.2*'[2]per 10000'!AE61+0.4*'[2]per 10000'!AF61+0.2*'[2]per 10000'!AG61+0.1*'[2]per 10000'!AH61</f>
        <v>0</v>
      </c>
      <c r="AF45" s="9">
        <f>(0.1*'[2]per 10000'!AE61+0.2*'[2]per 10000'!AF61+0.4*'[2]per 10000'!AG61+0.2*'[2]per 10000'!AH61)/0.9</f>
        <v>0</v>
      </c>
      <c r="AG45" s="9">
        <f>(0.1*'[2]per 10000'!AF61+0.2*'[2]per 10000'!AG61+0.4*'[2]per 10000'!AH61)/0.7</f>
        <v>0</v>
      </c>
    </row>
    <row r="46" spans="1:33" x14ac:dyDescent="0.2">
      <c r="A46" s="19" t="s">
        <v>55</v>
      </c>
      <c r="B46" s="8" t="s">
        <v>55</v>
      </c>
      <c r="C46" s="9">
        <f>0.1*'[2]per 10000'!B64+0.2*'[2]per 10000'!C64+0.4*'[2]per 10000'!D64+0.2*'[2]per 10000'!E64+0.1*'[2]per 10000'!F64</f>
        <v>0</v>
      </c>
      <c r="D46" s="9">
        <f>0.1*'[2]per 10000'!C64+0.2*'[2]per 10000'!D64+0.4*'[2]per 10000'!E64+0.2*'[2]per 10000'!F64+0.1*'[2]per 10000'!G64</f>
        <v>0</v>
      </c>
      <c r="E46" s="9">
        <f>0.1*'[2]per 10000'!D64+0.2*'[2]per 10000'!E64+0.4*'[2]per 10000'!F64+0.2*'[2]per 10000'!G64+0.1*'[2]per 10000'!H64</f>
        <v>0</v>
      </c>
      <c r="F46" s="9">
        <f>0.1*'[2]per 10000'!E64+0.2*'[2]per 10000'!F64+0.4*'[2]per 10000'!G64+0.2*'[2]per 10000'!H64+0.1*'[2]per 10000'!I64</f>
        <v>0</v>
      </c>
      <c r="G46" s="9">
        <f>0.1*'[2]per 10000'!F64+0.2*'[2]per 10000'!G64+0.4*'[2]per 10000'!H64+0.2*'[2]per 10000'!I64+0.1*'[2]per 10000'!J64</f>
        <v>0</v>
      </c>
      <c r="H46" s="9">
        <f>0.1*'[2]per 10000'!G64+0.2*'[2]per 10000'!H64+0.4*'[2]per 10000'!I64+0.2*'[2]per 10000'!J64+0.1*'[2]per 10000'!K64</f>
        <v>0</v>
      </c>
      <c r="I46" s="9">
        <f>0.1*'[2]per 10000'!H64+0.2*'[2]per 10000'!I64+0.4*'[2]per 10000'!J64+0.2*'[2]per 10000'!K64+0.1*'[2]per 10000'!L64</f>
        <v>0</v>
      </c>
      <c r="J46" s="9">
        <f>0.1*'[2]per 10000'!I64+0.2*'[2]per 10000'!J64+0.4*'[2]per 10000'!K64+0.2*'[2]per 10000'!L64+0.1*'[2]per 10000'!M64</f>
        <v>0</v>
      </c>
      <c r="K46" s="9">
        <f>0.1*'[2]per 10000'!J64+0.2*'[2]per 10000'!K64+0.4*'[2]per 10000'!L64+0.2*'[2]per 10000'!M64+0.1*'[2]per 10000'!N64</f>
        <v>0</v>
      </c>
      <c r="L46" s="9">
        <f>0.1*'[2]per 10000'!K64+0.2*'[2]per 10000'!L64+0.4*'[2]per 10000'!M64+0.2*'[2]per 10000'!N64+0.1*'[2]per 10000'!O64</f>
        <v>0</v>
      </c>
      <c r="M46" s="9">
        <f>0.1*'[2]per 10000'!L64+0.2*'[2]per 10000'!M64+0.4*'[2]per 10000'!N64+0.2*'[2]per 10000'!O64+0.1*'[2]per 10000'!P64</f>
        <v>0</v>
      </c>
      <c r="N46" s="9">
        <f>0.1*'[2]per 10000'!M64+0.2*'[2]per 10000'!N64+0.4*'[2]per 10000'!O64+0.2*'[2]per 10000'!P64+0.1*'[2]per 10000'!Q64</f>
        <v>0</v>
      </c>
      <c r="O46" s="9">
        <f>0.1*'[2]per 10000'!N64+0.2*'[2]per 10000'!O64+0.4*'[2]per 10000'!P64+0.2*'[2]per 10000'!Q64+0.1*'[2]per 10000'!R64</f>
        <v>0</v>
      </c>
      <c r="P46" s="9">
        <f>0.1*'[2]per 10000'!O64+0.2*'[2]per 10000'!P64+0.4*'[2]per 10000'!Q64+0.2*'[2]per 10000'!R64+0.1*'[2]per 10000'!S64</f>
        <v>0</v>
      </c>
      <c r="Q46" s="9">
        <f>0.1*'[2]per 10000'!P64+0.2*'[2]per 10000'!Q64+0.4*'[2]per 10000'!R64+0.2*'[2]per 10000'!S64+0.1*'[2]per 10000'!T64</f>
        <v>0</v>
      </c>
      <c r="R46" s="9">
        <f>0.1*'[2]per 10000'!Q64+0.2*'[2]per 10000'!R64+0.4*'[2]per 10000'!S64+0.2*'[2]per 10000'!T64+0.1*'[2]per 10000'!U64</f>
        <v>0</v>
      </c>
      <c r="S46" s="9">
        <f>0.1*'[2]per 10000'!R64+0.2*'[2]per 10000'!S64+0.4*'[2]per 10000'!T64+0.2*'[2]per 10000'!U64+0.1*'[2]per 10000'!V64</f>
        <v>0</v>
      </c>
      <c r="T46" s="9">
        <f>0.1*'[2]per 10000'!S64+0.2*'[2]per 10000'!T64+0.4*'[2]per 10000'!U64+0.2*'[2]per 10000'!V64+0.1*'[2]per 10000'!W64</f>
        <v>0</v>
      </c>
      <c r="U46" s="9">
        <f>0.1*'[2]per 10000'!T64+0.2*'[2]per 10000'!U64+0.4*'[2]per 10000'!V64+0.2*'[2]per 10000'!W64+0.1*'[2]per 10000'!X64</f>
        <v>0</v>
      </c>
      <c r="V46" s="9">
        <f>0.1*'[2]per 10000'!U64+0.2*'[2]per 10000'!V64+0.4*'[2]per 10000'!W64+0.2*'[2]per 10000'!X64+0.1*'[2]per 10000'!Y64</f>
        <v>0</v>
      </c>
      <c r="W46" s="9">
        <f>0.1*'[2]per 10000'!V64+0.2*'[2]per 10000'!W64+0.4*'[2]per 10000'!X64+0.2*'[2]per 10000'!Y64+0.1*'[2]per 10000'!Z64</f>
        <v>0</v>
      </c>
      <c r="X46" s="9">
        <f>0.1*'[2]per 10000'!W64+0.2*'[2]per 10000'!X64+0.4*'[2]per 10000'!Y64+0.2*'[2]per 10000'!Z64+0.1*'[2]per 10000'!AA64</f>
        <v>0</v>
      </c>
      <c r="Y46" s="9">
        <f>0.1*'[2]per 10000'!X64+0.2*'[2]per 10000'!Y64+0.4*'[2]per 10000'!Z64+0.2*'[2]per 10000'!AA64+0.1*'[2]per 10000'!AB64</f>
        <v>0</v>
      </c>
      <c r="Z46" s="9">
        <f>0.1*'[2]per 10000'!Y64+0.2*'[2]per 10000'!Z64+0.4*'[2]per 10000'!AA64+0.2*'[2]per 10000'!AB64+0.1*'[2]per 10000'!AC64</f>
        <v>0</v>
      </c>
      <c r="AA46" s="9">
        <f>0.1*'[2]per 10000'!Z64+0.2*'[2]per 10000'!AA64+0.4*'[2]per 10000'!AB64+0.2*'[2]per 10000'!AC64+0.1*'[2]per 10000'!AD64</f>
        <v>0</v>
      </c>
      <c r="AB46" s="9">
        <f>0.1*'[2]per 10000'!AA64+0.2*'[2]per 10000'!AB64+0.4*'[2]per 10000'!AC64+0.2*'[2]per 10000'!AD64+0.1*'[2]per 10000'!AE64</f>
        <v>0</v>
      </c>
      <c r="AC46" s="9">
        <f>0.1*'[2]per 10000'!AB64+0.2*'[2]per 10000'!AC64+0.4*'[2]per 10000'!AD64+0.2*'[2]per 10000'!AE64+0.1*'[2]per 10000'!AF64</f>
        <v>0</v>
      </c>
      <c r="AD46" s="9">
        <f>0.1*'[2]per 10000'!AC64+0.2*'[2]per 10000'!AD64+0.4*'[2]per 10000'!AE64+0.2*'[2]per 10000'!AF64+0.1*'[2]per 10000'!AG64</f>
        <v>0</v>
      </c>
      <c r="AE46" s="9">
        <f>0.1*'[2]per 10000'!AD64+0.2*'[2]per 10000'!AE64+0.4*'[2]per 10000'!AF64+0.2*'[2]per 10000'!AG64+0.1*'[2]per 10000'!AH64</f>
        <v>0</v>
      </c>
      <c r="AF46" s="9">
        <f>(0.1*'[2]per 10000'!AE64+0.2*'[2]per 10000'!AF64+0.4*'[2]per 10000'!AG64+0.2*'[2]per 10000'!AH64)/0.9</f>
        <v>0</v>
      </c>
      <c r="AG46" s="9">
        <f>(0.1*'[2]per 10000'!AF64+0.2*'[2]per 10000'!AG64+0.4*'[2]per 10000'!AH64)/0.7</f>
        <v>0</v>
      </c>
    </row>
    <row r="47" spans="1:33" x14ac:dyDescent="0.2">
      <c r="A47" s="19" t="s">
        <v>56</v>
      </c>
      <c r="B47" s="8" t="s">
        <v>56</v>
      </c>
      <c r="C47" s="9">
        <f>0.1*'[2]per 10000'!B65+0.2*'[2]per 10000'!C65+0.4*'[2]per 10000'!D65+0.2*'[2]per 10000'!E65+0.1*'[2]per 10000'!F65</f>
        <v>0</v>
      </c>
      <c r="D47" s="9">
        <f>0.1*'[2]per 10000'!C65+0.2*'[2]per 10000'!D65+0.4*'[2]per 10000'!E65+0.2*'[2]per 10000'!F65+0.1*'[2]per 10000'!G65</f>
        <v>0</v>
      </c>
      <c r="E47" s="9">
        <f>0.1*'[2]per 10000'!D65+0.2*'[2]per 10000'!E65+0.4*'[2]per 10000'!F65+0.2*'[2]per 10000'!G65+0.1*'[2]per 10000'!H65</f>
        <v>0</v>
      </c>
      <c r="F47" s="9">
        <f>0.1*'[2]per 10000'!E65+0.2*'[2]per 10000'!F65+0.4*'[2]per 10000'!G65+0.2*'[2]per 10000'!H65+0.1*'[2]per 10000'!I65</f>
        <v>0</v>
      </c>
      <c r="G47" s="9">
        <f>0.1*'[2]per 10000'!F65+0.2*'[2]per 10000'!G65+0.4*'[2]per 10000'!H65+0.2*'[2]per 10000'!I65+0.1*'[2]per 10000'!J65</f>
        <v>0</v>
      </c>
      <c r="H47" s="9">
        <f>0.1*'[2]per 10000'!G65+0.2*'[2]per 10000'!H65+0.4*'[2]per 10000'!I65+0.2*'[2]per 10000'!J65+0.1*'[2]per 10000'!K65</f>
        <v>0</v>
      </c>
      <c r="I47" s="9">
        <f>0.1*'[2]per 10000'!H65+0.2*'[2]per 10000'!I65+0.4*'[2]per 10000'!J65+0.2*'[2]per 10000'!K65+0.1*'[2]per 10000'!L65</f>
        <v>0</v>
      </c>
      <c r="J47" s="9">
        <f>0.1*'[2]per 10000'!I65+0.2*'[2]per 10000'!J65+0.4*'[2]per 10000'!K65+0.2*'[2]per 10000'!L65+0.1*'[2]per 10000'!M65</f>
        <v>0</v>
      </c>
      <c r="K47" s="9">
        <f>0.1*'[2]per 10000'!J65+0.2*'[2]per 10000'!K65+0.4*'[2]per 10000'!L65+0.2*'[2]per 10000'!M65+0.1*'[2]per 10000'!N65</f>
        <v>0</v>
      </c>
      <c r="L47" s="9">
        <f>0.1*'[2]per 10000'!K65+0.2*'[2]per 10000'!L65+0.4*'[2]per 10000'!M65+0.2*'[2]per 10000'!N65+0.1*'[2]per 10000'!O65</f>
        <v>0</v>
      </c>
      <c r="M47" s="9">
        <f>0.1*'[2]per 10000'!L65+0.2*'[2]per 10000'!M65+0.4*'[2]per 10000'!N65+0.2*'[2]per 10000'!O65+0.1*'[2]per 10000'!P65</f>
        <v>0</v>
      </c>
      <c r="N47" s="9">
        <f>0.1*'[2]per 10000'!M65+0.2*'[2]per 10000'!N65+0.4*'[2]per 10000'!O65+0.2*'[2]per 10000'!P65+0.1*'[2]per 10000'!Q65</f>
        <v>0</v>
      </c>
      <c r="O47" s="9">
        <f>0.1*'[2]per 10000'!N65+0.2*'[2]per 10000'!O65+0.4*'[2]per 10000'!P65+0.2*'[2]per 10000'!Q65+0.1*'[2]per 10000'!R65</f>
        <v>0</v>
      </c>
      <c r="P47" s="9">
        <f>0.1*'[2]per 10000'!O65+0.2*'[2]per 10000'!P65+0.4*'[2]per 10000'!Q65+0.2*'[2]per 10000'!R65+0.1*'[2]per 10000'!S65</f>
        <v>0</v>
      </c>
      <c r="Q47" s="9">
        <f>0.1*'[2]per 10000'!P65+0.2*'[2]per 10000'!Q65+0.4*'[2]per 10000'!R65+0.2*'[2]per 10000'!S65+0.1*'[2]per 10000'!T65</f>
        <v>0</v>
      </c>
      <c r="R47" s="9">
        <f>0.1*'[2]per 10000'!Q65+0.2*'[2]per 10000'!R65+0.4*'[2]per 10000'!S65+0.2*'[2]per 10000'!T65+0.1*'[2]per 10000'!U65</f>
        <v>0</v>
      </c>
      <c r="S47" s="9">
        <f>0.1*'[2]per 10000'!R65+0.2*'[2]per 10000'!S65+0.4*'[2]per 10000'!T65+0.2*'[2]per 10000'!U65+0.1*'[2]per 10000'!V65</f>
        <v>0</v>
      </c>
      <c r="T47" s="9">
        <f>0.1*'[2]per 10000'!S65+0.2*'[2]per 10000'!T65+0.4*'[2]per 10000'!U65+0.2*'[2]per 10000'!V65+0.1*'[2]per 10000'!W65</f>
        <v>0</v>
      </c>
      <c r="U47" s="9">
        <f>0.1*'[2]per 10000'!T65+0.2*'[2]per 10000'!U65+0.4*'[2]per 10000'!V65+0.2*'[2]per 10000'!W65+0.1*'[2]per 10000'!X65</f>
        <v>0</v>
      </c>
      <c r="V47" s="9">
        <f>0.1*'[2]per 10000'!U65+0.2*'[2]per 10000'!V65+0.4*'[2]per 10000'!W65+0.2*'[2]per 10000'!X65+0.1*'[2]per 10000'!Y65</f>
        <v>0</v>
      </c>
      <c r="W47" s="9">
        <f>0.1*'[2]per 10000'!V65+0.2*'[2]per 10000'!W65+0.4*'[2]per 10000'!X65+0.2*'[2]per 10000'!Y65+0.1*'[2]per 10000'!Z65</f>
        <v>0</v>
      </c>
      <c r="X47" s="9">
        <f>0.1*'[2]per 10000'!W65+0.2*'[2]per 10000'!X65+0.4*'[2]per 10000'!Y65+0.2*'[2]per 10000'!Z65+0.1*'[2]per 10000'!AA65</f>
        <v>0</v>
      </c>
      <c r="Y47" s="9">
        <f>0.1*'[2]per 10000'!X65+0.2*'[2]per 10000'!Y65+0.4*'[2]per 10000'!Z65+0.2*'[2]per 10000'!AA65+0.1*'[2]per 10000'!AB65</f>
        <v>0</v>
      </c>
      <c r="Z47" s="9">
        <f>0.1*'[2]per 10000'!Y65+0.2*'[2]per 10000'!Z65+0.4*'[2]per 10000'!AA65+0.2*'[2]per 10000'!AB65+0.1*'[2]per 10000'!AC65</f>
        <v>0</v>
      </c>
      <c r="AA47" s="9">
        <f>0.1*'[2]per 10000'!Z65+0.2*'[2]per 10000'!AA65+0.4*'[2]per 10000'!AB65+0.2*'[2]per 10000'!AC65+0.1*'[2]per 10000'!AD65</f>
        <v>0</v>
      </c>
      <c r="AB47" s="9">
        <f>0.1*'[2]per 10000'!AA65+0.2*'[2]per 10000'!AB65+0.4*'[2]per 10000'!AC65+0.2*'[2]per 10000'!AD65+0.1*'[2]per 10000'!AE65</f>
        <v>0</v>
      </c>
      <c r="AC47" s="9">
        <f>0.1*'[2]per 10000'!AB65+0.2*'[2]per 10000'!AC65+0.4*'[2]per 10000'!AD65+0.2*'[2]per 10000'!AE65+0.1*'[2]per 10000'!AF65</f>
        <v>0</v>
      </c>
      <c r="AD47" s="9">
        <f>0.1*'[2]per 10000'!AC65+0.2*'[2]per 10000'!AD65+0.4*'[2]per 10000'!AE65+0.2*'[2]per 10000'!AF65+0.1*'[2]per 10000'!AG65</f>
        <v>0</v>
      </c>
      <c r="AE47" s="9">
        <f>0.1*'[2]per 10000'!AD65+0.2*'[2]per 10000'!AE65+0.4*'[2]per 10000'!AF65+0.2*'[2]per 10000'!AG65+0.1*'[2]per 10000'!AH65</f>
        <v>0</v>
      </c>
      <c r="AF47" s="9">
        <f>(0.1*'[2]per 10000'!AE65+0.2*'[2]per 10000'!AF65+0.4*'[2]per 10000'!AG65+0.2*'[2]per 10000'!AH65)/0.9</f>
        <v>0</v>
      </c>
      <c r="AG47" s="9">
        <f>(0.1*'[2]per 10000'!AF65+0.2*'[2]per 10000'!AG65+0.4*'[2]per 10000'!AH65)/0.7</f>
        <v>0</v>
      </c>
    </row>
    <row r="48" spans="1:33" x14ac:dyDescent="0.2">
      <c r="A48" s="19" t="s">
        <v>57</v>
      </c>
      <c r="B48" s="8" t="s">
        <v>57</v>
      </c>
      <c r="C48" s="9">
        <f>0.1*'[2]per 10000'!B66+0.2*'[2]per 10000'!C66+0.4*'[2]per 10000'!D66+0.2*'[2]per 10000'!E66+0.1*'[2]per 10000'!F66</f>
        <v>3.5895384113255835</v>
      </c>
      <c r="D48" s="9">
        <f>0.1*'[2]per 10000'!C66+0.2*'[2]per 10000'!D66+0.4*'[2]per 10000'!E66+0.2*'[2]per 10000'!F66+0.1*'[2]per 10000'!G66</f>
        <v>1.5430008184728516</v>
      </c>
      <c r="E48" s="9">
        <f>0.1*'[2]per 10000'!D66+0.2*'[2]per 10000'!E66+0.4*'[2]per 10000'!F66+0.2*'[2]per 10000'!G66+0.1*'[2]per 10000'!H66</f>
        <v>0.25695991057324952</v>
      </c>
      <c r="F48" s="9">
        <f>0.1*'[2]per 10000'!E66+0.2*'[2]per 10000'!F66+0.4*'[2]per 10000'!G66+0.2*'[2]per 10000'!H66+0.1*'[2]per 10000'!I66</f>
        <v>1.4751080846345136E-2</v>
      </c>
      <c r="G48" s="9">
        <f>0.1*'[2]per 10000'!F66+0.2*'[2]per 10000'!G66+0.4*'[2]per 10000'!H66+0.2*'[2]per 10000'!I66+0.1*'[2]per 10000'!J66</f>
        <v>1.3059087671251177E-2</v>
      </c>
      <c r="H48" s="9">
        <f>0.1*'[2]per 10000'!G66+0.2*'[2]per 10000'!H66+0.4*'[2]per 10000'!I66+0.2*'[2]per 10000'!J66+0.1*'[2]per 10000'!K66</f>
        <v>1.8916560495514843E-2</v>
      </c>
      <c r="I48" s="9">
        <f>0.1*'[2]per 10000'!H66+0.2*'[2]per 10000'!I66+0.4*'[2]per 10000'!J66+0.2*'[2]per 10000'!K66+0.1*'[2]per 10000'!L66</f>
        <v>2.1235447285666356E-2</v>
      </c>
      <c r="J48" s="9">
        <f>0.1*'[2]per 10000'!I66+0.2*'[2]per 10000'!J66+0.4*'[2]per 10000'!K66+0.2*'[2]per 10000'!L66+0.1*'[2]per 10000'!M66</f>
        <v>3.0417182319502571E-2</v>
      </c>
      <c r="K48" s="9">
        <f>0.1*'[2]per 10000'!J66+0.2*'[2]per 10000'!K66+0.4*'[2]per 10000'!L66+0.2*'[2]per 10000'!M66+0.1*'[2]per 10000'!N66</f>
        <v>4.885405613201288E-2</v>
      </c>
      <c r="L48" s="9">
        <f>0.1*'[2]per 10000'!K66+0.2*'[2]per 10000'!L66+0.4*'[2]per 10000'!M66+0.2*'[2]per 10000'!N66+0.1*'[2]per 10000'!O66</f>
        <v>2.8454927978986421E-2</v>
      </c>
      <c r="M48" s="9">
        <f>0.1*'[2]per 10000'!L66+0.2*'[2]per 10000'!M66+0.4*'[2]per 10000'!N66+0.2*'[2]per 10000'!O66+0.1*'[2]per 10000'!P66</f>
        <v>1.7743414090442548E-2</v>
      </c>
      <c r="N48" s="9">
        <f>0.1*'[2]per 10000'!M66+0.2*'[2]per 10000'!N66+0.4*'[2]per 10000'!O66+0.2*'[2]per 10000'!P66+0.1*'[2]per 10000'!Q66</f>
        <v>7.0394949384904575E-3</v>
      </c>
      <c r="O48" s="9">
        <f>0.1*'[2]per 10000'!N66+0.2*'[2]per 10000'!O66+0.4*'[2]per 10000'!P66+0.2*'[2]per 10000'!Q66+0.1*'[2]per 10000'!R66</f>
        <v>7.2642292516070161E-3</v>
      </c>
      <c r="P48" s="9">
        <f>0.1*'[2]per 10000'!O66+0.2*'[2]per 10000'!P66+0.4*'[2]per 10000'!Q66+0.2*'[2]per 10000'!R66+0.1*'[2]per 10000'!S66</f>
        <v>7.4963978802275741E-3</v>
      </c>
      <c r="Q48" s="9">
        <f>0.1*'[2]per 10000'!P66+0.2*'[2]per 10000'!Q66+0.4*'[2]per 10000'!R66+0.2*'[2]per 10000'!S66+0.1*'[2]per 10000'!T66</f>
        <v>9.710370447460431E-3</v>
      </c>
      <c r="R48" s="9">
        <f>0.1*'[2]per 10000'!Q66+0.2*'[2]per 10000'!R66+0.4*'[2]per 10000'!S66+0.2*'[2]per 10000'!T66+0.1*'[2]per 10000'!U66</f>
        <v>1.0226452625721217E-2</v>
      </c>
      <c r="S48" s="9">
        <f>0.1*'[2]per 10000'!R66+0.2*'[2]per 10000'!S66+0.4*'[2]per 10000'!T66+0.2*'[2]per 10000'!U66+0.1*'[2]per 10000'!V66</f>
        <v>1.8082431268269451E-2</v>
      </c>
      <c r="T48" s="9">
        <f>0.1*'[2]per 10000'!S66+0.2*'[2]per 10000'!T66+0.4*'[2]per 10000'!U66+0.2*'[2]per 10000'!V66+0.1*'[2]per 10000'!W66</f>
        <v>2.0880112983480137E-2</v>
      </c>
      <c r="U48" s="9">
        <f>0.1*'[2]per 10000'!T66+0.2*'[2]per 10000'!U66+0.4*'[2]per 10000'!V66+0.2*'[2]per 10000'!W66+0.1*'[2]per 10000'!X66</f>
        <v>3.1017715009937399E-2</v>
      </c>
      <c r="V48" s="9">
        <f>0.1*'[2]per 10000'!U66+0.2*'[2]per 10000'!V66+0.4*'[2]per 10000'!W66+0.2*'[2]per 10000'!X66+0.1*'[2]per 10000'!Y66</f>
        <v>2.0852071051031235E-2</v>
      </c>
      <c r="W48" s="9">
        <f>0.1*'[2]per 10000'!V66+0.2*'[2]per 10000'!W66+0.4*'[2]per 10000'!X66+0.2*'[2]per 10000'!Y66+0.1*'[2]per 10000'!Z66</f>
        <v>1.3350529025921973E-2</v>
      </c>
      <c r="X48" s="9">
        <f>0.1*'[2]per 10000'!W66+0.2*'[2]per 10000'!X66+0.4*'[2]per 10000'!Y66+0.2*'[2]per 10000'!Z66+0.1*'[2]per 10000'!AA66</f>
        <v>6.7355978492273988E-3</v>
      </c>
      <c r="Y48" s="9">
        <f>0.1*'[2]per 10000'!X66+0.2*'[2]per 10000'!Y66+0.4*'[2]per 10000'!Z66+0.2*'[2]per 10000'!AA66+0.1*'[2]per 10000'!AB66</f>
        <v>5.7650093521351697E-3</v>
      </c>
      <c r="Z48" s="9">
        <f>0.1*'[2]per 10000'!Y66+0.2*'[2]per 10000'!Z66+0.4*'[2]per 10000'!AA66+0.2*'[2]per 10000'!AB66+0.1*'[2]per 10000'!AC66</f>
        <v>4.5689031254851614E-3</v>
      </c>
      <c r="AA48" s="9">
        <f>0.1*'[2]per 10000'!Z66+0.2*'[2]per 10000'!AA66+0.4*'[2]per 10000'!AB66+0.2*'[2]per 10000'!AC66+0.1*'[2]per 10000'!AD66</f>
        <v>4.1958773639370721E-3</v>
      </c>
      <c r="AB48" s="9">
        <f>0.1*'[2]per 10000'!AA66+0.2*'[2]per 10000'!AB66+0.4*'[2]per 10000'!AC66+0.2*'[2]per 10000'!AD66+0.1*'[2]per 10000'!AE66</f>
        <v>3.1259694187648927E-3</v>
      </c>
      <c r="AC48" s="9">
        <f>0.1*'[2]per 10000'!AB66+0.2*'[2]per 10000'!AC66+0.4*'[2]per 10000'!AD66+0.2*'[2]per 10000'!AE66+0.1*'[2]per 10000'!AF66</f>
        <v>2.0247656042605032E-3</v>
      </c>
      <c r="AD48" s="9">
        <f>0.1*'[2]per 10000'!AC66+0.2*'[2]per 10000'!AD66+0.4*'[2]per 10000'!AE66+0.2*'[2]per 10000'!AF66+0.1*'[2]per 10000'!AG66</f>
        <v>1.5447059208315624E-2</v>
      </c>
      <c r="AE48" s="9">
        <f>0.1*'[2]per 10000'!AD66+0.2*'[2]per 10000'!AE66+0.4*'[2]per 10000'!AF66+0.2*'[2]per 10000'!AG66+0.1*'[2]per 10000'!AH66</f>
        <v>0.10407787552222739</v>
      </c>
      <c r="AF48" s="9">
        <f>(0.1*'[2]per 10000'!AE66+0.2*'[2]per 10000'!AF66+0.4*'[2]per 10000'!AG66+0.2*'[2]per 10000'!AH66)/0.9</f>
        <v>0.22737017955379629</v>
      </c>
      <c r="AG48" s="9">
        <f>(0.1*'[2]per 10000'!AF66+0.2*'[2]per 10000'!AG66+0.4*'[2]per 10000'!AH66)/0.7</f>
        <v>0.4638814831434353</v>
      </c>
    </row>
    <row r="49" spans="1:33" x14ac:dyDescent="0.2">
      <c r="A49" s="19" t="s">
        <v>58</v>
      </c>
      <c r="B49" s="8" t="s">
        <v>58</v>
      </c>
      <c r="C49" s="9">
        <f>0.1*'[2]per 10000'!B68+0.2*'[2]per 10000'!C68+0.4*'[2]per 10000'!D68+0.2*'[2]per 10000'!E68+0.1*'[2]per 10000'!F68</f>
        <v>0</v>
      </c>
      <c r="D49" s="9">
        <f>0.1*'[2]per 10000'!C68+0.2*'[2]per 10000'!D68+0.4*'[2]per 10000'!E68+0.2*'[2]per 10000'!F68+0.1*'[2]per 10000'!G68</f>
        <v>0</v>
      </c>
      <c r="E49" s="9">
        <f>0.1*'[2]per 10000'!D68+0.2*'[2]per 10000'!E68+0.4*'[2]per 10000'!F68+0.2*'[2]per 10000'!G68+0.1*'[2]per 10000'!H68</f>
        <v>0</v>
      </c>
      <c r="F49" s="9">
        <f>0.1*'[2]per 10000'!E68+0.2*'[2]per 10000'!F68+0.4*'[2]per 10000'!G68+0.2*'[2]per 10000'!H68+0.1*'[2]per 10000'!I68</f>
        <v>0</v>
      </c>
      <c r="G49" s="9">
        <f>0.1*'[2]per 10000'!F68+0.2*'[2]per 10000'!G68+0.4*'[2]per 10000'!H68+0.2*'[2]per 10000'!I68+0.1*'[2]per 10000'!J68</f>
        <v>0</v>
      </c>
      <c r="H49" s="9">
        <f>0.1*'[2]per 10000'!G68+0.2*'[2]per 10000'!H68+0.4*'[2]per 10000'!I68+0.2*'[2]per 10000'!J68+0.1*'[2]per 10000'!K68</f>
        <v>0</v>
      </c>
      <c r="I49" s="9">
        <f>0.1*'[2]per 10000'!H68+0.2*'[2]per 10000'!I68+0.4*'[2]per 10000'!J68+0.2*'[2]per 10000'!K68+0.1*'[2]per 10000'!L68</f>
        <v>0</v>
      </c>
      <c r="J49" s="9">
        <f>0.1*'[2]per 10000'!I68+0.2*'[2]per 10000'!J68+0.4*'[2]per 10000'!K68+0.2*'[2]per 10000'!L68+0.1*'[2]per 10000'!M68</f>
        <v>0</v>
      </c>
      <c r="K49" s="9">
        <f>0.1*'[2]per 10000'!J68+0.2*'[2]per 10000'!K68+0.4*'[2]per 10000'!L68+0.2*'[2]per 10000'!M68+0.1*'[2]per 10000'!N68</f>
        <v>0</v>
      </c>
      <c r="L49" s="9">
        <f>0.1*'[2]per 10000'!K68+0.2*'[2]per 10000'!L68+0.4*'[2]per 10000'!M68+0.2*'[2]per 10000'!N68+0.1*'[2]per 10000'!O68</f>
        <v>0</v>
      </c>
      <c r="M49" s="9">
        <f>0.1*'[2]per 10000'!L68+0.2*'[2]per 10000'!M68+0.4*'[2]per 10000'!N68+0.2*'[2]per 10000'!O68+0.1*'[2]per 10000'!P68</f>
        <v>0</v>
      </c>
      <c r="N49" s="9">
        <f>0.1*'[2]per 10000'!M68+0.2*'[2]per 10000'!N68+0.4*'[2]per 10000'!O68+0.2*'[2]per 10000'!P68+0.1*'[2]per 10000'!Q68</f>
        <v>0</v>
      </c>
      <c r="O49" s="9">
        <f>0.1*'[2]per 10000'!N68+0.2*'[2]per 10000'!O68+0.4*'[2]per 10000'!P68+0.2*'[2]per 10000'!Q68+0.1*'[2]per 10000'!R68</f>
        <v>0</v>
      </c>
      <c r="P49" s="9">
        <f>0.1*'[2]per 10000'!O68+0.2*'[2]per 10000'!P68+0.4*'[2]per 10000'!Q68+0.2*'[2]per 10000'!R68+0.1*'[2]per 10000'!S68</f>
        <v>0</v>
      </c>
      <c r="Q49" s="9">
        <f>0.1*'[2]per 10000'!P68+0.2*'[2]per 10000'!Q68+0.4*'[2]per 10000'!R68+0.2*'[2]per 10000'!S68+0.1*'[2]per 10000'!T68</f>
        <v>0</v>
      </c>
      <c r="R49" s="9">
        <f>0.1*'[2]per 10000'!Q68+0.2*'[2]per 10000'!R68+0.4*'[2]per 10000'!S68+0.2*'[2]per 10000'!T68+0.1*'[2]per 10000'!U68</f>
        <v>0</v>
      </c>
      <c r="S49" s="9">
        <f>0.1*'[2]per 10000'!R68+0.2*'[2]per 10000'!S68+0.4*'[2]per 10000'!T68+0.2*'[2]per 10000'!U68+0.1*'[2]per 10000'!V68</f>
        <v>0</v>
      </c>
      <c r="T49" s="9">
        <f>0.1*'[2]per 10000'!S68+0.2*'[2]per 10000'!T68+0.4*'[2]per 10000'!U68+0.2*'[2]per 10000'!V68+0.1*'[2]per 10000'!W68</f>
        <v>0</v>
      </c>
      <c r="U49" s="9">
        <f>0.1*'[2]per 10000'!T68+0.2*'[2]per 10000'!U68+0.4*'[2]per 10000'!V68+0.2*'[2]per 10000'!W68+0.1*'[2]per 10000'!X68</f>
        <v>0</v>
      </c>
      <c r="V49" s="9">
        <f>0.1*'[2]per 10000'!U68+0.2*'[2]per 10000'!V68+0.4*'[2]per 10000'!W68+0.2*'[2]per 10000'!X68+0.1*'[2]per 10000'!Y68</f>
        <v>0</v>
      </c>
      <c r="W49" s="9">
        <f>0.1*'[2]per 10000'!V68+0.2*'[2]per 10000'!W68+0.4*'[2]per 10000'!X68+0.2*'[2]per 10000'!Y68+0.1*'[2]per 10000'!Z68</f>
        <v>0</v>
      </c>
      <c r="X49" s="9">
        <f>0.1*'[2]per 10000'!W68+0.2*'[2]per 10000'!X68+0.4*'[2]per 10000'!Y68+0.2*'[2]per 10000'!Z68+0.1*'[2]per 10000'!AA68</f>
        <v>0</v>
      </c>
      <c r="Y49" s="9">
        <f>0.1*'[2]per 10000'!X68+0.2*'[2]per 10000'!Y68+0.4*'[2]per 10000'!Z68+0.2*'[2]per 10000'!AA68+0.1*'[2]per 10000'!AB68</f>
        <v>0</v>
      </c>
      <c r="Z49" s="9">
        <f>0.1*'[2]per 10000'!Y68+0.2*'[2]per 10000'!Z68+0.4*'[2]per 10000'!AA68+0.2*'[2]per 10000'!AB68+0.1*'[2]per 10000'!AC68</f>
        <v>0</v>
      </c>
      <c r="AA49" s="9">
        <f>0.1*'[2]per 10000'!Z68+0.2*'[2]per 10000'!AA68+0.4*'[2]per 10000'!AB68+0.2*'[2]per 10000'!AC68+0.1*'[2]per 10000'!AD68</f>
        <v>0</v>
      </c>
      <c r="AB49" s="9">
        <f>0.1*'[2]per 10000'!AA68+0.2*'[2]per 10000'!AB68+0.4*'[2]per 10000'!AC68+0.2*'[2]per 10000'!AD68+0.1*'[2]per 10000'!AE68</f>
        <v>0</v>
      </c>
      <c r="AC49" s="9">
        <f>0.1*'[2]per 10000'!AB68+0.2*'[2]per 10000'!AC68+0.4*'[2]per 10000'!AD68+0.2*'[2]per 10000'!AE68+0.1*'[2]per 10000'!AF68</f>
        <v>0</v>
      </c>
      <c r="AD49" s="9">
        <f>0.1*'[2]per 10000'!AC68+0.2*'[2]per 10000'!AD68+0.4*'[2]per 10000'!AE68+0.2*'[2]per 10000'!AF68+0.1*'[2]per 10000'!AG68</f>
        <v>0</v>
      </c>
      <c r="AE49" s="9">
        <f>0.1*'[2]per 10000'!AD68+0.2*'[2]per 10000'!AE68+0.4*'[2]per 10000'!AF68+0.2*'[2]per 10000'!AG68+0.1*'[2]per 10000'!AH68</f>
        <v>0</v>
      </c>
      <c r="AF49" s="9">
        <f>(0.1*'[2]per 10000'!AE68+0.2*'[2]per 10000'!AF68+0.4*'[2]per 10000'!AG68+0.2*'[2]per 10000'!AH68)/0.9</f>
        <v>0</v>
      </c>
      <c r="AG49" s="9">
        <f>(0.1*'[2]per 10000'!AF68+0.2*'[2]per 10000'!AG68+0.4*'[2]per 10000'!AH68)/0.7</f>
        <v>0</v>
      </c>
    </row>
    <row r="50" spans="1:33" x14ac:dyDescent="0.2">
      <c r="A50" s="19" t="s">
        <v>59</v>
      </c>
      <c r="B50" s="8" t="s">
        <v>59</v>
      </c>
      <c r="C50" s="9">
        <f>0.1*'[2]per 10000'!B69+0.2*'[2]per 10000'!C69+0.4*'[2]per 10000'!D69+0.2*'[2]per 10000'!E69+0.1*'[2]per 10000'!F69</f>
        <v>0</v>
      </c>
      <c r="D50" s="9">
        <f>0.1*'[2]per 10000'!C69+0.2*'[2]per 10000'!D69+0.4*'[2]per 10000'!E69+0.2*'[2]per 10000'!F69+0.1*'[2]per 10000'!G69</f>
        <v>0</v>
      </c>
      <c r="E50" s="9">
        <f>0.1*'[2]per 10000'!D69+0.2*'[2]per 10000'!E69+0.4*'[2]per 10000'!F69+0.2*'[2]per 10000'!G69+0.1*'[2]per 10000'!H69</f>
        <v>0</v>
      </c>
      <c r="F50" s="9">
        <f>0.1*'[2]per 10000'!E69+0.2*'[2]per 10000'!F69+0.4*'[2]per 10000'!G69+0.2*'[2]per 10000'!H69+0.1*'[2]per 10000'!I69</f>
        <v>0</v>
      </c>
      <c r="G50" s="9">
        <f>0.1*'[2]per 10000'!F69+0.2*'[2]per 10000'!G69+0.4*'[2]per 10000'!H69+0.2*'[2]per 10000'!I69+0.1*'[2]per 10000'!J69</f>
        <v>0</v>
      </c>
      <c r="H50" s="9">
        <f>0.1*'[2]per 10000'!G69+0.2*'[2]per 10000'!H69+0.4*'[2]per 10000'!I69+0.2*'[2]per 10000'!J69+0.1*'[2]per 10000'!K69</f>
        <v>0</v>
      </c>
      <c r="I50" s="9">
        <f>0.1*'[2]per 10000'!H69+0.2*'[2]per 10000'!I69+0.4*'[2]per 10000'!J69+0.2*'[2]per 10000'!K69+0.1*'[2]per 10000'!L69</f>
        <v>0</v>
      </c>
      <c r="J50" s="9">
        <f>0.1*'[2]per 10000'!I69+0.2*'[2]per 10000'!J69+0.4*'[2]per 10000'!K69+0.2*'[2]per 10000'!L69+0.1*'[2]per 10000'!M69</f>
        <v>0</v>
      </c>
      <c r="K50" s="9">
        <f>0.1*'[2]per 10000'!J69+0.2*'[2]per 10000'!K69+0.4*'[2]per 10000'!L69+0.2*'[2]per 10000'!M69+0.1*'[2]per 10000'!N69</f>
        <v>0</v>
      </c>
      <c r="L50" s="9">
        <f>0.1*'[2]per 10000'!K69+0.2*'[2]per 10000'!L69+0.4*'[2]per 10000'!M69+0.2*'[2]per 10000'!N69+0.1*'[2]per 10000'!O69</f>
        <v>0</v>
      </c>
      <c r="M50" s="9">
        <f>0.1*'[2]per 10000'!L69+0.2*'[2]per 10000'!M69+0.4*'[2]per 10000'!N69+0.2*'[2]per 10000'!O69+0.1*'[2]per 10000'!P69</f>
        <v>0</v>
      </c>
      <c r="N50" s="9">
        <f>0.1*'[2]per 10000'!M69+0.2*'[2]per 10000'!N69+0.4*'[2]per 10000'!O69+0.2*'[2]per 10000'!P69+0.1*'[2]per 10000'!Q69</f>
        <v>0</v>
      </c>
      <c r="O50" s="9">
        <f>0.1*'[2]per 10000'!N69+0.2*'[2]per 10000'!O69+0.4*'[2]per 10000'!P69+0.2*'[2]per 10000'!Q69+0.1*'[2]per 10000'!R69</f>
        <v>0</v>
      </c>
      <c r="P50" s="9">
        <f>0.1*'[2]per 10000'!O69+0.2*'[2]per 10000'!P69+0.4*'[2]per 10000'!Q69+0.2*'[2]per 10000'!R69+0.1*'[2]per 10000'!S69</f>
        <v>0</v>
      </c>
      <c r="Q50" s="9">
        <f>0.1*'[2]per 10000'!P69+0.2*'[2]per 10000'!Q69+0.4*'[2]per 10000'!R69+0.2*'[2]per 10000'!S69+0.1*'[2]per 10000'!T69</f>
        <v>0</v>
      </c>
      <c r="R50" s="9">
        <f>0.1*'[2]per 10000'!Q69+0.2*'[2]per 10000'!R69+0.4*'[2]per 10000'!S69+0.2*'[2]per 10000'!T69+0.1*'[2]per 10000'!U69</f>
        <v>0</v>
      </c>
      <c r="S50" s="9">
        <f>0.1*'[2]per 10000'!R69+0.2*'[2]per 10000'!S69+0.4*'[2]per 10000'!T69+0.2*'[2]per 10000'!U69+0.1*'[2]per 10000'!V69</f>
        <v>0</v>
      </c>
      <c r="T50" s="9">
        <f>0.1*'[2]per 10000'!S69+0.2*'[2]per 10000'!T69+0.4*'[2]per 10000'!U69+0.2*'[2]per 10000'!V69+0.1*'[2]per 10000'!W69</f>
        <v>0</v>
      </c>
      <c r="U50" s="9">
        <f>0.1*'[2]per 10000'!T69+0.2*'[2]per 10000'!U69+0.4*'[2]per 10000'!V69+0.2*'[2]per 10000'!W69+0.1*'[2]per 10000'!X69</f>
        <v>0</v>
      </c>
      <c r="V50" s="9">
        <f>0.1*'[2]per 10000'!U69+0.2*'[2]per 10000'!V69+0.4*'[2]per 10000'!W69+0.2*'[2]per 10000'!X69+0.1*'[2]per 10000'!Y69</f>
        <v>0</v>
      </c>
      <c r="W50" s="9">
        <f>0.1*'[2]per 10000'!V69+0.2*'[2]per 10000'!W69+0.4*'[2]per 10000'!X69+0.2*'[2]per 10000'!Y69+0.1*'[2]per 10000'!Z69</f>
        <v>0</v>
      </c>
      <c r="X50" s="9">
        <f>0.1*'[2]per 10000'!W69+0.2*'[2]per 10000'!X69+0.4*'[2]per 10000'!Y69+0.2*'[2]per 10000'!Z69+0.1*'[2]per 10000'!AA69</f>
        <v>0</v>
      </c>
      <c r="Y50" s="9">
        <f>0.1*'[2]per 10000'!X69+0.2*'[2]per 10000'!Y69+0.4*'[2]per 10000'!Z69+0.2*'[2]per 10000'!AA69+0.1*'[2]per 10000'!AB69</f>
        <v>0</v>
      </c>
      <c r="Z50" s="9">
        <f>0.1*'[2]per 10000'!Y69+0.2*'[2]per 10000'!Z69+0.4*'[2]per 10000'!AA69+0.2*'[2]per 10000'!AB69+0.1*'[2]per 10000'!AC69</f>
        <v>0</v>
      </c>
      <c r="AA50" s="9">
        <f>0.1*'[2]per 10000'!Z69+0.2*'[2]per 10000'!AA69+0.4*'[2]per 10000'!AB69+0.2*'[2]per 10000'!AC69+0.1*'[2]per 10000'!AD69</f>
        <v>0</v>
      </c>
      <c r="AB50" s="9">
        <f>0.1*'[2]per 10000'!AA69+0.2*'[2]per 10000'!AB69+0.4*'[2]per 10000'!AC69+0.2*'[2]per 10000'!AD69+0.1*'[2]per 10000'!AE69</f>
        <v>0</v>
      </c>
      <c r="AC50" s="9">
        <f>0.1*'[2]per 10000'!AB69+0.2*'[2]per 10000'!AC69+0.4*'[2]per 10000'!AD69+0.2*'[2]per 10000'!AE69+0.1*'[2]per 10000'!AF69</f>
        <v>0</v>
      </c>
      <c r="AD50" s="9">
        <f>0.1*'[2]per 10000'!AC69+0.2*'[2]per 10000'!AD69+0.4*'[2]per 10000'!AE69+0.2*'[2]per 10000'!AF69+0.1*'[2]per 10000'!AG69</f>
        <v>0</v>
      </c>
      <c r="AE50" s="9">
        <f>0.1*'[2]per 10000'!AD69+0.2*'[2]per 10000'!AE69+0.4*'[2]per 10000'!AF69+0.2*'[2]per 10000'!AG69+0.1*'[2]per 10000'!AH69</f>
        <v>0</v>
      </c>
      <c r="AF50" s="9">
        <f>(0.1*'[2]per 10000'!AE69+0.2*'[2]per 10000'!AF69+0.4*'[2]per 10000'!AG69+0.2*'[2]per 10000'!AH69)/0.9</f>
        <v>0</v>
      </c>
      <c r="AG50" s="9">
        <f>(0.1*'[2]per 10000'!AF69+0.2*'[2]per 10000'!AG69+0.4*'[2]per 10000'!AH69)/0.7</f>
        <v>0</v>
      </c>
    </row>
    <row r="51" spans="1:33" x14ac:dyDescent="0.2">
      <c r="A51" s="19" t="s">
        <v>60</v>
      </c>
      <c r="B51" s="8" t="s">
        <v>60</v>
      </c>
      <c r="C51" s="9">
        <f>0.1*'[2]per 10000'!B70+0.2*'[2]per 10000'!C70+0.4*'[2]per 10000'!D70+0.2*'[2]per 10000'!E70+0.1*'[2]per 10000'!F70</f>
        <v>0</v>
      </c>
      <c r="D51" s="9">
        <f>0.1*'[2]per 10000'!C70+0.2*'[2]per 10000'!D70+0.4*'[2]per 10000'!E70+0.2*'[2]per 10000'!F70+0.1*'[2]per 10000'!G70</f>
        <v>0</v>
      </c>
      <c r="E51" s="9">
        <f>0.1*'[2]per 10000'!D70+0.2*'[2]per 10000'!E70+0.4*'[2]per 10000'!F70+0.2*'[2]per 10000'!G70+0.1*'[2]per 10000'!H70</f>
        <v>0</v>
      </c>
      <c r="F51" s="9">
        <f>0.1*'[2]per 10000'!E70+0.2*'[2]per 10000'!F70+0.4*'[2]per 10000'!G70+0.2*'[2]per 10000'!H70+0.1*'[2]per 10000'!I70</f>
        <v>0</v>
      </c>
      <c r="G51" s="9">
        <f>0.1*'[2]per 10000'!F70+0.2*'[2]per 10000'!G70+0.4*'[2]per 10000'!H70+0.2*'[2]per 10000'!I70+0.1*'[2]per 10000'!J70</f>
        <v>0</v>
      </c>
      <c r="H51" s="9">
        <f>0.1*'[2]per 10000'!G70+0.2*'[2]per 10000'!H70+0.4*'[2]per 10000'!I70+0.2*'[2]per 10000'!J70+0.1*'[2]per 10000'!K70</f>
        <v>0</v>
      </c>
      <c r="I51" s="9">
        <f>0.1*'[2]per 10000'!H70+0.2*'[2]per 10000'!I70+0.4*'[2]per 10000'!J70+0.2*'[2]per 10000'!K70+0.1*'[2]per 10000'!L70</f>
        <v>0</v>
      </c>
      <c r="J51" s="9">
        <f>0.1*'[2]per 10000'!I70+0.2*'[2]per 10000'!J70+0.4*'[2]per 10000'!K70+0.2*'[2]per 10000'!L70+0.1*'[2]per 10000'!M70</f>
        <v>0</v>
      </c>
      <c r="K51" s="9">
        <f>0.1*'[2]per 10000'!J70+0.2*'[2]per 10000'!K70+0.4*'[2]per 10000'!L70+0.2*'[2]per 10000'!M70+0.1*'[2]per 10000'!N70</f>
        <v>0</v>
      </c>
      <c r="L51" s="9">
        <f>0.1*'[2]per 10000'!K70+0.2*'[2]per 10000'!L70+0.4*'[2]per 10000'!M70+0.2*'[2]per 10000'!N70+0.1*'[2]per 10000'!O70</f>
        <v>0</v>
      </c>
      <c r="M51" s="9">
        <f>0.1*'[2]per 10000'!L70+0.2*'[2]per 10000'!M70+0.4*'[2]per 10000'!N70+0.2*'[2]per 10000'!O70+0.1*'[2]per 10000'!P70</f>
        <v>0</v>
      </c>
      <c r="N51" s="9">
        <f>0.1*'[2]per 10000'!M70+0.2*'[2]per 10000'!N70+0.4*'[2]per 10000'!O70+0.2*'[2]per 10000'!P70+0.1*'[2]per 10000'!Q70</f>
        <v>0</v>
      </c>
      <c r="O51" s="9">
        <f>0.1*'[2]per 10000'!N70+0.2*'[2]per 10000'!O70+0.4*'[2]per 10000'!P70+0.2*'[2]per 10000'!Q70+0.1*'[2]per 10000'!R70</f>
        <v>0</v>
      </c>
      <c r="P51" s="9">
        <f>0.1*'[2]per 10000'!O70+0.2*'[2]per 10000'!P70+0.4*'[2]per 10000'!Q70+0.2*'[2]per 10000'!R70+0.1*'[2]per 10000'!S70</f>
        <v>0</v>
      </c>
      <c r="Q51" s="9">
        <f>0.1*'[2]per 10000'!P70+0.2*'[2]per 10000'!Q70+0.4*'[2]per 10000'!R70+0.2*'[2]per 10000'!S70+0.1*'[2]per 10000'!T70</f>
        <v>0</v>
      </c>
      <c r="R51" s="9">
        <f>0.1*'[2]per 10000'!Q70+0.2*'[2]per 10000'!R70+0.4*'[2]per 10000'!S70+0.2*'[2]per 10000'!T70+0.1*'[2]per 10000'!U70</f>
        <v>0</v>
      </c>
      <c r="S51" s="9">
        <f>0.1*'[2]per 10000'!R70+0.2*'[2]per 10000'!S70+0.4*'[2]per 10000'!T70+0.2*'[2]per 10000'!U70+0.1*'[2]per 10000'!V70</f>
        <v>0</v>
      </c>
      <c r="T51" s="9">
        <f>0.1*'[2]per 10000'!S70+0.2*'[2]per 10000'!T70+0.4*'[2]per 10000'!U70+0.2*'[2]per 10000'!V70+0.1*'[2]per 10000'!W70</f>
        <v>0</v>
      </c>
      <c r="U51" s="9">
        <f>0.1*'[2]per 10000'!T70+0.2*'[2]per 10000'!U70+0.4*'[2]per 10000'!V70+0.2*'[2]per 10000'!W70+0.1*'[2]per 10000'!X70</f>
        <v>0</v>
      </c>
      <c r="V51" s="9">
        <f>0.1*'[2]per 10000'!U70+0.2*'[2]per 10000'!V70+0.4*'[2]per 10000'!W70+0.2*'[2]per 10000'!X70+0.1*'[2]per 10000'!Y70</f>
        <v>0</v>
      </c>
      <c r="W51" s="9">
        <f>0.1*'[2]per 10000'!V70+0.2*'[2]per 10000'!W70+0.4*'[2]per 10000'!X70+0.2*'[2]per 10000'!Y70+0.1*'[2]per 10000'!Z70</f>
        <v>0</v>
      </c>
      <c r="X51" s="9">
        <f>0.1*'[2]per 10000'!W70+0.2*'[2]per 10000'!X70+0.4*'[2]per 10000'!Y70+0.2*'[2]per 10000'!Z70+0.1*'[2]per 10000'!AA70</f>
        <v>0</v>
      </c>
      <c r="Y51" s="9">
        <f>0.1*'[2]per 10000'!X70+0.2*'[2]per 10000'!Y70+0.4*'[2]per 10000'!Z70+0.2*'[2]per 10000'!AA70+0.1*'[2]per 10000'!AB70</f>
        <v>0</v>
      </c>
      <c r="Z51" s="9">
        <f>0.1*'[2]per 10000'!Y70+0.2*'[2]per 10000'!Z70+0.4*'[2]per 10000'!AA70+0.2*'[2]per 10000'!AB70+0.1*'[2]per 10000'!AC70</f>
        <v>0</v>
      </c>
      <c r="AA51" s="9">
        <f>0.1*'[2]per 10000'!Z70+0.2*'[2]per 10000'!AA70+0.4*'[2]per 10000'!AB70+0.2*'[2]per 10000'!AC70+0.1*'[2]per 10000'!AD70</f>
        <v>0</v>
      </c>
      <c r="AB51" s="9">
        <f>0.1*'[2]per 10000'!AA70+0.2*'[2]per 10000'!AB70+0.4*'[2]per 10000'!AC70+0.2*'[2]per 10000'!AD70+0.1*'[2]per 10000'!AE70</f>
        <v>0</v>
      </c>
      <c r="AC51" s="9">
        <f>0.1*'[2]per 10000'!AB70+0.2*'[2]per 10000'!AC70+0.4*'[2]per 10000'!AD70+0.2*'[2]per 10000'!AE70+0.1*'[2]per 10000'!AF70</f>
        <v>0</v>
      </c>
      <c r="AD51" s="9">
        <f>0.1*'[2]per 10000'!AC70+0.2*'[2]per 10000'!AD70+0.4*'[2]per 10000'!AE70+0.2*'[2]per 10000'!AF70+0.1*'[2]per 10000'!AG70</f>
        <v>0</v>
      </c>
      <c r="AE51" s="9">
        <f>0.1*'[2]per 10000'!AD70+0.2*'[2]per 10000'!AE70+0.4*'[2]per 10000'!AF70+0.2*'[2]per 10000'!AG70+0.1*'[2]per 10000'!AH70</f>
        <v>0</v>
      </c>
      <c r="AF51" s="9">
        <f>(0.1*'[2]per 10000'!AE70+0.2*'[2]per 10000'!AF70+0.4*'[2]per 10000'!AG70+0.2*'[2]per 10000'!AH70)/0.9</f>
        <v>0</v>
      </c>
      <c r="AG51" s="9">
        <f>(0.1*'[2]per 10000'!AF70+0.2*'[2]per 10000'!AG70+0.4*'[2]per 10000'!AH70)/0.7</f>
        <v>0</v>
      </c>
    </row>
    <row r="52" spans="1:33" x14ac:dyDescent="0.2">
      <c r="A52" s="19" t="s">
        <v>61</v>
      </c>
      <c r="B52" s="8" t="s">
        <v>61</v>
      </c>
      <c r="C52" s="9">
        <f>0.1*'[2]per 10000'!B72+0.2*'[2]per 10000'!C72+0.4*'[2]per 10000'!D72+0.2*'[2]per 10000'!E72+0.1*'[2]per 10000'!F72</f>
        <v>0</v>
      </c>
      <c r="D52" s="9">
        <f>0.1*'[2]per 10000'!C72+0.2*'[2]per 10000'!D72+0.4*'[2]per 10000'!E72+0.2*'[2]per 10000'!F72+0.1*'[2]per 10000'!G72</f>
        <v>0</v>
      </c>
      <c r="E52" s="9">
        <f>0.1*'[2]per 10000'!D72+0.2*'[2]per 10000'!E72+0.4*'[2]per 10000'!F72+0.2*'[2]per 10000'!G72+0.1*'[2]per 10000'!H72</f>
        <v>0</v>
      </c>
      <c r="F52" s="9">
        <f>0.1*'[2]per 10000'!E72+0.2*'[2]per 10000'!F72+0.4*'[2]per 10000'!G72+0.2*'[2]per 10000'!H72+0.1*'[2]per 10000'!I72</f>
        <v>0</v>
      </c>
      <c r="G52" s="9">
        <f>0.1*'[2]per 10000'!F72+0.2*'[2]per 10000'!G72+0.4*'[2]per 10000'!H72+0.2*'[2]per 10000'!I72+0.1*'[2]per 10000'!J72</f>
        <v>0</v>
      </c>
      <c r="H52" s="9">
        <f>0.1*'[2]per 10000'!G72+0.2*'[2]per 10000'!H72+0.4*'[2]per 10000'!I72+0.2*'[2]per 10000'!J72+0.1*'[2]per 10000'!K72</f>
        <v>0</v>
      </c>
      <c r="I52" s="9">
        <f>0.1*'[2]per 10000'!H72+0.2*'[2]per 10000'!I72+0.4*'[2]per 10000'!J72+0.2*'[2]per 10000'!K72+0.1*'[2]per 10000'!L72</f>
        <v>0</v>
      </c>
      <c r="J52" s="9">
        <f>0.1*'[2]per 10000'!I72+0.2*'[2]per 10000'!J72+0.4*'[2]per 10000'!K72+0.2*'[2]per 10000'!L72+0.1*'[2]per 10000'!M72</f>
        <v>0</v>
      </c>
      <c r="K52" s="9">
        <f>0.1*'[2]per 10000'!J72+0.2*'[2]per 10000'!K72+0.4*'[2]per 10000'!L72+0.2*'[2]per 10000'!M72+0.1*'[2]per 10000'!N72</f>
        <v>0</v>
      </c>
      <c r="L52" s="9">
        <f>0.1*'[2]per 10000'!K72+0.2*'[2]per 10000'!L72+0.4*'[2]per 10000'!M72+0.2*'[2]per 10000'!N72+0.1*'[2]per 10000'!O72</f>
        <v>0</v>
      </c>
      <c r="M52" s="9">
        <f>0.1*'[2]per 10000'!L72+0.2*'[2]per 10000'!M72+0.4*'[2]per 10000'!N72+0.2*'[2]per 10000'!O72+0.1*'[2]per 10000'!P72</f>
        <v>0</v>
      </c>
      <c r="N52" s="9">
        <f>0.1*'[2]per 10000'!M72+0.2*'[2]per 10000'!N72+0.4*'[2]per 10000'!O72+0.2*'[2]per 10000'!P72+0.1*'[2]per 10000'!Q72</f>
        <v>0</v>
      </c>
      <c r="O52" s="9">
        <f>0.1*'[2]per 10000'!N72+0.2*'[2]per 10000'!O72+0.4*'[2]per 10000'!P72+0.2*'[2]per 10000'!Q72+0.1*'[2]per 10000'!R72</f>
        <v>0</v>
      </c>
      <c r="P52" s="9">
        <f>0.1*'[2]per 10000'!O72+0.2*'[2]per 10000'!P72+0.4*'[2]per 10000'!Q72+0.2*'[2]per 10000'!R72+0.1*'[2]per 10000'!S72</f>
        <v>0</v>
      </c>
      <c r="Q52" s="9">
        <f>0.1*'[2]per 10000'!P72+0.2*'[2]per 10000'!Q72+0.4*'[2]per 10000'!R72+0.2*'[2]per 10000'!S72+0.1*'[2]per 10000'!T72</f>
        <v>0</v>
      </c>
      <c r="R52" s="9">
        <f>0.1*'[2]per 10000'!Q72+0.2*'[2]per 10000'!R72+0.4*'[2]per 10000'!S72+0.2*'[2]per 10000'!T72+0.1*'[2]per 10000'!U72</f>
        <v>0</v>
      </c>
      <c r="S52" s="9">
        <f>0.1*'[2]per 10000'!R72+0.2*'[2]per 10000'!S72+0.4*'[2]per 10000'!T72+0.2*'[2]per 10000'!U72+0.1*'[2]per 10000'!V72</f>
        <v>0</v>
      </c>
      <c r="T52" s="9">
        <f>0.1*'[2]per 10000'!S72+0.2*'[2]per 10000'!T72+0.4*'[2]per 10000'!U72+0.2*'[2]per 10000'!V72+0.1*'[2]per 10000'!W72</f>
        <v>0</v>
      </c>
      <c r="U52" s="9">
        <f>0.1*'[2]per 10000'!T72+0.2*'[2]per 10000'!U72+0.4*'[2]per 10000'!V72+0.2*'[2]per 10000'!W72+0.1*'[2]per 10000'!X72</f>
        <v>0</v>
      </c>
      <c r="V52" s="9">
        <f>0.1*'[2]per 10000'!U72+0.2*'[2]per 10000'!V72+0.4*'[2]per 10000'!W72+0.2*'[2]per 10000'!X72+0.1*'[2]per 10000'!Y72</f>
        <v>0</v>
      </c>
      <c r="W52" s="9">
        <f>0.1*'[2]per 10000'!V72+0.2*'[2]per 10000'!W72+0.4*'[2]per 10000'!X72+0.2*'[2]per 10000'!Y72+0.1*'[2]per 10000'!Z72</f>
        <v>0</v>
      </c>
      <c r="X52" s="9">
        <f>0.1*'[2]per 10000'!W72+0.2*'[2]per 10000'!X72+0.4*'[2]per 10000'!Y72+0.2*'[2]per 10000'!Z72+0.1*'[2]per 10000'!AA72</f>
        <v>0</v>
      </c>
      <c r="Y52" s="9">
        <f>0.1*'[2]per 10000'!X72+0.2*'[2]per 10000'!Y72+0.4*'[2]per 10000'!Z72+0.2*'[2]per 10000'!AA72+0.1*'[2]per 10000'!AB72</f>
        <v>0</v>
      </c>
      <c r="Z52" s="9">
        <f>0.1*'[2]per 10000'!Y72+0.2*'[2]per 10000'!Z72+0.4*'[2]per 10000'!AA72+0.2*'[2]per 10000'!AB72+0.1*'[2]per 10000'!AC72</f>
        <v>0</v>
      </c>
      <c r="AA52" s="9">
        <f>0.1*'[2]per 10000'!Z72+0.2*'[2]per 10000'!AA72+0.4*'[2]per 10000'!AB72+0.2*'[2]per 10000'!AC72+0.1*'[2]per 10000'!AD72</f>
        <v>0</v>
      </c>
      <c r="AB52" s="9">
        <f>0.1*'[2]per 10000'!AA72+0.2*'[2]per 10000'!AB72+0.4*'[2]per 10000'!AC72+0.2*'[2]per 10000'!AD72+0.1*'[2]per 10000'!AE72</f>
        <v>0</v>
      </c>
      <c r="AC52" s="9">
        <f>0.1*'[2]per 10000'!AB72+0.2*'[2]per 10000'!AC72+0.4*'[2]per 10000'!AD72+0.2*'[2]per 10000'!AE72+0.1*'[2]per 10000'!AF72</f>
        <v>0</v>
      </c>
      <c r="AD52" s="9">
        <f>0.1*'[2]per 10000'!AC72+0.2*'[2]per 10000'!AD72+0.4*'[2]per 10000'!AE72+0.2*'[2]per 10000'!AF72+0.1*'[2]per 10000'!AG72</f>
        <v>0</v>
      </c>
      <c r="AE52" s="9">
        <f>0.1*'[2]per 10000'!AD72+0.2*'[2]per 10000'!AE72+0.4*'[2]per 10000'!AF72+0.2*'[2]per 10000'!AG72+0.1*'[2]per 10000'!AH72</f>
        <v>0</v>
      </c>
      <c r="AF52" s="9">
        <f>(0.1*'[2]per 10000'!AE72+0.2*'[2]per 10000'!AF72+0.4*'[2]per 10000'!AG72+0.2*'[2]per 10000'!AH72)/0.9</f>
        <v>0</v>
      </c>
      <c r="AG52" s="9">
        <f>(0.1*'[2]per 10000'!AF72+0.2*'[2]per 10000'!AG72+0.4*'[2]per 10000'!AH72)/0.7</f>
        <v>0</v>
      </c>
    </row>
    <row r="53" spans="1:33" x14ac:dyDescent="0.2">
      <c r="A53" s="19" t="s">
        <v>189</v>
      </c>
      <c r="B53" s="8" t="s">
        <v>189</v>
      </c>
      <c r="C53" s="9">
        <f>0.1*'[2]per 10000'!B73+0.2*'[2]per 10000'!C73+0.4*'[2]per 10000'!D73+0.2*'[2]per 10000'!E73+0.1*'[2]per 10000'!F73</f>
        <v>0</v>
      </c>
      <c r="D53" s="9">
        <f>0.1*'[2]per 10000'!C73+0.2*'[2]per 10000'!D73+0.4*'[2]per 10000'!E73+0.2*'[2]per 10000'!F73+0.1*'[2]per 10000'!G73</f>
        <v>0</v>
      </c>
      <c r="E53" s="9">
        <f>0.1*'[2]per 10000'!D73+0.2*'[2]per 10000'!E73+0.4*'[2]per 10000'!F73+0.2*'[2]per 10000'!G73+0.1*'[2]per 10000'!H73</f>
        <v>0</v>
      </c>
      <c r="F53" s="9">
        <f>0.1*'[2]per 10000'!E73+0.2*'[2]per 10000'!F73+0.4*'[2]per 10000'!G73+0.2*'[2]per 10000'!H73+0.1*'[2]per 10000'!I73</f>
        <v>0</v>
      </c>
      <c r="G53" s="9">
        <f>0.1*'[2]per 10000'!F73+0.2*'[2]per 10000'!G73+0.4*'[2]per 10000'!H73+0.2*'[2]per 10000'!I73+0.1*'[2]per 10000'!J73</f>
        <v>0</v>
      </c>
      <c r="H53" s="9">
        <f>0.1*'[2]per 10000'!G73+0.2*'[2]per 10000'!H73+0.4*'[2]per 10000'!I73+0.2*'[2]per 10000'!J73+0.1*'[2]per 10000'!K73</f>
        <v>0</v>
      </c>
      <c r="I53" s="9">
        <f>0.1*'[2]per 10000'!H73+0.2*'[2]per 10000'!I73+0.4*'[2]per 10000'!J73+0.2*'[2]per 10000'!K73+0.1*'[2]per 10000'!L73</f>
        <v>0</v>
      </c>
      <c r="J53" s="9">
        <f>0.1*'[2]per 10000'!I73+0.2*'[2]per 10000'!J73+0.4*'[2]per 10000'!K73+0.2*'[2]per 10000'!L73+0.1*'[2]per 10000'!M73</f>
        <v>0</v>
      </c>
      <c r="K53" s="9">
        <f>0.1*'[2]per 10000'!J73+0.2*'[2]per 10000'!K73+0.4*'[2]per 10000'!L73+0.2*'[2]per 10000'!M73+0.1*'[2]per 10000'!N73</f>
        <v>0</v>
      </c>
      <c r="L53" s="9">
        <f>0.1*'[2]per 10000'!K73+0.2*'[2]per 10000'!L73+0.4*'[2]per 10000'!M73+0.2*'[2]per 10000'!N73+0.1*'[2]per 10000'!O73</f>
        <v>0</v>
      </c>
      <c r="M53" s="9">
        <f>0.1*'[2]per 10000'!L73+0.2*'[2]per 10000'!M73+0.4*'[2]per 10000'!N73+0.2*'[2]per 10000'!O73+0.1*'[2]per 10000'!P73</f>
        <v>0</v>
      </c>
      <c r="N53" s="9">
        <f>0.1*'[2]per 10000'!M73+0.2*'[2]per 10000'!N73+0.4*'[2]per 10000'!O73+0.2*'[2]per 10000'!P73+0.1*'[2]per 10000'!Q73</f>
        <v>0</v>
      </c>
      <c r="O53" s="9">
        <f>0.1*'[2]per 10000'!N73+0.2*'[2]per 10000'!O73+0.4*'[2]per 10000'!P73+0.2*'[2]per 10000'!Q73+0.1*'[2]per 10000'!R73</f>
        <v>0</v>
      </c>
      <c r="P53" s="9">
        <f>0.1*'[2]per 10000'!O73+0.2*'[2]per 10000'!P73+0.4*'[2]per 10000'!Q73+0.2*'[2]per 10000'!R73+0.1*'[2]per 10000'!S73</f>
        <v>0</v>
      </c>
      <c r="Q53" s="9">
        <f>0.1*'[2]per 10000'!P73+0.2*'[2]per 10000'!Q73+0.4*'[2]per 10000'!R73+0.2*'[2]per 10000'!S73+0.1*'[2]per 10000'!T73</f>
        <v>0</v>
      </c>
      <c r="R53" s="9">
        <f>0.1*'[2]per 10000'!Q73+0.2*'[2]per 10000'!R73+0.4*'[2]per 10000'!S73+0.2*'[2]per 10000'!T73+0.1*'[2]per 10000'!U73</f>
        <v>0</v>
      </c>
      <c r="S53" s="9">
        <f>0.1*'[2]per 10000'!R73+0.2*'[2]per 10000'!S73+0.4*'[2]per 10000'!T73+0.2*'[2]per 10000'!U73+0.1*'[2]per 10000'!V73</f>
        <v>0</v>
      </c>
      <c r="T53" s="9">
        <f>0.1*'[2]per 10000'!S73+0.2*'[2]per 10000'!T73+0.4*'[2]per 10000'!U73+0.2*'[2]per 10000'!V73+0.1*'[2]per 10000'!W73</f>
        <v>0</v>
      </c>
      <c r="U53" s="9">
        <f>0.1*'[2]per 10000'!T73+0.2*'[2]per 10000'!U73+0.4*'[2]per 10000'!V73+0.2*'[2]per 10000'!W73+0.1*'[2]per 10000'!X73</f>
        <v>0</v>
      </c>
      <c r="V53" s="9">
        <f>0.1*'[2]per 10000'!U73+0.2*'[2]per 10000'!V73+0.4*'[2]per 10000'!W73+0.2*'[2]per 10000'!X73+0.1*'[2]per 10000'!Y73</f>
        <v>0</v>
      </c>
      <c r="W53" s="9">
        <f>0.1*'[2]per 10000'!V73+0.2*'[2]per 10000'!W73+0.4*'[2]per 10000'!X73+0.2*'[2]per 10000'!Y73+0.1*'[2]per 10000'!Z73</f>
        <v>0</v>
      </c>
      <c r="X53" s="9">
        <f>0.1*'[2]per 10000'!W73+0.2*'[2]per 10000'!X73+0.4*'[2]per 10000'!Y73+0.2*'[2]per 10000'!Z73+0.1*'[2]per 10000'!AA73</f>
        <v>0</v>
      </c>
      <c r="Y53" s="9">
        <f>0.1*'[2]per 10000'!X73+0.2*'[2]per 10000'!Y73+0.4*'[2]per 10000'!Z73+0.2*'[2]per 10000'!AA73+0.1*'[2]per 10000'!AB73</f>
        <v>0</v>
      </c>
      <c r="Z53" s="9">
        <f>0.1*'[2]per 10000'!Y73+0.2*'[2]per 10000'!Z73+0.4*'[2]per 10000'!AA73+0.2*'[2]per 10000'!AB73+0.1*'[2]per 10000'!AC73</f>
        <v>0</v>
      </c>
      <c r="AA53" s="9">
        <f>0.1*'[2]per 10000'!Z73+0.2*'[2]per 10000'!AA73+0.4*'[2]per 10000'!AB73+0.2*'[2]per 10000'!AC73+0.1*'[2]per 10000'!AD73</f>
        <v>0</v>
      </c>
      <c r="AB53" s="9">
        <f>0.1*'[2]per 10000'!AA73+0.2*'[2]per 10000'!AB73+0.4*'[2]per 10000'!AC73+0.2*'[2]per 10000'!AD73+0.1*'[2]per 10000'!AE73</f>
        <v>0</v>
      </c>
      <c r="AC53" s="9">
        <f>0.1*'[2]per 10000'!AB73+0.2*'[2]per 10000'!AC73+0.4*'[2]per 10000'!AD73+0.2*'[2]per 10000'!AE73+0.1*'[2]per 10000'!AF73</f>
        <v>0</v>
      </c>
      <c r="AD53" s="9">
        <f>0.1*'[2]per 10000'!AC73+0.2*'[2]per 10000'!AD73+0.4*'[2]per 10000'!AE73+0.2*'[2]per 10000'!AF73+0.1*'[2]per 10000'!AG73</f>
        <v>0</v>
      </c>
      <c r="AE53" s="9">
        <f>0.1*'[2]per 10000'!AD73+0.2*'[2]per 10000'!AE73+0.4*'[2]per 10000'!AF73+0.2*'[2]per 10000'!AG73+0.1*'[2]per 10000'!AH73</f>
        <v>0</v>
      </c>
      <c r="AF53" s="9">
        <f>(0.1*'[2]per 10000'!AE73+0.2*'[2]per 10000'!AF73+0.4*'[2]per 10000'!AG73+0.2*'[2]per 10000'!AH73)/0.9</f>
        <v>0</v>
      </c>
      <c r="AG53" s="9">
        <f>(0.1*'[2]per 10000'!AF73+0.2*'[2]per 10000'!AG73+0.4*'[2]per 10000'!AH73)/0.7</f>
        <v>0</v>
      </c>
    </row>
    <row r="54" spans="1:33" x14ac:dyDescent="0.2">
      <c r="A54" s="19" t="s">
        <v>63</v>
      </c>
      <c r="B54" s="8" t="s">
        <v>63</v>
      </c>
      <c r="C54" s="9">
        <f>0.1*'[2]per 10000'!B74+0.2*'[2]per 10000'!C74+0.4*'[2]per 10000'!D74+0.2*'[2]per 10000'!E74+0.1*'[2]per 10000'!F74</f>
        <v>0.71839940243106737</v>
      </c>
      <c r="D54" s="9">
        <f>0.1*'[2]per 10000'!C74+0.2*'[2]per 10000'!D74+0.4*'[2]per 10000'!E74+0.2*'[2]per 10000'!F74+0.1*'[2]per 10000'!G74</f>
        <v>1.3722813417218713</v>
      </c>
      <c r="E54" s="9">
        <f>0.1*'[2]per 10000'!D74+0.2*'[2]per 10000'!E74+0.4*'[2]per 10000'!F74+0.2*'[2]per 10000'!G74+0.1*'[2]per 10000'!H74</f>
        <v>1.7630888087526504</v>
      </c>
      <c r="F54" s="9">
        <f>0.1*'[2]per 10000'!E74+0.2*'[2]per 10000'!F74+0.4*'[2]per 10000'!G74+0.2*'[2]per 10000'!H74+0.1*'[2]per 10000'!I74</f>
        <v>0.87616794911463658</v>
      </c>
      <c r="G54" s="9">
        <f>0.1*'[2]per 10000'!F74+0.2*'[2]per 10000'!G74+0.4*'[2]per 10000'!H74+0.2*'[2]per 10000'!I74+0.1*'[2]per 10000'!J74</f>
        <v>0.35898271263057158</v>
      </c>
      <c r="H54" s="9">
        <f>0.1*'[2]per 10000'!G74+0.2*'[2]per 10000'!H74+0.4*'[2]per 10000'!I74+0.2*'[2]per 10000'!J74+0.1*'[2]per 10000'!K74</f>
        <v>0</v>
      </c>
      <c r="I54" s="9">
        <f>0.1*'[2]per 10000'!H74+0.2*'[2]per 10000'!I74+0.4*'[2]per 10000'!J74+0.2*'[2]per 10000'!K74+0.1*'[2]per 10000'!L74</f>
        <v>0</v>
      </c>
      <c r="J54" s="9">
        <f>0.1*'[2]per 10000'!I74+0.2*'[2]per 10000'!J74+0.4*'[2]per 10000'!K74+0.2*'[2]per 10000'!L74+0.1*'[2]per 10000'!M74</f>
        <v>0</v>
      </c>
      <c r="K54" s="9">
        <f>0.1*'[2]per 10000'!J74+0.2*'[2]per 10000'!K74+0.4*'[2]per 10000'!L74+0.2*'[2]per 10000'!M74+0.1*'[2]per 10000'!N74</f>
        <v>0</v>
      </c>
      <c r="L54" s="9">
        <f>0.1*'[2]per 10000'!K74+0.2*'[2]per 10000'!L74+0.4*'[2]per 10000'!M74+0.2*'[2]per 10000'!N74+0.1*'[2]per 10000'!O74</f>
        <v>0</v>
      </c>
      <c r="M54" s="9">
        <f>0.1*'[2]per 10000'!L74+0.2*'[2]per 10000'!M74+0.4*'[2]per 10000'!N74+0.2*'[2]per 10000'!O74+0.1*'[2]per 10000'!P74</f>
        <v>0</v>
      </c>
      <c r="N54" s="9">
        <f>0.1*'[2]per 10000'!M74+0.2*'[2]per 10000'!N74+0.4*'[2]per 10000'!O74+0.2*'[2]per 10000'!P74+0.1*'[2]per 10000'!Q74</f>
        <v>6.8748822358135541E-3</v>
      </c>
      <c r="O54" s="9">
        <f>0.1*'[2]per 10000'!N74+0.2*'[2]per 10000'!O74+0.4*'[2]per 10000'!P74+0.2*'[2]per 10000'!Q74+0.1*'[2]per 10000'!R74</f>
        <v>1.3749764471627108E-2</v>
      </c>
      <c r="P54" s="9">
        <f>0.1*'[2]per 10000'!O74+0.2*'[2]per 10000'!P74+0.4*'[2]per 10000'!Q74+0.2*'[2]per 10000'!R74+0.1*'[2]per 10000'!S74</f>
        <v>2.7499528943254217E-2</v>
      </c>
      <c r="Q54" s="9">
        <f>0.1*'[2]per 10000'!P74+0.2*'[2]per 10000'!Q74+0.4*'[2]per 10000'!R74+0.2*'[2]per 10000'!S74+0.1*'[2]per 10000'!T74</f>
        <v>1.3749764471627108E-2</v>
      </c>
      <c r="R54" s="9">
        <f>0.1*'[2]per 10000'!Q74+0.2*'[2]per 10000'!R74+0.4*'[2]per 10000'!S74+0.2*'[2]per 10000'!T74+0.1*'[2]per 10000'!U74</f>
        <v>0.16823859005680847</v>
      </c>
      <c r="S54" s="9">
        <f>0.1*'[2]per 10000'!R74+0.2*'[2]per 10000'!S74+0.4*'[2]per 10000'!T74+0.2*'[2]per 10000'!U74+0.1*'[2]per 10000'!V74</f>
        <v>0.32272741564198981</v>
      </c>
      <c r="T54" s="9">
        <f>0.1*'[2]per 10000'!S74+0.2*'[2]per 10000'!T74+0.4*'[2]per 10000'!U74+0.2*'[2]per 10000'!V74+0.1*'[2]per 10000'!W74</f>
        <v>0.64545483128397962</v>
      </c>
      <c r="U54" s="9">
        <f>0.1*'[2]per 10000'!T74+0.2*'[2]per 10000'!U74+0.4*'[2]per 10000'!V74+0.2*'[2]per 10000'!W74+0.1*'[2]per 10000'!X74</f>
        <v>0.32272741564198981</v>
      </c>
      <c r="V54" s="9">
        <f>0.1*'[2]per 10000'!U74+0.2*'[2]per 10000'!V74+0.4*'[2]per 10000'!W74+0.2*'[2]per 10000'!X74+0.1*'[2]per 10000'!Y74</f>
        <v>0.16136370782099491</v>
      </c>
      <c r="W54" s="9">
        <f>0.1*'[2]per 10000'!V74+0.2*'[2]per 10000'!W74+0.4*'[2]per 10000'!X74+0.2*'[2]per 10000'!Y74+0.1*'[2]per 10000'!Z74</f>
        <v>0</v>
      </c>
      <c r="X54" s="9">
        <f>0.1*'[2]per 10000'!W74+0.2*'[2]per 10000'!X74+0.4*'[2]per 10000'!Y74+0.2*'[2]per 10000'!Z74+0.1*'[2]per 10000'!AA74</f>
        <v>0</v>
      </c>
      <c r="Y54" s="9">
        <f>0.1*'[2]per 10000'!X74+0.2*'[2]per 10000'!Y74+0.4*'[2]per 10000'!Z74+0.2*'[2]per 10000'!AA74+0.1*'[2]per 10000'!AB74</f>
        <v>0</v>
      </c>
      <c r="Z54" s="9">
        <f>0.1*'[2]per 10000'!Y74+0.2*'[2]per 10000'!Z74+0.4*'[2]per 10000'!AA74+0.2*'[2]per 10000'!AB74+0.1*'[2]per 10000'!AC74</f>
        <v>0</v>
      </c>
      <c r="AA54" s="9">
        <f>0.1*'[2]per 10000'!Z74+0.2*'[2]per 10000'!AA74+0.4*'[2]per 10000'!AB74+0.2*'[2]per 10000'!AC74+0.1*'[2]per 10000'!AD74</f>
        <v>0</v>
      </c>
      <c r="AB54" s="9">
        <f>0.1*'[2]per 10000'!AA74+0.2*'[2]per 10000'!AB74+0.4*'[2]per 10000'!AC74+0.2*'[2]per 10000'!AD74+0.1*'[2]per 10000'!AE74</f>
        <v>0</v>
      </c>
      <c r="AC54" s="9">
        <f>0.1*'[2]per 10000'!AB74+0.2*'[2]per 10000'!AC74+0.4*'[2]per 10000'!AD74+0.2*'[2]per 10000'!AE74+0.1*'[2]per 10000'!AF74</f>
        <v>0</v>
      </c>
      <c r="AD54" s="9">
        <f>0.1*'[2]per 10000'!AC74+0.2*'[2]per 10000'!AD74+0.4*'[2]per 10000'!AE74+0.2*'[2]per 10000'!AF74+0.1*'[2]per 10000'!AG74</f>
        <v>0</v>
      </c>
      <c r="AE54" s="9">
        <f>0.1*'[2]per 10000'!AD74+0.2*'[2]per 10000'!AE74+0.4*'[2]per 10000'!AF74+0.2*'[2]per 10000'!AG74+0.1*'[2]per 10000'!AH74</f>
        <v>0</v>
      </c>
      <c r="AF54" s="9">
        <f>(0.1*'[2]per 10000'!AE74+0.2*'[2]per 10000'!AF74+0.4*'[2]per 10000'!AG74+0.2*'[2]per 10000'!AH74)/0.9</f>
        <v>0</v>
      </c>
      <c r="AG54" s="9">
        <f>(0.1*'[2]per 10000'!AF74+0.2*'[2]per 10000'!AG74+0.4*'[2]per 10000'!AH74)/0.7</f>
        <v>0</v>
      </c>
    </row>
    <row r="55" spans="1:33" x14ac:dyDescent="0.2">
      <c r="A55" s="19" t="s">
        <v>64</v>
      </c>
      <c r="B55" s="8" t="s">
        <v>64</v>
      </c>
      <c r="C55" s="9">
        <f>0.1*'[2]per 10000'!B75+0.2*'[2]per 10000'!C75+0.4*'[2]per 10000'!D75+0.2*'[2]per 10000'!E75+0.1*'[2]per 10000'!F75</f>
        <v>0</v>
      </c>
      <c r="D55" s="9">
        <f>0.1*'[2]per 10000'!C75+0.2*'[2]per 10000'!D75+0.4*'[2]per 10000'!E75+0.2*'[2]per 10000'!F75+0.1*'[2]per 10000'!G75</f>
        <v>0</v>
      </c>
      <c r="E55" s="9">
        <f>0.1*'[2]per 10000'!D75+0.2*'[2]per 10000'!E75+0.4*'[2]per 10000'!F75+0.2*'[2]per 10000'!G75+0.1*'[2]per 10000'!H75</f>
        <v>0</v>
      </c>
      <c r="F55" s="9">
        <f>0.1*'[2]per 10000'!E75+0.2*'[2]per 10000'!F75+0.4*'[2]per 10000'!G75+0.2*'[2]per 10000'!H75+0.1*'[2]per 10000'!I75</f>
        <v>0</v>
      </c>
      <c r="G55" s="9">
        <f>0.1*'[2]per 10000'!F75+0.2*'[2]per 10000'!G75+0.4*'[2]per 10000'!H75+0.2*'[2]per 10000'!I75+0.1*'[2]per 10000'!J75</f>
        <v>0</v>
      </c>
      <c r="H55" s="9">
        <f>0.1*'[2]per 10000'!G75+0.2*'[2]per 10000'!H75+0.4*'[2]per 10000'!I75+0.2*'[2]per 10000'!J75+0.1*'[2]per 10000'!K75</f>
        <v>0</v>
      </c>
      <c r="I55" s="9">
        <f>0.1*'[2]per 10000'!H75+0.2*'[2]per 10000'!I75+0.4*'[2]per 10000'!J75+0.2*'[2]per 10000'!K75+0.1*'[2]per 10000'!L75</f>
        <v>0</v>
      </c>
      <c r="J55" s="9">
        <f>0.1*'[2]per 10000'!I75+0.2*'[2]per 10000'!J75+0.4*'[2]per 10000'!K75+0.2*'[2]per 10000'!L75+0.1*'[2]per 10000'!M75</f>
        <v>0</v>
      </c>
      <c r="K55" s="9">
        <f>0.1*'[2]per 10000'!J75+0.2*'[2]per 10000'!K75+0.4*'[2]per 10000'!L75+0.2*'[2]per 10000'!M75+0.1*'[2]per 10000'!N75</f>
        <v>0</v>
      </c>
      <c r="L55" s="9">
        <f>0.1*'[2]per 10000'!K75+0.2*'[2]per 10000'!L75+0.4*'[2]per 10000'!M75+0.2*'[2]per 10000'!N75+0.1*'[2]per 10000'!O75</f>
        <v>0</v>
      </c>
      <c r="M55" s="9">
        <f>0.1*'[2]per 10000'!L75+0.2*'[2]per 10000'!M75+0.4*'[2]per 10000'!N75+0.2*'[2]per 10000'!O75+0.1*'[2]per 10000'!P75</f>
        <v>0</v>
      </c>
      <c r="N55" s="9">
        <f>0.1*'[2]per 10000'!M75+0.2*'[2]per 10000'!N75+0.4*'[2]per 10000'!O75+0.2*'[2]per 10000'!P75+0.1*'[2]per 10000'!Q75</f>
        <v>0</v>
      </c>
      <c r="O55" s="9">
        <f>0.1*'[2]per 10000'!N75+0.2*'[2]per 10000'!O75+0.4*'[2]per 10000'!P75+0.2*'[2]per 10000'!Q75+0.1*'[2]per 10000'!R75</f>
        <v>0</v>
      </c>
      <c r="P55" s="9">
        <f>0.1*'[2]per 10000'!O75+0.2*'[2]per 10000'!P75+0.4*'[2]per 10000'!Q75+0.2*'[2]per 10000'!R75+0.1*'[2]per 10000'!S75</f>
        <v>0</v>
      </c>
      <c r="Q55" s="9">
        <f>0.1*'[2]per 10000'!P75+0.2*'[2]per 10000'!Q75+0.4*'[2]per 10000'!R75+0.2*'[2]per 10000'!S75+0.1*'[2]per 10000'!T75</f>
        <v>0</v>
      </c>
      <c r="R55" s="9">
        <f>0.1*'[2]per 10000'!Q75+0.2*'[2]per 10000'!R75+0.4*'[2]per 10000'!S75+0.2*'[2]per 10000'!T75+0.1*'[2]per 10000'!U75</f>
        <v>0</v>
      </c>
      <c r="S55" s="9">
        <f>0.1*'[2]per 10000'!R75+0.2*'[2]per 10000'!S75+0.4*'[2]per 10000'!T75+0.2*'[2]per 10000'!U75+0.1*'[2]per 10000'!V75</f>
        <v>0</v>
      </c>
      <c r="T55" s="9">
        <f>0.1*'[2]per 10000'!S75+0.2*'[2]per 10000'!T75+0.4*'[2]per 10000'!U75+0.2*'[2]per 10000'!V75+0.1*'[2]per 10000'!W75</f>
        <v>0</v>
      </c>
      <c r="U55" s="9">
        <f>0.1*'[2]per 10000'!T75+0.2*'[2]per 10000'!U75+0.4*'[2]per 10000'!V75+0.2*'[2]per 10000'!W75+0.1*'[2]per 10000'!X75</f>
        <v>0</v>
      </c>
      <c r="V55" s="9">
        <f>0.1*'[2]per 10000'!U75+0.2*'[2]per 10000'!V75+0.4*'[2]per 10000'!W75+0.2*'[2]per 10000'!X75+0.1*'[2]per 10000'!Y75</f>
        <v>0</v>
      </c>
      <c r="W55" s="9">
        <f>0.1*'[2]per 10000'!V75+0.2*'[2]per 10000'!W75+0.4*'[2]per 10000'!X75+0.2*'[2]per 10000'!Y75+0.1*'[2]per 10000'!Z75</f>
        <v>0</v>
      </c>
      <c r="X55" s="9">
        <f>0.1*'[2]per 10000'!W75+0.2*'[2]per 10000'!X75+0.4*'[2]per 10000'!Y75+0.2*'[2]per 10000'!Z75+0.1*'[2]per 10000'!AA75</f>
        <v>0</v>
      </c>
      <c r="Y55" s="9">
        <f>0.1*'[2]per 10000'!X75+0.2*'[2]per 10000'!Y75+0.4*'[2]per 10000'!Z75+0.2*'[2]per 10000'!AA75+0.1*'[2]per 10000'!AB75</f>
        <v>0</v>
      </c>
      <c r="Z55" s="9">
        <f>0.1*'[2]per 10000'!Y75+0.2*'[2]per 10000'!Z75+0.4*'[2]per 10000'!AA75+0.2*'[2]per 10000'!AB75+0.1*'[2]per 10000'!AC75</f>
        <v>0</v>
      </c>
      <c r="AA55" s="9">
        <f>0.1*'[2]per 10000'!Z75+0.2*'[2]per 10000'!AA75+0.4*'[2]per 10000'!AB75+0.2*'[2]per 10000'!AC75+0.1*'[2]per 10000'!AD75</f>
        <v>0</v>
      </c>
      <c r="AB55" s="9">
        <f>0.1*'[2]per 10000'!AA75+0.2*'[2]per 10000'!AB75+0.4*'[2]per 10000'!AC75+0.2*'[2]per 10000'!AD75+0.1*'[2]per 10000'!AE75</f>
        <v>0</v>
      </c>
      <c r="AC55" s="9">
        <f>0.1*'[2]per 10000'!AB75+0.2*'[2]per 10000'!AC75+0.4*'[2]per 10000'!AD75+0.2*'[2]per 10000'!AE75+0.1*'[2]per 10000'!AF75</f>
        <v>0</v>
      </c>
      <c r="AD55" s="9">
        <f>0.1*'[2]per 10000'!AC75+0.2*'[2]per 10000'!AD75+0.4*'[2]per 10000'!AE75+0.2*'[2]per 10000'!AF75+0.1*'[2]per 10000'!AG75</f>
        <v>0</v>
      </c>
      <c r="AE55" s="9">
        <f>0.1*'[2]per 10000'!AD75+0.2*'[2]per 10000'!AE75+0.4*'[2]per 10000'!AF75+0.2*'[2]per 10000'!AG75+0.1*'[2]per 10000'!AH75</f>
        <v>0</v>
      </c>
      <c r="AF55" s="9">
        <f>(0.1*'[2]per 10000'!AE75+0.2*'[2]per 10000'!AF75+0.4*'[2]per 10000'!AG75+0.2*'[2]per 10000'!AH75)/0.9</f>
        <v>0</v>
      </c>
      <c r="AG55" s="9">
        <f>(0.1*'[2]per 10000'!AF75+0.2*'[2]per 10000'!AG75+0.4*'[2]per 10000'!AH75)/0.7</f>
        <v>0</v>
      </c>
    </row>
    <row r="56" spans="1:33" x14ac:dyDescent="0.2">
      <c r="A56" s="19" t="s">
        <v>65</v>
      </c>
      <c r="B56" s="8" t="s">
        <v>65</v>
      </c>
      <c r="C56" s="9">
        <f>0.1*'[2]per 10000'!B76+0.2*'[2]per 10000'!C76+0.4*'[2]per 10000'!D76+0.2*'[2]per 10000'!E76+0.1*'[2]per 10000'!F76</f>
        <v>0</v>
      </c>
      <c r="D56" s="9">
        <f>0.1*'[2]per 10000'!C76+0.2*'[2]per 10000'!D76+0.4*'[2]per 10000'!E76+0.2*'[2]per 10000'!F76+0.1*'[2]per 10000'!G76</f>
        <v>0</v>
      </c>
      <c r="E56" s="9">
        <f>0.1*'[2]per 10000'!D76+0.2*'[2]per 10000'!E76+0.4*'[2]per 10000'!F76+0.2*'[2]per 10000'!G76+0.1*'[2]per 10000'!H76</f>
        <v>0</v>
      </c>
      <c r="F56" s="9">
        <f>0.1*'[2]per 10000'!E76+0.2*'[2]per 10000'!F76+0.4*'[2]per 10000'!G76+0.2*'[2]per 10000'!H76+0.1*'[2]per 10000'!I76</f>
        <v>0</v>
      </c>
      <c r="G56" s="9">
        <f>0.1*'[2]per 10000'!F76+0.2*'[2]per 10000'!G76+0.4*'[2]per 10000'!H76+0.2*'[2]per 10000'!I76+0.1*'[2]per 10000'!J76</f>
        <v>0</v>
      </c>
      <c r="H56" s="9">
        <f>0.1*'[2]per 10000'!G76+0.2*'[2]per 10000'!H76+0.4*'[2]per 10000'!I76+0.2*'[2]per 10000'!J76+0.1*'[2]per 10000'!K76</f>
        <v>0</v>
      </c>
      <c r="I56" s="9">
        <f>0.1*'[2]per 10000'!H76+0.2*'[2]per 10000'!I76+0.4*'[2]per 10000'!J76+0.2*'[2]per 10000'!K76+0.1*'[2]per 10000'!L76</f>
        <v>0</v>
      </c>
      <c r="J56" s="9">
        <f>0.1*'[2]per 10000'!I76+0.2*'[2]per 10000'!J76+0.4*'[2]per 10000'!K76+0.2*'[2]per 10000'!L76+0.1*'[2]per 10000'!M76</f>
        <v>0</v>
      </c>
      <c r="K56" s="9">
        <f>0.1*'[2]per 10000'!J76+0.2*'[2]per 10000'!K76+0.4*'[2]per 10000'!L76+0.2*'[2]per 10000'!M76+0.1*'[2]per 10000'!N76</f>
        <v>0</v>
      </c>
      <c r="L56" s="9">
        <f>0.1*'[2]per 10000'!K76+0.2*'[2]per 10000'!L76+0.4*'[2]per 10000'!M76+0.2*'[2]per 10000'!N76+0.1*'[2]per 10000'!O76</f>
        <v>0</v>
      </c>
      <c r="M56" s="9">
        <f>0.1*'[2]per 10000'!L76+0.2*'[2]per 10000'!M76+0.4*'[2]per 10000'!N76+0.2*'[2]per 10000'!O76+0.1*'[2]per 10000'!P76</f>
        <v>0</v>
      </c>
      <c r="N56" s="9">
        <f>0.1*'[2]per 10000'!M76+0.2*'[2]per 10000'!N76+0.4*'[2]per 10000'!O76+0.2*'[2]per 10000'!P76+0.1*'[2]per 10000'!Q76</f>
        <v>0</v>
      </c>
      <c r="O56" s="9">
        <f>0.1*'[2]per 10000'!N76+0.2*'[2]per 10000'!O76+0.4*'[2]per 10000'!P76+0.2*'[2]per 10000'!Q76+0.1*'[2]per 10000'!R76</f>
        <v>0</v>
      </c>
      <c r="P56" s="9">
        <f>0.1*'[2]per 10000'!O76+0.2*'[2]per 10000'!P76+0.4*'[2]per 10000'!Q76+0.2*'[2]per 10000'!R76+0.1*'[2]per 10000'!S76</f>
        <v>0</v>
      </c>
      <c r="Q56" s="9">
        <f>0.1*'[2]per 10000'!P76+0.2*'[2]per 10000'!Q76+0.4*'[2]per 10000'!R76+0.2*'[2]per 10000'!S76+0.1*'[2]per 10000'!T76</f>
        <v>0</v>
      </c>
      <c r="R56" s="9">
        <f>0.1*'[2]per 10000'!Q76+0.2*'[2]per 10000'!R76+0.4*'[2]per 10000'!S76+0.2*'[2]per 10000'!T76+0.1*'[2]per 10000'!U76</f>
        <v>0</v>
      </c>
      <c r="S56" s="9">
        <f>0.1*'[2]per 10000'!R76+0.2*'[2]per 10000'!S76+0.4*'[2]per 10000'!T76+0.2*'[2]per 10000'!U76+0.1*'[2]per 10000'!V76</f>
        <v>0</v>
      </c>
      <c r="T56" s="9">
        <f>0.1*'[2]per 10000'!S76+0.2*'[2]per 10000'!T76+0.4*'[2]per 10000'!U76+0.2*'[2]per 10000'!V76+0.1*'[2]per 10000'!W76</f>
        <v>0</v>
      </c>
      <c r="U56" s="9">
        <f>0.1*'[2]per 10000'!T76+0.2*'[2]per 10000'!U76+0.4*'[2]per 10000'!V76+0.2*'[2]per 10000'!W76+0.1*'[2]per 10000'!X76</f>
        <v>0</v>
      </c>
      <c r="V56" s="9">
        <f>0.1*'[2]per 10000'!U76+0.2*'[2]per 10000'!V76+0.4*'[2]per 10000'!W76+0.2*'[2]per 10000'!X76+0.1*'[2]per 10000'!Y76</f>
        <v>0</v>
      </c>
      <c r="W56" s="9">
        <f>0.1*'[2]per 10000'!V76+0.2*'[2]per 10000'!W76+0.4*'[2]per 10000'!X76+0.2*'[2]per 10000'!Y76+0.1*'[2]per 10000'!Z76</f>
        <v>0</v>
      </c>
      <c r="X56" s="9">
        <f>0.1*'[2]per 10000'!W76+0.2*'[2]per 10000'!X76+0.4*'[2]per 10000'!Y76+0.2*'[2]per 10000'!Z76+0.1*'[2]per 10000'!AA76</f>
        <v>0</v>
      </c>
      <c r="Y56" s="9">
        <f>0.1*'[2]per 10000'!X76+0.2*'[2]per 10000'!Y76+0.4*'[2]per 10000'!Z76+0.2*'[2]per 10000'!AA76+0.1*'[2]per 10000'!AB76</f>
        <v>0</v>
      </c>
      <c r="Z56" s="9">
        <f>0.1*'[2]per 10000'!Y76+0.2*'[2]per 10000'!Z76+0.4*'[2]per 10000'!AA76+0.2*'[2]per 10000'!AB76+0.1*'[2]per 10000'!AC76</f>
        <v>0</v>
      </c>
      <c r="AA56" s="9">
        <f>0.1*'[2]per 10000'!Z76+0.2*'[2]per 10000'!AA76+0.4*'[2]per 10000'!AB76+0.2*'[2]per 10000'!AC76+0.1*'[2]per 10000'!AD76</f>
        <v>0</v>
      </c>
      <c r="AB56" s="9">
        <f>0.1*'[2]per 10000'!AA76+0.2*'[2]per 10000'!AB76+0.4*'[2]per 10000'!AC76+0.2*'[2]per 10000'!AD76+0.1*'[2]per 10000'!AE76</f>
        <v>0</v>
      </c>
      <c r="AC56" s="9">
        <f>0.1*'[2]per 10000'!AB76+0.2*'[2]per 10000'!AC76+0.4*'[2]per 10000'!AD76+0.2*'[2]per 10000'!AE76+0.1*'[2]per 10000'!AF76</f>
        <v>0</v>
      </c>
      <c r="AD56" s="9">
        <f>0.1*'[2]per 10000'!AC76+0.2*'[2]per 10000'!AD76+0.4*'[2]per 10000'!AE76+0.2*'[2]per 10000'!AF76+0.1*'[2]per 10000'!AG76</f>
        <v>0</v>
      </c>
      <c r="AE56" s="9">
        <f>0.1*'[2]per 10000'!AD76+0.2*'[2]per 10000'!AE76+0.4*'[2]per 10000'!AF76+0.2*'[2]per 10000'!AG76+0.1*'[2]per 10000'!AH76</f>
        <v>0</v>
      </c>
      <c r="AF56" s="9">
        <f>(0.1*'[2]per 10000'!AE76+0.2*'[2]per 10000'!AF76+0.4*'[2]per 10000'!AG76+0.2*'[2]per 10000'!AH76)/0.9</f>
        <v>0</v>
      </c>
      <c r="AG56" s="9">
        <f>(0.1*'[2]per 10000'!AF76+0.2*'[2]per 10000'!AG76+0.4*'[2]per 10000'!AH76)/0.7</f>
        <v>0</v>
      </c>
    </row>
    <row r="57" spans="1:33" x14ac:dyDescent="0.2">
      <c r="A57" s="19" t="s">
        <v>66</v>
      </c>
      <c r="B57" s="8" t="s">
        <v>66</v>
      </c>
      <c r="C57" s="9">
        <f>0.1*'[2]per 10000'!B78+0.2*'[2]per 10000'!C78+0.4*'[2]per 10000'!D78+0.2*'[2]per 10000'!E78+0.1*'[2]per 10000'!F78</f>
        <v>0</v>
      </c>
      <c r="D57" s="9">
        <f>0.1*'[2]per 10000'!C78+0.2*'[2]per 10000'!D78+0.4*'[2]per 10000'!E78+0.2*'[2]per 10000'!F78+0.1*'[2]per 10000'!G78</f>
        <v>0</v>
      </c>
      <c r="E57" s="9">
        <f>0.1*'[2]per 10000'!D78+0.2*'[2]per 10000'!E78+0.4*'[2]per 10000'!F78+0.2*'[2]per 10000'!G78+0.1*'[2]per 10000'!H78</f>
        <v>0</v>
      </c>
      <c r="F57" s="9">
        <f>0.1*'[2]per 10000'!E78+0.2*'[2]per 10000'!F78+0.4*'[2]per 10000'!G78+0.2*'[2]per 10000'!H78+0.1*'[2]per 10000'!I78</f>
        <v>0</v>
      </c>
      <c r="G57" s="9">
        <f>0.1*'[2]per 10000'!F78+0.2*'[2]per 10000'!G78+0.4*'[2]per 10000'!H78+0.2*'[2]per 10000'!I78+0.1*'[2]per 10000'!J78</f>
        <v>0</v>
      </c>
      <c r="H57" s="9">
        <f>0.1*'[2]per 10000'!G78+0.2*'[2]per 10000'!H78+0.4*'[2]per 10000'!I78+0.2*'[2]per 10000'!J78+0.1*'[2]per 10000'!K78</f>
        <v>0</v>
      </c>
      <c r="I57" s="9">
        <f>0.1*'[2]per 10000'!H78+0.2*'[2]per 10000'!I78+0.4*'[2]per 10000'!J78+0.2*'[2]per 10000'!K78+0.1*'[2]per 10000'!L78</f>
        <v>0</v>
      </c>
      <c r="J57" s="9">
        <f>0.1*'[2]per 10000'!I78+0.2*'[2]per 10000'!J78+0.4*'[2]per 10000'!K78+0.2*'[2]per 10000'!L78+0.1*'[2]per 10000'!M78</f>
        <v>0</v>
      </c>
      <c r="K57" s="9">
        <f>0.1*'[2]per 10000'!J78+0.2*'[2]per 10000'!K78+0.4*'[2]per 10000'!L78+0.2*'[2]per 10000'!M78+0.1*'[2]per 10000'!N78</f>
        <v>0</v>
      </c>
      <c r="L57" s="9">
        <f>0.1*'[2]per 10000'!K78+0.2*'[2]per 10000'!L78+0.4*'[2]per 10000'!M78+0.2*'[2]per 10000'!N78+0.1*'[2]per 10000'!O78</f>
        <v>0</v>
      </c>
      <c r="M57" s="9">
        <f>0.1*'[2]per 10000'!L78+0.2*'[2]per 10000'!M78+0.4*'[2]per 10000'!N78+0.2*'[2]per 10000'!O78+0.1*'[2]per 10000'!P78</f>
        <v>0</v>
      </c>
      <c r="N57" s="9">
        <f>0.1*'[2]per 10000'!M78+0.2*'[2]per 10000'!N78+0.4*'[2]per 10000'!O78+0.2*'[2]per 10000'!P78+0.1*'[2]per 10000'!Q78</f>
        <v>0</v>
      </c>
      <c r="O57" s="9">
        <f>0.1*'[2]per 10000'!N78+0.2*'[2]per 10000'!O78+0.4*'[2]per 10000'!P78+0.2*'[2]per 10000'!Q78+0.1*'[2]per 10000'!R78</f>
        <v>0</v>
      </c>
      <c r="P57" s="9">
        <f>0.1*'[2]per 10000'!O78+0.2*'[2]per 10000'!P78+0.4*'[2]per 10000'!Q78+0.2*'[2]per 10000'!R78+0.1*'[2]per 10000'!S78</f>
        <v>0</v>
      </c>
      <c r="Q57" s="9">
        <f>0.1*'[2]per 10000'!P78+0.2*'[2]per 10000'!Q78+0.4*'[2]per 10000'!R78+0.2*'[2]per 10000'!S78+0.1*'[2]per 10000'!T78</f>
        <v>0</v>
      </c>
      <c r="R57" s="9">
        <f>0.1*'[2]per 10000'!Q78+0.2*'[2]per 10000'!R78+0.4*'[2]per 10000'!S78+0.2*'[2]per 10000'!T78+0.1*'[2]per 10000'!U78</f>
        <v>0</v>
      </c>
      <c r="S57" s="9">
        <f>0.1*'[2]per 10000'!R78+0.2*'[2]per 10000'!S78+0.4*'[2]per 10000'!T78+0.2*'[2]per 10000'!U78+0.1*'[2]per 10000'!V78</f>
        <v>0</v>
      </c>
      <c r="T57" s="9">
        <f>0.1*'[2]per 10000'!S78+0.2*'[2]per 10000'!T78+0.4*'[2]per 10000'!U78+0.2*'[2]per 10000'!V78+0.1*'[2]per 10000'!W78</f>
        <v>0</v>
      </c>
      <c r="U57" s="9">
        <f>0.1*'[2]per 10000'!T78+0.2*'[2]per 10000'!U78+0.4*'[2]per 10000'!V78+0.2*'[2]per 10000'!W78+0.1*'[2]per 10000'!X78</f>
        <v>0</v>
      </c>
      <c r="V57" s="9">
        <f>0.1*'[2]per 10000'!U78+0.2*'[2]per 10000'!V78+0.4*'[2]per 10000'!W78+0.2*'[2]per 10000'!X78+0.1*'[2]per 10000'!Y78</f>
        <v>0</v>
      </c>
      <c r="W57" s="9">
        <f>0.1*'[2]per 10000'!V78+0.2*'[2]per 10000'!W78+0.4*'[2]per 10000'!X78+0.2*'[2]per 10000'!Y78+0.1*'[2]per 10000'!Z78</f>
        <v>0</v>
      </c>
      <c r="X57" s="9">
        <f>0.1*'[2]per 10000'!W78+0.2*'[2]per 10000'!X78+0.4*'[2]per 10000'!Y78+0.2*'[2]per 10000'!Z78+0.1*'[2]per 10000'!AA78</f>
        <v>0</v>
      </c>
      <c r="Y57" s="9">
        <f>0.1*'[2]per 10000'!X78+0.2*'[2]per 10000'!Y78+0.4*'[2]per 10000'!Z78+0.2*'[2]per 10000'!AA78+0.1*'[2]per 10000'!AB78</f>
        <v>0</v>
      </c>
      <c r="Z57" s="9">
        <f>0.1*'[2]per 10000'!Y78+0.2*'[2]per 10000'!Z78+0.4*'[2]per 10000'!AA78+0.2*'[2]per 10000'!AB78+0.1*'[2]per 10000'!AC78</f>
        <v>0</v>
      </c>
      <c r="AA57" s="9">
        <f>0.1*'[2]per 10000'!Z78+0.2*'[2]per 10000'!AA78+0.4*'[2]per 10000'!AB78+0.2*'[2]per 10000'!AC78+0.1*'[2]per 10000'!AD78</f>
        <v>0</v>
      </c>
      <c r="AB57" s="9">
        <f>0.1*'[2]per 10000'!AA78+0.2*'[2]per 10000'!AB78+0.4*'[2]per 10000'!AC78+0.2*'[2]per 10000'!AD78+0.1*'[2]per 10000'!AE78</f>
        <v>0</v>
      </c>
      <c r="AC57" s="9">
        <f>0.1*'[2]per 10000'!AB78+0.2*'[2]per 10000'!AC78+0.4*'[2]per 10000'!AD78+0.2*'[2]per 10000'!AE78+0.1*'[2]per 10000'!AF78</f>
        <v>0</v>
      </c>
      <c r="AD57" s="9">
        <f>0.1*'[2]per 10000'!AC78+0.2*'[2]per 10000'!AD78+0.4*'[2]per 10000'!AE78+0.2*'[2]per 10000'!AF78+0.1*'[2]per 10000'!AG78</f>
        <v>0</v>
      </c>
      <c r="AE57" s="9">
        <f>0.1*'[2]per 10000'!AD78+0.2*'[2]per 10000'!AE78+0.4*'[2]per 10000'!AF78+0.2*'[2]per 10000'!AG78+0.1*'[2]per 10000'!AH78</f>
        <v>0</v>
      </c>
      <c r="AF57" s="9">
        <f>(0.1*'[2]per 10000'!AE78+0.2*'[2]per 10000'!AF78+0.4*'[2]per 10000'!AG78+0.2*'[2]per 10000'!AH78)/0.9</f>
        <v>0</v>
      </c>
      <c r="AG57" s="9">
        <f>(0.1*'[2]per 10000'!AF78+0.2*'[2]per 10000'!AG78+0.4*'[2]per 10000'!AH78)/0.7</f>
        <v>0</v>
      </c>
    </row>
    <row r="58" spans="1:33" x14ac:dyDescent="0.2">
      <c r="A58" s="19" t="s">
        <v>67</v>
      </c>
      <c r="B58" s="8" t="s">
        <v>67</v>
      </c>
      <c r="C58" s="9">
        <f>0.1*'[2]per 10000'!B82+0.2*'[2]per 10000'!C82+0.4*'[2]per 10000'!D82+0.2*'[2]per 10000'!E82+0.1*'[2]per 10000'!F82</f>
        <v>7.8596692900285925E-2</v>
      </c>
      <c r="D58" s="9">
        <f>0.1*'[2]per 10000'!C82+0.2*'[2]per 10000'!D82+0.4*'[2]per 10000'!E82+0.2*'[2]per 10000'!F82+0.1*'[2]per 10000'!G82</f>
        <v>6.8274883984892426E-2</v>
      </c>
      <c r="E58" s="9">
        <f>0.1*'[2]per 10000'!D82+0.2*'[2]per 10000'!E82+0.4*'[2]per 10000'!F82+0.2*'[2]per 10000'!G82+0.1*'[2]per 10000'!H82</f>
        <v>5.5477958864116848E-2</v>
      </c>
      <c r="F58" s="9">
        <f>0.1*'[2]per 10000'!E82+0.2*'[2]per 10000'!F82+0.4*'[2]per 10000'!G82+0.2*'[2]per 10000'!H82+0.1*'[2]per 10000'!I82</f>
        <v>3.8862281166919525E-2</v>
      </c>
      <c r="G58" s="9">
        <f>0.1*'[2]per 10000'!F82+0.2*'[2]per 10000'!G82+0.4*'[2]per 10000'!H82+0.2*'[2]per 10000'!I82+0.1*'[2]per 10000'!J82</f>
        <v>2.379528168967749E-2</v>
      </c>
      <c r="H58" s="9">
        <f>0.1*'[2]per 10000'!G82+0.2*'[2]per 10000'!H82+0.4*'[2]per 10000'!I82+0.2*'[2]per 10000'!J82+0.1*'[2]per 10000'!K82</f>
        <v>8.9356217937450397E-3</v>
      </c>
      <c r="I58" s="9">
        <f>0.1*'[2]per 10000'!H82+0.2*'[2]per 10000'!I82+0.4*'[2]per 10000'!J82+0.2*'[2]per 10000'!K82+0.1*'[2]per 10000'!L82</f>
        <v>2.6247265180786303E-3</v>
      </c>
      <c r="J58" s="9">
        <f>0.1*'[2]per 10000'!I82+0.2*'[2]per 10000'!J82+0.4*'[2]per 10000'!K82+0.2*'[2]per 10000'!L82+0.1*'[2]per 10000'!M82</f>
        <v>0</v>
      </c>
      <c r="K58" s="9">
        <f>0.1*'[2]per 10000'!J82+0.2*'[2]per 10000'!K82+0.4*'[2]per 10000'!L82+0.2*'[2]per 10000'!M82+0.1*'[2]per 10000'!N82</f>
        <v>0</v>
      </c>
      <c r="L58" s="9">
        <f>0.1*'[2]per 10000'!K82+0.2*'[2]per 10000'!L82+0.4*'[2]per 10000'!M82+0.2*'[2]per 10000'!N82+0.1*'[2]per 10000'!O82</f>
        <v>0</v>
      </c>
      <c r="M58" s="9">
        <f>0.1*'[2]per 10000'!L82+0.2*'[2]per 10000'!M82+0.4*'[2]per 10000'!N82+0.2*'[2]per 10000'!O82+0.1*'[2]per 10000'!P82</f>
        <v>0</v>
      </c>
      <c r="N58" s="9">
        <f>0.1*'[2]per 10000'!M82+0.2*'[2]per 10000'!N82+0.4*'[2]per 10000'!O82+0.2*'[2]per 10000'!P82+0.1*'[2]per 10000'!Q82</f>
        <v>0</v>
      </c>
      <c r="O58" s="9">
        <f>0.1*'[2]per 10000'!N82+0.2*'[2]per 10000'!O82+0.4*'[2]per 10000'!P82+0.2*'[2]per 10000'!Q82+0.1*'[2]per 10000'!R82</f>
        <v>0</v>
      </c>
      <c r="P58" s="9">
        <f>0.1*'[2]per 10000'!O82+0.2*'[2]per 10000'!P82+0.4*'[2]per 10000'!Q82+0.2*'[2]per 10000'!R82+0.1*'[2]per 10000'!S82</f>
        <v>0</v>
      </c>
      <c r="Q58" s="9">
        <f>0.1*'[2]per 10000'!P82+0.2*'[2]per 10000'!Q82+0.4*'[2]per 10000'!R82+0.2*'[2]per 10000'!S82+0.1*'[2]per 10000'!T82</f>
        <v>0</v>
      </c>
      <c r="R58" s="9">
        <f>0.1*'[2]per 10000'!Q82+0.2*'[2]per 10000'!R82+0.4*'[2]per 10000'!S82+0.2*'[2]per 10000'!T82+0.1*'[2]per 10000'!U82</f>
        <v>0</v>
      </c>
      <c r="S58" s="9">
        <f>0.1*'[2]per 10000'!R82+0.2*'[2]per 10000'!S82+0.4*'[2]per 10000'!T82+0.2*'[2]per 10000'!U82+0.1*'[2]per 10000'!V82</f>
        <v>0</v>
      </c>
      <c r="T58" s="9">
        <f>0.1*'[2]per 10000'!S82+0.2*'[2]per 10000'!T82+0.4*'[2]per 10000'!U82+0.2*'[2]per 10000'!V82+0.1*'[2]per 10000'!W82</f>
        <v>0</v>
      </c>
      <c r="U58" s="9">
        <f>0.1*'[2]per 10000'!T82+0.2*'[2]per 10000'!U82+0.4*'[2]per 10000'!V82+0.2*'[2]per 10000'!W82+0.1*'[2]per 10000'!X82</f>
        <v>0</v>
      </c>
      <c r="V58" s="9">
        <f>0.1*'[2]per 10000'!U82+0.2*'[2]per 10000'!V82+0.4*'[2]per 10000'!W82+0.2*'[2]per 10000'!X82+0.1*'[2]per 10000'!Y82</f>
        <v>0</v>
      </c>
      <c r="W58" s="9">
        <f>0.1*'[2]per 10000'!V82+0.2*'[2]per 10000'!W82+0.4*'[2]per 10000'!X82+0.2*'[2]per 10000'!Y82+0.1*'[2]per 10000'!Z82</f>
        <v>0</v>
      </c>
      <c r="X58" s="9">
        <f>0.1*'[2]per 10000'!W82+0.2*'[2]per 10000'!X82+0.4*'[2]per 10000'!Y82+0.2*'[2]per 10000'!Z82+0.1*'[2]per 10000'!AA82</f>
        <v>0</v>
      </c>
      <c r="Y58" s="9">
        <f>0.1*'[2]per 10000'!X82+0.2*'[2]per 10000'!Y82+0.4*'[2]per 10000'!Z82+0.2*'[2]per 10000'!AA82+0.1*'[2]per 10000'!AB82</f>
        <v>0</v>
      </c>
      <c r="Z58" s="9">
        <f>0.1*'[2]per 10000'!Y82+0.2*'[2]per 10000'!Z82+0.4*'[2]per 10000'!AA82+0.2*'[2]per 10000'!AB82+0.1*'[2]per 10000'!AC82</f>
        <v>0</v>
      </c>
      <c r="AA58" s="9">
        <f>0.1*'[2]per 10000'!Z82+0.2*'[2]per 10000'!AA82+0.4*'[2]per 10000'!AB82+0.2*'[2]per 10000'!AC82+0.1*'[2]per 10000'!AD82</f>
        <v>0</v>
      </c>
      <c r="AB58" s="9">
        <f>0.1*'[2]per 10000'!AA82+0.2*'[2]per 10000'!AB82+0.4*'[2]per 10000'!AC82+0.2*'[2]per 10000'!AD82+0.1*'[2]per 10000'!AE82</f>
        <v>0</v>
      </c>
      <c r="AC58" s="9">
        <f>0.1*'[2]per 10000'!AB82+0.2*'[2]per 10000'!AC82+0.4*'[2]per 10000'!AD82+0.2*'[2]per 10000'!AE82+0.1*'[2]per 10000'!AF82</f>
        <v>0</v>
      </c>
      <c r="AD58" s="9">
        <f>0.1*'[2]per 10000'!AC82+0.2*'[2]per 10000'!AD82+0.4*'[2]per 10000'!AE82+0.2*'[2]per 10000'!AF82+0.1*'[2]per 10000'!AG82</f>
        <v>0</v>
      </c>
      <c r="AE58" s="9">
        <f>0.1*'[2]per 10000'!AD82+0.2*'[2]per 10000'!AE82+0.4*'[2]per 10000'!AF82+0.2*'[2]per 10000'!AG82+0.1*'[2]per 10000'!AH82</f>
        <v>0</v>
      </c>
      <c r="AF58" s="9">
        <f>(0.1*'[2]per 10000'!AE82+0.2*'[2]per 10000'!AF82+0.4*'[2]per 10000'!AG82+0.2*'[2]per 10000'!AH82)/0.9</f>
        <v>0</v>
      </c>
      <c r="AG58" s="9">
        <f>(0.1*'[2]per 10000'!AF82+0.2*'[2]per 10000'!AG82+0.4*'[2]per 10000'!AH82)/0.7</f>
        <v>0</v>
      </c>
    </row>
    <row r="59" spans="1:33" x14ac:dyDescent="0.2">
      <c r="A59" s="19" t="s">
        <v>68</v>
      </c>
      <c r="B59" s="8" t="s">
        <v>68</v>
      </c>
      <c r="C59" s="9">
        <f>0.1*'[2]per 10000'!B83+0.2*'[2]per 10000'!C83+0.4*'[2]per 10000'!D83+0.2*'[2]per 10000'!E83+0.1*'[2]per 10000'!F83</f>
        <v>0</v>
      </c>
      <c r="D59" s="9">
        <f>0.1*'[2]per 10000'!C83+0.2*'[2]per 10000'!D83+0.4*'[2]per 10000'!E83+0.2*'[2]per 10000'!F83+0.1*'[2]per 10000'!G83</f>
        <v>0</v>
      </c>
      <c r="E59" s="9">
        <f>0.1*'[2]per 10000'!D83+0.2*'[2]per 10000'!E83+0.4*'[2]per 10000'!F83+0.2*'[2]per 10000'!G83+0.1*'[2]per 10000'!H83</f>
        <v>0</v>
      </c>
      <c r="F59" s="9">
        <f>0.1*'[2]per 10000'!E83+0.2*'[2]per 10000'!F83+0.4*'[2]per 10000'!G83+0.2*'[2]per 10000'!H83+0.1*'[2]per 10000'!I83</f>
        <v>0</v>
      </c>
      <c r="G59" s="9">
        <f>0.1*'[2]per 10000'!F83+0.2*'[2]per 10000'!G83+0.4*'[2]per 10000'!H83+0.2*'[2]per 10000'!I83+0.1*'[2]per 10000'!J83</f>
        <v>0</v>
      </c>
      <c r="H59" s="9">
        <f>0.1*'[2]per 10000'!G83+0.2*'[2]per 10000'!H83+0.4*'[2]per 10000'!I83+0.2*'[2]per 10000'!J83+0.1*'[2]per 10000'!K83</f>
        <v>0</v>
      </c>
      <c r="I59" s="9">
        <f>0.1*'[2]per 10000'!H83+0.2*'[2]per 10000'!I83+0.4*'[2]per 10000'!J83+0.2*'[2]per 10000'!K83+0.1*'[2]per 10000'!L83</f>
        <v>0</v>
      </c>
      <c r="J59" s="9">
        <f>0.1*'[2]per 10000'!I83+0.2*'[2]per 10000'!J83+0.4*'[2]per 10000'!K83+0.2*'[2]per 10000'!L83+0.1*'[2]per 10000'!M83</f>
        <v>2.602865046725026E-2</v>
      </c>
      <c r="K59" s="9">
        <f>0.1*'[2]per 10000'!J83+0.2*'[2]per 10000'!K83+0.4*'[2]per 10000'!L83+0.2*'[2]per 10000'!M83+0.1*'[2]per 10000'!N83</f>
        <v>0.10320748747283705</v>
      </c>
      <c r="L59" s="9">
        <f>0.1*'[2]per 10000'!K83+0.2*'[2]per 10000'!L83+0.4*'[2]per 10000'!M83+0.2*'[2]per 10000'!N83+0.1*'[2]per 10000'!O83</f>
        <v>0.2064149749456741</v>
      </c>
      <c r="M59" s="9">
        <f>0.1*'[2]per 10000'!L83+0.2*'[2]per 10000'!M83+0.4*'[2]per 10000'!N83+0.2*'[2]per 10000'!O83+0.1*'[2]per 10000'!P83</f>
        <v>0.25665804708784662</v>
      </c>
      <c r="N59" s="9">
        <f>0.1*'[2]per 10000'!M83+0.2*'[2]per 10000'!N83+0.4*'[2]per 10000'!O83+0.2*'[2]per 10000'!P83+0.1*'[2]per 10000'!Q83</f>
        <v>0.12832902354392331</v>
      </c>
      <c r="O59" s="9">
        <f>0.1*'[2]per 10000'!N83+0.2*'[2]per 10000'!O83+0.4*'[2]per 10000'!P83+0.2*'[2]per 10000'!Q83+0.1*'[2]per 10000'!R83</f>
        <v>5.1150186538336528E-2</v>
      </c>
      <c r="P59" s="9">
        <f>0.1*'[2]per 10000'!O83+0.2*'[2]per 10000'!P83+0.4*'[2]per 10000'!Q83+0.2*'[2]per 10000'!R83+0.1*'[2]per 10000'!S83</f>
        <v>0</v>
      </c>
      <c r="Q59" s="9">
        <f>0.1*'[2]per 10000'!P83+0.2*'[2]per 10000'!Q83+0.4*'[2]per 10000'!R83+0.2*'[2]per 10000'!S83+0.1*'[2]per 10000'!T83</f>
        <v>0</v>
      </c>
      <c r="R59" s="9">
        <f>0.1*'[2]per 10000'!Q83+0.2*'[2]per 10000'!R83+0.4*'[2]per 10000'!S83+0.2*'[2]per 10000'!T83+0.1*'[2]per 10000'!U83</f>
        <v>0</v>
      </c>
      <c r="S59" s="9">
        <f>0.1*'[2]per 10000'!R83+0.2*'[2]per 10000'!S83+0.4*'[2]per 10000'!T83+0.2*'[2]per 10000'!U83+0.1*'[2]per 10000'!V83</f>
        <v>0</v>
      </c>
      <c r="T59" s="9">
        <f>0.1*'[2]per 10000'!S83+0.2*'[2]per 10000'!T83+0.4*'[2]per 10000'!U83+0.2*'[2]per 10000'!V83+0.1*'[2]per 10000'!W83</f>
        <v>0</v>
      </c>
      <c r="U59" s="9">
        <f>0.1*'[2]per 10000'!T83+0.2*'[2]per 10000'!U83+0.4*'[2]per 10000'!V83+0.2*'[2]per 10000'!W83+0.1*'[2]per 10000'!X83</f>
        <v>0</v>
      </c>
      <c r="V59" s="9">
        <f>0.1*'[2]per 10000'!U83+0.2*'[2]per 10000'!V83+0.4*'[2]per 10000'!W83+0.2*'[2]per 10000'!X83+0.1*'[2]per 10000'!Y83</f>
        <v>0</v>
      </c>
      <c r="W59" s="9">
        <f>0.1*'[2]per 10000'!V83+0.2*'[2]per 10000'!W83+0.4*'[2]per 10000'!X83+0.2*'[2]per 10000'!Y83+0.1*'[2]per 10000'!Z83</f>
        <v>0</v>
      </c>
      <c r="X59" s="9">
        <f>0.1*'[2]per 10000'!W83+0.2*'[2]per 10000'!X83+0.4*'[2]per 10000'!Y83+0.2*'[2]per 10000'!Z83+0.1*'[2]per 10000'!AA83</f>
        <v>0</v>
      </c>
      <c r="Y59" s="9">
        <f>0.1*'[2]per 10000'!X83+0.2*'[2]per 10000'!Y83+0.4*'[2]per 10000'!Z83+0.2*'[2]per 10000'!AA83+0.1*'[2]per 10000'!AB83</f>
        <v>0</v>
      </c>
      <c r="Z59" s="9">
        <f>0.1*'[2]per 10000'!Y83+0.2*'[2]per 10000'!Z83+0.4*'[2]per 10000'!AA83+0.2*'[2]per 10000'!AB83+0.1*'[2]per 10000'!AC83</f>
        <v>0</v>
      </c>
      <c r="AA59" s="9">
        <f>0.1*'[2]per 10000'!Z83+0.2*'[2]per 10000'!AA83+0.4*'[2]per 10000'!AB83+0.2*'[2]per 10000'!AC83+0.1*'[2]per 10000'!AD83</f>
        <v>0</v>
      </c>
      <c r="AB59" s="9">
        <f>0.1*'[2]per 10000'!AA83+0.2*'[2]per 10000'!AB83+0.4*'[2]per 10000'!AC83+0.2*'[2]per 10000'!AD83+0.1*'[2]per 10000'!AE83</f>
        <v>0</v>
      </c>
      <c r="AC59" s="9">
        <f>0.1*'[2]per 10000'!AB83+0.2*'[2]per 10000'!AC83+0.4*'[2]per 10000'!AD83+0.2*'[2]per 10000'!AE83+0.1*'[2]per 10000'!AF83</f>
        <v>0</v>
      </c>
      <c r="AD59" s="9">
        <f>0.1*'[2]per 10000'!AC83+0.2*'[2]per 10000'!AD83+0.4*'[2]per 10000'!AE83+0.2*'[2]per 10000'!AF83+0.1*'[2]per 10000'!AG83</f>
        <v>0</v>
      </c>
      <c r="AE59" s="9">
        <f>0.1*'[2]per 10000'!AD83+0.2*'[2]per 10000'!AE83+0.4*'[2]per 10000'!AF83+0.2*'[2]per 10000'!AG83+0.1*'[2]per 10000'!AH83</f>
        <v>0</v>
      </c>
      <c r="AF59" s="9">
        <f>(0.1*'[2]per 10000'!AE83+0.2*'[2]per 10000'!AF83+0.4*'[2]per 10000'!AG83+0.2*'[2]per 10000'!AH83)/0.9</f>
        <v>0</v>
      </c>
      <c r="AG59" s="9">
        <f>(0.1*'[2]per 10000'!AF83+0.2*'[2]per 10000'!AG83+0.4*'[2]per 10000'!AH83)/0.7</f>
        <v>0</v>
      </c>
    </row>
    <row r="60" spans="1:33" x14ac:dyDescent="0.2">
      <c r="A60" s="19" t="s">
        <v>69</v>
      </c>
      <c r="B60" s="8" t="s">
        <v>69</v>
      </c>
      <c r="C60" s="9">
        <f>0.1*'[2]per 10000'!B86+0.2*'[2]per 10000'!C86+0.4*'[2]per 10000'!D86+0.2*'[2]per 10000'!E86+0.1*'[2]per 10000'!F86</f>
        <v>5.3282481463384261E-2</v>
      </c>
      <c r="D60" s="9">
        <f>0.1*'[2]per 10000'!C86+0.2*'[2]per 10000'!D86+0.4*'[2]per 10000'!E86+0.2*'[2]per 10000'!F86+0.1*'[2]per 10000'!G86</f>
        <v>2.3103588839291582E-2</v>
      </c>
      <c r="E60" s="9">
        <f>0.1*'[2]per 10000'!D86+0.2*'[2]per 10000'!E86+0.4*'[2]per 10000'!F86+0.2*'[2]per 10000'!G86+0.1*'[2]per 10000'!H86</f>
        <v>0</v>
      </c>
      <c r="F60" s="9">
        <f>0.1*'[2]per 10000'!E86+0.2*'[2]per 10000'!F86+0.4*'[2]per 10000'!G86+0.2*'[2]per 10000'!H86+0.1*'[2]per 10000'!I86</f>
        <v>0</v>
      </c>
      <c r="G60" s="9">
        <f>0.1*'[2]per 10000'!F86+0.2*'[2]per 10000'!G86+0.4*'[2]per 10000'!H86+0.2*'[2]per 10000'!I86+0.1*'[2]per 10000'!J86</f>
        <v>0</v>
      </c>
      <c r="H60" s="9">
        <f>0.1*'[2]per 10000'!G86+0.2*'[2]per 10000'!H86+0.4*'[2]per 10000'!I86+0.2*'[2]per 10000'!J86+0.1*'[2]per 10000'!K86</f>
        <v>0</v>
      </c>
      <c r="I60" s="9">
        <f>0.1*'[2]per 10000'!H86+0.2*'[2]per 10000'!I86+0.4*'[2]per 10000'!J86+0.2*'[2]per 10000'!K86+0.1*'[2]per 10000'!L86</f>
        <v>0</v>
      </c>
      <c r="J60" s="9">
        <f>0.1*'[2]per 10000'!I86+0.2*'[2]per 10000'!J86+0.4*'[2]per 10000'!K86+0.2*'[2]per 10000'!L86+0.1*'[2]per 10000'!M86</f>
        <v>0</v>
      </c>
      <c r="K60" s="9">
        <f>0.1*'[2]per 10000'!J86+0.2*'[2]per 10000'!K86+0.4*'[2]per 10000'!L86+0.2*'[2]per 10000'!M86+0.1*'[2]per 10000'!N86</f>
        <v>0</v>
      </c>
      <c r="L60" s="9">
        <f>0.1*'[2]per 10000'!K86+0.2*'[2]per 10000'!L86+0.4*'[2]per 10000'!M86+0.2*'[2]per 10000'!N86+0.1*'[2]per 10000'!O86</f>
        <v>0</v>
      </c>
      <c r="M60" s="9">
        <f>0.1*'[2]per 10000'!L86+0.2*'[2]per 10000'!M86+0.4*'[2]per 10000'!N86+0.2*'[2]per 10000'!O86+0.1*'[2]per 10000'!P86</f>
        <v>0</v>
      </c>
      <c r="N60" s="9">
        <f>0.1*'[2]per 10000'!M86+0.2*'[2]per 10000'!N86+0.4*'[2]per 10000'!O86+0.2*'[2]per 10000'!P86+0.1*'[2]per 10000'!Q86</f>
        <v>2.3098839936086517E-2</v>
      </c>
      <c r="O60" s="9">
        <f>0.1*'[2]per 10000'!N86+0.2*'[2]per 10000'!O86+0.4*'[2]per 10000'!P86+0.2*'[2]per 10000'!Q86+0.1*'[2]per 10000'!R86</f>
        <v>4.6197679872173034E-2</v>
      </c>
      <c r="P60" s="9">
        <f>0.1*'[2]per 10000'!O86+0.2*'[2]per 10000'!P86+0.4*'[2]per 10000'!Q86+0.2*'[2]per 10000'!R86+0.1*'[2]per 10000'!S86</f>
        <v>9.2395359744346067E-2</v>
      </c>
      <c r="Q60" s="9">
        <f>0.1*'[2]per 10000'!P86+0.2*'[2]per 10000'!Q86+0.4*'[2]per 10000'!R86+0.2*'[2]per 10000'!S86+0.1*'[2]per 10000'!T86</f>
        <v>4.6197679872173034E-2</v>
      </c>
      <c r="R60" s="9">
        <f>0.1*'[2]per 10000'!Q86+0.2*'[2]per 10000'!R86+0.4*'[2]per 10000'!S86+0.2*'[2]per 10000'!T86+0.1*'[2]per 10000'!U86</f>
        <v>2.3098839936086517E-2</v>
      </c>
      <c r="S60" s="9">
        <f>0.1*'[2]per 10000'!R86+0.2*'[2]per 10000'!S86+0.4*'[2]per 10000'!T86+0.2*'[2]per 10000'!U86+0.1*'[2]per 10000'!V86</f>
        <v>0</v>
      </c>
      <c r="T60" s="9">
        <f>0.1*'[2]per 10000'!S86+0.2*'[2]per 10000'!T86+0.4*'[2]per 10000'!U86+0.2*'[2]per 10000'!V86+0.1*'[2]per 10000'!W86</f>
        <v>0</v>
      </c>
      <c r="U60" s="9">
        <f>0.1*'[2]per 10000'!T86+0.2*'[2]per 10000'!U86+0.4*'[2]per 10000'!V86+0.2*'[2]per 10000'!W86+0.1*'[2]per 10000'!X86</f>
        <v>0</v>
      </c>
      <c r="V60" s="9">
        <f>0.1*'[2]per 10000'!U86+0.2*'[2]per 10000'!V86+0.4*'[2]per 10000'!W86+0.2*'[2]per 10000'!X86+0.1*'[2]per 10000'!Y86</f>
        <v>0</v>
      </c>
      <c r="W60" s="9">
        <f>0.1*'[2]per 10000'!V86+0.2*'[2]per 10000'!W86+0.4*'[2]per 10000'!X86+0.2*'[2]per 10000'!Y86+0.1*'[2]per 10000'!Z86</f>
        <v>0</v>
      </c>
      <c r="X60" s="9">
        <f>0.1*'[2]per 10000'!W86+0.2*'[2]per 10000'!X86+0.4*'[2]per 10000'!Y86+0.2*'[2]per 10000'!Z86+0.1*'[2]per 10000'!AA86</f>
        <v>0</v>
      </c>
      <c r="Y60" s="9">
        <f>0.1*'[2]per 10000'!X86+0.2*'[2]per 10000'!Y86+0.4*'[2]per 10000'!Z86+0.2*'[2]per 10000'!AA86+0.1*'[2]per 10000'!AB86</f>
        <v>0</v>
      </c>
      <c r="Z60" s="9">
        <f>0.1*'[2]per 10000'!Y86+0.2*'[2]per 10000'!Z86+0.4*'[2]per 10000'!AA86+0.2*'[2]per 10000'!AB86+0.1*'[2]per 10000'!AC86</f>
        <v>0</v>
      </c>
      <c r="AA60" s="9">
        <f>0.1*'[2]per 10000'!Z86+0.2*'[2]per 10000'!AA86+0.4*'[2]per 10000'!AB86+0.2*'[2]per 10000'!AC86+0.1*'[2]per 10000'!AD86</f>
        <v>0</v>
      </c>
      <c r="AB60" s="9">
        <f>0.1*'[2]per 10000'!AA86+0.2*'[2]per 10000'!AB86+0.4*'[2]per 10000'!AC86+0.2*'[2]per 10000'!AD86+0.1*'[2]per 10000'!AE86</f>
        <v>0</v>
      </c>
      <c r="AC60" s="9">
        <f>0.1*'[2]per 10000'!AB86+0.2*'[2]per 10000'!AC86+0.4*'[2]per 10000'!AD86+0.2*'[2]per 10000'!AE86+0.1*'[2]per 10000'!AF86</f>
        <v>0</v>
      </c>
      <c r="AD60" s="9">
        <f>0.1*'[2]per 10000'!AC86+0.2*'[2]per 10000'!AD86+0.4*'[2]per 10000'!AE86+0.2*'[2]per 10000'!AF86+0.1*'[2]per 10000'!AG86</f>
        <v>0</v>
      </c>
      <c r="AE60" s="9">
        <f>0.1*'[2]per 10000'!AD86+0.2*'[2]per 10000'!AE86+0.4*'[2]per 10000'!AF86+0.2*'[2]per 10000'!AG86+0.1*'[2]per 10000'!AH86</f>
        <v>0</v>
      </c>
      <c r="AF60" s="9">
        <f>(0.1*'[2]per 10000'!AE86+0.2*'[2]per 10000'!AF86+0.4*'[2]per 10000'!AG86+0.2*'[2]per 10000'!AH86)/0.9</f>
        <v>0</v>
      </c>
      <c r="AG60" s="9">
        <f>(0.1*'[2]per 10000'!AF86+0.2*'[2]per 10000'!AG86+0.4*'[2]per 10000'!AH86)/0.7</f>
        <v>0</v>
      </c>
    </row>
    <row r="61" spans="1:33" x14ac:dyDescent="0.2">
      <c r="A61" s="19" t="s">
        <v>70</v>
      </c>
      <c r="B61" s="8" t="s">
        <v>70</v>
      </c>
      <c r="C61" s="9">
        <f>0.1*'[2]per 10000'!B87+0.2*'[2]per 10000'!C87+0.4*'[2]per 10000'!D87+0.2*'[2]per 10000'!E87+0.1*'[2]per 10000'!F87</f>
        <v>0</v>
      </c>
      <c r="D61" s="9">
        <f>0.1*'[2]per 10000'!C87+0.2*'[2]per 10000'!D87+0.4*'[2]per 10000'!E87+0.2*'[2]per 10000'!F87+0.1*'[2]per 10000'!G87</f>
        <v>0</v>
      </c>
      <c r="E61" s="9">
        <f>0.1*'[2]per 10000'!D87+0.2*'[2]per 10000'!E87+0.4*'[2]per 10000'!F87+0.2*'[2]per 10000'!G87+0.1*'[2]per 10000'!H87</f>
        <v>0</v>
      </c>
      <c r="F61" s="9">
        <f>0.1*'[2]per 10000'!E87+0.2*'[2]per 10000'!F87+0.4*'[2]per 10000'!G87+0.2*'[2]per 10000'!H87+0.1*'[2]per 10000'!I87</f>
        <v>0</v>
      </c>
      <c r="G61" s="9">
        <f>0.1*'[2]per 10000'!F87+0.2*'[2]per 10000'!G87+0.4*'[2]per 10000'!H87+0.2*'[2]per 10000'!I87+0.1*'[2]per 10000'!J87</f>
        <v>0</v>
      </c>
      <c r="H61" s="9">
        <f>0.1*'[2]per 10000'!G87+0.2*'[2]per 10000'!H87+0.4*'[2]per 10000'!I87+0.2*'[2]per 10000'!J87+0.1*'[2]per 10000'!K87</f>
        <v>0</v>
      </c>
      <c r="I61" s="9">
        <f>0.1*'[2]per 10000'!H87+0.2*'[2]per 10000'!I87+0.4*'[2]per 10000'!J87+0.2*'[2]per 10000'!K87+0.1*'[2]per 10000'!L87</f>
        <v>0</v>
      </c>
      <c r="J61" s="9">
        <f>0.1*'[2]per 10000'!I87+0.2*'[2]per 10000'!J87+0.4*'[2]per 10000'!K87+0.2*'[2]per 10000'!L87+0.1*'[2]per 10000'!M87</f>
        <v>0</v>
      </c>
      <c r="K61" s="9">
        <f>0.1*'[2]per 10000'!J87+0.2*'[2]per 10000'!K87+0.4*'[2]per 10000'!L87+0.2*'[2]per 10000'!M87+0.1*'[2]per 10000'!N87</f>
        <v>0</v>
      </c>
      <c r="L61" s="9">
        <f>0.1*'[2]per 10000'!K87+0.2*'[2]per 10000'!L87+0.4*'[2]per 10000'!M87+0.2*'[2]per 10000'!N87+0.1*'[2]per 10000'!O87</f>
        <v>0</v>
      </c>
      <c r="M61" s="9">
        <f>0.1*'[2]per 10000'!L87+0.2*'[2]per 10000'!M87+0.4*'[2]per 10000'!N87+0.2*'[2]per 10000'!O87+0.1*'[2]per 10000'!P87</f>
        <v>0</v>
      </c>
      <c r="N61" s="9">
        <f>0.1*'[2]per 10000'!M87+0.2*'[2]per 10000'!N87+0.4*'[2]per 10000'!O87+0.2*'[2]per 10000'!P87+0.1*'[2]per 10000'!Q87</f>
        <v>0</v>
      </c>
      <c r="O61" s="9">
        <f>0.1*'[2]per 10000'!N87+0.2*'[2]per 10000'!O87+0.4*'[2]per 10000'!P87+0.2*'[2]per 10000'!Q87+0.1*'[2]per 10000'!R87</f>
        <v>0</v>
      </c>
      <c r="P61" s="9">
        <f>0.1*'[2]per 10000'!O87+0.2*'[2]per 10000'!P87+0.4*'[2]per 10000'!Q87+0.2*'[2]per 10000'!R87+0.1*'[2]per 10000'!S87</f>
        <v>0</v>
      </c>
      <c r="Q61" s="9">
        <f>0.1*'[2]per 10000'!P87+0.2*'[2]per 10000'!Q87+0.4*'[2]per 10000'!R87+0.2*'[2]per 10000'!S87+0.1*'[2]per 10000'!T87</f>
        <v>0</v>
      </c>
      <c r="R61" s="9">
        <f>0.1*'[2]per 10000'!Q87+0.2*'[2]per 10000'!R87+0.4*'[2]per 10000'!S87+0.2*'[2]per 10000'!T87+0.1*'[2]per 10000'!U87</f>
        <v>0</v>
      </c>
      <c r="S61" s="9">
        <f>0.1*'[2]per 10000'!R87+0.2*'[2]per 10000'!S87+0.4*'[2]per 10000'!T87+0.2*'[2]per 10000'!U87+0.1*'[2]per 10000'!V87</f>
        <v>0</v>
      </c>
      <c r="T61" s="9">
        <f>0.1*'[2]per 10000'!S87+0.2*'[2]per 10000'!T87+0.4*'[2]per 10000'!U87+0.2*'[2]per 10000'!V87+0.1*'[2]per 10000'!W87</f>
        <v>0</v>
      </c>
      <c r="U61" s="9">
        <f>0.1*'[2]per 10000'!T87+0.2*'[2]per 10000'!U87+0.4*'[2]per 10000'!V87+0.2*'[2]per 10000'!W87+0.1*'[2]per 10000'!X87</f>
        <v>0</v>
      </c>
      <c r="V61" s="9">
        <f>0.1*'[2]per 10000'!U87+0.2*'[2]per 10000'!V87+0.4*'[2]per 10000'!W87+0.2*'[2]per 10000'!X87+0.1*'[2]per 10000'!Y87</f>
        <v>0</v>
      </c>
      <c r="W61" s="9">
        <f>0.1*'[2]per 10000'!V87+0.2*'[2]per 10000'!W87+0.4*'[2]per 10000'!X87+0.2*'[2]per 10000'!Y87+0.1*'[2]per 10000'!Z87</f>
        <v>0</v>
      </c>
      <c r="X61" s="9">
        <f>0.1*'[2]per 10000'!W87+0.2*'[2]per 10000'!X87+0.4*'[2]per 10000'!Y87+0.2*'[2]per 10000'!Z87+0.1*'[2]per 10000'!AA87</f>
        <v>0</v>
      </c>
      <c r="Y61" s="9">
        <f>0.1*'[2]per 10000'!X87+0.2*'[2]per 10000'!Y87+0.4*'[2]per 10000'!Z87+0.2*'[2]per 10000'!AA87+0.1*'[2]per 10000'!AB87</f>
        <v>0</v>
      </c>
      <c r="Z61" s="9">
        <f>0.1*'[2]per 10000'!Y87+0.2*'[2]per 10000'!Z87+0.4*'[2]per 10000'!AA87+0.2*'[2]per 10000'!AB87+0.1*'[2]per 10000'!AC87</f>
        <v>0</v>
      </c>
      <c r="AA61" s="9">
        <f>0.1*'[2]per 10000'!Z87+0.2*'[2]per 10000'!AA87+0.4*'[2]per 10000'!AB87+0.2*'[2]per 10000'!AC87+0.1*'[2]per 10000'!AD87</f>
        <v>0</v>
      </c>
      <c r="AB61" s="9">
        <f>0.1*'[2]per 10000'!AA87+0.2*'[2]per 10000'!AB87+0.4*'[2]per 10000'!AC87+0.2*'[2]per 10000'!AD87+0.1*'[2]per 10000'!AE87</f>
        <v>0</v>
      </c>
      <c r="AC61" s="9">
        <f>0.1*'[2]per 10000'!AB87+0.2*'[2]per 10000'!AC87+0.4*'[2]per 10000'!AD87+0.2*'[2]per 10000'!AE87+0.1*'[2]per 10000'!AF87</f>
        <v>0</v>
      </c>
      <c r="AD61" s="9">
        <f>0.1*'[2]per 10000'!AC87+0.2*'[2]per 10000'!AD87+0.4*'[2]per 10000'!AE87+0.2*'[2]per 10000'!AF87+0.1*'[2]per 10000'!AG87</f>
        <v>0</v>
      </c>
      <c r="AE61" s="9">
        <f>0.1*'[2]per 10000'!AD87+0.2*'[2]per 10000'!AE87+0.4*'[2]per 10000'!AF87+0.2*'[2]per 10000'!AG87+0.1*'[2]per 10000'!AH87</f>
        <v>0</v>
      </c>
      <c r="AF61" s="9">
        <f>(0.1*'[2]per 10000'!AE87+0.2*'[2]per 10000'!AF87+0.4*'[2]per 10000'!AG87+0.2*'[2]per 10000'!AH87)/0.9</f>
        <v>0</v>
      </c>
      <c r="AG61" s="9">
        <f>(0.1*'[2]per 10000'!AF87+0.2*'[2]per 10000'!AG87+0.4*'[2]per 10000'!AH87)/0.7</f>
        <v>0</v>
      </c>
    </row>
    <row r="62" spans="1:33" x14ac:dyDescent="0.2">
      <c r="A62" s="19" t="s">
        <v>71</v>
      </c>
      <c r="B62" s="8" t="s">
        <v>71</v>
      </c>
      <c r="C62" s="9">
        <f>0.1*'[2]per 10000'!B89+0.2*'[2]per 10000'!C89+0.4*'[2]per 10000'!D89+0.2*'[2]per 10000'!E89+0.1*'[2]per 10000'!F89</f>
        <v>0</v>
      </c>
      <c r="D62" s="9">
        <f>0.1*'[2]per 10000'!C89+0.2*'[2]per 10000'!D89+0.4*'[2]per 10000'!E89+0.2*'[2]per 10000'!F89+0.1*'[2]per 10000'!G89</f>
        <v>0</v>
      </c>
      <c r="E62" s="9">
        <f>0.1*'[2]per 10000'!D89+0.2*'[2]per 10000'!E89+0.4*'[2]per 10000'!F89+0.2*'[2]per 10000'!G89+0.1*'[2]per 10000'!H89</f>
        <v>0</v>
      </c>
      <c r="F62" s="9">
        <f>0.1*'[2]per 10000'!E89+0.2*'[2]per 10000'!F89+0.4*'[2]per 10000'!G89+0.2*'[2]per 10000'!H89+0.1*'[2]per 10000'!I89</f>
        <v>0</v>
      </c>
      <c r="G62" s="9">
        <f>0.1*'[2]per 10000'!F89+0.2*'[2]per 10000'!G89+0.4*'[2]per 10000'!H89+0.2*'[2]per 10000'!I89+0.1*'[2]per 10000'!J89</f>
        <v>0</v>
      </c>
      <c r="H62" s="9">
        <f>0.1*'[2]per 10000'!G89+0.2*'[2]per 10000'!H89+0.4*'[2]per 10000'!I89+0.2*'[2]per 10000'!J89+0.1*'[2]per 10000'!K89</f>
        <v>0</v>
      </c>
      <c r="I62" s="9">
        <f>0.1*'[2]per 10000'!H89+0.2*'[2]per 10000'!I89+0.4*'[2]per 10000'!J89+0.2*'[2]per 10000'!K89+0.1*'[2]per 10000'!L89</f>
        <v>0</v>
      </c>
      <c r="J62" s="9">
        <f>0.1*'[2]per 10000'!I89+0.2*'[2]per 10000'!J89+0.4*'[2]per 10000'!K89+0.2*'[2]per 10000'!L89+0.1*'[2]per 10000'!M89</f>
        <v>0</v>
      </c>
      <c r="K62" s="9">
        <f>0.1*'[2]per 10000'!J89+0.2*'[2]per 10000'!K89+0.4*'[2]per 10000'!L89+0.2*'[2]per 10000'!M89+0.1*'[2]per 10000'!N89</f>
        <v>0</v>
      </c>
      <c r="L62" s="9">
        <f>0.1*'[2]per 10000'!K89+0.2*'[2]per 10000'!L89+0.4*'[2]per 10000'!M89+0.2*'[2]per 10000'!N89+0.1*'[2]per 10000'!O89</f>
        <v>0</v>
      </c>
      <c r="M62" s="9">
        <f>0.1*'[2]per 10000'!L89+0.2*'[2]per 10000'!M89+0.4*'[2]per 10000'!N89+0.2*'[2]per 10000'!O89+0.1*'[2]per 10000'!P89</f>
        <v>0</v>
      </c>
      <c r="N62" s="9">
        <f>0.1*'[2]per 10000'!M89+0.2*'[2]per 10000'!N89+0.4*'[2]per 10000'!O89+0.2*'[2]per 10000'!P89+0.1*'[2]per 10000'!Q89</f>
        <v>0</v>
      </c>
      <c r="O62" s="9">
        <f>0.1*'[2]per 10000'!N89+0.2*'[2]per 10000'!O89+0.4*'[2]per 10000'!P89+0.2*'[2]per 10000'!Q89+0.1*'[2]per 10000'!R89</f>
        <v>0</v>
      </c>
      <c r="P62" s="9">
        <f>0.1*'[2]per 10000'!O89+0.2*'[2]per 10000'!P89+0.4*'[2]per 10000'!Q89+0.2*'[2]per 10000'!R89+0.1*'[2]per 10000'!S89</f>
        <v>0</v>
      </c>
      <c r="Q62" s="9">
        <f>0.1*'[2]per 10000'!P89+0.2*'[2]per 10000'!Q89+0.4*'[2]per 10000'!R89+0.2*'[2]per 10000'!S89+0.1*'[2]per 10000'!T89</f>
        <v>0</v>
      </c>
      <c r="R62" s="9">
        <f>0.1*'[2]per 10000'!Q89+0.2*'[2]per 10000'!R89+0.4*'[2]per 10000'!S89+0.2*'[2]per 10000'!T89+0.1*'[2]per 10000'!U89</f>
        <v>0</v>
      </c>
      <c r="S62" s="9">
        <f>0.1*'[2]per 10000'!R89+0.2*'[2]per 10000'!S89+0.4*'[2]per 10000'!T89+0.2*'[2]per 10000'!U89+0.1*'[2]per 10000'!V89</f>
        <v>0</v>
      </c>
      <c r="T62" s="9">
        <f>0.1*'[2]per 10000'!S89+0.2*'[2]per 10000'!T89+0.4*'[2]per 10000'!U89+0.2*'[2]per 10000'!V89+0.1*'[2]per 10000'!W89</f>
        <v>0</v>
      </c>
      <c r="U62" s="9">
        <f>0.1*'[2]per 10000'!T89+0.2*'[2]per 10000'!U89+0.4*'[2]per 10000'!V89+0.2*'[2]per 10000'!W89+0.1*'[2]per 10000'!X89</f>
        <v>0</v>
      </c>
      <c r="V62" s="9">
        <f>0.1*'[2]per 10000'!U89+0.2*'[2]per 10000'!V89+0.4*'[2]per 10000'!W89+0.2*'[2]per 10000'!X89+0.1*'[2]per 10000'!Y89</f>
        <v>0</v>
      </c>
      <c r="W62" s="9">
        <f>0.1*'[2]per 10000'!V89+0.2*'[2]per 10000'!W89+0.4*'[2]per 10000'!X89+0.2*'[2]per 10000'!Y89+0.1*'[2]per 10000'!Z89</f>
        <v>0</v>
      </c>
      <c r="X62" s="9">
        <f>0.1*'[2]per 10000'!W89+0.2*'[2]per 10000'!X89+0.4*'[2]per 10000'!Y89+0.2*'[2]per 10000'!Z89+0.1*'[2]per 10000'!AA89</f>
        <v>0</v>
      </c>
      <c r="Y62" s="9">
        <f>0.1*'[2]per 10000'!X89+0.2*'[2]per 10000'!Y89+0.4*'[2]per 10000'!Z89+0.2*'[2]per 10000'!AA89+0.1*'[2]per 10000'!AB89</f>
        <v>0</v>
      </c>
      <c r="Z62" s="9">
        <f>0.1*'[2]per 10000'!Y89+0.2*'[2]per 10000'!Z89+0.4*'[2]per 10000'!AA89+0.2*'[2]per 10000'!AB89+0.1*'[2]per 10000'!AC89</f>
        <v>0</v>
      </c>
      <c r="AA62" s="9">
        <f>0.1*'[2]per 10000'!Z89+0.2*'[2]per 10000'!AA89+0.4*'[2]per 10000'!AB89+0.2*'[2]per 10000'!AC89+0.1*'[2]per 10000'!AD89</f>
        <v>0</v>
      </c>
      <c r="AB62" s="9">
        <f>0.1*'[2]per 10000'!AA89+0.2*'[2]per 10000'!AB89+0.4*'[2]per 10000'!AC89+0.2*'[2]per 10000'!AD89+0.1*'[2]per 10000'!AE89</f>
        <v>0</v>
      </c>
      <c r="AC62" s="9">
        <f>0.1*'[2]per 10000'!AB89+0.2*'[2]per 10000'!AC89+0.4*'[2]per 10000'!AD89+0.2*'[2]per 10000'!AE89+0.1*'[2]per 10000'!AF89</f>
        <v>0</v>
      </c>
      <c r="AD62" s="9">
        <f>0.1*'[2]per 10000'!AC89+0.2*'[2]per 10000'!AD89+0.4*'[2]per 10000'!AE89+0.2*'[2]per 10000'!AF89+0.1*'[2]per 10000'!AG89</f>
        <v>0</v>
      </c>
      <c r="AE62" s="9">
        <f>0.1*'[2]per 10000'!AD89+0.2*'[2]per 10000'!AE89+0.4*'[2]per 10000'!AF89+0.2*'[2]per 10000'!AG89+0.1*'[2]per 10000'!AH89</f>
        <v>0</v>
      </c>
      <c r="AF62" s="9">
        <f>(0.1*'[2]per 10000'!AE89+0.2*'[2]per 10000'!AF89+0.4*'[2]per 10000'!AG89+0.2*'[2]per 10000'!AH89)/0.9</f>
        <v>0</v>
      </c>
      <c r="AG62" s="9">
        <f>(0.1*'[2]per 10000'!AF89+0.2*'[2]per 10000'!AG89+0.4*'[2]per 10000'!AH89)/0.7</f>
        <v>0</v>
      </c>
    </row>
    <row r="63" spans="1:33" x14ac:dyDescent="0.2">
      <c r="A63" s="19" t="s">
        <v>72</v>
      </c>
      <c r="B63" s="8" t="s">
        <v>72</v>
      </c>
      <c r="C63" s="9">
        <f>0.1*'[2]per 10000'!B90+0.2*'[2]per 10000'!C90+0.4*'[2]per 10000'!D90+0.2*'[2]per 10000'!E90+0.1*'[2]per 10000'!F90</f>
        <v>0</v>
      </c>
      <c r="D63" s="9">
        <f>0.1*'[2]per 10000'!C90+0.2*'[2]per 10000'!D90+0.4*'[2]per 10000'!E90+0.2*'[2]per 10000'!F90+0.1*'[2]per 10000'!G90</f>
        <v>0</v>
      </c>
      <c r="E63" s="9">
        <f>0.1*'[2]per 10000'!D90+0.2*'[2]per 10000'!E90+0.4*'[2]per 10000'!F90+0.2*'[2]per 10000'!G90+0.1*'[2]per 10000'!H90</f>
        <v>0</v>
      </c>
      <c r="F63" s="9">
        <f>0.1*'[2]per 10000'!E90+0.2*'[2]per 10000'!F90+0.4*'[2]per 10000'!G90+0.2*'[2]per 10000'!H90+0.1*'[2]per 10000'!I90</f>
        <v>0</v>
      </c>
      <c r="G63" s="9">
        <f>0.1*'[2]per 10000'!F90+0.2*'[2]per 10000'!G90+0.4*'[2]per 10000'!H90+0.2*'[2]per 10000'!I90+0.1*'[2]per 10000'!J90</f>
        <v>0</v>
      </c>
      <c r="H63" s="9">
        <f>0.1*'[2]per 10000'!G90+0.2*'[2]per 10000'!H90+0.4*'[2]per 10000'!I90+0.2*'[2]per 10000'!J90+0.1*'[2]per 10000'!K90</f>
        <v>0</v>
      </c>
      <c r="I63" s="9">
        <f>0.1*'[2]per 10000'!H90+0.2*'[2]per 10000'!I90+0.4*'[2]per 10000'!J90+0.2*'[2]per 10000'!K90+0.1*'[2]per 10000'!L90</f>
        <v>0</v>
      </c>
      <c r="J63" s="9">
        <f>0.1*'[2]per 10000'!I90+0.2*'[2]per 10000'!J90+0.4*'[2]per 10000'!K90+0.2*'[2]per 10000'!L90+0.1*'[2]per 10000'!M90</f>
        <v>0</v>
      </c>
      <c r="K63" s="9">
        <f>0.1*'[2]per 10000'!J90+0.2*'[2]per 10000'!K90+0.4*'[2]per 10000'!L90+0.2*'[2]per 10000'!M90+0.1*'[2]per 10000'!N90</f>
        <v>0</v>
      </c>
      <c r="L63" s="9">
        <f>0.1*'[2]per 10000'!K90+0.2*'[2]per 10000'!L90+0.4*'[2]per 10000'!M90+0.2*'[2]per 10000'!N90+0.1*'[2]per 10000'!O90</f>
        <v>0</v>
      </c>
      <c r="M63" s="9">
        <f>0.1*'[2]per 10000'!L90+0.2*'[2]per 10000'!M90+0.4*'[2]per 10000'!N90+0.2*'[2]per 10000'!O90+0.1*'[2]per 10000'!P90</f>
        <v>0</v>
      </c>
      <c r="N63" s="9">
        <f>0.1*'[2]per 10000'!M90+0.2*'[2]per 10000'!N90+0.4*'[2]per 10000'!O90+0.2*'[2]per 10000'!P90+0.1*'[2]per 10000'!Q90</f>
        <v>0</v>
      </c>
      <c r="O63" s="9">
        <f>0.1*'[2]per 10000'!N90+0.2*'[2]per 10000'!O90+0.4*'[2]per 10000'!P90+0.2*'[2]per 10000'!Q90+0.1*'[2]per 10000'!R90</f>
        <v>0</v>
      </c>
      <c r="P63" s="9">
        <f>0.1*'[2]per 10000'!O90+0.2*'[2]per 10000'!P90+0.4*'[2]per 10000'!Q90+0.2*'[2]per 10000'!R90+0.1*'[2]per 10000'!S90</f>
        <v>0</v>
      </c>
      <c r="Q63" s="9">
        <f>0.1*'[2]per 10000'!P90+0.2*'[2]per 10000'!Q90+0.4*'[2]per 10000'!R90+0.2*'[2]per 10000'!S90+0.1*'[2]per 10000'!T90</f>
        <v>0</v>
      </c>
      <c r="R63" s="9">
        <f>0.1*'[2]per 10000'!Q90+0.2*'[2]per 10000'!R90+0.4*'[2]per 10000'!S90+0.2*'[2]per 10000'!T90+0.1*'[2]per 10000'!U90</f>
        <v>0</v>
      </c>
      <c r="S63" s="9">
        <f>0.1*'[2]per 10000'!R90+0.2*'[2]per 10000'!S90+0.4*'[2]per 10000'!T90+0.2*'[2]per 10000'!U90+0.1*'[2]per 10000'!V90</f>
        <v>0</v>
      </c>
      <c r="T63" s="9">
        <f>0.1*'[2]per 10000'!S90+0.2*'[2]per 10000'!T90+0.4*'[2]per 10000'!U90+0.2*'[2]per 10000'!V90+0.1*'[2]per 10000'!W90</f>
        <v>0</v>
      </c>
      <c r="U63" s="9">
        <f>0.1*'[2]per 10000'!T90+0.2*'[2]per 10000'!U90+0.4*'[2]per 10000'!V90+0.2*'[2]per 10000'!W90+0.1*'[2]per 10000'!X90</f>
        <v>0</v>
      </c>
      <c r="V63" s="9">
        <f>0.1*'[2]per 10000'!U90+0.2*'[2]per 10000'!V90+0.4*'[2]per 10000'!W90+0.2*'[2]per 10000'!X90+0.1*'[2]per 10000'!Y90</f>
        <v>0</v>
      </c>
      <c r="W63" s="9">
        <f>0.1*'[2]per 10000'!V90+0.2*'[2]per 10000'!W90+0.4*'[2]per 10000'!X90+0.2*'[2]per 10000'!Y90+0.1*'[2]per 10000'!Z90</f>
        <v>0</v>
      </c>
      <c r="X63" s="9">
        <f>0.1*'[2]per 10000'!W90+0.2*'[2]per 10000'!X90+0.4*'[2]per 10000'!Y90+0.2*'[2]per 10000'!Z90+0.1*'[2]per 10000'!AA90</f>
        <v>0</v>
      </c>
      <c r="Y63" s="9">
        <f>0.1*'[2]per 10000'!X90+0.2*'[2]per 10000'!Y90+0.4*'[2]per 10000'!Z90+0.2*'[2]per 10000'!AA90+0.1*'[2]per 10000'!AB90</f>
        <v>0</v>
      </c>
      <c r="Z63" s="9">
        <f>0.1*'[2]per 10000'!Y90+0.2*'[2]per 10000'!Z90+0.4*'[2]per 10000'!AA90+0.2*'[2]per 10000'!AB90+0.1*'[2]per 10000'!AC90</f>
        <v>0</v>
      </c>
      <c r="AA63" s="9">
        <f>0.1*'[2]per 10000'!Z90+0.2*'[2]per 10000'!AA90+0.4*'[2]per 10000'!AB90+0.2*'[2]per 10000'!AC90+0.1*'[2]per 10000'!AD90</f>
        <v>0</v>
      </c>
      <c r="AB63" s="9">
        <f>0.1*'[2]per 10000'!AA90+0.2*'[2]per 10000'!AB90+0.4*'[2]per 10000'!AC90+0.2*'[2]per 10000'!AD90+0.1*'[2]per 10000'!AE90</f>
        <v>0</v>
      </c>
      <c r="AC63" s="9">
        <f>0.1*'[2]per 10000'!AB90+0.2*'[2]per 10000'!AC90+0.4*'[2]per 10000'!AD90+0.2*'[2]per 10000'!AE90+0.1*'[2]per 10000'!AF90</f>
        <v>0</v>
      </c>
      <c r="AD63" s="9">
        <f>0.1*'[2]per 10000'!AC90+0.2*'[2]per 10000'!AD90+0.4*'[2]per 10000'!AE90+0.2*'[2]per 10000'!AF90+0.1*'[2]per 10000'!AG90</f>
        <v>0</v>
      </c>
      <c r="AE63" s="9">
        <f>0.1*'[2]per 10000'!AD90+0.2*'[2]per 10000'!AE90+0.4*'[2]per 10000'!AF90+0.2*'[2]per 10000'!AG90+0.1*'[2]per 10000'!AH90</f>
        <v>0</v>
      </c>
      <c r="AF63" s="9">
        <f>(0.1*'[2]per 10000'!AE90+0.2*'[2]per 10000'!AF90+0.4*'[2]per 10000'!AG90+0.2*'[2]per 10000'!AH90)/0.9</f>
        <v>0</v>
      </c>
      <c r="AG63" s="9">
        <f>(0.1*'[2]per 10000'!AF90+0.2*'[2]per 10000'!AG90+0.4*'[2]per 10000'!AH90)/0.7</f>
        <v>0</v>
      </c>
    </row>
    <row r="64" spans="1:33" x14ac:dyDescent="0.2">
      <c r="A64" s="19" t="s">
        <v>73</v>
      </c>
      <c r="B64" s="8" t="s">
        <v>73</v>
      </c>
      <c r="C64" s="9">
        <f>0.1*'[2]per 10000'!B91+0.2*'[2]per 10000'!C91+0.4*'[2]per 10000'!D91+0.2*'[2]per 10000'!E91+0.1*'[2]per 10000'!F91</f>
        <v>2.8647599730238168E-2</v>
      </c>
      <c r="D64" s="9">
        <f>0.1*'[2]per 10000'!C91+0.2*'[2]per 10000'!D91+0.4*'[2]per 10000'!E91+0.2*'[2]per 10000'!F91+0.1*'[2]per 10000'!G91</f>
        <v>2.7515799997468612E-2</v>
      </c>
      <c r="E64" s="9">
        <f>0.1*'[2]per 10000'!D91+0.2*'[2]per 10000'!E91+0.4*'[2]per 10000'!F91+0.2*'[2]per 10000'!G91+0.1*'[2]per 10000'!H91</f>
        <v>2.0030427819793077E-2</v>
      </c>
      <c r="F64" s="9">
        <f>0.1*'[2]per 10000'!E91+0.2*'[2]per 10000'!F91+0.4*'[2]per 10000'!G91+0.2*'[2]per 10000'!H91+0.1*'[2]per 10000'!I91</f>
        <v>1.4118965085732023E-2</v>
      </c>
      <c r="G64" s="9">
        <f>0.1*'[2]per 10000'!F91+0.2*'[2]per 10000'!G91+0.4*'[2]per 10000'!H91+0.2*'[2]per 10000'!I91+0.1*'[2]per 10000'!J91</f>
        <v>1.007338137216378E-2</v>
      </c>
      <c r="H64" s="9">
        <f>0.1*'[2]per 10000'!G91+0.2*'[2]per 10000'!H91+0.4*'[2]per 10000'!I91+0.2*'[2]per 10000'!J91+0.1*'[2]per 10000'!K91</f>
        <v>8.749862328113792E-3</v>
      </c>
      <c r="I64" s="9">
        <f>0.1*'[2]per 10000'!H91+0.2*'[2]per 10000'!I91+0.4*'[2]per 10000'!J91+0.2*'[2]per 10000'!K91+0.1*'[2]per 10000'!L91</f>
        <v>8.6138273811617299E-3</v>
      </c>
      <c r="J64" s="9">
        <f>0.1*'[2]per 10000'!I91+0.2*'[2]per 10000'!J91+0.4*'[2]per 10000'!K91+0.2*'[2]per 10000'!L91+0.1*'[2]per 10000'!M91</f>
        <v>1.045410033716484E-2</v>
      </c>
      <c r="K64" s="9">
        <f>0.1*'[2]per 10000'!J91+0.2*'[2]per 10000'!K91+0.4*'[2]per 10000'!L91+0.2*'[2]per 10000'!M91+0.1*'[2]per 10000'!N91</f>
        <v>1.3098954167371097E-2</v>
      </c>
      <c r="L64" s="9">
        <f>0.1*'[2]per 10000'!K91+0.2*'[2]per 10000'!L91+0.4*'[2]per 10000'!M91+0.2*'[2]per 10000'!N91+0.1*'[2]per 10000'!O91</f>
        <v>1.7233992103111384E-2</v>
      </c>
      <c r="M64" s="9">
        <f>0.1*'[2]per 10000'!L91+0.2*'[2]per 10000'!M91+0.4*'[2]per 10000'!N91+0.2*'[2]per 10000'!O91+0.1*'[2]per 10000'!P91</f>
        <v>1.5315613333603074E-2</v>
      </c>
      <c r="N64" s="9">
        <f>0.1*'[2]per 10000'!M91+0.2*'[2]per 10000'!N91+0.4*'[2]per 10000'!O91+0.2*'[2]per 10000'!P91+0.1*'[2]per 10000'!Q91</f>
        <v>1.5344639065105775E-2</v>
      </c>
      <c r="O64" s="9">
        <f>0.1*'[2]per 10000'!N91+0.2*'[2]per 10000'!O91+0.4*'[2]per 10000'!P91+0.2*'[2]per 10000'!Q91+0.1*'[2]per 10000'!R91</f>
        <v>1.355767049671351E-2</v>
      </c>
      <c r="P64" s="9">
        <f>0.1*'[2]per 10000'!O91+0.2*'[2]per 10000'!P91+0.4*'[2]per 10000'!Q91+0.2*'[2]per 10000'!R91+0.1*'[2]per 10000'!S91</f>
        <v>1.2517476950320827E-2</v>
      </c>
      <c r="Q64" s="9">
        <f>0.1*'[2]per 10000'!P91+0.2*'[2]per 10000'!Q91+0.4*'[2]per 10000'!R91+0.2*'[2]per 10000'!S91+0.1*'[2]per 10000'!T91</f>
        <v>1.1692738639661469E-2</v>
      </c>
      <c r="R64" s="9">
        <f>0.1*'[2]per 10000'!Q91+0.2*'[2]per 10000'!R91+0.4*'[2]per 10000'!S91+0.2*'[2]per 10000'!T91+0.1*'[2]per 10000'!U91</f>
        <v>1.0900697028368097E-2</v>
      </c>
      <c r="S64" s="9">
        <f>0.1*'[2]per 10000'!R91+0.2*'[2]per 10000'!S91+0.4*'[2]per 10000'!T91+0.2*'[2]per 10000'!U91+0.1*'[2]per 10000'!V91</f>
        <v>9.8966752644433931E-3</v>
      </c>
      <c r="T64" s="9">
        <f>0.1*'[2]per 10000'!S91+0.2*'[2]per 10000'!T91+0.4*'[2]per 10000'!U91+0.2*'[2]per 10000'!V91+0.1*'[2]per 10000'!W91</f>
        <v>9.237717042445066E-3</v>
      </c>
      <c r="U64" s="9">
        <f>0.1*'[2]per 10000'!T91+0.2*'[2]per 10000'!U91+0.4*'[2]per 10000'!V91+0.2*'[2]per 10000'!W91+0.1*'[2]per 10000'!X91</f>
        <v>8.3589462583287793E-3</v>
      </c>
      <c r="V64" s="9">
        <f>0.1*'[2]per 10000'!U91+0.2*'[2]per 10000'!V91+0.4*'[2]per 10000'!W91+0.2*'[2]per 10000'!X91+0.1*'[2]per 10000'!Y91</f>
        <v>7.0589324078712042E-3</v>
      </c>
      <c r="W64" s="9">
        <f>0.1*'[2]per 10000'!V91+0.2*'[2]per 10000'!W91+0.4*'[2]per 10000'!X91+0.2*'[2]per 10000'!Y91+0.1*'[2]per 10000'!Z91</f>
        <v>4.9188444820186536E-3</v>
      </c>
      <c r="X64" s="9">
        <f>0.1*'[2]per 10000'!W91+0.2*'[2]per 10000'!X91+0.4*'[2]per 10000'!Y91+0.2*'[2]per 10000'!Z91+0.1*'[2]per 10000'!AA91</f>
        <v>3.7730760453630165E-3</v>
      </c>
      <c r="Y64" s="9">
        <f>0.1*'[2]per 10000'!X91+0.2*'[2]per 10000'!Y91+0.4*'[2]per 10000'!Z91+0.2*'[2]per 10000'!AA91+0.1*'[2]per 10000'!AB91</f>
        <v>3.2400587115556808E-3</v>
      </c>
      <c r="Z64" s="9">
        <f>0.1*'[2]per 10000'!Y91+0.2*'[2]per 10000'!Z91+0.4*'[2]per 10000'!AA91+0.2*'[2]per 10000'!AB91+0.1*'[2]per 10000'!AC91</f>
        <v>3.44026989388039E-3</v>
      </c>
      <c r="AA64" s="9">
        <f>0.1*'[2]per 10000'!Z91+0.2*'[2]per 10000'!AA91+0.4*'[2]per 10000'!AB91+0.2*'[2]per 10000'!AC91+0.1*'[2]per 10000'!AD91</f>
        <v>3.7426767655018003E-3</v>
      </c>
      <c r="AB64" s="9">
        <f>0.1*'[2]per 10000'!AA91+0.2*'[2]per 10000'!AB91+0.4*'[2]per 10000'!AC91+0.2*'[2]per 10000'!AD91+0.1*'[2]per 10000'!AE91</f>
        <v>4.2550211585137858E-3</v>
      </c>
      <c r="AC64" s="9">
        <f>0.1*'[2]per 10000'!AB91+0.2*'[2]per 10000'!AC91+0.4*'[2]per 10000'!AD91+0.2*'[2]per 10000'!AE91+0.1*'[2]per 10000'!AF91</f>
        <v>4.4412462235262507E-3</v>
      </c>
      <c r="AD64" s="9">
        <f>0.1*'[2]per 10000'!AC91+0.2*'[2]per 10000'!AD91+0.4*'[2]per 10000'!AE91+0.2*'[2]per 10000'!AF91+0.1*'[2]per 10000'!AG91</f>
        <v>4.257782798136993E-3</v>
      </c>
      <c r="AE64" s="9">
        <f>0.1*'[2]per 10000'!AD91+0.2*'[2]per 10000'!AE91+0.4*'[2]per 10000'!AF91+0.2*'[2]per 10000'!AG91+0.1*'[2]per 10000'!AH91</f>
        <v>3.2468579318117108E-3</v>
      </c>
      <c r="AF64" s="9">
        <f>(0.1*'[2]per 10000'!AE91+0.2*'[2]per 10000'!AF91+0.4*'[2]per 10000'!AG91+0.2*'[2]per 10000'!AH91)/0.9</f>
        <v>2.1347464184915182E-3</v>
      </c>
      <c r="AG64" s="9">
        <f>(0.1*'[2]per 10000'!AF91+0.2*'[2]per 10000'!AG91+0.4*'[2]per 10000'!AH91)/0.7</f>
        <v>1.5467332957547414E-3</v>
      </c>
    </row>
    <row r="65" spans="1:16383" x14ac:dyDescent="0.2">
      <c r="A65" s="19" t="s">
        <v>74</v>
      </c>
      <c r="B65" s="8" t="s">
        <v>74</v>
      </c>
      <c r="C65" s="9">
        <f>0.1*'[2]per 10000'!B92+0.2*'[2]per 10000'!C92+0.4*'[2]per 10000'!D92+0.2*'[2]per 10000'!E92+0.1*'[2]per 10000'!F92</f>
        <v>2.4557894701250833E-3</v>
      </c>
      <c r="D65" s="9">
        <f>0.1*'[2]per 10000'!C92+0.2*'[2]per 10000'!D92+0.4*'[2]per 10000'!E92+0.2*'[2]per 10000'!F92+0.1*'[2]per 10000'!G92</f>
        <v>1.8483920985957608E-3</v>
      </c>
      <c r="E65" s="9">
        <f>0.1*'[2]per 10000'!D92+0.2*'[2]per 10000'!E92+0.4*'[2]per 10000'!F92+0.2*'[2]per 10000'!G92+0.1*'[2]per 10000'!H92</f>
        <v>7.2656745410023562E-4</v>
      </c>
      <c r="F65" s="9">
        <f>0.1*'[2]per 10000'!E92+0.2*'[2]per 10000'!F92+0.4*'[2]per 10000'!G92+0.2*'[2]per 10000'!H92+0.1*'[2]per 10000'!I92</f>
        <v>2.0683245451107312E-4</v>
      </c>
      <c r="G65" s="9">
        <f>0.1*'[2]per 10000'!F92+0.2*'[2]per 10000'!G92+0.4*'[2]per 10000'!H92+0.2*'[2]per 10000'!I92+0.1*'[2]per 10000'!J92</f>
        <v>2.4923274554494392E-4</v>
      </c>
      <c r="H65" s="9">
        <f>0.1*'[2]per 10000'!G92+0.2*'[2]per 10000'!H92+0.4*'[2]per 10000'!I92+0.2*'[2]per 10000'!J92+0.1*'[2]per 10000'!K92</f>
        <v>6.4279653847922644E-4</v>
      </c>
      <c r="I65" s="9">
        <f>0.1*'[2]per 10000'!H92+0.2*'[2]per 10000'!I92+0.4*'[2]per 10000'!J92+0.2*'[2]per 10000'!K92+0.1*'[2]per 10000'!L92</f>
        <v>2.295086533521395E-3</v>
      </c>
      <c r="J65" s="9">
        <f>0.1*'[2]per 10000'!I92+0.2*'[2]per 10000'!J92+0.4*'[2]per 10000'!K92+0.2*'[2]per 10000'!L92+0.1*'[2]per 10000'!M92</f>
        <v>4.4307730694704795E-3</v>
      </c>
      <c r="K65" s="9">
        <f>0.1*'[2]per 10000'!J92+0.2*'[2]per 10000'!K92+0.4*'[2]per 10000'!L92+0.2*'[2]per 10000'!M92+0.1*'[2]per 10000'!N92</f>
        <v>8.5283041565981342E-3</v>
      </c>
      <c r="L65" s="9">
        <f>0.1*'[2]per 10000'!K92+0.2*'[2]per 10000'!L92+0.4*'[2]per 10000'!M92+0.2*'[2]per 10000'!N92+0.1*'[2]per 10000'!O92</f>
        <v>1.2185263220955806E-2</v>
      </c>
      <c r="M65" s="9">
        <f>0.1*'[2]per 10000'!L92+0.2*'[2]per 10000'!M92+0.4*'[2]per 10000'!N92+0.2*'[2]per 10000'!O92+0.1*'[2]per 10000'!P92</f>
        <v>1.6928383826826321E-2</v>
      </c>
      <c r="N65" s="9">
        <f>0.1*'[2]per 10000'!M92+0.2*'[2]per 10000'!N92+0.4*'[2]per 10000'!O92+0.2*'[2]per 10000'!P92+0.1*'[2]per 10000'!Q92</f>
        <v>2.4285428611988701E-2</v>
      </c>
      <c r="O65" s="9">
        <f>0.1*'[2]per 10000'!N92+0.2*'[2]per 10000'!O92+0.4*'[2]per 10000'!P92+0.2*'[2]per 10000'!Q92+0.1*'[2]per 10000'!R92</f>
        <v>3.0286014100776602E-2</v>
      </c>
      <c r="P65" s="9">
        <f>0.1*'[2]per 10000'!O92+0.2*'[2]per 10000'!P92+0.4*'[2]per 10000'!Q92+0.2*'[2]per 10000'!R92+0.1*'[2]per 10000'!S92</f>
        <v>2.8314048061713865E-2</v>
      </c>
      <c r="Q65" s="9">
        <f>0.1*'[2]per 10000'!P92+0.2*'[2]per 10000'!Q92+0.4*'[2]per 10000'!R92+0.2*'[2]per 10000'!S92+0.1*'[2]per 10000'!T92</f>
        <v>1.5891256270005157E-2</v>
      </c>
      <c r="R65" s="9">
        <f>0.1*'[2]per 10000'!Q92+0.2*'[2]per 10000'!R92+0.4*'[2]per 10000'!S92+0.2*'[2]per 10000'!T92+0.1*'[2]per 10000'!U92</f>
        <v>6.0001387832194133E-3</v>
      </c>
      <c r="S65" s="9">
        <f>0.1*'[2]per 10000'!R92+0.2*'[2]per 10000'!S92+0.4*'[2]per 10000'!T92+0.2*'[2]per 10000'!U92+0.1*'[2]per 10000'!V92</f>
        <v>9.309231264485907E-4</v>
      </c>
      <c r="T65" s="9">
        <f>0.1*'[2]per 10000'!S92+0.2*'[2]per 10000'!T92+0.4*'[2]per 10000'!U92+0.2*'[2]per 10000'!V92+0.1*'[2]per 10000'!W92</f>
        <v>0</v>
      </c>
      <c r="U65" s="9">
        <f>0.1*'[2]per 10000'!T92+0.2*'[2]per 10000'!U92+0.4*'[2]per 10000'!V92+0.2*'[2]per 10000'!W92+0.1*'[2]per 10000'!X92</f>
        <v>0</v>
      </c>
      <c r="V65" s="9">
        <f>0.1*'[2]per 10000'!U92+0.2*'[2]per 10000'!V92+0.4*'[2]per 10000'!W92+0.2*'[2]per 10000'!X92+0.1*'[2]per 10000'!Y92</f>
        <v>0</v>
      </c>
      <c r="W65" s="9">
        <f>0.1*'[2]per 10000'!V92+0.2*'[2]per 10000'!W92+0.4*'[2]per 10000'!X92+0.2*'[2]per 10000'!Y92+0.1*'[2]per 10000'!Z92</f>
        <v>0</v>
      </c>
      <c r="X65" s="9">
        <f>0.1*'[2]per 10000'!W92+0.2*'[2]per 10000'!X92+0.4*'[2]per 10000'!Y92+0.2*'[2]per 10000'!Z92+0.1*'[2]per 10000'!AA92</f>
        <v>0</v>
      </c>
      <c r="Y65" s="9">
        <f>0.1*'[2]per 10000'!X92+0.2*'[2]per 10000'!Y92+0.4*'[2]per 10000'!Z92+0.2*'[2]per 10000'!AA92+0.1*'[2]per 10000'!AB92</f>
        <v>0</v>
      </c>
      <c r="Z65" s="9">
        <f>0.1*'[2]per 10000'!Y92+0.2*'[2]per 10000'!Z92+0.4*'[2]per 10000'!AA92+0.2*'[2]per 10000'!AB92+0.1*'[2]per 10000'!AC92</f>
        <v>0</v>
      </c>
      <c r="AA65" s="9">
        <f>0.1*'[2]per 10000'!Z92+0.2*'[2]per 10000'!AA92+0.4*'[2]per 10000'!AB92+0.2*'[2]per 10000'!AC92+0.1*'[2]per 10000'!AD92</f>
        <v>0</v>
      </c>
      <c r="AB65" s="9">
        <f>0.1*'[2]per 10000'!AA92+0.2*'[2]per 10000'!AB92+0.4*'[2]per 10000'!AC92+0.2*'[2]per 10000'!AD92+0.1*'[2]per 10000'!AE92</f>
        <v>9.3609523814979921E-5</v>
      </c>
      <c r="AC65" s="9">
        <f>0.1*'[2]per 10000'!AB92+0.2*'[2]per 10000'!AC92+0.4*'[2]per 10000'!AD92+0.2*'[2]per 10000'!AE92+0.1*'[2]per 10000'!AF92</f>
        <v>1.8721904762995984E-4</v>
      </c>
      <c r="AD65" s="9">
        <f>0.1*'[2]per 10000'!AC92+0.2*'[2]per 10000'!AD92+0.4*'[2]per 10000'!AE92+0.2*'[2]per 10000'!AF92+0.1*'[2]per 10000'!AG92</f>
        <v>3.7443809525991969E-4</v>
      </c>
      <c r="AE65" s="9">
        <f>0.1*'[2]per 10000'!AD92+0.2*'[2]per 10000'!AE92+0.4*'[2]per 10000'!AF92+0.2*'[2]per 10000'!AG92+0.1*'[2]per 10000'!AH92</f>
        <v>3.7351824587382617E-4</v>
      </c>
      <c r="AF65" s="9">
        <f>(0.1*'[2]per 10000'!AE92+0.2*'[2]per 10000'!AF92+0.4*'[2]per 10000'!AG92+0.2*'[2]per 10000'!AH92)/0.9</f>
        <v>5.1800880033634725E-4</v>
      </c>
      <c r="AG65" s="9">
        <f>(0.1*'[2]per 10000'!AF92+0.2*'[2]per 10000'!AG92+0.4*'[2]per 10000'!AH92)/0.7</f>
        <v>1.0645668471078076E-3</v>
      </c>
    </row>
    <row r="66" spans="1:16383" x14ac:dyDescent="0.2">
      <c r="A66" s="19" t="s">
        <v>190</v>
      </c>
      <c r="B66" s="8" t="s">
        <v>190</v>
      </c>
      <c r="C66" s="9">
        <f>0.1*'[2]per 10000'!B93+0.2*'[2]per 10000'!C93+0.4*'[2]per 10000'!D93+0.2*'[2]per 10000'!E93+0.1*'[2]per 10000'!F93</f>
        <v>1.1112379874053363E-3</v>
      </c>
      <c r="D66" s="9">
        <f>0.1*'[2]per 10000'!C93+0.2*'[2]per 10000'!D93+0.4*'[2]per 10000'!E93+0.2*'[2]per 10000'!F93+0.1*'[2]per 10000'!G93</f>
        <v>5.5561899370266813E-4</v>
      </c>
      <c r="E66" s="9">
        <f>0.1*'[2]per 10000'!D93+0.2*'[2]per 10000'!E93+0.4*'[2]per 10000'!F93+0.2*'[2]per 10000'!G93+0.1*'[2]per 10000'!H93</f>
        <v>0</v>
      </c>
      <c r="F66" s="9">
        <f>0.1*'[2]per 10000'!E93+0.2*'[2]per 10000'!F93+0.4*'[2]per 10000'!G93+0.2*'[2]per 10000'!H93+0.1*'[2]per 10000'!I93</f>
        <v>0</v>
      </c>
      <c r="G66" s="9">
        <f>0.1*'[2]per 10000'!F93+0.2*'[2]per 10000'!G93+0.4*'[2]per 10000'!H93+0.2*'[2]per 10000'!I93+0.1*'[2]per 10000'!J93</f>
        <v>0</v>
      </c>
      <c r="H66" s="9">
        <f>0.1*'[2]per 10000'!G93+0.2*'[2]per 10000'!H93+0.4*'[2]per 10000'!I93+0.2*'[2]per 10000'!J93+0.1*'[2]per 10000'!K93</f>
        <v>0</v>
      </c>
      <c r="I66" s="9">
        <f>0.1*'[2]per 10000'!H93+0.2*'[2]per 10000'!I93+0.4*'[2]per 10000'!J93+0.2*'[2]per 10000'!K93+0.1*'[2]per 10000'!L93</f>
        <v>0</v>
      </c>
      <c r="J66" s="9">
        <f>0.1*'[2]per 10000'!I93+0.2*'[2]per 10000'!J93+0.4*'[2]per 10000'!K93+0.2*'[2]per 10000'!L93+0.1*'[2]per 10000'!M93</f>
        <v>0</v>
      </c>
      <c r="K66" s="9">
        <f>0.1*'[2]per 10000'!J93+0.2*'[2]per 10000'!K93+0.4*'[2]per 10000'!L93+0.2*'[2]per 10000'!M93+0.1*'[2]per 10000'!N93</f>
        <v>0</v>
      </c>
      <c r="L66" s="9">
        <f>0.1*'[2]per 10000'!K93+0.2*'[2]per 10000'!L93+0.4*'[2]per 10000'!M93+0.2*'[2]per 10000'!N93+0.1*'[2]per 10000'!O93</f>
        <v>0</v>
      </c>
      <c r="M66" s="9">
        <f>0.1*'[2]per 10000'!L93+0.2*'[2]per 10000'!M93+0.4*'[2]per 10000'!N93+0.2*'[2]per 10000'!O93+0.1*'[2]per 10000'!P93</f>
        <v>0</v>
      </c>
      <c r="N66" s="9">
        <f>0.1*'[2]per 10000'!M93+0.2*'[2]per 10000'!N93+0.4*'[2]per 10000'!O93+0.2*'[2]per 10000'!P93+0.1*'[2]per 10000'!Q93</f>
        <v>0</v>
      </c>
      <c r="O66" s="9">
        <f>0.1*'[2]per 10000'!N93+0.2*'[2]per 10000'!O93+0.4*'[2]per 10000'!P93+0.2*'[2]per 10000'!Q93+0.1*'[2]per 10000'!R93</f>
        <v>3.9895932031238404E-4</v>
      </c>
      <c r="P66" s="9">
        <f>0.1*'[2]per 10000'!O93+0.2*'[2]per 10000'!P93+0.4*'[2]per 10000'!Q93+0.2*'[2]per 10000'!R93+0.1*'[2]per 10000'!S93</f>
        <v>1.1626990372140154E-3</v>
      </c>
      <c r="Q66" s="9">
        <f>0.1*'[2]per 10000'!P93+0.2*'[2]per 10000'!Q93+0.4*'[2]per 10000'!R93+0.2*'[2]per 10000'!S93+0.1*'[2]per 10000'!T93</f>
        <v>2.6710866970881303E-3</v>
      </c>
      <c r="R66" s="9">
        <f>0.1*'[2]per 10000'!Q93+0.2*'[2]per 10000'!R93+0.4*'[2]per 10000'!S93+0.2*'[2]per 10000'!T93+0.1*'[2]per 10000'!U93</f>
        <v>2.9484174723019554E-3</v>
      </c>
      <c r="S66" s="9">
        <f>0.1*'[2]per 10000'!R93+0.2*'[2]per 10000'!S93+0.4*'[2]per 10000'!T93+0.2*'[2]per 10000'!U93+0.1*'[2]per 10000'!V93</f>
        <v>4.3007686193165459E-3</v>
      </c>
      <c r="T66" s="9">
        <f>0.1*'[2]per 10000'!S93+0.2*'[2]per 10000'!T93+0.4*'[2]per 10000'!U93+0.2*'[2]per 10000'!V93+0.1*'[2]per 10000'!W93</f>
        <v>5.6169184633890513E-3</v>
      </c>
      <c r="U66" s="9">
        <f>0.1*'[2]per 10000'!T93+0.2*'[2]per 10000'!U93+0.4*'[2]per 10000'!V93+0.2*'[2]per 10000'!W93+0.1*'[2]per 10000'!X93</f>
        <v>9.4672102656193097E-3</v>
      </c>
      <c r="V66" s="9">
        <f>0.1*'[2]per 10000'!U93+0.2*'[2]per 10000'!V93+0.4*'[2]per 10000'!W93+0.2*'[2]per 10000'!X93+0.1*'[2]per 10000'!Y93</f>
        <v>7.5060791948068023E-3</v>
      </c>
      <c r="W66" s="9">
        <f>0.1*'[2]per 10000'!V93+0.2*'[2]per 10000'!W93+0.4*'[2]per 10000'!X93+0.2*'[2]per 10000'!Y93+0.1*'[2]per 10000'!Z93</f>
        <v>3.7530395974034012E-3</v>
      </c>
      <c r="X66" s="9">
        <f>0.1*'[2]per 10000'!W93+0.2*'[2]per 10000'!X93+0.4*'[2]per 10000'!Y93+0.2*'[2]per 10000'!Z93+0.1*'[2]per 10000'!AA93</f>
        <v>9.8177279110906574E-4</v>
      </c>
      <c r="Y66" s="9">
        <f>0.1*'[2]per 10000'!X93+0.2*'[2]per 10000'!Y93+0.4*'[2]per 10000'!Z93+0.2*'[2]per 10000'!AA93+0.1*'[2]per 10000'!AB93</f>
        <v>0</v>
      </c>
      <c r="Z66" s="9">
        <f>0.1*'[2]per 10000'!Y93+0.2*'[2]per 10000'!Z93+0.4*'[2]per 10000'!AA93+0.2*'[2]per 10000'!AB93+0.1*'[2]per 10000'!AC93</f>
        <v>0</v>
      </c>
      <c r="AA66" s="9">
        <f>0.1*'[2]per 10000'!Z93+0.2*'[2]per 10000'!AA93+0.4*'[2]per 10000'!AB93+0.2*'[2]per 10000'!AC93+0.1*'[2]per 10000'!AD93</f>
        <v>3.1950743408597139E-4</v>
      </c>
      <c r="AB66" s="9">
        <f>0.1*'[2]per 10000'!AA93+0.2*'[2]per 10000'!AB93+0.4*'[2]per 10000'!AC93+0.2*'[2]per 10000'!AD93+0.1*'[2]per 10000'!AE93</f>
        <v>6.3901486817194279E-4</v>
      </c>
      <c r="AC66" s="9">
        <f>0.1*'[2]per 10000'!AB93+0.2*'[2]per 10000'!AC93+0.4*'[2]per 10000'!AD93+0.2*'[2]per 10000'!AE93+0.1*'[2]per 10000'!AF93</f>
        <v>1.6361454387216422E-3</v>
      </c>
      <c r="AD66" s="9">
        <f>0.1*'[2]per 10000'!AC93+0.2*'[2]per 10000'!AD93+0.4*'[2]per 10000'!AE93+0.2*'[2]per 10000'!AF93+0.1*'[2]per 10000'!AG93</f>
        <v>1.3552462729274559E-3</v>
      </c>
      <c r="AE66" s="9">
        <f>0.1*'[2]per 10000'!AD93+0.2*'[2]per 10000'!AE93+0.4*'[2]per 10000'!AF93+0.2*'[2]per 10000'!AG93+0.1*'[2]per 10000'!AH93</f>
        <v>1.7519702435969979E-3</v>
      </c>
      <c r="AF66" s="9">
        <f>(0.1*'[2]per 10000'!AE93+0.2*'[2]per 10000'!AF93+0.4*'[2]per 10000'!AG93+0.2*'[2]per 10000'!AH93)/0.9</f>
        <v>7.9581267195057018E-4</v>
      </c>
      <c r="AG66" s="9">
        <f>(0.1*'[2]per 10000'!AF93+0.2*'[2]per 10000'!AG93+0.4*'[2]per 10000'!AH93)/0.7</f>
        <v>5.1159386053965231E-4</v>
      </c>
    </row>
    <row r="67" spans="1:16383" x14ac:dyDescent="0.2">
      <c r="A67" s="19" t="s">
        <v>76</v>
      </c>
      <c r="B67" s="8" t="s">
        <v>76</v>
      </c>
      <c r="C67" s="9">
        <f>0.1*'[2]per 10000'!B94+0.2*'[2]per 10000'!C94+0.4*'[2]per 10000'!D94+0.2*'[2]per 10000'!E94+0.1*'[2]per 10000'!F94</f>
        <v>0.38330320190384709</v>
      </c>
      <c r="D67" s="9">
        <f>0.1*'[2]per 10000'!C94+0.2*'[2]per 10000'!D94+0.4*'[2]per 10000'!E94+0.2*'[2]per 10000'!F94+0.1*'[2]per 10000'!G94</f>
        <v>0.24765796062589676</v>
      </c>
      <c r="E67" s="9">
        <f>0.1*'[2]per 10000'!D94+0.2*'[2]per 10000'!E94+0.4*'[2]per 10000'!F94+0.2*'[2]per 10000'!G94+0.1*'[2]per 10000'!H94</f>
        <v>0.16336729110398182</v>
      </c>
      <c r="F67" s="9">
        <f>0.1*'[2]per 10000'!E94+0.2*'[2]per 10000'!F94+0.4*'[2]per 10000'!G94+0.2*'[2]per 10000'!H94+0.1*'[2]per 10000'!I94</f>
        <v>8.9115938922970137E-2</v>
      </c>
      <c r="G67" s="9">
        <f>0.1*'[2]per 10000'!F94+0.2*'[2]per 10000'!G94+0.4*'[2]per 10000'!H94+0.2*'[2]per 10000'!I94+0.1*'[2]per 10000'!J94</f>
        <v>0.1232094992498466</v>
      </c>
      <c r="H67" s="9">
        <f>0.1*'[2]per 10000'!G94+0.2*'[2]per 10000'!H94+0.4*'[2]per 10000'!I94+0.2*'[2]per 10000'!J94+0.1*'[2]per 10000'!K94</f>
        <v>6.5484053906589235E-2</v>
      </c>
      <c r="I67" s="9">
        <f>0.1*'[2]per 10000'!H94+0.2*'[2]per 10000'!I94+0.4*'[2]per 10000'!J94+0.2*'[2]per 10000'!K94+0.1*'[2]per 10000'!L94</f>
        <v>3.1902440885030241E-2</v>
      </c>
      <c r="J67" s="9">
        <f>0.1*'[2]per 10000'!I94+0.2*'[2]per 10000'!J94+0.4*'[2]per 10000'!K94+0.2*'[2]per 10000'!L94+0.1*'[2]per 10000'!M94</f>
        <v>1.9409101907581991E-3</v>
      </c>
      <c r="K67" s="9">
        <f>0.1*'[2]per 10000'!J94+0.2*'[2]per 10000'!K94+0.4*'[2]per 10000'!L94+0.2*'[2]per 10000'!M94+0.1*'[2]per 10000'!N94</f>
        <v>0</v>
      </c>
      <c r="L67" s="9">
        <f>0.1*'[2]per 10000'!K94+0.2*'[2]per 10000'!L94+0.4*'[2]per 10000'!M94+0.2*'[2]per 10000'!N94+0.1*'[2]per 10000'!O94</f>
        <v>0</v>
      </c>
      <c r="M67" s="9">
        <f>0.1*'[2]per 10000'!L94+0.2*'[2]per 10000'!M94+0.4*'[2]per 10000'!N94+0.2*'[2]per 10000'!O94+0.1*'[2]per 10000'!P94</f>
        <v>0</v>
      </c>
      <c r="N67" s="9">
        <f>0.1*'[2]per 10000'!M94+0.2*'[2]per 10000'!N94+0.4*'[2]per 10000'!O94+0.2*'[2]per 10000'!P94+0.1*'[2]per 10000'!Q94</f>
        <v>0.14695457990732458</v>
      </c>
      <c r="O67" s="9">
        <f>0.1*'[2]per 10000'!N94+0.2*'[2]per 10000'!O94+0.4*'[2]per 10000'!P94+0.2*'[2]per 10000'!Q94+0.1*'[2]per 10000'!R94</f>
        <v>0.38478440691657201</v>
      </c>
      <c r="P67" s="9">
        <f>0.1*'[2]per 10000'!O94+0.2*'[2]per 10000'!P94+0.4*'[2]per 10000'!Q94+0.2*'[2]per 10000'!R94+0.1*'[2]per 10000'!S94</f>
        <v>0.90528642737435072</v>
      </c>
      <c r="Q67" s="9">
        <f>0.1*'[2]per 10000'!P94+0.2*'[2]per 10000'!Q94+0.4*'[2]per 10000'!R94+0.2*'[2]per 10000'!S94+0.1*'[2]per 10000'!T94</f>
        <v>1.0060237264144041</v>
      </c>
      <c r="R67" s="9">
        <f>0.1*'[2]per 10000'!Q94+0.2*'[2]per 10000'!R94+0.4*'[2]per 10000'!S94+0.2*'[2]per 10000'!T94+0.1*'[2]per 10000'!U94</f>
        <v>1.0982154962929469</v>
      </c>
      <c r="S67" s="9">
        <f>0.1*'[2]per 10000'!R94+0.2*'[2]per 10000'!S94+0.4*'[2]per 10000'!T94+0.2*'[2]per 10000'!U94+0.1*'[2]per 10000'!V94</f>
        <v>0.84979420142455953</v>
      </c>
      <c r="T67" s="9">
        <f>0.1*'[2]per 10000'!S94+0.2*'[2]per 10000'!T94+0.4*'[2]per 10000'!U94+0.2*'[2]per 10000'!V94+0.1*'[2]per 10000'!W94</f>
        <v>0.67924790408301949</v>
      </c>
      <c r="U67" s="9">
        <f>0.1*'[2]per 10000'!T94+0.2*'[2]per 10000'!U94+0.4*'[2]per 10000'!V94+0.2*'[2]per 10000'!W94+0.1*'[2]per 10000'!X94</f>
        <v>0.44851066866063971</v>
      </c>
      <c r="V67" s="9">
        <f>0.1*'[2]per 10000'!U94+0.2*'[2]per 10000'!V94+0.4*'[2]per 10000'!W94+0.2*'[2]per 10000'!X94+0.1*'[2]per 10000'!Y94</f>
        <v>0.33727625483969309</v>
      </c>
      <c r="W67" s="9">
        <f>0.1*'[2]per 10000'!V94+0.2*'[2]per 10000'!W94+0.4*'[2]per 10000'!X94+0.2*'[2]per 10000'!Y94+0.1*'[2]per 10000'!Z94</f>
        <v>0.29028002409268</v>
      </c>
      <c r="X67" s="9">
        <f>0.1*'[2]per 10000'!W94+0.2*'[2]per 10000'!X94+0.4*'[2]per 10000'!Y94+0.2*'[2]per 10000'!Z94+0.1*'[2]per 10000'!AA94</f>
        <v>0.63162999055223024</v>
      </c>
      <c r="Y67" s="9">
        <f>0.1*'[2]per 10000'!X94+0.2*'[2]per 10000'!Y94+0.4*'[2]per 10000'!Z94+0.2*'[2]per 10000'!AA94+0.1*'[2]per 10000'!AB94</f>
        <v>1.3106621279915784</v>
      </c>
      <c r="Z67" s="9">
        <f>0.1*'[2]per 10000'!Y94+0.2*'[2]per 10000'!Z94+0.4*'[2]per 10000'!AA94+0.2*'[2]per 10000'!AB94+0.1*'[2]per 10000'!AC94</f>
        <v>2.4542812413349901</v>
      </c>
      <c r="AA67" s="9">
        <f>0.1*'[2]per 10000'!Z94+0.2*'[2]per 10000'!AA94+0.4*'[2]per 10000'!AB94+0.2*'[2]per 10000'!AC94+0.1*'[2]per 10000'!AD94</f>
        <v>2.7231976761515551</v>
      </c>
      <c r="AB67" s="9">
        <f>0.1*'[2]per 10000'!AA94+0.2*'[2]per 10000'!AB94+0.4*'[2]per 10000'!AC94+0.2*'[2]per 10000'!AD94+0.1*'[2]per 10000'!AE94</f>
        <v>2.4939064818018095</v>
      </c>
      <c r="AC67" s="9">
        <f>0.1*'[2]per 10000'!AB94+0.2*'[2]per 10000'!AC94+0.4*'[2]per 10000'!AD94+0.2*'[2]per 10000'!AE94+0.1*'[2]per 10000'!AF94</f>
        <v>1.8627589804270042</v>
      </c>
      <c r="AD67" s="9">
        <f>0.1*'[2]per 10000'!AC94+0.2*'[2]per 10000'!AD94+0.4*'[2]per 10000'!AE94+0.2*'[2]per 10000'!AF94+0.1*'[2]per 10000'!AG94</f>
        <v>0.883710272425413</v>
      </c>
      <c r="AE67" s="9">
        <f>0.1*'[2]per 10000'!AD94+0.2*'[2]per 10000'!AE94+0.4*'[2]per 10000'!AF94+0.2*'[2]per 10000'!AG94+0.1*'[2]per 10000'!AH94</f>
        <v>0.39139239043911911</v>
      </c>
      <c r="AF67" s="9">
        <f>(0.1*'[2]per 10000'!AE94+0.2*'[2]per 10000'!AF94+0.4*'[2]per 10000'!AG94+0.2*'[2]per 10000'!AH94)/0.9</f>
        <v>0.15649700187800902</v>
      </c>
      <c r="AG67" s="9">
        <f>(0.1*'[2]per 10000'!AF94+0.2*'[2]per 10000'!AG94+0.4*'[2]per 10000'!AH94)/0.7</f>
        <v>0.15496739937292725</v>
      </c>
    </row>
    <row r="68" spans="1:16383" x14ac:dyDescent="0.2">
      <c r="A68" s="19" t="s">
        <v>77</v>
      </c>
      <c r="B68" s="8" t="s">
        <v>77</v>
      </c>
      <c r="C68" s="9">
        <f>0.1*'[2]per 10000'!B95+0.2*'[2]per 10000'!C95+0.4*'[2]per 10000'!D95+0.2*'[2]per 10000'!E95+0.1*'[2]per 10000'!F95</f>
        <v>0</v>
      </c>
      <c r="D68" s="9">
        <f>0.1*'[2]per 10000'!C95+0.2*'[2]per 10000'!D95+0.4*'[2]per 10000'!E95+0.2*'[2]per 10000'!F95+0.1*'[2]per 10000'!G95</f>
        <v>0</v>
      </c>
      <c r="E68" s="9">
        <f>0.1*'[2]per 10000'!D95+0.2*'[2]per 10000'!E95+0.4*'[2]per 10000'!F95+0.2*'[2]per 10000'!G95+0.1*'[2]per 10000'!H95</f>
        <v>0</v>
      </c>
      <c r="F68" s="9">
        <f>0.1*'[2]per 10000'!E95+0.2*'[2]per 10000'!F95+0.4*'[2]per 10000'!G95+0.2*'[2]per 10000'!H95+0.1*'[2]per 10000'!I95</f>
        <v>0</v>
      </c>
      <c r="G68" s="9">
        <f>0.1*'[2]per 10000'!F95+0.2*'[2]per 10000'!G95+0.4*'[2]per 10000'!H95+0.2*'[2]per 10000'!I95+0.1*'[2]per 10000'!J95</f>
        <v>0</v>
      </c>
      <c r="H68" s="9">
        <f>0.1*'[2]per 10000'!G95+0.2*'[2]per 10000'!H95+0.4*'[2]per 10000'!I95+0.2*'[2]per 10000'!J95+0.1*'[2]per 10000'!K95</f>
        <v>0</v>
      </c>
      <c r="I68" s="9">
        <f>0.1*'[2]per 10000'!H95+0.2*'[2]per 10000'!I95+0.4*'[2]per 10000'!J95+0.2*'[2]per 10000'!K95+0.1*'[2]per 10000'!L95</f>
        <v>0</v>
      </c>
      <c r="J68" s="9">
        <f>0.1*'[2]per 10000'!I95+0.2*'[2]per 10000'!J95+0.4*'[2]per 10000'!K95+0.2*'[2]per 10000'!L95+0.1*'[2]per 10000'!M95</f>
        <v>0</v>
      </c>
      <c r="K68" s="9">
        <f>0.1*'[2]per 10000'!J95+0.2*'[2]per 10000'!K95+0.4*'[2]per 10000'!L95+0.2*'[2]per 10000'!M95+0.1*'[2]per 10000'!N95</f>
        <v>0</v>
      </c>
      <c r="L68" s="9">
        <f>0.1*'[2]per 10000'!K95+0.2*'[2]per 10000'!L95+0.4*'[2]per 10000'!M95+0.2*'[2]per 10000'!N95+0.1*'[2]per 10000'!O95</f>
        <v>0</v>
      </c>
      <c r="M68" s="9">
        <f>0.1*'[2]per 10000'!L95+0.2*'[2]per 10000'!M95+0.4*'[2]per 10000'!N95+0.2*'[2]per 10000'!O95+0.1*'[2]per 10000'!P95</f>
        <v>0</v>
      </c>
      <c r="N68" s="9">
        <f>0.1*'[2]per 10000'!M95+0.2*'[2]per 10000'!N95+0.4*'[2]per 10000'!O95+0.2*'[2]per 10000'!P95+0.1*'[2]per 10000'!Q95</f>
        <v>0</v>
      </c>
      <c r="O68" s="9">
        <f>0.1*'[2]per 10000'!N95+0.2*'[2]per 10000'!O95+0.4*'[2]per 10000'!P95+0.2*'[2]per 10000'!Q95+0.1*'[2]per 10000'!R95</f>
        <v>0</v>
      </c>
      <c r="P68" s="9">
        <f>0.1*'[2]per 10000'!O95+0.2*'[2]per 10000'!P95+0.4*'[2]per 10000'!Q95+0.2*'[2]per 10000'!R95+0.1*'[2]per 10000'!S95</f>
        <v>0</v>
      </c>
      <c r="Q68" s="9">
        <f>0.1*'[2]per 10000'!P95+0.2*'[2]per 10000'!Q95+0.4*'[2]per 10000'!R95+0.2*'[2]per 10000'!S95+0.1*'[2]per 10000'!T95</f>
        <v>0</v>
      </c>
      <c r="R68" s="9">
        <f>0.1*'[2]per 10000'!Q95+0.2*'[2]per 10000'!R95+0.4*'[2]per 10000'!S95+0.2*'[2]per 10000'!T95+0.1*'[2]per 10000'!U95</f>
        <v>0</v>
      </c>
      <c r="S68" s="9">
        <f>0.1*'[2]per 10000'!R95+0.2*'[2]per 10000'!S95+0.4*'[2]per 10000'!T95+0.2*'[2]per 10000'!U95+0.1*'[2]per 10000'!V95</f>
        <v>0</v>
      </c>
      <c r="T68" s="9">
        <f>0.1*'[2]per 10000'!S95+0.2*'[2]per 10000'!T95+0.4*'[2]per 10000'!U95+0.2*'[2]per 10000'!V95+0.1*'[2]per 10000'!W95</f>
        <v>0</v>
      </c>
      <c r="U68" s="9">
        <f>0.1*'[2]per 10000'!T95+0.2*'[2]per 10000'!U95+0.4*'[2]per 10000'!V95+0.2*'[2]per 10000'!W95+0.1*'[2]per 10000'!X95</f>
        <v>0</v>
      </c>
      <c r="V68" s="9">
        <f>0.1*'[2]per 10000'!U95+0.2*'[2]per 10000'!V95+0.4*'[2]per 10000'!W95+0.2*'[2]per 10000'!X95+0.1*'[2]per 10000'!Y95</f>
        <v>0</v>
      </c>
      <c r="W68" s="9">
        <f>0.1*'[2]per 10000'!V95+0.2*'[2]per 10000'!W95+0.4*'[2]per 10000'!X95+0.2*'[2]per 10000'!Y95+0.1*'[2]per 10000'!Z95</f>
        <v>0</v>
      </c>
      <c r="X68" s="9">
        <f>0.1*'[2]per 10000'!W95+0.2*'[2]per 10000'!X95+0.4*'[2]per 10000'!Y95+0.2*'[2]per 10000'!Z95+0.1*'[2]per 10000'!AA95</f>
        <v>0</v>
      </c>
      <c r="Y68" s="9">
        <f>0.1*'[2]per 10000'!X95+0.2*'[2]per 10000'!Y95+0.4*'[2]per 10000'!Z95+0.2*'[2]per 10000'!AA95+0.1*'[2]per 10000'!AB95</f>
        <v>0</v>
      </c>
      <c r="Z68" s="9">
        <f>0.1*'[2]per 10000'!Y95+0.2*'[2]per 10000'!Z95+0.4*'[2]per 10000'!AA95+0.2*'[2]per 10000'!AB95+0.1*'[2]per 10000'!AC95</f>
        <v>0</v>
      </c>
      <c r="AA68" s="9">
        <f>0.1*'[2]per 10000'!Z95+0.2*'[2]per 10000'!AA95+0.4*'[2]per 10000'!AB95+0.2*'[2]per 10000'!AC95+0.1*'[2]per 10000'!AD95</f>
        <v>0</v>
      </c>
      <c r="AB68" s="9">
        <f>0.1*'[2]per 10000'!AA95+0.2*'[2]per 10000'!AB95+0.4*'[2]per 10000'!AC95+0.2*'[2]per 10000'!AD95+0.1*'[2]per 10000'!AE95</f>
        <v>0</v>
      </c>
      <c r="AC68" s="9">
        <f>0.1*'[2]per 10000'!AB95+0.2*'[2]per 10000'!AC95+0.4*'[2]per 10000'!AD95+0.2*'[2]per 10000'!AE95+0.1*'[2]per 10000'!AF95</f>
        <v>0</v>
      </c>
      <c r="AD68" s="9">
        <f>0.1*'[2]per 10000'!AC95+0.2*'[2]per 10000'!AD95+0.4*'[2]per 10000'!AE95+0.2*'[2]per 10000'!AF95+0.1*'[2]per 10000'!AG95</f>
        <v>0</v>
      </c>
      <c r="AE68" s="9">
        <f>0.1*'[2]per 10000'!AD95+0.2*'[2]per 10000'!AE95+0.4*'[2]per 10000'!AF95+0.2*'[2]per 10000'!AG95+0.1*'[2]per 10000'!AH95</f>
        <v>0</v>
      </c>
      <c r="AF68" s="9">
        <f>(0.1*'[2]per 10000'!AE95+0.2*'[2]per 10000'!AF95+0.4*'[2]per 10000'!AG95+0.2*'[2]per 10000'!AH95)/0.9</f>
        <v>0</v>
      </c>
      <c r="AG68" s="9">
        <f>(0.1*'[2]per 10000'!AF95+0.2*'[2]per 10000'!AG95+0.4*'[2]per 10000'!AH95)/0.7</f>
        <v>0</v>
      </c>
    </row>
    <row r="69" spans="1:16383" x14ac:dyDescent="0.2">
      <c r="A69" s="19" t="s">
        <v>78</v>
      </c>
      <c r="B69" s="8" t="s">
        <v>78</v>
      </c>
      <c r="C69" s="9">
        <f>0.1*'[2]per 10000'!B97+0.2*'[2]per 10000'!C97+0.4*'[2]per 10000'!D97+0.2*'[2]per 10000'!E97+0.1*'[2]per 10000'!F97</f>
        <v>0.12638025430573951</v>
      </c>
      <c r="D69" s="9">
        <f>0.1*'[2]per 10000'!C97+0.2*'[2]per 10000'!D97+0.4*'[2]per 10000'!E97+0.2*'[2]per 10000'!F97+0.1*'[2]per 10000'!G97</f>
        <v>0.18439000382028242</v>
      </c>
      <c r="E69" s="9">
        <f>0.1*'[2]per 10000'!D97+0.2*'[2]per 10000'!E97+0.4*'[2]per 10000'!F97+0.2*'[2]per 10000'!G97+0.1*'[2]per 10000'!H97</f>
        <v>0.21829488534665772</v>
      </c>
      <c r="F69" s="9">
        <f>0.1*'[2]per 10000'!E97+0.2*'[2]per 10000'!F97+0.4*'[2]per 10000'!G97+0.2*'[2]per 10000'!H97+0.1*'[2]per 10000'!I97</f>
        <v>0.18826838257877943</v>
      </c>
      <c r="G69" s="9">
        <f>0.1*'[2]per 10000'!F97+0.2*'[2]per 10000'!G97+0.4*'[2]per 10000'!H97+0.2*'[2]per 10000'!I97+0.1*'[2]per 10000'!J97</f>
        <v>0.1832812917388984</v>
      </c>
      <c r="H69" s="9">
        <f>0.1*'[2]per 10000'!G97+0.2*'[2]per 10000'!H97+0.4*'[2]per 10000'!I97+0.2*'[2]per 10000'!J97+0.1*'[2]per 10000'!K97</f>
        <v>0.16024492084636402</v>
      </c>
      <c r="I69" s="9">
        <f>0.1*'[2]per 10000'!H97+0.2*'[2]per 10000'!I97+0.4*'[2]per 10000'!J97+0.2*'[2]per 10000'!K97+0.1*'[2]per 10000'!L97</f>
        <v>7.6047631751205713E-2</v>
      </c>
      <c r="J69" s="9">
        <f>0.1*'[2]per 10000'!I97+0.2*'[2]per 10000'!J97+0.4*'[2]per 10000'!K97+0.2*'[2]per 10000'!L97+0.1*'[2]per 10000'!M97</f>
        <v>4.0528912656003349E-2</v>
      </c>
      <c r="K69" s="9">
        <f>0.1*'[2]per 10000'!J97+0.2*'[2]per 10000'!K97+0.4*'[2]per 10000'!L97+0.2*'[2]per 10000'!M97+0.1*'[2]per 10000'!N97</f>
        <v>6.2381282804926087E-2</v>
      </c>
      <c r="L69" s="9">
        <f>0.1*'[2]per 10000'!K97+0.2*'[2]per 10000'!L97+0.4*'[2]per 10000'!M97+0.2*'[2]per 10000'!N97+0.1*'[2]per 10000'!O97</f>
        <v>0.21776104353983694</v>
      </c>
      <c r="M69" s="9">
        <f>0.1*'[2]per 10000'!L97+0.2*'[2]per 10000'!M97+0.4*'[2]per 10000'!N97+0.2*'[2]per 10000'!O97+0.1*'[2]per 10000'!P97</f>
        <v>0.40840038312178562</v>
      </c>
      <c r="N69" s="9">
        <f>0.1*'[2]per 10000'!M97+0.2*'[2]per 10000'!N97+0.4*'[2]per 10000'!O97+0.2*'[2]per 10000'!P97+0.1*'[2]per 10000'!Q97</f>
        <v>0.60836709316233861</v>
      </c>
      <c r="O69" s="9">
        <f>0.1*'[2]per 10000'!N97+0.2*'[2]per 10000'!O97+0.4*'[2]per 10000'!P97+0.2*'[2]per 10000'!Q97+0.1*'[2]per 10000'!R97</f>
        <v>0.53788963752482088</v>
      </c>
      <c r="P69" s="9">
        <f>0.1*'[2]per 10000'!O97+0.2*'[2]per 10000'!P97+0.4*'[2]per 10000'!Q97+0.2*'[2]per 10000'!R97+0.1*'[2]per 10000'!S97</f>
        <v>0.60386476082257223</v>
      </c>
      <c r="Q69" s="9">
        <f>0.1*'[2]per 10000'!P97+0.2*'[2]per 10000'!Q97+0.4*'[2]per 10000'!R97+0.2*'[2]per 10000'!S97+0.1*'[2]per 10000'!T97</f>
        <v>0.58718270892965707</v>
      </c>
      <c r="R69" s="9">
        <f>0.1*'[2]per 10000'!Q97+0.2*'[2]per 10000'!R97+0.4*'[2]per 10000'!S97+0.2*'[2]per 10000'!T97+0.1*'[2]per 10000'!U97</f>
        <v>0.90179235728691798</v>
      </c>
      <c r="S69" s="9">
        <f>0.1*'[2]per 10000'!R97+0.2*'[2]per 10000'!S97+0.4*'[2]per 10000'!T97+0.2*'[2]per 10000'!U97+0.1*'[2]per 10000'!V97</f>
        <v>0.76784192599997025</v>
      </c>
      <c r="T69" s="9">
        <f>0.1*'[2]per 10000'!S97+0.2*'[2]per 10000'!T97+0.4*'[2]per 10000'!U97+0.2*'[2]per 10000'!V97+0.1*'[2]per 10000'!W97</f>
        <v>0.79123111650205535</v>
      </c>
      <c r="U69" s="9">
        <f>0.1*'[2]per 10000'!T97+0.2*'[2]per 10000'!U97+0.4*'[2]per 10000'!V97+0.2*'[2]per 10000'!W97+0.1*'[2]per 10000'!X97</f>
        <v>0.60945337488366425</v>
      </c>
      <c r="V69" s="9">
        <f>0.1*'[2]per 10000'!U97+0.2*'[2]per 10000'!V97+0.4*'[2]per 10000'!W97+0.2*'[2]per 10000'!X97+0.1*'[2]per 10000'!Y97</f>
        <v>0.34090521090059095</v>
      </c>
      <c r="W69" s="9">
        <f>0.1*'[2]per 10000'!V97+0.2*'[2]per 10000'!W97+0.4*'[2]per 10000'!X97+0.2*'[2]per 10000'!Y97+0.1*'[2]per 10000'!Z97</f>
        <v>0.1996526454779752</v>
      </c>
      <c r="X69" s="9">
        <f>0.1*'[2]per 10000'!W97+0.2*'[2]per 10000'!X97+0.4*'[2]per 10000'!Y97+0.2*'[2]per 10000'!Z97+0.1*'[2]per 10000'!AA97</f>
        <v>0.43093118809359188</v>
      </c>
      <c r="Y69" s="9">
        <f>0.1*'[2]per 10000'!X97+0.2*'[2]per 10000'!Y97+0.4*'[2]per 10000'!Z97+0.2*'[2]per 10000'!AA97+0.1*'[2]per 10000'!AB97</f>
        <v>0.64640288475746854</v>
      </c>
      <c r="Z69" s="9">
        <f>0.1*'[2]per 10000'!Y97+0.2*'[2]per 10000'!Z97+0.4*'[2]per 10000'!AA97+0.2*'[2]per 10000'!AB97+0.1*'[2]per 10000'!AC97</f>
        <v>1.1835956380493327</v>
      </c>
      <c r="AA69" s="9">
        <f>0.1*'[2]per 10000'!Z97+0.2*'[2]per 10000'!AA97+0.4*'[2]per 10000'!AB97+0.2*'[2]per 10000'!AC97+0.1*'[2]per 10000'!AD97</f>
        <v>0.57694414353007051</v>
      </c>
      <c r="AB69" s="9">
        <f>0.1*'[2]per 10000'!AA97+0.2*'[2]per 10000'!AB97+0.4*'[2]per 10000'!AC97+0.2*'[2]per 10000'!AD97+0.1*'[2]per 10000'!AE97</f>
        <v>0.28847207176503525</v>
      </c>
      <c r="AC69" s="9">
        <f>0.1*'[2]per 10000'!AB97+0.2*'[2]per 10000'!AC97+0.4*'[2]per 10000'!AD97+0.2*'[2]per 10000'!AE97+0.1*'[2]per 10000'!AF97</f>
        <v>5.5224210293792798E-3</v>
      </c>
      <c r="AD69" s="9">
        <f>0.1*'[2]per 10000'!AC97+0.2*'[2]per 10000'!AD97+0.4*'[2]per 10000'!AE97+0.2*'[2]per 10000'!AF97+0.1*'[2]per 10000'!AG97</f>
        <v>1.104484205875856E-2</v>
      </c>
      <c r="AE69" s="9">
        <f>0.1*'[2]per 10000'!AD97+0.2*'[2]per 10000'!AE97+0.4*'[2]per 10000'!AF97+0.2*'[2]per 10000'!AG97+0.1*'[2]per 10000'!AH97</f>
        <v>5.0816723844129677E-2</v>
      </c>
      <c r="AF69" s="9">
        <f>(0.1*'[2]per 10000'!AE97+0.2*'[2]per 10000'!AF97+0.4*'[2]per 10000'!AG97+0.2*'[2]per 10000'!AH97)/0.9</f>
        <v>7.6109912791092957E-2</v>
      </c>
      <c r="AG69" s="9">
        <f>(0.1*'[2]per 10000'!AF97+0.2*'[2]per 10000'!AG97+0.4*'[2]per 10000'!AH97)/0.7</f>
        <v>0.1720436856226136</v>
      </c>
    </row>
    <row r="70" spans="1:16383" x14ac:dyDescent="0.2">
      <c r="A70" s="19" t="s">
        <v>79</v>
      </c>
      <c r="B70" s="8" t="s">
        <v>79</v>
      </c>
      <c r="C70" s="9">
        <f>0.1*'[2]per 10000'!B98+0.2*'[2]per 10000'!C98+0.4*'[2]per 10000'!D98+0.2*'[2]per 10000'!E98+0.1*'[2]per 10000'!F98</f>
        <v>0</v>
      </c>
      <c r="D70" s="9">
        <f>0.1*'[2]per 10000'!C98+0.2*'[2]per 10000'!D98+0.4*'[2]per 10000'!E98+0.2*'[2]per 10000'!F98+0.1*'[2]per 10000'!G98</f>
        <v>0</v>
      </c>
      <c r="E70" s="9">
        <f>0.1*'[2]per 10000'!D98+0.2*'[2]per 10000'!E98+0.4*'[2]per 10000'!F98+0.2*'[2]per 10000'!G98+0.1*'[2]per 10000'!H98</f>
        <v>0</v>
      </c>
      <c r="F70" s="9">
        <f>0.1*'[2]per 10000'!E98+0.2*'[2]per 10000'!F98+0.4*'[2]per 10000'!G98+0.2*'[2]per 10000'!H98+0.1*'[2]per 10000'!I98</f>
        <v>0</v>
      </c>
      <c r="G70" s="9">
        <f>0.1*'[2]per 10000'!F98+0.2*'[2]per 10000'!G98+0.4*'[2]per 10000'!H98+0.2*'[2]per 10000'!I98+0.1*'[2]per 10000'!J98</f>
        <v>0</v>
      </c>
      <c r="H70" s="9">
        <f>0.1*'[2]per 10000'!G98+0.2*'[2]per 10000'!H98+0.4*'[2]per 10000'!I98+0.2*'[2]per 10000'!J98+0.1*'[2]per 10000'!K98</f>
        <v>0</v>
      </c>
      <c r="I70" s="9">
        <f>0.1*'[2]per 10000'!H98+0.2*'[2]per 10000'!I98+0.4*'[2]per 10000'!J98+0.2*'[2]per 10000'!K98+0.1*'[2]per 10000'!L98</f>
        <v>0</v>
      </c>
      <c r="J70" s="9">
        <f>0.1*'[2]per 10000'!I98+0.2*'[2]per 10000'!J98+0.4*'[2]per 10000'!K98+0.2*'[2]per 10000'!L98+0.1*'[2]per 10000'!M98</f>
        <v>0</v>
      </c>
      <c r="K70" s="9">
        <f>0.1*'[2]per 10000'!J98+0.2*'[2]per 10000'!K98+0.4*'[2]per 10000'!L98+0.2*'[2]per 10000'!M98+0.1*'[2]per 10000'!N98</f>
        <v>0</v>
      </c>
      <c r="L70" s="9">
        <f>0.1*'[2]per 10000'!K98+0.2*'[2]per 10000'!L98+0.4*'[2]per 10000'!M98+0.2*'[2]per 10000'!N98+0.1*'[2]per 10000'!O98</f>
        <v>0</v>
      </c>
      <c r="M70" s="9">
        <f>0.1*'[2]per 10000'!L98+0.2*'[2]per 10000'!M98+0.4*'[2]per 10000'!N98+0.2*'[2]per 10000'!O98+0.1*'[2]per 10000'!P98</f>
        <v>0</v>
      </c>
      <c r="N70" s="9">
        <f>0.1*'[2]per 10000'!M98+0.2*'[2]per 10000'!N98+0.4*'[2]per 10000'!O98+0.2*'[2]per 10000'!P98+0.1*'[2]per 10000'!Q98</f>
        <v>0</v>
      </c>
      <c r="O70" s="9">
        <f>0.1*'[2]per 10000'!N98+0.2*'[2]per 10000'!O98+0.4*'[2]per 10000'!P98+0.2*'[2]per 10000'!Q98+0.1*'[2]per 10000'!R98</f>
        <v>0</v>
      </c>
      <c r="P70" s="9">
        <f>0.1*'[2]per 10000'!O98+0.2*'[2]per 10000'!P98+0.4*'[2]per 10000'!Q98+0.2*'[2]per 10000'!R98+0.1*'[2]per 10000'!S98</f>
        <v>0</v>
      </c>
      <c r="Q70" s="9">
        <f>0.1*'[2]per 10000'!P98+0.2*'[2]per 10000'!Q98+0.4*'[2]per 10000'!R98+0.2*'[2]per 10000'!S98+0.1*'[2]per 10000'!T98</f>
        <v>0</v>
      </c>
      <c r="R70" s="9">
        <f>0.1*'[2]per 10000'!Q98+0.2*'[2]per 10000'!R98+0.4*'[2]per 10000'!S98+0.2*'[2]per 10000'!T98+0.1*'[2]per 10000'!U98</f>
        <v>0</v>
      </c>
      <c r="S70" s="9">
        <f>0.1*'[2]per 10000'!R98+0.2*'[2]per 10000'!S98+0.4*'[2]per 10000'!T98+0.2*'[2]per 10000'!U98+0.1*'[2]per 10000'!V98</f>
        <v>0</v>
      </c>
      <c r="T70" s="9">
        <f>0.1*'[2]per 10000'!S98+0.2*'[2]per 10000'!T98+0.4*'[2]per 10000'!U98+0.2*'[2]per 10000'!V98+0.1*'[2]per 10000'!W98</f>
        <v>0</v>
      </c>
      <c r="U70" s="9">
        <f>0.1*'[2]per 10000'!T98+0.2*'[2]per 10000'!U98+0.4*'[2]per 10000'!V98+0.2*'[2]per 10000'!W98+0.1*'[2]per 10000'!X98</f>
        <v>0</v>
      </c>
      <c r="V70" s="9">
        <f>0.1*'[2]per 10000'!U98+0.2*'[2]per 10000'!V98+0.4*'[2]per 10000'!W98+0.2*'[2]per 10000'!X98+0.1*'[2]per 10000'!Y98</f>
        <v>0</v>
      </c>
      <c r="W70" s="9">
        <f>0.1*'[2]per 10000'!V98+0.2*'[2]per 10000'!W98+0.4*'[2]per 10000'!X98+0.2*'[2]per 10000'!Y98+0.1*'[2]per 10000'!Z98</f>
        <v>0</v>
      </c>
      <c r="X70" s="9">
        <f>0.1*'[2]per 10000'!W98+0.2*'[2]per 10000'!X98+0.4*'[2]per 10000'!Y98+0.2*'[2]per 10000'!Z98+0.1*'[2]per 10000'!AA98</f>
        <v>0</v>
      </c>
      <c r="Y70" s="9">
        <f>0.1*'[2]per 10000'!X98+0.2*'[2]per 10000'!Y98+0.4*'[2]per 10000'!Z98+0.2*'[2]per 10000'!AA98+0.1*'[2]per 10000'!AB98</f>
        <v>0</v>
      </c>
      <c r="Z70" s="9">
        <f>0.1*'[2]per 10000'!Y98+0.2*'[2]per 10000'!Z98+0.4*'[2]per 10000'!AA98+0.2*'[2]per 10000'!AB98+0.1*'[2]per 10000'!AC98</f>
        <v>0</v>
      </c>
      <c r="AA70" s="9">
        <f>0.1*'[2]per 10000'!Z98+0.2*'[2]per 10000'!AA98+0.4*'[2]per 10000'!AB98+0.2*'[2]per 10000'!AC98+0.1*'[2]per 10000'!AD98</f>
        <v>0</v>
      </c>
      <c r="AB70" s="9">
        <f>0.1*'[2]per 10000'!AA98+0.2*'[2]per 10000'!AB98+0.4*'[2]per 10000'!AC98+0.2*'[2]per 10000'!AD98+0.1*'[2]per 10000'!AE98</f>
        <v>0</v>
      </c>
      <c r="AC70" s="9">
        <f>0.1*'[2]per 10000'!AB98+0.2*'[2]per 10000'!AC98+0.4*'[2]per 10000'!AD98+0.2*'[2]per 10000'!AE98+0.1*'[2]per 10000'!AF98</f>
        <v>0</v>
      </c>
      <c r="AD70" s="9">
        <f>0.1*'[2]per 10000'!AC98+0.2*'[2]per 10000'!AD98+0.4*'[2]per 10000'!AE98+0.2*'[2]per 10000'!AF98+0.1*'[2]per 10000'!AG98</f>
        <v>0</v>
      </c>
      <c r="AE70" s="9">
        <f>0.1*'[2]per 10000'!AD98+0.2*'[2]per 10000'!AE98+0.4*'[2]per 10000'!AF98+0.2*'[2]per 10000'!AG98+0.1*'[2]per 10000'!AH98</f>
        <v>0</v>
      </c>
      <c r="AF70" s="9">
        <f>(0.1*'[2]per 10000'!AE98+0.2*'[2]per 10000'!AF98+0.4*'[2]per 10000'!AG98+0.2*'[2]per 10000'!AH98)/0.9</f>
        <v>0</v>
      </c>
      <c r="AG70" s="9">
        <f>(0.1*'[2]per 10000'!AF98+0.2*'[2]per 10000'!AG98+0.4*'[2]per 10000'!AH98)/0.7</f>
        <v>0</v>
      </c>
    </row>
    <row r="71" spans="1:16383" x14ac:dyDescent="0.2">
      <c r="A71" s="19" t="s">
        <v>80</v>
      </c>
      <c r="B71" s="8" t="s">
        <v>80</v>
      </c>
      <c r="C71" s="9">
        <f>0.1*'[2]per 10000'!B99+0.2*'[2]per 10000'!C99+0.4*'[2]per 10000'!D99+0.2*'[2]per 10000'!E99+0.1*'[2]per 10000'!F99</f>
        <v>0</v>
      </c>
      <c r="D71" s="9">
        <f>0.1*'[2]per 10000'!C99+0.2*'[2]per 10000'!D99+0.4*'[2]per 10000'!E99+0.2*'[2]per 10000'!F99+0.1*'[2]per 10000'!G99</f>
        <v>0</v>
      </c>
      <c r="E71" s="9">
        <f>0.1*'[2]per 10000'!D99+0.2*'[2]per 10000'!E99+0.4*'[2]per 10000'!F99+0.2*'[2]per 10000'!G99+0.1*'[2]per 10000'!H99</f>
        <v>0</v>
      </c>
      <c r="F71" s="9">
        <f>0.1*'[2]per 10000'!E99+0.2*'[2]per 10000'!F99+0.4*'[2]per 10000'!G99+0.2*'[2]per 10000'!H99+0.1*'[2]per 10000'!I99</f>
        <v>0</v>
      </c>
      <c r="G71" s="9">
        <f>0.1*'[2]per 10000'!F99+0.2*'[2]per 10000'!G99+0.4*'[2]per 10000'!H99+0.2*'[2]per 10000'!I99+0.1*'[2]per 10000'!J99</f>
        <v>0</v>
      </c>
      <c r="H71" s="9">
        <f>0.1*'[2]per 10000'!G99+0.2*'[2]per 10000'!H99+0.4*'[2]per 10000'!I99+0.2*'[2]per 10000'!J99+0.1*'[2]per 10000'!K99</f>
        <v>0</v>
      </c>
      <c r="I71" s="9">
        <f>0.1*'[2]per 10000'!H99+0.2*'[2]per 10000'!I99+0.4*'[2]per 10000'!J99+0.2*'[2]per 10000'!K99+0.1*'[2]per 10000'!L99</f>
        <v>0</v>
      </c>
      <c r="J71" s="9">
        <f>0.1*'[2]per 10000'!I99+0.2*'[2]per 10000'!J99+0.4*'[2]per 10000'!K99+0.2*'[2]per 10000'!L99+0.1*'[2]per 10000'!M99</f>
        <v>0</v>
      </c>
      <c r="K71" s="9">
        <f>0.1*'[2]per 10000'!J99+0.2*'[2]per 10000'!K99+0.4*'[2]per 10000'!L99+0.2*'[2]per 10000'!M99+0.1*'[2]per 10000'!N99</f>
        <v>0</v>
      </c>
      <c r="L71" s="9">
        <f>0.1*'[2]per 10000'!K99+0.2*'[2]per 10000'!L99+0.4*'[2]per 10000'!M99+0.2*'[2]per 10000'!N99+0.1*'[2]per 10000'!O99</f>
        <v>0</v>
      </c>
      <c r="M71" s="9">
        <f>0.1*'[2]per 10000'!L99+0.2*'[2]per 10000'!M99+0.4*'[2]per 10000'!N99+0.2*'[2]per 10000'!O99+0.1*'[2]per 10000'!P99</f>
        <v>0</v>
      </c>
      <c r="N71" s="9">
        <f>0.1*'[2]per 10000'!M99+0.2*'[2]per 10000'!N99+0.4*'[2]per 10000'!O99+0.2*'[2]per 10000'!P99+0.1*'[2]per 10000'!Q99</f>
        <v>0</v>
      </c>
      <c r="O71" s="9">
        <f>0.1*'[2]per 10000'!N99+0.2*'[2]per 10000'!O99+0.4*'[2]per 10000'!P99+0.2*'[2]per 10000'!Q99+0.1*'[2]per 10000'!R99</f>
        <v>0</v>
      </c>
      <c r="P71" s="9">
        <f>0.1*'[2]per 10000'!O99+0.2*'[2]per 10000'!P99+0.4*'[2]per 10000'!Q99+0.2*'[2]per 10000'!R99+0.1*'[2]per 10000'!S99</f>
        <v>0</v>
      </c>
      <c r="Q71" s="9">
        <f>0.1*'[2]per 10000'!P99+0.2*'[2]per 10000'!Q99+0.4*'[2]per 10000'!R99+0.2*'[2]per 10000'!S99+0.1*'[2]per 10000'!T99</f>
        <v>0</v>
      </c>
      <c r="R71" s="9">
        <f>0.1*'[2]per 10000'!Q99+0.2*'[2]per 10000'!R99+0.4*'[2]per 10000'!S99+0.2*'[2]per 10000'!T99+0.1*'[2]per 10000'!U99</f>
        <v>0</v>
      </c>
      <c r="S71" s="9">
        <f>0.1*'[2]per 10000'!R99+0.2*'[2]per 10000'!S99+0.4*'[2]per 10000'!T99+0.2*'[2]per 10000'!U99+0.1*'[2]per 10000'!V99</f>
        <v>0</v>
      </c>
      <c r="T71" s="9">
        <f>0.1*'[2]per 10000'!S99+0.2*'[2]per 10000'!T99+0.4*'[2]per 10000'!U99+0.2*'[2]per 10000'!V99+0.1*'[2]per 10000'!W99</f>
        <v>0</v>
      </c>
      <c r="U71" s="9">
        <f>0.1*'[2]per 10000'!T99+0.2*'[2]per 10000'!U99+0.4*'[2]per 10000'!V99+0.2*'[2]per 10000'!W99+0.1*'[2]per 10000'!X99</f>
        <v>0</v>
      </c>
      <c r="V71" s="9">
        <f>0.1*'[2]per 10000'!U99+0.2*'[2]per 10000'!V99+0.4*'[2]per 10000'!W99+0.2*'[2]per 10000'!X99+0.1*'[2]per 10000'!Y99</f>
        <v>0</v>
      </c>
      <c r="W71" s="9">
        <f>0.1*'[2]per 10000'!V99+0.2*'[2]per 10000'!W99+0.4*'[2]per 10000'!X99+0.2*'[2]per 10000'!Y99+0.1*'[2]per 10000'!Z99</f>
        <v>0</v>
      </c>
      <c r="X71" s="9">
        <f>0.1*'[2]per 10000'!W99+0.2*'[2]per 10000'!X99+0.4*'[2]per 10000'!Y99+0.2*'[2]per 10000'!Z99+0.1*'[2]per 10000'!AA99</f>
        <v>0</v>
      </c>
      <c r="Y71" s="9">
        <f>0.1*'[2]per 10000'!X99+0.2*'[2]per 10000'!Y99+0.4*'[2]per 10000'!Z99+0.2*'[2]per 10000'!AA99+0.1*'[2]per 10000'!AB99</f>
        <v>0</v>
      </c>
      <c r="Z71" s="9">
        <f>0.1*'[2]per 10000'!Y99+0.2*'[2]per 10000'!Z99+0.4*'[2]per 10000'!AA99+0.2*'[2]per 10000'!AB99+0.1*'[2]per 10000'!AC99</f>
        <v>0</v>
      </c>
      <c r="AA71" s="9">
        <f>0.1*'[2]per 10000'!Z99+0.2*'[2]per 10000'!AA99+0.4*'[2]per 10000'!AB99+0.2*'[2]per 10000'!AC99+0.1*'[2]per 10000'!AD99</f>
        <v>0</v>
      </c>
      <c r="AB71" s="9">
        <f>0.1*'[2]per 10000'!AA99+0.2*'[2]per 10000'!AB99+0.4*'[2]per 10000'!AC99+0.2*'[2]per 10000'!AD99+0.1*'[2]per 10000'!AE99</f>
        <v>0</v>
      </c>
      <c r="AC71" s="9">
        <f>0.1*'[2]per 10000'!AB99+0.2*'[2]per 10000'!AC99+0.4*'[2]per 10000'!AD99+0.2*'[2]per 10000'!AE99+0.1*'[2]per 10000'!AF99</f>
        <v>0</v>
      </c>
      <c r="AD71" s="9">
        <f>0.1*'[2]per 10000'!AC99+0.2*'[2]per 10000'!AD99+0.4*'[2]per 10000'!AE99+0.2*'[2]per 10000'!AF99+0.1*'[2]per 10000'!AG99</f>
        <v>0</v>
      </c>
      <c r="AE71" s="9">
        <f>0.1*'[2]per 10000'!AD99+0.2*'[2]per 10000'!AE99+0.4*'[2]per 10000'!AF99+0.2*'[2]per 10000'!AG99+0.1*'[2]per 10000'!AH99</f>
        <v>0</v>
      </c>
      <c r="AF71" s="9">
        <f>(0.1*'[2]per 10000'!AE99+0.2*'[2]per 10000'!AF99+0.4*'[2]per 10000'!AG99+0.2*'[2]per 10000'!AH99)/0.9</f>
        <v>0</v>
      </c>
      <c r="AG71" s="9">
        <f>(0.1*'[2]per 10000'!AF99+0.2*'[2]per 10000'!AG99+0.4*'[2]per 10000'!AH99)/0.7</f>
        <v>0</v>
      </c>
    </row>
    <row r="72" spans="1:16383" x14ac:dyDescent="0.2">
      <c r="A72" s="19" t="s">
        <v>81</v>
      </c>
      <c r="B72" s="8" t="s">
        <v>81</v>
      </c>
      <c r="C72" s="9">
        <f>0.1*'[2]per 10000'!B100+0.2*'[2]per 10000'!C100+0.4*'[2]per 10000'!D100+0.2*'[2]per 10000'!E100+0.1*'[2]per 10000'!F100</f>
        <v>0</v>
      </c>
      <c r="D72" s="9">
        <f>0.1*'[2]per 10000'!C100+0.2*'[2]per 10000'!D100+0.4*'[2]per 10000'!E100+0.2*'[2]per 10000'!F100+0.1*'[2]per 10000'!G100</f>
        <v>0</v>
      </c>
      <c r="E72" s="9">
        <f>0.1*'[2]per 10000'!D100+0.2*'[2]per 10000'!E100+0.4*'[2]per 10000'!F100+0.2*'[2]per 10000'!G100+0.1*'[2]per 10000'!H100</f>
        <v>0</v>
      </c>
      <c r="F72" s="9">
        <f>0.1*'[2]per 10000'!E100+0.2*'[2]per 10000'!F100+0.4*'[2]per 10000'!G100+0.2*'[2]per 10000'!H100+0.1*'[2]per 10000'!I100</f>
        <v>0</v>
      </c>
      <c r="G72" s="9">
        <f>0.1*'[2]per 10000'!F100+0.2*'[2]per 10000'!G100+0.4*'[2]per 10000'!H100+0.2*'[2]per 10000'!I100+0.1*'[2]per 10000'!J100</f>
        <v>0</v>
      </c>
      <c r="H72" s="9">
        <f>0.1*'[2]per 10000'!G100+0.2*'[2]per 10000'!H100+0.4*'[2]per 10000'!I100+0.2*'[2]per 10000'!J100+0.1*'[2]per 10000'!K100</f>
        <v>0</v>
      </c>
      <c r="I72" s="9">
        <f>0.1*'[2]per 10000'!H100+0.2*'[2]per 10000'!I100+0.4*'[2]per 10000'!J100+0.2*'[2]per 10000'!K100+0.1*'[2]per 10000'!L100</f>
        <v>0</v>
      </c>
      <c r="J72" s="9">
        <f>0.1*'[2]per 10000'!I100+0.2*'[2]per 10000'!J100+0.4*'[2]per 10000'!K100+0.2*'[2]per 10000'!L100+0.1*'[2]per 10000'!M100</f>
        <v>0</v>
      </c>
      <c r="K72" s="9">
        <f>0.1*'[2]per 10000'!J100+0.2*'[2]per 10000'!K100+0.4*'[2]per 10000'!L100+0.2*'[2]per 10000'!M100+0.1*'[2]per 10000'!N100</f>
        <v>0</v>
      </c>
      <c r="L72" s="9">
        <f>0.1*'[2]per 10000'!K100+0.2*'[2]per 10000'!L100+0.4*'[2]per 10000'!M100+0.2*'[2]per 10000'!N100+0.1*'[2]per 10000'!O100</f>
        <v>0</v>
      </c>
      <c r="M72" s="9">
        <f>0.1*'[2]per 10000'!L100+0.2*'[2]per 10000'!M100+0.4*'[2]per 10000'!N100+0.2*'[2]per 10000'!O100+0.1*'[2]per 10000'!P100</f>
        <v>0</v>
      </c>
      <c r="N72" s="9">
        <f>0.1*'[2]per 10000'!M100+0.2*'[2]per 10000'!N100+0.4*'[2]per 10000'!O100+0.2*'[2]per 10000'!P100+0.1*'[2]per 10000'!Q100</f>
        <v>0</v>
      </c>
      <c r="O72" s="9">
        <f>0.1*'[2]per 10000'!N100+0.2*'[2]per 10000'!O100+0.4*'[2]per 10000'!P100+0.2*'[2]per 10000'!Q100+0.1*'[2]per 10000'!R100</f>
        <v>0</v>
      </c>
      <c r="P72" s="9">
        <f>0.1*'[2]per 10000'!O100+0.2*'[2]per 10000'!P100+0.4*'[2]per 10000'!Q100+0.2*'[2]per 10000'!R100+0.1*'[2]per 10000'!S100</f>
        <v>0</v>
      </c>
      <c r="Q72" s="9">
        <f>0.1*'[2]per 10000'!P100+0.2*'[2]per 10000'!Q100+0.4*'[2]per 10000'!R100+0.2*'[2]per 10000'!S100+0.1*'[2]per 10000'!T100</f>
        <v>0</v>
      </c>
      <c r="R72" s="9">
        <f>0.1*'[2]per 10000'!Q100+0.2*'[2]per 10000'!R100+0.4*'[2]per 10000'!S100+0.2*'[2]per 10000'!T100+0.1*'[2]per 10000'!U100</f>
        <v>0</v>
      </c>
      <c r="S72" s="9">
        <f>0.1*'[2]per 10000'!R100+0.2*'[2]per 10000'!S100+0.4*'[2]per 10000'!T100+0.2*'[2]per 10000'!U100+0.1*'[2]per 10000'!V100</f>
        <v>0</v>
      </c>
      <c r="T72" s="9">
        <f>0.1*'[2]per 10000'!S100+0.2*'[2]per 10000'!T100+0.4*'[2]per 10000'!U100+0.2*'[2]per 10000'!V100+0.1*'[2]per 10000'!W100</f>
        <v>0</v>
      </c>
      <c r="U72" s="9">
        <f>0.1*'[2]per 10000'!T100+0.2*'[2]per 10000'!U100+0.4*'[2]per 10000'!V100+0.2*'[2]per 10000'!W100+0.1*'[2]per 10000'!X100</f>
        <v>0</v>
      </c>
      <c r="V72" s="9">
        <f>0.1*'[2]per 10000'!U100+0.2*'[2]per 10000'!V100+0.4*'[2]per 10000'!W100+0.2*'[2]per 10000'!X100+0.1*'[2]per 10000'!Y100</f>
        <v>0</v>
      </c>
      <c r="W72" s="9">
        <f>0.1*'[2]per 10000'!V100+0.2*'[2]per 10000'!W100+0.4*'[2]per 10000'!X100+0.2*'[2]per 10000'!Y100+0.1*'[2]per 10000'!Z100</f>
        <v>0</v>
      </c>
      <c r="X72" s="9">
        <f>0.1*'[2]per 10000'!W100+0.2*'[2]per 10000'!X100+0.4*'[2]per 10000'!Y100+0.2*'[2]per 10000'!Z100+0.1*'[2]per 10000'!AA100</f>
        <v>0</v>
      </c>
      <c r="Y72" s="9">
        <f>0.1*'[2]per 10000'!X100+0.2*'[2]per 10000'!Y100+0.4*'[2]per 10000'!Z100+0.2*'[2]per 10000'!AA100+0.1*'[2]per 10000'!AB100</f>
        <v>0</v>
      </c>
      <c r="Z72" s="9">
        <f>0.1*'[2]per 10000'!Y100+0.2*'[2]per 10000'!Z100+0.4*'[2]per 10000'!AA100+0.2*'[2]per 10000'!AB100+0.1*'[2]per 10000'!AC100</f>
        <v>0</v>
      </c>
      <c r="AA72" s="9">
        <f>0.1*'[2]per 10000'!Z100+0.2*'[2]per 10000'!AA100+0.4*'[2]per 10000'!AB100+0.2*'[2]per 10000'!AC100+0.1*'[2]per 10000'!AD100</f>
        <v>0</v>
      </c>
      <c r="AB72" s="9">
        <f>0.1*'[2]per 10000'!AA100+0.2*'[2]per 10000'!AB100+0.4*'[2]per 10000'!AC100+0.2*'[2]per 10000'!AD100+0.1*'[2]per 10000'!AE100</f>
        <v>0</v>
      </c>
      <c r="AC72" s="9">
        <f>0.1*'[2]per 10000'!AB100+0.2*'[2]per 10000'!AC100+0.4*'[2]per 10000'!AD100+0.2*'[2]per 10000'!AE100+0.1*'[2]per 10000'!AF100</f>
        <v>0</v>
      </c>
      <c r="AD72" s="9">
        <f>0.1*'[2]per 10000'!AC100+0.2*'[2]per 10000'!AD100+0.4*'[2]per 10000'!AE100+0.2*'[2]per 10000'!AF100+0.1*'[2]per 10000'!AG100</f>
        <v>0</v>
      </c>
      <c r="AE72" s="9">
        <f>0.1*'[2]per 10000'!AD100+0.2*'[2]per 10000'!AE100+0.4*'[2]per 10000'!AF100+0.2*'[2]per 10000'!AG100+0.1*'[2]per 10000'!AH100</f>
        <v>0</v>
      </c>
      <c r="AF72" s="9">
        <f>(0.1*'[2]per 10000'!AE100+0.2*'[2]per 10000'!AF100+0.4*'[2]per 10000'!AG100+0.2*'[2]per 10000'!AH100)/0.9</f>
        <v>0</v>
      </c>
      <c r="AG72" s="9">
        <f>(0.1*'[2]per 10000'!AF100+0.2*'[2]per 10000'!AG100+0.4*'[2]per 10000'!AH100)/0.7</f>
        <v>0</v>
      </c>
    </row>
    <row r="73" spans="1:16383" x14ac:dyDescent="0.2">
      <c r="A73" s="19" t="s">
        <v>82</v>
      </c>
      <c r="B73" s="8" t="s">
        <v>82</v>
      </c>
      <c r="C73" s="9">
        <f>0.1*'[2]per 10000'!B101+0.2*'[2]per 10000'!C101+0.4*'[2]per 10000'!D101+0.2*'[2]per 10000'!E101+0.1*'[2]per 10000'!F101</f>
        <v>0</v>
      </c>
      <c r="D73" s="9">
        <f>0.1*'[2]per 10000'!C101+0.2*'[2]per 10000'!D101+0.4*'[2]per 10000'!E101+0.2*'[2]per 10000'!F101+0.1*'[2]per 10000'!G101</f>
        <v>0</v>
      </c>
      <c r="E73" s="9">
        <f>0.1*'[2]per 10000'!D101+0.2*'[2]per 10000'!E101+0.4*'[2]per 10000'!F101+0.2*'[2]per 10000'!G101+0.1*'[2]per 10000'!H101</f>
        <v>0</v>
      </c>
      <c r="F73" s="9">
        <f>0.1*'[2]per 10000'!E101+0.2*'[2]per 10000'!F101+0.4*'[2]per 10000'!G101+0.2*'[2]per 10000'!H101+0.1*'[2]per 10000'!I101</f>
        <v>0</v>
      </c>
      <c r="G73" s="9">
        <f>0.1*'[2]per 10000'!F101+0.2*'[2]per 10000'!G101+0.4*'[2]per 10000'!H101+0.2*'[2]per 10000'!I101+0.1*'[2]per 10000'!J101</f>
        <v>0</v>
      </c>
      <c r="H73" s="9">
        <f>0.1*'[2]per 10000'!G101+0.2*'[2]per 10000'!H101+0.4*'[2]per 10000'!I101+0.2*'[2]per 10000'!J101+0.1*'[2]per 10000'!K101</f>
        <v>0</v>
      </c>
      <c r="I73" s="9">
        <f>0.1*'[2]per 10000'!H101+0.2*'[2]per 10000'!I101+0.4*'[2]per 10000'!J101+0.2*'[2]per 10000'!K101+0.1*'[2]per 10000'!L101</f>
        <v>0</v>
      </c>
      <c r="J73" s="9">
        <f>0.1*'[2]per 10000'!I101+0.2*'[2]per 10000'!J101+0.4*'[2]per 10000'!K101+0.2*'[2]per 10000'!L101+0.1*'[2]per 10000'!M101</f>
        <v>0</v>
      </c>
      <c r="K73" s="9">
        <f>0.1*'[2]per 10000'!J101+0.2*'[2]per 10000'!K101+0.4*'[2]per 10000'!L101+0.2*'[2]per 10000'!M101+0.1*'[2]per 10000'!N101</f>
        <v>0</v>
      </c>
      <c r="L73" s="9">
        <f>0.1*'[2]per 10000'!K101+0.2*'[2]per 10000'!L101+0.4*'[2]per 10000'!M101+0.2*'[2]per 10000'!N101+0.1*'[2]per 10000'!O101</f>
        <v>0</v>
      </c>
      <c r="M73" s="9">
        <f>0.1*'[2]per 10000'!L101+0.2*'[2]per 10000'!M101+0.4*'[2]per 10000'!N101+0.2*'[2]per 10000'!O101+0.1*'[2]per 10000'!P101</f>
        <v>0</v>
      </c>
      <c r="N73" s="9">
        <f>0.1*'[2]per 10000'!M101+0.2*'[2]per 10000'!N101+0.4*'[2]per 10000'!O101+0.2*'[2]per 10000'!P101+0.1*'[2]per 10000'!Q101</f>
        <v>0</v>
      </c>
      <c r="O73" s="9">
        <f>0.1*'[2]per 10000'!N101+0.2*'[2]per 10000'!O101+0.4*'[2]per 10000'!P101+0.2*'[2]per 10000'!Q101+0.1*'[2]per 10000'!R101</f>
        <v>0</v>
      </c>
      <c r="P73" s="9">
        <f>0.1*'[2]per 10000'!O101+0.2*'[2]per 10000'!P101+0.4*'[2]per 10000'!Q101+0.2*'[2]per 10000'!R101+0.1*'[2]per 10000'!S101</f>
        <v>0</v>
      </c>
      <c r="Q73" s="9">
        <f>0.1*'[2]per 10000'!P101+0.2*'[2]per 10000'!Q101+0.4*'[2]per 10000'!R101+0.2*'[2]per 10000'!S101+0.1*'[2]per 10000'!T101</f>
        <v>0</v>
      </c>
      <c r="R73" s="9">
        <f>0.1*'[2]per 10000'!Q101+0.2*'[2]per 10000'!R101+0.4*'[2]per 10000'!S101+0.2*'[2]per 10000'!T101+0.1*'[2]per 10000'!U101</f>
        <v>0</v>
      </c>
      <c r="S73" s="9">
        <f>0.1*'[2]per 10000'!R101+0.2*'[2]per 10000'!S101+0.4*'[2]per 10000'!T101+0.2*'[2]per 10000'!U101+0.1*'[2]per 10000'!V101</f>
        <v>0</v>
      </c>
      <c r="T73" s="9">
        <f>0.1*'[2]per 10000'!S101+0.2*'[2]per 10000'!T101+0.4*'[2]per 10000'!U101+0.2*'[2]per 10000'!V101+0.1*'[2]per 10000'!W101</f>
        <v>0</v>
      </c>
      <c r="U73" s="9">
        <f>0.1*'[2]per 10000'!T101+0.2*'[2]per 10000'!U101+0.4*'[2]per 10000'!V101+0.2*'[2]per 10000'!W101+0.1*'[2]per 10000'!X101</f>
        <v>0</v>
      </c>
      <c r="V73" s="9">
        <f>0.1*'[2]per 10000'!U101+0.2*'[2]per 10000'!V101+0.4*'[2]per 10000'!W101+0.2*'[2]per 10000'!X101+0.1*'[2]per 10000'!Y101</f>
        <v>0</v>
      </c>
      <c r="W73" s="9">
        <f>0.1*'[2]per 10000'!V101+0.2*'[2]per 10000'!W101+0.4*'[2]per 10000'!X101+0.2*'[2]per 10000'!Y101+0.1*'[2]per 10000'!Z101</f>
        <v>0</v>
      </c>
      <c r="X73" s="9">
        <f>0.1*'[2]per 10000'!W101+0.2*'[2]per 10000'!X101+0.4*'[2]per 10000'!Y101+0.2*'[2]per 10000'!Z101+0.1*'[2]per 10000'!AA101</f>
        <v>0</v>
      </c>
      <c r="Y73" s="9">
        <f>0.1*'[2]per 10000'!X101+0.2*'[2]per 10000'!Y101+0.4*'[2]per 10000'!Z101+0.2*'[2]per 10000'!AA101+0.1*'[2]per 10000'!AB101</f>
        <v>0</v>
      </c>
      <c r="Z73" s="9">
        <f>0.1*'[2]per 10000'!Y101+0.2*'[2]per 10000'!Z101+0.4*'[2]per 10000'!AA101+0.2*'[2]per 10000'!AB101+0.1*'[2]per 10000'!AC101</f>
        <v>3.4120595833915393E-3</v>
      </c>
      <c r="AA73" s="9">
        <f>0.1*'[2]per 10000'!Z101+0.2*'[2]per 10000'!AA101+0.4*'[2]per 10000'!AB101+0.2*'[2]per 10000'!AC101+0.1*'[2]per 10000'!AD101</f>
        <v>6.8241191667830787E-3</v>
      </c>
      <c r="AB73" s="9">
        <f>0.1*'[2]per 10000'!AA101+0.2*'[2]per 10000'!AB101+0.4*'[2]per 10000'!AC101+0.2*'[2]per 10000'!AD101+0.1*'[2]per 10000'!AE101</f>
        <v>1.3648238333566157E-2</v>
      </c>
      <c r="AC73" s="9">
        <f>0.1*'[2]per 10000'!AB101+0.2*'[2]per 10000'!AC101+0.4*'[2]per 10000'!AD101+0.2*'[2]per 10000'!AE101+0.1*'[2]per 10000'!AF101</f>
        <v>6.8241191667830787E-3</v>
      </c>
      <c r="AD73" s="9">
        <f>0.1*'[2]per 10000'!AC101+0.2*'[2]per 10000'!AD101+0.4*'[2]per 10000'!AE101+0.2*'[2]per 10000'!AF101+0.1*'[2]per 10000'!AG101</f>
        <v>3.4120595833915393E-3</v>
      </c>
      <c r="AE73" s="9">
        <f>0.1*'[2]per 10000'!AD101+0.2*'[2]per 10000'!AE101+0.4*'[2]per 10000'!AF101+0.2*'[2]per 10000'!AG101+0.1*'[2]per 10000'!AH101</f>
        <v>0</v>
      </c>
      <c r="AF73" s="9">
        <f>(0.1*'[2]per 10000'!AE101+0.2*'[2]per 10000'!AF101+0.4*'[2]per 10000'!AG101+0.2*'[2]per 10000'!AH101)/0.9</f>
        <v>0</v>
      </c>
      <c r="AG73" s="9">
        <f>(0.1*'[2]per 10000'!AF101+0.2*'[2]per 10000'!AG101+0.4*'[2]per 10000'!AH101)/0.7</f>
        <v>0</v>
      </c>
    </row>
    <row r="74" spans="1:16383" x14ac:dyDescent="0.2">
      <c r="A74" s="19" t="s">
        <v>83</v>
      </c>
      <c r="B74" s="8" t="s">
        <v>83</v>
      </c>
      <c r="C74" s="9">
        <f>0.1*'[2]per 10000'!B102+0.2*'[2]per 10000'!C102+0.4*'[2]per 10000'!D102+0.2*'[2]per 10000'!E102+0.1*'[2]per 10000'!F102</f>
        <v>0</v>
      </c>
      <c r="D74" s="9">
        <f>0.1*'[2]per 10000'!C102+0.2*'[2]per 10000'!D102+0.4*'[2]per 10000'!E102+0.2*'[2]per 10000'!F102+0.1*'[2]per 10000'!G102</f>
        <v>0</v>
      </c>
      <c r="E74" s="9">
        <f>0.1*'[2]per 10000'!D102+0.2*'[2]per 10000'!E102+0.4*'[2]per 10000'!F102+0.2*'[2]per 10000'!G102+0.1*'[2]per 10000'!H102</f>
        <v>0</v>
      </c>
      <c r="F74" s="9">
        <f>0.1*'[2]per 10000'!E102+0.2*'[2]per 10000'!F102+0.4*'[2]per 10000'!G102+0.2*'[2]per 10000'!H102+0.1*'[2]per 10000'!I102</f>
        <v>0</v>
      </c>
      <c r="G74" s="9">
        <f>0.1*'[2]per 10000'!F102+0.2*'[2]per 10000'!G102+0.4*'[2]per 10000'!H102+0.2*'[2]per 10000'!I102+0.1*'[2]per 10000'!J102</f>
        <v>0</v>
      </c>
      <c r="H74" s="9">
        <f>0.1*'[2]per 10000'!G102+0.2*'[2]per 10000'!H102+0.4*'[2]per 10000'!I102+0.2*'[2]per 10000'!J102+0.1*'[2]per 10000'!K102</f>
        <v>0</v>
      </c>
      <c r="I74" s="9">
        <f>0.1*'[2]per 10000'!H102+0.2*'[2]per 10000'!I102+0.4*'[2]per 10000'!J102+0.2*'[2]per 10000'!K102+0.1*'[2]per 10000'!L102</f>
        <v>0</v>
      </c>
      <c r="J74" s="9">
        <f>0.1*'[2]per 10000'!I102+0.2*'[2]per 10000'!J102+0.4*'[2]per 10000'!K102+0.2*'[2]per 10000'!L102+0.1*'[2]per 10000'!M102</f>
        <v>0</v>
      </c>
      <c r="K74" s="9">
        <f>0.1*'[2]per 10000'!J102+0.2*'[2]per 10000'!K102+0.4*'[2]per 10000'!L102+0.2*'[2]per 10000'!M102+0.1*'[2]per 10000'!N102</f>
        <v>0</v>
      </c>
      <c r="L74" s="9">
        <f>0.1*'[2]per 10000'!K102+0.2*'[2]per 10000'!L102+0.4*'[2]per 10000'!M102+0.2*'[2]per 10000'!N102+0.1*'[2]per 10000'!O102</f>
        <v>0</v>
      </c>
      <c r="M74" s="9">
        <f>0.1*'[2]per 10000'!L102+0.2*'[2]per 10000'!M102+0.4*'[2]per 10000'!N102+0.2*'[2]per 10000'!O102+0.1*'[2]per 10000'!P102</f>
        <v>0</v>
      </c>
      <c r="N74" s="9">
        <f>0.1*'[2]per 10000'!M102+0.2*'[2]per 10000'!N102+0.4*'[2]per 10000'!O102+0.2*'[2]per 10000'!P102+0.1*'[2]per 10000'!Q102</f>
        <v>0</v>
      </c>
      <c r="O74" s="9">
        <f>0.1*'[2]per 10000'!N102+0.2*'[2]per 10000'!O102+0.4*'[2]per 10000'!P102+0.2*'[2]per 10000'!Q102+0.1*'[2]per 10000'!R102</f>
        <v>0</v>
      </c>
      <c r="P74" s="9">
        <f>0.1*'[2]per 10000'!O102+0.2*'[2]per 10000'!P102+0.4*'[2]per 10000'!Q102+0.2*'[2]per 10000'!R102+0.1*'[2]per 10000'!S102</f>
        <v>0</v>
      </c>
      <c r="Q74" s="9">
        <f>0.1*'[2]per 10000'!P102+0.2*'[2]per 10000'!Q102+0.4*'[2]per 10000'!R102+0.2*'[2]per 10000'!S102+0.1*'[2]per 10000'!T102</f>
        <v>0</v>
      </c>
      <c r="R74" s="9">
        <f>0.1*'[2]per 10000'!Q102+0.2*'[2]per 10000'!R102+0.4*'[2]per 10000'!S102+0.2*'[2]per 10000'!T102+0.1*'[2]per 10000'!U102</f>
        <v>0</v>
      </c>
      <c r="S74" s="9">
        <f>0.1*'[2]per 10000'!R102+0.2*'[2]per 10000'!S102+0.4*'[2]per 10000'!T102+0.2*'[2]per 10000'!U102+0.1*'[2]per 10000'!V102</f>
        <v>0</v>
      </c>
      <c r="T74" s="9">
        <f>0.1*'[2]per 10000'!S102+0.2*'[2]per 10000'!T102+0.4*'[2]per 10000'!U102+0.2*'[2]per 10000'!V102+0.1*'[2]per 10000'!W102</f>
        <v>0</v>
      </c>
      <c r="U74" s="9">
        <f>0.1*'[2]per 10000'!T102+0.2*'[2]per 10000'!U102+0.4*'[2]per 10000'!V102+0.2*'[2]per 10000'!W102+0.1*'[2]per 10000'!X102</f>
        <v>0</v>
      </c>
      <c r="V74" s="9">
        <f>0.1*'[2]per 10000'!U102+0.2*'[2]per 10000'!V102+0.4*'[2]per 10000'!W102+0.2*'[2]per 10000'!X102+0.1*'[2]per 10000'!Y102</f>
        <v>0</v>
      </c>
      <c r="W74" s="9">
        <f>0.1*'[2]per 10000'!V102+0.2*'[2]per 10000'!W102+0.4*'[2]per 10000'!X102+0.2*'[2]per 10000'!Y102+0.1*'[2]per 10000'!Z102</f>
        <v>0</v>
      </c>
      <c r="X74" s="9">
        <f>0.1*'[2]per 10000'!W102+0.2*'[2]per 10000'!X102+0.4*'[2]per 10000'!Y102+0.2*'[2]per 10000'!Z102+0.1*'[2]per 10000'!AA102</f>
        <v>0</v>
      </c>
      <c r="Y74" s="9">
        <f>0.1*'[2]per 10000'!X102+0.2*'[2]per 10000'!Y102+0.4*'[2]per 10000'!Z102+0.2*'[2]per 10000'!AA102+0.1*'[2]per 10000'!AB102</f>
        <v>0</v>
      </c>
      <c r="Z74" s="9">
        <f>0.1*'[2]per 10000'!Y102+0.2*'[2]per 10000'!Z102+0.4*'[2]per 10000'!AA102+0.2*'[2]per 10000'!AB102+0.1*'[2]per 10000'!AC102</f>
        <v>0</v>
      </c>
      <c r="AA74" s="9">
        <f>0.1*'[2]per 10000'!Z102+0.2*'[2]per 10000'!AA102+0.4*'[2]per 10000'!AB102+0.2*'[2]per 10000'!AC102+0.1*'[2]per 10000'!AD102</f>
        <v>0</v>
      </c>
      <c r="AB74" s="9">
        <f>0.1*'[2]per 10000'!AA102+0.2*'[2]per 10000'!AB102+0.4*'[2]per 10000'!AC102+0.2*'[2]per 10000'!AD102+0.1*'[2]per 10000'!AE102</f>
        <v>0</v>
      </c>
      <c r="AC74" s="9">
        <f>0.1*'[2]per 10000'!AB102+0.2*'[2]per 10000'!AC102+0.4*'[2]per 10000'!AD102+0.2*'[2]per 10000'!AE102+0.1*'[2]per 10000'!AF102</f>
        <v>0</v>
      </c>
      <c r="AD74" s="9">
        <f>0.1*'[2]per 10000'!AC102+0.2*'[2]per 10000'!AD102+0.4*'[2]per 10000'!AE102+0.2*'[2]per 10000'!AF102+0.1*'[2]per 10000'!AG102</f>
        <v>0</v>
      </c>
      <c r="AE74" s="9">
        <f>0.1*'[2]per 10000'!AD102+0.2*'[2]per 10000'!AE102+0.4*'[2]per 10000'!AF102+0.2*'[2]per 10000'!AG102+0.1*'[2]per 10000'!AH102</f>
        <v>0</v>
      </c>
      <c r="AF74" s="9">
        <f>(0.1*'[2]per 10000'!AE102+0.2*'[2]per 10000'!AF102+0.4*'[2]per 10000'!AG102+0.2*'[2]per 10000'!AH102)/0.9</f>
        <v>0</v>
      </c>
      <c r="AG74" s="9">
        <f>(0.1*'[2]per 10000'!AF102+0.2*'[2]per 10000'!AG102+0.4*'[2]per 10000'!AH102)/0.7</f>
        <v>0</v>
      </c>
    </row>
    <row r="75" spans="1:16383" x14ac:dyDescent="0.2">
      <c r="A75" s="19" t="s">
        <v>84</v>
      </c>
      <c r="B75" s="8" t="s">
        <v>84</v>
      </c>
      <c r="C75" s="9">
        <f>0.1*'[2]per 10000'!B103+0.2*'[2]per 10000'!C103+0.4*'[2]per 10000'!D103+0.2*'[2]per 10000'!E103+0.1*'[2]per 10000'!F103</f>
        <v>0</v>
      </c>
      <c r="D75" s="9">
        <f>0.1*'[2]per 10000'!C103+0.2*'[2]per 10000'!D103+0.4*'[2]per 10000'!E103+0.2*'[2]per 10000'!F103+0.1*'[2]per 10000'!G103</f>
        <v>0</v>
      </c>
      <c r="E75" s="9">
        <f>0.1*'[2]per 10000'!D103+0.2*'[2]per 10000'!E103+0.4*'[2]per 10000'!F103+0.2*'[2]per 10000'!G103+0.1*'[2]per 10000'!H103</f>
        <v>0</v>
      </c>
      <c r="F75" s="9">
        <f>0.1*'[2]per 10000'!E103+0.2*'[2]per 10000'!F103+0.4*'[2]per 10000'!G103+0.2*'[2]per 10000'!H103+0.1*'[2]per 10000'!I103</f>
        <v>0</v>
      </c>
      <c r="G75" s="9">
        <f>0.1*'[2]per 10000'!F103+0.2*'[2]per 10000'!G103+0.4*'[2]per 10000'!H103+0.2*'[2]per 10000'!I103+0.1*'[2]per 10000'!J103</f>
        <v>0</v>
      </c>
      <c r="H75" s="9">
        <f>0.1*'[2]per 10000'!G103+0.2*'[2]per 10000'!H103+0.4*'[2]per 10000'!I103+0.2*'[2]per 10000'!J103+0.1*'[2]per 10000'!K103</f>
        <v>0</v>
      </c>
      <c r="I75" s="9">
        <f>0.1*'[2]per 10000'!H103+0.2*'[2]per 10000'!I103+0.4*'[2]per 10000'!J103+0.2*'[2]per 10000'!K103+0.1*'[2]per 10000'!L103</f>
        <v>0</v>
      </c>
      <c r="J75" s="9">
        <f>0.1*'[2]per 10000'!I103+0.2*'[2]per 10000'!J103+0.4*'[2]per 10000'!K103+0.2*'[2]per 10000'!L103+0.1*'[2]per 10000'!M103</f>
        <v>0</v>
      </c>
      <c r="K75" s="9">
        <f>0.1*'[2]per 10000'!J103+0.2*'[2]per 10000'!K103+0.4*'[2]per 10000'!L103+0.2*'[2]per 10000'!M103+0.1*'[2]per 10000'!N103</f>
        <v>0</v>
      </c>
      <c r="L75" s="9">
        <f>0.1*'[2]per 10000'!K103+0.2*'[2]per 10000'!L103+0.4*'[2]per 10000'!M103+0.2*'[2]per 10000'!N103+0.1*'[2]per 10000'!O103</f>
        <v>0</v>
      </c>
      <c r="M75" s="9">
        <f>0.1*'[2]per 10000'!L103+0.2*'[2]per 10000'!M103+0.4*'[2]per 10000'!N103+0.2*'[2]per 10000'!O103+0.1*'[2]per 10000'!P103</f>
        <v>0</v>
      </c>
      <c r="N75" s="9">
        <f>0.1*'[2]per 10000'!M103+0.2*'[2]per 10000'!N103+0.4*'[2]per 10000'!O103+0.2*'[2]per 10000'!P103+0.1*'[2]per 10000'!Q103</f>
        <v>0</v>
      </c>
      <c r="O75" s="9">
        <f>0.1*'[2]per 10000'!N103+0.2*'[2]per 10000'!O103+0.4*'[2]per 10000'!P103+0.2*'[2]per 10000'!Q103+0.1*'[2]per 10000'!R103</f>
        <v>0</v>
      </c>
      <c r="P75" s="9">
        <f>0.1*'[2]per 10000'!O103+0.2*'[2]per 10000'!P103+0.4*'[2]per 10000'!Q103+0.2*'[2]per 10000'!R103+0.1*'[2]per 10000'!S103</f>
        <v>0</v>
      </c>
      <c r="Q75" s="9">
        <f>0.1*'[2]per 10000'!P103+0.2*'[2]per 10000'!Q103+0.4*'[2]per 10000'!R103+0.2*'[2]per 10000'!S103+0.1*'[2]per 10000'!T103</f>
        <v>0</v>
      </c>
      <c r="R75" s="9">
        <f>0.1*'[2]per 10000'!Q103+0.2*'[2]per 10000'!R103+0.4*'[2]per 10000'!S103+0.2*'[2]per 10000'!T103+0.1*'[2]per 10000'!U103</f>
        <v>0</v>
      </c>
      <c r="S75" s="9">
        <f>0.1*'[2]per 10000'!R103+0.2*'[2]per 10000'!S103+0.4*'[2]per 10000'!T103+0.2*'[2]per 10000'!U103+0.1*'[2]per 10000'!V103</f>
        <v>0</v>
      </c>
      <c r="T75" s="9">
        <f>0.1*'[2]per 10000'!S103+0.2*'[2]per 10000'!T103+0.4*'[2]per 10000'!U103+0.2*'[2]per 10000'!V103+0.1*'[2]per 10000'!W103</f>
        <v>0</v>
      </c>
      <c r="U75" s="9">
        <f>0.1*'[2]per 10000'!T103+0.2*'[2]per 10000'!U103+0.4*'[2]per 10000'!V103+0.2*'[2]per 10000'!W103+0.1*'[2]per 10000'!X103</f>
        <v>0</v>
      </c>
      <c r="V75" s="9">
        <f>0.1*'[2]per 10000'!U103+0.2*'[2]per 10000'!V103+0.4*'[2]per 10000'!W103+0.2*'[2]per 10000'!X103+0.1*'[2]per 10000'!Y103</f>
        <v>0</v>
      </c>
      <c r="W75" s="9">
        <f>0.1*'[2]per 10000'!V103+0.2*'[2]per 10000'!W103+0.4*'[2]per 10000'!X103+0.2*'[2]per 10000'!Y103+0.1*'[2]per 10000'!Z103</f>
        <v>0</v>
      </c>
      <c r="X75" s="9">
        <f>0.1*'[2]per 10000'!W103+0.2*'[2]per 10000'!X103+0.4*'[2]per 10000'!Y103+0.2*'[2]per 10000'!Z103+0.1*'[2]per 10000'!AA103</f>
        <v>0</v>
      </c>
      <c r="Y75" s="9">
        <f>0.1*'[2]per 10000'!X103+0.2*'[2]per 10000'!Y103+0.4*'[2]per 10000'!Z103+0.2*'[2]per 10000'!AA103+0.1*'[2]per 10000'!AB103</f>
        <v>8.964496495821009E-4</v>
      </c>
      <c r="Z75" s="9">
        <f>0.1*'[2]per 10000'!Y103+0.2*'[2]per 10000'!Z103+0.4*'[2]per 10000'!AA103+0.2*'[2]per 10000'!AB103+0.1*'[2]per 10000'!AC103</f>
        <v>2.8159776500537685E-3</v>
      </c>
      <c r="AA75" s="9">
        <f>0.1*'[2]per 10000'!Z103+0.2*'[2]per 10000'!AA103+0.4*'[2]per 10000'!AB103+0.2*'[2]per 10000'!AC103+0.1*'[2]per 10000'!AD103</f>
        <v>7.3684871726076078E-3</v>
      </c>
      <c r="AB75" s="9">
        <f>0.1*'[2]per 10000'!AA103+0.2*'[2]per 10000'!AB103+0.4*'[2]per 10000'!AC103+0.2*'[2]per 10000'!AD103+0.1*'[2]per 10000'!AE103</f>
        <v>1.073956646209283E-2</v>
      </c>
      <c r="AC75" s="9">
        <f>0.1*'[2]per 10000'!AB103+0.2*'[2]per 10000'!AC103+0.4*'[2]per 10000'!AD103+0.2*'[2]per 10000'!AE103+0.1*'[2]per 10000'!AF103</f>
        <v>1.3848532006190335E-2</v>
      </c>
      <c r="AD75" s="9">
        <f>0.1*'[2]per 10000'!AC103+0.2*'[2]per 10000'!AD103+0.4*'[2]per 10000'!AE103+0.2*'[2]per 10000'!AF103+0.1*'[2]per 10000'!AG103</f>
        <v>1.4223925202777574E-2</v>
      </c>
      <c r="AE75" s="9">
        <f>0.1*'[2]per 10000'!AD103+0.2*'[2]per 10000'!AE103+0.4*'[2]per 10000'!AF103+0.2*'[2]per 10000'!AG103+0.1*'[2]per 10000'!AH103</f>
        <v>1.4375900240844293E-2</v>
      </c>
      <c r="AF75" s="9">
        <f>(0.1*'[2]per 10000'!AE103+0.2*'[2]per 10000'!AF103+0.4*'[2]per 10000'!AG103+0.2*'[2]per 10000'!AH103)/0.9</f>
        <v>1.5501730974497266E-2</v>
      </c>
      <c r="AG75" s="9">
        <f>(0.1*'[2]per 10000'!AF103+0.2*'[2]per 10000'!AG103+0.4*'[2]per 10000'!AH103)/0.7</f>
        <v>1.5285372362440153E-2</v>
      </c>
    </row>
    <row r="76" spans="1:16383" x14ac:dyDescent="0.2">
      <c r="A76" s="19" t="s">
        <v>191</v>
      </c>
      <c r="B76" s="19" t="s">
        <v>191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</row>
    <row r="77" spans="1:16383" x14ac:dyDescent="0.2">
      <c r="A77" s="19" t="s">
        <v>86</v>
      </c>
      <c r="B77" s="8" t="s">
        <v>86</v>
      </c>
      <c r="C77" s="9">
        <f>0.1*'[2]per 10000'!B108+0.2*'[2]per 10000'!C108+0.4*'[2]per 10000'!D108+0.2*'[2]per 10000'!E108+0.1*'[2]per 10000'!F108</f>
        <v>0</v>
      </c>
      <c r="D77" s="9">
        <f>0.1*'[2]per 10000'!C108+0.2*'[2]per 10000'!D108+0.4*'[2]per 10000'!E108+0.2*'[2]per 10000'!F108+0.1*'[2]per 10000'!G108</f>
        <v>0</v>
      </c>
      <c r="E77" s="9">
        <f>0.1*'[2]per 10000'!D108+0.2*'[2]per 10000'!E108+0.4*'[2]per 10000'!F108+0.2*'[2]per 10000'!G108+0.1*'[2]per 10000'!H108</f>
        <v>0</v>
      </c>
      <c r="F77" s="9">
        <f>0.1*'[2]per 10000'!E108+0.2*'[2]per 10000'!F108+0.4*'[2]per 10000'!G108+0.2*'[2]per 10000'!H108+0.1*'[2]per 10000'!I108</f>
        <v>0</v>
      </c>
      <c r="G77" s="9">
        <f>0.1*'[2]per 10000'!F108+0.2*'[2]per 10000'!G108+0.4*'[2]per 10000'!H108+0.2*'[2]per 10000'!I108+0.1*'[2]per 10000'!J108</f>
        <v>0</v>
      </c>
      <c r="H77" s="9">
        <f>0.1*'[2]per 10000'!G108+0.2*'[2]per 10000'!H108+0.4*'[2]per 10000'!I108+0.2*'[2]per 10000'!J108+0.1*'[2]per 10000'!K108</f>
        <v>0</v>
      </c>
      <c r="I77" s="9">
        <f>0.1*'[2]per 10000'!H108+0.2*'[2]per 10000'!I108+0.4*'[2]per 10000'!J108+0.2*'[2]per 10000'!K108+0.1*'[2]per 10000'!L108</f>
        <v>0</v>
      </c>
      <c r="J77" s="9">
        <f>0.1*'[2]per 10000'!I108+0.2*'[2]per 10000'!J108+0.4*'[2]per 10000'!K108+0.2*'[2]per 10000'!L108+0.1*'[2]per 10000'!M108</f>
        <v>0</v>
      </c>
      <c r="K77" s="9">
        <f>0.1*'[2]per 10000'!J108+0.2*'[2]per 10000'!K108+0.4*'[2]per 10000'!L108+0.2*'[2]per 10000'!M108+0.1*'[2]per 10000'!N108</f>
        <v>0</v>
      </c>
      <c r="L77" s="9">
        <f>0.1*'[2]per 10000'!K108+0.2*'[2]per 10000'!L108+0.4*'[2]per 10000'!M108+0.2*'[2]per 10000'!N108+0.1*'[2]per 10000'!O108</f>
        <v>0</v>
      </c>
      <c r="M77" s="9">
        <f>0.1*'[2]per 10000'!L108+0.2*'[2]per 10000'!M108+0.4*'[2]per 10000'!N108+0.2*'[2]per 10000'!O108+0.1*'[2]per 10000'!P108</f>
        <v>0</v>
      </c>
      <c r="N77" s="9">
        <f>0.1*'[2]per 10000'!M108+0.2*'[2]per 10000'!N108+0.4*'[2]per 10000'!O108+0.2*'[2]per 10000'!P108+0.1*'[2]per 10000'!Q108</f>
        <v>0</v>
      </c>
      <c r="O77" s="9">
        <f>0.1*'[2]per 10000'!N108+0.2*'[2]per 10000'!O108+0.4*'[2]per 10000'!P108+0.2*'[2]per 10000'!Q108+0.1*'[2]per 10000'!R108</f>
        <v>0</v>
      </c>
      <c r="P77" s="9">
        <f>0.1*'[2]per 10000'!O108+0.2*'[2]per 10000'!P108+0.4*'[2]per 10000'!Q108+0.2*'[2]per 10000'!R108+0.1*'[2]per 10000'!S108</f>
        <v>0</v>
      </c>
      <c r="Q77" s="9">
        <f>0.1*'[2]per 10000'!P108+0.2*'[2]per 10000'!Q108+0.4*'[2]per 10000'!R108+0.2*'[2]per 10000'!S108+0.1*'[2]per 10000'!T108</f>
        <v>0</v>
      </c>
      <c r="R77" s="9">
        <f>0.1*'[2]per 10000'!Q108+0.2*'[2]per 10000'!R108+0.4*'[2]per 10000'!S108+0.2*'[2]per 10000'!T108+0.1*'[2]per 10000'!U108</f>
        <v>0</v>
      </c>
      <c r="S77" s="9">
        <f>0.1*'[2]per 10000'!R108+0.2*'[2]per 10000'!S108+0.4*'[2]per 10000'!T108+0.2*'[2]per 10000'!U108+0.1*'[2]per 10000'!V108</f>
        <v>0</v>
      </c>
      <c r="T77" s="9">
        <f>0.1*'[2]per 10000'!S108+0.2*'[2]per 10000'!T108+0.4*'[2]per 10000'!U108+0.2*'[2]per 10000'!V108+0.1*'[2]per 10000'!W108</f>
        <v>0</v>
      </c>
      <c r="U77" s="9">
        <f>0.1*'[2]per 10000'!T108+0.2*'[2]per 10000'!U108+0.4*'[2]per 10000'!V108+0.2*'[2]per 10000'!W108+0.1*'[2]per 10000'!X108</f>
        <v>0</v>
      </c>
      <c r="V77" s="9">
        <f>0.1*'[2]per 10000'!U108+0.2*'[2]per 10000'!V108+0.4*'[2]per 10000'!W108+0.2*'[2]per 10000'!X108+0.1*'[2]per 10000'!Y108</f>
        <v>0</v>
      </c>
      <c r="W77" s="9">
        <f>0.1*'[2]per 10000'!V108+0.2*'[2]per 10000'!W108+0.4*'[2]per 10000'!X108+0.2*'[2]per 10000'!Y108+0.1*'[2]per 10000'!Z108</f>
        <v>0</v>
      </c>
      <c r="X77" s="9">
        <f>0.1*'[2]per 10000'!W108+0.2*'[2]per 10000'!X108+0.4*'[2]per 10000'!Y108+0.2*'[2]per 10000'!Z108+0.1*'[2]per 10000'!AA108</f>
        <v>0</v>
      </c>
      <c r="Y77" s="9">
        <f>0.1*'[2]per 10000'!X108+0.2*'[2]per 10000'!Y108+0.4*'[2]per 10000'!Z108+0.2*'[2]per 10000'!AA108+0.1*'[2]per 10000'!AB108</f>
        <v>0</v>
      </c>
      <c r="Z77" s="9">
        <f>0.1*'[2]per 10000'!Y108+0.2*'[2]per 10000'!Z108+0.4*'[2]per 10000'!AA108+0.2*'[2]per 10000'!AB108+0.1*'[2]per 10000'!AC108</f>
        <v>0</v>
      </c>
      <c r="AA77" s="9">
        <f>0.1*'[2]per 10000'!Z108+0.2*'[2]per 10000'!AA108+0.4*'[2]per 10000'!AB108+0.2*'[2]per 10000'!AC108+0.1*'[2]per 10000'!AD108</f>
        <v>0</v>
      </c>
      <c r="AB77" s="9">
        <f>0.1*'[2]per 10000'!AA108+0.2*'[2]per 10000'!AB108+0.4*'[2]per 10000'!AC108+0.2*'[2]per 10000'!AD108+0.1*'[2]per 10000'!AE108</f>
        <v>0</v>
      </c>
      <c r="AC77" s="9">
        <f>0.1*'[2]per 10000'!AB108+0.2*'[2]per 10000'!AC108+0.4*'[2]per 10000'!AD108+0.2*'[2]per 10000'!AE108+0.1*'[2]per 10000'!AF108</f>
        <v>0</v>
      </c>
      <c r="AD77" s="9">
        <f>0.1*'[2]per 10000'!AC108+0.2*'[2]per 10000'!AD108+0.4*'[2]per 10000'!AE108+0.2*'[2]per 10000'!AF108+0.1*'[2]per 10000'!AG108</f>
        <v>0</v>
      </c>
      <c r="AE77" s="9">
        <f>0.1*'[2]per 10000'!AD108+0.2*'[2]per 10000'!AE108+0.4*'[2]per 10000'!AF108+0.2*'[2]per 10000'!AG108+0.1*'[2]per 10000'!AH108</f>
        <v>0</v>
      </c>
      <c r="AF77" s="9">
        <f>(0.1*'[2]per 10000'!AE108+0.2*'[2]per 10000'!AF108+0.4*'[2]per 10000'!AG108+0.2*'[2]per 10000'!AH108)/0.9</f>
        <v>0</v>
      </c>
      <c r="AG77" s="9">
        <f>(0.1*'[2]per 10000'!AF108+0.2*'[2]per 10000'!AG108+0.4*'[2]per 10000'!AH108)/0.7</f>
        <v>0</v>
      </c>
    </row>
    <row r="78" spans="1:16383" x14ac:dyDescent="0.2">
      <c r="A78" s="19" t="s">
        <v>177</v>
      </c>
      <c r="B78" s="19" t="s">
        <v>177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7">
        <v>0</v>
      </c>
      <c r="AI78" s="7">
        <v>8.368450939956365E-2</v>
      </c>
    </row>
    <row r="79" spans="1:16383" x14ac:dyDescent="0.2">
      <c r="A79" s="19" t="s">
        <v>192</v>
      </c>
      <c r="B79" s="8" t="s">
        <v>192</v>
      </c>
      <c r="C79" s="9">
        <f>0.1*'[2]per 10000'!B110+0.2*'[2]per 10000'!C110+0.4*'[2]per 10000'!D110+0.2*'[2]per 10000'!E110+0.1*'[2]per 10000'!F110</f>
        <v>0.12258012959549854</v>
      </c>
      <c r="D79" s="9">
        <f>0.1*'[2]per 10000'!C110+0.2*'[2]per 10000'!D110+0.4*'[2]per 10000'!E110+0.2*'[2]per 10000'!F110+0.1*'[2]per 10000'!G110</f>
        <v>5.7713127743256779E-2</v>
      </c>
      <c r="E79" s="9">
        <f>0.1*'[2]per 10000'!D110+0.2*'[2]per 10000'!E110+0.4*'[2]per 10000'!F110+0.2*'[2]per 10000'!G110+0.1*'[2]per 10000'!H110</f>
        <v>0</v>
      </c>
      <c r="F79" s="9">
        <f>0.1*'[2]per 10000'!E110+0.2*'[2]per 10000'!F110+0.4*'[2]per 10000'!G110+0.2*'[2]per 10000'!H110+0.1*'[2]per 10000'!I110</f>
        <v>0</v>
      </c>
      <c r="G79" s="9">
        <f>0.1*'[2]per 10000'!F110+0.2*'[2]per 10000'!G110+0.4*'[2]per 10000'!H110+0.2*'[2]per 10000'!I110+0.1*'[2]per 10000'!J110</f>
        <v>0</v>
      </c>
      <c r="H79" s="9">
        <f>0.1*'[2]per 10000'!G110+0.2*'[2]per 10000'!H110+0.4*'[2]per 10000'!I110+0.2*'[2]per 10000'!J110+0.1*'[2]per 10000'!K110</f>
        <v>0</v>
      </c>
      <c r="I79" s="9">
        <f>0.1*'[2]per 10000'!H110+0.2*'[2]per 10000'!I110+0.4*'[2]per 10000'!J110+0.2*'[2]per 10000'!K110+0.1*'[2]per 10000'!L110</f>
        <v>0</v>
      </c>
      <c r="J79" s="9">
        <f>0.1*'[2]per 10000'!I110+0.2*'[2]per 10000'!J110+0.4*'[2]per 10000'!K110+0.2*'[2]per 10000'!L110+0.1*'[2]per 10000'!M110</f>
        <v>0</v>
      </c>
      <c r="K79" s="9">
        <f>0.1*'[2]per 10000'!J110+0.2*'[2]per 10000'!K110+0.4*'[2]per 10000'!L110+0.2*'[2]per 10000'!M110+0.1*'[2]per 10000'!N110</f>
        <v>0</v>
      </c>
      <c r="L79" s="9">
        <f>0.1*'[2]per 10000'!K110+0.2*'[2]per 10000'!L110+0.4*'[2]per 10000'!M110+0.2*'[2]per 10000'!N110+0.1*'[2]per 10000'!O110</f>
        <v>0</v>
      </c>
      <c r="M79" s="9">
        <f>0.1*'[2]per 10000'!L110+0.2*'[2]per 10000'!M110+0.4*'[2]per 10000'!N110+0.2*'[2]per 10000'!O110+0.1*'[2]per 10000'!P110</f>
        <v>0</v>
      </c>
      <c r="N79" s="9">
        <f>0.1*'[2]per 10000'!M110+0.2*'[2]per 10000'!N110+0.4*'[2]per 10000'!O110+0.2*'[2]per 10000'!P110+0.1*'[2]per 10000'!Q110</f>
        <v>0</v>
      </c>
      <c r="O79" s="9">
        <f>0.1*'[2]per 10000'!N110+0.2*'[2]per 10000'!O110+0.4*'[2]per 10000'!P110+0.2*'[2]per 10000'!Q110+0.1*'[2]per 10000'!R110</f>
        <v>0</v>
      </c>
      <c r="P79" s="9">
        <f>0.1*'[2]per 10000'!O110+0.2*'[2]per 10000'!P110+0.4*'[2]per 10000'!Q110+0.2*'[2]per 10000'!R110+0.1*'[2]per 10000'!S110</f>
        <v>0</v>
      </c>
      <c r="Q79" s="9">
        <f>0.1*'[2]per 10000'!P110+0.2*'[2]per 10000'!Q110+0.4*'[2]per 10000'!R110+0.2*'[2]per 10000'!S110+0.1*'[2]per 10000'!T110</f>
        <v>0</v>
      </c>
      <c r="R79" s="9">
        <f>0.1*'[2]per 10000'!Q110+0.2*'[2]per 10000'!R110+0.4*'[2]per 10000'!S110+0.2*'[2]per 10000'!T110+0.1*'[2]per 10000'!U110</f>
        <v>0</v>
      </c>
      <c r="S79" s="9">
        <f>0.1*'[2]per 10000'!R110+0.2*'[2]per 10000'!S110+0.4*'[2]per 10000'!T110+0.2*'[2]per 10000'!U110+0.1*'[2]per 10000'!V110</f>
        <v>0</v>
      </c>
      <c r="T79" s="9">
        <f>0.1*'[2]per 10000'!S110+0.2*'[2]per 10000'!T110+0.4*'[2]per 10000'!U110+0.2*'[2]per 10000'!V110+0.1*'[2]per 10000'!W110</f>
        <v>0</v>
      </c>
      <c r="U79" s="9">
        <f>0.1*'[2]per 10000'!T110+0.2*'[2]per 10000'!U110+0.4*'[2]per 10000'!V110+0.2*'[2]per 10000'!W110+0.1*'[2]per 10000'!X110</f>
        <v>0</v>
      </c>
      <c r="V79" s="9">
        <f>0.1*'[2]per 10000'!U110+0.2*'[2]per 10000'!V110+0.4*'[2]per 10000'!W110+0.2*'[2]per 10000'!X110+0.1*'[2]per 10000'!Y110</f>
        <v>0</v>
      </c>
      <c r="W79" s="9">
        <f>0.1*'[2]per 10000'!V110+0.2*'[2]per 10000'!W110+0.4*'[2]per 10000'!X110+0.2*'[2]per 10000'!Y110+0.1*'[2]per 10000'!Z110</f>
        <v>0</v>
      </c>
      <c r="X79" s="9">
        <f>0.1*'[2]per 10000'!W110+0.2*'[2]per 10000'!X110+0.4*'[2]per 10000'!Y110+0.2*'[2]per 10000'!Z110+0.1*'[2]per 10000'!AA110</f>
        <v>0</v>
      </c>
      <c r="Y79" s="9">
        <f>0.1*'[2]per 10000'!X110+0.2*'[2]per 10000'!Y110+0.4*'[2]per 10000'!Z110+0.2*'[2]per 10000'!AA110+0.1*'[2]per 10000'!AB110</f>
        <v>0</v>
      </c>
      <c r="Z79" s="9">
        <f>0.1*'[2]per 10000'!Y110+0.2*'[2]per 10000'!Z110+0.4*'[2]per 10000'!AA110+0.2*'[2]per 10000'!AB110+0.1*'[2]per 10000'!AC110</f>
        <v>0</v>
      </c>
      <c r="AA79" s="9">
        <f>0.1*'[2]per 10000'!Z110+0.2*'[2]per 10000'!AA110+0.4*'[2]per 10000'!AB110+0.2*'[2]per 10000'!AC110+0.1*'[2]per 10000'!AD110</f>
        <v>0</v>
      </c>
      <c r="AB79" s="9">
        <f>0.1*'[2]per 10000'!AA110+0.2*'[2]per 10000'!AB110+0.4*'[2]per 10000'!AC110+0.2*'[2]per 10000'!AD110+0.1*'[2]per 10000'!AE110</f>
        <v>0</v>
      </c>
      <c r="AC79" s="9">
        <f>0.1*'[2]per 10000'!AB110+0.2*'[2]per 10000'!AC110+0.4*'[2]per 10000'!AD110+0.2*'[2]per 10000'!AE110+0.1*'[2]per 10000'!AF110</f>
        <v>0</v>
      </c>
      <c r="AD79" s="9">
        <f>0.1*'[2]per 10000'!AC110+0.2*'[2]per 10000'!AD110+0.4*'[2]per 10000'!AE110+0.2*'[2]per 10000'!AF110+0.1*'[2]per 10000'!AG110</f>
        <v>0</v>
      </c>
      <c r="AE79" s="9">
        <f>0.1*'[2]per 10000'!AD110+0.2*'[2]per 10000'!AE110+0.4*'[2]per 10000'!AF110+0.2*'[2]per 10000'!AG110+0.1*'[2]per 10000'!AH110</f>
        <v>0</v>
      </c>
      <c r="AF79" s="9">
        <f>(0.1*'[2]per 10000'!AE110+0.2*'[2]per 10000'!AF110+0.4*'[2]per 10000'!AG110+0.2*'[2]per 10000'!AH110)/0.9</f>
        <v>0</v>
      </c>
      <c r="AG79" s="9">
        <f>(0.1*'[2]per 10000'!AF110+0.2*'[2]per 10000'!AG110+0.4*'[2]per 10000'!AH110)/0.7</f>
        <v>0</v>
      </c>
    </row>
    <row r="80" spans="1:16383" x14ac:dyDescent="0.2">
      <c r="A80" s="19" t="s">
        <v>88</v>
      </c>
      <c r="B80" s="8" t="s">
        <v>88</v>
      </c>
      <c r="C80" s="9">
        <f>0.1*'[2]per 10000'!B111+0.2*'[2]per 10000'!C111+0.4*'[2]per 10000'!D111+0.2*'[2]per 10000'!E111+0.1*'[2]per 10000'!F111</f>
        <v>0</v>
      </c>
      <c r="D80" s="9">
        <f>0.1*'[2]per 10000'!C111+0.2*'[2]per 10000'!D111+0.4*'[2]per 10000'!E111+0.2*'[2]per 10000'!F111+0.1*'[2]per 10000'!G111</f>
        <v>0</v>
      </c>
      <c r="E80" s="9">
        <f>0.1*'[2]per 10000'!D111+0.2*'[2]per 10000'!E111+0.4*'[2]per 10000'!F111+0.2*'[2]per 10000'!G111+0.1*'[2]per 10000'!H111</f>
        <v>0</v>
      </c>
      <c r="F80" s="9">
        <f>0.1*'[2]per 10000'!E111+0.2*'[2]per 10000'!F111+0.4*'[2]per 10000'!G111+0.2*'[2]per 10000'!H111+0.1*'[2]per 10000'!I111</f>
        <v>0</v>
      </c>
      <c r="G80" s="9">
        <f>0.1*'[2]per 10000'!F111+0.2*'[2]per 10000'!G111+0.4*'[2]per 10000'!H111+0.2*'[2]per 10000'!I111+0.1*'[2]per 10000'!J111</f>
        <v>0</v>
      </c>
      <c r="H80" s="9">
        <f>0.1*'[2]per 10000'!G111+0.2*'[2]per 10000'!H111+0.4*'[2]per 10000'!I111+0.2*'[2]per 10000'!J111+0.1*'[2]per 10000'!K111</f>
        <v>0</v>
      </c>
      <c r="I80" s="9">
        <f>0.1*'[2]per 10000'!H111+0.2*'[2]per 10000'!I111+0.4*'[2]per 10000'!J111+0.2*'[2]per 10000'!K111+0.1*'[2]per 10000'!L111</f>
        <v>0</v>
      </c>
      <c r="J80" s="9">
        <f>0.1*'[2]per 10000'!I111+0.2*'[2]per 10000'!J111+0.4*'[2]per 10000'!K111+0.2*'[2]per 10000'!L111+0.1*'[2]per 10000'!M111</f>
        <v>0</v>
      </c>
      <c r="K80" s="9">
        <f>0.1*'[2]per 10000'!J111+0.2*'[2]per 10000'!K111+0.4*'[2]per 10000'!L111+0.2*'[2]per 10000'!M111+0.1*'[2]per 10000'!N111</f>
        <v>0</v>
      </c>
      <c r="L80" s="9">
        <f>0.1*'[2]per 10000'!K111+0.2*'[2]per 10000'!L111+0.4*'[2]per 10000'!M111+0.2*'[2]per 10000'!N111+0.1*'[2]per 10000'!O111</f>
        <v>0</v>
      </c>
      <c r="M80" s="9">
        <f>0.1*'[2]per 10000'!L111+0.2*'[2]per 10000'!M111+0.4*'[2]per 10000'!N111+0.2*'[2]per 10000'!O111+0.1*'[2]per 10000'!P111</f>
        <v>0</v>
      </c>
      <c r="N80" s="9">
        <f>0.1*'[2]per 10000'!M111+0.2*'[2]per 10000'!N111+0.4*'[2]per 10000'!O111+0.2*'[2]per 10000'!P111+0.1*'[2]per 10000'!Q111</f>
        <v>0</v>
      </c>
      <c r="O80" s="9">
        <f>0.1*'[2]per 10000'!N111+0.2*'[2]per 10000'!O111+0.4*'[2]per 10000'!P111+0.2*'[2]per 10000'!Q111+0.1*'[2]per 10000'!R111</f>
        <v>0</v>
      </c>
      <c r="P80" s="9">
        <f>0.1*'[2]per 10000'!O111+0.2*'[2]per 10000'!P111+0.4*'[2]per 10000'!Q111+0.2*'[2]per 10000'!R111+0.1*'[2]per 10000'!S111</f>
        <v>0</v>
      </c>
      <c r="Q80" s="9">
        <f>0.1*'[2]per 10000'!P111+0.2*'[2]per 10000'!Q111+0.4*'[2]per 10000'!R111+0.2*'[2]per 10000'!S111+0.1*'[2]per 10000'!T111</f>
        <v>0</v>
      </c>
      <c r="R80" s="9">
        <f>0.1*'[2]per 10000'!Q111+0.2*'[2]per 10000'!R111+0.4*'[2]per 10000'!S111+0.2*'[2]per 10000'!T111+0.1*'[2]per 10000'!U111</f>
        <v>0</v>
      </c>
      <c r="S80" s="9">
        <f>0.1*'[2]per 10000'!R111+0.2*'[2]per 10000'!S111+0.4*'[2]per 10000'!T111+0.2*'[2]per 10000'!U111+0.1*'[2]per 10000'!V111</f>
        <v>0</v>
      </c>
      <c r="T80" s="9">
        <f>0.1*'[2]per 10000'!S111+0.2*'[2]per 10000'!T111+0.4*'[2]per 10000'!U111+0.2*'[2]per 10000'!V111+0.1*'[2]per 10000'!W111</f>
        <v>0</v>
      </c>
      <c r="U80" s="9">
        <f>0.1*'[2]per 10000'!T111+0.2*'[2]per 10000'!U111+0.4*'[2]per 10000'!V111+0.2*'[2]per 10000'!W111+0.1*'[2]per 10000'!X111</f>
        <v>0</v>
      </c>
      <c r="V80" s="9">
        <f>0.1*'[2]per 10000'!U111+0.2*'[2]per 10000'!V111+0.4*'[2]per 10000'!W111+0.2*'[2]per 10000'!X111+0.1*'[2]per 10000'!Y111</f>
        <v>0</v>
      </c>
      <c r="W80" s="9">
        <f>0.1*'[2]per 10000'!V111+0.2*'[2]per 10000'!W111+0.4*'[2]per 10000'!X111+0.2*'[2]per 10000'!Y111+0.1*'[2]per 10000'!Z111</f>
        <v>0</v>
      </c>
      <c r="X80" s="9">
        <f>0.1*'[2]per 10000'!W111+0.2*'[2]per 10000'!X111+0.4*'[2]per 10000'!Y111+0.2*'[2]per 10000'!Z111+0.1*'[2]per 10000'!AA111</f>
        <v>0</v>
      </c>
      <c r="Y80" s="9">
        <f>0.1*'[2]per 10000'!X111+0.2*'[2]per 10000'!Y111+0.4*'[2]per 10000'!Z111+0.2*'[2]per 10000'!AA111+0.1*'[2]per 10000'!AB111</f>
        <v>0</v>
      </c>
      <c r="Z80" s="9">
        <f>0.1*'[2]per 10000'!Y111+0.2*'[2]per 10000'!Z111+0.4*'[2]per 10000'!AA111+0.2*'[2]per 10000'!AB111+0.1*'[2]per 10000'!AC111</f>
        <v>0</v>
      </c>
      <c r="AA80" s="9">
        <f>0.1*'[2]per 10000'!Z111+0.2*'[2]per 10000'!AA111+0.4*'[2]per 10000'!AB111+0.2*'[2]per 10000'!AC111+0.1*'[2]per 10000'!AD111</f>
        <v>0</v>
      </c>
      <c r="AB80" s="9">
        <f>0.1*'[2]per 10000'!AA111+0.2*'[2]per 10000'!AB111+0.4*'[2]per 10000'!AC111+0.2*'[2]per 10000'!AD111+0.1*'[2]per 10000'!AE111</f>
        <v>0</v>
      </c>
      <c r="AC80" s="9">
        <f>0.1*'[2]per 10000'!AB111+0.2*'[2]per 10000'!AC111+0.4*'[2]per 10000'!AD111+0.2*'[2]per 10000'!AE111+0.1*'[2]per 10000'!AF111</f>
        <v>0</v>
      </c>
      <c r="AD80" s="9">
        <f>0.1*'[2]per 10000'!AC111+0.2*'[2]per 10000'!AD111+0.4*'[2]per 10000'!AE111+0.2*'[2]per 10000'!AF111+0.1*'[2]per 10000'!AG111</f>
        <v>0</v>
      </c>
      <c r="AE80" s="9">
        <f>0.1*'[2]per 10000'!AD111+0.2*'[2]per 10000'!AE111+0.4*'[2]per 10000'!AF111+0.2*'[2]per 10000'!AG111+0.1*'[2]per 10000'!AH111</f>
        <v>0</v>
      </c>
      <c r="AF80" s="9">
        <f>(0.1*'[2]per 10000'!AE111+0.2*'[2]per 10000'!AF111+0.4*'[2]per 10000'!AG111+0.2*'[2]per 10000'!AH111)/0.9</f>
        <v>0</v>
      </c>
      <c r="AG80" s="9">
        <f>(0.1*'[2]per 10000'!AF111+0.2*'[2]per 10000'!AG111+0.4*'[2]per 10000'!AH111)/0.7</f>
        <v>0</v>
      </c>
    </row>
    <row r="81" spans="1:33" x14ac:dyDescent="0.2">
      <c r="A81" s="19" t="s">
        <v>89</v>
      </c>
      <c r="B81" s="8" t="s">
        <v>89</v>
      </c>
      <c r="C81" s="9">
        <f>0.1*'[2]per 10000'!B112+0.2*'[2]per 10000'!C112+0.4*'[2]per 10000'!D112+0.2*'[2]per 10000'!E112+0.1*'[2]per 10000'!F112</f>
        <v>0.64516317646284227</v>
      </c>
      <c r="D81" s="9">
        <f>0.1*'[2]per 10000'!C112+0.2*'[2]per 10000'!D112+0.4*'[2]per 10000'!E112+0.2*'[2]per 10000'!F112+0.1*'[2]per 10000'!G112</f>
        <v>0.24283463856989251</v>
      </c>
      <c r="E81" s="9">
        <f>0.1*'[2]per 10000'!D112+0.2*'[2]per 10000'!E112+0.4*'[2]per 10000'!F112+0.2*'[2]per 10000'!G112+0.1*'[2]per 10000'!H112</f>
        <v>4.981573116239061E-2</v>
      </c>
      <c r="F81" s="9">
        <f>0.1*'[2]per 10000'!E112+0.2*'[2]per 10000'!F112+0.4*'[2]per 10000'!G112+0.2*'[2]per 10000'!H112+0.1*'[2]per 10000'!I112</f>
        <v>8.4359015509713642E-2</v>
      </c>
      <c r="G81" s="9">
        <f>0.1*'[2]per 10000'!F112+0.2*'[2]per 10000'!G112+0.4*'[2]per 10000'!H112+0.2*'[2]per 10000'!I112+0.1*'[2]per 10000'!J112</f>
        <v>6.2142741321524649E-2</v>
      </c>
      <c r="H81" s="9">
        <f>0.1*'[2]per 10000'!G112+0.2*'[2]per 10000'!H112+0.4*'[2]per 10000'!I112+0.2*'[2]per 10000'!J112+0.1*'[2]per 10000'!K112</f>
        <v>7.3938640547165091E-2</v>
      </c>
      <c r="I81" s="9">
        <f>0.1*'[2]per 10000'!H112+0.2*'[2]per 10000'!I112+0.4*'[2]per 10000'!J112+0.2*'[2]per 10000'!K112+0.1*'[2]per 10000'!L112</f>
        <v>0.11534478676529253</v>
      </c>
      <c r="J81" s="9">
        <f>0.1*'[2]per 10000'!I112+0.2*'[2]per 10000'!J112+0.4*'[2]per 10000'!K112+0.2*'[2]per 10000'!L112+0.1*'[2]per 10000'!M112</f>
        <v>0.11091017213057809</v>
      </c>
      <c r="K81" s="9">
        <f>0.1*'[2]per 10000'!J112+0.2*'[2]per 10000'!K112+0.4*'[2]per 10000'!L112+0.2*'[2]per 10000'!M112+0.1*'[2]per 10000'!N112</f>
        <v>8.4396126342746569E-2</v>
      </c>
      <c r="L81" s="9">
        <f>0.1*'[2]per 10000'!K112+0.2*'[2]per 10000'!L112+0.4*'[2]per 10000'!M112+0.2*'[2]per 10000'!N112+0.1*'[2]per 10000'!O112</f>
        <v>3.2216446388039367E-2</v>
      </c>
      <c r="M81" s="9">
        <f>0.1*'[2]per 10000'!L112+0.2*'[2]per 10000'!M112+0.4*'[2]per 10000'!N112+0.2*'[2]per 10000'!O112+0.1*'[2]per 10000'!P112</f>
        <v>9.6470134258191745E-3</v>
      </c>
      <c r="N81" s="9">
        <f>0.1*'[2]per 10000'!M112+0.2*'[2]per 10000'!N112+0.4*'[2]per 10000'!O112+0.2*'[2]per 10000'!P112+0.1*'[2]per 10000'!Q112</f>
        <v>0</v>
      </c>
      <c r="O81" s="9">
        <f>0.1*'[2]per 10000'!N112+0.2*'[2]per 10000'!O112+0.4*'[2]per 10000'!P112+0.2*'[2]per 10000'!Q112+0.1*'[2]per 10000'!R112</f>
        <v>0</v>
      </c>
      <c r="P81" s="9">
        <f>0.1*'[2]per 10000'!O112+0.2*'[2]per 10000'!P112+0.4*'[2]per 10000'!Q112+0.2*'[2]per 10000'!R112+0.1*'[2]per 10000'!S112</f>
        <v>0</v>
      </c>
      <c r="Q81" s="9">
        <f>0.1*'[2]per 10000'!P112+0.2*'[2]per 10000'!Q112+0.4*'[2]per 10000'!R112+0.2*'[2]per 10000'!S112+0.1*'[2]per 10000'!T112</f>
        <v>0</v>
      </c>
      <c r="R81" s="9">
        <f>0.1*'[2]per 10000'!Q112+0.2*'[2]per 10000'!R112+0.4*'[2]per 10000'!S112+0.2*'[2]per 10000'!T112+0.1*'[2]per 10000'!U112</f>
        <v>0</v>
      </c>
      <c r="S81" s="9">
        <f>0.1*'[2]per 10000'!R112+0.2*'[2]per 10000'!S112+0.4*'[2]per 10000'!T112+0.2*'[2]per 10000'!U112+0.1*'[2]per 10000'!V112</f>
        <v>0</v>
      </c>
      <c r="T81" s="9">
        <f>0.1*'[2]per 10000'!S112+0.2*'[2]per 10000'!T112+0.4*'[2]per 10000'!U112+0.2*'[2]per 10000'!V112+0.1*'[2]per 10000'!W112</f>
        <v>0</v>
      </c>
      <c r="U81" s="9">
        <f>0.1*'[2]per 10000'!T112+0.2*'[2]per 10000'!U112+0.4*'[2]per 10000'!V112+0.2*'[2]per 10000'!W112+0.1*'[2]per 10000'!X112</f>
        <v>0</v>
      </c>
      <c r="V81" s="9">
        <f>0.1*'[2]per 10000'!U112+0.2*'[2]per 10000'!V112+0.4*'[2]per 10000'!W112+0.2*'[2]per 10000'!X112+0.1*'[2]per 10000'!Y112</f>
        <v>0</v>
      </c>
      <c r="W81" s="9">
        <f>0.1*'[2]per 10000'!V112+0.2*'[2]per 10000'!W112+0.4*'[2]per 10000'!X112+0.2*'[2]per 10000'!Y112+0.1*'[2]per 10000'!Z112</f>
        <v>0</v>
      </c>
      <c r="X81" s="9">
        <f>0.1*'[2]per 10000'!W112+0.2*'[2]per 10000'!X112+0.4*'[2]per 10000'!Y112+0.2*'[2]per 10000'!Z112+0.1*'[2]per 10000'!AA112</f>
        <v>2.0081787062292748E-2</v>
      </c>
      <c r="Y81" s="9">
        <f>0.1*'[2]per 10000'!X112+0.2*'[2]per 10000'!Y112+0.4*'[2]per 10000'!Z112+0.2*'[2]per 10000'!AA112+0.1*'[2]per 10000'!AB112</f>
        <v>5.204054124726519E-2</v>
      </c>
      <c r="Z81" s="9">
        <f>0.1*'[2]per 10000'!Y112+0.2*'[2]per 10000'!Z112+0.4*'[2]per 10000'!AA112+0.2*'[2]per 10000'!AB112+0.1*'[2]per 10000'!AC112</f>
        <v>0.10408108249453038</v>
      </c>
      <c r="AA81" s="9">
        <f>0.1*'[2]per 10000'!Z112+0.2*'[2]per 10000'!AA112+0.4*'[2]per 10000'!AB112+0.2*'[2]per 10000'!AC112+0.1*'[2]per 10000'!AD112</f>
        <v>9.9129473811267382E-2</v>
      </c>
      <c r="AB81" s="9">
        <f>0.1*'[2]per 10000'!AA112+0.2*'[2]per 10000'!AB112+0.4*'[2]per 10000'!AC112+0.2*'[2]per 10000'!AD112+0.1*'[2]per 10000'!AE112</f>
        <v>6.6751783699578349E-2</v>
      </c>
      <c r="AC81" s="9">
        <f>0.1*'[2]per 10000'!AB112+0.2*'[2]per 10000'!AC112+0.4*'[2]per 10000'!AD112+0.2*'[2]per 10000'!AE112+0.1*'[2]per 10000'!AF112</f>
        <v>5.7709091906532124E-2</v>
      </c>
      <c r="AD81" s="9">
        <f>0.1*'[2]per 10000'!AC112+0.2*'[2]per 10000'!AD112+0.4*'[2]per 10000'!AE112+0.2*'[2]per 10000'!AF112+0.1*'[2]per 10000'!AG112</f>
        <v>2.2916062391926215E-2</v>
      </c>
      <c r="AE81" s="9">
        <f>0.1*'[2]per 10000'!AD112+0.2*'[2]per 10000'!AE112+0.4*'[2]per 10000'!AF112+0.2*'[2]per 10000'!AG112+0.1*'[2]per 10000'!AH112</f>
        <v>1.1458031195963107E-2</v>
      </c>
      <c r="AF81" s="9">
        <f>(0.1*'[2]per 10000'!AE112+0.2*'[2]per 10000'!AF112+0.4*'[2]per 10000'!AG112+0.2*'[2]per 10000'!AH112)/0.9</f>
        <v>0</v>
      </c>
      <c r="AG81" s="9">
        <f>(0.1*'[2]per 10000'!AF112+0.2*'[2]per 10000'!AG112+0.4*'[2]per 10000'!AH112)/0.7</f>
        <v>0</v>
      </c>
    </row>
    <row r="82" spans="1:33" x14ac:dyDescent="0.2">
      <c r="A82" s="19" t="s">
        <v>90</v>
      </c>
      <c r="B82" s="8" t="s">
        <v>90</v>
      </c>
      <c r="C82" s="9">
        <f>0.1*'[2]per 10000'!B113+0.2*'[2]per 10000'!C113+0.4*'[2]per 10000'!D113+0.2*'[2]per 10000'!E113+0.1*'[2]per 10000'!F113</f>
        <v>0</v>
      </c>
      <c r="D82" s="9">
        <f>0.1*'[2]per 10000'!C113+0.2*'[2]per 10000'!D113+0.4*'[2]per 10000'!E113+0.2*'[2]per 10000'!F113+0.1*'[2]per 10000'!G113</f>
        <v>0</v>
      </c>
      <c r="E82" s="9">
        <f>0.1*'[2]per 10000'!D113+0.2*'[2]per 10000'!E113+0.4*'[2]per 10000'!F113+0.2*'[2]per 10000'!G113+0.1*'[2]per 10000'!H113</f>
        <v>0</v>
      </c>
      <c r="F82" s="9">
        <f>0.1*'[2]per 10000'!E113+0.2*'[2]per 10000'!F113+0.4*'[2]per 10000'!G113+0.2*'[2]per 10000'!H113+0.1*'[2]per 10000'!I113</f>
        <v>0</v>
      </c>
      <c r="G82" s="9">
        <f>0.1*'[2]per 10000'!F113+0.2*'[2]per 10000'!G113+0.4*'[2]per 10000'!H113+0.2*'[2]per 10000'!I113+0.1*'[2]per 10000'!J113</f>
        <v>0</v>
      </c>
      <c r="H82" s="9">
        <f>0.1*'[2]per 10000'!G113+0.2*'[2]per 10000'!H113+0.4*'[2]per 10000'!I113+0.2*'[2]per 10000'!J113+0.1*'[2]per 10000'!K113</f>
        <v>3.9282064866775886E-2</v>
      </c>
      <c r="I82" s="9">
        <f>0.1*'[2]per 10000'!H113+0.2*'[2]per 10000'!I113+0.4*'[2]per 10000'!J113+0.2*'[2]per 10000'!K113+0.1*'[2]per 10000'!L113</f>
        <v>7.8564129733551771E-2</v>
      </c>
      <c r="J82" s="9">
        <f>0.1*'[2]per 10000'!I113+0.2*'[2]per 10000'!J113+0.4*'[2]per 10000'!K113+0.2*'[2]per 10000'!L113+0.1*'[2]per 10000'!M113</f>
        <v>0.15712825946710354</v>
      </c>
      <c r="K82" s="9">
        <f>0.1*'[2]per 10000'!J113+0.2*'[2]per 10000'!K113+0.4*'[2]per 10000'!L113+0.2*'[2]per 10000'!M113+0.1*'[2]per 10000'!N113</f>
        <v>7.8564129733551771E-2</v>
      </c>
      <c r="L82" s="9">
        <f>0.1*'[2]per 10000'!K113+0.2*'[2]per 10000'!L113+0.4*'[2]per 10000'!M113+0.2*'[2]per 10000'!N113+0.1*'[2]per 10000'!O113</f>
        <v>3.9282064866775886E-2</v>
      </c>
      <c r="M82" s="9">
        <f>0.1*'[2]per 10000'!L113+0.2*'[2]per 10000'!M113+0.4*'[2]per 10000'!N113+0.2*'[2]per 10000'!O113+0.1*'[2]per 10000'!P113</f>
        <v>0</v>
      </c>
      <c r="N82" s="9">
        <f>0.1*'[2]per 10000'!M113+0.2*'[2]per 10000'!N113+0.4*'[2]per 10000'!O113+0.2*'[2]per 10000'!P113+0.1*'[2]per 10000'!Q113</f>
        <v>0</v>
      </c>
      <c r="O82" s="9">
        <f>0.1*'[2]per 10000'!N113+0.2*'[2]per 10000'!O113+0.4*'[2]per 10000'!P113+0.2*'[2]per 10000'!Q113+0.1*'[2]per 10000'!R113</f>
        <v>0</v>
      </c>
      <c r="P82" s="9">
        <f>0.1*'[2]per 10000'!O113+0.2*'[2]per 10000'!P113+0.4*'[2]per 10000'!Q113+0.2*'[2]per 10000'!R113+0.1*'[2]per 10000'!S113</f>
        <v>0</v>
      </c>
      <c r="Q82" s="9">
        <f>0.1*'[2]per 10000'!P113+0.2*'[2]per 10000'!Q113+0.4*'[2]per 10000'!R113+0.2*'[2]per 10000'!S113+0.1*'[2]per 10000'!T113</f>
        <v>0</v>
      </c>
      <c r="R82" s="9">
        <f>0.1*'[2]per 10000'!Q113+0.2*'[2]per 10000'!R113+0.4*'[2]per 10000'!S113+0.2*'[2]per 10000'!T113+0.1*'[2]per 10000'!U113</f>
        <v>0</v>
      </c>
      <c r="S82" s="9">
        <f>0.1*'[2]per 10000'!R113+0.2*'[2]per 10000'!S113+0.4*'[2]per 10000'!T113+0.2*'[2]per 10000'!U113+0.1*'[2]per 10000'!V113</f>
        <v>0</v>
      </c>
      <c r="T82" s="9">
        <f>0.1*'[2]per 10000'!S113+0.2*'[2]per 10000'!T113+0.4*'[2]per 10000'!U113+0.2*'[2]per 10000'!V113+0.1*'[2]per 10000'!W113</f>
        <v>0</v>
      </c>
      <c r="U82" s="9">
        <f>0.1*'[2]per 10000'!T113+0.2*'[2]per 10000'!U113+0.4*'[2]per 10000'!V113+0.2*'[2]per 10000'!W113+0.1*'[2]per 10000'!X113</f>
        <v>0</v>
      </c>
      <c r="V82" s="9">
        <f>0.1*'[2]per 10000'!U113+0.2*'[2]per 10000'!V113+0.4*'[2]per 10000'!W113+0.2*'[2]per 10000'!X113+0.1*'[2]per 10000'!Y113</f>
        <v>0</v>
      </c>
      <c r="W82" s="9">
        <f>0.1*'[2]per 10000'!V113+0.2*'[2]per 10000'!W113+0.4*'[2]per 10000'!X113+0.2*'[2]per 10000'!Y113+0.1*'[2]per 10000'!Z113</f>
        <v>0</v>
      </c>
      <c r="X82" s="9">
        <f>0.1*'[2]per 10000'!W113+0.2*'[2]per 10000'!X113+0.4*'[2]per 10000'!Y113+0.2*'[2]per 10000'!Z113+0.1*'[2]per 10000'!AA113</f>
        <v>0</v>
      </c>
      <c r="Y82" s="9">
        <f>0.1*'[2]per 10000'!X113+0.2*'[2]per 10000'!Y113+0.4*'[2]per 10000'!Z113+0.2*'[2]per 10000'!AA113+0.1*'[2]per 10000'!AB113</f>
        <v>0</v>
      </c>
      <c r="Z82" s="9">
        <f>0.1*'[2]per 10000'!Y113+0.2*'[2]per 10000'!Z113+0.4*'[2]per 10000'!AA113+0.2*'[2]per 10000'!AB113+0.1*'[2]per 10000'!AC113</f>
        <v>0</v>
      </c>
      <c r="AA82" s="9">
        <f>0.1*'[2]per 10000'!Z113+0.2*'[2]per 10000'!AA113+0.4*'[2]per 10000'!AB113+0.2*'[2]per 10000'!AC113+0.1*'[2]per 10000'!AD113</f>
        <v>0</v>
      </c>
      <c r="AB82" s="9">
        <f>0.1*'[2]per 10000'!AA113+0.2*'[2]per 10000'!AB113+0.4*'[2]per 10000'!AC113+0.2*'[2]per 10000'!AD113+0.1*'[2]per 10000'!AE113</f>
        <v>0</v>
      </c>
      <c r="AC82" s="9">
        <f>0.1*'[2]per 10000'!AB113+0.2*'[2]per 10000'!AC113+0.4*'[2]per 10000'!AD113+0.2*'[2]per 10000'!AE113+0.1*'[2]per 10000'!AF113</f>
        <v>0</v>
      </c>
      <c r="AD82" s="9">
        <f>0.1*'[2]per 10000'!AC113+0.2*'[2]per 10000'!AD113+0.4*'[2]per 10000'!AE113+0.2*'[2]per 10000'!AF113+0.1*'[2]per 10000'!AG113</f>
        <v>0</v>
      </c>
      <c r="AE82" s="9">
        <f>0.1*'[2]per 10000'!AD113+0.2*'[2]per 10000'!AE113+0.4*'[2]per 10000'!AF113+0.2*'[2]per 10000'!AG113+0.1*'[2]per 10000'!AH113</f>
        <v>0</v>
      </c>
      <c r="AF82" s="9">
        <f>(0.1*'[2]per 10000'!AE113+0.2*'[2]per 10000'!AF113+0.4*'[2]per 10000'!AG113+0.2*'[2]per 10000'!AH113)/0.9</f>
        <v>0</v>
      </c>
      <c r="AG82" s="9">
        <f>(0.1*'[2]per 10000'!AF113+0.2*'[2]per 10000'!AG113+0.4*'[2]per 10000'!AH113)/0.7</f>
        <v>0</v>
      </c>
    </row>
    <row r="83" spans="1:33" x14ac:dyDescent="0.2">
      <c r="A83" s="19" t="s">
        <v>91</v>
      </c>
      <c r="B83" s="8" t="s">
        <v>91</v>
      </c>
      <c r="C83" s="9">
        <f>0.1*'[2]per 10000'!B114+0.2*'[2]per 10000'!C114+0.4*'[2]per 10000'!D114+0.2*'[2]per 10000'!E114+0.1*'[2]per 10000'!F114</f>
        <v>0.32483264469522449</v>
      </c>
      <c r="D83" s="9">
        <f>0.1*'[2]per 10000'!C114+0.2*'[2]per 10000'!D114+0.4*'[2]per 10000'!E114+0.2*'[2]per 10000'!F114+0.1*'[2]per 10000'!G114</f>
        <v>0.15703268859422256</v>
      </c>
      <c r="E83" s="9">
        <f>0.1*'[2]per 10000'!D114+0.2*'[2]per 10000'!E114+0.4*'[2]per 10000'!F114+0.2*'[2]per 10000'!G114+0.1*'[2]per 10000'!H114</f>
        <v>0</v>
      </c>
      <c r="F83" s="9">
        <f>0.1*'[2]per 10000'!E114+0.2*'[2]per 10000'!F114+0.4*'[2]per 10000'!G114+0.2*'[2]per 10000'!H114+0.1*'[2]per 10000'!I114</f>
        <v>0</v>
      </c>
      <c r="G83" s="9">
        <f>0.1*'[2]per 10000'!F114+0.2*'[2]per 10000'!G114+0.4*'[2]per 10000'!H114+0.2*'[2]per 10000'!I114+0.1*'[2]per 10000'!J114</f>
        <v>0</v>
      </c>
      <c r="H83" s="9">
        <f>0.1*'[2]per 10000'!G114+0.2*'[2]per 10000'!H114+0.4*'[2]per 10000'!I114+0.2*'[2]per 10000'!J114+0.1*'[2]per 10000'!K114</f>
        <v>0</v>
      </c>
      <c r="I83" s="9">
        <f>0.1*'[2]per 10000'!H114+0.2*'[2]per 10000'!I114+0.4*'[2]per 10000'!J114+0.2*'[2]per 10000'!K114+0.1*'[2]per 10000'!L114</f>
        <v>0</v>
      </c>
      <c r="J83" s="9">
        <f>0.1*'[2]per 10000'!I114+0.2*'[2]per 10000'!J114+0.4*'[2]per 10000'!K114+0.2*'[2]per 10000'!L114+0.1*'[2]per 10000'!M114</f>
        <v>1.9687595847506102E-2</v>
      </c>
      <c r="K83" s="9">
        <f>0.1*'[2]per 10000'!J114+0.2*'[2]per 10000'!K114+0.4*'[2]per 10000'!L114+0.2*'[2]per 10000'!M114+0.1*'[2]per 10000'!N114</f>
        <v>0.15374147503898844</v>
      </c>
      <c r="L83" s="9">
        <f>0.1*'[2]per 10000'!K114+0.2*'[2]per 10000'!L114+0.4*'[2]per 10000'!M114+0.2*'[2]per 10000'!N114+0.1*'[2]per 10000'!O114</f>
        <v>0.46823579617117628</v>
      </c>
      <c r="M83" s="9">
        <f>0.1*'[2]per 10000'!L114+0.2*'[2]per 10000'!M114+0.4*'[2]per 10000'!N114+0.2*'[2]per 10000'!O114+0.1*'[2]per 10000'!P114</f>
        <v>1.3975679928158988</v>
      </c>
      <c r="N83" s="9">
        <f>0.1*'[2]per 10000'!M114+0.2*'[2]per 10000'!N114+0.4*'[2]per 10000'!O114+0.2*'[2]per 10000'!P114+0.1*'[2]per 10000'!Q114</f>
        <v>2.0498754980254219</v>
      </c>
      <c r="O83" s="9">
        <f>0.1*'[2]per 10000'!N114+0.2*'[2]per 10000'!O114+0.4*'[2]per 10000'!P114+0.2*'[2]per 10000'!Q114+0.1*'[2]per 10000'!R114</f>
        <v>2.7527598777647073</v>
      </c>
      <c r="P83" s="9">
        <f>0.1*'[2]per 10000'!O114+0.2*'[2]per 10000'!P114+0.4*'[2]per 10000'!Q114+0.2*'[2]per 10000'!R114+0.1*'[2]per 10000'!S114</f>
        <v>1.3191967972103655</v>
      </c>
      <c r="Q83" s="9">
        <f>0.1*'[2]per 10000'!P114+0.2*'[2]per 10000'!Q114+0.4*'[2]per 10000'!R114+0.2*'[2]per 10000'!S114+0.1*'[2]per 10000'!T114</f>
        <v>0.57922197555858301</v>
      </c>
      <c r="R83" s="9">
        <f>0.1*'[2]per 10000'!Q114+0.2*'[2]per 10000'!R114+0.4*'[2]per 10000'!S114+0.2*'[2]per 10000'!T114+0.1*'[2]per 10000'!U114</f>
        <v>0</v>
      </c>
      <c r="S83" s="9">
        <f>0.1*'[2]per 10000'!R114+0.2*'[2]per 10000'!S114+0.4*'[2]per 10000'!T114+0.2*'[2]per 10000'!U114+0.1*'[2]per 10000'!V114</f>
        <v>0</v>
      </c>
      <c r="T83" s="9">
        <f>0.1*'[2]per 10000'!S114+0.2*'[2]per 10000'!T114+0.4*'[2]per 10000'!U114+0.2*'[2]per 10000'!V114+0.1*'[2]per 10000'!W114</f>
        <v>0</v>
      </c>
      <c r="U83" s="9">
        <f>0.1*'[2]per 10000'!T114+0.2*'[2]per 10000'!U114+0.4*'[2]per 10000'!V114+0.2*'[2]per 10000'!W114+0.1*'[2]per 10000'!X114</f>
        <v>0</v>
      </c>
      <c r="V83" s="9">
        <f>0.1*'[2]per 10000'!U114+0.2*'[2]per 10000'!V114+0.4*'[2]per 10000'!W114+0.2*'[2]per 10000'!X114+0.1*'[2]per 10000'!Y114</f>
        <v>0</v>
      </c>
      <c r="W83" s="9">
        <f>0.1*'[2]per 10000'!V114+0.2*'[2]per 10000'!W114+0.4*'[2]per 10000'!X114+0.2*'[2]per 10000'!Y114+0.1*'[2]per 10000'!Z114</f>
        <v>0</v>
      </c>
      <c r="X83" s="9">
        <f>0.1*'[2]per 10000'!W114+0.2*'[2]per 10000'!X114+0.4*'[2]per 10000'!Y114+0.2*'[2]per 10000'!Z114+0.1*'[2]per 10000'!AA114</f>
        <v>0</v>
      </c>
      <c r="Y83" s="9">
        <f>0.1*'[2]per 10000'!X114+0.2*'[2]per 10000'!Y114+0.4*'[2]per 10000'!Z114+0.2*'[2]per 10000'!AA114+0.1*'[2]per 10000'!AB114</f>
        <v>0</v>
      </c>
      <c r="Z83" s="9">
        <f>0.1*'[2]per 10000'!Y114+0.2*'[2]per 10000'!Z114+0.4*'[2]per 10000'!AA114+0.2*'[2]per 10000'!AB114+0.1*'[2]per 10000'!AC114</f>
        <v>0</v>
      </c>
      <c r="AA83" s="9">
        <f>0.1*'[2]per 10000'!Z114+0.2*'[2]per 10000'!AA114+0.4*'[2]per 10000'!AB114+0.2*'[2]per 10000'!AC114+0.1*'[2]per 10000'!AD114</f>
        <v>0</v>
      </c>
      <c r="AB83" s="9">
        <f>0.1*'[2]per 10000'!AA114+0.2*'[2]per 10000'!AB114+0.4*'[2]per 10000'!AC114+0.2*'[2]per 10000'!AD114+0.1*'[2]per 10000'!AE114</f>
        <v>0</v>
      </c>
      <c r="AC83" s="9">
        <f>0.1*'[2]per 10000'!AB114+0.2*'[2]per 10000'!AC114+0.4*'[2]per 10000'!AD114+0.2*'[2]per 10000'!AE114+0.1*'[2]per 10000'!AF114</f>
        <v>0</v>
      </c>
      <c r="AD83" s="9">
        <f>0.1*'[2]per 10000'!AC114+0.2*'[2]per 10000'!AD114+0.4*'[2]per 10000'!AE114+0.2*'[2]per 10000'!AF114+0.1*'[2]per 10000'!AG114</f>
        <v>0</v>
      </c>
      <c r="AE83" s="9">
        <f>0.1*'[2]per 10000'!AD114+0.2*'[2]per 10000'!AE114+0.4*'[2]per 10000'!AF114+0.2*'[2]per 10000'!AG114+0.1*'[2]per 10000'!AH114</f>
        <v>0</v>
      </c>
      <c r="AF83" s="9">
        <f>(0.1*'[2]per 10000'!AE114+0.2*'[2]per 10000'!AF114+0.4*'[2]per 10000'!AG114+0.2*'[2]per 10000'!AH114)/0.9</f>
        <v>0</v>
      </c>
      <c r="AG83" s="9">
        <f>(0.1*'[2]per 10000'!AF114+0.2*'[2]per 10000'!AG114+0.4*'[2]per 10000'!AH114)/0.7</f>
        <v>0</v>
      </c>
    </row>
    <row r="84" spans="1:33" x14ac:dyDescent="0.2">
      <c r="A84" s="19" t="s">
        <v>92</v>
      </c>
      <c r="B84" s="8" t="s">
        <v>92</v>
      </c>
      <c r="C84" s="9">
        <f>0.1*'[2]per 10000'!B117+0.2*'[2]per 10000'!C117+0.4*'[2]per 10000'!D117+0.2*'[2]per 10000'!E117+0.1*'[2]per 10000'!F117</f>
        <v>0</v>
      </c>
      <c r="D84" s="9">
        <f>0.1*'[2]per 10000'!C117+0.2*'[2]per 10000'!D117+0.4*'[2]per 10000'!E117+0.2*'[2]per 10000'!F117+0.1*'[2]per 10000'!G117</f>
        <v>0</v>
      </c>
      <c r="E84" s="9">
        <f>0.1*'[2]per 10000'!D117+0.2*'[2]per 10000'!E117+0.4*'[2]per 10000'!F117+0.2*'[2]per 10000'!G117+0.1*'[2]per 10000'!H117</f>
        <v>0</v>
      </c>
      <c r="F84" s="9">
        <f>0.1*'[2]per 10000'!E117+0.2*'[2]per 10000'!F117+0.4*'[2]per 10000'!G117+0.2*'[2]per 10000'!H117+0.1*'[2]per 10000'!I117</f>
        <v>0</v>
      </c>
      <c r="G84" s="9">
        <f>0.1*'[2]per 10000'!F117+0.2*'[2]per 10000'!G117+0.4*'[2]per 10000'!H117+0.2*'[2]per 10000'!I117+0.1*'[2]per 10000'!J117</f>
        <v>0</v>
      </c>
      <c r="H84" s="9">
        <f>0.1*'[2]per 10000'!G117+0.2*'[2]per 10000'!H117+0.4*'[2]per 10000'!I117+0.2*'[2]per 10000'!J117+0.1*'[2]per 10000'!K117</f>
        <v>0</v>
      </c>
      <c r="I84" s="9">
        <f>0.1*'[2]per 10000'!H117+0.2*'[2]per 10000'!I117+0.4*'[2]per 10000'!J117+0.2*'[2]per 10000'!K117+0.1*'[2]per 10000'!L117</f>
        <v>0</v>
      </c>
      <c r="J84" s="9">
        <f>0.1*'[2]per 10000'!I117+0.2*'[2]per 10000'!J117+0.4*'[2]per 10000'!K117+0.2*'[2]per 10000'!L117+0.1*'[2]per 10000'!M117</f>
        <v>0</v>
      </c>
      <c r="K84" s="9">
        <f>0.1*'[2]per 10000'!J117+0.2*'[2]per 10000'!K117+0.4*'[2]per 10000'!L117+0.2*'[2]per 10000'!M117+0.1*'[2]per 10000'!N117</f>
        <v>0</v>
      </c>
      <c r="L84" s="9">
        <f>0.1*'[2]per 10000'!K117+0.2*'[2]per 10000'!L117+0.4*'[2]per 10000'!M117+0.2*'[2]per 10000'!N117+0.1*'[2]per 10000'!O117</f>
        <v>0</v>
      </c>
      <c r="M84" s="9">
        <f>0.1*'[2]per 10000'!L117+0.2*'[2]per 10000'!M117+0.4*'[2]per 10000'!N117+0.2*'[2]per 10000'!O117+0.1*'[2]per 10000'!P117</f>
        <v>0</v>
      </c>
      <c r="N84" s="9">
        <f>0.1*'[2]per 10000'!M117+0.2*'[2]per 10000'!N117+0.4*'[2]per 10000'!O117+0.2*'[2]per 10000'!P117+0.1*'[2]per 10000'!Q117</f>
        <v>0</v>
      </c>
      <c r="O84" s="9">
        <f>0.1*'[2]per 10000'!N117+0.2*'[2]per 10000'!O117+0.4*'[2]per 10000'!P117+0.2*'[2]per 10000'!Q117+0.1*'[2]per 10000'!R117</f>
        <v>0</v>
      </c>
      <c r="P84" s="9">
        <f>0.1*'[2]per 10000'!O117+0.2*'[2]per 10000'!P117+0.4*'[2]per 10000'!Q117+0.2*'[2]per 10000'!R117+0.1*'[2]per 10000'!S117</f>
        <v>0</v>
      </c>
      <c r="Q84" s="9">
        <f>0.1*'[2]per 10000'!P117+0.2*'[2]per 10000'!Q117+0.4*'[2]per 10000'!R117+0.2*'[2]per 10000'!S117+0.1*'[2]per 10000'!T117</f>
        <v>0</v>
      </c>
      <c r="R84" s="9">
        <f>0.1*'[2]per 10000'!Q117+0.2*'[2]per 10000'!R117+0.4*'[2]per 10000'!S117+0.2*'[2]per 10000'!T117+0.1*'[2]per 10000'!U117</f>
        <v>0</v>
      </c>
      <c r="S84" s="9">
        <f>0.1*'[2]per 10000'!R117+0.2*'[2]per 10000'!S117+0.4*'[2]per 10000'!T117+0.2*'[2]per 10000'!U117+0.1*'[2]per 10000'!V117</f>
        <v>0</v>
      </c>
      <c r="T84" s="9">
        <f>0.1*'[2]per 10000'!S117+0.2*'[2]per 10000'!T117+0.4*'[2]per 10000'!U117+0.2*'[2]per 10000'!V117+0.1*'[2]per 10000'!W117</f>
        <v>0</v>
      </c>
      <c r="U84" s="9">
        <f>0.1*'[2]per 10000'!T117+0.2*'[2]per 10000'!U117+0.4*'[2]per 10000'!V117+0.2*'[2]per 10000'!W117+0.1*'[2]per 10000'!X117</f>
        <v>0</v>
      </c>
      <c r="V84" s="9">
        <f>0.1*'[2]per 10000'!U117+0.2*'[2]per 10000'!V117+0.4*'[2]per 10000'!W117+0.2*'[2]per 10000'!X117+0.1*'[2]per 10000'!Y117</f>
        <v>0</v>
      </c>
      <c r="W84" s="9">
        <f>0.1*'[2]per 10000'!V117+0.2*'[2]per 10000'!W117+0.4*'[2]per 10000'!X117+0.2*'[2]per 10000'!Y117+0.1*'[2]per 10000'!Z117</f>
        <v>0</v>
      </c>
      <c r="X84" s="9">
        <f>0.1*'[2]per 10000'!W117+0.2*'[2]per 10000'!X117+0.4*'[2]per 10000'!Y117+0.2*'[2]per 10000'!Z117+0.1*'[2]per 10000'!AA117</f>
        <v>0</v>
      </c>
      <c r="Y84" s="9">
        <f>0.1*'[2]per 10000'!X117+0.2*'[2]per 10000'!Y117+0.4*'[2]per 10000'!Z117+0.2*'[2]per 10000'!AA117+0.1*'[2]per 10000'!AB117</f>
        <v>0</v>
      </c>
      <c r="Z84" s="9">
        <f>0.1*'[2]per 10000'!Y117+0.2*'[2]per 10000'!Z117+0.4*'[2]per 10000'!AA117+0.2*'[2]per 10000'!AB117+0.1*'[2]per 10000'!AC117</f>
        <v>0</v>
      </c>
      <c r="AA84" s="9">
        <f>0.1*'[2]per 10000'!Z117+0.2*'[2]per 10000'!AA117+0.4*'[2]per 10000'!AB117+0.2*'[2]per 10000'!AC117+0.1*'[2]per 10000'!AD117</f>
        <v>0</v>
      </c>
      <c r="AB84" s="9">
        <f>0.1*'[2]per 10000'!AA117+0.2*'[2]per 10000'!AB117+0.4*'[2]per 10000'!AC117+0.2*'[2]per 10000'!AD117+0.1*'[2]per 10000'!AE117</f>
        <v>0</v>
      </c>
      <c r="AC84" s="9">
        <f>0.1*'[2]per 10000'!AB117+0.2*'[2]per 10000'!AC117+0.4*'[2]per 10000'!AD117+0.2*'[2]per 10000'!AE117+0.1*'[2]per 10000'!AF117</f>
        <v>0</v>
      </c>
      <c r="AD84" s="9">
        <f>0.1*'[2]per 10000'!AC117+0.2*'[2]per 10000'!AD117+0.4*'[2]per 10000'!AE117+0.2*'[2]per 10000'!AF117+0.1*'[2]per 10000'!AG117</f>
        <v>0</v>
      </c>
      <c r="AE84" s="9">
        <f>0.1*'[2]per 10000'!AD117+0.2*'[2]per 10000'!AE117+0.4*'[2]per 10000'!AF117+0.2*'[2]per 10000'!AG117+0.1*'[2]per 10000'!AH117</f>
        <v>0</v>
      </c>
      <c r="AF84" s="9">
        <f>(0.1*'[2]per 10000'!AE117+0.2*'[2]per 10000'!AF117+0.4*'[2]per 10000'!AG117+0.2*'[2]per 10000'!AH117)/0.9</f>
        <v>0</v>
      </c>
      <c r="AG84" s="9">
        <f>(0.1*'[2]per 10000'!AF117+0.2*'[2]per 10000'!AG117+0.4*'[2]per 10000'!AH117)/0.7</f>
        <v>0</v>
      </c>
    </row>
    <row r="85" spans="1:33" x14ac:dyDescent="0.2">
      <c r="A85" s="19" t="s">
        <v>93</v>
      </c>
      <c r="B85" s="8" t="s">
        <v>93</v>
      </c>
      <c r="C85" s="9">
        <f>0.1*'[2]per 10000'!B118+0.2*'[2]per 10000'!C118+0.4*'[2]per 10000'!D118+0.2*'[2]per 10000'!E118+0.1*'[2]per 10000'!F118</f>
        <v>0</v>
      </c>
      <c r="D85" s="9">
        <f>0.1*'[2]per 10000'!C118+0.2*'[2]per 10000'!D118+0.4*'[2]per 10000'!E118+0.2*'[2]per 10000'!F118+0.1*'[2]per 10000'!G118</f>
        <v>0</v>
      </c>
      <c r="E85" s="9">
        <f>0.1*'[2]per 10000'!D118+0.2*'[2]per 10000'!E118+0.4*'[2]per 10000'!F118+0.2*'[2]per 10000'!G118+0.1*'[2]per 10000'!H118</f>
        <v>0</v>
      </c>
      <c r="F85" s="9">
        <f>0.1*'[2]per 10000'!E118+0.2*'[2]per 10000'!F118+0.4*'[2]per 10000'!G118+0.2*'[2]per 10000'!H118+0.1*'[2]per 10000'!I118</f>
        <v>0</v>
      </c>
      <c r="G85" s="9">
        <f>0.1*'[2]per 10000'!F118+0.2*'[2]per 10000'!G118+0.4*'[2]per 10000'!H118+0.2*'[2]per 10000'!I118+0.1*'[2]per 10000'!J118</f>
        <v>0</v>
      </c>
      <c r="H85" s="9">
        <f>0.1*'[2]per 10000'!G118+0.2*'[2]per 10000'!H118+0.4*'[2]per 10000'!I118+0.2*'[2]per 10000'!J118+0.1*'[2]per 10000'!K118</f>
        <v>0</v>
      </c>
      <c r="I85" s="9">
        <f>0.1*'[2]per 10000'!H118+0.2*'[2]per 10000'!I118+0.4*'[2]per 10000'!J118+0.2*'[2]per 10000'!K118+0.1*'[2]per 10000'!L118</f>
        <v>0</v>
      </c>
      <c r="J85" s="9">
        <f>0.1*'[2]per 10000'!I118+0.2*'[2]per 10000'!J118+0.4*'[2]per 10000'!K118+0.2*'[2]per 10000'!L118+0.1*'[2]per 10000'!M118</f>
        <v>0</v>
      </c>
      <c r="K85" s="9">
        <f>0.1*'[2]per 10000'!J118+0.2*'[2]per 10000'!K118+0.4*'[2]per 10000'!L118+0.2*'[2]per 10000'!M118+0.1*'[2]per 10000'!N118</f>
        <v>0</v>
      </c>
      <c r="L85" s="9">
        <f>0.1*'[2]per 10000'!K118+0.2*'[2]per 10000'!L118+0.4*'[2]per 10000'!M118+0.2*'[2]per 10000'!N118+0.1*'[2]per 10000'!O118</f>
        <v>0</v>
      </c>
      <c r="M85" s="9">
        <f>0.1*'[2]per 10000'!L118+0.2*'[2]per 10000'!M118+0.4*'[2]per 10000'!N118+0.2*'[2]per 10000'!O118+0.1*'[2]per 10000'!P118</f>
        <v>0</v>
      </c>
      <c r="N85" s="9">
        <f>0.1*'[2]per 10000'!M118+0.2*'[2]per 10000'!N118+0.4*'[2]per 10000'!O118+0.2*'[2]per 10000'!P118+0.1*'[2]per 10000'!Q118</f>
        <v>0</v>
      </c>
      <c r="O85" s="9">
        <f>0.1*'[2]per 10000'!N118+0.2*'[2]per 10000'!O118+0.4*'[2]per 10000'!P118+0.2*'[2]per 10000'!Q118+0.1*'[2]per 10000'!R118</f>
        <v>0</v>
      </c>
      <c r="P85" s="9">
        <f>0.1*'[2]per 10000'!O118+0.2*'[2]per 10000'!P118+0.4*'[2]per 10000'!Q118+0.2*'[2]per 10000'!R118+0.1*'[2]per 10000'!S118</f>
        <v>0</v>
      </c>
      <c r="Q85" s="9">
        <f>0.1*'[2]per 10000'!P118+0.2*'[2]per 10000'!Q118+0.4*'[2]per 10000'!R118+0.2*'[2]per 10000'!S118+0.1*'[2]per 10000'!T118</f>
        <v>0</v>
      </c>
      <c r="R85" s="9">
        <f>0.1*'[2]per 10000'!Q118+0.2*'[2]per 10000'!R118+0.4*'[2]per 10000'!S118+0.2*'[2]per 10000'!T118+0.1*'[2]per 10000'!U118</f>
        <v>0</v>
      </c>
      <c r="S85" s="9">
        <f>0.1*'[2]per 10000'!R118+0.2*'[2]per 10000'!S118+0.4*'[2]per 10000'!T118+0.2*'[2]per 10000'!U118+0.1*'[2]per 10000'!V118</f>
        <v>0</v>
      </c>
      <c r="T85" s="9">
        <f>0.1*'[2]per 10000'!S118+0.2*'[2]per 10000'!T118+0.4*'[2]per 10000'!U118+0.2*'[2]per 10000'!V118+0.1*'[2]per 10000'!W118</f>
        <v>0</v>
      </c>
      <c r="U85" s="9">
        <f>0.1*'[2]per 10000'!T118+0.2*'[2]per 10000'!U118+0.4*'[2]per 10000'!V118+0.2*'[2]per 10000'!W118+0.1*'[2]per 10000'!X118</f>
        <v>0</v>
      </c>
      <c r="V85" s="9">
        <f>0.1*'[2]per 10000'!U118+0.2*'[2]per 10000'!V118+0.4*'[2]per 10000'!W118+0.2*'[2]per 10000'!X118+0.1*'[2]per 10000'!Y118</f>
        <v>0</v>
      </c>
      <c r="W85" s="9">
        <f>0.1*'[2]per 10000'!V118+0.2*'[2]per 10000'!W118+0.4*'[2]per 10000'!X118+0.2*'[2]per 10000'!Y118+0.1*'[2]per 10000'!Z118</f>
        <v>0</v>
      </c>
      <c r="X85" s="9">
        <f>0.1*'[2]per 10000'!W118+0.2*'[2]per 10000'!X118+0.4*'[2]per 10000'!Y118+0.2*'[2]per 10000'!Z118+0.1*'[2]per 10000'!AA118</f>
        <v>0</v>
      </c>
      <c r="Y85" s="9">
        <f>0.1*'[2]per 10000'!X118+0.2*'[2]per 10000'!Y118+0.4*'[2]per 10000'!Z118+0.2*'[2]per 10000'!AA118+0.1*'[2]per 10000'!AB118</f>
        <v>0</v>
      </c>
      <c r="Z85" s="9">
        <f>0.1*'[2]per 10000'!Y118+0.2*'[2]per 10000'!Z118+0.4*'[2]per 10000'!AA118+0.2*'[2]per 10000'!AB118+0.1*'[2]per 10000'!AC118</f>
        <v>0</v>
      </c>
      <c r="AA85" s="9">
        <f>0.1*'[2]per 10000'!Z118+0.2*'[2]per 10000'!AA118+0.4*'[2]per 10000'!AB118+0.2*'[2]per 10000'!AC118+0.1*'[2]per 10000'!AD118</f>
        <v>0</v>
      </c>
      <c r="AB85" s="9">
        <f>0.1*'[2]per 10000'!AA118+0.2*'[2]per 10000'!AB118+0.4*'[2]per 10000'!AC118+0.2*'[2]per 10000'!AD118+0.1*'[2]per 10000'!AE118</f>
        <v>0</v>
      </c>
      <c r="AC85" s="9">
        <f>0.1*'[2]per 10000'!AB118+0.2*'[2]per 10000'!AC118+0.4*'[2]per 10000'!AD118+0.2*'[2]per 10000'!AE118+0.1*'[2]per 10000'!AF118</f>
        <v>0</v>
      </c>
      <c r="AD85" s="9">
        <f>0.1*'[2]per 10000'!AC118+0.2*'[2]per 10000'!AD118+0.4*'[2]per 10000'!AE118+0.2*'[2]per 10000'!AF118+0.1*'[2]per 10000'!AG118</f>
        <v>0</v>
      </c>
      <c r="AE85" s="9">
        <f>0.1*'[2]per 10000'!AD118+0.2*'[2]per 10000'!AE118+0.4*'[2]per 10000'!AF118+0.2*'[2]per 10000'!AG118+0.1*'[2]per 10000'!AH118</f>
        <v>0</v>
      </c>
      <c r="AF85" s="9">
        <f>(0.1*'[2]per 10000'!AE118+0.2*'[2]per 10000'!AF118+0.4*'[2]per 10000'!AG118+0.2*'[2]per 10000'!AH118)/0.9</f>
        <v>0</v>
      </c>
      <c r="AG85" s="9">
        <f>(0.1*'[2]per 10000'!AF118+0.2*'[2]per 10000'!AG118+0.4*'[2]per 10000'!AH118)/0.7</f>
        <v>0</v>
      </c>
    </row>
    <row r="86" spans="1:33" x14ac:dyDescent="0.2">
      <c r="A86" s="19" t="s">
        <v>94</v>
      </c>
      <c r="B86" s="8" t="s">
        <v>94</v>
      </c>
      <c r="C86" s="9">
        <f>0.1*'[2]per 10000'!B120+0.2*'[2]per 10000'!C120+0.4*'[2]per 10000'!D120+0.2*'[2]per 10000'!E120+0.1*'[2]per 10000'!F120</f>
        <v>0</v>
      </c>
      <c r="D86" s="9">
        <f>0.1*'[2]per 10000'!C120+0.2*'[2]per 10000'!D120+0.4*'[2]per 10000'!E120+0.2*'[2]per 10000'!F120+0.1*'[2]per 10000'!G120</f>
        <v>0</v>
      </c>
      <c r="E86" s="9">
        <f>0.1*'[2]per 10000'!D120+0.2*'[2]per 10000'!E120+0.4*'[2]per 10000'!F120+0.2*'[2]per 10000'!G120+0.1*'[2]per 10000'!H120</f>
        <v>0</v>
      </c>
      <c r="F86" s="9">
        <f>0.1*'[2]per 10000'!E120+0.2*'[2]per 10000'!F120+0.4*'[2]per 10000'!G120+0.2*'[2]per 10000'!H120+0.1*'[2]per 10000'!I120</f>
        <v>0</v>
      </c>
      <c r="G86" s="9">
        <f>0.1*'[2]per 10000'!F120+0.2*'[2]per 10000'!G120+0.4*'[2]per 10000'!H120+0.2*'[2]per 10000'!I120+0.1*'[2]per 10000'!J120</f>
        <v>0</v>
      </c>
      <c r="H86" s="9">
        <f>0.1*'[2]per 10000'!G120+0.2*'[2]per 10000'!H120+0.4*'[2]per 10000'!I120+0.2*'[2]per 10000'!J120+0.1*'[2]per 10000'!K120</f>
        <v>0</v>
      </c>
      <c r="I86" s="9">
        <f>0.1*'[2]per 10000'!H120+0.2*'[2]per 10000'!I120+0.4*'[2]per 10000'!J120+0.2*'[2]per 10000'!K120+0.1*'[2]per 10000'!L120</f>
        <v>0</v>
      </c>
      <c r="J86" s="9">
        <f>0.1*'[2]per 10000'!I120+0.2*'[2]per 10000'!J120+0.4*'[2]per 10000'!K120+0.2*'[2]per 10000'!L120+0.1*'[2]per 10000'!M120</f>
        <v>0</v>
      </c>
      <c r="K86" s="9">
        <f>0.1*'[2]per 10000'!J120+0.2*'[2]per 10000'!K120+0.4*'[2]per 10000'!L120+0.2*'[2]per 10000'!M120+0.1*'[2]per 10000'!N120</f>
        <v>0</v>
      </c>
      <c r="L86" s="9">
        <f>0.1*'[2]per 10000'!K120+0.2*'[2]per 10000'!L120+0.4*'[2]per 10000'!M120+0.2*'[2]per 10000'!N120+0.1*'[2]per 10000'!O120</f>
        <v>0</v>
      </c>
      <c r="M86" s="9">
        <f>0.1*'[2]per 10000'!L120+0.2*'[2]per 10000'!M120+0.4*'[2]per 10000'!N120+0.2*'[2]per 10000'!O120+0.1*'[2]per 10000'!P120</f>
        <v>0</v>
      </c>
      <c r="N86" s="9">
        <f>0.1*'[2]per 10000'!M120+0.2*'[2]per 10000'!N120+0.4*'[2]per 10000'!O120+0.2*'[2]per 10000'!P120+0.1*'[2]per 10000'!Q120</f>
        <v>0</v>
      </c>
      <c r="O86" s="9">
        <f>0.1*'[2]per 10000'!N120+0.2*'[2]per 10000'!O120+0.4*'[2]per 10000'!P120+0.2*'[2]per 10000'!Q120+0.1*'[2]per 10000'!R120</f>
        <v>0</v>
      </c>
      <c r="P86" s="9">
        <f>0.1*'[2]per 10000'!O120+0.2*'[2]per 10000'!P120+0.4*'[2]per 10000'!Q120+0.2*'[2]per 10000'!R120+0.1*'[2]per 10000'!S120</f>
        <v>0</v>
      </c>
      <c r="Q86" s="9">
        <f>0.1*'[2]per 10000'!P120+0.2*'[2]per 10000'!Q120+0.4*'[2]per 10000'!R120+0.2*'[2]per 10000'!S120+0.1*'[2]per 10000'!T120</f>
        <v>0</v>
      </c>
      <c r="R86" s="9">
        <f>0.1*'[2]per 10000'!Q120+0.2*'[2]per 10000'!R120+0.4*'[2]per 10000'!S120+0.2*'[2]per 10000'!T120+0.1*'[2]per 10000'!U120</f>
        <v>0</v>
      </c>
      <c r="S86" s="9">
        <f>0.1*'[2]per 10000'!R120+0.2*'[2]per 10000'!S120+0.4*'[2]per 10000'!T120+0.2*'[2]per 10000'!U120+0.1*'[2]per 10000'!V120</f>
        <v>0</v>
      </c>
      <c r="T86" s="9">
        <f>0.1*'[2]per 10000'!S120+0.2*'[2]per 10000'!T120+0.4*'[2]per 10000'!U120+0.2*'[2]per 10000'!V120+0.1*'[2]per 10000'!W120</f>
        <v>0</v>
      </c>
      <c r="U86" s="9">
        <f>0.1*'[2]per 10000'!T120+0.2*'[2]per 10000'!U120+0.4*'[2]per 10000'!V120+0.2*'[2]per 10000'!W120+0.1*'[2]per 10000'!X120</f>
        <v>0</v>
      </c>
      <c r="V86" s="9">
        <f>0.1*'[2]per 10000'!U120+0.2*'[2]per 10000'!V120+0.4*'[2]per 10000'!W120+0.2*'[2]per 10000'!X120+0.1*'[2]per 10000'!Y120</f>
        <v>0</v>
      </c>
      <c r="W86" s="9">
        <f>0.1*'[2]per 10000'!V120+0.2*'[2]per 10000'!W120+0.4*'[2]per 10000'!X120+0.2*'[2]per 10000'!Y120+0.1*'[2]per 10000'!Z120</f>
        <v>0</v>
      </c>
      <c r="X86" s="9">
        <f>0.1*'[2]per 10000'!W120+0.2*'[2]per 10000'!X120+0.4*'[2]per 10000'!Y120+0.2*'[2]per 10000'!Z120+0.1*'[2]per 10000'!AA120</f>
        <v>0</v>
      </c>
      <c r="Y86" s="9">
        <f>0.1*'[2]per 10000'!X120+0.2*'[2]per 10000'!Y120+0.4*'[2]per 10000'!Z120+0.2*'[2]per 10000'!AA120+0.1*'[2]per 10000'!AB120</f>
        <v>0</v>
      </c>
      <c r="Z86" s="9">
        <f>0.1*'[2]per 10000'!Y120+0.2*'[2]per 10000'!Z120+0.4*'[2]per 10000'!AA120+0.2*'[2]per 10000'!AB120+0.1*'[2]per 10000'!AC120</f>
        <v>0</v>
      </c>
      <c r="AA86" s="9">
        <f>0.1*'[2]per 10000'!Z120+0.2*'[2]per 10000'!AA120+0.4*'[2]per 10000'!AB120+0.2*'[2]per 10000'!AC120+0.1*'[2]per 10000'!AD120</f>
        <v>0</v>
      </c>
      <c r="AB86" s="9">
        <f>0.1*'[2]per 10000'!AA120+0.2*'[2]per 10000'!AB120+0.4*'[2]per 10000'!AC120+0.2*'[2]per 10000'!AD120+0.1*'[2]per 10000'!AE120</f>
        <v>0</v>
      </c>
      <c r="AC86" s="9">
        <f>0.1*'[2]per 10000'!AB120+0.2*'[2]per 10000'!AC120+0.4*'[2]per 10000'!AD120+0.2*'[2]per 10000'!AE120+0.1*'[2]per 10000'!AF120</f>
        <v>0</v>
      </c>
      <c r="AD86" s="9">
        <f>0.1*'[2]per 10000'!AC120+0.2*'[2]per 10000'!AD120+0.4*'[2]per 10000'!AE120+0.2*'[2]per 10000'!AF120+0.1*'[2]per 10000'!AG120</f>
        <v>0</v>
      </c>
      <c r="AE86" s="9">
        <f>0.1*'[2]per 10000'!AD120+0.2*'[2]per 10000'!AE120+0.4*'[2]per 10000'!AF120+0.2*'[2]per 10000'!AG120+0.1*'[2]per 10000'!AH120</f>
        <v>0</v>
      </c>
      <c r="AF86" s="9">
        <f>(0.1*'[2]per 10000'!AE120+0.2*'[2]per 10000'!AF120+0.4*'[2]per 10000'!AG120+0.2*'[2]per 10000'!AH120)/0.9</f>
        <v>0</v>
      </c>
      <c r="AG86" s="9">
        <f>(0.1*'[2]per 10000'!AF120+0.2*'[2]per 10000'!AG120+0.4*'[2]per 10000'!AH120)/0.7</f>
        <v>0</v>
      </c>
    </row>
    <row r="87" spans="1:33" x14ac:dyDescent="0.2">
      <c r="A87" s="19" t="s">
        <v>95</v>
      </c>
      <c r="B87" s="8" t="s">
        <v>95</v>
      </c>
      <c r="C87" s="9">
        <f>0.1*'[2]per 10000'!B121+0.2*'[2]per 10000'!C121+0.4*'[2]per 10000'!D121+0.2*'[2]per 10000'!E121+0.1*'[2]per 10000'!F121</f>
        <v>0</v>
      </c>
      <c r="D87" s="9">
        <f>0.1*'[2]per 10000'!C121+0.2*'[2]per 10000'!D121+0.4*'[2]per 10000'!E121+0.2*'[2]per 10000'!F121+0.1*'[2]per 10000'!G121</f>
        <v>0</v>
      </c>
      <c r="E87" s="9">
        <f>0.1*'[2]per 10000'!D121+0.2*'[2]per 10000'!E121+0.4*'[2]per 10000'!F121+0.2*'[2]per 10000'!G121+0.1*'[2]per 10000'!H121</f>
        <v>0</v>
      </c>
      <c r="F87" s="9">
        <f>0.1*'[2]per 10000'!E121+0.2*'[2]per 10000'!F121+0.4*'[2]per 10000'!G121+0.2*'[2]per 10000'!H121+0.1*'[2]per 10000'!I121</f>
        <v>0</v>
      </c>
      <c r="G87" s="9">
        <f>0.1*'[2]per 10000'!F121+0.2*'[2]per 10000'!G121+0.4*'[2]per 10000'!H121+0.2*'[2]per 10000'!I121+0.1*'[2]per 10000'!J121</f>
        <v>0</v>
      </c>
      <c r="H87" s="9">
        <f>0.1*'[2]per 10000'!G121+0.2*'[2]per 10000'!H121+0.4*'[2]per 10000'!I121+0.2*'[2]per 10000'!J121+0.1*'[2]per 10000'!K121</f>
        <v>0</v>
      </c>
      <c r="I87" s="9">
        <f>0.1*'[2]per 10000'!H121+0.2*'[2]per 10000'!I121+0.4*'[2]per 10000'!J121+0.2*'[2]per 10000'!K121+0.1*'[2]per 10000'!L121</f>
        <v>0</v>
      </c>
      <c r="J87" s="9">
        <f>0.1*'[2]per 10000'!I121+0.2*'[2]per 10000'!J121+0.4*'[2]per 10000'!K121+0.2*'[2]per 10000'!L121+0.1*'[2]per 10000'!M121</f>
        <v>0</v>
      </c>
      <c r="K87" s="9">
        <f>0.1*'[2]per 10000'!J121+0.2*'[2]per 10000'!K121+0.4*'[2]per 10000'!L121+0.2*'[2]per 10000'!M121+0.1*'[2]per 10000'!N121</f>
        <v>0</v>
      </c>
      <c r="L87" s="9">
        <f>0.1*'[2]per 10000'!K121+0.2*'[2]per 10000'!L121+0.4*'[2]per 10000'!M121+0.2*'[2]per 10000'!N121+0.1*'[2]per 10000'!O121</f>
        <v>0</v>
      </c>
      <c r="M87" s="9">
        <f>0.1*'[2]per 10000'!L121+0.2*'[2]per 10000'!M121+0.4*'[2]per 10000'!N121+0.2*'[2]per 10000'!O121+0.1*'[2]per 10000'!P121</f>
        <v>0</v>
      </c>
      <c r="N87" s="9">
        <f>0.1*'[2]per 10000'!M121+0.2*'[2]per 10000'!N121+0.4*'[2]per 10000'!O121+0.2*'[2]per 10000'!P121+0.1*'[2]per 10000'!Q121</f>
        <v>0</v>
      </c>
      <c r="O87" s="9">
        <f>0.1*'[2]per 10000'!N121+0.2*'[2]per 10000'!O121+0.4*'[2]per 10000'!P121+0.2*'[2]per 10000'!Q121+0.1*'[2]per 10000'!R121</f>
        <v>0</v>
      </c>
      <c r="P87" s="9">
        <f>0.1*'[2]per 10000'!O121+0.2*'[2]per 10000'!P121+0.4*'[2]per 10000'!Q121+0.2*'[2]per 10000'!R121+0.1*'[2]per 10000'!S121</f>
        <v>0</v>
      </c>
      <c r="Q87" s="9">
        <f>0.1*'[2]per 10000'!P121+0.2*'[2]per 10000'!Q121+0.4*'[2]per 10000'!R121+0.2*'[2]per 10000'!S121+0.1*'[2]per 10000'!T121</f>
        <v>0</v>
      </c>
      <c r="R87" s="9">
        <f>0.1*'[2]per 10000'!Q121+0.2*'[2]per 10000'!R121+0.4*'[2]per 10000'!S121+0.2*'[2]per 10000'!T121+0.1*'[2]per 10000'!U121</f>
        <v>0</v>
      </c>
      <c r="S87" s="9">
        <f>0.1*'[2]per 10000'!R121+0.2*'[2]per 10000'!S121+0.4*'[2]per 10000'!T121+0.2*'[2]per 10000'!U121+0.1*'[2]per 10000'!V121</f>
        <v>0</v>
      </c>
      <c r="T87" s="9">
        <f>0.1*'[2]per 10000'!S121+0.2*'[2]per 10000'!T121+0.4*'[2]per 10000'!U121+0.2*'[2]per 10000'!V121+0.1*'[2]per 10000'!W121</f>
        <v>0</v>
      </c>
      <c r="U87" s="9">
        <f>0.1*'[2]per 10000'!T121+0.2*'[2]per 10000'!U121+0.4*'[2]per 10000'!V121+0.2*'[2]per 10000'!W121+0.1*'[2]per 10000'!X121</f>
        <v>0</v>
      </c>
      <c r="V87" s="9">
        <f>0.1*'[2]per 10000'!U121+0.2*'[2]per 10000'!V121+0.4*'[2]per 10000'!W121+0.2*'[2]per 10000'!X121+0.1*'[2]per 10000'!Y121</f>
        <v>0</v>
      </c>
      <c r="W87" s="9">
        <f>0.1*'[2]per 10000'!V121+0.2*'[2]per 10000'!W121+0.4*'[2]per 10000'!X121+0.2*'[2]per 10000'!Y121+0.1*'[2]per 10000'!Z121</f>
        <v>0</v>
      </c>
      <c r="X87" s="9">
        <f>0.1*'[2]per 10000'!W121+0.2*'[2]per 10000'!X121+0.4*'[2]per 10000'!Y121+0.2*'[2]per 10000'!Z121+0.1*'[2]per 10000'!AA121</f>
        <v>0</v>
      </c>
      <c r="Y87" s="9">
        <f>0.1*'[2]per 10000'!X121+0.2*'[2]per 10000'!Y121+0.4*'[2]per 10000'!Z121+0.2*'[2]per 10000'!AA121+0.1*'[2]per 10000'!AB121</f>
        <v>0</v>
      </c>
      <c r="Z87" s="9">
        <f>0.1*'[2]per 10000'!Y121+0.2*'[2]per 10000'!Z121+0.4*'[2]per 10000'!AA121+0.2*'[2]per 10000'!AB121+0.1*'[2]per 10000'!AC121</f>
        <v>0</v>
      </c>
      <c r="AA87" s="9">
        <f>0.1*'[2]per 10000'!Z121+0.2*'[2]per 10000'!AA121+0.4*'[2]per 10000'!AB121+0.2*'[2]per 10000'!AC121+0.1*'[2]per 10000'!AD121</f>
        <v>0</v>
      </c>
      <c r="AB87" s="9">
        <f>0.1*'[2]per 10000'!AA121+0.2*'[2]per 10000'!AB121+0.4*'[2]per 10000'!AC121+0.2*'[2]per 10000'!AD121+0.1*'[2]per 10000'!AE121</f>
        <v>0</v>
      </c>
      <c r="AC87" s="9">
        <f>0.1*'[2]per 10000'!AB121+0.2*'[2]per 10000'!AC121+0.4*'[2]per 10000'!AD121+0.2*'[2]per 10000'!AE121+0.1*'[2]per 10000'!AF121</f>
        <v>0</v>
      </c>
      <c r="AD87" s="9">
        <f>0.1*'[2]per 10000'!AC121+0.2*'[2]per 10000'!AD121+0.4*'[2]per 10000'!AE121+0.2*'[2]per 10000'!AF121+0.1*'[2]per 10000'!AG121</f>
        <v>0</v>
      </c>
      <c r="AE87" s="9">
        <f>0.1*'[2]per 10000'!AD121+0.2*'[2]per 10000'!AE121+0.4*'[2]per 10000'!AF121+0.2*'[2]per 10000'!AG121+0.1*'[2]per 10000'!AH121</f>
        <v>0</v>
      </c>
      <c r="AF87" s="9">
        <f>(0.1*'[2]per 10000'!AE121+0.2*'[2]per 10000'!AF121+0.4*'[2]per 10000'!AG121+0.2*'[2]per 10000'!AH121)/0.9</f>
        <v>0</v>
      </c>
      <c r="AG87" s="9">
        <f>(0.1*'[2]per 10000'!AF121+0.2*'[2]per 10000'!AG121+0.4*'[2]per 10000'!AH121)/0.7</f>
        <v>0</v>
      </c>
    </row>
    <row r="88" spans="1:33" x14ac:dyDescent="0.2">
      <c r="A88" s="19" t="s">
        <v>96</v>
      </c>
      <c r="B88" s="8" t="s">
        <v>96</v>
      </c>
      <c r="C88" s="9">
        <f>0.1*'[2]per 10000'!B122+0.2*'[2]per 10000'!C122+0.4*'[2]per 10000'!D122+0.2*'[2]per 10000'!E122+0.1*'[2]per 10000'!F122</f>
        <v>0</v>
      </c>
      <c r="D88" s="9">
        <f>0.1*'[2]per 10000'!C122+0.2*'[2]per 10000'!D122+0.4*'[2]per 10000'!E122+0.2*'[2]per 10000'!F122+0.1*'[2]per 10000'!G122</f>
        <v>0</v>
      </c>
      <c r="E88" s="9">
        <f>0.1*'[2]per 10000'!D122+0.2*'[2]per 10000'!E122+0.4*'[2]per 10000'!F122+0.2*'[2]per 10000'!G122+0.1*'[2]per 10000'!H122</f>
        <v>0</v>
      </c>
      <c r="F88" s="9">
        <f>0.1*'[2]per 10000'!E122+0.2*'[2]per 10000'!F122+0.4*'[2]per 10000'!G122+0.2*'[2]per 10000'!H122+0.1*'[2]per 10000'!I122</f>
        <v>0</v>
      </c>
      <c r="G88" s="9">
        <f>0.1*'[2]per 10000'!F122+0.2*'[2]per 10000'!G122+0.4*'[2]per 10000'!H122+0.2*'[2]per 10000'!I122+0.1*'[2]per 10000'!J122</f>
        <v>0</v>
      </c>
      <c r="H88" s="9">
        <f>0.1*'[2]per 10000'!G122+0.2*'[2]per 10000'!H122+0.4*'[2]per 10000'!I122+0.2*'[2]per 10000'!J122+0.1*'[2]per 10000'!K122</f>
        <v>0</v>
      </c>
      <c r="I88" s="9">
        <f>0.1*'[2]per 10000'!H122+0.2*'[2]per 10000'!I122+0.4*'[2]per 10000'!J122+0.2*'[2]per 10000'!K122+0.1*'[2]per 10000'!L122</f>
        <v>0</v>
      </c>
      <c r="J88" s="9">
        <f>0.1*'[2]per 10000'!I122+0.2*'[2]per 10000'!J122+0.4*'[2]per 10000'!K122+0.2*'[2]per 10000'!L122+0.1*'[2]per 10000'!M122</f>
        <v>0</v>
      </c>
      <c r="K88" s="9">
        <f>0.1*'[2]per 10000'!J122+0.2*'[2]per 10000'!K122+0.4*'[2]per 10000'!L122+0.2*'[2]per 10000'!M122+0.1*'[2]per 10000'!N122</f>
        <v>0</v>
      </c>
      <c r="L88" s="9">
        <f>0.1*'[2]per 10000'!K122+0.2*'[2]per 10000'!L122+0.4*'[2]per 10000'!M122+0.2*'[2]per 10000'!N122+0.1*'[2]per 10000'!O122</f>
        <v>0</v>
      </c>
      <c r="M88" s="9">
        <f>0.1*'[2]per 10000'!L122+0.2*'[2]per 10000'!M122+0.4*'[2]per 10000'!N122+0.2*'[2]per 10000'!O122+0.1*'[2]per 10000'!P122</f>
        <v>0</v>
      </c>
      <c r="N88" s="9">
        <f>0.1*'[2]per 10000'!M122+0.2*'[2]per 10000'!N122+0.4*'[2]per 10000'!O122+0.2*'[2]per 10000'!P122+0.1*'[2]per 10000'!Q122</f>
        <v>0</v>
      </c>
      <c r="O88" s="9">
        <f>0.1*'[2]per 10000'!N122+0.2*'[2]per 10000'!O122+0.4*'[2]per 10000'!P122+0.2*'[2]per 10000'!Q122+0.1*'[2]per 10000'!R122</f>
        <v>0</v>
      </c>
      <c r="P88" s="9">
        <f>0.1*'[2]per 10000'!O122+0.2*'[2]per 10000'!P122+0.4*'[2]per 10000'!Q122+0.2*'[2]per 10000'!R122+0.1*'[2]per 10000'!S122</f>
        <v>0</v>
      </c>
      <c r="Q88" s="9">
        <f>0.1*'[2]per 10000'!P122+0.2*'[2]per 10000'!Q122+0.4*'[2]per 10000'!R122+0.2*'[2]per 10000'!S122+0.1*'[2]per 10000'!T122</f>
        <v>0</v>
      </c>
      <c r="R88" s="9">
        <f>0.1*'[2]per 10000'!Q122+0.2*'[2]per 10000'!R122+0.4*'[2]per 10000'!S122+0.2*'[2]per 10000'!T122+0.1*'[2]per 10000'!U122</f>
        <v>0</v>
      </c>
      <c r="S88" s="9">
        <f>0.1*'[2]per 10000'!R122+0.2*'[2]per 10000'!S122+0.4*'[2]per 10000'!T122+0.2*'[2]per 10000'!U122+0.1*'[2]per 10000'!V122</f>
        <v>0</v>
      </c>
      <c r="T88" s="9">
        <f>0.1*'[2]per 10000'!S122+0.2*'[2]per 10000'!T122+0.4*'[2]per 10000'!U122+0.2*'[2]per 10000'!V122+0.1*'[2]per 10000'!W122</f>
        <v>0</v>
      </c>
      <c r="U88" s="9">
        <f>0.1*'[2]per 10000'!T122+0.2*'[2]per 10000'!U122+0.4*'[2]per 10000'!V122+0.2*'[2]per 10000'!W122+0.1*'[2]per 10000'!X122</f>
        <v>0</v>
      </c>
      <c r="V88" s="9">
        <f>0.1*'[2]per 10000'!U122+0.2*'[2]per 10000'!V122+0.4*'[2]per 10000'!W122+0.2*'[2]per 10000'!X122+0.1*'[2]per 10000'!Y122</f>
        <v>0</v>
      </c>
      <c r="W88" s="9">
        <f>0.1*'[2]per 10000'!V122+0.2*'[2]per 10000'!W122+0.4*'[2]per 10000'!X122+0.2*'[2]per 10000'!Y122+0.1*'[2]per 10000'!Z122</f>
        <v>2.3228952486737346E-3</v>
      </c>
      <c r="X88" s="9">
        <f>0.1*'[2]per 10000'!W122+0.2*'[2]per 10000'!X122+0.4*'[2]per 10000'!Y122+0.2*'[2]per 10000'!Z122+0.1*'[2]per 10000'!AA122</f>
        <v>4.6457904973474691E-3</v>
      </c>
      <c r="Y88" s="9">
        <f>0.1*'[2]per 10000'!X122+0.2*'[2]per 10000'!Y122+0.4*'[2]per 10000'!Z122+0.2*'[2]per 10000'!AA122+0.1*'[2]per 10000'!AB122</f>
        <v>9.2915809946949382E-3</v>
      </c>
      <c r="Z88" s="9">
        <f>0.1*'[2]per 10000'!Y122+0.2*'[2]per 10000'!Z122+0.4*'[2]per 10000'!AA122+0.2*'[2]per 10000'!AB122+0.1*'[2]per 10000'!AC122</f>
        <v>4.6457904973474691E-3</v>
      </c>
      <c r="AA88" s="9">
        <f>0.1*'[2]per 10000'!Z122+0.2*'[2]per 10000'!AA122+0.4*'[2]per 10000'!AB122+0.2*'[2]per 10000'!AC122+0.1*'[2]per 10000'!AD122</f>
        <v>2.3228952486737346E-3</v>
      </c>
      <c r="AB88" s="9">
        <f>0.1*'[2]per 10000'!AA122+0.2*'[2]per 10000'!AB122+0.4*'[2]per 10000'!AC122+0.2*'[2]per 10000'!AD122+0.1*'[2]per 10000'!AE122</f>
        <v>0</v>
      </c>
      <c r="AC88" s="9">
        <f>0.1*'[2]per 10000'!AB122+0.2*'[2]per 10000'!AC122+0.4*'[2]per 10000'!AD122+0.2*'[2]per 10000'!AE122+0.1*'[2]per 10000'!AF122</f>
        <v>0</v>
      </c>
      <c r="AD88" s="9">
        <f>0.1*'[2]per 10000'!AC122+0.2*'[2]per 10000'!AD122+0.4*'[2]per 10000'!AE122+0.2*'[2]per 10000'!AF122+0.1*'[2]per 10000'!AG122</f>
        <v>0</v>
      </c>
      <c r="AE88" s="9">
        <f>0.1*'[2]per 10000'!AD122+0.2*'[2]per 10000'!AE122+0.4*'[2]per 10000'!AF122+0.2*'[2]per 10000'!AG122+0.1*'[2]per 10000'!AH122</f>
        <v>0</v>
      </c>
      <c r="AF88" s="9">
        <f>(0.1*'[2]per 10000'!AE122+0.2*'[2]per 10000'!AF122+0.4*'[2]per 10000'!AG122+0.2*'[2]per 10000'!AH122)/0.9</f>
        <v>0</v>
      </c>
      <c r="AG88" s="9">
        <f>(0.1*'[2]per 10000'!AF122+0.2*'[2]per 10000'!AG122+0.4*'[2]per 10000'!AH122)/0.7</f>
        <v>0</v>
      </c>
    </row>
    <row r="89" spans="1:33" x14ac:dyDescent="0.2">
      <c r="A89" s="19" t="s">
        <v>97</v>
      </c>
      <c r="B89" s="8" t="s">
        <v>97</v>
      </c>
      <c r="C89" s="9">
        <f>0.1*'[2]per 10000'!B123+0.2*'[2]per 10000'!C123+0.4*'[2]per 10000'!D123+0.2*'[2]per 10000'!E123+0.1*'[2]per 10000'!F123</f>
        <v>0</v>
      </c>
      <c r="D89" s="9">
        <f>0.1*'[2]per 10000'!C123+0.2*'[2]per 10000'!D123+0.4*'[2]per 10000'!E123+0.2*'[2]per 10000'!F123+0.1*'[2]per 10000'!G123</f>
        <v>0</v>
      </c>
      <c r="E89" s="9">
        <f>0.1*'[2]per 10000'!D123+0.2*'[2]per 10000'!E123+0.4*'[2]per 10000'!F123+0.2*'[2]per 10000'!G123+0.1*'[2]per 10000'!H123</f>
        <v>0</v>
      </c>
      <c r="F89" s="9">
        <f>0.1*'[2]per 10000'!E123+0.2*'[2]per 10000'!F123+0.4*'[2]per 10000'!G123+0.2*'[2]per 10000'!H123+0.1*'[2]per 10000'!I123</f>
        <v>0</v>
      </c>
      <c r="G89" s="9">
        <f>0.1*'[2]per 10000'!F123+0.2*'[2]per 10000'!G123+0.4*'[2]per 10000'!H123+0.2*'[2]per 10000'!I123+0.1*'[2]per 10000'!J123</f>
        <v>0</v>
      </c>
      <c r="H89" s="9">
        <f>0.1*'[2]per 10000'!G123+0.2*'[2]per 10000'!H123+0.4*'[2]per 10000'!I123+0.2*'[2]per 10000'!J123+0.1*'[2]per 10000'!K123</f>
        <v>0</v>
      </c>
      <c r="I89" s="9">
        <f>0.1*'[2]per 10000'!H123+0.2*'[2]per 10000'!I123+0.4*'[2]per 10000'!J123+0.2*'[2]per 10000'!K123+0.1*'[2]per 10000'!L123</f>
        <v>0</v>
      </c>
      <c r="J89" s="9">
        <f>0.1*'[2]per 10000'!I123+0.2*'[2]per 10000'!J123+0.4*'[2]per 10000'!K123+0.2*'[2]per 10000'!L123+0.1*'[2]per 10000'!M123</f>
        <v>0</v>
      </c>
      <c r="K89" s="9">
        <f>0.1*'[2]per 10000'!J123+0.2*'[2]per 10000'!K123+0.4*'[2]per 10000'!L123+0.2*'[2]per 10000'!M123+0.1*'[2]per 10000'!N123</f>
        <v>0</v>
      </c>
      <c r="L89" s="9">
        <f>0.1*'[2]per 10000'!K123+0.2*'[2]per 10000'!L123+0.4*'[2]per 10000'!M123+0.2*'[2]per 10000'!N123+0.1*'[2]per 10000'!O123</f>
        <v>0</v>
      </c>
      <c r="M89" s="9">
        <f>0.1*'[2]per 10000'!L123+0.2*'[2]per 10000'!M123+0.4*'[2]per 10000'!N123+0.2*'[2]per 10000'!O123+0.1*'[2]per 10000'!P123</f>
        <v>0</v>
      </c>
      <c r="N89" s="9">
        <f>0.1*'[2]per 10000'!M123+0.2*'[2]per 10000'!N123+0.4*'[2]per 10000'!O123+0.2*'[2]per 10000'!P123+0.1*'[2]per 10000'!Q123</f>
        <v>0</v>
      </c>
      <c r="O89" s="9">
        <f>0.1*'[2]per 10000'!N123+0.2*'[2]per 10000'!O123+0.4*'[2]per 10000'!P123+0.2*'[2]per 10000'!Q123+0.1*'[2]per 10000'!R123</f>
        <v>0</v>
      </c>
      <c r="P89" s="9">
        <f>0.1*'[2]per 10000'!O123+0.2*'[2]per 10000'!P123+0.4*'[2]per 10000'!Q123+0.2*'[2]per 10000'!R123+0.1*'[2]per 10000'!S123</f>
        <v>0</v>
      </c>
      <c r="Q89" s="9">
        <f>0.1*'[2]per 10000'!P123+0.2*'[2]per 10000'!Q123+0.4*'[2]per 10000'!R123+0.2*'[2]per 10000'!S123+0.1*'[2]per 10000'!T123</f>
        <v>0</v>
      </c>
      <c r="R89" s="9">
        <f>0.1*'[2]per 10000'!Q123+0.2*'[2]per 10000'!R123+0.4*'[2]per 10000'!S123+0.2*'[2]per 10000'!T123+0.1*'[2]per 10000'!U123</f>
        <v>0</v>
      </c>
      <c r="S89" s="9">
        <f>0.1*'[2]per 10000'!R123+0.2*'[2]per 10000'!S123+0.4*'[2]per 10000'!T123+0.2*'[2]per 10000'!U123+0.1*'[2]per 10000'!V123</f>
        <v>0</v>
      </c>
      <c r="T89" s="9">
        <f>0.1*'[2]per 10000'!S123+0.2*'[2]per 10000'!T123+0.4*'[2]per 10000'!U123+0.2*'[2]per 10000'!V123+0.1*'[2]per 10000'!W123</f>
        <v>0</v>
      </c>
      <c r="U89" s="9">
        <f>0.1*'[2]per 10000'!T123+0.2*'[2]per 10000'!U123+0.4*'[2]per 10000'!V123+0.2*'[2]per 10000'!W123+0.1*'[2]per 10000'!X123</f>
        <v>0</v>
      </c>
      <c r="V89" s="9">
        <f>0.1*'[2]per 10000'!U123+0.2*'[2]per 10000'!V123+0.4*'[2]per 10000'!W123+0.2*'[2]per 10000'!X123+0.1*'[2]per 10000'!Y123</f>
        <v>0</v>
      </c>
      <c r="W89" s="9">
        <f>0.1*'[2]per 10000'!V123+0.2*'[2]per 10000'!W123+0.4*'[2]per 10000'!X123+0.2*'[2]per 10000'!Y123+0.1*'[2]per 10000'!Z123</f>
        <v>0</v>
      </c>
      <c r="X89" s="9">
        <f>0.1*'[2]per 10000'!W123+0.2*'[2]per 10000'!X123+0.4*'[2]per 10000'!Y123+0.2*'[2]per 10000'!Z123+0.1*'[2]per 10000'!AA123</f>
        <v>0</v>
      </c>
      <c r="Y89" s="9">
        <f>0.1*'[2]per 10000'!X123+0.2*'[2]per 10000'!Y123+0.4*'[2]per 10000'!Z123+0.2*'[2]per 10000'!AA123+0.1*'[2]per 10000'!AB123</f>
        <v>0</v>
      </c>
      <c r="Z89" s="9">
        <f>0.1*'[2]per 10000'!Y123+0.2*'[2]per 10000'!Z123+0.4*'[2]per 10000'!AA123+0.2*'[2]per 10000'!AB123+0.1*'[2]per 10000'!AC123</f>
        <v>0</v>
      </c>
      <c r="AA89" s="9">
        <f>0.1*'[2]per 10000'!Z123+0.2*'[2]per 10000'!AA123+0.4*'[2]per 10000'!AB123+0.2*'[2]per 10000'!AC123+0.1*'[2]per 10000'!AD123</f>
        <v>0</v>
      </c>
      <c r="AB89" s="9">
        <f>0.1*'[2]per 10000'!AA123+0.2*'[2]per 10000'!AB123+0.4*'[2]per 10000'!AC123+0.2*'[2]per 10000'!AD123+0.1*'[2]per 10000'!AE123</f>
        <v>0</v>
      </c>
      <c r="AC89" s="9">
        <f>0.1*'[2]per 10000'!AB123+0.2*'[2]per 10000'!AC123+0.4*'[2]per 10000'!AD123+0.2*'[2]per 10000'!AE123+0.1*'[2]per 10000'!AF123</f>
        <v>0</v>
      </c>
      <c r="AD89" s="9">
        <f>0.1*'[2]per 10000'!AC123+0.2*'[2]per 10000'!AD123+0.4*'[2]per 10000'!AE123+0.2*'[2]per 10000'!AF123+0.1*'[2]per 10000'!AG123</f>
        <v>0</v>
      </c>
      <c r="AE89" s="9">
        <f>0.1*'[2]per 10000'!AD123+0.2*'[2]per 10000'!AE123+0.4*'[2]per 10000'!AF123+0.2*'[2]per 10000'!AG123+0.1*'[2]per 10000'!AH123</f>
        <v>0</v>
      </c>
      <c r="AF89" s="9">
        <f>(0.1*'[2]per 10000'!AE123+0.2*'[2]per 10000'!AF123+0.4*'[2]per 10000'!AG123+0.2*'[2]per 10000'!AH123)/0.9</f>
        <v>0</v>
      </c>
      <c r="AG89" s="9">
        <f>(0.1*'[2]per 10000'!AF123+0.2*'[2]per 10000'!AG123+0.4*'[2]per 10000'!AH123)/0.7</f>
        <v>0</v>
      </c>
    </row>
    <row r="90" spans="1:33" x14ac:dyDescent="0.2">
      <c r="A90" s="19" t="s">
        <v>98</v>
      </c>
      <c r="B90" s="8" t="s">
        <v>98</v>
      </c>
      <c r="C90" s="9">
        <f>0.1*'[2]per 10000'!B124+0.2*'[2]per 10000'!C124+0.4*'[2]per 10000'!D124+0.2*'[2]per 10000'!E124+0.1*'[2]per 10000'!F124</f>
        <v>0.12804562801488131</v>
      </c>
      <c r="D90" s="9">
        <f>0.1*'[2]per 10000'!C124+0.2*'[2]per 10000'!D124+0.4*'[2]per 10000'!E124+0.2*'[2]per 10000'!F124+0.1*'[2]per 10000'!G124</f>
        <v>7.4937374927525779E-2</v>
      </c>
      <c r="E90" s="9">
        <f>0.1*'[2]per 10000'!D124+0.2*'[2]per 10000'!E124+0.4*'[2]per 10000'!F124+0.2*'[2]per 10000'!G124+0.1*'[2]per 10000'!H124</f>
        <v>2.829560588894333E-2</v>
      </c>
      <c r="F90" s="9">
        <f>0.1*'[2]per 10000'!E124+0.2*'[2]per 10000'!F124+0.4*'[2]per 10000'!G124+0.2*'[2]per 10000'!H124+0.1*'[2]per 10000'!I124</f>
        <v>4.3658243680340519E-2</v>
      </c>
      <c r="G90" s="9">
        <f>0.1*'[2]per 10000'!F124+0.2*'[2]per 10000'!G124+0.4*'[2]per 10000'!H124+0.2*'[2]per 10000'!I124+0.1*'[2]per 10000'!J124</f>
        <v>2.182912184017026E-2</v>
      </c>
      <c r="H90" s="9">
        <f>0.1*'[2]per 10000'!G124+0.2*'[2]per 10000'!H124+0.4*'[2]per 10000'!I124+0.2*'[2]per 10000'!J124+0.1*'[2]per 10000'!K124</f>
        <v>1.091456092008513E-2</v>
      </c>
      <c r="I90" s="9">
        <f>0.1*'[2]per 10000'!H124+0.2*'[2]per 10000'!I124+0.4*'[2]per 10000'!J124+0.2*'[2]per 10000'!K124+0.1*'[2]per 10000'!L124</f>
        <v>0</v>
      </c>
      <c r="J90" s="9">
        <f>0.1*'[2]per 10000'!I124+0.2*'[2]per 10000'!J124+0.4*'[2]per 10000'!K124+0.2*'[2]per 10000'!L124+0.1*'[2]per 10000'!M124</f>
        <v>0</v>
      </c>
      <c r="K90" s="9">
        <f>0.1*'[2]per 10000'!J124+0.2*'[2]per 10000'!K124+0.4*'[2]per 10000'!L124+0.2*'[2]per 10000'!M124+0.1*'[2]per 10000'!N124</f>
        <v>0</v>
      </c>
      <c r="L90" s="9">
        <f>0.1*'[2]per 10000'!K124+0.2*'[2]per 10000'!L124+0.4*'[2]per 10000'!M124+0.2*'[2]per 10000'!N124+0.1*'[2]per 10000'!O124</f>
        <v>0</v>
      </c>
      <c r="M90" s="9">
        <f>0.1*'[2]per 10000'!L124+0.2*'[2]per 10000'!M124+0.4*'[2]per 10000'!N124+0.2*'[2]per 10000'!O124+0.1*'[2]per 10000'!P124</f>
        <v>0</v>
      </c>
      <c r="N90" s="9">
        <f>0.1*'[2]per 10000'!M124+0.2*'[2]per 10000'!N124+0.4*'[2]per 10000'!O124+0.2*'[2]per 10000'!P124+0.1*'[2]per 10000'!Q124</f>
        <v>0</v>
      </c>
      <c r="O90" s="9">
        <f>0.1*'[2]per 10000'!N124+0.2*'[2]per 10000'!O124+0.4*'[2]per 10000'!P124+0.2*'[2]per 10000'!Q124+0.1*'[2]per 10000'!R124</f>
        <v>0</v>
      </c>
      <c r="P90" s="9">
        <f>0.1*'[2]per 10000'!O124+0.2*'[2]per 10000'!P124+0.4*'[2]per 10000'!Q124+0.2*'[2]per 10000'!R124+0.1*'[2]per 10000'!S124</f>
        <v>0</v>
      </c>
      <c r="Q90" s="9">
        <f>0.1*'[2]per 10000'!P124+0.2*'[2]per 10000'!Q124+0.4*'[2]per 10000'!R124+0.2*'[2]per 10000'!S124+0.1*'[2]per 10000'!T124</f>
        <v>2.7697069621626783E-3</v>
      </c>
      <c r="R90" s="9">
        <f>0.1*'[2]per 10000'!Q124+0.2*'[2]per 10000'!R124+0.4*'[2]per 10000'!S124+0.2*'[2]per 10000'!T124+0.1*'[2]per 10000'!U124</f>
        <v>1.3236417528928356E-2</v>
      </c>
      <c r="S90" s="9">
        <f>0.1*'[2]per 10000'!R124+0.2*'[2]per 10000'!S124+0.4*'[2]per 10000'!T124+0.2*'[2]per 10000'!U124+0.1*'[2]per 10000'!V124</f>
        <v>3.4854599133150234E-2</v>
      </c>
      <c r="T90" s="9">
        <f>0.1*'[2]per 10000'!S124+0.2*'[2]per 10000'!T124+0.4*'[2]per 10000'!U124+0.2*'[2]per 10000'!V124+0.1*'[2]per 10000'!W124</f>
        <v>5.3090956493324404E-2</v>
      </c>
      <c r="U90" s="9">
        <f>0.1*'[2]per 10000'!T124+0.2*'[2]per 10000'!U124+0.4*'[2]per 10000'!V124+0.2*'[2]per 10000'!W124+0.1*'[2]per 10000'!X124</f>
        <v>5.1690770472542759E-2</v>
      </c>
      <c r="V90" s="9">
        <f>0.1*'[2]per 10000'!U124+0.2*'[2]per 10000'!V124+0.4*'[2]per 10000'!W124+0.2*'[2]per 10000'!X124+0.1*'[2]per 10000'!Y124</f>
        <v>3.7660903036825594E-2</v>
      </c>
      <c r="W90" s="9">
        <f>0.1*'[2]per 10000'!V124+0.2*'[2]per 10000'!W124+0.4*'[2]per 10000'!X124+0.2*'[2]per 10000'!Y124+0.1*'[2]per 10000'!Z124</f>
        <v>8.3947313599360349E-2</v>
      </c>
      <c r="X90" s="9">
        <f>0.1*'[2]per 10000'!W124+0.2*'[2]per 10000'!X124+0.4*'[2]per 10000'!Y124+0.2*'[2]per 10000'!Z124+0.1*'[2]per 10000'!AA124</f>
        <v>0.1618992168050789</v>
      </c>
      <c r="Y90" s="9">
        <f>0.1*'[2]per 10000'!X124+0.2*'[2]per 10000'!Y124+0.4*'[2]per 10000'!Z124+0.2*'[2]per 10000'!AA124+0.1*'[2]per 10000'!AB124</f>
        <v>0.25409219681788509</v>
      </c>
      <c r="Z90" s="9">
        <f>0.1*'[2]per 10000'!Y124+0.2*'[2]per 10000'!Z124+0.4*'[2]per 10000'!AA124+0.2*'[2]per 10000'!AB124+0.1*'[2]per 10000'!AC124</f>
        <v>0.17872809876576629</v>
      </c>
      <c r="AA90" s="9">
        <f>0.1*'[2]per 10000'!Z124+0.2*'[2]per 10000'!AA124+0.4*'[2]per 10000'!AB124+0.2*'[2]per 10000'!AC124+0.1*'[2]per 10000'!AD124</f>
        <v>0.13754242647822384</v>
      </c>
      <c r="AB90" s="9">
        <f>0.1*'[2]per 10000'!AA124+0.2*'[2]per 10000'!AB124+0.4*'[2]per 10000'!AC124+0.2*'[2]per 10000'!AD124+0.1*'[2]per 10000'!AE124</f>
        <v>0.11361079928888235</v>
      </c>
      <c r="AC90" s="9">
        <f>0.1*'[2]per 10000'!AB124+0.2*'[2]per 10000'!AC124+0.4*'[2]per 10000'!AD124+0.2*'[2]per 10000'!AE124+0.1*'[2]per 10000'!AF124</f>
        <v>0.17571363321087316</v>
      </c>
      <c r="AD90" s="9">
        <f>0.1*'[2]per 10000'!AC124+0.2*'[2]per 10000'!AD124+0.4*'[2]per 10000'!AE124+0.2*'[2]per 10000'!AF124+0.1*'[2]per 10000'!AG124</f>
        <v>0.23282121101326647</v>
      </c>
      <c r="AE90" s="9">
        <f>0.1*'[2]per 10000'!AD124+0.2*'[2]per 10000'!AE124+0.4*'[2]per 10000'!AF124+0.2*'[2]per 10000'!AG124+0.1*'[2]per 10000'!AH124</f>
        <v>0.27593279401575121</v>
      </c>
      <c r="AF90" s="9">
        <f>(0.1*'[2]per 10000'!AE124+0.2*'[2]per 10000'!AF124+0.4*'[2]per 10000'!AG124+0.2*'[2]per 10000'!AH124)/0.9</f>
        <v>0.28929841085227054</v>
      </c>
      <c r="AG90" s="9">
        <f>(0.1*'[2]per 10000'!AF124+0.2*'[2]per 10000'!AG124+0.4*'[2]per 10000'!AH124)/0.7</f>
        <v>0.30935112374610774</v>
      </c>
    </row>
    <row r="91" spans="1:33" x14ac:dyDescent="0.2">
      <c r="A91" s="19" t="s">
        <v>99</v>
      </c>
      <c r="B91" s="8" t="s">
        <v>99</v>
      </c>
      <c r="C91" s="9">
        <f>0.1*'[2]per 10000'!B125+0.2*'[2]per 10000'!C125+0.4*'[2]per 10000'!D125+0.2*'[2]per 10000'!E125+0.1*'[2]per 10000'!F125</f>
        <v>0</v>
      </c>
      <c r="D91" s="9">
        <f>0.1*'[2]per 10000'!C125+0.2*'[2]per 10000'!D125+0.4*'[2]per 10000'!E125+0.2*'[2]per 10000'!F125+0.1*'[2]per 10000'!G125</f>
        <v>0</v>
      </c>
      <c r="E91" s="9">
        <f>0.1*'[2]per 10000'!D125+0.2*'[2]per 10000'!E125+0.4*'[2]per 10000'!F125+0.2*'[2]per 10000'!G125+0.1*'[2]per 10000'!H125</f>
        <v>0</v>
      </c>
      <c r="F91" s="9">
        <f>0.1*'[2]per 10000'!E125+0.2*'[2]per 10000'!F125+0.4*'[2]per 10000'!G125+0.2*'[2]per 10000'!H125+0.1*'[2]per 10000'!I125</f>
        <v>0</v>
      </c>
      <c r="G91" s="9">
        <f>0.1*'[2]per 10000'!F125+0.2*'[2]per 10000'!G125+0.4*'[2]per 10000'!H125+0.2*'[2]per 10000'!I125+0.1*'[2]per 10000'!J125</f>
        <v>0</v>
      </c>
      <c r="H91" s="9">
        <f>0.1*'[2]per 10000'!G125+0.2*'[2]per 10000'!H125+0.4*'[2]per 10000'!I125+0.2*'[2]per 10000'!J125+0.1*'[2]per 10000'!K125</f>
        <v>0</v>
      </c>
      <c r="I91" s="9">
        <f>0.1*'[2]per 10000'!H125+0.2*'[2]per 10000'!I125+0.4*'[2]per 10000'!J125+0.2*'[2]per 10000'!K125+0.1*'[2]per 10000'!L125</f>
        <v>0</v>
      </c>
      <c r="J91" s="9">
        <f>0.1*'[2]per 10000'!I125+0.2*'[2]per 10000'!J125+0.4*'[2]per 10000'!K125+0.2*'[2]per 10000'!L125+0.1*'[2]per 10000'!M125</f>
        <v>0</v>
      </c>
      <c r="K91" s="9">
        <f>0.1*'[2]per 10000'!J125+0.2*'[2]per 10000'!K125+0.4*'[2]per 10000'!L125+0.2*'[2]per 10000'!M125+0.1*'[2]per 10000'!N125</f>
        <v>0</v>
      </c>
      <c r="L91" s="9">
        <f>0.1*'[2]per 10000'!K125+0.2*'[2]per 10000'!L125+0.4*'[2]per 10000'!M125+0.2*'[2]per 10000'!N125+0.1*'[2]per 10000'!O125</f>
        <v>0</v>
      </c>
      <c r="M91" s="9">
        <f>0.1*'[2]per 10000'!L125+0.2*'[2]per 10000'!M125+0.4*'[2]per 10000'!N125+0.2*'[2]per 10000'!O125+0.1*'[2]per 10000'!P125</f>
        <v>0</v>
      </c>
      <c r="N91" s="9">
        <f>0.1*'[2]per 10000'!M125+0.2*'[2]per 10000'!N125+0.4*'[2]per 10000'!O125+0.2*'[2]per 10000'!P125+0.1*'[2]per 10000'!Q125</f>
        <v>0</v>
      </c>
      <c r="O91" s="9">
        <f>0.1*'[2]per 10000'!N125+0.2*'[2]per 10000'!O125+0.4*'[2]per 10000'!P125+0.2*'[2]per 10000'!Q125+0.1*'[2]per 10000'!R125</f>
        <v>0</v>
      </c>
      <c r="P91" s="9">
        <f>0.1*'[2]per 10000'!O125+0.2*'[2]per 10000'!P125+0.4*'[2]per 10000'!Q125+0.2*'[2]per 10000'!R125+0.1*'[2]per 10000'!S125</f>
        <v>0</v>
      </c>
      <c r="Q91" s="9">
        <f>0.1*'[2]per 10000'!P125+0.2*'[2]per 10000'!Q125+0.4*'[2]per 10000'!R125+0.2*'[2]per 10000'!S125+0.1*'[2]per 10000'!T125</f>
        <v>0</v>
      </c>
      <c r="R91" s="9">
        <f>0.1*'[2]per 10000'!Q125+0.2*'[2]per 10000'!R125+0.4*'[2]per 10000'!S125+0.2*'[2]per 10000'!T125+0.1*'[2]per 10000'!U125</f>
        <v>0</v>
      </c>
      <c r="S91" s="9">
        <f>0.1*'[2]per 10000'!R125+0.2*'[2]per 10000'!S125+0.4*'[2]per 10000'!T125+0.2*'[2]per 10000'!U125+0.1*'[2]per 10000'!V125</f>
        <v>0</v>
      </c>
      <c r="T91" s="9">
        <f>0.1*'[2]per 10000'!S125+0.2*'[2]per 10000'!T125+0.4*'[2]per 10000'!U125+0.2*'[2]per 10000'!V125+0.1*'[2]per 10000'!W125</f>
        <v>0</v>
      </c>
      <c r="U91" s="9">
        <f>0.1*'[2]per 10000'!T125+0.2*'[2]per 10000'!U125+0.4*'[2]per 10000'!V125+0.2*'[2]per 10000'!W125+0.1*'[2]per 10000'!X125</f>
        <v>0</v>
      </c>
      <c r="V91" s="9">
        <f>0.1*'[2]per 10000'!U125+0.2*'[2]per 10000'!V125+0.4*'[2]per 10000'!W125+0.2*'[2]per 10000'!X125+0.1*'[2]per 10000'!Y125</f>
        <v>0</v>
      </c>
      <c r="W91" s="9">
        <f>0.1*'[2]per 10000'!V125+0.2*'[2]per 10000'!W125+0.4*'[2]per 10000'!X125+0.2*'[2]per 10000'!Y125+0.1*'[2]per 10000'!Z125</f>
        <v>0</v>
      </c>
      <c r="X91" s="9">
        <f>0.1*'[2]per 10000'!W125+0.2*'[2]per 10000'!X125+0.4*'[2]per 10000'!Y125+0.2*'[2]per 10000'!Z125+0.1*'[2]per 10000'!AA125</f>
        <v>0</v>
      </c>
      <c r="Y91" s="9">
        <f>0.1*'[2]per 10000'!X125+0.2*'[2]per 10000'!Y125+0.4*'[2]per 10000'!Z125+0.2*'[2]per 10000'!AA125+0.1*'[2]per 10000'!AB125</f>
        <v>0</v>
      </c>
      <c r="Z91" s="9">
        <f>0.1*'[2]per 10000'!Y125+0.2*'[2]per 10000'!Z125+0.4*'[2]per 10000'!AA125+0.2*'[2]per 10000'!AB125+0.1*'[2]per 10000'!AC125</f>
        <v>0</v>
      </c>
      <c r="AA91" s="9">
        <f>0.1*'[2]per 10000'!Z125+0.2*'[2]per 10000'!AA125+0.4*'[2]per 10000'!AB125+0.2*'[2]per 10000'!AC125+0.1*'[2]per 10000'!AD125</f>
        <v>0</v>
      </c>
      <c r="AB91" s="9">
        <f>0.1*'[2]per 10000'!AA125+0.2*'[2]per 10000'!AB125+0.4*'[2]per 10000'!AC125+0.2*'[2]per 10000'!AD125+0.1*'[2]per 10000'!AE125</f>
        <v>0</v>
      </c>
      <c r="AC91" s="9">
        <f>0.1*'[2]per 10000'!AB125+0.2*'[2]per 10000'!AC125+0.4*'[2]per 10000'!AD125+0.2*'[2]per 10000'!AE125+0.1*'[2]per 10000'!AF125</f>
        <v>0</v>
      </c>
      <c r="AD91" s="9">
        <f>0.1*'[2]per 10000'!AC125+0.2*'[2]per 10000'!AD125+0.4*'[2]per 10000'!AE125+0.2*'[2]per 10000'!AF125+0.1*'[2]per 10000'!AG125</f>
        <v>0</v>
      </c>
      <c r="AE91" s="9">
        <f>0.1*'[2]per 10000'!AD125+0.2*'[2]per 10000'!AE125+0.4*'[2]per 10000'!AF125+0.2*'[2]per 10000'!AG125+0.1*'[2]per 10000'!AH125</f>
        <v>0</v>
      </c>
      <c r="AF91" s="9">
        <f>(0.1*'[2]per 10000'!AE125+0.2*'[2]per 10000'!AF125+0.4*'[2]per 10000'!AG125+0.2*'[2]per 10000'!AH125)/0.9</f>
        <v>0</v>
      </c>
      <c r="AG91" s="9">
        <f>(0.1*'[2]per 10000'!AF125+0.2*'[2]per 10000'!AG125+0.4*'[2]per 10000'!AH125)/0.7</f>
        <v>0</v>
      </c>
    </row>
    <row r="92" spans="1:33" x14ac:dyDescent="0.2">
      <c r="A92" s="19" t="s">
        <v>100</v>
      </c>
      <c r="B92" s="8" t="s">
        <v>100</v>
      </c>
      <c r="C92" s="9">
        <f>0.1*'[2]per 10000'!B127+0.2*'[2]per 10000'!C127+0.4*'[2]per 10000'!D127+0.2*'[2]per 10000'!E127+0.1*'[2]per 10000'!F127</f>
        <v>0</v>
      </c>
      <c r="D92" s="9">
        <f>0.1*'[2]per 10000'!C127+0.2*'[2]per 10000'!D127+0.4*'[2]per 10000'!E127+0.2*'[2]per 10000'!F127+0.1*'[2]per 10000'!G127</f>
        <v>0</v>
      </c>
      <c r="E92" s="9">
        <f>0.1*'[2]per 10000'!D127+0.2*'[2]per 10000'!E127+0.4*'[2]per 10000'!F127+0.2*'[2]per 10000'!G127+0.1*'[2]per 10000'!H127</f>
        <v>0</v>
      </c>
      <c r="F92" s="9">
        <f>0.1*'[2]per 10000'!E127+0.2*'[2]per 10000'!F127+0.4*'[2]per 10000'!G127+0.2*'[2]per 10000'!H127+0.1*'[2]per 10000'!I127</f>
        <v>0</v>
      </c>
      <c r="G92" s="9">
        <f>0.1*'[2]per 10000'!F127+0.2*'[2]per 10000'!G127+0.4*'[2]per 10000'!H127+0.2*'[2]per 10000'!I127+0.1*'[2]per 10000'!J127</f>
        <v>0</v>
      </c>
      <c r="H92" s="9">
        <f>0.1*'[2]per 10000'!G127+0.2*'[2]per 10000'!H127+0.4*'[2]per 10000'!I127+0.2*'[2]per 10000'!J127+0.1*'[2]per 10000'!K127</f>
        <v>0</v>
      </c>
      <c r="I92" s="9">
        <f>0.1*'[2]per 10000'!H127+0.2*'[2]per 10000'!I127+0.4*'[2]per 10000'!J127+0.2*'[2]per 10000'!K127+0.1*'[2]per 10000'!L127</f>
        <v>0</v>
      </c>
      <c r="J92" s="9">
        <f>0.1*'[2]per 10000'!I127+0.2*'[2]per 10000'!J127+0.4*'[2]per 10000'!K127+0.2*'[2]per 10000'!L127+0.1*'[2]per 10000'!M127</f>
        <v>0</v>
      </c>
      <c r="K92" s="9">
        <f>0.1*'[2]per 10000'!J127+0.2*'[2]per 10000'!K127+0.4*'[2]per 10000'!L127+0.2*'[2]per 10000'!M127+0.1*'[2]per 10000'!N127</f>
        <v>0</v>
      </c>
      <c r="L92" s="9">
        <f>0.1*'[2]per 10000'!K127+0.2*'[2]per 10000'!L127+0.4*'[2]per 10000'!M127+0.2*'[2]per 10000'!N127+0.1*'[2]per 10000'!O127</f>
        <v>0</v>
      </c>
      <c r="M92" s="9">
        <f>0.1*'[2]per 10000'!L127+0.2*'[2]per 10000'!M127+0.4*'[2]per 10000'!N127+0.2*'[2]per 10000'!O127+0.1*'[2]per 10000'!P127</f>
        <v>0</v>
      </c>
      <c r="N92" s="9">
        <f>0.1*'[2]per 10000'!M127+0.2*'[2]per 10000'!N127+0.4*'[2]per 10000'!O127+0.2*'[2]per 10000'!P127+0.1*'[2]per 10000'!Q127</f>
        <v>0</v>
      </c>
      <c r="O92" s="9">
        <f>0.1*'[2]per 10000'!N127+0.2*'[2]per 10000'!O127+0.4*'[2]per 10000'!P127+0.2*'[2]per 10000'!Q127+0.1*'[2]per 10000'!R127</f>
        <v>0</v>
      </c>
      <c r="P92" s="9">
        <f>0.1*'[2]per 10000'!O127+0.2*'[2]per 10000'!P127+0.4*'[2]per 10000'!Q127+0.2*'[2]per 10000'!R127+0.1*'[2]per 10000'!S127</f>
        <v>0</v>
      </c>
      <c r="Q92" s="9">
        <f>0.1*'[2]per 10000'!P127+0.2*'[2]per 10000'!Q127+0.4*'[2]per 10000'!R127+0.2*'[2]per 10000'!S127+0.1*'[2]per 10000'!T127</f>
        <v>0</v>
      </c>
      <c r="R92" s="9">
        <f>0.1*'[2]per 10000'!Q127+0.2*'[2]per 10000'!R127+0.4*'[2]per 10000'!S127+0.2*'[2]per 10000'!T127+0.1*'[2]per 10000'!U127</f>
        <v>0</v>
      </c>
      <c r="S92" s="9">
        <f>0.1*'[2]per 10000'!R127+0.2*'[2]per 10000'!S127+0.4*'[2]per 10000'!T127+0.2*'[2]per 10000'!U127+0.1*'[2]per 10000'!V127</f>
        <v>0</v>
      </c>
      <c r="T92" s="9">
        <f>0.1*'[2]per 10000'!S127+0.2*'[2]per 10000'!T127+0.4*'[2]per 10000'!U127+0.2*'[2]per 10000'!V127+0.1*'[2]per 10000'!W127</f>
        <v>8.4808687684988955E-3</v>
      </c>
      <c r="U92" s="9">
        <f>0.1*'[2]per 10000'!T127+0.2*'[2]per 10000'!U127+0.4*'[2]per 10000'!V127+0.2*'[2]per 10000'!W127+0.1*'[2]per 10000'!X127</f>
        <v>1.6961737536997791E-2</v>
      </c>
      <c r="V92" s="9">
        <f>0.1*'[2]per 10000'!U127+0.2*'[2]per 10000'!V127+0.4*'[2]per 10000'!W127+0.2*'[2]per 10000'!X127+0.1*'[2]per 10000'!Y127</f>
        <v>3.3923475073995582E-2</v>
      </c>
      <c r="W92" s="9">
        <f>0.1*'[2]per 10000'!V127+0.2*'[2]per 10000'!W127+0.4*'[2]per 10000'!X127+0.2*'[2]per 10000'!Y127+0.1*'[2]per 10000'!Z127</f>
        <v>1.6961737536997791E-2</v>
      </c>
      <c r="X92" s="9">
        <f>0.1*'[2]per 10000'!W127+0.2*'[2]per 10000'!X127+0.4*'[2]per 10000'!Y127+0.2*'[2]per 10000'!Z127+0.1*'[2]per 10000'!AA127</f>
        <v>8.4808687684988955E-3</v>
      </c>
      <c r="Y92" s="9">
        <f>0.1*'[2]per 10000'!X127+0.2*'[2]per 10000'!Y127+0.4*'[2]per 10000'!Z127+0.2*'[2]per 10000'!AA127+0.1*'[2]per 10000'!AB127</f>
        <v>0</v>
      </c>
      <c r="Z92" s="9">
        <f>0.1*'[2]per 10000'!Y127+0.2*'[2]per 10000'!Z127+0.4*'[2]per 10000'!AA127+0.2*'[2]per 10000'!AB127+0.1*'[2]per 10000'!AC127</f>
        <v>0</v>
      </c>
      <c r="AA92" s="9">
        <f>0.1*'[2]per 10000'!Z127+0.2*'[2]per 10000'!AA127+0.4*'[2]per 10000'!AB127+0.2*'[2]per 10000'!AC127+0.1*'[2]per 10000'!AD127</f>
        <v>0</v>
      </c>
      <c r="AB92" s="9">
        <f>0.1*'[2]per 10000'!AA127+0.2*'[2]per 10000'!AB127+0.4*'[2]per 10000'!AC127+0.2*'[2]per 10000'!AD127+0.1*'[2]per 10000'!AE127</f>
        <v>0</v>
      </c>
      <c r="AC92" s="9">
        <f>0.1*'[2]per 10000'!AB127+0.2*'[2]per 10000'!AC127+0.4*'[2]per 10000'!AD127+0.2*'[2]per 10000'!AE127+0.1*'[2]per 10000'!AF127</f>
        <v>0</v>
      </c>
      <c r="AD92" s="9">
        <f>0.1*'[2]per 10000'!AC127+0.2*'[2]per 10000'!AD127+0.4*'[2]per 10000'!AE127+0.2*'[2]per 10000'!AF127+0.1*'[2]per 10000'!AG127</f>
        <v>0</v>
      </c>
      <c r="AE92" s="9">
        <f>0.1*'[2]per 10000'!AD127+0.2*'[2]per 10000'!AE127+0.4*'[2]per 10000'!AF127+0.2*'[2]per 10000'!AG127+0.1*'[2]per 10000'!AH127</f>
        <v>0</v>
      </c>
      <c r="AF92" s="9">
        <f>(0.1*'[2]per 10000'!AE127+0.2*'[2]per 10000'!AF127+0.4*'[2]per 10000'!AG127+0.2*'[2]per 10000'!AH127)/0.9</f>
        <v>0</v>
      </c>
      <c r="AG92" s="9">
        <f>(0.1*'[2]per 10000'!AF127+0.2*'[2]per 10000'!AG127+0.4*'[2]per 10000'!AH127)/0.7</f>
        <v>0</v>
      </c>
    </row>
    <row r="93" spans="1:33" x14ac:dyDescent="0.2">
      <c r="A93" s="19" t="s">
        <v>101</v>
      </c>
      <c r="B93" s="8" t="s">
        <v>101</v>
      </c>
      <c r="C93" s="9">
        <f>0.1*'[2]per 10000'!B128+0.2*'[2]per 10000'!C128+0.4*'[2]per 10000'!D128+0.2*'[2]per 10000'!E128+0.1*'[2]per 10000'!F128</f>
        <v>0</v>
      </c>
      <c r="D93" s="9">
        <f>0.1*'[2]per 10000'!C128+0.2*'[2]per 10000'!D128+0.4*'[2]per 10000'!E128+0.2*'[2]per 10000'!F128+0.1*'[2]per 10000'!G128</f>
        <v>0</v>
      </c>
      <c r="E93" s="9">
        <f>0.1*'[2]per 10000'!D128+0.2*'[2]per 10000'!E128+0.4*'[2]per 10000'!F128+0.2*'[2]per 10000'!G128+0.1*'[2]per 10000'!H128</f>
        <v>0</v>
      </c>
      <c r="F93" s="9">
        <f>0.1*'[2]per 10000'!E128+0.2*'[2]per 10000'!F128+0.4*'[2]per 10000'!G128+0.2*'[2]per 10000'!H128+0.1*'[2]per 10000'!I128</f>
        <v>0</v>
      </c>
      <c r="G93" s="9">
        <f>0.1*'[2]per 10000'!F128+0.2*'[2]per 10000'!G128+0.4*'[2]per 10000'!H128+0.2*'[2]per 10000'!I128+0.1*'[2]per 10000'!J128</f>
        <v>0</v>
      </c>
      <c r="H93" s="9">
        <f>0.1*'[2]per 10000'!G128+0.2*'[2]per 10000'!H128+0.4*'[2]per 10000'!I128+0.2*'[2]per 10000'!J128+0.1*'[2]per 10000'!K128</f>
        <v>0</v>
      </c>
      <c r="I93" s="9">
        <f>0.1*'[2]per 10000'!H128+0.2*'[2]per 10000'!I128+0.4*'[2]per 10000'!J128+0.2*'[2]per 10000'!K128+0.1*'[2]per 10000'!L128</f>
        <v>0</v>
      </c>
      <c r="J93" s="9">
        <f>0.1*'[2]per 10000'!I128+0.2*'[2]per 10000'!J128+0.4*'[2]per 10000'!K128+0.2*'[2]per 10000'!L128+0.1*'[2]per 10000'!M128</f>
        <v>0</v>
      </c>
      <c r="K93" s="9">
        <f>0.1*'[2]per 10000'!J128+0.2*'[2]per 10000'!K128+0.4*'[2]per 10000'!L128+0.2*'[2]per 10000'!M128+0.1*'[2]per 10000'!N128</f>
        <v>0</v>
      </c>
      <c r="L93" s="9">
        <f>0.1*'[2]per 10000'!K128+0.2*'[2]per 10000'!L128+0.4*'[2]per 10000'!M128+0.2*'[2]per 10000'!N128+0.1*'[2]per 10000'!O128</f>
        <v>0</v>
      </c>
      <c r="M93" s="9">
        <f>0.1*'[2]per 10000'!L128+0.2*'[2]per 10000'!M128+0.4*'[2]per 10000'!N128+0.2*'[2]per 10000'!O128+0.1*'[2]per 10000'!P128</f>
        <v>0</v>
      </c>
      <c r="N93" s="9">
        <f>0.1*'[2]per 10000'!M128+0.2*'[2]per 10000'!N128+0.4*'[2]per 10000'!O128+0.2*'[2]per 10000'!P128+0.1*'[2]per 10000'!Q128</f>
        <v>0</v>
      </c>
      <c r="O93" s="9">
        <f>0.1*'[2]per 10000'!N128+0.2*'[2]per 10000'!O128+0.4*'[2]per 10000'!P128+0.2*'[2]per 10000'!Q128+0.1*'[2]per 10000'!R128</f>
        <v>0</v>
      </c>
      <c r="P93" s="9">
        <f>0.1*'[2]per 10000'!O128+0.2*'[2]per 10000'!P128+0.4*'[2]per 10000'!Q128+0.2*'[2]per 10000'!R128+0.1*'[2]per 10000'!S128</f>
        <v>0</v>
      </c>
      <c r="Q93" s="9">
        <f>0.1*'[2]per 10000'!P128+0.2*'[2]per 10000'!Q128+0.4*'[2]per 10000'!R128+0.2*'[2]per 10000'!S128+0.1*'[2]per 10000'!T128</f>
        <v>0</v>
      </c>
      <c r="R93" s="9">
        <f>0.1*'[2]per 10000'!Q128+0.2*'[2]per 10000'!R128+0.4*'[2]per 10000'!S128+0.2*'[2]per 10000'!T128+0.1*'[2]per 10000'!U128</f>
        <v>0</v>
      </c>
      <c r="S93" s="9">
        <f>0.1*'[2]per 10000'!R128+0.2*'[2]per 10000'!S128+0.4*'[2]per 10000'!T128+0.2*'[2]per 10000'!U128+0.1*'[2]per 10000'!V128</f>
        <v>0</v>
      </c>
      <c r="T93" s="9">
        <f>0.1*'[2]per 10000'!S128+0.2*'[2]per 10000'!T128+0.4*'[2]per 10000'!U128+0.2*'[2]per 10000'!V128+0.1*'[2]per 10000'!W128</f>
        <v>0</v>
      </c>
      <c r="U93" s="9">
        <f>0.1*'[2]per 10000'!T128+0.2*'[2]per 10000'!U128+0.4*'[2]per 10000'!V128+0.2*'[2]per 10000'!W128+0.1*'[2]per 10000'!X128</f>
        <v>0</v>
      </c>
      <c r="V93" s="9">
        <f>0.1*'[2]per 10000'!U128+0.2*'[2]per 10000'!V128+0.4*'[2]per 10000'!W128+0.2*'[2]per 10000'!X128+0.1*'[2]per 10000'!Y128</f>
        <v>0</v>
      </c>
      <c r="W93" s="9">
        <f>0.1*'[2]per 10000'!V128+0.2*'[2]per 10000'!W128+0.4*'[2]per 10000'!X128+0.2*'[2]per 10000'!Y128+0.1*'[2]per 10000'!Z128</f>
        <v>0</v>
      </c>
      <c r="X93" s="9">
        <f>0.1*'[2]per 10000'!W128+0.2*'[2]per 10000'!X128+0.4*'[2]per 10000'!Y128+0.2*'[2]per 10000'!Z128+0.1*'[2]per 10000'!AA128</f>
        <v>0</v>
      </c>
      <c r="Y93" s="9">
        <f>0.1*'[2]per 10000'!X128+0.2*'[2]per 10000'!Y128+0.4*'[2]per 10000'!Z128+0.2*'[2]per 10000'!AA128+0.1*'[2]per 10000'!AB128</f>
        <v>0</v>
      </c>
      <c r="Z93" s="9">
        <f>0.1*'[2]per 10000'!Y128+0.2*'[2]per 10000'!Z128+0.4*'[2]per 10000'!AA128+0.2*'[2]per 10000'!AB128+0.1*'[2]per 10000'!AC128</f>
        <v>0</v>
      </c>
      <c r="AA93" s="9">
        <f>0.1*'[2]per 10000'!Z128+0.2*'[2]per 10000'!AA128+0.4*'[2]per 10000'!AB128+0.2*'[2]per 10000'!AC128+0.1*'[2]per 10000'!AD128</f>
        <v>0</v>
      </c>
      <c r="AB93" s="9">
        <f>0.1*'[2]per 10000'!AA128+0.2*'[2]per 10000'!AB128+0.4*'[2]per 10000'!AC128+0.2*'[2]per 10000'!AD128+0.1*'[2]per 10000'!AE128</f>
        <v>0</v>
      </c>
      <c r="AC93" s="9">
        <f>0.1*'[2]per 10000'!AB128+0.2*'[2]per 10000'!AC128+0.4*'[2]per 10000'!AD128+0.2*'[2]per 10000'!AE128+0.1*'[2]per 10000'!AF128</f>
        <v>0</v>
      </c>
      <c r="AD93" s="9">
        <f>0.1*'[2]per 10000'!AC128+0.2*'[2]per 10000'!AD128+0.4*'[2]per 10000'!AE128+0.2*'[2]per 10000'!AF128+0.1*'[2]per 10000'!AG128</f>
        <v>0</v>
      </c>
      <c r="AE93" s="9">
        <f>0.1*'[2]per 10000'!AD128+0.2*'[2]per 10000'!AE128+0.4*'[2]per 10000'!AF128+0.2*'[2]per 10000'!AG128+0.1*'[2]per 10000'!AH128</f>
        <v>0</v>
      </c>
      <c r="AF93" s="9">
        <f>(0.1*'[2]per 10000'!AE128+0.2*'[2]per 10000'!AF128+0.4*'[2]per 10000'!AG128+0.2*'[2]per 10000'!AH128)/0.9</f>
        <v>0</v>
      </c>
      <c r="AG93" s="9">
        <f>(0.1*'[2]per 10000'!AF128+0.2*'[2]per 10000'!AG128+0.4*'[2]per 10000'!AH128)/0.7</f>
        <v>0</v>
      </c>
    </row>
    <row r="94" spans="1:33" x14ac:dyDescent="0.2">
      <c r="A94" s="19" t="s">
        <v>102</v>
      </c>
      <c r="B94" s="8" t="s">
        <v>102</v>
      </c>
      <c r="C94" s="9">
        <f>0.1*'[2]per 10000'!B129+0.2*'[2]per 10000'!C129+0.4*'[2]per 10000'!D129+0.2*'[2]per 10000'!E129+0.1*'[2]per 10000'!F129</f>
        <v>0</v>
      </c>
      <c r="D94" s="9">
        <f>0.1*'[2]per 10000'!C129+0.2*'[2]per 10000'!D129+0.4*'[2]per 10000'!E129+0.2*'[2]per 10000'!F129+0.1*'[2]per 10000'!G129</f>
        <v>1.6418609037182872E-3</v>
      </c>
      <c r="E94" s="9">
        <f>0.1*'[2]per 10000'!D129+0.2*'[2]per 10000'!E129+0.4*'[2]per 10000'!F129+0.2*'[2]per 10000'!G129+0.1*'[2]per 10000'!H129</f>
        <v>3.2837218074365745E-3</v>
      </c>
      <c r="F94" s="9">
        <f>0.1*'[2]per 10000'!E129+0.2*'[2]per 10000'!F129+0.4*'[2]per 10000'!G129+0.2*'[2]per 10000'!H129+0.1*'[2]per 10000'!I129</f>
        <v>6.9714330432341133E-3</v>
      </c>
      <c r="G94" s="9">
        <f>0.1*'[2]per 10000'!F129+0.2*'[2]per 10000'!G129+0.4*'[2]per 10000'!H129+0.2*'[2]per 10000'!I129+0.1*'[2]per 10000'!J129</f>
        <v>4.0917006641585027E-3</v>
      </c>
      <c r="H94" s="9">
        <f>0.1*'[2]per 10000'!G129+0.2*'[2]per 10000'!H129+0.4*'[2]per 10000'!I129+0.2*'[2]per 10000'!J129+0.1*'[2]per 10000'!K129</f>
        <v>3.2578186171621439E-3</v>
      </c>
      <c r="I94" s="9">
        <f>0.1*'[2]per 10000'!H129+0.2*'[2]per 10000'!I129+0.4*'[2]per 10000'!J129+0.2*'[2]per 10000'!K129+0.1*'[2]per 10000'!L129</f>
        <v>8.0797885672192831E-4</v>
      </c>
      <c r="J94" s="9">
        <f>0.1*'[2]per 10000'!I129+0.2*'[2]per 10000'!J129+0.4*'[2]per 10000'!K129+0.2*'[2]per 10000'!L129+0.1*'[2]per 10000'!M129</f>
        <v>4.0398942836096416E-4</v>
      </c>
      <c r="K94" s="9">
        <f>0.1*'[2]per 10000'!J129+0.2*'[2]per 10000'!K129+0.4*'[2]per 10000'!L129+0.2*'[2]per 10000'!M129+0.1*'[2]per 10000'!N129</f>
        <v>0</v>
      </c>
      <c r="L94" s="9">
        <f>0.1*'[2]per 10000'!K129+0.2*'[2]per 10000'!L129+0.4*'[2]per 10000'!M129+0.2*'[2]per 10000'!N129+0.1*'[2]per 10000'!O129</f>
        <v>0</v>
      </c>
      <c r="M94" s="9">
        <f>0.1*'[2]per 10000'!L129+0.2*'[2]per 10000'!M129+0.4*'[2]per 10000'!N129+0.2*'[2]per 10000'!O129+0.1*'[2]per 10000'!P129</f>
        <v>0</v>
      </c>
      <c r="N94" s="9">
        <f>0.1*'[2]per 10000'!M129+0.2*'[2]per 10000'!N129+0.4*'[2]per 10000'!O129+0.2*'[2]per 10000'!P129+0.1*'[2]per 10000'!Q129</f>
        <v>0</v>
      </c>
      <c r="O94" s="9">
        <f>0.1*'[2]per 10000'!N129+0.2*'[2]per 10000'!O129+0.4*'[2]per 10000'!P129+0.2*'[2]per 10000'!Q129+0.1*'[2]per 10000'!R129</f>
        <v>0</v>
      </c>
      <c r="P94" s="9">
        <f>0.1*'[2]per 10000'!O129+0.2*'[2]per 10000'!P129+0.4*'[2]per 10000'!Q129+0.2*'[2]per 10000'!R129+0.1*'[2]per 10000'!S129</f>
        <v>0</v>
      </c>
      <c r="Q94" s="9">
        <f>0.1*'[2]per 10000'!P129+0.2*'[2]per 10000'!Q129+0.4*'[2]per 10000'!R129+0.2*'[2]per 10000'!S129+0.1*'[2]per 10000'!T129</f>
        <v>0</v>
      </c>
      <c r="R94" s="9">
        <f>0.1*'[2]per 10000'!Q129+0.2*'[2]per 10000'!R129+0.4*'[2]per 10000'!S129+0.2*'[2]per 10000'!T129+0.1*'[2]per 10000'!U129</f>
        <v>0</v>
      </c>
      <c r="S94" s="9">
        <f>0.1*'[2]per 10000'!R129+0.2*'[2]per 10000'!S129+0.4*'[2]per 10000'!T129+0.2*'[2]per 10000'!U129+0.1*'[2]per 10000'!V129</f>
        <v>0</v>
      </c>
      <c r="T94" s="9">
        <f>0.1*'[2]per 10000'!S129+0.2*'[2]per 10000'!T129+0.4*'[2]per 10000'!U129+0.2*'[2]per 10000'!V129+0.1*'[2]per 10000'!W129</f>
        <v>0</v>
      </c>
      <c r="U94" s="9">
        <f>0.1*'[2]per 10000'!T129+0.2*'[2]per 10000'!U129+0.4*'[2]per 10000'!V129+0.2*'[2]per 10000'!W129+0.1*'[2]per 10000'!X129</f>
        <v>0</v>
      </c>
      <c r="V94" s="9">
        <f>0.1*'[2]per 10000'!U129+0.2*'[2]per 10000'!V129+0.4*'[2]per 10000'!W129+0.2*'[2]per 10000'!X129+0.1*'[2]per 10000'!Y129</f>
        <v>0</v>
      </c>
      <c r="W94" s="9">
        <f>0.1*'[2]per 10000'!V129+0.2*'[2]per 10000'!W129+0.4*'[2]per 10000'!X129+0.2*'[2]per 10000'!Y129+0.1*'[2]per 10000'!Z129</f>
        <v>0</v>
      </c>
      <c r="X94" s="9">
        <f>0.1*'[2]per 10000'!W129+0.2*'[2]per 10000'!X129+0.4*'[2]per 10000'!Y129+0.2*'[2]per 10000'!Z129+0.1*'[2]per 10000'!AA129</f>
        <v>0</v>
      </c>
      <c r="Y94" s="9">
        <f>0.1*'[2]per 10000'!X129+0.2*'[2]per 10000'!Y129+0.4*'[2]per 10000'!Z129+0.2*'[2]per 10000'!AA129+0.1*'[2]per 10000'!AB129</f>
        <v>0</v>
      </c>
      <c r="Z94" s="9">
        <f>0.1*'[2]per 10000'!Y129+0.2*'[2]per 10000'!Z129+0.4*'[2]per 10000'!AA129+0.2*'[2]per 10000'!AB129+0.1*'[2]per 10000'!AC129</f>
        <v>0</v>
      </c>
      <c r="AA94" s="9">
        <f>0.1*'[2]per 10000'!Z129+0.2*'[2]per 10000'!AA129+0.4*'[2]per 10000'!AB129+0.2*'[2]per 10000'!AC129+0.1*'[2]per 10000'!AD129</f>
        <v>0</v>
      </c>
      <c r="AB94" s="9">
        <f>0.1*'[2]per 10000'!AA129+0.2*'[2]per 10000'!AB129+0.4*'[2]per 10000'!AC129+0.2*'[2]per 10000'!AD129+0.1*'[2]per 10000'!AE129</f>
        <v>0</v>
      </c>
      <c r="AC94" s="9">
        <f>0.1*'[2]per 10000'!AB129+0.2*'[2]per 10000'!AC129+0.4*'[2]per 10000'!AD129+0.2*'[2]per 10000'!AE129+0.1*'[2]per 10000'!AF129</f>
        <v>0</v>
      </c>
      <c r="AD94" s="9">
        <f>0.1*'[2]per 10000'!AC129+0.2*'[2]per 10000'!AD129+0.4*'[2]per 10000'!AE129+0.2*'[2]per 10000'!AF129+0.1*'[2]per 10000'!AG129</f>
        <v>0</v>
      </c>
      <c r="AE94" s="9">
        <f>0.1*'[2]per 10000'!AD129+0.2*'[2]per 10000'!AE129+0.4*'[2]per 10000'!AF129+0.2*'[2]per 10000'!AG129+0.1*'[2]per 10000'!AH129</f>
        <v>0</v>
      </c>
      <c r="AF94" s="9">
        <f>(0.1*'[2]per 10000'!AE129+0.2*'[2]per 10000'!AF129+0.4*'[2]per 10000'!AG129+0.2*'[2]per 10000'!AH129)/0.9</f>
        <v>0</v>
      </c>
      <c r="AG94" s="9">
        <f>(0.1*'[2]per 10000'!AF129+0.2*'[2]per 10000'!AG129+0.4*'[2]per 10000'!AH129)/0.7</f>
        <v>0</v>
      </c>
    </row>
    <row r="95" spans="1:33" x14ac:dyDescent="0.2">
      <c r="A95" s="19" t="s">
        <v>103</v>
      </c>
      <c r="B95" s="8" t="s">
        <v>103</v>
      </c>
      <c r="C95" s="9">
        <f>0.1*'[2]per 10000'!B131+0.2*'[2]per 10000'!C131+0.4*'[2]per 10000'!D131+0.2*'[2]per 10000'!E131+0.1*'[2]per 10000'!F131</f>
        <v>0.39319523554915092</v>
      </c>
      <c r="D95" s="9">
        <f>0.1*'[2]per 10000'!C131+0.2*'[2]per 10000'!D131+0.4*'[2]per 10000'!E131+0.2*'[2]per 10000'!F131+0.1*'[2]per 10000'!G131</f>
        <v>0.78639047109830185</v>
      </c>
      <c r="E95" s="9">
        <f>0.1*'[2]per 10000'!D131+0.2*'[2]per 10000'!E131+0.4*'[2]per 10000'!F131+0.2*'[2]per 10000'!G131+0.1*'[2]per 10000'!H131</f>
        <v>0.39319523554915092</v>
      </c>
      <c r="F95" s="9">
        <f>0.1*'[2]per 10000'!E131+0.2*'[2]per 10000'!F131+0.4*'[2]per 10000'!G131+0.2*'[2]per 10000'!H131+0.1*'[2]per 10000'!I131</f>
        <v>0.19659761777457546</v>
      </c>
      <c r="G95" s="9">
        <f>0.1*'[2]per 10000'!F131+0.2*'[2]per 10000'!G131+0.4*'[2]per 10000'!H131+0.2*'[2]per 10000'!I131+0.1*'[2]per 10000'!J131</f>
        <v>0</v>
      </c>
      <c r="H95" s="9">
        <f>0.1*'[2]per 10000'!G131+0.2*'[2]per 10000'!H131+0.4*'[2]per 10000'!I131+0.2*'[2]per 10000'!J131+0.1*'[2]per 10000'!K131</f>
        <v>0</v>
      </c>
      <c r="I95" s="9">
        <f>0.1*'[2]per 10000'!H131+0.2*'[2]per 10000'!I131+0.4*'[2]per 10000'!J131+0.2*'[2]per 10000'!K131+0.1*'[2]per 10000'!L131</f>
        <v>0</v>
      </c>
      <c r="J95" s="9">
        <f>0.1*'[2]per 10000'!I131+0.2*'[2]per 10000'!J131+0.4*'[2]per 10000'!K131+0.2*'[2]per 10000'!L131+0.1*'[2]per 10000'!M131</f>
        <v>0</v>
      </c>
      <c r="K95" s="9">
        <f>0.1*'[2]per 10000'!J131+0.2*'[2]per 10000'!K131+0.4*'[2]per 10000'!L131+0.2*'[2]per 10000'!M131+0.1*'[2]per 10000'!N131</f>
        <v>0</v>
      </c>
      <c r="L95" s="9">
        <f>0.1*'[2]per 10000'!K131+0.2*'[2]per 10000'!L131+0.4*'[2]per 10000'!M131+0.2*'[2]per 10000'!N131+0.1*'[2]per 10000'!O131</f>
        <v>0</v>
      </c>
      <c r="M95" s="9">
        <f>0.1*'[2]per 10000'!L131+0.2*'[2]per 10000'!M131+0.4*'[2]per 10000'!N131+0.2*'[2]per 10000'!O131+0.1*'[2]per 10000'!P131</f>
        <v>0</v>
      </c>
      <c r="N95" s="9">
        <f>0.1*'[2]per 10000'!M131+0.2*'[2]per 10000'!N131+0.4*'[2]per 10000'!O131+0.2*'[2]per 10000'!P131+0.1*'[2]per 10000'!Q131</f>
        <v>0</v>
      </c>
      <c r="O95" s="9">
        <f>0.1*'[2]per 10000'!N131+0.2*'[2]per 10000'!O131+0.4*'[2]per 10000'!P131+0.2*'[2]per 10000'!Q131+0.1*'[2]per 10000'!R131</f>
        <v>0</v>
      </c>
      <c r="P95" s="9">
        <f>0.1*'[2]per 10000'!O131+0.2*'[2]per 10000'!P131+0.4*'[2]per 10000'!Q131+0.2*'[2]per 10000'!R131+0.1*'[2]per 10000'!S131</f>
        <v>0</v>
      </c>
      <c r="Q95" s="9">
        <f>0.1*'[2]per 10000'!P131+0.2*'[2]per 10000'!Q131+0.4*'[2]per 10000'!R131+0.2*'[2]per 10000'!S131+0.1*'[2]per 10000'!T131</f>
        <v>0</v>
      </c>
      <c r="R95" s="9">
        <f>0.1*'[2]per 10000'!Q131+0.2*'[2]per 10000'!R131+0.4*'[2]per 10000'!S131+0.2*'[2]per 10000'!T131+0.1*'[2]per 10000'!U131</f>
        <v>0</v>
      </c>
      <c r="S95" s="9">
        <f>0.1*'[2]per 10000'!R131+0.2*'[2]per 10000'!S131+0.4*'[2]per 10000'!T131+0.2*'[2]per 10000'!U131+0.1*'[2]per 10000'!V131</f>
        <v>0</v>
      </c>
      <c r="T95" s="9">
        <f>0.1*'[2]per 10000'!S131+0.2*'[2]per 10000'!T131+0.4*'[2]per 10000'!U131+0.2*'[2]per 10000'!V131+0.1*'[2]per 10000'!W131</f>
        <v>0</v>
      </c>
      <c r="U95" s="9">
        <f>0.1*'[2]per 10000'!T131+0.2*'[2]per 10000'!U131+0.4*'[2]per 10000'!V131+0.2*'[2]per 10000'!W131+0.1*'[2]per 10000'!X131</f>
        <v>0</v>
      </c>
      <c r="V95" s="9">
        <f>0.1*'[2]per 10000'!U131+0.2*'[2]per 10000'!V131+0.4*'[2]per 10000'!W131+0.2*'[2]per 10000'!X131+0.1*'[2]per 10000'!Y131</f>
        <v>0</v>
      </c>
      <c r="W95" s="9">
        <f>0.1*'[2]per 10000'!V131+0.2*'[2]per 10000'!W131+0.4*'[2]per 10000'!X131+0.2*'[2]per 10000'!Y131+0.1*'[2]per 10000'!Z131</f>
        <v>0</v>
      </c>
      <c r="X95" s="9">
        <f>0.1*'[2]per 10000'!W131+0.2*'[2]per 10000'!X131+0.4*'[2]per 10000'!Y131+0.2*'[2]per 10000'!Z131+0.1*'[2]per 10000'!AA131</f>
        <v>0</v>
      </c>
      <c r="Y95" s="9">
        <f>0.1*'[2]per 10000'!X131+0.2*'[2]per 10000'!Y131+0.4*'[2]per 10000'!Z131+0.2*'[2]per 10000'!AA131+0.1*'[2]per 10000'!AB131</f>
        <v>0</v>
      </c>
      <c r="Z95" s="9">
        <f>0.1*'[2]per 10000'!Y131+0.2*'[2]per 10000'!Z131+0.4*'[2]per 10000'!AA131+0.2*'[2]per 10000'!AB131+0.1*'[2]per 10000'!AC131</f>
        <v>0</v>
      </c>
      <c r="AA95" s="9">
        <f>0.1*'[2]per 10000'!Z131+0.2*'[2]per 10000'!AA131+0.4*'[2]per 10000'!AB131+0.2*'[2]per 10000'!AC131+0.1*'[2]per 10000'!AD131</f>
        <v>0</v>
      </c>
      <c r="AB95" s="9">
        <f>0.1*'[2]per 10000'!AA131+0.2*'[2]per 10000'!AB131+0.4*'[2]per 10000'!AC131+0.2*'[2]per 10000'!AD131+0.1*'[2]per 10000'!AE131</f>
        <v>0</v>
      </c>
      <c r="AC95" s="9">
        <f>0.1*'[2]per 10000'!AB131+0.2*'[2]per 10000'!AC131+0.4*'[2]per 10000'!AD131+0.2*'[2]per 10000'!AE131+0.1*'[2]per 10000'!AF131</f>
        <v>0</v>
      </c>
      <c r="AD95" s="9">
        <f>0.1*'[2]per 10000'!AC131+0.2*'[2]per 10000'!AD131+0.4*'[2]per 10000'!AE131+0.2*'[2]per 10000'!AF131+0.1*'[2]per 10000'!AG131</f>
        <v>0</v>
      </c>
      <c r="AE95" s="9">
        <f>0.1*'[2]per 10000'!AD131+0.2*'[2]per 10000'!AE131+0.4*'[2]per 10000'!AF131+0.2*'[2]per 10000'!AG131+0.1*'[2]per 10000'!AH131</f>
        <v>0</v>
      </c>
      <c r="AF95" s="9">
        <f>(0.1*'[2]per 10000'!AE131+0.2*'[2]per 10000'!AF131+0.4*'[2]per 10000'!AG131+0.2*'[2]per 10000'!AH131)/0.9</f>
        <v>0</v>
      </c>
      <c r="AG95" s="9">
        <f>(0.1*'[2]per 10000'!AF131+0.2*'[2]per 10000'!AG131+0.4*'[2]per 10000'!AH131)/0.7</f>
        <v>0</v>
      </c>
    </row>
    <row r="96" spans="1:33" x14ac:dyDescent="0.2">
      <c r="A96" s="19" t="s">
        <v>104</v>
      </c>
      <c r="B96" s="8" t="s">
        <v>104</v>
      </c>
      <c r="C96" s="9">
        <f>0.1*'[2]per 10000'!B133+0.2*'[2]per 10000'!C133+0.4*'[2]per 10000'!D133+0.2*'[2]per 10000'!E133+0.1*'[2]per 10000'!F133</f>
        <v>0</v>
      </c>
      <c r="D96" s="9">
        <f>0.1*'[2]per 10000'!C133+0.2*'[2]per 10000'!D133+0.4*'[2]per 10000'!E133+0.2*'[2]per 10000'!F133+0.1*'[2]per 10000'!G133</f>
        <v>0</v>
      </c>
      <c r="E96" s="9">
        <f>0.1*'[2]per 10000'!D133+0.2*'[2]per 10000'!E133+0.4*'[2]per 10000'!F133+0.2*'[2]per 10000'!G133+0.1*'[2]per 10000'!H133</f>
        <v>0</v>
      </c>
      <c r="F96" s="9">
        <f>0.1*'[2]per 10000'!E133+0.2*'[2]per 10000'!F133+0.4*'[2]per 10000'!G133+0.2*'[2]per 10000'!H133+0.1*'[2]per 10000'!I133</f>
        <v>0</v>
      </c>
      <c r="G96" s="9">
        <f>0.1*'[2]per 10000'!F133+0.2*'[2]per 10000'!G133+0.4*'[2]per 10000'!H133+0.2*'[2]per 10000'!I133+0.1*'[2]per 10000'!J133</f>
        <v>0</v>
      </c>
      <c r="H96" s="9">
        <f>0.1*'[2]per 10000'!G133+0.2*'[2]per 10000'!H133+0.4*'[2]per 10000'!I133+0.2*'[2]per 10000'!J133+0.1*'[2]per 10000'!K133</f>
        <v>0</v>
      </c>
      <c r="I96" s="9">
        <f>0.1*'[2]per 10000'!H133+0.2*'[2]per 10000'!I133+0.4*'[2]per 10000'!J133+0.2*'[2]per 10000'!K133+0.1*'[2]per 10000'!L133</f>
        <v>0</v>
      </c>
      <c r="J96" s="9">
        <f>0.1*'[2]per 10000'!I133+0.2*'[2]per 10000'!J133+0.4*'[2]per 10000'!K133+0.2*'[2]per 10000'!L133+0.1*'[2]per 10000'!M133</f>
        <v>0</v>
      </c>
      <c r="K96" s="9">
        <f>0.1*'[2]per 10000'!J133+0.2*'[2]per 10000'!K133+0.4*'[2]per 10000'!L133+0.2*'[2]per 10000'!M133+0.1*'[2]per 10000'!N133</f>
        <v>0</v>
      </c>
      <c r="L96" s="9">
        <f>0.1*'[2]per 10000'!K133+0.2*'[2]per 10000'!L133+0.4*'[2]per 10000'!M133+0.2*'[2]per 10000'!N133+0.1*'[2]per 10000'!O133</f>
        <v>0</v>
      </c>
      <c r="M96" s="9">
        <f>0.1*'[2]per 10000'!L133+0.2*'[2]per 10000'!M133+0.4*'[2]per 10000'!N133+0.2*'[2]per 10000'!O133+0.1*'[2]per 10000'!P133</f>
        <v>0</v>
      </c>
      <c r="N96" s="9">
        <f>0.1*'[2]per 10000'!M133+0.2*'[2]per 10000'!N133+0.4*'[2]per 10000'!O133+0.2*'[2]per 10000'!P133+0.1*'[2]per 10000'!Q133</f>
        <v>0</v>
      </c>
      <c r="O96" s="9">
        <f>0.1*'[2]per 10000'!N133+0.2*'[2]per 10000'!O133+0.4*'[2]per 10000'!P133+0.2*'[2]per 10000'!Q133+0.1*'[2]per 10000'!R133</f>
        <v>0</v>
      </c>
      <c r="P96" s="9">
        <f>0.1*'[2]per 10000'!O133+0.2*'[2]per 10000'!P133+0.4*'[2]per 10000'!Q133+0.2*'[2]per 10000'!R133+0.1*'[2]per 10000'!S133</f>
        <v>0</v>
      </c>
      <c r="Q96" s="9">
        <f>0.1*'[2]per 10000'!P133+0.2*'[2]per 10000'!Q133+0.4*'[2]per 10000'!R133+0.2*'[2]per 10000'!S133+0.1*'[2]per 10000'!T133</f>
        <v>0</v>
      </c>
      <c r="R96" s="9">
        <f>0.1*'[2]per 10000'!Q133+0.2*'[2]per 10000'!R133+0.4*'[2]per 10000'!S133+0.2*'[2]per 10000'!T133+0.1*'[2]per 10000'!U133</f>
        <v>0</v>
      </c>
      <c r="S96" s="9">
        <f>0.1*'[2]per 10000'!R133+0.2*'[2]per 10000'!S133+0.4*'[2]per 10000'!T133+0.2*'[2]per 10000'!U133+0.1*'[2]per 10000'!V133</f>
        <v>0</v>
      </c>
      <c r="T96" s="9">
        <f>0.1*'[2]per 10000'!S133+0.2*'[2]per 10000'!T133+0.4*'[2]per 10000'!U133+0.2*'[2]per 10000'!V133+0.1*'[2]per 10000'!W133</f>
        <v>0</v>
      </c>
      <c r="U96" s="9">
        <f>0.1*'[2]per 10000'!T133+0.2*'[2]per 10000'!U133+0.4*'[2]per 10000'!V133+0.2*'[2]per 10000'!W133+0.1*'[2]per 10000'!X133</f>
        <v>0</v>
      </c>
      <c r="V96" s="9">
        <f>0.1*'[2]per 10000'!U133+0.2*'[2]per 10000'!V133+0.4*'[2]per 10000'!W133+0.2*'[2]per 10000'!X133+0.1*'[2]per 10000'!Y133</f>
        <v>0</v>
      </c>
      <c r="W96" s="9">
        <f>0.1*'[2]per 10000'!V133+0.2*'[2]per 10000'!W133+0.4*'[2]per 10000'!X133+0.2*'[2]per 10000'!Y133+0.1*'[2]per 10000'!Z133</f>
        <v>0</v>
      </c>
      <c r="X96" s="9">
        <f>0.1*'[2]per 10000'!W133+0.2*'[2]per 10000'!X133+0.4*'[2]per 10000'!Y133+0.2*'[2]per 10000'!Z133+0.1*'[2]per 10000'!AA133</f>
        <v>0</v>
      </c>
      <c r="Y96" s="9">
        <f>0.1*'[2]per 10000'!X133+0.2*'[2]per 10000'!Y133+0.4*'[2]per 10000'!Z133+0.2*'[2]per 10000'!AA133+0.1*'[2]per 10000'!AB133</f>
        <v>0</v>
      </c>
      <c r="Z96" s="9">
        <f>0.1*'[2]per 10000'!Y133+0.2*'[2]per 10000'!Z133+0.4*'[2]per 10000'!AA133+0.2*'[2]per 10000'!AB133+0.1*'[2]per 10000'!AC133</f>
        <v>0</v>
      </c>
      <c r="AA96" s="9">
        <f>0.1*'[2]per 10000'!Z133+0.2*'[2]per 10000'!AA133+0.4*'[2]per 10000'!AB133+0.2*'[2]per 10000'!AC133+0.1*'[2]per 10000'!AD133</f>
        <v>0</v>
      </c>
      <c r="AB96" s="9">
        <f>0.1*'[2]per 10000'!AA133+0.2*'[2]per 10000'!AB133+0.4*'[2]per 10000'!AC133+0.2*'[2]per 10000'!AD133+0.1*'[2]per 10000'!AE133</f>
        <v>0</v>
      </c>
      <c r="AC96" s="9">
        <f>0.1*'[2]per 10000'!AB133+0.2*'[2]per 10000'!AC133+0.4*'[2]per 10000'!AD133+0.2*'[2]per 10000'!AE133+0.1*'[2]per 10000'!AF133</f>
        <v>0</v>
      </c>
      <c r="AD96" s="9">
        <f>0.1*'[2]per 10000'!AC133+0.2*'[2]per 10000'!AD133+0.4*'[2]per 10000'!AE133+0.2*'[2]per 10000'!AF133+0.1*'[2]per 10000'!AG133</f>
        <v>0</v>
      </c>
      <c r="AE96" s="9">
        <f>0.1*'[2]per 10000'!AD133+0.2*'[2]per 10000'!AE133+0.4*'[2]per 10000'!AF133+0.2*'[2]per 10000'!AG133+0.1*'[2]per 10000'!AH133</f>
        <v>0</v>
      </c>
      <c r="AF96" s="9">
        <f>(0.1*'[2]per 10000'!AE133+0.2*'[2]per 10000'!AF133+0.4*'[2]per 10000'!AG133+0.2*'[2]per 10000'!AH133)/0.9</f>
        <v>0</v>
      </c>
      <c r="AG96" s="9">
        <f>(0.1*'[2]per 10000'!AF133+0.2*'[2]per 10000'!AG133+0.4*'[2]per 10000'!AH133)/0.7</f>
        <v>0</v>
      </c>
    </row>
    <row r="97" spans="1:35" x14ac:dyDescent="0.2">
      <c r="A97" s="19" t="s">
        <v>105</v>
      </c>
      <c r="B97" s="8" t="s">
        <v>105</v>
      </c>
      <c r="C97" s="9">
        <f>0.1*'[2]per 10000'!B134+0.2*'[2]per 10000'!C134+0.4*'[2]per 10000'!D134+0.2*'[2]per 10000'!E134+0.1*'[2]per 10000'!F134</f>
        <v>0</v>
      </c>
      <c r="D97" s="9">
        <f>0.1*'[2]per 10000'!C134+0.2*'[2]per 10000'!D134+0.4*'[2]per 10000'!E134+0.2*'[2]per 10000'!F134+0.1*'[2]per 10000'!G134</f>
        <v>0</v>
      </c>
      <c r="E97" s="9">
        <f>0.1*'[2]per 10000'!D134+0.2*'[2]per 10000'!E134+0.4*'[2]per 10000'!F134+0.2*'[2]per 10000'!G134+0.1*'[2]per 10000'!H134</f>
        <v>0</v>
      </c>
      <c r="F97" s="9">
        <f>0.1*'[2]per 10000'!E134+0.2*'[2]per 10000'!F134+0.4*'[2]per 10000'!G134+0.2*'[2]per 10000'!H134+0.1*'[2]per 10000'!I134</f>
        <v>0</v>
      </c>
      <c r="G97" s="9">
        <f>0.1*'[2]per 10000'!F134+0.2*'[2]per 10000'!G134+0.4*'[2]per 10000'!H134+0.2*'[2]per 10000'!I134+0.1*'[2]per 10000'!J134</f>
        <v>0</v>
      </c>
      <c r="H97" s="9">
        <f>0.1*'[2]per 10000'!G134+0.2*'[2]per 10000'!H134+0.4*'[2]per 10000'!I134+0.2*'[2]per 10000'!J134+0.1*'[2]per 10000'!K134</f>
        <v>0</v>
      </c>
      <c r="I97" s="9">
        <f>0.1*'[2]per 10000'!H134+0.2*'[2]per 10000'!I134+0.4*'[2]per 10000'!J134+0.2*'[2]per 10000'!K134+0.1*'[2]per 10000'!L134</f>
        <v>0</v>
      </c>
      <c r="J97" s="9">
        <f>0.1*'[2]per 10000'!I134+0.2*'[2]per 10000'!J134+0.4*'[2]per 10000'!K134+0.2*'[2]per 10000'!L134+0.1*'[2]per 10000'!M134</f>
        <v>0</v>
      </c>
      <c r="K97" s="9">
        <f>0.1*'[2]per 10000'!J134+0.2*'[2]per 10000'!K134+0.4*'[2]per 10000'!L134+0.2*'[2]per 10000'!M134+0.1*'[2]per 10000'!N134</f>
        <v>0</v>
      </c>
      <c r="L97" s="9">
        <f>0.1*'[2]per 10000'!K134+0.2*'[2]per 10000'!L134+0.4*'[2]per 10000'!M134+0.2*'[2]per 10000'!N134+0.1*'[2]per 10000'!O134</f>
        <v>0</v>
      </c>
      <c r="M97" s="9">
        <f>0.1*'[2]per 10000'!L134+0.2*'[2]per 10000'!M134+0.4*'[2]per 10000'!N134+0.2*'[2]per 10000'!O134+0.1*'[2]per 10000'!P134</f>
        <v>0</v>
      </c>
      <c r="N97" s="9">
        <f>0.1*'[2]per 10000'!M134+0.2*'[2]per 10000'!N134+0.4*'[2]per 10000'!O134+0.2*'[2]per 10000'!P134+0.1*'[2]per 10000'!Q134</f>
        <v>0</v>
      </c>
      <c r="O97" s="9">
        <f>0.1*'[2]per 10000'!N134+0.2*'[2]per 10000'!O134+0.4*'[2]per 10000'!P134+0.2*'[2]per 10000'!Q134+0.1*'[2]per 10000'!R134</f>
        <v>0</v>
      </c>
      <c r="P97" s="9">
        <f>0.1*'[2]per 10000'!O134+0.2*'[2]per 10000'!P134+0.4*'[2]per 10000'!Q134+0.2*'[2]per 10000'!R134+0.1*'[2]per 10000'!S134</f>
        <v>0</v>
      </c>
      <c r="Q97" s="9">
        <f>0.1*'[2]per 10000'!P134+0.2*'[2]per 10000'!Q134+0.4*'[2]per 10000'!R134+0.2*'[2]per 10000'!S134+0.1*'[2]per 10000'!T134</f>
        <v>0</v>
      </c>
      <c r="R97" s="9">
        <f>0.1*'[2]per 10000'!Q134+0.2*'[2]per 10000'!R134+0.4*'[2]per 10000'!S134+0.2*'[2]per 10000'!T134+0.1*'[2]per 10000'!U134</f>
        <v>0</v>
      </c>
      <c r="S97" s="9">
        <f>0.1*'[2]per 10000'!R134+0.2*'[2]per 10000'!S134+0.4*'[2]per 10000'!T134+0.2*'[2]per 10000'!U134+0.1*'[2]per 10000'!V134</f>
        <v>0</v>
      </c>
      <c r="T97" s="9">
        <f>0.1*'[2]per 10000'!S134+0.2*'[2]per 10000'!T134+0.4*'[2]per 10000'!U134+0.2*'[2]per 10000'!V134+0.1*'[2]per 10000'!W134</f>
        <v>0</v>
      </c>
      <c r="U97" s="9">
        <f>0.1*'[2]per 10000'!T134+0.2*'[2]per 10000'!U134+0.4*'[2]per 10000'!V134+0.2*'[2]per 10000'!W134+0.1*'[2]per 10000'!X134</f>
        <v>0</v>
      </c>
      <c r="V97" s="9">
        <f>0.1*'[2]per 10000'!U134+0.2*'[2]per 10000'!V134+0.4*'[2]per 10000'!W134+0.2*'[2]per 10000'!X134+0.1*'[2]per 10000'!Y134</f>
        <v>0</v>
      </c>
      <c r="W97" s="9">
        <f>0.1*'[2]per 10000'!V134+0.2*'[2]per 10000'!W134+0.4*'[2]per 10000'!X134+0.2*'[2]per 10000'!Y134+0.1*'[2]per 10000'!Z134</f>
        <v>0</v>
      </c>
      <c r="X97" s="9">
        <f>0.1*'[2]per 10000'!W134+0.2*'[2]per 10000'!X134+0.4*'[2]per 10000'!Y134+0.2*'[2]per 10000'!Z134+0.1*'[2]per 10000'!AA134</f>
        <v>0</v>
      </c>
      <c r="Y97" s="9">
        <f>0.1*'[2]per 10000'!X134+0.2*'[2]per 10000'!Y134+0.4*'[2]per 10000'!Z134+0.2*'[2]per 10000'!AA134+0.1*'[2]per 10000'!AB134</f>
        <v>0</v>
      </c>
      <c r="Z97" s="9">
        <f>0.1*'[2]per 10000'!Y134+0.2*'[2]per 10000'!Z134+0.4*'[2]per 10000'!AA134+0.2*'[2]per 10000'!AB134+0.1*'[2]per 10000'!AC134</f>
        <v>0</v>
      </c>
      <c r="AA97" s="9">
        <f>0.1*'[2]per 10000'!Z134+0.2*'[2]per 10000'!AA134+0.4*'[2]per 10000'!AB134+0.2*'[2]per 10000'!AC134+0.1*'[2]per 10000'!AD134</f>
        <v>0</v>
      </c>
      <c r="AB97" s="9">
        <f>0.1*'[2]per 10000'!AA134+0.2*'[2]per 10000'!AB134+0.4*'[2]per 10000'!AC134+0.2*'[2]per 10000'!AD134+0.1*'[2]per 10000'!AE134</f>
        <v>0</v>
      </c>
      <c r="AC97" s="9">
        <f>0.1*'[2]per 10000'!AB134+0.2*'[2]per 10000'!AC134+0.4*'[2]per 10000'!AD134+0.2*'[2]per 10000'!AE134+0.1*'[2]per 10000'!AF134</f>
        <v>0</v>
      </c>
      <c r="AD97" s="9">
        <f>0.1*'[2]per 10000'!AC134+0.2*'[2]per 10000'!AD134+0.4*'[2]per 10000'!AE134+0.2*'[2]per 10000'!AF134+0.1*'[2]per 10000'!AG134</f>
        <v>0</v>
      </c>
      <c r="AE97" s="9">
        <f>0.1*'[2]per 10000'!AD134+0.2*'[2]per 10000'!AE134+0.4*'[2]per 10000'!AF134+0.2*'[2]per 10000'!AG134+0.1*'[2]per 10000'!AH134</f>
        <v>0</v>
      </c>
      <c r="AF97" s="9">
        <f>(0.1*'[2]per 10000'!AE134+0.2*'[2]per 10000'!AF134+0.4*'[2]per 10000'!AG134+0.2*'[2]per 10000'!AH134)/0.9</f>
        <v>0</v>
      </c>
      <c r="AG97" s="9">
        <f>(0.1*'[2]per 10000'!AF134+0.2*'[2]per 10000'!AG134+0.4*'[2]per 10000'!AH134)/0.7</f>
        <v>0</v>
      </c>
    </row>
    <row r="98" spans="1:35" x14ac:dyDescent="0.2">
      <c r="A98" s="19" t="s">
        <v>106</v>
      </c>
      <c r="B98" s="8" t="s">
        <v>106</v>
      </c>
      <c r="C98" s="9">
        <f>0.1*'[2]per 10000'!B135+0.2*'[2]per 10000'!C135+0.4*'[2]per 10000'!D135+0.2*'[2]per 10000'!E135+0.1*'[2]per 10000'!F135</f>
        <v>8.5721015612654321E-3</v>
      </c>
      <c r="D98" s="9">
        <f>0.1*'[2]per 10000'!C135+0.2*'[2]per 10000'!D135+0.4*'[2]per 10000'!E135+0.2*'[2]per 10000'!F135+0.1*'[2]per 10000'!G135</f>
        <v>0</v>
      </c>
      <c r="E98" s="9">
        <f>0.1*'[2]per 10000'!D135+0.2*'[2]per 10000'!E135+0.4*'[2]per 10000'!F135+0.2*'[2]per 10000'!G135+0.1*'[2]per 10000'!H135</f>
        <v>0</v>
      </c>
      <c r="F98" s="9">
        <f>0.1*'[2]per 10000'!E135+0.2*'[2]per 10000'!F135+0.4*'[2]per 10000'!G135+0.2*'[2]per 10000'!H135+0.1*'[2]per 10000'!I135</f>
        <v>0</v>
      </c>
      <c r="G98" s="9">
        <f>0.1*'[2]per 10000'!F135+0.2*'[2]per 10000'!G135+0.4*'[2]per 10000'!H135+0.2*'[2]per 10000'!I135+0.1*'[2]per 10000'!J135</f>
        <v>0</v>
      </c>
      <c r="H98" s="9">
        <f>0.1*'[2]per 10000'!G135+0.2*'[2]per 10000'!H135+0.4*'[2]per 10000'!I135+0.2*'[2]per 10000'!J135+0.1*'[2]per 10000'!K135</f>
        <v>0</v>
      </c>
      <c r="I98" s="9">
        <f>0.1*'[2]per 10000'!H135+0.2*'[2]per 10000'!I135+0.4*'[2]per 10000'!J135+0.2*'[2]per 10000'!K135+0.1*'[2]per 10000'!L135</f>
        <v>0</v>
      </c>
      <c r="J98" s="9">
        <f>0.1*'[2]per 10000'!I135+0.2*'[2]per 10000'!J135+0.4*'[2]per 10000'!K135+0.2*'[2]per 10000'!L135+0.1*'[2]per 10000'!M135</f>
        <v>0</v>
      </c>
      <c r="K98" s="9">
        <f>0.1*'[2]per 10000'!J135+0.2*'[2]per 10000'!K135+0.4*'[2]per 10000'!L135+0.2*'[2]per 10000'!M135+0.1*'[2]per 10000'!N135</f>
        <v>0</v>
      </c>
      <c r="L98" s="9">
        <f>0.1*'[2]per 10000'!K135+0.2*'[2]per 10000'!L135+0.4*'[2]per 10000'!M135+0.2*'[2]per 10000'!N135+0.1*'[2]per 10000'!O135</f>
        <v>0</v>
      </c>
      <c r="M98" s="9">
        <f>0.1*'[2]per 10000'!L135+0.2*'[2]per 10000'!M135+0.4*'[2]per 10000'!N135+0.2*'[2]per 10000'!O135+0.1*'[2]per 10000'!P135</f>
        <v>0</v>
      </c>
      <c r="N98" s="9">
        <f>0.1*'[2]per 10000'!M135+0.2*'[2]per 10000'!N135+0.4*'[2]per 10000'!O135+0.2*'[2]per 10000'!P135+0.1*'[2]per 10000'!Q135</f>
        <v>0</v>
      </c>
      <c r="O98" s="9">
        <f>0.1*'[2]per 10000'!N135+0.2*'[2]per 10000'!O135+0.4*'[2]per 10000'!P135+0.2*'[2]per 10000'!Q135+0.1*'[2]per 10000'!R135</f>
        <v>0</v>
      </c>
      <c r="P98" s="9">
        <f>0.1*'[2]per 10000'!O135+0.2*'[2]per 10000'!P135+0.4*'[2]per 10000'!Q135+0.2*'[2]per 10000'!R135+0.1*'[2]per 10000'!S135</f>
        <v>0</v>
      </c>
      <c r="Q98" s="9">
        <f>0.1*'[2]per 10000'!P135+0.2*'[2]per 10000'!Q135+0.4*'[2]per 10000'!R135+0.2*'[2]per 10000'!S135+0.1*'[2]per 10000'!T135</f>
        <v>0</v>
      </c>
      <c r="R98" s="9">
        <f>0.1*'[2]per 10000'!Q135+0.2*'[2]per 10000'!R135+0.4*'[2]per 10000'!S135+0.2*'[2]per 10000'!T135+0.1*'[2]per 10000'!U135</f>
        <v>0</v>
      </c>
      <c r="S98" s="9">
        <f>0.1*'[2]per 10000'!R135+0.2*'[2]per 10000'!S135+0.4*'[2]per 10000'!T135+0.2*'[2]per 10000'!U135+0.1*'[2]per 10000'!V135</f>
        <v>0</v>
      </c>
      <c r="T98" s="9">
        <f>0.1*'[2]per 10000'!S135+0.2*'[2]per 10000'!T135+0.4*'[2]per 10000'!U135+0.2*'[2]per 10000'!V135+0.1*'[2]per 10000'!W135</f>
        <v>0</v>
      </c>
      <c r="U98" s="9">
        <f>0.1*'[2]per 10000'!T135+0.2*'[2]per 10000'!U135+0.4*'[2]per 10000'!V135+0.2*'[2]per 10000'!W135+0.1*'[2]per 10000'!X135</f>
        <v>0</v>
      </c>
      <c r="V98" s="9">
        <f>0.1*'[2]per 10000'!U135+0.2*'[2]per 10000'!V135+0.4*'[2]per 10000'!W135+0.2*'[2]per 10000'!X135+0.1*'[2]per 10000'!Y135</f>
        <v>0</v>
      </c>
      <c r="W98" s="9">
        <f>0.1*'[2]per 10000'!V135+0.2*'[2]per 10000'!W135+0.4*'[2]per 10000'!X135+0.2*'[2]per 10000'!Y135+0.1*'[2]per 10000'!Z135</f>
        <v>0</v>
      </c>
      <c r="X98" s="9">
        <f>0.1*'[2]per 10000'!W135+0.2*'[2]per 10000'!X135+0.4*'[2]per 10000'!Y135+0.2*'[2]per 10000'!Z135+0.1*'[2]per 10000'!AA135</f>
        <v>0</v>
      </c>
      <c r="Y98" s="9">
        <f>0.1*'[2]per 10000'!X135+0.2*'[2]per 10000'!Y135+0.4*'[2]per 10000'!Z135+0.2*'[2]per 10000'!AA135+0.1*'[2]per 10000'!AB135</f>
        <v>0</v>
      </c>
      <c r="Z98" s="9">
        <f>0.1*'[2]per 10000'!Y135+0.2*'[2]per 10000'!Z135+0.4*'[2]per 10000'!AA135+0.2*'[2]per 10000'!AB135+0.1*'[2]per 10000'!AC135</f>
        <v>0</v>
      </c>
      <c r="AA98" s="9">
        <f>0.1*'[2]per 10000'!Z135+0.2*'[2]per 10000'!AA135+0.4*'[2]per 10000'!AB135+0.2*'[2]per 10000'!AC135+0.1*'[2]per 10000'!AD135</f>
        <v>0</v>
      </c>
      <c r="AB98" s="9">
        <f>0.1*'[2]per 10000'!AA135+0.2*'[2]per 10000'!AB135+0.4*'[2]per 10000'!AC135+0.2*'[2]per 10000'!AD135+0.1*'[2]per 10000'!AE135</f>
        <v>0</v>
      </c>
      <c r="AC98" s="9">
        <f>0.1*'[2]per 10000'!AB135+0.2*'[2]per 10000'!AC135+0.4*'[2]per 10000'!AD135+0.2*'[2]per 10000'!AE135+0.1*'[2]per 10000'!AF135</f>
        <v>0</v>
      </c>
      <c r="AD98" s="9">
        <f>0.1*'[2]per 10000'!AC135+0.2*'[2]per 10000'!AD135+0.4*'[2]per 10000'!AE135+0.2*'[2]per 10000'!AF135+0.1*'[2]per 10000'!AG135</f>
        <v>0</v>
      </c>
      <c r="AE98" s="9">
        <f>0.1*'[2]per 10000'!AD135+0.2*'[2]per 10000'!AE135+0.4*'[2]per 10000'!AF135+0.2*'[2]per 10000'!AG135+0.1*'[2]per 10000'!AH135</f>
        <v>0</v>
      </c>
      <c r="AF98" s="9">
        <f>(0.1*'[2]per 10000'!AE135+0.2*'[2]per 10000'!AF135+0.4*'[2]per 10000'!AG135+0.2*'[2]per 10000'!AH135)/0.9</f>
        <v>0</v>
      </c>
      <c r="AG98" s="9">
        <f>(0.1*'[2]per 10000'!AF135+0.2*'[2]per 10000'!AG135+0.4*'[2]per 10000'!AH135)/0.7</f>
        <v>0</v>
      </c>
    </row>
    <row r="99" spans="1:35" x14ac:dyDescent="0.2">
      <c r="A99" s="19" t="s">
        <v>107</v>
      </c>
      <c r="B99" s="8" t="s">
        <v>107</v>
      </c>
      <c r="C99" s="9">
        <f>0.1*'[2]per 10000'!B136+0.2*'[2]per 10000'!C136+0.4*'[2]per 10000'!D136+0.2*'[2]per 10000'!E136+0.1*'[2]per 10000'!F136</f>
        <v>0.76071864312337434</v>
      </c>
      <c r="D99" s="9">
        <f>0.1*'[2]per 10000'!C136+0.2*'[2]per 10000'!D136+0.4*'[2]per 10000'!E136+0.2*'[2]per 10000'!F136+0.1*'[2]per 10000'!G136</f>
        <v>0.40355466446651672</v>
      </c>
      <c r="E99" s="9">
        <f>0.1*'[2]per 10000'!D136+0.2*'[2]per 10000'!E136+0.4*'[2]per 10000'!F136+0.2*'[2]per 10000'!G136+0.1*'[2]per 10000'!H136</f>
        <v>0.14250703268184095</v>
      </c>
      <c r="F99" s="9">
        <f>0.1*'[2]per 10000'!E136+0.2*'[2]per 10000'!F136+0.4*'[2]per 10000'!G136+0.2*'[2]per 10000'!H136+0.1*'[2]per 10000'!I136</f>
        <v>2.2363947406075224E-2</v>
      </c>
      <c r="G99" s="9">
        <f>0.1*'[2]per 10000'!F136+0.2*'[2]per 10000'!G136+0.4*'[2]per 10000'!H136+0.2*'[2]per 10000'!I136+0.1*'[2]per 10000'!J136</f>
        <v>0</v>
      </c>
      <c r="H99" s="9">
        <f>0.1*'[2]per 10000'!G136+0.2*'[2]per 10000'!H136+0.4*'[2]per 10000'!I136+0.2*'[2]per 10000'!J136+0.1*'[2]per 10000'!K136</f>
        <v>0</v>
      </c>
      <c r="I99" s="9">
        <f>0.1*'[2]per 10000'!H136+0.2*'[2]per 10000'!I136+0.4*'[2]per 10000'!J136+0.2*'[2]per 10000'!K136+0.1*'[2]per 10000'!L136</f>
        <v>0</v>
      </c>
      <c r="J99" s="9">
        <f>0.1*'[2]per 10000'!I136+0.2*'[2]per 10000'!J136+0.4*'[2]per 10000'!K136+0.2*'[2]per 10000'!L136+0.1*'[2]per 10000'!M136</f>
        <v>0</v>
      </c>
      <c r="K99" s="9">
        <f>0.1*'[2]per 10000'!J136+0.2*'[2]per 10000'!K136+0.4*'[2]per 10000'!L136+0.2*'[2]per 10000'!M136+0.1*'[2]per 10000'!N136</f>
        <v>0</v>
      </c>
      <c r="L99" s="9">
        <f>0.1*'[2]per 10000'!K136+0.2*'[2]per 10000'!L136+0.4*'[2]per 10000'!M136+0.2*'[2]per 10000'!N136+0.1*'[2]per 10000'!O136</f>
        <v>0</v>
      </c>
      <c r="M99" s="9">
        <f>0.1*'[2]per 10000'!L136+0.2*'[2]per 10000'!M136+0.4*'[2]per 10000'!N136+0.2*'[2]per 10000'!O136+0.1*'[2]per 10000'!P136</f>
        <v>0</v>
      </c>
      <c r="N99" s="9">
        <f>0.1*'[2]per 10000'!M136+0.2*'[2]per 10000'!N136+0.4*'[2]per 10000'!O136+0.2*'[2]per 10000'!P136+0.1*'[2]per 10000'!Q136</f>
        <v>0</v>
      </c>
      <c r="O99" s="9">
        <f>0.1*'[2]per 10000'!N136+0.2*'[2]per 10000'!O136+0.4*'[2]per 10000'!P136+0.2*'[2]per 10000'!Q136+0.1*'[2]per 10000'!R136</f>
        <v>0</v>
      </c>
      <c r="P99" s="9">
        <f>0.1*'[2]per 10000'!O136+0.2*'[2]per 10000'!P136+0.4*'[2]per 10000'!Q136+0.2*'[2]per 10000'!R136+0.1*'[2]per 10000'!S136</f>
        <v>0</v>
      </c>
      <c r="Q99" s="9">
        <f>0.1*'[2]per 10000'!P136+0.2*'[2]per 10000'!Q136+0.4*'[2]per 10000'!R136+0.2*'[2]per 10000'!S136+0.1*'[2]per 10000'!T136</f>
        <v>0</v>
      </c>
      <c r="R99" s="9">
        <f>0.1*'[2]per 10000'!Q136+0.2*'[2]per 10000'!R136+0.4*'[2]per 10000'!S136+0.2*'[2]per 10000'!T136+0.1*'[2]per 10000'!U136</f>
        <v>0</v>
      </c>
      <c r="S99" s="9">
        <f>0.1*'[2]per 10000'!R136+0.2*'[2]per 10000'!S136+0.4*'[2]per 10000'!T136+0.2*'[2]per 10000'!U136+0.1*'[2]per 10000'!V136</f>
        <v>0</v>
      </c>
      <c r="T99" s="9">
        <f>0.1*'[2]per 10000'!S136+0.2*'[2]per 10000'!T136+0.4*'[2]per 10000'!U136+0.2*'[2]per 10000'!V136+0.1*'[2]per 10000'!W136</f>
        <v>0</v>
      </c>
      <c r="U99" s="9">
        <f>0.1*'[2]per 10000'!T136+0.2*'[2]per 10000'!U136+0.4*'[2]per 10000'!V136+0.2*'[2]per 10000'!W136+0.1*'[2]per 10000'!X136</f>
        <v>0</v>
      </c>
      <c r="V99" s="9">
        <f>0.1*'[2]per 10000'!U136+0.2*'[2]per 10000'!V136+0.4*'[2]per 10000'!W136+0.2*'[2]per 10000'!X136+0.1*'[2]per 10000'!Y136</f>
        <v>0</v>
      </c>
      <c r="W99" s="9">
        <f>0.1*'[2]per 10000'!V136+0.2*'[2]per 10000'!W136+0.4*'[2]per 10000'!X136+0.2*'[2]per 10000'!Y136+0.1*'[2]per 10000'!Z136</f>
        <v>1.6632523132770584E-3</v>
      </c>
      <c r="X99" s="9">
        <f>0.1*'[2]per 10000'!W136+0.2*'[2]per 10000'!X136+0.4*'[2]per 10000'!Y136+0.2*'[2]per 10000'!Z136+0.1*'[2]per 10000'!AA136</f>
        <v>4.4786357003587119E-3</v>
      </c>
      <c r="Y99" s="9">
        <f>0.1*'[2]per 10000'!X136+0.2*'[2]per 10000'!Y136+0.4*'[2]per 10000'!Z136+0.2*'[2]per 10000'!AA136+0.1*'[2]per 10000'!AB136</f>
        <v>8.9572714007174238E-3</v>
      </c>
      <c r="Z99" s="9">
        <f>0.1*'[2]per 10000'!Y136+0.2*'[2]per 10000'!Z136+0.4*'[2]per 10000'!AA136+0.2*'[2]per 10000'!AB136+0.1*'[2]per 10000'!AC136</f>
        <v>9.9208399051341802E-3</v>
      </c>
      <c r="AA99" s="9">
        <f>0.1*'[2]per 10000'!Z136+0.2*'[2]per 10000'!AA136+0.4*'[2]per 10000'!AB136+0.2*'[2]per 10000'!AC136+0.1*'[2]per 10000'!AD136</f>
        <v>7.9391364276096173E-3</v>
      </c>
      <c r="AB99" s="9">
        <f>0.1*'[2]per 10000'!AA136+0.2*'[2]per 10000'!AB136+0.4*'[2]per 10000'!AC136+0.2*'[2]per 10000'!AD136+0.1*'[2]per 10000'!AE136</f>
        <v>1.0896633155480468E-2</v>
      </c>
      <c r="AC99" s="9">
        <f>0.1*'[2]per 10000'!AB136+0.2*'[2]per 10000'!AC136+0.4*'[2]per 10000'!AD136+0.2*'[2]per 10000'!AE136+0.1*'[2]per 10000'!AF136</f>
        <v>1.7182666674130806E-2</v>
      </c>
      <c r="AD99" s="9">
        <f>0.1*'[2]per 10000'!AC136+0.2*'[2]per 10000'!AD136+0.4*'[2]per 10000'!AE136+0.2*'[2]per 10000'!AF136+0.1*'[2]per 10000'!AG136</f>
        <v>5.8460912693065956E-2</v>
      </c>
      <c r="AE99" s="9">
        <f>0.1*'[2]per 10000'!AD136+0.2*'[2]per 10000'!AE136+0.4*'[2]per 10000'!AF136+0.2*'[2]per 10000'!AG136+0.1*'[2]per 10000'!AH136</f>
        <v>0.12430801924910784</v>
      </c>
      <c r="AF99" s="9">
        <f>(0.1*'[2]per 10000'!AE136+0.2*'[2]per 10000'!AF136+0.4*'[2]per 10000'!AG136+0.2*'[2]per 10000'!AH136)/0.9</f>
        <v>0.20617899287537028</v>
      </c>
      <c r="AG99" s="9">
        <f>(0.1*'[2]per 10000'!AF136+0.2*'[2]per 10000'!AG136+0.4*'[2]per 10000'!AH136)/0.7</f>
        <v>0.22625144553860632</v>
      </c>
    </row>
    <row r="100" spans="1:35" x14ac:dyDescent="0.2">
      <c r="A100" s="19" t="s">
        <v>108</v>
      </c>
      <c r="B100" s="8" t="s">
        <v>108</v>
      </c>
      <c r="C100" s="9">
        <f>0.1*'[2]per 10000'!B137+0.2*'[2]per 10000'!C137+0.4*'[2]per 10000'!D137+0.2*'[2]per 10000'!E137+0.1*'[2]per 10000'!F137</f>
        <v>0.21585132099251764</v>
      </c>
      <c r="D100" s="9">
        <f>0.1*'[2]per 10000'!C137+0.2*'[2]per 10000'!D137+0.4*'[2]per 10000'!E137+0.2*'[2]per 10000'!F137+0.1*'[2]per 10000'!G137</f>
        <v>0.23128847804053645</v>
      </c>
      <c r="E100" s="9">
        <f>0.1*'[2]per 10000'!D137+0.2*'[2]per 10000'!E137+0.4*'[2]per 10000'!F137+0.2*'[2]per 10000'!G137+0.1*'[2]per 10000'!H137</f>
        <v>0.14971889853617265</v>
      </c>
      <c r="F100" s="9">
        <f>0.1*'[2]per 10000'!E137+0.2*'[2]per 10000'!F137+0.4*'[2]per 10000'!G137+0.2*'[2]per 10000'!H137+0.1*'[2]per 10000'!I137</f>
        <v>0.13021110062919489</v>
      </c>
      <c r="G100" s="9">
        <f>0.1*'[2]per 10000'!F137+0.2*'[2]per 10000'!G137+0.4*'[2]per 10000'!H137+0.2*'[2]per 10000'!I137+0.1*'[2]per 10000'!J137</f>
        <v>8.2933896333623247E-2</v>
      </c>
      <c r="H100" s="9">
        <f>0.1*'[2]per 10000'!G137+0.2*'[2]per 10000'!H137+0.4*'[2]per 10000'!I137+0.2*'[2]per 10000'!J137+0.1*'[2]per 10000'!K137</f>
        <v>6.8121115059140591E-2</v>
      </c>
      <c r="I100" s="9">
        <f>0.1*'[2]per 10000'!H137+0.2*'[2]per 10000'!I137+0.4*'[2]per 10000'!J137+0.2*'[2]per 10000'!K137+0.1*'[2]per 10000'!L137</f>
        <v>5.0617929682984647E-2</v>
      </c>
      <c r="J100" s="9">
        <f>0.1*'[2]per 10000'!I137+0.2*'[2]per 10000'!J137+0.4*'[2]per 10000'!K137+0.2*'[2]per 10000'!L137+0.1*'[2]per 10000'!M137</f>
        <v>3.1518898295806078E-2</v>
      </c>
      <c r="K100" s="9">
        <f>0.1*'[2]per 10000'!J137+0.2*'[2]per 10000'!K137+0.4*'[2]per 10000'!L137+0.2*'[2]per 10000'!M137+0.1*'[2]per 10000'!N137</f>
        <v>2.690443117410446E-2</v>
      </c>
      <c r="L100" s="9">
        <f>0.1*'[2]per 10000'!K137+0.2*'[2]per 10000'!L137+0.4*'[2]per 10000'!M137+0.2*'[2]per 10000'!N137+0.1*'[2]per 10000'!O137</f>
        <v>3.8001864082669423E-2</v>
      </c>
      <c r="M100" s="9">
        <f>0.1*'[2]per 10000'!L137+0.2*'[2]per 10000'!M137+0.4*'[2]per 10000'!N137+0.2*'[2]per 10000'!O137+0.1*'[2]per 10000'!P137</f>
        <v>4.2630729229953833E-2</v>
      </c>
      <c r="N100" s="9">
        <f>0.1*'[2]per 10000'!M137+0.2*'[2]per 10000'!N137+0.4*'[2]per 10000'!O137+0.2*'[2]per 10000'!P137+0.1*'[2]per 10000'!Q137</f>
        <v>4.1798736872521856E-2</v>
      </c>
      <c r="O100" s="9">
        <f>0.1*'[2]per 10000'!N137+0.2*'[2]per 10000'!O137+0.4*'[2]per 10000'!P137+0.2*'[2]per 10000'!Q137+0.1*'[2]per 10000'!R137</f>
        <v>2.4678341845718831E-2</v>
      </c>
      <c r="P100" s="9">
        <f>0.1*'[2]per 10000'!O137+0.2*'[2]per 10000'!P137+0.4*'[2]per 10000'!Q137+0.2*'[2]per 10000'!R137+0.1*'[2]per 10000'!S137</f>
        <v>2.1251171327158064E-2</v>
      </c>
      <c r="Q100" s="9">
        <f>0.1*'[2]per 10000'!P137+0.2*'[2]per 10000'!Q137+0.4*'[2]per 10000'!R137+0.2*'[2]per 10000'!S137+0.1*'[2]per 10000'!T137</f>
        <v>3.118349996516092E-2</v>
      </c>
      <c r="R100" s="9">
        <f>0.1*'[2]per 10000'!Q137+0.2*'[2]per 10000'!R137+0.4*'[2]per 10000'!S137+0.2*'[2]per 10000'!T137+0.1*'[2]per 10000'!U137</f>
        <v>4.2497183606998216E-2</v>
      </c>
      <c r="S100" s="9">
        <f>0.1*'[2]per 10000'!R137+0.2*'[2]per 10000'!S137+0.4*'[2]per 10000'!T137+0.2*'[2]per 10000'!U137+0.1*'[2]per 10000'!V137</f>
        <v>4.8461700996270396E-2</v>
      </c>
      <c r="T100" s="9">
        <f>0.1*'[2]per 10000'!S137+0.2*'[2]per 10000'!T137+0.4*'[2]per 10000'!U137+0.2*'[2]per 10000'!V137+0.1*'[2]per 10000'!W137</f>
        <v>3.5829440370952217E-2</v>
      </c>
      <c r="U100" s="9">
        <f>0.1*'[2]per 10000'!T137+0.2*'[2]per 10000'!U137+0.4*'[2]per 10000'!V137+0.2*'[2]per 10000'!W137+0.1*'[2]per 10000'!X137</f>
        <v>4.6399557971841518E-2</v>
      </c>
      <c r="V100" s="9">
        <f>0.1*'[2]per 10000'!U137+0.2*'[2]per 10000'!V137+0.4*'[2]per 10000'!W137+0.2*'[2]per 10000'!X137+0.1*'[2]per 10000'!Y137</f>
        <v>6.460154371352729E-2</v>
      </c>
      <c r="W100" s="9">
        <f>0.1*'[2]per 10000'!V137+0.2*'[2]per 10000'!W137+0.4*'[2]per 10000'!X137+0.2*'[2]per 10000'!Y137+0.1*'[2]per 10000'!Z137</f>
        <v>0.10105794559389376</v>
      </c>
      <c r="X100" s="9">
        <f>0.1*'[2]per 10000'!W137+0.2*'[2]per 10000'!X137+0.4*'[2]per 10000'!Y137+0.2*'[2]per 10000'!Z137+0.1*'[2]per 10000'!AA137</f>
        <v>0.10237152767475061</v>
      </c>
      <c r="Y100" s="9">
        <f>0.1*'[2]per 10000'!X137+0.2*'[2]per 10000'!Y137+0.4*'[2]per 10000'!Z137+0.2*'[2]per 10000'!AA137+0.1*'[2]per 10000'!AB137</f>
        <v>8.386960646264327E-2</v>
      </c>
      <c r="Z100" s="9">
        <f>0.1*'[2]per 10000'!Y137+0.2*'[2]per 10000'!Z137+0.4*'[2]per 10000'!AA137+0.2*'[2]per 10000'!AB137+0.1*'[2]per 10000'!AC137</f>
        <v>6.6505494681300931E-2</v>
      </c>
      <c r="AA100" s="9">
        <f>0.1*'[2]per 10000'!Z137+0.2*'[2]per 10000'!AA137+0.4*'[2]per 10000'!AB137+0.2*'[2]per 10000'!AC137+0.1*'[2]per 10000'!AD137</f>
        <v>7.6505189321501327E-2</v>
      </c>
      <c r="AB100" s="9">
        <f>0.1*'[2]per 10000'!AA137+0.2*'[2]per 10000'!AB137+0.4*'[2]per 10000'!AC137+0.2*'[2]per 10000'!AD137+0.1*'[2]per 10000'!AE137</f>
        <v>5.9040987764165463E-2</v>
      </c>
      <c r="AC100" s="9">
        <f>0.1*'[2]per 10000'!AB137+0.2*'[2]per 10000'!AC137+0.4*'[2]per 10000'!AD137+0.2*'[2]per 10000'!AE137+0.1*'[2]per 10000'!AF137</f>
        <v>7.0692180154112369E-2</v>
      </c>
      <c r="AD100" s="9">
        <f>0.1*'[2]per 10000'!AC137+0.2*'[2]per 10000'!AD137+0.4*'[2]per 10000'!AE137+0.2*'[2]per 10000'!AF137+0.1*'[2]per 10000'!AG137</f>
        <v>5.3622293617588745E-2</v>
      </c>
      <c r="AE100" s="9">
        <f>0.1*'[2]per 10000'!AD137+0.2*'[2]per 10000'!AE137+0.4*'[2]per 10000'!AF137+0.2*'[2]per 10000'!AG137+0.1*'[2]per 10000'!AH137</f>
        <v>8.091989687214203E-2</v>
      </c>
      <c r="AF100" s="9">
        <f>(0.1*'[2]per 10000'!AE137+0.2*'[2]per 10000'!AF137+0.4*'[2]per 10000'!AG137+0.2*'[2]per 10000'!AH137)/0.9</f>
        <v>8.1448445410550213E-2</v>
      </c>
      <c r="AG100" s="9">
        <f>(0.1*'[2]per 10000'!AF137+0.2*'[2]per 10000'!AG137+0.4*'[2]per 10000'!AH137)/0.7</f>
        <v>0.13314952742964056</v>
      </c>
    </row>
    <row r="101" spans="1:35" x14ac:dyDescent="0.2">
      <c r="A101" s="19" t="s">
        <v>109</v>
      </c>
      <c r="B101" s="8" t="s">
        <v>109</v>
      </c>
      <c r="C101" s="9">
        <f>0.1*'[2]per 10000'!B138+0.2*'[2]per 10000'!C138+0.4*'[2]per 10000'!D138+0.2*'[2]per 10000'!E138+0.1*'[2]per 10000'!F138</f>
        <v>0</v>
      </c>
      <c r="D101" s="9">
        <f>0.1*'[2]per 10000'!C138+0.2*'[2]per 10000'!D138+0.4*'[2]per 10000'!E138+0.2*'[2]per 10000'!F138+0.1*'[2]per 10000'!G138</f>
        <v>0</v>
      </c>
      <c r="E101" s="9">
        <f>0.1*'[2]per 10000'!D138+0.2*'[2]per 10000'!E138+0.4*'[2]per 10000'!F138+0.2*'[2]per 10000'!G138+0.1*'[2]per 10000'!H138</f>
        <v>0</v>
      </c>
      <c r="F101" s="9">
        <f>0.1*'[2]per 10000'!E138+0.2*'[2]per 10000'!F138+0.4*'[2]per 10000'!G138+0.2*'[2]per 10000'!H138+0.1*'[2]per 10000'!I138</f>
        <v>0</v>
      </c>
      <c r="G101" s="9">
        <f>0.1*'[2]per 10000'!F138+0.2*'[2]per 10000'!G138+0.4*'[2]per 10000'!H138+0.2*'[2]per 10000'!I138+0.1*'[2]per 10000'!J138</f>
        <v>0</v>
      </c>
      <c r="H101" s="9">
        <f>0.1*'[2]per 10000'!G138+0.2*'[2]per 10000'!H138+0.4*'[2]per 10000'!I138+0.2*'[2]per 10000'!J138+0.1*'[2]per 10000'!K138</f>
        <v>0</v>
      </c>
      <c r="I101" s="9">
        <f>0.1*'[2]per 10000'!H138+0.2*'[2]per 10000'!I138+0.4*'[2]per 10000'!J138+0.2*'[2]per 10000'!K138+0.1*'[2]per 10000'!L138</f>
        <v>0</v>
      </c>
      <c r="J101" s="9">
        <f>0.1*'[2]per 10000'!I138+0.2*'[2]per 10000'!J138+0.4*'[2]per 10000'!K138+0.2*'[2]per 10000'!L138+0.1*'[2]per 10000'!M138</f>
        <v>0</v>
      </c>
      <c r="K101" s="9">
        <f>0.1*'[2]per 10000'!J138+0.2*'[2]per 10000'!K138+0.4*'[2]per 10000'!L138+0.2*'[2]per 10000'!M138+0.1*'[2]per 10000'!N138</f>
        <v>0</v>
      </c>
      <c r="L101" s="9">
        <f>0.1*'[2]per 10000'!K138+0.2*'[2]per 10000'!L138+0.4*'[2]per 10000'!M138+0.2*'[2]per 10000'!N138+0.1*'[2]per 10000'!O138</f>
        <v>0</v>
      </c>
      <c r="M101" s="9">
        <f>0.1*'[2]per 10000'!L138+0.2*'[2]per 10000'!M138+0.4*'[2]per 10000'!N138+0.2*'[2]per 10000'!O138+0.1*'[2]per 10000'!P138</f>
        <v>0</v>
      </c>
      <c r="N101" s="9">
        <f>0.1*'[2]per 10000'!M138+0.2*'[2]per 10000'!N138+0.4*'[2]per 10000'!O138+0.2*'[2]per 10000'!P138+0.1*'[2]per 10000'!Q138</f>
        <v>0</v>
      </c>
      <c r="O101" s="9">
        <f>0.1*'[2]per 10000'!N138+0.2*'[2]per 10000'!O138+0.4*'[2]per 10000'!P138+0.2*'[2]per 10000'!Q138+0.1*'[2]per 10000'!R138</f>
        <v>0</v>
      </c>
      <c r="P101" s="9">
        <f>0.1*'[2]per 10000'!O138+0.2*'[2]per 10000'!P138+0.4*'[2]per 10000'!Q138+0.2*'[2]per 10000'!R138+0.1*'[2]per 10000'!S138</f>
        <v>0</v>
      </c>
      <c r="Q101" s="9">
        <f>0.1*'[2]per 10000'!P138+0.2*'[2]per 10000'!Q138+0.4*'[2]per 10000'!R138+0.2*'[2]per 10000'!S138+0.1*'[2]per 10000'!T138</f>
        <v>0</v>
      </c>
      <c r="R101" s="9">
        <f>0.1*'[2]per 10000'!Q138+0.2*'[2]per 10000'!R138+0.4*'[2]per 10000'!S138+0.2*'[2]per 10000'!T138+0.1*'[2]per 10000'!U138</f>
        <v>0</v>
      </c>
      <c r="S101" s="9">
        <f>0.1*'[2]per 10000'!R138+0.2*'[2]per 10000'!S138+0.4*'[2]per 10000'!T138+0.2*'[2]per 10000'!U138+0.1*'[2]per 10000'!V138</f>
        <v>0</v>
      </c>
      <c r="T101" s="9">
        <f>0.1*'[2]per 10000'!S138+0.2*'[2]per 10000'!T138+0.4*'[2]per 10000'!U138+0.2*'[2]per 10000'!V138+0.1*'[2]per 10000'!W138</f>
        <v>0</v>
      </c>
      <c r="U101" s="9">
        <f>0.1*'[2]per 10000'!T138+0.2*'[2]per 10000'!U138+0.4*'[2]per 10000'!V138+0.2*'[2]per 10000'!W138+0.1*'[2]per 10000'!X138</f>
        <v>0</v>
      </c>
      <c r="V101" s="9">
        <f>0.1*'[2]per 10000'!U138+0.2*'[2]per 10000'!V138+0.4*'[2]per 10000'!W138+0.2*'[2]per 10000'!X138+0.1*'[2]per 10000'!Y138</f>
        <v>0</v>
      </c>
      <c r="W101" s="9">
        <f>0.1*'[2]per 10000'!V138+0.2*'[2]per 10000'!W138+0.4*'[2]per 10000'!X138+0.2*'[2]per 10000'!Y138+0.1*'[2]per 10000'!Z138</f>
        <v>0</v>
      </c>
      <c r="X101" s="9">
        <f>0.1*'[2]per 10000'!W138+0.2*'[2]per 10000'!X138+0.4*'[2]per 10000'!Y138+0.2*'[2]per 10000'!Z138+0.1*'[2]per 10000'!AA138</f>
        <v>0</v>
      </c>
      <c r="Y101" s="9">
        <f>0.1*'[2]per 10000'!X138+0.2*'[2]per 10000'!Y138+0.4*'[2]per 10000'!Z138+0.2*'[2]per 10000'!AA138+0.1*'[2]per 10000'!AB138</f>
        <v>0</v>
      </c>
      <c r="Z101" s="9">
        <f>0.1*'[2]per 10000'!Y138+0.2*'[2]per 10000'!Z138+0.4*'[2]per 10000'!AA138+0.2*'[2]per 10000'!AB138+0.1*'[2]per 10000'!AC138</f>
        <v>0</v>
      </c>
      <c r="AA101" s="9">
        <f>0.1*'[2]per 10000'!Z138+0.2*'[2]per 10000'!AA138+0.4*'[2]per 10000'!AB138+0.2*'[2]per 10000'!AC138+0.1*'[2]per 10000'!AD138</f>
        <v>0</v>
      </c>
      <c r="AB101" s="9">
        <f>0.1*'[2]per 10000'!AA138+0.2*'[2]per 10000'!AB138+0.4*'[2]per 10000'!AC138+0.2*'[2]per 10000'!AD138+0.1*'[2]per 10000'!AE138</f>
        <v>0</v>
      </c>
      <c r="AC101" s="9">
        <f>0.1*'[2]per 10000'!AB138+0.2*'[2]per 10000'!AC138+0.4*'[2]per 10000'!AD138+0.2*'[2]per 10000'!AE138+0.1*'[2]per 10000'!AF138</f>
        <v>0</v>
      </c>
      <c r="AD101" s="9">
        <f>0.1*'[2]per 10000'!AC138+0.2*'[2]per 10000'!AD138+0.4*'[2]per 10000'!AE138+0.2*'[2]per 10000'!AF138+0.1*'[2]per 10000'!AG138</f>
        <v>0</v>
      </c>
      <c r="AE101" s="9">
        <f>0.1*'[2]per 10000'!AD138+0.2*'[2]per 10000'!AE138+0.4*'[2]per 10000'!AF138+0.2*'[2]per 10000'!AG138+0.1*'[2]per 10000'!AH138</f>
        <v>0</v>
      </c>
      <c r="AF101" s="9">
        <f>(0.1*'[2]per 10000'!AE138+0.2*'[2]per 10000'!AF138+0.4*'[2]per 10000'!AG138+0.2*'[2]per 10000'!AH138)/0.9</f>
        <v>0</v>
      </c>
      <c r="AG101" s="9">
        <f>(0.1*'[2]per 10000'!AF138+0.2*'[2]per 10000'!AG138+0.4*'[2]per 10000'!AH138)/0.7</f>
        <v>0</v>
      </c>
    </row>
    <row r="102" spans="1:35" x14ac:dyDescent="0.2">
      <c r="A102" s="19" t="s">
        <v>110</v>
      </c>
      <c r="B102" s="8" t="s">
        <v>110</v>
      </c>
      <c r="C102" s="9">
        <f>0.1*'[2]per 10000'!B140+0.2*'[2]per 10000'!C140+0.4*'[2]per 10000'!D140+0.2*'[2]per 10000'!E140+0.1*'[2]per 10000'!F140</f>
        <v>0</v>
      </c>
      <c r="D102" s="9">
        <f>0.1*'[2]per 10000'!C140+0.2*'[2]per 10000'!D140+0.4*'[2]per 10000'!E140+0.2*'[2]per 10000'!F140+0.1*'[2]per 10000'!G140</f>
        <v>0</v>
      </c>
      <c r="E102" s="9">
        <f>0.1*'[2]per 10000'!D140+0.2*'[2]per 10000'!E140+0.4*'[2]per 10000'!F140+0.2*'[2]per 10000'!G140+0.1*'[2]per 10000'!H140</f>
        <v>0</v>
      </c>
      <c r="F102" s="9">
        <f>0.1*'[2]per 10000'!E140+0.2*'[2]per 10000'!F140+0.4*'[2]per 10000'!G140+0.2*'[2]per 10000'!H140+0.1*'[2]per 10000'!I140</f>
        <v>1.9311824028552709E-3</v>
      </c>
      <c r="G102" s="9">
        <f>0.1*'[2]per 10000'!F140+0.2*'[2]per 10000'!G140+0.4*'[2]per 10000'!H140+0.2*'[2]per 10000'!I140+0.1*'[2]per 10000'!J140</f>
        <v>5.5828380545666313E-3</v>
      </c>
      <c r="H102" s="9">
        <f>0.1*'[2]per 10000'!G140+0.2*'[2]per 10000'!H140+0.4*'[2]per 10000'!I140+0.2*'[2]per 10000'!J140+0.1*'[2]per 10000'!K140</f>
        <v>2.1712718279751665E-2</v>
      </c>
      <c r="I102" s="9">
        <f>0.1*'[2]per 10000'!H140+0.2*'[2]per 10000'!I140+0.4*'[2]per 10000'!J140+0.2*'[2]per 10000'!K140+0.1*'[2]per 10000'!L140</f>
        <v>3.8299800351834543E-2</v>
      </c>
      <c r="J102" s="9">
        <f>0.1*'[2]per 10000'!I140+0.2*'[2]per 10000'!J140+0.4*'[2]per 10000'!K140+0.2*'[2]per 10000'!L140+0.1*'[2]per 10000'!M140</f>
        <v>7.1395488274651434E-2</v>
      </c>
      <c r="K102" s="9">
        <f>0.1*'[2]per 10000'!J140+0.2*'[2]per 10000'!K140+0.4*'[2]per 10000'!L140+0.2*'[2]per 10000'!M140+0.1*'[2]per 10000'!N140</f>
        <v>8.7675144915587158E-2</v>
      </c>
      <c r="L102" s="9">
        <f>0.1*'[2]per 10000'!K140+0.2*'[2]per 10000'!L140+0.4*'[2]per 10000'!M140+0.2*'[2]per 10000'!N140+0.1*'[2]per 10000'!O140</f>
        <v>0.25726972940335013</v>
      </c>
      <c r="M102" s="9">
        <f>0.1*'[2]per 10000'!L140+0.2*'[2]per 10000'!M140+0.4*'[2]per 10000'!N140+0.2*'[2]per 10000'!O140+0.1*'[2]per 10000'!P140</f>
        <v>0.46080106769478135</v>
      </c>
      <c r="N102" s="9">
        <f>0.1*'[2]per 10000'!M140+0.2*'[2]per 10000'!N140+0.4*'[2]per 10000'!O140+0.2*'[2]per 10000'!P140+0.1*'[2]per 10000'!Q140</f>
        <v>0.84509782756490648</v>
      </c>
      <c r="O102" s="9">
        <f>0.1*'[2]per 10000'!N140+0.2*'[2]per 10000'!O140+0.4*'[2]per 10000'!P140+0.2*'[2]per 10000'!Q140+0.1*'[2]per 10000'!R140</f>
        <v>0.72417988329217775</v>
      </c>
      <c r="P102" s="9">
        <f>0.1*'[2]per 10000'!O140+0.2*'[2]per 10000'!P140+0.4*'[2]per 10000'!Q140+0.2*'[2]per 10000'!R140+0.1*'[2]per 10000'!S140</f>
        <v>0.65061923440166247</v>
      </c>
      <c r="Q102" s="9">
        <f>0.1*'[2]per 10000'!P140+0.2*'[2]per 10000'!Q140+0.4*'[2]per 10000'!R140+0.2*'[2]per 10000'!S140+0.1*'[2]per 10000'!T140</f>
        <v>0.39927680224905204</v>
      </c>
      <c r="R102" s="9">
        <f>0.1*'[2]per 10000'!Q140+0.2*'[2]per 10000'!R140+0.4*'[2]per 10000'!S140+0.2*'[2]per 10000'!T140+0.1*'[2]per 10000'!U140</f>
        <v>0.22523038291852587</v>
      </c>
      <c r="S102" s="9">
        <f>0.1*'[2]per 10000'!R140+0.2*'[2]per 10000'!S140+0.4*'[2]per 10000'!T140+0.2*'[2]per 10000'!U140+0.1*'[2]per 10000'!V140</f>
        <v>7.6466857926280565E-2</v>
      </c>
      <c r="T102" s="9">
        <f>0.1*'[2]per 10000'!S140+0.2*'[2]per 10000'!T140+0.4*'[2]per 10000'!U140+0.2*'[2]per 10000'!V140+0.1*'[2]per 10000'!W140</f>
        <v>1.7232946180302394E-2</v>
      </c>
      <c r="U102" s="9">
        <f>0.1*'[2]per 10000'!T140+0.2*'[2]per 10000'!U140+0.4*'[2]per 10000'!V140+0.2*'[2]per 10000'!W140+0.1*'[2]per 10000'!X140</f>
        <v>0</v>
      </c>
      <c r="V102" s="9">
        <f>0.1*'[2]per 10000'!U140+0.2*'[2]per 10000'!V140+0.4*'[2]per 10000'!W140+0.2*'[2]per 10000'!X140+0.1*'[2]per 10000'!Y140</f>
        <v>0</v>
      </c>
      <c r="W102" s="9">
        <f>0.1*'[2]per 10000'!V140+0.2*'[2]per 10000'!W140+0.4*'[2]per 10000'!X140+0.2*'[2]per 10000'!Y140+0.1*'[2]per 10000'!Z140</f>
        <v>0</v>
      </c>
      <c r="X102" s="9">
        <f>0.1*'[2]per 10000'!W140+0.2*'[2]per 10000'!X140+0.4*'[2]per 10000'!Y140+0.2*'[2]per 10000'!Z140+0.1*'[2]per 10000'!AA140</f>
        <v>0</v>
      </c>
      <c r="Y102" s="9">
        <f>0.1*'[2]per 10000'!X140+0.2*'[2]per 10000'!Y140+0.4*'[2]per 10000'!Z140+0.2*'[2]per 10000'!AA140+0.1*'[2]per 10000'!AB140</f>
        <v>0</v>
      </c>
      <c r="Z102" s="9">
        <f>0.1*'[2]per 10000'!Y140+0.2*'[2]per 10000'!Z140+0.4*'[2]per 10000'!AA140+0.2*'[2]per 10000'!AB140+0.1*'[2]per 10000'!AC140</f>
        <v>0</v>
      </c>
      <c r="AA102" s="9">
        <f>0.1*'[2]per 10000'!Z140+0.2*'[2]per 10000'!AA140+0.4*'[2]per 10000'!AB140+0.2*'[2]per 10000'!AC140+0.1*'[2]per 10000'!AD140</f>
        <v>0</v>
      </c>
      <c r="AB102" s="9">
        <f>0.1*'[2]per 10000'!AA140+0.2*'[2]per 10000'!AB140+0.4*'[2]per 10000'!AC140+0.2*'[2]per 10000'!AD140+0.1*'[2]per 10000'!AE140</f>
        <v>0</v>
      </c>
      <c r="AC102" s="9">
        <f>0.1*'[2]per 10000'!AB140+0.2*'[2]per 10000'!AC140+0.4*'[2]per 10000'!AD140+0.2*'[2]per 10000'!AE140+0.1*'[2]per 10000'!AF140</f>
        <v>0</v>
      </c>
      <c r="AD102" s="9">
        <f>0.1*'[2]per 10000'!AC140+0.2*'[2]per 10000'!AD140+0.4*'[2]per 10000'!AE140+0.2*'[2]per 10000'!AF140+0.1*'[2]per 10000'!AG140</f>
        <v>0</v>
      </c>
      <c r="AE102" s="9">
        <f>0.1*'[2]per 10000'!AD140+0.2*'[2]per 10000'!AE140+0.4*'[2]per 10000'!AF140+0.2*'[2]per 10000'!AG140+0.1*'[2]per 10000'!AH140</f>
        <v>0</v>
      </c>
      <c r="AF102" s="9">
        <f>(0.1*'[2]per 10000'!AE140+0.2*'[2]per 10000'!AF140+0.4*'[2]per 10000'!AG140+0.2*'[2]per 10000'!AH140)/0.9</f>
        <v>0</v>
      </c>
      <c r="AG102" s="9">
        <f>(0.1*'[2]per 10000'!AF140+0.2*'[2]per 10000'!AG140+0.4*'[2]per 10000'!AH140)/0.7</f>
        <v>0</v>
      </c>
    </row>
    <row r="103" spans="1:35" x14ac:dyDescent="0.2">
      <c r="A103" s="19" t="s">
        <v>111</v>
      </c>
      <c r="B103" s="8" t="s">
        <v>111</v>
      </c>
      <c r="C103" s="9">
        <f>0.1*'[2]per 10000'!B141+0.2*'[2]per 10000'!C141+0.4*'[2]per 10000'!D141+0.2*'[2]per 10000'!E141+0.1*'[2]per 10000'!F141</f>
        <v>0</v>
      </c>
      <c r="D103" s="9">
        <f>0.1*'[2]per 10000'!C141+0.2*'[2]per 10000'!D141+0.4*'[2]per 10000'!E141+0.2*'[2]per 10000'!F141+0.1*'[2]per 10000'!G141</f>
        <v>0</v>
      </c>
      <c r="E103" s="9">
        <f>0.1*'[2]per 10000'!D141+0.2*'[2]per 10000'!E141+0.4*'[2]per 10000'!F141+0.2*'[2]per 10000'!G141+0.1*'[2]per 10000'!H141</f>
        <v>0</v>
      </c>
      <c r="F103" s="9">
        <f>0.1*'[2]per 10000'!E141+0.2*'[2]per 10000'!F141+0.4*'[2]per 10000'!G141+0.2*'[2]per 10000'!H141+0.1*'[2]per 10000'!I141</f>
        <v>0</v>
      </c>
      <c r="G103" s="9">
        <f>0.1*'[2]per 10000'!F141+0.2*'[2]per 10000'!G141+0.4*'[2]per 10000'!H141+0.2*'[2]per 10000'!I141+0.1*'[2]per 10000'!J141</f>
        <v>0</v>
      </c>
      <c r="H103" s="9">
        <f>0.1*'[2]per 10000'!G141+0.2*'[2]per 10000'!H141+0.4*'[2]per 10000'!I141+0.2*'[2]per 10000'!J141+0.1*'[2]per 10000'!K141</f>
        <v>0</v>
      </c>
      <c r="I103" s="9">
        <f>0.1*'[2]per 10000'!H141+0.2*'[2]per 10000'!I141+0.4*'[2]per 10000'!J141+0.2*'[2]per 10000'!K141+0.1*'[2]per 10000'!L141</f>
        <v>0</v>
      </c>
      <c r="J103" s="9">
        <f>0.1*'[2]per 10000'!I141+0.2*'[2]per 10000'!J141+0.4*'[2]per 10000'!K141+0.2*'[2]per 10000'!L141+0.1*'[2]per 10000'!M141</f>
        <v>0</v>
      </c>
      <c r="K103" s="9">
        <f>0.1*'[2]per 10000'!J141+0.2*'[2]per 10000'!K141+0.4*'[2]per 10000'!L141+0.2*'[2]per 10000'!M141+0.1*'[2]per 10000'!N141</f>
        <v>0</v>
      </c>
      <c r="L103" s="9">
        <f>0.1*'[2]per 10000'!K141+0.2*'[2]per 10000'!L141+0.4*'[2]per 10000'!M141+0.2*'[2]per 10000'!N141+0.1*'[2]per 10000'!O141</f>
        <v>0</v>
      </c>
      <c r="M103" s="9">
        <f>0.1*'[2]per 10000'!L141+0.2*'[2]per 10000'!M141+0.4*'[2]per 10000'!N141+0.2*'[2]per 10000'!O141+0.1*'[2]per 10000'!P141</f>
        <v>0</v>
      </c>
      <c r="N103" s="9">
        <f>0.1*'[2]per 10000'!M141+0.2*'[2]per 10000'!N141+0.4*'[2]per 10000'!O141+0.2*'[2]per 10000'!P141+0.1*'[2]per 10000'!Q141</f>
        <v>0</v>
      </c>
      <c r="O103" s="9">
        <f>0.1*'[2]per 10000'!N141+0.2*'[2]per 10000'!O141+0.4*'[2]per 10000'!P141+0.2*'[2]per 10000'!Q141+0.1*'[2]per 10000'!R141</f>
        <v>0</v>
      </c>
      <c r="P103" s="9">
        <f>0.1*'[2]per 10000'!O141+0.2*'[2]per 10000'!P141+0.4*'[2]per 10000'!Q141+0.2*'[2]per 10000'!R141+0.1*'[2]per 10000'!S141</f>
        <v>0</v>
      </c>
      <c r="Q103" s="9">
        <f>0.1*'[2]per 10000'!P141+0.2*'[2]per 10000'!Q141+0.4*'[2]per 10000'!R141+0.2*'[2]per 10000'!S141+0.1*'[2]per 10000'!T141</f>
        <v>0</v>
      </c>
      <c r="R103" s="9">
        <f>0.1*'[2]per 10000'!Q141+0.2*'[2]per 10000'!R141+0.4*'[2]per 10000'!S141+0.2*'[2]per 10000'!T141+0.1*'[2]per 10000'!U141</f>
        <v>0</v>
      </c>
      <c r="S103" s="9">
        <f>0.1*'[2]per 10000'!R141+0.2*'[2]per 10000'!S141+0.4*'[2]per 10000'!T141+0.2*'[2]per 10000'!U141+0.1*'[2]per 10000'!V141</f>
        <v>0</v>
      </c>
      <c r="T103" s="9">
        <f>0.1*'[2]per 10000'!S141+0.2*'[2]per 10000'!T141+0.4*'[2]per 10000'!U141+0.2*'[2]per 10000'!V141+0.1*'[2]per 10000'!W141</f>
        <v>0</v>
      </c>
      <c r="U103" s="9">
        <f>0.1*'[2]per 10000'!T141+0.2*'[2]per 10000'!U141+0.4*'[2]per 10000'!V141+0.2*'[2]per 10000'!W141+0.1*'[2]per 10000'!X141</f>
        <v>0</v>
      </c>
      <c r="V103" s="9">
        <f>0.1*'[2]per 10000'!U141+0.2*'[2]per 10000'!V141+0.4*'[2]per 10000'!W141+0.2*'[2]per 10000'!X141+0.1*'[2]per 10000'!Y141</f>
        <v>0</v>
      </c>
      <c r="W103" s="9">
        <f>0.1*'[2]per 10000'!V141+0.2*'[2]per 10000'!W141+0.4*'[2]per 10000'!X141+0.2*'[2]per 10000'!Y141+0.1*'[2]per 10000'!Z141</f>
        <v>0</v>
      </c>
      <c r="X103" s="9">
        <f>0.1*'[2]per 10000'!W141+0.2*'[2]per 10000'!X141+0.4*'[2]per 10000'!Y141+0.2*'[2]per 10000'!Z141+0.1*'[2]per 10000'!AA141</f>
        <v>0</v>
      </c>
      <c r="Y103" s="9">
        <f>0.1*'[2]per 10000'!X141+0.2*'[2]per 10000'!Y141+0.4*'[2]per 10000'!Z141+0.2*'[2]per 10000'!AA141+0.1*'[2]per 10000'!AB141</f>
        <v>0</v>
      </c>
      <c r="Z103" s="9">
        <f>0.1*'[2]per 10000'!Y141+0.2*'[2]per 10000'!Z141+0.4*'[2]per 10000'!AA141+0.2*'[2]per 10000'!AB141+0.1*'[2]per 10000'!AC141</f>
        <v>0</v>
      </c>
      <c r="AA103" s="9">
        <f>0.1*'[2]per 10000'!Z141+0.2*'[2]per 10000'!AA141+0.4*'[2]per 10000'!AB141+0.2*'[2]per 10000'!AC141+0.1*'[2]per 10000'!AD141</f>
        <v>0</v>
      </c>
      <c r="AB103" s="9">
        <f>0.1*'[2]per 10000'!AA141+0.2*'[2]per 10000'!AB141+0.4*'[2]per 10000'!AC141+0.2*'[2]per 10000'!AD141+0.1*'[2]per 10000'!AE141</f>
        <v>0</v>
      </c>
      <c r="AC103" s="9">
        <f>0.1*'[2]per 10000'!AB141+0.2*'[2]per 10000'!AC141+0.4*'[2]per 10000'!AD141+0.2*'[2]per 10000'!AE141+0.1*'[2]per 10000'!AF141</f>
        <v>0</v>
      </c>
      <c r="AD103" s="9">
        <f>0.1*'[2]per 10000'!AC141+0.2*'[2]per 10000'!AD141+0.4*'[2]per 10000'!AE141+0.2*'[2]per 10000'!AF141+0.1*'[2]per 10000'!AG141</f>
        <v>0</v>
      </c>
      <c r="AE103" s="9">
        <f>0.1*'[2]per 10000'!AD141+0.2*'[2]per 10000'!AE141+0.4*'[2]per 10000'!AF141+0.2*'[2]per 10000'!AG141+0.1*'[2]per 10000'!AH141</f>
        <v>0</v>
      </c>
      <c r="AF103" s="9">
        <f>(0.1*'[2]per 10000'!AE141+0.2*'[2]per 10000'!AF141+0.4*'[2]per 10000'!AG141+0.2*'[2]per 10000'!AH141)/0.9</f>
        <v>0</v>
      </c>
      <c r="AG103" s="9">
        <f>(0.1*'[2]per 10000'!AF141+0.2*'[2]per 10000'!AG141+0.4*'[2]per 10000'!AH141)/0.7</f>
        <v>0</v>
      </c>
    </row>
    <row r="104" spans="1:35" x14ac:dyDescent="0.2">
      <c r="A104" s="19" t="s">
        <v>112</v>
      </c>
      <c r="B104" s="8" t="s">
        <v>112</v>
      </c>
      <c r="C104" s="9">
        <f>0.1*'[2]per 10000'!B143+0.2*'[2]per 10000'!C143+0.4*'[2]per 10000'!D143+0.2*'[2]per 10000'!E143+0.1*'[2]per 10000'!F143</f>
        <v>0</v>
      </c>
      <c r="D104" s="9">
        <f>0.1*'[2]per 10000'!C143+0.2*'[2]per 10000'!D143+0.4*'[2]per 10000'!E143+0.2*'[2]per 10000'!F143+0.1*'[2]per 10000'!G143</f>
        <v>0</v>
      </c>
      <c r="E104" s="9">
        <f>0.1*'[2]per 10000'!D143+0.2*'[2]per 10000'!E143+0.4*'[2]per 10000'!F143+0.2*'[2]per 10000'!G143+0.1*'[2]per 10000'!H143</f>
        <v>0</v>
      </c>
      <c r="F104" s="9">
        <f>0.1*'[2]per 10000'!E143+0.2*'[2]per 10000'!F143+0.4*'[2]per 10000'!G143+0.2*'[2]per 10000'!H143+0.1*'[2]per 10000'!I143</f>
        <v>0</v>
      </c>
      <c r="G104" s="9">
        <f>0.1*'[2]per 10000'!F143+0.2*'[2]per 10000'!G143+0.4*'[2]per 10000'!H143+0.2*'[2]per 10000'!I143+0.1*'[2]per 10000'!J143</f>
        <v>0</v>
      </c>
      <c r="H104" s="9">
        <f>0.1*'[2]per 10000'!G143+0.2*'[2]per 10000'!H143+0.4*'[2]per 10000'!I143+0.2*'[2]per 10000'!J143+0.1*'[2]per 10000'!K143</f>
        <v>0</v>
      </c>
      <c r="I104" s="9">
        <f>0.1*'[2]per 10000'!H143+0.2*'[2]per 10000'!I143+0.4*'[2]per 10000'!J143+0.2*'[2]per 10000'!K143+0.1*'[2]per 10000'!L143</f>
        <v>0</v>
      </c>
      <c r="J104" s="9">
        <f>0.1*'[2]per 10000'!I143+0.2*'[2]per 10000'!J143+0.4*'[2]per 10000'!K143+0.2*'[2]per 10000'!L143+0.1*'[2]per 10000'!M143</f>
        <v>0</v>
      </c>
      <c r="K104" s="9">
        <f>0.1*'[2]per 10000'!J143+0.2*'[2]per 10000'!K143+0.4*'[2]per 10000'!L143+0.2*'[2]per 10000'!M143+0.1*'[2]per 10000'!N143</f>
        <v>0</v>
      </c>
      <c r="L104" s="9">
        <f>0.1*'[2]per 10000'!K143+0.2*'[2]per 10000'!L143+0.4*'[2]per 10000'!M143+0.2*'[2]per 10000'!N143+0.1*'[2]per 10000'!O143</f>
        <v>0</v>
      </c>
      <c r="M104" s="9">
        <f>0.1*'[2]per 10000'!L143+0.2*'[2]per 10000'!M143+0.4*'[2]per 10000'!N143+0.2*'[2]per 10000'!O143+0.1*'[2]per 10000'!P143</f>
        <v>0</v>
      </c>
      <c r="N104" s="9">
        <f>0.1*'[2]per 10000'!M143+0.2*'[2]per 10000'!N143+0.4*'[2]per 10000'!O143+0.2*'[2]per 10000'!P143+0.1*'[2]per 10000'!Q143</f>
        <v>0</v>
      </c>
      <c r="O104" s="9">
        <f>0.1*'[2]per 10000'!N143+0.2*'[2]per 10000'!O143+0.4*'[2]per 10000'!P143+0.2*'[2]per 10000'!Q143+0.1*'[2]per 10000'!R143</f>
        <v>0</v>
      </c>
      <c r="P104" s="9">
        <f>0.1*'[2]per 10000'!O143+0.2*'[2]per 10000'!P143+0.4*'[2]per 10000'!Q143+0.2*'[2]per 10000'!R143+0.1*'[2]per 10000'!S143</f>
        <v>0</v>
      </c>
      <c r="Q104" s="9">
        <f>0.1*'[2]per 10000'!P143+0.2*'[2]per 10000'!Q143+0.4*'[2]per 10000'!R143+0.2*'[2]per 10000'!S143+0.1*'[2]per 10000'!T143</f>
        <v>0</v>
      </c>
      <c r="R104" s="9">
        <f>0.1*'[2]per 10000'!Q143+0.2*'[2]per 10000'!R143+0.4*'[2]per 10000'!S143+0.2*'[2]per 10000'!T143+0.1*'[2]per 10000'!U143</f>
        <v>0</v>
      </c>
      <c r="S104" s="9">
        <f>0.1*'[2]per 10000'!R143+0.2*'[2]per 10000'!S143+0.4*'[2]per 10000'!T143+0.2*'[2]per 10000'!U143+0.1*'[2]per 10000'!V143</f>
        <v>0</v>
      </c>
      <c r="T104" s="9">
        <f>0.1*'[2]per 10000'!S143+0.2*'[2]per 10000'!T143+0.4*'[2]per 10000'!U143+0.2*'[2]per 10000'!V143+0.1*'[2]per 10000'!W143</f>
        <v>0</v>
      </c>
      <c r="U104" s="9">
        <f>0.1*'[2]per 10000'!T143+0.2*'[2]per 10000'!U143+0.4*'[2]per 10000'!V143+0.2*'[2]per 10000'!W143+0.1*'[2]per 10000'!X143</f>
        <v>0</v>
      </c>
      <c r="V104" s="9">
        <f>0.1*'[2]per 10000'!U143+0.2*'[2]per 10000'!V143+0.4*'[2]per 10000'!W143+0.2*'[2]per 10000'!X143+0.1*'[2]per 10000'!Y143</f>
        <v>0</v>
      </c>
      <c r="W104" s="9">
        <f>0.1*'[2]per 10000'!V143+0.2*'[2]per 10000'!W143+0.4*'[2]per 10000'!X143+0.2*'[2]per 10000'!Y143+0.1*'[2]per 10000'!Z143</f>
        <v>0</v>
      </c>
      <c r="X104" s="9">
        <f>0.1*'[2]per 10000'!W143+0.2*'[2]per 10000'!X143+0.4*'[2]per 10000'!Y143+0.2*'[2]per 10000'!Z143+0.1*'[2]per 10000'!AA143</f>
        <v>0</v>
      </c>
      <c r="Y104" s="9">
        <f>0.1*'[2]per 10000'!X143+0.2*'[2]per 10000'!Y143+0.4*'[2]per 10000'!Z143+0.2*'[2]per 10000'!AA143+0.1*'[2]per 10000'!AB143</f>
        <v>0</v>
      </c>
      <c r="Z104" s="9">
        <f>0.1*'[2]per 10000'!Y143+0.2*'[2]per 10000'!Z143+0.4*'[2]per 10000'!AA143+0.2*'[2]per 10000'!AB143+0.1*'[2]per 10000'!AC143</f>
        <v>0</v>
      </c>
      <c r="AA104" s="9">
        <f>0.1*'[2]per 10000'!Z143+0.2*'[2]per 10000'!AA143+0.4*'[2]per 10000'!AB143+0.2*'[2]per 10000'!AC143+0.1*'[2]per 10000'!AD143</f>
        <v>0</v>
      </c>
      <c r="AB104" s="9">
        <f>0.1*'[2]per 10000'!AA143+0.2*'[2]per 10000'!AB143+0.4*'[2]per 10000'!AC143+0.2*'[2]per 10000'!AD143+0.1*'[2]per 10000'!AE143</f>
        <v>0</v>
      </c>
      <c r="AC104" s="9">
        <f>0.1*'[2]per 10000'!AB143+0.2*'[2]per 10000'!AC143+0.4*'[2]per 10000'!AD143+0.2*'[2]per 10000'!AE143+0.1*'[2]per 10000'!AF143</f>
        <v>0</v>
      </c>
      <c r="AD104" s="9">
        <f>0.1*'[2]per 10000'!AC143+0.2*'[2]per 10000'!AD143+0.4*'[2]per 10000'!AE143+0.2*'[2]per 10000'!AF143+0.1*'[2]per 10000'!AG143</f>
        <v>0</v>
      </c>
      <c r="AE104" s="9">
        <f>0.1*'[2]per 10000'!AD143+0.2*'[2]per 10000'!AE143+0.4*'[2]per 10000'!AF143+0.2*'[2]per 10000'!AG143+0.1*'[2]per 10000'!AH143</f>
        <v>0</v>
      </c>
      <c r="AF104" s="9">
        <f>(0.1*'[2]per 10000'!AE143+0.2*'[2]per 10000'!AF143+0.4*'[2]per 10000'!AG143+0.2*'[2]per 10000'!AH143)/0.9</f>
        <v>0</v>
      </c>
      <c r="AG104" s="9">
        <f>(0.1*'[2]per 10000'!AF143+0.2*'[2]per 10000'!AG143+0.4*'[2]per 10000'!AH143)/0.7</f>
        <v>0</v>
      </c>
    </row>
    <row r="105" spans="1:35" x14ac:dyDescent="0.2">
      <c r="A105" s="19" t="s">
        <v>113</v>
      </c>
      <c r="B105" s="8" t="s">
        <v>113</v>
      </c>
      <c r="C105" s="9">
        <f>0.1*'[2]per 10000'!B144+0.2*'[2]per 10000'!C144+0.4*'[2]per 10000'!D144+0.2*'[2]per 10000'!E144+0.1*'[2]per 10000'!F144</f>
        <v>0.14582705491699915</v>
      </c>
      <c r="D105" s="9">
        <f>0.1*'[2]per 10000'!C144+0.2*'[2]per 10000'!D144+0.4*'[2]per 10000'!E144+0.2*'[2]per 10000'!F144+0.1*'[2]per 10000'!G144</f>
        <v>9.2246122114943412E-3</v>
      </c>
      <c r="E105" s="9">
        <f>0.1*'[2]per 10000'!D144+0.2*'[2]per 10000'!E144+0.4*'[2]per 10000'!F144+0.2*'[2]per 10000'!G144+0.1*'[2]per 10000'!H144</f>
        <v>0</v>
      </c>
      <c r="F105" s="9">
        <f>0.1*'[2]per 10000'!E144+0.2*'[2]per 10000'!F144+0.4*'[2]per 10000'!G144+0.2*'[2]per 10000'!H144+0.1*'[2]per 10000'!I144</f>
        <v>0</v>
      </c>
      <c r="G105" s="9">
        <f>0.1*'[2]per 10000'!F144+0.2*'[2]per 10000'!G144+0.4*'[2]per 10000'!H144+0.2*'[2]per 10000'!I144+0.1*'[2]per 10000'!J144</f>
        <v>0</v>
      </c>
      <c r="H105" s="9">
        <f>0.1*'[2]per 10000'!G144+0.2*'[2]per 10000'!H144+0.4*'[2]per 10000'!I144+0.2*'[2]per 10000'!J144+0.1*'[2]per 10000'!K144</f>
        <v>0</v>
      </c>
      <c r="I105" s="9">
        <f>0.1*'[2]per 10000'!H144+0.2*'[2]per 10000'!I144+0.4*'[2]per 10000'!J144+0.2*'[2]per 10000'!K144+0.1*'[2]per 10000'!L144</f>
        <v>0</v>
      </c>
      <c r="J105" s="9">
        <f>0.1*'[2]per 10000'!I144+0.2*'[2]per 10000'!J144+0.4*'[2]per 10000'!K144+0.2*'[2]per 10000'!L144+0.1*'[2]per 10000'!M144</f>
        <v>0</v>
      </c>
      <c r="K105" s="9">
        <f>0.1*'[2]per 10000'!J144+0.2*'[2]per 10000'!K144+0.4*'[2]per 10000'!L144+0.2*'[2]per 10000'!M144+0.1*'[2]per 10000'!N144</f>
        <v>0</v>
      </c>
      <c r="L105" s="9">
        <f>0.1*'[2]per 10000'!K144+0.2*'[2]per 10000'!L144+0.4*'[2]per 10000'!M144+0.2*'[2]per 10000'!N144+0.1*'[2]per 10000'!O144</f>
        <v>0</v>
      </c>
      <c r="M105" s="9">
        <f>0.1*'[2]per 10000'!L144+0.2*'[2]per 10000'!M144+0.4*'[2]per 10000'!N144+0.2*'[2]per 10000'!O144+0.1*'[2]per 10000'!P144</f>
        <v>0</v>
      </c>
      <c r="N105" s="9">
        <f>0.1*'[2]per 10000'!M144+0.2*'[2]per 10000'!N144+0.4*'[2]per 10000'!O144+0.2*'[2]per 10000'!P144+0.1*'[2]per 10000'!Q144</f>
        <v>0</v>
      </c>
      <c r="O105" s="9">
        <f>0.1*'[2]per 10000'!N144+0.2*'[2]per 10000'!O144+0.4*'[2]per 10000'!P144+0.2*'[2]per 10000'!Q144+0.1*'[2]per 10000'!R144</f>
        <v>0</v>
      </c>
      <c r="P105" s="9">
        <f>0.1*'[2]per 10000'!O144+0.2*'[2]per 10000'!P144+0.4*'[2]per 10000'!Q144+0.2*'[2]per 10000'!R144+0.1*'[2]per 10000'!S144</f>
        <v>0</v>
      </c>
      <c r="Q105" s="9">
        <f>0.1*'[2]per 10000'!P144+0.2*'[2]per 10000'!Q144+0.4*'[2]per 10000'!R144+0.2*'[2]per 10000'!S144+0.1*'[2]per 10000'!T144</f>
        <v>0</v>
      </c>
      <c r="R105" s="9">
        <f>0.1*'[2]per 10000'!Q144+0.2*'[2]per 10000'!R144+0.4*'[2]per 10000'!S144+0.2*'[2]per 10000'!T144+0.1*'[2]per 10000'!U144</f>
        <v>0</v>
      </c>
      <c r="S105" s="9">
        <f>0.1*'[2]per 10000'!R144+0.2*'[2]per 10000'!S144+0.4*'[2]per 10000'!T144+0.2*'[2]per 10000'!U144+0.1*'[2]per 10000'!V144</f>
        <v>0</v>
      </c>
      <c r="T105" s="9">
        <f>0.1*'[2]per 10000'!S144+0.2*'[2]per 10000'!T144+0.4*'[2]per 10000'!U144+0.2*'[2]per 10000'!V144+0.1*'[2]per 10000'!W144</f>
        <v>0</v>
      </c>
      <c r="U105" s="9">
        <f>0.1*'[2]per 10000'!T144+0.2*'[2]per 10000'!U144+0.4*'[2]per 10000'!V144+0.2*'[2]per 10000'!W144+0.1*'[2]per 10000'!X144</f>
        <v>0</v>
      </c>
      <c r="V105" s="9">
        <f>0.1*'[2]per 10000'!U144+0.2*'[2]per 10000'!V144+0.4*'[2]per 10000'!W144+0.2*'[2]per 10000'!X144+0.1*'[2]per 10000'!Y144</f>
        <v>0</v>
      </c>
      <c r="W105" s="9">
        <f>0.1*'[2]per 10000'!V144+0.2*'[2]per 10000'!W144+0.4*'[2]per 10000'!X144+0.2*'[2]per 10000'!Y144+0.1*'[2]per 10000'!Z144</f>
        <v>0</v>
      </c>
      <c r="X105" s="9">
        <f>0.1*'[2]per 10000'!W144+0.2*'[2]per 10000'!X144+0.4*'[2]per 10000'!Y144+0.2*'[2]per 10000'!Z144+0.1*'[2]per 10000'!AA144</f>
        <v>0</v>
      </c>
      <c r="Y105" s="9">
        <f>0.1*'[2]per 10000'!X144+0.2*'[2]per 10000'!Y144+0.4*'[2]per 10000'!Z144+0.2*'[2]per 10000'!AA144+0.1*'[2]per 10000'!AB144</f>
        <v>0</v>
      </c>
      <c r="Z105" s="9">
        <f>0.1*'[2]per 10000'!Y144+0.2*'[2]per 10000'!Z144+0.4*'[2]per 10000'!AA144+0.2*'[2]per 10000'!AB144+0.1*'[2]per 10000'!AC144</f>
        <v>0</v>
      </c>
      <c r="AA105" s="9">
        <f>0.1*'[2]per 10000'!Z144+0.2*'[2]per 10000'!AA144+0.4*'[2]per 10000'!AB144+0.2*'[2]per 10000'!AC144+0.1*'[2]per 10000'!AD144</f>
        <v>0</v>
      </c>
      <c r="AB105" s="9">
        <f>0.1*'[2]per 10000'!AA144+0.2*'[2]per 10000'!AB144+0.4*'[2]per 10000'!AC144+0.2*'[2]per 10000'!AD144+0.1*'[2]per 10000'!AE144</f>
        <v>0</v>
      </c>
      <c r="AC105" s="9">
        <f>0.1*'[2]per 10000'!AB144+0.2*'[2]per 10000'!AC144+0.4*'[2]per 10000'!AD144+0.2*'[2]per 10000'!AE144+0.1*'[2]per 10000'!AF144</f>
        <v>0</v>
      </c>
      <c r="AD105" s="9">
        <f>0.1*'[2]per 10000'!AC144+0.2*'[2]per 10000'!AD144+0.4*'[2]per 10000'!AE144+0.2*'[2]per 10000'!AF144+0.1*'[2]per 10000'!AG144</f>
        <v>0</v>
      </c>
      <c r="AE105" s="9">
        <f>0.1*'[2]per 10000'!AD144+0.2*'[2]per 10000'!AE144+0.4*'[2]per 10000'!AF144+0.2*'[2]per 10000'!AG144+0.1*'[2]per 10000'!AH144</f>
        <v>0</v>
      </c>
      <c r="AF105" s="9">
        <f>(0.1*'[2]per 10000'!AE144+0.2*'[2]per 10000'!AF144+0.4*'[2]per 10000'!AG144+0.2*'[2]per 10000'!AH144)/0.9</f>
        <v>0</v>
      </c>
      <c r="AG105" s="9">
        <f>(0.1*'[2]per 10000'!AF144+0.2*'[2]per 10000'!AG144+0.4*'[2]per 10000'!AH144)/0.7</f>
        <v>0</v>
      </c>
    </row>
    <row r="106" spans="1:35" x14ac:dyDescent="0.2">
      <c r="A106" s="19" t="s">
        <v>114</v>
      </c>
      <c r="B106" s="8" t="s">
        <v>114</v>
      </c>
      <c r="C106" s="9">
        <f>0.1*'[2]per 10000'!B145+0.2*'[2]per 10000'!C145+0.4*'[2]per 10000'!D145+0.2*'[2]per 10000'!E145+0.1*'[2]per 10000'!F145</f>
        <v>2.5041275553824311E-2</v>
      </c>
      <c r="D106" s="9">
        <f>0.1*'[2]per 10000'!C145+0.2*'[2]per 10000'!D145+0.4*'[2]per 10000'!E145+0.2*'[2]per 10000'!F145+0.1*'[2]per 10000'!G145</f>
        <v>2.755438923308387E-2</v>
      </c>
      <c r="E106" s="9">
        <f>0.1*'[2]per 10000'!D145+0.2*'[2]per 10000'!E145+0.4*'[2]per 10000'!F145+0.2*'[2]per 10000'!G145+0.1*'[2]per 10000'!H145</f>
        <v>2.5141950786767949E-2</v>
      </c>
      <c r="F106" s="9">
        <f>0.1*'[2]per 10000'!E145+0.2*'[2]per 10000'!F145+0.4*'[2]per 10000'!G145+0.2*'[2]per 10000'!H145+0.1*'[2]per 10000'!I145</f>
        <v>3.1252002232959993E-2</v>
      </c>
      <c r="G106" s="9">
        <f>0.1*'[2]per 10000'!F145+0.2*'[2]per 10000'!G145+0.4*'[2]per 10000'!H145+0.2*'[2]per 10000'!I145+0.1*'[2]per 10000'!J145</f>
        <v>3.029961306067069E-2</v>
      </c>
      <c r="H106" s="9">
        <f>0.1*'[2]per 10000'!G145+0.2*'[2]per 10000'!H145+0.4*'[2]per 10000'!I145+0.2*'[2]per 10000'!J145+0.1*'[2]per 10000'!K145</f>
        <v>2.4011843764041849E-2</v>
      </c>
      <c r="I106" s="9">
        <f>0.1*'[2]per 10000'!H145+0.2*'[2]per 10000'!I145+0.4*'[2]per 10000'!J145+0.2*'[2]per 10000'!K145+0.1*'[2]per 10000'!L145</f>
        <v>2.7096566794095882E-2</v>
      </c>
      <c r="J106" s="9">
        <f>0.1*'[2]per 10000'!I145+0.2*'[2]per 10000'!J145+0.4*'[2]per 10000'!K145+0.2*'[2]per 10000'!L145+0.1*'[2]per 10000'!M145</f>
        <v>1.1816049644942003E-2</v>
      </c>
      <c r="K106" s="9">
        <f>0.1*'[2]per 10000'!J145+0.2*'[2]per 10000'!K145+0.4*'[2]per 10000'!L145+0.2*'[2]per 10000'!M145+0.1*'[2]per 10000'!N145</f>
        <v>5.9080248224710015E-3</v>
      </c>
      <c r="L106" s="9">
        <f>0.1*'[2]per 10000'!K145+0.2*'[2]per 10000'!L145+0.4*'[2]per 10000'!M145+0.2*'[2]per 10000'!N145+0.1*'[2]per 10000'!O145</f>
        <v>0</v>
      </c>
      <c r="M106" s="9">
        <f>0.1*'[2]per 10000'!L145+0.2*'[2]per 10000'!M145+0.4*'[2]per 10000'!N145+0.2*'[2]per 10000'!O145+0.1*'[2]per 10000'!P145</f>
        <v>0</v>
      </c>
      <c r="N106" s="9">
        <f>0.1*'[2]per 10000'!M145+0.2*'[2]per 10000'!N145+0.4*'[2]per 10000'!O145+0.2*'[2]per 10000'!P145+0.1*'[2]per 10000'!Q145</f>
        <v>0</v>
      </c>
      <c r="O106" s="9">
        <f>0.1*'[2]per 10000'!N145+0.2*'[2]per 10000'!O145+0.4*'[2]per 10000'!P145+0.2*'[2]per 10000'!Q145+0.1*'[2]per 10000'!R145</f>
        <v>0</v>
      </c>
      <c r="P106" s="9">
        <f>0.1*'[2]per 10000'!O145+0.2*'[2]per 10000'!P145+0.4*'[2]per 10000'!Q145+0.2*'[2]per 10000'!R145+0.1*'[2]per 10000'!S145</f>
        <v>0</v>
      </c>
      <c r="Q106" s="9">
        <f>0.1*'[2]per 10000'!P145+0.2*'[2]per 10000'!Q145+0.4*'[2]per 10000'!R145+0.2*'[2]per 10000'!S145+0.1*'[2]per 10000'!T145</f>
        <v>5.4370177541451722E-3</v>
      </c>
      <c r="R106" s="9">
        <f>0.1*'[2]per 10000'!Q145+0.2*'[2]per 10000'!R145+0.4*'[2]per 10000'!S145+0.2*'[2]per 10000'!T145+0.1*'[2]per 10000'!U145</f>
        <v>1.39150881007068E-2</v>
      </c>
      <c r="S106" s="9">
        <f>0.1*'[2]per 10000'!R145+0.2*'[2]per 10000'!S145+0.4*'[2]per 10000'!T145+0.2*'[2]per 10000'!U145+0.1*'[2]per 10000'!V145</f>
        <v>2.7830176201413599E-2</v>
      </c>
      <c r="T106" s="9">
        <f>0.1*'[2]per 10000'!S145+0.2*'[2]per 10000'!T145+0.4*'[2]per 10000'!U145+0.2*'[2]per 10000'!V145+0.1*'[2]per 10000'!W145</f>
        <v>2.3038245877956168E-2</v>
      </c>
      <c r="U106" s="9">
        <f>0.1*'[2]per 10000'!T145+0.2*'[2]per 10000'!U145+0.4*'[2]per 10000'!V145+0.2*'[2]per 10000'!W145+0.1*'[2]per 10000'!X145</f>
        <v>1.1519122938978084E-2</v>
      </c>
      <c r="V106" s="9">
        <f>0.1*'[2]per 10000'!U145+0.2*'[2]per 10000'!V145+0.4*'[2]per 10000'!W145+0.2*'[2]per 10000'!X145+0.1*'[2]per 10000'!Y145</f>
        <v>3.041052592416456E-3</v>
      </c>
      <c r="W106" s="9">
        <f>0.1*'[2]per 10000'!V145+0.2*'[2]per 10000'!W145+0.4*'[2]per 10000'!X145+0.2*'[2]per 10000'!Y145+0.1*'[2]per 10000'!Z145</f>
        <v>0</v>
      </c>
      <c r="X106" s="9">
        <f>0.1*'[2]per 10000'!W145+0.2*'[2]per 10000'!X145+0.4*'[2]per 10000'!Y145+0.2*'[2]per 10000'!Z145+0.1*'[2]per 10000'!AA145</f>
        <v>0</v>
      </c>
      <c r="Y106" s="9">
        <f>0.1*'[2]per 10000'!X145+0.2*'[2]per 10000'!Y145+0.4*'[2]per 10000'!Z145+0.2*'[2]per 10000'!AA145+0.1*'[2]per 10000'!AB145</f>
        <v>8.4955756433138033E-3</v>
      </c>
      <c r="Z106" s="9">
        <f>0.1*'[2]per 10000'!Y145+0.2*'[2]per 10000'!Z145+0.4*'[2]per 10000'!AA145+0.2*'[2]per 10000'!AB145+0.1*'[2]per 10000'!AC145</f>
        <v>3.008757446704809E-2</v>
      </c>
      <c r="AA106" s="9">
        <f>0.1*'[2]per 10000'!Z145+0.2*'[2]per 10000'!AA145+0.4*'[2]per 10000'!AB145+0.2*'[2]per 10000'!AC145+0.1*'[2]per 10000'!AD145</f>
        <v>7.070973453064032E-2</v>
      </c>
      <c r="AB106" s="9">
        <f>0.1*'[2]per 10000'!AA145+0.2*'[2]per 10000'!AB145+0.4*'[2]per 10000'!AC145+0.2*'[2]per 10000'!AD145+0.1*'[2]per 10000'!AE145</f>
        <v>9.3723678748171724E-2</v>
      </c>
      <c r="AC106" s="9">
        <f>0.1*'[2]per 10000'!AB145+0.2*'[2]per 10000'!AC145+0.4*'[2]per 10000'!AD145+0.2*'[2]per 10000'!AE145+0.1*'[2]per 10000'!AF145</f>
        <v>9.5453722923918558E-2</v>
      </c>
      <c r="AD106" s="9">
        <f>0.1*'[2]per 10000'!AC145+0.2*'[2]per 10000'!AD145+0.4*'[2]per 10000'!AE145+0.2*'[2]per 10000'!AF145+0.1*'[2]per 10000'!AG145</f>
        <v>9.2460343023661809E-2</v>
      </c>
      <c r="AE106" s="9">
        <f>0.1*'[2]per 10000'!AD145+0.2*'[2]per 10000'!AE145+0.4*'[2]per 10000'!AF145+0.2*'[2]per 10000'!AG145+0.1*'[2]per 10000'!AH145</f>
        <v>0.12551556092692986</v>
      </c>
      <c r="AF106" s="9">
        <f>(0.1*'[2]per 10000'!AE145+0.2*'[2]per 10000'!AF145+0.4*'[2]per 10000'!AG145+0.2*'[2]per 10000'!AH145)/0.9</f>
        <v>0.16411019042245911</v>
      </c>
      <c r="AG106" s="9">
        <f>(0.1*'[2]per 10000'!AF145+0.2*'[2]per 10000'!AG145+0.4*'[2]per 10000'!AH145)/0.7</f>
        <v>0.18054733121269817</v>
      </c>
    </row>
    <row r="107" spans="1:35" x14ac:dyDescent="0.2">
      <c r="A107" s="19" t="s">
        <v>115</v>
      </c>
      <c r="B107" s="8" t="s">
        <v>115</v>
      </c>
      <c r="C107" s="9">
        <f>0.1*'[2]per 10000'!B146+0.2*'[2]per 10000'!C146+0.4*'[2]per 10000'!D146+0.2*'[2]per 10000'!E146+0.1*'[2]per 10000'!F146</f>
        <v>0</v>
      </c>
      <c r="D107" s="9">
        <f>0.1*'[2]per 10000'!C146+0.2*'[2]per 10000'!D146+0.4*'[2]per 10000'!E146+0.2*'[2]per 10000'!F146+0.1*'[2]per 10000'!G146</f>
        <v>0</v>
      </c>
      <c r="E107" s="9">
        <f>0.1*'[2]per 10000'!D146+0.2*'[2]per 10000'!E146+0.4*'[2]per 10000'!F146+0.2*'[2]per 10000'!G146+0.1*'[2]per 10000'!H146</f>
        <v>0</v>
      </c>
      <c r="F107" s="9">
        <f>0.1*'[2]per 10000'!E146+0.2*'[2]per 10000'!F146+0.4*'[2]per 10000'!G146+0.2*'[2]per 10000'!H146+0.1*'[2]per 10000'!I146</f>
        <v>0</v>
      </c>
      <c r="G107" s="9">
        <f>0.1*'[2]per 10000'!F146+0.2*'[2]per 10000'!G146+0.4*'[2]per 10000'!H146+0.2*'[2]per 10000'!I146+0.1*'[2]per 10000'!J146</f>
        <v>0</v>
      </c>
      <c r="H107" s="9">
        <f>0.1*'[2]per 10000'!G146+0.2*'[2]per 10000'!H146+0.4*'[2]per 10000'!I146+0.2*'[2]per 10000'!J146+0.1*'[2]per 10000'!K146</f>
        <v>0</v>
      </c>
      <c r="I107" s="9">
        <f>0.1*'[2]per 10000'!H146+0.2*'[2]per 10000'!I146+0.4*'[2]per 10000'!J146+0.2*'[2]per 10000'!K146+0.1*'[2]per 10000'!L146</f>
        <v>0</v>
      </c>
      <c r="J107" s="9">
        <f>0.1*'[2]per 10000'!I146+0.2*'[2]per 10000'!J146+0.4*'[2]per 10000'!K146+0.2*'[2]per 10000'!L146+0.1*'[2]per 10000'!M146</f>
        <v>0</v>
      </c>
      <c r="K107" s="9">
        <f>0.1*'[2]per 10000'!J146+0.2*'[2]per 10000'!K146+0.4*'[2]per 10000'!L146+0.2*'[2]per 10000'!M146+0.1*'[2]per 10000'!N146</f>
        <v>0</v>
      </c>
      <c r="L107" s="9">
        <f>0.1*'[2]per 10000'!K146+0.2*'[2]per 10000'!L146+0.4*'[2]per 10000'!M146+0.2*'[2]per 10000'!N146+0.1*'[2]per 10000'!O146</f>
        <v>0</v>
      </c>
      <c r="M107" s="9">
        <f>0.1*'[2]per 10000'!L146+0.2*'[2]per 10000'!M146+0.4*'[2]per 10000'!N146+0.2*'[2]per 10000'!O146+0.1*'[2]per 10000'!P146</f>
        <v>0</v>
      </c>
      <c r="N107" s="9">
        <f>0.1*'[2]per 10000'!M146+0.2*'[2]per 10000'!N146+0.4*'[2]per 10000'!O146+0.2*'[2]per 10000'!P146+0.1*'[2]per 10000'!Q146</f>
        <v>1.1041494609469208E-3</v>
      </c>
      <c r="O107" s="9">
        <f>0.1*'[2]per 10000'!N146+0.2*'[2]per 10000'!O146+0.4*'[2]per 10000'!P146+0.2*'[2]per 10000'!Q146+0.1*'[2]per 10000'!R146</f>
        <v>2.2082989218938417E-3</v>
      </c>
      <c r="P107" s="9">
        <f>0.1*'[2]per 10000'!O146+0.2*'[2]per 10000'!P146+0.4*'[2]per 10000'!Q146+0.2*'[2]per 10000'!R146+0.1*'[2]per 10000'!S146</f>
        <v>4.4165978437876834E-3</v>
      </c>
      <c r="Q107" s="9">
        <f>0.1*'[2]per 10000'!P146+0.2*'[2]per 10000'!Q146+0.4*'[2]per 10000'!R146+0.2*'[2]per 10000'!S146+0.1*'[2]per 10000'!T146</f>
        <v>2.2082989218938417E-3</v>
      </c>
      <c r="R107" s="9">
        <f>0.1*'[2]per 10000'!Q146+0.2*'[2]per 10000'!R146+0.4*'[2]per 10000'!S146+0.2*'[2]per 10000'!T146+0.1*'[2]per 10000'!U146</f>
        <v>1.1041494609469208E-3</v>
      </c>
      <c r="S107" s="9">
        <f>0.1*'[2]per 10000'!R146+0.2*'[2]per 10000'!S146+0.4*'[2]per 10000'!T146+0.2*'[2]per 10000'!U146+0.1*'[2]per 10000'!V146</f>
        <v>2.5862769539389441E-3</v>
      </c>
      <c r="T107" s="9">
        <f>0.1*'[2]per 10000'!S146+0.2*'[2]per 10000'!T146+0.4*'[2]per 10000'!U146+0.2*'[2]per 10000'!V146+0.1*'[2]per 10000'!W146</f>
        <v>5.1725539078778882E-3</v>
      </c>
      <c r="U107" s="9">
        <f>0.1*'[2]per 10000'!T146+0.2*'[2]per 10000'!U146+0.4*'[2]per 10000'!V146+0.2*'[2]per 10000'!W146+0.1*'[2]per 10000'!X146</f>
        <v>1.2309284318590279E-2</v>
      </c>
      <c r="V107" s="9">
        <f>0.1*'[2]per 10000'!U146+0.2*'[2]per 10000'!V146+0.4*'[2]per 10000'!W146+0.2*'[2]per 10000'!X146+0.1*'[2]per 10000'!Y146</f>
        <v>1.3869365274839307E-2</v>
      </c>
      <c r="W107" s="9">
        <f>0.1*'[2]per 10000'!V146+0.2*'[2]per 10000'!W146+0.4*'[2]per 10000'!X146+0.2*'[2]per 10000'!Y146+0.1*'[2]per 10000'!Z146</f>
        <v>2.9303061971958248E-2</v>
      </c>
      <c r="X107" s="9">
        <f>0.1*'[2]per 10000'!W146+0.2*'[2]per 10000'!X146+0.4*'[2]per 10000'!Y146+0.2*'[2]per 10000'!Z146+0.1*'[2]per 10000'!AA146</f>
        <v>6.8295998036130637E-2</v>
      </c>
      <c r="Y107" s="9">
        <f>0.1*'[2]per 10000'!X146+0.2*'[2]per 10000'!Y146+0.4*'[2]per 10000'!Z146+0.2*'[2]per 10000'!AA146+0.1*'[2]per 10000'!AB146</f>
        <v>0.12799148367950383</v>
      </c>
      <c r="Z107" s="9">
        <f>0.1*'[2]per 10000'!Y146+0.2*'[2]per 10000'!Z146+0.4*'[2]per 10000'!AA146+0.2*'[2]per 10000'!AB146+0.1*'[2]per 10000'!AC146</f>
        <v>0.19480141344124258</v>
      </c>
      <c r="AA107" s="9">
        <f>0.1*'[2]per 10000'!Z146+0.2*'[2]per 10000'!AA146+0.4*'[2]per 10000'!AB146+0.2*'[2]per 10000'!AC146+0.1*'[2]per 10000'!AD146</f>
        <v>0.20192230092751415</v>
      </c>
      <c r="AB107" s="9">
        <f>0.1*'[2]per 10000'!AA146+0.2*'[2]per 10000'!AB146+0.4*'[2]per 10000'!AC146+0.2*'[2]per 10000'!AD146+0.1*'[2]per 10000'!AE146</f>
        <v>0.15574179850382192</v>
      </c>
      <c r="AC107" s="9">
        <f>0.1*'[2]per 10000'!AB146+0.2*'[2]per 10000'!AC146+0.4*'[2]per 10000'!AD146+0.2*'[2]per 10000'!AE146+0.1*'[2]per 10000'!AF146</f>
        <v>0.10905567047134204</v>
      </c>
      <c r="AD107" s="9">
        <f>0.1*'[2]per 10000'!AC146+0.2*'[2]per 10000'!AD146+0.4*'[2]per 10000'!AE146+0.2*'[2]per 10000'!AF146+0.1*'[2]per 10000'!AG146</f>
        <v>7.8672637733584641E-2</v>
      </c>
      <c r="AE107" s="9">
        <f>0.1*'[2]per 10000'!AD146+0.2*'[2]per 10000'!AE146+0.4*'[2]per 10000'!AF146+0.2*'[2]per 10000'!AG146+0.1*'[2]per 10000'!AH146</f>
        <v>7.6182391849445849E-2</v>
      </c>
      <c r="AF107" s="9">
        <f>(0.1*'[2]per 10000'!AE146+0.2*'[2]per 10000'!AF146+0.4*'[2]per 10000'!AG146+0.2*'[2]per 10000'!AH146)/0.9</f>
        <v>8.4557785229655555E-2</v>
      </c>
      <c r="AG107" s="9">
        <f>(0.1*'[2]per 10000'!AF146+0.2*'[2]per 10000'!AG146+0.4*'[2]per 10000'!AH146)/0.7</f>
        <v>9.0288131033334898E-2</v>
      </c>
    </row>
    <row r="108" spans="1:35" x14ac:dyDescent="0.2">
      <c r="A108" s="19" t="s">
        <v>193</v>
      </c>
      <c r="B108" s="19" t="s">
        <v>193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0.35382887066670204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7">
        <v>0</v>
      </c>
      <c r="AI108" s="7">
        <v>0</v>
      </c>
    </row>
    <row r="109" spans="1:35" x14ac:dyDescent="0.2">
      <c r="A109" s="19" t="s">
        <v>116</v>
      </c>
      <c r="B109" s="8" t="s">
        <v>116</v>
      </c>
      <c r="C109" s="9">
        <f>0.1*'[2]per 10000'!B149+0.2*'[2]per 10000'!C149+0.4*'[2]per 10000'!D149+0.2*'[2]per 10000'!E149+0.1*'[2]per 10000'!F149</f>
        <v>0</v>
      </c>
      <c r="D109" s="9">
        <f>0.1*'[2]per 10000'!C149+0.2*'[2]per 10000'!D149+0.4*'[2]per 10000'!E149+0.2*'[2]per 10000'!F149+0.1*'[2]per 10000'!G149</f>
        <v>0</v>
      </c>
      <c r="E109" s="9">
        <f>0.1*'[2]per 10000'!D149+0.2*'[2]per 10000'!E149+0.4*'[2]per 10000'!F149+0.2*'[2]per 10000'!G149+0.1*'[2]per 10000'!H149</f>
        <v>0</v>
      </c>
      <c r="F109" s="9">
        <f>0.1*'[2]per 10000'!E149+0.2*'[2]per 10000'!F149+0.4*'[2]per 10000'!G149+0.2*'[2]per 10000'!H149+0.1*'[2]per 10000'!I149</f>
        <v>0</v>
      </c>
      <c r="G109" s="9">
        <f>0.1*'[2]per 10000'!F149+0.2*'[2]per 10000'!G149+0.4*'[2]per 10000'!H149+0.2*'[2]per 10000'!I149+0.1*'[2]per 10000'!J149</f>
        <v>0</v>
      </c>
      <c r="H109" s="9">
        <f>0.1*'[2]per 10000'!G149+0.2*'[2]per 10000'!H149+0.4*'[2]per 10000'!I149+0.2*'[2]per 10000'!J149+0.1*'[2]per 10000'!K149</f>
        <v>0</v>
      </c>
      <c r="I109" s="9">
        <f>0.1*'[2]per 10000'!H149+0.2*'[2]per 10000'!I149+0.4*'[2]per 10000'!J149+0.2*'[2]per 10000'!K149+0.1*'[2]per 10000'!L149</f>
        <v>0</v>
      </c>
      <c r="J109" s="9">
        <f>0.1*'[2]per 10000'!I149+0.2*'[2]per 10000'!J149+0.4*'[2]per 10000'!K149+0.2*'[2]per 10000'!L149+0.1*'[2]per 10000'!M149</f>
        <v>0</v>
      </c>
      <c r="K109" s="9">
        <f>0.1*'[2]per 10000'!J149+0.2*'[2]per 10000'!K149+0.4*'[2]per 10000'!L149+0.2*'[2]per 10000'!M149+0.1*'[2]per 10000'!N149</f>
        <v>0</v>
      </c>
      <c r="L109" s="9">
        <f>0.1*'[2]per 10000'!K149+0.2*'[2]per 10000'!L149+0.4*'[2]per 10000'!M149+0.2*'[2]per 10000'!N149+0.1*'[2]per 10000'!O149</f>
        <v>0</v>
      </c>
      <c r="M109" s="9">
        <f>0.1*'[2]per 10000'!L149+0.2*'[2]per 10000'!M149+0.4*'[2]per 10000'!N149+0.2*'[2]per 10000'!O149+0.1*'[2]per 10000'!P149</f>
        <v>0</v>
      </c>
      <c r="N109" s="9">
        <f>0.1*'[2]per 10000'!M149+0.2*'[2]per 10000'!N149+0.4*'[2]per 10000'!O149+0.2*'[2]per 10000'!P149+0.1*'[2]per 10000'!Q149</f>
        <v>0</v>
      </c>
      <c r="O109" s="9">
        <f>0.1*'[2]per 10000'!N149+0.2*'[2]per 10000'!O149+0.4*'[2]per 10000'!P149+0.2*'[2]per 10000'!Q149+0.1*'[2]per 10000'!R149</f>
        <v>0</v>
      </c>
      <c r="P109" s="9">
        <f>0.1*'[2]per 10000'!O149+0.2*'[2]per 10000'!P149+0.4*'[2]per 10000'!Q149+0.2*'[2]per 10000'!R149+0.1*'[2]per 10000'!S149</f>
        <v>0</v>
      </c>
      <c r="Q109" s="9">
        <f>0.1*'[2]per 10000'!P149+0.2*'[2]per 10000'!Q149+0.4*'[2]per 10000'!R149+0.2*'[2]per 10000'!S149+0.1*'[2]per 10000'!T149</f>
        <v>0</v>
      </c>
      <c r="R109" s="9">
        <f>0.1*'[2]per 10000'!Q149+0.2*'[2]per 10000'!R149+0.4*'[2]per 10000'!S149+0.2*'[2]per 10000'!T149+0.1*'[2]per 10000'!U149</f>
        <v>0</v>
      </c>
      <c r="S109" s="9">
        <f>0.1*'[2]per 10000'!R149+0.2*'[2]per 10000'!S149+0.4*'[2]per 10000'!T149+0.2*'[2]per 10000'!U149+0.1*'[2]per 10000'!V149</f>
        <v>0</v>
      </c>
      <c r="T109" s="9">
        <f>0.1*'[2]per 10000'!S149+0.2*'[2]per 10000'!T149+0.4*'[2]per 10000'!U149+0.2*'[2]per 10000'!V149+0.1*'[2]per 10000'!W149</f>
        <v>0</v>
      </c>
      <c r="U109" s="9">
        <f>0.1*'[2]per 10000'!T149+0.2*'[2]per 10000'!U149+0.4*'[2]per 10000'!V149+0.2*'[2]per 10000'!W149+0.1*'[2]per 10000'!X149</f>
        <v>0</v>
      </c>
      <c r="V109" s="9">
        <f>0.1*'[2]per 10000'!U149+0.2*'[2]per 10000'!V149+0.4*'[2]per 10000'!W149+0.2*'[2]per 10000'!X149+0.1*'[2]per 10000'!Y149</f>
        <v>0</v>
      </c>
      <c r="W109" s="9">
        <f>0.1*'[2]per 10000'!V149+0.2*'[2]per 10000'!W149+0.4*'[2]per 10000'!X149+0.2*'[2]per 10000'!Y149+0.1*'[2]per 10000'!Z149</f>
        <v>0</v>
      </c>
      <c r="X109" s="9">
        <f>0.1*'[2]per 10000'!W149+0.2*'[2]per 10000'!X149+0.4*'[2]per 10000'!Y149+0.2*'[2]per 10000'!Z149+0.1*'[2]per 10000'!AA149</f>
        <v>0</v>
      </c>
      <c r="Y109" s="9">
        <f>0.1*'[2]per 10000'!X149+0.2*'[2]per 10000'!Y149+0.4*'[2]per 10000'!Z149+0.2*'[2]per 10000'!AA149+0.1*'[2]per 10000'!AB149</f>
        <v>0</v>
      </c>
      <c r="Z109" s="9">
        <f>0.1*'[2]per 10000'!Y149+0.2*'[2]per 10000'!Z149+0.4*'[2]per 10000'!AA149+0.2*'[2]per 10000'!AB149+0.1*'[2]per 10000'!AC149</f>
        <v>0</v>
      </c>
      <c r="AA109" s="9">
        <f>0.1*'[2]per 10000'!Z149+0.2*'[2]per 10000'!AA149+0.4*'[2]per 10000'!AB149+0.2*'[2]per 10000'!AC149+0.1*'[2]per 10000'!AD149</f>
        <v>0</v>
      </c>
      <c r="AB109" s="9">
        <f>0.1*'[2]per 10000'!AA149+0.2*'[2]per 10000'!AB149+0.4*'[2]per 10000'!AC149+0.2*'[2]per 10000'!AD149+0.1*'[2]per 10000'!AE149</f>
        <v>0</v>
      </c>
      <c r="AC109" s="9">
        <f>0.1*'[2]per 10000'!AB149+0.2*'[2]per 10000'!AC149+0.4*'[2]per 10000'!AD149+0.2*'[2]per 10000'!AE149+0.1*'[2]per 10000'!AF149</f>
        <v>0</v>
      </c>
      <c r="AD109" s="9">
        <f>0.1*'[2]per 10000'!AC149+0.2*'[2]per 10000'!AD149+0.4*'[2]per 10000'!AE149+0.2*'[2]per 10000'!AF149+0.1*'[2]per 10000'!AG149</f>
        <v>0</v>
      </c>
      <c r="AE109" s="9">
        <f>0.1*'[2]per 10000'!AD149+0.2*'[2]per 10000'!AE149+0.4*'[2]per 10000'!AF149+0.2*'[2]per 10000'!AG149+0.1*'[2]per 10000'!AH149</f>
        <v>0</v>
      </c>
      <c r="AF109" s="9">
        <f>(0.1*'[2]per 10000'!AE149+0.2*'[2]per 10000'!AF149+0.4*'[2]per 10000'!AG149+0.2*'[2]per 10000'!AH149)/0.9</f>
        <v>0</v>
      </c>
      <c r="AG109" s="9">
        <f>(0.1*'[2]per 10000'!AF149+0.2*'[2]per 10000'!AG149+0.4*'[2]per 10000'!AH149)/0.7</f>
        <v>0</v>
      </c>
    </row>
    <row r="110" spans="1:35" x14ac:dyDescent="0.2">
      <c r="A110" s="19" t="s">
        <v>117</v>
      </c>
      <c r="B110" s="8" t="s">
        <v>117</v>
      </c>
      <c r="C110" s="9">
        <f>0.1*'[2]per 10000'!B150+0.2*'[2]per 10000'!C150+0.4*'[2]per 10000'!D150+0.2*'[2]per 10000'!E150+0.1*'[2]per 10000'!F150</f>
        <v>0</v>
      </c>
      <c r="D110" s="9">
        <f>0.1*'[2]per 10000'!C150+0.2*'[2]per 10000'!D150+0.4*'[2]per 10000'!E150+0.2*'[2]per 10000'!F150+0.1*'[2]per 10000'!G150</f>
        <v>0</v>
      </c>
      <c r="E110" s="9">
        <f>0.1*'[2]per 10000'!D150+0.2*'[2]per 10000'!E150+0.4*'[2]per 10000'!F150+0.2*'[2]per 10000'!G150+0.1*'[2]per 10000'!H150</f>
        <v>0</v>
      </c>
      <c r="F110" s="9">
        <f>0.1*'[2]per 10000'!E150+0.2*'[2]per 10000'!F150+0.4*'[2]per 10000'!G150+0.2*'[2]per 10000'!H150+0.1*'[2]per 10000'!I150</f>
        <v>0</v>
      </c>
      <c r="G110" s="9">
        <f>0.1*'[2]per 10000'!F150+0.2*'[2]per 10000'!G150+0.4*'[2]per 10000'!H150+0.2*'[2]per 10000'!I150+0.1*'[2]per 10000'!J150</f>
        <v>0</v>
      </c>
      <c r="H110" s="9">
        <f>0.1*'[2]per 10000'!G150+0.2*'[2]per 10000'!H150+0.4*'[2]per 10000'!I150+0.2*'[2]per 10000'!J150+0.1*'[2]per 10000'!K150</f>
        <v>0</v>
      </c>
      <c r="I110" s="9">
        <f>0.1*'[2]per 10000'!H150+0.2*'[2]per 10000'!I150+0.4*'[2]per 10000'!J150+0.2*'[2]per 10000'!K150+0.1*'[2]per 10000'!L150</f>
        <v>0</v>
      </c>
      <c r="J110" s="9">
        <f>0.1*'[2]per 10000'!I150+0.2*'[2]per 10000'!J150+0.4*'[2]per 10000'!K150+0.2*'[2]per 10000'!L150+0.1*'[2]per 10000'!M150</f>
        <v>0</v>
      </c>
      <c r="K110" s="9">
        <f>0.1*'[2]per 10000'!J150+0.2*'[2]per 10000'!K150+0.4*'[2]per 10000'!L150+0.2*'[2]per 10000'!M150+0.1*'[2]per 10000'!N150</f>
        <v>0</v>
      </c>
      <c r="L110" s="9">
        <f>0.1*'[2]per 10000'!K150+0.2*'[2]per 10000'!L150+0.4*'[2]per 10000'!M150+0.2*'[2]per 10000'!N150+0.1*'[2]per 10000'!O150</f>
        <v>0</v>
      </c>
      <c r="M110" s="9">
        <f>0.1*'[2]per 10000'!L150+0.2*'[2]per 10000'!M150+0.4*'[2]per 10000'!N150+0.2*'[2]per 10000'!O150+0.1*'[2]per 10000'!P150</f>
        <v>0</v>
      </c>
      <c r="N110" s="9">
        <f>0.1*'[2]per 10000'!M150+0.2*'[2]per 10000'!N150+0.4*'[2]per 10000'!O150+0.2*'[2]per 10000'!P150+0.1*'[2]per 10000'!Q150</f>
        <v>0</v>
      </c>
      <c r="O110" s="9">
        <f>0.1*'[2]per 10000'!N150+0.2*'[2]per 10000'!O150+0.4*'[2]per 10000'!P150+0.2*'[2]per 10000'!Q150+0.1*'[2]per 10000'!R150</f>
        <v>0</v>
      </c>
      <c r="P110" s="9">
        <f>0.1*'[2]per 10000'!O150+0.2*'[2]per 10000'!P150+0.4*'[2]per 10000'!Q150+0.2*'[2]per 10000'!R150+0.1*'[2]per 10000'!S150</f>
        <v>0</v>
      </c>
      <c r="Q110" s="9">
        <f>0.1*'[2]per 10000'!P150+0.2*'[2]per 10000'!Q150+0.4*'[2]per 10000'!R150+0.2*'[2]per 10000'!S150+0.1*'[2]per 10000'!T150</f>
        <v>0</v>
      </c>
      <c r="R110" s="9">
        <f>0.1*'[2]per 10000'!Q150+0.2*'[2]per 10000'!R150+0.4*'[2]per 10000'!S150+0.2*'[2]per 10000'!T150+0.1*'[2]per 10000'!U150</f>
        <v>0</v>
      </c>
      <c r="S110" s="9">
        <f>0.1*'[2]per 10000'!R150+0.2*'[2]per 10000'!S150+0.4*'[2]per 10000'!T150+0.2*'[2]per 10000'!U150+0.1*'[2]per 10000'!V150</f>
        <v>0</v>
      </c>
      <c r="T110" s="9">
        <f>0.1*'[2]per 10000'!S150+0.2*'[2]per 10000'!T150+0.4*'[2]per 10000'!U150+0.2*'[2]per 10000'!V150+0.1*'[2]per 10000'!W150</f>
        <v>0</v>
      </c>
      <c r="U110" s="9">
        <f>0.1*'[2]per 10000'!T150+0.2*'[2]per 10000'!U150+0.4*'[2]per 10000'!V150+0.2*'[2]per 10000'!W150+0.1*'[2]per 10000'!X150</f>
        <v>0</v>
      </c>
      <c r="V110" s="9">
        <f>0.1*'[2]per 10000'!U150+0.2*'[2]per 10000'!V150+0.4*'[2]per 10000'!W150+0.2*'[2]per 10000'!X150+0.1*'[2]per 10000'!Y150</f>
        <v>0</v>
      </c>
      <c r="W110" s="9">
        <f>0.1*'[2]per 10000'!V150+0.2*'[2]per 10000'!W150+0.4*'[2]per 10000'!X150+0.2*'[2]per 10000'!Y150+0.1*'[2]per 10000'!Z150</f>
        <v>0</v>
      </c>
      <c r="X110" s="9">
        <f>0.1*'[2]per 10000'!W150+0.2*'[2]per 10000'!X150+0.4*'[2]per 10000'!Y150+0.2*'[2]per 10000'!Z150+0.1*'[2]per 10000'!AA150</f>
        <v>0</v>
      </c>
      <c r="Y110" s="9">
        <f>0.1*'[2]per 10000'!X150+0.2*'[2]per 10000'!Y150+0.4*'[2]per 10000'!Z150+0.2*'[2]per 10000'!AA150+0.1*'[2]per 10000'!AB150</f>
        <v>0</v>
      </c>
      <c r="Z110" s="9">
        <f>0.1*'[2]per 10000'!Y150+0.2*'[2]per 10000'!Z150+0.4*'[2]per 10000'!AA150+0.2*'[2]per 10000'!AB150+0.1*'[2]per 10000'!AC150</f>
        <v>0</v>
      </c>
      <c r="AA110" s="9">
        <f>0.1*'[2]per 10000'!Z150+0.2*'[2]per 10000'!AA150+0.4*'[2]per 10000'!AB150+0.2*'[2]per 10000'!AC150+0.1*'[2]per 10000'!AD150</f>
        <v>0</v>
      </c>
      <c r="AB110" s="9">
        <f>0.1*'[2]per 10000'!AA150+0.2*'[2]per 10000'!AB150+0.4*'[2]per 10000'!AC150+0.2*'[2]per 10000'!AD150+0.1*'[2]per 10000'!AE150</f>
        <v>0</v>
      </c>
      <c r="AC110" s="9">
        <f>0.1*'[2]per 10000'!AB150+0.2*'[2]per 10000'!AC150+0.4*'[2]per 10000'!AD150+0.2*'[2]per 10000'!AE150+0.1*'[2]per 10000'!AF150</f>
        <v>0</v>
      </c>
      <c r="AD110" s="9">
        <f>0.1*'[2]per 10000'!AC150+0.2*'[2]per 10000'!AD150+0.4*'[2]per 10000'!AE150+0.2*'[2]per 10000'!AF150+0.1*'[2]per 10000'!AG150</f>
        <v>0</v>
      </c>
      <c r="AE110" s="9">
        <f>0.1*'[2]per 10000'!AD150+0.2*'[2]per 10000'!AE150+0.4*'[2]per 10000'!AF150+0.2*'[2]per 10000'!AG150+0.1*'[2]per 10000'!AH150</f>
        <v>0</v>
      </c>
      <c r="AF110" s="9">
        <f>(0.1*'[2]per 10000'!AE150+0.2*'[2]per 10000'!AF150+0.4*'[2]per 10000'!AG150+0.2*'[2]per 10000'!AH150)/0.9</f>
        <v>0</v>
      </c>
      <c r="AG110" s="9">
        <f>(0.1*'[2]per 10000'!AF150+0.2*'[2]per 10000'!AG150+0.4*'[2]per 10000'!AH150)/0.7</f>
        <v>0</v>
      </c>
    </row>
    <row r="111" spans="1:35" x14ac:dyDescent="0.2">
      <c r="A111" s="19" t="s">
        <v>118</v>
      </c>
      <c r="B111" s="8" t="s">
        <v>118</v>
      </c>
      <c r="C111" s="9">
        <f>0.1*'[2]per 10000'!B151+0.2*'[2]per 10000'!C151+0.4*'[2]per 10000'!D151+0.2*'[2]per 10000'!E151+0.1*'[2]per 10000'!F151</f>
        <v>1.213023691245129E-3</v>
      </c>
      <c r="D111" s="9">
        <f>0.1*'[2]per 10000'!C151+0.2*'[2]per 10000'!D151+0.4*'[2]per 10000'!E151+0.2*'[2]per 10000'!F151+0.1*'[2]per 10000'!G151</f>
        <v>9.005267717854742E-4</v>
      </c>
      <c r="E111" s="9">
        <f>0.1*'[2]per 10000'!D151+0.2*'[2]per 10000'!E151+0.4*'[2]per 10000'!F151+0.2*'[2]per 10000'!G151+0.1*'[2]per 10000'!H151</f>
        <v>9.7866225884770991E-4</v>
      </c>
      <c r="F111" s="9">
        <f>0.1*'[2]per 10000'!E151+0.2*'[2]per 10000'!F151+0.4*'[2]per 10000'!G151+0.2*'[2]per 10000'!H151+0.1*'[2]per 10000'!I151</f>
        <v>2.2633693178448861E-3</v>
      </c>
      <c r="G111" s="9">
        <f>0.1*'[2]per 10000'!F151+0.2*'[2]per 10000'!G151+0.4*'[2]per 10000'!H151+0.2*'[2]per 10000'!I151+0.1*'[2]per 10000'!J151</f>
        <v>2.7626490787123147E-3</v>
      </c>
      <c r="H111" s="9">
        <f>0.1*'[2]per 10000'!G151+0.2*'[2]per 10000'!H151+0.4*'[2]per 10000'!I151+0.2*'[2]per 10000'!J151+0.1*'[2]per 10000'!K151</f>
        <v>2.299458939804557E-3</v>
      </c>
      <c r="I111" s="9">
        <f>0.1*'[2]per 10000'!H151+0.2*'[2]per 10000'!I151+0.4*'[2]per 10000'!J151+0.2*'[2]per 10000'!K151+0.1*'[2]per 10000'!L151</f>
        <v>1.0027220068208236E-3</v>
      </c>
      <c r="J111" s="9">
        <f>0.1*'[2]per 10000'!I151+0.2*'[2]per 10000'!J151+0.4*'[2]per 10000'!K151+0.2*'[2]per 10000'!L151+0.1*'[2]per 10000'!M151</f>
        <v>3.0604480014946649E-4</v>
      </c>
      <c r="K111" s="9">
        <f>0.1*'[2]per 10000'!J151+0.2*'[2]per 10000'!K151+0.4*'[2]per 10000'!L151+0.2*'[2]per 10000'!M151+0.1*'[2]per 10000'!N151</f>
        <v>0</v>
      </c>
      <c r="L111" s="9">
        <f>0.1*'[2]per 10000'!K151+0.2*'[2]per 10000'!L151+0.4*'[2]per 10000'!M151+0.2*'[2]per 10000'!N151+0.1*'[2]per 10000'!O151</f>
        <v>0</v>
      </c>
      <c r="M111" s="9">
        <f>0.1*'[2]per 10000'!L151+0.2*'[2]per 10000'!M151+0.4*'[2]per 10000'!N151+0.2*'[2]per 10000'!O151+0.1*'[2]per 10000'!P151</f>
        <v>0</v>
      </c>
      <c r="N111" s="9">
        <f>0.1*'[2]per 10000'!M151+0.2*'[2]per 10000'!N151+0.4*'[2]per 10000'!O151+0.2*'[2]per 10000'!P151+0.1*'[2]per 10000'!Q151</f>
        <v>2.5197976989207413E-4</v>
      </c>
      <c r="O111" s="9">
        <f>0.1*'[2]per 10000'!N151+0.2*'[2]per 10000'!O151+0.4*'[2]per 10000'!P151+0.2*'[2]per 10000'!Q151+0.1*'[2]per 10000'!R151</f>
        <v>5.0395953978414826E-4</v>
      </c>
      <c r="P111" s="9">
        <f>0.1*'[2]per 10000'!O151+0.2*'[2]per 10000'!P151+0.4*'[2]per 10000'!Q151+0.2*'[2]per 10000'!R151+0.1*'[2]per 10000'!S151</f>
        <v>2.131072996401355E-3</v>
      </c>
      <c r="Q111" s="9">
        <f>0.1*'[2]per 10000'!P151+0.2*'[2]per 10000'!Q151+0.4*'[2]per 10000'!R151+0.2*'[2]per 10000'!S151+0.1*'[2]per 10000'!T151</f>
        <v>6.4221198336252179E-3</v>
      </c>
      <c r="R111" s="9">
        <f>0.1*'[2]per 10000'!Q151+0.2*'[2]per 10000'!R151+0.4*'[2]per 10000'!S151+0.2*'[2]per 10000'!T151+0.1*'[2]per 10000'!U151</f>
        <v>2.9272006084758117E-2</v>
      </c>
      <c r="S111" s="9">
        <f>0.1*'[2]per 10000'!R151+0.2*'[2]per 10000'!S151+0.4*'[2]per 10000'!T151+0.2*'[2]per 10000'!U151+0.1*'[2]per 10000'!V151</f>
        <v>8.4879352413840911E-2</v>
      </c>
      <c r="T111" s="9">
        <f>0.1*'[2]per 10000'!S151+0.2*'[2]per 10000'!T151+0.4*'[2]per 10000'!U151+0.2*'[2]per 10000'!V151+0.1*'[2]per 10000'!W151</f>
        <v>0.1730229319454118</v>
      </c>
      <c r="U111" s="9">
        <f>0.1*'[2]per 10000'!T151+0.2*'[2]per 10000'!U151+0.4*'[2]per 10000'!V151+0.2*'[2]per 10000'!W151+0.1*'[2]per 10000'!X151</f>
        <v>0.24297463241084616</v>
      </c>
      <c r="V111" s="9">
        <f>0.1*'[2]per 10000'!U151+0.2*'[2]per 10000'!V151+0.4*'[2]per 10000'!W151+0.2*'[2]per 10000'!X151+0.1*'[2]per 10000'!Y151</f>
        <v>0.2393878681030833</v>
      </c>
      <c r="W111" s="9">
        <f>0.1*'[2]per 10000'!V151+0.2*'[2]per 10000'!W151+0.4*'[2]per 10000'!X151+0.2*'[2]per 10000'!Y151+0.1*'[2]per 10000'!Z151</f>
        <v>0.18032426558859579</v>
      </c>
      <c r="X111" s="9">
        <f>0.1*'[2]per 10000'!W151+0.2*'[2]per 10000'!X151+0.4*'[2]per 10000'!Y151+0.2*'[2]per 10000'!Z151+0.1*'[2]per 10000'!AA151</f>
        <v>0.1423237845030951</v>
      </c>
      <c r="Y111" s="9">
        <f>0.1*'[2]per 10000'!X151+0.2*'[2]per 10000'!Y151+0.4*'[2]per 10000'!Z151+0.2*'[2]per 10000'!AA151+0.1*'[2]per 10000'!AB151</f>
        <v>0.1143919608910922</v>
      </c>
      <c r="Z111" s="9">
        <f>0.1*'[2]per 10000'!Y151+0.2*'[2]per 10000'!Z151+0.4*'[2]per 10000'!AA151+0.2*'[2]per 10000'!AB151+0.1*'[2]per 10000'!AC151</f>
        <v>0.11217540305331794</v>
      </c>
      <c r="AA111" s="9">
        <f>0.1*'[2]per 10000'!Z151+0.2*'[2]per 10000'!AA151+0.4*'[2]per 10000'!AB151+0.2*'[2]per 10000'!AC151+0.1*'[2]per 10000'!AD151</f>
        <v>8.6497415824158763E-2</v>
      </c>
      <c r="AB111" s="9">
        <f>0.1*'[2]per 10000'!AA151+0.2*'[2]per 10000'!AB151+0.4*'[2]per 10000'!AC151+0.2*'[2]per 10000'!AD151+0.1*'[2]per 10000'!AE151</f>
        <v>5.4251944452425087E-2</v>
      </c>
      <c r="AC111" s="9">
        <f>0.1*'[2]per 10000'!AB151+0.2*'[2]per 10000'!AC151+0.4*'[2]per 10000'!AD151+0.2*'[2]per 10000'!AE151+0.1*'[2]per 10000'!AF151</f>
        <v>3.165540368050495E-2</v>
      </c>
      <c r="AD111" s="9">
        <f>0.1*'[2]per 10000'!AC151+0.2*'[2]per 10000'!AD151+0.4*'[2]per 10000'!AE151+0.2*'[2]per 10000'!AF151+0.1*'[2]per 10000'!AG151</f>
        <v>1.6430825909936723E-2</v>
      </c>
      <c r="AE111" s="9">
        <f>0.1*'[2]per 10000'!AD151+0.2*'[2]per 10000'!AE151+0.4*'[2]per 10000'!AF151+0.2*'[2]per 10000'!AG151+0.1*'[2]per 10000'!AH151</f>
        <v>1.3288870537893476E-2</v>
      </c>
      <c r="AF111" s="9">
        <f>(0.1*'[2]per 10000'!AE151+0.2*'[2]per 10000'!AF151+0.4*'[2]per 10000'!AG151+0.2*'[2]per 10000'!AH151)/0.9</f>
        <v>1.3092721694905999E-2</v>
      </c>
      <c r="AG111" s="9">
        <f>(0.1*'[2]per 10000'!AF151+0.2*'[2]per 10000'!AG151+0.4*'[2]per 10000'!AH151)/0.7</f>
        <v>1.5440650057849418E-2</v>
      </c>
    </row>
    <row r="112" spans="1:35" x14ac:dyDescent="0.2">
      <c r="A112" s="19" t="s">
        <v>119</v>
      </c>
      <c r="B112" s="8" t="s">
        <v>119</v>
      </c>
      <c r="C112" s="9">
        <f>0.1*'[2]per 10000'!B153+0.2*'[2]per 10000'!C153+0.4*'[2]per 10000'!D153+0.2*'[2]per 10000'!E153+0.1*'[2]per 10000'!F153</f>
        <v>0</v>
      </c>
      <c r="D112" s="9">
        <f>0.1*'[2]per 10000'!C153+0.2*'[2]per 10000'!D153+0.4*'[2]per 10000'!E153+0.2*'[2]per 10000'!F153+0.1*'[2]per 10000'!G153</f>
        <v>0</v>
      </c>
      <c r="E112" s="9">
        <f>0.1*'[2]per 10000'!D153+0.2*'[2]per 10000'!E153+0.4*'[2]per 10000'!F153+0.2*'[2]per 10000'!G153+0.1*'[2]per 10000'!H153</f>
        <v>0</v>
      </c>
      <c r="F112" s="9">
        <f>0.1*'[2]per 10000'!E153+0.2*'[2]per 10000'!F153+0.4*'[2]per 10000'!G153+0.2*'[2]per 10000'!H153+0.1*'[2]per 10000'!I153</f>
        <v>0</v>
      </c>
      <c r="G112" s="9">
        <f>0.1*'[2]per 10000'!F153+0.2*'[2]per 10000'!G153+0.4*'[2]per 10000'!H153+0.2*'[2]per 10000'!I153+0.1*'[2]per 10000'!J153</f>
        <v>0</v>
      </c>
      <c r="H112" s="9">
        <f>0.1*'[2]per 10000'!G153+0.2*'[2]per 10000'!H153+0.4*'[2]per 10000'!I153+0.2*'[2]per 10000'!J153+0.1*'[2]per 10000'!K153</f>
        <v>0</v>
      </c>
      <c r="I112" s="9">
        <f>0.1*'[2]per 10000'!H153+0.2*'[2]per 10000'!I153+0.4*'[2]per 10000'!J153+0.2*'[2]per 10000'!K153+0.1*'[2]per 10000'!L153</f>
        <v>0</v>
      </c>
      <c r="J112" s="9">
        <f>0.1*'[2]per 10000'!I153+0.2*'[2]per 10000'!J153+0.4*'[2]per 10000'!K153+0.2*'[2]per 10000'!L153+0.1*'[2]per 10000'!M153</f>
        <v>0</v>
      </c>
      <c r="K112" s="9">
        <f>0.1*'[2]per 10000'!J153+0.2*'[2]per 10000'!K153+0.4*'[2]per 10000'!L153+0.2*'[2]per 10000'!M153+0.1*'[2]per 10000'!N153</f>
        <v>0</v>
      </c>
      <c r="L112" s="9">
        <f>0.1*'[2]per 10000'!K153+0.2*'[2]per 10000'!L153+0.4*'[2]per 10000'!M153+0.2*'[2]per 10000'!N153+0.1*'[2]per 10000'!O153</f>
        <v>0</v>
      </c>
      <c r="M112" s="9">
        <f>0.1*'[2]per 10000'!L153+0.2*'[2]per 10000'!M153+0.4*'[2]per 10000'!N153+0.2*'[2]per 10000'!O153+0.1*'[2]per 10000'!P153</f>
        <v>0</v>
      </c>
      <c r="N112" s="9">
        <f>0.1*'[2]per 10000'!M153+0.2*'[2]per 10000'!N153+0.4*'[2]per 10000'!O153+0.2*'[2]per 10000'!P153+0.1*'[2]per 10000'!Q153</f>
        <v>0</v>
      </c>
      <c r="O112" s="9">
        <f>0.1*'[2]per 10000'!N153+0.2*'[2]per 10000'!O153+0.4*'[2]per 10000'!P153+0.2*'[2]per 10000'!Q153+0.1*'[2]per 10000'!R153</f>
        <v>0</v>
      </c>
      <c r="P112" s="9">
        <f>0.1*'[2]per 10000'!O153+0.2*'[2]per 10000'!P153+0.4*'[2]per 10000'!Q153+0.2*'[2]per 10000'!R153+0.1*'[2]per 10000'!S153</f>
        <v>0</v>
      </c>
      <c r="Q112" s="9">
        <f>0.1*'[2]per 10000'!P153+0.2*'[2]per 10000'!Q153+0.4*'[2]per 10000'!R153+0.2*'[2]per 10000'!S153+0.1*'[2]per 10000'!T153</f>
        <v>0</v>
      </c>
      <c r="R112" s="9">
        <f>0.1*'[2]per 10000'!Q153+0.2*'[2]per 10000'!R153+0.4*'[2]per 10000'!S153+0.2*'[2]per 10000'!T153+0.1*'[2]per 10000'!U153</f>
        <v>0</v>
      </c>
      <c r="S112" s="9">
        <f>0.1*'[2]per 10000'!R153+0.2*'[2]per 10000'!S153+0.4*'[2]per 10000'!T153+0.2*'[2]per 10000'!U153+0.1*'[2]per 10000'!V153</f>
        <v>0</v>
      </c>
      <c r="T112" s="9">
        <f>0.1*'[2]per 10000'!S153+0.2*'[2]per 10000'!T153+0.4*'[2]per 10000'!U153+0.2*'[2]per 10000'!V153+0.1*'[2]per 10000'!W153</f>
        <v>0</v>
      </c>
      <c r="U112" s="9">
        <f>0.1*'[2]per 10000'!T153+0.2*'[2]per 10000'!U153+0.4*'[2]per 10000'!V153+0.2*'[2]per 10000'!W153+0.1*'[2]per 10000'!X153</f>
        <v>0</v>
      </c>
      <c r="V112" s="9">
        <f>0.1*'[2]per 10000'!U153+0.2*'[2]per 10000'!V153+0.4*'[2]per 10000'!W153+0.2*'[2]per 10000'!X153+0.1*'[2]per 10000'!Y153</f>
        <v>0</v>
      </c>
      <c r="W112" s="9">
        <f>0.1*'[2]per 10000'!V153+0.2*'[2]per 10000'!W153+0.4*'[2]per 10000'!X153+0.2*'[2]per 10000'!Y153+0.1*'[2]per 10000'!Z153</f>
        <v>0</v>
      </c>
      <c r="X112" s="9">
        <f>0.1*'[2]per 10000'!W153+0.2*'[2]per 10000'!X153+0.4*'[2]per 10000'!Y153+0.2*'[2]per 10000'!Z153+0.1*'[2]per 10000'!AA153</f>
        <v>0</v>
      </c>
      <c r="Y112" s="9">
        <f>0.1*'[2]per 10000'!X153+0.2*'[2]per 10000'!Y153+0.4*'[2]per 10000'!Z153+0.2*'[2]per 10000'!AA153+0.1*'[2]per 10000'!AB153</f>
        <v>0</v>
      </c>
      <c r="Z112" s="9">
        <f>0.1*'[2]per 10000'!Y153+0.2*'[2]per 10000'!Z153+0.4*'[2]per 10000'!AA153+0.2*'[2]per 10000'!AB153+0.1*'[2]per 10000'!AC153</f>
        <v>0</v>
      </c>
      <c r="AA112" s="9">
        <f>0.1*'[2]per 10000'!Z153+0.2*'[2]per 10000'!AA153+0.4*'[2]per 10000'!AB153+0.2*'[2]per 10000'!AC153+0.1*'[2]per 10000'!AD153</f>
        <v>0</v>
      </c>
      <c r="AB112" s="9">
        <f>0.1*'[2]per 10000'!AA153+0.2*'[2]per 10000'!AB153+0.4*'[2]per 10000'!AC153+0.2*'[2]per 10000'!AD153+0.1*'[2]per 10000'!AE153</f>
        <v>0</v>
      </c>
      <c r="AC112" s="9">
        <f>0.1*'[2]per 10000'!AB153+0.2*'[2]per 10000'!AC153+0.4*'[2]per 10000'!AD153+0.2*'[2]per 10000'!AE153+0.1*'[2]per 10000'!AF153</f>
        <v>0</v>
      </c>
      <c r="AD112" s="9">
        <f>0.1*'[2]per 10000'!AC153+0.2*'[2]per 10000'!AD153+0.4*'[2]per 10000'!AE153+0.2*'[2]per 10000'!AF153+0.1*'[2]per 10000'!AG153</f>
        <v>0</v>
      </c>
      <c r="AE112" s="9">
        <f>0.1*'[2]per 10000'!AD153+0.2*'[2]per 10000'!AE153+0.4*'[2]per 10000'!AF153+0.2*'[2]per 10000'!AG153+0.1*'[2]per 10000'!AH153</f>
        <v>0</v>
      </c>
      <c r="AF112" s="9">
        <f>(0.1*'[2]per 10000'!AE153+0.2*'[2]per 10000'!AF153+0.4*'[2]per 10000'!AG153+0.2*'[2]per 10000'!AH153)/0.9</f>
        <v>0</v>
      </c>
      <c r="AG112" s="9">
        <f>(0.1*'[2]per 10000'!AF153+0.2*'[2]per 10000'!AG153+0.4*'[2]per 10000'!AH153)/0.7</f>
        <v>0</v>
      </c>
    </row>
    <row r="113" spans="1:33" x14ac:dyDescent="0.2">
      <c r="A113" s="19" t="s">
        <v>120</v>
      </c>
      <c r="B113" s="8" t="s">
        <v>120</v>
      </c>
      <c r="C113" s="9">
        <f>0.1*'[2]per 10000'!B154+0.2*'[2]per 10000'!C154+0.4*'[2]per 10000'!D154+0.2*'[2]per 10000'!E154+0.1*'[2]per 10000'!F154</f>
        <v>5.3305154789375531E-2</v>
      </c>
      <c r="D113" s="9">
        <f>0.1*'[2]per 10000'!C154+0.2*'[2]per 10000'!D154+0.4*'[2]per 10000'!E154+0.2*'[2]per 10000'!F154+0.1*'[2]per 10000'!G154</f>
        <v>6.975965860830724E-2</v>
      </c>
      <c r="E113" s="9">
        <f>0.1*'[2]per 10000'!D154+0.2*'[2]per 10000'!E154+0.4*'[2]per 10000'!F154+0.2*'[2]per 10000'!G154+0.1*'[2]per 10000'!H154</f>
        <v>6.657467607585843E-2</v>
      </c>
      <c r="F113" s="9">
        <f>0.1*'[2]per 10000'!E154+0.2*'[2]per 10000'!F154+0.4*'[2]per 10000'!G154+0.2*'[2]per 10000'!H154+0.1*'[2]per 10000'!I154</f>
        <v>7.6529497359146756E-2</v>
      </c>
      <c r="G113" s="9">
        <f>0.1*'[2]per 10000'!F154+0.2*'[2]per 10000'!G154+0.4*'[2]per 10000'!H154+0.2*'[2]per 10000'!I154+0.1*'[2]per 10000'!J154</f>
        <v>7.7326798945117237E-2</v>
      </c>
      <c r="H113" s="9">
        <f>0.1*'[2]per 10000'!G154+0.2*'[2]per 10000'!H154+0.4*'[2]per 10000'!I154+0.2*'[2]per 10000'!J154+0.1*'[2]per 10000'!K154</f>
        <v>8.3595837918613553E-2</v>
      </c>
      <c r="I113" s="9">
        <f>0.1*'[2]per 10000'!H154+0.2*'[2]per 10000'!I154+0.4*'[2]per 10000'!J154+0.2*'[2]per 10000'!K154+0.1*'[2]per 10000'!L154</f>
        <v>3.8877682303328179E-2</v>
      </c>
      <c r="J113" s="9">
        <f>0.1*'[2]per 10000'!I154+0.2*'[2]per 10000'!J154+0.4*'[2]per 10000'!K154+0.2*'[2]per 10000'!L154+0.1*'[2]per 10000'!M154</f>
        <v>1.6297892034823163E-2</v>
      </c>
      <c r="K113" s="9">
        <f>0.1*'[2]per 10000'!J154+0.2*'[2]per 10000'!K154+0.4*'[2]per 10000'!L154+0.2*'[2]per 10000'!M154+0.1*'[2]per 10000'!N154</f>
        <v>0</v>
      </c>
      <c r="L113" s="9">
        <f>0.1*'[2]per 10000'!K154+0.2*'[2]per 10000'!L154+0.4*'[2]per 10000'!M154+0.2*'[2]per 10000'!N154+0.1*'[2]per 10000'!O154</f>
        <v>0</v>
      </c>
      <c r="M113" s="9">
        <f>0.1*'[2]per 10000'!L154+0.2*'[2]per 10000'!M154+0.4*'[2]per 10000'!N154+0.2*'[2]per 10000'!O154+0.1*'[2]per 10000'!P154</f>
        <v>0</v>
      </c>
      <c r="N113" s="9">
        <f>0.1*'[2]per 10000'!M154+0.2*'[2]per 10000'!N154+0.4*'[2]per 10000'!O154+0.2*'[2]per 10000'!P154+0.1*'[2]per 10000'!Q154</f>
        <v>0</v>
      </c>
      <c r="O113" s="9">
        <f>0.1*'[2]per 10000'!N154+0.2*'[2]per 10000'!O154+0.4*'[2]per 10000'!P154+0.2*'[2]per 10000'!Q154+0.1*'[2]per 10000'!R154</f>
        <v>0</v>
      </c>
      <c r="P113" s="9">
        <f>0.1*'[2]per 10000'!O154+0.2*'[2]per 10000'!P154+0.4*'[2]per 10000'!Q154+0.2*'[2]per 10000'!R154+0.1*'[2]per 10000'!S154</f>
        <v>0</v>
      </c>
      <c r="Q113" s="9">
        <f>0.1*'[2]per 10000'!P154+0.2*'[2]per 10000'!Q154+0.4*'[2]per 10000'!R154+0.2*'[2]per 10000'!S154+0.1*'[2]per 10000'!T154</f>
        <v>0</v>
      </c>
      <c r="R113" s="9">
        <f>0.1*'[2]per 10000'!Q154+0.2*'[2]per 10000'!R154+0.4*'[2]per 10000'!S154+0.2*'[2]per 10000'!T154+0.1*'[2]per 10000'!U154</f>
        <v>0</v>
      </c>
      <c r="S113" s="9">
        <f>0.1*'[2]per 10000'!R154+0.2*'[2]per 10000'!S154+0.4*'[2]per 10000'!T154+0.2*'[2]per 10000'!U154+0.1*'[2]per 10000'!V154</f>
        <v>0</v>
      </c>
      <c r="T113" s="9">
        <f>0.1*'[2]per 10000'!S154+0.2*'[2]per 10000'!T154+0.4*'[2]per 10000'!U154+0.2*'[2]per 10000'!V154+0.1*'[2]per 10000'!W154</f>
        <v>0</v>
      </c>
      <c r="U113" s="9">
        <f>0.1*'[2]per 10000'!T154+0.2*'[2]per 10000'!U154+0.4*'[2]per 10000'!V154+0.2*'[2]per 10000'!W154+0.1*'[2]per 10000'!X154</f>
        <v>0</v>
      </c>
      <c r="V113" s="9">
        <f>0.1*'[2]per 10000'!U154+0.2*'[2]per 10000'!V154+0.4*'[2]per 10000'!W154+0.2*'[2]per 10000'!X154+0.1*'[2]per 10000'!Y154</f>
        <v>0</v>
      </c>
      <c r="W113" s="9">
        <f>0.1*'[2]per 10000'!V154+0.2*'[2]per 10000'!W154+0.4*'[2]per 10000'!X154+0.2*'[2]per 10000'!Y154+0.1*'[2]per 10000'!Z154</f>
        <v>0</v>
      </c>
      <c r="X113" s="9">
        <f>0.1*'[2]per 10000'!W154+0.2*'[2]per 10000'!X154+0.4*'[2]per 10000'!Y154+0.2*'[2]per 10000'!Z154+0.1*'[2]per 10000'!AA154</f>
        <v>0</v>
      </c>
      <c r="Y113" s="9">
        <f>0.1*'[2]per 10000'!X154+0.2*'[2]per 10000'!Y154+0.4*'[2]per 10000'!Z154+0.2*'[2]per 10000'!AA154+0.1*'[2]per 10000'!AB154</f>
        <v>0</v>
      </c>
      <c r="Z113" s="9">
        <f>0.1*'[2]per 10000'!Y154+0.2*'[2]per 10000'!Z154+0.4*'[2]per 10000'!AA154+0.2*'[2]per 10000'!AB154+0.1*'[2]per 10000'!AC154</f>
        <v>0</v>
      </c>
      <c r="AA113" s="9">
        <f>0.1*'[2]per 10000'!Z154+0.2*'[2]per 10000'!AA154+0.4*'[2]per 10000'!AB154+0.2*'[2]per 10000'!AC154+0.1*'[2]per 10000'!AD154</f>
        <v>0</v>
      </c>
      <c r="AB113" s="9">
        <f>0.1*'[2]per 10000'!AA154+0.2*'[2]per 10000'!AB154+0.4*'[2]per 10000'!AC154+0.2*'[2]per 10000'!AD154+0.1*'[2]per 10000'!AE154</f>
        <v>0</v>
      </c>
      <c r="AC113" s="9">
        <f>0.1*'[2]per 10000'!AB154+0.2*'[2]per 10000'!AC154+0.4*'[2]per 10000'!AD154+0.2*'[2]per 10000'!AE154+0.1*'[2]per 10000'!AF154</f>
        <v>0</v>
      </c>
      <c r="AD113" s="9">
        <f>0.1*'[2]per 10000'!AC154+0.2*'[2]per 10000'!AD154+0.4*'[2]per 10000'!AE154+0.2*'[2]per 10000'!AF154+0.1*'[2]per 10000'!AG154</f>
        <v>0</v>
      </c>
      <c r="AE113" s="9">
        <f>0.1*'[2]per 10000'!AD154+0.2*'[2]per 10000'!AE154+0.4*'[2]per 10000'!AF154+0.2*'[2]per 10000'!AG154+0.1*'[2]per 10000'!AH154</f>
        <v>0</v>
      </c>
      <c r="AF113" s="9">
        <f>(0.1*'[2]per 10000'!AE154+0.2*'[2]per 10000'!AF154+0.4*'[2]per 10000'!AG154+0.2*'[2]per 10000'!AH154)/0.9</f>
        <v>0</v>
      </c>
      <c r="AG113" s="9">
        <f>(0.1*'[2]per 10000'!AF154+0.2*'[2]per 10000'!AG154+0.4*'[2]per 10000'!AH154)/0.7</f>
        <v>0</v>
      </c>
    </row>
    <row r="114" spans="1:33" x14ac:dyDescent="0.2">
      <c r="A114" s="19" t="s">
        <v>121</v>
      </c>
      <c r="B114" s="8" t="s">
        <v>121</v>
      </c>
      <c r="C114" s="9">
        <f>0.1*'[2]per 10000'!B155+0.2*'[2]per 10000'!C155+0.4*'[2]per 10000'!D155+0.2*'[2]per 10000'!E155+0.1*'[2]per 10000'!F155</f>
        <v>3.7962304949677173E-2</v>
      </c>
      <c r="D114" s="9">
        <f>0.1*'[2]per 10000'!C155+0.2*'[2]per 10000'!D155+0.4*'[2]per 10000'!E155+0.2*'[2]per 10000'!F155+0.1*'[2]per 10000'!G155</f>
        <v>0</v>
      </c>
      <c r="E114" s="9">
        <f>0.1*'[2]per 10000'!D155+0.2*'[2]per 10000'!E155+0.4*'[2]per 10000'!F155+0.2*'[2]per 10000'!G155+0.1*'[2]per 10000'!H155</f>
        <v>0</v>
      </c>
      <c r="F114" s="9">
        <f>0.1*'[2]per 10000'!E155+0.2*'[2]per 10000'!F155+0.4*'[2]per 10000'!G155+0.2*'[2]per 10000'!H155+0.1*'[2]per 10000'!I155</f>
        <v>0</v>
      </c>
      <c r="G114" s="9">
        <f>0.1*'[2]per 10000'!F155+0.2*'[2]per 10000'!G155+0.4*'[2]per 10000'!H155+0.2*'[2]per 10000'!I155+0.1*'[2]per 10000'!J155</f>
        <v>0</v>
      </c>
      <c r="H114" s="9">
        <f>0.1*'[2]per 10000'!G155+0.2*'[2]per 10000'!H155+0.4*'[2]per 10000'!I155+0.2*'[2]per 10000'!J155+0.1*'[2]per 10000'!K155</f>
        <v>0</v>
      </c>
      <c r="I114" s="9">
        <f>0.1*'[2]per 10000'!H155+0.2*'[2]per 10000'!I155+0.4*'[2]per 10000'!J155+0.2*'[2]per 10000'!K155+0.1*'[2]per 10000'!L155</f>
        <v>0</v>
      </c>
      <c r="J114" s="9">
        <f>0.1*'[2]per 10000'!I155+0.2*'[2]per 10000'!J155+0.4*'[2]per 10000'!K155+0.2*'[2]per 10000'!L155+0.1*'[2]per 10000'!M155</f>
        <v>0</v>
      </c>
      <c r="K114" s="9">
        <f>0.1*'[2]per 10000'!J155+0.2*'[2]per 10000'!K155+0.4*'[2]per 10000'!L155+0.2*'[2]per 10000'!M155+0.1*'[2]per 10000'!N155</f>
        <v>0</v>
      </c>
      <c r="L114" s="9">
        <f>0.1*'[2]per 10000'!K155+0.2*'[2]per 10000'!L155+0.4*'[2]per 10000'!M155+0.2*'[2]per 10000'!N155+0.1*'[2]per 10000'!O155</f>
        <v>0</v>
      </c>
      <c r="M114" s="9">
        <f>0.1*'[2]per 10000'!L155+0.2*'[2]per 10000'!M155+0.4*'[2]per 10000'!N155+0.2*'[2]per 10000'!O155+0.1*'[2]per 10000'!P155</f>
        <v>0</v>
      </c>
      <c r="N114" s="9">
        <f>0.1*'[2]per 10000'!M155+0.2*'[2]per 10000'!N155+0.4*'[2]per 10000'!O155+0.2*'[2]per 10000'!P155+0.1*'[2]per 10000'!Q155</f>
        <v>0</v>
      </c>
      <c r="O114" s="9">
        <f>0.1*'[2]per 10000'!N155+0.2*'[2]per 10000'!O155+0.4*'[2]per 10000'!P155+0.2*'[2]per 10000'!Q155+0.1*'[2]per 10000'!R155</f>
        <v>0</v>
      </c>
      <c r="P114" s="9">
        <f>0.1*'[2]per 10000'!O155+0.2*'[2]per 10000'!P155+0.4*'[2]per 10000'!Q155+0.2*'[2]per 10000'!R155+0.1*'[2]per 10000'!S155</f>
        <v>0</v>
      </c>
      <c r="Q114" s="9">
        <f>0.1*'[2]per 10000'!P155+0.2*'[2]per 10000'!Q155+0.4*'[2]per 10000'!R155+0.2*'[2]per 10000'!S155+0.1*'[2]per 10000'!T155</f>
        <v>0</v>
      </c>
      <c r="R114" s="9">
        <f>0.1*'[2]per 10000'!Q155+0.2*'[2]per 10000'!R155+0.4*'[2]per 10000'!S155+0.2*'[2]per 10000'!T155+0.1*'[2]per 10000'!U155</f>
        <v>0</v>
      </c>
      <c r="S114" s="9">
        <f>0.1*'[2]per 10000'!R155+0.2*'[2]per 10000'!S155+0.4*'[2]per 10000'!T155+0.2*'[2]per 10000'!U155+0.1*'[2]per 10000'!V155</f>
        <v>0</v>
      </c>
      <c r="T114" s="9">
        <f>0.1*'[2]per 10000'!S155+0.2*'[2]per 10000'!T155+0.4*'[2]per 10000'!U155+0.2*'[2]per 10000'!V155+0.1*'[2]per 10000'!W155</f>
        <v>0</v>
      </c>
      <c r="U114" s="9">
        <f>0.1*'[2]per 10000'!T155+0.2*'[2]per 10000'!U155+0.4*'[2]per 10000'!V155+0.2*'[2]per 10000'!W155+0.1*'[2]per 10000'!X155</f>
        <v>0</v>
      </c>
      <c r="V114" s="9">
        <f>0.1*'[2]per 10000'!U155+0.2*'[2]per 10000'!V155+0.4*'[2]per 10000'!W155+0.2*'[2]per 10000'!X155+0.1*'[2]per 10000'!Y155</f>
        <v>0</v>
      </c>
      <c r="W114" s="9">
        <f>0.1*'[2]per 10000'!V155+0.2*'[2]per 10000'!W155+0.4*'[2]per 10000'!X155+0.2*'[2]per 10000'!Y155+0.1*'[2]per 10000'!Z155</f>
        <v>0</v>
      </c>
      <c r="X114" s="9">
        <f>0.1*'[2]per 10000'!W155+0.2*'[2]per 10000'!X155+0.4*'[2]per 10000'!Y155+0.2*'[2]per 10000'!Z155+0.1*'[2]per 10000'!AA155</f>
        <v>0</v>
      </c>
      <c r="Y114" s="9">
        <f>0.1*'[2]per 10000'!X155+0.2*'[2]per 10000'!Y155+0.4*'[2]per 10000'!Z155+0.2*'[2]per 10000'!AA155+0.1*'[2]per 10000'!AB155</f>
        <v>0</v>
      </c>
      <c r="Z114" s="9">
        <f>0.1*'[2]per 10000'!Y155+0.2*'[2]per 10000'!Z155+0.4*'[2]per 10000'!AA155+0.2*'[2]per 10000'!AB155+0.1*'[2]per 10000'!AC155</f>
        <v>0</v>
      </c>
      <c r="AA114" s="9">
        <f>0.1*'[2]per 10000'!Z155+0.2*'[2]per 10000'!AA155+0.4*'[2]per 10000'!AB155+0.2*'[2]per 10000'!AC155+0.1*'[2]per 10000'!AD155</f>
        <v>0</v>
      </c>
      <c r="AB114" s="9">
        <f>0.1*'[2]per 10000'!AA155+0.2*'[2]per 10000'!AB155+0.4*'[2]per 10000'!AC155+0.2*'[2]per 10000'!AD155+0.1*'[2]per 10000'!AE155</f>
        <v>0</v>
      </c>
      <c r="AC114" s="9">
        <f>0.1*'[2]per 10000'!AB155+0.2*'[2]per 10000'!AC155+0.4*'[2]per 10000'!AD155+0.2*'[2]per 10000'!AE155+0.1*'[2]per 10000'!AF155</f>
        <v>0</v>
      </c>
      <c r="AD114" s="9">
        <f>0.1*'[2]per 10000'!AC155+0.2*'[2]per 10000'!AD155+0.4*'[2]per 10000'!AE155+0.2*'[2]per 10000'!AF155+0.1*'[2]per 10000'!AG155</f>
        <v>0</v>
      </c>
      <c r="AE114" s="9">
        <f>0.1*'[2]per 10000'!AD155+0.2*'[2]per 10000'!AE155+0.4*'[2]per 10000'!AF155+0.2*'[2]per 10000'!AG155+0.1*'[2]per 10000'!AH155</f>
        <v>0</v>
      </c>
      <c r="AF114" s="9">
        <f>(0.1*'[2]per 10000'!AE155+0.2*'[2]per 10000'!AF155+0.4*'[2]per 10000'!AG155+0.2*'[2]per 10000'!AH155)/0.9</f>
        <v>0</v>
      </c>
      <c r="AG114" s="9">
        <f>(0.1*'[2]per 10000'!AF155+0.2*'[2]per 10000'!AG155+0.4*'[2]per 10000'!AH155)/0.7</f>
        <v>0</v>
      </c>
    </row>
    <row r="115" spans="1:33" x14ac:dyDescent="0.2">
      <c r="A115" s="19" t="s">
        <v>122</v>
      </c>
      <c r="B115" s="8" t="s">
        <v>122</v>
      </c>
      <c r="C115" s="9">
        <f>0.1*'[2]per 10000'!B156+0.2*'[2]per 10000'!C156+0.4*'[2]per 10000'!D156+0.2*'[2]per 10000'!E156+0.1*'[2]per 10000'!F156</f>
        <v>0.50395295661038164</v>
      </c>
      <c r="D115" s="9">
        <f>0.1*'[2]per 10000'!C156+0.2*'[2]per 10000'!D156+0.4*'[2]per 10000'!E156+0.2*'[2]per 10000'!F156+0.1*'[2]per 10000'!G156</f>
        <v>0.39800308769311055</v>
      </c>
      <c r="E115" s="9">
        <f>0.1*'[2]per 10000'!D156+0.2*'[2]per 10000'!E156+0.4*'[2]per 10000'!F156+0.2*'[2]per 10000'!G156+0.1*'[2]per 10000'!H156</f>
        <v>0.28298809399763647</v>
      </c>
      <c r="F115" s="9">
        <f>0.1*'[2]per 10000'!E156+0.2*'[2]per 10000'!F156+0.4*'[2]per 10000'!G156+0.2*'[2]per 10000'!H156+0.1*'[2]per 10000'!I156</f>
        <v>0.16207776304606553</v>
      </c>
      <c r="G115" s="9">
        <f>0.1*'[2]per 10000'!F156+0.2*'[2]per 10000'!G156+0.4*'[2]per 10000'!H156+0.2*'[2]per 10000'!I156+0.1*'[2]per 10000'!J156</f>
        <v>8.8888925663417745E-2</v>
      </c>
      <c r="H115" s="9">
        <f>0.1*'[2]per 10000'!G156+0.2*'[2]per 10000'!H156+0.4*'[2]per 10000'!I156+0.2*'[2]per 10000'!J156+0.1*'[2]per 10000'!K156</f>
        <v>4.6258688156337928E-2</v>
      </c>
      <c r="I115" s="9">
        <f>0.1*'[2]per 10000'!H156+0.2*'[2]per 10000'!I156+0.4*'[2]per 10000'!J156+0.2*'[2]per 10000'!K156+0.1*'[2]per 10000'!L156</f>
        <v>3.3163434062553732E-2</v>
      </c>
      <c r="J115" s="9">
        <f>0.1*'[2]per 10000'!I156+0.2*'[2]per 10000'!J156+0.4*'[2]per 10000'!K156+0.2*'[2]per 10000'!L156+0.1*'[2]per 10000'!M156</f>
        <v>2.0131767908202182E-2</v>
      </c>
      <c r="K115" s="9">
        <f>0.1*'[2]per 10000'!J156+0.2*'[2]per 10000'!K156+0.4*'[2]per 10000'!L156+0.2*'[2]per 10000'!M156+0.1*'[2]per 10000'!N156</f>
        <v>1.7030626863054489E-2</v>
      </c>
      <c r="L115" s="9">
        <f>0.1*'[2]per 10000'!K156+0.2*'[2]per 10000'!L156+0.4*'[2]per 10000'!M156+0.2*'[2]per 10000'!N156+0.1*'[2]per 10000'!O156</f>
        <v>6.6821065566151118E-3</v>
      </c>
      <c r="M115" s="9">
        <f>0.1*'[2]per 10000'!L156+0.2*'[2]per 10000'!M156+0.4*'[2]per 10000'!N156+0.2*'[2]per 10000'!O156+0.1*'[2]per 10000'!P156</f>
        <v>2.8568991772473201E-3</v>
      </c>
      <c r="N115" s="9">
        <f>0.1*'[2]per 10000'!M156+0.2*'[2]per 10000'!N156+0.4*'[2]per 10000'!O156+0.2*'[2]per 10000'!P156+0.1*'[2]per 10000'!Q156</f>
        <v>0</v>
      </c>
      <c r="O115" s="9">
        <f>0.1*'[2]per 10000'!N156+0.2*'[2]per 10000'!O156+0.4*'[2]per 10000'!P156+0.2*'[2]per 10000'!Q156+0.1*'[2]per 10000'!R156</f>
        <v>0</v>
      </c>
      <c r="P115" s="9">
        <f>0.1*'[2]per 10000'!O156+0.2*'[2]per 10000'!P156+0.4*'[2]per 10000'!Q156+0.2*'[2]per 10000'!R156+0.1*'[2]per 10000'!S156</f>
        <v>0</v>
      </c>
      <c r="Q115" s="9">
        <f>0.1*'[2]per 10000'!P156+0.2*'[2]per 10000'!Q156+0.4*'[2]per 10000'!R156+0.2*'[2]per 10000'!S156+0.1*'[2]per 10000'!T156</f>
        <v>1.1188659789813334E-3</v>
      </c>
      <c r="R115" s="9">
        <f>0.1*'[2]per 10000'!Q156+0.2*'[2]per 10000'!R156+0.4*'[2]per 10000'!S156+0.2*'[2]per 10000'!T156+0.1*'[2]per 10000'!U156</f>
        <v>3.6263226373601642E-3</v>
      </c>
      <c r="S115" s="9">
        <f>0.1*'[2]per 10000'!R156+0.2*'[2]per 10000'!S156+0.4*'[2]per 10000'!T156+0.2*'[2]per 10000'!U156+0.1*'[2]per 10000'!V156</f>
        <v>8.9762289250264402E-3</v>
      </c>
      <c r="T115" s="9">
        <f>0.1*'[2]per 10000'!S156+0.2*'[2]per 10000'!T156+0.4*'[2]per 10000'!U156+0.2*'[2]per 10000'!V156+0.1*'[2]per 10000'!W156</f>
        <v>1.2197195947965768E-2</v>
      </c>
      <c r="U115" s="9">
        <f>0.1*'[2]per 10000'!T156+0.2*'[2]per 10000'!U156+0.4*'[2]per 10000'!V156+0.2*'[2]per 10000'!W156+0.1*'[2]per 10000'!X156</f>
        <v>1.2706249882602549E-2</v>
      </c>
      <c r="V115" s="9">
        <f>0.1*'[2]per 10000'!U156+0.2*'[2]per 10000'!V156+0.4*'[2]per 10000'!W156+0.2*'[2]per 10000'!X156+0.1*'[2]per 10000'!Y156</f>
        <v>8.66749386721327E-3</v>
      </c>
      <c r="W115" s="9">
        <f>0.1*'[2]per 10000'!V156+0.2*'[2]per 10000'!W156+0.4*'[2]per 10000'!X156+0.2*'[2]per 10000'!Y156+0.1*'[2]per 10000'!Z156</f>
        <v>3.6394515939078866E-3</v>
      </c>
      <c r="X115" s="9">
        <f>0.1*'[2]per 10000'!W156+0.2*'[2]per 10000'!X156+0.4*'[2]per 10000'!Y156+0.2*'[2]per 10000'!Z156+0.1*'[2]per 10000'!AA156</f>
        <v>9.5793397180088727E-4</v>
      </c>
      <c r="Y115" s="9">
        <f>0.1*'[2]per 10000'!X156+0.2*'[2]per 10000'!Y156+0.4*'[2]per 10000'!Z156+0.2*'[2]per 10000'!AA156+0.1*'[2]per 10000'!AB156</f>
        <v>0</v>
      </c>
      <c r="Z115" s="9">
        <f>0.1*'[2]per 10000'!Y156+0.2*'[2]per 10000'!Z156+0.4*'[2]per 10000'!AA156+0.2*'[2]per 10000'!AB156+0.1*'[2]per 10000'!AC156</f>
        <v>0</v>
      </c>
      <c r="AA115" s="9">
        <f>0.1*'[2]per 10000'!Z156+0.2*'[2]per 10000'!AA156+0.4*'[2]per 10000'!AB156+0.2*'[2]per 10000'!AC156+0.1*'[2]per 10000'!AD156</f>
        <v>0</v>
      </c>
      <c r="AB115" s="9">
        <f>0.1*'[2]per 10000'!AA156+0.2*'[2]per 10000'!AB156+0.4*'[2]per 10000'!AC156+0.2*'[2]per 10000'!AD156+0.1*'[2]per 10000'!AE156</f>
        <v>0</v>
      </c>
      <c r="AC115" s="9">
        <f>0.1*'[2]per 10000'!AB156+0.2*'[2]per 10000'!AC156+0.4*'[2]per 10000'!AD156+0.2*'[2]per 10000'!AE156+0.1*'[2]per 10000'!AF156</f>
        <v>0</v>
      </c>
      <c r="AD115" s="9">
        <f>0.1*'[2]per 10000'!AC156+0.2*'[2]per 10000'!AD156+0.4*'[2]per 10000'!AE156+0.2*'[2]per 10000'!AF156+0.1*'[2]per 10000'!AG156</f>
        <v>0</v>
      </c>
      <c r="AE115" s="9">
        <f>0.1*'[2]per 10000'!AD156+0.2*'[2]per 10000'!AE156+0.4*'[2]per 10000'!AF156+0.2*'[2]per 10000'!AG156+0.1*'[2]per 10000'!AH156</f>
        <v>0</v>
      </c>
      <c r="AF115" s="9">
        <f>(0.1*'[2]per 10000'!AE156+0.2*'[2]per 10000'!AF156+0.4*'[2]per 10000'!AG156+0.2*'[2]per 10000'!AH156)/0.9</f>
        <v>0</v>
      </c>
      <c r="AG115" s="9">
        <f>(0.1*'[2]per 10000'!AF156+0.2*'[2]per 10000'!AG156+0.4*'[2]per 10000'!AH156)/0.7</f>
        <v>0</v>
      </c>
    </row>
    <row r="116" spans="1:33" x14ac:dyDescent="0.2">
      <c r="A116" s="19" t="s">
        <v>123</v>
      </c>
      <c r="B116" s="8" t="s">
        <v>123</v>
      </c>
      <c r="C116" s="9">
        <f>0.1*'[2]per 10000'!B157+0.2*'[2]per 10000'!C157+0.4*'[2]per 10000'!D157+0.2*'[2]per 10000'!E157+0.1*'[2]per 10000'!F157</f>
        <v>0.17123371268984414</v>
      </c>
      <c r="D116" s="9">
        <f>0.1*'[2]per 10000'!C157+0.2*'[2]per 10000'!D157+0.4*'[2]per 10000'!E157+0.2*'[2]per 10000'!F157+0.1*'[2]per 10000'!G157</f>
        <v>0.10747152789655587</v>
      </c>
      <c r="E116" s="9">
        <f>0.1*'[2]per 10000'!D157+0.2*'[2]per 10000'!E157+0.4*'[2]per 10000'!F157+0.2*'[2]per 10000'!G157+0.1*'[2]per 10000'!H157</f>
        <v>6.2684274867071635E-2</v>
      </c>
      <c r="F116" s="9">
        <f>0.1*'[2]per 10000'!E157+0.2*'[2]per 10000'!F157+0.4*'[2]per 10000'!G157+0.2*'[2]per 10000'!H157+0.1*'[2]per 10000'!I157</f>
        <v>3.6915029398966438E-2</v>
      </c>
      <c r="G116" s="9">
        <f>0.1*'[2]per 10000'!F157+0.2*'[2]per 10000'!G157+0.4*'[2]per 10000'!H157+0.2*'[2]per 10000'!I157+0.1*'[2]per 10000'!J157</f>
        <v>2.966997064933604E-2</v>
      </c>
      <c r="H116" s="9">
        <f>0.1*'[2]per 10000'!G157+0.2*'[2]per 10000'!H157+0.4*'[2]per 10000'!I157+0.2*'[2]per 10000'!J157+0.1*'[2]per 10000'!K157</f>
        <v>2.8010198815743438E-2</v>
      </c>
      <c r="I116" s="9">
        <f>0.1*'[2]per 10000'!H157+0.2*'[2]per 10000'!I157+0.4*'[2]per 10000'!J157+0.2*'[2]per 10000'!K157+0.1*'[2]per 10000'!L157</f>
        <v>2.8987996714010724E-2</v>
      </c>
      <c r="J116" s="9">
        <f>0.1*'[2]per 10000'!I157+0.2*'[2]per 10000'!J157+0.4*'[2]per 10000'!K157+0.2*'[2]per 10000'!L157+0.1*'[2]per 10000'!M157</f>
        <v>4.1157217230998383E-2</v>
      </c>
      <c r="K116" s="9">
        <f>0.1*'[2]per 10000'!J157+0.2*'[2]per 10000'!K157+0.4*'[2]per 10000'!L157+0.2*'[2]per 10000'!M157+0.1*'[2]per 10000'!N157</f>
        <v>6.6696853350106527E-2</v>
      </c>
      <c r="L116" s="9">
        <f>0.1*'[2]per 10000'!K157+0.2*'[2]per 10000'!L157+0.4*'[2]per 10000'!M157+0.2*'[2]per 10000'!N157+0.1*'[2]per 10000'!O157</f>
        <v>0.1138272886452643</v>
      </c>
      <c r="M116" s="9">
        <f>0.1*'[2]per 10000'!L157+0.2*'[2]per 10000'!M157+0.4*'[2]per 10000'!N157+0.2*'[2]per 10000'!O157+0.1*'[2]per 10000'!P157</f>
        <v>0.10937226549364092</v>
      </c>
      <c r="N116" s="9">
        <f>0.1*'[2]per 10000'!M157+0.2*'[2]per 10000'!N157+0.4*'[2]per 10000'!O157+0.2*'[2]per 10000'!P157+0.1*'[2]per 10000'!Q157</f>
        <v>0.10079121262860041</v>
      </c>
      <c r="O116" s="9">
        <f>0.1*'[2]per 10000'!N157+0.2*'[2]per 10000'!O157+0.4*'[2]per 10000'!P157+0.2*'[2]per 10000'!Q157+0.1*'[2]per 10000'!R157</f>
        <v>8.9745815248512426E-2</v>
      </c>
      <c r="P116" s="9">
        <f>0.1*'[2]per 10000'!O157+0.2*'[2]per 10000'!P157+0.4*'[2]per 10000'!Q157+0.2*'[2]per 10000'!R157+0.1*'[2]per 10000'!S157</f>
        <v>6.4458210562878024E-2</v>
      </c>
      <c r="Q116" s="9">
        <f>0.1*'[2]per 10000'!P157+0.2*'[2]per 10000'!Q157+0.4*'[2]per 10000'!R157+0.2*'[2]per 10000'!S157+0.1*'[2]per 10000'!T157</f>
        <v>5.5547618903666246E-2</v>
      </c>
      <c r="R116" s="9">
        <f>0.1*'[2]per 10000'!Q157+0.2*'[2]per 10000'!R157+0.4*'[2]per 10000'!S157+0.2*'[2]per 10000'!T157+0.1*'[2]per 10000'!U157</f>
        <v>4.6360208359457866E-2</v>
      </c>
      <c r="S116" s="9">
        <f>0.1*'[2]per 10000'!R157+0.2*'[2]per 10000'!S157+0.4*'[2]per 10000'!T157+0.2*'[2]per 10000'!U157+0.1*'[2]per 10000'!V157</f>
        <v>5.3406772675841194E-2</v>
      </c>
      <c r="T116" s="9">
        <f>0.1*'[2]per 10000'!S157+0.2*'[2]per 10000'!T157+0.4*'[2]per 10000'!U157+0.2*'[2]per 10000'!V157+0.1*'[2]per 10000'!W157</f>
        <v>5.7728136909692758E-2</v>
      </c>
      <c r="U116" s="9">
        <f>0.1*'[2]per 10000'!T157+0.2*'[2]per 10000'!U157+0.4*'[2]per 10000'!V157+0.2*'[2]per 10000'!W157+0.1*'[2]per 10000'!X157</f>
        <v>6.4566773271968886E-2</v>
      </c>
      <c r="V116" s="9">
        <f>0.1*'[2]per 10000'!U157+0.2*'[2]per 10000'!V157+0.4*'[2]per 10000'!W157+0.2*'[2]per 10000'!X157+0.1*'[2]per 10000'!Y157</f>
        <v>4.881579133014477E-2</v>
      </c>
      <c r="W116" s="9">
        <f>0.1*'[2]per 10000'!V157+0.2*'[2]per 10000'!W157+0.4*'[2]per 10000'!X157+0.2*'[2]per 10000'!Y157+0.1*'[2]per 10000'!Z157</f>
        <v>4.2340760732788488E-2</v>
      </c>
      <c r="X116" s="9">
        <f>0.1*'[2]per 10000'!W157+0.2*'[2]per 10000'!X157+0.4*'[2]per 10000'!Y157+0.2*'[2]per 10000'!Z157+0.1*'[2]per 10000'!AA157</f>
        <v>3.7760542191077051E-2</v>
      </c>
      <c r="Y116" s="9">
        <f>0.1*'[2]per 10000'!X157+0.2*'[2]per 10000'!Y157+0.4*'[2]per 10000'!Z157+0.2*'[2]per 10000'!AA157+0.1*'[2]per 10000'!AB157</f>
        <v>4.5102080026436266E-2</v>
      </c>
      <c r="Z116" s="9">
        <f>0.1*'[2]per 10000'!Y157+0.2*'[2]per 10000'!Z157+0.4*'[2]per 10000'!AA157+0.2*'[2]per 10000'!AB157+0.1*'[2]per 10000'!AC157</f>
        <v>4.8221994250371193E-2</v>
      </c>
      <c r="AA116" s="9">
        <f>0.1*'[2]per 10000'!Z157+0.2*'[2]per 10000'!AA157+0.4*'[2]per 10000'!AB157+0.2*'[2]per 10000'!AC157+0.1*'[2]per 10000'!AD157</f>
        <v>6.2314649093369812E-2</v>
      </c>
      <c r="AB116" s="9">
        <f>0.1*'[2]per 10000'!AA157+0.2*'[2]per 10000'!AB157+0.4*'[2]per 10000'!AC157+0.2*'[2]per 10000'!AD157+0.1*'[2]per 10000'!AE157</f>
        <v>7.0961054531925458E-2</v>
      </c>
      <c r="AC116" s="9">
        <f>0.1*'[2]per 10000'!AB157+0.2*'[2]per 10000'!AC157+0.4*'[2]per 10000'!AD157+0.2*'[2]per 10000'!AE157+0.1*'[2]per 10000'!AF157</f>
        <v>8.7323374926018757E-2</v>
      </c>
      <c r="AD116" s="9">
        <f>0.1*'[2]per 10000'!AC157+0.2*'[2]per 10000'!AD157+0.4*'[2]per 10000'!AE157+0.2*'[2]per 10000'!AF157+0.1*'[2]per 10000'!AG157</f>
        <v>5.9792327424759519E-2</v>
      </c>
      <c r="AE116" s="9">
        <f>0.1*'[2]per 10000'!AD157+0.2*'[2]per 10000'!AE157+0.4*'[2]per 10000'!AF157+0.2*'[2]per 10000'!AG157+0.1*'[2]per 10000'!AH157</f>
        <v>4.2660766419387423E-2</v>
      </c>
      <c r="AF116" s="9">
        <f>(0.1*'[2]per 10000'!AE157+0.2*'[2]per 10000'!AF157+0.4*'[2]per 10000'!AG157+0.2*'[2]per 10000'!AH157)/0.9</f>
        <v>2.9495887320440818E-2</v>
      </c>
      <c r="AG116" s="9">
        <f>(0.1*'[2]per 10000'!AF157+0.2*'[2]per 10000'!AG157+0.4*'[2]per 10000'!AH157)/0.7</f>
        <v>2.6208926546523074E-2</v>
      </c>
    </row>
    <row r="117" spans="1:33" x14ac:dyDescent="0.2">
      <c r="A117" s="19" t="s">
        <v>124</v>
      </c>
      <c r="B117" s="8" t="s">
        <v>124</v>
      </c>
      <c r="C117" s="9">
        <f>0.1*'[2]per 10000'!B158+0.2*'[2]per 10000'!C158+0.4*'[2]per 10000'!D158+0.2*'[2]per 10000'!E158+0.1*'[2]per 10000'!F158</f>
        <v>0</v>
      </c>
      <c r="D117" s="9">
        <f>0.1*'[2]per 10000'!C158+0.2*'[2]per 10000'!D158+0.4*'[2]per 10000'!E158+0.2*'[2]per 10000'!F158+0.1*'[2]per 10000'!G158</f>
        <v>0</v>
      </c>
      <c r="E117" s="9">
        <f>0.1*'[2]per 10000'!D158+0.2*'[2]per 10000'!E158+0.4*'[2]per 10000'!F158+0.2*'[2]per 10000'!G158+0.1*'[2]per 10000'!H158</f>
        <v>0</v>
      </c>
      <c r="F117" s="9">
        <f>0.1*'[2]per 10000'!E158+0.2*'[2]per 10000'!F158+0.4*'[2]per 10000'!G158+0.2*'[2]per 10000'!H158+0.1*'[2]per 10000'!I158</f>
        <v>0</v>
      </c>
      <c r="G117" s="9">
        <f>0.1*'[2]per 10000'!F158+0.2*'[2]per 10000'!G158+0.4*'[2]per 10000'!H158+0.2*'[2]per 10000'!I158+0.1*'[2]per 10000'!J158</f>
        <v>0</v>
      </c>
      <c r="H117" s="9">
        <f>0.1*'[2]per 10000'!G158+0.2*'[2]per 10000'!H158+0.4*'[2]per 10000'!I158+0.2*'[2]per 10000'!J158+0.1*'[2]per 10000'!K158</f>
        <v>0</v>
      </c>
      <c r="I117" s="9">
        <f>0.1*'[2]per 10000'!H158+0.2*'[2]per 10000'!I158+0.4*'[2]per 10000'!J158+0.2*'[2]per 10000'!K158+0.1*'[2]per 10000'!L158</f>
        <v>0</v>
      </c>
      <c r="J117" s="9">
        <f>0.1*'[2]per 10000'!I158+0.2*'[2]per 10000'!J158+0.4*'[2]per 10000'!K158+0.2*'[2]per 10000'!L158+0.1*'[2]per 10000'!M158</f>
        <v>0</v>
      </c>
      <c r="K117" s="9">
        <f>0.1*'[2]per 10000'!J158+0.2*'[2]per 10000'!K158+0.4*'[2]per 10000'!L158+0.2*'[2]per 10000'!M158+0.1*'[2]per 10000'!N158</f>
        <v>0</v>
      </c>
      <c r="L117" s="9">
        <f>0.1*'[2]per 10000'!K158+0.2*'[2]per 10000'!L158+0.4*'[2]per 10000'!M158+0.2*'[2]per 10000'!N158+0.1*'[2]per 10000'!O158</f>
        <v>0</v>
      </c>
      <c r="M117" s="9">
        <f>0.1*'[2]per 10000'!L158+0.2*'[2]per 10000'!M158+0.4*'[2]per 10000'!N158+0.2*'[2]per 10000'!O158+0.1*'[2]per 10000'!P158</f>
        <v>0</v>
      </c>
      <c r="N117" s="9">
        <f>0.1*'[2]per 10000'!M158+0.2*'[2]per 10000'!N158+0.4*'[2]per 10000'!O158+0.2*'[2]per 10000'!P158+0.1*'[2]per 10000'!Q158</f>
        <v>0</v>
      </c>
      <c r="O117" s="9">
        <f>0.1*'[2]per 10000'!N158+0.2*'[2]per 10000'!O158+0.4*'[2]per 10000'!P158+0.2*'[2]per 10000'!Q158+0.1*'[2]per 10000'!R158</f>
        <v>0</v>
      </c>
      <c r="P117" s="9">
        <f>0.1*'[2]per 10000'!O158+0.2*'[2]per 10000'!P158+0.4*'[2]per 10000'!Q158+0.2*'[2]per 10000'!R158+0.1*'[2]per 10000'!S158</f>
        <v>0</v>
      </c>
      <c r="Q117" s="9">
        <f>0.1*'[2]per 10000'!P158+0.2*'[2]per 10000'!Q158+0.4*'[2]per 10000'!R158+0.2*'[2]per 10000'!S158+0.1*'[2]per 10000'!T158</f>
        <v>0</v>
      </c>
      <c r="R117" s="9">
        <f>0.1*'[2]per 10000'!Q158+0.2*'[2]per 10000'!R158+0.4*'[2]per 10000'!S158+0.2*'[2]per 10000'!T158+0.1*'[2]per 10000'!U158</f>
        <v>0</v>
      </c>
      <c r="S117" s="9">
        <f>0.1*'[2]per 10000'!R158+0.2*'[2]per 10000'!S158+0.4*'[2]per 10000'!T158+0.2*'[2]per 10000'!U158+0.1*'[2]per 10000'!V158</f>
        <v>0</v>
      </c>
      <c r="T117" s="9">
        <f>0.1*'[2]per 10000'!S158+0.2*'[2]per 10000'!T158+0.4*'[2]per 10000'!U158+0.2*'[2]per 10000'!V158+0.1*'[2]per 10000'!W158</f>
        <v>0</v>
      </c>
      <c r="U117" s="9">
        <f>0.1*'[2]per 10000'!T158+0.2*'[2]per 10000'!U158+0.4*'[2]per 10000'!V158+0.2*'[2]per 10000'!W158+0.1*'[2]per 10000'!X158</f>
        <v>0</v>
      </c>
      <c r="V117" s="9">
        <f>0.1*'[2]per 10000'!U158+0.2*'[2]per 10000'!V158+0.4*'[2]per 10000'!W158+0.2*'[2]per 10000'!X158+0.1*'[2]per 10000'!Y158</f>
        <v>0</v>
      </c>
      <c r="W117" s="9">
        <f>0.1*'[2]per 10000'!V158+0.2*'[2]per 10000'!W158+0.4*'[2]per 10000'!X158+0.2*'[2]per 10000'!Y158+0.1*'[2]per 10000'!Z158</f>
        <v>0</v>
      </c>
      <c r="X117" s="9">
        <f>0.1*'[2]per 10000'!W158+0.2*'[2]per 10000'!X158+0.4*'[2]per 10000'!Y158+0.2*'[2]per 10000'!Z158+0.1*'[2]per 10000'!AA158</f>
        <v>0</v>
      </c>
      <c r="Y117" s="9">
        <f>0.1*'[2]per 10000'!X158+0.2*'[2]per 10000'!Y158+0.4*'[2]per 10000'!Z158+0.2*'[2]per 10000'!AA158+0.1*'[2]per 10000'!AB158</f>
        <v>0</v>
      </c>
      <c r="Z117" s="9">
        <f>0.1*'[2]per 10000'!Y158+0.2*'[2]per 10000'!Z158+0.4*'[2]per 10000'!AA158+0.2*'[2]per 10000'!AB158+0.1*'[2]per 10000'!AC158</f>
        <v>0</v>
      </c>
      <c r="AA117" s="9">
        <f>0.1*'[2]per 10000'!Z158+0.2*'[2]per 10000'!AA158+0.4*'[2]per 10000'!AB158+0.2*'[2]per 10000'!AC158+0.1*'[2]per 10000'!AD158</f>
        <v>0</v>
      </c>
      <c r="AB117" s="9">
        <f>0.1*'[2]per 10000'!AA158+0.2*'[2]per 10000'!AB158+0.4*'[2]per 10000'!AC158+0.2*'[2]per 10000'!AD158+0.1*'[2]per 10000'!AE158</f>
        <v>0</v>
      </c>
      <c r="AC117" s="9">
        <f>0.1*'[2]per 10000'!AB158+0.2*'[2]per 10000'!AC158+0.4*'[2]per 10000'!AD158+0.2*'[2]per 10000'!AE158+0.1*'[2]per 10000'!AF158</f>
        <v>0</v>
      </c>
      <c r="AD117" s="9">
        <f>0.1*'[2]per 10000'!AC158+0.2*'[2]per 10000'!AD158+0.4*'[2]per 10000'!AE158+0.2*'[2]per 10000'!AF158+0.1*'[2]per 10000'!AG158</f>
        <v>0</v>
      </c>
      <c r="AE117" s="9">
        <f>0.1*'[2]per 10000'!AD158+0.2*'[2]per 10000'!AE158+0.4*'[2]per 10000'!AF158+0.2*'[2]per 10000'!AG158+0.1*'[2]per 10000'!AH158</f>
        <v>0</v>
      </c>
      <c r="AF117" s="9">
        <f>(0.1*'[2]per 10000'!AE158+0.2*'[2]per 10000'!AF158+0.4*'[2]per 10000'!AG158+0.2*'[2]per 10000'!AH158)/0.9</f>
        <v>0</v>
      </c>
      <c r="AG117" s="9">
        <f>(0.1*'[2]per 10000'!AF158+0.2*'[2]per 10000'!AG158+0.4*'[2]per 10000'!AH158)/0.7</f>
        <v>0</v>
      </c>
    </row>
    <row r="118" spans="1:33" x14ac:dyDescent="0.2">
      <c r="A118" s="19" t="s">
        <v>125</v>
      </c>
      <c r="B118" s="8" t="s">
        <v>125</v>
      </c>
      <c r="C118" s="9">
        <f>0.1*'[2]per 10000'!B159+0.2*'[2]per 10000'!C159+0.4*'[2]per 10000'!D159+0.2*'[2]per 10000'!E159+0.1*'[2]per 10000'!F159</f>
        <v>0</v>
      </c>
      <c r="D118" s="9">
        <f>0.1*'[2]per 10000'!C159+0.2*'[2]per 10000'!D159+0.4*'[2]per 10000'!E159+0.2*'[2]per 10000'!F159+0.1*'[2]per 10000'!G159</f>
        <v>0</v>
      </c>
      <c r="E118" s="9">
        <f>0.1*'[2]per 10000'!D159+0.2*'[2]per 10000'!E159+0.4*'[2]per 10000'!F159+0.2*'[2]per 10000'!G159+0.1*'[2]per 10000'!H159</f>
        <v>0</v>
      </c>
      <c r="F118" s="9">
        <f>0.1*'[2]per 10000'!E159+0.2*'[2]per 10000'!F159+0.4*'[2]per 10000'!G159+0.2*'[2]per 10000'!H159+0.1*'[2]per 10000'!I159</f>
        <v>0</v>
      </c>
      <c r="G118" s="9">
        <f>0.1*'[2]per 10000'!F159+0.2*'[2]per 10000'!G159+0.4*'[2]per 10000'!H159+0.2*'[2]per 10000'!I159+0.1*'[2]per 10000'!J159</f>
        <v>0</v>
      </c>
      <c r="H118" s="9">
        <f>0.1*'[2]per 10000'!G159+0.2*'[2]per 10000'!H159+0.4*'[2]per 10000'!I159+0.2*'[2]per 10000'!J159+0.1*'[2]per 10000'!K159</f>
        <v>0</v>
      </c>
      <c r="I118" s="9">
        <f>0.1*'[2]per 10000'!H159+0.2*'[2]per 10000'!I159+0.4*'[2]per 10000'!J159+0.2*'[2]per 10000'!K159+0.1*'[2]per 10000'!L159</f>
        <v>0</v>
      </c>
      <c r="J118" s="9">
        <f>0.1*'[2]per 10000'!I159+0.2*'[2]per 10000'!J159+0.4*'[2]per 10000'!K159+0.2*'[2]per 10000'!L159+0.1*'[2]per 10000'!M159</f>
        <v>0</v>
      </c>
      <c r="K118" s="9">
        <f>0.1*'[2]per 10000'!J159+0.2*'[2]per 10000'!K159+0.4*'[2]per 10000'!L159+0.2*'[2]per 10000'!M159+0.1*'[2]per 10000'!N159</f>
        <v>0</v>
      </c>
      <c r="L118" s="9">
        <f>0.1*'[2]per 10000'!K159+0.2*'[2]per 10000'!L159+0.4*'[2]per 10000'!M159+0.2*'[2]per 10000'!N159+0.1*'[2]per 10000'!O159</f>
        <v>0</v>
      </c>
      <c r="M118" s="9">
        <f>0.1*'[2]per 10000'!L159+0.2*'[2]per 10000'!M159+0.4*'[2]per 10000'!N159+0.2*'[2]per 10000'!O159+0.1*'[2]per 10000'!P159</f>
        <v>0</v>
      </c>
      <c r="N118" s="9">
        <f>0.1*'[2]per 10000'!M159+0.2*'[2]per 10000'!N159+0.4*'[2]per 10000'!O159+0.2*'[2]per 10000'!P159+0.1*'[2]per 10000'!Q159</f>
        <v>0</v>
      </c>
      <c r="O118" s="9">
        <f>0.1*'[2]per 10000'!N159+0.2*'[2]per 10000'!O159+0.4*'[2]per 10000'!P159+0.2*'[2]per 10000'!Q159+0.1*'[2]per 10000'!R159</f>
        <v>0</v>
      </c>
      <c r="P118" s="9">
        <f>0.1*'[2]per 10000'!O159+0.2*'[2]per 10000'!P159+0.4*'[2]per 10000'!Q159+0.2*'[2]per 10000'!R159+0.1*'[2]per 10000'!S159</f>
        <v>0</v>
      </c>
      <c r="Q118" s="9">
        <f>0.1*'[2]per 10000'!P159+0.2*'[2]per 10000'!Q159+0.4*'[2]per 10000'!R159+0.2*'[2]per 10000'!S159+0.1*'[2]per 10000'!T159</f>
        <v>0</v>
      </c>
      <c r="R118" s="9">
        <f>0.1*'[2]per 10000'!Q159+0.2*'[2]per 10000'!R159+0.4*'[2]per 10000'!S159+0.2*'[2]per 10000'!T159+0.1*'[2]per 10000'!U159</f>
        <v>0</v>
      </c>
      <c r="S118" s="9">
        <f>0.1*'[2]per 10000'!R159+0.2*'[2]per 10000'!S159+0.4*'[2]per 10000'!T159+0.2*'[2]per 10000'!U159+0.1*'[2]per 10000'!V159</f>
        <v>0</v>
      </c>
      <c r="T118" s="9">
        <f>0.1*'[2]per 10000'!S159+0.2*'[2]per 10000'!T159+0.4*'[2]per 10000'!U159+0.2*'[2]per 10000'!V159+0.1*'[2]per 10000'!W159</f>
        <v>0</v>
      </c>
      <c r="U118" s="9">
        <f>0.1*'[2]per 10000'!T159+0.2*'[2]per 10000'!U159+0.4*'[2]per 10000'!V159+0.2*'[2]per 10000'!W159+0.1*'[2]per 10000'!X159</f>
        <v>0</v>
      </c>
      <c r="V118" s="9">
        <f>0.1*'[2]per 10000'!U159+0.2*'[2]per 10000'!V159+0.4*'[2]per 10000'!W159+0.2*'[2]per 10000'!X159+0.1*'[2]per 10000'!Y159</f>
        <v>0</v>
      </c>
      <c r="W118" s="9">
        <f>0.1*'[2]per 10000'!V159+0.2*'[2]per 10000'!W159+0.4*'[2]per 10000'!X159+0.2*'[2]per 10000'!Y159+0.1*'[2]per 10000'!Z159</f>
        <v>0</v>
      </c>
      <c r="X118" s="9">
        <f>0.1*'[2]per 10000'!W159+0.2*'[2]per 10000'!X159+0.4*'[2]per 10000'!Y159+0.2*'[2]per 10000'!Z159+0.1*'[2]per 10000'!AA159</f>
        <v>0</v>
      </c>
      <c r="Y118" s="9">
        <f>0.1*'[2]per 10000'!X159+0.2*'[2]per 10000'!Y159+0.4*'[2]per 10000'!Z159+0.2*'[2]per 10000'!AA159+0.1*'[2]per 10000'!AB159</f>
        <v>0</v>
      </c>
      <c r="Z118" s="9">
        <f>0.1*'[2]per 10000'!Y159+0.2*'[2]per 10000'!Z159+0.4*'[2]per 10000'!AA159+0.2*'[2]per 10000'!AB159+0.1*'[2]per 10000'!AC159</f>
        <v>0</v>
      </c>
      <c r="AA118" s="9">
        <f>0.1*'[2]per 10000'!Z159+0.2*'[2]per 10000'!AA159+0.4*'[2]per 10000'!AB159+0.2*'[2]per 10000'!AC159+0.1*'[2]per 10000'!AD159</f>
        <v>0</v>
      </c>
      <c r="AB118" s="9">
        <f>0.1*'[2]per 10000'!AA159+0.2*'[2]per 10000'!AB159+0.4*'[2]per 10000'!AC159+0.2*'[2]per 10000'!AD159+0.1*'[2]per 10000'!AE159</f>
        <v>0</v>
      </c>
      <c r="AC118" s="9">
        <f>0.1*'[2]per 10000'!AB159+0.2*'[2]per 10000'!AC159+0.4*'[2]per 10000'!AD159+0.2*'[2]per 10000'!AE159+0.1*'[2]per 10000'!AF159</f>
        <v>0</v>
      </c>
      <c r="AD118" s="9">
        <f>0.1*'[2]per 10000'!AC159+0.2*'[2]per 10000'!AD159+0.4*'[2]per 10000'!AE159+0.2*'[2]per 10000'!AF159+0.1*'[2]per 10000'!AG159</f>
        <v>0</v>
      </c>
      <c r="AE118" s="9">
        <f>0.1*'[2]per 10000'!AD159+0.2*'[2]per 10000'!AE159+0.4*'[2]per 10000'!AF159+0.2*'[2]per 10000'!AG159+0.1*'[2]per 10000'!AH159</f>
        <v>0</v>
      </c>
      <c r="AF118" s="9">
        <f>(0.1*'[2]per 10000'!AE159+0.2*'[2]per 10000'!AF159+0.4*'[2]per 10000'!AG159+0.2*'[2]per 10000'!AH159)/0.9</f>
        <v>0</v>
      </c>
      <c r="AG118" s="9">
        <f>(0.1*'[2]per 10000'!AF159+0.2*'[2]per 10000'!AG159+0.4*'[2]per 10000'!AH159)/0.7</f>
        <v>0</v>
      </c>
    </row>
    <row r="119" spans="1:33" x14ac:dyDescent="0.2">
      <c r="A119" s="19" t="s">
        <v>126</v>
      </c>
      <c r="B119" s="8" t="s">
        <v>126</v>
      </c>
      <c r="C119" s="9">
        <f>0.1*'[2]per 10000'!B161+0.2*'[2]per 10000'!C161+0.4*'[2]per 10000'!D161+0.2*'[2]per 10000'!E161+0.1*'[2]per 10000'!F161</f>
        <v>0</v>
      </c>
      <c r="D119" s="9">
        <f>0.1*'[2]per 10000'!C161+0.2*'[2]per 10000'!D161+0.4*'[2]per 10000'!E161+0.2*'[2]per 10000'!F161+0.1*'[2]per 10000'!G161</f>
        <v>0</v>
      </c>
      <c r="E119" s="9">
        <f>0.1*'[2]per 10000'!D161+0.2*'[2]per 10000'!E161+0.4*'[2]per 10000'!F161+0.2*'[2]per 10000'!G161+0.1*'[2]per 10000'!H161</f>
        <v>0</v>
      </c>
      <c r="F119" s="9">
        <f>0.1*'[2]per 10000'!E161+0.2*'[2]per 10000'!F161+0.4*'[2]per 10000'!G161+0.2*'[2]per 10000'!H161+0.1*'[2]per 10000'!I161</f>
        <v>0</v>
      </c>
      <c r="G119" s="9">
        <f>0.1*'[2]per 10000'!F161+0.2*'[2]per 10000'!G161+0.4*'[2]per 10000'!H161+0.2*'[2]per 10000'!I161+0.1*'[2]per 10000'!J161</f>
        <v>0</v>
      </c>
      <c r="H119" s="9">
        <f>0.1*'[2]per 10000'!G161+0.2*'[2]per 10000'!H161+0.4*'[2]per 10000'!I161+0.2*'[2]per 10000'!J161+0.1*'[2]per 10000'!K161</f>
        <v>0</v>
      </c>
      <c r="I119" s="9">
        <f>0.1*'[2]per 10000'!H161+0.2*'[2]per 10000'!I161+0.4*'[2]per 10000'!J161+0.2*'[2]per 10000'!K161+0.1*'[2]per 10000'!L161</f>
        <v>0</v>
      </c>
      <c r="J119" s="9">
        <f>0.1*'[2]per 10000'!I161+0.2*'[2]per 10000'!J161+0.4*'[2]per 10000'!K161+0.2*'[2]per 10000'!L161+0.1*'[2]per 10000'!M161</f>
        <v>0</v>
      </c>
      <c r="K119" s="9">
        <f>0.1*'[2]per 10000'!J161+0.2*'[2]per 10000'!K161+0.4*'[2]per 10000'!L161+0.2*'[2]per 10000'!M161+0.1*'[2]per 10000'!N161</f>
        <v>0</v>
      </c>
      <c r="L119" s="9">
        <f>0.1*'[2]per 10000'!K161+0.2*'[2]per 10000'!L161+0.4*'[2]per 10000'!M161+0.2*'[2]per 10000'!N161+0.1*'[2]per 10000'!O161</f>
        <v>0</v>
      </c>
      <c r="M119" s="9">
        <f>0.1*'[2]per 10000'!L161+0.2*'[2]per 10000'!M161+0.4*'[2]per 10000'!N161+0.2*'[2]per 10000'!O161+0.1*'[2]per 10000'!P161</f>
        <v>0</v>
      </c>
      <c r="N119" s="9">
        <f>0.1*'[2]per 10000'!M161+0.2*'[2]per 10000'!N161+0.4*'[2]per 10000'!O161+0.2*'[2]per 10000'!P161+0.1*'[2]per 10000'!Q161</f>
        <v>0</v>
      </c>
      <c r="O119" s="9">
        <f>0.1*'[2]per 10000'!N161+0.2*'[2]per 10000'!O161+0.4*'[2]per 10000'!P161+0.2*'[2]per 10000'!Q161+0.1*'[2]per 10000'!R161</f>
        <v>0</v>
      </c>
      <c r="P119" s="9">
        <f>0.1*'[2]per 10000'!O161+0.2*'[2]per 10000'!P161+0.4*'[2]per 10000'!Q161+0.2*'[2]per 10000'!R161+0.1*'[2]per 10000'!S161</f>
        <v>0</v>
      </c>
      <c r="Q119" s="9">
        <f>0.1*'[2]per 10000'!P161+0.2*'[2]per 10000'!Q161+0.4*'[2]per 10000'!R161+0.2*'[2]per 10000'!S161+0.1*'[2]per 10000'!T161</f>
        <v>0</v>
      </c>
      <c r="R119" s="9">
        <f>0.1*'[2]per 10000'!Q161+0.2*'[2]per 10000'!R161+0.4*'[2]per 10000'!S161+0.2*'[2]per 10000'!T161+0.1*'[2]per 10000'!U161</f>
        <v>0</v>
      </c>
      <c r="S119" s="9">
        <f>0.1*'[2]per 10000'!R161+0.2*'[2]per 10000'!S161+0.4*'[2]per 10000'!T161+0.2*'[2]per 10000'!U161+0.1*'[2]per 10000'!V161</f>
        <v>0</v>
      </c>
      <c r="T119" s="9">
        <f>0.1*'[2]per 10000'!S161+0.2*'[2]per 10000'!T161+0.4*'[2]per 10000'!U161+0.2*'[2]per 10000'!V161+0.1*'[2]per 10000'!W161</f>
        <v>0</v>
      </c>
      <c r="U119" s="9">
        <f>0.1*'[2]per 10000'!T161+0.2*'[2]per 10000'!U161+0.4*'[2]per 10000'!V161+0.2*'[2]per 10000'!W161+0.1*'[2]per 10000'!X161</f>
        <v>0</v>
      </c>
      <c r="V119" s="9">
        <f>0.1*'[2]per 10000'!U161+0.2*'[2]per 10000'!V161+0.4*'[2]per 10000'!W161+0.2*'[2]per 10000'!X161+0.1*'[2]per 10000'!Y161</f>
        <v>0</v>
      </c>
      <c r="W119" s="9">
        <f>0.1*'[2]per 10000'!V161+0.2*'[2]per 10000'!W161+0.4*'[2]per 10000'!X161+0.2*'[2]per 10000'!Y161+0.1*'[2]per 10000'!Z161</f>
        <v>0</v>
      </c>
      <c r="X119" s="9">
        <f>0.1*'[2]per 10000'!W161+0.2*'[2]per 10000'!X161+0.4*'[2]per 10000'!Y161+0.2*'[2]per 10000'!Z161+0.1*'[2]per 10000'!AA161</f>
        <v>0</v>
      </c>
      <c r="Y119" s="9">
        <f>0.1*'[2]per 10000'!X161+0.2*'[2]per 10000'!Y161+0.4*'[2]per 10000'!Z161+0.2*'[2]per 10000'!AA161+0.1*'[2]per 10000'!AB161</f>
        <v>0</v>
      </c>
      <c r="Z119" s="9">
        <f>0.1*'[2]per 10000'!Y161+0.2*'[2]per 10000'!Z161+0.4*'[2]per 10000'!AA161+0.2*'[2]per 10000'!AB161+0.1*'[2]per 10000'!AC161</f>
        <v>0</v>
      </c>
      <c r="AA119" s="9">
        <f>0.1*'[2]per 10000'!Z161+0.2*'[2]per 10000'!AA161+0.4*'[2]per 10000'!AB161+0.2*'[2]per 10000'!AC161+0.1*'[2]per 10000'!AD161</f>
        <v>0</v>
      </c>
      <c r="AB119" s="9">
        <f>0.1*'[2]per 10000'!AA161+0.2*'[2]per 10000'!AB161+0.4*'[2]per 10000'!AC161+0.2*'[2]per 10000'!AD161+0.1*'[2]per 10000'!AE161</f>
        <v>0</v>
      </c>
      <c r="AC119" s="9">
        <f>0.1*'[2]per 10000'!AB161+0.2*'[2]per 10000'!AC161+0.4*'[2]per 10000'!AD161+0.2*'[2]per 10000'!AE161+0.1*'[2]per 10000'!AF161</f>
        <v>0</v>
      </c>
      <c r="AD119" s="9">
        <f>0.1*'[2]per 10000'!AC161+0.2*'[2]per 10000'!AD161+0.4*'[2]per 10000'!AE161+0.2*'[2]per 10000'!AF161+0.1*'[2]per 10000'!AG161</f>
        <v>0</v>
      </c>
      <c r="AE119" s="9">
        <f>0.1*'[2]per 10000'!AD161+0.2*'[2]per 10000'!AE161+0.4*'[2]per 10000'!AF161+0.2*'[2]per 10000'!AG161+0.1*'[2]per 10000'!AH161</f>
        <v>0</v>
      </c>
      <c r="AF119" s="9">
        <f>(0.1*'[2]per 10000'!AE161+0.2*'[2]per 10000'!AF161+0.4*'[2]per 10000'!AG161+0.2*'[2]per 10000'!AH161)/0.9</f>
        <v>0</v>
      </c>
      <c r="AG119" s="9">
        <f>(0.1*'[2]per 10000'!AF161+0.2*'[2]per 10000'!AG161+0.4*'[2]per 10000'!AH161)/0.7</f>
        <v>0</v>
      </c>
    </row>
    <row r="120" spans="1:33" x14ac:dyDescent="0.2">
      <c r="A120" s="19" t="s">
        <v>127</v>
      </c>
      <c r="B120" s="8" t="s">
        <v>127</v>
      </c>
      <c r="C120" s="9">
        <f>0.1*'[2]per 10000'!B162+0.2*'[2]per 10000'!C162+0.4*'[2]per 10000'!D162+0.2*'[2]per 10000'!E162+0.1*'[2]per 10000'!F162</f>
        <v>1.0750618549143151E-2</v>
      </c>
      <c r="D120" s="9">
        <f>0.1*'[2]per 10000'!C162+0.2*'[2]per 10000'!D162+0.4*'[2]per 10000'!E162+0.2*'[2]per 10000'!F162+0.1*'[2]per 10000'!G162</f>
        <v>0</v>
      </c>
      <c r="E120" s="9">
        <f>0.1*'[2]per 10000'!D162+0.2*'[2]per 10000'!E162+0.4*'[2]per 10000'!F162+0.2*'[2]per 10000'!G162+0.1*'[2]per 10000'!H162</f>
        <v>0</v>
      </c>
      <c r="F120" s="9">
        <f>0.1*'[2]per 10000'!E162+0.2*'[2]per 10000'!F162+0.4*'[2]per 10000'!G162+0.2*'[2]per 10000'!H162+0.1*'[2]per 10000'!I162</f>
        <v>0</v>
      </c>
      <c r="G120" s="9">
        <f>0.1*'[2]per 10000'!F162+0.2*'[2]per 10000'!G162+0.4*'[2]per 10000'!H162+0.2*'[2]per 10000'!I162+0.1*'[2]per 10000'!J162</f>
        <v>0</v>
      </c>
      <c r="H120" s="9">
        <f>0.1*'[2]per 10000'!G162+0.2*'[2]per 10000'!H162+0.4*'[2]per 10000'!I162+0.2*'[2]per 10000'!J162+0.1*'[2]per 10000'!K162</f>
        <v>0</v>
      </c>
      <c r="I120" s="9">
        <f>0.1*'[2]per 10000'!H162+0.2*'[2]per 10000'!I162+0.4*'[2]per 10000'!J162+0.2*'[2]per 10000'!K162+0.1*'[2]per 10000'!L162</f>
        <v>0</v>
      </c>
      <c r="J120" s="9">
        <f>0.1*'[2]per 10000'!I162+0.2*'[2]per 10000'!J162+0.4*'[2]per 10000'!K162+0.2*'[2]per 10000'!L162+0.1*'[2]per 10000'!M162</f>
        <v>0</v>
      </c>
      <c r="K120" s="9">
        <f>0.1*'[2]per 10000'!J162+0.2*'[2]per 10000'!K162+0.4*'[2]per 10000'!L162+0.2*'[2]per 10000'!M162+0.1*'[2]per 10000'!N162</f>
        <v>0</v>
      </c>
      <c r="L120" s="9">
        <f>0.1*'[2]per 10000'!K162+0.2*'[2]per 10000'!L162+0.4*'[2]per 10000'!M162+0.2*'[2]per 10000'!N162+0.1*'[2]per 10000'!O162</f>
        <v>0</v>
      </c>
      <c r="M120" s="9">
        <f>0.1*'[2]per 10000'!L162+0.2*'[2]per 10000'!M162+0.4*'[2]per 10000'!N162+0.2*'[2]per 10000'!O162+0.1*'[2]per 10000'!P162</f>
        <v>0</v>
      </c>
      <c r="N120" s="9">
        <f>0.1*'[2]per 10000'!M162+0.2*'[2]per 10000'!N162+0.4*'[2]per 10000'!O162+0.2*'[2]per 10000'!P162+0.1*'[2]per 10000'!Q162</f>
        <v>0</v>
      </c>
      <c r="O120" s="9">
        <f>0.1*'[2]per 10000'!N162+0.2*'[2]per 10000'!O162+0.4*'[2]per 10000'!P162+0.2*'[2]per 10000'!Q162+0.1*'[2]per 10000'!R162</f>
        <v>0</v>
      </c>
      <c r="P120" s="9">
        <f>0.1*'[2]per 10000'!O162+0.2*'[2]per 10000'!P162+0.4*'[2]per 10000'!Q162+0.2*'[2]per 10000'!R162+0.1*'[2]per 10000'!S162</f>
        <v>0</v>
      </c>
      <c r="Q120" s="9">
        <f>0.1*'[2]per 10000'!P162+0.2*'[2]per 10000'!Q162+0.4*'[2]per 10000'!R162+0.2*'[2]per 10000'!S162+0.1*'[2]per 10000'!T162</f>
        <v>0</v>
      </c>
      <c r="R120" s="9">
        <f>0.1*'[2]per 10000'!Q162+0.2*'[2]per 10000'!R162+0.4*'[2]per 10000'!S162+0.2*'[2]per 10000'!T162+0.1*'[2]per 10000'!U162</f>
        <v>0</v>
      </c>
      <c r="S120" s="9">
        <f>0.1*'[2]per 10000'!R162+0.2*'[2]per 10000'!S162+0.4*'[2]per 10000'!T162+0.2*'[2]per 10000'!U162+0.1*'[2]per 10000'!V162</f>
        <v>0</v>
      </c>
      <c r="T120" s="9">
        <f>0.1*'[2]per 10000'!S162+0.2*'[2]per 10000'!T162+0.4*'[2]per 10000'!U162+0.2*'[2]per 10000'!V162+0.1*'[2]per 10000'!W162</f>
        <v>0</v>
      </c>
      <c r="U120" s="9">
        <f>0.1*'[2]per 10000'!T162+0.2*'[2]per 10000'!U162+0.4*'[2]per 10000'!V162+0.2*'[2]per 10000'!W162+0.1*'[2]per 10000'!X162</f>
        <v>0</v>
      </c>
      <c r="V120" s="9">
        <f>0.1*'[2]per 10000'!U162+0.2*'[2]per 10000'!V162+0.4*'[2]per 10000'!W162+0.2*'[2]per 10000'!X162+0.1*'[2]per 10000'!Y162</f>
        <v>0</v>
      </c>
      <c r="W120" s="9">
        <f>0.1*'[2]per 10000'!V162+0.2*'[2]per 10000'!W162+0.4*'[2]per 10000'!X162+0.2*'[2]per 10000'!Y162+0.1*'[2]per 10000'!Z162</f>
        <v>0</v>
      </c>
      <c r="X120" s="9">
        <f>0.1*'[2]per 10000'!W162+0.2*'[2]per 10000'!X162+0.4*'[2]per 10000'!Y162+0.2*'[2]per 10000'!Z162+0.1*'[2]per 10000'!AA162</f>
        <v>0</v>
      </c>
      <c r="Y120" s="9">
        <f>0.1*'[2]per 10000'!X162+0.2*'[2]per 10000'!Y162+0.4*'[2]per 10000'!Z162+0.2*'[2]per 10000'!AA162+0.1*'[2]per 10000'!AB162</f>
        <v>0</v>
      </c>
      <c r="Z120" s="9">
        <f>0.1*'[2]per 10000'!Y162+0.2*'[2]per 10000'!Z162+0.4*'[2]per 10000'!AA162+0.2*'[2]per 10000'!AB162+0.1*'[2]per 10000'!AC162</f>
        <v>0</v>
      </c>
      <c r="AA120" s="9">
        <f>0.1*'[2]per 10000'!Z162+0.2*'[2]per 10000'!AA162+0.4*'[2]per 10000'!AB162+0.2*'[2]per 10000'!AC162+0.1*'[2]per 10000'!AD162</f>
        <v>0</v>
      </c>
      <c r="AB120" s="9">
        <f>0.1*'[2]per 10000'!AA162+0.2*'[2]per 10000'!AB162+0.4*'[2]per 10000'!AC162+0.2*'[2]per 10000'!AD162+0.1*'[2]per 10000'!AE162</f>
        <v>0</v>
      </c>
      <c r="AC120" s="9">
        <f>0.1*'[2]per 10000'!AB162+0.2*'[2]per 10000'!AC162+0.4*'[2]per 10000'!AD162+0.2*'[2]per 10000'!AE162+0.1*'[2]per 10000'!AF162</f>
        <v>0</v>
      </c>
      <c r="AD120" s="9">
        <f>0.1*'[2]per 10000'!AC162+0.2*'[2]per 10000'!AD162+0.4*'[2]per 10000'!AE162+0.2*'[2]per 10000'!AF162+0.1*'[2]per 10000'!AG162</f>
        <v>0</v>
      </c>
      <c r="AE120" s="9">
        <f>0.1*'[2]per 10000'!AD162+0.2*'[2]per 10000'!AE162+0.4*'[2]per 10000'!AF162+0.2*'[2]per 10000'!AG162+0.1*'[2]per 10000'!AH162</f>
        <v>0</v>
      </c>
      <c r="AF120" s="9">
        <f>(0.1*'[2]per 10000'!AE162+0.2*'[2]per 10000'!AF162+0.4*'[2]per 10000'!AG162+0.2*'[2]per 10000'!AH162)/0.9</f>
        <v>0</v>
      </c>
      <c r="AG120" s="9">
        <f>(0.1*'[2]per 10000'!AF162+0.2*'[2]per 10000'!AG162+0.4*'[2]per 10000'!AH162)/0.7</f>
        <v>0</v>
      </c>
    </row>
    <row r="121" spans="1:33" x14ac:dyDescent="0.2">
      <c r="A121" s="19" t="s">
        <v>194</v>
      </c>
      <c r="B121" s="8" t="s">
        <v>194</v>
      </c>
      <c r="C121" s="9">
        <f>0.1*'[2]per 10000'!B163+0.2*'[2]per 10000'!C163+0.4*'[2]per 10000'!D163+0.2*'[2]per 10000'!E163+0.1*'[2]per 10000'!F163</f>
        <v>9.5019834071853691E-3</v>
      </c>
      <c r="D121" s="9">
        <f>0.1*'[2]per 10000'!C163+0.2*'[2]per 10000'!D163+0.4*'[2]per 10000'!E163+0.2*'[2]per 10000'!F163+0.1*'[2]per 10000'!G163</f>
        <v>7.7590892777378191E-3</v>
      </c>
      <c r="E121" s="9">
        <f>0.1*'[2]per 10000'!D163+0.2*'[2]per 10000'!E163+0.4*'[2]per 10000'!F163+0.2*'[2]per 10000'!G163+0.1*'[2]per 10000'!H163</f>
        <v>2.0296770602339777E-2</v>
      </c>
      <c r="F121" s="9">
        <f>0.1*'[2]per 10000'!E163+0.2*'[2]per 10000'!F163+0.4*'[2]per 10000'!G163+0.2*'[2]per 10000'!H163+0.1*'[2]per 10000'!I163</f>
        <v>5.0133518227273598E-2</v>
      </c>
      <c r="G121" s="9">
        <f>0.1*'[2]per 10000'!F163+0.2*'[2]per 10000'!G163+0.4*'[2]per 10000'!H163+0.2*'[2]per 10000'!I163+0.1*'[2]per 10000'!J163</f>
        <v>8.8078663639610685E-2</v>
      </c>
      <c r="H121" s="9">
        <f>0.1*'[2]per 10000'!G163+0.2*'[2]per 10000'!H163+0.4*'[2]per 10000'!I163+0.2*'[2]per 10000'!J163+0.1*'[2]per 10000'!K163</f>
        <v>9.8646775129098932E-2</v>
      </c>
      <c r="I121" s="9">
        <f>0.1*'[2]per 10000'!H163+0.2*'[2]per 10000'!I163+0.4*'[2]per 10000'!J163+0.2*'[2]per 10000'!K163+0.1*'[2]per 10000'!L163</f>
        <v>8.8316895464337727E-2</v>
      </c>
      <c r="J121" s="9">
        <f>0.1*'[2]per 10000'!I163+0.2*'[2]per 10000'!J163+0.4*'[2]per 10000'!K163+0.2*'[2]per 10000'!L163+0.1*'[2]per 10000'!M163</f>
        <v>0.11772521645909524</v>
      </c>
      <c r="K121" s="9">
        <f>0.1*'[2]per 10000'!J163+0.2*'[2]per 10000'!K163+0.4*'[2]per 10000'!L163+0.2*'[2]per 10000'!M163+0.1*'[2]per 10000'!N163</f>
        <v>0.20413858441586683</v>
      </c>
      <c r="L121" s="9">
        <f>0.1*'[2]per 10000'!K163+0.2*'[2]per 10000'!L163+0.4*'[2]per 10000'!M163+0.2*'[2]per 10000'!N163+0.1*'[2]per 10000'!O163</f>
        <v>0.17855789228306113</v>
      </c>
      <c r="M121" s="9">
        <f>0.1*'[2]per 10000'!L163+0.2*'[2]per 10000'!M163+0.4*'[2]per 10000'!N163+0.2*'[2]per 10000'!O163+0.1*'[2]per 10000'!P163</f>
        <v>0.12215973186153364</v>
      </c>
      <c r="N121" s="9">
        <f>0.1*'[2]per 10000'!M163+0.2*'[2]per 10000'!N163+0.4*'[2]per 10000'!O163+0.2*'[2]per 10000'!P163+0.1*'[2]per 10000'!Q163</f>
        <v>8.077696347685645E-2</v>
      </c>
      <c r="O121" s="9">
        <f>0.1*'[2]per 10000'!N163+0.2*'[2]per 10000'!O163+0.4*'[2]per 10000'!P163+0.2*'[2]per 10000'!Q163+0.1*'[2]per 10000'!R163</f>
        <v>5.7164666442086995E-2</v>
      </c>
      <c r="P121" s="9">
        <f>0.1*'[2]per 10000'!O163+0.2*'[2]per 10000'!P163+0.4*'[2]per 10000'!Q163+0.2*'[2]per 10000'!R163+0.1*'[2]per 10000'!S163</f>
        <v>5.8779500663803164E-2</v>
      </c>
      <c r="Q121" s="9">
        <f>0.1*'[2]per 10000'!P163+0.2*'[2]per 10000'!Q163+0.4*'[2]per 10000'!R163+0.2*'[2]per 10000'!S163+0.1*'[2]per 10000'!T163</f>
        <v>4.3158558307730147E-2</v>
      </c>
      <c r="R121" s="9">
        <f>0.1*'[2]per 10000'!Q163+0.2*'[2]per 10000'!R163+0.4*'[2]per 10000'!S163+0.2*'[2]per 10000'!T163+0.1*'[2]per 10000'!U163</f>
        <v>3.0030714249856379E-2</v>
      </c>
      <c r="S121" s="9">
        <f>0.1*'[2]per 10000'!R163+0.2*'[2]per 10000'!S163+0.4*'[2]per 10000'!T163+0.2*'[2]per 10000'!U163+0.1*'[2]per 10000'!V163</f>
        <v>2.3837903934211709E-2</v>
      </c>
      <c r="T121" s="9">
        <f>0.1*'[2]per 10000'!S163+0.2*'[2]per 10000'!T163+0.4*'[2]per 10000'!U163+0.2*'[2]per 10000'!V163+0.1*'[2]per 10000'!W163</f>
        <v>2.8271610445909277E-2</v>
      </c>
      <c r="U121" s="9">
        <f>0.1*'[2]per 10000'!T163+0.2*'[2]per 10000'!U163+0.4*'[2]per 10000'!V163+0.2*'[2]per 10000'!W163+0.1*'[2]per 10000'!X163</f>
        <v>3.4754285916862304E-2</v>
      </c>
      <c r="V121" s="9">
        <f>0.1*'[2]per 10000'!U163+0.2*'[2]per 10000'!V163+0.4*'[2]per 10000'!W163+0.2*'[2]per 10000'!X163+0.1*'[2]per 10000'!Y163</f>
        <v>3.2909462781426972E-2</v>
      </c>
      <c r="W121" s="9">
        <f>0.1*'[2]per 10000'!V163+0.2*'[2]per 10000'!W163+0.4*'[2]per 10000'!X163+0.2*'[2]per 10000'!Y163+0.1*'[2]per 10000'!Z163</f>
        <v>3.0214910130360522E-2</v>
      </c>
      <c r="X121" s="9">
        <f>0.1*'[2]per 10000'!W163+0.2*'[2]per 10000'!X163+0.4*'[2]per 10000'!Y163+0.2*'[2]per 10000'!Z163+0.1*'[2]per 10000'!AA163</f>
        <v>2.8038288604678035E-2</v>
      </c>
      <c r="Y121" s="9">
        <f>0.1*'[2]per 10000'!X163+0.2*'[2]per 10000'!Y163+0.4*'[2]per 10000'!Z163+0.2*'[2]per 10000'!AA163+0.1*'[2]per 10000'!AB163</f>
        <v>2.1660763881722597E-2</v>
      </c>
      <c r="Z121" s="9">
        <f>0.1*'[2]per 10000'!Y163+0.2*'[2]per 10000'!Z163+0.4*'[2]per 10000'!AA163+0.2*'[2]per 10000'!AB163+0.1*'[2]per 10000'!AC163</f>
        <v>1.4546331281184689E-2</v>
      </c>
      <c r="AA121" s="9">
        <f>0.1*'[2]per 10000'!Z163+0.2*'[2]per 10000'!AA163+0.4*'[2]per 10000'!AB163+0.2*'[2]per 10000'!AC163+0.1*'[2]per 10000'!AD163</f>
        <v>8.3249895209477776E-3</v>
      </c>
      <c r="AB121" s="9">
        <f>0.1*'[2]per 10000'!AA163+0.2*'[2]per 10000'!AB163+0.4*'[2]per 10000'!AC163+0.2*'[2]per 10000'!AD163+0.1*'[2]per 10000'!AE163</f>
        <v>5.2360021612985128E-3</v>
      </c>
      <c r="AC121" s="9">
        <f>0.1*'[2]per 10000'!AB163+0.2*'[2]per 10000'!AC163+0.4*'[2]per 10000'!AD163+0.2*'[2]per 10000'!AE163+0.1*'[2]per 10000'!AF163</f>
        <v>3.6084382937155131E-3</v>
      </c>
      <c r="AD121" s="9">
        <f>0.1*'[2]per 10000'!AC163+0.2*'[2]per 10000'!AD163+0.4*'[2]per 10000'!AE163+0.2*'[2]per 10000'!AF163+0.1*'[2]per 10000'!AG163</f>
        <v>2.6105104510235531E-3</v>
      </c>
      <c r="AE121" s="9">
        <f>0.1*'[2]per 10000'!AD163+0.2*'[2]per 10000'!AE163+0.4*'[2]per 10000'!AF163+0.2*'[2]per 10000'!AG163+0.1*'[2]per 10000'!AH163</f>
        <v>1.9187243556576324E-3</v>
      </c>
      <c r="AF121" s="9">
        <f>(0.1*'[2]per 10000'!AE163+0.2*'[2]per 10000'!AF163+0.4*'[2]per 10000'!AG163+0.2*'[2]per 10000'!AH163)/0.9</f>
        <v>1.5562775035310396E-3</v>
      </c>
      <c r="AG121" s="9">
        <f>(0.1*'[2]per 10000'!AF163+0.2*'[2]per 10000'!AG163+0.4*'[2]per 10000'!AH163)/0.7</f>
        <v>8.5214677153911365E-4</v>
      </c>
    </row>
    <row r="122" spans="1:33" x14ac:dyDescent="0.2">
      <c r="A122" s="19" t="s">
        <v>129</v>
      </c>
      <c r="B122" s="8" t="s">
        <v>129</v>
      </c>
      <c r="C122" s="9">
        <f>0.1*'[2]per 10000'!B164+0.2*'[2]per 10000'!C164+0.4*'[2]per 10000'!D164+0.2*'[2]per 10000'!E164+0.1*'[2]per 10000'!F164</f>
        <v>0.4567883965782486</v>
      </c>
      <c r="D122" s="9">
        <f>0.1*'[2]per 10000'!C164+0.2*'[2]per 10000'!D164+0.4*'[2]per 10000'!E164+0.2*'[2]per 10000'!F164+0.1*'[2]per 10000'!G164</f>
        <v>0.50888860431730731</v>
      </c>
      <c r="E122" s="9">
        <f>0.1*'[2]per 10000'!D164+0.2*'[2]per 10000'!E164+0.4*'[2]per 10000'!F164+0.2*'[2]per 10000'!G164+0.1*'[2]per 10000'!H164</f>
        <v>0.58063720993897283</v>
      </c>
      <c r="F122" s="9">
        <f>0.1*'[2]per 10000'!E164+0.2*'[2]per 10000'!F164+0.4*'[2]per 10000'!G164+0.2*'[2]per 10000'!H164+0.1*'[2]per 10000'!I164</f>
        <v>0.83177215470675137</v>
      </c>
      <c r="G122" s="9">
        <f>0.1*'[2]per 10000'!F164+0.2*'[2]per 10000'!G164+0.4*'[2]per 10000'!H164+0.2*'[2]per 10000'!I164+0.1*'[2]per 10000'!J164</f>
        <v>0.51326368778634057</v>
      </c>
      <c r="H122" s="9">
        <f>0.1*'[2]per 10000'!G164+0.2*'[2]per 10000'!H164+0.4*'[2]per 10000'!I164+0.2*'[2]per 10000'!J164+0.1*'[2]per 10000'!K164</f>
        <v>0.53742009390018686</v>
      </c>
      <c r="I122" s="9">
        <f>0.1*'[2]per 10000'!H164+0.2*'[2]per 10000'!I164+0.4*'[2]per 10000'!J164+0.2*'[2]per 10000'!K164+0.1*'[2]per 10000'!L164</f>
        <v>0.67490968903377357</v>
      </c>
      <c r="J122" s="9">
        <f>0.1*'[2]per 10000'!I164+0.2*'[2]per 10000'!J164+0.4*'[2]per 10000'!K164+0.2*'[2]per 10000'!L164+0.1*'[2]per 10000'!M164</f>
        <v>0.83099128739284711</v>
      </c>
      <c r="K122" s="9">
        <f>0.1*'[2]per 10000'!J164+0.2*'[2]per 10000'!K164+0.4*'[2]per 10000'!L164+0.2*'[2]per 10000'!M164+0.1*'[2]per 10000'!N164</f>
        <v>0.80398933799135408</v>
      </c>
      <c r="L122" s="9">
        <f>0.1*'[2]per 10000'!K164+0.2*'[2]per 10000'!L164+0.4*'[2]per 10000'!M164+0.2*'[2]per 10000'!N164+0.1*'[2]per 10000'!O164</f>
        <v>0.80058105617109365</v>
      </c>
      <c r="M122" s="9">
        <f>0.1*'[2]per 10000'!L164+0.2*'[2]per 10000'!M164+0.4*'[2]per 10000'!N164+0.2*'[2]per 10000'!O164+0.1*'[2]per 10000'!P164</f>
        <v>1.0915501664341707</v>
      </c>
      <c r="N122" s="9">
        <f>0.1*'[2]per 10000'!M164+0.2*'[2]per 10000'!N164+0.4*'[2]per 10000'!O164+0.2*'[2]per 10000'!P164+0.1*'[2]per 10000'!Q164</f>
        <v>0.55585205807642801</v>
      </c>
      <c r="O122" s="9">
        <f>0.1*'[2]per 10000'!N164+0.2*'[2]per 10000'!O164+0.4*'[2]per 10000'!P164+0.2*'[2]per 10000'!Q164+0.1*'[2]per 10000'!R164</f>
        <v>0.26836991250094128</v>
      </c>
      <c r="P122" s="9">
        <f>0.1*'[2]per 10000'!O164+0.2*'[2]per 10000'!P164+0.4*'[2]per 10000'!Q164+0.2*'[2]per 10000'!R164+0.1*'[2]per 10000'!S164</f>
        <v>9.9136366969864703E-3</v>
      </c>
      <c r="Q122" s="9">
        <f>0.1*'[2]per 10000'!P164+0.2*'[2]per 10000'!Q164+0.4*'[2]per 10000'!R164+0.2*'[2]per 10000'!S164+0.1*'[2]per 10000'!T164</f>
        <v>0</v>
      </c>
      <c r="R122" s="9">
        <f>0.1*'[2]per 10000'!Q164+0.2*'[2]per 10000'!R164+0.4*'[2]per 10000'!S164+0.2*'[2]per 10000'!T164+0.1*'[2]per 10000'!U164</f>
        <v>0</v>
      </c>
      <c r="S122" s="9">
        <f>0.1*'[2]per 10000'!R164+0.2*'[2]per 10000'!S164+0.4*'[2]per 10000'!T164+0.2*'[2]per 10000'!U164+0.1*'[2]per 10000'!V164</f>
        <v>0.18160571110135601</v>
      </c>
      <c r="T122" s="9">
        <f>0.1*'[2]per 10000'!S164+0.2*'[2]per 10000'!T164+0.4*'[2]per 10000'!U164+0.2*'[2]per 10000'!V164+0.1*'[2]per 10000'!W164</f>
        <v>0.3833879062970949</v>
      </c>
      <c r="U122" s="9">
        <f>0.1*'[2]per 10000'!T164+0.2*'[2]per 10000'!U164+0.4*'[2]per 10000'!V164+0.2*'[2]per 10000'!W164+0.1*'[2]per 10000'!X164</f>
        <v>0.77774307606908022</v>
      </c>
      <c r="V122" s="9">
        <f>0.1*'[2]per 10000'!U164+0.2*'[2]per 10000'!V164+0.4*'[2]per 10000'!W164+0.2*'[2]per 10000'!X164+0.1*'[2]per 10000'!Y164</f>
        <v>0.47350847618488801</v>
      </c>
      <c r="W122" s="9">
        <f>0.1*'[2]per 10000'!V164+0.2*'[2]per 10000'!W164+0.4*'[2]per 10000'!X164+0.2*'[2]per 10000'!Y164+0.1*'[2]per 10000'!Z164</f>
        <v>0.28114091449941075</v>
      </c>
      <c r="X122" s="9">
        <f>0.1*'[2]per 10000'!W164+0.2*'[2]per 10000'!X164+0.4*'[2]per 10000'!Y164+0.2*'[2]per 10000'!Z164+0.1*'[2]per 10000'!AA164</f>
        <v>7.2737373663618127E-2</v>
      </c>
      <c r="Y122" s="9">
        <f>0.1*'[2]per 10000'!X164+0.2*'[2]per 10000'!Y164+0.4*'[2]per 10000'!Z164+0.2*'[2]per 10000'!AA164+0.1*'[2]per 10000'!AB164</f>
        <v>2.6280444784617624E-2</v>
      </c>
      <c r="Z122" s="9">
        <f>0.1*'[2]per 10000'!Y164+0.2*'[2]per 10000'!Z164+0.4*'[2]per 10000'!AA164+0.2*'[2]per 10000'!AB164+0.1*'[2]per 10000'!AC164</f>
        <v>1.9055564026442713E-2</v>
      </c>
      <c r="AA122" s="9">
        <f>0.1*'[2]per 10000'!Z164+0.2*'[2]per 10000'!AA164+0.4*'[2]per 10000'!AB164+0.2*'[2]per 10000'!AC164+0.1*'[2]per 10000'!AD164</f>
        <v>2.279794674315825E-2</v>
      </c>
      <c r="AB122" s="9">
        <f>0.1*'[2]per 10000'!AA164+0.2*'[2]per 10000'!AB164+0.4*'[2]per 10000'!AC164+0.2*'[2]per 10000'!AD164+0.1*'[2]per 10000'!AE164</f>
        <v>4.5595893486316499E-2</v>
      </c>
      <c r="AC122" s="9">
        <f>0.1*'[2]per 10000'!AB164+0.2*'[2]per 10000'!AC164+0.4*'[2]per 10000'!AD164+0.2*'[2]per 10000'!AE164+0.1*'[2]per 10000'!AF164</f>
        <v>4.0406011174338299E-2</v>
      </c>
      <c r="AD122" s="9">
        <f>0.1*'[2]per 10000'!AC164+0.2*'[2]per 10000'!AD164+0.4*'[2]per 10000'!AE164+0.2*'[2]per 10000'!AF164+0.1*'[2]per 10000'!AG164</f>
        <v>5.6808036218261269E-2</v>
      </c>
      <c r="AE122" s="9">
        <f>0.1*'[2]per 10000'!AD164+0.2*'[2]per 10000'!AE164+0.4*'[2]per 10000'!AF164+0.2*'[2]per 10000'!AG164+0.1*'[2]per 10000'!AH164</f>
        <v>9.0818125693364296E-2</v>
      </c>
      <c r="AF122" s="9">
        <f>(0.1*'[2]per 10000'!AE164+0.2*'[2]per 10000'!AF164+0.4*'[2]per 10000'!AG164+0.2*'[2]per 10000'!AH164)/0.9</f>
        <v>8.4430960888498122E-2</v>
      </c>
      <c r="AG122" s="9">
        <f>(0.1*'[2]per 10000'!AF164+0.2*'[2]per 10000'!AG164+0.4*'[2]per 10000'!AH164)/0.7</f>
        <v>5.4277046285463079E-2</v>
      </c>
    </row>
    <row r="123" spans="1:33" x14ac:dyDescent="0.2">
      <c r="A123" s="19" t="s">
        <v>130</v>
      </c>
      <c r="B123" s="8" t="s">
        <v>130</v>
      </c>
      <c r="C123" s="9">
        <f>0.1*'[2]per 10000'!B168+0.2*'[2]per 10000'!C168+0.4*'[2]per 10000'!D168+0.2*'[2]per 10000'!E168+0.1*'[2]per 10000'!F168</f>
        <v>0</v>
      </c>
      <c r="D123" s="9">
        <f>0.1*'[2]per 10000'!C168+0.2*'[2]per 10000'!D168+0.4*'[2]per 10000'!E168+0.2*'[2]per 10000'!F168+0.1*'[2]per 10000'!G168</f>
        <v>0</v>
      </c>
      <c r="E123" s="9">
        <f>0.1*'[2]per 10000'!D168+0.2*'[2]per 10000'!E168+0.4*'[2]per 10000'!F168+0.2*'[2]per 10000'!G168+0.1*'[2]per 10000'!H168</f>
        <v>0</v>
      </c>
      <c r="F123" s="9">
        <f>0.1*'[2]per 10000'!E168+0.2*'[2]per 10000'!F168+0.4*'[2]per 10000'!G168+0.2*'[2]per 10000'!H168+0.1*'[2]per 10000'!I168</f>
        <v>0</v>
      </c>
      <c r="G123" s="9">
        <f>0.1*'[2]per 10000'!F168+0.2*'[2]per 10000'!G168+0.4*'[2]per 10000'!H168+0.2*'[2]per 10000'!I168+0.1*'[2]per 10000'!J168</f>
        <v>0</v>
      </c>
      <c r="H123" s="9">
        <f>0.1*'[2]per 10000'!G168+0.2*'[2]per 10000'!H168+0.4*'[2]per 10000'!I168+0.2*'[2]per 10000'!J168+0.1*'[2]per 10000'!K168</f>
        <v>0</v>
      </c>
      <c r="I123" s="9">
        <f>0.1*'[2]per 10000'!H168+0.2*'[2]per 10000'!I168+0.4*'[2]per 10000'!J168+0.2*'[2]per 10000'!K168+0.1*'[2]per 10000'!L168</f>
        <v>0</v>
      </c>
      <c r="J123" s="9">
        <f>0.1*'[2]per 10000'!I168+0.2*'[2]per 10000'!J168+0.4*'[2]per 10000'!K168+0.2*'[2]per 10000'!L168+0.1*'[2]per 10000'!M168</f>
        <v>0</v>
      </c>
      <c r="K123" s="9">
        <f>0.1*'[2]per 10000'!J168+0.2*'[2]per 10000'!K168+0.4*'[2]per 10000'!L168+0.2*'[2]per 10000'!M168+0.1*'[2]per 10000'!N168</f>
        <v>0</v>
      </c>
      <c r="L123" s="9">
        <f>0.1*'[2]per 10000'!K168+0.2*'[2]per 10000'!L168+0.4*'[2]per 10000'!M168+0.2*'[2]per 10000'!N168+0.1*'[2]per 10000'!O168</f>
        <v>0</v>
      </c>
      <c r="M123" s="9">
        <f>0.1*'[2]per 10000'!L168+0.2*'[2]per 10000'!M168+0.4*'[2]per 10000'!N168+0.2*'[2]per 10000'!O168+0.1*'[2]per 10000'!P168</f>
        <v>0</v>
      </c>
      <c r="N123" s="9">
        <f>0.1*'[2]per 10000'!M168+0.2*'[2]per 10000'!N168+0.4*'[2]per 10000'!O168+0.2*'[2]per 10000'!P168+0.1*'[2]per 10000'!Q168</f>
        <v>0</v>
      </c>
      <c r="O123" s="9">
        <f>0.1*'[2]per 10000'!N168+0.2*'[2]per 10000'!O168+0.4*'[2]per 10000'!P168+0.2*'[2]per 10000'!Q168+0.1*'[2]per 10000'!R168</f>
        <v>0</v>
      </c>
      <c r="P123" s="9">
        <f>0.1*'[2]per 10000'!O168+0.2*'[2]per 10000'!P168+0.4*'[2]per 10000'!Q168+0.2*'[2]per 10000'!R168+0.1*'[2]per 10000'!S168</f>
        <v>0</v>
      </c>
      <c r="Q123" s="9">
        <f>0.1*'[2]per 10000'!P168+0.2*'[2]per 10000'!Q168+0.4*'[2]per 10000'!R168+0.2*'[2]per 10000'!S168+0.1*'[2]per 10000'!T168</f>
        <v>0</v>
      </c>
      <c r="R123" s="9">
        <f>0.1*'[2]per 10000'!Q168+0.2*'[2]per 10000'!R168+0.4*'[2]per 10000'!S168+0.2*'[2]per 10000'!T168+0.1*'[2]per 10000'!U168</f>
        <v>0</v>
      </c>
      <c r="S123" s="9">
        <f>0.1*'[2]per 10000'!R168+0.2*'[2]per 10000'!S168+0.4*'[2]per 10000'!T168+0.2*'[2]per 10000'!U168+0.1*'[2]per 10000'!V168</f>
        <v>0</v>
      </c>
      <c r="T123" s="9">
        <f>0.1*'[2]per 10000'!S168+0.2*'[2]per 10000'!T168+0.4*'[2]per 10000'!U168+0.2*'[2]per 10000'!V168+0.1*'[2]per 10000'!W168</f>
        <v>0</v>
      </c>
      <c r="U123" s="9">
        <f>0.1*'[2]per 10000'!T168+0.2*'[2]per 10000'!U168+0.4*'[2]per 10000'!V168+0.2*'[2]per 10000'!W168+0.1*'[2]per 10000'!X168</f>
        <v>0</v>
      </c>
      <c r="V123" s="9">
        <f>0.1*'[2]per 10000'!U168+0.2*'[2]per 10000'!V168+0.4*'[2]per 10000'!W168+0.2*'[2]per 10000'!X168+0.1*'[2]per 10000'!Y168</f>
        <v>0</v>
      </c>
      <c r="W123" s="9">
        <f>0.1*'[2]per 10000'!V168+0.2*'[2]per 10000'!W168+0.4*'[2]per 10000'!X168+0.2*'[2]per 10000'!Y168+0.1*'[2]per 10000'!Z168</f>
        <v>0</v>
      </c>
      <c r="X123" s="9">
        <f>0.1*'[2]per 10000'!W168+0.2*'[2]per 10000'!X168+0.4*'[2]per 10000'!Y168+0.2*'[2]per 10000'!Z168+0.1*'[2]per 10000'!AA168</f>
        <v>0</v>
      </c>
      <c r="Y123" s="9">
        <f>0.1*'[2]per 10000'!X168+0.2*'[2]per 10000'!Y168+0.4*'[2]per 10000'!Z168+0.2*'[2]per 10000'!AA168+0.1*'[2]per 10000'!AB168</f>
        <v>0</v>
      </c>
      <c r="Z123" s="9">
        <f>0.1*'[2]per 10000'!Y168+0.2*'[2]per 10000'!Z168+0.4*'[2]per 10000'!AA168+0.2*'[2]per 10000'!AB168+0.1*'[2]per 10000'!AC168</f>
        <v>0</v>
      </c>
      <c r="AA123" s="9">
        <f>0.1*'[2]per 10000'!Z168+0.2*'[2]per 10000'!AA168+0.4*'[2]per 10000'!AB168+0.2*'[2]per 10000'!AC168+0.1*'[2]per 10000'!AD168</f>
        <v>0</v>
      </c>
      <c r="AB123" s="9">
        <f>0.1*'[2]per 10000'!AA168+0.2*'[2]per 10000'!AB168+0.4*'[2]per 10000'!AC168+0.2*'[2]per 10000'!AD168+0.1*'[2]per 10000'!AE168</f>
        <v>0</v>
      </c>
      <c r="AC123" s="9">
        <f>0.1*'[2]per 10000'!AB168+0.2*'[2]per 10000'!AC168+0.4*'[2]per 10000'!AD168+0.2*'[2]per 10000'!AE168+0.1*'[2]per 10000'!AF168</f>
        <v>0</v>
      </c>
      <c r="AD123" s="9">
        <f>0.1*'[2]per 10000'!AC168+0.2*'[2]per 10000'!AD168+0.4*'[2]per 10000'!AE168+0.2*'[2]per 10000'!AF168+0.1*'[2]per 10000'!AG168</f>
        <v>0</v>
      </c>
      <c r="AE123" s="9">
        <f>0.1*'[2]per 10000'!AD168+0.2*'[2]per 10000'!AE168+0.4*'[2]per 10000'!AF168+0.2*'[2]per 10000'!AG168+0.1*'[2]per 10000'!AH168</f>
        <v>0</v>
      </c>
      <c r="AF123" s="9">
        <f>(0.1*'[2]per 10000'!AE168+0.2*'[2]per 10000'!AF168+0.4*'[2]per 10000'!AG168+0.2*'[2]per 10000'!AH168)/0.9</f>
        <v>0</v>
      </c>
      <c r="AG123" s="9">
        <f>(0.1*'[2]per 10000'!AF168+0.2*'[2]per 10000'!AG168+0.4*'[2]per 10000'!AH168)/0.7</f>
        <v>0</v>
      </c>
    </row>
    <row r="124" spans="1:33" x14ac:dyDescent="0.2">
      <c r="A124" s="19" t="s">
        <v>131</v>
      </c>
      <c r="B124" s="8" t="s">
        <v>131</v>
      </c>
      <c r="C124" s="9">
        <f>0.1*'[2]per 10000'!B169+0.2*'[2]per 10000'!C169+0.4*'[2]per 10000'!D169+0.2*'[2]per 10000'!E169+0.1*'[2]per 10000'!F169</f>
        <v>6.3381690584534744E-2</v>
      </c>
      <c r="D124" s="9">
        <f>0.1*'[2]per 10000'!C169+0.2*'[2]per 10000'!D169+0.4*'[2]per 10000'!E169+0.2*'[2]per 10000'!F169+0.1*'[2]per 10000'!G169</f>
        <v>0.10367421225839657</v>
      </c>
      <c r="E124" s="9">
        <f>0.1*'[2]per 10000'!D169+0.2*'[2]per 10000'!E169+0.4*'[2]per 10000'!F169+0.2*'[2]per 10000'!G169+0.1*'[2]per 10000'!H169</f>
        <v>0.16790450496439815</v>
      </c>
      <c r="F124" s="9">
        <f>0.1*'[2]per 10000'!E169+0.2*'[2]per 10000'!F169+0.4*'[2]per 10000'!G169+0.2*'[2]per 10000'!H169+0.1*'[2]per 10000'!I169</f>
        <v>0.13590598504801496</v>
      </c>
      <c r="G124" s="9">
        <f>0.1*'[2]per 10000'!F169+0.2*'[2]per 10000'!G169+0.4*'[2]per 10000'!H169+0.2*'[2]per 10000'!I169+0.1*'[2]per 10000'!J169</f>
        <v>0.20221250308094968</v>
      </c>
      <c r="H124" s="9">
        <f>0.1*'[2]per 10000'!G169+0.2*'[2]per 10000'!H169+0.4*'[2]per 10000'!I169+0.2*'[2]per 10000'!J169+0.1*'[2]per 10000'!K169</f>
        <v>0.16588649786731902</v>
      </c>
      <c r="I124" s="9">
        <f>0.1*'[2]per 10000'!H169+0.2*'[2]per 10000'!I169+0.4*'[2]per 10000'!J169+0.2*'[2]per 10000'!K169+0.1*'[2]per 10000'!L169</f>
        <v>0.22786553060300624</v>
      </c>
      <c r="J124" s="9">
        <f>0.1*'[2]per 10000'!I169+0.2*'[2]per 10000'!J169+0.4*'[2]per 10000'!K169+0.2*'[2]per 10000'!L169+0.1*'[2]per 10000'!M169</f>
        <v>0.17984688455956435</v>
      </c>
      <c r="K124" s="9">
        <f>0.1*'[2]per 10000'!J169+0.2*'[2]per 10000'!K169+0.4*'[2]per 10000'!L169+0.2*'[2]per 10000'!M169+0.1*'[2]per 10000'!N169</f>
        <v>0.10050885138329679</v>
      </c>
      <c r="L124" s="9">
        <f>0.1*'[2]per 10000'!K169+0.2*'[2]per 10000'!L169+0.4*'[2]per 10000'!M169+0.2*'[2]per 10000'!N169+0.1*'[2]per 10000'!O169</f>
        <v>5.2143641792194155E-2</v>
      </c>
      <c r="M124" s="9">
        <f>0.1*'[2]per 10000'!L169+0.2*'[2]per 10000'!M169+0.4*'[2]per 10000'!N169+0.2*'[2]per 10000'!O169+0.1*'[2]per 10000'!P169</f>
        <v>2.6706354923649891E-2</v>
      </c>
      <c r="N124" s="9">
        <f>0.1*'[2]per 10000'!M169+0.2*'[2]per 10000'!N169+0.4*'[2]per 10000'!O169+0.2*'[2]per 10000'!P169+0.1*'[2]per 10000'!Q169</f>
        <v>1.8959577152696694E-2</v>
      </c>
      <c r="O124" s="9">
        <f>0.1*'[2]per 10000'!N169+0.2*'[2]per 10000'!O169+0.4*'[2]per 10000'!P169+0.2*'[2]per 10000'!Q169+0.1*'[2]per 10000'!R169</f>
        <v>1.8270977797551453E-2</v>
      </c>
      <c r="P124" s="9">
        <f>0.1*'[2]per 10000'!O169+0.2*'[2]per 10000'!P169+0.4*'[2]per 10000'!Q169+0.2*'[2]per 10000'!R169+0.1*'[2]per 10000'!S169</f>
        <v>7.4751995878289956E-3</v>
      </c>
      <c r="Q124" s="9">
        <f>0.1*'[2]per 10000'!P169+0.2*'[2]per 10000'!Q169+0.4*'[2]per 10000'!R169+0.2*'[2]per 10000'!S169+0.1*'[2]per 10000'!T169</f>
        <v>3.7375997939144978E-3</v>
      </c>
      <c r="R124" s="9">
        <f>0.1*'[2]per 10000'!Q169+0.2*'[2]per 10000'!R169+0.4*'[2]per 10000'!S169+0.2*'[2]per 10000'!T169+0.1*'[2]per 10000'!U169</f>
        <v>0</v>
      </c>
      <c r="S124" s="9">
        <f>0.1*'[2]per 10000'!R169+0.2*'[2]per 10000'!S169+0.4*'[2]per 10000'!T169+0.2*'[2]per 10000'!U169+0.1*'[2]per 10000'!V169</f>
        <v>0</v>
      </c>
      <c r="T124" s="9">
        <f>0.1*'[2]per 10000'!S169+0.2*'[2]per 10000'!T169+0.4*'[2]per 10000'!U169+0.2*'[2]per 10000'!V169+0.1*'[2]per 10000'!W169</f>
        <v>0</v>
      </c>
      <c r="U124" s="9">
        <f>0.1*'[2]per 10000'!T169+0.2*'[2]per 10000'!U169+0.4*'[2]per 10000'!V169+0.2*'[2]per 10000'!W169+0.1*'[2]per 10000'!X169</f>
        <v>1.9416148643820849E-3</v>
      </c>
      <c r="V124" s="9">
        <f>0.1*'[2]per 10000'!U169+0.2*'[2]per 10000'!V169+0.4*'[2]per 10000'!W169+0.2*'[2]per 10000'!X169+0.1*'[2]per 10000'!Y169</f>
        <v>3.8832297287641699E-3</v>
      </c>
      <c r="W124" s="9">
        <f>0.1*'[2]per 10000'!V169+0.2*'[2]per 10000'!W169+0.4*'[2]per 10000'!X169+0.2*'[2]per 10000'!Y169+0.1*'[2]per 10000'!Z169</f>
        <v>7.7664594575283397E-3</v>
      </c>
      <c r="X124" s="9">
        <f>0.1*'[2]per 10000'!W169+0.2*'[2]per 10000'!X169+0.4*'[2]per 10000'!Y169+0.2*'[2]per 10000'!Z169+0.1*'[2]per 10000'!AA169</f>
        <v>3.8832297287641699E-3</v>
      </c>
      <c r="Y124" s="9">
        <f>0.1*'[2]per 10000'!X169+0.2*'[2]per 10000'!Y169+0.4*'[2]per 10000'!Z169+0.2*'[2]per 10000'!AA169+0.1*'[2]per 10000'!AB169</f>
        <v>1.9416148643820849E-3</v>
      </c>
      <c r="Z124" s="9">
        <f>0.1*'[2]per 10000'!Y169+0.2*'[2]per 10000'!Z169+0.4*'[2]per 10000'!AA169+0.2*'[2]per 10000'!AB169+0.1*'[2]per 10000'!AC169</f>
        <v>0</v>
      </c>
      <c r="AA124" s="9">
        <f>0.1*'[2]per 10000'!Z169+0.2*'[2]per 10000'!AA169+0.4*'[2]per 10000'!AB169+0.2*'[2]per 10000'!AC169+0.1*'[2]per 10000'!AD169</f>
        <v>0</v>
      </c>
      <c r="AB124" s="9">
        <f>0.1*'[2]per 10000'!AA169+0.2*'[2]per 10000'!AB169+0.4*'[2]per 10000'!AC169+0.2*'[2]per 10000'!AD169+0.1*'[2]per 10000'!AE169</f>
        <v>0</v>
      </c>
      <c r="AC124" s="9">
        <f>0.1*'[2]per 10000'!AB169+0.2*'[2]per 10000'!AC169+0.4*'[2]per 10000'!AD169+0.2*'[2]per 10000'!AE169+0.1*'[2]per 10000'!AF169</f>
        <v>0</v>
      </c>
      <c r="AD124" s="9">
        <f>0.1*'[2]per 10000'!AC169+0.2*'[2]per 10000'!AD169+0.4*'[2]per 10000'!AE169+0.2*'[2]per 10000'!AF169+0.1*'[2]per 10000'!AG169</f>
        <v>0</v>
      </c>
      <c r="AE124" s="9">
        <f>0.1*'[2]per 10000'!AD169+0.2*'[2]per 10000'!AE169+0.4*'[2]per 10000'!AF169+0.2*'[2]per 10000'!AG169+0.1*'[2]per 10000'!AH169</f>
        <v>0</v>
      </c>
      <c r="AF124" s="9">
        <f>(0.1*'[2]per 10000'!AE169+0.2*'[2]per 10000'!AF169+0.4*'[2]per 10000'!AG169+0.2*'[2]per 10000'!AH169)/0.9</f>
        <v>0</v>
      </c>
      <c r="AG124" s="9">
        <f>(0.1*'[2]per 10000'!AF169+0.2*'[2]per 10000'!AG169+0.4*'[2]per 10000'!AH169)/0.7</f>
        <v>0</v>
      </c>
    </row>
    <row r="125" spans="1:33" x14ac:dyDescent="0.2">
      <c r="A125" s="19" t="s">
        <v>132</v>
      </c>
      <c r="B125" s="8" t="s">
        <v>132</v>
      </c>
      <c r="C125" s="9">
        <f>0.1*'[2]per 10000'!B170+0.2*'[2]per 10000'!C170+0.4*'[2]per 10000'!D170+0.2*'[2]per 10000'!E170+0.1*'[2]per 10000'!F170</f>
        <v>1.6314588442521296</v>
      </c>
      <c r="D125" s="9">
        <f>0.1*'[2]per 10000'!C170+0.2*'[2]per 10000'!D170+0.4*'[2]per 10000'!E170+0.2*'[2]per 10000'!F170+0.1*'[2]per 10000'!G170</f>
        <v>0.87575748230164496</v>
      </c>
      <c r="E125" s="9">
        <f>0.1*'[2]per 10000'!D170+0.2*'[2]per 10000'!E170+0.4*'[2]per 10000'!F170+0.2*'[2]per 10000'!G170+0.1*'[2]per 10000'!H170</f>
        <v>0.43787874115082248</v>
      </c>
      <c r="F125" s="9">
        <f>0.1*'[2]per 10000'!E170+0.2*'[2]per 10000'!F170+0.4*'[2]per 10000'!G170+0.2*'[2]per 10000'!H170+0.1*'[2]per 10000'!I170</f>
        <v>2.0009353391860038E-2</v>
      </c>
      <c r="G125" s="9">
        <f>0.1*'[2]per 10000'!F170+0.2*'[2]per 10000'!G170+0.4*'[2]per 10000'!H170+0.2*'[2]per 10000'!I170+0.1*'[2]per 10000'!J170</f>
        <v>0</v>
      </c>
      <c r="H125" s="9">
        <f>0.1*'[2]per 10000'!G170+0.2*'[2]per 10000'!H170+0.4*'[2]per 10000'!I170+0.2*'[2]per 10000'!J170+0.1*'[2]per 10000'!K170</f>
        <v>0.16319260228773566</v>
      </c>
      <c r="I125" s="9">
        <f>0.1*'[2]per 10000'!H170+0.2*'[2]per 10000'!I170+0.4*'[2]per 10000'!J170+0.2*'[2]per 10000'!K170+0.1*'[2]per 10000'!L170</f>
        <v>0.51258219860801679</v>
      </c>
      <c r="J125" s="9">
        <f>0.1*'[2]per 10000'!I170+0.2*'[2]per 10000'!J170+0.4*'[2]per 10000'!K170+0.2*'[2]per 10000'!L170+0.1*'[2]per 10000'!M170</f>
        <v>1.0251643972160336</v>
      </c>
      <c r="K125" s="9">
        <f>0.1*'[2]per 10000'!J170+0.2*'[2]per 10000'!K170+0.4*'[2]per 10000'!L170+0.2*'[2]per 10000'!M170+0.1*'[2]per 10000'!N170</f>
        <v>1.0711731807056533</v>
      </c>
      <c r="L125" s="9">
        <f>0.1*'[2]per 10000'!K170+0.2*'[2]per 10000'!L170+0.4*'[2]per 10000'!M170+0.2*'[2]per 10000'!N170+0.1*'[2]per 10000'!O170</f>
        <v>0.53558659035282663</v>
      </c>
      <c r="M125" s="9">
        <f>0.1*'[2]per 10000'!L170+0.2*'[2]per 10000'!M170+0.4*'[2]per 10000'!N170+0.2*'[2]per 10000'!O170+0.1*'[2]per 10000'!P170</f>
        <v>0.1861969940325455</v>
      </c>
      <c r="N125" s="9">
        <f>0.1*'[2]per 10000'!M170+0.2*'[2]per 10000'!N170+0.4*'[2]per 10000'!O170+0.2*'[2]per 10000'!P170+0.1*'[2]per 10000'!Q170</f>
        <v>0</v>
      </c>
      <c r="O125" s="9">
        <f>0.1*'[2]per 10000'!N170+0.2*'[2]per 10000'!O170+0.4*'[2]per 10000'!P170+0.2*'[2]per 10000'!Q170+0.1*'[2]per 10000'!R170</f>
        <v>0</v>
      </c>
      <c r="P125" s="9">
        <f>0.1*'[2]per 10000'!O170+0.2*'[2]per 10000'!P170+0.4*'[2]per 10000'!Q170+0.2*'[2]per 10000'!R170+0.1*'[2]per 10000'!S170</f>
        <v>0</v>
      </c>
      <c r="Q125" s="9">
        <f>0.1*'[2]per 10000'!P170+0.2*'[2]per 10000'!Q170+0.4*'[2]per 10000'!R170+0.2*'[2]per 10000'!S170+0.1*'[2]per 10000'!T170</f>
        <v>0</v>
      </c>
      <c r="R125" s="9">
        <f>0.1*'[2]per 10000'!Q170+0.2*'[2]per 10000'!R170+0.4*'[2]per 10000'!S170+0.2*'[2]per 10000'!T170+0.1*'[2]per 10000'!U170</f>
        <v>0</v>
      </c>
      <c r="S125" s="9">
        <f>0.1*'[2]per 10000'!R170+0.2*'[2]per 10000'!S170+0.4*'[2]per 10000'!T170+0.2*'[2]per 10000'!U170+0.1*'[2]per 10000'!V170</f>
        <v>0</v>
      </c>
      <c r="T125" s="9">
        <f>0.1*'[2]per 10000'!S170+0.2*'[2]per 10000'!T170+0.4*'[2]per 10000'!U170+0.2*'[2]per 10000'!V170+0.1*'[2]per 10000'!W170</f>
        <v>0</v>
      </c>
      <c r="U125" s="9">
        <f>0.1*'[2]per 10000'!T170+0.2*'[2]per 10000'!U170+0.4*'[2]per 10000'!V170+0.2*'[2]per 10000'!W170+0.1*'[2]per 10000'!X170</f>
        <v>0</v>
      </c>
      <c r="V125" s="9">
        <f>0.1*'[2]per 10000'!U170+0.2*'[2]per 10000'!V170+0.4*'[2]per 10000'!W170+0.2*'[2]per 10000'!X170+0.1*'[2]per 10000'!Y170</f>
        <v>0</v>
      </c>
      <c r="W125" s="9">
        <f>0.1*'[2]per 10000'!V170+0.2*'[2]per 10000'!W170+0.4*'[2]per 10000'!X170+0.2*'[2]per 10000'!Y170+0.1*'[2]per 10000'!Z170</f>
        <v>0</v>
      </c>
      <c r="X125" s="9">
        <f>0.1*'[2]per 10000'!W170+0.2*'[2]per 10000'!X170+0.4*'[2]per 10000'!Y170+0.2*'[2]per 10000'!Z170+0.1*'[2]per 10000'!AA170</f>
        <v>0</v>
      </c>
      <c r="Y125" s="9">
        <f>0.1*'[2]per 10000'!X170+0.2*'[2]per 10000'!Y170+0.4*'[2]per 10000'!Z170+0.2*'[2]per 10000'!AA170+0.1*'[2]per 10000'!AB170</f>
        <v>0</v>
      </c>
      <c r="Z125" s="9">
        <f>0.1*'[2]per 10000'!Y170+0.2*'[2]per 10000'!Z170+0.4*'[2]per 10000'!AA170+0.2*'[2]per 10000'!AB170+0.1*'[2]per 10000'!AC170</f>
        <v>0</v>
      </c>
      <c r="AA125" s="9">
        <f>0.1*'[2]per 10000'!Z170+0.2*'[2]per 10000'!AA170+0.4*'[2]per 10000'!AB170+0.2*'[2]per 10000'!AC170+0.1*'[2]per 10000'!AD170</f>
        <v>0</v>
      </c>
      <c r="AB125" s="9">
        <f>0.1*'[2]per 10000'!AA170+0.2*'[2]per 10000'!AB170+0.4*'[2]per 10000'!AC170+0.2*'[2]per 10000'!AD170+0.1*'[2]per 10000'!AE170</f>
        <v>0</v>
      </c>
      <c r="AC125" s="9">
        <f>0.1*'[2]per 10000'!AB170+0.2*'[2]per 10000'!AC170+0.4*'[2]per 10000'!AD170+0.2*'[2]per 10000'!AE170+0.1*'[2]per 10000'!AF170</f>
        <v>0</v>
      </c>
      <c r="AD125" s="9">
        <f>0.1*'[2]per 10000'!AC170+0.2*'[2]per 10000'!AD170+0.4*'[2]per 10000'!AE170+0.2*'[2]per 10000'!AF170+0.1*'[2]per 10000'!AG170</f>
        <v>0</v>
      </c>
      <c r="AE125" s="9">
        <f>0.1*'[2]per 10000'!AD170+0.2*'[2]per 10000'!AE170+0.4*'[2]per 10000'!AF170+0.2*'[2]per 10000'!AG170+0.1*'[2]per 10000'!AH170</f>
        <v>0</v>
      </c>
      <c r="AF125" s="9">
        <f>(0.1*'[2]per 10000'!AE170+0.2*'[2]per 10000'!AF170+0.4*'[2]per 10000'!AG170+0.2*'[2]per 10000'!AH170)/0.9</f>
        <v>0</v>
      </c>
      <c r="AG125" s="9">
        <f>(0.1*'[2]per 10000'!AF170+0.2*'[2]per 10000'!AG170+0.4*'[2]per 10000'!AH170)/0.7</f>
        <v>0</v>
      </c>
    </row>
    <row r="126" spans="1:33" x14ac:dyDescent="0.2">
      <c r="A126" s="19" t="s">
        <v>133</v>
      </c>
      <c r="B126" s="8" t="s">
        <v>133</v>
      </c>
      <c r="C126" s="9">
        <f>0.1*'[2]per 10000'!B171+0.2*'[2]per 10000'!C171+0.4*'[2]per 10000'!D171+0.2*'[2]per 10000'!E171+0.1*'[2]per 10000'!F171</f>
        <v>0</v>
      </c>
      <c r="D126" s="9">
        <f>0.1*'[2]per 10000'!C171+0.2*'[2]per 10000'!D171+0.4*'[2]per 10000'!E171+0.2*'[2]per 10000'!F171+0.1*'[2]per 10000'!G171</f>
        <v>0</v>
      </c>
      <c r="E126" s="9">
        <f>0.1*'[2]per 10000'!D171+0.2*'[2]per 10000'!E171+0.4*'[2]per 10000'!F171+0.2*'[2]per 10000'!G171+0.1*'[2]per 10000'!H171</f>
        <v>0</v>
      </c>
      <c r="F126" s="9">
        <f>0.1*'[2]per 10000'!E171+0.2*'[2]per 10000'!F171+0.4*'[2]per 10000'!G171+0.2*'[2]per 10000'!H171+0.1*'[2]per 10000'!I171</f>
        <v>0</v>
      </c>
      <c r="G126" s="9">
        <f>0.1*'[2]per 10000'!F171+0.2*'[2]per 10000'!G171+0.4*'[2]per 10000'!H171+0.2*'[2]per 10000'!I171+0.1*'[2]per 10000'!J171</f>
        <v>0</v>
      </c>
      <c r="H126" s="9">
        <f>0.1*'[2]per 10000'!G171+0.2*'[2]per 10000'!H171+0.4*'[2]per 10000'!I171+0.2*'[2]per 10000'!J171+0.1*'[2]per 10000'!K171</f>
        <v>0</v>
      </c>
      <c r="I126" s="9">
        <f>0.1*'[2]per 10000'!H171+0.2*'[2]per 10000'!I171+0.4*'[2]per 10000'!J171+0.2*'[2]per 10000'!K171+0.1*'[2]per 10000'!L171</f>
        <v>0</v>
      </c>
      <c r="J126" s="9">
        <f>0.1*'[2]per 10000'!I171+0.2*'[2]per 10000'!J171+0.4*'[2]per 10000'!K171+0.2*'[2]per 10000'!L171+0.1*'[2]per 10000'!M171</f>
        <v>0</v>
      </c>
      <c r="K126" s="9">
        <f>0.1*'[2]per 10000'!J171+0.2*'[2]per 10000'!K171+0.4*'[2]per 10000'!L171+0.2*'[2]per 10000'!M171+0.1*'[2]per 10000'!N171</f>
        <v>0</v>
      </c>
      <c r="L126" s="9">
        <f>0.1*'[2]per 10000'!K171+0.2*'[2]per 10000'!L171+0.4*'[2]per 10000'!M171+0.2*'[2]per 10000'!N171+0.1*'[2]per 10000'!O171</f>
        <v>0</v>
      </c>
      <c r="M126" s="9">
        <f>0.1*'[2]per 10000'!L171+0.2*'[2]per 10000'!M171+0.4*'[2]per 10000'!N171+0.2*'[2]per 10000'!O171+0.1*'[2]per 10000'!P171</f>
        <v>0</v>
      </c>
      <c r="N126" s="9">
        <f>0.1*'[2]per 10000'!M171+0.2*'[2]per 10000'!N171+0.4*'[2]per 10000'!O171+0.2*'[2]per 10000'!P171+0.1*'[2]per 10000'!Q171</f>
        <v>0</v>
      </c>
      <c r="O126" s="9">
        <f>0.1*'[2]per 10000'!N171+0.2*'[2]per 10000'!O171+0.4*'[2]per 10000'!P171+0.2*'[2]per 10000'!Q171+0.1*'[2]per 10000'!R171</f>
        <v>0</v>
      </c>
      <c r="P126" s="9">
        <f>0.1*'[2]per 10000'!O171+0.2*'[2]per 10000'!P171+0.4*'[2]per 10000'!Q171+0.2*'[2]per 10000'!R171+0.1*'[2]per 10000'!S171</f>
        <v>0</v>
      </c>
      <c r="Q126" s="9">
        <f>0.1*'[2]per 10000'!P171+0.2*'[2]per 10000'!Q171+0.4*'[2]per 10000'!R171+0.2*'[2]per 10000'!S171+0.1*'[2]per 10000'!T171</f>
        <v>0</v>
      </c>
      <c r="R126" s="9">
        <f>0.1*'[2]per 10000'!Q171+0.2*'[2]per 10000'!R171+0.4*'[2]per 10000'!S171+0.2*'[2]per 10000'!T171+0.1*'[2]per 10000'!U171</f>
        <v>0</v>
      </c>
      <c r="S126" s="9">
        <f>0.1*'[2]per 10000'!R171+0.2*'[2]per 10000'!S171+0.4*'[2]per 10000'!T171+0.2*'[2]per 10000'!U171+0.1*'[2]per 10000'!V171</f>
        <v>0</v>
      </c>
      <c r="T126" s="9">
        <f>0.1*'[2]per 10000'!S171+0.2*'[2]per 10000'!T171+0.4*'[2]per 10000'!U171+0.2*'[2]per 10000'!V171+0.1*'[2]per 10000'!W171</f>
        <v>0</v>
      </c>
      <c r="U126" s="9">
        <f>0.1*'[2]per 10000'!T171+0.2*'[2]per 10000'!U171+0.4*'[2]per 10000'!V171+0.2*'[2]per 10000'!W171+0.1*'[2]per 10000'!X171</f>
        <v>0</v>
      </c>
      <c r="V126" s="9">
        <f>0.1*'[2]per 10000'!U171+0.2*'[2]per 10000'!V171+0.4*'[2]per 10000'!W171+0.2*'[2]per 10000'!X171+0.1*'[2]per 10000'!Y171</f>
        <v>0</v>
      </c>
      <c r="W126" s="9">
        <f>0.1*'[2]per 10000'!V171+0.2*'[2]per 10000'!W171+0.4*'[2]per 10000'!X171+0.2*'[2]per 10000'!Y171+0.1*'[2]per 10000'!Z171</f>
        <v>0</v>
      </c>
      <c r="X126" s="9">
        <f>0.1*'[2]per 10000'!W171+0.2*'[2]per 10000'!X171+0.4*'[2]per 10000'!Y171+0.2*'[2]per 10000'!Z171+0.1*'[2]per 10000'!AA171</f>
        <v>0</v>
      </c>
      <c r="Y126" s="9">
        <f>0.1*'[2]per 10000'!X171+0.2*'[2]per 10000'!Y171+0.4*'[2]per 10000'!Z171+0.2*'[2]per 10000'!AA171+0.1*'[2]per 10000'!AB171</f>
        <v>0</v>
      </c>
      <c r="Z126" s="9">
        <f>0.1*'[2]per 10000'!Y171+0.2*'[2]per 10000'!Z171+0.4*'[2]per 10000'!AA171+0.2*'[2]per 10000'!AB171+0.1*'[2]per 10000'!AC171</f>
        <v>0</v>
      </c>
      <c r="AA126" s="9">
        <f>0.1*'[2]per 10000'!Z171+0.2*'[2]per 10000'!AA171+0.4*'[2]per 10000'!AB171+0.2*'[2]per 10000'!AC171+0.1*'[2]per 10000'!AD171</f>
        <v>0</v>
      </c>
      <c r="AB126" s="9">
        <f>0.1*'[2]per 10000'!AA171+0.2*'[2]per 10000'!AB171+0.4*'[2]per 10000'!AC171+0.2*'[2]per 10000'!AD171+0.1*'[2]per 10000'!AE171</f>
        <v>0</v>
      </c>
      <c r="AC126" s="9">
        <f>0.1*'[2]per 10000'!AB171+0.2*'[2]per 10000'!AC171+0.4*'[2]per 10000'!AD171+0.2*'[2]per 10000'!AE171+0.1*'[2]per 10000'!AF171</f>
        <v>0</v>
      </c>
      <c r="AD126" s="9">
        <f>0.1*'[2]per 10000'!AC171+0.2*'[2]per 10000'!AD171+0.4*'[2]per 10000'!AE171+0.2*'[2]per 10000'!AF171+0.1*'[2]per 10000'!AG171</f>
        <v>0</v>
      </c>
      <c r="AE126" s="9">
        <f>0.1*'[2]per 10000'!AD171+0.2*'[2]per 10000'!AE171+0.4*'[2]per 10000'!AF171+0.2*'[2]per 10000'!AG171+0.1*'[2]per 10000'!AH171</f>
        <v>0</v>
      </c>
      <c r="AF126" s="9">
        <f>(0.1*'[2]per 10000'!AE171+0.2*'[2]per 10000'!AF171+0.4*'[2]per 10000'!AG171+0.2*'[2]per 10000'!AH171)/0.9</f>
        <v>0</v>
      </c>
      <c r="AG126" s="9">
        <f>(0.1*'[2]per 10000'!AF171+0.2*'[2]per 10000'!AG171+0.4*'[2]per 10000'!AH171)/0.7</f>
        <v>0</v>
      </c>
    </row>
    <row r="127" spans="1:33" x14ac:dyDescent="0.2">
      <c r="A127" s="19" t="s">
        <v>134</v>
      </c>
      <c r="B127" s="8" t="s">
        <v>134</v>
      </c>
      <c r="C127" s="9">
        <f>0.1*'[2]per 10000'!B172+0.2*'[2]per 10000'!C172+0.4*'[2]per 10000'!D172+0.2*'[2]per 10000'!E172+0.1*'[2]per 10000'!F172</f>
        <v>0.70228733243434616</v>
      </c>
      <c r="D127" s="9">
        <f>0.1*'[2]per 10000'!C172+0.2*'[2]per 10000'!D172+0.4*'[2]per 10000'!E172+0.2*'[2]per 10000'!F172+0.1*'[2]per 10000'!G172</f>
        <v>0.79363444811080752</v>
      </c>
      <c r="E127" s="9">
        <f>0.1*'[2]per 10000'!D172+0.2*'[2]per 10000'!E172+0.4*'[2]per 10000'!F172+0.2*'[2]per 10000'!G172+0.1*'[2]per 10000'!H172</f>
        <v>1.2453670812983648</v>
      </c>
      <c r="F127" s="9">
        <f>0.1*'[2]per 10000'!E172+0.2*'[2]per 10000'!F172+0.4*'[2]per 10000'!G172+0.2*'[2]per 10000'!H172+0.1*'[2]per 10000'!I172</f>
        <v>1.637999155296358</v>
      </c>
      <c r="G127" s="9">
        <f>0.1*'[2]per 10000'!F172+0.2*'[2]per 10000'!G172+0.4*'[2]per 10000'!H172+0.2*'[2]per 10000'!I172+0.1*'[2]per 10000'!J172</f>
        <v>2.1813779625768386</v>
      </c>
      <c r="H127" s="9">
        <f>0.1*'[2]per 10000'!G172+0.2*'[2]per 10000'!H172+0.4*'[2]per 10000'!I172+0.2*'[2]per 10000'!J172+0.1*'[2]per 10000'!K172</f>
        <v>2.4290907733185589</v>
      </c>
      <c r="I127" s="9">
        <f>0.1*'[2]per 10000'!H172+0.2*'[2]per 10000'!I172+0.4*'[2]per 10000'!J172+0.2*'[2]per 10000'!K172+0.1*'[2]per 10000'!L172</f>
        <v>3.4637349883375825</v>
      </c>
      <c r="J127" s="9">
        <f>0.1*'[2]per 10000'!I172+0.2*'[2]per 10000'!J172+0.4*'[2]per 10000'!K172+0.2*'[2]per 10000'!L172+0.1*'[2]per 10000'!M172</f>
        <v>4.9177974786155323</v>
      </c>
      <c r="K127" s="9">
        <f>0.1*'[2]per 10000'!J172+0.2*'[2]per 10000'!K172+0.4*'[2]per 10000'!L172+0.2*'[2]per 10000'!M172+0.1*'[2]per 10000'!N172</f>
        <v>4.6418970126705785</v>
      </c>
      <c r="L127" s="9">
        <f>0.1*'[2]per 10000'!K172+0.2*'[2]per 10000'!L172+0.4*'[2]per 10000'!M172+0.2*'[2]per 10000'!N172+0.1*'[2]per 10000'!O172</f>
        <v>2.5008655457410356</v>
      </c>
      <c r="M127" s="9">
        <f>0.1*'[2]per 10000'!L172+0.2*'[2]per 10000'!M172+0.4*'[2]per 10000'!N172+0.2*'[2]per 10000'!O172+0.1*'[2]per 10000'!P172</f>
        <v>0.9107522001311561</v>
      </c>
      <c r="N127" s="9">
        <f>0.1*'[2]per 10000'!M172+0.2*'[2]per 10000'!N172+0.4*'[2]per 10000'!O172+0.2*'[2]per 10000'!P172+0.1*'[2]per 10000'!Q172</f>
        <v>0.10309701190195429</v>
      </c>
      <c r="O127" s="9">
        <f>0.1*'[2]per 10000'!N172+0.2*'[2]per 10000'!O172+0.4*'[2]per 10000'!P172+0.2*'[2]per 10000'!Q172+0.1*'[2]per 10000'!R172</f>
        <v>9.8824482777363273E-3</v>
      </c>
      <c r="P127" s="9">
        <f>0.1*'[2]per 10000'!O172+0.2*'[2]per 10000'!P172+0.4*'[2]per 10000'!Q172+0.2*'[2]per 10000'!R172+0.1*'[2]per 10000'!S172</f>
        <v>0</v>
      </c>
      <c r="Q127" s="9">
        <f>0.1*'[2]per 10000'!P172+0.2*'[2]per 10000'!Q172+0.4*'[2]per 10000'!R172+0.2*'[2]per 10000'!S172+0.1*'[2]per 10000'!T172</f>
        <v>0</v>
      </c>
      <c r="R127" s="9">
        <f>0.1*'[2]per 10000'!Q172+0.2*'[2]per 10000'!R172+0.4*'[2]per 10000'!S172+0.2*'[2]per 10000'!T172+0.1*'[2]per 10000'!U172</f>
        <v>0</v>
      </c>
      <c r="S127" s="9">
        <f>0.1*'[2]per 10000'!R172+0.2*'[2]per 10000'!S172+0.4*'[2]per 10000'!T172+0.2*'[2]per 10000'!U172+0.1*'[2]per 10000'!V172</f>
        <v>0</v>
      </c>
      <c r="T127" s="9">
        <f>0.1*'[2]per 10000'!S172+0.2*'[2]per 10000'!T172+0.4*'[2]per 10000'!U172+0.2*'[2]per 10000'!V172+0.1*'[2]per 10000'!W172</f>
        <v>0</v>
      </c>
      <c r="U127" s="9">
        <f>0.1*'[2]per 10000'!T172+0.2*'[2]per 10000'!U172+0.4*'[2]per 10000'!V172+0.2*'[2]per 10000'!W172+0.1*'[2]per 10000'!X172</f>
        <v>0</v>
      </c>
      <c r="V127" s="9">
        <f>0.1*'[2]per 10000'!U172+0.2*'[2]per 10000'!V172+0.4*'[2]per 10000'!W172+0.2*'[2]per 10000'!X172+0.1*'[2]per 10000'!Y172</f>
        <v>0</v>
      </c>
      <c r="W127" s="9">
        <f>0.1*'[2]per 10000'!V172+0.2*'[2]per 10000'!W172+0.4*'[2]per 10000'!X172+0.2*'[2]per 10000'!Y172+0.1*'[2]per 10000'!Z172</f>
        <v>0</v>
      </c>
      <c r="X127" s="9">
        <f>0.1*'[2]per 10000'!W172+0.2*'[2]per 10000'!X172+0.4*'[2]per 10000'!Y172+0.2*'[2]per 10000'!Z172+0.1*'[2]per 10000'!AA172</f>
        <v>0</v>
      </c>
      <c r="Y127" s="9">
        <f>0.1*'[2]per 10000'!X172+0.2*'[2]per 10000'!Y172+0.4*'[2]per 10000'!Z172+0.2*'[2]per 10000'!AA172+0.1*'[2]per 10000'!AB172</f>
        <v>0</v>
      </c>
      <c r="Z127" s="9">
        <f>0.1*'[2]per 10000'!Y172+0.2*'[2]per 10000'!Z172+0.4*'[2]per 10000'!AA172+0.2*'[2]per 10000'!AB172+0.1*'[2]per 10000'!AC172</f>
        <v>0</v>
      </c>
      <c r="AA127" s="9">
        <f>0.1*'[2]per 10000'!Z172+0.2*'[2]per 10000'!AA172+0.4*'[2]per 10000'!AB172+0.2*'[2]per 10000'!AC172+0.1*'[2]per 10000'!AD172</f>
        <v>0</v>
      </c>
      <c r="AB127" s="9">
        <f>0.1*'[2]per 10000'!AA172+0.2*'[2]per 10000'!AB172+0.4*'[2]per 10000'!AC172+0.2*'[2]per 10000'!AD172+0.1*'[2]per 10000'!AE172</f>
        <v>0</v>
      </c>
      <c r="AC127" s="9">
        <f>0.1*'[2]per 10000'!AB172+0.2*'[2]per 10000'!AC172+0.4*'[2]per 10000'!AD172+0.2*'[2]per 10000'!AE172+0.1*'[2]per 10000'!AF172</f>
        <v>0</v>
      </c>
      <c r="AD127" s="9">
        <f>0.1*'[2]per 10000'!AC172+0.2*'[2]per 10000'!AD172+0.4*'[2]per 10000'!AE172+0.2*'[2]per 10000'!AF172+0.1*'[2]per 10000'!AG172</f>
        <v>0</v>
      </c>
      <c r="AE127" s="9">
        <f>0.1*'[2]per 10000'!AD172+0.2*'[2]per 10000'!AE172+0.4*'[2]per 10000'!AF172+0.2*'[2]per 10000'!AG172+0.1*'[2]per 10000'!AH172</f>
        <v>0</v>
      </c>
      <c r="AF127" s="9">
        <f>(0.1*'[2]per 10000'!AE172+0.2*'[2]per 10000'!AF172+0.4*'[2]per 10000'!AG172+0.2*'[2]per 10000'!AH172)/0.9</f>
        <v>0</v>
      </c>
      <c r="AG127" s="9">
        <f>(0.1*'[2]per 10000'!AF172+0.2*'[2]per 10000'!AG172+0.4*'[2]per 10000'!AH172)/0.7</f>
        <v>0</v>
      </c>
    </row>
    <row r="128" spans="1:33" x14ac:dyDescent="0.2">
      <c r="A128" s="19" t="s">
        <v>135</v>
      </c>
      <c r="B128" s="8" t="s">
        <v>135</v>
      </c>
      <c r="C128" s="9">
        <f>0.1*'[2]per 10000'!B173+0.2*'[2]per 10000'!C173+0.4*'[2]per 10000'!D173+0.2*'[2]per 10000'!E173+0.1*'[2]per 10000'!F173</f>
        <v>0</v>
      </c>
      <c r="D128" s="9">
        <f>0.1*'[2]per 10000'!C173+0.2*'[2]per 10000'!D173+0.4*'[2]per 10000'!E173+0.2*'[2]per 10000'!F173+0.1*'[2]per 10000'!G173</f>
        <v>0</v>
      </c>
      <c r="E128" s="9">
        <f>0.1*'[2]per 10000'!D173+0.2*'[2]per 10000'!E173+0.4*'[2]per 10000'!F173+0.2*'[2]per 10000'!G173+0.1*'[2]per 10000'!H173</f>
        <v>0</v>
      </c>
      <c r="F128" s="9">
        <f>0.1*'[2]per 10000'!E173+0.2*'[2]per 10000'!F173+0.4*'[2]per 10000'!G173+0.2*'[2]per 10000'!H173+0.1*'[2]per 10000'!I173</f>
        <v>0</v>
      </c>
      <c r="G128" s="9">
        <f>0.1*'[2]per 10000'!F173+0.2*'[2]per 10000'!G173+0.4*'[2]per 10000'!H173+0.2*'[2]per 10000'!I173+0.1*'[2]per 10000'!J173</f>
        <v>0</v>
      </c>
      <c r="H128" s="9">
        <f>0.1*'[2]per 10000'!G173+0.2*'[2]per 10000'!H173+0.4*'[2]per 10000'!I173+0.2*'[2]per 10000'!J173+0.1*'[2]per 10000'!K173</f>
        <v>0</v>
      </c>
      <c r="I128" s="9">
        <f>0.1*'[2]per 10000'!H173+0.2*'[2]per 10000'!I173+0.4*'[2]per 10000'!J173+0.2*'[2]per 10000'!K173+0.1*'[2]per 10000'!L173</f>
        <v>0</v>
      </c>
      <c r="J128" s="9">
        <f>0.1*'[2]per 10000'!I173+0.2*'[2]per 10000'!J173+0.4*'[2]per 10000'!K173+0.2*'[2]per 10000'!L173+0.1*'[2]per 10000'!M173</f>
        <v>0</v>
      </c>
      <c r="K128" s="9">
        <f>0.1*'[2]per 10000'!J173+0.2*'[2]per 10000'!K173+0.4*'[2]per 10000'!L173+0.2*'[2]per 10000'!M173+0.1*'[2]per 10000'!N173</f>
        <v>0</v>
      </c>
      <c r="L128" s="9">
        <f>0.1*'[2]per 10000'!K173+0.2*'[2]per 10000'!L173+0.4*'[2]per 10000'!M173+0.2*'[2]per 10000'!N173+0.1*'[2]per 10000'!O173</f>
        <v>0</v>
      </c>
      <c r="M128" s="9">
        <f>0.1*'[2]per 10000'!L173+0.2*'[2]per 10000'!M173+0.4*'[2]per 10000'!N173+0.2*'[2]per 10000'!O173+0.1*'[2]per 10000'!P173</f>
        <v>0</v>
      </c>
      <c r="N128" s="9">
        <f>0.1*'[2]per 10000'!M173+0.2*'[2]per 10000'!N173+0.4*'[2]per 10000'!O173+0.2*'[2]per 10000'!P173+0.1*'[2]per 10000'!Q173</f>
        <v>0</v>
      </c>
      <c r="O128" s="9">
        <f>0.1*'[2]per 10000'!N173+0.2*'[2]per 10000'!O173+0.4*'[2]per 10000'!P173+0.2*'[2]per 10000'!Q173+0.1*'[2]per 10000'!R173</f>
        <v>0</v>
      </c>
      <c r="P128" s="9">
        <f>0.1*'[2]per 10000'!O173+0.2*'[2]per 10000'!P173+0.4*'[2]per 10000'!Q173+0.2*'[2]per 10000'!R173+0.1*'[2]per 10000'!S173</f>
        <v>0</v>
      </c>
      <c r="Q128" s="9">
        <f>0.1*'[2]per 10000'!P173+0.2*'[2]per 10000'!Q173+0.4*'[2]per 10000'!R173+0.2*'[2]per 10000'!S173+0.1*'[2]per 10000'!T173</f>
        <v>0</v>
      </c>
      <c r="R128" s="9">
        <f>0.1*'[2]per 10000'!Q173+0.2*'[2]per 10000'!R173+0.4*'[2]per 10000'!S173+0.2*'[2]per 10000'!T173+0.1*'[2]per 10000'!U173</f>
        <v>0</v>
      </c>
      <c r="S128" s="9">
        <f>0.1*'[2]per 10000'!R173+0.2*'[2]per 10000'!S173+0.4*'[2]per 10000'!T173+0.2*'[2]per 10000'!U173+0.1*'[2]per 10000'!V173</f>
        <v>0</v>
      </c>
      <c r="T128" s="9">
        <f>0.1*'[2]per 10000'!S173+0.2*'[2]per 10000'!T173+0.4*'[2]per 10000'!U173+0.2*'[2]per 10000'!V173+0.1*'[2]per 10000'!W173</f>
        <v>0</v>
      </c>
      <c r="U128" s="9">
        <f>0.1*'[2]per 10000'!T173+0.2*'[2]per 10000'!U173+0.4*'[2]per 10000'!V173+0.2*'[2]per 10000'!W173+0.1*'[2]per 10000'!X173</f>
        <v>0</v>
      </c>
      <c r="V128" s="9">
        <f>0.1*'[2]per 10000'!U173+0.2*'[2]per 10000'!V173+0.4*'[2]per 10000'!W173+0.2*'[2]per 10000'!X173+0.1*'[2]per 10000'!Y173</f>
        <v>0</v>
      </c>
      <c r="W128" s="9">
        <f>0.1*'[2]per 10000'!V173+0.2*'[2]per 10000'!W173+0.4*'[2]per 10000'!X173+0.2*'[2]per 10000'!Y173+0.1*'[2]per 10000'!Z173</f>
        <v>0</v>
      </c>
      <c r="X128" s="9">
        <f>0.1*'[2]per 10000'!W173+0.2*'[2]per 10000'!X173+0.4*'[2]per 10000'!Y173+0.2*'[2]per 10000'!Z173+0.1*'[2]per 10000'!AA173</f>
        <v>0</v>
      </c>
      <c r="Y128" s="9">
        <f>0.1*'[2]per 10000'!X173+0.2*'[2]per 10000'!Y173+0.4*'[2]per 10000'!Z173+0.2*'[2]per 10000'!AA173+0.1*'[2]per 10000'!AB173</f>
        <v>0</v>
      </c>
      <c r="Z128" s="9">
        <f>0.1*'[2]per 10000'!Y173+0.2*'[2]per 10000'!Z173+0.4*'[2]per 10000'!AA173+0.2*'[2]per 10000'!AB173+0.1*'[2]per 10000'!AC173</f>
        <v>0</v>
      </c>
      <c r="AA128" s="9">
        <f>0.1*'[2]per 10000'!Z173+0.2*'[2]per 10000'!AA173+0.4*'[2]per 10000'!AB173+0.2*'[2]per 10000'!AC173+0.1*'[2]per 10000'!AD173</f>
        <v>0</v>
      </c>
      <c r="AB128" s="9">
        <f>0.1*'[2]per 10000'!AA173+0.2*'[2]per 10000'!AB173+0.4*'[2]per 10000'!AC173+0.2*'[2]per 10000'!AD173+0.1*'[2]per 10000'!AE173</f>
        <v>0</v>
      </c>
      <c r="AC128" s="9">
        <f>0.1*'[2]per 10000'!AB173+0.2*'[2]per 10000'!AC173+0.4*'[2]per 10000'!AD173+0.2*'[2]per 10000'!AE173+0.1*'[2]per 10000'!AF173</f>
        <v>0</v>
      </c>
      <c r="AD128" s="9">
        <f>0.1*'[2]per 10000'!AC173+0.2*'[2]per 10000'!AD173+0.4*'[2]per 10000'!AE173+0.2*'[2]per 10000'!AF173+0.1*'[2]per 10000'!AG173</f>
        <v>0</v>
      </c>
      <c r="AE128" s="9">
        <f>0.1*'[2]per 10000'!AD173+0.2*'[2]per 10000'!AE173+0.4*'[2]per 10000'!AF173+0.2*'[2]per 10000'!AG173+0.1*'[2]per 10000'!AH173</f>
        <v>0</v>
      </c>
      <c r="AF128" s="9">
        <f>(0.1*'[2]per 10000'!AE173+0.2*'[2]per 10000'!AF173+0.4*'[2]per 10000'!AG173+0.2*'[2]per 10000'!AH173)/0.9</f>
        <v>0</v>
      </c>
      <c r="AG128" s="9">
        <f>(0.1*'[2]per 10000'!AF173+0.2*'[2]per 10000'!AG173+0.4*'[2]per 10000'!AH173)/0.7</f>
        <v>0</v>
      </c>
    </row>
    <row r="129" spans="1:33" x14ac:dyDescent="0.2">
      <c r="A129" s="19" t="s">
        <v>178</v>
      </c>
      <c r="B129" s="8" t="s">
        <v>178</v>
      </c>
      <c r="C129" s="9">
        <f>0.1*'[2]per 10000'!B175+0.2*'[2]per 10000'!C175+0.4*'[2]per 10000'!D175+0.2*'[2]per 10000'!E175+0.1*'[2]per 10000'!F175</f>
        <v>0</v>
      </c>
      <c r="D129" s="9">
        <f>0.1*'[2]per 10000'!C175+0.2*'[2]per 10000'!D175+0.4*'[2]per 10000'!E175+0.2*'[2]per 10000'!F175+0.1*'[2]per 10000'!G175</f>
        <v>0</v>
      </c>
      <c r="E129" s="9">
        <f>0.1*'[2]per 10000'!D175+0.2*'[2]per 10000'!E175+0.4*'[2]per 10000'!F175+0.2*'[2]per 10000'!G175+0.1*'[2]per 10000'!H175</f>
        <v>0</v>
      </c>
      <c r="F129" s="9">
        <f>0.1*'[2]per 10000'!E175+0.2*'[2]per 10000'!F175+0.4*'[2]per 10000'!G175+0.2*'[2]per 10000'!H175+0.1*'[2]per 10000'!I175</f>
        <v>0</v>
      </c>
      <c r="G129" s="9">
        <f>0.1*'[2]per 10000'!F175+0.2*'[2]per 10000'!G175+0.4*'[2]per 10000'!H175+0.2*'[2]per 10000'!I175+0.1*'[2]per 10000'!J175</f>
        <v>0</v>
      </c>
      <c r="H129" s="9">
        <f>0.1*'[2]per 10000'!G175+0.2*'[2]per 10000'!H175+0.4*'[2]per 10000'!I175+0.2*'[2]per 10000'!J175+0.1*'[2]per 10000'!K175</f>
        <v>0</v>
      </c>
      <c r="I129" s="9">
        <f>0.1*'[2]per 10000'!H175+0.2*'[2]per 10000'!I175+0.4*'[2]per 10000'!J175+0.2*'[2]per 10000'!K175+0.1*'[2]per 10000'!L175</f>
        <v>0</v>
      </c>
      <c r="J129" s="9">
        <f>0.1*'[2]per 10000'!I175+0.2*'[2]per 10000'!J175+0.4*'[2]per 10000'!K175+0.2*'[2]per 10000'!L175+0.1*'[2]per 10000'!M175</f>
        <v>0</v>
      </c>
      <c r="K129" s="9">
        <f>0.1*'[2]per 10000'!J175+0.2*'[2]per 10000'!K175+0.4*'[2]per 10000'!L175+0.2*'[2]per 10000'!M175+0.1*'[2]per 10000'!N175</f>
        <v>0</v>
      </c>
      <c r="L129" s="9">
        <f>0.1*'[2]per 10000'!K175+0.2*'[2]per 10000'!L175+0.4*'[2]per 10000'!M175+0.2*'[2]per 10000'!N175+0.1*'[2]per 10000'!O175</f>
        <v>0</v>
      </c>
      <c r="M129" s="9">
        <f>0.1*'[2]per 10000'!L175+0.2*'[2]per 10000'!M175+0.4*'[2]per 10000'!N175+0.2*'[2]per 10000'!O175+0.1*'[2]per 10000'!P175</f>
        <v>0</v>
      </c>
      <c r="N129" s="9">
        <f>0.1*'[2]per 10000'!M175+0.2*'[2]per 10000'!N175+0.4*'[2]per 10000'!O175+0.2*'[2]per 10000'!P175+0.1*'[2]per 10000'!Q175</f>
        <v>0</v>
      </c>
      <c r="O129" s="9">
        <f>0.1*'[2]per 10000'!N175+0.2*'[2]per 10000'!O175+0.4*'[2]per 10000'!P175+0.2*'[2]per 10000'!Q175+0.1*'[2]per 10000'!R175</f>
        <v>0</v>
      </c>
      <c r="P129" s="9">
        <f>0.1*'[2]per 10000'!O175+0.2*'[2]per 10000'!P175+0.4*'[2]per 10000'!Q175+0.2*'[2]per 10000'!R175+0.1*'[2]per 10000'!S175</f>
        <v>0</v>
      </c>
      <c r="Q129" s="9">
        <f>0.1*'[2]per 10000'!P175+0.2*'[2]per 10000'!Q175+0.4*'[2]per 10000'!R175+0.2*'[2]per 10000'!S175+0.1*'[2]per 10000'!T175</f>
        <v>0</v>
      </c>
      <c r="R129" s="9">
        <f>0.1*'[2]per 10000'!Q175+0.2*'[2]per 10000'!R175+0.4*'[2]per 10000'!S175+0.2*'[2]per 10000'!T175+0.1*'[2]per 10000'!U175</f>
        <v>0</v>
      </c>
      <c r="S129" s="9">
        <f>0.1*'[2]per 10000'!R175+0.2*'[2]per 10000'!S175+0.4*'[2]per 10000'!T175+0.2*'[2]per 10000'!U175+0.1*'[2]per 10000'!V175</f>
        <v>0</v>
      </c>
      <c r="T129" s="9">
        <f>0.1*'[2]per 10000'!S175+0.2*'[2]per 10000'!T175+0.4*'[2]per 10000'!U175+0.2*'[2]per 10000'!V175+0.1*'[2]per 10000'!W175</f>
        <v>0</v>
      </c>
      <c r="U129" s="9">
        <f>0.1*'[2]per 10000'!T175+0.2*'[2]per 10000'!U175+0.4*'[2]per 10000'!V175+0.2*'[2]per 10000'!W175+0.1*'[2]per 10000'!X175</f>
        <v>0</v>
      </c>
      <c r="V129" s="9">
        <f>0.1*'[2]per 10000'!U175+0.2*'[2]per 10000'!V175+0.4*'[2]per 10000'!W175+0.2*'[2]per 10000'!X175+0.1*'[2]per 10000'!Y175</f>
        <v>0</v>
      </c>
      <c r="W129" s="9">
        <f>0.1*'[2]per 10000'!V175+0.2*'[2]per 10000'!W175+0.4*'[2]per 10000'!X175+0.2*'[2]per 10000'!Y175+0.1*'[2]per 10000'!Z175</f>
        <v>0</v>
      </c>
      <c r="X129" s="9">
        <f>0.1*'[2]per 10000'!W175+0.2*'[2]per 10000'!X175+0.4*'[2]per 10000'!Y175+0.2*'[2]per 10000'!Z175+0.1*'[2]per 10000'!AA175</f>
        <v>0</v>
      </c>
      <c r="Y129" s="9">
        <f>0.1*'[2]per 10000'!X175+0.2*'[2]per 10000'!Y175+0.4*'[2]per 10000'!Z175+0.2*'[2]per 10000'!AA175+0.1*'[2]per 10000'!AB175</f>
        <v>0</v>
      </c>
      <c r="Z129" s="9">
        <f>0.1*'[2]per 10000'!Y175+0.2*'[2]per 10000'!Z175+0.4*'[2]per 10000'!AA175+0.2*'[2]per 10000'!AB175+0.1*'[2]per 10000'!AC175</f>
        <v>0</v>
      </c>
      <c r="AA129" s="9">
        <f>0.1*'[2]per 10000'!Z175+0.2*'[2]per 10000'!AA175+0.4*'[2]per 10000'!AB175+0.2*'[2]per 10000'!AC175+0.1*'[2]per 10000'!AD175</f>
        <v>0</v>
      </c>
      <c r="AB129" s="9">
        <f>0.1*'[2]per 10000'!AA175+0.2*'[2]per 10000'!AB175+0.4*'[2]per 10000'!AC175+0.2*'[2]per 10000'!AD175+0.1*'[2]per 10000'!AE175</f>
        <v>0</v>
      </c>
      <c r="AC129" s="9">
        <f>0.1*'[2]per 10000'!AB175+0.2*'[2]per 10000'!AC175+0.4*'[2]per 10000'!AD175+0.2*'[2]per 10000'!AE175+0.1*'[2]per 10000'!AF175</f>
        <v>0</v>
      </c>
      <c r="AD129" s="9">
        <f>0.1*'[2]per 10000'!AC175+0.2*'[2]per 10000'!AD175+0.4*'[2]per 10000'!AE175+0.2*'[2]per 10000'!AF175+0.1*'[2]per 10000'!AG175</f>
        <v>0</v>
      </c>
      <c r="AE129" s="9">
        <f>0.1*'[2]per 10000'!AD175+0.2*'[2]per 10000'!AE175+0.4*'[2]per 10000'!AF175+0.2*'[2]per 10000'!AG175+0.1*'[2]per 10000'!AH175</f>
        <v>0</v>
      </c>
      <c r="AF129" s="9">
        <f>(0.1*'[2]per 10000'!AE175+0.2*'[2]per 10000'!AF175+0.4*'[2]per 10000'!AG175+0.2*'[2]per 10000'!AH175)/0.9</f>
        <v>0</v>
      </c>
      <c r="AG129" s="9">
        <f>(0.1*'[2]per 10000'!AF175+0.2*'[2]per 10000'!AG175+0.4*'[2]per 10000'!AH175)/0.7</f>
        <v>0</v>
      </c>
    </row>
    <row r="130" spans="1:33" x14ac:dyDescent="0.2">
      <c r="A130" s="19" t="s">
        <v>137</v>
      </c>
      <c r="B130" s="8" t="s">
        <v>137</v>
      </c>
      <c r="C130" s="9">
        <f>0.1*'[2]per 10000'!B176+0.2*'[2]per 10000'!C176+0.4*'[2]per 10000'!D176+0.2*'[2]per 10000'!E176+0.1*'[2]per 10000'!F176</f>
        <v>0</v>
      </c>
      <c r="D130" s="9">
        <f>0.1*'[2]per 10000'!C176+0.2*'[2]per 10000'!D176+0.4*'[2]per 10000'!E176+0.2*'[2]per 10000'!F176+0.1*'[2]per 10000'!G176</f>
        <v>0</v>
      </c>
      <c r="E130" s="9">
        <f>0.1*'[2]per 10000'!D176+0.2*'[2]per 10000'!E176+0.4*'[2]per 10000'!F176+0.2*'[2]per 10000'!G176+0.1*'[2]per 10000'!H176</f>
        <v>0</v>
      </c>
      <c r="F130" s="9">
        <f>0.1*'[2]per 10000'!E176+0.2*'[2]per 10000'!F176+0.4*'[2]per 10000'!G176+0.2*'[2]per 10000'!H176+0.1*'[2]per 10000'!I176</f>
        <v>0</v>
      </c>
      <c r="G130" s="9">
        <f>0.1*'[2]per 10000'!F176+0.2*'[2]per 10000'!G176+0.4*'[2]per 10000'!H176+0.2*'[2]per 10000'!I176+0.1*'[2]per 10000'!J176</f>
        <v>0</v>
      </c>
      <c r="H130" s="9">
        <f>0.1*'[2]per 10000'!G176+0.2*'[2]per 10000'!H176+0.4*'[2]per 10000'!I176+0.2*'[2]per 10000'!J176+0.1*'[2]per 10000'!K176</f>
        <v>0</v>
      </c>
      <c r="I130" s="9">
        <f>0.1*'[2]per 10000'!H176+0.2*'[2]per 10000'!I176+0.4*'[2]per 10000'!J176+0.2*'[2]per 10000'!K176+0.1*'[2]per 10000'!L176</f>
        <v>0</v>
      </c>
      <c r="J130" s="9">
        <f>0.1*'[2]per 10000'!I176+0.2*'[2]per 10000'!J176+0.4*'[2]per 10000'!K176+0.2*'[2]per 10000'!L176+0.1*'[2]per 10000'!M176</f>
        <v>0</v>
      </c>
      <c r="K130" s="9">
        <f>0.1*'[2]per 10000'!J176+0.2*'[2]per 10000'!K176+0.4*'[2]per 10000'!L176+0.2*'[2]per 10000'!M176+0.1*'[2]per 10000'!N176</f>
        <v>0</v>
      </c>
      <c r="L130" s="9">
        <f>0.1*'[2]per 10000'!K176+0.2*'[2]per 10000'!L176+0.4*'[2]per 10000'!M176+0.2*'[2]per 10000'!N176+0.1*'[2]per 10000'!O176</f>
        <v>0</v>
      </c>
      <c r="M130" s="9">
        <f>0.1*'[2]per 10000'!L176+0.2*'[2]per 10000'!M176+0.4*'[2]per 10000'!N176+0.2*'[2]per 10000'!O176+0.1*'[2]per 10000'!P176</f>
        <v>0</v>
      </c>
      <c r="N130" s="9">
        <f>0.1*'[2]per 10000'!M176+0.2*'[2]per 10000'!N176+0.4*'[2]per 10000'!O176+0.2*'[2]per 10000'!P176+0.1*'[2]per 10000'!Q176</f>
        <v>0</v>
      </c>
      <c r="O130" s="9">
        <f>0.1*'[2]per 10000'!N176+0.2*'[2]per 10000'!O176+0.4*'[2]per 10000'!P176+0.2*'[2]per 10000'!Q176+0.1*'[2]per 10000'!R176</f>
        <v>0</v>
      </c>
      <c r="P130" s="9">
        <f>0.1*'[2]per 10000'!O176+0.2*'[2]per 10000'!P176+0.4*'[2]per 10000'!Q176+0.2*'[2]per 10000'!R176+0.1*'[2]per 10000'!S176</f>
        <v>0</v>
      </c>
      <c r="Q130" s="9">
        <f>0.1*'[2]per 10000'!P176+0.2*'[2]per 10000'!Q176+0.4*'[2]per 10000'!R176+0.2*'[2]per 10000'!S176+0.1*'[2]per 10000'!T176</f>
        <v>0</v>
      </c>
      <c r="R130" s="9">
        <f>0.1*'[2]per 10000'!Q176+0.2*'[2]per 10000'!R176+0.4*'[2]per 10000'!S176+0.2*'[2]per 10000'!T176+0.1*'[2]per 10000'!U176</f>
        <v>0</v>
      </c>
      <c r="S130" s="9">
        <f>0.1*'[2]per 10000'!R176+0.2*'[2]per 10000'!S176+0.4*'[2]per 10000'!T176+0.2*'[2]per 10000'!U176+0.1*'[2]per 10000'!V176</f>
        <v>0</v>
      </c>
      <c r="T130" s="9">
        <f>0.1*'[2]per 10000'!S176+0.2*'[2]per 10000'!T176+0.4*'[2]per 10000'!U176+0.2*'[2]per 10000'!V176+0.1*'[2]per 10000'!W176</f>
        <v>0</v>
      </c>
      <c r="U130" s="9">
        <f>0.1*'[2]per 10000'!T176+0.2*'[2]per 10000'!U176+0.4*'[2]per 10000'!V176+0.2*'[2]per 10000'!W176+0.1*'[2]per 10000'!X176</f>
        <v>0</v>
      </c>
      <c r="V130" s="9">
        <f>0.1*'[2]per 10000'!U176+0.2*'[2]per 10000'!V176+0.4*'[2]per 10000'!W176+0.2*'[2]per 10000'!X176+0.1*'[2]per 10000'!Y176</f>
        <v>0</v>
      </c>
      <c r="W130" s="9">
        <f>0.1*'[2]per 10000'!V176+0.2*'[2]per 10000'!W176+0.4*'[2]per 10000'!X176+0.2*'[2]per 10000'!Y176+0.1*'[2]per 10000'!Z176</f>
        <v>0</v>
      </c>
      <c r="X130" s="9">
        <f>0.1*'[2]per 10000'!W176+0.2*'[2]per 10000'!X176+0.4*'[2]per 10000'!Y176+0.2*'[2]per 10000'!Z176+0.1*'[2]per 10000'!AA176</f>
        <v>0</v>
      </c>
      <c r="Y130" s="9">
        <f>0.1*'[2]per 10000'!X176+0.2*'[2]per 10000'!Y176+0.4*'[2]per 10000'!Z176+0.2*'[2]per 10000'!AA176+0.1*'[2]per 10000'!AB176</f>
        <v>0</v>
      </c>
      <c r="Z130" s="9">
        <f>0.1*'[2]per 10000'!Y176+0.2*'[2]per 10000'!Z176+0.4*'[2]per 10000'!AA176+0.2*'[2]per 10000'!AB176+0.1*'[2]per 10000'!AC176</f>
        <v>0</v>
      </c>
      <c r="AA130" s="9">
        <f>0.1*'[2]per 10000'!Z176+0.2*'[2]per 10000'!AA176+0.4*'[2]per 10000'!AB176+0.2*'[2]per 10000'!AC176+0.1*'[2]per 10000'!AD176</f>
        <v>0</v>
      </c>
      <c r="AB130" s="9">
        <f>0.1*'[2]per 10000'!AA176+0.2*'[2]per 10000'!AB176+0.4*'[2]per 10000'!AC176+0.2*'[2]per 10000'!AD176+0.1*'[2]per 10000'!AE176</f>
        <v>0</v>
      </c>
      <c r="AC130" s="9">
        <f>0.1*'[2]per 10000'!AB176+0.2*'[2]per 10000'!AC176+0.4*'[2]per 10000'!AD176+0.2*'[2]per 10000'!AE176+0.1*'[2]per 10000'!AF176</f>
        <v>0</v>
      </c>
      <c r="AD130" s="9">
        <f>0.1*'[2]per 10000'!AC176+0.2*'[2]per 10000'!AD176+0.4*'[2]per 10000'!AE176+0.2*'[2]per 10000'!AF176+0.1*'[2]per 10000'!AG176</f>
        <v>0</v>
      </c>
      <c r="AE130" s="9">
        <f>0.1*'[2]per 10000'!AD176+0.2*'[2]per 10000'!AE176+0.4*'[2]per 10000'!AF176+0.2*'[2]per 10000'!AG176+0.1*'[2]per 10000'!AH176</f>
        <v>0</v>
      </c>
      <c r="AF130" s="9">
        <f>(0.1*'[2]per 10000'!AE176+0.2*'[2]per 10000'!AF176+0.4*'[2]per 10000'!AG176+0.2*'[2]per 10000'!AH176)/0.9</f>
        <v>0</v>
      </c>
      <c r="AG130" s="9">
        <f>(0.1*'[2]per 10000'!AF176+0.2*'[2]per 10000'!AG176+0.4*'[2]per 10000'!AH176)/0.7</f>
        <v>0</v>
      </c>
    </row>
    <row r="131" spans="1:33" x14ac:dyDescent="0.2">
      <c r="A131" s="19" t="s">
        <v>138</v>
      </c>
      <c r="B131" s="8" t="s">
        <v>138</v>
      </c>
      <c r="C131" s="9">
        <f>0.1*'[2]per 10000'!B179+0.2*'[2]per 10000'!C179+0.4*'[2]per 10000'!D179+0.2*'[2]per 10000'!E179+0.1*'[2]per 10000'!F179</f>
        <v>0</v>
      </c>
      <c r="D131" s="9">
        <f>0.1*'[2]per 10000'!C179+0.2*'[2]per 10000'!D179+0.4*'[2]per 10000'!E179+0.2*'[2]per 10000'!F179+0.1*'[2]per 10000'!G179</f>
        <v>0</v>
      </c>
      <c r="E131" s="9">
        <f>0.1*'[2]per 10000'!D179+0.2*'[2]per 10000'!E179+0.4*'[2]per 10000'!F179+0.2*'[2]per 10000'!G179+0.1*'[2]per 10000'!H179</f>
        <v>0</v>
      </c>
      <c r="F131" s="9">
        <f>0.1*'[2]per 10000'!E179+0.2*'[2]per 10000'!F179+0.4*'[2]per 10000'!G179+0.2*'[2]per 10000'!H179+0.1*'[2]per 10000'!I179</f>
        <v>0</v>
      </c>
      <c r="G131" s="9">
        <f>0.1*'[2]per 10000'!F179+0.2*'[2]per 10000'!G179+0.4*'[2]per 10000'!H179+0.2*'[2]per 10000'!I179+0.1*'[2]per 10000'!J179</f>
        <v>0</v>
      </c>
      <c r="H131" s="9">
        <f>0.1*'[2]per 10000'!G179+0.2*'[2]per 10000'!H179+0.4*'[2]per 10000'!I179+0.2*'[2]per 10000'!J179+0.1*'[2]per 10000'!K179</f>
        <v>0</v>
      </c>
      <c r="I131" s="9">
        <f>0.1*'[2]per 10000'!H179+0.2*'[2]per 10000'!I179+0.4*'[2]per 10000'!J179+0.2*'[2]per 10000'!K179+0.1*'[2]per 10000'!L179</f>
        <v>0</v>
      </c>
      <c r="J131" s="9">
        <f>0.1*'[2]per 10000'!I179+0.2*'[2]per 10000'!J179+0.4*'[2]per 10000'!K179+0.2*'[2]per 10000'!L179+0.1*'[2]per 10000'!M179</f>
        <v>0</v>
      </c>
      <c r="K131" s="9">
        <f>0.1*'[2]per 10000'!J179+0.2*'[2]per 10000'!K179+0.4*'[2]per 10000'!L179+0.2*'[2]per 10000'!M179+0.1*'[2]per 10000'!N179</f>
        <v>0</v>
      </c>
      <c r="L131" s="9">
        <f>0.1*'[2]per 10000'!K179+0.2*'[2]per 10000'!L179+0.4*'[2]per 10000'!M179+0.2*'[2]per 10000'!N179+0.1*'[2]per 10000'!O179</f>
        <v>0</v>
      </c>
      <c r="M131" s="9">
        <f>0.1*'[2]per 10000'!L179+0.2*'[2]per 10000'!M179+0.4*'[2]per 10000'!N179+0.2*'[2]per 10000'!O179+0.1*'[2]per 10000'!P179</f>
        <v>0</v>
      </c>
      <c r="N131" s="9">
        <f>0.1*'[2]per 10000'!M179+0.2*'[2]per 10000'!N179+0.4*'[2]per 10000'!O179+0.2*'[2]per 10000'!P179+0.1*'[2]per 10000'!Q179</f>
        <v>0</v>
      </c>
      <c r="O131" s="9">
        <f>0.1*'[2]per 10000'!N179+0.2*'[2]per 10000'!O179+0.4*'[2]per 10000'!P179+0.2*'[2]per 10000'!Q179+0.1*'[2]per 10000'!R179</f>
        <v>0</v>
      </c>
      <c r="P131" s="9">
        <f>0.1*'[2]per 10000'!O179+0.2*'[2]per 10000'!P179+0.4*'[2]per 10000'!Q179+0.2*'[2]per 10000'!R179+0.1*'[2]per 10000'!S179</f>
        <v>0</v>
      </c>
      <c r="Q131" s="9">
        <f>0.1*'[2]per 10000'!P179+0.2*'[2]per 10000'!Q179+0.4*'[2]per 10000'!R179+0.2*'[2]per 10000'!S179+0.1*'[2]per 10000'!T179</f>
        <v>0</v>
      </c>
      <c r="R131" s="9">
        <f>0.1*'[2]per 10000'!Q179+0.2*'[2]per 10000'!R179+0.4*'[2]per 10000'!S179+0.2*'[2]per 10000'!T179+0.1*'[2]per 10000'!U179</f>
        <v>0</v>
      </c>
      <c r="S131" s="9">
        <f>0.1*'[2]per 10000'!R179+0.2*'[2]per 10000'!S179+0.4*'[2]per 10000'!T179+0.2*'[2]per 10000'!U179+0.1*'[2]per 10000'!V179</f>
        <v>0</v>
      </c>
      <c r="T131" s="9">
        <f>0.1*'[2]per 10000'!S179+0.2*'[2]per 10000'!T179+0.4*'[2]per 10000'!U179+0.2*'[2]per 10000'!V179+0.1*'[2]per 10000'!W179</f>
        <v>0</v>
      </c>
      <c r="U131" s="9">
        <f>0.1*'[2]per 10000'!T179+0.2*'[2]per 10000'!U179+0.4*'[2]per 10000'!V179+0.2*'[2]per 10000'!W179+0.1*'[2]per 10000'!X179</f>
        <v>0</v>
      </c>
      <c r="V131" s="9">
        <f>0.1*'[2]per 10000'!U179+0.2*'[2]per 10000'!V179+0.4*'[2]per 10000'!W179+0.2*'[2]per 10000'!X179+0.1*'[2]per 10000'!Y179</f>
        <v>0</v>
      </c>
      <c r="W131" s="9">
        <f>0.1*'[2]per 10000'!V179+0.2*'[2]per 10000'!W179+0.4*'[2]per 10000'!X179+0.2*'[2]per 10000'!Y179+0.1*'[2]per 10000'!Z179</f>
        <v>0</v>
      </c>
      <c r="X131" s="9">
        <f>0.1*'[2]per 10000'!W179+0.2*'[2]per 10000'!X179+0.4*'[2]per 10000'!Y179+0.2*'[2]per 10000'!Z179+0.1*'[2]per 10000'!AA179</f>
        <v>0</v>
      </c>
      <c r="Y131" s="9">
        <f>0.1*'[2]per 10000'!X179+0.2*'[2]per 10000'!Y179+0.4*'[2]per 10000'!Z179+0.2*'[2]per 10000'!AA179+0.1*'[2]per 10000'!AB179</f>
        <v>0</v>
      </c>
      <c r="Z131" s="9">
        <f>0.1*'[2]per 10000'!Y179+0.2*'[2]per 10000'!Z179+0.4*'[2]per 10000'!AA179+0.2*'[2]per 10000'!AB179+0.1*'[2]per 10000'!AC179</f>
        <v>0</v>
      </c>
      <c r="AA131" s="9">
        <f>0.1*'[2]per 10000'!Z179+0.2*'[2]per 10000'!AA179+0.4*'[2]per 10000'!AB179+0.2*'[2]per 10000'!AC179+0.1*'[2]per 10000'!AD179</f>
        <v>0</v>
      </c>
      <c r="AB131" s="9">
        <f>0.1*'[2]per 10000'!AA179+0.2*'[2]per 10000'!AB179+0.4*'[2]per 10000'!AC179+0.2*'[2]per 10000'!AD179+0.1*'[2]per 10000'!AE179</f>
        <v>0</v>
      </c>
      <c r="AC131" s="9">
        <f>0.1*'[2]per 10000'!AB179+0.2*'[2]per 10000'!AC179+0.4*'[2]per 10000'!AD179+0.2*'[2]per 10000'!AE179+0.1*'[2]per 10000'!AF179</f>
        <v>0</v>
      </c>
      <c r="AD131" s="9">
        <f>0.1*'[2]per 10000'!AC179+0.2*'[2]per 10000'!AD179+0.4*'[2]per 10000'!AE179+0.2*'[2]per 10000'!AF179+0.1*'[2]per 10000'!AG179</f>
        <v>0</v>
      </c>
      <c r="AE131" s="9">
        <f>0.1*'[2]per 10000'!AD179+0.2*'[2]per 10000'!AE179+0.4*'[2]per 10000'!AF179+0.2*'[2]per 10000'!AG179+0.1*'[2]per 10000'!AH179</f>
        <v>0</v>
      </c>
      <c r="AF131" s="9">
        <f>(0.1*'[2]per 10000'!AE179+0.2*'[2]per 10000'!AF179+0.4*'[2]per 10000'!AG179+0.2*'[2]per 10000'!AH179)/0.9</f>
        <v>0</v>
      </c>
      <c r="AG131" s="9">
        <f>(0.1*'[2]per 10000'!AF179+0.2*'[2]per 10000'!AG179+0.4*'[2]per 10000'!AH179)/0.7</f>
        <v>0</v>
      </c>
    </row>
    <row r="132" spans="1:33" x14ac:dyDescent="0.2">
      <c r="A132" s="19" t="s">
        <v>139</v>
      </c>
      <c r="B132" s="8" t="s">
        <v>139</v>
      </c>
      <c r="C132" s="9">
        <f>0.1*'[2]per 10000'!B180+0.2*'[2]per 10000'!C180+0.4*'[2]per 10000'!D180+0.2*'[2]per 10000'!E180+0.1*'[2]per 10000'!F180</f>
        <v>0</v>
      </c>
      <c r="D132" s="9">
        <f>0.1*'[2]per 10000'!C180+0.2*'[2]per 10000'!D180+0.4*'[2]per 10000'!E180+0.2*'[2]per 10000'!F180+0.1*'[2]per 10000'!G180</f>
        <v>0</v>
      </c>
      <c r="E132" s="9">
        <f>0.1*'[2]per 10000'!D180+0.2*'[2]per 10000'!E180+0.4*'[2]per 10000'!F180+0.2*'[2]per 10000'!G180+0.1*'[2]per 10000'!H180</f>
        <v>0</v>
      </c>
      <c r="F132" s="9">
        <f>0.1*'[2]per 10000'!E180+0.2*'[2]per 10000'!F180+0.4*'[2]per 10000'!G180+0.2*'[2]per 10000'!H180+0.1*'[2]per 10000'!I180</f>
        <v>0</v>
      </c>
      <c r="G132" s="9">
        <f>0.1*'[2]per 10000'!F180+0.2*'[2]per 10000'!G180+0.4*'[2]per 10000'!H180+0.2*'[2]per 10000'!I180+0.1*'[2]per 10000'!J180</f>
        <v>0</v>
      </c>
      <c r="H132" s="9">
        <f>0.1*'[2]per 10000'!G180+0.2*'[2]per 10000'!H180+0.4*'[2]per 10000'!I180+0.2*'[2]per 10000'!J180+0.1*'[2]per 10000'!K180</f>
        <v>0</v>
      </c>
      <c r="I132" s="9">
        <f>0.1*'[2]per 10000'!H180+0.2*'[2]per 10000'!I180+0.4*'[2]per 10000'!J180+0.2*'[2]per 10000'!K180+0.1*'[2]per 10000'!L180</f>
        <v>0</v>
      </c>
      <c r="J132" s="9">
        <f>0.1*'[2]per 10000'!I180+0.2*'[2]per 10000'!J180+0.4*'[2]per 10000'!K180+0.2*'[2]per 10000'!L180+0.1*'[2]per 10000'!M180</f>
        <v>0</v>
      </c>
      <c r="K132" s="9">
        <f>0.1*'[2]per 10000'!J180+0.2*'[2]per 10000'!K180+0.4*'[2]per 10000'!L180+0.2*'[2]per 10000'!M180+0.1*'[2]per 10000'!N180</f>
        <v>0</v>
      </c>
      <c r="L132" s="9">
        <f>0.1*'[2]per 10000'!K180+0.2*'[2]per 10000'!L180+0.4*'[2]per 10000'!M180+0.2*'[2]per 10000'!N180+0.1*'[2]per 10000'!O180</f>
        <v>0</v>
      </c>
      <c r="M132" s="9">
        <f>0.1*'[2]per 10000'!L180+0.2*'[2]per 10000'!M180+0.4*'[2]per 10000'!N180+0.2*'[2]per 10000'!O180+0.1*'[2]per 10000'!P180</f>
        <v>0</v>
      </c>
      <c r="N132" s="9">
        <f>0.1*'[2]per 10000'!M180+0.2*'[2]per 10000'!N180+0.4*'[2]per 10000'!O180+0.2*'[2]per 10000'!P180+0.1*'[2]per 10000'!Q180</f>
        <v>0</v>
      </c>
      <c r="O132" s="9">
        <f>0.1*'[2]per 10000'!N180+0.2*'[2]per 10000'!O180+0.4*'[2]per 10000'!P180+0.2*'[2]per 10000'!Q180+0.1*'[2]per 10000'!R180</f>
        <v>0</v>
      </c>
      <c r="P132" s="9">
        <f>0.1*'[2]per 10000'!O180+0.2*'[2]per 10000'!P180+0.4*'[2]per 10000'!Q180+0.2*'[2]per 10000'!R180+0.1*'[2]per 10000'!S180</f>
        <v>0</v>
      </c>
      <c r="Q132" s="9">
        <f>0.1*'[2]per 10000'!P180+0.2*'[2]per 10000'!Q180+0.4*'[2]per 10000'!R180+0.2*'[2]per 10000'!S180+0.1*'[2]per 10000'!T180</f>
        <v>0</v>
      </c>
      <c r="R132" s="9">
        <f>0.1*'[2]per 10000'!Q180+0.2*'[2]per 10000'!R180+0.4*'[2]per 10000'!S180+0.2*'[2]per 10000'!T180+0.1*'[2]per 10000'!U180</f>
        <v>0</v>
      </c>
      <c r="S132" s="9">
        <f>0.1*'[2]per 10000'!R180+0.2*'[2]per 10000'!S180+0.4*'[2]per 10000'!T180+0.2*'[2]per 10000'!U180+0.1*'[2]per 10000'!V180</f>
        <v>0</v>
      </c>
      <c r="T132" s="9">
        <f>0.1*'[2]per 10000'!S180+0.2*'[2]per 10000'!T180+0.4*'[2]per 10000'!U180+0.2*'[2]per 10000'!V180+0.1*'[2]per 10000'!W180</f>
        <v>0</v>
      </c>
      <c r="U132" s="9">
        <f>0.1*'[2]per 10000'!T180+0.2*'[2]per 10000'!U180+0.4*'[2]per 10000'!V180+0.2*'[2]per 10000'!W180+0.1*'[2]per 10000'!X180</f>
        <v>2.1087469064390005E-2</v>
      </c>
      <c r="V132" s="9">
        <f>0.1*'[2]per 10000'!U180+0.2*'[2]per 10000'!V180+0.4*'[2]per 10000'!W180+0.2*'[2]per 10000'!X180+0.1*'[2]per 10000'!Y180</f>
        <v>8.9270681907002408E-2</v>
      </c>
      <c r="W132" s="9">
        <f>0.1*'[2]per 10000'!V180+0.2*'[2]per 10000'!W180+0.4*'[2]per 10000'!X180+0.2*'[2]per 10000'!Y180+0.1*'[2]per 10000'!Z180</f>
        <v>0.26191948512484936</v>
      </c>
      <c r="X132" s="9">
        <f>0.1*'[2]per 10000'!W180+0.2*'[2]per 10000'!X180+0.4*'[2]per 10000'!Y180+0.2*'[2]per 10000'!Z180+0.1*'[2]per 10000'!AA180</f>
        <v>0.54597711668732429</v>
      </c>
      <c r="Y132" s="9">
        <f>0.1*'[2]per 10000'!X180+0.2*'[2]per 10000'!Y180+0.4*'[2]per 10000'!Z180+0.2*'[2]per 10000'!AA180+0.1*'[2]per 10000'!AB180</f>
        <v>0.79015763794111904</v>
      </c>
      <c r="Z132" s="9">
        <f>0.1*'[2]per 10000'!Y180+0.2*'[2]per 10000'!Z180+0.4*'[2]per 10000'!AA180+0.2*'[2]per 10000'!AB180+0.1*'[2]per 10000'!AC180</f>
        <v>0.96300341217033958</v>
      </c>
      <c r="AA132" s="9">
        <f>0.1*'[2]per 10000'!Z180+0.2*'[2]per 10000'!AA180+0.4*'[2]per 10000'!AB180+0.2*'[2]per 10000'!AC180+0.1*'[2]per 10000'!AD180</f>
        <v>0.73511414214780779</v>
      </c>
      <c r="AB132" s="9">
        <f>0.1*'[2]per 10000'!AA180+0.2*'[2]per 10000'!AB180+0.4*'[2]per 10000'!AC180+0.2*'[2]per 10000'!AD180+0.1*'[2]per 10000'!AE180</f>
        <v>0.64384116175905415</v>
      </c>
      <c r="AC132" s="9">
        <f>0.1*'[2]per 10000'!AB180+0.2*'[2]per 10000'!AC180+0.4*'[2]per 10000'!AD180+0.2*'[2]per 10000'!AE180+0.1*'[2]per 10000'!AF180</f>
        <v>0.47025004424332956</v>
      </c>
      <c r="AD132" s="9">
        <f>0.1*'[2]per 10000'!AC180+0.2*'[2]per 10000'!AD180+0.4*'[2]per 10000'!AE180+0.2*'[2]per 10000'!AF180+0.1*'[2]per 10000'!AG180</f>
        <v>0.38616531897530149</v>
      </c>
      <c r="AE132" s="9">
        <f>0.1*'[2]per 10000'!AD180+0.2*'[2]per 10000'!AE180+0.4*'[2]per 10000'!AF180+0.2*'[2]per 10000'!AG180+0.1*'[2]per 10000'!AH180</f>
        <v>0.2171530569115348</v>
      </c>
      <c r="AF132" s="9">
        <f>(0.1*'[2]per 10000'!AE180+0.2*'[2]per 10000'!AF180+0.4*'[2]per 10000'!AG180+0.2*'[2]per 10000'!AH180)/0.9</f>
        <v>0.14279254865779306</v>
      </c>
      <c r="AG132" s="9">
        <f>(0.1*'[2]per 10000'!AF180+0.2*'[2]per 10000'!AG180+0.4*'[2]per 10000'!AH180)/0.7</f>
        <v>0.13061481918271389</v>
      </c>
    </row>
    <row r="133" spans="1:33" x14ac:dyDescent="0.2">
      <c r="A133" s="19" t="s">
        <v>140</v>
      </c>
      <c r="B133" s="8" t="s">
        <v>140</v>
      </c>
      <c r="C133" s="9">
        <f>0.1*'[2]per 10000'!B181+0.2*'[2]per 10000'!C181+0.4*'[2]per 10000'!D181+0.2*'[2]per 10000'!E181+0.1*'[2]per 10000'!F181</f>
        <v>4.5167146156984165E-3</v>
      </c>
      <c r="D133" s="9">
        <f>0.1*'[2]per 10000'!C181+0.2*'[2]per 10000'!D181+0.4*'[2]per 10000'!E181+0.2*'[2]per 10000'!F181+0.1*'[2]per 10000'!G181</f>
        <v>2.2583573078492083E-3</v>
      </c>
      <c r="E133" s="9">
        <f>0.1*'[2]per 10000'!D181+0.2*'[2]per 10000'!E181+0.4*'[2]per 10000'!F181+0.2*'[2]per 10000'!G181+0.1*'[2]per 10000'!H181</f>
        <v>1.1291786539246041E-3</v>
      </c>
      <c r="F133" s="9">
        <f>0.1*'[2]per 10000'!E181+0.2*'[2]per 10000'!F181+0.4*'[2]per 10000'!G181+0.2*'[2]per 10000'!H181+0.1*'[2]per 10000'!I181</f>
        <v>0</v>
      </c>
      <c r="G133" s="9">
        <f>0.1*'[2]per 10000'!F181+0.2*'[2]per 10000'!G181+0.4*'[2]per 10000'!H181+0.2*'[2]per 10000'!I181+0.1*'[2]per 10000'!J181</f>
        <v>0</v>
      </c>
      <c r="H133" s="9">
        <f>0.1*'[2]per 10000'!G181+0.2*'[2]per 10000'!H181+0.4*'[2]per 10000'!I181+0.2*'[2]per 10000'!J181+0.1*'[2]per 10000'!K181</f>
        <v>0</v>
      </c>
      <c r="I133" s="9">
        <f>0.1*'[2]per 10000'!H181+0.2*'[2]per 10000'!I181+0.4*'[2]per 10000'!J181+0.2*'[2]per 10000'!K181+0.1*'[2]per 10000'!L181</f>
        <v>0</v>
      </c>
      <c r="J133" s="9">
        <f>0.1*'[2]per 10000'!I181+0.2*'[2]per 10000'!J181+0.4*'[2]per 10000'!K181+0.2*'[2]per 10000'!L181+0.1*'[2]per 10000'!M181</f>
        <v>0</v>
      </c>
      <c r="K133" s="9">
        <f>0.1*'[2]per 10000'!J181+0.2*'[2]per 10000'!K181+0.4*'[2]per 10000'!L181+0.2*'[2]per 10000'!M181+0.1*'[2]per 10000'!N181</f>
        <v>0</v>
      </c>
      <c r="L133" s="9">
        <f>0.1*'[2]per 10000'!K181+0.2*'[2]per 10000'!L181+0.4*'[2]per 10000'!M181+0.2*'[2]per 10000'!N181+0.1*'[2]per 10000'!O181</f>
        <v>0</v>
      </c>
      <c r="M133" s="9">
        <f>0.1*'[2]per 10000'!L181+0.2*'[2]per 10000'!M181+0.4*'[2]per 10000'!N181+0.2*'[2]per 10000'!O181+0.1*'[2]per 10000'!P181</f>
        <v>0</v>
      </c>
      <c r="N133" s="9">
        <f>0.1*'[2]per 10000'!M181+0.2*'[2]per 10000'!N181+0.4*'[2]per 10000'!O181+0.2*'[2]per 10000'!P181+0.1*'[2]per 10000'!Q181</f>
        <v>0</v>
      </c>
      <c r="O133" s="9">
        <f>0.1*'[2]per 10000'!N181+0.2*'[2]per 10000'!O181+0.4*'[2]per 10000'!P181+0.2*'[2]per 10000'!Q181+0.1*'[2]per 10000'!R181</f>
        <v>0</v>
      </c>
      <c r="P133" s="9">
        <f>0.1*'[2]per 10000'!O181+0.2*'[2]per 10000'!P181+0.4*'[2]per 10000'!Q181+0.2*'[2]per 10000'!R181+0.1*'[2]per 10000'!S181</f>
        <v>0</v>
      </c>
      <c r="Q133" s="9">
        <f>0.1*'[2]per 10000'!P181+0.2*'[2]per 10000'!Q181+0.4*'[2]per 10000'!R181+0.2*'[2]per 10000'!S181+0.1*'[2]per 10000'!T181</f>
        <v>0</v>
      </c>
      <c r="R133" s="9">
        <f>0.1*'[2]per 10000'!Q181+0.2*'[2]per 10000'!R181+0.4*'[2]per 10000'!S181+0.2*'[2]per 10000'!T181+0.1*'[2]per 10000'!U181</f>
        <v>0</v>
      </c>
      <c r="S133" s="9">
        <f>0.1*'[2]per 10000'!R181+0.2*'[2]per 10000'!S181+0.4*'[2]per 10000'!T181+0.2*'[2]per 10000'!U181+0.1*'[2]per 10000'!V181</f>
        <v>0</v>
      </c>
      <c r="T133" s="9">
        <f>0.1*'[2]per 10000'!S181+0.2*'[2]per 10000'!T181+0.4*'[2]per 10000'!U181+0.2*'[2]per 10000'!V181+0.1*'[2]per 10000'!W181</f>
        <v>0</v>
      </c>
      <c r="U133" s="9">
        <f>0.1*'[2]per 10000'!T181+0.2*'[2]per 10000'!U181+0.4*'[2]per 10000'!V181+0.2*'[2]per 10000'!W181+0.1*'[2]per 10000'!X181</f>
        <v>0</v>
      </c>
      <c r="V133" s="9">
        <f>0.1*'[2]per 10000'!U181+0.2*'[2]per 10000'!V181+0.4*'[2]per 10000'!W181+0.2*'[2]per 10000'!X181+0.1*'[2]per 10000'!Y181</f>
        <v>0</v>
      </c>
      <c r="W133" s="9">
        <f>0.1*'[2]per 10000'!V181+0.2*'[2]per 10000'!W181+0.4*'[2]per 10000'!X181+0.2*'[2]per 10000'!Y181+0.1*'[2]per 10000'!Z181</f>
        <v>0</v>
      </c>
      <c r="X133" s="9">
        <f>0.1*'[2]per 10000'!W181+0.2*'[2]per 10000'!X181+0.4*'[2]per 10000'!Y181+0.2*'[2]per 10000'!Z181+0.1*'[2]per 10000'!AA181</f>
        <v>0</v>
      </c>
      <c r="Y133" s="9">
        <f>0.1*'[2]per 10000'!X181+0.2*'[2]per 10000'!Y181+0.4*'[2]per 10000'!Z181+0.2*'[2]per 10000'!AA181+0.1*'[2]per 10000'!AB181</f>
        <v>0</v>
      </c>
      <c r="Z133" s="9">
        <f>0.1*'[2]per 10000'!Y181+0.2*'[2]per 10000'!Z181+0.4*'[2]per 10000'!AA181+0.2*'[2]per 10000'!AB181+0.1*'[2]per 10000'!AC181</f>
        <v>0</v>
      </c>
      <c r="AA133" s="9">
        <f>0.1*'[2]per 10000'!Z181+0.2*'[2]per 10000'!AA181+0.4*'[2]per 10000'!AB181+0.2*'[2]per 10000'!AC181+0.1*'[2]per 10000'!AD181</f>
        <v>0</v>
      </c>
      <c r="AB133" s="9">
        <f>0.1*'[2]per 10000'!AA181+0.2*'[2]per 10000'!AB181+0.4*'[2]per 10000'!AC181+0.2*'[2]per 10000'!AD181+0.1*'[2]per 10000'!AE181</f>
        <v>0</v>
      </c>
      <c r="AC133" s="9">
        <f>0.1*'[2]per 10000'!AB181+0.2*'[2]per 10000'!AC181+0.4*'[2]per 10000'!AD181+0.2*'[2]per 10000'!AE181+0.1*'[2]per 10000'!AF181</f>
        <v>0</v>
      </c>
      <c r="AD133" s="9">
        <f>0.1*'[2]per 10000'!AC181+0.2*'[2]per 10000'!AD181+0.4*'[2]per 10000'!AE181+0.2*'[2]per 10000'!AF181+0.1*'[2]per 10000'!AG181</f>
        <v>0</v>
      </c>
      <c r="AE133" s="9">
        <f>0.1*'[2]per 10000'!AD181+0.2*'[2]per 10000'!AE181+0.4*'[2]per 10000'!AF181+0.2*'[2]per 10000'!AG181+0.1*'[2]per 10000'!AH181</f>
        <v>0</v>
      </c>
      <c r="AF133" s="9">
        <f>(0.1*'[2]per 10000'!AE181+0.2*'[2]per 10000'!AF181+0.4*'[2]per 10000'!AG181+0.2*'[2]per 10000'!AH181)/0.9</f>
        <v>0</v>
      </c>
      <c r="AG133" s="9">
        <f>(0.1*'[2]per 10000'!AF181+0.2*'[2]per 10000'!AG181+0.4*'[2]per 10000'!AH181)/0.7</f>
        <v>0</v>
      </c>
    </row>
    <row r="134" spans="1:33" x14ac:dyDescent="0.2">
      <c r="A134" s="19" t="s">
        <v>141</v>
      </c>
      <c r="B134" s="8" t="s">
        <v>141</v>
      </c>
      <c r="C134" s="9">
        <f>0.1*'[2]per 10000'!B182+0.2*'[2]per 10000'!C182+0.4*'[2]per 10000'!D182+0.2*'[2]per 10000'!E182+0.1*'[2]per 10000'!F182</f>
        <v>2.4934998600986469</v>
      </c>
      <c r="D134" s="9">
        <f>0.1*'[2]per 10000'!C182+0.2*'[2]per 10000'!D182+0.4*'[2]per 10000'!E182+0.2*'[2]per 10000'!F182+0.1*'[2]per 10000'!G182</f>
        <v>2.1330727013856468</v>
      </c>
      <c r="E134" s="9">
        <f>0.1*'[2]per 10000'!D182+0.2*'[2]per 10000'!E182+0.4*'[2]per 10000'!F182+0.2*'[2]per 10000'!G182+0.1*'[2]per 10000'!H182</f>
        <v>1.6244068997694514</v>
      </c>
      <c r="F134" s="9">
        <f>0.1*'[2]per 10000'!E182+0.2*'[2]per 10000'!F182+0.4*'[2]per 10000'!G182+0.2*'[2]per 10000'!H182+0.1*'[2]per 10000'!I182</f>
        <v>1.339300192703442</v>
      </c>
      <c r="G134" s="9">
        <f>0.1*'[2]per 10000'!F182+0.2*'[2]per 10000'!G182+0.4*'[2]per 10000'!H182+0.2*'[2]per 10000'!I182+0.1*'[2]per 10000'!J182</f>
        <v>1.8080809955246313</v>
      </c>
      <c r="H134" s="9">
        <f>0.1*'[2]per 10000'!G182+0.2*'[2]per 10000'!H182+0.4*'[2]per 10000'!I182+0.2*'[2]per 10000'!J182+0.1*'[2]per 10000'!K182</f>
        <v>1.9144604117037731</v>
      </c>
      <c r="I134" s="9">
        <f>0.1*'[2]per 10000'!H182+0.2*'[2]per 10000'!I182+0.4*'[2]per 10000'!J182+0.2*'[2]per 10000'!K182+0.1*'[2]per 10000'!L182</f>
        <v>1.8116437205035021</v>
      </c>
      <c r="J134" s="9">
        <f>0.1*'[2]per 10000'!I182+0.2*'[2]per 10000'!J182+0.4*'[2]per 10000'!K182+0.2*'[2]per 10000'!L182+0.1*'[2]per 10000'!M182</f>
        <v>1.6691568611551957</v>
      </c>
      <c r="K134" s="9">
        <f>0.1*'[2]per 10000'!J182+0.2*'[2]per 10000'!K182+0.4*'[2]per 10000'!L182+0.2*'[2]per 10000'!M182+0.1*'[2]per 10000'!N182</f>
        <v>1.293996104768119</v>
      </c>
      <c r="L134" s="9">
        <f>0.1*'[2]per 10000'!K182+0.2*'[2]per 10000'!L182+0.4*'[2]per 10000'!M182+0.2*'[2]per 10000'!N182+0.1*'[2]per 10000'!O182</f>
        <v>1.0631809797976493</v>
      </c>
      <c r="M134" s="9">
        <f>0.1*'[2]per 10000'!L182+0.2*'[2]per 10000'!M182+0.4*'[2]per 10000'!N182+0.2*'[2]per 10000'!O182+0.1*'[2]per 10000'!P182</f>
        <v>0.61325182098696163</v>
      </c>
      <c r="N134" s="9">
        <f>0.1*'[2]per 10000'!M182+0.2*'[2]per 10000'!N182+0.4*'[2]per 10000'!O182+0.2*'[2]per 10000'!P182+0.1*'[2]per 10000'!Q182</f>
        <v>0.25846887599136287</v>
      </c>
      <c r="O134" s="9">
        <f>0.1*'[2]per 10000'!N182+0.2*'[2]per 10000'!O182+0.4*'[2]per 10000'!P182+0.2*'[2]per 10000'!Q182+0.1*'[2]per 10000'!R182</f>
        <v>7.1028112717322983E-2</v>
      </c>
      <c r="P134" s="9">
        <f>0.1*'[2]per 10000'!O182+0.2*'[2]per 10000'!P182+0.4*'[2]per 10000'!Q182+0.2*'[2]per 10000'!R182+0.1*'[2]per 10000'!S182</f>
        <v>0.11204234795371008</v>
      </c>
      <c r="Q134" s="9">
        <f>0.1*'[2]per 10000'!P182+0.2*'[2]per 10000'!Q182+0.4*'[2]per 10000'!R182+0.2*'[2]per 10000'!S182+0.1*'[2]per 10000'!T182</f>
        <v>0.34525180714623194</v>
      </c>
      <c r="R134" s="9">
        <f>0.1*'[2]per 10000'!Q182+0.2*'[2]per 10000'!R182+0.4*'[2]per 10000'!S182+0.2*'[2]per 10000'!T182+0.1*'[2]per 10000'!U182</f>
        <v>1.0739030352213492</v>
      </c>
      <c r="S134" s="9">
        <f>0.1*'[2]per 10000'!R182+0.2*'[2]per 10000'!S182+0.4*'[2]per 10000'!T182+0.2*'[2]per 10000'!U182+0.1*'[2]per 10000'!V182</f>
        <v>2.0393068347282477</v>
      </c>
      <c r="T134" s="9">
        <f>0.1*'[2]per 10000'!S182+0.2*'[2]per 10000'!T182+0.4*'[2]per 10000'!U182+0.2*'[2]per 10000'!V182+0.1*'[2]per 10000'!W182</f>
        <v>3.0153913522407496</v>
      </c>
      <c r="U134" s="9">
        <f>0.1*'[2]per 10000'!T182+0.2*'[2]per 10000'!U182+0.4*'[2]per 10000'!V182+0.2*'[2]per 10000'!W182+0.1*'[2]per 10000'!X182</f>
        <v>2.9730773125495062</v>
      </c>
      <c r="V134" s="9">
        <f>0.1*'[2]per 10000'!U182+0.2*'[2]per 10000'!V182+0.4*'[2]per 10000'!W182+0.2*'[2]per 10000'!X182+0.1*'[2]per 10000'!Y182</f>
        <v>1.4236923083884163</v>
      </c>
      <c r="W134" s="9">
        <f>0.1*'[2]per 10000'!V182+0.2*'[2]per 10000'!W182+0.4*'[2]per 10000'!X182+0.2*'[2]per 10000'!Y182+0.1*'[2]per 10000'!Z182</f>
        <v>0.50513061639153578</v>
      </c>
      <c r="X134" s="9">
        <f>0.1*'[2]per 10000'!W182+0.2*'[2]per 10000'!X182+0.4*'[2]per 10000'!Y182+0.2*'[2]per 10000'!Z182+0.1*'[2]per 10000'!AA182</f>
        <v>0</v>
      </c>
      <c r="Y134" s="9">
        <f>0.1*'[2]per 10000'!X182+0.2*'[2]per 10000'!Y182+0.4*'[2]per 10000'!Z182+0.2*'[2]per 10000'!AA182+0.1*'[2]per 10000'!AB182</f>
        <v>0</v>
      </c>
      <c r="Z134" s="9">
        <f>0.1*'[2]per 10000'!Y182+0.2*'[2]per 10000'!Z182+0.4*'[2]per 10000'!AA182+0.2*'[2]per 10000'!AB182+0.1*'[2]per 10000'!AC182</f>
        <v>0</v>
      </c>
      <c r="AA134" s="9">
        <f>0.1*'[2]per 10000'!Z182+0.2*'[2]per 10000'!AA182+0.4*'[2]per 10000'!AB182+0.2*'[2]per 10000'!AC182+0.1*'[2]per 10000'!AD182</f>
        <v>0</v>
      </c>
      <c r="AB134" s="9">
        <f>0.1*'[2]per 10000'!AA182+0.2*'[2]per 10000'!AB182+0.4*'[2]per 10000'!AC182+0.2*'[2]per 10000'!AD182+0.1*'[2]per 10000'!AE182</f>
        <v>0</v>
      </c>
      <c r="AC134" s="9">
        <f>0.1*'[2]per 10000'!AB182+0.2*'[2]per 10000'!AC182+0.4*'[2]per 10000'!AD182+0.2*'[2]per 10000'!AE182+0.1*'[2]per 10000'!AF182</f>
        <v>0</v>
      </c>
      <c r="AD134" s="9">
        <f>0.1*'[2]per 10000'!AC182+0.2*'[2]per 10000'!AD182+0.4*'[2]per 10000'!AE182+0.2*'[2]per 10000'!AF182+0.1*'[2]per 10000'!AG182</f>
        <v>0</v>
      </c>
      <c r="AE134" s="9">
        <f>0.1*'[2]per 10000'!AD182+0.2*'[2]per 10000'!AE182+0.4*'[2]per 10000'!AF182+0.2*'[2]per 10000'!AG182+0.1*'[2]per 10000'!AH182</f>
        <v>0</v>
      </c>
      <c r="AF134" s="9">
        <f>(0.1*'[2]per 10000'!AE182+0.2*'[2]per 10000'!AF182+0.4*'[2]per 10000'!AG182+0.2*'[2]per 10000'!AH182)/0.9</f>
        <v>0</v>
      </c>
      <c r="AG134" s="9">
        <f>(0.1*'[2]per 10000'!AF182+0.2*'[2]per 10000'!AG182+0.4*'[2]per 10000'!AH182)/0.7</f>
        <v>0</v>
      </c>
    </row>
    <row r="135" spans="1:33" x14ac:dyDescent="0.2">
      <c r="A135" s="19" t="s">
        <v>142</v>
      </c>
      <c r="B135" s="8" t="s">
        <v>142</v>
      </c>
      <c r="C135" s="9">
        <f>0.1*'[2]per 10000'!B187+0.2*'[2]per 10000'!C187+0.4*'[2]per 10000'!D187+0.2*'[2]per 10000'!E187+0.1*'[2]per 10000'!F187</f>
        <v>1.0038549236626808</v>
      </c>
      <c r="D135" s="9">
        <f>0.1*'[2]per 10000'!C187+0.2*'[2]per 10000'!D187+0.4*'[2]per 10000'!E187+0.2*'[2]per 10000'!F187+0.1*'[2]per 10000'!G187</f>
        <v>0.62706153307418944</v>
      </c>
      <c r="E135" s="9">
        <f>0.1*'[2]per 10000'!D187+0.2*'[2]per 10000'!E187+0.4*'[2]per 10000'!F187+0.2*'[2]per 10000'!G187+0.1*'[2]per 10000'!H187</f>
        <v>0.4034705610687645</v>
      </c>
      <c r="F135" s="9">
        <f>0.1*'[2]per 10000'!E187+0.2*'[2]per 10000'!F187+0.4*'[2]per 10000'!G187+0.2*'[2]per 10000'!H187+0.1*'[2]per 10000'!I187</f>
        <v>0.37590081228083239</v>
      </c>
      <c r="G135" s="9">
        <f>0.1*'[2]per 10000'!F187+0.2*'[2]per 10000'!G187+0.4*'[2]per 10000'!H187+0.2*'[2]per 10000'!I187+0.1*'[2]per 10000'!J187</f>
        <v>0.58745406522907329</v>
      </c>
      <c r="H135" s="9">
        <f>0.1*'[2]per 10000'!G187+0.2*'[2]per 10000'!H187+0.4*'[2]per 10000'!I187+0.2*'[2]per 10000'!J187+0.1*'[2]per 10000'!K187</f>
        <v>0.98316978709035352</v>
      </c>
      <c r="I135" s="9">
        <f>0.1*'[2]per 10000'!H187+0.2*'[2]per 10000'!I187+0.4*'[2]per 10000'!J187+0.2*'[2]per 10000'!K187+0.1*'[2]per 10000'!L187</f>
        <v>1.2872188328173899</v>
      </c>
      <c r="J135" s="9">
        <f>0.1*'[2]per 10000'!I187+0.2*'[2]per 10000'!J187+0.4*'[2]per 10000'!K187+0.2*'[2]per 10000'!L187+0.1*'[2]per 10000'!M187</f>
        <v>1.3987960267071429</v>
      </c>
      <c r="K135" s="9">
        <f>0.1*'[2]per 10000'!J187+0.2*'[2]per 10000'!K187+0.4*'[2]per 10000'!L187+0.2*'[2]per 10000'!M187+0.1*'[2]per 10000'!N187</f>
        <v>1.1047264238149825</v>
      </c>
      <c r="L135" s="9">
        <f>0.1*'[2]per 10000'!K187+0.2*'[2]per 10000'!L187+0.4*'[2]per 10000'!M187+0.2*'[2]per 10000'!N187+0.1*'[2]per 10000'!O187</f>
        <v>1.063619070703586</v>
      </c>
      <c r="M135" s="9">
        <f>0.1*'[2]per 10000'!L187+0.2*'[2]per 10000'!M187+0.4*'[2]per 10000'!N187+0.2*'[2]per 10000'!O187+0.1*'[2]per 10000'!P187</f>
        <v>0.99438076271393294</v>
      </c>
      <c r="N135" s="9">
        <f>0.1*'[2]per 10000'!M187+0.2*'[2]per 10000'!N187+0.4*'[2]per 10000'!O187+0.2*'[2]per 10000'!P187+0.1*'[2]per 10000'!Q187</f>
        <v>0.90970370189784999</v>
      </c>
      <c r="O135" s="9">
        <f>0.1*'[2]per 10000'!N187+0.2*'[2]per 10000'!O187+0.4*'[2]per 10000'!P187+0.2*'[2]per 10000'!Q187+0.1*'[2]per 10000'!R187</f>
        <v>0.78957312728731588</v>
      </c>
      <c r="P135" s="9">
        <f>0.1*'[2]per 10000'!O187+0.2*'[2]per 10000'!P187+0.4*'[2]per 10000'!Q187+0.2*'[2]per 10000'!R187+0.1*'[2]per 10000'!S187</f>
        <v>0.71384515825155437</v>
      </c>
      <c r="Q135" s="9">
        <f>0.1*'[2]per 10000'!P187+0.2*'[2]per 10000'!Q187+0.4*'[2]per 10000'!R187+0.2*'[2]per 10000'!S187+0.1*'[2]per 10000'!T187</f>
        <v>0.39312838130724626</v>
      </c>
      <c r="R135" s="9">
        <f>0.1*'[2]per 10000'!Q187+0.2*'[2]per 10000'!R187+0.4*'[2]per 10000'!S187+0.2*'[2]per 10000'!T187+0.1*'[2]per 10000'!U187</f>
        <v>0.28929228905268273</v>
      </c>
      <c r="S135" s="9">
        <f>0.1*'[2]per 10000'!R187+0.2*'[2]per 10000'!S187+0.4*'[2]per 10000'!T187+0.2*'[2]per 10000'!U187+0.1*'[2]per 10000'!V187</f>
        <v>0.14735801245512789</v>
      </c>
      <c r="T135" s="9">
        <f>0.1*'[2]per 10000'!S187+0.2*'[2]per 10000'!T187+0.4*'[2]per 10000'!U187+0.2*'[2]per 10000'!V187+0.1*'[2]per 10000'!W187</f>
        <v>0.17290793188747383</v>
      </c>
      <c r="U135" s="9">
        <f>0.1*'[2]per 10000'!T187+0.2*'[2]per 10000'!U187+0.4*'[2]per 10000'!V187+0.2*'[2]per 10000'!W187+0.1*'[2]per 10000'!X187</f>
        <v>0.18777165492186457</v>
      </c>
      <c r="V135" s="9">
        <f>0.1*'[2]per 10000'!U187+0.2*'[2]per 10000'!V187+0.4*'[2]per 10000'!W187+0.2*'[2]per 10000'!X187+0.1*'[2]per 10000'!Y187</f>
        <v>0.27475984076677451</v>
      </c>
      <c r="W135" s="9">
        <f>0.1*'[2]per 10000'!V187+0.2*'[2]per 10000'!W187+0.4*'[2]per 10000'!X187+0.2*'[2]per 10000'!Y187+0.1*'[2]per 10000'!Z187</f>
        <v>0.31697445289274651</v>
      </c>
      <c r="X135" s="9">
        <f>0.1*'[2]per 10000'!W187+0.2*'[2]per 10000'!X187+0.4*'[2]per 10000'!Y187+0.2*'[2]per 10000'!Z187+0.1*'[2]per 10000'!AA187</f>
        <v>0.30110574085357433</v>
      </c>
      <c r="Y135" s="9">
        <f>0.1*'[2]per 10000'!X187+0.2*'[2]per 10000'!Y187+0.4*'[2]per 10000'!Z187+0.2*'[2]per 10000'!AA187+0.1*'[2]per 10000'!AB187</f>
        <v>0.25291187753523264</v>
      </c>
      <c r="Z135" s="9">
        <f>0.1*'[2]per 10000'!Y187+0.2*'[2]per 10000'!Z187+0.4*'[2]per 10000'!AA187+0.2*'[2]per 10000'!AB187+0.1*'[2]per 10000'!AC187</f>
        <v>0.25837351374486672</v>
      </c>
      <c r="AA135" s="9">
        <f>0.1*'[2]per 10000'!Z187+0.2*'[2]per 10000'!AA187+0.4*'[2]per 10000'!AB187+0.2*'[2]per 10000'!AC187+0.1*'[2]per 10000'!AD187</f>
        <v>0.26564481348503149</v>
      </c>
      <c r="AB135" s="9">
        <f>0.1*'[2]per 10000'!AA187+0.2*'[2]per 10000'!AB187+0.4*'[2]per 10000'!AC187+0.2*'[2]per 10000'!AD187+0.1*'[2]per 10000'!AE187</f>
        <v>0.23598368948868376</v>
      </c>
      <c r="AC135" s="9">
        <f>0.1*'[2]per 10000'!AB187+0.2*'[2]per 10000'!AC187+0.4*'[2]per 10000'!AD187+0.2*'[2]per 10000'!AE187+0.1*'[2]per 10000'!AF187</f>
        <v>0.12690351738805467</v>
      </c>
      <c r="AD135" s="9">
        <f>0.1*'[2]per 10000'!AC187+0.2*'[2]per 10000'!AD187+0.4*'[2]per 10000'!AE187+0.2*'[2]per 10000'!AF187+0.1*'[2]per 10000'!AG187</f>
        <v>6.52648857150748E-2</v>
      </c>
      <c r="AE135" s="9">
        <f>0.1*'[2]per 10000'!AD187+0.2*'[2]per 10000'!AE187+0.4*'[2]per 10000'!AF187+0.2*'[2]per 10000'!AG187+0.1*'[2]per 10000'!AH187</f>
        <v>1.8208994349006354E-2</v>
      </c>
      <c r="AF135" s="9">
        <f>(0.1*'[2]per 10000'!AE187+0.2*'[2]per 10000'!AF187+0.4*'[2]per 10000'!AG187+0.2*'[2]per 10000'!AH187)/0.9</f>
        <v>1.2437944818668089E-2</v>
      </c>
      <c r="AG135" s="9">
        <f>(0.1*'[2]per 10000'!AF187+0.2*'[2]per 10000'!AG187+0.4*'[2]per 10000'!AH187)/0.7</f>
        <v>6.7729596045622712E-3</v>
      </c>
    </row>
    <row r="136" spans="1:33" x14ac:dyDescent="0.2">
      <c r="A136" s="19" t="s">
        <v>143</v>
      </c>
      <c r="B136" s="8" t="s">
        <v>143</v>
      </c>
      <c r="C136" s="9">
        <f>0.1*'[2]per 10000'!B189+0.2*'[2]per 10000'!C189+0.4*'[2]per 10000'!D189+0.2*'[2]per 10000'!E189+0.1*'[2]per 10000'!F189</f>
        <v>0</v>
      </c>
      <c r="D136" s="9">
        <f>0.1*'[2]per 10000'!C189+0.2*'[2]per 10000'!D189+0.4*'[2]per 10000'!E189+0.2*'[2]per 10000'!F189+0.1*'[2]per 10000'!G189</f>
        <v>0</v>
      </c>
      <c r="E136" s="9">
        <f>0.1*'[2]per 10000'!D189+0.2*'[2]per 10000'!E189+0.4*'[2]per 10000'!F189+0.2*'[2]per 10000'!G189+0.1*'[2]per 10000'!H189</f>
        <v>0</v>
      </c>
      <c r="F136" s="9">
        <f>0.1*'[2]per 10000'!E189+0.2*'[2]per 10000'!F189+0.4*'[2]per 10000'!G189+0.2*'[2]per 10000'!H189+0.1*'[2]per 10000'!I189</f>
        <v>0</v>
      </c>
      <c r="G136" s="9">
        <f>0.1*'[2]per 10000'!F189+0.2*'[2]per 10000'!G189+0.4*'[2]per 10000'!H189+0.2*'[2]per 10000'!I189+0.1*'[2]per 10000'!J189</f>
        <v>0</v>
      </c>
      <c r="H136" s="9">
        <f>0.1*'[2]per 10000'!G189+0.2*'[2]per 10000'!H189+0.4*'[2]per 10000'!I189+0.2*'[2]per 10000'!J189+0.1*'[2]per 10000'!K189</f>
        <v>0</v>
      </c>
      <c r="I136" s="9">
        <f>0.1*'[2]per 10000'!H189+0.2*'[2]per 10000'!I189+0.4*'[2]per 10000'!J189+0.2*'[2]per 10000'!K189+0.1*'[2]per 10000'!L189</f>
        <v>0</v>
      </c>
      <c r="J136" s="9">
        <f>0.1*'[2]per 10000'!I189+0.2*'[2]per 10000'!J189+0.4*'[2]per 10000'!K189+0.2*'[2]per 10000'!L189+0.1*'[2]per 10000'!M189</f>
        <v>0</v>
      </c>
      <c r="K136" s="9">
        <f>0.1*'[2]per 10000'!J189+0.2*'[2]per 10000'!K189+0.4*'[2]per 10000'!L189+0.2*'[2]per 10000'!M189+0.1*'[2]per 10000'!N189</f>
        <v>0</v>
      </c>
      <c r="L136" s="9">
        <f>0.1*'[2]per 10000'!K189+0.2*'[2]per 10000'!L189+0.4*'[2]per 10000'!M189+0.2*'[2]per 10000'!N189+0.1*'[2]per 10000'!O189</f>
        <v>0</v>
      </c>
      <c r="M136" s="9">
        <f>0.1*'[2]per 10000'!L189+0.2*'[2]per 10000'!M189+0.4*'[2]per 10000'!N189+0.2*'[2]per 10000'!O189+0.1*'[2]per 10000'!P189</f>
        <v>0</v>
      </c>
      <c r="N136" s="9">
        <f>0.1*'[2]per 10000'!M189+0.2*'[2]per 10000'!N189+0.4*'[2]per 10000'!O189+0.2*'[2]per 10000'!P189+0.1*'[2]per 10000'!Q189</f>
        <v>0</v>
      </c>
      <c r="O136" s="9">
        <f>0.1*'[2]per 10000'!N189+0.2*'[2]per 10000'!O189+0.4*'[2]per 10000'!P189+0.2*'[2]per 10000'!Q189+0.1*'[2]per 10000'!R189</f>
        <v>0</v>
      </c>
      <c r="P136" s="9">
        <f>0.1*'[2]per 10000'!O189+0.2*'[2]per 10000'!P189+0.4*'[2]per 10000'!Q189+0.2*'[2]per 10000'!R189+0.1*'[2]per 10000'!S189</f>
        <v>0</v>
      </c>
      <c r="Q136" s="9">
        <f>0.1*'[2]per 10000'!P189+0.2*'[2]per 10000'!Q189+0.4*'[2]per 10000'!R189+0.2*'[2]per 10000'!S189+0.1*'[2]per 10000'!T189</f>
        <v>0</v>
      </c>
      <c r="R136" s="9">
        <f>0.1*'[2]per 10000'!Q189+0.2*'[2]per 10000'!R189+0.4*'[2]per 10000'!S189+0.2*'[2]per 10000'!T189+0.1*'[2]per 10000'!U189</f>
        <v>0</v>
      </c>
      <c r="S136" s="9">
        <f>0.1*'[2]per 10000'!R189+0.2*'[2]per 10000'!S189+0.4*'[2]per 10000'!T189+0.2*'[2]per 10000'!U189+0.1*'[2]per 10000'!V189</f>
        <v>0</v>
      </c>
      <c r="T136" s="9">
        <f>0.1*'[2]per 10000'!S189+0.2*'[2]per 10000'!T189+0.4*'[2]per 10000'!U189+0.2*'[2]per 10000'!V189+0.1*'[2]per 10000'!W189</f>
        <v>0</v>
      </c>
      <c r="U136" s="9">
        <f>0.1*'[2]per 10000'!T189+0.2*'[2]per 10000'!U189+0.4*'[2]per 10000'!V189+0.2*'[2]per 10000'!W189+0.1*'[2]per 10000'!X189</f>
        <v>0</v>
      </c>
      <c r="V136" s="9">
        <f>0.1*'[2]per 10000'!U189+0.2*'[2]per 10000'!V189+0.4*'[2]per 10000'!W189+0.2*'[2]per 10000'!X189+0.1*'[2]per 10000'!Y189</f>
        <v>0</v>
      </c>
      <c r="W136" s="9">
        <f>0.1*'[2]per 10000'!V189+0.2*'[2]per 10000'!W189+0.4*'[2]per 10000'!X189+0.2*'[2]per 10000'!Y189+0.1*'[2]per 10000'!Z189</f>
        <v>0</v>
      </c>
      <c r="X136" s="9">
        <f>0.1*'[2]per 10000'!W189+0.2*'[2]per 10000'!X189+0.4*'[2]per 10000'!Y189+0.2*'[2]per 10000'!Z189+0.1*'[2]per 10000'!AA189</f>
        <v>0</v>
      </c>
      <c r="Y136" s="9">
        <f>0.1*'[2]per 10000'!X189+0.2*'[2]per 10000'!Y189+0.4*'[2]per 10000'!Z189+0.2*'[2]per 10000'!AA189+0.1*'[2]per 10000'!AB189</f>
        <v>0</v>
      </c>
      <c r="Z136" s="9">
        <f>0.1*'[2]per 10000'!Y189+0.2*'[2]per 10000'!Z189+0.4*'[2]per 10000'!AA189+0.2*'[2]per 10000'!AB189+0.1*'[2]per 10000'!AC189</f>
        <v>0</v>
      </c>
      <c r="AA136" s="9">
        <f>0.1*'[2]per 10000'!Z189+0.2*'[2]per 10000'!AA189+0.4*'[2]per 10000'!AB189+0.2*'[2]per 10000'!AC189+0.1*'[2]per 10000'!AD189</f>
        <v>0</v>
      </c>
      <c r="AB136" s="9">
        <f>0.1*'[2]per 10000'!AA189+0.2*'[2]per 10000'!AB189+0.4*'[2]per 10000'!AC189+0.2*'[2]per 10000'!AD189+0.1*'[2]per 10000'!AE189</f>
        <v>0</v>
      </c>
      <c r="AC136" s="9">
        <f>0.1*'[2]per 10000'!AB189+0.2*'[2]per 10000'!AC189+0.4*'[2]per 10000'!AD189+0.2*'[2]per 10000'!AE189+0.1*'[2]per 10000'!AF189</f>
        <v>0</v>
      </c>
      <c r="AD136" s="9">
        <f>0.1*'[2]per 10000'!AC189+0.2*'[2]per 10000'!AD189+0.4*'[2]per 10000'!AE189+0.2*'[2]per 10000'!AF189+0.1*'[2]per 10000'!AG189</f>
        <v>0</v>
      </c>
      <c r="AE136" s="9">
        <f>0.1*'[2]per 10000'!AD189+0.2*'[2]per 10000'!AE189+0.4*'[2]per 10000'!AF189+0.2*'[2]per 10000'!AG189+0.1*'[2]per 10000'!AH189</f>
        <v>0</v>
      </c>
      <c r="AF136" s="9">
        <f>(0.1*'[2]per 10000'!AE189+0.2*'[2]per 10000'!AF189+0.4*'[2]per 10000'!AG189+0.2*'[2]per 10000'!AH189)/0.9</f>
        <v>0</v>
      </c>
      <c r="AG136" s="9">
        <f>(0.1*'[2]per 10000'!AF189+0.2*'[2]per 10000'!AG189+0.4*'[2]per 10000'!AH189)/0.7</f>
        <v>0</v>
      </c>
    </row>
    <row r="137" spans="1:33" x14ac:dyDescent="0.2">
      <c r="A137" s="19" t="s">
        <v>144</v>
      </c>
      <c r="B137" s="8" t="s">
        <v>144</v>
      </c>
      <c r="C137" s="9">
        <f>0.1*'[2]per 10000'!B190+0.2*'[2]per 10000'!C190+0.4*'[2]per 10000'!D190+0.2*'[2]per 10000'!E190+0.1*'[2]per 10000'!F190</f>
        <v>0</v>
      </c>
      <c r="D137" s="9">
        <f>0.1*'[2]per 10000'!C190+0.2*'[2]per 10000'!D190+0.4*'[2]per 10000'!E190+0.2*'[2]per 10000'!F190+0.1*'[2]per 10000'!G190</f>
        <v>0</v>
      </c>
      <c r="E137" s="9">
        <f>0.1*'[2]per 10000'!D190+0.2*'[2]per 10000'!E190+0.4*'[2]per 10000'!F190+0.2*'[2]per 10000'!G190+0.1*'[2]per 10000'!H190</f>
        <v>0</v>
      </c>
      <c r="F137" s="9">
        <f>0.1*'[2]per 10000'!E190+0.2*'[2]per 10000'!F190+0.4*'[2]per 10000'!G190+0.2*'[2]per 10000'!H190+0.1*'[2]per 10000'!I190</f>
        <v>0</v>
      </c>
      <c r="G137" s="9">
        <f>0.1*'[2]per 10000'!F190+0.2*'[2]per 10000'!G190+0.4*'[2]per 10000'!H190+0.2*'[2]per 10000'!I190+0.1*'[2]per 10000'!J190</f>
        <v>0</v>
      </c>
      <c r="H137" s="9">
        <f>0.1*'[2]per 10000'!G190+0.2*'[2]per 10000'!H190+0.4*'[2]per 10000'!I190+0.2*'[2]per 10000'!J190+0.1*'[2]per 10000'!K190</f>
        <v>0</v>
      </c>
      <c r="I137" s="9">
        <f>0.1*'[2]per 10000'!H190+0.2*'[2]per 10000'!I190+0.4*'[2]per 10000'!J190+0.2*'[2]per 10000'!K190+0.1*'[2]per 10000'!L190</f>
        <v>0</v>
      </c>
      <c r="J137" s="9">
        <f>0.1*'[2]per 10000'!I190+0.2*'[2]per 10000'!J190+0.4*'[2]per 10000'!K190+0.2*'[2]per 10000'!L190+0.1*'[2]per 10000'!M190</f>
        <v>0</v>
      </c>
      <c r="K137" s="9">
        <f>0.1*'[2]per 10000'!J190+0.2*'[2]per 10000'!K190+0.4*'[2]per 10000'!L190+0.2*'[2]per 10000'!M190+0.1*'[2]per 10000'!N190</f>
        <v>0</v>
      </c>
      <c r="L137" s="9">
        <f>0.1*'[2]per 10000'!K190+0.2*'[2]per 10000'!L190+0.4*'[2]per 10000'!M190+0.2*'[2]per 10000'!N190+0.1*'[2]per 10000'!O190</f>
        <v>0</v>
      </c>
      <c r="M137" s="9">
        <f>0.1*'[2]per 10000'!L190+0.2*'[2]per 10000'!M190+0.4*'[2]per 10000'!N190+0.2*'[2]per 10000'!O190+0.1*'[2]per 10000'!P190</f>
        <v>0</v>
      </c>
      <c r="N137" s="9">
        <f>0.1*'[2]per 10000'!M190+0.2*'[2]per 10000'!N190+0.4*'[2]per 10000'!O190+0.2*'[2]per 10000'!P190+0.1*'[2]per 10000'!Q190</f>
        <v>0</v>
      </c>
      <c r="O137" s="9">
        <f>0.1*'[2]per 10000'!N190+0.2*'[2]per 10000'!O190+0.4*'[2]per 10000'!P190+0.2*'[2]per 10000'!Q190+0.1*'[2]per 10000'!R190</f>
        <v>0</v>
      </c>
      <c r="P137" s="9">
        <f>0.1*'[2]per 10000'!O190+0.2*'[2]per 10000'!P190+0.4*'[2]per 10000'!Q190+0.2*'[2]per 10000'!R190+0.1*'[2]per 10000'!S190</f>
        <v>0</v>
      </c>
      <c r="Q137" s="9">
        <f>0.1*'[2]per 10000'!P190+0.2*'[2]per 10000'!Q190+0.4*'[2]per 10000'!R190+0.2*'[2]per 10000'!S190+0.1*'[2]per 10000'!T190</f>
        <v>0</v>
      </c>
      <c r="R137" s="9">
        <f>0.1*'[2]per 10000'!Q190+0.2*'[2]per 10000'!R190+0.4*'[2]per 10000'!S190+0.2*'[2]per 10000'!T190+0.1*'[2]per 10000'!U190</f>
        <v>0</v>
      </c>
      <c r="S137" s="9">
        <f>0.1*'[2]per 10000'!R190+0.2*'[2]per 10000'!S190+0.4*'[2]per 10000'!T190+0.2*'[2]per 10000'!U190+0.1*'[2]per 10000'!V190</f>
        <v>0</v>
      </c>
      <c r="T137" s="9">
        <f>0.1*'[2]per 10000'!S190+0.2*'[2]per 10000'!T190+0.4*'[2]per 10000'!U190+0.2*'[2]per 10000'!V190+0.1*'[2]per 10000'!W190</f>
        <v>0</v>
      </c>
      <c r="U137" s="9">
        <f>0.1*'[2]per 10000'!T190+0.2*'[2]per 10000'!U190+0.4*'[2]per 10000'!V190+0.2*'[2]per 10000'!W190+0.1*'[2]per 10000'!X190</f>
        <v>0</v>
      </c>
      <c r="V137" s="9">
        <f>0.1*'[2]per 10000'!U190+0.2*'[2]per 10000'!V190+0.4*'[2]per 10000'!W190+0.2*'[2]per 10000'!X190+0.1*'[2]per 10000'!Y190</f>
        <v>0</v>
      </c>
      <c r="W137" s="9">
        <f>0.1*'[2]per 10000'!V190+0.2*'[2]per 10000'!W190+0.4*'[2]per 10000'!X190+0.2*'[2]per 10000'!Y190+0.1*'[2]per 10000'!Z190</f>
        <v>0</v>
      </c>
      <c r="X137" s="9">
        <f>0.1*'[2]per 10000'!W190+0.2*'[2]per 10000'!X190+0.4*'[2]per 10000'!Y190+0.2*'[2]per 10000'!Z190+0.1*'[2]per 10000'!AA190</f>
        <v>0</v>
      </c>
      <c r="Y137" s="9">
        <f>0.1*'[2]per 10000'!X190+0.2*'[2]per 10000'!Y190+0.4*'[2]per 10000'!Z190+0.2*'[2]per 10000'!AA190+0.1*'[2]per 10000'!AB190</f>
        <v>0</v>
      </c>
      <c r="Z137" s="9">
        <f>0.1*'[2]per 10000'!Y190+0.2*'[2]per 10000'!Z190+0.4*'[2]per 10000'!AA190+0.2*'[2]per 10000'!AB190+0.1*'[2]per 10000'!AC190</f>
        <v>0</v>
      </c>
      <c r="AA137" s="9">
        <f>0.1*'[2]per 10000'!Z190+0.2*'[2]per 10000'!AA190+0.4*'[2]per 10000'!AB190+0.2*'[2]per 10000'!AC190+0.1*'[2]per 10000'!AD190</f>
        <v>0</v>
      </c>
      <c r="AB137" s="9">
        <f>0.1*'[2]per 10000'!AA190+0.2*'[2]per 10000'!AB190+0.4*'[2]per 10000'!AC190+0.2*'[2]per 10000'!AD190+0.1*'[2]per 10000'!AE190</f>
        <v>0</v>
      </c>
      <c r="AC137" s="9">
        <f>0.1*'[2]per 10000'!AB190+0.2*'[2]per 10000'!AC190+0.4*'[2]per 10000'!AD190+0.2*'[2]per 10000'!AE190+0.1*'[2]per 10000'!AF190</f>
        <v>0</v>
      </c>
      <c r="AD137" s="9">
        <f>0.1*'[2]per 10000'!AC190+0.2*'[2]per 10000'!AD190+0.4*'[2]per 10000'!AE190+0.2*'[2]per 10000'!AF190+0.1*'[2]per 10000'!AG190</f>
        <v>0</v>
      </c>
      <c r="AE137" s="9">
        <f>0.1*'[2]per 10000'!AD190+0.2*'[2]per 10000'!AE190+0.4*'[2]per 10000'!AF190+0.2*'[2]per 10000'!AG190+0.1*'[2]per 10000'!AH190</f>
        <v>0</v>
      </c>
      <c r="AF137" s="9">
        <f>(0.1*'[2]per 10000'!AE190+0.2*'[2]per 10000'!AF190+0.4*'[2]per 10000'!AG190+0.2*'[2]per 10000'!AH190)/0.9</f>
        <v>0</v>
      </c>
      <c r="AG137" s="9">
        <f>(0.1*'[2]per 10000'!AF190+0.2*'[2]per 10000'!AG190+0.4*'[2]per 10000'!AH190)/0.7</f>
        <v>0</v>
      </c>
    </row>
    <row r="138" spans="1:33" x14ac:dyDescent="0.2">
      <c r="A138" s="19" t="s">
        <v>145</v>
      </c>
      <c r="B138" s="8" t="s">
        <v>145</v>
      </c>
      <c r="C138" s="9">
        <f>0.1*'[2]per 10000'!B192+0.2*'[2]per 10000'!C192+0.4*'[2]per 10000'!D192+0.2*'[2]per 10000'!E192+0.1*'[2]per 10000'!F192</f>
        <v>1.2821260544992676</v>
      </c>
      <c r="D138" s="9">
        <f>0.1*'[2]per 10000'!C192+0.2*'[2]per 10000'!D192+0.4*'[2]per 10000'!E192+0.2*'[2]per 10000'!F192+0.1*'[2]per 10000'!G192</f>
        <v>2.6255891919343695</v>
      </c>
      <c r="E138" s="9">
        <f>0.1*'[2]per 10000'!D192+0.2*'[2]per 10000'!E192+0.4*'[2]per 10000'!F192+0.2*'[2]per 10000'!G192+0.1*'[2]per 10000'!H192</f>
        <v>2.1989266915846026</v>
      </c>
      <c r="F138" s="9">
        <f>0.1*'[2]per 10000'!E192+0.2*'[2]per 10000'!F192+0.4*'[2]per 10000'!G192+0.2*'[2]per 10000'!H192+0.1*'[2]per 10000'!I192</f>
        <v>1.8390354276918142</v>
      </c>
      <c r="G138" s="9">
        <f>0.1*'[2]per 10000'!F192+0.2*'[2]per 10000'!G192+0.4*'[2]per 10000'!H192+0.2*'[2]per 10000'!I192+0.1*'[2]per 10000'!J192</f>
        <v>1.5541954022319053</v>
      </c>
      <c r="H138" s="9">
        <f>0.1*'[2]per 10000'!G192+0.2*'[2]per 10000'!H192+0.4*'[2]per 10000'!I192+0.2*'[2]per 10000'!J192+0.1*'[2]per 10000'!K192</f>
        <v>2.160669061867929</v>
      </c>
      <c r="I138" s="9">
        <f>0.1*'[2]per 10000'!H192+0.2*'[2]per 10000'!I192+0.4*'[2]per 10000'!J192+0.2*'[2]per 10000'!K192+0.1*'[2]per 10000'!L192</f>
        <v>1.2459450607820066</v>
      </c>
      <c r="J138" s="9">
        <f>0.1*'[2]per 10000'!I192+0.2*'[2]per 10000'!J192+0.4*'[2]per 10000'!K192+0.2*'[2]per 10000'!L192+0.1*'[2]per 10000'!M192</f>
        <v>0.91100108265835722</v>
      </c>
      <c r="K138" s="9">
        <f>0.1*'[2]per 10000'!J192+0.2*'[2]per 10000'!K192+0.4*'[2]per 10000'!L192+0.2*'[2]per 10000'!M192+0.1*'[2]per 10000'!N192</f>
        <v>0.27447025104416845</v>
      </c>
      <c r="L138" s="9">
        <f>0.1*'[2]per 10000'!K192+0.2*'[2]per 10000'!L192+0.4*'[2]per 10000'!M192+0.2*'[2]per 10000'!N192+0.1*'[2]per 10000'!O192</f>
        <v>0.18354489782273575</v>
      </c>
      <c r="M138" s="9">
        <f>0.1*'[2]per 10000'!L192+0.2*'[2]per 10000'!M192+0.4*'[2]per 10000'!N192+0.2*'[2]per 10000'!O192+0.1*'[2]per 10000'!P192</f>
        <v>5.6152834709981767E-2</v>
      </c>
      <c r="N138" s="9">
        <f>0.1*'[2]per 10000'!M192+0.2*'[2]per 10000'!N192+0.4*'[2]per 10000'!O192+0.2*'[2]per 10000'!P192+0.1*'[2]per 10000'!Q192</f>
        <v>2.436048578306297E-2</v>
      </c>
      <c r="O138" s="9">
        <f>0.1*'[2]per 10000'!N192+0.2*'[2]per 10000'!O192+0.4*'[2]per 10000'!P192+0.2*'[2]per 10000'!Q192+0.1*'[2]per 10000'!R192</f>
        <v>4.3689858179599651E-3</v>
      </c>
      <c r="P138" s="9">
        <f>0.1*'[2]per 10000'!O192+0.2*'[2]per 10000'!P192+0.4*'[2]per 10000'!Q192+0.2*'[2]per 10000'!R192+0.1*'[2]per 10000'!S192</f>
        <v>0</v>
      </c>
      <c r="Q138" s="9">
        <f>0.1*'[2]per 10000'!P192+0.2*'[2]per 10000'!Q192+0.4*'[2]per 10000'!R192+0.2*'[2]per 10000'!S192+0.1*'[2]per 10000'!T192</f>
        <v>0</v>
      </c>
      <c r="R138" s="9">
        <f>0.1*'[2]per 10000'!Q192+0.2*'[2]per 10000'!R192+0.4*'[2]per 10000'!S192+0.2*'[2]per 10000'!T192+0.1*'[2]per 10000'!U192</f>
        <v>0</v>
      </c>
      <c r="S138" s="9">
        <f>0.1*'[2]per 10000'!R192+0.2*'[2]per 10000'!S192+0.4*'[2]per 10000'!T192+0.2*'[2]per 10000'!U192+0.1*'[2]per 10000'!V192</f>
        <v>0</v>
      </c>
      <c r="T138" s="9">
        <f>0.1*'[2]per 10000'!S192+0.2*'[2]per 10000'!T192+0.4*'[2]per 10000'!U192+0.2*'[2]per 10000'!V192+0.1*'[2]per 10000'!W192</f>
        <v>0</v>
      </c>
      <c r="U138" s="9">
        <f>0.1*'[2]per 10000'!T192+0.2*'[2]per 10000'!U192+0.4*'[2]per 10000'!V192+0.2*'[2]per 10000'!W192+0.1*'[2]per 10000'!X192</f>
        <v>0</v>
      </c>
      <c r="V138" s="9">
        <f>0.1*'[2]per 10000'!U192+0.2*'[2]per 10000'!V192+0.4*'[2]per 10000'!W192+0.2*'[2]per 10000'!X192+0.1*'[2]per 10000'!Y192</f>
        <v>0</v>
      </c>
      <c r="W138" s="9">
        <f>0.1*'[2]per 10000'!V192+0.2*'[2]per 10000'!W192+0.4*'[2]per 10000'!X192+0.2*'[2]per 10000'!Y192+0.1*'[2]per 10000'!Z192</f>
        <v>0</v>
      </c>
      <c r="X138" s="9">
        <f>0.1*'[2]per 10000'!W192+0.2*'[2]per 10000'!X192+0.4*'[2]per 10000'!Y192+0.2*'[2]per 10000'!Z192+0.1*'[2]per 10000'!AA192</f>
        <v>0</v>
      </c>
      <c r="Y138" s="9">
        <f>0.1*'[2]per 10000'!X192+0.2*'[2]per 10000'!Y192+0.4*'[2]per 10000'!Z192+0.2*'[2]per 10000'!AA192+0.1*'[2]per 10000'!AB192</f>
        <v>0</v>
      </c>
      <c r="Z138" s="9">
        <f>0.1*'[2]per 10000'!Y192+0.2*'[2]per 10000'!Z192+0.4*'[2]per 10000'!AA192+0.2*'[2]per 10000'!AB192+0.1*'[2]per 10000'!AC192</f>
        <v>0</v>
      </c>
      <c r="AA138" s="9">
        <f>0.1*'[2]per 10000'!Z192+0.2*'[2]per 10000'!AA192+0.4*'[2]per 10000'!AB192+0.2*'[2]per 10000'!AC192+0.1*'[2]per 10000'!AD192</f>
        <v>0</v>
      </c>
      <c r="AB138" s="9">
        <f>0.1*'[2]per 10000'!AA192+0.2*'[2]per 10000'!AB192+0.4*'[2]per 10000'!AC192+0.2*'[2]per 10000'!AD192+0.1*'[2]per 10000'!AE192</f>
        <v>0</v>
      </c>
      <c r="AC138" s="9">
        <f>0.1*'[2]per 10000'!AB192+0.2*'[2]per 10000'!AC192+0.4*'[2]per 10000'!AD192+0.2*'[2]per 10000'!AE192+0.1*'[2]per 10000'!AF192</f>
        <v>0</v>
      </c>
      <c r="AD138" s="9">
        <f>0.1*'[2]per 10000'!AC192+0.2*'[2]per 10000'!AD192+0.4*'[2]per 10000'!AE192+0.2*'[2]per 10000'!AF192+0.1*'[2]per 10000'!AG192</f>
        <v>0</v>
      </c>
      <c r="AE138" s="9">
        <f>0.1*'[2]per 10000'!AD192+0.2*'[2]per 10000'!AE192+0.4*'[2]per 10000'!AF192+0.2*'[2]per 10000'!AG192+0.1*'[2]per 10000'!AH192</f>
        <v>0</v>
      </c>
      <c r="AF138" s="9">
        <f>(0.1*'[2]per 10000'!AE192+0.2*'[2]per 10000'!AF192+0.4*'[2]per 10000'!AG192+0.2*'[2]per 10000'!AH192)/0.9</f>
        <v>0</v>
      </c>
      <c r="AG138" s="9">
        <f>(0.1*'[2]per 10000'!AF192+0.2*'[2]per 10000'!AG192+0.4*'[2]per 10000'!AH192)/0.7</f>
        <v>0</v>
      </c>
    </row>
    <row r="139" spans="1:33" x14ac:dyDescent="0.2">
      <c r="A139" s="19" t="s">
        <v>146</v>
      </c>
      <c r="B139" s="8" t="s">
        <v>146</v>
      </c>
      <c r="C139" s="9">
        <f>0.1*'[2]per 10000'!B193+0.2*'[2]per 10000'!C193+0.4*'[2]per 10000'!D193+0.2*'[2]per 10000'!E193+0.1*'[2]per 10000'!F193</f>
        <v>0</v>
      </c>
      <c r="D139" s="9">
        <f>0.1*'[2]per 10000'!C193+0.2*'[2]per 10000'!D193+0.4*'[2]per 10000'!E193+0.2*'[2]per 10000'!F193+0.1*'[2]per 10000'!G193</f>
        <v>0</v>
      </c>
      <c r="E139" s="9">
        <f>0.1*'[2]per 10000'!D193+0.2*'[2]per 10000'!E193+0.4*'[2]per 10000'!F193+0.2*'[2]per 10000'!G193+0.1*'[2]per 10000'!H193</f>
        <v>0</v>
      </c>
      <c r="F139" s="9">
        <f>0.1*'[2]per 10000'!E193+0.2*'[2]per 10000'!F193+0.4*'[2]per 10000'!G193+0.2*'[2]per 10000'!H193+0.1*'[2]per 10000'!I193</f>
        <v>0</v>
      </c>
      <c r="G139" s="9">
        <f>0.1*'[2]per 10000'!F193+0.2*'[2]per 10000'!G193+0.4*'[2]per 10000'!H193+0.2*'[2]per 10000'!I193+0.1*'[2]per 10000'!J193</f>
        <v>0</v>
      </c>
      <c r="H139" s="9">
        <f>0.1*'[2]per 10000'!G193+0.2*'[2]per 10000'!H193+0.4*'[2]per 10000'!I193+0.2*'[2]per 10000'!J193+0.1*'[2]per 10000'!K193</f>
        <v>0</v>
      </c>
      <c r="I139" s="9">
        <f>0.1*'[2]per 10000'!H193+0.2*'[2]per 10000'!I193+0.4*'[2]per 10000'!J193+0.2*'[2]per 10000'!K193+0.1*'[2]per 10000'!L193</f>
        <v>0</v>
      </c>
      <c r="J139" s="9">
        <f>0.1*'[2]per 10000'!I193+0.2*'[2]per 10000'!J193+0.4*'[2]per 10000'!K193+0.2*'[2]per 10000'!L193+0.1*'[2]per 10000'!M193</f>
        <v>0</v>
      </c>
      <c r="K139" s="9">
        <f>0.1*'[2]per 10000'!J193+0.2*'[2]per 10000'!K193+0.4*'[2]per 10000'!L193+0.2*'[2]per 10000'!M193+0.1*'[2]per 10000'!N193</f>
        <v>0</v>
      </c>
      <c r="L139" s="9">
        <f>0.1*'[2]per 10000'!K193+0.2*'[2]per 10000'!L193+0.4*'[2]per 10000'!M193+0.2*'[2]per 10000'!N193+0.1*'[2]per 10000'!O193</f>
        <v>0</v>
      </c>
      <c r="M139" s="9">
        <f>0.1*'[2]per 10000'!L193+0.2*'[2]per 10000'!M193+0.4*'[2]per 10000'!N193+0.2*'[2]per 10000'!O193+0.1*'[2]per 10000'!P193</f>
        <v>0</v>
      </c>
      <c r="N139" s="9">
        <f>0.1*'[2]per 10000'!M193+0.2*'[2]per 10000'!N193+0.4*'[2]per 10000'!O193+0.2*'[2]per 10000'!P193+0.1*'[2]per 10000'!Q193</f>
        <v>0</v>
      </c>
      <c r="O139" s="9">
        <f>0.1*'[2]per 10000'!N193+0.2*'[2]per 10000'!O193+0.4*'[2]per 10000'!P193+0.2*'[2]per 10000'!Q193+0.1*'[2]per 10000'!R193</f>
        <v>0</v>
      </c>
      <c r="P139" s="9">
        <f>0.1*'[2]per 10000'!O193+0.2*'[2]per 10000'!P193+0.4*'[2]per 10000'!Q193+0.2*'[2]per 10000'!R193+0.1*'[2]per 10000'!S193</f>
        <v>0</v>
      </c>
      <c r="Q139" s="9">
        <f>0.1*'[2]per 10000'!P193+0.2*'[2]per 10000'!Q193+0.4*'[2]per 10000'!R193+0.2*'[2]per 10000'!S193+0.1*'[2]per 10000'!T193</f>
        <v>0</v>
      </c>
      <c r="R139" s="9">
        <f>0.1*'[2]per 10000'!Q193+0.2*'[2]per 10000'!R193+0.4*'[2]per 10000'!S193+0.2*'[2]per 10000'!T193+0.1*'[2]per 10000'!U193</f>
        <v>0</v>
      </c>
      <c r="S139" s="9">
        <f>0.1*'[2]per 10000'!R193+0.2*'[2]per 10000'!S193+0.4*'[2]per 10000'!T193+0.2*'[2]per 10000'!U193+0.1*'[2]per 10000'!V193</f>
        <v>0</v>
      </c>
      <c r="T139" s="9">
        <f>0.1*'[2]per 10000'!S193+0.2*'[2]per 10000'!T193+0.4*'[2]per 10000'!U193+0.2*'[2]per 10000'!V193+0.1*'[2]per 10000'!W193</f>
        <v>0</v>
      </c>
      <c r="U139" s="9">
        <f>0.1*'[2]per 10000'!T193+0.2*'[2]per 10000'!U193+0.4*'[2]per 10000'!V193+0.2*'[2]per 10000'!W193+0.1*'[2]per 10000'!X193</f>
        <v>0</v>
      </c>
      <c r="V139" s="9">
        <f>0.1*'[2]per 10000'!U193+0.2*'[2]per 10000'!V193+0.4*'[2]per 10000'!W193+0.2*'[2]per 10000'!X193+0.1*'[2]per 10000'!Y193</f>
        <v>0</v>
      </c>
      <c r="W139" s="9">
        <f>0.1*'[2]per 10000'!V193+0.2*'[2]per 10000'!W193+0.4*'[2]per 10000'!X193+0.2*'[2]per 10000'!Y193+0.1*'[2]per 10000'!Z193</f>
        <v>0</v>
      </c>
      <c r="X139" s="9">
        <f>0.1*'[2]per 10000'!W193+0.2*'[2]per 10000'!X193+0.4*'[2]per 10000'!Y193+0.2*'[2]per 10000'!Z193+0.1*'[2]per 10000'!AA193</f>
        <v>0</v>
      </c>
      <c r="Y139" s="9">
        <f>0.1*'[2]per 10000'!X193+0.2*'[2]per 10000'!Y193+0.4*'[2]per 10000'!Z193+0.2*'[2]per 10000'!AA193+0.1*'[2]per 10000'!AB193</f>
        <v>0</v>
      </c>
      <c r="Z139" s="9">
        <f>0.1*'[2]per 10000'!Y193+0.2*'[2]per 10000'!Z193+0.4*'[2]per 10000'!AA193+0.2*'[2]per 10000'!AB193+0.1*'[2]per 10000'!AC193</f>
        <v>0</v>
      </c>
      <c r="AA139" s="9">
        <f>0.1*'[2]per 10000'!Z193+0.2*'[2]per 10000'!AA193+0.4*'[2]per 10000'!AB193+0.2*'[2]per 10000'!AC193+0.1*'[2]per 10000'!AD193</f>
        <v>0</v>
      </c>
      <c r="AB139" s="9">
        <f>0.1*'[2]per 10000'!AA193+0.2*'[2]per 10000'!AB193+0.4*'[2]per 10000'!AC193+0.2*'[2]per 10000'!AD193+0.1*'[2]per 10000'!AE193</f>
        <v>0</v>
      </c>
      <c r="AC139" s="9">
        <f>0.1*'[2]per 10000'!AB193+0.2*'[2]per 10000'!AC193+0.4*'[2]per 10000'!AD193+0.2*'[2]per 10000'!AE193+0.1*'[2]per 10000'!AF193</f>
        <v>0</v>
      </c>
      <c r="AD139" s="9">
        <f>0.1*'[2]per 10000'!AC193+0.2*'[2]per 10000'!AD193+0.4*'[2]per 10000'!AE193+0.2*'[2]per 10000'!AF193+0.1*'[2]per 10000'!AG193</f>
        <v>4.0515671802184732E-4</v>
      </c>
      <c r="AE139" s="9">
        <f>0.1*'[2]per 10000'!AD193+0.2*'[2]per 10000'!AE193+0.4*'[2]per 10000'!AF193+0.2*'[2]per 10000'!AG193+0.1*'[2]per 10000'!AH193</f>
        <v>8.1031343604369465E-4</v>
      </c>
      <c r="AF139" s="9">
        <f>(0.1*'[2]per 10000'!AE193+0.2*'[2]per 10000'!AF193+0.4*'[2]per 10000'!AG193+0.2*'[2]per 10000'!AH193)/0.9</f>
        <v>1.8006965245415435E-3</v>
      </c>
      <c r="AG139" s="9">
        <f>(0.1*'[2]per 10000'!AF193+0.2*'[2]per 10000'!AG193+0.4*'[2]per 10000'!AH193)/0.7</f>
        <v>1.1575906229195638E-3</v>
      </c>
    </row>
    <row r="140" spans="1:33" x14ac:dyDescent="0.2">
      <c r="A140" s="19" t="s">
        <v>147</v>
      </c>
      <c r="B140" s="8" t="s">
        <v>147</v>
      </c>
      <c r="C140" s="9">
        <f>0.1*'[2]per 10000'!B194+0.2*'[2]per 10000'!C194+0.4*'[2]per 10000'!D194+0.2*'[2]per 10000'!E194+0.1*'[2]per 10000'!F194</f>
        <v>0</v>
      </c>
      <c r="D140" s="9">
        <f>0.1*'[2]per 10000'!C194+0.2*'[2]per 10000'!D194+0.4*'[2]per 10000'!E194+0.2*'[2]per 10000'!F194+0.1*'[2]per 10000'!G194</f>
        <v>0</v>
      </c>
      <c r="E140" s="9">
        <f>0.1*'[2]per 10000'!D194+0.2*'[2]per 10000'!E194+0.4*'[2]per 10000'!F194+0.2*'[2]per 10000'!G194+0.1*'[2]per 10000'!H194</f>
        <v>0</v>
      </c>
      <c r="F140" s="9">
        <f>0.1*'[2]per 10000'!E194+0.2*'[2]per 10000'!F194+0.4*'[2]per 10000'!G194+0.2*'[2]per 10000'!H194+0.1*'[2]per 10000'!I194</f>
        <v>0</v>
      </c>
      <c r="G140" s="9">
        <f>0.1*'[2]per 10000'!F194+0.2*'[2]per 10000'!G194+0.4*'[2]per 10000'!H194+0.2*'[2]per 10000'!I194+0.1*'[2]per 10000'!J194</f>
        <v>0</v>
      </c>
      <c r="H140" s="9">
        <f>0.1*'[2]per 10000'!G194+0.2*'[2]per 10000'!H194+0.4*'[2]per 10000'!I194+0.2*'[2]per 10000'!J194+0.1*'[2]per 10000'!K194</f>
        <v>0</v>
      </c>
      <c r="I140" s="9">
        <f>0.1*'[2]per 10000'!H194+0.2*'[2]per 10000'!I194+0.4*'[2]per 10000'!J194+0.2*'[2]per 10000'!K194+0.1*'[2]per 10000'!L194</f>
        <v>0</v>
      </c>
      <c r="J140" s="9">
        <f>0.1*'[2]per 10000'!I194+0.2*'[2]per 10000'!J194+0.4*'[2]per 10000'!K194+0.2*'[2]per 10000'!L194+0.1*'[2]per 10000'!M194</f>
        <v>0</v>
      </c>
      <c r="K140" s="9">
        <f>0.1*'[2]per 10000'!J194+0.2*'[2]per 10000'!K194+0.4*'[2]per 10000'!L194+0.2*'[2]per 10000'!M194+0.1*'[2]per 10000'!N194</f>
        <v>0</v>
      </c>
      <c r="L140" s="9">
        <f>0.1*'[2]per 10000'!K194+0.2*'[2]per 10000'!L194+0.4*'[2]per 10000'!M194+0.2*'[2]per 10000'!N194+0.1*'[2]per 10000'!O194</f>
        <v>0</v>
      </c>
      <c r="M140" s="9">
        <f>0.1*'[2]per 10000'!L194+0.2*'[2]per 10000'!M194+0.4*'[2]per 10000'!N194+0.2*'[2]per 10000'!O194+0.1*'[2]per 10000'!P194</f>
        <v>4.013773046081387E-4</v>
      </c>
      <c r="N140" s="9">
        <f>0.1*'[2]per 10000'!M194+0.2*'[2]per 10000'!N194+0.4*'[2]per 10000'!O194+0.2*'[2]per 10000'!P194+0.1*'[2]per 10000'!Q194</f>
        <v>3.313810681925192E-3</v>
      </c>
      <c r="O140" s="9">
        <f>0.1*'[2]per 10000'!N194+0.2*'[2]per 10000'!O194+0.4*'[2]per 10000'!P194+0.2*'[2]per 10000'!Q194+0.1*'[2]per 10000'!R194</f>
        <v>9.7421118575138389E-3</v>
      </c>
      <c r="P140" s="9">
        <f>0.1*'[2]per 10000'!O194+0.2*'[2]per 10000'!P194+0.4*'[2]per 10000'!Q194+0.2*'[2]per 10000'!R194+0.1*'[2]per 10000'!S194</f>
        <v>2.0272605219202319E-2</v>
      </c>
      <c r="Q140" s="9">
        <f>0.1*'[2]per 10000'!P194+0.2*'[2]per 10000'!Q194+0.4*'[2]per 10000'!R194+0.2*'[2]per 10000'!S194+0.1*'[2]per 10000'!T194</f>
        <v>2.7222663215844014E-2</v>
      </c>
      <c r="R140" s="9">
        <f>0.1*'[2]per 10000'!Q194+0.2*'[2]per 10000'!R194+0.4*'[2]per 10000'!S194+0.2*'[2]per 10000'!T194+0.1*'[2]per 10000'!U194</f>
        <v>2.9353299795902808E-2</v>
      </c>
      <c r="S140" s="9">
        <f>0.1*'[2]per 10000'!R194+0.2*'[2]per 10000'!S194+0.4*'[2]per 10000'!T194+0.2*'[2]per 10000'!U194+0.1*'[2]per 10000'!V194</f>
        <v>2.7196132385492514E-2</v>
      </c>
      <c r="T140" s="9">
        <f>0.1*'[2]per 10000'!S194+0.2*'[2]per 10000'!T194+0.4*'[2]per 10000'!U194+0.2*'[2]per 10000'!V194+0.1*'[2]per 10000'!W194</f>
        <v>2.1984392325246509E-2</v>
      </c>
      <c r="U140" s="9">
        <f>0.1*'[2]per 10000'!T194+0.2*'[2]per 10000'!U194+0.4*'[2]per 10000'!V194+0.2*'[2]per 10000'!W194+0.1*'[2]per 10000'!X194</f>
        <v>1.9227820368249257E-2</v>
      </c>
      <c r="V140" s="9">
        <f>0.1*'[2]per 10000'!U194+0.2*'[2]per 10000'!V194+0.4*'[2]per 10000'!W194+0.2*'[2]per 10000'!X194+0.1*'[2]per 10000'!Y194</f>
        <v>1.6451590565513555E-2</v>
      </c>
      <c r="W140" s="9">
        <f>0.1*'[2]per 10000'!V194+0.2*'[2]per 10000'!W194+0.4*'[2]per 10000'!X194+0.2*'[2]per 10000'!Y194+0.1*'[2]per 10000'!Z194</f>
        <v>1.9061462141486244E-2</v>
      </c>
      <c r="X140" s="9">
        <f>0.1*'[2]per 10000'!W194+0.2*'[2]per 10000'!X194+0.4*'[2]per 10000'!Y194+0.2*'[2]per 10000'!Z194+0.1*'[2]per 10000'!AA194</f>
        <v>1.9242456332824807E-2</v>
      </c>
      <c r="Y140" s="9">
        <f>0.1*'[2]per 10000'!X194+0.2*'[2]per 10000'!Y194+0.4*'[2]per 10000'!Z194+0.2*'[2]per 10000'!AA194+0.1*'[2]per 10000'!AB194</f>
        <v>1.9489831379102839E-2</v>
      </c>
      <c r="Z140" s="9">
        <f>0.1*'[2]per 10000'!Y194+0.2*'[2]per 10000'!Z194+0.4*'[2]per 10000'!AA194+0.2*'[2]per 10000'!AB194+0.1*'[2]per 10000'!AC194</f>
        <v>1.3544723887155226E-2</v>
      </c>
      <c r="AA140" s="9">
        <f>0.1*'[2]per 10000'!Z194+0.2*'[2]per 10000'!AA194+0.4*'[2]per 10000'!AB194+0.2*'[2]per 10000'!AC194+0.1*'[2]per 10000'!AD194</f>
        <v>9.9265887165222166E-3</v>
      </c>
      <c r="AB140" s="9">
        <f>0.1*'[2]per 10000'!AA194+0.2*'[2]per 10000'!AB194+0.4*'[2]per 10000'!AC194+0.2*'[2]per 10000'!AD194+0.1*'[2]per 10000'!AE194</f>
        <v>7.1454386085895837E-3</v>
      </c>
      <c r="AC140" s="9">
        <f>0.1*'[2]per 10000'!AB194+0.2*'[2]per 10000'!AC194+0.4*'[2]per 10000'!AD194+0.2*'[2]per 10000'!AE194+0.1*'[2]per 10000'!AF194</f>
        <v>6.4367453614106399E-3</v>
      </c>
      <c r="AD140" s="9">
        <f>0.1*'[2]per 10000'!AC194+0.2*'[2]per 10000'!AD194+0.4*'[2]per 10000'!AE194+0.2*'[2]per 10000'!AF194+0.1*'[2]per 10000'!AG194</f>
        <v>6.1318610456397912E-3</v>
      </c>
      <c r="AE140" s="9">
        <f>0.1*'[2]per 10000'!AD194+0.2*'[2]per 10000'!AE194+0.4*'[2]per 10000'!AF194+0.2*'[2]per 10000'!AG194+0.1*'[2]per 10000'!AH194</f>
        <v>6.521853350577797E-3</v>
      </c>
      <c r="AF140" s="9">
        <f>(0.1*'[2]per 10000'!AE194+0.2*'[2]per 10000'!AF194+0.4*'[2]per 10000'!AG194+0.2*'[2]per 10000'!AH194)/0.9</f>
        <v>6.3160879783675985E-3</v>
      </c>
      <c r="AG140" s="9">
        <f>(0.1*'[2]per 10000'!AF194+0.2*'[2]per 10000'!AG194+0.4*'[2]per 10000'!AH194)/0.7</f>
        <v>5.9733260464076782E-3</v>
      </c>
    </row>
    <row r="141" spans="1:33" x14ac:dyDescent="0.2">
      <c r="A141" s="19" t="s">
        <v>148</v>
      </c>
      <c r="B141" s="8" t="s">
        <v>148</v>
      </c>
      <c r="C141" s="9">
        <f>0.1*'[2]per 10000'!B195+0.2*'[2]per 10000'!C195+0.4*'[2]per 10000'!D195+0.2*'[2]per 10000'!E195+0.1*'[2]per 10000'!F195</f>
        <v>0</v>
      </c>
      <c r="D141" s="9">
        <f>0.1*'[2]per 10000'!C195+0.2*'[2]per 10000'!D195+0.4*'[2]per 10000'!E195+0.2*'[2]per 10000'!F195+0.1*'[2]per 10000'!G195</f>
        <v>0</v>
      </c>
      <c r="E141" s="9">
        <f>0.1*'[2]per 10000'!D195+0.2*'[2]per 10000'!E195+0.4*'[2]per 10000'!F195+0.2*'[2]per 10000'!G195+0.1*'[2]per 10000'!H195</f>
        <v>0</v>
      </c>
      <c r="F141" s="9">
        <f>0.1*'[2]per 10000'!E195+0.2*'[2]per 10000'!F195+0.4*'[2]per 10000'!G195+0.2*'[2]per 10000'!H195+0.1*'[2]per 10000'!I195</f>
        <v>0</v>
      </c>
      <c r="G141" s="9">
        <f>0.1*'[2]per 10000'!F195+0.2*'[2]per 10000'!G195+0.4*'[2]per 10000'!H195+0.2*'[2]per 10000'!I195+0.1*'[2]per 10000'!J195</f>
        <v>0</v>
      </c>
      <c r="H141" s="9">
        <f>0.1*'[2]per 10000'!G195+0.2*'[2]per 10000'!H195+0.4*'[2]per 10000'!I195+0.2*'[2]per 10000'!J195+0.1*'[2]per 10000'!K195</f>
        <v>0</v>
      </c>
      <c r="I141" s="9">
        <f>0.1*'[2]per 10000'!H195+0.2*'[2]per 10000'!I195+0.4*'[2]per 10000'!J195+0.2*'[2]per 10000'!K195+0.1*'[2]per 10000'!L195</f>
        <v>0</v>
      </c>
      <c r="J141" s="9">
        <f>0.1*'[2]per 10000'!I195+0.2*'[2]per 10000'!J195+0.4*'[2]per 10000'!K195+0.2*'[2]per 10000'!L195+0.1*'[2]per 10000'!M195</f>
        <v>0</v>
      </c>
      <c r="K141" s="9">
        <f>0.1*'[2]per 10000'!J195+0.2*'[2]per 10000'!K195+0.4*'[2]per 10000'!L195+0.2*'[2]per 10000'!M195+0.1*'[2]per 10000'!N195</f>
        <v>0</v>
      </c>
      <c r="L141" s="9">
        <f>0.1*'[2]per 10000'!K195+0.2*'[2]per 10000'!L195+0.4*'[2]per 10000'!M195+0.2*'[2]per 10000'!N195+0.1*'[2]per 10000'!O195</f>
        <v>0</v>
      </c>
      <c r="M141" s="9">
        <f>0.1*'[2]per 10000'!L195+0.2*'[2]per 10000'!M195+0.4*'[2]per 10000'!N195+0.2*'[2]per 10000'!O195+0.1*'[2]per 10000'!P195</f>
        <v>0</v>
      </c>
      <c r="N141" s="9">
        <f>0.1*'[2]per 10000'!M195+0.2*'[2]per 10000'!N195+0.4*'[2]per 10000'!O195+0.2*'[2]per 10000'!P195+0.1*'[2]per 10000'!Q195</f>
        <v>0</v>
      </c>
      <c r="O141" s="9">
        <f>0.1*'[2]per 10000'!N195+0.2*'[2]per 10000'!O195+0.4*'[2]per 10000'!P195+0.2*'[2]per 10000'!Q195+0.1*'[2]per 10000'!R195</f>
        <v>0</v>
      </c>
      <c r="P141" s="9">
        <f>0.1*'[2]per 10000'!O195+0.2*'[2]per 10000'!P195+0.4*'[2]per 10000'!Q195+0.2*'[2]per 10000'!R195+0.1*'[2]per 10000'!S195</f>
        <v>0</v>
      </c>
      <c r="Q141" s="9">
        <f>0.1*'[2]per 10000'!P195+0.2*'[2]per 10000'!Q195+0.4*'[2]per 10000'!R195+0.2*'[2]per 10000'!S195+0.1*'[2]per 10000'!T195</f>
        <v>0</v>
      </c>
      <c r="R141" s="9">
        <f>0.1*'[2]per 10000'!Q195+0.2*'[2]per 10000'!R195+0.4*'[2]per 10000'!S195+0.2*'[2]per 10000'!T195+0.1*'[2]per 10000'!U195</f>
        <v>0</v>
      </c>
      <c r="S141" s="9">
        <f>0.1*'[2]per 10000'!R195+0.2*'[2]per 10000'!S195+0.4*'[2]per 10000'!T195+0.2*'[2]per 10000'!U195+0.1*'[2]per 10000'!V195</f>
        <v>0</v>
      </c>
      <c r="T141" s="9">
        <f>0.1*'[2]per 10000'!S195+0.2*'[2]per 10000'!T195+0.4*'[2]per 10000'!U195+0.2*'[2]per 10000'!V195+0.1*'[2]per 10000'!W195</f>
        <v>0</v>
      </c>
      <c r="U141" s="9">
        <f>0.1*'[2]per 10000'!T195+0.2*'[2]per 10000'!U195+0.4*'[2]per 10000'!V195+0.2*'[2]per 10000'!W195+0.1*'[2]per 10000'!X195</f>
        <v>0</v>
      </c>
      <c r="V141" s="9">
        <f>0.1*'[2]per 10000'!U195+0.2*'[2]per 10000'!V195+0.4*'[2]per 10000'!W195+0.2*'[2]per 10000'!X195+0.1*'[2]per 10000'!Y195</f>
        <v>0</v>
      </c>
      <c r="W141" s="9">
        <f>0.1*'[2]per 10000'!V195+0.2*'[2]per 10000'!W195+0.4*'[2]per 10000'!X195+0.2*'[2]per 10000'!Y195+0.1*'[2]per 10000'!Z195</f>
        <v>0</v>
      </c>
      <c r="X141" s="9">
        <f>0.1*'[2]per 10000'!W195+0.2*'[2]per 10000'!X195+0.4*'[2]per 10000'!Y195+0.2*'[2]per 10000'!Z195+0.1*'[2]per 10000'!AA195</f>
        <v>0</v>
      </c>
      <c r="Y141" s="9">
        <f>0.1*'[2]per 10000'!X195+0.2*'[2]per 10000'!Y195+0.4*'[2]per 10000'!Z195+0.2*'[2]per 10000'!AA195+0.1*'[2]per 10000'!AB195</f>
        <v>0</v>
      </c>
      <c r="Z141" s="9">
        <f>0.1*'[2]per 10000'!Y195+0.2*'[2]per 10000'!Z195+0.4*'[2]per 10000'!AA195+0.2*'[2]per 10000'!AB195+0.1*'[2]per 10000'!AC195</f>
        <v>0</v>
      </c>
      <c r="AA141" s="9">
        <f>0.1*'[2]per 10000'!Z195+0.2*'[2]per 10000'!AA195+0.4*'[2]per 10000'!AB195+0.2*'[2]per 10000'!AC195+0.1*'[2]per 10000'!AD195</f>
        <v>0</v>
      </c>
      <c r="AB141" s="9">
        <f>0.1*'[2]per 10000'!AA195+0.2*'[2]per 10000'!AB195+0.4*'[2]per 10000'!AC195+0.2*'[2]per 10000'!AD195+0.1*'[2]per 10000'!AE195</f>
        <v>0</v>
      </c>
      <c r="AC141" s="9">
        <f>0.1*'[2]per 10000'!AB195+0.2*'[2]per 10000'!AC195+0.4*'[2]per 10000'!AD195+0.2*'[2]per 10000'!AE195+0.1*'[2]per 10000'!AF195</f>
        <v>0</v>
      </c>
      <c r="AD141" s="9">
        <f>0.1*'[2]per 10000'!AC195+0.2*'[2]per 10000'!AD195+0.4*'[2]per 10000'!AE195+0.2*'[2]per 10000'!AF195+0.1*'[2]per 10000'!AG195</f>
        <v>0</v>
      </c>
      <c r="AE141" s="9">
        <f>0.1*'[2]per 10000'!AD195+0.2*'[2]per 10000'!AE195+0.4*'[2]per 10000'!AF195+0.2*'[2]per 10000'!AG195+0.1*'[2]per 10000'!AH195</f>
        <v>0</v>
      </c>
      <c r="AF141" s="9">
        <f>(0.1*'[2]per 10000'!AE195+0.2*'[2]per 10000'!AF195+0.4*'[2]per 10000'!AG195+0.2*'[2]per 10000'!AH195)/0.9</f>
        <v>0</v>
      </c>
      <c r="AG141" s="9">
        <f>(0.1*'[2]per 10000'!AF195+0.2*'[2]per 10000'!AG195+0.4*'[2]per 10000'!AH195)/0.7</f>
        <v>0</v>
      </c>
    </row>
    <row r="142" spans="1:33" x14ac:dyDescent="0.2">
      <c r="A142" s="19" t="s">
        <v>149</v>
      </c>
      <c r="B142" s="8" t="s">
        <v>149</v>
      </c>
      <c r="C142" s="9">
        <f>0.1*'[2]per 10000'!B196+0.2*'[2]per 10000'!C196+0.4*'[2]per 10000'!D196+0.2*'[2]per 10000'!E196+0.1*'[2]per 10000'!F196</f>
        <v>0</v>
      </c>
      <c r="D142" s="9">
        <f>0.1*'[2]per 10000'!C196+0.2*'[2]per 10000'!D196+0.4*'[2]per 10000'!E196+0.2*'[2]per 10000'!F196+0.1*'[2]per 10000'!G196</f>
        <v>0</v>
      </c>
      <c r="E142" s="9">
        <f>0.1*'[2]per 10000'!D196+0.2*'[2]per 10000'!E196+0.4*'[2]per 10000'!F196+0.2*'[2]per 10000'!G196+0.1*'[2]per 10000'!H196</f>
        <v>0</v>
      </c>
      <c r="F142" s="9">
        <f>0.1*'[2]per 10000'!E196+0.2*'[2]per 10000'!F196+0.4*'[2]per 10000'!G196+0.2*'[2]per 10000'!H196+0.1*'[2]per 10000'!I196</f>
        <v>0</v>
      </c>
      <c r="G142" s="9">
        <f>0.1*'[2]per 10000'!F196+0.2*'[2]per 10000'!G196+0.4*'[2]per 10000'!H196+0.2*'[2]per 10000'!I196+0.1*'[2]per 10000'!J196</f>
        <v>0</v>
      </c>
      <c r="H142" s="9">
        <f>0.1*'[2]per 10000'!G196+0.2*'[2]per 10000'!H196+0.4*'[2]per 10000'!I196+0.2*'[2]per 10000'!J196+0.1*'[2]per 10000'!K196</f>
        <v>0</v>
      </c>
      <c r="I142" s="9">
        <f>0.1*'[2]per 10000'!H196+0.2*'[2]per 10000'!I196+0.4*'[2]per 10000'!J196+0.2*'[2]per 10000'!K196+0.1*'[2]per 10000'!L196</f>
        <v>0</v>
      </c>
      <c r="J142" s="9">
        <f>0.1*'[2]per 10000'!I196+0.2*'[2]per 10000'!J196+0.4*'[2]per 10000'!K196+0.2*'[2]per 10000'!L196+0.1*'[2]per 10000'!M196</f>
        <v>0</v>
      </c>
      <c r="K142" s="9">
        <f>0.1*'[2]per 10000'!J196+0.2*'[2]per 10000'!K196+0.4*'[2]per 10000'!L196+0.2*'[2]per 10000'!M196+0.1*'[2]per 10000'!N196</f>
        <v>0</v>
      </c>
      <c r="L142" s="9">
        <f>0.1*'[2]per 10000'!K196+0.2*'[2]per 10000'!L196+0.4*'[2]per 10000'!M196+0.2*'[2]per 10000'!N196+0.1*'[2]per 10000'!O196</f>
        <v>0</v>
      </c>
      <c r="M142" s="9">
        <f>0.1*'[2]per 10000'!L196+0.2*'[2]per 10000'!M196+0.4*'[2]per 10000'!N196+0.2*'[2]per 10000'!O196+0.1*'[2]per 10000'!P196</f>
        <v>0</v>
      </c>
      <c r="N142" s="9">
        <f>0.1*'[2]per 10000'!M196+0.2*'[2]per 10000'!N196+0.4*'[2]per 10000'!O196+0.2*'[2]per 10000'!P196+0.1*'[2]per 10000'!Q196</f>
        <v>0</v>
      </c>
      <c r="O142" s="9">
        <f>0.1*'[2]per 10000'!N196+0.2*'[2]per 10000'!O196+0.4*'[2]per 10000'!P196+0.2*'[2]per 10000'!Q196+0.1*'[2]per 10000'!R196</f>
        <v>0</v>
      </c>
      <c r="P142" s="9">
        <f>0.1*'[2]per 10000'!O196+0.2*'[2]per 10000'!P196+0.4*'[2]per 10000'!Q196+0.2*'[2]per 10000'!R196+0.1*'[2]per 10000'!S196</f>
        <v>0</v>
      </c>
      <c r="Q142" s="9">
        <f>0.1*'[2]per 10000'!P196+0.2*'[2]per 10000'!Q196+0.4*'[2]per 10000'!R196+0.2*'[2]per 10000'!S196+0.1*'[2]per 10000'!T196</f>
        <v>0</v>
      </c>
      <c r="R142" s="9">
        <f>0.1*'[2]per 10000'!Q196+0.2*'[2]per 10000'!R196+0.4*'[2]per 10000'!S196+0.2*'[2]per 10000'!T196+0.1*'[2]per 10000'!U196</f>
        <v>0</v>
      </c>
      <c r="S142" s="9">
        <f>0.1*'[2]per 10000'!R196+0.2*'[2]per 10000'!S196+0.4*'[2]per 10000'!T196+0.2*'[2]per 10000'!U196+0.1*'[2]per 10000'!V196</f>
        <v>0</v>
      </c>
      <c r="T142" s="9">
        <f>0.1*'[2]per 10000'!S196+0.2*'[2]per 10000'!T196+0.4*'[2]per 10000'!U196+0.2*'[2]per 10000'!V196+0.1*'[2]per 10000'!W196</f>
        <v>0</v>
      </c>
      <c r="U142" s="9">
        <f>0.1*'[2]per 10000'!T196+0.2*'[2]per 10000'!U196+0.4*'[2]per 10000'!V196+0.2*'[2]per 10000'!W196+0.1*'[2]per 10000'!X196</f>
        <v>0</v>
      </c>
      <c r="V142" s="9">
        <f>0.1*'[2]per 10000'!U196+0.2*'[2]per 10000'!V196+0.4*'[2]per 10000'!W196+0.2*'[2]per 10000'!X196+0.1*'[2]per 10000'!Y196</f>
        <v>0</v>
      </c>
      <c r="W142" s="9">
        <f>0.1*'[2]per 10000'!V196+0.2*'[2]per 10000'!W196+0.4*'[2]per 10000'!X196+0.2*'[2]per 10000'!Y196+0.1*'[2]per 10000'!Z196</f>
        <v>0</v>
      </c>
      <c r="X142" s="9">
        <f>0.1*'[2]per 10000'!W196+0.2*'[2]per 10000'!X196+0.4*'[2]per 10000'!Y196+0.2*'[2]per 10000'!Z196+0.1*'[2]per 10000'!AA196</f>
        <v>0</v>
      </c>
      <c r="Y142" s="9">
        <f>0.1*'[2]per 10000'!X196+0.2*'[2]per 10000'!Y196+0.4*'[2]per 10000'!Z196+0.2*'[2]per 10000'!AA196+0.1*'[2]per 10000'!AB196</f>
        <v>0</v>
      </c>
      <c r="Z142" s="9">
        <f>0.1*'[2]per 10000'!Y196+0.2*'[2]per 10000'!Z196+0.4*'[2]per 10000'!AA196+0.2*'[2]per 10000'!AB196+0.1*'[2]per 10000'!AC196</f>
        <v>0</v>
      </c>
      <c r="AA142" s="9">
        <f>0.1*'[2]per 10000'!Z196+0.2*'[2]per 10000'!AA196+0.4*'[2]per 10000'!AB196+0.2*'[2]per 10000'!AC196+0.1*'[2]per 10000'!AD196</f>
        <v>0</v>
      </c>
      <c r="AB142" s="9">
        <f>0.1*'[2]per 10000'!AA196+0.2*'[2]per 10000'!AB196+0.4*'[2]per 10000'!AC196+0.2*'[2]per 10000'!AD196+0.1*'[2]per 10000'!AE196</f>
        <v>0</v>
      </c>
      <c r="AC142" s="9">
        <f>0.1*'[2]per 10000'!AB196+0.2*'[2]per 10000'!AC196+0.4*'[2]per 10000'!AD196+0.2*'[2]per 10000'!AE196+0.1*'[2]per 10000'!AF196</f>
        <v>0</v>
      </c>
      <c r="AD142" s="9">
        <f>0.1*'[2]per 10000'!AC196+0.2*'[2]per 10000'!AD196+0.4*'[2]per 10000'!AE196+0.2*'[2]per 10000'!AF196+0.1*'[2]per 10000'!AG196</f>
        <v>0</v>
      </c>
      <c r="AE142" s="9">
        <f>0.1*'[2]per 10000'!AD196+0.2*'[2]per 10000'!AE196+0.4*'[2]per 10000'!AF196+0.2*'[2]per 10000'!AG196+0.1*'[2]per 10000'!AH196</f>
        <v>0</v>
      </c>
      <c r="AF142" s="9">
        <f>(0.1*'[2]per 10000'!AE196+0.2*'[2]per 10000'!AF196+0.4*'[2]per 10000'!AG196+0.2*'[2]per 10000'!AH196)/0.9</f>
        <v>0</v>
      </c>
      <c r="AG142" s="9">
        <f>(0.1*'[2]per 10000'!AF196+0.2*'[2]per 10000'!AG196+0.4*'[2]per 10000'!AH196)/0.7</f>
        <v>0</v>
      </c>
    </row>
    <row r="143" spans="1:33" x14ac:dyDescent="0.2">
      <c r="A143" s="19" t="s">
        <v>150</v>
      </c>
      <c r="B143" s="8" t="s">
        <v>150</v>
      </c>
      <c r="C143" s="9">
        <f>0.1*'[2]per 10000'!B198+0.2*'[2]per 10000'!C198+0.4*'[2]per 10000'!D198+0.2*'[2]per 10000'!E198+0.1*'[2]per 10000'!F198</f>
        <v>6.1586175640614665E-2</v>
      </c>
      <c r="D143" s="9">
        <f>0.1*'[2]per 10000'!C198+0.2*'[2]per 10000'!D198+0.4*'[2]per 10000'!E198+0.2*'[2]per 10000'!F198+0.1*'[2]per 10000'!G198</f>
        <v>3.0793087820307333E-2</v>
      </c>
      <c r="E143" s="9">
        <f>0.1*'[2]per 10000'!D198+0.2*'[2]per 10000'!E198+0.4*'[2]per 10000'!F198+0.2*'[2]per 10000'!G198+0.1*'[2]per 10000'!H198</f>
        <v>0</v>
      </c>
      <c r="F143" s="9">
        <f>0.1*'[2]per 10000'!E198+0.2*'[2]per 10000'!F198+0.4*'[2]per 10000'!G198+0.2*'[2]per 10000'!H198+0.1*'[2]per 10000'!I198</f>
        <v>0</v>
      </c>
      <c r="G143" s="9">
        <f>0.1*'[2]per 10000'!F198+0.2*'[2]per 10000'!G198+0.4*'[2]per 10000'!H198+0.2*'[2]per 10000'!I198+0.1*'[2]per 10000'!J198</f>
        <v>0</v>
      </c>
      <c r="H143" s="9">
        <f>0.1*'[2]per 10000'!G198+0.2*'[2]per 10000'!H198+0.4*'[2]per 10000'!I198+0.2*'[2]per 10000'!J198+0.1*'[2]per 10000'!K198</f>
        <v>0</v>
      </c>
      <c r="I143" s="9">
        <f>0.1*'[2]per 10000'!H198+0.2*'[2]per 10000'!I198+0.4*'[2]per 10000'!J198+0.2*'[2]per 10000'!K198+0.1*'[2]per 10000'!L198</f>
        <v>0</v>
      </c>
      <c r="J143" s="9">
        <f>0.1*'[2]per 10000'!I198+0.2*'[2]per 10000'!J198+0.4*'[2]per 10000'!K198+0.2*'[2]per 10000'!L198+0.1*'[2]per 10000'!M198</f>
        <v>0</v>
      </c>
      <c r="K143" s="9">
        <f>0.1*'[2]per 10000'!J198+0.2*'[2]per 10000'!K198+0.4*'[2]per 10000'!L198+0.2*'[2]per 10000'!M198+0.1*'[2]per 10000'!N198</f>
        <v>0</v>
      </c>
      <c r="L143" s="9">
        <f>0.1*'[2]per 10000'!K198+0.2*'[2]per 10000'!L198+0.4*'[2]per 10000'!M198+0.2*'[2]per 10000'!N198+0.1*'[2]per 10000'!O198</f>
        <v>0</v>
      </c>
      <c r="M143" s="9">
        <f>0.1*'[2]per 10000'!L198+0.2*'[2]per 10000'!M198+0.4*'[2]per 10000'!N198+0.2*'[2]per 10000'!O198+0.1*'[2]per 10000'!P198</f>
        <v>0</v>
      </c>
      <c r="N143" s="9">
        <f>0.1*'[2]per 10000'!M198+0.2*'[2]per 10000'!N198+0.4*'[2]per 10000'!O198+0.2*'[2]per 10000'!P198+0.1*'[2]per 10000'!Q198</f>
        <v>0</v>
      </c>
      <c r="O143" s="9">
        <f>0.1*'[2]per 10000'!N198+0.2*'[2]per 10000'!O198+0.4*'[2]per 10000'!P198+0.2*'[2]per 10000'!Q198+0.1*'[2]per 10000'!R198</f>
        <v>0</v>
      </c>
      <c r="P143" s="9">
        <f>0.1*'[2]per 10000'!O198+0.2*'[2]per 10000'!P198+0.4*'[2]per 10000'!Q198+0.2*'[2]per 10000'!R198+0.1*'[2]per 10000'!S198</f>
        <v>0</v>
      </c>
      <c r="Q143" s="9">
        <f>0.1*'[2]per 10000'!P198+0.2*'[2]per 10000'!Q198+0.4*'[2]per 10000'!R198+0.2*'[2]per 10000'!S198+0.1*'[2]per 10000'!T198</f>
        <v>0</v>
      </c>
      <c r="R143" s="9">
        <f>0.1*'[2]per 10000'!Q198+0.2*'[2]per 10000'!R198+0.4*'[2]per 10000'!S198+0.2*'[2]per 10000'!T198+0.1*'[2]per 10000'!U198</f>
        <v>0</v>
      </c>
      <c r="S143" s="9">
        <f>0.1*'[2]per 10000'!R198+0.2*'[2]per 10000'!S198+0.4*'[2]per 10000'!T198+0.2*'[2]per 10000'!U198+0.1*'[2]per 10000'!V198</f>
        <v>0</v>
      </c>
      <c r="T143" s="9">
        <f>0.1*'[2]per 10000'!S198+0.2*'[2]per 10000'!T198+0.4*'[2]per 10000'!U198+0.2*'[2]per 10000'!V198+0.1*'[2]per 10000'!W198</f>
        <v>0</v>
      </c>
      <c r="U143" s="9">
        <f>0.1*'[2]per 10000'!T198+0.2*'[2]per 10000'!U198+0.4*'[2]per 10000'!V198+0.2*'[2]per 10000'!W198+0.1*'[2]per 10000'!X198</f>
        <v>0</v>
      </c>
      <c r="V143" s="9">
        <f>0.1*'[2]per 10000'!U198+0.2*'[2]per 10000'!V198+0.4*'[2]per 10000'!W198+0.2*'[2]per 10000'!X198+0.1*'[2]per 10000'!Y198</f>
        <v>0</v>
      </c>
      <c r="W143" s="9">
        <f>0.1*'[2]per 10000'!V198+0.2*'[2]per 10000'!W198+0.4*'[2]per 10000'!X198+0.2*'[2]per 10000'!Y198+0.1*'[2]per 10000'!Z198</f>
        <v>0</v>
      </c>
      <c r="X143" s="9">
        <f>0.1*'[2]per 10000'!W198+0.2*'[2]per 10000'!X198+0.4*'[2]per 10000'!Y198+0.2*'[2]per 10000'!Z198+0.1*'[2]per 10000'!AA198</f>
        <v>0</v>
      </c>
      <c r="Y143" s="9">
        <f>0.1*'[2]per 10000'!X198+0.2*'[2]per 10000'!Y198+0.4*'[2]per 10000'!Z198+0.2*'[2]per 10000'!AA198+0.1*'[2]per 10000'!AB198</f>
        <v>0</v>
      </c>
      <c r="Z143" s="9">
        <f>0.1*'[2]per 10000'!Y198+0.2*'[2]per 10000'!Z198+0.4*'[2]per 10000'!AA198+0.2*'[2]per 10000'!AB198+0.1*'[2]per 10000'!AC198</f>
        <v>0</v>
      </c>
      <c r="AA143" s="9">
        <f>0.1*'[2]per 10000'!Z198+0.2*'[2]per 10000'!AA198+0.4*'[2]per 10000'!AB198+0.2*'[2]per 10000'!AC198+0.1*'[2]per 10000'!AD198</f>
        <v>0</v>
      </c>
      <c r="AB143" s="9">
        <f>0.1*'[2]per 10000'!AA198+0.2*'[2]per 10000'!AB198+0.4*'[2]per 10000'!AC198+0.2*'[2]per 10000'!AD198+0.1*'[2]per 10000'!AE198</f>
        <v>0</v>
      </c>
      <c r="AC143" s="9">
        <f>0.1*'[2]per 10000'!AB198+0.2*'[2]per 10000'!AC198+0.4*'[2]per 10000'!AD198+0.2*'[2]per 10000'!AE198+0.1*'[2]per 10000'!AF198</f>
        <v>0</v>
      </c>
      <c r="AD143" s="9">
        <f>0.1*'[2]per 10000'!AC198+0.2*'[2]per 10000'!AD198+0.4*'[2]per 10000'!AE198+0.2*'[2]per 10000'!AF198+0.1*'[2]per 10000'!AG198</f>
        <v>0</v>
      </c>
      <c r="AE143" s="9">
        <f>0.1*'[2]per 10000'!AD198+0.2*'[2]per 10000'!AE198+0.4*'[2]per 10000'!AF198+0.2*'[2]per 10000'!AG198+0.1*'[2]per 10000'!AH198</f>
        <v>0</v>
      </c>
      <c r="AF143" s="9">
        <f>(0.1*'[2]per 10000'!AE198+0.2*'[2]per 10000'!AF198+0.4*'[2]per 10000'!AG198+0.2*'[2]per 10000'!AH198)/0.9</f>
        <v>0</v>
      </c>
      <c r="AG143" s="9">
        <f>(0.1*'[2]per 10000'!AF198+0.2*'[2]per 10000'!AG198+0.4*'[2]per 10000'!AH198)/0.7</f>
        <v>0</v>
      </c>
    </row>
    <row r="144" spans="1:33" x14ac:dyDescent="0.2">
      <c r="A144" s="19" t="s">
        <v>151</v>
      </c>
      <c r="B144" s="8" t="s">
        <v>151</v>
      </c>
      <c r="C144" s="9">
        <f>0.1*'[2]per 10000'!B199+0.2*'[2]per 10000'!C199+0.4*'[2]per 10000'!D199+0.2*'[2]per 10000'!E199+0.1*'[2]per 10000'!F199</f>
        <v>0</v>
      </c>
      <c r="D144" s="9">
        <f>0.1*'[2]per 10000'!C199+0.2*'[2]per 10000'!D199+0.4*'[2]per 10000'!E199+0.2*'[2]per 10000'!F199+0.1*'[2]per 10000'!G199</f>
        <v>0</v>
      </c>
      <c r="E144" s="9">
        <f>0.1*'[2]per 10000'!D199+0.2*'[2]per 10000'!E199+0.4*'[2]per 10000'!F199+0.2*'[2]per 10000'!G199+0.1*'[2]per 10000'!H199</f>
        <v>0</v>
      </c>
      <c r="F144" s="9">
        <f>0.1*'[2]per 10000'!E199+0.2*'[2]per 10000'!F199+0.4*'[2]per 10000'!G199+0.2*'[2]per 10000'!H199+0.1*'[2]per 10000'!I199</f>
        <v>0</v>
      </c>
      <c r="G144" s="9">
        <f>0.1*'[2]per 10000'!F199+0.2*'[2]per 10000'!G199+0.4*'[2]per 10000'!H199+0.2*'[2]per 10000'!I199+0.1*'[2]per 10000'!J199</f>
        <v>0</v>
      </c>
      <c r="H144" s="9">
        <f>0.1*'[2]per 10000'!G199+0.2*'[2]per 10000'!H199+0.4*'[2]per 10000'!I199+0.2*'[2]per 10000'!J199+0.1*'[2]per 10000'!K199</f>
        <v>0</v>
      </c>
      <c r="I144" s="9">
        <f>0.1*'[2]per 10000'!H199+0.2*'[2]per 10000'!I199+0.4*'[2]per 10000'!J199+0.2*'[2]per 10000'!K199+0.1*'[2]per 10000'!L199</f>
        <v>0</v>
      </c>
      <c r="J144" s="9">
        <f>0.1*'[2]per 10000'!I199+0.2*'[2]per 10000'!J199+0.4*'[2]per 10000'!K199+0.2*'[2]per 10000'!L199+0.1*'[2]per 10000'!M199</f>
        <v>0</v>
      </c>
      <c r="K144" s="9">
        <f>0.1*'[2]per 10000'!J199+0.2*'[2]per 10000'!K199+0.4*'[2]per 10000'!L199+0.2*'[2]per 10000'!M199+0.1*'[2]per 10000'!N199</f>
        <v>0</v>
      </c>
      <c r="L144" s="9">
        <f>0.1*'[2]per 10000'!K199+0.2*'[2]per 10000'!L199+0.4*'[2]per 10000'!M199+0.2*'[2]per 10000'!N199+0.1*'[2]per 10000'!O199</f>
        <v>0</v>
      </c>
      <c r="M144" s="9">
        <f>0.1*'[2]per 10000'!L199+0.2*'[2]per 10000'!M199+0.4*'[2]per 10000'!N199+0.2*'[2]per 10000'!O199+0.1*'[2]per 10000'!P199</f>
        <v>0</v>
      </c>
      <c r="N144" s="9">
        <f>0.1*'[2]per 10000'!M199+0.2*'[2]per 10000'!N199+0.4*'[2]per 10000'!O199+0.2*'[2]per 10000'!P199+0.1*'[2]per 10000'!Q199</f>
        <v>0</v>
      </c>
      <c r="O144" s="9">
        <f>0.1*'[2]per 10000'!N199+0.2*'[2]per 10000'!O199+0.4*'[2]per 10000'!P199+0.2*'[2]per 10000'!Q199+0.1*'[2]per 10000'!R199</f>
        <v>0</v>
      </c>
      <c r="P144" s="9">
        <f>0.1*'[2]per 10000'!O199+0.2*'[2]per 10000'!P199+0.4*'[2]per 10000'!Q199+0.2*'[2]per 10000'!R199+0.1*'[2]per 10000'!S199</f>
        <v>0</v>
      </c>
      <c r="Q144" s="9">
        <f>0.1*'[2]per 10000'!P199+0.2*'[2]per 10000'!Q199+0.4*'[2]per 10000'!R199+0.2*'[2]per 10000'!S199+0.1*'[2]per 10000'!T199</f>
        <v>0</v>
      </c>
      <c r="R144" s="9">
        <f>0.1*'[2]per 10000'!Q199+0.2*'[2]per 10000'!R199+0.4*'[2]per 10000'!S199+0.2*'[2]per 10000'!T199+0.1*'[2]per 10000'!U199</f>
        <v>0</v>
      </c>
      <c r="S144" s="9">
        <f>0.1*'[2]per 10000'!R199+0.2*'[2]per 10000'!S199+0.4*'[2]per 10000'!T199+0.2*'[2]per 10000'!U199+0.1*'[2]per 10000'!V199</f>
        <v>0</v>
      </c>
      <c r="T144" s="9">
        <f>0.1*'[2]per 10000'!S199+0.2*'[2]per 10000'!T199+0.4*'[2]per 10000'!U199+0.2*'[2]per 10000'!V199+0.1*'[2]per 10000'!W199</f>
        <v>0</v>
      </c>
      <c r="U144" s="9">
        <f>0.1*'[2]per 10000'!T199+0.2*'[2]per 10000'!U199+0.4*'[2]per 10000'!V199+0.2*'[2]per 10000'!W199+0.1*'[2]per 10000'!X199</f>
        <v>0</v>
      </c>
      <c r="V144" s="9">
        <f>0.1*'[2]per 10000'!U199+0.2*'[2]per 10000'!V199+0.4*'[2]per 10000'!W199+0.2*'[2]per 10000'!X199+0.1*'[2]per 10000'!Y199</f>
        <v>0</v>
      </c>
      <c r="W144" s="9">
        <f>0.1*'[2]per 10000'!V199+0.2*'[2]per 10000'!W199+0.4*'[2]per 10000'!X199+0.2*'[2]per 10000'!Y199+0.1*'[2]per 10000'!Z199</f>
        <v>2.5663071830761067E-3</v>
      </c>
      <c r="X144" s="9">
        <f>0.1*'[2]per 10000'!W199+0.2*'[2]per 10000'!X199+0.4*'[2]per 10000'!Y199+0.2*'[2]per 10000'!Z199+0.1*'[2]per 10000'!AA199</f>
        <v>9.507470214652005E-3</v>
      </c>
      <c r="Y144" s="9">
        <f>0.1*'[2]per 10000'!X199+0.2*'[2]per 10000'!Y199+0.4*'[2]per 10000'!Z199+0.2*'[2]per 10000'!AA199+0.1*'[2]per 10000'!AB199</f>
        <v>2.394668380318233E-2</v>
      </c>
      <c r="Z144" s="9">
        <f>0.1*'[2]per 10000'!Y199+0.2*'[2]per 10000'!Z199+0.4*'[2]per 10000'!AA199+0.2*'[2]per 10000'!AB199+0.1*'[2]per 10000'!AC199</f>
        <v>3.8571343714462511E-2</v>
      </c>
      <c r="AA144" s="9">
        <f>0.1*'[2]per 10000'!Z199+0.2*'[2]per 10000'!AA199+0.4*'[2]per 10000'!AB199+0.2*'[2]per 10000'!AC199+0.1*'[2]per 10000'!AD199</f>
        <v>4.3194630788697952E-2</v>
      </c>
      <c r="AB144" s="9">
        <f>0.1*'[2]per 10000'!AA199+0.2*'[2]per 10000'!AB199+0.4*'[2]per 10000'!AC199+0.2*'[2]per 10000'!AD199+0.1*'[2]per 10000'!AE199</f>
        <v>3.8541619422474402E-2</v>
      </c>
      <c r="AC144" s="9">
        <f>0.1*'[2]per 10000'!AB199+0.2*'[2]per 10000'!AC199+0.4*'[2]per 10000'!AD199+0.2*'[2]per 10000'!AE199+0.1*'[2]per 10000'!AF199</f>
        <v>1.7083381786987303E-2</v>
      </c>
      <c r="AD144" s="9">
        <f>0.1*'[2]per 10000'!AC199+0.2*'[2]per 10000'!AD199+0.4*'[2]per 10000'!AE199+0.2*'[2]per 10000'!AF199+0.1*'[2]per 10000'!AG199</f>
        <v>6.0758192065544919E-3</v>
      </c>
      <c r="AE144" s="9">
        <f>0.1*'[2]per 10000'!AD199+0.2*'[2]per 10000'!AE199+0.4*'[2]per 10000'!AF199+0.2*'[2]per 10000'!AG199+0.1*'[2]per 10000'!AH199</f>
        <v>0</v>
      </c>
      <c r="AF144" s="9">
        <f>(0.1*'[2]per 10000'!AE199+0.2*'[2]per 10000'!AF199+0.4*'[2]per 10000'!AG199+0.2*'[2]per 10000'!AH199)/0.9</f>
        <v>0</v>
      </c>
      <c r="AG144" s="9">
        <f>(0.1*'[2]per 10000'!AF199+0.2*'[2]per 10000'!AG199+0.4*'[2]per 10000'!AH199)/0.7</f>
        <v>0</v>
      </c>
    </row>
    <row r="145" spans="1:33" x14ac:dyDescent="0.2">
      <c r="A145" s="19" t="s">
        <v>152</v>
      </c>
      <c r="B145" s="8" t="s">
        <v>195</v>
      </c>
      <c r="C145" s="9">
        <f>0.1*'[2]per 10000'!B200+0.2*'[2]per 10000'!C200+0.4*'[2]per 10000'!D200+0.2*'[2]per 10000'!E200+0.1*'[2]per 10000'!F200</f>
        <v>0.15739181608987871</v>
      </c>
      <c r="D145" s="9">
        <f>0.1*'[2]per 10000'!C200+0.2*'[2]per 10000'!D200+0.4*'[2]per 10000'!E200+0.2*'[2]per 10000'!F200+0.1*'[2]per 10000'!G200</f>
        <v>0.29703596049967829</v>
      </c>
      <c r="E145" s="9">
        <f>0.1*'[2]per 10000'!D200+0.2*'[2]per 10000'!E200+0.4*'[2]per 10000'!F200+0.2*'[2]per 10000'!G200+0.1*'[2]per 10000'!H200</f>
        <v>0.42488276631461958</v>
      </c>
      <c r="F145" s="9">
        <f>0.1*'[2]per 10000'!E200+0.2*'[2]per 10000'!F200+0.4*'[2]per 10000'!G200+0.2*'[2]per 10000'!H200+0.1*'[2]per 10000'!I200</f>
        <v>0.55855568439842285</v>
      </c>
      <c r="G145" s="9">
        <f>0.1*'[2]per 10000'!F200+0.2*'[2]per 10000'!G200+0.4*'[2]per 10000'!H200+0.2*'[2]per 10000'!I200+0.1*'[2]per 10000'!J200</f>
        <v>0.58264789789397675</v>
      </c>
      <c r="H145" s="9">
        <f>0.1*'[2]per 10000'!G200+0.2*'[2]per 10000'!H200+0.4*'[2]per 10000'!I200+0.2*'[2]per 10000'!J200+0.1*'[2]per 10000'!K200</f>
        <v>0.58477226931739112</v>
      </c>
      <c r="I145" s="9">
        <f>0.1*'[2]per 10000'!H200+0.2*'[2]per 10000'!I200+0.4*'[2]per 10000'!J200+0.2*'[2]per 10000'!K200+0.1*'[2]per 10000'!L200</f>
        <v>0.54085896904008846</v>
      </c>
      <c r="J145" s="9">
        <f>0.1*'[2]per 10000'!I200+0.2*'[2]per 10000'!J200+0.4*'[2]per 10000'!K200+0.2*'[2]per 10000'!L200+0.1*'[2]per 10000'!M200</f>
        <v>0.37862208542608949</v>
      </c>
      <c r="K145" s="9">
        <f>0.1*'[2]per 10000'!J200+0.2*'[2]per 10000'!K200+0.4*'[2]per 10000'!L200+0.2*'[2]per 10000'!M200+0.1*'[2]per 10000'!N200</f>
        <v>0.23348931623610866</v>
      </c>
      <c r="L145" s="9">
        <f>0.1*'[2]per 10000'!K200+0.2*'[2]per 10000'!L200+0.4*'[2]per 10000'!M200+0.2*'[2]per 10000'!N200+0.1*'[2]per 10000'!O200</f>
        <v>9.4864835352181473E-2</v>
      </c>
      <c r="M145" s="9">
        <f>0.1*'[2]per 10000'!L200+0.2*'[2]per 10000'!M200+0.4*'[2]per 10000'!N200+0.2*'[2]per 10000'!O200+0.1*'[2]per 10000'!P200</f>
        <v>3.9560081346979983E-2</v>
      </c>
      <c r="N145" s="9">
        <f>0.1*'[2]per 10000'!M200+0.2*'[2]per 10000'!N200+0.4*'[2]per 10000'!O200+0.2*'[2]per 10000'!P200+0.1*'[2]per 10000'!Q200</f>
        <v>1.5872739727348269E-2</v>
      </c>
      <c r="O145" s="9">
        <f>0.1*'[2]per 10000'!N200+0.2*'[2]per 10000'!O200+0.4*'[2]per 10000'!P200+0.2*'[2]per 10000'!Q200+0.1*'[2]per 10000'!R200</f>
        <v>1.8588508336470289E-2</v>
      </c>
      <c r="P145" s="9">
        <f>0.1*'[2]per 10000'!O200+0.2*'[2]per 10000'!P200+0.4*'[2]per 10000'!Q200+0.2*'[2]per 10000'!R200+0.1*'[2]per 10000'!S200</f>
        <v>2.6539849287024346E-2</v>
      </c>
      <c r="Q145" s="9">
        <f>0.1*'[2]per 10000'!P200+0.2*'[2]per 10000'!Q200+0.4*'[2]per 10000'!R200+0.2*'[2]per 10000'!S200+0.1*'[2]per 10000'!T200</f>
        <v>3.7584831306906361E-2</v>
      </c>
      <c r="R145" s="9">
        <f>0.1*'[2]per 10000'!Q200+0.2*'[2]per 10000'!R200+0.4*'[2]per 10000'!S200+0.2*'[2]per 10000'!T200+0.1*'[2]per 10000'!U200</f>
        <v>4.6743510628746036E-2</v>
      </c>
      <c r="S145" s="9">
        <f>0.1*'[2]per 10000'!R200+0.2*'[2]per 10000'!S200+0.4*'[2]per 10000'!T200+0.2*'[2]per 10000'!U200+0.1*'[2]per 10000'!V200</f>
        <v>5.757876866471421E-2</v>
      </c>
      <c r="T145" s="9">
        <f>0.1*'[2]per 10000'!S200+0.2*'[2]per 10000'!T200+0.4*'[2]per 10000'!U200+0.2*'[2]per 10000'!V200+0.1*'[2]per 10000'!W200</f>
        <v>5.9252395479890925E-2</v>
      </c>
      <c r="U145" s="9">
        <f>0.1*'[2]per 10000'!T200+0.2*'[2]per 10000'!U200+0.4*'[2]per 10000'!V200+0.2*'[2]per 10000'!W200+0.1*'[2]per 10000'!X200</f>
        <v>4.9310536880999428E-2</v>
      </c>
      <c r="V145" s="9">
        <f>0.1*'[2]per 10000'!U200+0.2*'[2]per 10000'!V200+0.4*'[2]per 10000'!W200+0.2*'[2]per 10000'!X200+0.1*'[2]per 10000'!Y200</f>
        <v>5.8845134743380559E-2</v>
      </c>
      <c r="W145" s="9">
        <f>0.1*'[2]per 10000'!V200+0.2*'[2]per 10000'!W200+0.4*'[2]per 10000'!X200+0.2*'[2]per 10000'!Y200+0.1*'[2]per 10000'!Z200</f>
        <v>6.6646040990788455E-2</v>
      </c>
      <c r="X145" s="9">
        <f>0.1*'[2]per 10000'!W200+0.2*'[2]per 10000'!X200+0.4*'[2]per 10000'!Y200+0.2*'[2]per 10000'!Z200+0.1*'[2]per 10000'!AA200</f>
        <v>6.690686419776809E-2</v>
      </c>
      <c r="Y145" s="9">
        <f>0.1*'[2]per 10000'!X200+0.2*'[2]per 10000'!Y200+0.4*'[2]per 10000'!Z200+0.2*'[2]per 10000'!AA200+0.1*'[2]per 10000'!AB200</f>
        <v>4.3977695236800562E-2</v>
      </c>
      <c r="Z145" s="9">
        <f>0.1*'[2]per 10000'!Y200+0.2*'[2]per 10000'!Z200+0.4*'[2]per 10000'!AA200+0.2*'[2]per 10000'!AB200+0.1*'[2]per 10000'!AC200</f>
        <v>6.7463285956589347E-2</v>
      </c>
      <c r="AA145" s="9">
        <f>0.1*'[2]per 10000'!Z200+0.2*'[2]per 10000'!AA200+0.4*'[2]per 10000'!AB200+0.2*'[2]per 10000'!AC200+0.1*'[2]per 10000'!AD200</f>
        <v>0.12904174686904513</v>
      </c>
      <c r="AB145" s="9">
        <f>0.1*'[2]per 10000'!AA200+0.2*'[2]per 10000'!AB200+0.4*'[2]per 10000'!AC200+0.2*'[2]per 10000'!AD200+0.1*'[2]per 10000'!AE200</f>
        <v>0.1977959475659416</v>
      </c>
      <c r="AC145" s="9">
        <f>0.1*'[2]per 10000'!AB200+0.2*'[2]per 10000'!AC200+0.4*'[2]per 10000'!AD200+0.2*'[2]per 10000'!AE200+0.1*'[2]per 10000'!AF200</f>
        <v>0.17557981866505676</v>
      </c>
      <c r="AD145" s="9">
        <f>0.1*'[2]per 10000'!AC200+0.2*'[2]per 10000'!AD200+0.4*'[2]per 10000'!AE200+0.2*'[2]per 10000'!AF200+0.1*'[2]per 10000'!AG200</f>
        <v>0.12855241026794709</v>
      </c>
      <c r="AE145" s="9">
        <f>0.1*'[2]per 10000'!AD200+0.2*'[2]per 10000'!AE200+0.4*'[2]per 10000'!AF200+0.2*'[2]per 10000'!AG200+0.1*'[2]per 10000'!AH200</f>
        <v>7.9765137808741671E-2</v>
      </c>
      <c r="AF145" s="9">
        <f>(0.1*'[2]per 10000'!AE200+0.2*'[2]per 10000'!AF200+0.4*'[2]per 10000'!AG200+0.2*'[2]per 10000'!AH200)/0.9</f>
        <v>5.7963065830847288E-2</v>
      </c>
      <c r="AG145" s="9">
        <f>(0.1*'[2]per 10000'!AF200+0.2*'[2]per 10000'!AG200+0.4*'[2]per 10000'!AH200)/0.7</f>
        <v>5.2139521101303911E-2</v>
      </c>
    </row>
    <row r="146" spans="1:33" x14ac:dyDescent="0.2">
      <c r="A146" s="19" t="s">
        <v>153</v>
      </c>
      <c r="B146" s="8" t="s">
        <v>153</v>
      </c>
      <c r="C146" s="9">
        <f>0.1*'[2]per 10000'!B204+0.2*'[2]per 10000'!C204+0.4*'[2]per 10000'!D204+0.2*'[2]per 10000'!E204+0.1*'[2]per 10000'!F204</f>
        <v>0.33353893866111534</v>
      </c>
      <c r="D146" s="9">
        <f>0.1*'[2]per 10000'!C204+0.2*'[2]per 10000'!D204+0.4*'[2]per 10000'!E204+0.2*'[2]per 10000'!F204+0.1*'[2]per 10000'!G204</f>
        <v>0.17447899961700722</v>
      </c>
      <c r="E146" s="9">
        <f>0.1*'[2]per 10000'!D204+0.2*'[2]per 10000'!E204+0.4*'[2]per 10000'!F204+0.2*'[2]per 10000'!G204+0.1*'[2]per 10000'!H204</f>
        <v>0.17449720706684418</v>
      </c>
      <c r="F146" s="9">
        <f>0.1*'[2]per 10000'!E204+0.2*'[2]per 10000'!F204+0.4*'[2]per 10000'!G204+0.2*'[2]per 10000'!H204+0.1*'[2]per 10000'!I204</f>
        <v>0.2394808909156888</v>
      </c>
      <c r="G146" s="9">
        <f>0.1*'[2]per 10000'!F204+0.2*'[2]per 10000'!G204+0.4*'[2]per 10000'!H204+0.2*'[2]per 10000'!I204+0.1*'[2]per 10000'!J204</f>
        <v>0.39855413758627589</v>
      </c>
      <c r="H146" s="9">
        <f>0.1*'[2]per 10000'!G204+0.2*'[2]per 10000'!H204+0.4*'[2]per 10000'!I204+0.2*'[2]per 10000'!J204+0.1*'[2]per 10000'!K204</f>
        <v>0.39382000899087927</v>
      </c>
      <c r="I146" s="9">
        <f>0.1*'[2]per 10000'!H204+0.2*'[2]per 10000'!I204+0.4*'[2]per 10000'!J204+0.2*'[2]per 10000'!K204+0.1*'[2]per 10000'!L204</f>
        <v>0.32771209881515223</v>
      </c>
      <c r="J146" s="9">
        <f>0.1*'[2]per 10000'!I204+0.2*'[2]per 10000'!J204+0.4*'[2]per 10000'!K204+0.2*'[2]per 10000'!L204+0.1*'[2]per 10000'!M204</f>
        <v>0.19728357783387729</v>
      </c>
      <c r="K146" s="9">
        <f>0.1*'[2]per 10000'!J204+0.2*'[2]per 10000'!K204+0.4*'[2]per 10000'!L204+0.2*'[2]per 10000'!M204+0.1*'[2]per 10000'!N204</f>
        <v>0.1096086104083632</v>
      </c>
      <c r="L146" s="9">
        <f>0.1*'[2]per 10000'!K204+0.2*'[2]per 10000'!L204+0.4*'[2]per 10000'!M204+0.2*'[2]per 10000'!N204+0.1*'[2]per 10000'!O204</f>
        <v>0.13813993391518603</v>
      </c>
      <c r="M146" s="9">
        <f>0.1*'[2]per 10000'!L204+0.2*'[2]per 10000'!M204+0.4*'[2]per 10000'!N204+0.2*'[2]per 10000'!O204+0.1*'[2]per 10000'!P204</f>
        <v>0.1722205645662786</v>
      </c>
      <c r="N146" s="9">
        <f>0.1*'[2]per 10000'!M204+0.2*'[2]per 10000'!N204+0.4*'[2]per 10000'!O204+0.2*'[2]per 10000'!P204+0.1*'[2]per 10000'!Q204</f>
        <v>0.30949812956008921</v>
      </c>
      <c r="O146" s="9">
        <f>0.1*'[2]per 10000'!N204+0.2*'[2]per 10000'!O204+0.4*'[2]per 10000'!P204+0.2*'[2]per 10000'!Q204+0.1*'[2]per 10000'!R204</f>
        <v>0.33358451608877571</v>
      </c>
      <c r="P146" s="9">
        <f>0.1*'[2]per 10000'!O204+0.2*'[2]per 10000'!P204+0.4*'[2]per 10000'!Q204+0.2*'[2]per 10000'!R204+0.1*'[2]per 10000'!S204</f>
        <v>0.3858863994163978</v>
      </c>
      <c r="Q146" s="9">
        <f>0.1*'[2]per 10000'!P204+0.2*'[2]per 10000'!Q204+0.4*'[2]per 10000'!R204+0.2*'[2]per 10000'!S204+0.1*'[2]per 10000'!T204</f>
        <v>0.26088563058854175</v>
      </c>
      <c r="R146" s="9">
        <f>0.1*'[2]per 10000'!Q204+0.2*'[2]per 10000'!R204+0.4*'[2]per 10000'!S204+0.2*'[2]per 10000'!T204+0.1*'[2]per 10000'!U204</f>
        <v>0.14764908620604555</v>
      </c>
      <c r="S146" s="9">
        <f>0.1*'[2]per 10000'!R204+0.2*'[2]per 10000'!S204+0.4*'[2]per 10000'!T204+0.2*'[2]per 10000'!U204+0.1*'[2]per 10000'!V204</f>
        <v>6.3566181261344057E-2</v>
      </c>
      <c r="T146" s="9">
        <f>0.1*'[2]per 10000'!S204+0.2*'[2]per 10000'!T204+0.4*'[2]per 10000'!U204+0.2*'[2]per 10000'!V204+0.1*'[2]per 10000'!W204</f>
        <v>3.9635358598719486E-2</v>
      </c>
      <c r="U146" s="9">
        <f>0.1*'[2]per 10000'!T204+0.2*'[2]per 10000'!U204+0.4*'[2]per 10000'!V204+0.2*'[2]per 10000'!W204+0.1*'[2]per 10000'!X204</f>
        <v>4.8357266395948124E-2</v>
      </c>
      <c r="V146" s="9">
        <f>0.1*'[2]per 10000'!U204+0.2*'[2]per 10000'!V204+0.4*'[2]per 10000'!W204+0.2*'[2]per 10000'!X204+0.1*'[2]per 10000'!Y204</f>
        <v>3.9901058187849114E-2</v>
      </c>
      <c r="W146" s="9">
        <f>0.1*'[2]per 10000'!V204+0.2*'[2]per 10000'!W204+0.4*'[2]per 10000'!X204+0.2*'[2]per 10000'!Y204+0.1*'[2]per 10000'!Z204</f>
        <v>3.4170761890310264E-2</v>
      </c>
      <c r="X146" s="9">
        <f>0.1*'[2]per 10000'!W204+0.2*'[2]per 10000'!X204+0.4*'[2]per 10000'!Y204+0.2*'[2]per 10000'!Z204+0.1*'[2]per 10000'!AA204</f>
        <v>4.1327276862876808E-2</v>
      </c>
      <c r="Y146" s="9">
        <f>0.1*'[2]per 10000'!X204+0.2*'[2]per 10000'!Y204+0.4*'[2]per 10000'!Z204+0.2*'[2]per 10000'!AA204+0.1*'[2]per 10000'!AB204</f>
        <v>6.8236486783948863E-2</v>
      </c>
      <c r="Z146" s="9">
        <f>0.1*'[2]per 10000'!Y204+0.2*'[2]per 10000'!Z204+0.4*'[2]per 10000'!AA204+0.2*'[2]per 10000'!AB204+0.1*'[2]per 10000'!AC204</f>
        <v>0.11521660979789838</v>
      </c>
      <c r="AA146" s="9">
        <f>0.1*'[2]per 10000'!Z204+0.2*'[2]per 10000'!AA204+0.4*'[2]per 10000'!AB204+0.2*'[2]per 10000'!AC204+0.1*'[2]per 10000'!AD204</f>
        <v>8.5168191581951852E-2</v>
      </c>
      <c r="AB146" s="9">
        <f>0.1*'[2]per 10000'!AA204+0.2*'[2]per 10000'!AB204+0.4*'[2]per 10000'!AC204+0.2*'[2]per 10000'!AD204+0.1*'[2]per 10000'!AE204</f>
        <v>7.0899271225407359E-2</v>
      </c>
      <c r="AC146" s="9">
        <f>0.1*'[2]per 10000'!AB204+0.2*'[2]per 10000'!AC204+0.4*'[2]per 10000'!AD204+0.2*'[2]per 10000'!AE204+0.1*'[2]per 10000'!AF204</f>
        <v>5.8778824551835036E-2</v>
      </c>
      <c r="AD146" s="9">
        <f>0.1*'[2]per 10000'!AC204+0.2*'[2]per 10000'!AD204+0.4*'[2]per 10000'!AE204+0.2*'[2]per 10000'!AF204+0.1*'[2]per 10000'!AG204</f>
        <v>5.9838964818204117E-2</v>
      </c>
      <c r="AE146" s="9">
        <f>0.1*'[2]per 10000'!AD204+0.2*'[2]per 10000'!AE204+0.4*'[2]per 10000'!AF204+0.2*'[2]per 10000'!AG204+0.1*'[2]per 10000'!AH204</f>
        <v>3.9483381966395621E-2</v>
      </c>
      <c r="AF146" s="9">
        <f>(0.1*'[2]per 10000'!AE204+0.2*'[2]per 10000'!AF204+0.4*'[2]per 10000'!AG204+0.2*'[2]per 10000'!AH204)/0.9</f>
        <v>1.8653970452086086E-2</v>
      </c>
      <c r="AG146" s="9">
        <f>(0.1*'[2]per 10000'!AF204+0.2*'[2]per 10000'!AG204+0.4*'[2]per 10000'!AH204)/0.7</f>
        <v>5.4882266561771696E-3</v>
      </c>
    </row>
    <row r="147" spans="1:33" x14ac:dyDescent="0.2">
      <c r="A147" s="19" t="s">
        <v>154</v>
      </c>
      <c r="B147" s="8" t="s">
        <v>154</v>
      </c>
      <c r="C147" s="9">
        <f>0.1*'[2]per 10000'!B205+0.2*'[2]per 10000'!C205+0.4*'[2]per 10000'!D205+0.2*'[2]per 10000'!E205+0.1*'[2]per 10000'!F205</f>
        <v>0</v>
      </c>
      <c r="D147" s="9">
        <f>0.1*'[2]per 10000'!C205+0.2*'[2]per 10000'!D205+0.4*'[2]per 10000'!E205+0.2*'[2]per 10000'!F205+0.1*'[2]per 10000'!G205</f>
        <v>0</v>
      </c>
      <c r="E147" s="9">
        <f>0.1*'[2]per 10000'!D205+0.2*'[2]per 10000'!E205+0.4*'[2]per 10000'!F205+0.2*'[2]per 10000'!G205+0.1*'[2]per 10000'!H205</f>
        <v>0</v>
      </c>
      <c r="F147" s="9">
        <f>0.1*'[2]per 10000'!E205+0.2*'[2]per 10000'!F205+0.4*'[2]per 10000'!G205+0.2*'[2]per 10000'!H205+0.1*'[2]per 10000'!I205</f>
        <v>0</v>
      </c>
      <c r="G147" s="9">
        <f>0.1*'[2]per 10000'!F205+0.2*'[2]per 10000'!G205+0.4*'[2]per 10000'!H205+0.2*'[2]per 10000'!I205+0.1*'[2]per 10000'!J205</f>
        <v>0</v>
      </c>
      <c r="H147" s="9">
        <f>0.1*'[2]per 10000'!G205+0.2*'[2]per 10000'!H205+0.4*'[2]per 10000'!I205+0.2*'[2]per 10000'!J205+0.1*'[2]per 10000'!K205</f>
        <v>0</v>
      </c>
      <c r="I147" s="9">
        <f>0.1*'[2]per 10000'!H205+0.2*'[2]per 10000'!I205+0.4*'[2]per 10000'!J205+0.2*'[2]per 10000'!K205+0.1*'[2]per 10000'!L205</f>
        <v>0</v>
      </c>
      <c r="J147" s="9">
        <f>0.1*'[2]per 10000'!I205+0.2*'[2]per 10000'!J205+0.4*'[2]per 10000'!K205+0.2*'[2]per 10000'!L205+0.1*'[2]per 10000'!M205</f>
        <v>0</v>
      </c>
      <c r="K147" s="9">
        <f>0.1*'[2]per 10000'!J205+0.2*'[2]per 10000'!K205+0.4*'[2]per 10000'!L205+0.2*'[2]per 10000'!M205+0.1*'[2]per 10000'!N205</f>
        <v>0</v>
      </c>
      <c r="L147" s="9">
        <f>0.1*'[2]per 10000'!K205+0.2*'[2]per 10000'!L205+0.4*'[2]per 10000'!M205+0.2*'[2]per 10000'!N205+0.1*'[2]per 10000'!O205</f>
        <v>0</v>
      </c>
      <c r="M147" s="9">
        <f>0.1*'[2]per 10000'!L205+0.2*'[2]per 10000'!M205+0.4*'[2]per 10000'!N205+0.2*'[2]per 10000'!O205+0.1*'[2]per 10000'!P205</f>
        <v>0</v>
      </c>
      <c r="N147" s="9">
        <f>0.1*'[2]per 10000'!M205+0.2*'[2]per 10000'!N205+0.4*'[2]per 10000'!O205+0.2*'[2]per 10000'!P205+0.1*'[2]per 10000'!Q205</f>
        <v>0</v>
      </c>
      <c r="O147" s="9">
        <f>0.1*'[2]per 10000'!N205+0.2*'[2]per 10000'!O205+0.4*'[2]per 10000'!P205+0.2*'[2]per 10000'!Q205+0.1*'[2]per 10000'!R205</f>
        <v>0</v>
      </c>
      <c r="P147" s="9">
        <f>0.1*'[2]per 10000'!O205+0.2*'[2]per 10000'!P205+0.4*'[2]per 10000'!Q205+0.2*'[2]per 10000'!R205+0.1*'[2]per 10000'!S205</f>
        <v>0</v>
      </c>
      <c r="Q147" s="9">
        <f>0.1*'[2]per 10000'!P205+0.2*'[2]per 10000'!Q205+0.4*'[2]per 10000'!R205+0.2*'[2]per 10000'!S205+0.1*'[2]per 10000'!T205</f>
        <v>0</v>
      </c>
      <c r="R147" s="9">
        <f>0.1*'[2]per 10000'!Q205+0.2*'[2]per 10000'!R205+0.4*'[2]per 10000'!S205+0.2*'[2]per 10000'!T205+0.1*'[2]per 10000'!U205</f>
        <v>0</v>
      </c>
      <c r="S147" s="9">
        <f>0.1*'[2]per 10000'!R205+0.2*'[2]per 10000'!S205+0.4*'[2]per 10000'!T205+0.2*'[2]per 10000'!U205+0.1*'[2]per 10000'!V205</f>
        <v>0</v>
      </c>
      <c r="T147" s="9">
        <f>0.1*'[2]per 10000'!S205+0.2*'[2]per 10000'!T205+0.4*'[2]per 10000'!U205+0.2*'[2]per 10000'!V205+0.1*'[2]per 10000'!W205</f>
        <v>0</v>
      </c>
      <c r="U147" s="9">
        <f>0.1*'[2]per 10000'!T205+0.2*'[2]per 10000'!U205+0.4*'[2]per 10000'!V205+0.2*'[2]per 10000'!W205+0.1*'[2]per 10000'!X205</f>
        <v>0</v>
      </c>
      <c r="V147" s="9">
        <f>0.1*'[2]per 10000'!U205+0.2*'[2]per 10000'!V205+0.4*'[2]per 10000'!W205+0.2*'[2]per 10000'!X205+0.1*'[2]per 10000'!Y205</f>
        <v>0</v>
      </c>
      <c r="W147" s="9">
        <f>0.1*'[2]per 10000'!V205+0.2*'[2]per 10000'!W205+0.4*'[2]per 10000'!X205+0.2*'[2]per 10000'!Y205+0.1*'[2]per 10000'!Z205</f>
        <v>0</v>
      </c>
      <c r="X147" s="9">
        <f>0.1*'[2]per 10000'!W205+0.2*'[2]per 10000'!X205+0.4*'[2]per 10000'!Y205+0.2*'[2]per 10000'!Z205+0.1*'[2]per 10000'!AA205</f>
        <v>9.8912896900975891E-2</v>
      </c>
      <c r="Y147" s="9">
        <f>0.1*'[2]per 10000'!X205+0.2*'[2]per 10000'!Y205+0.4*'[2]per 10000'!Z205+0.2*'[2]per 10000'!AA205+0.1*'[2]per 10000'!AB205</f>
        <v>0.19782579380195178</v>
      </c>
      <c r="Z147" s="9">
        <f>0.1*'[2]per 10000'!Y205+0.2*'[2]per 10000'!Z205+0.4*'[2]per 10000'!AA205+0.2*'[2]per 10000'!AB205+0.1*'[2]per 10000'!AC205</f>
        <v>0.39565158760390357</v>
      </c>
      <c r="AA147" s="9">
        <f>0.1*'[2]per 10000'!Z205+0.2*'[2]per 10000'!AA205+0.4*'[2]per 10000'!AB205+0.2*'[2]per 10000'!AC205+0.1*'[2]per 10000'!AD205</f>
        <v>0.19782579380195178</v>
      </c>
      <c r="AB147" s="9">
        <f>0.1*'[2]per 10000'!AA205+0.2*'[2]per 10000'!AB205+0.4*'[2]per 10000'!AC205+0.2*'[2]per 10000'!AD205+0.1*'[2]per 10000'!AE205</f>
        <v>9.8912896900975891E-2</v>
      </c>
      <c r="AC147" s="9">
        <f>0.1*'[2]per 10000'!AB205+0.2*'[2]per 10000'!AC205+0.4*'[2]per 10000'!AD205+0.2*'[2]per 10000'!AE205+0.1*'[2]per 10000'!AF205</f>
        <v>0</v>
      </c>
      <c r="AD147" s="9">
        <f>0.1*'[2]per 10000'!AC205+0.2*'[2]per 10000'!AD205+0.4*'[2]per 10000'!AE205+0.2*'[2]per 10000'!AF205+0.1*'[2]per 10000'!AG205</f>
        <v>0</v>
      </c>
      <c r="AE147" s="9">
        <f>0.1*'[2]per 10000'!AD205+0.2*'[2]per 10000'!AE205+0.4*'[2]per 10000'!AF205+0.2*'[2]per 10000'!AG205+0.1*'[2]per 10000'!AH205</f>
        <v>0</v>
      </c>
      <c r="AF147" s="9">
        <f>(0.1*'[2]per 10000'!AE205+0.2*'[2]per 10000'!AF205+0.4*'[2]per 10000'!AG205+0.2*'[2]per 10000'!AH205)/0.9</f>
        <v>0</v>
      </c>
      <c r="AG147" s="9">
        <f>(0.1*'[2]per 10000'!AF205+0.2*'[2]per 10000'!AG205+0.4*'[2]per 10000'!AH205)/0.7</f>
        <v>0</v>
      </c>
    </row>
    <row r="148" spans="1:33" x14ac:dyDescent="0.2">
      <c r="A148" s="19" t="s">
        <v>155</v>
      </c>
      <c r="B148" s="8" t="s">
        <v>155</v>
      </c>
      <c r="C148" s="9">
        <f>0.1*'[2]per 10000'!B206+0.2*'[2]per 10000'!C206+0.4*'[2]per 10000'!D206+0.2*'[2]per 10000'!E206+0.1*'[2]per 10000'!F206</f>
        <v>0</v>
      </c>
      <c r="D148" s="9">
        <f>0.1*'[2]per 10000'!C206+0.2*'[2]per 10000'!D206+0.4*'[2]per 10000'!E206+0.2*'[2]per 10000'!F206+0.1*'[2]per 10000'!G206</f>
        <v>0</v>
      </c>
      <c r="E148" s="9">
        <f>0.1*'[2]per 10000'!D206+0.2*'[2]per 10000'!E206+0.4*'[2]per 10000'!F206+0.2*'[2]per 10000'!G206+0.1*'[2]per 10000'!H206</f>
        <v>0</v>
      </c>
      <c r="F148" s="9">
        <f>0.1*'[2]per 10000'!E206+0.2*'[2]per 10000'!F206+0.4*'[2]per 10000'!G206+0.2*'[2]per 10000'!H206+0.1*'[2]per 10000'!I206</f>
        <v>0</v>
      </c>
      <c r="G148" s="9">
        <f>0.1*'[2]per 10000'!F206+0.2*'[2]per 10000'!G206+0.4*'[2]per 10000'!H206+0.2*'[2]per 10000'!I206+0.1*'[2]per 10000'!J206</f>
        <v>0</v>
      </c>
      <c r="H148" s="9">
        <f>0.1*'[2]per 10000'!G206+0.2*'[2]per 10000'!H206+0.4*'[2]per 10000'!I206+0.2*'[2]per 10000'!J206+0.1*'[2]per 10000'!K206</f>
        <v>0</v>
      </c>
      <c r="I148" s="9">
        <f>0.1*'[2]per 10000'!H206+0.2*'[2]per 10000'!I206+0.4*'[2]per 10000'!J206+0.2*'[2]per 10000'!K206+0.1*'[2]per 10000'!L206</f>
        <v>0</v>
      </c>
      <c r="J148" s="9">
        <f>0.1*'[2]per 10000'!I206+0.2*'[2]per 10000'!J206+0.4*'[2]per 10000'!K206+0.2*'[2]per 10000'!L206+0.1*'[2]per 10000'!M206</f>
        <v>0</v>
      </c>
      <c r="K148" s="9">
        <f>0.1*'[2]per 10000'!J206+0.2*'[2]per 10000'!K206+0.4*'[2]per 10000'!L206+0.2*'[2]per 10000'!M206+0.1*'[2]per 10000'!N206</f>
        <v>0</v>
      </c>
      <c r="L148" s="9">
        <f>0.1*'[2]per 10000'!K206+0.2*'[2]per 10000'!L206+0.4*'[2]per 10000'!M206+0.2*'[2]per 10000'!N206+0.1*'[2]per 10000'!O206</f>
        <v>0</v>
      </c>
      <c r="M148" s="9">
        <f>0.1*'[2]per 10000'!L206+0.2*'[2]per 10000'!M206+0.4*'[2]per 10000'!N206+0.2*'[2]per 10000'!O206+0.1*'[2]per 10000'!P206</f>
        <v>0</v>
      </c>
      <c r="N148" s="9">
        <f>0.1*'[2]per 10000'!M206+0.2*'[2]per 10000'!N206+0.4*'[2]per 10000'!O206+0.2*'[2]per 10000'!P206+0.1*'[2]per 10000'!Q206</f>
        <v>0</v>
      </c>
      <c r="O148" s="9">
        <f>0.1*'[2]per 10000'!N206+0.2*'[2]per 10000'!O206+0.4*'[2]per 10000'!P206+0.2*'[2]per 10000'!Q206+0.1*'[2]per 10000'!R206</f>
        <v>0</v>
      </c>
      <c r="P148" s="9">
        <f>0.1*'[2]per 10000'!O206+0.2*'[2]per 10000'!P206+0.4*'[2]per 10000'!Q206+0.2*'[2]per 10000'!R206+0.1*'[2]per 10000'!S206</f>
        <v>0</v>
      </c>
      <c r="Q148" s="9">
        <f>0.1*'[2]per 10000'!P206+0.2*'[2]per 10000'!Q206+0.4*'[2]per 10000'!R206+0.2*'[2]per 10000'!S206+0.1*'[2]per 10000'!T206</f>
        <v>0</v>
      </c>
      <c r="R148" s="9">
        <f>0.1*'[2]per 10000'!Q206+0.2*'[2]per 10000'!R206+0.4*'[2]per 10000'!S206+0.2*'[2]per 10000'!T206+0.1*'[2]per 10000'!U206</f>
        <v>0</v>
      </c>
      <c r="S148" s="9">
        <f>0.1*'[2]per 10000'!R206+0.2*'[2]per 10000'!S206+0.4*'[2]per 10000'!T206+0.2*'[2]per 10000'!U206+0.1*'[2]per 10000'!V206</f>
        <v>0</v>
      </c>
      <c r="T148" s="9">
        <f>0.1*'[2]per 10000'!S206+0.2*'[2]per 10000'!T206+0.4*'[2]per 10000'!U206+0.2*'[2]per 10000'!V206+0.1*'[2]per 10000'!W206</f>
        <v>0</v>
      </c>
      <c r="U148" s="9">
        <f>0.1*'[2]per 10000'!T206+0.2*'[2]per 10000'!U206+0.4*'[2]per 10000'!V206+0.2*'[2]per 10000'!W206+0.1*'[2]per 10000'!X206</f>
        <v>0</v>
      </c>
      <c r="V148" s="9">
        <f>0.1*'[2]per 10000'!U206+0.2*'[2]per 10000'!V206+0.4*'[2]per 10000'!W206+0.2*'[2]per 10000'!X206+0.1*'[2]per 10000'!Y206</f>
        <v>0</v>
      </c>
      <c r="W148" s="9">
        <f>0.1*'[2]per 10000'!V206+0.2*'[2]per 10000'!W206+0.4*'[2]per 10000'!X206+0.2*'[2]per 10000'!Y206+0.1*'[2]per 10000'!Z206</f>
        <v>0</v>
      </c>
      <c r="X148" s="9">
        <f>0.1*'[2]per 10000'!W206+0.2*'[2]per 10000'!X206+0.4*'[2]per 10000'!Y206+0.2*'[2]per 10000'!Z206+0.1*'[2]per 10000'!AA206</f>
        <v>0</v>
      </c>
      <c r="Y148" s="9">
        <f>0.1*'[2]per 10000'!X206+0.2*'[2]per 10000'!Y206+0.4*'[2]per 10000'!Z206+0.2*'[2]per 10000'!AA206+0.1*'[2]per 10000'!AB206</f>
        <v>0</v>
      </c>
      <c r="Z148" s="9">
        <f>0.1*'[2]per 10000'!Y206+0.2*'[2]per 10000'!Z206+0.4*'[2]per 10000'!AA206+0.2*'[2]per 10000'!AB206+0.1*'[2]per 10000'!AC206</f>
        <v>0</v>
      </c>
      <c r="AA148" s="9">
        <f>0.1*'[2]per 10000'!Z206+0.2*'[2]per 10000'!AA206+0.4*'[2]per 10000'!AB206+0.2*'[2]per 10000'!AC206+0.1*'[2]per 10000'!AD206</f>
        <v>0</v>
      </c>
      <c r="AB148" s="9">
        <f>0.1*'[2]per 10000'!AA206+0.2*'[2]per 10000'!AB206+0.4*'[2]per 10000'!AC206+0.2*'[2]per 10000'!AD206+0.1*'[2]per 10000'!AE206</f>
        <v>0</v>
      </c>
      <c r="AC148" s="9">
        <f>0.1*'[2]per 10000'!AB206+0.2*'[2]per 10000'!AC206+0.4*'[2]per 10000'!AD206+0.2*'[2]per 10000'!AE206+0.1*'[2]per 10000'!AF206</f>
        <v>0</v>
      </c>
      <c r="AD148" s="9">
        <f>0.1*'[2]per 10000'!AC206+0.2*'[2]per 10000'!AD206+0.4*'[2]per 10000'!AE206+0.2*'[2]per 10000'!AF206+0.1*'[2]per 10000'!AG206</f>
        <v>0</v>
      </c>
      <c r="AE148" s="9">
        <f>0.1*'[2]per 10000'!AD206+0.2*'[2]per 10000'!AE206+0.4*'[2]per 10000'!AF206+0.2*'[2]per 10000'!AG206+0.1*'[2]per 10000'!AH206</f>
        <v>0</v>
      </c>
      <c r="AF148" s="9">
        <f>(0.1*'[2]per 10000'!AE206+0.2*'[2]per 10000'!AF206+0.4*'[2]per 10000'!AG206+0.2*'[2]per 10000'!AH206)/0.9</f>
        <v>0</v>
      </c>
      <c r="AG148" s="9">
        <f>(0.1*'[2]per 10000'!AF206+0.2*'[2]per 10000'!AG206+0.4*'[2]per 10000'!AH206)/0.7</f>
        <v>0</v>
      </c>
    </row>
    <row r="149" spans="1:33" x14ac:dyDescent="0.2">
      <c r="A149" s="19" t="s">
        <v>156</v>
      </c>
      <c r="B149" s="8" t="s">
        <v>156</v>
      </c>
      <c r="C149" s="9">
        <f>0.1*'[2]per 10000'!B207+0.2*'[2]per 10000'!C207+0.4*'[2]per 10000'!D207+0.2*'[2]per 10000'!E207+0.1*'[2]per 10000'!F207</f>
        <v>4.0140145385221329E-3</v>
      </c>
      <c r="D149" s="9">
        <f>0.1*'[2]per 10000'!C207+0.2*'[2]per 10000'!D207+0.4*'[2]per 10000'!E207+0.2*'[2]per 10000'!F207+0.1*'[2]per 10000'!G207</f>
        <v>1.6741219353461532E-3</v>
      </c>
      <c r="E149" s="9">
        <f>0.1*'[2]per 10000'!D207+0.2*'[2]per 10000'!E207+0.4*'[2]per 10000'!F207+0.2*'[2]per 10000'!G207+0.1*'[2]per 10000'!H207</f>
        <v>4.5276528750238772E-4</v>
      </c>
      <c r="F149" s="9">
        <f>0.1*'[2]per 10000'!E207+0.2*'[2]per 10000'!F207+0.4*'[2]per 10000'!G207+0.2*'[2]per 10000'!H207+0.1*'[2]per 10000'!I207</f>
        <v>0</v>
      </c>
      <c r="G149" s="9">
        <f>0.1*'[2]per 10000'!F207+0.2*'[2]per 10000'!G207+0.4*'[2]per 10000'!H207+0.2*'[2]per 10000'!I207+0.1*'[2]per 10000'!J207</f>
        <v>0</v>
      </c>
      <c r="H149" s="9">
        <f>0.1*'[2]per 10000'!G207+0.2*'[2]per 10000'!H207+0.4*'[2]per 10000'!I207+0.2*'[2]per 10000'!J207+0.1*'[2]per 10000'!K207</f>
        <v>4.9583548629945852E-4</v>
      </c>
      <c r="I149" s="9">
        <f>0.1*'[2]per 10000'!H207+0.2*'[2]per 10000'!I207+0.4*'[2]per 10000'!J207+0.2*'[2]per 10000'!K207+0.1*'[2]per 10000'!L207</f>
        <v>9.9167097259891704E-4</v>
      </c>
      <c r="J149" s="9">
        <f>0.1*'[2]per 10000'!I207+0.2*'[2]per 10000'!J207+0.4*'[2]per 10000'!K207+0.2*'[2]per 10000'!L207+0.1*'[2]per 10000'!M207</f>
        <v>1.9833419451978341E-3</v>
      </c>
      <c r="K149" s="9">
        <f>0.1*'[2]per 10000'!J207+0.2*'[2]per 10000'!K207+0.4*'[2]per 10000'!L207+0.2*'[2]per 10000'!M207+0.1*'[2]per 10000'!N207</f>
        <v>9.9167097259891704E-4</v>
      </c>
      <c r="L149" s="9">
        <f>0.1*'[2]per 10000'!K207+0.2*'[2]per 10000'!L207+0.4*'[2]per 10000'!M207+0.2*'[2]per 10000'!N207+0.1*'[2]per 10000'!O207</f>
        <v>4.9583548629945852E-4</v>
      </c>
      <c r="M149" s="9">
        <f>0.1*'[2]per 10000'!L207+0.2*'[2]per 10000'!M207+0.4*'[2]per 10000'!N207+0.2*'[2]per 10000'!O207+0.1*'[2]per 10000'!P207</f>
        <v>0</v>
      </c>
      <c r="N149" s="9">
        <f>0.1*'[2]per 10000'!M207+0.2*'[2]per 10000'!N207+0.4*'[2]per 10000'!O207+0.2*'[2]per 10000'!P207+0.1*'[2]per 10000'!Q207</f>
        <v>0</v>
      </c>
      <c r="O149" s="9">
        <f>0.1*'[2]per 10000'!N207+0.2*'[2]per 10000'!O207+0.4*'[2]per 10000'!P207+0.2*'[2]per 10000'!Q207+0.1*'[2]per 10000'!R207</f>
        <v>0</v>
      </c>
      <c r="P149" s="9">
        <f>0.1*'[2]per 10000'!O207+0.2*'[2]per 10000'!P207+0.4*'[2]per 10000'!Q207+0.2*'[2]per 10000'!R207+0.1*'[2]per 10000'!S207</f>
        <v>0</v>
      </c>
      <c r="Q149" s="9">
        <f>0.1*'[2]per 10000'!P207+0.2*'[2]per 10000'!Q207+0.4*'[2]per 10000'!R207+0.2*'[2]per 10000'!S207+0.1*'[2]per 10000'!T207</f>
        <v>0</v>
      </c>
      <c r="R149" s="9">
        <f>0.1*'[2]per 10000'!Q207+0.2*'[2]per 10000'!R207+0.4*'[2]per 10000'!S207+0.2*'[2]per 10000'!T207+0.1*'[2]per 10000'!U207</f>
        <v>0</v>
      </c>
      <c r="S149" s="9">
        <f>0.1*'[2]per 10000'!R207+0.2*'[2]per 10000'!S207+0.4*'[2]per 10000'!T207+0.2*'[2]per 10000'!U207+0.1*'[2]per 10000'!V207</f>
        <v>0</v>
      </c>
      <c r="T149" s="9">
        <f>0.1*'[2]per 10000'!S207+0.2*'[2]per 10000'!T207+0.4*'[2]per 10000'!U207+0.2*'[2]per 10000'!V207+0.1*'[2]per 10000'!W207</f>
        <v>0</v>
      </c>
      <c r="U149" s="9">
        <f>0.1*'[2]per 10000'!T207+0.2*'[2]per 10000'!U207+0.4*'[2]per 10000'!V207+0.2*'[2]per 10000'!W207+0.1*'[2]per 10000'!X207</f>
        <v>0</v>
      </c>
      <c r="V149" s="9">
        <f>0.1*'[2]per 10000'!U207+0.2*'[2]per 10000'!V207+0.4*'[2]per 10000'!W207+0.2*'[2]per 10000'!X207+0.1*'[2]per 10000'!Y207</f>
        <v>0</v>
      </c>
      <c r="W149" s="9">
        <f>0.1*'[2]per 10000'!V207+0.2*'[2]per 10000'!W207+0.4*'[2]per 10000'!X207+0.2*'[2]per 10000'!Y207+0.1*'[2]per 10000'!Z207</f>
        <v>0</v>
      </c>
      <c r="X149" s="9">
        <f>0.1*'[2]per 10000'!W207+0.2*'[2]per 10000'!X207+0.4*'[2]per 10000'!Y207+0.2*'[2]per 10000'!Z207+0.1*'[2]per 10000'!AA207</f>
        <v>0</v>
      </c>
      <c r="Y149" s="9">
        <f>0.1*'[2]per 10000'!X207+0.2*'[2]per 10000'!Y207+0.4*'[2]per 10000'!Z207+0.2*'[2]per 10000'!AA207+0.1*'[2]per 10000'!AB207</f>
        <v>0</v>
      </c>
      <c r="Z149" s="9">
        <f>0.1*'[2]per 10000'!Y207+0.2*'[2]per 10000'!Z207+0.4*'[2]per 10000'!AA207+0.2*'[2]per 10000'!AB207+0.1*'[2]per 10000'!AC207</f>
        <v>0</v>
      </c>
      <c r="AA149" s="9">
        <f>0.1*'[2]per 10000'!Z207+0.2*'[2]per 10000'!AA207+0.4*'[2]per 10000'!AB207+0.2*'[2]per 10000'!AC207+0.1*'[2]per 10000'!AD207</f>
        <v>0</v>
      </c>
      <c r="AB149" s="9">
        <f>0.1*'[2]per 10000'!AA207+0.2*'[2]per 10000'!AB207+0.4*'[2]per 10000'!AC207+0.2*'[2]per 10000'!AD207+0.1*'[2]per 10000'!AE207</f>
        <v>0</v>
      </c>
      <c r="AC149" s="9">
        <f>0.1*'[2]per 10000'!AB207+0.2*'[2]per 10000'!AC207+0.4*'[2]per 10000'!AD207+0.2*'[2]per 10000'!AE207+0.1*'[2]per 10000'!AF207</f>
        <v>0</v>
      </c>
      <c r="AD149" s="9">
        <f>0.1*'[2]per 10000'!AC207+0.2*'[2]per 10000'!AD207+0.4*'[2]per 10000'!AE207+0.2*'[2]per 10000'!AF207+0.1*'[2]per 10000'!AG207</f>
        <v>0</v>
      </c>
      <c r="AE149" s="9">
        <f>0.1*'[2]per 10000'!AD207+0.2*'[2]per 10000'!AE207+0.4*'[2]per 10000'!AF207+0.2*'[2]per 10000'!AG207+0.1*'[2]per 10000'!AH207</f>
        <v>0</v>
      </c>
      <c r="AF149" s="9">
        <f>(0.1*'[2]per 10000'!AE207+0.2*'[2]per 10000'!AF207+0.4*'[2]per 10000'!AG207+0.2*'[2]per 10000'!AH207)/0.9</f>
        <v>0</v>
      </c>
      <c r="AG149" s="9">
        <f>(0.1*'[2]per 10000'!AF207+0.2*'[2]per 10000'!AG207+0.4*'[2]per 10000'!AH207)/0.7</f>
        <v>0</v>
      </c>
    </row>
    <row r="150" spans="1:33" x14ac:dyDescent="0.2">
      <c r="A150" s="19" t="s">
        <v>157</v>
      </c>
      <c r="B150" s="8" t="s">
        <v>157</v>
      </c>
      <c r="C150" s="9">
        <f>0.1*'[2]per 10000'!B208+0.2*'[2]per 10000'!C208+0.4*'[2]per 10000'!D208+0.2*'[2]per 10000'!E208+0.1*'[2]per 10000'!F208</f>
        <v>0</v>
      </c>
      <c r="D150" s="9">
        <f>0.1*'[2]per 10000'!C208+0.2*'[2]per 10000'!D208+0.4*'[2]per 10000'!E208+0.2*'[2]per 10000'!F208+0.1*'[2]per 10000'!G208</f>
        <v>0</v>
      </c>
      <c r="E150" s="9">
        <f>0.1*'[2]per 10000'!D208+0.2*'[2]per 10000'!E208+0.4*'[2]per 10000'!F208+0.2*'[2]per 10000'!G208+0.1*'[2]per 10000'!H208</f>
        <v>0</v>
      </c>
      <c r="F150" s="9">
        <f>0.1*'[2]per 10000'!E208+0.2*'[2]per 10000'!F208+0.4*'[2]per 10000'!G208+0.2*'[2]per 10000'!H208+0.1*'[2]per 10000'!I208</f>
        <v>0</v>
      </c>
      <c r="G150" s="9">
        <f>0.1*'[2]per 10000'!F208+0.2*'[2]per 10000'!G208+0.4*'[2]per 10000'!H208+0.2*'[2]per 10000'!I208+0.1*'[2]per 10000'!J208</f>
        <v>0</v>
      </c>
      <c r="H150" s="9">
        <f>0.1*'[2]per 10000'!G208+0.2*'[2]per 10000'!H208+0.4*'[2]per 10000'!I208+0.2*'[2]per 10000'!J208+0.1*'[2]per 10000'!K208</f>
        <v>0</v>
      </c>
      <c r="I150" s="9">
        <f>0.1*'[2]per 10000'!H208+0.2*'[2]per 10000'!I208+0.4*'[2]per 10000'!J208+0.2*'[2]per 10000'!K208+0.1*'[2]per 10000'!L208</f>
        <v>0</v>
      </c>
      <c r="J150" s="9">
        <f>0.1*'[2]per 10000'!I208+0.2*'[2]per 10000'!J208+0.4*'[2]per 10000'!K208+0.2*'[2]per 10000'!L208+0.1*'[2]per 10000'!M208</f>
        <v>0</v>
      </c>
      <c r="K150" s="9">
        <f>0.1*'[2]per 10000'!J208+0.2*'[2]per 10000'!K208+0.4*'[2]per 10000'!L208+0.2*'[2]per 10000'!M208+0.1*'[2]per 10000'!N208</f>
        <v>0</v>
      </c>
      <c r="L150" s="9">
        <f>0.1*'[2]per 10000'!K208+0.2*'[2]per 10000'!L208+0.4*'[2]per 10000'!M208+0.2*'[2]per 10000'!N208+0.1*'[2]per 10000'!O208</f>
        <v>0</v>
      </c>
      <c r="M150" s="9">
        <f>0.1*'[2]per 10000'!L208+0.2*'[2]per 10000'!M208+0.4*'[2]per 10000'!N208+0.2*'[2]per 10000'!O208+0.1*'[2]per 10000'!P208</f>
        <v>0</v>
      </c>
      <c r="N150" s="9">
        <f>0.1*'[2]per 10000'!M208+0.2*'[2]per 10000'!N208+0.4*'[2]per 10000'!O208+0.2*'[2]per 10000'!P208+0.1*'[2]per 10000'!Q208</f>
        <v>0</v>
      </c>
      <c r="O150" s="9">
        <f>0.1*'[2]per 10000'!N208+0.2*'[2]per 10000'!O208+0.4*'[2]per 10000'!P208+0.2*'[2]per 10000'!Q208+0.1*'[2]per 10000'!R208</f>
        <v>0</v>
      </c>
      <c r="P150" s="9">
        <f>0.1*'[2]per 10000'!O208+0.2*'[2]per 10000'!P208+0.4*'[2]per 10000'!Q208+0.2*'[2]per 10000'!R208+0.1*'[2]per 10000'!S208</f>
        <v>0</v>
      </c>
      <c r="Q150" s="9">
        <f>0.1*'[2]per 10000'!P208+0.2*'[2]per 10000'!Q208+0.4*'[2]per 10000'!R208+0.2*'[2]per 10000'!S208+0.1*'[2]per 10000'!T208</f>
        <v>0</v>
      </c>
      <c r="R150" s="9">
        <f>0.1*'[2]per 10000'!Q208+0.2*'[2]per 10000'!R208+0.4*'[2]per 10000'!S208+0.2*'[2]per 10000'!T208+0.1*'[2]per 10000'!U208</f>
        <v>0</v>
      </c>
      <c r="S150" s="9">
        <f>0.1*'[2]per 10000'!R208+0.2*'[2]per 10000'!S208+0.4*'[2]per 10000'!T208+0.2*'[2]per 10000'!U208+0.1*'[2]per 10000'!V208</f>
        <v>0</v>
      </c>
      <c r="T150" s="9">
        <f>0.1*'[2]per 10000'!S208+0.2*'[2]per 10000'!T208+0.4*'[2]per 10000'!U208+0.2*'[2]per 10000'!V208+0.1*'[2]per 10000'!W208</f>
        <v>0</v>
      </c>
      <c r="U150" s="9">
        <f>0.1*'[2]per 10000'!T208+0.2*'[2]per 10000'!U208+0.4*'[2]per 10000'!V208+0.2*'[2]per 10000'!W208+0.1*'[2]per 10000'!X208</f>
        <v>0</v>
      </c>
      <c r="V150" s="9">
        <f>0.1*'[2]per 10000'!U208+0.2*'[2]per 10000'!V208+0.4*'[2]per 10000'!W208+0.2*'[2]per 10000'!X208+0.1*'[2]per 10000'!Y208</f>
        <v>0</v>
      </c>
      <c r="W150" s="9">
        <f>0.1*'[2]per 10000'!V208+0.2*'[2]per 10000'!W208+0.4*'[2]per 10000'!X208+0.2*'[2]per 10000'!Y208+0.1*'[2]per 10000'!Z208</f>
        <v>0</v>
      </c>
      <c r="X150" s="9">
        <f>0.1*'[2]per 10000'!W208+0.2*'[2]per 10000'!X208+0.4*'[2]per 10000'!Y208+0.2*'[2]per 10000'!Z208+0.1*'[2]per 10000'!AA208</f>
        <v>0</v>
      </c>
      <c r="Y150" s="9">
        <f>0.1*'[2]per 10000'!X208+0.2*'[2]per 10000'!Y208+0.4*'[2]per 10000'!Z208+0.2*'[2]per 10000'!AA208+0.1*'[2]per 10000'!AB208</f>
        <v>0</v>
      </c>
      <c r="Z150" s="9">
        <f>0.1*'[2]per 10000'!Y208+0.2*'[2]per 10000'!Z208+0.4*'[2]per 10000'!AA208+0.2*'[2]per 10000'!AB208+0.1*'[2]per 10000'!AC208</f>
        <v>0</v>
      </c>
      <c r="AA150" s="9">
        <f>0.1*'[2]per 10000'!Z208+0.2*'[2]per 10000'!AA208+0.4*'[2]per 10000'!AB208+0.2*'[2]per 10000'!AC208+0.1*'[2]per 10000'!AD208</f>
        <v>0</v>
      </c>
      <c r="AB150" s="9">
        <f>0.1*'[2]per 10000'!AA208+0.2*'[2]per 10000'!AB208+0.4*'[2]per 10000'!AC208+0.2*'[2]per 10000'!AD208+0.1*'[2]per 10000'!AE208</f>
        <v>0</v>
      </c>
      <c r="AC150" s="9">
        <f>0.1*'[2]per 10000'!AB208+0.2*'[2]per 10000'!AC208+0.4*'[2]per 10000'!AD208+0.2*'[2]per 10000'!AE208+0.1*'[2]per 10000'!AF208</f>
        <v>0</v>
      </c>
      <c r="AD150" s="9">
        <f>0.1*'[2]per 10000'!AC208+0.2*'[2]per 10000'!AD208+0.4*'[2]per 10000'!AE208+0.2*'[2]per 10000'!AF208+0.1*'[2]per 10000'!AG208</f>
        <v>0</v>
      </c>
      <c r="AE150" s="9">
        <f>0.1*'[2]per 10000'!AD208+0.2*'[2]per 10000'!AE208+0.4*'[2]per 10000'!AF208+0.2*'[2]per 10000'!AG208+0.1*'[2]per 10000'!AH208</f>
        <v>0</v>
      </c>
      <c r="AF150" s="9">
        <f>(0.1*'[2]per 10000'!AE208+0.2*'[2]per 10000'!AF208+0.4*'[2]per 10000'!AG208+0.2*'[2]per 10000'!AH208)/0.9</f>
        <v>0</v>
      </c>
      <c r="AG150" s="9">
        <f>(0.1*'[2]per 10000'!AF208+0.2*'[2]per 10000'!AG208+0.4*'[2]per 10000'!AH208)/0.7</f>
        <v>0</v>
      </c>
    </row>
    <row r="151" spans="1:33" x14ac:dyDescent="0.2">
      <c r="A151" s="19" t="s">
        <v>158</v>
      </c>
      <c r="B151" s="8" t="s">
        <v>158</v>
      </c>
      <c r="C151" s="9">
        <f>0.1*'[2]per 10000'!B209+0.2*'[2]per 10000'!C209+0.4*'[2]per 10000'!D209+0.2*'[2]per 10000'!E209+0.1*'[2]per 10000'!F209</f>
        <v>0</v>
      </c>
      <c r="D151" s="9">
        <f>0.1*'[2]per 10000'!C209+0.2*'[2]per 10000'!D209+0.4*'[2]per 10000'!E209+0.2*'[2]per 10000'!F209+0.1*'[2]per 10000'!G209</f>
        <v>0</v>
      </c>
      <c r="E151" s="9">
        <f>0.1*'[2]per 10000'!D209+0.2*'[2]per 10000'!E209+0.4*'[2]per 10000'!F209+0.2*'[2]per 10000'!G209+0.1*'[2]per 10000'!H209</f>
        <v>0</v>
      </c>
      <c r="F151" s="9">
        <f>0.1*'[2]per 10000'!E209+0.2*'[2]per 10000'!F209+0.4*'[2]per 10000'!G209+0.2*'[2]per 10000'!H209+0.1*'[2]per 10000'!I209</f>
        <v>0</v>
      </c>
      <c r="G151" s="9">
        <f>0.1*'[2]per 10000'!F209+0.2*'[2]per 10000'!G209+0.4*'[2]per 10000'!H209+0.2*'[2]per 10000'!I209+0.1*'[2]per 10000'!J209</f>
        <v>0</v>
      </c>
      <c r="H151" s="9">
        <f>0.1*'[2]per 10000'!G209+0.2*'[2]per 10000'!H209+0.4*'[2]per 10000'!I209+0.2*'[2]per 10000'!J209+0.1*'[2]per 10000'!K209</f>
        <v>0</v>
      </c>
      <c r="I151" s="9">
        <f>0.1*'[2]per 10000'!H209+0.2*'[2]per 10000'!I209+0.4*'[2]per 10000'!J209+0.2*'[2]per 10000'!K209+0.1*'[2]per 10000'!L209</f>
        <v>0</v>
      </c>
      <c r="J151" s="9">
        <f>0.1*'[2]per 10000'!I209+0.2*'[2]per 10000'!J209+0.4*'[2]per 10000'!K209+0.2*'[2]per 10000'!L209+0.1*'[2]per 10000'!M209</f>
        <v>0</v>
      </c>
      <c r="K151" s="9">
        <f>0.1*'[2]per 10000'!J209+0.2*'[2]per 10000'!K209+0.4*'[2]per 10000'!L209+0.2*'[2]per 10000'!M209+0.1*'[2]per 10000'!N209</f>
        <v>0</v>
      </c>
      <c r="L151" s="9">
        <f>0.1*'[2]per 10000'!K209+0.2*'[2]per 10000'!L209+0.4*'[2]per 10000'!M209+0.2*'[2]per 10000'!N209+0.1*'[2]per 10000'!O209</f>
        <v>0</v>
      </c>
      <c r="M151" s="9">
        <f>0.1*'[2]per 10000'!L209+0.2*'[2]per 10000'!M209+0.4*'[2]per 10000'!N209+0.2*'[2]per 10000'!O209+0.1*'[2]per 10000'!P209</f>
        <v>0</v>
      </c>
      <c r="N151" s="9">
        <f>0.1*'[2]per 10000'!M209+0.2*'[2]per 10000'!N209+0.4*'[2]per 10000'!O209+0.2*'[2]per 10000'!P209+0.1*'[2]per 10000'!Q209</f>
        <v>0</v>
      </c>
      <c r="O151" s="9">
        <f>0.1*'[2]per 10000'!N209+0.2*'[2]per 10000'!O209+0.4*'[2]per 10000'!P209+0.2*'[2]per 10000'!Q209+0.1*'[2]per 10000'!R209</f>
        <v>0</v>
      </c>
      <c r="P151" s="9">
        <f>0.1*'[2]per 10000'!O209+0.2*'[2]per 10000'!P209+0.4*'[2]per 10000'!Q209+0.2*'[2]per 10000'!R209+0.1*'[2]per 10000'!S209</f>
        <v>0</v>
      </c>
      <c r="Q151" s="9">
        <f>0.1*'[2]per 10000'!P209+0.2*'[2]per 10000'!Q209+0.4*'[2]per 10000'!R209+0.2*'[2]per 10000'!S209+0.1*'[2]per 10000'!T209</f>
        <v>0</v>
      </c>
      <c r="R151" s="9">
        <f>0.1*'[2]per 10000'!Q209+0.2*'[2]per 10000'!R209+0.4*'[2]per 10000'!S209+0.2*'[2]per 10000'!T209+0.1*'[2]per 10000'!U209</f>
        <v>0</v>
      </c>
      <c r="S151" s="9">
        <f>0.1*'[2]per 10000'!R209+0.2*'[2]per 10000'!S209+0.4*'[2]per 10000'!T209+0.2*'[2]per 10000'!U209+0.1*'[2]per 10000'!V209</f>
        <v>0</v>
      </c>
      <c r="T151" s="9">
        <f>0.1*'[2]per 10000'!S209+0.2*'[2]per 10000'!T209+0.4*'[2]per 10000'!U209+0.2*'[2]per 10000'!V209+0.1*'[2]per 10000'!W209</f>
        <v>0</v>
      </c>
      <c r="U151" s="9">
        <f>0.1*'[2]per 10000'!T209+0.2*'[2]per 10000'!U209+0.4*'[2]per 10000'!V209+0.2*'[2]per 10000'!W209+0.1*'[2]per 10000'!X209</f>
        <v>0</v>
      </c>
      <c r="V151" s="9">
        <f>0.1*'[2]per 10000'!U209+0.2*'[2]per 10000'!V209+0.4*'[2]per 10000'!W209+0.2*'[2]per 10000'!X209+0.1*'[2]per 10000'!Y209</f>
        <v>0</v>
      </c>
      <c r="W151" s="9">
        <f>0.1*'[2]per 10000'!V209+0.2*'[2]per 10000'!W209+0.4*'[2]per 10000'!X209+0.2*'[2]per 10000'!Y209+0.1*'[2]per 10000'!Z209</f>
        <v>0</v>
      </c>
      <c r="X151" s="9">
        <f>0.1*'[2]per 10000'!W209+0.2*'[2]per 10000'!X209+0.4*'[2]per 10000'!Y209+0.2*'[2]per 10000'!Z209+0.1*'[2]per 10000'!AA209</f>
        <v>0</v>
      </c>
      <c r="Y151" s="9">
        <f>0.1*'[2]per 10000'!X209+0.2*'[2]per 10000'!Y209+0.4*'[2]per 10000'!Z209+0.2*'[2]per 10000'!AA209+0.1*'[2]per 10000'!AB209</f>
        <v>0</v>
      </c>
      <c r="Z151" s="9">
        <f>0.1*'[2]per 10000'!Y209+0.2*'[2]per 10000'!Z209+0.4*'[2]per 10000'!AA209+0.2*'[2]per 10000'!AB209+0.1*'[2]per 10000'!AC209</f>
        <v>0</v>
      </c>
      <c r="AA151" s="9">
        <f>0.1*'[2]per 10000'!Z209+0.2*'[2]per 10000'!AA209+0.4*'[2]per 10000'!AB209+0.2*'[2]per 10000'!AC209+0.1*'[2]per 10000'!AD209</f>
        <v>0</v>
      </c>
      <c r="AB151" s="9">
        <f>0.1*'[2]per 10000'!AA209+0.2*'[2]per 10000'!AB209+0.4*'[2]per 10000'!AC209+0.2*'[2]per 10000'!AD209+0.1*'[2]per 10000'!AE209</f>
        <v>0</v>
      </c>
      <c r="AC151" s="9">
        <f>0.1*'[2]per 10000'!AB209+0.2*'[2]per 10000'!AC209+0.4*'[2]per 10000'!AD209+0.2*'[2]per 10000'!AE209+0.1*'[2]per 10000'!AF209</f>
        <v>0</v>
      </c>
      <c r="AD151" s="9">
        <f>0.1*'[2]per 10000'!AC209+0.2*'[2]per 10000'!AD209+0.4*'[2]per 10000'!AE209+0.2*'[2]per 10000'!AF209+0.1*'[2]per 10000'!AG209</f>
        <v>0</v>
      </c>
      <c r="AE151" s="9">
        <f>0.1*'[2]per 10000'!AD209+0.2*'[2]per 10000'!AE209+0.4*'[2]per 10000'!AF209+0.2*'[2]per 10000'!AG209+0.1*'[2]per 10000'!AH209</f>
        <v>0</v>
      </c>
      <c r="AF151" s="9">
        <f>(0.1*'[2]per 10000'!AE209+0.2*'[2]per 10000'!AF209+0.4*'[2]per 10000'!AG209+0.2*'[2]per 10000'!AH209)/0.9</f>
        <v>0</v>
      </c>
      <c r="AG151" s="9">
        <f>(0.1*'[2]per 10000'!AF209+0.2*'[2]per 10000'!AG209+0.4*'[2]per 10000'!AH209)/0.7</f>
        <v>0</v>
      </c>
    </row>
    <row r="152" spans="1:33" x14ac:dyDescent="0.2">
      <c r="A152" s="19" t="s">
        <v>159</v>
      </c>
      <c r="B152" s="8" t="s">
        <v>159</v>
      </c>
      <c r="C152" s="9">
        <f>0.1*'[2]per 10000'!B210+0.2*'[2]per 10000'!C210+0.4*'[2]per 10000'!D210+0.2*'[2]per 10000'!E210+0.1*'[2]per 10000'!F210</f>
        <v>0</v>
      </c>
      <c r="D152" s="9">
        <f>0.1*'[2]per 10000'!C210+0.2*'[2]per 10000'!D210+0.4*'[2]per 10000'!E210+0.2*'[2]per 10000'!F210+0.1*'[2]per 10000'!G210</f>
        <v>0</v>
      </c>
      <c r="E152" s="9">
        <f>0.1*'[2]per 10000'!D210+0.2*'[2]per 10000'!E210+0.4*'[2]per 10000'!F210+0.2*'[2]per 10000'!G210+0.1*'[2]per 10000'!H210</f>
        <v>0</v>
      </c>
      <c r="F152" s="9">
        <f>0.1*'[2]per 10000'!E210+0.2*'[2]per 10000'!F210+0.4*'[2]per 10000'!G210+0.2*'[2]per 10000'!H210+0.1*'[2]per 10000'!I210</f>
        <v>0</v>
      </c>
      <c r="G152" s="9">
        <f>0.1*'[2]per 10000'!F210+0.2*'[2]per 10000'!G210+0.4*'[2]per 10000'!H210+0.2*'[2]per 10000'!I210+0.1*'[2]per 10000'!J210</f>
        <v>0</v>
      </c>
      <c r="H152" s="9">
        <f>0.1*'[2]per 10000'!G210+0.2*'[2]per 10000'!H210+0.4*'[2]per 10000'!I210+0.2*'[2]per 10000'!J210+0.1*'[2]per 10000'!K210</f>
        <v>0</v>
      </c>
      <c r="I152" s="9">
        <f>0.1*'[2]per 10000'!H210+0.2*'[2]per 10000'!I210+0.4*'[2]per 10000'!J210+0.2*'[2]per 10000'!K210+0.1*'[2]per 10000'!L210</f>
        <v>2.7558804112431698E-3</v>
      </c>
      <c r="J152" s="9">
        <f>0.1*'[2]per 10000'!I210+0.2*'[2]per 10000'!J210+0.4*'[2]per 10000'!K210+0.2*'[2]per 10000'!L210+0.1*'[2]per 10000'!M210</f>
        <v>2.4618955837577373E-2</v>
      </c>
      <c r="K152" s="9">
        <f>0.1*'[2]per 10000'!J210+0.2*'[2]per 10000'!K210+0.4*'[2]per 10000'!L210+0.2*'[2]per 10000'!M210+0.1*'[2]per 10000'!N210</f>
        <v>4.9237911675154747E-2</v>
      </c>
      <c r="L152" s="9">
        <f>0.1*'[2]per 10000'!K210+0.2*'[2]per 10000'!L210+0.4*'[2]per 10000'!M210+0.2*'[2]per 10000'!N210+0.1*'[2]per 10000'!O210</f>
        <v>8.1940540882850466E-2</v>
      </c>
      <c r="M152" s="9">
        <f>0.1*'[2]per 10000'!L210+0.2*'[2]per 10000'!M210+0.4*'[2]per 10000'!N210+0.2*'[2]per 10000'!O210+0.1*'[2]per 10000'!P210</f>
        <v>4.0970270441425233E-2</v>
      </c>
      <c r="N152" s="9">
        <f>0.1*'[2]per 10000'!M210+0.2*'[2]per 10000'!N210+0.4*'[2]per 10000'!O210+0.2*'[2]per 10000'!P210+0.1*'[2]per 10000'!Q210</f>
        <v>2.0537735508086217E-2</v>
      </c>
      <c r="O152" s="9">
        <f>0.1*'[2]per 10000'!N210+0.2*'[2]per 10000'!O210+0.4*'[2]per 10000'!P210+0.2*'[2]per 10000'!Q210+0.1*'[2]per 10000'!R210</f>
        <v>2.8610809859903694E-3</v>
      </c>
      <c r="P152" s="9">
        <f>0.1*'[2]per 10000'!O210+0.2*'[2]per 10000'!P210+0.4*'[2]per 10000'!Q210+0.2*'[2]per 10000'!R210+0.1*'[2]per 10000'!S210</f>
        <v>5.7221619719807389E-3</v>
      </c>
      <c r="Q152" s="9">
        <f>0.1*'[2]per 10000'!P210+0.2*'[2]per 10000'!Q210+0.4*'[2]per 10000'!R210+0.2*'[2]per 10000'!S210+0.1*'[2]per 10000'!T210</f>
        <v>2.8610809859903694E-3</v>
      </c>
      <c r="R152" s="9">
        <f>0.1*'[2]per 10000'!Q210+0.2*'[2]per 10000'!R210+0.4*'[2]per 10000'!S210+0.2*'[2]per 10000'!T210+0.1*'[2]per 10000'!U210</f>
        <v>1.4305404929951847E-3</v>
      </c>
      <c r="S152" s="9">
        <f>0.1*'[2]per 10000'!R210+0.2*'[2]per 10000'!S210+0.4*'[2]per 10000'!T210+0.2*'[2]per 10000'!U210+0.1*'[2]per 10000'!V210</f>
        <v>0</v>
      </c>
      <c r="T152" s="9">
        <f>0.1*'[2]per 10000'!S210+0.2*'[2]per 10000'!T210+0.4*'[2]per 10000'!U210+0.2*'[2]per 10000'!V210+0.1*'[2]per 10000'!W210</f>
        <v>0</v>
      </c>
      <c r="U152" s="9">
        <f>0.1*'[2]per 10000'!T210+0.2*'[2]per 10000'!U210+0.4*'[2]per 10000'!V210+0.2*'[2]per 10000'!W210+0.1*'[2]per 10000'!X210</f>
        <v>0</v>
      </c>
      <c r="V152" s="9">
        <f>0.1*'[2]per 10000'!U210+0.2*'[2]per 10000'!V210+0.4*'[2]per 10000'!W210+0.2*'[2]per 10000'!X210+0.1*'[2]per 10000'!Y210</f>
        <v>0</v>
      </c>
      <c r="W152" s="9">
        <f>0.1*'[2]per 10000'!V210+0.2*'[2]per 10000'!W210+0.4*'[2]per 10000'!X210+0.2*'[2]per 10000'!Y210+0.1*'[2]per 10000'!Z210</f>
        <v>0</v>
      </c>
      <c r="X152" s="9">
        <f>0.1*'[2]per 10000'!W210+0.2*'[2]per 10000'!X210+0.4*'[2]per 10000'!Y210+0.2*'[2]per 10000'!Z210+0.1*'[2]per 10000'!AA210</f>
        <v>0</v>
      </c>
      <c r="Y152" s="9">
        <f>0.1*'[2]per 10000'!X210+0.2*'[2]per 10000'!Y210+0.4*'[2]per 10000'!Z210+0.2*'[2]per 10000'!AA210+0.1*'[2]per 10000'!AB210</f>
        <v>0</v>
      </c>
      <c r="Z152" s="9">
        <f>0.1*'[2]per 10000'!Y210+0.2*'[2]per 10000'!Z210+0.4*'[2]per 10000'!AA210+0.2*'[2]per 10000'!AB210+0.1*'[2]per 10000'!AC210</f>
        <v>0</v>
      </c>
      <c r="AA152" s="9">
        <f>0.1*'[2]per 10000'!Z210+0.2*'[2]per 10000'!AA210+0.4*'[2]per 10000'!AB210+0.2*'[2]per 10000'!AC210+0.1*'[2]per 10000'!AD210</f>
        <v>0</v>
      </c>
      <c r="AB152" s="9">
        <f>0.1*'[2]per 10000'!AA210+0.2*'[2]per 10000'!AB210+0.4*'[2]per 10000'!AC210+0.2*'[2]per 10000'!AD210+0.1*'[2]per 10000'!AE210</f>
        <v>0</v>
      </c>
      <c r="AC152" s="9">
        <f>0.1*'[2]per 10000'!AB210+0.2*'[2]per 10000'!AC210+0.4*'[2]per 10000'!AD210+0.2*'[2]per 10000'!AE210+0.1*'[2]per 10000'!AF210</f>
        <v>0</v>
      </c>
      <c r="AD152" s="9">
        <f>0.1*'[2]per 10000'!AC210+0.2*'[2]per 10000'!AD210+0.4*'[2]per 10000'!AE210+0.2*'[2]per 10000'!AF210+0.1*'[2]per 10000'!AG210</f>
        <v>0</v>
      </c>
      <c r="AE152" s="9">
        <f>0.1*'[2]per 10000'!AD210+0.2*'[2]per 10000'!AE210+0.4*'[2]per 10000'!AF210+0.2*'[2]per 10000'!AG210+0.1*'[2]per 10000'!AH210</f>
        <v>0</v>
      </c>
      <c r="AF152" s="9">
        <f>(0.1*'[2]per 10000'!AE210+0.2*'[2]per 10000'!AF210+0.4*'[2]per 10000'!AG210+0.2*'[2]per 10000'!AH210)/0.9</f>
        <v>0</v>
      </c>
      <c r="AG152" s="9">
        <f>(0.1*'[2]per 10000'!AF210+0.2*'[2]per 10000'!AG210+0.4*'[2]per 10000'!AH210)/0.7</f>
        <v>0</v>
      </c>
    </row>
    <row r="153" spans="1:33" x14ac:dyDescent="0.2">
      <c r="A153" s="19" t="s">
        <v>160</v>
      </c>
      <c r="B153" s="8" t="s">
        <v>160</v>
      </c>
      <c r="C153" s="9">
        <f>0.1*'[2]per 10000'!B213+0.2*'[2]per 10000'!C213+0.4*'[2]per 10000'!D213+0.2*'[2]per 10000'!E213+0.1*'[2]per 10000'!F213</f>
        <v>0</v>
      </c>
      <c r="D153" s="9">
        <f>0.1*'[2]per 10000'!C213+0.2*'[2]per 10000'!D213+0.4*'[2]per 10000'!E213+0.2*'[2]per 10000'!F213+0.1*'[2]per 10000'!G213</f>
        <v>0</v>
      </c>
      <c r="E153" s="9">
        <f>0.1*'[2]per 10000'!D213+0.2*'[2]per 10000'!E213+0.4*'[2]per 10000'!F213+0.2*'[2]per 10000'!G213+0.1*'[2]per 10000'!H213</f>
        <v>0</v>
      </c>
      <c r="F153" s="9">
        <f>0.1*'[2]per 10000'!E213+0.2*'[2]per 10000'!F213+0.4*'[2]per 10000'!G213+0.2*'[2]per 10000'!H213+0.1*'[2]per 10000'!I213</f>
        <v>0</v>
      </c>
      <c r="G153" s="9">
        <f>0.1*'[2]per 10000'!F213+0.2*'[2]per 10000'!G213+0.4*'[2]per 10000'!H213+0.2*'[2]per 10000'!I213+0.1*'[2]per 10000'!J213</f>
        <v>0</v>
      </c>
      <c r="H153" s="9">
        <f>0.1*'[2]per 10000'!G213+0.2*'[2]per 10000'!H213+0.4*'[2]per 10000'!I213+0.2*'[2]per 10000'!J213+0.1*'[2]per 10000'!K213</f>
        <v>0</v>
      </c>
      <c r="I153" s="9">
        <f>0.1*'[2]per 10000'!H213+0.2*'[2]per 10000'!I213+0.4*'[2]per 10000'!J213+0.2*'[2]per 10000'!K213+0.1*'[2]per 10000'!L213</f>
        <v>0</v>
      </c>
      <c r="J153" s="9">
        <f>0.1*'[2]per 10000'!I213+0.2*'[2]per 10000'!J213+0.4*'[2]per 10000'!K213+0.2*'[2]per 10000'!L213+0.1*'[2]per 10000'!M213</f>
        <v>0</v>
      </c>
      <c r="K153" s="9">
        <f>0.1*'[2]per 10000'!J213+0.2*'[2]per 10000'!K213+0.4*'[2]per 10000'!L213+0.2*'[2]per 10000'!M213+0.1*'[2]per 10000'!N213</f>
        <v>0</v>
      </c>
      <c r="L153" s="9">
        <f>0.1*'[2]per 10000'!K213+0.2*'[2]per 10000'!L213+0.4*'[2]per 10000'!M213+0.2*'[2]per 10000'!N213+0.1*'[2]per 10000'!O213</f>
        <v>0</v>
      </c>
      <c r="M153" s="9">
        <f>0.1*'[2]per 10000'!L213+0.2*'[2]per 10000'!M213+0.4*'[2]per 10000'!N213+0.2*'[2]per 10000'!O213+0.1*'[2]per 10000'!P213</f>
        <v>0</v>
      </c>
      <c r="N153" s="9">
        <f>0.1*'[2]per 10000'!M213+0.2*'[2]per 10000'!N213+0.4*'[2]per 10000'!O213+0.2*'[2]per 10000'!P213+0.1*'[2]per 10000'!Q213</f>
        <v>0</v>
      </c>
      <c r="O153" s="9">
        <f>0.1*'[2]per 10000'!N213+0.2*'[2]per 10000'!O213+0.4*'[2]per 10000'!P213+0.2*'[2]per 10000'!Q213+0.1*'[2]per 10000'!R213</f>
        <v>0</v>
      </c>
      <c r="P153" s="9">
        <f>0.1*'[2]per 10000'!O213+0.2*'[2]per 10000'!P213+0.4*'[2]per 10000'!Q213+0.2*'[2]per 10000'!R213+0.1*'[2]per 10000'!S213</f>
        <v>0</v>
      </c>
      <c r="Q153" s="9">
        <f>0.1*'[2]per 10000'!P213+0.2*'[2]per 10000'!Q213+0.4*'[2]per 10000'!R213+0.2*'[2]per 10000'!S213+0.1*'[2]per 10000'!T213</f>
        <v>0</v>
      </c>
      <c r="R153" s="9">
        <f>0.1*'[2]per 10000'!Q213+0.2*'[2]per 10000'!R213+0.4*'[2]per 10000'!S213+0.2*'[2]per 10000'!T213+0.1*'[2]per 10000'!U213</f>
        <v>0</v>
      </c>
      <c r="S153" s="9">
        <f>0.1*'[2]per 10000'!R213+0.2*'[2]per 10000'!S213+0.4*'[2]per 10000'!T213+0.2*'[2]per 10000'!U213+0.1*'[2]per 10000'!V213</f>
        <v>0</v>
      </c>
      <c r="T153" s="9">
        <f>0.1*'[2]per 10000'!S213+0.2*'[2]per 10000'!T213+0.4*'[2]per 10000'!U213+0.2*'[2]per 10000'!V213+0.1*'[2]per 10000'!W213</f>
        <v>0</v>
      </c>
      <c r="U153" s="9">
        <f>0.1*'[2]per 10000'!T213+0.2*'[2]per 10000'!U213+0.4*'[2]per 10000'!V213+0.2*'[2]per 10000'!W213+0.1*'[2]per 10000'!X213</f>
        <v>0</v>
      </c>
      <c r="V153" s="9">
        <f>0.1*'[2]per 10000'!U213+0.2*'[2]per 10000'!V213+0.4*'[2]per 10000'!W213+0.2*'[2]per 10000'!X213+0.1*'[2]per 10000'!Y213</f>
        <v>0</v>
      </c>
      <c r="W153" s="9">
        <f>0.1*'[2]per 10000'!V213+0.2*'[2]per 10000'!W213+0.4*'[2]per 10000'!X213+0.2*'[2]per 10000'!Y213+0.1*'[2]per 10000'!Z213</f>
        <v>0</v>
      </c>
      <c r="X153" s="9">
        <f>0.1*'[2]per 10000'!W213+0.2*'[2]per 10000'!X213+0.4*'[2]per 10000'!Y213+0.2*'[2]per 10000'!Z213+0.1*'[2]per 10000'!AA213</f>
        <v>0</v>
      </c>
      <c r="Y153" s="9">
        <f>0.1*'[2]per 10000'!X213+0.2*'[2]per 10000'!Y213+0.4*'[2]per 10000'!Z213+0.2*'[2]per 10000'!AA213+0.1*'[2]per 10000'!AB213</f>
        <v>0</v>
      </c>
      <c r="Z153" s="9">
        <f>0.1*'[2]per 10000'!Y213+0.2*'[2]per 10000'!Z213+0.4*'[2]per 10000'!AA213+0.2*'[2]per 10000'!AB213+0.1*'[2]per 10000'!AC213</f>
        <v>0</v>
      </c>
      <c r="AA153" s="9">
        <f>0.1*'[2]per 10000'!Z213+0.2*'[2]per 10000'!AA213+0.4*'[2]per 10000'!AB213+0.2*'[2]per 10000'!AC213+0.1*'[2]per 10000'!AD213</f>
        <v>0</v>
      </c>
      <c r="AB153" s="9">
        <f>0.1*'[2]per 10000'!AA213+0.2*'[2]per 10000'!AB213+0.4*'[2]per 10000'!AC213+0.2*'[2]per 10000'!AD213+0.1*'[2]per 10000'!AE213</f>
        <v>0</v>
      </c>
      <c r="AC153" s="9">
        <f>0.1*'[2]per 10000'!AB213+0.2*'[2]per 10000'!AC213+0.4*'[2]per 10000'!AD213+0.2*'[2]per 10000'!AE213+0.1*'[2]per 10000'!AF213</f>
        <v>0</v>
      </c>
      <c r="AD153" s="9">
        <f>0.1*'[2]per 10000'!AC213+0.2*'[2]per 10000'!AD213+0.4*'[2]per 10000'!AE213+0.2*'[2]per 10000'!AF213+0.1*'[2]per 10000'!AG213</f>
        <v>0</v>
      </c>
      <c r="AE153" s="9">
        <f>0.1*'[2]per 10000'!AD213+0.2*'[2]per 10000'!AE213+0.4*'[2]per 10000'!AF213+0.2*'[2]per 10000'!AG213+0.1*'[2]per 10000'!AH213</f>
        <v>0</v>
      </c>
      <c r="AF153" s="9">
        <f>(0.1*'[2]per 10000'!AE213+0.2*'[2]per 10000'!AF213+0.4*'[2]per 10000'!AG213+0.2*'[2]per 10000'!AH213)/0.9</f>
        <v>0</v>
      </c>
      <c r="AG153" s="9">
        <f>(0.1*'[2]per 10000'!AF213+0.2*'[2]per 10000'!AG213+0.4*'[2]per 10000'!AH213)/0.7</f>
        <v>0</v>
      </c>
    </row>
    <row r="154" spans="1:33" x14ac:dyDescent="0.2">
      <c r="A154" s="19" t="s">
        <v>196</v>
      </c>
      <c r="B154" s="8" t="s">
        <v>196</v>
      </c>
      <c r="C154" s="9">
        <f>0.1*'[2]per 10000'!B216+0.2*'[2]per 10000'!C216+0.4*'[2]per 10000'!D216+0.2*'[2]per 10000'!E216+0.1*'[2]per 10000'!F216</f>
        <v>0</v>
      </c>
      <c r="D154" s="9">
        <f>0.1*'[2]per 10000'!C216+0.2*'[2]per 10000'!D216+0.4*'[2]per 10000'!E216+0.2*'[2]per 10000'!F216+0.1*'[2]per 10000'!G216</f>
        <v>9.5736104232378091E-2</v>
      </c>
      <c r="E154" s="9">
        <f>0.1*'[2]per 10000'!D216+0.2*'[2]per 10000'!E216+0.4*'[2]per 10000'!F216+0.2*'[2]per 10000'!G216+0.1*'[2]per 10000'!H216</f>
        <v>0.19147220846475618</v>
      </c>
      <c r="F154" s="9">
        <f>0.1*'[2]per 10000'!E216+0.2*'[2]per 10000'!F216+0.4*'[2]per 10000'!G216+0.2*'[2]per 10000'!H216+0.1*'[2]per 10000'!I216</f>
        <v>0.38294441692951237</v>
      </c>
      <c r="G154" s="9">
        <f>0.1*'[2]per 10000'!F216+0.2*'[2]per 10000'!G216+0.4*'[2]per 10000'!H216+0.2*'[2]per 10000'!I216+0.1*'[2]per 10000'!J216</f>
        <v>0.19147220846475618</v>
      </c>
      <c r="H154" s="9">
        <f>0.1*'[2]per 10000'!G216+0.2*'[2]per 10000'!H216+0.4*'[2]per 10000'!I216+0.2*'[2]per 10000'!J216+0.1*'[2]per 10000'!K216</f>
        <v>9.5736104232378091E-2</v>
      </c>
      <c r="I154" s="9">
        <f>0.1*'[2]per 10000'!H216+0.2*'[2]per 10000'!I216+0.4*'[2]per 10000'!J216+0.2*'[2]per 10000'!K216+0.1*'[2]per 10000'!L216</f>
        <v>0</v>
      </c>
      <c r="J154" s="9">
        <f>0.1*'[2]per 10000'!I216+0.2*'[2]per 10000'!J216+0.4*'[2]per 10000'!K216+0.2*'[2]per 10000'!L216+0.1*'[2]per 10000'!M216</f>
        <v>0</v>
      </c>
      <c r="K154" s="9">
        <f>0.1*'[2]per 10000'!J216+0.2*'[2]per 10000'!K216+0.4*'[2]per 10000'!L216+0.2*'[2]per 10000'!M216+0.1*'[2]per 10000'!N216</f>
        <v>0</v>
      </c>
      <c r="L154" s="9">
        <f>0.1*'[2]per 10000'!K216+0.2*'[2]per 10000'!L216+0.4*'[2]per 10000'!M216+0.2*'[2]per 10000'!N216+0.1*'[2]per 10000'!O216</f>
        <v>0</v>
      </c>
      <c r="M154" s="9">
        <f>0.1*'[2]per 10000'!L216+0.2*'[2]per 10000'!M216+0.4*'[2]per 10000'!N216+0.2*'[2]per 10000'!O216+0.1*'[2]per 10000'!P216</f>
        <v>0</v>
      </c>
      <c r="N154" s="9">
        <f>0.1*'[2]per 10000'!M216+0.2*'[2]per 10000'!N216+0.4*'[2]per 10000'!O216+0.2*'[2]per 10000'!P216+0.1*'[2]per 10000'!Q216</f>
        <v>0</v>
      </c>
      <c r="O154" s="9">
        <f>0.1*'[2]per 10000'!N216+0.2*'[2]per 10000'!O216+0.4*'[2]per 10000'!P216+0.2*'[2]per 10000'!Q216+0.1*'[2]per 10000'!R216</f>
        <v>0</v>
      </c>
      <c r="P154" s="9">
        <f>0.1*'[2]per 10000'!O216+0.2*'[2]per 10000'!P216+0.4*'[2]per 10000'!Q216+0.2*'[2]per 10000'!R216+0.1*'[2]per 10000'!S216</f>
        <v>0</v>
      </c>
      <c r="Q154" s="9">
        <f>0.1*'[2]per 10000'!P216+0.2*'[2]per 10000'!Q216+0.4*'[2]per 10000'!R216+0.2*'[2]per 10000'!S216+0.1*'[2]per 10000'!T216</f>
        <v>0</v>
      </c>
      <c r="R154" s="9">
        <f>0.1*'[2]per 10000'!Q216+0.2*'[2]per 10000'!R216+0.4*'[2]per 10000'!S216+0.2*'[2]per 10000'!T216+0.1*'[2]per 10000'!U216</f>
        <v>0</v>
      </c>
      <c r="S154" s="9">
        <f>0.1*'[2]per 10000'!R216+0.2*'[2]per 10000'!S216+0.4*'[2]per 10000'!T216+0.2*'[2]per 10000'!U216+0.1*'[2]per 10000'!V216</f>
        <v>3.9118438521774136E-3</v>
      </c>
      <c r="T154" s="9">
        <f>0.1*'[2]per 10000'!S216+0.2*'[2]per 10000'!T216+0.4*'[2]per 10000'!U216+0.2*'[2]per 10000'!V216+0.1*'[2]per 10000'!W216</f>
        <v>1.48961247360231E-2</v>
      </c>
      <c r="U154" s="9">
        <f>0.1*'[2]per 10000'!T216+0.2*'[2]per 10000'!U216+0.4*'[2]per 10000'!V216+0.2*'[2]per 10000'!W216+0.1*'[2]per 10000'!X216</f>
        <v>7.4540932624284767E-2</v>
      </c>
      <c r="V154" s="9">
        <f>0.1*'[2]per 10000'!U216+0.2*'[2]per 10000'!V216+0.4*'[2]per 10000'!W216+0.2*'[2]per 10000'!X216+0.1*'[2]per 10000'!Y216</f>
        <v>0.21446277402579184</v>
      </c>
      <c r="W154" s="9">
        <f>0.1*'[2]per 10000'!V216+0.2*'[2]per 10000'!W216+0.4*'[2]per 10000'!X216+0.2*'[2]per 10000'!Y216+0.1*'[2]per 10000'!Z216</f>
        <v>0.39632372949861322</v>
      </c>
      <c r="X154" s="9">
        <f>0.1*'[2]per 10000'!W216+0.2*'[2]per 10000'!X216+0.4*'[2]per 10000'!Y216+0.2*'[2]per 10000'!Z216+0.1*'[2]per 10000'!AA216</f>
        <v>0.55492705962118116</v>
      </c>
      <c r="Y154" s="9">
        <f>0.1*'[2]per 10000'!X216+0.2*'[2]per 10000'!Y216+0.4*'[2]per 10000'!Z216+0.2*'[2]per 10000'!AA216+0.1*'[2]per 10000'!AB216</f>
        <v>0.67007068907437661</v>
      </c>
      <c r="Z154" s="9">
        <f>0.1*'[2]per 10000'!Y216+0.2*'[2]per 10000'!Z216+0.4*'[2]per 10000'!AA216+0.2*'[2]per 10000'!AB216+0.1*'[2]per 10000'!AC216</f>
        <v>0.95872945455141712</v>
      </c>
      <c r="AA154" s="9">
        <f>0.1*'[2]per 10000'!Z216+0.2*'[2]per 10000'!AA216+0.4*'[2]per 10000'!AB216+0.2*'[2]per 10000'!AC216+0.1*'[2]per 10000'!AD216</f>
        <v>1.4182234568314038</v>
      </c>
      <c r="AB154" s="9">
        <f>0.1*'[2]per 10000'!AA216+0.2*'[2]per 10000'!AB216+0.4*'[2]per 10000'!AC216+0.2*'[2]per 10000'!AD216+0.1*'[2]per 10000'!AE216</f>
        <v>1.310224753497705</v>
      </c>
      <c r="AC154" s="9">
        <f>0.1*'[2]per 10000'!AB216+0.2*'[2]per 10000'!AC216+0.4*'[2]per 10000'!AD216+0.2*'[2]per 10000'!AE216+0.1*'[2]per 10000'!AF216</f>
        <v>1.2077188222758939</v>
      </c>
      <c r="AD154" s="9">
        <f>0.1*'[2]per 10000'!AC216+0.2*'[2]per 10000'!AD216+0.4*'[2]per 10000'!AE216+0.2*'[2]per 10000'!AF216+0.1*'[2]per 10000'!AG216</f>
        <v>1.08089568675438</v>
      </c>
      <c r="AE154" s="9">
        <f>0.1*'[2]per 10000'!AD216+0.2*'[2]per 10000'!AE216+0.4*'[2]per 10000'!AF216+0.2*'[2]per 10000'!AG216+0.1*'[2]per 10000'!AH216</f>
        <v>1.4706163737838764</v>
      </c>
      <c r="AF154" s="9">
        <f>(0.1*'[2]per 10000'!AE216+0.2*'[2]per 10000'!AF216+0.4*'[2]per 10000'!AG216+0.2*'[2]per 10000'!AH216)/0.9</f>
        <v>2.1766247705895463</v>
      </c>
      <c r="AG154" s="9">
        <f>(0.1*'[2]per 10000'!AF216+0.2*'[2]per 10000'!AG216+0.4*'[2]per 10000'!AH216)/0.7</f>
        <v>4.3077303331896362</v>
      </c>
    </row>
    <row r="155" spans="1:33" x14ac:dyDescent="0.2">
      <c r="A155" s="19" t="s">
        <v>162</v>
      </c>
      <c r="B155" s="8" t="s">
        <v>162</v>
      </c>
      <c r="C155" s="9">
        <f>0.1*'[2]per 10000'!B217+0.2*'[2]per 10000'!C217+0.4*'[2]per 10000'!D217+0.2*'[2]per 10000'!E217+0.1*'[2]per 10000'!F217</f>
        <v>0</v>
      </c>
      <c r="D155" s="9">
        <f>0.1*'[2]per 10000'!C217+0.2*'[2]per 10000'!D217+0.4*'[2]per 10000'!E217+0.2*'[2]per 10000'!F217+0.1*'[2]per 10000'!G217</f>
        <v>0</v>
      </c>
      <c r="E155" s="9">
        <f>0.1*'[2]per 10000'!D217+0.2*'[2]per 10000'!E217+0.4*'[2]per 10000'!F217+0.2*'[2]per 10000'!G217+0.1*'[2]per 10000'!H217</f>
        <v>0</v>
      </c>
      <c r="F155" s="9">
        <f>0.1*'[2]per 10000'!E217+0.2*'[2]per 10000'!F217+0.4*'[2]per 10000'!G217+0.2*'[2]per 10000'!H217+0.1*'[2]per 10000'!I217</f>
        <v>0</v>
      </c>
      <c r="G155" s="9">
        <f>0.1*'[2]per 10000'!F217+0.2*'[2]per 10000'!G217+0.4*'[2]per 10000'!H217+0.2*'[2]per 10000'!I217+0.1*'[2]per 10000'!J217</f>
        <v>0</v>
      </c>
      <c r="H155" s="9">
        <f>0.1*'[2]per 10000'!G217+0.2*'[2]per 10000'!H217+0.4*'[2]per 10000'!I217+0.2*'[2]per 10000'!J217+0.1*'[2]per 10000'!K217</f>
        <v>0</v>
      </c>
      <c r="I155" s="9">
        <f>0.1*'[2]per 10000'!H217+0.2*'[2]per 10000'!I217+0.4*'[2]per 10000'!J217+0.2*'[2]per 10000'!K217+0.1*'[2]per 10000'!L217</f>
        <v>0</v>
      </c>
      <c r="J155" s="9">
        <f>0.1*'[2]per 10000'!I217+0.2*'[2]per 10000'!J217+0.4*'[2]per 10000'!K217+0.2*'[2]per 10000'!L217+0.1*'[2]per 10000'!M217</f>
        <v>0</v>
      </c>
      <c r="K155" s="9">
        <f>0.1*'[2]per 10000'!J217+0.2*'[2]per 10000'!K217+0.4*'[2]per 10000'!L217+0.2*'[2]per 10000'!M217+0.1*'[2]per 10000'!N217</f>
        <v>0</v>
      </c>
      <c r="L155" s="9">
        <f>0.1*'[2]per 10000'!K217+0.2*'[2]per 10000'!L217+0.4*'[2]per 10000'!M217+0.2*'[2]per 10000'!N217+0.1*'[2]per 10000'!O217</f>
        <v>0</v>
      </c>
      <c r="M155" s="9">
        <f>0.1*'[2]per 10000'!L217+0.2*'[2]per 10000'!M217+0.4*'[2]per 10000'!N217+0.2*'[2]per 10000'!O217+0.1*'[2]per 10000'!P217</f>
        <v>0</v>
      </c>
      <c r="N155" s="9">
        <f>0.1*'[2]per 10000'!M217+0.2*'[2]per 10000'!N217+0.4*'[2]per 10000'!O217+0.2*'[2]per 10000'!P217+0.1*'[2]per 10000'!Q217</f>
        <v>0</v>
      </c>
      <c r="O155" s="9">
        <f>0.1*'[2]per 10000'!N217+0.2*'[2]per 10000'!O217+0.4*'[2]per 10000'!P217+0.2*'[2]per 10000'!Q217+0.1*'[2]per 10000'!R217</f>
        <v>0</v>
      </c>
      <c r="P155" s="9">
        <f>0.1*'[2]per 10000'!O217+0.2*'[2]per 10000'!P217+0.4*'[2]per 10000'!Q217+0.2*'[2]per 10000'!R217+0.1*'[2]per 10000'!S217</f>
        <v>0</v>
      </c>
      <c r="Q155" s="9">
        <f>0.1*'[2]per 10000'!P217+0.2*'[2]per 10000'!Q217+0.4*'[2]per 10000'!R217+0.2*'[2]per 10000'!S217+0.1*'[2]per 10000'!T217</f>
        <v>0</v>
      </c>
      <c r="R155" s="9">
        <f>0.1*'[2]per 10000'!Q217+0.2*'[2]per 10000'!R217+0.4*'[2]per 10000'!S217+0.2*'[2]per 10000'!T217+0.1*'[2]per 10000'!U217</f>
        <v>0</v>
      </c>
      <c r="S155" s="9">
        <f>0.1*'[2]per 10000'!R217+0.2*'[2]per 10000'!S217+0.4*'[2]per 10000'!T217+0.2*'[2]per 10000'!U217+0.1*'[2]per 10000'!V217</f>
        <v>0</v>
      </c>
      <c r="T155" s="9">
        <f>0.1*'[2]per 10000'!S217+0.2*'[2]per 10000'!T217+0.4*'[2]per 10000'!U217+0.2*'[2]per 10000'!V217+0.1*'[2]per 10000'!W217</f>
        <v>0</v>
      </c>
      <c r="U155" s="9">
        <f>0.1*'[2]per 10000'!T217+0.2*'[2]per 10000'!U217+0.4*'[2]per 10000'!V217+0.2*'[2]per 10000'!W217+0.1*'[2]per 10000'!X217</f>
        <v>0</v>
      </c>
      <c r="V155" s="9">
        <f>0.1*'[2]per 10000'!U217+0.2*'[2]per 10000'!V217+0.4*'[2]per 10000'!W217+0.2*'[2]per 10000'!X217+0.1*'[2]per 10000'!Y217</f>
        <v>0</v>
      </c>
      <c r="W155" s="9">
        <f>0.1*'[2]per 10000'!V217+0.2*'[2]per 10000'!W217+0.4*'[2]per 10000'!X217+0.2*'[2]per 10000'!Y217+0.1*'[2]per 10000'!Z217</f>
        <v>0</v>
      </c>
      <c r="X155" s="9">
        <f>0.1*'[2]per 10000'!W217+0.2*'[2]per 10000'!X217+0.4*'[2]per 10000'!Y217+0.2*'[2]per 10000'!Z217+0.1*'[2]per 10000'!AA217</f>
        <v>0</v>
      </c>
      <c r="Y155" s="9">
        <f>0.1*'[2]per 10000'!X217+0.2*'[2]per 10000'!Y217+0.4*'[2]per 10000'!Z217+0.2*'[2]per 10000'!AA217+0.1*'[2]per 10000'!AB217</f>
        <v>0</v>
      </c>
      <c r="Z155" s="9">
        <f>0.1*'[2]per 10000'!Y217+0.2*'[2]per 10000'!Z217+0.4*'[2]per 10000'!AA217+0.2*'[2]per 10000'!AB217+0.1*'[2]per 10000'!AC217</f>
        <v>0</v>
      </c>
      <c r="AA155" s="9">
        <f>0.1*'[2]per 10000'!Z217+0.2*'[2]per 10000'!AA217+0.4*'[2]per 10000'!AB217+0.2*'[2]per 10000'!AC217+0.1*'[2]per 10000'!AD217</f>
        <v>0</v>
      </c>
      <c r="AB155" s="9">
        <f>0.1*'[2]per 10000'!AA217+0.2*'[2]per 10000'!AB217+0.4*'[2]per 10000'!AC217+0.2*'[2]per 10000'!AD217+0.1*'[2]per 10000'!AE217</f>
        <v>0</v>
      </c>
      <c r="AC155" s="9">
        <f>0.1*'[2]per 10000'!AB217+0.2*'[2]per 10000'!AC217+0.4*'[2]per 10000'!AD217+0.2*'[2]per 10000'!AE217+0.1*'[2]per 10000'!AF217</f>
        <v>0</v>
      </c>
      <c r="AD155" s="9">
        <f>0.1*'[2]per 10000'!AC217+0.2*'[2]per 10000'!AD217+0.4*'[2]per 10000'!AE217+0.2*'[2]per 10000'!AF217+0.1*'[2]per 10000'!AG217</f>
        <v>0</v>
      </c>
      <c r="AE155" s="9">
        <f>0.1*'[2]per 10000'!AD217+0.2*'[2]per 10000'!AE217+0.4*'[2]per 10000'!AF217+0.2*'[2]per 10000'!AG217+0.1*'[2]per 10000'!AH217</f>
        <v>0</v>
      </c>
      <c r="AF155" s="9">
        <f>(0.1*'[2]per 10000'!AE217+0.2*'[2]per 10000'!AF217+0.4*'[2]per 10000'!AG217+0.2*'[2]per 10000'!AH217)/0.9</f>
        <v>0</v>
      </c>
      <c r="AG155" s="9">
        <f>(0.1*'[2]per 10000'!AF217+0.2*'[2]per 10000'!AG217+0.4*'[2]per 10000'!AH217)/0.7</f>
        <v>0</v>
      </c>
    </row>
    <row r="156" spans="1:33" x14ac:dyDescent="0.2">
      <c r="A156" s="19" t="s">
        <v>163</v>
      </c>
      <c r="B156" s="8" t="s">
        <v>163</v>
      </c>
      <c r="C156" s="9">
        <f>0.1*'[2]per 10000'!B218+0.2*'[2]per 10000'!C218+0.4*'[2]per 10000'!D218+0.2*'[2]per 10000'!E218+0.1*'[2]per 10000'!F218</f>
        <v>0</v>
      </c>
      <c r="D156" s="9">
        <f>0.1*'[2]per 10000'!C218+0.2*'[2]per 10000'!D218+0.4*'[2]per 10000'!E218+0.2*'[2]per 10000'!F218+0.1*'[2]per 10000'!G218</f>
        <v>0</v>
      </c>
      <c r="E156" s="9">
        <f>0.1*'[2]per 10000'!D218+0.2*'[2]per 10000'!E218+0.4*'[2]per 10000'!F218+0.2*'[2]per 10000'!G218+0.1*'[2]per 10000'!H218</f>
        <v>0</v>
      </c>
      <c r="F156" s="9">
        <f>0.1*'[2]per 10000'!E218+0.2*'[2]per 10000'!F218+0.4*'[2]per 10000'!G218+0.2*'[2]per 10000'!H218+0.1*'[2]per 10000'!I218</f>
        <v>0</v>
      </c>
      <c r="G156" s="9">
        <f>0.1*'[2]per 10000'!F218+0.2*'[2]per 10000'!G218+0.4*'[2]per 10000'!H218+0.2*'[2]per 10000'!I218+0.1*'[2]per 10000'!J218</f>
        <v>0</v>
      </c>
      <c r="H156" s="9">
        <f>0.1*'[2]per 10000'!G218+0.2*'[2]per 10000'!H218+0.4*'[2]per 10000'!I218+0.2*'[2]per 10000'!J218+0.1*'[2]per 10000'!K218</f>
        <v>0</v>
      </c>
      <c r="I156" s="9">
        <f>0.1*'[2]per 10000'!H218+0.2*'[2]per 10000'!I218+0.4*'[2]per 10000'!J218+0.2*'[2]per 10000'!K218+0.1*'[2]per 10000'!L218</f>
        <v>0</v>
      </c>
      <c r="J156" s="9">
        <f>0.1*'[2]per 10000'!I218+0.2*'[2]per 10000'!J218+0.4*'[2]per 10000'!K218+0.2*'[2]per 10000'!L218+0.1*'[2]per 10000'!M218</f>
        <v>0</v>
      </c>
      <c r="K156" s="9">
        <f>0.1*'[2]per 10000'!J218+0.2*'[2]per 10000'!K218+0.4*'[2]per 10000'!L218+0.2*'[2]per 10000'!M218+0.1*'[2]per 10000'!N218</f>
        <v>0</v>
      </c>
      <c r="L156" s="9">
        <f>0.1*'[2]per 10000'!K218+0.2*'[2]per 10000'!L218+0.4*'[2]per 10000'!M218+0.2*'[2]per 10000'!N218+0.1*'[2]per 10000'!O218</f>
        <v>0</v>
      </c>
      <c r="M156" s="9">
        <f>0.1*'[2]per 10000'!L218+0.2*'[2]per 10000'!M218+0.4*'[2]per 10000'!N218+0.2*'[2]per 10000'!O218+0.1*'[2]per 10000'!P218</f>
        <v>0</v>
      </c>
      <c r="N156" s="9">
        <f>0.1*'[2]per 10000'!M218+0.2*'[2]per 10000'!N218+0.4*'[2]per 10000'!O218+0.2*'[2]per 10000'!P218+0.1*'[2]per 10000'!Q218</f>
        <v>0</v>
      </c>
      <c r="O156" s="9">
        <f>0.1*'[2]per 10000'!N218+0.2*'[2]per 10000'!O218+0.4*'[2]per 10000'!P218+0.2*'[2]per 10000'!Q218+0.1*'[2]per 10000'!R218</f>
        <v>0</v>
      </c>
      <c r="P156" s="9">
        <f>0.1*'[2]per 10000'!O218+0.2*'[2]per 10000'!P218+0.4*'[2]per 10000'!Q218+0.2*'[2]per 10000'!R218+0.1*'[2]per 10000'!S218</f>
        <v>0</v>
      </c>
      <c r="Q156" s="9">
        <f>0.1*'[2]per 10000'!P218+0.2*'[2]per 10000'!Q218+0.4*'[2]per 10000'!R218+0.2*'[2]per 10000'!S218+0.1*'[2]per 10000'!T218</f>
        <v>0</v>
      </c>
      <c r="R156" s="9">
        <f>0.1*'[2]per 10000'!Q218+0.2*'[2]per 10000'!R218+0.4*'[2]per 10000'!S218+0.2*'[2]per 10000'!T218+0.1*'[2]per 10000'!U218</f>
        <v>0</v>
      </c>
      <c r="S156" s="9">
        <f>0.1*'[2]per 10000'!R218+0.2*'[2]per 10000'!S218+0.4*'[2]per 10000'!T218+0.2*'[2]per 10000'!U218+0.1*'[2]per 10000'!V218</f>
        <v>0</v>
      </c>
      <c r="T156" s="9">
        <f>0.1*'[2]per 10000'!S218+0.2*'[2]per 10000'!T218+0.4*'[2]per 10000'!U218+0.2*'[2]per 10000'!V218+0.1*'[2]per 10000'!W218</f>
        <v>0</v>
      </c>
      <c r="U156" s="9">
        <f>0.1*'[2]per 10000'!T218+0.2*'[2]per 10000'!U218+0.4*'[2]per 10000'!V218+0.2*'[2]per 10000'!W218+0.1*'[2]per 10000'!X218</f>
        <v>0</v>
      </c>
      <c r="V156" s="9">
        <f>0.1*'[2]per 10000'!U218+0.2*'[2]per 10000'!V218+0.4*'[2]per 10000'!W218+0.2*'[2]per 10000'!X218+0.1*'[2]per 10000'!Y218</f>
        <v>0</v>
      </c>
      <c r="W156" s="9">
        <f>0.1*'[2]per 10000'!V218+0.2*'[2]per 10000'!W218+0.4*'[2]per 10000'!X218+0.2*'[2]per 10000'!Y218+0.1*'[2]per 10000'!Z218</f>
        <v>0</v>
      </c>
      <c r="X156" s="9">
        <f>0.1*'[2]per 10000'!W218+0.2*'[2]per 10000'!X218+0.4*'[2]per 10000'!Y218+0.2*'[2]per 10000'!Z218+0.1*'[2]per 10000'!AA218</f>
        <v>0</v>
      </c>
      <c r="Y156" s="9">
        <f>0.1*'[2]per 10000'!X218+0.2*'[2]per 10000'!Y218+0.4*'[2]per 10000'!Z218+0.2*'[2]per 10000'!AA218+0.1*'[2]per 10000'!AB218</f>
        <v>0</v>
      </c>
      <c r="Z156" s="9">
        <f>0.1*'[2]per 10000'!Y218+0.2*'[2]per 10000'!Z218+0.4*'[2]per 10000'!AA218+0.2*'[2]per 10000'!AB218+0.1*'[2]per 10000'!AC218</f>
        <v>0</v>
      </c>
      <c r="AA156" s="9">
        <f>0.1*'[2]per 10000'!Z218+0.2*'[2]per 10000'!AA218+0.4*'[2]per 10000'!AB218+0.2*'[2]per 10000'!AC218+0.1*'[2]per 10000'!AD218</f>
        <v>0</v>
      </c>
      <c r="AB156" s="9">
        <f>0.1*'[2]per 10000'!AA218+0.2*'[2]per 10000'!AB218+0.4*'[2]per 10000'!AC218+0.2*'[2]per 10000'!AD218+0.1*'[2]per 10000'!AE218</f>
        <v>0</v>
      </c>
      <c r="AC156" s="9">
        <f>0.1*'[2]per 10000'!AB218+0.2*'[2]per 10000'!AC218+0.4*'[2]per 10000'!AD218+0.2*'[2]per 10000'!AE218+0.1*'[2]per 10000'!AF218</f>
        <v>0</v>
      </c>
      <c r="AD156" s="9">
        <f>0.1*'[2]per 10000'!AC218+0.2*'[2]per 10000'!AD218+0.4*'[2]per 10000'!AE218+0.2*'[2]per 10000'!AF218+0.1*'[2]per 10000'!AG218</f>
        <v>0</v>
      </c>
      <c r="AE156" s="9">
        <f>0.1*'[2]per 10000'!AD218+0.2*'[2]per 10000'!AE218+0.4*'[2]per 10000'!AF218+0.2*'[2]per 10000'!AG218+0.1*'[2]per 10000'!AH218</f>
        <v>0</v>
      </c>
      <c r="AF156" s="9">
        <f>(0.1*'[2]per 10000'!AE218+0.2*'[2]per 10000'!AF218+0.4*'[2]per 10000'!AG218+0.2*'[2]per 10000'!AH218)/0.9</f>
        <v>0</v>
      </c>
      <c r="AG156" s="9">
        <f>(0.1*'[2]per 10000'!AF218+0.2*'[2]per 10000'!AG218+0.4*'[2]per 10000'!AH218)/0.7</f>
        <v>0</v>
      </c>
    </row>
    <row r="157" spans="1:33" ht="15" x14ac:dyDescent="0.25">
      <c r="A157" s="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" x14ac:dyDescent="0.25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" x14ac:dyDescent="0.25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" x14ac:dyDescent="0.25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" x14ac:dyDescent="0.25">
      <c r="A161" s="3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" x14ac:dyDescent="0.25">
      <c r="A162" s="3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" x14ac:dyDescent="0.25">
      <c r="A163" s="3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" x14ac:dyDescent="0.25">
      <c r="A164" s="3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" x14ac:dyDescent="0.25">
      <c r="A165" s="3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" x14ac:dyDescent="0.25">
      <c r="A166" s="3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" x14ac:dyDescent="0.25">
      <c r="A167" s="3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" x14ac:dyDescent="0.25">
      <c r="A168" s="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" x14ac:dyDescent="0.25">
      <c r="A169" s="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" x14ac:dyDescent="0.25">
      <c r="A170" s="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" x14ac:dyDescent="0.25">
      <c r="A171" s="3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" x14ac:dyDescent="0.25">
      <c r="A172" s="3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" x14ac:dyDescent="0.25">
      <c r="A173" s="3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" x14ac:dyDescent="0.25">
      <c r="A174" s="3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" x14ac:dyDescent="0.25">
      <c r="A175" s="3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" x14ac:dyDescent="0.25">
      <c r="A176" s="3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" x14ac:dyDescent="0.25">
      <c r="A177" s="3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" x14ac:dyDescent="0.25">
      <c r="A178" s="3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" x14ac:dyDescent="0.25">
      <c r="A179" s="3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" x14ac:dyDescent="0.25">
      <c r="A180" s="3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" x14ac:dyDescent="0.25">
      <c r="A181" s="3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" x14ac:dyDescent="0.25">
      <c r="A182" s="3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" x14ac:dyDescent="0.25">
      <c r="A183" s="3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" x14ac:dyDescent="0.25">
      <c r="A184" s="3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" x14ac:dyDescent="0.25">
      <c r="A185" s="3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" x14ac:dyDescent="0.25">
      <c r="A186" s="3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" x14ac:dyDescent="0.25">
      <c r="A187" s="3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" x14ac:dyDescent="0.25">
      <c r="A188" s="3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" x14ac:dyDescent="0.25">
      <c r="A189" s="3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" x14ac:dyDescent="0.25">
      <c r="A190" s="3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" x14ac:dyDescent="0.25">
      <c r="A191" s="3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" x14ac:dyDescent="0.25">
      <c r="A192" s="3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" x14ac:dyDescent="0.25">
      <c r="A193" s="3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" x14ac:dyDescent="0.25">
      <c r="A194" s="3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" x14ac:dyDescent="0.25">
      <c r="A195" s="3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" x14ac:dyDescent="0.25">
      <c r="A196" s="3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" x14ac:dyDescent="0.25">
      <c r="A197" s="3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" x14ac:dyDescent="0.25">
      <c r="A198" s="3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" x14ac:dyDescent="0.25">
      <c r="A199" s="3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" x14ac:dyDescent="0.25">
      <c r="A200" s="3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" x14ac:dyDescent="0.25">
      <c r="A201" s="3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" x14ac:dyDescent="0.25">
      <c r="A202" s="3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" x14ac:dyDescent="0.25">
      <c r="A203" s="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" x14ac:dyDescent="0.25">
      <c r="A204" s="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" x14ac:dyDescent="0.25">
      <c r="A205" s="3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" x14ac:dyDescent="0.25">
      <c r="A206" s="3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" x14ac:dyDescent="0.25">
      <c r="A207" s="3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" x14ac:dyDescent="0.25">
      <c r="A208" s="3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" x14ac:dyDescent="0.25">
      <c r="A209" s="3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" x14ac:dyDescent="0.25">
      <c r="A210" s="3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" x14ac:dyDescent="0.25">
      <c r="A211" s="3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" x14ac:dyDescent="0.25">
      <c r="A212" s="3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" x14ac:dyDescent="0.25">
      <c r="A213" s="3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" x14ac:dyDescent="0.25">
      <c r="A214" s="3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" x14ac:dyDescent="0.25">
      <c r="A215" s="3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" x14ac:dyDescent="0.25">
      <c r="A216" s="3"/>
      <c r="B216" s="7"/>
    </row>
    <row r="217" spans="1:33" ht="15" x14ac:dyDescent="0.25">
      <c r="A217" s="3"/>
      <c r="B217" s="7"/>
    </row>
    <row r="218" spans="1:33" ht="15" x14ac:dyDescent="0.25">
      <c r="A218" s="3"/>
      <c r="B218" s="7"/>
    </row>
    <row r="219" spans="1:33" ht="15" x14ac:dyDescent="0.25">
      <c r="A219" s="3"/>
      <c r="B219" s="7"/>
    </row>
    <row r="220" spans="1:33" ht="15" x14ac:dyDescent="0.25">
      <c r="A220" s="3"/>
    </row>
    <row r="221" spans="1:33" ht="15" x14ac:dyDescent="0.25">
      <c r="A221" s="3"/>
    </row>
    <row r="222" spans="1:33" ht="15" x14ac:dyDescent="0.25">
      <c r="A222" s="3"/>
    </row>
    <row r="223" spans="1:33" ht="15" x14ac:dyDescent="0.25">
      <c r="A223" s="3"/>
    </row>
    <row r="224" spans="1:33" ht="15" x14ac:dyDescent="0.25">
      <c r="A224" s="3"/>
    </row>
    <row r="225" spans="1:1" ht="15" x14ac:dyDescent="0.25">
      <c r="A225" s="3"/>
    </row>
    <row r="226" spans="1:1" ht="15" x14ac:dyDescent="0.25">
      <c r="A226" s="3"/>
    </row>
    <row r="227" spans="1:1" ht="15" x14ac:dyDescent="0.25">
      <c r="A227" s="3"/>
    </row>
    <row r="228" spans="1:1" ht="15" x14ac:dyDescent="0.25">
      <c r="A228" s="3"/>
    </row>
    <row r="229" spans="1:1" ht="15" x14ac:dyDescent="0.25">
      <c r="A229" s="3"/>
    </row>
    <row r="230" spans="1:1" ht="15" x14ac:dyDescent="0.25">
      <c r="A230" s="3"/>
    </row>
    <row r="231" spans="1:1" ht="15" x14ac:dyDescent="0.25">
      <c r="A231" s="3"/>
    </row>
    <row r="232" spans="1:1" ht="15" x14ac:dyDescent="0.25">
      <c r="A232" s="3"/>
    </row>
    <row r="233" spans="1:1" ht="15" x14ac:dyDescent="0.25">
      <c r="A233" s="3"/>
    </row>
    <row r="234" spans="1:1" ht="15" x14ac:dyDescent="0.25">
      <c r="A234" s="3"/>
    </row>
    <row r="235" spans="1:1" ht="15" x14ac:dyDescent="0.25">
      <c r="A235" s="3"/>
    </row>
    <row r="236" spans="1:1" ht="15" x14ac:dyDescent="0.25">
      <c r="A236" s="3"/>
    </row>
    <row r="237" spans="1:1" ht="15" x14ac:dyDescent="0.25">
      <c r="A237" s="3"/>
    </row>
    <row r="238" spans="1:1" ht="15" x14ac:dyDescent="0.25">
      <c r="A238" s="3"/>
    </row>
    <row r="239" spans="1:1" ht="15" x14ac:dyDescent="0.25">
      <c r="A239" s="3"/>
    </row>
    <row r="240" spans="1:1" ht="15" x14ac:dyDescent="0.25">
      <c r="A240" s="3"/>
    </row>
    <row r="241" spans="1:1" ht="15" x14ac:dyDescent="0.25">
      <c r="A241" s="3"/>
    </row>
    <row r="242" spans="1:1" ht="15" x14ac:dyDescent="0.25">
      <c r="A242" s="3"/>
    </row>
    <row r="243" spans="1:1" ht="15" x14ac:dyDescent="0.25">
      <c r="A243" s="3"/>
    </row>
    <row r="244" spans="1:1" ht="15" x14ac:dyDescent="0.25">
      <c r="A244" s="3"/>
    </row>
    <row r="245" spans="1:1" ht="15" x14ac:dyDescent="0.25">
      <c r="A245" s="3"/>
    </row>
    <row r="246" spans="1:1" ht="15" x14ac:dyDescent="0.25">
      <c r="A246" s="3"/>
    </row>
    <row r="247" spans="1:1" ht="15" x14ac:dyDescent="0.25">
      <c r="A247" s="3"/>
    </row>
    <row r="248" spans="1:1" ht="15" x14ac:dyDescent="0.25">
      <c r="A248" s="3"/>
    </row>
    <row r="249" spans="1:1" ht="15" x14ac:dyDescent="0.25">
      <c r="A249" s="3"/>
    </row>
    <row r="250" spans="1:1" ht="15" x14ac:dyDescent="0.25">
      <c r="A250" s="3"/>
    </row>
    <row r="251" spans="1:1" ht="15" x14ac:dyDescent="0.25">
      <c r="A251" s="3"/>
    </row>
    <row r="252" spans="1:1" ht="15" x14ac:dyDescent="0.25">
      <c r="A252" s="3"/>
    </row>
    <row r="253" spans="1:1" ht="15" x14ac:dyDescent="0.25">
      <c r="A253" s="3"/>
    </row>
    <row r="254" spans="1:1" ht="15" x14ac:dyDescent="0.25">
      <c r="A254" s="3"/>
    </row>
    <row r="255" spans="1:1" ht="15" x14ac:dyDescent="0.25">
      <c r="A255" s="3"/>
    </row>
    <row r="256" spans="1:1" ht="15" x14ac:dyDescent="0.25">
      <c r="A256" s="3"/>
    </row>
    <row r="257" spans="1:1" ht="15" x14ac:dyDescent="0.25">
      <c r="A257" s="3"/>
    </row>
    <row r="258" spans="1:1" ht="15" x14ac:dyDescent="0.25">
      <c r="A258" s="3"/>
    </row>
    <row r="259" spans="1:1" ht="15" x14ac:dyDescent="0.25">
      <c r="A259" s="3"/>
    </row>
    <row r="260" spans="1:1" ht="15" x14ac:dyDescent="0.25">
      <c r="A260" s="3"/>
    </row>
    <row r="261" spans="1:1" ht="15" x14ac:dyDescent="0.25">
      <c r="A261" s="3"/>
    </row>
    <row r="262" spans="1:1" ht="15" x14ac:dyDescent="0.25">
      <c r="A262" s="3"/>
    </row>
    <row r="263" spans="1:1" ht="15" x14ac:dyDescent="0.25">
      <c r="A263" s="3"/>
    </row>
    <row r="264" spans="1:1" ht="15" x14ac:dyDescent="0.25">
      <c r="A264" s="3"/>
    </row>
    <row r="265" spans="1:1" ht="15" x14ac:dyDescent="0.25">
      <c r="A265" s="3"/>
    </row>
    <row r="266" spans="1:1" ht="15" x14ac:dyDescent="0.25">
      <c r="A266" s="3"/>
    </row>
    <row r="267" spans="1:1" ht="15" x14ac:dyDescent="0.25">
      <c r="A267" s="3"/>
    </row>
    <row r="268" spans="1:1" ht="15" x14ac:dyDescent="0.25">
      <c r="A268" s="3"/>
    </row>
    <row r="269" spans="1:1" ht="15" x14ac:dyDescent="0.25">
      <c r="A269" s="3"/>
    </row>
    <row r="270" spans="1:1" ht="15" x14ac:dyDescent="0.25">
      <c r="A270" s="3"/>
    </row>
    <row r="271" spans="1:1" ht="15" x14ac:dyDescent="0.25">
      <c r="A271" s="3"/>
    </row>
    <row r="272" spans="1:1" ht="15" x14ac:dyDescent="0.25">
      <c r="A272" s="3"/>
    </row>
    <row r="273" spans="1:1" ht="15" x14ac:dyDescent="0.25">
      <c r="A273" s="3"/>
    </row>
    <row r="274" spans="1:1" ht="15" x14ac:dyDescent="0.25">
      <c r="A274" s="3"/>
    </row>
    <row r="275" spans="1:1" ht="15" x14ac:dyDescent="0.25">
      <c r="A275" s="3"/>
    </row>
    <row r="276" spans="1:1" ht="15" x14ac:dyDescent="0.25">
      <c r="A276" s="3"/>
    </row>
    <row r="277" spans="1:1" ht="15" x14ac:dyDescent="0.25">
      <c r="A277" s="3"/>
    </row>
    <row r="278" spans="1:1" ht="15" x14ac:dyDescent="0.25">
      <c r="A278" s="3"/>
    </row>
    <row r="279" spans="1:1" ht="15" x14ac:dyDescent="0.25">
      <c r="A279" s="3"/>
    </row>
    <row r="280" spans="1:1" ht="15" x14ac:dyDescent="0.25">
      <c r="A280" s="3"/>
    </row>
    <row r="281" spans="1:1" ht="15" x14ac:dyDescent="0.25">
      <c r="A281" s="3"/>
    </row>
    <row r="282" spans="1:1" ht="15" x14ac:dyDescent="0.25">
      <c r="A282" s="3"/>
    </row>
    <row r="283" spans="1:1" ht="15" x14ac:dyDescent="0.25">
      <c r="A283" s="3"/>
    </row>
    <row r="284" spans="1:1" ht="15" x14ac:dyDescent="0.25">
      <c r="A284" s="3"/>
    </row>
    <row r="285" spans="1:1" ht="15" x14ac:dyDescent="0.25">
      <c r="A285" s="3"/>
    </row>
    <row r="286" spans="1:1" ht="15" x14ac:dyDescent="0.25">
      <c r="A286" s="3"/>
    </row>
    <row r="287" spans="1:1" ht="15" x14ac:dyDescent="0.25">
      <c r="A287" s="3"/>
    </row>
    <row r="288" spans="1:1" ht="15" x14ac:dyDescent="0.25">
      <c r="A288" s="3"/>
    </row>
    <row r="289" spans="1:1" ht="15" x14ac:dyDescent="0.25">
      <c r="A289" s="3"/>
    </row>
    <row r="290" spans="1:1" ht="15" x14ac:dyDescent="0.25">
      <c r="A290" s="3"/>
    </row>
    <row r="291" spans="1:1" ht="15" x14ac:dyDescent="0.25">
      <c r="A291" s="3"/>
    </row>
    <row r="292" spans="1:1" ht="15" x14ac:dyDescent="0.25">
      <c r="A292" s="3"/>
    </row>
    <row r="293" spans="1:1" ht="15" x14ac:dyDescent="0.25">
      <c r="A293" s="3"/>
    </row>
    <row r="294" spans="1:1" ht="15" x14ac:dyDescent="0.25">
      <c r="A294" s="3"/>
    </row>
    <row r="295" spans="1:1" ht="15" x14ac:dyDescent="0.25">
      <c r="A295" s="3"/>
    </row>
    <row r="296" spans="1:1" ht="15" x14ac:dyDescent="0.25">
      <c r="A296" s="3"/>
    </row>
    <row r="297" spans="1:1" ht="15" x14ac:dyDescent="0.25">
      <c r="A297" s="3"/>
    </row>
    <row r="298" spans="1:1" ht="15" x14ac:dyDescent="0.25">
      <c r="A298" s="3"/>
    </row>
    <row r="299" spans="1:1" ht="15" x14ac:dyDescent="0.25">
      <c r="A299" s="3"/>
    </row>
    <row r="300" spans="1:1" ht="15" x14ac:dyDescent="0.25">
      <c r="A300" s="3"/>
    </row>
    <row r="301" spans="1:1" ht="15" x14ac:dyDescent="0.25">
      <c r="A301" s="3"/>
    </row>
    <row r="302" spans="1:1" ht="15" x14ac:dyDescent="0.25">
      <c r="A302" s="3"/>
    </row>
    <row r="303" spans="1:1" ht="15" x14ac:dyDescent="0.25">
      <c r="A303" s="3"/>
    </row>
    <row r="304" spans="1:1" ht="15" x14ac:dyDescent="0.25">
      <c r="A304" s="3"/>
    </row>
    <row r="305" spans="1:1" ht="15" x14ac:dyDescent="0.25">
      <c r="A305" s="3"/>
    </row>
    <row r="306" spans="1:1" ht="15" x14ac:dyDescent="0.25">
      <c r="A306" s="3"/>
    </row>
    <row r="307" spans="1:1" ht="15" x14ac:dyDescent="0.25">
      <c r="A307" s="3"/>
    </row>
    <row r="308" spans="1:1" ht="15" x14ac:dyDescent="0.25">
      <c r="A308" s="3"/>
    </row>
    <row r="309" spans="1:1" ht="15" x14ac:dyDescent="0.25">
      <c r="A309" s="3"/>
    </row>
    <row r="310" spans="1:1" ht="15" x14ac:dyDescent="0.25">
      <c r="A310" s="3"/>
    </row>
    <row r="311" spans="1:1" ht="15" x14ac:dyDescent="0.25">
      <c r="A311" s="3"/>
    </row>
    <row r="312" spans="1:1" ht="15" x14ac:dyDescent="0.25">
      <c r="A312" s="3"/>
    </row>
    <row r="313" spans="1:1" ht="15" x14ac:dyDescent="0.25">
      <c r="A313" s="3"/>
    </row>
    <row r="314" spans="1:1" ht="15" x14ac:dyDescent="0.25">
      <c r="A314" s="3"/>
    </row>
    <row r="315" spans="1:1" ht="15" x14ac:dyDescent="0.25">
      <c r="A315" s="3"/>
    </row>
    <row r="316" spans="1:1" ht="15" x14ac:dyDescent="0.25">
      <c r="A316" s="3"/>
    </row>
    <row r="317" spans="1:1" ht="15" x14ac:dyDescent="0.25">
      <c r="A317" s="3"/>
    </row>
    <row r="318" spans="1:1" ht="15" x14ac:dyDescent="0.25">
      <c r="A318" s="3"/>
    </row>
    <row r="319" spans="1:1" ht="15" x14ac:dyDescent="0.25">
      <c r="A319" s="3"/>
    </row>
    <row r="320" spans="1:1" ht="15" x14ac:dyDescent="0.25">
      <c r="A320" s="3"/>
    </row>
    <row r="321" spans="1:1" ht="15" x14ac:dyDescent="0.25">
      <c r="A321" s="3"/>
    </row>
    <row r="322" spans="1:1" ht="15" x14ac:dyDescent="0.25">
      <c r="A322" s="3"/>
    </row>
    <row r="323" spans="1:1" ht="15" x14ac:dyDescent="0.25">
      <c r="A323" s="3"/>
    </row>
    <row r="324" spans="1:1" ht="15" x14ac:dyDescent="0.25">
      <c r="A324" s="3"/>
    </row>
    <row r="325" spans="1:1" ht="15" x14ac:dyDescent="0.25">
      <c r="A325" s="3"/>
    </row>
    <row r="326" spans="1:1" ht="15" x14ac:dyDescent="0.25">
      <c r="A326" s="3"/>
    </row>
    <row r="327" spans="1:1" ht="15" x14ac:dyDescent="0.25">
      <c r="A327" s="3"/>
    </row>
    <row r="328" spans="1:1" ht="15" x14ac:dyDescent="0.25">
      <c r="A328" s="3"/>
    </row>
    <row r="329" spans="1:1" ht="15" x14ac:dyDescent="0.25">
      <c r="A329" s="3"/>
    </row>
    <row r="330" spans="1:1" ht="15" x14ac:dyDescent="0.25">
      <c r="A330" s="3"/>
    </row>
    <row r="331" spans="1:1" ht="15" x14ac:dyDescent="0.25">
      <c r="A331" s="3"/>
    </row>
    <row r="332" spans="1:1" ht="15" x14ac:dyDescent="0.25">
      <c r="A332" s="3"/>
    </row>
    <row r="333" spans="1:1" ht="15" x14ac:dyDescent="0.25">
      <c r="A333" s="3"/>
    </row>
    <row r="334" spans="1:1" ht="15" x14ac:dyDescent="0.25">
      <c r="A334" s="3"/>
    </row>
    <row r="335" spans="1:1" ht="15" x14ac:dyDescent="0.25">
      <c r="A335" s="3"/>
    </row>
    <row r="336" spans="1:1" ht="15" x14ac:dyDescent="0.25">
      <c r="A336" s="3"/>
    </row>
    <row r="337" spans="1:1" ht="15" x14ac:dyDescent="0.25">
      <c r="A337" s="3"/>
    </row>
    <row r="338" spans="1:1" ht="15" x14ac:dyDescent="0.25">
      <c r="A338" s="3"/>
    </row>
    <row r="339" spans="1:1" ht="15" x14ac:dyDescent="0.25">
      <c r="A339" s="3"/>
    </row>
    <row r="340" spans="1:1" ht="15" x14ac:dyDescent="0.25">
      <c r="A340" s="3"/>
    </row>
    <row r="341" spans="1:1" ht="15" x14ac:dyDescent="0.25">
      <c r="A341" s="3"/>
    </row>
    <row r="342" spans="1:1" ht="15" x14ac:dyDescent="0.25">
      <c r="A342" s="3"/>
    </row>
    <row r="343" spans="1:1" ht="15" x14ac:dyDescent="0.25">
      <c r="A343" s="3"/>
    </row>
    <row r="344" spans="1:1" ht="15" x14ac:dyDescent="0.25">
      <c r="A344" s="3"/>
    </row>
    <row r="345" spans="1:1" ht="15" x14ac:dyDescent="0.25">
      <c r="A345" s="3"/>
    </row>
    <row r="346" spans="1:1" ht="15" x14ac:dyDescent="0.25">
      <c r="A346" s="3"/>
    </row>
    <row r="347" spans="1:1" ht="15" x14ac:dyDescent="0.25">
      <c r="A347" s="3"/>
    </row>
    <row r="348" spans="1:1" ht="15" x14ac:dyDescent="0.25">
      <c r="A348" s="3"/>
    </row>
    <row r="349" spans="1:1" ht="15" x14ac:dyDescent="0.25">
      <c r="A349" s="3"/>
    </row>
    <row r="350" spans="1:1" ht="15" x14ac:dyDescent="0.25">
      <c r="A350" s="3"/>
    </row>
    <row r="351" spans="1:1" ht="15" x14ac:dyDescent="0.25">
      <c r="A351" s="3"/>
    </row>
    <row r="352" spans="1:1" ht="15" x14ac:dyDescent="0.25">
      <c r="A352" s="3"/>
    </row>
    <row r="353" spans="1:1" ht="15" x14ac:dyDescent="0.25">
      <c r="A353" s="3"/>
    </row>
    <row r="354" spans="1:1" ht="15" x14ac:dyDescent="0.25">
      <c r="A354" s="3"/>
    </row>
    <row r="355" spans="1:1" ht="15" x14ac:dyDescent="0.25">
      <c r="A355" s="3"/>
    </row>
    <row r="356" spans="1:1" ht="15" x14ac:dyDescent="0.25">
      <c r="A356" s="3"/>
    </row>
    <row r="357" spans="1:1" ht="15" x14ac:dyDescent="0.25">
      <c r="A357" s="3"/>
    </row>
    <row r="358" spans="1:1" ht="15" x14ac:dyDescent="0.25">
      <c r="A358" s="3"/>
    </row>
    <row r="359" spans="1:1" ht="15" x14ac:dyDescent="0.25">
      <c r="A359" s="3"/>
    </row>
    <row r="360" spans="1:1" ht="15" x14ac:dyDescent="0.25">
      <c r="A360" s="3"/>
    </row>
    <row r="361" spans="1:1" ht="15" x14ac:dyDescent="0.25">
      <c r="A361" s="3"/>
    </row>
    <row r="362" spans="1:1" ht="15" x14ac:dyDescent="0.25">
      <c r="A362" s="3"/>
    </row>
    <row r="363" spans="1:1" ht="15" x14ac:dyDescent="0.25">
      <c r="A363" s="3"/>
    </row>
    <row r="364" spans="1:1" ht="15" x14ac:dyDescent="0.25">
      <c r="A364" s="3"/>
    </row>
    <row r="365" spans="1:1" ht="15" x14ac:dyDescent="0.25">
      <c r="A365" s="3"/>
    </row>
    <row r="366" spans="1:1" ht="15" x14ac:dyDescent="0.25">
      <c r="A366" s="3"/>
    </row>
    <row r="367" spans="1:1" ht="15" x14ac:dyDescent="0.25">
      <c r="A367" s="3"/>
    </row>
    <row r="368" spans="1:1" ht="15" x14ac:dyDescent="0.25">
      <c r="A368" s="3"/>
    </row>
    <row r="369" spans="1:1" ht="15" x14ac:dyDescent="0.25">
      <c r="A369" s="3"/>
    </row>
    <row r="370" spans="1:1" ht="15" x14ac:dyDescent="0.25">
      <c r="A370" s="3"/>
    </row>
    <row r="371" spans="1:1" ht="15" x14ac:dyDescent="0.25">
      <c r="A371" s="3"/>
    </row>
    <row r="372" spans="1:1" ht="15" x14ac:dyDescent="0.25">
      <c r="A372" s="3"/>
    </row>
    <row r="373" spans="1:1" ht="15" x14ac:dyDescent="0.25">
      <c r="A373" s="3"/>
    </row>
    <row r="374" spans="1:1" ht="15" x14ac:dyDescent="0.25">
      <c r="A374" s="3"/>
    </row>
    <row r="375" spans="1:1" ht="15" x14ac:dyDescent="0.25">
      <c r="A375" s="3"/>
    </row>
    <row r="376" spans="1:1" ht="15" x14ac:dyDescent="0.25">
      <c r="A376" s="3"/>
    </row>
    <row r="377" spans="1:1" ht="15" x14ac:dyDescent="0.25">
      <c r="A377" s="3"/>
    </row>
    <row r="378" spans="1:1" ht="15" x14ac:dyDescent="0.25">
      <c r="A378" s="3"/>
    </row>
    <row r="379" spans="1:1" ht="15" x14ac:dyDescent="0.25">
      <c r="A379" s="3"/>
    </row>
    <row r="380" spans="1:1" ht="15" x14ac:dyDescent="0.25">
      <c r="A380" s="3"/>
    </row>
    <row r="381" spans="1:1" ht="15" x14ac:dyDescent="0.25">
      <c r="A381" s="3"/>
    </row>
    <row r="382" spans="1:1" ht="15" x14ac:dyDescent="0.25">
      <c r="A382" s="3"/>
    </row>
    <row r="383" spans="1:1" ht="15" x14ac:dyDescent="0.25">
      <c r="A383" s="3"/>
    </row>
    <row r="384" spans="1:1" ht="15" x14ac:dyDescent="0.25">
      <c r="A384" s="3"/>
    </row>
    <row r="385" spans="1:1" ht="15" x14ac:dyDescent="0.25">
      <c r="A385" s="3"/>
    </row>
    <row r="386" spans="1:1" ht="15" x14ac:dyDescent="0.25">
      <c r="A386" s="3"/>
    </row>
    <row r="387" spans="1:1" ht="15" x14ac:dyDescent="0.25">
      <c r="A387" s="3"/>
    </row>
    <row r="388" spans="1:1" ht="15" x14ac:dyDescent="0.25">
      <c r="A388" s="3"/>
    </row>
    <row r="389" spans="1:1" ht="15" x14ac:dyDescent="0.25">
      <c r="A389" s="3"/>
    </row>
    <row r="390" spans="1:1" ht="15" x14ac:dyDescent="0.25">
      <c r="A390" s="3"/>
    </row>
    <row r="391" spans="1:1" ht="15" x14ac:dyDescent="0.25">
      <c r="A391" s="3"/>
    </row>
    <row r="392" spans="1:1" ht="15" x14ac:dyDescent="0.25">
      <c r="A392" s="3"/>
    </row>
    <row r="393" spans="1:1" ht="15" x14ac:dyDescent="0.25">
      <c r="A393" s="3"/>
    </row>
    <row r="394" spans="1:1" ht="15" x14ac:dyDescent="0.25">
      <c r="A394" s="3"/>
    </row>
    <row r="395" spans="1:1" ht="15" x14ac:dyDescent="0.25">
      <c r="A395" s="3"/>
    </row>
    <row r="396" spans="1:1" ht="15" x14ac:dyDescent="0.25">
      <c r="A396" s="3"/>
    </row>
    <row r="397" spans="1:1" ht="15" x14ac:dyDescent="0.25">
      <c r="A397" s="3"/>
    </row>
    <row r="398" spans="1:1" ht="15" x14ac:dyDescent="0.25">
      <c r="A398" s="3"/>
    </row>
    <row r="399" spans="1:1" ht="15" x14ac:dyDescent="0.25">
      <c r="A399" s="3"/>
    </row>
    <row r="400" spans="1:1" ht="15" x14ac:dyDescent="0.25">
      <c r="A400" s="3"/>
    </row>
    <row r="401" spans="1:1" ht="15" x14ac:dyDescent="0.25">
      <c r="A401" s="3"/>
    </row>
    <row r="402" spans="1:1" ht="15" x14ac:dyDescent="0.25">
      <c r="A402" s="3"/>
    </row>
    <row r="403" spans="1:1" ht="15" x14ac:dyDescent="0.25">
      <c r="A403" s="3"/>
    </row>
    <row r="404" spans="1:1" ht="15" x14ac:dyDescent="0.25">
      <c r="A404" s="3"/>
    </row>
    <row r="405" spans="1:1" ht="15" x14ac:dyDescent="0.25">
      <c r="A405" s="3"/>
    </row>
    <row r="406" spans="1:1" ht="15" x14ac:dyDescent="0.25">
      <c r="A406" s="3"/>
    </row>
    <row r="407" spans="1:1" ht="15" x14ac:dyDescent="0.25">
      <c r="A407" s="3"/>
    </row>
    <row r="408" spans="1:1" ht="15" x14ac:dyDescent="0.25">
      <c r="A408" s="3"/>
    </row>
    <row r="409" spans="1:1" ht="15" x14ac:dyDescent="0.25">
      <c r="A409" s="3"/>
    </row>
    <row r="410" spans="1:1" ht="15" x14ac:dyDescent="0.25">
      <c r="A410" s="3"/>
    </row>
    <row r="411" spans="1:1" ht="15" x14ac:dyDescent="0.25">
      <c r="A411" s="3"/>
    </row>
    <row r="412" spans="1:1" ht="15" x14ac:dyDescent="0.25">
      <c r="A412" s="3"/>
    </row>
    <row r="413" spans="1:1" ht="15" x14ac:dyDescent="0.25">
      <c r="A413" s="3"/>
    </row>
    <row r="414" spans="1:1" ht="15" x14ac:dyDescent="0.25">
      <c r="A414" s="3"/>
    </row>
    <row r="415" spans="1:1" ht="15" x14ac:dyDescent="0.25">
      <c r="A415" s="3"/>
    </row>
    <row r="416" spans="1:1" ht="15" x14ac:dyDescent="0.25">
      <c r="A416" s="3"/>
    </row>
    <row r="417" spans="1:1" ht="15" x14ac:dyDescent="0.25">
      <c r="A417" s="3"/>
    </row>
    <row r="418" spans="1:1" ht="15" x14ac:dyDescent="0.25">
      <c r="A418" s="3"/>
    </row>
    <row r="419" spans="1:1" ht="15" x14ac:dyDescent="0.25">
      <c r="A419" s="3"/>
    </row>
    <row r="420" spans="1:1" ht="15" x14ac:dyDescent="0.25">
      <c r="A420" s="3"/>
    </row>
    <row r="421" spans="1:1" ht="15" x14ac:dyDescent="0.25">
      <c r="A421" s="3"/>
    </row>
    <row r="422" spans="1:1" ht="15" x14ac:dyDescent="0.25">
      <c r="A422" s="3"/>
    </row>
    <row r="423" spans="1:1" ht="15" x14ac:dyDescent="0.25">
      <c r="A423" s="3"/>
    </row>
    <row r="424" spans="1:1" ht="15" x14ac:dyDescent="0.25">
      <c r="A424" s="3"/>
    </row>
    <row r="425" spans="1:1" ht="15" x14ac:dyDescent="0.25">
      <c r="A425" s="3"/>
    </row>
    <row r="426" spans="1:1" ht="15" x14ac:dyDescent="0.25">
      <c r="A426" s="3"/>
    </row>
    <row r="427" spans="1:1" ht="15" x14ac:dyDescent="0.25">
      <c r="A427" s="3"/>
    </row>
    <row r="428" spans="1:1" ht="15" x14ac:dyDescent="0.25">
      <c r="A428" s="3"/>
    </row>
    <row r="429" spans="1:1" ht="15" x14ac:dyDescent="0.25">
      <c r="A429" s="3"/>
    </row>
    <row r="430" spans="1:1" ht="15" x14ac:dyDescent="0.25">
      <c r="A430" s="3"/>
    </row>
    <row r="431" spans="1:1" ht="15" x14ac:dyDescent="0.25">
      <c r="A431" s="3"/>
    </row>
    <row r="432" spans="1:1" ht="15" x14ac:dyDescent="0.25">
      <c r="A432" s="3"/>
    </row>
    <row r="433" spans="1:1" ht="15" x14ac:dyDescent="0.25">
      <c r="A433" s="3"/>
    </row>
    <row r="434" spans="1:1" ht="15" x14ac:dyDescent="0.25">
      <c r="A434" s="3"/>
    </row>
    <row r="435" spans="1:1" ht="15" x14ac:dyDescent="0.25">
      <c r="A435" s="3"/>
    </row>
    <row r="436" spans="1:1" ht="15" x14ac:dyDescent="0.25">
      <c r="A436" s="3"/>
    </row>
    <row r="437" spans="1:1" ht="15" x14ac:dyDescent="0.25">
      <c r="A437" s="3"/>
    </row>
    <row r="438" spans="1:1" ht="15" x14ac:dyDescent="0.25">
      <c r="A438" s="3"/>
    </row>
    <row r="439" spans="1:1" ht="15" x14ac:dyDescent="0.25">
      <c r="A439" s="3"/>
    </row>
    <row r="440" spans="1:1" ht="15" x14ac:dyDescent="0.25">
      <c r="A440" s="3"/>
    </row>
    <row r="441" spans="1:1" ht="15" x14ac:dyDescent="0.25">
      <c r="A441" s="3"/>
    </row>
    <row r="442" spans="1:1" ht="15" x14ac:dyDescent="0.25">
      <c r="A442" s="3"/>
    </row>
    <row r="443" spans="1:1" ht="15" x14ac:dyDescent="0.25">
      <c r="A443" s="3"/>
    </row>
    <row r="444" spans="1:1" ht="15" x14ac:dyDescent="0.25">
      <c r="A444" s="3"/>
    </row>
    <row r="445" spans="1:1" ht="15" x14ac:dyDescent="0.25">
      <c r="A445" s="3"/>
    </row>
    <row r="446" spans="1:1" ht="15" x14ac:dyDescent="0.25">
      <c r="A446" s="3"/>
    </row>
    <row r="447" spans="1:1" ht="15" x14ac:dyDescent="0.25">
      <c r="A447" s="3"/>
    </row>
    <row r="448" spans="1:1" ht="15" x14ac:dyDescent="0.25">
      <c r="A448" s="3"/>
    </row>
    <row r="449" spans="1:1" ht="15" x14ac:dyDescent="0.25">
      <c r="A449" s="3"/>
    </row>
    <row r="450" spans="1:1" ht="15" x14ac:dyDescent="0.25">
      <c r="A450" s="3"/>
    </row>
    <row r="451" spans="1:1" ht="15" x14ac:dyDescent="0.25">
      <c r="A451" s="3"/>
    </row>
    <row r="452" spans="1:1" ht="15" x14ac:dyDescent="0.25">
      <c r="A452" s="3"/>
    </row>
    <row r="453" spans="1:1" ht="15" x14ac:dyDescent="0.25">
      <c r="A453" s="3"/>
    </row>
    <row r="454" spans="1:1" ht="15" x14ac:dyDescent="0.25">
      <c r="A454" s="3"/>
    </row>
    <row r="455" spans="1:1" ht="15" x14ac:dyDescent="0.25">
      <c r="A455" s="3"/>
    </row>
    <row r="456" spans="1:1" ht="15" x14ac:dyDescent="0.25">
      <c r="A456" s="3"/>
    </row>
    <row r="457" spans="1:1" ht="15" x14ac:dyDescent="0.25">
      <c r="A457" s="3"/>
    </row>
    <row r="458" spans="1:1" ht="15" x14ac:dyDescent="0.25">
      <c r="A458" s="3"/>
    </row>
    <row r="459" spans="1:1" ht="15" x14ac:dyDescent="0.25">
      <c r="A459" s="3"/>
    </row>
    <row r="460" spans="1:1" ht="15" x14ac:dyDescent="0.25">
      <c r="A460" s="3"/>
    </row>
    <row r="461" spans="1:1" ht="15" x14ac:dyDescent="0.25">
      <c r="A461" s="3"/>
    </row>
    <row r="462" spans="1:1" ht="15" x14ac:dyDescent="0.25">
      <c r="A462" s="3"/>
    </row>
    <row r="463" spans="1:1" ht="15" x14ac:dyDescent="0.25">
      <c r="A463" s="3"/>
    </row>
    <row r="464" spans="1:1" ht="15" x14ac:dyDescent="0.25">
      <c r="A464" s="3"/>
    </row>
    <row r="465" spans="1:1" ht="15" x14ac:dyDescent="0.25">
      <c r="A465" s="3"/>
    </row>
    <row r="466" spans="1:1" ht="15" x14ac:dyDescent="0.25">
      <c r="A466" s="3"/>
    </row>
    <row r="467" spans="1:1" ht="15" x14ac:dyDescent="0.25">
      <c r="A467" s="3"/>
    </row>
    <row r="468" spans="1:1" ht="15" x14ac:dyDescent="0.25">
      <c r="A468" s="3"/>
    </row>
    <row r="469" spans="1:1" ht="15" x14ac:dyDescent="0.25">
      <c r="A469" s="3"/>
    </row>
    <row r="470" spans="1:1" ht="15" x14ac:dyDescent="0.25">
      <c r="A470" s="3"/>
    </row>
    <row r="471" spans="1:1" ht="15" x14ac:dyDescent="0.25">
      <c r="A471" s="3"/>
    </row>
    <row r="472" spans="1:1" ht="15" x14ac:dyDescent="0.25">
      <c r="A472" s="3"/>
    </row>
    <row r="473" spans="1:1" ht="15" x14ac:dyDescent="0.25">
      <c r="A473" s="3"/>
    </row>
    <row r="474" spans="1:1" ht="15" x14ac:dyDescent="0.25">
      <c r="A474" s="3"/>
    </row>
    <row r="475" spans="1:1" ht="15" x14ac:dyDescent="0.25">
      <c r="A475" s="3"/>
    </row>
    <row r="476" spans="1:1" ht="15" x14ac:dyDescent="0.25">
      <c r="A476" s="3"/>
    </row>
    <row r="477" spans="1:1" ht="15" x14ac:dyDescent="0.25">
      <c r="A477" s="3"/>
    </row>
    <row r="478" spans="1:1" ht="15" x14ac:dyDescent="0.25">
      <c r="A478" s="3"/>
    </row>
    <row r="479" spans="1:1" ht="15" x14ac:dyDescent="0.25">
      <c r="A479" s="3"/>
    </row>
    <row r="480" spans="1:1" ht="15" x14ac:dyDescent="0.25">
      <c r="A480" s="3"/>
    </row>
    <row r="481" spans="1:1" ht="15" x14ac:dyDescent="0.25">
      <c r="A481" s="3"/>
    </row>
    <row r="482" spans="1:1" ht="15" x14ac:dyDescent="0.25">
      <c r="A482" s="3"/>
    </row>
    <row r="483" spans="1:1" ht="15" x14ac:dyDescent="0.25">
      <c r="A483" s="3"/>
    </row>
    <row r="484" spans="1:1" ht="15" x14ac:dyDescent="0.25">
      <c r="A484" s="3"/>
    </row>
    <row r="485" spans="1:1" ht="15" x14ac:dyDescent="0.25">
      <c r="A485" s="3"/>
    </row>
    <row r="486" spans="1:1" ht="15" x14ac:dyDescent="0.25">
      <c r="A486" s="3"/>
    </row>
    <row r="487" spans="1:1" ht="15" x14ac:dyDescent="0.25">
      <c r="A487" s="3"/>
    </row>
    <row r="488" spans="1:1" ht="15" x14ac:dyDescent="0.25">
      <c r="A488" s="3"/>
    </row>
    <row r="489" spans="1:1" ht="15" x14ac:dyDescent="0.25">
      <c r="A489" s="3"/>
    </row>
    <row r="490" spans="1:1" ht="15" x14ac:dyDescent="0.25">
      <c r="A490" s="3"/>
    </row>
    <row r="491" spans="1:1" ht="15" x14ac:dyDescent="0.25">
      <c r="A491" s="3"/>
    </row>
    <row r="492" spans="1:1" ht="15" x14ac:dyDescent="0.25">
      <c r="A492" s="3"/>
    </row>
    <row r="493" spans="1:1" ht="15" x14ac:dyDescent="0.25">
      <c r="A493" s="3"/>
    </row>
    <row r="494" spans="1:1" ht="15" x14ac:dyDescent="0.25">
      <c r="A494" s="3"/>
    </row>
    <row r="495" spans="1:1" ht="15" x14ac:dyDescent="0.25">
      <c r="A495" s="3"/>
    </row>
    <row r="496" spans="1:1" ht="15" x14ac:dyDescent="0.25">
      <c r="A496" s="3"/>
    </row>
    <row r="497" spans="1:1" ht="15" x14ac:dyDescent="0.25">
      <c r="A497" s="3"/>
    </row>
    <row r="498" spans="1:1" ht="15" x14ac:dyDescent="0.25">
      <c r="A498" s="3"/>
    </row>
    <row r="499" spans="1:1" ht="15" x14ac:dyDescent="0.25">
      <c r="A499" s="3"/>
    </row>
    <row r="500" spans="1:1" ht="15" x14ac:dyDescent="0.25">
      <c r="A500" s="3"/>
    </row>
    <row r="501" spans="1:1" ht="15" x14ac:dyDescent="0.25">
      <c r="A501" s="3"/>
    </row>
    <row r="502" spans="1:1" ht="15" x14ac:dyDescent="0.25">
      <c r="A502" s="3"/>
    </row>
    <row r="503" spans="1:1" ht="15" x14ac:dyDescent="0.25">
      <c r="A503" s="3"/>
    </row>
    <row r="504" spans="1:1" ht="15" x14ac:dyDescent="0.25">
      <c r="A504" s="3"/>
    </row>
    <row r="505" spans="1:1" ht="15" x14ac:dyDescent="0.25">
      <c r="A505" s="3"/>
    </row>
    <row r="506" spans="1:1" ht="15" x14ac:dyDescent="0.25">
      <c r="A506" s="3"/>
    </row>
    <row r="507" spans="1:1" ht="15" x14ac:dyDescent="0.25">
      <c r="A507" s="3"/>
    </row>
    <row r="508" spans="1:1" ht="15" x14ac:dyDescent="0.25">
      <c r="A508" s="3"/>
    </row>
    <row r="509" spans="1:1" ht="15" x14ac:dyDescent="0.25">
      <c r="A509" s="3"/>
    </row>
    <row r="510" spans="1:1" ht="15" x14ac:dyDescent="0.25">
      <c r="A510" s="3"/>
    </row>
    <row r="511" spans="1:1" ht="15" x14ac:dyDescent="0.25">
      <c r="A511" s="3"/>
    </row>
    <row r="512" spans="1:1" ht="15" x14ac:dyDescent="0.25">
      <c r="A512" s="3"/>
    </row>
    <row r="513" spans="1:1" ht="15" x14ac:dyDescent="0.25">
      <c r="A513" s="3"/>
    </row>
    <row r="514" spans="1:1" ht="15" x14ac:dyDescent="0.25">
      <c r="A514" s="3"/>
    </row>
    <row r="515" spans="1:1" ht="15" x14ac:dyDescent="0.25">
      <c r="A515" s="3"/>
    </row>
    <row r="516" spans="1:1" ht="15" x14ac:dyDescent="0.25">
      <c r="A516" s="3"/>
    </row>
    <row r="517" spans="1:1" ht="15" x14ac:dyDescent="0.25">
      <c r="A517" s="3"/>
    </row>
    <row r="518" spans="1:1" ht="15" x14ac:dyDescent="0.25">
      <c r="A518" s="3"/>
    </row>
    <row r="519" spans="1:1" ht="15" x14ac:dyDescent="0.25">
      <c r="A519" s="3"/>
    </row>
    <row r="520" spans="1:1" ht="15" x14ac:dyDescent="0.25">
      <c r="A520" s="3"/>
    </row>
    <row r="521" spans="1:1" ht="15" x14ac:dyDescent="0.25">
      <c r="A521" s="3"/>
    </row>
    <row r="522" spans="1:1" ht="15" x14ac:dyDescent="0.25">
      <c r="A522" s="3"/>
    </row>
    <row r="523" spans="1:1" ht="15" x14ac:dyDescent="0.25">
      <c r="A523" s="3"/>
    </row>
    <row r="524" spans="1:1" ht="15" x14ac:dyDescent="0.25">
      <c r="A524" s="3"/>
    </row>
    <row r="525" spans="1:1" ht="15" x14ac:dyDescent="0.25">
      <c r="A525" s="3"/>
    </row>
    <row r="526" spans="1:1" ht="15" x14ac:dyDescent="0.25">
      <c r="A526" s="3"/>
    </row>
    <row r="527" spans="1:1" ht="15" x14ac:dyDescent="0.25">
      <c r="A527" s="3"/>
    </row>
    <row r="528" spans="1:1" ht="15" x14ac:dyDescent="0.25">
      <c r="A528" s="3"/>
    </row>
    <row r="529" spans="1:1" ht="15" x14ac:dyDescent="0.25">
      <c r="A529" s="3"/>
    </row>
    <row r="530" spans="1:1" ht="15" x14ac:dyDescent="0.25">
      <c r="A530" s="3"/>
    </row>
    <row r="531" spans="1:1" ht="15" x14ac:dyDescent="0.25">
      <c r="A531" s="3"/>
    </row>
    <row r="532" spans="1:1" ht="15" x14ac:dyDescent="0.25">
      <c r="A532" s="3"/>
    </row>
    <row r="533" spans="1:1" ht="15" x14ac:dyDescent="0.25">
      <c r="A533" s="3"/>
    </row>
    <row r="534" spans="1:1" ht="15" x14ac:dyDescent="0.25">
      <c r="A534" s="3"/>
    </row>
    <row r="535" spans="1:1" ht="15" x14ac:dyDescent="0.25">
      <c r="A535" s="3"/>
    </row>
    <row r="536" spans="1:1" ht="15" x14ac:dyDescent="0.25">
      <c r="A536" s="3"/>
    </row>
    <row r="537" spans="1:1" ht="15" x14ac:dyDescent="0.25">
      <c r="A537" s="3"/>
    </row>
    <row r="538" spans="1:1" ht="15" x14ac:dyDescent="0.25">
      <c r="A538" s="3"/>
    </row>
    <row r="539" spans="1:1" ht="15" x14ac:dyDescent="0.25">
      <c r="A539" s="3"/>
    </row>
    <row r="540" spans="1:1" ht="15" x14ac:dyDescent="0.25">
      <c r="A540" s="3"/>
    </row>
    <row r="541" spans="1:1" ht="15" x14ac:dyDescent="0.25">
      <c r="A541" s="3"/>
    </row>
    <row r="542" spans="1:1" ht="15" x14ac:dyDescent="0.25">
      <c r="A542" s="3"/>
    </row>
    <row r="543" spans="1:1" ht="15" x14ac:dyDescent="0.25">
      <c r="A543" s="3"/>
    </row>
    <row r="544" spans="1:1" ht="15" x14ac:dyDescent="0.25">
      <c r="A544" s="3"/>
    </row>
    <row r="545" spans="1:1" ht="15" x14ac:dyDescent="0.25">
      <c r="A545" s="3"/>
    </row>
    <row r="546" spans="1:1" ht="15" x14ac:dyDescent="0.25">
      <c r="A546" s="3"/>
    </row>
    <row r="547" spans="1:1" ht="15" x14ac:dyDescent="0.25">
      <c r="A547" s="3"/>
    </row>
    <row r="548" spans="1:1" ht="15" x14ac:dyDescent="0.25">
      <c r="A548" s="3"/>
    </row>
    <row r="549" spans="1:1" ht="15" x14ac:dyDescent="0.25">
      <c r="A549" s="3"/>
    </row>
    <row r="550" spans="1:1" ht="15" x14ac:dyDescent="0.25">
      <c r="A550" s="3"/>
    </row>
    <row r="551" spans="1:1" ht="15" x14ac:dyDescent="0.25">
      <c r="A551" s="3"/>
    </row>
    <row r="552" spans="1:1" ht="15" x14ac:dyDescent="0.25">
      <c r="A552" s="3"/>
    </row>
    <row r="553" spans="1:1" ht="15" x14ac:dyDescent="0.25">
      <c r="A553" s="3"/>
    </row>
    <row r="554" spans="1:1" ht="15" x14ac:dyDescent="0.25">
      <c r="A554" s="3"/>
    </row>
    <row r="555" spans="1:1" ht="15" x14ac:dyDescent="0.25">
      <c r="A555" s="3"/>
    </row>
    <row r="556" spans="1:1" ht="15" x14ac:dyDescent="0.25">
      <c r="A556" s="3"/>
    </row>
    <row r="557" spans="1:1" ht="15" x14ac:dyDescent="0.25">
      <c r="A557" s="3"/>
    </row>
    <row r="558" spans="1:1" ht="15" x14ac:dyDescent="0.25">
      <c r="A558" s="3"/>
    </row>
    <row r="559" spans="1:1" ht="15" x14ac:dyDescent="0.25">
      <c r="A559" s="3"/>
    </row>
    <row r="560" spans="1:1" ht="15" x14ac:dyDescent="0.25">
      <c r="A560" s="3"/>
    </row>
    <row r="561" spans="1:1" ht="15" x14ac:dyDescent="0.25">
      <c r="A561" s="3"/>
    </row>
    <row r="562" spans="1:1" ht="15" x14ac:dyDescent="0.25">
      <c r="A562" s="3"/>
    </row>
    <row r="563" spans="1:1" ht="15" x14ac:dyDescent="0.25">
      <c r="A563" s="3"/>
    </row>
    <row r="564" spans="1:1" ht="15" x14ac:dyDescent="0.25">
      <c r="A564" s="3"/>
    </row>
    <row r="565" spans="1:1" ht="15" x14ac:dyDescent="0.25">
      <c r="A565" s="3"/>
    </row>
    <row r="566" spans="1:1" ht="15" x14ac:dyDescent="0.25">
      <c r="A566" s="3"/>
    </row>
    <row r="567" spans="1:1" ht="15" x14ac:dyDescent="0.25">
      <c r="A567" s="3"/>
    </row>
    <row r="568" spans="1:1" ht="15" x14ac:dyDescent="0.25">
      <c r="A568" s="3"/>
    </row>
    <row r="569" spans="1:1" ht="15" x14ac:dyDescent="0.25">
      <c r="A569" s="3"/>
    </row>
    <row r="570" spans="1:1" ht="15" x14ac:dyDescent="0.25">
      <c r="A570" s="3"/>
    </row>
    <row r="571" spans="1:1" ht="15" x14ac:dyDescent="0.25">
      <c r="A571" s="3"/>
    </row>
    <row r="572" spans="1:1" ht="15" x14ac:dyDescent="0.25">
      <c r="A572" s="3"/>
    </row>
    <row r="573" spans="1:1" ht="15" x14ac:dyDescent="0.25">
      <c r="A573" s="3"/>
    </row>
    <row r="574" spans="1:1" ht="15" x14ac:dyDescent="0.25">
      <c r="A574" s="3"/>
    </row>
    <row r="575" spans="1:1" ht="15" x14ac:dyDescent="0.25">
      <c r="A575" s="3"/>
    </row>
    <row r="576" spans="1:1" ht="15" x14ac:dyDescent="0.25">
      <c r="A576" s="3"/>
    </row>
    <row r="577" spans="1:1" ht="15" x14ac:dyDescent="0.25">
      <c r="A577" s="3"/>
    </row>
    <row r="578" spans="1:1" ht="15" x14ac:dyDescent="0.25">
      <c r="A578" s="3"/>
    </row>
    <row r="579" spans="1:1" ht="15" x14ac:dyDescent="0.25">
      <c r="A579" s="3"/>
    </row>
    <row r="580" spans="1:1" ht="15" x14ac:dyDescent="0.25">
      <c r="A580" s="3"/>
    </row>
    <row r="581" spans="1:1" ht="15" x14ac:dyDescent="0.25">
      <c r="A581" s="3"/>
    </row>
    <row r="582" spans="1:1" ht="15" x14ac:dyDescent="0.25">
      <c r="A582" s="3"/>
    </row>
    <row r="583" spans="1:1" ht="15" x14ac:dyDescent="0.25">
      <c r="A583" s="3"/>
    </row>
    <row r="584" spans="1:1" ht="15" x14ac:dyDescent="0.25">
      <c r="A584" s="3"/>
    </row>
    <row r="585" spans="1:1" ht="15" x14ac:dyDescent="0.25">
      <c r="A585" s="3"/>
    </row>
    <row r="586" spans="1:1" ht="15" x14ac:dyDescent="0.25">
      <c r="A586" s="3"/>
    </row>
    <row r="587" spans="1:1" ht="15" x14ac:dyDescent="0.25">
      <c r="A587" s="3"/>
    </row>
    <row r="588" spans="1:1" ht="15" x14ac:dyDescent="0.25">
      <c r="A588" s="3"/>
    </row>
    <row r="589" spans="1:1" ht="15" x14ac:dyDescent="0.25">
      <c r="A589" s="3"/>
    </row>
    <row r="590" spans="1:1" ht="15" x14ac:dyDescent="0.25">
      <c r="A590" s="3"/>
    </row>
    <row r="591" spans="1:1" ht="15" x14ac:dyDescent="0.25">
      <c r="A591" s="3"/>
    </row>
    <row r="592" spans="1:1" ht="15" x14ac:dyDescent="0.25">
      <c r="A592" s="3"/>
    </row>
    <row r="593" spans="1:1" ht="15" x14ac:dyDescent="0.25">
      <c r="A593" s="3"/>
    </row>
    <row r="594" spans="1:1" ht="15" x14ac:dyDescent="0.25">
      <c r="A594" s="3"/>
    </row>
    <row r="595" spans="1:1" ht="15" x14ac:dyDescent="0.25">
      <c r="A595" s="3"/>
    </row>
    <row r="596" spans="1:1" ht="15" x14ac:dyDescent="0.25">
      <c r="A596" s="3"/>
    </row>
    <row r="597" spans="1:1" ht="15" x14ac:dyDescent="0.25">
      <c r="A597" s="3"/>
    </row>
    <row r="598" spans="1:1" ht="15" x14ac:dyDescent="0.25">
      <c r="A598" s="3"/>
    </row>
    <row r="599" spans="1:1" ht="15" x14ac:dyDescent="0.25">
      <c r="A599" s="3"/>
    </row>
    <row r="600" spans="1:1" ht="15" x14ac:dyDescent="0.25">
      <c r="A600" s="3"/>
    </row>
    <row r="601" spans="1:1" ht="15" x14ac:dyDescent="0.25">
      <c r="A601" s="3"/>
    </row>
    <row r="602" spans="1:1" ht="15" x14ac:dyDescent="0.25">
      <c r="A602" s="3"/>
    </row>
    <row r="603" spans="1:1" ht="15" x14ac:dyDescent="0.25">
      <c r="A603" s="3"/>
    </row>
    <row r="604" spans="1:1" ht="15" x14ac:dyDescent="0.25">
      <c r="A604" s="3"/>
    </row>
    <row r="605" spans="1:1" ht="15" x14ac:dyDescent="0.25">
      <c r="A605" s="3"/>
    </row>
    <row r="606" spans="1:1" ht="15" x14ac:dyDescent="0.25">
      <c r="A606" s="3"/>
    </row>
    <row r="607" spans="1:1" ht="15" x14ac:dyDescent="0.25">
      <c r="A607" s="3"/>
    </row>
    <row r="608" spans="1:1" ht="15" x14ac:dyDescent="0.25">
      <c r="A608" s="3"/>
    </row>
    <row r="609" spans="1:1" ht="15" x14ac:dyDescent="0.25">
      <c r="A609" s="3"/>
    </row>
    <row r="610" spans="1:1" ht="15" x14ac:dyDescent="0.25">
      <c r="A610" s="3"/>
    </row>
    <row r="611" spans="1:1" ht="15" x14ac:dyDescent="0.25">
      <c r="A611" s="3"/>
    </row>
    <row r="612" spans="1:1" ht="15" x14ac:dyDescent="0.25">
      <c r="A612" s="3"/>
    </row>
    <row r="613" spans="1:1" ht="15" x14ac:dyDescent="0.25">
      <c r="A613" s="3"/>
    </row>
    <row r="614" spans="1:1" ht="15" x14ac:dyDescent="0.25">
      <c r="A614" s="3"/>
    </row>
    <row r="615" spans="1:1" ht="15" x14ac:dyDescent="0.25">
      <c r="A615" s="3"/>
    </row>
    <row r="616" spans="1:1" ht="15" x14ac:dyDescent="0.25">
      <c r="A616" s="3"/>
    </row>
    <row r="617" spans="1:1" ht="15" x14ac:dyDescent="0.25">
      <c r="A617" s="3"/>
    </row>
    <row r="618" spans="1:1" ht="15" x14ac:dyDescent="0.25">
      <c r="A618" s="3"/>
    </row>
    <row r="619" spans="1:1" ht="15" x14ac:dyDescent="0.25">
      <c r="A619" s="3"/>
    </row>
    <row r="620" spans="1:1" ht="15" x14ac:dyDescent="0.25">
      <c r="A620" s="3"/>
    </row>
    <row r="621" spans="1:1" ht="15" x14ac:dyDescent="0.25">
      <c r="A621" s="3"/>
    </row>
    <row r="622" spans="1:1" ht="15" x14ac:dyDescent="0.25">
      <c r="A622" s="3"/>
    </row>
    <row r="623" spans="1:1" ht="15" x14ac:dyDescent="0.25">
      <c r="A623" s="3"/>
    </row>
    <row r="624" spans="1:1" ht="15" x14ac:dyDescent="0.25">
      <c r="A624" s="3"/>
    </row>
    <row r="625" spans="1:1" ht="15" x14ac:dyDescent="0.25">
      <c r="A625" s="3"/>
    </row>
    <row r="626" spans="1:1" ht="15" x14ac:dyDescent="0.25">
      <c r="A626" s="3"/>
    </row>
    <row r="627" spans="1:1" ht="15" x14ac:dyDescent="0.25">
      <c r="A627" s="3"/>
    </row>
    <row r="628" spans="1:1" ht="15" x14ac:dyDescent="0.25">
      <c r="A628" s="3"/>
    </row>
    <row r="629" spans="1:1" ht="15" x14ac:dyDescent="0.25">
      <c r="A629" s="3"/>
    </row>
    <row r="630" spans="1:1" ht="15" x14ac:dyDescent="0.25">
      <c r="A630" s="3"/>
    </row>
    <row r="631" spans="1:1" ht="15" x14ac:dyDescent="0.25">
      <c r="A631" s="3"/>
    </row>
    <row r="632" spans="1:1" ht="15" x14ac:dyDescent="0.25">
      <c r="A632" s="3"/>
    </row>
    <row r="633" spans="1:1" ht="15" x14ac:dyDescent="0.25">
      <c r="A633" s="3"/>
    </row>
    <row r="634" spans="1:1" ht="15" x14ac:dyDescent="0.25">
      <c r="A634" s="3"/>
    </row>
    <row r="635" spans="1:1" ht="15" x14ac:dyDescent="0.25">
      <c r="A635" s="3"/>
    </row>
    <row r="636" spans="1:1" ht="15" x14ac:dyDescent="0.25">
      <c r="A636" s="3"/>
    </row>
    <row r="637" spans="1:1" ht="15" x14ac:dyDescent="0.25">
      <c r="A637" s="3"/>
    </row>
    <row r="638" spans="1:1" ht="15" x14ac:dyDescent="0.25">
      <c r="A638" s="3"/>
    </row>
    <row r="639" spans="1:1" ht="15" x14ac:dyDescent="0.25">
      <c r="A639" s="3"/>
    </row>
    <row r="640" spans="1:1" ht="15" x14ac:dyDescent="0.25">
      <c r="A640" s="3"/>
    </row>
    <row r="641" spans="1:1" ht="15" x14ac:dyDescent="0.25">
      <c r="A641" s="3"/>
    </row>
    <row r="642" spans="1:1" ht="15" x14ac:dyDescent="0.25">
      <c r="A642" s="3"/>
    </row>
    <row r="643" spans="1:1" ht="15" x14ac:dyDescent="0.25">
      <c r="A643" s="3"/>
    </row>
    <row r="644" spans="1:1" ht="15" x14ac:dyDescent="0.25">
      <c r="A644" s="3"/>
    </row>
    <row r="645" spans="1:1" ht="15" x14ac:dyDescent="0.25">
      <c r="A645" s="3"/>
    </row>
    <row r="646" spans="1:1" ht="15" x14ac:dyDescent="0.25">
      <c r="A646" s="3"/>
    </row>
    <row r="647" spans="1:1" ht="15" x14ac:dyDescent="0.25">
      <c r="A647" s="3"/>
    </row>
    <row r="648" spans="1:1" ht="15" x14ac:dyDescent="0.25">
      <c r="A648" s="3"/>
    </row>
    <row r="649" spans="1:1" ht="15" x14ac:dyDescent="0.25">
      <c r="A649" s="3"/>
    </row>
    <row r="650" spans="1:1" ht="15" x14ac:dyDescent="0.25">
      <c r="A650" s="3"/>
    </row>
    <row r="651" spans="1:1" ht="15" x14ac:dyDescent="0.25">
      <c r="A651" s="3"/>
    </row>
    <row r="652" spans="1:1" ht="15" x14ac:dyDescent="0.25">
      <c r="A652" s="3"/>
    </row>
    <row r="653" spans="1:1" ht="15" x14ac:dyDescent="0.25">
      <c r="A653" s="3"/>
    </row>
    <row r="654" spans="1:1" ht="15" x14ac:dyDescent="0.25">
      <c r="A654" s="3"/>
    </row>
    <row r="655" spans="1:1" ht="15" x14ac:dyDescent="0.25">
      <c r="A655" s="3"/>
    </row>
    <row r="656" spans="1:1" ht="15" x14ac:dyDescent="0.25">
      <c r="A656" s="3"/>
    </row>
    <row r="657" spans="1:1" ht="15" x14ac:dyDescent="0.25">
      <c r="A657" s="3"/>
    </row>
    <row r="658" spans="1:1" ht="15" x14ac:dyDescent="0.25">
      <c r="A658" s="3"/>
    </row>
    <row r="659" spans="1:1" ht="15" x14ac:dyDescent="0.25">
      <c r="A659" s="3"/>
    </row>
    <row r="660" spans="1:1" ht="15" x14ac:dyDescent="0.25">
      <c r="A660" s="3"/>
    </row>
    <row r="661" spans="1:1" ht="15" x14ac:dyDescent="0.25">
      <c r="A661" s="3"/>
    </row>
    <row r="662" spans="1:1" ht="15" x14ac:dyDescent="0.25">
      <c r="A662" s="3"/>
    </row>
    <row r="663" spans="1:1" ht="15" x14ac:dyDescent="0.25">
      <c r="A663" s="3"/>
    </row>
    <row r="664" spans="1:1" ht="15" x14ac:dyDescent="0.25">
      <c r="A664" s="3"/>
    </row>
    <row r="665" spans="1:1" ht="15" x14ac:dyDescent="0.25">
      <c r="A665" s="3"/>
    </row>
    <row r="666" spans="1:1" ht="15" x14ac:dyDescent="0.25">
      <c r="A666" s="3"/>
    </row>
    <row r="667" spans="1:1" ht="15" x14ac:dyDescent="0.25">
      <c r="A667" s="3"/>
    </row>
    <row r="668" spans="1:1" ht="15" x14ac:dyDescent="0.25">
      <c r="A668" s="3"/>
    </row>
    <row r="669" spans="1:1" ht="15" x14ac:dyDescent="0.25">
      <c r="A669" s="3"/>
    </row>
    <row r="670" spans="1:1" ht="15" x14ac:dyDescent="0.25">
      <c r="A670" s="3"/>
    </row>
    <row r="671" spans="1:1" ht="15" x14ac:dyDescent="0.25">
      <c r="A671" s="3"/>
    </row>
    <row r="672" spans="1:1" ht="15" x14ac:dyDescent="0.25">
      <c r="A672" s="3"/>
    </row>
    <row r="673" spans="1:1" ht="15" x14ac:dyDescent="0.25">
      <c r="A673" s="3"/>
    </row>
    <row r="674" spans="1:1" ht="15" x14ac:dyDescent="0.25">
      <c r="A674" s="3"/>
    </row>
    <row r="675" spans="1:1" ht="15" x14ac:dyDescent="0.25">
      <c r="A675" s="3"/>
    </row>
    <row r="676" spans="1:1" ht="15" x14ac:dyDescent="0.25">
      <c r="A676" s="3"/>
    </row>
    <row r="677" spans="1:1" ht="15" x14ac:dyDescent="0.25">
      <c r="A677" s="3"/>
    </row>
    <row r="678" spans="1:1" ht="15" x14ac:dyDescent="0.25">
      <c r="A678" s="3"/>
    </row>
    <row r="679" spans="1:1" ht="15" x14ac:dyDescent="0.25">
      <c r="A679" s="3"/>
    </row>
    <row r="680" spans="1:1" ht="15" x14ac:dyDescent="0.25">
      <c r="A680" s="3"/>
    </row>
    <row r="681" spans="1:1" ht="15" x14ac:dyDescent="0.25">
      <c r="A681" s="3"/>
    </row>
    <row r="682" spans="1:1" ht="15" x14ac:dyDescent="0.25">
      <c r="A682" s="3"/>
    </row>
    <row r="683" spans="1:1" ht="15" x14ac:dyDescent="0.25">
      <c r="A683" s="3"/>
    </row>
    <row r="684" spans="1:1" ht="15" x14ac:dyDescent="0.25">
      <c r="A684" s="3"/>
    </row>
    <row r="685" spans="1:1" ht="15" x14ac:dyDescent="0.25">
      <c r="A685" s="3"/>
    </row>
    <row r="686" spans="1:1" ht="15" x14ac:dyDescent="0.25">
      <c r="A686" s="3"/>
    </row>
    <row r="687" spans="1:1" ht="15" x14ac:dyDescent="0.25">
      <c r="A687" s="3"/>
    </row>
    <row r="688" spans="1:1" ht="15" x14ac:dyDescent="0.25">
      <c r="A688" s="3"/>
    </row>
    <row r="689" spans="1:1" ht="15" x14ac:dyDescent="0.25">
      <c r="A689" s="3"/>
    </row>
    <row r="690" spans="1:1" ht="15" x14ac:dyDescent="0.25">
      <c r="A690" s="3"/>
    </row>
    <row r="691" spans="1:1" ht="15" x14ac:dyDescent="0.25">
      <c r="A691" s="3"/>
    </row>
    <row r="692" spans="1:1" ht="15" x14ac:dyDescent="0.25">
      <c r="A692" s="3"/>
    </row>
    <row r="693" spans="1:1" ht="15" x14ac:dyDescent="0.25">
      <c r="A693" s="3"/>
    </row>
    <row r="694" spans="1:1" ht="15" x14ac:dyDescent="0.25">
      <c r="A694" s="3"/>
    </row>
    <row r="695" spans="1:1" ht="15" x14ac:dyDescent="0.25">
      <c r="A695" s="3"/>
    </row>
    <row r="696" spans="1:1" ht="15" x14ac:dyDescent="0.25">
      <c r="A696" s="3"/>
    </row>
    <row r="697" spans="1:1" ht="15" x14ac:dyDescent="0.25">
      <c r="A697" s="3"/>
    </row>
    <row r="698" spans="1:1" ht="15" x14ac:dyDescent="0.25">
      <c r="A698" s="3"/>
    </row>
    <row r="699" spans="1:1" ht="15" x14ac:dyDescent="0.25">
      <c r="A699" s="3"/>
    </row>
    <row r="700" spans="1:1" ht="15" x14ac:dyDescent="0.25">
      <c r="A700" s="3"/>
    </row>
    <row r="701" spans="1:1" ht="15" x14ac:dyDescent="0.25">
      <c r="A701" s="3"/>
    </row>
    <row r="702" spans="1:1" ht="15" x14ac:dyDescent="0.25">
      <c r="A702" s="3"/>
    </row>
    <row r="703" spans="1:1" ht="15" x14ac:dyDescent="0.25">
      <c r="A703" s="3"/>
    </row>
    <row r="704" spans="1:1" ht="15" x14ac:dyDescent="0.25">
      <c r="A704" s="3"/>
    </row>
    <row r="705" spans="1:1" ht="15" x14ac:dyDescent="0.25">
      <c r="A705" s="3"/>
    </row>
    <row r="706" spans="1:1" ht="15" x14ac:dyDescent="0.25">
      <c r="A706" s="3"/>
    </row>
    <row r="707" spans="1:1" ht="15" x14ac:dyDescent="0.25">
      <c r="A707" s="3"/>
    </row>
    <row r="708" spans="1:1" ht="15" x14ac:dyDescent="0.25">
      <c r="A708" s="3"/>
    </row>
    <row r="709" spans="1:1" ht="15" x14ac:dyDescent="0.25">
      <c r="A709" s="3"/>
    </row>
    <row r="710" spans="1:1" ht="15" x14ac:dyDescent="0.25">
      <c r="A710" s="3"/>
    </row>
    <row r="711" spans="1:1" ht="15" x14ac:dyDescent="0.25">
      <c r="A711" s="3"/>
    </row>
    <row r="712" spans="1:1" ht="15" x14ac:dyDescent="0.25">
      <c r="A712" s="3"/>
    </row>
    <row r="713" spans="1:1" ht="15" x14ac:dyDescent="0.25">
      <c r="A713" s="3"/>
    </row>
    <row r="714" spans="1:1" ht="15" x14ac:dyDescent="0.25">
      <c r="A714" s="3"/>
    </row>
    <row r="715" spans="1:1" ht="15" x14ac:dyDescent="0.25">
      <c r="A715" s="3"/>
    </row>
    <row r="716" spans="1:1" ht="15" x14ac:dyDescent="0.25">
      <c r="A716" s="3"/>
    </row>
    <row r="717" spans="1:1" ht="15" x14ac:dyDescent="0.25">
      <c r="A717" s="3"/>
    </row>
    <row r="718" spans="1:1" ht="15" x14ac:dyDescent="0.25">
      <c r="A718" s="3"/>
    </row>
    <row r="719" spans="1:1" ht="15" x14ac:dyDescent="0.25">
      <c r="A719" s="3"/>
    </row>
    <row r="720" spans="1:1" ht="15" x14ac:dyDescent="0.25">
      <c r="A720" s="3"/>
    </row>
    <row r="721" spans="1:1" ht="15" x14ac:dyDescent="0.25">
      <c r="A721" s="3"/>
    </row>
    <row r="722" spans="1:1" ht="15" x14ac:dyDescent="0.25">
      <c r="A722" s="3"/>
    </row>
    <row r="723" spans="1:1" ht="15" x14ac:dyDescent="0.25">
      <c r="A723" s="3"/>
    </row>
    <row r="724" spans="1:1" ht="15" x14ac:dyDescent="0.25">
      <c r="A724" s="3"/>
    </row>
    <row r="725" spans="1:1" ht="15" x14ac:dyDescent="0.25">
      <c r="A725" s="3"/>
    </row>
    <row r="726" spans="1:1" ht="15" x14ac:dyDescent="0.25">
      <c r="A726" s="3"/>
    </row>
    <row r="727" spans="1:1" ht="15" x14ac:dyDescent="0.25">
      <c r="A727" s="3"/>
    </row>
    <row r="728" spans="1:1" ht="15" x14ac:dyDescent="0.25">
      <c r="A728" s="3"/>
    </row>
    <row r="729" spans="1:1" ht="15" x14ac:dyDescent="0.25">
      <c r="A729" s="3"/>
    </row>
    <row r="730" spans="1:1" ht="15" x14ac:dyDescent="0.25">
      <c r="A730" s="3"/>
    </row>
    <row r="731" spans="1:1" ht="15" x14ac:dyDescent="0.25">
      <c r="A731" s="3"/>
    </row>
    <row r="732" spans="1:1" ht="15" x14ac:dyDescent="0.25">
      <c r="A732" s="3"/>
    </row>
    <row r="733" spans="1:1" ht="15" x14ac:dyDescent="0.25">
      <c r="A733" s="3"/>
    </row>
    <row r="734" spans="1:1" ht="15" x14ac:dyDescent="0.25">
      <c r="A734" s="3"/>
    </row>
    <row r="735" spans="1:1" ht="15" x14ac:dyDescent="0.25">
      <c r="A735" s="3"/>
    </row>
    <row r="736" spans="1:1" ht="15" x14ac:dyDescent="0.25">
      <c r="A736" s="3"/>
    </row>
    <row r="737" spans="1:1" ht="15" x14ac:dyDescent="0.25">
      <c r="A737" s="3"/>
    </row>
    <row r="738" spans="1:1" ht="15" x14ac:dyDescent="0.25">
      <c r="A738" s="3"/>
    </row>
    <row r="739" spans="1:1" ht="15" x14ac:dyDescent="0.25">
      <c r="A739" s="3"/>
    </row>
    <row r="740" spans="1:1" ht="15" x14ac:dyDescent="0.25">
      <c r="A740" s="3"/>
    </row>
    <row r="741" spans="1:1" ht="15" x14ac:dyDescent="0.25">
      <c r="A741" s="3"/>
    </row>
    <row r="742" spans="1:1" ht="15" x14ac:dyDescent="0.25">
      <c r="A742" s="3"/>
    </row>
    <row r="743" spans="1:1" ht="15" x14ac:dyDescent="0.25">
      <c r="A743" s="3"/>
    </row>
    <row r="744" spans="1:1" ht="15" x14ac:dyDescent="0.25">
      <c r="A744" s="3"/>
    </row>
    <row r="745" spans="1:1" ht="15" x14ac:dyDescent="0.25">
      <c r="A745" s="3"/>
    </row>
    <row r="746" spans="1:1" ht="15" x14ac:dyDescent="0.25">
      <c r="A746" s="3"/>
    </row>
    <row r="747" spans="1:1" ht="15" x14ac:dyDescent="0.25">
      <c r="A747" s="3"/>
    </row>
    <row r="748" spans="1:1" ht="15" x14ac:dyDescent="0.25">
      <c r="A748" s="3"/>
    </row>
    <row r="749" spans="1:1" ht="15" x14ac:dyDescent="0.25">
      <c r="A749" s="3"/>
    </row>
    <row r="750" spans="1:1" ht="15" x14ac:dyDescent="0.25">
      <c r="A750" s="3"/>
    </row>
    <row r="751" spans="1:1" ht="15" x14ac:dyDescent="0.25">
      <c r="A751" s="3"/>
    </row>
    <row r="752" spans="1:1" ht="15" x14ac:dyDescent="0.25">
      <c r="A752" s="3"/>
    </row>
    <row r="753" spans="1:1" ht="15" x14ac:dyDescent="0.25">
      <c r="A753" s="3"/>
    </row>
    <row r="754" spans="1:1" ht="15" x14ac:dyDescent="0.25">
      <c r="A754" s="3"/>
    </row>
    <row r="755" spans="1:1" ht="15" x14ac:dyDescent="0.25">
      <c r="A755" s="3"/>
    </row>
    <row r="756" spans="1:1" ht="15" x14ac:dyDescent="0.25">
      <c r="A756" s="3"/>
    </row>
    <row r="757" spans="1:1" ht="15" x14ac:dyDescent="0.25">
      <c r="A757" s="3"/>
    </row>
    <row r="758" spans="1:1" ht="15" x14ac:dyDescent="0.25">
      <c r="A758" s="3"/>
    </row>
    <row r="759" spans="1:1" ht="15" x14ac:dyDescent="0.25">
      <c r="A759" s="3"/>
    </row>
    <row r="760" spans="1:1" ht="15" x14ac:dyDescent="0.25">
      <c r="A760" s="3"/>
    </row>
    <row r="761" spans="1:1" ht="15" x14ac:dyDescent="0.25">
      <c r="A761" s="3"/>
    </row>
    <row r="762" spans="1:1" ht="15" x14ac:dyDescent="0.25">
      <c r="A762" s="3"/>
    </row>
    <row r="763" spans="1:1" ht="15" x14ac:dyDescent="0.25">
      <c r="A763" s="3"/>
    </row>
    <row r="764" spans="1:1" ht="15" x14ac:dyDescent="0.25">
      <c r="A764" s="3"/>
    </row>
    <row r="765" spans="1:1" ht="15" x14ac:dyDescent="0.25">
      <c r="A765" s="3"/>
    </row>
    <row r="766" spans="1:1" ht="15" x14ac:dyDescent="0.25">
      <c r="A766" s="3"/>
    </row>
    <row r="767" spans="1:1" ht="15" x14ac:dyDescent="0.25">
      <c r="A767" s="3"/>
    </row>
    <row r="768" spans="1:1" ht="15" x14ac:dyDescent="0.25">
      <c r="A768" s="3"/>
    </row>
    <row r="769" spans="1:1" ht="15" x14ac:dyDescent="0.25">
      <c r="A769" s="3"/>
    </row>
    <row r="770" spans="1:1" ht="15" x14ac:dyDescent="0.25">
      <c r="A770" s="3"/>
    </row>
    <row r="771" spans="1:1" ht="15" x14ac:dyDescent="0.25">
      <c r="A771" s="3"/>
    </row>
    <row r="772" spans="1:1" ht="15" x14ac:dyDescent="0.25">
      <c r="A772" s="3"/>
    </row>
    <row r="773" spans="1:1" ht="15" x14ac:dyDescent="0.25">
      <c r="A773" s="3"/>
    </row>
    <row r="774" spans="1:1" ht="15" x14ac:dyDescent="0.25">
      <c r="A774" s="3"/>
    </row>
    <row r="775" spans="1:1" ht="15" x14ac:dyDescent="0.25">
      <c r="A775" s="3"/>
    </row>
    <row r="776" spans="1:1" ht="15" x14ac:dyDescent="0.25">
      <c r="A776" s="3"/>
    </row>
    <row r="777" spans="1:1" ht="15" x14ac:dyDescent="0.25">
      <c r="A777" s="3"/>
    </row>
    <row r="778" spans="1:1" ht="15" x14ac:dyDescent="0.25">
      <c r="A778" s="3"/>
    </row>
    <row r="779" spans="1:1" ht="15" x14ac:dyDescent="0.25">
      <c r="A779" s="3"/>
    </row>
    <row r="780" spans="1:1" ht="15" x14ac:dyDescent="0.25">
      <c r="A780" s="3"/>
    </row>
    <row r="781" spans="1:1" ht="15" x14ac:dyDescent="0.25">
      <c r="A781" s="3"/>
    </row>
    <row r="782" spans="1:1" ht="15" x14ac:dyDescent="0.25">
      <c r="A782" s="3"/>
    </row>
    <row r="783" spans="1:1" ht="15" x14ac:dyDescent="0.25">
      <c r="A783" s="3"/>
    </row>
    <row r="784" spans="1:1" ht="15" x14ac:dyDescent="0.25">
      <c r="A784" s="3"/>
    </row>
    <row r="785" spans="1:1" ht="15" x14ac:dyDescent="0.25">
      <c r="A785" s="3"/>
    </row>
    <row r="786" spans="1:1" ht="15" x14ac:dyDescent="0.25">
      <c r="A786" s="3"/>
    </row>
    <row r="787" spans="1:1" ht="15" x14ac:dyDescent="0.25">
      <c r="A787" s="3"/>
    </row>
    <row r="788" spans="1:1" ht="15" x14ac:dyDescent="0.25">
      <c r="A788" s="3"/>
    </row>
    <row r="789" spans="1:1" ht="15" x14ac:dyDescent="0.25">
      <c r="A789" s="3"/>
    </row>
    <row r="790" spans="1:1" ht="15" x14ac:dyDescent="0.25">
      <c r="A790" s="3"/>
    </row>
    <row r="791" spans="1:1" ht="15" x14ac:dyDescent="0.25">
      <c r="A791" s="3"/>
    </row>
    <row r="792" spans="1:1" ht="15" x14ac:dyDescent="0.25">
      <c r="A792" s="3"/>
    </row>
    <row r="793" spans="1:1" ht="15" x14ac:dyDescent="0.25">
      <c r="A793" s="3"/>
    </row>
    <row r="794" spans="1:1" ht="15" x14ac:dyDescent="0.25">
      <c r="A794" s="3"/>
    </row>
    <row r="795" spans="1:1" ht="15" x14ac:dyDescent="0.25">
      <c r="A795" s="3"/>
    </row>
    <row r="796" spans="1:1" ht="15" x14ac:dyDescent="0.25">
      <c r="A796" s="3"/>
    </row>
    <row r="797" spans="1:1" ht="15" x14ac:dyDescent="0.25">
      <c r="A797" s="3"/>
    </row>
    <row r="798" spans="1:1" ht="15" x14ac:dyDescent="0.25">
      <c r="A798" s="3"/>
    </row>
    <row r="799" spans="1:1" ht="15" x14ac:dyDescent="0.25">
      <c r="A799" s="3"/>
    </row>
    <row r="800" spans="1:1" ht="15" x14ac:dyDescent="0.25">
      <c r="A800" s="3"/>
    </row>
    <row r="801" spans="1:1" ht="15" x14ac:dyDescent="0.25">
      <c r="A801" s="3"/>
    </row>
    <row r="802" spans="1:1" ht="15" x14ac:dyDescent="0.25">
      <c r="A802" s="3"/>
    </row>
    <row r="803" spans="1:1" ht="15" x14ac:dyDescent="0.25">
      <c r="A803" s="3"/>
    </row>
    <row r="804" spans="1:1" ht="15" x14ac:dyDescent="0.25">
      <c r="A804" s="3"/>
    </row>
    <row r="805" spans="1:1" ht="15" x14ac:dyDescent="0.25">
      <c r="A805" s="3"/>
    </row>
    <row r="806" spans="1:1" ht="15" x14ac:dyDescent="0.25">
      <c r="A806" s="3"/>
    </row>
    <row r="807" spans="1:1" ht="15" x14ac:dyDescent="0.25">
      <c r="A807" s="3"/>
    </row>
    <row r="808" spans="1:1" ht="15" x14ac:dyDescent="0.25">
      <c r="A808" s="3"/>
    </row>
    <row r="809" spans="1:1" ht="15" x14ac:dyDescent="0.25">
      <c r="A809" s="3"/>
    </row>
    <row r="810" spans="1:1" ht="15" x14ac:dyDescent="0.25">
      <c r="A810" s="3"/>
    </row>
    <row r="811" spans="1:1" ht="15" x14ac:dyDescent="0.25">
      <c r="A811" s="3"/>
    </row>
    <row r="812" spans="1:1" ht="15" x14ac:dyDescent="0.25">
      <c r="A812" s="3"/>
    </row>
    <row r="813" spans="1:1" ht="15" x14ac:dyDescent="0.25">
      <c r="A813" s="3"/>
    </row>
    <row r="814" spans="1:1" ht="15" x14ac:dyDescent="0.25">
      <c r="A814" s="3"/>
    </row>
    <row r="815" spans="1:1" ht="15" x14ac:dyDescent="0.25">
      <c r="A815" s="3"/>
    </row>
    <row r="816" spans="1:1" ht="15" x14ac:dyDescent="0.25">
      <c r="A816" s="3"/>
    </row>
    <row r="817" spans="1:1" ht="15" x14ac:dyDescent="0.25">
      <c r="A817" s="3"/>
    </row>
    <row r="818" spans="1:1" ht="15" x14ac:dyDescent="0.25">
      <c r="A818" s="3"/>
    </row>
    <row r="819" spans="1:1" ht="15" x14ac:dyDescent="0.25">
      <c r="A819" s="3"/>
    </row>
    <row r="820" spans="1:1" ht="15" x14ac:dyDescent="0.25">
      <c r="A820" s="3"/>
    </row>
    <row r="821" spans="1:1" ht="15" x14ac:dyDescent="0.25">
      <c r="A821" s="3"/>
    </row>
    <row r="822" spans="1:1" ht="15" x14ac:dyDescent="0.25">
      <c r="A822" s="3"/>
    </row>
    <row r="823" spans="1:1" ht="15" x14ac:dyDescent="0.25">
      <c r="A823" s="3"/>
    </row>
    <row r="824" spans="1:1" ht="15" x14ac:dyDescent="0.25">
      <c r="A824" s="3"/>
    </row>
    <row r="825" spans="1:1" ht="15" x14ac:dyDescent="0.25">
      <c r="A825" s="3"/>
    </row>
    <row r="826" spans="1:1" ht="15" x14ac:dyDescent="0.25">
      <c r="A826" s="3"/>
    </row>
    <row r="827" spans="1:1" ht="15" x14ac:dyDescent="0.25">
      <c r="A827" s="3"/>
    </row>
    <row r="828" spans="1:1" ht="15" x14ac:dyDescent="0.25">
      <c r="A828" s="3"/>
    </row>
    <row r="829" spans="1:1" ht="15" x14ac:dyDescent="0.25">
      <c r="A829" s="3"/>
    </row>
    <row r="830" spans="1:1" ht="15" x14ac:dyDescent="0.25">
      <c r="A830" s="3"/>
    </row>
    <row r="831" spans="1:1" ht="15" x14ac:dyDescent="0.25">
      <c r="A831" s="3"/>
    </row>
    <row r="832" spans="1:1" ht="15" x14ac:dyDescent="0.25">
      <c r="A832" s="3"/>
    </row>
    <row r="833" spans="1:1" ht="15" x14ac:dyDescent="0.25">
      <c r="A833" s="3"/>
    </row>
    <row r="834" spans="1:1" ht="15" x14ac:dyDescent="0.25">
      <c r="A834" s="3"/>
    </row>
    <row r="835" spans="1:1" ht="15" x14ac:dyDescent="0.25">
      <c r="A835" s="3"/>
    </row>
    <row r="836" spans="1:1" ht="15" x14ac:dyDescent="0.25">
      <c r="A836" s="3"/>
    </row>
    <row r="837" spans="1:1" ht="15" x14ac:dyDescent="0.25">
      <c r="A837" s="3"/>
    </row>
    <row r="838" spans="1:1" ht="15" x14ac:dyDescent="0.25">
      <c r="A838" s="3"/>
    </row>
    <row r="839" spans="1:1" ht="15" x14ac:dyDescent="0.25">
      <c r="A839" s="3"/>
    </row>
    <row r="840" spans="1:1" ht="15" x14ac:dyDescent="0.25">
      <c r="A840" s="3"/>
    </row>
    <row r="841" spans="1:1" ht="15" x14ac:dyDescent="0.25">
      <c r="A841" s="3"/>
    </row>
    <row r="842" spans="1:1" ht="15" x14ac:dyDescent="0.25">
      <c r="A842" s="3"/>
    </row>
    <row r="843" spans="1:1" ht="15" x14ac:dyDescent="0.25">
      <c r="A843" s="3"/>
    </row>
    <row r="844" spans="1:1" ht="15" x14ac:dyDescent="0.25">
      <c r="A844" s="3"/>
    </row>
    <row r="845" spans="1:1" ht="15" x14ac:dyDescent="0.25">
      <c r="A845" s="3"/>
    </row>
    <row r="846" spans="1:1" ht="15" x14ac:dyDescent="0.25">
      <c r="A846" s="3"/>
    </row>
    <row r="847" spans="1:1" ht="15" x14ac:dyDescent="0.25">
      <c r="A847" s="3"/>
    </row>
    <row r="848" spans="1:1" ht="15" x14ac:dyDescent="0.25">
      <c r="A848" s="3"/>
    </row>
    <row r="849" spans="1:1" ht="15" x14ac:dyDescent="0.25">
      <c r="A849" s="3"/>
    </row>
    <row r="850" spans="1:1" ht="15" x14ac:dyDescent="0.25">
      <c r="A850" s="3"/>
    </row>
    <row r="851" spans="1:1" ht="15" x14ac:dyDescent="0.25">
      <c r="A851" s="3"/>
    </row>
    <row r="852" spans="1:1" ht="15" x14ac:dyDescent="0.25">
      <c r="A852" s="3"/>
    </row>
    <row r="853" spans="1:1" ht="15" x14ac:dyDescent="0.25">
      <c r="A853" s="3"/>
    </row>
    <row r="854" spans="1:1" ht="15" x14ac:dyDescent="0.25">
      <c r="A854" s="3"/>
    </row>
    <row r="855" spans="1:1" ht="15" x14ac:dyDescent="0.25">
      <c r="A855" s="3"/>
    </row>
    <row r="856" spans="1:1" ht="15" x14ac:dyDescent="0.25">
      <c r="A856" s="3"/>
    </row>
    <row r="857" spans="1:1" ht="15" x14ac:dyDescent="0.25">
      <c r="A857" s="3"/>
    </row>
    <row r="858" spans="1:1" ht="15" x14ac:dyDescent="0.25">
      <c r="A858" s="3"/>
    </row>
    <row r="859" spans="1:1" ht="15" x14ac:dyDescent="0.25">
      <c r="A859" s="3"/>
    </row>
    <row r="860" spans="1:1" ht="15" x14ac:dyDescent="0.25">
      <c r="A860" s="3"/>
    </row>
    <row r="861" spans="1:1" ht="15" x14ac:dyDescent="0.25">
      <c r="A861" s="3"/>
    </row>
    <row r="862" spans="1:1" ht="15" x14ac:dyDescent="0.25">
      <c r="A862" s="3"/>
    </row>
    <row r="863" spans="1:1" ht="15" x14ac:dyDescent="0.25">
      <c r="A863" s="3"/>
    </row>
    <row r="864" spans="1:1" ht="15" x14ac:dyDescent="0.25">
      <c r="A864" s="3"/>
    </row>
    <row r="865" spans="1:1" ht="15" x14ac:dyDescent="0.25">
      <c r="A865" s="3"/>
    </row>
    <row r="866" spans="1:1" ht="15" x14ac:dyDescent="0.25">
      <c r="A866" s="3"/>
    </row>
    <row r="867" spans="1:1" ht="15" x14ac:dyDescent="0.25">
      <c r="A867" s="3"/>
    </row>
    <row r="868" spans="1:1" ht="15" x14ac:dyDescent="0.25">
      <c r="A868" s="3"/>
    </row>
    <row r="869" spans="1:1" ht="15" x14ac:dyDescent="0.25">
      <c r="A869" s="3"/>
    </row>
    <row r="870" spans="1:1" ht="15" x14ac:dyDescent="0.25">
      <c r="A870" s="3"/>
    </row>
    <row r="871" spans="1:1" ht="15" x14ac:dyDescent="0.25">
      <c r="A871" s="3"/>
    </row>
    <row r="872" spans="1:1" ht="15" x14ac:dyDescent="0.25">
      <c r="A872" s="3"/>
    </row>
    <row r="873" spans="1:1" ht="15" x14ac:dyDescent="0.25">
      <c r="A873" s="3"/>
    </row>
    <row r="874" spans="1:1" ht="15" x14ac:dyDescent="0.25">
      <c r="A874" s="3"/>
    </row>
    <row r="875" spans="1:1" ht="15" x14ac:dyDescent="0.25">
      <c r="A875" s="3"/>
    </row>
    <row r="876" spans="1:1" ht="15" x14ac:dyDescent="0.25">
      <c r="A876" s="3"/>
    </row>
    <row r="877" spans="1:1" ht="15" x14ac:dyDescent="0.25">
      <c r="A877" s="3"/>
    </row>
    <row r="878" spans="1:1" ht="15" x14ac:dyDescent="0.25">
      <c r="A878" s="3"/>
    </row>
    <row r="879" spans="1:1" ht="15" x14ac:dyDescent="0.25">
      <c r="A879" s="3"/>
    </row>
    <row r="880" spans="1:1" ht="15" x14ac:dyDescent="0.25">
      <c r="A880" s="3"/>
    </row>
    <row r="881" spans="1:1" ht="15" x14ac:dyDescent="0.25">
      <c r="A881" s="3"/>
    </row>
    <row r="882" spans="1:1" ht="15" x14ac:dyDescent="0.25">
      <c r="A882" s="3"/>
    </row>
    <row r="883" spans="1:1" ht="15" x14ac:dyDescent="0.25">
      <c r="A883" s="3"/>
    </row>
    <row r="884" spans="1:1" ht="15" x14ac:dyDescent="0.25">
      <c r="A884" s="3"/>
    </row>
    <row r="885" spans="1:1" ht="15" x14ac:dyDescent="0.25">
      <c r="A885" s="3"/>
    </row>
    <row r="886" spans="1:1" ht="15" x14ac:dyDescent="0.25">
      <c r="A886" s="3"/>
    </row>
    <row r="887" spans="1:1" ht="15" x14ac:dyDescent="0.25">
      <c r="A887" s="3"/>
    </row>
    <row r="888" spans="1:1" ht="15" x14ac:dyDescent="0.25">
      <c r="A888" s="3"/>
    </row>
    <row r="889" spans="1:1" ht="15" x14ac:dyDescent="0.25">
      <c r="A889" s="3"/>
    </row>
    <row r="890" spans="1:1" ht="15" x14ac:dyDescent="0.25">
      <c r="A890" s="3"/>
    </row>
    <row r="891" spans="1:1" ht="15" x14ac:dyDescent="0.25">
      <c r="A891" s="3"/>
    </row>
    <row r="892" spans="1:1" ht="15" x14ac:dyDescent="0.25">
      <c r="A892" s="3"/>
    </row>
    <row r="893" spans="1:1" ht="15" x14ac:dyDescent="0.25">
      <c r="A893" s="3"/>
    </row>
    <row r="894" spans="1:1" ht="15" x14ac:dyDescent="0.25">
      <c r="A894" s="3"/>
    </row>
    <row r="895" spans="1:1" ht="15" x14ac:dyDescent="0.25">
      <c r="A895" s="3"/>
    </row>
    <row r="896" spans="1:1" ht="15" x14ac:dyDescent="0.25">
      <c r="A896" s="3"/>
    </row>
    <row r="897" spans="1:1" ht="15" x14ac:dyDescent="0.25">
      <c r="A897" s="3"/>
    </row>
    <row r="898" spans="1:1" ht="15" x14ac:dyDescent="0.25">
      <c r="A898" s="3"/>
    </row>
    <row r="899" spans="1:1" ht="15" x14ac:dyDescent="0.25">
      <c r="A899" s="3"/>
    </row>
    <row r="900" spans="1:1" ht="15" x14ac:dyDescent="0.25">
      <c r="A900" s="3"/>
    </row>
    <row r="901" spans="1:1" ht="15" x14ac:dyDescent="0.25">
      <c r="A901" s="3"/>
    </row>
    <row r="902" spans="1:1" ht="15" x14ac:dyDescent="0.25">
      <c r="A902" s="3"/>
    </row>
    <row r="903" spans="1:1" ht="15" x14ac:dyDescent="0.25">
      <c r="A903" s="3"/>
    </row>
    <row r="904" spans="1:1" ht="15" x14ac:dyDescent="0.25">
      <c r="A904" s="3"/>
    </row>
    <row r="905" spans="1:1" ht="15" x14ac:dyDescent="0.25">
      <c r="A905" s="3"/>
    </row>
    <row r="906" spans="1:1" ht="15" x14ac:dyDescent="0.25">
      <c r="A906" s="3"/>
    </row>
    <row r="907" spans="1:1" ht="15" x14ac:dyDescent="0.25">
      <c r="A907" s="3"/>
    </row>
    <row r="908" spans="1:1" ht="15" x14ac:dyDescent="0.25">
      <c r="A908" s="3"/>
    </row>
    <row r="909" spans="1:1" ht="15" x14ac:dyDescent="0.25">
      <c r="A909" s="3"/>
    </row>
    <row r="910" spans="1:1" ht="15" x14ac:dyDescent="0.25">
      <c r="A910" s="3"/>
    </row>
    <row r="911" spans="1:1" ht="15" x14ac:dyDescent="0.25">
      <c r="A911" s="3"/>
    </row>
    <row r="912" spans="1:1" ht="15" x14ac:dyDescent="0.25">
      <c r="A912" s="3"/>
    </row>
    <row r="913" spans="1:1" ht="15" x14ac:dyDescent="0.25">
      <c r="A913" s="3"/>
    </row>
    <row r="914" spans="1:1" ht="15" x14ac:dyDescent="0.25">
      <c r="A914" s="3"/>
    </row>
    <row r="915" spans="1:1" ht="15" x14ac:dyDescent="0.25">
      <c r="A915" s="3"/>
    </row>
    <row r="916" spans="1:1" ht="15" x14ac:dyDescent="0.25">
      <c r="A916" s="3"/>
    </row>
    <row r="917" spans="1:1" ht="15" x14ac:dyDescent="0.25">
      <c r="A917" s="3"/>
    </row>
    <row r="918" spans="1:1" ht="15" x14ac:dyDescent="0.25">
      <c r="A918" s="3"/>
    </row>
    <row r="919" spans="1:1" ht="15" x14ac:dyDescent="0.25">
      <c r="A919" s="3"/>
    </row>
    <row r="920" spans="1:1" ht="15" x14ac:dyDescent="0.25">
      <c r="A920" s="3"/>
    </row>
    <row r="921" spans="1:1" ht="15" x14ac:dyDescent="0.25">
      <c r="A921" s="3"/>
    </row>
    <row r="922" spans="1:1" ht="15" x14ac:dyDescent="0.25">
      <c r="A922" s="3"/>
    </row>
    <row r="923" spans="1:1" ht="15" x14ac:dyDescent="0.25">
      <c r="A923" s="3"/>
    </row>
    <row r="924" spans="1:1" ht="15" x14ac:dyDescent="0.25">
      <c r="A924" s="3"/>
    </row>
    <row r="925" spans="1:1" ht="15" x14ac:dyDescent="0.25">
      <c r="A925" s="3"/>
    </row>
    <row r="926" spans="1:1" ht="15" x14ac:dyDescent="0.25">
      <c r="A926" s="3"/>
    </row>
    <row r="927" spans="1:1" ht="15" x14ac:dyDescent="0.25">
      <c r="A927" s="3"/>
    </row>
    <row r="928" spans="1:1" ht="15" x14ac:dyDescent="0.25">
      <c r="A928" s="3"/>
    </row>
    <row r="929" spans="1:1" ht="15" x14ac:dyDescent="0.25">
      <c r="A929" s="3"/>
    </row>
    <row r="930" spans="1:1" ht="15" x14ac:dyDescent="0.25">
      <c r="A930" s="3"/>
    </row>
    <row r="931" spans="1:1" ht="15" x14ac:dyDescent="0.25">
      <c r="A931" s="3"/>
    </row>
    <row r="932" spans="1:1" ht="15" x14ac:dyDescent="0.25">
      <c r="A932" s="3"/>
    </row>
    <row r="933" spans="1:1" ht="15" x14ac:dyDescent="0.25">
      <c r="A933" s="3"/>
    </row>
    <row r="934" spans="1:1" ht="15" x14ac:dyDescent="0.25">
      <c r="A934" s="3"/>
    </row>
    <row r="935" spans="1:1" ht="15" x14ac:dyDescent="0.25">
      <c r="A935" s="3"/>
    </row>
    <row r="936" spans="1:1" ht="15" x14ac:dyDescent="0.25">
      <c r="A936" s="3"/>
    </row>
    <row r="937" spans="1:1" ht="15" x14ac:dyDescent="0.25">
      <c r="A937" s="3"/>
    </row>
    <row r="938" spans="1:1" ht="15" x14ac:dyDescent="0.25">
      <c r="A938" s="3"/>
    </row>
    <row r="939" spans="1:1" ht="15" x14ac:dyDescent="0.25">
      <c r="A939" s="3"/>
    </row>
    <row r="940" spans="1:1" ht="15" x14ac:dyDescent="0.25">
      <c r="A940" s="3"/>
    </row>
    <row r="941" spans="1:1" ht="15" x14ac:dyDescent="0.25">
      <c r="A941" s="3"/>
    </row>
    <row r="942" spans="1:1" ht="15" x14ac:dyDescent="0.25">
      <c r="A942" s="3"/>
    </row>
    <row r="943" spans="1:1" ht="15" x14ac:dyDescent="0.25">
      <c r="A943" s="3"/>
    </row>
    <row r="944" spans="1:1" ht="15" x14ac:dyDescent="0.25">
      <c r="A944" s="3"/>
    </row>
    <row r="945" spans="1:1" ht="15" x14ac:dyDescent="0.25">
      <c r="A945" s="3"/>
    </row>
    <row r="946" spans="1:1" ht="15" x14ac:dyDescent="0.25">
      <c r="A946" s="3"/>
    </row>
    <row r="947" spans="1:1" ht="15" x14ac:dyDescent="0.25">
      <c r="A947" s="3"/>
    </row>
    <row r="948" spans="1:1" ht="15" x14ac:dyDescent="0.25">
      <c r="A948" s="3"/>
    </row>
    <row r="949" spans="1:1" ht="15" x14ac:dyDescent="0.25">
      <c r="A949" s="3"/>
    </row>
    <row r="950" spans="1:1" ht="15" x14ac:dyDescent="0.25">
      <c r="A950" s="3"/>
    </row>
    <row r="951" spans="1:1" ht="15" x14ac:dyDescent="0.25">
      <c r="A951" s="3"/>
    </row>
    <row r="952" spans="1:1" ht="15" x14ac:dyDescent="0.25">
      <c r="A952" s="3"/>
    </row>
    <row r="953" spans="1:1" ht="15" x14ac:dyDescent="0.25">
      <c r="A953" s="3"/>
    </row>
    <row r="954" spans="1:1" ht="15" x14ac:dyDescent="0.25">
      <c r="A954" s="3"/>
    </row>
    <row r="955" spans="1:1" ht="15" x14ac:dyDescent="0.25">
      <c r="A955" s="3"/>
    </row>
    <row r="956" spans="1:1" ht="15" x14ac:dyDescent="0.25">
      <c r="A956" s="3"/>
    </row>
    <row r="957" spans="1:1" ht="15" x14ac:dyDescent="0.25">
      <c r="A957" s="3"/>
    </row>
    <row r="958" spans="1:1" ht="15" x14ac:dyDescent="0.25">
      <c r="A958" s="3"/>
    </row>
    <row r="959" spans="1:1" ht="15" x14ac:dyDescent="0.25">
      <c r="A959" s="3"/>
    </row>
    <row r="960" spans="1:1" ht="15" x14ac:dyDescent="0.25">
      <c r="A960" s="3"/>
    </row>
    <row r="961" spans="1:1" ht="15" x14ac:dyDescent="0.25">
      <c r="A961" s="3"/>
    </row>
    <row r="962" spans="1:1" ht="15" x14ac:dyDescent="0.25">
      <c r="A962" s="3"/>
    </row>
    <row r="963" spans="1:1" ht="15" x14ac:dyDescent="0.25">
      <c r="A963" s="3"/>
    </row>
    <row r="964" spans="1:1" ht="15" x14ac:dyDescent="0.25">
      <c r="A964" s="3"/>
    </row>
    <row r="965" spans="1:1" ht="15" x14ac:dyDescent="0.25">
      <c r="A965" s="3"/>
    </row>
    <row r="966" spans="1:1" ht="15" x14ac:dyDescent="0.25">
      <c r="A966" s="3"/>
    </row>
    <row r="967" spans="1:1" ht="15" x14ac:dyDescent="0.25">
      <c r="A967" s="3"/>
    </row>
    <row r="968" spans="1:1" ht="15" x14ac:dyDescent="0.25">
      <c r="A968" s="3"/>
    </row>
    <row r="969" spans="1:1" ht="15" x14ac:dyDescent="0.25">
      <c r="A969" s="3"/>
    </row>
    <row r="970" spans="1:1" ht="15" x14ac:dyDescent="0.25">
      <c r="A970" s="3"/>
    </row>
    <row r="971" spans="1:1" ht="15" x14ac:dyDescent="0.25">
      <c r="A971" s="3"/>
    </row>
    <row r="972" spans="1:1" ht="15" x14ac:dyDescent="0.25">
      <c r="A972" s="3"/>
    </row>
    <row r="973" spans="1:1" ht="15" x14ac:dyDescent="0.25">
      <c r="A973" s="3"/>
    </row>
    <row r="974" spans="1:1" ht="15" x14ac:dyDescent="0.25">
      <c r="A974" s="3"/>
    </row>
    <row r="975" spans="1:1" ht="15" x14ac:dyDescent="0.25">
      <c r="A975" s="3"/>
    </row>
  </sheetData>
  <conditionalFormatting sqref="A3:A33 A36:A154 B76 B78 B108">
    <cfRule type="expression" dxfId="3" priority="1">
      <formula>COUNTIF(#REF!,A3)&gt;0</formula>
    </cfRule>
  </conditionalFormatting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6"/>
  <sheetViews>
    <sheetView workbookViewId="0">
      <pane xSplit="2" ySplit="2" topLeftCell="C111" activePane="bottomRight" state="frozen"/>
      <selection pane="topRight" activeCell="C1" sqref="C1"/>
      <selection pane="bottomLeft" activeCell="A3" sqref="A3"/>
      <selection pane="bottomRight" activeCell="Q161" sqref="Q161"/>
    </sheetView>
  </sheetViews>
  <sheetFormatPr baseColWidth="10" defaultRowHeight="12.75" x14ac:dyDescent="0.2"/>
  <cols>
    <col min="2" max="2" width="11.42578125" style="7"/>
    <col min="3" max="14" width="8" customWidth="1"/>
    <col min="15" max="17" width="8" style="7" customWidth="1"/>
    <col min="18" max="18" width="8" customWidth="1"/>
    <col min="19" max="30" width="8" style="7" customWidth="1"/>
  </cols>
  <sheetData>
    <row r="1" spans="1:30" ht="15" x14ac:dyDescent="0.25">
      <c r="A1" s="70" t="s">
        <v>305</v>
      </c>
      <c r="C1" s="33" t="s">
        <v>294</v>
      </c>
      <c r="D1" s="33" t="s">
        <v>295</v>
      </c>
      <c r="E1" s="33" t="s">
        <v>296</v>
      </c>
      <c r="F1" s="33" t="s">
        <v>297</v>
      </c>
      <c r="G1" s="33" t="s">
        <v>298</v>
      </c>
      <c r="H1" s="33" t="s">
        <v>299</v>
      </c>
      <c r="I1" s="33" t="s">
        <v>300</v>
      </c>
      <c r="J1" s="33" t="s">
        <v>301</v>
      </c>
      <c r="K1" s="33" t="s">
        <v>302</v>
      </c>
      <c r="L1" s="33" t="s">
        <v>303</v>
      </c>
      <c r="M1" s="33" t="s">
        <v>304</v>
      </c>
      <c r="Q1" s="7" t="s">
        <v>292</v>
      </c>
      <c r="S1" s="33" t="s">
        <v>293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x14ac:dyDescent="0.2">
      <c r="A2" s="51"/>
      <c r="B2" s="23"/>
      <c r="O2" s="23" t="s">
        <v>291</v>
      </c>
      <c r="P2" s="23" t="s">
        <v>290</v>
      </c>
      <c r="Q2" s="23" t="s">
        <v>289</v>
      </c>
      <c r="T2" s="59" t="s">
        <v>306</v>
      </c>
    </row>
    <row r="3" spans="1:30" x14ac:dyDescent="0.2">
      <c r="A3" s="19" t="s">
        <v>12</v>
      </c>
      <c r="C3" s="60" t="str">
        <f t="shared" ref="C3:L3" si="0">IF(ISNUMBER(T3),((T3)*(100/6)),"XXX")</f>
        <v>XXX</v>
      </c>
      <c r="D3" s="60" t="str">
        <f t="shared" si="0"/>
        <v>XXX</v>
      </c>
      <c r="E3" s="60" t="str">
        <f t="shared" si="0"/>
        <v>XXX</v>
      </c>
      <c r="F3" s="60" t="str">
        <f t="shared" si="0"/>
        <v>XXX</v>
      </c>
      <c r="G3" s="60" t="str">
        <f t="shared" si="0"/>
        <v>XXX</v>
      </c>
      <c r="H3" s="60" t="str">
        <f t="shared" si="0"/>
        <v>XXX</v>
      </c>
      <c r="I3" s="60" t="str">
        <f t="shared" si="0"/>
        <v>XXX</v>
      </c>
      <c r="J3" s="60" t="str">
        <f t="shared" si="0"/>
        <v>XXX</v>
      </c>
      <c r="K3" s="60" t="str">
        <f t="shared" si="0"/>
        <v>XXX</v>
      </c>
      <c r="L3" s="60" t="str">
        <f t="shared" si="0"/>
        <v>XXX</v>
      </c>
      <c r="M3" s="60" t="str">
        <f>IF(ISNUMBER(AD3),((AD3)*(100/6)),"XXX")</f>
        <v>XXX</v>
      </c>
    </row>
    <row r="4" spans="1:30" x14ac:dyDescent="0.2">
      <c r="A4" s="19" t="s">
        <v>13</v>
      </c>
      <c r="B4" s="57"/>
      <c r="C4" s="60">
        <f t="shared" ref="C4:C12" si="1">IF(ISNUMBER(T4),((T4)*(100/6)),"XXX")</f>
        <v>69.166666666666671</v>
      </c>
      <c r="D4" s="60">
        <f t="shared" ref="D4:D12" si="2">IF(ISNUMBER(U4),((U4)*(100/6)),"XXX")</f>
        <v>76.166666666666671</v>
      </c>
      <c r="E4" s="60">
        <f t="shared" ref="E4:E12" si="3">IF(ISNUMBER(V4),((V4)*(100/6)),"XXX")</f>
        <v>82.166666666666671</v>
      </c>
      <c r="F4" s="60">
        <f t="shared" ref="F4:F12" si="4">IF(ISNUMBER(W4),((W4)*(100/6)),"XXX")</f>
        <v>87.166666666666686</v>
      </c>
      <c r="G4" s="60">
        <f t="shared" ref="G4:G12" si="5">IF(ISNUMBER(X4),((X4)*(100/6)),"XXX")</f>
        <v>87.666666666666671</v>
      </c>
      <c r="H4" s="60">
        <f t="shared" ref="H4:H12" si="6">IF(ISNUMBER(Y4),((Y4)*(100/6)),"XXX")</f>
        <v>79.166666666666671</v>
      </c>
      <c r="I4" s="60">
        <f t="shared" ref="I4:I12" si="7">IF(ISNUMBER(Z4),((Z4)*(100/6)),"XXX")</f>
        <v>73</v>
      </c>
      <c r="J4" s="60">
        <f t="shared" ref="J4:J12" si="8">IF(ISNUMBER(AA4),((AA4)*(100/6)),"XXX")</f>
        <v>74.000000000000014</v>
      </c>
      <c r="K4" s="60">
        <f t="shared" ref="K4:K12" si="9">IF(ISNUMBER(AB4),((AB4)*(100/6)),"XXX")</f>
        <v>77.166666666666671</v>
      </c>
      <c r="L4" s="60">
        <f t="shared" ref="L4:L12" si="10">IF(ISNUMBER(AC4),((AC4)*(100/6)),"XXX")</f>
        <v>81.166666666666671</v>
      </c>
      <c r="M4" s="60">
        <f t="shared" ref="M4:M12" si="11">IF(ISNUMBER(AD4),((AD4)*(100/6)),"XXX")</f>
        <v>82.166666666666671</v>
      </c>
      <c r="O4" s="58">
        <v>79.649526104392507</v>
      </c>
      <c r="P4" s="58">
        <v>77.830413314218205</v>
      </c>
      <c r="Q4" s="58">
        <v>74.059867898531081</v>
      </c>
      <c r="S4" s="7" t="s">
        <v>13</v>
      </c>
      <c r="T4" s="7">
        <v>4.1500000000000004</v>
      </c>
      <c r="U4" s="7">
        <v>4.57</v>
      </c>
      <c r="V4" s="7">
        <v>4.93</v>
      </c>
      <c r="W4" s="7">
        <v>5.23</v>
      </c>
      <c r="X4" s="7">
        <v>5.26</v>
      </c>
      <c r="Y4" s="7">
        <v>4.75</v>
      </c>
      <c r="Z4" s="7">
        <v>4.38</v>
      </c>
      <c r="AA4" s="7">
        <v>4.4400000000000004</v>
      </c>
      <c r="AB4" s="7">
        <v>4.63</v>
      </c>
      <c r="AC4" s="7">
        <v>4.87</v>
      </c>
      <c r="AD4" s="7">
        <v>4.93</v>
      </c>
    </row>
    <row r="5" spans="1:30" x14ac:dyDescent="0.2">
      <c r="A5" s="19" t="s">
        <v>14</v>
      </c>
      <c r="B5" s="57"/>
      <c r="C5" s="60">
        <f t="shared" si="1"/>
        <v>76.833333333333343</v>
      </c>
      <c r="D5" s="60">
        <f t="shared" si="2"/>
        <v>74.166666666666671</v>
      </c>
      <c r="E5" s="60">
        <f t="shared" si="3"/>
        <v>67.666666666666671</v>
      </c>
      <c r="F5" s="60">
        <f t="shared" si="4"/>
        <v>76</v>
      </c>
      <c r="G5" s="60">
        <f t="shared" si="5"/>
        <v>66.833333333333329</v>
      </c>
      <c r="H5" s="60">
        <f t="shared" si="6"/>
        <v>55.666666666666671</v>
      </c>
      <c r="I5" s="60">
        <f t="shared" si="7"/>
        <v>63.833333333333336</v>
      </c>
      <c r="J5" s="60">
        <f t="shared" si="8"/>
        <v>67.5</v>
      </c>
      <c r="K5" s="60">
        <f t="shared" si="9"/>
        <v>70.833333333333343</v>
      </c>
      <c r="L5" s="60">
        <f t="shared" si="10"/>
        <v>76.666666666666671</v>
      </c>
      <c r="M5" s="60">
        <f t="shared" si="11"/>
        <v>83.000000000000014</v>
      </c>
      <c r="O5" s="58">
        <v>81.346332124197005</v>
      </c>
      <c r="P5" s="58">
        <v>81.103654358002402</v>
      </c>
      <c r="Q5" s="58">
        <v>80.39392002426554</v>
      </c>
      <c r="S5" s="7" t="s">
        <v>14</v>
      </c>
      <c r="T5" s="7">
        <v>4.6100000000000003</v>
      </c>
      <c r="U5" s="7">
        <v>4.45</v>
      </c>
      <c r="V5" s="7">
        <v>4.0599999999999996</v>
      </c>
      <c r="W5" s="7">
        <v>4.5599999999999996</v>
      </c>
      <c r="X5" s="7">
        <v>4.01</v>
      </c>
      <c r="Y5" s="7">
        <v>3.34</v>
      </c>
      <c r="Z5" s="7">
        <v>3.83</v>
      </c>
      <c r="AA5" s="7">
        <v>4.05</v>
      </c>
      <c r="AB5" s="7">
        <v>4.25</v>
      </c>
      <c r="AC5" s="7">
        <v>4.5999999999999996</v>
      </c>
      <c r="AD5" s="7">
        <v>4.9800000000000004</v>
      </c>
    </row>
    <row r="6" spans="1:30" x14ac:dyDescent="0.2">
      <c r="A6" s="19" t="s">
        <v>15</v>
      </c>
      <c r="B6" s="57"/>
      <c r="C6" s="60" t="str">
        <f t="shared" si="1"/>
        <v>XXX</v>
      </c>
      <c r="D6" s="60" t="str">
        <f t="shared" si="2"/>
        <v>XXX</v>
      </c>
      <c r="E6" s="60" t="str">
        <f t="shared" si="3"/>
        <v>XXX</v>
      </c>
      <c r="F6" s="60">
        <f t="shared" si="4"/>
        <v>86.000000000000014</v>
      </c>
      <c r="G6" s="60">
        <f t="shared" si="5"/>
        <v>80</v>
      </c>
      <c r="H6" s="60" t="str">
        <f t="shared" si="6"/>
        <v>XXX</v>
      </c>
      <c r="I6" s="60">
        <f t="shared" si="7"/>
        <v>62.333333333333343</v>
      </c>
      <c r="J6" s="60">
        <f t="shared" si="8"/>
        <v>61.166666666666671</v>
      </c>
      <c r="K6" s="60" t="str">
        <f t="shared" si="9"/>
        <v>XXX</v>
      </c>
      <c r="L6" s="60" t="str">
        <f t="shared" si="10"/>
        <v>XXX</v>
      </c>
      <c r="M6" s="60" t="str">
        <f t="shared" si="11"/>
        <v>XXX</v>
      </c>
      <c r="O6" s="58" t="e">
        <v>#N/A</v>
      </c>
      <c r="P6" s="58">
        <v>67.800967533084801</v>
      </c>
      <c r="Q6" s="58">
        <v>67.441517519858749</v>
      </c>
      <c r="S6" s="7" t="s">
        <v>15</v>
      </c>
      <c r="T6" s="7" t="s">
        <v>264</v>
      </c>
      <c r="U6" s="7" t="s">
        <v>264</v>
      </c>
      <c r="V6" s="7" t="s">
        <v>264</v>
      </c>
      <c r="W6" s="7">
        <v>5.16</v>
      </c>
      <c r="X6" s="7">
        <v>4.8</v>
      </c>
      <c r="Y6" s="7" t="s">
        <v>264</v>
      </c>
      <c r="Z6" s="7">
        <v>3.74</v>
      </c>
      <c r="AA6" s="7">
        <v>3.67</v>
      </c>
      <c r="AB6" s="7" t="s">
        <v>264</v>
      </c>
      <c r="AC6" s="7" t="s">
        <v>264</v>
      </c>
      <c r="AD6" s="7" t="s">
        <v>264</v>
      </c>
    </row>
    <row r="7" spans="1:30" x14ac:dyDescent="0.2">
      <c r="A7" s="19" t="s">
        <v>16</v>
      </c>
      <c r="B7" s="57"/>
      <c r="C7" s="60">
        <f t="shared" si="1"/>
        <v>69</v>
      </c>
      <c r="D7" s="60">
        <f t="shared" si="2"/>
        <v>69.666666666666671</v>
      </c>
      <c r="E7" s="60">
        <f t="shared" si="3"/>
        <v>72.333333333333343</v>
      </c>
      <c r="F7" s="60">
        <f t="shared" si="4"/>
        <v>72.333333333333343</v>
      </c>
      <c r="G7" s="60">
        <f t="shared" si="5"/>
        <v>66.333333333333343</v>
      </c>
      <c r="H7" s="60">
        <f t="shared" si="6"/>
        <v>69.666666666666671</v>
      </c>
      <c r="I7" s="60">
        <f t="shared" si="7"/>
        <v>70.666666666666671</v>
      </c>
      <c r="J7" s="60">
        <f t="shared" si="8"/>
        <v>67</v>
      </c>
      <c r="K7" s="60">
        <f t="shared" si="9"/>
        <v>65.333333333333343</v>
      </c>
      <c r="L7" s="60">
        <f t="shared" si="10"/>
        <v>67.166666666666671</v>
      </c>
      <c r="M7" s="60">
        <f t="shared" si="11"/>
        <v>67</v>
      </c>
      <c r="O7" s="58">
        <v>66.317083424756206</v>
      </c>
      <c r="P7" s="58">
        <v>68.368772070867607</v>
      </c>
      <c r="Q7" s="58">
        <v>69.840164321596049</v>
      </c>
      <c r="S7" s="7" t="s">
        <v>16</v>
      </c>
      <c r="T7" s="7">
        <v>4.1399999999999997</v>
      </c>
      <c r="U7" s="7">
        <v>4.18</v>
      </c>
      <c r="V7" s="7">
        <v>4.34</v>
      </c>
      <c r="W7" s="7">
        <v>4.34</v>
      </c>
      <c r="X7" s="7">
        <v>3.98</v>
      </c>
      <c r="Y7" s="7">
        <v>4.18</v>
      </c>
      <c r="Z7" s="7">
        <v>4.24</v>
      </c>
      <c r="AA7" s="7">
        <v>4.0199999999999996</v>
      </c>
      <c r="AB7" s="7">
        <v>3.92</v>
      </c>
      <c r="AC7" s="7">
        <v>4.03</v>
      </c>
      <c r="AD7" s="7">
        <v>4.0199999999999996</v>
      </c>
    </row>
    <row r="8" spans="1:30" x14ac:dyDescent="0.2">
      <c r="A8" s="19" t="s">
        <v>17</v>
      </c>
      <c r="B8" s="57"/>
      <c r="C8" s="60">
        <f t="shared" si="1"/>
        <v>83.666666666666671</v>
      </c>
      <c r="D8" s="60">
        <f t="shared" si="2"/>
        <v>86.500000000000014</v>
      </c>
      <c r="E8" s="60">
        <f t="shared" si="3"/>
        <v>87.5</v>
      </c>
      <c r="F8" s="60">
        <f t="shared" si="4"/>
        <v>86.333333333333329</v>
      </c>
      <c r="G8" s="60">
        <f t="shared" si="5"/>
        <v>87.166666666666686</v>
      </c>
      <c r="H8" s="60">
        <f t="shared" si="6"/>
        <v>91</v>
      </c>
      <c r="I8" s="60">
        <f t="shared" si="7"/>
        <v>88.333333333333343</v>
      </c>
      <c r="J8" s="60">
        <f t="shared" si="8"/>
        <v>85</v>
      </c>
      <c r="K8" s="60">
        <f t="shared" si="9"/>
        <v>84.833333333333343</v>
      </c>
      <c r="L8" s="60">
        <f t="shared" si="10"/>
        <v>86.333333333333329</v>
      </c>
      <c r="M8" s="60">
        <f t="shared" si="11"/>
        <v>84.666666666666671</v>
      </c>
      <c r="O8" s="58">
        <v>79.163982347690094</v>
      </c>
      <c r="P8" s="58">
        <v>80.215597923427495</v>
      </c>
      <c r="Q8" s="58">
        <v>84.175019977966102</v>
      </c>
      <c r="S8" s="7" t="s">
        <v>17</v>
      </c>
      <c r="T8" s="7">
        <v>5.0199999999999996</v>
      </c>
      <c r="U8" s="7">
        <v>5.19</v>
      </c>
      <c r="V8" s="7">
        <v>5.25</v>
      </c>
      <c r="W8" s="7">
        <v>5.18</v>
      </c>
      <c r="X8" s="7">
        <v>5.23</v>
      </c>
      <c r="Y8" s="7">
        <v>5.46</v>
      </c>
      <c r="Z8" s="7">
        <v>5.3</v>
      </c>
      <c r="AA8" s="7">
        <v>5.0999999999999996</v>
      </c>
      <c r="AB8" s="7">
        <v>5.09</v>
      </c>
      <c r="AC8" s="7">
        <v>5.18</v>
      </c>
      <c r="AD8" s="7">
        <v>5.08</v>
      </c>
    </row>
    <row r="9" spans="1:30" x14ac:dyDescent="0.2">
      <c r="A9" s="19" t="s">
        <v>18</v>
      </c>
      <c r="B9" s="57"/>
      <c r="C9" s="60">
        <f t="shared" si="1"/>
        <v>95.833333333333343</v>
      </c>
      <c r="D9" s="60">
        <f t="shared" si="2"/>
        <v>98</v>
      </c>
      <c r="E9" s="60">
        <f t="shared" si="3"/>
        <v>95.000000000000014</v>
      </c>
      <c r="F9" s="60">
        <f t="shared" si="4"/>
        <v>95.500000000000014</v>
      </c>
      <c r="G9" s="60">
        <f t="shared" si="5"/>
        <v>99.666666666666686</v>
      </c>
      <c r="H9" s="60">
        <f t="shared" si="6"/>
        <v>100.16666666666667</v>
      </c>
      <c r="I9" s="60">
        <f t="shared" si="7"/>
        <v>96.666666666666671</v>
      </c>
      <c r="J9" s="60">
        <f t="shared" si="8"/>
        <v>96.833333333333329</v>
      </c>
      <c r="K9" s="60">
        <f t="shared" si="9"/>
        <v>94.5</v>
      </c>
      <c r="L9" s="60">
        <f t="shared" si="10"/>
        <v>93.500000000000014</v>
      </c>
      <c r="M9" s="60">
        <f t="shared" si="11"/>
        <v>92.666666666666671</v>
      </c>
      <c r="O9" s="58">
        <v>89.920486968303294</v>
      </c>
      <c r="P9" s="58">
        <v>89.5492339849351</v>
      </c>
      <c r="Q9" s="58">
        <v>89.813575861779668</v>
      </c>
      <c r="S9" s="7" t="s">
        <v>18</v>
      </c>
      <c r="T9" s="7">
        <v>5.75</v>
      </c>
      <c r="U9" s="7">
        <v>5.88</v>
      </c>
      <c r="V9" s="7">
        <v>5.7</v>
      </c>
      <c r="W9" s="7">
        <v>5.73</v>
      </c>
      <c r="X9" s="7">
        <v>5.98</v>
      </c>
      <c r="Y9" s="7">
        <v>6.01</v>
      </c>
      <c r="Z9" s="7">
        <v>5.8</v>
      </c>
      <c r="AA9" s="7">
        <v>5.81</v>
      </c>
      <c r="AB9" s="7">
        <v>5.67</v>
      </c>
      <c r="AC9" s="7">
        <v>5.61</v>
      </c>
      <c r="AD9" s="7">
        <v>5.56</v>
      </c>
    </row>
    <row r="10" spans="1:30" x14ac:dyDescent="0.2">
      <c r="A10" s="19" t="s">
        <v>19</v>
      </c>
      <c r="B10" s="57"/>
      <c r="C10" s="60">
        <f t="shared" si="1"/>
        <v>106.00000000000001</v>
      </c>
      <c r="D10" s="60">
        <f t="shared" si="2"/>
        <v>107.16666666666667</v>
      </c>
      <c r="E10" s="60">
        <f t="shared" si="3"/>
        <v>105.50000000000001</v>
      </c>
      <c r="F10" s="60">
        <f t="shared" si="4"/>
        <v>104.00000000000001</v>
      </c>
      <c r="G10" s="60">
        <f t="shared" si="5"/>
        <v>102.00000000000001</v>
      </c>
      <c r="H10" s="60">
        <f t="shared" si="6"/>
        <v>103.5</v>
      </c>
      <c r="I10" s="60">
        <f t="shared" si="7"/>
        <v>104.00000000000001</v>
      </c>
      <c r="J10" s="60">
        <f t="shared" si="8"/>
        <v>104.16666666666667</v>
      </c>
      <c r="K10" s="60">
        <f t="shared" si="9"/>
        <v>102.33333333333333</v>
      </c>
      <c r="L10" s="60">
        <f t="shared" si="10"/>
        <v>97.833333333333343</v>
      </c>
      <c r="M10" s="60">
        <f t="shared" si="11"/>
        <v>95.000000000000014</v>
      </c>
      <c r="O10" s="58">
        <v>90.907794504469706</v>
      </c>
      <c r="P10" s="58">
        <v>90.317046692208507</v>
      </c>
      <c r="Q10" s="58">
        <v>91.18546137299434</v>
      </c>
      <c r="S10" s="7" t="s">
        <v>19</v>
      </c>
      <c r="T10" s="7">
        <v>6.36</v>
      </c>
      <c r="U10" s="7">
        <v>6.43</v>
      </c>
      <c r="V10" s="7">
        <v>6.33</v>
      </c>
      <c r="W10" s="7">
        <v>6.24</v>
      </c>
      <c r="X10" s="7">
        <v>6.12</v>
      </c>
      <c r="Y10" s="7">
        <v>6.21</v>
      </c>
      <c r="Z10" s="7">
        <v>6.24</v>
      </c>
      <c r="AA10" s="7">
        <v>6.25</v>
      </c>
      <c r="AB10" s="7">
        <v>6.14</v>
      </c>
      <c r="AC10" s="7">
        <v>5.87</v>
      </c>
      <c r="AD10" s="7">
        <v>5.7</v>
      </c>
    </row>
    <row r="11" spans="1:30" x14ac:dyDescent="0.2">
      <c r="A11" s="19" t="s">
        <v>20</v>
      </c>
      <c r="B11" s="57"/>
      <c r="C11" s="60">
        <f t="shared" si="1"/>
        <v>84.500000000000014</v>
      </c>
      <c r="D11" s="60">
        <f t="shared" si="2"/>
        <v>90.166666666666671</v>
      </c>
      <c r="E11" s="60">
        <f t="shared" si="3"/>
        <v>85.333333333333343</v>
      </c>
      <c r="F11" s="60">
        <f t="shared" si="4"/>
        <v>83.166666666666671</v>
      </c>
      <c r="G11" s="60">
        <f t="shared" si="5"/>
        <v>83.833333333333343</v>
      </c>
      <c r="H11" s="60">
        <f t="shared" si="6"/>
        <v>84.666666666666671</v>
      </c>
      <c r="I11" s="60">
        <f t="shared" si="7"/>
        <v>89.500000000000014</v>
      </c>
      <c r="J11" s="60">
        <f t="shared" si="8"/>
        <v>87.5</v>
      </c>
      <c r="K11" s="60">
        <f t="shared" si="9"/>
        <v>87.5</v>
      </c>
      <c r="L11" s="60">
        <f t="shared" si="10"/>
        <v>88.000000000000014</v>
      </c>
      <c r="M11" s="60">
        <f t="shared" si="11"/>
        <v>87</v>
      </c>
      <c r="O11" s="58">
        <v>81.636258320096303</v>
      </c>
      <c r="P11" s="58">
        <v>81.900509440999798</v>
      </c>
      <c r="Q11" s="58">
        <v>87.56674638432203</v>
      </c>
      <c r="S11" s="7" t="s">
        <v>20</v>
      </c>
      <c r="T11" s="7">
        <v>5.07</v>
      </c>
      <c r="U11" s="7">
        <v>5.41</v>
      </c>
      <c r="V11" s="7">
        <v>5.12</v>
      </c>
      <c r="W11" s="7">
        <v>4.99</v>
      </c>
      <c r="X11" s="7">
        <v>5.03</v>
      </c>
      <c r="Y11" s="7">
        <v>5.08</v>
      </c>
      <c r="Z11" s="7">
        <v>5.37</v>
      </c>
      <c r="AA11" s="7">
        <v>5.25</v>
      </c>
      <c r="AB11" s="7">
        <v>5.25</v>
      </c>
      <c r="AC11" s="7">
        <v>5.28</v>
      </c>
      <c r="AD11" s="7">
        <v>5.22</v>
      </c>
    </row>
    <row r="12" spans="1:30" x14ac:dyDescent="0.2">
      <c r="A12" s="19" t="s">
        <v>21</v>
      </c>
      <c r="B12" s="57"/>
      <c r="C12" s="60">
        <f t="shared" si="1"/>
        <v>90.666666666666686</v>
      </c>
      <c r="D12" s="60">
        <f t="shared" si="2"/>
        <v>95.333333333333343</v>
      </c>
      <c r="E12" s="60">
        <f t="shared" si="3"/>
        <v>96.666666666666671</v>
      </c>
      <c r="F12" s="60">
        <f t="shared" si="4"/>
        <v>93.666666666666671</v>
      </c>
      <c r="G12" s="60">
        <f t="shared" si="5"/>
        <v>94.333333333333343</v>
      </c>
      <c r="H12" s="60">
        <f t="shared" si="6"/>
        <v>91.166666666666671</v>
      </c>
      <c r="I12" s="60">
        <f t="shared" si="7"/>
        <v>83.333333333333343</v>
      </c>
      <c r="J12" s="60">
        <f t="shared" si="8"/>
        <v>83.000000000000014</v>
      </c>
      <c r="K12" s="60">
        <f t="shared" si="9"/>
        <v>86.500000000000014</v>
      </c>
      <c r="L12" s="60">
        <f t="shared" si="10"/>
        <v>90.000000000000014</v>
      </c>
      <c r="M12" s="60">
        <f t="shared" si="11"/>
        <v>90.000000000000014</v>
      </c>
      <c r="O12" s="58">
        <v>89.066667869537994</v>
      </c>
      <c r="P12" s="58">
        <v>88.976936653107401</v>
      </c>
      <c r="Q12" s="58">
        <v>95.093982774166662</v>
      </c>
      <c r="S12" s="7" t="s">
        <v>21</v>
      </c>
      <c r="T12" s="7">
        <v>5.44</v>
      </c>
      <c r="U12" s="7">
        <v>5.72</v>
      </c>
      <c r="V12" s="7">
        <v>5.8</v>
      </c>
      <c r="W12" s="7">
        <v>5.62</v>
      </c>
      <c r="X12" s="7">
        <v>5.66</v>
      </c>
      <c r="Y12" s="7">
        <v>5.47</v>
      </c>
      <c r="Z12" s="7">
        <v>5</v>
      </c>
      <c r="AA12" s="7">
        <v>4.9800000000000004</v>
      </c>
      <c r="AB12" s="7">
        <v>5.19</v>
      </c>
      <c r="AC12" s="7">
        <v>5.4</v>
      </c>
      <c r="AD12" s="7">
        <v>5.4</v>
      </c>
    </row>
    <row r="13" spans="1:30" x14ac:dyDescent="0.2">
      <c r="A13" s="19" t="s">
        <v>22</v>
      </c>
      <c r="B13" s="57"/>
      <c r="C13" s="60">
        <f t="shared" ref="C13:C76" si="12">IF(ISNUMBER(T13),((T13)*(100/6)),"XXX")</f>
        <v>57</v>
      </c>
      <c r="D13" s="60">
        <f t="shared" ref="D13:D76" si="13">IF(ISNUMBER(U13),((U13)*(100/6)),"XXX")</f>
        <v>64</v>
      </c>
      <c r="E13" s="60">
        <f t="shared" ref="E13:E76" si="14">IF(ISNUMBER(V13),((V13)*(100/6)),"XXX")</f>
        <v>62.333333333333343</v>
      </c>
      <c r="F13" s="60">
        <f t="shared" ref="F13:F76" si="15">IF(ISNUMBER(W13),((W13)*(100/6)),"XXX")</f>
        <v>64.666666666666671</v>
      </c>
      <c r="G13" s="60">
        <f t="shared" ref="G13:G76" si="16">IF(ISNUMBER(X13),((X13)*(100/6)),"XXX")</f>
        <v>71.333333333333343</v>
      </c>
      <c r="H13" s="60">
        <f t="shared" ref="H13:H76" si="17">IF(ISNUMBER(Y13),((Y13)*(100/6)),"XXX")</f>
        <v>70.333333333333329</v>
      </c>
      <c r="I13" s="60">
        <f t="shared" ref="I13:I76" si="18">IF(ISNUMBER(Z13),((Z13)*(100/6)),"XXX")</f>
        <v>64.666666666666671</v>
      </c>
      <c r="J13" s="60">
        <f t="shared" ref="J13:J76" si="19">IF(ISNUMBER(AA13),((AA13)*(100/6)),"XXX")</f>
        <v>61.5</v>
      </c>
      <c r="K13" s="60">
        <f t="shared" ref="K13:K76" si="20">IF(ISNUMBER(AB13),((AB13)*(100/6)),"XXX")</f>
        <v>59.333333333333336</v>
      </c>
      <c r="L13" s="60">
        <f t="shared" ref="L13:L76" si="21">IF(ISNUMBER(AC13),((AC13)*(100/6)),"XXX")</f>
        <v>61.666666666666671</v>
      </c>
      <c r="M13" s="60">
        <f t="shared" ref="M13:M76" si="22">IF(ISNUMBER(AD13),((AD13)*(100/6)),"XXX")</f>
        <v>64.666666666666671</v>
      </c>
      <c r="O13" s="58">
        <v>65.407555807979193</v>
      </c>
      <c r="P13" s="58">
        <v>68.796617776891907</v>
      </c>
      <c r="Q13" s="58">
        <v>67.899918430720348</v>
      </c>
      <c r="S13" s="7" t="s">
        <v>22</v>
      </c>
      <c r="T13" s="7">
        <v>3.42</v>
      </c>
      <c r="U13" s="7">
        <v>3.84</v>
      </c>
      <c r="V13" s="7">
        <v>3.74</v>
      </c>
      <c r="W13" s="7">
        <v>3.88</v>
      </c>
      <c r="X13" s="7">
        <v>4.28</v>
      </c>
      <c r="Y13" s="7">
        <v>4.22</v>
      </c>
      <c r="Z13" s="7">
        <v>3.88</v>
      </c>
      <c r="AA13" s="7">
        <v>3.69</v>
      </c>
      <c r="AB13" s="7">
        <v>3.56</v>
      </c>
      <c r="AC13" s="7">
        <v>3.7</v>
      </c>
      <c r="AD13" s="7">
        <v>3.88</v>
      </c>
    </row>
    <row r="14" spans="1:30" x14ac:dyDescent="0.2">
      <c r="A14" s="19" t="s">
        <v>23</v>
      </c>
      <c r="B14" s="57"/>
      <c r="C14" s="60">
        <f t="shared" si="12"/>
        <v>92</v>
      </c>
      <c r="D14" s="60">
        <f t="shared" si="13"/>
        <v>95.833333333333343</v>
      </c>
      <c r="E14" s="60">
        <f t="shared" si="14"/>
        <v>94.5</v>
      </c>
      <c r="F14" s="60">
        <f t="shared" si="15"/>
        <v>94.5</v>
      </c>
      <c r="G14" s="60">
        <f t="shared" si="16"/>
        <v>97.000000000000014</v>
      </c>
      <c r="H14" s="60">
        <f t="shared" si="17"/>
        <v>95.666666666666671</v>
      </c>
      <c r="I14" s="60">
        <f t="shared" si="18"/>
        <v>92.833333333333343</v>
      </c>
      <c r="J14" s="60">
        <f t="shared" si="19"/>
        <v>91.666666666666671</v>
      </c>
      <c r="K14" s="60" t="str">
        <f t="shared" si="20"/>
        <v>XXX</v>
      </c>
      <c r="L14" s="60">
        <f t="shared" si="21"/>
        <v>88.833333333333343</v>
      </c>
      <c r="M14" s="60" t="str">
        <f t="shared" si="22"/>
        <v>XXX</v>
      </c>
      <c r="O14" s="58" t="e">
        <v>#N/A</v>
      </c>
      <c r="P14" s="58" t="e">
        <v>#N/A</v>
      </c>
      <c r="Q14" s="58">
        <v>73.063618149646885</v>
      </c>
      <c r="S14" s="7" t="s">
        <v>23</v>
      </c>
      <c r="T14" s="7">
        <v>5.52</v>
      </c>
      <c r="U14" s="7">
        <v>5.75</v>
      </c>
      <c r="V14" s="7">
        <v>5.67</v>
      </c>
      <c r="W14" s="7">
        <v>5.67</v>
      </c>
      <c r="X14" s="7">
        <v>5.82</v>
      </c>
      <c r="Y14" s="7">
        <v>5.74</v>
      </c>
      <c r="Z14" s="7">
        <v>5.57</v>
      </c>
      <c r="AA14" s="7">
        <v>5.5</v>
      </c>
      <c r="AB14" s="7" t="s">
        <v>264</v>
      </c>
      <c r="AC14" s="7">
        <v>5.33</v>
      </c>
      <c r="AD14" s="7" t="s">
        <v>264</v>
      </c>
    </row>
    <row r="15" spans="1:30" x14ac:dyDescent="0.2">
      <c r="A15" s="19" t="s">
        <v>24</v>
      </c>
      <c r="C15" s="60" t="str">
        <f t="shared" si="12"/>
        <v>XXX</v>
      </c>
      <c r="D15" s="60" t="str">
        <f t="shared" si="13"/>
        <v>XXX</v>
      </c>
      <c r="E15" s="60" t="str">
        <f t="shared" si="14"/>
        <v>XXX</v>
      </c>
      <c r="F15" s="60" t="str">
        <f t="shared" si="15"/>
        <v>XXX</v>
      </c>
      <c r="G15" s="60" t="str">
        <f t="shared" si="16"/>
        <v>XXX</v>
      </c>
      <c r="H15" s="60" t="str">
        <f t="shared" si="17"/>
        <v>XXX</v>
      </c>
      <c r="I15" s="60" t="str">
        <f t="shared" si="18"/>
        <v>XXX</v>
      </c>
      <c r="J15" s="60" t="str">
        <f t="shared" si="19"/>
        <v>XXX</v>
      </c>
      <c r="K15" s="60" t="str">
        <f t="shared" si="20"/>
        <v>XXX</v>
      </c>
      <c r="L15" s="60" t="str">
        <f t="shared" si="21"/>
        <v>XXX</v>
      </c>
      <c r="M15" s="60" t="str">
        <f t="shared" si="22"/>
        <v>XXX</v>
      </c>
    </row>
    <row r="16" spans="1:30" x14ac:dyDescent="0.2">
      <c r="A16" s="19" t="s">
        <v>25</v>
      </c>
      <c r="B16" s="57"/>
      <c r="C16" s="60">
        <f t="shared" si="12"/>
        <v>93.166666666666671</v>
      </c>
      <c r="D16" s="60">
        <f t="shared" si="13"/>
        <v>98.500000000000014</v>
      </c>
      <c r="E16" s="60">
        <f t="shared" si="14"/>
        <v>98.833333333333329</v>
      </c>
      <c r="F16" s="60">
        <f t="shared" si="15"/>
        <v>99.666666666666686</v>
      </c>
      <c r="G16" s="60">
        <f t="shared" si="16"/>
        <v>99.333333333333343</v>
      </c>
      <c r="H16" s="60">
        <f t="shared" si="17"/>
        <v>99.5</v>
      </c>
      <c r="I16" s="60">
        <f t="shared" si="18"/>
        <v>96.833333333333329</v>
      </c>
      <c r="J16" s="60">
        <f t="shared" si="19"/>
        <v>96.833333333333329</v>
      </c>
      <c r="K16" s="60">
        <f t="shared" si="20"/>
        <v>94.166666666666686</v>
      </c>
      <c r="L16" s="60">
        <f t="shared" si="21"/>
        <v>88.333333333333343</v>
      </c>
      <c r="M16" s="60">
        <f t="shared" si="22"/>
        <v>82.833333333333329</v>
      </c>
      <c r="O16" s="58">
        <v>85.0081016886339</v>
      </c>
      <c r="P16" s="58">
        <v>86.872485948106601</v>
      </c>
      <c r="Q16" s="58">
        <v>87.083488212612991</v>
      </c>
      <c r="S16" s="7" t="s">
        <v>25</v>
      </c>
      <c r="T16" s="7">
        <v>5.59</v>
      </c>
      <c r="U16" s="7">
        <v>5.91</v>
      </c>
      <c r="V16" s="7">
        <v>5.93</v>
      </c>
      <c r="W16" s="7">
        <v>5.98</v>
      </c>
      <c r="X16" s="7">
        <v>5.96</v>
      </c>
      <c r="Y16" s="7">
        <v>5.97</v>
      </c>
      <c r="Z16" s="7">
        <v>5.81</v>
      </c>
      <c r="AA16" s="7">
        <v>5.81</v>
      </c>
      <c r="AB16" s="7">
        <v>5.65</v>
      </c>
      <c r="AC16" s="7">
        <v>5.3</v>
      </c>
      <c r="AD16" s="7">
        <v>4.97</v>
      </c>
    </row>
    <row r="17" spans="1:30" x14ac:dyDescent="0.2">
      <c r="A17" s="19" t="s">
        <v>26</v>
      </c>
      <c r="B17" s="57"/>
      <c r="C17" s="60">
        <f t="shared" si="12"/>
        <v>70.500000000000014</v>
      </c>
      <c r="D17" s="60">
        <f t="shared" si="13"/>
        <v>76.333333333333343</v>
      </c>
      <c r="E17" s="60">
        <f t="shared" si="14"/>
        <v>76.166666666666671</v>
      </c>
      <c r="F17" s="60">
        <f t="shared" si="15"/>
        <v>75.333333333333329</v>
      </c>
      <c r="G17" s="60">
        <f t="shared" si="16"/>
        <v>74.666666666666686</v>
      </c>
      <c r="H17" s="60">
        <f t="shared" si="17"/>
        <v>77.666666666666671</v>
      </c>
      <c r="I17" s="60">
        <f t="shared" si="18"/>
        <v>75.833333333333343</v>
      </c>
      <c r="J17" s="60" t="str">
        <f t="shared" si="19"/>
        <v>XXX</v>
      </c>
      <c r="K17" s="60">
        <f t="shared" si="20"/>
        <v>77.333333333333329</v>
      </c>
      <c r="L17" s="60">
        <f t="shared" si="21"/>
        <v>72.166666666666671</v>
      </c>
      <c r="M17" s="60">
        <f t="shared" si="22"/>
        <v>73</v>
      </c>
      <c r="O17" s="58">
        <v>72.101888124475195</v>
      </c>
      <c r="P17" s="58">
        <v>74.715782270308594</v>
      </c>
      <c r="Q17" s="58">
        <v>80.201111945056496</v>
      </c>
      <c r="S17" s="7" t="s">
        <v>26</v>
      </c>
      <c r="T17" s="7">
        <v>4.2300000000000004</v>
      </c>
      <c r="U17" s="7">
        <v>4.58</v>
      </c>
      <c r="V17" s="7">
        <v>4.57</v>
      </c>
      <c r="W17" s="7">
        <v>4.5199999999999996</v>
      </c>
      <c r="X17" s="7">
        <v>4.4800000000000004</v>
      </c>
      <c r="Y17" s="7">
        <v>4.66</v>
      </c>
      <c r="Z17" s="7">
        <v>4.55</v>
      </c>
      <c r="AA17" s="7" t="s">
        <v>264</v>
      </c>
      <c r="AB17" s="7">
        <v>4.6399999999999997</v>
      </c>
      <c r="AC17" s="7">
        <v>4.33</v>
      </c>
      <c r="AD17" s="7">
        <v>4.38</v>
      </c>
    </row>
    <row r="18" spans="1:30" x14ac:dyDescent="0.2">
      <c r="A18" s="19" t="s">
        <v>27</v>
      </c>
      <c r="B18" s="57"/>
      <c r="C18" s="60">
        <f t="shared" si="12"/>
        <v>68.166666666666671</v>
      </c>
      <c r="D18" s="60">
        <f t="shared" si="13"/>
        <v>64.5</v>
      </c>
      <c r="E18" s="60">
        <f t="shared" si="14"/>
        <v>60.000000000000007</v>
      </c>
      <c r="F18" s="60">
        <f t="shared" si="15"/>
        <v>64</v>
      </c>
      <c r="G18" s="60">
        <f t="shared" si="16"/>
        <v>62.333333333333343</v>
      </c>
      <c r="H18" s="60">
        <f t="shared" si="17"/>
        <v>61.000000000000007</v>
      </c>
      <c r="I18" s="60">
        <f t="shared" si="18"/>
        <v>61.5</v>
      </c>
      <c r="J18" s="60">
        <f t="shared" si="19"/>
        <v>61.666666666666671</v>
      </c>
      <c r="K18" s="60">
        <f t="shared" si="20"/>
        <v>70.166666666666671</v>
      </c>
      <c r="L18" s="60">
        <f t="shared" si="21"/>
        <v>74.333333333333343</v>
      </c>
      <c r="M18" s="60" t="str">
        <f t="shared" si="22"/>
        <v>XXX</v>
      </c>
      <c r="O18" s="58" t="e">
        <v>#N/A</v>
      </c>
      <c r="P18" s="58">
        <v>68.690084372543296</v>
      </c>
      <c r="Q18" s="58">
        <v>66.31504388001413</v>
      </c>
      <c r="S18" s="7" t="s">
        <v>27</v>
      </c>
      <c r="T18" s="7">
        <v>4.09</v>
      </c>
      <c r="U18" s="7">
        <v>3.87</v>
      </c>
      <c r="V18" s="7">
        <v>3.6</v>
      </c>
      <c r="W18" s="7">
        <v>3.84</v>
      </c>
      <c r="X18" s="7">
        <v>3.74</v>
      </c>
      <c r="Y18" s="7">
        <v>3.66</v>
      </c>
      <c r="Z18" s="7">
        <v>3.69</v>
      </c>
      <c r="AA18" s="7">
        <v>3.7</v>
      </c>
      <c r="AB18" s="7">
        <v>4.21</v>
      </c>
      <c r="AC18" s="7">
        <v>4.46</v>
      </c>
      <c r="AD18" s="7" t="s">
        <v>264</v>
      </c>
    </row>
    <row r="19" spans="1:30" x14ac:dyDescent="0.2">
      <c r="A19" s="19" t="s">
        <v>28</v>
      </c>
      <c r="B19" s="57"/>
      <c r="C19" s="60">
        <f t="shared" si="12"/>
        <v>75.500000000000014</v>
      </c>
      <c r="D19" s="60">
        <f t="shared" si="13"/>
        <v>79.333333333333329</v>
      </c>
      <c r="E19" s="60">
        <f t="shared" si="14"/>
        <v>85.166666666666671</v>
      </c>
      <c r="F19" s="60">
        <f t="shared" si="15"/>
        <v>85</v>
      </c>
      <c r="G19" s="60">
        <f t="shared" si="16"/>
        <v>80.166666666666671</v>
      </c>
      <c r="H19" s="60">
        <f t="shared" si="17"/>
        <v>91.333333333333343</v>
      </c>
      <c r="I19" s="60">
        <f t="shared" si="18"/>
        <v>100.50000000000001</v>
      </c>
      <c r="J19" s="60" t="str">
        <f t="shared" si="19"/>
        <v>XXX</v>
      </c>
      <c r="K19" s="60">
        <f t="shared" si="20"/>
        <v>78.5</v>
      </c>
      <c r="L19" s="60">
        <f t="shared" si="21"/>
        <v>71.166666666666671</v>
      </c>
      <c r="M19" s="60">
        <f t="shared" si="22"/>
        <v>69.833333333333343</v>
      </c>
      <c r="O19" s="58">
        <v>72.136355387987606</v>
      </c>
      <c r="P19" s="58">
        <v>72.913030633797504</v>
      </c>
      <c r="Q19" s="58">
        <v>73.138594202838988</v>
      </c>
      <c r="S19" s="7" t="s">
        <v>28</v>
      </c>
      <c r="T19" s="7">
        <v>4.53</v>
      </c>
      <c r="U19" s="7">
        <v>4.76</v>
      </c>
      <c r="V19" s="7">
        <v>5.1100000000000003</v>
      </c>
      <c r="W19" s="7">
        <v>5.0999999999999996</v>
      </c>
      <c r="X19" s="7">
        <v>4.8099999999999996</v>
      </c>
      <c r="Y19" s="7">
        <v>5.48</v>
      </c>
      <c r="Z19" s="7">
        <v>6.03</v>
      </c>
      <c r="AA19" s="7" t="s">
        <v>264</v>
      </c>
      <c r="AB19" s="7">
        <v>4.71</v>
      </c>
      <c r="AC19" s="7">
        <v>4.2699999999999996</v>
      </c>
      <c r="AD19" s="7">
        <v>4.1900000000000004</v>
      </c>
    </row>
    <row r="20" spans="1:30" x14ac:dyDescent="0.2">
      <c r="A20" s="19" t="s">
        <v>29</v>
      </c>
      <c r="B20" s="57"/>
      <c r="C20" s="60">
        <f t="shared" si="12"/>
        <v>81.000000000000014</v>
      </c>
      <c r="D20" s="60">
        <f t="shared" si="13"/>
        <v>86.166666666666671</v>
      </c>
      <c r="E20" s="60">
        <f t="shared" si="14"/>
        <v>88.333333333333343</v>
      </c>
      <c r="F20" s="60">
        <f t="shared" si="15"/>
        <v>88.833333333333343</v>
      </c>
      <c r="G20" s="60">
        <f t="shared" si="16"/>
        <v>91.166666666666671</v>
      </c>
      <c r="H20" s="60">
        <f t="shared" si="17"/>
        <v>95.000000000000014</v>
      </c>
      <c r="I20" s="60">
        <f t="shared" si="18"/>
        <v>90.000000000000014</v>
      </c>
      <c r="J20" s="60">
        <f t="shared" si="19"/>
        <v>83.666666666666671</v>
      </c>
      <c r="K20" s="60">
        <f t="shared" si="20"/>
        <v>83.333333333333343</v>
      </c>
      <c r="L20" s="60">
        <f t="shared" si="21"/>
        <v>83.833333333333343</v>
      </c>
      <c r="M20" s="60">
        <f t="shared" si="22"/>
        <v>82.666666666666671</v>
      </c>
      <c r="O20" s="58">
        <v>69.898625464318798</v>
      </c>
      <c r="P20" s="58">
        <v>69.683053347652205</v>
      </c>
      <c r="Q20" s="58">
        <v>68.039802406779657</v>
      </c>
      <c r="S20" s="7" t="s">
        <v>29</v>
      </c>
      <c r="T20" s="7">
        <v>4.8600000000000003</v>
      </c>
      <c r="U20" s="7">
        <v>5.17</v>
      </c>
      <c r="V20" s="7">
        <v>5.3</v>
      </c>
      <c r="W20" s="7">
        <v>5.33</v>
      </c>
      <c r="X20" s="7">
        <v>5.47</v>
      </c>
      <c r="Y20" s="7">
        <v>5.7</v>
      </c>
      <c r="Z20" s="7">
        <v>5.4</v>
      </c>
      <c r="AA20" s="7">
        <v>5.0199999999999996</v>
      </c>
      <c r="AB20" s="7">
        <v>5</v>
      </c>
      <c r="AC20" s="7">
        <v>5.03</v>
      </c>
      <c r="AD20" s="7">
        <v>4.96</v>
      </c>
    </row>
    <row r="21" spans="1:30" x14ac:dyDescent="0.2">
      <c r="A21" s="19" t="s">
        <v>30</v>
      </c>
      <c r="B21" s="57"/>
      <c r="C21" s="60">
        <f t="shared" si="12"/>
        <v>62.000000000000007</v>
      </c>
      <c r="D21" s="60">
        <f t="shared" si="13"/>
        <v>68.833333333333343</v>
      </c>
      <c r="E21" s="60">
        <f t="shared" si="14"/>
        <v>74.666666666666686</v>
      </c>
      <c r="F21" s="60">
        <f t="shared" si="15"/>
        <v>74.833333333333343</v>
      </c>
      <c r="G21" s="60">
        <f t="shared" si="16"/>
        <v>74.333333333333343</v>
      </c>
      <c r="H21" s="60">
        <f t="shared" si="17"/>
        <v>76.5</v>
      </c>
      <c r="I21" s="60">
        <f t="shared" si="18"/>
        <v>75</v>
      </c>
      <c r="J21" s="60">
        <f t="shared" si="19"/>
        <v>71.166666666666671</v>
      </c>
      <c r="K21" s="60">
        <f t="shared" si="20"/>
        <v>70.166666666666671</v>
      </c>
      <c r="L21" s="60">
        <f t="shared" si="21"/>
        <v>66.500000000000014</v>
      </c>
      <c r="M21" s="60">
        <f t="shared" si="22"/>
        <v>67</v>
      </c>
      <c r="O21" s="58">
        <v>47.889965767885201</v>
      </c>
      <c r="P21" s="58">
        <v>45.796689922796197</v>
      </c>
      <c r="Q21" s="58">
        <v>43.041208624166664</v>
      </c>
      <c r="S21" s="7" t="s">
        <v>30</v>
      </c>
      <c r="T21" s="7">
        <v>3.72</v>
      </c>
      <c r="U21" s="7">
        <v>4.13</v>
      </c>
      <c r="V21" s="7">
        <v>4.4800000000000004</v>
      </c>
      <c r="W21" s="7">
        <v>4.49</v>
      </c>
      <c r="X21" s="7">
        <v>4.46</v>
      </c>
      <c r="Y21" s="7">
        <v>4.59</v>
      </c>
      <c r="Z21" s="7">
        <v>4.5</v>
      </c>
      <c r="AA21" s="7">
        <v>4.2699999999999996</v>
      </c>
      <c r="AB21" s="7">
        <v>4.21</v>
      </c>
      <c r="AC21" s="7">
        <v>3.99</v>
      </c>
      <c r="AD21" s="7">
        <v>4.0199999999999996</v>
      </c>
    </row>
    <row r="22" spans="1:30" x14ac:dyDescent="0.2">
      <c r="A22" s="19" t="s">
        <v>31</v>
      </c>
      <c r="B22" s="57"/>
      <c r="C22" s="60" t="str">
        <f t="shared" si="12"/>
        <v>XXX</v>
      </c>
      <c r="D22" s="60">
        <f t="shared" si="13"/>
        <v>99.000000000000014</v>
      </c>
      <c r="E22" s="60">
        <f t="shared" si="14"/>
        <v>100.83333333333334</v>
      </c>
      <c r="F22" s="60">
        <f t="shared" si="15"/>
        <v>100.16666666666667</v>
      </c>
      <c r="G22" s="60">
        <f t="shared" si="16"/>
        <v>100.50000000000001</v>
      </c>
      <c r="H22" s="60">
        <f t="shared" si="17"/>
        <v>99.333333333333343</v>
      </c>
      <c r="I22" s="60">
        <f t="shared" si="18"/>
        <v>101.83333333333334</v>
      </c>
      <c r="J22" s="60" t="str">
        <f t="shared" si="19"/>
        <v>XXX</v>
      </c>
      <c r="K22" s="60" t="str">
        <f t="shared" si="20"/>
        <v>XXX</v>
      </c>
      <c r="L22" s="60">
        <f t="shared" si="21"/>
        <v>85.166666666666671</v>
      </c>
      <c r="M22" s="60">
        <f t="shared" si="22"/>
        <v>90.166666666666671</v>
      </c>
      <c r="O22" s="58">
        <v>86.437271037499997</v>
      </c>
      <c r="P22" s="58">
        <v>88.220918179166603</v>
      </c>
      <c r="Q22" s="58">
        <v>85.044229029166672</v>
      </c>
      <c r="S22" s="7" t="s">
        <v>31</v>
      </c>
      <c r="T22" s="7" t="s">
        <v>264</v>
      </c>
      <c r="U22" s="7">
        <v>5.94</v>
      </c>
      <c r="V22" s="7">
        <v>6.05</v>
      </c>
      <c r="W22" s="7">
        <v>6.01</v>
      </c>
      <c r="X22" s="7">
        <v>6.03</v>
      </c>
      <c r="Y22" s="7">
        <v>5.96</v>
      </c>
      <c r="Z22" s="7">
        <v>6.11</v>
      </c>
      <c r="AA22" s="7" t="s">
        <v>264</v>
      </c>
      <c r="AB22" s="7" t="s">
        <v>264</v>
      </c>
      <c r="AC22" s="7">
        <v>5.1100000000000003</v>
      </c>
      <c r="AD22" s="7">
        <v>5.41</v>
      </c>
    </row>
    <row r="23" spans="1:30" x14ac:dyDescent="0.2">
      <c r="A23" s="19" t="s">
        <v>32</v>
      </c>
      <c r="B23" s="57"/>
      <c r="C23" s="60">
        <f t="shared" si="12"/>
        <v>62.500000000000007</v>
      </c>
      <c r="D23" s="60">
        <f t="shared" si="13"/>
        <v>66.166666666666671</v>
      </c>
      <c r="E23" s="60">
        <f t="shared" si="14"/>
        <v>66.333333333333343</v>
      </c>
      <c r="F23" s="60">
        <f t="shared" si="15"/>
        <v>69.666666666666671</v>
      </c>
      <c r="G23" s="60">
        <f t="shared" si="16"/>
        <v>67.5</v>
      </c>
      <c r="H23" s="60">
        <f t="shared" si="17"/>
        <v>66.500000000000014</v>
      </c>
      <c r="I23" s="60">
        <f t="shared" si="18"/>
        <v>66.833333333333329</v>
      </c>
      <c r="J23" s="60">
        <f t="shared" si="19"/>
        <v>69.166666666666671</v>
      </c>
      <c r="K23" s="60">
        <f t="shared" si="20"/>
        <v>67.166666666666671</v>
      </c>
      <c r="L23" s="60">
        <f t="shared" si="21"/>
        <v>65.333333333333343</v>
      </c>
      <c r="M23" s="60">
        <f t="shared" si="22"/>
        <v>65.333333333333343</v>
      </c>
      <c r="O23" s="58">
        <v>70.6622567539698</v>
      </c>
      <c r="P23" s="58">
        <v>72.536466254844598</v>
      </c>
      <c r="Q23" s="58">
        <v>72.953706882048024</v>
      </c>
      <c r="S23" s="7" t="s">
        <v>32</v>
      </c>
      <c r="T23" s="7">
        <v>3.75</v>
      </c>
      <c r="U23" s="7">
        <v>3.97</v>
      </c>
      <c r="V23" s="7">
        <v>3.98</v>
      </c>
      <c r="W23" s="7">
        <v>4.18</v>
      </c>
      <c r="X23" s="7">
        <v>4.05</v>
      </c>
      <c r="Y23" s="7">
        <v>3.99</v>
      </c>
      <c r="Z23" s="7">
        <v>4.01</v>
      </c>
      <c r="AA23" s="7">
        <v>4.1500000000000004</v>
      </c>
      <c r="AB23" s="7">
        <v>4.03</v>
      </c>
      <c r="AC23" s="7">
        <v>3.92</v>
      </c>
      <c r="AD23" s="7">
        <v>3.92</v>
      </c>
    </row>
    <row r="24" spans="1:30" x14ac:dyDescent="0.2">
      <c r="A24" s="19" t="s">
        <v>33</v>
      </c>
      <c r="B24" s="57"/>
      <c r="C24" s="60">
        <f t="shared" si="12"/>
        <v>74.000000000000014</v>
      </c>
      <c r="D24" s="60">
        <f t="shared" si="13"/>
        <v>75.333333333333329</v>
      </c>
      <c r="E24" s="60">
        <f t="shared" si="14"/>
        <v>80.5</v>
      </c>
      <c r="F24" s="60">
        <f t="shared" si="15"/>
        <v>83.666666666666671</v>
      </c>
      <c r="G24" s="60">
        <f t="shared" si="16"/>
        <v>80.166666666666671</v>
      </c>
      <c r="H24" s="60">
        <f t="shared" si="17"/>
        <v>77.833333333333343</v>
      </c>
      <c r="I24" s="60">
        <f t="shared" si="18"/>
        <v>70.833333333333343</v>
      </c>
      <c r="J24" s="60">
        <f t="shared" si="19"/>
        <v>67.833333333333343</v>
      </c>
      <c r="K24" s="60" t="str">
        <f t="shared" si="20"/>
        <v>XXX</v>
      </c>
      <c r="L24" s="60" t="str">
        <f t="shared" si="21"/>
        <v>XXX</v>
      </c>
      <c r="M24" s="60" t="str">
        <f t="shared" si="22"/>
        <v>XXX</v>
      </c>
      <c r="O24" s="58" t="e">
        <v>#N/A</v>
      </c>
      <c r="P24" s="58">
        <v>74.320420147647994</v>
      </c>
      <c r="Q24" s="58">
        <v>73.940110739816376</v>
      </c>
      <c r="S24" s="7" t="s">
        <v>33</v>
      </c>
      <c r="T24" s="7">
        <v>4.4400000000000004</v>
      </c>
      <c r="U24" s="7">
        <v>4.5199999999999996</v>
      </c>
      <c r="V24" s="7">
        <v>4.83</v>
      </c>
      <c r="W24" s="7">
        <v>5.0199999999999996</v>
      </c>
      <c r="X24" s="7">
        <v>4.8099999999999996</v>
      </c>
      <c r="Y24" s="7">
        <v>4.67</v>
      </c>
      <c r="Z24" s="7">
        <v>4.25</v>
      </c>
      <c r="AA24" s="7">
        <v>4.07</v>
      </c>
      <c r="AB24" s="7" t="s">
        <v>264</v>
      </c>
      <c r="AC24" s="7" t="s">
        <v>264</v>
      </c>
      <c r="AD24" s="7" t="s">
        <v>264</v>
      </c>
    </row>
    <row r="25" spans="1:30" x14ac:dyDescent="0.2">
      <c r="A25" s="19" t="s">
        <v>34</v>
      </c>
      <c r="B25" s="57"/>
      <c r="C25" s="60">
        <f t="shared" si="12"/>
        <v>64.333333333333343</v>
      </c>
      <c r="D25" s="60">
        <f t="shared" si="13"/>
        <v>61.166666666666671</v>
      </c>
      <c r="E25" s="60">
        <f t="shared" si="14"/>
        <v>53.333333333333343</v>
      </c>
      <c r="F25" s="60">
        <f t="shared" si="15"/>
        <v>56.833333333333343</v>
      </c>
      <c r="G25" s="60">
        <f t="shared" si="16"/>
        <v>58.666666666666671</v>
      </c>
      <c r="H25" s="60">
        <f t="shared" si="17"/>
        <v>56.333333333333336</v>
      </c>
      <c r="I25" s="60">
        <f t="shared" si="18"/>
        <v>59.666666666666671</v>
      </c>
      <c r="J25" s="60">
        <f t="shared" si="19"/>
        <v>58.5</v>
      </c>
      <c r="K25" s="60">
        <f t="shared" si="20"/>
        <v>58.5</v>
      </c>
      <c r="L25" s="60">
        <f t="shared" si="21"/>
        <v>55.333333333333336</v>
      </c>
      <c r="M25" s="60">
        <f t="shared" si="22"/>
        <v>62.833333333333336</v>
      </c>
      <c r="O25" s="58">
        <v>63.479502565593201</v>
      </c>
      <c r="P25" s="58">
        <v>63.110756308534398</v>
      </c>
      <c r="Q25" s="58">
        <v>72.502579602514118</v>
      </c>
      <c r="S25" s="7" t="s">
        <v>34</v>
      </c>
      <c r="T25" s="7">
        <v>3.86</v>
      </c>
      <c r="U25" s="7">
        <v>3.67</v>
      </c>
      <c r="V25" s="7">
        <v>3.2</v>
      </c>
      <c r="W25" s="7">
        <v>3.41</v>
      </c>
      <c r="X25" s="7">
        <v>3.52</v>
      </c>
      <c r="Y25" s="7">
        <v>3.38</v>
      </c>
      <c r="Z25" s="7">
        <v>3.58</v>
      </c>
      <c r="AA25" s="7">
        <v>3.51</v>
      </c>
      <c r="AB25" s="7">
        <v>3.51</v>
      </c>
      <c r="AC25" s="7">
        <v>3.32</v>
      </c>
      <c r="AD25" s="7">
        <v>3.77</v>
      </c>
    </row>
    <row r="26" spans="1:30" x14ac:dyDescent="0.2">
      <c r="A26" s="19" t="s">
        <v>35</v>
      </c>
      <c r="B26" s="57"/>
      <c r="C26" s="60">
        <f t="shared" si="12"/>
        <v>67.166666666666671</v>
      </c>
      <c r="D26" s="60">
        <f t="shared" si="13"/>
        <v>72.5</v>
      </c>
      <c r="E26" s="60">
        <f t="shared" si="14"/>
        <v>73.500000000000014</v>
      </c>
      <c r="F26" s="60">
        <f t="shared" si="15"/>
        <v>73</v>
      </c>
      <c r="G26" s="60">
        <f t="shared" si="16"/>
        <v>70.833333333333343</v>
      </c>
      <c r="H26" s="60">
        <f t="shared" si="17"/>
        <v>74.666666666666686</v>
      </c>
      <c r="I26" s="60">
        <f t="shared" si="18"/>
        <v>75.666666666666671</v>
      </c>
      <c r="J26" s="60">
        <f t="shared" si="19"/>
        <v>68</v>
      </c>
      <c r="K26" s="60">
        <f t="shared" si="20"/>
        <v>66.666666666666671</v>
      </c>
      <c r="L26" s="60">
        <f t="shared" si="21"/>
        <v>68.333333333333329</v>
      </c>
      <c r="M26" s="60">
        <f t="shared" si="22"/>
        <v>65.500000000000014</v>
      </c>
      <c r="O26" s="58">
        <v>70.599930931801296</v>
      </c>
      <c r="P26" s="58">
        <v>71.588857421636902</v>
      </c>
      <c r="Q26" s="58">
        <v>71.68540122792372</v>
      </c>
      <c r="S26" s="7" t="s">
        <v>35</v>
      </c>
      <c r="T26" s="7">
        <v>4.03</v>
      </c>
      <c r="U26" s="7">
        <v>4.3499999999999996</v>
      </c>
      <c r="V26" s="7">
        <v>4.41</v>
      </c>
      <c r="W26" s="7">
        <v>4.38</v>
      </c>
      <c r="X26" s="7">
        <v>4.25</v>
      </c>
      <c r="Y26" s="7">
        <v>4.4800000000000004</v>
      </c>
      <c r="Z26" s="7">
        <v>4.54</v>
      </c>
      <c r="AA26" s="7">
        <v>4.08</v>
      </c>
      <c r="AB26" s="7">
        <v>4</v>
      </c>
      <c r="AC26" s="7">
        <v>4.0999999999999996</v>
      </c>
      <c r="AD26" s="7">
        <v>3.93</v>
      </c>
    </row>
    <row r="27" spans="1:30" x14ac:dyDescent="0.2">
      <c r="A27" s="19" t="s">
        <v>36</v>
      </c>
      <c r="B27" s="57"/>
      <c r="C27" s="60">
        <f t="shared" si="12"/>
        <v>73.166666666666671</v>
      </c>
      <c r="D27" s="60">
        <f t="shared" si="13"/>
        <v>78.166666666666686</v>
      </c>
      <c r="E27" s="60">
        <f t="shared" si="14"/>
        <v>72.833333333333343</v>
      </c>
      <c r="F27" s="60">
        <f t="shared" si="15"/>
        <v>79.5</v>
      </c>
      <c r="G27" s="60">
        <f t="shared" si="16"/>
        <v>78.833333333333343</v>
      </c>
      <c r="H27" s="60">
        <f t="shared" si="17"/>
        <v>75.166666666666671</v>
      </c>
      <c r="I27" s="60">
        <f t="shared" si="18"/>
        <v>75.500000000000014</v>
      </c>
      <c r="J27" s="60">
        <f t="shared" si="19"/>
        <v>76.166666666666671</v>
      </c>
      <c r="K27" s="60">
        <f t="shared" si="20"/>
        <v>73.666666666666671</v>
      </c>
      <c r="L27" s="60">
        <f t="shared" si="21"/>
        <v>67.333333333333343</v>
      </c>
      <c r="M27" s="60">
        <f t="shared" si="22"/>
        <v>64</v>
      </c>
      <c r="O27" s="58">
        <v>67.8887426853791</v>
      </c>
      <c r="P27" s="58">
        <v>67.739904881082197</v>
      </c>
      <c r="Q27" s="58">
        <v>68.966976643432204</v>
      </c>
      <c r="S27" s="7" t="s">
        <v>36</v>
      </c>
      <c r="T27" s="7">
        <v>4.3899999999999997</v>
      </c>
      <c r="U27" s="7">
        <v>4.6900000000000004</v>
      </c>
      <c r="V27" s="7">
        <v>4.37</v>
      </c>
      <c r="W27" s="7">
        <v>4.7699999999999996</v>
      </c>
      <c r="X27" s="7">
        <v>4.7300000000000004</v>
      </c>
      <c r="Y27" s="7">
        <v>4.51</v>
      </c>
      <c r="Z27" s="7">
        <v>4.53</v>
      </c>
      <c r="AA27" s="7">
        <v>4.57</v>
      </c>
      <c r="AB27" s="7">
        <v>4.42</v>
      </c>
      <c r="AC27" s="7">
        <v>4.04</v>
      </c>
      <c r="AD27" s="7">
        <v>3.84</v>
      </c>
    </row>
    <row r="28" spans="1:30" x14ac:dyDescent="0.2">
      <c r="A28" s="19" t="s">
        <v>37</v>
      </c>
      <c r="B28" s="57"/>
      <c r="C28" s="60">
        <f t="shared" si="12"/>
        <v>92</v>
      </c>
      <c r="D28" s="60">
        <f t="shared" si="13"/>
        <v>97.000000000000014</v>
      </c>
      <c r="E28" s="60">
        <f t="shared" si="14"/>
        <v>96.833333333333329</v>
      </c>
      <c r="F28" s="60">
        <f t="shared" si="15"/>
        <v>94</v>
      </c>
      <c r="G28" s="60">
        <f t="shared" si="16"/>
        <v>93.833333333333343</v>
      </c>
      <c r="H28" s="60">
        <f t="shared" si="17"/>
        <v>95.666666666666671</v>
      </c>
      <c r="I28" s="60">
        <f t="shared" si="18"/>
        <v>91.666666666666671</v>
      </c>
      <c r="J28" s="60">
        <f t="shared" si="19"/>
        <v>90.833333333333343</v>
      </c>
      <c r="K28" s="60">
        <f t="shared" si="20"/>
        <v>93.333333333333329</v>
      </c>
      <c r="L28" s="60">
        <f t="shared" si="21"/>
        <v>92.833333333333343</v>
      </c>
      <c r="M28" s="60">
        <f t="shared" si="22"/>
        <v>90.5</v>
      </c>
      <c r="O28" s="58">
        <v>88.477751374677794</v>
      </c>
      <c r="P28" s="58">
        <v>88.687497713105003</v>
      </c>
      <c r="Q28" s="58">
        <v>86.032500295423731</v>
      </c>
      <c r="S28" s="7" t="s">
        <v>37</v>
      </c>
      <c r="T28" s="7">
        <v>5.52</v>
      </c>
      <c r="U28" s="7">
        <v>5.82</v>
      </c>
      <c r="V28" s="7">
        <v>5.81</v>
      </c>
      <c r="W28" s="7">
        <v>5.64</v>
      </c>
      <c r="X28" s="7">
        <v>5.63</v>
      </c>
      <c r="Y28" s="7">
        <v>5.74</v>
      </c>
      <c r="Z28" s="7">
        <v>5.5</v>
      </c>
      <c r="AA28" s="7">
        <v>5.45</v>
      </c>
      <c r="AB28" s="7">
        <v>5.6</v>
      </c>
      <c r="AC28" s="7">
        <v>5.57</v>
      </c>
      <c r="AD28" s="7">
        <v>5.43</v>
      </c>
    </row>
    <row r="29" spans="1:30" x14ac:dyDescent="0.2">
      <c r="A29" s="19" t="s">
        <v>38</v>
      </c>
      <c r="B29" s="57"/>
      <c r="C29" s="60" t="str">
        <f t="shared" si="12"/>
        <v>XXX</v>
      </c>
      <c r="D29" s="60" t="str">
        <f t="shared" si="13"/>
        <v>XXX</v>
      </c>
      <c r="E29" s="60" t="str">
        <f t="shared" si="14"/>
        <v>XXX</v>
      </c>
      <c r="F29" s="60" t="str">
        <f t="shared" si="15"/>
        <v>XXX</v>
      </c>
      <c r="G29" s="60" t="str">
        <f t="shared" si="16"/>
        <v>XXX</v>
      </c>
      <c r="H29" s="60" t="str">
        <f t="shared" si="17"/>
        <v>XXX</v>
      </c>
      <c r="I29" s="60" t="str">
        <f t="shared" si="18"/>
        <v>XXX</v>
      </c>
      <c r="J29" s="60" t="str">
        <f t="shared" si="19"/>
        <v>XXX</v>
      </c>
      <c r="K29" s="60" t="str">
        <f t="shared" si="20"/>
        <v>XXX</v>
      </c>
      <c r="L29" s="60" t="str">
        <f t="shared" si="21"/>
        <v>XXX</v>
      </c>
      <c r="M29" s="60" t="str">
        <f t="shared" si="22"/>
        <v>XXX</v>
      </c>
      <c r="O29" s="58"/>
      <c r="P29" s="58"/>
      <c r="Q29" s="58"/>
    </row>
    <row r="30" spans="1:30" x14ac:dyDescent="0.2">
      <c r="A30" s="19" t="s">
        <v>39</v>
      </c>
      <c r="B30" s="57"/>
      <c r="C30" s="60">
        <f t="shared" si="12"/>
        <v>51.333333333333336</v>
      </c>
      <c r="D30" s="60">
        <f t="shared" si="13"/>
        <v>54.333333333333336</v>
      </c>
      <c r="E30" s="60">
        <f t="shared" si="14"/>
        <v>59.000000000000007</v>
      </c>
      <c r="F30" s="60">
        <f t="shared" si="15"/>
        <v>62.333333333333343</v>
      </c>
      <c r="G30" s="60">
        <f t="shared" si="16"/>
        <v>62.666666666666664</v>
      </c>
      <c r="H30" s="60">
        <f t="shared" si="17"/>
        <v>58.000000000000007</v>
      </c>
      <c r="I30" s="60">
        <f t="shared" si="18"/>
        <v>51.166666666666664</v>
      </c>
      <c r="J30" s="60">
        <f t="shared" si="19"/>
        <v>51.5</v>
      </c>
      <c r="K30" s="60">
        <f t="shared" si="20"/>
        <v>51.000000000000007</v>
      </c>
      <c r="L30" s="60">
        <f t="shared" si="21"/>
        <v>48.500000000000007</v>
      </c>
      <c r="M30" s="60">
        <f t="shared" si="22"/>
        <v>47.666666666666671</v>
      </c>
      <c r="O30" s="58">
        <v>57.3503406931369</v>
      </c>
      <c r="P30" s="58">
        <v>58.431804985039598</v>
      </c>
      <c r="Q30" s="58">
        <v>67.143108373940677</v>
      </c>
      <c r="S30" s="7" t="s">
        <v>39</v>
      </c>
      <c r="T30" s="7">
        <v>3.08</v>
      </c>
      <c r="U30" s="7">
        <v>3.26</v>
      </c>
      <c r="V30" s="7">
        <v>3.54</v>
      </c>
      <c r="W30" s="7">
        <v>3.74</v>
      </c>
      <c r="X30" s="7">
        <v>3.76</v>
      </c>
      <c r="Y30" s="7">
        <v>3.48</v>
      </c>
      <c r="Z30" s="7">
        <v>3.07</v>
      </c>
      <c r="AA30" s="7">
        <v>3.09</v>
      </c>
      <c r="AB30" s="7">
        <v>3.06</v>
      </c>
      <c r="AC30" s="7">
        <v>2.91</v>
      </c>
      <c r="AD30" s="7">
        <v>2.86</v>
      </c>
    </row>
    <row r="31" spans="1:30" x14ac:dyDescent="0.2">
      <c r="A31" s="19" t="s">
        <v>40</v>
      </c>
      <c r="B31" s="57"/>
      <c r="C31" s="60">
        <f t="shared" si="12"/>
        <v>92.333333333333343</v>
      </c>
      <c r="D31" s="60">
        <f t="shared" si="13"/>
        <v>95.833333333333343</v>
      </c>
      <c r="E31" s="60">
        <f t="shared" si="14"/>
        <v>97.833333333333343</v>
      </c>
      <c r="F31" s="60">
        <f t="shared" si="15"/>
        <v>96.833333333333329</v>
      </c>
      <c r="G31" s="60">
        <f t="shared" si="16"/>
        <v>94.333333333333343</v>
      </c>
      <c r="H31" s="60">
        <f t="shared" si="17"/>
        <v>94.166666666666686</v>
      </c>
      <c r="I31" s="60">
        <f t="shared" si="18"/>
        <v>91</v>
      </c>
      <c r="J31" s="60">
        <f t="shared" si="19"/>
        <v>91.333333333333343</v>
      </c>
      <c r="K31" s="60">
        <f t="shared" si="20"/>
        <v>91.666666666666671</v>
      </c>
      <c r="L31" s="60">
        <f t="shared" si="21"/>
        <v>86.666666666666671</v>
      </c>
      <c r="M31" s="60">
        <f t="shared" si="22"/>
        <v>84.333333333333329</v>
      </c>
      <c r="O31" s="58">
        <v>85.519005528859395</v>
      </c>
      <c r="P31" s="58">
        <v>84.511481904286697</v>
      </c>
      <c r="Q31" s="58">
        <v>83.651879225918094</v>
      </c>
      <c r="S31" s="7" t="s">
        <v>40</v>
      </c>
      <c r="T31" s="7">
        <v>5.54</v>
      </c>
      <c r="U31" s="7">
        <v>5.75</v>
      </c>
      <c r="V31" s="7">
        <v>5.87</v>
      </c>
      <c r="W31" s="7">
        <v>5.81</v>
      </c>
      <c r="X31" s="7">
        <v>5.66</v>
      </c>
      <c r="Y31" s="7">
        <v>5.65</v>
      </c>
      <c r="Z31" s="7">
        <v>5.46</v>
      </c>
      <c r="AA31" s="7">
        <v>5.48</v>
      </c>
      <c r="AB31" s="7">
        <v>5.5</v>
      </c>
      <c r="AC31" s="7">
        <v>5.2</v>
      </c>
      <c r="AD31" s="7">
        <v>5.0599999999999996</v>
      </c>
    </row>
    <row r="32" spans="1:30" x14ac:dyDescent="0.2">
      <c r="A32" s="19" t="s">
        <v>41</v>
      </c>
      <c r="B32" s="57"/>
      <c r="C32" s="60">
        <f t="shared" si="12"/>
        <v>73.166666666666671</v>
      </c>
      <c r="D32" s="60">
        <f t="shared" si="13"/>
        <v>83.000000000000014</v>
      </c>
      <c r="E32" s="60">
        <f t="shared" si="14"/>
        <v>87.666666666666671</v>
      </c>
      <c r="F32" s="60">
        <f t="shared" si="15"/>
        <v>86.000000000000014</v>
      </c>
      <c r="G32" s="60">
        <f t="shared" si="16"/>
        <v>82.333333333333343</v>
      </c>
      <c r="H32" s="60">
        <f t="shared" si="17"/>
        <v>79.333333333333329</v>
      </c>
      <c r="I32" s="60">
        <f t="shared" si="18"/>
        <v>79.000000000000014</v>
      </c>
      <c r="J32" s="60">
        <f t="shared" si="19"/>
        <v>78.333333333333343</v>
      </c>
      <c r="K32" s="60">
        <f t="shared" si="20"/>
        <v>78.833333333333343</v>
      </c>
      <c r="L32" s="60">
        <f t="shared" si="21"/>
        <v>80.333333333333343</v>
      </c>
      <c r="M32" s="60">
        <f t="shared" si="22"/>
        <v>79.166666666666671</v>
      </c>
      <c r="O32" s="58">
        <v>78.765396429084007</v>
      </c>
      <c r="P32" s="58">
        <v>79.141784396980597</v>
      </c>
      <c r="Q32" s="58">
        <v>79.155005319618638</v>
      </c>
      <c r="S32" s="7" t="s">
        <v>41</v>
      </c>
      <c r="T32" s="7">
        <v>4.3899999999999997</v>
      </c>
      <c r="U32" s="7">
        <v>4.9800000000000004</v>
      </c>
      <c r="V32" s="7">
        <v>5.26</v>
      </c>
      <c r="W32" s="7">
        <v>5.16</v>
      </c>
      <c r="X32" s="7">
        <v>4.9400000000000004</v>
      </c>
      <c r="Y32" s="7">
        <v>4.76</v>
      </c>
      <c r="Z32" s="7">
        <v>4.74</v>
      </c>
      <c r="AA32" s="7">
        <v>4.7</v>
      </c>
      <c r="AB32" s="7">
        <v>4.7300000000000004</v>
      </c>
      <c r="AC32" s="7">
        <v>4.82</v>
      </c>
      <c r="AD32" s="7">
        <v>4.75</v>
      </c>
    </row>
    <row r="33" spans="1:30" x14ac:dyDescent="0.2">
      <c r="A33" s="19" t="s">
        <v>42</v>
      </c>
      <c r="B33" s="57"/>
      <c r="C33" s="60">
        <f t="shared" si="12"/>
        <v>57</v>
      </c>
      <c r="D33" s="60">
        <f t="shared" si="13"/>
        <v>56.833333333333343</v>
      </c>
      <c r="E33" s="60">
        <f t="shared" si="14"/>
        <v>50</v>
      </c>
      <c r="F33" s="60">
        <f t="shared" si="15"/>
        <v>48.833333333333343</v>
      </c>
      <c r="G33" s="60">
        <f t="shared" si="16"/>
        <v>53.000000000000007</v>
      </c>
      <c r="H33" s="60">
        <f t="shared" si="17"/>
        <v>52.666666666666671</v>
      </c>
      <c r="I33" s="60">
        <f t="shared" si="18"/>
        <v>51.333333333333336</v>
      </c>
      <c r="J33" s="60">
        <f t="shared" si="19"/>
        <v>51.000000000000007</v>
      </c>
      <c r="K33" s="60">
        <f t="shared" si="20"/>
        <v>52.000000000000007</v>
      </c>
      <c r="L33" s="60">
        <f t="shared" si="21"/>
        <v>50</v>
      </c>
      <c r="M33" s="60">
        <f t="shared" si="22"/>
        <v>51.000000000000007</v>
      </c>
      <c r="O33" s="58">
        <v>42.050623001181599</v>
      </c>
      <c r="P33" s="58">
        <v>43.532736742070703</v>
      </c>
      <c r="Q33" s="58">
        <v>45.147654192838978</v>
      </c>
      <c r="S33" s="7" t="s">
        <v>42</v>
      </c>
      <c r="T33" s="7">
        <v>3.42</v>
      </c>
      <c r="U33" s="7">
        <v>3.41</v>
      </c>
      <c r="V33" s="7">
        <v>3</v>
      </c>
      <c r="W33" s="7">
        <v>2.93</v>
      </c>
      <c r="X33" s="7">
        <v>3.18</v>
      </c>
      <c r="Y33" s="7">
        <v>3.16</v>
      </c>
      <c r="Z33" s="7">
        <v>3.08</v>
      </c>
      <c r="AA33" s="7">
        <v>3.06</v>
      </c>
      <c r="AB33" s="7">
        <v>3.12</v>
      </c>
      <c r="AC33" s="7">
        <v>3</v>
      </c>
      <c r="AD33" s="7">
        <v>3.06</v>
      </c>
    </row>
    <row r="34" spans="1:30" x14ac:dyDescent="0.2">
      <c r="A34" s="19" t="s">
        <v>43</v>
      </c>
      <c r="B34" s="57"/>
      <c r="C34" s="60" t="str">
        <f t="shared" si="12"/>
        <v>XXX</v>
      </c>
      <c r="D34" s="60" t="str">
        <f t="shared" si="13"/>
        <v>XXX</v>
      </c>
      <c r="E34" s="60" t="str">
        <f t="shared" si="14"/>
        <v>XXX</v>
      </c>
      <c r="F34" s="60" t="str">
        <f t="shared" si="15"/>
        <v>XXX</v>
      </c>
      <c r="G34" s="60" t="str">
        <f t="shared" si="16"/>
        <v>XXX</v>
      </c>
      <c r="H34" s="60" t="str">
        <f t="shared" si="17"/>
        <v>XXX</v>
      </c>
      <c r="I34" s="60" t="str">
        <f t="shared" si="18"/>
        <v>XXX</v>
      </c>
      <c r="J34" s="60" t="str">
        <f t="shared" si="19"/>
        <v>XXX</v>
      </c>
      <c r="K34" s="60" t="str">
        <f t="shared" si="20"/>
        <v>XXX</v>
      </c>
      <c r="L34" s="60">
        <f t="shared" si="21"/>
        <v>73.166666666666671</v>
      </c>
      <c r="M34" s="60">
        <f t="shared" si="22"/>
        <v>72.833333333333343</v>
      </c>
      <c r="O34" s="58">
        <v>56.9112728282457</v>
      </c>
      <c r="P34" s="58">
        <v>52.416011240753903</v>
      </c>
      <c r="Q34" s="58">
        <v>35.767927408333335</v>
      </c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4.3899999999999997</v>
      </c>
      <c r="AD34" s="7">
        <v>4.37</v>
      </c>
    </row>
    <row r="35" spans="1:30" x14ac:dyDescent="0.2">
      <c r="A35" s="19" t="s">
        <v>44</v>
      </c>
      <c r="C35" s="60" t="str">
        <f t="shared" si="12"/>
        <v>XXX</v>
      </c>
      <c r="D35" s="60" t="str">
        <f t="shared" si="13"/>
        <v>XXX</v>
      </c>
      <c r="E35" s="60" t="str">
        <f t="shared" si="14"/>
        <v>XXX</v>
      </c>
      <c r="F35" s="60" t="str">
        <f t="shared" si="15"/>
        <v>XXX</v>
      </c>
      <c r="G35" s="60" t="str">
        <f t="shared" si="16"/>
        <v>XXX</v>
      </c>
      <c r="H35" s="60" t="str">
        <f t="shared" si="17"/>
        <v>XXX</v>
      </c>
      <c r="I35" s="60" t="str">
        <f t="shared" si="18"/>
        <v>XXX</v>
      </c>
      <c r="J35" s="60" t="str">
        <f t="shared" si="19"/>
        <v>XXX</v>
      </c>
      <c r="K35" s="60" t="str">
        <f t="shared" si="20"/>
        <v>XXX</v>
      </c>
      <c r="L35" s="60" t="str">
        <f t="shared" si="21"/>
        <v>XXX</v>
      </c>
      <c r="M35" s="60" t="str">
        <f t="shared" si="22"/>
        <v>XXX</v>
      </c>
    </row>
    <row r="36" spans="1:30" x14ac:dyDescent="0.2">
      <c r="A36" s="19" t="s">
        <v>45</v>
      </c>
      <c r="B36" s="57"/>
      <c r="C36" s="60">
        <f t="shared" si="12"/>
        <v>75.666666666666671</v>
      </c>
      <c r="D36" s="60">
        <f t="shared" si="13"/>
        <v>77.833333333333343</v>
      </c>
      <c r="E36" s="60">
        <f t="shared" si="14"/>
        <v>81.000000000000014</v>
      </c>
      <c r="F36" s="60">
        <f t="shared" si="15"/>
        <v>80.333333333333343</v>
      </c>
      <c r="G36" s="60">
        <f t="shared" si="16"/>
        <v>74.166666666666671</v>
      </c>
      <c r="H36" s="60">
        <f t="shared" si="17"/>
        <v>79.166666666666671</v>
      </c>
      <c r="I36" s="60">
        <f t="shared" si="18"/>
        <v>84</v>
      </c>
      <c r="J36" s="60">
        <f t="shared" si="19"/>
        <v>84.833333333333343</v>
      </c>
      <c r="K36" s="60">
        <f t="shared" si="20"/>
        <v>85</v>
      </c>
      <c r="L36" s="60">
        <f t="shared" si="21"/>
        <v>81.833333333333343</v>
      </c>
      <c r="M36" s="60">
        <f t="shared" si="22"/>
        <v>81.333333333333343</v>
      </c>
      <c r="O36" s="58">
        <v>71.420516726136299</v>
      </c>
      <c r="P36" s="58">
        <v>70.656297814586594</v>
      </c>
      <c r="Q36" s="58">
        <v>69.854847826483052</v>
      </c>
      <c r="S36" s="7" t="s">
        <v>45</v>
      </c>
      <c r="T36" s="7">
        <v>4.54</v>
      </c>
      <c r="U36" s="7">
        <v>4.67</v>
      </c>
      <c r="V36" s="7">
        <v>4.8600000000000003</v>
      </c>
      <c r="W36" s="7">
        <v>4.82</v>
      </c>
      <c r="X36" s="7">
        <v>4.45</v>
      </c>
      <c r="Y36" s="7">
        <v>4.75</v>
      </c>
      <c r="Z36" s="7">
        <v>5.04</v>
      </c>
      <c r="AA36" s="7">
        <v>5.09</v>
      </c>
      <c r="AB36" s="7">
        <v>5.0999999999999996</v>
      </c>
      <c r="AC36" s="7">
        <v>4.91</v>
      </c>
      <c r="AD36" s="7">
        <v>4.88</v>
      </c>
    </row>
    <row r="37" spans="1:30" x14ac:dyDescent="0.2">
      <c r="A37" s="19" t="s">
        <v>46</v>
      </c>
      <c r="B37" s="57"/>
      <c r="C37" s="60" t="str">
        <f t="shared" si="12"/>
        <v>XXX</v>
      </c>
      <c r="D37" s="60">
        <f t="shared" si="13"/>
        <v>50.666666666666671</v>
      </c>
      <c r="E37" s="60">
        <f t="shared" si="14"/>
        <v>54.833333333333336</v>
      </c>
      <c r="F37" s="60">
        <f t="shared" si="15"/>
        <v>61.833333333333336</v>
      </c>
      <c r="G37" s="60">
        <f t="shared" si="16"/>
        <v>59.666666666666671</v>
      </c>
      <c r="H37" s="60">
        <f t="shared" si="17"/>
        <v>59.333333333333336</v>
      </c>
      <c r="I37" s="60">
        <f t="shared" si="18"/>
        <v>65.500000000000014</v>
      </c>
      <c r="J37" s="60">
        <f t="shared" si="19"/>
        <v>66.500000000000014</v>
      </c>
      <c r="K37" s="60">
        <f t="shared" si="20"/>
        <v>67</v>
      </c>
      <c r="L37" s="60">
        <f t="shared" si="21"/>
        <v>66.333333333333343</v>
      </c>
      <c r="M37" s="60" t="str">
        <f t="shared" si="22"/>
        <v>XXX</v>
      </c>
      <c r="O37" s="58" t="e">
        <v>#N/A</v>
      </c>
      <c r="P37" s="58">
        <v>63.011329293448398</v>
      </c>
      <c r="Q37" s="58">
        <v>45.130811137500004</v>
      </c>
      <c r="S37" s="7" t="s">
        <v>46</v>
      </c>
      <c r="T37" s="7" t="s">
        <v>264</v>
      </c>
      <c r="U37" s="7">
        <v>3.04</v>
      </c>
      <c r="V37" s="7">
        <v>3.29</v>
      </c>
      <c r="W37" s="7">
        <v>3.71</v>
      </c>
      <c r="X37" s="7">
        <v>3.58</v>
      </c>
      <c r="Y37" s="7">
        <v>3.56</v>
      </c>
      <c r="Z37" s="7">
        <v>3.93</v>
      </c>
      <c r="AA37" s="7">
        <v>3.99</v>
      </c>
      <c r="AB37" s="7">
        <v>4.0199999999999996</v>
      </c>
      <c r="AC37" s="7">
        <v>3.98</v>
      </c>
      <c r="AD37" s="7" t="s">
        <v>264</v>
      </c>
    </row>
    <row r="38" spans="1:30" x14ac:dyDescent="0.2">
      <c r="A38" s="19" t="s">
        <v>47</v>
      </c>
      <c r="B38" s="57"/>
      <c r="C38" s="60">
        <f t="shared" si="12"/>
        <v>83.333333333333343</v>
      </c>
      <c r="D38" s="60">
        <f t="shared" si="13"/>
        <v>88.000000000000014</v>
      </c>
      <c r="E38" s="60">
        <f t="shared" si="14"/>
        <v>88.833333333333343</v>
      </c>
      <c r="F38" s="60">
        <f t="shared" si="15"/>
        <v>90.666666666666686</v>
      </c>
      <c r="G38" s="60">
        <f t="shared" si="16"/>
        <v>87.666666666666671</v>
      </c>
      <c r="H38" s="60">
        <f t="shared" si="17"/>
        <v>88.666666666666671</v>
      </c>
      <c r="I38" s="60">
        <f t="shared" si="18"/>
        <v>90.833333333333343</v>
      </c>
      <c r="J38" s="60">
        <f t="shared" si="19"/>
        <v>90.000000000000014</v>
      </c>
      <c r="K38" s="60">
        <f t="shared" si="20"/>
        <v>89.833333333333329</v>
      </c>
      <c r="L38" s="60">
        <f t="shared" si="21"/>
        <v>90.5</v>
      </c>
      <c r="M38" s="60">
        <f t="shared" si="22"/>
        <v>86.833333333333343</v>
      </c>
      <c r="O38" s="58">
        <v>81.216970932837597</v>
      </c>
      <c r="P38" s="58">
        <v>79.917390309206596</v>
      </c>
      <c r="Q38" s="58">
        <v>78.710130840889818</v>
      </c>
      <c r="S38" s="7" t="s">
        <v>47</v>
      </c>
      <c r="T38" s="7">
        <v>5</v>
      </c>
      <c r="U38" s="7">
        <v>5.28</v>
      </c>
      <c r="V38" s="7">
        <v>5.33</v>
      </c>
      <c r="W38" s="7">
        <v>5.44</v>
      </c>
      <c r="X38" s="7">
        <v>5.26</v>
      </c>
      <c r="Y38" s="7">
        <v>5.32</v>
      </c>
      <c r="Z38" s="7">
        <v>5.45</v>
      </c>
      <c r="AA38" s="7">
        <v>5.4</v>
      </c>
      <c r="AB38" s="7">
        <v>5.39</v>
      </c>
      <c r="AC38" s="7">
        <v>5.43</v>
      </c>
      <c r="AD38" s="7">
        <v>5.21</v>
      </c>
    </row>
    <row r="39" spans="1:30" x14ac:dyDescent="0.2">
      <c r="A39" s="19" t="s">
        <v>48</v>
      </c>
      <c r="B39" s="57"/>
      <c r="C39" s="60">
        <f t="shared" si="12"/>
        <v>92.666666666666671</v>
      </c>
      <c r="D39" s="60">
        <f t="shared" si="13"/>
        <v>101.66666666666667</v>
      </c>
      <c r="E39" s="60">
        <f t="shared" si="14"/>
        <v>101.16666666666669</v>
      </c>
      <c r="F39" s="60">
        <f t="shared" si="15"/>
        <v>95.500000000000014</v>
      </c>
      <c r="G39" s="60">
        <f t="shared" si="16"/>
        <v>93.500000000000014</v>
      </c>
      <c r="H39" s="60">
        <f t="shared" si="17"/>
        <v>93.666666666666671</v>
      </c>
      <c r="I39" s="60">
        <f t="shared" si="18"/>
        <v>91.500000000000014</v>
      </c>
      <c r="J39" s="60">
        <f t="shared" si="19"/>
        <v>92.166666666666671</v>
      </c>
      <c r="K39" s="60">
        <f t="shared" si="20"/>
        <v>92</v>
      </c>
      <c r="L39" s="60">
        <f t="shared" si="21"/>
        <v>84.666666666666671</v>
      </c>
      <c r="M39" s="60">
        <f t="shared" si="22"/>
        <v>83.000000000000014</v>
      </c>
      <c r="O39" s="58">
        <v>80.672268972686794</v>
      </c>
      <c r="P39" s="58">
        <v>83.0696428536002</v>
      </c>
      <c r="Q39" s="58">
        <v>83.820604107951965</v>
      </c>
      <c r="S39" s="7" t="s">
        <v>48</v>
      </c>
      <c r="T39" s="7">
        <v>5.56</v>
      </c>
      <c r="U39" s="7">
        <v>6.1</v>
      </c>
      <c r="V39" s="7">
        <v>6.07</v>
      </c>
      <c r="W39" s="7">
        <v>5.73</v>
      </c>
      <c r="X39" s="7">
        <v>5.61</v>
      </c>
      <c r="Y39" s="7">
        <v>5.62</v>
      </c>
      <c r="Z39" s="7">
        <v>5.49</v>
      </c>
      <c r="AA39" s="7">
        <v>5.53</v>
      </c>
      <c r="AB39" s="7">
        <v>5.52</v>
      </c>
      <c r="AC39" s="7">
        <v>5.08</v>
      </c>
      <c r="AD39" s="7">
        <v>4.9800000000000004</v>
      </c>
    </row>
    <row r="40" spans="1:30" x14ac:dyDescent="0.2">
      <c r="A40" s="19" t="s">
        <v>243</v>
      </c>
      <c r="B40" s="57"/>
      <c r="C40" s="60">
        <f t="shared" si="12"/>
        <v>85.833333333333343</v>
      </c>
      <c r="D40" s="60">
        <f t="shared" si="13"/>
        <v>90.5</v>
      </c>
      <c r="E40" s="60">
        <f t="shared" si="14"/>
        <v>92</v>
      </c>
      <c r="F40" s="60">
        <f t="shared" si="15"/>
        <v>90.000000000000014</v>
      </c>
      <c r="G40" s="60">
        <f t="shared" si="16"/>
        <v>87.5</v>
      </c>
      <c r="H40" s="60">
        <f t="shared" si="17"/>
        <v>88.000000000000014</v>
      </c>
      <c r="I40" s="60">
        <f t="shared" si="18"/>
        <v>84.500000000000014</v>
      </c>
      <c r="J40" s="60">
        <f t="shared" si="19"/>
        <v>82.333333333333343</v>
      </c>
      <c r="K40" s="60">
        <f t="shared" si="20"/>
        <v>87</v>
      </c>
      <c r="L40" s="60">
        <f t="shared" si="21"/>
        <v>89.333333333333343</v>
      </c>
      <c r="M40" s="60">
        <f t="shared" si="22"/>
        <v>92.5</v>
      </c>
      <c r="O40" s="58">
        <v>85.774006748327295</v>
      </c>
      <c r="P40" s="58">
        <v>86.456465747267998</v>
      </c>
      <c r="Q40" s="58">
        <v>86.195330802118647</v>
      </c>
      <c r="S40" s="7" t="s">
        <v>49</v>
      </c>
      <c r="T40" s="7">
        <v>5.15</v>
      </c>
      <c r="U40" s="7">
        <v>5.43</v>
      </c>
      <c r="V40" s="7">
        <v>5.52</v>
      </c>
      <c r="W40" s="7">
        <v>5.4</v>
      </c>
      <c r="X40" s="7">
        <v>5.25</v>
      </c>
      <c r="Y40" s="7">
        <v>5.28</v>
      </c>
      <c r="Z40" s="7">
        <v>5.07</v>
      </c>
      <c r="AA40" s="7">
        <v>4.9400000000000004</v>
      </c>
      <c r="AB40" s="7">
        <v>5.22</v>
      </c>
      <c r="AC40" s="7">
        <v>5.36</v>
      </c>
      <c r="AD40" s="7">
        <v>5.55</v>
      </c>
    </row>
    <row r="41" spans="1:30" x14ac:dyDescent="0.2">
      <c r="A41" s="19" t="s">
        <v>50</v>
      </c>
      <c r="B41" s="57"/>
      <c r="C41" s="60">
        <f t="shared" si="12"/>
        <v>105.83333333333333</v>
      </c>
      <c r="D41" s="60">
        <f t="shared" si="13"/>
        <v>108.00000000000001</v>
      </c>
      <c r="E41" s="60">
        <f t="shared" si="14"/>
        <v>107.33333333333334</v>
      </c>
      <c r="F41" s="60">
        <f t="shared" si="15"/>
        <v>105.50000000000001</v>
      </c>
      <c r="G41" s="60">
        <f t="shared" si="16"/>
        <v>106.83333333333334</v>
      </c>
      <c r="H41" s="60">
        <f t="shared" si="17"/>
        <v>95.500000000000014</v>
      </c>
      <c r="I41" s="60">
        <f t="shared" si="18"/>
        <v>88.000000000000014</v>
      </c>
      <c r="J41" s="60">
        <f t="shared" si="19"/>
        <v>87.5</v>
      </c>
      <c r="K41" s="60">
        <f t="shared" si="20"/>
        <v>92.333333333333343</v>
      </c>
      <c r="L41" s="60">
        <f t="shared" si="21"/>
        <v>92.833333333333343</v>
      </c>
      <c r="M41" s="60">
        <f t="shared" si="22"/>
        <v>88.166666666666671</v>
      </c>
      <c r="O41" s="58">
        <v>87.669184513523604</v>
      </c>
      <c r="P41" s="58">
        <v>85.923229253119402</v>
      </c>
      <c r="Q41" s="58">
        <v>87.411765748672309</v>
      </c>
      <c r="S41" s="7" t="s">
        <v>50</v>
      </c>
      <c r="T41" s="7">
        <v>6.35</v>
      </c>
      <c r="U41" s="7">
        <v>6.48</v>
      </c>
      <c r="V41" s="7">
        <v>6.44</v>
      </c>
      <c r="W41" s="7">
        <v>6.33</v>
      </c>
      <c r="X41" s="7">
        <v>6.41</v>
      </c>
      <c r="Y41" s="7">
        <v>5.73</v>
      </c>
      <c r="Z41" s="7">
        <v>5.28</v>
      </c>
      <c r="AA41" s="7">
        <v>5.25</v>
      </c>
      <c r="AB41" s="7">
        <v>5.54</v>
      </c>
      <c r="AC41" s="7">
        <v>5.57</v>
      </c>
      <c r="AD41" s="7">
        <v>5.29</v>
      </c>
    </row>
    <row r="42" spans="1:30" x14ac:dyDescent="0.2">
      <c r="A42" s="19" t="s">
        <v>51</v>
      </c>
      <c r="B42" s="57"/>
      <c r="C42" s="60">
        <f t="shared" si="12"/>
        <v>68</v>
      </c>
      <c r="D42" s="60">
        <f t="shared" si="13"/>
        <v>66.666666666666671</v>
      </c>
      <c r="E42" s="60">
        <f t="shared" si="14"/>
        <v>64.666666666666671</v>
      </c>
      <c r="F42" s="60">
        <f t="shared" si="15"/>
        <v>62.666666666666664</v>
      </c>
      <c r="G42" s="60">
        <f t="shared" si="16"/>
        <v>60.166666666666671</v>
      </c>
      <c r="H42" s="60">
        <f t="shared" si="17"/>
        <v>63.500000000000007</v>
      </c>
      <c r="I42" s="60">
        <f t="shared" si="18"/>
        <v>63.666666666666671</v>
      </c>
      <c r="J42" s="60">
        <f t="shared" si="19"/>
        <v>61.833333333333336</v>
      </c>
      <c r="K42" s="60">
        <f t="shared" si="20"/>
        <v>62.166666666666671</v>
      </c>
      <c r="L42" s="60">
        <f t="shared" si="21"/>
        <v>63.333333333333336</v>
      </c>
      <c r="M42" s="60">
        <f t="shared" si="22"/>
        <v>63.833333333333336</v>
      </c>
      <c r="O42" s="58">
        <v>53.769139025413097</v>
      </c>
      <c r="P42" s="58">
        <v>58.430995485047902</v>
      </c>
      <c r="Q42" s="58">
        <v>61.667474963601698</v>
      </c>
      <c r="S42" s="7" t="s">
        <v>51</v>
      </c>
      <c r="T42" s="7">
        <v>4.08</v>
      </c>
      <c r="U42" s="7">
        <v>4</v>
      </c>
      <c r="V42" s="7">
        <v>3.88</v>
      </c>
      <c r="W42" s="7">
        <v>3.76</v>
      </c>
      <c r="X42" s="7">
        <v>3.61</v>
      </c>
      <c r="Y42" s="7">
        <v>3.81</v>
      </c>
      <c r="Z42" s="7">
        <v>3.82</v>
      </c>
      <c r="AA42" s="7">
        <v>3.71</v>
      </c>
      <c r="AB42" s="7">
        <v>3.73</v>
      </c>
      <c r="AC42" s="7">
        <v>3.8</v>
      </c>
      <c r="AD42" s="7">
        <v>3.83</v>
      </c>
    </row>
    <row r="43" spans="1:30" x14ac:dyDescent="0.2">
      <c r="A43" s="19" t="s">
        <v>52</v>
      </c>
      <c r="B43" s="57"/>
      <c r="C43" s="60">
        <f t="shared" si="12"/>
        <v>66</v>
      </c>
      <c r="D43" s="60">
        <f t="shared" si="13"/>
        <v>68</v>
      </c>
      <c r="E43" s="60">
        <f t="shared" si="14"/>
        <v>67.833333333333343</v>
      </c>
      <c r="F43" s="60">
        <f t="shared" si="15"/>
        <v>67.666666666666671</v>
      </c>
      <c r="G43" s="60">
        <f t="shared" si="16"/>
        <v>62.000000000000007</v>
      </c>
      <c r="H43" s="60">
        <f t="shared" si="17"/>
        <v>59.5</v>
      </c>
      <c r="I43" s="60">
        <f t="shared" si="18"/>
        <v>64.833333333333343</v>
      </c>
      <c r="J43" s="60" t="str">
        <f t="shared" si="19"/>
        <v>XXX</v>
      </c>
      <c r="K43" s="60">
        <f t="shared" si="20"/>
        <v>73.333333333333343</v>
      </c>
      <c r="L43" s="60">
        <f t="shared" si="21"/>
        <v>74.5</v>
      </c>
      <c r="M43" s="60">
        <f t="shared" si="22"/>
        <v>74.000000000000014</v>
      </c>
      <c r="O43" s="58">
        <v>71.497311306358299</v>
      </c>
      <c r="P43" s="58">
        <v>71.252885035915199</v>
      </c>
      <c r="Q43" s="58">
        <v>70.712088171906771</v>
      </c>
      <c r="S43" s="7" t="s">
        <v>52</v>
      </c>
      <c r="T43" s="7">
        <v>3.96</v>
      </c>
      <c r="U43" s="7">
        <v>4.08</v>
      </c>
      <c r="V43" s="7">
        <v>4.07</v>
      </c>
      <c r="W43" s="7">
        <v>4.0599999999999996</v>
      </c>
      <c r="X43" s="7">
        <v>3.72</v>
      </c>
      <c r="Y43" s="7">
        <v>3.57</v>
      </c>
      <c r="Z43" s="7">
        <v>3.89</v>
      </c>
      <c r="AA43" s="7" t="s">
        <v>264</v>
      </c>
      <c r="AB43" s="7">
        <v>4.4000000000000004</v>
      </c>
      <c r="AC43" s="7">
        <v>4.47</v>
      </c>
      <c r="AD43" s="7">
        <v>4.4400000000000004</v>
      </c>
    </row>
    <row r="44" spans="1:30" x14ac:dyDescent="0.2">
      <c r="A44" s="19" t="s">
        <v>188</v>
      </c>
      <c r="B44" s="57"/>
      <c r="C44" s="60">
        <f t="shared" si="12"/>
        <v>83.833333333333343</v>
      </c>
      <c r="D44" s="60">
        <f t="shared" si="13"/>
        <v>93.333333333333329</v>
      </c>
      <c r="E44" s="60">
        <f t="shared" si="14"/>
        <v>88.166666666666671</v>
      </c>
      <c r="F44" s="60">
        <f t="shared" si="15"/>
        <v>79.166666666666671</v>
      </c>
      <c r="G44" s="60">
        <f t="shared" si="16"/>
        <v>76.666666666666671</v>
      </c>
      <c r="H44" s="60">
        <f t="shared" si="17"/>
        <v>61.000000000000007</v>
      </c>
      <c r="I44" s="60">
        <f t="shared" si="18"/>
        <v>46.833333333333336</v>
      </c>
      <c r="J44" s="60">
        <f t="shared" si="19"/>
        <v>49</v>
      </c>
      <c r="K44" s="60">
        <f t="shared" si="20"/>
        <v>52.5</v>
      </c>
      <c r="L44" s="60">
        <f t="shared" si="21"/>
        <v>52.5</v>
      </c>
      <c r="M44" s="60">
        <f t="shared" si="22"/>
        <v>77.833333333333343</v>
      </c>
      <c r="O44" s="58">
        <v>64.824570240856701</v>
      </c>
      <c r="P44" s="58">
        <v>67.270323653767605</v>
      </c>
      <c r="Q44" s="58">
        <v>67.777380029929375</v>
      </c>
      <c r="S44" s="7" t="s">
        <v>188</v>
      </c>
      <c r="T44" s="7">
        <v>5.03</v>
      </c>
      <c r="U44" s="7">
        <v>5.6</v>
      </c>
      <c r="V44" s="7">
        <v>5.29</v>
      </c>
      <c r="W44" s="7">
        <v>4.75</v>
      </c>
      <c r="X44" s="7">
        <v>4.5999999999999996</v>
      </c>
      <c r="Y44" s="7">
        <v>3.66</v>
      </c>
      <c r="Z44" s="7">
        <v>2.81</v>
      </c>
      <c r="AA44" s="7">
        <v>2.94</v>
      </c>
      <c r="AB44" s="7">
        <v>3.15</v>
      </c>
      <c r="AC44" s="7">
        <v>3.15</v>
      </c>
      <c r="AD44" s="7">
        <v>4.67</v>
      </c>
    </row>
    <row r="45" spans="1:30" x14ac:dyDescent="0.2">
      <c r="A45" s="19" t="s">
        <v>54</v>
      </c>
      <c r="B45" s="57"/>
      <c r="C45" s="60">
        <f t="shared" si="12"/>
        <v>50.333333333333336</v>
      </c>
      <c r="D45" s="60">
        <f t="shared" si="13"/>
        <v>50.666666666666671</v>
      </c>
      <c r="E45" s="60">
        <f t="shared" si="14"/>
        <v>54.666666666666664</v>
      </c>
      <c r="F45" s="60">
        <f t="shared" si="15"/>
        <v>51.666666666666671</v>
      </c>
      <c r="G45" s="60">
        <f t="shared" si="16"/>
        <v>45.666666666666671</v>
      </c>
      <c r="H45" s="60">
        <f t="shared" si="17"/>
        <v>46</v>
      </c>
      <c r="I45" s="60">
        <f t="shared" si="18"/>
        <v>50.333333333333336</v>
      </c>
      <c r="J45" s="60">
        <f t="shared" si="19"/>
        <v>53.166666666666671</v>
      </c>
      <c r="K45" s="60">
        <f t="shared" si="20"/>
        <v>49.833333333333343</v>
      </c>
      <c r="L45" s="60">
        <f t="shared" si="21"/>
        <v>37.333333333333343</v>
      </c>
      <c r="M45" s="60">
        <f t="shared" si="22"/>
        <v>33.166666666666671</v>
      </c>
      <c r="O45" s="58">
        <v>32.9139634958333</v>
      </c>
      <c r="P45" s="58">
        <v>33.848058683333299</v>
      </c>
      <c r="Q45" s="58">
        <v>33.477420112499999</v>
      </c>
      <c r="S45" s="7" t="s">
        <v>54</v>
      </c>
      <c r="T45" s="7">
        <v>3.02</v>
      </c>
      <c r="U45" s="7">
        <v>3.04</v>
      </c>
      <c r="V45" s="7">
        <v>3.28</v>
      </c>
      <c r="W45" s="7">
        <v>3.1</v>
      </c>
      <c r="X45" s="7">
        <v>2.74</v>
      </c>
      <c r="Y45" s="7">
        <v>2.76</v>
      </c>
      <c r="Z45" s="7">
        <v>3.02</v>
      </c>
      <c r="AA45" s="7">
        <v>3.19</v>
      </c>
      <c r="AB45" s="7">
        <v>2.99</v>
      </c>
      <c r="AC45" s="7">
        <v>2.2400000000000002</v>
      </c>
      <c r="AD45" s="7">
        <v>1.99</v>
      </c>
    </row>
    <row r="46" spans="1:30" x14ac:dyDescent="0.2">
      <c r="A46" s="19" t="s">
        <v>55</v>
      </c>
      <c r="B46" s="57"/>
      <c r="C46" s="60">
        <f t="shared" si="12"/>
        <v>91.333333333333343</v>
      </c>
      <c r="D46" s="60">
        <f t="shared" si="13"/>
        <v>96.333333333333343</v>
      </c>
      <c r="E46" s="60">
        <f t="shared" si="14"/>
        <v>100.50000000000001</v>
      </c>
      <c r="F46" s="60">
        <f t="shared" si="15"/>
        <v>100.83333333333334</v>
      </c>
      <c r="G46" s="60">
        <f t="shared" si="16"/>
        <v>99.833333333333343</v>
      </c>
      <c r="H46" s="60">
        <f t="shared" si="17"/>
        <v>100</v>
      </c>
      <c r="I46" s="60">
        <f t="shared" si="18"/>
        <v>98.666666666666671</v>
      </c>
      <c r="J46" s="60">
        <f t="shared" si="19"/>
        <v>96.833333333333329</v>
      </c>
      <c r="K46" s="60">
        <f t="shared" si="20"/>
        <v>96.833333333333329</v>
      </c>
      <c r="L46" s="60">
        <f t="shared" si="21"/>
        <v>100.16666666666667</v>
      </c>
      <c r="M46" s="60">
        <f t="shared" si="22"/>
        <v>99.666666666666686</v>
      </c>
      <c r="O46" s="58">
        <v>90.121075309029607</v>
      </c>
      <c r="P46" s="58">
        <v>90.127992066044598</v>
      </c>
      <c r="Q46" s="58">
        <v>91.771898066553675</v>
      </c>
      <c r="S46" s="7" t="s">
        <v>55</v>
      </c>
      <c r="T46" s="7">
        <v>5.48</v>
      </c>
      <c r="U46" s="7">
        <v>5.78</v>
      </c>
      <c r="V46" s="7">
        <v>6.03</v>
      </c>
      <c r="W46" s="7">
        <v>6.05</v>
      </c>
      <c r="X46" s="7">
        <v>5.99</v>
      </c>
      <c r="Y46" s="7">
        <v>6</v>
      </c>
      <c r="Z46" s="7">
        <v>5.92</v>
      </c>
      <c r="AA46" s="7">
        <v>5.81</v>
      </c>
      <c r="AB46" s="7">
        <v>5.81</v>
      </c>
      <c r="AC46" s="7">
        <v>6.01</v>
      </c>
      <c r="AD46" s="7">
        <v>5.98</v>
      </c>
    </row>
    <row r="47" spans="1:30" x14ac:dyDescent="0.2">
      <c r="A47" s="19" t="s">
        <v>56</v>
      </c>
      <c r="B47" s="57"/>
      <c r="C47" s="60" t="str">
        <f t="shared" si="12"/>
        <v>XXX</v>
      </c>
      <c r="D47" s="60" t="str">
        <f t="shared" si="13"/>
        <v>XXX</v>
      </c>
      <c r="E47" s="60" t="str">
        <f t="shared" si="14"/>
        <v>XXX</v>
      </c>
      <c r="F47" s="60">
        <f t="shared" si="15"/>
        <v>87.333333333333343</v>
      </c>
      <c r="G47" s="60">
        <f t="shared" si="16"/>
        <v>82</v>
      </c>
      <c r="H47" s="60">
        <f t="shared" si="17"/>
        <v>79.333333333333329</v>
      </c>
      <c r="I47" s="60">
        <f t="shared" si="18"/>
        <v>80.166666666666671</v>
      </c>
      <c r="J47" s="60">
        <f t="shared" si="19"/>
        <v>79.5</v>
      </c>
      <c r="K47" s="60">
        <f t="shared" si="20"/>
        <v>82.833333333333329</v>
      </c>
      <c r="L47" s="60" t="str">
        <f t="shared" si="21"/>
        <v>XXX</v>
      </c>
      <c r="M47" s="60">
        <f t="shared" si="22"/>
        <v>94</v>
      </c>
      <c r="O47" s="58">
        <v>73.762237919023406</v>
      </c>
      <c r="P47" s="58">
        <v>71.624841189856696</v>
      </c>
      <c r="Q47" s="58">
        <v>74.88035657259887</v>
      </c>
      <c r="S47" s="7" t="s">
        <v>56</v>
      </c>
      <c r="T47" s="7" t="s">
        <v>264</v>
      </c>
      <c r="U47" s="7" t="s">
        <v>264</v>
      </c>
      <c r="V47" s="7" t="s">
        <v>264</v>
      </c>
      <c r="W47" s="7">
        <v>5.24</v>
      </c>
      <c r="X47" s="7">
        <v>4.92</v>
      </c>
      <c r="Y47" s="7">
        <v>4.76</v>
      </c>
      <c r="Z47" s="7">
        <v>4.8099999999999996</v>
      </c>
      <c r="AA47" s="7">
        <v>4.7699999999999996</v>
      </c>
      <c r="AB47" s="7">
        <v>4.97</v>
      </c>
      <c r="AC47" s="7" t="s">
        <v>264</v>
      </c>
      <c r="AD47" s="7">
        <v>5.64</v>
      </c>
    </row>
    <row r="48" spans="1:30" x14ac:dyDescent="0.2">
      <c r="A48" s="19" t="s">
        <v>57</v>
      </c>
      <c r="B48" s="57"/>
      <c r="C48" s="60">
        <f t="shared" si="12"/>
        <v>83.000000000000014</v>
      </c>
      <c r="D48" s="60">
        <f t="shared" si="13"/>
        <v>83.166666666666671</v>
      </c>
      <c r="E48" s="60">
        <f t="shared" si="14"/>
        <v>81.000000000000014</v>
      </c>
      <c r="F48" s="60">
        <f t="shared" si="15"/>
        <v>85.333333333333343</v>
      </c>
      <c r="G48" s="60">
        <f t="shared" si="16"/>
        <v>87.166666666666686</v>
      </c>
      <c r="H48" s="60">
        <f t="shared" si="17"/>
        <v>89.833333333333329</v>
      </c>
      <c r="I48" s="60">
        <f t="shared" si="18"/>
        <v>85.166666666666671</v>
      </c>
      <c r="J48" s="60">
        <f t="shared" si="19"/>
        <v>79.666666666666671</v>
      </c>
      <c r="K48" s="60">
        <f t="shared" si="20"/>
        <v>74.000000000000014</v>
      </c>
      <c r="L48" s="60">
        <f t="shared" si="21"/>
        <v>68.500000000000014</v>
      </c>
      <c r="M48" s="60">
        <f t="shared" si="22"/>
        <v>72.5</v>
      </c>
      <c r="O48" s="58">
        <v>69.833565786938905</v>
      </c>
      <c r="P48" s="58">
        <v>69.868069723706498</v>
      </c>
      <c r="Q48" s="58">
        <v>61.942164791440675</v>
      </c>
      <c r="S48" s="7" t="s">
        <v>57</v>
      </c>
      <c r="T48" s="7">
        <v>4.9800000000000004</v>
      </c>
      <c r="U48" s="7">
        <v>4.99</v>
      </c>
      <c r="V48" s="7">
        <v>4.8600000000000003</v>
      </c>
      <c r="W48" s="7">
        <v>5.12</v>
      </c>
      <c r="X48" s="7">
        <v>5.23</v>
      </c>
      <c r="Y48" s="7">
        <v>5.39</v>
      </c>
      <c r="Z48" s="7">
        <v>5.1100000000000003</v>
      </c>
      <c r="AA48" s="7">
        <v>4.78</v>
      </c>
      <c r="AB48" s="7">
        <v>4.4400000000000004</v>
      </c>
      <c r="AC48" s="7">
        <v>4.1100000000000003</v>
      </c>
      <c r="AD48" s="7">
        <v>4.3499999999999996</v>
      </c>
    </row>
    <row r="49" spans="1:30" x14ac:dyDescent="0.2">
      <c r="A49" s="19" t="s">
        <v>58</v>
      </c>
      <c r="C49" s="60" t="str">
        <f t="shared" si="12"/>
        <v>XXX</v>
      </c>
      <c r="D49" s="60" t="str">
        <f t="shared" si="13"/>
        <v>XXX</v>
      </c>
      <c r="E49" s="60" t="str">
        <f t="shared" si="14"/>
        <v>XXX</v>
      </c>
      <c r="F49" s="60" t="str">
        <f t="shared" si="15"/>
        <v>XXX</v>
      </c>
      <c r="G49" s="60" t="str">
        <f t="shared" si="16"/>
        <v>XXX</v>
      </c>
      <c r="H49" s="60" t="str">
        <f t="shared" si="17"/>
        <v>XXX</v>
      </c>
      <c r="I49" s="60" t="str">
        <f t="shared" si="18"/>
        <v>XXX</v>
      </c>
      <c r="J49" s="60" t="str">
        <f t="shared" si="19"/>
        <v>XXX</v>
      </c>
      <c r="K49" s="60" t="str">
        <f t="shared" si="20"/>
        <v>XXX</v>
      </c>
      <c r="L49" s="60" t="str">
        <f t="shared" si="21"/>
        <v>XXX</v>
      </c>
      <c r="M49" s="60" t="str">
        <f t="shared" si="22"/>
        <v>XXX</v>
      </c>
    </row>
    <row r="50" spans="1:30" x14ac:dyDescent="0.2">
      <c r="A50" s="19" t="s">
        <v>59</v>
      </c>
      <c r="B50" s="57"/>
      <c r="C50" s="60">
        <f t="shared" si="12"/>
        <v>111.00000000000001</v>
      </c>
      <c r="D50" s="60">
        <f t="shared" si="13"/>
        <v>111.83333333333334</v>
      </c>
      <c r="E50" s="60">
        <f t="shared" si="14"/>
        <v>110.83333333333334</v>
      </c>
      <c r="F50" s="60">
        <f t="shared" si="15"/>
        <v>109.33333333333333</v>
      </c>
      <c r="G50" s="60">
        <f t="shared" si="16"/>
        <v>109.16666666666667</v>
      </c>
      <c r="H50" s="60">
        <f t="shared" si="17"/>
        <v>110.16666666666669</v>
      </c>
      <c r="I50" s="60">
        <f t="shared" si="18"/>
        <v>109.16666666666667</v>
      </c>
      <c r="J50" s="60">
        <f t="shared" si="19"/>
        <v>109.66666666666667</v>
      </c>
      <c r="K50" s="60">
        <f t="shared" si="20"/>
        <v>111.16666666666667</v>
      </c>
      <c r="L50" s="60">
        <f t="shared" si="21"/>
        <v>109.66666666666667</v>
      </c>
      <c r="M50" s="60">
        <f t="shared" si="22"/>
        <v>110</v>
      </c>
      <c r="O50" s="58">
        <v>97.415958287118499</v>
      </c>
      <c r="P50" s="58">
        <v>97.509277922427401</v>
      </c>
      <c r="Q50" s="58">
        <v>97.261603130338983</v>
      </c>
      <c r="S50" s="7" t="s">
        <v>59</v>
      </c>
      <c r="T50" s="7">
        <v>6.66</v>
      </c>
      <c r="U50" s="7">
        <v>6.71</v>
      </c>
      <c r="V50" s="7">
        <v>6.65</v>
      </c>
      <c r="W50" s="7">
        <v>6.56</v>
      </c>
      <c r="X50" s="7">
        <v>6.55</v>
      </c>
      <c r="Y50" s="7">
        <v>6.61</v>
      </c>
      <c r="Z50" s="7">
        <v>6.55</v>
      </c>
      <c r="AA50" s="7">
        <v>6.58</v>
      </c>
      <c r="AB50" s="7">
        <v>6.67</v>
      </c>
      <c r="AC50" s="7">
        <v>6.58</v>
      </c>
      <c r="AD50" s="7">
        <v>6.6</v>
      </c>
    </row>
    <row r="51" spans="1:30" x14ac:dyDescent="0.2">
      <c r="A51" s="19" t="s">
        <v>60</v>
      </c>
      <c r="B51" s="57"/>
      <c r="C51" s="60">
        <f t="shared" si="12"/>
        <v>92</v>
      </c>
      <c r="D51" s="60">
        <f t="shared" si="13"/>
        <v>94.166666666666686</v>
      </c>
      <c r="E51" s="60">
        <f t="shared" si="14"/>
        <v>92.666666666666671</v>
      </c>
      <c r="F51" s="60">
        <f t="shared" si="15"/>
        <v>93.833333333333343</v>
      </c>
      <c r="G51" s="60">
        <f t="shared" si="16"/>
        <v>90.166666666666671</v>
      </c>
      <c r="H51" s="60">
        <f t="shared" si="17"/>
        <v>90.166666666666671</v>
      </c>
      <c r="I51" s="60">
        <f t="shared" si="18"/>
        <v>86.500000000000014</v>
      </c>
      <c r="J51" s="60">
        <f t="shared" si="19"/>
        <v>79.333333333333329</v>
      </c>
      <c r="K51" s="60">
        <f t="shared" si="20"/>
        <v>80.666666666666671</v>
      </c>
      <c r="L51" s="60">
        <f t="shared" si="21"/>
        <v>83.166666666666671</v>
      </c>
      <c r="M51" s="60">
        <f t="shared" si="22"/>
        <v>83.166666666666671</v>
      </c>
      <c r="O51" s="58">
        <v>83.104837076300001</v>
      </c>
      <c r="P51" s="58">
        <v>84.658966665613306</v>
      </c>
      <c r="Q51" s="58">
        <v>81.052523588149725</v>
      </c>
      <c r="S51" s="7" t="s">
        <v>60</v>
      </c>
      <c r="T51" s="7">
        <v>5.52</v>
      </c>
      <c r="U51" s="7">
        <v>5.65</v>
      </c>
      <c r="V51" s="7">
        <v>5.56</v>
      </c>
      <c r="W51" s="7">
        <v>5.63</v>
      </c>
      <c r="X51" s="7">
        <v>5.41</v>
      </c>
      <c r="Y51" s="7">
        <v>5.41</v>
      </c>
      <c r="Z51" s="7">
        <v>5.19</v>
      </c>
      <c r="AA51" s="7">
        <v>4.76</v>
      </c>
      <c r="AB51" s="7">
        <v>4.84</v>
      </c>
      <c r="AC51" s="7">
        <v>4.99</v>
      </c>
      <c r="AD51" s="7">
        <v>4.99</v>
      </c>
    </row>
    <row r="52" spans="1:30" x14ac:dyDescent="0.2">
      <c r="A52" s="19" t="s">
        <v>61</v>
      </c>
      <c r="B52" s="57"/>
      <c r="C52" s="60" t="str">
        <f t="shared" si="12"/>
        <v>XXX</v>
      </c>
      <c r="D52" s="60" t="str">
        <f t="shared" si="13"/>
        <v>XXX</v>
      </c>
      <c r="E52" s="60" t="str">
        <f t="shared" si="14"/>
        <v>XXX</v>
      </c>
      <c r="F52" s="60" t="str">
        <f t="shared" si="15"/>
        <v>XXX</v>
      </c>
      <c r="G52" s="60" t="str">
        <f t="shared" si="16"/>
        <v>XXX</v>
      </c>
      <c r="H52" s="60">
        <f t="shared" si="17"/>
        <v>87</v>
      </c>
      <c r="I52" s="60">
        <f t="shared" si="18"/>
        <v>77.666666666666671</v>
      </c>
      <c r="J52" s="60">
        <f t="shared" si="19"/>
        <v>75.166666666666671</v>
      </c>
      <c r="K52" s="60">
        <f t="shared" si="20"/>
        <v>77.666666666666671</v>
      </c>
      <c r="L52" s="60">
        <f t="shared" si="21"/>
        <v>78.166666666666686</v>
      </c>
      <c r="M52" s="60" t="str">
        <f t="shared" si="22"/>
        <v>XXX</v>
      </c>
      <c r="O52" s="58" t="e">
        <v>#N/A</v>
      </c>
      <c r="P52" s="58" t="e">
        <v>#N/A</v>
      </c>
      <c r="Q52" s="58">
        <v>58.928427872274007</v>
      </c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5.22</v>
      </c>
      <c r="Z52" s="7">
        <v>4.66</v>
      </c>
      <c r="AA52" s="7">
        <v>4.51</v>
      </c>
      <c r="AB52" s="7">
        <v>4.66</v>
      </c>
      <c r="AC52" s="7">
        <v>4.6900000000000004</v>
      </c>
      <c r="AD52" s="7" t="s">
        <v>264</v>
      </c>
    </row>
    <row r="53" spans="1:30" x14ac:dyDescent="0.2">
      <c r="A53" s="19" t="s">
        <v>189</v>
      </c>
      <c r="B53" s="57"/>
      <c r="C53" s="60">
        <f t="shared" si="12"/>
        <v>89</v>
      </c>
      <c r="D53" s="60">
        <f t="shared" si="13"/>
        <v>94.666666666666671</v>
      </c>
      <c r="E53" s="60">
        <f t="shared" si="14"/>
        <v>95.666666666666671</v>
      </c>
      <c r="F53" s="60">
        <f t="shared" si="15"/>
        <v>90.666666666666686</v>
      </c>
      <c r="G53" s="60">
        <f t="shared" si="16"/>
        <v>87.666666666666671</v>
      </c>
      <c r="H53" s="60">
        <f t="shared" si="17"/>
        <v>90.333333333333343</v>
      </c>
      <c r="I53" s="60">
        <f t="shared" si="18"/>
        <v>90.833333333333343</v>
      </c>
      <c r="J53" s="60">
        <f t="shared" si="19"/>
        <v>88.5</v>
      </c>
      <c r="K53" s="60">
        <f t="shared" si="20"/>
        <v>89.166666666666671</v>
      </c>
      <c r="L53" s="60">
        <f t="shared" si="21"/>
        <v>87.833333333333329</v>
      </c>
      <c r="M53" s="60">
        <f t="shared" si="22"/>
        <v>88.5</v>
      </c>
      <c r="O53" s="58">
        <v>77.899816729056795</v>
      </c>
      <c r="P53" s="58">
        <v>78.013796708223396</v>
      </c>
      <c r="Q53" s="58">
        <v>66.655782553177971</v>
      </c>
      <c r="S53" s="7" t="s">
        <v>189</v>
      </c>
      <c r="T53" s="7">
        <v>5.34</v>
      </c>
      <c r="U53" s="7">
        <v>5.68</v>
      </c>
      <c r="V53" s="7">
        <v>5.74</v>
      </c>
      <c r="W53" s="7">
        <v>5.44</v>
      </c>
      <c r="X53" s="7">
        <v>5.26</v>
      </c>
      <c r="Y53" s="7">
        <v>5.42</v>
      </c>
      <c r="Z53" s="7">
        <v>5.45</v>
      </c>
      <c r="AA53" s="7">
        <v>5.31</v>
      </c>
      <c r="AB53" s="7">
        <v>5.35</v>
      </c>
      <c r="AC53" s="7">
        <v>5.27</v>
      </c>
      <c r="AD53" s="7">
        <v>5.31</v>
      </c>
    </row>
    <row r="54" spans="1:30" x14ac:dyDescent="0.2">
      <c r="A54" s="19" t="s">
        <v>63</v>
      </c>
      <c r="B54" s="57"/>
      <c r="C54" s="60">
        <f t="shared" si="12"/>
        <v>86.666666666666671</v>
      </c>
      <c r="D54" s="60">
        <f t="shared" si="13"/>
        <v>91.500000000000014</v>
      </c>
      <c r="E54" s="60">
        <f t="shared" si="14"/>
        <v>91.666666666666671</v>
      </c>
      <c r="F54" s="60">
        <f t="shared" si="15"/>
        <v>89.833333333333329</v>
      </c>
      <c r="G54" s="60">
        <f t="shared" si="16"/>
        <v>87.666666666666671</v>
      </c>
      <c r="H54" s="60">
        <f t="shared" si="17"/>
        <v>87</v>
      </c>
      <c r="I54" s="60">
        <f t="shared" si="18"/>
        <v>86.500000000000014</v>
      </c>
      <c r="J54" s="60">
        <f t="shared" si="19"/>
        <v>93.000000000000014</v>
      </c>
      <c r="K54" s="60">
        <f t="shared" si="20"/>
        <v>98.166666666666671</v>
      </c>
      <c r="L54" s="60">
        <f t="shared" si="21"/>
        <v>92.833333333333343</v>
      </c>
      <c r="M54" s="60">
        <f t="shared" si="22"/>
        <v>88.000000000000014</v>
      </c>
      <c r="O54" s="58">
        <v>83.818571454624603</v>
      </c>
      <c r="P54" s="58">
        <v>86.347899766526197</v>
      </c>
      <c r="Q54" s="58">
        <v>86.33910064644067</v>
      </c>
      <c r="S54" s="7" t="s">
        <v>63</v>
      </c>
      <c r="T54" s="7">
        <v>5.2</v>
      </c>
      <c r="U54" s="7">
        <v>5.49</v>
      </c>
      <c r="V54" s="7">
        <v>5.5</v>
      </c>
      <c r="W54" s="7">
        <v>5.39</v>
      </c>
      <c r="X54" s="7">
        <v>5.26</v>
      </c>
      <c r="Y54" s="7">
        <v>5.22</v>
      </c>
      <c r="Z54" s="7">
        <v>5.19</v>
      </c>
      <c r="AA54" s="7">
        <v>5.58</v>
      </c>
      <c r="AB54" s="7">
        <v>5.89</v>
      </c>
      <c r="AC54" s="7">
        <v>5.57</v>
      </c>
      <c r="AD54" s="7">
        <v>5.28</v>
      </c>
    </row>
    <row r="55" spans="1:30" x14ac:dyDescent="0.2">
      <c r="A55" s="19" t="s">
        <v>64</v>
      </c>
      <c r="B55" s="57"/>
      <c r="C55" s="60">
        <f t="shared" si="12"/>
        <v>104.66666666666667</v>
      </c>
      <c r="D55" s="60">
        <f t="shared" si="13"/>
        <v>101.66666666666667</v>
      </c>
      <c r="E55" s="60">
        <f t="shared" si="14"/>
        <v>100.50000000000001</v>
      </c>
      <c r="F55" s="60">
        <f t="shared" si="15"/>
        <v>101.83333333333334</v>
      </c>
      <c r="G55" s="60">
        <f t="shared" si="16"/>
        <v>96.666666666666671</v>
      </c>
      <c r="H55" s="60">
        <f t="shared" si="17"/>
        <v>97.833333333333343</v>
      </c>
      <c r="I55" s="60">
        <f t="shared" si="18"/>
        <v>96</v>
      </c>
      <c r="J55" s="60">
        <f t="shared" si="19"/>
        <v>92.166666666666671</v>
      </c>
      <c r="K55" s="60">
        <f t="shared" si="20"/>
        <v>88.833333333333343</v>
      </c>
      <c r="L55" s="60">
        <f t="shared" si="21"/>
        <v>83.666666666666671</v>
      </c>
      <c r="M55" s="60">
        <f t="shared" si="22"/>
        <v>85.166666666666671</v>
      </c>
      <c r="O55" s="58">
        <v>83.419891379388702</v>
      </c>
      <c r="P55" s="58">
        <v>82.998100586800106</v>
      </c>
      <c r="Q55" s="58">
        <v>80.872118525607348</v>
      </c>
      <c r="S55" s="7" t="s">
        <v>64</v>
      </c>
      <c r="T55" s="7">
        <v>6.28</v>
      </c>
      <c r="U55" s="7">
        <v>6.1</v>
      </c>
      <c r="V55" s="7">
        <v>6.03</v>
      </c>
      <c r="W55" s="7">
        <v>6.11</v>
      </c>
      <c r="X55" s="7">
        <v>5.8</v>
      </c>
      <c r="Y55" s="7">
        <v>5.87</v>
      </c>
      <c r="Z55" s="7">
        <v>5.76</v>
      </c>
      <c r="AA55" s="7">
        <v>5.53</v>
      </c>
      <c r="AB55" s="7">
        <v>5.33</v>
      </c>
      <c r="AC55" s="7">
        <v>5.0199999999999996</v>
      </c>
      <c r="AD55" s="7">
        <v>5.1100000000000003</v>
      </c>
    </row>
    <row r="56" spans="1:30" x14ac:dyDescent="0.2">
      <c r="A56" s="19" t="s">
        <v>65</v>
      </c>
      <c r="B56" s="57"/>
      <c r="C56" s="60" t="str">
        <f t="shared" si="12"/>
        <v>XXX</v>
      </c>
      <c r="D56" s="60">
        <f t="shared" si="13"/>
        <v>86.666666666666671</v>
      </c>
      <c r="E56" s="60">
        <f t="shared" si="14"/>
        <v>83.333333333333343</v>
      </c>
      <c r="F56" s="60">
        <f t="shared" si="15"/>
        <v>81.833333333333343</v>
      </c>
      <c r="G56" s="60">
        <f t="shared" si="16"/>
        <v>82.500000000000014</v>
      </c>
      <c r="H56" s="60">
        <f t="shared" si="17"/>
        <v>80.333333333333343</v>
      </c>
      <c r="I56" s="60">
        <f t="shared" si="18"/>
        <v>75</v>
      </c>
      <c r="J56" s="60">
        <f t="shared" si="19"/>
        <v>65</v>
      </c>
      <c r="K56" s="60">
        <f t="shared" si="20"/>
        <v>71.333333333333343</v>
      </c>
      <c r="L56" s="60">
        <f t="shared" si="21"/>
        <v>76.333333333333343</v>
      </c>
      <c r="M56" s="60">
        <f t="shared" si="22"/>
        <v>76.833333333333343</v>
      </c>
      <c r="O56" s="58">
        <v>79.963602683890699</v>
      </c>
      <c r="P56" s="58">
        <v>78.736888549694697</v>
      </c>
      <c r="Q56" s="58">
        <v>75.072798289618646</v>
      </c>
      <c r="S56" s="7" t="s">
        <v>65</v>
      </c>
      <c r="T56" s="7" t="s">
        <v>264</v>
      </c>
      <c r="U56" s="7">
        <v>5.2</v>
      </c>
      <c r="V56" s="7">
        <v>5</v>
      </c>
      <c r="W56" s="7">
        <v>4.91</v>
      </c>
      <c r="X56" s="7">
        <v>4.95</v>
      </c>
      <c r="Y56" s="7">
        <v>4.82</v>
      </c>
      <c r="Z56" s="7">
        <v>4.5</v>
      </c>
      <c r="AA56" s="7">
        <v>3.9</v>
      </c>
      <c r="AB56" s="7">
        <v>4.28</v>
      </c>
      <c r="AC56" s="7">
        <v>4.58</v>
      </c>
      <c r="AD56" s="7">
        <v>4.6100000000000003</v>
      </c>
    </row>
    <row r="57" spans="1:30" x14ac:dyDescent="0.2">
      <c r="A57" s="19" t="s">
        <v>66</v>
      </c>
      <c r="B57" s="57"/>
      <c r="C57" s="60">
        <f t="shared" si="12"/>
        <v>94.333333333333343</v>
      </c>
      <c r="D57" s="60">
        <f t="shared" si="13"/>
        <v>91.500000000000014</v>
      </c>
      <c r="E57" s="60">
        <f t="shared" si="14"/>
        <v>82</v>
      </c>
      <c r="F57" s="60">
        <f t="shared" si="15"/>
        <v>80.166666666666671</v>
      </c>
      <c r="G57" s="60">
        <f t="shared" si="16"/>
        <v>81.833333333333343</v>
      </c>
      <c r="H57" s="60">
        <f t="shared" si="17"/>
        <v>80</v>
      </c>
      <c r="I57" s="60">
        <f t="shared" si="18"/>
        <v>80.666666666666671</v>
      </c>
      <c r="J57" s="60">
        <f t="shared" si="19"/>
        <v>83.666666666666671</v>
      </c>
      <c r="K57" s="60">
        <f t="shared" si="20"/>
        <v>83.333333333333343</v>
      </c>
      <c r="L57" s="60">
        <f t="shared" si="21"/>
        <v>84.666666666666671</v>
      </c>
      <c r="M57" s="60">
        <f t="shared" si="22"/>
        <v>82</v>
      </c>
      <c r="O57" s="58">
        <v>80.140720740821905</v>
      </c>
      <c r="P57" s="58">
        <v>78.397653682045799</v>
      </c>
      <c r="Q57" s="58">
        <v>77.455621814661015</v>
      </c>
      <c r="S57" s="7" t="s">
        <v>66</v>
      </c>
      <c r="T57" s="7">
        <v>5.66</v>
      </c>
      <c r="U57" s="7">
        <v>5.49</v>
      </c>
      <c r="V57" s="7">
        <v>4.92</v>
      </c>
      <c r="W57" s="7">
        <v>4.8099999999999996</v>
      </c>
      <c r="X57" s="7">
        <v>4.91</v>
      </c>
      <c r="Y57" s="7">
        <v>4.8</v>
      </c>
      <c r="Z57" s="7">
        <v>4.84</v>
      </c>
      <c r="AA57" s="7">
        <v>5.0199999999999996</v>
      </c>
      <c r="AB57" s="7">
        <v>5</v>
      </c>
      <c r="AC57" s="7">
        <v>5.08</v>
      </c>
      <c r="AD57" s="7">
        <v>4.92</v>
      </c>
    </row>
    <row r="58" spans="1:30" x14ac:dyDescent="0.2">
      <c r="A58" s="19" t="s">
        <v>67</v>
      </c>
      <c r="B58" s="57"/>
      <c r="C58" s="60">
        <f t="shared" si="12"/>
        <v>51.166666666666664</v>
      </c>
      <c r="D58" s="60">
        <f t="shared" si="13"/>
        <v>51.166666666666664</v>
      </c>
      <c r="E58" s="60">
        <f t="shared" si="14"/>
        <v>48.500000000000007</v>
      </c>
      <c r="F58" s="60">
        <f t="shared" si="15"/>
        <v>45.333333333333343</v>
      </c>
      <c r="G58" s="60">
        <f t="shared" si="16"/>
        <v>42.666666666666671</v>
      </c>
      <c r="H58" s="60">
        <f t="shared" si="17"/>
        <v>46.166666666666671</v>
      </c>
      <c r="I58" s="60">
        <f t="shared" si="18"/>
        <v>50.333333333333336</v>
      </c>
      <c r="J58" s="60">
        <f t="shared" si="19"/>
        <v>51.666666666666671</v>
      </c>
      <c r="K58" s="60">
        <f t="shared" si="20"/>
        <v>50.833333333333336</v>
      </c>
      <c r="L58" s="60">
        <f t="shared" si="21"/>
        <v>50.333333333333336</v>
      </c>
      <c r="M58" s="60">
        <f t="shared" si="22"/>
        <v>52.5</v>
      </c>
      <c r="O58" s="58">
        <v>39.995208781959001</v>
      </c>
      <c r="P58" s="58">
        <v>41.991192279406199</v>
      </c>
      <c r="Q58" s="58">
        <v>42.890360073728807</v>
      </c>
      <c r="S58" s="7" t="s">
        <v>67</v>
      </c>
      <c r="T58" s="7">
        <v>3.07</v>
      </c>
      <c r="U58" s="7">
        <v>3.07</v>
      </c>
      <c r="V58" s="7">
        <v>2.91</v>
      </c>
      <c r="W58" s="7">
        <v>2.72</v>
      </c>
      <c r="X58" s="7">
        <v>2.56</v>
      </c>
      <c r="Y58" s="7">
        <v>2.77</v>
      </c>
      <c r="Z58" s="7">
        <v>3.02</v>
      </c>
      <c r="AA58" s="7">
        <v>3.1</v>
      </c>
      <c r="AB58" s="7">
        <v>3.05</v>
      </c>
      <c r="AC58" s="7">
        <v>3.02</v>
      </c>
      <c r="AD58" s="7">
        <v>3.15</v>
      </c>
    </row>
    <row r="59" spans="1:30" x14ac:dyDescent="0.2">
      <c r="A59" s="19" t="s">
        <v>68</v>
      </c>
      <c r="B59" s="57"/>
      <c r="C59" s="60" t="str">
        <f t="shared" si="12"/>
        <v>XXX</v>
      </c>
      <c r="D59" s="60" t="str">
        <f t="shared" si="13"/>
        <v>XXX</v>
      </c>
      <c r="E59" s="60" t="str">
        <f t="shared" si="14"/>
        <v>XXX</v>
      </c>
      <c r="F59" s="60" t="str">
        <f t="shared" si="15"/>
        <v>XXX</v>
      </c>
      <c r="G59" s="60" t="str">
        <f t="shared" si="16"/>
        <v>XXX</v>
      </c>
      <c r="H59" s="60">
        <f t="shared" si="17"/>
        <v>63.666666666666671</v>
      </c>
      <c r="I59" s="60">
        <f t="shared" si="18"/>
        <v>67</v>
      </c>
      <c r="J59" s="60">
        <f t="shared" si="19"/>
        <v>67.666666666666671</v>
      </c>
      <c r="K59" s="60">
        <f t="shared" si="20"/>
        <v>67.666666666666671</v>
      </c>
      <c r="L59" s="60" t="str">
        <f t="shared" si="21"/>
        <v>XXX</v>
      </c>
      <c r="M59" s="60">
        <f t="shared" si="22"/>
        <v>53.000000000000007</v>
      </c>
      <c r="O59" s="58">
        <v>57.682664558207101</v>
      </c>
      <c r="P59" s="58">
        <v>57.7003323285928</v>
      </c>
      <c r="Q59" s="58">
        <v>73.814873991384189</v>
      </c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3.82</v>
      </c>
      <c r="Z59" s="7">
        <v>4.0199999999999996</v>
      </c>
      <c r="AA59" s="7">
        <v>4.0599999999999996</v>
      </c>
      <c r="AB59" s="7">
        <v>4.0599999999999996</v>
      </c>
      <c r="AC59" s="7" t="s">
        <v>264</v>
      </c>
      <c r="AD59" s="7">
        <v>3.18</v>
      </c>
    </row>
    <row r="60" spans="1:30" x14ac:dyDescent="0.2">
      <c r="A60" s="19" t="s">
        <v>69</v>
      </c>
      <c r="B60" s="57"/>
      <c r="C60" s="60" t="str">
        <f t="shared" si="12"/>
        <v>XXX</v>
      </c>
      <c r="D60" s="60" t="str">
        <f t="shared" si="13"/>
        <v>XXX</v>
      </c>
      <c r="E60" s="60" t="str">
        <f t="shared" si="14"/>
        <v>XXX</v>
      </c>
      <c r="F60" s="60" t="str">
        <f t="shared" si="15"/>
        <v>XXX</v>
      </c>
      <c r="G60" s="60">
        <f t="shared" si="16"/>
        <v>54.000000000000007</v>
      </c>
      <c r="H60" s="60">
        <f t="shared" si="17"/>
        <v>57.500000000000007</v>
      </c>
      <c r="I60" s="60">
        <f t="shared" si="18"/>
        <v>64</v>
      </c>
      <c r="J60" s="60">
        <f t="shared" si="19"/>
        <v>63</v>
      </c>
      <c r="K60" s="60">
        <f t="shared" si="20"/>
        <v>59.833333333333336</v>
      </c>
      <c r="L60" s="60" t="str">
        <f t="shared" si="21"/>
        <v>XXX</v>
      </c>
      <c r="M60" s="60">
        <f t="shared" si="22"/>
        <v>63.166666666666671</v>
      </c>
      <c r="O60" s="58">
        <v>62.247056991798097</v>
      </c>
      <c r="P60" s="58">
        <v>60.077399879338799</v>
      </c>
      <c r="Q60" s="58">
        <v>53.789998355932212</v>
      </c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3.24</v>
      </c>
      <c r="Y60" s="7">
        <v>3.45</v>
      </c>
      <c r="Z60" s="7">
        <v>3.84</v>
      </c>
      <c r="AA60" s="7">
        <v>3.78</v>
      </c>
      <c r="AB60" s="7">
        <v>3.59</v>
      </c>
      <c r="AC60" s="7" t="s">
        <v>264</v>
      </c>
      <c r="AD60" s="7">
        <v>3.79</v>
      </c>
    </row>
    <row r="61" spans="1:30" x14ac:dyDescent="0.2">
      <c r="A61" s="19" t="s">
        <v>70</v>
      </c>
      <c r="B61" s="57"/>
      <c r="C61" s="60">
        <f t="shared" si="12"/>
        <v>65</v>
      </c>
      <c r="D61" s="60">
        <f t="shared" si="13"/>
        <v>67</v>
      </c>
      <c r="E61" s="60">
        <f t="shared" si="14"/>
        <v>60.666666666666671</v>
      </c>
      <c r="F61" s="60">
        <f t="shared" si="15"/>
        <v>59.333333333333336</v>
      </c>
      <c r="G61" s="60">
        <f t="shared" si="16"/>
        <v>55.666666666666671</v>
      </c>
      <c r="H61" s="60">
        <f t="shared" si="17"/>
        <v>49.333333333333336</v>
      </c>
      <c r="I61" s="60">
        <f t="shared" si="18"/>
        <v>46</v>
      </c>
      <c r="J61" s="60">
        <f t="shared" si="19"/>
        <v>53.833333333333336</v>
      </c>
      <c r="K61" s="60">
        <f t="shared" si="20"/>
        <v>56.166666666666671</v>
      </c>
      <c r="L61" s="60">
        <f t="shared" si="21"/>
        <v>49.333333333333336</v>
      </c>
      <c r="M61" s="60">
        <f t="shared" si="22"/>
        <v>47.333333333333336</v>
      </c>
      <c r="O61" s="58">
        <v>37.085680923331601</v>
      </c>
      <c r="P61" s="58">
        <v>41.249536596850497</v>
      </c>
      <c r="Q61" s="58">
        <v>41.249536597499997</v>
      </c>
      <c r="S61" s="7" t="s">
        <v>70</v>
      </c>
      <c r="T61" s="7">
        <v>3.9</v>
      </c>
      <c r="U61" s="7">
        <v>4.0199999999999996</v>
      </c>
      <c r="V61" s="7">
        <v>3.64</v>
      </c>
      <c r="W61" s="7">
        <v>3.56</v>
      </c>
      <c r="X61" s="7">
        <v>3.34</v>
      </c>
      <c r="Y61" s="7">
        <v>2.96</v>
      </c>
      <c r="Z61" s="7">
        <v>2.76</v>
      </c>
      <c r="AA61" s="7">
        <v>3.23</v>
      </c>
      <c r="AB61" s="7">
        <v>3.37</v>
      </c>
      <c r="AC61" s="7">
        <v>2.96</v>
      </c>
      <c r="AD61" s="7">
        <v>2.84</v>
      </c>
    </row>
    <row r="62" spans="1:30" x14ac:dyDescent="0.2">
      <c r="A62" s="19" t="s">
        <v>71</v>
      </c>
      <c r="B62" s="57"/>
      <c r="C62" s="60">
        <f t="shared" si="12"/>
        <v>91.166666666666671</v>
      </c>
      <c r="D62" s="60">
        <f t="shared" si="13"/>
        <v>92.166666666666671</v>
      </c>
      <c r="E62" s="60">
        <f t="shared" si="14"/>
        <v>89.666666666666671</v>
      </c>
      <c r="F62" s="60">
        <f t="shared" si="15"/>
        <v>87.5</v>
      </c>
      <c r="G62" s="60">
        <f t="shared" si="16"/>
        <v>87.166666666666686</v>
      </c>
      <c r="H62" s="60">
        <f t="shared" si="17"/>
        <v>88.166666666666671</v>
      </c>
      <c r="I62" s="60">
        <f t="shared" si="18"/>
        <v>85.833333333333343</v>
      </c>
      <c r="J62" s="60">
        <f t="shared" si="19"/>
        <v>83.5</v>
      </c>
      <c r="K62" s="60">
        <f t="shared" si="20"/>
        <v>83.333333333333343</v>
      </c>
      <c r="L62" s="60">
        <f t="shared" si="21"/>
        <v>81.000000000000014</v>
      </c>
      <c r="M62" s="60">
        <f t="shared" si="22"/>
        <v>85.166666666666671</v>
      </c>
      <c r="O62" s="58">
        <v>79.929538446737794</v>
      </c>
      <c r="P62" s="58">
        <v>79.509994331571605</v>
      </c>
      <c r="Q62" s="58">
        <v>77.752856534929379</v>
      </c>
      <c r="S62" s="7" t="s">
        <v>71</v>
      </c>
      <c r="T62" s="7">
        <v>5.47</v>
      </c>
      <c r="U62" s="7">
        <v>5.53</v>
      </c>
      <c r="V62" s="7">
        <v>5.38</v>
      </c>
      <c r="W62" s="7">
        <v>5.25</v>
      </c>
      <c r="X62" s="7">
        <v>5.23</v>
      </c>
      <c r="Y62" s="7">
        <v>5.29</v>
      </c>
      <c r="Z62" s="7">
        <v>5.15</v>
      </c>
      <c r="AA62" s="7">
        <v>5.01</v>
      </c>
      <c r="AB62" s="7">
        <v>5</v>
      </c>
      <c r="AC62" s="7">
        <v>4.8600000000000003</v>
      </c>
      <c r="AD62" s="7">
        <v>5.1100000000000003</v>
      </c>
    </row>
    <row r="63" spans="1:30" x14ac:dyDescent="0.2">
      <c r="A63" s="19" t="s">
        <v>72</v>
      </c>
      <c r="B63" s="57"/>
      <c r="C63" s="60">
        <f t="shared" si="12"/>
        <v>107.83333333333334</v>
      </c>
      <c r="D63" s="60">
        <f t="shared" si="13"/>
        <v>110.83333333333334</v>
      </c>
      <c r="E63" s="60">
        <f t="shared" si="14"/>
        <v>110.16666666666669</v>
      </c>
      <c r="F63" s="60">
        <f t="shared" si="15"/>
        <v>109.33333333333333</v>
      </c>
      <c r="G63" s="60">
        <f t="shared" si="16"/>
        <v>108.33333333333334</v>
      </c>
      <c r="H63" s="60">
        <f t="shared" si="17"/>
        <v>106.66666666666669</v>
      </c>
      <c r="I63" s="60">
        <f t="shared" si="18"/>
        <v>105.33333333333334</v>
      </c>
      <c r="J63" s="60">
        <f t="shared" si="19"/>
        <v>105.33333333333334</v>
      </c>
      <c r="K63" s="60">
        <f t="shared" si="20"/>
        <v>105.83333333333333</v>
      </c>
      <c r="L63" s="60">
        <f t="shared" si="21"/>
        <v>106.00000000000001</v>
      </c>
      <c r="M63" s="60">
        <f t="shared" si="22"/>
        <v>104.5</v>
      </c>
      <c r="O63" s="58">
        <v>94.754722311132099</v>
      </c>
      <c r="P63" s="58">
        <v>95.334621272664293</v>
      </c>
      <c r="Q63" s="58">
        <v>95.420919367655372</v>
      </c>
      <c r="S63" s="7" t="s">
        <v>72</v>
      </c>
      <c r="T63" s="7">
        <v>6.47</v>
      </c>
      <c r="U63" s="7">
        <v>6.65</v>
      </c>
      <c r="V63" s="7">
        <v>6.61</v>
      </c>
      <c r="W63" s="7">
        <v>6.56</v>
      </c>
      <c r="X63" s="7">
        <v>6.5</v>
      </c>
      <c r="Y63" s="7">
        <v>6.4</v>
      </c>
      <c r="Z63" s="7">
        <v>6.32</v>
      </c>
      <c r="AA63" s="7">
        <v>6.32</v>
      </c>
      <c r="AB63" s="7">
        <v>6.35</v>
      </c>
      <c r="AC63" s="7">
        <v>6.36</v>
      </c>
      <c r="AD63" s="7">
        <v>6.27</v>
      </c>
    </row>
    <row r="64" spans="1:30" x14ac:dyDescent="0.2">
      <c r="A64" s="19" t="s">
        <v>73</v>
      </c>
      <c r="B64" s="57"/>
      <c r="C64" s="60">
        <f t="shared" si="12"/>
        <v>81.333333333333343</v>
      </c>
      <c r="D64" s="60">
        <f t="shared" si="13"/>
        <v>82.500000000000014</v>
      </c>
      <c r="E64" s="60">
        <f t="shared" si="14"/>
        <v>83.000000000000014</v>
      </c>
      <c r="F64" s="60">
        <f t="shared" si="15"/>
        <v>78.666666666666671</v>
      </c>
      <c r="G64" s="60">
        <f t="shared" si="16"/>
        <v>76.333333333333343</v>
      </c>
      <c r="H64" s="60">
        <f t="shared" si="17"/>
        <v>79.5</v>
      </c>
      <c r="I64" s="60">
        <f t="shared" si="18"/>
        <v>75.500000000000014</v>
      </c>
      <c r="J64" s="60">
        <f t="shared" si="19"/>
        <v>65.166666666666671</v>
      </c>
      <c r="K64" s="60">
        <f t="shared" si="20"/>
        <v>64.666666666666671</v>
      </c>
      <c r="L64" s="60">
        <f t="shared" si="21"/>
        <v>72.333333333333343</v>
      </c>
      <c r="M64" s="60">
        <f t="shared" si="22"/>
        <v>73</v>
      </c>
      <c r="O64" s="58">
        <v>58.018456004343697</v>
      </c>
      <c r="P64" s="58">
        <v>58.681058079765698</v>
      </c>
      <c r="Q64" s="58">
        <v>56.376831346101696</v>
      </c>
      <c r="S64" s="7" t="s">
        <v>73</v>
      </c>
      <c r="T64" s="7">
        <v>4.88</v>
      </c>
      <c r="U64" s="7">
        <v>4.95</v>
      </c>
      <c r="V64" s="7">
        <v>4.9800000000000004</v>
      </c>
      <c r="W64" s="7">
        <v>4.72</v>
      </c>
      <c r="X64" s="7">
        <v>4.58</v>
      </c>
      <c r="Y64" s="7">
        <v>4.7699999999999996</v>
      </c>
      <c r="Z64" s="7">
        <v>4.53</v>
      </c>
      <c r="AA64" s="7">
        <v>3.91</v>
      </c>
      <c r="AB64" s="7">
        <v>3.88</v>
      </c>
      <c r="AC64" s="7">
        <v>4.34</v>
      </c>
      <c r="AD64" s="7">
        <v>4.38</v>
      </c>
    </row>
    <row r="65" spans="1:30" x14ac:dyDescent="0.2">
      <c r="A65" s="19" t="s">
        <v>74</v>
      </c>
      <c r="B65" s="57"/>
      <c r="C65" s="60">
        <f t="shared" si="12"/>
        <v>87.5</v>
      </c>
      <c r="D65" s="60">
        <f t="shared" si="13"/>
        <v>83.666666666666671</v>
      </c>
      <c r="E65" s="60">
        <f t="shared" si="14"/>
        <v>79.833333333333343</v>
      </c>
      <c r="F65" s="60">
        <f t="shared" si="15"/>
        <v>77.166666666666671</v>
      </c>
      <c r="G65" s="60">
        <f t="shared" si="16"/>
        <v>71.166666666666671</v>
      </c>
      <c r="H65" s="60">
        <f t="shared" si="17"/>
        <v>70.666666666666671</v>
      </c>
      <c r="I65" s="60">
        <f t="shared" si="18"/>
        <v>71.166666666666671</v>
      </c>
      <c r="J65" s="60">
        <f t="shared" si="19"/>
        <v>71.833333333333329</v>
      </c>
      <c r="K65" s="60">
        <f t="shared" si="20"/>
        <v>68.500000000000014</v>
      </c>
      <c r="L65" s="60">
        <f t="shared" si="21"/>
        <v>69</v>
      </c>
      <c r="M65" s="60">
        <f t="shared" si="22"/>
        <v>70.666666666666671</v>
      </c>
      <c r="O65" s="58">
        <v>76.171618296565697</v>
      </c>
      <c r="P65" s="58">
        <v>76.994974296549401</v>
      </c>
      <c r="Q65" s="58">
        <v>77.215302863333335</v>
      </c>
      <c r="S65" s="7" t="s">
        <v>74</v>
      </c>
      <c r="T65" s="7">
        <v>5.25</v>
      </c>
      <c r="U65" s="7">
        <v>5.0199999999999996</v>
      </c>
      <c r="V65" s="7">
        <v>4.79</v>
      </c>
      <c r="W65" s="7">
        <v>4.63</v>
      </c>
      <c r="X65" s="7">
        <v>4.2699999999999996</v>
      </c>
      <c r="Y65" s="7">
        <v>4.24</v>
      </c>
      <c r="Z65" s="7">
        <v>4.2699999999999996</v>
      </c>
      <c r="AA65" s="7">
        <v>4.3099999999999996</v>
      </c>
      <c r="AB65" s="7">
        <v>4.1100000000000003</v>
      </c>
      <c r="AC65" s="7">
        <v>4.1399999999999997</v>
      </c>
      <c r="AD65" s="7">
        <v>4.24</v>
      </c>
    </row>
    <row r="66" spans="1:30" x14ac:dyDescent="0.2">
      <c r="A66" s="19" t="s">
        <v>190</v>
      </c>
      <c r="B66" s="57"/>
      <c r="C66" s="60" t="str">
        <f t="shared" si="12"/>
        <v>XXX</v>
      </c>
      <c r="D66" s="60" t="str">
        <f t="shared" si="13"/>
        <v>XXX</v>
      </c>
      <c r="E66" s="60" t="str">
        <f t="shared" si="14"/>
        <v>XXX</v>
      </c>
      <c r="F66" s="60">
        <f t="shared" si="15"/>
        <v>75.500000000000014</v>
      </c>
      <c r="G66" s="60">
        <f t="shared" si="16"/>
        <v>77.333333333333329</v>
      </c>
      <c r="H66" s="60">
        <f t="shared" si="17"/>
        <v>80</v>
      </c>
      <c r="I66" s="60">
        <f t="shared" si="18"/>
        <v>73.166666666666671</v>
      </c>
      <c r="J66" s="60">
        <f t="shared" si="19"/>
        <v>64</v>
      </c>
      <c r="K66" s="60">
        <f t="shared" si="20"/>
        <v>69</v>
      </c>
      <c r="L66" s="60">
        <f t="shared" si="21"/>
        <v>72.833333333333343</v>
      </c>
      <c r="M66" s="60">
        <f t="shared" si="22"/>
        <v>74.166666666666671</v>
      </c>
      <c r="O66" s="58">
        <v>75.851605151188295</v>
      </c>
      <c r="P66" s="58">
        <v>76.061850203499503</v>
      </c>
      <c r="Q66" s="58">
        <v>72.820916535762706</v>
      </c>
      <c r="S66" s="7" t="s">
        <v>190</v>
      </c>
      <c r="T66" s="7" t="s">
        <v>264</v>
      </c>
      <c r="U66" s="7" t="s">
        <v>264</v>
      </c>
      <c r="V66" s="7" t="s">
        <v>264</v>
      </c>
      <c r="W66" s="7">
        <v>4.53</v>
      </c>
      <c r="X66" s="7">
        <v>4.6399999999999997</v>
      </c>
      <c r="Y66" s="7">
        <v>4.8</v>
      </c>
      <c r="Z66" s="7">
        <v>4.3899999999999997</v>
      </c>
      <c r="AA66" s="7">
        <v>3.84</v>
      </c>
      <c r="AB66" s="7">
        <v>4.1399999999999997</v>
      </c>
      <c r="AC66" s="7">
        <v>4.37</v>
      </c>
      <c r="AD66" s="7">
        <v>4.45</v>
      </c>
    </row>
    <row r="67" spans="1:30" x14ac:dyDescent="0.2">
      <c r="A67" s="19" t="s">
        <v>76</v>
      </c>
      <c r="C67" s="60" t="str">
        <f t="shared" si="12"/>
        <v>XXX</v>
      </c>
      <c r="D67" s="60" t="str">
        <f t="shared" si="13"/>
        <v>XXX</v>
      </c>
      <c r="E67" s="60" t="str">
        <f t="shared" si="14"/>
        <v>XXX</v>
      </c>
      <c r="F67" s="60" t="str">
        <f t="shared" si="15"/>
        <v>XXX</v>
      </c>
      <c r="G67" s="60" t="str">
        <f t="shared" si="16"/>
        <v>XXX</v>
      </c>
      <c r="H67" s="60" t="str">
        <f t="shared" si="17"/>
        <v>XXX</v>
      </c>
      <c r="I67" s="60" t="str">
        <f t="shared" si="18"/>
        <v>XXX</v>
      </c>
      <c r="J67" s="60" t="str">
        <f t="shared" si="19"/>
        <v>XXX</v>
      </c>
      <c r="K67" s="60" t="str">
        <f t="shared" si="20"/>
        <v>XXX</v>
      </c>
      <c r="L67" s="60" t="str">
        <f t="shared" si="21"/>
        <v>XXX</v>
      </c>
      <c r="M67" s="60" t="str">
        <f t="shared" si="22"/>
        <v>XXX</v>
      </c>
    </row>
    <row r="68" spans="1:30" x14ac:dyDescent="0.2">
      <c r="A68" s="19" t="s">
        <v>77</v>
      </c>
      <c r="B68" s="57"/>
      <c r="C68" s="60">
        <f t="shared" si="12"/>
        <v>94.166666666666686</v>
      </c>
      <c r="D68" s="60">
        <f t="shared" si="13"/>
        <v>99.000000000000014</v>
      </c>
      <c r="E68" s="60">
        <f t="shared" si="14"/>
        <v>101</v>
      </c>
      <c r="F68" s="60">
        <f t="shared" si="15"/>
        <v>103.16666666666669</v>
      </c>
      <c r="G68" s="60">
        <f t="shared" si="16"/>
        <v>101.5</v>
      </c>
      <c r="H68" s="60">
        <f t="shared" si="17"/>
        <v>100.83333333333334</v>
      </c>
      <c r="I68" s="60">
        <f t="shared" si="18"/>
        <v>98.333333333333343</v>
      </c>
      <c r="J68" s="60">
        <f t="shared" si="19"/>
        <v>98.166666666666671</v>
      </c>
      <c r="K68" s="60">
        <f t="shared" si="20"/>
        <v>100.16666666666667</v>
      </c>
      <c r="L68" s="60">
        <f t="shared" si="21"/>
        <v>96.666666666666671</v>
      </c>
      <c r="M68" s="60">
        <f t="shared" si="22"/>
        <v>90.666666666666686</v>
      </c>
      <c r="O68" s="58">
        <v>88.312504625716301</v>
      </c>
      <c r="P68" s="58">
        <v>87.774525071033395</v>
      </c>
      <c r="Q68" s="58">
        <v>87.2044287009887</v>
      </c>
      <c r="S68" s="7" t="s">
        <v>77</v>
      </c>
      <c r="T68" s="7">
        <v>5.65</v>
      </c>
      <c r="U68" s="7">
        <v>5.94</v>
      </c>
      <c r="V68" s="7">
        <v>6.06</v>
      </c>
      <c r="W68" s="7">
        <v>6.19</v>
      </c>
      <c r="X68" s="7">
        <v>6.09</v>
      </c>
      <c r="Y68" s="7">
        <v>6.05</v>
      </c>
      <c r="Z68" s="7">
        <v>5.9</v>
      </c>
      <c r="AA68" s="7">
        <v>5.89</v>
      </c>
      <c r="AB68" s="7">
        <v>6.01</v>
      </c>
      <c r="AC68" s="7">
        <v>5.8</v>
      </c>
      <c r="AD68" s="7">
        <v>5.44</v>
      </c>
    </row>
    <row r="69" spans="1:30" x14ac:dyDescent="0.2">
      <c r="A69" s="19" t="s">
        <v>78</v>
      </c>
      <c r="B69" s="57"/>
      <c r="C69" s="60">
        <f t="shared" si="12"/>
        <v>80.333333333333343</v>
      </c>
      <c r="D69" s="60">
        <f t="shared" si="13"/>
        <v>79.166666666666671</v>
      </c>
      <c r="E69" s="60">
        <f t="shared" si="14"/>
        <v>83.333333333333343</v>
      </c>
      <c r="F69" s="60">
        <f t="shared" si="15"/>
        <v>83.333333333333343</v>
      </c>
      <c r="G69" s="60">
        <f t="shared" si="16"/>
        <v>81.666666666666671</v>
      </c>
      <c r="H69" s="60">
        <f t="shared" si="17"/>
        <v>84.166666666666671</v>
      </c>
      <c r="I69" s="60">
        <f t="shared" si="18"/>
        <v>77.666666666666671</v>
      </c>
      <c r="J69" s="60">
        <f t="shared" si="19"/>
        <v>71.333333333333343</v>
      </c>
      <c r="K69" s="60">
        <f t="shared" si="20"/>
        <v>71.166666666666671</v>
      </c>
      <c r="L69" s="60">
        <f t="shared" si="21"/>
        <v>77.000000000000014</v>
      </c>
      <c r="M69" s="60">
        <f t="shared" si="22"/>
        <v>79.666666666666671</v>
      </c>
      <c r="O69" s="58">
        <v>81.056697674253698</v>
      </c>
      <c r="P69" s="58">
        <v>82.084456508742605</v>
      </c>
      <c r="Q69" s="58">
        <v>82.425133545098873</v>
      </c>
      <c r="S69" s="7" t="s">
        <v>78</v>
      </c>
      <c r="T69" s="7">
        <v>4.82</v>
      </c>
      <c r="U69" s="7">
        <v>4.75</v>
      </c>
      <c r="V69" s="7">
        <v>5</v>
      </c>
      <c r="W69" s="7">
        <v>5</v>
      </c>
      <c r="X69" s="7">
        <v>4.9000000000000004</v>
      </c>
      <c r="Y69" s="7">
        <v>5.05</v>
      </c>
      <c r="Z69" s="7">
        <v>4.66</v>
      </c>
      <c r="AA69" s="7">
        <v>4.28</v>
      </c>
      <c r="AB69" s="7">
        <v>4.2699999999999996</v>
      </c>
      <c r="AC69" s="7">
        <v>4.62</v>
      </c>
      <c r="AD69" s="7">
        <v>4.78</v>
      </c>
    </row>
    <row r="70" spans="1:30" x14ac:dyDescent="0.2">
      <c r="A70" s="19" t="s">
        <v>79</v>
      </c>
      <c r="B70" s="57"/>
      <c r="C70" s="60">
        <f t="shared" si="12"/>
        <v>75.166666666666671</v>
      </c>
      <c r="D70" s="60">
        <f t="shared" si="13"/>
        <v>76.666666666666671</v>
      </c>
      <c r="E70" s="60">
        <f t="shared" si="14"/>
        <v>75</v>
      </c>
      <c r="F70" s="60">
        <f t="shared" si="15"/>
        <v>77.500000000000014</v>
      </c>
      <c r="G70" s="60">
        <f t="shared" si="16"/>
        <v>77.333333333333329</v>
      </c>
      <c r="H70" s="60">
        <f t="shared" si="17"/>
        <v>78.166666666666686</v>
      </c>
      <c r="I70" s="60">
        <f t="shared" si="18"/>
        <v>78.166666666666686</v>
      </c>
      <c r="J70" s="60">
        <f t="shared" si="19"/>
        <v>75.333333333333329</v>
      </c>
      <c r="K70" s="60">
        <f t="shared" si="20"/>
        <v>73</v>
      </c>
      <c r="L70" s="60">
        <f t="shared" si="21"/>
        <v>70.166666666666671</v>
      </c>
      <c r="M70" s="60">
        <f t="shared" si="22"/>
        <v>70.833333333333343</v>
      </c>
      <c r="O70" s="58">
        <v>75.329571627190305</v>
      </c>
      <c r="P70" s="58">
        <v>75.350069926719698</v>
      </c>
      <c r="Q70" s="58">
        <v>76.956768530494358</v>
      </c>
      <c r="S70" s="7" t="s">
        <v>79</v>
      </c>
      <c r="T70" s="7">
        <v>4.51</v>
      </c>
      <c r="U70" s="7">
        <v>4.5999999999999996</v>
      </c>
      <c r="V70" s="7">
        <v>4.5</v>
      </c>
      <c r="W70" s="7">
        <v>4.6500000000000004</v>
      </c>
      <c r="X70" s="7">
        <v>4.6399999999999997</v>
      </c>
      <c r="Y70" s="7">
        <v>4.6900000000000004</v>
      </c>
      <c r="Z70" s="7">
        <v>4.6900000000000004</v>
      </c>
      <c r="AA70" s="7">
        <v>4.5199999999999996</v>
      </c>
      <c r="AB70" s="7">
        <v>4.38</v>
      </c>
      <c r="AC70" s="7">
        <v>4.21</v>
      </c>
      <c r="AD70" s="7">
        <v>4.25</v>
      </c>
    </row>
    <row r="71" spans="1:30" x14ac:dyDescent="0.2">
      <c r="A71" s="19" t="s">
        <v>80</v>
      </c>
      <c r="B71" s="57"/>
      <c r="C71" s="60">
        <f t="shared" si="12"/>
        <v>54.166666666666671</v>
      </c>
      <c r="D71" s="60">
        <f t="shared" si="13"/>
        <v>60.5</v>
      </c>
      <c r="E71" s="60">
        <f t="shared" si="14"/>
        <v>62.000000000000007</v>
      </c>
      <c r="F71" s="60">
        <f t="shared" si="15"/>
        <v>59.833333333333336</v>
      </c>
      <c r="G71" s="60">
        <f t="shared" si="16"/>
        <v>57.666666666666671</v>
      </c>
      <c r="H71" s="60">
        <f t="shared" si="17"/>
        <v>61.833333333333336</v>
      </c>
      <c r="I71" s="60">
        <f t="shared" si="18"/>
        <v>62.833333333333336</v>
      </c>
      <c r="J71" s="60">
        <f t="shared" si="19"/>
        <v>58.5</v>
      </c>
      <c r="K71" s="60">
        <f t="shared" si="20"/>
        <v>56.333333333333336</v>
      </c>
      <c r="L71" s="60">
        <f t="shared" si="21"/>
        <v>58.166666666666671</v>
      </c>
      <c r="M71" s="60">
        <f t="shared" si="22"/>
        <v>60.166666666666671</v>
      </c>
      <c r="O71" s="58">
        <v>44.305343074601197</v>
      </c>
      <c r="P71" s="58">
        <v>44.4698342875488</v>
      </c>
      <c r="Q71" s="58">
        <v>43.284575066666669</v>
      </c>
      <c r="S71" s="7" t="s">
        <v>80</v>
      </c>
      <c r="T71" s="7">
        <v>3.25</v>
      </c>
      <c r="U71" s="7">
        <v>3.63</v>
      </c>
      <c r="V71" s="7">
        <v>3.72</v>
      </c>
      <c r="W71" s="7">
        <v>3.59</v>
      </c>
      <c r="X71" s="7">
        <v>3.46</v>
      </c>
      <c r="Y71" s="7">
        <v>3.71</v>
      </c>
      <c r="Z71" s="7">
        <v>3.77</v>
      </c>
      <c r="AA71" s="7">
        <v>3.51</v>
      </c>
      <c r="AB71" s="7">
        <v>3.38</v>
      </c>
      <c r="AC71" s="7">
        <v>3.49</v>
      </c>
      <c r="AD71" s="7">
        <v>3.61</v>
      </c>
    </row>
    <row r="72" spans="1:30" x14ac:dyDescent="0.2">
      <c r="A72" s="19" t="s">
        <v>81</v>
      </c>
      <c r="B72" s="57"/>
      <c r="C72" s="60">
        <f t="shared" si="12"/>
        <v>87.666666666666671</v>
      </c>
      <c r="D72" s="60">
        <f t="shared" si="13"/>
        <v>85.666666666666671</v>
      </c>
      <c r="E72" s="60">
        <f t="shared" si="14"/>
        <v>85.666666666666671</v>
      </c>
      <c r="F72" s="60">
        <f t="shared" si="15"/>
        <v>90.000000000000014</v>
      </c>
      <c r="G72" s="60">
        <f t="shared" si="16"/>
        <v>92.833333333333343</v>
      </c>
      <c r="H72" s="60">
        <f t="shared" si="17"/>
        <v>91</v>
      </c>
      <c r="I72" s="60">
        <f t="shared" si="18"/>
        <v>89.333333333333343</v>
      </c>
      <c r="J72" s="60">
        <f t="shared" si="19"/>
        <v>89.666666666666671</v>
      </c>
      <c r="K72" s="60">
        <f t="shared" si="20"/>
        <v>91.500000000000014</v>
      </c>
      <c r="L72" s="60">
        <f t="shared" si="21"/>
        <v>91.166666666666671</v>
      </c>
      <c r="M72" s="60">
        <f t="shared" si="22"/>
        <v>92.166666666666671</v>
      </c>
      <c r="O72" s="58">
        <v>89.755820035205005</v>
      </c>
      <c r="P72" s="58">
        <v>90.895937124560504</v>
      </c>
      <c r="Q72" s="58">
        <v>92.25556874583333</v>
      </c>
      <c r="S72" s="7" t="s">
        <v>81</v>
      </c>
      <c r="T72" s="7">
        <v>5.26</v>
      </c>
      <c r="U72" s="7">
        <v>5.14</v>
      </c>
      <c r="V72" s="7">
        <v>5.14</v>
      </c>
      <c r="W72" s="7">
        <v>5.4</v>
      </c>
      <c r="X72" s="7">
        <v>5.57</v>
      </c>
      <c r="Y72" s="7">
        <v>5.46</v>
      </c>
      <c r="Z72" s="7">
        <v>5.36</v>
      </c>
      <c r="AA72" s="7">
        <v>5.38</v>
      </c>
      <c r="AB72" s="7">
        <v>5.49</v>
      </c>
      <c r="AC72" s="7">
        <v>5.47</v>
      </c>
      <c r="AD72" s="7">
        <v>5.53</v>
      </c>
    </row>
    <row r="73" spans="1:30" x14ac:dyDescent="0.2">
      <c r="A73" s="19" t="s">
        <v>82</v>
      </c>
      <c r="B73" s="57"/>
      <c r="C73" s="60">
        <f t="shared" si="12"/>
        <v>99.333333333333343</v>
      </c>
      <c r="D73" s="60">
        <f t="shared" si="13"/>
        <v>102.33333333333333</v>
      </c>
      <c r="E73" s="60">
        <f t="shared" si="14"/>
        <v>103.33333333333334</v>
      </c>
      <c r="F73" s="60">
        <f t="shared" si="15"/>
        <v>100.66666666666667</v>
      </c>
      <c r="G73" s="60">
        <f t="shared" si="16"/>
        <v>95.333333333333343</v>
      </c>
      <c r="H73" s="60">
        <f t="shared" si="17"/>
        <v>96</v>
      </c>
      <c r="I73" s="60">
        <f t="shared" si="18"/>
        <v>98</v>
      </c>
      <c r="J73" s="60">
        <f t="shared" si="19"/>
        <v>87.166666666666686</v>
      </c>
      <c r="K73" s="60">
        <f t="shared" si="20"/>
        <v>79.5</v>
      </c>
      <c r="L73" s="60">
        <f t="shared" si="21"/>
        <v>86.333333333333329</v>
      </c>
      <c r="M73" s="60">
        <f t="shared" si="22"/>
        <v>86.166666666666671</v>
      </c>
      <c r="O73" s="58">
        <v>87.288167490762206</v>
      </c>
      <c r="P73" s="58">
        <v>86.320805631879907</v>
      </c>
      <c r="Q73" s="58">
        <v>85.712216458432209</v>
      </c>
      <c r="S73" s="7" t="s">
        <v>82</v>
      </c>
      <c r="T73" s="7">
        <v>5.96</v>
      </c>
      <c r="U73" s="7">
        <v>6.14</v>
      </c>
      <c r="V73" s="7">
        <v>6.2</v>
      </c>
      <c r="W73" s="7">
        <v>6.04</v>
      </c>
      <c r="X73" s="7">
        <v>5.72</v>
      </c>
      <c r="Y73" s="7">
        <v>5.76</v>
      </c>
      <c r="Z73" s="7">
        <v>5.88</v>
      </c>
      <c r="AA73" s="7">
        <v>5.23</v>
      </c>
      <c r="AB73" s="7">
        <v>4.7699999999999996</v>
      </c>
      <c r="AC73" s="7">
        <v>5.18</v>
      </c>
      <c r="AD73" s="7">
        <v>5.17</v>
      </c>
    </row>
    <row r="74" spans="1:30" x14ac:dyDescent="0.2">
      <c r="A74" s="19" t="s">
        <v>83</v>
      </c>
      <c r="B74" s="57"/>
      <c r="C74" s="60">
        <f t="shared" si="12"/>
        <v>74.666666666666686</v>
      </c>
      <c r="D74" s="60">
        <f t="shared" si="13"/>
        <v>75.833333333333343</v>
      </c>
      <c r="E74" s="60">
        <f t="shared" si="14"/>
        <v>77.166666666666671</v>
      </c>
      <c r="F74" s="60">
        <f t="shared" si="15"/>
        <v>76.333333333333343</v>
      </c>
      <c r="G74" s="60">
        <f t="shared" si="16"/>
        <v>73</v>
      </c>
      <c r="H74" s="60">
        <f t="shared" si="17"/>
        <v>80.166666666666671</v>
      </c>
      <c r="I74" s="60">
        <f t="shared" si="18"/>
        <v>82.500000000000014</v>
      </c>
      <c r="J74" s="60">
        <f t="shared" si="19"/>
        <v>77.666666666666671</v>
      </c>
      <c r="K74" s="60">
        <f t="shared" si="20"/>
        <v>80</v>
      </c>
      <c r="L74" s="60">
        <f t="shared" si="21"/>
        <v>83.5</v>
      </c>
      <c r="M74" s="60">
        <f t="shared" si="22"/>
        <v>82.333333333333343</v>
      </c>
      <c r="O74" s="58">
        <v>75.907831377602193</v>
      </c>
      <c r="P74" s="58">
        <v>76.301798292641195</v>
      </c>
      <c r="Q74" s="58">
        <v>72.458064638968921</v>
      </c>
      <c r="S74" s="7" t="s">
        <v>83</v>
      </c>
      <c r="T74" s="7">
        <v>4.4800000000000004</v>
      </c>
      <c r="U74" s="7">
        <v>4.55</v>
      </c>
      <c r="V74" s="7">
        <v>4.63</v>
      </c>
      <c r="W74" s="7">
        <v>4.58</v>
      </c>
      <c r="X74" s="7">
        <v>4.38</v>
      </c>
      <c r="Y74" s="7">
        <v>4.8099999999999996</v>
      </c>
      <c r="Z74" s="7">
        <v>4.95</v>
      </c>
      <c r="AA74" s="7">
        <v>4.66</v>
      </c>
      <c r="AB74" s="7">
        <v>4.8</v>
      </c>
      <c r="AC74" s="7">
        <v>5.01</v>
      </c>
      <c r="AD74" s="7">
        <v>4.9400000000000004</v>
      </c>
    </row>
    <row r="75" spans="1:30" x14ac:dyDescent="0.2">
      <c r="A75" s="19" t="s">
        <v>84</v>
      </c>
      <c r="B75" s="57"/>
      <c r="C75" s="60">
        <f t="shared" si="12"/>
        <v>57</v>
      </c>
      <c r="D75" s="60">
        <f t="shared" si="13"/>
        <v>61.000000000000007</v>
      </c>
      <c r="E75" s="60">
        <f t="shared" si="14"/>
        <v>59.833333333333336</v>
      </c>
      <c r="F75" s="60">
        <f t="shared" si="15"/>
        <v>60.5</v>
      </c>
      <c r="G75" s="60">
        <f t="shared" si="16"/>
        <v>60.666666666666671</v>
      </c>
      <c r="H75" s="60">
        <f t="shared" si="17"/>
        <v>61.833333333333336</v>
      </c>
      <c r="I75" s="60">
        <f t="shared" si="18"/>
        <v>61.5</v>
      </c>
      <c r="J75" s="60">
        <f t="shared" si="19"/>
        <v>56.333333333333336</v>
      </c>
      <c r="K75" s="60">
        <f t="shared" si="20"/>
        <v>51.333333333333336</v>
      </c>
      <c r="L75" s="60">
        <f t="shared" si="21"/>
        <v>52.000000000000007</v>
      </c>
      <c r="M75" s="60">
        <f t="shared" si="22"/>
        <v>57.500000000000007</v>
      </c>
      <c r="O75" s="58">
        <v>66.896735232427602</v>
      </c>
      <c r="P75" s="58">
        <v>68.283841859998404</v>
      </c>
      <c r="Q75" s="58">
        <v>65.674143684632767</v>
      </c>
      <c r="S75" s="7" t="s">
        <v>84</v>
      </c>
      <c r="T75" s="7">
        <v>3.42</v>
      </c>
      <c r="U75" s="7">
        <v>3.66</v>
      </c>
      <c r="V75" s="7">
        <v>3.59</v>
      </c>
      <c r="W75" s="7">
        <v>3.63</v>
      </c>
      <c r="X75" s="7">
        <v>3.64</v>
      </c>
      <c r="Y75" s="7">
        <v>3.71</v>
      </c>
      <c r="Z75" s="7">
        <v>3.69</v>
      </c>
      <c r="AA75" s="7">
        <v>3.38</v>
      </c>
      <c r="AB75" s="7">
        <v>3.08</v>
      </c>
      <c r="AC75" s="7">
        <v>3.12</v>
      </c>
      <c r="AD75" s="7">
        <v>3.45</v>
      </c>
    </row>
    <row r="76" spans="1:30" x14ac:dyDescent="0.2">
      <c r="A76" s="19" t="s">
        <v>191</v>
      </c>
      <c r="B76" s="57"/>
      <c r="C76" s="60">
        <f t="shared" si="12"/>
        <v>89.833333333333329</v>
      </c>
      <c r="D76" s="60">
        <f t="shared" si="13"/>
        <v>93.333333333333329</v>
      </c>
      <c r="E76" s="60">
        <f t="shared" si="14"/>
        <v>90.000000000000014</v>
      </c>
      <c r="F76" s="60">
        <f t="shared" si="15"/>
        <v>82.333333333333343</v>
      </c>
      <c r="G76" s="60">
        <f t="shared" si="16"/>
        <v>85.166666666666671</v>
      </c>
      <c r="H76" s="60">
        <f t="shared" si="17"/>
        <v>89</v>
      </c>
      <c r="I76" s="60">
        <f t="shared" si="18"/>
        <v>81.5</v>
      </c>
      <c r="J76" s="60">
        <f t="shared" si="19"/>
        <v>73.833333333333329</v>
      </c>
      <c r="K76" s="60">
        <f t="shared" si="20"/>
        <v>77.666666666666671</v>
      </c>
      <c r="L76" s="60">
        <f t="shared" si="21"/>
        <v>84</v>
      </c>
      <c r="M76" s="60">
        <f t="shared" si="22"/>
        <v>82.666666666666671</v>
      </c>
      <c r="O76" s="58">
        <v>84.101157534483505</v>
      </c>
      <c r="P76" s="58">
        <v>86.377286672370303</v>
      </c>
      <c r="Q76" s="58">
        <v>85.249116122951989</v>
      </c>
      <c r="S76" s="7" t="s">
        <v>191</v>
      </c>
      <c r="T76" s="7">
        <v>5.39</v>
      </c>
      <c r="U76" s="7">
        <v>5.6</v>
      </c>
      <c r="V76" s="7">
        <v>5.4</v>
      </c>
      <c r="W76" s="7">
        <v>4.9400000000000004</v>
      </c>
      <c r="X76" s="7">
        <v>5.1100000000000003</v>
      </c>
      <c r="Y76" s="7">
        <v>5.34</v>
      </c>
      <c r="Z76" s="7">
        <v>4.8899999999999997</v>
      </c>
      <c r="AA76" s="7">
        <v>4.43</v>
      </c>
      <c r="AB76" s="7">
        <v>4.66</v>
      </c>
      <c r="AC76" s="7">
        <v>5.04</v>
      </c>
      <c r="AD76" s="7">
        <v>4.96</v>
      </c>
    </row>
    <row r="77" spans="1:30" x14ac:dyDescent="0.2">
      <c r="A77" s="19" t="s">
        <v>86</v>
      </c>
      <c r="B77" s="57"/>
      <c r="C77" s="60">
        <f t="shared" ref="C77:C140" si="23">IF(ISNUMBER(T77),((T77)*(100/6)),"XXX")</f>
        <v>95.500000000000014</v>
      </c>
      <c r="D77" s="60">
        <f t="shared" ref="D77:D140" si="24">IF(ISNUMBER(U77),((U77)*(100/6)),"XXX")</f>
        <v>95.833333333333343</v>
      </c>
      <c r="E77" s="60">
        <f t="shared" ref="E77:E140" si="25">IF(ISNUMBER(V77),((V77)*(100/6)),"XXX")</f>
        <v>96.833333333333329</v>
      </c>
      <c r="F77" s="60">
        <f t="shared" ref="F77:F140" si="26">IF(ISNUMBER(W77),((W77)*(100/6)),"XXX")</f>
        <v>99.166666666666671</v>
      </c>
      <c r="G77" s="60">
        <f t="shared" ref="G77:G140" si="27">IF(ISNUMBER(X77),((X77)*(100/6)),"XXX")</f>
        <v>94.5</v>
      </c>
      <c r="H77" s="60">
        <f t="shared" ref="H77:H140" si="28">IF(ISNUMBER(Y77),((Y77)*(100/6)),"XXX")</f>
        <v>93.500000000000014</v>
      </c>
      <c r="I77" s="60">
        <f t="shared" ref="I77:I140" si="29">IF(ISNUMBER(Z77),((Z77)*(100/6)),"XXX")</f>
        <v>93.000000000000014</v>
      </c>
      <c r="J77" s="60">
        <f t="shared" ref="J77:J140" si="30">IF(ISNUMBER(AA77),((AA77)*(100/6)),"XXX")</f>
        <v>85</v>
      </c>
      <c r="K77" s="60">
        <f t="shared" ref="K77:K140" si="31">IF(ISNUMBER(AB77),((AB77)*(100/6)),"XXX")</f>
        <v>87.5</v>
      </c>
      <c r="L77" s="60">
        <f t="shared" ref="L77:L140" si="32">IF(ISNUMBER(AC77),((AC77)*(100/6)),"XXX")</f>
        <v>88.833333333333343</v>
      </c>
      <c r="M77" s="60">
        <f t="shared" ref="M77:M140" si="33">IF(ISNUMBER(AD77),((AD77)*(100/6)),"XXX")</f>
        <v>83.5</v>
      </c>
      <c r="O77" s="58">
        <v>82.261872165011894</v>
      </c>
      <c r="P77" s="58">
        <v>82.947339885527796</v>
      </c>
      <c r="Q77" s="58">
        <v>82.26327430125707</v>
      </c>
      <c r="S77" s="7" t="s">
        <v>86</v>
      </c>
      <c r="T77" s="7">
        <v>5.73</v>
      </c>
      <c r="U77" s="7">
        <v>5.75</v>
      </c>
      <c r="V77" s="7">
        <v>5.81</v>
      </c>
      <c r="W77" s="7">
        <v>5.95</v>
      </c>
      <c r="X77" s="7">
        <v>5.67</v>
      </c>
      <c r="Y77" s="7">
        <v>5.61</v>
      </c>
      <c r="Z77" s="7">
        <v>5.58</v>
      </c>
      <c r="AA77" s="7">
        <v>5.0999999999999996</v>
      </c>
      <c r="AB77" s="7">
        <v>5.25</v>
      </c>
      <c r="AC77" s="7">
        <v>5.33</v>
      </c>
      <c r="AD77" s="7">
        <v>5.01</v>
      </c>
    </row>
    <row r="78" spans="1:30" x14ac:dyDescent="0.2">
      <c r="A78" s="19" t="s">
        <v>177</v>
      </c>
      <c r="B78" s="57"/>
      <c r="C78" s="60">
        <f t="shared" si="23"/>
        <v>61.5</v>
      </c>
      <c r="D78" s="60">
        <f t="shared" si="24"/>
        <v>66.833333333333329</v>
      </c>
      <c r="E78" s="60">
        <f t="shared" si="25"/>
        <v>65.666666666666671</v>
      </c>
      <c r="F78" s="60">
        <f t="shared" si="26"/>
        <v>66.666666666666671</v>
      </c>
      <c r="G78" s="60">
        <f t="shared" si="27"/>
        <v>70.500000000000014</v>
      </c>
      <c r="H78" s="60">
        <f t="shared" si="28"/>
        <v>72.166666666666671</v>
      </c>
      <c r="I78" s="60">
        <f t="shared" si="29"/>
        <v>66.500000000000014</v>
      </c>
      <c r="J78" s="60">
        <f t="shared" si="30"/>
        <v>66</v>
      </c>
      <c r="K78" s="60">
        <f t="shared" si="31"/>
        <v>64.5</v>
      </c>
      <c r="L78" s="60">
        <f t="shared" si="32"/>
        <v>63</v>
      </c>
      <c r="M78" s="60">
        <f t="shared" si="33"/>
        <v>68.666666666666671</v>
      </c>
      <c r="O78" s="58">
        <v>69.378844599702006</v>
      </c>
      <c r="P78" s="58">
        <v>70.061861326763704</v>
      </c>
      <c r="Q78" s="58">
        <v>67.480027236525416</v>
      </c>
      <c r="S78" s="7" t="s">
        <v>177</v>
      </c>
      <c r="T78" s="7">
        <v>3.69</v>
      </c>
      <c r="U78" s="7">
        <v>4.01</v>
      </c>
      <c r="V78" s="7">
        <v>3.94</v>
      </c>
      <c r="W78" s="7">
        <v>4</v>
      </c>
      <c r="X78" s="7">
        <v>4.2300000000000004</v>
      </c>
      <c r="Y78" s="7">
        <v>4.33</v>
      </c>
      <c r="Z78" s="7">
        <v>3.99</v>
      </c>
      <c r="AA78" s="7">
        <v>3.96</v>
      </c>
      <c r="AB78" s="7">
        <v>3.87</v>
      </c>
      <c r="AC78" s="7">
        <v>3.78</v>
      </c>
      <c r="AD78" s="7">
        <v>4.12</v>
      </c>
    </row>
    <row r="79" spans="1:30" x14ac:dyDescent="0.2">
      <c r="A79" s="19" t="s">
        <v>192</v>
      </c>
      <c r="B79" s="57"/>
      <c r="C79" s="60" t="str">
        <f t="shared" si="23"/>
        <v>XXX</v>
      </c>
      <c r="D79" s="60" t="str">
        <f t="shared" si="24"/>
        <v>XXX</v>
      </c>
      <c r="E79" s="60" t="str">
        <f t="shared" si="25"/>
        <v>XXX</v>
      </c>
      <c r="F79" s="60" t="str">
        <f t="shared" si="26"/>
        <v>XXX</v>
      </c>
      <c r="G79" s="60" t="str">
        <f t="shared" si="27"/>
        <v>XXX</v>
      </c>
      <c r="H79" s="60" t="str">
        <f t="shared" si="28"/>
        <v>XXX</v>
      </c>
      <c r="I79" s="60">
        <f t="shared" si="29"/>
        <v>81.166666666666671</v>
      </c>
      <c r="J79" s="60">
        <f t="shared" si="30"/>
        <v>80</v>
      </c>
      <c r="K79" s="60">
        <f t="shared" si="31"/>
        <v>80.5</v>
      </c>
      <c r="L79" s="60">
        <f t="shared" si="32"/>
        <v>80.166666666666671</v>
      </c>
      <c r="M79" s="60">
        <f t="shared" si="33"/>
        <v>79.166666666666671</v>
      </c>
      <c r="O79" s="58">
        <v>74.539340946328593</v>
      </c>
      <c r="P79" s="58">
        <v>73.0502238787343</v>
      </c>
      <c r="Q79" s="58">
        <v>73.965233292316384</v>
      </c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4.87</v>
      </c>
      <c r="AA79" s="7">
        <v>4.8</v>
      </c>
      <c r="AB79" s="7">
        <v>4.83</v>
      </c>
      <c r="AC79" s="7">
        <v>4.8099999999999996</v>
      </c>
      <c r="AD79" s="7">
        <v>4.75</v>
      </c>
    </row>
    <row r="80" spans="1:30" x14ac:dyDescent="0.2">
      <c r="A80" s="19" t="s">
        <v>88</v>
      </c>
      <c r="B80" s="57"/>
      <c r="C80" s="60">
        <f t="shared" si="23"/>
        <v>88.166666666666671</v>
      </c>
      <c r="D80" s="60">
        <f t="shared" si="24"/>
        <v>94.166666666666686</v>
      </c>
      <c r="E80" s="60">
        <f t="shared" si="25"/>
        <v>94</v>
      </c>
      <c r="F80" s="60">
        <f t="shared" si="26"/>
        <v>91.500000000000014</v>
      </c>
      <c r="G80" s="60">
        <f t="shared" si="27"/>
        <v>86.500000000000014</v>
      </c>
      <c r="H80" s="60">
        <f t="shared" si="28"/>
        <v>89.333333333333343</v>
      </c>
      <c r="I80" s="60">
        <f t="shared" si="29"/>
        <v>90.666666666666686</v>
      </c>
      <c r="J80" s="60">
        <f t="shared" si="30"/>
        <v>88.833333333333343</v>
      </c>
      <c r="K80" s="60">
        <f t="shared" si="31"/>
        <v>91.833333333333343</v>
      </c>
      <c r="L80" s="60">
        <f t="shared" si="32"/>
        <v>88.000000000000014</v>
      </c>
      <c r="M80" s="60">
        <f t="shared" si="33"/>
        <v>87.5</v>
      </c>
      <c r="O80" s="58">
        <v>79.776780789317698</v>
      </c>
      <c r="P80" s="58">
        <v>80.141482458620999</v>
      </c>
      <c r="Q80" s="58">
        <v>80.024047094025434</v>
      </c>
      <c r="S80" s="7" t="s">
        <v>88</v>
      </c>
      <c r="T80" s="7">
        <v>5.29</v>
      </c>
      <c r="U80" s="7">
        <v>5.65</v>
      </c>
      <c r="V80" s="7">
        <v>5.64</v>
      </c>
      <c r="W80" s="7">
        <v>5.49</v>
      </c>
      <c r="X80" s="7">
        <v>5.19</v>
      </c>
      <c r="Y80" s="7">
        <v>5.36</v>
      </c>
      <c r="Z80" s="7">
        <v>5.44</v>
      </c>
      <c r="AA80" s="7">
        <v>5.33</v>
      </c>
      <c r="AB80" s="7">
        <v>5.51</v>
      </c>
      <c r="AC80" s="7">
        <v>5.28</v>
      </c>
      <c r="AD80" s="7">
        <v>5.25</v>
      </c>
    </row>
    <row r="81" spans="1:30" x14ac:dyDescent="0.2">
      <c r="A81" s="19" t="s">
        <v>89</v>
      </c>
      <c r="B81" s="57"/>
      <c r="C81" s="60" t="str">
        <f t="shared" si="23"/>
        <v>XXX</v>
      </c>
      <c r="D81" s="60" t="str">
        <f t="shared" si="24"/>
        <v>XXX</v>
      </c>
      <c r="E81" s="60" t="str">
        <f t="shared" si="25"/>
        <v>XXX</v>
      </c>
      <c r="F81" s="60">
        <f t="shared" si="26"/>
        <v>74.166666666666671</v>
      </c>
      <c r="G81" s="60">
        <f t="shared" si="27"/>
        <v>72.166666666666671</v>
      </c>
      <c r="H81" s="60">
        <f t="shared" si="28"/>
        <v>73.333333333333343</v>
      </c>
      <c r="I81" s="60">
        <f t="shared" si="29"/>
        <v>64.166666666666671</v>
      </c>
      <c r="J81" s="60">
        <f t="shared" si="30"/>
        <v>55.666666666666671</v>
      </c>
      <c r="K81" s="60">
        <f t="shared" si="31"/>
        <v>57.666666666666671</v>
      </c>
      <c r="L81" s="60">
        <f t="shared" si="32"/>
        <v>60.833333333333336</v>
      </c>
      <c r="M81" s="60">
        <f t="shared" si="33"/>
        <v>59.5</v>
      </c>
      <c r="O81" s="58">
        <v>66.985949446893102</v>
      </c>
      <c r="P81" s="58">
        <v>69.646376053066007</v>
      </c>
      <c r="Q81" s="58">
        <v>69.495383889251414</v>
      </c>
      <c r="S81" s="7" t="s">
        <v>89</v>
      </c>
      <c r="T81" s="7" t="s">
        <v>264</v>
      </c>
      <c r="U81" s="7" t="s">
        <v>264</v>
      </c>
      <c r="V81" s="7" t="s">
        <v>264</v>
      </c>
      <c r="W81" s="7">
        <v>4.45</v>
      </c>
      <c r="X81" s="7">
        <v>4.33</v>
      </c>
      <c r="Y81" s="7">
        <v>4.4000000000000004</v>
      </c>
      <c r="Z81" s="7">
        <v>3.85</v>
      </c>
      <c r="AA81" s="7">
        <v>3.34</v>
      </c>
      <c r="AB81" s="7">
        <v>3.46</v>
      </c>
      <c r="AC81" s="7">
        <v>3.65</v>
      </c>
      <c r="AD81" s="7">
        <v>3.57</v>
      </c>
    </row>
    <row r="82" spans="1:30" x14ac:dyDescent="0.2">
      <c r="A82" s="19" t="s">
        <v>90</v>
      </c>
      <c r="B82" s="57"/>
      <c r="C82" s="60">
        <f t="shared" si="23"/>
        <v>65.166666666666671</v>
      </c>
      <c r="D82" s="60">
        <f t="shared" si="24"/>
        <v>65.500000000000014</v>
      </c>
      <c r="E82" s="60">
        <f t="shared" si="25"/>
        <v>69.5</v>
      </c>
      <c r="F82" s="60">
        <f t="shared" si="26"/>
        <v>73.333333333333343</v>
      </c>
      <c r="G82" s="60">
        <f t="shared" si="27"/>
        <v>73.666666666666671</v>
      </c>
      <c r="H82" s="60">
        <f t="shared" si="28"/>
        <v>73.833333333333329</v>
      </c>
      <c r="I82" s="60">
        <f t="shared" si="29"/>
        <v>71.833333333333329</v>
      </c>
      <c r="J82" s="60">
        <f t="shared" si="30"/>
        <v>76.333333333333343</v>
      </c>
      <c r="K82" s="60">
        <f t="shared" si="31"/>
        <v>93.000000000000014</v>
      </c>
      <c r="L82" s="60">
        <f t="shared" si="32"/>
        <v>104.83333333333334</v>
      </c>
      <c r="M82" s="60">
        <f t="shared" si="33"/>
        <v>103</v>
      </c>
      <c r="O82" s="58">
        <v>64.7367683254394</v>
      </c>
      <c r="P82" s="58">
        <v>64.760139859651602</v>
      </c>
      <c r="Q82" s="58">
        <v>59.382503510833345</v>
      </c>
      <c r="S82" s="7" t="s">
        <v>90</v>
      </c>
      <c r="T82" s="7">
        <v>3.91</v>
      </c>
      <c r="U82" s="7">
        <v>3.93</v>
      </c>
      <c r="V82" s="7">
        <v>4.17</v>
      </c>
      <c r="W82" s="7">
        <v>4.4000000000000004</v>
      </c>
      <c r="X82" s="7">
        <v>4.42</v>
      </c>
      <c r="Y82" s="7">
        <v>4.43</v>
      </c>
      <c r="Z82" s="7">
        <v>4.3099999999999996</v>
      </c>
      <c r="AA82" s="7">
        <v>4.58</v>
      </c>
      <c r="AB82" s="7">
        <v>5.58</v>
      </c>
      <c r="AC82" s="7">
        <v>6.29</v>
      </c>
      <c r="AD82" s="7">
        <v>6.18</v>
      </c>
    </row>
    <row r="83" spans="1:30" x14ac:dyDescent="0.2">
      <c r="A83" s="19" t="s">
        <v>91</v>
      </c>
      <c r="C83" s="60" t="str">
        <f t="shared" si="23"/>
        <v>XXX</v>
      </c>
      <c r="D83" s="60" t="str">
        <f t="shared" si="24"/>
        <v>XXX</v>
      </c>
      <c r="E83" s="60" t="str">
        <f t="shared" si="25"/>
        <v>XXX</v>
      </c>
      <c r="F83" s="60" t="str">
        <f t="shared" si="26"/>
        <v>XXX</v>
      </c>
      <c r="G83" s="60" t="str">
        <f t="shared" si="27"/>
        <v>XXX</v>
      </c>
      <c r="H83" s="60">
        <f t="shared" si="28"/>
        <v>77.833333333333343</v>
      </c>
      <c r="I83" s="60">
        <f t="shared" si="29"/>
        <v>73.166666666666671</v>
      </c>
      <c r="J83" s="60" t="str">
        <f t="shared" si="30"/>
        <v>XXX</v>
      </c>
      <c r="K83" s="60">
        <f t="shared" si="31"/>
        <v>70.166666666666671</v>
      </c>
      <c r="L83" s="60">
        <f t="shared" si="32"/>
        <v>67.333333333333343</v>
      </c>
      <c r="M83" s="60">
        <f t="shared" si="33"/>
        <v>70.500000000000014</v>
      </c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4.67</v>
      </c>
      <c r="Z83" s="7">
        <v>4.3899999999999997</v>
      </c>
      <c r="AA83" s="7" t="s">
        <v>264</v>
      </c>
      <c r="AB83" s="7">
        <v>4.21</v>
      </c>
      <c r="AC83" s="7">
        <v>4.04</v>
      </c>
      <c r="AD83" s="7">
        <v>4.2300000000000004</v>
      </c>
    </row>
    <row r="84" spans="1:30" x14ac:dyDescent="0.2">
      <c r="A84" s="19" t="s">
        <v>92</v>
      </c>
      <c r="B84" s="57"/>
      <c r="C84" s="60">
        <f t="shared" si="23"/>
        <v>84.166666666666671</v>
      </c>
      <c r="D84" s="60">
        <f t="shared" si="24"/>
        <v>93.666666666666671</v>
      </c>
      <c r="E84" s="60">
        <f t="shared" si="25"/>
        <v>92.666666666666671</v>
      </c>
      <c r="F84" s="60">
        <f t="shared" si="26"/>
        <v>92.666666666666671</v>
      </c>
      <c r="G84" s="60">
        <f t="shared" si="27"/>
        <v>90.000000000000014</v>
      </c>
      <c r="H84" s="60">
        <f t="shared" si="28"/>
        <v>89.833333333333329</v>
      </c>
      <c r="I84" s="60">
        <f t="shared" si="29"/>
        <v>88.000000000000014</v>
      </c>
      <c r="J84" s="60">
        <f t="shared" si="30"/>
        <v>83.166666666666671</v>
      </c>
      <c r="K84" s="60">
        <f t="shared" si="31"/>
        <v>82.833333333333329</v>
      </c>
      <c r="L84" s="60">
        <f t="shared" si="32"/>
        <v>87.166666666666686</v>
      </c>
      <c r="M84" s="60">
        <f t="shared" si="33"/>
        <v>86.833333333333343</v>
      </c>
      <c r="O84" s="58">
        <v>79.582357994028001</v>
      </c>
      <c r="P84" s="58">
        <v>82.215310107525596</v>
      </c>
      <c r="Q84" s="58">
        <v>84.589649120692087</v>
      </c>
      <c r="S84" s="7" t="s">
        <v>92</v>
      </c>
      <c r="T84" s="7">
        <v>5.05</v>
      </c>
      <c r="U84" s="7">
        <v>5.62</v>
      </c>
      <c r="V84" s="7">
        <v>5.56</v>
      </c>
      <c r="W84" s="7">
        <v>5.56</v>
      </c>
      <c r="X84" s="7">
        <v>5.4</v>
      </c>
      <c r="Y84" s="7">
        <v>5.39</v>
      </c>
      <c r="Z84" s="7">
        <v>5.28</v>
      </c>
      <c r="AA84" s="7">
        <v>4.99</v>
      </c>
      <c r="AB84" s="7">
        <v>4.97</v>
      </c>
      <c r="AC84" s="7">
        <v>5.23</v>
      </c>
      <c r="AD84" s="7">
        <v>5.21</v>
      </c>
    </row>
    <row r="85" spans="1:30" x14ac:dyDescent="0.2">
      <c r="A85" s="19" t="s">
        <v>93</v>
      </c>
      <c r="B85" s="57"/>
      <c r="C85" s="60">
        <f t="shared" si="23"/>
        <v>99.166666666666671</v>
      </c>
      <c r="D85" s="60">
        <f t="shared" si="24"/>
        <v>105.16666666666667</v>
      </c>
      <c r="E85" s="60">
        <f t="shared" si="25"/>
        <v>108.00000000000001</v>
      </c>
      <c r="F85" s="60">
        <f t="shared" si="26"/>
        <v>105.50000000000001</v>
      </c>
      <c r="G85" s="60">
        <f t="shared" si="27"/>
        <v>103.5</v>
      </c>
      <c r="H85" s="60">
        <f t="shared" si="28"/>
        <v>104.66666666666667</v>
      </c>
      <c r="I85" s="60">
        <f t="shared" si="29"/>
        <v>104.66666666666667</v>
      </c>
      <c r="J85" s="60">
        <f t="shared" si="30"/>
        <v>103</v>
      </c>
      <c r="K85" s="60">
        <f t="shared" si="31"/>
        <v>101.83333333333334</v>
      </c>
      <c r="L85" s="60">
        <f t="shared" si="32"/>
        <v>99.166666666666671</v>
      </c>
      <c r="M85" s="60">
        <f t="shared" si="33"/>
        <v>99.666666666666686</v>
      </c>
      <c r="O85" s="58">
        <v>93.394915517874793</v>
      </c>
      <c r="P85" s="58">
        <v>92.104178922041498</v>
      </c>
      <c r="Q85" s="58">
        <v>90.614247325000008</v>
      </c>
      <c r="S85" s="7" t="s">
        <v>93</v>
      </c>
      <c r="T85" s="7">
        <v>5.95</v>
      </c>
      <c r="U85" s="7">
        <v>6.31</v>
      </c>
      <c r="V85" s="7">
        <v>6.48</v>
      </c>
      <c r="W85" s="7">
        <v>6.33</v>
      </c>
      <c r="X85" s="7">
        <v>6.21</v>
      </c>
      <c r="Y85" s="7">
        <v>6.28</v>
      </c>
      <c r="Z85" s="7">
        <v>6.28</v>
      </c>
      <c r="AA85" s="7">
        <v>6.18</v>
      </c>
      <c r="AB85" s="7">
        <v>6.11</v>
      </c>
      <c r="AC85" s="7">
        <v>5.95</v>
      </c>
      <c r="AD85" s="7">
        <v>5.98</v>
      </c>
    </row>
    <row r="86" spans="1:30" x14ac:dyDescent="0.2">
      <c r="A86" s="19" t="s">
        <v>94</v>
      </c>
      <c r="B86" s="57"/>
      <c r="C86" s="60">
        <f t="shared" si="23"/>
        <v>67.666666666666671</v>
      </c>
      <c r="D86" s="60">
        <f t="shared" si="24"/>
        <v>72.000000000000014</v>
      </c>
      <c r="E86" s="60">
        <f t="shared" si="25"/>
        <v>66.166666666666671</v>
      </c>
      <c r="F86" s="60">
        <f t="shared" si="26"/>
        <v>63</v>
      </c>
      <c r="G86" s="60">
        <f t="shared" si="27"/>
        <v>62.333333333333343</v>
      </c>
      <c r="H86" s="60">
        <f t="shared" si="28"/>
        <v>61.333333333333343</v>
      </c>
      <c r="I86" s="60">
        <f t="shared" si="29"/>
        <v>63.666666666666671</v>
      </c>
      <c r="J86" s="60">
        <f t="shared" si="30"/>
        <v>62.833333333333336</v>
      </c>
      <c r="K86" s="60">
        <f t="shared" si="31"/>
        <v>64.166666666666671</v>
      </c>
      <c r="L86" s="60">
        <f t="shared" si="32"/>
        <v>63</v>
      </c>
      <c r="M86" s="60">
        <f t="shared" si="33"/>
        <v>60.833333333333336</v>
      </c>
      <c r="O86" s="58" t="e">
        <v>#N/A</v>
      </c>
      <c r="P86" s="58" t="e">
        <v>#N/A</v>
      </c>
      <c r="Q86" s="58">
        <v>58.96449201265537</v>
      </c>
      <c r="S86" s="7" t="s">
        <v>94</v>
      </c>
      <c r="T86" s="7">
        <v>4.0599999999999996</v>
      </c>
      <c r="U86" s="7">
        <v>4.32</v>
      </c>
      <c r="V86" s="7">
        <v>3.97</v>
      </c>
      <c r="W86" s="7">
        <v>3.78</v>
      </c>
      <c r="X86" s="7">
        <v>3.74</v>
      </c>
      <c r="Y86" s="7">
        <v>3.68</v>
      </c>
      <c r="Z86" s="7">
        <v>3.82</v>
      </c>
      <c r="AA86" s="7">
        <v>3.77</v>
      </c>
      <c r="AB86" s="7">
        <v>3.85</v>
      </c>
      <c r="AC86" s="7">
        <v>3.78</v>
      </c>
      <c r="AD86" s="7">
        <v>3.65</v>
      </c>
    </row>
    <row r="87" spans="1:30" x14ac:dyDescent="0.2">
      <c r="A87" s="19" t="s">
        <v>95</v>
      </c>
      <c r="B87" s="57"/>
      <c r="C87" s="60" t="str">
        <f t="shared" si="23"/>
        <v>XXX</v>
      </c>
      <c r="D87" s="60">
        <f t="shared" si="24"/>
        <v>86.833333333333343</v>
      </c>
      <c r="E87" s="60">
        <f t="shared" si="25"/>
        <v>89</v>
      </c>
      <c r="F87" s="60">
        <f t="shared" si="26"/>
        <v>87.833333333333329</v>
      </c>
      <c r="G87" s="60">
        <f t="shared" si="27"/>
        <v>82.166666666666671</v>
      </c>
      <c r="H87" s="60">
        <f t="shared" si="28"/>
        <v>79.833333333333343</v>
      </c>
      <c r="I87" s="60">
        <f t="shared" si="29"/>
        <v>78.5</v>
      </c>
      <c r="J87" s="60">
        <f t="shared" si="30"/>
        <v>76.833333333333343</v>
      </c>
      <c r="K87" s="60">
        <f t="shared" si="31"/>
        <v>74.5</v>
      </c>
      <c r="L87" s="60">
        <f t="shared" si="32"/>
        <v>74.166666666666671</v>
      </c>
      <c r="M87" s="60">
        <f t="shared" si="33"/>
        <v>75.333333333333329</v>
      </c>
      <c r="O87" s="58">
        <v>76.048049576903594</v>
      </c>
      <c r="P87" s="58">
        <v>77.054230337873705</v>
      </c>
      <c r="Q87" s="58">
        <v>74.764363113446322</v>
      </c>
      <c r="S87" s="7" t="s">
        <v>95</v>
      </c>
      <c r="T87" s="7" t="s">
        <v>264</v>
      </c>
      <c r="U87" s="7">
        <v>5.21</v>
      </c>
      <c r="V87" s="7">
        <v>5.34</v>
      </c>
      <c r="W87" s="7">
        <v>5.27</v>
      </c>
      <c r="X87" s="7">
        <v>4.93</v>
      </c>
      <c r="Y87" s="7">
        <v>4.79</v>
      </c>
      <c r="Z87" s="7">
        <v>4.71</v>
      </c>
      <c r="AA87" s="7">
        <v>4.6100000000000003</v>
      </c>
      <c r="AB87" s="7">
        <v>4.47</v>
      </c>
      <c r="AC87" s="7">
        <v>4.45</v>
      </c>
      <c r="AD87" s="7">
        <v>4.5199999999999996</v>
      </c>
    </row>
    <row r="88" spans="1:30" x14ac:dyDescent="0.2">
      <c r="A88" s="19" t="s">
        <v>96</v>
      </c>
      <c r="B88" s="57"/>
      <c r="C88" s="60">
        <f t="shared" si="23"/>
        <v>90.666666666666686</v>
      </c>
      <c r="D88" s="60">
        <f t="shared" si="24"/>
        <v>84.666666666666671</v>
      </c>
      <c r="E88" s="60">
        <f t="shared" si="25"/>
        <v>79.000000000000014</v>
      </c>
      <c r="F88" s="60">
        <f t="shared" si="26"/>
        <v>80.833333333333329</v>
      </c>
      <c r="G88" s="60">
        <f t="shared" si="27"/>
        <v>88.333333333333343</v>
      </c>
      <c r="H88" s="60">
        <f t="shared" si="28"/>
        <v>87.333333333333343</v>
      </c>
      <c r="I88" s="60">
        <f t="shared" si="29"/>
        <v>83.5</v>
      </c>
      <c r="J88" s="60">
        <f t="shared" si="30"/>
        <v>86.166666666666671</v>
      </c>
      <c r="K88" s="60">
        <f t="shared" si="31"/>
        <v>86.166666666666671</v>
      </c>
      <c r="L88" s="60">
        <f t="shared" si="32"/>
        <v>85</v>
      </c>
      <c r="M88" s="60">
        <f t="shared" si="33"/>
        <v>84.833333333333343</v>
      </c>
      <c r="O88" s="58">
        <v>83.739141043230006</v>
      </c>
      <c r="P88" s="58">
        <v>85.286026452263201</v>
      </c>
      <c r="Q88" s="58">
        <v>83.982646814618647</v>
      </c>
      <c r="S88" s="7" t="s">
        <v>96</v>
      </c>
      <c r="T88" s="7">
        <v>5.44</v>
      </c>
      <c r="U88" s="7">
        <v>5.08</v>
      </c>
      <c r="V88" s="7">
        <v>4.74</v>
      </c>
      <c r="W88" s="7">
        <v>4.8499999999999996</v>
      </c>
      <c r="X88" s="7">
        <v>5.3</v>
      </c>
      <c r="Y88" s="7">
        <v>5.24</v>
      </c>
      <c r="Z88" s="7">
        <v>5.01</v>
      </c>
      <c r="AA88" s="7">
        <v>5.17</v>
      </c>
      <c r="AB88" s="7">
        <v>5.17</v>
      </c>
      <c r="AC88" s="7">
        <v>5.0999999999999996</v>
      </c>
      <c r="AD88" s="7">
        <v>5.09</v>
      </c>
    </row>
    <row r="89" spans="1:30" x14ac:dyDescent="0.2">
      <c r="A89" s="19" t="s">
        <v>97</v>
      </c>
      <c r="C89" s="60" t="str">
        <f t="shared" si="23"/>
        <v>XXX</v>
      </c>
      <c r="D89" s="60" t="str">
        <f t="shared" si="24"/>
        <v>XXX</v>
      </c>
      <c r="E89" s="60" t="str">
        <f t="shared" si="25"/>
        <v>XXX</v>
      </c>
      <c r="F89" s="60" t="str">
        <f t="shared" si="26"/>
        <v>XXX</v>
      </c>
      <c r="G89" s="60" t="str">
        <f t="shared" si="27"/>
        <v>XXX</v>
      </c>
      <c r="H89" s="60" t="str">
        <f t="shared" si="28"/>
        <v>XXX</v>
      </c>
      <c r="I89" s="60" t="str">
        <f t="shared" si="29"/>
        <v>XXX</v>
      </c>
      <c r="J89" s="60" t="str">
        <f t="shared" si="30"/>
        <v>XXX</v>
      </c>
      <c r="K89" s="60" t="str">
        <f t="shared" si="31"/>
        <v>XXX</v>
      </c>
      <c r="L89" s="60" t="str">
        <f t="shared" si="32"/>
        <v>XXX</v>
      </c>
      <c r="M89" s="60" t="str">
        <f t="shared" si="33"/>
        <v>XXX</v>
      </c>
    </row>
    <row r="90" spans="1:30" x14ac:dyDescent="0.2">
      <c r="A90" s="19" t="s">
        <v>98</v>
      </c>
      <c r="B90" s="57"/>
      <c r="C90" s="60">
        <f t="shared" si="23"/>
        <v>80.833333333333329</v>
      </c>
      <c r="D90" s="60">
        <f t="shared" si="24"/>
        <v>78.5</v>
      </c>
      <c r="E90" s="60">
        <f t="shared" si="25"/>
        <v>78.166666666666686</v>
      </c>
      <c r="F90" s="60">
        <f t="shared" si="26"/>
        <v>79.333333333333329</v>
      </c>
      <c r="G90" s="60">
        <f t="shared" si="27"/>
        <v>75.166666666666671</v>
      </c>
      <c r="H90" s="60">
        <f t="shared" si="28"/>
        <v>67.5</v>
      </c>
      <c r="I90" s="60">
        <f t="shared" si="29"/>
        <v>55.166666666666671</v>
      </c>
      <c r="J90" s="60">
        <f t="shared" si="30"/>
        <v>51.333333333333336</v>
      </c>
      <c r="K90" s="60">
        <f t="shared" si="31"/>
        <v>58.333333333333336</v>
      </c>
      <c r="L90" s="60">
        <f t="shared" si="32"/>
        <v>59.666666666666671</v>
      </c>
      <c r="M90" s="60">
        <f t="shared" si="33"/>
        <v>54.833333333333336</v>
      </c>
      <c r="O90" s="58">
        <v>56.680752925118902</v>
      </c>
      <c r="P90" s="58">
        <v>52.6361862141651</v>
      </c>
      <c r="Q90" s="58">
        <v>63.303728499999991</v>
      </c>
      <c r="S90" s="7" t="s">
        <v>98</v>
      </c>
      <c r="T90" s="7">
        <v>4.8499999999999996</v>
      </c>
      <c r="U90" s="7">
        <v>4.71</v>
      </c>
      <c r="V90" s="7">
        <v>4.6900000000000004</v>
      </c>
      <c r="W90" s="7">
        <v>4.76</v>
      </c>
      <c r="X90" s="7">
        <v>4.51</v>
      </c>
      <c r="Y90" s="7">
        <v>4.05</v>
      </c>
      <c r="Z90" s="7">
        <v>3.31</v>
      </c>
      <c r="AA90" s="7">
        <v>3.08</v>
      </c>
      <c r="AB90" s="7">
        <v>3.5</v>
      </c>
      <c r="AC90" s="7">
        <v>3.58</v>
      </c>
      <c r="AD90" s="7">
        <v>3.29</v>
      </c>
    </row>
    <row r="91" spans="1:30" x14ac:dyDescent="0.2">
      <c r="A91" s="19" t="s">
        <v>99</v>
      </c>
      <c r="B91" s="57"/>
      <c r="C91" s="60">
        <f t="shared" si="23"/>
        <v>99.666666666666686</v>
      </c>
      <c r="D91" s="60">
        <f t="shared" si="24"/>
        <v>103.83333333333334</v>
      </c>
      <c r="E91" s="60">
        <f t="shared" si="25"/>
        <v>103.5</v>
      </c>
      <c r="F91" s="60">
        <f t="shared" si="26"/>
        <v>103.16666666666669</v>
      </c>
      <c r="G91" s="60">
        <f t="shared" si="27"/>
        <v>99.5</v>
      </c>
      <c r="H91" s="60">
        <f t="shared" si="28"/>
        <v>96.666666666666671</v>
      </c>
      <c r="I91" s="60">
        <f t="shared" si="29"/>
        <v>95.166666666666671</v>
      </c>
      <c r="J91" s="60">
        <f t="shared" si="30"/>
        <v>93.333333333333329</v>
      </c>
      <c r="K91" s="60">
        <f t="shared" si="31"/>
        <v>94.666666666666671</v>
      </c>
      <c r="L91" s="60">
        <f t="shared" si="32"/>
        <v>89.666666666666671</v>
      </c>
      <c r="M91" s="60">
        <f t="shared" si="33"/>
        <v>89.833333333333329</v>
      </c>
      <c r="O91" s="58">
        <v>84.956396135358204</v>
      </c>
      <c r="P91" s="58">
        <v>83.232024544700593</v>
      </c>
      <c r="Q91" s="58">
        <v>81.176223543488703</v>
      </c>
      <c r="S91" s="7" t="s">
        <v>99</v>
      </c>
      <c r="T91" s="7">
        <v>5.98</v>
      </c>
      <c r="U91" s="7">
        <v>6.23</v>
      </c>
      <c r="V91" s="7">
        <v>6.21</v>
      </c>
      <c r="W91" s="7">
        <v>6.19</v>
      </c>
      <c r="X91" s="7">
        <v>5.97</v>
      </c>
      <c r="Y91" s="7">
        <v>5.8</v>
      </c>
      <c r="Z91" s="7">
        <v>5.71</v>
      </c>
      <c r="AA91" s="7">
        <v>5.6</v>
      </c>
      <c r="AB91" s="7">
        <v>5.68</v>
      </c>
      <c r="AC91" s="7">
        <v>5.38</v>
      </c>
      <c r="AD91" s="7">
        <v>5.39</v>
      </c>
    </row>
    <row r="92" spans="1:30" x14ac:dyDescent="0.2">
      <c r="A92" s="19" t="s">
        <v>100</v>
      </c>
      <c r="B92" s="57"/>
      <c r="C92" s="60">
        <f t="shared" si="23"/>
        <v>83.000000000000014</v>
      </c>
      <c r="D92" s="60">
        <f t="shared" si="24"/>
        <v>76.5</v>
      </c>
      <c r="E92" s="60">
        <f t="shared" si="25"/>
        <v>76.166666666666671</v>
      </c>
      <c r="F92" s="60">
        <f t="shared" si="26"/>
        <v>72.5</v>
      </c>
      <c r="G92" s="60">
        <f t="shared" si="27"/>
        <v>68.833333333333343</v>
      </c>
      <c r="H92" s="60">
        <f t="shared" si="28"/>
        <v>76.166666666666671</v>
      </c>
      <c r="I92" s="60">
        <f t="shared" si="29"/>
        <v>77.166666666666671</v>
      </c>
      <c r="J92" s="60">
        <f t="shared" si="30"/>
        <v>70.666666666666671</v>
      </c>
      <c r="K92" s="60">
        <f t="shared" si="31"/>
        <v>65.166666666666671</v>
      </c>
      <c r="L92" s="60">
        <f t="shared" si="32"/>
        <v>49.333333333333336</v>
      </c>
      <c r="M92" s="60">
        <f t="shared" si="33"/>
        <v>71.5</v>
      </c>
      <c r="O92" s="58">
        <v>68.615687121798899</v>
      </c>
      <c r="P92" s="58">
        <v>74.909202488465596</v>
      </c>
      <c r="Q92" s="58">
        <v>74.671463676271188</v>
      </c>
      <c r="S92" s="7" t="s">
        <v>100</v>
      </c>
      <c r="T92" s="7">
        <v>4.9800000000000004</v>
      </c>
      <c r="U92" s="7">
        <v>4.59</v>
      </c>
      <c r="V92" s="7">
        <v>4.57</v>
      </c>
      <c r="W92" s="7">
        <v>4.3499999999999996</v>
      </c>
      <c r="X92" s="7">
        <v>4.13</v>
      </c>
      <c r="Y92" s="7">
        <v>4.57</v>
      </c>
      <c r="Z92" s="7">
        <v>4.63</v>
      </c>
      <c r="AA92" s="7">
        <v>4.24</v>
      </c>
      <c r="AB92" s="7">
        <v>3.91</v>
      </c>
      <c r="AC92" s="7">
        <v>2.96</v>
      </c>
      <c r="AD92" s="7">
        <v>4.29</v>
      </c>
    </row>
    <row r="93" spans="1:30" x14ac:dyDescent="0.2">
      <c r="A93" s="19" t="s">
        <v>101</v>
      </c>
      <c r="B93" s="57"/>
      <c r="C93" s="60">
        <f t="shared" si="23"/>
        <v>91.166666666666671</v>
      </c>
      <c r="D93" s="60">
        <f t="shared" si="24"/>
        <v>93.833333333333343</v>
      </c>
      <c r="E93" s="60">
        <f t="shared" si="25"/>
        <v>91.500000000000014</v>
      </c>
      <c r="F93" s="60">
        <f t="shared" si="26"/>
        <v>89.166666666666671</v>
      </c>
      <c r="G93" s="60">
        <f t="shared" si="27"/>
        <v>88.5</v>
      </c>
      <c r="H93" s="60">
        <f t="shared" si="28"/>
        <v>92</v>
      </c>
      <c r="I93" s="60">
        <f t="shared" si="29"/>
        <v>92.333333333333343</v>
      </c>
      <c r="J93" s="60">
        <f t="shared" si="30"/>
        <v>91.666666666666671</v>
      </c>
      <c r="K93" s="60">
        <f t="shared" si="31"/>
        <v>90.5</v>
      </c>
      <c r="L93" s="60">
        <f t="shared" si="32"/>
        <v>90.166666666666671</v>
      </c>
      <c r="M93" s="60">
        <f t="shared" si="33"/>
        <v>88.000000000000014</v>
      </c>
      <c r="O93" s="58">
        <v>83.4712518275185</v>
      </c>
      <c r="P93" s="58">
        <v>82.496115371240194</v>
      </c>
      <c r="Q93" s="58">
        <v>82.803976167090397</v>
      </c>
      <c r="S93" s="7" t="s">
        <v>101</v>
      </c>
      <c r="T93" s="7">
        <v>5.47</v>
      </c>
      <c r="U93" s="7">
        <v>5.63</v>
      </c>
      <c r="V93" s="7">
        <v>5.49</v>
      </c>
      <c r="W93" s="7">
        <v>5.35</v>
      </c>
      <c r="X93" s="7">
        <v>5.31</v>
      </c>
      <c r="Y93" s="7">
        <v>5.52</v>
      </c>
      <c r="Z93" s="7">
        <v>5.54</v>
      </c>
      <c r="AA93" s="7">
        <v>5.5</v>
      </c>
      <c r="AB93" s="7">
        <v>5.43</v>
      </c>
      <c r="AC93" s="7">
        <v>5.41</v>
      </c>
      <c r="AD93" s="7">
        <v>5.28</v>
      </c>
    </row>
    <row r="94" spans="1:30" x14ac:dyDescent="0.2">
      <c r="A94" s="19" t="s">
        <v>102</v>
      </c>
      <c r="B94" s="57"/>
      <c r="C94" s="60">
        <f t="shared" si="23"/>
        <v>60.5</v>
      </c>
      <c r="D94" s="60">
        <f t="shared" si="24"/>
        <v>60.666666666666671</v>
      </c>
      <c r="E94" s="60">
        <f t="shared" si="25"/>
        <v>57.500000000000007</v>
      </c>
      <c r="F94" s="60">
        <f t="shared" si="26"/>
        <v>54.000000000000007</v>
      </c>
      <c r="G94" s="60">
        <f t="shared" si="27"/>
        <v>52.333333333333336</v>
      </c>
      <c r="H94" s="60">
        <f t="shared" si="28"/>
        <v>55.666666666666671</v>
      </c>
      <c r="I94" s="60">
        <f t="shared" si="29"/>
        <v>56.166666666666671</v>
      </c>
      <c r="J94" s="60">
        <f t="shared" si="30"/>
        <v>54.000000000000007</v>
      </c>
      <c r="K94" s="60">
        <f t="shared" si="31"/>
        <v>53.666666666666671</v>
      </c>
      <c r="L94" s="60">
        <f t="shared" si="32"/>
        <v>52.166666666666671</v>
      </c>
      <c r="M94" s="60">
        <f t="shared" si="33"/>
        <v>52.5</v>
      </c>
      <c r="O94" s="58">
        <v>49.044041391661501</v>
      </c>
      <c r="P94" s="58">
        <v>45.951810060391701</v>
      </c>
      <c r="Q94" s="58">
        <v>40.122077922584744</v>
      </c>
      <c r="S94" s="7" t="s">
        <v>102</v>
      </c>
      <c r="T94" s="7">
        <v>3.63</v>
      </c>
      <c r="U94" s="7">
        <v>3.64</v>
      </c>
      <c r="V94" s="7">
        <v>3.45</v>
      </c>
      <c r="W94" s="7">
        <v>3.24</v>
      </c>
      <c r="X94" s="7">
        <v>3.14</v>
      </c>
      <c r="Y94" s="7">
        <v>3.34</v>
      </c>
      <c r="Z94" s="7">
        <v>3.37</v>
      </c>
      <c r="AA94" s="7">
        <v>3.24</v>
      </c>
      <c r="AB94" s="7">
        <v>3.22</v>
      </c>
      <c r="AC94" s="7">
        <v>3.13</v>
      </c>
      <c r="AD94" s="7">
        <v>3.15</v>
      </c>
    </row>
    <row r="95" spans="1:30" x14ac:dyDescent="0.2">
      <c r="A95" s="19" t="s">
        <v>103</v>
      </c>
      <c r="B95" s="57"/>
      <c r="C95" s="60" t="str">
        <f t="shared" si="23"/>
        <v>XXX</v>
      </c>
      <c r="D95" s="60" t="str">
        <f t="shared" si="24"/>
        <v>XXX</v>
      </c>
      <c r="E95" s="60" t="str">
        <f t="shared" si="25"/>
        <v>XXX</v>
      </c>
      <c r="F95" s="60">
        <f t="shared" si="26"/>
        <v>82.500000000000014</v>
      </c>
      <c r="G95" s="60">
        <f t="shared" si="27"/>
        <v>80.5</v>
      </c>
      <c r="H95" s="60">
        <f t="shared" si="28"/>
        <v>81.833333333333343</v>
      </c>
      <c r="I95" s="60">
        <f t="shared" si="29"/>
        <v>80.333333333333343</v>
      </c>
      <c r="J95" s="60">
        <f t="shared" si="30"/>
        <v>78</v>
      </c>
      <c r="K95" s="60">
        <f t="shared" si="31"/>
        <v>76.166666666666671</v>
      </c>
      <c r="L95" s="60">
        <f t="shared" si="32"/>
        <v>74.666666666666686</v>
      </c>
      <c r="M95" s="60">
        <f t="shared" si="33"/>
        <v>74.5</v>
      </c>
      <c r="O95" s="58">
        <v>71.301238311778206</v>
      </c>
      <c r="P95" s="58">
        <v>73.172318197536697</v>
      </c>
      <c r="Q95" s="58">
        <v>73.255881285268359</v>
      </c>
      <c r="S95" s="7" t="s">
        <v>103</v>
      </c>
      <c r="T95" s="7" t="s">
        <v>264</v>
      </c>
      <c r="U95" s="7" t="s">
        <v>264</v>
      </c>
      <c r="V95" s="7" t="s">
        <v>264</v>
      </c>
      <c r="W95" s="7">
        <v>4.95</v>
      </c>
      <c r="X95" s="7">
        <v>4.83</v>
      </c>
      <c r="Y95" s="7">
        <v>4.91</v>
      </c>
      <c r="Z95" s="7">
        <v>4.82</v>
      </c>
      <c r="AA95" s="7">
        <v>4.68</v>
      </c>
      <c r="AB95" s="7">
        <v>4.57</v>
      </c>
      <c r="AC95" s="7">
        <v>4.4800000000000004</v>
      </c>
      <c r="AD95" s="7">
        <v>4.47</v>
      </c>
    </row>
    <row r="96" spans="1:30" x14ac:dyDescent="0.2">
      <c r="A96" s="19" t="s">
        <v>104</v>
      </c>
      <c r="B96" s="57"/>
      <c r="C96" s="60">
        <f t="shared" si="23"/>
        <v>74.833333333333343</v>
      </c>
      <c r="D96" s="60">
        <f t="shared" si="24"/>
        <v>77.833333333333343</v>
      </c>
      <c r="E96" s="60">
        <f t="shared" si="25"/>
        <v>81.000000000000014</v>
      </c>
      <c r="F96" s="60">
        <f t="shared" si="26"/>
        <v>83.5</v>
      </c>
      <c r="G96" s="60">
        <f t="shared" si="27"/>
        <v>83.5</v>
      </c>
      <c r="H96" s="60">
        <f t="shared" si="28"/>
        <v>85.5</v>
      </c>
      <c r="I96" s="60">
        <f t="shared" si="29"/>
        <v>79.666666666666671</v>
      </c>
      <c r="J96" s="60">
        <f t="shared" si="30"/>
        <v>80</v>
      </c>
      <c r="K96" s="60">
        <f t="shared" si="31"/>
        <v>86.333333333333329</v>
      </c>
      <c r="L96" s="60">
        <f t="shared" si="32"/>
        <v>86.666666666666671</v>
      </c>
      <c r="M96" s="60">
        <f t="shared" si="33"/>
        <v>84</v>
      </c>
      <c r="O96" s="58">
        <v>75.822861436668703</v>
      </c>
      <c r="P96" s="58">
        <v>75.637824101157506</v>
      </c>
      <c r="Q96" s="58">
        <v>74.124269799788138</v>
      </c>
      <c r="S96" s="7" t="s">
        <v>104</v>
      </c>
      <c r="T96" s="7">
        <v>4.49</v>
      </c>
      <c r="U96" s="7">
        <v>4.67</v>
      </c>
      <c r="V96" s="7">
        <v>4.8600000000000003</v>
      </c>
      <c r="W96" s="7">
        <v>5.01</v>
      </c>
      <c r="X96" s="7">
        <v>5.01</v>
      </c>
      <c r="Y96" s="7">
        <v>5.13</v>
      </c>
      <c r="Z96" s="7">
        <v>4.78</v>
      </c>
      <c r="AA96" s="7">
        <v>4.8</v>
      </c>
      <c r="AB96" s="7">
        <v>5.18</v>
      </c>
      <c r="AC96" s="7">
        <v>5.2</v>
      </c>
      <c r="AD96" s="7">
        <v>5.04</v>
      </c>
    </row>
    <row r="97" spans="1:30" x14ac:dyDescent="0.2">
      <c r="A97" s="19" t="s">
        <v>105</v>
      </c>
      <c r="B97" s="57"/>
      <c r="C97" s="60">
        <f t="shared" si="23"/>
        <v>86.666666666666671</v>
      </c>
      <c r="D97" s="60">
        <f t="shared" si="24"/>
        <v>91.833333333333343</v>
      </c>
      <c r="E97" s="60">
        <f t="shared" si="25"/>
        <v>94.166666666666686</v>
      </c>
      <c r="F97" s="60">
        <f t="shared" si="26"/>
        <v>95.666666666666671</v>
      </c>
      <c r="G97" s="60">
        <f t="shared" si="27"/>
        <v>95.833333333333343</v>
      </c>
      <c r="H97" s="60">
        <f t="shared" si="28"/>
        <v>91.833333333333343</v>
      </c>
      <c r="I97" s="60">
        <f t="shared" si="29"/>
        <v>86.666666666666671</v>
      </c>
      <c r="J97" s="60">
        <f t="shared" si="30"/>
        <v>81.166666666666671</v>
      </c>
      <c r="K97" s="60">
        <f t="shared" si="31"/>
        <v>78.5</v>
      </c>
      <c r="L97" s="60">
        <f t="shared" si="32"/>
        <v>73.166666666666671</v>
      </c>
      <c r="M97" s="60">
        <f t="shared" si="33"/>
        <v>75.666666666666671</v>
      </c>
      <c r="O97" s="58">
        <v>74.323546308298603</v>
      </c>
      <c r="P97" s="58">
        <v>76.306804405481799</v>
      </c>
      <c r="Q97" s="58">
        <v>79.186149356299438</v>
      </c>
      <c r="S97" s="7" t="s">
        <v>105</v>
      </c>
      <c r="T97" s="7">
        <v>5.2</v>
      </c>
      <c r="U97" s="7">
        <v>5.51</v>
      </c>
      <c r="V97" s="7">
        <v>5.65</v>
      </c>
      <c r="W97" s="7">
        <v>5.74</v>
      </c>
      <c r="X97" s="7">
        <v>5.75</v>
      </c>
      <c r="Y97" s="7">
        <v>5.51</v>
      </c>
      <c r="Z97" s="7">
        <v>5.2</v>
      </c>
      <c r="AA97" s="7">
        <v>4.87</v>
      </c>
      <c r="AB97" s="7">
        <v>4.71</v>
      </c>
      <c r="AC97" s="7">
        <v>4.3899999999999997</v>
      </c>
      <c r="AD97" s="7">
        <v>4.54</v>
      </c>
    </row>
    <row r="98" spans="1:30" x14ac:dyDescent="0.2">
      <c r="A98" s="19" t="s">
        <v>106</v>
      </c>
      <c r="B98" s="57"/>
      <c r="C98" s="60">
        <f t="shared" si="23"/>
        <v>84.333333333333329</v>
      </c>
      <c r="D98" s="60">
        <f t="shared" si="24"/>
        <v>80</v>
      </c>
      <c r="E98" s="60">
        <f t="shared" si="25"/>
        <v>82.166666666666671</v>
      </c>
      <c r="F98" s="60">
        <f t="shared" si="26"/>
        <v>85.5</v>
      </c>
      <c r="G98" s="60">
        <f t="shared" si="27"/>
        <v>84</v>
      </c>
      <c r="H98" s="60">
        <f t="shared" si="28"/>
        <v>86.666666666666671</v>
      </c>
      <c r="I98" s="60">
        <f t="shared" si="29"/>
        <v>87.666666666666671</v>
      </c>
      <c r="J98" s="60">
        <f t="shared" si="30"/>
        <v>88.333333333333343</v>
      </c>
      <c r="K98" s="60">
        <f t="shared" si="31"/>
        <v>91.166666666666671</v>
      </c>
      <c r="L98" s="60">
        <f t="shared" si="32"/>
        <v>93.833333333333343</v>
      </c>
      <c r="M98" s="60">
        <f t="shared" si="33"/>
        <v>89.333333333333343</v>
      </c>
      <c r="O98" s="58">
        <v>86.769037073122803</v>
      </c>
      <c r="P98" s="58">
        <v>86.491991028713599</v>
      </c>
      <c r="Q98" s="58">
        <v>88.8519224637853</v>
      </c>
      <c r="S98" s="7" t="s">
        <v>106</v>
      </c>
      <c r="T98" s="7">
        <v>5.0599999999999996</v>
      </c>
      <c r="U98" s="7">
        <v>4.8</v>
      </c>
      <c r="V98" s="7">
        <v>4.93</v>
      </c>
      <c r="W98" s="7">
        <v>5.13</v>
      </c>
      <c r="X98" s="7">
        <v>5.04</v>
      </c>
      <c r="Y98" s="7">
        <v>5.2</v>
      </c>
      <c r="Z98" s="7">
        <v>5.26</v>
      </c>
      <c r="AA98" s="7">
        <v>5.3</v>
      </c>
      <c r="AB98" s="7">
        <v>5.47</v>
      </c>
      <c r="AC98" s="7">
        <v>5.63</v>
      </c>
      <c r="AD98" s="7">
        <v>5.36</v>
      </c>
    </row>
    <row r="99" spans="1:30" x14ac:dyDescent="0.2">
      <c r="A99" s="19" t="s">
        <v>107</v>
      </c>
      <c r="B99" s="57"/>
      <c r="C99" s="60">
        <f t="shared" si="23"/>
        <v>63</v>
      </c>
      <c r="D99" s="60">
        <f t="shared" si="24"/>
        <v>65.833333333333343</v>
      </c>
      <c r="E99" s="60">
        <f t="shared" si="25"/>
        <v>70.333333333333329</v>
      </c>
      <c r="F99" s="60">
        <f t="shared" si="26"/>
        <v>70.666666666666671</v>
      </c>
      <c r="G99" s="60">
        <f t="shared" si="27"/>
        <v>67</v>
      </c>
      <c r="H99" s="60">
        <f t="shared" si="28"/>
        <v>69.166666666666671</v>
      </c>
      <c r="I99" s="60">
        <f t="shared" si="29"/>
        <v>68</v>
      </c>
      <c r="J99" s="60">
        <f t="shared" si="30"/>
        <v>59.166666666666671</v>
      </c>
      <c r="K99" s="60">
        <f t="shared" si="31"/>
        <v>58.5</v>
      </c>
      <c r="L99" s="60">
        <f t="shared" si="32"/>
        <v>58.5</v>
      </c>
      <c r="M99" s="60">
        <f t="shared" si="33"/>
        <v>58.000000000000007</v>
      </c>
      <c r="O99" s="58">
        <v>63.747709043405003</v>
      </c>
      <c r="P99" s="58">
        <v>62.9422530026986</v>
      </c>
      <c r="Q99" s="58">
        <v>63.090788896680785</v>
      </c>
      <c r="S99" s="7" t="s">
        <v>107</v>
      </c>
      <c r="T99" s="7">
        <v>3.78</v>
      </c>
      <c r="U99" s="7">
        <v>3.95</v>
      </c>
      <c r="V99" s="7">
        <v>4.22</v>
      </c>
      <c r="W99" s="7">
        <v>4.24</v>
      </c>
      <c r="X99" s="7">
        <v>4.0199999999999996</v>
      </c>
      <c r="Y99" s="7">
        <v>4.1500000000000004</v>
      </c>
      <c r="Z99" s="7">
        <v>4.08</v>
      </c>
      <c r="AA99" s="7">
        <v>3.55</v>
      </c>
      <c r="AB99" s="7">
        <v>3.51</v>
      </c>
      <c r="AC99" s="7">
        <v>3.51</v>
      </c>
      <c r="AD99" s="7">
        <v>3.48</v>
      </c>
    </row>
    <row r="100" spans="1:30" x14ac:dyDescent="0.2">
      <c r="A100" s="19" t="s">
        <v>108</v>
      </c>
      <c r="C100" s="60" t="str">
        <f t="shared" si="23"/>
        <v>XXX</v>
      </c>
      <c r="D100" s="60" t="str">
        <f t="shared" si="24"/>
        <v>XXX</v>
      </c>
      <c r="E100" s="60" t="str">
        <f t="shared" si="25"/>
        <v>XXX</v>
      </c>
      <c r="F100" s="60" t="str">
        <f t="shared" si="26"/>
        <v>XXX</v>
      </c>
      <c r="G100" s="60" t="str">
        <f t="shared" si="27"/>
        <v>XXX</v>
      </c>
      <c r="H100" s="60" t="str">
        <f t="shared" si="28"/>
        <v>XXX</v>
      </c>
      <c r="I100" s="60">
        <f t="shared" si="29"/>
        <v>48.166666666666671</v>
      </c>
      <c r="J100" s="60">
        <f t="shared" si="30"/>
        <v>50.166666666666664</v>
      </c>
      <c r="K100" s="60">
        <f t="shared" si="31"/>
        <v>54.000000000000007</v>
      </c>
      <c r="L100" s="60" t="str">
        <f t="shared" si="32"/>
        <v>XXX</v>
      </c>
      <c r="M100" s="60" t="str">
        <f t="shared" si="33"/>
        <v>XXX</v>
      </c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2.89</v>
      </c>
      <c r="AA100" s="7">
        <v>3.01</v>
      </c>
      <c r="AB100" s="7">
        <v>3.24</v>
      </c>
      <c r="AC100" s="7" t="s">
        <v>264</v>
      </c>
      <c r="AD100" s="7" t="s">
        <v>264</v>
      </c>
    </row>
    <row r="101" spans="1:30" x14ac:dyDescent="0.2">
      <c r="A101" s="19" t="s">
        <v>109</v>
      </c>
      <c r="B101" s="57"/>
      <c r="C101" s="60">
        <f t="shared" si="23"/>
        <v>73.500000000000014</v>
      </c>
      <c r="D101" s="60">
        <f t="shared" si="24"/>
        <v>82</v>
      </c>
      <c r="E101" s="60">
        <f t="shared" si="25"/>
        <v>84.500000000000014</v>
      </c>
      <c r="F101" s="60">
        <f t="shared" si="26"/>
        <v>83.833333333333343</v>
      </c>
      <c r="G101" s="60">
        <f t="shared" si="27"/>
        <v>83.333333333333343</v>
      </c>
      <c r="H101" s="60">
        <f t="shared" si="28"/>
        <v>80.666666666666671</v>
      </c>
      <c r="I101" s="60">
        <f t="shared" si="29"/>
        <v>78.5</v>
      </c>
      <c r="J101" s="60">
        <f t="shared" si="30"/>
        <v>76.666666666666671</v>
      </c>
      <c r="K101" s="60">
        <f t="shared" si="31"/>
        <v>78.333333333333343</v>
      </c>
      <c r="L101" s="60">
        <f t="shared" si="32"/>
        <v>82.666666666666671</v>
      </c>
      <c r="M101" s="60">
        <f t="shared" si="33"/>
        <v>77.333333333333329</v>
      </c>
      <c r="O101" s="58">
        <v>64.830291103145399</v>
      </c>
      <c r="P101" s="58">
        <v>65.032376678145397</v>
      </c>
      <c r="Q101" s="58">
        <v>63.878581855296609</v>
      </c>
      <c r="S101" s="7" t="s">
        <v>109</v>
      </c>
      <c r="T101" s="7">
        <v>4.41</v>
      </c>
      <c r="U101" s="7">
        <v>4.92</v>
      </c>
      <c r="V101" s="7">
        <v>5.07</v>
      </c>
      <c r="W101" s="7">
        <v>5.03</v>
      </c>
      <c r="X101" s="7">
        <v>5</v>
      </c>
      <c r="Y101" s="7">
        <v>4.84</v>
      </c>
      <c r="Z101" s="7">
        <v>4.71</v>
      </c>
      <c r="AA101" s="7">
        <v>4.5999999999999996</v>
      </c>
      <c r="AB101" s="7">
        <v>4.7</v>
      </c>
      <c r="AC101" s="7">
        <v>4.96</v>
      </c>
      <c r="AD101" s="7">
        <v>4.6399999999999997</v>
      </c>
    </row>
    <row r="102" spans="1:30" x14ac:dyDescent="0.2">
      <c r="A102" s="19" t="s">
        <v>110</v>
      </c>
      <c r="B102" s="57"/>
      <c r="C102" s="60">
        <f t="shared" si="23"/>
        <v>49.333333333333336</v>
      </c>
      <c r="D102" s="60">
        <f t="shared" si="24"/>
        <v>53.333333333333343</v>
      </c>
      <c r="E102" s="60">
        <f t="shared" si="25"/>
        <v>55.833333333333336</v>
      </c>
      <c r="F102" s="60">
        <f t="shared" si="26"/>
        <v>53.833333333333336</v>
      </c>
      <c r="G102" s="60">
        <f t="shared" si="27"/>
        <v>55.333333333333336</v>
      </c>
      <c r="H102" s="60">
        <f t="shared" si="28"/>
        <v>61.333333333333343</v>
      </c>
      <c r="I102" s="60">
        <f t="shared" si="29"/>
        <v>60.000000000000007</v>
      </c>
      <c r="J102" s="60">
        <f t="shared" si="30"/>
        <v>61.666666666666671</v>
      </c>
      <c r="K102" s="60">
        <f t="shared" si="31"/>
        <v>68.666666666666671</v>
      </c>
      <c r="L102" s="60">
        <f t="shared" si="32"/>
        <v>69</v>
      </c>
      <c r="M102" s="60">
        <f t="shared" si="33"/>
        <v>70.833333333333343</v>
      </c>
      <c r="O102" s="58">
        <v>74.505287320336606</v>
      </c>
      <c r="P102" s="58">
        <v>72.188967946541695</v>
      </c>
      <c r="Q102" s="58">
        <v>71.297479901553672</v>
      </c>
      <c r="S102" s="7" t="s">
        <v>110</v>
      </c>
      <c r="T102" s="7">
        <v>2.96</v>
      </c>
      <c r="U102" s="7">
        <v>3.2</v>
      </c>
      <c r="V102" s="7">
        <v>3.35</v>
      </c>
      <c r="W102" s="7">
        <v>3.23</v>
      </c>
      <c r="X102" s="7">
        <v>3.32</v>
      </c>
      <c r="Y102" s="7">
        <v>3.68</v>
      </c>
      <c r="Z102" s="7">
        <v>3.6</v>
      </c>
      <c r="AA102" s="7">
        <v>3.7</v>
      </c>
      <c r="AB102" s="7">
        <v>4.12</v>
      </c>
      <c r="AC102" s="7">
        <v>4.1399999999999997</v>
      </c>
      <c r="AD102" s="7">
        <v>4.25</v>
      </c>
    </row>
    <row r="103" spans="1:30" x14ac:dyDescent="0.2">
      <c r="A103" s="19" t="s">
        <v>111</v>
      </c>
      <c r="B103" s="57"/>
      <c r="C103" s="60">
        <f t="shared" si="23"/>
        <v>90.166666666666671</v>
      </c>
      <c r="D103" s="60">
        <f t="shared" si="24"/>
        <v>93.666666666666671</v>
      </c>
      <c r="E103" s="60">
        <f t="shared" si="25"/>
        <v>94.333333333333343</v>
      </c>
      <c r="F103" s="60">
        <f t="shared" si="26"/>
        <v>94.333333333333343</v>
      </c>
      <c r="G103" s="60">
        <f t="shared" si="27"/>
        <v>96.833333333333329</v>
      </c>
      <c r="H103" s="60">
        <f t="shared" si="28"/>
        <v>100.66666666666667</v>
      </c>
      <c r="I103" s="60">
        <f t="shared" si="29"/>
        <v>99.5</v>
      </c>
      <c r="J103" s="60">
        <f t="shared" si="30"/>
        <v>95.666666666666671</v>
      </c>
      <c r="K103" s="60">
        <f t="shared" si="31"/>
        <v>94</v>
      </c>
      <c r="L103" s="60">
        <f t="shared" si="32"/>
        <v>94.5</v>
      </c>
      <c r="M103" s="60">
        <f t="shared" si="33"/>
        <v>92</v>
      </c>
      <c r="O103" s="58">
        <v>90.726575675046007</v>
      </c>
      <c r="P103" s="58">
        <v>89.426565448885498</v>
      </c>
      <c r="Q103" s="58">
        <v>90.07922947261298</v>
      </c>
      <c r="S103" s="7" t="s">
        <v>111</v>
      </c>
      <c r="T103" s="7">
        <v>5.41</v>
      </c>
      <c r="U103" s="7">
        <v>5.62</v>
      </c>
      <c r="V103" s="7">
        <v>5.66</v>
      </c>
      <c r="W103" s="7">
        <v>5.66</v>
      </c>
      <c r="X103" s="7">
        <v>5.81</v>
      </c>
      <c r="Y103" s="7">
        <v>6.04</v>
      </c>
      <c r="Z103" s="7">
        <v>5.97</v>
      </c>
      <c r="AA103" s="7">
        <v>5.74</v>
      </c>
      <c r="AB103" s="7">
        <v>5.64</v>
      </c>
      <c r="AC103" s="7">
        <v>5.67</v>
      </c>
      <c r="AD103" s="7">
        <v>5.52</v>
      </c>
    </row>
    <row r="104" spans="1:30" x14ac:dyDescent="0.2">
      <c r="A104" s="19" t="s">
        <v>112</v>
      </c>
      <c r="B104" s="57"/>
      <c r="C104" s="60">
        <f t="shared" si="23"/>
        <v>100.66666666666667</v>
      </c>
      <c r="D104" s="60">
        <f t="shared" si="24"/>
        <v>102.50000000000001</v>
      </c>
      <c r="E104" s="60">
        <f t="shared" si="25"/>
        <v>102.16666666666667</v>
      </c>
      <c r="F104" s="60">
        <f t="shared" si="26"/>
        <v>100.16666666666667</v>
      </c>
      <c r="G104" s="60">
        <f t="shared" si="27"/>
        <v>100.50000000000001</v>
      </c>
      <c r="H104" s="60">
        <f t="shared" si="28"/>
        <v>104.5</v>
      </c>
      <c r="I104" s="60">
        <f t="shared" si="29"/>
        <v>105.16666666666667</v>
      </c>
      <c r="J104" s="60">
        <f t="shared" si="30"/>
        <v>102.83333333333334</v>
      </c>
      <c r="K104" s="60">
        <f t="shared" si="31"/>
        <v>100.66666666666667</v>
      </c>
      <c r="L104" s="60">
        <f t="shared" si="32"/>
        <v>99.666666666666686</v>
      </c>
      <c r="M104" s="60">
        <f t="shared" si="33"/>
        <v>99.5</v>
      </c>
      <c r="O104" s="58">
        <v>94.388742022166994</v>
      </c>
      <c r="P104" s="58">
        <v>92.397180928270501</v>
      </c>
      <c r="Q104" s="58">
        <v>92.555512519661022</v>
      </c>
      <c r="S104" s="7" t="s">
        <v>112</v>
      </c>
      <c r="T104" s="7">
        <v>6.04</v>
      </c>
      <c r="U104" s="7">
        <v>6.15</v>
      </c>
      <c r="V104" s="7">
        <v>6.13</v>
      </c>
      <c r="W104" s="7">
        <v>6.01</v>
      </c>
      <c r="X104" s="7">
        <v>6.03</v>
      </c>
      <c r="Y104" s="7">
        <v>6.27</v>
      </c>
      <c r="Z104" s="7">
        <v>6.31</v>
      </c>
      <c r="AA104" s="7">
        <v>6.17</v>
      </c>
      <c r="AB104" s="7">
        <v>6.04</v>
      </c>
      <c r="AC104" s="7">
        <v>5.98</v>
      </c>
      <c r="AD104" s="7">
        <v>5.97</v>
      </c>
    </row>
    <row r="105" spans="1:30" x14ac:dyDescent="0.2">
      <c r="A105" s="19" t="s">
        <v>113</v>
      </c>
      <c r="B105" s="57"/>
      <c r="C105" s="60">
        <f t="shared" si="23"/>
        <v>80.5</v>
      </c>
      <c r="D105" s="60">
        <f t="shared" si="24"/>
        <v>81.5</v>
      </c>
      <c r="E105" s="60">
        <f t="shared" si="25"/>
        <v>72.333333333333343</v>
      </c>
      <c r="F105" s="60">
        <f t="shared" si="26"/>
        <v>69.666666666666671</v>
      </c>
      <c r="G105" s="60">
        <f t="shared" si="27"/>
        <v>70.666666666666671</v>
      </c>
      <c r="H105" s="60">
        <f t="shared" si="28"/>
        <v>70.166666666666671</v>
      </c>
      <c r="I105" s="60">
        <f t="shared" si="29"/>
        <v>70.166666666666671</v>
      </c>
      <c r="J105" s="60">
        <f t="shared" si="30"/>
        <v>76.5</v>
      </c>
      <c r="K105" s="60">
        <f t="shared" si="31"/>
        <v>86.333333333333329</v>
      </c>
      <c r="L105" s="60">
        <f t="shared" si="32"/>
        <v>86.333333333333329</v>
      </c>
      <c r="M105" s="60">
        <f t="shared" si="33"/>
        <v>86.666666666666671</v>
      </c>
      <c r="O105" s="58">
        <v>75.038339596165301</v>
      </c>
      <c r="P105" s="58">
        <v>75.9712199523061</v>
      </c>
      <c r="Q105" s="58">
        <v>75.943359394872886</v>
      </c>
      <c r="S105" s="7" t="s">
        <v>113</v>
      </c>
      <c r="T105" s="7">
        <v>4.83</v>
      </c>
      <c r="U105" s="7">
        <v>4.8899999999999997</v>
      </c>
      <c r="V105" s="7">
        <v>4.34</v>
      </c>
      <c r="W105" s="7">
        <v>4.18</v>
      </c>
      <c r="X105" s="7">
        <v>4.24</v>
      </c>
      <c r="Y105" s="7">
        <v>4.21</v>
      </c>
      <c r="Z105" s="7">
        <v>4.21</v>
      </c>
      <c r="AA105" s="7">
        <v>4.59</v>
      </c>
      <c r="AB105" s="7">
        <v>5.18</v>
      </c>
      <c r="AC105" s="7">
        <v>5.18</v>
      </c>
      <c r="AD105" s="7">
        <v>5.2</v>
      </c>
    </row>
    <row r="106" spans="1:30" x14ac:dyDescent="0.2">
      <c r="A106" s="19" t="s">
        <v>114</v>
      </c>
      <c r="C106" s="60" t="str">
        <f t="shared" si="23"/>
        <v>XXX</v>
      </c>
      <c r="D106" s="60" t="str">
        <f t="shared" si="24"/>
        <v>XXX</v>
      </c>
      <c r="E106" s="60" t="str">
        <f t="shared" si="25"/>
        <v>XXX</v>
      </c>
      <c r="F106" s="60" t="str">
        <f t="shared" si="26"/>
        <v>XXX</v>
      </c>
      <c r="G106" s="60" t="str">
        <f t="shared" si="27"/>
        <v>XXX</v>
      </c>
      <c r="H106" s="60" t="str">
        <f t="shared" si="28"/>
        <v>XXX</v>
      </c>
      <c r="I106" s="60" t="str">
        <f t="shared" si="29"/>
        <v>XXX</v>
      </c>
      <c r="J106" s="60" t="str">
        <f t="shared" si="30"/>
        <v>XXX</v>
      </c>
      <c r="K106" s="60" t="str">
        <f t="shared" si="31"/>
        <v>XXX</v>
      </c>
      <c r="L106" s="60" t="str">
        <f t="shared" si="32"/>
        <v>XXX</v>
      </c>
      <c r="M106" s="60" t="str">
        <f t="shared" si="33"/>
        <v>XXX</v>
      </c>
    </row>
    <row r="107" spans="1:30" x14ac:dyDescent="0.2">
      <c r="A107" s="19" t="s">
        <v>115</v>
      </c>
      <c r="B107" s="57"/>
      <c r="C107" s="60">
        <f t="shared" si="23"/>
        <v>54.500000000000007</v>
      </c>
      <c r="D107" s="60">
        <f t="shared" si="24"/>
        <v>58.666666666666671</v>
      </c>
      <c r="E107" s="60">
        <f t="shared" si="25"/>
        <v>62.500000000000007</v>
      </c>
      <c r="F107" s="60">
        <f t="shared" si="26"/>
        <v>63.333333333333336</v>
      </c>
      <c r="G107" s="60">
        <f t="shared" si="27"/>
        <v>61.166666666666671</v>
      </c>
      <c r="H107" s="60">
        <f t="shared" si="28"/>
        <v>57.500000000000007</v>
      </c>
      <c r="I107" s="60">
        <f t="shared" si="29"/>
        <v>50.833333333333336</v>
      </c>
      <c r="J107" s="60">
        <f t="shared" si="30"/>
        <v>50</v>
      </c>
      <c r="K107" s="60">
        <f t="shared" si="31"/>
        <v>53.166666666666671</v>
      </c>
      <c r="L107" s="60">
        <f t="shared" si="32"/>
        <v>54.333333333333336</v>
      </c>
      <c r="M107" s="60">
        <f t="shared" si="33"/>
        <v>54.333333333333336</v>
      </c>
      <c r="O107" s="58">
        <v>37.633260199105202</v>
      </c>
      <c r="P107" s="58">
        <v>36.751341277898902</v>
      </c>
      <c r="Q107" s="58">
        <v>42.666251596729523</v>
      </c>
      <c r="S107" s="7" t="s">
        <v>115</v>
      </c>
      <c r="T107" s="7">
        <v>3.27</v>
      </c>
      <c r="U107" s="7">
        <v>3.52</v>
      </c>
      <c r="V107" s="7">
        <v>3.75</v>
      </c>
      <c r="W107" s="7">
        <v>3.8</v>
      </c>
      <c r="X107" s="7">
        <v>3.67</v>
      </c>
      <c r="Y107" s="7">
        <v>3.45</v>
      </c>
      <c r="Z107" s="7">
        <v>3.05</v>
      </c>
      <c r="AA107" s="7">
        <v>3</v>
      </c>
      <c r="AB107" s="7">
        <v>3.19</v>
      </c>
      <c r="AC107" s="7">
        <v>3.26</v>
      </c>
      <c r="AD107" s="7">
        <v>3.26</v>
      </c>
    </row>
    <row r="108" spans="1:30" x14ac:dyDescent="0.2">
      <c r="A108" s="19" t="s">
        <v>193</v>
      </c>
      <c r="B108" s="57"/>
      <c r="C108" s="60">
        <f t="shared" si="23"/>
        <v>65.666666666666671</v>
      </c>
      <c r="D108" s="60">
        <f t="shared" si="24"/>
        <v>74.833333333333343</v>
      </c>
      <c r="E108" s="60">
        <f t="shared" si="25"/>
        <v>81.333333333333343</v>
      </c>
      <c r="F108" s="60">
        <f t="shared" si="26"/>
        <v>82.666666666666671</v>
      </c>
      <c r="G108" s="60">
        <f t="shared" si="27"/>
        <v>80.166666666666671</v>
      </c>
      <c r="H108" s="60">
        <f t="shared" si="28"/>
        <v>80.833333333333329</v>
      </c>
      <c r="I108" s="60">
        <f t="shared" si="29"/>
        <v>81.5</v>
      </c>
      <c r="J108" s="60">
        <f t="shared" si="30"/>
        <v>82.500000000000014</v>
      </c>
      <c r="K108" s="60">
        <f t="shared" si="31"/>
        <v>81.000000000000014</v>
      </c>
      <c r="L108" s="60">
        <f t="shared" si="32"/>
        <v>76.833333333333343</v>
      </c>
      <c r="M108" s="60" t="str">
        <f t="shared" si="33"/>
        <v>XXX</v>
      </c>
      <c r="O108" s="58" t="e">
        <v>#N/A</v>
      </c>
      <c r="P108" s="58">
        <v>68.6106488518205</v>
      </c>
      <c r="Q108" s="58">
        <v>69.167051339548024</v>
      </c>
      <c r="S108" s="7" t="s">
        <v>193</v>
      </c>
      <c r="T108" s="7">
        <v>3.94</v>
      </c>
      <c r="U108" s="7">
        <v>4.49</v>
      </c>
      <c r="V108" s="7">
        <v>4.88</v>
      </c>
      <c r="W108" s="7">
        <v>4.96</v>
      </c>
      <c r="X108" s="7">
        <v>4.8099999999999996</v>
      </c>
      <c r="Y108" s="7">
        <v>4.8499999999999996</v>
      </c>
      <c r="Z108" s="7">
        <v>4.8899999999999997</v>
      </c>
      <c r="AA108" s="7">
        <v>4.95</v>
      </c>
      <c r="AB108" s="7">
        <v>4.8600000000000003</v>
      </c>
      <c r="AC108" s="7">
        <v>4.6100000000000003</v>
      </c>
      <c r="AD108" s="7" t="s">
        <v>264</v>
      </c>
    </row>
    <row r="109" spans="1:30" x14ac:dyDescent="0.2">
      <c r="A109" s="19" t="s">
        <v>116</v>
      </c>
      <c r="B109" s="57"/>
      <c r="C109" s="60">
        <f t="shared" si="23"/>
        <v>105</v>
      </c>
      <c r="D109" s="60">
        <f t="shared" si="24"/>
        <v>110.16666666666669</v>
      </c>
      <c r="E109" s="60">
        <f t="shared" si="25"/>
        <v>108.66666666666667</v>
      </c>
      <c r="F109" s="60">
        <f t="shared" si="26"/>
        <v>106.16666666666667</v>
      </c>
      <c r="G109" s="60">
        <f t="shared" si="27"/>
        <v>102.33333333333333</v>
      </c>
      <c r="H109" s="60">
        <f t="shared" si="28"/>
        <v>99.666666666666686</v>
      </c>
      <c r="I109" s="60">
        <f t="shared" si="29"/>
        <v>98.666666666666671</v>
      </c>
      <c r="J109" s="60">
        <f t="shared" si="30"/>
        <v>96.666666666666671</v>
      </c>
      <c r="K109" s="60">
        <f t="shared" si="31"/>
        <v>98.333333333333343</v>
      </c>
      <c r="L109" s="60">
        <f t="shared" si="32"/>
        <v>103.16666666666669</v>
      </c>
      <c r="M109" s="60">
        <f t="shared" si="33"/>
        <v>104.16666666666667</v>
      </c>
      <c r="O109" s="58">
        <v>96.371044712499895</v>
      </c>
      <c r="P109" s="58">
        <v>90.770363044307103</v>
      </c>
      <c r="Q109" s="58">
        <v>90.782486119166663</v>
      </c>
      <c r="S109" s="7" t="s">
        <v>116</v>
      </c>
      <c r="T109" s="7">
        <v>6.3</v>
      </c>
      <c r="U109" s="7">
        <v>6.61</v>
      </c>
      <c r="V109" s="7">
        <v>6.52</v>
      </c>
      <c r="W109" s="7">
        <v>6.37</v>
      </c>
      <c r="X109" s="7">
        <v>6.14</v>
      </c>
      <c r="Y109" s="7">
        <v>5.98</v>
      </c>
      <c r="Z109" s="7">
        <v>5.92</v>
      </c>
      <c r="AA109" s="7">
        <v>5.8</v>
      </c>
      <c r="AB109" s="7">
        <v>5.9</v>
      </c>
      <c r="AC109" s="7">
        <v>6.19</v>
      </c>
      <c r="AD109" s="7">
        <v>6.25</v>
      </c>
    </row>
    <row r="110" spans="1:30" x14ac:dyDescent="0.2">
      <c r="A110" s="19" t="s">
        <v>117</v>
      </c>
      <c r="B110" s="57"/>
      <c r="C110" s="60">
        <f t="shared" si="23"/>
        <v>87.166666666666686</v>
      </c>
      <c r="D110" s="60">
        <f t="shared" si="24"/>
        <v>98.500000000000014</v>
      </c>
      <c r="E110" s="60">
        <f t="shared" si="25"/>
        <v>106.16666666666667</v>
      </c>
      <c r="F110" s="60">
        <f t="shared" si="26"/>
        <v>106.5</v>
      </c>
      <c r="G110" s="60">
        <f t="shared" si="27"/>
        <v>105</v>
      </c>
      <c r="H110" s="60">
        <f t="shared" si="28"/>
        <v>104.00000000000001</v>
      </c>
      <c r="I110" s="60">
        <f t="shared" si="29"/>
        <v>106.16666666666667</v>
      </c>
      <c r="J110" s="60">
        <f t="shared" si="30"/>
        <v>103</v>
      </c>
      <c r="K110" s="60">
        <f t="shared" si="31"/>
        <v>102.00000000000001</v>
      </c>
      <c r="L110" s="60">
        <f t="shared" si="32"/>
        <v>105</v>
      </c>
      <c r="M110" s="60">
        <f t="shared" si="33"/>
        <v>105</v>
      </c>
      <c r="O110" s="58">
        <v>94.979576233888295</v>
      </c>
      <c r="P110" s="58">
        <v>94.579730392221606</v>
      </c>
      <c r="Q110" s="58">
        <v>92.884920041666675</v>
      </c>
      <c r="S110" s="7" t="s">
        <v>117</v>
      </c>
      <c r="T110" s="7">
        <v>5.23</v>
      </c>
      <c r="U110" s="7">
        <v>5.91</v>
      </c>
      <c r="V110" s="7">
        <v>6.37</v>
      </c>
      <c r="W110" s="7">
        <v>6.39</v>
      </c>
      <c r="X110" s="7">
        <v>6.3</v>
      </c>
      <c r="Y110" s="7">
        <v>6.24</v>
      </c>
      <c r="Z110" s="7">
        <v>6.37</v>
      </c>
      <c r="AA110" s="7">
        <v>6.18</v>
      </c>
      <c r="AB110" s="7">
        <v>6.12</v>
      </c>
      <c r="AC110" s="7">
        <v>6.3</v>
      </c>
      <c r="AD110" s="7">
        <v>6.3</v>
      </c>
    </row>
    <row r="111" spans="1:30" x14ac:dyDescent="0.2">
      <c r="A111" s="19" t="s">
        <v>118</v>
      </c>
      <c r="B111" s="57"/>
      <c r="C111" s="60">
        <f t="shared" si="23"/>
        <v>64.333333333333343</v>
      </c>
      <c r="D111" s="60">
        <f t="shared" si="24"/>
        <v>61.166666666666671</v>
      </c>
      <c r="E111" s="60">
        <f t="shared" si="25"/>
        <v>55.333333333333336</v>
      </c>
      <c r="F111" s="60">
        <f t="shared" si="26"/>
        <v>54.333333333333336</v>
      </c>
      <c r="G111" s="60">
        <f t="shared" si="27"/>
        <v>53.833333333333336</v>
      </c>
      <c r="H111" s="60">
        <f t="shared" si="28"/>
        <v>52.000000000000007</v>
      </c>
      <c r="I111" s="60">
        <f t="shared" si="29"/>
        <v>47.666666666666671</v>
      </c>
      <c r="J111" s="60">
        <f t="shared" si="30"/>
        <v>47.333333333333336</v>
      </c>
      <c r="K111" s="60">
        <f t="shared" si="31"/>
        <v>47.166666666666671</v>
      </c>
      <c r="L111" s="60">
        <f t="shared" si="32"/>
        <v>49</v>
      </c>
      <c r="M111" s="60">
        <f t="shared" si="33"/>
        <v>53.333333333333343</v>
      </c>
      <c r="O111" s="58">
        <v>40.165367991280398</v>
      </c>
      <c r="P111" s="58">
        <v>44.476191143263698</v>
      </c>
      <c r="Q111" s="58">
        <v>45.47028708319209</v>
      </c>
      <c r="S111" s="7" t="s">
        <v>118</v>
      </c>
      <c r="T111" s="7">
        <v>3.86</v>
      </c>
      <c r="U111" s="7">
        <v>3.67</v>
      </c>
      <c r="V111" s="7">
        <v>3.32</v>
      </c>
      <c r="W111" s="7">
        <v>3.26</v>
      </c>
      <c r="X111" s="7">
        <v>3.23</v>
      </c>
      <c r="Y111" s="7">
        <v>3.12</v>
      </c>
      <c r="Z111" s="7">
        <v>2.86</v>
      </c>
      <c r="AA111" s="7">
        <v>2.84</v>
      </c>
      <c r="AB111" s="7">
        <v>2.83</v>
      </c>
      <c r="AC111" s="7">
        <v>2.94</v>
      </c>
      <c r="AD111" s="7">
        <v>3.2</v>
      </c>
    </row>
    <row r="112" spans="1:30" x14ac:dyDescent="0.2">
      <c r="A112" s="19" t="s">
        <v>119</v>
      </c>
      <c r="B112" s="57"/>
      <c r="C112" s="60">
        <f t="shared" si="23"/>
        <v>77.833333333333343</v>
      </c>
      <c r="D112" s="60">
        <f t="shared" si="24"/>
        <v>78.166666666666686</v>
      </c>
      <c r="E112" s="60">
        <f t="shared" si="25"/>
        <v>76.833333333333343</v>
      </c>
      <c r="F112" s="60">
        <f t="shared" si="26"/>
        <v>74.166666666666671</v>
      </c>
      <c r="G112" s="60">
        <f t="shared" si="27"/>
        <v>75</v>
      </c>
      <c r="H112" s="60">
        <f t="shared" si="28"/>
        <v>76.5</v>
      </c>
      <c r="I112" s="60">
        <f t="shared" si="29"/>
        <v>76.333333333333343</v>
      </c>
      <c r="J112" s="60">
        <f t="shared" si="30"/>
        <v>75.666666666666671</v>
      </c>
      <c r="K112" s="60">
        <f t="shared" si="31"/>
        <v>81.000000000000014</v>
      </c>
      <c r="L112" s="60">
        <f t="shared" si="32"/>
        <v>84.833333333333343</v>
      </c>
      <c r="M112" s="60">
        <f t="shared" si="33"/>
        <v>80.666666666666671</v>
      </c>
      <c r="O112" s="58">
        <v>71.5796693579654</v>
      </c>
      <c r="P112" s="58">
        <v>71.242104184523697</v>
      </c>
      <c r="Q112" s="58">
        <v>71.986324340706219</v>
      </c>
      <c r="S112" s="7" t="s">
        <v>119</v>
      </c>
      <c r="T112" s="7">
        <v>4.67</v>
      </c>
      <c r="U112" s="7">
        <v>4.6900000000000004</v>
      </c>
      <c r="V112" s="7">
        <v>4.6100000000000003</v>
      </c>
      <c r="W112" s="7">
        <v>4.45</v>
      </c>
      <c r="X112" s="7">
        <v>4.5</v>
      </c>
      <c r="Y112" s="7">
        <v>4.59</v>
      </c>
      <c r="Z112" s="7">
        <v>4.58</v>
      </c>
      <c r="AA112" s="7">
        <v>4.54</v>
      </c>
      <c r="AB112" s="7">
        <v>4.8600000000000003</v>
      </c>
      <c r="AC112" s="7">
        <v>5.09</v>
      </c>
      <c r="AD112" s="7">
        <v>4.84</v>
      </c>
    </row>
    <row r="113" spans="1:30" x14ac:dyDescent="0.2">
      <c r="A113" s="19" t="s">
        <v>120</v>
      </c>
      <c r="C113" s="60" t="str">
        <f t="shared" si="23"/>
        <v>XXX</v>
      </c>
      <c r="D113" s="60" t="str">
        <f t="shared" si="24"/>
        <v>XXX</v>
      </c>
      <c r="E113" s="60" t="str">
        <f t="shared" si="25"/>
        <v>XXX</v>
      </c>
      <c r="F113" s="60" t="str">
        <f t="shared" si="26"/>
        <v>XXX</v>
      </c>
      <c r="G113" s="60" t="str">
        <f t="shared" si="27"/>
        <v>XXX</v>
      </c>
      <c r="H113" s="60" t="str">
        <f t="shared" si="28"/>
        <v>XXX</v>
      </c>
      <c r="I113" s="60" t="str">
        <f t="shared" si="29"/>
        <v>XXX</v>
      </c>
      <c r="J113" s="60" t="str">
        <f t="shared" si="30"/>
        <v>XXX</v>
      </c>
      <c r="K113" s="60" t="str">
        <f t="shared" si="31"/>
        <v>XXX</v>
      </c>
      <c r="L113" s="60" t="str">
        <f t="shared" si="32"/>
        <v>XXX</v>
      </c>
      <c r="M113" s="60" t="str">
        <f t="shared" si="33"/>
        <v>XXX</v>
      </c>
    </row>
    <row r="114" spans="1:30" x14ac:dyDescent="0.2">
      <c r="A114" s="19" t="s">
        <v>121</v>
      </c>
      <c r="B114" s="57"/>
      <c r="C114" s="60">
        <f t="shared" si="23"/>
        <v>61.5</v>
      </c>
      <c r="D114" s="60">
        <f t="shared" si="24"/>
        <v>61.333333333333343</v>
      </c>
      <c r="E114" s="60">
        <f t="shared" si="25"/>
        <v>63.333333333333336</v>
      </c>
      <c r="F114" s="60">
        <f t="shared" si="26"/>
        <v>61.666666666666671</v>
      </c>
      <c r="G114" s="60">
        <f t="shared" si="27"/>
        <v>61.166666666666671</v>
      </c>
      <c r="H114" s="60">
        <f t="shared" si="28"/>
        <v>63</v>
      </c>
      <c r="I114" s="60">
        <f t="shared" si="29"/>
        <v>61.333333333333343</v>
      </c>
      <c r="J114" s="60">
        <f t="shared" si="30"/>
        <v>63.166666666666671</v>
      </c>
      <c r="K114" s="60">
        <f t="shared" si="31"/>
        <v>62.500000000000007</v>
      </c>
      <c r="L114" s="60">
        <f t="shared" si="32"/>
        <v>64.5</v>
      </c>
      <c r="M114" s="60">
        <f t="shared" si="33"/>
        <v>64.666666666666671</v>
      </c>
      <c r="O114" s="58">
        <v>62.573895002246203</v>
      </c>
      <c r="P114" s="58">
        <v>63.806377078401802</v>
      </c>
      <c r="Q114" s="58">
        <v>63.366140143418079</v>
      </c>
      <c r="S114" s="7" t="s">
        <v>121</v>
      </c>
      <c r="T114" s="7">
        <v>3.69</v>
      </c>
      <c r="U114" s="7">
        <v>3.68</v>
      </c>
      <c r="V114" s="7">
        <v>3.8</v>
      </c>
      <c r="W114" s="7">
        <v>3.7</v>
      </c>
      <c r="X114" s="7">
        <v>3.67</v>
      </c>
      <c r="Y114" s="7">
        <v>3.78</v>
      </c>
      <c r="Z114" s="7">
        <v>3.68</v>
      </c>
      <c r="AA114" s="7">
        <v>3.79</v>
      </c>
      <c r="AB114" s="7">
        <v>3.75</v>
      </c>
      <c r="AC114" s="7">
        <v>3.87</v>
      </c>
      <c r="AD114" s="7">
        <v>3.88</v>
      </c>
    </row>
    <row r="115" spans="1:30" x14ac:dyDescent="0.2">
      <c r="A115" s="19" t="s">
        <v>122</v>
      </c>
      <c r="B115" s="57"/>
      <c r="C115" s="60">
        <f t="shared" si="23"/>
        <v>61.166666666666671</v>
      </c>
      <c r="D115" s="60">
        <f t="shared" si="24"/>
        <v>65.500000000000014</v>
      </c>
      <c r="E115" s="60">
        <f t="shared" si="25"/>
        <v>67</v>
      </c>
      <c r="F115" s="60">
        <f t="shared" si="26"/>
        <v>66</v>
      </c>
      <c r="G115" s="60">
        <f t="shared" si="27"/>
        <v>64.666666666666671</v>
      </c>
      <c r="H115" s="60">
        <f t="shared" si="28"/>
        <v>62.166666666666671</v>
      </c>
      <c r="I115" s="60">
        <f t="shared" si="29"/>
        <v>55.666666666666671</v>
      </c>
      <c r="J115" s="60">
        <f t="shared" si="30"/>
        <v>53.000000000000007</v>
      </c>
      <c r="K115" s="60">
        <f t="shared" si="31"/>
        <v>52.833333333333336</v>
      </c>
      <c r="L115" s="60">
        <f t="shared" si="32"/>
        <v>53.666666666666671</v>
      </c>
      <c r="M115" s="60">
        <f t="shared" si="33"/>
        <v>56.166666666666671</v>
      </c>
      <c r="O115" s="58">
        <v>59.808321339686302</v>
      </c>
      <c r="P115" s="58">
        <v>59.755333149037298</v>
      </c>
      <c r="Q115" s="58">
        <v>59.578284731610175</v>
      </c>
      <c r="S115" s="7" t="s">
        <v>122</v>
      </c>
      <c r="T115" s="7">
        <v>3.67</v>
      </c>
      <c r="U115" s="7">
        <v>3.93</v>
      </c>
      <c r="V115" s="7">
        <v>4.0199999999999996</v>
      </c>
      <c r="W115" s="7">
        <v>3.96</v>
      </c>
      <c r="X115" s="7">
        <v>3.88</v>
      </c>
      <c r="Y115" s="7">
        <v>3.73</v>
      </c>
      <c r="Z115" s="7">
        <v>3.34</v>
      </c>
      <c r="AA115" s="7">
        <v>3.18</v>
      </c>
      <c r="AB115" s="7">
        <v>3.17</v>
      </c>
      <c r="AC115" s="7">
        <v>3.22</v>
      </c>
      <c r="AD115" s="7">
        <v>3.37</v>
      </c>
    </row>
    <row r="116" spans="1:30" x14ac:dyDescent="0.2">
      <c r="A116" s="19" t="s">
        <v>123</v>
      </c>
      <c r="B116" s="57"/>
      <c r="C116" s="60">
        <f t="shared" si="23"/>
        <v>65.166666666666671</v>
      </c>
      <c r="D116" s="60">
        <f t="shared" si="24"/>
        <v>68.500000000000014</v>
      </c>
      <c r="E116" s="60">
        <f t="shared" si="25"/>
        <v>68.333333333333329</v>
      </c>
      <c r="F116" s="60">
        <f t="shared" si="26"/>
        <v>67.833333333333343</v>
      </c>
      <c r="G116" s="60">
        <f t="shared" si="27"/>
        <v>65.666666666666671</v>
      </c>
      <c r="H116" s="60">
        <f t="shared" si="28"/>
        <v>69.5</v>
      </c>
      <c r="I116" s="60">
        <f t="shared" si="29"/>
        <v>71.166666666666671</v>
      </c>
      <c r="J116" s="60">
        <f t="shared" si="30"/>
        <v>71.833333333333329</v>
      </c>
      <c r="K116" s="60">
        <f t="shared" si="31"/>
        <v>69.5</v>
      </c>
      <c r="L116" s="60">
        <f t="shared" si="32"/>
        <v>65</v>
      </c>
      <c r="M116" s="60">
        <f t="shared" si="33"/>
        <v>62.166666666666671</v>
      </c>
      <c r="O116" s="58">
        <v>47.168923576198502</v>
      </c>
      <c r="P116" s="58">
        <v>42.824884818904103</v>
      </c>
      <c r="Q116" s="58">
        <v>44.759271310310737</v>
      </c>
      <c r="S116" s="7" t="s">
        <v>123</v>
      </c>
      <c r="T116" s="7">
        <v>3.91</v>
      </c>
      <c r="U116" s="7">
        <v>4.1100000000000003</v>
      </c>
      <c r="V116" s="7">
        <v>4.0999999999999996</v>
      </c>
      <c r="W116" s="7">
        <v>4.07</v>
      </c>
      <c r="X116" s="7">
        <v>3.94</v>
      </c>
      <c r="Y116" s="7">
        <v>4.17</v>
      </c>
      <c r="Z116" s="7">
        <v>4.2699999999999996</v>
      </c>
      <c r="AA116" s="7">
        <v>4.3099999999999996</v>
      </c>
      <c r="AB116" s="7">
        <v>4.17</v>
      </c>
      <c r="AC116" s="7">
        <v>3.9</v>
      </c>
      <c r="AD116" s="7">
        <v>3.73</v>
      </c>
    </row>
    <row r="117" spans="1:30" x14ac:dyDescent="0.2">
      <c r="A117" s="19" t="s">
        <v>124</v>
      </c>
      <c r="B117" s="57"/>
      <c r="C117" s="60">
        <f t="shared" si="23"/>
        <v>71.5</v>
      </c>
      <c r="D117" s="60">
        <f t="shared" si="24"/>
        <v>74.666666666666686</v>
      </c>
      <c r="E117" s="60">
        <f t="shared" si="25"/>
        <v>80.5</v>
      </c>
      <c r="F117" s="60">
        <f t="shared" si="26"/>
        <v>88.5</v>
      </c>
      <c r="G117" s="60">
        <f t="shared" si="27"/>
        <v>90.000000000000014</v>
      </c>
      <c r="H117" s="60">
        <f t="shared" si="28"/>
        <v>90.000000000000014</v>
      </c>
      <c r="I117" s="60">
        <f t="shared" si="29"/>
        <v>89.166666666666671</v>
      </c>
      <c r="J117" s="60">
        <f t="shared" si="30"/>
        <v>88.000000000000014</v>
      </c>
      <c r="K117" s="60">
        <f t="shared" si="31"/>
        <v>85</v>
      </c>
      <c r="L117" s="60">
        <f t="shared" si="32"/>
        <v>82.500000000000014</v>
      </c>
      <c r="M117" s="60">
        <f t="shared" si="33"/>
        <v>80.666666666666671</v>
      </c>
      <c r="O117" s="58">
        <v>79.655126231161006</v>
      </c>
      <c r="P117" s="58">
        <v>79.422369870917507</v>
      </c>
      <c r="Q117" s="58">
        <v>79.740384930112995</v>
      </c>
      <c r="S117" s="7" t="s">
        <v>124</v>
      </c>
      <c r="T117" s="7">
        <v>4.29</v>
      </c>
      <c r="U117" s="7">
        <v>4.4800000000000004</v>
      </c>
      <c r="V117" s="7">
        <v>4.83</v>
      </c>
      <c r="W117" s="7">
        <v>5.31</v>
      </c>
      <c r="X117" s="7">
        <v>5.4</v>
      </c>
      <c r="Y117" s="7">
        <v>5.4</v>
      </c>
      <c r="Z117" s="7">
        <v>5.35</v>
      </c>
      <c r="AA117" s="7">
        <v>5.28</v>
      </c>
      <c r="AB117" s="7">
        <v>5.0999999999999996</v>
      </c>
      <c r="AC117" s="7">
        <v>4.95</v>
      </c>
      <c r="AD117" s="7">
        <v>4.84</v>
      </c>
    </row>
    <row r="118" spans="1:30" x14ac:dyDescent="0.2">
      <c r="A118" s="19" t="s">
        <v>125</v>
      </c>
      <c r="B118" s="57"/>
      <c r="C118" s="60">
        <f t="shared" si="23"/>
        <v>99.000000000000014</v>
      </c>
      <c r="D118" s="60">
        <f t="shared" si="24"/>
        <v>100.16666666666667</v>
      </c>
      <c r="E118" s="60">
        <f t="shared" si="25"/>
        <v>97.000000000000014</v>
      </c>
      <c r="F118" s="60">
        <f t="shared" si="26"/>
        <v>97.000000000000014</v>
      </c>
      <c r="G118" s="60">
        <f t="shared" si="27"/>
        <v>96.666666666666671</v>
      </c>
      <c r="H118" s="60">
        <f t="shared" si="28"/>
        <v>98.166666666666671</v>
      </c>
      <c r="I118" s="60">
        <f t="shared" si="29"/>
        <v>99.833333333333343</v>
      </c>
      <c r="J118" s="60">
        <f t="shared" si="30"/>
        <v>100.50000000000001</v>
      </c>
      <c r="K118" s="60">
        <f t="shared" si="31"/>
        <v>99.833333333333343</v>
      </c>
      <c r="L118" s="60">
        <f t="shared" si="32"/>
        <v>99.666666666666686</v>
      </c>
      <c r="M118" s="60">
        <f t="shared" si="33"/>
        <v>97.833333333333343</v>
      </c>
      <c r="O118" s="58">
        <v>90.011705707260504</v>
      </c>
      <c r="P118" s="58">
        <v>90.537069813947497</v>
      </c>
      <c r="Q118" s="58">
        <v>90.885814280494344</v>
      </c>
      <c r="S118" s="7" t="s">
        <v>125</v>
      </c>
      <c r="T118" s="7">
        <v>5.94</v>
      </c>
      <c r="U118" s="7">
        <v>6.01</v>
      </c>
      <c r="V118" s="7">
        <v>5.82</v>
      </c>
      <c r="W118" s="7">
        <v>5.82</v>
      </c>
      <c r="X118" s="7">
        <v>5.8</v>
      </c>
      <c r="Y118" s="7">
        <v>5.89</v>
      </c>
      <c r="Z118" s="7">
        <v>5.99</v>
      </c>
      <c r="AA118" s="7">
        <v>6.03</v>
      </c>
      <c r="AB118" s="7">
        <v>5.99</v>
      </c>
      <c r="AC118" s="7">
        <v>5.98</v>
      </c>
      <c r="AD118" s="7">
        <v>5.87</v>
      </c>
    </row>
    <row r="119" spans="1:30" x14ac:dyDescent="0.2">
      <c r="A119" s="19" t="s">
        <v>126</v>
      </c>
      <c r="B119" s="57"/>
      <c r="C119" s="60">
        <f t="shared" si="23"/>
        <v>99.666666666666686</v>
      </c>
      <c r="D119" s="60">
        <f t="shared" si="24"/>
        <v>104.16666666666667</v>
      </c>
      <c r="E119" s="60">
        <f t="shared" si="25"/>
        <v>109.00000000000001</v>
      </c>
      <c r="F119" s="60">
        <f t="shared" si="26"/>
        <v>105.33333333333334</v>
      </c>
      <c r="G119" s="60">
        <f t="shared" si="27"/>
        <v>99.333333333333343</v>
      </c>
      <c r="H119" s="60">
        <f t="shared" si="28"/>
        <v>107</v>
      </c>
      <c r="I119" s="60">
        <f t="shared" si="29"/>
        <v>111.16666666666667</v>
      </c>
      <c r="J119" s="60">
        <f t="shared" si="30"/>
        <v>107.83333333333334</v>
      </c>
      <c r="K119" s="60">
        <f t="shared" si="31"/>
        <v>104.83333333333334</v>
      </c>
      <c r="L119" s="60">
        <f t="shared" si="32"/>
        <v>104.66666666666667</v>
      </c>
      <c r="M119" s="60">
        <f t="shared" si="33"/>
        <v>105</v>
      </c>
      <c r="O119" s="58">
        <v>91.494106608520497</v>
      </c>
      <c r="P119" s="58">
        <v>90.119986374601197</v>
      </c>
      <c r="Q119" s="58">
        <v>89.364576974166667</v>
      </c>
      <c r="S119" s="7" t="s">
        <v>126</v>
      </c>
      <c r="T119" s="7">
        <v>5.98</v>
      </c>
      <c r="U119" s="7">
        <v>6.25</v>
      </c>
      <c r="V119" s="7">
        <v>6.54</v>
      </c>
      <c r="W119" s="7">
        <v>6.32</v>
      </c>
      <c r="X119" s="7">
        <v>5.96</v>
      </c>
      <c r="Y119" s="7">
        <v>6.42</v>
      </c>
      <c r="Z119" s="7">
        <v>6.67</v>
      </c>
      <c r="AA119" s="7">
        <v>6.47</v>
      </c>
      <c r="AB119" s="7">
        <v>6.29</v>
      </c>
      <c r="AC119" s="7">
        <v>6.28</v>
      </c>
      <c r="AD119" s="7">
        <v>6.3</v>
      </c>
    </row>
    <row r="120" spans="1:30" x14ac:dyDescent="0.2">
      <c r="A120" s="19" t="s">
        <v>127</v>
      </c>
      <c r="B120" s="57"/>
      <c r="C120" s="60">
        <f t="shared" si="23"/>
        <v>74.5</v>
      </c>
      <c r="D120" s="60">
        <f t="shared" si="24"/>
        <v>82.833333333333329</v>
      </c>
      <c r="E120" s="60">
        <f t="shared" si="25"/>
        <v>91</v>
      </c>
      <c r="F120" s="60">
        <f t="shared" si="26"/>
        <v>92.333333333333343</v>
      </c>
      <c r="G120" s="60">
        <f t="shared" si="27"/>
        <v>80.166666666666671</v>
      </c>
      <c r="H120" s="60">
        <f t="shared" si="28"/>
        <v>78.5</v>
      </c>
      <c r="I120" s="60">
        <f t="shared" si="29"/>
        <v>79.166666666666671</v>
      </c>
      <c r="J120" s="60">
        <f t="shared" si="30"/>
        <v>72.833333333333343</v>
      </c>
      <c r="K120" s="60">
        <f t="shared" si="31"/>
        <v>79.333333333333329</v>
      </c>
      <c r="L120" s="60">
        <f t="shared" si="32"/>
        <v>84</v>
      </c>
      <c r="M120" s="60">
        <f t="shared" si="33"/>
        <v>81.666666666666671</v>
      </c>
      <c r="O120" s="58">
        <v>79.300527925054496</v>
      </c>
      <c r="P120" s="58">
        <v>81.608459892867998</v>
      </c>
      <c r="Q120" s="58">
        <v>81.496853847881354</v>
      </c>
      <c r="S120" s="7" t="s">
        <v>127</v>
      </c>
      <c r="T120" s="7">
        <v>4.47</v>
      </c>
      <c r="U120" s="7">
        <v>4.97</v>
      </c>
      <c r="V120" s="7">
        <v>5.46</v>
      </c>
      <c r="W120" s="7">
        <v>5.54</v>
      </c>
      <c r="X120" s="7">
        <v>4.8099999999999996</v>
      </c>
      <c r="Y120" s="7">
        <v>4.71</v>
      </c>
      <c r="Z120" s="7">
        <v>4.75</v>
      </c>
      <c r="AA120" s="7">
        <v>4.37</v>
      </c>
      <c r="AB120" s="7">
        <v>4.76</v>
      </c>
      <c r="AC120" s="7">
        <v>5.04</v>
      </c>
      <c r="AD120" s="7">
        <v>4.9000000000000004</v>
      </c>
    </row>
    <row r="121" spans="1:30" x14ac:dyDescent="0.2">
      <c r="A121" s="19" t="s">
        <v>194</v>
      </c>
      <c r="B121" s="57"/>
      <c r="C121" s="60">
        <f t="shared" si="23"/>
        <v>65</v>
      </c>
      <c r="D121" s="60">
        <f t="shared" si="24"/>
        <v>71.166666666666671</v>
      </c>
      <c r="E121" s="60">
        <f t="shared" si="25"/>
        <v>74.000000000000014</v>
      </c>
      <c r="F121" s="60">
        <f t="shared" si="26"/>
        <v>69.833333333333343</v>
      </c>
      <c r="G121" s="60">
        <f t="shared" si="27"/>
        <v>64.666666666666671</v>
      </c>
      <c r="H121" s="60">
        <f t="shared" si="28"/>
        <v>67.5</v>
      </c>
      <c r="I121" s="60">
        <f t="shared" si="29"/>
        <v>68.666666666666671</v>
      </c>
      <c r="J121" s="60">
        <f t="shared" si="30"/>
        <v>68.833333333333343</v>
      </c>
      <c r="K121" s="60">
        <f t="shared" si="31"/>
        <v>68.833333333333343</v>
      </c>
      <c r="L121" s="60">
        <f t="shared" si="32"/>
        <v>70.833333333333343</v>
      </c>
      <c r="M121" s="60">
        <f t="shared" si="33"/>
        <v>72.666666666666671</v>
      </c>
      <c r="O121" s="58">
        <v>64.724053657951501</v>
      </c>
      <c r="P121" s="58">
        <v>67.899846506439403</v>
      </c>
      <c r="Q121" s="58">
        <v>68.59292839176554</v>
      </c>
      <c r="S121" s="7" t="s">
        <v>194</v>
      </c>
      <c r="T121" s="7">
        <v>3.9</v>
      </c>
      <c r="U121" s="7">
        <v>4.2699999999999996</v>
      </c>
      <c r="V121" s="7">
        <v>4.4400000000000004</v>
      </c>
      <c r="W121" s="7">
        <v>4.1900000000000004</v>
      </c>
      <c r="X121" s="7">
        <v>3.88</v>
      </c>
      <c r="Y121" s="7">
        <v>4.05</v>
      </c>
      <c r="Z121" s="7">
        <v>4.12</v>
      </c>
      <c r="AA121" s="7">
        <v>4.13</v>
      </c>
      <c r="AB121" s="7">
        <v>4.13</v>
      </c>
      <c r="AC121" s="7">
        <v>4.25</v>
      </c>
      <c r="AD121" s="7">
        <v>4.3600000000000003</v>
      </c>
    </row>
    <row r="122" spans="1:30" x14ac:dyDescent="0.2">
      <c r="A122" s="19" t="s">
        <v>129</v>
      </c>
      <c r="B122" s="57"/>
      <c r="C122" s="60" t="str">
        <f t="shared" si="23"/>
        <v>XXX</v>
      </c>
      <c r="D122" s="60" t="str">
        <f t="shared" si="24"/>
        <v>XXX</v>
      </c>
      <c r="E122" s="60" t="str">
        <f t="shared" si="25"/>
        <v>XXX</v>
      </c>
      <c r="F122" s="60">
        <f t="shared" si="26"/>
        <v>107.33333333333334</v>
      </c>
      <c r="G122" s="60">
        <f t="shared" si="27"/>
        <v>100.66666666666667</v>
      </c>
      <c r="H122" s="60">
        <f t="shared" si="28"/>
        <v>95.666666666666671</v>
      </c>
      <c r="I122" s="60">
        <f t="shared" si="29"/>
        <v>98.833333333333329</v>
      </c>
      <c r="J122" s="60">
        <f t="shared" si="30"/>
        <v>100.66666666666667</v>
      </c>
      <c r="K122" s="60">
        <f t="shared" si="31"/>
        <v>103.16666666666669</v>
      </c>
      <c r="L122" s="60">
        <f t="shared" si="32"/>
        <v>106.00000000000001</v>
      </c>
      <c r="M122" s="60">
        <f t="shared" si="33"/>
        <v>100.66666666666667</v>
      </c>
      <c r="O122" s="58">
        <v>86.914856163803506</v>
      </c>
      <c r="P122" s="58">
        <v>85.117998174529404</v>
      </c>
      <c r="Q122" s="58">
        <v>84.569793109096054</v>
      </c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6.44</v>
      </c>
      <c r="X122" s="7">
        <v>6.04</v>
      </c>
      <c r="Y122" s="7">
        <v>5.74</v>
      </c>
      <c r="Z122" s="7">
        <v>5.93</v>
      </c>
      <c r="AA122" s="7">
        <v>6.04</v>
      </c>
      <c r="AB122" s="7">
        <v>6.19</v>
      </c>
      <c r="AC122" s="7">
        <v>6.36</v>
      </c>
      <c r="AD122" s="7">
        <v>6.04</v>
      </c>
    </row>
    <row r="123" spans="1:30" x14ac:dyDescent="0.2">
      <c r="A123" s="19" t="s">
        <v>130</v>
      </c>
      <c r="B123" s="57"/>
      <c r="C123" s="60">
        <f t="shared" si="23"/>
        <v>86.666666666666671</v>
      </c>
      <c r="D123" s="60">
        <f t="shared" si="24"/>
        <v>82.666666666666671</v>
      </c>
      <c r="E123" s="60">
        <f t="shared" si="25"/>
        <v>87.666666666666671</v>
      </c>
      <c r="F123" s="60">
        <f t="shared" si="26"/>
        <v>101.16666666666669</v>
      </c>
      <c r="G123" s="60">
        <f t="shared" si="27"/>
        <v>105.50000000000001</v>
      </c>
      <c r="H123" s="60">
        <f t="shared" si="28"/>
        <v>103.83333333333334</v>
      </c>
      <c r="I123" s="60">
        <f t="shared" si="29"/>
        <v>98</v>
      </c>
      <c r="J123" s="60">
        <f t="shared" si="30"/>
        <v>94.333333333333343</v>
      </c>
      <c r="K123" s="60">
        <f t="shared" si="31"/>
        <v>95.333333333333343</v>
      </c>
      <c r="L123" s="60">
        <f t="shared" si="32"/>
        <v>96.500000000000014</v>
      </c>
      <c r="M123" s="60">
        <f t="shared" si="33"/>
        <v>92.666666666666671</v>
      </c>
      <c r="O123" s="58">
        <v>85.3896551981382</v>
      </c>
      <c r="P123" s="58">
        <v>87.164409884393095</v>
      </c>
      <c r="Q123" s="58">
        <v>88.698173499816392</v>
      </c>
      <c r="S123" s="7" t="s">
        <v>130</v>
      </c>
      <c r="T123" s="7">
        <v>5.2</v>
      </c>
      <c r="U123" s="7">
        <v>4.96</v>
      </c>
      <c r="V123" s="7">
        <v>5.26</v>
      </c>
      <c r="W123" s="7">
        <v>6.07</v>
      </c>
      <c r="X123" s="7">
        <v>6.33</v>
      </c>
      <c r="Y123" s="7">
        <v>6.23</v>
      </c>
      <c r="Z123" s="7">
        <v>5.88</v>
      </c>
      <c r="AA123" s="7">
        <v>5.66</v>
      </c>
      <c r="AB123" s="7">
        <v>5.72</v>
      </c>
      <c r="AC123" s="7">
        <v>5.79</v>
      </c>
      <c r="AD123" s="7">
        <v>5.56</v>
      </c>
    </row>
    <row r="124" spans="1:30" x14ac:dyDescent="0.2">
      <c r="A124" s="19" t="s">
        <v>131</v>
      </c>
      <c r="B124" s="57"/>
      <c r="C124" s="60">
        <f t="shared" si="23"/>
        <v>82.333333333333343</v>
      </c>
      <c r="D124" s="60">
        <f t="shared" si="24"/>
        <v>92.166666666666671</v>
      </c>
      <c r="E124" s="60">
        <f t="shared" si="25"/>
        <v>97.5</v>
      </c>
      <c r="F124" s="60">
        <f t="shared" si="26"/>
        <v>93.500000000000014</v>
      </c>
      <c r="G124" s="60">
        <f t="shared" si="27"/>
        <v>91.500000000000014</v>
      </c>
      <c r="H124" s="60">
        <f t="shared" si="28"/>
        <v>85.5</v>
      </c>
      <c r="I124" s="60">
        <f t="shared" si="29"/>
        <v>78.666666666666671</v>
      </c>
      <c r="J124" s="60">
        <f t="shared" si="30"/>
        <v>75.500000000000014</v>
      </c>
      <c r="K124" s="60">
        <f t="shared" si="31"/>
        <v>79.166666666666671</v>
      </c>
      <c r="L124" s="60">
        <f t="shared" si="32"/>
        <v>81.000000000000014</v>
      </c>
      <c r="M124" s="60">
        <f t="shared" si="33"/>
        <v>75</v>
      </c>
      <c r="O124" s="58">
        <v>75.339648401259495</v>
      </c>
      <c r="P124" s="58">
        <v>75.114695306988693</v>
      </c>
      <c r="Q124" s="58">
        <v>81.985767603333329</v>
      </c>
      <c r="S124" s="7" t="s">
        <v>131</v>
      </c>
      <c r="T124" s="7">
        <v>4.9400000000000004</v>
      </c>
      <c r="U124" s="7">
        <v>5.53</v>
      </c>
      <c r="V124" s="7">
        <v>5.85</v>
      </c>
      <c r="W124" s="7">
        <v>5.61</v>
      </c>
      <c r="X124" s="7">
        <v>5.49</v>
      </c>
      <c r="Y124" s="7">
        <v>5.13</v>
      </c>
      <c r="Z124" s="7">
        <v>4.72</v>
      </c>
      <c r="AA124" s="7">
        <v>4.53</v>
      </c>
      <c r="AB124" s="7">
        <v>4.75</v>
      </c>
      <c r="AC124" s="7">
        <v>4.8600000000000003</v>
      </c>
      <c r="AD124" s="7">
        <v>4.5</v>
      </c>
    </row>
    <row r="125" spans="1:30" x14ac:dyDescent="0.2">
      <c r="A125" s="19" t="s">
        <v>132</v>
      </c>
      <c r="B125" s="57"/>
      <c r="C125" s="60">
        <f t="shared" si="23"/>
        <v>78.833333333333343</v>
      </c>
      <c r="D125" s="60">
        <f t="shared" si="24"/>
        <v>78.833333333333343</v>
      </c>
      <c r="E125" s="60">
        <f t="shared" si="25"/>
        <v>73.333333333333343</v>
      </c>
      <c r="F125" s="60">
        <f t="shared" si="26"/>
        <v>73.833333333333329</v>
      </c>
      <c r="G125" s="60">
        <f t="shared" si="27"/>
        <v>75.666666666666671</v>
      </c>
      <c r="H125" s="60">
        <f t="shared" si="28"/>
        <v>76.166666666666671</v>
      </c>
      <c r="I125" s="60">
        <f t="shared" si="29"/>
        <v>74.333333333333343</v>
      </c>
      <c r="J125" s="60">
        <f t="shared" si="30"/>
        <v>73.500000000000014</v>
      </c>
      <c r="K125" s="60">
        <f t="shared" si="31"/>
        <v>74.333333333333343</v>
      </c>
      <c r="L125" s="60">
        <f t="shared" si="32"/>
        <v>72.333333333333343</v>
      </c>
      <c r="M125" s="60">
        <f t="shared" si="33"/>
        <v>72.333333333333343</v>
      </c>
      <c r="O125" s="58">
        <v>74.302291099816202</v>
      </c>
      <c r="P125" s="58">
        <v>75.243399671605999</v>
      </c>
      <c r="Q125" s="58">
        <v>75.220928025056494</v>
      </c>
      <c r="S125" s="7" t="s">
        <v>132</v>
      </c>
      <c r="T125" s="7">
        <v>4.7300000000000004</v>
      </c>
      <c r="U125" s="7">
        <v>4.7300000000000004</v>
      </c>
      <c r="V125" s="7">
        <v>4.4000000000000004</v>
      </c>
      <c r="W125" s="7">
        <v>4.43</v>
      </c>
      <c r="X125" s="7">
        <v>4.54</v>
      </c>
      <c r="Y125" s="7">
        <v>4.57</v>
      </c>
      <c r="Z125" s="7">
        <v>4.46</v>
      </c>
      <c r="AA125" s="7">
        <v>4.41</v>
      </c>
      <c r="AB125" s="7">
        <v>4.46</v>
      </c>
      <c r="AC125" s="7">
        <v>4.34</v>
      </c>
      <c r="AD125" s="7">
        <v>4.34</v>
      </c>
    </row>
    <row r="126" spans="1:30" x14ac:dyDescent="0.2">
      <c r="A126" s="19" t="s">
        <v>133</v>
      </c>
      <c r="B126" s="57"/>
      <c r="C126" s="60" t="str">
        <f t="shared" si="23"/>
        <v>XXX</v>
      </c>
      <c r="D126" s="60" t="str">
        <f t="shared" si="24"/>
        <v>XXX</v>
      </c>
      <c r="E126" s="60" t="str">
        <f t="shared" si="25"/>
        <v>XXX</v>
      </c>
      <c r="F126" s="60" t="str">
        <f t="shared" si="26"/>
        <v>XXX</v>
      </c>
      <c r="G126" s="60" t="str">
        <f t="shared" si="27"/>
        <v>XXX</v>
      </c>
      <c r="H126" s="60">
        <f t="shared" si="28"/>
        <v>77.333333333333329</v>
      </c>
      <c r="I126" s="60">
        <f t="shared" si="29"/>
        <v>79.5</v>
      </c>
      <c r="J126" s="60">
        <f t="shared" si="30"/>
        <v>74.000000000000014</v>
      </c>
      <c r="K126" s="60">
        <f t="shared" si="31"/>
        <v>74.000000000000014</v>
      </c>
      <c r="L126" s="60" t="str">
        <f t="shared" si="32"/>
        <v>XXX</v>
      </c>
      <c r="M126" s="60">
        <f t="shared" si="33"/>
        <v>75</v>
      </c>
      <c r="O126" s="58">
        <v>73.901735655990805</v>
      </c>
      <c r="P126" s="58">
        <v>70.558667018289299</v>
      </c>
      <c r="Q126" s="58">
        <v>67.407197801836148</v>
      </c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4.6399999999999997</v>
      </c>
      <c r="Z126" s="7">
        <v>4.7699999999999996</v>
      </c>
      <c r="AA126" s="7">
        <v>4.4400000000000004</v>
      </c>
      <c r="AB126" s="7">
        <v>4.4400000000000004</v>
      </c>
      <c r="AC126" s="7" t="s">
        <v>264</v>
      </c>
      <c r="AD126" s="7">
        <v>4.5</v>
      </c>
    </row>
    <row r="127" spans="1:30" x14ac:dyDescent="0.2">
      <c r="A127" s="19" t="s">
        <v>134</v>
      </c>
      <c r="C127" s="60" t="str">
        <f t="shared" si="23"/>
        <v>XXX</v>
      </c>
      <c r="D127" s="60" t="str">
        <f t="shared" si="24"/>
        <v>XXX</v>
      </c>
      <c r="E127" s="60" t="str">
        <f t="shared" si="25"/>
        <v>XXX</v>
      </c>
      <c r="F127" s="60" t="str">
        <f t="shared" si="26"/>
        <v>XXX</v>
      </c>
      <c r="G127" s="60" t="str">
        <f t="shared" si="27"/>
        <v>XXX</v>
      </c>
      <c r="H127" s="60">
        <f t="shared" si="28"/>
        <v>80</v>
      </c>
      <c r="I127" s="60">
        <f t="shared" si="29"/>
        <v>78.833333333333343</v>
      </c>
      <c r="J127" s="60">
        <f t="shared" si="30"/>
        <v>67.5</v>
      </c>
      <c r="K127" s="60">
        <f t="shared" si="31"/>
        <v>67.333333333333343</v>
      </c>
      <c r="L127" s="60">
        <f t="shared" si="32"/>
        <v>67.5</v>
      </c>
      <c r="M127" s="60">
        <f t="shared" si="33"/>
        <v>65</v>
      </c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4.8</v>
      </c>
      <c r="Z127" s="7">
        <v>4.7300000000000004</v>
      </c>
      <c r="AA127" s="7">
        <v>4.05</v>
      </c>
      <c r="AB127" s="7">
        <v>4.04</v>
      </c>
      <c r="AC127" s="7">
        <v>4.05</v>
      </c>
      <c r="AD127" s="7">
        <v>3.9</v>
      </c>
    </row>
    <row r="128" spans="1:30" x14ac:dyDescent="0.2">
      <c r="A128" s="19" t="s">
        <v>135</v>
      </c>
      <c r="B128" s="57"/>
      <c r="C128" s="60">
        <f t="shared" si="23"/>
        <v>102.16666666666667</v>
      </c>
      <c r="D128" s="60">
        <f t="shared" si="24"/>
        <v>104.16666666666667</v>
      </c>
      <c r="E128" s="60">
        <f t="shared" si="25"/>
        <v>103.66666666666667</v>
      </c>
      <c r="F128" s="60">
        <f t="shared" si="26"/>
        <v>101.33333333333334</v>
      </c>
      <c r="G128" s="60">
        <f t="shared" si="27"/>
        <v>100.33333333333333</v>
      </c>
      <c r="H128" s="60">
        <f t="shared" si="28"/>
        <v>102.66666666666667</v>
      </c>
      <c r="I128" s="60">
        <f t="shared" si="29"/>
        <v>104.00000000000001</v>
      </c>
      <c r="J128" s="60">
        <f t="shared" si="30"/>
        <v>102.66666666666667</v>
      </c>
      <c r="K128" s="60">
        <f t="shared" si="31"/>
        <v>102.50000000000001</v>
      </c>
      <c r="L128" s="60">
        <f t="shared" si="32"/>
        <v>103</v>
      </c>
      <c r="M128" s="60">
        <f t="shared" si="33"/>
        <v>101.83333333333334</v>
      </c>
      <c r="O128" s="58">
        <v>95.579413575000004</v>
      </c>
      <c r="P128" s="58">
        <v>95.756705604166598</v>
      </c>
      <c r="Q128" s="58">
        <v>96.117214362500007</v>
      </c>
      <c r="S128" s="7" t="s">
        <v>135</v>
      </c>
      <c r="T128" s="7">
        <v>6.13</v>
      </c>
      <c r="U128" s="7">
        <v>6.25</v>
      </c>
      <c r="V128" s="7">
        <v>6.22</v>
      </c>
      <c r="W128" s="7">
        <v>6.08</v>
      </c>
      <c r="X128" s="7">
        <v>6.02</v>
      </c>
      <c r="Y128" s="7">
        <v>6.16</v>
      </c>
      <c r="Z128" s="7">
        <v>6.24</v>
      </c>
      <c r="AA128" s="7">
        <v>6.16</v>
      </c>
      <c r="AB128" s="7">
        <v>6.15</v>
      </c>
      <c r="AC128" s="7">
        <v>6.18</v>
      </c>
      <c r="AD128" s="7">
        <v>6.11</v>
      </c>
    </row>
    <row r="129" spans="1:30" x14ac:dyDescent="0.2">
      <c r="A129" s="19" t="s">
        <v>178</v>
      </c>
      <c r="B129" s="57"/>
      <c r="C129" s="60">
        <f t="shared" si="23"/>
        <v>86.833333333333343</v>
      </c>
      <c r="D129" s="60">
        <f t="shared" si="24"/>
        <v>86.500000000000014</v>
      </c>
      <c r="E129" s="60">
        <f t="shared" si="25"/>
        <v>87.333333333333343</v>
      </c>
      <c r="F129" s="60">
        <f t="shared" si="26"/>
        <v>87.333333333333343</v>
      </c>
      <c r="G129" s="60">
        <f t="shared" si="27"/>
        <v>82.666666666666671</v>
      </c>
      <c r="H129" s="60">
        <f t="shared" si="28"/>
        <v>81.666666666666671</v>
      </c>
      <c r="I129" s="60">
        <f t="shared" si="29"/>
        <v>78.833333333333343</v>
      </c>
      <c r="J129" s="60">
        <f t="shared" si="30"/>
        <v>77.166666666666671</v>
      </c>
      <c r="K129" s="60">
        <f t="shared" si="31"/>
        <v>79.166666666666671</v>
      </c>
      <c r="L129" s="60">
        <f t="shared" si="32"/>
        <v>79.666666666666671</v>
      </c>
      <c r="M129" s="60">
        <f t="shared" si="33"/>
        <v>79.5</v>
      </c>
      <c r="O129" s="58">
        <v>76.872679997539393</v>
      </c>
      <c r="P129" s="58">
        <v>75.449027595760995</v>
      </c>
      <c r="Q129" s="58">
        <v>73.299061834548027</v>
      </c>
      <c r="S129" s="7" t="s">
        <v>178</v>
      </c>
      <c r="T129" s="7">
        <v>5.21</v>
      </c>
      <c r="U129" s="7">
        <v>5.19</v>
      </c>
      <c r="V129" s="7">
        <v>5.24</v>
      </c>
      <c r="W129" s="7">
        <v>5.24</v>
      </c>
      <c r="X129" s="7">
        <v>4.96</v>
      </c>
      <c r="Y129" s="7">
        <v>4.9000000000000004</v>
      </c>
      <c r="Z129" s="7">
        <v>4.7300000000000004</v>
      </c>
      <c r="AA129" s="7">
        <v>4.63</v>
      </c>
      <c r="AB129" s="7">
        <v>4.75</v>
      </c>
      <c r="AC129" s="7">
        <v>4.78</v>
      </c>
      <c r="AD129" s="7">
        <v>4.7699999999999996</v>
      </c>
    </row>
    <row r="130" spans="1:30" x14ac:dyDescent="0.2">
      <c r="A130" s="19" t="s">
        <v>137</v>
      </c>
      <c r="B130" s="57"/>
      <c r="C130" s="60">
        <f t="shared" si="23"/>
        <v>92.666666666666671</v>
      </c>
      <c r="D130" s="60">
        <f t="shared" si="24"/>
        <v>94.833333333333343</v>
      </c>
      <c r="E130" s="60">
        <f t="shared" si="25"/>
        <v>96.166666666666671</v>
      </c>
      <c r="F130" s="60">
        <f t="shared" si="26"/>
        <v>97.166666666666671</v>
      </c>
      <c r="G130" s="60">
        <f t="shared" si="27"/>
        <v>96</v>
      </c>
      <c r="H130" s="60">
        <f t="shared" si="28"/>
        <v>96.500000000000014</v>
      </c>
      <c r="I130" s="60">
        <f t="shared" si="29"/>
        <v>96.500000000000014</v>
      </c>
      <c r="J130" s="60">
        <f t="shared" si="30"/>
        <v>94.333333333333343</v>
      </c>
      <c r="K130" s="60">
        <f t="shared" si="31"/>
        <v>93.333333333333329</v>
      </c>
      <c r="L130" s="60">
        <f t="shared" si="32"/>
        <v>94.833333333333343</v>
      </c>
      <c r="M130" s="60">
        <f t="shared" si="33"/>
        <v>91.166666666666671</v>
      </c>
      <c r="O130" s="58">
        <v>85.808635522389807</v>
      </c>
      <c r="P130" s="58">
        <v>86.926412579166595</v>
      </c>
      <c r="Q130" s="58">
        <v>87.249108660988711</v>
      </c>
      <c r="S130" s="7" t="s">
        <v>137</v>
      </c>
      <c r="T130" s="7">
        <v>5.56</v>
      </c>
      <c r="U130" s="7">
        <v>5.69</v>
      </c>
      <c r="V130" s="7">
        <v>5.77</v>
      </c>
      <c r="W130" s="7">
        <v>5.83</v>
      </c>
      <c r="X130" s="7">
        <v>5.76</v>
      </c>
      <c r="Y130" s="7">
        <v>5.79</v>
      </c>
      <c r="Z130" s="7">
        <v>5.79</v>
      </c>
      <c r="AA130" s="7">
        <v>5.66</v>
      </c>
      <c r="AB130" s="7">
        <v>5.6</v>
      </c>
      <c r="AC130" s="7">
        <v>5.69</v>
      </c>
      <c r="AD130" s="7">
        <v>5.47</v>
      </c>
    </row>
    <row r="131" spans="1:30" x14ac:dyDescent="0.2">
      <c r="A131" s="19" t="s">
        <v>138</v>
      </c>
      <c r="B131" s="57"/>
      <c r="C131" s="60">
        <f t="shared" si="23"/>
        <v>63</v>
      </c>
      <c r="D131" s="60">
        <f t="shared" si="24"/>
        <v>61.166666666666671</v>
      </c>
      <c r="E131" s="60">
        <f t="shared" si="25"/>
        <v>62.833333333333336</v>
      </c>
      <c r="F131" s="60">
        <f t="shared" si="26"/>
        <v>66.666666666666671</v>
      </c>
      <c r="G131" s="60">
        <f t="shared" si="27"/>
        <v>68.333333333333329</v>
      </c>
      <c r="H131" s="60">
        <f t="shared" si="28"/>
        <v>71.5</v>
      </c>
      <c r="I131" s="60">
        <f t="shared" si="29"/>
        <v>69.666666666666671</v>
      </c>
      <c r="J131" s="60">
        <f t="shared" si="30"/>
        <v>69.333333333333343</v>
      </c>
      <c r="K131" s="60">
        <f t="shared" si="31"/>
        <v>68.333333333333329</v>
      </c>
      <c r="L131" s="60">
        <f t="shared" si="32"/>
        <v>63.833333333333336</v>
      </c>
      <c r="M131" s="60">
        <f t="shared" si="33"/>
        <v>58.333333333333336</v>
      </c>
      <c r="O131" s="58">
        <v>44.121156457608997</v>
      </c>
      <c r="P131" s="58">
        <v>43.681814550105699</v>
      </c>
      <c r="Q131" s="58">
        <v>42.741225442500003</v>
      </c>
      <c r="S131" s="7" t="s">
        <v>138</v>
      </c>
      <c r="T131" s="7">
        <v>3.78</v>
      </c>
      <c r="U131" s="7">
        <v>3.67</v>
      </c>
      <c r="V131" s="7">
        <v>3.77</v>
      </c>
      <c r="W131" s="7">
        <v>4</v>
      </c>
      <c r="X131" s="7">
        <v>4.0999999999999996</v>
      </c>
      <c r="Y131" s="7">
        <v>4.29</v>
      </c>
      <c r="Z131" s="7">
        <v>4.18</v>
      </c>
      <c r="AA131" s="7">
        <v>4.16</v>
      </c>
      <c r="AB131" s="7">
        <v>4.0999999999999996</v>
      </c>
      <c r="AC131" s="7">
        <v>3.83</v>
      </c>
      <c r="AD131" s="7">
        <v>3.5</v>
      </c>
    </row>
    <row r="132" spans="1:30" x14ac:dyDescent="0.2">
      <c r="A132" s="19" t="s">
        <v>139</v>
      </c>
      <c r="C132" s="60" t="str">
        <f t="shared" si="23"/>
        <v>XXX</v>
      </c>
      <c r="D132" s="60" t="str">
        <f t="shared" si="24"/>
        <v>XXX</v>
      </c>
      <c r="E132" s="60" t="str">
        <f t="shared" si="25"/>
        <v>XXX</v>
      </c>
      <c r="F132" s="60" t="str">
        <f t="shared" si="26"/>
        <v>XXX</v>
      </c>
      <c r="G132" s="60" t="str">
        <f t="shared" si="27"/>
        <v>XXX</v>
      </c>
      <c r="H132" s="60" t="str">
        <f t="shared" si="28"/>
        <v>XXX</v>
      </c>
      <c r="I132" s="60" t="str">
        <f t="shared" si="29"/>
        <v>XXX</v>
      </c>
      <c r="J132" s="60" t="str">
        <f t="shared" si="30"/>
        <v>XXX</v>
      </c>
      <c r="K132" s="60" t="str">
        <f t="shared" si="31"/>
        <v>XXX</v>
      </c>
      <c r="L132" s="60" t="str">
        <f t="shared" si="32"/>
        <v>XXX</v>
      </c>
      <c r="M132" s="60" t="str">
        <f t="shared" si="33"/>
        <v>XXX</v>
      </c>
    </row>
    <row r="133" spans="1:30" x14ac:dyDescent="0.2">
      <c r="A133" s="19" t="s">
        <v>140</v>
      </c>
      <c r="B133" s="57"/>
      <c r="C133" s="60">
        <f t="shared" si="23"/>
        <v>86.166666666666671</v>
      </c>
      <c r="D133" s="60">
        <f t="shared" si="24"/>
        <v>88.166666666666671</v>
      </c>
      <c r="E133" s="60">
        <f t="shared" si="25"/>
        <v>86.000000000000014</v>
      </c>
      <c r="F133" s="60">
        <f t="shared" si="26"/>
        <v>88.5</v>
      </c>
      <c r="G133" s="60">
        <f t="shared" si="27"/>
        <v>91.833333333333343</v>
      </c>
      <c r="H133" s="60">
        <f t="shared" si="28"/>
        <v>94</v>
      </c>
      <c r="I133" s="60">
        <f t="shared" si="29"/>
        <v>92.833333333333343</v>
      </c>
      <c r="J133" s="60">
        <f t="shared" si="30"/>
        <v>89.500000000000014</v>
      </c>
      <c r="K133" s="60">
        <f t="shared" si="31"/>
        <v>91</v>
      </c>
      <c r="L133" s="60">
        <f t="shared" si="32"/>
        <v>94.333333333333343</v>
      </c>
      <c r="M133" s="60">
        <f t="shared" si="33"/>
        <v>93.166666666666671</v>
      </c>
      <c r="O133" s="58">
        <v>90.253341612759996</v>
      </c>
      <c r="P133" s="58">
        <v>89.237687737420899</v>
      </c>
      <c r="Q133" s="58">
        <v>91.850102752161021</v>
      </c>
      <c r="S133" s="7" t="s">
        <v>140</v>
      </c>
      <c r="T133" s="7">
        <v>5.17</v>
      </c>
      <c r="U133" s="7">
        <v>5.29</v>
      </c>
      <c r="V133" s="7">
        <v>5.16</v>
      </c>
      <c r="W133" s="7">
        <v>5.31</v>
      </c>
      <c r="X133" s="7">
        <v>5.51</v>
      </c>
      <c r="Y133" s="7">
        <v>5.64</v>
      </c>
      <c r="Z133" s="7">
        <v>5.57</v>
      </c>
      <c r="AA133" s="7">
        <v>5.37</v>
      </c>
      <c r="AB133" s="7">
        <v>5.46</v>
      </c>
      <c r="AC133" s="7">
        <v>5.66</v>
      </c>
      <c r="AD133" s="7">
        <v>5.59</v>
      </c>
    </row>
    <row r="134" spans="1:30" x14ac:dyDescent="0.2">
      <c r="A134" s="19" t="s">
        <v>141</v>
      </c>
      <c r="B134" s="57"/>
      <c r="C134" s="60">
        <f t="shared" si="23"/>
        <v>64</v>
      </c>
      <c r="D134" s="60">
        <f t="shared" si="24"/>
        <v>65.333333333333343</v>
      </c>
      <c r="E134" s="60">
        <f t="shared" si="25"/>
        <v>63.500000000000007</v>
      </c>
      <c r="F134" s="60">
        <f t="shared" si="26"/>
        <v>71.833333333333329</v>
      </c>
      <c r="G134" s="60">
        <f t="shared" si="27"/>
        <v>85.5</v>
      </c>
      <c r="H134" s="60">
        <f t="shared" si="28"/>
        <v>91.500000000000014</v>
      </c>
      <c r="I134" s="60">
        <f t="shared" si="29"/>
        <v>85.833333333333343</v>
      </c>
      <c r="J134" s="60">
        <f t="shared" si="30"/>
        <v>80.833333333333329</v>
      </c>
      <c r="K134" s="60">
        <f t="shared" si="31"/>
        <v>83.5</v>
      </c>
      <c r="L134" s="60">
        <f t="shared" si="32"/>
        <v>82.333333333333343</v>
      </c>
      <c r="M134" s="60">
        <f t="shared" si="33"/>
        <v>76</v>
      </c>
      <c r="O134" s="58">
        <v>76.693798753815699</v>
      </c>
      <c r="P134" s="58">
        <v>74.973105741980305</v>
      </c>
      <c r="Q134" s="58">
        <v>73.462246016031074</v>
      </c>
      <c r="S134" s="7" t="s">
        <v>141</v>
      </c>
      <c r="T134" s="7">
        <v>3.84</v>
      </c>
      <c r="U134" s="7">
        <v>3.92</v>
      </c>
      <c r="V134" s="7">
        <v>3.81</v>
      </c>
      <c r="W134" s="7">
        <v>4.3099999999999996</v>
      </c>
      <c r="X134" s="7">
        <v>5.13</v>
      </c>
      <c r="Y134" s="7">
        <v>5.49</v>
      </c>
      <c r="Z134" s="7">
        <v>5.15</v>
      </c>
      <c r="AA134" s="7">
        <v>4.8499999999999996</v>
      </c>
      <c r="AB134" s="7">
        <v>5.01</v>
      </c>
      <c r="AC134" s="7">
        <v>4.9400000000000004</v>
      </c>
      <c r="AD134" s="7">
        <v>4.5599999999999996</v>
      </c>
    </row>
    <row r="135" spans="1:30" x14ac:dyDescent="0.2">
      <c r="A135" s="19" t="s">
        <v>142</v>
      </c>
      <c r="C135" s="60" t="str">
        <f t="shared" si="23"/>
        <v>XXX</v>
      </c>
      <c r="D135" s="60" t="str">
        <f t="shared" si="24"/>
        <v>XXX</v>
      </c>
      <c r="E135" s="60" t="str">
        <f t="shared" si="25"/>
        <v>XXX</v>
      </c>
      <c r="F135" s="60" t="str">
        <f t="shared" si="26"/>
        <v>XXX</v>
      </c>
      <c r="G135" s="60" t="str">
        <f t="shared" si="27"/>
        <v>XXX</v>
      </c>
      <c r="H135" s="60" t="str">
        <f t="shared" si="28"/>
        <v>XXX</v>
      </c>
      <c r="I135" s="60" t="str">
        <f t="shared" si="29"/>
        <v>XXX</v>
      </c>
      <c r="J135" s="60" t="str">
        <f t="shared" si="30"/>
        <v>XXX</v>
      </c>
      <c r="K135" s="60" t="str">
        <f t="shared" si="31"/>
        <v>XXX</v>
      </c>
      <c r="L135" s="60" t="str">
        <f t="shared" si="32"/>
        <v>XXX</v>
      </c>
      <c r="M135" s="60" t="str">
        <f t="shared" si="33"/>
        <v>XXX</v>
      </c>
    </row>
    <row r="136" spans="1:30" x14ac:dyDescent="0.2">
      <c r="A136" s="19" t="s">
        <v>143</v>
      </c>
      <c r="B136" s="57"/>
      <c r="C136" s="60">
        <f t="shared" si="23"/>
        <v>99.833333333333343</v>
      </c>
      <c r="D136" s="60">
        <f t="shared" si="24"/>
        <v>101.5</v>
      </c>
      <c r="E136" s="60">
        <f t="shared" si="25"/>
        <v>101.83333333333334</v>
      </c>
      <c r="F136" s="60">
        <f t="shared" si="26"/>
        <v>104.33333333333334</v>
      </c>
      <c r="G136" s="60">
        <f t="shared" si="27"/>
        <v>105.16666666666667</v>
      </c>
      <c r="H136" s="60">
        <f t="shared" si="28"/>
        <v>99.833333333333343</v>
      </c>
      <c r="I136" s="60">
        <f t="shared" si="29"/>
        <v>98</v>
      </c>
      <c r="J136" s="60">
        <f t="shared" si="30"/>
        <v>92.5</v>
      </c>
      <c r="K136" s="60">
        <f t="shared" si="31"/>
        <v>94.333333333333343</v>
      </c>
      <c r="L136" s="60">
        <f t="shared" si="32"/>
        <v>99.000000000000014</v>
      </c>
      <c r="M136" s="60">
        <f t="shared" si="33"/>
        <v>90.166666666666671</v>
      </c>
      <c r="O136" s="58">
        <v>86.580934895142605</v>
      </c>
      <c r="P136" s="58">
        <v>84.856186266993703</v>
      </c>
      <c r="Q136" s="58">
        <v>83.922243032556509</v>
      </c>
      <c r="S136" s="7" t="s">
        <v>143</v>
      </c>
      <c r="T136" s="7">
        <v>5.99</v>
      </c>
      <c r="U136" s="7">
        <v>6.09</v>
      </c>
      <c r="V136" s="7">
        <v>6.11</v>
      </c>
      <c r="W136" s="7">
        <v>6.26</v>
      </c>
      <c r="X136" s="7">
        <v>6.31</v>
      </c>
      <c r="Y136" s="7">
        <v>5.99</v>
      </c>
      <c r="Z136" s="7">
        <v>5.88</v>
      </c>
      <c r="AA136" s="7">
        <v>5.55</v>
      </c>
      <c r="AB136" s="7">
        <v>5.66</v>
      </c>
      <c r="AC136" s="7">
        <v>5.94</v>
      </c>
      <c r="AD136" s="7">
        <v>5.41</v>
      </c>
    </row>
    <row r="137" spans="1:30" x14ac:dyDescent="0.2">
      <c r="A137" s="19" t="s">
        <v>144</v>
      </c>
      <c r="B137" s="57"/>
      <c r="C137" s="60">
        <f t="shared" si="23"/>
        <v>103.83333333333334</v>
      </c>
      <c r="D137" s="60">
        <f t="shared" si="24"/>
        <v>104.5</v>
      </c>
      <c r="E137" s="60">
        <f t="shared" si="25"/>
        <v>104.83333333333334</v>
      </c>
      <c r="F137" s="60">
        <f t="shared" si="26"/>
        <v>105.83333333333333</v>
      </c>
      <c r="G137" s="60">
        <f t="shared" si="27"/>
        <v>104.00000000000001</v>
      </c>
      <c r="H137" s="60">
        <f t="shared" si="28"/>
        <v>104.16666666666667</v>
      </c>
      <c r="I137" s="60">
        <f t="shared" si="29"/>
        <v>99.166666666666671</v>
      </c>
      <c r="J137" s="60">
        <f t="shared" si="30"/>
        <v>98.500000000000014</v>
      </c>
      <c r="K137" s="60">
        <f t="shared" si="31"/>
        <v>100.83333333333334</v>
      </c>
      <c r="L137" s="60">
        <f t="shared" si="32"/>
        <v>100.83333333333334</v>
      </c>
      <c r="M137" s="60">
        <f t="shared" si="33"/>
        <v>100.16666666666667</v>
      </c>
      <c r="O137" s="58">
        <v>94.074585926278701</v>
      </c>
      <c r="P137" s="58">
        <v>93.685793398021005</v>
      </c>
      <c r="Q137" s="58">
        <v>93.817567105833334</v>
      </c>
      <c r="S137" s="7" t="s">
        <v>144</v>
      </c>
      <c r="T137" s="7">
        <v>6.23</v>
      </c>
      <c r="U137" s="7">
        <v>6.27</v>
      </c>
      <c r="V137" s="7">
        <v>6.29</v>
      </c>
      <c r="W137" s="7">
        <v>6.35</v>
      </c>
      <c r="X137" s="7">
        <v>6.24</v>
      </c>
      <c r="Y137" s="7">
        <v>6.25</v>
      </c>
      <c r="Z137" s="7">
        <v>5.95</v>
      </c>
      <c r="AA137" s="7">
        <v>5.91</v>
      </c>
      <c r="AB137" s="7">
        <v>6.05</v>
      </c>
      <c r="AC137" s="7">
        <v>6.05</v>
      </c>
      <c r="AD137" s="7">
        <v>6.01</v>
      </c>
    </row>
    <row r="138" spans="1:30" x14ac:dyDescent="0.2">
      <c r="A138" s="19" t="s">
        <v>145</v>
      </c>
      <c r="B138" s="57"/>
      <c r="C138" s="60">
        <f t="shared" si="23"/>
        <v>74.166666666666671</v>
      </c>
      <c r="D138" s="60">
        <f t="shared" si="24"/>
        <v>81.5</v>
      </c>
      <c r="E138" s="60">
        <f t="shared" si="25"/>
        <v>82.666666666666671</v>
      </c>
      <c r="F138" s="60">
        <f t="shared" si="26"/>
        <v>86.166666666666671</v>
      </c>
      <c r="G138" s="60">
        <f t="shared" si="27"/>
        <v>82</v>
      </c>
      <c r="H138" s="60">
        <f t="shared" si="28"/>
        <v>78.333333333333343</v>
      </c>
      <c r="I138" s="60" t="str">
        <f t="shared" si="29"/>
        <v>XXX</v>
      </c>
      <c r="J138" s="60">
        <f t="shared" si="30"/>
        <v>73.333333333333343</v>
      </c>
      <c r="K138" s="60">
        <f t="shared" si="31"/>
        <v>73.500000000000014</v>
      </c>
      <c r="L138" s="60">
        <f t="shared" si="32"/>
        <v>82.166666666666671</v>
      </c>
      <c r="M138" s="60">
        <f t="shared" si="33"/>
        <v>82.166666666666671</v>
      </c>
      <c r="O138" s="58">
        <v>81.591251556895699</v>
      </c>
      <c r="P138" s="58">
        <v>79.165254218549293</v>
      </c>
      <c r="Q138" s="58">
        <v>79.517398713997181</v>
      </c>
      <c r="S138" s="7" t="s">
        <v>145</v>
      </c>
      <c r="T138" s="7">
        <v>4.45</v>
      </c>
      <c r="U138" s="7">
        <v>4.8899999999999997</v>
      </c>
      <c r="V138" s="7">
        <v>4.96</v>
      </c>
      <c r="W138" s="7">
        <v>5.17</v>
      </c>
      <c r="X138" s="7">
        <v>4.92</v>
      </c>
      <c r="Y138" s="7">
        <v>4.7</v>
      </c>
      <c r="Z138" s="7" t="s">
        <v>264</v>
      </c>
      <c r="AA138" s="7">
        <v>4.4000000000000004</v>
      </c>
      <c r="AB138" s="7">
        <v>4.41</v>
      </c>
      <c r="AC138" s="7">
        <v>4.93</v>
      </c>
      <c r="AD138" s="7">
        <v>4.93</v>
      </c>
    </row>
    <row r="139" spans="1:30" x14ac:dyDescent="0.2">
      <c r="A139" s="19" t="s">
        <v>146</v>
      </c>
      <c r="B139" s="57"/>
      <c r="C139" s="60">
        <f t="shared" si="23"/>
        <v>77.000000000000014</v>
      </c>
      <c r="D139" s="60">
        <f t="shared" si="24"/>
        <v>83.5</v>
      </c>
      <c r="E139" s="60">
        <f t="shared" si="25"/>
        <v>84.500000000000014</v>
      </c>
      <c r="F139" s="60">
        <f t="shared" si="26"/>
        <v>80</v>
      </c>
      <c r="G139" s="60">
        <f t="shared" si="27"/>
        <v>72.833333333333343</v>
      </c>
      <c r="H139" s="60">
        <f t="shared" si="28"/>
        <v>73</v>
      </c>
      <c r="I139" s="60">
        <f t="shared" si="29"/>
        <v>75.166666666666671</v>
      </c>
      <c r="J139" s="60">
        <f t="shared" si="30"/>
        <v>71</v>
      </c>
      <c r="K139" s="60">
        <f t="shared" si="31"/>
        <v>70.833333333333343</v>
      </c>
      <c r="L139" s="60">
        <f t="shared" si="32"/>
        <v>75.500000000000014</v>
      </c>
      <c r="M139" s="60">
        <f t="shared" si="33"/>
        <v>75</v>
      </c>
      <c r="O139" s="58">
        <v>74.266087456787105</v>
      </c>
      <c r="P139" s="58">
        <v>73.284700237255805</v>
      </c>
      <c r="Q139" s="58">
        <v>71.904899993121461</v>
      </c>
      <c r="S139" s="7" t="s">
        <v>146</v>
      </c>
      <c r="T139" s="7">
        <v>4.62</v>
      </c>
      <c r="U139" s="7">
        <v>5.01</v>
      </c>
      <c r="V139" s="7">
        <v>5.07</v>
      </c>
      <c r="W139" s="7">
        <v>4.8</v>
      </c>
      <c r="X139" s="7">
        <v>4.37</v>
      </c>
      <c r="Y139" s="7">
        <v>4.38</v>
      </c>
      <c r="Z139" s="7">
        <v>4.51</v>
      </c>
      <c r="AA139" s="7">
        <v>4.26</v>
      </c>
      <c r="AB139" s="7">
        <v>4.25</v>
      </c>
      <c r="AC139" s="7">
        <v>4.53</v>
      </c>
      <c r="AD139" s="7">
        <v>4.5</v>
      </c>
    </row>
    <row r="140" spans="1:30" x14ac:dyDescent="0.2">
      <c r="A140" s="19" t="s">
        <v>147</v>
      </c>
      <c r="B140" s="57"/>
      <c r="C140" s="60">
        <f t="shared" si="23"/>
        <v>81.5</v>
      </c>
      <c r="D140" s="60">
        <f t="shared" si="24"/>
        <v>82.333333333333343</v>
      </c>
      <c r="E140" s="60">
        <f t="shared" si="25"/>
        <v>78.333333333333343</v>
      </c>
      <c r="F140" s="60">
        <f t="shared" si="26"/>
        <v>76</v>
      </c>
      <c r="G140" s="60">
        <f t="shared" si="27"/>
        <v>75.500000000000014</v>
      </c>
      <c r="H140" s="60">
        <f t="shared" si="28"/>
        <v>76.333333333333343</v>
      </c>
      <c r="I140" s="60">
        <f t="shared" si="29"/>
        <v>72.833333333333343</v>
      </c>
      <c r="J140" s="60">
        <f t="shared" si="30"/>
        <v>66.500000000000014</v>
      </c>
      <c r="K140" s="60">
        <f t="shared" si="31"/>
        <v>64</v>
      </c>
      <c r="L140" s="60">
        <f t="shared" si="32"/>
        <v>69.833333333333343</v>
      </c>
      <c r="M140" s="60">
        <f t="shared" si="33"/>
        <v>68.833333333333343</v>
      </c>
      <c r="O140" s="58">
        <v>63.477667937123201</v>
      </c>
      <c r="P140" s="58">
        <v>64.333502826932602</v>
      </c>
      <c r="Q140" s="58">
        <v>64.68619149110171</v>
      </c>
      <c r="S140" s="7" t="s">
        <v>147</v>
      </c>
      <c r="T140" s="7">
        <v>4.8899999999999997</v>
      </c>
      <c r="U140" s="7">
        <v>4.9400000000000004</v>
      </c>
      <c r="V140" s="7">
        <v>4.7</v>
      </c>
      <c r="W140" s="7">
        <v>4.5599999999999996</v>
      </c>
      <c r="X140" s="7">
        <v>4.53</v>
      </c>
      <c r="Y140" s="7">
        <v>4.58</v>
      </c>
      <c r="Z140" s="7">
        <v>4.37</v>
      </c>
      <c r="AA140" s="7">
        <v>3.99</v>
      </c>
      <c r="AB140" s="7">
        <v>3.84</v>
      </c>
      <c r="AC140" s="7">
        <v>4.1900000000000004</v>
      </c>
      <c r="AD140" s="7">
        <v>4.13</v>
      </c>
    </row>
    <row r="141" spans="1:30" x14ac:dyDescent="0.2">
      <c r="A141" s="19" t="s">
        <v>148</v>
      </c>
      <c r="C141" s="60">
        <f t="shared" ref="C141:C156" si="34">IF(ISNUMBER(T141),((T141)*(100/6)),"XXX")</f>
        <v>57.333333333333336</v>
      </c>
      <c r="D141" s="60">
        <f t="shared" ref="D141:D156" si="35">IF(ISNUMBER(U141),((U141)*(100/6)),"XXX")</f>
        <v>62.000000000000007</v>
      </c>
      <c r="E141" s="60">
        <f t="shared" ref="E141:E156" si="36">IF(ISNUMBER(V141),((V141)*(100/6)),"XXX")</f>
        <v>66</v>
      </c>
      <c r="F141" s="60">
        <f t="shared" ref="F141:F156" si="37">IF(ISNUMBER(W141),((W141)*(100/6)),"XXX")</f>
        <v>70.500000000000014</v>
      </c>
      <c r="G141" s="60">
        <f t="shared" ref="G141:G156" si="38">IF(ISNUMBER(X141),((X141)*(100/6)),"XXX")</f>
        <v>75.166666666666671</v>
      </c>
      <c r="H141" s="60">
        <f t="shared" ref="H141:H156" si="39">IF(ISNUMBER(Y141),((Y141)*(100/6)),"XXX")</f>
        <v>82.500000000000014</v>
      </c>
      <c r="I141" s="60">
        <f t="shared" ref="I141:I156" si="40">IF(ISNUMBER(Z141),((Z141)*(100/6)),"XXX")</f>
        <v>75.666666666666671</v>
      </c>
      <c r="J141" s="60">
        <f t="shared" ref="J141:J156" si="41">IF(ISNUMBER(AA141),((AA141)*(100/6)),"XXX")</f>
        <v>69.166666666666671</v>
      </c>
      <c r="K141" s="60" t="str">
        <f t="shared" ref="K141:K156" si="42">IF(ISNUMBER(AB141),((AB141)*(100/6)),"XXX")</f>
        <v>XXX</v>
      </c>
      <c r="L141" s="60" t="str">
        <f t="shared" ref="L141:L156" si="43">IF(ISNUMBER(AC141),((AC141)*(100/6)),"XXX")</f>
        <v>XXX</v>
      </c>
      <c r="M141" s="60" t="str">
        <f t="shared" ref="M141:M156" si="44">IF(ISNUMBER(AD141),((AD141)*(100/6)),"XXX")</f>
        <v>XXX</v>
      </c>
      <c r="S141" s="7" t="s">
        <v>148</v>
      </c>
      <c r="T141" s="7">
        <v>3.44</v>
      </c>
      <c r="U141" s="7">
        <v>3.72</v>
      </c>
      <c r="V141" s="7">
        <v>3.96</v>
      </c>
      <c r="W141" s="7">
        <v>4.2300000000000004</v>
      </c>
      <c r="X141" s="7">
        <v>4.51</v>
      </c>
      <c r="Y141" s="7">
        <v>4.95</v>
      </c>
      <c r="Z141" s="7">
        <v>4.54</v>
      </c>
      <c r="AA141" s="7">
        <v>4.1500000000000004</v>
      </c>
      <c r="AB141" s="7" t="s">
        <v>264</v>
      </c>
      <c r="AC141" s="7" t="s">
        <v>264</v>
      </c>
      <c r="AD141" s="7" t="s">
        <v>264</v>
      </c>
    </row>
    <row r="142" spans="1:30" x14ac:dyDescent="0.2">
      <c r="A142" s="19" t="s">
        <v>149</v>
      </c>
      <c r="C142" s="60" t="str">
        <f t="shared" si="34"/>
        <v>XXX</v>
      </c>
      <c r="D142" s="60" t="str">
        <f t="shared" si="35"/>
        <v>XXX</v>
      </c>
      <c r="E142" s="60" t="str">
        <f t="shared" si="36"/>
        <v>XXX</v>
      </c>
      <c r="F142" s="60" t="str">
        <f t="shared" si="37"/>
        <v>XXX</v>
      </c>
      <c r="G142" s="60" t="str">
        <f t="shared" si="38"/>
        <v>XXX</v>
      </c>
      <c r="H142" s="60" t="str">
        <f t="shared" si="39"/>
        <v>XXX</v>
      </c>
      <c r="I142" s="60" t="str">
        <f t="shared" si="40"/>
        <v>XXX</v>
      </c>
      <c r="J142" s="60" t="str">
        <f t="shared" si="41"/>
        <v>XXX</v>
      </c>
      <c r="K142" s="60" t="str">
        <f t="shared" si="42"/>
        <v>XXX</v>
      </c>
      <c r="L142" s="60" t="str">
        <f t="shared" si="43"/>
        <v>XXX</v>
      </c>
      <c r="M142" s="60" t="str">
        <f t="shared" si="44"/>
        <v>XXX</v>
      </c>
    </row>
    <row r="143" spans="1:30" x14ac:dyDescent="0.2">
      <c r="A143" s="19" t="s">
        <v>150</v>
      </c>
      <c r="B143" s="57"/>
      <c r="C143" s="60">
        <f t="shared" si="34"/>
        <v>53.333333333333343</v>
      </c>
      <c r="D143" s="60">
        <f t="shared" si="35"/>
        <v>56.333333333333336</v>
      </c>
      <c r="E143" s="60">
        <f t="shared" si="36"/>
        <v>63.500000000000007</v>
      </c>
      <c r="F143" s="60">
        <f t="shared" si="37"/>
        <v>68.166666666666671</v>
      </c>
      <c r="G143" s="60">
        <f t="shared" si="38"/>
        <v>62.500000000000007</v>
      </c>
      <c r="H143" s="60">
        <f t="shared" si="39"/>
        <v>63.833333333333336</v>
      </c>
      <c r="I143" s="60">
        <f t="shared" si="40"/>
        <v>63.666666666666671</v>
      </c>
      <c r="J143" s="60">
        <f t="shared" si="41"/>
        <v>61.666666666666671</v>
      </c>
      <c r="K143" s="60">
        <f t="shared" si="42"/>
        <v>61.166666666666671</v>
      </c>
      <c r="L143" s="60">
        <f t="shared" si="43"/>
        <v>59.000000000000007</v>
      </c>
      <c r="M143" s="60">
        <f t="shared" si="44"/>
        <v>60.5</v>
      </c>
      <c r="O143" s="58">
        <v>44.984600222493398</v>
      </c>
      <c r="P143" s="58">
        <v>44.521653296663402</v>
      </c>
      <c r="Q143" s="58">
        <v>43.462626775000004</v>
      </c>
      <c r="S143" s="7" t="s">
        <v>150</v>
      </c>
      <c r="T143" s="7">
        <v>3.2</v>
      </c>
      <c r="U143" s="7">
        <v>3.38</v>
      </c>
      <c r="V143" s="7">
        <v>3.81</v>
      </c>
      <c r="W143" s="7">
        <v>4.09</v>
      </c>
      <c r="X143" s="7">
        <v>3.75</v>
      </c>
      <c r="Y143" s="7">
        <v>3.83</v>
      </c>
      <c r="Z143" s="7">
        <v>3.82</v>
      </c>
      <c r="AA143" s="7">
        <v>3.7</v>
      </c>
      <c r="AB143" s="7">
        <v>3.67</v>
      </c>
      <c r="AC143" s="7">
        <v>3.54</v>
      </c>
      <c r="AD143" s="7">
        <v>3.63</v>
      </c>
    </row>
    <row r="144" spans="1:30" x14ac:dyDescent="0.2">
      <c r="A144" s="19" t="s">
        <v>151</v>
      </c>
      <c r="B144" s="57"/>
      <c r="C144" s="60">
        <f t="shared" si="34"/>
        <v>94.333333333333343</v>
      </c>
      <c r="D144" s="60">
        <f t="shared" si="35"/>
        <v>96.500000000000014</v>
      </c>
      <c r="E144" s="60">
        <f t="shared" si="36"/>
        <v>100.16666666666667</v>
      </c>
      <c r="F144" s="60">
        <f t="shared" si="37"/>
        <v>103.83333333333334</v>
      </c>
      <c r="G144" s="60">
        <f t="shared" si="38"/>
        <v>88.333333333333343</v>
      </c>
      <c r="H144" s="60" t="str">
        <f t="shared" si="39"/>
        <v>XXX</v>
      </c>
      <c r="I144" s="60">
        <f t="shared" si="40"/>
        <v>66.500000000000014</v>
      </c>
      <c r="J144" s="60">
        <f t="shared" si="41"/>
        <v>63.500000000000007</v>
      </c>
      <c r="K144" s="60">
        <f t="shared" si="42"/>
        <v>65.833333333333343</v>
      </c>
      <c r="L144" s="60">
        <f t="shared" si="43"/>
        <v>66.500000000000014</v>
      </c>
      <c r="M144" s="60">
        <f t="shared" si="44"/>
        <v>66.833333333333329</v>
      </c>
      <c r="O144" s="58">
        <v>74.461631725108504</v>
      </c>
      <c r="P144" s="58">
        <v>76.915114034727594</v>
      </c>
      <c r="Q144" s="58">
        <v>77.926722139703401</v>
      </c>
      <c r="S144" s="7" t="s">
        <v>151</v>
      </c>
      <c r="T144" s="7">
        <v>5.66</v>
      </c>
      <c r="U144" s="7">
        <v>5.79</v>
      </c>
      <c r="V144" s="7">
        <v>6.01</v>
      </c>
      <c r="W144" s="7">
        <v>6.23</v>
      </c>
      <c r="X144" s="7">
        <v>5.3</v>
      </c>
      <c r="Y144" s="7" t="s">
        <v>264</v>
      </c>
      <c r="Z144" s="7">
        <v>3.99</v>
      </c>
      <c r="AA144" s="7">
        <v>3.81</v>
      </c>
      <c r="AB144" s="7">
        <v>3.95</v>
      </c>
      <c r="AC144" s="7">
        <v>3.99</v>
      </c>
      <c r="AD144" s="7">
        <v>4.01</v>
      </c>
    </row>
    <row r="145" spans="1:30" x14ac:dyDescent="0.2">
      <c r="A145" s="19" t="s">
        <v>152</v>
      </c>
      <c r="B145" s="57"/>
      <c r="C145" s="60">
        <f t="shared" si="34"/>
        <v>79.666666666666671</v>
      </c>
      <c r="D145" s="60">
        <f t="shared" si="35"/>
        <v>75.333333333333329</v>
      </c>
      <c r="E145" s="60">
        <f t="shared" si="36"/>
        <v>68.666666666666671</v>
      </c>
      <c r="F145" s="60">
        <f t="shared" si="37"/>
        <v>68.500000000000014</v>
      </c>
      <c r="G145" s="60">
        <f t="shared" si="38"/>
        <v>69.166666666666671</v>
      </c>
      <c r="H145" s="60">
        <f t="shared" si="39"/>
        <v>73.166666666666671</v>
      </c>
      <c r="I145" s="60">
        <f t="shared" si="40"/>
        <v>72.666666666666671</v>
      </c>
      <c r="J145" s="60">
        <f t="shared" si="41"/>
        <v>68.666666666666671</v>
      </c>
      <c r="K145" s="60">
        <f t="shared" si="42"/>
        <v>73.833333333333329</v>
      </c>
      <c r="L145" s="60">
        <f t="shared" si="43"/>
        <v>74.000000000000014</v>
      </c>
      <c r="M145" s="60">
        <f t="shared" si="44"/>
        <v>74.000000000000014</v>
      </c>
      <c r="O145" s="58">
        <v>55.045826138823799</v>
      </c>
      <c r="P145" s="58">
        <v>59.623747207749801</v>
      </c>
      <c r="Q145" s="58">
        <v>60.952423087584748</v>
      </c>
      <c r="S145" s="7" t="s">
        <v>195</v>
      </c>
      <c r="T145" s="7">
        <v>4.78</v>
      </c>
      <c r="U145" s="7">
        <v>4.5199999999999996</v>
      </c>
      <c r="V145" s="7">
        <v>4.12</v>
      </c>
      <c r="W145" s="7">
        <v>4.1100000000000003</v>
      </c>
      <c r="X145" s="7">
        <v>4.1500000000000004</v>
      </c>
      <c r="Y145" s="7">
        <v>4.3899999999999997</v>
      </c>
      <c r="Z145" s="7">
        <v>4.3600000000000003</v>
      </c>
      <c r="AA145" s="7">
        <v>4.12</v>
      </c>
      <c r="AB145" s="7">
        <v>4.43</v>
      </c>
      <c r="AC145" s="7">
        <v>4.4400000000000004</v>
      </c>
      <c r="AD145" s="7">
        <v>4.4400000000000004</v>
      </c>
    </row>
    <row r="146" spans="1:30" x14ac:dyDescent="0.2">
      <c r="A146" s="19" t="s">
        <v>153</v>
      </c>
      <c r="B146" s="57"/>
      <c r="C146" s="60">
        <f t="shared" si="34"/>
        <v>63</v>
      </c>
      <c r="D146" s="60">
        <f t="shared" si="35"/>
        <v>68.333333333333329</v>
      </c>
      <c r="E146" s="60">
        <f t="shared" si="36"/>
        <v>68.500000000000014</v>
      </c>
      <c r="F146" s="60">
        <f t="shared" si="37"/>
        <v>69.666666666666671</v>
      </c>
      <c r="G146" s="60">
        <f t="shared" si="38"/>
        <v>66.666666666666671</v>
      </c>
      <c r="H146" s="60">
        <f t="shared" si="39"/>
        <v>63.333333333333336</v>
      </c>
      <c r="I146" s="60">
        <f t="shared" si="40"/>
        <v>63.166666666666671</v>
      </c>
      <c r="J146" s="60">
        <f t="shared" si="41"/>
        <v>61.666666666666671</v>
      </c>
      <c r="K146" s="60">
        <f t="shared" si="42"/>
        <v>60.666666666666671</v>
      </c>
      <c r="L146" s="60">
        <f t="shared" si="43"/>
        <v>64.166666666666671</v>
      </c>
      <c r="M146" s="60">
        <f t="shared" si="44"/>
        <v>63.333333333333336</v>
      </c>
      <c r="O146" s="58">
        <v>64.067133952824193</v>
      </c>
      <c r="P146" s="58">
        <v>62.7360876928877</v>
      </c>
      <c r="Q146" s="58">
        <v>63.543652866920901</v>
      </c>
      <c r="S146" s="7" t="s">
        <v>153</v>
      </c>
      <c r="T146" s="7">
        <v>3.78</v>
      </c>
      <c r="U146" s="7">
        <v>4.0999999999999996</v>
      </c>
      <c r="V146" s="7">
        <v>4.1100000000000003</v>
      </c>
      <c r="W146" s="7">
        <v>4.18</v>
      </c>
      <c r="X146" s="7">
        <v>4</v>
      </c>
      <c r="Y146" s="7">
        <v>3.8</v>
      </c>
      <c r="Z146" s="7">
        <v>3.79</v>
      </c>
      <c r="AA146" s="7">
        <v>3.7</v>
      </c>
      <c r="AB146" s="7">
        <v>3.64</v>
      </c>
      <c r="AC146" s="7">
        <v>3.85</v>
      </c>
      <c r="AD146" s="7">
        <v>3.8</v>
      </c>
    </row>
    <row r="147" spans="1:30" x14ac:dyDescent="0.2">
      <c r="A147" s="19" t="s">
        <v>154</v>
      </c>
      <c r="B147" s="57"/>
      <c r="C147" s="60">
        <f t="shared" si="34"/>
        <v>71.666666666666671</v>
      </c>
      <c r="D147" s="60">
        <f t="shared" si="35"/>
        <v>76.333333333333343</v>
      </c>
      <c r="E147" s="60">
        <f t="shared" si="36"/>
        <v>80.166666666666671</v>
      </c>
      <c r="F147" s="60">
        <f t="shared" si="37"/>
        <v>75.833333333333343</v>
      </c>
      <c r="G147" s="60">
        <f t="shared" si="38"/>
        <v>72.833333333333343</v>
      </c>
      <c r="H147" s="60">
        <f t="shared" si="39"/>
        <v>80.666666666666671</v>
      </c>
      <c r="I147" s="60">
        <f t="shared" si="40"/>
        <v>75.333333333333329</v>
      </c>
      <c r="J147" s="60">
        <f t="shared" si="41"/>
        <v>60.166666666666671</v>
      </c>
      <c r="K147" s="60">
        <f t="shared" si="42"/>
        <v>52.5</v>
      </c>
      <c r="L147" s="60">
        <f t="shared" si="43"/>
        <v>56.500000000000007</v>
      </c>
      <c r="M147" s="60">
        <f t="shared" si="44"/>
        <v>66</v>
      </c>
      <c r="O147" s="58">
        <v>57.895618619603098</v>
      </c>
      <c r="P147" s="58">
        <v>62.981455268357998</v>
      </c>
      <c r="Q147" s="58">
        <v>62.623154162288138</v>
      </c>
      <c r="S147" s="7" t="s">
        <v>154</v>
      </c>
      <c r="T147" s="7">
        <v>4.3</v>
      </c>
      <c r="U147" s="7">
        <v>4.58</v>
      </c>
      <c r="V147" s="7">
        <v>4.8099999999999996</v>
      </c>
      <c r="W147" s="7">
        <v>4.55</v>
      </c>
      <c r="X147" s="7">
        <v>4.37</v>
      </c>
      <c r="Y147" s="7">
        <v>4.84</v>
      </c>
      <c r="Z147" s="7">
        <v>4.5199999999999996</v>
      </c>
      <c r="AA147" s="7">
        <v>3.61</v>
      </c>
      <c r="AB147" s="7">
        <v>3.15</v>
      </c>
      <c r="AC147" s="7">
        <v>3.39</v>
      </c>
      <c r="AD147" s="7">
        <v>3.96</v>
      </c>
    </row>
    <row r="148" spans="1:30" x14ac:dyDescent="0.2">
      <c r="A148" s="19" t="s">
        <v>155</v>
      </c>
      <c r="B148" s="57"/>
      <c r="C148" s="60">
        <f t="shared" si="34"/>
        <v>99.666666666666686</v>
      </c>
      <c r="D148" s="60">
        <f t="shared" si="35"/>
        <v>102.50000000000001</v>
      </c>
      <c r="E148" s="60">
        <f t="shared" si="36"/>
        <v>108.33333333333334</v>
      </c>
      <c r="F148" s="60">
        <f t="shared" si="37"/>
        <v>106.33333333333334</v>
      </c>
      <c r="G148" s="60">
        <f t="shared" si="38"/>
        <v>105.33333333333334</v>
      </c>
      <c r="H148" s="60">
        <f t="shared" si="39"/>
        <v>107.66666666666667</v>
      </c>
      <c r="I148" s="60">
        <f t="shared" si="40"/>
        <v>107.66666666666667</v>
      </c>
      <c r="J148" s="60">
        <f t="shared" si="41"/>
        <v>107.83333333333334</v>
      </c>
      <c r="K148" s="60">
        <f t="shared" si="42"/>
        <v>107.83333333333334</v>
      </c>
      <c r="L148" s="60">
        <f t="shared" si="43"/>
        <v>107</v>
      </c>
      <c r="M148" s="60">
        <f t="shared" si="44"/>
        <v>105.83333333333333</v>
      </c>
      <c r="O148" s="58">
        <v>90.908462479456603</v>
      </c>
      <c r="P148" s="58">
        <v>91.002926928207899</v>
      </c>
      <c r="Q148" s="58">
        <v>92.792349658333336</v>
      </c>
      <c r="S148" s="7" t="s">
        <v>155</v>
      </c>
      <c r="T148" s="7">
        <v>5.98</v>
      </c>
      <c r="U148" s="7">
        <v>6.15</v>
      </c>
      <c r="V148" s="7">
        <v>6.5</v>
      </c>
      <c r="W148" s="7">
        <v>6.38</v>
      </c>
      <c r="X148" s="7">
        <v>6.32</v>
      </c>
      <c r="Y148" s="7">
        <v>6.46</v>
      </c>
      <c r="Z148" s="7">
        <v>6.46</v>
      </c>
      <c r="AA148" s="7">
        <v>6.47</v>
      </c>
      <c r="AB148" s="7">
        <v>6.47</v>
      </c>
      <c r="AC148" s="7">
        <v>6.42</v>
      </c>
      <c r="AD148" s="7">
        <v>6.35</v>
      </c>
    </row>
    <row r="149" spans="1:30" x14ac:dyDescent="0.2">
      <c r="A149" s="19" t="s">
        <v>156</v>
      </c>
      <c r="B149" s="57"/>
      <c r="C149" s="60">
        <f t="shared" si="34"/>
        <v>82.666666666666671</v>
      </c>
      <c r="D149" s="60">
        <f t="shared" si="35"/>
        <v>80</v>
      </c>
      <c r="E149" s="60">
        <f t="shared" si="36"/>
        <v>85.5</v>
      </c>
      <c r="F149" s="60">
        <f t="shared" si="37"/>
        <v>91</v>
      </c>
      <c r="G149" s="60">
        <f t="shared" si="38"/>
        <v>91.333333333333343</v>
      </c>
      <c r="H149" s="60">
        <f t="shared" si="39"/>
        <v>92.833333333333343</v>
      </c>
      <c r="I149" s="60">
        <f t="shared" si="40"/>
        <v>91.500000000000014</v>
      </c>
      <c r="J149" s="60">
        <f t="shared" si="41"/>
        <v>89.666666666666671</v>
      </c>
      <c r="K149" s="60">
        <f t="shared" si="42"/>
        <v>89.666666666666671</v>
      </c>
      <c r="L149" s="60">
        <f t="shared" si="43"/>
        <v>90.000000000000014</v>
      </c>
      <c r="M149" s="60">
        <f t="shared" si="44"/>
        <v>88.5</v>
      </c>
      <c r="O149" s="58">
        <v>87.485817930324302</v>
      </c>
      <c r="P149" s="58">
        <v>85.399965172816593</v>
      </c>
      <c r="Q149" s="58">
        <v>79.354133384505644</v>
      </c>
      <c r="S149" s="7" t="s">
        <v>156</v>
      </c>
      <c r="T149" s="7">
        <v>4.96</v>
      </c>
      <c r="U149" s="7">
        <v>4.8</v>
      </c>
      <c r="V149" s="7">
        <v>5.13</v>
      </c>
      <c r="W149" s="7">
        <v>5.46</v>
      </c>
      <c r="X149" s="7">
        <v>5.48</v>
      </c>
      <c r="Y149" s="7">
        <v>5.57</v>
      </c>
      <c r="Z149" s="7">
        <v>5.49</v>
      </c>
      <c r="AA149" s="7">
        <v>5.38</v>
      </c>
      <c r="AB149" s="7">
        <v>5.38</v>
      </c>
      <c r="AC149" s="7">
        <v>5.4</v>
      </c>
      <c r="AD149" s="7">
        <v>5.31</v>
      </c>
    </row>
    <row r="150" spans="1:30" x14ac:dyDescent="0.2">
      <c r="A150" s="19" t="s">
        <v>157</v>
      </c>
      <c r="B150" s="57"/>
      <c r="C150" s="60">
        <f t="shared" si="34"/>
        <v>79.000000000000014</v>
      </c>
      <c r="D150" s="60">
        <f t="shared" si="35"/>
        <v>81.5</v>
      </c>
      <c r="E150" s="60">
        <f t="shared" si="36"/>
        <v>84</v>
      </c>
      <c r="F150" s="60">
        <f t="shared" si="37"/>
        <v>82.500000000000014</v>
      </c>
      <c r="G150" s="60">
        <f t="shared" si="38"/>
        <v>81.166666666666671</v>
      </c>
      <c r="H150" s="60">
        <f t="shared" si="39"/>
        <v>81.000000000000014</v>
      </c>
      <c r="I150" s="60">
        <f t="shared" si="40"/>
        <v>79.166666666666671</v>
      </c>
      <c r="J150" s="60">
        <f t="shared" si="41"/>
        <v>78.5</v>
      </c>
      <c r="K150" s="60">
        <f t="shared" si="42"/>
        <v>81.333333333333343</v>
      </c>
      <c r="L150" s="60">
        <f t="shared" si="43"/>
        <v>83.5</v>
      </c>
      <c r="M150" s="60">
        <f t="shared" si="44"/>
        <v>86.000000000000014</v>
      </c>
      <c r="O150" s="58">
        <v>81.926740503164197</v>
      </c>
      <c r="P150" s="58">
        <v>79.066644102760606</v>
      </c>
      <c r="Q150" s="58">
        <v>76.739104920466104</v>
      </c>
      <c r="S150" s="7" t="s">
        <v>157</v>
      </c>
      <c r="T150" s="7">
        <v>4.74</v>
      </c>
      <c r="U150" s="7">
        <v>4.8899999999999997</v>
      </c>
      <c r="V150" s="7">
        <v>5.04</v>
      </c>
      <c r="W150" s="7">
        <v>4.95</v>
      </c>
      <c r="X150" s="7">
        <v>4.87</v>
      </c>
      <c r="Y150" s="7">
        <v>4.8600000000000003</v>
      </c>
      <c r="Z150" s="7">
        <v>4.75</v>
      </c>
      <c r="AA150" s="7">
        <v>4.71</v>
      </c>
      <c r="AB150" s="7">
        <v>4.88</v>
      </c>
      <c r="AC150" s="7">
        <v>5.01</v>
      </c>
      <c r="AD150" s="7">
        <v>5.16</v>
      </c>
    </row>
    <row r="151" spans="1:30" x14ac:dyDescent="0.2">
      <c r="A151" s="19" t="s">
        <v>158</v>
      </c>
      <c r="B151" s="57"/>
      <c r="C151" s="60">
        <f t="shared" si="34"/>
        <v>85.5</v>
      </c>
      <c r="D151" s="60">
        <f t="shared" si="35"/>
        <v>90.000000000000014</v>
      </c>
      <c r="E151" s="60">
        <f t="shared" si="36"/>
        <v>92</v>
      </c>
      <c r="F151" s="60">
        <f t="shared" si="37"/>
        <v>94</v>
      </c>
      <c r="G151" s="60">
        <f t="shared" si="38"/>
        <v>93.666666666666671</v>
      </c>
      <c r="H151" s="60">
        <f t="shared" si="39"/>
        <v>87.5</v>
      </c>
      <c r="I151" s="60">
        <f t="shared" si="40"/>
        <v>84.666666666666671</v>
      </c>
      <c r="J151" s="60">
        <f t="shared" si="41"/>
        <v>85</v>
      </c>
      <c r="K151" s="60">
        <f t="shared" si="42"/>
        <v>83.166666666666671</v>
      </c>
      <c r="L151" s="60">
        <f t="shared" si="43"/>
        <v>83.666666666666671</v>
      </c>
      <c r="M151" s="60">
        <f t="shared" si="44"/>
        <v>82</v>
      </c>
      <c r="O151" s="58">
        <v>75.381680815493993</v>
      </c>
      <c r="P151" s="58">
        <v>74.318335989772393</v>
      </c>
      <c r="Q151" s="58">
        <v>71.217518606384189</v>
      </c>
      <c r="S151" s="7" t="s">
        <v>158</v>
      </c>
      <c r="T151" s="7">
        <v>5.13</v>
      </c>
      <c r="U151" s="7">
        <v>5.4</v>
      </c>
      <c r="V151" s="7">
        <v>5.52</v>
      </c>
      <c r="W151" s="7">
        <v>5.64</v>
      </c>
      <c r="X151" s="7">
        <v>5.62</v>
      </c>
      <c r="Y151" s="7">
        <v>5.25</v>
      </c>
      <c r="Z151" s="7">
        <v>5.08</v>
      </c>
      <c r="AA151" s="7">
        <v>5.0999999999999996</v>
      </c>
      <c r="AB151" s="7">
        <v>4.99</v>
      </c>
      <c r="AC151" s="7">
        <v>5.0199999999999996</v>
      </c>
      <c r="AD151" s="7">
        <v>4.92</v>
      </c>
    </row>
    <row r="152" spans="1:30" x14ac:dyDescent="0.2">
      <c r="A152" s="19" t="s">
        <v>159</v>
      </c>
      <c r="B152" s="57"/>
      <c r="C152" s="60" t="str">
        <f t="shared" si="34"/>
        <v>XXX</v>
      </c>
      <c r="D152" s="60" t="str">
        <f t="shared" si="35"/>
        <v>XXX</v>
      </c>
      <c r="E152" s="60" t="str">
        <f t="shared" si="36"/>
        <v>XXX</v>
      </c>
      <c r="F152" s="60" t="str">
        <f t="shared" si="37"/>
        <v>XXX</v>
      </c>
      <c r="G152" s="60" t="str">
        <f t="shared" si="38"/>
        <v>XXX</v>
      </c>
      <c r="H152" s="60" t="str">
        <f t="shared" si="39"/>
        <v>XXX</v>
      </c>
      <c r="I152" s="60" t="str">
        <f t="shared" si="40"/>
        <v>XXX</v>
      </c>
      <c r="J152" s="60" t="str">
        <f t="shared" si="41"/>
        <v>XXX</v>
      </c>
      <c r="K152" s="60" t="str">
        <f t="shared" si="42"/>
        <v>XXX</v>
      </c>
      <c r="L152" s="60" t="str">
        <f t="shared" si="43"/>
        <v>XXX</v>
      </c>
      <c r="M152" s="60" t="str">
        <f t="shared" si="44"/>
        <v>XXX</v>
      </c>
      <c r="O152" s="58"/>
      <c r="P152" s="58"/>
      <c r="Q152" s="58"/>
    </row>
    <row r="153" spans="1:30" x14ac:dyDescent="0.2">
      <c r="A153" s="19" t="s">
        <v>160</v>
      </c>
      <c r="B153" s="57"/>
      <c r="C153" s="60">
        <f t="shared" si="34"/>
        <v>80.5</v>
      </c>
      <c r="D153" s="60">
        <f t="shared" si="35"/>
        <v>82</v>
      </c>
      <c r="E153" s="60">
        <f t="shared" si="36"/>
        <v>80.833333333333329</v>
      </c>
      <c r="F153" s="60">
        <f t="shared" si="37"/>
        <v>79.5</v>
      </c>
      <c r="G153" s="60">
        <f t="shared" si="38"/>
        <v>81.000000000000014</v>
      </c>
      <c r="H153" s="60">
        <f t="shared" si="39"/>
        <v>82.500000000000014</v>
      </c>
      <c r="I153" s="60">
        <f t="shared" si="40"/>
        <v>78.166666666666686</v>
      </c>
      <c r="J153" s="60">
        <f t="shared" si="41"/>
        <v>73.666666666666671</v>
      </c>
      <c r="K153" s="60">
        <f t="shared" si="42"/>
        <v>75</v>
      </c>
      <c r="L153" s="60">
        <f t="shared" si="43"/>
        <v>78.666666666666671</v>
      </c>
      <c r="M153" s="60">
        <f t="shared" si="44"/>
        <v>79.833333333333343</v>
      </c>
      <c r="O153" s="58">
        <v>79.227487540212195</v>
      </c>
      <c r="P153" s="58">
        <v>78.603422936045504</v>
      </c>
      <c r="Q153" s="58">
        <v>77.216842989548027</v>
      </c>
      <c r="S153" s="7" t="s">
        <v>160</v>
      </c>
      <c r="T153" s="7">
        <v>4.83</v>
      </c>
      <c r="U153" s="7">
        <v>4.92</v>
      </c>
      <c r="V153" s="7">
        <v>4.8499999999999996</v>
      </c>
      <c r="W153" s="7">
        <v>4.7699999999999996</v>
      </c>
      <c r="X153" s="7">
        <v>4.8600000000000003</v>
      </c>
      <c r="Y153" s="7">
        <v>4.95</v>
      </c>
      <c r="Z153" s="7">
        <v>4.6900000000000004</v>
      </c>
      <c r="AA153" s="7">
        <v>4.42</v>
      </c>
      <c r="AB153" s="7">
        <v>4.5</v>
      </c>
      <c r="AC153" s="7">
        <v>4.72</v>
      </c>
      <c r="AD153" s="7">
        <v>4.79</v>
      </c>
    </row>
    <row r="154" spans="1:30" x14ac:dyDescent="0.2">
      <c r="A154" s="19" t="s">
        <v>196</v>
      </c>
      <c r="B154" s="57"/>
      <c r="C154" s="60" t="str">
        <f t="shared" si="34"/>
        <v>XXX</v>
      </c>
      <c r="D154" s="60" t="str">
        <f t="shared" si="35"/>
        <v>XXX</v>
      </c>
      <c r="E154" s="60" t="str">
        <f t="shared" si="36"/>
        <v>XXX</v>
      </c>
      <c r="F154" s="60" t="str">
        <f t="shared" si="37"/>
        <v>XXX</v>
      </c>
      <c r="G154" s="60">
        <f t="shared" si="38"/>
        <v>61.333333333333343</v>
      </c>
      <c r="H154" s="60">
        <f t="shared" si="39"/>
        <v>58.5</v>
      </c>
      <c r="I154" s="60">
        <f t="shared" si="40"/>
        <v>50.833333333333336</v>
      </c>
      <c r="J154" s="60">
        <f t="shared" si="41"/>
        <v>43.000000000000007</v>
      </c>
      <c r="K154" s="60" t="str">
        <f t="shared" si="42"/>
        <v>XXX</v>
      </c>
      <c r="L154" s="60">
        <f t="shared" si="43"/>
        <v>42.666666666666671</v>
      </c>
      <c r="M154" s="60">
        <f t="shared" si="44"/>
        <v>46</v>
      </c>
      <c r="O154" s="58">
        <v>35.459011153708602</v>
      </c>
      <c r="P154" s="58">
        <v>40.219724551334103</v>
      </c>
      <c r="Q154" s="58">
        <v>43.035567572062149</v>
      </c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3.68</v>
      </c>
      <c r="Y154" s="7">
        <v>3.51</v>
      </c>
      <c r="Z154" s="7">
        <v>3.05</v>
      </c>
      <c r="AA154" s="7">
        <v>2.58</v>
      </c>
      <c r="AB154" s="7" t="s">
        <v>264</v>
      </c>
      <c r="AC154" s="7">
        <v>2.56</v>
      </c>
      <c r="AD154" s="7">
        <v>2.76</v>
      </c>
    </row>
    <row r="155" spans="1:30" x14ac:dyDescent="0.2">
      <c r="A155" s="19" t="s">
        <v>162</v>
      </c>
      <c r="B155" s="57"/>
      <c r="C155" s="60">
        <f t="shared" si="34"/>
        <v>79.833333333333343</v>
      </c>
      <c r="D155" s="60">
        <f t="shared" si="35"/>
        <v>84.500000000000014</v>
      </c>
      <c r="E155" s="60">
        <f t="shared" si="36"/>
        <v>84</v>
      </c>
      <c r="F155" s="60">
        <f t="shared" si="37"/>
        <v>83.833333333333343</v>
      </c>
      <c r="G155" s="60">
        <f t="shared" si="38"/>
        <v>84.500000000000014</v>
      </c>
      <c r="H155" s="60">
        <f t="shared" si="39"/>
        <v>88.000000000000014</v>
      </c>
      <c r="I155" s="60">
        <f t="shared" si="40"/>
        <v>86.166666666666671</v>
      </c>
      <c r="J155" s="60">
        <f t="shared" si="41"/>
        <v>83.5</v>
      </c>
      <c r="K155" s="60">
        <f t="shared" si="42"/>
        <v>87</v>
      </c>
      <c r="L155" s="60">
        <f t="shared" si="43"/>
        <v>78.833333333333343</v>
      </c>
      <c r="M155" s="60">
        <f t="shared" si="44"/>
        <v>75.333333333333329</v>
      </c>
      <c r="O155" s="58">
        <v>72.417689590888898</v>
      </c>
      <c r="P155" s="58">
        <v>73.088349486844294</v>
      </c>
      <c r="Q155" s="58">
        <v>69.567015819632772</v>
      </c>
      <c r="S155" s="7" t="s">
        <v>162</v>
      </c>
      <c r="T155" s="7">
        <v>4.79</v>
      </c>
      <c r="U155" s="7">
        <v>5.07</v>
      </c>
      <c r="V155" s="7">
        <v>5.04</v>
      </c>
      <c r="W155" s="7">
        <v>5.03</v>
      </c>
      <c r="X155" s="7">
        <v>5.07</v>
      </c>
      <c r="Y155" s="7">
        <v>5.28</v>
      </c>
      <c r="Z155" s="7">
        <v>5.17</v>
      </c>
      <c r="AA155" s="7">
        <v>5.01</v>
      </c>
      <c r="AB155" s="7">
        <v>5.22</v>
      </c>
      <c r="AC155" s="7">
        <v>4.7300000000000004</v>
      </c>
      <c r="AD155" s="7">
        <v>4.5199999999999996</v>
      </c>
    </row>
    <row r="156" spans="1:30" x14ac:dyDescent="0.2">
      <c r="A156" s="19" t="s">
        <v>163</v>
      </c>
      <c r="B156" s="57"/>
      <c r="C156" s="60">
        <f t="shared" si="34"/>
        <v>72.5</v>
      </c>
      <c r="D156" s="60">
        <f t="shared" si="35"/>
        <v>73.333333333333343</v>
      </c>
      <c r="E156" s="60">
        <f t="shared" si="36"/>
        <v>79.333333333333329</v>
      </c>
      <c r="F156" s="60">
        <f t="shared" si="37"/>
        <v>85.166666666666671</v>
      </c>
      <c r="G156" s="60">
        <f t="shared" si="38"/>
        <v>81.833333333333343</v>
      </c>
      <c r="H156" s="60">
        <f t="shared" si="39"/>
        <v>82.333333333333343</v>
      </c>
      <c r="I156" s="60">
        <f t="shared" si="40"/>
        <v>84.333333333333329</v>
      </c>
      <c r="J156" s="60">
        <f t="shared" si="41"/>
        <v>82.666666666666671</v>
      </c>
      <c r="K156" s="60">
        <f t="shared" si="42"/>
        <v>82.500000000000014</v>
      </c>
      <c r="L156" s="60">
        <f t="shared" si="43"/>
        <v>83.833333333333343</v>
      </c>
      <c r="M156" s="60">
        <f t="shared" si="44"/>
        <v>81.666666666666671</v>
      </c>
      <c r="O156" s="58">
        <v>73.238012015764596</v>
      </c>
      <c r="P156" s="58">
        <v>72.811288179696902</v>
      </c>
      <c r="Q156" s="58">
        <v>70.445989976228816</v>
      </c>
      <c r="S156" s="7" t="s">
        <v>163</v>
      </c>
      <c r="T156" s="7">
        <v>4.3499999999999996</v>
      </c>
      <c r="U156" s="7">
        <v>4.4000000000000004</v>
      </c>
      <c r="V156" s="7">
        <v>4.76</v>
      </c>
      <c r="W156" s="7">
        <v>5.1100000000000003</v>
      </c>
      <c r="X156" s="7">
        <v>4.91</v>
      </c>
      <c r="Y156" s="7">
        <v>4.9400000000000004</v>
      </c>
      <c r="Z156" s="7">
        <v>5.0599999999999996</v>
      </c>
      <c r="AA156" s="7">
        <v>4.96</v>
      </c>
      <c r="AB156" s="7">
        <v>4.95</v>
      </c>
      <c r="AC156" s="7">
        <v>5.03</v>
      </c>
      <c r="AD156" s="7">
        <v>4.9000000000000004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60"/>
  <sheetViews>
    <sheetView workbookViewId="0">
      <pane xSplit="3" ySplit="2" topLeftCell="AI90" activePane="bottomRight" state="frozen"/>
      <selection pane="topRight" activeCell="D1" sqref="D1"/>
      <selection pane="bottomLeft" activeCell="A3" sqref="A3"/>
      <selection pane="bottomRight" activeCell="J147" sqref="J147"/>
    </sheetView>
  </sheetViews>
  <sheetFormatPr baseColWidth="10" defaultColWidth="9.140625" defaultRowHeight="12.75" x14ac:dyDescent="0.2"/>
  <cols>
    <col min="1" max="1" width="12.5703125"/>
    <col min="2" max="2" width="9.140625" style="7"/>
    <col min="3" max="3" width="15.7109375" style="7" customWidth="1"/>
    <col min="4" max="16384" width="9.140625" style="7"/>
  </cols>
  <sheetData>
    <row r="1" spans="1:48" x14ac:dyDescent="0.2">
      <c r="A1" s="45"/>
      <c r="C1" s="71" t="s">
        <v>247</v>
      </c>
      <c r="D1" s="71">
        <v>1976</v>
      </c>
      <c r="E1" s="71">
        <v>1977</v>
      </c>
      <c r="F1" s="71">
        <v>1978</v>
      </c>
      <c r="G1" s="71">
        <v>1979</v>
      </c>
      <c r="H1" s="71">
        <v>1980</v>
      </c>
      <c r="I1" s="71">
        <v>1981</v>
      </c>
      <c r="J1" s="71">
        <v>1982</v>
      </c>
      <c r="K1" s="71">
        <v>1983</v>
      </c>
      <c r="L1" s="71">
        <v>1984</v>
      </c>
      <c r="M1" s="71">
        <v>1985</v>
      </c>
      <c r="N1" s="71">
        <v>1986</v>
      </c>
      <c r="O1" s="71">
        <v>1987</v>
      </c>
      <c r="P1" s="71">
        <v>1988</v>
      </c>
      <c r="Q1" s="71">
        <v>1989</v>
      </c>
      <c r="R1" s="71">
        <v>1990</v>
      </c>
      <c r="S1" s="71">
        <v>1991</v>
      </c>
      <c r="T1" s="71">
        <v>1992</v>
      </c>
      <c r="U1" s="71">
        <v>1993</v>
      </c>
      <c r="V1" s="71">
        <v>1994</v>
      </c>
      <c r="W1" s="71">
        <v>1995</v>
      </c>
      <c r="X1" s="71">
        <v>1996</v>
      </c>
      <c r="Y1" s="71">
        <v>1997</v>
      </c>
      <c r="Z1" s="71">
        <v>1998</v>
      </c>
      <c r="AA1" s="71">
        <v>1999</v>
      </c>
      <c r="AB1" s="71">
        <v>2000</v>
      </c>
      <c r="AC1" s="71">
        <v>2001</v>
      </c>
      <c r="AD1" s="71">
        <v>2002</v>
      </c>
      <c r="AE1" s="71">
        <v>2003</v>
      </c>
      <c r="AF1" s="71">
        <v>2004</v>
      </c>
      <c r="AG1" s="71">
        <v>2005</v>
      </c>
      <c r="AH1" s="71">
        <v>2006</v>
      </c>
      <c r="AI1" s="71">
        <v>2007</v>
      </c>
      <c r="AJ1" s="71">
        <v>2008</v>
      </c>
      <c r="AK1" s="71">
        <v>2009</v>
      </c>
      <c r="AL1" s="71">
        <v>2010</v>
      </c>
      <c r="AM1" s="71">
        <v>2011</v>
      </c>
      <c r="AN1" s="71">
        <v>2012</v>
      </c>
      <c r="AO1" s="71">
        <v>2013</v>
      </c>
      <c r="AP1" s="71">
        <v>2014</v>
      </c>
      <c r="AQ1" s="71">
        <v>2015</v>
      </c>
      <c r="AR1" s="71">
        <v>2016</v>
      </c>
      <c r="AS1" s="71">
        <v>2017</v>
      </c>
      <c r="AT1" s="71">
        <v>2018</v>
      </c>
      <c r="AU1" s="71">
        <v>2019</v>
      </c>
      <c r="AV1" s="71">
        <v>2020</v>
      </c>
    </row>
    <row r="2" spans="1:48" x14ac:dyDescent="0.2">
      <c r="A2" s="48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</row>
    <row r="3" spans="1:48" x14ac:dyDescent="0.2">
      <c r="A3" s="53" t="s">
        <v>12</v>
      </c>
      <c r="C3" s="53" t="s">
        <v>12</v>
      </c>
      <c r="D3" s="24">
        <v>2</v>
      </c>
      <c r="E3" s="24">
        <v>4</v>
      </c>
      <c r="F3" s="24">
        <v>4</v>
      </c>
      <c r="G3" s="24">
        <v>5</v>
      </c>
      <c r="H3" s="24">
        <v>5</v>
      </c>
      <c r="I3" s="24">
        <v>5</v>
      </c>
      <c r="J3" s="24">
        <v>5</v>
      </c>
      <c r="K3" s="24">
        <v>5</v>
      </c>
      <c r="L3" s="24">
        <v>4</v>
      </c>
      <c r="M3" s="24">
        <v>5</v>
      </c>
      <c r="N3" s="24">
        <v>5</v>
      </c>
      <c r="O3" s="24">
        <v>4</v>
      </c>
      <c r="P3" s="24">
        <v>4</v>
      </c>
      <c r="Q3" s="24">
        <v>4</v>
      </c>
      <c r="R3" s="24">
        <v>4</v>
      </c>
      <c r="S3" s="24">
        <v>4</v>
      </c>
      <c r="T3" s="24">
        <v>4</v>
      </c>
      <c r="U3" s="24">
        <v>4</v>
      </c>
      <c r="V3" s="24">
        <v>5</v>
      </c>
      <c r="W3" s="24">
        <v>5</v>
      </c>
      <c r="X3" s="24">
        <v>4</v>
      </c>
      <c r="Y3" s="24">
        <v>5</v>
      </c>
      <c r="Z3" s="24">
        <v>5</v>
      </c>
      <c r="AA3" s="24">
        <v>5</v>
      </c>
      <c r="AB3" s="24">
        <v>5</v>
      </c>
      <c r="AC3" s="24">
        <v>5</v>
      </c>
      <c r="AD3" s="24">
        <v>5</v>
      </c>
      <c r="AE3" s="24">
        <v>4</v>
      </c>
      <c r="AF3" s="24">
        <v>4</v>
      </c>
      <c r="AG3" s="24">
        <v>5</v>
      </c>
      <c r="AH3" s="24">
        <v>5</v>
      </c>
      <c r="AI3" s="24">
        <v>5</v>
      </c>
      <c r="AJ3" s="24">
        <v>5</v>
      </c>
      <c r="AK3" s="24">
        <v>5</v>
      </c>
      <c r="AL3" s="24">
        <v>5</v>
      </c>
      <c r="AM3" s="24">
        <v>5</v>
      </c>
      <c r="AN3" s="24">
        <v>4</v>
      </c>
      <c r="AO3" s="24" t="e">
        <v>#N/A</v>
      </c>
      <c r="AP3" s="24">
        <v>4</v>
      </c>
      <c r="AQ3" s="24">
        <v>5</v>
      </c>
      <c r="AR3" s="24">
        <v>5</v>
      </c>
      <c r="AS3" s="24">
        <v>5</v>
      </c>
      <c r="AT3" s="24" t="e">
        <v>#N/A</v>
      </c>
      <c r="AU3" s="24">
        <v>5</v>
      </c>
      <c r="AV3" s="24">
        <v>5</v>
      </c>
    </row>
    <row r="4" spans="1:48" x14ac:dyDescent="0.2">
      <c r="A4" s="19" t="s">
        <v>13</v>
      </c>
      <c r="C4" s="53" t="s">
        <v>13</v>
      </c>
      <c r="D4" s="24">
        <v>4</v>
      </c>
      <c r="E4" s="24">
        <v>3</v>
      </c>
      <c r="F4" s="24">
        <v>3</v>
      </c>
      <c r="G4" s="24">
        <v>3</v>
      </c>
      <c r="H4" s="24">
        <v>3</v>
      </c>
      <c r="I4" s="24">
        <v>3</v>
      </c>
      <c r="J4" s="24">
        <v>3</v>
      </c>
      <c r="K4" s="24">
        <v>3</v>
      </c>
      <c r="L4" s="24">
        <v>3</v>
      </c>
      <c r="M4" s="24">
        <v>3</v>
      </c>
      <c r="N4" s="24">
        <v>3</v>
      </c>
      <c r="O4" s="24">
        <v>3</v>
      </c>
      <c r="P4" s="24">
        <v>3</v>
      </c>
      <c r="Q4" s="24">
        <v>3</v>
      </c>
      <c r="R4" s="24">
        <v>3</v>
      </c>
      <c r="S4" s="24">
        <v>3</v>
      </c>
      <c r="T4" s="24">
        <v>2</v>
      </c>
      <c r="U4" s="24">
        <v>2</v>
      </c>
      <c r="V4" s="24">
        <v>3</v>
      </c>
      <c r="W4" s="24">
        <v>3</v>
      </c>
      <c r="X4" s="24">
        <v>3</v>
      </c>
      <c r="Y4" s="24">
        <v>4</v>
      </c>
      <c r="Z4" s="24">
        <v>3</v>
      </c>
      <c r="AA4" s="24">
        <v>3</v>
      </c>
      <c r="AB4" s="24">
        <v>3</v>
      </c>
      <c r="AC4" s="24">
        <v>3</v>
      </c>
      <c r="AD4" s="24">
        <v>3</v>
      </c>
      <c r="AE4" s="24">
        <v>2</v>
      </c>
      <c r="AF4" s="24">
        <v>3</v>
      </c>
      <c r="AG4" s="24">
        <v>2</v>
      </c>
      <c r="AH4" s="24">
        <v>3</v>
      </c>
      <c r="AI4" s="24">
        <v>2</v>
      </c>
      <c r="AJ4" s="24">
        <v>2</v>
      </c>
      <c r="AK4" s="24">
        <v>2</v>
      </c>
      <c r="AL4" s="24">
        <v>2</v>
      </c>
      <c r="AM4" s="24">
        <v>2</v>
      </c>
      <c r="AN4" s="24">
        <v>1</v>
      </c>
      <c r="AO4" s="24" t="e">
        <v>#N/A</v>
      </c>
      <c r="AP4" s="24">
        <v>2</v>
      </c>
      <c r="AQ4" s="24">
        <v>3</v>
      </c>
      <c r="AR4" s="24">
        <v>2</v>
      </c>
      <c r="AS4" s="24">
        <v>2</v>
      </c>
      <c r="AT4" s="24" t="e">
        <v>#N/A</v>
      </c>
      <c r="AU4" s="24">
        <v>2</v>
      </c>
      <c r="AV4" s="24">
        <v>2</v>
      </c>
    </row>
    <row r="5" spans="1:48" x14ac:dyDescent="0.2">
      <c r="A5" s="19" t="s">
        <v>14</v>
      </c>
      <c r="C5" s="53" t="s">
        <v>14</v>
      </c>
      <c r="D5" s="24">
        <v>2</v>
      </c>
      <c r="E5" s="24">
        <v>2</v>
      </c>
      <c r="F5" s="24" t="e">
        <v>#N/A</v>
      </c>
      <c r="G5" s="24">
        <v>4</v>
      </c>
      <c r="H5" s="24">
        <v>2</v>
      </c>
      <c r="I5" s="24">
        <v>2</v>
      </c>
      <c r="J5" s="24">
        <v>2</v>
      </c>
      <c r="K5" s="24">
        <v>2</v>
      </c>
      <c r="L5" s="24">
        <v>2</v>
      </c>
      <c r="M5" s="24">
        <v>2</v>
      </c>
      <c r="N5" s="24">
        <v>2</v>
      </c>
      <c r="O5" s="24">
        <v>2</v>
      </c>
      <c r="P5" s="24">
        <v>4</v>
      </c>
      <c r="Q5" s="24">
        <v>2</v>
      </c>
      <c r="R5" s="24">
        <v>2</v>
      </c>
      <c r="S5" s="24">
        <v>3</v>
      </c>
      <c r="T5" s="24">
        <v>4</v>
      </c>
      <c r="U5" s="24">
        <v>4</v>
      </c>
      <c r="V5" s="24">
        <v>5</v>
      </c>
      <c r="W5" s="24">
        <v>5</v>
      </c>
      <c r="X5" s="24">
        <v>5</v>
      </c>
      <c r="Y5" s="24">
        <v>5</v>
      </c>
      <c r="Z5" s="24">
        <v>5</v>
      </c>
      <c r="AA5" s="24">
        <v>5</v>
      </c>
      <c r="AB5" s="24">
        <v>5</v>
      </c>
      <c r="AC5" s="24">
        <v>5</v>
      </c>
      <c r="AD5" s="24">
        <v>4</v>
      </c>
      <c r="AE5" s="24">
        <v>5</v>
      </c>
      <c r="AF5" s="24">
        <v>4</v>
      </c>
      <c r="AG5" s="24">
        <v>4</v>
      </c>
      <c r="AH5" s="24">
        <v>4</v>
      </c>
      <c r="AI5" s="24">
        <v>4</v>
      </c>
      <c r="AJ5" s="24">
        <v>3</v>
      </c>
      <c r="AK5" s="24">
        <v>3</v>
      </c>
      <c r="AL5" s="24">
        <v>3</v>
      </c>
      <c r="AM5" s="24">
        <v>3</v>
      </c>
      <c r="AN5" s="24">
        <v>2</v>
      </c>
      <c r="AO5" s="24" t="e">
        <v>#N/A</v>
      </c>
      <c r="AP5" s="24">
        <v>3</v>
      </c>
      <c r="AQ5" s="24">
        <v>3</v>
      </c>
      <c r="AR5" s="24">
        <v>3</v>
      </c>
      <c r="AS5" s="24">
        <v>3</v>
      </c>
      <c r="AT5" s="24">
        <v>4</v>
      </c>
      <c r="AU5" s="24">
        <v>4</v>
      </c>
      <c r="AV5" s="24">
        <v>3</v>
      </c>
    </row>
    <row r="6" spans="1:48" x14ac:dyDescent="0.2">
      <c r="A6" s="19" t="s">
        <v>15</v>
      </c>
      <c r="C6" s="53" t="s">
        <v>15</v>
      </c>
      <c r="D6" s="24">
        <v>3</v>
      </c>
      <c r="E6" s="24" t="e">
        <v>#N/A</v>
      </c>
      <c r="F6" s="24">
        <v>3</v>
      </c>
      <c r="G6" s="24">
        <v>3</v>
      </c>
      <c r="H6" s="24">
        <v>3</v>
      </c>
      <c r="I6" s="24">
        <v>3</v>
      </c>
      <c r="J6" s="24">
        <v>3</v>
      </c>
      <c r="K6" s="24">
        <v>3</v>
      </c>
      <c r="L6" s="24">
        <v>3</v>
      </c>
      <c r="M6" s="24">
        <v>3</v>
      </c>
      <c r="N6" s="24">
        <v>4</v>
      </c>
      <c r="O6" s="24">
        <v>4</v>
      </c>
      <c r="P6" s="24">
        <v>4</v>
      </c>
      <c r="Q6" s="24">
        <v>4</v>
      </c>
      <c r="R6" s="24">
        <v>4</v>
      </c>
      <c r="S6" s="24">
        <v>3</v>
      </c>
      <c r="T6" s="24">
        <v>4</v>
      </c>
      <c r="U6" s="24">
        <v>5</v>
      </c>
      <c r="V6" s="24">
        <v>5</v>
      </c>
      <c r="W6" s="24">
        <v>4</v>
      </c>
      <c r="X6" s="24">
        <v>4</v>
      </c>
      <c r="Y6" s="24">
        <v>4</v>
      </c>
      <c r="Z6" s="24">
        <v>5</v>
      </c>
      <c r="AA6" s="24">
        <v>5</v>
      </c>
      <c r="AB6" s="24">
        <v>4</v>
      </c>
      <c r="AC6" s="24">
        <v>5</v>
      </c>
      <c r="AD6" s="24">
        <v>3</v>
      </c>
      <c r="AE6" s="24">
        <v>4</v>
      </c>
      <c r="AF6" s="24">
        <v>4</v>
      </c>
      <c r="AG6" s="24">
        <v>3</v>
      </c>
      <c r="AH6" s="24">
        <v>3</v>
      </c>
      <c r="AI6" s="24">
        <v>3</v>
      </c>
      <c r="AJ6" s="24">
        <v>3</v>
      </c>
      <c r="AK6" s="24">
        <v>3</v>
      </c>
      <c r="AL6" s="24">
        <v>3</v>
      </c>
      <c r="AM6" s="24">
        <v>3</v>
      </c>
      <c r="AN6" s="24">
        <v>3</v>
      </c>
      <c r="AO6" s="24" t="e">
        <v>#N/A</v>
      </c>
      <c r="AP6" s="24">
        <v>4</v>
      </c>
      <c r="AQ6" s="24">
        <v>3</v>
      </c>
      <c r="AR6" s="24">
        <v>2</v>
      </c>
      <c r="AS6" s="24">
        <v>3</v>
      </c>
      <c r="AT6" s="24" t="e">
        <v>#N/A</v>
      </c>
      <c r="AU6" s="24">
        <v>3</v>
      </c>
      <c r="AV6" s="24">
        <v>3</v>
      </c>
    </row>
    <row r="7" spans="1:48" x14ac:dyDescent="0.2">
      <c r="A7" s="19" t="s">
        <v>16</v>
      </c>
      <c r="C7" s="53" t="s">
        <v>16</v>
      </c>
      <c r="D7" s="24">
        <v>5</v>
      </c>
      <c r="E7" s="24">
        <v>5</v>
      </c>
      <c r="F7" s="24">
        <v>5</v>
      </c>
      <c r="G7" s="24">
        <v>5</v>
      </c>
      <c r="H7" s="24">
        <v>5</v>
      </c>
      <c r="I7" s="24">
        <v>5</v>
      </c>
      <c r="J7" s="24">
        <v>3</v>
      </c>
      <c r="K7" s="24">
        <v>3</v>
      </c>
      <c r="L7" s="24">
        <v>2</v>
      </c>
      <c r="M7" s="24">
        <v>2</v>
      </c>
      <c r="N7" s="24">
        <v>2</v>
      </c>
      <c r="O7" s="24">
        <v>2</v>
      </c>
      <c r="P7" s="24">
        <v>2</v>
      </c>
      <c r="Q7" s="24">
        <v>3</v>
      </c>
      <c r="R7" s="24">
        <v>3</v>
      </c>
      <c r="S7" s="24">
        <v>3</v>
      </c>
      <c r="T7" s="24">
        <v>2</v>
      </c>
      <c r="U7" s="24">
        <v>2</v>
      </c>
      <c r="V7" s="24">
        <v>2</v>
      </c>
      <c r="W7" s="24">
        <v>2</v>
      </c>
      <c r="X7" s="24">
        <v>3</v>
      </c>
      <c r="Y7" s="24">
        <v>2</v>
      </c>
      <c r="Z7" s="24">
        <v>3</v>
      </c>
      <c r="AA7" s="24">
        <v>3</v>
      </c>
      <c r="AB7" s="24">
        <v>2</v>
      </c>
      <c r="AC7" s="24">
        <v>3</v>
      </c>
      <c r="AD7" s="24">
        <v>3</v>
      </c>
      <c r="AE7" s="24">
        <v>2</v>
      </c>
      <c r="AF7" s="24">
        <v>2</v>
      </c>
      <c r="AG7" s="24">
        <v>2</v>
      </c>
      <c r="AH7" s="24">
        <v>1</v>
      </c>
      <c r="AI7" s="24">
        <v>2</v>
      </c>
      <c r="AJ7" s="24">
        <v>2</v>
      </c>
      <c r="AK7" s="24">
        <v>2</v>
      </c>
      <c r="AL7" s="24">
        <v>2</v>
      </c>
      <c r="AM7" s="24">
        <v>2</v>
      </c>
      <c r="AN7" s="24">
        <v>1</v>
      </c>
      <c r="AO7" s="24" t="e">
        <v>#N/A</v>
      </c>
      <c r="AP7" s="24">
        <v>3</v>
      </c>
      <c r="AQ7" s="24">
        <v>2</v>
      </c>
      <c r="AR7" s="24">
        <v>2</v>
      </c>
      <c r="AS7" s="24">
        <v>2</v>
      </c>
      <c r="AT7" s="24" t="e">
        <v>#N/A</v>
      </c>
      <c r="AU7" s="24">
        <v>1</v>
      </c>
      <c r="AV7" s="24">
        <v>3</v>
      </c>
    </row>
    <row r="8" spans="1:48" x14ac:dyDescent="0.2">
      <c r="A8" s="19" t="s">
        <v>17</v>
      </c>
      <c r="C8" s="53" t="s">
        <v>17</v>
      </c>
      <c r="D8" s="24" t="e">
        <v>#N/A</v>
      </c>
      <c r="E8" s="24" t="e">
        <v>#N/A</v>
      </c>
      <c r="F8" s="24" t="e">
        <v>#N/A</v>
      </c>
      <c r="G8" s="24" t="e">
        <v>#N/A</v>
      </c>
      <c r="H8" s="24" t="e">
        <v>#N/A</v>
      </c>
      <c r="I8" s="24" t="e">
        <v>#N/A</v>
      </c>
      <c r="J8" s="24" t="e">
        <v>#N/A</v>
      </c>
      <c r="K8" s="24" t="e">
        <v>#N/A</v>
      </c>
      <c r="L8" s="24" t="e">
        <v>#N/A</v>
      </c>
      <c r="M8" s="24" t="e">
        <v>#N/A</v>
      </c>
      <c r="N8" s="24" t="e">
        <v>#N/A</v>
      </c>
      <c r="O8" s="24" t="e">
        <v>#N/A</v>
      </c>
      <c r="P8" s="24" t="e">
        <v>#N/A</v>
      </c>
      <c r="Q8" s="24" t="e">
        <v>#N/A</v>
      </c>
      <c r="R8" s="24" t="e">
        <v>#N/A</v>
      </c>
      <c r="S8" s="24" t="e">
        <v>#N/A</v>
      </c>
      <c r="T8" s="24" t="e">
        <v>#N/A</v>
      </c>
      <c r="U8" s="24">
        <v>1</v>
      </c>
      <c r="V8" s="24">
        <v>2</v>
      </c>
      <c r="W8" s="24">
        <v>2</v>
      </c>
      <c r="X8" s="24">
        <v>2</v>
      </c>
      <c r="Y8" s="24">
        <v>2</v>
      </c>
      <c r="Z8" s="24">
        <v>2</v>
      </c>
      <c r="AA8" s="24">
        <v>2</v>
      </c>
      <c r="AB8" s="24">
        <v>2</v>
      </c>
      <c r="AC8" s="24">
        <v>2</v>
      </c>
      <c r="AD8" s="24">
        <v>3</v>
      </c>
      <c r="AE8" s="24">
        <v>2</v>
      </c>
      <c r="AF8" s="24">
        <v>3</v>
      </c>
      <c r="AG8" s="24">
        <v>2</v>
      </c>
      <c r="AH8" s="24">
        <v>2</v>
      </c>
      <c r="AI8" s="24">
        <v>2</v>
      </c>
      <c r="AJ8" s="24">
        <v>3</v>
      </c>
      <c r="AK8" s="24">
        <v>2</v>
      </c>
      <c r="AL8" s="24">
        <v>2</v>
      </c>
      <c r="AM8" s="24">
        <v>3</v>
      </c>
      <c r="AN8" s="24">
        <v>2</v>
      </c>
      <c r="AO8" s="24" t="e">
        <v>#N/A</v>
      </c>
      <c r="AP8" s="24">
        <v>3</v>
      </c>
      <c r="AQ8" s="24">
        <v>3</v>
      </c>
      <c r="AR8" s="24">
        <v>3</v>
      </c>
      <c r="AS8" s="24">
        <v>2</v>
      </c>
      <c r="AT8" s="24" t="e">
        <v>#N/A</v>
      </c>
      <c r="AU8" s="24">
        <v>1</v>
      </c>
      <c r="AV8" s="24">
        <v>3</v>
      </c>
    </row>
    <row r="9" spans="1:48" x14ac:dyDescent="0.2">
      <c r="A9" s="19" t="s">
        <v>18</v>
      </c>
      <c r="C9" s="53" t="s">
        <v>18</v>
      </c>
      <c r="D9" s="24" t="e">
        <v>#N/A</v>
      </c>
      <c r="E9" s="24" t="e">
        <v>#N/A</v>
      </c>
      <c r="F9" s="24" t="e">
        <v>#N/A</v>
      </c>
      <c r="G9" s="24" t="e">
        <v>#N/A</v>
      </c>
      <c r="H9" s="24" t="e">
        <v>#N/A</v>
      </c>
      <c r="I9" s="24" t="e">
        <v>#N/A</v>
      </c>
      <c r="J9" s="24" t="e">
        <v>#N/A</v>
      </c>
      <c r="K9" s="24" t="e">
        <v>#N/A</v>
      </c>
      <c r="L9" s="24" t="e">
        <v>#N/A</v>
      </c>
      <c r="M9" s="24" t="e">
        <v>#N/A</v>
      </c>
      <c r="N9" s="24" t="e">
        <v>#N/A</v>
      </c>
      <c r="O9" s="24">
        <v>1</v>
      </c>
      <c r="P9" s="24">
        <v>1</v>
      </c>
      <c r="Q9" s="24">
        <v>1</v>
      </c>
      <c r="R9" s="24">
        <v>1</v>
      </c>
      <c r="S9" s="24">
        <v>1</v>
      </c>
      <c r="T9" s="24">
        <v>1</v>
      </c>
      <c r="U9" s="24">
        <v>1</v>
      </c>
      <c r="V9" s="24">
        <v>1</v>
      </c>
      <c r="W9" s="24">
        <v>1</v>
      </c>
      <c r="X9" s="24">
        <v>1</v>
      </c>
      <c r="Y9" s="24">
        <v>1</v>
      </c>
      <c r="Z9" s="24">
        <v>1</v>
      </c>
      <c r="AA9" s="24">
        <v>1</v>
      </c>
      <c r="AB9" s="24">
        <v>1</v>
      </c>
      <c r="AC9" s="24">
        <v>1</v>
      </c>
      <c r="AD9" s="24">
        <v>1</v>
      </c>
      <c r="AE9" s="24">
        <v>2</v>
      </c>
      <c r="AF9" s="24">
        <v>2</v>
      </c>
      <c r="AG9" s="24">
        <v>1</v>
      </c>
      <c r="AH9" s="24">
        <v>1</v>
      </c>
      <c r="AI9" s="24" t="e">
        <v>#N/A</v>
      </c>
      <c r="AJ9" s="24">
        <v>1</v>
      </c>
      <c r="AK9" s="24">
        <v>1</v>
      </c>
      <c r="AL9" s="24">
        <v>1</v>
      </c>
      <c r="AM9" s="24">
        <v>1</v>
      </c>
      <c r="AN9" s="24">
        <v>1</v>
      </c>
      <c r="AO9" s="24" t="e">
        <v>#N/A</v>
      </c>
      <c r="AP9" s="24">
        <v>2</v>
      </c>
      <c r="AQ9" s="24">
        <v>2</v>
      </c>
      <c r="AR9" s="24">
        <v>2</v>
      </c>
      <c r="AS9" s="24">
        <v>2</v>
      </c>
      <c r="AT9" s="24" t="e">
        <v>#N/A</v>
      </c>
      <c r="AU9" s="24">
        <v>2</v>
      </c>
      <c r="AV9" s="24">
        <v>2</v>
      </c>
    </row>
    <row r="10" spans="1:48" x14ac:dyDescent="0.2">
      <c r="A10" s="19" t="s">
        <v>19</v>
      </c>
      <c r="C10" s="53" t="s">
        <v>19</v>
      </c>
      <c r="D10" s="24" t="e">
        <v>#N/A</v>
      </c>
      <c r="E10" s="24" t="e">
        <v>#N/A</v>
      </c>
      <c r="F10" s="24" t="e">
        <v>#N/A</v>
      </c>
      <c r="G10" s="24" t="e">
        <v>#N/A</v>
      </c>
      <c r="H10" s="24" t="e">
        <v>#N/A</v>
      </c>
      <c r="I10" s="24" t="e">
        <v>#N/A</v>
      </c>
      <c r="J10" s="24" t="e">
        <v>#N/A</v>
      </c>
      <c r="K10" s="24" t="e">
        <v>#N/A</v>
      </c>
      <c r="L10" s="24" t="e">
        <v>#N/A</v>
      </c>
      <c r="M10" s="24" t="e">
        <v>#N/A</v>
      </c>
      <c r="N10" s="24">
        <v>1</v>
      </c>
      <c r="O10" s="24">
        <v>2</v>
      </c>
      <c r="P10" s="24">
        <v>1</v>
      </c>
      <c r="Q10" s="24">
        <v>1</v>
      </c>
      <c r="R10" s="24">
        <v>1</v>
      </c>
      <c r="S10" s="24">
        <v>1</v>
      </c>
      <c r="T10" s="24">
        <v>1</v>
      </c>
      <c r="U10" s="24">
        <v>1</v>
      </c>
      <c r="V10" s="24">
        <v>1</v>
      </c>
      <c r="W10" s="24">
        <v>1</v>
      </c>
      <c r="X10" s="24">
        <v>1</v>
      </c>
      <c r="Y10" s="24">
        <v>1</v>
      </c>
      <c r="Z10" s="24" t="e">
        <v>#N/A</v>
      </c>
      <c r="AA10" s="24">
        <v>1</v>
      </c>
      <c r="AB10" s="24">
        <v>1</v>
      </c>
      <c r="AC10" s="24">
        <v>1</v>
      </c>
      <c r="AD10" s="24">
        <v>2</v>
      </c>
      <c r="AE10" s="24">
        <v>2</v>
      </c>
      <c r="AF10" s="24">
        <v>2</v>
      </c>
      <c r="AG10" s="24">
        <v>2</v>
      </c>
      <c r="AH10" s="24">
        <v>2</v>
      </c>
      <c r="AI10" s="24">
        <v>2</v>
      </c>
      <c r="AJ10" s="24">
        <v>1</v>
      </c>
      <c r="AK10" s="24">
        <v>2</v>
      </c>
      <c r="AL10" s="24">
        <v>2</v>
      </c>
      <c r="AM10" s="24">
        <v>1</v>
      </c>
      <c r="AN10" s="24">
        <v>1</v>
      </c>
      <c r="AO10" s="24" t="e">
        <v>#N/A</v>
      </c>
      <c r="AP10" s="24">
        <v>1</v>
      </c>
      <c r="AQ10" s="24">
        <v>2</v>
      </c>
      <c r="AR10" s="24">
        <v>1</v>
      </c>
      <c r="AS10" s="24">
        <v>1</v>
      </c>
      <c r="AT10" s="24" t="e">
        <v>#N/A</v>
      </c>
      <c r="AU10" s="24">
        <v>2</v>
      </c>
      <c r="AV10" s="24">
        <v>1</v>
      </c>
    </row>
    <row r="11" spans="1:48" x14ac:dyDescent="0.2">
      <c r="A11" s="19" t="s">
        <v>20</v>
      </c>
      <c r="C11" s="53" t="s">
        <v>20</v>
      </c>
      <c r="D11" s="24" t="e">
        <v>#N/A</v>
      </c>
      <c r="E11" s="24" t="e">
        <v>#N/A</v>
      </c>
      <c r="F11" s="24" t="e">
        <v>#N/A</v>
      </c>
      <c r="G11" s="24" t="e">
        <v>#N/A</v>
      </c>
      <c r="H11" s="24" t="e">
        <v>#N/A</v>
      </c>
      <c r="I11" s="24" t="e">
        <v>#N/A</v>
      </c>
      <c r="J11" s="24" t="e">
        <v>#N/A</v>
      </c>
      <c r="K11" s="24" t="e">
        <v>#N/A</v>
      </c>
      <c r="L11" s="24" t="e">
        <v>#N/A</v>
      </c>
      <c r="M11" s="24" t="e">
        <v>#N/A</v>
      </c>
      <c r="N11" s="24" t="e">
        <v>#N/A</v>
      </c>
      <c r="O11" s="24" t="e">
        <v>#N/A</v>
      </c>
      <c r="P11" s="24" t="e">
        <v>#N/A</v>
      </c>
      <c r="Q11" s="24" t="e">
        <v>#N/A</v>
      </c>
      <c r="R11" s="24" t="e">
        <v>#N/A</v>
      </c>
      <c r="S11" s="24" t="e">
        <v>#N/A</v>
      </c>
      <c r="T11" s="24">
        <v>3</v>
      </c>
      <c r="U11" s="24">
        <v>3</v>
      </c>
      <c r="V11" s="24">
        <v>3</v>
      </c>
      <c r="W11" s="24">
        <v>2</v>
      </c>
      <c r="X11" s="24">
        <v>2</v>
      </c>
      <c r="Y11" s="24">
        <v>2</v>
      </c>
      <c r="Z11" s="24">
        <v>2</v>
      </c>
      <c r="AA11" s="24">
        <v>2</v>
      </c>
      <c r="AB11" s="24">
        <v>2</v>
      </c>
      <c r="AC11" s="24">
        <v>2</v>
      </c>
      <c r="AD11" s="24">
        <v>2</v>
      </c>
      <c r="AE11" s="24">
        <v>2</v>
      </c>
      <c r="AF11" s="24">
        <v>2</v>
      </c>
      <c r="AG11" s="24">
        <v>3</v>
      </c>
      <c r="AH11" s="24">
        <v>2</v>
      </c>
      <c r="AI11" s="24">
        <v>3</v>
      </c>
      <c r="AJ11" s="24">
        <v>2</v>
      </c>
      <c r="AK11" s="24">
        <v>2</v>
      </c>
      <c r="AL11" s="24">
        <v>3</v>
      </c>
      <c r="AM11" s="24">
        <v>3</v>
      </c>
      <c r="AN11" s="24">
        <v>3</v>
      </c>
      <c r="AO11" s="24" t="e">
        <v>#N/A</v>
      </c>
      <c r="AP11" s="24">
        <v>3</v>
      </c>
      <c r="AQ11" s="24">
        <v>3</v>
      </c>
      <c r="AR11" s="24">
        <v>3</v>
      </c>
      <c r="AS11" s="24">
        <v>3</v>
      </c>
      <c r="AT11" s="24" t="e">
        <v>#N/A</v>
      </c>
      <c r="AU11" s="24">
        <v>3</v>
      </c>
      <c r="AV11" s="24">
        <v>4</v>
      </c>
    </row>
    <row r="12" spans="1:48" x14ac:dyDescent="0.2">
      <c r="A12" s="19" t="s">
        <v>21</v>
      </c>
      <c r="C12" s="53" t="s">
        <v>21</v>
      </c>
      <c r="D12" s="24">
        <v>3</v>
      </c>
      <c r="E12" s="24">
        <v>3</v>
      </c>
      <c r="F12" s="24">
        <v>3</v>
      </c>
      <c r="G12" s="24">
        <v>3</v>
      </c>
      <c r="H12" s="24">
        <v>3</v>
      </c>
      <c r="I12" s="24">
        <v>3</v>
      </c>
      <c r="J12" s="24">
        <v>3</v>
      </c>
      <c r="K12" s="24">
        <v>3</v>
      </c>
      <c r="L12" s="24">
        <v>3</v>
      </c>
      <c r="M12" s="24">
        <v>3</v>
      </c>
      <c r="N12" s="24">
        <v>3</v>
      </c>
      <c r="O12" s="24">
        <v>3</v>
      </c>
      <c r="P12" s="24">
        <v>3</v>
      </c>
      <c r="Q12" s="24">
        <v>3</v>
      </c>
      <c r="R12" s="24">
        <v>3</v>
      </c>
      <c r="S12" s="24">
        <v>3</v>
      </c>
      <c r="T12" s="24">
        <v>2</v>
      </c>
      <c r="U12" s="24">
        <v>2</v>
      </c>
      <c r="V12" s="24">
        <v>3</v>
      </c>
      <c r="W12" s="24">
        <v>4</v>
      </c>
      <c r="X12" s="24">
        <v>4</v>
      </c>
      <c r="Y12" s="24">
        <v>2</v>
      </c>
      <c r="Z12" s="24">
        <v>2</v>
      </c>
      <c r="AA12" s="24">
        <v>2</v>
      </c>
      <c r="AB12" s="24">
        <v>2</v>
      </c>
      <c r="AC12" s="24">
        <v>1</v>
      </c>
      <c r="AD12" s="24">
        <v>2</v>
      </c>
      <c r="AE12" s="24">
        <v>1</v>
      </c>
      <c r="AF12" s="24">
        <v>1</v>
      </c>
      <c r="AG12" s="24">
        <v>2</v>
      </c>
      <c r="AH12" s="24">
        <v>2</v>
      </c>
      <c r="AI12" s="24">
        <v>2</v>
      </c>
      <c r="AJ12" s="24">
        <v>2</v>
      </c>
      <c r="AK12" s="24">
        <v>2</v>
      </c>
      <c r="AL12" s="24">
        <v>2</v>
      </c>
      <c r="AM12" s="24">
        <v>3</v>
      </c>
      <c r="AN12" s="24">
        <v>3</v>
      </c>
      <c r="AO12" s="24" t="e">
        <v>#N/A</v>
      </c>
      <c r="AP12" s="24">
        <v>3</v>
      </c>
      <c r="AQ12" s="24">
        <v>4</v>
      </c>
      <c r="AR12" s="24">
        <v>3</v>
      </c>
      <c r="AS12" s="24">
        <v>3</v>
      </c>
      <c r="AT12" s="24">
        <v>3</v>
      </c>
      <c r="AU12" s="24">
        <v>2</v>
      </c>
      <c r="AV12" s="24">
        <v>3</v>
      </c>
    </row>
    <row r="13" spans="1:48" x14ac:dyDescent="0.2">
      <c r="A13" s="19" t="s">
        <v>22</v>
      </c>
      <c r="C13" s="53" t="s">
        <v>22</v>
      </c>
      <c r="D13" s="24">
        <v>4</v>
      </c>
      <c r="E13" s="24">
        <v>3</v>
      </c>
      <c r="F13" s="24">
        <v>3</v>
      </c>
      <c r="G13" s="24">
        <v>3</v>
      </c>
      <c r="H13" s="24">
        <v>3</v>
      </c>
      <c r="I13" s="24">
        <v>3</v>
      </c>
      <c r="J13" s="24">
        <v>3</v>
      </c>
      <c r="K13" s="24">
        <v>3</v>
      </c>
      <c r="L13" s="24">
        <v>4</v>
      </c>
      <c r="M13" s="24">
        <v>3</v>
      </c>
      <c r="N13" s="24">
        <v>5</v>
      </c>
      <c r="O13" s="24">
        <v>3</v>
      </c>
      <c r="P13" s="24">
        <v>3</v>
      </c>
      <c r="Q13" s="24">
        <v>3</v>
      </c>
      <c r="R13" s="24">
        <v>4</v>
      </c>
      <c r="S13" s="24">
        <v>3</v>
      </c>
      <c r="T13" s="24">
        <v>4</v>
      </c>
      <c r="U13" s="24">
        <v>3</v>
      </c>
      <c r="V13" s="24">
        <v>3</v>
      </c>
      <c r="W13" s="24">
        <v>3</v>
      </c>
      <c r="X13" s="24">
        <v>3</v>
      </c>
      <c r="Y13" s="24">
        <v>3</v>
      </c>
      <c r="Z13" s="24">
        <v>2</v>
      </c>
      <c r="AA13" s="24">
        <v>3</v>
      </c>
      <c r="AB13" s="24">
        <v>3</v>
      </c>
      <c r="AC13" s="24">
        <v>4</v>
      </c>
      <c r="AD13" s="24">
        <v>3</v>
      </c>
      <c r="AE13" s="24">
        <v>3</v>
      </c>
      <c r="AF13" s="24">
        <v>4</v>
      </c>
      <c r="AG13" s="24">
        <v>4</v>
      </c>
      <c r="AH13" s="24">
        <v>4</v>
      </c>
      <c r="AI13" s="24">
        <v>4</v>
      </c>
      <c r="AJ13" s="24">
        <v>4</v>
      </c>
      <c r="AK13" s="24">
        <v>4</v>
      </c>
      <c r="AL13" s="24">
        <v>4</v>
      </c>
      <c r="AM13" s="24">
        <v>3</v>
      </c>
      <c r="AN13" s="24">
        <v>3</v>
      </c>
      <c r="AO13" s="24" t="e">
        <v>#N/A</v>
      </c>
      <c r="AP13" s="24">
        <v>4</v>
      </c>
      <c r="AQ13" s="24">
        <v>4</v>
      </c>
      <c r="AR13" s="24">
        <v>4</v>
      </c>
      <c r="AS13" s="24">
        <v>4</v>
      </c>
      <c r="AT13" s="24" t="e">
        <v>#N/A</v>
      </c>
      <c r="AU13" s="24">
        <v>4</v>
      </c>
      <c r="AV13" s="24">
        <v>4</v>
      </c>
    </row>
    <row r="14" spans="1:48" x14ac:dyDescent="0.2">
      <c r="A14" s="19" t="s">
        <v>23</v>
      </c>
      <c r="C14" s="53" t="s">
        <v>23</v>
      </c>
      <c r="D14" s="24" t="e">
        <v>#N/A</v>
      </c>
      <c r="E14" s="24" t="e">
        <v>#N/A</v>
      </c>
      <c r="F14" s="24" t="e">
        <v>#N/A</v>
      </c>
      <c r="G14" s="24" t="e">
        <v>#N/A</v>
      </c>
      <c r="H14" s="24" t="e">
        <v>#N/A</v>
      </c>
      <c r="I14" s="24" t="e">
        <v>#N/A</v>
      </c>
      <c r="J14" s="24">
        <v>1</v>
      </c>
      <c r="K14" s="24" t="e">
        <v>#N/A</v>
      </c>
      <c r="L14" s="24">
        <v>1</v>
      </c>
      <c r="M14" s="24" t="e">
        <v>#N/A</v>
      </c>
      <c r="N14" s="24">
        <v>1</v>
      </c>
      <c r="O14" s="24">
        <v>1</v>
      </c>
      <c r="P14" s="24" t="e">
        <v>#N/A</v>
      </c>
      <c r="Q14" s="24">
        <v>1</v>
      </c>
      <c r="R14" s="24" t="e">
        <v>#N/A</v>
      </c>
      <c r="S14" s="24">
        <v>1</v>
      </c>
      <c r="T14" s="24">
        <v>1</v>
      </c>
      <c r="U14" s="24">
        <v>1</v>
      </c>
      <c r="V14" s="24">
        <v>1</v>
      </c>
      <c r="W14" s="24" t="e">
        <v>#N/A</v>
      </c>
      <c r="X14" s="24" t="e">
        <v>#N/A</v>
      </c>
      <c r="Y14" s="24" t="e">
        <v>#N/A</v>
      </c>
      <c r="Z14" s="24" t="e">
        <v>#N/A</v>
      </c>
      <c r="AA14" s="24" t="e">
        <v>#N/A</v>
      </c>
      <c r="AB14" s="24" t="e">
        <v>#N/A</v>
      </c>
      <c r="AC14" s="24" t="e">
        <v>#N/A</v>
      </c>
      <c r="AD14" s="24" t="e">
        <v>#N/A</v>
      </c>
      <c r="AE14" s="24" t="e">
        <v>#N/A</v>
      </c>
      <c r="AF14" s="24" t="e">
        <v>#N/A</v>
      </c>
      <c r="AG14" s="24" t="e">
        <v>#N/A</v>
      </c>
      <c r="AH14" s="24" t="e">
        <v>#N/A</v>
      </c>
      <c r="AI14" s="24" t="e">
        <v>#N/A</v>
      </c>
      <c r="AJ14" s="24" t="e">
        <v>#N/A</v>
      </c>
      <c r="AK14" s="24" t="e">
        <v>#N/A</v>
      </c>
      <c r="AL14" s="24" t="e">
        <v>#N/A</v>
      </c>
      <c r="AM14" s="24" t="e">
        <v>#N/A</v>
      </c>
      <c r="AN14" s="24" t="e">
        <v>#N/A</v>
      </c>
      <c r="AO14" s="24" t="e">
        <v>#N/A</v>
      </c>
      <c r="AP14" s="24" t="e">
        <v>#N/A</v>
      </c>
      <c r="AQ14" s="24" t="e">
        <v>#N/A</v>
      </c>
      <c r="AR14" s="24" t="e">
        <v>#N/A</v>
      </c>
      <c r="AS14" s="24" t="e">
        <v>#N/A</v>
      </c>
      <c r="AT14" s="24" t="e">
        <v>#N/A</v>
      </c>
      <c r="AU14" s="24" t="e">
        <v>#N/A</v>
      </c>
      <c r="AV14" s="24" t="e">
        <v>#N/A</v>
      </c>
    </row>
    <row r="15" spans="1:48" x14ac:dyDescent="0.2">
      <c r="A15" s="19" t="s">
        <v>24</v>
      </c>
      <c r="C15" s="53" t="s">
        <v>24</v>
      </c>
      <c r="D15" s="24" t="e">
        <v>#N/A</v>
      </c>
      <c r="E15" s="24" t="e">
        <v>#N/A</v>
      </c>
      <c r="F15" s="24" t="e">
        <v>#N/A</v>
      </c>
      <c r="G15" s="24" t="e">
        <v>#N/A</v>
      </c>
      <c r="H15" s="24" t="e">
        <v>#N/A</v>
      </c>
      <c r="I15" s="24" t="e">
        <v>#N/A</v>
      </c>
      <c r="J15" s="24" t="e">
        <v>#N/A</v>
      </c>
      <c r="K15" s="24" t="e">
        <v>#N/A</v>
      </c>
      <c r="L15" s="24" t="e">
        <v>#N/A</v>
      </c>
      <c r="M15" s="24" t="e">
        <v>#N/A</v>
      </c>
      <c r="N15" s="24" t="e">
        <v>#N/A</v>
      </c>
      <c r="O15" s="24" t="e">
        <v>#N/A</v>
      </c>
      <c r="P15" s="24" t="e">
        <v>#N/A</v>
      </c>
      <c r="Q15" s="24" t="e">
        <v>#N/A</v>
      </c>
      <c r="R15" s="24" t="e">
        <v>#N/A</v>
      </c>
      <c r="S15" s="24" t="e">
        <v>#N/A</v>
      </c>
      <c r="T15" s="24" t="e">
        <v>#N/A</v>
      </c>
      <c r="U15" s="24">
        <v>2</v>
      </c>
      <c r="V15" s="24">
        <v>1</v>
      </c>
      <c r="W15" s="24">
        <v>2</v>
      </c>
      <c r="X15" s="24">
        <v>2</v>
      </c>
      <c r="Y15" s="24">
        <v>3</v>
      </c>
      <c r="Z15" s="24">
        <v>2</v>
      </c>
      <c r="AA15" s="24">
        <v>2</v>
      </c>
      <c r="AB15" s="24">
        <v>3</v>
      </c>
      <c r="AC15" s="24">
        <v>2</v>
      </c>
      <c r="AD15" s="24">
        <v>3</v>
      </c>
      <c r="AE15" s="24">
        <v>2</v>
      </c>
      <c r="AF15" s="24">
        <v>3</v>
      </c>
      <c r="AG15" s="24">
        <v>3</v>
      </c>
      <c r="AH15" s="24">
        <v>3</v>
      </c>
      <c r="AI15" s="24">
        <v>2</v>
      </c>
      <c r="AJ15" s="24">
        <v>3</v>
      </c>
      <c r="AK15" s="24">
        <v>2</v>
      </c>
      <c r="AL15" s="24">
        <v>2</v>
      </c>
      <c r="AM15" s="24">
        <v>2</v>
      </c>
      <c r="AN15" s="24">
        <v>2</v>
      </c>
      <c r="AO15" s="24" t="e">
        <v>#N/A</v>
      </c>
      <c r="AP15" s="24">
        <v>2</v>
      </c>
      <c r="AQ15" s="24">
        <v>2</v>
      </c>
      <c r="AR15" s="24">
        <v>2</v>
      </c>
      <c r="AS15" s="24">
        <v>3</v>
      </c>
      <c r="AT15" s="24" t="e">
        <v>#N/A</v>
      </c>
      <c r="AU15" s="24" t="e">
        <v>#N/A</v>
      </c>
      <c r="AV15" s="24">
        <v>4</v>
      </c>
    </row>
    <row r="16" spans="1:48" x14ac:dyDescent="0.2">
      <c r="A16" s="19" t="s">
        <v>25</v>
      </c>
      <c r="C16" s="53" t="s">
        <v>25</v>
      </c>
      <c r="D16" s="24" t="e">
        <v>#N/A</v>
      </c>
      <c r="E16" s="24" t="e">
        <v>#N/A</v>
      </c>
      <c r="F16" s="24" t="e">
        <v>#N/A</v>
      </c>
      <c r="G16" s="24" t="e">
        <v>#N/A</v>
      </c>
      <c r="H16" s="24" t="e">
        <v>#N/A</v>
      </c>
      <c r="I16" s="24" t="e">
        <v>#N/A</v>
      </c>
      <c r="J16" s="24" t="e">
        <v>#N/A</v>
      </c>
      <c r="K16" s="24" t="e">
        <v>#N/A</v>
      </c>
      <c r="L16" s="24" t="e">
        <v>#N/A</v>
      </c>
      <c r="M16" s="24" t="e">
        <v>#N/A</v>
      </c>
      <c r="N16" s="24" t="e">
        <v>#N/A</v>
      </c>
      <c r="O16" s="24" t="e">
        <v>#N/A</v>
      </c>
      <c r="P16" s="24" t="e">
        <v>#N/A</v>
      </c>
      <c r="Q16" s="24" t="e">
        <v>#N/A</v>
      </c>
      <c r="R16" s="24" t="e">
        <v>#N/A</v>
      </c>
      <c r="S16" s="24" t="e">
        <v>#N/A</v>
      </c>
      <c r="T16" s="24" t="e">
        <v>#N/A</v>
      </c>
      <c r="U16" s="24" t="e">
        <v>#N/A</v>
      </c>
      <c r="V16" s="24" t="e">
        <v>#N/A</v>
      </c>
      <c r="W16" s="24" t="e">
        <v>#N/A</v>
      </c>
      <c r="X16" s="24" t="e">
        <v>#N/A</v>
      </c>
      <c r="Y16" s="24" t="e">
        <v>#N/A</v>
      </c>
      <c r="Z16" s="24">
        <v>1</v>
      </c>
      <c r="AA16" s="24">
        <v>1</v>
      </c>
      <c r="AB16" s="24">
        <v>1</v>
      </c>
      <c r="AC16" s="24">
        <v>1</v>
      </c>
      <c r="AD16" s="24">
        <v>2</v>
      </c>
      <c r="AE16" s="24">
        <v>2</v>
      </c>
      <c r="AF16" s="24">
        <v>2</v>
      </c>
      <c r="AG16" s="24">
        <v>2</v>
      </c>
      <c r="AH16" s="24">
        <v>2</v>
      </c>
      <c r="AI16" s="24">
        <v>2</v>
      </c>
      <c r="AJ16" s="24">
        <v>2</v>
      </c>
      <c r="AK16" s="24">
        <v>2</v>
      </c>
      <c r="AL16" s="24">
        <v>2</v>
      </c>
      <c r="AM16" s="24">
        <v>1</v>
      </c>
      <c r="AN16" s="24">
        <v>1</v>
      </c>
      <c r="AO16" s="24" t="e">
        <v>#N/A</v>
      </c>
      <c r="AP16" s="24">
        <v>1</v>
      </c>
      <c r="AQ16" s="24">
        <v>1</v>
      </c>
      <c r="AR16" s="24">
        <v>1</v>
      </c>
      <c r="AS16" s="24">
        <v>1</v>
      </c>
      <c r="AT16" s="24" t="e">
        <v>#N/A</v>
      </c>
      <c r="AU16" s="24">
        <v>1</v>
      </c>
      <c r="AV16" s="24">
        <v>1</v>
      </c>
    </row>
    <row r="17" spans="1:48" x14ac:dyDescent="0.2">
      <c r="A17" s="19" t="s">
        <v>26</v>
      </c>
      <c r="C17" s="53" t="s">
        <v>26</v>
      </c>
      <c r="D17" s="24">
        <v>2</v>
      </c>
      <c r="E17" s="24">
        <v>2</v>
      </c>
      <c r="F17" s="24" t="e">
        <v>#N/A</v>
      </c>
      <c r="G17" s="24">
        <v>2</v>
      </c>
      <c r="H17" s="24">
        <v>3</v>
      </c>
      <c r="I17" s="24">
        <v>3</v>
      </c>
      <c r="J17" s="24">
        <v>2</v>
      </c>
      <c r="K17" s="24">
        <v>2</v>
      </c>
      <c r="L17" s="24">
        <v>2</v>
      </c>
      <c r="M17" s="24">
        <v>3</v>
      </c>
      <c r="N17" s="24">
        <v>3</v>
      </c>
      <c r="O17" s="24">
        <v>2</v>
      </c>
      <c r="P17" s="24">
        <v>3</v>
      </c>
      <c r="Q17" s="24">
        <v>3</v>
      </c>
      <c r="R17" s="24">
        <v>2</v>
      </c>
      <c r="S17" s="24">
        <v>1</v>
      </c>
      <c r="T17" s="24">
        <v>2</v>
      </c>
      <c r="U17" s="24">
        <v>2</v>
      </c>
      <c r="V17" s="24">
        <v>2</v>
      </c>
      <c r="W17" s="24" t="e">
        <v>#N/A</v>
      </c>
      <c r="X17" s="24" t="e">
        <v>#N/A</v>
      </c>
      <c r="Y17" s="24" t="e">
        <v>#N/A</v>
      </c>
      <c r="Z17" s="24">
        <v>2</v>
      </c>
      <c r="AA17" s="24">
        <v>2</v>
      </c>
      <c r="AB17" s="24" t="e">
        <v>#N/A</v>
      </c>
      <c r="AC17" s="24" t="e">
        <v>#N/A</v>
      </c>
      <c r="AD17" s="24" t="e">
        <v>#N/A</v>
      </c>
      <c r="AE17" s="24" t="e">
        <v>#N/A</v>
      </c>
      <c r="AF17" s="24" t="e">
        <v>#N/A</v>
      </c>
      <c r="AG17" s="24" t="e">
        <v>#N/A</v>
      </c>
      <c r="AH17" s="24" t="e">
        <v>#N/A</v>
      </c>
      <c r="AI17" s="24">
        <v>2</v>
      </c>
      <c r="AJ17" s="24">
        <v>2</v>
      </c>
      <c r="AK17" s="24">
        <v>1</v>
      </c>
      <c r="AL17" s="24">
        <v>1</v>
      </c>
      <c r="AM17" s="24">
        <v>1</v>
      </c>
      <c r="AN17" s="24">
        <v>1</v>
      </c>
      <c r="AO17" s="24" t="e">
        <v>#N/A</v>
      </c>
      <c r="AP17" s="24">
        <v>1</v>
      </c>
      <c r="AQ17" s="24">
        <v>2</v>
      </c>
      <c r="AR17" s="24">
        <v>2</v>
      </c>
      <c r="AS17" s="24">
        <v>2</v>
      </c>
      <c r="AT17" s="24" t="e">
        <v>#N/A</v>
      </c>
      <c r="AU17" s="24">
        <v>3</v>
      </c>
      <c r="AV17" s="24">
        <v>3</v>
      </c>
    </row>
    <row r="18" spans="1:48" x14ac:dyDescent="0.2">
      <c r="A18" s="19" t="s">
        <v>27</v>
      </c>
      <c r="C18" s="53" t="s">
        <v>27</v>
      </c>
      <c r="D18" s="24">
        <v>4</v>
      </c>
      <c r="E18" s="24">
        <v>4</v>
      </c>
      <c r="F18" s="24">
        <v>1</v>
      </c>
      <c r="G18" s="24">
        <v>3</v>
      </c>
      <c r="H18" s="24">
        <v>3</v>
      </c>
      <c r="I18" s="24">
        <v>5</v>
      </c>
      <c r="J18" s="24">
        <v>4</v>
      </c>
      <c r="K18" s="24">
        <v>4</v>
      </c>
      <c r="L18" s="24">
        <v>3</v>
      </c>
      <c r="M18" s="24">
        <v>3</v>
      </c>
      <c r="N18" s="24">
        <v>2</v>
      </c>
      <c r="O18" s="24">
        <v>2</v>
      </c>
      <c r="P18" s="24">
        <v>3</v>
      </c>
      <c r="Q18" s="24">
        <v>3</v>
      </c>
      <c r="R18" s="24">
        <v>2</v>
      </c>
      <c r="S18" s="24">
        <v>3</v>
      </c>
      <c r="T18" s="24">
        <v>3</v>
      </c>
      <c r="U18" s="24">
        <v>2</v>
      </c>
      <c r="V18" s="24">
        <v>2</v>
      </c>
      <c r="W18" s="24">
        <v>2</v>
      </c>
      <c r="X18" s="24">
        <v>2</v>
      </c>
      <c r="Y18" s="24">
        <v>2</v>
      </c>
      <c r="Z18" s="24">
        <v>2</v>
      </c>
      <c r="AA18" s="24">
        <v>3</v>
      </c>
      <c r="AB18" s="24">
        <v>3</v>
      </c>
      <c r="AC18" s="24">
        <v>2</v>
      </c>
      <c r="AD18" s="24">
        <v>2</v>
      </c>
      <c r="AE18" s="24">
        <v>3</v>
      </c>
      <c r="AF18" s="24">
        <v>2</v>
      </c>
      <c r="AG18" s="24">
        <v>2</v>
      </c>
      <c r="AH18" s="24">
        <v>2</v>
      </c>
      <c r="AI18" s="24">
        <v>3</v>
      </c>
      <c r="AJ18" s="24">
        <v>3</v>
      </c>
      <c r="AK18" s="24">
        <v>1</v>
      </c>
      <c r="AL18" s="24">
        <v>2</v>
      </c>
      <c r="AM18" s="24">
        <v>2</v>
      </c>
      <c r="AN18" s="24">
        <v>2</v>
      </c>
      <c r="AO18" s="24" t="e">
        <v>#N/A</v>
      </c>
      <c r="AP18" s="24">
        <v>1</v>
      </c>
      <c r="AQ18" s="24">
        <v>1</v>
      </c>
      <c r="AR18" s="24">
        <v>1</v>
      </c>
      <c r="AS18" s="24">
        <v>1</v>
      </c>
      <c r="AT18" s="24" t="e">
        <v>#N/A</v>
      </c>
      <c r="AU18" s="24">
        <v>3</v>
      </c>
      <c r="AV18" s="24">
        <v>3</v>
      </c>
    </row>
    <row r="19" spans="1:48" x14ac:dyDescent="0.2">
      <c r="A19" s="19" t="s">
        <v>28</v>
      </c>
      <c r="C19" s="19" t="s">
        <v>28</v>
      </c>
      <c r="D19" s="24" t="e">
        <v>#N/A</v>
      </c>
      <c r="E19" s="24" t="e">
        <v>#N/A</v>
      </c>
      <c r="F19" s="24" t="e">
        <v>#N/A</v>
      </c>
      <c r="G19" s="24" t="e">
        <v>#N/A</v>
      </c>
      <c r="H19" s="24" t="e">
        <v>#N/A</v>
      </c>
      <c r="I19" s="24" t="e">
        <v>#N/A</v>
      </c>
      <c r="J19" s="24" t="e">
        <v>#N/A</v>
      </c>
      <c r="K19" s="24" t="e">
        <v>#N/A</v>
      </c>
      <c r="L19" s="24" t="e">
        <v>#N/A</v>
      </c>
      <c r="M19" s="24" t="e">
        <v>#N/A</v>
      </c>
      <c r="N19" s="24" t="e">
        <v>#N/A</v>
      </c>
      <c r="O19" s="24" t="e">
        <v>#N/A</v>
      </c>
      <c r="P19" s="24" t="e">
        <v>#N/A</v>
      </c>
      <c r="Q19" s="24" t="e">
        <v>#N/A</v>
      </c>
      <c r="R19" s="24" t="e">
        <v>#N/A</v>
      </c>
      <c r="S19" s="24" t="e">
        <v>#N/A</v>
      </c>
      <c r="T19" s="24">
        <v>5</v>
      </c>
      <c r="U19" s="24">
        <v>5</v>
      </c>
      <c r="V19" s="24">
        <v>5</v>
      </c>
      <c r="W19" s="24">
        <v>5</v>
      </c>
      <c r="X19" s="24">
        <v>3</v>
      </c>
      <c r="Y19" s="24">
        <v>4</v>
      </c>
      <c r="Z19" s="24">
        <v>3</v>
      </c>
      <c r="AA19" s="24">
        <v>3</v>
      </c>
      <c r="AB19" s="24">
        <v>3</v>
      </c>
      <c r="AC19" s="24">
        <v>3</v>
      </c>
      <c r="AD19" s="24">
        <v>2</v>
      </c>
      <c r="AE19" s="24">
        <v>2</v>
      </c>
      <c r="AF19" s="24">
        <v>2</v>
      </c>
      <c r="AG19" s="24">
        <v>2</v>
      </c>
      <c r="AH19" s="24">
        <v>2</v>
      </c>
      <c r="AI19" s="24">
        <v>2</v>
      </c>
      <c r="AJ19" s="24">
        <v>2</v>
      </c>
      <c r="AK19" s="24">
        <v>2</v>
      </c>
      <c r="AL19" s="24">
        <v>2</v>
      </c>
      <c r="AM19" s="24">
        <v>1</v>
      </c>
      <c r="AN19" s="24">
        <v>1</v>
      </c>
      <c r="AO19" s="24" t="e">
        <v>#N/A</v>
      </c>
      <c r="AP19" s="24">
        <v>2</v>
      </c>
      <c r="AQ19" s="24">
        <v>2</v>
      </c>
      <c r="AR19" s="24">
        <v>2</v>
      </c>
      <c r="AS19" s="24">
        <v>1</v>
      </c>
      <c r="AT19" s="24" t="e">
        <v>#N/A</v>
      </c>
      <c r="AU19" s="24">
        <v>2</v>
      </c>
      <c r="AV19" s="24">
        <v>2</v>
      </c>
    </row>
    <row r="20" spans="1:48" x14ac:dyDescent="0.2">
      <c r="A20" s="19" t="s">
        <v>29</v>
      </c>
      <c r="C20" s="53" t="s">
        <v>29</v>
      </c>
      <c r="D20" s="24">
        <v>2</v>
      </c>
      <c r="E20" s="24" t="e">
        <v>#N/A</v>
      </c>
      <c r="F20" s="24" t="e">
        <v>#N/A</v>
      </c>
      <c r="G20" s="24" t="e">
        <v>#N/A</v>
      </c>
      <c r="H20" s="24">
        <v>1</v>
      </c>
      <c r="I20" s="24">
        <v>1</v>
      </c>
      <c r="J20" s="24" t="e">
        <v>#N/A</v>
      </c>
      <c r="K20" s="24" t="e">
        <v>#N/A</v>
      </c>
      <c r="L20" s="24">
        <v>1</v>
      </c>
      <c r="M20" s="24" t="e">
        <v>#N/A</v>
      </c>
      <c r="N20" s="24">
        <v>1</v>
      </c>
      <c r="O20" s="24" t="e">
        <v>#N/A</v>
      </c>
      <c r="P20" s="24" t="e">
        <v>#N/A</v>
      </c>
      <c r="Q20" s="24" t="e">
        <v>#N/A</v>
      </c>
      <c r="R20" s="24" t="e">
        <v>#N/A</v>
      </c>
      <c r="S20" s="24" t="e">
        <v>#N/A</v>
      </c>
      <c r="T20" s="24">
        <v>2</v>
      </c>
      <c r="U20" s="24" t="e">
        <v>#N/A</v>
      </c>
      <c r="V20" s="24" t="e">
        <v>#N/A</v>
      </c>
      <c r="W20" s="24">
        <v>1</v>
      </c>
      <c r="X20" s="24">
        <v>1</v>
      </c>
      <c r="Y20" s="24" t="e">
        <v>#N/A</v>
      </c>
      <c r="Z20" s="24" t="e">
        <v>#N/A</v>
      </c>
      <c r="AA20" s="24" t="e">
        <v>#N/A</v>
      </c>
      <c r="AB20" s="24" t="e">
        <v>#N/A</v>
      </c>
      <c r="AC20" s="24" t="e">
        <v>#N/A</v>
      </c>
      <c r="AD20" s="24" t="e">
        <v>#N/A</v>
      </c>
      <c r="AE20" s="24" t="e">
        <v>#N/A</v>
      </c>
      <c r="AF20" s="24" t="e">
        <v>#N/A</v>
      </c>
      <c r="AG20" s="24" t="e">
        <v>#N/A</v>
      </c>
      <c r="AH20" s="24" t="e">
        <v>#N/A</v>
      </c>
      <c r="AI20" s="24" t="e">
        <v>#N/A</v>
      </c>
      <c r="AJ20" s="24" t="e">
        <v>#N/A</v>
      </c>
      <c r="AK20" s="24" t="e">
        <v>#N/A</v>
      </c>
      <c r="AL20" s="24" t="e">
        <v>#N/A</v>
      </c>
      <c r="AM20" s="24" t="e">
        <v>#N/A</v>
      </c>
      <c r="AN20" s="24" t="e">
        <v>#N/A</v>
      </c>
      <c r="AO20" s="24" t="e">
        <v>#N/A</v>
      </c>
      <c r="AP20" s="24" t="e">
        <v>#N/A</v>
      </c>
      <c r="AQ20" s="24" t="e">
        <v>#N/A</v>
      </c>
      <c r="AR20" s="24">
        <v>2</v>
      </c>
      <c r="AS20" s="24">
        <v>2</v>
      </c>
      <c r="AT20" s="24" t="e">
        <v>#N/A</v>
      </c>
      <c r="AU20" s="24">
        <v>1</v>
      </c>
      <c r="AV20" s="24">
        <v>2</v>
      </c>
    </row>
    <row r="21" spans="1:48" x14ac:dyDescent="0.2">
      <c r="A21" s="19" t="s">
        <v>30</v>
      </c>
      <c r="C21" s="53" t="s">
        <v>30</v>
      </c>
      <c r="D21" s="24">
        <v>3</v>
      </c>
      <c r="E21" s="24">
        <v>4</v>
      </c>
      <c r="F21" s="24">
        <v>4</v>
      </c>
      <c r="G21" s="24">
        <v>3</v>
      </c>
      <c r="H21" s="24">
        <v>3</v>
      </c>
      <c r="I21" s="24">
        <v>2</v>
      </c>
      <c r="J21" s="24">
        <v>3</v>
      </c>
      <c r="K21" s="24">
        <v>4</v>
      </c>
      <c r="L21" s="24">
        <v>4</v>
      </c>
      <c r="M21" s="24">
        <v>4</v>
      </c>
      <c r="N21" s="24">
        <v>3</v>
      </c>
      <c r="O21" s="24">
        <v>4</v>
      </c>
      <c r="P21" s="24">
        <v>3</v>
      </c>
      <c r="Q21" s="24">
        <v>4</v>
      </c>
      <c r="R21" s="24">
        <v>5</v>
      </c>
      <c r="S21" s="24">
        <v>5</v>
      </c>
      <c r="T21" s="24">
        <v>5</v>
      </c>
      <c r="U21" s="24">
        <v>4</v>
      </c>
      <c r="V21" s="24">
        <v>4</v>
      </c>
      <c r="W21" s="24">
        <v>4</v>
      </c>
      <c r="X21" s="24">
        <v>4</v>
      </c>
      <c r="Y21" s="24">
        <v>4</v>
      </c>
      <c r="Z21" s="24">
        <v>3</v>
      </c>
      <c r="AA21" s="24">
        <v>4</v>
      </c>
      <c r="AB21" s="24">
        <v>4</v>
      </c>
      <c r="AC21" s="24">
        <v>4</v>
      </c>
      <c r="AD21" s="24">
        <v>4</v>
      </c>
      <c r="AE21" s="24">
        <v>4</v>
      </c>
      <c r="AF21" s="24">
        <v>4</v>
      </c>
      <c r="AG21" s="24">
        <v>4</v>
      </c>
      <c r="AH21" s="24">
        <v>4</v>
      </c>
      <c r="AI21" s="24">
        <v>4</v>
      </c>
      <c r="AJ21" s="24">
        <v>4</v>
      </c>
      <c r="AK21" s="24">
        <v>4</v>
      </c>
      <c r="AL21" s="24">
        <v>4</v>
      </c>
      <c r="AM21" s="24">
        <v>4</v>
      </c>
      <c r="AN21" s="24">
        <v>4</v>
      </c>
      <c r="AO21" s="24" t="e">
        <v>#N/A</v>
      </c>
      <c r="AP21" s="24">
        <v>4</v>
      </c>
      <c r="AQ21" s="24">
        <v>4</v>
      </c>
      <c r="AR21" s="24">
        <v>4</v>
      </c>
      <c r="AS21" s="24">
        <v>4</v>
      </c>
      <c r="AT21" s="24" t="e">
        <v>#N/A</v>
      </c>
      <c r="AU21" s="24">
        <v>5</v>
      </c>
      <c r="AV21" s="24">
        <v>5</v>
      </c>
    </row>
    <row r="22" spans="1:48" x14ac:dyDescent="0.2">
      <c r="A22" s="19" t="s">
        <v>31</v>
      </c>
      <c r="C22" s="19" t="s">
        <v>31</v>
      </c>
      <c r="D22" s="24" t="e">
        <v>#N/A</v>
      </c>
      <c r="E22" s="24" t="e">
        <v>#N/A</v>
      </c>
      <c r="F22" s="24" t="e">
        <v>#N/A</v>
      </c>
      <c r="G22" s="24" t="e">
        <v>#N/A</v>
      </c>
      <c r="H22" s="24" t="e">
        <v>#N/A</v>
      </c>
      <c r="I22" s="24" t="e">
        <v>#N/A</v>
      </c>
      <c r="J22" s="24" t="e">
        <v>#N/A</v>
      </c>
      <c r="K22" s="24" t="e">
        <v>#N/A</v>
      </c>
      <c r="L22" s="24">
        <v>2</v>
      </c>
      <c r="M22" s="24">
        <v>2</v>
      </c>
      <c r="N22" s="24">
        <v>2</v>
      </c>
      <c r="O22" s="24">
        <v>2</v>
      </c>
      <c r="P22" s="24">
        <v>2</v>
      </c>
      <c r="Q22" s="24">
        <v>2</v>
      </c>
      <c r="R22" s="24">
        <v>2</v>
      </c>
      <c r="S22" s="24">
        <v>1</v>
      </c>
      <c r="T22" s="24">
        <v>1</v>
      </c>
      <c r="U22" s="24" t="e">
        <v>#N/A</v>
      </c>
      <c r="V22" s="24" t="e">
        <v>#N/A</v>
      </c>
      <c r="W22" s="24" t="e">
        <v>#N/A</v>
      </c>
      <c r="X22" s="24" t="e">
        <v>#N/A</v>
      </c>
      <c r="Y22" s="24" t="e">
        <v>#N/A</v>
      </c>
      <c r="Z22" s="24" t="e">
        <v>#N/A</v>
      </c>
      <c r="AA22" s="24" t="e">
        <v>#N/A</v>
      </c>
      <c r="AB22" s="24" t="e">
        <v>#N/A</v>
      </c>
      <c r="AC22" s="24" t="e">
        <v>#N/A</v>
      </c>
      <c r="AD22" s="24" t="e">
        <v>#N/A</v>
      </c>
      <c r="AE22" s="24">
        <v>2</v>
      </c>
      <c r="AF22" s="24">
        <v>2</v>
      </c>
      <c r="AG22" s="24" t="e">
        <v>#N/A</v>
      </c>
      <c r="AH22" s="24" t="e">
        <v>#N/A</v>
      </c>
      <c r="AI22" s="24" t="e">
        <v>#N/A</v>
      </c>
      <c r="AJ22" s="24" t="e">
        <v>#N/A</v>
      </c>
      <c r="AK22" s="24" t="e">
        <v>#N/A</v>
      </c>
      <c r="AL22" s="24" t="e">
        <v>#N/A</v>
      </c>
      <c r="AM22" s="24" t="e">
        <v>#N/A</v>
      </c>
      <c r="AN22" s="24" t="e">
        <v>#N/A</v>
      </c>
      <c r="AO22" s="24" t="e">
        <v>#N/A</v>
      </c>
      <c r="AP22" s="24">
        <v>1</v>
      </c>
      <c r="AQ22" s="24" t="e">
        <v>#N/A</v>
      </c>
      <c r="AR22" s="24">
        <v>2</v>
      </c>
      <c r="AS22" s="24">
        <v>2</v>
      </c>
      <c r="AT22" s="24" t="e">
        <v>#N/A</v>
      </c>
      <c r="AU22" s="24">
        <v>1</v>
      </c>
      <c r="AV22" s="24" t="e">
        <v>#N/A</v>
      </c>
    </row>
    <row r="23" spans="1:48" x14ac:dyDescent="0.2">
      <c r="A23" s="19" t="s">
        <v>32</v>
      </c>
      <c r="C23" s="53" t="s">
        <v>32</v>
      </c>
      <c r="D23" s="24">
        <v>4</v>
      </c>
      <c r="E23" s="24">
        <v>3</v>
      </c>
      <c r="F23" s="24">
        <v>3</v>
      </c>
      <c r="G23" s="24">
        <v>3</v>
      </c>
      <c r="H23" s="24">
        <v>3</v>
      </c>
      <c r="I23" s="24">
        <v>3</v>
      </c>
      <c r="J23" s="24">
        <v>3</v>
      </c>
      <c r="K23" s="24">
        <v>2</v>
      </c>
      <c r="L23" s="24">
        <v>2</v>
      </c>
      <c r="M23" s="24">
        <v>3</v>
      </c>
      <c r="N23" s="24">
        <v>3</v>
      </c>
      <c r="O23" s="24">
        <v>3</v>
      </c>
      <c r="P23" s="24">
        <v>3</v>
      </c>
      <c r="Q23" s="24">
        <v>3</v>
      </c>
      <c r="R23" s="24">
        <v>2</v>
      </c>
      <c r="S23" s="24">
        <v>2</v>
      </c>
      <c r="T23" s="24">
        <v>2</v>
      </c>
      <c r="U23" s="24">
        <v>2</v>
      </c>
      <c r="V23" s="24">
        <v>3</v>
      </c>
      <c r="W23" s="24">
        <v>2</v>
      </c>
      <c r="X23" s="24">
        <v>3</v>
      </c>
      <c r="Y23" s="24">
        <v>3</v>
      </c>
      <c r="Z23" s="24">
        <v>2</v>
      </c>
      <c r="AA23" s="24">
        <v>3</v>
      </c>
      <c r="AB23" s="24">
        <v>3</v>
      </c>
      <c r="AC23" s="24">
        <v>3</v>
      </c>
      <c r="AD23" s="24">
        <v>2</v>
      </c>
      <c r="AE23" s="24">
        <v>2</v>
      </c>
      <c r="AF23" s="24">
        <v>2</v>
      </c>
      <c r="AG23" s="24">
        <v>2</v>
      </c>
      <c r="AH23" s="24">
        <v>2</v>
      </c>
      <c r="AI23" s="24">
        <v>2</v>
      </c>
      <c r="AJ23" s="24">
        <v>2</v>
      </c>
      <c r="AK23" s="24">
        <v>2</v>
      </c>
      <c r="AL23" s="24">
        <v>2</v>
      </c>
      <c r="AM23" s="24">
        <v>2</v>
      </c>
      <c r="AN23" s="24">
        <v>1</v>
      </c>
      <c r="AO23" s="24" t="e">
        <v>#N/A</v>
      </c>
      <c r="AP23" s="24">
        <v>2</v>
      </c>
      <c r="AQ23" s="24">
        <v>2</v>
      </c>
      <c r="AR23" s="24">
        <v>2</v>
      </c>
      <c r="AS23" s="24">
        <v>2</v>
      </c>
      <c r="AT23" s="24" t="e">
        <v>#N/A</v>
      </c>
      <c r="AU23" s="24">
        <v>1</v>
      </c>
      <c r="AV23" s="24">
        <v>2</v>
      </c>
    </row>
    <row r="24" spans="1:48" x14ac:dyDescent="0.2">
      <c r="A24" s="19" t="s">
        <v>33</v>
      </c>
      <c r="C24" s="53" t="s">
        <v>33</v>
      </c>
      <c r="D24" s="24" t="e">
        <v>#N/A</v>
      </c>
      <c r="E24" s="24" t="e">
        <v>#N/A</v>
      </c>
      <c r="F24" s="24" t="e">
        <v>#N/A</v>
      </c>
      <c r="G24" s="24" t="e">
        <v>#N/A</v>
      </c>
      <c r="H24" s="24" t="e">
        <v>#N/A</v>
      </c>
      <c r="I24" s="24" t="e">
        <v>#N/A</v>
      </c>
      <c r="J24" s="24" t="e">
        <v>#N/A</v>
      </c>
      <c r="K24" s="24">
        <v>3</v>
      </c>
      <c r="L24" s="24">
        <v>2</v>
      </c>
      <c r="M24" s="24">
        <v>2</v>
      </c>
      <c r="N24" s="24">
        <v>2</v>
      </c>
      <c r="O24" s="24">
        <v>2</v>
      </c>
      <c r="P24" s="24">
        <v>3</v>
      </c>
      <c r="Q24" s="24">
        <v>2</v>
      </c>
      <c r="R24" s="24">
        <v>2</v>
      </c>
      <c r="S24" s="24">
        <v>1</v>
      </c>
      <c r="T24" s="24">
        <v>1</v>
      </c>
      <c r="U24" s="24" t="e">
        <v>#N/A</v>
      </c>
      <c r="V24" s="24" t="e">
        <v>#N/A</v>
      </c>
      <c r="W24" s="24">
        <v>3</v>
      </c>
      <c r="X24" s="24" t="e">
        <v>#N/A</v>
      </c>
      <c r="Y24" s="24">
        <v>2</v>
      </c>
      <c r="Z24" s="24">
        <v>2</v>
      </c>
      <c r="AA24" s="24">
        <v>3</v>
      </c>
      <c r="AB24" s="24">
        <v>2</v>
      </c>
      <c r="AC24" s="24">
        <v>1</v>
      </c>
      <c r="AD24" s="24">
        <v>3</v>
      </c>
      <c r="AE24" s="24">
        <v>1</v>
      </c>
      <c r="AF24" s="24">
        <v>1</v>
      </c>
      <c r="AG24" s="24" t="e">
        <v>#N/A</v>
      </c>
      <c r="AH24" s="24" t="e">
        <v>#N/A</v>
      </c>
      <c r="AI24" s="24" t="e">
        <v>#N/A</v>
      </c>
      <c r="AJ24" s="24">
        <v>3</v>
      </c>
      <c r="AK24" s="24">
        <v>1</v>
      </c>
      <c r="AL24" s="24">
        <v>1</v>
      </c>
      <c r="AM24" s="24">
        <v>3</v>
      </c>
      <c r="AN24" s="24">
        <v>1</v>
      </c>
      <c r="AO24" s="24" t="e">
        <v>#N/A</v>
      </c>
      <c r="AP24" s="24">
        <v>3</v>
      </c>
      <c r="AQ24" s="24">
        <v>3</v>
      </c>
      <c r="AR24" s="24">
        <v>2</v>
      </c>
      <c r="AS24" s="24">
        <v>2</v>
      </c>
      <c r="AT24" s="24" t="e">
        <v>#N/A</v>
      </c>
      <c r="AU24" s="24">
        <v>4</v>
      </c>
      <c r="AV24" s="24">
        <v>4</v>
      </c>
    </row>
    <row r="25" spans="1:48" x14ac:dyDescent="0.2">
      <c r="A25" s="19" t="s">
        <v>34</v>
      </c>
      <c r="C25" s="53" t="s">
        <v>34</v>
      </c>
      <c r="D25" s="24">
        <v>2</v>
      </c>
      <c r="E25" s="24" t="e">
        <v>#N/A</v>
      </c>
      <c r="F25" s="24" t="e">
        <v>#N/A</v>
      </c>
      <c r="G25" s="24">
        <v>2</v>
      </c>
      <c r="H25" s="24">
        <v>2</v>
      </c>
      <c r="I25" s="24" t="e">
        <v>#N/A</v>
      </c>
      <c r="J25" s="24" t="e">
        <v>#N/A</v>
      </c>
      <c r="K25" s="24">
        <v>2</v>
      </c>
      <c r="L25" s="24">
        <v>2</v>
      </c>
      <c r="M25" s="24">
        <v>3</v>
      </c>
      <c r="N25" s="24">
        <v>3</v>
      </c>
      <c r="O25" s="24">
        <v>2</v>
      </c>
      <c r="P25" s="24">
        <v>4</v>
      </c>
      <c r="Q25" s="24">
        <v>2</v>
      </c>
      <c r="R25" s="24">
        <v>2</v>
      </c>
      <c r="S25" s="24">
        <v>5</v>
      </c>
      <c r="T25" s="24">
        <v>4</v>
      </c>
      <c r="U25" s="24">
        <v>5</v>
      </c>
      <c r="V25" s="24">
        <v>5</v>
      </c>
      <c r="W25" s="24">
        <v>5</v>
      </c>
      <c r="X25" s="24">
        <v>5</v>
      </c>
      <c r="Y25" s="24">
        <v>5</v>
      </c>
      <c r="Z25" s="24">
        <v>5</v>
      </c>
      <c r="AA25" s="24">
        <v>5</v>
      </c>
      <c r="AB25" s="24">
        <v>4</v>
      </c>
      <c r="AC25" s="24">
        <v>5</v>
      </c>
      <c r="AD25" s="24">
        <v>5</v>
      </c>
      <c r="AE25" s="24">
        <v>4</v>
      </c>
      <c r="AF25" s="24">
        <v>4</v>
      </c>
      <c r="AG25" s="24">
        <v>4</v>
      </c>
      <c r="AH25" s="24">
        <v>4</v>
      </c>
      <c r="AI25" s="24">
        <v>4</v>
      </c>
      <c r="AJ25" s="24">
        <v>4</v>
      </c>
      <c r="AK25" s="24">
        <v>3</v>
      </c>
      <c r="AL25" s="24">
        <v>3</v>
      </c>
      <c r="AM25" s="24">
        <v>3</v>
      </c>
      <c r="AN25" s="24">
        <v>3</v>
      </c>
      <c r="AO25" s="24" t="e">
        <v>#N/A</v>
      </c>
      <c r="AP25" s="24">
        <v>3</v>
      </c>
      <c r="AQ25" s="24">
        <v>4</v>
      </c>
      <c r="AR25" s="24">
        <v>4</v>
      </c>
      <c r="AS25" s="24">
        <v>5</v>
      </c>
      <c r="AT25" s="24" t="e">
        <v>#N/A</v>
      </c>
      <c r="AU25" s="24">
        <v>3</v>
      </c>
      <c r="AV25" s="24">
        <v>4</v>
      </c>
    </row>
    <row r="26" spans="1:48" x14ac:dyDescent="0.2">
      <c r="A26" s="19" t="s">
        <v>35</v>
      </c>
      <c r="C26" s="53" t="s">
        <v>35</v>
      </c>
      <c r="D26" s="24">
        <v>5</v>
      </c>
      <c r="E26" s="24">
        <v>5</v>
      </c>
      <c r="F26" s="24">
        <v>3</v>
      </c>
      <c r="G26" s="24">
        <v>3</v>
      </c>
      <c r="H26" s="24">
        <v>3</v>
      </c>
      <c r="I26" s="24">
        <v>3</v>
      </c>
      <c r="J26" s="24">
        <v>3</v>
      </c>
      <c r="K26" s="24">
        <v>3</v>
      </c>
      <c r="L26" s="24">
        <v>4</v>
      </c>
      <c r="M26" s="24">
        <v>3</v>
      </c>
      <c r="N26" s="24">
        <v>5</v>
      </c>
      <c r="O26" s="24" t="e">
        <v>#N/A</v>
      </c>
      <c r="P26" s="24">
        <v>3</v>
      </c>
      <c r="Q26" s="24">
        <v>3</v>
      </c>
      <c r="R26" s="24">
        <v>3</v>
      </c>
      <c r="S26" s="24">
        <v>3</v>
      </c>
      <c r="T26" s="24">
        <v>3</v>
      </c>
      <c r="U26" s="24">
        <v>4</v>
      </c>
      <c r="V26" s="24">
        <v>4</v>
      </c>
      <c r="W26" s="24">
        <v>3</v>
      </c>
      <c r="X26" s="24">
        <v>3</v>
      </c>
      <c r="Y26" s="24">
        <v>3</v>
      </c>
      <c r="Z26" s="24">
        <v>3</v>
      </c>
      <c r="AA26" s="24">
        <v>3</v>
      </c>
      <c r="AB26" s="24">
        <v>3</v>
      </c>
      <c r="AC26" s="24">
        <v>2</v>
      </c>
      <c r="AD26" s="24">
        <v>3</v>
      </c>
      <c r="AE26" s="24">
        <v>3</v>
      </c>
      <c r="AF26" s="24">
        <v>3</v>
      </c>
      <c r="AG26" s="24">
        <v>3</v>
      </c>
      <c r="AH26" s="24">
        <v>3</v>
      </c>
      <c r="AI26" s="24">
        <v>3</v>
      </c>
      <c r="AJ26" s="24">
        <v>2</v>
      </c>
      <c r="AK26" s="24">
        <v>3</v>
      </c>
      <c r="AL26" s="24">
        <v>3</v>
      </c>
      <c r="AM26" s="24">
        <v>3</v>
      </c>
      <c r="AN26" s="24">
        <v>3</v>
      </c>
      <c r="AO26" s="24" t="e">
        <v>#N/A</v>
      </c>
      <c r="AP26" s="24">
        <v>3</v>
      </c>
      <c r="AQ26" s="24">
        <v>2</v>
      </c>
      <c r="AR26" s="24">
        <v>3</v>
      </c>
      <c r="AS26" s="24">
        <v>4</v>
      </c>
      <c r="AT26" s="24" t="e">
        <v>#N/A</v>
      </c>
      <c r="AU26" s="24">
        <v>3</v>
      </c>
      <c r="AV26" s="24">
        <v>3</v>
      </c>
    </row>
    <row r="27" spans="1:48" x14ac:dyDescent="0.2">
      <c r="A27" s="19" t="s">
        <v>36</v>
      </c>
      <c r="C27" s="53" t="s">
        <v>36</v>
      </c>
      <c r="D27" s="24">
        <v>3</v>
      </c>
      <c r="E27" s="24">
        <v>3</v>
      </c>
      <c r="F27" s="24">
        <v>3</v>
      </c>
      <c r="G27" s="24">
        <v>4</v>
      </c>
      <c r="H27" s="24">
        <v>2</v>
      </c>
      <c r="I27" s="24">
        <v>2</v>
      </c>
      <c r="J27" s="24">
        <v>2</v>
      </c>
      <c r="K27" s="24">
        <v>2</v>
      </c>
      <c r="L27" s="24">
        <v>4</v>
      </c>
      <c r="M27" s="24">
        <v>3</v>
      </c>
      <c r="N27" s="24">
        <v>2</v>
      </c>
      <c r="O27" s="24">
        <v>2</v>
      </c>
      <c r="P27" s="24">
        <v>2</v>
      </c>
      <c r="Q27" s="24">
        <v>2</v>
      </c>
      <c r="R27" s="24">
        <v>2</v>
      </c>
      <c r="S27" s="24">
        <v>3</v>
      </c>
      <c r="T27" s="24">
        <v>3</v>
      </c>
      <c r="U27" s="24">
        <v>3</v>
      </c>
      <c r="V27" s="24">
        <v>4</v>
      </c>
      <c r="W27" s="24">
        <v>3</v>
      </c>
      <c r="X27" s="24">
        <v>3</v>
      </c>
      <c r="Y27" s="24">
        <v>3</v>
      </c>
      <c r="Z27" s="24">
        <v>4</v>
      </c>
      <c r="AA27" s="24">
        <v>4</v>
      </c>
      <c r="AB27" s="24">
        <v>4</v>
      </c>
      <c r="AC27" s="24">
        <v>3</v>
      </c>
      <c r="AD27" s="24">
        <v>2</v>
      </c>
      <c r="AE27" s="24">
        <v>4</v>
      </c>
      <c r="AF27" s="24">
        <v>3</v>
      </c>
      <c r="AG27" s="24">
        <v>3</v>
      </c>
      <c r="AH27" s="24">
        <v>3</v>
      </c>
      <c r="AI27" s="24">
        <v>3</v>
      </c>
      <c r="AJ27" s="24">
        <v>4</v>
      </c>
      <c r="AK27" s="24">
        <v>2</v>
      </c>
      <c r="AL27" s="24">
        <v>2</v>
      </c>
      <c r="AM27" s="24">
        <v>2</v>
      </c>
      <c r="AN27" s="24">
        <v>2</v>
      </c>
      <c r="AO27" s="24" t="e">
        <v>#N/A</v>
      </c>
      <c r="AP27" s="24">
        <v>4</v>
      </c>
      <c r="AQ27" s="24">
        <v>3</v>
      </c>
      <c r="AR27" s="24">
        <v>4</v>
      </c>
      <c r="AS27" s="24">
        <v>4</v>
      </c>
      <c r="AT27" s="24" t="e">
        <v>#N/A</v>
      </c>
      <c r="AU27" s="24">
        <v>4</v>
      </c>
      <c r="AV27" s="24">
        <v>4</v>
      </c>
    </row>
    <row r="28" spans="1:48" x14ac:dyDescent="0.2">
      <c r="A28" s="19" t="s">
        <v>37</v>
      </c>
      <c r="C28" s="53" t="s">
        <v>37</v>
      </c>
      <c r="D28" s="24">
        <v>1</v>
      </c>
      <c r="E28" s="24" t="e">
        <v>#N/A</v>
      </c>
      <c r="F28" s="24" t="e">
        <v>#N/A</v>
      </c>
      <c r="G28" s="24" t="e">
        <v>#N/A</v>
      </c>
      <c r="H28" s="24" t="e">
        <v>#N/A</v>
      </c>
      <c r="I28" s="24" t="e">
        <v>#N/A</v>
      </c>
      <c r="J28" s="24" t="e">
        <v>#N/A</v>
      </c>
      <c r="K28" s="24">
        <v>1</v>
      </c>
      <c r="L28" s="24">
        <v>1</v>
      </c>
      <c r="M28" s="24" t="e">
        <v>#N/A</v>
      </c>
      <c r="N28" s="24">
        <v>1</v>
      </c>
      <c r="O28" s="24">
        <v>1</v>
      </c>
      <c r="P28" s="24" t="e">
        <v>#N/A</v>
      </c>
      <c r="Q28" s="24" t="e">
        <v>#N/A</v>
      </c>
      <c r="R28" s="24">
        <v>1</v>
      </c>
      <c r="S28" s="24">
        <v>1</v>
      </c>
      <c r="T28" s="24">
        <v>1</v>
      </c>
      <c r="U28" s="24">
        <v>1</v>
      </c>
      <c r="V28" s="24">
        <v>1</v>
      </c>
      <c r="W28" s="24" t="e">
        <v>#N/A</v>
      </c>
      <c r="X28" s="24">
        <v>1</v>
      </c>
      <c r="Y28" s="24" t="e">
        <v>#N/A</v>
      </c>
      <c r="Z28" s="24" t="e">
        <v>#N/A</v>
      </c>
      <c r="AA28" s="24" t="e">
        <v>#N/A</v>
      </c>
      <c r="AB28" s="24">
        <v>1</v>
      </c>
      <c r="AC28" s="24">
        <v>1</v>
      </c>
      <c r="AD28" s="24">
        <v>1</v>
      </c>
      <c r="AE28" s="24">
        <v>1</v>
      </c>
      <c r="AF28" s="24">
        <v>1</v>
      </c>
      <c r="AG28" s="24">
        <v>1</v>
      </c>
      <c r="AH28" s="24">
        <v>1</v>
      </c>
      <c r="AI28" s="24">
        <v>2</v>
      </c>
      <c r="AJ28" s="24">
        <v>2</v>
      </c>
      <c r="AK28" s="24">
        <v>1</v>
      </c>
      <c r="AL28" s="24">
        <v>1</v>
      </c>
      <c r="AM28" s="24">
        <v>1</v>
      </c>
      <c r="AN28" s="24">
        <v>1</v>
      </c>
      <c r="AO28" s="24" t="e">
        <v>#N/A</v>
      </c>
      <c r="AP28" s="24">
        <v>1</v>
      </c>
      <c r="AQ28" s="24">
        <v>1</v>
      </c>
      <c r="AR28" s="24">
        <v>1</v>
      </c>
      <c r="AS28" s="24">
        <v>1</v>
      </c>
      <c r="AT28" s="24" t="e">
        <v>#N/A</v>
      </c>
      <c r="AU28" s="24">
        <v>1</v>
      </c>
      <c r="AV28" s="24">
        <v>2</v>
      </c>
    </row>
    <row r="29" spans="1:48" x14ac:dyDescent="0.2">
      <c r="A29" s="19" t="s">
        <v>38</v>
      </c>
      <c r="C29" s="19" t="s">
        <v>38</v>
      </c>
      <c r="D29" s="24">
        <v>2</v>
      </c>
      <c r="E29" s="24">
        <v>2</v>
      </c>
      <c r="F29" s="24">
        <v>4</v>
      </c>
      <c r="G29" s="24">
        <v>4</v>
      </c>
      <c r="H29" s="24" t="e">
        <v>#N/A</v>
      </c>
      <c r="I29" s="24" t="e">
        <v>#N/A</v>
      </c>
      <c r="J29" s="24" t="e">
        <v>#N/A</v>
      </c>
      <c r="K29" s="24" t="e">
        <v>#N/A</v>
      </c>
      <c r="L29" s="24" t="e">
        <v>#N/A</v>
      </c>
      <c r="M29" s="24" t="e">
        <v>#N/A</v>
      </c>
      <c r="N29" s="24" t="e">
        <v>#N/A</v>
      </c>
      <c r="O29" s="24">
        <v>2</v>
      </c>
      <c r="P29" s="24">
        <v>2</v>
      </c>
      <c r="Q29" s="24">
        <v>2</v>
      </c>
      <c r="R29" s="24">
        <v>2</v>
      </c>
      <c r="S29" s="24">
        <v>2</v>
      </c>
      <c r="T29" s="24">
        <v>2</v>
      </c>
      <c r="U29" s="24">
        <v>2</v>
      </c>
      <c r="V29" s="24" t="e">
        <v>#N/A</v>
      </c>
      <c r="W29" s="24" t="e">
        <v>#N/A</v>
      </c>
      <c r="X29" s="24" t="e">
        <v>#N/A</v>
      </c>
      <c r="Y29" s="24" t="e">
        <v>#N/A</v>
      </c>
      <c r="Z29" s="24" t="e">
        <v>#N/A</v>
      </c>
      <c r="AA29" s="24" t="e">
        <v>#N/A</v>
      </c>
      <c r="AB29" s="24" t="e">
        <v>#N/A</v>
      </c>
      <c r="AC29" s="24">
        <v>4</v>
      </c>
      <c r="AD29" s="24">
        <v>3</v>
      </c>
      <c r="AE29" s="24">
        <v>4</v>
      </c>
      <c r="AF29" s="24">
        <v>2</v>
      </c>
      <c r="AG29" s="24">
        <v>3</v>
      </c>
      <c r="AH29" s="24">
        <v>4</v>
      </c>
      <c r="AI29" s="24">
        <v>4</v>
      </c>
      <c r="AJ29" s="24">
        <v>4</v>
      </c>
      <c r="AK29" s="24">
        <v>4</v>
      </c>
      <c r="AL29" s="24">
        <v>4</v>
      </c>
      <c r="AM29" s="24">
        <v>4</v>
      </c>
      <c r="AN29" s="24">
        <v>3</v>
      </c>
      <c r="AO29" s="24" t="e">
        <v>#N/A</v>
      </c>
      <c r="AP29" s="24">
        <v>5</v>
      </c>
      <c r="AQ29" s="24">
        <v>4</v>
      </c>
      <c r="AR29" s="24">
        <v>4</v>
      </c>
      <c r="AS29" s="24">
        <v>4</v>
      </c>
      <c r="AT29" s="24" t="e">
        <v>#N/A</v>
      </c>
      <c r="AU29" s="24">
        <v>2</v>
      </c>
      <c r="AV29" s="24">
        <v>4</v>
      </c>
    </row>
    <row r="30" spans="1:48" x14ac:dyDescent="0.2">
      <c r="A30" s="19" t="s">
        <v>39</v>
      </c>
      <c r="C30" s="53" t="s">
        <v>39</v>
      </c>
      <c r="D30" s="24">
        <v>2</v>
      </c>
      <c r="E30" s="24">
        <v>3</v>
      </c>
      <c r="F30" s="24">
        <v>3</v>
      </c>
      <c r="G30" s="24">
        <v>3</v>
      </c>
      <c r="H30" s="24" t="e">
        <v>#N/A</v>
      </c>
      <c r="I30" s="24" t="e">
        <v>#N/A</v>
      </c>
      <c r="J30" s="24">
        <v>3</v>
      </c>
      <c r="K30" s="24">
        <v>3</v>
      </c>
      <c r="L30" s="24">
        <v>5</v>
      </c>
      <c r="M30" s="24">
        <v>5</v>
      </c>
      <c r="N30" s="24">
        <v>2</v>
      </c>
      <c r="O30" s="24">
        <v>4</v>
      </c>
      <c r="P30" s="24">
        <v>3</v>
      </c>
      <c r="Q30" s="24">
        <v>3</v>
      </c>
      <c r="R30" s="24">
        <v>4</v>
      </c>
      <c r="S30" s="24">
        <v>3</v>
      </c>
      <c r="T30" s="24">
        <v>5</v>
      </c>
      <c r="U30" s="24">
        <v>5</v>
      </c>
      <c r="V30" s="24">
        <v>4</v>
      </c>
      <c r="W30" s="24">
        <v>4</v>
      </c>
      <c r="X30" s="24">
        <v>4</v>
      </c>
      <c r="Y30" s="24">
        <v>4</v>
      </c>
      <c r="Z30" s="24">
        <v>4</v>
      </c>
      <c r="AA30" s="24">
        <v>4</v>
      </c>
      <c r="AB30" s="24">
        <v>3</v>
      </c>
      <c r="AC30" s="24">
        <v>4</v>
      </c>
      <c r="AD30" s="24">
        <v>2</v>
      </c>
      <c r="AE30" s="24">
        <v>3</v>
      </c>
      <c r="AF30" s="24">
        <v>3</v>
      </c>
      <c r="AG30" s="24">
        <v>2</v>
      </c>
      <c r="AH30" s="24">
        <v>4</v>
      </c>
      <c r="AI30" s="24">
        <v>4</v>
      </c>
      <c r="AJ30" s="24">
        <v>5</v>
      </c>
      <c r="AK30" s="24">
        <v>5</v>
      </c>
      <c r="AL30" s="24">
        <v>4</v>
      </c>
      <c r="AM30" s="24">
        <v>4</v>
      </c>
      <c r="AN30" s="24">
        <v>3</v>
      </c>
      <c r="AO30" s="24" t="e">
        <v>#N/A</v>
      </c>
      <c r="AP30" s="24">
        <v>3</v>
      </c>
      <c r="AQ30" s="24">
        <v>3</v>
      </c>
      <c r="AR30" s="24">
        <v>4</v>
      </c>
      <c r="AS30" s="24">
        <v>3</v>
      </c>
      <c r="AT30" s="24" t="e">
        <v>#N/A</v>
      </c>
      <c r="AU30" s="24">
        <v>3</v>
      </c>
      <c r="AV30" s="24">
        <v>3</v>
      </c>
    </row>
    <row r="31" spans="1:48" x14ac:dyDescent="0.2">
      <c r="A31" s="19" t="s">
        <v>40</v>
      </c>
      <c r="C31" s="53" t="s">
        <v>40</v>
      </c>
      <c r="D31" s="24">
        <v>4</v>
      </c>
      <c r="E31" s="24">
        <v>4</v>
      </c>
      <c r="F31" s="24">
        <v>5</v>
      </c>
      <c r="G31" s="24">
        <v>4</v>
      </c>
      <c r="H31" s="24">
        <v>4</v>
      </c>
      <c r="I31" s="24">
        <v>5</v>
      </c>
      <c r="J31" s="24">
        <v>4</v>
      </c>
      <c r="K31" s="24">
        <v>4</v>
      </c>
      <c r="L31" s="24">
        <v>4</v>
      </c>
      <c r="M31" s="24">
        <v>4</v>
      </c>
      <c r="N31" s="24">
        <v>4</v>
      </c>
      <c r="O31" s="24">
        <v>4</v>
      </c>
      <c r="P31" s="24">
        <v>3</v>
      </c>
      <c r="Q31" s="24">
        <v>3</v>
      </c>
      <c r="R31" s="24">
        <v>3</v>
      </c>
      <c r="S31" s="24">
        <v>3</v>
      </c>
      <c r="T31" s="24">
        <v>3</v>
      </c>
      <c r="U31" s="24">
        <v>3</v>
      </c>
      <c r="V31" s="24">
        <v>2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2</v>
      </c>
      <c r="AD31" s="24">
        <v>2</v>
      </c>
      <c r="AE31" s="24">
        <v>2</v>
      </c>
      <c r="AF31" s="24">
        <v>1</v>
      </c>
      <c r="AG31" s="24">
        <v>1</v>
      </c>
      <c r="AH31" s="24">
        <v>2</v>
      </c>
      <c r="AI31" s="24">
        <v>2</v>
      </c>
      <c r="AJ31" s="24">
        <v>2</v>
      </c>
      <c r="AK31" s="24">
        <v>2</v>
      </c>
      <c r="AL31" s="24">
        <v>1</v>
      </c>
      <c r="AM31" s="24">
        <v>2</v>
      </c>
      <c r="AN31" s="24">
        <v>2</v>
      </c>
      <c r="AO31" s="24" t="e">
        <v>#N/A</v>
      </c>
      <c r="AP31" s="24">
        <v>2</v>
      </c>
      <c r="AQ31" s="24">
        <v>2</v>
      </c>
      <c r="AR31" s="24">
        <v>2</v>
      </c>
      <c r="AS31" s="24">
        <v>2</v>
      </c>
      <c r="AT31" s="24" t="e">
        <v>#N/A</v>
      </c>
      <c r="AU31" s="24">
        <v>4</v>
      </c>
      <c r="AV31" s="24">
        <v>3</v>
      </c>
    </row>
    <row r="32" spans="1:48" x14ac:dyDescent="0.2">
      <c r="A32" s="19" t="s">
        <v>41</v>
      </c>
      <c r="C32" s="53" t="s">
        <v>41</v>
      </c>
      <c r="D32" s="24">
        <v>4</v>
      </c>
      <c r="E32" s="24">
        <v>4</v>
      </c>
      <c r="F32" s="24">
        <v>3</v>
      </c>
      <c r="G32" s="24">
        <v>3</v>
      </c>
      <c r="H32" s="24">
        <v>3</v>
      </c>
      <c r="I32" s="24">
        <v>2</v>
      </c>
      <c r="J32" s="24">
        <v>3</v>
      </c>
      <c r="K32" s="24">
        <v>3</v>
      </c>
      <c r="L32" s="24">
        <v>2</v>
      </c>
      <c r="M32" s="24">
        <v>3</v>
      </c>
      <c r="N32" s="24">
        <v>3</v>
      </c>
      <c r="O32" s="24">
        <v>3</v>
      </c>
      <c r="P32" s="24">
        <v>3</v>
      </c>
      <c r="Q32" s="24">
        <v>5</v>
      </c>
      <c r="R32" s="24">
        <v>4</v>
      </c>
      <c r="S32" s="24">
        <v>4</v>
      </c>
      <c r="T32" s="24">
        <v>4</v>
      </c>
      <c r="U32" s="24">
        <v>3</v>
      </c>
      <c r="V32" s="24">
        <v>4</v>
      </c>
      <c r="W32" s="24">
        <v>3</v>
      </c>
      <c r="X32" s="24">
        <v>4</v>
      </c>
      <c r="Y32" s="24">
        <v>4</v>
      </c>
      <c r="Z32" s="24">
        <v>5</v>
      </c>
      <c r="AA32" s="24">
        <v>4</v>
      </c>
      <c r="AB32" s="24">
        <v>5</v>
      </c>
      <c r="AC32" s="24">
        <v>4</v>
      </c>
      <c r="AD32" s="24">
        <v>4</v>
      </c>
      <c r="AE32" s="24">
        <v>4</v>
      </c>
      <c r="AF32" s="24">
        <v>4</v>
      </c>
      <c r="AG32" s="24">
        <v>4</v>
      </c>
      <c r="AH32" s="24">
        <v>4</v>
      </c>
      <c r="AI32" s="24">
        <v>4</v>
      </c>
      <c r="AJ32" s="24">
        <v>4</v>
      </c>
      <c r="AK32" s="24">
        <v>4</v>
      </c>
      <c r="AL32" s="24">
        <v>4</v>
      </c>
      <c r="AM32" s="24">
        <v>4</v>
      </c>
      <c r="AN32" s="24">
        <v>4</v>
      </c>
      <c r="AO32" s="24" t="e">
        <v>#N/A</v>
      </c>
      <c r="AP32" s="24">
        <v>4</v>
      </c>
      <c r="AQ32" s="24">
        <v>4</v>
      </c>
      <c r="AR32" s="24">
        <v>4</v>
      </c>
      <c r="AS32" s="24">
        <v>4</v>
      </c>
      <c r="AT32" s="24" t="e">
        <v>#N/A</v>
      </c>
      <c r="AU32" s="24">
        <v>4</v>
      </c>
      <c r="AV32" s="24">
        <v>4</v>
      </c>
    </row>
    <row r="33" spans="1:48" x14ac:dyDescent="0.2">
      <c r="A33" s="19" t="s">
        <v>42</v>
      </c>
      <c r="C33" s="53" t="s">
        <v>42</v>
      </c>
      <c r="D33" s="24">
        <v>2</v>
      </c>
      <c r="E33" s="24">
        <v>3</v>
      </c>
      <c r="F33" s="24">
        <v>3</v>
      </c>
      <c r="G33" s="24">
        <v>5</v>
      </c>
      <c r="H33" s="24">
        <v>4</v>
      </c>
      <c r="I33" s="24">
        <v>4</v>
      </c>
      <c r="J33" s="24">
        <v>5</v>
      </c>
      <c r="K33" s="24">
        <v>4</v>
      </c>
      <c r="L33" s="24">
        <v>4</v>
      </c>
      <c r="M33" s="24">
        <v>4</v>
      </c>
      <c r="N33" s="24">
        <v>5</v>
      </c>
      <c r="O33" s="24">
        <v>4</v>
      </c>
      <c r="P33" s="24">
        <v>5</v>
      </c>
      <c r="Q33" s="24">
        <v>5</v>
      </c>
      <c r="R33" s="24">
        <v>5</v>
      </c>
      <c r="S33" s="24">
        <v>5</v>
      </c>
      <c r="T33" s="24">
        <v>5</v>
      </c>
      <c r="U33" s="24">
        <v>5</v>
      </c>
      <c r="V33" s="24">
        <v>5</v>
      </c>
      <c r="W33" s="24">
        <v>4</v>
      </c>
      <c r="X33" s="24">
        <v>5</v>
      </c>
      <c r="Y33" s="24">
        <v>5</v>
      </c>
      <c r="Z33" s="24">
        <v>5</v>
      </c>
      <c r="AA33" s="24">
        <v>5</v>
      </c>
      <c r="AB33" s="24">
        <v>5</v>
      </c>
      <c r="AC33" s="24">
        <v>5</v>
      </c>
      <c r="AD33" s="24">
        <v>5</v>
      </c>
      <c r="AE33" s="24">
        <v>5</v>
      </c>
      <c r="AF33" s="24">
        <v>5</v>
      </c>
      <c r="AG33" s="24">
        <v>5</v>
      </c>
      <c r="AH33" s="24">
        <v>5</v>
      </c>
      <c r="AI33" s="24">
        <v>4</v>
      </c>
      <c r="AJ33" s="24">
        <v>5</v>
      </c>
      <c r="AK33" s="24">
        <v>5</v>
      </c>
      <c r="AL33" s="24">
        <v>5</v>
      </c>
      <c r="AM33" s="24">
        <v>5</v>
      </c>
      <c r="AN33" s="24">
        <v>4</v>
      </c>
      <c r="AO33" s="24" t="e">
        <v>#N/A</v>
      </c>
      <c r="AP33" s="24">
        <v>4</v>
      </c>
      <c r="AQ33" s="24">
        <v>4</v>
      </c>
      <c r="AR33" s="24">
        <v>3</v>
      </c>
      <c r="AS33" s="24">
        <v>4</v>
      </c>
      <c r="AT33" s="24" t="e">
        <v>#N/A</v>
      </c>
      <c r="AU33" s="24">
        <v>4</v>
      </c>
      <c r="AV33" s="24">
        <v>4</v>
      </c>
    </row>
    <row r="34" spans="1:48" x14ac:dyDescent="0.2">
      <c r="A34" s="19" t="s">
        <v>43</v>
      </c>
      <c r="C34" s="19" t="s">
        <v>43</v>
      </c>
      <c r="D34" s="24" t="e">
        <v>#N/A</v>
      </c>
      <c r="E34" s="24">
        <v>4</v>
      </c>
      <c r="F34" s="24">
        <v>4</v>
      </c>
      <c r="G34" s="24">
        <v>3</v>
      </c>
      <c r="H34" s="24">
        <v>4</v>
      </c>
      <c r="I34" s="24">
        <v>4</v>
      </c>
      <c r="J34" s="24">
        <v>4</v>
      </c>
      <c r="K34" s="24">
        <v>4</v>
      </c>
      <c r="L34" s="24">
        <v>3</v>
      </c>
      <c r="M34" s="24">
        <v>3</v>
      </c>
      <c r="N34" s="24">
        <v>3</v>
      </c>
      <c r="O34" s="24">
        <v>3</v>
      </c>
      <c r="P34" s="24">
        <v>3</v>
      </c>
      <c r="Q34" s="24">
        <v>3</v>
      </c>
      <c r="R34" s="24">
        <v>3</v>
      </c>
      <c r="S34" s="24">
        <v>4</v>
      </c>
      <c r="T34" s="24">
        <v>4</v>
      </c>
      <c r="U34" s="24">
        <v>5</v>
      </c>
      <c r="V34" s="24">
        <v>4</v>
      </c>
      <c r="W34" s="24">
        <v>4</v>
      </c>
      <c r="X34" s="24">
        <v>4</v>
      </c>
      <c r="Y34" s="24">
        <v>5</v>
      </c>
      <c r="Z34" s="24">
        <v>5</v>
      </c>
      <c r="AA34" s="24">
        <v>5</v>
      </c>
      <c r="AB34" s="24">
        <v>5</v>
      </c>
      <c r="AC34" s="24">
        <v>4</v>
      </c>
      <c r="AD34" s="24">
        <v>5</v>
      </c>
      <c r="AE34" s="24">
        <v>5</v>
      </c>
      <c r="AF34" s="24">
        <v>5</v>
      </c>
      <c r="AG34" s="24">
        <v>5</v>
      </c>
      <c r="AH34" s="24">
        <v>5</v>
      </c>
      <c r="AI34" s="24">
        <v>5</v>
      </c>
      <c r="AJ34" s="24">
        <v>5</v>
      </c>
      <c r="AK34" s="24">
        <v>5</v>
      </c>
      <c r="AL34" s="24">
        <v>5</v>
      </c>
      <c r="AM34" s="24">
        <v>5</v>
      </c>
      <c r="AN34" s="24">
        <v>5</v>
      </c>
      <c r="AO34" s="24" t="e">
        <v>#N/A</v>
      </c>
      <c r="AP34" s="24">
        <v>5</v>
      </c>
      <c r="AQ34" s="24">
        <v>4</v>
      </c>
      <c r="AR34" s="24">
        <v>5</v>
      </c>
      <c r="AS34" s="24">
        <v>5</v>
      </c>
      <c r="AT34" s="24" t="e">
        <v>#N/A</v>
      </c>
      <c r="AU34" s="24">
        <v>5</v>
      </c>
      <c r="AV34" s="24">
        <v>5</v>
      </c>
    </row>
    <row r="35" spans="1:48" x14ac:dyDescent="0.2">
      <c r="A35" s="19" t="s">
        <v>44</v>
      </c>
      <c r="C35" s="19" t="s">
        <v>44</v>
      </c>
      <c r="D35" s="24">
        <v>2</v>
      </c>
      <c r="E35" s="24">
        <v>2</v>
      </c>
      <c r="F35" s="24">
        <v>2</v>
      </c>
      <c r="G35" s="24">
        <v>2</v>
      </c>
      <c r="H35" s="24">
        <v>2</v>
      </c>
      <c r="I35" s="24">
        <v>2</v>
      </c>
      <c r="J35" s="24">
        <v>2</v>
      </c>
      <c r="K35" s="24">
        <v>2</v>
      </c>
      <c r="L35" s="24">
        <v>2</v>
      </c>
      <c r="M35" s="24">
        <v>2</v>
      </c>
      <c r="N35" s="24">
        <v>2</v>
      </c>
      <c r="O35" s="24">
        <v>3</v>
      </c>
      <c r="P35" s="24">
        <v>2</v>
      </c>
      <c r="Q35" s="24">
        <v>2</v>
      </c>
      <c r="R35" s="24">
        <v>2</v>
      </c>
      <c r="S35" s="24">
        <v>2</v>
      </c>
      <c r="T35" s="24">
        <v>2</v>
      </c>
      <c r="U35" s="24">
        <v>3</v>
      </c>
      <c r="V35" s="24">
        <v>4</v>
      </c>
      <c r="W35" s="24">
        <v>3</v>
      </c>
      <c r="X35" s="24">
        <v>3</v>
      </c>
      <c r="Y35" s="24">
        <v>5</v>
      </c>
      <c r="Z35" s="24">
        <v>4</v>
      </c>
      <c r="AA35" s="24">
        <v>5</v>
      </c>
      <c r="AB35" s="24">
        <v>5</v>
      </c>
      <c r="AC35" s="24" t="e">
        <v>#N/A</v>
      </c>
      <c r="AD35" s="24">
        <v>4</v>
      </c>
      <c r="AE35" s="24">
        <v>4</v>
      </c>
      <c r="AF35" s="24">
        <v>3</v>
      </c>
      <c r="AG35" s="24">
        <v>2</v>
      </c>
      <c r="AH35" s="24">
        <v>2</v>
      </c>
      <c r="AI35" s="24">
        <v>2</v>
      </c>
      <c r="AJ35" s="24">
        <v>3</v>
      </c>
      <c r="AK35" s="24">
        <v>3</v>
      </c>
      <c r="AL35" s="24">
        <v>2</v>
      </c>
      <c r="AM35" s="24">
        <v>2</v>
      </c>
      <c r="AN35" s="24">
        <v>2</v>
      </c>
      <c r="AO35" s="24" t="e">
        <v>#N/A</v>
      </c>
      <c r="AP35" s="24">
        <v>4</v>
      </c>
      <c r="AQ35" s="24">
        <v>4</v>
      </c>
      <c r="AR35" s="24">
        <v>4</v>
      </c>
      <c r="AS35" s="24">
        <v>4</v>
      </c>
      <c r="AT35" s="24" t="e">
        <v>#N/A</v>
      </c>
      <c r="AU35" s="24">
        <v>3</v>
      </c>
      <c r="AV35" s="24">
        <v>2</v>
      </c>
    </row>
    <row r="36" spans="1:48" x14ac:dyDescent="0.2">
      <c r="A36" s="19" t="s">
        <v>45</v>
      </c>
      <c r="C36" s="53" t="s">
        <v>45</v>
      </c>
      <c r="D36" s="24" t="e">
        <v>#N/A</v>
      </c>
      <c r="E36" s="24" t="e">
        <v>#N/A</v>
      </c>
      <c r="F36" s="24" t="e">
        <v>#N/A</v>
      </c>
      <c r="G36" s="24" t="e">
        <v>#N/A</v>
      </c>
      <c r="H36" s="24" t="e">
        <v>#N/A</v>
      </c>
      <c r="I36" s="24" t="e">
        <v>#N/A</v>
      </c>
      <c r="J36" s="24" t="e">
        <v>#N/A</v>
      </c>
      <c r="K36" s="24">
        <v>2</v>
      </c>
      <c r="L36" s="24">
        <v>2</v>
      </c>
      <c r="M36" s="24" t="e">
        <v>#N/A</v>
      </c>
      <c r="N36" s="24" t="e">
        <v>#N/A</v>
      </c>
      <c r="O36" s="24" t="e">
        <v>#N/A</v>
      </c>
      <c r="P36" s="24" t="e">
        <v>#N/A</v>
      </c>
      <c r="Q36" s="24" t="e">
        <v>#N/A</v>
      </c>
      <c r="R36" s="24" t="e">
        <v>#N/A</v>
      </c>
      <c r="S36" s="24" t="e">
        <v>#N/A</v>
      </c>
      <c r="T36" s="24">
        <v>2</v>
      </c>
      <c r="U36" s="24" t="e">
        <v>#N/A</v>
      </c>
      <c r="V36" s="24">
        <v>1</v>
      </c>
      <c r="W36" s="24">
        <v>2</v>
      </c>
      <c r="X36" s="24">
        <v>2</v>
      </c>
      <c r="Y36" s="24">
        <v>1</v>
      </c>
      <c r="Z36" s="24" t="e">
        <v>#N/A</v>
      </c>
      <c r="AA36" s="24">
        <v>1</v>
      </c>
      <c r="AB36" s="24" t="e">
        <v>#N/A</v>
      </c>
      <c r="AC36" s="24">
        <v>2</v>
      </c>
      <c r="AD36" s="24" t="e">
        <v>#N/A</v>
      </c>
      <c r="AE36" s="24" t="e">
        <v>#N/A</v>
      </c>
      <c r="AF36" s="24" t="e">
        <v>#N/A</v>
      </c>
      <c r="AG36" s="24" t="e">
        <v>#N/A</v>
      </c>
      <c r="AH36" s="24" t="e">
        <v>#N/A</v>
      </c>
      <c r="AI36" s="24" t="e">
        <v>#N/A</v>
      </c>
      <c r="AJ36" s="24" t="e">
        <v>#N/A</v>
      </c>
      <c r="AK36" s="24" t="e">
        <v>#N/A</v>
      </c>
      <c r="AL36" s="24" t="e">
        <v>#N/A</v>
      </c>
      <c r="AM36" s="24" t="e">
        <v>#N/A</v>
      </c>
      <c r="AN36" s="24" t="e">
        <v>#N/A</v>
      </c>
      <c r="AO36" s="24" t="e">
        <v>#N/A</v>
      </c>
      <c r="AP36" s="24" t="e">
        <v>#N/A</v>
      </c>
      <c r="AQ36" s="24" t="e">
        <v>#N/A</v>
      </c>
      <c r="AR36" s="24" t="e">
        <v>#N/A</v>
      </c>
      <c r="AS36" s="24" t="e">
        <v>#N/A</v>
      </c>
      <c r="AT36" s="24" t="e">
        <v>#N/A</v>
      </c>
      <c r="AU36" s="24" t="e">
        <v>#N/A</v>
      </c>
      <c r="AV36" s="24" t="e">
        <v>#N/A</v>
      </c>
    </row>
    <row r="37" spans="1:48" x14ac:dyDescent="0.2">
      <c r="A37" s="19" t="s">
        <v>46</v>
      </c>
      <c r="C37" s="53" t="s">
        <v>46</v>
      </c>
      <c r="D37" s="24" t="e">
        <v>#N/A</v>
      </c>
      <c r="E37" s="24" t="e">
        <v>#N/A</v>
      </c>
      <c r="F37" s="24">
        <v>2</v>
      </c>
      <c r="G37" s="24">
        <v>2</v>
      </c>
      <c r="H37" s="24">
        <v>2</v>
      </c>
      <c r="I37" s="24">
        <v>2</v>
      </c>
      <c r="J37" s="24" t="e">
        <v>#N/A</v>
      </c>
      <c r="K37" s="24" t="e">
        <v>#N/A</v>
      </c>
      <c r="L37" s="24" t="e">
        <v>#N/A</v>
      </c>
      <c r="M37" s="24" t="e">
        <v>#N/A</v>
      </c>
      <c r="N37" s="24">
        <v>2</v>
      </c>
      <c r="O37" s="24">
        <v>2</v>
      </c>
      <c r="P37" s="24">
        <v>1</v>
      </c>
      <c r="Q37" s="24">
        <v>2</v>
      </c>
      <c r="R37" s="24">
        <v>2</v>
      </c>
      <c r="S37" s="24">
        <v>2</v>
      </c>
      <c r="T37" s="24">
        <v>3</v>
      </c>
      <c r="U37" s="24">
        <v>2</v>
      </c>
      <c r="V37" s="24">
        <v>2</v>
      </c>
      <c r="W37" s="24">
        <v>2</v>
      </c>
      <c r="X37" s="24">
        <v>3</v>
      </c>
      <c r="Y37" s="24">
        <v>2</v>
      </c>
      <c r="Z37" s="24">
        <v>2</v>
      </c>
      <c r="AA37" s="24">
        <v>2</v>
      </c>
      <c r="AB37" s="24">
        <v>3</v>
      </c>
      <c r="AC37" s="24">
        <v>2</v>
      </c>
      <c r="AD37" s="24">
        <v>4</v>
      </c>
      <c r="AE37" s="24">
        <v>4</v>
      </c>
      <c r="AF37" s="24">
        <v>4</v>
      </c>
      <c r="AG37" s="24">
        <v>4</v>
      </c>
      <c r="AH37" s="24">
        <v>4</v>
      </c>
      <c r="AI37" s="24">
        <v>4</v>
      </c>
      <c r="AJ37" s="24">
        <v>3</v>
      </c>
      <c r="AK37" s="24">
        <v>3</v>
      </c>
      <c r="AL37" s="24">
        <v>3</v>
      </c>
      <c r="AM37" s="24">
        <v>5</v>
      </c>
      <c r="AN37" s="24">
        <v>4</v>
      </c>
      <c r="AO37" s="24" t="e">
        <v>#N/A</v>
      </c>
      <c r="AP37" s="24">
        <v>3</v>
      </c>
      <c r="AQ37" s="24">
        <v>3</v>
      </c>
      <c r="AR37" s="24">
        <v>3</v>
      </c>
      <c r="AS37" s="24">
        <v>3</v>
      </c>
      <c r="AT37" s="24" t="e">
        <v>#N/A</v>
      </c>
      <c r="AU37" s="24">
        <v>3</v>
      </c>
      <c r="AV37" s="24">
        <v>4</v>
      </c>
    </row>
    <row r="38" spans="1:48" x14ac:dyDescent="0.2">
      <c r="A38" s="19" t="s">
        <v>47</v>
      </c>
      <c r="C38" s="53" t="s">
        <v>47</v>
      </c>
      <c r="D38" s="24" t="e">
        <v>#N/A</v>
      </c>
      <c r="E38" s="24" t="e">
        <v>#N/A</v>
      </c>
      <c r="F38" s="24" t="e">
        <v>#N/A</v>
      </c>
      <c r="G38" s="24" t="e">
        <v>#N/A</v>
      </c>
      <c r="H38" s="24" t="e">
        <v>#N/A</v>
      </c>
      <c r="I38" s="24" t="e">
        <v>#N/A</v>
      </c>
      <c r="J38" s="24" t="e">
        <v>#N/A</v>
      </c>
      <c r="K38" s="24" t="e">
        <v>#N/A</v>
      </c>
      <c r="L38" s="24" t="e">
        <v>#N/A</v>
      </c>
      <c r="M38" s="24" t="e">
        <v>#N/A</v>
      </c>
      <c r="N38" s="24" t="e">
        <v>#N/A</v>
      </c>
      <c r="O38" s="24" t="e">
        <v>#N/A</v>
      </c>
      <c r="P38" s="24" t="e">
        <v>#N/A</v>
      </c>
      <c r="Q38" s="24" t="e">
        <v>#N/A</v>
      </c>
      <c r="R38" s="24" t="e">
        <v>#N/A</v>
      </c>
      <c r="S38" s="24" t="e">
        <v>#N/A</v>
      </c>
      <c r="T38" s="24">
        <v>4</v>
      </c>
      <c r="U38" s="24">
        <v>3</v>
      </c>
      <c r="V38" s="24">
        <v>3</v>
      </c>
      <c r="W38" s="24">
        <v>5</v>
      </c>
      <c r="X38" s="24">
        <v>3</v>
      </c>
      <c r="Y38" s="24">
        <v>3</v>
      </c>
      <c r="Z38" s="24">
        <v>3</v>
      </c>
      <c r="AA38" s="24">
        <v>3</v>
      </c>
      <c r="AB38" s="24">
        <v>1</v>
      </c>
      <c r="AC38" s="24">
        <v>2</v>
      </c>
      <c r="AD38" s="24">
        <v>2</v>
      </c>
      <c r="AE38" s="24">
        <v>2</v>
      </c>
      <c r="AF38" s="24">
        <v>2</v>
      </c>
      <c r="AG38" s="24">
        <v>2</v>
      </c>
      <c r="AH38" s="24">
        <v>2</v>
      </c>
      <c r="AI38" s="24">
        <v>1</v>
      </c>
      <c r="AJ38" s="24">
        <v>1</v>
      </c>
      <c r="AK38" s="24">
        <v>1</v>
      </c>
      <c r="AL38" s="24">
        <v>1</v>
      </c>
      <c r="AM38" s="24">
        <v>1</v>
      </c>
      <c r="AN38" s="24">
        <v>1</v>
      </c>
      <c r="AO38" s="24" t="e">
        <v>#N/A</v>
      </c>
      <c r="AP38" s="24">
        <v>1</v>
      </c>
      <c r="AQ38" s="24">
        <v>1</v>
      </c>
      <c r="AR38" s="24">
        <v>1</v>
      </c>
      <c r="AS38" s="24">
        <v>2</v>
      </c>
      <c r="AT38" s="24" t="e">
        <v>#N/A</v>
      </c>
      <c r="AU38" s="24">
        <v>2</v>
      </c>
      <c r="AV38" s="24">
        <v>2</v>
      </c>
    </row>
    <row r="39" spans="1:48" x14ac:dyDescent="0.2">
      <c r="A39" s="19" t="s">
        <v>48</v>
      </c>
      <c r="C39" s="53" t="s">
        <v>48</v>
      </c>
      <c r="D39" s="24">
        <v>1</v>
      </c>
      <c r="E39" s="24">
        <v>2</v>
      </c>
      <c r="F39" s="24" t="e">
        <v>#N/A</v>
      </c>
      <c r="G39" s="24" t="e">
        <v>#N/A</v>
      </c>
      <c r="H39" s="24" t="e">
        <v>#N/A</v>
      </c>
      <c r="I39" s="24" t="e">
        <v>#N/A</v>
      </c>
      <c r="J39" s="24" t="e">
        <v>#N/A</v>
      </c>
      <c r="K39" s="24" t="e">
        <v>#N/A</v>
      </c>
      <c r="L39" s="24" t="e">
        <v>#N/A</v>
      </c>
      <c r="M39" s="24" t="e">
        <v>#N/A</v>
      </c>
      <c r="N39" s="24" t="e">
        <v>#N/A</v>
      </c>
      <c r="O39" s="24" t="e">
        <v>#N/A</v>
      </c>
      <c r="P39" s="24" t="e">
        <v>#N/A</v>
      </c>
      <c r="Q39" s="24" t="e">
        <v>#N/A</v>
      </c>
      <c r="R39" s="24" t="e">
        <v>#N/A</v>
      </c>
      <c r="S39" s="24">
        <v>1</v>
      </c>
      <c r="T39" s="24">
        <v>2</v>
      </c>
      <c r="U39" s="24">
        <v>2</v>
      </c>
      <c r="V39" s="24">
        <v>1</v>
      </c>
      <c r="W39" s="24">
        <v>2</v>
      </c>
      <c r="X39" s="24">
        <v>2</v>
      </c>
      <c r="Y39" s="24" t="e">
        <v>#N/A</v>
      </c>
      <c r="Z39" s="24">
        <v>2</v>
      </c>
      <c r="AA39" s="24">
        <v>2</v>
      </c>
      <c r="AB39" s="24" t="e">
        <v>#N/A</v>
      </c>
      <c r="AC39" s="24" t="e">
        <v>#N/A</v>
      </c>
      <c r="AD39" s="24" t="e">
        <v>#N/A</v>
      </c>
      <c r="AE39" s="24" t="e">
        <v>#N/A</v>
      </c>
      <c r="AF39" s="24">
        <v>2</v>
      </c>
      <c r="AG39" s="24">
        <v>3</v>
      </c>
      <c r="AH39" s="24">
        <v>2</v>
      </c>
      <c r="AI39" s="24">
        <v>2</v>
      </c>
      <c r="AJ39" s="24">
        <v>1</v>
      </c>
      <c r="AK39" s="24">
        <v>1</v>
      </c>
      <c r="AL39" s="24">
        <v>1</v>
      </c>
      <c r="AM39" s="24">
        <v>1</v>
      </c>
      <c r="AN39" s="24">
        <v>2</v>
      </c>
      <c r="AO39" s="24" t="e">
        <v>#N/A</v>
      </c>
      <c r="AP39" s="24">
        <v>2</v>
      </c>
      <c r="AQ39" s="24">
        <v>2</v>
      </c>
      <c r="AR39" s="24">
        <v>1</v>
      </c>
      <c r="AS39" s="24">
        <v>1</v>
      </c>
      <c r="AT39" s="24" t="e">
        <v>#N/A</v>
      </c>
      <c r="AU39" s="24">
        <v>1</v>
      </c>
      <c r="AV39" s="24">
        <v>1</v>
      </c>
    </row>
    <row r="40" spans="1:48" x14ac:dyDescent="0.2">
      <c r="A40" s="19" t="s">
        <v>243</v>
      </c>
      <c r="C40" s="53" t="s">
        <v>243</v>
      </c>
      <c r="D40" s="24" t="e">
        <v>#N/A</v>
      </c>
      <c r="E40" s="24" t="e">
        <v>#N/A</v>
      </c>
      <c r="F40" s="24" t="e">
        <v>#N/A</v>
      </c>
      <c r="G40" s="24" t="e">
        <v>#N/A</v>
      </c>
      <c r="H40" s="24" t="e">
        <v>#N/A</v>
      </c>
      <c r="I40" s="24" t="e">
        <v>#N/A</v>
      </c>
      <c r="J40" s="24" t="e">
        <v>#N/A</v>
      </c>
      <c r="K40" s="24" t="e">
        <v>#N/A</v>
      </c>
      <c r="L40" s="24" t="e">
        <v>#N/A</v>
      </c>
      <c r="M40" s="24" t="e">
        <v>#N/A</v>
      </c>
      <c r="N40" s="24" t="e">
        <v>#N/A</v>
      </c>
      <c r="O40" s="24" t="e">
        <v>#N/A</v>
      </c>
      <c r="P40" s="24" t="e">
        <v>#N/A</v>
      </c>
      <c r="Q40" s="24" t="e">
        <v>#N/A</v>
      </c>
      <c r="R40" s="24" t="e">
        <v>#N/A</v>
      </c>
      <c r="S40" s="24" t="e">
        <v>#N/A</v>
      </c>
      <c r="T40" s="24">
        <v>2</v>
      </c>
      <c r="U40" s="24" t="e">
        <v>#N/A</v>
      </c>
      <c r="V40" s="24" t="e">
        <v>#N/A</v>
      </c>
      <c r="W40" s="24">
        <v>2</v>
      </c>
      <c r="X40" s="24" t="e">
        <v>#N/A</v>
      </c>
      <c r="Y40" s="24" t="e">
        <v>#N/A</v>
      </c>
      <c r="Z40" s="24">
        <v>2</v>
      </c>
      <c r="AA40" s="24">
        <v>2</v>
      </c>
      <c r="AB40" s="24">
        <v>2</v>
      </c>
      <c r="AC40" s="24">
        <v>2</v>
      </c>
      <c r="AD40" s="24">
        <v>2</v>
      </c>
      <c r="AE40" s="24">
        <v>2</v>
      </c>
      <c r="AF40" s="24">
        <v>2</v>
      </c>
      <c r="AG40" s="24">
        <v>2</v>
      </c>
      <c r="AH40" s="24">
        <v>2</v>
      </c>
      <c r="AI40" s="24">
        <v>2</v>
      </c>
      <c r="AJ40" s="24">
        <v>1</v>
      </c>
      <c r="AK40" s="24">
        <v>1</v>
      </c>
      <c r="AL40" s="24">
        <v>1</v>
      </c>
      <c r="AM40" s="24">
        <v>1</v>
      </c>
      <c r="AN40" s="24">
        <v>1</v>
      </c>
      <c r="AO40" s="24" t="e">
        <v>#N/A</v>
      </c>
      <c r="AP40" s="24">
        <v>1</v>
      </c>
      <c r="AQ40" s="24">
        <v>1</v>
      </c>
      <c r="AR40" s="24">
        <v>1</v>
      </c>
      <c r="AS40" s="24">
        <v>1</v>
      </c>
      <c r="AT40" s="24" t="e">
        <v>#N/A</v>
      </c>
      <c r="AU40" s="24">
        <v>1</v>
      </c>
      <c r="AV40" s="24">
        <v>1</v>
      </c>
    </row>
    <row r="41" spans="1:48" x14ac:dyDescent="0.2">
      <c r="A41" s="19" t="s">
        <v>50</v>
      </c>
      <c r="C41" s="53" t="s">
        <v>50</v>
      </c>
      <c r="D41" s="24" t="e">
        <v>#N/A</v>
      </c>
      <c r="E41" s="24" t="e">
        <v>#N/A</v>
      </c>
      <c r="F41" s="24" t="e">
        <v>#N/A</v>
      </c>
      <c r="G41" s="24" t="e">
        <v>#N/A</v>
      </c>
      <c r="H41" s="24" t="e">
        <v>#N/A</v>
      </c>
      <c r="I41" s="24" t="e">
        <v>#N/A</v>
      </c>
      <c r="J41" s="24" t="e">
        <v>#N/A</v>
      </c>
      <c r="K41" s="24" t="e">
        <v>#N/A</v>
      </c>
      <c r="L41" s="24" t="e">
        <v>#N/A</v>
      </c>
      <c r="M41" s="24" t="e">
        <v>#N/A</v>
      </c>
      <c r="N41" s="24" t="e">
        <v>#N/A</v>
      </c>
      <c r="O41" s="24" t="e">
        <v>#N/A</v>
      </c>
      <c r="P41" s="24" t="e">
        <v>#N/A</v>
      </c>
      <c r="Q41" s="24" t="e">
        <v>#N/A</v>
      </c>
      <c r="R41" s="24">
        <v>1</v>
      </c>
      <c r="S41" s="24">
        <v>1</v>
      </c>
      <c r="T41" s="24">
        <v>1</v>
      </c>
      <c r="U41" s="24">
        <v>2</v>
      </c>
      <c r="V41" s="24">
        <v>1</v>
      </c>
      <c r="W41" s="24">
        <v>1</v>
      </c>
      <c r="X41" s="24">
        <v>1</v>
      </c>
      <c r="Y41" s="24" t="e">
        <v>#N/A</v>
      </c>
      <c r="Z41" s="24" t="e">
        <v>#N/A</v>
      </c>
      <c r="AA41" s="24" t="e">
        <v>#N/A</v>
      </c>
      <c r="AB41" s="24" t="e">
        <v>#N/A</v>
      </c>
      <c r="AC41" s="24" t="e">
        <v>#N/A</v>
      </c>
      <c r="AD41" s="24">
        <v>2</v>
      </c>
      <c r="AE41" s="24" t="e">
        <v>#N/A</v>
      </c>
      <c r="AF41" s="24" t="e">
        <v>#N/A</v>
      </c>
      <c r="AG41" s="24" t="e">
        <v>#N/A</v>
      </c>
      <c r="AH41" s="24">
        <v>1</v>
      </c>
      <c r="AI41" s="24">
        <v>1</v>
      </c>
      <c r="AJ41" s="24">
        <v>2</v>
      </c>
      <c r="AK41" s="24">
        <v>2</v>
      </c>
      <c r="AL41" s="24">
        <v>1</v>
      </c>
      <c r="AM41" s="24">
        <v>1</v>
      </c>
      <c r="AN41" s="24">
        <v>1</v>
      </c>
      <c r="AO41" s="24" t="e">
        <v>#N/A</v>
      </c>
      <c r="AP41" s="24">
        <v>1</v>
      </c>
      <c r="AQ41" s="24">
        <v>1</v>
      </c>
      <c r="AR41" s="24">
        <v>1</v>
      </c>
      <c r="AS41" s="24">
        <v>1</v>
      </c>
      <c r="AT41" s="24" t="e">
        <v>#N/A</v>
      </c>
      <c r="AU41" s="24">
        <v>1</v>
      </c>
      <c r="AV41" s="24">
        <v>1</v>
      </c>
    </row>
    <row r="42" spans="1:48" x14ac:dyDescent="0.2">
      <c r="A42" s="19" t="s">
        <v>51</v>
      </c>
      <c r="C42" s="19" t="s">
        <v>51</v>
      </c>
      <c r="D42" s="24">
        <v>3</v>
      </c>
      <c r="E42" s="24">
        <v>3</v>
      </c>
      <c r="F42" s="24">
        <v>2</v>
      </c>
      <c r="G42" s="24">
        <v>3</v>
      </c>
      <c r="H42" s="24">
        <v>3</v>
      </c>
      <c r="I42" s="24" t="e">
        <v>#N/A</v>
      </c>
      <c r="J42" s="24" t="e">
        <v>#N/A</v>
      </c>
      <c r="K42" s="24" t="e">
        <v>#N/A</v>
      </c>
      <c r="L42" s="24">
        <v>3</v>
      </c>
      <c r="M42" s="24" t="e">
        <v>#N/A</v>
      </c>
      <c r="N42" s="24">
        <v>3</v>
      </c>
      <c r="O42" s="24">
        <v>3</v>
      </c>
      <c r="P42" s="24">
        <v>3</v>
      </c>
      <c r="Q42" s="24">
        <v>2</v>
      </c>
      <c r="R42" s="24">
        <v>2</v>
      </c>
      <c r="S42" s="24">
        <v>2</v>
      </c>
      <c r="T42" s="24">
        <v>2</v>
      </c>
      <c r="U42" s="24">
        <v>2</v>
      </c>
      <c r="V42" s="24">
        <v>2</v>
      </c>
      <c r="W42" s="24">
        <v>2</v>
      </c>
      <c r="X42" s="24">
        <v>3</v>
      </c>
      <c r="Y42" s="24">
        <v>3</v>
      </c>
      <c r="Z42" s="24">
        <v>3</v>
      </c>
      <c r="AA42" s="24">
        <v>3</v>
      </c>
      <c r="AB42" s="24">
        <v>2</v>
      </c>
      <c r="AC42" s="24">
        <v>3</v>
      </c>
      <c r="AD42" s="24">
        <v>2</v>
      </c>
      <c r="AE42" s="24">
        <v>3</v>
      </c>
      <c r="AF42" s="24">
        <v>2</v>
      </c>
      <c r="AG42" s="24">
        <v>3</v>
      </c>
      <c r="AH42" s="24">
        <v>3</v>
      </c>
      <c r="AI42" s="24">
        <v>3</v>
      </c>
      <c r="AJ42" s="24">
        <v>4</v>
      </c>
      <c r="AK42" s="24">
        <v>4</v>
      </c>
      <c r="AL42" s="24">
        <v>3</v>
      </c>
      <c r="AM42" s="24">
        <v>3</v>
      </c>
      <c r="AN42" s="24">
        <v>3</v>
      </c>
      <c r="AO42" s="24" t="e">
        <v>#N/A</v>
      </c>
      <c r="AP42" s="24">
        <v>3</v>
      </c>
      <c r="AQ42" s="24">
        <v>3</v>
      </c>
      <c r="AR42" s="24">
        <v>3</v>
      </c>
      <c r="AS42" s="24">
        <v>3</v>
      </c>
      <c r="AT42" s="24" t="e">
        <v>#N/A</v>
      </c>
      <c r="AU42" s="24">
        <v>2</v>
      </c>
      <c r="AV42" s="24">
        <v>3</v>
      </c>
    </row>
    <row r="43" spans="1:48" x14ac:dyDescent="0.2">
      <c r="A43" s="19" t="s">
        <v>52</v>
      </c>
      <c r="C43" s="53" t="s">
        <v>52</v>
      </c>
      <c r="D43" s="24">
        <v>2</v>
      </c>
      <c r="E43" s="24">
        <v>3</v>
      </c>
      <c r="F43" s="24">
        <v>3</v>
      </c>
      <c r="G43" s="24">
        <v>2</v>
      </c>
      <c r="H43" s="24" t="e">
        <v>#N/A</v>
      </c>
      <c r="I43" s="24" t="e">
        <v>#N/A</v>
      </c>
      <c r="J43" s="24" t="e">
        <v>#N/A</v>
      </c>
      <c r="K43" s="24" t="e">
        <v>#N/A</v>
      </c>
      <c r="L43" s="24" t="e">
        <v>#N/A</v>
      </c>
      <c r="M43" s="24">
        <v>3</v>
      </c>
      <c r="N43" s="24">
        <v>4</v>
      </c>
      <c r="O43" s="24">
        <v>4</v>
      </c>
      <c r="P43" s="24">
        <v>3</v>
      </c>
      <c r="Q43" s="24">
        <v>3</v>
      </c>
      <c r="R43" s="24">
        <v>3</v>
      </c>
      <c r="S43" s="24">
        <v>3</v>
      </c>
      <c r="T43" s="24">
        <v>3</v>
      </c>
      <c r="U43" s="24">
        <v>2</v>
      </c>
      <c r="V43" s="24">
        <v>3</v>
      </c>
      <c r="W43" s="24">
        <v>3</v>
      </c>
      <c r="X43" s="24">
        <v>2</v>
      </c>
      <c r="Y43" s="24">
        <v>2</v>
      </c>
      <c r="Z43" s="24">
        <v>3</v>
      </c>
      <c r="AA43" s="24">
        <v>3</v>
      </c>
      <c r="AB43" s="24">
        <v>3</v>
      </c>
      <c r="AC43" s="24">
        <v>3</v>
      </c>
      <c r="AD43" s="24">
        <v>3</v>
      </c>
      <c r="AE43" s="24">
        <v>3</v>
      </c>
      <c r="AF43" s="24">
        <v>3</v>
      </c>
      <c r="AG43" s="24">
        <v>3</v>
      </c>
      <c r="AH43" s="24">
        <v>3</v>
      </c>
      <c r="AI43" s="24">
        <v>3</v>
      </c>
      <c r="AJ43" s="24">
        <v>2</v>
      </c>
      <c r="AK43" s="24">
        <v>2</v>
      </c>
      <c r="AL43" s="24">
        <v>2</v>
      </c>
      <c r="AM43" s="24">
        <v>2</v>
      </c>
      <c r="AN43" s="24">
        <v>2</v>
      </c>
      <c r="AO43" s="24" t="e">
        <v>#N/A</v>
      </c>
      <c r="AP43" s="24">
        <v>2</v>
      </c>
      <c r="AQ43" s="24">
        <v>2</v>
      </c>
      <c r="AR43" s="24">
        <v>2</v>
      </c>
      <c r="AS43" s="24">
        <v>2</v>
      </c>
      <c r="AT43" s="24" t="e">
        <v>#N/A</v>
      </c>
      <c r="AU43" s="24">
        <v>3</v>
      </c>
      <c r="AV43" s="24">
        <v>1</v>
      </c>
    </row>
    <row r="44" spans="1:48" x14ac:dyDescent="0.2">
      <c r="A44" s="19" t="s">
        <v>188</v>
      </c>
      <c r="C44" s="53" t="s">
        <v>53</v>
      </c>
      <c r="D44" s="24">
        <v>3</v>
      </c>
      <c r="E44" s="24">
        <v>3</v>
      </c>
      <c r="F44" s="24">
        <v>3</v>
      </c>
      <c r="G44" s="24">
        <v>3</v>
      </c>
      <c r="H44" s="24">
        <v>3</v>
      </c>
      <c r="I44" s="24">
        <v>3</v>
      </c>
      <c r="J44" s="24">
        <v>3</v>
      </c>
      <c r="K44" s="24">
        <v>3</v>
      </c>
      <c r="L44" s="24">
        <v>3</v>
      </c>
      <c r="M44" s="24">
        <v>3</v>
      </c>
      <c r="N44" s="24">
        <v>3</v>
      </c>
      <c r="O44" s="24">
        <v>3</v>
      </c>
      <c r="P44" s="24">
        <v>3</v>
      </c>
      <c r="Q44" s="24">
        <v>4</v>
      </c>
      <c r="R44" s="24">
        <v>3</v>
      </c>
      <c r="S44" s="24">
        <v>4</v>
      </c>
      <c r="T44" s="24">
        <v>3</v>
      </c>
      <c r="U44" s="24">
        <v>4</v>
      </c>
      <c r="V44" s="24">
        <v>4</v>
      </c>
      <c r="W44" s="24">
        <v>4</v>
      </c>
      <c r="X44" s="24">
        <v>4</v>
      </c>
      <c r="Y44" s="24">
        <v>4</v>
      </c>
      <c r="Z44" s="24">
        <v>3</v>
      </c>
      <c r="AA44" s="24">
        <v>3</v>
      </c>
      <c r="AB44" s="24">
        <v>3</v>
      </c>
      <c r="AC44" s="24">
        <v>4</v>
      </c>
      <c r="AD44" s="24">
        <v>4</v>
      </c>
      <c r="AE44" s="24">
        <v>4</v>
      </c>
      <c r="AF44" s="24">
        <v>4</v>
      </c>
      <c r="AG44" s="24">
        <v>3</v>
      </c>
      <c r="AH44" s="24">
        <v>4</v>
      </c>
      <c r="AI44" s="24">
        <v>4</v>
      </c>
      <c r="AJ44" s="24">
        <v>4</v>
      </c>
      <c r="AK44" s="24">
        <v>4</v>
      </c>
      <c r="AL44" s="24">
        <v>4</v>
      </c>
      <c r="AM44" s="24">
        <v>4</v>
      </c>
      <c r="AN44" s="24">
        <v>3</v>
      </c>
      <c r="AO44" s="24" t="e">
        <v>#N/A</v>
      </c>
      <c r="AP44" s="24">
        <v>4</v>
      </c>
      <c r="AQ44" s="24">
        <v>4</v>
      </c>
      <c r="AR44" s="24">
        <v>4</v>
      </c>
      <c r="AS44" s="24">
        <v>5</v>
      </c>
      <c r="AT44" s="24">
        <v>4</v>
      </c>
      <c r="AU44" s="24">
        <v>5</v>
      </c>
      <c r="AV44" s="24">
        <v>4</v>
      </c>
    </row>
    <row r="45" spans="1:48" x14ac:dyDescent="0.2">
      <c r="A45" s="19" t="s">
        <v>54</v>
      </c>
      <c r="C45" s="53" t="s">
        <v>54</v>
      </c>
      <c r="D45" s="24">
        <v>4</v>
      </c>
      <c r="E45" s="24">
        <v>4</v>
      </c>
      <c r="F45" s="24">
        <v>5</v>
      </c>
      <c r="G45" s="24">
        <v>4</v>
      </c>
      <c r="H45" s="24">
        <v>5</v>
      </c>
      <c r="I45" s="24">
        <v>5</v>
      </c>
      <c r="J45" s="24">
        <v>5</v>
      </c>
      <c r="K45" s="24">
        <v>5</v>
      </c>
      <c r="L45" s="24">
        <v>5</v>
      </c>
      <c r="M45" s="24">
        <v>4</v>
      </c>
      <c r="N45" s="24">
        <v>5</v>
      </c>
      <c r="O45" s="24">
        <v>5</v>
      </c>
      <c r="P45" s="24">
        <v>5</v>
      </c>
      <c r="Q45" s="24">
        <v>4</v>
      </c>
      <c r="R45" s="24">
        <v>4</v>
      </c>
      <c r="S45" s="24">
        <v>4</v>
      </c>
      <c r="T45" s="24">
        <v>4</v>
      </c>
      <c r="U45" s="24">
        <v>4</v>
      </c>
      <c r="V45" s="24">
        <v>3</v>
      </c>
      <c r="W45" s="24">
        <v>2</v>
      </c>
      <c r="X45" s="24">
        <v>3</v>
      </c>
      <c r="Y45" s="24">
        <v>2</v>
      </c>
      <c r="Z45" s="24">
        <v>2</v>
      </c>
      <c r="AA45" s="24">
        <v>3</v>
      </c>
      <c r="AB45" s="24">
        <v>3</v>
      </c>
      <c r="AC45" s="24">
        <v>2</v>
      </c>
      <c r="AD45" s="24">
        <v>1</v>
      </c>
      <c r="AE45" s="24">
        <v>3</v>
      </c>
      <c r="AF45" s="24">
        <v>2</v>
      </c>
      <c r="AG45" s="24">
        <v>2</v>
      </c>
      <c r="AH45" s="24">
        <v>3</v>
      </c>
      <c r="AI45" s="24">
        <v>3</v>
      </c>
      <c r="AJ45" s="24">
        <v>2</v>
      </c>
      <c r="AK45" s="24">
        <v>2</v>
      </c>
      <c r="AL45" s="24">
        <v>2</v>
      </c>
      <c r="AM45" s="24">
        <v>2</v>
      </c>
      <c r="AN45" s="24">
        <v>1</v>
      </c>
      <c r="AO45" s="24" t="e">
        <v>#N/A</v>
      </c>
      <c r="AP45" s="24">
        <v>1</v>
      </c>
      <c r="AQ45" s="24">
        <v>1</v>
      </c>
      <c r="AR45" s="24">
        <v>2</v>
      </c>
      <c r="AS45" s="24">
        <v>2</v>
      </c>
      <c r="AT45" s="24" t="e">
        <v>#N/A</v>
      </c>
      <c r="AU45" s="24">
        <v>2</v>
      </c>
      <c r="AV45" s="24">
        <v>3</v>
      </c>
    </row>
    <row r="46" spans="1:48" x14ac:dyDescent="0.2">
      <c r="A46" s="19" t="s">
        <v>55</v>
      </c>
      <c r="C46" s="53" t="s">
        <v>55</v>
      </c>
      <c r="D46" s="24" t="e">
        <v>#N/A</v>
      </c>
      <c r="E46" s="24" t="e">
        <v>#N/A</v>
      </c>
      <c r="F46" s="24" t="e">
        <v>#N/A</v>
      </c>
      <c r="G46" s="24" t="e">
        <v>#N/A</v>
      </c>
      <c r="H46" s="24" t="e">
        <v>#N/A</v>
      </c>
      <c r="I46" s="24" t="e">
        <v>#N/A</v>
      </c>
      <c r="J46" s="24" t="e">
        <v>#N/A</v>
      </c>
      <c r="K46" s="24" t="e">
        <v>#N/A</v>
      </c>
      <c r="L46" s="24" t="e">
        <v>#N/A</v>
      </c>
      <c r="M46" s="24" t="e">
        <v>#N/A</v>
      </c>
      <c r="N46" s="24" t="e">
        <v>#N/A</v>
      </c>
      <c r="O46" s="24" t="e">
        <v>#N/A</v>
      </c>
      <c r="P46" s="24" t="e">
        <v>#N/A</v>
      </c>
      <c r="Q46" s="24" t="e">
        <v>#N/A</v>
      </c>
      <c r="R46" s="24" t="e">
        <v>#N/A</v>
      </c>
      <c r="S46" s="24" t="e">
        <v>#N/A</v>
      </c>
      <c r="T46" s="24" t="e">
        <v>#N/A</v>
      </c>
      <c r="U46" s="24" t="e">
        <v>#N/A</v>
      </c>
      <c r="V46" s="24">
        <v>1</v>
      </c>
      <c r="W46" s="24">
        <v>1</v>
      </c>
      <c r="X46" s="24">
        <v>1</v>
      </c>
      <c r="Y46" s="24" t="e">
        <v>#N/A</v>
      </c>
      <c r="Z46" s="24" t="e">
        <v>#N/A</v>
      </c>
      <c r="AA46" s="24">
        <v>1</v>
      </c>
      <c r="AB46" s="24" t="e">
        <v>#N/A</v>
      </c>
      <c r="AC46" s="24" t="e">
        <v>#N/A</v>
      </c>
      <c r="AD46" s="24">
        <v>2</v>
      </c>
      <c r="AE46" s="24">
        <v>1</v>
      </c>
      <c r="AF46" s="24">
        <v>2</v>
      </c>
      <c r="AG46" s="24">
        <v>2</v>
      </c>
      <c r="AH46" s="24">
        <v>1</v>
      </c>
      <c r="AI46" s="24">
        <v>2</v>
      </c>
      <c r="AJ46" s="24">
        <v>2</v>
      </c>
      <c r="AK46" s="24">
        <v>1</v>
      </c>
      <c r="AL46" s="24" t="e">
        <v>#N/A</v>
      </c>
      <c r="AM46" s="24" t="e">
        <v>#N/A</v>
      </c>
      <c r="AN46" s="24">
        <v>1</v>
      </c>
      <c r="AO46" s="24" t="e">
        <v>#N/A</v>
      </c>
      <c r="AP46" s="24">
        <v>1</v>
      </c>
      <c r="AQ46" s="24">
        <v>1</v>
      </c>
      <c r="AR46" s="24">
        <v>1</v>
      </c>
      <c r="AS46" s="24">
        <v>1</v>
      </c>
      <c r="AT46" s="24" t="e">
        <v>#N/A</v>
      </c>
      <c r="AU46" s="24">
        <v>1</v>
      </c>
      <c r="AV46" s="24">
        <v>1</v>
      </c>
    </row>
    <row r="47" spans="1:48" x14ac:dyDescent="0.2">
      <c r="A47" s="19" t="s">
        <v>56</v>
      </c>
      <c r="C47" s="53" t="s">
        <v>56</v>
      </c>
      <c r="D47" s="24">
        <v>1</v>
      </c>
      <c r="E47" s="24">
        <v>2</v>
      </c>
      <c r="F47" s="24">
        <v>2</v>
      </c>
      <c r="G47" s="24">
        <v>2</v>
      </c>
      <c r="H47" s="24">
        <v>2</v>
      </c>
      <c r="I47" s="24">
        <v>2</v>
      </c>
      <c r="J47" s="24">
        <v>2</v>
      </c>
      <c r="K47" s="24">
        <v>2</v>
      </c>
      <c r="L47" s="24">
        <v>3</v>
      </c>
      <c r="M47" s="24">
        <v>2</v>
      </c>
      <c r="N47" s="24">
        <v>2</v>
      </c>
      <c r="O47" s="24">
        <v>2</v>
      </c>
      <c r="P47" s="24">
        <v>1</v>
      </c>
      <c r="Q47" s="24">
        <v>2</v>
      </c>
      <c r="R47" s="24">
        <v>2</v>
      </c>
      <c r="S47" s="24">
        <v>2</v>
      </c>
      <c r="T47" s="24">
        <v>1</v>
      </c>
      <c r="U47" s="24">
        <v>3</v>
      </c>
      <c r="V47" s="24">
        <v>3</v>
      </c>
      <c r="W47" s="24">
        <v>2</v>
      </c>
      <c r="X47" s="24">
        <v>1</v>
      </c>
      <c r="Y47" s="24">
        <v>2</v>
      </c>
      <c r="Z47" s="24">
        <v>2</v>
      </c>
      <c r="AA47" s="24">
        <v>2</v>
      </c>
      <c r="AB47" s="24">
        <v>2</v>
      </c>
      <c r="AC47" s="24">
        <v>2</v>
      </c>
      <c r="AD47" s="24">
        <v>2</v>
      </c>
      <c r="AE47" s="24">
        <v>2</v>
      </c>
      <c r="AF47" s="24">
        <v>2</v>
      </c>
      <c r="AG47" s="24">
        <v>3</v>
      </c>
      <c r="AH47" s="24">
        <v>3</v>
      </c>
      <c r="AI47" s="24">
        <v>3</v>
      </c>
      <c r="AJ47" s="24">
        <v>3</v>
      </c>
      <c r="AK47" s="24">
        <v>3</v>
      </c>
      <c r="AL47" s="24">
        <v>3</v>
      </c>
      <c r="AM47" s="24">
        <v>2</v>
      </c>
      <c r="AN47" s="24">
        <v>3</v>
      </c>
      <c r="AO47" s="24" t="e">
        <v>#N/A</v>
      </c>
      <c r="AP47" s="24">
        <v>2</v>
      </c>
      <c r="AQ47" s="24">
        <v>2</v>
      </c>
      <c r="AR47" s="24">
        <v>2</v>
      </c>
      <c r="AS47" s="24">
        <v>2</v>
      </c>
      <c r="AT47" s="24" t="e">
        <v>#N/A</v>
      </c>
      <c r="AU47" s="24">
        <v>1</v>
      </c>
      <c r="AV47" s="24">
        <v>1</v>
      </c>
    </row>
    <row r="48" spans="1:48" x14ac:dyDescent="0.2">
      <c r="A48" s="19" t="s">
        <v>57</v>
      </c>
      <c r="C48" s="53" t="s">
        <v>57</v>
      </c>
      <c r="D48" s="24">
        <v>5</v>
      </c>
      <c r="E48" s="24">
        <v>5</v>
      </c>
      <c r="F48" s="24">
        <v>5</v>
      </c>
      <c r="G48" s="24">
        <v>4</v>
      </c>
      <c r="H48" s="24">
        <v>4</v>
      </c>
      <c r="I48" s="24">
        <v>4</v>
      </c>
      <c r="J48" s="24">
        <v>4</v>
      </c>
      <c r="K48" s="24">
        <v>4</v>
      </c>
      <c r="L48" s="24">
        <v>3</v>
      </c>
      <c r="M48" s="24">
        <v>4</v>
      </c>
      <c r="N48" s="24">
        <v>4</v>
      </c>
      <c r="O48" s="24">
        <v>4</v>
      </c>
      <c r="P48" s="24">
        <v>5</v>
      </c>
      <c r="Q48" s="24">
        <v>4</v>
      </c>
      <c r="R48" s="24">
        <v>4</v>
      </c>
      <c r="S48" s="24">
        <v>4</v>
      </c>
      <c r="T48" s="24">
        <v>4</v>
      </c>
      <c r="U48" s="24">
        <v>4</v>
      </c>
      <c r="V48" s="24">
        <v>4</v>
      </c>
      <c r="W48" s="24">
        <v>3</v>
      </c>
      <c r="X48" s="24">
        <v>4</v>
      </c>
      <c r="Y48" s="24">
        <v>4</v>
      </c>
      <c r="Z48" s="24">
        <v>5</v>
      </c>
      <c r="AA48" s="24">
        <v>5</v>
      </c>
      <c r="AB48" s="24">
        <v>4</v>
      </c>
      <c r="AC48" s="24">
        <v>4</v>
      </c>
      <c r="AD48" s="24">
        <v>4</v>
      </c>
      <c r="AE48" s="24">
        <v>4</v>
      </c>
      <c r="AF48" s="24">
        <v>4</v>
      </c>
      <c r="AG48" s="24">
        <v>4</v>
      </c>
      <c r="AH48" s="24">
        <v>3</v>
      </c>
      <c r="AI48" s="24">
        <v>4</v>
      </c>
      <c r="AJ48" s="24">
        <v>3</v>
      </c>
      <c r="AK48" s="24">
        <v>3</v>
      </c>
      <c r="AL48" s="24">
        <v>3</v>
      </c>
      <c r="AM48" s="24">
        <v>4</v>
      </c>
      <c r="AN48" s="24">
        <v>4</v>
      </c>
      <c r="AO48" s="24" t="e">
        <v>#N/A</v>
      </c>
      <c r="AP48" s="24">
        <v>4</v>
      </c>
      <c r="AQ48" s="24">
        <v>4</v>
      </c>
      <c r="AR48" s="24">
        <v>4</v>
      </c>
      <c r="AS48" s="24">
        <v>4</v>
      </c>
      <c r="AT48" s="24" t="e">
        <v>#N/A</v>
      </c>
      <c r="AU48" s="24">
        <v>4</v>
      </c>
      <c r="AV48" s="24">
        <v>4</v>
      </c>
    </row>
    <row r="49" spans="1:48" x14ac:dyDescent="0.2">
      <c r="A49" s="19" t="s">
        <v>58</v>
      </c>
      <c r="C49" s="53" t="s">
        <v>58</v>
      </c>
      <c r="D49" s="24" t="e">
        <v>#N/A</v>
      </c>
      <c r="E49" s="24" t="e">
        <v>#N/A</v>
      </c>
      <c r="F49" s="24" t="e">
        <v>#N/A</v>
      </c>
      <c r="G49" s="24" t="e">
        <v>#N/A</v>
      </c>
      <c r="H49" s="24" t="e">
        <v>#N/A</v>
      </c>
      <c r="I49" s="24" t="e">
        <v>#N/A</v>
      </c>
      <c r="J49" s="24" t="e">
        <v>#N/A</v>
      </c>
      <c r="K49" s="24" t="e">
        <v>#N/A</v>
      </c>
      <c r="L49" s="24" t="e">
        <v>#N/A</v>
      </c>
      <c r="M49" s="24" t="e">
        <v>#N/A</v>
      </c>
      <c r="N49" s="24" t="e">
        <v>#N/A</v>
      </c>
      <c r="O49" s="24">
        <v>3</v>
      </c>
      <c r="P49" s="24">
        <v>2</v>
      </c>
      <c r="Q49" s="24">
        <v>1</v>
      </c>
      <c r="R49" s="24">
        <v>2</v>
      </c>
      <c r="S49" s="24">
        <v>2</v>
      </c>
      <c r="T49" s="24">
        <v>2</v>
      </c>
      <c r="U49" s="24" t="e">
        <v>#N/A</v>
      </c>
      <c r="V49" s="24" t="e">
        <v>#N/A</v>
      </c>
      <c r="W49" s="24" t="e">
        <v>#N/A</v>
      </c>
      <c r="X49" s="24" t="e">
        <v>#N/A</v>
      </c>
      <c r="Y49" s="24" t="e">
        <v>#N/A</v>
      </c>
      <c r="Z49" s="24" t="e">
        <v>#N/A</v>
      </c>
      <c r="AA49" s="24" t="e">
        <v>#N/A</v>
      </c>
      <c r="AB49" s="24">
        <v>4</v>
      </c>
      <c r="AC49" s="24">
        <v>3</v>
      </c>
      <c r="AD49" s="24">
        <v>2</v>
      </c>
      <c r="AE49" s="24">
        <v>2</v>
      </c>
      <c r="AF49" s="24">
        <v>2</v>
      </c>
      <c r="AG49" s="24">
        <v>1</v>
      </c>
      <c r="AH49" s="24" t="e">
        <v>#N/A</v>
      </c>
      <c r="AI49" s="24">
        <v>3</v>
      </c>
      <c r="AJ49" s="24">
        <v>1</v>
      </c>
      <c r="AK49" s="24">
        <v>2</v>
      </c>
      <c r="AL49" s="24">
        <v>2</v>
      </c>
      <c r="AM49" s="24">
        <v>2</v>
      </c>
      <c r="AN49" s="24">
        <v>2</v>
      </c>
      <c r="AO49" s="24" t="e">
        <v>#N/A</v>
      </c>
      <c r="AP49" s="24">
        <v>2</v>
      </c>
      <c r="AQ49" s="24">
        <v>2</v>
      </c>
      <c r="AR49" s="24">
        <v>1</v>
      </c>
      <c r="AS49" s="24">
        <v>2</v>
      </c>
      <c r="AT49" s="24" t="e">
        <v>#N/A</v>
      </c>
      <c r="AU49" s="24">
        <v>2</v>
      </c>
      <c r="AV49" s="24">
        <v>2</v>
      </c>
    </row>
    <row r="50" spans="1:48" x14ac:dyDescent="0.2">
      <c r="A50" s="19" t="s">
        <v>59</v>
      </c>
      <c r="C50" s="53" t="s">
        <v>59</v>
      </c>
      <c r="D50" s="24" t="e">
        <v>#N/A</v>
      </c>
      <c r="E50" s="24" t="e">
        <v>#N/A</v>
      </c>
      <c r="F50" s="24" t="e">
        <v>#N/A</v>
      </c>
      <c r="G50" s="24" t="e">
        <v>#N/A</v>
      </c>
      <c r="H50" s="24" t="e">
        <v>#N/A</v>
      </c>
      <c r="I50" s="24" t="e">
        <v>#N/A</v>
      </c>
      <c r="J50" s="24" t="e">
        <v>#N/A</v>
      </c>
      <c r="K50" s="24" t="e">
        <v>#N/A</v>
      </c>
      <c r="L50" s="24">
        <v>1</v>
      </c>
      <c r="M50" s="24">
        <v>2</v>
      </c>
      <c r="N50" s="24">
        <v>2</v>
      </c>
      <c r="O50" s="24">
        <v>2</v>
      </c>
      <c r="P50" s="24">
        <v>2</v>
      </c>
      <c r="Q50" s="24">
        <v>1</v>
      </c>
      <c r="R50" s="24">
        <v>1</v>
      </c>
      <c r="S50" s="24">
        <v>1</v>
      </c>
      <c r="T50" s="24">
        <v>1</v>
      </c>
      <c r="U50" s="24">
        <v>1</v>
      </c>
      <c r="V50" s="24" t="e">
        <v>#N/A</v>
      </c>
      <c r="W50" s="24" t="e">
        <v>#N/A</v>
      </c>
      <c r="X50" s="24" t="e">
        <v>#N/A</v>
      </c>
      <c r="Y50" s="24" t="e">
        <v>#N/A</v>
      </c>
      <c r="Z50" s="24">
        <v>1</v>
      </c>
      <c r="AA50" s="24">
        <v>1</v>
      </c>
      <c r="AB50" s="24">
        <v>1</v>
      </c>
      <c r="AC50" s="24">
        <v>1</v>
      </c>
      <c r="AD50" s="24">
        <v>1</v>
      </c>
      <c r="AE50" s="24">
        <v>1</v>
      </c>
      <c r="AF50" s="24">
        <v>1</v>
      </c>
      <c r="AG50" s="24">
        <v>1</v>
      </c>
      <c r="AH50" s="24">
        <v>1</v>
      </c>
      <c r="AI50" s="24">
        <v>1</v>
      </c>
      <c r="AJ50" s="24">
        <v>1</v>
      </c>
      <c r="AK50" s="24">
        <v>1</v>
      </c>
      <c r="AL50" s="24">
        <v>1</v>
      </c>
      <c r="AM50" s="24">
        <v>1</v>
      </c>
      <c r="AN50" s="24">
        <v>1</v>
      </c>
      <c r="AO50" s="24" t="e">
        <v>#N/A</v>
      </c>
      <c r="AP50" s="24">
        <v>1</v>
      </c>
      <c r="AQ50" s="24">
        <v>1</v>
      </c>
      <c r="AR50" s="24">
        <v>1</v>
      </c>
      <c r="AS50" s="24">
        <v>1</v>
      </c>
      <c r="AT50" s="24" t="e">
        <v>#N/A</v>
      </c>
      <c r="AU50" s="24">
        <v>2</v>
      </c>
      <c r="AV50" s="24">
        <v>1</v>
      </c>
    </row>
    <row r="51" spans="1:48" x14ac:dyDescent="0.2">
      <c r="A51" s="19" t="s">
        <v>60</v>
      </c>
      <c r="C51" s="53" t="s">
        <v>60</v>
      </c>
      <c r="D51" s="24">
        <v>2</v>
      </c>
      <c r="E51" s="24">
        <v>2</v>
      </c>
      <c r="F51" s="24">
        <v>2</v>
      </c>
      <c r="G51" s="24">
        <v>2</v>
      </c>
      <c r="H51" s="24">
        <v>2</v>
      </c>
      <c r="I51" s="24">
        <v>2</v>
      </c>
      <c r="J51" s="24">
        <v>2</v>
      </c>
      <c r="K51" s="24">
        <v>2</v>
      </c>
      <c r="L51" s="24">
        <v>2</v>
      </c>
      <c r="M51" s="24">
        <v>2</v>
      </c>
      <c r="N51" s="24">
        <v>2</v>
      </c>
      <c r="O51" s="24">
        <v>2</v>
      </c>
      <c r="P51" s="24">
        <v>2</v>
      </c>
      <c r="Q51" s="24">
        <v>2</v>
      </c>
      <c r="R51" s="24">
        <v>1</v>
      </c>
      <c r="S51" s="24">
        <v>1</v>
      </c>
      <c r="T51" s="24">
        <v>1</v>
      </c>
      <c r="U51" s="24">
        <v>1</v>
      </c>
      <c r="V51" s="24">
        <v>2</v>
      </c>
      <c r="W51" s="24">
        <v>2</v>
      </c>
      <c r="X51" s="24">
        <v>2</v>
      </c>
      <c r="Y51" s="24" t="e">
        <v>#N/A</v>
      </c>
      <c r="Z51" s="24">
        <v>2</v>
      </c>
      <c r="AA51" s="24">
        <v>2</v>
      </c>
      <c r="AB51" s="24">
        <v>2</v>
      </c>
      <c r="AC51" s="24">
        <v>2</v>
      </c>
      <c r="AD51" s="24">
        <v>2</v>
      </c>
      <c r="AE51" s="24">
        <v>2</v>
      </c>
      <c r="AF51" s="24">
        <v>2</v>
      </c>
      <c r="AG51" s="24">
        <v>2</v>
      </c>
      <c r="AH51" s="24">
        <v>2</v>
      </c>
      <c r="AI51" s="24">
        <v>2</v>
      </c>
      <c r="AJ51" s="24">
        <v>2</v>
      </c>
      <c r="AK51" s="24">
        <v>2</v>
      </c>
      <c r="AL51" s="24">
        <v>2</v>
      </c>
      <c r="AM51" s="24">
        <v>2</v>
      </c>
      <c r="AN51" s="24">
        <v>2</v>
      </c>
      <c r="AO51" s="24" t="e">
        <v>#N/A</v>
      </c>
      <c r="AP51" s="24">
        <v>2</v>
      </c>
      <c r="AQ51" s="24">
        <v>2</v>
      </c>
      <c r="AR51" s="24">
        <v>1</v>
      </c>
      <c r="AS51" s="24">
        <v>1</v>
      </c>
      <c r="AT51" s="24" t="e">
        <v>#N/A</v>
      </c>
      <c r="AU51" s="24">
        <v>3</v>
      </c>
      <c r="AV51" s="24">
        <v>2</v>
      </c>
    </row>
    <row r="52" spans="1:48" x14ac:dyDescent="0.2">
      <c r="A52" s="19" t="s">
        <v>61</v>
      </c>
      <c r="C52" s="53" t="s">
        <v>61</v>
      </c>
      <c r="D52" s="24" t="e">
        <v>#N/A</v>
      </c>
      <c r="E52" s="24" t="e">
        <v>#N/A</v>
      </c>
      <c r="F52" s="24" t="e">
        <v>#N/A</v>
      </c>
      <c r="G52" s="24">
        <v>1</v>
      </c>
      <c r="H52" s="24">
        <v>2</v>
      </c>
      <c r="I52" s="24">
        <v>3</v>
      </c>
      <c r="J52" s="24">
        <v>2</v>
      </c>
      <c r="K52" s="24">
        <v>2</v>
      </c>
      <c r="L52" s="24">
        <v>2</v>
      </c>
      <c r="M52" s="24">
        <v>2</v>
      </c>
      <c r="N52" s="24" t="e">
        <v>#N/A</v>
      </c>
      <c r="O52" s="24">
        <v>2</v>
      </c>
      <c r="P52" s="24" t="e">
        <v>#N/A</v>
      </c>
      <c r="Q52" s="24">
        <v>2</v>
      </c>
      <c r="R52" s="24">
        <v>1</v>
      </c>
      <c r="S52" s="24" t="e">
        <v>#N/A</v>
      </c>
      <c r="T52" s="24" t="e">
        <v>#N/A</v>
      </c>
      <c r="U52" s="24" t="e">
        <v>#N/A</v>
      </c>
      <c r="V52" s="24">
        <v>3</v>
      </c>
      <c r="W52" s="24" t="e">
        <v>#N/A</v>
      </c>
      <c r="X52" s="24" t="e">
        <v>#N/A</v>
      </c>
      <c r="Y52" s="24" t="e">
        <v>#N/A</v>
      </c>
      <c r="Z52" s="24" t="e">
        <v>#N/A</v>
      </c>
      <c r="AA52" s="24" t="e">
        <v>#N/A</v>
      </c>
      <c r="AB52" s="24" t="e">
        <v>#N/A</v>
      </c>
      <c r="AC52" s="24" t="e">
        <v>#N/A</v>
      </c>
      <c r="AD52" s="24" t="e">
        <v>#N/A</v>
      </c>
      <c r="AE52" s="24" t="e">
        <v>#N/A</v>
      </c>
      <c r="AF52" s="24" t="e">
        <v>#N/A</v>
      </c>
      <c r="AG52" s="24" t="e">
        <v>#N/A</v>
      </c>
      <c r="AH52" s="24" t="e">
        <v>#N/A</v>
      </c>
      <c r="AI52" s="24" t="e">
        <v>#N/A</v>
      </c>
      <c r="AJ52" s="24" t="e">
        <v>#N/A</v>
      </c>
      <c r="AK52" s="24" t="e">
        <v>#N/A</v>
      </c>
      <c r="AL52" s="24" t="e">
        <v>#N/A</v>
      </c>
      <c r="AM52" s="24" t="e">
        <v>#N/A</v>
      </c>
      <c r="AN52" s="24" t="e">
        <v>#N/A</v>
      </c>
      <c r="AO52" s="24" t="e">
        <v>#N/A</v>
      </c>
      <c r="AP52" s="24" t="e">
        <v>#N/A</v>
      </c>
      <c r="AQ52" s="24" t="e">
        <v>#N/A</v>
      </c>
      <c r="AR52" s="24" t="e">
        <v>#N/A</v>
      </c>
      <c r="AS52" s="24">
        <v>3</v>
      </c>
      <c r="AT52" s="24" t="e">
        <v>#N/A</v>
      </c>
      <c r="AU52" s="24">
        <v>2</v>
      </c>
      <c r="AV52" s="24" t="e">
        <v>#N/A</v>
      </c>
    </row>
    <row r="53" spans="1:48" x14ac:dyDescent="0.2">
      <c r="A53" s="19" t="s">
        <v>189</v>
      </c>
      <c r="C53" s="53" t="s">
        <v>62</v>
      </c>
      <c r="D53" s="24" t="e">
        <v>#N/A</v>
      </c>
      <c r="E53" s="24" t="e">
        <v>#N/A</v>
      </c>
      <c r="F53" s="24" t="e">
        <v>#N/A</v>
      </c>
      <c r="G53" s="24" t="e">
        <v>#N/A</v>
      </c>
      <c r="H53" s="24">
        <v>2</v>
      </c>
      <c r="I53" s="24">
        <v>3</v>
      </c>
      <c r="J53" s="24">
        <v>2</v>
      </c>
      <c r="K53" s="24">
        <v>2</v>
      </c>
      <c r="L53" s="24">
        <v>2</v>
      </c>
      <c r="M53" s="24">
        <v>2</v>
      </c>
      <c r="N53" s="24">
        <v>2</v>
      </c>
      <c r="O53" s="24">
        <v>2</v>
      </c>
      <c r="P53" s="24">
        <v>2</v>
      </c>
      <c r="Q53" s="24" t="e">
        <v>#N/A</v>
      </c>
      <c r="R53" s="24">
        <v>2</v>
      </c>
      <c r="S53" s="24">
        <v>2</v>
      </c>
      <c r="T53" s="24">
        <v>1</v>
      </c>
      <c r="U53" s="24">
        <v>1</v>
      </c>
      <c r="V53" s="24">
        <v>2</v>
      </c>
      <c r="W53" s="24">
        <v>2</v>
      </c>
      <c r="X53" s="24">
        <v>2</v>
      </c>
      <c r="Y53" s="24">
        <v>2</v>
      </c>
      <c r="Z53" s="24">
        <v>2</v>
      </c>
      <c r="AA53" s="24">
        <v>2</v>
      </c>
      <c r="AB53" s="24">
        <v>3</v>
      </c>
      <c r="AC53" s="24">
        <v>2</v>
      </c>
      <c r="AD53" s="24">
        <v>2</v>
      </c>
      <c r="AE53" s="24">
        <v>2</v>
      </c>
      <c r="AF53" s="24" t="e">
        <v>#N/A</v>
      </c>
      <c r="AG53" s="24" t="e">
        <v>#N/A</v>
      </c>
      <c r="AH53" s="24">
        <v>3</v>
      </c>
      <c r="AI53" s="24">
        <v>3</v>
      </c>
      <c r="AJ53" s="24">
        <v>2</v>
      </c>
      <c r="AK53" s="24">
        <v>3</v>
      </c>
      <c r="AL53" s="24">
        <v>3</v>
      </c>
      <c r="AM53" s="24">
        <v>3</v>
      </c>
      <c r="AN53" s="24">
        <v>3</v>
      </c>
      <c r="AO53" s="24" t="e">
        <v>#N/A</v>
      </c>
      <c r="AP53" s="24">
        <v>3</v>
      </c>
      <c r="AQ53" s="24">
        <v>4</v>
      </c>
      <c r="AR53" s="24">
        <v>3</v>
      </c>
      <c r="AS53" s="24">
        <v>2</v>
      </c>
      <c r="AT53" s="24" t="e">
        <v>#N/A</v>
      </c>
      <c r="AU53" s="24" t="e">
        <v>#N/A</v>
      </c>
      <c r="AV53" s="24" t="e">
        <v>#N/A</v>
      </c>
    </row>
    <row r="54" spans="1:48" x14ac:dyDescent="0.2">
      <c r="A54" s="19" t="s">
        <v>63</v>
      </c>
      <c r="C54" s="53" t="s">
        <v>63</v>
      </c>
      <c r="D54" s="24" t="e">
        <v>#N/A</v>
      </c>
      <c r="E54" s="24" t="e">
        <v>#N/A</v>
      </c>
      <c r="F54" s="24" t="e">
        <v>#N/A</v>
      </c>
      <c r="G54" s="24" t="e">
        <v>#N/A</v>
      </c>
      <c r="H54" s="24" t="e">
        <v>#N/A</v>
      </c>
      <c r="I54" s="24" t="e">
        <v>#N/A</v>
      </c>
      <c r="J54" s="24" t="e">
        <v>#N/A</v>
      </c>
      <c r="K54" s="24" t="e">
        <v>#N/A</v>
      </c>
      <c r="L54" s="24" t="e">
        <v>#N/A</v>
      </c>
      <c r="M54" s="24" t="e">
        <v>#N/A</v>
      </c>
      <c r="N54" s="24" t="e">
        <v>#N/A</v>
      </c>
      <c r="O54" s="24" t="e">
        <v>#N/A</v>
      </c>
      <c r="P54" s="24" t="e">
        <v>#N/A</v>
      </c>
      <c r="Q54" s="24" t="e">
        <v>#N/A</v>
      </c>
      <c r="R54" s="24" t="e">
        <v>#N/A</v>
      </c>
      <c r="S54" s="24" t="e">
        <v>#N/A</v>
      </c>
      <c r="T54" s="24">
        <v>4</v>
      </c>
      <c r="U54" s="24">
        <v>4</v>
      </c>
      <c r="V54" s="24">
        <v>2</v>
      </c>
      <c r="W54" s="24">
        <v>3</v>
      </c>
      <c r="X54" s="24">
        <v>2</v>
      </c>
      <c r="Y54" s="24">
        <v>2</v>
      </c>
      <c r="Z54" s="24">
        <v>4</v>
      </c>
      <c r="AA54" s="24">
        <v>2</v>
      </c>
      <c r="AB54" s="24">
        <v>3</v>
      </c>
      <c r="AC54" s="24">
        <v>3</v>
      </c>
      <c r="AD54" s="24">
        <v>2</v>
      </c>
      <c r="AE54" s="24">
        <v>3</v>
      </c>
      <c r="AF54" s="24">
        <v>3</v>
      </c>
      <c r="AG54" s="24">
        <v>3</v>
      </c>
      <c r="AH54" s="24">
        <v>3</v>
      </c>
      <c r="AI54" s="24">
        <v>3</v>
      </c>
      <c r="AJ54" s="24">
        <v>3</v>
      </c>
      <c r="AK54" s="24">
        <v>3</v>
      </c>
      <c r="AL54" s="24">
        <v>2</v>
      </c>
      <c r="AM54" s="24">
        <v>2</v>
      </c>
      <c r="AN54" s="24">
        <v>2</v>
      </c>
      <c r="AO54" s="24" t="e">
        <v>#N/A</v>
      </c>
      <c r="AP54" s="24">
        <v>2</v>
      </c>
      <c r="AQ54" s="24">
        <v>2</v>
      </c>
      <c r="AR54" s="24">
        <v>2</v>
      </c>
      <c r="AS54" s="24">
        <v>2</v>
      </c>
      <c r="AT54" s="24" t="e">
        <v>#N/A</v>
      </c>
      <c r="AU54" s="24">
        <v>2</v>
      </c>
      <c r="AV54" s="24">
        <v>3</v>
      </c>
    </row>
    <row r="55" spans="1:48" x14ac:dyDescent="0.2">
      <c r="A55" s="19" t="s">
        <v>64</v>
      </c>
      <c r="C55" s="53" t="s">
        <v>64</v>
      </c>
      <c r="D55" s="24" t="e">
        <v>#N/A</v>
      </c>
      <c r="E55" s="24" t="e">
        <v>#N/A</v>
      </c>
      <c r="F55" s="24" t="e">
        <v>#N/A</v>
      </c>
      <c r="G55" s="24" t="e">
        <v>#N/A</v>
      </c>
      <c r="H55" s="24" t="e">
        <v>#N/A</v>
      </c>
      <c r="I55" s="24" t="e">
        <v>#N/A</v>
      </c>
      <c r="J55" s="24" t="e">
        <v>#N/A</v>
      </c>
      <c r="K55" s="24" t="e">
        <v>#N/A</v>
      </c>
      <c r="L55" s="24" t="e">
        <v>#N/A</v>
      </c>
      <c r="M55" s="24" t="e">
        <v>#N/A</v>
      </c>
      <c r="N55" s="24" t="e">
        <v>#N/A</v>
      </c>
      <c r="O55" s="24" t="e">
        <v>#N/A</v>
      </c>
      <c r="P55" s="24" t="e">
        <v>#N/A</v>
      </c>
      <c r="Q55" s="24" t="e">
        <v>#N/A</v>
      </c>
      <c r="R55" s="24">
        <v>1</v>
      </c>
      <c r="S55" s="24">
        <v>1</v>
      </c>
      <c r="T55" s="24">
        <v>1</v>
      </c>
      <c r="U55" s="24">
        <v>1</v>
      </c>
      <c r="V55" s="24">
        <v>3</v>
      </c>
      <c r="W55" s="24">
        <v>2</v>
      </c>
      <c r="X55" s="24">
        <v>1</v>
      </c>
      <c r="Y55" s="24" t="e">
        <v>#N/A</v>
      </c>
      <c r="Z55" s="24">
        <v>1</v>
      </c>
      <c r="AA55" s="24">
        <v>1</v>
      </c>
      <c r="AB55" s="24">
        <v>1</v>
      </c>
      <c r="AC55" s="24">
        <v>2</v>
      </c>
      <c r="AD55" s="24">
        <v>2</v>
      </c>
      <c r="AE55" s="24">
        <v>2</v>
      </c>
      <c r="AF55" s="24">
        <v>2</v>
      </c>
      <c r="AG55" s="24">
        <v>2</v>
      </c>
      <c r="AH55" s="24">
        <v>1</v>
      </c>
      <c r="AI55" s="24">
        <v>1</v>
      </c>
      <c r="AJ55" s="24">
        <v>1</v>
      </c>
      <c r="AK55" s="24">
        <v>1</v>
      </c>
      <c r="AL55" s="24">
        <v>1</v>
      </c>
      <c r="AM55" s="24">
        <v>1</v>
      </c>
      <c r="AN55" s="24">
        <v>1</v>
      </c>
      <c r="AO55" s="24" t="e">
        <v>#N/A</v>
      </c>
      <c r="AP55" s="24">
        <v>1</v>
      </c>
      <c r="AQ55" s="24">
        <v>1</v>
      </c>
      <c r="AR55" s="24">
        <v>1</v>
      </c>
      <c r="AS55" s="24">
        <v>1</v>
      </c>
      <c r="AT55" s="24" t="e">
        <v>#N/A</v>
      </c>
      <c r="AU55" s="24">
        <v>1</v>
      </c>
      <c r="AV55" s="24">
        <v>1</v>
      </c>
    </row>
    <row r="56" spans="1:48" x14ac:dyDescent="0.2">
      <c r="A56" s="19" t="s">
        <v>65</v>
      </c>
      <c r="C56" s="53" t="s">
        <v>65</v>
      </c>
      <c r="D56" s="24">
        <v>2</v>
      </c>
      <c r="E56" s="24">
        <v>3</v>
      </c>
      <c r="F56" s="24">
        <v>3</v>
      </c>
      <c r="G56" s="24">
        <v>3</v>
      </c>
      <c r="H56" s="24">
        <v>3</v>
      </c>
      <c r="I56" s="24" t="e">
        <v>#N/A</v>
      </c>
      <c r="J56" s="24">
        <v>3</v>
      </c>
      <c r="K56" s="24">
        <v>3</v>
      </c>
      <c r="L56" s="24">
        <v>3</v>
      </c>
      <c r="M56" s="24">
        <v>2</v>
      </c>
      <c r="N56" s="24">
        <v>3</v>
      </c>
      <c r="O56" s="24">
        <v>2</v>
      </c>
      <c r="P56" s="24">
        <v>2</v>
      </c>
      <c r="Q56" s="24">
        <v>2</v>
      </c>
      <c r="R56" s="24">
        <v>2</v>
      </c>
      <c r="S56" s="24">
        <v>3</v>
      </c>
      <c r="T56" s="24">
        <v>2</v>
      </c>
      <c r="U56" s="24">
        <v>2</v>
      </c>
      <c r="V56" s="24">
        <v>4</v>
      </c>
      <c r="W56" s="24" t="e">
        <v>#N/A</v>
      </c>
      <c r="X56" s="24">
        <v>1</v>
      </c>
      <c r="Y56" s="24">
        <v>2</v>
      </c>
      <c r="Z56" s="24">
        <v>2</v>
      </c>
      <c r="AA56" s="24">
        <v>2</v>
      </c>
      <c r="AB56" s="24">
        <v>2</v>
      </c>
      <c r="AC56" s="24">
        <v>2</v>
      </c>
      <c r="AD56" s="24" t="e">
        <v>#N/A</v>
      </c>
      <c r="AE56" s="24">
        <v>2</v>
      </c>
      <c r="AF56" s="24">
        <v>2</v>
      </c>
      <c r="AG56" s="24">
        <v>1</v>
      </c>
      <c r="AH56" s="24">
        <v>2</v>
      </c>
      <c r="AI56" s="24">
        <v>2</v>
      </c>
      <c r="AJ56" s="24">
        <v>2</v>
      </c>
      <c r="AK56" s="24">
        <v>2</v>
      </c>
      <c r="AL56" s="24">
        <v>3</v>
      </c>
      <c r="AM56" s="24">
        <v>3</v>
      </c>
      <c r="AN56" s="24">
        <v>2</v>
      </c>
      <c r="AO56" s="24" t="e">
        <v>#N/A</v>
      </c>
      <c r="AP56" s="24">
        <v>1</v>
      </c>
      <c r="AQ56" s="24">
        <v>2</v>
      </c>
      <c r="AR56" s="24">
        <v>2</v>
      </c>
      <c r="AS56" s="24">
        <v>2</v>
      </c>
      <c r="AT56" s="24" t="e">
        <v>#N/A</v>
      </c>
      <c r="AU56" s="24">
        <v>2</v>
      </c>
      <c r="AV56" s="24">
        <v>1</v>
      </c>
    </row>
    <row r="57" spans="1:48" x14ac:dyDescent="0.2">
      <c r="A57" s="19" t="s">
        <v>66</v>
      </c>
      <c r="C57" s="53" t="s">
        <v>66</v>
      </c>
      <c r="D57" s="24">
        <v>1</v>
      </c>
      <c r="E57" s="24">
        <v>2</v>
      </c>
      <c r="F57" s="24">
        <v>2</v>
      </c>
      <c r="G57" s="24">
        <v>2</v>
      </c>
      <c r="H57" s="24">
        <v>2</v>
      </c>
      <c r="I57" s="24">
        <v>2</v>
      </c>
      <c r="J57" s="24">
        <v>2</v>
      </c>
      <c r="K57" s="24">
        <v>2</v>
      </c>
      <c r="L57" s="24">
        <v>2</v>
      </c>
      <c r="M57" s="24">
        <v>2</v>
      </c>
      <c r="N57" s="24">
        <v>3</v>
      </c>
      <c r="O57" s="24">
        <v>2</v>
      </c>
      <c r="P57" s="24">
        <v>2</v>
      </c>
      <c r="Q57" s="24">
        <v>2</v>
      </c>
      <c r="R57" s="24">
        <v>2</v>
      </c>
      <c r="S57" s="24">
        <v>2</v>
      </c>
      <c r="T57" s="24">
        <v>2</v>
      </c>
      <c r="U57" s="24">
        <v>2</v>
      </c>
      <c r="V57" s="24">
        <v>3</v>
      </c>
      <c r="W57" s="24" t="e">
        <v>#N/A</v>
      </c>
      <c r="X57" s="24">
        <v>3</v>
      </c>
      <c r="Y57" s="24">
        <v>2</v>
      </c>
      <c r="Z57" s="24">
        <v>2</v>
      </c>
      <c r="AA57" s="24">
        <v>2</v>
      </c>
      <c r="AB57" s="24">
        <v>2</v>
      </c>
      <c r="AC57" s="24">
        <v>2</v>
      </c>
      <c r="AD57" s="24">
        <v>2</v>
      </c>
      <c r="AE57" s="24">
        <v>2</v>
      </c>
      <c r="AF57" s="24">
        <v>2</v>
      </c>
      <c r="AG57" s="24">
        <v>2</v>
      </c>
      <c r="AH57" s="24">
        <v>2</v>
      </c>
      <c r="AI57" s="24">
        <v>3</v>
      </c>
      <c r="AJ57" s="24">
        <v>3</v>
      </c>
      <c r="AK57" s="24">
        <v>3</v>
      </c>
      <c r="AL57" s="24">
        <v>2</v>
      </c>
      <c r="AM57" s="24">
        <v>2</v>
      </c>
      <c r="AN57" s="24">
        <v>2</v>
      </c>
      <c r="AO57" s="24" t="e">
        <v>#N/A</v>
      </c>
      <c r="AP57" s="24">
        <v>3</v>
      </c>
      <c r="AQ57" s="24">
        <v>3</v>
      </c>
      <c r="AR57" s="24">
        <v>3</v>
      </c>
      <c r="AS57" s="24">
        <v>2</v>
      </c>
      <c r="AT57" s="24" t="e">
        <v>#N/A</v>
      </c>
      <c r="AU57" s="24">
        <v>2</v>
      </c>
      <c r="AV57" s="24">
        <v>2</v>
      </c>
    </row>
    <row r="58" spans="1:48" x14ac:dyDescent="0.2">
      <c r="A58" s="19" t="s">
        <v>67</v>
      </c>
      <c r="C58" s="53" t="s">
        <v>67</v>
      </c>
      <c r="D58" s="24">
        <v>4</v>
      </c>
      <c r="E58" s="24">
        <v>5</v>
      </c>
      <c r="F58" s="24">
        <v>5</v>
      </c>
      <c r="G58" s="24">
        <v>5</v>
      </c>
      <c r="H58" s="24">
        <v>5</v>
      </c>
      <c r="I58" s="24">
        <v>5</v>
      </c>
      <c r="J58" s="24">
        <v>5</v>
      </c>
      <c r="K58" s="24">
        <v>5</v>
      </c>
      <c r="L58" s="24">
        <v>5</v>
      </c>
      <c r="M58" s="24">
        <v>5</v>
      </c>
      <c r="N58" s="24">
        <v>4</v>
      </c>
      <c r="O58" s="24">
        <v>4</v>
      </c>
      <c r="P58" s="24">
        <v>4</v>
      </c>
      <c r="Q58" s="24">
        <v>4</v>
      </c>
      <c r="R58" s="24">
        <v>5</v>
      </c>
      <c r="S58" s="24">
        <v>4</v>
      </c>
      <c r="T58" s="24">
        <v>4</v>
      </c>
      <c r="U58" s="24">
        <v>4</v>
      </c>
      <c r="V58" s="24">
        <v>4</v>
      </c>
      <c r="W58" s="24">
        <v>4</v>
      </c>
      <c r="X58" s="24">
        <v>4</v>
      </c>
      <c r="Y58" s="24">
        <v>3</v>
      </c>
      <c r="Z58" s="24">
        <v>4</v>
      </c>
      <c r="AA58" s="24">
        <v>3</v>
      </c>
      <c r="AB58" s="24">
        <v>3</v>
      </c>
      <c r="AC58" s="24">
        <v>3</v>
      </c>
      <c r="AD58" s="24">
        <v>3</v>
      </c>
      <c r="AE58" s="24">
        <v>3</v>
      </c>
      <c r="AF58" s="24">
        <v>2</v>
      </c>
      <c r="AG58" s="24">
        <v>3</v>
      </c>
      <c r="AH58" s="24">
        <v>4</v>
      </c>
      <c r="AI58" s="24">
        <v>4</v>
      </c>
      <c r="AJ58" s="24">
        <v>2</v>
      </c>
      <c r="AK58" s="24">
        <v>3</v>
      </c>
      <c r="AL58" s="24">
        <v>3</v>
      </c>
      <c r="AM58" s="24">
        <v>2</v>
      </c>
      <c r="AN58" s="24">
        <v>2</v>
      </c>
      <c r="AO58" s="24" t="e">
        <v>#N/A</v>
      </c>
      <c r="AP58" s="24">
        <v>2</v>
      </c>
      <c r="AQ58" s="24">
        <v>2</v>
      </c>
      <c r="AR58" s="24">
        <v>2</v>
      </c>
      <c r="AS58" s="24">
        <v>3</v>
      </c>
      <c r="AT58" s="24" t="e">
        <v>#N/A</v>
      </c>
      <c r="AU58" s="24">
        <v>3</v>
      </c>
      <c r="AV58" s="24">
        <v>3</v>
      </c>
    </row>
    <row r="59" spans="1:48" x14ac:dyDescent="0.2">
      <c r="A59" s="19" t="s">
        <v>68</v>
      </c>
      <c r="C59" s="53" t="s">
        <v>68</v>
      </c>
      <c r="D59" s="24">
        <v>4</v>
      </c>
      <c r="E59" s="24">
        <v>4</v>
      </c>
      <c r="F59" s="24">
        <v>3</v>
      </c>
      <c r="G59" s="24">
        <v>3</v>
      </c>
      <c r="H59" s="24">
        <v>3</v>
      </c>
      <c r="I59" s="24">
        <v>3</v>
      </c>
      <c r="J59" s="24">
        <v>3</v>
      </c>
      <c r="K59" s="24">
        <v>4</v>
      </c>
      <c r="L59" s="24">
        <v>3</v>
      </c>
      <c r="M59" s="24">
        <v>3</v>
      </c>
      <c r="N59" s="24">
        <v>2</v>
      </c>
      <c r="O59" s="24">
        <v>3</v>
      </c>
      <c r="P59" s="24">
        <v>3</v>
      </c>
      <c r="Q59" s="24">
        <v>2</v>
      </c>
      <c r="R59" s="24">
        <v>3</v>
      </c>
      <c r="S59" s="24">
        <v>2</v>
      </c>
      <c r="T59" s="24">
        <v>3</v>
      </c>
      <c r="U59" s="24">
        <v>3</v>
      </c>
      <c r="V59" s="24">
        <v>3</v>
      </c>
      <c r="W59" s="24">
        <v>3</v>
      </c>
      <c r="X59" s="24">
        <v>3</v>
      </c>
      <c r="Y59" s="24">
        <v>2</v>
      </c>
      <c r="Z59" s="24">
        <v>3</v>
      </c>
      <c r="AA59" s="24">
        <v>3</v>
      </c>
      <c r="AB59" s="24">
        <v>3</v>
      </c>
      <c r="AC59" s="24">
        <v>4</v>
      </c>
      <c r="AD59" s="24">
        <v>2</v>
      </c>
      <c r="AE59" s="24">
        <v>1</v>
      </c>
      <c r="AF59" s="24">
        <v>1</v>
      </c>
      <c r="AG59" s="24">
        <v>2</v>
      </c>
      <c r="AH59" s="24">
        <v>3</v>
      </c>
      <c r="AI59" s="24">
        <v>4</v>
      </c>
      <c r="AJ59" s="24">
        <v>4</v>
      </c>
      <c r="AK59" s="24">
        <v>5</v>
      </c>
      <c r="AL59" s="24">
        <v>3</v>
      </c>
      <c r="AM59" s="24">
        <v>3</v>
      </c>
      <c r="AN59" s="24">
        <v>3</v>
      </c>
      <c r="AO59" s="24" t="e">
        <v>#N/A</v>
      </c>
      <c r="AP59" s="24">
        <v>3</v>
      </c>
      <c r="AQ59" s="24">
        <v>3</v>
      </c>
      <c r="AR59" s="24">
        <v>3</v>
      </c>
      <c r="AS59" s="24">
        <v>3</v>
      </c>
      <c r="AT59" s="24" t="e">
        <v>#N/A</v>
      </c>
      <c r="AU59" s="24">
        <v>3</v>
      </c>
      <c r="AV59" s="24">
        <v>3</v>
      </c>
    </row>
    <row r="60" spans="1:48" x14ac:dyDescent="0.2">
      <c r="A60" s="19" t="s">
        <v>69</v>
      </c>
      <c r="C60" s="53" t="s">
        <v>69</v>
      </c>
      <c r="D60" s="24">
        <v>3</v>
      </c>
      <c r="E60" s="24">
        <v>4</v>
      </c>
      <c r="F60" s="24">
        <v>4</v>
      </c>
      <c r="G60" s="24">
        <v>3</v>
      </c>
      <c r="H60" s="24">
        <v>4</v>
      </c>
      <c r="I60" s="24">
        <v>3</v>
      </c>
      <c r="J60" s="24">
        <v>3</v>
      </c>
      <c r="K60" s="24">
        <v>3</v>
      </c>
      <c r="L60" s="24">
        <v>3</v>
      </c>
      <c r="M60" s="24">
        <v>3</v>
      </c>
      <c r="N60" s="24">
        <v>3</v>
      </c>
      <c r="O60" s="24">
        <v>5</v>
      </c>
      <c r="P60" s="24">
        <v>4</v>
      </c>
      <c r="Q60" s="24">
        <v>3</v>
      </c>
      <c r="R60" s="24">
        <v>4</v>
      </c>
      <c r="S60" s="24">
        <v>4</v>
      </c>
      <c r="T60" s="24">
        <v>4</v>
      </c>
      <c r="U60" s="24">
        <v>4</v>
      </c>
      <c r="V60" s="24">
        <v>5</v>
      </c>
      <c r="W60" s="24">
        <v>2</v>
      </c>
      <c r="X60" s="24">
        <v>3</v>
      </c>
      <c r="Y60" s="24">
        <v>2</v>
      </c>
      <c r="Z60" s="24">
        <v>3</v>
      </c>
      <c r="AA60" s="24">
        <v>3</v>
      </c>
      <c r="AB60" s="24">
        <v>4</v>
      </c>
      <c r="AC60" s="24">
        <v>3</v>
      </c>
      <c r="AD60" s="24">
        <v>3</v>
      </c>
      <c r="AE60" s="24">
        <v>3</v>
      </c>
      <c r="AF60" s="24">
        <v>5</v>
      </c>
      <c r="AG60" s="24">
        <v>4</v>
      </c>
      <c r="AH60" s="24">
        <v>4</v>
      </c>
      <c r="AI60" s="24">
        <v>4</v>
      </c>
      <c r="AJ60" s="24">
        <v>2</v>
      </c>
      <c r="AK60" s="24">
        <v>3</v>
      </c>
      <c r="AL60" s="24">
        <v>2</v>
      </c>
      <c r="AM60" s="24">
        <v>1</v>
      </c>
      <c r="AN60" s="24" t="e">
        <v>#N/A</v>
      </c>
      <c r="AO60" s="24" t="e">
        <v>#N/A</v>
      </c>
      <c r="AP60" s="24">
        <v>2</v>
      </c>
      <c r="AQ60" s="24">
        <v>1</v>
      </c>
      <c r="AR60" s="24">
        <v>2</v>
      </c>
      <c r="AS60" s="24">
        <v>2</v>
      </c>
      <c r="AT60" s="24" t="e">
        <v>#N/A</v>
      </c>
      <c r="AU60" s="24">
        <v>4</v>
      </c>
      <c r="AV60" s="24" t="e">
        <v>#N/A</v>
      </c>
    </row>
    <row r="61" spans="1:48" x14ac:dyDescent="0.2">
      <c r="A61" s="19" t="s">
        <v>70</v>
      </c>
      <c r="C61" s="53" t="s">
        <v>70</v>
      </c>
      <c r="D61" s="24" t="e">
        <v>#N/A</v>
      </c>
      <c r="E61" s="24">
        <v>2</v>
      </c>
      <c r="F61" s="24" t="e">
        <v>#N/A</v>
      </c>
      <c r="G61" s="24">
        <v>2</v>
      </c>
      <c r="H61" s="24">
        <v>4</v>
      </c>
      <c r="I61" s="24">
        <v>4</v>
      </c>
      <c r="J61" s="24">
        <v>4</v>
      </c>
      <c r="K61" s="24">
        <v>4</v>
      </c>
      <c r="L61" s="24">
        <v>4</v>
      </c>
      <c r="M61" s="24">
        <v>3</v>
      </c>
      <c r="N61" s="24">
        <v>3</v>
      </c>
      <c r="O61" s="24">
        <v>3</v>
      </c>
      <c r="P61" s="24">
        <v>4</v>
      </c>
      <c r="Q61" s="24">
        <v>3</v>
      </c>
      <c r="R61" s="24">
        <v>3</v>
      </c>
      <c r="S61" s="24">
        <v>3</v>
      </c>
      <c r="T61" s="24">
        <v>3</v>
      </c>
      <c r="U61" s="24">
        <v>3</v>
      </c>
      <c r="V61" s="24">
        <v>2</v>
      </c>
      <c r="W61" s="24">
        <v>2</v>
      </c>
      <c r="X61" s="24">
        <v>3</v>
      </c>
      <c r="Y61" s="24">
        <v>2</v>
      </c>
      <c r="Z61" s="24">
        <v>2</v>
      </c>
      <c r="AA61" s="24">
        <v>3</v>
      </c>
      <c r="AB61" s="24">
        <v>3</v>
      </c>
      <c r="AC61" s="24">
        <v>2</v>
      </c>
      <c r="AD61" s="24">
        <v>3</v>
      </c>
      <c r="AE61" s="24">
        <v>4</v>
      </c>
      <c r="AF61" s="24">
        <v>3</v>
      </c>
      <c r="AG61" s="24">
        <v>3</v>
      </c>
      <c r="AH61" s="24">
        <v>3</v>
      </c>
      <c r="AI61" s="24">
        <v>3</v>
      </c>
      <c r="AJ61" s="24">
        <v>2</v>
      </c>
      <c r="AK61" s="24">
        <v>4</v>
      </c>
      <c r="AL61" s="24">
        <v>3</v>
      </c>
      <c r="AM61" s="24">
        <v>2</v>
      </c>
      <c r="AN61" s="24">
        <v>2</v>
      </c>
      <c r="AO61" s="24" t="e">
        <v>#N/A</v>
      </c>
      <c r="AP61" s="24">
        <v>3</v>
      </c>
      <c r="AQ61" s="24">
        <v>2</v>
      </c>
      <c r="AR61" s="24">
        <v>3</v>
      </c>
      <c r="AS61" s="24">
        <v>4</v>
      </c>
      <c r="AT61" s="24" t="e">
        <v>#N/A</v>
      </c>
      <c r="AU61" s="24">
        <v>4</v>
      </c>
      <c r="AV61" s="24">
        <v>2</v>
      </c>
    </row>
    <row r="62" spans="1:48" x14ac:dyDescent="0.2">
      <c r="A62" s="19" t="s">
        <v>71</v>
      </c>
      <c r="C62" s="53" t="s">
        <v>71</v>
      </c>
      <c r="D62" s="24">
        <v>3</v>
      </c>
      <c r="E62" s="24">
        <v>2</v>
      </c>
      <c r="F62" s="24">
        <v>2</v>
      </c>
      <c r="G62" s="24">
        <v>2</v>
      </c>
      <c r="H62" s="24">
        <v>2</v>
      </c>
      <c r="I62" s="24">
        <v>2</v>
      </c>
      <c r="J62" s="24">
        <v>2</v>
      </c>
      <c r="K62" s="24">
        <v>2</v>
      </c>
      <c r="L62" s="24">
        <v>2</v>
      </c>
      <c r="M62" s="24">
        <v>2</v>
      </c>
      <c r="N62" s="24">
        <v>2</v>
      </c>
      <c r="O62" s="24">
        <v>2</v>
      </c>
      <c r="P62" s="24">
        <v>2</v>
      </c>
      <c r="Q62" s="24">
        <v>1</v>
      </c>
      <c r="R62" s="24" t="e">
        <v>#N/A</v>
      </c>
      <c r="S62" s="24" t="e">
        <v>#N/A</v>
      </c>
      <c r="T62" s="24">
        <v>2</v>
      </c>
      <c r="U62" s="24">
        <v>2</v>
      </c>
      <c r="V62" s="24">
        <v>1</v>
      </c>
      <c r="W62" s="24">
        <v>1</v>
      </c>
      <c r="X62" s="24">
        <v>1</v>
      </c>
      <c r="Y62" s="24">
        <v>1</v>
      </c>
      <c r="Z62" s="24">
        <v>2</v>
      </c>
      <c r="AA62" s="24">
        <v>2</v>
      </c>
      <c r="AB62" s="24">
        <v>2</v>
      </c>
      <c r="AC62" s="24">
        <v>2</v>
      </c>
      <c r="AD62" s="24">
        <v>2</v>
      </c>
      <c r="AE62" s="24">
        <v>2</v>
      </c>
      <c r="AF62" s="24">
        <v>2</v>
      </c>
      <c r="AG62" s="24">
        <v>2</v>
      </c>
      <c r="AH62" s="24">
        <v>2</v>
      </c>
      <c r="AI62" s="24">
        <v>2</v>
      </c>
      <c r="AJ62" s="24">
        <v>1</v>
      </c>
      <c r="AK62" s="24">
        <v>1</v>
      </c>
      <c r="AL62" s="24">
        <v>1</v>
      </c>
      <c r="AM62" s="24">
        <v>1</v>
      </c>
      <c r="AN62" s="24">
        <v>1</v>
      </c>
      <c r="AO62" s="24" t="e">
        <v>#N/A</v>
      </c>
      <c r="AP62" s="24">
        <v>1</v>
      </c>
      <c r="AQ62" s="24">
        <v>1</v>
      </c>
      <c r="AR62" s="24">
        <v>2</v>
      </c>
      <c r="AS62" s="24">
        <v>2</v>
      </c>
      <c r="AT62" s="24" t="e">
        <v>#N/A</v>
      </c>
      <c r="AU62" s="24">
        <v>1</v>
      </c>
      <c r="AV62" s="24">
        <v>1</v>
      </c>
    </row>
    <row r="63" spans="1:48" x14ac:dyDescent="0.2">
      <c r="A63" s="19" t="s">
        <v>72</v>
      </c>
      <c r="C63" s="53" t="s">
        <v>72</v>
      </c>
      <c r="D63" s="24" t="e">
        <v>#N/A</v>
      </c>
      <c r="E63" s="24" t="e">
        <v>#N/A</v>
      </c>
      <c r="F63" s="24" t="e">
        <v>#N/A</v>
      </c>
      <c r="G63" s="24" t="e">
        <v>#N/A</v>
      </c>
      <c r="H63" s="24" t="e">
        <v>#N/A</v>
      </c>
      <c r="I63" s="24" t="e">
        <v>#N/A</v>
      </c>
      <c r="J63" s="24" t="e">
        <v>#N/A</v>
      </c>
      <c r="K63" s="24" t="e">
        <v>#N/A</v>
      </c>
      <c r="L63" s="24" t="e">
        <v>#N/A</v>
      </c>
      <c r="M63" s="24" t="e">
        <v>#N/A</v>
      </c>
      <c r="N63" s="24" t="e">
        <v>#N/A</v>
      </c>
      <c r="O63" s="24" t="e">
        <v>#N/A</v>
      </c>
      <c r="P63" s="24" t="e">
        <v>#N/A</v>
      </c>
      <c r="Q63" s="24" t="e">
        <v>#N/A</v>
      </c>
      <c r="R63" s="24" t="e">
        <v>#N/A</v>
      </c>
      <c r="S63" s="24" t="e">
        <v>#N/A</v>
      </c>
      <c r="T63" s="24" t="e">
        <v>#N/A</v>
      </c>
      <c r="U63" s="24" t="e">
        <v>#N/A</v>
      </c>
      <c r="V63" s="24" t="e">
        <v>#N/A</v>
      </c>
      <c r="W63" s="24" t="e">
        <v>#N/A</v>
      </c>
      <c r="X63" s="24" t="e">
        <v>#N/A</v>
      </c>
      <c r="Y63" s="24" t="e">
        <v>#N/A</v>
      </c>
      <c r="Z63" s="24" t="e">
        <v>#N/A</v>
      </c>
      <c r="AA63" s="24" t="e">
        <v>#N/A</v>
      </c>
      <c r="AB63" s="24" t="e">
        <v>#N/A</v>
      </c>
      <c r="AC63" s="24" t="e">
        <v>#N/A</v>
      </c>
      <c r="AD63" s="24" t="e">
        <v>#N/A</v>
      </c>
      <c r="AE63" s="24" t="e">
        <v>#N/A</v>
      </c>
      <c r="AF63" s="24" t="e">
        <v>#N/A</v>
      </c>
      <c r="AG63" s="24" t="e">
        <v>#N/A</v>
      </c>
      <c r="AH63" s="24" t="e">
        <v>#N/A</v>
      </c>
      <c r="AI63" s="24" t="e">
        <v>#N/A</v>
      </c>
      <c r="AJ63" s="24" t="e">
        <v>#N/A</v>
      </c>
      <c r="AK63" s="24" t="e">
        <v>#N/A</v>
      </c>
      <c r="AL63" s="24" t="e">
        <v>#N/A</v>
      </c>
      <c r="AM63" s="24" t="e">
        <v>#N/A</v>
      </c>
      <c r="AN63" s="24" t="e">
        <v>#N/A</v>
      </c>
      <c r="AO63" s="24" t="e">
        <v>#N/A</v>
      </c>
      <c r="AP63" s="24" t="e">
        <v>#N/A</v>
      </c>
      <c r="AQ63" s="24" t="e">
        <v>#N/A</v>
      </c>
      <c r="AR63" s="24" t="e">
        <v>#N/A</v>
      </c>
      <c r="AS63" s="24" t="e">
        <v>#N/A</v>
      </c>
      <c r="AT63" s="24" t="e">
        <v>#N/A</v>
      </c>
      <c r="AU63" s="24" t="e">
        <v>#N/A</v>
      </c>
      <c r="AV63" s="24" t="e">
        <v>#N/A</v>
      </c>
    </row>
    <row r="64" spans="1:48" x14ac:dyDescent="0.2">
      <c r="A64" s="19" t="s">
        <v>73</v>
      </c>
      <c r="C64" s="53" t="s">
        <v>73</v>
      </c>
      <c r="D64" s="24">
        <v>4</v>
      </c>
      <c r="E64" s="24">
        <v>3</v>
      </c>
      <c r="F64" s="24">
        <v>3</v>
      </c>
      <c r="G64" s="24">
        <v>3</v>
      </c>
      <c r="H64" s="24">
        <v>4</v>
      </c>
      <c r="I64" s="24">
        <v>4</v>
      </c>
      <c r="J64" s="24">
        <v>4</v>
      </c>
      <c r="K64" s="24">
        <v>3</v>
      </c>
      <c r="L64" s="24">
        <v>3</v>
      </c>
      <c r="M64" s="24">
        <v>3</v>
      </c>
      <c r="N64" s="24">
        <v>3</v>
      </c>
      <c r="O64" s="24">
        <v>4</v>
      </c>
      <c r="P64" s="24">
        <v>4</v>
      </c>
      <c r="Q64" s="24">
        <v>4</v>
      </c>
      <c r="R64" s="24">
        <v>4</v>
      </c>
      <c r="S64" s="24">
        <v>4</v>
      </c>
      <c r="T64" s="24">
        <v>5</v>
      </c>
      <c r="U64" s="24">
        <v>5</v>
      </c>
      <c r="V64" s="24">
        <v>5</v>
      </c>
      <c r="W64" s="24">
        <v>4</v>
      </c>
      <c r="X64" s="24">
        <v>5</v>
      </c>
      <c r="Y64" s="24">
        <v>4</v>
      </c>
      <c r="Z64" s="24">
        <v>4</v>
      </c>
      <c r="AA64" s="24">
        <v>3</v>
      </c>
      <c r="AB64" s="24">
        <v>4</v>
      </c>
      <c r="AC64" s="24">
        <v>4</v>
      </c>
      <c r="AD64" s="24">
        <v>4</v>
      </c>
      <c r="AE64" s="24">
        <v>4</v>
      </c>
      <c r="AF64" s="24">
        <v>3</v>
      </c>
      <c r="AG64" s="24">
        <v>3</v>
      </c>
      <c r="AH64" s="24">
        <v>3</v>
      </c>
      <c r="AI64" s="24">
        <v>4</v>
      </c>
      <c r="AJ64" s="24">
        <v>4</v>
      </c>
      <c r="AK64" s="24">
        <v>4</v>
      </c>
      <c r="AL64" s="24">
        <v>4</v>
      </c>
      <c r="AM64" s="24">
        <v>4</v>
      </c>
      <c r="AN64" s="24">
        <v>4</v>
      </c>
      <c r="AO64" s="24" t="e">
        <v>#N/A</v>
      </c>
      <c r="AP64" s="24">
        <v>4</v>
      </c>
      <c r="AQ64" s="24">
        <v>4</v>
      </c>
      <c r="AR64" s="24">
        <v>4</v>
      </c>
      <c r="AS64" s="24">
        <v>3</v>
      </c>
      <c r="AT64" s="24" t="e">
        <v>#N/A</v>
      </c>
      <c r="AU64" s="24">
        <v>4</v>
      </c>
      <c r="AV64" s="24">
        <v>3</v>
      </c>
    </row>
    <row r="65" spans="1:48" x14ac:dyDescent="0.2">
      <c r="A65" s="19" t="s">
        <v>74</v>
      </c>
      <c r="C65" s="53" t="s">
        <v>74</v>
      </c>
      <c r="D65" s="24">
        <v>4</v>
      </c>
      <c r="E65" s="24">
        <v>4</v>
      </c>
      <c r="F65" s="24">
        <v>4</v>
      </c>
      <c r="G65" s="24">
        <v>3</v>
      </c>
      <c r="H65" s="24">
        <v>4</v>
      </c>
      <c r="I65" s="24">
        <v>5</v>
      </c>
      <c r="J65" s="24">
        <v>4</v>
      </c>
      <c r="K65" s="24">
        <v>4</v>
      </c>
      <c r="L65" s="24">
        <v>5</v>
      </c>
      <c r="M65" s="24">
        <v>4</v>
      </c>
      <c r="N65" s="24">
        <v>3</v>
      </c>
      <c r="O65" s="24">
        <v>3</v>
      </c>
      <c r="P65" s="24">
        <v>3</v>
      </c>
      <c r="Q65" s="24">
        <v>3</v>
      </c>
      <c r="R65" s="24">
        <v>4</v>
      </c>
      <c r="S65" s="24">
        <v>4</v>
      </c>
      <c r="T65" s="24">
        <v>5</v>
      </c>
      <c r="U65" s="24">
        <v>4</v>
      </c>
      <c r="V65" s="24">
        <v>4</v>
      </c>
      <c r="W65" s="24">
        <v>4</v>
      </c>
      <c r="X65" s="24">
        <v>4</v>
      </c>
      <c r="Y65" s="24">
        <v>3</v>
      </c>
      <c r="Z65" s="24">
        <v>4</v>
      </c>
      <c r="AA65" s="24">
        <v>4</v>
      </c>
      <c r="AB65" s="24">
        <v>4</v>
      </c>
      <c r="AC65" s="24">
        <v>4</v>
      </c>
      <c r="AD65" s="24">
        <v>4</v>
      </c>
      <c r="AE65" s="24">
        <v>5</v>
      </c>
      <c r="AF65" s="24">
        <v>4</v>
      </c>
      <c r="AG65" s="24">
        <v>3</v>
      </c>
      <c r="AH65" s="24">
        <v>3</v>
      </c>
      <c r="AI65" s="24">
        <v>3</v>
      </c>
      <c r="AJ65" s="24">
        <v>3</v>
      </c>
      <c r="AK65" s="24">
        <v>4</v>
      </c>
      <c r="AL65" s="24">
        <v>3</v>
      </c>
      <c r="AM65" s="24">
        <v>3</v>
      </c>
      <c r="AN65" s="24">
        <v>3</v>
      </c>
      <c r="AO65" s="24" t="e">
        <v>#N/A</v>
      </c>
      <c r="AP65" s="24">
        <v>3</v>
      </c>
      <c r="AQ65" s="24">
        <v>3</v>
      </c>
      <c r="AR65" s="24">
        <v>3</v>
      </c>
      <c r="AS65" s="24">
        <v>3</v>
      </c>
      <c r="AT65" s="24" t="e">
        <v>#N/A</v>
      </c>
      <c r="AU65" s="24">
        <v>3</v>
      </c>
      <c r="AV65" s="24">
        <v>3</v>
      </c>
    </row>
    <row r="66" spans="1:48" x14ac:dyDescent="0.2">
      <c r="A66" s="19" t="s">
        <v>190</v>
      </c>
      <c r="C66" s="19" t="s">
        <v>190</v>
      </c>
      <c r="D66" s="24">
        <v>4</v>
      </c>
      <c r="E66" s="24">
        <v>3</v>
      </c>
      <c r="F66" s="24" t="e">
        <v>#N/A</v>
      </c>
      <c r="G66" s="24">
        <v>3</v>
      </c>
      <c r="H66" s="24">
        <v>5</v>
      </c>
      <c r="I66" s="24">
        <v>4</v>
      </c>
      <c r="J66" s="24">
        <v>5</v>
      </c>
      <c r="K66" s="24">
        <v>5</v>
      </c>
      <c r="L66" s="24">
        <v>5</v>
      </c>
      <c r="M66" s="24">
        <v>5</v>
      </c>
      <c r="N66" s="24">
        <v>4</v>
      </c>
      <c r="O66" s="24">
        <v>5</v>
      </c>
      <c r="P66" s="24">
        <v>5</v>
      </c>
      <c r="Q66" s="24">
        <v>4</v>
      </c>
      <c r="R66" s="24">
        <v>4</v>
      </c>
      <c r="S66" s="24">
        <v>4</v>
      </c>
      <c r="T66" s="24">
        <v>4</v>
      </c>
      <c r="U66" s="24">
        <v>3</v>
      </c>
      <c r="V66" s="24">
        <v>4</v>
      </c>
      <c r="W66" s="24">
        <v>5</v>
      </c>
      <c r="X66" s="24">
        <v>4</v>
      </c>
      <c r="Y66" s="24">
        <v>4</v>
      </c>
      <c r="Z66" s="24">
        <v>4</v>
      </c>
      <c r="AA66" s="24">
        <v>4</v>
      </c>
      <c r="AB66" s="24">
        <v>3</v>
      </c>
      <c r="AC66" s="24">
        <v>3</v>
      </c>
      <c r="AD66" s="24">
        <v>3</v>
      </c>
      <c r="AE66" s="24">
        <v>3</v>
      </c>
      <c r="AF66" s="24">
        <v>4</v>
      </c>
      <c r="AG66" s="24">
        <v>3</v>
      </c>
      <c r="AH66" s="24">
        <v>4</v>
      </c>
      <c r="AI66" s="24">
        <v>4</v>
      </c>
      <c r="AJ66" s="24">
        <v>4</v>
      </c>
      <c r="AK66" s="24">
        <v>4</v>
      </c>
      <c r="AL66" s="24">
        <v>4</v>
      </c>
      <c r="AM66" s="24">
        <v>4</v>
      </c>
      <c r="AN66" s="24">
        <v>4</v>
      </c>
      <c r="AO66" s="24" t="e">
        <v>#N/A</v>
      </c>
      <c r="AP66" s="24">
        <v>3</v>
      </c>
      <c r="AQ66" s="24">
        <v>3</v>
      </c>
      <c r="AR66" s="24">
        <v>4</v>
      </c>
      <c r="AS66" s="24">
        <v>4</v>
      </c>
      <c r="AT66" s="24">
        <v>5</v>
      </c>
      <c r="AU66" s="24">
        <v>4</v>
      </c>
      <c r="AV66" s="24">
        <v>5</v>
      </c>
    </row>
    <row r="67" spans="1:48" x14ac:dyDescent="0.2">
      <c r="A67" s="19" t="s">
        <v>76</v>
      </c>
      <c r="C67" s="53" t="s">
        <v>76</v>
      </c>
      <c r="D67" s="24">
        <v>4</v>
      </c>
      <c r="E67" s="24">
        <v>4</v>
      </c>
      <c r="F67" s="24">
        <v>4</v>
      </c>
      <c r="G67" s="24">
        <v>4</v>
      </c>
      <c r="H67" s="24">
        <v>4</v>
      </c>
      <c r="I67" s="24">
        <v>4</v>
      </c>
      <c r="J67" s="24">
        <v>4</v>
      </c>
      <c r="K67" s="24">
        <v>4</v>
      </c>
      <c r="L67" s="24">
        <v>5</v>
      </c>
      <c r="M67" s="24">
        <v>5</v>
      </c>
      <c r="N67" s="24">
        <v>4</v>
      </c>
      <c r="O67" s="24">
        <v>5</v>
      </c>
      <c r="P67" s="24">
        <v>5</v>
      </c>
      <c r="Q67" s="24">
        <v>4</v>
      </c>
      <c r="R67" s="24">
        <v>5</v>
      </c>
      <c r="S67" s="24">
        <v>5</v>
      </c>
      <c r="T67" s="24">
        <v>5</v>
      </c>
      <c r="U67" s="24">
        <v>5</v>
      </c>
      <c r="V67" s="24">
        <v>5</v>
      </c>
      <c r="W67" s="24">
        <v>5</v>
      </c>
      <c r="X67" s="24">
        <v>5</v>
      </c>
      <c r="Y67" s="24">
        <v>5</v>
      </c>
      <c r="Z67" s="24">
        <v>5</v>
      </c>
      <c r="AA67" s="24">
        <v>5</v>
      </c>
      <c r="AB67" s="24">
        <v>5</v>
      </c>
      <c r="AC67" s="24">
        <v>4</v>
      </c>
      <c r="AD67" s="24">
        <v>4</v>
      </c>
      <c r="AE67" s="24">
        <v>5</v>
      </c>
      <c r="AF67" s="24">
        <v>5</v>
      </c>
      <c r="AG67" s="24">
        <v>5</v>
      </c>
      <c r="AH67" s="24">
        <v>5</v>
      </c>
      <c r="AI67" s="24">
        <v>5</v>
      </c>
      <c r="AJ67" s="24">
        <v>5</v>
      </c>
      <c r="AK67" s="24">
        <v>5</v>
      </c>
      <c r="AL67" s="24">
        <v>5</v>
      </c>
      <c r="AM67" s="24">
        <v>5</v>
      </c>
      <c r="AN67" s="24">
        <v>4</v>
      </c>
      <c r="AO67" s="24" t="e">
        <v>#N/A</v>
      </c>
      <c r="AP67" s="24">
        <v>5</v>
      </c>
      <c r="AQ67" s="24">
        <v>5</v>
      </c>
      <c r="AR67" s="24">
        <v>5</v>
      </c>
      <c r="AS67" s="24">
        <v>5</v>
      </c>
      <c r="AT67" s="24">
        <v>5</v>
      </c>
      <c r="AU67" s="24">
        <v>5</v>
      </c>
      <c r="AV67" s="24">
        <v>5</v>
      </c>
    </row>
    <row r="68" spans="1:48" x14ac:dyDescent="0.2">
      <c r="A68" s="19" t="s">
        <v>77</v>
      </c>
      <c r="C68" s="53" t="s">
        <v>77</v>
      </c>
      <c r="D68" s="24">
        <v>1</v>
      </c>
      <c r="E68" s="24">
        <v>1</v>
      </c>
      <c r="F68" s="24">
        <v>1</v>
      </c>
      <c r="G68" s="24">
        <v>1</v>
      </c>
      <c r="H68" s="24">
        <v>1</v>
      </c>
      <c r="I68" s="24">
        <v>1</v>
      </c>
      <c r="J68" s="24">
        <v>1</v>
      </c>
      <c r="K68" s="24">
        <v>1</v>
      </c>
      <c r="L68" s="24">
        <v>2</v>
      </c>
      <c r="M68" s="24">
        <v>2</v>
      </c>
      <c r="N68" s="24">
        <v>1</v>
      </c>
      <c r="O68" s="24">
        <v>1</v>
      </c>
      <c r="P68" s="24">
        <v>1</v>
      </c>
      <c r="Q68" s="24">
        <v>1</v>
      </c>
      <c r="R68" s="24">
        <v>1</v>
      </c>
      <c r="S68" s="24">
        <v>1</v>
      </c>
      <c r="T68" s="24">
        <v>1</v>
      </c>
      <c r="U68" s="24">
        <v>1</v>
      </c>
      <c r="V68" s="24" t="e">
        <v>#N/A</v>
      </c>
      <c r="W68" s="24" t="e">
        <v>#N/A</v>
      </c>
      <c r="X68" s="24">
        <v>1</v>
      </c>
      <c r="Y68" s="24" t="e">
        <v>#N/A</v>
      </c>
      <c r="Z68" s="24">
        <v>1</v>
      </c>
      <c r="AA68" s="24">
        <v>1</v>
      </c>
      <c r="AB68" s="24">
        <v>1</v>
      </c>
      <c r="AC68" s="24">
        <v>1</v>
      </c>
      <c r="AD68" s="24">
        <v>1</v>
      </c>
      <c r="AE68" s="24">
        <v>1</v>
      </c>
      <c r="AF68" s="24">
        <v>2</v>
      </c>
      <c r="AG68" s="24">
        <v>1</v>
      </c>
      <c r="AH68" s="24">
        <v>1</v>
      </c>
      <c r="AI68" s="24">
        <v>1</v>
      </c>
      <c r="AJ68" s="24">
        <v>1</v>
      </c>
      <c r="AK68" s="24">
        <v>1</v>
      </c>
      <c r="AL68" s="24">
        <v>1</v>
      </c>
      <c r="AM68" s="24">
        <v>1</v>
      </c>
      <c r="AN68" s="24">
        <v>1</v>
      </c>
      <c r="AO68" s="24" t="e">
        <v>#N/A</v>
      </c>
      <c r="AP68" s="24">
        <v>1</v>
      </c>
      <c r="AQ68" s="24">
        <v>1</v>
      </c>
      <c r="AR68" s="24">
        <v>1</v>
      </c>
      <c r="AS68" s="24">
        <v>1</v>
      </c>
      <c r="AT68" s="24" t="e">
        <v>#N/A</v>
      </c>
      <c r="AU68" s="24">
        <v>1</v>
      </c>
      <c r="AV68" s="24">
        <v>1</v>
      </c>
    </row>
    <row r="69" spans="1:48" x14ac:dyDescent="0.2">
      <c r="A69" s="19" t="s">
        <v>78</v>
      </c>
      <c r="C69" s="53" t="s">
        <v>78</v>
      </c>
      <c r="D69" s="24">
        <v>4</v>
      </c>
      <c r="E69" s="24">
        <v>2</v>
      </c>
      <c r="F69" s="24">
        <v>3</v>
      </c>
      <c r="G69" s="24">
        <v>2</v>
      </c>
      <c r="H69" s="24">
        <v>2</v>
      </c>
      <c r="I69" s="24">
        <v>2</v>
      </c>
      <c r="J69" s="24">
        <v>2</v>
      </c>
      <c r="K69" s="24">
        <v>2</v>
      </c>
      <c r="L69" s="24">
        <v>3</v>
      </c>
      <c r="M69" s="24">
        <v>3</v>
      </c>
      <c r="N69" s="24">
        <v>3</v>
      </c>
      <c r="O69" s="24">
        <v>3</v>
      </c>
      <c r="P69" s="24">
        <v>4</v>
      </c>
      <c r="Q69" s="24">
        <v>4</v>
      </c>
      <c r="R69" s="24">
        <v>4</v>
      </c>
      <c r="S69" s="24">
        <v>4</v>
      </c>
      <c r="T69" s="24">
        <v>4</v>
      </c>
      <c r="U69" s="24">
        <v>4</v>
      </c>
      <c r="V69" s="24">
        <v>4</v>
      </c>
      <c r="W69" s="24">
        <v>4</v>
      </c>
      <c r="X69" s="24">
        <v>4</v>
      </c>
      <c r="Y69" s="24">
        <v>4</v>
      </c>
      <c r="Z69" s="24">
        <v>4</v>
      </c>
      <c r="AA69" s="24">
        <v>4</v>
      </c>
      <c r="AB69" s="24">
        <v>4</v>
      </c>
      <c r="AC69" s="24">
        <v>4</v>
      </c>
      <c r="AD69" s="24">
        <v>5</v>
      </c>
      <c r="AE69" s="24">
        <v>5</v>
      </c>
      <c r="AF69" s="24">
        <v>5</v>
      </c>
      <c r="AG69" s="24">
        <v>4</v>
      </c>
      <c r="AH69" s="24">
        <v>4</v>
      </c>
      <c r="AI69" s="24">
        <v>4</v>
      </c>
      <c r="AJ69" s="24">
        <v>5</v>
      </c>
      <c r="AK69" s="24">
        <v>5</v>
      </c>
      <c r="AL69" s="24">
        <v>4</v>
      </c>
      <c r="AM69" s="24">
        <v>4</v>
      </c>
      <c r="AN69" s="24">
        <v>4</v>
      </c>
      <c r="AO69" s="24" t="e">
        <v>#N/A</v>
      </c>
      <c r="AP69" s="24">
        <v>4</v>
      </c>
      <c r="AQ69" s="24">
        <v>4</v>
      </c>
      <c r="AR69" s="24">
        <v>4</v>
      </c>
      <c r="AS69" s="24">
        <v>4</v>
      </c>
      <c r="AT69" s="24">
        <v>4</v>
      </c>
      <c r="AU69" s="24">
        <v>3</v>
      </c>
      <c r="AV69" s="24">
        <v>4</v>
      </c>
    </row>
    <row r="70" spans="1:48" x14ac:dyDescent="0.2">
      <c r="A70" s="19" t="s">
        <v>79</v>
      </c>
      <c r="C70" s="53" t="s">
        <v>79</v>
      </c>
      <c r="D70" s="24">
        <v>1</v>
      </c>
      <c r="E70" s="24">
        <v>2</v>
      </c>
      <c r="F70" s="24">
        <v>1</v>
      </c>
      <c r="G70" s="24">
        <v>2</v>
      </c>
      <c r="H70" s="24">
        <v>2</v>
      </c>
      <c r="I70" s="24">
        <v>2</v>
      </c>
      <c r="J70" s="24">
        <v>2</v>
      </c>
      <c r="K70" s="24">
        <v>2</v>
      </c>
      <c r="L70" s="24">
        <v>2</v>
      </c>
      <c r="M70" s="24">
        <v>2</v>
      </c>
      <c r="N70" s="24">
        <v>2</v>
      </c>
      <c r="O70" s="24">
        <v>2</v>
      </c>
      <c r="P70" s="24">
        <v>3</v>
      </c>
      <c r="Q70" s="24">
        <v>2</v>
      </c>
      <c r="R70" s="24">
        <v>2</v>
      </c>
      <c r="S70" s="24">
        <v>2</v>
      </c>
      <c r="T70" s="24">
        <v>2</v>
      </c>
      <c r="U70" s="24" t="e">
        <v>#N/A</v>
      </c>
      <c r="V70" s="24">
        <v>2</v>
      </c>
      <c r="W70" s="24">
        <v>2</v>
      </c>
      <c r="X70" s="24">
        <v>1</v>
      </c>
      <c r="Y70" s="24" t="e">
        <v>#N/A</v>
      </c>
      <c r="Z70" s="24">
        <v>2</v>
      </c>
      <c r="AA70" s="24">
        <v>2</v>
      </c>
      <c r="AB70" s="24">
        <v>2</v>
      </c>
      <c r="AC70" s="24">
        <v>2</v>
      </c>
      <c r="AD70" s="24">
        <v>2</v>
      </c>
      <c r="AE70" s="24">
        <v>2</v>
      </c>
      <c r="AF70" s="24">
        <v>2</v>
      </c>
      <c r="AG70" s="24">
        <v>2</v>
      </c>
      <c r="AH70" s="24">
        <v>1</v>
      </c>
      <c r="AI70" s="24">
        <v>2</v>
      </c>
      <c r="AJ70" s="24">
        <v>2</v>
      </c>
      <c r="AK70" s="24">
        <v>3</v>
      </c>
      <c r="AL70" s="24">
        <v>2</v>
      </c>
      <c r="AM70" s="24">
        <v>2</v>
      </c>
      <c r="AN70" s="24">
        <v>1</v>
      </c>
      <c r="AO70" s="24" t="e">
        <v>#N/A</v>
      </c>
      <c r="AP70" s="24">
        <v>2</v>
      </c>
      <c r="AQ70" s="24">
        <v>2</v>
      </c>
      <c r="AR70" s="24">
        <v>2</v>
      </c>
      <c r="AS70" s="24">
        <v>2</v>
      </c>
      <c r="AT70" s="24" t="e">
        <v>#N/A</v>
      </c>
      <c r="AU70" s="24">
        <v>2</v>
      </c>
      <c r="AV70" s="24">
        <v>2</v>
      </c>
    </row>
    <row r="71" spans="1:48" x14ac:dyDescent="0.2">
      <c r="A71" s="19" t="s">
        <v>80</v>
      </c>
      <c r="C71" s="53" t="s">
        <v>80</v>
      </c>
      <c r="D71" s="24">
        <v>2</v>
      </c>
      <c r="E71" s="24">
        <v>2</v>
      </c>
      <c r="F71" s="24" t="e">
        <v>#N/A</v>
      </c>
      <c r="G71" s="24" t="e">
        <v>#N/A</v>
      </c>
      <c r="H71" s="24" t="e">
        <v>#N/A</v>
      </c>
      <c r="I71" s="24" t="e">
        <v>#N/A</v>
      </c>
      <c r="J71" s="24" t="e">
        <v>#N/A</v>
      </c>
      <c r="K71" s="24" t="e">
        <v>#N/A</v>
      </c>
      <c r="L71" s="24">
        <v>2</v>
      </c>
      <c r="M71" s="24">
        <v>2</v>
      </c>
      <c r="N71" s="24">
        <v>2</v>
      </c>
      <c r="O71" s="24">
        <v>1</v>
      </c>
      <c r="P71" s="24">
        <v>3</v>
      </c>
      <c r="Q71" s="24">
        <v>2</v>
      </c>
      <c r="R71" s="24">
        <v>2</v>
      </c>
      <c r="S71" s="24">
        <v>1</v>
      </c>
      <c r="T71" s="24">
        <v>3</v>
      </c>
      <c r="U71" s="24">
        <v>2</v>
      </c>
      <c r="V71" s="24">
        <v>1</v>
      </c>
      <c r="W71" s="24">
        <v>3</v>
      </c>
      <c r="X71" s="24">
        <v>1</v>
      </c>
      <c r="Y71" s="24">
        <v>2</v>
      </c>
      <c r="Z71" s="24">
        <v>3</v>
      </c>
      <c r="AA71" s="24">
        <v>3</v>
      </c>
      <c r="AB71" s="24">
        <v>3</v>
      </c>
      <c r="AC71" s="24">
        <v>4</v>
      </c>
      <c r="AD71" s="24">
        <v>3</v>
      </c>
      <c r="AE71" s="24">
        <v>4</v>
      </c>
      <c r="AF71" s="24">
        <v>3</v>
      </c>
      <c r="AG71" s="24">
        <v>3</v>
      </c>
      <c r="AH71" s="24">
        <v>3</v>
      </c>
      <c r="AI71" s="24">
        <v>3</v>
      </c>
      <c r="AJ71" s="24">
        <v>4</v>
      </c>
      <c r="AK71" s="24">
        <v>4</v>
      </c>
      <c r="AL71" s="24">
        <v>4</v>
      </c>
      <c r="AM71" s="24">
        <v>3</v>
      </c>
      <c r="AN71" s="24">
        <v>3</v>
      </c>
      <c r="AO71" s="24" t="e">
        <v>#N/A</v>
      </c>
      <c r="AP71" s="24">
        <v>3</v>
      </c>
      <c r="AQ71" s="24">
        <v>3</v>
      </c>
      <c r="AR71" s="24">
        <v>3</v>
      </c>
      <c r="AS71" s="24">
        <v>3</v>
      </c>
      <c r="AT71" s="24" t="e">
        <v>#N/A</v>
      </c>
      <c r="AU71" s="24">
        <v>3</v>
      </c>
      <c r="AV71" s="24" t="e">
        <v>#N/A</v>
      </c>
    </row>
    <row r="72" spans="1:48" x14ac:dyDescent="0.2">
      <c r="A72" s="19" t="s">
        <v>81</v>
      </c>
      <c r="C72" s="53" t="s">
        <v>81</v>
      </c>
      <c r="D72" s="24">
        <v>1</v>
      </c>
      <c r="E72" s="24">
        <v>1</v>
      </c>
      <c r="F72" s="24">
        <v>1</v>
      </c>
      <c r="G72" s="24">
        <v>1</v>
      </c>
      <c r="H72" s="24" t="e">
        <v>#N/A</v>
      </c>
      <c r="I72" s="24" t="e">
        <v>#N/A</v>
      </c>
      <c r="J72" s="24">
        <v>1</v>
      </c>
      <c r="K72" s="24">
        <v>2</v>
      </c>
      <c r="L72" s="24">
        <v>1</v>
      </c>
      <c r="M72" s="24">
        <v>1</v>
      </c>
      <c r="N72" s="24">
        <v>1</v>
      </c>
      <c r="O72" s="24">
        <v>1</v>
      </c>
      <c r="P72" s="24">
        <v>2</v>
      </c>
      <c r="Q72" s="24">
        <v>1</v>
      </c>
      <c r="R72" s="24">
        <v>1</v>
      </c>
      <c r="S72" s="24">
        <v>1</v>
      </c>
      <c r="T72" s="24">
        <v>1</v>
      </c>
      <c r="U72" s="24">
        <v>1</v>
      </c>
      <c r="V72" s="24">
        <v>2</v>
      </c>
      <c r="W72" s="24">
        <v>2</v>
      </c>
      <c r="X72" s="24">
        <v>2</v>
      </c>
      <c r="Y72" s="24">
        <v>1</v>
      </c>
      <c r="Z72" s="24">
        <v>1</v>
      </c>
      <c r="AA72" s="24">
        <v>1</v>
      </c>
      <c r="AB72" s="24">
        <v>1</v>
      </c>
      <c r="AC72" s="24">
        <v>2</v>
      </c>
      <c r="AD72" s="24">
        <v>2</v>
      </c>
      <c r="AE72" s="24">
        <v>2</v>
      </c>
      <c r="AF72" s="24">
        <v>1</v>
      </c>
      <c r="AG72" s="24">
        <v>1</v>
      </c>
      <c r="AH72" s="24">
        <v>1</v>
      </c>
      <c r="AI72" s="24">
        <v>1</v>
      </c>
      <c r="AJ72" s="24">
        <v>1</v>
      </c>
      <c r="AK72" s="24">
        <v>1</v>
      </c>
      <c r="AL72" s="24">
        <v>2</v>
      </c>
      <c r="AM72" s="24">
        <v>1</v>
      </c>
      <c r="AN72" s="24">
        <v>2</v>
      </c>
      <c r="AO72" s="24" t="e">
        <v>#N/A</v>
      </c>
      <c r="AP72" s="24">
        <v>2</v>
      </c>
      <c r="AQ72" s="24">
        <v>1</v>
      </c>
      <c r="AR72" s="24">
        <v>1</v>
      </c>
      <c r="AS72" s="24">
        <v>1</v>
      </c>
      <c r="AT72" s="24" t="e">
        <v>#N/A</v>
      </c>
      <c r="AU72" s="24">
        <v>1</v>
      </c>
      <c r="AV72" s="24">
        <v>1</v>
      </c>
    </row>
    <row r="73" spans="1:48" x14ac:dyDescent="0.2">
      <c r="A73" s="19" t="s">
        <v>82</v>
      </c>
      <c r="C73" s="53" t="s">
        <v>82</v>
      </c>
      <c r="D73" s="24">
        <v>2</v>
      </c>
      <c r="E73" s="24" t="e">
        <v>#N/A</v>
      </c>
      <c r="F73" s="24">
        <v>3</v>
      </c>
      <c r="G73" s="24">
        <v>3</v>
      </c>
      <c r="H73" s="24">
        <v>3</v>
      </c>
      <c r="I73" s="24">
        <v>3</v>
      </c>
      <c r="J73" s="24" t="e">
        <v>#N/A</v>
      </c>
      <c r="K73" s="24" t="e">
        <v>#N/A</v>
      </c>
      <c r="L73" s="24">
        <v>2</v>
      </c>
      <c r="M73" s="24">
        <v>3</v>
      </c>
      <c r="N73" s="24">
        <v>3</v>
      </c>
      <c r="O73" s="24">
        <v>3</v>
      </c>
      <c r="P73" s="24">
        <v>3</v>
      </c>
      <c r="Q73" s="24">
        <v>3</v>
      </c>
      <c r="R73" s="24">
        <v>3</v>
      </c>
      <c r="S73" s="24">
        <v>3</v>
      </c>
      <c r="T73" s="24">
        <v>2</v>
      </c>
      <c r="U73" s="24">
        <v>2</v>
      </c>
      <c r="V73" s="24">
        <v>3</v>
      </c>
      <c r="W73" s="24">
        <v>3</v>
      </c>
      <c r="X73" s="24">
        <v>3</v>
      </c>
      <c r="Y73" s="24">
        <v>2</v>
      </c>
      <c r="Z73" s="24">
        <v>3</v>
      </c>
      <c r="AA73" s="24">
        <v>3</v>
      </c>
      <c r="AB73" s="24">
        <v>3</v>
      </c>
      <c r="AC73" s="24">
        <v>3</v>
      </c>
      <c r="AD73" s="24">
        <v>3</v>
      </c>
      <c r="AE73" s="24">
        <v>2</v>
      </c>
      <c r="AF73" s="24">
        <v>2</v>
      </c>
      <c r="AG73" s="24">
        <v>3</v>
      </c>
      <c r="AH73" s="24">
        <v>3</v>
      </c>
      <c r="AI73" s="24">
        <v>3</v>
      </c>
      <c r="AJ73" s="24">
        <v>4</v>
      </c>
      <c r="AK73" s="24">
        <v>3</v>
      </c>
      <c r="AL73" s="24">
        <v>4</v>
      </c>
      <c r="AM73" s="24">
        <v>3</v>
      </c>
      <c r="AN73" s="24">
        <v>3</v>
      </c>
      <c r="AO73" s="24" t="e">
        <v>#N/A</v>
      </c>
      <c r="AP73" s="24">
        <v>3</v>
      </c>
      <c r="AQ73" s="24">
        <v>3</v>
      </c>
      <c r="AR73" s="24">
        <v>3</v>
      </c>
      <c r="AS73" s="24">
        <v>2</v>
      </c>
      <c r="AT73" s="24">
        <v>3</v>
      </c>
      <c r="AU73" s="24">
        <v>2</v>
      </c>
      <c r="AV73" s="24">
        <v>2</v>
      </c>
    </row>
    <row r="74" spans="1:48" x14ac:dyDescent="0.2">
      <c r="A74" s="19" t="s">
        <v>83</v>
      </c>
      <c r="C74" s="53" t="s">
        <v>83</v>
      </c>
      <c r="D74" s="24" t="e">
        <v>#N/A</v>
      </c>
      <c r="E74" s="24" t="e">
        <v>#N/A</v>
      </c>
      <c r="F74" s="24" t="e">
        <v>#N/A</v>
      </c>
      <c r="G74" s="24" t="e">
        <v>#N/A</v>
      </c>
      <c r="H74" s="24" t="e">
        <v>#N/A</v>
      </c>
      <c r="I74" s="24" t="e">
        <v>#N/A</v>
      </c>
      <c r="J74" s="24" t="e">
        <v>#N/A</v>
      </c>
      <c r="K74" s="24" t="e">
        <v>#N/A</v>
      </c>
      <c r="L74" s="24" t="e">
        <v>#N/A</v>
      </c>
      <c r="M74" s="24" t="e">
        <v>#N/A</v>
      </c>
      <c r="N74" s="24" t="e">
        <v>#N/A</v>
      </c>
      <c r="O74" s="24" t="e">
        <v>#N/A</v>
      </c>
      <c r="P74" s="24" t="e">
        <v>#N/A</v>
      </c>
      <c r="Q74" s="24" t="e">
        <v>#N/A</v>
      </c>
      <c r="R74" s="24" t="e">
        <v>#N/A</v>
      </c>
      <c r="S74" s="24" t="e">
        <v>#N/A</v>
      </c>
      <c r="T74" s="24" t="e">
        <v>#N/A</v>
      </c>
      <c r="U74" s="24">
        <v>1</v>
      </c>
      <c r="V74" s="24">
        <v>1</v>
      </c>
      <c r="W74" s="24">
        <v>2</v>
      </c>
      <c r="X74" s="24">
        <v>2</v>
      </c>
      <c r="Y74" s="24">
        <v>2</v>
      </c>
      <c r="Z74" s="24">
        <v>2</v>
      </c>
      <c r="AA74" s="24">
        <v>2</v>
      </c>
      <c r="AB74" s="24">
        <v>3</v>
      </c>
      <c r="AC74" s="24">
        <v>3</v>
      </c>
      <c r="AD74" s="24">
        <v>3</v>
      </c>
      <c r="AE74" s="24">
        <v>1</v>
      </c>
      <c r="AF74" s="24">
        <v>2</v>
      </c>
      <c r="AG74" s="24">
        <v>2</v>
      </c>
      <c r="AH74" s="24">
        <v>2</v>
      </c>
      <c r="AI74" s="24">
        <v>2</v>
      </c>
      <c r="AJ74" s="24">
        <v>3</v>
      </c>
      <c r="AK74" s="24">
        <v>3</v>
      </c>
      <c r="AL74" s="24">
        <v>3</v>
      </c>
      <c r="AM74" s="24">
        <v>3</v>
      </c>
      <c r="AN74" s="24">
        <v>3</v>
      </c>
      <c r="AO74" s="24" t="e">
        <v>#N/A</v>
      </c>
      <c r="AP74" s="24">
        <v>3</v>
      </c>
      <c r="AQ74" s="24">
        <v>2</v>
      </c>
      <c r="AR74" s="24">
        <v>3</v>
      </c>
      <c r="AS74" s="24">
        <v>2</v>
      </c>
      <c r="AT74" s="24" t="e">
        <v>#N/A</v>
      </c>
      <c r="AU74" s="24">
        <v>3</v>
      </c>
      <c r="AV74" s="24">
        <v>3</v>
      </c>
    </row>
    <row r="75" spans="1:48" x14ac:dyDescent="0.2">
      <c r="A75" s="19" t="s">
        <v>84</v>
      </c>
      <c r="C75" s="53" t="s">
        <v>84</v>
      </c>
      <c r="D75" s="24">
        <v>2</v>
      </c>
      <c r="E75" s="24">
        <v>2</v>
      </c>
      <c r="F75" s="24">
        <v>3</v>
      </c>
      <c r="G75" s="24">
        <v>2</v>
      </c>
      <c r="H75" s="24" t="e">
        <v>#N/A</v>
      </c>
      <c r="I75" s="24">
        <v>2</v>
      </c>
      <c r="J75" s="24">
        <v>3</v>
      </c>
      <c r="K75" s="24">
        <v>3</v>
      </c>
      <c r="L75" s="24">
        <v>4</v>
      </c>
      <c r="M75" s="24">
        <v>2</v>
      </c>
      <c r="N75" s="24">
        <v>3</v>
      </c>
      <c r="O75" s="24">
        <v>3</v>
      </c>
      <c r="P75" s="24">
        <v>3</v>
      </c>
      <c r="Q75" s="24">
        <v>2</v>
      </c>
      <c r="R75" s="24">
        <v>3</v>
      </c>
      <c r="S75" s="24">
        <v>3</v>
      </c>
      <c r="T75" s="24">
        <v>4</v>
      </c>
      <c r="U75" s="24">
        <v>3</v>
      </c>
      <c r="V75" s="24">
        <v>4</v>
      </c>
      <c r="W75" s="24">
        <v>4</v>
      </c>
      <c r="X75" s="24">
        <v>3</v>
      </c>
      <c r="Y75" s="24">
        <v>4</v>
      </c>
      <c r="Z75" s="24">
        <v>3</v>
      </c>
      <c r="AA75" s="24">
        <v>3</v>
      </c>
      <c r="AB75" s="24">
        <v>3</v>
      </c>
      <c r="AC75" s="24">
        <v>3</v>
      </c>
      <c r="AD75" s="24">
        <v>4</v>
      </c>
      <c r="AE75" s="24">
        <v>3</v>
      </c>
      <c r="AF75" s="24">
        <v>3</v>
      </c>
      <c r="AG75" s="24">
        <v>3</v>
      </c>
      <c r="AH75" s="24">
        <v>3</v>
      </c>
      <c r="AI75" s="24">
        <v>4</v>
      </c>
      <c r="AJ75" s="24">
        <v>4</v>
      </c>
      <c r="AK75" s="24">
        <v>3</v>
      </c>
      <c r="AL75" s="24">
        <v>3</v>
      </c>
      <c r="AM75" s="24">
        <v>2</v>
      </c>
      <c r="AN75" s="24" t="e">
        <v>#N/A</v>
      </c>
      <c r="AO75" s="24" t="e">
        <v>#N/A</v>
      </c>
      <c r="AP75" s="24">
        <v>4</v>
      </c>
      <c r="AQ75" s="24">
        <v>3</v>
      </c>
      <c r="AR75" s="24">
        <v>3</v>
      </c>
      <c r="AS75" s="24">
        <v>3</v>
      </c>
      <c r="AT75" s="24" t="e">
        <v>#N/A</v>
      </c>
      <c r="AU75" s="24">
        <v>3</v>
      </c>
      <c r="AV75" s="24">
        <v>4</v>
      </c>
    </row>
    <row r="76" spans="1:48" x14ac:dyDescent="0.2">
      <c r="A76" s="19" t="s">
        <v>191</v>
      </c>
      <c r="C76" s="19" t="s">
        <v>191</v>
      </c>
      <c r="D76" s="24">
        <v>3</v>
      </c>
      <c r="E76" s="24">
        <v>3</v>
      </c>
      <c r="F76" s="24">
        <v>3</v>
      </c>
      <c r="G76" s="24">
        <v>3</v>
      </c>
      <c r="H76" s="24">
        <v>3</v>
      </c>
      <c r="I76" s="24">
        <v>3</v>
      </c>
      <c r="J76" s="24">
        <v>3</v>
      </c>
      <c r="K76" s="24">
        <v>4</v>
      </c>
      <c r="L76" s="24">
        <v>3</v>
      </c>
      <c r="M76" s="24">
        <v>3</v>
      </c>
      <c r="N76" s="24">
        <v>3</v>
      </c>
      <c r="O76" s="24">
        <v>3</v>
      </c>
      <c r="P76" s="24">
        <v>3</v>
      </c>
      <c r="Q76" s="24">
        <v>3</v>
      </c>
      <c r="R76" s="24">
        <v>3</v>
      </c>
      <c r="S76" s="24">
        <v>3</v>
      </c>
      <c r="T76" s="24">
        <v>3</v>
      </c>
      <c r="U76" s="24">
        <v>2</v>
      </c>
      <c r="V76" s="24">
        <v>3</v>
      </c>
      <c r="W76" s="24">
        <v>3</v>
      </c>
      <c r="X76" s="24">
        <v>3</v>
      </c>
      <c r="Y76" s="24">
        <v>2</v>
      </c>
      <c r="Z76" s="24">
        <v>2</v>
      </c>
      <c r="AA76" s="24">
        <v>2</v>
      </c>
      <c r="AB76" s="24">
        <v>2</v>
      </c>
      <c r="AC76" s="24">
        <v>2</v>
      </c>
      <c r="AD76" s="24">
        <v>3</v>
      </c>
      <c r="AE76" s="24">
        <v>2</v>
      </c>
      <c r="AF76" s="24">
        <v>2</v>
      </c>
      <c r="AG76" s="24">
        <v>2</v>
      </c>
      <c r="AH76" s="24">
        <v>2</v>
      </c>
      <c r="AI76" s="24">
        <v>2</v>
      </c>
      <c r="AJ76" s="24">
        <v>2</v>
      </c>
      <c r="AK76" s="24">
        <v>3</v>
      </c>
      <c r="AL76" s="24">
        <v>1</v>
      </c>
      <c r="AM76" s="24">
        <v>1</v>
      </c>
      <c r="AN76" s="24">
        <v>2</v>
      </c>
      <c r="AO76" s="24" t="e">
        <v>#N/A</v>
      </c>
      <c r="AP76" s="24">
        <v>2</v>
      </c>
      <c r="AQ76" s="24">
        <v>1</v>
      </c>
      <c r="AR76" s="24">
        <v>2</v>
      </c>
      <c r="AS76" s="24">
        <v>2</v>
      </c>
      <c r="AT76" s="24" t="e">
        <v>#N/A</v>
      </c>
      <c r="AU76" s="24">
        <v>1</v>
      </c>
      <c r="AV76" s="24">
        <v>1</v>
      </c>
    </row>
    <row r="77" spans="1:48" x14ac:dyDescent="0.2">
      <c r="A77" s="19" t="s">
        <v>86</v>
      </c>
      <c r="C77" s="53" t="s">
        <v>86</v>
      </c>
      <c r="D77" s="24">
        <v>1</v>
      </c>
      <c r="E77" s="24" t="e">
        <v>#N/A</v>
      </c>
      <c r="F77" s="24" t="e">
        <v>#N/A</v>
      </c>
      <c r="G77" s="24" t="e">
        <v>#N/A</v>
      </c>
      <c r="H77" s="24" t="e">
        <v>#N/A</v>
      </c>
      <c r="I77" s="24" t="e">
        <v>#N/A</v>
      </c>
      <c r="J77" s="24" t="e">
        <v>#N/A</v>
      </c>
      <c r="K77" s="24">
        <v>3</v>
      </c>
      <c r="L77" s="24">
        <v>2</v>
      </c>
      <c r="M77" s="24">
        <v>3</v>
      </c>
      <c r="N77" s="24">
        <v>2</v>
      </c>
      <c r="O77" s="24">
        <v>2</v>
      </c>
      <c r="P77" s="24">
        <v>1</v>
      </c>
      <c r="Q77" s="24">
        <v>2</v>
      </c>
      <c r="R77" s="24">
        <v>5</v>
      </c>
      <c r="S77" s="24">
        <v>4</v>
      </c>
      <c r="T77" s="24">
        <v>3</v>
      </c>
      <c r="U77" s="24">
        <v>3</v>
      </c>
      <c r="V77" s="24">
        <v>3</v>
      </c>
      <c r="W77" s="24">
        <v>3</v>
      </c>
      <c r="X77" s="24">
        <v>2</v>
      </c>
      <c r="Y77" s="24">
        <v>2</v>
      </c>
      <c r="Z77" s="24">
        <v>2</v>
      </c>
      <c r="AA77" s="24">
        <v>2</v>
      </c>
      <c r="AB77" s="24">
        <v>2</v>
      </c>
      <c r="AC77" s="24">
        <v>2</v>
      </c>
      <c r="AD77" s="24">
        <v>2</v>
      </c>
      <c r="AE77" s="24">
        <v>2</v>
      </c>
      <c r="AF77" s="24">
        <v>2</v>
      </c>
      <c r="AG77" s="24">
        <v>2</v>
      </c>
      <c r="AH77" s="24">
        <v>2</v>
      </c>
      <c r="AI77" s="24">
        <v>2</v>
      </c>
      <c r="AJ77" s="24">
        <v>1</v>
      </c>
      <c r="AK77" s="24">
        <v>2</v>
      </c>
      <c r="AL77" s="24">
        <v>2</v>
      </c>
      <c r="AM77" s="24">
        <v>2</v>
      </c>
      <c r="AN77" s="24">
        <v>2</v>
      </c>
      <c r="AO77" s="24" t="e">
        <v>#N/A</v>
      </c>
      <c r="AP77" s="24">
        <v>2</v>
      </c>
      <c r="AQ77" s="24">
        <v>3</v>
      </c>
      <c r="AR77" s="24">
        <v>2</v>
      </c>
      <c r="AS77" s="24">
        <v>2</v>
      </c>
      <c r="AT77" s="24">
        <v>2</v>
      </c>
      <c r="AU77" s="24">
        <v>2</v>
      </c>
      <c r="AV77" s="24">
        <v>2</v>
      </c>
    </row>
    <row r="78" spans="1:48" x14ac:dyDescent="0.2">
      <c r="A78" s="19" t="s">
        <v>177</v>
      </c>
      <c r="C78" s="53" t="s">
        <v>320</v>
      </c>
      <c r="D78" s="24" t="e">
        <v>#N/A</v>
      </c>
      <c r="E78" s="24" t="e">
        <v>#N/A</v>
      </c>
      <c r="F78" s="24" t="e">
        <v>#N/A</v>
      </c>
      <c r="G78" s="24" t="e">
        <v>#N/A</v>
      </c>
      <c r="H78" s="24" t="e">
        <v>#N/A</v>
      </c>
      <c r="I78" s="24" t="e">
        <v>#N/A</v>
      </c>
      <c r="J78" s="24" t="e">
        <v>#N/A</v>
      </c>
      <c r="K78" s="24" t="e">
        <v>#N/A</v>
      </c>
      <c r="L78" s="24" t="e">
        <v>#N/A</v>
      </c>
      <c r="M78" s="24" t="e">
        <v>#N/A</v>
      </c>
      <c r="N78" s="24" t="e">
        <v>#N/A</v>
      </c>
      <c r="O78" s="24" t="e">
        <v>#N/A</v>
      </c>
      <c r="P78" s="24" t="e">
        <v>#N/A</v>
      </c>
      <c r="Q78" s="24" t="e">
        <v>#N/A</v>
      </c>
      <c r="R78" s="24" t="e">
        <v>#N/A</v>
      </c>
      <c r="S78" s="24" t="e">
        <v>#N/A</v>
      </c>
      <c r="T78" s="24" t="e">
        <v>#N/A</v>
      </c>
      <c r="U78" s="24">
        <v>1</v>
      </c>
      <c r="V78" s="24">
        <v>2</v>
      </c>
      <c r="W78" s="24">
        <v>2</v>
      </c>
      <c r="X78" s="24">
        <v>2</v>
      </c>
      <c r="Y78" s="24">
        <v>2</v>
      </c>
      <c r="Z78" s="24">
        <v>2</v>
      </c>
      <c r="AA78" s="24">
        <v>3</v>
      </c>
      <c r="AB78" s="24">
        <v>2</v>
      </c>
      <c r="AC78" s="24">
        <v>2</v>
      </c>
      <c r="AD78" s="24">
        <v>2</v>
      </c>
      <c r="AE78" s="24">
        <v>2</v>
      </c>
      <c r="AF78" s="24">
        <v>2</v>
      </c>
      <c r="AG78" s="24">
        <v>2</v>
      </c>
      <c r="AH78" s="24">
        <v>3</v>
      </c>
      <c r="AI78" s="24">
        <v>3</v>
      </c>
      <c r="AJ78" s="24">
        <v>1</v>
      </c>
      <c r="AK78" s="24">
        <v>2</v>
      </c>
      <c r="AL78" s="24">
        <v>4</v>
      </c>
      <c r="AM78" s="24">
        <v>3</v>
      </c>
      <c r="AN78" s="24">
        <v>3</v>
      </c>
      <c r="AO78" s="24" t="e">
        <v>#N/A</v>
      </c>
      <c r="AP78" s="24">
        <v>3</v>
      </c>
      <c r="AQ78" s="24">
        <v>3</v>
      </c>
      <c r="AR78" s="24">
        <v>3</v>
      </c>
      <c r="AS78" s="24">
        <v>3</v>
      </c>
      <c r="AT78" s="24" t="e">
        <v>#N/A</v>
      </c>
      <c r="AU78" s="24">
        <v>2</v>
      </c>
      <c r="AV78" s="24">
        <v>3</v>
      </c>
    </row>
    <row r="79" spans="1:48" x14ac:dyDescent="0.2">
      <c r="A79" s="19" t="s">
        <v>192</v>
      </c>
      <c r="C79" s="19" t="s">
        <v>192</v>
      </c>
      <c r="D79" s="24">
        <v>4</v>
      </c>
      <c r="E79" s="24">
        <v>4</v>
      </c>
      <c r="F79" s="24">
        <v>4</v>
      </c>
      <c r="G79" s="24">
        <v>4</v>
      </c>
      <c r="H79" s="24">
        <v>3</v>
      </c>
      <c r="I79" s="24">
        <v>3</v>
      </c>
      <c r="J79" s="24">
        <v>3</v>
      </c>
      <c r="K79" s="24">
        <v>3</v>
      </c>
      <c r="L79" s="24">
        <v>3</v>
      </c>
      <c r="M79" s="24">
        <v>3</v>
      </c>
      <c r="N79" s="24">
        <v>4</v>
      </c>
      <c r="O79" s="24">
        <v>3</v>
      </c>
      <c r="P79" s="24">
        <v>3</v>
      </c>
      <c r="Q79" s="24">
        <v>2</v>
      </c>
      <c r="R79" s="24">
        <v>2</v>
      </c>
      <c r="S79" s="24">
        <v>2</v>
      </c>
      <c r="T79" s="24">
        <v>2</v>
      </c>
      <c r="U79" s="24">
        <v>2</v>
      </c>
      <c r="V79" s="24" t="e">
        <v>#N/A</v>
      </c>
      <c r="W79" s="24">
        <v>1</v>
      </c>
      <c r="X79" s="24">
        <v>1</v>
      </c>
      <c r="Y79" s="24" t="e">
        <v>#N/A</v>
      </c>
      <c r="Z79" s="24">
        <v>3</v>
      </c>
      <c r="AA79" s="24">
        <v>2</v>
      </c>
      <c r="AB79" s="24">
        <v>3</v>
      </c>
      <c r="AC79" s="24">
        <v>3</v>
      </c>
      <c r="AD79" s="24">
        <v>3</v>
      </c>
      <c r="AE79" s="24">
        <v>3</v>
      </c>
      <c r="AF79" s="24">
        <v>3</v>
      </c>
      <c r="AG79" s="24">
        <v>3</v>
      </c>
      <c r="AH79" s="24">
        <v>3</v>
      </c>
      <c r="AI79" s="24">
        <v>3</v>
      </c>
      <c r="AJ79" s="24">
        <v>1</v>
      </c>
      <c r="AK79" s="24">
        <v>2</v>
      </c>
      <c r="AL79" s="24">
        <v>2</v>
      </c>
      <c r="AM79" s="24">
        <v>2</v>
      </c>
      <c r="AN79" s="24">
        <v>2</v>
      </c>
      <c r="AO79" s="24" t="e">
        <v>#N/A</v>
      </c>
      <c r="AP79" s="24">
        <v>2</v>
      </c>
      <c r="AQ79" s="24">
        <v>2</v>
      </c>
      <c r="AR79" s="24">
        <v>2</v>
      </c>
      <c r="AS79" s="24">
        <v>2</v>
      </c>
      <c r="AT79" s="24" t="e">
        <v>#N/A</v>
      </c>
      <c r="AU79" s="24">
        <v>2</v>
      </c>
      <c r="AV79" s="24" t="e">
        <v>#N/A</v>
      </c>
    </row>
    <row r="80" spans="1:48" x14ac:dyDescent="0.2">
      <c r="A80" s="19" t="s">
        <v>88</v>
      </c>
      <c r="C80" s="53" t="s">
        <v>88</v>
      </c>
      <c r="D80" s="24" t="e">
        <v>#N/A</v>
      </c>
      <c r="E80" s="24" t="e">
        <v>#N/A</v>
      </c>
      <c r="F80" s="24" t="e">
        <v>#N/A</v>
      </c>
      <c r="G80" s="24" t="e">
        <v>#N/A</v>
      </c>
      <c r="H80" s="24" t="e">
        <v>#N/A</v>
      </c>
      <c r="I80" s="24" t="e">
        <v>#N/A</v>
      </c>
      <c r="J80" s="24" t="e">
        <v>#N/A</v>
      </c>
      <c r="K80" s="24" t="e">
        <v>#N/A</v>
      </c>
      <c r="L80" s="24" t="e">
        <v>#N/A</v>
      </c>
      <c r="M80" s="24" t="e">
        <v>#N/A</v>
      </c>
      <c r="N80" s="24" t="e">
        <v>#N/A</v>
      </c>
      <c r="O80" s="24" t="e">
        <v>#N/A</v>
      </c>
      <c r="P80" s="24" t="e">
        <v>#N/A</v>
      </c>
      <c r="Q80" s="24" t="e">
        <v>#N/A</v>
      </c>
      <c r="R80" s="24" t="e">
        <v>#N/A</v>
      </c>
      <c r="S80" s="24" t="e">
        <v>#N/A</v>
      </c>
      <c r="T80" s="24" t="e">
        <v>#N/A</v>
      </c>
      <c r="U80" s="24">
        <v>1</v>
      </c>
      <c r="V80" s="24">
        <v>1</v>
      </c>
      <c r="W80" s="24">
        <v>2</v>
      </c>
      <c r="X80" s="24">
        <v>2</v>
      </c>
      <c r="Y80" s="24" t="e">
        <v>#N/A</v>
      </c>
      <c r="Z80" s="24" t="e">
        <v>#N/A</v>
      </c>
      <c r="AA80" s="24">
        <v>1</v>
      </c>
      <c r="AB80" s="24">
        <v>1</v>
      </c>
      <c r="AC80" s="24">
        <v>2</v>
      </c>
      <c r="AD80" s="24">
        <v>1</v>
      </c>
      <c r="AE80" s="24">
        <v>1</v>
      </c>
      <c r="AF80" s="24">
        <v>1</v>
      </c>
      <c r="AG80" s="24">
        <v>2</v>
      </c>
      <c r="AH80" s="24">
        <v>1</v>
      </c>
      <c r="AI80" s="24">
        <v>1</v>
      </c>
      <c r="AJ80" s="24">
        <v>2</v>
      </c>
      <c r="AK80" s="24">
        <v>2</v>
      </c>
      <c r="AL80" s="24" t="e">
        <v>#N/A</v>
      </c>
      <c r="AM80" s="24" t="e">
        <v>#N/A</v>
      </c>
      <c r="AN80" s="24">
        <v>1</v>
      </c>
      <c r="AO80" s="24" t="e">
        <v>#N/A</v>
      </c>
      <c r="AP80" s="24">
        <v>2</v>
      </c>
      <c r="AQ80" s="24">
        <v>1</v>
      </c>
      <c r="AR80" s="24">
        <v>1</v>
      </c>
      <c r="AS80" s="24">
        <v>1</v>
      </c>
      <c r="AT80" s="24" t="e">
        <v>#N/A</v>
      </c>
      <c r="AU80" s="24">
        <v>1</v>
      </c>
      <c r="AV80" s="24">
        <v>1</v>
      </c>
    </row>
    <row r="81" spans="1:48" x14ac:dyDescent="0.2">
      <c r="A81" s="19" t="s">
        <v>89</v>
      </c>
      <c r="C81" s="53" t="s">
        <v>89</v>
      </c>
      <c r="D81" s="24" t="e">
        <v>#N/A</v>
      </c>
      <c r="E81" s="24" t="e">
        <v>#N/A</v>
      </c>
      <c r="F81" s="24" t="e">
        <v>#N/A</v>
      </c>
      <c r="G81" s="24" t="e">
        <v>#N/A</v>
      </c>
      <c r="H81" s="24" t="e">
        <v>#N/A</v>
      </c>
      <c r="I81" s="24" t="e">
        <v>#N/A</v>
      </c>
      <c r="J81" s="24" t="e">
        <v>#N/A</v>
      </c>
      <c r="K81" s="24" t="e">
        <v>#N/A</v>
      </c>
      <c r="L81" s="24" t="e">
        <v>#N/A</v>
      </c>
      <c r="M81" s="24" t="e">
        <v>#N/A</v>
      </c>
      <c r="N81" s="24" t="e">
        <v>#N/A</v>
      </c>
      <c r="O81" s="24" t="e">
        <v>#N/A</v>
      </c>
      <c r="P81" s="24" t="e">
        <v>#N/A</v>
      </c>
      <c r="Q81" s="24">
        <v>3</v>
      </c>
      <c r="R81" s="24">
        <v>4</v>
      </c>
      <c r="S81" s="24">
        <v>3</v>
      </c>
      <c r="T81" s="24">
        <v>4</v>
      </c>
      <c r="U81" s="24">
        <v>3</v>
      </c>
      <c r="V81" s="24">
        <v>4</v>
      </c>
      <c r="W81" s="24">
        <v>4</v>
      </c>
      <c r="X81" s="24">
        <v>3</v>
      </c>
      <c r="Y81" s="24">
        <v>4</v>
      </c>
      <c r="Z81" s="24">
        <v>3</v>
      </c>
      <c r="AA81" s="24">
        <v>3</v>
      </c>
      <c r="AB81" s="24">
        <v>3</v>
      </c>
      <c r="AC81" s="24">
        <v>3</v>
      </c>
      <c r="AD81" s="24">
        <v>3</v>
      </c>
      <c r="AE81" s="24">
        <v>3</v>
      </c>
      <c r="AF81" s="24">
        <v>3</v>
      </c>
      <c r="AG81" s="24">
        <v>3</v>
      </c>
      <c r="AH81" s="24">
        <v>3</v>
      </c>
      <c r="AI81" s="24">
        <v>4</v>
      </c>
      <c r="AJ81" s="24">
        <v>3</v>
      </c>
      <c r="AK81" s="24">
        <v>2</v>
      </c>
      <c r="AL81" s="24">
        <v>2</v>
      </c>
      <c r="AM81" s="24">
        <v>2</v>
      </c>
      <c r="AN81" s="24">
        <v>3</v>
      </c>
      <c r="AO81" s="24" t="e">
        <v>#N/A</v>
      </c>
      <c r="AP81" s="24">
        <v>3</v>
      </c>
      <c r="AQ81" s="24">
        <v>2</v>
      </c>
      <c r="AR81" s="24">
        <v>2</v>
      </c>
      <c r="AS81" s="24">
        <v>3</v>
      </c>
      <c r="AT81" s="24">
        <v>2</v>
      </c>
      <c r="AU81" s="24">
        <v>3</v>
      </c>
      <c r="AV81" s="24">
        <v>3</v>
      </c>
    </row>
    <row r="82" spans="1:48" x14ac:dyDescent="0.2">
      <c r="A82" s="19" t="s">
        <v>90</v>
      </c>
      <c r="C82" s="53" t="s">
        <v>90</v>
      </c>
      <c r="D82" s="24">
        <v>2</v>
      </c>
      <c r="E82" s="24">
        <v>2</v>
      </c>
      <c r="F82" s="24">
        <v>2</v>
      </c>
      <c r="G82" s="24">
        <v>3</v>
      </c>
      <c r="H82" s="24">
        <v>2</v>
      </c>
      <c r="I82" s="24">
        <v>3</v>
      </c>
      <c r="J82" s="24">
        <v>3</v>
      </c>
      <c r="K82" s="24">
        <v>2</v>
      </c>
      <c r="L82" s="24">
        <v>2</v>
      </c>
      <c r="M82" s="24">
        <v>3</v>
      </c>
      <c r="N82" s="24">
        <v>3</v>
      </c>
      <c r="O82" s="24">
        <v>2</v>
      </c>
      <c r="P82" s="24">
        <v>3</v>
      </c>
      <c r="Q82" s="24">
        <v>2</v>
      </c>
      <c r="R82" s="24">
        <v>2</v>
      </c>
      <c r="S82" s="24">
        <v>3</v>
      </c>
      <c r="T82" s="24" t="e">
        <v>#N/A</v>
      </c>
      <c r="U82" s="24">
        <v>2</v>
      </c>
      <c r="V82" s="24">
        <v>3</v>
      </c>
      <c r="W82" s="24">
        <v>2</v>
      </c>
      <c r="X82" s="24">
        <v>2</v>
      </c>
      <c r="Y82" s="24">
        <v>2</v>
      </c>
      <c r="Z82" s="24">
        <v>3</v>
      </c>
      <c r="AA82" s="24">
        <v>2</v>
      </c>
      <c r="AB82" s="24">
        <v>2</v>
      </c>
      <c r="AC82" s="24">
        <v>2</v>
      </c>
      <c r="AD82" s="24" t="e">
        <v>#N/A</v>
      </c>
      <c r="AE82" s="24" t="e">
        <v>#N/A</v>
      </c>
      <c r="AF82" s="24" t="e">
        <v>#N/A</v>
      </c>
      <c r="AG82" s="24" t="e">
        <v>#N/A</v>
      </c>
      <c r="AH82" s="24" t="e">
        <v>#N/A</v>
      </c>
      <c r="AI82" s="24" t="e">
        <v>#N/A</v>
      </c>
      <c r="AJ82" s="24" t="e">
        <v>#N/A</v>
      </c>
      <c r="AK82" s="24" t="e">
        <v>#N/A</v>
      </c>
      <c r="AL82" s="24" t="e">
        <v>#N/A</v>
      </c>
      <c r="AM82" s="24" t="e">
        <v>#N/A</v>
      </c>
      <c r="AN82" s="24" t="e">
        <v>#N/A</v>
      </c>
      <c r="AO82" s="24" t="e">
        <v>#N/A</v>
      </c>
      <c r="AP82" s="24" t="e">
        <v>#N/A</v>
      </c>
      <c r="AQ82" s="24">
        <v>3</v>
      </c>
      <c r="AR82" s="24">
        <v>3</v>
      </c>
      <c r="AS82" s="24">
        <v>3</v>
      </c>
      <c r="AT82" s="24" t="e">
        <v>#N/A</v>
      </c>
      <c r="AU82" s="24">
        <v>2</v>
      </c>
      <c r="AV82" s="24">
        <v>1</v>
      </c>
    </row>
    <row r="83" spans="1:48" x14ac:dyDescent="0.2">
      <c r="A83" s="19" t="s">
        <v>91</v>
      </c>
      <c r="C83" s="53" t="s">
        <v>91</v>
      </c>
      <c r="D83" s="24" t="e">
        <v>#N/A</v>
      </c>
      <c r="E83" s="24" t="e">
        <v>#N/A</v>
      </c>
      <c r="F83" s="24" t="e">
        <v>#N/A</v>
      </c>
      <c r="G83" s="24">
        <v>3</v>
      </c>
      <c r="H83" s="24">
        <v>3</v>
      </c>
      <c r="I83" s="24">
        <v>3</v>
      </c>
      <c r="J83" s="24">
        <v>3</v>
      </c>
      <c r="K83" s="24">
        <v>3</v>
      </c>
      <c r="L83" s="24">
        <v>2</v>
      </c>
      <c r="M83" s="24">
        <v>3</v>
      </c>
      <c r="N83" s="24">
        <v>3</v>
      </c>
      <c r="O83" s="24">
        <v>2</v>
      </c>
      <c r="P83" s="24">
        <v>3</v>
      </c>
      <c r="Q83" s="24">
        <v>4</v>
      </c>
      <c r="R83" s="24">
        <v>5</v>
      </c>
      <c r="S83" s="24">
        <v>4</v>
      </c>
      <c r="T83" s="24">
        <v>4</v>
      </c>
      <c r="U83" s="24">
        <v>5</v>
      </c>
      <c r="V83" s="24">
        <v>5</v>
      </c>
      <c r="W83" s="24">
        <v>5</v>
      </c>
      <c r="X83" s="24">
        <v>5</v>
      </c>
      <c r="Y83" s="24">
        <v>2</v>
      </c>
      <c r="Z83" s="24">
        <v>3</v>
      </c>
      <c r="AA83" s="24">
        <v>5</v>
      </c>
      <c r="AB83" s="24">
        <v>4</v>
      </c>
      <c r="AC83" s="24">
        <v>5</v>
      </c>
      <c r="AD83" s="24">
        <v>5</v>
      </c>
      <c r="AE83" s="24">
        <v>5</v>
      </c>
      <c r="AF83" s="24">
        <v>3</v>
      </c>
      <c r="AG83" s="24">
        <v>3</v>
      </c>
      <c r="AH83" s="24">
        <v>3</v>
      </c>
      <c r="AI83" s="24">
        <v>3</v>
      </c>
      <c r="AJ83" s="24">
        <v>2</v>
      </c>
      <c r="AK83" s="24">
        <v>2</v>
      </c>
      <c r="AL83" s="24">
        <v>3</v>
      </c>
      <c r="AM83" s="24">
        <v>2</v>
      </c>
      <c r="AN83" s="24">
        <v>2</v>
      </c>
      <c r="AO83" s="24" t="e">
        <v>#N/A</v>
      </c>
      <c r="AP83" s="24" t="e">
        <v>#N/A</v>
      </c>
      <c r="AQ83" s="24" t="e">
        <v>#N/A</v>
      </c>
      <c r="AR83" s="24" t="e">
        <v>#N/A</v>
      </c>
      <c r="AS83" s="24">
        <v>1</v>
      </c>
      <c r="AT83" s="24" t="e">
        <v>#N/A</v>
      </c>
      <c r="AU83" s="24" t="e">
        <v>#N/A</v>
      </c>
      <c r="AV83" s="24" t="e">
        <v>#N/A</v>
      </c>
    </row>
    <row r="84" spans="1:48" x14ac:dyDescent="0.2">
      <c r="A84" s="19" t="s">
        <v>92</v>
      </c>
      <c r="C84" s="53" t="s">
        <v>92</v>
      </c>
      <c r="D84" s="24" t="e">
        <v>#N/A</v>
      </c>
      <c r="E84" s="24" t="e">
        <v>#N/A</v>
      </c>
      <c r="F84" s="24" t="e">
        <v>#N/A</v>
      </c>
      <c r="G84" s="24" t="e">
        <v>#N/A</v>
      </c>
      <c r="H84" s="24" t="e">
        <v>#N/A</v>
      </c>
      <c r="I84" s="24" t="e">
        <v>#N/A</v>
      </c>
      <c r="J84" s="24" t="e">
        <v>#N/A</v>
      </c>
      <c r="K84" s="24" t="e">
        <v>#N/A</v>
      </c>
      <c r="L84" s="24" t="e">
        <v>#N/A</v>
      </c>
      <c r="M84" s="24" t="e">
        <v>#N/A</v>
      </c>
      <c r="N84" s="24" t="e">
        <v>#N/A</v>
      </c>
      <c r="O84" s="24" t="e">
        <v>#N/A</v>
      </c>
      <c r="P84" s="24" t="e">
        <v>#N/A</v>
      </c>
      <c r="Q84" s="24" t="e">
        <v>#N/A</v>
      </c>
      <c r="R84" s="24" t="e">
        <v>#N/A</v>
      </c>
      <c r="S84" s="24" t="e">
        <v>#N/A</v>
      </c>
      <c r="T84" s="24">
        <v>1</v>
      </c>
      <c r="U84" s="24">
        <v>1</v>
      </c>
      <c r="V84" s="24">
        <v>1</v>
      </c>
      <c r="W84" s="24">
        <v>1</v>
      </c>
      <c r="X84" s="24">
        <v>1</v>
      </c>
      <c r="Y84" s="24" t="e">
        <v>#N/A</v>
      </c>
      <c r="Z84" s="24" t="e">
        <v>#N/A</v>
      </c>
      <c r="AA84" s="24" t="e">
        <v>#N/A</v>
      </c>
      <c r="AB84" s="24" t="e">
        <v>#N/A</v>
      </c>
      <c r="AC84" s="24">
        <v>2</v>
      </c>
      <c r="AD84" s="24" t="e">
        <v>#N/A</v>
      </c>
      <c r="AE84" s="24">
        <v>1</v>
      </c>
      <c r="AF84" s="24">
        <v>1</v>
      </c>
      <c r="AG84" s="24">
        <v>1</v>
      </c>
      <c r="AH84" s="24">
        <v>1</v>
      </c>
      <c r="AI84" s="24">
        <v>1</v>
      </c>
      <c r="AJ84" s="24">
        <v>1</v>
      </c>
      <c r="AK84" s="24">
        <v>1</v>
      </c>
      <c r="AL84" s="24">
        <v>1</v>
      </c>
      <c r="AM84" s="24">
        <v>1</v>
      </c>
      <c r="AN84" s="24">
        <v>1</v>
      </c>
      <c r="AO84" s="24" t="e">
        <v>#N/A</v>
      </c>
      <c r="AP84" s="24">
        <v>1</v>
      </c>
      <c r="AQ84" s="24">
        <v>1</v>
      </c>
      <c r="AR84" s="24">
        <v>1</v>
      </c>
      <c r="AS84" s="24">
        <v>1</v>
      </c>
      <c r="AT84" s="24" t="e">
        <v>#N/A</v>
      </c>
      <c r="AU84" s="24">
        <v>2</v>
      </c>
      <c r="AV84" s="24">
        <v>1</v>
      </c>
    </row>
    <row r="85" spans="1:48" x14ac:dyDescent="0.2">
      <c r="A85" s="19" t="s">
        <v>93</v>
      </c>
      <c r="C85" s="53" t="s">
        <v>93</v>
      </c>
      <c r="D85" s="24" t="e">
        <v>#N/A</v>
      </c>
      <c r="E85" s="24" t="e">
        <v>#N/A</v>
      </c>
      <c r="F85" s="24" t="e">
        <v>#N/A</v>
      </c>
      <c r="G85" s="24" t="e">
        <v>#N/A</v>
      </c>
      <c r="H85" s="24" t="e">
        <v>#N/A</v>
      </c>
      <c r="I85" s="24" t="e">
        <v>#N/A</v>
      </c>
      <c r="J85" s="24" t="e">
        <v>#N/A</v>
      </c>
      <c r="K85" s="24" t="e">
        <v>#N/A</v>
      </c>
      <c r="L85" s="24" t="e">
        <v>#N/A</v>
      </c>
      <c r="M85" s="24" t="e">
        <v>#N/A</v>
      </c>
      <c r="N85" s="24" t="e">
        <v>#N/A</v>
      </c>
      <c r="O85" s="24" t="e">
        <v>#N/A</v>
      </c>
      <c r="P85" s="24" t="e">
        <v>#N/A</v>
      </c>
      <c r="Q85" s="24" t="e">
        <v>#N/A</v>
      </c>
      <c r="R85" s="24" t="e">
        <v>#N/A</v>
      </c>
      <c r="S85" s="24" t="e">
        <v>#N/A</v>
      </c>
      <c r="T85" s="24">
        <v>1</v>
      </c>
      <c r="U85" s="24">
        <v>1</v>
      </c>
      <c r="V85" s="24">
        <v>1</v>
      </c>
      <c r="W85" s="24">
        <v>1</v>
      </c>
      <c r="X85" s="24" t="e">
        <v>#N/A</v>
      </c>
      <c r="Y85" s="24" t="e">
        <v>#N/A</v>
      </c>
      <c r="Z85" s="24" t="e">
        <v>#N/A</v>
      </c>
      <c r="AA85" s="24" t="e">
        <v>#N/A</v>
      </c>
      <c r="AB85" s="24" t="e">
        <v>#N/A</v>
      </c>
      <c r="AC85" s="24" t="e">
        <v>#N/A</v>
      </c>
      <c r="AD85" s="24" t="e">
        <v>#N/A</v>
      </c>
      <c r="AE85" s="24" t="e">
        <v>#N/A</v>
      </c>
      <c r="AF85" s="24" t="e">
        <v>#N/A</v>
      </c>
      <c r="AG85" s="24" t="e">
        <v>#N/A</v>
      </c>
      <c r="AH85" s="24" t="e">
        <v>#N/A</v>
      </c>
      <c r="AI85" s="24" t="e">
        <v>#N/A</v>
      </c>
      <c r="AJ85" s="24" t="e">
        <v>#N/A</v>
      </c>
      <c r="AK85" s="24" t="e">
        <v>#N/A</v>
      </c>
      <c r="AL85" s="24" t="e">
        <v>#N/A</v>
      </c>
      <c r="AM85" s="24" t="e">
        <v>#N/A</v>
      </c>
      <c r="AN85" s="24" t="e">
        <v>#N/A</v>
      </c>
      <c r="AO85" s="24" t="e">
        <v>#N/A</v>
      </c>
      <c r="AP85" s="24" t="e">
        <v>#N/A</v>
      </c>
      <c r="AQ85" s="24" t="e">
        <v>#N/A</v>
      </c>
      <c r="AR85" s="24" t="e">
        <v>#N/A</v>
      </c>
      <c r="AS85" s="24" t="e">
        <v>#N/A</v>
      </c>
      <c r="AT85" s="24" t="e">
        <v>#N/A</v>
      </c>
      <c r="AU85" s="24" t="e">
        <v>#N/A</v>
      </c>
      <c r="AV85" s="24" t="e">
        <v>#N/A</v>
      </c>
    </row>
    <row r="86" spans="1:48" x14ac:dyDescent="0.2">
      <c r="A86" s="19" t="s">
        <v>94</v>
      </c>
      <c r="C86" s="53" t="s">
        <v>94</v>
      </c>
      <c r="D86" s="24">
        <v>3</v>
      </c>
      <c r="E86" s="24" t="e">
        <v>#N/A</v>
      </c>
      <c r="F86" s="24" t="e">
        <v>#N/A</v>
      </c>
      <c r="G86" s="24">
        <v>2</v>
      </c>
      <c r="H86" s="24">
        <v>2</v>
      </c>
      <c r="I86" s="24">
        <v>2</v>
      </c>
      <c r="J86" s="24">
        <v>2</v>
      </c>
      <c r="K86" s="24">
        <v>2</v>
      </c>
      <c r="L86" s="24" t="e">
        <v>#N/A</v>
      </c>
      <c r="M86" s="24">
        <v>2</v>
      </c>
      <c r="N86" s="24">
        <v>2</v>
      </c>
      <c r="O86" s="24">
        <v>2</v>
      </c>
      <c r="P86" s="24">
        <v>4</v>
      </c>
      <c r="Q86" s="24">
        <v>3</v>
      </c>
      <c r="R86" s="24">
        <v>2</v>
      </c>
      <c r="S86" s="24">
        <v>3</v>
      </c>
      <c r="T86" s="24">
        <v>3</v>
      </c>
      <c r="U86" s="24" t="e">
        <v>#N/A</v>
      </c>
      <c r="V86" s="24" t="e">
        <v>#N/A</v>
      </c>
      <c r="W86" s="24" t="e">
        <v>#N/A</v>
      </c>
      <c r="X86" s="24" t="e">
        <v>#N/A</v>
      </c>
      <c r="Y86" s="24" t="e">
        <v>#N/A</v>
      </c>
      <c r="Z86" s="24" t="e">
        <v>#N/A</v>
      </c>
      <c r="AA86" s="24" t="e">
        <v>#N/A</v>
      </c>
      <c r="AB86" s="24">
        <v>2</v>
      </c>
      <c r="AC86" s="24" t="e">
        <v>#N/A</v>
      </c>
      <c r="AD86" s="24">
        <v>3</v>
      </c>
      <c r="AE86" s="24">
        <v>2</v>
      </c>
      <c r="AF86" s="24" t="e">
        <v>#N/A</v>
      </c>
      <c r="AG86" s="24" t="e">
        <v>#N/A</v>
      </c>
      <c r="AH86" s="24" t="e">
        <v>#N/A</v>
      </c>
      <c r="AI86" s="24" t="e">
        <v>#N/A</v>
      </c>
      <c r="AJ86" s="24" t="e">
        <v>#N/A</v>
      </c>
      <c r="AK86" s="24">
        <v>4</v>
      </c>
      <c r="AL86" s="24">
        <v>2</v>
      </c>
      <c r="AM86" s="24">
        <v>3</v>
      </c>
      <c r="AN86" s="24">
        <v>4</v>
      </c>
      <c r="AO86" s="24" t="e">
        <v>#N/A</v>
      </c>
      <c r="AP86" s="24" t="e">
        <v>#N/A</v>
      </c>
      <c r="AQ86" s="24">
        <v>4</v>
      </c>
      <c r="AR86" s="24">
        <v>3</v>
      </c>
      <c r="AS86" s="24">
        <v>2</v>
      </c>
      <c r="AT86" s="24" t="e">
        <v>#N/A</v>
      </c>
      <c r="AU86" s="24">
        <v>3</v>
      </c>
      <c r="AV86" s="24">
        <v>4</v>
      </c>
    </row>
    <row r="87" spans="1:48" x14ac:dyDescent="0.2">
      <c r="A87" s="19" t="s">
        <v>95</v>
      </c>
      <c r="C87" s="53" t="s">
        <v>95</v>
      </c>
      <c r="D87" s="24">
        <v>3</v>
      </c>
      <c r="E87" s="24">
        <v>2</v>
      </c>
      <c r="F87" s="24">
        <v>2</v>
      </c>
      <c r="G87" s="24">
        <v>2</v>
      </c>
      <c r="H87" s="24">
        <v>2</v>
      </c>
      <c r="I87" s="24">
        <v>2</v>
      </c>
      <c r="J87" s="24">
        <v>2</v>
      </c>
      <c r="K87" s="24">
        <v>3</v>
      </c>
      <c r="L87" s="24">
        <v>2</v>
      </c>
      <c r="M87" s="24">
        <v>3</v>
      </c>
      <c r="N87" s="24">
        <v>3</v>
      </c>
      <c r="O87" s="24" t="e">
        <v>#N/A</v>
      </c>
      <c r="P87" s="24">
        <v>2</v>
      </c>
      <c r="Q87" s="24">
        <v>3</v>
      </c>
      <c r="R87" s="24">
        <v>2</v>
      </c>
      <c r="S87" s="24">
        <v>3</v>
      </c>
      <c r="T87" s="24">
        <v>3</v>
      </c>
      <c r="U87" s="24">
        <v>2</v>
      </c>
      <c r="V87" s="24">
        <v>2</v>
      </c>
      <c r="W87" s="24">
        <v>2</v>
      </c>
      <c r="X87" s="24">
        <v>2</v>
      </c>
      <c r="Y87" s="24">
        <v>2</v>
      </c>
      <c r="Z87" s="24" t="e">
        <v>#N/A</v>
      </c>
      <c r="AA87" s="24" t="e">
        <v>#N/A</v>
      </c>
      <c r="AB87" s="24">
        <v>2</v>
      </c>
      <c r="AC87" s="24">
        <v>2</v>
      </c>
      <c r="AD87" s="24">
        <v>3</v>
      </c>
      <c r="AE87" s="24">
        <v>2</v>
      </c>
      <c r="AF87" s="24">
        <v>3</v>
      </c>
      <c r="AG87" s="24">
        <v>3</v>
      </c>
      <c r="AH87" s="24">
        <v>3</v>
      </c>
      <c r="AI87" s="24">
        <v>2</v>
      </c>
      <c r="AJ87" s="24">
        <v>2</v>
      </c>
      <c r="AK87" s="24">
        <v>2</v>
      </c>
      <c r="AL87" s="24">
        <v>2</v>
      </c>
      <c r="AM87" s="24">
        <v>3</v>
      </c>
      <c r="AN87" s="24">
        <v>2</v>
      </c>
      <c r="AO87" s="24" t="e">
        <v>#N/A</v>
      </c>
      <c r="AP87" s="24">
        <v>2</v>
      </c>
      <c r="AQ87" s="24">
        <v>2</v>
      </c>
      <c r="AR87" s="24">
        <v>2</v>
      </c>
      <c r="AS87" s="24">
        <v>1</v>
      </c>
      <c r="AT87" s="24" t="e">
        <v>#N/A</v>
      </c>
      <c r="AU87" s="24">
        <v>3</v>
      </c>
      <c r="AV87" s="24">
        <v>2</v>
      </c>
    </row>
    <row r="88" spans="1:48" x14ac:dyDescent="0.2">
      <c r="A88" s="19" t="s">
        <v>96</v>
      </c>
      <c r="C88" s="53" t="s">
        <v>96</v>
      </c>
      <c r="D88" s="24">
        <v>3</v>
      </c>
      <c r="E88" s="24">
        <v>3</v>
      </c>
      <c r="F88" s="24">
        <v>3</v>
      </c>
      <c r="G88" s="24">
        <v>3</v>
      </c>
      <c r="H88" s="24">
        <v>2</v>
      </c>
      <c r="I88" s="24">
        <v>3</v>
      </c>
      <c r="J88" s="24" t="e">
        <v>#N/A</v>
      </c>
      <c r="K88" s="24">
        <v>2</v>
      </c>
      <c r="L88" s="24">
        <v>2</v>
      </c>
      <c r="M88" s="24">
        <v>3</v>
      </c>
      <c r="N88" s="24">
        <v>2</v>
      </c>
      <c r="O88" s="24">
        <v>2</v>
      </c>
      <c r="P88" s="24">
        <v>2</v>
      </c>
      <c r="Q88" s="24">
        <v>2</v>
      </c>
      <c r="R88" s="24">
        <v>2</v>
      </c>
      <c r="S88" s="24">
        <v>3</v>
      </c>
      <c r="T88" s="24">
        <v>2</v>
      </c>
      <c r="U88" s="24">
        <v>1</v>
      </c>
      <c r="V88" s="24">
        <v>2</v>
      </c>
      <c r="W88" s="24">
        <v>3</v>
      </c>
      <c r="X88" s="24">
        <v>2</v>
      </c>
      <c r="Y88" s="24">
        <v>2</v>
      </c>
      <c r="Z88" s="24">
        <v>3</v>
      </c>
      <c r="AA88" s="24">
        <v>2</v>
      </c>
      <c r="AB88" s="24">
        <v>2</v>
      </c>
      <c r="AC88" s="24">
        <v>2</v>
      </c>
      <c r="AD88" s="24">
        <v>3</v>
      </c>
      <c r="AE88" s="24">
        <v>3</v>
      </c>
      <c r="AF88" s="24">
        <v>3</v>
      </c>
      <c r="AG88" s="24">
        <v>3</v>
      </c>
      <c r="AH88" s="24">
        <v>3</v>
      </c>
      <c r="AI88" s="24">
        <v>3</v>
      </c>
      <c r="AJ88" s="24">
        <v>2</v>
      </c>
      <c r="AK88" s="24">
        <v>2</v>
      </c>
      <c r="AL88" s="24">
        <v>2</v>
      </c>
      <c r="AM88" s="24">
        <v>3</v>
      </c>
      <c r="AN88" s="24">
        <v>3</v>
      </c>
      <c r="AO88" s="24" t="e">
        <v>#N/A</v>
      </c>
      <c r="AP88" s="24">
        <v>3</v>
      </c>
      <c r="AQ88" s="24">
        <v>3</v>
      </c>
      <c r="AR88" s="24">
        <v>3</v>
      </c>
      <c r="AS88" s="24">
        <v>3</v>
      </c>
      <c r="AT88" s="24" t="e">
        <v>#N/A</v>
      </c>
      <c r="AU88" s="24">
        <v>2</v>
      </c>
      <c r="AV88" s="24">
        <v>2</v>
      </c>
    </row>
    <row r="89" spans="1:48" x14ac:dyDescent="0.2">
      <c r="A89" s="19" t="s">
        <v>97</v>
      </c>
      <c r="C89" s="53" t="s">
        <v>97</v>
      </c>
      <c r="D89" s="24" t="e">
        <v>#N/A</v>
      </c>
      <c r="E89" s="24" t="e">
        <v>#N/A</v>
      </c>
      <c r="F89" s="24" t="e">
        <v>#N/A</v>
      </c>
      <c r="G89" s="24" t="e">
        <v>#N/A</v>
      </c>
      <c r="H89" s="24">
        <v>2</v>
      </c>
      <c r="I89" s="24">
        <v>2</v>
      </c>
      <c r="J89" s="24" t="e">
        <v>#N/A</v>
      </c>
      <c r="K89" s="24" t="e">
        <v>#N/A</v>
      </c>
      <c r="L89" s="24" t="e">
        <v>#N/A</v>
      </c>
      <c r="M89" s="24" t="e">
        <v>#N/A</v>
      </c>
      <c r="N89" s="24" t="e">
        <v>#N/A</v>
      </c>
      <c r="O89" s="24" t="e">
        <v>#N/A</v>
      </c>
      <c r="P89" s="24">
        <v>1</v>
      </c>
      <c r="Q89" s="24">
        <v>1</v>
      </c>
      <c r="R89" s="24">
        <v>2</v>
      </c>
      <c r="S89" s="24">
        <v>2</v>
      </c>
      <c r="T89" s="24">
        <v>2</v>
      </c>
      <c r="U89" s="24">
        <v>2</v>
      </c>
      <c r="V89" s="24">
        <v>2</v>
      </c>
      <c r="W89" s="24">
        <v>2</v>
      </c>
      <c r="X89" s="24">
        <v>2</v>
      </c>
      <c r="Y89" s="24">
        <v>2</v>
      </c>
      <c r="Z89" s="24">
        <v>2</v>
      </c>
      <c r="AA89" s="24">
        <v>2</v>
      </c>
      <c r="AB89" s="24">
        <v>2</v>
      </c>
      <c r="AC89" s="24">
        <v>2</v>
      </c>
      <c r="AD89" s="24">
        <v>2</v>
      </c>
      <c r="AE89" s="24">
        <v>2</v>
      </c>
      <c r="AF89" s="24">
        <v>2</v>
      </c>
      <c r="AG89" s="24">
        <v>2</v>
      </c>
      <c r="AH89" s="24">
        <v>3</v>
      </c>
      <c r="AI89" s="24" t="e">
        <v>#N/A</v>
      </c>
      <c r="AJ89" s="24">
        <v>1</v>
      </c>
      <c r="AK89" s="24">
        <v>1</v>
      </c>
      <c r="AL89" s="24">
        <v>1</v>
      </c>
      <c r="AM89" s="24">
        <v>1</v>
      </c>
      <c r="AN89" s="24">
        <v>3</v>
      </c>
      <c r="AO89" s="24" t="e">
        <v>#N/A</v>
      </c>
      <c r="AP89" s="24">
        <v>2</v>
      </c>
      <c r="AQ89" s="24">
        <v>3</v>
      </c>
      <c r="AR89" s="24">
        <v>3</v>
      </c>
      <c r="AS89" s="24">
        <v>3</v>
      </c>
      <c r="AT89" s="24" t="e">
        <v>#N/A</v>
      </c>
      <c r="AU89" s="24">
        <v>2</v>
      </c>
      <c r="AV89" s="24" t="e">
        <v>#N/A</v>
      </c>
    </row>
    <row r="90" spans="1:48" x14ac:dyDescent="0.2">
      <c r="A90" s="19" t="s">
        <v>98</v>
      </c>
      <c r="C90" s="53" t="s">
        <v>98</v>
      </c>
      <c r="D90" s="24">
        <v>2</v>
      </c>
      <c r="E90" s="24">
        <v>3</v>
      </c>
      <c r="F90" s="24">
        <v>3</v>
      </c>
      <c r="G90" s="24">
        <v>3</v>
      </c>
      <c r="H90" s="24">
        <v>3</v>
      </c>
      <c r="I90" s="24">
        <v>3</v>
      </c>
      <c r="J90" s="24">
        <v>3</v>
      </c>
      <c r="K90" s="24">
        <v>3</v>
      </c>
      <c r="L90" s="24">
        <v>3</v>
      </c>
      <c r="M90" s="24" t="e">
        <v>#N/A</v>
      </c>
      <c r="N90" s="24">
        <v>2</v>
      </c>
      <c r="O90" s="24">
        <v>2</v>
      </c>
      <c r="P90" s="24">
        <v>2</v>
      </c>
      <c r="Q90" s="24">
        <v>2</v>
      </c>
      <c r="R90" s="24">
        <v>4</v>
      </c>
      <c r="S90" s="24">
        <v>4</v>
      </c>
      <c r="T90" s="24">
        <v>3</v>
      </c>
      <c r="U90" s="24">
        <v>3</v>
      </c>
      <c r="V90" s="24">
        <v>3</v>
      </c>
      <c r="W90" s="24">
        <v>3</v>
      </c>
      <c r="X90" s="24">
        <v>1</v>
      </c>
      <c r="Y90" s="24">
        <v>2</v>
      </c>
      <c r="Z90" s="24">
        <v>2</v>
      </c>
      <c r="AA90" s="24">
        <v>2</v>
      </c>
      <c r="AB90" s="24">
        <v>1</v>
      </c>
      <c r="AC90" s="24" t="e">
        <v>#N/A</v>
      </c>
      <c r="AD90" s="24" t="e">
        <v>#N/A</v>
      </c>
      <c r="AE90" s="24" t="e">
        <v>#N/A</v>
      </c>
      <c r="AF90" s="24" t="e">
        <v>#N/A</v>
      </c>
      <c r="AG90" s="24" t="e">
        <v>#N/A</v>
      </c>
      <c r="AH90" s="24">
        <v>2</v>
      </c>
      <c r="AI90" s="24">
        <v>2</v>
      </c>
      <c r="AJ90" s="24">
        <v>2</v>
      </c>
      <c r="AK90" s="24">
        <v>1</v>
      </c>
      <c r="AL90" s="24">
        <v>1</v>
      </c>
      <c r="AM90" s="24">
        <v>1</v>
      </c>
      <c r="AN90" s="24">
        <v>4</v>
      </c>
      <c r="AO90" s="24" t="e">
        <v>#N/A</v>
      </c>
      <c r="AP90" s="24">
        <v>3</v>
      </c>
      <c r="AQ90" s="24">
        <v>3</v>
      </c>
      <c r="AR90" s="24">
        <v>3</v>
      </c>
      <c r="AS90" s="24">
        <v>4</v>
      </c>
      <c r="AT90" s="24" t="e">
        <v>#N/A</v>
      </c>
      <c r="AU90" s="24">
        <v>3</v>
      </c>
      <c r="AV90" s="24">
        <v>4</v>
      </c>
    </row>
    <row r="91" spans="1:48" x14ac:dyDescent="0.2">
      <c r="A91" s="19" t="s">
        <v>99</v>
      </c>
      <c r="C91" s="53" t="s">
        <v>99</v>
      </c>
      <c r="D91" s="24" t="e">
        <v>#N/A</v>
      </c>
      <c r="E91" s="24" t="e">
        <v>#N/A</v>
      </c>
      <c r="F91" s="24" t="e">
        <v>#N/A</v>
      </c>
      <c r="G91" s="24" t="e">
        <v>#N/A</v>
      </c>
      <c r="H91" s="24" t="e">
        <v>#N/A</v>
      </c>
      <c r="I91" s="24" t="e">
        <v>#N/A</v>
      </c>
      <c r="J91" s="24" t="e">
        <v>#N/A</v>
      </c>
      <c r="K91" s="24" t="e">
        <v>#N/A</v>
      </c>
      <c r="L91" s="24" t="e">
        <v>#N/A</v>
      </c>
      <c r="M91" s="24">
        <v>1</v>
      </c>
      <c r="N91" s="24">
        <v>1</v>
      </c>
      <c r="O91" s="24">
        <v>1</v>
      </c>
      <c r="P91" s="24" t="e">
        <v>#N/A</v>
      </c>
      <c r="Q91" s="24" t="e">
        <v>#N/A</v>
      </c>
      <c r="R91" s="24" t="e">
        <v>#N/A</v>
      </c>
      <c r="S91" s="24" t="e">
        <v>#N/A</v>
      </c>
      <c r="T91" s="24" t="e">
        <v>#N/A</v>
      </c>
      <c r="U91" s="24" t="e">
        <v>#N/A</v>
      </c>
      <c r="V91" s="24" t="e">
        <v>#N/A</v>
      </c>
      <c r="W91" s="24" t="e">
        <v>#N/A</v>
      </c>
      <c r="X91" s="24" t="e">
        <v>#N/A</v>
      </c>
      <c r="Y91" s="24" t="e">
        <v>#N/A</v>
      </c>
      <c r="Z91" s="24" t="e">
        <v>#N/A</v>
      </c>
      <c r="AA91" s="24" t="e">
        <v>#N/A</v>
      </c>
      <c r="AB91" s="24" t="e">
        <v>#N/A</v>
      </c>
      <c r="AC91" s="24" t="e">
        <v>#N/A</v>
      </c>
      <c r="AD91" s="24" t="e">
        <v>#N/A</v>
      </c>
      <c r="AE91" s="24">
        <v>1</v>
      </c>
      <c r="AF91" s="24">
        <v>2</v>
      </c>
      <c r="AG91" s="24">
        <v>2</v>
      </c>
      <c r="AH91" s="24">
        <v>2</v>
      </c>
      <c r="AI91" s="24">
        <v>2</v>
      </c>
      <c r="AJ91" s="24">
        <v>2</v>
      </c>
      <c r="AK91" s="24">
        <v>1</v>
      </c>
      <c r="AL91" s="24">
        <v>1</v>
      </c>
      <c r="AM91" s="24">
        <v>1</v>
      </c>
      <c r="AN91" s="24">
        <v>1</v>
      </c>
      <c r="AO91" s="24" t="e">
        <v>#N/A</v>
      </c>
      <c r="AP91" s="24">
        <v>1</v>
      </c>
      <c r="AQ91" s="24">
        <v>1</v>
      </c>
      <c r="AR91" s="24">
        <v>1</v>
      </c>
      <c r="AS91" s="24">
        <v>1</v>
      </c>
      <c r="AT91" s="24" t="e">
        <v>#N/A</v>
      </c>
      <c r="AU91" s="24">
        <v>2</v>
      </c>
      <c r="AV91" s="24">
        <v>1</v>
      </c>
    </row>
    <row r="92" spans="1:48" x14ac:dyDescent="0.2">
      <c r="A92" s="19" t="s">
        <v>100</v>
      </c>
      <c r="C92" s="53" t="s">
        <v>100</v>
      </c>
      <c r="D92" s="24" t="e">
        <v>#N/A</v>
      </c>
      <c r="E92" s="24" t="e">
        <v>#N/A</v>
      </c>
      <c r="F92" s="24">
        <v>3</v>
      </c>
      <c r="G92" s="24">
        <v>2</v>
      </c>
      <c r="H92" s="24">
        <v>3</v>
      </c>
      <c r="I92" s="24">
        <v>2</v>
      </c>
      <c r="J92" s="24">
        <v>2</v>
      </c>
      <c r="K92" s="24">
        <v>3</v>
      </c>
      <c r="L92" s="24">
        <v>3</v>
      </c>
      <c r="M92" s="24">
        <v>2</v>
      </c>
      <c r="N92" s="24">
        <v>2</v>
      </c>
      <c r="O92" s="24">
        <v>2</v>
      </c>
      <c r="P92" s="24">
        <v>3</v>
      </c>
      <c r="Q92" s="24">
        <v>3</v>
      </c>
      <c r="R92" s="24">
        <v>4</v>
      </c>
      <c r="S92" s="24">
        <v>4</v>
      </c>
      <c r="T92" s="24">
        <v>3</v>
      </c>
      <c r="U92" s="24">
        <v>2</v>
      </c>
      <c r="V92" s="24">
        <v>2</v>
      </c>
      <c r="W92" s="24">
        <v>2</v>
      </c>
      <c r="X92" s="24">
        <v>1</v>
      </c>
      <c r="Y92" s="24">
        <v>2</v>
      </c>
      <c r="Z92" s="24">
        <v>2</v>
      </c>
      <c r="AA92" s="24">
        <v>2</v>
      </c>
      <c r="AB92" s="24">
        <v>3</v>
      </c>
      <c r="AC92" s="24">
        <v>3</v>
      </c>
      <c r="AD92" s="24">
        <v>3</v>
      </c>
      <c r="AE92" s="24">
        <v>2</v>
      </c>
      <c r="AF92" s="24">
        <v>3</v>
      </c>
      <c r="AG92" s="24">
        <v>3</v>
      </c>
      <c r="AH92" s="24">
        <v>3</v>
      </c>
      <c r="AI92" s="24">
        <v>3</v>
      </c>
      <c r="AJ92" s="24">
        <v>3</v>
      </c>
      <c r="AK92" s="24">
        <v>3</v>
      </c>
      <c r="AL92" s="24">
        <v>3</v>
      </c>
      <c r="AM92" s="24">
        <v>3</v>
      </c>
      <c r="AN92" s="24">
        <v>3</v>
      </c>
      <c r="AO92" s="24" t="e">
        <v>#N/A</v>
      </c>
      <c r="AP92" s="24">
        <v>3</v>
      </c>
      <c r="AQ92" s="24">
        <v>3</v>
      </c>
      <c r="AR92" s="24">
        <v>3</v>
      </c>
      <c r="AS92" s="24">
        <v>3</v>
      </c>
      <c r="AT92" s="24" t="e">
        <v>#N/A</v>
      </c>
      <c r="AU92" s="24">
        <v>2</v>
      </c>
      <c r="AV92" s="24" t="e">
        <v>#N/A</v>
      </c>
    </row>
    <row r="93" spans="1:48" x14ac:dyDescent="0.2">
      <c r="A93" s="19" t="s">
        <v>101</v>
      </c>
      <c r="C93" s="53" t="s">
        <v>101</v>
      </c>
      <c r="D93" s="24" t="e">
        <v>#N/A</v>
      </c>
      <c r="E93" s="24" t="e">
        <v>#N/A</v>
      </c>
      <c r="F93" s="24">
        <v>2</v>
      </c>
      <c r="G93" s="24" t="e">
        <v>#N/A</v>
      </c>
      <c r="H93" s="24" t="e">
        <v>#N/A</v>
      </c>
      <c r="I93" s="24" t="e">
        <v>#N/A</v>
      </c>
      <c r="J93" s="24" t="e">
        <v>#N/A</v>
      </c>
      <c r="K93" s="24" t="e">
        <v>#N/A</v>
      </c>
      <c r="L93" s="24">
        <v>2</v>
      </c>
      <c r="M93" s="24" t="e">
        <v>#N/A</v>
      </c>
      <c r="N93" s="24">
        <v>1</v>
      </c>
      <c r="O93" s="24">
        <v>1</v>
      </c>
      <c r="P93" s="24">
        <v>1</v>
      </c>
      <c r="Q93" s="24">
        <v>1</v>
      </c>
      <c r="R93" s="24">
        <v>1</v>
      </c>
      <c r="S93" s="24">
        <v>1</v>
      </c>
      <c r="T93" s="24">
        <v>1</v>
      </c>
      <c r="U93" s="24">
        <v>1</v>
      </c>
      <c r="V93" s="24" t="e">
        <v>#N/A</v>
      </c>
      <c r="W93" s="24">
        <v>1</v>
      </c>
      <c r="X93" s="24" t="e">
        <v>#N/A</v>
      </c>
      <c r="Y93" s="24" t="e">
        <v>#N/A</v>
      </c>
      <c r="Z93" s="24" t="e">
        <v>#N/A</v>
      </c>
      <c r="AA93" s="24">
        <v>2</v>
      </c>
      <c r="AB93" s="24" t="e">
        <v>#N/A</v>
      </c>
      <c r="AC93" s="24">
        <v>2</v>
      </c>
      <c r="AD93" s="24">
        <v>1</v>
      </c>
      <c r="AE93" s="24" t="e">
        <v>#N/A</v>
      </c>
      <c r="AF93" s="24" t="e">
        <v>#N/A</v>
      </c>
      <c r="AG93" s="24" t="e">
        <v>#N/A</v>
      </c>
      <c r="AH93" s="24" t="e">
        <v>#N/A</v>
      </c>
      <c r="AI93" s="24" t="e">
        <v>#N/A</v>
      </c>
      <c r="AJ93" s="24" t="e">
        <v>#N/A</v>
      </c>
      <c r="AK93" s="24" t="e">
        <v>#N/A</v>
      </c>
      <c r="AL93" s="24" t="e">
        <v>#N/A</v>
      </c>
      <c r="AM93" s="24" t="e">
        <v>#N/A</v>
      </c>
      <c r="AN93" s="24" t="e">
        <v>#N/A</v>
      </c>
      <c r="AO93" s="24" t="e">
        <v>#N/A</v>
      </c>
      <c r="AP93" s="24" t="e">
        <v>#N/A</v>
      </c>
      <c r="AQ93" s="24" t="e">
        <v>#N/A</v>
      </c>
      <c r="AR93" s="24" t="e">
        <v>#N/A</v>
      </c>
      <c r="AS93" s="24" t="e">
        <v>#N/A</v>
      </c>
      <c r="AT93" s="24" t="e">
        <v>#N/A</v>
      </c>
      <c r="AU93" s="24" t="e">
        <v>#N/A</v>
      </c>
      <c r="AV93" s="24" t="e">
        <v>#N/A</v>
      </c>
    </row>
    <row r="94" spans="1:48" x14ac:dyDescent="0.2">
      <c r="A94" s="19" t="s">
        <v>102</v>
      </c>
      <c r="C94" s="53" t="s">
        <v>102</v>
      </c>
      <c r="D94" s="24">
        <v>3</v>
      </c>
      <c r="E94" s="24">
        <v>3</v>
      </c>
      <c r="F94" s="24">
        <v>3</v>
      </c>
      <c r="G94" s="24">
        <v>3</v>
      </c>
      <c r="H94" s="24">
        <v>3</v>
      </c>
      <c r="I94" s="24">
        <v>3</v>
      </c>
      <c r="J94" s="24">
        <v>3</v>
      </c>
      <c r="K94" s="24">
        <v>3</v>
      </c>
      <c r="L94" s="24">
        <v>3</v>
      </c>
      <c r="M94" s="24">
        <v>3</v>
      </c>
      <c r="N94" s="24">
        <v>3</v>
      </c>
      <c r="O94" s="24">
        <v>3</v>
      </c>
      <c r="P94" s="24">
        <v>3</v>
      </c>
      <c r="Q94" s="24">
        <v>3</v>
      </c>
      <c r="R94" s="24">
        <v>4</v>
      </c>
      <c r="S94" s="24">
        <v>3</v>
      </c>
      <c r="T94" s="24">
        <v>3</v>
      </c>
      <c r="U94" s="24">
        <v>3</v>
      </c>
      <c r="V94" s="24">
        <v>4</v>
      </c>
      <c r="W94" s="24">
        <v>4</v>
      </c>
      <c r="X94" s="24">
        <v>4</v>
      </c>
      <c r="Y94" s="24">
        <v>4</v>
      </c>
      <c r="Z94" s="24">
        <v>3</v>
      </c>
      <c r="AA94" s="24">
        <v>3</v>
      </c>
      <c r="AB94" s="24">
        <v>3</v>
      </c>
      <c r="AC94" s="24">
        <v>3</v>
      </c>
      <c r="AD94" s="24">
        <v>3</v>
      </c>
      <c r="AE94" s="24">
        <v>3</v>
      </c>
      <c r="AF94" s="24">
        <v>3</v>
      </c>
      <c r="AG94" s="24">
        <v>3</v>
      </c>
      <c r="AH94" s="24">
        <v>4</v>
      </c>
      <c r="AI94" s="24">
        <v>3</v>
      </c>
      <c r="AJ94" s="24">
        <v>4</v>
      </c>
      <c r="AK94" s="24">
        <v>4</v>
      </c>
      <c r="AL94" s="24">
        <v>4</v>
      </c>
      <c r="AM94" s="24">
        <v>5</v>
      </c>
      <c r="AN94" s="24">
        <v>4</v>
      </c>
      <c r="AO94" s="24" t="e">
        <v>#N/A</v>
      </c>
      <c r="AP94" s="24">
        <v>4</v>
      </c>
      <c r="AQ94" s="24">
        <v>5</v>
      </c>
      <c r="AR94" s="24">
        <v>4</v>
      </c>
      <c r="AS94" s="24">
        <v>4</v>
      </c>
      <c r="AT94" s="24" t="e">
        <v>#N/A</v>
      </c>
      <c r="AU94" s="24">
        <v>4</v>
      </c>
      <c r="AV94" s="24">
        <v>4</v>
      </c>
    </row>
    <row r="95" spans="1:48" x14ac:dyDescent="0.2">
      <c r="A95" s="19" t="s">
        <v>103</v>
      </c>
      <c r="C95" s="19" t="s">
        <v>103</v>
      </c>
      <c r="D95" s="24" t="e">
        <v>#N/A</v>
      </c>
      <c r="E95" s="24" t="e">
        <v>#N/A</v>
      </c>
      <c r="F95" s="24" t="e">
        <v>#N/A</v>
      </c>
      <c r="G95" s="24" t="e">
        <v>#N/A</v>
      </c>
      <c r="H95" s="24" t="e">
        <v>#N/A</v>
      </c>
      <c r="I95" s="24" t="e">
        <v>#N/A</v>
      </c>
      <c r="J95" s="24" t="e">
        <v>#N/A</v>
      </c>
      <c r="K95" s="24" t="e">
        <v>#N/A</v>
      </c>
      <c r="L95" s="24" t="e">
        <v>#N/A</v>
      </c>
      <c r="M95" s="24" t="e">
        <v>#N/A</v>
      </c>
      <c r="N95" s="24" t="e">
        <v>#N/A</v>
      </c>
      <c r="O95" s="24" t="e">
        <v>#N/A</v>
      </c>
      <c r="P95" s="24" t="e">
        <v>#N/A</v>
      </c>
      <c r="Q95" s="24" t="e">
        <v>#N/A</v>
      </c>
      <c r="R95" s="24" t="e">
        <v>#N/A</v>
      </c>
      <c r="S95" s="24" t="e">
        <v>#N/A</v>
      </c>
      <c r="T95" s="24">
        <v>4</v>
      </c>
      <c r="U95" s="24" t="e">
        <v>#N/A</v>
      </c>
      <c r="V95" s="24">
        <v>2</v>
      </c>
      <c r="W95" s="24">
        <v>2</v>
      </c>
      <c r="X95" s="24">
        <v>2</v>
      </c>
      <c r="Y95" s="24">
        <v>2</v>
      </c>
      <c r="Z95" s="24">
        <v>2</v>
      </c>
      <c r="AA95" s="24">
        <v>3</v>
      </c>
      <c r="AB95" s="24">
        <v>2</v>
      </c>
      <c r="AC95" s="24">
        <v>2</v>
      </c>
      <c r="AD95" s="24">
        <v>2</v>
      </c>
      <c r="AE95" s="24">
        <v>3</v>
      </c>
      <c r="AF95" s="24">
        <v>3</v>
      </c>
      <c r="AG95" s="24">
        <v>3</v>
      </c>
      <c r="AH95" s="24">
        <v>3</v>
      </c>
      <c r="AI95" s="24">
        <v>3</v>
      </c>
      <c r="AJ95" s="24">
        <v>3</v>
      </c>
      <c r="AK95" s="24">
        <v>3</v>
      </c>
      <c r="AL95" s="24">
        <v>3</v>
      </c>
      <c r="AM95" s="24">
        <v>3</v>
      </c>
      <c r="AN95" s="24">
        <v>2</v>
      </c>
      <c r="AO95" s="24" t="e">
        <v>#N/A</v>
      </c>
      <c r="AP95" s="24">
        <v>2</v>
      </c>
      <c r="AQ95" s="24">
        <v>2</v>
      </c>
      <c r="AR95" s="24">
        <v>2</v>
      </c>
      <c r="AS95" s="24">
        <v>2</v>
      </c>
      <c r="AT95" s="24" t="e">
        <v>#N/A</v>
      </c>
      <c r="AU95" s="24">
        <v>3</v>
      </c>
      <c r="AV95" s="24">
        <v>2</v>
      </c>
    </row>
    <row r="96" spans="1:48" x14ac:dyDescent="0.2">
      <c r="A96" s="19" t="s">
        <v>104</v>
      </c>
      <c r="C96" s="53" t="s">
        <v>104</v>
      </c>
      <c r="D96" s="24" t="e">
        <v>#N/A</v>
      </c>
      <c r="E96" s="24" t="e">
        <v>#N/A</v>
      </c>
      <c r="F96" s="24" t="e">
        <v>#N/A</v>
      </c>
      <c r="G96" s="24" t="e">
        <v>#N/A</v>
      </c>
      <c r="H96" s="24" t="e">
        <v>#N/A</v>
      </c>
      <c r="I96" s="24" t="e">
        <v>#N/A</v>
      </c>
      <c r="J96" s="24" t="e">
        <v>#N/A</v>
      </c>
      <c r="K96" s="24" t="e">
        <v>#N/A</v>
      </c>
      <c r="L96" s="24" t="e">
        <v>#N/A</v>
      </c>
      <c r="M96" s="24" t="e">
        <v>#N/A</v>
      </c>
      <c r="N96" s="24" t="e">
        <v>#N/A</v>
      </c>
      <c r="O96" s="24" t="e">
        <v>#N/A</v>
      </c>
      <c r="P96" s="24" t="e">
        <v>#N/A</v>
      </c>
      <c r="Q96" s="24" t="e">
        <v>#N/A</v>
      </c>
      <c r="R96" s="24" t="e">
        <v>#N/A</v>
      </c>
      <c r="S96" s="24" t="e">
        <v>#N/A</v>
      </c>
      <c r="T96" s="24">
        <v>1</v>
      </c>
      <c r="U96" s="24">
        <v>1</v>
      </c>
      <c r="V96" s="24">
        <v>1</v>
      </c>
      <c r="W96" s="24">
        <v>1</v>
      </c>
      <c r="X96" s="24">
        <v>1</v>
      </c>
      <c r="Y96" s="24" t="e">
        <v>#N/A</v>
      </c>
      <c r="Z96" s="24" t="e">
        <v>#N/A</v>
      </c>
      <c r="AA96" s="24" t="e">
        <v>#N/A</v>
      </c>
      <c r="AB96" s="24" t="e">
        <v>#N/A</v>
      </c>
      <c r="AC96" s="24" t="e">
        <v>#N/A</v>
      </c>
      <c r="AD96" s="24" t="e">
        <v>#N/A</v>
      </c>
      <c r="AE96" s="24">
        <v>3</v>
      </c>
      <c r="AF96" s="24">
        <v>3</v>
      </c>
      <c r="AG96" s="24">
        <v>3</v>
      </c>
      <c r="AH96" s="24">
        <v>3</v>
      </c>
      <c r="AI96" s="24">
        <v>3</v>
      </c>
      <c r="AJ96" s="24">
        <v>3</v>
      </c>
      <c r="AK96" s="24">
        <v>3</v>
      </c>
      <c r="AL96" s="24">
        <v>3</v>
      </c>
      <c r="AM96" s="24">
        <v>3</v>
      </c>
      <c r="AN96" s="24">
        <v>1</v>
      </c>
      <c r="AO96" s="24" t="e">
        <v>#N/A</v>
      </c>
      <c r="AP96" s="24">
        <v>3</v>
      </c>
      <c r="AQ96" s="24">
        <v>3</v>
      </c>
      <c r="AR96" s="24">
        <v>3</v>
      </c>
      <c r="AS96" s="24">
        <v>3</v>
      </c>
      <c r="AT96" s="24" t="e">
        <v>#N/A</v>
      </c>
      <c r="AU96" s="24">
        <v>2</v>
      </c>
      <c r="AV96" s="24">
        <v>3</v>
      </c>
    </row>
    <row r="97" spans="1:48" x14ac:dyDescent="0.2">
      <c r="A97" s="19" t="s">
        <v>105</v>
      </c>
      <c r="C97" s="53" t="s">
        <v>105</v>
      </c>
      <c r="D97" s="24" t="e">
        <v>#N/A</v>
      </c>
      <c r="E97" s="24" t="e">
        <v>#N/A</v>
      </c>
      <c r="F97" s="24" t="e">
        <v>#N/A</v>
      </c>
      <c r="G97" s="24" t="e">
        <v>#N/A</v>
      </c>
      <c r="H97" s="24" t="e">
        <v>#N/A</v>
      </c>
      <c r="I97" s="24" t="e">
        <v>#N/A</v>
      </c>
      <c r="J97" s="24" t="e">
        <v>#N/A</v>
      </c>
      <c r="K97" s="24" t="e">
        <v>#N/A</v>
      </c>
      <c r="L97" s="24" t="e">
        <v>#N/A</v>
      </c>
      <c r="M97" s="24" t="e">
        <v>#N/A</v>
      </c>
      <c r="N97" s="24" t="e">
        <v>#N/A</v>
      </c>
      <c r="O97" s="24" t="e">
        <v>#N/A</v>
      </c>
      <c r="P97" s="24" t="e">
        <v>#N/A</v>
      </c>
      <c r="Q97" s="24" t="e">
        <v>#N/A</v>
      </c>
      <c r="R97" s="24" t="e">
        <v>#N/A</v>
      </c>
      <c r="S97" s="24" t="e">
        <v>#N/A</v>
      </c>
      <c r="T97" s="24" t="e">
        <v>#N/A</v>
      </c>
      <c r="U97" s="24" t="e">
        <v>#N/A</v>
      </c>
      <c r="V97" s="24" t="e">
        <v>#N/A</v>
      </c>
      <c r="W97" s="24" t="e">
        <v>#N/A</v>
      </c>
      <c r="X97" s="24" t="e">
        <v>#N/A</v>
      </c>
      <c r="Y97" s="24" t="e">
        <v>#N/A</v>
      </c>
      <c r="Z97" s="24" t="e">
        <v>#N/A</v>
      </c>
      <c r="AA97" s="24" t="e">
        <v>#N/A</v>
      </c>
      <c r="AB97" s="24" t="e">
        <v>#N/A</v>
      </c>
      <c r="AC97" s="24" t="e">
        <v>#N/A</v>
      </c>
      <c r="AD97" s="24" t="e">
        <v>#N/A</v>
      </c>
      <c r="AE97" s="24" t="e">
        <v>#N/A</v>
      </c>
      <c r="AF97" s="24" t="e">
        <v>#N/A</v>
      </c>
      <c r="AG97" s="24" t="e">
        <v>#N/A</v>
      </c>
      <c r="AH97" s="24" t="e">
        <v>#N/A</v>
      </c>
      <c r="AI97" s="24" t="e">
        <v>#N/A</v>
      </c>
      <c r="AJ97" s="24">
        <v>2</v>
      </c>
      <c r="AK97" s="24">
        <v>2</v>
      </c>
      <c r="AL97" s="24">
        <v>1</v>
      </c>
      <c r="AM97" s="24">
        <v>1</v>
      </c>
      <c r="AN97" s="24">
        <v>1</v>
      </c>
      <c r="AO97" s="24" t="e">
        <v>#N/A</v>
      </c>
      <c r="AP97" s="24">
        <v>2</v>
      </c>
      <c r="AQ97" s="24">
        <v>3</v>
      </c>
      <c r="AR97" s="24">
        <v>1</v>
      </c>
      <c r="AS97" s="24">
        <v>1</v>
      </c>
      <c r="AT97" s="24" t="e">
        <v>#N/A</v>
      </c>
      <c r="AU97" s="24">
        <v>1</v>
      </c>
      <c r="AV97" s="24">
        <v>2</v>
      </c>
    </row>
    <row r="98" spans="1:48" x14ac:dyDescent="0.2">
      <c r="A98" s="19" t="s">
        <v>106</v>
      </c>
      <c r="C98" s="53" t="s">
        <v>106</v>
      </c>
      <c r="D98" s="24">
        <v>3</v>
      </c>
      <c r="E98" s="24">
        <v>4</v>
      </c>
      <c r="F98" s="24">
        <v>3</v>
      </c>
      <c r="G98" s="24">
        <v>3</v>
      </c>
      <c r="H98" s="24">
        <v>3</v>
      </c>
      <c r="I98" s="24">
        <v>3</v>
      </c>
      <c r="J98" s="24">
        <v>4</v>
      </c>
      <c r="K98" s="24">
        <v>4</v>
      </c>
      <c r="L98" s="24">
        <v>4</v>
      </c>
      <c r="M98" s="24">
        <v>4</v>
      </c>
      <c r="N98" s="24">
        <v>3</v>
      </c>
      <c r="O98" s="24">
        <v>3</v>
      </c>
      <c r="P98" s="24">
        <v>3</v>
      </c>
      <c r="Q98" s="24">
        <v>3</v>
      </c>
      <c r="R98" s="24">
        <v>3</v>
      </c>
      <c r="S98" s="24">
        <v>3</v>
      </c>
      <c r="T98" s="24">
        <v>3</v>
      </c>
      <c r="U98" s="24">
        <v>3</v>
      </c>
      <c r="V98" s="24">
        <v>3</v>
      </c>
      <c r="W98" s="24">
        <v>3</v>
      </c>
      <c r="X98" s="24">
        <v>3</v>
      </c>
      <c r="Y98" s="24">
        <v>2</v>
      </c>
      <c r="Z98" s="24">
        <v>2</v>
      </c>
      <c r="AA98" s="24">
        <v>2</v>
      </c>
      <c r="AB98" s="24">
        <v>2</v>
      </c>
      <c r="AC98" s="24">
        <v>2</v>
      </c>
      <c r="AD98" s="24">
        <v>2</v>
      </c>
      <c r="AE98" s="24">
        <v>3</v>
      </c>
      <c r="AF98" s="24">
        <v>2</v>
      </c>
      <c r="AG98" s="24">
        <v>3</v>
      </c>
      <c r="AH98" s="24">
        <v>3</v>
      </c>
      <c r="AI98" s="24">
        <v>3</v>
      </c>
      <c r="AJ98" s="24">
        <v>3</v>
      </c>
      <c r="AK98" s="24">
        <v>3</v>
      </c>
      <c r="AL98" s="24">
        <v>3</v>
      </c>
      <c r="AM98" s="24">
        <v>3</v>
      </c>
      <c r="AN98" s="24">
        <v>3</v>
      </c>
      <c r="AO98" s="24" t="e">
        <v>#N/A</v>
      </c>
      <c r="AP98" s="24">
        <v>3</v>
      </c>
      <c r="AQ98" s="24">
        <v>3</v>
      </c>
      <c r="AR98" s="24">
        <v>3</v>
      </c>
      <c r="AS98" s="24">
        <v>3</v>
      </c>
      <c r="AT98" s="24">
        <v>3</v>
      </c>
      <c r="AU98" s="24">
        <v>2</v>
      </c>
      <c r="AV98" s="24">
        <v>2</v>
      </c>
    </row>
    <row r="99" spans="1:48" x14ac:dyDescent="0.2">
      <c r="A99" s="19" t="s">
        <v>107</v>
      </c>
      <c r="C99" s="53" t="s">
        <v>107</v>
      </c>
      <c r="D99" s="24">
        <v>4</v>
      </c>
      <c r="E99" s="24">
        <v>3</v>
      </c>
      <c r="F99" s="24">
        <v>3</v>
      </c>
      <c r="G99" s="24">
        <v>3</v>
      </c>
      <c r="H99" s="24">
        <v>3</v>
      </c>
      <c r="I99" s="24">
        <v>3</v>
      </c>
      <c r="J99" s="24">
        <v>3</v>
      </c>
      <c r="K99" s="24">
        <v>3</v>
      </c>
      <c r="L99" s="24">
        <v>3</v>
      </c>
      <c r="M99" s="24">
        <v>4</v>
      </c>
      <c r="N99" s="24">
        <v>4</v>
      </c>
      <c r="O99" s="24">
        <v>4</v>
      </c>
      <c r="P99" s="24">
        <v>3</v>
      </c>
      <c r="Q99" s="24">
        <v>3</v>
      </c>
      <c r="R99" s="24">
        <v>3</v>
      </c>
      <c r="S99" s="24">
        <v>3</v>
      </c>
      <c r="T99" s="24">
        <v>4</v>
      </c>
      <c r="U99" s="24">
        <v>3</v>
      </c>
      <c r="V99" s="24">
        <v>3</v>
      </c>
      <c r="W99" s="24">
        <v>2</v>
      </c>
      <c r="X99" s="24">
        <v>3</v>
      </c>
      <c r="Y99" s="24">
        <v>2</v>
      </c>
      <c r="Z99" s="24">
        <v>3</v>
      </c>
      <c r="AA99" s="24">
        <v>2</v>
      </c>
      <c r="AB99" s="24">
        <v>3</v>
      </c>
      <c r="AC99" s="24">
        <v>3</v>
      </c>
      <c r="AD99" s="24">
        <v>2</v>
      </c>
      <c r="AE99" s="24">
        <v>2</v>
      </c>
      <c r="AF99" s="24">
        <v>3</v>
      </c>
      <c r="AG99" s="24">
        <v>3</v>
      </c>
      <c r="AH99" s="24">
        <v>3</v>
      </c>
      <c r="AI99" s="24">
        <v>3</v>
      </c>
      <c r="AJ99" s="24">
        <v>3</v>
      </c>
      <c r="AK99" s="24">
        <v>3</v>
      </c>
      <c r="AL99" s="24">
        <v>4</v>
      </c>
      <c r="AM99" s="24">
        <v>3</v>
      </c>
      <c r="AN99" s="24">
        <v>3</v>
      </c>
      <c r="AO99" s="24" t="e">
        <v>#N/A</v>
      </c>
      <c r="AP99" s="24">
        <v>3</v>
      </c>
      <c r="AQ99" s="24">
        <v>2</v>
      </c>
      <c r="AR99" s="24">
        <v>3</v>
      </c>
      <c r="AS99" s="24">
        <v>3</v>
      </c>
      <c r="AT99" s="24" t="e">
        <v>#N/A</v>
      </c>
      <c r="AU99" s="24">
        <v>2</v>
      </c>
      <c r="AV99" s="24">
        <v>4</v>
      </c>
    </row>
    <row r="100" spans="1:48" x14ac:dyDescent="0.2">
      <c r="A100" s="19" t="s">
        <v>108</v>
      </c>
      <c r="C100" s="53" t="s">
        <v>108</v>
      </c>
      <c r="D100" s="24">
        <v>3</v>
      </c>
      <c r="E100" s="24">
        <v>4</v>
      </c>
      <c r="F100" s="24" t="e">
        <v>#N/A</v>
      </c>
      <c r="G100" s="24">
        <v>2</v>
      </c>
      <c r="H100" s="24" t="e">
        <v>#N/A</v>
      </c>
      <c r="I100" s="24" t="e">
        <v>#N/A</v>
      </c>
      <c r="J100" s="24" t="e">
        <v>#N/A</v>
      </c>
      <c r="K100" s="24">
        <v>3</v>
      </c>
      <c r="L100" s="24">
        <v>3</v>
      </c>
      <c r="M100" s="24">
        <v>3</v>
      </c>
      <c r="N100" s="24">
        <v>4</v>
      </c>
      <c r="O100" s="24">
        <v>5</v>
      </c>
      <c r="P100" s="24">
        <v>5</v>
      </c>
      <c r="Q100" s="24">
        <v>4</v>
      </c>
      <c r="R100" s="24">
        <v>4</v>
      </c>
      <c r="S100" s="24">
        <v>4</v>
      </c>
      <c r="T100" s="24">
        <v>5</v>
      </c>
      <c r="U100" s="24">
        <v>5</v>
      </c>
      <c r="V100" s="24">
        <v>5</v>
      </c>
      <c r="W100" s="24">
        <v>4</v>
      </c>
      <c r="X100" s="24">
        <v>4</v>
      </c>
      <c r="Y100" s="24">
        <v>5</v>
      </c>
      <c r="Z100" s="24">
        <v>4</v>
      </c>
      <c r="AA100" s="24">
        <v>4</v>
      </c>
      <c r="AB100" s="24">
        <v>4</v>
      </c>
      <c r="AC100" s="24">
        <v>3</v>
      </c>
      <c r="AD100" s="24">
        <v>3</v>
      </c>
      <c r="AE100" s="24">
        <v>4</v>
      </c>
      <c r="AF100" s="24">
        <v>4</v>
      </c>
      <c r="AG100" s="24">
        <v>4</v>
      </c>
      <c r="AH100" s="24">
        <v>5</v>
      </c>
      <c r="AI100" s="24">
        <v>5</v>
      </c>
      <c r="AJ100" s="24">
        <v>5</v>
      </c>
      <c r="AK100" s="24">
        <v>5</v>
      </c>
      <c r="AL100" s="24">
        <v>5</v>
      </c>
      <c r="AM100" s="24">
        <v>5</v>
      </c>
      <c r="AN100" s="24">
        <v>4</v>
      </c>
      <c r="AO100" s="24" t="e">
        <v>#N/A</v>
      </c>
      <c r="AP100" s="24">
        <v>4</v>
      </c>
      <c r="AQ100" s="24">
        <v>4</v>
      </c>
      <c r="AR100" s="24">
        <v>5</v>
      </c>
      <c r="AS100" s="24">
        <v>5</v>
      </c>
      <c r="AT100" s="24" t="e">
        <v>#N/A</v>
      </c>
      <c r="AU100" s="24">
        <v>5</v>
      </c>
      <c r="AV100" s="24">
        <v>5</v>
      </c>
    </row>
    <row r="101" spans="1:48" x14ac:dyDescent="0.2">
      <c r="A101" s="19" t="s">
        <v>109</v>
      </c>
      <c r="C101" s="53" t="s">
        <v>109</v>
      </c>
      <c r="D101" s="24">
        <v>4</v>
      </c>
      <c r="E101" s="24">
        <v>4</v>
      </c>
      <c r="F101" s="24">
        <v>3</v>
      </c>
      <c r="G101" s="24">
        <v>3</v>
      </c>
      <c r="H101" s="24">
        <v>4</v>
      </c>
      <c r="I101" s="24">
        <v>3</v>
      </c>
      <c r="J101" s="24">
        <v>3</v>
      </c>
      <c r="K101" s="24">
        <v>3</v>
      </c>
      <c r="L101" s="24">
        <v>4</v>
      </c>
      <c r="M101" s="24">
        <v>4</v>
      </c>
      <c r="N101" s="24">
        <v>4</v>
      </c>
      <c r="O101" s="24">
        <v>4</v>
      </c>
      <c r="P101" s="24">
        <v>4</v>
      </c>
      <c r="Q101" s="24">
        <v>3</v>
      </c>
      <c r="R101" s="24">
        <v>2</v>
      </c>
      <c r="S101" s="24">
        <v>2</v>
      </c>
      <c r="T101" s="24">
        <v>2</v>
      </c>
      <c r="U101" s="24" t="e">
        <v>#N/A</v>
      </c>
      <c r="V101" s="24" t="e">
        <v>#N/A</v>
      </c>
      <c r="W101" s="24" t="e">
        <v>#N/A</v>
      </c>
      <c r="X101" s="24" t="e">
        <v>#N/A</v>
      </c>
      <c r="Y101" s="24" t="e">
        <v>#N/A</v>
      </c>
      <c r="Z101" s="24" t="e">
        <v>#N/A</v>
      </c>
      <c r="AA101" s="24">
        <v>3</v>
      </c>
      <c r="AB101" s="24">
        <v>3</v>
      </c>
      <c r="AC101" s="24">
        <v>3</v>
      </c>
      <c r="AD101" s="24">
        <v>3</v>
      </c>
      <c r="AE101" s="24">
        <v>2</v>
      </c>
      <c r="AF101" s="24">
        <v>2</v>
      </c>
      <c r="AG101" s="24">
        <v>2</v>
      </c>
      <c r="AH101" s="24">
        <v>2</v>
      </c>
      <c r="AI101" s="24">
        <v>2</v>
      </c>
      <c r="AJ101" s="24">
        <v>1</v>
      </c>
      <c r="AK101" s="24">
        <v>1</v>
      </c>
      <c r="AL101" s="24">
        <v>2</v>
      </c>
      <c r="AM101" s="24">
        <v>2</v>
      </c>
      <c r="AN101" s="24">
        <v>2</v>
      </c>
      <c r="AO101" s="24" t="e">
        <v>#N/A</v>
      </c>
      <c r="AP101" s="24">
        <v>2</v>
      </c>
      <c r="AQ101" s="24">
        <v>2</v>
      </c>
      <c r="AR101" s="24">
        <v>2</v>
      </c>
      <c r="AS101" s="24">
        <v>2</v>
      </c>
      <c r="AT101" s="24" t="e">
        <v>#N/A</v>
      </c>
      <c r="AU101" s="24" t="e">
        <v>#N/A</v>
      </c>
      <c r="AV101" s="24" t="e">
        <v>#N/A</v>
      </c>
    </row>
    <row r="102" spans="1:48" x14ac:dyDescent="0.2">
      <c r="A102" s="19" t="s">
        <v>110</v>
      </c>
      <c r="C102" s="53" t="s">
        <v>110</v>
      </c>
      <c r="D102" s="24">
        <v>3</v>
      </c>
      <c r="E102" s="24">
        <v>3</v>
      </c>
      <c r="F102" s="24">
        <v>3</v>
      </c>
      <c r="G102" s="24">
        <v>2</v>
      </c>
      <c r="H102" s="24">
        <v>3</v>
      </c>
      <c r="I102" s="24">
        <v>3</v>
      </c>
      <c r="J102" s="24">
        <v>3</v>
      </c>
      <c r="K102" s="24">
        <v>2</v>
      </c>
      <c r="L102" s="24">
        <v>3</v>
      </c>
      <c r="M102" s="24">
        <v>3</v>
      </c>
      <c r="N102" s="24">
        <v>3</v>
      </c>
      <c r="O102" s="24">
        <v>3</v>
      </c>
      <c r="P102" s="24">
        <v>3</v>
      </c>
      <c r="Q102" s="24">
        <v>3</v>
      </c>
      <c r="R102" s="24">
        <v>4</v>
      </c>
      <c r="S102" s="24">
        <v>3</v>
      </c>
      <c r="T102" s="24">
        <v>3</v>
      </c>
      <c r="U102" s="24">
        <v>3</v>
      </c>
      <c r="V102" s="24">
        <v>3</v>
      </c>
      <c r="W102" s="24">
        <v>2</v>
      </c>
      <c r="X102" s="24">
        <v>4</v>
      </c>
      <c r="Y102" s="24">
        <v>3</v>
      </c>
      <c r="Z102" s="24">
        <v>4</v>
      </c>
      <c r="AA102" s="24">
        <v>3</v>
      </c>
      <c r="AB102" s="24">
        <v>4</v>
      </c>
      <c r="AC102" s="24">
        <v>4</v>
      </c>
      <c r="AD102" s="24">
        <v>5</v>
      </c>
      <c r="AE102" s="24">
        <v>4</v>
      </c>
      <c r="AF102" s="24">
        <v>4</v>
      </c>
      <c r="AG102" s="24">
        <v>5</v>
      </c>
      <c r="AH102" s="24">
        <v>4</v>
      </c>
      <c r="AI102" s="24">
        <v>3</v>
      </c>
      <c r="AJ102" s="24">
        <v>4</v>
      </c>
      <c r="AK102" s="24">
        <v>5</v>
      </c>
      <c r="AL102" s="24">
        <v>3</v>
      </c>
      <c r="AM102" s="24">
        <v>3</v>
      </c>
      <c r="AN102" s="24">
        <v>3</v>
      </c>
      <c r="AO102" s="24" t="e">
        <v>#N/A</v>
      </c>
      <c r="AP102" s="24">
        <v>3</v>
      </c>
      <c r="AQ102" s="24">
        <v>3</v>
      </c>
      <c r="AR102" s="24">
        <v>3</v>
      </c>
      <c r="AS102" s="24">
        <v>3</v>
      </c>
      <c r="AT102" s="24" t="e">
        <v>#N/A</v>
      </c>
      <c r="AU102" s="24">
        <v>3</v>
      </c>
      <c r="AV102" s="24">
        <v>3</v>
      </c>
    </row>
    <row r="103" spans="1:48" x14ac:dyDescent="0.2">
      <c r="A103" s="19" t="s">
        <v>111</v>
      </c>
      <c r="C103" s="53" t="s">
        <v>111</v>
      </c>
      <c r="D103" s="24" t="e">
        <v>#N/A</v>
      </c>
      <c r="E103" s="24">
        <v>1</v>
      </c>
      <c r="F103" s="24" t="e">
        <v>#N/A</v>
      </c>
      <c r="G103" s="24" t="e">
        <v>#N/A</v>
      </c>
      <c r="H103" s="24" t="e">
        <v>#N/A</v>
      </c>
      <c r="I103" s="24" t="e">
        <v>#N/A</v>
      </c>
      <c r="J103" s="24" t="e">
        <v>#N/A</v>
      </c>
      <c r="K103" s="24" t="e">
        <v>#N/A</v>
      </c>
      <c r="L103" s="24" t="e">
        <v>#N/A</v>
      </c>
      <c r="M103" s="24">
        <v>1</v>
      </c>
      <c r="N103" s="24" t="e">
        <v>#N/A</v>
      </c>
      <c r="O103" s="24" t="e">
        <v>#N/A</v>
      </c>
      <c r="P103" s="24" t="e">
        <v>#N/A</v>
      </c>
      <c r="Q103" s="24" t="e">
        <v>#N/A</v>
      </c>
      <c r="R103" s="24" t="e">
        <v>#N/A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 t="e">
        <v>#N/A</v>
      </c>
      <c r="Y103" s="24" t="e">
        <v>#N/A</v>
      </c>
      <c r="Z103" s="24" t="e">
        <v>#N/A</v>
      </c>
      <c r="AA103" s="24" t="e">
        <v>#N/A</v>
      </c>
      <c r="AB103" s="24" t="e">
        <v>#N/A</v>
      </c>
      <c r="AC103" s="24" t="e">
        <v>#N/A</v>
      </c>
      <c r="AD103" s="24" t="e">
        <v>#N/A</v>
      </c>
      <c r="AE103" s="24" t="e">
        <v>#N/A</v>
      </c>
      <c r="AF103" s="24" t="e">
        <v>#N/A</v>
      </c>
      <c r="AG103" s="24">
        <v>1</v>
      </c>
      <c r="AH103" s="24">
        <v>1</v>
      </c>
      <c r="AI103" s="24">
        <v>1</v>
      </c>
      <c r="AJ103" s="24">
        <v>1</v>
      </c>
      <c r="AK103" s="24">
        <v>1</v>
      </c>
      <c r="AL103" s="24">
        <v>1</v>
      </c>
      <c r="AM103" s="24">
        <v>1</v>
      </c>
      <c r="AN103" s="24">
        <v>1</v>
      </c>
      <c r="AO103" s="24" t="e">
        <v>#N/A</v>
      </c>
      <c r="AP103" s="24">
        <v>1</v>
      </c>
      <c r="AQ103" s="24">
        <v>1</v>
      </c>
      <c r="AR103" s="24">
        <v>1</v>
      </c>
      <c r="AS103" s="24">
        <v>1</v>
      </c>
      <c r="AT103" s="24" t="e">
        <v>#N/A</v>
      </c>
      <c r="AU103" s="24">
        <v>1</v>
      </c>
      <c r="AV103" s="24">
        <v>1</v>
      </c>
    </row>
    <row r="104" spans="1:48" x14ac:dyDescent="0.2">
      <c r="A104" s="19" t="s">
        <v>112</v>
      </c>
      <c r="C104" s="53" t="s">
        <v>112</v>
      </c>
      <c r="D104" s="24" t="e">
        <v>#N/A</v>
      </c>
      <c r="E104" s="24" t="e">
        <v>#N/A</v>
      </c>
      <c r="F104" s="24" t="e">
        <v>#N/A</v>
      </c>
      <c r="G104" s="24" t="e">
        <v>#N/A</v>
      </c>
      <c r="H104" s="24" t="e">
        <v>#N/A</v>
      </c>
      <c r="I104" s="24" t="e">
        <v>#N/A</v>
      </c>
      <c r="J104" s="24" t="e">
        <v>#N/A</v>
      </c>
      <c r="K104" s="24" t="e">
        <v>#N/A</v>
      </c>
      <c r="L104" s="24" t="e">
        <v>#N/A</v>
      </c>
      <c r="M104" s="24" t="e">
        <v>#N/A</v>
      </c>
      <c r="N104" s="24" t="e">
        <v>#N/A</v>
      </c>
      <c r="O104" s="24" t="e">
        <v>#N/A</v>
      </c>
      <c r="P104" s="24" t="e">
        <v>#N/A</v>
      </c>
      <c r="Q104" s="24" t="e">
        <v>#N/A</v>
      </c>
      <c r="R104" s="24" t="e">
        <v>#N/A</v>
      </c>
      <c r="S104" s="24" t="e">
        <v>#N/A</v>
      </c>
      <c r="T104" s="24" t="e">
        <v>#N/A</v>
      </c>
      <c r="U104" s="24">
        <v>1</v>
      </c>
      <c r="V104" s="24">
        <v>1</v>
      </c>
      <c r="W104" s="24" t="e">
        <v>#N/A</v>
      </c>
      <c r="X104" s="24" t="e">
        <v>#N/A</v>
      </c>
      <c r="Y104" s="24" t="e">
        <v>#N/A</v>
      </c>
      <c r="Z104" s="24" t="e">
        <v>#N/A</v>
      </c>
      <c r="AA104" s="24">
        <v>1</v>
      </c>
      <c r="AB104" s="24">
        <v>1</v>
      </c>
      <c r="AC104" s="24">
        <v>1</v>
      </c>
      <c r="AD104" s="24">
        <v>1</v>
      </c>
      <c r="AE104" s="24" t="e">
        <v>#N/A</v>
      </c>
      <c r="AF104" s="24">
        <v>1</v>
      </c>
      <c r="AG104" s="24" t="e">
        <v>#N/A</v>
      </c>
      <c r="AH104" s="24">
        <v>1</v>
      </c>
      <c r="AI104" s="24" t="e">
        <v>#N/A</v>
      </c>
      <c r="AJ104" s="24">
        <v>1</v>
      </c>
      <c r="AK104" s="24">
        <v>1</v>
      </c>
      <c r="AL104" s="24">
        <v>1</v>
      </c>
      <c r="AM104" s="24">
        <v>1</v>
      </c>
      <c r="AN104" s="24">
        <v>1</v>
      </c>
      <c r="AO104" s="24" t="e">
        <v>#N/A</v>
      </c>
      <c r="AP104" s="24">
        <v>1</v>
      </c>
      <c r="AQ104" s="24">
        <v>1</v>
      </c>
      <c r="AR104" s="24">
        <v>1</v>
      </c>
      <c r="AS104" s="24">
        <v>1</v>
      </c>
      <c r="AT104" s="24" t="e">
        <v>#N/A</v>
      </c>
      <c r="AU104" s="24">
        <v>1</v>
      </c>
      <c r="AV104" s="24">
        <v>1</v>
      </c>
    </row>
    <row r="105" spans="1:48" x14ac:dyDescent="0.2">
      <c r="A105" s="19" t="s">
        <v>113</v>
      </c>
      <c r="C105" s="53" t="s">
        <v>113</v>
      </c>
      <c r="D105" s="24">
        <v>4</v>
      </c>
      <c r="E105" s="24">
        <v>4</v>
      </c>
      <c r="F105" s="24">
        <v>4</v>
      </c>
      <c r="G105" s="24">
        <v>5</v>
      </c>
      <c r="H105" s="24" t="e">
        <v>#N/A</v>
      </c>
      <c r="I105" s="24">
        <v>2</v>
      </c>
      <c r="J105" s="24">
        <v>3</v>
      </c>
      <c r="K105" s="24">
        <v>2</v>
      </c>
      <c r="L105" s="24">
        <v>3</v>
      </c>
      <c r="M105" s="24">
        <v>4</v>
      </c>
      <c r="N105" s="24">
        <v>3</v>
      </c>
      <c r="O105" s="24">
        <v>4</v>
      </c>
      <c r="P105" s="24">
        <v>4</v>
      </c>
      <c r="Q105" s="24">
        <v>3</v>
      </c>
      <c r="R105" s="24">
        <v>2</v>
      </c>
      <c r="S105" s="24">
        <v>3</v>
      </c>
      <c r="T105" s="24">
        <v>3</v>
      </c>
      <c r="U105" s="24">
        <v>3</v>
      </c>
      <c r="V105" s="24">
        <v>3</v>
      </c>
      <c r="W105" s="24">
        <v>3</v>
      </c>
      <c r="X105" s="24">
        <v>3</v>
      </c>
      <c r="Y105" s="24" t="e">
        <v>#N/A</v>
      </c>
      <c r="Z105" s="24" t="e">
        <v>#N/A</v>
      </c>
      <c r="AA105" s="24">
        <v>3</v>
      </c>
      <c r="AB105" s="24">
        <v>2</v>
      </c>
      <c r="AC105" s="24">
        <v>2</v>
      </c>
      <c r="AD105" s="24">
        <v>2</v>
      </c>
      <c r="AE105" s="24">
        <v>3</v>
      </c>
      <c r="AF105" s="24">
        <v>2</v>
      </c>
      <c r="AG105" s="24">
        <v>2</v>
      </c>
      <c r="AH105" s="24">
        <v>1</v>
      </c>
      <c r="AI105" s="24">
        <v>1</v>
      </c>
      <c r="AJ105" s="24">
        <v>2</v>
      </c>
      <c r="AK105" s="24">
        <v>2</v>
      </c>
      <c r="AL105" s="24">
        <v>2</v>
      </c>
      <c r="AM105" s="24">
        <v>2</v>
      </c>
      <c r="AN105" s="24">
        <v>2</v>
      </c>
      <c r="AO105" s="24" t="e">
        <v>#N/A</v>
      </c>
      <c r="AP105" s="24">
        <v>2</v>
      </c>
      <c r="AQ105" s="24">
        <v>3</v>
      </c>
      <c r="AR105" s="24">
        <v>2</v>
      </c>
      <c r="AS105" s="24">
        <v>2</v>
      </c>
      <c r="AT105" s="24" t="e">
        <v>#N/A</v>
      </c>
      <c r="AU105" s="24">
        <v>4</v>
      </c>
      <c r="AV105" s="24">
        <v>3</v>
      </c>
    </row>
    <row r="106" spans="1:48" x14ac:dyDescent="0.2">
      <c r="A106" s="19" t="s">
        <v>114</v>
      </c>
      <c r="C106" s="53" t="s">
        <v>114</v>
      </c>
      <c r="D106" s="24">
        <v>2</v>
      </c>
      <c r="E106" s="24">
        <v>2</v>
      </c>
      <c r="F106" s="24" t="e">
        <v>#N/A</v>
      </c>
      <c r="G106" s="24" t="e">
        <v>#N/A</v>
      </c>
      <c r="H106" s="24" t="e">
        <v>#N/A</v>
      </c>
      <c r="I106" s="24">
        <v>3</v>
      </c>
      <c r="J106" s="24">
        <v>3</v>
      </c>
      <c r="K106" s="24">
        <v>3</v>
      </c>
      <c r="L106" s="24">
        <v>3</v>
      </c>
      <c r="M106" s="24">
        <v>2</v>
      </c>
      <c r="N106" s="24">
        <v>2</v>
      </c>
      <c r="O106" s="24">
        <v>2</v>
      </c>
      <c r="P106" s="24">
        <v>2</v>
      </c>
      <c r="Q106" s="24">
        <v>2</v>
      </c>
      <c r="R106" s="24">
        <v>4</v>
      </c>
      <c r="S106" s="24">
        <v>2</v>
      </c>
      <c r="T106" s="24">
        <v>3</v>
      </c>
      <c r="U106" s="24">
        <v>2</v>
      </c>
      <c r="V106" s="24">
        <v>3</v>
      </c>
      <c r="W106" s="24">
        <v>4</v>
      </c>
      <c r="X106" s="24">
        <v>3</v>
      </c>
      <c r="Y106" s="24">
        <v>2</v>
      </c>
      <c r="Z106" s="24">
        <v>4</v>
      </c>
      <c r="AA106" s="24">
        <v>3</v>
      </c>
      <c r="AB106" s="24">
        <v>2</v>
      </c>
      <c r="AC106" s="24">
        <v>2</v>
      </c>
      <c r="AD106" s="24">
        <v>2</v>
      </c>
      <c r="AE106" s="24">
        <v>2</v>
      </c>
      <c r="AF106" s="24">
        <v>3</v>
      </c>
      <c r="AG106" s="24">
        <v>2</v>
      </c>
      <c r="AH106" s="24">
        <v>2</v>
      </c>
      <c r="AI106" s="24">
        <v>3</v>
      </c>
      <c r="AJ106" s="24">
        <v>3</v>
      </c>
      <c r="AK106" s="24">
        <v>3</v>
      </c>
      <c r="AL106" s="24">
        <v>3</v>
      </c>
      <c r="AM106" s="24">
        <v>2</v>
      </c>
      <c r="AN106" s="24">
        <v>2</v>
      </c>
      <c r="AO106" s="24" t="e">
        <v>#N/A</v>
      </c>
      <c r="AP106" s="24">
        <v>2</v>
      </c>
      <c r="AQ106" s="24">
        <v>4</v>
      </c>
      <c r="AR106" s="24">
        <v>4</v>
      </c>
      <c r="AS106" s="24">
        <v>3</v>
      </c>
      <c r="AT106" s="24" t="e">
        <v>#N/A</v>
      </c>
      <c r="AU106" s="24" t="e">
        <v>#N/A</v>
      </c>
      <c r="AV106" s="24">
        <v>3</v>
      </c>
    </row>
    <row r="107" spans="1:48" x14ac:dyDescent="0.2">
      <c r="A107" s="19" t="s">
        <v>115</v>
      </c>
      <c r="C107" s="53" t="s">
        <v>115</v>
      </c>
      <c r="D107" s="24">
        <v>1</v>
      </c>
      <c r="E107" s="24">
        <v>2</v>
      </c>
      <c r="F107" s="24">
        <v>3</v>
      </c>
      <c r="G107" s="24">
        <v>2</v>
      </c>
      <c r="H107" s="24">
        <v>2</v>
      </c>
      <c r="I107" s="24" t="e">
        <v>#N/A</v>
      </c>
      <c r="J107" s="24" t="e">
        <v>#N/A</v>
      </c>
      <c r="K107" s="24">
        <v>2</v>
      </c>
      <c r="L107" s="24">
        <v>3</v>
      </c>
      <c r="M107" s="24">
        <v>2</v>
      </c>
      <c r="N107" s="24">
        <v>3</v>
      </c>
      <c r="O107" s="24">
        <v>2</v>
      </c>
      <c r="P107" s="24">
        <v>2</v>
      </c>
      <c r="Q107" s="24">
        <v>3</v>
      </c>
      <c r="R107" s="24">
        <v>3</v>
      </c>
      <c r="S107" s="24">
        <v>2</v>
      </c>
      <c r="T107" s="24">
        <v>3</v>
      </c>
      <c r="U107" s="24">
        <v>4</v>
      </c>
      <c r="V107" s="24">
        <v>4</v>
      </c>
      <c r="W107" s="24">
        <v>4</v>
      </c>
      <c r="X107" s="24">
        <v>3</v>
      </c>
      <c r="Y107" s="24">
        <v>3</v>
      </c>
      <c r="Z107" s="24">
        <v>2</v>
      </c>
      <c r="AA107" s="24">
        <v>4</v>
      </c>
      <c r="AB107" s="24">
        <v>3</v>
      </c>
      <c r="AC107" s="24">
        <v>4</v>
      </c>
      <c r="AD107" s="24">
        <v>4</v>
      </c>
      <c r="AE107" s="24">
        <v>3</v>
      </c>
      <c r="AF107" s="24">
        <v>4</v>
      </c>
      <c r="AG107" s="24">
        <v>4</v>
      </c>
      <c r="AH107" s="24">
        <v>4</v>
      </c>
      <c r="AI107" s="24">
        <v>4</v>
      </c>
      <c r="AJ107" s="24">
        <v>4</v>
      </c>
      <c r="AK107" s="24">
        <v>4</v>
      </c>
      <c r="AL107" s="24">
        <v>4</v>
      </c>
      <c r="AM107" s="24">
        <v>4</v>
      </c>
      <c r="AN107" s="24">
        <v>4</v>
      </c>
      <c r="AO107" s="24" t="e">
        <v>#N/A</v>
      </c>
      <c r="AP107" s="24">
        <v>4</v>
      </c>
      <c r="AQ107" s="24">
        <v>5</v>
      </c>
      <c r="AR107" s="24">
        <v>5</v>
      </c>
      <c r="AS107" s="24">
        <v>5</v>
      </c>
      <c r="AT107" s="24" t="e">
        <v>#N/A</v>
      </c>
      <c r="AU107" s="24">
        <v>3</v>
      </c>
      <c r="AV107" s="24">
        <v>4</v>
      </c>
    </row>
    <row r="108" spans="1:48" x14ac:dyDescent="0.2">
      <c r="A108" s="19" t="s">
        <v>193</v>
      </c>
      <c r="C108" s="53" t="s">
        <v>193</v>
      </c>
      <c r="D108" s="24" t="e">
        <v>#N/A</v>
      </c>
      <c r="E108" s="24" t="e">
        <v>#N/A</v>
      </c>
      <c r="F108" s="24" t="e">
        <v>#N/A</v>
      </c>
      <c r="G108" s="24" t="e">
        <v>#N/A</v>
      </c>
      <c r="H108" s="24" t="e">
        <v>#N/A</v>
      </c>
      <c r="I108" s="24" t="e">
        <v>#N/A</v>
      </c>
      <c r="J108" s="24" t="e">
        <v>#N/A</v>
      </c>
      <c r="K108" s="24" t="e">
        <v>#N/A</v>
      </c>
      <c r="L108" s="24" t="e">
        <v>#N/A</v>
      </c>
      <c r="M108" s="24" t="e">
        <v>#N/A</v>
      </c>
      <c r="N108" s="24" t="e">
        <v>#N/A</v>
      </c>
      <c r="O108" s="24" t="e">
        <v>#N/A</v>
      </c>
      <c r="P108" s="24" t="e">
        <v>#N/A</v>
      </c>
      <c r="Q108" s="24" t="e">
        <v>#N/A</v>
      </c>
      <c r="R108" s="24" t="e">
        <v>#N/A</v>
      </c>
      <c r="S108" s="24" t="e">
        <v>#N/A</v>
      </c>
      <c r="T108" s="24" t="e">
        <v>#N/A</v>
      </c>
      <c r="U108" s="24">
        <v>2</v>
      </c>
      <c r="V108" s="24">
        <v>1</v>
      </c>
      <c r="W108" s="24" t="e">
        <v>#N/A</v>
      </c>
      <c r="X108" s="24" t="e">
        <v>#N/A</v>
      </c>
      <c r="Y108" s="24">
        <v>3</v>
      </c>
      <c r="Z108" s="24">
        <v>3</v>
      </c>
      <c r="AA108" s="24">
        <v>2</v>
      </c>
      <c r="AB108" s="24">
        <v>2</v>
      </c>
      <c r="AC108" s="24">
        <v>4</v>
      </c>
      <c r="AD108" s="24">
        <v>3</v>
      </c>
      <c r="AE108" s="24">
        <v>2</v>
      </c>
      <c r="AF108" s="24">
        <v>2</v>
      </c>
      <c r="AG108" s="24">
        <v>2</v>
      </c>
      <c r="AH108" s="24">
        <v>2</v>
      </c>
      <c r="AI108" s="24">
        <v>3</v>
      </c>
      <c r="AJ108" s="24">
        <v>2</v>
      </c>
      <c r="AK108" s="24">
        <v>2</v>
      </c>
      <c r="AL108" s="24">
        <v>2</v>
      </c>
      <c r="AM108" s="24">
        <v>2</v>
      </c>
      <c r="AN108" s="24">
        <v>2</v>
      </c>
      <c r="AO108" s="24" t="e">
        <v>#N/A</v>
      </c>
      <c r="AP108" s="24">
        <v>2</v>
      </c>
      <c r="AQ108" s="24">
        <v>3</v>
      </c>
      <c r="AR108" s="24">
        <v>2</v>
      </c>
      <c r="AS108" s="24">
        <v>2</v>
      </c>
      <c r="AT108" s="24" t="e">
        <v>#N/A</v>
      </c>
      <c r="AU108" s="24">
        <v>2</v>
      </c>
      <c r="AV108" s="24">
        <v>1</v>
      </c>
    </row>
    <row r="109" spans="1:48" x14ac:dyDescent="0.2">
      <c r="A109" s="19" t="s">
        <v>116</v>
      </c>
      <c r="C109" s="53" t="s">
        <v>116</v>
      </c>
      <c r="D109" s="24" t="e">
        <v>#N/A</v>
      </c>
      <c r="E109" s="24" t="e">
        <v>#N/A</v>
      </c>
      <c r="F109" s="24" t="e">
        <v>#N/A</v>
      </c>
      <c r="G109" s="24" t="e">
        <v>#N/A</v>
      </c>
      <c r="H109" s="24" t="e">
        <v>#N/A</v>
      </c>
      <c r="I109" s="24" t="e">
        <v>#N/A</v>
      </c>
      <c r="J109" s="24" t="e">
        <v>#N/A</v>
      </c>
      <c r="K109" s="24" t="e">
        <v>#N/A</v>
      </c>
      <c r="L109" s="24" t="e">
        <v>#N/A</v>
      </c>
      <c r="M109" s="24">
        <v>1</v>
      </c>
      <c r="N109" s="24">
        <v>1</v>
      </c>
      <c r="O109" s="24">
        <v>2</v>
      </c>
      <c r="P109" s="24" t="e">
        <v>#N/A</v>
      </c>
      <c r="Q109" s="24" t="e">
        <v>#N/A</v>
      </c>
      <c r="R109" s="24">
        <v>1</v>
      </c>
      <c r="S109" s="24">
        <v>1</v>
      </c>
      <c r="T109" s="24">
        <v>1</v>
      </c>
      <c r="U109" s="24" t="e">
        <v>#N/A</v>
      </c>
      <c r="V109" s="24" t="e">
        <v>#N/A</v>
      </c>
      <c r="W109" s="24" t="e">
        <v>#N/A</v>
      </c>
      <c r="X109" s="24" t="e">
        <v>#N/A</v>
      </c>
      <c r="Y109" s="24" t="e">
        <v>#N/A</v>
      </c>
      <c r="Z109" s="24" t="e">
        <v>#N/A</v>
      </c>
      <c r="AA109" s="24" t="e">
        <v>#N/A</v>
      </c>
      <c r="AB109" s="24" t="e">
        <v>#N/A</v>
      </c>
      <c r="AC109" s="24" t="e">
        <v>#N/A</v>
      </c>
      <c r="AD109" s="24" t="e">
        <v>#N/A</v>
      </c>
      <c r="AE109" s="24" t="e">
        <v>#N/A</v>
      </c>
      <c r="AF109" s="24" t="e">
        <v>#N/A</v>
      </c>
      <c r="AG109" s="24" t="e">
        <v>#N/A</v>
      </c>
      <c r="AH109" s="24" t="e">
        <v>#N/A</v>
      </c>
      <c r="AI109" s="24" t="e">
        <v>#N/A</v>
      </c>
      <c r="AJ109" s="24" t="e">
        <v>#N/A</v>
      </c>
      <c r="AK109" s="24" t="e">
        <v>#N/A</v>
      </c>
      <c r="AL109" s="24">
        <v>1</v>
      </c>
      <c r="AM109" s="24">
        <v>1</v>
      </c>
      <c r="AN109" s="24">
        <v>1</v>
      </c>
      <c r="AO109" s="24" t="e">
        <v>#N/A</v>
      </c>
      <c r="AP109" s="24">
        <v>1</v>
      </c>
      <c r="AQ109" s="24">
        <v>1</v>
      </c>
      <c r="AR109" s="24">
        <v>1</v>
      </c>
      <c r="AS109" s="24">
        <v>1</v>
      </c>
      <c r="AT109" s="24" t="e">
        <v>#N/A</v>
      </c>
      <c r="AU109" s="24">
        <v>1</v>
      </c>
      <c r="AV109" s="24">
        <v>1</v>
      </c>
    </row>
    <row r="110" spans="1:48" x14ac:dyDescent="0.2">
      <c r="A110" s="19" t="s">
        <v>117</v>
      </c>
      <c r="C110" s="53" t="s">
        <v>117</v>
      </c>
      <c r="D110" s="24">
        <v>1</v>
      </c>
      <c r="E110" s="24" t="e">
        <v>#N/A</v>
      </c>
      <c r="F110" s="24" t="e">
        <v>#N/A</v>
      </c>
      <c r="G110" s="24" t="e">
        <v>#N/A</v>
      </c>
      <c r="H110" s="24" t="e">
        <v>#N/A</v>
      </c>
      <c r="I110" s="24" t="e">
        <v>#N/A</v>
      </c>
      <c r="J110" s="24" t="e">
        <v>#N/A</v>
      </c>
      <c r="K110" s="24" t="e">
        <v>#N/A</v>
      </c>
      <c r="L110" s="24" t="e">
        <v>#N/A</v>
      </c>
      <c r="M110" s="24" t="e">
        <v>#N/A</v>
      </c>
      <c r="N110" s="24" t="e">
        <v>#N/A</v>
      </c>
      <c r="O110" s="24" t="e">
        <v>#N/A</v>
      </c>
      <c r="P110" s="24" t="e">
        <v>#N/A</v>
      </c>
      <c r="Q110" s="24" t="e">
        <v>#N/A</v>
      </c>
      <c r="R110" s="24" t="e">
        <v>#N/A</v>
      </c>
      <c r="S110" s="24" t="e">
        <v>#N/A</v>
      </c>
      <c r="T110" s="24" t="e">
        <v>#N/A</v>
      </c>
      <c r="U110" s="24" t="e">
        <v>#N/A</v>
      </c>
      <c r="V110" s="24">
        <v>2</v>
      </c>
      <c r="W110" s="24">
        <v>2</v>
      </c>
      <c r="X110" s="24" t="e">
        <v>#N/A</v>
      </c>
      <c r="Y110" s="24" t="e">
        <v>#N/A</v>
      </c>
      <c r="Z110" s="24">
        <v>2</v>
      </c>
      <c r="AA110" s="24">
        <v>2</v>
      </c>
      <c r="AB110" s="24" t="e">
        <v>#N/A</v>
      </c>
      <c r="AC110" s="24">
        <v>2</v>
      </c>
      <c r="AD110" s="24" t="e">
        <v>#N/A</v>
      </c>
      <c r="AE110" s="24" t="e">
        <v>#N/A</v>
      </c>
      <c r="AF110" s="24" t="e">
        <v>#N/A</v>
      </c>
      <c r="AG110" s="24">
        <v>2</v>
      </c>
      <c r="AH110" s="24">
        <v>1</v>
      </c>
      <c r="AI110" s="24" t="e">
        <v>#N/A</v>
      </c>
      <c r="AJ110" s="24">
        <v>1</v>
      </c>
      <c r="AK110" s="24">
        <v>1</v>
      </c>
      <c r="AL110" s="24">
        <v>1</v>
      </c>
      <c r="AM110" s="24">
        <v>2</v>
      </c>
      <c r="AN110" s="24">
        <v>2</v>
      </c>
      <c r="AO110" s="24" t="e">
        <v>#N/A</v>
      </c>
      <c r="AP110" s="24">
        <v>2</v>
      </c>
      <c r="AQ110" s="24">
        <v>2</v>
      </c>
      <c r="AR110" s="24">
        <v>2</v>
      </c>
      <c r="AS110" s="24">
        <v>2</v>
      </c>
      <c r="AT110" s="24">
        <v>2</v>
      </c>
      <c r="AU110" s="24">
        <v>2</v>
      </c>
      <c r="AV110" s="24">
        <v>2</v>
      </c>
    </row>
    <row r="111" spans="1:48" x14ac:dyDescent="0.2">
      <c r="A111" s="19" t="s">
        <v>118</v>
      </c>
      <c r="C111" s="53" t="s">
        <v>118</v>
      </c>
      <c r="D111" s="24" t="e">
        <v>#N/A</v>
      </c>
      <c r="E111" s="24">
        <v>4</v>
      </c>
      <c r="F111" s="24">
        <v>3</v>
      </c>
      <c r="G111" s="24">
        <v>4</v>
      </c>
      <c r="H111" s="24">
        <v>3</v>
      </c>
      <c r="I111" s="24">
        <v>4</v>
      </c>
      <c r="J111" s="24">
        <v>5</v>
      </c>
      <c r="K111" s="24">
        <v>4</v>
      </c>
      <c r="L111" s="24">
        <v>3</v>
      </c>
      <c r="M111" s="24">
        <v>3</v>
      </c>
      <c r="N111" s="24">
        <v>3</v>
      </c>
      <c r="O111" s="24">
        <v>3</v>
      </c>
      <c r="P111" s="24">
        <v>3</v>
      </c>
      <c r="Q111" s="24">
        <v>3</v>
      </c>
      <c r="R111" s="24">
        <v>4</v>
      </c>
      <c r="S111" s="24">
        <v>4</v>
      </c>
      <c r="T111" s="24">
        <v>4</v>
      </c>
      <c r="U111" s="24">
        <v>3</v>
      </c>
      <c r="V111" s="24">
        <v>4</v>
      </c>
      <c r="W111" s="24">
        <v>5</v>
      </c>
      <c r="X111" s="24">
        <v>4</v>
      </c>
      <c r="Y111" s="24">
        <v>3</v>
      </c>
      <c r="Z111" s="24">
        <v>4</v>
      </c>
      <c r="AA111" s="24">
        <v>5</v>
      </c>
      <c r="AB111" s="24">
        <v>3</v>
      </c>
      <c r="AC111" s="24">
        <v>4</v>
      </c>
      <c r="AD111" s="24">
        <v>4</v>
      </c>
      <c r="AE111" s="24">
        <v>4</v>
      </c>
      <c r="AF111" s="24">
        <v>3</v>
      </c>
      <c r="AG111" s="24">
        <v>4</v>
      </c>
      <c r="AH111" s="24">
        <v>4</v>
      </c>
      <c r="AI111" s="24">
        <v>4</v>
      </c>
      <c r="AJ111" s="24">
        <v>4</v>
      </c>
      <c r="AK111" s="24">
        <v>5</v>
      </c>
      <c r="AL111" s="24">
        <v>5</v>
      </c>
      <c r="AM111" s="24">
        <v>5</v>
      </c>
      <c r="AN111" s="24">
        <v>5</v>
      </c>
      <c r="AO111" s="24" t="e">
        <v>#N/A</v>
      </c>
      <c r="AP111" s="24">
        <v>4</v>
      </c>
      <c r="AQ111" s="24">
        <v>4</v>
      </c>
      <c r="AR111" s="24">
        <v>4</v>
      </c>
      <c r="AS111" s="24">
        <v>4</v>
      </c>
      <c r="AT111" s="24" t="e">
        <v>#N/A</v>
      </c>
      <c r="AU111" s="24">
        <v>4</v>
      </c>
      <c r="AV111" s="24">
        <v>3</v>
      </c>
    </row>
    <row r="112" spans="1:48" x14ac:dyDescent="0.2">
      <c r="A112" s="19" t="s">
        <v>119</v>
      </c>
      <c r="C112" s="53" t="s">
        <v>119</v>
      </c>
      <c r="D112" s="24" t="e">
        <v>#N/A</v>
      </c>
      <c r="E112" s="24" t="e">
        <v>#N/A</v>
      </c>
      <c r="F112" s="24" t="e">
        <v>#N/A</v>
      </c>
      <c r="G112" s="24" t="e">
        <v>#N/A</v>
      </c>
      <c r="H112" s="24" t="e">
        <v>#N/A</v>
      </c>
      <c r="I112" s="24" t="e">
        <v>#N/A</v>
      </c>
      <c r="J112" s="24" t="e">
        <v>#N/A</v>
      </c>
      <c r="K112" s="24" t="e">
        <v>#N/A</v>
      </c>
      <c r="L112" s="24" t="e">
        <v>#N/A</v>
      </c>
      <c r="M112" s="24" t="e">
        <v>#N/A</v>
      </c>
      <c r="N112" s="24" t="e">
        <v>#N/A</v>
      </c>
      <c r="O112" s="24">
        <v>3</v>
      </c>
      <c r="P112" s="24">
        <v>3</v>
      </c>
      <c r="Q112" s="24">
        <v>3</v>
      </c>
      <c r="R112" s="24">
        <v>3</v>
      </c>
      <c r="S112" s="24">
        <v>3</v>
      </c>
      <c r="T112" s="24">
        <v>2</v>
      </c>
      <c r="U112" s="24">
        <v>2</v>
      </c>
      <c r="V112" s="24">
        <v>1</v>
      </c>
      <c r="W112" s="24">
        <v>2</v>
      </c>
      <c r="X112" s="24">
        <v>3</v>
      </c>
      <c r="Y112" s="24">
        <v>2</v>
      </c>
      <c r="Z112" s="24" t="e">
        <v>#N/A</v>
      </c>
      <c r="AA112" s="24" t="e">
        <v>#N/A</v>
      </c>
      <c r="AB112" s="24" t="e">
        <v>#N/A</v>
      </c>
      <c r="AC112" s="24" t="e">
        <v>#N/A</v>
      </c>
      <c r="AD112" s="24" t="e">
        <v>#N/A</v>
      </c>
      <c r="AE112" s="24" t="e">
        <v>#N/A</v>
      </c>
      <c r="AF112" s="24" t="e">
        <v>#N/A</v>
      </c>
      <c r="AG112" s="24" t="e">
        <v>#N/A</v>
      </c>
      <c r="AH112" s="24" t="e">
        <v>#N/A</v>
      </c>
      <c r="AI112" s="24" t="e">
        <v>#N/A</v>
      </c>
      <c r="AJ112" s="24" t="e">
        <v>#N/A</v>
      </c>
      <c r="AK112" s="24" t="e">
        <v>#N/A</v>
      </c>
      <c r="AL112" s="24">
        <v>2</v>
      </c>
      <c r="AM112" s="24">
        <v>1</v>
      </c>
      <c r="AN112" s="24">
        <v>2</v>
      </c>
      <c r="AO112" s="24" t="e">
        <v>#N/A</v>
      </c>
      <c r="AP112" s="24">
        <v>1</v>
      </c>
      <c r="AQ112" s="24">
        <v>1</v>
      </c>
      <c r="AR112" s="24" t="e">
        <v>#N/A</v>
      </c>
      <c r="AS112" s="24" t="e">
        <v>#N/A</v>
      </c>
      <c r="AT112" s="24" t="e">
        <v>#N/A</v>
      </c>
      <c r="AU112" s="24" t="e">
        <v>#N/A</v>
      </c>
      <c r="AV112" s="24" t="e">
        <v>#N/A</v>
      </c>
    </row>
    <row r="113" spans="1:48" x14ac:dyDescent="0.2">
      <c r="A113" s="19" t="s">
        <v>120</v>
      </c>
      <c r="C113" s="19" t="s">
        <v>120</v>
      </c>
      <c r="D113" s="24" t="e">
        <v>#N/A</v>
      </c>
      <c r="E113" s="24" t="e">
        <v>#N/A</v>
      </c>
      <c r="F113" s="24" t="e">
        <v>#N/A</v>
      </c>
      <c r="G113" s="24" t="e">
        <v>#N/A</v>
      </c>
      <c r="H113" s="24" t="e">
        <v>#N/A</v>
      </c>
      <c r="I113" s="24" t="e">
        <v>#N/A</v>
      </c>
      <c r="J113" s="24" t="e">
        <v>#N/A</v>
      </c>
      <c r="K113" s="24" t="e">
        <v>#N/A</v>
      </c>
      <c r="L113" s="24" t="e">
        <v>#N/A</v>
      </c>
      <c r="M113" s="24" t="e">
        <v>#N/A</v>
      </c>
      <c r="N113" s="24" t="e">
        <v>#N/A</v>
      </c>
      <c r="O113" s="24" t="e">
        <v>#N/A</v>
      </c>
      <c r="P113" s="24">
        <v>4</v>
      </c>
      <c r="Q113" s="24">
        <v>4</v>
      </c>
      <c r="R113" s="24">
        <v>4</v>
      </c>
      <c r="S113" s="24">
        <v>4</v>
      </c>
      <c r="T113" s="24">
        <v>4</v>
      </c>
      <c r="U113" s="24">
        <v>4</v>
      </c>
      <c r="V113" s="24">
        <v>3</v>
      </c>
      <c r="W113" s="24">
        <v>3</v>
      </c>
      <c r="X113" s="24">
        <v>3</v>
      </c>
      <c r="Y113" s="24">
        <v>2</v>
      </c>
      <c r="Z113" s="24">
        <v>2</v>
      </c>
      <c r="AA113" s="24">
        <v>2</v>
      </c>
      <c r="AB113" s="24" t="e">
        <v>#N/A</v>
      </c>
      <c r="AC113" s="24">
        <v>2</v>
      </c>
      <c r="AD113" s="24">
        <v>2</v>
      </c>
      <c r="AE113" s="24">
        <v>4</v>
      </c>
      <c r="AF113" s="24">
        <v>3</v>
      </c>
      <c r="AG113" s="24">
        <v>3</v>
      </c>
      <c r="AH113" s="24">
        <v>3</v>
      </c>
      <c r="AI113" s="24">
        <v>2</v>
      </c>
      <c r="AJ113" s="24">
        <v>2</v>
      </c>
      <c r="AK113" s="24">
        <v>3</v>
      </c>
      <c r="AL113" s="24">
        <v>3</v>
      </c>
      <c r="AM113" s="24" t="e">
        <v>#N/A</v>
      </c>
      <c r="AN113" s="24">
        <v>2</v>
      </c>
      <c r="AO113" s="24" t="e">
        <v>#N/A</v>
      </c>
      <c r="AP113" s="24">
        <v>3</v>
      </c>
      <c r="AQ113" s="24">
        <v>2</v>
      </c>
      <c r="AR113" s="24">
        <v>2</v>
      </c>
      <c r="AS113" s="24">
        <v>2</v>
      </c>
      <c r="AT113" s="24" t="e">
        <v>#N/A</v>
      </c>
      <c r="AU113" s="24">
        <v>3</v>
      </c>
      <c r="AV113" s="24">
        <v>2</v>
      </c>
    </row>
    <row r="114" spans="1:48" x14ac:dyDescent="0.2">
      <c r="A114" s="19" t="s">
        <v>121</v>
      </c>
      <c r="C114" s="53" t="s">
        <v>121</v>
      </c>
      <c r="D114" s="24">
        <v>4</v>
      </c>
      <c r="E114" s="24">
        <v>4</v>
      </c>
      <c r="F114" s="24">
        <v>4</v>
      </c>
      <c r="G114" s="24">
        <v>3</v>
      </c>
      <c r="H114" s="24">
        <v>4</v>
      </c>
      <c r="I114" s="24">
        <v>3</v>
      </c>
      <c r="J114" s="24">
        <v>4</v>
      </c>
      <c r="K114" s="24">
        <v>4</v>
      </c>
      <c r="L114" s="24">
        <v>4</v>
      </c>
      <c r="M114" s="24">
        <v>4</v>
      </c>
      <c r="N114" s="24">
        <v>4</v>
      </c>
      <c r="O114" s="24">
        <v>3</v>
      </c>
      <c r="P114" s="24">
        <v>3</v>
      </c>
      <c r="Q114" s="24">
        <v>2</v>
      </c>
      <c r="R114" s="24">
        <v>3</v>
      </c>
      <c r="S114" s="24">
        <v>2</v>
      </c>
      <c r="T114" s="24">
        <v>2</v>
      </c>
      <c r="U114" s="24">
        <v>2</v>
      </c>
      <c r="V114" s="24">
        <v>3</v>
      </c>
      <c r="W114" s="24">
        <v>3</v>
      </c>
      <c r="X114" s="24">
        <v>3</v>
      </c>
      <c r="Y114" s="24">
        <v>2</v>
      </c>
      <c r="Z114" s="24">
        <v>3</v>
      </c>
      <c r="AA114" s="24">
        <v>3</v>
      </c>
      <c r="AB114" s="24">
        <v>3</v>
      </c>
      <c r="AC114" s="24">
        <v>2</v>
      </c>
      <c r="AD114" s="24">
        <v>2</v>
      </c>
      <c r="AE114" s="24">
        <v>3</v>
      </c>
      <c r="AF114" s="24">
        <v>2</v>
      </c>
      <c r="AG114" s="24">
        <v>2</v>
      </c>
      <c r="AH114" s="24">
        <v>3</v>
      </c>
      <c r="AI114" s="24">
        <v>3</v>
      </c>
      <c r="AJ114" s="24">
        <v>3</v>
      </c>
      <c r="AK114" s="24">
        <v>2</v>
      </c>
      <c r="AL114" s="24">
        <v>3</v>
      </c>
      <c r="AM114" s="24">
        <v>2</v>
      </c>
      <c r="AN114" s="24">
        <v>1</v>
      </c>
      <c r="AO114" s="24" t="e">
        <v>#N/A</v>
      </c>
      <c r="AP114" s="24">
        <v>2</v>
      </c>
      <c r="AQ114" s="24">
        <v>1</v>
      </c>
      <c r="AR114" s="24">
        <v>1</v>
      </c>
      <c r="AS114" s="24">
        <v>2</v>
      </c>
      <c r="AT114" s="24" t="e">
        <v>#N/A</v>
      </c>
      <c r="AU114" s="24">
        <v>2</v>
      </c>
      <c r="AV114" s="24">
        <v>2</v>
      </c>
    </row>
    <row r="115" spans="1:48" x14ac:dyDescent="0.2">
      <c r="A115" s="19" t="s">
        <v>122</v>
      </c>
      <c r="C115" s="53" t="s">
        <v>122</v>
      </c>
      <c r="D115" s="24">
        <v>4</v>
      </c>
      <c r="E115" s="24">
        <v>4</v>
      </c>
      <c r="F115" s="24">
        <v>3</v>
      </c>
      <c r="G115" s="24">
        <v>4</v>
      </c>
      <c r="H115" s="24">
        <v>3</v>
      </c>
      <c r="I115" s="24">
        <v>3</v>
      </c>
      <c r="J115" s="24">
        <v>4</v>
      </c>
      <c r="K115" s="24">
        <v>4</v>
      </c>
      <c r="L115" s="24">
        <v>4</v>
      </c>
      <c r="M115" s="24">
        <v>5</v>
      </c>
      <c r="N115" s="24">
        <v>4</v>
      </c>
      <c r="O115" s="24">
        <v>5</v>
      </c>
      <c r="P115" s="24">
        <v>5</v>
      </c>
      <c r="Q115" s="24">
        <v>5</v>
      </c>
      <c r="R115" s="24">
        <v>5</v>
      </c>
      <c r="S115" s="24">
        <v>4</v>
      </c>
      <c r="T115" s="24">
        <v>5</v>
      </c>
      <c r="U115" s="24">
        <v>4</v>
      </c>
      <c r="V115" s="24">
        <v>4</v>
      </c>
      <c r="W115" s="24">
        <v>4</v>
      </c>
      <c r="X115" s="24">
        <v>4</v>
      </c>
      <c r="Y115" s="24">
        <v>4</v>
      </c>
      <c r="Z115" s="24">
        <v>3</v>
      </c>
      <c r="AA115" s="24">
        <v>4</v>
      </c>
      <c r="AB115" s="24">
        <v>3</v>
      </c>
      <c r="AC115" s="24">
        <v>2</v>
      </c>
      <c r="AD115" s="24">
        <v>2</v>
      </c>
      <c r="AE115" s="24">
        <v>3</v>
      </c>
      <c r="AF115" s="24">
        <v>2</v>
      </c>
      <c r="AG115" s="24">
        <v>3</v>
      </c>
      <c r="AH115" s="24">
        <v>3</v>
      </c>
      <c r="AI115" s="24">
        <v>1</v>
      </c>
      <c r="AJ115" s="24">
        <v>2</v>
      </c>
      <c r="AK115" s="24">
        <v>3</v>
      </c>
      <c r="AL115" s="24">
        <v>2</v>
      </c>
      <c r="AM115" s="24">
        <v>2</v>
      </c>
      <c r="AN115" s="24">
        <v>3</v>
      </c>
      <c r="AO115" s="24" t="e">
        <v>#N/A</v>
      </c>
      <c r="AP115" s="24">
        <v>3</v>
      </c>
      <c r="AQ115" s="24">
        <v>2</v>
      </c>
      <c r="AR115" s="24">
        <v>2</v>
      </c>
      <c r="AS115" s="24">
        <v>2</v>
      </c>
      <c r="AT115" s="24" t="e">
        <v>#N/A</v>
      </c>
      <c r="AU115" s="24">
        <v>1</v>
      </c>
      <c r="AV115" s="24">
        <v>2</v>
      </c>
    </row>
    <row r="116" spans="1:48" x14ac:dyDescent="0.2">
      <c r="A116" s="19" t="s">
        <v>123</v>
      </c>
      <c r="C116" s="53" t="s">
        <v>123</v>
      </c>
      <c r="D116" s="24">
        <v>4</v>
      </c>
      <c r="E116" s="24">
        <v>4</v>
      </c>
      <c r="F116" s="24">
        <v>4</v>
      </c>
      <c r="G116" s="24">
        <v>4</v>
      </c>
      <c r="H116" s="24">
        <v>4</v>
      </c>
      <c r="I116" s="24">
        <v>4</v>
      </c>
      <c r="J116" s="24">
        <v>4</v>
      </c>
      <c r="K116" s="24">
        <v>4</v>
      </c>
      <c r="L116" s="24">
        <v>4</v>
      </c>
      <c r="M116" s="24">
        <v>4</v>
      </c>
      <c r="N116" s="24">
        <v>3</v>
      </c>
      <c r="O116" s="24">
        <v>4</v>
      </c>
      <c r="P116" s="24">
        <v>3</v>
      </c>
      <c r="Q116" s="24">
        <v>4</v>
      </c>
      <c r="R116" s="24">
        <v>4</v>
      </c>
      <c r="S116" s="24">
        <v>4</v>
      </c>
      <c r="T116" s="24">
        <v>4</v>
      </c>
      <c r="U116" s="24">
        <v>4</v>
      </c>
      <c r="V116" s="24">
        <v>4</v>
      </c>
      <c r="W116" s="24">
        <v>3</v>
      </c>
      <c r="X116" s="24">
        <v>3</v>
      </c>
      <c r="Y116" s="24">
        <v>3</v>
      </c>
      <c r="Z116" s="24">
        <v>3</v>
      </c>
      <c r="AA116" s="24">
        <v>4</v>
      </c>
      <c r="AB116" s="24">
        <v>4</v>
      </c>
      <c r="AC116" s="24">
        <v>3</v>
      </c>
      <c r="AD116" s="24">
        <v>3</v>
      </c>
      <c r="AE116" s="24">
        <v>4</v>
      </c>
      <c r="AF116" s="24">
        <v>4</v>
      </c>
      <c r="AG116" s="24">
        <v>4</v>
      </c>
      <c r="AH116" s="24">
        <v>4</v>
      </c>
      <c r="AI116" s="24">
        <v>4</v>
      </c>
      <c r="AJ116" s="24">
        <v>4</v>
      </c>
      <c r="AK116" s="24">
        <v>4</v>
      </c>
      <c r="AL116" s="24">
        <v>4</v>
      </c>
      <c r="AM116" s="24">
        <v>4</v>
      </c>
      <c r="AN116" s="24">
        <v>4</v>
      </c>
      <c r="AO116" s="24" t="e">
        <v>#N/A</v>
      </c>
      <c r="AP116" s="24">
        <v>3</v>
      </c>
      <c r="AQ116" s="24">
        <v>3</v>
      </c>
      <c r="AR116" s="24">
        <v>5</v>
      </c>
      <c r="AS116" s="24">
        <v>5</v>
      </c>
      <c r="AT116" s="24" t="e">
        <v>#N/A</v>
      </c>
      <c r="AU116" s="24">
        <v>5</v>
      </c>
      <c r="AV116" s="24">
        <v>4</v>
      </c>
    </row>
    <row r="117" spans="1:48" x14ac:dyDescent="0.2">
      <c r="A117" s="19" t="s">
        <v>124</v>
      </c>
      <c r="C117" s="53" t="s">
        <v>124</v>
      </c>
      <c r="D117" s="24">
        <v>3</v>
      </c>
      <c r="E117" s="24">
        <v>3</v>
      </c>
      <c r="F117" s="24">
        <v>2</v>
      </c>
      <c r="G117" s="24">
        <v>3</v>
      </c>
      <c r="H117" s="24">
        <v>3</v>
      </c>
      <c r="I117" s="24">
        <v>3</v>
      </c>
      <c r="J117" s="24">
        <v>3</v>
      </c>
      <c r="K117" s="24">
        <v>3</v>
      </c>
      <c r="L117" s="24">
        <v>3</v>
      </c>
      <c r="M117" s="24">
        <v>3</v>
      </c>
      <c r="N117" s="24">
        <v>3</v>
      </c>
      <c r="O117" s="24">
        <v>3</v>
      </c>
      <c r="P117" s="24">
        <v>2</v>
      </c>
      <c r="Q117" s="24">
        <v>2</v>
      </c>
      <c r="R117" s="24">
        <v>2</v>
      </c>
      <c r="S117" s="24">
        <v>2</v>
      </c>
      <c r="T117" s="24">
        <v>1</v>
      </c>
      <c r="U117" s="24">
        <v>1</v>
      </c>
      <c r="V117" s="24">
        <v>1</v>
      </c>
      <c r="W117" s="24">
        <v>1</v>
      </c>
      <c r="X117" s="24" t="e">
        <v>#N/A</v>
      </c>
      <c r="Y117" s="24" t="e">
        <v>#N/A</v>
      </c>
      <c r="Z117" s="24" t="e">
        <v>#N/A</v>
      </c>
      <c r="AA117" s="24">
        <v>1</v>
      </c>
      <c r="AB117" s="24">
        <v>2</v>
      </c>
      <c r="AC117" s="24">
        <v>2</v>
      </c>
      <c r="AD117" s="24" t="e">
        <v>#N/A</v>
      </c>
      <c r="AE117" s="24">
        <v>1</v>
      </c>
      <c r="AF117" s="24">
        <v>2</v>
      </c>
      <c r="AG117" s="24">
        <v>1</v>
      </c>
      <c r="AH117" s="24">
        <v>2</v>
      </c>
      <c r="AI117" s="24">
        <v>2</v>
      </c>
      <c r="AJ117" s="24">
        <v>1</v>
      </c>
      <c r="AK117" s="24">
        <v>1</v>
      </c>
      <c r="AL117" s="24">
        <v>1</v>
      </c>
      <c r="AM117" s="24">
        <v>1</v>
      </c>
      <c r="AN117" s="24">
        <v>1</v>
      </c>
      <c r="AO117" s="24" t="e">
        <v>#N/A</v>
      </c>
      <c r="AP117" s="24">
        <v>1</v>
      </c>
      <c r="AQ117" s="24">
        <v>1</v>
      </c>
      <c r="AR117" s="24">
        <v>2</v>
      </c>
      <c r="AS117" s="24">
        <v>2</v>
      </c>
      <c r="AT117" s="24" t="e">
        <v>#N/A</v>
      </c>
      <c r="AU117" s="24">
        <v>2</v>
      </c>
      <c r="AV117" s="24">
        <v>2</v>
      </c>
    </row>
    <row r="118" spans="1:48" x14ac:dyDescent="0.2">
      <c r="A118" s="19" t="s">
        <v>125</v>
      </c>
      <c r="C118" s="53" t="s">
        <v>125</v>
      </c>
      <c r="D118" s="24">
        <v>1</v>
      </c>
      <c r="E118" s="24">
        <v>2</v>
      </c>
      <c r="F118" s="24" t="e">
        <v>#N/A</v>
      </c>
      <c r="G118" s="24">
        <v>1</v>
      </c>
      <c r="H118" s="24">
        <v>2</v>
      </c>
      <c r="I118" s="24">
        <v>1</v>
      </c>
      <c r="J118" s="24">
        <v>1</v>
      </c>
      <c r="K118" s="24" t="e">
        <v>#N/A</v>
      </c>
      <c r="L118" s="24" t="e">
        <v>#N/A</v>
      </c>
      <c r="M118" s="24" t="e">
        <v>#N/A</v>
      </c>
      <c r="N118" s="24" t="e">
        <v>#N/A</v>
      </c>
      <c r="O118" s="24" t="e">
        <v>#N/A</v>
      </c>
      <c r="P118" s="24" t="e">
        <v>#N/A</v>
      </c>
      <c r="Q118" s="24">
        <v>1</v>
      </c>
      <c r="R118" s="24">
        <v>1</v>
      </c>
      <c r="S118" s="24">
        <v>1</v>
      </c>
      <c r="T118" s="24">
        <v>1</v>
      </c>
      <c r="U118" s="24">
        <v>1</v>
      </c>
      <c r="V118" s="24">
        <v>1</v>
      </c>
      <c r="W118" s="24">
        <v>1</v>
      </c>
      <c r="X118" s="24">
        <v>1</v>
      </c>
      <c r="Y118" s="24">
        <v>1</v>
      </c>
      <c r="Z118" s="24">
        <v>1</v>
      </c>
      <c r="AA118" s="24">
        <v>1</v>
      </c>
      <c r="AB118" s="24">
        <v>1</v>
      </c>
      <c r="AC118" s="24">
        <v>1</v>
      </c>
      <c r="AD118" s="24">
        <v>2</v>
      </c>
      <c r="AE118" s="24">
        <v>2</v>
      </c>
      <c r="AF118" s="24">
        <v>2</v>
      </c>
      <c r="AG118" s="24">
        <v>2</v>
      </c>
      <c r="AH118" s="24">
        <v>2</v>
      </c>
      <c r="AI118" s="24">
        <v>2</v>
      </c>
      <c r="AJ118" s="24">
        <v>2</v>
      </c>
      <c r="AK118" s="24">
        <v>2</v>
      </c>
      <c r="AL118" s="24">
        <v>1</v>
      </c>
      <c r="AM118" s="24">
        <v>2</v>
      </c>
      <c r="AN118" s="24">
        <v>1</v>
      </c>
      <c r="AO118" s="24" t="e">
        <v>#N/A</v>
      </c>
      <c r="AP118" s="24">
        <v>1</v>
      </c>
      <c r="AQ118" s="24">
        <v>1</v>
      </c>
      <c r="AR118" s="24">
        <v>2</v>
      </c>
      <c r="AS118" s="24">
        <v>1</v>
      </c>
      <c r="AT118" s="24" t="e">
        <v>#N/A</v>
      </c>
      <c r="AU118" s="24">
        <v>2</v>
      </c>
      <c r="AV118" s="24">
        <v>1</v>
      </c>
    </row>
    <row r="119" spans="1:48" x14ac:dyDescent="0.2">
      <c r="A119" s="19" t="s">
        <v>126</v>
      </c>
      <c r="C119" s="53" t="s">
        <v>126</v>
      </c>
      <c r="D119" s="24" t="e">
        <v>#N/A</v>
      </c>
      <c r="E119" s="24" t="e">
        <v>#N/A</v>
      </c>
      <c r="F119" s="24" t="e">
        <v>#N/A</v>
      </c>
      <c r="G119" s="24" t="e">
        <v>#N/A</v>
      </c>
      <c r="H119" s="24" t="e">
        <v>#N/A</v>
      </c>
      <c r="I119" s="24" t="e">
        <v>#N/A</v>
      </c>
      <c r="J119" s="24" t="e">
        <v>#N/A</v>
      </c>
      <c r="K119" s="24" t="e">
        <v>#N/A</v>
      </c>
      <c r="L119" s="24" t="e">
        <v>#N/A</v>
      </c>
      <c r="M119" s="24" t="e">
        <v>#N/A</v>
      </c>
      <c r="N119" s="24" t="e">
        <v>#N/A</v>
      </c>
      <c r="O119" s="24" t="e">
        <v>#N/A</v>
      </c>
      <c r="P119" s="24" t="e">
        <v>#N/A</v>
      </c>
      <c r="Q119" s="24" t="e">
        <v>#N/A</v>
      </c>
      <c r="R119" s="24" t="e">
        <v>#N/A</v>
      </c>
      <c r="S119" s="24" t="e">
        <v>#N/A</v>
      </c>
      <c r="T119" s="24">
        <v>1</v>
      </c>
      <c r="U119" s="24">
        <v>1</v>
      </c>
      <c r="V119" s="24">
        <v>2</v>
      </c>
      <c r="W119" s="24" t="e">
        <v>#N/A</v>
      </c>
      <c r="X119" s="24">
        <v>2</v>
      </c>
      <c r="Y119" s="24">
        <v>2</v>
      </c>
      <c r="Z119" s="24">
        <v>2</v>
      </c>
      <c r="AA119" s="24">
        <v>2</v>
      </c>
      <c r="AB119" s="24">
        <v>1</v>
      </c>
      <c r="AC119" s="24">
        <v>2</v>
      </c>
      <c r="AD119" s="24">
        <v>2</v>
      </c>
      <c r="AE119" s="24">
        <v>1</v>
      </c>
      <c r="AF119" s="24" t="e">
        <v>#N/A</v>
      </c>
      <c r="AG119" s="24">
        <v>2</v>
      </c>
      <c r="AH119" s="24">
        <v>2</v>
      </c>
      <c r="AI119" s="24">
        <v>2</v>
      </c>
      <c r="AJ119" s="24">
        <v>2</v>
      </c>
      <c r="AK119" s="24">
        <v>2</v>
      </c>
      <c r="AL119" s="24">
        <v>1</v>
      </c>
      <c r="AM119" s="24">
        <v>1</v>
      </c>
      <c r="AN119" s="24">
        <v>1</v>
      </c>
      <c r="AO119" s="24" t="e">
        <v>#N/A</v>
      </c>
      <c r="AP119" s="24">
        <v>1</v>
      </c>
      <c r="AQ119" s="24">
        <v>2</v>
      </c>
      <c r="AR119" s="24">
        <v>2</v>
      </c>
      <c r="AS119" s="24">
        <v>1</v>
      </c>
      <c r="AT119" s="24">
        <v>1</v>
      </c>
      <c r="AU119" s="24">
        <v>1</v>
      </c>
      <c r="AV119" s="24">
        <v>1</v>
      </c>
    </row>
    <row r="120" spans="1:48" x14ac:dyDescent="0.2">
      <c r="A120" s="19" t="s">
        <v>127</v>
      </c>
      <c r="C120" s="53" t="s">
        <v>127</v>
      </c>
      <c r="D120" s="24">
        <v>4</v>
      </c>
      <c r="E120" s="24">
        <v>3</v>
      </c>
      <c r="F120" s="24">
        <v>3</v>
      </c>
      <c r="G120" s="24">
        <v>3</v>
      </c>
      <c r="H120" s="24">
        <v>3</v>
      </c>
      <c r="I120" s="24">
        <v>3</v>
      </c>
      <c r="J120" s="24">
        <v>3</v>
      </c>
      <c r="K120" s="24">
        <v>3</v>
      </c>
      <c r="L120" s="24">
        <v>3</v>
      </c>
      <c r="M120" s="24">
        <v>3</v>
      </c>
      <c r="N120" s="24">
        <v>3</v>
      </c>
      <c r="O120" s="24">
        <v>3</v>
      </c>
      <c r="P120" s="24">
        <v>2</v>
      </c>
      <c r="Q120" s="24">
        <v>4</v>
      </c>
      <c r="R120" s="24">
        <v>3</v>
      </c>
      <c r="S120" s="24">
        <v>2</v>
      </c>
      <c r="T120" s="24">
        <v>3</v>
      </c>
      <c r="U120" s="24">
        <v>2</v>
      </c>
      <c r="V120" s="24">
        <v>3</v>
      </c>
      <c r="W120" s="24">
        <v>2</v>
      </c>
      <c r="X120" s="24">
        <v>2</v>
      </c>
      <c r="Y120" s="24">
        <v>3</v>
      </c>
      <c r="Z120" s="24">
        <v>3</v>
      </c>
      <c r="AA120" s="24">
        <v>3</v>
      </c>
      <c r="AB120" s="24">
        <v>3</v>
      </c>
      <c r="AC120" s="24">
        <v>3</v>
      </c>
      <c r="AD120" s="24">
        <v>2</v>
      </c>
      <c r="AE120" s="24">
        <v>2</v>
      </c>
      <c r="AF120" s="24">
        <v>3</v>
      </c>
      <c r="AG120" s="24">
        <v>2</v>
      </c>
      <c r="AH120" s="24">
        <v>2</v>
      </c>
      <c r="AI120" s="24">
        <v>2</v>
      </c>
      <c r="AJ120" s="24">
        <v>3</v>
      </c>
      <c r="AK120" s="24">
        <v>2</v>
      </c>
      <c r="AL120" s="24">
        <v>2</v>
      </c>
      <c r="AM120" s="24">
        <v>2</v>
      </c>
      <c r="AN120" s="24">
        <v>2</v>
      </c>
      <c r="AO120" s="24" t="e">
        <v>#N/A</v>
      </c>
      <c r="AP120" s="24">
        <v>2</v>
      </c>
      <c r="AQ120" s="24">
        <v>2</v>
      </c>
      <c r="AR120" s="24">
        <v>2</v>
      </c>
      <c r="AS120" s="24">
        <v>2</v>
      </c>
      <c r="AT120" s="24" t="e">
        <v>#N/A</v>
      </c>
      <c r="AU120" s="24">
        <v>1</v>
      </c>
      <c r="AV120" s="24">
        <v>2</v>
      </c>
    </row>
    <row r="121" spans="1:48" x14ac:dyDescent="0.2">
      <c r="A121" s="19" t="s">
        <v>194</v>
      </c>
      <c r="C121" s="19" t="s">
        <v>194</v>
      </c>
      <c r="D121" s="24" t="e">
        <v>#N/A</v>
      </c>
      <c r="E121" s="24" t="e">
        <v>#N/A</v>
      </c>
      <c r="F121" s="24" t="e">
        <v>#N/A</v>
      </c>
      <c r="G121" s="24" t="e">
        <v>#N/A</v>
      </c>
      <c r="H121" s="24" t="e">
        <v>#N/A</v>
      </c>
      <c r="I121" s="24" t="e">
        <v>#N/A</v>
      </c>
      <c r="J121" s="24" t="e">
        <v>#N/A</v>
      </c>
      <c r="K121" s="24" t="e">
        <v>#N/A</v>
      </c>
      <c r="L121" s="24" t="e">
        <v>#N/A</v>
      </c>
      <c r="M121" s="24" t="e">
        <v>#N/A</v>
      </c>
      <c r="N121" s="24" t="e">
        <v>#N/A</v>
      </c>
      <c r="O121" s="24" t="e">
        <v>#N/A</v>
      </c>
      <c r="P121" s="24" t="e">
        <v>#N/A</v>
      </c>
      <c r="Q121" s="24" t="e">
        <v>#N/A</v>
      </c>
      <c r="R121" s="24" t="e">
        <v>#N/A</v>
      </c>
      <c r="S121" s="24" t="e">
        <v>#N/A</v>
      </c>
      <c r="T121" s="24">
        <v>2</v>
      </c>
      <c r="U121" s="24">
        <v>2</v>
      </c>
      <c r="V121" s="24">
        <v>4</v>
      </c>
      <c r="W121" s="24">
        <v>4</v>
      </c>
      <c r="X121" s="24">
        <v>4</v>
      </c>
      <c r="Y121" s="24">
        <v>3</v>
      </c>
      <c r="Z121" s="24">
        <v>4</v>
      </c>
      <c r="AA121" s="24">
        <v>4</v>
      </c>
      <c r="AB121" s="24">
        <v>5</v>
      </c>
      <c r="AC121" s="24">
        <v>4</v>
      </c>
      <c r="AD121" s="24">
        <v>4</v>
      </c>
      <c r="AE121" s="24">
        <v>4</v>
      </c>
      <c r="AF121" s="24">
        <v>4</v>
      </c>
      <c r="AG121" s="24">
        <v>4</v>
      </c>
      <c r="AH121" s="24">
        <v>4</v>
      </c>
      <c r="AI121" s="24">
        <v>4</v>
      </c>
      <c r="AJ121" s="24">
        <v>4</v>
      </c>
      <c r="AK121" s="24">
        <v>4</v>
      </c>
      <c r="AL121" s="24">
        <v>4</v>
      </c>
      <c r="AM121" s="24">
        <v>4</v>
      </c>
      <c r="AN121" s="24">
        <v>4</v>
      </c>
      <c r="AO121" s="24" t="e">
        <v>#N/A</v>
      </c>
      <c r="AP121" s="24">
        <v>4</v>
      </c>
      <c r="AQ121" s="24">
        <v>3</v>
      </c>
      <c r="AR121" s="24">
        <v>4</v>
      </c>
      <c r="AS121" s="24">
        <v>4</v>
      </c>
      <c r="AT121" s="24" t="e">
        <v>#N/A</v>
      </c>
      <c r="AU121" s="24">
        <v>4</v>
      </c>
      <c r="AV121" s="24">
        <v>4</v>
      </c>
    </row>
    <row r="122" spans="1:48" x14ac:dyDescent="0.2">
      <c r="A122" s="19" t="s">
        <v>129</v>
      </c>
      <c r="C122" s="53" t="s">
        <v>129</v>
      </c>
      <c r="D122" s="24">
        <v>2</v>
      </c>
      <c r="E122" s="24" t="e">
        <v>#N/A</v>
      </c>
      <c r="F122" s="24" t="e">
        <v>#N/A</v>
      </c>
      <c r="G122" s="24" t="e">
        <v>#N/A</v>
      </c>
      <c r="H122" s="24" t="e">
        <v>#N/A</v>
      </c>
      <c r="I122" s="24">
        <v>2</v>
      </c>
      <c r="J122" s="24">
        <v>3</v>
      </c>
      <c r="K122" s="24">
        <v>2</v>
      </c>
      <c r="L122" s="24">
        <v>2</v>
      </c>
      <c r="M122" s="24" t="e">
        <v>#N/A</v>
      </c>
      <c r="N122" s="24">
        <v>3</v>
      </c>
      <c r="O122" s="24">
        <v>2</v>
      </c>
      <c r="P122" s="24">
        <v>2</v>
      </c>
      <c r="Q122" s="24">
        <v>2</v>
      </c>
      <c r="R122" s="24">
        <v>5</v>
      </c>
      <c r="S122" s="24">
        <v>5</v>
      </c>
      <c r="T122" s="24">
        <v>4</v>
      </c>
      <c r="U122" s="24">
        <v>4</v>
      </c>
      <c r="V122" s="24">
        <v>5</v>
      </c>
      <c r="W122" s="24">
        <v>5</v>
      </c>
      <c r="X122" s="24">
        <v>5</v>
      </c>
      <c r="Y122" s="24">
        <v>5</v>
      </c>
      <c r="Z122" s="24">
        <v>5</v>
      </c>
      <c r="AA122" s="24">
        <v>5</v>
      </c>
      <c r="AB122" s="24">
        <v>4</v>
      </c>
      <c r="AC122" s="24">
        <v>5</v>
      </c>
      <c r="AD122" s="24">
        <v>4</v>
      </c>
      <c r="AE122" s="24">
        <v>3</v>
      </c>
      <c r="AF122" s="24">
        <v>3</v>
      </c>
      <c r="AG122" s="24">
        <v>2</v>
      </c>
      <c r="AH122" s="24">
        <v>2</v>
      </c>
      <c r="AI122" s="24">
        <v>3</v>
      </c>
      <c r="AJ122" s="24">
        <v>2</v>
      </c>
      <c r="AK122" s="24">
        <v>2</v>
      </c>
      <c r="AL122" s="24">
        <v>3</v>
      </c>
      <c r="AM122" s="24">
        <v>3</v>
      </c>
      <c r="AN122" s="24">
        <v>2</v>
      </c>
      <c r="AO122" s="24" t="e">
        <v>#N/A</v>
      </c>
      <c r="AP122" s="24">
        <v>3</v>
      </c>
      <c r="AQ122" s="24">
        <v>2</v>
      </c>
      <c r="AR122" s="24">
        <v>3</v>
      </c>
      <c r="AS122" s="24">
        <v>2</v>
      </c>
      <c r="AT122" s="24" t="e">
        <v>#N/A</v>
      </c>
      <c r="AU122" s="24">
        <v>3</v>
      </c>
      <c r="AV122" s="24">
        <v>3</v>
      </c>
    </row>
    <row r="123" spans="1:48" x14ac:dyDescent="0.2">
      <c r="A123" s="19" t="s">
        <v>130</v>
      </c>
      <c r="C123" s="53" t="s">
        <v>130</v>
      </c>
      <c r="D123" s="24">
        <v>3</v>
      </c>
      <c r="E123" s="24" t="e">
        <v>#N/A</v>
      </c>
      <c r="F123" s="24" t="e">
        <v>#N/A</v>
      </c>
      <c r="G123" s="24" t="e">
        <v>#N/A</v>
      </c>
      <c r="H123" s="24">
        <v>3</v>
      </c>
      <c r="I123" s="24" t="e">
        <v>#N/A</v>
      </c>
      <c r="J123" s="24" t="e">
        <v>#N/A</v>
      </c>
      <c r="K123" s="24">
        <v>3</v>
      </c>
      <c r="L123" s="24">
        <v>3</v>
      </c>
      <c r="M123" s="24">
        <v>3</v>
      </c>
      <c r="N123" s="24">
        <v>3</v>
      </c>
      <c r="O123" s="24">
        <v>3</v>
      </c>
      <c r="P123" s="24">
        <v>3</v>
      </c>
      <c r="Q123" s="24">
        <v>3</v>
      </c>
      <c r="R123" s="24">
        <v>3</v>
      </c>
      <c r="S123" s="24">
        <v>3</v>
      </c>
      <c r="T123" s="24">
        <v>2</v>
      </c>
      <c r="U123" s="24">
        <v>3</v>
      </c>
      <c r="V123" s="24">
        <v>3</v>
      </c>
      <c r="W123" s="24">
        <v>4</v>
      </c>
      <c r="X123" s="24">
        <v>3</v>
      </c>
      <c r="Y123" s="24">
        <v>4</v>
      </c>
      <c r="Z123" s="24">
        <v>4</v>
      </c>
      <c r="AA123" s="24">
        <v>4</v>
      </c>
      <c r="AB123" s="24">
        <v>3</v>
      </c>
      <c r="AC123" s="24">
        <v>3</v>
      </c>
      <c r="AD123" s="24">
        <v>3</v>
      </c>
      <c r="AE123" s="24">
        <v>3</v>
      </c>
      <c r="AF123" s="24">
        <v>3</v>
      </c>
      <c r="AG123" s="24">
        <v>3</v>
      </c>
      <c r="AH123" s="24">
        <v>3</v>
      </c>
      <c r="AI123" s="24">
        <v>4</v>
      </c>
      <c r="AJ123" s="24">
        <v>4</v>
      </c>
      <c r="AK123" s="24">
        <v>4</v>
      </c>
      <c r="AL123" s="24">
        <v>4</v>
      </c>
      <c r="AM123" s="24">
        <v>4</v>
      </c>
      <c r="AN123" s="24">
        <v>3</v>
      </c>
      <c r="AO123" s="24" t="e">
        <v>#N/A</v>
      </c>
      <c r="AP123" s="24">
        <v>3</v>
      </c>
      <c r="AQ123" s="24">
        <v>4</v>
      </c>
      <c r="AR123" s="24">
        <v>4</v>
      </c>
      <c r="AS123" s="24">
        <v>4</v>
      </c>
      <c r="AT123" s="24">
        <v>4</v>
      </c>
      <c r="AU123" s="24">
        <v>4</v>
      </c>
      <c r="AV123" s="24">
        <v>4</v>
      </c>
    </row>
    <row r="124" spans="1:48" x14ac:dyDescent="0.2">
      <c r="A124" s="19" t="s">
        <v>131</v>
      </c>
      <c r="C124" s="53" t="s">
        <v>131</v>
      </c>
      <c r="D124" s="24" t="e">
        <v>#N/A</v>
      </c>
      <c r="E124" s="24" t="e">
        <v>#N/A</v>
      </c>
      <c r="F124" s="24" t="e">
        <v>#N/A</v>
      </c>
      <c r="G124" s="24" t="e">
        <v>#N/A</v>
      </c>
      <c r="H124" s="24" t="e">
        <v>#N/A</v>
      </c>
      <c r="I124" s="24" t="e">
        <v>#N/A</v>
      </c>
      <c r="J124" s="24" t="e">
        <v>#N/A</v>
      </c>
      <c r="K124" s="24" t="e">
        <v>#N/A</v>
      </c>
      <c r="L124" s="24">
        <v>2</v>
      </c>
      <c r="M124" s="24">
        <v>3</v>
      </c>
      <c r="N124" s="24">
        <v>2</v>
      </c>
      <c r="O124" s="24">
        <v>3</v>
      </c>
      <c r="P124" s="24">
        <v>2</v>
      </c>
      <c r="Q124" s="24">
        <v>2</v>
      </c>
      <c r="R124" s="24">
        <v>3</v>
      </c>
      <c r="S124" s="24">
        <v>3</v>
      </c>
      <c r="T124" s="24">
        <v>3</v>
      </c>
      <c r="U124" s="24">
        <v>3</v>
      </c>
      <c r="V124" s="24">
        <v>3</v>
      </c>
      <c r="W124" s="24">
        <v>4</v>
      </c>
      <c r="X124" s="24">
        <v>3</v>
      </c>
      <c r="Y124" s="24">
        <v>3</v>
      </c>
      <c r="Z124" s="24">
        <v>4</v>
      </c>
      <c r="AA124" s="24">
        <v>3</v>
      </c>
      <c r="AB124" s="24">
        <v>3</v>
      </c>
      <c r="AC124" s="24">
        <v>3</v>
      </c>
      <c r="AD124" s="24">
        <v>2</v>
      </c>
      <c r="AE124" s="24">
        <v>3</v>
      </c>
      <c r="AF124" s="24">
        <v>1</v>
      </c>
      <c r="AG124" s="24">
        <v>2</v>
      </c>
      <c r="AH124" s="24">
        <v>3</v>
      </c>
      <c r="AI124" s="24" t="e">
        <v>#N/A</v>
      </c>
      <c r="AJ124" s="24">
        <v>3</v>
      </c>
      <c r="AK124" s="24">
        <v>3</v>
      </c>
      <c r="AL124" s="24">
        <v>3</v>
      </c>
      <c r="AM124" s="24">
        <v>3</v>
      </c>
      <c r="AN124" s="24">
        <v>3</v>
      </c>
      <c r="AO124" s="24" t="e">
        <v>#N/A</v>
      </c>
      <c r="AP124" s="24">
        <v>2</v>
      </c>
      <c r="AQ124" s="24">
        <v>2</v>
      </c>
      <c r="AR124" s="24">
        <v>2</v>
      </c>
      <c r="AS124" s="24">
        <v>2</v>
      </c>
      <c r="AT124" s="24" t="e">
        <v>#N/A</v>
      </c>
      <c r="AU124" s="24">
        <v>2</v>
      </c>
      <c r="AV124" s="24">
        <v>3</v>
      </c>
    </row>
    <row r="125" spans="1:48" x14ac:dyDescent="0.2">
      <c r="A125" s="19" t="s">
        <v>132</v>
      </c>
      <c r="C125" s="53" t="s">
        <v>132</v>
      </c>
      <c r="D125" s="24" t="e">
        <v>#N/A</v>
      </c>
      <c r="E125" s="24" t="e">
        <v>#N/A</v>
      </c>
      <c r="F125" s="24" t="e">
        <v>#N/A</v>
      </c>
      <c r="G125" s="24" t="e">
        <v>#N/A</v>
      </c>
      <c r="H125" s="24" t="e">
        <v>#N/A</v>
      </c>
      <c r="I125" s="24" t="e">
        <v>#N/A</v>
      </c>
      <c r="J125" s="24" t="e">
        <v>#N/A</v>
      </c>
      <c r="K125" s="24" t="e">
        <v>#N/A</v>
      </c>
      <c r="L125" s="24" t="e">
        <v>#N/A</v>
      </c>
      <c r="M125" s="24" t="e">
        <v>#N/A</v>
      </c>
      <c r="N125" s="24" t="e">
        <v>#N/A</v>
      </c>
      <c r="O125" s="24" t="e">
        <v>#N/A</v>
      </c>
      <c r="P125" s="24" t="e">
        <v>#N/A</v>
      </c>
      <c r="Q125" s="24" t="e">
        <v>#N/A</v>
      </c>
      <c r="R125" s="24" t="e">
        <v>#N/A</v>
      </c>
      <c r="S125" s="24" t="e">
        <v>#N/A</v>
      </c>
      <c r="T125" s="24" t="e">
        <v>#N/A</v>
      </c>
      <c r="U125" s="24" t="e">
        <v>#N/A</v>
      </c>
      <c r="V125" s="24" t="e">
        <v>#N/A</v>
      </c>
      <c r="W125" s="24" t="e">
        <v>#N/A</v>
      </c>
      <c r="X125" s="24" t="e">
        <v>#N/A</v>
      </c>
      <c r="Y125" s="24" t="e">
        <v>#N/A</v>
      </c>
      <c r="Z125" s="24" t="e">
        <v>#N/A</v>
      </c>
      <c r="AA125" s="24" t="e">
        <v>#N/A</v>
      </c>
      <c r="AB125" s="24" t="e">
        <v>#N/A</v>
      </c>
      <c r="AC125" s="24" t="e">
        <v>#N/A</v>
      </c>
      <c r="AD125" s="24" t="e">
        <v>#N/A</v>
      </c>
      <c r="AE125" s="24" t="e">
        <v>#N/A</v>
      </c>
      <c r="AF125" s="24" t="e">
        <v>#N/A</v>
      </c>
      <c r="AG125" s="24" t="e">
        <v>#N/A</v>
      </c>
      <c r="AH125" s="24" t="e">
        <v>#N/A</v>
      </c>
      <c r="AI125" s="24">
        <v>2</v>
      </c>
      <c r="AJ125" s="24">
        <v>2</v>
      </c>
      <c r="AK125" s="24">
        <v>2</v>
      </c>
      <c r="AL125" s="24">
        <v>2</v>
      </c>
      <c r="AM125" s="24">
        <v>2</v>
      </c>
      <c r="AN125" s="24">
        <v>2</v>
      </c>
      <c r="AO125" s="24" t="e">
        <v>#N/A</v>
      </c>
      <c r="AP125" s="24">
        <v>1</v>
      </c>
      <c r="AQ125" s="24">
        <v>1</v>
      </c>
      <c r="AR125" s="24">
        <v>1</v>
      </c>
      <c r="AS125" s="24">
        <v>1</v>
      </c>
      <c r="AT125" s="24" t="e">
        <v>#N/A</v>
      </c>
      <c r="AU125" s="24">
        <v>1</v>
      </c>
      <c r="AV125" s="24">
        <v>3</v>
      </c>
    </row>
    <row r="126" spans="1:48" x14ac:dyDescent="0.2">
      <c r="A126" s="19" t="s">
        <v>133</v>
      </c>
      <c r="C126" s="53" t="s">
        <v>133</v>
      </c>
      <c r="D126" s="24">
        <v>1</v>
      </c>
      <c r="E126" s="24" t="e">
        <v>#N/A</v>
      </c>
      <c r="F126" s="24" t="e">
        <v>#N/A</v>
      </c>
      <c r="G126" s="24">
        <v>2</v>
      </c>
      <c r="H126" s="24" t="e">
        <v>#N/A</v>
      </c>
      <c r="I126" s="24">
        <v>2</v>
      </c>
      <c r="J126" s="24">
        <v>2</v>
      </c>
      <c r="K126" s="24" t="e">
        <v>#N/A</v>
      </c>
      <c r="L126" s="24">
        <v>2</v>
      </c>
      <c r="M126" s="24">
        <v>2</v>
      </c>
      <c r="N126" s="24">
        <v>2</v>
      </c>
      <c r="O126" s="24">
        <v>2</v>
      </c>
      <c r="P126" s="24" t="e">
        <v>#N/A</v>
      </c>
      <c r="Q126" s="24" t="e">
        <v>#N/A</v>
      </c>
      <c r="R126" s="24" t="e">
        <v>#N/A</v>
      </c>
      <c r="S126" s="24">
        <v>2</v>
      </c>
      <c r="T126" s="24" t="e">
        <v>#N/A</v>
      </c>
      <c r="U126" s="24" t="e">
        <v>#N/A</v>
      </c>
      <c r="V126" s="24" t="e">
        <v>#N/A</v>
      </c>
      <c r="W126" s="24" t="e">
        <v>#N/A</v>
      </c>
      <c r="X126" s="24" t="e">
        <v>#N/A</v>
      </c>
      <c r="Y126" s="24" t="e">
        <v>#N/A</v>
      </c>
      <c r="Z126" s="24" t="e">
        <v>#N/A</v>
      </c>
      <c r="AA126" s="24" t="e">
        <v>#N/A</v>
      </c>
      <c r="AB126" s="24" t="e">
        <v>#N/A</v>
      </c>
      <c r="AC126" s="24" t="e">
        <v>#N/A</v>
      </c>
      <c r="AD126" s="24" t="e">
        <v>#N/A</v>
      </c>
      <c r="AE126" s="24" t="e">
        <v>#N/A</v>
      </c>
      <c r="AF126" s="24" t="e">
        <v>#N/A</v>
      </c>
      <c r="AG126" s="24" t="e">
        <v>#N/A</v>
      </c>
      <c r="AH126" s="24" t="e">
        <v>#N/A</v>
      </c>
      <c r="AI126" s="24" t="e">
        <v>#N/A</v>
      </c>
      <c r="AJ126" s="24" t="e">
        <v>#N/A</v>
      </c>
      <c r="AK126" s="24" t="e">
        <v>#N/A</v>
      </c>
      <c r="AL126" s="24" t="e">
        <v>#N/A</v>
      </c>
      <c r="AM126" s="24" t="e">
        <v>#N/A</v>
      </c>
      <c r="AN126" s="24" t="e">
        <v>#N/A</v>
      </c>
      <c r="AO126" s="24" t="e">
        <v>#N/A</v>
      </c>
      <c r="AP126" s="24" t="e">
        <v>#N/A</v>
      </c>
      <c r="AQ126" s="24" t="e">
        <v>#N/A</v>
      </c>
      <c r="AR126" s="24" t="e">
        <v>#N/A</v>
      </c>
      <c r="AS126" s="24" t="e">
        <v>#N/A</v>
      </c>
      <c r="AT126" s="24" t="e">
        <v>#N/A</v>
      </c>
      <c r="AU126" s="24" t="e">
        <v>#N/A</v>
      </c>
      <c r="AV126" s="24" t="e">
        <v>#N/A</v>
      </c>
    </row>
    <row r="127" spans="1:48" x14ac:dyDescent="0.2">
      <c r="A127" s="19" t="s">
        <v>134</v>
      </c>
      <c r="C127" s="53" t="s">
        <v>134</v>
      </c>
      <c r="D127" s="24">
        <v>4</v>
      </c>
      <c r="E127" s="24">
        <v>3</v>
      </c>
      <c r="F127" s="24">
        <v>2</v>
      </c>
      <c r="G127" s="24" t="e">
        <v>#N/A</v>
      </c>
      <c r="H127" s="24" t="e">
        <v>#N/A</v>
      </c>
      <c r="I127" s="24">
        <v>2</v>
      </c>
      <c r="J127" s="24" t="e">
        <v>#N/A</v>
      </c>
      <c r="K127" s="24">
        <v>3</v>
      </c>
      <c r="L127" s="24">
        <v>2</v>
      </c>
      <c r="M127" s="24">
        <v>2</v>
      </c>
      <c r="N127" s="24">
        <v>2</v>
      </c>
      <c r="O127" s="24">
        <v>2</v>
      </c>
      <c r="P127" s="24">
        <v>2</v>
      </c>
      <c r="Q127" s="24">
        <v>2</v>
      </c>
      <c r="R127" s="24">
        <v>2</v>
      </c>
      <c r="S127" s="24">
        <v>3</v>
      </c>
      <c r="T127" s="24">
        <v>4</v>
      </c>
      <c r="U127" s="24">
        <v>4</v>
      </c>
      <c r="V127" s="24">
        <v>5</v>
      </c>
      <c r="W127" s="24">
        <v>4</v>
      </c>
      <c r="X127" s="24">
        <v>5</v>
      </c>
      <c r="Y127" s="24">
        <v>4</v>
      </c>
      <c r="Z127" s="24">
        <v>5</v>
      </c>
      <c r="AA127" s="24">
        <v>5</v>
      </c>
      <c r="AB127" s="24">
        <v>5</v>
      </c>
      <c r="AC127" s="24">
        <v>4</v>
      </c>
      <c r="AD127" s="24">
        <v>2</v>
      </c>
      <c r="AE127" s="24">
        <v>3</v>
      </c>
      <c r="AF127" s="24">
        <v>2</v>
      </c>
      <c r="AG127" s="24">
        <v>2</v>
      </c>
      <c r="AH127" s="24">
        <v>2</v>
      </c>
      <c r="AI127" s="24">
        <v>2</v>
      </c>
      <c r="AJ127" s="24">
        <v>3</v>
      </c>
      <c r="AK127" s="24">
        <v>2</v>
      </c>
      <c r="AL127" s="24">
        <v>3</v>
      </c>
      <c r="AM127" s="24">
        <v>2</v>
      </c>
      <c r="AN127" s="24">
        <v>2</v>
      </c>
      <c r="AO127" s="24" t="e">
        <v>#N/A</v>
      </c>
      <c r="AP127" s="24">
        <v>2</v>
      </c>
      <c r="AQ127" s="24">
        <v>2</v>
      </c>
      <c r="AR127" s="24">
        <v>2</v>
      </c>
      <c r="AS127" s="24">
        <v>2</v>
      </c>
      <c r="AT127" s="24" t="e">
        <v>#N/A</v>
      </c>
      <c r="AU127" s="24">
        <v>3</v>
      </c>
      <c r="AV127" s="24">
        <v>3</v>
      </c>
    </row>
    <row r="128" spans="1:48" x14ac:dyDescent="0.2">
      <c r="A128" s="19" t="s">
        <v>135</v>
      </c>
      <c r="C128" s="53" t="s">
        <v>135</v>
      </c>
      <c r="D128" s="24">
        <v>3</v>
      </c>
      <c r="E128" s="24">
        <v>3</v>
      </c>
      <c r="F128" s="24">
        <v>3</v>
      </c>
      <c r="G128" s="24">
        <v>3</v>
      </c>
      <c r="H128" s="24">
        <v>3</v>
      </c>
      <c r="I128" s="24">
        <v>3</v>
      </c>
      <c r="J128" s="24">
        <v>3</v>
      </c>
      <c r="K128" s="24">
        <v>2</v>
      </c>
      <c r="L128" s="24">
        <v>2</v>
      </c>
      <c r="M128" s="24">
        <v>1</v>
      </c>
      <c r="N128" s="24">
        <v>1</v>
      </c>
      <c r="O128" s="24">
        <v>2</v>
      </c>
      <c r="P128" s="24">
        <v>2</v>
      </c>
      <c r="Q128" s="24">
        <v>2</v>
      </c>
      <c r="R128" s="24">
        <v>2</v>
      </c>
      <c r="S128" s="24">
        <v>2</v>
      </c>
      <c r="T128" s="24">
        <v>1</v>
      </c>
      <c r="U128" s="24">
        <v>1</v>
      </c>
      <c r="V128" s="24">
        <v>2</v>
      </c>
      <c r="W128" s="24">
        <v>2</v>
      </c>
      <c r="X128" s="24">
        <v>2</v>
      </c>
      <c r="Y128" s="24">
        <v>1</v>
      </c>
      <c r="Z128" s="24">
        <v>2</v>
      </c>
      <c r="AA128" s="24">
        <v>2</v>
      </c>
      <c r="AB128" s="24">
        <v>2</v>
      </c>
      <c r="AC128" s="24">
        <v>2</v>
      </c>
      <c r="AD128" s="24">
        <v>2</v>
      </c>
      <c r="AE128" s="24">
        <v>2</v>
      </c>
      <c r="AF128" s="24">
        <v>2</v>
      </c>
      <c r="AG128" s="24">
        <v>2</v>
      </c>
      <c r="AH128" s="24">
        <v>2</v>
      </c>
      <c r="AI128" s="24">
        <v>2</v>
      </c>
      <c r="AJ128" s="24">
        <v>1</v>
      </c>
      <c r="AK128" s="24">
        <v>2</v>
      </c>
      <c r="AL128" s="24">
        <v>2</v>
      </c>
      <c r="AM128" s="24">
        <v>2</v>
      </c>
      <c r="AN128" s="24">
        <v>2</v>
      </c>
      <c r="AO128" s="24" t="e">
        <v>#N/A</v>
      </c>
      <c r="AP128" s="24">
        <v>1</v>
      </c>
      <c r="AQ128" s="24">
        <v>1</v>
      </c>
      <c r="AR128" s="24">
        <v>2</v>
      </c>
      <c r="AS128" s="24">
        <v>1</v>
      </c>
      <c r="AT128" s="24" t="e">
        <v>#N/A</v>
      </c>
      <c r="AU128" s="24">
        <v>2</v>
      </c>
      <c r="AV128" s="24">
        <v>2</v>
      </c>
    </row>
    <row r="129" spans="1:48" x14ac:dyDescent="0.2">
      <c r="A129" s="19" t="s">
        <v>178</v>
      </c>
      <c r="C129" s="53" t="s">
        <v>136</v>
      </c>
      <c r="D129" s="24" t="e">
        <v>#N/A</v>
      </c>
      <c r="E129" s="24" t="e">
        <v>#N/A</v>
      </c>
      <c r="F129" s="24" t="e">
        <v>#N/A</v>
      </c>
      <c r="G129" s="24" t="e">
        <v>#N/A</v>
      </c>
      <c r="H129" s="24" t="e">
        <v>#N/A</v>
      </c>
      <c r="I129" s="24" t="e">
        <v>#N/A</v>
      </c>
      <c r="J129" s="24" t="e">
        <v>#N/A</v>
      </c>
      <c r="K129" s="24" t="e">
        <v>#N/A</v>
      </c>
      <c r="L129" s="24" t="e">
        <v>#N/A</v>
      </c>
      <c r="M129" s="24" t="e">
        <v>#N/A</v>
      </c>
      <c r="N129" s="24" t="e">
        <v>#N/A</v>
      </c>
      <c r="O129" s="24" t="e">
        <v>#N/A</v>
      </c>
      <c r="P129" s="24" t="e">
        <v>#N/A</v>
      </c>
      <c r="Q129" s="24" t="e">
        <v>#N/A</v>
      </c>
      <c r="R129" s="24" t="e">
        <v>#N/A</v>
      </c>
      <c r="S129" s="24" t="e">
        <v>#N/A</v>
      </c>
      <c r="T129" s="24" t="e">
        <v>#N/A</v>
      </c>
      <c r="U129" s="24" t="e">
        <v>#N/A</v>
      </c>
      <c r="V129" s="24" t="e">
        <v>#N/A</v>
      </c>
      <c r="W129" s="24" t="e">
        <v>#N/A</v>
      </c>
      <c r="X129" s="24" t="e">
        <v>#N/A</v>
      </c>
      <c r="Y129" s="24" t="e">
        <v>#N/A</v>
      </c>
      <c r="Z129" s="24">
        <v>1</v>
      </c>
      <c r="AA129" s="24">
        <v>2</v>
      </c>
      <c r="AB129" s="24">
        <v>2</v>
      </c>
      <c r="AC129" s="24">
        <v>2</v>
      </c>
      <c r="AD129" s="24">
        <v>2</v>
      </c>
      <c r="AE129" s="24">
        <v>1</v>
      </c>
      <c r="AF129" s="24">
        <v>2</v>
      </c>
      <c r="AG129" s="24">
        <v>1</v>
      </c>
      <c r="AH129" s="24">
        <v>2</v>
      </c>
      <c r="AI129" s="24">
        <v>2</v>
      </c>
      <c r="AJ129" s="24">
        <v>1</v>
      </c>
      <c r="AK129" s="24">
        <v>1</v>
      </c>
      <c r="AL129" s="24">
        <v>1</v>
      </c>
      <c r="AM129" s="24">
        <v>1</v>
      </c>
      <c r="AN129" s="24">
        <v>1</v>
      </c>
      <c r="AO129" s="24" t="e">
        <v>#N/A</v>
      </c>
      <c r="AP129" s="24">
        <v>1</v>
      </c>
      <c r="AQ129" s="24">
        <v>2</v>
      </c>
      <c r="AR129" s="24">
        <v>1</v>
      </c>
      <c r="AS129" s="24">
        <v>1</v>
      </c>
      <c r="AT129" s="24" t="e">
        <v>#N/A</v>
      </c>
      <c r="AU129" s="24">
        <v>2</v>
      </c>
      <c r="AV129" s="24">
        <v>2</v>
      </c>
    </row>
    <row r="130" spans="1:48" x14ac:dyDescent="0.2">
      <c r="A130" s="19" t="s">
        <v>137</v>
      </c>
      <c r="C130" s="53" t="s">
        <v>137</v>
      </c>
      <c r="D130" s="24" t="e">
        <v>#N/A</v>
      </c>
      <c r="E130" s="24" t="e">
        <v>#N/A</v>
      </c>
      <c r="F130" s="24" t="e">
        <v>#N/A</v>
      </c>
      <c r="G130" s="24" t="e">
        <v>#N/A</v>
      </c>
      <c r="H130" s="24" t="e">
        <v>#N/A</v>
      </c>
      <c r="I130" s="24" t="e">
        <v>#N/A</v>
      </c>
      <c r="J130" s="24" t="e">
        <v>#N/A</v>
      </c>
      <c r="K130" s="24" t="e">
        <v>#N/A</v>
      </c>
      <c r="L130" s="24" t="e">
        <v>#N/A</v>
      </c>
      <c r="M130" s="24" t="e">
        <v>#N/A</v>
      </c>
      <c r="N130" s="24" t="e">
        <v>#N/A</v>
      </c>
      <c r="O130" s="24" t="e">
        <v>#N/A</v>
      </c>
      <c r="P130" s="24" t="e">
        <v>#N/A</v>
      </c>
      <c r="Q130" s="24" t="e">
        <v>#N/A</v>
      </c>
      <c r="R130" s="24" t="e">
        <v>#N/A</v>
      </c>
      <c r="S130" s="24" t="e">
        <v>#N/A</v>
      </c>
      <c r="T130" s="24" t="e">
        <v>#N/A</v>
      </c>
      <c r="U130" s="24" t="e">
        <v>#N/A</v>
      </c>
      <c r="V130" s="24" t="e">
        <v>#N/A</v>
      </c>
      <c r="W130" s="24" t="e">
        <v>#N/A</v>
      </c>
      <c r="X130" s="24" t="e">
        <v>#N/A</v>
      </c>
      <c r="Y130" s="24" t="e">
        <v>#N/A</v>
      </c>
      <c r="Z130" s="24" t="e">
        <v>#N/A</v>
      </c>
      <c r="AA130" s="24" t="e">
        <v>#N/A</v>
      </c>
      <c r="AB130" s="24">
        <v>2</v>
      </c>
      <c r="AC130" s="24" t="e">
        <v>#N/A</v>
      </c>
      <c r="AD130" s="24" t="e">
        <v>#N/A</v>
      </c>
      <c r="AE130" s="24">
        <v>2</v>
      </c>
      <c r="AF130" s="24">
        <v>1</v>
      </c>
      <c r="AG130" s="24">
        <v>1</v>
      </c>
      <c r="AH130" s="24">
        <v>1</v>
      </c>
      <c r="AI130" s="24">
        <v>1</v>
      </c>
      <c r="AJ130" s="24">
        <v>1</v>
      </c>
      <c r="AK130" s="24">
        <v>1</v>
      </c>
      <c r="AL130" s="24">
        <v>1</v>
      </c>
      <c r="AM130" s="24">
        <v>1</v>
      </c>
      <c r="AN130" s="24">
        <v>1</v>
      </c>
      <c r="AO130" s="24" t="e">
        <v>#N/A</v>
      </c>
      <c r="AP130" s="24">
        <v>1</v>
      </c>
      <c r="AQ130" s="24">
        <v>1</v>
      </c>
      <c r="AR130" s="24">
        <v>1</v>
      </c>
      <c r="AS130" s="24">
        <v>1</v>
      </c>
      <c r="AT130" s="24" t="e">
        <v>#N/A</v>
      </c>
      <c r="AU130" s="24">
        <v>1</v>
      </c>
      <c r="AV130" s="24">
        <v>1</v>
      </c>
    </row>
    <row r="131" spans="1:48" x14ac:dyDescent="0.2">
      <c r="A131" s="19" t="s">
        <v>138</v>
      </c>
      <c r="C131" s="53" t="s">
        <v>138</v>
      </c>
      <c r="D131" s="24">
        <v>4</v>
      </c>
      <c r="E131" s="24">
        <v>4</v>
      </c>
      <c r="F131" s="24">
        <v>3</v>
      </c>
      <c r="G131" s="24">
        <v>3</v>
      </c>
      <c r="H131" s="24">
        <v>3</v>
      </c>
      <c r="I131" s="24">
        <v>3</v>
      </c>
      <c r="J131" s="24">
        <v>3</v>
      </c>
      <c r="K131" s="24">
        <v>4</v>
      </c>
      <c r="L131" s="24">
        <v>3</v>
      </c>
      <c r="M131" s="24">
        <v>4</v>
      </c>
      <c r="N131" s="24">
        <v>5</v>
      </c>
      <c r="O131" s="24">
        <v>4</v>
      </c>
      <c r="P131" s="24">
        <v>4</v>
      </c>
      <c r="Q131" s="24">
        <v>4</v>
      </c>
      <c r="R131" s="24">
        <v>4</v>
      </c>
      <c r="S131" s="24">
        <v>5</v>
      </c>
      <c r="T131" s="24">
        <v>5</v>
      </c>
      <c r="U131" s="24">
        <v>5</v>
      </c>
      <c r="V131" s="24">
        <v>5</v>
      </c>
      <c r="W131" s="24">
        <v>4</v>
      </c>
      <c r="X131" s="24">
        <v>4</v>
      </c>
      <c r="Y131" s="24">
        <v>4</v>
      </c>
      <c r="Z131" s="24">
        <v>4</v>
      </c>
      <c r="AA131" s="24">
        <v>3</v>
      </c>
      <c r="AB131" s="24">
        <v>4</v>
      </c>
      <c r="AC131" s="24">
        <v>4</v>
      </c>
      <c r="AD131" s="24">
        <v>3</v>
      </c>
      <c r="AE131" s="24">
        <v>3</v>
      </c>
      <c r="AF131" s="24">
        <v>3</v>
      </c>
      <c r="AG131" s="24">
        <v>3</v>
      </c>
      <c r="AH131" s="24">
        <v>3</v>
      </c>
      <c r="AI131" s="24">
        <v>3</v>
      </c>
      <c r="AJ131" s="24">
        <v>3</v>
      </c>
      <c r="AK131" s="24">
        <v>3</v>
      </c>
      <c r="AL131" s="24">
        <v>3</v>
      </c>
      <c r="AM131" s="24">
        <v>3</v>
      </c>
      <c r="AN131" s="24">
        <v>3</v>
      </c>
      <c r="AO131" s="24" t="e">
        <v>#N/A</v>
      </c>
      <c r="AP131" s="24">
        <v>3</v>
      </c>
      <c r="AQ131" s="24">
        <v>3</v>
      </c>
      <c r="AR131" s="24">
        <v>3</v>
      </c>
      <c r="AS131" s="24">
        <v>4</v>
      </c>
      <c r="AT131" s="24" t="e">
        <v>#N/A</v>
      </c>
      <c r="AU131" s="24">
        <v>4</v>
      </c>
      <c r="AV131" s="24">
        <v>4</v>
      </c>
    </row>
    <row r="132" spans="1:48" x14ac:dyDescent="0.2">
      <c r="A132" s="19" t="s">
        <v>139</v>
      </c>
      <c r="C132" s="53" t="s">
        <v>139</v>
      </c>
      <c r="D132" s="24" t="e">
        <v>#N/A</v>
      </c>
      <c r="E132" s="24" t="e">
        <v>#N/A</v>
      </c>
      <c r="F132" s="24" t="e">
        <v>#N/A</v>
      </c>
      <c r="G132" s="24" t="e">
        <v>#N/A</v>
      </c>
      <c r="H132" s="24" t="e">
        <v>#N/A</v>
      </c>
      <c r="I132" s="24" t="e">
        <v>#N/A</v>
      </c>
      <c r="J132" s="24" t="e">
        <v>#N/A</v>
      </c>
      <c r="K132" s="24" t="e">
        <v>#N/A</v>
      </c>
      <c r="L132" s="24" t="e">
        <v>#N/A</v>
      </c>
      <c r="M132" s="24" t="e">
        <v>#N/A</v>
      </c>
      <c r="N132" s="24" t="e">
        <v>#N/A</v>
      </c>
      <c r="O132" s="24" t="e">
        <v>#N/A</v>
      </c>
      <c r="P132" s="24" t="e">
        <v>#N/A</v>
      </c>
      <c r="Q132" s="24" t="e">
        <v>#N/A</v>
      </c>
      <c r="R132" s="24" t="e">
        <v>#N/A</v>
      </c>
      <c r="S132" s="24" t="e">
        <v>#N/A</v>
      </c>
      <c r="T132" s="24" t="e">
        <v>#N/A</v>
      </c>
      <c r="U132" s="24" t="e">
        <v>#N/A</v>
      </c>
      <c r="V132" s="24" t="e">
        <v>#N/A</v>
      </c>
      <c r="W132" s="24" t="e">
        <v>#N/A</v>
      </c>
      <c r="X132" s="24" t="e">
        <v>#N/A</v>
      </c>
      <c r="Y132" s="24" t="e">
        <v>#N/A</v>
      </c>
      <c r="Z132" s="24" t="e">
        <v>#N/A</v>
      </c>
      <c r="AA132" s="24" t="e">
        <v>#N/A</v>
      </c>
      <c r="AB132" s="24" t="e">
        <v>#N/A</v>
      </c>
      <c r="AC132" s="24" t="e">
        <v>#N/A</v>
      </c>
      <c r="AD132" s="24" t="e">
        <v>#N/A</v>
      </c>
      <c r="AE132" s="24" t="e">
        <v>#N/A</v>
      </c>
      <c r="AF132" s="24" t="e">
        <v>#N/A</v>
      </c>
      <c r="AG132" s="24" t="e">
        <v>#N/A</v>
      </c>
      <c r="AH132" s="24" t="e">
        <v>#N/A</v>
      </c>
      <c r="AI132" s="24" t="e">
        <v>#N/A</v>
      </c>
      <c r="AJ132" s="24" t="e">
        <v>#N/A</v>
      </c>
      <c r="AK132" s="24" t="e">
        <v>#N/A</v>
      </c>
      <c r="AL132" s="24" t="e">
        <v>#N/A</v>
      </c>
      <c r="AM132" s="24">
        <v>4</v>
      </c>
      <c r="AN132" s="24">
        <v>4</v>
      </c>
      <c r="AO132" s="24" t="e">
        <v>#N/A</v>
      </c>
      <c r="AP132" s="24">
        <v>5</v>
      </c>
      <c r="AQ132" s="24">
        <v>5</v>
      </c>
      <c r="AR132" s="24">
        <v>5</v>
      </c>
      <c r="AS132" s="24">
        <v>5</v>
      </c>
      <c r="AT132" s="24" t="e">
        <v>#N/A</v>
      </c>
      <c r="AU132" s="24">
        <v>4</v>
      </c>
      <c r="AV132" s="24">
        <v>5</v>
      </c>
    </row>
    <row r="133" spans="1:48" x14ac:dyDescent="0.2">
      <c r="A133" s="19" t="s">
        <v>140</v>
      </c>
      <c r="C133" s="53" t="s">
        <v>140</v>
      </c>
      <c r="D133" s="24">
        <v>3</v>
      </c>
      <c r="E133" s="24">
        <v>2</v>
      </c>
      <c r="F133" s="24">
        <v>2</v>
      </c>
      <c r="G133" s="24">
        <v>2</v>
      </c>
      <c r="H133" s="24">
        <v>3</v>
      </c>
      <c r="I133" s="24">
        <v>2</v>
      </c>
      <c r="J133" s="24">
        <v>2</v>
      </c>
      <c r="K133" s="24">
        <v>2</v>
      </c>
      <c r="L133" s="24">
        <v>2</v>
      </c>
      <c r="M133" s="24">
        <v>2</v>
      </c>
      <c r="N133" s="24">
        <v>2</v>
      </c>
      <c r="O133" s="24">
        <v>2</v>
      </c>
      <c r="P133" s="24">
        <v>2</v>
      </c>
      <c r="Q133" s="24">
        <v>2</v>
      </c>
      <c r="R133" s="24">
        <v>2</v>
      </c>
      <c r="S133" s="24">
        <v>1</v>
      </c>
      <c r="T133" s="24">
        <v>2</v>
      </c>
      <c r="U133" s="24">
        <v>1</v>
      </c>
      <c r="V133" s="24">
        <v>2</v>
      </c>
      <c r="W133" s="24">
        <v>2</v>
      </c>
      <c r="X133" s="24" t="e">
        <v>#N/A</v>
      </c>
      <c r="Y133" s="24">
        <v>2</v>
      </c>
      <c r="Z133" s="24">
        <v>2</v>
      </c>
      <c r="AA133" s="24">
        <v>1</v>
      </c>
      <c r="AB133" s="24">
        <v>2</v>
      </c>
      <c r="AC133" s="24">
        <v>2</v>
      </c>
      <c r="AD133" s="24">
        <v>3</v>
      </c>
      <c r="AE133" s="24">
        <v>3</v>
      </c>
      <c r="AF133" s="24">
        <v>3</v>
      </c>
      <c r="AG133" s="24">
        <v>2</v>
      </c>
      <c r="AH133" s="24">
        <v>2</v>
      </c>
      <c r="AI133" s="24">
        <v>3</v>
      </c>
      <c r="AJ133" s="24">
        <v>3</v>
      </c>
      <c r="AK133" s="24">
        <v>3</v>
      </c>
      <c r="AL133" s="24">
        <v>2</v>
      </c>
      <c r="AM133" s="24">
        <v>2</v>
      </c>
      <c r="AN133" s="24">
        <v>2</v>
      </c>
      <c r="AO133" s="24" t="e">
        <v>#N/A</v>
      </c>
      <c r="AP133" s="24">
        <v>2</v>
      </c>
      <c r="AQ133" s="24">
        <v>2</v>
      </c>
      <c r="AR133" s="24">
        <v>2</v>
      </c>
      <c r="AS133" s="24">
        <v>2</v>
      </c>
      <c r="AT133" s="24" t="e">
        <v>#N/A</v>
      </c>
      <c r="AU133" s="24">
        <v>2</v>
      </c>
      <c r="AV133" s="24">
        <v>2</v>
      </c>
    </row>
    <row r="134" spans="1:48" x14ac:dyDescent="0.2">
      <c r="A134" s="19" t="s">
        <v>141</v>
      </c>
      <c r="C134" s="53" t="s">
        <v>141</v>
      </c>
      <c r="D134" s="24">
        <v>3</v>
      </c>
      <c r="E134" s="24">
        <v>2</v>
      </c>
      <c r="F134" s="24">
        <v>2</v>
      </c>
      <c r="G134" s="24">
        <v>3</v>
      </c>
      <c r="H134" s="24">
        <v>2</v>
      </c>
      <c r="I134" s="24">
        <v>3</v>
      </c>
      <c r="J134" s="24">
        <v>3</v>
      </c>
      <c r="K134" s="24">
        <v>5</v>
      </c>
      <c r="L134" s="24">
        <v>5</v>
      </c>
      <c r="M134" s="24">
        <v>5</v>
      </c>
      <c r="N134" s="24">
        <v>5</v>
      </c>
      <c r="O134" s="24">
        <v>5</v>
      </c>
      <c r="P134" s="24">
        <v>4</v>
      </c>
      <c r="Q134" s="24">
        <v>5</v>
      </c>
      <c r="R134" s="24">
        <v>5</v>
      </c>
      <c r="S134" s="24">
        <v>5</v>
      </c>
      <c r="T134" s="24">
        <v>5</v>
      </c>
      <c r="U134" s="24">
        <v>5</v>
      </c>
      <c r="V134" s="24">
        <v>4</v>
      </c>
      <c r="W134" s="24">
        <v>4</v>
      </c>
      <c r="X134" s="24">
        <v>5</v>
      </c>
      <c r="Y134" s="24">
        <v>4</v>
      </c>
      <c r="Z134" s="24">
        <v>4</v>
      </c>
      <c r="AA134" s="24">
        <v>4</v>
      </c>
      <c r="AB134" s="24">
        <v>4</v>
      </c>
      <c r="AC134" s="24">
        <v>4</v>
      </c>
      <c r="AD134" s="24">
        <v>3</v>
      </c>
      <c r="AE134" s="24">
        <v>3</v>
      </c>
      <c r="AF134" s="24">
        <v>4</v>
      </c>
      <c r="AG134" s="24">
        <v>5</v>
      </c>
      <c r="AH134" s="24">
        <v>5</v>
      </c>
      <c r="AI134" s="24">
        <v>5</v>
      </c>
      <c r="AJ134" s="24">
        <v>4</v>
      </c>
      <c r="AK134" s="24">
        <v>5</v>
      </c>
      <c r="AL134" s="24">
        <v>5</v>
      </c>
      <c r="AM134" s="24">
        <v>5</v>
      </c>
      <c r="AN134" s="24">
        <v>4</v>
      </c>
      <c r="AO134" s="24" t="e">
        <v>#N/A</v>
      </c>
      <c r="AP134" s="24">
        <v>4</v>
      </c>
      <c r="AQ134" s="24">
        <v>3</v>
      </c>
      <c r="AR134" s="24">
        <v>3</v>
      </c>
      <c r="AS134" s="24">
        <v>3</v>
      </c>
      <c r="AT134" s="24" t="e">
        <v>#N/A</v>
      </c>
      <c r="AU134" s="24">
        <v>2</v>
      </c>
      <c r="AV134" s="24">
        <v>3</v>
      </c>
    </row>
    <row r="135" spans="1:48" x14ac:dyDescent="0.2">
      <c r="A135" s="19" t="s">
        <v>142</v>
      </c>
      <c r="C135" s="53" t="s">
        <v>142</v>
      </c>
      <c r="D135" s="24">
        <v>4</v>
      </c>
      <c r="E135" s="24">
        <v>3</v>
      </c>
      <c r="F135" s="24">
        <v>3</v>
      </c>
      <c r="G135" s="24">
        <v>3</v>
      </c>
      <c r="H135" s="24">
        <v>3</v>
      </c>
      <c r="I135" s="24">
        <v>3</v>
      </c>
      <c r="J135" s="24">
        <v>3</v>
      </c>
      <c r="K135" s="24">
        <v>3</v>
      </c>
      <c r="L135" s="24">
        <v>3</v>
      </c>
      <c r="M135" s="24">
        <v>3</v>
      </c>
      <c r="N135" s="24">
        <v>3</v>
      </c>
      <c r="O135" s="24">
        <v>4</v>
      </c>
      <c r="P135" s="24">
        <v>5</v>
      </c>
      <c r="Q135" s="24">
        <v>4</v>
      </c>
      <c r="R135" s="24">
        <v>4</v>
      </c>
      <c r="S135" s="24">
        <v>4</v>
      </c>
      <c r="T135" s="24">
        <v>5</v>
      </c>
      <c r="U135" s="24">
        <v>5</v>
      </c>
      <c r="V135" s="24">
        <v>5</v>
      </c>
      <c r="W135" s="24">
        <v>4</v>
      </c>
      <c r="X135" s="24">
        <v>5</v>
      </c>
      <c r="Y135" s="24">
        <v>4</v>
      </c>
      <c r="Z135" s="24">
        <v>4</v>
      </c>
      <c r="AA135" s="24">
        <v>5</v>
      </c>
      <c r="AB135" s="24">
        <v>5</v>
      </c>
      <c r="AC135" s="24">
        <v>5</v>
      </c>
      <c r="AD135" s="24">
        <v>4</v>
      </c>
      <c r="AE135" s="24">
        <v>5</v>
      </c>
      <c r="AF135" s="24">
        <v>5</v>
      </c>
      <c r="AG135" s="24">
        <v>5</v>
      </c>
      <c r="AH135" s="24">
        <v>5</v>
      </c>
      <c r="AI135" s="24">
        <v>5</v>
      </c>
      <c r="AJ135" s="24">
        <v>5</v>
      </c>
      <c r="AK135" s="24">
        <v>5</v>
      </c>
      <c r="AL135" s="24">
        <v>5</v>
      </c>
      <c r="AM135" s="24">
        <v>5</v>
      </c>
      <c r="AN135" s="24">
        <v>5</v>
      </c>
      <c r="AO135" s="24" t="e">
        <v>#N/A</v>
      </c>
      <c r="AP135" s="24">
        <v>5</v>
      </c>
      <c r="AQ135" s="24">
        <v>5</v>
      </c>
      <c r="AR135" s="24">
        <v>5</v>
      </c>
      <c r="AS135" s="24">
        <v>4</v>
      </c>
      <c r="AT135" s="24" t="e">
        <v>#N/A</v>
      </c>
      <c r="AU135" s="24">
        <v>4</v>
      </c>
      <c r="AV135" s="24">
        <v>4</v>
      </c>
    </row>
    <row r="136" spans="1:48" x14ac:dyDescent="0.2">
      <c r="A136" s="19" t="s">
        <v>143</v>
      </c>
      <c r="C136" s="53" t="s">
        <v>143</v>
      </c>
      <c r="D136" s="24">
        <v>2</v>
      </c>
      <c r="E136" s="24" t="e">
        <v>#N/A</v>
      </c>
      <c r="F136" s="24" t="e">
        <v>#N/A</v>
      </c>
      <c r="G136" s="24" t="e">
        <v>#N/A</v>
      </c>
      <c r="H136" s="24" t="e">
        <v>#N/A</v>
      </c>
      <c r="I136" s="24" t="e">
        <v>#N/A</v>
      </c>
      <c r="J136" s="24" t="e">
        <v>#N/A</v>
      </c>
      <c r="K136" s="24" t="e">
        <v>#N/A</v>
      </c>
      <c r="L136" s="24" t="e">
        <v>#N/A</v>
      </c>
      <c r="M136" s="24" t="e">
        <v>#N/A</v>
      </c>
      <c r="N136" s="24" t="e">
        <v>#N/A</v>
      </c>
      <c r="O136" s="24" t="e">
        <v>#N/A</v>
      </c>
      <c r="P136" s="24">
        <v>1</v>
      </c>
      <c r="Q136" s="24">
        <v>1</v>
      </c>
      <c r="R136" s="24" t="e">
        <v>#N/A</v>
      </c>
      <c r="S136" s="24" t="e">
        <v>#N/A</v>
      </c>
      <c r="T136" s="24" t="e">
        <v>#N/A</v>
      </c>
      <c r="U136" s="24">
        <v>1</v>
      </c>
      <c r="V136" s="24">
        <v>1</v>
      </c>
      <c r="W136" s="24" t="e">
        <v>#N/A</v>
      </c>
      <c r="X136" s="24" t="e">
        <v>#N/A</v>
      </c>
      <c r="Y136" s="24" t="e">
        <v>#N/A</v>
      </c>
      <c r="Z136" s="24">
        <v>1</v>
      </c>
      <c r="AA136" s="24">
        <v>1</v>
      </c>
      <c r="AB136" s="24">
        <v>1</v>
      </c>
      <c r="AC136" s="24">
        <v>1</v>
      </c>
      <c r="AD136" s="24">
        <v>2</v>
      </c>
      <c r="AE136" s="24">
        <v>1</v>
      </c>
      <c r="AF136" s="24">
        <v>1</v>
      </c>
      <c r="AG136" s="24">
        <v>1</v>
      </c>
      <c r="AH136" s="24">
        <v>1</v>
      </c>
      <c r="AI136" s="24">
        <v>1</v>
      </c>
      <c r="AJ136" s="24">
        <v>1</v>
      </c>
      <c r="AK136" s="24">
        <v>1</v>
      </c>
      <c r="AL136" s="24">
        <v>1</v>
      </c>
      <c r="AM136" s="24">
        <v>1</v>
      </c>
      <c r="AN136" s="24">
        <v>1</v>
      </c>
      <c r="AO136" s="24" t="e">
        <v>#N/A</v>
      </c>
      <c r="AP136" s="24">
        <v>1</v>
      </c>
      <c r="AQ136" s="24">
        <v>1</v>
      </c>
      <c r="AR136" s="24">
        <v>1</v>
      </c>
      <c r="AS136" s="24">
        <v>1</v>
      </c>
      <c r="AT136" s="24" t="e">
        <v>#N/A</v>
      </c>
      <c r="AU136" s="24">
        <v>1</v>
      </c>
      <c r="AV136" s="24">
        <v>1</v>
      </c>
    </row>
    <row r="137" spans="1:48" x14ac:dyDescent="0.2">
      <c r="A137" s="19" t="s">
        <v>144</v>
      </c>
      <c r="C137" s="53" t="s">
        <v>144</v>
      </c>
      <c r="D137" s="24">
        <v>1</v>
      </c>
      <c r="E137" s="24">
        <v>2</v>
      </c>
      <c r="F137" s="24">
        <v>2</v>
      </c>
      <c r="G137" s="24">
        <v>1</v>
      </c>
      <c r="H137" s="24">
        <v>2</v>
      </c>
      <c r="I137" s="24">
        <v>2</v>
      </c>
      <c r="J137" s="24">
        <v>2</v>
      </c>
      <c r="K137" s="24">
        <v>2</v>
      </c>
      <c r="L137" s="24">
        <v>2</v>
      </c>
      <c r="M137" s="24">
        <v>2</v>
      </c>
      <c r="N137" s="24">
        <v>2</v>
      </c>
      <c r="O137" s="24">
        <v>2</v>
      </c>
      <c r="P137" s="24">
        <v>2</v>
      </c>
      <c r="Q137" s="24">
        <v>2</v>
      </c>
      <c r="R137" s="24">
        <v>2</v>
      </c>
      <c r="S137" s="24">
        <v>2</v>
      </c>
      <c r="T137" s="24">
        <v>2</v>
      </c>
      <c r="U137" s="24">
        <v>2</v>
      </c>
      <c r="V137" s="24">
        <v>2</v>
      </c>
      <c r="W137" s="24">
        <v>1</v>
      </c>
      <c r="X137" s="24" t="e">
        <v>#N/A</v>
      </c>
      <c r="Y137" s="24">
        <v>1</v>
      </c>
      <c r="Z137" s="24">
        <v>1</v>
      </c>
      <c r="AA137" s="24">
        <v>1</v>
      </c>
      <c r="AB137" s="24">
        <v>1</v>
      </c>
      <c r="AC137" s="24">
        <v>1</v>
      </c>
      <c r="AD137" s="24">
        <v>2</v>
      </c>
      <c r="AE137" s="24">
        <v>2</v>
      </c>
      <c r="AF137" s="24">
        <v>2</v>
      </c>
      <c r="AG137" s="24">
        <v>2</v>
      </c>
      <c r="AH137" s="24">
        <v>1</v>
      </c>
      <c r="AI137" s="24">
        <v>2</v>
      </c>
      <c r="AJ137" s="24">
        <v>2</v>
      </c>
      <c r="AK137" s="24">
        <v>2</v>
      </c>
      <c r="AL137" s="24">
        <v>1</v>
      </c>
      <c r="AM137" s="24">
        <v>1</v>
      </c>
      <c r="AN137" s="24">
        <v>1</v>
      </c>
      <c r="AO137" s="24" t="e">
        <v>#N/A</v>
      </c>
      <c r="AP137" s="24">
        <v>1</v>
      </c>
      <c r="AQ137" s="24">
        <v>1</v>
      </c>
      <c r="AR137" s="24">
        <v>1</v>
      </c>
      <c r="AS137" s="24">
        <v>1</v>
      </c>
      <c r="AT137" s="24" t="e">
        <v>#N/A</v>
      </c>
      <c r="AU137" s="24">
        <v>1</v>
      </c>
      <c r="AV137" s="24">
        <v>1</v>
      </c>
    </row>
    <row r="138" spans="1:48" x14ac:dyDescent="0.2">
      <c r="A138" s="19" t="s">
        <v>145</v>
      </c>
      <c r="C138" s="53" t="s">
        <v>145</v>
      </c>
      <c r="D138" s="24" t="e">
        <v>#N/A</v>
      </c>
      <c r="E138" s="24" t="e">
        <v>#N/A</v>
      </c>
      <c r="F138" s="24" t="e">
        <v>#N/A</v>
      </c>
      <c r="G138" s="24" t="e">
        <v>#N/A</v>
      </c>
      <c r="H138" s="24" t="e">
        <v>#N/A</v>
      </c>
      <c r="I138" s="24" t="e">
        <v>#N/A</v>
      </c>
      <c r="J138" s="24" t="e">
        <v>#N/A</v>
      </c>
      <c r="K138" s="24" t="e">
        <v>#N/A</v>
      </c>
      <c r="L138" s="24" t="e">
        <v>#N/A</v>
      </c>
      <c r="M138" s="24" t="e">
        <v>#N/A</v>
      </c>
      <c r="N138" s="24" t="e">
        <v>#N/A</v>
      </c>
      <c r="O138" s="24" t="e">
        <v>#N/A</v>
      </c>
      <c r="P138" s="24" t="e">
        <v>#N/A</v>
      </c>
      <c r="Q138" s="24" t="e">
        <v>#N/A</v>
      </c>
      <c r="R138" s="24" t="e">
        <v>#N/A</v>
      </c>
      <c r="S138" s="24" t="e">
        <v>#N/A</v>
      </c>
      <c r="T138" s="24">
        <v>5</v>
      </c>
      <c r="U138" s="24">
        <v>4</v>
      </c>
      <c r="V138" s="24">
        <v>2</v>
      </c>
      <c r="W138" s="24">
        <v>2</v>
      </c>
      <c r="X138" s="24">
        <v>3</v>
      </c>
      <c r="Y138" s="24">
        <v>2</v>
      </c>
      <c r="Z138" s="24">
        <v>2</v>
      </c>
      <c r="AA138" s="24">
        <v>3</v>
      </c>
      <c r="AB138" s="24">
        <v>2</v>
      </c>
      <c r="AC138" s="24">
        <v>2</v>
      </c>
      <c r="AD138" s="24">
        <v>2</v>
      </c>
      <c r="AE138" s="24">
        <v>2</v>
      </c>
      <c r="AF138" s="24">
        <v>2</v>
      </c>
      <c r="AG138" s="24">
        <v>3</v>
      </c>
      <c r="AH138" s="24">
        <v>3</v>
      </c>
      <c r="AI138" s="24">
        <v>3</v>
      </c>
      <c r="AJ138" s="24">
        <v>2</v>
      </c>
      <c r="AK138" s="24">
        <v>2</v>
      </c>
      <c r="AL138" s="24">
        <v>2</v>
      </c>
      <c r="AM138" s="24">
        <v>3</v>
      </c>
      <c r="AN138" s="24">
        <v>3</v>
      </c>
      <c r="AO138" s="24" t="e">
        <v>#N/A</v>
      </c>
      <c r="AP138" s="24">
        <v>3</v>
      </c>
      <c r="AQ138" s="24">
        <v>3</v>
      </c>
      <c r="AR138" s="24">
        <v>3</v>
      </c>
      <c r="AS138" s="24">
        <v>3</v>
      </c>
      <c r="AT138" s="24" t="e">
        <v>#N/A</v>
      </c>
      <c r="AU138" s="24">
        <v>3</v>
      </c>
      <c r="AV138" s="24">
        <v>3</v>
      </c>
    </row>
    <row r="139" spans="1:48" x14ac:dyDescent="0.2">
      <c r="A139" s="19" t="s">
        <v>146</v>
      </c>
      <c r="C139" s="19" t="s">
        <v>146</v>
      </c>
      <c r="D139" s="24">
        <v>4</v>
      </c>
      <c r="E139" s="24">
        <v>3</v>
      </c>
      <c r="F139" s="24">
        <v>3</v>
      </c>
      <c r="G139" s="24">
        <v>2</v>
      </c>
      <c r="H139" s="24">
        <v>2</v>
      </c>
      <c r="I139" s="24">
        <v>2</v>
      </c>
      <c r="J139" s="24">
        <v>2</v>
      </c>
      <c r="K139" s="24" t="e">
        <v>#N/A</v>
      </c>
      <c r="L139" s="24">
        <v>2</v>
      </c>
      <c r="M139" s="24">
        <v>2</v>
      </c>
      <c r="N139" s="24">
        <v>2</v>
      </c>
      <c r="O139" s="24">
        <v>2</v>
      </c>
      <c r="P139" s="24">
        <v>2</v>
      </c>
      <c r="Q139" s="24">
        <v>2</v>
      </c>
      <c r="R139" s="24">
        <v>2</v>
      </c>
      <c r="S139" s="24">
        <v>2</v>
      </c>
      <c r="T139" s="24">
        <v>1</v>
      </c>
      <c r="U139" s="24">
        <v>2</v>
      </c>
      <c r="V139" s="24">
        <v>2</v>
      </c>
      <c r="W139" s="24">
        <v>3</v>
      </c>
      <c r="X139" s="24">
        <v>3</v>
      </c>
      <c r="Y139" s="24" t="e">
        <v>#N/A</v>
      </c>
      <c r="Z139" s="24">
        <v>3</v>
      </c>
      <c r="AA139" s="24">
        <v>2</v>
      </c>
      <c r="AB139" s="24">
        <v>3</v>
      </c>
      <c r="AC139" s="24">
        <v>3</v>
      </c>
      <c r="AD139" s="24">
        <v>2</v>
      </c>
      <c r="AE139" s="24">
        <v>3</v>
      </c>
      <c r="AF139" s="24">
        <v>2</v>
      </c>
      <c r="AG139" s="24">
        <v>3</v>
      </c>
      <c r="AH139" s="24">
        <v>2</v>
      </c>
      <c r="AI139" s="24">
        <v>2</v>
      </c>
      <c r="AJ139" s="24">
        <v>2</v>
      </c>
      <c r="AK139" s="24">
        <v>2</v>
      </c>
      <c r="AL139" s="24">
        <v>2</v>
      </c>
      <c r="AM139" s="24">
        <v>2</v>
      </c>
      <c r="AN139" s="24">
        <v>2</v>
      </c>
      <c r="AO139" s="24" t="e">
        <v>#N/A</v>
      </c>
      <c r="AP139" s="24">
        <v>3</v>
      </c>
      <c r="AQ139" s="24">
        <v>2</v>
      </c>
      <c r="AR139" s="24">
        <v>3</v>
      </c>
      <c r="AS139" s="24">
        <v>3</v>
      </c>
      <c r="AT139" s="24" t="e">
        <v>#N/A</v>
      </c>
      <c r="AU139" s="24">
        <v>3</v>
      </c>
      <c r="AV139" s="24">
        <v>3</v>
      </c>
    </row>
    <row r="140" spans="1:48" x14ac:dyDescent="0.2">
      <c r="A140" s="19" t="s">
        <v>147</v>
      </c>
      <c r="C140" s="53" t="s">
        <v>147</v>
      </c>
      <c r="D140" s="24">
        <v>4</v>
      </c>
      <c r="E140" s="24">
        <v>3</v>
      </c>
      <c r="F140" s="24">
        <v>3</v>
      </c>
      <c r="G140" s="24">
        <v>4</v>
      </c>
      <c r="H140" s="24">
        <v>3</v>
      </c>
      <c r="I140" s="24">
        <v>3</v>
      </c>
      <c r="J140" s="24">
        <v>3</v>
      </c>
      <c r="K140" s="24" t="e">
        <v>#N/A</v>
      </c>
      <c r="L140" s="24">
        <v>2</v>
      </c>
      <c r="M140" s="24">
        <v>3</v>
      </c>
      <c r="N140" s="24">
        <v>3</v>
      </c>
      <c r="O140" s="24">
        <v>2</v>
      </c>
      <c r="P140" s="24">
        <v>2</v>
      </c>
      <c r="Q140" s="24">
        <v>2</v>
      </c>
      <c r="R140" s="24">
        <v>3</v>
      </c>
      <c r="S140" s="24">
        <v>2</v>
      </c>
      <c r="T140" s="24">
        <v>4</v>
      </c>
      <c r="U140" s="24">
        <v>2</v>
      </c>
      <c r="V140" s="24">
        <v>3</v>
      </c>
      <c r="W140" s="24">
        <v>2</v>
      </c>
      <c r="X140" s="24">
        <v>2</v>
      </c>
      <c r="Y140" s="24">
        <v>2</v>
      </c>
      <c r="Z140" s="24">
        <v>3</v>
      </c>
      <c r="AA140" s="24">
        <v>2</v>
      </c>
      <c r="AB140" s="24">
        <v>3</v>
      </c>
      <c r="AC140" s="24">
        <v>3</v>
      </c>
      <c r="AD140" s="24">
        <v>2</v>
      </c>
      <c r="AE140" s="24">
        <v>3</v>
      </c>
      <c r="AF140" s="24">
        <v>4</v>
      </c>
      <c r="AG140" s="24">
        <v>4</v>
      </c>
      <c r="AH140" s="24">
        <v>4</v>
      </c>
      <c r="AI140" s="24">
        <v>4</v>
      </c>
      <c r="AJ140" s="24">
        <v>3</v>
      </c>
      <c r="AK140" s="24">
        <v>3</v>
      </c>
      <c r="AL140" s="24">
        <v>4</v>
      </c>
      <c r="AM140" s="24">
        <v>4</v>
      </c>
      <c r="AN140" s="24">
        <v>3</v>
      </c>
      <c r="AO140" s="24" t="e">
        <v>#N/A</v>
      </c>
      <c r="AP140" s="24">
        <v>3</v>
      </c>
      <c r="AQ140" s="24">
        <v>4</v>
      </c>
      <c r="AR140" s="24">
        <v>3</v>
      </c>
      <c r="AS140" s="24">
        <v>3</v>
      </c>
      <c r="AT140" s="24" t="e">
        <v>#N/A</v>
      </c>
      <c r="AU140" s="24">
        <v>3</v>
      </c>
      <c r="AV140" s="24">
        <v>3</v>
      </c>
    </row>
    <row r="141" spans="1:48" x14ac:dyDescent="0.2">
      <c r="A141" s="19" t="s">
        <v>148</v>
      </c>
      <c r="C141" s="53" t="s">
        <v>148</v>
      </c>
      <c r="D141" s="24" t="e">
        <v>#N/A</v>
      </c>
      <c r="E141" s="24" t="e">
        <v>#N/A</v>
      </c>
      <c r="F141" s="24" t="e">
        <v>#N/A</v>
      </c>
      <c r="G141" s="24" t="e">
        <v>#N/A</v>
      </c>
      <c r="H141" s="24" t="e">
        <v>#N/A</v>
      </c>
      <c r="I141" s="24" t="e">
        <v>#N/A</v>
      </c>
      <c r="J141" s="24" t="e">
        <v>#N/A</v>
      </c>
      <c r="K141" s="24" t="e">
        <v>#N/A</v>
      </c>
      <c r="L141" s="24" t="e">
        <v>#N/A</v>
      </c>
      <c r="M141" s="24" t="e">
        <v>#N/A</v>
      </c>
      <c r="N141" s="24" t="e">
        <v>#N/A</v>
      </c>
      <c r="O141" s="24" t="e">
        <v>#N/A</v>
      </c>
      <c r="P141" s="24" t="e">
        <v>#N/A</v>
      </c>
      <c r="Q141" s="24" t="e">
        <v>#N/A</v>
      </c>
      <c r="R141" s="24" t="e">
        <v>#N/A</v>
      </c>
      <c r="S141" s="24" t="e">
        <v>#N/A</v>
      </c>
      <c r="T141" s="24" t="e">
        <v>#N/A</v>
      </c>
      <c r="U141" s="24" t="e">
        <v>#N/A</v>
      </c>
      <c r="V141" s="24" t="e">
        <v>#N/A</v>
      </c>
      <c r="W141" s="24" t="e">
        <v>#N/A</v>
      </c>
      <c r="X141" s="24" t="e">
        <v>#N/A</v>
      </c>
      <c r="Y141" s="24" t="e">
        <v>#N/A</v>
      </c>
      <c r="Z141" s="24" t="e">
        <v>#N/A</v>
      </c>
      <c r="AA141" s="24" t="e">
        <v>#N/A</v>
      </c>
      <c r="AB141" s="24">
        <v>2</v>
      </c>
      <c r="AC141" s="24">
        <v>2</v>
      </c>
      <c r="AD141" s="24">
        <v>2</v>
      </c>
      <c r="AE141" s="24">
        <v>2</v>
      </c>
      <c r="AF141" s="24">
        <v>3</v>
      </c>
      <c r="AG141" s="24">
        <v>2</v>
      </c>
      <c r="AH141" s="24">
        <v>3</v>
      </c>
      <c r="AI141" s="24">
        <v>3</v>
      </c>
      <c r="AJ141" s="24">
        <v>2</v>
      </c>
      <c r="AK141" s="24">
        <v>2</v>
      </c>
      <c r="AL141" s="24">
        <v>2</v>
      </c>
      <c r="AM141" s="24">
        <v>2</v>
      </c>
      <c r="AN141" s="24">
        <v>2</v>
      </c>
      <c r="AO141" s="24" t="e">
        <v>#N/A</v>
      </c>
      <c r="AP141" s="24">
        <v>2</v>
      </c>
      <c r="AQ141" s="24">
        <v>3</v>
      </c>
      <c r="AR141" s="24">
        <v>2</v>
      </c>
      <c r="AS141" s="24">
        <v>1</v>
      </c>
      <c r="AT141" s="24" t="e">
        <v>#N/A</v>
      </c>
      <c r="AU141" s="24" t="e">
        <v>#N/A</v>
      </c>
      <c r="AV141" s="24" t="e">
        <v>#N/A</v>
      </c>
    </row>
    <row r="142" spans="1:48" x14ac:dyDescent="0.2">
      <c r="A142" s="19" t="s">
        <v>149</v>
      </c>
      <c r="C142" s="53" t="s">
        <v>149</v>
      </c>
      <c r="D142" s="24">
        <v>3</v>
      </c>
      <c r="E142" s="24">
        <v>2</v>
      </c>
      <c r="F142" s="24">
        <v>3</v>
      </c>
      <c r="G142" s="24">
        <v>2</v>
      </c>
      <c r="H142" s="24">
        <v>2</v>
      </c>
      <c r="I142" s="24">
        <v>2</v>
      </c>
      <c r="J142" s="24">
        <v>2</v>
      </c>
      <c r="K142" s="24">
        <v>3</v>
      </c>
      <c r="L142" s="24">
        <v>3</v>
      </c>
      <c r="M142" s="24">
        <v>2</v>
      </c>
      <c r="N142" s="24">
        <v>2</v>
      </c>
      <c r="O142" s="24">
        <v>2</v>
      </c>
      <c r="P142" s="24">
        <v>2</v>
      </c>
      <c r="Q142" s="24">
        <v>2</v>
      </c>
      <c r="R142" s="24">
        <v>3</v>
      </c>
      <c r="S142" s="24">
        <v>3</v>
      </c>
      <c r="T142" s="24">
        <v>2</v>
      </c>
      <c r="U142" s="24">
        <v>4</v>
      </c>
      <c r="V142" s="24">
        <v>3</v>
      </c>
      <c r="W142" s="24">
        <v>2</v>
      </c>
      <c r="X142" s="24">
        <v>2</v>
      </c>
      <c r="Y142" s="24">
        <v>2</v>
      </c>
      <c r="Z142" s="24">
        <v>4</v>
      </c>
      <c r="AA142" s="24">
        <v>3</v>
      </c>
      <c r="AB142" s="24">
        <v>3</v>
      </c>
      <c r="AC142" s="24">
        <v>2</v>
      </c>
      <c r="AD142" s="24">
        <v>2</v>
      </c>
      <c r="AE142" s="24">
        <v>3</v>
      </c>
      <c r="AF142" s="24">
        <v>3</v>
      </c>
      <c r="AG142" s="24">
        <v>5</v>
      </c>
      <c r="AH142" s="24">
        <v>3</v>
      </c>
      <c r="AI142" s="24">
        <v>3</v>
      </c>
      <c r="AJ142" s="24">
        <v>2</v>
      </c>
      <c r="AK142" s="24">
        <v>3</v>
      </c>
      <c r="AL142" s="24">
        <v>2</v>
      </c>
      <c r="AM142" s="24">
        <v>3</v>
      </c>
      <c r="AN142" s="24">
        <v>3</v>
      </c>
      <c r="AO142" s="24" t="e">
        <v>#N/A</v>
      </c>
      <c r="AP142" s="24">
        <v>2</v>
      </c>
      <c r="AQ142" s="24">
        <v>3</v>
      </c>
      <c r="AR142" s="24">
        <v>3</v>
      </c>
      <c r="AS142" s="24">
        <v>3</v>
      </c>
      <c r="AT142" s="24" t="e">
        <v>#N/A</v>
      </c>
      <c r="AU142" s="24">
        <v>3</v>
      </c>
      <c r="AV142" s="24">
        <v>3</v>
      </c>
    </row>
    <row r="143" spans="1:48" x14ac:dyDescent="0.2">
      <c r="A143" s="19" t="s">
        <v>150</v>
      </c>
      <c r="C143" s="19" t="s">
        <v>150</v>
      </c>
      <c r="D143" s="24">
        <v>1</v>
      </c>
      <c r="E143" s="24">
        <v>1</v>
      </c>
      <c r="F143" s="24" t="e">
        <v>#N/A</v>
      </c>
      <c r="G143" s="24" t="e">
        <v>#N/A</v>
      </c>
      <c r="H143" s="24" t="e">
        <v>#N/A</v>
      </c>
      <c r="I143" s="24" t="e">
        <v>#N/A</v>
      </c>
      <c r="J143" s="24" t="e">
        <v>#N/A</v>
      </c>
      <c r="K143" s="24" t="e">
        <v>#N/A</v>
      </c>
      <c r="L143" s="24" t="e">
        <v>#N/A</v>
      </c>
      <c r="M143" s="24">
        <v>1</v>
      </c>
      <c r="N143" s="24">
        <v>1</v>
      </c>
      <c r="O143" s="24">
        <v>1</v>
      </c>
      <c r="P143" s="24">
        <v>2</v>
      </c>
      <c r="Q143" s="24">
        <v>1</v>
      </c>
      <c r="R143" s="24">
        <v>2</v>
      </c>
      <c r="S143" s="24">
        <v>2</v>
      </c>
      <c r="T143" s="24">
        <v>1</v>
      </c>
      <c r="U143" s="24">
        <v>2</v>
      </c>
      <c r="V143" s="24">
        <v>1</v>
      </c>
      <c r="W143" s="24">
        <v>2</v>
      </c>
      <c r="X143" s="24">
        <v>1</v>
      </c>
      <c r="Y143" s="24">
        <v>2</v>
      </c>
      <c r="Z143" s="24">
        <v>2</v>
      </c>
      <c r="AA143" s="24">
        <v>2</v>
      </c>
      <c r="AB143" s="24">
        <v>2</v>
      </c>
      <c r="AC143" s="24">
        <v>2</v>
      </c>
      <c r="AD143" s="24">
        <v>2</v>
      </c>
      <c r="AE143" s="24">
        <v>2</v>
      </c>
      <c r="AF143" s="24">
        <v>3</v>
      </c>
      <c r="AG143" s="24">
        <v>3</v>
      </c>
      <c r="AH143" s="24">
        <v>3</v>
      </c>
      <c r="AI143" s="24">
        <v>2</v>
      </c>
      <c r="AJ143" s="24">
        <v>3</v>
      </c>
      <c r="AK143" s="24">
        <v>3</v>
      </c>
      <c r="AL143" s="24">
        <v>3</v>
      </c>
      <c r="AM143" s="24">
        <v>3</v>
      </c>
      <c r="AN143" s="24">
        <v>2</v>
      </c>
      <c r="AO143" s="24" t="e">
        <v>#N/A</v>
      </c>
      <c r="AP143" s="24">
        <v>2</v>
      </c>
      <c r="AQ143" s="24">
        <v>2</v>
      </c>
      <c r="AR143" s="24" t="e">
        <v>#N/A</v>
      </c>
      <c r="AS143" s="24" t="e">
        <v>#N/A</v>
      </c>
      <c r="AT143" s="24" t="e">
        <v>#N/A</v>
      </c>
      <c r="AU143" s="24">
        <v>1</v>
      </c>
      <c r="AV143" s="24">
        <v>2</v>
      </c>
    </row>
    <row r="144" spans="1:48" x14ac:dyDescent="0.2">
      <c r="A144" s="19" t="s">
        <v>151</v>
      </c>
      <c r="C144" s="53" t="s">
        <v>151</v>
      </c>
      <c r="D144" s="24">
        <v>2</v>
      </c>
      <c r="E144" s="24">
        <v>3</v>
      </c>
      <c r="F144" s="24">
        <v>3</v>
      </c>
      <c r="G144" s="24">
        <v>3</v>
      </c>
      <c r="H144" s="24">
        <v>3</v>
      </c>
      <c r="I144" s="24">
        <v>3</v>
      </c>
      <c r="J144" s="24">
        <v>3</v>
      </c>
      <c r="K144" s="24">
        <v>3</v>
      </c>
      <c r="L144" s="24">
        <v>3</v>
      </c>
      <c r="M144" s="24">
        <v>3</v>
      </c>
      <c r="N144" s="24">
        <v>3</v>
      </c>
      <c r="O144" s="24">
        <v>3</v>
      </c>
      <c r="P144" s="24">
        <v>2</v>
      </c>
      <c r="Q144" s="24">
        <v>2</v>
      </c>
      <c r="R144" s="24">
        <v>3</v>
      </c>
      <c r="S144" s="24">
        <v>4</v>
      </c>
      <c r="T144" s="24">
        <v>3</v>
      </c>
      <c r="U144" s="24">
        <v>3</v>
      </c>
      <c r="V144" s="24">
        <v>4</v>
      </c>
      <c r="W144" s="24">
        <v>4</v>
      </c>
      <c r="X144" s="24">
        <v>3</v>
      </c>
      <c r="Y144" s="24">
        <v>4</v>
      </c>
      <c r="Z144" s="24">
        <v>3</v>
      </c>
      <c r="AA144" s="24">
        <v>3</v>
      </c>
      <c r="AB144" s="24">
        <v>3</v>
      </c>
      <c r="AC144" s="24">
        <v>3</v>
      </c>
      <c r="AD144" s="24">
        <v>3</v>
      </c>
      <c r="AE144" s="24">
        <v>3</v>
      </c>
      <c r="AF144" s="24">
        <v>3</v>
      </c>
      <c r="AG144" s="24">
        <v>3</v>
      </c>
      <c r="AH144" s="24">
        <v>3</v>
      </c>
      <c r="AI144" s="24">
        <v>3</v>
      </c>
      <c r="AJ144" s="24">
        <v>3</v>
      </c>
      <c r="AK144" s="24">
        <v>3</v>
      </c>
      <c r="AL144" s="24">
        <v>3</v>
      </c>
      <c r="AM144" s="24">
        <v>3</v>
      </c>
      <c r="AN144" s="24">
        <v>3</v>
      </c>
      <c r="AO144" s="24" t="e">
        <v>#N/A</v>
      </c>
      <c r="AP144" s="24">
        <v>2</v>
      </c>
      <c r="AQ144" s="24">
        <v>3</v>
      </c>
      <c r="AR144" s="24">
        <v>3</v>
      </c>
      <c r="AS144" s="24">
        <v>3</v>
      </c>
      <c r="AT144" s="24">
        <v>3</v>
      </c>
      <c r="AU144" s="24">
        <v>3</v>
      </c>
      <c r="AV144" s="24">
        <v>3</v>
      </c>
    </row>
    <row r="145" spans="1:49" x14ac:dyDescent="0.2">
      <c r="A145" s="19" t="s">
        <v>152</v>
      </c>
      <c r="C145" s="53" t="s">
        <v>152</v>
      </c>
      <c r="D145" s="24">
        <v>3</v>
      </c>
      <c r="E145" s="24">
        <v>3</v>
      </c>
      <c r="F145" s="24">
        <v>2</v>
      </c>
      <c r="G145" s="24">
        <v>3</v>
      </c>
      <c r="H145" s="24">
        <v>4</v>
      </c>
      <c r="I145" s="24">
        <v>4</v>
      </c>
      <c r="J145" s="24">
        <v>4</v>
      </c>
      <c r="K145" s="24">
        <v>4</v>
      </c>
      <c r="L145" s="24">
        <v>3</v>
      </c>
      <c r="M145" s="24">
        <v>4</v>
      </c>
      <c r="N145" s="24">
        <v>4</v>
      </c>
      <c r="O145" s="24">
        <v>4</v>
      </c>
      <c r="P145" s="24">
        <v>4</v>
      </c>
      <c r="Q145" s="24">
        <v>4</v>
      </c>
      <c r="R145" s="24">
        <v>4</v>
      </c>
      <c r="S145" s="24">
        <v>4</v>
      </c>
      <c r="T145" s="24">
        <v>5</v>
      </c>
      <c r="U145" s="24">
        <v>4</v>
      </c>
      <c r="V145" s="24">
        <v>5</v>
      </c>
      <c r="W145" s="24">
        <v>4</v>
      </c>
      <c r="X145" s="24">
        <v>4</v>
      </c>
      <c r="Y145" s="24">
        <v>3</v>
      </c>
      <c r="Z145" s="24">
        <v>4</v>
      </c>
      <c r="AA145" s="24">
        <v>4</v>
      </c>
      <c r="AB145" s="24">
        <v>4</v>
      </c>
      <c r="AC145" s="24">
        <v>4</v>
      </c>
      <c r="AD145" s="24">
        <v>3</v>
      </c>
      <c r="AE145" s="24">
        <v>3</v>
      </c>
      <c r="AF145" s="24">
        <v>3</v>
      </c>
      <c r="AG145" s="24">
        <v>3</v>
      </c>
      <c r="AH145" s="24">
        <v>4</v>
      </c>
      <c r="AI145" s="24">
        <v>4</v>
      </c>
      <c r="AJ145" s="24">
        <v>3</v>
      </c>
      <c r="AK145" s="24">
        <v>3</v>
      </c>
      <c r="AL145" s="24">
        <v>3</v>
      </c>
      <c r="AM145" s="24">
        <v>3</v>
      </c>
      <c r="AN145" s="24">
        <v>3</v>
      </c>
      <c r="AO145" s="24" t="e">
        <v>#N/A</v>
      </c>
      <c r="AP145" s="24">
        <v>3</v>
      </c>
      <c r="AQ145" s="24">
        <v>4</v>
      </c>
      <c r="AR145" s="24">
        <v>4</v>
      </c>
      <c r="AS145" s="24">
        <v>4</v>
      </c>
      <c r="AT145" s="24" t="e">
        <v>#N/A</v>
      </c>
      <c r="AU145" s="24">
        <v>4</v>
      </c>
      <c r="AV145" s="24">
        <v>4</v>
      </c>
    </row>
    <row r="146" spans="1:49" x14ac:dyDescent="0.2">
      <c r="A146" s="19" t="s">
        <v>153</v>
      </c>
      <c r="C146" s="53" t="s">
        <v>153</v>
      </c>
      <c r="D146" s="24">
        <v>5</v>
      </c>
      <c r="E146" s="24">
        <v>5</v>
      </c>
      <c r="F146" s="24">
        <v>5</v>
      </c>
      <c r="G146" s="24">
        <v>4</v>
      </c>
      <c r="H146" s="24">
        <v>4</v>
      </c>
      <c r="I146" s="24">
        <v>5</v>
      </c>
      <c r="J146" s="24">
        <v>4</v>
      </c>
      <c r="K146" s="24">
        <v>5</v>
      </c>
      <c r="L146" s="24">
        <v>4</v>
      </c>
      <c r="M146" s="24">
        <v>5</v>
      </c>
      <c r="N146" s="24">
        <v>4</v>
      </c>
      <c r="O146" s="24">
        <v>4</v>
      </c>
      <c r="P146" s="24">
        <v>4</v>
      </c>
      <c r="Q146" s="24">
        <v>4</v>
      </c>
      <c r="R146" s="24">
        <v>4</v>
      </c>
      <c r="S146" s="24">
        <v>4</v>
      </c>
      <c r="T146" s="24">
        <v>3</v>
      </c>
      <c r="U146" s="24">
        <v>3</v>
      </c>
      <c r="V146" s="24">
        <v>3</v>
      </c>
      <c r="W146" s="24">
        <v>3</v>
      </c>
      <c r="X146" s="24">
        <v>4</v>
      </c>
      <c r="Y146" s="24">
        <v>4</v>
      </c>
      <c r="Z146" s="24">
        <v>4</v>
      </c>
      <c r="AA146" s="24">
        <v>4</v>
      </c>
      <c r="AB146" s="24">
        <v>4</v>
      </c>
      <c r="AC146" s="24">
        <v>4</v>
      </c>
      <c r="AD146" s="24">
        <v>4</v>
      </c>
      <c r="AE146" s="24">
        <v>4</v>
      </c>
      <c r="AF146" s="24">
        <v>4</v>
      </c>
      <c r="AG146" s="24">
        <v>4</v>
      </c>
      <c r="AH146" s="24">
        <v>4</v>
      </c>
      <c r="AI146" s="24">
        <v>4</v>
      </c>
      <c r="AJ146" s="24">
        <v>3</v>
      </c>
      <c r="AK146" s="24">
        <v>3</v>
      </c>
      <c r="AL146" s="24">
        <v>3</v>
      </c>
      <c r="AM146" s="24">
        <v>3</v>
      </c>
      <c r="AN146" s="24">
        <v>3</v>
      </c>
      <c r="AO146" s="24" t="e">
        <v>#N/A</v>
      </c>
      <c r="AP146" s="24">
        <v>3</v>
      </c>
      <c r="AQ146" s="24">
        <v>3</v>
      </c>
      <c r="AR146" s="24">
        <v>3</v>
      </c>
      <c r="AS146" s="24">
        <v>3</v>
      </c>
      <c r="AT146" s="24" t="e">
        <v>#N/A</v>
      </c>
      <c r="AU146" s="24">
        <v>3</v>
      </c>
      <c r="AV146" s="24">
        <v>4</v>
      </c>
    </row>
    <row r="147" spans="1:49" x14ac:dyDescent="0.2">
      <c r="A147" s="19" t="s">
        <v>154</v>
      </c>
      <c r="C147" s="53" t="s">
        <v>154</v>
      </c>
      <c r="D147" s="24" t="e">
        <v>#N/A</v>
      </c>
      <c r="E147" s="24" t="e">
        <v>#N/A</v>
      </c>
      <c r="F147" s="24" t="e">
        <v>#N/A</v>
      </c>
      <c r="G147" s="24" t="e">
        <v>#N/A</v>
      </c>
      <c r="H147" s="24" t="e">
        <v>#N/A</v>
      </c>
      <c r="I147" s="24" t="e">
        <v>#N/A</v>
      </c>
      <c r="J147" s="24" t="e">
        <v>#N/A</v>
      </c>
      <c r="K147" s="24" t="e">
        <v>#N/A</v>
      </c>
      <c r="L147" s="24" t="e">
        <v>#N/A</v>
      </c>
      <c r="M147" s="24" t="e">
        <v>#N/A</v>
      </c>
      <c r="N147" s="24" t="e">
        <v>#N/A</v>
      </c>
      <c r="O147" s="24" t="e">
        <v>#N/A</v>
      </c>
      <c r="P147" s="24" t="e">
        <v>#N/A</v>
      </c>
      <c r="Q147" s="24" t="e">
        <v>#N/A</v>
      </c>
      <c r="R147" s="24" t="e">
        <v>#N/A</v>
      </c>
      <c r="S147" s="24" t="e">
        <v>#N/A</v>
      </c>
      <c r="T147" s="24">
        <v>1</v>
      </c>
      <c r="U147" s="24">
        <v>1</v>
      </c>
      <c r="V147" s="24">
        <v>2</v>
      </c>
      <c r="W147" s="24">
        <v>2</v>
      </c>
      <c r="X147" s="24">
        <v>2</v>
      </c>
      <c r="Y147" s="24">
        <v>2</v>
      </c>
      <c r="Z147" s="24">
        <v>2</v>
      </c>
      <c r="AA147" s="24">
        <v>3</v>
      </c>
      <c r="AB147" s="24">
        <v>2</v>
      </c>
      <c r="AC147" s="24">
        <v>2</v>
      </c>
      <c r="AD147" s="24">
        <v>3</v>
      </c>
      <c r="AE147" s="24">
        <v>3</v>
      </c>
      <c r="AF147" s="24">
        <v>3</v>
      </c>
      <c r="AG147" s="24">
        <v>3</v>
      </c>
      <c r="AH147" s="24">
        <v>3</v>
      </c>
      <c r="AI147" s="24">
        <v>3</v>
      </c>
      <c r="AJ147" s="24">
        <v>3</v>
      </c>
      <c r="AK147" s="24">
        <v>3</v>
      </c>
      <c r="AL147" s="24">
        <v>2</v>
      </c>
      <c r="AM147" s="24">
        <v>3</v>
      </c>
      <c r="AN147" s="24">
        <v>3</v>
      </c>
      <c r="AO147" s="24" t="e">
        <v>#N/A</v>
      </c>
      <c r="AP147" s="24">
        <v>4</v>
      </c>
      <c r="AQ147" s="24">
        <v>4</v>
      </c>
      <c r="AR147" s="24">
        <v>4</v>
      </c>
      <c r="AS147" s="24">
        <v>3</v>
      </c>
      <c r="AT147" s="24" t="e">
        <v>#N/A</v>
      </c>
      <c r="AU147" s="24">
        <v>2</v>
      </c>
      <c r="AV147" s="24">
        <v>3</v>
      </c>
    </row>
    <row r="148" spans="1:49" x14ac:dyDescent="0.2">
      <c r="A148" s="19" t="s">
        <v>155</v>
      </c>
      <c r="C148" s="19" t="s">
        <v>155</v>
      </c>
      <c r="D148" s="24" t="e">
        <v>#N/A</v>
      </c>
      <c r="E148" s="24" t="e">
        <v>#N/A</v>
      </c>
      <c r="F148" s="24" t="e">
        <v>#N/A</v>
      </c>
      <c r="G148" s="24" t="e">
        <v>#N/A</v>
      </c>
      <c r="H148" s="24" t="e">
        <v>#N/A</v>
      </c>
      <c r="I148" s="24" t="e">
        <v>#N/A</v>
      </c>
      <c r="J148" s="24" t="e">
        <v>#N/A</v>
      </c>
      <c r="K148" s="24" t="e">
        <v>#N/A</v>
      </c>
      <c r="L148" s="24">
        <v>1</v>
      </c>
      <c r="M148" s="24">
        <v>1</v>
      </c>
      <c r="N148" s="24">
        <v>1</v>
      </c>
      <c r="O148" s="24">
        <v>2</v>
      </c>
      <c r="P148" s="24">
        <v>2</v>
      </c>
      <c r="Q148" s="24">
        <v>2</v>
      </c>
      <c r="R148" s="24">
        <v>2</v>
      </c>
      <c r="S148" s="24">
        <v>2</v>
      </c>
      <c r="T148" s="24">
        <v>1</v>
      </c>
      <c r="U148" s="24">
        <v>1</v>
      </c>
      <c r="V148" s="24">
        <v>1</v>
      </c>
      <c r="W148" s="24">
        <v>2</v>
      </c>
      <c r="X148" s="24">
        <v>2</v>
      </c>
      <c r="Y148" s="24">
        <v>2</v>
      </c>
      <c r="Z148" s="24">
        <v>2</v>
      </c>
      <c r="AA148" s="24">
        <v>2</v>
      </c>
      <c r="AB148" s="24">
        <v>2</v>
      </c>
      <c r="AC148" s="24">
        <v>2</v>
      </c>
      <c r="AD148" s="24">
        <v>3</v>
      </c>
      <c r="AE148" s="24">
        <v>2</v>
      </c>
      <c r="AF148" s="24">
        <v>2</v>
      </c>
      <c r="AG148" s="24">
        <v>2</v>
      </c>
      <c r="AH148" s="24">
        <v>2</v>
      </c>
      <c r="AI148" s="24">
        <v>2</v>
      </c>
      <c r="AJ148" s="24">
        <v>2</v>
      </c>
      <c r="AK148" s="24">
        <v>2</v>
      </c>
      <c r="AL148" s="24">
        <v>1</v>
      </c>
      <c r="AM148" s="24">
        <v>1</v>
      </c>
      <c r="AN148" s="24">
        <v>2</v>
      </c>
      <c r="AO148" s="24" t="e">
        <v>#N/A</v>
      </c>
      <c r="AP148" s="24">
        <v>2</v>
      </c>
      <c r="AQ148" s="24">
        <v>3</v>
      </c>
      <c r="AR148" s="24">
        <v>3</v>
      </c>
      <c r="AS148" s="24">
        <v>3</v>
      </c>
      <c r="AT148" s="24">
        <v>3</v>
      </c>
      <c r="AU148" s="24">
        <v>3</v>
      </c>
      <c r="AV148" s="24">
        <v>3</v>
      </c>
    </row>
    <row r="149" spans="1:49" x14ac:dyDescent="0.2">
      <c r="A149" s="19" t="s">
        <v>156</v>
      </c>
      <c r="C149" s="53" t="s">
        <v>156</v>
      </c>
      <c r="D149" s="24">
        <v>2</v>
      </c>
      <c r="E149" s="24">
        <v>2</v>
      </c>
      <c r="F149" s="24">
        <v>2</v>
      </c>
      <c r="G149" s="24">
        <v>1</v>
      </c>
      <c r="H149" s="24">
        <v>1</v>
      </c>
      <c r="I149" s="24">
        <v>1</v>
      </c>
      <c r="J149" s="24">
        <v>1</v>
      </c>
      <c r="K149" s="24">
        <v>1</v>
      </c>
      <c r="L149" s="24">
        <v>2</v>
      </c>
      <c r="M149" s="24">
        <v>1</v>
      </c>
      <c r="N149" s="24">
        <v>2</v>
      </c>
      <c r="O149" s="24">
        <v>1</v>
      </c>
      <c r="P149" s="24">
        <v>2</v>
      </c>
      <c r="Q149" s="24">
        <v>1</v>
      </c>
      <c r="R149" s="24">
        <v>1</v>
      </c>
      <c r="S149" s="24">
        <v>2</v>
      </c>
      <c r="T149" s="24">
        <v>2</v>
      </c>
      <c r="U149" s="24">
        <v>1</v>
      </c>
      <c r="V149" s="24">
        <v>1</v>
      </c>
      <c r="W149" s="24">
        <v>1</v>
      </c>
      <c r="X149" s="24" t="e">
        <v>#N/A</v>
      </c>
      <c r="Y149" s="24">
        <v>1</v>
      </c>
      <c r="Z149" s="24">
        <v>2</v>
      </c>
      <c r="AA149" s="24">
        <v>1</v>
      </c>
      <c r="AB149" s="24">
        <v>2</v>
      </c>
      <c r="AC149" s="24">
        <v>2</v>
      </c>
      <c r="AD149" s="24">
        <v>2</v>
      </c>
      <c r="AE149" s="24">
        <v>2</v>
      </c>
      <c r="AF149" s="24">
        <v>2</v>
      </c>
      <c r="AG149" s="24">
        <v>2</v>
      </c>
      <c r="AH149" s="24">
        <v>2</v>
      </c>
      <c r="AI149" s="24">
        <v>2</v>
      </c>
      <c r="AJ149" s="24">
        <v>2</v>
      </c>
      <c r="AK149" s="24">
        <v>2</v>
      </c>
      <c r="AL149" s="24">
        <v>1</v>
      </c>
      <c r="AM149" s="24">
        <v>1</v>
      </c>
      <c r="AN149" s="24">
        <v>1</v>
      </c>
      <c r="AO149" s="24" t="e">
        <v>#N/A</v>
      </c>
      <c r="AP149" s="24">
        <v>1</v>
      </c>
      <c r="AQ149" s="24">
        <v>1</v>
      </c>
      <c r="AR149" s="24">
        <v>2</v>
      </c>
      <c r="AS149" s="24">
        <v>1</v>
      </c>
      <c r="AT149" s="24" t="e">
        <v>#N/A</v>
      </c>
      <c r="AU149" s="24">
        <v>1</v>
      </c>
      <c r="AV149" s="24">
        <v>1</v>
      </c>
    </row>
    <row r="150" spans="1:49" x14ac:dyDescent="0.2">
      <c r="A150" s="19" t="s">
        <v>157</v>
      </c>
      <c r="C150" s="53" t="s">
        <v>157</v>
      </c>
      <c r="D150" s="24">
        <v>1</v>
      </c>
      <c r="E150" s="24">
        <v>1</v>
      </c>
      <c r="F150" s="24">
        <v>1</v>
      </c>
      <c r="G150" s="24">
        <v>1</v>
      </c>
      <c r="H150" s="24">
        <v>1</v>
      </c>
      <c r="I150" s="24">
        <v>1</v>
      </c>
      <c r="J150" s="24">
        <v>1</v>
      </c>
      <c r="K150" s="24">
        <v>1</v>
      </c>
      <c r="L150" s="24">
        <v>1</v>
      </c>
      <c r="M150" s="24">
        <v>1</v>
      </c>
      <c r="N150" s="24">
        <v>1</v>
      </c>
      <c r="O150" s="24">
        <v>2</v>
      </c>
      <c r="P150" s="24">
        <v>1</v>
      </c>
      <c r="Q150" s="24">
        <v>1</v>
      </c>
      <c r="R150" s="24">
        <v>1</v>
      </c>
      <c r="S150" s="24">
        <v>2</v>
      </c>
      <c r="T150" s="24">
        <v>2</v>
      </c>
      <c r="U150" s="24">
        <v>1</v>
      </c>
      <c r="V150" s="24">
        <v>1</v>
      </c>
      <c r="W150" s="24">
        <v>1</v>
      </c>
      <c r="X150" s="24">
        <v>1</v>
      </c>
      <c r="Y150" s="24">
        <v>1</v>
      </c>
      <c r="Z150" s="24">
        <v>1</v>
      </c>
      <c r="AA150" s="24">
        <v>1</v>
      </c>
      <c r="AB150" s="24">
        <v>1</v>
      </c>
      <c r="AC150" s="24">
        <v>2</v>
      </c>
      <c r="AD150" s="24">
        <v>2</v>
      </c>
      <c r="AE150" s="24">
        <v>2</v>
      </c>
      <c r="AF150" s="24">
        <v>3</v>
      </c>
      <c r="AG150" s="24">
        <v>3</v>
      </c>
      <c r="AH150" s="24">
        <v>3</v>
      </c>
      <c r="AI150" s="24">
        <v>3</v>
      </c>
      <c r="AJ150" s="24">
        <v>3</v>
      </c>
      <c r="AK150" s="24">
        <v>3</v>
      </c>
      <c r="AL150" s="24">
        <v>3</v>
      </c>
      <c r="AM150" s="24">
        <v>3</v>
      </c>
      <c r="AN150" s="24">
        <v>3</v>
      </c>
      <c r="AO150" s="24" t="e">
        <v>#N/A</v>
      </c>
      <c r="AP150" s="24">
        <v>2</v>
      </c>
      <c r="AQ150" s="24">
        <v>2</v>
      </c>
      <c r="AR150" s="24">
        <v>2</v>
      </c>
      <c r="AS150" s="24">
        <v>2</v>
      </c>
      <c r="AT150" s="24" t="e">
        <v>#N/A</v>
      </c>
      <c r="AU150" s="24">
        <v>4</v>
      </c>
      <c r="AV150" s="24">
        <v>3</v>
      </c>
    </row>
    <row r="151" spans="1:49" x14ac:dyDescent="0.2">
      <c r="A151" s="19" t="s">
        <v>158</v>
      </c>
      <c r="C151" s="53" t="s">
        <v>158</v>
      </c>
      <c r="D151" s="24">
        <v>5</v>
      </c>
      <c r="E151" s="24">
        <v>5</v>
      </c>
      <c r="F151" s="24">
        <v>5</v>
      </c>
      <c r="G151" s="24">
        <v>5</v>
      </c>
      <c r="H151" s="24">
        <v>4</v>
      </c>
      <c r="I151" s="24">
        <v>4</v>
      </c>
      <c r="J151" s="24">
        <v>4</v>
      </c>
      <c r="K151" s="24">
        <v>4</v>
      </c>
      <c r="L151" s="24">
        <v>3</v>
      </c>
      <c r="M151" s="24">
        <v>2</v>
      </c>
      <c r="N151" s="24" t="e">
        <v>#N/A</v>
      </c>
      <c r="O151" s="24" t="e">
        <v>#N/A</v>
      </c>
      <c r="P151" s="24" t="e">
        <v>#N/A</v>
      </c>
      <c r="Q151" s="24">
        <v>2</v>
      </c>
      <c r="R151" s="24">
        <v>4</v>
      </c>
      <c r="S151" s="24">
        <v>2</v>
      </c>
      <c r="T151" s="24">
        <v>2</v>
      </c>
      <c r="U151" s="24">
        <v>2</v>
      </c>
      <c r="V151" s="24">
        <v>2</v>
      </c>
      <c r="W151" s="24">
        <v>2</v>
      </c>
      <c r="X151" s="24">
        <v>1</v>
      </c>
      <c r="Y151" s="24">
        <v>1</v>
      </c>
      <c r="Z151" s="24">
        <v>2</v>
      </c>
      <c r="AA151" s="24">
        <v>2</v>
      </c>
      <c r="AB151" s="24">
        <v>2</v>
      </c>
      <c r="AC151" s="24">
        <v>1</v>
      </c>
      <c r="AD151" s="24">
        <v>2</v>
      </c>
      <c r="AE151" s="24">
        <v>2</v>
      </c>
      <c r="AF151" s="24">
        <v>2</v>
      </c>
      <c r="AG151" s="24">
        <v>1</v>
      </c>
      <c r="AH151" s="24">
        <v>1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4">
        <v>1</v>
      </c>
      <c r="AO151" s="24" t="e">
        <v>#N/A</v>
      </c>
      <c r="AP151" s="24">
        <v>1</v>
      </c>
      <c r="AQ151" s="24">
        <v>1</v>
      </c>
      <c r="AR151" s="24">
        <v>1</v>
      </c>
      <c r="AS151" s="24">
        <v>1</v>
      </c>
      <c r="AT151" s="24" t="e">
        <v>#N/A</v>
      </c>
      <c r="AU151" s="24">
        <v>1</v>
      </c>
      <c r="AV151" s="24">
        <v>1</v>
      </c>
    </row>
    <row r="152" spans="1:49" x14ac:dyDescent="0.2">
      <c r="A152" s="19" t="s">
        <v>159</v>
      </c>
      <c r="C152" s="53" t="s">
        <v>159</v>
      </c>
      <c r="D152" s="24" t="e">
        <v>#N/A</v>
      </c>
      <c r="E152" s="24" t="e">
        <v>#N/A</v>
      </c>
      <c r="F152" s="24" t="e">
        <v>#N/A</v>
      </c>
      <c r="G152" s="24" t="e">
        <v>#N/A</v>
      </c>
      <c r="H152" s="24" t="e">
        <v>#N/A</v>
      </c>
      <c r="I152" s="24" t="e">
        <v>#N/A</v>
      </c>
      <c r="J152" s="24" t="e">
        <v>#N/A</v>
      </c>
      <c r="K152" s="24" t="e">
        <v>#N/A</v>
      </c>
      <c r="L152" s="24" t="e">
        <v>#N/A</v>
      </c>
      <c r="M152" s="24" t="e">
        <v>#N/A</v>
      </c>
      <c r="N152" s="24" t="e">
        <v>#N/A</v>
      </c>
      <c r="O152" s="24" t="e">
        <v>#N/A</v>
      </c>
      <c r="P152" s="24" t="e">
        <v>#N/A</v>
      </c>
      <c r="Q152" s="24" t="e">
        <v>#N/A</v>
      </c>
      <c r="R152" s="24" t="e">
        <v>#N/A</v>
      </c>
      <c r="S152" s="24" t="e">
        <v>#N/A</v>
      </c>
      <c r="T152" s="24">
        <v>1</v>
      </c>
      <c r="U152" s="24">
        <v>2</v>
      </c>
      <c r="V152" s="24">
        <v>2</v>
      </c>
      <c r="W152" s="24">
        <v>2</v>
      </c>
      <c r="X152" s="24">
        <v>2</v>
      </c>
      <c r="Y152" s="24">
        <v>2</v>
      </c>
      <c r="Z152" s="24">
        <v>2</v>
      </c>
      <c r="AA152" s="24">
        <v>2</v>
      </c>
      <c r="AB152" s="24">
        <v>2</v>
      </c>
      <c r="AC152" s="24">
        <v>4</v>
      </c>
      <c r="AD152" s="24">
        <v>4</v>
      </c>
      <c r="AE152" s="24">
        <v>4</v>
      </c>
      <c r="AF152" s="24">
        <v>3</v>
      </c>
      <c r="AG152" s="24">
        <v>4</v>
      </c>
      <c r="AH152" s="24">
        <v>3</v>
      </c>
      <c r="AI152" s="24">
        <v>3</v>
      </c>
      <c r="AJ152" s="24">
        <v>3</v>
      </c>
      <c r="AK152" s="24">
        <v>3</v>
      </c>
      <c r="AL152" s="24">
        <v>3</v>
      </c>
      <c r="AM152" s="24">
        <v>3</v>
      </c>
      <c r="AN152" s="24">
        <v>3</v>
      </c>
      <c r="AO152" s="24" t="e">
        <v>#N/A</v>
      </c>
      <c r="AP152" s="24">
        <v>3</v>
      </c>
      <c r="AQ152" s="24">
        <v>3</v>
      </c>
      <c r="AR152" s="24">
        <v>3</v>
      </c>
      <c r="AS152" s="24">
        <v>3</v>
      </c>
      <c r="AT152" s="24" t="e">
        <v>#N/A</v>
      </c>
      <c r="AU152" s="24">
        <v>3</v>
      </c>
      <c r="AV152" s="24">
        <v>3</v>
      </c>
    </row>
    <row r="153" spans="1:49" x14ac:dyDescent="0.2">
      <c r="A153" s="19" t="s">
        <v>160</v>
      </c>
      <c r="C153" s="53" t="s">
        <v>324</v>
      </c>
      <c r="D153" s="24">
        <v>5</v>
      </c>
      <c r="E153" s="24">
        <v>4</v>
      </c>
      <c r="F153" s="24">
        <v>4</v>
      </c>
      <c r="G153" s="24">
        <v>4</v>
      </c>
      <c r="H153" s="24">
        <v>3</v>
      </c>
      <c r="I153" s="24">
        <v>3</v>
      </c>
      <c r="J153" s="24">
        <v>3</v>
      </c>
      <c r="K153" s="24">
        <v>3</v>
      </c>
      <c r="L153" s="24">
        <v>3</v>
      </c>
      <c r="M153" s="24">
        <v>3</v>
      </c>
      <c r="N153" s="24">
        <v>3</v>
      </c>
      <c r="O153" s="24">
        <v>3</v>
      </c>
      <c r="P153" s="24">
        <v>3</v>
      </c>
      <c r="Q153" s="24">
        <v>3</v>
      </c>
      <c r="R153" s="24">
        <v>3</v>
      </c>
      <c r="S153" s="24">
        <v>3</v>
      </c>
      <c r="T153" s="24">
        <v>2</v>
      </c>
      <c r="U153" s="24">
        <v>2</v>
      </c>
      <c r="V153" s="24">
        <v>2</v>
      </c>
      <c r="W153" s="24">
        <v>2</v>
      </c>
      <c r="X153" s="24">
        <v>2</v>
      </c>
      <c r="Y153" s="24">
        <v>2</v>
      </c>
      <c r="Z153" s="24">
        <v>2</v>
      </c>
      <c r="AA153" s="24">
        <v>2</v>
      </c>
      <c r="AB153" s="24">
        <v>2</v>
      </c>
      <c r="AC153" s="24">
        <v>2</v>
      </c>
      <c r="AD153" s="24">
        <v>2</v>
      </c>
      <c r="AE153" s="24">
        <v>3</v>
      </c>
      <c r="AF153" s="24">
        <v>3</v>
      </c>
      <c r="AG153" s="24">
        <v>3</v>
      </c>
      <c r="AH153" s="24">
        <v>2</v>
      </c>
      <c r="AI153" s="24">
        <v>2</v>
      </c>
      <c r="AJ153" s="24">
        <v>3</v>
      </c>
      <c r="AK153" s="24">
        <v>2</v>
      </c>
      <c r="AL153" s="24">
        <v>2</v>
      </c>
      <c r="AM153" s="24">
        <v>2</v>
      </c>
      <c r="AN153" s="24">
        <v>3</v>
      </c>
      <c r="AO153" s="24" t="e">
        <v>#N/A</v>
      </c>
      <c r="AP153" s="24">
        <v>3</v>
      </c>
      <c r="AQ153" s="24">
        <v>3</v>
      </c>
      <c r="AR153" s="24">
        <v>3</v>
      </c>
      <c r="AS153" s="24">
        <v>3</v>
      </c>
      <c r="AT153" s="24" t="e">
        <v>#N/A</v>
      </c>
      <c r="AU153" s="24">
        <v>3</v>
      </c>
      <c r="AV153" s="24">
        <v>3</v>
      </c>
    </row>
    <row r="154" spans="1:49" x14ac:dyDescent="0.2">
      <c r="A154" s="19" t="s">
        <v>196</v>
      </c>
      <c r="C154" s="53" t="s">
        <v>161</v>
      </c>
      <c r="D154" s="24" t="e">
        <v>#N/A</v>
      </c>
      <c r="E154" s="24" t="e">
        <v>#N/A</v>
      </c>
      <c r="F154" s="24" t="e">
        <v>#N/A</v>
      </c>
      <c r="G154" s="24" t="e">
        <v>#N/A</v>
      </c>
      <c r="H154" s="24" t="e">
        <v>#N/A</v>
      </c>
      <c r="I154" s="24" t="e">
        <v>#N/A</v>
      </c>
      <c r="J154" s="24" t="e">
        <v>#N/A</v>
      </c>
      <c r="K154" s="24" t="e">
        <v>#N/A</v>
      </c>
      <c r="L154" s="24" t="e">
        <v>#N/A</v>
      </c>
      <c r="M154" s="24" t="e">
        <v>#N/A</v>
      </c>
      <c r="N154" s="24" t="e">
        <v>#N/A</v>
      </c>
      <c r="O154" s="24" t="e">
        <v>#N/A</v>
      </c>
      <c r="P154" s="24" t="e">
        <v>#N/A</v>
      </c>
      <c r="Q154" s="24" t="e">
        <v>#N/A</v>
      </c>
      <c r="R154" s="24">
        <v>2</v>
      </c>
      <c r="S154" s="24">
        <v>2</v>
      </c>
      <c r="T154" s="24">
        <v>3</v>
      </c>
      <c r="U154" s="24">
        <v>3</v>
      </c>
      <c r="V154" s="24">
        <v>4</v>
      </c>
      <c r="W154" s="24">
        <v>4</v>
      </c>
      <c r="X154" s="24">
        <v>3</v>
      </c>
      <c r="Y154" s="24">
        <v>3</v>
      </c>
      <c r="Z154" s="24">
        <v>3</v>
      </c>
      <c r="AA154" s="24">
        <v>2</v>
      </c>
      <c r="AB154" s="24">
        <v>3</v>
      </c>
      <c r="AC154" s="24" t="e">
        <v>#N/A</v>
      </c>
      <c r="AD154" s="24" t="e">
        <v>#N/A</v>
      </c>
      <c r="AE154" s="24">
        <v>3</v>
      </c>
      <c r="AF154" s="24">
        <v>4</v>
      </c>
      <c r="AG154" s="24">
        <v>4</v>
      </c>
      <c r="AH154" s="24">
        <v>3</v>
      </c>
      <c r="AI154" s="24">
        <v>4</v>
      </c>
      <c r="AJ154" s="24">
        <v>4</v>
      </c>
      <c r="AK154" s="24">
        <v>4</v>
      </c>
      <c r="AL154" s="24">
        <v>5</v>
      </c>
      <c r="AM154" s="24">
        <v>5</v>
      </c>
      <c r="AN154" s="24">
        <v>3</v>
      </c>
      <c r="AO154" s="24" t="e">
        <v>#N/A</v>
      </c>
      <c r="AP154" s="24">
        <v>5</v>
      </c>
      <c r="AQ154" s="24">
        <v>5</v>
      </c>
      <c r="AR154" s="24">
        <v>5</v>
      </c>
      <c r="AS154" s="24">
        <v>5</v>
      </c>
      <c r="AT154" s="24">
        <v>5</v>
      </c>
      <c r="AU154" s="24">
        <v>5</v>
      </c>
      <c r="AV154" s="24">
        <v>5</v>
      </c>
    </row>
    <row r="155" spans="1:49" x14ac:dyDescent="0.2">
      <c r="A155" s="19" t="s">
        <v>162</v>
      </c>
      <c r="C155" s="53" t="s">
        <v>162</v>
      </c>
      <c r="D155" s="24" t="e">
        <v>#N/A</v>
      </c>
      <c r="E155" s="24" t="e">
        <v>#N/A</v>
      </c>
      <c r="F155" s="24" t="e">
        <v>#N/A</v>
      </c>
      <c r="G155" s="24" t="e">
        <v>#N/A</v>
      </c>
      <c r="H155" s="24">
        <v>3</v>
      </c>
      <c r="I155" s="24">
        <v>3</v>
      </c>
      <c r="J155" s="24">
        <v>3</v>
      </c>
      <c r="K155" s="24">
        <v>3</v>
      </c>
      <c r="L155" s="24">
        <v>2</v>
      </c>
      <c r="M155" s="24">
        <v>2</v>
      </c>
      <c r="N155" s="24">
        <v>3</v>
      </c>
      <c r="O155" s="24">
        <v>3</v>
      </c>
      <c r="P155" s="24">
        <v>2</v>
      </c>
      <c r="Q155" s="24">
        <v>2</v>
      </c>
      <c r="R155" s="24">
        <v>3</v>
      </c>
      <c r="S155" s="24">
        <v>1</v>
      </c>
      <c r="T155" s="24">
        <v>3</v>
      </c>
      <c r="U155" s="24">
        <v>3</v>
      </c>
      <c r="V155" s="24">
        <v>2</v>
      </c>
      <c r="W155" s="24">
        <v>2</v>
      </c>
      <c r="X155" s="24">
        <v>2</v>
      </c>
      <c r="Y155" s="24">
        <v>3</v>
      </c>
      <c r="Z155" s="24">
        <v>4</v>
      </c>
      <c r="AA155" s="24">
        <v>2</v>
      </c>
      <c r="AB155" s="24">
        <v>3</v>
      </c>
      <c r="AC155" s="24">
        <v>3</v>
      </c>
      <c r="AD155" s="24">
        <v>3</v>
      </c>
      <c r="AE155" s="24">
        <v>3</v>
      </c>
      <c r="AF155" s="24">
        <v>3</v>
      </c>
      <c r="AG155" s="24">
        <v>3</v>
      </c>
      <c r="AH155" s="24">
        <v>3</v>
      </c>
      <c r="AI155" s="24">
        <v>2</v>
      </c>
      <c r="AJ155" s="24" t="e">
        <v>#N/A</v>
      </c>
      <c r="AK155" s="24" t="e">
        <v>#N/A</v>
      </c>
      <c r="AL155" s="24" t="e">
        <v>#N/A</v>
      </c>
      <c r="AM155" s="24" t="e">
        <v>#N/A</v>
      </c>
      <c r="AN155" s="24" t="e">
        <v>#N/A</v>
      </c>
      <c r="AO155" s="24" t="e">
        <v>#N/A</v>
      </c>
      <c r="AP155" s="24">
        <v>3</v>
      </c>
      <c r="AQ155" s="24">
        <v>2</v>
      </c>
      <c r="AR155" s="24">
        <v>3</v>
      </c>
      <c r="AS155" s="24">
        <v>2</v>
      </c>
      <c r="AT155" s="24" t="e">
        <v>#N/A</v>
      </c>
      <c r="AU155" s="24">
        <v>3</v>
      </c>
      <c r="AV155" s="24">
        <v>3</v>
      </c>
    </row>
    <row r="156" spans="1:49" x14ac:dyDescent="0.2">
      <c r="A156" s="19" t="s">
        <v>163</v>
      </c>
      <c r="C156" s="53" t="s">
        <v>163</v>
      </c>
      <c r="D156" s="197" t="e">
        <v>#N/A</v>
      </c>
      <c r="E156" s="197" t="e">
        <v>#N/A</v>
      </c>
      <c r="F156" s="197" t="e">
        <v>#N/A</v>
      </c>
      <c r="G156" s="197" t="e">
        <v>#N/A</v>
      </c>
      <c r="H156" s="197">
        <v>3</v>
      </c>
      <c r="I156" s="197">
        <v>3</v>
      </c>
      <c r="J156" s="197">
        <v>3</v>
      </c>
      <c r="K156" s="197">
        <v>4</v>
      </c>
      <c r="L156" s="197">
        <v>5</v>
      </c>
      <c r="M156" s="197">
        <v>4</v>
      </c>
      <c r="N156" s="197">
        <v>3</v>
      </c>
      <c r="O156" s="197">
        <v>3</v>
      </c>
      <c r="P156" s="197">
        <v>2</v>
      </c>
      <c r="Q156" s="197">
        <v>2</v>
      </c>
      <c r="R156" s="197">
        <v>2</v>
      </c>
      <c r="S156" s="197">
        <v>2</v>
      </c>
      <c r="T156" s="197">
        <v>2</v>
      </c>
      <c r="U156" s="197">
        <v>2</v>
      </c>
      <c r="V156" s="197">
        <v>2</v>
      </c>
      <c r="W156" s="197">
        <v>2</v>
      </c>
      <c r="X156" s="197">
        <v>2</v>
      </c>
      <c r="Y156" s="197">
        <v>2</v>
      </c>
      <c r="Z156" s="197">
        <v>3</v>
      </c>
      <c r="AA156" s="197">
        <v>3</v>
      </c>
      <c r="AB156" s="197">
        <v>4</v>
      </c>
      <c r="AC156" s="197">
        <v>4</v>
      </c>
      <c r="AD156" s="197">
        <v>4</v>
      </c>
      <c r="AE156" s="197">
        <v>4</v>
      </c>
      <c r="AF156" s="197">
        <v>3</v>
      </c>
      <c r="AG156" s="197">
        <v>4</v>
      </c>
      <c r="AH156" s="197">
        <v>4</v>
      </c>
      <c r="AI156" s="197">
        <v>4</v>
      </c>
      <c r="AJ156" s="197">
        <v>4</v>
      </c>
      <c r="AK156" s="197">
        <v>3</v>
      </c>
      <c r="AL156" s="197">
        <v>3</v>
      </c>
      <c r="AM156" s="197">
        <v>3</v>
      </c>
      <c r="AN156" s="197">
        <v>3</v>
      </c>
      <c r="AO156" s="197" t="e">
        <v>#N/A</v>
      </c>
      <c r="AP156" s="197">
        <v>3</v>
      </c>
      <c r="AQ156" s="197">
        <v>3</v>
      </c>
      <c r="AR156" s="197">
        <v>3</v>
      </c>
      <c r="AS156" s="197">
        <v>3</v>
      </c>
      <c r="AT156" s="197" t="e">
        <v>#N/A</v>
      </c>
      <c r="AU156" s="197">
        <v>3</v>
      </c>
      <c r="AV156" s="197">
        <v>3</v>
      </c>
    </row>
    <row r="157" spans="1:49" x14ac:dyDescent="0.2">
      <c r="A157" s="201"/>
      <c r="B157" s="198"/>
      <c r="C157" s="199"/>
      <c r="D157" s="200"/>
      <c r="E157" s="200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  <c r="AC157" s="200"/>
      <c r="AD157" s="200"/>
      <c r="AE157" s="200"/>
      <c r="AF157" s="200"/>
      <c r="AG157" s="200"/>
      <c r="AH157" s="200"/>
      <c r="AI157" s="200"/>
      <c r="AJ157" s="200"/>
      <c r="AK157" s="200"/>
      <c r="AL157" s="200"/>
      <c r="AM157" s="200"/>
      <c r="AN157" s="200"/>
      <c r="AO157" s="200"/>
      <c r="AP157" s="200"/>
      <c r="AQ157" s="200"/>
      <c r="AR157" s="200"/>
      <c r="AS157" s="200"/>
      <c r="AT157" s="200"/>
      <c r="AU157" s="200"/>
      <c r="AV157" s="200"/>
      <c r="AW157" s="198"/>
    </row>
    <row r="158" spans="1:49" x14ac:dyDescent="0.2">
      <c r="B158" s="86"/>
      <c r="C158" s="53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86"/>
    </row>
    <row r="159" spans="1:49" x14ac:dyDescent="0.2"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</row>
    <row r="160" spans="1:49" x14ac:dyDescent="0.2"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  <c r="AV160" s="86"/>
      <c r="AW160" s="86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N10" sqref="N10"/>
    </sheetView>
  </sheetViews>
  <sheetFormatPr baseColWidth="10" defaultRowHeight="12.75" x14ac:dyDescent="0.2"/>
  <cols>
    <col min="1" max="1" width="21.42578125" customWidth="1"/>
  </cols>
  <sheetData>
    <row r="1" spans="1:16" s="7" customFormat="1" ht="14.25" x14ac:dyDescent="0.2">
      <c r="A1" s="82" t="s">
        <v>336</v>
      </c>
      <c r="B1" s="82">
        <v>2007</v>
      </c>
      <c r="C1" s="82">
        <v>2008</v>
      </c>
      <c r="D1" s="82">
        <v>2009</v>
      </c>
      <c r="E1" s="82">
        <v>2010</v>
      </c>
      <c r="F1" s="82">
        <v>2011</v>
      </c>
      <c r="G1" s="82">
        <v>2012</v>
      </c>
      <c r="H1" s="82">
        <v>2013</v>
      </c>
      <c r="I1" s="82">
        <v>2014</v>
      </c>
      <c r="J1" s="82">
        <v>2015</v>
      </c>
      <c r="K1" s="82">
        <v>2016</v>
      </c>
      <c r="L1" s="82">
        <v>2017</v>
      </c>
      <c r="M1" s="82">
        <v>2018</v>
      </c>
      <c r="N1" s="82">
        <v>2019</v>
      </c>
      <c r="O1" s="82">
        <v>2020</v>
      </c>
      <c r="P1" s="82">
        <v>2021</v>
      </c>
    </row>
    <row r="2" spans="1:16" x14ac:dyDescent="0.2">
      <c r="A2" s="19" t="s">
        <v>12</v>
      </c>
      <c r="B2">
        <f>[3]original_data!B2</f>
        <v>8.1999999999999993</v>
      </c>
      <c r="C2">
        <f>[3]original_data!C2</f>
        <v>8.4</v>
      </c>
      <c r="D2">
        <f>[3]original_data!D2</f>
        <v>8.8000000000000007</v>
      </c>
      <c r="E2">
        <f>[3]original_data!E2</f>
        <v>9.1999999999999993</v>
      </c>
      <c r="F2">
        <f>[3]original_data!F2</f>
        <v>8.8000000000000007</v>
      </c>
      <c r="G2">
        <f>[3]original_data!G2</f>
        <v>8.5</v>
      </c>
      <c r="H2">
        <f>[3]original_data!H2</f>
        <v>8.4</v>
      </c>
      <c r="I2">
        <f>[3]original_data!I2</f>
        <v>8.3000000000000007</v>
      </c>
      <c r="J2">
        <f>[3]original_data!J2</f>
        <v>8.6</v>
      </c>
      <c r="K2">
        <f>[3]original_data!K2</f>
        <v>8.6999999999999993</v>
      </c>
      <c r="L2">
        <f>[3]original_data!L2</f>
        <v>8.5</v>
      </c>
      <c r="M2">
        <f>[3]original_data!M2</f>
        <v>8.1999999999999993</v>
      </c>
      <c r="N2">
        <f>[3]original_data!N2</f>
        <v>7.9</v>
      </c>
      <c r="O2">
        <f>[3]original_data!O2</f>
        <v>7.6000000000000005</v>
      </c>
      <c r="P2">
        <f>[3]original_data!P2</f>
        <v>7.4</v>
      </c>
    </row>
    <row r="3" spans="1:16" x14ac:dyDescent="0.2">
      <c r="A3" s="19" t="s">
        <v>13</v>
      </c>
      <c r="B3">
        <f>[3]original_data!B3</f>
        <v>5.4</v>
      </c>
      <c r="C3">
        <f>[3]original_data!C3</f>
        <v>5.4</v>
      </c>
      <c r="D3">
        <f>[3]original_data!D3</f>
        <v>5.8</v>
      </c>
      <c r="E3">
        <f>[3]original_data!E3</f>
        <v>5.3</v>
      </c>
      <c r="F3">
        <f>[3]original_data!F3</f>
        <v>5</v>
      </c>
      <c r="G3">
        <f>[3]original_data!G3</f>
        <v>5.5</v>
      </c>
      <c r="H3">
        <f>[3]original_data!H3</f>
        <v>6</v>
      </c>
      <c r="I3">
        <f>[3]original_data!I3</f>
        <v>5.5</v>
      </c>
      <c r="J3">
        <f>[3]original_data!J3</f>
        <v>5.5</v>
      </c>
      <c r="K3">
        <f>[3]original_data!K3</f>
        <v>5</v>
      </c>
      <c r="L3">
        <f>[3]original_data!L3</f>
        <v>4.8</v>
      </c>
      <c r="M3">
        <f>[3]original_data!M3</f>
        <v>4.5</v>
      </c>
      <c r="N3">
        <f>[3]original_data!N3</f>
        <v>4.2</v>
      </c>
      <c r="O3">
        <f>[3]original_data!O3</f>
        <v>3.9000000000000004</v>
      </c>
      <c r="P3">
        <f>[3]original_data!P3</f>
        <v>3.6</v>
      </c>
    </row>
    <row r="4" spans="1:16" x14ac:dyDescent="0.2">
      <c r="A4" s="19" t="s">
        <v>14</v>
      </c>
      <c r="B4">
        <f>[3]original_data!B4</f>
        <v>7.4</v>
      </c>
      <c r="C4">
        <f>[3]original_data!C4</f>
        <v>7.6</v>
      </c>
      <c r="D4">
        <f>[3]original_data!D4</f>
        <v>7.6</v>
      </c>
      <c r="E4">
        <f>[3]original_data!E4</f>
        <v>7.6</v>
      </c>
      <c r="F4">
        <f>[3]original_data!F4</f>
        <v>7.5</v>
      </c>
      <c r="G4">
        <f>[3]original_data!G4</f>
        <v>7.4</v>
      </c>
      <c r="H4">
        <f>[3]original_data!H4</f>
        <v>7.7</v>
      </c>
      <c r="I4">
        <f>[3]original_data!I4</f>
        <v>7.4</v>
      </c>
      <c r="J4">
        <f>[3]original_data!J4</f>
        <v>7.1</v>
      </c>
      <c r="K4">
        <f>[3]original_data!K4</f>
        <v>6.8</v>
      </c>
      <c r="L4">
        <f>[3]original_data!L4</f>
        <v>6.6</v>
      </c>
      <c r="M4">
        <f>[3]original_data!M4</f>
        <v>6.3</v>
      </c>
      <c r="N4">
        <f>[3]original_data!N4</f>
        <v>6.6</v>
      </c>
      <c r="O4">
        <f>[3]original_data!O4</f>
        <v>6.3</v>
      </c>
      <c r="P4">
        <f>[3]original_data!P4</f>
        <v>6.3</v>
      </c>
    </row>
    <row r="5" spans="1:16" x14ac:dyDescent="0.2">
      <c r="A5" s="19" t="s">
        <v>15</v>
      </c>
      <c r="B5">
        <f>[3]original_data!B5</f>
        <v>7.5</v>
      </c>
      <c r="C5">
        <f>[3]original_data!C5</f>
        <v>7.5</v>
      </c>
      <c r="D5">
        <f>[3]original_data!D5</f>
        <v>7.2</v>
      </c>
      <c r="E5">
        <f>[3]original_data!E5</f>
        <v>7.3</v>
      </c>
      <c r="F5">
        <f>[3]original_data!F5</f>
        <v>7.5</v>
      </c>
      <c r="G5">
        <f>[3]original_data!G5</f>
        <v>7.6</v>
      </c>
      <c r="H5">
        <f>[3]original_data!H5</f>
        <v>7.3</v>
      </c>
      <c r="I5">
        <f>[3]original_data!I5</f>
        <v>7</v>
      </c>
      <c r="J5">
        <f>[3]original_data!J5</f>
        <v>7.3</v>
      </c>
      <c r="K5">
        <f>[3]original_data!K5</f>
        <v>7.5</v>
      </c>
      <c r="L5">
        <f>[3]original_data!L5</f>
        <v>7.3</v>
      </c>
      <c r="M5">
        <f>[3]original_data!M5</f>
        <v>7</v>
      </c>
      <c r="N5">
        <f>[3]original_data!N5</f>
        <v>6.7</v>
      </c>
      <c r="O5">
        <f>[3]original_data!O5</f>
        <v>6.4</v>
      </c>
      <c r="P5">
        <f>[3]original_data!P5</f>
        <v>6.2</v>
      </c>
    </row>
    <row r="6" spans="1:16" x14ac:dyDescent="0.2">
      <c r="A6" s="19" t="s">
        <v>16</v>
      </c>
      <c r="B6">
        <f>[3]original_data!B7</f>
        <v>3.7</v>
      </c>
      <c r="C6">
        <f>[3]original_data!C7</f>
        <v>3.7</v>
      </c>
      <c r="D6">
        <f>[3]original_data!D7</f>
        <v>4</v>
      </c>
      <c r="E6">
        <f>[3]original_data!E7</f>
        <v>3.8</v>
      </c>
      <c r="F6">
        <f>[3]original_data!F7</f>
        <v>4</v>
      </c>
      <c r="G6">
        <f>[3]original_data!G7</f>
        <v>3.8</v>
      </c>
      <c r="H6">
        <f>[3]original_data!H7</f>
        <v>4.0999999999999996</v>
      </c>
      <c r="I6">
        <f>[3]original_data!I7</f>
        <v>4.4000000000000004</v>
      </c>
      <c r="J6">
        <f>[3]original_data!J7</f>
        <v>4.0999999999999996</v>
      </c>
      <c r="K6">
        <f>[3]original_data!K7</f>
        <v>3.8</v>
      </c>
      <c r="L6">
        <f>[3]original_data!L7</f>
        <v>4.0999999999999996</v>
      </c>
      <c r="M6">
        <f>[3]original_data!M7</f>
        <v>3.8</v>
      </c>
      <c r="N6">
        <f>[3]original_data!N7</f>
        <v>3.9</v>
      </c>
      <c r="O6">
        <f>[3]original_data!O7</f>
        <v>3.6</v>
      </c>
      <c r="P6">
        <f>[3]original_data!P7</f>
        <v>3.3</v>
      </c>
    </row>
    <row r="7" spans="1:16" x14ac:dyDescent="0.2">
      <c r="A7" s="19" t="s">
        <v>17</v>
      </c>
      <c r="B7">
        <f>[3]original_data!B8</f>
        <v>5.5</v>
      </c>
      <c r="C7">
        <f>[3]original_data!C8</f>
        <v>5.5</v>
      </c>
      <c r="D7">
        <f>[3]original_data!D8</f>
        <v>6.1</v>
      </c>
      <c r="E7">
        <f>[3]original_data!E8</f>
        <v>6.4</v>
      </c>
      <c r="F7">
        <f>[3]original_data!F8</f>
        <v>6.5</v>
      </c>
      <c r="G7">
        <f>[3]original_data!G8</f>
        <v>6.8</v>
      </c>
      <c r="H7">
        <f>[3]original_data!H8</f>
        <v>6.8</v>
      </c>
      <c r="I7">
        <f>[3]original_data!I8</f>
        <v>6.8</v>
      </c>
      <c r="J7">
        <f>[3]original_data!J8</f>
        <v>6.5</v>
      </c>
      <c r="K7">
        <f>[3]original_data!K8</f>
        <v>7</v>
      </c>
      <c r="L7">
        <f>[3]original_data!L8</f>
        <v>7</v>
      </c>
      <c r="M7">
        <f>[3]original_data!M8</f>
        <v>6.8586071378410738</v>
      </c>
      <c r="N7">
        <f>[3]original_data!N8</f>
        <v>6.6</v>
      </c>
      <c r="O7">
        <f>[3]original_data!O8</f>
        <v>6.3</v>
      </c>
      <c r="P7">
        <f>[3]original_data!P8</f>
        <v>6</v>
      </c>
    </row>
    <row r="8" spans="1:16" x14ac:dyDescent="0.2">
      <c r="A8" s="19" t="s">
        <v>18</v>
      </c>
      <c r="B8">
        <f>[3]original_data!B9</f>
        <v>2.5</v>
      </c>
      <c r="C8">
        <f>[3]original_data!C9</f>
        <v>2.5</v>
      </c>
      <c r="D8">
        <f>[3]original_data!D9</f>
        <v>2.5</v>
      </c>
      <c r="E8">
        <f>[3]original_data!E9</f>
        <v>2</v>
      </c>
      <c r="F8">
        <f>[3]original_data!F9</f>
        <v>1.9</v>
      </c>
      <c r="G8">
        <f>[3]original_data!G9</f>
        <v>2.2000000000000002</v>
      </c>
      <c r="H8">
        <f>[3]original_data!H9</f>
        <v>2.2000000000000002</v>
      </c>
      <c r="I8">
        <f>[3]original_data!I9</f>
        <v>2.2999999999999998</v>
      </c>
      <c r="J8">
        <f>[3]original_data!J9</f>
        <v>2.4</v>
      </c>
      <c r="K8">
        <f>[3]original_data!K9</f>
        <v>2.5</v>
      </c>
      <c r="L8">
        <f>[3]original_data!L9</f>
        <v>2.2999999999999998</v>
      </c>
      <c r="M8">
        <f>[3]original_data!M9</f>
        <v>1.9999999999999998</v>
      </c>
      <c r="N8">
        <f>[3]original_data!N9</f>
        <v>1.7</v>
      </c>
      <c r="O8">
        <f>[3]original_data!O9</f>
        <v>1.4</v>
      </c>
      <c r="P8">
        <f>[3]original_data!P9</f>
        <v>1.7</v>
      </c>
    </row>
    <row r="9" spans="1:16" x14ac:dyDescent="0.2">
      <c r="A9" s="19" t="s">
        <v>19</v>
      </c>
      <c r="B9">
        <f>[3]original_data!B10</f>
        <v>1.5</v>
      </c>
      <c r="C9">
        <f>[3]original_data!C10</f>
        <v>1.5</v>
      </c>
      <c r="D9">
        <f>[3]original_data!D10</f>
        <v>1.6</v>
      </c>
      <c r="E9">
        <f>[3]original_data!E10</f>
        <v>1.6</v>
      </c>
      <c r="F9">
        <f>[3]original_data!F10</f>
        <v>1.5</v>
      </c>
      <c r="G9">
        <f>[3]original_data!G10</f>
        <v>1.8</v>
      </c>
      <c r="H9">
        <f>[3]original_data!H10</f>
        <v>2</v>
      </c>
      <c r="I9">
        <f>[3]original_data!I10</f>
        <v>2</v>
      </c>
      <c r="J9">
        <f>[3]original_data!J10</f>
        <v>1.7</v>
      </c>
      <c r="K9">
        <f>[3]original_data!K10</f>
        <v>1.4</v>
      </c>
      <c r="L9">
        <f>[3]original_data!L10</f>
        <v>1.2</v>
      </c>
      <c r="M9">
        <f>[3]original_data!M10</f>
        <v>0.96308648666088048</v>
      </c>
      <c r="N9">
        <f>[3]original_data!N10</f>
        <v>0.9</v>
      </c>
      <c r="O9">
        <f>[3]original_data!O10</f>
        <v>0.60000000000000009</v>
      </c>
      <c r="P9">
        <f>[3]original_data!P10</f>
        <v>0.5</v>
      </c>
    </row>
    <row r="10" spans="1:16" x14ac:dyDescent="0.2">
      <c r="A10" s="19" t="s">
        <v>20</v>
      </c>
      <c r="B10">
        <f>[3]original_data!B11</f>
        <v>6.4</v>
      </c>
      <c r="C10">
        <f>[3]original_data!C11</f>
        <v>6.9</v>
      </c>
      <c r="D10">
        <f>[3]original_data!D11</f>
        <v>7</v>
      </c>
      <c r="E10">
        <f>[3]original_data!E11</f>
        <v>7.2</v>
      </c>
      <c r="F10">
        <f>[3]original_data!F11</f>
        <v>7.2</v>
      </c>
      <c r="G10">
        <f>[3]original_data!G11</f>
        <v>7.3</v>
      </c>
      <c r="H10">
        <f>[3]original_data!H11</f>
        <v>7.6</v>
      </c>
      <c r="I10">
        <f>[3]original_data!I11</f>
        <v>7.7</v>
      </c>
      <c r="J10">
        <f>[3]original_data!J11</f>
        <v>8.4</v>
      </c>
      <c r="K10">
        <f>[3]original_data!K11</f>
        <v>8.6</v>
      </c>
      <c r="L10">
        <f>[3]original_data!L11</f>
        <v>8.5</v>
      </c>
      <c r="M10">
        <f>[3]original_data!M11</f>
        <v>8.6</v>
      </c>
      <c r="N10">
        <f>[3]original_data!N11</f>
        <v>8.3000000000000007</v>
      </c>
      <c r="O10">
        <f>[3]original_data!O11</f>
        <v>8</v>
      </c>
      <c r="P10">
        <f>[3]original_data!P11</f>
        <v>7.7</v>
      </c>
    </row>
    <row r="11" spans="1:16" x14ac:dyDescent="0.2">
      <c r="A11" s="19" t="s">
        <v>21</v>
      </c>
      <c r="B11">
        <f>[3]original_data!B13</f>
        <v>4.7</v>
      </c>
      <c r="C11">
        <f>[3]original_data!C13</f>
        <v>4.7</v>
      </c>
      <c r="D11">
        <f>[3]original_data!D13</f>
        <v>5</v>
      </c>
      <c r="E11">
        <f>[3]original_data!E13</f>
        <v>5.4</v>
      </c>
      <c r="F11">
        <f>[3]original_data!F13</f>
        <v>5.9</v>
      </c>
      <c r="G11">
        <f>[3]original_data!G13</f>
        <v>7</v>
      </c>
      <c r="H11">
        <f>[3]original_data!H13</f>
        <v>7.5</v>
      </c>
      <c r="I11">
        <f>[3]original_data!I13</f>
        <v>7.8</v>
      </c>
      <c r="J11">
        <f>[3]original_data!J13</f>
        <v>7.8</v>
      </c>
      <c r="K11">
        <f>[3]original_data!K13</f>
        <v>8.3000000000000007</v>
      </c>
      <c r="L11">
        <f>[3]original_data!L13</f>
        <v>8.8000000000000007</v>
      </c>
      <c r="M11">
        <f>[3]original_data!M13</f>
        <v>8.9164482418143116</v>
      </c>
      <c r="N11">
        <f>[3]original_data!N13</f>
        <v>8.6</v>
      </c>
      <c r="O11">
        <f>[3]original_data!O13</f>
        <v>8.6999999999999993</v>
      </c>
      <c r="P11">
        <f>[3]original_data!P13</f>
        <v>8.6</v>
      </c>
    </row>
    <row r="12" spans="1:16" x14ac:dyDescent="0.2">
      <c r="A12" s="19" t="s">
        <v>22</v>
      </c>
      <c r="B12">
        <f>[3]original_data!B14</f>
        <v>7.8</v>
      </c>
      <c r="C12">
        <f>[3]original_data!C14</f>
        <v>8</v>
      </c>
      <c r="D12">
        <f>[3]original_data!D14</f>
        <v>7.6</v>
      </c>
      <c r="E12">
        <f>[3]original_data!E14</f>
        <v>7.4</v>
      </c>
      <c r="F12">
        <f>[3]original_data!F14</f>
        <v>7.1</v>
      </c>
      <c r="G12">
        <f>[3]original_data!G14</f>
        <v>6.8</v>
      </c>
      <c r="H12">
        <f>[3]original_data!H14</f>
        <v>7.3</v>
      </c>
      <c r="I12">
        <f>[3]original_data!I14</f>
        <v>8</v>
      </c>
      <c r="J12">
        <f>[3]original_data!J14</f>
        <v>7.7</v>
      </c>
      <c r="K12">
        <f>[3]original_data!K14</f>
        <v>7.6</v>
      </c>
      <c r="L12">
        <f>[3]original_data!L14</f>
        <v>7.4</v>
      </c>
      <c r="M12">
        <f>[3]original_data!M14</f>
        <v>7.5741713083084887</v>
      </c>
      <c r="N12">
        <f>[3]original_data!N14</f>
        <v>7.3</v>
      </c>
      <c r="O12">
        <f>[3]original_data!O14</f>
        <v>7</v>
      </c>
      <c r="P12">
        <f>[3]original_data!P14</f>
        <v>7.2</v>
      </c>
    </row>
    <row r="13" spans="1:16" x14ac:dyDescent="0.2">
      <c r="A13" s="19" t="s">
        <v>23</v>
      </c>
      <c r="B13">
        <f>[3]original_data!B15</f>
        <v>3</v>
      </c>
      <c r="C13">
        <f>[3]original_data!C15</f>
        <v>3</v>
      </c>
      <c r="D13">
        <f>[3]original_data!D15</f>
        <v>3</v>
      </c>
      <c r="E13">
        <f>[3]original_data!E15</f>
        <v>2.8</v>
      </c>
      <c r="F13">
        <f>[3]original_data!F15</f>
        <v>2.5</v>
      </c>
      <c r="G13">
        <f>[3]original_data!G15</f>
        <v>2.8</v>
      </c>
      <c r="H13">
        <f>[3]original_data!H15</f>
        <v>2.5</v>
      </c>
      <c r="I13">
        <f>[3]original_data!I15</f>
        <v>2.8</v>
      </c>
      <c r="J13">
        <f>[3]original_data!J15</f>
        <v>2.9</v>
      </c>
      <c r="K13">
        <f>[3]original_data!K15</f>
        <v>2.6</v>
      </c>
      <c r="L13">
        <f>[3]original_data!L15</f>
        <v>2.9</v>
      </c>
      <c r="M13">
        <f>[3]original_data!M15</f>
        <v>3.1999999999999997</v>
      </c>
      <c r="N13">
        <f>[3]original_data!N15</f>
        <v>3.5</v>
      </c>
      <c r="O13">
        <f>[3]original_data!O15</f>
        <v>3.3635788863483471</v>
      </c>
      <c r="P13">
        <f>[3]original_data!P15</f>
        <v>3.1</v>
      </c>
    </row>
    <row r="14" spans="1:16" x14ac:dyDescent="0.2">
      <c r="A14" s="19" t="s">
        <v>24</v>
      </c>
      <c r="B14">
        <f>[3]original_data!B16</f>
        <v>8.5</v>
      </c>
      <c r="C14">
        <f>[3]original_data!C16</f>
        <v>8.8000000000000007</v>
      </c>
      <c r="D14">
        <f>[3]original_data!D16</f>
        <v>8</v>
      </c>
      <c r="E14">
        <f>[3]original_data!E16</f>
        <v>7.9</v>
      </c>
      <c r="F14">
        <f>[3]original_data!F16</f>
        <v>8</v>
      </c>
      <c r="G14">
        <f>[3]original_data!G16</f>
        <v>8.3000000000000007</v>
      </c>
      <c r="H14">
        <f>[3]original_data!H16</f>
        <v>8.3000000000000007</v>
      </c>
      <c r="I14">
        <f>[3]original_data!I16</f>
        <v>8.1</v>
      </c>
      <c r="J14">
        <f>[3]original_data!J16</f>
        <v>8.4</v>
      </c>
      <c r="K14">
        <f>[3]original_data!K16</f>
        <v>8.1</v>
      </c>
      <c r="L14">
        <f>[3]original_data!L16</f>
        <v>7.9</v>
      </c>
      <c r="M14">
        <f>[3]original_data!M16</f>
        <v>8</v>
      </c>
      <c r="N14">
        <f>[3]original_data!N16</f>
        <v>7.7</v>
      </c>
      <c r="O14">
        <f>[3]original_data!O16</f>
        <v>7.4</v>
      </c>
      <c r="P14">
        <f>[3]original_data!P16</f>
        <v>7.9</v>
      </c>
    </row>
    <row r="15" spans="1:16" x14ac:dyDescent="0.2">
      <c r="A15" s="19" t="s">
        <v>25</v>
      </c>
      <c r="B15">
        <f>[3]original_data!B17</f>
        <v>1.5</v>
      </c>
      <c r="C15">
        <f>[3]original_data!C17</f>
        <v>1.5</v>
      </c>
      <c r="D15">
        <f>[3]original_data!D17</f>
        <v>1.7</v>
      </c>
      <c r="E15">
        <f>[3]original_data!E17</f>
        <v>1.5</v>
      </c>
      <c r="F15">
        <f>[3]original_data!F17</f>
        <v>1.6</v>
      </c>
      <c r="G15">
        <f>[3]original_data!G17</f>
        <v>1.8</v>
      </c>
      <c r="H15">
        <f>[3]original_data!H17</f>
        <v>1.5</v>
      </c>
      <c r="I15">
        <f>[3]original_data!I17</f>
        <v>1.5</v>
      </c>
      <c r="J15">
        <f>[3]original_data!J17</f>
        <v>1.2</v>
      </c>
      <c r="K15">
        <f>[3]original_data!K17</f>
        <v>1</v>
      </c>
      <c r="L15">
        <f>[3]original_data!L17</f>
        <v>1.5</v>
      </c>
      <c r="M15">
        <f>[3]original_data!M17</f>
        <v>1.2</v>
      </c>
      <c r="N15">
        <f>[3]original_data!N17</f>
        <v>1</v>
      </c>
      <c r="O15">
        <f>[3]original_data!O17</f>
        <v>0.7</v>
      </c>
      <c r="P15">
        <f>[3]original_data!P17</f>
        <v>0.6</v>
      </c>
    </row>
    <row r="16" spans="1:16" x14ac:dyDescent="0.2">
      <c r="A16" s="19" t="s">
        <v>26</v>
      </c>
      <c r="B16">
        <f>[3]original_data!B19</f>
        <v>4.8</v>
      </c>
      <c r="C16">
        <f>[3]original_data!C19</f>
        <v>5.2</v>
      </c>
      <c r="D16">
        <f>[3]original_data!D19</f>
        <v>5.6</v>
      </c>
      <c r="E16">
        <f>[3]original_data!E19</f>
        <v>5.5</v>
      </c>
      <c r="F16">
        <f>[3]original_data!F19</f>
        <v>5.7</v>
      </c>
      <c r="G16">
        <f>[3]original_data!G19</f>
        <v>5.4</v>
      </c>
      <c r="H16">
        <f>[3]original_data!H19</f>
        <v>5.0999999999999996</v>
      </c>
      <c r="I16">
        <f>[3]original_data!I19</f>
        <v>5.0999999999999996</v>
      </c>
      <c r="J16">
        <f>[3]original_data!J19</f>
        <v>5.6</v>
      </c>
      <c r="K16">
        <f>[3]original_data!K19</f>
        <v>5.4</v>
      </c>
      <c r="L16">
        <f>[3]original_data!L19</f>
        <v>5.2</v>
      </c>
      <c r="M16">
        <f>[3]original_data!M19</f>
        <v>4.9105356312583783</v>
      </c>
      <c r="N16">
        <f>[3]original_data!N19</f>
        <v>4.9000000000000004</v>
      </c>
      <c r="O16">
        <f>[3]original_data!O19</f>
        <v>4.617876543965191</v>
      </c>
      <c r="P16">
        <f>[3]original_data!P19</f>
        <v>4.9000000000000004</v>
      </c>
    </row>
    <row r="17" spans="1:16" x14ac:dyDescent="0.2">
      <c r="A17" s="19" t="s">
        <v>27</v>
      </c>
      <c r="B17">
        <f>[3]original_data!B21</f>
        <v>7</v>
      </c>
      <c r="C17">
        <f>[3]original_data!C21</f>
        <v>7</v>
      </c>
      <c r="D17">
        <f>[3]original_data!D21</f>
        <v>6.8</v>
      </c>
      <c r="E17">
        <f>[3]original_data!E21</f>
        <v>6.6</v>
      </c>
      <c r="F17">
        <f>[3]original_data!F21</f>
        <v>6.3</v>
      </c>
      <c r="G17">
        <f>[3]original_data!G21</f>
        <v>6.5</v>
      </c>
      <c r="H17">
        <f>[3]original_data!H21</f>
        <v>6.3</v>
      </c>
      <c r="I17">
        <f>[3]original_data!I21</f>
        <v>6</v>
      </c>
      <c r="J17">
        <f>[3]original_data!J21</f>
        <v>5.9</v>
      </c>
      <c r="K17">
        <f>[3]original_data!K21</f>
        <v>6.2</v>
      </c>
      <c r="L17">
        <f>[3]original_data!L21</f>
        <v>6</v>
      </c>
      <c r="M17">
        <f>[3]original_data!M21</f>
        <v>6</v>
      </c>
      <c r="N17">
        <f>[3]original_data!N21</f>
        <v>5.7</v>
      </c>
      <c r="O17">
        <f>[3]original_data!O21</f>
        <v>6.2</v>
      </c>
      <c r="P17">
        <f>[3]original_data!P21</f>
        <v>5.9</v>
      </c>
    </row>
    <row r="18" spans="1:16" x14ac:dyDescent="0.2">
      <c r="A18" s="19" t="s">
        <v>28</v>
      </c>
      <c r="B18">
        <f>[3]original_data!B22</f>
        <v>5.3</v>
      </c>
      <c r="C18">
        <f>[3]original_data!C22</f>
        <v>5.3</v>
      </c>
      <c r="D18">
        <f>[3]original_data!D22</f>
        <v>5.4</v>
      </c>
      <c r="E18">
        <f>[3]original_data!E22</f>
        <v>5.9</v>
      </c>
      <c r="F18">
        <f>[3]original_data!F22</f>
        <v>6.1</v>
      </c>
      <c r="G18">
        <f>[3]original_data!G22</f>
        <v>6.1</v>
      </c>
      <c r="H18">
        <f>[3]original_data!H22</f>
        <v>6.4</v>
      </c>
      <c r="I18">
        <f>[3]original_data!I22</f>
        <v>6.1</v>
      </c>
      <c r="J18">
        <f>[3]original_data!J22</f>
        <v>5.8</v>
      </c>
      <c r="K18">
        <f>[3]original_data!K22</f>
        <v>6.1</v>
      </c>
      <c r="L18">
        <f>[3]original_data!L22</f>
        <v>5.6</v>
      </c>
      <c r="M18">
        <f>[3]original_data!M22</f>
        <v>5.3</v>
      </c>
      <c r="N18">
        <f>[3]original_data!N22</f>
        <v>5</v>
      </c>
      <c r="O18">
        <f>[3]original_data!O22</f>
        <v>5.0999999999999996</v>
      </c>
      <c r="P18">
        <f>[3]original_data!P22</f>
        <v>4.9000000000000004</v>
      </c>
    </row>
    <row r="19" spans="1:16" x14ac:dyDescent="0.2">
      <c r="A19" s="19" t="s">
        <v>29</v>
      </c>
      <c r="B19">
        <f>[3]original_data!B23</f>
        <v>4.8</v>
      </c>
      <c r="C19">
        <f>[3]original_data!C23</f>
        <v>4.8</v>
      </c>
      <c r="D19">
        <f>[3]original_data!D23</f>
        <v>5</v>
      </c>
      <c r="E19">
        <f>[3]original_data!E23</f>
        <v>4.8</v>
      </c>
      <c r="F19">
        <f>[3]original_data!F23</f>
        <v>5</v>
      </c>
      <c r="G19">
        <f>[3]original_data!G23</f>
        <v>4.7</v>
      </c>
      <c r="H19">
        <f>[3]original_data!H23</f>
        <v>4.4000000000000004</v>
      </c>
      <c r="I19">
        <f>[3]original_data!I23</f>
        <v>4.5999999999999996</v>
      </c>
      <c r="J19">
        <f>[3]original_data!J23</f>
        <v>4.4000000000000004</v>
      </c>
      <c r="K19">
        <f>[3]original_data!K23</f>
        <v>4.7</v>
      </c>
      <c r="L19">
        <f>[3]original_data!L23</f>
        <v>5</v>
      </c>
      <c r="M19">
        <f>[3]original_data!M23</f>
        <v>5.0014112623941447</v>
      </c>
      <c r="N19">
        <f>[3]original_data!N23</f>
        <v>5.0999999999999996</v>
      </c>
      <c r="O19">
        <f>[3]original_data!O23</f>
        <v>4.8791651628356387</v>
      </c>
      <c r="P19">
        <f>[3]original_data!P23</f>
        <v>4.8</v>
      </c>
    </row>
    <row r="20" spans="1:16" x14ac:dyDescent="0.2">
      <c r="A20" s="19" t="s">
        <v>30</v>
      </c>
      <c r="B20">
        <f>[3]original_data!B24</f>
        <v>5.3</v>
      </c>
      <c r="C20">
        <f>[3]original_data!C24</f>
        <v>5.6</v>
      </c>
      <c r="D20">
        <f>[3]original_data!D24</f>
        <v>5.6</v>
      </c>
      <c r="E20">
        <f>[3]original_data!E24</f>
        <v>5.4</v>
      </c>
      <c r="F20">
        <f>[3]original_data!F24</f>
        <v>5.0999999999999996</v>
      </c>
      <c r="G20">
        <f>[3]original_data!G24</f>
        <v>5</v>
      </c>
      <c r="H20">
        <f>[3]original_data!H24</f>
        <v>5.3</v>
      </c>
      <c r="I20">
        <f>[3]original_data!I24</f>
        <v>5.6</v>
      </c>
      <c r="J20">
        <f>[3]original_data!J24</f>
        <v>5.8</v>
      </c>
      <c r="K20">
        <f>[3]original_data!K24</f>
        <v>6.1</v>
      </c>
      <c r="L20">
        <f>[3]original_data!L24</f>
        <v>6.4</v>
      </c>
      <c r="M20">
        <f>[3]original_data!M24</f>
        <v>6.7</v>
      </c>
      <c r="N20">
        <f>[3]original_data!N24</f>
        <v>6.9</v>
      </c>
      <c r="O20">
        <f>[3]original_data!O24</f>
        <v>7</v>
      </c>
      <c r="P20">
        <f>[3]original_data!P24</f>
        <v>7.4</v>
      </c>
    </row>
    <row r="21" spans="1:16" x14ac:dyDescent="0.2">
      <c r="A21" s="19" t="s">
        <v>31</v>
      </c>
      <c r="B21">
        <f>[3]original_data!B25</f>
        <v>6.6</v>
      </c>
      <c r="C21">
        <f>[3]original_data!C25</f>
        <v>6.8</v>
      </c>
      <c r="D21">
        <f>[3]original_data!D25</f>
        <v>6.8</v>
      </c>
      <c r="E21">
        <f>[3]original_data!E25</f>
        <v>6.9</v>
      </c>
      <c r="F21">
        <f>[3]original_data!F25</f>
        <v>6.7</v>
      </c>
      <c r="G21">
        <f>[3]original_data!G25</f>
        <v>6.6</v>
      </c>
      <c r="H21">
        <f>[3]original_data!H25</f>
        <v>6.9</v>
      </c>
      <c r="I21">
        <f>[3]original_data!I25</f>
        <v>7.4</v>
      </c>
      <c r="J21">
        <f>[3]original_data!J25</f>
        <v>7.7</v>
      </c>
      <c r="K21">
        <f>[3]original_data!K25</f>
        <v>7.9</v>
      </c>
      <c r="L21">
        <f>[3]original_data!L25</f>
        <v>7.7</v>
      </c>
      <c r="M21">
        <f>[3]original_data!M25</f>
        <v>7.4</v>
      </c>
      <c r="N21">
        <f>[3]original_data!N25</f>
        <v>7.1</v>
      </c>
      <c r="O21">
        <f>[3]original_data!O25</f>
        <v>7.1999999999999993</v>
      </c>
      <c r="P21">
        <f>[3]original_data!P25</f>
        <v>6.9</v>
      </c>
    </row>
    <row r="22" spans="1:16" x14ac:dyDescent="0.2">
      <c r="A22" s="19" t="s">
        <v>32</v>
      </c>
      <c r="B22">
        <f>[3]original_data!B26</f>
        <v>4.7</v>
      </c>
      <c r="C22">
        <f>[3]original_data!C26</f>
        <v>4.7</v>
      </c>
      <c r="D22">
        <f>[3]original_data!D26</f>
        <v>4.8</v>
      </c>
      <c r="E22">
        <f>[3]original_data!E26</f>
        <v>4.5999999999999996</v>
      </c>
      <c r="F22">
        <f>[3]original_data!F26</f>
        <v>4.3</v>
      </c>
      <c r="G22">
        <f>[3]original_data!G26</f>
        <v>4</v>
      </c>
      <c r="H22">
        <f>[3]original_data!H26</f>
        <v>3.7</v>
      </c>
      <c r="I22">
        <f>[3]original_data!I26</f>
        <v>3.7</v>
      </c>
      <c r="J22">
        <f>[3]original_data!J26</f>
        <v>3.4</v>
      </c>
      <c r="K22">
        <f>[3]original_data!K26</f>
        <v>3.5</v>
      </c>
      <c r="L22">
        <f>[3]original_data!L26</f>
        <v>3.3</v>
      </c>
      <c r="M22">
        <f>[3]original_data!M26</f>
        <v>3.2161733232906857</v>
      </c>
      <c r="N22">
        <f>[3]original_data!N26</f>
        <v>3.2</v>
      </c>
      <c r="O22">
        <f>[3]original_data!O26</f>
        <v>2.9555431897474751</v>
      </c>
      <c r="P22">
        <f>[3]original_data!P26</f>
        <v>2.9</v>
      </c>
    </row>
    <row r="23" spans="1:16" x14ac:dyDescent="0.2">
      <c r="A23" s="19" t="s">
        <v>33</v>
      </c>
      <c r="B23">
        <f>[3]original_data!B27</f>
        <v>6.6</v>
      </c>
      <c r="C23">
        <f>[3]original_data!C27</f>
        <v>6.6</v>
      </c>
      <c r="D23">
        <f>[3]original_data!D27</f>
        <v>6.5</v>
      </c>
      <c r="E23">
        <f>[3]original_data!E27</f>
        <v>6.6</v>
      </c>
      <c r="F23">
        <f>[3]original_data!F27</f>
        <v>6.4</v>
      </c>
      <c r="G23">
        <f>[3]original_data!G27</f>
        <v>7</v>
      </c>
      <c r="H23">
        <f>[3]original_data!H27</f>
        <v>6.8</v>
      </c>
      <c r="I23">
        <f>[3]original_data!I27</f>
        <v>6.5</v>
      </c>
      <c r="J23">
        <f>[3]original_data!J27</f>
        <v>6.2</v>
      </c>
      <c r="K23">
        <f>[3]original_data!K27</f>
        <v>6.3</v>
      </c>
      <c r="L23">
        <f>[3]original_data!L27</f>
        <v>6.1</v>
      </c>
      <c r="M23">
        <f>[3]original_data!M27</f>
        <v>5.9483555305388505</v>
      </c>
      <c r="N23">
        <f>[3]original_data!N27</f>
        <v>5.6</v>
      </c>
      <c r="O23">
        <f>[3]original_data!O27</f>
        <v>5.6999999999999993</v>
      </c>
      <c r="P23">
        <f>[3]original_data!P27</f>
        <v>5.5</v>
      </c>
    </row>
    <row r="24" spans="1:16" x14ac:dyDescent="0.2">
      <c r="A24" s="19" t="s">
        <v>34</v>
      </c>
      <c r="B24">
        <f>[3]original_data!B28</f>
        <v>7.5</v>
      </c>
      <c r="C24">
        <f>[3]original_data!C28</f>
        <v>7.5</v>
      </c>
      <c r="D24">
        <f>[3]original_data!D28</f>
        <v>7.6</v>
      </c>
      <c r="E24">
        <f>[3]original_data!E28</f>
        <v>7.7</v>
      </c>
      <c r="F24">
        <f>[3]original_data!F28</f>
        <v>8</v>
      </c>
      <c r="G24">
        <f>[3]original_data!G28</f>
        <v>8.1</v>
      </c>
      <c r="H24">
        <f>[3]original_data!H28</f>
        <v>7.9</v>
      </c>
      <c r="I24">
        <f>[3]original_data!I28</f>
        <v>8</v>
      </c>
      <c r="J24">
        <f>[3]original_data!J28</f>
        <v>8.1999999999999993</v>
      </c>
      <c r="K24">
        <f>[3]original_data!K28</f>
        <v>8.5</v>
      </c>
      <c r="L24">
        <f>[3]original_data!L28</f>
        <v>8.8000000000000007</v>
      </c>
      <c r="M24">
        <f>[3]original_data!M28</f>
        <v>8.9</v>
      </c>
      <c r="N24">
        <f>[3]original_data!N28</f>
        <v>9</v>
      </c>
      <c r="O24">
        <f>[3]original_data!O28</f>
        <v>9.1</v>
      </c>
      <c r="P24">
        <f>[3]original_data!P28</f>
        <v>9.1999999999999993</v>
      </c>
    </row>
    <row r="25" spans="1:16" x14ac:dyDescent="0.2">
      <c r="A25" s="19" t="s">
        <v>35</v>
      </c>
      <c r="B25">
        <f>[3]original_data!B30</f>
        <v>7.1</v>
      </c>
      <c r="C25">
        <f>[3]original_data!C30</f>
        <v>7.1</v>
      </c>
      <c r="D25">
        <f>[3]original_data!D30</f>
        <v>7.4</v>
      </c>
      <c r="E25">
        <f>[3]original_data!E30</f>
        <v>7.7</v>
      </c>
      <c r="F25">
        <f>[3]original_data!F30</f>
        <v>8</v>
      </c>
      <c r="G25">
        <f>[3]original_data!G30</f>
        <v>7.7</v>
      </c>
      <c r="H25">
        <f>[3]original_data!H30</f>
        <v>7.8</v>
      </c>
      <c r="I25">
        <f>[3]original_data!I30</f>
        <v>7.9</v>
      </c>
      <c r="J25">
        <f>[3]original_data!J30</f>
        <v>8.3000000000000007</v>
      </c>
      <c r="K25">
        <f>[3]original_data!K30</f>
        <v>7.9</v>
      </c>
      <c r="L25">
        <f>[3]original_data!L30</f>
        <v>7.7</v>
      </c>
      <c r="M25">
        <f>[3]original_data!M30</f>
        <v>7.8</v>
      </c>
      <c r="N25">
        <f>[3]original_data!N30</f>
        <v>7.6</v>
      </c>
      <c r="O25">
        <f>[3]original_data!O30</f>
        <v>7.3</v>
      </c>
      <c r="P25">
        <f>[3]original_data!P30</f>
        <v>7.7</v>
      </c>
    </row>
    <row r="26" spans="1:16" x14ac:dyDescent="0.2">
      <c r="A26" s="19" t="s">
        <v>36</v>
      </c>
      <c r="B26">
        <f>[3]original_data!B31</f>
        <v>7.2</v>
      </c>
      <c r="C26">
        <f>[3]original_data!C31</f>
        <v>7.4</v>
      </c>
      <c r="D26">
        <f>[3]original_data!D31</f>
        <v>8</v>
      </c>
      <c r="E26">
        <f>[3]original_data!E31</f>
        <v>7.8</v>
      </c>
      <c r="F26">
        <f>[3]original_data!F31</f>
        <v>8.1</v>
      </c>
      <c r="G26">
        <f>[3]original_data!G31</f>
        <v>7.8</v>
      </c>
      <c r="H26">
        <f>[3]original_data!H31</f>
        <v>8.1</v>
      </c>
      <c r="I26">
        <f>[3]original_data!I31</f>
        <v>8.3000000000000007</v>
      </c>
      <c r="J26">
        <f>[3]original_data!J31</f>
        <v>8</v>
      </c>
      <c r="K26">
        <f>[3]original_data!K31</f>
        <v>7.7</v>
      </c>
      <c r="L26">
        <f>[3]original_data!L31</f>
        <v>7.5</v>
      </c>
      <c r="M26">
        <f>[3]original_data!M31</f>
        <v>7.6</v>
      </c>
      <c r="N26">
        <f>[3]original_data!N31</f>
        <v>7.7</v>
      </c>
      <c r="O26">
        <f>[3]original_data!O31</f>
        <v>7.8</v>
      </c>
      <c r="P26">
        <f>[3]original_data!P31</f>
        <v>7.5</v>
      </c>
    </row>
    <row r="27" spans="1:16" x14ac:dyDescent="0.2">
      <c r="A27" s="19" t="s">
        <v>37</v>
      </c>
      <c r="B27">
        <f>[3]original_data!B32</f>
        <v>2</v>
      </c>
      <c r="C27">
        <f>[3]original_data!C32</f>
        <v>2</v>
      </c>
      <c r="D27">
        <f>[3]original_data!D32</f>
        <v>2.1</v>
      </c>
      <c r="E27">
        <f>[3]original_data!E32</f>
        <v>1.9</v>
      </c>
      <c r="F27">
        <f>[3]original_data!F32</f>
        <v>1.6</v>
      </c>
      <c r="G27">
        <f>[3]original_data!G32</f>
        <v>1.9</v>
      </c>
      <c r="H27">
        <f>[3]original_data!H32</f>
        <v>2</v>
      </c>
      <c r="I27">
        <f>[3]original_data!I32</f>
        <v>2.1</v>
      </c>
      <c r="J27">
        <f>[3]original_data!J32</f>
        <v>1.8</v>
      </c>
      <c r="K27">
        <f>[3]original_data!K32</f>
        <v>1.5</v>
      </c>
      <c r="L27">
        <f>[3]original_data!L32</f>
        <v>1.3</v>
      </c>
      <c r="M27">
        <f>[3]original_data!M32</f>
        <v>1.3294427339845811</v>
      </c>
      <c r="N27">
        <f>[3]original_data!N32</f>
        <v>1.4</v>
      </c>
      <c r="O27">
        <f>[3]original_data!O32</f>
        <v>1.3855744864048962</v>
      </c>
      <c r="P27">
        <f>[3]original_data!P32</f>
        <v>1.3</v>
      </c>
    </row>
    <row r="28" spans="1:16" x14ac:dyDescent="0.2">
      <c r="A28" s="19" t="s">
        <v>38</v>
      </c>
      <c r="B28">
        <f>[3]original_data!B33</f>
        <v>8.1999999999999993</v>
      </c>
      <c r="C28">
        <f>[3]original_data!C33</f>
        <v>8.6999999999999993</v>
      </c>
      <c r="D28">
        <f>[3]original_data!D33</f>
        <v>8.9</v>
      </c>
      <c r="E28">
        <f>[3]original_data!E33</f>
        <v>8.8000000000000007</v>
      </c>
      <c r="F28">
        <f>[3]original_data!F33</f>
        <v>8.6</v>
      </c>
      <c r="G28">
        <f>[3]original_data!G33</f>
        <v>8.5</v>
      </c>
      <c r="H28">
        <f>[3]original_data!H33</f>
        <v>8.6</v>
      </c>
      <c r="I28">
        <f>[3]original_data!I33</f>
        <v>9.5</v>
      </c>
      <c r="J28">
        <f>[3]original_data!J33</f>
        <v>10</v>
      </c>
      <c r="K28">
        <f>[3]original_data!K33</f>
        <v>9.9</v>
      </c>
      <c r="L28">
        <f>[3]original_data!L33</f>
        <v>9.6999999999999993</v>
      </c>
      <c r="M28">
        <f>[3]original_data!M33</f>
        <v>9.3999999999999986</v>
      </c>
      <c r="N28">
        <f>[3]original_data!N33</f>
        <v>9.5</v>
      </c>
      <c r="O28">
        <f>[3]original_data!O33</f>
        <v>9.1999999999999993</v>
      </c>
      <c r="P28">
        <f>[3]original_data!P33</f>
        <v>9.3000000000000007</v>
      </c>
    </row>
    <row r="29" spans="1:16" x14ac:dyDescent="0.2">
      <c r="A29" s="19" t="s">
        <v>39</v>
      </c>
      <c r="B29">
        <f>[3]original_data!B34</f>
        <v>9.1999999999999993</v>
      </c>
      <c r="C29">
        <f>[3]original_data!C34</f>
        <v>9.5</v>
      </c>
      <c r="D29">
        <f>[3]original_data!D34</f>
        <v>9.5</v>
      </c>
      <c r="E29">
        <f>[3]original_data!E34</f>
        <v>9.6</v>
      </c>
      <c r="F29">
        <f>[3]original_data!F34</f>
        <v>9.3000000000000007</v>
      </c>
      <c r="G29">
        <f>[3]original_data!G34</f>
        <v>9.3000000000000007</v>
      </c>
      <c r="H29">
        <f>[3]original_data!H34</f>
        <v>9.8000000000000007</v>
      </c>
      <c r="I29">
        <f>[3]original_data!I34</f>
        <v>9.5</v>
      </c>
      <c r="J29">
        <f>[3]original_data!J34</f>
        <v>9.4</v>
      </c>
      <c r="K29">
        <f>[3]original_data!K34</f>
        <v>9.3000000000000007</v>
      </c>
      <c r="L29">
        <f>[3]original_data!L34</f>
        <v>9.1</v>
      </c>
      <c r="M29">
        <f>[3]original_data!M34</f>
        <v>8.7999999999999989</v>
      </c>
      <c r="N29">
        <f>[3]original_data!N34</f>
        <v>8.8000000000000007</v>
      </c>
      <c r="O29">
        <f>[3]original_data!O34</f>
        <v>8.5</v>
      </c>
      <c r="P29">
        <f>[3]original_data!P34</f>
        <v>8.1999999999999993</v>
      </c>
    </row>
    <row r="30" spans="1:16" x14ac:dyDescent="0.2">
      <c r="A30" s="19" t="s">
        <v>40</v>
      </c>
      <c r="B30">
        <f>[3]original_data!B35</f>
        <v>3.7</v>
      </c>
      <c r="C30">
        <f>[3]original_data!C35</f>
        <v>3.9</v>
      </c>
      <c r="D30">
        <f>[3]original_data!D35</f>
        <v>3.6</v>
      </c>
      <c r="E30">
        <f>[3]original_data!E35</f>
        <v>3.4</v>
      </c>
      <c r="F30">
        <f>[3]original_data!F35</f>
        <v>3.3</v>
      </c>
      <c r="G30">
        <f>[3]original_data!G35</f>
        <v>3.2</v>
      </c>
      <c r="H30">
        <f>[3]original_data!H35</f>
        <v>3.5</v>
      </c>
      <c r="I30">
        <f>[3]original_data!I35</f>
        <v>3.7</v>
      </c>
      <c r="J30">
        <f>[3]original_data!J35</f>
        <v>3.4</v>
      </c>
      <c r="K30">
        <f>[3]original_data!K35</f>
        <v>3.2</v>
      </c>
      <c r="L30">
        <f>[3]original_data!L35</f>
        <v>3</v>
      </c>
      <c r="M30">
        <f>[3]original_data!M35</f>
        <v>3.134211980136083</v>
      </c>
      <c r="N30">
        <f>[3]original_data!N35</f>
        <v>3.2</v>
      </c>
      <c r="O30">
        <f>[3]original_data!O35</f>
        <v>3.9</v>
      </c>
      <c r="P30">
        <f>[3]original_data!P35</f>
        <v>3.6</v>
      </c>
    </row>
    <row r="31" spans="1:16" x14ac:dyDescent="0.2">
      <c r="A31" s="19" t="s">
        <v>41</v>
      </c>
      <c r="B31">
        <f>[3]original_data!B36</f>
        <v>9</v>
      </c>
      <c r="C31">
        <f>[3]original_data!C36</f>
        <v>8.9</v>
      </c>
      <c r="D31">
        <f>[3]original_data!D36</f>
        <v>8.9</v>
      </c>
      <c r="E31">
        <f>[3]original_data!E36</f>
        <v>9</v>
      </c>
      <c r="F31">
        <f>[3]original_data!F36</f>
        <v>8.8000000000000007</v>
      </c>
      <c r="G31">
        <f>[3]original_data!G36</f>
        <v>8.6</v>
      </c>
      <c r="H31">
        <f>[3]original_data!H36</f>
        <v>9.4</v>
      </c>
      <c r="I31">
        <f>[3]original_data!I36</f>
        <v>9.1</v>
      </c>
      <c r="J31">
        <f>[3]original_data!J36</f>
        <v>9.1999999999999993</v>
      </c>
      <c r="K31">
        <f>[3]original_data!K36</f>
        <v>8.6999999999999993</v>
      </c>
      <c r="L31">
        <f>[3]original_data!L36</f>
        <v>8.5</v>
      </c>
      <c r="M31">
        <f>[3]original_data!M36</f>
        <v>8.5</v>
      </c>
      <c r="N31">
        <f>[3]original_data!N36</f>
        <v>8.8000000000000007</v>
      </c>
      <c r="O31">
        <f>[3]original_data!O36</f>
        <v>9.3000000000000007</v>
      </c>
      <c r="P31">
        <f>[3]original_data!P36</f>
        <v>9.6</v>
      </c>
    </row>
    <row r="32" spans="1:16" x14ac:dyDescent="0.2">
      <c r="A32" s="19" t="s">
        <v>42</v>
      </c>
      <c r="B32">
        <f>[3]original_data!B37</f>
        <v>7.4</v>
      </c>
      <c r="C32">
        <f>[3]original_data!C37</f>
        <v>7.2</v>
      </c>
      <c r="D32">
        <f>[3]original_data!D37</f>
        <v>7.2</v>
      </c>
      <c r="E32">
        <f>[3]original_data!E37</f>
        <v>6.9</v>
      </c>
      <c r="F32">
        <f>[3]original_data!F37</f>
        <v>7.2</v>
      </c>
      <c r="G32">
        <f>[3]original_data!G37</f>
        <v>7</v>
      </c>
      <c r="H32">
        <f>[3]original_data!H37</f>
        <v>7.3</v>
      </c>
      <c r="I32">
        <f>[3]original_data!I37</f>
        <v>7.1</v>
      </c>
      <c r="J32">
        <f>[3]original_data!J37</f>
        <v>7.3</v>
      </c>
      <c r="K32">
        <f>[3]original_data!K37</f>
        <v>7.2</v>
      </c>
      <c r="L32">
        <f>[3]original_data!L37</f>
        <v>7</v>
      </c>
      <c r="M32">
        <f>[3]original_data!M37</f>
        <v>6.7191347947168953</v>
      </c>
      <c r="N32">
        <f>[3]original_data!N37</f>
        <v>6.7</v>
      </c>
      <c r="O32">
        <f>[3]original_data!O37</f>
        <v>6.5015543487972876</v>
      </c>
      <c r="P32">
        <f>[3]original_data!P37</f>
        <v>6.8</v>
      </c>
    </row>
    <row r="33" spans="1:16" x14ac:dyDescent="0.2">
      <c r="A33" s="19" t="s">
        <v>43</v>
      </c>
      <c r="B33">
        <f>[3]original_data!B39</f>
        <v>8.9</v>
      </c>
      <c r="C33">
        <f>[3]original_data!C39</f>
        <v>8.9</v>
      </c>
      <c r="D33">
        <f>[3]original_data!D39</f>
        <v>9</v>
      </c>
      <c r="E33">
        <f>[3]original_data!E39</f>
        <v>9.4</v>
      </c>
      <c r="F33">
        <f>[3]original_data!F39</f>
        <v>9.1999999999999993</v>
      </c>
      <c r="G33">
        <f>[3]original_data!G39</f>
        <v>9.6999999999999993</v>
      </c>
      <c r="H33">
        <f>[3]original_data!H39</f>
        <v>9.8000000000000007</v>
      </c>
      <c r="I33">
        <f>[3]original_data!I39</f>
        <v>10</v>
      </c>
      <c r="J33">
        <f>[3]original_data!J39</f>
        <v>10</v>
      </c>
      <c r="K33">
        <f>[3]original_data!K39</f>
        <v>10</v>
      </c>
      <c r="L33">
        <f>[3]original_data!L39</f>
        <v>9.8000000000000007</v>
      </c>
      <c r="M33">
        <f>[3]original_data!M39</f>
        <v>9.8000000000000007</v>
      </c>
      <c r="N33">
        <f>[3]original_data!N39</f>
        <v>9.6</v>
      </c>
      <c r="O33">
        <f>[3]original_data!O39</f>
        <v>9.5488968237445455</v>
      </c>
      <c r="P33">
        <f>[3]original_data!P39</f>
        <v>9.1999999999999993</v>
      </c>
    </row>
    <row r="34" spans="1:16" x14ac:dyDescent="0.2">
      <c r="A34" s="19" t="s">
        <v>44</v>
      </c>
      <c r="B34">
        <f>[3]original_data!B40</f>
        <v>7.9</v>
      </c>
      <c r="C34">
        <f>[3]original_data!C40</f>
        <v>7.9</v>
      </c>
      <c r="D34">
        <f>[3]original_data!D40</f>
        <v>7.9</v>
      </c>
      <c r="E34">
        <f>[3]original_data!E40</f>
        <v>7.7</v>
      </c>
      <c r="F34">
        <f>[3]original_data!F40</f>
        <v>7.5</v>
      </c>
      <c r="G34">
        <f>[3]original_data!G40</f>
        <v>7.2</v>
      </c>
      <c r="H34">
        <f>[3]original_data!H40</f>
        <v>7.5</v>
      </c>
      <c r="I34">
        <f>[3]original_data!I40</f>
        <v>7.6</v>
      </c>
      <c r="J34">
        <f>[3]original_data!J40</f>
        <v>7.9</v>
      </c>
      <c r="K34">
        <f>[3]original_data!K40</f>
        <v>8.1999999999999993</v>
      </c>
      <c r="L34">
        <f>[3]original_data!L40</f>
        <v>8.5</v>
      </c>
      <c r="M34">
        <f>[3]original_data!M40</f>
        <v>8.508523809367782</v>
      </c>
      <c r="N34">
        <f>[3]original_data!N40</f>
        <v>8.4</v>
      </c>
      <c r="O34">
        <f>[3]original_data!O40</f>
        <v>8.1</v>
      </c>
      <c r="P34">
        <f>[3]original_data!P40</f>
        <v>7.8</v>
      </c>
    </row>
    <row r="35" spans="1:16" x14ac:dyDescent="0.2">
      <c r="A35" s="19" t="s">
        <v>45</v>
      </c>
      <c r="B35">
        <f>[3]original_data!B41</f>
        <v>3.5</v>
      </c>
      <c r="C35">
        <f>[3]original_data!C41</f>
        <v>3.5</v>
      </c>
      <c r="D35">
        <f>[3]original_data!D41</f>
        <v>3.5</v>
      </c>
      <c r="E35">
        <f>[3]original_data!E41</f>
        <v>3.3</v>
      </c>
      <c r="F35">
        <f>[3]original_data!F41</f>
        <v>3</v>
      </c>
      <c r="G35">
        <f>[3]original_data!G41</f>
        <v>2.7</v>
      </c>
      <c r="H35">
        <f>[3]original_data!H41</f>
        <v>2.4</v>
      </c>
      <c r="I35">
        <f>[3]original_data!I41</f>
        <v>2.2999999999999998</v>
      </c>
      <c r="J35">
        <f>[3]original_data!J41</f>
        <v>2.1</v>
      </c>
      <c r="K35">
        <f>[3]original_data!K41</f>
        <v>1.7</v>
      </c>
      <c r="L35">
        <f>[3]original_data!L41</f>
        <v>1.5</v>
      </c>
      <c r="M35">
        <f>[3]original_data!M41</f>
        <v>1.6399788618947513</v>
      </c>
      <c r="N35">
        <f>[3]original_data!N41</f>
        <v>1.5</v>
      </c>
      <c r="O35">
        <f>[3]original_data!O41</f>
        <v>1.2032561247959783</v>
      </c>
      <c r="P35">
        <f>[3]original_data!P41</f>
        <v>1.1000000000000001</v>
      </c>
    </row>
    <row r="36" spans="1:16" x14ac:dyDescent="0.2">
      <c r="A36" s="19" t="s">
        <v>46</v>
      </c>
      <c r="B36">
        <f>[3]original_data!B42</f>
        <v>9.1999999999999993</v>
      </c>
      <c r="C36">
        <f>[3]original_data!C42</f>
        <v>9</v>
      </c>
      <c r="D36">
        <f>[3]original_data!D42</f>
        <v>8.5</v>
      </c>
      <c r="E36">
        <f>[3]original_data!E42</f>
        <v>8.3000000000000007</v>
      </c>
      <c r="F36">
        <f>[3]original_data!F42</f>
        <v>8.6</v>
      </c>
      <c r="G36">
        <f>[3]original_data!G42</f>
        <v>8.3000000000000007</v>
      </c>
      <c r="H36">
        <f>[3]original_data!H42</f>
        <v>8.6</v>
      </c>
      <c r="I36">
        <f>[3]original_data!I42</f>
        <v>8.6999999999999993</v>
      </c>
      <c r="J36">
        <f>[3]original_data!J42</f>
        <v>7.9</v>
      </c>
      <c r="K36">
        <f>[3]original_data!K42</f>
        <v>8.1</v>
      </c>
      <c r="L36">
        <f>[3]original_data!L42</f>
        <v>7.9</v>
      </c>
      <c r="M36">
        <f>[3]original_data!M42</f>
        <v>7.6000000000000005</v>
      </c>
      <c r="N36">
        <f>[3]original_data!N42</f>
        <v>7.3</v>
      </c>
      <c r="O36">
        <f>[3]original_data!O42</f>
        <v>7</v>
      </c>
      <c r="P36">
        <f>[3]original_data!P42</f>
        <v>7.1</v>
      </c>
    </row>
    <row r="37" spans="1:16" x14ac:dyDescent="0.2">
      <c r="A37" s="19" t="s">
        <v>47</v>
      </c>
      <c r="B37">
        <f>[3]original_data!B43</f>
        <v>4.5</v>
      </c>
      <c r="C37">
        <f>[3]original_data!C43</f>
        <v>4.5</v>
      </c>
      <c r="D37">
        <f>[3]original_data!D43</f>
        <v>4.7</v>
      </c>
      <c r="E37">
        <f>[3]original_data!E43</f>
        <v>4.5</v>
      </c>
      <c r="F37">
        <f>[3]original_data!F43</f>
        <v>4.3</v>
      </c>
      <c r="G37">
        <f>[3]original_data!G43</f>
        <v>4.5999999999999996</v>
      </c>
      <c r="H37">
        <f>[3]original_data!H43</f>
        <v>4.7</v>
      </c>
      <c r="I37">
        <f>[3]original_data!I43</f>
        <v>4.4000000000000004</v>
      </c>
      <c r="J37">
        <f>[3]original_data!J43</f>
        <v>4.0999999999999996</v>
      </c>
      <c r="K37">
        <f>[3]original_data!K43</f>
        <v>3.8</v>
      </c>
      <c r="L37">
        <f>[3]original_data!L43</f>
        <v>3.6</v>
      </c>
      <c r="M37">
        <f>[3]original_data!M43</f>
        <v>3.3000000000000003</v>
      </c>
      <c r="N37">
        <f>[3]original_data!N43</f>
        <v>3.2</v>
      </c>
      <c r="O37">
        <f>[3]original_data!O43</f>
        <v>2.9000000000000004</v>
      </c>
      <c r="P37">
        <f>[3]original_data!P43</f>
        <v>2.6</v>
      </c>
    </row>
    <row r="38" spans="1:16" x14ac:dyDescent="0.2">
      <c r="A38" s="19" t="s">
        <v>48</v>
      </c>
      <c r="B38">
        <f>[3]original_data!B45</f>
        <v>3.5</v>
      </c>
      <c r="C38">
        <f>[3]original_data!C45</f>
        <v>3.5</v>
      </c>
      <c r="D38">
        <f>[3]original_data!D45</f>
        <v>3.8</v>
      </c>
      <c r="E38">
        <f>[3]original_data!E45</f>
        <v>3.6</v>
      </c>
      <c r="F38">
        <f>[3]original_data!F45</f>
        <v>3.3</v>
      </c>
      <c r="G38">
        <f>[3]original_data!G45</f>
        <v>3.3</v>
      </c>
      <c r="H38">
        <f>[3]original_data!H45</f>
        <v>3.3</v>
      </c>
      <c r="I38">
        <f>[3]original_data!I45</f>
        <v>3.6</v>
      </c>
      <c r="J38">
        <f>[3]original_data!J45</f>
        <v>3.3</v>
      </c>
      <c r="K38">
        <f>[3]original_data!K45</f>
        <v>3.2</v>
      </c>
      <c r="L38">
        <f>[3]original_data!L45</f>
        <v>3</v>
      </c>
      <c r="M38">
        <f>[3]original_data!M45</f>
        <v>2.9507750996749329</v>
      </c>
      <c r="N38">
        <f>[3]original_data!N45</f>
        <v>2.8</v>
      </c>
      <c r="O38">
        <f>[3]original_data!O45</f>
        <v>2.8521240305248421</v>
      </c>
      <c r="P38">
        <f>[3]original_data!P45</f>
        <v>2.7</v>
      </c>
    </row>
    <row r="39" spans="1:16" x14ac:dyDescent="0.2">
      <c r="A39" s="19" t="s">
        <v>243</v>
      </c>
      <c r="B39">
        <f>[3]original_data!B46</f>
        <v>3.5</v>
      </c>
      <c r="C39">
        <f>[3]original_data!C46</f>
        <v>3.5</v>
      </c>
      <c r="D39">
        <f>[3]original_data!D46</f>
        <v>3.5</v>
      </c>
      <c r="E39">
        <f>[3]original_data!E46</f>
        <v>3.3</v>
      </c>
      <c r="F39">
        <f>[3]original_data!F46</f>
        <v>3</v>
      </c>
      <c r="G39">
        <f>[3]original_data!G46</f>
        <v>2.7</v>
      </c>
      <c r="H39">
        <f>[3]original_data!H46</f>
        <v>2.4</v>
      </c>
      <c r="I39">
        <f>[3]original_data!I46</f>
        <v>2.4</v>
      </c>
      <c r="J39">
        <f>[3]original_data!J46</f>
        <v>2.1</v>
      </c>
      <c r="K39">
        <f>[3]original_data!K46</f>
        <v>2.6</v>
      </c>
      <c r="L39">
        <f>[3]original_data!L46</f>
        <v>2.4</v>
      </c>
      <c r="M39">
        <f>[3]original_data!M46</f>
        <v>2.2000000000000002</v>
      </c>
      <c r="N39">
        <f>[3]original_data!N46</f>
        <v>2.2000000000000002</v>
      </c>
      <c r="O39">
        <f>[3]original_data!O46</f>
        <v>2.1</v>
      </c>
      <c r="P39">
        <f>[3]original_data!P46</f>
        <v>2</v>
      </c>
    </row>
    <row r="40" spans="1:16" x14ac:dyDescent="0.2">
      <c r="A40" s="19" t="s">
        <v>50</v>
      </c>
      <c r="B40">
        <f>[3]original_data!B47</f>
        <v>1.5</v>
      </c>
      <c r="C40">
        <f>[3]original_data!C47</f>
        <v>1.5</v>
      </c>
      <c r="D40">
        <f>[3]original_data!D47</f>
        <v>1.5</v>
      </c>
      <c r="E40">
        <f>[3]original_data!E47</f>
        <v>1.3</v>
      </c>
      <c r="F40">
        <f>[3]original_data!F47</f>
        <v>1.3</v>
      </c>
      <c r="G40">
        <f>[3]original_data!G47</f>
        <v>1.5</v>
      </c>
      <c r="H40">
        <f>[3]original_data!H47</f>
        <v>1.7</v>
      </c>
      <c r="I40">
        <f>[3]original_data!I47</f>
        <v>1.6</v>
      </c>
      <c r="J40">
        <f>[3]original_data!J47</f>
        <v>1.3</v>
      </c>
      <c r="K40">
        <f>[3]original_data!K47</f>
        <v>1.7</v>
      </c>
      <c r="L40">
        <f>[3]original_data!L47</f>
        <v>1.5</v>
      </c>
      <c r="M40">
        <f>[3]original_data!M47</f>
        <v>1.2</v>
      </c>
      <c r="N40">
        <f>[3]original_data!N47</f>
        <v>1.7</v>
      </c>
      <c r="O40">
        <f>[3]original_data!O47</f>
        <v>1.4</v>
      </c>
      <c r="P40">
        <f>[3]original_data!P47</f>
        <v>0.9</v>
      </c>
    </row>
    <row r="41" spans="1:16" x14ac:dyDescent="0.2">
      <c r="A41" s="19" t="s">
        <v>51</v>
      </c>
      <c r="B41">
        <f>[3]original_data!B49</f>
        <v>7</v>
      </c>
      <c r="C41">
        <f>[3]original_data!C49</f>
        <v>7</v>
      </c>
      <c r="D41">
        <f>[3]original_data!D49</f>
        <v>6.7</v>
      </c>
      <c r="E41">
        <f>[3]original_data!E49</f>
        <v>6.5</v>
      </c>
      <c r="F41">
        <f>[3]original_data!F49</f>
        <v>6.3</v>
      </c>
      <c r="G41">
        <f>[3]original_data!G49</f>
        <v>6</v>
      </c>
      <c r="H41">
        <f>[3]original_data!H49</f>
        <v>5.7</v>
      </c>
      <c r="I41">
        <f>[3]original_data!I49</f>
        <v>5.8</v>
      </c>
      <c r="J41">
        <f>[3]original_data!J49</f>
        <v>5.5</v>
      </c>
      <c r="K41">
        <f>[3]original_data!K49</f>
        <v>6</v>
      </c>
      <c r="L41">
        <f>[3]original_data!L49</f>
        <v>5.8</v>
      </c>
      <c r="M41">
        <f>[3]original_data!M49</f>
        <v>5.6049063869761184</v>
      </c>
      <c r="N41">
        <f>[3]original_data!N49</f>
        <v>5.3</v>
      </c>
      <c r="O41">
        <f>[3]original_data!O49</f>
        <v>5</v>
      </c>
      <c r="P41">
        <f>[3]original_data!P49</f>
        <v>4.7</v>
      </c>
    </row>
    <row r="42" spans="1:16" x14ac:dyDescent="0.2">
      <c r="A42" s="19" t="s">
        <v>52</v>
      </c>
      <c r="B42">
        <f>[3]original_data!B50</f>
        <v>6.6</v>
      </c>
      <c r="C42">
        <f>[3]original_data!C50</f>
        <v>6.4</v>
      </c>
      <c r="D42">
        <f>[3]original_data!D50</f>
        <v>6</v>
      </c>
      <c r="E42">
        <f>[3]original_data!E50</f>
        <v>5.8</v>
      </c>
      <c r="F42">
        <f>[3]original_data!F50</f>
        <v>5.7</v>
      </c>
      <c r="G42">
        <f>[3]original_data!G50</f>
        <v>5.2</v>
      </c>
      <c r="H42">
        <f>[3]original_data!H50</f>
        <v>4.9000000000000004</v>
      </c>
      <c r="I42">
        <f>[3]original_data!I50</f>
        <v>5</v>
      </c>
      <c r="J42">
        <f>[3]original_data!J50</f>
        <v>5.0999999999999996</v>
      </c>
      <c r="K42">
        <f>[3]original_data!K50</f>
        <v>5.2</v>
      </c>
      <c r="L42">
        <f>[3]original_data!L50</f>
        <v>5</v>
      </c>
      <c r="M42">
        <f>[3]original_data!M50</f>
        <v>4.5</v>
      </c>
      <c r="N42">
        <f>[3]original_data!N50</f>
        <v>4.2</v>
      </c>
      <c r="O42">
        <f>[3]original_data!O50</f>
        <v>3.9000000000000004</v>
      </c>
      <c r="P42">
        <f>[3]original_data!P50</f>
        <v>4.2</v>
      </c>
    </row>
    <row r="43" spans="1:16" x14ac:dyDescent="0.2">
      <c r="A43" s="19" t="s">
        <v>188</v>
      </c>
      <c r="B43">
        <f>[3]original_data!B51</f>
        <v>8.5</v>
      </c>
      <c r="C43">
        <f>[3]original_data!C51</f>
        <v>8.5</v>
      </c>
      <c r="D43">
        <f>[3]original_data!D51</f>
        <v>8.4</v>
      </c>
      <c r="E43">
        <f>[3]original_data!E51</f>
        <v>8.1999999999999993</v>
      </c>
      <c r="F43">
        <f>[3]original_data!F51</f>
        <v>8.3000000000000007</v>
      </c>
      <c r="G43">
        <f>[3]original_data!G51</f>
        <v>9</v>
      </c>
      <c r="H43">
        <f>[3]original_data!H51</f>
        <v>9.6</v>
      </c>
      <c r="I43">
        <f>[3]original_data!I51</f>
        <v>9.6999999999999993</v>
      </c>
      <c r="J43">
        <f>[3]original_data!J51</f>
        <v>9.8000000000000007</v>
      </c>
      <c r="K43">
        <f>[3]original_data!K51</f>
        <v>9.6999999999999993</v>
      </c>
      <c r="L43">
        <f>[3]original_data!L51</f>
        <v>9.8000000000000007</v>
      </c>
      <c r="M43">
        <f>[3]original_data!M51</f>
        <v>9.9</v>
      </c>
      <c r="N43">
        <f>[3]original_data!N51</f>
        <v>10</v>
      </c>
      <c r="O43">
        <f>[3]original_data!O51</f>
        <v>9.6999999999999993</v>
      </c>
      <c r="P43">
        <f>[3]original_data!P51</f>
        <v>9.8000000000000007</v>
      </c>
    </row>
    <row r="44" spans="1:16" x14ac:dyDescent="0.2">
      <c r="A44" s="19" t="s">
        <v>54</v>
      </c>
      <c r="B44">
        <f>[3]original_data!B52</f>
        <v>6.9</v>
      </c>
      <c r="C44">
        <f>[3]original_data!C52</f>
        <v>7</v>
      </c>
      <c r="D44">
        <f>[3]original_data!D52</f>
        <v>6.9</v>
      </c>
      <c r="E44">
        <f>[3]original_data!E52</f>
        <v>6.7</v>
      </c>
      <c r="F44">
        <f>[3]original_data!F52</f>
        <v>6.7</v>
      </c>
      <c r="G44">
        <f>[3]original_data!G52</f>
        <v>6.4</v>
      </c>
      <c r="H44">
        <f>[3]original_data!H52</f>
        <v>6.1</v>
      </c>
      <c r="I44">
        <f>[3]original_data!I52</f>
        <v>5.8</v>
      </c>
      <c r="J44">
        <f>[3]original_data!J52</f>
        <v>6.1</v>
      </c>
      <c r="K44">
        <f>[3]original_data!K52</f>
        <v>6.5</v>
      </c>
      <c r="L44">
        <f>[3]original_data!L52</f>
        <v>6.3</v>
      </c>
      <c r="M44">
        <f>[3]original_data!M52</f>
        <v>6</v>
      </c>
      <c r="N44">
        <f>[3]original_data!N52</f>
        <v>5.7</v>
      </c>
      <c r="O44">
        <f>[3]original_data!O52</f>
        <v>5.4</v>
      </c>
      <c r="P44">
        <f>[3]original_data!P52</f>
        <v>5.5</v>
      </c>
    </row>
    <row r="45" spans="1:16" x14ac:dyDescent="0.2">
      <c r="A45" s="19" t="s">
        <v>55</v>
      </c>
      <c r="B45">
        <f>[3]original_data!B55</f>
        <v>3.7</v>
      </c>
      <c r="C45">
        <f>[3]original_data!C55</f>
        <v>3.5</v>
      </c>
      <c r="D45">
        <f>[3]original_data!D55</f>
        <v>3.5</v>
      </c>
      <c r="E45">
        <f>[3]original_data!E55</f>
        <v>3.3</v>
      </c>
      <c r="F45">
        <f>[3]original_data!F55</f>
        <v>3</v>
      </c>
      <c r="G45">
        <f>[3]original_data!G55</f>
        <v>2.7</v>
      </c>
      <c r="H45">
        <f>[3]original_data!H55</f>
        <v>2.4</v>
      </c>
      <c r="I45">
        <f>[3]original_data!I55</f>
        <v>2.5</v>
      </c>
      <c r="J45">
        <f>[3]original_data!J55</f>
        <v>2</v>
      </c>
      <c r="K45">
        <f>[3]original_data!K55</f>
        <v>1.8</v>
      </c>
      <c r="L45">
        <f>[3]original_data!L55</f>
        <v>1.7</v>
      </c>
      <c r="M45">
        <f>[3]original_data!M55</f>
        <v>1.9140246915151313</v>
      </c>
      <c r="N45">
        <f>[3]original_data!N55</f>
        <v>1.7</v>
      </c>
      <c r="O45">
        <f>[3]original_data!O55</f>
        <v>1.4</v>
      </c>
      <c r="P45">
        <f>[3]original_data!P55</f>
        <v>1.3</v>
      </c>
    </row>
    <row r="46" spans="1:16" x14ac:dyDescent="0.2">
      <c r="A46" s="19" t="s">
        <v>56</v>
      </c>
      <c r="B46" t="e">
        <f>[3]original_data!B56</f>
        <v>#N/A</v>
      </c>
      <c r="C46" t="e">
        <f>[3]original_data!C56</f>
        <v>#N/A</v>
      </c>
      <c r="D46" t="e">
        <f>[3]original_data!D56</f>
        <v>#N/A</v>
      </c>
      <c r="E46" t="e">
        <f>[3]original_data!E56</f>
        <v>#N/A</v>
      </c>
      <c r="F46" t="e">
        <f>[3]original_data!F56</f>
        <v>#N/A</v>
      </c>
      <c r="G46" t="e">
        <f>[3]original_data!G56</f>
        <v>#N/A</v>
      </c>
      <c r="H46" t="e">
        <f>[3]original_data!H56</f>
        <v>#N/A</v>
      </c>
      <c r="I46" t="e">
        <f>[3]original_data!I56</f>
        <v>#N/A</v>
      </c>
      <c r="J46" t="e">
        <f>[3]original_data!J56</f>
        <v>#N/A</v>
      </c>
      <c r="K46" t="e">
        <f>[3]original_data!K56</f>
        <v>#N/A</v>
      </c>
      <c r="L46" t="e">
        <f>[3]original_data!L56</f>
        <v>#N/A</v>
      </c>
      <c r="M46" t="e">
        <f>[3]original_data!M56</f>
        <v>#N/A</v>
      </c>
      <c r="N46">
        <f>[3]original_data!N56</f>
        <v>8.8000000000000007</v>
      </c>
      <c r="O46" t="e">
        <f>[3]original_data!O56</f>
        <v>#N/A</v>
      </c>
      <c r="P46">
        <f>[3]original_data!P56</f>
        <v>8.1999999999999993</v>
      </c>
    </row>
    <row r="47" spans="1:16" x14ac:dyDescent="0.2">
      <c r="A47" s="19" t="s">
        <v>57</v>
      </c>
      <c r="B47">
        <f>[3]original_data!B57</f>
        <v>8.5</v>
      </c>
      <c r="C47">
        <f>[3]original_data!C57</f>
        <v>8.5</v>
      </c>
      <c r="D47">
        <f>[3]original_data!D57</f>
        <v>8.5</v>
      </c>
      <c r="E47">
        <f>[3]original_data!E57</f>
        <v>8.6999999999999993</v>
      </c>
      <c r="F47">
        <f>[3]original_data!F57</f>
        <v>8.5</v>
      </c>
      <c r="G47">
        <f>[3]original_data!G57</f>
        <v>8.6</v>
      </c>
      <c r="H47">
        <f>[3]original_data!H57</f>
        <v>8.6999999999999993</v>
      </c>
      <c r="I47">
        <f>[3]original_data!I57</f>
        <v>8</v>
      </c>
      <c r="J47">
        <f>[3]original_data!J57</f>
        <v>8.5</v>
      </c>
      <c r="K47">
        <f>[3]original_data!K57</f>
        <v>8.5</v>
      </c>
      <c r="L47">
        <f>[3]original_data!L57</f>
        <v>9</v>
      </c>
      <c r="M47">
        <f>[3]original_data!M57</f>
        <v>8.6999999999999993</v>
      </c>
      <c r="N47">
        <f>[3]original_data!N57</f>
        <v>8.1999999999999993</v>
      </c>
      <c r="O47">
        <f>[3]original_data!O57</f>
        <v>7.8999999999999995</v>
      </c>
      <c r="P47">
        <f>[3]original_data!P57</f>
        <v>8.4</v>
      </c>
    </row>
    <row r="48" spans="1:16" x14ac:dyDescent="0.2">
      <c r="A48" s="19" t="s">
        <v>58</v>
      </c>
      <c r="B48">
        <f>[3]original_data!B58</f>
        <v>5.9</v>
      </c>
      <c r="C48">
        <f>[3]original_data!C58</f>
        <v>5.9</v>
      </c>
      <c r="D48">
        <f>[3]original_data!D58</f>
        <v>6.1</v>
      </c>
      <c r="E48">
        <f>[3]original_data!E58</f>
        <v>6.7</v>
      </c>
      <c r="F48">
        <f>[3]original_data!F58</f>
        <v>6.5</v>
      </c>
      <c r="G48">
        <f>[3]original_data!G58</f>
        <v>7</v>
      </c>
      <c r="H48">
        <f>[3]original_data!H58</f>
        <v>7.3</v>
      </c>
      <c r="I48">
        <f>[3]original_data!I58</f>
        <v>7.2</v>
      </c>
      <c r="J48">
        <f>[3]original_data!J58</f>
        <v>6.9</v>
      </c>
      <c r="K48">
        <f>[3]original_data!K58</f>
        <v>6.6</v>
      </c>
      <c r="L48">
        <f>[3]original_data!L58</f>
        <v>6.9</v>
      </c>
      <c r="M48">
        <f>[3]original_data!M58</f>
        <v>6.6000000000000005</v>
      </c>
      <c r="N48">
        <f>[3]original_data!N58</f>
        <v>6.3</v>
      </c>
      <c r="O48">
        <f>[3]original_data!O58</f>
        <v>6</v>
      </c>
      <c r="P48">
        <f>[3]original_data!P58</f>
        <v>5.7</v>
      </c>
    </row>
    <row r="49" spans="1:16" x14ac:dyDescent="0.2">
      <c r="A49" s="19" t="s">
        <v>59</v>
      </c>
      <c r="B49">
        <f>[3]original_data!B59</f>
        <v>1.5</v>
      </c>
      <c r="C49">
        <f>[3]original_data!C59</f>
        <v>1.5</v>
      </c>
      <c r="D49">
        <f>[3]original_data!D59</f>
        <v>1.7</v>
      </c>
      <c r="E49">
        <f>[3]original_data!E59</f>
        <v>1.5</v>
      </c>
      <c r="F49">
        <f>[3]original_data!F59</f>
        <v>1.1000000000000001</v>
      </c>
      <c r="G49">
        <f>[3]original_data!G59</f>
        <v>1.4</v>
      </c>
      <c r="H49">
        <f>[3]original_data!H59</f>
        <v>1.1000000000000001</v>
      </c>
      <c r="I49">
        <f>[3]original_data!I59</f>
        <v>1.2</v>
      </c>
      <c r="J49">
        <f>[3]original_data!J59</f>
        <v>0.9</v>
      </c>
      <c r="K49">
        <f>[3]original_data!K59</f>
        <v>1</v>
      </c>
      <c r="L49">
        <f>[3]original_data!L59</f>
        <v>1</v>
      </c>
      <c r="M49">
        <f>[3]original_data!M59</f>
        <v>0.7</v>
      </c>
      <c r="N49">
        <f>[3]original_data!N59</f>
        <v>0.7</v>
      </c>
      <c r="O49">
        <f>[3]original_data!O59</f>
        <v>0.5</v>
      </c>
      <c r="P49">
        <f>[3]original_data!P59</f>
        <v>0.5</v>
      </c>
    </row>
    <row r="50" spans="1:16" x14ac:dyDescent="0.2">
      <c r="A50" s="19" t="s">
        <v>60</v>
      </c>
      <c r="B50">
        <f>[3]original_data!B60</f>
        <v>3.2</v>
      </c>
      <c r="C50">
        <f>[3]original_data!C60</f>
        <v>3.2</v>
      </c>
      <c r="D50">
        <f>[3]original_data!D60</f>
        <v>2.9</v>
      </c>
      <c r="E50">
        <f>[3]original_data!E60</f>
        <v>2.7</v>
      </c>
      <c r="F50">
        <f>[3]original_data!F60</f>
        <v>2.5</v>
      </c>
      <c r="G50">
        <f>[3]original_data!G60</f>
        <v>2.7</v>
      </c>
      <c r="H50">
        <f>[3]original_data!H60</f>
        <v>2.4</v>
      </c>
      <c r="I50">
        <f>[3]original_data!I60</f>
        <v>2.2000000000000002</v>
      </c>
      <c r="J50">
        <f>[3]original_data!J60</f>
        <v>2.2999999999999998</v>
      </c>
      <c r="K50">
        <f>[3]original_data!K60</f>
        <v>2.2999999999999998</v>
      </c>
      <c r="L50">
        <f>[3]original_data!L60</f>
        <v>2.1</v>
      </c>
      <c r="M50">
        <f>[3]original_data!M60</f>
        <v>1.8884204594381027</v>
      </c>
      <c r="N50">
        <f>[3]original_data!N60</f>
        <v>1.6</v>
      </c>
      <c r="O50">
        <f>[3]original_data!O60</f>
        <v>1.3205953732088913</v>
      </c>
      <c r="P50">
        <f>[3]original_data!P60</f>
        <v>1.2</v>
      </c>
    </row>
    <row r="51" spans="1:16" x14ac:dyDescent="0.2">
      <c r="A51" s="19" t="s">
        <v>61</v>
      </c>
      <c r="B51">
        <f>[3]original_data!B61</f>
        <v>6.7</v>
      </c>
      <c r="C51">
        <f>[3]original_data!C61</f>
        <v>6.5</v>
      </c>
      <c r="D51">
        <f>[3]original_data!D61</f>
        <v>6.3</v>
      </c>
      <c r="E51">
        <f>[3]original_data!E61</f>
        <v>6.4</v>
      </c>
      <c r="F51">
        <f>[3]original_data!F61</f>
        <v>6.7</v>
      </c>
      <c r="G51">
        <f>[3]original_data!G61</f>
        <v>6.8</v>
      </c>
      <c r="H51">
        <f>[3]original_data!H61</f>
        <v>6.8</v>
      </c>
      <c r="I51">
        <f>[3]original_data!I61</f>
        <v>6.6</v>
      </c>
      <c r="J51">
        <f>[3]original_data!J61</f>
        <v>6.9</v>
      </c>
      <c r="K51">
        <f>[3]original_data!K61</f>
        <v>7.2</v>
      </c>
      <c r="L51">
        <f>[3]original_data!L61</f>
        <v>7.5</v>
      </c>
      <c r="M51">
        <f>[3]original_data!M61</f>
        <v>7.5299307792519894</v>
      </c>
      <c r="N51">
        <f>[3]original_data!N61</f>
        <v>7.4</v>
      </c>
      <c r="O51">
        <f>[3]original_data!O61</f>
        <v>7.2189235858576062</v>
      </c>
      <c r="P51">
        <f>[3]original_data!P61</f>
        <v>6.7</v>
      </c>
    </row>
    <row r="52" spans="1:16" x14ac:dyDescent="0.2">
      <c r="A52" s="19" t="s">
        <v>62</v>
      </c>
      <c r="B52">
        <f>[3]original_data!B62</f>
        <v>6.8</v>
      </c>
      <c r="C52">
        <f>[3]original_data!C62</f>
        <v>6.8</v>
      </c>
      <c r="D52">
        <f>[3]original_data!D62</f>
        <v>6.9</v>
      </c>
      <c r="E52">
        <f>[3]original_data!E62</f>
        <v>7.4</v>
      </c>
      <c r="F52">
        <f>[3]original_data!F62</f>
        <v>7.5</v>
      </c>
      <c r="G52">
        <f>[3]original_data!G62</f>
        <v>7.5</v>
      </c>
      <c r="H52">
        <f>[3]original_data!H62</f>
        <v>8</v>
      </c>
      <c r="I52">
        <f>[3]original_data!I62</f>
        <v>8.3000000000000007</v>
      </c>
      <c r="J52">
        <f>[3]original_data!J62</f>
        <v>8.6</v>
      </c>
      <c r="K52">
        <f>[3]original_data!K62</f>
        <v>8.9</v>
      </c>
      <c r="L52">
        <f>[3]original_data!L62</f>
        <v>9.4</v>
      </c>
      <c r="M52">
        <f>[3]original_data!M62</f>
        <v>8.9</v>
      </c>
      <c r="N52">
        <f>[3]original_data!N62</f>
        <v>8.4</v>
      </c>
      <c r="O52">
        <f>[3]original_data!O62</f>
        <v>8.1</v>
      </c>
      <c r="P52">
        <f>[3]original_data!P62</f>
        <v>7.8</v>
      </c>
    </row>
    <row r="53" spans="1:16" x14ac:dyDescent="0.2">
      <c r="A53" s="19" t="s">
        <v>63</v>
      </c>
      <c r="B53">
        <f>[3]original_data!B63</f>
        <v>5.4</v>
      </c>
      <c r="C53">
        <f>[3]original_data!C63</f>
        <v>5.9</v>
      </c>
      <c r="D53">
        <f>[3]original_data!D63</f>
        <v>7.5</v>
      </c>
      <c r="E53">
        <f>[3]original_data!E63</f>
        <v>7.3</v>
      </c>
      <c r="F53">
        <f>[3]original_data!F63</f>
        <v>6.9</v>
      </c>
      <c r="G53">
        <f>[3]original_data!G63</f>
        <v>6.7</v>
      </c>
      <c r="H53">
        <f>[3]original_data!H63</f>
        <v>6.4</v>
      </c>
      <c r="I53">
        <f>[3]original_data!I63</f>
        <v>6.1</v>
      </c>
      <c r="J53">
        <f>[3]original_data!J63</f>
        <v>5.8</v>
      </c>
      <c r="K53">
        <f>[3]original_data!K63</f>
        <v>5.8</v>
      </c>
      <c r="L53">
        <f>[3]original_data!L63</f>
        <v>5.6</v>
      </c>
      <c r="M53">
        <f>[3]original_data!M63</f>
        <v>5.3</v>
      </c>
      <c r="N53">
        <f>[3]original_data!N63</f>
        <v>5</v>
      </c>
      <c r="O53">
        <f>[3]original_data!O63</f>
        <v>5.0999999999999996</v>
      </c>
      <c r="P53">
        <f>[3]original_data!P63</f>
        <v>4.8</v>
      </c>
    </row>
    <row r="54" spans="1:16" x14ac:dyDescent="0.2">
      <c r="A54" s="19" t="s">
        <v>64</v>
      </c>
      <c r="B54">
        <f>[3]original_data!B64</f>
        <v>2.9</v>
      </c>
      <c r="C54">
        <f>[3]original_data!C64</f>
        <v>2.7</v>
      </c>
      <c r="D54">
        <f>[3]original_data!D64</f>
        <v>2.5</v>
      </c>
      <c r="E54">
        <f>[3]original_data!E64</f>
        <v>2.2999999999999998</v>
      </c>
      <c r="F54">
        <f>[3]original_data!F64</f>
        <v>2</v>
      </c>
      <c r="G54">
        <f>[3]original_data!G64</f>
        <v>2</v>
      </c>
      <c r="H54">
        <f>[3]original_data!H64</f>
        <v>1.9</v>
      </c>
      <c r="I54">
        <f>[3]original_data!I64</f>
        <v>1.8</v>
      </c>
      <c r="J54">
        <f>[3]original_data!J64</f>
        <v>1.5</v>
      </c>
      <c r="K54">
        <f>[3]original_data!K64</f>
        <v>1.3</v>
      </c>
      <c r="L54">
        <f>[3]original_data!L64</f>
        <v>1.1000000000000001</v>
      </c>
      <c r="M54">
        <f>[3]original_data!M64</f>
        <v>0.8</v>
      </c>
      <c r="N54">
        <f>[3]original_data!N64</f>
        <v>0.8</v>
      </c>
      <c r="O54">
        <f>[3]original_data!O64</f>
        <v>0.84515621023527698</v>
      </c>
      <c r="P54">
        <f>[3]original_data!P64</f>
        <v>0.8</v>
      </c>
    </row>
    <row r="55" spans="1:16" x14ac:dyDescent="0.2">
      <c r="A55" s="19" t="s">
        <v>65</v>
      </c>
      <c r="B55">
        <f>[3]original_data!B65</f>
        <v>4.5</v>
      </c>
      <c r="C55">
        <f>[3]original_data!C65</f>
        <v>4.5</v>
      </c>
      <c r="D55">
        <f>[3]original_data!D65</f>
        <v>4.7</v>
      </c>
      <c r="E55">
        <f>[3]original_data!E65</f>
        <v>4.7</v>
      </c>
      <c r="F55">
        <f>[3]original_data!F65</f>
        <v>4.5</v>
      </c>
      <c r="G55">
        <f>[3]original_data!G65</f>
        <v>4.5</v>
      </c>
      <c r="H55">
        <f>[3]original_data!H65</f>
        <v>4.7</v>
      </c>
      <c r="I55">
        <f>[3]original_data!I65</f>
        <v>4.9000000000000004</v>
      </c>
      <c r="J55">
        <f>[3]original_data!J65</f>
        <v>5.2</v>
      </c>
      <c r="K55">
        <f>[3]original_data!K65</f>
        <v>5.3</v>
      </c>
      <c r="L55">
        <f>[3]original_data!L65</f>
        <v>5.0999999999999996</v>
      </c>
      <c r="M55">
        <f>[3]original_data!M65</f>
        <v>5.0300080485669021</v>
      </c>
      <c r="N55">
        <f>[3]original_data!N65</f>
        <v>5</v>
      </c>
      <c r="O55">
        <f>[3]original_data!O65</f>
        <v>4.7</v>
      </c>
      <c r="P55">
        <f>[3]original_data!P65</f>
        <v>4.4000000000000004</v>
      </c>
    </row>
    <row r="56" spans="1:16" x14ac:dyDescent="0.2">
      <c r="A56" s="19" t="s">
        <v>66</v>
      </c>
      <c r="B56">
        <f>[3]original_data!B66</f>
        <v>3.9</v>
      </c>
      <c r="C56">
        <f>[3]original_data!C66</f>
        <v>3.9</v>
      </c>
      <c r="D56">
        <f>[3]original_data!D66</f>
        <v>3.6</v>
      </c>
      <c r="E56">
        <f>[3]original_data!E66</f>
        <v>3.4</v>
      </c>
      <c r="F56">
        <f>[3]original_data!F66</f>
        <v>3.1</v>
      </c>
      <c r="G56">
        <f>[3]original_data!G66</f>
        <v>3.3</v>
      </c>
      <c r="H56">
        <f>[3]original_data!H66</f>
        <v>3</v>
      </c>
      <c r="I56">
        <f>[3]original_data!I66</f>
        <v>3.7</v>
      </c>
      <c r="J56">
        <f>[3]original_data!J66</f>
        <v>3.4</v>
      </c>
      <c r="K56">
        <f>[3]original_data!K66</f>
        <v>3.2</v>
      </c>
      <c r="L56">
        <f>[3]original_data!L66</f>
        <v>3.2</v>
      </c>
      <c r="M56">
        <f>[3]original_data!M66</f>
        <v>3.163557955419745</v>
      </c>
      <c r="N56">
        <f>[3]original_data!N66</f>
        <v>3.3</v>
      </c>
      <c r="O56">
        <f>[3]original_data!O66</f>
        <v>3</v>
      </c>
      <c r="P56">
        <f>[3]original_data!P66</f>
        <v>3.3</v>
      </c>
    </row>
    <row r="57" spans="1:16" x14ac:dyDescent="0.2">
      <c r="A57" s="19" t="s">
        <v>67</v>
      </c>
      <c r="B57">
        <f>[3]original_data!B68</f>
        <v>7.1</v>
      </c>
      <c r="C57">
        <f>[3]original_data!C68</f>
        <v>7.1</v>
      </c>
      <c r="D57">
        <f>[3]original_data!D68</f>
        <v>7</v>
      </c>
      <c r="E57">
        <f>[3]original_data!E68</f>
        <v>6.9</v>
      </c>
      <c r="F57">
        <f>[3]original_data!F68</f>
        <v>6.9</v>
      </c>
      <c r="G57">
        <f>[3]original_data!G68</f>
        <v>6.7</v>
      </c>
      <c r="H57">
        <f>[3]original_data!H68</f>
        <v>6.6</v>
      </c>
      <c r="I57">
        <f>[3]original_data!I68</f>
        <v>6.7</v>
      </c>
      <c r="J57">
        <f>[3]original_data!J68</f>
        <v>6.6</v>
      </c>
      <c r="K57">
        <f>[3]original_data!K68</f>
        <v>6.9</v>
      </c>
      <c r="L57">
        <f>[3]original_data!L68</f>
        <v>7.2</v>
      </c>
      <c r="M57">
        <f>[3]original_data!M68</f>
        <v>7.0955929488292657</v>
      </c>
      <c r="N57">
        <f>[3]original_data!N68</f>
        <v>7.3</v>
      </c>
      <c r="O57">
        <f>[3]original_data!O68</f>
        <v>7</v>
      </c>
      <c r="P57">
        <f>[3]original_data!P68</f>
        <v>7.2</v>
      </c>
    </row>
    <row r="58" spans="1:16" x14ac:dyDescent="0.2">
      <c r="A58" s="19" t="s">
        <v>68</v>
      </c>
      <c r="B58">
        <f>[3]original_data!B69</f>
        <v>8.6</v>
      </c>
      <c r="C58">
        <f>[3]original_data!C69</f>
        <v>8.9</v>
      </c>
      <c r="D58">
        <f>[3]original_data!D69</f>
        <v>9</v>
      </c>
      <c r="E58">
        <f>[3]original_data!E69</f>
        <v>9.5</v>
      </c>
      <c r="F58">
        <f>[3]original_data!F69</f>
        <v>9.1999999999999993</v>
      </c>
      <c r="G58">
        <f>[3]original_data!G69</f>
        <v>8.6999999999999993</v>
      </c>
      <c r="H58">
        <f>[3]original_data!H69</f>
        <v>8.4</v>
      </c>
      <c r="I58">
        <f>[3]original_data!I69</f>
        <v>8.5</v>
      </c>
      <c r="J58">
        <f>[3]original_data!J69</f>
        <v>8.1999999999999993</v>
      </c>
      <c r="K58">
        <f>[3]original_data!K69</f>
        <v>7.9</v>
      </c>
      <c r="L58">
        <f>[3]original_data!L69</f>
        <v>7.7</v>
      </c>
      <c r="M58">
        <f>[3]original_data!M69</f>
        <v>7.4</v>
      </c>
      <c r="N58">
        <f>[3]original_data!N69</f>
        <v>7.1</v>
      </c>
      <c r="O58">
        <f>[3]original_data!O69</f>
        <v>6.8</v>
      </c>
      <c r="P58">
        <f>[3]original_data!P69</f>
        <v>6.9</v>
      </c>
    </row>
    <row r="59" spans="1:16" x14ac:dyDescent="0.2">
      <c r="A59" s="19" t="s">
        <v>69</v>
      </c>
      <c r="B59">
        <f>[3]original_data!B72</f>
        <v>9.1</v>
      </c>
      <c r="C59">
        <f>[3]original_data!C72</f>
        <v>8.9</v>
      </c>
      <c r="D59">
        <f>[3]original_data!D72</f>
        <v>8.5</v>
      </c>
      <c r="E59">
        <f>[3]original_data!E72</f>
        <v>8.3000000000000007</v>
      </c>
      <c r="F59">
        <f>[3]original_data!F72</f>
        <v>8</v>
      </c>
      <c r="G59">
        <f>[3]original_data!G72</f>
        <v>7.7</v>
      </c>
      <c r="H59">
        <f>[3]original_data!H72</f>
        <v>7.6</v>
      </c>
      <c r="I59">
        <f>[3]original_data!I72</f>
        <v>7.5</v>
      </c>
      <c r="J59">
        <f>[3]original_data!J72</f>
        <v>7.4</v>
      </c>
      <c r="K59">
        <f>[3]original_data!K72</f>
        <v>7.7</v>
      </c>
      <c r="L59">
        <f>[3]original_data!L72</f>
        <v>7.6</v>
      </c>
      <c r="M59">
        <f>[3]original_data!M72</f>
        <v>7.4298893295325543</v>
      </c>
      <c r="N59">
        <f>[3]original_data!N72</f>
        <v>7.2</v>
      </c>
      <c r="O59">
        <f>[3]original_data!O72</f>
        <v>6.9</v>
      </c>
      <c r="P59">
        <f>[3]original_data!P72</f>
        <v>7.1</v>
      </c>
    </row>
    <row r="60" spans="1:16" x14ac:dyDescent="0.2">
      <c r="A60" s="19" t="s">
        <v>70</v>
      </c>
      <c r="B60">
        <f>[3]original_data!B73</f>
        <v>5.8</v>
      </c>
      <c r="C60">
        <f>[3]original_data!C73</f>
        <v>6.1</v>
      </c>
      <c r="D60">
        <f>[3]original_data!D73</f>
        <v>6.3</v>
      </c>
      <c r="E60">
        <f>[3]original_data!E73</f>
        <v>6.3</v>
      </c>
      <c r="F60">
        <f>[3]original_data!F73</f>
        <v>6.3</v>
      </c>
      <c r="G60">
        <f>[3]original_data!G73</f>
        <v>6.2</v>
      </c>
      <c r="H60">
        <f>[3]original_data!H73</f>
        <v>6.3</v>
      </c>
      <c r="I60">
        <f>[3]original_data!I73</f>
        <v>6</v>
      </c>
      <c r="J60">
        <f>[3]original_data!J73</f>
        <v>6.3</v>
      </c>
      <c r="K60">
        <f>[3]original_data!K73</f>
        <v>6.6</v>
      </c>
      <c r="L60">
        <f>[3]original_data!L73</f>
        <v>6.9</v>
      </c>
      <c r="M60">
        <f>[3]original_data!M73</f>
        <v>6.763795459686599</v>
      </c>
      <c r="N60">
        <f>[3]original_data!N73</f>
        <v>6.9</v>
      </c>
      <c r="O60">
        <f>[3]original_data!O73</f>
        <v>6.881948100004684</v>
      </c>
      <c r="P60">
        <f>[3]original_data!P73</f>
        <v>7.2</v>
      </c>
    </row>
    <row r="61" spans="1:16" x14ac:dyDescent="0.2">
      <c r="A61" s="19" t="s">
        <v>71</v>
      </c>
      <c r="B61">
        <f>[3]original_data!B74</f>
        <v>4</v>
      </c>
      <c r="C61">
        <f>[3]original_data!C74</f>
        <v>4</v>
      </c>
      <c r="D61">
        <f>[3]original_data!D74</f>
        <v>3.5</v>
      </c>
      <c r="E61">
        <f>[3]original_data!E74</f>
        <v>3.3</v>
      </c>
      <c r="F61">
        <f>[3]original_data!F74</f>
        <v>3</v>
      </c>
      <c r="G61">
        <f>[3]original_data!G74</f>
        <v>3.2</v>
      </c>
      <c r="H61">
        <f>[3]original_data!H74</f>
        <v>3.4</v>
      </c>
      <c r="I61">
        <f>[3]original_data!I74</f>
        <v>4.0999999999999996</v>
      </c>
      <c r="J61">
        <f>[3]original_data!J74</f>
        <v>4.5</v>
      </c>
      <c r="K61">
        <f>[3]original_data!K74</f>
        <v>4.9000000000000004</v>
      </c>
      <c r="L61">
        <f>[3]original_data!L74</f>
        <v>5.2</v>
      </c>
      <c r="M61">
        <f>[3]original_data!M74</f>
        <v>5.2</v>
      </c>
      <c r="N61">
        <f>[3]original_data!N74</f>
        <v>5.3</v>
      </c>
      <c r="O61">
        <f>[3]original_data!O74</f>
        <v>5</v>
      </c>
      <c r="P61">
        <f>[3]original_data!P74</f>
        <v>5.3</v>
      </c>
    </row>
    <row r="62" spans="1:16" x14ac:dyDescent="0.2">
      <c r="A62" s="19" t="s">
        <v>72</v>
      </c>
      <c r="B62">
        <f>[3]original_data!B75</f>
        <v>2.1</v>
      </c>
      <c r="C62">
        <f>[3]original_data!C75</f>
        <v>2.1</v>
      </c>
      <c r="D62">
        <f>[3]original_data!D75</f>
        <v>2.1</v>
      </c>
      <c r="E62">
        <f>[3]original_data!E75</f>
        <v>1.9</v>
      </c>
      <c r="F62">
        <f>[3]original_data!F75</f>
        <v>1.6</v>
      </c>
      <c r="G62">
        <f>[3]original_data!G75</f>
        <v>1.6</v>
      </c>
      <c r="H62">
        <f>[3]original_data!H75</f>
        <v>1.3</v>
      </c>
      <c r="I62">
        <f>[3]original_data!I75</f>
        <v>1.4</v>
      </c>
      <c r="J62">
        <f>[3]original_data!J75</f>
        <v>1.1000000000000001</v>
      </c>
      <c r="K62">
        <f>[3]original_data!K75</f>
        <v>1</v>
      </c>
      <c r="L62">
        <f>[3]original_data!L75</f>
        <v>1</v>
      </c>
      <c r="M62">
        <f>[3]original_data!M75</f>
        <v>0.8</v>
      </c>
      <c r="N62">
        <f>[3]original_data!N75</f>
        <v>1</v>
      </c>
      <c r="O62">
        <f>[3]original_data!O75</f>
        <v>0.7</v>
      </c>
      <c r="P62">
        <f>[3]original_data!P75</f>
        <v>0.5</v>
      </c>
    </row>
    <row r="63" spans="1:16" x14ac:dyDescent="0.2">
      <c r="A63" s="19" t="s">
        <v>73</v>
      </c>
      <c r="B63">
        <f>[3]original_data!B76</f>
        <v>5.4</v>
      </c>
      <c r="C63">
        <f>[3]original_data!C76</f>
        <v>6</v>
      </c>
      <c r="D63">
        <f>[3]original_data!D76</f>
        <v>6</v>
      </c>
      <c r="E63">
        <f>[3]original_data!E76</f>
        <v>6.1</v>
      </c>
      <c r="F63">
        <f>[3]original_data!F76</f>
        <v>5.9</v>
      </c>
      <c r="G63">
        <f>[3]original_data!G76</f>
        <v>5.8</v>
      </c>
      <c r="H63">
        <f>[3]original_data!H76</f>
        <v>5.9</v>
      </c>
      <c r="I63">
        <f>[3]original_data!I76</f>
        <v>5.6</v>
      </c>
      <c r="J63">
        <f>[3]original_data!J76</f>
        <v>5.9</v>
      </c>
      <c r="K63">
        <f>[3]original_data!K76</f>
        <v>6.2</v>
      </c>
      <c r="L63">
        <f>[3]original_data!L76</f>
        <v>6</v>
      </c>
      <c r="M63">
        <f>[3]original_data!M76</f>
        <v>5.7732461461810445</v>
      </c>
      <c r="N63">
        <f>[3]original_data!N76</f>
        <v>5.6</v>
      </c>
      <c r="O63">
        <f>[3]original_data!O76</f>
        <v>7.6</v>
      </c>
      <c r="P63">
        <f>[3]original_data!P76</f>
        <v>7.7</v>
      </c>
    </row>
    <row r="64" spans="1:16" x14ac:dyDescent="0.2">
      <c r="A64" s="19" t="s">
        <v>74</v>
      </c>
      <c r="B64">
        <f>[3]original_data!B77</f>
        <v>7</v>
      </c>
      <c r="C64">
        <f>[3]original_data!C77</f>
        <v>6.8</v>
      </c>
      <c r="D64">
        <f>[3]original_data!D77</f>
        <v>6.7</v>
      </c>
      <c r="E64">
        <f>[3]original_data!E77</f>
        <v>6.5</v>
      </c>
      <c r="F64">
        <f>[3]original_data!F77</f>
        <v>6.3</v>
      </c>
      <c r="G64">
        <f>[3]original_data!G77</f>
        <v>6.8</v>
      </c>
      <c r="H64">
        <f>[3]original_data!H77</f>
        <v>6.5</v>
      </c>
      <c r="I64">
        <f>[3]original_data!I77</f>
        <v>6.2</v>
      </c>
      <c r="J64">
        <f>[3]original_data!J77</f>
        <v>6.8</v>
      </c>
      <c r="K64">
        <f>[3]original_data!K77</f>
        <v>7.4</v>
      </c>
      <c r="L64">
        <f>[3]original_data!L77</f>
        <v>7.2</v>
      </c>
      <c r="M64">
        <f>[3]original_data!M77</f>
        <v>7.3</v>
      </c>
      <c r="N64">
        <f>[3]original_data!N77</f>
        <v>7</v>
      </c>
      <c r="O64">
        <f>[3]original_data!O77</f>
        <v>6.7</v>
      </c>
      <c r="P64">
        <f>[3]original_data!P77</f>
        <v>6.4</v>
      </c>
    </row>
    <row r="65" spans="1:16" x14ac:dyDescent="0.2">
      <c r="A65" s="19" t="s">
        <v>190</v>
      </c>
      <c r="B65">
        <f>[3]original_data!B78</f>
        <v>8.6999999999999993</v>
      </c>
      <c r="C65">
        <f>[3]original_data!C78</f>
        <v>8.6999999999999993</v>
      </c>
      <c r="D65">
        <f>[3]original_data!D78</f>
        <v>8.9</v>
      </c>
      <c r="E65">
        <f>[3]original_data!E78</f>
        <v>9.4</v>
      </c>
      <c r="F65">
        <f>[3]original_data!F78</f>
        <v>9</v>
      </c>
      <c r="G65">
        <f>[3]original_data!G78</f>
        <v>8.9</v>
      </c>
      <c r="H65">
        <f>[3]original_data!H78</f>
        <v>9.4</v>
      </c>
      <c r="I65">
        <f>[3]original_data!I78</f>
        <v>9.3000000000000007</v>
      </c>
      <c r="J65">
        <f>[3]original_data!J78</f>
        <v>9.3000000000000007</v>
      </c>
      <c r="K65">
        <f>[3]original_data!K78</f>
        <v>9.5</v>
      </c>
      <c r="L65">
        <f>[3]original_data!L78</f>
        <v>9.5</v>
      </c>
      <c r="M65">
        <f>[3]original_data!M78</f>
        <v>9.1999999999999993</v>
      </c>
      <c r="N65">
        <f>[3]original_data!N78</f>
        <v>8.9</v>
      </c>
      <c r="O65">
        <f>[3]original_data!O78</f>
        <v>9.2000000000000011</v>
      </c>
      <c r="P65">
        <f>[3]original_data!P78</f>
        <v>9.5</v>
      </c>
    </row>
    <row r="66" spans="1:16" x14ac:dyDescent="0.2">
      <c r="A66" s="19" t="s">
        <v>76</v>
      </c>
      <c r="B66">
        <f>[3]original_data!B79</f>
        <v>9.6999999999999993</v>
      </c>
      <c r="C66">
        <f>[3]original_data!C79</f>
        <v>9.6</v>
      </c>
      <c r="D66">
        <f>[3]original_data!D79</f>
        <v>9.3000000000000007</v>
      </c>
      <c r="E66">
        <f>[3]original_data!E79</f>
        <v>9.1</v>
      </c>
      <c r="F66">
        <f>[3]original_data!F79</f>
        <v>8.6</v>
      </c>
      <c r="G66">
        <f>[3]original_data!G79</f>
        <v>8.3000000000000007</v>
      </c>
      <c r="H66">
        <f>[3]original_data!H79</f>
        <v>8.6</v>
      </c>
      <c r="I66">
        <f>[3]original_data!I79</f>
        <v>8.6999999999999993</v>
      </c>
      <c r="J66">
        <f>[3]original_data!J79</f>
        <v>8.9</v>
      </c>
      <c r="K66">
        <f>[3]original_data!K79</f>
        <v>8.9</v>
      </c>
      <c r="L66">
        <f>[3]original_data!L79</f>
        <v>8.6999999999999993</v>
      </c>
      <c r="M66">
        <f>[3]original_data!M79</f>
        <v>8.3999999999999986</v>
      </c>
      <c r="N66">
        <f>[3]original_data!N79</f>
        <v>8.1</v>
      </c>
      <c r="O66">
        <f>[3]original_data!O79</f>
        <v>7.8215971739592476</v>
      </c>
      <c r="P66">
        <f>[3]original_data!P79</f>
        <v>8.1</v>
      </c>
    </row>
    <row r="67" spans="1:16" x14ac:dyDescent="0.2">
      <c r="A67" s="19" t="s">
        <v>77</v>
      </c>
      <c r="B67">
        <f>[3]original_data!B80</f>
        <v>1.5</v>
      </c>
      <c r="C67">
        <f>[3]original_data!C80</f>
        <v>1.5</v>
      </c>
      <c r="D67">
        <f>[3]original_data!D80</f>
        <v>1.5</v>
      </c>
      <c r="E67">
        <f>[3]original_data!E80</f>
        <v>1.5</v>
      </c>
      <c r="F67">
        <f>[3]original_data!F80</f>
        <v>1.2</v>
      </c>
      <c r="G67">
        <f>[3]original_data!G80</f>
        <v>1.3</v>
      </c>
      <c r="H67">
        <f>[3]original_data!H80</f>
        <v>1.3</v>
      </c>
      <c r="I67">
        <f>[3]original_data!I80</f>
        <v>1.2</v>
      </c>
      <c r="J67">
        <f>[3]original_data!J80</f>
        <v>1.2</v>
      </c>
      <c r="K67">
        <f>[3]original_data!K80</f>
        <v>1.1000000000000001</v>
      </c>
      <c r="L67">
        <f>[3]original_data!L80</f>
        <v>1.4</v>
      </c>
      <c r="M67">
        <f>[3]original_data!M80</f>
        <v>1.7</v>
      </c>
      <c r="N67">
        <f>[3]original_data!N80</f>
        <v>1.8</v>
      </c>
      <c r="O67">
        <f>[3]original_data!O80</f>
        <v>1.8284377265286156</v>
      </c>
      <c r="P67">
        <f>[3]original_data!P80</f>
        <v>1.6</v>
      </c>
    </row>
    <row r="68" spans="1:16" x14ac:dyDescent="0.2">
      <c r="A68" s="19" t="s">
        <v>176</v>
      </c>
      <c r="B68">
        <f>[3]original_data!B81</f>
        <v>7.4</v>
      </c>
      <c r="C68">
        <f>[3]original_data!C81</f>
        <v>7.9</v>
      </c>
      <c r="D68">
        <f>[3]original_data!D81</f>
        <v>8</v>
      </c>
      <c r="E68">
        <f>[3]original_data!E81</f>
        <v>7.8</v>
      </c>
      <c r="F68">
        <f>[3]original_data!F81</f>
        <v>7.9</v>
      </c>
      <c r="G68">
        <f>[3]original_data!G81</f>
        <v>7.9</v>
      </c>
      <c r="H68">
        <f>[3]original_data!H81</f>
        <v>7.6</v>
      </c>
      <c r="I68">
        <f>[3]original_data!I81</f>
        <v>7.1</v>
      </c>
      <c r="J68">
        <f>[3]original_data!J81</f>
        <v>7.4</v>
      </c>
      <c r="K68">
        <f>[3]original_data!K81</f>
        <v>7.7</v>
      </c>
      <c r="L68">
        <f>[3]original_data!L81</f>
        <v>7.5</v>
      </c>
      <c r="M68">
        <f>[3]original_data!M81</f>
        <v>7.2</v>
      </c>
      <c r="N68">
        <f>[3]original_data!N81</f>
        <v>6.9</v>
      </c>
      <c r="O68">
        <f>[3]original_data!O81</f>
        <v>6.6</v>
      </c>
      <c r="P68">
        <f>[3]original_data!P81</f>
        <v>2.9</v>
      </c>
    </row>
    <row r="69" spans="1:16" x14ac:dyDescent="0.2">
      <c r="A69" s="19" t="s">
        <v>79</v>
      </c>
      <c r="B69">
        <f>[3]original_data!B82</f>
        <v>1.8</v>
      </c>
      <c r="C69">
        <f>[3]original_data!C82</f>
        <v>2.1</v>
      </c>
      <c r="D69">
        <f>[3]original_data!D82</f>
        <v>2.6</v>
      </c>
      <c r="E69">
        <f>[3]original_data!E82</f>
        <v>3</v>
      </c>
      <c r="F69">
        <f>[3]original_data!F82</f>
        <v>3.1</v>
      </c>
      <c r="G69">
        <f>[3]original_data!G82</f>
        <v>3.2</v>
      </c>
      <c r="H69">
        <f>[3]original_data!H82</f>
        <v>2.9</v>
      </c>
      <c r="I69">
        <f>[3]original_data!I82</f>
        <v>2.8</v>
      </c>
      <c r="J69">
        <f>[3]original_data!J82</f>
        <v>2.5</v>
      </c>
      <c r="K69">
        <f>[3]original_data!K82</f>
        <v>2.2000000000000002</v>
      </c>
      <c r="L69">
        <f>[3]original_data!L82</f>
        <v>2</v>
      </c>
      <c r="M69">
        <f>[3]original_data!M82</f>
        <v>1.7</v>
      </c>
      <c r="N69">
        <f>[3]original_data!N82</f>
        <v>1.4</v>
      </c>
      <c r="O69">
        <f>[3]original_data!O82</f>
        <v>1.0999999999999999</v>
      </c>
      <c r="P69">
        <f>[3]original_data!P82</f>
        <v>0.9</v>
      </c>
    </row>
    <row r="70" spans="1:16" x14ac:dyDescent="0.2">
      <c r="A70" s="19" t="s">
        <v>80</v>
      </c>
      <c r="B70">
        <f>[3]original_data!B83</f>
        <v>5.4</v>
      </c>
      <c r="C70">
        <f>[3]original_data!C83</f>
        <v>5.4</v>
      </c>
      <c r="D70">
        <f>[3]original_data!D83</f>
        <v>5.7</v>
      </c>
      <c r="E70">
        <f>[3]original_data!E83</f>
        <v>5.5</v>
      </c>
      <c r="F70">
        <f>[3]original_data!F83</f>
        <v>5.3</v>
      </c>
      <c r="G70">
        <f>[3]original_data!G83</f>
        <v>5.2</v>
      </c>
      <c r="H70">
        <f>[3]original_data!H83</f>
        <v>5</v>
      </c>
      <c r="I70">
        <f>[3]original_data!I83</f>
        <v>5.0999999999999996</v>
      </c>
      <c r="J70">
        <f>[3]original_data!J83</f>
        <v>4.9000000000000004</v>
      </c>
      <c r="K70">
        <f>[3]original_data!K83</f>
        <v>5.2</v>
      </c>
      <c r="L70">
        <f>[3]original_data!L83</f>
        <v>5.5</v>
      </c>
      <c r="M70">
        <f>[3]original_data!M83</f>
        <v>5.8</v>
      </c>
      <c r="N70">
        <f>[3]original_data!N83</f>
        <v>5.6</v>
      </c>
      <c r="O70">
        <f>[3]original_data!O83</f>
        <v>5.5134243846263598</v>
      </c>
      <c r="P70">
        <f>[3]original_data!P83</f>
        <v>5.2</v>
      </c>
    </row>
    <row r="71" spans="1:16" x14ac:dyDescent="0.2">
      <c r="A71" s="19" t="s">
        <v>81</v>
      </c>
      <c r="B71">
        <f>[3]original_data!B84</f>
        <v>3.5</v>
      </c>
      <c r="C71">
        <f>[3]original_data!C84</f>
        <v>3.4</v>
      </c>
      <c r="D71">
        <f>[3]original_data!D84</f>
        <v>3.4</v>
      </c>
      <c r="E71">
        <f>[3]original_data!E84</f>
        <v>3.2</v>
      </c>
      <c r="F71">
        <f>[3]original_data!F84</f>
        <v>3</v>
      </c>
      <c r="G71">
        <f>[3]original_data!G84</f>
        <v>3.2</v>
      </c>
      <c r="H71">
        <f>[3]original_data!H84</f>
        <v>3</v>
      </c>
      <c r="I71">
        <f>[3]original_data!I84</f>
        <v>3.3</v>
      </c>
      <c r="J71">
        <f>[3]original_data!J84</f>
        <v>3.4</v>
      </c>
      <c r="K71">
        <f>[3]original_data!K84</f>
        <v>3.2</v>
      </c>
      <c r="L71">
        <f>[3]original_data!L84</f>
        <v>3</v>
      </c>
      <c r="M71">
        <f>[3]original_data!M84</f>
        <v>3.0748996672330575</v>
      </c>
      <c r="N71">
        <f>[3]original_data!N84</f>
        <v>3.2</v>
      </c>
      <c r="O71">
        <f>[3]original_data!O84</f>
        <v>3.2350089699859352</v>
      </c>
      <c r="P71">
        <f>[3]original_data!P84</f>
        <v>3</v>
      </c>
    </row>
    <row r="72" spans="1:16" x14ac:dyDescent="0.2">
      <c r="A72" s="19" t="s">
        <v>82</v>
      </c>
      <c r="B72">
        <f>[3]original_data!B85</f>
        <v>6.2</v>
      </c>
      <c r="C72">
        <f>[3]original_data!C85</f>
        <v>6.7</v>
      </c>
      <c r="D72">
        <f>[3]original_data!D85</f>
        <v>6.9</v>
      </c>
      <c r="E72">
        <f>[3]original_data!E85</f>
        <v>7</v>
      </c>
      <c r="F72">
        <f>[3]original_data!F85</f>
        <v>6.8</v>
      </c>
      <c r="G72">
        <f>[3]original_data!G85</f>
        <v>7.1</v>
      </c>
      <c r="H72">
        <f>[3]original_data!H85</f>
        <v>7.4</v>
      </c>
      <c r="I72">
        <f>[3]original_data!I85</f>
        <v>7.3</v>
      </c>
      <c r="J72">
        <f>[3]original_data!J85</f>
        <v>7.6</v>
      </c>
      <c r="K72">
        <f>[3]original_data!K85</f>
        <v>8</v>
      </c>
      <c r="L72">
        <f>[3]original_data!L85</f>
        <v>7.9</v>
      </c>
      <c r="M72">
        <f>[3]original_data!M85</f>
        <v>7.6529089850644514</v>
      </c>
      <c r="N72">
        <f>[3]original_data!N85</f>
        <v>7.4</v>
      </c>
      <c r="O72">
        <f>[3]original_data!O85</f>
        <v>7.1000000000000005</v>
      </c>
      <c r="P72">
        <f>[3]original_data!P85</f>
        <v>6.8</v>
      </c>
    </row>
    <row r="73" spans="1:16" x14ac:dyDescent="0.2">
      <c r="A73" s="19" t="s">
        <v>83</v>
      </c>
      <c r="B73">
        <f>[3]original_data!B86</f>
        <v>7</v>
      </c>
      <c r="C73">
        <f>[3]original_data!C86</f>
        <v>6.8</v>
      </c>
      <c r="D73">
        <f>[3]original_data!D86</f>
        <v>6.8</v>
      </c>
      <c r="E73">
        <f>[3]original_data!E86</f>
        <v>7.1</v>
      </c>
      <c r="F73">
        <f>[3]original_data!F86</f>
        <v>6.9</v>
      </c>
      <c r="G73">
        <f>[3]original_data!G86</f>
        <v>7.1</v>
      </c>
      <c r="H73">
        <f>[3]original_data!H86</f>
        <v>7.1</v>
      </c>
      <c r="I73">
        <f>[3]original_data!I86</f>
        <v>7.2</v>
      </c>
      <c r="J73">
        <f>[3]original_data!J86</f>
        <v>7.5</v>
      </c>
      <c r="K73">
        <f>[3]original_data!K86</f>
        <v>7.4</v>
      </c>
      <c r="L73">
        <f>[3]original_data!L86</f>
        <v>7.3</v>
      </c>
      <c r="M73">
        <f>[3]original_data!M86</f>
        <v>7</v>
      </c>
      <c r="N73">
        <f>[3]original_data!N86</f>
        <v>6.7</v>
      </c>
      <c r="O73">
        <f>[3]original_data!O86</f>
        <v>6.4</v>
      </c>
      <c r="P73">
        <f>[3]original_data!P86</f>
        <v>6.7</v>
      </c>
    </row>
    <row r="74" spans="1:16" x14ac:dyDescent="0.2">
      <c r="A74" s="19" t="s">
        <v>84</v>
      </c>
      <c r="B74">
        <f>[3]original_data!B87</f>
        <v>7</v>
      </c>
      <c r="C74">
        <f>[3]original_data!C87</f>
        <v>7.2</v>
      </c>
      <c r="D74">
        <f>[3]original_data!D87</f>
        <v>8.1999999999999993</v>
      </c>
      <c r="E74">
        <f>[3]original_data!E87</f>
        <v>8</v>
      </c>
      <c r="F74">
        <f>[3]original_data!F87</f>
        <v>7.7</v>
      </c>
      <c r="G74">
        <f>[3]original_data!G87</f>
        <v>7.4</v>
      </c>
      <c r="H74">
        <f>[3]original_data!H87</f>
        <v>7.1</v>
      </c>
      <c r="I74">
        <f>[3]original_data!I87</f>
        <v>6.8</v>
      </c>
      <c r="J74">
        <f>[3]original_data!J87</f>
        <v>6.5</v>
      </c>
      <c r="K74">
        <f>[3]original_data!K87</f>
        <v>7.2</v>
      </c>
      <c r="L74">
        <f>[3]original_data!L87</f>
        <v>7</v>
      </c>
      <c r="M74">
        <f>[3]original_data!M87</f>
        <v>7.3019488716434298</v>
      </c>
      <c r="N74">
        <f>[3]original_data!N87</f>
        <v>6.8</v>
      </c>
      <c r="O74">
        <f>[3]original_data!O87</f>
        <v>6.5</v>
      </c>
      <c r="P74">
        <f>[3]original_data!P87</f>
        <v>6.3</v>
      </c>
    </row>
    <row r="75" spans="1:16" x14ac:dyDescent="0.2">
      <c r="A75" s="19" t="s">
        <v>191</v>
      </c>
      <c r="B75">
        <f>[3]original_data!B151</f>
        <v>2.7</v>
      </c>
      <c r="C75">
        <f>[3]original_data!C151</f>
        <v>2.7</v>
      </c>
      <c r="D75">
        <f>[3]original_data!D151</f>
        <v>2.7</v>
      </c>
      <c r="E75">
        <f>[3]original_data!E151</f>
        <v>2.8</v>
      </c>
      <c r="F75">
        <f>[3]original_data!F151</f>
        <v>2.6</v>
      </c>
      <c r="G75">
        <f>[3]original_data!G151</f>
        <v>2.8</v>
      </c>
      <c r="H75">
        <f>[3]original_data!H151</f>
        <v>2.6</v>
      </c>
      <c r="I75">
        <f>[3]original_data!I151</f>
        <v>2.9</v>
      </c>
      <c r="J75">
        <f>[3]original_data!J151</f>
        <v>2.6</v>
      </c>
      <c r="K75">
        <f>[3]original_data!K151</f>
        <v>2.9</v>
      </c>
      <c r="L75">
        <f>[3]original_data!L151</f>
        <v>2.9</v>
      </c>
      <c r="M75">
        <f>[3]original_data!M151</f>
        <v>3.1583981226898326</v>
      </c>
      <c r="N75">
        <f>[3]original_data!N151</f>
        <v>3.2</v>
      </c>
      <c r="O75">
        <f>[3]original_data!O151</f>
        <v>3.0690605891966767</v>
      </c>
      <c r="P75">
        <f>[3]original_data!P151</f>
        <v>3.1</v>
      </c>
    </row>
    <row r="76" spans="1:16" x14ac:dyDescent="0.2">
      <c r="A76" s="19" t="s">
        <v>86</v>
      </c>
      <c r="B76">
        <f>[3]original_data!B88</f>
        <v>6.5</v>
      </c>
      <c r="C76">
        <f>[3]original_data!C88</f>
        <v>7</v>
      </c>
      <c r="D76">
        <f>[3]original_data!D88</f>
        <v>6.9</v>
      </c>
      <c r="E76">
        <f>[3]original_data!E88</f>
        <v>6.5</v>
      </c>
      <c r="F76">
        <f>[3]original_data!F88</f>
        <v>6.2</v>
      </c>
      <c r="G76">
        <f>[3]original_data!G88</f>
        <v>6.5</v>
      </c>
      <c r="H76">
        <f>[3]original_data!H88</f>
        <v>6.8</v>
      </c>
      <c r="I76">
        <f>[3]original_data!I88</f>
        <v>6.9</v>
      </c>
      <c r="J76">
        <f>[3]original_data!J88</f>
        <v>7.3</v>
      </c>
      <c r="K76">
        <f>[3]original_data!K88</f>
        <v>7.6</v>
      </c>
      <c r="L76">
        <f>[3]original_data!L88</f>
        <v>7.9</v>
      </c>
      <c r="M76">
        <f>[3]original_data!M88</f>
        <v>7.6000000000000005</v>
      </c>
      <c r="N76">
        <f>[3]original_data!N88</f>
        <v>7.3</v>
      </c>
      <c r="O76">
        <f>[3]original_data!O88</f>
        <v>7</v>
      </c>
      <c r="P76">
        <f>[3]original_data!P88</f>
        <v>7.2</v>
      </c>
    </row>
    <row r="77" spans="1:16" x14ac:dyDescent="0.2">
      <c r="A77" s="19" t="s">
        <v>177</v>
      </c>
      <c r="B77">
        <f>[3]original_data!B89</f>
        <v>7.9</v>
      </c>
      <c r="C77">
        <f>[3]original_data!C89</f>
        <v>7.9</v>
      </c>
      <c r="D77">
        <f>[3]original_data!D89</f>
        <v>7.6</v>
      </c>
      <c r="E77">
        <f>[3]original_data!E89</f>
        <v>7.6</v>
      </c>
      <c r="F77">
        <f>[3]original_data!F89</f>
        <v>8</v>
      </c>
      <c r="G77">
        <f>[3]original_data!G89</f>
        <v>7.8</v>
      </c>
      <c r="H77">
        <f>[3]original_data!H89</f>
        <v>7.6</v>
      </c>
      <c r="I77">
        <f>[3]original_data!I89</f>
        <v>7.3</v>
      </c>
      <c r="J77">
        <f>[3]original_data!J89</f>
        <v>7.2</v>
      </c>
      <c r="K77">
        <f>[3]original_data!K89</f>
        <v>7</v>
      </c>
      <c r="L77">
        <f>[3]original_data!L89</f>
        <v>7.5</v>
      </c>
      <c r="M77">
        <f>[3]original_data!M89</f>
        <v>7.2</v>
      </c>
      <c r="N77">
        <f>[3]original_data!N89</f>
        <v>6.9</v>
      </c>
      <c r="O77">
        <f>[3]original_data!O89</f>
        <v>6.6</v>
      </c>
      <c r="P77">
        <f>[3]original_data!P89</f>
        <v>6.3</v>
      </c>
    </row>
    <row r="78" spans="1:16" x14ac:dyDescent="0.2">
      <c r="A78" s="19" t="s">
        <v>192</v>
      </c>
      <c r="B78">
        <f>[3]original_data!B90</f>
        <v>8.5</v>
      </c>
      <c r="C78">
        <f>[3]original_data!C90</f>
        <v>8.9</v>
      </c>
      <c r="D78">
        <f>[3]original_data!D90</f>
        <v>8.5</v>
      </c>
      <c r="E78">
        <f>[3]original_data!E90</f>
        <v>8.6999999999999993</v>
      </c>
      <c r="F78">
        <f>[3]original_data!F90</f>
        <v>8.5</v>
      </c>
      <c r="G78">
        <f>[3]original_data!G90</f>
        <v>8.1999999999999993</v>
      </c>
      <c r="H78">
        <f>[3]original_data!H90</f>
        <v>8.3000000000000007</v>
      </c>
      <c r="I78">
        <f>[3]original_data!I90</f>
        <v>8</v>
      </c>
      <c r="J78">
        <f>[3]original_data!J90</f>
        <v>8.1</v>
      </c>
      <c r="K78">
        <f>[3]original_data!K90</f>
        <v>8.1</v>
      </c>
      <c r="L78">
        <f>[3]original_data!L90</f>
        <v>7.9</v>
      </c>
      <c r="M78">
        <f>[3]original_data!M90</f>
        <v>7.6000000000000005</v>
      </c>
      <c r="N78">
        <f>[3]original_data!N90</f>
        <v>7.3</v>
      </c>
      <c r="O78">
        <f>[3]original_data!O90</f>
        <v>7</v>
      </c>
      <c r="P78">
        <f>[3]original_data!P90</f>
        <v>6.9</v>
      </c>
    </row>
    <row r="79" spans="1:16" x14ac:dyDescent="0.2">
      <c r="A79" s="19" t="s">
        <v>88</v>
      </c>
      <c r="B79">
        <f>[3]original_data!B91</f>
        <v>3.8</v>
      </c>
      <c r="C79">
        <f>[3]original_data!C91</f>
        <v>3.8</v>
      </c>
      <c r="D79">
        <f>[3]original_data!D91</f>
        <v>3.7</v>
      </c>
      <c r="E79">
        <f>[3]original_data!E91</f>
        <v>3.5</v>
      </c>
      <c r="F79">
        <f>[3]original_data!F91</f>
        <v>3.6</v>
      </c>
      <c r="G79">
        <f>[3]original_data!G91</f>
        <v>3.5</v>
      </c>
      <c r="H79">
        <f>[3]original_data!H91</f>
        <v>3.2</v>
      </c>
      <c r="I79">
        <f>[3]original_data!I91</f>
        <v>3.3</v>
      </c>
      <c r="J79">
        <f>[3]original_data!J91</f>
        <v>3</v>
      </c>
      <c r="K79">
        <f>[3]original_data!K91</f>
        <v>2.8</v>
      </c>
      <c r="L79">
        <f>[3]original_data!L91</f>
        <v>2.8</v>
      </c>
      <c r="M79">
        <f>[3]original_data!M91</f>
        <v>2.825982371916365</v>
      </c>
      <c r="N79">
        <f>[3]original_data!N91</f>
        <v>3</v>
      </c>
      <c r="O79">
        <f>[3]original_data!O91</f>
        <v>2.7</v>
      </c>
      <c r="P79">
        <f>[3]original_data!P91</f>
        <v>2.4</v>
      </c>
    </row>
    <row r="80" spans="1:16" x14ac:dyDescent="0.2">
      <c r="A80" s="19" t="s">
        <v>89</v>
      </c>
      <c r="B80">
        <f>[3]original_data!B92</f>
        <v>7</v>
      </c>
      <c r="C80">
        <f>[3]original_data!C92</f>
        <v>7</v>
      </c>
      <c r="D80">
        <f>[3]original_data!D92</f>
        <v>6.9</v>
      </c>
      <c r="E80">
        <f>[3]original_data!E92</f>
        <v>6.8</v>
      </c>
      <c r="F80">
        <f>[3]original_data!F92</f>
        <v>6.6</v>
      </c>
      <c r="G80">
        <f>[3]original_data!G92</f>
        <v>6.5</v>
      </c>
      <c r="H80">
        <f>[3]original_data!H92</f>
        <v>6.8</v>
      </c>
      <c r="I80">
        <f>[3]original_data!I92</f>
        <v>6.8</v>
      </c>
      <c r="J80">
        <f>[3]original_data!J92</f>
        <v>7.2</v>
      </c>
      <c r="K80">
        <f>[3]original_data!K92</f>
        <v>7.4</v>
      </c>
      <c r="L80">
        <f>[3]original_data!L92</f>
        <v>7.4</v>
      </c>
      <c r="M80">
        <f>[3]original_data!M92</f>
        <v>7.2524676110143478</v>
      </c>
      <c r="N80">
        <f>[3]original_data!N92</f>
        <v>7.2</v>
      </c>
      <c r="O80">
        <f>[3]original_data!O92</f>
        <v>6.9</v>
      </c>
      <c r="P80">
        <f>[3]original_data!P92</f>
        <v>7</v>
      </c>
    </row>
    <row r="81" spans="1:16" x14ac:dyDescent="0.2">
      <c r="A81" s="19" t="s">
        <v>90</v>
      </c>
      <c r="B81">
        <f>[3]original_data!B93</f>
        <v>6.7</v>
      </c>
      <c r="C81">
        <f>[3]original_data!C93</f>
        <v>6.8</v>
      </c>
      <c r="D81">
        <f>[3]original_data!D93</f>
        <v>6.5</v>
      </c>
      <c r="E81">
        <f>[3]original_data!E93</f>
        <v>6.3</v>
      </c>
      <c r="F81">
        <f>[3]original_data!F93</f>
        <v>6</v>
      </c>
      <c r="G81">
        <f>[3]original_data!G93</f>
        <v>5.7</v>
      </c>
      <c r="H81">
        <f>[3]original_data!H93</f>
        <v>5.4</v>
      </c>
      <c r="I81">
        <f>[3]original_data!I93</f>
        <v>5.0999999999999996</v>
      </c>
      <c r="J81">
        <f>[3]original_data!J93</f>
        <v>4.8</v>
      </c>
      <c r="K81">
        <f>[3]original_data!K93</f>
        <v>4.7</v>
      </c>
      <c r="L81">
        <f>[3]original_data!L93</f>
        <v>5</v>
      </c>
      <c r="M81">
        <f>[3]original_data!M93</f>
        <v>4.9119324380348512</v>
      </c>
      <c r="N81">
        <f>[3]original_data!N93</f>
        <v>5.2</v>
      </c>
      <c r="O81">
        <f>[3]original_data!O93</f>
        <v>5.0592785964870881</v>
      </c>
      <c r="P81">
        <f>[3]original_data!P93</f>
        <v>5.0999999999999996</v>
      </c>
    </row>
    <row r="82" spans="1:16" x14ac:dyDescent="0.2">
      <c r="A82" s="19" t="s">
        <v>91</v>
      </c>
      <c r="B82">
        <f>[3]original_data!B94</f>
        <v>6.7</v>
      </c>
      <c r="C82">
        <f>[3]original_data!C94</f>
        <v>6.7</v>
      </c>
      <c r="D82">
        <f>[3]original_data!D94</f>
        <v>6.7</v>
      </c>
      <c r="E82">
        <f>[3]original_data!E94</f>
        <v>6.5</v>
      </c>
      <c r="F82">
        <f>[3]original_data!F94</f>
        <v>6.3</v>
      </c>
      <c r="G82">
        <f>[3]original_data!G94</f>
        <v>6.1</v>
      </c>
      <c r="H82">
        <f>[3]original_data!H94</f>
        <v>6.4</v>
      </c>
      <c r="I82">
        <f>[3]original_data!I94</f>
        <v>6.3</v>
      </c>
      <c r="J82">
        <f>[3]original_data!J94</f>
        <v>6.7</v>
      </c>
      <c r="K82">
        <f>[3]original_data!K94</f>
        <v>6.7</v>
      </c>
      <c r="L82">
        <f>[3]original_data!L94</f>
        <v>6.5</v>
      </c>
      <c r="M82">
        <f>[3]original_data!M94</f>
        <v>6.2</v>
      </c>
      <c r="N82">
        <f>[3]original_data!N94</f>
        <v>6.5</v>
      </c>
      <c r="O82">
        <f>[3]original_data!O94</f>
        <v>6.2</v>
      </c>
      <c r="P82">
        <f>[3]original_data!P94</f>
        <v>6.7</v>
      </c>
    </row>
    <row r="83" spans="1:16" x14ac:dyDescent="0.2">
      <c r="A83" s="19" t="s">
        <v>92</v>
      </c>
      <c r="B83">
        <f>[3]original_data!B96</f>
        <v>3.7</v>
      </c>
      <c r="C83">
        <f>[3]original_data!C96</f>
        <v>3.5</v>
      </c>
      <c r="D83">
        <f>[3]original_data!D96</f>
        <v>3.5</v>
      </c>
      <c r="E83">
        <f>[3]original_data!E96</f>
        <v>3.3</v>
      </c>
      <c r="F83">
        <f>[3]original_data!F96</f>
        <v>3.1</v>
      </c>
      <c r="G83">
        <f>[3]original_data!G96</f>
        <v>2.9</v>
      </c>
      <c r="H83">
        <f>[3]original_data!H96</f>
        <v>2.9</v>
      </c>
      <c r="I83">
        <f>[3]original_data!I96</f>
        <v>2.7</v>
      </c>
      <c r="J83">
        <f>[3]original_data!J96</f>
        <v>2.4</v>
      </c>
      <c r="K83">
        <f>[3]original_data!K96</f>
        <v>2.7</v>
      </c>
      <c r="L83">
        <f>[3]original_data!L96</f>
        <v>2.5</v>
      </c>
      <c r="M83">
        <f>[3]original_data!M96</f>
        <v>2.2098085471932469</v>
      </c>
      <c r="N83">
        <f>[3]original_data!N96</f>
        <v>2.7</v>
      </c>
      <c r="O83">
        <f>[3]original_data!O96</f>
        <v>2.4000000000000004</v>
      </c>
      <c r="P83">
        <f>[3]original_data!P96</f>
        <v>2.2000000000000002</v>
      </c>
    </row>
    <row r="84" spans="1:16" x14ac:dyDescent="0.2">
      <c r="A84" s="19" t="s">
        <v>93</v>
      </c>
      <c r="B84">
        <f>[3]original_data!B97</f>
        <v>1.6</v>
      </c>
      <c r="C84">
        <f>[3]original_data!C97</f>
        <v>1.6</v>
      </c>
      <c r="D84">
        <f>[3]original_data!D97</f>
        <v>1.5</v>
      </c>
      <c r="E84">
        <f>[3]original_data!E97</f>
        <v>1.3</v>
      </c>
      <c r="F84">
        <f>[3]original_data!F97</f>
        <v>1</v>
      </c>
      <c r="G84">
        <f>[3]original_data!G97</f>
        <v>1.3</v>
      </c>
      <c r="H84">
        <f>[3]original_data!H97</f>
        <v>1</v>
      </c>
      <c r="I84">
        <f>[3]original_data!I97</f>
        <v>1.3</v>
      </c>
      <c r="J84">
        <f>[3]original_data!J97</f>
        <v>1</v>
      </c>
      <c r="K84">
        <f>[3]original_data!K97</f>
        <v>1</v>
      </c>
      <c r="L84">
        <f>[3]original_data!L97</f>
        <v>1</v>
      </c>
      <c r="M84">
        <f>[3]original_data!M97</f>
        <v>0.95068178998844755</v>
      </c>
      <c r="N84">
        <f>[3]original_data!N97</f>
        <v>1</v>
      </c>
      <c r="O84">
        <f>[3]original_data!O97</f>
        <v>1.2458651089925077</v>
      </c>
      <c r="P84">
        <f>[3]original_data!P97</f>
        <v>1.1000000000000001</v>
      </c>
    </row>
    <row r="85" spans="1:16" x14ac:dyDescent="0.2">
      <c r="A85" s="19" t="s">
        <v>94</v>
      </c>
      <c r="B85">
        <f>[3]original_data!B98</f>
        <v>5.7</v>
      </c>
      <c r="C85">
        <f>[3]original_data!C98</f>
        <v>6</v>
      </c>
      <c r="D85">
        <f>[3]original_data!D98</f>
        <v>5.9</v>
      </c>
      <c r="E85">
        <f>[3]original_data!E98</f>
        <v>5.8</v>
      </c>
      <c r="F85">
        <f>[3]original_data!F98</f>
        <v>6</v>
      </c>
      <c r="G85">
        <f>[3]original_data!G98</f>
        <v>6</v>
      </c>
      <c r="H85">
        <f>[3]original_data!H98</f>
        <v>5.9</v>
      </c>
      <c r="I85">
        <f>[3]original_data!I98</f>
        <v>5.8</v>
      </c>
      <c r="J85">
        <f>[3]original_data!J98</f>
        <v>6.1</v>
      </c>
      <c r="K85">
        <f>[3]original_data!K98</f>
        <v>5.8</v>
      </c>
      <c r="L85">
        <f>[3]original_data!L98</f>
        <v>5.6</v>
      </c>
      <c r="M85">
        <f>[3]original_data!M98</f>
        <v>5.8129931043160035</v>
      </c>
      <c r="N85">
        <f>[3]original_data!N98</f>
        <v>5.6</v>
      </c>
      <c r="O85">
        <f>[3]original_data!O98</f>
        <v>5.8047593294293964</v>
      </c>
      <c r="P85">
        <f>[3]original_data!P98</f>
        <v>5.8</v>
      </c>
    </row>
    <row r="86" spans="1:16" x14ac:dyDescent="0.2">
      <c r="A86" s="19" t="s">
        <v>95</v>
      </c>
      <c r="B86">
        <f>[3]original_data!B99</f>
        <v>8</v>
      </c>
      <c r="C86">
        <f>[3]original_data!C99</f>
        <v>7.8</v>
      </c>
      <c r="D86">
        <f>[3]original_data!D99</f>
        <v>7.5</v>
      </c>
      <c r="E86">
        <f>[3]original_data!E99</f>
        <v>7.3</v>
      </c>
      <c r="F86">
        <f>[3]original_data!F99</f>
        <v>7</v>
      </c>
      <c r="G86">
        <f>[3]original_data!G99</f>
        <v>7.1</v>
      </c>
      <c r="H86">
        <f>[3]original_data!H99</f>
        <v>6.8</v>
      </c>
      <c r="I86">
        <f>[3]original_data!I99</f>
        <v>6.5</v>
      </c>
      <c r="J86">
        <f>[3]original_data!J99</f>
        <v>6.2</v>
      </c>
      <c r="K86">
        <f>[3]original_data!K99</f>
        <v>6.4</v>
      </c>
      <c r="L86">
        <f>[3]original_data!L99</f>
        <v>6.2</v>
      </c>
      <c r="M86">
        <f>[3]original_data!M99</f>
        <v>6.2</v>
      </c>
      <c r="N86">
        <f>[3]original_data!N99</f>
        <v>5.9</v>
      </c>
      <c r="O86">
        <f>[3]original_data!O99</f>
        <v>5.6000000000000005</v>
      </c>
      <c r="P86">
        <f>[3]original_data!P99</f>
        <v>5.3</v>
      </c>
    </row>
    <row r="87" spans="1:16" x14ac:dyDescent="0.2">
      <c r="A87" s="19" t="s">
        <v>96</v>
      </c>
      <c r="B87">
        <f>[3]original_data!B100</f>
        <v>6.5</v>
      </c>
      <c r="C87">
        <f>[3]original_data!C100</f>
        <v>6.5</v>
      </c>
      <c r="D87">
        <f>[3]original_data!D100</f>
        <v>6.5</v>
      </c>
      <c r="E87">
        <f>[3]original_data!E100</f>
        <v>6.8</v>
      </c>
      <c r="F87">
        <f>[3]original_data!F100</f>
        <v>6.9</v>
      </c>
      <c r="G87">
        <f>[3]original_data!G100</f>
        <v>7.4</v>
      </c>
      <c r="H87">
        <f>[3]original_data!H100</f>
        <v>7.1</v>
      </c>
      <c r="I87">
        <f>[3]original_data!I100</f>
        <v>6.9</v>
      </c>
      <c r="J87">
        <f>[3]original_data!J100</f>
        <v>7.2</v>
      </c>
      <c r="K87">
        <f>[3]original_data!K100</f>
        <v>7.7</v>
      </c>
      <c r="L87">
        <f>[3]original_data!L100</f>
        <v>8</v>
      </c>
      <c r="M87">
        <f>[3]original_data!M100</f>
        <v>7.7</v>
      </c>
      <c r="N87">
        <f>[3]original_data!N100</f>
        <v>7.4</v>
      </c>
      <c r="O87">
        <f>[3]original_data!O100</f>
        <v>7.1000000000000005</v>
      </c>
      <c r="P87">
        <f>[3]original_data!P100</f>
        <v>6.8</v>
      </c>
    </row>
    <row r="88" spans="1:16" x14ac:dyDescent="0.2">
      <c r="A88" s="19" t="s">
        <v>97</v>
      </c>
      <c r="B88">
        <f>[3]original_data!B101</f>
        <v>7.7</v>
      </c>
      <c r="C88">
        <f>[3]original_data!C101</f>
        <v>7.7</v>
      </c>
      <c r="D88">
        <f>[3]original_data!D101</f>
        <v>7.5</v>
      </c>
      <c r="E88">
        <f>[3]original_data!E101</f>
        <v>7.3</v>
      </c>
      <c r="F88">
        <f>[3]original_data!F101</f>
        <v>7</v>
      </c>
      <c r="G88">
        <f>[3]original_data!G101</f>
        <v>7.5</v>
      </c>
      <c r="H88">
        <f>[3]original_data!H101</f>
        <v>7.6</v>
      </c>
      <c r="I88">
        <f>[3]original_data!I101</f>
        <v>7.4</v>
      </c>
      <c r="J88">
        <f>[3]original_data!J101</f>
        <v>7.5</v>
      </c>
      <c r="K88">
        <f>[3]original_data!K101</f>
        <v>7.7</v>
      </c>
      <c r="L88">
        <f>[3]original_data!L101</f>
        <v>8.1999999999999993</v>
      </c>
      <c r="M88">
        <f>[3]original_data!M101</f>
        <v>8</v>
      </c>
      <c r="N88">
        <f>[3]original_data!N101</f>
        <v>7.7</v>
      </c>
      <c r="O88">
        <f>[3]original_data!O101</f>
        <v>7.4</v>
      </c>
      <c r="P88">
        <f>[3]original_data!P101</f>
        <v>7.5</v>
      </c>
    </row>
    <row r="89" spans="1:16" x14ac:dyDescent="0.2">
      <c r="A89" s="19" t="s">
        <v>98</v>
      </c>
      <c r="B89">
        <f>[3]original_data!B102</f>
        <v>4.5999999999999996</v>
      </c>
      <c r="C89">
        <f>[3]original_data!C102</f>
        <v>4.5999999999999996</v>
      </c>
      <c r="D89">
        <f>[3]original_data!D102</f>
        <v>5.2</v>
      </c>
      <c r="E89">
        <f>[3]original_data!E102</f>
        <v>5</v>
      </c>
      <c r="F89">
        <f>[3]original_data!F102</f>
        <v>4.9000000000000004</v>
      </c>
      <c r="G89">
        <f>[3]original_data!G102</f>
        <v>4.5999999999999996</v>
      </c>
      <c r="H89">
        <f>[3]original_data!H102</f>
        <v>6.5</v>
      </c>
      <c r="I89">
        <f>[3]original_data!I102</f>
        <v>6.8</v>
      </c>
      <c r="J89">
        <f>[3]original_data!J102</f>
        <v>6.7</v>
      </c>
      <c r="K89">
        <f>[3]original_data!K102</f>
        <v>7</v>
      </c>
      <c r="L89">
        <f>[3]original_data!L102</f>
        <v>7.3</v>
      </c>
      <c r="M89">
        <f>[3]original_data!M102</f>
        <v>7.2825506368254551</v>
      </c>
      <c r="N89">
        <f>[3]original_data!N102</f>
        <v>7.6</v>
      </c>
      <c r="O89">
        <f>[3]original_data!O102</f>
        <v>7.7377535071422212</v>
      </c>
      <c r="P89">
        <f>[3]original_data!P102</f>
        <v>7.4</v>
      </c>
    </row>
    <row r="90" spans="1:16" x14ac:dyDescent="0.2">
      <c r="A90" s="19" t="s">
        <v>99</v>
      </c>
      <c r="B90">
        <f>[3]original_data!B103</f>
        <v>3.5</v>
      </c>
      <c r="C90">
        <f>[3]original_data!C103</f>
        <v>3.5</v>
      </c>
      <c r="D90">
        <f>[3]original_data!D103</f>
        <v>3.6</v>
      </c>
      <c r="E90">
        <f>[3]original_data!E103</f>
        <v>3.7</v>
      </c>
      <c r="F90">
        <f>[3]original_data!F103</f>
        <v>3.4</v>
      </c>
      <c r="G90">
        <f>[3]original_data!G103</f>
        <v>3.2</v>
      </c>
      <c r="H90">
        <f>[3]original_data!H103</f>
        <v>3.3</v>
      </c>
      <c r="I90">
        <f>[3]original_data!I103</f>
        <v>3.6</v>
      </c>
      <c r="J90">
        <f>[3]original_data!J103</f>
        <v>3.3</v>
      </c>
      <c r="K90">
        <f>[3]original_data!K103</f>
        <v>3.2</v>
      </c>
      <c r="L90">
        <f>[3]original_data!L103</f>
        <v>3</v>
      </c>
      <c r="M90">
        <f>[3]original_data!M103</f>
        <v>3</v>
      </c>
      <c r="N90">
        <f>[3]original_data!N103</f>
        <v>3.1</v>
      </c>
      <c r="O90">
        <f>[3]original_data!O103</f>
        <v>3.1008377788570449</v>
      </c>
      <c r="P90">
        <f>[3]original_data!P103</f>
        <v>3.3</v>
      </c>
    </row>
    <row r="91" spans="1:16" x14ac:dyDescent="0.2">
      <c r="A91" s="19" t="s">
        <v>100</v>
      </c>
      <c r="B91">
        <f>[3]original_data!B104</f>
        <v>7.1</v>
      </c>
      <c r="C91">
        <f>[3]original_data!C104</f>
        <v>6.9</v>
      </c>
      <c r="D91">
        <f>[3]original_data!D104</f>
        <v>7.1</v>
      </c>
      <c r="E91">
        <f>[3]original_data!E104</f>
        <v>7.3</v>
      </c>
      <c r="F91">
        <f>[3]original_data!F104</f>
        <v>7</v>
      </c>
      <c r="G91">
        <f>[3]original_data!G104</f>
        <v>7.3</v>
      </c>
      <c r="H91">
        <f>[3]original_data!H104</f>
        <v>7.4</v>
      </c>
      <c r="I91">
        <f>[3]original_data!I104</f>
        <v>7.7</v>
      </c>
      <c r="J91">
        <f>[3]original_data!J104</f>
        <v>8</v>
      </c>
      <c r="K91">
        <f>[3]original_data!K104</f>
        <v>8.1</v>
      </c>
      <c r="L91">
        <f>[3]original_data!L104</f>
        <v>7.9</v>
      </c>
      <c r="M91">
        <f>[3]original_data!M104</f>
        <v>7.8302924579451005</v>
      </c>
      <c r="N91">
        <f>[3]original_data!N104</f>
        <v>7.5</v>
      </c>
      <c r="O91">
        <f>[3]original_data!O104</f>
        <v>7.2</v>
      </c>
      <c r="P91">
        <f>[3]original_data!P104</f>
        <v>6.9</v>
      </c>
    </row>
    <row r="92" spans="1:16" x14ac:dyDescent="0.2">
      <c r="A92" s="19" t="s">
        <v>101</v>
      </c>
      <c r="B92">
        <f>[3]original_data!B105</f>
        <v>3.9</v>
      </c>
      <c r="C92">
        <f>[3]original_data!C105</f>
        <v>3.9</v>
      </c>
      <c r="D92">
        <f>[3]original_data!D105</f>
        <v>3.9</v>
      </c>
      <c r="E92">
        <f>[3]original_data!E105</f>
        <v>3.7</v>
      </c>
      <c r="F92">
        <f>[3]original_data!F105</f>
        <v>3.5</v>
      </c>
      <c r="G92">
        <f>[3]original_data!G105</f>
        <v>3.8</v>
      </c>
      <c r="H92">
        <f>[3]original_data!H105</f>
        <v>3.5</v>
      </c>
      <c r="I92">
        <f>[3]original_data!I105</f>
        <v>3.7</v>
      </c>
      <c r="J92">
        <f>[3]original_data!J105</f>
        <v>3.4</v>
      </c>
      <c r="K92">
        <f>[3]original_data!K105</f>
        <v>3.6</v>
      </c>
      <c r="L92">
        <f>[3]original_data!L105</f>
        <v>3.4</v>
      </c>
      <c r="M92">
        <f>[3]original_data!M105</f>
        <v>3.6999999999999997</v>
      </c>
      <c r="N92">
        <f>[3]original_data!N105</f>
        <v>3.8</v>
      </c>
      <c r="O92">
        <f>[3]original_data!O105</f>
        <v>3.8355853450287665</v>
      </c>
      <c r="P92">
        <f>[3]original_data!P105</f>
        <v>3.6</v>
      </c>
    </row>
    <row r="93" spans="1:16" x14ac:dyDescent="0.2">
      <c r="A93" s="19" t="s">
        <v>102</v>
      </c>
      <c r="B93">
        <f>[3]original_data!B106</f>
        <v>5.0999999999999996</v>
      </c>
      <c r="C93">
        <f>[3]original_data!C106</f>
        <v>5.0999999999999996</v>
      </c>
      <c r="D93">
        <f>[3]original_data!D106</f>
        <v>5.5</v>
      </c>
      <c r="E93">
        <f>[3]original_data!E106</f>
        <v>5.8</v>
      </c>
      <c r="F93">
        <f>[3]original_data!F106</f>
        <v>5.9</v>
      </c>
      <c r="G93">
        <f>[3]original_data!G106</f>
        <v>6.2</v>
      </c>
      <c r="H93">
        <f>[3]original_data!H106</f>
        <v>6.3</v>
      </c>
      <c r="I93">
        <f>[3]original_data!I106</f>
        <v>6</v>
      </c>
      <c r="J93">
        <f>[3]original_data!J106</f>
        <v>6.5</v>
      </c>
      <c r="K93">
        <f>[3]original_data!K106</f>
        <v>6.2</v>
      </c>
      <c r="L93">
        <f>[3]original_data!L106</f>
        <v>6.5</v>
      </c>
      <c r="M93">
        <f>[3]original_data!M106</f>
        <v>6.2</v>
      </c>
      <c r="N93">
        <f>[3]original_data!N106</f>
        <v>5.9</v>
      </c>
      <c r="O93">
        <f>[3]original_data!O106</f>
        <v>6</v>
      </c>
      <c r="P93">
        <f>[3]original_data!P106</f>
        <v>5.8</v>
      </c>
    </row>
    <row r="94" spans="1:16" x14ac:dyDescent="0.2">
      <c r="A94" s="19" t="s">
        <v>103</v>
      </c>
      <c r="B94">
        <f>[3]original_data!B108</f>
        <v>6.8</v>
      </c>
      <c r="C94">
        <f>[3]original_data!C108</f>
        <v>7.1</v>
      </c>
      <c r="D94">
        <f>[3]original_data!D108</f>
        <v>7</v>
      </c>
      <c r="E94">
        <f>[3]original_data!E108</f>
        <v>6.8</v>
      </c>
      <c r="F94">
        <f>[3]original_data!F108</f>
        <v>6.5</v>
      </c>
      <c r="G94">
        <f>[3]original_data!G108</f>
        <v>6.2</v>
      </c>
      <c r="H94">
        <f>[3]original_data!H108</f>
        <v>6</v>
      </c>
      <c r="I94">
        <f>[3]original_data!I108</f>
        <v>5.7</v>
      </c>
      <c r="J94">
        <f>[3]original_data!J108</f>
        <v>5.4</v>
      </c>
      <c r="K94">
        <f>[3]original_data!K108</f>
        <v>5.0999999999999996</v>
      </c>
      <c r="L94">
        <f>[3]original_data!L108</f>
        <v>4.9000000000000004</v>
      </c>
      <c r="M94">
        <f>[3]original_data!M108</f>
        <v>4.6000000000000005</v>
      </c>
      <c r="N94">
        <f>[3]original_data!N108</f>
        <v>4.5999999999999996</v>
      </c>
      <c r="O94">
        <f>[3]original_data!O108</f>
        <v>4.7995804890516638</v>
      </c>
      <c r="P94">
        <f>[3]original_data!P108</f>
        <v>4.5</v>
      </c>
    </row>
    <row r="95" spans="1:16" x14ac:dyDescent="0.2">
      <c r="A95" s="19" t="s">
        <v>104</v>
      </c>
      <c r="B95">
        <f>[3]original_data!B109</f>
        <v>6.7</v>
      </c>
      <c r="C95">
        <f>[3]original_data!C109</f>
        <v>6.2</v>
      </c>
      <c r="D95">
        <f>[3]original_data!D109</f>
        <v>6.6</v>
      </c>
      <c r="E95">
        <f>[3]original_data!E109</f>
        <v>6.4</v>
      </c>
      <c r="F95">
        <f>[3]original_data!F109</f>
        <v>6</v>
      </c>
      <c r="G95">
        <f>[3]original_data!G109</f>
        <v>5.7</v>
      </c>
      <c r="H95">
        <f>[3]original_data!H109</f>
        <v>5.4</v>
      </c>
      <c r="I95">
        <f>[3]original_data!I109</f>
        <v>5.0999999999999996</v>
      </c>
      <c r="J95">
        <f>[3]original_data!J109</f>
        <v>4.8</v>
      </c>
      <c r="K95">
        <f>[3]original_data!K109</f>
        <v>4.7</v>
      </c>
      <c r="L95">
        <f>[3]original_data!L109</f>
        <v>4.5</v>
      </c>
      <c r="M95">
        <f>[3]original_data!M109</f>
        <v>4.4000965522750999</v>
      </c>
      <c r="N95">
        <f>[3]original_data!N109</f>
        <v>4.2</v>
      </c>
      <c r="O95">
        <f>[3]original_data!O109</f>
        <v>3.9677762609939862</v>
      </c>
      <c r="P95">
        <f>[3]original_data!P109</f>
        <v>4</v>
      </c>
    </row>
    <row r="96" spans="1:16" x14ac:dyDescent="0.2">
      <c r="A96" s="19" t="s">
        <v>105</v>
      </c>
      <c r="B96">
        <f>[3]original_data!B110</f>
        <v>5.6</v>
      </c>
      <c r="C96">
        <f>[3]original_data!C110</f>
        <v>5.6</v>
      </c>
      <c r="D96">
        <f>[3]original_data!D110</f>
        <v>5.5</v>
      </c>
      <c r="E96">
        <f>[3]original_data!E110</f>
        <v>5.3</v>
      </c>
      <c r="F96">
        <f>[3]original_data!F110</f>
        <v>5</v>
      </c>
      <c r="G96">
        <f>[3]original_data!G110</f>
        <v>4.7</v>
      </c>
      <c r="H96">
        <f>[3]original_data!H110</f>
        <v>4.4000000000000004</v>
      </c>
      <c r="I96">
        <f>[3]original_data!I110</f>
        <v>4.5</v>
      </c>
      <c r="J96">
        <f>[3]original_data!J110</f>
        <v>4.2</v>
      </c>
      <c r="K96">
        <f>[3]original_data!K110</f>
        <v>4.0999999999999996</v>
      </c>
      <c r="L96">
        <f>[3]original_data!L110</f>
        <v>4.0999999999999996</v>
      </c>
      <c r="M96">
        <f>[3]original_data!M110</f>
        <v>3.8648832400069031</v>
      </c>
      <c r="N96">
        <f>[3]original_data!N110</f>
        <v>3.7</v>
      </c>
      <c r="O96">
        <f>[3]original_data!O110</f>
        <v>3.6911371614513571</v>
      </c>
      <c r="P96">
        <f>[3]original_data!P110</f>
        <v>3.4</v>
      </c>
    </row>
    <row r="97" spans="1:16" x14ac:dyDescent="0.2">
      <c r="A97" s="19" t="s">
        <v>106</v>
      </c>
      <c r="B97">
        <f>[3]original_data!B111</f>
        <v>6.6</v>
      </c>
      <c r="C97">
        <f>[3]original_data!C111</f>
        <v>6.6</v>
      </c>
      <c r="D97">
        <f>[3]original_data!D111</f>
        <v>6.7</v>
      </c>
      <c r="E97">
        <f>[3]original_data!E111</f>
        <v>6.8</v>
      </c>
      <c r="F97">
        <f>[3]original_data!F111</f>
        <v>6.4</v>
      </c>
      <c r="G97">
        <f>[3]original_data!G111</f>
        <v>6.4</v>
      </c>
      <c r="H97">
        <f>[3]original_data!H111</f>
        <v>6.6</v>
      </c>
      <c r="I97">
        <f>[3]original_data!I111</f>
        <v>6.5</v>
      </c>
      <c r="J97">
        <f>[3]original_data!J111</f>
        <v>7</v>
      </c>
      <c r="K97">
        <f>[3]original_data!K111</f>
        <v>7</v>
      </c>
      <c r="L97">
        <f>[3]original_data!L111</f>
        <v>6.8</v>
      </c>
      <c r="M97">
        <f>[3]original_data!M111</f>
        <v>6.5</v>
      </c>
      <c r="N97">
        <f>[3]original_data!N111</f>
        <v>6.2</v>
      </c>
      <c r="O97">
        <f>[3]original_data!O111</f>
        <v>5.9</v>
      </c>
      <c r="P97">
        <f>[3]original_data!P111</f>
        <v>5.6</v>
      </c>
    </row>
    <row r="98" spans="1:16" x14ac:dyDescent="0.2">
      <c r="A98" s="19" t="s">
        <v>107</v>
      </c>
      <c r="B98">
        <f>[3]original_data!B112</f>
        <v>7</v>
      </c>
      <c r="C98">
        <f>[3]original_data!C112</f>
        <v>7</v>
      </c>
      <c r="D98">
        <f>[3]original_data!D112</f>
        <v>7.2</v>
      </c>
      <c r="E98">
        <f>[3]original_data!E112</f>
        <v>7.3</v>
      </c>
      <c r="F98">
        <f>[3]original_data!F112</f>
        <v>7</v>
      </c>
      <c r="G98">
        <f>[3]original_data!G112</f>
        <v>6.7</v>
      </c>
      <c r="H98">
        <f>[3]original_data!H112</f>
        <v>6.4</v>
      </c>
      <c r="I98">
        <f>[3]original_data!I112</f>
        <v>6.4</v>
      </c>
      <c r="J98">
        <f>[3]original_data!J112</f>
        <v>6.1</v>
      </c>
      <c r="K98">
        <f>[3]original_data!K112</f>
        <v>5.8</v>
      </c>
      <c r="L98">
        <f>[3]original_data!L112</f>
        <v>5.6</v>
      </c>
      <c r="M98">
        <f>[3]original_data!M112</f>
        <v>5.3</v>
      </c>
      <c r="N98">
        <f>[3]original_data!N112</f>
        <v>5.6</v>
      </c>
      <c r="O98">
        <f>[3]original_data!O112</f>
        <v>5.3</v>
      </c>
      <c r="P98">
        <f>[3]original_data!P112</f>
        <v>7.4</v>
      </c>
    </row>
    <row r="99" spans="1:16" x14ac:dyDescent="0.2">
      <c r="A99" s="19" t="s">
        <v>108</v>
      </c>
      <c r="B99">
        <f>[3]original_data!B113</f>
        <v>9.8000000000000007</v>
      </c>
      <c r="C99">
        <f>[3]original_data!C113</f>
        <v>9.9</v>
      </c>
      <c r="D99">
        <f>[3]original_data!D113</f>
        <v>9</v>
      </c>
      <c r="E99">
        <f>[3]original_data!E113</f>
        <v>9.1</v>
      </c>
      <c r="F99">
        <f>[3]original_data!F113</f>
        <v>9</v>
      </c>
      <c r="G99">
        <f>[3]original_data!G113</f>
        <v>8.6</v>
      </c>
      <c r="H99">
        <f>[3]original_data!H113</f>
        <v>8.3000000000000007</v>
      </c>
      <c r="I99">
        <f>[3]original_data!I113</f>
        <v>8</v>
      </c>
      <c r="J99">
        <f>[3]original_data!J113</f>
        <v>8.3000000000000007</v>
      </c>
      <c r="K99">
        <f>[3]original_data!K113</f>
        <v>8.6</v>
      </c>
      <c r="L99">
        <f>[3]original_data!L113</f>
        <v>8.9</v>
      </c>
      <c r="M99">
        <f>[3]original_data!M113</f>
        <v>9</v>
      </c>
      <c r="N99">
        <f>[3]original_data!N113</f>
        <v>9.3000000000000007</v>
      </c>
      <c r="O99">
        <f>[3]original_data!O113</f>
        <v>9.4</v>
      </c>
      <c r="P99">
        <f>[3]original_data!P113</f>
        <v>9.1</v>
      </c>
    </row>
    <row r="100" spans="1:16" x14ac:dyDescent="0.2">
      <c r="A100" s="19" t="s">
        <v>109</v>
      </c>
      <c r="B100">
        <f>[3]original_data!B114</f>
        <v>5.7</v>
      </c>
      <c r="C100">
        <f>[3]original_data!C114</f>
        <v>6</v>
      </c>
      <c r="D100">
        <f>[3]original_data!D114</f>
        <v>6</v>
      </c>
      <c r="E100">
        <f>[3]original_data!E114</f>
        <v>5.8</v>
      </c>
      <c r="F100">
        <f>[3]original_data!F114</f>
        <v>5.5</v>
      </c>
      <c r="G100">
        <f>[3]original_data!G114</f>
        <v>5.2</v>
      </c>
      <c r="H100">
        <f>[3]original_data!H114</f>
        <v>4.9000000000000004</v>
      </c>
      <c r="I100">
        <f>[3]original_data!I114</f>
        <v>4.5999999999999996</v>
      </c>
      <c r="J100">
        <f>[3]original_data!J114</f>
        <v>4.3</v>
      </c>
      <c r="K100">
        <f>[3]original_data!K114</f>
        <v>4</v>
      </c>
      <c r="L100">
        <f>[3]original_data!L114</f>
        <v>3.8</v>
      </c>
      <c r="M100">
        <f>[3]original_data!M114</f>
        <v>3.5</v>
      </c>
      <c r="N100">
        <f>[3]original_data!N114</f>
        <v>3.2</v>
      </c>
      <c r="O100">
        <f>[3]original_data!O114</f>
        <v>2.9000000000000004</v>
      </c>
      <c r="P100">
        <f>[3]original_data!P114</f>
        <v>2.6</v>
      </c>
    </row>
    <row r="101" spans="1:16" x14ac:dyDescent="0.2">
      <c r="A101" s="19" t="s">
        <v>110</v>
      </c>
      <c r="B101">
        <f>[3]original_data!B115</f>
        <v>8.8000000000000007</v>
      </c>
      <c r="C101">
        <f>[3]original_data!C115</f>
        <v>8.8000000000000007</v>
      </c>
      <c r="D101">
        <f>[3]original_data!D115</f>
        <v>8.6999999999999993</v>
      </c>
      <c r="E101">
        <f>[3]original_data!E115</f>
        <v>8.6999999999999993</v>
      </c>
      <c r="F101">
        <f>[3]original_data!F115</f>
        <v>8.5</v>
      </c>
      <c r="G101">
        <f>[3]original_data!G115</f>
        <v>8.1999999999999993</v>
      </c>
      <c r="H101">
        <f>[3]original_data!H115</f>
        <v>7.9</v>
      </c>
      <c r="I101">
        <f>[3]original_data!I115</f>
        <v>7.6</v>
      </c>
      <c r="J101">
        <f>[3]original_data!J115</f>
        <v>7.7</v>
      </c>
      <c r="K101">
        <f>[3]original_data!K115</f>
        <v>7.4</v>
      </c>
      <c r="L101">
        <f>[3]original_data!L115</f>
        <v>7.7</v>
      </c>
      <c r="M101">
        <f>[3]original_data!M115</f>
        <v>7.4</v>
      </c>
      <c r="N101">
        <f>[3]original_data!N115</f>
        <v>7.1</v>
      </c>
      <c r="O101">
        <f>[3]original_data!O115</f>
        <v>6.8</v>
      </c>
      <c r="P101">
        <f>[3]original_data!P115</f>
        <v>6.5</v>
      </c>
    </row>
    <row r="102" spans="1:16" x14ac:dyDescent="0.2">
      <c r="A102" s="19" t="s">
        <v>111</v>
      </c>
      <c r="B102">
        <f>[3]original_data!B116</f>
        <v>1.4</v>
      </c>
      <c r="C102">
        <f>[3]original_data!C116</f>
        <v>1.4</v>
      </c>
      <c r="D102">
        <f>[3]original_data!D116</f>
        <v>1.2</v>
      </c>
      <c r="E102">
        <f>[3]original_data!E116</f>
        <v>1.3</v>
      </c>
      <c r="F102">
        <f>[3]original_data!F116</f>
        <v>1</v>
      </c>
      <c r="G102">
        <f>[3]original_data!G116</f>
        <v>1.3</v>
      </c>
      <c r="H102">
        <f>[3]original_data!H116</f>
        <v>1</v>
      </c>
      <c r="I102">
        <f>[3]original_data!I116</f>
        <v>1.2</v>
      </c>
      <c r="J102">
        <f>[3]original_data!J116</f>
        <v>1</v>
      </c>
      <c r="K102">
        <f>[3]original_data!K116</f>
        <v>1.1000000000000001</v>
      </c>
      <c r="L102">
        <f>[3]original_data!L116</f>
        <v>1</v>
      </c>
      <c r="M102">
        <f>[3]original_data!M116</f>
        <v>1</v>
      </c>
      <c r="N102">
        <f>[3]original_data!N116</f>
        <v>1</v>
      </c>
      <c r="O102">
        <f>[3]original_data!O116</f>
        <v>0.888005066085088</v>
      </c>
      <c r="P102">
        <f>[3]original_data!P116</f>
        <v>0.7</v>
      </c>
    </row>
    <row r="103" spans="1:16" x14ac:dyDescent="0.2">
      <c r="A103" s="19" t="s">
        <v>112</v>
      </c>
      <c r="B103">
        <f>[3]original_data!B117</f>
        <v>1.5</v>
      </c>
      <c r="C103">
        <f>[3]original_data!C117</f>
        <v>1.5</v>
      </c>
      <c r="D103">
        <f>[3]original_data!D117</f>
        <v>1.7</v>
      </c>
      <c r="E103">
        <f>[3]original_data!E117</f>
        <v>1.5</v>
      </c>
      <c r="F103">
        <f>[3]original_data!F117</f>
        <v>1.2</v>
      </c>
      <c r="G103">
        <f>[3]original_data!G117</f>
        <v>1.5</v>
      </c>
      <c r="H103">
        <f>[3]original_data!H117</f>
        <v>1.2</v>
      </c>
      <c r="I103">
        <f>[3]original_data!I117</f>
        <v>1.1000000000000001</v>
      </c>
      <c r="J103">
        <f>[3]original_data!J117</f>
        <v>1</v>
      </c>
      <c r="K103">
        <f>[3]original_data!K117</f>
        <v>0.7</v>
      </c>
      <c r="L103">
        <f>[3]original_data!L117</f>
        <v>1</v>
      </c>
      <c r="M103">
        <f>[3]original_data!M117</f>
        <v>0.8266221611996114</v>
      </c>
      <c r="N103">
        <f>[3]original_data!N117</f>
        <v>0.8</v>
      </c>
      <c r="O103">
        <f>[3]original_data!O117</f>
        <v>0.5</v>
      </c>
      <c r="P103">
        <f>[3]original_data!P117</f>
        <v>0.5</v>
      </c>
    </row>
    <row r="104" spans="1:16" x14ac:dyDescent="0.2">
      <c r="A104" s="19" t="s">
        <v>113</v>
      </c>
      <c r="B104">
        <f>[3]original_data!B118</f>
        <v>5.4</v>
      </c>
      <c r="C104">
        <f>[3]original_data!C118</f>
        <v>5.4</v>
      </c>
      <c r="D104">
        <f>[3]original_data!D118</f>
        <v>5.8</v>
      </c>
      <c r="E104">
        <f>[3]original_data!E118</f>
        <v>6.2</v>
      </c>
      <c r="F104">
        <f>[3]original_data!F118</f>
        <v>6</v>
      </c>
      <c r="G104">
        <f>[3]original_data!G118</f>
        <v>5.7</v>
      </c>
      <c r="H104">
        <f>[3]original_data!H118</f>
        <v>5.4</v>
      </c>
      <c r="I104">
        <f>[3]original_data!I118</f>
        <v>5.0999999999999996</v>
      </c>
      <c r="J104">
        <f>[3]original_data!J118</f>
        <v>5.3</v>
      </c>
      <c r="K104">
        <f>[3]original_data!K118</f>
        <v>5.4</v>
      </c>
      <c r="L104">
        <f>[3]original_data!L118</f>
        <v>5.2</v>
      </c>
      <c r="M104">
        <f>[3]original_data!M118</f>
        <v>4.9000000000000004</v>
      </c>
      <c r="N104">
        <f>[3]original_data!N118</f>
        <v>7.3</v>
      </c>
      <c r="O104">
        <f>[3]original_data!O118</f>
        <v>7.6</v>
      </c>
      <c r="P104">
        <f>[3]original_data!P118</f>
        <v>7.3</v>
      </c>
    </row>
    <row r="105" spans="1:16" x14ac:dyDescent="0.2">
      <c r="A105" s="19" t="s">
        <v>114</v>
      </c>
      <c r="B105">
        <f>[3]original_data!B119</f>
        <v>7.1</v>
      </c>
      <c r="C105">
        <f>[3]original_data!C119</f>
        <v>7.9</v>
      </c>
      <c r="D105">
        <f>[3]original_data!D119</f>
        <v>8.1999999999999993</v>
      </c>
      <c r="E105">
        <f>[3]original_data!E119</f>
        <v>8.5</v>
      </c>
      <c r="F105">
        <f>[3]original_data!F119</f>
        <v>8.1999999999999993</v>
      </c>
      <c r="G105">
        <f>[3]original_data!G119</f>
        <v>7.9</v>
      </c>
      <c r="H105">
        <f>[3]original_data!H119</f>
        <v>7.6</v>
      </c>
      <c r="I105">
        <f>[3]original_data!I119</f>
        <v>7.3</v>
      </c>
      <c r="J105">
        <f>[3]original_data!J119</f>
        <v>6.8</v>
      </c>
      <c r="K105">
        <f>[3]original_data!K119</f>
        <v>6.7</v>
      </c>
      <c r="L105">
        <f>[3]original_data!L119</f>
        <v>6.5</v>
      </c>
      <c r="M105">
        <f>[3]original_data!M119</f>
        <v>6.8</v>
      </c>
      <c r="N105">
        <f>[3]original_data!N119</f>
        <v>6.8</v>
      </c>
      <c r="O105">
        <f>[3]original_data!O119</f>
        <v>6.9425711899892892</v>
      </c>
      <c r="P105">
        <f>[3]original_data!P119</f>
        <v>7.1</v>
      </c>
    </row>
    <row r="106" spans="1:16" x14ac:dyDescent="0.2">
      <c r="A106" s="19" t="s">
        <v>115</v>
      </c>
      <c r="B106">
        <f>[3]original_data!B120</f>
        <v>7.1</v>
      </c>
      <c r="C106">
        <f>[3]original_data!C120</f>
        <v>7.5</v>
      </c>
      <c r="D106">
        <f>[3]original_data!D120</f>
        <v>8.6</v>
      </c>
      <c r="E106">
        <f>[3]original_data!E120</f>
        <v>8.8000000000000007</v>
      </c>
      <c r="F106">
        <f>[3]original_data!F120</f>
        <v>8.6</v>
      </c>
      <c r="G106">
        <f>[3]original_data!G120</f>
        <v>8.6</v>
      </c>
      <c r="H106">
        <f>[3]original_data!H120</f>
        <v>8.6</v>
      </c>
      <c r="I106">
        <f>[3]original_data!I120</f>
        <v>8.6999999999999993</v>
      </c>
      <c r="J106">
        <f>[3]original_data!J120</f>
        <v>8.8000000000000007</v>
      </c>
      <c r="K106">
        <f>[3]original_data!K120</f>
        <v>9.1</v>
      </c>
      <c r="L106">
        <f>[3]original_data!L120</f>
        <v>8.9</v>
      </c>
      <c r="M106">
        <f>[3]original_data!M120</f>
        <v>8.6</v>
      </c>
      <c r="N106">
        <f>[3]original_data!N120</f>
        <v>8.3000000000000007</v>
      </c>
      <c r="O106">
        <f>[3]original_data!O120</f>
        <v>8.3797117296896211</v>
      </c>
      <c r="P106">
        <f>[3]original_data!P120</f>
        <v>8.6999999999999993</v>
      </c>
    </row>
    <row r="107" spans="1:16" x14ac:dyDescent="0.2">
      <c r="A107" s="19" t="s">
        <v>193</v>
      </c>
      <c r="B107">
        <f>[3]original_data!B122</f>
        <v>5.3</v>
      </c>
      <c r="C107">
        <f>[3]original_data!C122</f>
        <v>5.3</v>
      </c>
      <c r="D107">
        <f>[3]original_data!D122</f>
        <v>5.3</v>
      </c>
      <c r="E107">
        <f>[3]original_data!E122</f>
        <v>5.0999999999999996</v>
      </c>
      <c r="F107">
        <f>[3]original_data!F122</f>
        <v>5</v>
      </c>
      <c r="G107">
        <f>[3]original_data!G122</f>
        <v>4.5999999999999996</v>
      </c>
      <c r="H107">
        <f>[3]original_data!H122</f>
        <v>4.3</v>
      </c>
      <c r="I107">
        <f>[3]original_data!I122</f>
        <v>4.2</v>
      </c>
      <c r="J107">
        <f>[3]original_data!J122</f>
        <v>3.9</v>
      </c>
      <c r="K107">
        <f>[3]original_data!K122</f>
        <v>4</v>
      </c>
      <c r="L107">
        <f>[3]original_data!L122</f>
        <v>3.8</v>
      </c>
      <c r="M107">
        <f>[3]original_data!M122</f>
        <v>3.5</v>
      </c>
      <c r="N107">
        <f>[3]original_data!N122</f>
        <v>3.2</v>
      </c>
      <c r="O107">
        <f>[3]original_data!O122</f>
        <v>2.9</v>
      </c>
      <c r="P107">
        <f>[3]original_data!P122</f>
        <v>3</v>
      </c>
    </row>
    <row r="108" spans="1:16" x14ac:dyDescent="0.2">
      <c r="A108" s="19" t="s">
        <v>116</v>
      </c>
      <c r="B108">
        <f>[3]original_data!B123</f>
        <v>1.5</v>
      </c>
      <c r="C108">
        <f>[3]original_data!C123</f>
        <v>1.5</v>
      </c>
      <c r="D108">
        <f>[3]original_data!D123</f>
        <v>1.5</v>
      </c>
      <c r="E108">
        <f>[3]original_data!E123</f>
        <v>1.6</v>
      </c>
      <c r="F108">
        <f>[3]original_data!F123</f>
        <v>1.9</v>
      </c>
      <c r="G108">
        <f>[3]original_data!G123</f>
        <v>2.2000000000000002</v>
      </c>
      <c r="H108">
        <f>[3]original_data!H123</f>
        <v>1.9</v>
      </c>
      <c r="I108">
        <f>[3]original_data!I123</f>
        <v>1.6</v>
      </c>
      <c r="J108">
        <f>[3]original_data!J123</f>
        <v>1.3</v>
      </c>
      <c r="K108">
        <f>[3]original_data!K123</f>
        <v>1.6</v>
      </c>
      <c r="L108">
        <f>[3]original_data!L123</f>
        <v>1.1000000000000001</v>
      </c>
      <c r="M108">
        <f>[3]original_data!M123</f>
        <v>0.9</v>
      </c>
      <c r="N108">
        <f>[3]original_data!N123</f>
        <v>0.9</v>
      </c>
      <c r="O108">
        <f>[3]original_data!O123</f>
        <v>0.60000000000000009</v>
      </c>
      <c r="P108">
        <f>[3]original_data!P123</f>
        <v>0.5</v>
      </c>
    </row>
    <row r="109" spans="1:16" x14ac:dyDescent="0.2">
      <c r="A109" s="19" t="s">
        <v>117</v>
      </c>
      <c r="B109">
        <f>[3]original_data!B124</f>
        <v>6.6</v>
      </c>
      <c r="C109">
        <f>[3]original_data!C124</f>
        <v>6.6</v>
      </c>
      <c r="D109">
        <f>[3]original_data!D124</f>
        <v>6.4</v>
      </c>
      <c r="E109">
        <f>[3]original_data!E124</f>
        <v>6.7</v>
      </c>
      <c r="F109">
        <f>[3]original_data!F124</f>
        <v>6.9</v>
      </c>
      <c r="G109">
        <f>[3]original_data!G124</f>
        <v>7.2</v>
      </c>
      <c r="H109">
        <f>[3]original_data!H124</f>
        <v>7.5</v>
      </c>
      <c r="I109">
        <f>[3]original_data!I124</f>
        <v>7.4</v>
      </c>
      <c r="J109">
        <f>[3]original_data!J124</f>
        <v>7.5</v>
      </c>
      <c r="K109">
        <f>[3]original_data!K124</f>
        <v>7.4</v>
      </c>
      <c r="L109">
        <f>[3]original_data!L124</f>
        <v>7.7</v>
      </c>
      <c r="M109">
        <f>[3]original_data!M124</f>
        <v>7.8157940974016196</v>
      </c>
      <c r="N109">
        <f>[3]original_data!N124</f>
        <v>7.5</v>
      </c>
      <c r="O109">
        <f>[3]original_data!O124</f>
        <v>7.2</v>
      </c>
      <c r="P109">
        <f>[3]original_data!P124</f>
        <v>7</v>
      </c>
    </row>
    <row r="110" spans="1:16" x14ac:dyDescent="0.2">
      <c r="A110" s="19" t="s">
        <v>118</v>
      </c>
      <c r="B110">
        <f>[3]original_data!B125</f>
        <v>8.6999999999999993</v>
      </c>
      <c r="C110">
        <f>[3]original_data!C125</f>
        <v>9.5</v>
      </c>
      <c r="D110">
        <f>[3]original_data!D125</f>
        <v>8.9</v>
      </c>
      <c r="E110">
        <f>[3]original_data!E125</f>
        <v>8.9</v>
      </c>
      <c r="F110">
        <f>[3]original_data!F125</f>
        <v>8.6999999999999993</v>
      </c>
      <c r="G110">
        <f>[3]original_data!G125</f>
        <v>8.6</v>
      </c>
      <c r="H110">
        <f>[3]original_data!H125</f>
        <v>8.6999999999999993</v>
      </c>
      <c r="I110">
        <f>[3]original_data!I125</f>
        <v>8.6</v>
      </c>
      <c r="J110">
        <f>[3]original_data!J125</f>
        <v>8.4</v>
      </c>
      <c r="K110">
        <f>[3]original_data!K125</f>
        <v>8.1999999999999993</v>
      </c>
      <c r="L110">
        <f>[3]original_data!L125</f>
        <v>8</v>
      </c>
      <c r="M110">
        <f>[3]original_data!M125</f>
        <v>7.7</v>
      </c>
      <c r="N110">
        <f>[3]original_data!N125</f>
        <v>7.4</v>
      </c>
      <c r="O110">
        <f>[3]original_data!O125</f>
        <v>7.1000000000000005</v>
      </c>
      <c r="P110">
        <f>[3]original_data!P125</f>
        <v>7.3</v>
      </c>
    </row>
    <row r="111" spans="1:16" x14ac:dyDescent="0.2">
      <c r="A111" s="19" t="s">
        <v>119</v>
      </c>
      <c r="B111">
        <f>[3]original_data!B127</f>
        <v>4.7</v>
      </c>
      <c r="C111">
        <f>[3]original_data!C127</f>
        <v>4.7</v>
      </c>
      <c r="D111">
        <f>[3]original_data!D127</f>
        <v>4.7</v>
      </c>
      <c r="E111">
        <f>[3]original_data!E127</f>
        <v>4.5</v>
      </c>
      <c r="F111">
        <f>[3]original_data!F127</f>
        <v>4.5</v>
      </c>
      <c r="G111">
        <f>[3]original_data!G127</f>
        <v>4.4000000000000004</v>
      </c>
      <c r="H111">
        <f>[3]original_data!H127</f>
        <v>4.4000000000000004</v>
      </c>
      <c r="I111">
        <f>[3]original_data!I127</f>
        <v>4.7</v>
      </c>
      <c r="J111">
        <f>[3]original_data!J127</f>
        <v>4.8</v>
      </c>
      <c r="K111">
        <f>[3]original_data!K127</f>
        <v>4.5</v>
      </c>
      <c r="L111">
        <f>[3]original_data!L127</f>
        <v>4.3</v>
      </c>
      <c r="M111">
        <f>[3]original_data!M127</f>
        <v>4</v>
      </c>
      <c r="N111">
        <f>[3]original_data!N127</f>
        <v>3.8</v>
      </c>
      <c r="O111">
        <f>[3]original_data!O127</f>
        <v>3.5</v>
      </c>
      <c r="P111">
        <f>[3]original_data!P127</f>
        <v>3.8</v>
      </c>
    </row>
    <row r="112" spans="1:16" x14ac:dyDescent="0.2">
      <c r="A112" s="19" t="s">
        <v>120</v>
      </c>
      <c r="B112">
        <f>[3]original_data!B128</f>
        <v>6.1</v>
      </c>
      <c r="C112">
        <f>[3]original_data!C128</f>
        <v>6.1</v>
      </c>
      <c r="D112">
        <f>[3]original_data!D128</f>
        <v>6.5</v>
      </c>
      <c r="E112">
        <f>[3]original_data!E128</f>
        <v>6.3</v>
      </c>
      <c r="F112">
        <f>[3]original_data!F128</f>
        <v>6.3</v>
      </c>
      <c r="G112">
        <f>[3]original_data!G128</f>
        <v>6.1</v>
      </c>
      <c r="H112">
        <f>[3]original_data!H128</f>
        <v>6.2</v>
      </c>
      <c r="I112">
        <f>[3]original_data!I128</f>
        <v>6.3</v>
      </c>
      <c r="J112">
        <f>[3]original_data!J128</f>
        <v>6.6</v>
      </c>
      <c r="K112">
        <f>[3]original_data!K128</f>
        <v>7.1</v>
      </c>
      <c r="L112">
        <f>[3]original_data!L128</f>
        <v>7.6</v>
      </c>
      <c r="M112">
        <f>[3]original_data!M128</f>
        <v>7.3</v>
      </c>
      <c r="N112">
        <f>[3]original_data!N128</f>
        <v>7</v>
      </c>
      <c r="O112">
        <f>[3]original_data!O128</f>
        <v>6.8867543492125449</v>
      </c>
      <c r="P112">
        <f>[3]original_data!P128</f>
        <v>6.9</v>
      </c>
    </row>
    <row r="113" spans="1:16" x14ac:dyDescent="0.2">
      <c r="A113" s="19" t="s">
        <v>121</v>
      </c>
      <c r="B113">
        <f>[3]original_data!B129</f>
        <v>7.9</v>
      </c>
      <c r="C113">
        <f>[3]original_data!C129</f>
        <v>7.1</v>
      </c>
      <c r="D113">
        <f>[3]original_data!D129</f>
        <v>6.9</v>
      </c>
      <c r="E113">
        <f>[3]original_data!E129</f>
        <v>6.7</v>
      </c>
      <c r="F113">
        <f>[3]original_data!F129</f>
        <v>6.4</v>
      </c>
      <c r="G113">
        <f>[3]original_data!G129</f>
        <v>6.1</v>
      </c>
      <c r="H113">
        <f>[3]original_data!H129</f>
        <v>6.1</v>
      </c>
      <c r="I113">
        <f>[3]original_data!I129</f>
        <v>6</v>
      </c>
      <c r="J113">
        <f>[3]original_data!J129</f>
        <v>6.1</v>
      </c>
      <c r="K113">
        <f>[3]original_data!K129</f>
        <v>6.1</v>
      </c>
      <c r="L113">
        <f>[3]original_data!L129</f>
        <v>5.9</v>
      </c>
      <c r="M113">
        <f>[3]original_data!M129</f>
        <v>5.6000000000000005</v>
      </c>
      <c r="N113">
        <f>[3]original_data!N129</f>
        <v>5.7</v>
      </c>
      <c r="O113">
        <f>[3]original_data!O129</f>
        <v>5.4</v>
      </c>
      <c r="P113">
        <f>[3]original_data!P129</f>
        <v>5.5</v>
      </c>
    </row>
    <row r="114" spans="1:16" x14ac:dyDescent="0.2">
      <c r="A114" s="19" t="s">
        <v>122</v>
      </c>
      <c r="B114">
        <f>[3]original_data!B130</f>
        <v>5.2</v>
      </c>
      <c r="C114">
        <f>[3]original_data!C130</f>
        <v>5.5</v>
      </c>
      <c r="D114">
        <f>[3]original_data!D130</f>
        <v>5.5</v>
      </c>
      <c r="E114">
        <f>[3]original_data!E130</f>
        <v>5.5</v>
      </c>
      <c r="F114">
        <f>[3]original_data!F130</f>
        <v>5.2</v>
      </c>
      <c r="G114">
        <f>[3]original_data!G130</f>
        <v>4.9000000000000004</v>
      </c>
      <c r="H114">
        <f>[3]original_data!H130</f>
        <v>5</v>
      </c>
      <c r="I114">
        <f>[3]original_data!I130</f>
        <v>4.8</v>
      </c>
      <c r="J114">
        <f>[3]original_data!J130</f>
        <v>4.5999999999999996</v>
      </c>
      <c r="K114">
        <f>[3]original_data!K130</f>
        <v>4.5</v>
      </c>
      <c r="L114">
        <f>[3]original_data!L130</f>
        <v>4.3</v>
      </c>
      <c r="M114">
        <f>[3]original_data!M130</f>
        <v>4</v>
      </c>
      <c r="N114">
        <f>[3]original_data!N130</f>
        <v>3.7</v>
      </c>
      <c r="O114">
        <f>[3]original_data!O130</f>
        <v>3.4000000000000004</v>
      </c>
      <c r="P114">
        <f>[3]original_data!P130</f>
        <v>3.5</v>
      </c>
    </row>
    <row r="115" spans="1:16" x14ac:dyDescent="0.2">
      <c r="A115" s="19" t="s">
        <v>123</v>
      </c>
      <c r="B115">
        <f>[3]original_data!B131</f>
        <v>6.8</v>
      </c>
      <c r="C115">
        <f>[3]original_data!C131</f>
        <v>6.8</v>
      </c>
      <c r="D115">
        <f>[3]original_data!D131</f>
        <v>7</v>
      </c>
      <c r="E115">
        <f>[3]original_data!E131</f>
        <v>7.5</v>
      </c>
      <c r="F115">
        <f>[3]original_data!F131</f>
        <v>7.3</v>
      </c>
      <c r="G115">
        <f>[3]original_data!G131</f>
        <v>7</v>
      </c>
      <c r="H115">
        <f>[3]original_data!H131</f>
        <v>6.7</v>
      </c>
      <c r="I115">
        <f>[3]original_data!I131</f>
        <v>6.4</v>
      </c>
      <c r="J115">
        <f>[3]original_data!J131</f>
        <v>5.9</v>
      </c>
      <c r="K115">
        <f>[3]original_data!K131</f>
        <v>5.6</v>
      </c>
      <c r="L115">
        <f>[3]original_data!L131</f>
        <v>6.6</v>
      </c>
      <c r="M115">
        <f>[3]original_data!M131</f>
        <v>7.1</v>
      </c>
      <c r="N115">
        <f>[3]original_data!N131</f>
        <v>7.4</v>
      </c>
      <c r="O115">
        <f>[3]original_data!O131</f>
        <v>7.5</v>
      </c>
      <c r="P115">
        <f>[3]original_data!P131</f>
        <v>7.8</v>
      </c>
    </row>
    <row r="116" spans="1:16" x14ac:dyDescent="0.2">
      <c r="A116" s="19" t="s">
        <v>124</v>
      </c>
      <c r="B116">
        <f>[3]original_data!B132</f>
        <v>3.5</v>
      </c>
      <c r="C116">
        <f>[3]original_data!C132</f>
        <v>3.8</v>
      </c>
      <c r="D116">
        <f>[3]original_data!D132</f>
        <v>4</v>
      </c>
      <c r="E116">
        <f>[3]original_data!E132</f>
        <v>3.8</v>
      </c>
      <c r="F116">
        <f>[3]original_data!F132</f>
        <v>3.5</v>
      </c>
      <c r="G116">
        <f>[3]original_data!G132</f>
        <v>3.2</v>
      </c>
      <c r="H116">
        <f>[3]original_data!H132</f>
        <v>2.9</v>
      </c>
      <c r="I116">
        <f>[3]original_data!I132</f>
        <v>2.8</v>
      </c>
      <c r="J116">
        <f>[3]original_data!J132</f>
        <v>2.5</v>
      </c>
      <c r="K116">
        <f>[3]original_data!K132</f>
        <v>2.9</v>
      </c>
      <c r="L116">
        <f>[3]original_data!L132</f>
        <v>3.2</v>
      </c>
      <c r="M116">
        <f>[3]original_data!M132</f>
        <v>3.7</v>
      </c>
      <c r="N116">
        <f>[3]original_data!N132</f>
        <v>4.2</v>
      </c>
      <c r="O116">
        <f>[3]original_data!O132</f>
        <v>3.9000000000000004</v>
      </c>
      <c r="P116">
        <f>[3]original_data!P132</f>
        <v>4</v>
      </c>
    </row>
    <row r="117" spans="1:16" x14ac:dyDescent="0.2">
      <c r="A117" s="19" t="s">
        <v>125</v>
      </c>
      <c r="B117">
        <f>[3]original_data!B133</f>
        <v>3.3</v>
      </c>
      <c r="C117">
        <f>[3]original_data!C133</f>
        <v>3.5</v>
      </c>
      <c r="D117">
        <f>[3]original_data!D133</f>
        <v>3.7</v>
      </c>
      <c r="E117">
        <f>[3]original_data!E133</f>
        <v>3.5</v>
      </c>
      <c r="F117">
        <f>[3]original_data!F133</f>
        <v>3.3</v>
      </c>
      <c r="G117">
        <f>[3]original_data!G133</f>
        <v>3</v>
      </c>
      <c r="H117">
        <f>[3]original_data!H133</f>
        <v>2.7</v>
      </c>
      <c r="I117">
        <f>[3]original_data!I133</f>
        <v>2.6</v>
      </c>
      <c r="J117">
        <f>[3]original_data!J133</f>
        <v>2.2999999999999998</v>
      </c>
      <c r="K117">
        <f>[3]original_data!K133</f>
        <v>2</v>
      </c>
      <c r="L117">
        <f>[3]original_data!L133</f>
        <v>1.8</v>
      </c>
      <c r="M117">
        <f>[3]original_data!M133</f>
        <v>1.5</v>
      </c>
      <c r="N117">
        <f>[3]original_data!N133</f>
        <v>1.2</v>
      </c>
      <c r="O117">
        <f>[3]original_data!O133</f>
        <v>0.89999999999999991</v>
      </c>
      <c r="P117">
        <f>[3]original_data!P133</f>
        <v>1.1000000000000001</v>
      </c>
    </row>
    <row r="118" spans="1:16" x14ac:dyDescent="0.2">
      <c r="A118" s="19" t="s">
        <v>126</v>
      </c>
      <c r="B118">
        <f>[3]original_data!B134</f>
        <v>4.7</v>
      </c>
      <c r="C118">
        <f>[3]original_data!C134</f>
        <v>5</v>
      </c>
      <c r="D118">
        <f>[3]original_data!D134</f>
        <v>4.5</v>
      </c>
      <c r="E118">
        <f>[3]original_data!E134</f>
        <v>4.7</v>
      </c>
      <c r="F118">
        <f>[3]original_data!F134</f>
        <v>5</v>
      </c>
      <c r="G118">
        <f>[3]original_data!G134</f>
        <v>5.3</v>
      </c>
      <c r="H118">
        <f>[3]original_data!H134</f>
        <v>5.6</v>
      </c>
      <c r="I118">
        <f>[3]original_data!I134</f>
        <v>5.9</v>
      </c>
      <c r="J118">
        <f>[3]original_data!J134</f>
        <v>6.2</v>
      </c>
      <c r="K118">
        <f>[3]original_data!K134</f>
        <v>6.5</v>
      </c>
      <c r="L118">
        <f>[3]original_data!L134</f>
        <v>6.3</v>
      </c>
      <c r="M118">
        <f>[3]original_data!M134</f>
        <v>6.2</v>
      </c>
      <c r="N118">
        <f>[3]original_data!N134</f>
        <v>6.4</v>
      </c>
      <c r="O118">
        <f>[3]original_data!O134</f>
        <v>6.1000000000000005</v>
      </c>
      <c r="P118">
        <f>[3]original_data!P134</f>
        <v>6.1</v>
      </c>
    </row>
    <row r="119" spans="1:16" x14ac:dyDescent="0.2">
      <c r="A119" s="19" t="s">
        <v>127</v>
      </c>
      <c r="B119">
        <f>[3]original_data!B135</f>
        <v>4.8</v>
      </c>
      <c r="C119">
        <f>[3]original_data!C135</f>
        <v>4.8</v>
      </c>
      <c r="D119">
        <f>[3]original_data!D135</f>
        <v>4.5</v>
      </c>
      <c r="E119">
        <f>[3]original_data!E135</f>
        <v>4.3</v>
      </c>
      <c r="F119">
        <f>[3]original_data!F135</f>
        <v>4</v>
      </c>
      <c r="G119">
        <f>[3]original_data!G135</f>
        <v>4.2</v>
      </c>
      <c r="H119">
        <f>[3]original_data!H135</f>
        <v>3.9</v>
      </c>
      <c r="I119">
        <f>[3]original_data!I135</f>
        <v>4.2</v>
      </c>
      <c r="J119">
        <f>[3]original_data!J135</f>
        <v>3.9</v>
      </c>
      <c r="K119">
        <f>[3]original_data!K135</f>
        <v>3.9</v>
      </c>
      <c r="L119">
        <f>[3]original_data!L135</f>
        <v>3.7</v>
      </c>
      <c r="M119">
        <f>[3]original_data!M135</f>
        <v>3.7678904571786811</v>
      </c>
      <c r="N119">
        <f>[3]original_data!N135</f>
        <v>3.5</v>
      </c>
      <c r="O119">
        <f>[3]original_data!O135</f>
        <v>3.274493281444065</v>
      </c>
      <c r="P119">
        <f>[3]original_data!P135</f>
        <v>3.6</v>
      </c>
    </row>
    <row r="120" spans="1:16" x14ac:dyDescent="0.2">
      <c r="A120" s="19" t="s">
        <v>194</v>
      </c>
      <c r="B120">
        <f>[3]original_data!B136</f>
        <v>8.5</v>
      </c>
      <c r="C120">
        <f>[3]original_data!C136</f>
        <v>8.6999999999999993</v>
      </c>
      <c r="D120">
        <f>[3]original_data!D136</f>
        <v>8.3000000000000007</v>
      </c>
      <c r="E120">
        <f>[3]original_data!E136</f>
        <v>8</v>
      </c>
      <c r="F120">
        <f>[3]original_data!F136</f>
        <v>8.1</v>
      </c>
      <c r="G120">
        <f>[3]original_data!G136</f>
        <v>8.1</v>
      </c>
      <c r="H120">
        <f>[3]original_data!H136</f>
        <v>8.6</v>
      </c>
      <c r="I120">
        <f>[3]original_data!I136</f>
        <v>8.6999999999999993</v>
      </c>
      <c r="J120">
        <f>[3]original_data!J136</f>
        <v>8.9</v>
      </c>
      <c r="K120">
        <f>[3]original_data!K136</f>
        <v>9.4</v>
      </c>
      <c r="L120">
        <f>[3]original_data!L136</f>
        <v>9.1999999999999993</v>
      </c>
      <c r="M120">
        <f>[3]original_data!M136</f>
        <v>9.1999999999999993</v>
      </c>
      <c r="N120">
        <f>[3]original_data!N136</f>
        <v>9.1</v>
      </c>
      <c r="O120">
        <f>[3]original_data!O136</f>
        <v>8.7999999999999989</v>
      </c>
      <c r="P120">
        <f>[3]original_data!P136</f>
        <v>8.9</v>
      </c>
    </row>
    <row r="121" spans="1:16" x14ac:dyDescent="0.2">
      <c r="A121" s="19" t="s">
        <v>129</v>
      </c>
      <c r="B121">
        <f>[3]original_data!B137</f>
        <v>7.4</v>
      </c>
      <c r="C121">
        <f>[3]original_data!C137</f>
        <v>7.3</v>
      </c>
      <c r="D121">
        <f>[3]original_data!D137</f>
        <v>7.3</v>
      </c>
      <c r="E121">
        <f>[3]original_data!E137</f>
        <v>7.5</v>
      </c>
      <c r="F121">
        <f>[3]original_data!F137</f>
        <v>8.1999999999999993</v>
      </c>
      <c r="G121">
        <f>[3]original_data!G137</f>
        <v>8</v>
      </c>
      <c r="H121">
        <f>[3]original_data!H137</f>
        <v>7.7</v>
      </c>
      <c r="I121">
        <f>[3]original_data!I137</f>
        <v>7.8</v>
      </c>
      <c r="J121">
        <f>[3]original_data!J137</f>
        <v>7.7</v>
      </c>
      <c r="K121">
        <f>[3]original_data!K137</f>
        <v>7.4</v>
      </c>
      <c r="L121">
        <f>[3]original_data!L137</f>
        <v>7.2</v>
      </c>
      <c r="M121">
        <f>[3]original_data!M137</f>
        <v>6.9</v>
      </c>
      <c r="N121">
        <f>[3]original_data!N137</f>
        <v>6.6</v>
      </c>
      <c r="O121">
        <f>[3]original_data!O137</f>
        <v>6.3</v>
      </c>
      <c r="P121">
        <f>[3]original_data!P137</f>
        <v>6</v>
      </c>
    </row>
    <row r="122" spans="1:16" x14ac:dyDescent="0.2">
      <c r="A122" s="19" t="s">
        <v>130</v>
      </c>
      <c r="B122">
        <f>[3]original_data!B140</f>
        <v>8.8000000000000007</v>
      </c>
      <c r="C122">
        <f>[3]original_data!C140</f>
        <v>9.1</v>
      </c>
      <c r="D122">
        <f>[3]original_data!D140</f>
        <v>8.9</v>
      </c>
      <c r="E122">
        <f>[3]original_data!E140</f>
        <v>9.1</v>
      </c>
      <c r="F122">
        <f>[3]original_data!F140</f>
        <v>8.9</v>
      </c>
      <c r="G122">
        <f>[3]original_data!G140</f>
        <v>8.6</v>
      </c>
      <c r="H122">
        <f>[3]original_data!H140</f>
        <v>8.9</v>
      </c>
      <c r="I122">
        <f>[3]original_data!I140</f>
        <v>8.8000000000000007</v>
      </c>
      <c r="J122">
        <f>[3]original_data!J140</f>
        <v>9.1999999999999993</v>
      </c>
      <c r="K122">
        <f>[3]original_data!K140</f>
        <v>8.9</v>
      </c>
      <c r="L122">
        <f>[3]original_data!L140</f>
        <v>9.1</v>
      </c>
      <c r="M122">
        <f>[3]original_data!M140</f>
        <v>9</v>
      </c>
      <c r="N122">
        <f>[3]original_data!N140</f>
        <v>9.3000000000000007</v>
      </c>
      <c r="O122">
        <f>[3]original_data!O140</f>
        <v>8.9</v>
      </c>
      <c r="P122">
        <f>[3]original_data!P140</f>
        <v>8.6</v>
      </c>
    </row>
    <row r="123" spans="1:16" x14ac:dyDescent="0.2">
      <c r="A123" s="19" t="s">
        <v>131</v>
      </c>
      <c r="B123">
        <f>[3]original_data!B141</f>
        <v>5.6</v>
      </c>
      <c r="C123">
        <f>[3]original_data!C141</f>
        <v>6</v>
      </c>
      <c r="D123">
        <f>[3]original_data!D141</f>
        <v>6</v>
      </c>
      <c r="E123">
        <f>[3]original_data!E141</f>
        <v>6</v>
      </c>
      <c r="F123">
        <f>[3]original_data!F141</f>
        <v>6.2</v>
      </c>
      <c r="G123">
        <f>[3]original_data!G141</f>
        <v>6.5</v>
      </c>
      <c r="H123">
        <f>[3]original_data!H141</f>
        <v>6.2</v>
      </c>
      <c r="I123">
        <f>[3]original_data!I141</f>
        <v>6.5</v>
      </c>
      <c r="J123">
        <f>[3]original_data!J141</f>
        <v>6.2</v>
      </c>
      <c r="K123">
        <f>[3]original_data!K141</f>
        <v>6.2</v>
      </c>
      <c r="L123">
        <f>[3]original_data!L141</f>
        <v>6</v>
      </c>
      <c r="M123">
        <f>[3]original_data!M141</f>
        <v>5.7</v>
      </c>
      <c r="N123">
        <f>[3]original_data!N141</f>
        <v>5.4</v>
      </c>
      <c r="O123">
        <f>[3]original_data!O141</f>
        <v>5.1000000000000005</v>
      </c>
      <c r="P123">
        <f>[3]original_data!P141</f>
        <v>4.8</v>
      </c>
    </row>
    <row r="124" spans="1:16" x14ac:dyDescent="0.2">
      <c r="A124" s="19" t="s">
        <v>132</v>
      </c>
      <c r="B124">
        <f>[3]original_data!B142</f>
        <v>6.1</v>
      </c>
      <c r="C124">
        <f>[3]original_data!C142</f>
        <v>6.1</v>
      </c>
      <c r="D124">
        <f>[3]original_data!D142</f>
        <v>5.8</v>
      </c>
      <c r="E124">
        <f>[3]original_data!E142</f>
        <v>5.6</v>
      </c>
      <c r="F124">
        <f>[3]original_data!F142</f>
        <v>5.3</v>
      </c>
      <c r="G124">
        <f>[3]original_data!G142</f>
        <v>5.8</v>
      </c>
      <c r="H124">
        <f>[3]original_data!H142</f>
        <v>5.5</v>
      </c>
      <c r="I124">
        <f>[3]original_data!I142</f>
        <v>5.2</v>
      </c>
      <c r="J124">
        <f>[3]original_data!J142</f>
        <v>4.9000000000000004</v>
      </c>
      <c r="K124">
        <f>[3]original_data!K142</f>
        <v>4.5999999999999996</v>
      </c>
      <c r="L124">
        <f>[3]original_data!L142</f>
        <v>4.4000000000000004</v>
      </c>
      <c r="M124">
        <f>[3]original_data!M142</f>
        <v>4.1000000000000005</v>
      </c>
      <c r="N124">
        <f>[3]original_data!N142</f>
        <v>4.0999999999999996</v>
      </c>
      <c r="O124">
        <f>[3]original_data!O142</f>
        <v>3.8</v>
      </c>
      <c r="P124">
        <f>[3]original_data!P142</f>
        <v>3.5</v>
      </c>
    </row>
    <row r="125" spans="1:16" x14ac:dyDescent="0.2">
      <c r="A125" s="19" t="s">
        <v>133</v>
      </c>
      <c r="B125">
        <f>[3]original_data!B143</f>
        <v>6.7</v>
      </c>
      <c r="C125">
        <f>[3]original_data!C143</f>
        <v>6.3</v>
      </c>
      <c r="D125">
        <f>[3]original_data!D143</f>
        <v>5.9</v>
      </c>
      <c r="E125">
        <f>[3]original_data!E143</f>
        <v>5.9</v>
      </c>
      <c r="F125">
        <f>[3]original_data!F143</f>
        <v>5.8</v>
      </c>
      <c r="G125">
        <f>[3]original_data!G143</f>
        <v>5.5</v>
      </c>
      <c r="H125">
        <f>[3]original_data!H143</f>
        <v>5.2</v>
      </c>
      <c r="I125">
        <f>[3]original_data!I143</f>
        <v>4.9000000000000004</v>
      </c>
      <c r="J125">
        <f>[3]original_data!J143</f>
        <v>4.5999999999999996</v>
      </c>
      <c r="K125">
        <f>[3]original_data!K143</f>
        <v>4.3</v>
      </c>
      <c r="L125">
        <f>[3]original_data!L143</f>
        <v>3.8</v>
      </c>
      <c r="M125">
        <f>[3]original_data!M143</f>
        <v>3.5</v>
      </c>
      <c r="N125">
        <f>[3]original_data!N143</f>
        <v>3.8</v>
      </c>
      <c r="O125">
        <f>[3]original_data!O143</f>
        <v>3.8561857268619093</v>
      </c>
      <c r="P125">
        <f>[3]original_data!P143</f>
        <v>4.2</v>
      </c>
    </row>
    <row r="126" spans="1:16" x14ac:dyDescent="0.2">
      <c r="A126" s="19" t="s">
        <v>134</v>
      </c>
      <c r="B126">
        <f>[3]original_data!B144</f>
        <v>7</v>
      </c>
      <c r="C126">
        <f>[3]original_data!C144</f>
        <v>7</v>
      </c>
      <c r="D126">
        <f>[3]original_data!D144</f>
        <v>7</v>
      </c>
      <c r="E126">
        <f>[3]original_data!E144</f>
        <v>6.8</v>
      </c>
      <c r="F126">
        <f>[3]original_data!F144</f>
        <v>6.7</v>
      </c>
      <c r="G126">
        <f>[3]original_data!G144</f>
        <v>6.4</v>
      </c>
      <c r="H126">
        <f>[3]original_data!H144</f>
        <v>6.1</v>
      </c>
      <c r="I126">
        <f>[3]original_data!I144</f>
        <v>5.9</v>
      </c>
      <c r="J126">
        <f>[3]original_data!J144</f>
        <v>5.6</v>
      </c>
      <c r="K126">
        <f>[3]original_data!K144</f>
        <v>5.5</v>
      </c>
      <c r="L126">
        <f>[3]original_data!L144</f>
        <v>5.3</v>
      </c>
      <c r="M126">
        <f>[3]original_data!M144</f>
        <v>5.060508755273732</v>
      </c>
      <c r="N126">
        <f>[3]original_data!N144</f>
        <v>5.2</v>
      </c>
      <c r="O126">
        <f>[3]original_data!O144</f>
        <v>5.1558025134435876</v>
      </c>
      <c r="P126">
        <f>[3]original_data!P144</f>
        <v>5</v>
      </c>
    </row>
    <row r="127" spans="1:16" x14ac:dyDescent="0.2">
      <c r="A127" s="19" t="s">
        <v>135</v>
      </c>
      <c r="B127">
        <f>[3]original_data!B145</f>
        <v>4</v>
      </c>
      <c r="C127">
        <f>[3]original_data!C145</f>
        <v>4.3</v>
      </c>
      <c r="D127">
        <f>[3]original_data!D145</f>
        <v>4.3</v>
      </c>
      <c r="E127">
        <f>[3]original_data!E145</f>
        <v>4.4000000000000004</v>
      </c>
      <c r="F127">
        <f>[3]original_data!F145</f>
        <v>4.7</v>
      </c>
      <c r="G127">
        <f>[3]original_data!G145</f>
        <v>5</v>
      </c>
      <c r="H127">
        <f>[3]original_data!H145</f>
        <v>4.9000000000000004</v>
      </c>
      <c r="I127">
        <f>[3]original_data!I145</f>
        <v>4.9000000000000004</v>
      </c>
      <c r="J127">
        <f>[3]original_data!J145</f>
        <v>4.5999999999999996</v>
      </c>
      <c r="K127">
        <f>[3]original_data!K145</f>
        <v>4.3</v>
      </c>
      <c r="L127">
        <f>[3]original_data!L145</f>
        <v>4.5999999999999996</v>
      </c>
      <c r="M127">
        <f>[3]original_data!M145</f>
        <v>4.9000000000000004</v>
      </c>
      <c r="N127">
        <f>[3]original_data!N145</f>
        <v>4.5999999999999996</v>
      </c>
      <c r="O127">
        <f>[3]original_data!O145</f>
        <v>4.3353446539263878</v>
      </c>
      <c r="P127">
        <f>[3]original_data!P145</f>
        <v>4.5</v>
      </c>
    </row>
    <row r="128" spans="1:16" x14ac:dyDescent="0.2">
      <c r="A128" s="19" t="s">
        <v>178</v>
      </c>
      <c r="B128">
        <f>[3]original_data!B146</f>
        <v>3.9</v>
      </c>
      <c r="C128">
        <f>[3]original_data!C146</f>
        <v>4.3</v>
      </c>
      <c r="D128">
        <f>[3]original_data!D146</f>
        <v>4</v>
      </c>
      <c r="E128">
        <f>[3]original_data!E146</f>
        <v>3.8</v>
      </c>
      <c r="F128">
        <f>[3]original_data!F146</f>
        <v>3.6</v>
      </c>
      <c r="G128">
        <f>[3]original_data!G146</f>
        <v>3.3</v>
      </c>
      <c r="H128">
        <f>[3]original_data!H146</f>
        <v>3</v>
      </c>
      <c r="I128">
        <f>[3]original_data!I146</f>
        <v>3</v>
      </c>
      <c r="J128">
        <f>[3]original_data!J146</f>
        <v>2.7</v>
      </c>
      <c r="K128">
        <f>[3]original_data!K146</f>
        <v>2.7</v>
      </c>
      <c r="L128">
        <f>[3]original_data!L146</f>
        <v>2.5</v>
      </c>
      <c r="M128">
        <f>[3]original_data!M146</f>
        <v>2.5</v>
      </c>
      <c r="N128">
        <f>[3]original_data!N146</f>
        <v>2.4</v>
      </c>
      <c r="O128">
        <f>[3]original_data!O146</f>
        <v>2.4259545764315424</v>
      </c>
      <c r="P128">
        <f>[3]original_data!P146</f>
        <v>2.2999999999999998</v>
      </c>
    </row>
    <row r="129" spans="1:16" x14ac:dyDescent="0.2">
      <c r="A129" s="19" t="s">
        <v>137</v>
      </c>
      <c r="B129">
        <f>[3]original_data!B147</f>
        <v>3.5</v>
      </c>
      <c r="C129">
        <f>[3]original_data!C147</f>
        <v>3.5</v>
      </c>
      <c r="D129">
        <f>[3]original_data!D147</f>
        <v>3.2</v>
      </c>
      <c r="E129">
        <f>[3]original_data!E147</f>
        <v>3</v>
      </c>
      <c r="F129">
        <f>[3]original_data!F147</f>
        <v>2.8</v>
      </c>
      <c r="G129">
        <f>[3]original_data!G147</f>
        <v>2.8</v>
      </c>
      <c r="H129">
        <f>[3]original_data!H147</f>
        <v>2.5</v>
      </c>
      <c r="I129">
        <f>[3]original_data!I147</f>
        <v>2.2999999999999998</v>
      </c>
      <c r="J129">
        <f>[3]original_data!J147</f>
        <v>2</v>
      </c>
      <c r="K129">
        <f>[3]original_data!K147</f>
        <v>1.7</v>
      </c>
      <c r="L129">
        <f>[3]original_data!L147</f>
        <v>1.5</v>
      </c>
      <c r="M129">
        <f>[3]original_data!M147</f>
        <v>1.2</v>
      </c>
      <c r="N129">
        <f>[3]original_data!N147</f>
        <v>1</v>
      </c>
      <c r="O129">
        <f>[3]original_data!O147</f>
        <v>1.1670910822956722</v>
      </c>
      <c r="P129">
        <f>[3]original_data!P147</f>
        <v>1.1000000000000001</v>
      </c>
    </row>
    <row r="130" spans="1:16" x14ac:dyDescent="0.2">
      <c r="A130" s="19" t="s">
        <v>138</v>
      </c>
      <c r="B130">
        <f>[3]original_data!B150</f>
        <v>4.0999999999999996</v>
      </c>
      <c r="C130">
        <f>[3]original_data!C150</f>
        <v>4.2</v>
      </c>
      <c r="D130">
        <f>[3]original_data!D150</f>
        <v>4.5</v>
      </c>
      <c r="E130">
        <f>[3]original_data!E150</f>
        <v>4.7</v>
      </c>
      <c r="F130">
        <f>[3]original_data!F150</f>
        <v>4.5999999999999996</v>
      </c>
      <c r="G130">
        <f>[3]original_data!G150</f>
        <v>4.5</v>
      </c>
      <c r="H130">
        <f>[3]original_data!H150</f>
        <v>4.2</v>
      </c>
      <c r="I130">
        <f>[3]original_data!I150</f>
        <v>4.3</v>
      </c>
      <c r="J130">
        <f>[3]original_data!J150</f>
        <v>4.3</v>
      </c>
      <c r="K130">
        <f>[3]original_data!K150</f>
        <v>4.4000000000000004</v>
      </c>
      <c r="L130">
        <f>[3]original_data!L150</f>
        <v>4.2</v>
      </c>
      <c r="M130">
        <f>[3]original_data!M150</f>
        <v>4.3</v>
      </c>
      <c r="N130">
        <f>[3]original_data!N150</f>
        <v>4.2</v>
      </c>
      <c r="O130">
        <f>[3]original_data!O150</f>
        <v>3.9000000000000004</v>
      </c>
      <c r="P130">
        <f>[3]original_data!P150</f>
        <v>4.2</v>
      </c>
    </row>
    <row r="131" spans="1:16" x14ac:dyDescent="0.2">
      <c r="A131" s="19" t="s">
        <v>139</v>
      </c>
      <c r="B131" t="e">
        <f>[3]original_data!B152</f>
        <v>#N/A</v>
      </c>
      <c r="C131" t="e">
        <f>[3]original_data!C152</f>
        <v>#N/A</v>
      </c>
      <c r="D131" t="e">
        <f>[3]original_data!D152</f>
        <v>#N/A</v>
      </c>
      <c r="E131" t="e">
        <f>[3]original_data!E152</f>
        <v>#N/A</v>
      </c>
      <c r="F131" t="e">
        <f>[3]original_data!F152</f>
        <v>#N/A</v>
      </c>
      <c r="G131">
        <f>[3]original_data!G152</f>
        <v>9.1999999999999993</v>
      </c>
      <c r="H131">
        <f>[3]original_data!H152</f>
        <v>9.3000000000000007</v>
      </c>
      <c r="I131">
        <f>[3]original_data!I152</f>
        <v>9.9</v>
      </c>
      <c r="J131">
        <f>[3]original_data!J152</f>
        <v>10</v>
      </c>
      <c r="K131">
        <f>[3]original_data!K152</f>
        <v>9.6999999999999993</v>
      </c>
      <c r="L131">
        <f>[3]original_data!L152</f>
        <v>9.5</v>
      </c>
      <c r="M131">
        <f>[3]original_data!M152</f>
        <v>9.1999999999999993</v>
      </c>
      <c r="N131">
        <f>[3]original_data!N152</f>
        <v>9.3000000000000007</v>
      </c>
      <c r="O131">
        <f>[3]original_data!O152</f>
        <v>9</v>
      </c>
      <c r="P131">
        <f>[3]original_data!P152</f>
        <v>8.6999999999999993</v>
      </c>
    </row>
    <row r="132" spans="1:16" x14ac:dyDescent="0.2">
      <c r="A132" s="19" t="s">
        <v>140</v>
      </c>
      <c r="B132">
        <f>[3]original_data!B153</f>
        <v>2.8</v>
      </c>
      <c r="C132">
        <f>[3]original_data!C153</f>
        <v>2.8</v>
      </c>
      <c r="D132">
        <f>[3]original_data!D153</f>
        <v>2.7</v>
      </c>
      <c r="E132">
        <f>[3]original_data!E153</f>
        <v>2.5</v>
      </c>
      <c r="F132">
        <f>[3]original_data!F153</f>
        <v>2.6</v>
      </c>
      <c r="G132">
        <f>[3]original_data!G153</f>
        <v>2.5</v>
      </c>
      <c r="H132">
        <f>[3]original_data!H153</f>
        <v>2.2000000000000002</v>
      </c>
      <c r="I132">
        <f>[3]original_data!I153</f>
        <v>2.2000000000000002</v>
      </c>
      <c r="J132">
        <f>[3]original_data!J153</f>
        <v>1.9</v>
      </c>
      <c r="K132">
        <f>[3]original_data!K153</f>
        <v>2</v>
      </c>
      <c r="L132">
        <f>[3]original_data!L153</f>
        <v>1.8</v>
      </c>
      <c r="M132">
        <f>[3]original_data!M153</f>
        <v>1.5</v>
      </c>
      <c r="N132">
        <f>[3]original_data!N153</f>
        <v>1.2</v>
      </c>
      <c r="O132">
        <f>[3]original_data!O153</f>
        <v>0.91271902723431686</v>
      </c>
      <c r="P132">
        <f>[3]original_data!P153</f>
        <v>1.2</v>
      </c>
    </row>
    <row r="133" spans="1:16" x14ac:dyDescent="0.2">
      <c r="A133" s="19" t="s">
        <v>141</v>
      </c>
      <c r="B133">
        <f>[3]original_data!B154</f>
        <v>7.5</v>
      </c>
      <c r="C133">
        <f>[3]original_data!C154</f>
        <v>8</v>
      </c>
      <c r="D133">
        <f>[3]original_data!D154</f>
        <v>8.5</v>
      </c>
      <c r="E133">
        <f>[3]original_data!E154</f>
        <v>8.8000000000000007</v>
      </c>
      <c r="F133">
        <f>[3]original_data!F154</f>
        <v>8.6</v>
      </c>
      <c r="G133">
        <f>[3]original_data!G154</f>
        <v>8.6999999999999993</v>
      </c>
      <c r="H133">
        <f>[3]original_data!H154</f>
        <v>9</v>
      </c>
      <c r="I133">
        <f>[3]original_data!I154</f>
        <v>9.1</v>
      </c>
      <c r="J133">
        <f>[3]original_data!J154</f>
        <v>8.8000000000000007</v>
      </c>
      <c r="K133">
        <f>[3]original_data!K154</f>
        <v>8.5</v>
      </c>
      <c r="L133">
        <f>[3]original_data!L154</f>
        <v>8.3000000000000007</v>
      </c>
      <c r="M133">
        <f>[3]original_data!M154</f>
        <v>8.4</v>
      </c>
      <c r="N133">
        <f>[3]original_data!N154</f>
        <v>8.4</v>
      </c>
      <c r="O133">
        <f>[3]original_data!O154</f>
        <v>8.1</v>
      </c>
      <c r="P133">
        <f>[3]original_data!P154</f>
        <v>8.1999999999999993</v>
      </c>
    </row>
    <row r="134" spans="1:16" x14ac:dyDescent="0.2">
      <c r="A134" s="19" t="s">
        <v>142</v>
      </c>
      <c r="B134">
        <f>[3]original_data!B155</f>
        <v>10</v>
      </c>
      <c r="C134">
        <f>[3]original_data!C155</f>
        <v>9.9</v>
      </c>
      <c r="D134">
        <f>[3]original_data!D155</f>
        <v>9.8000000000000007</v>
      </c>
      <c r="E134">
        <f>[3]original_data!E155</f>
        <v>9.9</v>
      </c>
      <c r="F134">
        <f>[3]original_data!F155</f>
        <v>9.6999999999999993</v>
      </c>
      <c r="G134">
        <f>[3]original_data!G155</f>
        <v>9.4</v>
      </c>
      <c r="H134">
        <f>[3]original_data!H155</f>
        <v>9.3000000000000007</v>
      </c>
      <c r="I134">
        <f>[3]original_data!I155</f>
        <v>9.3000000000000007</v>
      </c>
      <c r="J134">
        <f>[3]original_data!J155</f>
        <v>9.6</v>
      </c>
      <c r="K134">
        <f>[3]original_data!K155</f>
        <v>9.3000000000000007</v>
      </c>
      <c r="L134">
        <f>[3]original_data!L155</f>
        <v>9.6</v>
      </c>
      <c r="M134">
        <f>[3]original_data!M155</f>
        <v>9.2999999999999989</v>
      </c>
      <c r="N134">
        <f>[3]original_data!N155</f>
        <v>9.4</v>
      </c>
      <c r="O134">
        <f>[3]original_data!O155</f>
        <v>8.9</v>
      </c>
      <c r="P134">
        <f>[3]original_data!P155</f>
        <v>8.6</v>
      </c>
    </row>
    <row r="135" spans="1:16" x14ac:dyDescent="0.2">
      <c r="A135" s="19" t="s">
        <v>143</v>
      </c>
      <c r="B135">
        <f>[3]original_data!B157</f>
        <v>1.4</v>
      </c>
      <c r="C135">
        <f>[3]original_data!C157</f>
        <v>1.4</v>
      </c>
      <c r="D135">
        <f>[3]original_data!D157</f>
        <v>1.6</v>
      </c>
      <c r="E135">
        <f>[3]original_data!E157</f>
        <v>1.8</v>
      </c>
      <c r="F135">
        <f>[3]original_data!F157</f>
        <v>1.6</v>
      </c>
      <c r="G135">
        <f>[3]original_data!G157</f>
        <v>1.6</v>
      </c>
      <c r="H135">
        <f>[3]original_data!H157</f>
        <v>1.3</v>
      </c>
      <c r="I135">
        <f>[3]original_data!I157</f>
        <v>1.3</v>
      </c>
      <c r="J135">
        <f>[3]original_data!J157</f>
        <v>1</v>
      </c>
      <c r="K135">
        <f>[3]original_data!K157</f>
        <v>1.3</v>
      </c>
      <c r="L135">
        <f>[3]original_data!L157</f>
        <v>1.1000000000000001</v>
      </c>
      <c r="M135">
        <f>[3]original_data!M157</f>
        <v>0.9</v>
      </c>
      <c r="N135">
        <f>[3]original_data!N157</f>
        <v>0.9</v>
      </c>
      <c r="O135">
        <f>[3]original_data!O157</f>
        <v>0.60000000000000009</v>
      </c>
      <c r="P135">
        <f>[3]original_data!P157</f>
        <v>0.9</v>
      </c>
    </row>
    <row r="136" spans="1:16" x14ac:dyDescent="0.2">
      <c r="A136" s="19" t="s">
        <v>144</v>
      </c>
      <c r="B136">
        <f>[3]original_data!B158</f>
        <v>1.7</v>
      </c>
      <c r="C136">
        <f>[3]original_data!C158</f>
        <v>1.7</v>
      </c>
      <c r="D136">
        <f>[3]original_data!D158</f>
        <v>1.7</v>
      </c>
      <c r="E136">
        <f>[3]original_data!E158</f>
        <v>2.2000000000000002</v>
      </c>
      <c r="F136">
        <f>[3]original_data!F158</f>
        <v>2</v>
      </c>
      <c r="G136">
        <f>[3]original_data!G158</f>
        <v>2</v>
      </c>
      <c r="H136">
        <f>[3]original_data!H158</f>
        <v>1.7</v>
      </c>
      <c r="I136">
        <f>[3]original_data!I158</f>
        <v>1.7</v>
      </c>
      <c r="J136">
        <f>[3]original_data!J158</f>
        <v>1.8</v>
      </c>
      <c r="K136">
        <f>[3]original_data!K158</f>
        <v>2</v>
      </c>
      <c r="L136">
        <f>[3]original_data!L158</f>
        <v>1.8</v>
      </c>
      <c r="M136">
        <f>[3]original_data!M158</f>
        <v>1.5</v>
      </c>
      <c r="N136">
        <f>[3]original_data!N158</f>
        <v>1.4</v>
      </c>
      <c r="O136">
        <f>[3]original_data!O158</f>
        <v>1.0999999999999999</v>
      </c>
      <c r="P136">
        <f>[3]original_data!P158</f>
        <v>0.8</v>
      </c>
    </row>
    <row r="137" spans="1:16" x14ac:dyDescent="0.2">
      <c r="A137" s="19" t="s">
        <v>145</v>
      </c>
      <c r="B137">
        <f>[3]original_data!B160</f>
        <v>8.6</v>
      </c>
      <c r="C137">
        <f>[3]original_data!C160</f>
        <v>8.8000000000000007</v>
      </c>
      <c r="D137">
        <f>[3]original_data!D160</f>
        <v>8.6</v>
      </c>
      <c r="E137">
        <f>[3]original_data!E160</f>
        <v>8.6999999999999993</v>
      </c>
      <c r="F137">
        <f>[3]original_data!F160</f>
        <v>8.5</v>
      </c>
      <c r="G137">
        <f>[3]original_data!G160</f>
        <v>8.5</v>
      </c>
      <c r="H137">
        <f>[3]original_data!H160</f>
        <v>8.1999999999999993</v>
      </c>
      <c r="I137">
        <f>[3]original_data!I160</f>
        <v>7.9</v>
      </c>
      <c r="J137">
        <f>[3]original_data!J160</f>
        <v>7.6</v>
      </c>
      <c r="K137">
        <f>[3]original_data!K160</f>
        <v>7.9</v>
      </c>
      <c r="L137">
        <f>[3]original_data!L160</f>
        <v>8.1999999999999993</v>
      </c>
      <c r="M137">
        <f>[3]original_data!M160</f>
        <v>8.2999999999999989</v>
      </c>
      <c r="N137">
        <f>[3]original_data!N160</f>
        <v>8.6</v>
      </c>
      <c r="O137">
        <f>[3]original_data!O160</f>
        <v>8.3242261203249512</v>
      </c>
      <c r="P137">
        <f>[3]original_data!P160</f>
        <v>8.5</v>
      </c>
    </row>
    <row r="138" spans="1:16" x14ac:dyDescent="0.2">
      <c r="A138" s="19" t="s">
        <v>146</v>
      </c>
      <c r="B138">
        <f>[3]original_data!B161</f>
        <v>6</v>
      </c>
      <c r="C138">
        <f>[3]original_data!C161</f>
        <v>5.8</v>
      </c>
      <c r="D138">
        <f>[3]original_data!D161</f>
        <v>5.8</v>
      </c>
      <c r="E138">
        <f>[3]original_data!E161</f>
        <v>5.9</v>
      </c>
      <c r="F138">
        <f>[3]original_data!F161</f>
        <v>6.2</v>
      </c>
      <c r="G138">
        <f>[3]original_data!G161</f>
        <v>6.5</v>
      </c>
      <c r="H138">
        <f>[3]original_data!H161</f>
        <v>6.2</v>
      </c>
      <c r="I138">
        <f>[3]original_data!I161</f>
        <v>6.3</v>
      </c>
      <c r="J138">
        <f>[3]original_data!J161</f>
        <v>6</v>
      </c>
      <c r="K138">
        <f>[3]original_data!K161</f>
        <v>6.1</v>
      </c>
      <c r="L138">
        <f>[3]original_data!L161</f>
        <v>5.9</v>
      </c>
      <c r="M138">
        <f>[3]original_data!M161</f>
        <v>6</v>
      </c>
      <c r="N138">
        <f>[3]original_data!N161</f>
        <v>6.4</v>
      </c>
      <c r="O138">
        <f>[3]original_data!O161</f>
        <v>6.1000000000000005</v>
      </c>
      <c r="P138">
        <f>[3]original_data!P161</f>
        <v>6.2</v>
      </c>
    </row>
    <row r="139" spans="1:16" x14ac:dyDescent="0.2">
      <c r="A139" s="19" t="s">
        <v>147</v>
      </c>
      <c r="B139">
        <f>[3]original_data!B162</f>
        <v>6.3</v>
      </c>
      <c r="C139">
        <f>[3]original_data!C162</f>
        <v>6.2</v>
      </c>
      <c r="D139">
        <f>[3]original_data!D162</f>
        <v>6.9</v>
      </c>
      <c r="E139">
        <f>[3]original_data!E162</f>
        <v>7</v>
      </c>
      <c r="F139">
        <f>[3]original_data!F162</f>
        <v>7.3</v>
      </c>
      <c r="G139">
        <f>[3]original_data!G162</f>
        <v>7.2</v>
      </c>
      <c r="H139">
        <f>[3]original_data!H162</f>
        <v>7.3</v>
      </c>
      <c r="I139">
        <f>[3]original_data!I162</f>
        <v>7.4</v>
      </c>
      <c r="J139">
        <f>[3]original_data!J162</f>
        <v>7.7</v>
      </c>
      <c r="K139">
        <f>[3]original_data!K162</f>
        <v>8.1999999999999993</v>
      </c>
      <c r="L139">
        <f>[3]original_data!L162</f>
        <v>8</v>
      </c>
      <c r="M139">
        <f>[3]original_data!M162</f>
        <v>7.9916197790147887</v>
      </c>
      <c r="N139">
        <f>[3]original_data!N162</f>
        <v>8.1</v>
      </c>
      <c r="O139">
        <f>[3]original_data!O162</f>
        <v>7.8</v>
      </c>
      <c r="P139">
        <f>[3]original_data!P162</f>
        <v>7.9</v>
      </c>
    </row>
    <row r="140" spans="1:16" x14ac:dyDescent="0.2">
      <c r="A140" s="19" t="s">
        <v>148</v>
      </c>
      <c r="B140">
        <f>[3]original_data!B163</f>
        <v>6.9</v>
      </c>
      <c r="C140">
        <f>[3]original_data!C163</f>
        <v>6.9</v>
      </c>
      <c r="D140">
        <f>[3]original_data!D163</f>
        <v>7</v>
      </c>
      <c r="E140">
        <f>[3]original_data!E163</f>
        <v>7</v>
      </c>
      <c r="F140">
        <f>[3]original_data!F163</f>
        <v>6.8</v>
      </c>
      <c r="G140">
        <f>[3]original_data!G163</f>
        <v>6.3</v>
      </c>
      <c r="H140">
        <f>[3]original_data!H163</f>
        <v>6</v>
      </c>
      <c r="I140">
        <f>[3]original_data!I163</f>
        <v>5.7</v>
      </c>
      <c r="J140">
        <f>[3]original_data!J163</f>
        <v>5.8</v>
      </c>
      <c r="K140">
        <f>[3]original_data!K163</f>
        <v>5.5</v>
      </c>
      <c r="L140">
        <f>[3]original_data!L163</f>
        <v>5.3</v>
      </c>
      <c r="M140">
        <f>[3]original_data!M163</f>
        <v>5</v>
      </c>
      <c r="N140">
        <f>[3]original_data!N163</f>
        <v>4.7</v>
      </c>
      <c r="O140">
        <f>[3]original_data!O163</f>
        <v>4.4000000000000004</v>
      </c>
      <c r="P140">
        <f>[3]original_data!P163</f>
        <v>4.2</v>
      </c>
    </row>
    <row r="141" spans="1:16" x14ac:dyDescent="0.2">
      <c r="A141" s="19" t="s">
        <v>149</v>
      </c>
      <c r="B141">
        <f>[3]original_data!B164</f>
        <v>7.8</v>
      </c>
      <c r="C141">
        <f>[3]original_data!C164</f>
        <v>7.9</v>
      </c>
      <c r="D141">
        <f>[3]original_data!D164</f>
        <v>7.6</v>
      </c>
      <c r="E141">
        <f>[3]original_data!E164</f>
        <v>7.7</v>
      </c>
      <c r="F141">
        <f>[3]original_data!F164</f>
        <v>7.7</v>
      </c>
      <c r="G141">
        <f>[3]original_data!G164</f>
        <v>7.4</v>
      </c>
      <c r="H141">
        <f>[3]original_data!H164</f>
        <v>7.8</v>
      </c>
      <c r="I141">
        <f>[3]original_data!I164</f>
        <v>7.5</v>
      </c>
      <c r="J141">
        <f>[3]original_data!J164</f>
        <v>7.2</v>
      </c>
      <c r="K141">
        <f>[3]original_data!K164</f>
        <v>6.9</v>
      </c>
      <c r="L141">
        <f>[3]original_data!L164</f>
        <v>6.7</v>
      </c>
      <c r="M141">
        <f>[3]original_data!M164</f>
        <v>6.8</v>
      </c>
      <c r="N141">
        <f>[3]original_data!N164</f>
        <v>7.2</v>
      </c>
      <c r="O141">
        <f>[3]original_data!O164</f>
        <v>6.9</v>
      </c>
      <c r="P141">
        <f>[3]original_data!P164</f>
        <v>6.7</v>
      </c>
    </row>
    <row r="142" spans="1:16" x14ac:dyDescent="0.2">
      <c r="A142" s="19" t="s">
        <v>150</v>
      </c>
      <c r="B142">
        <f>[3]original_data!B165</f>
        <v>5.4</v>
      </c>
      <c r="C142">
        <f>[3]original_data!C165</f>
        <v>5.4</v>
      </c>
      <c r="D142">
        <f>[3]original_data!D165</f>
        <v>5.6</v>
      </c>
      <c r="E142">
        <f>[3]original_data!E165</f>
        <v>5.4</v>
      </c>
      <c r="F142">
        <f>[3]original_data!F165</f>
        <v>5.0999999999999996</v>
      </c>
      <c r="G142">
        <f>[3]original_data!G165</f>
        <v>5.5</v>
      </c>
      <c r="H142">
        <f>[3]original_data!H165</f>
        <v>5.2</v>
      </c>
      <c r="I142">
        <f>[3]original_data!I165</f>
        <v>4.9000000000000004</v>
      </c>
      <c r="J142">
        <f>[3]original_data!J165</f>
        <v>4.5999999999999996</v>
      </c>
      <c r="K142">
        <f>[3]original_data!K165</f>
        <v>4.3</v>
      </c>
      <c r="L142">
        <f>[3]original_data!L165</f>
        <v>4.0999999999999996</v>
      </c>
      <c r="M142">
        <f>[3]original_data!M165</f>
        <v>3.8</v>
      </c>
      <c r="N142">
        <f>[3]original_data!N165</f>
        <v>3.6</v>
      </c>
      <c r="O142">
        <f>[3]original_data!O165</f>
        <v>3.522900371283149</v>
      </c>
      <c r="P142">
        <f>[3]original_data!P165</f>
        <v>3.7</v>
      </c>
    </row>
    <row r="143" spans="1:16" x14ac:dyDescent="0.2">
      <c r="A143" s="19" t="s">
        <v>151</v>
      </c>
      <c r="B143">
        <f>[3]original_data!B166</f>
        <v>7.3</v>
      </c>
      <c r="C143">
        <f>[3]original_data!C166</f>
        <v>7.3</v>
      </c>
      <c r="D143">
        <f>[3]original_data!D166</f>
        <v>7.4</v>
      </c>
      <c r="E143">
        <f>[3]original_data!E166</f>
        <v>7.5</v>
      </c>
      <c r="F143">
        <f>[3]original_data!F166</f>
        <v>7.7</v>
      </c>
      <c r="G143">
        <f>[3]original_data!G166</f>
        <v>8.3000000000000007</v>
      </c>
      <c r="H143">
        <f>[3]original_data!H166</f>
        <v>8.4</v>
      </c>
      <c r="I143">
        <f>[3]original_data!I166</f>
        <v>8.1</v>
      </c>
      <c r="J143">
        <f>[3]original_data!J166</f>
        <v>7</v>
      </c>
      <c r="K143">
        <f>[3]original_data!K166</f>
        <v>6.7</v>
      </c>
      <c r="L143">
        <f>[3]original_data!L166</f>
        <v>6.5</v>
      </c>
      <c r="M143">
        <f>[3]original_data!M166</f>
        <v>6.2</v>
      </c>
      <c r="N143">
        <f>[3]original_data!N166</f>
        <v>5.9</v>
      </c>
      <c r="O143">
        <f>[3]original_data!O166</f>
        <v>5.6000000000000005</v>
      </c>
      <c r="P143">
        <f>[3]original_data!P166</f>
        <v>5.5</v>
      </c>
    </row>
    <row r="144" spans="1:16" x14ac:dyDescent="0.2">
      <c r="A144" s="19" t="s">
        <v>152</v>
      </c>
      <c r="B144">
        <f>[3]original_data!B167</f>
        <v>5.0999999999999996</v>
      </c>
      <c r="C144">
        <f>[3]original_data!C167</f>
        <v>5.5</v>
      </c>
      <c r="D144">
        <f>[3]original_data!D167</f>
        <v>6</v>
      </c>
      <c r="E144">
        <f>[3]original_data!E167</f>
        <v>5.5</v>
      </c>
      <c r="F144">
        <f>[3]original_data!F167</f>
        <v>5.2</v>
      </c>
      <c r="G144">
        <f>[3]original_data!G167</f>
        <v>5.3</v>
      </c>
      <c r="H144">
        <f>[3]original_data!H167</f>
        <v>5.5</v>
      </c>
      <c r="I144">
        <f>[3]original_data!I167</f>
        <v>5.9</v>
      </c>
      <c r="J144">
        <f>[3]original_data!J167</f>
        <v>6.4</v>
      </c>
      <c r="K144">
        <f>[3]original_data!K167</f>
        <v>7.4</v>
      </c>
      <c r="L144">
        <f>[3]original_data!L167</f>
        <v>7.7</v>
      </c>
      <c r="M144">
        <f>[3]original_data!M167</f>
        <v>7.8159250947048342</v>
      </c>
      <c r="N144">
        <f>[3]original_data!N167</f>
        <v>8.1</v>
      </c>
      <c r="O144">
        <f>[3]original_data!O167</f>
        <v>8.2956274288487695</v>
      </c>
      <c r="P144">
        <f>[3]original_data!P167</f>
        <v>8</v>
      </c>
    </row>
    <row r="145" spans="1:16" x14ac:dyDescent="0.2">
      <c r="A145" s="19" t="s">
        <v>153</v>
      </c>
      <c r="B145">
        <f>[3]original_data!B169</f>
        <v>8.1999999999999993</v>
      </c>
      <c r="C145">
        <f>[3]original_data!C169</f>
        <v>7.9</v>
      </c>
      <c r="D145">
        <f>[3]original_data!D169</f>
        <v>7.7</v>
      </c>
      <c r="E145">
        <f>[3]original_data!E169</f>
        <v>7.6</v>
      </c>
      <c r="F145">
        <f>[3]original_data!F169</f>
        <v>7.5</v>
      </c>
      <c r="G145">
        <f>[3]original_data!G169</f>
        <v>7.8</v>
      </c>
      <c r="H145">
        <f>[3]original_data!H169</f>
        <v>7.9</v>
      </c>
      <c r="I145">
        <f>[3]original_data!I169</f>
        <v>7.6</v>
      </c>
      <c r="J145">
        <f>[3]original_data!J169</f>
        <v>7.9</v>
      </c>
      <c r="K145">
        <f>[3]original_data!K169</f>
        <v>8</v>
      </c>
      <c r="L145">
        <f>[3]original_data!L169</f>
        <v>7.8</v>
      </c>
      <c r="M145">
        <f>[3]original_data!M169</f>
        <v>7.8999999999999995</v>
      </c>
      <c r="N145">
        <f>[3]original_data!N169</f>
        <v>8</v>
      </c>
      <c r="O145">
        <f>[3]original_data!O169</f>
        <v>7.7</v>
      </c>
      <c r="P145">
        <f>[3]original_data!P169</f>
        <v>7.4</v>
      </c>
    </row>
    <row r="146" spans="1:16" x14ac:dyDescent="0.2">
      <c r="A146" s="19" t="s">
        <v>154</v>
      </c>
      <c r="B146">
        <f>[3]original_data!B170</f>
        <v>5.9</v>
      </c>
      <c r="C146">
        <f>[3]original_data!C170</f>
        <v>5.9</v>
      </c>
      <c r="D146">
        <f>[3]original_data!D170</f>
        <v>5.5</v>
      </c>
      <c r="E146">
        <f>[3]original_data!E170</f>
        <v>5.3</v>
      </c>
      <c r="F146">
        <f>[3]original_data!F170</f>
        <v>5.5</v>
      </c>
      <c r="G146">
        <f>[3]original_data!G170</f>
        <v>5.4</v>
      </c>
      <c r="H146">
        <f>[3]original_data!H170</f>
        <v>5.7</v>
      </c>
      <c r="I146">
        <f>[3]original_data!I170</f>
        <v>6.1</v>
      </c>
      <c r="J146">
        <f>[3]original_data!J170</f>
        <v>6.4</v>
      </c>
      <c r="K146">
        <f>[3]original_data!K170</f>
        <v>6.2</v>
      </c>
      <c r="L146">
        <f>[3]original_data!L170</f>
        <v>6.2</v>
      </c>
      <c r="M146">
        <f>[3]original_data!M170</f>
        <v>6.5</v>
      </c>
      <c r="N146">
        <f>[3]original_data!N170</f>
        <v>6.6</v>
      </c>
      <c r="O146">
        <f>[3]original_data!O170</f>
        <v>6.3</v>
      </c>
      <c r="P146">
        <f>[3]original_data!P170</f>
        <v>6</v>
      </c>
    </row>
    <row r="147" spans="1:16" x14ac:dyDescent="0.2">
      <c r="A147" s="19" t="s">
        <v>155</v>
      </c>
      <c r="B147">
        <f>[3]original_data!B171</f>
        <v>6.1</v>
      </c>
      <c r="C147">
        <f>[3]original_data!C171</f>
        <v>5.9</v>
      </c>
      <c r="D147">
        <f>[3]original_data!D171</f>
        <v>5.8</v>
      </c>
      <c r="E147">
        <f>[3]original_data!E171</f>
        <v>5.9</v>
      </c>
      <c r="F147">
        <f>[3]original_data!F171</f>
        <v>5.7</v>
      </c>
      <c r="G147">
        <f>[3]original_data!G171</f>
        <v>5.9</v>
      </c>
      <c r="H147">
        <f>[3]original_data!H171</f>
        <v>6.4</v>
      </c>
      <c r="I147">
        <f>[3]original_data!I171</f>
        <v>6.5</v>
      </c>
      <c r="J147">
        <f>[3]original_data!J171</f>
        <v>7.1</v>
      </c>
      <c r="K147">
        <f>[3]original_data!K171</f>
        <v>7.5</v>
      </c>
      <c r="L147">
        <f>[3]original_data!L171</f>
        <v>7.8</v>
      </c>
      <c r="M147">
        <f>[3]original_data!M171</f>
        <v>7.8999999999999995</v>
      </c>
      <c r="N147">
        <f>[3]original_data!N171</f>
        <v>7.6</v>
      </c>
      <c r="O147">
        <f>[3]original_data!O171</f>
        <v>7.3</v>
      </c>
      <c r="P147">
        <f>[3]original_data!P171</f>
        <v>7</v>
      </c>
    </row>
    <row r="148" spans="1:16" x14ac:dyDescent="0.2">
      <c r="A148" s="19" t="s">
        <v>156</v>
      </c>
      <c r="B148">
        <f>[3]original_data!B172</f>
        <v>2.6</v>
      </c>
      <c r="C148">
        <f>[3]original_data!C172</f>
        <v>2.6</v>
      </c>
      <c r="D148">
        <f>[3]original_data!D172</f>
        <v>2.2999999999999998</v>
      </c>
      <c r="E148">
        <f>[3]original_data!E172</f>
        <v>2.2999999999999998</v>
      </c>
      <c r="F148">
        <f>[3]original_data!F172</f>
        <v>2</v>
      </c>
      <c r="G148">
        <f>[3]original_data!G172</f>
        <v>2.1</v>
      </c>
      <c r="H148">
        <f>[3]original_data!H172</f>
        <v>1.8</v>
      </c>
      <c r="I148">
        <f>[3]original_data!I172</f>
        <v>2.1</v>
      </c>
      <c r="J148">
        <f>[3]original_data!J172</f>
        <v>1.8</v>
      </c>
      <c r="K148">
        <f>[3]original_data!K172</f>
        <v>1.9</v>
      </c>
      <c r="L148">
        <f>[3]original_data!L172</f>
        <v>1.7</v>
      </c>
      <c r="M148">
        <f>[3]original_data!M172</f>
        <v>1.7836200764450427</v>
      </c>
      <c r="N148">
        <f>[3]original_data!N172</f>
        <v>1.5</v>
      </c>
      <c r="O148">
        <f>[3]original_data!O172</f>
        <v>1.8</v>
      </c>
      <c r="P148">
        <f>[3]original_data!P172</f>
        <v>2.1</v>
      </c>
    </row>
    <row r="149" spans="1:16" x14ac:dyDescent="0.2">
      <c r="A149" s="19" t="s">
        <v>157</v>
      </c>
      <c r="B149">
        <f>[3]original_data!B173</f>
        <v>4.5999999999999996</v>
      </c>
      <c r="C149">
        <f>[3]original_data!C173</f>
        <v>4.2</v>
      </c>
      <c r="D149">
        <f>[3]original_data!D173</f>
        <v>4</v>
      </c>
      <c r="E149">
        <f>[3]original_data!E173</f>
        <v>3.7</v>
      </c>
      <c r="F149">
        <f>[3]original_data!F173</f>
        <v>3.3</v>
      </c>
      <c r="G149">
        <f>[3]original_data!G173</f>
        <v>3.5</v>
      </c>
      <c r="H149">
        <f>[3]original_data!H173</f>
        <v>3.2</v>
      </c>
      <c r="I149">
        <f>[3]original_data!I173</f>
        <v>3.5</v>
      </c>
      <c r="J149">
        <f>[3]original_data!J173</f>
        <v>3.7</v>
      </c>
      <c r="K149">
        <f>[3]original_data!K173</f>
        <v>3.4</v>
      </c>
      <c r="L149">
        <f>[3]original_data!L173</f>
        <v>3.2</v>
      </c>
      <c r="M149">
        <f>[3]original_data!M173</f>
        <v>3.2916252565479747</v>
      </c>
      <c r="N149">
        <f>[3]original_data!N173</f>
        <v>3.8</v>
      </c>
      <c r="O149">
        <f>[3]original_data!O173</f>
        <v>3.9</v>
      </c>
      <c r="P149">
        <f>[3]original_data!P173</f>
        <v>4.4000000000000004</v>
      </c>
    </row>
    <row r="150" spans="1:16" x14ac:dyDescent="0.2">
      <c r="A150" s="19" t="s">
        <v>158</v>
      </c>
      <c r="B150">
        <f>[3]original_data!B174</f>
        <v>2.5</v>
      </c>
      <c r="C150">
        <f>[3]original_data!C174</f>
        <v>2.5</v>
      </c>
      <c r="D150">
        <f>[3]original_data!D174</f>
        <v>2.5</v>
      </c>
      <c r="E150">
        <f>[3]original_data!E174</f>
        <v>2.5</v>
      </c>
      <c r="F150">
        <f>[3]original_data!F174</f>
        <v>2.5</v>
      </c>
      <c r="G150">
        <f>[3]original_data!G174</f>
        <v>2.6</v>
      </c>
      <c r="H150">
        <f>[3]original_data!H174</f>
        <v>2.2999999999999998</v>
      </c>
      <c r="I150">
        <f>[3]original_data!I174</f>
        <v>2.2000000000000002</v>
      </c>
      <c r="J150">
        <f>[3]original_data!J174</f>
        <v>2.2000000000000002</v>
      </c>
      <c r="K150">
        <f>[3]original_data!K174</f>
        <v>2.5</v>
      </c>
      <c r="L150">
        <f>[3]original_data!L174</f>
        <v>2.8</v>
      </c>
      <c r="M150">
        <f>[3]original_data!M174</f>
        <v>3.0898560141084759</v>
      </c>
      <c r="N150">
        <f>[3]original_data!N174</f>
        <v>2.9</v>
      </c>
      <c r="O150">
        <f>[3]original_data!O174</f>
        <v>2.6547258370361684</v>
      </c>
      <c r="P150">
        <f>[3]original_data!P174</f>
        <v>3</v>
      </c>
    </row>
    <row r="151" spans="1:16" x14ac:dyDescent="0.2">
      <c r="A151" s="19" t="s">
        <v>159</v>
      </c>
      <c r="B151">
        <f>[3]original_data!B175</f>
        <v>9</v>
      </c>
      <c r="C151">
        <f>[3]original_data!C175</f>
        <v>9.1999999999999993</v>
      </c>
      <c r="D151">
        <f>[3]original_data!D175</f>
        <v>9.1999999999999993</v>
      </c>
      <c r="E151">
        <f>[3]original_data!E175</f>
        <v>9.3000000000000007</v>
      </c>
      <c r="F151">
        <f>[3]original_data!F175</f>
        <v>9</v>
      </c>
      <c r="G151">
        <f>[3]original_data!G175</f>
        <v>9.1</v>
      </c>
      <c r="H151">
        <f>[3]original_data!H175</f>
        <v>9.1999999999999993</v>
      </c>
      <c r="I151">
        <f>[3]original_data!I175</f>
        <v>9.3000000000000007</v>
      </c>
      <c r="J151">
        <f>[3]original_data!J175</f>
        <v>9.1</v>
      </c>
      <c r="K151">
        <f>[3]original_data!K175</f>
        <v>9.4</v>
      </c>
      <c r="L151">
        <f>[3]original_data!L175</f>
        <v>9.1999999999999993</v>
      </c>
      <c r="M151">
        <f>[3]original_data!M175</f>
        <v>8.6999999999999993</v>
      </c>
      <c r="N151">
        <f>[3]original_data!N175</f>
        <v>7.9</v>
      </c>
      <c r="O151">
        <f>[3]original_data!O175</f>
        <v>7.6000000000000005</v>
      </c>
      <c r="P151">
        <f>[3]original_data!P175</f>
        <v>7.6</v>
      </c>
    </row>
    <row r="152" spans="1:16" x14ac:dyDescent="0.2">
      <c r="A152" s="19" t="s">
        <v>160</v>
      </c>
      <c r="B152">
        <f>[3]original_data!B177</f>
        <v>6.9</v>
      </c>
      <c r="C152">
        <f>[3]original_data!C177</f>
        <v>7</v>
      </c>
      <c r="D152">
        <f>[3]original_data!D177</f>
        <v>7.2</v>
      </c>
      <c r="E152">
        <f>[3]original_data!E177</f>
        <v>7.3</v>
      </c>
      <c r="F152">
        <f>[3]original_data!F177</f>
        <v>7.7</v>
      </c>
      <c r="G152">
        <f>[3]original_data!G177</f>
        <v>7.4</v>
      </c>
      <c r="H152">
        <f>[3]original_data!H177</f>
        <v>7.5</v>
      </c>
      <c r="I152">
        <f>[3]original_data!I177</f>
        <v>7.6</v>
      </c>
      <c r="J152">
        <f>[3]original_data!J177</f>
        <v>7.8</v>
      </c>
      <c r="K152">
        <f>[3]original_data!K177</f>
        <v>7.5</v>
      </c>
      <c r="L152">
        <f>[3]original_data!L177</f>
        <v>7.4</v>
      </c>
      <c r="M152">
        <f>[3]original_data!M177</f>
        <v>7.7</v>
      </c>
      <c r="N152">
        <f>[3]original_data!N177</f>
        <v>7.8</v>
      </c>
      <c r="O152">
        <f>[3]original_data!O177</f>
        <v>7.6512826936739646</v>
      </c>
      <c r="P152">
        <f>[3]original_data!P177</f>
        <v>7.8</v>
      </c>
    </row>
    <row r="153" spans="1:16" x14ac:dyDescent="0.2">
      <c r="A153" s="19" t="s">
        <v>196</v>
      </c>
      <c r="B153">
        <f>[3]original_data!B178</f>
        <v>7.2</v>
      </c>
      <c r="C153">
        <f>[3]original_data!C178</f>
        <v>7.5</v>
      </c>
      <c r="D153">
        <f>[3]original_data!D178</f>
        <v>7.7</v>
      </c>
      <c r="E153">
        <f>[3]original_data!E178</f>
        <v>8</v>
      </c>
      <c r="F153">
        <f>[3]original_data!F178</f>
        <v>7.7</v>
      </c>
      <c r="G153">
        <f>[3]original_data!G178</f>
        <v>8.4</v>
      </c>
      <c r="H153">
        <f>[3]original_data!H178</f>
        <v>8.6999999999999993</v>
      </c>
      <c r="I153">
        <f>[3]original_data!I178</f>
        <v>9</v>
      </c>
      <c r="J153">
        <f>[3]original_data!J178</f>
        <v>9.1</v>
      </c>
      <c r="K153">
        <f>[3]original_data!K178</f>
        <v>9.4</v>
      </c>
      <c r="L153">
        <f>[3]original_data!L178</f>
        <v>9.6999999999999993</v>
      </c>
      <c r="M153">
        <f>[3]original_data!M178</f>
        <v>9.7623340247576031</v>
      </c>
      <c r="N153">
        <f>[3]original_data!N178</f>
        <v>9.9</v>
      </c>
      <c r="O153">
        <f>[3]original_data!O178</f>
        <v>9.9499999999999993</v>
      </c>
      <c r="P153">
        <f>[3]original_data!P178</f>
        <v>9.6999999999999993</v>
      </c>
    </row>
    <row r="154" spans="1:16" x14ac:dyDescent="0.2">
      <c r="A154" s="19" t="s">
        <v>162</v>
      </c>
      <c r="B154">
        <f>[3]original_data!B179</f>
        <v>5.8</v>
      </c>
      <c r="C154">
        <f>[3]original_data!C179</f>
        <v>5.8</v>
      </c>
      <c r="D154">
        <f>[3]original_data!D179</f>
        <v>5.6</v>
      </c>
      <c r="E154">
        <f>[3]original_data!E179</f>
        <v>5.9</v>
      </c>
      <c r="F154">
        <f>[3]original_data!F179</f>
        <v>6.1</v>
      </c>
      <c r="G154">
        <f>[3]original_data!G179</f>
        <v>6.4</v>
      </c>
      <c r="H154">
        <f>[3]original_data!H179</f>
        <v>6.7</v>
      </c>
      <c r="I154">
        <f>[3]original_data!I179</f>
        <v>6.8</v>
      </c>
      <c r="J154">
        <f>[3]original_data!J179</f>
        <v>6.8</v>
      </c>
      <c r="K154">
        <f>[3]original_data!K179</f>
        <v>7.1</v>
      </c>
      <c r="L154">
        <f>[3]original_data!L179</f>
        <v>7.4</v>
      </c>
      <c r="M154">
        <f>[3]original_data!M179</f>
        <v>7.7</v>
      </c>
      <c r="N154">
        <f>[3]original_data!N179</f>
        <v>7.4</v>
      </c>
      <c r="O154">
        <f>[3]original_data!O179</f>
        <v>7.1000000000000005</v>
      </c>
      <c r="P154">
        <f>[3]original_data!P179</f>
        <v>7</v>
      </c>
    </row>
    <row r="155" spans="1:16" x14ac:dyDescent="0.2">
      <c r="A155" s="19" t="s">
        <v>163</v>
      </c>
      <c r="B155">
        <f>[3]original_data!B180</f>
        <v>9.6999999999999993</v>
      </c>
      <c r="C155">
        <f>[3]original_data!C180</f>
        <v>9.8000000000000007</v>
      </c>
      <c r="D155">
        <f>[3]original_data!D180</f>
        <v>9.9</v>
      </c>
      <c r="E155">
        <f>[3]original_data!E180</f>
        <v>9.5</v>
      </c>
      <c r="F155">
        <f>[3]original_data!F180</f>
        <v>9.1999999999999993</v>
      </c>
      <c r="G155">
        <f>[3]original_data!G180</f>
        <v>8.9</v>
      </c>
      <c r="H155">
        <f>[3]original_data!H180</f>
        <v>8.9</v>
      </c>
      <c r="I155">
        <f>[3]original_data!I180</f>
        <v>8.6</v>
      </c>
      <c r="J155">
        <f>[3]original_data!J180</f>
        <v>8.3000000000000007</v>
      </c>
      <c r="K155">
        <f>[3]original_data!K180</f>
        <v>8.4</v>
      </c>
      <c r="L155">
        <f>[3]original_data!L180</f>
        <v>8.1999999999999993</v>
      </c>
      <c r="M155">
        <f>[3]original_data!M180</f>
        <v>8.5</v>
      </c>
      <c r="N155">
        <f>[3]original_data!N180</f>
        <v>8.1999999999999993</v>
      </c>
      <c r="O155">
        <f>[3]original_data!O180</f>
        <v>8.2999999999999989</v>
      </c>
      <c r="P155">
        <f>[3]original_data!P180</f>
        <v>8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4" sqref="M4"/>
    </sheetView>
  </sheetViews>
  <sheetFormatPr baseColWidth="10" defaultRowHeight="12.75" x14ac:dyDescent="0.2"/>
  <cols>
    <col min="13" max="13" width="9.42578125" style="7" customWidth="1"/>
    <col min="19" max="19" width="19.85546875" style="7" customWidth="1"/>
    <col min="20" max="30" width="11.42578125" style="7"/>
  </cols>
  <sheetData>
    <row r="1" spans="1:30" ht="15" x14ac:dyDescent="0.25">
      <c r="A1" s="70" t="s">
        <v>307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250</v>
      </c>
      <c r="S1" s="33" t="s">
        <v>308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ht="120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49" t="s">
        <v>266</v>
      </c>
      <c r="N2" s="51"/>
      <c r="O2" s="51"/>
      <c r="P2" s="51"/>
      <c r="Q2" s="51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</row>
    <row r="3" spans="1:30" ht="15" x14ac:dyDescent="0.25">
      <c r="A3" s="19" t="s">
        <v>12</v>
      </c>
      <c r="B3" s="64" t="str">
        <f t="shared" ref="B3:K3" si="0">IF(ISNUMBER(T3),((T3)*(1/7)),"XXX")</f>
        <v>XXX</v>
      </c>
      <c r="C3" s="64" t="str">
        <f t="shared" si="0"/>
        <v>XXX</v>
      </c>
      <c r="D3" s="64" t="str">
        <f t="shared" si="0"/>
        <v>XXX</v>
      </c>
      <c r="E3" s="64" t="str">
        <f t="shared" si="0"/>
        <v>XXX</v>
      </c>
      <c r="F3" s="64" t="str">
        <f t="shared" si="0"/>
        <v>XXX</v>
      </c>
      <c r="G3" s="64" t="str">
        <f t="shared" si="0"/>
        <v>XXX</v>
      </c>
      <c r="H3" s="64" t="str">
        <f t="shared" si="0"/>
        <v>XXX</v>
      </c>
      <c r="I3" s="64" t="str">
        <f t="shared" si="0"/>
        <v>XXX</v>
      </c>
      <c r="J3" s="64" t="str">
        <f t="shared" si="0"/>
        <v>XXX</v>
      </c>
      <c r="K3" s="64" t="str">
        <f t="shared" si="0"/>
        <v>XXX</v>
      </c>
      <c r="L3" s="64" t="str">
        <f>IF(ISNUMBER(AD3),((AD3)*(1/7)),"XXX")</f>
        <v>XXX</v>
      </c>
      <c r="M3" s="55"/>
      <c r="N3" s="19"/>
      <c r="O3" s="19"/>
      <c r="P3" s="19"/>
      <c r="Q3" s="19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</row>
    <row r="4" spans="1:30" x14ac:dyDescent="0.2">
      <c r="A4" s="19" t="s">
        <v>13</v>
      </c>
      <c r="B4" s="64">
        <f t="shared" ref="B4:B6" si="1">IF(ISNUMBER(T4),((T4)*(1/7)),"XXX")</f>
        <v>0.29285714285714282</v>
      </c>
      <c r="C4" s="64">
        <f t="shared" ref="C4:C6" si="2">IF(ISNUMBER(U4),((U4)*(1/7)),"XXX")</f>
        <v>0.31714285714285717</v>
      </c>
      <c r="D4" s="64">
        <f t="shared" ref="D4:D6" si="3">IF(ISNUMBER(V4),((V4)*(1/7)),"XXX")</f>
        <v>0.40571428571428569</v>
      </c>
      <c r="E4" s="64">
        <f t="shared" ref="E4:E6" si="4">IF(ISNUMBER(W4),((W4)*(1/7)),"XXX")</f>
        <v>0.49428571428571427</v>
      </c>
      <c r="F4" s="64">
        <f t="shared" ref="F4:F6" si="5">IF(ISNUMBER(X4),((X4)*(1/7)),"XXX")</f>
        <v>0.55285714285714282</v>
      </c>
      <c r="G4" s="64">
        <f t="shared" ref="G4:G6" si="6">IF(ISNUMBER(Y4),((Y4)*(1/7)),"XXX")</f>
        <v>0.49714285714285711</v>
      </c>
      <c r="H4" s="64">
        <f t="shared" ref="H4:H6" si="7">IF(ISNUMBER(Z4),((Z4)*(1/7)),"XXX")</f>
        <v>0.4757142857142857</v>
      </c>
      <c r="I4" s="64">
        <f t="shared" ref="I4:I6" si="8">IF(ISNUMBER(AA4),((AA4)*(1/7)),"XXX")</f>
        <v>0.50285714285714278</v>
      </c>
      <c r="J4" s="64">
        <f t="shared" ref="J4:J6" si="9">IF(ISNUMBER(AB4),((AB4)*(1/7)),"XXX")</f>
        <v>0.50714285714285712</v>
      </c>
      <c r="K4" s="64">
        <f t="shared" ref="K4:K6" si="10">IF(ISNUMBER(AC4),((AC4)*(1/7)),"XXX")</f>
        <v>0.49571428571428572</v>
      </c>
      <c r="L4" s="64">
        <f t="shared" ref="L4:L6" si="11">IF(ISNUMBER(AD4),((AD4)*(1/7)),"XXX")</f>
        <v>0.50857142857142856</v>
      </c>
      <c r="M4" s="9">
        <v>0.57693244651248032</v>
      </c>
      <c r="N4" s="19"/>
      <c r="O4" s="19"/>
      <c r="P4" s="19"/>
      <c r="Q4" s="19"/>
      <c r="S4" s="7" t="s">
        <v>13</v>
      </c>
      <c r="T4" s="7">
        <v>2.0499999999999998</v>
      </c>
      <c r="U4" s="7">
        <v>2.2200000000000002</v>
      </c>
      <c r="V4" s="7">
        <v>2.84</v>
      </c>
      <c r="W4" s="7">
        <v>3.46</v>
      </c>
      <c r="X4" s="7">
        <v>3.87</v>
      </c>
      <c r="Y4" s="7">
        <v>3.48</v>
      </c>
      <c r="Z4" s="7">
        <v>3.33</v>
      </c>
      <c r="AA4" s="7">
        <v>3.52</v>
      </c>
      <c r="AB4" s="7">
        <v>3.55</v>
      </c>
      <c r="AC4" s="7">
        <v>3.47</v>
      </c>
      <c r="AD4" s="7">
        <v>3.56</v>
      </c>
    </row>
    <row r="5" spans="1:30" x14ac:dyDescent="0.2">
      <c r="A5" s="19" t="s">
        <v>14</v>
      </c>
      <c r="B5" s="64">
        <f t="shared" si="1"/>
        <v>0.42857142857142855</v>
      </c>
      <c r="C5" s="64">
        <f t="shared" si="2"/>
        <v>0.42285714285714282</v>
      </c>
      <c r="D5" s="64">
        <f t="shared" si="3"/>
        <v>0.4157142857142857</v>
      </c>
      <c r="E5" s="64">
        <f t="shared" si="4"/>
        <v>0.49857142857142855</v>
      </c>
      <c r="F5" s="64">
        <f t="shared" si="5"/>
        <v>0.49</v>
      </c>
      <c r="G5" s="64">
        <f t="shared" si="6"/>
        <v>0.4514285714285714</v>
      </c>
      <c r="H5" s="64">
        <f t="shared" si="7"/>
        <v>0.44857142857142857</v>
      </c>
      <c r="I5" s="64">
        <f t="shared" si="8"/>
        <v>0.44571428571428573</v>
      </c>
      <c r="J5" s="64">
        <f t="shared" si="9"/>
        <v>0.44</v>
      </c>
      <c r="K5" s="64">
        <f t="shared" si="10"/>
        <v>0.46857142857142853</v>
      </c>
      <c r="L5" s="64">
        <f t="shared" si="11"/>
        <v>0.50857142857142856</v>
      </c>
      <c r="M5" s="9">
        <v>0.63789650086187888</v>
      </c>
      <c r="N5" s="19"/>
      <c r="O5" s="19"/>
      <c r="P5" s="19"/>
      <c r="Q5" s="19"/>
      <c r="S5" s="7" t="s">
        <v>14</v>
      </c>
      <c r="T5" s="7">
        <v>3</v>
      </c>
      <c r="U5" s="7">
        <v>2.96</v>
      </c>
      <c r="V5" s="7">
        <v>2.91</v>
      </c>
      <c r="W5" s="7">
        <v>3.49</v>
      </c>
      <c r="X5" s="7">
        <v>3.43</v>
      </c>
      <c r="Y5" s="7">
        <v>3.16</v>
      </c>
      <c r="Z5" s="7">
        <v>3.14</v>
      </c>
      <c r="AA5" s="7">
        <v>3.12</v>
      </c>
      <c r="AB5" s="7">
        <v>3.08</v>
      </c>
      <c r="AC5" s="7">
        <v>3.28</v>
      </c>
      <c r="AD5" s="7">
        <v>3.56</v>
      </c>
    </row>
    <row r="6" spans="1:30" x14ac:dyDescent="0.2">
      <c r="A6" s="19" t="s">
        <v>15</v>
      </c>
      <c r="B6" s="64" t="str">
        <f t="shared" si="1"/>
        <v>XXX</v>
      </c>
      <c r="C6" s="64" t="str">
        <f t="shared" si="2"/>
        <v>XXX</v>
      </c>
      <c r="D6" s="64" t="str">
        <f t="shared" si="3"/>
        <v>XXX</v>
      </c>
      <c r="E6" s="64">
        <f t="shared" si="4"/>
        <v>0.26857142857142852</v>
      </c>
      <c r="F6" s="64">
        <f t="shared" si="5"/>
        <v>0.26999999999999996</v>
      </c>
      <c r="G6" s="64" t="str">
        <f t="shared" si="6"/>
        <v>XXX</v>
      </c>
      <c r="H6" s="64">
        <f t="shared" si="7"/>
        <v>0.27428571428571424</v>
      </c>
      <c r="I6" s="64">
        <f t="shared" si="8"/>
        <v>0.28714285714285709</v>
      </c>
      <c r="J6" s="64" t="str">
        <f t="shared" si="9"/>
        <v>XXX</v>
      </c>
      <c r="K6" s="64" t="str">
        <f t="shared" si="10"/>
        <v>XXX</v>
      </c>
      <c r="L6" s="64" t="str">
        <f t="shared" si="11"/>
        <v>XXX</v>
      </c>
      <c r="M6" s="9">
        <v>0.40197008741775447</v>
      </c>
      <c r="N6" s="19"/>
      <c r="O6" s="19"/>
      <c r="P6" s="19"/>
      <c r="Q6" s="19"/>
      <c r="S6" s="7" t="s">
        <v>15</v>
      </c>
      <c r="T6" s="7" t="s">
        <v>264</v>
      </c>
      <c r="U6" s="7" t="s">
        <v>264</v>
      </c>
      <c r="V6" s="7" t="s">
        <v>264</v>
      </c>
      <c r="W6" s="7">
        <v>1.88</v>
      </c>
      <c r="X6" s="7">
        <v>1.89</v>
      </c>
      <c r="Y6" s="7" t="s">
        <v>264</v>
      </c>
      <c r="Z6" s="7">
        <v>1.92</v>
      </c>
      <c r="AA6" s="7">
        <v>2.0099999999999998</v>
      </c>
      <c r="AB6" s="7" t="s">
        <v>264</v>
      </c>
      <c r="AC6" s="7" t="s">
        <v>264</v>
      </c>
      <c r="AD6" s="7" t="s">
        <v>264</v>
      </c>
    </row>
    <row r="7" spans="1:30" x14ac:dyDescent="0.2">
      <c r="A7" s="19" t="s">
        <v>16</v>
      </c>
      <c r="B7" s="64">
        <f t="shared" ref="B7:B20" si="12">IF(ISNUMBER(T7),((T7)*(1/7)),"XXX")</f>
        <v>0.43285714285714283</v>
      </c>
      <c r="C7" s="64">
        <f t="shared" ref="C7:C20" si="13">IF(ISNUMBER(U7),((U7)*(1/7)),"XXX")</f>
        <v>0.41714285714285709</v>
      </c>
      <c r="D7" s="64">
        <f t="shared" ref="D7:D20" si="14">IF(ISNUMBER(V7),((V7)*(1/7)),"XXX")</f>
        <v>0.44428571428571423</v>
      </c>
      <c r="E7" s="64">
        <f t="shared" ref="E7:E20" si="15">IF(ISNUMBER(W7),((W7)*(1/7)),"XXX")</f>
        <v>0.51857142857142857</v>
      </c>
      <c r="F7" s="64">
        <f t="shared" ref="F7:F20" si="16">IF(ISNUMBER(X7),((X7)*(1/7)),"XXX")</f>
        <v>0.52857142857142858</v>
      </c>
      <c r="G7" s="64">
        <f t="shared" ref="G7:G20" si="17">IF(ISNUMBER(Y7),((Y7)*(1/7)),"XXX")</f>
        <v>0.51142857142857145</v>
      </c>
      <c r="H7" s="64">
        <f t="shared" ref="H7:H20" si="18">IF(ISNUMBER(Z7),((Z7)*(1/7)),"XXX")</f>
        <v>0.50285714285714278</v>
      </c>
      <c r="I7" s="64">
        <f t="shared" ref="I7:I20" si="19">IF(ISNUMBER(AA7),((AA7)*(1/7)),"XXX")</f>
        <v>0.50571428571428567</v>
      </c>
      <c r="J7" s="64">
        <f t="shared" ref="J7:J20" si="20">IF(ISNUMBER(AB7),((AB7)*(1/7)),"XXX")</f>
        <v>0.51142857142857145</v>
      </c>
      <c r="K7" s="64">
        <f t="shared" ref="K7:K20" si="21">IF(ISNUMBER(AC7),((AC7)*(1/7)),"XXX")</f>
        <v>0.5228571428571428</v>
      </c>
      <c r="L7" s="64">
        <f t="shared" ref="L7:L20" si="22">IF(ISNUMBER(AD7),((AD7)*(1/7)),"XXX")</f>
        <v>0.54999999999999993</v>
      </c>
      <c r="M7" s="9">
        <v>0.68292663950247567</v>
      </c>
      <c r="N7" s="19"/>
      <c r="O7" s="19"/>
      <c r="P7" s="19"/>
      <c r="Q7" s="19"/>
      <c r="S7" s="7" t="s">
        <v>16</v>
      </c>
      <c r="T7" s="7">
        <v>3.03</v>
      </c>
      <c r="U7" s="7">
        <v>2.92</v>
      </c>
      <c r="V7" s="7">
        <v>3.11</v>
      </c>
      <c r="W7" s="7">
        <v>3.63</v>
      </c>
      <c r="X7" s="7">
        <v>3.7</v>
      </c>
      <c r="Y7" s="7">
        <v>3.58</v>
      </c>
      <c r="Z7" s="7">
        <v>3.52</v>
      </c>
      <c r="AA7" s="7">
        <v>3.54</v>
      </c>
      <c r="AB7" s="7">
        <v>3.58</v>
      </c>
      <c r="AC7" s="7">
        <v>3.66</v>
      </c>
      <c r="AD7" s="7">
        <v>3.85</v>
      </c>
    </row>
    <row r="8" spans="1:30" x14ac:dyDescent="0.2">
      <c r="A8" s="19" t="s">
        <v>17</v>
      </c>
      <c r="B8" s="64">
        <f t="shared" si="12"/>
        <v>0.40714285714285714</v>
      </c>
      <c r="C8" s="64">
        <f t="shared" si="13"/>
        <v>0.41</v>
      </c>
      <c r="D8" s="64">
        <f t="shared" si="14"/>
        <v>0.46428571428571425</v>
      </c>
      <c r="E8" s="64">
        <f t="shared" si="15"/>
        <v>0.49428571428571427</v>
      </c>
      <c r="F8" s="64">
        <f t="shared" si="16"/>
        <v>0.5357142857142857</v>
      </c>
      <c r="G8" s="64">
        <f t="shared" si="17"/>
        <v>0.52999999999999992</v>
      </c>
      <c r="H8" s="64">
        <f t="shared" si="18"/>
        <v>0.54428571428571426</v>
      </c>
      <c r="I8" s="64">
        <f t="shared" si="19"/>
        <v>0.54714285714285715</v>
      </c>
      <c r="J8" s="64">
        <f t="shared" si="20"/>
        <v>0.53142857142857147</v>
      </c>
      <c r="K8" s="64">
        <f t="shared" si="21"/>
        <v>0.53857142857142859</v>
      </c>
      <c r="L8" s="64">
        <f t="shared" si="22"/>
        <v>0.54999999999999993</v>
      </c>
      <c r="M8" s="9">
        <v>0.69408459263053179</v>
      </c>
      <c r="N8" s="19"/>
      <c r="O8" s="19"/>
      <c r="P8" s="19"/>
      <c r="Q8" s="19"/>
      <c r="S8" s="7" t="s">
        <v>17</v>
      </c>
      <c r="T8" s="7">
        <v>2.85</v>
      </c>
      <c r="U8" s="7">
        <v>2.87</v>
      </c>
      <c r="V8" s="7">
        <v>3.25</v>
      </c>
      <c r="W8" s="7">
        <v>3.46</v>
      </c>
      <c r="X8" s="7">
        <v>3.75</v>
      </c>
      <c r="Y8" s="7">
        <v>3.71</v>
      </c>
      <c r="Z8" s="7">
        <v>3.81</v>
      </c>
      <c r="AA8" s="7">
        <v>3.83</v>
      </c>
      <c r="AB8" s="7">
        <v>3.72</v>
      </c>
      <c r="AC8" s="7">
        <v>3.77</v>
      </c>
      <c r="AD8" s="7">
        <v>3.85</v>
      </c>
    </row>
    <row r="9" spans="1:30" x14ac:dyDescent="0.2">
      <c r="A9" s="19" t="s">
        <v>18</v>
      </c>
      <c r="B9" s="64">
        <f t="shared" si="12"/>
        <v>0.79</v>
      </c>
      <c r="C9" s="64">
        <f t="shared" si="13"/>
        <v>0.76142857142857134</v>
      </c>
      <c r="D9" s="64">
        <f t="shared" si="14"/>
        <v>0.74142857142857144</v>
      </c>
      <c r="E9" s="64">
        <f t="shared" si="15"/>
        <v>0.77714285714285714</v>
      </c>
      <c r="F9" s="64">
        <f t="shared" si="16"/>
        <v>0.77571428571428558</v>
      </c>
      <c r="G9" s="64">
        <f t="shared" si="17"/>
        <v>0.81428571428571428</v>
      </c>
      <c r="H9" s="64">
        <f t="shared" si="18"/>
        <v>0.79999999999999993</v>
      </c>
      <c r="I9" s="64">
        <f t="shared" si="19"/>
        <v>0.79999999999999993</v>
      </c>
      <c r="J9" s="64">
        <f t="shared" si="20"/>
        <v>0.8085714285714285</v>
      </c>
      <c r="K9" s="64">
        <f t="shared" si="21"/>
        <v>0.80714285714285716</v>
      </c>
      <c r="L9" s="64">
        <f t="shared" si="22"/>
        <v>0.75285714285714278</v>
      </c>
      <c r="M9" s="9">
        <v>0.79158966877267178</v>
      </c>
      <c r="N9" s="19"/>
      <c r="O9" s="19"/>
      <c r="P9" s="19"/>
      <c r="Q9" s="19"/>
      <c r="S9" s="7" t="s">
        <v>18</v>
      </c>
      <c r="T9" s="7">
        <v>5.53</v>
      </c>
      <c r="U9" s="7">
        <v>5.33</v>
      </c>
      <c r="V9" s="7">
        <v>5.19</v>
      </c>
      <c r="W9" s="7">
        <v>5.44</v>
      </c>
      <c r="X9" s="7">
        <v>5.43</v>
      </c>
      <c r="Y9" s="7">
        <v>5.7</v>
      </c>
      <c r="Z9" s="7">
        <v>5.6</v>
      </c>
      <c r="AA9" s="7">
        <v>5.6</v>
      </c>
      <c r="AB9" s="7">
        <v>5.66</v>
      </c>
      <c r="AC9" s="7">
        <v>5.65</v>
      </c>
      <c r="AD9" s="7">
        <v>5.27</v>
      </c>
    </row>
    <row r="10" spans="1:30" x14ac:dyDescent="0.2">
      <c r="A10" s="19" t="s">
        <v>19</v>
      </c>
      <c r="B10" s="64">
        <f t="shared" si="12"/>
        <v>0.81285714285714283</v>
      </c>
      <c r="C10" s="64">
        <f t="shared" si="13"/>
        <v>0.83714285714285719</v>
      </c>
      <c r="D10" s="64">
        <f t="shared" si="14"/>
        <v>0.8414285714285713</v>
      </c>
      <c r="E10" s="64">
        <f t="shared" si="15"/>
        <v>0.79428571428571415</v>
      </c>
      <c r="F10" s="64">
        <f t="shared" si="16"/>
        <v>0.80571428571428561</v>
      </c>
      <c r="G10" s="64">
        <f t="shared" si="17"/>
        <v>0.82857142857142851</v>
      </c>
      <c r="H10" s="64">
        <f t="shared" si="18"/>
        <v>0.81714285714285706</v>
      </c>
      <c r="I10" s="64">
        <f t="shared" si="19"/>
        <v>0.82857142857142851</v>
      </c>
      <c r="J10" s="64">
        <f t="shared" si="20"/>
        <v>0.81571428571428561</v>
      </c>
      <c r="K10" s="64">
        <f t="shared" si="21"/>
        <v>0.82428571428571418</v>
      </c>
      <c r="L10" s="64">
        <f t="shared" si="22"/>
        <v>0.81857142857142862</v>
      </c>
      <c r="M10" s="9">
        <v>0.8903388645831285</v>
      </c>
      <c r="N10" s="19"/>
      <c r="O10" s="19"/>
      <c r="P10" s="19"/>
      <c r="Q10" s="19"/>
      <c r="S10" s="7" t="s">
        <v>19</v>
      </c>
      <c r="T10" s="7">
        <v>5.69</v>
      </c>
      <c r="U10" s="7">
        <v>5.86</v>
      </c>
      <c r="V10" s="7">
        <v>5.89</v>
      </c>
      <c r="W10" s="7">
        <v>5.56</v>
      </c>
      <c r="X10" s="7">
        <v>5.64</v>
      </c>
      <c r="Y10" s="7">
        <v>5.8</v>
      </c>
      <c r="Z10" s="7">
        <v>5.72</v>
      </c>
      <c r="AA10" s="7">
        <v>5.8</v>
      </c>
      <c r="AB10" s="7">
        <v>5.71</v>
      </c>
      <c r="AC10" s="7">
        <v>5.77</v>
      </c>
      <c r="AD10" s="7">
        <v>5.73</v>
      </c>
    </row>
    <row r="11" spans="1:30" x14ac:dyDescent="0.2">
      <c r="A11" s="19" t="s">
        <v>20</v>
      </c>
      <c r="B11" s="64">
        <f t="shared" si="12"/>
        <v>0.51142857142857145</v>
      </c>
      <c r="C11" s="64">
        <f t="shared" si="13"/>
        <v>0.52857142857142858</v>
      </c>
      <c r="D11" s="64">
        <f t="shared" si="14"/>
        <v>0.57571428571428573</v>
      </c>
      <c r="E11" s="64">
        <f t="shared" si="15"/>
        <v>0.52714285714285714</v>
      </c>
      <c r="F11" s="64">
        <f t="shared" si="16"/>
        <v>0.55285714285714282</v>
      </c>
      <c r="G11" s="64">
        <f t="shared" si="17"/>
        <v>0.56285714285714283</v>
      </c>
      <c r="H11" s="64">
        <f t="shared" si="18"/>
        <v>0.57999999999999996</v>
      </c>
      <c r="I11" s="64">
        <f t="shared" si="19"/>
        <v>0.58857142857142852</v>
      </c>
      <c r="J11" s="64">
        <f t="shared" si="20"/>
        <v>0.59285714285714286</v>
      </c>
      <c r="K11" s="64">
        <f t="shared" si="21"/>
        <v>0.61428571428571421</v>
      </c>
      <c r="L11" s="64">
        <f t="shared" si="22"/>
        <v>0.64857142857142858</v>
      </c>
      <c r="M11" s="9">
        <v>0.7736218793536912</v>
      </c>
      <c r="N11" s="19"/>
      <c r="O11" s="19"/>
      <c r="P11" s="19"/>
      <c r="Q11" s="19"/>
      <c r="S11" s="7" t="s">
        <v>20</v>
      </c>
      <c r="T11" s="7">
        <v>3.58</v>
      </c>
      <c r="U11" s="7">
        <v>3.7</v>
      </c>
      <c r="V11" s="7">
        <v>4.03</v>
      </c>
      <c r="W11" s="7">
        <v>3.69</v>
      </c>
      <c r="X11" s="7">
        <v>3.87</v>
      </c>
      <c r="Y11" s="7">
        <v>3.94</v>
      </c>
      <c r="Z11" s="7">
        <v>4.0599999999999996</v>
      </c>
      <c r="AA11" s="7">
        <v>4.12</v>
      </c>
      <c r="AB11" s="7">
        <v>4.1500000000000004</v>
      </c>
      <c r="AC11" s="7">
        <v>4.3</v>
      </c>
      <c r="AD11" s="7">
        <v>4.54</v>
      </c>
    </row>
    <row r="12" spans="1:30" x14ac:dyDescent="0.2">
      <c r="A12" s="19" t="s">
        <v>21</v>
      </c>
      <c r="B12" s="64">
        <f t="shared" si="12"/>
        <v>0.63428571428571434</v>
      </c>
      <c r="C12" s="64">
        <f t="shared" si="13"/>
        <v>0.68142857142857138</v>
      </c>
      <c r="D12" s="64">
        <f t="shared" si="14"/>
        <v>0.70857142857142852</v>
      </c>
      <c r="E12" s="64">
        <f t="shared" si="15"/>
        <v>0.72571428571428565</v>
      </c>
      <c r="F12" s="64">
        <f t="shared" si="16"/>
        <v>0.72571428571428565</v>
      </c>
      <c r="G12" s="64">
        <f t="shared" si="17"/>
        <v>0.74142857142857144</v>
      </c>
      <c r="H12" s="64">
        <f t="shared" si="18"/>
        <v>0.73999999999999988</v>
      </c>
      <c r="I12" s="64">
        <f t="shared" si="19"/>
        <v>0.74142857142857144</v>
      </c>
      <c r="J12" s="64">
        <f t="shared" si="20"/>
        <v>0.72857142857142843</v>
      </c>
      <c r="K12" s="64">
        <f t="shared" si="21"/>
        <v>0.71571428571428564</v>
      </c>
      <c r="L12" s="64">
        <f t="shared" si="22"/>
        <v>0.72428571428571431</v>
      </c>
      <c r="M12" s="9">
        <v>0.78389377437777075</v>
      </c>
      <c r="N12" s="19"/>
      <c r="O12" s="19"/>
      <c r="P12" s="19"/>
      <c r="Q12" s="19"/>
      <c r="S12" s="7" t="s">
        <v>21</v>
      </c>
      <c r="T12" s="7">
        <v>4.4400000000000004</v>
      </c>
      <c r="U12" s="7">
        <v>4.7699999999999996</v>
      </c>
      <c r="V12" s="7">
        <v>4.96</v>
      </c>
      <c r="W12" s="7">
        <v>5.08</v>
      </c>
      <c r="X12" s="7">
        <v>5.08</v>
      </c>
      <c r="Y12" s="7">
        <v>5.19</v>
      </c>
      <c r="Z12" s="7">
        <v>5.18</v>
      </c>
      <c r="AA12" s="7">
        <v>5.19</v>
      </c>
      <c r="AB12" s="7">
        <v>5.0999999999999996</v>
      </c>
      <c r="AC12" s="7">
        <v>5.01</v>
      </c>
      <c r="AD12" s="7">
        <v>5.07</v>
      </c>
    </row>
    <row r="13" spans="1:30" x14ac:dyDescent="0.2">
      <c r="A13" s="19" t="s">
        <v>22</v>
      </c>
      <c r="B13" s="64">
        <f t="shared" si="12"/>
        <v>0.31285714285714283</v>
      </c>
      <c r="C13" s="64">
        <f t="shared" si="13"/>
        <v>0.31571428571428567</v>
      </c>
      <c r="D13" s="64">
        <f t="shared" si="14"/>
        <v>0.34142857142857141</v>
      </c>
      <c r="E13" s="64">
        <f t="shared" si="15"/>
        <v>0.30714285714285711</v>
      </c>
      <c r="F13" s="64">
        <f t="shared" si="16"/>
        <v>0.32</v>
      </c>
      <c r="G13" s="64">
        <f t="shared" si="17"/>
        <v>0.31714285714285717</v>
      </c>
      <c r="H13" s="64">
        <f t="shared" si="18"/>
        <v>0.33857142857142858</v>
      </c>
      <c r="I13" s="64">
        <f t="shared" si="19"/>
        <v>0.35000000000000003</v>
      </c>
      <c r="J13" s="64">
        <f t="shared" si="20"/>
        <v>0.36571428571428571</v>
      </c>
      <c r="K13" s="64">
        <f t="shared" si="21"/>
        <v>0.39571428571428569</v>
      </c>
      <c r="L13" s="64">
        <f t="shared" si="22"/>
        <v>0.41714285714285709</v>
      </c>
      <c r="M13" s="9">
        <v>0.51138175394515273</v>
      </c>
      <c r="N13" s="19"/>
      <c r="O13" s="19"/>
      <c r="P13" s="19"/>
      <c r="Q13" s="19"/>
      <c r="S13" s="7" t="s">
        <v>22</v>
      </c>
      <c r="T13" s="7">
        <v>2.19</v>
      </c>
      <c r="U13" s="7">
        <v>2.21</v>
      </c>
      <c r="V13" s="7">
        <v>2.39</v>
      </c>
      <c r="W13" s="7">
        <v>2.15</v>
      </c>
      <c r="X13" s="7">
        <v>2.2400000000000002</v>
      </c>
      <c r="Y13" s="7">
        <v>2.2200000000000002</v>
      </c>
      <c r="Z13" s="7">
        <v>2.37</v>
      </c>
      <c r="AA13" s="7">
        <v>2.4500000000000002</v>
      </c>
      <c r="AB13" s="7">
        <v>2.56</v>
      </c>
      <c r="AC13" s="7">
        <v>2.77</v>
      </c>
      <c r="AD13" s="7">
        <v>2.92</v>
      </c>
    </row>
    <row r="14" spans="1:30" x14ac:dyDescent="0.2">
      <c r="A14" s="19" t="s">
        <v>23</v>
      </c>
      <c r="B14" s="64">
        <f t="shared" si="12"/>
        <v>0.68142857142857138</v>
      </c>
      <c r="C14" s="64">
        <f t="shared" si="13"/>
        <v>0.74428571428571422</v>
      </c>
      <c r="D14" s="64">
        <f t="shared" si="14"/>
        <v>0.76714285714285713</v>
      </c>
      <c r="E14" s="64">
        <f t="shared" si="15"/>
        <v>0.76714285714285713</v>
      </c>
      <c r="F14" s="64">
        <f t="shared" si="16"/>
        <v>0.78428571428571425</v>
      </c>
      <c r="G14" s="64">
        <f t="shared" si="17"/>
        <v>0.79714285714285715</v>
      </c>
      <c r="H14" s="64">
        <f t="shared" si="18"/>
        <v>0.78857142857142848</v>
      </c>
      <c r="I14" s="64">
        <f t="shared" si="19"/>
        <v>0.76</v>
      </c>
      <c r="J14" s="64" t="str">
        <f t="shared" si="20"/>
        <v>XXX</v>
      </c>
      <c r="K14" s="64">
        <f t="shared" si="21"/>
        <v>0.73285714285714276</v>
      </c>
      <c r="L14" s="64" t="str">
        <f t="shared" si="22"/>
        <v>XXX</v>
      </c>
      <c r="M14" s="9">
        <v>0.57733047958994355</v>
      </c>
      <c r="N14" s="19"/>
      <c r="O14" s="19"/>
      <c r="P14" s="19"/>
      <c r="Q14" s="19"/>
      <c r="S14" s="7" t="s">
        <v>23</v>
      </c>
      <c r="T14" s="7">
        <v>4.7699999999999996</v>
      </c>
      <c r="U14" s="7">
        <v>5.21</v>
      </c>
      <c r="V14" s="7">
        <v>5.37</v>
      </c>
      <c r="W14" s="7">
        <v>5.37</v>
      </c>
      <c r="X14" s="7">
        <v>5.49</v>
      </c>
      <c r="Y14" s="7">
        <v>5.58</v>
      </c>
      <c r="Z14" s="7">
        <v>5.52</v>
      </c>
      <c r="AA14" s="7">
        <v>5.32</v>
      </c>
      <c r="AB14" s="7" t="s">
        <v>264</v>
      </c>
      <c r="AC14" s="7">
        <v>5.13</v>
      </c>
      <c r="AD14" s="7" t="s">
        <v>264</v>
      </c>
    </row>
    <row r="15" spans="1:30" x14ac:dyDescent="0.2">
      <c r="A15" s="19" t="s">
        <v>24</v>
      </c>
      <c r="B15" s="64" t="str">
        <f t="shared" si="12"/>
        <v>XXX</v>
      </c>
      <c r="C15" s="64" t="str">
        <f t="shared" si="13"/>
        <v>XXX</v>
      </c>
      <c r="D15" s="64" t="str">
        <f t="shared" si="14"/>
        <v>XXX</v>
      </c>
      <c r="E15" s="64" t="str">
        <f t="shared" si="15"/>
        <v>XXX</v>
      </c>
      <c r="F15" s="64" t="str">
        <f t="shared" si="16"/>
        <v>XXX</v>
      </c>
      <c r="G15" s="64" t="str">
        <f t="shared" si="17"/>
        <v>XXX</v>
      </c>
      <c r="H15" s="64" t="str">
        <f t="shared" si="18"/>
        <v>XXX</v>
      </c>
      <c r="I15" s="64" t="str">
        <f t="shared" si="19"/>
        <v>XXX</v>
      </c>
      <c r="J15" s="64" t="str">
        <f t="shared" si="20"/>
        <v>XXX</v>
      </c>
      <c r="K15" s="64" t="str">
        <f t="shared" si="21"/>
        <v>XXX</v>
      </c>
      <c r="L15" s="64" t="str">
        <f t="shared" si="22"/>
        <v>XXX</v>
      </c>
      <c r="M15" s="9"/>
      <c r="N15" s="19"/>
      <c r="O15" s="19"/>
      <c r="P15" s="19"/>
      <c r="Q15" s="19"/>
    </row>
    <row r="16" spans="1:30" x14ac:dyDescent="0.2">
      <c r="A16" s="19" t="s">
        <v>25</v>
      </c>
      <c r="B16" s="64">
        <f t="shared" si="12"/>
        <v>0.80714285714285716</v>
      </c>
      <c r="C16" s="64">
        <f t="shared" si="13"/>
        <v>0.80285714285714282</v>
      </c>
      <c r="D16" s="64">
        <f t="shared" si="14"/>
        <v>0.79714285714285715</v>
      </c>
      <c r="E16" s="64">
        <f t="shared" si="15"/>
        <v>0.79</v>
      </c>
      <c r="F16" s="64">
        <f t="shared" si="16"/>
        <v>0.80714285714285716</v>
      </c>
      <c r="G16" s="64">
        <f t="shared" si="17"/>
        <v>0.81142857142857139</v>
      </c>
      <c r="H16" s="64">
        <f t="shared" si="18"/>
        <v>0.79999999999999993</v>
      </c>
      <c r="I16" s="64">
        <f t="shared" si="19"/>
        <v>0.80142857142857138</v>
      </c>
      <c r="J16" s="64">
        <f t="shared" si="20"/>
        <v>0.79285714285714282</v>
      </c>
      <c r="K16" s="64">
        <f t="shared" si="21"/>
        <v>0.77999999999999992</v>
      </c>
      <c r="L16" s="64">
        <f t="shared" si="22"/>
        <v>0.77428571428571424</v>
      </c>
      <c r="M16" s="9">
        <v>0.87262603611485046</v>
      </c>
      <c r="N16" s="19"/>
      <c r="O16" s="19"/>
      <c r="P16" s="19"/>
      <c r="Q16" s="19"/>
      <c r="S16" s="7" t="s">
        <v>25</v>
      </c>
      <c r="T16" s="7">
        <v>5.65</v>
      </c>
      <c r="U16" s="7">
        <v>5.62</v>
      </c>
      <c r="V16" s="7">
        <v>5.58</v>
      </c>
      <c r="W16" s="7">
        <v>5.53</v>
      </c>
      <c r="X16" s="7">
        <v>5.65</v>
      </c>
      <c r="Y16" s="7">
        <v>5.68</v>
      </c>
      <c r="Z16" s="7">
        <v>5.6</v>
      </c>
      <c r="AA16" s="7">
        <v>5.61</v>
      </c>
      <c r="AB16" s="7">
        <v>5.55</v>
      </c>
      <c r="AC16" s="7">
        <v>5.46</v>
      </c>
      <c r="AD16" s="7">
        <v>5.42</v>
      </c>
    </row>
    <row r="17" spans="1:30" x14ac:dyDescent="0.2">
      <c r="A17" s="19" t="s">
        <v>26</v>
      </c>
      <c r="B17" s="64">
        <f t="shared" si="12"/>
        <v>0.33714285714285713</v>
      </c>
      <c r="C17" s="64">
        <f t="shared" si="13"/>
        <v>0.36571428571428571</v>
      </c>
      <c r="D17" s="64">
        <f t="shared" si="14"/>
        <v>0.36857142857142855</v>
      </c>
      <c r="E17" s="64">
        <f t="shared" si="15"/>
        <v>0.38714285714285712</v>
      </c>
      <c r="F17" s="64">
        <f t="shared" si="16"/>
        <v>0.38428571428571423</v>
      </c>
      <c r="G17" s="64">
        <f t="shared" si="17"/>
        <v>0.36571428571428571</v>
      </c>
      <c r="H17" s="64">
        <f t="shared" si="18"/>
        <v>0.3428571428571428</v>
      </c>
      <c r="I17" s="64" t="str">
        <f t="shared" si="19"/>
        <v>XXX</v>
      </c>
      <c r="J17" s="64">
        <f t="shared" si="20"/>
        <v>0.32285714285714279</v>
      </c>
      <c r="K17" s="64">
        <f t="shared" si="21"/>
        <v>0.31714285714285717</v>
      </c>
      <c r="L17" s="64">
        <f t="shared" si="22"/>
        <v>0.33</v>
      </c>
      <c r="M17" s="9">
        <v>0.40166863249538776</v>
      </c>
      <c r="N17" s="19"/>
      <c r="O17" s="19"/>
      <c r="P17" s="19"/>
      <c r="Q17" s="19"/>
      <c r="S17" s="7" t="s">
        <v>26</v>
      </c>
      <c r="T17" s="7">
        <v>2.36</v>
      </c>
      <c r="U17" s="7">
        <v>2.56</v>
      </c>
      <c r="V17" s="7">
        <v>2.58</v>
      </c>
      <c r="W17" s="7">
        <v>2.71</v>
      </c>
      <c r="X17" s="7">
        <v>2.69</v>
      </c>
      <c r="Y17" s="7">
        <v>2.56</v>
      </c>
      <c r="Z17" s="7">
        <v>2.4</v>
      </c>
      <c r="AA17" s="7" t="s">
        <v>264</v>
      </c>
      <c r="AB17" s="7">
        <v>2.2599999999999998</v>
      </c>
      <c r="AC17" s="7">
        <v>2.2200000000000002</v>
      </c>
      <c r="AD17" s="7">
        <v>2.31</v>
      </c>
    </row>
    <row r="18" spans="1:30" x14ac:dyDescent="0.2">
      <c r="A18" s="19" t="s">
        <v>27</v>
      </c>
      <c r="B18" s="64">
        <f t="shared" si="12"/>
        <v>0.31714285714285717</v>
      </c>
      <c r="C18" s="64">
        <f t="shared" si="13"/>
        <v>0.3</v>
      </c>
      <c r="D18" s="64">
        <f t="shared" si="14"/>
        <v>0.35285714285714287</v>
      </c>
      <c r="E18" s="64">
        <f t="shared" si="15"/>
        <v>0.43428571428571427</v>
      </c>
      <c r="F18" s="64">
        <f t="shared" si="16"/>
        <v>0.44285714285714284</v>
      </c>
      <c r="G18" s="64">
        <f t="shared" si="17"/>
        <v>0.42142857142857143</v>
      </c>
      <c r="H18" s="64">
        <f t="shared" si="18"/>
        <v>0.42571428571428571</v>
      </c>
      <c r="I18" s="64">
        <f t="shared" si="19"/>
        <v>0.42857142857142855</v>
      </c>
      <c r="J18" s="64">
        <f t="shared" si="20"/>
        <v>0.4385714285714285</v>
      </c>
      <c r="K18" s="64">
        <f t="shared" si="21"/>
        <v>0.45714285714285713</v>
      </c>
      <c r="L18" s="64" t="str">
        <f t="shared" si="22"/>
        <v>XXX</v>
      </c>
      <c r="M18" s="9">
        <v>0.57142738244613345</v>
      </c>
      <c r="N18" s="19"/>
      <c r="O18" s="19"/>
      <c r="P18" s="19"/>
      <c r="Q18" s="19"/>
      <c r="S18" s="7" t="s">
        <v>27</v>
      </c>
      <c r="T18" s="7">
        <v>2.2200000000000002</v>
      </c>
      <c r="U18" s="7">
        <v>2.1</v>
      </c>
      <c r="V18" s="7">
        <v>2.4700000000000002</v>
      </c>
      <c r="W18" s="7">
        <v>3.04</v>
      </c>
      <c r="X18" s="7">
        <v>3.1</v>
      </c>
      <c r="Y18" s="7">
        <v>2.95</v>
      </c>
      <c r="Z18" s="7">
        <v>2.98</v>
      </c>
      <c r="AA18" s="7">
        <v>3</v>
      </c>
      <c r="AB18" s="7">
        <v>3.07</v>
      </c>
      <c r="AC18" s="7">
        <v>3.2</v>
      </c>
      <c r="AD18" s="7" t="s">
        <v>264</v>
      </c>
    </row>
    <row r="19" spans="1:30" x14ac:dyDescent="0.2">
      <c r="A19" s="19" t="s">
        <v>28</v>
      </c>
      <c r="B19" s="64">
        <f t="shared" si="12"/>
        <v>0.32285714285714279</v>
      </c>
      <c r="C19" s="64">
        <f t="shared" si="13"/>
        <v>0.31428571428571428</v>
      </c>
      <c r="D19" s="64">
        <f t="shared" si="14"/>
        <v>0.31142857142857144</v>
      </c>
      <c r="E19" s="64">
        <f t="shared" si="15"/>
        <v>0.4514285714285714</v>
      </c>
      <c r="F19" s="64">
        <f t="shared" si="16"/>
        <v>0.46285714285714286</v>
      </c>
      <c r="G19" s="64">
        <f t="shared" si="17"/>
        <v>0.49142857142857138</v>
      </c>
      <c r="H19" s="64">
        <f t="shared" si="18"/>
        <v>0.52428571428571424</v>
      </c>
      <c r="I19" s="64" t="str">
        <f t="shared" si="19"/>
        <v>XXX</v>
      </c>
      <c r="J19" s="64">
        <f t="shared" si="20"/>
        <v>0.44</v>
      </c>
      <c r="K19" s="64">
        <f t="shared" si="21"/>
        <v>0.45571428571428568</v>
      </c>
      <c r="L19" s="64">
        <f t="shared" si="22"/>
        <v>0.47142857142857136</v>
      </c>
      <c r="M19" s="9">
        <v>0.63016974495548606</v>
      </c>
      <c r="N19" s="19"/>
      <c r="O19" s="19"/>
      <c r="P19" s="19"/>
      <c r="Q19" s="19"/>
      <c r="S19" s="7" t="s">
        <v>28</v>
      </c>
      <c r="T19" s="7">
        <v>2.2599999999999998</v>
      </c>
      <c r="U19" s="7">
        <v>2.2000000000000002</v>
      </c>
      <c r="V19" s="7">
        <v>2.1800000000000002</v>
      </c>
      <c r="W19" s="7">
        <v>3.16</v>
      </c>
      <c r="X19" s="7">
        <v>3.24</v>
      </c>
      <c r="Y19" s="7">
        <v>3.44</v>
      </c>
      <c r="Z19" s="7">
        <v>3.67</v>
      </c>
      <c r="AA19" s="7" t="s">
        <v>264</v>
      </c>
      <c r="AB19" s="7">
        <v>3.08</v>
      </c>
      <c r="AC19" s="7">
        <v>3.19</v>
      </c>
      <c r="AD19" s="7">
        <v>3.3</v>
      </c>
    </row>
    <row r="20" spans="1:30" x14ac:dyDescent="0.2">
      <c r="A20" s="19" t="s">
        <v>29</v>
      </c>
      <c r="B20" s="64">
        <f t="shared" si="12"/>
        <v>0.54999999999999993</v>
      </c>
      <c r="C20" s="64">
        <f t="shared" si="13"/>
        <v>0.56571428571428573</v>
      </c>
      <c r="D20" s="64">
        <f t="shared" si="14"/>
        <v>0.56142857142857139</v>
      </c>
      <c r="E20" s="64">
        <f t="shared" si="15"/>
        <v>0.50571428571428567</v>
      </c>
      <c r="F20" s="64">
        <f t="shared" si="16"/>
        <v>0.49714285714285711</v>
      </c>
      <c r="G20" s="64">
        <f t="shared" si="17"/>
        <v>0.51142857142857145</v>
      </c>
      <c r="H20" s="64">
        <f t="shared" si="18"/>
        <v>0.49</v>
      </c>
      <c r="I20" s="64">
        <f t="shared" si="19"/>
        <v>0.45571428571428568</v>
      </c>
      <c r="J20" s="64">
        <f t="shared" si="20"/>
        <v>0.46428571428571425</v>
      </c>
      <c r="K20" s="64">
        <f t="shared" si="21"/>
        <v>0.49857142857142855</v>
      </c>
      <c r="L20" s="64">
        <f t="shared" si="22"/>
        <v>0.52</v>
      </c>
      <c r="M20" s="9">
        <v>0.53695724660119115</v>
      </c>
      <c r="N20" s="19"/>
      <c r="O20" s="19"/>
      <c r="P20" s="19"/>
      <c r="Q20" s="19"/>
      <c r="S20" s="7" t="s">
        <v>29</v>
      </c>
      <c r="T20" s="7">
        <v>3.85</v>
      </c>
      <c r="U20" s="7">
        <v>3.96</v>
      </c>
      <c r="V20" s="7">
        <v>3.93</v>
      </c>
      <c r="W20" s="7">
        <v>3.54</v>
      </c>
      <c r="X20" s="7">
        <v>3.48</v>
      </c>
      <c r="Y20" s="7">
        <v>3.58</v>
      </c>
      <c r="Z20" s="7">
        <v>3.43</v>
      </c>
      <c r="AA20" s="7">
        <v>3.19</v>
      </c>
      <c r="AB20" s="7">
        <v>3.25</v>
      </c>
      <c r="AC20" s="7">
        <v>3.49</v>
      </c>
      <c r="AD20" s="7">
        <v>3.64</v>
      </c>
    </row>
    <row r="21" spans="1:30" x14ac:dyDescent="0.2">
      <c r="A21" s="19" t="s">
        <v>30</v>
      </c>
      <c r="B21" s="64">
        <f t="shared" ref="B21:B84" si="23">IF(ISNUMBER(T21),((T21)*(1/7)),"XXX")</f>
        <v>0.4385714285714285</v>
      </c>
      <c r="C21" s="64">
        <f t="shared" ref="C21:C84" si="24">IF(ISNUMBER(U21),((U21)*(1/7)),"XXX")</f>
        <v>0.44999999999999996</v>
      </c>
      <c r="D21" s="64">
        <f t="shared" ref="D21:D84" si="25">IF(ISNUMBER(V21),((V21)*(1/7)),"XXX")</f>
        <v>0.5</v>
      </c>
      <c r="E21" s="64">
        <f t="shared" ref="E21:E84" si="26">IF(ISNUMBER(W21),((W21)*(1/7)),"XXX")</f>
        <v>0.57428571428571418</v>
      </c>
      <c r="F21" s="64">
        <f t="shared" ref="F21:F84" si="27">IF(ISNUMBER(X21),((X21)*(1/7)),"XXX")</f>
        <v>0.56999999999999995</v>
      </c>
      <c r="G21" s="64">
        <f t="shared" ref="G21:G84" si="28">IF(ISNUMBER(Y21),((Y21)*(1/7)),"XXX")</f>
        <v>0.5714285714285714</v>
      </c>
      <c r="H21" s="64">
        <f t="shared" ref="H21:H84" si="29">IF(ISNUMBER(Z21),((Z21)*(1/7)),"XXX")</f>
        <v>0.57428571428571418</v>
      </c>
      <c r="I21" s="64">
        <f t="shared" ref="I21:I84" si="30">IF(ISNUMBER(AA21),((AA21)*(1/7)),"XXX")</f>
        <v>0.56857142857142851</v>
      </c>
      <c r="J21" s="64">
        <f t="shared" ref="J21:J84" si="31">IF(ISNUMBER(AB21),((AB21)*(1/7)),"XXX")</f>
        <v>0.55999999999999994</v>
      </c>
      <c r="K21" s="64">
        <f t="shared" ref="K21:K84" si="32">IF(ISNUMBER(AC21),((AC21)*(1/7)),"XXX")</f>
        <v>0.56857142857142851</v>
      </c>
      <c r="L21" s="64">
        <f t="shared" ref="L21:L84" si="33">IF(ISNUMBER(AD21),((AD21)*(1/7)),"XXX")</f>
        <v>0.58714285714285719</v>
      </c>
      <c r="M21" s="9">
        <v>0.65452268175116179</v>
      </c>
      <c r="N21" s="19"/>
      <c r="O21" s="19"/>
      <c r="P21" s="19"/>
      <c r="Q21" s="19"/>
      <c r="S21" s="7" t="s">
        <v>30</v>
      </c>
      <c r="T21" s="7">
        <v>3.07</v>
      </c>
      <c r="U21" s="7">
        <v>3.15</v>
      </c>
      <c r="V21" s="7">
        <v>3.5</v>
      </c>
      <c r="W21" s="7">
        <v>4.0199999999999996</v>
      </c>
      <c r="X21" s="7">
        <v>3.99</v>
      </c>
      <c r="Y21" s="7">
        <v>4</v>
      </c>
      <c r="Z21" s="7">
        <v>4.0199999999999996</v>
      </c>
      <c r="AA21" s="7">
        <v>3.98</v>
      </c>
      <c r="AB21" s="7">
        <v>3.92</v>
      </c>
      <c r="AC21" s="7">
        <v>3.98</v>
      </c>
      <c r="AD21" s="7">
        <v>4.1100000000000003</v>
      </c>
    </row>
    <row r="22" spans="1:30" x14ac:dyDescent="0.2">
      <c r="A22" s="19" t="s">
        <v>31</v>
      </c>
      <c r="B22" s="64" t="str">
        <f t="shared" si="23"/>
        <v>XXX</v>
      </c>
      <c r="C22" s="64">
        <f t="shared" si="24"/>
        <v>0.63571428571428568</v>
      </c>
      <c r="D22" s="64">
        <f t="shared" si="25"/>
        <v>0.64999999999999991</v>
      </c>
      <c r="E22" s="64">
        <f t="shared" si="26"/>
        <v>0.61857142857142855</v>
      </c>
      <c r="F22" s="64">
        <f t="shared" si="27"/>
        <v>0.60428571428571431</v>
      </c>
      <c r="G22" s="64">
        <f t="shared" si="28"/>
        <v>0.6</v>
      </c>
      <c r="H22" s="64">
        <f t="shared" si="29"/>
        <v>0.61285714285714288</v>
      </c>
      <c r="I22" s="64" t="str">
        <f t="shared" si="30"/>
        <v>XXX</v>
      </c>
      <c r="J22" s="64" t="str">
        <f t="shared" si="31"/>
        <v>XXX</v>
      </c>
      <c r="K22" s="64">
        <f t="shared" si="32"/>
        <v>0.55428571428571427</v>
      </c>
      <c r="L22" s="64">
        <f t="shared" si="33"/>
        <v>0.61571428571428566</v>
      </c>
      <c r="M22" s="9">
        <v>0.70069705095594581</v>
      </c>
      <c r="N22" s="19"/>
      <c r="O22" s="19"/>
      <c r="P22" s="19"/>
      <c r="Q22" s="19"/>
      <c r="S22" s="7" t="s">
        <v>31</v>
      </c>
      <c r="T22" s="7" t="s">
        <v>264</v>
      </c>
      <c r="U22" s="7">
        <v>4.45</v>
      </c>
      <c r="V22" s="7">
        <v>4.55</v>
      </c>
      <c r="W22" s="7">
        <v>4.33</v>
      </c>
      <c r="X22" s="7">
        <v>4.2300000000000004</v>
      </c>
      <c r="Y22" s="7">
        <v>4.2</v>
      </c>
      <c r="Z22" s="7">
        <v>4.29</v>
      </c>
      <c r="AA22" s="7" t="s">
        <v>264</v>
      </c>
      <c r="AB22" s="7" t="s">
        <v>264</v>
      </c>
      <c r="AC22" s="7">
        <v>3.88</v>
      </c>
      <c r="AD22" s="7">
        <v>4.3099999999999996</v>
      </c>
    </row>
    <row r="23" spans="1:30" x14ac:dyDescent="0.2">
      <c r="A23" s="19" t="s">
        <v>32</v>
      </c>
      <c r="B23" s="64">
        <f t="shared" si="23"/>
        <v>0.4157142857142857</v>
      </c>
      <c r="C23" s="64">
        <f t="shared" si="24"/>
        <v>0.39857142857142858</v>
      </c>
      <c r="D23" s="64">
        <f t="shared" si="25"/>
        <v>0.41142857142857137</v>
      </c>
      <c r="E23" s="64">
        <f t="shared" si="26"/>
        <v>0.5099999999999999</v>
      </c>
      <c r="F23" s="64">
        <f t="shared" si="27"/>
        <v>0.51714285714285713</v>
      </c>
      <c r="G23" s="64">
        <f t="shared" si="28"/>
        <v>0.54142857142857137</v>
      </c>
      <c r="H23" s="64">
        <f t="shared" si="29"/>
        <v>0.56142857142857139</v>
      </c>
      <c r="I23" s="64">
        <f t="shared" si="30"/>
        <v>0.57999999999999996</v>
      </c>
      <c r="J23" s="64">
        <f t="shared" si="31"/>
        <v>0.56999999999999995</v>
      </c>
      <c r="K23" s="64">
        <f t="shared" si="32"/>
        <v>0.57285714285714284</v>
      </c>
      <c r="L23" s="64">
        <f t="shared" si="33"/>
        <v>0.57999999999999996</v>
      </c>
      <c r="M23" s="9">
        <v>0.71328401098195382</v>
      </c>
      <c r="N23" s="19"/>
      <c r="O23" s="19"/>
      <c r="P23" s="19"/>
      <c r="Q23" s="19"/>
      <c r="S23" s="7" t="s">
        <v>32</v>
      </c>
      <c r="T23" s="7">
        <v>2.91</v>
      </c>
      <c r="U23" s="7">
        <v>2.79</v>
      </c>
      <c r="V23" s="7">
        <v>2.88</v>
      </c>
      <c r="W23" s="7">
        <v>3.57</v>
      </c>
      <c r="X23" s="7">
        <v>3.62</v>
      </c>
      <c r="Y23" s="7">
        <v>3.79</v>
      </c>
      <c r="Z23" s="7">
        <v>3.93</v>
      </c>
      <c r="AA23" s="7">
        <v>4.0599999999999996</v>
      </c>
      <c r="AB23" s="7">
        <v>3.99</v>
      </c>
      <c r="AC23" s="7">
        <v>4.01</v>
      </c>
      <c r="AD23" s="7">
        <v>4.0599999999999996</v>
      </c>
    </row>
    <row r="24" spans="1:30" x14ac:dyDescent="0.2">
      <c r="A24" s="19" t="s">
        <v>33</v>
      </c>
      <c r="B24" s="64">
        <f t="shared" si="23"/>
        <v>0.33857142857142858</v>
      </c>
      <c r="C24" s="64">
        <f t="shared" si="24"/>
        <v>0.3671428571428571</v>
      </c>
      <c r="D24" s="64">
        <f t="shared" si="25"/>
        <v>0.37142857142857144</v>
      </c>
      <c r="E24" s="64">
        <f t="shared" si="26"/>
        <v>0.30428571428571427</v>
      </c>
      <c r="F24" s="64">
        <f t="shared" si="27"/>
        <v>0.30285714285714288</v>
      </c>
      <c r="G24" s="64">
        <f t="shared" si="28"/>
        <v>0.31142857142857144</v>
      </c>
      <c r="H24" s="64">
        <f t="shared" si="29"/>
        <v>0.30428571428571427</v>
      </c>
      <c r="I24" s="64">
        <f t="shared" si="30"/>
        <v>0.28714285714285709</v>
      </c>
      <c r="J24" s="64" t="str">
        <f t="shared" si="31"/>
        <v>XXX</v>
      </c>
      <c r="K24" s="64" t="str">
        <f t="shared" si="32"/>
        <v>XXX</v>
      </c>
      <c r="L24" s="64" t="str">
        <f t="shared" si="33"/>
        <v>XXX</v>
      </c>
      <c r="M24" s="9">
        <v>0.34817879863651624</v>
      </c>
      <c r="N24" s="19"/>
      <c r="O24" s="19"/>
      <c r="P24" s="19"/>
      <c r="Q24" s="19"/>
      <c r="S24" s="7" t="s">
        <v>33</v>
      </c>
      <c r="T24" s="7">
        <v>2.37</v>
      </c>
      <c r="U24" s="7">
        <v>2.57</v>
      </c>
      <c r="V24" s="7">
        <v>2.6</v>
      </c>
      <c r="W24" s="7">
        <v>2.13</v>
      </c>
      <c r="X24" s="7">
        <v>2.12</v>
      </c>
      <c r="Y24" s="7">
        <v>2.1800000000000002</v>
      </c>
      <c r="Z24" s="7">
        <v>2.13</v>
      </c>
      <c r="AA24" s="7">
        <v>2.0099999999999998</v>
      </c>
      <c r="AB24" s="7" t="s">
        <v>264</v>
      </c>
      <c r="AC24" s="7" t="s">
        <v>264</v>
      </c>
      <c r="AD24" s="7" t="s">
        <v>264</v>
      </c>
    </row>
    <row r="25" spans="1:30" x14ac:dyDescent="0.2">
      <c r="A25" s="19" t="s">
        <v>34</v>
      </c>
      <c r="B25" s="64">
        <f t="shared" si="23"/>
        <v>0.27142857142857141</v>
      </c>
      <c r="C25" s="64">
        <f t="shared" si="24"/>
        <v>0.29285714285714282</v>
      </c>
      <c r="D25" s="64">
        <f t="shared" si="25"/>
        <v>0.34428571428571431</v>
      </c>
      <c r="E25" s="64">
        <f t="shared" si="26"/>
        <v>0.31285714285714283</v>
      </c>
      <c r="F25" s="64">
        <f t="shared" si="27"/>
        <v>0.31</v>
      </c>
      <c r="G25" s="64">
        <f t="shared" si="28"/>
        <v>0.26714285714285713</v>
      </c>
      <c r="H25" s="64">
        <f t="shared" si="29"/>
        <v>0.27428571428571424</v>
      </c>
      <c r="I25" s="64">
        <f t="shared" si="30"/>
        <v>0.28714285714285709</v>
      </c>
      <c r="J25" s="64">
        <f t="shared" si="31"/>
        <v>0.28714285714285709</v>
      </c>
      <c r="K25" s="64">
        <f t="shared" si="32"/>
        <v>0.27428571428571424</v>
      </c>
      <c r="L25" s="64">
        <f t="shared" si="33"/>
        <v>0.30285714285714288</v>
      </c>
      <c r="M25" s="9">
        <v>0.39166469386429575</v>
      </c>
      <c r="N25" s="19"/>
      <c r="O25" s="19"/>
      <c r="P25" s="19"/>
      <c r="Q25" s="19"/>
      <c r="S25" s="7" t="s">
        <v>34</v>
      </c>
      <c r="T25" s="7">
        <v>1.9</v>
      </c>
      <c r="U25" s="7">
        <v>2.0499999999999998</v>
      </c>
      <c r="V25" s="7">
        <v>2.41</v>
      </c>
      <c r="W25" s="7">
        <v>2.19</v>
      </c>
      <c r="X25" s="7">
        <v>2.17</v>
      </c>
      <c r="Y25" s="7">
        <v>1.87</v>
      </c>
      <c r="Z25" s="7">
        <v>1.92</v>
      </c>
      <c r="AA25" s="7">
        <v>2.0099999999999998</v>
      </c>
      <c r="AB25" s="7">
        <v>2.0099999999999998</v>
      </c>
      <c r="AC25" s="7">
        <v>1.92</v>
      </c>
      <c r="AD25" s="7">
        <v>2.12</v>
      </c>
    </row>
    <row r="26" spans="1:30" x14ac:dyDescent="0.2">
      <c r="A26" s="19" t="s">
        <v>35</v>
      </c>
      <c r="B26" s="64">
        <f t="shared" si="23"/>
        <v>0.38285714285714284</v>
      </c>
      <c r="C26" s="64">
        <f t="shared" si="24"/>
        <v>0.39571428571428569</v>
      </c>
      <c r="D26" s="64">
        <f t="shared" si="25"/>
        <v>0.42</v>
      </c>
      <c r="E26" s="64">
        <f t="shared" si="26"/>
        <v>0.38571428571428573</v>
      </c>
      <c r="F26" s="64">
        <f t="shared" si="27"/>
        <v>0.42999999999999994</v>
      </c>
      <c r="G26" s="64">
        <f t="shared" si="28"/>
        <v>0.44</v>
      </c>
      <c r="H26" s="64">
        <f t="shared" si="29"/>
        <v>0.46571428571428564</v>
      </c>
      <c r="I26" s="64">
        <f t="shared" si="30"/>
        <v>0.43571428571428567</v>
      </c>
      <c r="J26" s="64">
        <f t="shared" si="31"/>
        <v>0.45571428571428568</v>
      </c>
      <c r="K26" s="64">
        <f t="shared" si="32"/>
        <v>0.45285714285714285</v>
      </c>
      <c r="L26" s="64">
        <f t="shared" si="33"/>
        <v>0.44857142857142857</v>
      </c>
      <c r="M26" s="9">
        <v>0.54891712437960305</v>
      </c>
      <c r="N26" s="19"/>
      <c r="O26" s="19"/>
      <c r="P26" s="19"/>
      <c r="Q26" s="19"/>
      <c r="S26" s="7" t="s">
        <v>35</v>
      </c>
      <c r="T26" s="7">
        <v>2.68</v>
      </c>
      <c r="U26" s="7">
        <v>2.77</v>
      </c>
      <c r="V26" s="7">
        <v>2.94</v>
      </c>
      <c r="W26" s="7">
        <v>2.7</v>
      </c>
      <c r="X26" s="7">
        <v>3.01</v>
      </c>
      <c r="Y26" s="7">
        <v>3.08</v>
      </c>
      <c r="Z26" s="7">
        <v>3.26</v>
      </c>
      <c r="AA26" s="7">
        <v>3.05</v>
      </c>
      <c r="AB26" s="7">
        <v>3.19</v>
      </c>
      <c r="AC26" s="7">
        <v>3.17</v>
      </c>
      <c r="AD26" s="7">
        <v>3.14</v>
      </c>
    </row>
    <row r="27" spans="1:30" x14ac:dyDescent="0.2">
      <c r="A27" s="19" t="s">
        <v>36</v>
      </c>
      <c r="B27" s="64">
        <f t="shared" si="23"/>
        <v>0.29428571428571426</v>
      </c>
      <c r="C27" s="64">
        <f t="shared" si="24"/>
        <v>0.33142857142857141</v>
      </c>
      <c r="D27" s="64">
        <f t="shared" si="25"/>
        <v>0.35571428571428571</v>
      </c>
      <c r="E27" s="64">
        <f t="shared" si="26"/>
        <v>0.3457142857142857</v>
      </c>
      <c r="F27" s="64">
        <f t="shared" si="27"/>
        <v>0.35285714285714287</v>
      </c>
      <c r="G27" s="64">
        <f t="shared" si="28"/>
        <v>0.35857142857142854</v>
      </c>
      <c r="H27" s="64">
        <f t="shared" si="29"/>
        <v>0.35571428571428571</v>
      </c>
      <c r="I27" s="64">
        <f t="shared" si="30"/>
        <v>0.35285714285714287</v>
      </c>
      <c r="J27" s="64">
        <f t="shared" si="31"/>
        <v>0.35000000000000003</v>
      </c>
      <c r="K27" s="64">
        <f t="shared" si="32"/>
        <v>0.30714285714285711</v>
      </c>
      <c r="L27" s="64">
        <f t="shared" si="33"/>
        <v>0.3214285714285714</v>
      </c>
      <c r="M27" s="9">
        <v>0.40075626655746005</v>
      </c>
      <c r="N27" s="19"/>
      <c r="O27" s="19"/>
      <c r="P27" s="19"/>
      <c r="Q27" s="19"/>
      <c r="S27" s="7" t="s">
        <v>36</v>
      </c>
      <c r="T27" s="7">
        <v>2.06</v>
      </c>
      <c r="U27" s="7">
        <v>2.3199999999999998</v>
      </c>
      <c r="V27" s="7">
        <v>2.4900000000000002</v>
      </c>
      <c r="W27" s="7">
        <v>2.42</v>
      </c>
      <c r="X27" s="7">
        <v>2.4700000000000002</v>
      </c>
      <c r="Y27" s="7">
        <v>2.5099999999999998</v>
      </c>
      <c r="Z27" s="7">
        <v>2.4900000000000002</v>
      </c>
      <c r="AA27" s="7">
        <v>2.4700000000000002</v>
      </c>
      <c r="AB27" s="7">
        <v>2.4500000000000002</v>
      </c>
      <c r="AC27" s="7">
        <v>2.15</v>
      </c>
      <c r="AD27" s="7">
        <v>2.25</v>
      </c>
    </row>
    <row r="28" spans="1:30" x14ac:dyDescent="0.2">
      <c r="A28" s="19" t="s">
        <v>37</v>
      </c>
      <c r="B28" s="64">
        <f t="shared" si="23"/>
        <v>0.86428571428571421</v>
      </c>
      <c r="C28" s="64">
        <f t="shared" si="24"/>
        <v>0.87428571428571422</v>
      </c>
      <c r="D28" s="64">
        <f t="shared" si="25"/>
        <v>0.84714285714285709</v>
      </c>
      <c r="E28" s="64">
        <f t="shared" si="26"/>
        <v>0.82857142857142851</v>
      </c>
      <c r="F28" s="64">
        <f t="shared" si="27"/>
        <v>0.84</v>
      </c>
      <c r="G28" s="64">
        <f t="shared" si="28"/>
        <v>0.83428571428571419</v>
      </c>
      <c r="H28" s="64">
        <f t="shared" si="29"/>
        <v>0.82857142857142851</v>
      </c>
      <c r="I28" s="64">
        <f t="shared" si="30"/>
        <v>0.82</v>
      </c>
      <c r="J28" s="64">
        <f t="shared" si="31"/>
        <v>0.81857142857142862</v>
      </c>
      <c r="K28" s="64">
        <f t="shared" si="32"/>
        <v>0.81428571428571428</v>
      </c>
      <c r="L28" s="64">
        <f t="shared" si="33"/>
        <v>0.81428571428571428</v>
      </c>
      <c r="M28" s="9">
        <v>0.80777924539157719</v>
      </c>
      <c r="N28" s="19"/>
      <c r="O28" s="19"/>
      <c r="P28" s="19"/>
      <c r="Q28" s="19"/>
      <c r="S28" s="7" t="s">
        <v>37</v>
      </c>
      <c r="T28" s="7">
        <v>6.05</v>
      </c>
      <c r="U28" s="7">
        <v>6.12</v>
      </c>
      <c r="V28" s="7">
        <v>5.93</v>
      </c>
      <c r="W28" s="7">
        <v>5.8</v>
      </c>
      <c r="X28" s="7">
        <v>5.88</v>
      </c>
      <c r="Y28" s="7">
        <v>5.84</v>
      </c>
      <c r="Z28" s="7">
        <v>5.8</v>
      </c>
      <c r="AA28" s="7">
        <v>5.74</v>
      </c>
      <c r="AB28" s="7">
        <v>5.73</v>
      </c>
      <c r="AC28" s="7">
        <v>5.7</v>
      </c>
      <c r="AD28" s="7">
        <v>5.7</v>
      </c>
    </row>
    <row r="29" spans="1:30" x14ac:dyDescent="0.2">
      <c r="A29" s="19" t="s">
        <v>38</v>
      </c>
      <c r="B29" s="64" t="str">
        <f t="shared" si="23"/>
        <v>XXX</v>
      </c>
      <c r="C29" s="64" t="str">
        <f t="shared" si="24"/>
        <v>XXX</v>
      </c>
      <c r="D29" s="64" t="str">
        <f t="shared" si="25"/>
        <v>XXX</v>
      </c>
      <c r="E29" s="64" t="str">
        <f t="shared" si="26"/>
        <v>XXX</v>
      </c>
      <c r="F29" s="64" t="str">
        <f t="shared" si="27"/>
        <v>XXX</v>
      </c>
      <c r="G29" s="64" t="str">
        <f t="shared" si="28"/>
        <v>XXX</v>
      </c>
      <c r="H29" s="64" t="str">
        <f t="shared" si="29"/>
        <v>XXX</v>
      </c>
      <c r="I29" s="64" t="str">
        <f t="shared" si="30"/>
        <v>XXX</v>
      </c>
      <c r="J29" s="64" t="str">
        <f t="shared" si="31"/>
        <v>XXX</v>
      </c>
      <c r="K29" s="64" t="str">
        <f t="shared" si="32"/>
        <v>XXX</v>
      </c>
      <c r="L29" s="64" t="str">
        <f t="shared" si="33"/>
        <v>XXX</v>
      </c>
      <c r="M29" s="9"/>
      <c r="N29" s="19"/>
      <c r="O29" s="19"/>
      <c r="P29" s="19"/>
      <c r="Q29" s="19"/>
    </row>
    <row r="30" spans="1:30" x14ac:dyDescent="0.2">
      <c r="A30" s="19" t="s">
        <v>39</v>
      </c>
      <c r="B30" s="64">
        <f t="shared" si="23"/>
        <v>0.23285714285714282</v>
      </c>
      <c r="C30" s="64">
        <f t="shared" si="24"/>
        <v>0.23571428571428568</v>
      </c>
      <c r="D30" s="64">
        <f t="shared" si="25"/>
        <v>0.27142857142857141</v>
      </c>
      <c r="E30" s="64">
        <f t="shared" si="26"/>
        <v>0.2614285714285714</v>
      </c>
      <c r="F30" s="64">
        <f t="shared" si="27"/>
        <v>0.2857142857142857</v>
      </c>
      <c r="G30" s="64">
        <f t="shared" si="28"/>
        <v>0.26999999999999996</v>
      </c>
      <c r="H30" s="64">
        <f t="shared" si="29"/>
        <v>0.24428571428571427</v>
      </c>
      <c r="I30" s="64">
        <f t="shared" si="30"/>
        <v>0.23857142857142855</v>
      </c>
      <c r="J30" s="64">
        <f t="shared" si="31"/>
        <v>0.24714285714285714</v>
      </c>
      <c r="K30" s="64">
        <f t="shared" si="32"/>
        <v>0.25</v>
      </c>
      <c r="L30" s="64">
        <f t="shared" si="33"/>
        <v>0.27142857142857141</v>
      </c>
      <c r="M30" s="9">
        <v>0.30532083301823315</v>
      </c>
      <c r="N30" s="19"/>
      <c r="O30" s="19"/>
      <c r="P30" s="19"/>
      <c r="Q30" s="19"/>
      <c r="S30" s="7" t="s">
        <v>39</v>
      </c>
      <c r="T30" s="7">
        <v>1.63</v>
      </c>
      <c r="U30" s="7">
        <v>1.65</v>
      </c>
      <c r="V30" s="7">
        <v>1.9</v>
      </c>
      <c r="W30" s="7">
        <v>1.83</v>
      </c>
      <c r="X30" s="7">
        <v>2</v>
      </c>
      <c r="Y30" s="7">
        <v>1.89</v>
      </c>
      <c r="Z30" s="7">
        <v>1.71</v>
      </c>
      <c r="AA30" s="7">
        <v>1.67</v>
      </c>
      <c r="AB30" s="7">
        <v>1.73</v>
      </c>
      <c r="AC30" s="7">
        <v>1.75</v>
      </c>
      <c r="AD30" s="7">
        <v>1.9</v>
      </c>
    </row>
    <row r="31" spans="1:30" x14ac:dyDescent="0.2">
      <c r="A31" s="19" t="s">
        <v>40</v>
      </c>
      <c r="B31" s="64">
        <f t="shared" si="23"/>
        <v>0.65142857142857136</v>
      </c>
      <c r="C31" s="64">
        <f t="shared" si="24"/>
        <v>0.65571428571428569</v>
      </c>
      <c r="D31" s="64">
        <f t="shared" si="25"/>
        <v>0.70428571428571418</v>
      </c>
      <c r="E31" s="64">
        <f t="shared" si="26"/>
        <v>0.67</v>
      </c>
      <c r="F31" s="64">
        <f t="shared" si="27"/>
        <v>0.66714285714285715</v>
      </c>
      <c r="G31" s="64">
        <f t="shared" si="28"/>
        <v>0.66</v>
      </c>
      <c r="H31" s="64">
        <f t="shared" si="29"/>
        <v>0.64857142857142858</v>
      </c>
      <c r="I31" s="64">
        <f t="shared" si="30"/>
        <v>0.65142857142857136</v>
      </c>
      <c r="J31" s="64">
        <f t="shared" si="31"/>
        <v>0.65714285714285703</v>
      </c>
      <c r="K31" s="64">
        <f t="shared" si="32"/>
        <v>0.6657142857142857</v>
      </c>
      <c r="L31" s="64">
        <f t="shared" si="33"/>
        <v>0.68285714285714283</v>
      </c>
      <c r="M31" s="9">
        <v>0.76289359759473352</v>
      </c>
      <c r="N31" s="19"/>
      <c r="O31" s="19"/>
      <c r="P31" s="19"/>
      <c r="Q31" s="19"/>
      <c r="S31" s="7" t="s">
        <v>40</v>
      </c>
      <c r="T31" s="7">
        <v>4.5599999999999996</v>
      </c>
      <c r="U31" s="7">
        <v>4.59</v>
      </c>
      <c r="V31" s="7">
        <v>4.93</v>
      </c>
      <c r="W31" s="7">
        <v>4.6900000000000004</v>
      </c>
      <c r="X31" s="7">
        <v>4.67</v>
      </c>
      <c r="Y31" s="7">
        <v>4.62</v>
      </c>
      <c r="Z31" s="7">
        <v>4.54</v>
      </c>
      <c r="AA31" s="7">
        <v>4.5599999999999996</v>
      </c>
      <c r="AB31" s="7">
        <v>4.5999999999999996</v>
      </c>
      <c r="AC31" s="7">
        <v>4.66</v>
      </c>
      <c r="AD31" s="7">
        <v>4.78</v>
      </c>
    </row>
    <row r="32" spans="1:30" x14ac:dyDescent="0.2">
      <c r="A32" s="19" t="s">
        <v>41</v>
      </c>
      <c r="B32" s="64">
        <f t="shared" si="23"/>
        <v>0.56714285714285717</v>
      </c>
      <c r="C32" s="64">
        <f t="shared" si="24"/>
        <v>0.60285714285714276</v>
      </c>
      <c r="D32" s="64">
        <f t="shared" si="25"/>
        <v>0.61571428571428566</v>
      </c>
      <c r="E32" s="64">
        <f t="shared" si="26"/>
        <v>0.63428571428571434</v>
      </c>
      <c r="F32" s="64">
        <f t="shared" si="27"/>
        <v>0.66142857142857137</v>
      </c>
      <c r="G32" s="64">
        <f t="shared" si="28"/>
        <v>0.63714285714285712</v>
      </c>
      <c r="H32" s="64">
        <f t="shared" si="29"/>
        <v>0.64428571428571424</v>
      </c>
      <c r="I32" s="64">
        <f t="shared" si="30"/>
        <v>0.6657142857142857</v>
      </c>
      <c r="J32" s="64">
        <f t="shared" si="31"/>
        <v>0.67571428571428571</v>
      </c>
      <c r="K32" s="64">
        <f t="shared" si="32"/>
        <v>0.67285714285714282</v>
      </c>
      <c r="L32" s="64">
        <f t="shared" si="33"/>
        <v>0.6657142857142857</v>
      </c>
      <c r="M32" s="9">
        <v>0.77911886530112673</v>
      </c>
      <c r="N32" s="19"/>
      <c r="O32" s="19"/>
      <c r="P32" s="19"/>
      <c r="Q32" s="19"/>
      <c r="S32" s="7" t="s">
        <v>41</v>
      </c>
      <c r="T32" s="7">
        <v>3.97</v>
      </c>
      <c r="U32" s="7">
        <v>4.22</v>
      </c>
      <c r="V32" s="7">
        <v>4.3099999999999996</v>
      </c>
      <c r="W32" s="7">
        <v>4.4400000000000004</v>
      </c>
      <c r="X32" s="7">
        <v>4.63</v>
      </c>
      <c r="Y32" s="7">
        <v>4.46</v>
      </c>
      <c r="Z32" s="7">
        <v>4.51</v>
      </c>
      <c r="AA32" s="7">
        <v>4.66</v>
      </c>
      <c r="AB32" s="7">
        <v>4.7300000000000004</v>
      </c>
      <c r="AC32" s="7">
        <v>4.71</v>
      </c>
      <c r="AD32" s="7">
        <v>4.66</v>
      </c>
    </row>
    <row r="33" spans="1:30" x14ac:dyDescent="0.2">
      <c r="A33" s="19" t="s">
        <v>42</v>
      </c>
      <c r="B33" s="64">
        <f t="shared" si="23"/>
        <v>0.41</v>
      </c>
      <c r="C33" s="64">
        <f t="shared" si="24"/>
        <v>0.4385714285714285</v>
      </c>
      <c r="D33" s="64">
        <f t="shared" si="25"/>
        <v>0.45714285714285713</v>
      </c>
      <c r="E33" s="64">
        <f t="shared" si="26"/>
        <v>0.51285714285714279</v>
      </c>
      <c r="F33" s="64">
        <f t="shared" si="27"/>
        <v>0.5228571428571428</v>
      </c>
      <c r="G33" s="64">
        <f t="shared" si="28"/>
        <v>0.49142857142857138</v>
      </c>
      <c r="H33" s="64">
        <f t="shared" si="29"/>
        <v>0.5</v>
      </c>
      <c r="I33" s="64">
        <f t="shared" si="30"/>
        <v>0.5228571428571428</v>
      </c>
      <c r="J33" s="64">
        <f t="shared" si="31"/>
        <v>0.52428571428571424</v>
      </c>
      <c r="K33" s="64">
        <f t="shared" si="32"/>
        <v>0.52428571428571424</v>
      </c>
      <c r="L33" s="64">
        <f t="shared" si="33"/>
        <v>0.53857142857142859</v>
      </c>
      <c r="M33" s="9">
        <v>0.64310124490710052</v>
      </c>
      <c r="N33" s="19"/>
      <c r="O33" s="19"/>
      <c r="P33" s="19"/>
      <c r="Q33" s="19"/>
      <c r="S33" s="7" t="s">
        <v>42</v>
      </c>
      <c r="T33" s="7">
        <v>2.87</v>
      </c>
      <c r="U33" s="7">
        <v>3.07</v>
      </c>
      <c r="V33" s="7">
        <v>3.2</v>
      </c>
      <c r="W33" s="7">
        <v>3.59</v>
      </c>
      <c r="X33" s="7">
        <v>3.66</v>
      </c>
      <c r="Y33" s="7">
        <v>3.44</v>
      </c>
      <c r="Z33" s="7">
        <v>3.5</v>
      </c>
      <c r="AA33" s="7">
        <v>3.66</v>
      </c>
      <c r="AB33" s="7">
        <v>3.67</v>
      </c>
      <c r="AC33" s="7">
        <v>3.67</v>
      </c>
      <c r="AD33" s="7">
        <v>3.77</v>
      </c>
    </row>
    <row r="34" spans="1:30" x14ac:dyDescent="0.2">
      <c r="A34" s="19" t="s">
        <v>43</v>
      </c>
      <c r="B34" s="64" t="str">
        <f t="shared" si="23"/>
        <v>XXX</v>
      </c>
      <c r="C34" s="64" t="str">
        <f t="shared" si="24"/>
        <v>XXX</v>
      </c>
      <c r="D34" s="64" t="str">
        <f t="shared" si="25"/>
        <v>XXX</v>
      </c>
      <c r="E34" s="64" t="str">
        <f t="shared" si="26"/>
        <v>XXX</v>
      </c>
      <c r="F34" s="64" t="str">
        <f t="shared" si="27"/>
        <v>XXX</v>
      </c>
      <c r="G34" s="64" t="str">
        <f t="shared" si="28"/>
        <v>XXX</v>
      </c>
      <c r="H34" s="64" t="str">
        <f t="shared" si="29"/>
        <v>XXX</v>
      </c>
      <c r="I34" s="64" t="str">
        <f t="shared" si="30"/>
        <v>XXX</v>
      </c>
      <c r="J34" s="64" t="str">
        <f t="shared" si="31"/>
        <v>XXX</v>
      </c>
      <c r="K34" s="64">
        <f t="shared" si="32"/>
        <v>0.24571428571428569</v>
      </c>
      <c r="L34" s="64">
        <f t="shared" si="33"/>
        <v>0.33285714285714285</v>
      </c>
      <c r="M34" s="9">
        <v>0.29230494578707</v>
      </c>
      <c r="N34" s="19"/>
      <c r="O34" s="19"/>
      <c r="P34" s="19"/>
      <c r="Q34" s="19"/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1.72</v>
      </c>
      <c r="AD34" s="7">
        <v>2.33</v>
      </c>
    </row>
    <row r="35" spans="1:30" x14ac:dyDescent="0.2">
      <c r="A35" s="19" t="s">
        <v>44</v>
      </c>
      <c r="B35" s="64" t="str">
        <f t="shared" si="23"/>
        <v>XXX</v>
      </c>
      <c r="C35" s="64" t="str">
        <f t="shared" si="24"/>
        <v>XXX</v>
      </c>
      <c r="D35" s="64" t="str">
        <f t="shared" si="25"/>
        <v>XXX</v>
      </c>
      <c r="E35" s="64" t="str">
        <f t="shared" si="26"/>
        <v>XXX</v>
      </c>
      <c r="F35" s="64" t="str">
        <f t="shared" si="27"/>
        <v>XXX</v>
      </c>
      <c r="G35" s="64" t="str">
        <f t="shared" si="28"/>
        <v>XXX</v>
      </c>
      <c r="H35" s="64" t="str">
        <f t="shared" si="29"/>
        <v>XXX</v>
      </c>
      <c r="I35" s="64" t="str">
        <f t="shared" si="30"/>
        <v>XXX</v>
      </c>
      <c r="J35" s="64" t="str">
        <f t="shared" si="31"/>
        <v>XXX</v>
      </c>
      <c r="K35" s="64" t="str">
        <f t="shared" si="32"/>
        <v>XXX</v>
      </c>
      <c r="L35" s="64" t="str">
        <f t="shared" si="33"/>
        <v>XXX</v>
      </c>
      <c r="M35" s="9"/>
      <c r="N35" s="19"/>
      <c r="O35" s="19"/>
      <c r="P35" s="19"/>
      <c r="Q35" s="19"/>
    </row>
    <row r="36" spans="1:30" x14ac:dyDescent="0.2">
      <c r="A36" s="19" t="s">
        <v>45</v>
      </c>
      <c r="B36" s="64">
        <f t="shared" si="23"/>
        <v>0.38285714285714284</v>
      </c>
      <c r="C36" s="64">
        <f t="shared" si="24"/>
        <v>0.39999999999999997</v>
      </c>
      <c r="D36" s="64">
        <f t="shared" si="25"/>
        <v>0.46285714285714286</v>
      </c>
      <c r="E36" s="64">
        <f t="shared" si="26"/>
        <v>0.51714285714285713</v>
      </c>
      <c r="F36" s="64">
        <f t="shared" si="27"/>
        <v>0.52857142857142858</v>
      </c>
      <c r="G36" s="64">
        <f t="shared" si="28"/>
        <v>0.54285714285714282</v>
      </c>
      <c r="H36" s="64">
        <f t="shared" si="29"/>
        <v>0.55999999999999994</v>
      </c>
      <c r="I36" s="64">
        <f t="shared" si="30"/>
        <v>0.58285714285714285</v>
      </c>
      <c r="J36" s="64">
        <f t="shared" si="31"/>
        <v>0.57571428571428573</v>
      </c>
      <c r="K36" s="64">
        <f t="shared" si="32"/>
        <v>0.57857142857142851</v>
      </c>
      <c r="L36" s="64">
        <f t="shared" si="33"/>
        <v>0.6071428571428571</v>
      </c>
      <c r="M36" s="9">
        <v>0.68738633292829876</v>
      </c>
      <c r="N36" s="19"/>
      <c r="O36" s="19"/>
      <c r="P36" s="19"/>
      <c r="Q36" s="19"/>
      <c r="S36" s="7" t="s">
        <v>45</v>
      </c>
      <c r="T36" s="7">
        <v>2.68</v>
      </c>
      <c r="U36" s="7">
        <v>2.8</v>
      </c>
      <c r="V36" s="7">
        <v>3.24</v>
      </c>
      <c r="W36" s="7">
        <v>3.62</v>
      </c>
      <c r="X36" s="7">
        <v>3.7</v>
      </c>
      <c r="Y36" s="7">
        <v>3.8</v>
      </c>
      <c r="Z36" s="7">
        <v>3.92</v>
      </c>
      <c r="AA36" s="7">
        <v>4.08</v>
      </c>
      <c r="AB36" s="7">
        <v>4.03</v>
      </c>
      <c r="AC36" s="7">
        <v>4.05</v>
      </c>
      <c r="AD36" s="7">
        <v>4.25</v>
      </c>
    </row>
    <row r="37" spans="1:30" x14ac:dyDescent="0.2">
      <c r="A37" s="19" t="s">
        <v>46</v>
      </c>
      <c r="B37" s="64" t="str">
        <f t="shared" si="23"/>
        <v>XXX</v>
      </c>
      <c r="C37" s="64">
        <f t="shared" si="24"/>
        <v>0.4757142857142857</v>
      </c>
      <c r="D37" s="64">
        <f t="shared" si="25"/>
        <v>0.50571428571428567</v>
      </c>
      <c r="E37" s="64">
        <f t="shared" si="26"/>
        <v>0.43571428571428567</v>
      </c>
      <c r="F37" s="64">
        <f t="shared" si="27"/>
        <v>0.42428571428571427</v>
      </c>
      <c r="G37" s="64">
        <f t="shared" si="28"/>
        <v>0.44285714285714284</v>
      </c>
      <c r="H37" s="64">
        <f t="shared" si="29"/>
        <v>0.44714285714285712</v>
      </c>
      <c r="I37" s="64">
        <f t="shared" si="30"/>
        <v>0.48714285714285716</v>
      </c>
      <c r="J37" s="64">
        <f t="shared" si="31"/>
        <v>0.51857142857142857</v>
      </c>
      <c r="K37" s="64">
        <f t="shared" si="32"/>
        <v>0.51714285714285713</v>
      </c>
      <c r="L37" s="64" t="str">
        <f t="shared" si="33"/>
        <v>XXX</v>
      </c>
      <c r="M37" s="9">
        <v>0.47879468295393368</v>
      </c>
      <c r="N37" s="19"/>
      <c r="O37" s="19"/>
      <c r="P37" s="19"/>
      <c r="Q37" s="19"/>
      <c r="S37" s="7" t="s">
        <v>46</v>
      </c>
      <c r="T37" s="7" t="s">
        <v>264</v>
      </c>
      <c r="U37" s="7">
        <v>3.33</v>
      </c>
      <c r="V37" s="7">
        <v>3.54</v>
      </c>
      <c r="W37" s="7">
        <v>3.05</v>
      </c>
      <c r="X37" s="7">
        <v>2.97</v>
      </c>
      <c r="Y37" s="7">
        <v>3.1</v>
      </c>
      <c r="Z37" s="7">
        <v>3.13</v>
      </c>
      <c r="AA37" s="7">
        <v>3.41</v>
      </c>
      <c r="AB37" s="7">
        <v>3.63</v>
      </c>
      <c r="AC37" s="7">
        <v>3.62</v>
      </c>
      <c r="AD37" s="7" t="s">
        <v>264</v>
      </c>
    </row>
    <row r="38" spans="1:30" x14ac:dyDescent="0.2">
      <c r="A38" s="19" t="s">
        <v>47</v>
      </c>
      <c r="B38" s="64">
        <f t="shared" si="23"/>
        <v>0.56428571428571428</v>
      </c>
      <c r="C38" s="64">
        <f t="shared" si="24"/>
        <v>0.56857142857142851</v>
      </c>
      <c r="D38" s="64">
        <f t="shared" si="25"/>
        <v>0.60857142857142854</v>
      </c>
      <c r="E38" s="64">
        <f t="shared" si="26"/>
        <v>0.66142857142857137</v>
      </c>
      <c r="F38" s="64">
        <f t="shared" si="27"/>
        <v>0.67571428571428571</v>
      </c>
      <c r="G38" s="64">
        <f t="shared" si="28"/>
        <v>0.66428571428571426</v>
      </c>
      <c r="H38" s="64">
        <f t="shared" si="29"/>
        <v>0.6657142857142857</v>
      </c>
      <c r="I38" s="64">
        <f t="shared" si="30"/>
        <v>0.67428571428571427</v>
      </c>
      <c r="J38" s="64">
        <f t="shared" si="31"/>
        <v>0.65428571428571425</v>
      </c>
      <c r="K38" s="64">
        <f t="shared" si="32"/>
        <v>0.65428571428571425</v>
      </c>
      <c r="L38" s="64">
        <f t="shared" si="33"/>
        <v>0.66428571428571426</v>
      </c>
      <c r="M38" s="9">
        <v>0.78223298116694051</v>
      </c>
      <c r="N38" s="19"/>
      <c r="O38" s="19"/>
      <c r="P38" s="19"/>
      <c r="Q38" s="19"/>
      <c r="S38" s="7" t="s">
        <v>47</v>
      </c>
      <c r="T38" s="7">
        <v>3.95</v>
      </c>
      <c r="U38" s="7">
        <v>3.98</v>
      </c>
      <c r="V38" s="7">
        <v>4.26</v>
      </c>
      <c r="W38" s="7">
        <v>4.63</v>
      </c>
      <c r="X38" s="7">
        <v>4.7300000000000004</v>
      </c>
      <c r="Y38" s="7">
        <v>4.6500000000000004</v>
      </c>
      <c r="Z38" s="7">
        <v>4.66</v>
      </c>
      <c r="AA38" s="7">
        <v>4.72</v>
      </c>
      <c r="AB38" s="7">
        <v>4.58</v>
      </c>
      <c r="AC38" s="7">
        <v>4.58</v>
      </c>
      <c r="AD38" s="7">
        <v>4.6500000000000004</v>
      </c>
    </row>
    <row r="39" spans="1:30" x14ac:dyDescent="0.2">
      <c r="A39" s="19" t="s">
        <v>48</v>
      </c>
      <c r="B39" s="64">
        <f t="shared" si="23"/>
        <v>0.7014285714285714</v>
      </c>
      <c r="C39" s="64">
        <f t="shared" si="24"/>
        <v>0.73857142857142855</v>
      </c>
      <c r="D39" s="64">
        <f t="shared" si="25"/>
        <v>0.74571428571428566</v>
      </c>
      <c r="E39" s="64">
        <f t="shared" si="26"/>
        <v>0.72857142857142843</v>
      </c>
      <c r="F39" s="64">
        <f t="shared" si="27"/>
        <v>0.71571428571428564</v>
      </c>
      <c r="G39" s="64">
        <f t="shared" si="28"/>
        <v>0.68571428571428561</v>
      </c>
      <c r="H39" s="64">
        <f t="shared" si="29"/>
        <v>0.66142857142857137</v>
      </c>
      <c r="I39" s="64">
        <f t="shared" si="30"/>
        <v>0.67142857142857137</v>
      </c>
      <c r="J39" s="64">
        <f t="shared" si="31"/>
        <v>0.63714285714285712</v>
      </c>
      <c r="K39" s="64">
        <f t="shared" si="32"/>
        <v>0.62714285714285711</v>
      </c>
      <c r="L39" s="64">
        <f t="shared" si="33"/>
        <v>0.73</v>
      </c>
      <c r="M39" s="9">
        <v>0.74909949295744294</v>
      </c>
      <c r="N39" s="19"/>
      <c r="O39" s="19"/>
      <c r="P39" s="19"/>
      <c r="Q39" s="19"/>
      <c r="S39" s="7" t="s">
        <v>48</v>
      </c>
      <c r="T39" s="7">
        <v>4.91</v>
      </c>
      <c r="U39" s="7">
        <v>5.17</v>
      </c>
      <c r="V39" s="7">
        <v>5.22</v>
      </c>
      <c r="W39" s="7">
        <v>5.0999999999999996</v>
      </c>
      <c r="X39" s="7">
        <v>5.01</v>
      </c>
      <c r="Y39" s="7">
        <v>4.8</v>
      </c>
      <c r="Z39" s="7">
        <v>4.63</v>
      </c>
      <c r="AA39" s="7">
        <v>4.7</v>
      </c>
      <c r="AB39" s="7">
        <v>4.46</v>
      </c>
      <c r="AC39" s="7">
        <v>4.3899999999999997</v>
      </c>
      <c r="AD39" s="7">
        <v>5.1100000000000003</v>
      </c>
    </row>
    <row r="40" spans="1:30" x14ac:dyDescent="0.2">
      <c r="A40" s="19" t="s">
        <v>243</v>
      </c>
      <c r="B40" s="64">
        <f t="shared" si="23"/>
        <v>0.60285714285714276</v>
      </c>
      <c r="C40" s="64">
        <f t="shared" si="24"/>
        <v>0.58714285714285719</v>
      </c>
      <c r="D40" s="64">
        <f t="shared" si="25"/>
        <v>0.60999999999999988</v>
      </c>
      <c r="E40" s="64">
        <f t="shared" si="26"/>
        <v>0.68285714285714283</v>
      </c>
      <c r="F40" s="64">
        <f t="shared" si="27"/>
        <v>0.69571428571428573</v>
      </c>
      <c r="G40" s="64">
        <f t="shared" si="28"/>
        <v>0.68714285714285706</v>
      </c>
      <c r="H40" s="64">
        <f t="shared" si="29"/>
        <v>0.67285714285714282</v>
      </c>
      <c r="I40" s="64">
        <f t="shared" si="30"/>
        <v>0.67857142857142849</v>
      </c>
      <c r="J40" s="64">
        <f t="shared" si="31"/>
        <v>0.67</v>
      </c>
      <c r="K40" s="64">
        <f t="shared" si="32"/>
        <v>0.66857142857142848</v>
      </c>
      <c r="L40" s="64">
        <f t="shared" si="33"/>
        <v>0.65857142857142859</v>
      </c>
      <c r="M40" s="9">
        <v>0.83807353484804936</v>
      </c>
      <c r="N40" s="19"/>
      <c r="O40" s="19"/>
      <c r="P40" s="19"/>
      <c r="Q40" s="19"/>
      <c r="S40" s="7" t="s">
        <v>49</v>
      </c>
      <c r="T40" s="7">
        <v>4.22</v>
      </c>
      <c r="U40" s="7">
        <v>4.1100000000000003</v>
      </c>
      <c r="V40" s="7">
        <v>4.2699999999999996</v>
      </c>
      <c r="W40" s="7">
        <v>4.78</v>
      </c>
      <c r="X40" s="7">
        <v>4.87</v>
      </c>
      <c r="Y40" s="7">
        <v>4.8099999999999996</v>
      </c>
      <c r="Z40" s="7">
        <v>4.71</v>
      </c>
      <c r="AA40" s="7">
        <v>4.75</v>
      </c>
      <c r="AB40" s="7">
        <v>4.6900000000000004</v>
      </c>
      <c r="AC40" s="7">
        <v>4.68</v>
      </c>
      <c r="AD40" s="7">
        <v>4.6100000000000003</v>
      </c>
    </row>
    <row r="41" spans="1:30" x14ac:dyDescent="0.2">
      <c r="A41" s="19" t="s">
        <v>50</v>
      </c>
      <c r="B41" s="64">
        <f t="shared" si="23"/>
        <v>0.87142857142857133</v>
      </c>
      <c r="C41" s="64">
        <f t="shared" si="24"/>
        <v>0.85857142857142854</v>
      </c>
      <c r="D41" s="64">
        <f t="shared" si="25"/>
        <v>0.83285714285714285</v>
      </c>
      <c r="E41" s="64">
        <f t="shared" si="26"/>
        <v>0.81285714285714283</v>
      </c>
      <c r="F41" s="64">
        <f t="shared" si="27"/>
        <v>0.8414285714285713</v>
      </c>
      <c r="G41" s="64">
        <f t="shared" si="28"/>
        <v>0.82</v>
      </c>
      <c r="H41" s="64">
        <f t="shared" si="29"/>
        <v>0.79</v>
      </c>
      <c r="I41" s="64">
        <f t="shared" si="30"/>
        <v>0.79857142857142849</v>
      </c>
      <c r="J41" s="64">
        <f t="shared" si="31"/>
        <v>0.79142857142857137</v>
      </c>
      <c r="K41" s="64">
        <f t="shared" si="32"/>
        <v>0.79428571428571415</v>
      </c>
      <c r="L41" s="64">
        <f t="shared" si="33"/>
        <v>0.78714285714285703</v>
      </c>
      <c r="M41" s="9">
        <v>0.87094118056429148</v>
      </c>
      <c r="N41" s="19"/>
      <c r="O41" s="19"/>
      <c r="P41" s="19"/>
      <c r="Q41" s="19"/>
      <c r="S41" s="7" t="s">
        <v>50</v>
      </c>
      <c r="T41" s="7">
        <v>6.1</v>
      </c>
      <c r="U41" s="7">
        <v>6.01</v>
      </c>
      <c r="V41" s="7">
        <v>5.83</v>
      </c>
      <c r="W41" s="7">
        <v>5.69</v>
      </c>
      <c r="X41" s="7">
        <v>5.89</v>
      </c>
      <c r="Y41" s="7">
        <v>5.74</v>
      </c>
      <c r="Z41" s="7">
        <v>5.53</v>
      </c>
      <c r="AA41" s="7">
        <v>5.59</v>
      </c>
      <c r="AB41" s="7">
        <v>5.54</v>
      </c>
      <c r="AC41" s="7">
        <v>5.56</v>
      </c>
      <c r="AD41" s="7">
        <v>5.51</v>
      </c>
    </row>
    <row r="42" spans="1:30" x14ac:dyDescent="0.2">
      <c r="A42" s="19" t="s">
        <v>51</v>
      </c>
      <c r="B42" s="64">
        <f t="shared" si="23"/>
        <v>0.43428571428571427</v>
      </c>
      <c r="C42" s="64">
        <f t="shared" si="24"/>
        <v>0.43571428571428567</v>
      </c>
      <c r="D42" s="64">
        <f t="shared" si="25"/>
        <v>0.4514285714285714</v>
      </c>
      <c r="E42" s="64">
        <f t="shared" si="26"/>
        <v>0.40428571428571425</v>
      </c>
      <c r="F42" s="64">
        <f t="shared" si="27"/>
        <v>0.43285714285714283</v>
      </c>
      <c r="G42" s="64">
        <f t="shared" si="28"/>
        <v>0.43142857142857138</v>
      </c>
      <c r="H42" s="64">
        <f t="shared" si="29"/>
        <v>0.43142857142857138</v>
      </c>
      <c r="I42" s="64">
        <f t="shared" si="30"/>
        <v>0.46571428571428564</v>
      </c>
      <c r="J42" s="64">
        <f t="shared" si="31"/>
        <v>0.45857142857142852</v>
      </c>
      <c r="K42" s="64">
        <f t="shared" si="32"/>
        <v>0.46</v>
      </c>
      <c r="L42" s="64">
        <f t="shared" si="33"/>
        <v>0.47142857142857136</v>
      </c>
      <c r="M42" s="9">
        <v>0.64915229839425836</v>
      </c>
      <c r="N42" s="19"/>
      <c r="O42" s="19"/>
      <c r="P42" s="19"/>
      <c r="Q42" s="19"/>
      <c r="S42" s="7" t="s">
        <v>51</v>
      </c>
      <c r="T42" s="7">
        <v>3.04</v>
      </c>
      <c r="U42" s="7">
        <v>3.05</v>
      </c>
      <c r="V42" s="7">
        <v>3.16</v>
      </c>
      <c r="W42" s="7">
        <v>2.83</v>
      </c>
      <c r="X42" s="7">
        <v>3.03</v>
      </c>
      <c r="Y42" s="7">
        <v>3.02</v>
      </c>
      <c r="Z42" s="7">
        <v>3.02</v>
      </c>
      <c r="AA42" s="7">
        <v>3.26</v>
      </c>
      <c r="AB42" s="7">
        <v>3.21</v>
      </c>
      <c r="AC42" s="7">
        <v>3.22</v>
      </c>
      <c r="AD42" s="7">
        <v>3.3</v>
      </c>
    </row>
    <row r="43" spans="1:30" x14ac:dyDescent="0.2">
      <c r="A43" s="19" t="s">
        <v>52</v>
      </c>
      <c r="B43" s="64">
        <f t="shared" si="23"/>
        <v>0.37714285714285711</v>
      </c>
      <c r="C43" s="64">
        <f t="shared" si="24"/>
        <v>0.36285714285714282</v>
      </c>
      <c r="D43" s="64">
        <f t="shared" si="25"/>
        <v>0.4157142857142857</v>
      </c>
      <c r="E43" s="64">
        <f t="shared" si="26"/>
        <v>0.45428571428571429</v>
      </c>
      <c r="F43" s="64">
        <f t="shared" si="27"/>
        <v>0.48428571428571426</v>
      </c>
      <c r="G43" s="64">
        <f t="shared" si="28"/>
        <v>0.50142857142857133</v>
      </c>
      <c r="H43" s="64">
        <f t="shared" si="29"/>
        <v>0.54428571428571426</v>
      </c>
      <c r="I43" s="64" t="str">
        <f t="shared" si="30"/>
        <v>XXX</v>
      </c>
      <c r="J43" s="64">
        <f t="shared" si="31"/>
        <v>0.5914285714285713</v>
      </c>
      <c r="K43" s="64">
        <f t="shared" si="32"/>
        <v>0.56999999999999995</v>
      </c>
      <c r="L43" s="64">
        <f t="shared" si="33"/>
        <v>0.58857142857142852</v>
      </c>
      <c r="M43" s="9">
        <v>0.69131077996684287</v>
      </c>
      <c r="N43" s="19"/>
      <c r="O43" s="19"/>
      <c r="P43" s="19"/>
      <c r="Q43" s="19"/>
      <c r="S43" s="7" t="s">
        <v>52</v>
      </c>
      <c r="T43" s="7">
        <v>2.64</v>
      </c>
      <c r="U43" s="7">
        <v>2.54</v>
      </c>
      <c r="V43" s="7">
        <v>2.91</v>
      </c>
      <c r="W43" s="7">
        <v>3.18</v>
      </c>
      <c r="X43" s="7">
        <v>3.39</v>
      </c>
      <c r="Y43" s="7">
        <v>3.51</v>
      </c>
      <c r="Z43" s="7">
        <v>3.81</v>
      </c>
      <c r="AA43" s="7" t="s">
        <v>264</v>
      </c>
      <c r="AB43" s="7">
        <v>4.1399999999999997</v>
      </c>
      <c r="AC43" s="7">
        <v>3.99</v>
      </c>
      <c r="AD43" s="7">
        <v>4.12</v>
      </c>
    </row>
    <row r="44" spans="1:30" x14ac:dyDescent="0.2">
      <c r="A44" s="19" t="s">
        <v>188</v>
      </c>
      <c r="B44" s="64">
        <f t="shared" si="23"/>
        <v>0.50571428571428567</v>
      </c>
      <c r="C44" s="64">
        <f t="shared" si="24"/>
        <v>0.53428571428571425</v>
      </c>
      <c r="D44" s="64">
        <f t="shared" si="25"/>
        <v>0.58142857142857141</v>
      </c>
      <c r="E44" s="64">
        <f t="shared" si="26"/>
        <v>0.56714285714285717</v>
      </c>
      <c r="F44" s="64">
        <f t="shared" si="27"/>
        <v>0.54428571428571426</v>
      </c>
      <c r="G44" s="64">
        <f t="shared" si="28"/>
        <v>0.51571428571428568</v>
      </c>
      <c r="H44" s="64">
        <f t="shared" si="29"/>
        <v>0.47714285714285709</v>
      </c>
      <c r="I44" s="64">
        <f t="shared" si="30"/>
        <v>0.45714285714285713</v>
      </c>
      <c r="J44" s="64">
        <f t="shared" si="31"/>
        <v>0.48714285714285716</v>
      </c>
      <c r="K44" s="64">
        <f t="shared" si="32"/>
        <v>0.48</v>
      </c>
      <c r="L44" s="64">
        <f t="shared" si="33"/>
        <v>0.59</v>
      </c>
      <c r="M44" s="9">
        <v>0.73050127782775032</v>
      </c>
      <c r="N44" s="19"/>
      <c r="O44" s="19"/>
      <c r="P44" s="19"/>
      <c r="Q44" s="19"/>
      <c r="S44" s="7" t="s">
        <v>188</v>
      </c>
      <c r="T44" s="7">
        <v>3.54</v>
      </c>
      <c r="U44" s="7">
        <v>3.74</v>
      </c>
      <c r="V44" s="7">
        <v>4.07</v>
      </c>
      <c r="W44" s="7">
        <v>3.97</v>
      </c>
      <c r="X44" s="7">
        <v>3.81</v>
      </c>
      <c r="Y44" s="7">
        <v>3.61</v>
      </c>
      <c r="Z44" s="7">
        <v>3.34</v>
      </c>
      <c r="AA44" s="7">
        <v>3.2</v>
      </c>
      <c r="AB44" s="7">
        <v>3.41</v>
      </c>
      <c r="AC44" s="7">
        <v>3.36</v>
      </c>
      <c r="AD44" s="7">
        <v>4.13</v>
      </c>
    </row>
    <row r="45" spans="1:30" x14ac:dyDescent="0.2">
      <c r="A45" s="19" t="s">
        <v>54</v>
      </c>
      <c r="B45" s="64">
        <f t="shared" si="23"/>
        <v>0.56857142857142851</v>
      </c>
      <c r="C45" s="64">
        <f t="shared" si="24"/>
        <v>0.55714285714285705</v>
      </c>
      <c r="D45" s="64">
        <f t="shared" si="25"/>
        <v>0.6</v>
      </c>
      <c r="E45" s="64">
        <f t="shared" si="26"/>
        <v>0.59</v>
      </c>
      <c r="F45" s="64">
        <f t="shared" si="27"/>
        <v>0.56857142857142851</v>
      </c>
      <c r="G45" s="64">
        <f t="shared" si="28"/>
        <v>0.56142857142857139</v>
      </c>
      <c r="H45" s="64">
        <f t="shared" si="29"/>
        <v>0.57285714285714284</v>
      </c>
      <c r="I45" s="64">
        <f t="shared" si="30"/>
        <v>0.62</v>
      </c>
      <c r="J45" s="64">
        <f t="shared" si="31"/>
        <v>0.60142857142857142</v>
      </c>
      <c r="K45" s="64">
        <f t="shared" si="32"/>
        <v>0.57571428571428573</v>
      </c>
      <c r="L45" s="64">
        <f t="shared" si="33"/>
        <v>0.56714285714285717</v>
      </c>
      <c r="M45" s="9">
        <v>0.61020065475059926</v>
      </c>
      <c r="N45" s="19"/>
      <c r="O45" s="19"/>
      <c r="P45" s="19"/>
      <c r="Q45" s="19"/>
      <c r="S45" s="7" t="s">
        <v>54</v>
      </c>
      <c r="T45" s="7">
        <v>3.98</v>
      </c>
      <c r="U45" s="7">
        <v>3.9</v>
      </c>
      <c r="V45" s="7">
        <v>4.2</v>
      </c>
      <c r="W45" s="7">
        <v>4.13</v>
      </c>
      <c r="X45" s="7">
        <v>3.98</v>
      </c>
      <c r="Y45" s="7">
        <v>3.93</v>
      </c>
      <c r="Z45" s="7">
        <v>4.01</v>
      </c>
      <c r="AA45" s="7">
        <v>4.34</v>
      </c>
      <c r="AB45" s="7">
        <v>4.21</v>
      </c>
      <c r="AC45" s="7">
        <v>4.03</v>
      </c>
      <c r="AD45" s="7">
        <v>3.97</v>
      </c>
    </row>
    <row r="46" spans="1:30" x14ac:dyDescent="0.2">
      <c r="A46" s="19" t="s">
        <v>55</v>
      </c>
      <c r="B46" s="64">
        <f t="shared" si="23"/>
        <v>0.62571428571428567</v>
      </c>
      <c r="C46" s="64">
        <f t="shared" si="24"/>
        <v>0.63428571428571434</v>
      </c>
      <c r="D46" s="64">
        <f t="shared" si="25"/>
        <v>0.66714285714285715</v>
      </c>
      <c r="E46" s="64">
        <f t="shared" si="26"/>
        <v>0.70571428571428574</v>
      </c>
      <c r="F46" s="64">
        <f t="shared" si="27"/>
        <v>0.67285714285714282</v>
      </c>
      <c r="G46" s="64">
        <f t="shared" si="28"/>
        <v>0.67428571428571427</v>
      </c>
      <c r="H46" s="64">
        <f t="shared" si="29"/>
        <v>0.67142857142857137</v>
      </c>
      <c r="I46" s="64">
        <f t="shared" si="30"/>
        <v>0.69285714285714273</v>
      </c>
      <c r="J46" s="64">
        <f t="shared" si="31"/>
        <v>0.69571428571428573</v>
      </c>
      <c r="K46" s="64">
        <f t="shared" si="32"/>
        <v>0.71142857142857141</v>
      </c>
      <c r="L46" s="64">
        <f t="shared" si="33"/>
        <v>0.72714285714285709</v>
      </c>
      <c r="M46" s="9">
        <v>0.75773861682007781</v>
      </c>
      <c r="N46" s="19"/>
      <c r="O46" s="19"/>
      <c r="P46" s="19"/>
      <c r="Q46" s="19"/>
      <c r="S46" s="7" t="s">
        <v>55</v>
      </c>
      <c r="T46" s="7">
        <v>4.38</v>
      </c>
      <c r="U46" s="7">
        <v>4.4400000000000004</v>
      </c>
      <c r="V46" s="7">
        <v>4.67</v>
      </c>
      <c r="W46" s="7">
        <v>4.9400000000000004</v>
      </c>
      <c r="X46" s="7">
        <v>4.71</v>
      </c>
      <c r="Y46" s="7">
        <v>4.72</v>
      </c>
      <c r="Z46" s="7">
        <v>4.7</v>
      </c>
      <c r="AA46" s="7">
        <v>4.8499999999999996</v>
      </c>
      <c r="AB46" s="7">
        <v>4.87</v>
      </c>
      <c r="AC46" s="7">
        <v>4.9800000000000004</v>
      </c>
      <c r="AD46" s="7">
        <v>5.09</v>
      </c>
    </row>
    <row r="47" spans="1:30" x14ac:dyDescent="0.2">
      <c r="A47" s="19" t="s">
        <v>56</v>
      </c>
      <c r="B47" s="64" t="str">
        <f t="shared" si="23"/>
        <v>XXX</v>
      </c>
      <c r="C47" s="64" t="str">
        <f t="shared" si="24"/>
        <v>XXX</v>
      </c>
      <c r="D47" s="64" t="str">
        <f t="shared" si="25"/>
        <v>XXX</v>
      </c>
      <c r="E47" s="64">
        <f t="shared" si="26"/>
        <v>0.46571428571428564</v>
      </c>
      <c r="F47" s="64">
        <f t="shared" si="27"/>
        <v>0.46571428571428564</v>
      </c>
      <c r="G47" s="64">
        <f t="shared" si="28"/>
        <v>0.45285714285714285</v>
      </c>
      <c r="H47" s="64">
        <f t="shared" si="29"/>
        <v>0.47714285714285709</v>
      </c>
      <c r="I47" s="64">
        <f t="shared" si="30"/>
        <v>0.46571428571428564</v>
      </c>
      <c r="J47" s="64">
        <f t="shared" si="31"/>
        <v>0.44</v>
      </c>
      <c r="K47" s="64" t="str">
        <f t="shared" si="32"/>
        <v>XXX</v>
      </c>
      <c r="L47" s="64">
        <f t="shared" si="33"/>
        <v>0.46</v>
      </c>
      <c r="M47" s="9">
        <v>0.53749717676239372</v>
      </c>
      <c r="N47" s="19"/>
      <c r="O47" s="19"/>
      <c r="P47" s="19"/>
      <c r="Q47" s="19"/>
      <c r="S47" s="7" t="s">
        <v>56</v>
      </c>
      <c r="T47" s="7" t="s">
        <v>264</v>
      </c>
      <c r="U47" s="7" t="s">
        <v>264</v>
      </c>
      <c r="V47" s="7" t="s">
        <v>264</v>
      </c>
      <c r="W47" s="7">
        <v>3.26</v>
      </c>
      <c r="X47" s="7">
        <v>3.26</v>
      </c>
      <c r="Y47" s="7">
        <v>3.17</v>
      </c>
      <c r="Z47" s="7">
        <v>3.34</v>
      </c>
      <c r="AA47" s="7">
        <v>3.26</v>
      </c>
      <c r="AB47" s="7">
        <v>3.08</v>
      </c>
      <c r="AC47" s="7" t="s">
        <v>264</v>
      </c>
      <c r="AD47" s="7">
        <v>3.22</v>
      </c>
    </row>
    <row r="48" spans="1:30" x14ac:dyDescent="0.2">
      <c r="A48" s="19" t="s">
        <v>57</v>
      </c>
      <c r="B48" s="64">
        <f t="shared" si="23"/>
        <v>0.36285714285714282</v>
      </c>
      <c r="C48" s="64">
        <f t="shared" si="24"/>
        <v>0.38</v>
      </c>
      <c r="D48" s="64">
        <f t="shared" si="25"/>
        <v>0.42</v>
      </c>
      <c r="E48" s="64">
        <f t="shared" si="26"/>
        <v>0.37857142857142856</v>
      </c>
      <c r="F48" s="64">
        <f t="shared" si="27"/>
        <v>0.37714285714285711</v>
      </c>
      <c r="G48" s="64">
        <f t="shared" si="28"/>
        <v>0.37857142857142856</v>
      </c>
      <c r="H48" s="64">
        <f t="shared" si="29"/>
        <v>0.37285714285714283</v>
      </c>
      <c r="I48" s="64">
        <f t="shared" si="30"/>
        <v>0.35571428571428571</v>
      </c>
      <c r="J48" s="64">
        <f t="shared" si="31"/>
        <v>0.37285714285714283</v>
      </c>
      <c r="K48" s="64">
        <f t="shared" si="32"/>
        <v>0.39571428571428569</v>
      </c>
      <c r="L48" s="64">
        <f t="shared" si="33"/>
        <v>0.38714285714285712</v>
      </c>
      <c r="M48" s="9">
        <v>0.43397556303092871</v>
      </c>
      <c r="N48" s="19"/>
      <c r="O48" s="19"/>
      <c r="P48" s="19"/>
      <c r="Q48" s="19"/>
      <c r="S48" s="7" t="s">
        <v>57</v>
      </c>
      <c r="T48" s="7">
        <v>2.54</v>
      </c>
      <c r="U48" s="7">
        <v>2.66</v>
      </c>
      <c r="V48" s="7">
        <v>2.94</v>
      </c>
      <c r="W48" s="7">
        <v>2.65</v>
      </c>
      <c r="X48" s="7">
        <v>2.64</v>
      </c>
      <c r="Y48" s="7">
        <v>2.65</v>
      </c>
      <c r="Z48" s="7">
        <v>2.61</v>
      </c>
      <c r="AA48" s="7">
        <v>2.4900000000000002</v>
      </c>
      <c r="AB48" s="7">
        <v>2.61</v>
      </c>
      <c r="AC48" s="7">
        <v>2.77</v>
      </c>
      <c r="AD48" s="7">
        <v>2.71</v>
      </c>
    </row>
    <row r="49" spans="1:30" x14ac:dyDescent="0.2">
      <c r="A49" s="19" t="s">
        <v>58</v>
      </c>
      <c r="B49" s="64" t="str">
        <f t="shared" si="23"/>
        <v>XXX</v>
      </c>
      <c r="C49" s="64" t="str">
        <f t="shared" si="24"/>
        <v>XXX</v>
      </c>
      <c r="D49" s="64" t="str">
        <f t="shared" si="25"/>
        <v>XXX</v>
      </c>
      <c r="E49" s="64" t="str">
        <f t="shared" si="26"/>
        <v>XXX</v>
      </c>
      <c r="F49" s="64" t="str">
        <f t="shared" si="27"/>
        <v>XXX</v>
      </c>
      <c r="G49" s="64" t="str">
        <f t="shared" si="28"/>
        <v>XXX</v>
      </c>
      <c r="H49" s="64" t="str">
        <f t="shared" si="29"/>
        <v>XXX</v>
      </c>
      <c r="I49" s="64" t="str">
        <f t="shared" si="30"/>
        <v>XXX</v>
      </c>
      <c r="J49" s="64" t="str">
        <f t="shared" si="31"/>
        <v>XXX</v>
      </c>
      <c r="K49" s="64" t="str">
        <f t="shared" si="32"/>
        <v>XXX</v>
      </c>
      <c r="L49" s="64" t="str">
        <f t="shared" si="33"/>
        <v>XXX</v>
      </c>
      <c r="M49" s="9"/>
      <c r="N49" s="19"/>
      <c r="O49" s="19"/>
      <c r="P49" s="19"/>
      <c r="Q49" s="19"/>
    </row>
    <row r="50" spans="1:30" x14ac:dyDescent="0.2">
      <c r="A50" s="19" t="s">
        <v>59</v>
      </c>
      <c r="B50" s="64">
        <f t="shared" si="23"/>
        <v>0.83428571428571419</v>
      </c>
      <c r="C50" s="64">
        <f t="shared" si="24"/>
        <v>0.84857142857142853</v>
      </c>
      <c r="D50" s="64">
        <f t="shared" si="25"/>
        <v>0.83857142857142852</v>
      </c>
      <c r="E50" s="64">
        <f t="shared" si="26"/>
        <v>0.79857142857142849</v>
      </c>
      <c r="F50" s="64">
        <f t="shared" si="27"/>
        <v>0.80285714285714282</v>
      </c>
      <c r="G50" s="64">
        <f t="shared" si="28"/>
        <v>0.79714285714285715</v>
      </c>
      <c r="H50" s="64">
        <f t="shared" si="29"/>
        <v>0.79285714285714282</v>
      </c>
      <c r="I50" s="64">
        <f t="shared" si="30"/>
        <v>0.79999999999999993</v>
      </c>
      <c r="J50" s="64">
        <f t="shared" si="31"/>
        <v>0.77714285714285714</v>
      </c>
      <c r="K50" s="64">
        <f t="shared" si="32"/>
        <v>0.76285714285714279</v>
      </c>
      <c r="L50" s="64">
        <f t="shared" si="33"/>
        <v>0.76999999999999991</v>
      </c>
      <c r="M50" s="9">
        <v>0.83398758240599791</v>
      </c>
      <c r="N50" s="19"/>
      <c r="O50" s="19"/>
      <c r="P50" s="19"/>
      <c r="Q50" s="19"/>
      <c r="S50" s="7" t="s">
        <v>59</v>
      </c>
      <c r="T50" s="7">
        <v>5.84</v>
      </c>
      <c r="U50" s="7">
        <v>5.94</v>
      </c>
      <c r="V50" s="7">
        <v>5.87</v>
      </c>
      <c r="W50" s="7">
        <v>5.59</v>
      </c>
      <c r="X50" s="7">
        <v>5.62</v>
      </c>
      <c r="Y50" s="7">
        <v>5.58</v>
      </c>
      <c r="Z50" s="7">
        <v>5.55</v>
      </c>
      <c r="AA50" s="7">
        <v>5.6</v>
      </c>
      <c r="AB50" s="7">
        <v>5.44</v>
      </c>
      <c r="AC50" s="7">
        <v>5.34</v>
      </c>
      <c r="AD50" s="7">
        <v>5.39</v>
      </c>
    </row>
    <row r="51" spans="1:30" x14ac:dyDescent="0.2">
      <c r="A51" s="19" t="s">
        <v>60</v>
      </c>
      <c r="B51" s="64">
        <f t="shared" si="23"/>
        <v>0.92285714285714282</v>
      </c>
      <c r="C51" s="64">
        <f t="shared" si="24"/>
        <v>0.93428571428571427</v>
      </c>
      <c r="D51" s="64">
        <f t="shared" si="25"/>
        <v>0.93142857142857127</v>
      </c>
      <c r="E51" s="64">
        <f t="shared" si="26"/>
        <v>0.89142857142857146</v>
      </c>
      <c r="F51" s="64">
        <f t="shared" si="27"/>
        <v>0.89999999999999991</v>
      </c>
      <c r="G51" s="64">
        <f t="shared" si="28"/>
        <v>0.89714285714285713</v>
      </c>
      <c r="H51" s="64">
        <f t="shared" si="29"/>
        <v>0.88714285714285712</v>
      </c>
      <c r="I51" s="64">
        <f t="shared" si="30"/>
        <v>0.86142857142857143</v>
      </c>
      <c r="J51" s="64">
        <f t="shared" si="31"/>
        <v>0.86285714285714277</v>
      </c>
      <c r="K51" s="64">
        <f t="shared" si="32"/>
        <v>0.87428571428571422</v>
      </c>
      <c r="L51" s="64">
        <f t="shared" si="33"/>
        <v>0.87142857142857133</v>
      </c>
      <c r="M51" s="9">
        <v>0.89735586704983816</v>
      </c>
      <c r="N51" s="19"/>
      <c r="O51" s="19"/>
      <c r="P51" s="19"/>
      <c r="Q51" s="19"/>
      <c r="S51" s="7" t="s">
        <v>60</v>
      </c>
      <c r="T51" s="7">
        <v>6.46</v>
      </c>
      <c r="U51" s="7">
        <v>6.54</v>
      </c>
      <c r="V51" s="7">
        <v>6.52</v>
      </c>
      <c r="W51" s="7">
        <v>6.24</v>
      </c>
      <c r="X51" s="7">
        <v>6.3</v>
      </c>
      <c r="Y51" s="7">
        <v>6.28</v>
      </c>
      <c r="Z51" s="7">
        <v>6.21</v>
      </c>
      <c r="AA51" s="7">
        <v>6.03</v>
      </c>
      <c r="AB51" s="7">
        <v>6.04</v>
      </c>
      <c r="AC51" s="7">
        <v>6.12</v>
      </c>
      <c r="AD51" s="7">
        <v>6.1</v>
      </c>
    </row>
    <row r="52" spans="1:30" x14ac:dyDescent="0.2">
      <c r="A52" s="19" t="s">
        <v>61</v>
      </c>
      <c r="B52" s="64" t="str">
        <f t="shared" si="23"/>
        <v>XXX</v>
      </c>
      <c r="C52" s="64" t="str">
        <f t="shared" si="24"/>
        <v>XXX</v>
      </c>
      <c r="D52" s="64" t="str">
        <f t="shared" si="25"/>
        <v>XXX</v>
      </c>
      <c r="E52" s="64" t="str">
        <f t="shared" si="26"/>
        <v>XXX</v>
      </c>
      <c r="F52" s="64" t="str">
        <f t="shared" si="27"/>
        <v>XXX</v>
      </c>
      <c r="G52" s="64">
        <f t="shared" si="28"/>
        <v>0.38714285714285712</v>
      </c>
      <c r="H52" s="64">
        <f t="shared" si="29"/>
        <v>0.40428571428571425</v>
      </c>
      <c r="I52" s="64">
        <f t="shared" si="30"/>
        <v>0.40857142857142853</v>
      </c>
      <c r="J52" s="64">
        <f t="shared" si="31"/>
        <v>0.41857142857142859</v>
      </c>
      <c r="K52" s="64">
        <f t="shared" si="32"/>
        <v>0.44142857142857139</v>
      </c>
      <c r="L52" s="64" t="str">
        <f t="shared" si="33"/>
        <v>XXX</v>
      </c>
      <c r="M52" s="9">
        <v>0.46158899539800197</v>
      </c>
      <c r="N52" s="19"/>
      <c r="O52" s="19"/>
      <c r="P52" s="19"/>
      <c r="Q52" s="19"/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2.71</v>
      </c>
      <c r="Z52" s="7">
        <v>2.83</v>
      </c>
      <c r="AA52" s="7">
        <v>2.86</v>
      </c>
      <c r="AB52" s="7">
        <v>2.93</v>
      </c>
      <c r="AC52" s="7">
        <v>3.09</v>
      </c>
      <c r="AD52" s="7" t="s">
        <v>264</v>
      </c>
    </row>
    <row r="53" spans="1:30" x14ac:dyDescent="0.2">
      <c r="A53" s="19" t="s">
        <v>189</v>
      </c>
      <c r="B53" s="64">
        <f t="shared" si="23"/>
        <v>0.44857142857142857</v>
      </c>
      <c r="C53" s="64">
        <f t="shared" si="24"/>
        <v>0.52571428571428569</v>
      </c>
      <c r="D53" s="64">
        <f t="shared" si="25"/>
        <v>0.56428571428571428</v>
      </c>
      <c r="E53" s="64">
        <f t="shared" si="26"/>
        <v>0.54714285714285715</v>
      </c>
      <c r="F53" s="64">
        <f t="shared" si="27"/>
        <v>0.53285714285714281</v>
      </c>
      <c r="G53" s="64">
        <f t="shared" si="28"/>
        <v>0.51571428571428568</v>
      </c>
      <c r="H53" s="64">
        <f t="shared" si="29"/>
        <v>0.49</v>
      </c>
      <c r="I53" s="64">
        <f t="shared" si="30"/>
        <v>0.46714285714285714</v>
      </c>
      <c r="J53" s="64">
        <f t="shared" si="31"/>
        <v>0.47</v>
      </c>
      <c r="K53" s="64">
        <f t="shared" si="32"/>
        <v>0.48857142857142855</v>
      </c>
      <c r="L53" s="64">
        <f t="shared" si="33"/>
        <v>0.52</v>
      </c>
      <c r="M53" s="9">
        <v>0.47364791080150914</v>
      </c>
      <c r="N53" s="19"/>
      <c r="O53" s="19"/>
      <c r="P53" s="19"/>
      <c r="Q53" s="19"/>
      <c r="S53" s="7" t="s">
        <v>189</v>
      </c>
      <c r="T53" s="7">
        <v>3.14</v>
      </c>
      <c r="U53" s="7">
        <v>3.68</v>
      </c>
      <c r="V53" s="7">
        <v>3.95</v>
      </c>
      <c r="W53" s="7">
        <v>3.83</v>
      </c>
      <c r="X53" s="7">
        <v>3.73</v>
      </c>
      <c r="Y53" s="7">
        <v>3.61</v>
      </c>
      <c r="Z53" s="7">
        <v>3.43</v>
      </c>
      <c r="AA53" s="7">
        <v>3.27</v>
      </c>
      <c r="AB53" s="7">
        <v>3.29</v>
      </c>
      <c r="AC53" s="7">
        <v>3.42</v>
      </c>
      <c r="AD53" s="7">
        <v>3.64</v>
      </c>
    </row>
    <row r="54" spans="1:30" x14ac:dyDescent="0.2">
      <c r="A54" s="19" t="s">
        <v>63</v>
      </c>
      <c r="B54" s="64">
        <f t="shared" si="23"/>
        <v>0.41714285714285709</v>
      </c>
      <c r="C54" s="64">
        <f t="shared" si="24"/>
        <v>0.46142857142857141</v>
      </c>
      <c r="D54" s="64">
        <f t="shared" si="25"/>
        <v>0.51428571428571423</v>
      </c>
      <c r="E54" s="64">
        <f t="shared" si="26"/>
        <v>0.5357142857142857</v>
      </c>
      <c r="F54" s="64">
        <f t="shared" si="27"/>
        <v>0.56428571428571428</v>
      </c>
      <c r="G54" s="64">
        <f t="shared" si="28"/>
        <v>0.62142857142857133</v>
      </c>
      <c r="H54" s="64">
        <f t="shared" si="29"/>
        <v>0.61571428571428566</v>
      </c>
      <c r="I54" s="64">
        <f t="shared" si="30"/>
        <v>0.61571428571428566</v>
      </c>
      <c r="J54" s="64">
        <f t="shared" si="31"/>
        <v>0.59857142857142864</v>
      </c>
      <c r="K54" s="64">
        <f t="shared" si="32"/>
        <v>0.5914285714285713</v>
      </c>
      <c r="L54" s="64">
        <f t="shared" si="33"/>
        <v>0.59857142857142864</v>
      </c>
      <c r="M54" s="9">
        <v>0.67589259823488845</v>
      </c>
      <c r="N54" s="19"/>
      <c r="O54" s="19"/>
      <c r="P54" s="19"/>
      <c r="Q54" s="19"/>
      <c r="S54" s="7" t="s">
        <v>63</v>
      </c>
      <c r="T54" s="7">
        <v>2.92</v>
      </c>
      <c r="U54" s="7">
        <v>3.23</v>
      </c>
      <c r="V54" s="7">
        <v>3.6</v>
      </c>
      <c r="W54" s="7">
        <v>3.75</v>
      </c>
      <c r="X54" s="7">
        <v>3.95</v>
      </c>
      <c r="Y54" s="7">
        <v>4.3499999999999996</v>
      </c>
      <c r="Z54" s="7">
        <v>4.3099999999999996</v>
      </c>
      <c r="AA54" s="7">
        <v>4.3099999999999996</v>
      </c>
      <c r="AB54" s="7">
        <v>4.1900000000000004</v>
      </c>
      <c r="AC54" s="7">
        <v>4.1399999999999997</v>
      </c>
      <c r="AD54" s="7">
        <v>4.1900000000000004</v>
      </c>
    </row>
    <row r="55" spans="1:30" x14ac:dyDescent="0.2">
      <c r="A55" s="19" t="s">
        <v>64</v>
      </c>
      <c r="B55" s="64">
        <f t="shared" si="23"/>
        <v>0.95</v>
      </c>
      <c r="C55" s="64">
        <f t="shared" si="24"/>
        <v>0.95</v>
      </c>
      <c r="D55" s="64">
        <f t="shared" si="25"/>
        <v>0.94142857142857139</v>
      </c>
      <c r="E55" s="64">
        <f t="shared" si="26"/>
        <v>0.91857142857142848</v>
      </c>
      <c r="F55" s="64">
        <f t="shared" si="27"/>
        <v>0.90714285714285703</v>
      </c>
      <c r="G55" s="64">
        <f t="shared" si="28"/>
        <v>0.90857142857142859</v>
      </c>
      <c r="H55" s="64">
        <f t="shared" si="29"/>
        <v>0.89142857142857146</v>
      </c>
      <c r="I55" s="64">
        <f t="shared" si="30"/>
        <v>0.86999999999999988</v>
      </c>
      <c r="J55" s="64">
        <f t="shared" si="31"/>
        <v>0.87428571428571422</v>
      </c>
      <c r="K55" s="64">
        <f t="shared" si="32"/>
        <v>0.86571428571428566</v>
      </c>
      <c r="L55" s="64">
        <f t="shared" si="33"/>
        <v>0.85142857142857142</v>
      </c>
      <c r="M55" s="9">
        <v>0.90214704845052096</v>
      </c>
      <c r="N55" s="19"/>
      <c r="O55" s="19"/>
      <c r="P55" s="19"/>
      <c r="Q55" s="19"/>
      <c r="S55" s="7" t="s">
        <v>64</v>
      </c>
      <c r="T55" s="7">
        <v>6.65</v>
      </c>
      <c r="U55" s="7">
        <v>6.65</v>
      </c>
      <c r="V55" s="7">
        <v>6.59</v>
      </c>
      <c r="W55" s="7">
        <v>6.43</v>
      </c>
      <c r="X55" s="7">
        <v>6.35</v>
      </c>
      <c r="Y55" s="7">
        <v>6.36</v>
      </c>
      <c r="Z55" s="7">
        <v>6.24</v>
      </c>
      <c r="AA55" s="7">
        <v>6.09</v>
      </c>
      <c r="AB55" s="7">
        <v>6.12</v>
      </c>
      <c r="AC55" s="7">
        <v>6.06</v>
      </c>
      <c r="AD55" s="7">
        <v>5.96</v>
      </c>
    </row>
    <row r="56" spans="1:30" x14ac:dyDescent="0.2">
      <c r="A56" s="19" t="s">
        <v>65</v>
      </c>
      <c r="B56" s="64" t="str">
        <f t="shared" si="23"/>
        <v>XXX</v>
      </c>
      <c r="C56" s="64">
        <f t="shared" si="24"/>
        <v>0.42571428571428571</v>
      </c>
      <c r="D56" s="64">
        <f t="shared" si="25"/>
        <v>0.44857142857142857</v>
      </c>
      <c r="E56" s="64">
        <f t="shared" si="26"/>
        <v>0.41</v>
      </c>
      <c r="F56" s="64">
        <f t="shared" si="27"/>
        <v>0.40571428571428569</v>
      </c>
      <c r="G56" s="64">
        <f t="shared" si="28"/>
        <v>0.41</v>
      </c>
      <c r="H56" s="64">
        <f t="shared" si="29"/>
        <v>0.43142857142857138</v>
      </c>
      <c r="I56" s="64">
        <f t="shared" si="30"/>
        <v>0.43285714285714283</v>
      </c>
      <c r="J56" s="64">
        <f t="shared" si="31"/>
        <v>0.39142857142857146</v>
      </c>
      <c r="K56" s="64">
        <f t="shared" si="32"/>
        <v>0.41142857142857137</v>
      </c>
      <c r="L56" s="64">
        <f t="shared" si="33"/>
        <v>0.46428571428571425</v>
      </c>
      <c r="M56" s="9">
        <v>0.46637131149794925</v>
      </c>
      <c r="N56" s="19"/>
      <c r="O56" s="19"/>
      <c r="P56" s="19"/>
      <c r="Q56" s="19"/>
      <c r="S56" s="7" t="s">
        <v>65</v>
      </c>
      <c r="T56" s="7" t="s">
        <v>264</v>
      </c>
      <c r="U56" s="7">
        <v>2.98</v>
      </c>
      <c r="V56" s="7">
        <v>3.14</v>
      </c>
      <c r="W56" s="7">
        <v>2.87</v>
      </c>
      <c r="X56" s="7">
        <v>2.84</v>
      </c>
      <c r="Y56" s="7">
        <v>2.87</v>
      </c>
      <c r="Z56" s="7">
        <v>3.02</v>
      </c>
      <c r="AA56" s="7">
        <v>3.03</v>
      </c>
      <c r="AB56" s="7">
        <v>2.74</v>
      </c>
      <c r="AC56" s="7">
        <v>2.88</v>
      </c>
      <c r="AD56" s="7">
        <v>3.25</v>
      </c>
    </row>
    <row r="57" spans="1:30" x14ac:dyDescent="0.2">
      <c r="A57" s="19" t="s">
        <v>66</v>
      </c>
      <c r="B57" s="64">
        <f t="shared" si="23"/>
        <v>0.62571428571428567</v>
      </c>
      <c r="C57" s="64">
        <f t="shared" si="24"/>
        <v>0.61142857142857143</v>
      </c>
      <c r="D57" s="64">
        <f t="shared" si="25"/>
        <v>0.61571428571428566</v>
      </c>
      <c r="E57" s="64">
        <f t="shared" si="26"/>
        <v>0.65285714285714291</v>
      </c>
      <c r="F57" s="64">
        <f t="shared" si="27"/>
        <v>0.64857142857142858</v>
      </c>
      <c r="G57" s="64">
        <f t="shared" si="28"/>
        <v>0.67142857142857137</v>
      </c>
      <c r="H57" s="64">
        <f t="shared" si="29"/>
        <v>0.68428571428571427</v>
      </c>
      <c r="I57" s="64">
        <f t="shared" si="30"/>
        <v>0.69714285714285706</v>
      </c>
      <c r="J57" s="64">
        <f t="shared" si="31"/>
        <v>0.69</v>
      </c>
      <c r="K57" s="64">
        <f t="shared" si="32"/>
        <v>0.69</v>
      </c>
      <c r="L57" s="64">
        <f t="shared" si="33"/>
        <v>0.69857142857142851</v>
      </c>
      <c r="M57" s="9">
        <v>0.77661214475597373</v>
      </c>
      <c r="N57" s="19"/>
      <c r="O57" s="19"/>
      <c r="P57" s="19"/>
      <c r="Q57" s="19"/>
      <c r="S57" s="7" t="s">
        <v>66</v>
      </c>
      <c r="T57" s="7">
        <v>4.38</v>
      </c>
      <c r="U57" s="7">
        <v>4.28</v>
      </c>
      <c r="V57" s="7">
        <v>4.3099999999999996</v>
      </c>
      <c r="W57" s="7">
        <v>4.57</v>
      </c>
      <c r="X57" s="7">
        <v>4.54</v>
      </c>
      <c r="Y57" s="7">
        <v>4.7</v>
      </c>
      <c r="Z57" s="7">
        <v>4.79</v>
      </c>
      <c r="AA57" s="7">
        <v>4.88</v>
      </c>
      <c r="AB57" s="7">
        <v>4.83</v>
      </c>
      <c r="AC57" s="7">
        <v>4.83</v>
      </c>
      <c r="AD57" s="7">
        <v>4.8899999999999997</v>
      </c>
    </row>
    <row r="58" spans="1:30" x14ac:dyDescent="0.2">
      <c r="A58" s="19" t="s">
        <v>67</v>
      </c>
      <c r="B58" s="64">
        <f t="shared" si="23"/>
        <v>0.47142857142857136</v>
      </c>
      <c r="C58" s="64">
        <f t="shared" si="24"/>
        <v>0.49571428571428572</v>
      </c>
      <c r="D58" s="64">
        <f t="shared" si="25"/>
        <v>0.53999999999999992</v>
      </c>
      <c r="E58" s="64">
        <f t="shared" si="26"/>
        <v>0.55714285714285705</v>
      </c>
      <c r="F58" s="64">
        <f t="shared" si="27"/>
        <v>0.55857142857142861</v>
      </c>
      <c r="G58" s="64">
        <f t="shared" si="28"/>
        <v>0.54142857142857137</v>
      </c>
      <c r="H58" s="64">
        <f t="shared" si="29"/>
        <v>0.54714285714285715</v>
      </c>
      <c r="I58" s="64">
        <f t="shared" si="30"/>
        <v>0.59571428571428564</v>
      </c>
      <c r="J58" s="64">
        <f t="shared" si="31"/>
        <v>0.54857142857142849</v>
      </c>
      <c r="K58" s="64">
        <f t="shared" si="32"/>
        <v>0.54571428571428571</v>
      </c>
      <c r="L58" s="64">
        <f t="shared" si="33"/>
        <v>0.54571428571428571</v>
      </c>
      <c r="M58" s="9">
        <v>0.5585004305210356</v>
      </c>
      <c r="N58" s="19"/>
      <c r="O58" s="19"/>
      <c r="P58" s="19"/>
      <c r="Q58" s="19"/>
      <c r="S58" s="7" t="s">
        <v>67</v>
      </c>
      <c r="T58" s="7">
        <v>3.3</v>
      </c>
      <c r="U58" s="7">
        <v>3.47</v>
      </c>
      <c r="V58" s="7">
        <v>3.78</v>
      </c>
      <c r="W58" s="7">
        <v>3.9</v>
      </c>
      <c r="X58" s="7">
        <v>3.91</v>
      </c>
      <c r="Y58" s="7">
        <v>3.79</v>
      </c>
      <c r="Z58" s="7">
        <v>3.83</v>
      </c>
      <c r="AA58" s="7">
        <v>4.17</v>
      </c>
      <c r="AB58" s="7">
        <v>3.84</v>
      </c>
      <c r="AC58" s="7">
        <v>3.82</v>
      </c>
      <c r="AD58" s="7">
        <v>3.82</v>
      </c>
    </row>
    <row r="59" spans="1:30" x14ac:dyDescent="0.2">
      <c r="A59" s="19" t="s">
        <v>68</v>
      </c>
      <c r="B59" s="64" t="str">
        <f t="shared" si="23"/>
        <v>XXX</v>
      </c>
      <c r="C59" s="64" t="str">
        <f t="shared" si="24"/>
        <v>XXX</v>
      </c>
      <c r="D59" s="64" t="str">
        <f t="shared" si="25"/>
        <v>XXX</v>
      </c>
      <c r="E59" s="64" t="str">
        <f t="shared" si="26"/>
        <v>XXX</v>
      </c>
      <c r="F59" s="64" t="str">
        <f t="shared" si="27"/>
        <v>XXX</v>
      </c>
      <c r="G59" s="64">
        <f t="shared" si="28"/>
        <v>0.26571428571428574</v>
      </c>
      <c r="H59" s="64">
        <f t="shared" si="29"/>
        <v>0.24714285714285714</v>
      </c>
      <c r="I59" s="64">
        <f t="shared" si="30"/>
        <v>0.25428571428571428</v>
      </c>
      <c r="J59" s="64">
        <f t="shared" si="31"/>
        <v>0.25571428571428573</v>
      </c>
      <c r="K59" s="64" t="str">
        <f t="shared" si="32"/>
        <v>XXX</v>
      </c>
      <c r="L59" s="64">
        <f t="shared" si="33"/>
        <v>0.34714285714285714</v>
      </c>
      <c r="M59" s="9">
        <v>0.41676831131130071</v>
      </c>
      <c r="N59" s="19"/>
      <c r="O59" s="19"/>
      <c r="P59" s="19"/>
      <c r="Q59" s="19"/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1.86</v>
      </c>
      <c r="Z59" s="7">
        <v>1.73</v>
      </c>
      <c r="AA59" s="7">
        <v>1.78</v>
      </c>
      <c r="AB59" s="7">
        <v>1.79</v>
      </c>
      <c r="AC59" s="7" t="s">
        <v>264</v>
      </c>
      <c r="AD59" s="7">
        <v>2.4300000000000002</v>
      </c>
    </row>
    <row r="60" spans="1:30" x14ac:dyDescent="0.2">
      <c r="A60" s="19" t="s">
        <v>69</v>
      </c>
      <c r="B60" s="64" t="str">
        <f t="shared" si="23"/>
        <v>XXX</v>
      </c>
      <c r="C60" s="64" t="str">
        <f t="shared" si="24"/>
        <v>XXX</v>
      </c>
      <c r="D60" s="64" t="str">
        <f t="shared" si="25"/>
        <v>XXX</v>
      </c>
      <c r="E60" s="64" t="str">
        <f t="shared" si="26"/>
        <v>XXX</v>
      </c>
      <c r="F60" s="64">
        <f t="shared" si="27"/>
        <v>0.23142857142857143</v>
      </c>
      <c r="G60" s="64">
        <f t="shared" si="28"/>
        <v>0.22</v>
      </c>
      <c r="H60" s="64">
        <f t="shared" si="29"/>
        <v>0.28285714285714286</v>
      </c>
      <c r="I60" s="64">
        <f t="shared" si="30"/>
        <v>0.28999999999999998</v>
      </c>
      <c r="J60" s="64">
        <f t="shared" si="31"/>
        <v>0.27428571428571424</v>
      </c>
      <c r="K60" s="64" t="str">
        <f t="shared" si="32"/>
        <v>XXX</v>
      </c>
      <c r="L60" s="64">
        <f t="shared" si="33"/>
        <v>0.25571428571428573</v>
      </c>
      <c r="M60" s="9">
        <v>0.26878243786231076</v>
      </c>
      <c r="N60" s="19"/>
      <c r="O60" s="19"/>
      <c r="P60" s="19"/>
      <c r="Q60" s="19"/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1.62</v>
      </c>
      <c r="Y60" s="7">
        <v>1.54</v>
      </c>
      <c r="Z60" s="7">
        <v>1.98</v>
      </c>
      <c r="AA60" s="7">
        <v>2.0299999999999998</v>
      </c>
      <c r="AB60" s="7">
        <v>1.92</v>
      </c>
      <c r="AC60" s="7" t="s">
        <v>264</v>
      </c>
      <c r="AD60" s="7">
        <v>1.79</v>
      </c>
    </row>
    <row r="61" spans="1:30" x14ac:dyDescent="0.2">
      <c r="A61" s="19" t="s">
        <v>70</v>
      </c>
      <c r="B61" s="64">
        <f t="shared" si="23"/>
        <v>0.45428571428571429</v>
      </c>
      <c r="C61" s="64">
        <f t="shared" si="24"/>
        <v>0.47</v>
      </c>
      <c r="D61" s="64">
        <f t="shared" si="25"/>
        <v>0.48428571428571426</v>
      </c>
      <c r="E61" s="64">
        <f t="shared" si="26"/>
        <v>0.50142857142857133</v>
      </c>
      <c r="F61" s="64">
        <f t="shared" si="27"/>
        <v>0.50428571428571423</v>
      </c>
      <c r="G61" s="64">
        <f t="shared" si="28"/>
        <v>0.44571428571428573</v>
      </c>
      <c r="H61" s="64">
        <f t="shared" si="29"/>
        <v>0.40142857142857141</v>
      </c>
      <c r="I61" s="64">
        <f t="shared" si="30"/>
        <v>0.45428571428571429</v>
      </c>
      <c r="J61" s="64">
        <f t="shared" si="31"/>
        <v>0.48428571428571426</v>
      </c>
      <c r="K61" s="64">
        <f t="shared" si="32"/>
        <v>0.46857142857142853</v>
      </c>
      <c r="L61" s="64">
        <f t="shared" si="33"/>
        <v>0.46285714285714286</v>
      </c>
      <c r="M61" s="9">
        <v>0.57397865924039482</v>
      </c>
      <c r="N61" s="19"/>
      <c r="O61" s="19"/>
      <c r="P61" s="19"/>
      <c r="Q61" s="19"/>
      <c r="S61" s="7" t="s">
        <v>70</v>
      </c>
      <c r="T61" s="7">
        <v>3.18</v>
      </c>
      <c r="U61" s="7">
        <v>3.29</v>
      </c>
      <c r="V61" s="7">
        <v>3.39</v>
      </c>
      <c r="W61" s="7">
        <v>3.51</v>
      </c>
      <c r="X61" s="7">
        <v>3.53</v>
      </c>
      <c r="Y61" s="7">
        <v>3.12</v>
      </c>
      <c r="Z61" s="7">
        <v>2.81</v>
      </c>
      <c r="AA61" s="7">
        <v>3.18</v>
      </c>
      <c r="AB61" s="7">
        <v>3.39</v>
      </c>
      <c r="AC61" s="7">
        <v>3.28</v>
      </c>
      <c r="AD61" s="7">
        <v>3.24</v>
      </c>
    </row>
    <row r="62" spans="1:30" x14ac:dyDescent="0.2">
      <c r="A62" s="19" t="s">
        <v>71</v>
      </c>
      <c r="B62" s="64">
        <f t="shared" si="23"/>
        <v>0.56142857142857139</v>
      </c>
      <c r="C62" s="64">
        <f t="shared" si="24"/>
        <v>0.54999999999999993</v>
      </c>
      <c r="D62" s="64">
        <f t="shared" si="25"/>
        <v>0.57714285714285707</v>
      </c>
      <c r="E62" s="64">
        <f t="shared" si="26"/>
        <v>0.62285714285714289</v>
      </c>
      <c r="F62" s="64">
        <f t="shared" si="27"/>
        <v>0.64571428571428557</v>
      </c>
      <c r="G62" s="64">
        <f t="shared" si="28"/>
        <v>0.62714285714285711</v>
      </c>
      <c r="H62" s="64">
        <f t="shared" si="29"/>
        <v>0.62428571428571422</v>
      </c>
      <c r="I62" s="64">
        <f t="shared" si="30"/>
        <v>0.65142857142857136</v>
      </c>
      <c r="J62" s="64">
        <f t="shared" si="31"/>
        <v>0.64428571428571424</v>
      </c>
      <c r="K62" s="64">
        <f t="shared" si="32"/>
        <v>0.60571428571428576</v>
      </c>
      <c r="L62" s="64">
        <f t="shared" si="33"/>
        <v>0.62285714285714289</v>
      </c>
      <c r="M62" s="9">
        <v>0.80678337593308125</v>
      </c>
      <c r="N62" s="19"/>
      <c r="O62" s="19"/>
      <c r="P62" s="19"/>
      <c r="Q62" s="19"/>
      <c r="S62" s="7" t="s">
        <v>71</v>
      </c>
      <c r="T62" s="7">
        <v>3.93</v>
      </c>
      <c r="U62" s="7">
        <v>3.85</v>
      </c>
      <c r="V62" s="7">
        <v>4.04</v>
      </c>
      <c r="W62" s="7">
        <v>4.3600000000000003</v>
      </c>
      <c r="X62" s="7">
        <v>4.5199999999999996</v>
      </c>
      <c r="Y62" s="7">
        <v>4.3899999999999997</v>
      </c>
      <c r="Z62" s="7">
        <v>4.37</v>
      </c>
      <c r="AA62" s="7">
        <v>4.5599999999999996</v>
      </c>
      <c r="AB62" s="7">
        <v>4.51</v>
      </c>
      <c r="AC62" s="7">
        <v>4.24</v>
      </c>
      <c r="AD62" s="7">
        <v>4.3600000000000003</v>
      </c>
    </row>
    <row r="63" spans="1:30" x14ac:dyDescent="0.2">
      <c r="A63" s="19" t="s">
        <v>72</v>
      </c>
      <c r="B63" s="64">
        <f t="shared" si="23"/>
        <v>0.76428571428571423</v>
      </c>
      <c r="C63" s="64">
        <f t="shared" si="24"/>
        <v>0.79999999999999993</v>
      </c>
      <c r="D63" s="64">
        <f t="shared" si="25"/>
        <v>0.83571428571428563</v>
      </c>
      <c r="E63" s="64">
        <f t="shared" si="26"/>
        <v>0.81285714285714283</v>
      </c>
      <c r="F63" s="64">
        <f t="shared" si="27"/>
        <v>0.81428571428571428</v>
      </c>
      <c r="G63" s="64">
        <f t="shared" si="28"/>
        <v>0.81285714285714283</v>
      </c>
      <c r="H63" s="64">
        <f t="shared" si="29"/>
        <v>0.80142857142857138</v>
      </c>
      <c r="I63" s="64">
        <f t="shared" si="30"/>
        <v>0.79142857142857137</v>
      </c>
      <c r="J63" s="64">
        <f t="shared" si="31"/>
        <v>0.79428571428571415</v>
      </c>
      <c r="K63" s="64">
        <f t="shared" si="32"/>
        <v>0.79857142857142849</v>
      </c>
      <c r="L63" s="64">
        <f t="shared" si="33"/>
        <v>0.79428571428571415</v>
      </c>
      <c r="M63" s="9">
        <v>0.7636254070364521</v>
      </c>
      <c r="N63" s="19"/>
      <c r="O63" s="19"/>
      <c r="P63" s="19"/>
      <c r="Q63" s="19"/>
      <c r="S63" s="7" t="s">
        <v>72</v>
      </c>
      <c r="T63" s="7">
        <v>5.35</v>
      </c>
      <c r="U63" s="7">
        <v>5.6</v>
      </c>
      <c r="V63" s="7">
        <v>5.85</v>
      </c>
      <c r="W63" s="7">
        <v>5.69</v>
      </c>
      <c r="X63" s="7">
        <v>5.7</v>
      </c>
      <c r="Y63" s="7">
        <v>5.69</v>
      </c>
      <c r="Z63" s="7">
        <v>5.61</v>
      </c>
      <c r="AA63" s="7">
        <v>5.54</v>
      </c>
      <c r="AB63" s="7">
        <v>5.56</v>
      </c>
      <c r="AC63" s="7">
        <v>5.59</v>
      </c>
      <c r="AD63" s="7">
        <v>5.56</v>
      </c>
    </row>
    <row r="64" spans="1:30" x14ac:dyDescent="0.2">
      <c r="A64" s="19" t="s">
        <v>73</v>
      </c>
      <c r="B64" s="64">
        <f t="shared" si="23"/>
        <v>0.49285714285714288</v>
      </c>
      <c r="C64" s="64">
        <f t="shared" si="24"/>
        <v>0.48285714285714282</v>
      </c>
      <c r="D64" s="64">
        <f t="shared" si="25"/>
        <v>0.49571428571428572</v>
      </c>
      <c r="E64" s="64">
        <f t="shared" si="26"/>
        <v>0.49857142857142855</v>
      </c>
      <c r="F64" s="64">
        <f t="shared" si="27"/>
        <v>0.51428571428571423</v>
      </c>
      <c r="G64" s="64">
        <f t="shared" si="28"/>
        <v>0.51428571428571423</v>
      </c>
      <c r="H64" s="64">
        <f t="shared" si="29"/>
        <v>0.52142857142857135</v>
      </c>
      <c r="I64" s="64">
        <f t="shared" si="30"/>
        <v>0.51142857142857145</v>
      </c>
      <c r="J64" s="64">
        <f t="shared" si="31"/>
        <v>0.53142857142857147</v>
      </c>
      <c r="K64" s="64">
        <f t="shared" si="32"/>
        <v>0.57571428571428573</v>
      </c>
      <c r="L64" s="64">
        <f t="shared" si="33"/>
        <v>0.60285714285714276</v>
      </c>
      <c r="M64" s="9">
        <v>0.68092957110814212</v>
      </c>
      <c r="N64" s="19"/>
      <c r="O64" s="19"/>
      <c r="P64" s="19"/>
      <c r="Q64" s="19"/>
      <c r="S64" s="7" t="s">
        <v>73</v>
      </c>
      <c r="T64" s="7">
        <v>3.45</v>
      </c>
      <c r="U64" s="7">
        <v>3.38</v>
      </c>
      <c r="V64" s="7">
        <v>3.47</v>
      </c>
      <c r="W64" s="7">
        <v>3.49</v>
      </c>
      <c r="X64" s="7">
        <v>3.6</v>
      </c>
      <c r="Y64" s="7">
        <v>3.6</v>
      </c>
      <c r="Z64" s="7">
        <v>3.65</v>
      </c>
      <c r="AA64" s="7">
        <v>3.58</v>
      </c>
      <c r="AB64" s="7">
        <v>3.72</v>
      </c>
      <c r="AC64" s="7">
        <v>4.03</v>
      </c>
      <c r="AD64" s="7">
        <v>4.22</v>
      </c>
    </row>
    <row r="65" spans="1:30" x14ac:dyDescent="0.2">
      <c r="A65" s="19" t="s">
        <v>74</v>
      </c>
      <c r="B65" s="64">
        <f t="shared" si="23"/>
        <v>0.39142857142857146</v>
      </c>
      <c r="C65" s="64">
        <f t="shared" si="24"/>
        <v>0.42142857142857143</v>
      </c>
      <c r="D65" s="64">
        <f t="shared" si="25"/>
        <v>0.45714285714285713</v>
      </c>
      <c r="E65" s="64">
        <f t="shared" si="26"/>
        <v>0.50857142857142856</v>
      </c>
      <c r="F65" s="64">
        <f t="shared" si="27"/>
        <v>0.53857142857142859</v>
      </c>
      <c r="G65" s="64">
        <f t="shared" si="28"/>
        <v>0.5357142857142857</v>
      </c>
      <c r="H65" s="64">
        <f t="shared" si="29"/>
        <v>0.59571428571428564</v>
      </c>
      <c r="I65" s="64">
        <f t="shared" si="30"/>
        <v>0.62428571428571422</v>
      </c>
      <c r="J65" s="64">
        <f t="shared" si="31"/>
        <v>0.59857142857142864</v>
      </c>
      <c r="K65" s="64">
        <f t="shared" si="32"/>
        <v>0.60571428571428576</v>
      </c>
      <c r="L65" s="64">
        <f t="shared" si="33"/>
        <v>0.64571428571428557</v>
      </c>
      <c r="M65" s="9">
        <v>0.67734737162791248</v>
      </c>
      <c r="N65" s="19"/>
      <c r="O65" s="19"/>
      <c r="P65" s="19"/>
      <c r="Q65" s="19"/>
      <c r="S65" s="7" t="s">
        <v>74</v>
      </c>
      <c r="T65" s="7">
        <v>2.74</v>
      </c>
      <c r="U65" s="7">
        <v>2.95</v>
      </c>
      <c r="V65" s="7">
        <v>3.2</v>
      </c>
      <c r="W65" s="7">
        <v>3.56</v>
      </c>
      <c r="X65" s="7">
        <v>3.77</v>
      </c>
      <c r="Y65" s="7">
        <v>3.75</v>
      </c>
      <c r="Z65" s="7">
        <v>4.17</v>
      </c>
      <c r="AA65" s="7">
        <v>4.37</v>
      </c>
      <c r="AB65" s="7">
        <v>4.1900000000000004</v>
      </c>
      <c r="AC65" s="7">
        <v>4.24</v>
      </c>
      <c r="AD65" s="7">
        <v>4.5199999999999996</v>
      </c>
    </row>
    <row r="66" spans="1:30" x14ac:dyDescent="0.2">
      <c r="A66" s="19" t="s">
        <v>190</v>
      </c>
      <c r="B66" s="64" t="str">
        <f t="shared" si="23"/>
        <v>XXX</v>
      </c>
      <c r="C66" s="64" t="str">
        <f t="shared" si="24"/>
        <v>XXX</v>
      </c>
      <c r="D66" s="64" t="str">
        <f t="shared" si="25"/>
        <v>XXX</v>
      </c>
      <c r="E66" s="64">
        <f t="shared" si="26"/>
        <v>0.5357142857142857</v>
      </c>
      <c r="F66" s="64">
        <f t="shared" si="27"/>
        <v>0.56571428571428573</v>
      </c>
      <c r="G66" s="64">
        <f t="shared" si="28"/>
        <v>0.57571428571428573</v>
      </c>
      <c r="H66" s="64">
        <f t="shared" si="29"/>
        <v>0.5914285714285713</v>
      </c>
      <c r="I66" s="64">
        <f t="shared" si="30"/>
        <v>0.59285714285714286</v>
      </c>
      <c r="J66" s="64">
        <f t="shared" si="31"/>
        <v>0.59428571428571431</v>
      </c>
      <c r="K66" s="64">
        <f t="shared" si="32"/>
        <v>0.60571428571428576</v>
      </c>
      <c r="L66" s="64">
        <f t="shared" si="33"/>
        <v>0.62142857142857133</v>
      </c>
      <c r="M66" s="9">
        <v>0.64761431283261917</v>
      </c>
      <c r="N66" s="19"/>
      <c r="O66" s="19"/>
      <c r="P66" s="19"/>
      <c r="Q66" s="19"/>
      <c r="S66" s="7" t="s">
        <v>190</v>
      </c>
      <c r="T66" s="7" t="s">
        <v>264</v>
      </c>
      <c r="U66" s="7" t="s">
        <v>264</v>
      </c>
      <c r="V66" s="7" t="s">
        <v>264</v>
      </c>
      <c r="W66" s="7">
        <v>3.75</v>
      </c>
      <c r="X66" s="7">
        <v>3.96</v>
      </c>
      <c r="Y66" s="7">
        <v>4.03</v>
      </c>
      <c r="Z66" s="7">
        <v>4.1399999999999997</v>
      </c>
      <c r="AA66" s="7">
        <v>4.1500000000000004</v>
      </c>
      <c r="AB66" s="7">
        <v>4.16</v>
      </c>
      <c r="AC66" s="7">
        <v>4.24</v>
      </c>
      <c r="AD66" s="7">
        <v>4.3499999999999996</v>
      </c>
    </row>
    <row r="67" spans="1:30" x14ac:dyDescent="0.2">
      <c r="A67" s="19" t="s">
        <v>76</v>
      </c>
      <c r="B67" s="64" t="str">
        <f t="shared" si="23"/>
        <v>XXX</v>
      </c>
      <c r="C67" s="64" t="str">
        <f t="shared" si="24"/>
        <v>XXX</v>
      </c>
      <c r="D67" s="64" t="str">
        <f t="shared" si="25"/>
        <v>XXX</v>
      </c>
      <c r="E67" s="64" t="str">
        <f t="shared" si="26"/>
        <v>XXX</v>
      </c>
      <c r="F67" s="64" t="str">
        <f t="shared" si="27"/>
        <v>XXX</v>
      </c>
      <c r="G67" s="64" t="str">
        <f t="shared" si="28"/>
        <v>XXX</v>
      </c>
      <c r="H67" s="64" t="str">
        <f t="shared" si="29"/>
        <v>XXX</v>
      </c>
      <c r="I67" s="64" t="str">
        <f t="shared" si="30"/>
        <v>XXX</v>
      </c>
      <c r="J67" s="64" t="str">
        <f t="shared" si="31"/>
        <v>XXX</v>
      </c>
      <c r="K67" s="64" t="str">
        <f t="shared" si="32"/>
        <v>XXX</v>
      </c>
      <c r="L67" s="64" t="str">
        <f t="shared" si="33"/>
        <v>XXX</v>
      </c>
      <c r="M67" s="9"/>
      <c r="N67" s="19"/>
      <c r="O67" s="19"/>
      <c r="P67" s="19"/>
      <c r="Q67" s="19"/>
    </row>
    <row r="68" spans="1:30" x14ac:dyDescent="0.2">
      <c r="A68" s="19" t="s">
        <v>77</v>
      </c>
      <c r="B68" s="64">
        <f t="shared" si="23"/>
        <v>0.57571428571428573</v>
      </c>
      <c r="C68" s="64">
        <f t="shared" si="24"/>
        <v>0.56428571428571428</v>
      </c>
      <c r="D68" s="64">
        <f t="shared" si="25"/>
        <v>0.59857142857142864</v>
      </c>
      <c r="E68" s="64">
        <f t="shared" si="26"/>
        <v>0.68571428571428561</v>
      </c>
      <c r="F68" s="64">
        <f t="shared" si="27"/>
        <v>0.73142857142857143</v>
      </c>
      <c r="G68" s="64">
        <f t="shared" si="28"/>
        <v>0.76285714285714279</v>
      </c>
      <c r="H68" s="64">
        <f t="shared" si="29"/>
        <v>0.75285714285714278</v>
      </c>
      <c r="I68" s="64">
        <f t="shared" si="30"/>
        <v>0.76</v>
      </c>
      <c r="J68" s="64">
        <f t="shared" si="31"/>
        <v>0.76285714285714279</v>
      </c>
      <c r="K68" s="64">
        <f t="shared" si="32"/>
        <v>0.74857142857142855</v>
      </c>
      <c r="L68" s="64">
        <f t="shared" si="33"/>
        <v>0.73</v>
      </c>
      <c r="M68" s="9">
        <v>0.76978331460972749</v>
      </c>
      <c r="N68" s="19"/>
      <c r="O68" s="19"/>
      <c r="P68" s="19"/>
      <c r="Q68" s="19"/>
      <c r="S68" s="7" t="s">
        <v>77</v>
      </c>
      <c r="T68" s="7">
        <v>4.03</v>
      </c>
      <c r="U68" s="7">
        <v>3.95</v>
      </c>
      <c r="V68" s="7">
        <v>4.1900000000000004</v>
      </c>
      <c r="W68" s="7">
        <v>4.8</v>
      </c>
      <c r="X68" s="7">
        <v>5.12</v>
      </c>
      <c r="Y68" s="7">
        <v>5.34</v>
      </c>
      <c r="Z68" s="7">
        <v>5.27</v>
      </c>
      <c r="AA68" s="7">
        <v>5.32</v>
      </c>
      <c r="AB68" s="7">
        <v>5.34</v>
      </c>
      <c r="AC68" s="7">
        <v>5.24</v>
      </c>
      <c r="AD68" s="7">
        <v>5.1100000000000003</v>
      </c>
    </row>
    <row r="69" spans="1:30" x14ac:dyDescent="0.2">
      <c r="A69" s="19" t="s">
        <v>78</v>
      </c>
      <c r="B69" s="64">
        <f t="shared" si="23"/>
        <v>0.68714285714285706</v>
      </c>
      <c r="C69" s="64">
        <f t="shared" si="24"/>
        <v>0.64</v>
      </c>
      <c r="D69" s="64">
        <f t="shared" si="25"/>
        <v>0.63142857142857134</v>
      </c>
      <c r="E69" s="64">
        <f t="shared" si="26"/>
        <v>0.69857142857142851</v>
      </c>
      <c r="F69" s="64">
        <f t="shared" si="27"/>
        <v>0.71142857142857141</v>
      </c>
      <c r="G69" s="64">
        <f t="shared" si="28"/>
        <v>0.69857142857142851</v>
      </c>
      <c r="H69" s="64">
        <f t="shared" si="29"/>
        <v>0.70285714285714285</v>
      </c>
      <c r="I69" s="64">
        <f t="shared" si="30"/>
        <v>0.71285714285714286</v>
      </c>
      <c r="J69" s="64">
        <f t="shared" si="31"/>
        <v>0.69857142857142851</v>
      </c>
      <c r="K69" s="64">
        <f t="shared" si="32"/>
        <v>0.75714285714285712</v>
      </c>
      <c r="L69" s="64">
        <f t="shared" si="33"/>
        <v>0.77142857142857146</v>
      </c>
      <c r="M69" s="9">
        <v>0.83039395327262266</v>
      </c>
      <c r="N69" s="19"/>
      <c r="O69" s="19"/>
      <c r="P69" s="19"/>
      <c r="Q69" s="19"/>
      <c r="S69" s="7" t="s">
        <v>78</v>
      </c>
      <c r="T69" s="7">
        <v>4.8099999999999996</v>
      </c>
      <c r="U69" s="7">
        <v>4.4800000000000004</v>
      </c>
      <c r="V69" s="7">
        <v>4.42</v>
      </c>
      <c r="W69" s="7">
        <v>4.8899999999999997</v>
      </c>
      <c r="X69" s="7">
        <v>4.9800000000000004</v>
      </c>
      <c r="Y69" s="7">
        <v>4.8899999999999997</v>
      </c>
      <c r="Z69" s="7">
        <v>4.92</v>
      </c>
      <c r="AA69" s="7">
        <v>4.99</v>
      </c>
      <c r="AB69" s="7">
        <v>4.8899999999999997</v>
      </c>
      <c r="AC69" s="7">
        <v>5.3</v>
      </c>
      <c r="AD69" s="7">
        <v>5.4</v>
      </c>
    </row>
    <row r="70" spans="1:30" x14ac:dyDescent="0.2">
      <c r="A70" s="19" t="s">
        <v>79</v>
      </c>
      <c r="B70" s="64">
        <f t="shared" si="23"/>
        <v>0.55857142857142861</v>
      </c>
      <c r="C70" s="64">
        <f t="shared" si="24"/>
        <v>0.56285714285714283</v>
      </c>
      <c r="D70" s="64">
        <f t="shared" si="25"/>
        <v>0.56999999999999995</v>
      </c>
      <c r="E70" s="64">
        <f t="shared" si="26"/>
        <v>0.70571428571428574</v>
      </c>
      <c r="F70" s="64">
        <f t="shared" si="27"/>
        <v>0.71571428571428564</v>
      </c>
      <c r="G70" s="64">
        <f t="shared" si="28"/>
        <v>0.74142857142857144</v>
      </c>
      <c r="H70" s="64">
        <f t="shared" si="29"/>
        <v>0.76428571428571423</v>
      </c>
      <c r="I70" s="64">
        <f t="shared" si="30"/>
        <v>0.77571428571428558</v>
      </c>
      <c r="J70" s="64">
        <f t="shared" si="31"/>
        <v>0.76857142857142846</v>
      </c>
      <c r="K70" s="64">
        <f t="shared" si="32"/>
        <v>0.77142857142857146</v>
      </c>
      <c r="L70" s="64">
        <f t="shared" si="33"/>
        <v>0.76714285714285713</v>
      </c>
      <c r="M70" s="9">
        <v>0.84090987617474189</v>
      </c>
      <c r="N70" s="19"/>
      <c r="O70" s="19"/>
      <c r="P70" s="19"/>
      <c r="Q70" s="19"/>
      <c r="S70" s="7" t="s">
        <v>79</v>
      </c>
      <c r="T70" s="7">
        <v>3.91</v>
      </c>
      <c r="U70" s="7">
        <v>3.94</v>
      </c>
      <c r="V70" s="7">
        <v>3.99</v>
      </c>
      <c r="W70" s="7">
        <v>4.9400000000000004</v>
      </c>
      <c r="X70" s="7">
        <v>5.01</v>
      </c>
      <c r="Y70" s="7">
        <v>5.19</v>
      </c>
      <c r="Z70" s="7">
        <v>5.35</v>
      </c>
      <c r="AA70" s="7">
        <v>5.43</v>
      </c>
      <c r="AB70" s="7">
        <v>5.38</v>
      </c>
      <c r="AC70" s="7">
        <v>5.4</v>
      </c>
      <c r="AD70" s="7">
        <v>5.37</v>
      </c>
    </row>
    <row r="71" spans="1:30" x14ac:dyDescent="0.2">
      <c r="A71" s="19" t="s">
        <v>80</v>
      </c>
      <c r="B71" s="64">
        <f t="shared" si="23"/>
        <v>0.50571428571428567</v>
      </c>
      <c r="C71" s="64">
        <f t="shared" si="24"/>
        <v>0.50571428571428567</v>
      </c>
      <c r="D71" s="64">
        <f t="shared" si="25"/>
        <v>0.54857142857142849</v>
      </c>
      <c r="E71" s="64">
        <f t="shared" si="26"/>
        <v>0.55857142857142861</v>
      </c>
      <c r="F71" s="64">
        <f t="shared" si="27"/>
        <v>0.53428571428571425</v>
      </c>
      <c r="G71" s="64">
        <f t="shared" si="28"/>
        <v>0.51285714285714279</v>
      </c>
      <c r="H71" s="64">
        <f t="shared" si="29"/>
        <v>0.49857142857142855</v>
      </c>
      <c r="I71" s="64">
        <f t="shared" si="30"/>
        <v>0.5357142857142857</v>
      </c>
      <c r="J71" s="64">
        <f t="shared" si="31"/>
        <v>0.53428571428571425</v>
      </c>
      <c r="K71" s="64">
        <f t="shared" si="32"/>
        <v>0.55714285714285705</v>
      </c>
      <c r="L71" s="64">
        <f t="shared" si="33"/>
        <v>0.58428571428571419</v>
      </c>
      <c r="M71" s="9">
        <v>0.62509045501985416</v>
      </c>
      <c r="N71" s="19"/>
      <c r="O71" s="19"/>
      <c r="P71" s="19"/>
      <c r="Q71" s="19"/>
      <c r="S71" s="7" t="s">
        <v>80</v>
      </c>
      <c r="T71" s="7">
        <v>3.54</v>
      </c>
      <c r="U71" s="7">
        <v>3.54</v>
      </c>
      <c r="V71" s="7">
        <v>3.84</v>
      </c>
      <c r="W71" s="7">
        <v>3.91</v>
      </c>
      <c r="X71" s="7">
        <v>3.74</v>
      </c>
      <c r="Y71" s="7">
        <v>3.59</v>
      </c>
      <c r="Z71" s="7">
        <v>3.49</v>
      </c>
      <c r="AA71" s="7">
        <v>3.75</v>
      </c>
      <c r="AB71" s="7">
        <v>3.74</v>
      </c>
      <c r="AC71" s="7">
        <v>3.9</v>
      </c>
      <c r="AD71" s="7">
        <v>4.09</v>
      </c>
    </row>
    <row r="72" spans="1:30" x14ac:dyDescent="0.2">
      <c r="A72" s="19" t="s">
        <v>81</v>
      </c>
      <c r="B72" s="64">
        <f t="shared" si="23"/>
        <v>0.85428571428571431</v>
      </c>
      <c r="C72" s="64">
        <f t="shared" si="24"/>
        <v>0.82857142857142851</v>
      </c>
      <c r="D72" s="64">
        <f t="shared" si="25"/>
        <v>0.83285714285714285</v>
      </c>
      <c r="E72" s="64">
        <f t="shared" si="26"/>
        <v>0.81285714285714283</v>
      </c>
      <c r="F72" s="64">
        <f t="shared" si="27"/>
        <v>0.81285714285714283</v>
      </c>
      <c r="G72" s="64">
        <f t="shared" si="28"/>
        <v>0.84571428571428564</v>
      </c>
      <c r="H72" s="64">
        <f t="shared" si="29"/>
        <v>0.86142857142857143</v>
      </c>
      <c r="I72" s="64">
        <f t="shared" si="30"/>
        <v>0.87571428571428567</v>
      </c>
      <c r="J72" s="64">
        <f t="shared" si="31"/>
        <v>0.88714285714285712</v>
      </c>
      <c r="K72" s="64">
        <f t="shared" si="32"/>
        <v>0.89857142857142858</v>
      </c>
      <c r="L72" s="64">
        <f t="shared" si="33"/>
        <v>0.90571428571428569</v>
      </c>
      <c r="M72" s="9">
        <v>0.93157924721276031</v>
      </c>
      <c r="N72" s="19"/>
      <c r="O72" s="19"/>
      <c r="P72" s="19"/>
      <c r="Q72" s="19"/>
      <c r="S72" s="7" t="s">
        <v>81</v>
      </c>
      <c r="T72" s="7">
        <v>5.98</v>
      </c>
      <c r="U72" s="7">
        <v>5.8</v>
      </c>
      <c r="V72" s="7">
        <v>5.83</v>
      </c>
      <c r="W72" s="7">
        <v>5.69</v>
      </c>
      <c r="X72" s="7">
        <v>5.69</v>
      </c>
      <c r="Y72" s="7">
        <v>5.92</v>
      </c>
      <c r="Z72" s="7">
        <v>6.03</v>
      </c>
      <c r="AA72" s="7">
        <v>6.13</v>
      </c>
      <c r="AB72" s="7">
        <v>6.21</v>
      </c>
      <c r="AC72" s="7">
        <v>6.29</v>
      </c>
      <c r="AD72" s="7">
        <v>6.34</v>
      </c>
    </row>
    <row r="73" spans="1:30" x14ac:dyDescent="0.2">
      <c r="A73" s="19" t="s">
        <v>82</v>
      </c>
      <c r="B73" s="64">
        <f t="shared" si="23"/>
        <v>0.60285714285714276</v>
      </c>
      <c r="C73" s="64">
        <f t="shared" si="24"/>
        <v>0.61428571428571421</v>
      </c>
      <c r="D73" s="64">
        <f t="shared" si="25"/>
        <v>0.63571428571428568</v>
      </c>
      <c r="E73" s="64">
        <f t="shared" si="26"/>
        <v>0.58714285714285719</v>
      </c>
      <c r="F73" s="64">
        <f t="shared" si="27"/>
        <v>0.59</v>
      </c>
      <c r="G73" s="64">
        <f t="shared" si="28"/>
        <v>0.59571428571428564</v>
      </c>
      <c r="H73" s="64">
        <f t="shared" si="29"/>
        <v>0.61857142857142855</v>
      </c>
      <c r="I73" s="64">
        <f t="shared" si="30"/>
        <v>0.58714285714285719</v>
      </c>
      <c r="J73" s="64">
        <f t="shared" si="31"/>
        <v>0.57857142857142851</v>
      </c>
      <c r="K73" s="64">
        <f t="shared" si="32"/>
        <v>0.61142857142857143</v>
      </c>
      <c r="L73" s="64">
        <f t="shared" si="33"/>
        <v>0.62</v>
      </c>
      <c r="M73" s="9">
        <v>0.67445033306965874</v>
      </c>
      <c r="N73" s="19"/>
      <c r="O73" s="19"/>
      <c r="P73" s="19"/>
      <c r="Q73" s="19"/>
      <c r="S73" s="7" t="s">
        <v>82</v>
      </c>
      <c r="T73" s="7">
        <v>4.22</v>
      </c>
      <c r="U73" s="7">
        <v>4.3</v>
      </c>
      <c r="V73" s="7">
        <v>4.45</v>
      </c>
      <c r="W73" s="7">
        <v>4.1100000000000003</v>
      </c>
      <c r="X73" s="7">
        <v>4.13</v>
      </c>
      <c r="Y73" s="7">
        <v>4.17</v>
      </c>
      <c r="Z73" s="7">
        <v>4.33</v>
      </c>
      <c r="AA73" s="7">
        <v>4.1100000000000003</v>
      </c>
      <c r="AB73" s="7">
        <v>4.05</v>
      </c>
      <c r="AC73" s="7">
        <v>4.28</v>
      </c>
      <c r="AD73" s="7">
        <v>4.34</v>
      </c>
    </row>
    <row r="74" spans="1:30" x14ac:dyDescent="0.2">
      <c r="A74" s="19" t="s">
        <v>83</v>
      </c>
      <c r="B74" s="64">
        <f t="shared" si="23"/>
        <v>0.46</v>
      </c>
      <c r="C74" s="64">
        <f t="shared" si="24"/>
        <v>0.46571428571428564</v>
      </c>
      <c r="D74" s="64">
        <f t="shared" si="25"/>
        <v>0.49857142857142855</v>
      </c>
      <c r="E74" s="64">
        <f t="shared" si="26"/>
        <v>0.5099999999999999</v>
      </c>
      <c r="F74" s="64">
        <f t="shared" si="27"/>
        <v>0.52857142857142858</v>
      </c>
      <c r="G74" s="64">
        <f t="shared" si="28"/>
        <v>0.57857142857142851</v>
      </c>
      <c r="H74" s="64">
        <f t="shared" si="29"/>
        <v>0.59571428571428564</v>
      </c>
      <c r="I74" s="64">
        <f t="shared" si="30"/>
        <v>0.6071428571428571</v>
      </c>
      <c r="J74" s="64">
        <f t="shared" si="31"/>
        <v>0.6071428571428571</v>
      </c>
      <c r="K74" s="64">
        <f t="shared" si="32"/>
        <v>0.59857142857142864</v>
      </c>
      <c r="L74" s="64">
        <f t="shared" si="33"/>
        <v>0.6</v>
      </c>
      <c r="M74" s="9">
        <v>0.68334836336211469</v>
      </c>
      <c r="N74" s="19"/>
      <c r="O74" s="19"/>
      <c r="P74" s="19"/>
      <c r="Q74" s="19"/>
      <c r="S74" s="7" t="s">
        <v>83</v>
      </c>
      <c r="T74" s="7">
        <v>3.22</v>
      </c>
      <c r="U74" s="7">
        <v>3.26</v>
      </c>
      <c r="V74" s="7">
        <v>3.49</v>
      </c>
      <c r="W74" s="7">
        <v>3.57</v>
      </c>
      <c r="X74" s="7">
        <v>3.7</v>
      </c>
      <c r="Y74" s="7">
        <v>4.05</v>
      </c>
      <c r="Z74" s="7">
        <v>4.17</v>
      </c>
      <c r="AA74" s="7">
        <v>4.25</v>
      </c>
      <c r="AB74" s="7">
        <v>4.25</v>
      </c>
      <c r="AC74" s="7">
        <v>4.1900000000000004</v>
      </c>
      <c r="AD74" s="7">
        <v>4.2</v>
      </c>
    </row>
    <row r="75" spans="1:30" x14ac:dyDescent="0.2">
      <c r="A75" s="19" t="s">
        <v>84</v>
      </c>
      <c r="B75" s="64">
        <f t="shared" si="23"/>
        <v>0.38714285714285712</v>
      </c>
      <c r="C75" s="64">
        <f t="shared" si="24"/>
        <v>0.40857142857142853</v>
      </c>
      <c r="D75" s="64">
        <f t="shared" si="25"/>
        <v>0.42999999999999994</v>
      </c>
      <c r="E75" s="64">
        <f t="shared" si="26"/>
        <v>0.42714285714285716</v>
      </c>
      <c r="F75" s="64">
        <f t="shared" si="27"/>
        <v>0.44285714285714284</v>
      </c>
      <c r="G75" s="64">
        <f t="shared" si="28"/>
        <v>0.44142857142857139</v>
      </c>
      <c r="H75" s="64">
        <f t="shared" si="29"/>
        <v>0.46285714285714286</v>
      </c>
      <c r="I75" s="64">
        <f t="shared" si="30"/>
        <v>0.46714285714285714</v>
      </c>
      <c r="J75" s="64">
        <f t="shared" si="31"/>
        <v>0.46</v>
      </c>
      <c r="K75" s="64">
        <f t="shared" si="32"/>
        <v>0.47857142857142854</v>
      </c>
      <c r="L75" s="64">
        <f t="shared" si="33"/>
        <v>0.49428571428571427</v>
      </c>
      <c r="M75" s="9">
        <v>0.53601153574674465</v>
      </c>
      <c r="N75" s="19"/>
      <c r="O75" s="19"/>
      <c r="P75" s="19"/>
      <c r="Q75" s="19"/>
      <c r="S75" s="7" t="s">
        <v>84</v>
      </c>
      <c r="T75" s="7">
        <v>2.71</v>
      </c>
      <c r="U75" s="7">
        <v>2.86</v>
      </c>
      <c r="V75" s="7">
        <v>3.01</v>
      </c>
      <c r="W75" s="7">
        <v>2.99</v>
      </c>
      <c r="X75" s="7">
        <v>3.1</v>
      </c>
      <c r="Y75" s="7">
        <v>3.09</v>
      </c>
      <c r="Z75" s="7">
        <v>3.24</v>
      </c>
      <c r="AA75" s="7">
        <v>3.27</v>
      </c>
      <c r="AB75" s="7">
        <v>3.22</v>
      </c>
      <c r="AC75" s="7">
        <v>3.35</v>
      </c>
      <c r="AD75" s="7">
        <v>3.46</v>
      </c>
    </row>
    <row r="76" spans="1:30" x14ac:dyDescent="0.2">
      <c r="A76" s="19" t="s">
        <v>191</v>
      </c>
      <c r="B76" s="64">
        <f t="shared" si="23"/>
        <v>0.79285714285714282</v>
      </c>
      <c r="C76" s="64">
        <f t="shared" si="24"/>
        <v>0.80428571428571427</v>
      </c>
      <c r="D76" s="64">
        <f t="shared" si="25"/>
        <v>0.79999999999999993</v>
      </c>
      <c r="E76" s="64">
        <f t="shared" si="26"/>
        <v>0.79857142857142849</v>
      </c>
      <c r="F76" s="64">
        <f t="shared" si="27"/>
        <v>0.84857142857142853</v>
      </c>
      <c r="G76" s="64">
        <f t="shared" si="28"/>
        <v>0.84571428571428564</v>
      </c>
      <c r="H76" s="64">
        <f t="shared" si="29"/>
        <v>0.83571428571428563</v>
      </c>
      <c r="I76" s="64">
        <f t="shared" si="30"/>
        <v>0.82</v>
      </c>
      <c r="J76" s="64">
        <f t="shared" si="31"/>
        <v>0.83142857142857141</v>
      </c>
      <c r="K76" s="64">
        <f t="shared" si="32"/>
        <v>0.85142857142857142</v>
      </c>
      <c r="L76" s="64">
        <f t="shared" si="33"/>
        <v>0.86857142857142855</v>
      </c>
      <c r="M76" s="9">
        <v>0.92089196129635464</v>
      </c>
      <c r="N76" s="19"/>
      <c r="O76" s="19"/>
      <c r="P76" s="19"/>
      <c r="Q76" s="19"/>
      <c r="S76" s="7" t="s">
        <v>191</v>
      </c>
      <c r="T76" s="7">
        <v>5.55</v>
      </c>
      <c r="U76" s="7">
        <v>5.63</v>
      </c>
      <c r="V76" s="7">
        <v>5.6</v>
      </c>
      <c r="W76" s="7">
        <v>5.59</v>
      </c>
      <c r="X76" s="7">
        <v>5.94</v>
      </c>
      <c r="Y76" s="7">
        <v>5.92</v>
      </c>
      <c r="Z76" s="7">
        <v>5.85</v>
      </c>
      <c r="AA76" s="7">
        <v>5.74</v>
      </c>
      <c r="AB76" s="7">
        <v>5.82</v>
      </c>
      <c r="AC76" s="7">
        <v>5.96</v>
      </c>
      <c r="AD76" s="7">
        <v>6.08</v>
      </c>
    </row>
    <row r="77" spans="1:30" x14ac:dyDescent="0.2">
      <c r="A77" s="19" t="s">
        <v>86</v>
      </c>
      <c r="B77" s="64">
        <f t="shared" si="23"/>
        <v>0.61142857142857143</v>
      </c>
      <c r="C77" s="64">
        <f t="shared" si="24"/>
        <v>0.59428571428571431</v>
      </c>
      <c r="D77" s="64">
        <f t="shared" si="25"/>
        <v>0.60428571428571431</v>
      </c>
      <c r="E77" s="64">
        <f t="shared" si="26"/>
        <v>0.58714285714285719</v>
      </c>
      <c r="F77" s="64">
        <f t="shared" si="27"/>
        <v>0.63571428571428568</v>
      </c>
      <c r="G77" s="64">
        <f t="shared" si="28"/>
        <v>0.62571428571428567</v>
      </c>
      <c r="H77" s="64">
        <f t="shared" si="29"/>
        <v>0.62428571428571422</v>
      </c>
      <c r="I77" s="64">
        <f t="shared" si="30"/>
        <v>0.61142857142857143</v>
      </c>
      <c r="J77" s="64">
        <f t="shared" si="31"/>
        <v>0.6171428571428571</v>
      </c>
      <c r="K77" s="64">
        <f t="shared" si="32"/>
        <v>0.62285714285714289</v>
      </c>
      <c r="L77" s="64">
        <f t="shared" si="33"/>
        <v>0.60857142857142854</v>
      </c>
      <c r="M77" s="9">
        <v>0.68374644693582565</v>
      </c>
      <c r="N77" s="19"/>
      <c r="O77" s="19"/>
      <c r="P77" s="19"/>
      <c r="Q77" s="19"/>
      <c r="S77" s="7" t="s">
        <v>86</v>
      </c>
      <c r="T77" s="7">
        <v>4.28</v>
      </c>
      <c r="U77" s="7">
        <v>4.16</v>
      </c>
      <c r="V77" s="7">
        <v>4.2300000000000004</v>
      </c>
      <c r="W77" s="7">
        <v>4.1100000000000003</v>
      </c>
      <c r="X77" s="7">
        <v>4.45</v>
      </c>
      <c r="Y77" s="7">
        <v>4.38</v>
      </c>
      <c r="Z77" s="7">
        <v>4.37</v>
      </c>
      <c r="AA77" s="7">
        <v>4.28</v>
      </c>
      <c r="AB77" s="7">
        <v>4.32</v>
      </c>
      <c r="AC77" s="7">
        <v>4.3600000000000003</v>
      </c>
      <c r="AD77" s="7">
        <v>4.26</v>
      </c>
    </row>
    <row r="78" spans="1:30" x14ac:dyDescent="0.2">
      <c r="A78" s="19" t="s">
        <v>177</v>
      </c>
      <c r="B78" s="64">
        <f t="shared" si="23"/>
        <v>0.33999999999999997</v>
      </c>
      <c r="C78" s="64">
        <f t="shared" si="24"/>
        <v>0.35857142857142854</v>
      </c>
      <c r="D78" s="64">
        <f t="shared" si="25"/>
        <v>0.34428571428571431</v>
      </c>
      <c r="E78" s="64">
        <f t="shared" si="26"/>
        <v>0.35285714285714287</v>
      </c>
      <c r="F78" s="64">
        <f t="shared" si="27"/>
        <v>0.39571428571428569</v>
      </c>
      <c r="G78" s="64">
        <f t="shared" si="28"/>
        <v>0.36999999999999994</v>
      </c>
      <c r="H78" s="64">
        <f t="shared" si="29"/>
        <v>0.38285714285714284</v>
      </c>
      <c r="I78" s="64">
        <f t="shared" si="30"/>
        <v>0.39999999999999997</v>
      </c>
      <c r="J78" s="64">
        <f t="shared" si="31"/>
        <v>0.40571428571428569</v>
      </c>
      <c r="K78" s="64">
        <f t="shared" si="32"/>
        <v>0.40714285714285714</v>
      </c>
      <c r="L78" s="64">
        <f t="shared" si="33"/>
        <v>0.43571428571428567</v>
      </c>
      <c r="M78" s="9">
        <v>0.55820571670701902</v>
      </c>
      <c r="N78" s="19"/>
      <c r="O78" s="19"/>
      <c r="P78" s="19"/>
      <c r="Q78" s="19"/>
      <c r="S78" s="7" t="s">
        <v>177</v>
      </c>
      <c r="T78" s="7">
        <v>2.38</v>
      </c>
      <c r="U78" s="7">
        <v>2.5099999999999998</v>
      </c>
      <c r="V78" s="7">
        <v>2.41</v>
      </c>
      <c r="W78" s="7">
        <v>2.4700000000000002</v>
      </c>
      <c r="X78" s="7">
        <v>2.77</v>
      </c>
      <c r="Y78" s="7">
        <v>2.59</v>
      </c>
      <c r="Z78" s="7">
        <v>2.68</v>
      </c>
      <c r="AA78" s="7">
        <v>2.8</v>
      </c>
      <c r="AB78" s="7">
        <v>2.84</v>
      </c>
      <c r="AC78" s="7">
        <v>2.85</v>
      </c>
      <c r="AD78" s="7">
        <v>3.05</v>
      </c>
    </row>
    <row r="79" spans="1:30" x14ac:dyDescent="0.2">
      <c r="A79" s="19" t="s">
        <v>192</v>
      </c>
      <c r="B79" s="64" t="str">
        <f t="shared" si="23"/>
        <v>XXX</v>
      </c>
      <c r="C79" s="64" t="str">
        <f t="shared" si="24"/>
        <v>XXX</v>
      </c>
      <c r="D79" s="64" t="str">
        <f t="shared" si="25"/>
        <v>XXX</v>
      </c>
      <c r="E79" s="64" t="str">
        <f t="shared" si="26"/>
        <v>XXX</v>
      </c>
      <c r="F79" s="64" t="str">
        <f t="shared" si="27"/>
        <v>XXX</v>
      </c>
      <c r="G79" s="64" t="str">
        <f t="shared" si="28"/>
        <v>XXX</v>
      </c>
      <c r="H79" s="64">
        <f t="shared" si="29"/>
        <v>0.5228571428571428</v>
      </c>
      <c r="I79" s="64">
        <f t="shared" si="30"/>
        <v>0.48285714285714282</v>
      </c>
      <c r="J79" s="64">
        <f t="shared" si="31"/>
        <v>0.46142857142857141</v>
      </c>
      <c r="K79" s="64">
        <f t="shared" si="32"/>
        <v>0.44</v>
      </c>
      <c r="L79" s="64">
        <f t="shared" si="33"/>
        <v>0.46714285714285714</v>
      </c>
      <c r="M79" s="9">
        <v>0.59237017498112654</v>
      </c>
      <c r="N79" s="19"/>
      <c r="O79" s="19"/>
      <c r="P79" s="19"/>
      <c r="Q79" s="19"/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3.66</v>
      </c>
      <c r="AA79" s="7">
        <v>3.38</v>
      </c>
      <c r="AB79" s="7">
        <v>3.23</v>
      </c>
      <c r="AC79" s="7">
        <v>3.08</v>
      </c>
      <c r="AD79" s="7">
        <v>3.27</v>
      </c>
    </row>
    <row r="80" spans="1:30" x14ac:dyDescent="0.2">
      <c r="A80" s="19" t="s">
        <v>88</v>
      </c>
      <c r="B80" s="64">
        <f t="shared" si="23"/>
        <v>0.55857142857142861</v>
      </c>
      <c r="C80" s="64">
        <f t="shared" si="24"/>
        <v>0.54428571428571426</v>
      </c>
      <c r="D80" s="64">
        <f t="shared" si="25"/>
        <v>0.57714285714285707</v>
      </c>
      <c r="E80" s="64">
        <f t="shared" si="26"/>
        <v>0.60857142857142854</v>
      </c>
      <c r="F80" s="64">
        <f t="shared" si="27"/>
        <v>0.58857142857142852</v>
      </c>
      <c r="G80" s="64">
        <f t="shared" si="28"/>
        <v>0.58714285714285719</v>
      </c>
      <c r="H80" s="64">
        <f t="shared" si="29"/>
        <v>0.60571428571428576</v>
      </c>
      <c r="I80" s="64">
        <f t="shared" si="30"/>
        <v>0.65857142857142859</v>
      </c>
      <c r="J80" s="64">
        <f t="shared" si="31"/>
        <v>0.63857142857142846</v>
      </c>
      <c r="K80" s="64">
        <f t="shared" si="32"/>
        <v>0.62571428571428567</v>
      </c>
      <c r="L80" s="64">
        <f t="shared" si="33"/>
        <v>0.62857142857142856</v>
      </c>
      <c r="M80" s="9">
        <v>0.76008169040173523</v>
      </c>
      <c r="N80" s="19"/>
      <c r="O80" s="19"/>
      <c r="P80" s="19"/>
      <c r="Q80" s="19"/>
      <c r="S80" s="7" t="s">
        <v>88</v>
      </c>
      <c r="T80" s="7">
        <v>3.91</v>
      </c>
      <c r="U80" s="7">
        <v>3.81</v>
      </c>
      <c r="V80" s="7">
        <v>4.04</v>
      </c>
      <c r="W80" s="7">
        <v>4.26</v>
      </c>
      <c r="X80" s="7">
        <v>4.12</v>
      </c>
      <c r="Y80" s="7">
        <v>4.1100000000000003</v>
      </c>
      <c r="Z80" s="7">
        <v>4.24</v>
      </c>
      <c r="AA80" s="7">
        <v>4.6100000000000003</v>
      </c>
      <c r="AB80" s="7">
        <v>4.47</v>
      </c>
      <c r="AC80" s="7">
        <v>4.38</v>
      </c>
      <c r="AD80" s="7">
        <v>4.4000000000000004</v>
      </c>
    </row>
    <row r="81" spans="1:30" x14ac:dyDescent="0.2">
      <c r="A81" s="19" t="s">
        <v>89</v>
      </c>
      <c r="B81" s="64" t="str">
        <f t="shared" si="23"/>
        <v>XXX</v>
      </c>
      <c r="C81" s="64" t="str">
        <f t="shared" si="24"/>
        <v>XXX</v>
      </c>
      <c r="D81" s="64" t="str">
        <f t="shared" si="25"/>
        <v>XXX</v>
      </c>
      <c r="E81" s="64">
        <f t="shared" si="26"/>
        <v>0.35285714285714287</v>
      </c>
      <c r="F81" s="64">
        <f t="shared" si="27"/>
        <v>0.37428571428571428</v>
      </c>
      <c r="G81" s="64">
        <f t="shared" si="28"/>
        <v>0.35142857142857142</v>
      </c>
      <c r="H81" s="64">
        <f t="shared" si="29"/>
        <v>0.38999999999999996</v>
      </c>
      <c r="I81" s="64">
        <f t="shared" si="30"/>
        <v>0.37428571428571428</v>
      </c>
      <c r="J81" s="64">
        <f t="shared" si="31"/>
        <v>0.38999999999999996</v>
      </c>
      <c r="K81" s="64">
        <f t="shared" si="32"/>
        <v>0.38714285714285712</v>
      </c>
      <c r="L81" s="64">
        <f t="shared" si="33"/>
        <v>0.39857142857142858</v>
      </c>
      <c r="M81" s="9">
        <v>0.61269396831431622</v>
      </c>
      <c r="N81" s="19"/>
      <c r="O81" s="19"/>
      <c r="P81" s="19"/>
      <c r="Q81" s="19"/>
      <c r="S81" s="7" t="s">
        <v>89</v>
      </c>
      <c r="T81" s="7" t="s">
        <v>264</v>
      </c>
      <c r="U81" s="7" t="s">
        <v>264</v>
      </c>
      <c r="V81" s="7" t="s">
        <v>264</v>
      </c>
      <c r="W81" s="7">
        <v>2.4700000000000002</v>
      </c>
      <c r="X81" s="7">
        <v>2.62</v>
      </c>
      <c r="Y81" s="7">
        <v>2.46</v>
      </c>
      <c r="Z81" s="7">
        <v>2.73</v>
      </c>
      <c r="AA81" s="7">
        <v>2.62</v>
      </c>
      <c r="AB81" s="7">
        <v>2.73</v>
      </c>
      <c r="AC81" s="7">
        <v>2.71</v>
      </c>
      <c r="AD81" s="7">
        <v>2.79</v>
      </c>
    </row>
    <row r="82" spans="1:30" x14ac:dyDescent="0.2">
      <c r="A82" s="19" t="s">
        <v>90</v>
      </c>
      <c r="B82" s="64">
        <f t="shared" si="23"/>
        <v>0.28142857142857142</v>
      </c>
      <c r="C82" s="64">
        <f t="shared" si="24"/>
        <v>0.30571428571428572</v>
      </c>
      <c r="D82" s="64">
        <f t="shared" si="25"/>
        <v>0.37428571428571428</v>
      </c>
      <c r="E82" s="64">
        <f t="shared" si="26"/>
        <v>0.36571428571428571</v>
      </c>
      <c r="F82" s="64">
        <f t="shared" si="27"/>
        <v>0.36428571428571421</v>
      </c>
      <c r="G82" s="64">
        <f t="shared" si="28"/>
        <v>0.3571428571428571</v>
      </c>
      <c r="H82" s="64">
        <f t="shared" si="29"/>
        <v>0.36571428571428571</v>
      </c>
      <c r="I82" s="64">
        <f t="shared" si="30"/>
        <v>0.39571428571428569</v>
      </c>
      <c r="J82" s="64">
        <f t="shared" si="31"/>
        <v>0.40857142857142853</v>
      </c>
      <c r="K82" s="64">
        <f t="shared" si="32"/>
        <v>0.37428571428571428</v>
      </c>
      <c r="L82" s="64">
        <f t="shared" si="33"/>
        <v>0.35571428571428571</v>
      </c>
      <c r="M82" s="9">
        <v>0.33255255813567158</v>
      </c>
      <c r="N82" s="19"/>
      <c r="O82" s="19"/>
      <c r="P82" s="19"/>
      <c r="Q82" s="19"/>
      <c r="S82" s="7" t="s">
        <v>90</v>
      </c>
      <c r="T82" s="7">
        <v>1.97</v>
      </c>
      <c r="U82" s="7">
        <v>2.14</v>
      </c>
      <c r="V82" s="7">
        <v>2.62</v>
      </c>
      <c r="W82" s="7">
        <v>2.56</v>
      </c>
      <c r="X82" s="7">
        <v>2.5499999999999998</v>
      </c>
      <c r="Y82" s="7">
        <v>2.5</v>
      </c>
      <c r="Z82" s="7">
        <v>2.56</v>
      </c>
      <c r="AA82" s="7">
        <v>2.77</v>
      </c>
      <c r="AB82" s="7">
        <v>2.86</v>
      </c>
      <c r="AC82" s="7">
        <v>2.62</v>
      </c>
      <c r="AD82" s="7">
        <v>2.4900000000000002</v>
      </c>
    </row>
    <row r="83" spans="1:30" x14ac:dyDescent="0.2">
      <c r="A83" s="19" t="s">
        <v>91</v>
      </c>
      <c r="B83" s="64" t="str">
        <f t="shared" si="23"/>
        <v>XXX</v>
      </c>
      <c r="C83" s="64" t="str">
        <f t="shared" si="24"/>
        <v>XXX</v>
      </c>
      <c r="D83" s="64" t="str">
        <f t="shared" si="25"/>
        <v>XXX</v>
      </c>
      <c r="E83" s="64" t="str">
        <f t="shared" si="26"/>
        <v>XXX</v>
      </c>
      <c r="F83" s="64" t="str">
        <f t="shared" si="27"/>
        <v>XXX</v>
      </c>
      <c r="G83" s="64">
        <f t="shared" si="28"/>
        <v>0.39571428571428569</v>
      </c>
      <c r="H83" s="64">
        <f t="shared" si="29"/>
        <v>0.33999999999999997</v>
      </c>
      <c r="I83" s="64" t="str">
        <f t="shared" si="30"/>
        <v>XXX</v>
      </c>
      <c r="J83" s="64">
        <f t="shared" si="31"/>
        <v>0.37285714285714283</v>
      </c>
      <c r="K83" s="64">
        <f t="shared" si="32"/>
        <v>0.37285714285714283</v>
      </c>
      <c r="L83" s="64">
        <f t="shared" si="33"/>
        <v>0.34428571428571431</v>
      </c>
      <c r="M83" s="9"/>
      <c r="N83" s="19"/>
      <c r="O83" s="19"/>
      <c r="P83" s="19"/>
      <c r="Q83" s="19"/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2.77</v>
      </c>
      <c r="Z83" s="7">
        <v>2.38</v>
      </c>
      <c r="AA83" s="7" t="s">
        <v>264</v>
      </c>
      <c r="AB83" s="7">
        <v>2.61</v>
      </c>
      <c r="AC83" s="7">
        <v>2.61</v>
      </c>
      <c r="AD83" s="7">
        <v>2.41</v>
      </c>
    </row>
    <row r="84" spans="1:30" x14ac:dyDescent="0.2">
      <c r="A84" s="19" t="s">
        <v>92</v>
      </c>
      <c r="B84" s="64">
        <f t="shared" si="23"/>
        <v>0.57857142857142851</v>
      </c>
      <c r="C84" s="64">
        <f t="shared" si="24"/>
        <v>0.60571428571428576</v>
      </c>
      <c r="D84" s="64">
        <f t="shared" si="25"/>
        <v>0.63428571428571434</v>
      </c>
      <c r="E84" s="64">
        <f t="shared" si="26"/>
        <v>0.65142857142857136</v>
      </c>
      <c r="F84" s="64">
        <f t="shared" si="27"/>
        <v>0.66285714285714281</v>
      </c>
      <c r="G84" s="64">
        <f t="shared" si="28"/>
        <v>0.67714285714285716</v>
      </c>
      <c r="H84" s="64">
        <f t="shared" si="29"/>
        <v>0.67</v>
      </c>
      <c r="I84" s="64">
        <f t="shared" si="30"/>
        <v>0.67571428571428571</v>
      </c>
      <c r="J84" s="64">
        <f t="shared" si="31"/>
        <v>0.66857142857142848</v>
      </c>
      <c r="K84" s="64">
        <f t="shared" si="32"/>
        <v>0.66428571428571426</v>
      </c>
      <c r="L84" s="64">
        <f t="shared" si="33"/>
        <v>0.66428571428571426</v>
      </c>
      <c r="M84" s="9">
        <v>0.77021883948908032</v>
      </c>
      <c r="N84" s="19"/>
      <c r="O84" s="19"/>
      <c r="P84" s="19"/>
      <c r="Q84" s="19"/>
      <c r="S84" s="7" t="s">
        <v>92</v>
      </c>
      <c r="T84" s="7">
        <v>4.05</v>
      </c>
      <c r="U84" s="7">
        <v>4.24</v>
      </c>
      <c r="V84" s="7">
        <v>4.4400000000000004</v>
      </c>
      <c r="W84" s="7">
        <v>4.5599999999999996</v>
      </c>
      <c r="X84" s="7">
        <v>4.6399999999999997</v>
      </c>
      <c r="Y84" s="7">
        <v>4.74</v>
      </c>
      <c r="Z84" s="7">
        <v>4.6900000000000004</v>
      </c>
      <c r="AA84" s="7">
        <v>4.7300000000000004</v>
      </c>
      <c r="AB84" s="7">
        <v>4.68</v>
      </c>
      <c r="AC84" s="7">
        <v>4.6500000000000004</v>
      </c>
      <c r="AD84" s="7">
        <v>4.6500000000000004</v>
      </c>
    </row>
    <row r="85" spans="1:30" x14ac:dyDescent="0.2">
      <c r="A85" s="19" t="s">
        <v>93</v>
      </c>
      <c r="B85" s="64">
        <f t="shared" ref="B85:B148" si="34">IF(ISNUMBER(T85),((T85)*(1/7)),"XXX")</f>
        <v>0.76714285714285713</v>
      </c>
      <c r="C85" s="64">
        <f t="shared" ref="C85:C148" si="35">IF(ISNUMBER(U85),((U85)*(1/7)),"XXX")</f>
        <v>0.76857142857142846</v>
      </c>
      <c r="D85" s="64">
        <f t="shared" ref="D85:D148" si="36">IF(ISNUMBER(V85),((V85)*(1/7)),"XXX")</f>
        <v>0.79428571428571415</v>
      </c>
      <c r="E85" s="64">
        <f t="shared" ref="E85:E148" si="37">IF(ISNUMBER(W85),((W85)*(1/7)),"XXX")</f>
        <v>0.79428571428571415</v>
      </c>
      <c r="F85" s="64">
        <f t="shared" ref="F85:F148" si="38">IF(ISNUMBER(X85),((X85)*(1/7)),"XXX")</f>
        <v>0.80142857142857138</v>
      </c>
      <c r="G85" s="64">
        <f t="shared" ref="G85:G148" si="39">IF(ISNUMBER(Y85),((Y85)*(1/7)),"XXX")</f>
        <v>0.83428571428571419</v>
      </c>
      <c r="H85" s="64">
        <f t="shared" ref="H85:H148" si="40">IF(ISNUMBER(Z85),((Z85)*(1/7)),"XXX")</f>
        <v>0.82714285714285707</v>
      </c>
      <c r="I85" s="64">
        <f t="shared" ref="I85:I148" si="41">IF(ISNUMBER(AA85),((AA85)*(1/7)),"XXX")</f>
        <v>0.81857142857142862</v>
      </c>
      <c r="J85" s="64">
        <f t="shared" ref="J85:J148" si="42">IF(ISNUMBER(AB85),((AB85)*(1/7)),"XXX")</f>
        <v>0.8085714285714285</v>
      </c>
      <c r="K85" s="64">
        <f t="shared" ref="K85:K148" si="43">IF(ISNUMBER(AC85),((AC85)*(1/7)),"XXX")</f>
        <v>0.8085714285714285</v>
      </c>
      <c r="L85" s="64">
        <f t="shared" ref="L85:L148" si="44">IF(ISNUMBER(AD85),((AD85)*(1/7)),"XXX")</f>
        <v>0.81142857142857139</v>
      </c>
      <c r="M85" s="9">
        <v>0.85041481309834821</v>
      </c>
      <c r="N85" s="19"/>
      <c r="O85" s="19"/>
      <c r="P85" s="19"/>
      <c r="Q85" s="19"/>
      <c r="S85" s="7" t="s">
        <v>93</v>
      </c>
      <c r="T85" s="7">
        <v>5.37</v>
      </c>
      <c r="U85" s="7">
        <v>5.38</v>
      </c>
      <c r="V85" s="7">
        <v>5.56</v>
      </c>
      <c r="W85" s="7">
        <v>5.56</v>
      </c>
      <c r="X85" s="7">
        <v>5.61</v>
      </c>
      <c r="Y85" s="7">
        <v>5.84</v>
      </c>
      <c r="Z85" s="7">
        <v>5.79</v>
      </c>
      <c r="AA85" s="7">
        <v>5.73</v>
      </c>
      <c r="AB85" s="7">
        <v>5.66</v>
      </c>
      <c r="AC85" s="7">
        <v>5.66</v>
      </c>
      <c r="AD85" s="7">
        <v>5.68</v>
      </c>
    </row>
    <row r="86" spans="1:30" x14ac:dyDescent="0.2">
      <c r="A86" s="19" t="s">
        <v>94</v>
      </c>
      <c r="B86" s="64">
        <f t="shared" si="34"/>
        <v>0.32571428571428568</v>
      </c>
      <c r="C86" s="64">
        <f t="shared" si="35"/>
        <v>0.34428571428571431</v>
      </c>
      <c r="D86" s="64">
        <f t="shared" si="36"/>
        <v>0.37571428571428567</v>
      </c>
      <c r="E86" s="64">
        <f t="shared" si="37"/>
        <v>0.33571428571428569</v>
      </c>
      <c r="F86" s="64">
        <f t="shared" si="38"/>
        <v>0.3214285714285714</v>
      </c>
      <c r="G86" s="64">
        <f t="shared" si="39"/>
        <v>0.30428571428571427</v>
      </c>
      <c r="H86" s="64">
        <f t="shared" si="40"/>
        <v>0.32285714285714279</v>
      </c>
      <c r="I86" s="64">
        <f t="shared" si="41"/>
        <v>0.3</v>
      </c>
      <c r="J86" s="64">
        <f t="shared" si="42"/>
        <v>0.26857142857142852</v>
      </c>
      <c r="K86" s="64">
        <f t="shared" si="43"/>
        <v>0.28142857142857142</v>
      </c>
      <c r="L86" s="64">
        <f t="shared" si="44"/>
        <v>0.28428571428571425</v>
      </c>
      <c r="M86" s="9">
        <v>0.31408083081728594</v>
      </c>
      <c r="N86" s="19"/>
      <c r="O86" s="19"/>
      <c r="P86" s="19"/>
      <c r="Q86" s="19"/>
      <c r="S86" s="7" t="s">
        <v>94</v>
      </c>
      <c r="T86" s="7">
        <v>2.2799999999999998</v>
      </c>
      <c r="U86" s="7">
        <v>2.41</v>
      </c>
      <c r="V86" s="7">
        <v>2.63</v>
      </c>
      <c r="W86" s="7">
        <v>2.35</v>
      </c>
      <c r="X86" s="7">
        <v>2.25</v>
      </c>
      <c r="Y86" s="7">
        <v>2.13</v>
      </c>
      <c r="Z86" s="7">
        <v>2.2599999999999998</v>
      </c>
      <c r="AA86" s="7">
        <v>2.1</v>
      </c>
      <c r="AB86" s="7">
        <v>1.88</v>
      </c>
      <c r="AC86" s="7">
        <v>1.97</v>
      </c>
      <c r="AD86" s="7">
        <v>1.99</v>
      </c>
    </row>
    <row r="87" spans="1:30" x14ac:dyDescent="0.2">
      <c r="A87" s="19" t="s">
        <v>95</v>
      </c>
      <c r="B87" s="64" t="str">
        <f t="shared" si="34"/>
        <v>XXX</v>
      </c>
      <c r="C87" s="64">
        <f t="shared" si="35"/>
        <v>0.32428571428571429</v>
      </c>
      <c r="D87" s="64">
        <f t="shared" si="36"/>
        <v>0.37571428571428567</v>
      </c>
      <c r="E87" s="64">
        <f t="shared" si="37"/>
        <v>0.32285714285714279</v>
      </c>
      <c r="F87" s="64">
        <f t="shared" si="38"/>
        <v>0.32428571428571429</v>
      </c>
      <c r="G87" s="64">
        <f t="shared" si="39"/>
        <v>0.31285714285714283</v>
      </c>
      <c r="H87" s="64">
        <f t="shared" si="40"/>
        <v>0.31571428571428567</v>
      </c>
      <c r="I87" s="64">
        <f t="shared" si="41"/>
        <v>0.31571428571428567</v>
      </c>
      <c r="J87" s="64">
        <f t="shared" si="42"/>
        <v>0.29142857142857143</v>
      </c>
      <c r="K87" s="64">
        <f t="shared" si="43"/>
        <v>0.26857142857142852</v>
      </c>
      <c r="L87" s="64">
        <f t="shared" si="44"/>
        <v>0.25571428571428573</v>
      </c>
      <c r="M87" s="9">
        <v>0.35560965128508815</v>
      </c>
      <c r="N87" s="19"/>
      <c r="O87" s="19"/>
      <c r="P87" s="19"/>
      <c r="Q87" s="19"/>
      <c r="S87" s="7" t="s">
        <v>95</v>
      </c>
      <c r="T87" s="7" t="s">
        <v>264</v>
      </c>
      <c r="U87" s="7">
        <v>2.27</v>
      </c>
      <c r="V87" s="7">
        <v>2.63</v>
      </c>
      <c r="W87" s="7">
        <v>2.2599999999999998</v>
      </c>
      <c r="X87" s="7">
        <v>2.27</v>
      </c>
      <c r="Y87" s="7">
        <v>2.19</v>
      </c>
      <c r="Z87" s="7">
        <v>2.21</v>
      </c>
      <c r="AA87" s="7">
        <v>2.21</v>
      </c>
      <c r="AB87" s="7">
        <v>2.04</v>
      </c>
      <c r="AC87" s="7">
        <v>1.88</v>
      </c>
      <c r="AD87" s="7">
        <v>1.79</v>
      </c>
    </row>
    <row r="88" spans="1:30" x14ac:dyDescent="0.2">
      <c r="A88" s="19" t="s">
        <v>96</v>
      </c>
      <c r="B88" s="64">
        <f t="shared" si="34"/>
        <v>0.75571428571428567</v>
      </c>
      <c r="C88" s="64">
        <f t="shared" si="35"/>
        <v>0.75</v>
      </c>
      <c r="D88" s="64">
        <f t="shared" si="36"/>
        <v>0.72142857142857131</v>
      </c>
      <c r="E88" s="64">
        <f t="shared" si="37"/>
        <v>0.71</v>
      </c>
      <c r="F88" s="64">
        <f t="shared" si="38"/>
        <v>0.74571428571428566</v>
      </c>
      <c r="G88" s="64">
        <f t="shared" si="39"/>
        <v>0.72714285714285709</v>
      </c>
      <c r="H88" s="64">
        <f t="shared" si="40"/>
        <v>0.74142857142857144</v>
      </c>
      <c r="I88" s="64">
        <f t="shared" si="41"/>
        <v>0.77999999999999992</v>
      </c>
      <c r="J88" s="64">
        <f t="shared" si="42"/>
        <v>0.78714285714285703</v>
      </c>
      <c r="K88" s="64">
        <f t="shared" si="43"/>
        <v>0.77428571428571424</v>
      </c>
      <c r="L88" s="64">
        <f t="shared" si="44"/>
        <v>0.77999999999999992</v>
      </c>
      <c r="M88" s="9">
        <v>0.78031905898100062</v>
      </c>
      <c r="N88" s="19"/>
      <c r="O88" s="19"/>
      <c r="P88" s="19"/>
      <c r="Q88" s="19"/>
      <c r="S88" s="7" t="s">
        <v>96</v>
      </c>
      <c r="T88" s="7">
        <v>5.29</v>
      </c>
      <c r="U88" s="7">
        <v>5.25</v>
      </c>
      <c r="V88" s="7">
        <v>5.05</v>
      </c>
      <c r="W88" s="7">
        <v>4.97</v>
      </c>
      <c r="X88" s="7">
        <v>5.22</v>
      </c>
      <c r="Y88" s="7">
        <v>5.09</v>
      </c>
      <c r="Z88" s="7">
        <v>5.19</v>
      </c>
      <c r="AA88" s="7">
        <v>5.46</v>
      </c>
      <c r="AB88" s="7">
        <v>5.51</v>
      </c>
      <c r="AC88" s="7">
        <v>5.42</v>
      </c>
      <c r="AD88" s="7">
        <v>5.46</v>
      </c>
    </row>
    <row r="89" spans="1:30" x14ac:dyDescent="0.2">
      <c r="A89" s="19" t="s">
        <v>97</v>
      </c>
      <c r="B89" s="64" t="str">
        <f t="shared" si="34"/>
        <v>XXX</v>
      </c>
      <c r="C89" s="64" t="str">
        <f t="shared" si="35"/>
        <v>XXX</v>
      </c>
      <c r="D89" s="64" t="str">
        <f t="shared" si="36"/>
        <v>XXX</v>
      </c>
      <c r="E89" s="64" t="str">
        <f t="shared" si="37"/>
        <v>XXX</v>
      </c>
      <c r="F89" s="64" t="str">
        <f t="shared" si="38"/>
        <v>XXX</v>
      </c>
      <c r="G89" s="64" t="str">
        <f t="shared" si="39"/>
        <v>XXX</v>
      </c>
      <c r="H89" s="64" t="str">
        <f t="shared" si="40"/>
        <v>XXX</v>
      </c>
      <c r="I89" s="64" t="str">
        <f t="shared" si="41"/>
        <v>XXX</v>
      </c>
      <c r="J89" s="64" t="str">
        <f t="shared" si="42"/>
        <v>XXX</v>
      </c>
      <c r="K89" s="64" t="str">
        <f t="shared" si="43"/>
        <v>XXX</v>
      </c>
      <c r="L89" s="64" t="str">
        <f t="shared" si="44"/>
        <v>XXX</v>
      </c>
      <c r="M89" s="9"/>
      <c r="N89" s="19"/>
      <c r="O89" s="19"/>
      <c r="P89" s="19"/>
      <c r="Q89" s="19"/>
    </row>
    <row r="90" spans="1:30" x14ac:dyDescent="0.2">
      <c r="A90" s="19" t="s">
        <v>98</v>
      </c>
      <c r="B90" s="64">
        <f t="shared" si="34"/>
        <v>0.3671428571428571</v>
      </c>
      <c r="C90" s="64">
        <f t="shared" si="35"/>
        <v>0.36428571428571421</v>
      </c>
      <c r="D90" s="64">
        <f t="shared" si="36"/>
        <v>0.38999999999999996</v>
      </c>
      <c r="E90" s="64">
        <f t="shared" si="37"/>
        <v>0.36571428571428571</v>
      </c>
      <c r="F90" s="64">
        <f t="shared" si="38"/>
        <v>0.39714285714285708</v>
      </c>
      <c r="G90" s="64">
        <f t="shared" si="39"/>
        <v>0.42285714285714282</v>
      </c>
      <c r="H90" s="64">
        <f t="shared" si="40"/>
        <v>0.43571428571428567</v>
      </c>
      <c r="I90" s="64">
        <f t="shared" si="41"/>
        <v>0.44999999999999996</v>
      </c>
      <c r="J90" s="64">
        <f t="shared" si="42"/>
        <v>0.4385714285714285</v>
      </c>
      <c r="K90" s="64">
        <f t="shared" si="43"/>
        <v>0.40857142857142853</v>
      </c>
      <c r="L90" s="64">
        <f t="shared" si="44"/>
        <v>0.40428571428571425</v>
      </c>
      <c r="M90" s="9">
        <v>0.43874071751824195</v>
      </c>
      <c r="N90" s="19"/>
      <c r="O90" s="19"/>
      <c r="P90" s="19"/>
      <c r="Q90" s="19"/>
      <c r="S90" s="7" t="s">
        <v>98</v>
      </c>
      <c r="T90" s="7">
        <v>2.57</v>
      </c>
      <c r="U90" s="7">
        <v>2.5499999999999998</v>
      </c>
      <c r="V90" s="7">
        <v>2.73</v>
      </c>
      <c r="W90" s="7">
        <v>2.56</v>
      </c>
      <c r="X90" s="7">
        <v>2.78</v>
      </c>
      <c r="Y90" s="7">
        <v>2.96</v>
      </c>
      <c r="Z90" s="7">
        <v>3.05</v>
      </c>
      <c r="AA90" s="7">
        <v>3.15</v>
      </c>
      <c r="AB90" s="7">
        <v>3.07</v>
      </c>
      <c r="AC90" s="7">
        <v>2.86</v>
      </c>
      <c r="AD90" s="7">
        <v>2.83</v>
      </c>
    </row>
    <row r="91" spans="1:30" x14ac:dyDescent="0.2">
      <c r="A91" s="19" t="s">
        <v>99</v>
      </c>
      <c r="B91" s="64">
        <f t="shared" si="34"/>
        <v>0.58714285714285719</v>
      </c>
      <c r="C91" s="64">
        <f t="shared" si="35"/>
        <v>0.63714285714285712</v>
      </c>
      <c r="D91" s="64">
        <f t="shared" si="36"/>
        <v>0.65714285714285703</v>
      </c>
      <c r="E91" s="64">
        <f t="shared" si="37"/>
        <v>0.63571428571428568</v>
      </c>
      <c r="F91" s="64">
        <f t="shared" si="38"/>
        <v>0.64571428571428557</v>
      </c>
      <c r="G91" s="64">
        <f t="shared" si="39"/>
        <v>0.7014285714285714</v>
      </c>
      <c r="H91" s="64">
        <f t="shared" si="40"/>
        <v>0.71714285714285708</v>
      </c>
      <c r="I91" s="64">
        <f t="shared" si="41"/>
        <v>0.69714285714285706</v>
      </c>
      <c r="J91" s="64">
        <f t="shared" si="42"/>
        <v>0.66428571428571426</v>
      </c>
      <c r="K91" s="64">
        <f t="shared" si="43"/>
        <v>0.67857142857142849</v>
      </c>
      <c r="L91" s="64">
        <f t="shared" si="44"/>
        <v>0.68142857142857138</v>
      </c>
      <c r="M91" s="9">
        <v>0.75017630475991037</v>
      </c>
      <c r="N91" s="19"/>
      <c r="O91" s="19"/>
      <c r="P91" s="19"/>
      <c r="Q91" s="19"/>
      <c r="S91" s="7" t="s">
        <v>99</v>
      </c>
      <c r="T91" s="7">
        <v>4.1100000000000003</v>
      </c>
      <c r="U91" s="7">
        <v>4.46</v>
      </c>
      <c r="V91" s="7">
        <v>4.5999999999999996</v>
      </c>
      <c r="W91" s="7">
        <v>4.45</v>
      </c>
      <c r="X91" s="7">
        <v>4.5199999999999996</v>
      </c>
      <c r="Y91" s="7">
        <v>4.91</v>
      </c>
      <c r="Z91" s="7">
        <v>5.0199999999999996</v>
      </c>
      <c r="AA91" s="7">
        <v>4.88</v>
      </c>
      <c r="AB91" s="7">
        <v>4.6500000000000004</v>
      </c>
      <c r="AC91" s="7">
        <v>4.75</v>
      </c>
      <c r="AD91" s="7">
        <v>4.7699999999999996</v>
      </c>
    </row>
    <row r="92" spans="1:30" x14ac:dyDescent="0.2">
      <c r="A92" s="19" t="s">
        <v>100</v>
      </c>
      <c r="B92" s="64">
        <f t="shared" si="34"/>
        <v>0.30285714285714288</v>
      </c>
      <c r="C92" s="64">
        <f t="shared" si="35"/>
        <v>0.3</v>
      </c>
      <c r="D92" s="64">
        <f t="shared" si="36"/>
        <v>0.3671428571428571</v>
      </c>
      <c r="E92" s="64">
        <f t="shared" si="37"/>
        <v>0.36</v>
      </c>
      <c r="F92" s="64">
        <f t="shared" si="38"/>
        <v>0.35571428571428571</v>
      </c>
      <c r="G92" s="64">
        <f t="shared" si="39"/>
        <v>0.4028571428571428</v>
      </c>
      <c r="H92" s="64">
        <f t="shared" si="40"/>
        <v>0.38714285714285712</v>
      </c>
      <c r="I92" s="64">
        <f t="shared" si="41"/>
        <v>0.36999999999999994</v>
      </c>
      <c r="J92" s="64">
        <f t="shared" si="42"/>
        <v>0.35285714285714287</v>
      </c>
      <c r="K92" s="64">
        <f t="shared" si="43"/>
        <v>0.31285714285714283</v>
      </c>
      <c r="L92" s="64">
        <f t="shared" si="44"/>
        <v>0.3</v>
      </c>
      <c r="M92" s="9">
        <v>0.32376921792717622</v>
      </c>
      <c r="N92" s="19"/>
      <c r="O92" s="19"/>
      <c r="P92" s="19"/>
      <c r="Q92" s="19"/>
      <c r="S92" s="7" t="s">
        <v>100</v>
      </c>
      <c r="T92" s="7">
        <v>2.12</v>
      </c>
      <c r="U92" s="7">
        <v>2.1</v>
      </c>
      <c r="V92" s="7">
        <v>2.57</v>
      </c>
      <c r="W92" s="7">
        <v>2.52</v>
      </c>
      <c r="X92" s="7">
        <v>2.4900000000000002</v>
      </c>
      <c r="Y92" s="7">
        <v>2.82</v>
      </c>
      <c r="Z92" s="7">
        <v>2.71</v>
      </c>
      <c r="AA92" s="7">
        <v>2.59</v>
      </c>
      <c r="AB92" s="7">
        <v>2.4700000000000002</v>
      </c>
      <c r="AC92" s="7">
        <v>2.19</v>
      </c>
      <c r="AD92" s="7">
        <v>2.1</v>
      </c>
    </row>
    <row r="93" spans="1:30" x14ac:dyDescent="0.2">
      <c r="A93" s="19" t="s">
        <v>101</v>
      </c>
      <c r="B93" s="64">
        <f t="shared" si="34"/>
        <v>0.58857142857142852</v>
      </c>
      <c r="C93" s="64">
        <f t="shared" si="35"/>
        <v>0.6171428571428571</v>
      </c>
      <c r="D93" s="64">
        <f t="shared" si="36"/>
        <v>0.59428571428571431</v>
      </c>
      <c r="E93" s="64">
        <f t="shared" si="37"/>
        <v>0.59714285714285709</v>
      </c>
      <c r="F93" s="64">
        <f t="shared" si="38"/>
        <v>0.61857142857142855</v>
      </c>
      <c r="G93" s="64">
        <f t="shared" si="39"/>
        <v>0.6171428571428571</v>
      </c>
      <c r="H93" s="64">
        <f t="shared" si="40"/>
        <v>0.63428571428571434</v>
      </c>
      <c r="I93" s="64">
        <f t="shared" si="41"/>
        <v>0.67714285714285716</v>
      </c>
      <c r="J93" s="64">
        <f t="shared" si="42"/>
        <v>0.68428571428571427</v>
      </c>
      <c r="K93" s="64">
        <f t="shared" si="43"/>
        <v>0.67714285714285716</v>
      </c>
      <c r="L93" s="64">
        <f t="shared" si="44"/>
        <v>0.68571428571428561</v>
      </c>
      <c r="M93" s="9">
        <v>0.68695561977200814</v>
      </c>
      <c r="N93" s="19"/>
      <c r="O93" s="19"/>
      <c r="P93" s="19"/>
      <c r="Q93" s="19"/>
      <c r="S93" s="7" t="s">
        <v>101</v>
      </c>
      <c r="T93" s="7">
        <v>4.12</v>
      </c>
      <c r="U93" s="7">
        <v>4.32</v>
      </c>
      <c r="V93" s="7">
        <v>4.16</v>
      </c>
      <c r="W93" s="7">
        <v>4.18</v>
      </c>
      <c r="X93" s="7">
        <v>4.33</v>
      </c>
      <c r="Y93" s="7">
        <v>4.32</v>
      </c>
      <c r="Z93" s="7">
        <v>4.4400000000000004</v>
      </c>
      <c r="AA93" s="7">
        <v>4.74</v>
      </c>
      <c r="AB93" s="7">
        <v>4.79</v>
      </c>
      <c r="AC93" s="7">
        <v>4.74</v>
      </c>
      <c r="AD93" s="7">
        <v>4.8</v>
      </c>
    </row>
    <row r="94" spans="1:30" x14ac:dyDescent="0.2">
      <c r="A94" s="19" t="s">
        <v>102</v>
      </c>
      <c r="B94" s="64">
        <f t="shared" si="34"/>
        <v>0.50714285714285712</v>
      </c>
      <c r="C94" s="64">
        <f t="shared" si="35"/>
        <v>0.50142857142857133</v>
      </c>
      <c r="D94" s="64">
        <f t="shared" si="36"/>
        <v>0.52714285714285714</v>
      </c>
      <c r="E94" s="64">
        <f t="shared" si="37"/>
        <v>0.53428571428571425</v>
      </c>
      <c r="F94" s="64">
        <f t="shared" si="38"/>
        <v>0.56857142857142851</v>
      </c>
      <c r="G94" s="64">
        <f t="shared" si="39"/>
        <v>0.57571428571428573</v>
      </c>
      <c r="H94" s="64">
        <f t="shared" si="40"/>
        <v>0.5914285714285713</v>
      </c>
      <c r="I94" s="64">
        <f t="shared" si="41"/>
        <v>0.59857142857142864</v>
      </c>
      <c r="J94" s="64">
        <f t="shared" si="42"/>
        <v>0.60285714285714276</v>
      </c>
      <c r="K94" s="64">
        <f t="shared" si="43"/>
        <v>0.60857142857142854</v>
      </c>
      <c r="L94" s="64">
        <f t="shared" si="44"/>
        <v>0.61428571428571421</v>
      </c>
      <c r="M94" s="9">
        <v>0.72445094557331169</v>
      </c>
      <c r="N94" s="19"/>
      <c r="O94" s="19"/>
      <c r="P94" s="19"/>
      <c r="Q94" s="19"/>
      <c r="S94" s="7" t="s">
        <v>102</v>
      </c>
      <c r="T94" s="7">
        <v>3.55</v>
      </c>
      <c r="U94" s="7">
        <v>3.51</v>
      </c>
      <c r="V94" s="7">
        <v>3.69</v>
      </c>
      <c r="W94" s="7">
        <v>3.74</v>
      </c>
      <c r="X94" s="7">
        <v>3.98</v>
      </c>
      <c r="Y94" s="7">
        <v>4.03</v>
      </c>
      <c r="Z94" s="7">
        <v>4.1399999999999997</v>
      </c>
      <c r="AA94" s="7">
        <v>4.1900000000000004</v>
      </c>
      <c r="AB94" s="7">
        <v>4.22</v>
      </c>
      <c r="AC94" s="7">
        <v>4.26</v>
      </c>
      <c r="AD94" s="7">
        <v>4.3</v>
      </c>
    </row>
    <row r="95" spans="1:30" x14ac:dyDescent="0.2">
      <c r="A95" s="19" t="s">
        <v>103</v>
      </c>
      <c r="B95" s="64" t="str">
        <f t="shared" si="34"/>
        <v>XXX</v>
      </c>
      <c r="C95" s="64" t="str">
        <f t="shared" si="35"/>
        <v>XXX</v>
      </c>
      <c r="D95" s="64" t="str">
        <f t="shared" si="36"/>
        <v>XXX</v>
      </c>
      <c r="E95" s="64">
        <f t="shared" si="37"/>
        <v>0.45428571428571429</v>
      </c>
      <c r="F95" s="64">
        <f t="shared" si="38"/>
        <v>0.47428571428571425</v>
      </c>
      <c r="G95" s="64">
        <f t="shared" si="39"/>
        <v>0.49428571428571427</v>
      </c>
      <c r="H95" s="64">
        <f t="shared" si="40"/>
        <v>0.5099999999999999</v>
      </c>
      <c r="I95" s="64">
        <f t="shared" si="41"/>
        <v>0.52571428571428569</v>
      </c>
      <c r="J95" s="64">
        <f t="shared" si="42"/>
        <v>0.52714285714285714</v>
      </c>
      <c r="K95" s="64">
        <f t="shared" si="43"/>
        <v>0.52</v>
      </c>
      <c r="L95" s="64">
        <f t="shared" si="44"/>
        <v>0.53428571428571425</v>
      </c>
      <c r="M95" s="9">
        <v>0.66190245248382296</v>
      </c>
      <c r="N95" s="19"/>
      <c r="O95" s="19"/>
      <c r="P95" s="19"/>
      <c r="Q95" s="19"/>
      <c r="S95" s="7" t="s">
        <v>103</v>
      </c>
      <c r="T95" s="7" t="s">
        <v>264</v>
      </c>
      <c r="U95" s="7" t="s">
        <v>264</v>
      </c>
      <c r="V95" s="7" t="s">
        <v>264</v>
      </c>
      <c r="W95" s="7">
        <v>3.18</v>
      </c>
      <c r="X95" s="7">
        <v>3.32</v>
      </c>
      <c r="Y95" s="7">
        <v>3.46</v>
      </c>
      <c r="Z95" s="7">
        <v>3.57</v>
      </c>
      <c r="AA95" s="7">
        <v>3.68</v>
      </c>
      <c r="AB95" s="7">
        <v>3.69</v>
      </c>
      <c r="AC95" s="7">
        <v>3.64</v>
      </c>
      <c r="AD95" s="7">
        <v>3.74</v>
      </c>
    </row>
    <row r="96" spans="1:30" x14ac:dyDescent="0.2">
      <c r="A96" s="19" t="s">
        <v>104</v>
      </c>
      <c r="B96" s="64">
        <f t="shared" si="34"/>
        <v>0.28999999999999998</v>
      </c>
      <c r="C96" s="64">
        <f t="shared" si="35"/>
        <v>0.26428571428571429</v>
      </c>
      <c r="D96" s="64">
        <f t="shared" si="36"/>
        <v>0.28285714285714286</v>
      </c>
      <c r="E96" s="64">
        <f t="shared" si="37"/>
        <v>0.37285714285714283</v>
      </c>
      <c r="F96" s="64">
        <f t="shared" si="38"/>
        <v>0.38857142857142857</v>
      </c>
      <c r="G96" s="64">
        <f t="shared" si="39"/>
        <v>0.40428571428571425</v>
      </c>
      <c r="H96" s="64">
        <f t="shared" si="40"/>
        <v>0.41428571428571426</v>
      </c>
      <c r="I96" s="64">
        <f t="shared" si="41"/>
        <v>0.41714285714285709</v>
      </c>
      <c r="J96" s="64">
        <f t="shared" si="42"/>
        <v>0.40857142857142853</v>
      </c>
      <c r="K96" s="64">
        <f t="shared" si="43"/>
        <v>0.41857142857142859</v>
      </c>
      <c r="L96" s="64">
        <f t="shared" si="44"/>
        <v>0.44428571428571423</v>
      </c>
      <c r="M96" s="9">
        <v>0.56563004989641597</v>
      </c>
      <c r="N96" s="19"/>
      <c r="O96" s="19"/>
      <c r="P96" s="19"/>
      <c r="Q96" s="19"/>
      <c r="S96" s="7" t="s">
        <v>104</v>
      </c>
      <c r="T96" s="7">
        <v>2.0299999999999998</v>
      </c>
      <c r="U96" s="7">
        <v>1.85</v>
      </c>
      <c r="V96" s="7">
        <v>1.98</v>
      </c>
      <c r="W96" s="7">
        <v>2.61</v>
      </c>
      <c r="X96" s="7">
        <v>2.72</v>
      </c>
      <c r="Y96" s="7">
        <v>2.83</v>
      </c>
      <c r="Z96" s="7">
        <v>2.9</v>
      </c>
      <c r="AA96" s="7">
        <v>2.92</v>
      </c>
      <c r="AB96" s="7">
        <v>2.86</v>
      </c>
      <c r="AC96" s="7">
        <v>2.93</v>
      </c>
      <c r="AD96" s="7">
        <v>3.11</v>
      </c>
    </row>
    <row r="97" spans="1:30" x14ac:dyDescent="0.2">
      <c r="A97" s="19" t="s">
        <v>105</v>
      </c>
      <c r="B97" s="64">
        <f t="shared" si="34"/>
        <v>0.39857142857142858</v>
      </c>
      <c r="C97" s="64">
        <f t="shared" si="35"/>
        <v>0.38857142857142857</v>
      </c>
      <c r="D97" s="64">
        <f t="shared" si="36"/>
        <v>0.42857142857142855</v>
      </c>
      <c r="E97" s="64">
        <f t="shared" si="37"/>
        <v>0.54999999999999993</v>
      </c>
      <c r="F97" s="64">
        <f t="shared" si="38"/>
        <v>0.57285714285714284</v>
      </c>
      <c r="G97" s="64">
        <f t="shared" si="39"/>
        <v>0.57999999999999996</v>
      </c>
      <c r="H97" s="64">
        <f t="shared" si="40"/>
        <v>0.57714285714285707</v>
      </c>
      <c r="I97" s="64">
        <f t="shared" si="41"/>
        <v>0.58571428571428563</v>
      </c>
      <c r="J97" s="64">
        <f t="shared" si="42"/>
        <v>0.56857142857142851</v>
      </c>
      <c r="K97" s="64">
        <f t="shared" si="43"/>
        <v>0.56142857142857139</v>
      </c>
      <c r="L97" s="64">
        <f t="shared" si="44"/>
        <v>0.59428571428571431</v>
      </c>
      <c r="M97" s="9">
        <v>0.63581371344902282</v>
      </c>
      <c r="N97" s="19"/>
      <c r="O97" s="19"/>
      <c r="P97" s="19"/>
      <c r="Q97" s="19"/>
      <c r="S97" s="7" t="s">
        <v>105</v>
      </c>
      <c r="T97" s="7">
        <v>2.79</v>
      </c>
      <c r="U97" s="7">
        <v>2.72</v>
      </c>
      <c r="V97" s="7">
        <v>3</v>
      </c>
      <c r="W97" s="7">
        <v>3.85</v>
      </c>
      <c r="X97" s="7">
        <v>4.01</v>
      </c>
      <c r="Y97" s="7">
        <v>4.0599999999999996</v>
      </c>
      <c r="Z97" s="7">
        <v>4.04</v>
      </c>
      <c r="AA97" s="7">
        <v>4.0999999999999996</v>
      </c>
      <c r="AB97" s="7">
        <v>3.98</v>
      </c>
      <c r="AC97" s="7">
        <v>3.93</v>
      </c>
      <c r="AD97" s="7">
        <v>4.16</v>
      </c>
    </row>
    <row r="98" spans="1:30" x14ac:dyDescent="0.2">
      <c r="A98" s="19" t="s">
        <v>106</v>
      </c>
      <c r="B98" s="64">
        <f t="shared" si="34"/>
        <v>0.49</v>
      </c>
      <c r="C98" s="64">
        <f t="shared" si="35"/>
        <v>0.5</v>
      </c>
      <c r="D98" s="64">
        <f t="shared" si="36"/>
        <v>0.51714285714285713</v>
      </c>
      <c r="E98" s="64">
        <f t="shared" si="37"/>
        <v>0.53999999999999992</v>
      </c>
      <c r="F98" s="64">
        <f t="shared" si="38"/>
        <v>0.56428571428571428</v>
      </c>
      <c r="G98" s="64">
        <f t="shared" si="39"/>
        <v>0.5914285714285713</v>
      </c>
      <c r="H98" s="64">
        <f t="shared" si="40"/>
        <v>0.61428571428571421</v>
      </c>
      <c r="I98" s="64">
        <f t="shared" si="41"/>
        <v>0.62571428571428567</v>
      </c>
      <c r="J98" s="64">
        <f t="shared" si="42"/>
        <v>0.61428571428571421</v>
      </c>
      <c r="K98" s="64">
        <f t="shared" si="43"/>
        <v>0.6071428571428571</v>
      </c>
      <c r="L98" s="64">
        <f t="shared" si="44"/>
        <v>0.63142857142857134</v>
      </c>
      <c r="M98" s="9">
        <v>0.72628996311481753</v>
      </c>
      <c r="N98" s="19"/>
      <c r="O98" s="19"/>
      <c r="P98" s="19"/>
      <c r="Q98" s="19"/>
      <c r="S98" s="7" t="s">
        <v>106</v>
      </c>
      <c r="T98" s="7">
        <v>3.43</v>
      </c>
      <c r="U98" s="7">
        <v>3.5</v>
      </c>
      <c r="V98" s="7">
        <v>3.62</v>
      </c>
      <c r="W98" s="7">
        <v>3.78</v>
      </c>
      <c r="X98" s="7">
        <v>3.95</v>
      </c>
      <c r="Y98" s="7">
        <v>4.1399999999999997</v>
      </c>
      <c r="Z98" s="7">
        <v>4.3</v>
      </c>
      <c r="AA98" s="7">
        <v>4.38</v>
      </c>
      <c r="AB98" s="7">
        <v>4.3</v>
      </c>
      <c r="AC98" s="7">
        <v>4.25</v>
      </c>
      <c r="AD98" s="7">
        <v>4.42</v>
      </c>
    </row>
    <row r="99" spans="1:30" x14ac:dyDescent="0.2">
      <c r="A99" s="19" t="s">
        <v>107</v>
      </c>
      <c r="B99" s="64">
        <f t="shared" si="34"/>
        <v>0.31142857142857144</v>
      </c>
      <c r="C99" s="64">
        <f t="shared" si="35"/>
        <v>0.31142857142857144</v>
      </c>
      <c r="D99" s="64">
        <f t="shared" si="36"/>
        <v>0.36999999999999994</v>
      </c>
      <c r="E99" s="64">
        <f t="shared" si="37"/>
        <v>0.36571428571428571</v>
      </c>
      <c r="F99" s="64">
        <f t="shared" si="38"/>
        <v>0.3671428571428571</v>
      </c>
      <c r="G99" s="64">
        <f t="shared" si="39"/>
        <v>0.33714285714285713</v>
      </c>
      <c r="H99" s="64">
        <f t="shared" si="40"/>
        <v>0.33999999999999997</v>
      </c>
      <c r="I99" s="64">
        <f t="shared" si="41"/>
        <v>0.33714285714285713</v>
      </c>
      <c r="J99" s="64">
        <f t="shared" si="42"/>
        <v>0.34714285714285714</v>
      </c>
      <c r="K99" s="64">
        <f t="shared" si="43"/>
        <v>0.35285714285714287</v>
      </c>
      <c r="L99" s="64">
        <f t="shared" si="44"/>
        <v>0.35285714285714287</v>
      </c>
      <c r="M99" s="9">
        <v>0.35151917981966696</v>
      </c>
      <c r="N99" s="19"/>
      <c r="O99" s="19"/>
      <c r="P99" s="19"/>
      <c r="Q99" s="19"/>
      <c r="S99" s="7" t="s">
        <v>107</v>
      </c>
      <c r="T99" s="7">
        <v>2.1800000000000002</v>
      </c>
      <c r="U99" s="7">
        <v>2.1800000000000002</v>
      </c>
      <c r="V99" s="7">
        <v>2.59</v>
      </c>
      <c r="W99" s="7">
        <v>2.56</v>
      </c>
      <c r="X99" s="7">
        <v>2.57</v>
      </c>
      <c r="Y99" s="7">
        <v>2.36</v>
      </c>
      <c r="Z99" s="7">
        <v>2.38</v>
      </c>
      <c r="AA99" s="7">
        <v>2.36</v>
      </c>
      <c r="AB99" s="7">
        <v>2.4300000000000002</v>
      </c>
      <c r="AC99" s="7">
        <v>2.4700000000000002</v>
      </c>
      <c r="AD99" s="7">
        <v>2.4700000000000002</v>
      </c>
    </row>
    <row r="100" spans="1:30" x14ac:dyDescent="0.2">
      <c r="A100" s="19" t="s">
        <v>108</v>
      </c>
      <c r="B100" s="64" t="str">
        <f t="shared" si="34"/>
        <v>XXX</v>
      </c>
      <c r="C100" s="64" t="str">
        <f t="shared" si="35"/>
        <v>XXX</v>
      </c>
      <c r="D100" s="64" t="str">
        <f t="shared" si="36"/>
        <v>XXX</v>
      </c>
      <c r="E100" s="64" t="str">
        <f t="shared" si="37"/>
        <v>XXX</v>
      </c>
      <c r="F100" s="64" t="str">
        <f t="shared" si="38"/>
        <v>XXX</v>
      </c>
      <c r="G100" s="64" t="str">
        <f t="shared" si="39"/>
        <v>XXX</v>
      </c>
      <c r="H100" s="64">
        <f t="shared" si="40"/>
        <v>0.28714285714285709</v>
      </c>
      <c r="I100" s="64">
        <f t="shared" si="41"/>
        <v>0.29285714285714282</v>
      </c>
      <c r="J100" s="64">
        <f t="shared" si="42"/>
        <v>0.29857142857142854</v>
      </c>
      <c r="K100" s="64" t="str">
        <f t="shared" si="43"/>
        <v>XXX</v>
      </c>
      <c r="L100" s="64" t="str">
        <f t="shared" si="44"/>
        <v>XXX</v>
      </c>
      <c r="M100" s="9"/>
      <c r="N100" s="19"/>
      <c r="O100" s="19"/>
      <c r="P100" s="19"/>
      <c r="Q100" s="19"/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2.0099999999999998</v>
      </c>
      <c r="AA100" s="7">
        <v>2.0499999999999998</v>
      </c>
      <c r="AB100" s="7">
        <v>2.09</v>
      </c>
      <c r="AC100" s="7" t="s">
        <v>264</v>
      </c>
      <c r="AD100" s="7" t="s">
        <v>264</v>
      </c>
    </row>
    <row r="101" spans="1:30" x14ac:dyDescent="0.2">
      <c r="A101" s="19" t="s">
        <v>109</v>
      </c>
      <c r="B101" s="64">
        <f t="shared" si="34"/>
        <v>0.61428571428571421</v>
      </c>
      <c r="C101" s="64">
        <f t="shared" si="35"/>
        <v>0.65142857142857136</v>
      </c>
      <c r="D101" s="64">
        <f t="shared" si="36"/>
        <v>0.68142857142857138</v>
      </c>
      <c r="E101" s="64">
        <f t="shared" si="37"/>
        <v>0.60857142857142854</v>
      </c>
      <c r="F101" s="64">
        <f t="shared" si="38"/>
        <v>0.60285714285714276</v>
      </c>
      <c r="G101" s="64">
        <f t="shared" si="39"/>
        <v>0.59714285714285709</v>
      </c>
      <c r="H101" s="64">
        <f t="shared" si="40"/>
        <v>0.6</v>
      </c>
      <c r="I101" s="64">
        <f t="shared" si="41"/>
        <v>0.59571428571428564</v>
      </c>
      <c r="J101" s="64">
        <f t="shared" si="42"/>
        <v>0.5914285714285713</v>
      </c>
      <c r="K101" s="64">
        <f t="shared" si="43"/>
        <v>0.58571428571428563</v>
      </c>
      <c r="L101" s="64">
        <f t="shared" si="44"/>
        <v>0.60142857142857142</v>
      </c>
      <c r="M101" s="9">
        <v>0.58497650143532298</v>
      </c>
      <c r="N101" s="19"/>
      <c r="O101" s="19"/>
      <c r="P101" s="19"/>
      <c r="Q101" s="19"/>
      <c r="S101" s="7" t="s">
        <v>109</v>
      </c>
      <c r="T101" s="7">
        <v>4.3</v>
      </c>
      <c r="U101" s="7">
        <v>4.5599999999999996</v>
      </c>
      <c r="V101" s="7">
        <v>4.7699999999999996</v>
      </c>
      <c r="W101" s="7">
        <v>4.26</v>
      </c>
      <c r="X101" s="7">
        <v>4.22</v>
      </c>
      <c r="Y101" s="7">
        <v>4.18</v>
      </c>
      <c r="Z101" s="7">
        <v>4.2</v>
      </c>
      <c r="AA101" s="7">
        <v>4.17</v>
      </c>
      <c r="AB101" s="7">
        <v>4.1399999999999997</v>
      </c>
      <c r="AC101" s="7">
        <v>4.0999999999999996</v>
      </c>
      <c r="AD101" s="7">
        <v>4.21</v>
      </c>
    </row>
    <row r="102" spans="1:30" x14ac:dyDescent="0.2">
      <c r="A102" s="19" t="s">
        <v>110</v>
      </c>
      <c r="B102" s="64">
        <f t="shared" si="34"/>
        <v>0.27999999999999997</v>
      </c>
      <c r="C102" s="64">
        <f t="shared" si="35"/>
        <v>0.27142857142857141</v>
      </c>
      <c r="D102" s="64">
        <f t="shared" si="36"/>
        <v>0.28999999999999998</v>
      </c>
      <c r="E102" s="64">
        <f t="shared" si="37"/>
        <v>0.25857142857142856</v>
      </c>
      <c r="F102" s="64">
        <f t="shared" si="38"/>
        <v>0.26714285714285713</v>
      </c>
      <c r="G102" s="64">
        <f t="shared" si="39"/>
        <v>0.25857142857142856</v>
      </c>
      <c r="H102" s="64">
        <f t="shared" si="40"/>
        <v>0.27571428571428569</v>
      </c>
      <c r="I102" s="64">
        <f t="shared" si="41"/>
        <v>0.30714285714285711</v>
      </c>
      <c r="J102" s="64">
        <f t="shared" si="42"/>
        <v>0.30714285714285711</v>
      </c>
      <c r="K102" s="64">
        <f t="shared" si="43"/>
        <v>0.30857142857142855</v>
      </c>
      <c r="L102" s="64">
        <f t="shared" si="44"/>
        <v>0.37285714285714283</v>
      </c>
      <c r="M102" s="9">
        <v>0.51785835662122792</v>
      </c>
      <c r="N102" s="19"/>
      <c r="O102" s="19"/>
      <c r="P102" s="19"/>
      <c r="Q102" s="19"/>
      <c r="S102" s="7" t="s">
        <v>110</v>
      </c>
      <c r="T102" s="7">
        <v>1.96</v>
      </c>
      <c r="U102" s="7">
        <v>1.9</v>
      </c>
      <c r="V102" s="7">
        <v>2.0299999999999998</v>
      </c>
      <c r="W102" s="7">
        <v>1.81</v>
      </c>
      <c r="X102" s="7">
        <v>1.87</v>
      </c>
      <c r="Y102" s="7">
        <v>1.81</v>
      </c>
      <c r="Z102" s="7">
        <v>1.93</v>
      </c>
      <c r="AA102" s="7">
        <v>2.15</v>
      </c>
      <c r="AB102" s="7">
        <v>2.15</v>
      </c>
      <c r="AC102" s="7">
        <v>2.16</v>
      </c>
      <c r="AD102" s="7">
        <v>2.61</v>
      </c>
    </row>
    <row r="103" spans="1:30" x14ac:dyDescent="0.2">
      <c r="A103" s="19" t="s">
        <v>111</v>
      </c>
      <c r="B103" s="64">
        <f t="shared" si="34"/>
        <v>0.83428571428571419</v>
      </c>
      <c r="C103" s="64">
        <f t="shared" si="35"/>
        <v>0.81571428571428561</v>
      </c>
      <c r="D103" s="64">
        <f t="shared" si="36"/>
        <v>0.82</v>
      </c>
      <c r="E103" s="64">
        <f t="shared" si="37"/>
        <v>0.84714285714285709</v>
      </c>
      <c r="F103" s="64">
        <f t="shared" si="38"/>
        <v>0.85999999999999988</v>
      </c>
      <c r="G103" s="64">
        <f t="shared" si="39"/>
        <v>0.88285714285714278</v>
      </c>
      <c r="H103" s="64">
        <f t="shared" si="40"/>
        <v>0.87571428571428567</v>
      </c>
      <c r="I103" s="64">
        <f t="shared" si="41"/>
        <v>0.89285714285714279</v>
      </c>
      <c r="J103" s="64">
        <f t="shared" si="42"/>
        <v>0.89999999999999991</v>
      </c>
      <c r="K103" s="64">
        <f t="shared" si="43"/>
        <v>0.90999999999999992</v>
      </c>
      <c r="L103" s="64">
        <f t="shared" si="44"/>
        <v>0.92</v>
      </c>
      <c r="M103" s="9">
        <v>0.94339420425511922</v>
      </c>
      <c r="N103" s="19"/>
      <c r="O103" s="19"/>
      <c r="P103" s="19"/>
      <c r="Q103" s="19"/>
      <c r="S103" s="7" t="s">
        <v>111</v>
      </c>
      <c r="T103" s="7">
        <v>5.84</v>
      </c>
      <c r="U103" s="7">
        <v>5.71</v>
      </c>
      <c r="V103" s="7">
        <v>5.74</v>
      </c>
      <c r="W103" s="7">
        <v>5.93</v>
      </c>
      <c r="X103" s="7">
        <v>6.02</v>
      </c>
      <c r="Y103" s="7">
        <v>6.18</v>
      </c>
      <c r="Z103" s="7">
        <v>6.13</v>
      </c>
      <c r="AA103" s="7">
        <v>6.25</v>
      </c>
      <c r="AB103" s="7">
        <v>6.3</v>
      </c>
      <c r="AC103" s="7">
        <v>6.37</v>
      </c>
      <c r="AD103" s="7">
        <v>6.44</v>
      </c>
    </row>
    <row r="104" spans="1:30" x14ac:dyDescent="0.2">
      <c r="A104" s="19" t="s">
        <v>112</v>
      </c>
      <c r="B104" s="64">
        <f t="shared" si="34"/>
        <v>0.64571428571428557</v>
      </c>
      <c r="C104" s="64">
        <f t="shared" si="35"/>
        <v>0.62428571428571422</v>
      </c>
      <c r="D104" s="64">
        <f t="shared" si="36"/>
        <v>0.66285714285714281</v>
      </c>
      <c r="E104" s="64">
        <f t="shared" si="37"/>
        <v>0.68857142857142861</v>
      </c>
      <c r="F104" s="64">
        <f t="shared" si="38"/>
        <v>0.71</v>
      </c>
      <c r="G104" s="64">
        <f t="shared" si="39"/>
        <v>0.73999999999999988</v>
      </c>
      <c r="H104" s="64">
        <f t="shared" si="40"/>
        <v>0.74428571428571422</v>
      </c>
      <c r="I104" s="64">
        <f t="shared" si="41"/>
        <v>0.75714285714285712</v>
      </c>
      <c r="J104" s="64">
        <f t="shared" si="42"/>
        <v>0.75</v>
      </c>
      <c r="K104" s="64">
        <f t="shared" si="43"/>
        <v>0.76142857142857134</v>
      </c>
      <c r="L104" s="64">
        <f t="shared" si="44"/>
        <v>0.77857142857142858</v>
      </c>
      <c r="M104" s="9">
        <v>0.75534214512510001</v>
      </c>
      <c r="N104" s="19"/>
      <c r="O104" s="19"/>
      <c r="P104" s="19"/>
      <c r="Q104" s="19"/>
      <c r="S104" s="7" t="s">
        <v>112</v>
      </c>
      <c r="T104" s="7">
        <v>4.5199999999999996</v>
      </c>
      <c r="U104" s="7">
        <v>4.37</v>
      </c>
      <c r="V104" s="7">
        <v>4.6399999999999997</v>
      </c>
      <c r="W104" s="7">
        <v>4.82</v>
      </c>
      <c r="X104" s="7">
        <v>4.97</v>
      </c>
      <c r="Y104" s="7">
        <v>5.18</v>
      </c>
      <c r="Z104" s="7">
        <v>5.21</v>
      </c>
      <c r="AA104" s="7">
        <v>5.3</v>
      </c>
      <c r="AB104" s="7">
        <v>5.25</v>
      </c>
      <c r="AC104" s="7">
        <v>5.33</v>
      </c>
      <c r="AD104" s="7">
        <v>5.45</v>
      </c>
    </row>
    <row r="105" spans="1:30" x14ac:dyDescent="0.2">
      <c r="A105" s="19" t="s">
        <v>113</v>
      </c>
      <c r="B105" s="64">
        <f t="shared" si="34"/>
        <v>0.32428571428571429</v>
      </c>
      <c r="C105" s="64">
        <f t="shared" si="35"/>
        <v>0.29571428571428565</v>
      </c>
      <c r="D105" s="64">
        <f t="shared" si="36"/>
        <v>0.36</v>
      </c>
      <c r="E105" s="64">
        <f t="shared" si="37"/>
        <v>0.38999999999999996</v>
      </c>
      <c r="F105" s="64">
        <f t="shared" si="38"/>
        <v>0.39285714285714285</v>
      </c>
      <c r="G105" s="64">
        <f t="shared" si="39"/>
        <v>0.42428571428571427</v>
      </c>
      <c r="H105" s="64">
        <f t="shared" si="40"/>
        <v>0.44857142857142857</v>
      </c>
      <c r="I105" s="64">
        <f t="shared" si="41"/>
        <v>0.45714285714285713</v>
      </c>
      <c r="J105" s="64">
        <f t="shared" si="42"/>
        <v>0.45428571428571429</v>
      </c>
      <c r="K105" s="64">
        <f t="shared" si="43"/>
        <v>0.45571428571428568</v>
      </c>
      <c r="L105" s="64">
        <f t="shared" si="44"/>
        <v>0.51142857142857145</v>
      </c>
      <c r="M105" s="9">
        <v>0.55595380019210383</v>
      </c>
      <c r="N105" s="19"/>
      <c r="O105" s="19"/>
      <c r="P105" s="19"/>
      <c r="Q105" s="19"/>
      <c r="S105" s="7" t="s">
        <v>113</v>
      </c>
      <c r="T105" s="7">
        <v>2.27</v>
      </c>
      <c r="U105" s="7">
        <v>2.0699999999999998</v>
      </c>
      <c r="V105" s="7">
        <v>2.52</v>
      </c>
      <c r="W105" s="7">
        <v>2.73</v>
      </c>
      <c r="X105" s="7">
        <v>2.75</v>
      </c>
      <c r="Y105" s="7">
        <v>2.97</v>
      </c>
      <c r="Z105" s="7">
        <v>3.14</v>
      </c>
      <c r="AA105" s="7">
        <v>3.2</v>
      </c>
      <c r="AB105" s="7">
        <v>3.18</v>
      </c>
      <c r="AC105" s="7">
        <v>3.19</v>
      </c>
      <c r="AD105" s="7">
        <v>3.58</v>
      </c>
    </row>
    <row r="106" spans="1:30" x14ac:dyDescent="0.2">
      <c r="A106" s="19" t="s">
        <v>114</v>
      </c>
      <c r="B106" s="64">
        <f t="shared" si="34"/>
        <v>0.31428571428571428</v>
      </c>
      <c r="C106" s="64">
        <f t="shared" si="35"/>
        <v>0.32</v>
      </c>
      <c r="D106" s="64">
        <f t="shared" si="36"/>
        <v>0.32714285714285712</v>
      </c>
      <c r="E106" s="64">
        <f t="shared" si="37"/>
        <v>0.28857142857142853</v>
      </c>
      <c r="F106" s="64">
        <f t="shared" si="38"/>
        <v>0.31571428571428567</v>
      </c>
      <c r="G106" s="64">
        <f t="shared" si="39"/>
        <v>0.32571428571428568</v>
      </c>
      <c r="H106" s="64">
        <f t="shared" si="40"/>
        <v>0.32714285714285712</v>
      </c>
      <c r="I106" s="64">
        <f t="shared" si="41"/>
        <v>0.30428571428571427</v>
      </c>
      <c r="J106" s="64">
        <f t="shared" si="42"/>
        <v>0.3</v>
      </c>
      <c r="K106" s="64">
        <f t="shared" si="43"/>
        <v>0.3</v>
      </c>
      <c r="L106" s="64">
        <f t="shared" si="44"/>
        <v>0.29142857142857143</v>
      </c>
      <c r="M106" s="9"/>
      <c r="N106" s="19"/>
      <c r="O106" s="19"/>
      <c r="P106" s="19"/>
      <c r="Q106" s="19"/>
      <c r="S106" s="7" t="s">
        <v>115</v>
      </c>
      <c r="T106" s="7">
        <v>2.2000000000000002</v>
      </c>
      <c r="U106" s="7">
        <v>2.2400000000000002</v>
      </c>
      <c r="V106" s="7">
        <v>2.29</v>
      </c>
      <c r="W106" s="7">
        <v>2.02</v>
      </c>
      <c r="X106" s="7">
        <v>2.21</v>
      </c>
      <c r="Y106" s="7">
        <v>2.2799999999999998</v>
      </c>
      <c r="Z106" s="7">
        <v>2.29</v>
      </c>
      <c r="AA106" s="7">
        <v>2.13</v>
      </c>
      <c r="AB106" s="7">
        <v>2.1</v>
      </c>
      <c r="AC106" s="7">
        <v>2.1</v>
      </c>
      <c r="AD106" s="7">
        <v>2.04</v>
      </c>
    </row>
    <row r="107" spans="1:30" x14ac:dyDescent="0.2">
      <c r="A107" s="19" t="s">
        <v>115</v>
      </c>
      <c r="B107" s="64" t="str">
        <f t="shared" si="34"/>
        <v>XXX</v>
      </c>
      <c r="C107" s="64" t="str">
        <f t="shared" si="35"/>
        <v>XXX</v>
      </c>
      <c r="D107" s="64" t="str">
        <f t="shared" si="36"/>
        <v>XXX</v>
      </c>
      <c r="E107" s="64" t="str">
        <f t="shared" si="37"/>
        <v>XXX</v>
      </c>
      <c r="F107" s="64" t="str">
        <f t="shared" si="38"/>
        <v>XXX</v>
      </c>
      <c r="G107" s="64" t="str">
        <f t="shared" si="39"/>
        <v>XXX</v>
      </c>
      <c r="H107" s="64" t="str">
        <f t="shared" si="40"/>
        <v>XXX</v>
      </c>
      <c r="I107" s="64" t="str">
        <f t="shared" si="41"/>
        <v>XXX</v>
      </c>
      <c r="J107" s="64" t="str">
        <f t="shared" si="42"/>
        <v>XXX</v>
      </c>
      <c r="K107" s="64" t="str">
        <f t="shared" si="43"/>
        <v>XXX</v>
      </c>
      <c r="L107" s="64" t="str">
        <f t="shared" si="44"/>
        <v>XXX</v>
      </c>
      <c r="M107" s="9">
        <v>0.39708044998843789</v>
      </c>
      <c r="N107" s="19"/>
      <c r="O107" s="19"/>
      <c r="P107" s="19"/>
      <c r="Q107" s="19"/>
    </row>
    <row r="108" spans="1:30" x14ac:dyDescent="0.2">
      <c r="A108" s="19" t="s">
        <v>193</v>
      </c>
      <c r="B108" s="64">
        <f t="shared" si="34"/>
        <v>0.41428571428571426</v>
      </c>
      <c r="C108" s="64">
        <f t="shared" si="35"/>
        <v>0.41428571428571426</v>
      </c>
      <c r="D108" s="64">
        <f t="shared" si="36"/>
        <v>0.43571428571428567</v>
      </c>
      <c r="E108" s="64">
        <f t="shared" si="37"/>
        <v>0.49285714285714288</v>
      </c>
      <c r="F108" s="64">
        <f t="shared" si="38"/>
        <v>0.5228571428571428</v>
      </c>
      <c r="G108" s="64">
        <f t="shared" si="39"/>
        <v>0.52142857142857135</v>
      </c>
      <c r="H108" s="64">
        <f t="shared" si="40"/>
        <v>0.51857142857142857</v>
      </c>
      <c r="I108" s="64">
        <f t="shared" si="41"/>
        <v>0.53285714285714281</v>
      </c>
      <c r="J108" s="64">
        <f t="shared" si="42"/>
        <v>0.53857142857142859</v>
      </c>
      <c r="K108" s="64">
        <f t="shared" si="43"/>
        <v>0.54857142857142849</v>
      </c>
      <c r="L108" s="64" t="str">
        <f t="shared" si="44"/>
        <v>XXX</v>
      </c>
      <c r="M108" s="9">
        <v>0.66851688184747315</v>
      </c>
      <c r="N108" s="19"/>
      <c r="O108" s="19"/>
      <c r="P108" s="19"/>
      <c r="Q108" s="19"/>
      <c r="S108" s="7" t="s">
        <v>193</v>
      </c>
      <c r="T108" s="7">
        <v>2.9</v>
      </c>
      <c r="U108" s="7">
        <v>2.9</v>
      </c>
      <c r="V108" s="7">
        <v>3.05</v>
      </c>
      <c r="W108" s="7">
        <v>3.45</v>
      </c>
      <c r="X108" s="7">
        <v>3.66</v>
      </c>
      <c r="Y108" s="7">
        <v>3.65</v>
      </c>
      <c r="Z108" s="7">
        <v>3.63</v>
      </c>
      <c r="AA108" s="7">
        <v>3.73</v>
      </c>
      <c r="AB108" s="7">
        <v>3.77</v>
      </c>
      <c r="AC108" s="7">
        <v>3.84</v>
      </c>
      <c r="AD108" s="7" t="s">
        <v>264</v>
      </c>
    </row>
    <row r="109" spans="1:30" x14ac:dyDescent="0.2">
      <c r="A109" s="19" t="s">
        <v>116</v>
      </c>
      <c r="B109" s="64">
        <f t="shared" si="34"/>
        <v>0.72285714285714275</v>
      </c>
      <c r="C109" s="64">
        <f t="shared" si="35"/>
        <v>0.71285714285714286</v>
      </c>
      <c r="D109" s="64">
        <f t="shared" si="36"/>
        <v>0.70714285714285718</v>
      </c>
      <c r="E109" s="64">
        <f t="shared" si="37"/>
        <v>0.71428571428571419</v>
      </c>
      <c r="F109" s="64">
        <f t="shared" si="38"/>
        <v>0.70714285714285718</v>
      </c>
      <c r="G109" s="64">
        <f t="shared" si="39"/>
        <v>0.74142857142857144</v>
      </c>
      <c r="H109" s="64">
        <f t="shared" si="40"/>
        <v>0.71714285714285708</v>
      </c>
      <c r="I109" s="64">
        <f t="shared" si="41"/>
        <v>0.7371428571428571</v>
      </c>
      <c r="J109" s="64">
        <f t="shared" si="42"/>
        <v>0.71857142857142853</v>
      </c>
      <c r="K109" s="64">
        <f t="shared" si="43"/>
        <v>0.70428571428571418</v>
      </c>
      <c r="L109" s="64">
        <f t="shared" si="44"/>
        <v>0.72</v>
      </c>
      <c r="M109" s="9">
        <v>0.75797440472912481</v>
      </c>
      <c r="N109" s="19"/>
      <c r="O109" s="19"/>
      <c r="P109" s="19"/>
      <c r="Q109" s="19"/>
      <c r="S109" s="7" t="s">
        <v>116</v>
      </c>
      <c r="T109" s="7">
        <v>5.0599999999999996</v>
      </c>
      <c r="U109" s="7">
        <v>4.99</v>
      </c>
      <c r="V109" s="7">
        <v>4.95</v>
      </c>
      <c r="W109" s="7">
        <v>5</v>
      </c>
      <c r="X109" s="7">
        <v>4.95</v>
      </c>
      <c r="Y109" s="7">
        <v>5.19</v>
      </c>
      <c r="Z109" s="7">
        <v>5.0199999999999996</v>
      </c>
      <c r="AA109" s="7">
        <v>5.16</v>
      </c>
      <c r="AB109" s="7">
        <v>5.03</v>
      </c>
      <c r="AC109" s="7">
        <v>4.93</v>
      </c>
      <c r="AD109" s="7">
        <v>5.04</v>
      </c>
    </row>
    <row r="110" spans="1:30" x14ac:dyDescent="0.2">
      <c r="A110" s="19" t="s">
        <v>117</v>
      </c>
      <c r="B110" s="64">
        <f t="shared" si="34"/>
        <v>0.59285714285714286</v>
      </c>
      <c r="C110" s="64">
        <f t="shared" si="35"/>
        <v>0.65142857142857136</v>
      </c>
      <c r="D110" s="64">
        <f t="shared" si="36"/>
        <v>0.70428571428571418</v>
      </c>
      <c r="E110" s="64">
        <f t="shared" si="37"/>
        <v>0.70571428571428574</v>
      </c>
      <c r="F110" s="64">
        <f t="shared" si="38"/>
        <v>0.7371428571428571</v>
      </c>
      <c r="G110" s="64">
        <f t="shared" si="39"/>
        <v>0.72</v>
      </c>
      <c r="H110" s="64">
        <f t="shared" si="40"/>
        <v>0.72571428571428565</v>
      </c>
      <c r="I110" s="64">
        <f t="shared" si="41"/>
        <v>0.71571428571428564</v>
      </c>
      <c r="J110" s="64">
        <f t="shared" si="42"/>
        <v>0.68714285714285706</v>
      </c>
      <c r="K110" s="64">
        <f t="shared" si="43"/>
        <v>0.68857142857142861</v>
      </c>
      <c r="L110" s="64">
        <f t="shared" si="44"/>
        <v>0.70000000000000007</v>
      </c>
      <c r="M110" s="9">
        <v>0.80500642158667146</v>
      </c>
      <c r="N110" s="19"/>
      <c r="O110" s="19"/>
      <c r="P110" s="19"/>
      <c r="Q110" s="19"/>
      <c r="S110" s="7" t="s">
        <v>117</v>
      </c>
      <c r="T110" s="7">
        <v>4.1500000000000004</v>
      </c>
      <c r="U110" s="7">
        <v>4.5599999999999996</v>
      </c>
      <c r="V110" s="7">
        <v>4.93</v>
      </c>
      <c r="W110" s="7">
        <v>4.9400000000000004</v>
      </c>
      <c r="X110" s="7">
        <v>5.16</v>
      </c>
      <c r="Y110" s="7">
        <v>5.04</v>
      </c>
      <c r="Z110" s="7">
        <v>5.08</v>
      </c>
      <c r="AA110" s="7">
        <v>5.01</v>
      </c>
      <c r="AB110" s="7">
        <v>4.8099999999999996</v>
      </c>
      <c r="AC110" s="7">
        <v>4.82</v>
      </c>
      <c r="AD110" s="7">
        <v>4.9000000000000004</v>
      </c>
    </row>
    <row r="111" spans="1:30" x14ac:dyDescent="0.2">
      <c r="A111" s="19" t="s">
        <v>118</v>
      </c>
      <c r="B111" s="64">
        <f t="shared" si="34"/>
        <v>0.46</v>
      </c>
      <c r="C111" s="64">
        <f t="shared" si="35"/>
        <v>0.42285714285714282</v>
      </c>
      <c r="D111" s="64">
        <f t="shared" si="36"/>
        <v>0.43714285714285711</v>
      </c>
      <c r="E111" s="64">
        <f t="shared" si="37"/>
        <v>0.39285714285714285</v>
      </c>
      <c r="F111" s="64">
        <f t="shared" si="38"/>
        <v>0.39571428571428569</v>
      </c>
      <c r="G111" s="64">
        <f t="shared" si="39"/>
        <v>0.38999999999999996</v>
      </c>
      <c r="H111" s="64">
        <f t="shared" si="40"/>
        <v>0.38571428571428573</v>
      </c>
      <c r="I111" s="64">
        <f t="shared" si="41"/>
        <v>0.38</v>
      </c>
      <c r="J111" s="64">
        <f t="shared" si="42"/>
        <v>0.38714285714285712</v>
      </c>
      <c r="K111" s="64">
        <f t="shared" si="43"/>
        <v>0.39285714285714285</v>
      </c>
      <c r="L111" s="64">
        <f t="shared" si="44"/>
        <v>0.43285714285714283</v>
      </c>
      <c r="M111" s="9">
        <v>0.55554451438923369</v>
      </c>
      <c r="N111" s="19"/>
      <c r="O111" s="19"/>
      <c r="P111" s="19"/>
      <c r="Q111" s="19"/>
      <c r="S111" s="7" t="s">
        <v>118</v>
      </c>
      <c r="T111" s="7">
        <v>3.22</v>
      </c>
      <c r="U111" s="7">
        <v>2.96</v>
      </c>
      <c r="V111" s="7">
        <v>3.06</v>
      </c>
      <c r="W111" s="7">
        <v>2.75</v>
      </c>
      <c r="X111" s="7">
        <v>2.77</v>
      </c>
      <c r="Y111" s="7">
        <v>2.73</v>
      </c>
      <c r="Z111" s="7">
        <v>2.7</v>
      </c>
      <c r="AA111" s="7">
        <v>2.66</v>
      </c>
      <c r="AB111" s="7">
        <v>2.71</v>
      </c>
      <c r="AC111" s="7">
        <v>2.75</v>
      </c>
      <c r="AD111" s="7">
        <v>3.03</v>
      </c>
    </row>
    <row r="112" spans="1:30" x14ac:dyDescent="0.2">
      <c r="A112" s="19" t="s">
        <v>119</v>
      </c>
      <c r="B112" s="64">
        <f t="shared" si="34"/>
        <v>0.56999999999999995</v>
      </c>
      <c r="C112" s="64">
        <f t="shared" si="35"/>
        <v>0.56285714285714283</v>
      </c>
      <c r="D112" s="64">
        <f t="shared" si="36"/>
        <v>0.55428571428571427</v>
      </c>
      <c r="E112" s="64">
        <f t="shared" si="37"/>
        <v>0.64714285714285713</v>
      </c>
      <c r="F112" s="64">
        <f t="shared" si="38"/>
        <v>0.67714285714285716</v>
      </c>
      <c r="G112" s="64">
        <f t="shared" si="39"/>
        <v>0.68857142857142861</v>
      </c>
      <c r="H112" s="64">
        <f t="shared" si="40"/>
        <v>0.69857142857142851</v>
      </c>
      <c r="I112" s="64">
        <f t="shared" si="41"/>
        <v>0.68142857142857138</v>
      </c>
      <c r="J112" s="64">
        <f t="shared" si="42"/>
        <v>0.67428571428571427</v>
      </c>
      <c r="K112" s="64">
        <f t="shared" si="43"/>
        <v>0.69285714285714273</v>
      </c>
      <c r="L112" s="64">
        <f t="shared" si="44"/>
        <v>0.70000000000000007</v>
      </c>
      <c r="M112" s="9">
        <v>0.69472691020824096</v>
      </c>
      <c r="N112" s="19"/>
      <c r="O112" s="19"/>
      <c r="P112" s="19"/>
      <c r="Q112" s="19"/>
      <c r="S112" s="7" t="s">
        <v>119</v>
      </c>
      <c r="T112" s="7">
        <v>3.99</v>
      </c>
      <c r="U112" s="7">
        <v>3.94</v>
      </c>
      <c r="V112" s="7">
        <v>3.88</v>
      </c>
      <c r="W112" s="7">
        <v>4.53</v>
      </c>
      <c r="X112" s="7">
        <v>4.74</v>
      </c>
      <c r="Y112" s="7">
        <v>4.82</v>
      </c>
      <c r="Z112" s="7">
        <v>4.8899999999999997</v>
      </c>
      <c r="AA112" s="7">
        <v>4.7699999999999996</v>
      </c>
      <c r="AB112" s="7">
        <v>4.72</v>
      </c>
      <c r="AC112" s="7">
        <v>4.8499999999999996</v>
      </c>
      <c r="AD112" s="7">
        <v>4.9000000000000004</v>
      </c>
    </row>
    <row r="113" spans="1:30" x14ac:dyDescent="0.2">
      <c r="A113" s="19" t="s">
        <v>120</v>
      </c>
      <c r="B113" s="64" t="str">
        <f t="shared" si="34"/>
        <v>XXX</v>
      </c>
      <c r="C113" s="64" t="str">
        <f t="shared" si="35"/>
        <v>XXX</v>
      </c>
      <c r="D113" s="64" t="str">
        <f t="shared" si="36"/>
        <v>XXX</v>
      </c>
      <c r="E113" s="64" t="str">
        <f t="shared" si="37"/>
        <v>XXX</v>
      </c>
      <c r="F113" s="64" t="str">
        <f t="shared" si="38"/>
        <v>XXX</v>
      </c>
      <c r="G113" s="64" t="str">
        <f t="shared" si="39"/>
        <v>XXX</v>
      </c>
      <c r="H113" s="64" t="str">
        <f t="shared" si="40"/>
        <v>XXX</v>
      </c>
      <c r="I113" s="64" t="str">
        <f t="shared" si="41"/>
        <v>XXX</v>
      </c>
      <c r="J113" s="64" t="str">
        <f t="shared" si="42"/>
        <v>XXX</v>
      </c>
      <c r="K113" s="64" t="str">
        <f t="shared" si="43"/>
        <v>XXX</v>
      </c>
      <c r="L113" s="64" t="str">
        <f t="shared" si="44"/>
        <v>XXX</v>
      </c>
      <c r="M113" s="9"/>
      <c r="N113" s="19"/>
      <c r="O113" s="19"/>
      <c r="P113" s="19"/>
      <c r="Q113" s="19"/>
    </row>
    <row r="114" spans="1:30" x14ac:dyDescent="0.2">
      <c r="A114" s="19" t="s">
        <v>121</v>
      </c>
      <c r="B114" s="64">
        <f t="shared" si="34"/>
        <v>0.28857142857142853</v>
      </c>
      <c r="C114" s="64">
        <f t="shared" si="35"/>
        <v>0.27285714285714285</v>
      </c>
      <c r="D114" s="64">
        <f t="shared" si="36"/>
        <v>0.30428571428571427</v>
      </c>
      <c r="E114" s="64">
        <f t="shared" si="37"/>
        <v>0.35142857142857142</v>
      </c>
      <c r="F114" s="64">
        <f t="shared" si="38"/>
        <v>0.36142857142857138</v>
      </c>
      <c r="G114" s="64">
        <f t="shared" si="39"/>
        <v>0.36285714285714282</v>
      </c>
      <c r="H114" s="64">
        <f t="shared" si="40"/>
        <v>0.38</v>
      </c>
      <c r="I114" s="64">
        <f t="shared" si="41"/>
        <v>0.38571428571428573</v>
      </c>
      <c r="J114" s="64">
        <f t="shared" si="42"/>
        <v>0.38428571428571423</v>
      </c>
      <c r="K114" s="64">
        <f t="shared" si="43"/>
        <v>0.3671428571428571</v>
      </c>
      <c r="L114" s="64">
        <f t="shared" si="44"/>
        <v>0.37571428571428567</v>
      </c>
      <c r="M114" s="9">
        <v>0.5982640972595773</v>
      </c>
      <c r="N114" s="19"/>
      <c r="O114" s="19"/>
      <c r="P114" s="19"/>
      <c r="Q114" s="19"/>
      <c r="S114" s="7" t="s">
        <v>121</v>
      </c>
      <c r="T114" s="7">
        <v>2.02</v>
      </c>
      <c r="U114" s="7">
        <v>1.91</v>
      </c>
      <c r="V114" s="7">
        <v>2.13</v>
      </c>
      <c r="W114" s="7">
        <v>2.46</v>
      </c>
      <c r="X114" s="7">
        <v>2.5299999999999998</v>
      </c>
      <c r="Y114" s="7">
        <v>2.54</v>
      </c>
      <c r="Z114" s="7">
        <v>2.66</v>
      </c>
      <c r="AA114" s="7">
        <v>2.7</v>
      </c>
      <c r="AB114" s="7">
        <v>2.69</v>
      </c>
      <c r="AC114" s="7">
        <v>2.57</v>
      </c>
      <c r="AD114" s="7">
        <v>2.63</v>
      </c>
    </row>
    <row r="115" spans="1:30" x14ac:dyDescent="0.2">
      <c r="A115" s="19" t="s">
        <v>122</v>
      </c>
      <c r="B115" s="64">
        <f t="shared" si="34"/>
        <v>0.36571428571428571</v>
      </c>
      <c r="C115" s="64">
        <f t="shared" si="35"/>
        <v>0.36142857142857138</v>
      </c>
      <c r="D115" s="64">
        <f t="shared" si="36"/>
        <v>0.4157142857142857</v>
      </c>
      <c r="E115" s="64">
        <f t="shared" si="37"/>
        <v>0.49571428571428572</v>
      </c>
      <c r="F115" s="64">
        <f t="shared" si="38"/>
        <v>0.51714285714285713</v>
      </c>
      <c r="G115" s="64">
        <f t="shared" si="39"/>
        <v>0.50142857142857133</v>
      </c>
      <c r="H115" s="64">
        <f t="shared" si="40"/>
        <v>0.5</v>
      </c>
      <c r="I115" s="64">
        <f t="shared" si="41"/>
        <v>0.50571428571428567</v>
      </c>
      <c r="J115" s="64">
        <f t="shared" si="42"/>
        <v>0.49857142857142855</v>
      </c>
      <c r="K115" s="64">
        <f t="shared" si="43"/>
        <v>0.5099999999999999</v>
      </c>
      <c r="L115" s="64">
        <f t="shared" si="44"/>
        <v>0.53857142857142859</v>
      </c>
      <c r="M115" s="9">
        <v>0.62309949709590717</v>
      </c>
      <c r="N115" s="19"/>
      <c r="O115" s="19"/>
      <c r="P115" s="19"/>
      <c r="Q115" s="19"/>
      <c r="S115" s="7" t="s">
        <v>122</v>
      </c>
      <c r="T115" s="7">
        <v>2.56</v>
      </c>
      <c r="U115" s="7">
        <v>2.5299999999999998</v>
      </c>
      <c r="V115" s="7">
        <v>2.91</v>
      </c>
      <c r="W115" s="7">
        <v>3.47</v>
      </c>
      <c r="X115" s="7">
        <v>3.62</v>
      </c>
      <c r="Y115" s="7">
        <v>3.51</v>
      </c>
      <c r="Z115" s="7">
        <v>3.5</v>
      </c>
      <c r="AA115" s="7">
        <v>3.54</v>
      </c>
      <c r="AB115" s="7">
        <v>3.49</v>
      </c>
      <c r="AC115" s="7">
        <v>3.57</v>
      </c>
      <c r="AD115" s="7">
        <v>3.77</v>
      </c>
    </row>
    <row r="116" spans="1:30" x14ac:dyDescent="0.2">
      <c r="A116" s="19" t="s">
        <v>123</v>
      </c>
      <c r="B116" s="64">
        <f t="shared" si="34"/>
        <v>0.38571428571428573</v>
      </c>
      <c r="C116" s="64">
        <f t="shared" si="35"/>
        <v>0.40857142857142853</v>
      </c>
      <c r="D116" s="64">
        <f t="shared" si="36"/>
        <v>0.4157142857142857</v>
      </c>
      <c r="E116" s="64">
        <f t="shared" si="37"/>
        <v>0.41714285714285709</v>
      </c>
      <c r="F116" s="64">
        <f t="shared" si="38"/>
        <v>0.44142857142857139</v>
      </c>
      <c r="G116" s="64">
        <f t="shared" si="39"/>
        <v>0.45571428571428568</v>
      </c>
      <c r="H116" s="64">
        <f t="shared" si="40"/>
        <v>0.48571428571428565</v>
      </c>
      <c r="I116" s="64">
        <f t="shared" si="41"/>
        <v>0.49857142857142855</v>
      </c>
      <c r="J116" s="64">
        <f t="shared" si="42"/>
        <v>0.49</v>
      </c>
      <c r="K116" s="64">
        <f t="shared" si="43"/>
        <v>0.48142857142857143</v>
      </c>
      <c r="L116" s="64">
        <f t="shared" si="44"/>
        <v>0.49</v>
      </c>
      <c r="M116" s="9">
        <v>0.57825256042996553</v>
      </c>
      <c r="N116" s="19"/>
      <c r="O116" s="19"/>
      <c r="P116" s="19"/>
      <c r="Q116" s="19"/>
      <c r="S116" s="7" t="s">
        <v>123</v>
      </c>
      <c r="T116" s="7">
        <v>2.7</v>
      </c>
      <c r="U116" s="7">
        <v>2.86</v>
      </c>
      <c r="V116" s="7">
        <v>2.91</v>
      </c>
      <c r="W116" s="7">
        <v>2.92</v>
      </c>
      <c r="X116" s="7">
        <v>3.09</v>
      </c>
      <c r="Y116" s="7">
        <v>3.19</v>
      </c>
      <c r="Z116" s="7">
        <v>3.4</v>
      </c>
      <c r="AA116" s="7">
        <v>3.49</v>
      </c>
      <c r="AB116" s="7">
        <v>3.43</v>
      </c>
      <c r="AC116" s="7">
        <v>3.37</v>
      </c>
      <c r="AD116" s="7">
        <v>3.43</v>
      </c>
    </row>
    <row r="117" spans="1:30" x14ac:dyDescent="0.2">
      <c r="A117" s="19" t="s">
        <v>124</v>
      </c>
      <c r="B117" s="64">
        <f t="shared" si="34"/>
        <v>0.43285714285714283</v>
      </c>
      <c r="C117" s="64">
        <f t="shared" si="35"/>
        <v>0.39571428571428569</v>
      </c>
      <c r="D117" s="64">
        <f t="shared" si="36"/>
        <v>0.41142857142857137</v>
      </c>
      <c r="E117" s="64">
        <f t="shared" si="37"/>
        <v>0.53714285714285703</v>
      </c>
      <c r="F117" s="64">
        <f t="shared" si="38"/>
        <v>0.55285714285714282</v>
      </c>
      <c r="G117" s="64">
        <f t="shared" si="39"/>
        <v>0.55571428571428572</v>
      </c>
      <c r="H117" s="64">
        <f t="shared" si="40"/>
        <v>0.56571428571428573</v>
      </c>
      <c r="I117" s="64">
        <f t="shared" si="41"/>
        <v>0.60571428571428576</v>
      </c>
      <c r="J117" s="64">
        <f t="shared" si="42"/>
        <v>0.61428571428571421</v>
      </c>
      <c r="K117" s="64">
        <f t="shared" si="43"/>
        <v>0.62</v>
      </c>
      <c r="L117" s="64">
        <f t="shared" si="44"/>
        <v>0.67142857142857137</v>
      </c>
      <c r="M117" s="9">
        <v>0.81151632684819319</v>
      </c>
      <c r="N117" s="19"/>
      <c r="O117" s="19"/>
      <c r="P117" s="19"/>
      <c r="Q117" s="19"/>
      <c r="S117" s="7" t="s">
        <v>124</v>
      </c>
      <c r="T117" s="7">
        <v>3.03</v>
      </c>
      <c r="U117" s="7">
        <v>2.77</v>
      </c>
      <c r="V117" s="7">
        <v>2.88</v>
      </c>
      <c r="W117" s="7">
        <v>3.76</v>
      </c>
      <c r="X117" s="7">
        <v>3.87</v>
      </c>
      <c r="Y117" s="7">
        <v>3.89</v>
      </c>
      <c r="Z117" s="7">
        <v>3.96</v>
      </c>
      <c r="AA117" s="7">
        <v>4.24</v>
      </c>
      <c r="AB117" s="7">
        <v>4.3</v>
      </c>
      <c r="AC117" s="7">
        <v>4.34</v>
      </c>
      <c r="AD117" s="7">
        <v>4.7</v>
      </c>
    </row>
    <row r="118" spans="1:30" x14ac:dyDescent="0.2">
      <c r="A118" s="19" t="s">
        <v>125</v>
      </c>
      <c r="B118" s="64">
        <f t="shared" si="34"/>
        <v>0.71142857142857141</v>
      </c>
      <c r="C118" s="64">
        <f t="shared" si="35"/>
        <v>0.72428571428571431</v>
      </c>
      <c r="D118" s="64">
        <f t="shared" si="36"/>
        <v>0.74714285714285711</v>
      </c>
      <c r="E118" s="64">
        <f t="shared" si="37"/>
        <v>0.75714285714285712</v>
      </c>
      <c r="F118" s="64">
        <f t="shared" si="38"/>
        <v>0.78285714285714292</v>
      </c>
      <c r="G118" s="64">
        <f t="shared" si="39"/>
        <v>0.7857142857142857</v>
      </c>
      <c r="H118" s="64">
        <f t="shared" si="40"/>
        <v>0.79285714285714282</v>
      </c>
      <c r="I118" s="64">
        <f t="shared" si="41"/>
        <v>0.8085714285714285</v>
      </c>
      <c r="J118" s="64">
        <f t="shared" si="42"/>
        <v>0.79</v>
      </c>
      <c r="K118" s="64">
        <f t="shared" si="43"/>
        <v>0.78285714285714292</v>
      </c>
      <c r="L118" s="64">
        <f t="shared" si="44"/>
        <v>0.79857142857142849</v>
      </c>
      <c r="M118" s="9">
        <v>0.83599537656149292</v>
      </c>
      <c r="N118" s="19"/>
      <c r="O118" s="19"/>
      <c r="P118" s="19"/>
      <c r="Q118" s="19"/>
      <c r="S118" s="7" t="s">
        <v>125</v>
      </c>
      <c r="T118" s="7">
        <v>4.9800000000000004</v>
      </c>
      <c r="U118" s="7">
        <v>5.07</v>
      </c>
      <c r="V118" s="7">
        <v>5.23</v>
      </c>
      <c r="W118" s="7">
        <v>5.3</v>
      </c>
      <c r="X118" s="7">
        <v>5.48</v>
      </c>
      <c r="Y118" s="7">
        <v>5.5</v>
      </c>
      <c r="Z118" s="7">
        <v>5.55</v>
      </c>
      <c r="AA118" s="7">
        <v>5.66</v>
      </c>
      <c r="AB118" s="7">
        <v>5.53</v>
      </c>
      <c r="AC118" s="7">
        <v>5.48</v>
      </c>
      <c r="AD118" s="7">
        <v>5.59</v>
      </c>
    </row>
    <row r="119" spans="1:30" x14ac:dyDescent="0.2">
      <c r="A119" s="19" t="s">
        <v>126</v>
      </c>
      <c r="B119" s="64">
        <f t="shared" si="34"/>
        <v>0.61428571428571421</v>
      </c>
      <c r="C119" s="64">
        <f t="shared" si="35"/>
        <v>0.64857142857142858</v>
      </c>
      <c r="D119" s="64">
        <f t="shared" si="36"/>
        <v>0.65428571428571425</v>
      </c>
      <c r="E119" s="64">
        <f t="shared" si="37"/>
        <v>0.74857142857142855</v>
      </c>
      <c r="F119" s="64">
        <f t="shared" si="38"/>
        <v>0.73857142857142855</v>
      </c>
      <c r="G119" s="64">
        <f t="shared" si="39"/>
        <v>0.73142857142857143</v>
      </c>
      <c r="H119" s="64">
        <f t="shared" si="40"/>
        <v>0.74285714285714288</v>
      </c>
      <c r="I119" s="64">
        <f t="shared" si="41"/>
        <v>0.78714285714285703</v>
      </c>
      <c r="J119" s="64">
        <f t="shared" si="42"/>
        <v>0.80285714285714282</v>
      </c>
      <c r="K119" s="64">
        <f t="shared" si="43"/>
        <v>0.80571428571428561</v>
      </c>
      <c r="L119" s="64">
        <f t="shared" si="44"/>
        <v>0.83285714285714285</v>
      </c>
      <c r="M119" s="9">
        <v>0.81642523500748065</v>
      </c>
      <c r="N119" s="19"/>
      <c r="O119" s="19"/>
      <c r="P119" s="19"/>
      <c r="Q119" s="19"/>
      <c r="S119" s="7" t="s">
        <v>126</v>
      </c>
      <c r="T119" s="7">
        <v>4.3</v>
      </c>
      <c r="U119" s="7">
        <v>4.54</v>
      </c>
      <c r="V119" s="7">
        <v>4.58</v>
      </c>
      <c r="W119" s="7">
        <v>5.24</v>
      </c>
      <c r="X119" s="7">
        <v>5.17</v>
      </c>
      <c r="Y119" s="7">
        <v>5.12</v>
      </c>
      <c r="Z119" s="7">
        <v>5.2</v>
      </c>
      <c r="AA119" s="7">
        <v>5.51</v>
      </c>
      <c r="AB119" s="7">
        <v>5.62</v>
      </c>
      <c r="AC119" s="7">
        <v>5.64</v>
      </c>
      <c r="AD119" s="7">
        <v>5.83</v>
      </c>
    </row>
    <row r="120" spans="1:30" x14ac:dyDescent="0.2">
      <c r="A120" s="19" t="s">
        <v>127</v>
      </c>
      <c r="B120" s="64">
        <f t="shared" si="34"/>
        <v>0.3671428571428571</v>
      </c>
      <c r="C120" s="64">
        <f t="shared" si="35"/>
        <v>0.36571428571428571</v>
      </c>
      <c r="D120" s="64">
        <f t="shared" si="36"/>
        <v>0.38142857142857139</v>
      </c>
      <c r="E120" s="64">
        <f t="shared" si="37"/>
        <v>0.49142857142857138</v>
      </c>
      <c r="F120" s="64">
        <f t="shared" si="38"/>
        <v>0.48142857142857143</v>
      </c>
      <c r="G120" s="64">
        <f t="shared" si="39"/>
        <v>0.46</v>
      </c>
      <c r="H120" s="64">
        <f t="shared" si="40"/>
        <v>0.4757142857142857</v>
      </c>
      <c r="I120" s="64">
        <f t="shared" si="41"/>
        <v>0.52142857142857135</v>
      </c>
      <c r="J120" s="64">
        <f t="shared" si="42"/>
        <v>0.51571428571428568</v>
      </c>
      <c r="K120" s="64">
        <f t="shared" si="43"/>
        <v>0.51571428571428568</v>
      </c>
      <c r="L120" s="64">
        <f t="shared" si="44"/>
        <v>0.54571428571428571</v>
      </c>
      <c r="M120" s="9">
        <v>0.71676209170037752</v>
      </c>
      <c r="N120" s="19"/>
      <c r="O120" s="19"/>
      <c r="P120" s="19"/>
      <c r="Q120" s="19"/>
      <c r="S120" s="7" t="s">
        <v>127</v>
      </c>
      <c r="T120" s="7">
        <v>2.57</v>
      </c>
      <c r="U120" s="7">
        <v>2.56</v>
      </c>
      <c r="V120" s="7">
        <v>2.67</v>
      </c>
      <c r="W120" s="7">
        <v>3.44</v>
      </c>
      <c r="X120" s="7">
        <v>3.37</v>
      </c>
      <c r="Y120" s="7">
        <v>3.22</v>
      </c>
      <c r="Z120" s="7">
        <v>3.33</v>
      </c>
      <c r="AA120" s="7">
        <v>3.65</v>
      </c>
      <c r="AB120" s="7">
        <v>3.61</v>
      </c>
      <c r="AC120" s="7">
        <v>3.61</v>
      </c>
      <c r="AD120" s="7">
        <v>3.82</v>
      </c>
    </row>
    <row r="121" spans="1:30" x14ac:dyDescent="0.2">
      <c r="A121" s="19" t="s">
        <v>194</v>
      </c>
      <c r="B121" s="64">
        <f t="shared" si="34"/>
        <v>0.49714285714285711</v>
      </c>
      <c r="C121" s="64">
        <f t="shared" si="35"/>
        <v>0.5357142857142857</v>
      </c>
      <c r="D121" s="64">
        <f t="shared" si="36"/>
        <v>0.51714285714285713</v>
      </c>
      <c r="E121" s="64">
        <f t="shared" si="37"/>
        <v>0.63714285714285712</v>
      </c>
      <c r="F121" s="64">
        <f t="shared" si="38"/>
        <v>0.64571428571428557</v>
      </c>
      <c r="G121" s="64">
        <f t="shared" si="39"/>
        <v>0.64571428571428557</v>
      </c>
      <c r="H121" s="64">
        <f t="shared" si="40"/>
        <v>0.65857142857142859</v>
      </c>
      <c r="I121" s="64">
        <f t="shared" si="41"/>
        <v>0.68857142857142861</v>
      </c>
      <c r="J121" s="64">
        <f t="shared" si="42"/>
        <v>0.68714285714285706</v>
      </c>
      <c r="K121" s="64">
        <f t="shared" si="43"/>
        <v>0.69571428571428573</v>
      </c>
      <c r="L121" s="64">
        <f t="shared" si="44"/>
        <v>0.70428571428571418</v>
      </c>
      <c r="M121" s="9">
        <v>0.73842869570196557</v>
      </c>
      <c r="N121" s="19"/>
      <c r="O121" s="19"/>
      <c r="P121" s="19"/>
      <c r="Q121" s="19"/>
      <c r="S121" s="7" t="s">
        <v>194</v>
      </c>
      <c r="T121" s="7">
        <v>3.48</v>
      </c>
      <c r="U121" s="7">
        <v>3.75</v>
      </c>
      <c r="V121" s="7">
        <v>3.62</v>
      </c>
      <c r="W121" s="7">
        <v>4.46</v>
      </c>
      <c r="X121" s="7">
        <v>4.5199999999999996</v>
      </c>
      <c r="Y121" s="7">
        <v>4.5199999999999996</v>
      </c>
      <c r="Z121" s="7">
        <v>4.6100000000000003</v>
      </c>
      <c r="AA121" s="7">
        <v>4.82</v>
      </c>
      <c r="AB121" s="7">
        <v>4.8099999999999996</v>
      </c>
      <c r="AC121" s="7">
        <v>4.87</v>
      </c>
      <c r="AD121" s="7">
        <v>4.93</v>
      </c>
    </row>
    <row r="122" spans="1:30" x14ac:dyDescent="0.2">
      <c r="A122" s="19" t="s">
        <v>129</v>
      </c>
      <c r="B122" s="64" t="str">
        <f t="shared" si="34"/>
        <v>XXX</v>
      </c>
      <c r="C122" s="64" t="str">
        <f t="shared" si="35"/>
        <v>XXX</v>
      </c>
      <c r="D122" s="64" t="str">
        <f t="shared" si="36"/>
        <v>XXX</v>
      </c>
      <c r="E122" s="64">
        <f t="shared" si="37"/>
        <v>0.42714285714285716</v>
      </c>
      <c r="F122" s="64">
        <f t="shared" si="38"/>
        <v>0.45714285714285713</v>
      </c>
      <c r="G122" s="64">
        <f t="shared" si="39"/>
        <v>0.46</v>
      </c>
      <c r="H122" s="64">
        <f t="shared" si="40"/>
        <v>0.45714285714285713</v>
      </c>
      <c r="I122" s="64">
        <f t="shared" si="41"/>
        <v>0.44857142857142857</v>
      </c>
      <c r="J122" s="64">
        <f t="shared" si="42"/>
        <v>0.46285714285714286</v>
      </c>
      <c r="K122" s="64">
        <f t="shared" si="43"/>
        <v>0.47857142857142854</v>
      </c>
      <c r="L122" s="64">
        <f t="shared" si="44"/>
        <v>0.48428571428571426</v>
      </c>
      <c r="M122" s="9">
        <v>0.51997725373351644</v>
      </c>
      <c r="N122" s="19"/>
      <c r="O122" s="19"/>
      <c r="P122" s="19"/>
      <c r="Q122" s="19"/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2.99</v>
      </c>
      <c r="X122" s="7">
        <v>3.2</v>
      </c>
      <c r="Y122" s="7">
        <v>3.22</v>
      </c>
      <c r="Z122" s="7">
        <v>3.2</v>
      </c>
      <c r="AA122" s="7">
        <v>3.14</v>
      </c>
      <c r="AB122" s="7">
        <v>3.24</v>
      </c>
      <c r="AC122" s="7">
        <v>3.35</v>
      </c>
      <c r="AD122" s="7">
        <v>3.39</v>
      </c>
    </row>
    <row r="123" spans="1:30" x14ac:dyDescent="0.2">
      <c r="A123" s="19" t="s">
        <v>130</v>
      </c>
      <c r="B123" s="64">
        <f t="shared" si="34"/>
        <v>0.5914285714285713</v>
      </c>
      <c r="C123" s="64">
        <f t="shared" si="35"/>
        <v>0.62714285714285711</v>
      </c>
      <c r="D123" s="64">
        <f t="shared" si="36"/>
        <v>0.66142857142857137</v>
      </c>
      <c r="E123" s="64">
        <f t="shared" si="37"/>
        <v>0.72428571428571431</v>
      </c>
      <c r="F123" s="64">
        <f t="shared" si="38"/>
        <v>0.75857142857142845</v>
      </c>
      <c r="G123" s="64">
        <f t="shared" si="39"/>
        <v>0.74714285714285711</v>
      </c>
      <c r="H123" s="64">
        <f t="shared" si="40"/>
        <v>0.73999999999999988</v>
      </c>
      <c r="I123" s="64">
        <f t="shared" si="41"/>
        <v>0.74142857142857144</v>
      </c>
      <c r="J123" s="64">
        <f t="shared" si="42"/>
        <v>0.72714285714285709</v>
      </c>
      <c r="K123" s="64">
        <f t="shared" si="43"/>
        <v>0.72428571428571431</v>
      </c>
      <c r="L123" s="64">
        <f t="shared" si="44"/>
        <v>0.74285714285714288</v>
      </c>
      <c r="M123" s="9">
        <v>0.7805837784180687</v>
      </c>
      <c r="N123" s="19"/>
      <c r="O123" s="19"/>
      <c r="P123" s="19"/>
      <c r="Q123" s="19"/>
      <c r="S123" s="7" t="s">
        <v>130</v>
      </c>
      <c r="T123" s="7">
        <v>4.1399999999999997</v>
      </c>
      <c r="U123" s="7">
        <v>4.3899999999999997</v>
      </c>
      <c r="V123" s="7">
        <v>4.63</v>
      </c>
      <c r="W123" s="7">
        <v>5.07</v>
      </c>
      <c r="X123" s="7">
        <v>5.31</v>
      </c>
      <c r="Y123" s="7">
        <v>5.23</v>
      </c>
      <c r="Z123" s="7">
        <v>5.18</v>
      </c>
      <c r="AA123" s="7">
        <v>5.19</v>
      </c>
      <c r="AB123" s="7">
        <v>5.09</v>
      </c>
      <c r="AC123" s="7">
        <v>5.07</v>
      </c>
      <c r="AD123" s="7">
        <v>5.2</v>
      </c>
    </row>
    <row r="124" spans="1:30" x14ac:dyDescent="0.2">
      <c r="A124" s="19" t="s">
        <v>131</v>
      </c>
      <c r="B124" s="64">
        <f t="shared" si="34"/>
        <v>0.37428571428571428</v>
      </c>
      <c r="C124" s="64">
        <f t="shared" si="35"/>
        <v>0.42428571428571427</v>
      </c>
      <c r="D124" s="64">
        <f t="shared" si="36"/>
        <v>0.46428571428571425</v>
      </c>
      <c r="E124" s="64">
        <f t="shared" si="37"/>
        <v>0.38714285714285712</v>
      </c>
      <c r="F124" s="64">
        <f t="shared" si="38"/>
        <v>0.3671428571428571</v>
      </c>
      <c r="G124" s="64">
        <f t="shared" si="39"/>
        <v>0.35857142857142854</v>
      </c>
      <c r="H124" s="64">
        <f t="shared" si="40"/>
        <v>0.39714285714285708</v>
      </c>
      <c r="I124" s="64">
        <f t="shared" si="41"/>
        <v>0.41857142857142859</v>
      </c>
      <c r="J124" s="64">
        <f t="shared" si="42"/>
        <v>0.42857142857142855</v>
      </c>
      <c r="K124" s="64">
        <f t="shared" si="43"/>
        <v>0.42999999999999994</v>
      </c>
      <c r="L124" s="64">
        <f t="shared" si="44"/>
        <v>0.44857142857142857</v>
      </c>
      <c r="M124" s="9">
        <v>0.5134852262241264</v>
      </c>
      <c r="N124" s="19"/>
      <c r="O124" s="19"/>
      <c r="P124" s="19"/>
      <c r="Q124" s="19"/>
      <c r="S124" s="7" t="s">
        <v>131</v>
      </c>
      <c r="T124" s="7">
        <v>2.62</v>
      </c>
      <c r="U124" s="7">
        <v>2.97</v>
      </c>
      <c r="V124" s="7">
        <v>3.25</v>
      </c>
      <c r="W124" s="7">
        <v>2.71</v>
      </c>
      <c r="X124" s="7">
        <v>2.57</v>
      </c>
      <c r="Y124" s="7">
        <v>2.5099999999999998</v>
      </c>
      <c r="Z124" s="7">
        <v>2.78</v>
      </c>
      <c r="AA124" s="7">
        <v>2.93</v>
      </c>
      <c r="AB124" s="7">
        <v>3</v>
      </c>
      <c r="AC124" s="7">
        <v>3.01</v>
      </c>
      <c r="AD124" s="7">
        <v>3.14</v>
      </c>
    </row>
    <row r="125" spans="1:30" x14ac:dyDescent="0.2">
      <c r="A125" s="19" t="s">
        <v>132</v>
      </c>
      <c r="B125" s="64">
        <f t="shared" si="34"/>
        <v>0.38857142857142857</v>
      </c>
      <c r="C125" s="64">
        <f t="shared" si="35"/>
        <v>0.38285714285714284</v>
      </c>
      <c r="D125" s="64">
        <f t="shared" si="36"/>
        <v>0.39285714285714285</v>
      </c>
      <c r="E125" s="64">
        <f t="shared" si="37"/>
        <v>0.48428571428571426</v>
      </c>
      <c r="F125" s="64">
        <f t="shared" si="38"/>
        <v>0.52428571428571424</v>
      </c>
      <c r="G125" s="64">
        <f t="shared" si="39"/>
        <v>0.53999999999999992</v>
      </c>
      <c r="H125" s="64">
        <f t="shared" si="40"/>
        <v>0.50142857142857133</v>
      </c>
      <c r="I125" s="64">
        <f t="shared" si="41"/>
        <v>0.56142857142857139</v>
      </c>
      <c r="J125" s="64">
        <f t="shared" si="42"/>
        <v>0.55285714285714282</v>
      </c>
      <c r="K125" s="64">
        <f t="shared" si="43"/>
        <v>0.56285714285714283</v>
      </c>
      <c r="L125" s="64">
        <f t="shared" si="44"/>
        <v>0.58428571428571419</v>
      </c>
      <c r="M125" s="9">
        <v>0.73836334732057063</v>
      </c>
      <c r="N125" s="19"/>
      <c r="O125" s="19"/>
      <c r="P125" s="19"/>
      <c r="Q125" s="19"/>
      <c r="S125" s="7" t="s">
        <v>132</v>
      </c>
      <c r="T125" s="7">
        <v>2.72</v>
      </c>
      <c r="U125" s="7">
        <v>2.68</v>
      </c>
      <c r="V125" s="7">
        <v>2.75</v>
      </c>
      <c r="W125" s="7">
        <v>3.39</v>
      </c>
      <c r="X125" s="7">
        <v>3.67</v>
      </c>
      <c r="Y125" s="7">
        <v>3.78</v>
      </c>
      <c r="Z125" s="7">
        <v>3.51</v>
      </c>
      <c r="AA125" s="7">
        <v>3.93</v>
      </c>
      <c r="AB125" s="7">
        <v>3.87</v>
      </c>
      <c r="AC125" s="7">
        <v>3.94</v>
      </c>
      <c r="AD125" s="7">
        <v>4.09</v>
      </c>
    </row>
    <row r="126" spans="1:30" x14ac:dyDescent="0.2">
      <c r="A126" s="19" t="s">
        <v>133</v>
      </c>
      <c r="B126" s="64" t="str">
        <f t="shared" si="34"/>
        <v>XXX</v>
      </c>
      <c r="C126" s="64" t="str">
        <f t="shared" si="35"/>
        <v>XXX</v>
      </c>
      <c r="D126" s="64" t="str">
        <f t="shared" si="36"/>
        <v>XXX</v>
      </c>
      <c r="E126" s="64" t="str">
        <f t="shared" si="37"/>
        <v>XXX</v>
      </c>
      <c r="F126" s="64" t="str">
        <f t="shared" si="38"/>
        <v>XXX</v>
      </c>
      <c r="G126" s="64">
        <f t="shared" si="39"/>
        <v>0.67285714285714282</v>
      </c>
      <c r="H126" s="64">
        <f t="shared" si="40"/>
        <v>0.66285714285714281</v>
      </c>
      <c r="I126" s="64">
        <f t="shared" si="41"/>
        <v>0.64285714285714279</v>
      </c>
      <c r="J126" s="64">
        <f t="shared" si="42"/>
        <v>0.64428571428571424</v>
      </c>
      <c r="K126" s="64" t="str">
        <f t="shared" si="43"/>
        <v>XXX</v>
      </c>
      <c r="L126" s="64">
        <f t="shared" si="44"/>
        <v>0.64999999999999991</v>
      </c>
      <c r="M126" s="9">
        <v>0.62330474098817812</v>
      </c>
      <c r="N126" s="19"/>
      <c r="O126" s="19"/>
      <c r="P126" s="19"/>
      <c r="Q126" s="19"/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4.71</v>
      </c>
      <c r="Z126" s="7">
        <v>4.6399999999999997</v>
      </c>
      <c r="AA126" s="7">
        <v>4.5</v>
      </c>
      <c r="AB126" s="7">
        <v>4.51</v>
      </c>
      <c r="AC126" s="7" t="s">
        <v>264</v>
      </c>
      <c r="AD126" s="7">
        <v>4.55</v>
      </c>
    </row>
    <row r="127" spans="1:30" x14ac:dyDescent="0.2">
      <c r="A127" s="19" t="s">
        <v>134</v>
      </c>
      <c r="B127" s="64" t="str">
        <f t="shared" si="34"/>
        <v>XXX</v>
      </c>
      <c r="C127" s="64" t="str">
        <f t="shared" si="35"/>
        <v>XXX</v>
      </c>
      <c r="D127" s="64" t="str">
        <f t="shared" si="36"/>
        <v>XXX</v>
      </c>
      <c r="E127" s="64" t="str">
        <f t="shared" si="37"/>
        <v>XXX</v>
      </c>
      <c r="F127" s="64" t="str">
        <f t="shared" si="38"/>
        <v>XXX</v>
      </c>
      <c r="G127" s="64">
        <f t="shared" si="39"/>
        <v>0.29857142857142854</v>
      </c>
      <c r="H127" s="64">
        <f t="shared" si="40"/>
        <v>0.30428571428571427</v>
      </c>
      <c r="I127" s="64">
        <f t="shared" si="41"/>
        <v>0.29571428571428565</v>
      </c>
      <c r="J127" s="64">
        <f t="shared" si="42"/>
        <v>0.30142857142857138</v>
      </c>
      <c r="K127" s="64">
        <f t="shared" si="43"/>
        <v>0.33285714285714285</v>
      </c>
      <c r="L127" s="64">
        <f t="shared" si="44"/>
        <v>0.36857142857142855</v>
      </c>
      <c r="M127" s="9"/>
      <c r="N127" s="19"/>
      <c r="O127" s="19"/>
      <c r="P127" s="19"/>
      <c r="Q127" s="19"/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2.09</v>
      </c>
      <c r="Z127" s="7">
        <v>2.13</v>
      </c>
      <c r="AA127" s="7">
        <v>2.0699999999999998</v>
      </c>
      <c r="AB127" s="7">
        <v>2.11</v>
      </c>
      <c r="AC127" s="7">
        <v>2.33</v>
      </c>
      <c r="AD127" s="7">
        <v>2.58</v>
      </c>
    </row>
    <row r="128" spans="1:30" x14ac:dyDescent="0.2">
      <c r="A128" s="19" t="s">
        <v>135</v>
      </c>
      <c r="B128" s="64">
        <f t="shared" si="34"/>
        <v>0.90857142857142859</v>
      </c>
      <c r="C128" s="64">
        <f t="shared" si="35"/>
        <v>0.91285714285714281</v>
      </c>
      <c r="D128" s="64">
        <f t="shared" si="36"/>
        <v>0.90714285714285703</v>
      </c>
      <c r="E128" s="64">
        <f t="shared" si="37"/>
        <v>0.88857142857142846</v>
      </c>
      <c r="F128" s="64">
        <f t="shared" si="38"/>
        <v>0.90428571428571425</v>
      </c>
      <c r="G128" s="64">
        <f t="shared" si="39"/>
        <v>0.92857142857142849</v>
      </c>
      <c r="H128" s="64">
        <f t="shared" si="40"/>
        <v>0.9157142857142857</v>
      </c>
      <c r="I128" s="64">
        <f t="shared" si="41"/>
        <v>0.93428571428571427</v>
      </c>
      <c r="J128" s="64">
        <f t="shared" si="42"/>
        <v>0.92714285714285716</v>
      </c>
      <c r="K128" s="64">
        <f t="shared" si="43"/>
        <v>0.92857142857142849</v>
      </c>
      <c r="L128" s="64">
        <f t="shared" si="44"/>
        <v>0.93428571428571427</v>
      </c>
      <c r="M128" s="9">
        <v>0.95448372740975373</v>
      </c>
      <c r="N128" s="19"/>
      <c r="O128" s="19"/>
      <c r="P128" s="19"/>
      <c r="Q128" s="19"/>
      <c r="S128" s="7" t="s">
        <v>135</v>
      </c>
      <c r="T128" s="7">
        <v>6.36</v>
      </c>
      <c r="U128" s="7">
        <v>6.39</v>
      </c>
      <c r="V128" s="7">
        <v>6.35</v>
      </c>
      <c r="W128" s="7">
        <v>6.22</v>
      </c>
      <c r="X128" s="7">
        <v>6.33</v>
      </c>
      <c r="Y128" s="7">
        <v>6.5</v>
      </c>
      <c r="Z128" s="7">
        <v>6.41</v>
      </c>
      <c r="AA128" s="7">
        <v>6.54</v>
      </c>
      <c r="AB128" s="7">
        <v>6.49</v>
      </c>
      <c r="AC128" s="7">
        <v>6.5</v>
      </c>
      <c r="AD128" s="7">
        <v>6.54</v>
      </c>
    </row>
    <row r="129" spans="1:30" x14ac:dyDescent="0.2">
      <c r="A129" s="19" t="s">
        <v>178</v>
      </c>
      <c r="B129" s="64">
        <f t="shared" si="34"/>
        <v>0.53999999999999992</v>
      </c>
      <c r="C129" s="64">
        <f t="shared" si="35"/>
        <v>0.52</v>
      </c>
      <c r="D129" s="64">
        <f t="shared" si="36"/>
        <v>0.55571428571428572</v>
      </c>
      <c r="E129" s="64">
        <f t="shared" si="37"/>
        <v>0.59857142857142864</v>
      </c>
      <c r="F129" s="64">
        <f t="shared" si="38"/>
        <v>0.60428571428571431</v>
      </c>
      <c r="G129" s="64">
        <f t="shared" si="39"/>
        <v>0.60428571428571431</v>
      </c>
      <c r="H129" s="64">
        <f t="shared" si="40"/>
        <v>0.58857142857142852</v>
      </c>
      <c r="I129" s="64">
        <f t="shared" si="41"/>
        <v>0.60142857142857142</v>
      </c>
      <c r="J129" s="64">
        <f t="shared" si="42"/>
        <v>0.61142857142857143</v>
      </c>
      <c r="K129" s="64">
        <f t="shared" si="43"/>
        <v>0.60571428571428576</v>
      </c>
      <c r="L129" s="64">
        <f t="shared" si="44"/>
        <v>0.61285714285714288</v>
      </c>
      <c r="M129" s="9">
        <v>0.78552777196493762</v>
      </c>
      <c r="N129" s="19"/>
      <c r="O129" s="19"/>
      <c r="P129" s="19"/>
      <c r="Q129" s="19"/>
      <c r="S129" s="7" t="s">
        <v>178</v>
      </c>
      <c r="T129" s="7">
        <v>3.78</v>
      </c>
      <c r="U129" s="7">
        <v>3.64</v>
      </c>
      <c r="V129" s="7">
        <v>3.89</v>
      </c>
      <c r="W129" s="7">
        <v>4.1900000000000004</v>
      </c>
      <c r="X129" s="7">
        <v>4.2300000000000004</v>
      </c>
      <c r="Y129" s="7">
        <v>4.2300000000000004</v>
      </c>
      <c r="Z129" s="7">
        <v>4.12</v>
      </c>
      <c r="AA129" s="7">
        <v>4.21</v>
      </c>
      <c r="AB129" s="7">
        <v>4.28</v>
      </c>
      <c r="AC129" s="7">
        <v>4.24</v>
      </c>
      <c r="AD129" s="7">
        <v>4.29</v>
      </c>
    </row>
    <row r="130" spans="1:30" x14ac:dyDescent="0.2">
      <c r="A130" s="19" t="s">
        <v>137</v>
      </c>
      <c r="B130" s="64">
        <f t="shared" si="34"/>
        <v>0.6171428571428571</v>
      </c>
      <c r="C130" s="64">
        <f t="shared" si="35"/>
        <v>0.64142857142857146</v>
      </c>
      <c r="D130" s="64">
        <f t="shared" si="36"/>
        <v>0.69142857142857139</v>
      </c>
      <c r="E130" s="64">
        <f t="shared" si="37"/>
        <v>0.69</v>
      </c>
      <c r="F130" s="64">
        <f t="shared" si="38"/>
        <v>0.68714285714285706</v>
      </c>
      <c r="G130" s="64">
        <f t="shared" si="39"/>
        <v>0.7014285714285714</v>
      </c>
      <c r="H130" s="64">
        <f t="shared" si="40"/>
        <v>0.7014285714285714</v>
      </c>
      <c r="I130" s="64">
        <f t="shared" si="41"/>
        <v>0.69714285714285706</v>
      </c>
      <c r="J130" s="64">
        <f t="shared" si="42"/>
        <v>0.68428571428571427</v>
      </c>
      <c r="K130" s="64">
        <f t="shared" si="43"/>
        <v>0.68428571428571427</v>
      </c>
      <c r="L130" s="64">
        <f t="shared" si="44"/>
        <v>0.68571428571428561</v>
      </c>
      <c r="M130" s="9">
        <v>0.78080241435336462</v>
      </c>
      <c r="N130" s="19"/>
      <c r="O130" s="19"/>
      <c r="P130" s="19"/>
      <c r="Q130" s="19"/>
      <c r="S130" s="7" t="s">
        <v>137</v>
      </c>
      <c r="T130" s="7">
        <v>4.32</v>
      </c>
      <c r="U130" s="7">
        <v>4.49</v>
      </c>
      <c r="V130" s="7">
        <v>4.84</v>
      </c>
      <c r="W130" s="7">
        <v>4.83</v>
      </c>
      <c r="X130" s="7">
        <v>4.8099999999999996</v>
      </c>
      <c r="Y130" s="7">
        <v>4.91</v>
      </c>
      <c r="Z130" s="7">
        <v>4.91</v>
      </c>
      <c r="AA130" s="7">
        <v>4.88</v>
      </c>
      <c r="AB130" s="7">
        <v>4.79</v>
      </c>
      <c r="AC130" s="7">
        <v>4.79</v>
      </c>
      <c r="AD130" s="7">
        <v>4.8</v>
      </c>
    </row>
    <row r="131" spans="1:30" x14ac:dyDescent="0.2">
      <c r="A131" s="19" t="s">
        <v>138</v>
      </c>
      <c r="B131" s="64">
        <f t="shared" si="34"/>
        <v>0.60285714285714276</v>
      </c>
      <c r="C131" s="64">
        <f t="shared" si="35"/>
        <v>0.60142857142857142</v>
      </c>
      <c r="D131" s="64">
        <f t="shared" si="36"/>
        <v>0.61857142857142855</v>
      </c>
      <c r="E131" s="64">
        <f t="shared" si="37"/>
        <v>0.56857142857142851</v>
      </c>
      <c r="F131" s="64">
        <f t="shared" si="38"/>
        <v>0.57428571428571418</v>
      </c>
      <c r="G131" s="64">
        <f t="shared" si="39"/>
        <v>0.59</v>
      </c>
      <c r="H131" s="64">
        <f t="shared" si="40"/>
        <v>0.59</v>
      </c>
      <c r="I131" s="64">
        <f t="shared" si="41"/>
        <v>0.61285714285714288</v>
      </c>
      <c r="J131" s="64">
        <f t="shared" si="42"/>
        <v>0.58857142857142852</v>
      </c>
      <c r="K131" s="64">
        <f t="shared" si="43"/>
        <v>0.59714285714285709</v>
      </c>
      <c r="L131" s="64">
        <f t="shared" si="44"/>
        <v>0.61571428571428566</v>
      </c>
      <c r="M131" s="9">
        <v>0.68134201879565426</v>
      </c>
      <c r="N131" s="19"/>
      <c r="O131" s="19"/>
      <c r="P131" s="19"/>
      <c r="Q131" s="19"/>
      <c r="S131" s="7" t="s">
        <v>138</v>
      </c>
      <c r="T131" s="7">
        <v>4.22</v>
      </c>
      <c r="U131" s="7">
        <v>4.21</v>
      </c>
      <c r="V131" s="7">
        <v>4.33</v>
      </c>
      <c r="W131" s="7">
        <v>3.98</v>
      </c>
      <c r="X131" s="7">
        <v>4.0199999999999996</v>
      </c>
      <c r="Y131" s="7">
        <v>4.13</v>
      </c>
      <c r="Z131" s="7">
        <v>4.13</v>
      </c>
      <c r="AA131" s="7">
        <v>4.29</v>
      </c>
      <c r="AB131" s="7">
        <v>4.12</v>
      </c>
      <c r="AC131" s="7">
        <v>4.18</v>
      </c>
      <c r="AD131" s="7">
        <v>4.3099999999999996</v>
      </c>
    </row>
    <row r="132" spans="1:30" x14ac:dyDescent="0.2">
      <c r="A132" s="19" t="s">
        <v>139</v>
      </c>
      <c r="B132" s="64" t="str">
        <f t="shared" si="34"/>
        <v>XXX</v>
      </c>
      <c r="C132" s="64" t="str">
        <f t="shared" si="35"/>
        <v>XXX</v>
      </c>
      <c r="D132" s="64" t="str">
        <f t="shared" si="36"/>
        <v>XXX</v>
      </c>
      <c r="E132" s="64" t="str">
        <f t="shared" si="37"/>
        <v>XXX</v>
      </c>
      <c r="F132" s="64" t="str">
        <f t="shared" si="38"/>
        <v>XXX</v>
      </c>
      <c r="G132" s="64" t="str">
        <f t="shared" si="39"/>
        <v>XXX</v>
      </c>
      <c r="H132" s="64" t="str">
        <f t="shared" si="40"/>
        <v>XXX</v>
      </c>
      <c r="I132" s="64" t="str">
        <f t="shared" si="41"/>
        <v>XXX</v>
      </c>
      <c r="J132" s="64" t="str">
        <f t="shared" si="42"/>
        <v>XXX</v>
      </c>
      <c r="K132" s="64" t="str">
        <f t="shared" si="43"/>
        <v>XXX</v>
      </c>
      <c r="L132" s="64" t="str">
        <f t="shared" si="44"/>
        <v>XXX</v>
      </c>
      <c r="M132" s="9"/>
      <c r="N132" s="19"/>
      <c r="O132" s="19"/>
      <c r="P132" s="19"/>
      <c r="Q132" s="19"/>
    </row>
    <row r="133" spans="1:30" x14ac:dyDescent="0.2">
      <c r="A133" s="19" t="s">
        <v>140</v>
      </c>
      <c r="B133" s="64">
        <f t="shared" si="34"/>
        <v>0.77999999999999992</v>
      </c>
      <c r="C133" s="64">
        <f t="shared" si="35"/>
        <v>0.75714285714285712</v>
      </c>
      <c r="D133" s="64">
        <f t="shared" si="36"/>
        <v>0.76571428571428568</v>
      </c>
      <c r="E133" s="64">
        <f t="shared" si="37"/>
        <v>0.80999999999999994</v>
      </c>
      <c r="F133" s="64">
        <f t="shared" si="38"/>
        <v>0.83285714285714285</v>
      </c>
      <c r="G133" s="64">
        <f t="shared" si="39"/>
        <v>0.84571428571428564</v>
      </c>
      <c r="H133" s="64">
        <f t="shared" si="40"/>
        <v>0.85285714285714276</v>
      </c>
      <c r="I133" s="64">
        <f t="shared" si="41"/>
        <v>0.85857142857142854</v>
      </c>
      <c r="J133" s="64">
        <f t="shared" si="42"/>
        <v>0.84714285714285709</v>
      </c>
      <c r="K133" s="64">
        <f t="shared" si="43"/>
        <v>0.83571428571428563</v>
      </c>
      <c r="L133" s="64">
        <f t="shared" si="44"/>
        <v>0.84</v>
      </c>
      <c r="M133" s="9">
        <v>0.90305142962994789</v>
      </c>
      <c r="N133" s="19"/>
      <c r="O133" s="19"/>
      <c r="P133" s="19"/>
      <c r="Q133" s="19"/>
      <c r="S133" s="7" t="s">
        <v>140</v>
      </c>
      <c r="T133" s="7">
        <v>5.46</v>
      </c>
      <c r="U133" s="7">
        <v>5.3</v>
      </c>
      <c r="V133" s="7">
        <v>5.36</v>
      </c>
      <c r="W133" s="7">
        <v>5.67</v>
      </c>
      <c r="X133" s="7">
        <v>5.83</v>
      </c>
      <c r="Y133" s="7">
        <v>5.92</v>
      </c>
      <c r="Z133" s="7">
        <v>5.97</v>
      </c>
      <c r="AA133" s="7">
        <v>6.01</v>
      </c>
      <c r="AB133" s="7">
        <v>5.93</v>
      </c>
      <c r="AC133" s="7">
        <v>5.85</v>
      </c>
      <c r="AD133" s="7">
        <v>5.88</v>
      </c>
    </row>
    <row r="134" spans="1:30" x14ac:dyDescent="0.2">
      <c r="A134" s="19" t="s">
        <v>141</v>
      </c>
      <c r="B134" s="64">
        <f t="shared" si="34"/>
        <v>0.45857142857142852</v>
      </c>
      <c r="C134" s="64">
        <f t="shared" si="35"/>
        <v>0.51428571428571423</v>
      </c>
      <c r="D134" s="64">
        <f t="shared" si="36"/>
        <v>0.55428571428571427</v>
      </c>
      <c r="E134" s="64">
        <f t="shared" si="37"/>
        <v>0.54571428571428571</v>
      </c>
      <c r="F134" s="64">
        <f t="shared" si="38"/>
        <v>0.59</v>
      </c>
      <c r="G134" s="64">
        <f t="shared" si="39"/>
        <v>0.59</v>
      </c>
      <c r="H134" s="64">
        <f t="shared" si="40"/>
        <v>0.5714285714285714</v>
      </c>
      <c r="I134" s="64">
        <f t="shared" si="41"/>
        <v>0.57428571428571418</v>
      </c>
      <c r="J134" s="64">
        <f t="shared" si="42"/>
        <v>0.59428571428571431</v>
      </c>
      <c r="K134" s="64">
        <f t="shared" si="43"/>
        <v>0.56428571428571428</v>
      </c>
      <c r="L134" s="64">
        <f t="shared" si="44"/>
        <v>0.54285714285714282</v>
      </c>
      <c r="M134" s="9">
        <v>0.69234932222493928</v>
      </c>
      <c r="N134" s="19"/>
      <c r="O134" s="19"/>
      <c r="P134" s="19"/>
      <c r="Q134" s="19"/>
      <c r="S134" s="7" t="s">
        <v>141</v>
      </c>
      <c r="T134" s="7">
        <v>3.21</v>
      </c>
      <c r="U134" s="7">
        <v>3.6</v>
      </c>
      <c r="V134" s="7">
        <v>3.88</v>
      </c>
      <c r="W134" s="7">
        <v>3.82</v>
      </c>
      <c r="X134" s="7">
        <v>4.13</v>
      </c>
      <c r="Y134" s="7">
        <v>4.13</v>
      </c>
      <c r="Z134" s="7">
        <v>4</v>
      </c>
      <c r="AA134" s="7">
        <v>4.0199999999999996</v>
      </c>
      <c r="AB134" s="7">
        <v>4.16</v>
      </c>
      <c r="AC134" s="7">
        <v>3.95</v>
      </c>
      <c r="AD134" s="7">
        <v>3.8</v>
      </c>
    </row>
    <row r="135" spans="1:30" x14ac:dyDescent="0.2">
      <c r="A135" s="19" t="s">
        <v>142</v>
      </c>
      <c r="B135" s="64" t="str">
        <f t="shared" si="34"/>
        <v>XXX</v>
      </c>
      <c r="C135" s="64" t="str">
        <f t="shared" si="35"/>
        <v>XXX</v>
      </c>
      <c r="D135" s="64" t="str">
        <f t="shared" si="36"/>
        <v>XXX</v>
      </c>
      <c r="E135" s="64" t="str">
        <f t="shared" si="37"/>
        <v>XXX</v>
      </c>
      <c r="F135" s="64" t="str">
        <f t="shared" si="38"/>
        <v>XXX</v>
      </c>
      <c r="G135" s="64" t="str">
        <f t="shared" si="39"/>
        <v>XXX</v>
      </c>
      <c r="H135" s="64" t="str">
        <f t="shared" si="40"/>
        <v>XXX</v>
      </c>
      <c r="I135" s="64" t="str">
        <f t="shared" si="41"/>
        <v>XXX</v>
      </c>
      <c r="J135" s="64" t="str">
        <f t="shared" si="42"/>
        <v>XXX</v>
      </c>
      <c r="K135" s="64" t="str">
        <f t="shared" si="43"/>
        <v>XXX</v>
      </c>
      <c r="L135" s="64" t="str">
        <f t="shared" si="44"/>
        <v>XXX</v>
      </c>
      <c r="M135" s="9"/>
      <c r="N135" s="19"/>
      <c r="O135" s="19"/>
      <c r="P135" s="19"/>
      <c r="Q135" s="19"/>
    </row>
    <row r="136" spans="1:30" x14ac:dyDescent="0.2">
      <c r="A136" s="19" t="s">
        <v>143</v>
      </c>
      <c r="B136" s="64">
        <f t="shared" si="34"/>
        <v>0.81571428571428561</v>
      </c>
      <c r="C136" s="64">
        <f t="shared" si="35"/>
        <v>0.81571428571428561</v>
      </c>
      <c r="D136" s="64">
        <f t="shared" si="36"/>
        <v>0.83142857142857141</v>
      </c>
      <c r="E136" s="64">
        <f t="shared" si="37"/>
        <v>0.82285714285714273</v>
      </c>
      <c r="F136" s="64">
        <f t="shared" si="38"/>
        <v>0.82</v>
      </c>
      <c r="G136" s="64">
        <f t="shared" si="39"/>
        <v>0.81285714285714283</v>
      </c>
      <c r="H136" s="64">
        <f t="shared" si="40"/>
        <v>0.79999999999999993</v>
      </c>
      <c r="I136" s="64">
        <f t="shared" si="41"/>
        <v>0.79285714285714282</v>
      </c>
      <c r="J136" s="64">
        <f t="shared" si="42"/>
        <v>0.79285714285714282</v>
      </c>
      <c r="K136" s="64">
        <f t="shared" si="43"/>
        <v>0.79714285714285715</v>
      </c>
      <c r="L136" s="64">
        <f t="shared" si="44"/>
        <v>0.79428571428571415</v>
      </c>
      <c r="M136" s="9">
        <v>0.84008917599294497</v>
      </c>
      <c r="N136" s="19"/>
      <c r="O136" s="19"/>
      <c r="P136" s="19"/>
      <c r="Q136" s="19"/>
      <c r="S136" s="7" t="s">
        <v>143</v>
      </c>
      <c r="T136" s="7">
        <v>5.71</v>
      </c>
      <c r="U136" s="7">
        <v>5.71</v>
      </c>
      <c r="V136" s="7">
        <v>5.82</v>
      </c>
      <c r="W136" s="7">
        <v>5.76</v>
      </c>
      <c r="X136" s="7">
        <v>5.74</v>
      </c>
      <c r="Y136" s="7">
        <v>5.69</v>
      </c>
      <c r="Z136" s="7">
        <v>5.6</v>
      </c>
      <c r="AA136" s="7">
        <v>5.55</v>
      </c>
      <c r="AB136" s="7">
        <v>5.55</v>
      </c>
      <c r="AC136" s="7">
        <v>5.58</v>
      </c>
      <c r="AD136" s="7">
        <v>5.56</v>
      </c>
    </row>
    <row r="137" spans="1:30" x14ac:dyDescent="0.2">
      <c r="A137" s="19" t="s">
        <v>144</v>
      </c>
      <c r="B137" s="64">
        <f t="shared" si="34"/>
        <v>0.9028571428571428</v>
      </c>
      <c r="C137" s="64">
        <f t="shared" si="35"/>
        <v>0.91428571428571426</v>
      </c>
      <c r="D137" s="64">
        <f t="shared" si="36"/>
        <v>0.90714285714285703</v>
      </c>
      <c r="E137" s="64">
        <f t="shared" si="37"/>
        <v>0.86999999999999988</v>
      </c>
      <c r="F137" s="64">
        <f t="shared" si="38"/>
        <v>0.87857142857142856</v>
      </c>
      <c r="G137" s="64">
        <f t="shared" si="39"/>
        <v>0.88857142857142846</v>
      </c>
      <c r="H137" s="64">
        <f t="shared" si="40"/>
        <v>0.88571428571428568</v>
      </c>
      <c r="I137" s="64">
        <f t="shared" si="41"/>
        <v>0.88285714285714278</v>
      </c>
      <c r="J137" s="64">
        <f t="shared" si="42"/>
        <v>0.88571428571428568</v>
      </c>
      <c r="K137" s="64">
        <f t="shared" si="43"/>
        <v>0.89142857142857146</v>
      </c>
      <c r="L137" s="64">
        <f t="shared" si="44"/>
        <v>0.89428571428571424</v>
      </c>
      <c r="M137" s="9">
        <v>0.93162174888624461</v>
      </c>
      <c r="N137" s="19"/>
      <c r="O137" s="19"/>
      <c r="P137" s="19"/>
      <c r="Q137" s="19"/>
      <c r="S137" s="7" t="s">
        <v>144</v>
      </c>
      <c r="T137" s="7">
        <v>6.32</v>
      </c>
      <c r="U137" s="7">
        <v>6.4</v>
      </c>
      <c r="V137" s="7">
        <v>6.35</v>
      </c>
      <c r="W137" s="7">
        <v>6.09</v>
      </c>
      <c r="X137" s="7">
        <v>6.15</v>
      </c>
      <c r="Y137" s="7">
        <v>6.22</v>
      </c>
      <c r="Z137" s="7">
        <v>6.2</v>
      </c>
      <c r="AA137" s="7">
        <v>6.18</v>
      </c>
      <c r="AB137" s="7">
        <v>6.2</v>
      </c>
      <c r="AC137" s="7">
        <v>6.24</v>
      </c>
      <c r="AD137" s="7">
        <v>6.26</v>
      </c>
    </row>
    <row r="138" spans="1:30" x14ac:dyDescent="0.2">
      <c r="A138" s="19" t="s">
        <v>145</v>
      </c>
      <c r="B138" s="64">
        <f t="shared" si="34"/>
        <v>0.34428571428571431</v>
      </c>
      <c r="C138" s="64">
        <f t="shared" si="35"/>
        <v>0.38285714285714284</v>
      </c>
      <c r="D138" s="64">
        <f t="shared" si="36"/>
        <v>0.38999999999999996</v>
      </c>
      <c r="E138" s="64">
        <f t="shared" si="37"/>
        <v>0.37571428571428567</v>
      </c>
      <c r="F138" s="64">
        <f t="shared" si="38"/>
        <v>0.40571428571428569</v>
      </c>
      <c r="G138" s="64">
        <f t="shared" si="39"/>
        <v>0.38</v>
      </c>
      <c r="H138" s="64" t="str">
        <f t="shared" si="40"/>
        <v>XXX</v>
      </c>
      <c r="I138" s="64">
        <f t="shared" si="41"/>
        <v>0.37857142857142856</v>
      </c>
      <c r="J138" s="64">
        <f t="shared" si="42"/>
        <v>0.41857142857142859</v>
      </c>
      <c r="K138" s="64">
        <f t="shared" si="43"/>
        <v>0.45714285714285713</v>
      </c>
      <c r="L138" s="64">
        <f t="shared" si="44"/>
        <v>0.47714285714285709</v>
      </c>
      <c r="M138" s="9">
        <v>0.60613967462564788</v>
      </c>
      <c r="N138" s="19"/>
      <c r="O138" s="19"/>
      <c r="P138" s="19"/>
      <c r="Q138" s="19"/>
      <c r="S138" s="7" t="s">
        <v>145</v>
      </c>
      <c r="T138" s="7">
        <v>2.41</v>
      </c>
      <c r="U138" s="7">
        <v>2.68</v>
      </c>
      <c r="V138" s="7">
        <v>2.73</v>
      </c>
      <c r="W138" s="7">
        <v>2.63</v>
      </c>
      <c r="X138" s="7">
        <v>2.84</v>
      </c>
      <c r="Y138" s="7">
        <v>2.66</v>
      </c>
      <c r="Z138" s="7" t="s">
        <v>264</v>
      </c>
      <c r="AA138" s="7">
        <v>2.65</v>
      </c>
      <c r="AB138" s="7">
        <v>2.93</v>
      </c>
      <c r="AC138" s="7">
        <v>3.2</v>
      </c>
      <c r="AD138" s="7">
        <v>3.34</v>
      </c>
    </row>
    <row r="139" spans="1:30" x14ac:dyDescent="0.2">
      <c r="A139" s="19" t="s">
        <v>146</v>
      </c>
      <c r="B139" s="64">
        <f t="shared" si="34"/>
        <v>0.36142857142857138</v>
      </c>
      <c r="C139" s="64">
        <f t="shared" si="35"/>
        <v>0.32571428571428568</v>
      </c>
      <c r="D139" s="64">
        <f t="shared" si="36"/>
        <v>0.35000000000000003</v>
      </c>
      <c r="E139" s="64">
        <f t="shared" si="37"/>
        <v>0.33857142857142858</v>
      </c>
      <c r="F139" s="64">
        <f t="shared" si="38"/>
        <v>0.34428571428571431</v>
      </c>
      <c r="G139" s="64">
        <f t="shared" si="39"/>
        <v>0.32428571428571429</v>
      </c>
      <c r="H139" s="64">
        <f t="shared" si="40"/>
        <v>0.32857142857142851</v>
      </c>
      <c r="I139" s="64">
        <f t="shared" si="41"/>
        <v>0.32285714285714279</v>
      </c>
      <c r="J139" s="64">
        <f t="shared" si="42"/>
        <v>0.34428571428571431</v>
      </c>
      <c r="K139" s="64">
        <f t="shared" si="43"/>
        <v>0.38142857142857139</v>
      </c>
      <c r="L139" s="64">
        <f t="shared" si="44"/>
        <v>0.39571428571428569</v>
      </c>
      <c r="M139" s="9">
        <v>0.44923129470578471</v>
      </c>
      <c r="N139" s="19"/>
      <c r="O139" s="19"/>
      <c r="P139" s="19"/>
      <c r="Q139" s="19"/>
      <c r="S139" s="7" t="s">
        <v>146</v>
      </c>
      <c r="T139" s="7">
        <v>2.5299999999999998</v>
      </c>
      <c r="U139" s="7">
        <v>2.2799999999999998</v>
      </c>
      <c r="V139" s="7">
        <v>2.4500000000000002</v>
      </c>
      <c r="W139" s="7">
        <v>2.37</v>
      </c>
      <c r="X139" s="7">
        <v>2.41</v>
      </c>
      <c r="Y139" s="7">
        <v>2.27</v>
      </c>
      <c r="Z139" s="7">
        <v>2.2999999999999998</v>
      </c>
      <c r="AA139" s="7">
        <v>2.2599999999999998</v>
      </c>
      <c r="AB139" s="7">
        <v>2.41</v>
      </c>
      <c r="AC139" s="7">
        <v>2.67</v>
      </c>
      <c r="AD139" s="7">
        <v>2.77</v>
      </c>
    </row>
    <row r="140" spans="1:30" x14ac:dyDescent="0.2">
      <c r="A140" s="19" t="s">
        <v>147</v>
      </c>
      <c r="B140" s="64">
        <f t="shared" si="34"/>
        <v>0.69285714285714273</v>
      </c>
      <c r="C140" s="64">
        <f t="shared" si="35"/>
        <v>0.66714285714285715</v>
      </c>
      <c r="D140" s="64">
        <f t="shared" si="36"/>
        <v>0.65285714285714291</v>
      </c>
      <c r="E140" s="64">
        <f t="shared" si="37"/>
        <v>0.69142857142857139</v>
      </c>
      <c r="F140" s="64">
        <f t="shared" si="38"/>
        <v>0.66428571428571426</v>
      </c>
      <c r="G140" s="64">
        <f t="shared" si="39"/>
        <v>0.66</v>
      </c>
      <c r="H140" s="64">
        <f t="shared" si="40"/>
        <v>0.64714285714285713</v>
      </c>
      <c r="I140" s="64">
        <f t="shared" si="41"/>
        <v>0.65428571428571425</v>
      </c>
      <c r="J140" s="64">
        <f t="shared" si="42"/>
        <v>0.66</v>
      </c>
      <c r="K140" s="64">
        <f t="shared" si="43"/>
        <v>0.62714285714285711</v>
      </c>
      <c r="L140" s="64">
        <f t="shared" si="44"/>
        <v>0.67142857142857137</v>
      </c>
      <c r="M140" s="9">
        <v>0.6783864315064031</v>
      </c>
      <c r="N140" s="19"/>
      <c r="O140" s="19"/>
      <c r="P140" s="19"/>
      <c r="Q140" s="19"/>
      <c r="S140" s="7" t="s">
        <v>147</v>
      </c>
      <c r="T140" s="7">
        <v>4.8499999999999996</v>
      </c>
      <c r="U140" s="7">
        <v>4.67</v>
      </c>
      <c r="V140" s="7">
        <v>4.57</v>
      </c>
      <c r="W140" s="7">
        <v>4.84</v>
      </c>
      <c r="X140" s="7">
        <v>4.6500000000000004</v>
      </c>
      <c r="Y140" s="7">
        <v>4.62</v>
      </c>
      <c r="Z140" s="7">
        <v>4.53</v>
      </c>
      <c r="AA140" s="7">
        <v>4.58</v>
      </c>
      <c r="AB140" s="7">
        <v>4.62</v>
      </c>
      <c r="AC140" s="7">
        <v>4.3899999999999997</v>
      </c>
      <c r="AD140" s="7">
        <v>4.7</v>
      </c>
    </row>
    <row r="141" spans="1:30" x14ac:dyDescent="0.2">
      <c r="A141" s="19" t="s">
        <v>148</v>
      </c>
      <c r="B141" s="64">
        <f t="shared" si="34"/>
        <v>0.25142857142857139</v>
      </c>
      <c r="C141" s="64">
        <f t="shared" si="35"/>
        <v>0.27142857142857141</v>
      </c>
      <c r="D141" s="64">
        <f t="shared" si="36"/>
        <v>0.29142857142857143</v>
      </c>
      <c r="E141" s="64">
        <f t="shared" si="37"/>
        <v>0.25857142857142856</v>
      </c>
      <c r="F141" s="64">
        <f t="shared" si="38"/>
        <v>0.29571428571428565</v>
      </c>
      <c r="G141" s="64">
        <f t="shared" si="39"/>
        <v>0.32428571428571429</v>
      </c>
      <c r="H141" s="64">
        <f t="shared" si="40"/>
        <v>0.31142857142857144</v>
      </c>
      <c r="I141" s="64">
        <f t="shared" si="41"/>
        <v>0.30571428571428572</v>
      </c>
      <c r="J141" s="64" t="str">
        <f t="shared" si="42"/>
        <v>XXX</v>
      </c>
      <c r="K141" s="64" t="str">
        <f t="shared" si="43"/>
        <v>XXX</v>
      </c>
      <c r="L141" s="64" t="str">
        <f t="shared" si="44"/>
        <v>XXX</v>
      </c>
      <c r="M141" s="9"/>
      <c r="N141" s="19"/>
      <c r="O141" s="19"/>
      <c r="P141" s="19"/>
      <c r="Q141" s="19"/>
      <c r="S141" s="7" t="s">
        <v>148</v>
      </c>
      <c r="T141" s="7">
        <v>1.76</v>
      </c>
      <c r="U141" s="7">
        <v>1.9</v>
      </c>
      <c r="V141" s="7">
        <v>2.04</v>
      </c>
      <c r="W141" s="7">
        <v>1.81</v>
      </c>
      <c r="X141" s="7">
        <v>2.0699999999999998</v>
      </c>
      <c r="Y141" s="7">
        <v>2.27</v>
      </c>
      <c r="Z141" s="7">
        <v>2.1800000000000002</v>
      </c>
      <c r="AA141" s="7">
        <v>2.14</v>
      </c>
      <c r="AB141" s="7" t="s">
        <v>264</v>
      </c>
      <c r="AC141" s="7" t="s">
        <v>264</v>
      </c>
      <c r="AD141" s="7" t="s">
        <v>264</v>
      </c>
    </row>
    <row r="142" spans="1:30" x14ac:dyDescent="0.2">
      <c r="A142" s="19" t="s">
        <v>149</v>
      </c>
      <c r="B142" s="64" t="str">
        <f t="shared" si="34"/>
        <v>XXX</v>
      </c>
      <c r="C142" s="64" t="str">
        <f t="shared" si="35"/>
        <v>XXX</v>
      </c>
      <c r="D142" s="64" t="str">
        <f t="shared" si="36"/>
        <v>XXX</v>
      </c>
      <c r="E142" s="64" t="str">
        <f t="shared" si="37"/>
        <v>XXX</v>
      </c>
      <c r="F142" s="64" t="str">
        <f t="shared" si="38"/>
        <v>XXX</v>
      </c>
      <c r="G142" s="64" t="str">
        <f t="shared" si="39"/>
        <v>XXX</v>
      </c>
      <c r="H142" s="64" t="str">
        <f t="shared" si="40"/>
        <v>XXX</v>
      </c>
      <c r="I142" s="64" t="str">
        <f t="shared" si="41"/>
        <v>XXX</v>
      </c>
      <c r="J142" s="64" t="str">
        <f t="shared" si="42"/>
        <v>XXX</v>
      </c>
      <c r="K142" s="64" t="str">
        <f t="shared" si="43"/>
        <v>XXX</v>
      </c>
      <c r="L142" s="64" t="str">
        <f t="shared" si="44"/>
        <v>XXX</v>
      </c>
      <c r="M142" s="9"/>
      <c r="N142" s="19"/>
      <c r="O142" s="19"/>
      <c r="P142" s="19"/>
      <c r="Q142" s="19"/>
    </row>
    <row r="143" spans="1:30" x14ac:dyDescent="0.2">
      <c r="A143" s="19" t="s">
        <v>150</v>
      </c>
      <c r="B143" s="64">
        <f t="shared" si="34"/>
        <v>0.47428571428571425</v>
      </c>
      <c r="C143" s="64">
        <f t="shared" si="35"/>
        <v>0.52142857142857135</v>
      </c>
      <c r="D143" s="64">
        <f t="shared" si="36"/>
        <v>0.58428571428571419</v>
      </c>
      <c r="E143" s="64">
        <f t="shared" si="37"/>
        <v>0.64714285714285713</v>
      </c>
      <c r="F143" s="64">
        <f t="shared" si="38"/>
        <v>0.62285714285714289</v>
      </c>
      <c r="G143" s="64">
        <f t="shared" si="39"/>
        <v>0.61428571428571421</v>
      </c>
      <c r="H143" s="64">
        <f t="shared" si="40"/>
        <v>0.62428571428571422</v>
      </c>
      <c r="I143" s="64">
        <f t="shared" si="41"/>
        <v>0.64428571428571424</v>
      </c>
      <c r="J143" s="64">
        <f t="shared" si="42"/>
        <v>0.63714285714285712</v>
      </c>
      <c r="K143" s="64">
        <f t="shared" si="43"/>
        <v>0.61857142857142855</v>
      </c>
      <c r="L143" s="64">
        <f t="shared" si="44"/>
        <v>0.6171428571428571</v>
      </c>
      <c r="M143" s="9">
        <v>0.58012385290599822</v>
      </c>
      <c r="N143" s="19"/>
      <c r="O143" s="19"/>
      <c r="P143" s="19"/>
      <c r="Q143" s="19"/>
      <c r="S143" s="7" t="s">
        <v>150</v>
      </c>
      <c r="T143" s="7">
        <v>3.32</v>
      </c>
      <c r="U143" s="7">
        <v>3.65</v>
      </c>
      <c r="V143" s="7">
        <v>4.09</v>
      </c>
      <c r="W143" s="7">
        <v>4.53</v>
      </c>
      <c r="X143" s="7">
        <v>4.3600000000000003</v>
      </c>
      <c r="Y143" s="7">
        <v>4.3</v>
      </c>
      <c r="Z143" s="7">
        <v>4.37</v>
      </c>
      <c r="AA143" s="7">
        <v>4.51</v>
      </c>
      <c r="AB143" s="7">
        <v>4.46</v>
      </c>
      <c r="AC143" s="7">
        <v>4.33</v>
      </c>
      <c r="AD143" s="7">
        <v>4.32</v>
      </c>
    </row>
    <row r="144" spans="1:30" x14ac:dyDescent="0.2">
      <c r="A144" s="19" t="s">
        <v>151</v>
      </c>
      <c r="B144" s="64">
        <f t="shared" si="34"/>
        <v>0.64857142857142858</v>
      </c>
      <c r="C144" s="64">
        <f t="shared" si="35"/>
        <v>0.65142857142857136</v>
      </c>
      <c r="D144" s="64">
        <f t="shared" si="36"/>
        <v>0.66</v>
      </c>
      <c r="E144" s="64">
        <f t="shared" si="37"/>
        <v>0.64285714285714279</v>
      </c>
      <c r="F144" s="64">
        <f t="shared" si="38"/>
        <v>0.62285714285714289</v>
      </c>
      <c r="G144" s="64" t="str">
        <f t="shared" si="39"/>
        <v>XXX</v>
      </c>
      <c r="H144" s="64">
        <f t="shared" si="40"/>
        <v>0.55714285714285705</v>
      </c>
      <c r="I144" s="64">
        <f t="shared" si="41"/>
        <v>0.54285714285714282</v>
      </c>
      <c r="J144" s="64">
        <f t="shared" si="42"/>
        <v>0.53285714285714281</v>
      </c>
      <c r="K144" s="64">
        <f t="shared" si="43"/>
        <v>0.53428571428571425</v>
      </c>
      <c r="L144" s="64">
        <f t="shared" si="44"/>
        <v>0.54714285714285715</v>
      </c>
      <c r="M144" s="9">
        <v>0.62744217582344264</v>
      </c>
      <c r="N144" s="19"/>
      <c r="O144" s="19"/>
      <c r="P144" s="19"/>
      <c r="Q144" s="19"/>
      <c r="S144" s="7" t="s">
        <v>151</v>
      </c>
      <c r="T144" s="7">
        <v>4.54</v>
      </c>
      <c r="U144" s="7">
        <v>4.5599999999999996</v>
      </c>
      <c r="V144" s="7">
        <v>4.62</v>
      </c>
      <c r="W144" s="7">
        <v>4.5</v>
      </c>
      <c r="X144" s="7">
        <v>4.3600000000000003</v>
      </c>
      <c r="Y144" s="7" t="s">
        <v>264</v>
      </c>
      <c r="Z144" s="7">
        <v>3.9</v>
      </c>
      <c r="AA144" s="7">
        <v>3.8</v>
      </c>
      <c r="AB144" s="7">
        <v>3.73</v>
      </c>
      <c r="AC144" s="7">
        <v>3.74</v>
      </c>
      <c r="AD144" s="7">
        <v>3.83</v>
      </c>
    </row>
    <row r="145" spans="1:30" x14ac:dyDescent="0.2">
      <c r="A145" s="19" t="s">
        <v>152</v>
      </c>
      <c r="B145" s="64">
        <f t="shared" si="34"/>
        <v>0.52571428571428569</v>
      </c>
      <c r="C145" s="64">
        <f t="shared" si="35"/>
        <v>0.50571428571428567</v>
      </c>
      <c r="D145" s="64">
        <f t="shared" si="36"/>
        <v>0.55999999999999994</v>
      </c>
      <c r="E145" s="64">
        <f t="shared" si="37"/>
        <v>0.60142857142857142</v>
      </c>
      <c r="F145" s="64">
        <f t="shared" si="38"/>
        <v>0.62714285714285711</v>
      </c>
      <c r="G145" s="64">
        <f t="shared" si="39"/>
        <v>0.62571428571428567</v>
      </c>
      <c r="H145" s="64">
        <f t="shared" si="40"/>
        <v>0.63571428571428568</v>
      </c>
      <c r="I145" s="64">
        <f t="shared" si="41"/>
        <v>0.64999999999999991</v>
      </c>
      <c r="J145" s="64">
        <f t="shared" si="42"/>
        <v>0.63285714285714278</v>
      </c>
      <c r="K145" s="64">
        <f t="shared" si="43"/>
        <v>0.63142857142857134</v>
      </c>
      <c r="L145" s="64">
        <f t="shared" si="44"/>
        <v>0.63857142857142846</v>
      </c>
      <c r="M145" s="9">
        <v>0.74270642832615108</v>
      </c>
      <c r="N145" s="19"/>
      <c r="O145" s="19"/>
      <c r="P145" s="19"/>
      <c r="Q145" s="19"/>
      <c r="S145" s="7" t="s">
        <v>195</v>
      </c>
      <c r="T145" s="7">
        <v>3.68</v>
      </c>
      <c r="U145" s="7">
        <v>3.54</v>
      </c>
      <c r="V145" s="7">
        <v>3.92</v>
      </c>
      <c r="W145" s="7">
        <v>4.21</v>
      </c>
      <c r="X145" s="7">
        <v>4.3899999999999997</v>
      </c>
      <c r="Y145" s="7">
        <v>4.38</v>
      </c>
      <c r="Z145" s="7">
        <v>4.45</v>
      </c>
      <c r="AA145" s="7">
        <v>4.55</v>
      </c>
      <c r="AB145" s="7">
        <v>4.43</v>
      </c>
      <c r="AC145" s="7">
        <v>4.42</v>
      </c>
      <c r="AD145" s="7">
        <v>4.47</v>
      </c>
    </row>
    <row r="146" spans="1:30" x14ac:dyDescent="0.2">
      <c r="A146" s="19" t="s">
        <v>153</v>
      </c>
      <c r="B146" s="64">
        <f t="shared" si="34"/>
        <v>0.3457142857142857</v>
      </c>
      <c r="C146" s="64">
        <f t="shared" si="35"/>
        <v>0.33714285714285713</v>
      </c>
      <c r="D146" s="64">
        <f t="shared" si="36"/>
        <v>0.36285714285714282</v>
      </c>
      <c r="E146" s="64">
        <f t="shared" si="37"/>
        <v>0.3428571428571428</v>
      </c>
      <c r="F146" s="64">
        <f t="shared" si="38"/>
        <v>0.35571428571428571</v>
      </c>
      <c r="G146" s="64">
        <f t="shared" si="39"/>
        <v>0.32428571428571429</v>
      </c>
      <c r="H146" s="64">
        <f t="shared" si="40"/>
        <v>0.33</v>
      </c>
      <c r="I146" s="64">
        <f t="shared" si="41"/>
        <v>0.32571428571428568</v>
      </c>
      <c r="J146" s="64">
        <f t="shared" si="42"/>
        <v>0.33857142857142858</v>
      </c>
      <c r="K146" s="64">
        <f t="shared" si="43"/>
        <v>0.34714285714285714</v>
      </c>
      <c r="L146" s="64">
        <f t="shared" si="44"/>
        <v>0.35571428571428571</v>
      </c>
      <c r="M146" s="9">
        <v>0.47880916625993253</v>
      </c>
      <c r="N146" s="19"/>
      <c r="O146" s="19"/>
      <c r="P146" s="19"/>
      <c r="Q146" s="19"/>
      <c r="S146" s="7" t="s">
        <v>153</v>
      </c>
      <c r="T146" s="7">
        <v>2.42</v>
      </c>
      <c r="U146" s="7">
        <v>2.36</v>
      </c>
      <c r="V146" s="7">
        <v>2.54</v>
      </c>
      <c r="W146" s="7">
        <v>2.4</v>
      </c>
      <c r="X146" s="7">
        <v>2.4900000000000002</v>
      </c>
      <c r="Y146" s="7">
        <v>2.27</v>
      </c>
      <c r="Z146" s="7">
        <v>2.31</v>
      </c>
      <c r="AA146" s="7">
        <v>2.2799999999999998</v>
      </c>
      <c r="AB146" s="7">
        <v>2.37</v>
      </c>
      <c r="AC146" s="7">
        <v>2.4300000000000002</v>
      </c>
      <c r="AD146" s="7">
        <v>2.4900000000000002</v>
      </c>
    </row>
    <row r="147" spans="1:30" x14ac:dyDescent="0.2">
      <c r="A147" s="19" t="s">
        <v>154</v>
      </c>
      <c r="B147" s="64">
        <f t="shared" si="34"/>
        <v>0.44142857142857139</v>
      </c>
      <c r="C147" s="64">
        <f t="shared" si="35"/>
        <v>0.44714285714285712</v>
      </c>
      <c r="D147" s="64">
        <f t="shared" si="36"/>
        <v>0.48428571428571426</v>
      </c>
      <c r="E147" s="64">
        <f t="shared" si="37"/>
        <v>0.54714285714285715</v>
      </c>
      <c r="F147" s="64">
        <f t="shared" si="38"/>
        <v>0.55285714285714282</v>
      </c>
      <c r="G147" s="64">
        <f t="shared" si="39"/>
        <v>0.58571428571428563</v>
      </c>
      <c r="H147" s="64">
        <f t="shared" si="40"/>
        <v>0.58142857142857141</v>
      </c>
      <c r="I147" s="64">
        <f t="shared" si="41"/>
        <v>0.59428571428571431</v>
      </c>
      <c r="J147" s="64">
        <f t="shared" si="42"/>
        <v>0.58142857142857141</v>
      </c>
      <c r="K147" s="64">
        <f t="shared" si="43"/>
        <v>0.56142857142857139</v>
      </c>
      <c r="L147" s="64">
        <f t="shared" si="44"/>
        <v>0.56428571428571428</v>
      </c>
      <c r="M147" s="9">
        <v>0.70336134468346856</v>
      </c>
      <c r="N147" s="19"/>
      <c r="O147" s="19"/>
      <c r="P147" s="19"/>
      <c r="Q147" s="19"/>
      <c r="S147" s="7" t="s">
        <v>154</v>
      </c>
      <c r="T147" s="7">
        <v>3.09</v>
      </c>
      <c r="U147" s="7">
        <v>3.13</v>
      </c>
      <c r="V147" s="7">
        <v>3.39</v>
      </c>
      <c r="W147" s="7">
        <v>3.83</v>
      </c>
      <c r="X147" s="7">
        <v>3.87</v>
      </c>
      <c r="Y147" s="7">
        <v>4.0999999999999996</v>
      </c>
      <c r="Z147" s="7">
        <v>4.07</v>
      </c>
      <c r="AA147" s="7">
        <v>4.16</v>
      </c>
      <c r="AB147" s="7">
        <v>4.07</v>
      </c>
      <c r="AC147" s="7">
        <v>3.93</v>
      </c>
      <c r="AD147" s="7">
        <v>3.95</v>
      </c>
    </row>
    <row r="148" spans="1:30" x14ac:dyDescent="0.2">
      <c r="A148" s="19" t="s">
        <v>155</v>
      </c>
      <c r="B148" s="64">
        <f t="shared" si="34"/>
        <v>0.79</v>
      </c>
      <c r="C148" s="64">
        <f t="shared" si="35"/>
        <v>0.8085714285714285</v>
      </c>
      <c r="D148" s="64">
        <f t="shared" si="36"/>
        <v>0.85428571428571431</v>
      </c>
      <c r="E148" s="64">
        <f t="shared" si="37"/>
        <v>0.89428571428571424</v>
      </c>
      <c r="F148" s="64">
        <f t="shared" si="38"/>
        <v>0.85285714285714276</v>
      </c>
      <c r="G148" s="64">
        <f t="shared" si="39"/>
        <v>0.87428571428571422</v>
      </c>
      <c r="H148" s="64">
        <f t="shared" si="40"/>
        <v>0.88571428571428568</v>
      </c>
      <c r="I148" s="64">
        <f t="shared" si="41"/>
        <v>0.89999999999999991</v>
      </c>
      <c r="J148" s="64">
        <f t="shared" si="42"/>
        <v>0.89999999999999991</v>
      </c>
      <c r="K148" s="64">
        <f t="shared" si="43"/>
        <v>0.90142857142857136</v>
      </c>
      <c r="L148" s="64">
        <f t="shared" si="44"/>
        <v>0.89428571428571424</v>
      </c>
      <c r="M148" s="9">
        <v>0.8848554173222215</v>
      </c>
      <c r="N148" s="19"/>
      <c r="O148" s="19"/>
      <c r="P148" s="19"/>
      <c r="Q148" s="19"/>
      <c r="S148" s="7" t="s">
        <v>155</v>
      </c>
      <c r="T148" s="7">
        <v>5.53</v>
      </c>
      <c r="U148" s="7">
        <v>5.66</v>
      </c>
      <c r="V148" s="7">
        <v>5.98</v>
      </c>
      <c r="W148" s="7">
        <v>6.26</v>
      </c>
      <c r="X148" s="7">
        <v>5.97</v>
      </c>
      <c r="Y148" s="7">
        <v>6.12</v>
      </c>
      <c r="Z148" s="7">
        <v>6.2</v>
      </c>
      <c r="AA148" s="7">
        <v>6.3</v>
      </c>
      <c r="AB148" s="7">
        <v>6.3</v>
      </c>
      <c r="AC148" s="7">
        <v>6.31</v>
      </c>
      <c r="AD148" s="7">
        <v>6.26</v>
      </c>
    </row>
    <row r="149" spans="1:30" x14ac:dyDescent="0.2">
      <c r="A149" s="19" t="s">
        <v>156</v>
      </c>
      <c r="B149" s="64">
        <f t="shared" ref="B149:B156" si="45">IF(ISNUMBER(T149),((T149)*(1/7)),"XXX")</f>
        <v>0.81571428571428561</v>
      </c>
      <c r="C149" s="64">
        <f t="shared" ref="C149:C156" si="46">IF(ISNUMBER(U149),((U149)*(1/7)),"XXX")</f>
        <v>0.78857142857142848</v>
      </c>
      <c r="D149" s="64">
        <f t="shared" ref="D149:D156" si="47">IF(ISNUMBER(V149),((V149)*(1/7)),"XXX")</f>
        <v>0.77571428571428558</v>
      </c>
      <c r="E149" s="64">
        <f t="shared" ref="E149:E156" si="48">IF(ISNUMBER(W149),((W149)*(1/7)),"XXX")</f>
        <v>0.84</v>
      </c>
      <c r="F149" s="64">
        <f t="shared" ref="F149:F156" si="49">IF(ISNUMBER(X149),((X149)*(1/7)),"XXX")</f>
        <v>0.86999999999999988</v>
      </c>
      <c r="G149" s="64">
        <f t="shared" ref="G149:G156" si="50">IF(ISNUMBER(Y149),((Y149)*(1/7)),"XXX")</f>
        <v>0.88857142857142846</v>
      </c>
      <c r="H149" s="64">
        <f t="shared" ref="H149:H156" si="51">IF(ISNUMBER(Z149),((Z149)*(1/7)),"XXX")</f>
        <v>0.87428571428571422</v>
      </c>
      <c r="I149" s="64">
        <f t="shared" ref="I149:I156" si="52">IF(ISNUMBER(AA149),((AA149)*(1/7)),"XXX")</f>
        <v>0.85857142857142854</v>
      </c>
      <c r="J149" s="64">
        <f t="shared" ref="J149:J156" si="53">IF(ISNUMBER(AB149),((AB149)*(1/7)),"XXX")</f>
        <v>0.86142857142857143</v>
      </c>
      <c r="K149" s="64">
        <f t="shared" ref="K149:K156" si="54">IF(ISNUMBER(AC149),((AC149)*(1/7)),"XXX")</f>
        <v>0.86285714285714277</v>
      </c>
      <c r="L149" s="64">
        <f t="shared" ref="L149:L156" si="55">IF(ISNUMBER(AD149),((AD149)*(1/7)),"XXX")</f>
        <v>0.85142857142857142</v>
      </c>
      <c r="M149" s="9">
        <v>0.8888697761088542</v>
      </c>
      <c r="N149" s="19"/>
      <c r="O149" s="19"/>
      <c r="P149" s="19"/>
      <c r="Q149" s="19"/>
      <c r="S149" s="7" t="s">
        <v>156</v>
      </c>
      <c r="T149" s="7">
        <v>5.71</v>
      </c>
      <c r="U149" s="7">
        <v>5.52</v>
      </c>
      <c r="V149" s="7">
        <v>5.43</v>
      </c>
      <c r="W149" s="7">
        <v>5.88</v>
      </c>
      <c r="X149" s="7">
        <v>6.09</v>
      </c>
      <c r="Y149" s="7">
        <v>6.22</v>
      </c>
      <c r="Z149" s="7">
        <v>6.12</v>
      </c>
      <c r="AA149" s="7">
        <v>6.01</v>
      </c>
      <c r="AB149" s="7">
        <v>6.03</v>
      </c>
      <c r="AC149" s="7">
        <v>6.04</v>
      </c>
      <c r="AD149" s="7">
        <v>5.96</v>
      </c>
    </row>
    <row r="150" spans="1:30" x14ac:dyDescent="0.2">
      <c r="A150" s="19" t="s">
        <v>157</v>
      </c>
      <c r="B150" s="64">
        <f t="shared" si="45"/>
        <v>0.87142857142857133</v>
      </c>
      <c r="C150" s="64">
        <f t="shared" si="46"/>
        <v>0.87142857142857133</v>
      </c>
      <c r="D150" s="64">
        <f t="shared" si="47"/>
        <v>0.84571428571428564</v>
      </c>
      <c r="E150" s="64">
        <f t="shared" si="48"/>
        <v>0.80714285714285716</v>
      </c>
      <c r="F150" s="64">
        <f t="shared" si="49"/>
        <v>0.81142857142857139</v>
      </c>
      <c r="G150" s="64">
        <f t="shared" si="50"/>
        <v>0.82999999999999985</v>
      </c>
      <c r="H150" s="64">
        <f t="shared" si="51"/>
        <v>0.82428571428571418</v>
      </c>
      <c r="I150" s="64">
        <f t="shared" si="52"/>
        <v>0.83142857142857141</v>
      </c>
      <c r="J150" s="64">
        <f t="shared" si="53"/>
        <v>0.83857142857142852</v>
      </c>
      <c r="K150" s="64">
        <f t="shared" si="54"/>
        <v>0.84857142857142853</v>
      </c>
      <c r="L150" s="64">
        <f t="shared" si="55"/>
        <v>0.85857142857142854</v>
      </c>
      <c r="M150" s="9">
        <v>0.87899206231484373</v>
      </c>
      <c r="N150" s="19"/>
      <c r="O150" s="19"/>
      <c r="P150" s="19"/>
      <c r="Q150" s="19"/>
      <c r="S150" s="7" t="s">
        <v>157</v>
      </c>
      <c r="T150" s="7">
        <v>6.1</v>
      </c>
      <c r="U150" s="7">
        <v>6.1</v>
      </c>
      <c r="V150" s="7">
        <v>5.92</v>
      </c>
      <c r="W150" s="7">
        <v>5.65</v>
      </c>
      <c r="X150" s="7">
        <v>5.68</v>
      </c>
      <c r="Y150" s="7">
        <v>5.81</v>
      </c>
      <c r="Z150" s="7">
        <v>5.77</v>
      </c>
      <c r="AA150" s="7">
        <v>5.82</v>
      </c>
      <c r="AB150" s="7">
        <v>5.87</v>
      </c>
      <c r="AC150" s="7">
        <v>5.94</v>
      </c>
      <c r="AD150" s="7">
        <v>6.01</v>
      </c>
    </row>
    <row r="151" spans="1:30" x14ac:dyDescent="0.2">
      <c r="A151" s="19" t="s">
        <v>158</v>
      </c>
      <c r="B151" s="64">
        <f t="shared" si="45"/>
        <v>0.5</v>
      </c>
      <c r="C151" s="64">
        <f t="shared" si="46"/>
        <v>0.5</v>
      </c>
      <c r="D151" s="64">
        <f t="shared" si="47"/>
        <v>0.55142857142857138</v>
      </c>
      <c r="E151" s="64">
        <f t="shared" si="48"/>
        <v>0.61285714285714288</v>
      </c>
      <c r="F151" s="64">
        <f t="shared" si="49"/>
        <v>0.63714285714285712</v>
      </c>
      <c r="G151" s="64">
        <f t="shared" si="50"/>
        <v>0.62857142857142856</v>
      </c>
      <c r="H151" s="64">
        <f t="shared" si="51"/>
        <v>0.61571428571428566</v>
      </c>
      <c r="I151" s="64">
        <f t="shared" si="52"/>
        <v>0.63857142857142846</v>
      </c>
      <c r="J151" s="64">
        <f t="shared" si="53"/>
        <v>0.63428571428571434</v>
      </c>
      <c r="K151" s="64">
        <f t="shared" si="54"/>
        <v>0.64571428571428557</v>
      </c>
      <c r="L151" s="64">
        <f t="shared" si="55"/>
        <v>0.6657142857142857</v>
      </c>
      <c r="M151" s="9">
        <v>0.68674486012726488</v>
      </c>
      <c r="N151" s="19"/>
      <c r="O151" s="19"/>
      <c r="P151" s="19"/>
      <c r="Q151" s="19"/>
      <c r="S151" s="7" t="s">
        <v>158</v>
      </c>
      <c r="T151" s="7">
        <v>3.5</v>
      </c>
      <c r="U151" s="7">
        <v>3.5</v>
      </c>
      <c r="V151" s="7">
        <v>3.86</v>
      </c>
      <c r="W151" s="7">
        <v>4.29</v>
      </c>
      <c r="X151" s="7">
        <v>4.46</v>
      </c>
      <c r="Y151" s="7">
        <v>4.4000000000000004</v>
      </c>
      <c r="Z151" s="7">
        <v>4.3099999999999996</v>
      </c>
      <c r="AA151" s="7">
        <v>4.47</v>
      </c>
      <c r="AB151" s="7">
        <v>4.4400000000000004</v>
      </c>
      <c r="AC151" s="7">
        <v>4.5199999999999996</v>
      </c>
      <c r="AD151" s="7">
        <v>4.66</v>
      </c>
    </row>
    <row r="152" spans="1:30" x14ac:dyDescent="0.2">
      <c r="A152" s="19" t="s">
        <v>159</v>
      </c>
      <c r="B152" s="64" t="str">
        <f t="shared" si="45"/>
        <v>XXX</v>
      </c>
      <c r="C152" s="64" t="str">
        <f t="shared" si="46"/>
        <v>XXX</v>
      </c>
      <c r="D152" s="64" t="str">
        <f t="shared" si="47"/>
        <v>XXX</v>
      </c>
      <c r="E152" s="64" t="str">
        <f t="shared" si="48"/>
        <v>XXX</v>
      </c>
      <c r="F152" s="64" t="str">
        <f t="shared" si="49"/>
        <v>XXX</v>
      </c>
      <c r="G152" s="64" t="str">
        <f t="shared" si="50"/>
        <v>XXX</v>
      </c>
      <c r="H152" s="64" t="str">
        <f t="shared" si="51"/>
        <v>XXX</v>
      </c>
      <c r="I152" s="64" t="str">
        <f t="shared" si="52"/>
        <v>XXX</v>
      </c>
      <c r="J152" s="64" t="str">
        <f t="shared" si="53"/>
        <v>XXX</v>
      </c>
      <c r="K152" s="64" t="str">
        <f t="shared" si="54"/>
        <v>XXX</v>
      </c>
      <c r="L152" s="64" t="str">
        <f t="shared" si="55"/>
        <v>XXX</v>
      </c>
      <c r="M152" s="9"/>
      <c r="N152" s="19"/>
      <c r="O152" s="19"/>
      <c r="P152" s="19"/>
      <c r="Q152" s="19"/>
    </row>
    <row r="153" spans="1:30" x14ac:dyDescent="0.2">
      <c r="A153" s="19" t="s">
        <v>160</v>
      </c>
      <c r="B153" s="64">
        <f t="shared" si="45"/>
        <v>0.39999999999999997</v>
      </c>
      <c r="C153" s="64">
        <f t="shared" si="46"/>
        <v>0.40857142857142853</v>
      </c>
      <c r="D153" s="64">
        <f t="shared" si="47"/>
        <v>0.42857142857142855</v>
      </c>
      <c r="E153" s="64">
        <f t="shared" si="48"/>
        <v>0.50857142857142856</v>
      </c>
      <c r="F153" s="64">
        <f t="shared" si="49"/>
        <v>0.51285714285714279</v>
      </c>
      <c r="G153" s="64">
        <f t="shared" si="50"/>
        <v>0.47714285714285709</v>
      </c>
      <c r="H153" s="64">
        <f t="shared" si="51"/>
        <v>0.52714285714285714</v>
      </c>
      <c r="I153" s="64">
        <f t="shared" si="52"/>
        <v>0.53428571428571425</v>
      </c>
      <c r="J153" s="64">
        <f t="shared" si="53"/>
        <v>0.54857142857142849</v>
      </c>
      <c r="K153" s="64">
        <f t="shared" si="54"/>
        <v>0.55428571428571427</v>
      </c>
      <c r="L153" s="64">
        <f t="shared" si="55"/>
        <v>0.55714285714285705</v>
      </c>
      <c r="M153" s="9">
        <v>0.65924669563885518</v>
      </c>
      <c r="N153" s="19"/>
      <c r="O153" s="19"/>
      <c r="P153" s="19"/>
      <c r="Q153" s="19"/>
      <c r="S153" s="7" t="s">
        <v>160</v>
      </c>
      <c r="T153" s="7">
        <v>2.8</v>
      </c>
      <c r="U153" s="7">
        <v>2.86</v>
      </c>
      <c r="V153" s="7">
        <v>3</v>
      </c>
      <c r="W153" s="7">
        <v>3.56</v>
      </c>
      <c r="X153" s="7">
        <v>3.59</v>
      </c>
      <c r="Y153" s="7">
        <v>3.34</v>
      </c>
      <c r="Z153" s="7">
        <v>3.69</v>
      </c>
      <c r="AA153" s="7">
        <v>3.74</v>
      </c>
      <c r="AB153" s="7">
        <v>3.84</v>
      </c>
      <c r="AC153" s="7">
        <v>3.88</v>
      </c>
      <c r="AD153" s="7">
        <v>3.9</v>
      </c>
    </row>
    <row r="154" spans="1:30" x14ac:dyDescent="0.2">
      <c r="A154" s="19" t="s">
        <v>196</v>
      </c>
      <c r="B154" s="64" t="str">
        <f t="shared" si="45"/>
        <v>XXX</v>
      </c>
      <c r="C154" s="64" t="str">
        <f t="shared" si="46"/>
        <v>XXX</v>
      </c>
      <c r="D154" s="64" t="str">
        <f t="shared" si="47"/>
        <v>XXX</v>
      </c>
      <c r="E154" s="64" t="str">
        <f t="shared" si="48"/>
        <v>XXX</v>
      </c>
      <c r="F154" s="64">
        <f t="shared" si="49"/>
        <v>0.32285714285714279</v>
      </c>
      <c r="G154" s="64">
        <f t="shared" si="50"/>
        <v>0.28714285714285709</v>
      </c>
      <c r="H154" s="64">
        <f t="shared" si="51"/>
        <v>0.27714285714285714</v>
      </c>
      <c r="I154" s="64">
        <f t="shared" si="52"/>
        <v>0.27142857142857141</v>
      </c>
      <c r="J154" s="64" t="str">
        <f t="shared" si="53"/>
        <v>XXX</v>
      </c>
      <c r="K154" s="64">
        <f t="shared" si="54"/>
        <v>0.25571428571428573</v>
      </c>
      <c r="L154" s="64">
        <f t="shared" si="55"/>
        <v>0.2614285714285714</v>
      </c>
      <c r="M154" s="9">
        <v>0.33854147103846094</v>
      </c>
      <c r="N154" s="19"/>
      <c r="O154" s="19"/>
      <c r="P154" s="19"/>
      <c r="Q154" s="19"/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2.2599999999999998</v>
      </c>
      <c r="Y154" s="7">
        <v>2.0099999999999998</v>
      </c>
      <c r="Z154" s="7">
        <v>1.94</v>
      </c>
      <c r="AA154" s="7">
        <v>1.9</v>
      </c>
      <c r="AB154" s="7" t="s">
        <v>264</v>
      </c>
      <c r="AC154" s="7">
        <v>1.79</v>
      </c>
      <c r="AD154" s="7">
        <v>1.83</v>
      </c>
    </row>
    <row r="155" spans="1:30" x14ac:dyDescent="0.2">
      <c r="A155" s="19" t="s">
        <v>162</v>
      </c>
      <c r="B155" s="64">
        <f t="shared" si="45"/>
        <v>0.33</v>
      </c>
      <c r="C155" s="64">
        <f t="shared" si="46"/>
        <v>0.33571428571428569</v>
      </c>
      <c r="D155" s="64">
        <f t="shared" si="47"/>
        <v>0.37571428571428567</v>
      </c>
      <c r="E155" s="64">
        <f t="shared" si="48"/>
        <v>0.36999999999999994</v>
      </c>
      <c r="F155" s="64">
        <f t="shared" si="49"/>
        <v>0.39714285714285708</v>
      </c>
      <c r="G155" s="64">
        <f t="shared" si="50"/>
        <v>0.40714285714285714</v>
      </c>
      <c r="H155" s="64">
        <f t="shared" si="51"/>
        <v>0.39428571428571424</v>
      </c>
      <c r="I155" s="64">
        <f t="shared" si="52"/>
        <v>0.38142857142857139</v>
      </c>
      <c r="J155" s="64">
        <f t="shared" si="53"/>
        <v>0.37571428571428567</v>
      </c>
      <c r="K155" s="64">
        <f t="shared" si="54"/>
        <v>0.34857142857142853</v>
      </c>
      <c r="L155" s="64">
        <f t="shared" si="55"/>
        <v>0.34857142857142853</v>
      </c>
      <c r="M155" s="9">
        <v>0.43273651944918001</v>
      </c>
      <c r="N155" s="19"/>
      <c r="O155" s="19"/>
      <c r="P155" s="19"/>
      <c r="Q155" s="19"/>
      <c r="S155" s="7" t="s">
        <v>162</v>
      </c>
      <c r="T155" s="7">
        <v>2.31</v>
      </c>
      <c r="U155" s="7">
        <v>2.35</v>
      </c>
      <c r="V155" s="7">
        <v>2.63</v>
      </c>
      <c r="W155" s="7">
        <v>2.59</v>
      </c>
      <c r="X155" s="7">
        <v>2.78</v>
      </c>
      <c r="Y155" s="7">
        <v>2.85</v>
      </c>
      <c r="Z155" s="7">
        <v>2.76</v>
      </c>
      <c r="AA155" s="7">
        <v>2.67</v>
      </c>
      <c r="AB155" s="7">
        <v>2.63</v>
      </c>
      <c r="AC155" s="7">
        <v>2.44</v>
      </c>
      <c r="AD155" s="7">
        <v>2.44</v>
      </c>
    </row>
    <row r="156" spans="1:30" x14ac:dyDescent="0.2">
      <c r="A156" s="19" t="s">
        <v>163</v>
      </c>
      <c r="B156" s="64">
        <f t="shared" si="45"/>
        <v>0.40571428571428569</v>
      </c>
      <c r="C156" s="64">
        <f t="shared" si="46"/>
        <v>0.41428571428571426</v>
      </c>
      <c r="D156" s="64">
        <f t="shared" si="47"/>
        <v>0.41285714285714287</v>
      </c>
      <c r="E156" s="64">
        <f t="shared" si="48"/>
        <v>0.33714285714285713</v>
      </c>
      <c r="F156" s="64">
        <f t="shared" si="49"/>
        <v>0.35571428571428571</v>
      </c>
      <c r="G156" s="64">
        <f t="shared" si="50"/>
        <v>0.3428571428571428</v>
      </c>
      <c r="H156" s="64">
        <f t="shared" si="51"/>
        <v>0.36999999999999994</v>
      </c>
      <c r="I156" s="64">
        <f t="shared" si="52"/>
        <v>0.36285714285714282</v>
      </c>
      <c r="J156" s="64">
        <f t="shared" si="53"/>
        <v>0.33571428571428569</v>
      </c>
      <c r="K156" s="64">
        <f t="shared" si="54"/>
        <v>0.3571428571428571</v>
      </c>
      <c r="L156" s="64">
        <f t="shared" si="55"/>
        <v>0.38</v>
      </c>
      <c r="M156" s="9">
        <v>0.39766565463650266</v>
      </c>
      <c r="N156" s="19"/>
      <c r="O156" s="19"/>
      <c r="P156" s="19"/>
      <c r="Q156" s="19"/>
      <c r="S156" s="7" t="s">
        <v>163</v>
      </c>
      <c r="T156" s="7">
        <v>2.84</v>
      </c>
      <c r="U156" s="7">
        <v>2.9</v>
      </c>
      <c r="V156" s="7">
        <v>2.89</v>
      </c>
      <c r="W156" s="7">
        <v>2.36</v>
      </c>
      <c r="X156" s="7">
        <v>2.4900000000000002</v>
      </c>
      <c r="Y156" s="7">
        <v>2.4</v>
      </c>
      <c r="Z156" s="7">
        <v>2.59</v>
      </c>
      <c r="AA156" s="7">
        <v>2.54</v>
      </c>
      <c r="AB156" s="7">
        <v>2.35</v>
      </c>
      <c r="AC156" s="7">
        <v>2.5</v>
      </c>
      <c r="AD156" s="7">
        <v>2.66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"/>
  <sheetViews>
    <sheetView workbookViewId="0">
      <selection activeCell="I26" sqref="I26"/>
    </sheetView>
  </sheetViews>
  <sheetFormatPr baseColWidth="10" defaultRowHeight="12.75" x14ac:dyDescent="0.2"/>
  <cols>
    <col min="1" max="1" width="25.5703125" customWidth="1"/>
  </cols>
  <sheetData>
    <row r="1" spans="1:8" ht="15" x14ac:dyDescent="0.2">
      <c r="A1" s="16" t="s">
        <v>187</v>
      </c>
      <c r="B1" s="87" t="s">
        <v>295</v>
      </c>
      <c r="C1" s="17" t="s">
        <v>297</v>
      </c>
      <c r="D1" s="17" t="s">
        <v>299</v>
      </c>
      <c r="E1" s="17" t="s">
        <v>301</v>
      </c>
      <c r="F1" s="17" t="s">
        <v>303</v>
      </c>
      <c r="G1" s="17" t="s">
        <v>337</v>
      </c>
      <c r="H1" s="17" t="s">
        <v>338</v>
      </c>
    </row>
    <row r="2" spans="1:8" ht="15" x14ac:dyDescent="0.2">
      <c r="A2" s="16" t="s">
        <v>12</v>
      </c>
      <c r="B2" s="7">
        <v>1.576E-2</v>
      </c>
      <c r="C2" s="7">
        <v>3.2779999999999997E-2</v>
      </c>
      <c r="D2" s="7">
        <v>5.731E-2</v>
      </c>
      <c r="E2" s="7">
        <v>0.14721999999999999</v>
      </c>
      <c r="F2" s="7">
        <v>0.10657999999999999</v>
      </c>
      <c r="G2" s="7">
        <v>0.1762</v>
      </c>
      <c r="H2" s="7">
        <v>0.1867</v>
      </c>
    </row>
    <row r="3" spans="1:8" ht="15" x14ac:dyDescent="0.2">
      <c r="A3" s="16" t="s">
        <v>13</v>
      </c>
      <c r="B3" s="7">
        <v>0.12508</v>
      </c>
      <c r="C3" s="7">
        <v>0.16292999999999999</v>
      </c>
      <c r="D3" s="7">
        <v>0.33701999999999999</v>
      </c>
      <c r="E3" s="7">
        <v>0.3548</v>
      </c>
      <c r="F3" s="7">
        <v>0.35296</v>
      </c>
      <c r="G3" s="7">
        <v>0.57850000000000001</v>
      </c>
      <c r="H3" s="7">
        <v>0.60370000000000001</v>
      </c>
    </row>
    <row r="4" spans="1:8" ht="15" x14ac:dyDescent="0.2">
      <c r="A4" s="16" t="s">
        <v>14</v>
      </c>
      <c r="B4" s="7">
        <v>0.12298000000000001</v>
      </c>
      <c r="C4" s="7">
        <v>0.12481</v>
      </c>
      <c r="D4" s="31">
        <v>0.18115999999999999</v>
      </c>
      <c r="E4" s="7">
        <v>0.19885</v>
      </c>
      <c r="F4" s="7">
        <v>0.19336</v>
      </c>
      <c r="G4" s="7">
        <v>0.57869999999999999</v>
      </c>
      <c r="H4" s="7">
        <v>0.61329999999999996</v>
      </c>
    </row>
    <row r="5" spans="1:8" ht="15" x14ac:dyDescent="0.2">
      <c r="A5" s="16" t="s">
        <v>15</v>
      </c>
      <c r="B5" s="7">
        <v>2.2380000000000001E-2</v>
      </c>
      <c r="C5" s="7">
        <v>4.5069999999999999E-2</v>
      </c>
      <c r="D5" s="31">
        <v>8.9190000000000005E-2</v>
      </c>
      <c r="E5" s="7">
        <v>9.7780000000000006E-2</v>
      </c>
      <c r="F5" s="7">
        <v>0.14409</v>
      </c>
      <c r="G5" s="7">
        <v>0.13639999999999999</v>
      </c>
      <c r="H5" s="7">
        <v>0.20039999999999999</v>
      </c>
    </row>
    <row r="6" spans="1:8" ht="15" x14ac:dyDescent="0.2">
      <c r="A6" s="16" t="s">
        <v>16</v>
      </c>
      <c r="B6" s="7">
        <v>0.24843999999999999</v>
      </c>
      <c r="C6" s="7">
        <v>0.28116000000000002</v>
      </c>
      <c r="D6" s="31">
        <v>0.43517</v>
      </c>
      <c r="E6" s="7">
        <v>0.48347000000000001</v>
      </c>
      <c r="F6" s="7">
        <v>0.50305999999999995</v>
      </c>
      <c r="G6" s="7">
        <v>0.72650000000000003</v>
      </c>
      <c r="H6" s="7">
        <v>0.73319999999999996</v>
      </c>
    </row>
    <row r="7" spans="1:8" ht="15" x14ac:dyDescent="0.2">
      <c r="A7" s="16" t="s">
        <v>17</v>
      </c>
      <c r="B7" s="7">
        <v>8.9389999999999997E-2</v>
      </c>
      <c r="C7" s="7">
        <v>0.128</v>
      </c>
      <c r="D7" s="31">
        <v>0.32167000000000001</v>
      </c>
      <c r="E7" s="7">
        <v>0.38890000000000002</v>
      </c>
      <c r="F7" s="7">
        <v>0.39224999999999999</v>
      </c>
      <c r="G7" s="7">
        <v>0.65359999999999996</v>
      </c>
      <c r="H7" s="7">
        <v>0.6925</v>
      </c>
    </row>
    <row r="8" spans="1:8" ht="15" x14ac:dyDescent="0.2">
      <c r="A8" s="16" t="s">
        <v>18</v>
      </c>
      <c r="B8" s="7">
        <v>0.68838999999999995</v>
      </c>
      <c r="C8" s="7">
        <v>0.60104999999999997</v>
      </c>
      <c r="D8" s="31">
        <v>0.65427000000000002</v>
      </c>
      <c r="E8" s="7">
        <v>0.80405000000000004</v>
      </c>
      <c r="F8" s="7">
        <v>0.76458999999999999</v>
      </c>
      <c r="G8" s="7">
        <v>0.88249999999999995</v>
      </c>
      <c r="H8" s="7">
        <v>0.88360000000000005</v>
      </c>
    </row>
    <row r="9" spans="1:8" ht="15" x14ac:dyDescent="0.2">
      <c r="A9" s="16" t="s">
        <v>19</v>
      </c>
      <c r="B9" s="7">
        <v>0.59894000000000003</v>
      </c>
      <c r="C9" s="7">
        <v>0.57362000000000002</v>
      </c>
      <c r="D9" s="31">
        <v>0.69769000000000003</v>
      </c>
      <c r="E9" s="7">
        <v>0.75971999999999995</v>
      </c>
      <c r="F9" s="7">
        <v>0.70981000000000005</v>
      </c>
      <c r="G9" s="7">
        <v>0.82399999999999995</v>
      </c>
      <c r="H9" s="7">
        <v>0.85050000000000003</v>
      </c>
    </row>
    <row r="10" spans="1:8" ht="15" x14ac:dyDescent="0.2">
      <c r="A10" s="16" t="s">
        <v>20</v>
      </c>
      <c r="B10" s="7">
        <v>0.1077</v>
      </c>
      <c r="C10" s="7">
        <v>0.13292000000000001</v>
      </c>
      <c r="D10" s="31">
        <v>0.30326999999999998</v>
      </c>
      <c r="E10" s="7">
        <v>0.46049000000000001</v>
      </c>
      <c r="F10" s="7">
        <v>0.48525000000000001</v>
      </c>
      <c r="G10" s="7">
        <v>0.65280000000000005</v>
      </c>
      <c r="H10" s="7">
        <v>0.67610000000000003</v>
      </c>
    </row>
    <row r="11" spans="1:8" ht="15" x14ac:dyDescent="0.2">
      <c r="A11" s="16" t="s">
        <v>21</v>
      </c>
      <c r="B11" s="7">
        <v>0.33460000000000001</v>
      </c>
      <c r="C11" s="7">
        <v>0.58550999999999997</v>
      </c>
      <c r="D11" s="31">
        <v>0.41829</v>
      </c>
      <c r="E11" s="7">
        <v>0.70550000000000002</v>
      </c>
      <c r="F11" s="7">
        <v>0.7762</v>
      </c>
      <c r="G11" s="7">
        <v>0.83189999999999997</v>
      </c>
      <c r="H11" s="7">
        <v>0.74439999999999995</v>
      </c>
    </row>
    <row r="12" spans="1:8" ht="15" x14ac:dyDescent="0.2">
      <c r="A12" s="16" t="s">
        <v>22</v>
      </c>
      <c r="B12" s="7">
        <v>2.4580000000000001E-2</v>
      </c>
      <c r="C12" s="7">
        <v>3.3000000000000002E-2</v>
      </c>
      <c r="D12" s="31">
        <v>6.411E-2</v>
      </c>
      <c r="E12" s="7">
        <v>9.4140000000000001E-2</v>
      </c>
      <c r="F12" s="7">
        <v>0.11934</v>
      </c>
      <c r="G12" s="7">
        <v>0.37169999999999997</v>
      </c>
      <c r="H12" s="7">
        <v>0.44690000000000002</v>
      </c>
    </row>
    <row r="13" spans="1:8" ht="15" x14ac:dyDescent="0.2">
      <c r="A13" s="16" t="s">
        <v>23</v>
      </c>
      <c r="B13" s="7">
        <v>0.44639000000000001</v>
      </c>
      <c r="C13" s="7">
        <v>0.55130000000000001</v>
      </c>
      <c r="D13" s="31">
        <v>0.67395000000000005</v>
      </c>
      <c r="E13" s="7">
        <v>0.67295000000000005</v>
      </c>
      <c r="F13" s="7">
        <v>0.63966999999999996</v>
      </c>
      <c r="G13" s="7">
        <v>0.75229999999999997</v>
      </c>
      <c r="H13" s="7">
        <v>0.73180000000000001</v>
      </c>
    </row>
    <row r="14" spans="1:8" ht="15" x14ac:dyDescent="0.2">
      <c r="A14" s="16" t="s">
        <v>24</v>
      </c>
      <c r="B14" s="7">
        <v>0.2823</v>
      </c>
      <c r="C14" s="7">
        <v>0.20807</v>
      </c>
      <c r="D14" s="31">
        <v>0.50324999999999998</v>
      </c>
      <c r="E14" s="7">
        <v>0.60690999999999995</v>
      </c>
      <c r="F14" s="7">
        <v>0.63036999999999999</v>
      </c>
      <c r="G14" s="7">
        <v>0.82809999999999995</v>
      </c>
      <c r="H14" s="7">
        <v>0.84260000000000002</v>
      </c>
    </row>
    <row r="15" spans="1:8" ht="15" x14ac:dyDescent="0.2">
      <c r="A15" s="16" t="s">
        <v>25</v>
      </c>
      <c r="B15" s="7">
        <v>0.52224000000000004</v>
      </c>
      <c r="C15" s="7">
        <v>0.56979000000000002</v>
      </c>
      <c r="D15" s="31">
        <v>0.74197999999999997</v>
      </c>
      <c r="E15" s="7">
        <v>0.69879999999999998</v>
      </c>
      <c r="F15" s="7">
        <v>0.68083000000000005</v>
      </c>
      <c r="G15" s="7">
        <v>0.80330000000000001</v>
      </c>
      <c r="H15" s="7">
        <v>0.82940000000000003</v>
      </c>
    </row>
    <row r="16" spans="1:8" ht="15" x14ac:dyDescent="0.2">
      <c r="A16" s="16" t="s">
        <v>26</v>
      </c>
      <c r="B16" s="7">
        <v>3.6290000000000003E-2</v>
      </c>
      <c r="C16" s="7">
        <v>4.5449999999999997E-2</v>
      </c>
      <c r="D16" s="31">
        <v>0.11175</v>
      </c>
      <c r="E16" s="7">
        <v>0.11964</v>
      </c>
      <c r="F16" s="7">
        <v>0.14709</v>
      </c>
      <c r="G16" s="7">
        <v>0.25950000000000001</v>
      </c>
      <c r="H16" s="7">
        <v>0.31559999999999999</v>
      </c>
    </row>
    <row r="17" spans="1:8" ht="15" x14ac:dyDescent="0.2">
      <c r="A17" s="16" t="s">
        <v>27</v>
      </c>
      <c r="B17" s="7">
        <v>7.2459999999999997E-2</v>
      </c>
      <c r="C17" s="7">
        <v>9.1480000000000006E-2</v>
      </c>
      <c r="D17" s="31">
        <v>0.17862</v>
      </c>
      <c r="E17" s="7">
        <v>0.23241999999999999</v>
      </c>
      <c r="F17" s="7">
        <v>0.25322</v>
      </c>
      <c r="G17" s="7">
        <v>0.51839999999999997</v>
      </c>
      <c r="H17" s="7">
        <v>0.58179999999999998</v>
      </c>
    </row>
    <row r="18" spans="1:8" ht="15" x14ac:dyDescent="0.2">
      <c r="A18" s="16" t="s">
        <v>28</v>
      </c>
      <c r="B18" s="7">
        <v>0.18873000000000001</v>
      </c>
      <c r="C18" s="7">
        <v>0.25047000000000003</v>
      </c>
      <c r="D18" s="31">
        <v>0.39167999999999997</v>
      </c>
      <c r="E18" s="7">
        <v>0.39979999999999999</v>
      </c>
      <c r="F18" s="7">
        <v>0.40471000000000001</v>
      </c>
      <c r="G18" s="7">
        <v>0.62949999999999995</v>
      </c>
      <c r="H18" s="7">
        <v>0.63819999999999999</v>
      </c>
    </row>
    <row r="19" spans="1:8" ht="15" x14ac:dyDescent="0.2">
      <c r="A19" s="16" t="s">
        <v>29</v>
      </c>
      <c r="B19" s="7">
        <v>0.10816000000000001</v>
      </c>
      <c r="C19" s="7">
        <v>0.10809000000000001</v>
      </c>
      <c r="D19" s="31">
        <v>0.18733</v>
      </c>
      <c r="E19" s="7">
        <v>0.29693999999999998</v>
      </c>
      <c r="F19" s="7">
        <v>0.42153000000000002</v>
      </c>
      <c r="G19" s="7">
        <v>0.55910000000000004</v>
      </c>
      <c r="H19" s="7">
        <v>0.68140000000000001</v>
      </c>
    </row>
    <row r="20" spans="1:8" ht="15" x14ac:dyDescent="0.2">
      <c r="A20" s="16" t="s">
        <v>30</v>
      </c>
      <c r="B20" s="7">
        <v>0.21812000000000001</v>
      </c>
      <c r="C20" s="7">
        <v>0.25380000000000003</v>
      </c>
      <c r="D20" s="31">
        <v>0.35676000000000002</v>
      </c>
      <c r="E20" s="7">
        <v>0.46681</v>
      </c>
      <c r="F20" s="7">
        <v>0.50249999999999995</v>
      </c>
      <c r="G20" s="7">
        <v>0.6522</v>
      </c>
      <c r="H20" s="7">
        <v>0.68140000000000001</v>
      </c>
    </row>
    <row r="21" spans="1:8" ht="15" x14ac:dyDescent="0.2">
      <c r="A21" s="16" t="s">
        <v>31</v>
      </c>
      <c r="B21" s="7">
        <v>0.26524999999999999</v>
      </c>
      <c r="C21" s="7">
        <v>0.27032</v>
      </c>
      <c r="D21" s="7">
        <v>0.45502999999999999</v>
      </c>
      <c r="E21" s="7">
        <v>0.36897999999999997</v>
      </c>
      <c r="F21" s="7">
        <v>0.35119</v>
      </c>
      <c r="G21" s="7">
        <v>0.82089999999999996</v>
      </c>
      <c r="H21" s="7">
        <v>0.83720000000000006</v>
      </c>
    </row>
    <row r="22" spans="1:8" ht="15" x14ac:dyDescent="0.2">
      <c r="A22" s="16" t="s">
        <v>32</v>
      </c>
      <c r="B22" s="7">
        <v>0.30707000000000001</v>
      </c>
      <c r="C22" s="7">
        <v>0.33704000000000001</v>
      </c>
      <c r="D22" s="7">
        <v>0.50061999999999995</v>
      </c>
      <c r="E22" s="7">
        <v>0.59406000000000003</v>
      </c>
      <c r="F22" s="7">
        <v>0.56023000000000001</v>
      </c>
      <c r="G22" s="7">
        <v>0.78259999999999996</v>
      </c>
      <c r="H22" s="7">
        <v>0.7984</v>
      </c>
    </row>
    <row r="23" spans="1:8" ht="15" x14ac:dyDescent="0.2">
      <c r="A23" s="16" t="s">
        <v>33</v>
      </c>
      <c r="B23" s="7">
        <v>1.26E-2</v>
      </c>
      <c r="C23" s="7">
        <v>2.0119999999999999E-2</v>
      </c>
      <c r="D23" s="7">
        <v>4.5409999999999999E-2</v>
      </c>
      <c r="E23" s="7">
        <v>8.4229999999999999E-2</v>
      </c>
      <c r="F23" s="7">
        <v>0.12318</v>
      </c>
      <c r="G23" s="7">
        <v>0.31169999999999998</v>
      </c>
      <c r="H23" s="7">
        <v>0.3931</v>
      </c>
    </row>
    <row r="24" spans="1:8" ht="15" x14ac:dyDescent="0.2">
      <c r="A24" s="16" t="s">
        <v>34</v>
      </c>
      <c r="B24" s="7">
        <v>6.2399999999999999E-3</v>
      </c>
      <c r="C24" s="7">
        <v>9.0399999999999994E-3</v>
      </c>
      <c r="D24" s="7">
        <v>1.7340000000000001E-2</v>
      </c>
      <c r="E24" s="7">
        <v>2.332E-2</v>
      </c>
      <c r="F24" s="7">
        <v>3.3079999999999998E-2</v>
      </c>
      <c r="G24" s="7">
        <v>0.126</v>
      </c>
      <c r="H24" s="7">
        <v>0.14000000000000001</v>
      </c>
    </row>
    <row r="25" spans="1:8" ht="15" x14ac:dyDescent="0.2">
      <c r="A25" s="16" t="s">
        <v>35</v>
      </c>
      <c r="B25" s="7">
        <v>2.0320000000000001E-2</v>
      </c>
      <c r="C25" s="7">
        <v>2.9700000000000001E-2</v>
      </c>
      <c r="D25" s="7">
        <v>8.1409999999999996E-2</v>
      </c>
      <c r="E25" s="7">
        <v>0.20745</v>
      </c>
      <c r="F25" s="7">
        <v>0.24862000000000001</v>
      </c>
      <c r="G25" s="7">
        <v>0.54659999999999997</v>
      </c>
      <c r="H25" s="7">
        <v>0.5605</v>
      </c>
    </row>
    <row r="26" spans="1:8" ht="15" x14ac:dyDescent="0.2">
      <c r="A26" s="16" t="s">
        <v>36</v>
      </c>
      <c r="B26" s="7">
        <v>6.3500000000000001E-2</v>
      </c>
      <c r="C26" s="7">
        <v>4.1099999999999998E-2</v>
      </c>
      <c r="D26" s="7">
        <v>6.4879999999999993E-2</v>
      </c>
      <c r="E26" s="7">
        <v>9.579E-2</v>
      </c>
      <c r="F26" s="7">
        <v>0.13095999999999999</v>
      </c>
      <c r="G26" s="7">
        <v>0.22989999999999999</v>
      </c>
      <c r="H26" s="7">
        <v>0.36499999999999999</v>
      </c>
    </row>
    <row r="27" spans="1:8" ht="15" x14ac:dyDescent="0.2">
      <c r="A27" s="16" t="s">
        <v>37</v>
      </c>
      <c r="B27" s="7">
        <v>0.69657000000000002</v>
      </c>
      <c r="C27" s="7">
        <v>0.67989999999999995</v>
      </c>
      <c r="D27" s="7">
        <v>0.71631</v>
      </c>
      <c r="E27" s="7">
        <v>0.71675999999999995</v>
      </c>
      <c r="F27" s="7">
        <v>0.67173000000000005</v>
      </c>
      <c r="G27" s="7">
        <v>0.78180000000000005</v>
      </c>
      <c r="H27" s="7">
        <v>0.77700000000000002</v>
      </c>
    </row>
    <row r="28" spans="1:8" ht="15" x14ac:dyDescent="0.2">
      <c r="A28" s="16" t="s">
        <v>38</v>
      </c>
      <c r="B28" s="7">
        <v>4.5399999999999998E-3</v>
      </c>
      <c r="C28" s="7">
        <v>4.5199999999999997E-3</v>
      </c>
      <c r="D28" s="7">
        <v>2.9729999999999999E-2</v>
      </c>
      <c r="E28" s="7">
        <v>2.7990000000000001E-2</v>
      </c>
      <c r="F28" s="7">
        <v>3.8129999999999997E-2</v>
      </c>
      <c r="G28" s="7">
        <v>3.7999999999999999E-2</v>
      </c>
      <c r="H28" s="7">
        <v>8.3299999999999999E-2</v>
      </c>
    </row>
    <row r="29" spans="1:8" ht="15" x14ac:dyDescent="0.2">
      <c r="A29" s="16" t="s">
        <v>39</v>
      </c>
      <c r="B29" s="7">
        <v>7.4799999999999997E-3</v>
      </c>
      <c r="C29" s="7">
        <v>1.822E-2</v>
      </c>
      <c r="D29" s="7">
        <v>2.913E-2</v>
      </c>
      <c r="E29" s="7">
        <v>4.1459999999999997E-2</v>
      </c>
      <c r="F29" s="7">
        <v>4.7550000000000002E-2</v>
      </c>
      <c r="G29" s="7">
        <v>8.8999999999999996E-2</v>
      </c>
      <c r="H29" s="7">
        <v>0.1191</v>
      </c>
    </row>
    <row r="30" spans="1:8" ht="15" x14ac:dyDescent="0.2">
      <c r="A30" s="16" t="s">
        <v>40</v>
      </c>
      <c r="B30" s="7">
        <v>0.26821</v>
      </c>
      <c r="C30" s="7">
        <v>0.27109</v>
      </c>
      <c r="D30" s="7">
        <v>0.40014</v>
      </c>
      <c r="E30" s="7">
        <v>0.49396000000000001</v>
      </c>
      <c r="F30" s="7">
        <v>0.49704999999999999</v>
      </c>
      <c r="G30" s="7">
        <v>0.76060000000000005</v>
      </c>
      <c r="H30" s="7">
        <v>0.79990000000000006</v>
      </c>
    </row>
    <row r="31" spans="1:8" ht="15" x14ac:dyDescent="0.2">
      <c r="A31" s="16" t="s">
        <v>41</v>
      </c>
      <c r="B31" s="7">
        <v>0.15998999999999999</v>
      </c>
      <c r="C31" s="7">
        <v>0.19125</v>
      </c>
      <c r="D31" s="7">
        <v>0.30385000000000001</v>
      </c>
      <c r="E31" s="7">
        <v>0.35539999999999999</v>
      </c>
      <c r="F31" s="7">
        <v>0.36726999999999999</v>
      </c>
      <c r="G31" s="7">
        <v>0.73880000000000001</v>
      </c>
      <c r="H31" s="7">
        <v>0.80500000000000005</v>
      </c>
    </row>
    <row r="32" spans="1:8" ht="15" x14ac:dyDescent="0.2">
      <c r="A32" s="16" t="s">
        <v>42</v>
      </c>
      <c r="B32" s="7">
        <v>0.17007</v>
      </c>
      <c r="C32" s="7">
        <v>0.24210000000000001</v>
      </c>
      <c r="D32" s="7">
        <v>0.28943999999999998</v>
      </c>
      <c r="E32" s="7">
        <v>0.32971</v>
      </c>
      <c r="F32" s="7">
        <v>0.38125999999999999</v>
      </c>
      <c r="G32" s="7">
        <v>0.61219999999999997</v>
      </c>
      <c r="H32" s="7">
        <v>0.64980000000000004</v>
      </c>
    </row>
    <row r="33" spans="1:8" x14ac:dyDescent="0.2">
      <c r="A33" s="85" t="s">
        <v>43</v>
      </c>
      <c r="B33" s="7">
        <v>9.9600000000000001E-3</v>
      </c>
      <c r="C33" s="7">
        <v>1.3990000000000001E-2</v>
      </c>
      <c r="D33" s="7">
        <v>1.831E-2</v>
      </c>
      <c r="E33" s="7">
        <v>3.3689999999999998E-2</v>
      </c>
      <c r="F33" s="7">
        <v>7.8839999999999993E-2</v>
      </c>
      <c r="G33" s="7">
        <v>0.1144</v>
      </c>
      <c r="H33" s="7">
        <v>0.1477</v>
      </c>
    </row>
    <row r="34" spans="1:8" x14ac:dyDescent="0.2">
      <c r="A34" s="85" t="s">
        <v>44</v>
      </c>
      <c r="B34" s="7">
        <v>2.128E-2</v>
      </c>
      <c r="C34" s="7">
        <v>5.9020000000000003E-2</v>
      </c>
      <c r="D34" s="7">
        <v>0.12753</v>
      </c>
      <c r="E34" s="7">
        <v>0.14526</v>
      </c>
      <c r="F34" s="7">
        <v>0.17132</v>
      </c>
      <c r="G34" s="7">
        <v>0.2361</v>
      </c>
      <c r="H34" s="7">
        <v>0.217</v>
      </c>
    </row>
    <row r="35" spans="1:8" ht="15" x14ac:dyDescent="0.2">
      <c r="A35" s="16" t="s">
        <v>45</v>
      </c>
      <c r="B35" s="7">
        <v>0.22827</v>
      </c>
      <c r="C35" s="7">
        <v>0.24237</v>
      </c>
      <c r="D35" s="7">
        <v>0.31345000000000001</v>
      </c>
      <c r="E35" s="7">
        <v>0.44607000000000002</v>
      </c>
      <c r="F35" s="7">
        <v>0.51293999999999995</v>
      </c>
      <c r="G35" s="7">
        <v>0.74750000000000005</v>
      </c>
      <c r="H35" s="7">
        <v>0.75719999999999998</v>
      </c>
    </row>
    <row r="36" spans="1:8" x14ac:dyDescent="0.2">
      <c r="A36" s="85" t="s">
        <v>46</v>
      </c>
      <c r="B36" s="7">
        <v>3.909E-2</v>
      </c>
      <c r="C36" s="7">
        <v>6.2239999999999997E-2</v>
      </c>
      <c r="D36" s="7">
        <v>0.10188</v>
      </c>
      <c r="E36" s="7">
        <v>0.13916999999999999</v>
      </c>
      <c r="F36" s="7">
        <v>0.17107</v>
      </c>
      <c r="G36" s="7">
        <v>0.50339999999999996</v>
      </c>
      <c r="H36" s="7">
        <v>0.51859999999999995</v>
      </c>
    </row>
    <row r="37" spans="1:8" ht="15" x14ac:dyDescent="0.2">
      <c r="A37" s="16" t="s">
        <v>47</v>
      </c>
      <c r="B37" s="7">
        <v>0.36831999999999998</v>
      </c>
      <c r="C37" s="7">
        <v>0.42199999999999999</v>
      </c>
      <c r="D37" s="7">
        <v>0.69649000000000005</v>
      </c>
      <c r="E37" s="7">
        <v>0.62710999999999995</v>
      </c>
      <c r="F37" s="7">
        <v>0.59735000000000005</v>
      </c>
      <c r="G37" s="7">
        <v>0.72929999999999995</v>
      </c>
      <c r="H37" s="7">
        <v>0.77110000000000001</v>
      </c>
    </row>
    <row r="38" spans="1:8" ht="15" x14ac:dyDescent="0.2">
      <c r="A38" s="16" t="s">
        <v>48</v>
      </c>
      <c r="B38" s="7">
        <v>0.42743999999999999</v>
      </c>
      <c r="C38" s="7">
        <v>0.43265999999999999</v>
      </c>
      <c r="D38" s="7">
        <v>0.51526000000000005</v>
      </c>
      <c r="E38" s="7">
        <v>0.53203</v>
      </c>
      <c r="F38" s="7">
        <v>0.49234</v>
      </c>
      <c r="G38" s="7">
        <v>0.90569999999999995</v>
      </c>
      <c r="H38" s="7">
        <v>0.92530000000000001</v>
      </c>
    </row>
    <row r="39" spans="1:8" ht="15" x14ac:dyDescent="0.2">
      <c r="A39" s="16" t="s">
        <v>243</v>
      </c>
      <c r="B39" s="7">
        <v>0.42792000000000002</v>
      </c>
      <c r="C39" s="7">
        <v>0.42580000000000001</v>
      </c>
      <c r="D39" s="7">
        <v>0.51510999999999996</v>
      </c>
      <c r="E39" s="7">
        <v>0.57532000000000005</v>
      </c>
      <c r="F39" s="7">
        <v>0.59518000000000004</v>
      </c>
      <c r="G39" s="7">
        <v>0.81399999999999995</v>
      </c>
      <c r="H39" s="7">
        <v>0.84560000000000002</v>
      </c>
    </row>
    <row r="40" spans="1:8" ht="15" x14ac:dyDescent="0.2">
      <c r="A40" s="16" t="s">
        <v>50</v>
      </c>
      <c r="B40" s="7">
        <v>0.74414000000000002</v>
      </c>
      <c r="C40" s="7">
        <v>0.69879000000000002</v>
      </c>
      <c r="D40" s="7">
        <v>0.86146</v>
      </c>
      <c r="E40" s="7">
        <v>0.87402999999999997</v>
      </c>
      <c r="F40" s="7">
        <v>0.82465999999999995</v>
      </c>
      <c r="G40" s="7">
        <v>0.99790000000000001</v>
      </c>
      <c r="H40" s="7">
        <v>0.97950000000000004</v>
      </c>
    </row>
    <row r="41" spans="1:8" ht="15" x14ac:dyDescent="0.2">
      <c r="A41" s="16" t="s">
        <v>51</v>
      </c>
      <c r="B41" s="7">
        <v>0.1472</v>
      </c>
      <c r="C41" s="7">
        <v>0.16578000000000001</v>
      </c>
      <c r="D41" s="7">
        <v>0.26319999999999999</v>
      </c>
      <c r="E41" s="7">
        <v>0.29449999999999998</v>
      </c>
      <c r="F41" s="7">
        <v>0.29921999999999999</v>
      </c>
      <c r="G41" s="7">
        <v>0.52790000000000004</v>
      </c>
      <c r="H41" s="7">
        <v>0.55669999999999997</v>
      </c>
    </row>
    <row r="42" spans="1:8" ht="15" x14ac:dyDescent="0.2">
      <c r="A42" s="16" t="s">
        <v>52</v>
      </c>
      <c r="B42" s="7">
        <v>0.15185000000000001</v>
      </c>
      <c r="C42" s="7">
        <v>0.15953999999999999</v>
      </c>
      <c r="D42" s="7">
        <v>0.24815999999999999</v>
      </c>
      <c r="E42" s="7">
        <v>0.33184000000000002</v>
      </c>
      <c r="F42" s="7">
        <v>0.34378999999999998</v>
      </c>
      <c r="G42" s="7">
        <v>0.51329999999999998</v>
      </c>
      <c r="H42" s="7">
        <v>0.52690000000000003</v>
      </c>
    </row>
    <row r="43" spans="1:8" x14ac:dyDescent="0.2">
      <c r="A43" s="85" t="s">
        <v>188</v>
      </c>
      <c r="B43" s="7">
        <v>8.8609999999999994E-2</v>
      </c>
      <c r="C43" s="7">
        <v>0.12554999999999999</v>
      </c>
      <c r="D43" s="7">
        <v>0.22320000000000001</v>
      </c>
      <c r="E43" s="7">
        <v>0.35704999999999998</v>
      </c>
      <c r="F43" s="7">
        <v>0.30246000000000001</v>
      </c>
      <c r="G43" s="7">
        <v>0.46829999999999999</v>
      </c>
      <c r="H43" s="7">
        <v>0.55789999999999995</v>
      </c>
    </row>
    <row r="44" spans="1:8" ht="15" x14ac:dyDescent="0.2">
      <c r="A44" s="16" t="s">
        <v>54</v>
      </c>
      <c r="B44" s="7">
        <v>0.13883999999999999</v>
      </c>
      <c r="C44" s="7">
        <v>0.1923</v>
      </c>
      <c r="D44" s="7">
        <v>0.26375999999999999</v>
      </c>
      <c r="E44" s="7">
        <v>0.31974999999999998</v>
      </c>
      <c r="F44" s="7">
        <v>0.32645999999999997</v>
      </c>
      <c r="G44" s="7">
        <v>0.50849999999999995</v>
      </c>
      <c r="H44" s="7">
        <v>0.56179999999999997</v>
      </c>
    </row>
    <row r="45" spans="1:8" ht="15" x14ac:dyDescent="0.2">
      <c r="A45" s="16" t="s">
        <v>55</v>
      </c>
      <c r="B45" s="7">
        <v>0.59577000000000002</v>
      </c>
      <c r="C45" s="7">
        <v>0.62729000000000001</v>
      </c>
      <c r="D45" s="7">
        <v>0.66420999999999997</v>
      </c>
      <c r="E45" s="7">
        <v>0.79337000000000002</v>
      </c>
      <c r="F45" s="7">
        <v>0.73294999999999999</v>
      </c>
      <c r="G45" s="7">
        <v>0.92120000000000002</v>
      </c>
      <c r="H45" s="7">
        <v>0.89490000000000003</v>
      </c>
    </row>
    <row r="46" spans="1:8" ht="15" x14ac:dyDescent="0.2">
      <c r="A46" s="16" t="s">
        <v>56</v>
      </c>
      <c r="B46" s="7">
        <v>5.8409999999999997E-2</v>
      </c>
      <c r="C46" s="7">
        <v>6.123E-2</v>
      </c>
      <c r="D46" s="7">
        <v>0.1125</v>
      </c>
      <c r="E46" s="7">
        <v>0.16288</v>
      </c>
      <c r="F46" s="7">
        <v>0.16012000000000001</v>
      </c>
      <c r="G46" s="7">
        <v>0.35389999999999999</v>
      </c>
      <c r="H46" s="7">
        <v>0.35499999999999998</v>
      </c>
    </row>
    <row r="47" spans="1:8" ht="15" x14ac:dyDescent="0.2">
      <c r="A47" s="16" t="s">
        <v>57</v>
      </c>
      <c r="B47" s="7">
        <v>4.0200000000000001E-3</v>
      </c>
      <c r="C47" s="7">
        <v>7.3099999999999997E-3</v>
      </c>
      <c r="D47" s="7">
        <v>9.2999999999999992E-3</v>
      </c>
      <c r="E47" s="7">
        <v>2.6589999999999999E-2</v>
      </c>
      <c r="F47" s="7">
        <v>4.9500000000000002E-2</v>
      </c>
      <c r="G47" s="7">
        <v>0.11940000000000001</v>
      </c>
      <c r="H47" s="7">
        <v>0.15010000000000001</v>
      </c>
    </row>
    <row r="48" spans="1:8" ht="15" x14ac:dyDescent="0.2">
      <c r="A48" s="16" t="s">
        <v>58</v>
      </c>
      <c r="B48" s="7">
        <v>9.8220000000000002E-2</v>
      </c>
      <c r="C48" s="7">
        <v>0.13961000000000001</v>
      </c>
      <c r="D48" s="7">
        <v>0.24340000000000001</v>
      </c>
      <c r="E48" s="7">
        <v>0.28719</v>
      </c>
      <c r="F48" s="7">
        <v>0.33262000000000003</v>
      </c>
      <c r="G48" s="7">
        <v>0.64680000000000004</v>
      </c>
      <c r="H48" s="7">
        <v>0.59350000000000003</v>
      </c>
    </row>
    <row r="49" spans="1:8" ht="15" x14ac:dyDescent="0.2">
      <c r="A49" s="16" t="s">
        <v>59</v>
      </c>
      <c r="B49" s="7">
        <v>0.62456</v>
      </c>
      <c r="C49" s="7">
        <v>0.62399000000000004</v>
      </c>
      <c r="D49" s="7">
        <v>0.72250000000000003</v>
      </c>
      <c r="E49" s="7">
        <v>0.85940000000000005</v>
      </c>
      <c r="F49" s="7">
        <v>0.75902999999999998</v>
      </c>
      <c r="G49" s="7">
        <v>0.91010000000000002</v>
      </c>
      <c r="H49" s="7">
        <v>0.91269999999999996</v>
      </c>
    </row>
    <row r="50" spans="1:8" ht="15" x14ac:dyDescent="0.2">
      <c r="A50" s="16" t="s">
        <v>60</v>
      </c>
      <c r="B50" s="7">
        <v>0.59921000000000002</v>
      </c>
      <c r="C50" s="7">
        <v>0.59538999999999997</v>
      </c>
      <c r="D50" s="7">
        <v>0.79024000000000005</v>
      </c>
      <c r="E50" s="7">
        <v>0.80028999999999995</v>
      </c>
      <c r="F50" s="7">
        <v>0.75021000000000004</v>
      </c>
      <c r="G50" s="7">
        <v>0.87190000000000001</v>
      </c>
      <c r="H50" s="7">
        <v>0.89439999999999997</v>
      </c>
    </row>
    <row r="51" spans="1:8" ht="15" x14ac:dyDescent="0.2">
      <c r="A51" s="16" t="s">
        <v>61</v>
      </c>
      <c r="B51" s="7">
        <v>9.7339999999999996E-2</v>
      </c>
      <c r="C51" s="7">
        <v>0.11101</v>
      </c>
      <c r="D51" s="7">
        <v>0.15952</v>
      </c>
      <c r="E51" s="7">
        <v>0.22600999999999999</v>
      </c>
      <c r="F51" s="7">
        <v>0.30675999999999998</v>
      </c>
      <c r="G51" s="7">
        <v>0.625</v>
      </c>
      <c r="H51" s="7">
        <v>0.62790000000000001</v>
      </c>
    </row>
    <row r="52" spans="1:8" x14ac:dyDescent="0.2">
      <c r="A52" s="85" t="s">
        <v>62</v>
      </c>
      <c r="B52" s="7">
        <v>5.3039999999999997E-2</v>
      </c>
      <c r="C52" s="7">
        <v>9.554E-2</v>
      </c>
      <c r="D52" s="7">
        <v>0.13436999999999999</v>
      </c>
      <c r="E52" s="7">
        <v>0.14815999999999999</v>
      </c>
      <c r="F52" s="7">
        <v>0.19589000000000001</v>
      </c>
      <c r="G52" s="7">
        <v>0.3967</v>
      </c>
      <c r="H52" s="7">
        <v>0.45079999999999998</v>
      </c>
    </row>
    <row r="53" spans="1:8" x14ac:dyDescent="0.2">
      <c r="A53" s="85" t="s">
        <v>63</v>
      </c>
      <c r="B53" s="7">
        <v>0.10717</v>
      </c>
      <c r="C53" s="7">
        <v>0.11642</v>
      </c>
      <c r="D53" s="7">
        <v>0.23279</v>
      </c>
      <c r="E53" s="7">
        <v>0.42613000000000001</v>
      </c>
      <c r="F53" s="7">
        <v>0.41838999999999998</v>
      </c>
      <c r="G53" s="7">
        <v>0.69230000000000003</v>
      </c>
      <c r="H53" s="7">
        <v>0.7409</v>
      </c>
    </row>
    <row r="54" spans="1:8" ht="15" x14ac:dyDescent="0.2">
      <c r="A54" s="16" t="s">
        <v>64</v>
      </c>
      <c r="B54" s="7">
        <v>0.61643999999999999</v>
      </c>
      <c r="C54" s="7">
        <v>0.69552999999999998</v>
      </c>
      <c r="D54" s="7">
        <v>0.77497000000000005</v>
      </c>
      <c r="E54" s="7">
        <v>0.80376999999999998</v>
      </c>
      <c r="F54" s="7">
        <v>0.73414999999999997</v>
      </c>
      <c r="G54" s="7">
        <v>0.88560000000000005</v>
      </c>
      <c r="H54" s="7">
        <v>0.89570000000000005</v>
      </c>
    </row>
    <row r="55" spans="1:8" ht="15" x14ac:dyDescent="0.2">
      <c r="A55" s="16" t="s">
        <v>65</v>
      </c>
      <c r="B55" s="7">
        <v>4.0919999999999998E-2</v>
      </c>
      <c r="C55" s="7">
        <v>5.9240000000000001E-2</v>
      </c>
      <c r="D55" s="7">
        <v>0.11105</v>
      </c>
      <c r="E55" s="7">
        <v>0.24437999999999999</v>
      </c>
      <c r="F55" s="7">
        <v>0.25935999999999998</v>
      </c>
      <c r="G55" s="7">
        <v>0.55959999999999999</v>
      </c>
      <c r="H55" s="7">
        <v>0.59340000000000004</v>
      </c>
    </row>
    <row r="56" spans="1:8" ht="15" x14ac:dyDescent="0.2">
      <c r="A56" s="16" t="s">
        <v>66</v>
      </c>
      <c r="B56" s="7">
        <v>0.33561000000000002</v>
      </c>
      <c r="C56" s="7">
        <v>0.38286999999999999</v>
      </c>
      <c r="D56" s="7">
        <v>0.55313999999999997</v>
      </c>
      <c r="E56" s="7">
        <v>0.65486999999999995</v>
      </c>
      <c r="F56" s="7">
        <v>0.60318000000000005</v>
      </c>
      <c r="G56" s="7">
        <v>0.81</v>
      </c>
      <c r="H56" s="7">
        <v>0.8206</v>
      </c>
    </row>
    <row r="57" spans="1:8" ht="15" x14ac:dyDescent="0.2">
      <c r="A57" s="16" t="s">
        <v>67</v>
      </c>
      <c r="B57" s="7">
        <v>0.12366000000000001</v>
      </c>
      <c r="C57" s="7">
        <v>0.15282000000000001</v>
      </c>
      <c r="D57" s="7">
        <v>0.22464999999999999</v>
      </c>
      <c r="E57" s="7">
        <v>0.27124999999999999</v>
      </c>
      <c r="F57" s="7">
        <v>0.23576</v>
      </c>
      <c r="G57" s="7">
        <v>0.48280000000000001</v>
      </c>
      <c r="H57" s="7">
        <v>0.43280000000000002</v>
      </c>
    </row>
    <row r="58" spans="1:8" ht="15" x14ac:dyDescent="0.2">
      <c r="A58" s="16" t="s">
        <v>68</v>
      </c>
      <c r="B58" s="7">
        <v>5.5700000000000003E-3</v>
      </c>
      <c r="C58" s="7">
        <v>2.8510000000000001E-2</v>
      </c>
      <c r="D58" s="7">
        <v>4.9099999999999998E-2</v>
      </c>
      <c r="E58" s="7">
        <v>5.0439999999999999E-2</v>
      </c>
      <c r="F58" s="7">
        <v>9.0550000000000005E-2</v>
      </c>
      <c r="G58" s="7">
        <v>0.30080000000000001</v>
      </c>
      <c r="H58" s="7">
        <v>0.3448</v>
      </c>
    </row>
    <row r="59" spans="1:8" ht="15" x14ac:dyDescent="0.2">
      <c r="A59" s="16" t="s">
        <v>69</v>
      </c>
      <c r="B59" s="7">
        <v>2.7969999999999998E-2</v>
      </c>
      <c r="C59" s="7">
        <v>6.6909999999999997E-2</v>
      </c>
      <c r="D59" s="7">
        <v>6.9790000000000005E-2</v>
      </c>
      <c r="E59" s="7">
        <v>9.5210000000000003E-2</v>
      </c>
      <c r="F59" s="7">
        <v>0.10036</v>
      </c>
      <c r="G59" s="7">
        <v>0.24490000000000001</v>
      </c>
      <c r="H59" s="7">
        <v>0.2646</v>
      </c>
    </row>
    <row r="60" spans="1:8" ht="15" x14ac:dyDescent="0.2">
      <c r="A60" s="16" t="s">
        <v>70</v>
      </c>
      <c r="B60" s="7">
        <v>7.3590000000000003E-2</v>
      </c>
      <c r="C60" s="7">
        <v>0.12683</v>
      </c>
      <c r="D60" s="7">
        <v>0.21729000000000001</v>
      </c>
      <c r="E60" s="7">
        <v>0.19514000000000001</v>
      </c>
      <c r="F60" s="7">
        <v>0.20082</v>
      </c>
      <c r="G60" s="7">
        <v>0.32440000000000002</v>
      </c>
      <c r="H60" s="7">
        <v>0.35010000000000002</v>
      </c>
    </row>
    <row r="61" spans="1:8" ht="15" x14ac:dyDescent="0.2">
      <c r="A61" s="16" t="s">
        <v>71</v>
      </c>
      <c r="B61" s="7">
        <v>0.37162000000000001</v>
      </c>
      <c r="C61" s="7">
        <v>0.43380000000000002</v>
      </c>
      <c r="D61" s="7">
        <v>0.56766000000000005</v>
      </c>
      <c r="E61" s="7">
        <v>0.56535999999999997</v>
      </c>
      <c r="F61" s="7">
        <v>0.5615</v>
      </c>
      <c r="G61" s="7">
        <v>0.72550000000000003</v>
      </c>
      <c r="H61" s="7">
        <v>0.7671</v>
      </c>
    </row>
    <row r="62" spans="1:8" ht="15" x14ac:dyDescent="0.2">
      <c r="A62" s="16" t="s">
        <v>72</v>
      </c>
      <c r="B62" s="7">
        <v>0.72099000000000002</v>
      </c>
      <c r="C62" s="7">
        <v>0.63948000000000005</v>
      </c>
      <c r="D62" s="7">
        <v>0.87716000000000005</v>
      </c>
      <c r="E62" s="7">
        <v>0.85906000000000005</v>
      </c>
      <c r="F62" s="7">
        <v>0.78137000000000001</v>
      </c>
      <c r="G62" s="7">
        <v>0.98380000000000001</v>
      </c>
      <c r="H62" s="7">
        <v>0.97050000000000003</v>
      </c>
    </row>
    <row r="63" spans="1:8" ht="15" x14ac:dyDescent="0.2">
      <c r="A63" s="16" t="s">
        <v>73</v>
      </c>
      <c r="B63" s="7">
        <v>4.3499999999999997E-2</v>
      </c>
      <c r="C63" s="7">
        <v>5.8319999999999997E-2</v>
      </c>
      <c r="D63" s="7">
        <v>0.11017</v>
      </c>
      <c r="E63" s="7">
        <v>0.13722999999999999</v>
      </c>
      <c r="F63" s="7">
        <v>0.14298</v>
      </c>
      <c r="G63" s="7">
        <v>0.35149999999999998</v>
      </c>
      <c r="H63" s="7">
        <v>0.39539999999999997</v>
      </c>
    </row>
    <row r="64" spans="1:8" ht="15" x14ac:dyDescent="0.2">
      <c r="A64" s="16" t="s">
        <v>74</v>
      </c>
      <c r="B64" s="7">
        <v>7.0150000000000004E-2</v>
      </c>
      <c r="C64" s="7">
        <v>0.11429</v>
      </c>
      <c r="D64" s="7">
        <v>0.18966</v>
      </c>
      <c r="E64" s="7">
        <v>0.30543999999999999</v>
      </c>
      <c r="F64" s="7">
        <v>0.30158000000000001</v>
      </c>
      <c r="G64" s="7">
        <v>0.56689999999999996</v>
      </c>
      <c r="H64" s="7">
        <v>0.63970000000000005</v>
      </c>
    </row>
    <row r="65" spans="1:8" x14ac:dyDescent="0.2">
      <c r="A65" s="85" t="s">
        <v>190</v>
      </c>
      <c r="B65" s="7">
        <v>0.17466000000000001</v>
      </c>
      <c r="C65" s="7">
        <v>0.21571000000000001</v>
      </c>
      <c r="D65" s="7">
        <v>0.26379999999999998</v>
      </c>
      <c r="E65" s="7">
        <v>0.29400999999999999</v>
      </c>
      <c r="F65" s="7">
        <v>0.35136000000000001</v>
      </c>
      <c r="G65" s="7">
        <v>0.621</v>
      </c>
      <c r="H65" s="7">
        <v>0.73</v>
      </c>
    </row>
    <row r="66" spans="1:8" ht="15" x14ac:dyDescent="0.2">
      <c r="A66" s="16" t="s">
        <v>76</v>
      </c>
      <c r="B66" s="7">
        <v>1.274E-2</v>
      </c>
      <c r="C66" s="7">
        <v>5.5219999999999998E-2</v>
      </c>
      <c r="D66" s="7">
        <v>0.12014</v>
      </c>
      <c r="E66" s="7">
        <v>0.21726999999999999</v>
      </c>
      <c r="F66" s="7">
        <v>0.16467999999999999</v>
      </c>
      <c r="G66" s="7">
        <v>0.53700000000000003</v>
      </c>
      <c r="H66" s="7">
        <v>0.52010000000000001</v>
      </c>
    </row>
    <row r="67" spans="1:8" ht="15" x14ac:dyDescent="0.2">
      <c r="A67" s="16" t="s">
        <v>77</v>
      </c>
      <c r="B67" s="7">
        <v>0.52170000000000005</v>
      </c>
      <c r="C67" s="7">
        <v>0.57386000000000004</v>
      </c>
      <c r="D67" s="7">
        <v>0.65532999999999997</v>
      </c>
      <c r="E67" s="7">
        <v>0.70391000000000004</v>
      </c>
      <c r="F67" s="7">
        <v>0.66015000000000001</v>
      </c>
      <c r="G67" s="7">
        <v>0.81</v>
      </c>
      <c r="H67" s="7">
        <v>0.82869999999999999</v>
      </c>
    </row>
    <row r="68" spans="1:8" ht="15" x14ac:dyDescent="0.2">
      <c r="A68" s="16" t="s">
        <v>176</v>
      </c>
      <c r="B68" s="7">
        <v>0.60853999999999997</v>
      </c>
      <c r="C68" s="7">
        <v>0.43336999999999998</v>
      </c>
      <c r="D68" s="7">
        <v>0.68591000000000002</v>
      </c>
      <c r="E68" s="7">
        <v>0.71997999999999995</v>
      </c>
      <c r="F68" s="7">
        <v>0.61748000000000003</v>
      </c>
      <c r="G68" s="7">
        <v>0.86890000000000001</v>
      </c>
      <c r="H68" s="7">
        <v>0.89149999999999996</v>
      </c>
    </row>
    <row r="69" spans="1:8" ht="15" x14ac:dyDescent="0.2">
      <c r="A69" s="16" t="s">
        <v>79</v>
      </c>
      <c r="B69" s="7">
        <v>0.53891</v>
      </c>
      <c r="C69" s="7">
        <v>0.49142999999999998</v>
      </c>
      <c r="D69" s="7">
        <v>0.66966000000000003</v>
      </c>
      <c r="E69" s="7">
        <v>0.67473000000000005</v>
      </c>
      <c r="F69" s="7">
        <v>0.64690999999999999</v>
      </c>
      <c r="G69" s="7">
        <v>0.79320000000000002</v>
      </c>
      <c r="H69" s="7">
        <v>0.78600000000000003</v>
      </c>
    </row>
    <row r="70" spans="1:8" ht="15" x14ac:dyDescent="0.2">
      <c r="A70" s="16" t="s">
        <v>80</v>
      </c>
      <c r="B70" s="7">
        <v>0.29450999999999999</v>
      </c>
      <c r="C70" s="7">
        <v>0.28194999999999998</v>
      </c>
      <c r="D70" s="7">
        <v>0.26674999999999999</v>
      </c>
      <c r="E70" s="7">
        <v>0.27533000000000002</v>
      </c>
      <c r="F70" s="7">
        <v>0.31925999999999999</v>
      </c>
      <c r="G70" s="7">
        <v>0.5151</v>
      </c>
      <c r="H70" s="7">
        <v>0.56579999999999997</v>
      </c>
    </row>
    <row r="71" spans="1:8" ht="15" x14ac:dyDescent="0.2">
      <c r="A71" s="16" t="s">
        <v>81</v>
      </c>
      <c r="B71" s="7">
        <v>0.62319000000000002</v>
      </c>
      <c r="C71" s="7">
        <v>0.52417000000000002</v>
      </c>
      <c r="D71" s="7">
        <v>0.64598999999999995</v>
      </c>
      <c r="E71" s="7">
        <v>0.85533000000000003</v>
      </c>
      <c r="F71" s="7">
        <v>0.82770999999999995</v>
      </c>
      <c r="G71" s="7">
        <v>0.92230000000000001</v>
      </c>
      <c r="H71" s="7">
        <v>0.91469999999999996</v>
      </c>
    </row>
    <row r="72" spans="1:8" ht="15" x14ac:dyDescent="0.2">
      <c r="A72" s="16" t="s">
        <v>82</v>
      </c>
      <c r="B72" s="7">
        <v>0.16933000000000001</v>
      </c>
      <c r="C72" s="7">
        <v>0.18063000000000001</v>
      </c>
      <c r="D72" s="7">
        <v>0.27165</v>
      </c>
      <c r="E72" s="7">
        <v>0.31035000000000001</v>
      </c>
      <c r="F72" s="7">
        <v>0.34583999999999998</v>
      </c>
      <c r="G72" s="7">
        <v>0.55400000000000005</v>
      </c>
      <c r="H72" s="7">
        <v>0.46810000000000002</v>
      </c>
    </row>
    <row r="73" spans="1:8" ht="15" x14ac:dyDescent="0.2">
      <c r="A73" s="16" t="s">
        <v>83</v>
      </c>
      <c r="B73" s="7">
        <v>0.13062000000000001</v>
      </c>
      <c r="C73" s="7">
        <v>0.17968999999999999</v>
      </c>
      <c r="D73" s="7">
        <v>0.35546</v>
      </c>
      <c r="E73" s="7">
        <v>0.57487999999999995</v>
      </c>
      <c r="F73" s="7">
        <v>0.56677</v>
      </c>
      <c r="G73" s="7">
        <v>0.70240000000000002</v>
      </c>
      <c r="H73" s="7">
        <v>0.752</v>
      </c>
    </row>
    <row r="74" spans="1:8" ht="15" x14ac:dyDescent="0.2">
      <c r="A74" s="16" t="s">
        <v>84</v>
      </c>
      <c r="B74" s="7">
        <v>4.6469999999999997E-2</v>
      </c>
      <c r="C74" s="7">
        <v>6.368E-2</v>
      </c>
      <c r="D74" s="7">
        <v>0.12121999999999999</v>
      </c>
      <c r="E74" s="7">
        <v>0.16120000000000001</v>
      </c>
      <c r="F74" s="7">
        <v>0.18081</v>
      </c>
      <c r="G74" s="7">
        <v>0.3402</v>
      </c>
      <c r="H74" s="7">
        <v>0.43049999999999999</v>
      </c>
    </row>
    <row r="75" spans="1:8" x14ac:dyDescent="0.2">
      <c r="A75" s="85" t="s">
        <v>191</v>
      </c>
      <c r="B75" s="7">
        <v>0.68864000000000003</v>
      </c>
      <c r="C75" s="7">
        <v>0.63902000000000003</v>
      </c>
      <c r="D75" s="7">
        <v>0.83559000000000005</v>
      </c>
      <c r="E75" s="7">
        <v>0.93503000000000003</v>
      </c>
      <c r="F75" s="7">
        <v>0.85296000000000005</v>
      </c>
      <c r="G75" s="7">
        <v>0.96840000000000004</v>
      </c>
      <c r="H75" s="7">
        <v>0.96740000000000004</v>
      </c>
    </row>
    <row r="76" spans="1:8" ht="15" x14ac:dyDescent="0.2">
      <c r="A76" s="16" t="s">
        <v>86</v>
      </c>
      <c r="B76" s="7">
        <v>0.27768999999999999</v>
      </c>
      <c r="C76" s="7">
        <v>0.25239</v>
      </c>
      <c r="D76" s="7">
        <v>0.41787000000000002</v>
      </c>
      <c r="E76" s="7">
        <v>0.58620000000000005</v>
      </c>
      <c r="F76" s="7">
        <v>0.74295</v>
      </c>
      <c r="G76" s="7">
        <v>0.78580000000000005</v>
      </c>
      <c r="H76" s="7">
        <v>0.77739999999999998</v>
      </c>
    </row>
    <row r="77" spans="1:8" x14ac:dyDescent="0.2">
      <c r="A77" s="85" t="s">
        <v>177</v>
      </c>
      <c r="B77" s="7">
        <v>4.7460000000000002E-2</v>
      </c>
      <c r="C77" s="7">
        <v>9.1749999999999998E-2</v>
      </c>
      <c r="D77" s="7">
        <v>0.19034000000000001</v>
      </c>
      <c r="E77" s="7">
        <v>0.38013000000000002</v>
      </c>
      <c r="F77" s="7">
        <v>0.31225000000000003</v>
      </c>
      <c r="G77" s="7">
        <v>0.59019999999999995</v>
      </c>
      <c r="H77" s="7">
        <v>0.66369999999999996</v>
      </c>
    </row>
    <row r="78" spans="1:8" x14ac:dyDescent="0.2">
      <c r="A78" s="85" t="s">
        <v>192</v>
      </c>
      <c r="B78" s="7">
        <v>2.0920000000000001E-2</v>
      </c>
      <c r="C78" s="7">
        <v>3.2910000000000002E-2</v>
      </c>
      <c r="D78" s="7">
        <v>9.9760000000000001E-2</v>
      </c>
      <c r="E78" s="7">
        <v>0.16177</v>
      </c>
      <c r="F78" s="7">
        <v>0.15365999999999999</v>
      </c>
      <c r="G78" s="7">
        <v>0.23830000000000001</v>
      </c>
      <c r="H78" s="7">
        <v>0.28199999999999997</v>
      </c>
    </row>
    <row r="79" spans="1:8" ht="15" x14ac:dyDescent="0.2">
      <c r="A79" s="16" t="s">
        <v>88</v>
      </c>
      <c r="B79" s="7">
        <v>0.37406</v>
      </c>
      <c r="C79" s="7">
        <v>0.37620999999999999</v>
      </c>
      <c r="D79" s="7">
        <v>0.50509000000000004</v>
      </c>
      <c r="E79" s="7">
        <v>0.62366999999999995</v>
      </c>
      <c r="F79" s="7">
        <v>0.58311000000000002</v>
      </c>
      <c r="G79" s="7">
        <v>0.83989999999999998</v>
      </c>
      <c r="H79" s="7">
        <v>0.83779999999999999</v>
      </c>
    </row>
    <row r="80" spans="1:8" ht="15" x14ac:dyDescent="0.2">
      <c r="A80" s="16" t="s">
        <v>89</v>
      </c>
      <c r="B80" s="7">
        <v>0.19298000000000001</v>
      </c>
      <c r="C80" s="7">
        <v>0.19646</v>
      </c>
      <c r="D80" s="7">
        <v>0.27281</v>
      </c>
      <c r="E80" s="7">
        <v>0.40298</v>
      </c>
      <c r="F80" s="7">
        <v>0.49114000000000002</v>
      </c>
      <c r="G80" s="7">
        <v>0.4123</v>
      </c>
      <c r="H80" s="7">
        <v>0.49070000000000003</v>
      </c>
    </row>
    <row r="81" spans="1:8" ht="15" x14ac:dyDescent="0.2">
      <c r="A81" s="16" t="s">
        <v>90</v>
      </c>
      <c r="B81" s="7">
        <v>2.9940000000000001E-2</v>
      </c>
      <c r="C81" s="7">
        <v>3.9989999999999998E-2</v>
      </c>
      <c r="D81" s="7">
        <v>4.99E-2</v>
      </c>
      <c r="E81" s="7">
        <v>0.11785</v>
      </c>
      <c r="F81" s="7">
        <v>0.17867</v>
      </c>
      <c r="G81" s="7">
        <v>0.44969999999999999</v>
      </c>
      <c r="H81" s="7">
        <v>0.3836</v>
      </c>
    </row>
    <row r="82" spans="1:8" ht="15" x14ac:dyDescent="0.2">
      <c r="A82" s="16" t="s">
        <v>91</v>
      </c>
      <c r="B82" s="7">
        <v>6.3400000000000001E-3</v>
      </c>
      <c r="C82" s="7">
        <v>1.8919999999999999E-2</v>
      </c>
      <c r="D82" s="7">
        <v>4.7719999999999999E-2</v>
      </c>
      <c r="E82" s="7">
        <v>7.6300000000000007E-2</v>
      </c>
      <c r="F82" s="7">
        <v>0.10408000000000001</v>
      </c>
      <c r="G82" s="7">
        <v>0.1411</v>
      </c>
      <c r="H82" s="7">
        <v>0.1115</v>
      </c>
    </row>
    <row r="83" spans="1:8" ht="15" x14ac:dyDescent="0.2">
      <c r="A83" s="16" t="s">
        <v>92</v>
      </c>
      <c r="B83" s="7">
        <v>0.40925</v>
      </c>
      <c r="C83" s="7">
        <v>0.44131999999999999</v>
      </c>
      <c r="D83" s="7">
        <v>0.57652000000000003</v>
      </c>
      <c r="E83" s="7">
        <v>0.56967999999999996</v>
      </c>
      <c r="F83" s="7">
        <v>0.62619000000000002</v>
      </c>
      <c r="G83" s="7">
        <v>0.82489999999999997</v>
      </c>
      <c r="H83" s="7">
        <v>0.86360000000000003</v>
      </c>
    </row>
    <row r="84" spans="1:8" ht="15" x14ac:dyDescent="0.2">
      <c r="A84" s="16" t="s">
        <v>93</v>
      </c>
      <c r="B84" s="7">
        <v>0.73362000000000005</v>
      </c>
      <c r="C84" s="7">
        <v>0.71375</v>
      </c>
      <c r="D84" s="7">
        <v>0.86436999999999997</v>
      </c>
      <c r="E84" s="7">
        <v>0.87224999999999997</v>
      </c>
      <c r="F84" s="7">
        <v>0.81898000000000004</v>
      </c>
      <c r="G84" s="7">
        <v>0.90720000000000001</v>
      </c>
      <c r="H84" s="7">
        <v>0.94620000000000004</v>
      </c>
    </row>
    <row r="85" spans="1:8" ht="15" x14ac:dyDescent="0.2">
      <c r="A85" s="16" t="s">
        <v>94</v>
      </c>
      <c r="B85" s="7">
        <v>1.052E-2</v>
      </c>
      <c r="C85" s="7">
        <v>3.0079999999999999E-2</v>
      </c>
      <c r="D85" s="7">
        <v>5.1990000000000001E-2</v>
      </c>
      <c r="E85" s="7">
        <v>4.879E-2</v>
      </c>
      <c r="F85" s="7">
        <v>5.144E-2</v>
      </c>
      <c r="G85" s="7">
        <v>0.1096</v>
      </c>
      <c r="H85" s="7">
        <v>0.182</v>
      </c>
    </row>
    <row r="86" spans="1:8" ht="15" x14ac:dyDescent="0.2">
      <c r="A86" s="16" t="s">
        <v>95</v>
      </c>
      <c r="B86" s="7">
        <v>6.8500000000000002E-3</v>
      </c>
      <c r="C86" s="7">
        <v>1.8110000000000001E-2</v>
      </c>
      <c r="D86" s="7">
        <v>3.211E-2</v>
      </c>
      <c r="E86" s="7">
        <v>4.8370000000000003E-2</v>
      </c>
      <c r="F86" s="7">
        <v>4.845E-2</v>
      </c>
      <c r="G86" s="7">
        <v>0.1394</v>
      </c>
      <c r="H86" s="7">
        <v>0.18149999999999999</v>
      </c>
    </row>
    <row r="87" spans="1:8" ht="15" x14ac:dyDescent="0.2">
      <c r="A87" s="16" t="s">
        <v>96</v>
      </c>
      <c r="B87" s="7">
        <v>0.30221999999999999</v>
      </c>
      <c r="C87" s="7">
        <v>0.34375</v>
      </c>
      <c r="D87" s="7">
        <v>0.45097999999999999</v>
      </c>
      <c r="E87" s="7">
        <v>0.44546000000000002</v>
      </c>
      <c r="F87" s="7">
        <v>0.43974999999999997</v>
      </c>
      <c r="G87" s="7">
        <v>0.76339999999999997</v>
      </c>
      <c r="H87" s="7">
        <v>0.79449999999999998</v>
      </c>
    </row>
    <row r="88" spans="1:8" ht="15" x14ac:dyDescent="0.2">
      <c r="A88" s="16" t="s">
        <v>97</v>
      </c>
      <c r="B88" s="7">
        <v>0.19592999999999999</v>
      </c>
      <c r="C88" s="7">
        <v>0.28859000000000001</v>
      </c>
      <c r="D88" s="7">
        <v>0.35993000000000003</v>
      </c>
      <c r="E88" s="7">
        <v>0.39516000000000001</v>
      </c>
      <c r="F88" s="7">
        <v>0.43702999999999997</v>
      </c>
      <c r="G88" s="7">
        <v>0.59809999999999997</v>
      </c>
      <c r="H88" s="7">
        <v>0.58450000000000002</v>
      </c>
    </row>
    <row r="89" spans="1:8" ht="15" x14ac:dyDescent="0.2">
      <c r="A89" s="16" t="s">
        <v>98</v>
      </c>
      <c r="B89" s="7">
        <v>1.7090000000000001E-2</v>
      </c>
      <c r="C89" s="7">
        <v>2.9069999999999999E-2</v>
      </c>
      <c r="D89" s="7">
        <v>6.447E-2</v>
      </c>
      <c r="E89" s="7">
        <v>0.13500999999999999</v>
      </c>
      <c r="F89" s="7">
        <v>0.21492</v>
      </c>
      <c r="G89" s="7">
        <v>0.35460000000000003</v>
      </c>
      <c r="H89" s="7">
        <v>0.43980000000000002</v>
      </c>
    </row>
    <row r="90" spans="1:8" ht="15" x14ac:dyDescent="0.2">
      <c r="A90" s="16" t="s">
        <v>99</v>
      </c>
      <c r="B90" s="7">
        <v>0.39113999999999999</v>
      </c>
      <c r="C90" s="7">
        <v>0.48626999999999998</v>
      </c>
      <c r="D90" s="7">
        <v>0.71919999999999995</v>
      </c>
      <c r="E90" s="7">
        <v>0.76834000000000002</v>
      </c>
      <c r="F90" s="7">
        <v>0.69916</v>
      </c>
      <c r="G90" s="7">
        <v>0.92320000000000002</v>
      </c>
      <c r="H90" s="7">
        <v>0.92449999999999999</v>
      </c>
    </row>
    <row r="91" spans="1:8" ht="15" x14ac:dyDescent="0.2">
      <c r="A91" s="16" t="s">
        <v>100</v>
      </c>
      <c r="B91" s="7">
        <v>5.8970000000000002E-2</v>
      </c>
      <c r="C91" s="7">
        <v>7.9810000000000006E-2</v>
      </c>
      <c r="D91" s="7">
        <v>0.11232</v>
      </c>
      <c r="E91" s="7">
        <v>0.16256000000000001</v>
      </c>
      <c r="F91" s="7">
        <v>0.15365000000000001</v>
      </c>
      <c r="G91" s="7">
        <v>0.3886</v>
      </c>
      <c r="H91" s="7">
        <v>0.46479999999999999</v>
      </c>
    </row>
    <row r="92" spans="1:8" ht="15" x14ac:dyDescent="0.2">
      <c r="A92" s="16" t="s">
        <v>101</v>
      </c>
      <c r="B92" s="7">
        <v>0.24229999999999999</v>
      </c>
      <c r="C92" s="7">
        <v>0.26468999999999998</v>
      </c>
      <c r="D92" s="7">
        <v>0.32958999999999999</v>
      </c>
      <c r="E92" s="7">
        <v>0.44061</v>
      </c>
      <c r="F92" s="7">
        <v>0.45956999999999998</v>
      </c>
      <c r="G92" s="7">
        <v>0.66769999999999996</v>
      </c>
      <c r="H92" s="7">
        <v>0.75880000000000003</v>
      </c>
    </row>
    <row r="93" spans="1:8" ht="15" x14ac:dyDescent="0.2">
      <c r="A93" s="16" t="s">
        <v>102</v>
      </c>
      <c r="B93" s="7">
        <v>0.19569</v>
      </c>
      <c r="C93" s="7">
        <v>0.21614</v>
      </c>
      <c r="D93" s="7">
        <v>0.31041999999999997</v>
      </c>
      <c r="E93" s="7">
        <v>0.31392999999999999</v>
      </c>
      <c r="F93" s="7">
        <v>0.31142999999999998</v>
      </c>
      <c r="G93" s="7">
        <v>0.59099999999999997</v>
      </c>
      <c r="H93" s="7">
        <v>0.63</v>
      </c>
    </row>
    <row r="94" spans="1:8" ht="15" x14ac:dyDescent="0.2">
      <c r="A94" s="16" t="s">
        <v>103</v>
      </c>
      <c r="B94" s="7">
        <v>0.15321000000000001</v>
      </c>
      <c r="C94" s="7">
        <v>0.19331999999999999</v>
      </c>
      <c r="D94" s="31">
        <v>0.35860999999999998</v>
      </c>
      <c r="E94" s="7">
        <v>0.42354999999999998</v>
      </c>
      <c r="F94" s="7">
        <v>0.48501</v>
      </c>
      <c r="G94" s="7">
        <v>0.56830000000000003</v>
      </c>
      <c r="H94" s="7">
        <v>0.57599999999999996</v>
      </c>
    </row>
    <row r="95" spans="1:8" ht="15" x14ac:dyDescent="0.2">
      <c r="A95" s="16" t="s">
        <v>104</v>
      </c>
      <c r="B95" s="7">
        <v>9.1139999999999999E-2</v>
      </c>
      <c r="C95" s="7">
        <v>0.10363</v>
      </c>
      <c r="D95" s="31">
        <v>0.17582999999999999</v>
      </c>
      <c r="E95" s="7">
        <v>0.27138000000000001</v>
      </c>
      <c r="F95" s="7">
        <v>0.28410999999999997</v>
      </c>
      <c r="G95" s="7">
        <v>0.61350000000000005</v>
      </c>
      <c r="H95" s="7">
        <v>0.69730000000000003</v>
      </c>
    </row>
    <row r="96" spans="1:8" ht="15" x14ac:dyDescent="0.2">
      <c r="A96" s="16" t="s">
        <v>105</v>
      </c>
      <c r="B96" s="7">
        <v>2.402E-2</v>
      </c>
      <c r="C96" s="7">
        <v>0.33107999999999999</v>
      </c>
      <c r="D96" s="7">
        <v>0.53746000000000005</v>
      </c>
      <c r="E96" s="7">
        <v>0.54813999999999996</v>
      </c>
      <c r="F96" s="7">
        <v>0.52215</v>
      </c>
      <c r="G96" s="7">
        <v>0.73660000000000003</v>
      </c>
      <c r="H96" s="7">
        <v>0.78680000000000005</v>
      </c>
    </row>
    <row r="97" spans="1:8" ht="15" x14ac:dyDescent="0.2">
      <c r="A97" s="16" t="s">
        <v>106</v>
      </c>
      <c r="B97" s="7">
        <v>0.13491</v>
      </c>
      <c r="C97" s="7">
        <v>0.17688000000000001</v>
      </c>
      <c r="D97" s="7">
        <v>0.2772</v>
      </c>
      <c r="E97" s="7">
        <v>0.33499000000000001</v>
      </c>
      <c r="F97" s="7">
        <v>0.34289999999999998</v>
      </c>
      <c r="G97" s="7">
        <v>0.57999999999999996</v>
      </c>
      <c r="H97" s="7">
        <v>0.66759999999999997</v>
      </c>
    </row>
    <row r="98" spans="1:8" ht="15" x14ac:dyDescent="0.2">
      <c r="A98" s="16" t="s">
        <v>107</v>
      </c>
      <c r="B98" s="7">
        <v>2.0580000000000001E-2</v>
      </c>
      <c r="C98" s="7">
        <v>2.5010000000000001E-2</v>
      </c>
      <c r="D98" s="7">
        <v>4.4260000000000001E-2</v>
      </c>
      <c r="E98" s="7">
        <v>5.4489999999999997E-2</v>
      </c>
      <c r="F98" s="7">
        <v>9.9290000000000003E-2</v>
      </c>
      <c r="G98" s="7">
        <v>0.1293</v>
      </c>
      <c r="H98" s="7">
        <v>0.1537</v>
      </c>
    </row>
    <row r="99" spans="1:8" ht="15" x14ac:dyDescent="0.2">
      <c r="A99" s="16" t="s">
        <v>108</v>
      </c>
      <c r="B99" s="7">
        <v>3.8800000000000002E-3</v>
      </c>
      <c r="C99" s="7">
        <v>4.4900000000000001E-3</v>
      </c>
      <c r="D99" s="7">
        <v>0</v>
      </c>
      <c r="E99" s="7">
        <v>8.3599999999999994E-3</v>
      </c>
      <c r="F99" s="7">
        <v>6.5509999999999999E-2</v>
      </c>
      <c r="G99" s="7">
        <v>0.52339999999999998</v>
      </c>
      <c r="H99" s="7">
        <v>0.60819999999999996</v>
      </c>
    </row>
    <row r="100" spans="1:8" ht="15" x14ac:dyDescent="0.2">
      <c r="A100" s="16" t="s">
        <v>109</v>
      </c>
      <c r="B100" s="7">
        <v>8.1869999999999998E-2</v>
      </c>
      <c r="C100" s="7">
        <v>0.12191</v>
      </c>
      <c r="D100" s="7">
        <v>0.13850999999999999</v>
      </c>
      <c r="E100" s="7">
        <v>0.27187</v>
      </c>
      <c r="F100" s="7">
        <v>0.26685999999999999</v>
      </c>
      <c r="G100" s="7">
        <v>0.54469999999999996</v>
      </c>
      <c r="H100" s="7">
        <v>0.51329999999999998</v>
      </c>
    </row>
    <row r="101" spans="1:8" ht="15" x14ac:dyDescent="0.2">
      <c r="A101" s="16" t="s">
        <v>110</v>
      </c>
      <c r="B101" s="7">
        <v>1.1900000000000001E-2</v>
      </c>
      <c r="C101" s="7">
        <v>2.2679999999999999E-2</v>
      </c>
      <c r="D101" s="7">
        <v>5.969E-2</v>
      </c>
      <c r="E101" s="7">
        <v>0.16843</v>
      </c>
      <c r="F101" s="7">
        <v>0.16744999999999999</v>
      </c>
      <c r="G101" s="7">
        <v>0.46910000000000002</v>
      </c>
      <c r="H101" s="7">
        <v>0.51229999999999998</v>
      </c>
    </row>
    <row r="102" spans="1:8" ht="15" x14ac:dyDescent="0.2">
      <c r="A102" s="16" t="s">
        <v>111</v>
      </c>
      <c r="B102" s="7">
        <v>0.81401999999999997</v>
      </c>
      <c r="C102" s="7">
        <v>0.76659999999999995</v>
      </c>
      <c r="D102" s="7">
        <v>0.83421000000000001</v>
      </c>
      <c r="E102" s="7">
        <v>0.81750999999999996</v>
      </c>
      <c r="F102" s="7">
        <v>0.75173000000000001</v>
      </c>
      <c r="G102" s="7">
        <v>0.92759999999999998</v>
      </c>
      <c r="H102" s="7">
        <v>0.96199999999999997</v>
      </c>
    </row>
    <row r="103" spans="1:8" ht="15" x14ac:dyDescent="0.2">
      <c r="A103" s="16" t="s">
        <v>112</v>
      </c>
      <c r="B103" s="7">
        <v>0.58509</v>
      </c>
      <c r="C103" s="7">
        <v>0.56477999999999995</v>
      </c>
      <c r="D103" s="7">
        <v>0.73175999999999997</v>
      </c>
      <c r="E103" s="7">
        <v>0.75056999999999996</v>
      </c>
      <c r="F103" s="7">
        <v>0.71364000000000005</v>
      </c>
      <c r="G103" s="7">
        <v>0.92069999999999996</v>
      </c>
      <c r="H103" s="7">
        <v>0.88959999999999995</v>
      </c>
    </row>
    <row r="104" spans="1:8" ht="15" x14ac:dyDescent="0.2">
      <c r="A104" s="16" t="s">
        <v>113</v>
      </c>
      <c r="B104" s="7">
        <v>6.8500000000000005E-2</v>
      </c>
      <c r="C104" s="7">
        <v>7.571E-2</v>
      </c>
      <c r="D104" s="7">
        <v>0.11942</v>
      </c>
      <c r="E104" s="7">
        <v>0.16924</v>
      </c>
      <c r="F104" s="7">
        <v>0.21088000000000001</v>
      </c>
      <c r="G104" s="7">
        <v>0.38119999999999998</v>
      </c>
      <c r="H104" s="7">
        <v>0.42870000000000003</v>
      </c>
    </row>
    <row r="105" spans="1:8" ht="15" x14ac:dyDescent="0.2">
      <c r="A105" s="16" t="s">
        <v>114</v>
      </c>
      <c r="B105" s="7">
        <v>3.5599999999999998E-3</v>
      </c>
      <c r="C105" s="7">
        <v>1.1650000000000001E-2</v>
      </c>
      <c r="D105" s="7">
        <v>2.9270000000000001E-2</v>
      </c>
      <c r="E105" s="7">
        <v>3.8510000000000003E-2</v>
      </c>
      <c r="F105" s="7">
        <v>5.5750000000000001E-2</v>
      </c>
      <c r="G105" s="7">
        <v>7.3700000000000002E-2</v>
      </c>
      <c r="H105" s="7">
        <v>0.14000000000000001</v>
      </c>
    </row>
    <row r="106" spans="1:8" ht="15" x14ac:dyDescent="0.2">
      <c r="A106" s="16" t="s">
        <v>115</v>
      </c>
      <c r="B106" s="7">
        <v>4.9189999999999998E-2</v>
      </c>
      <c r="C106" s="7">
        <v>5.9369999999999999E-2</v>
      </c>
      <c r="D106" s="7">
        <v>0.12695999999999999</v>
      </c>
      <c r="E106" s="7">
        <v>0.19045000000000001</v>
      </c>
      <c r="F106" s="7">
        <v>0.19581999999999999</v>
      </c>
      <c r="G106" s="7">
        <v>0.35339999999999999</v>
      </c>
      <c r="H106" s="7">
        <v>0.3886</v>
      </c>
    </row>
    <row r="107" spans="1:8" ht="15" x14ac:dyDescent="0.2">
      <c r="A107" s="16" t="s">
        <v>193</v>
      </c>
      <c r="B107" s="7">
        <v>0.23135</v>
      </c>
      <c r="C107" s="7">
        <v>0.38041999999999998</v>
      </c>
      <c r="D107" s="7">
        <v>0.41349999999999998</v>
      </c>
      <c r="E107" s="7">
        <v>0.45207000000000003</v>
      </c>
      <c r="F107" s="7">
        <v>0.46927999999999997</v>
      </c>
      <c r="G107" s="7">
        <v>0.64419999999999999</v>
      </c>
      <c r="H107" s="7">
        <v>0.64170000000000005</v>
      </c>
    </row>
    <row r="108" spans="1:8" ht="15" x14ac:dyDescent="0.2">
      <c r="A108" s="16" t="s">
        <v>116</v>
      </c>
      <c r="B108" s="7">
        <v>0.73748999999999998</v>
      </c>
      <c r="C108" s="7">
        <v>0.68303000000000003</v>
      </c>
      <c r="D108" s="7">
        <v>0.78703999999999996</v>
      </c>
      <c r="E108" s="7">
        <v>0.81328</v>
      </c>
      <c r="F108" s="7">
        <v>0.72763999999999995</v>
      </c>
      <c r="G108" s="7">
        <v>0.90339999999999998</v>
      </c>
      <c r="H108" s="7">
        <v>0.91020000000000001</v>
      </c>
    </row>
    <row r="109" spans="1:8" ht="15" x14ac:dyDescent="0.2">
      <c r="A109" s="16" t="s">
        <v>117</v>
      </c>
      <c r="B109" s="7">
        <v>0.15587000000000001</v>
      </c>
      <c r="C109" s="7">
        <v>0.20916999999999999</v>
      </c>
      <c r="D109" s="7">
        <v>0.39417000000000002</v>
      </c>
      <c r="E109" s="7">
        <v>0.48725000000000002</v>
      </c>
      <c r="F109" s="7">
        <v>0.51471</v>
      </c>
      <c r="G109" s="7">
        <v>0.69669999999999999</v>
      </c>
      <c r="H109" s="7">
        <v>0.80120000000000002</v>
      </c>
    </row>
    <row r="110" spans="1:8" ht="15" x14ac:dyDescent="0.2">
      <c r="A110" s="16" t="s">
        <v>118</v>
      </c>
      <c r="B110" s="7">
        <v>5.3960000000000001E-2</v>
      </c>
      <c r="C110" s="7">
        <v>7.7090000000000006E-2</v>
      </c>
      <c r="D110" s="7">
        <v>0.12385</v>
      </c>
      <c r="E110" s="7">
        <v>0.11743000000000001</v>
      </c>
      <c r="F110" s="7">
        <v>0.12989000000000001</v>
      </c>
      <c r="G110" s="7">
        <v>0.2437</v>
      </c>
      <c r="H110" s="7">
        <v>0.31219999999999998</v>
      </c>
    </row>
    <row r="111" spans="1:8" ht="15" x14ac:dyDescent="0.2">
      <c r="A111" s="16" t="s">
        <v>119</v>
      </c>
      <c r="B111" s="7">
        <v>0.12463</v>
      </c>
      <c r="C111" s="7">
        <v>0.22019</v>
      </c>
      <c r="D111" s="7">
        <v>0.44074999999999998</v>
      </c>
      <c r="E111" s="7">
        <v>0.45712999999999998</v>
      </c>
      <c r="F111" s="7">
        <v>0.42022999999999999</v>
      </c>
      <c r="G111" s="7">
        <v>0.64880000000000004</v>
      </c>
      <c r="H111" s="7">
        <v>0.6603</v>
      </c>
    </row>
    <row r="112" spans="1:8" ht="15" x14ac:dyDescent="0.2">
      <c r="A112" s="16" t="s">
        <v>120</v>
      </c>
      <c r="B112" s="7">
        <v>2.2100000000000002E-2</v>
      </c>
      <c r="C112" s="7">
        <v>2.283E-2</v>
      </c>
      <c r="D112" s="7">
        <v>4.1059999999999999E-2</v>
      </c>
      <c r="E112" s="7">
        <v>5.296E-2</v>
      </c>
      <c r="F112" s="7">
        <v>7.3929999999999996E-2</v>
      </c>
      <c r="G112" s="7">
        <v>0.12330000000000001</v>
      </c>
      <c r="H112" s="7">
        <v>0.14299999999999999</v>
      </c>
    </row>
    <row r="113" spans="1:8" ht="15" x14ac:dyDescent="0.2">
      <c r="A113" s="16" t="s">
        <v>121</v>
      </c>
      <c r="B113" s="7">
        <v>0.10553999999999999</v>
      </c>
      <c r="C113" s="7">
        <v>0.14330000000000001</v>
      </c>
      <c r="D113" s="7">
        <v>0.19683999999999999</v>
      </c>
      <c r="E113" s="7">
        <v>0.22361</v>
      </c>
      <c r="F113" s="7">
        <v>0.25439000000000001</v>
      </c>
      <c r="G113" s="7">
        <v>0.54349999999999998</v>
      </c>
      <c r="H113" s="7">
        <v>0.59889999999999999</v>
      </c>
    </row>
    <row r="114" spans="1:8" ht="15" x14ac:dyDescent="0.2">
      <c r="A114" s="16" t="s">
        <v>122</v>
      </c>
      <c r="B114" s="7">
        <v>0.13733999999999999</v>
      </c>
      <c r="C114" s="7">
        <v>0.1789</v>
      </c>
      <c r="D114" s="7">
        <v>0.25853999999999999</v>
      </c>
      <c r="E114" s="7">
        <v>0.27179999999999999</v>
      </c>
      <c r="F114" s="7">
        <v>0.26891999999999999</v>
      </c>
      <c r="G114" s="7">
        <v>0.57799999999999996</v>
      </c>
      <c r="H114" s="7">
        <v>0.62670000000000003</v>
      </c>
    </row>
    <row r="115" spans="1:8" ht="15" x14ac:dyDescent="0.2">
      <c r="A115" s="16" t="s">
        <v>123</v>
      </c>
      <c r="B115" s="7">
        <v>0.10058</v>
      </c>
      <c r="C115" s="7">
        <v>0.11153</v>
      </c>
      <c r="D115" s="7">
        <v>0.20821999999999999</v>
      </c>
      <c r="E115" s="7">
        <v>0.24507999999999999</v>
      </c>
      <c r="F115" s="7">
        <v>0.37908999999999998</v>
      </c>
      <c r="G115" s="7">
        <v>0.58379999999999999</v>
      </c>
      <c r="H115" s="7">
        <v>0.56379999999999997</v>
      </c>
    </row>
    <row r="116" spans="1:8" ht="15" x14ac:dyDescent="0.2">
      <c r="A116" s="16" t="s">
        <v>124</v>
      </c>
      <c r="B116" s="7">
        <v>0.34814000000000001</v>
      </c>
      <c r="C116" s="7">
        <v>0.33737</v>
      </c>
      <c r="D116" s="7">
        <v>0.49210999999999999</v>
      </c>
      <c r="E116" s="7">
        <v>0.56181999999999999</v>
      </c>
      <c r="F116" s="7">
        <v>0.58567999999999998</v>
      </c>
      <c r="G116" s="7">
        <v>0.80049999999999999</v>
      </c>
      <c r="H116" s="7">
        <v>0.83479999999999999</v>
      </c>
    </row>
    <row r="117" spans="1:8" ht="15" x14ac:dyDescent="0.2">
      <c r="A117" s="16" t="s">
        <v>125</v>
      </c>
      <c r="B117" s="7">
        <v>0.42153000000000002</v>
      </c>
      <c r="C117" s="7">
        <v>0.41889999999999999</v>
      </c>
      <c r="D117" s="7">
        <v>0.60280999999999996</v>
      </c>
      <c r="E117" s="7">
        <v>0.60943000000000003</v>
      </c>
      <c r="F117" s="7">
        <v>0.58379000000000003</v>
      </c>
      <c r="G117" s="7">
        <v>0.79479999999999995</v>
      </c>
      <c r="H117" s="7">
        <v>0.82010000000000005</v>
      </c>
    </row>
    <row r="118" spans="1:8" ht="15" x14ac:dyDescent="0.2">
      <c r="A118" s="16" t="s">
        <v>126</v>
      </c>
      <c r="B118" s="7">
        <v>0.35493999999999998</v>
      </c>
      <c r="C118" s="7">
        <v>0.31684000000000001</v>
      </c>
      <c r="D118" s="7">
        <v>0.45129999999999998</v>
      </c>
      <c r="E118" s="7">
        <v>0.58786000000000005</v>
      </c>
      <c r="F118" s="7">
        <v>0.60407999999999995</v>
      </c>
      <c r="G118" s="7">
        <v>0.82330000000000003</v>
      </c>
      <c r="H118" s="7">
        <v>0.82030000000000003</v>
      </c>
    </row>
    <row r="119" spans="1:8" ht="15" x14ac:dyDescent="0.2">
      <c r="A119" s="16" t="s">
        <v>127</v>
      </c>
      <c r="B119" s="7">
        <v>0.29920000000000002</v>
      </c>
      <c r="C119" s="7">
        <v>0.30926999999999999</v>
      </c>
      <c r="D119" s="7">
        <v>0.42321999999999999</v>
      </c>
      <c r="E119" s="7">
        <v>0.43853999999999999</v>
      </c>
      <c r="F119" s="7">
        <v>0.45329000000000003</v>
      </c>
      <c r="G119" s="7">
        <v>0.75860000000000005</v>
      </c>
      <c r="H119" s="7">
        <v>0.7954</v>
      </c>
    </row>
    <row r="120" spans="1:8" ht="15" x14ac:dyDescent="0.2">
      <c r="A120" s="16" t="s">
        <v>194</v>
      </c>
      <c r="B120" s="7">
        <v>0.24815000000000001</v>
      </c>
      <c r="C120" s="7">
        <v>0.27650999999999998</v>
      </c>
      <c r="D120" s="7">
        <v>0.65834000000000004</v>
      </c>
      <c r="E120" s="7">
        <v>0.64129999999999998</v>
      </c>
      <c r="F120" s="7">
        <v>0.60912999999999995</v>
      </c>
      <c r="G120" s="7">
        <v>0.77229999999999999</v>
      </c>
      <c r="H120" s="7">
        <v>0.80530000000000002</v>
      </c>
    </row>
    <row r="121" spans="1:8" ht="15" x14ac:dyDescent="0.2">
      <c r="A121" s="16" t="s">
        <v>129</v>
      </c>
      <c r="B121" s="7">
        <v>6.3899999999999998E-3</v>
      </c>
      <c r="C121" s="7">
        <v>2.034E-2</v>
      </c>
      <c r="D121" s="7">
        <v>6.1420000000000002E-2</v>
      </c>
      <c r="E121" s="7">
        <v>8.2839999999999997E-2</v>
      </c>
      <c r="F121" s="7">
        <v>0.1084</v>
      </c>
      <c r="G121" s="7">
        <v>0.29310000000000003</v>
      </c>
      <c r="H121" s="7">
        <v>0.32090000000000002</v>
      </c>
    </row>
    <row r="122" spans="1:8" ht="15" x14ac:dyDescent="0.2">
      <c r="A122" s="16" t="s">
        <v>130</v>
      </c>
      <c r="B122" s="7">
        <v>0.21099999999999999</v>
      </c>
      <c r="C122" s="7">
        <v>0.40312999999999999</v>
      </c>
      <c r="D122" s="7">
        <v>0.43231999999999998</v>
      </c>
      <c r="E122" s="7">
        <v>0.55227000000000004</v>
      </c>
      <c r="F122" s="7">
        <v>0.57333999999999996</v>
      </c>
      <c r="G122" s="7">
        <v>0.84419999999999995</v>
      </c>
      <c r="H122" s="7">
        <v>0.87350000000000005</v>
      </c>
    </row>
    <row r="123" spans="1:8" ht="15" x14ac:dyDescent="0.2">
      <c r="A123" s="16" t="s">
        <v>131</v>
      </c>
      <c r="B123" s="7">
        <v>5.5849999999999997E-2</v>
      </c>
      <c r="C123" s="7">
        <v>7.1069999999999994E-2</v>
      </c>
      <c r="D123" s="7">
        <v>0.1283</v>
      </c>
      <c r="E123" s="7">
        <v>0.16436999999999999</v>
      </c>
      <c r="F123" s="7">
        <v>0.19581000000000001</v>
      </c>
      <c r="G123" s="7">
        <v>0.43580000000000002</v>
      </c>
      <c r="H123" s="7">
        <v>0.50249999999999995</v>
      </c>
    </row>
    <row r="124" spans="1:8" ht="15" x14ac:dyDescent="0.2">
      <c r="A124" s="16" t="s">
        <v>132</v>
      </c>
      <c r="B124" s="7">
        <v>0.21002000000000001</v>
      </c>
      <c r="C124" s="7">
        <v>0.26945999999999998</v>
      </c>
      <c r="D124" s="7">
        <v>0.47005999999999998</v>
      </c>
      <c r="E124" s="7">
        <v>0.46814</v>
      </c>
      <c r="F124" s="7">
        <v>0.54344000000000003</v>
      </c>
      <c r="G124" s="7">
        <v>0.62</v>
      </c>
      <c r="H124" s="7">
        <v>0.78649999999999998</v>
      </c>
    </row>
    <row r="125" spans="1:8" ht="15" x14ac:dyDescent="0.2">
      <c r="A125" s="16" t="s">
        <v>133</v>
      </c>
      <c r="B125" s="7">
        <v>0.30108000000000001</v>
      </c>
      <c r="C125" s="7">
        <v>0.30369000000000002</v>
      </c>
      <c r="D125" s="7">
        <v>0.40367999999999998</v>
      </c>
      <c r="E125" s="7">
        <v>0.47205999999999998</v>
      </c>
      <c r="F125" s="7">
        <v>0.46243000000000001</v>
      </c>
      <c r="G125" s="7">
        <v>0.6925</v>
      </c>
      <c r="H125" s="7">
        <v>0.81979999999999997</v>
      </c>
    </row>
    <row r="126" spans="1:8" ht="15" x14ac:dyDescent="0.2">
      <c r="A126" s="16" t="s">
        <v>134</v>
      </c>
      <c r="B126" s="7">
        <v>3.7699999999999999E-3</v>
      </c>
      <c r="C126" s="7">
        <v>1.7919999999999998E-2</v>
      </c>
      <c r="D126" s="7">
        <v>3.9480000000000001E-2</v>
      </c>
      <c r="E126" s="7">
        <v>8.2110000000000002E-2</v>
      </c>
      <c r="F126" s="7">
        <v>0.12163</v>
      </c>
      <c r="G126" s="7">
        <v>0.25900000000000001</v>
      </c>
      <c r="H126" s="7">
        <v>0.26390000000000002</v>
      </c>
    </row>
    <row r="127" spans="1:8" ht="15" x14ac:dyDescent="0.2">
      <c r="A127" s="16" t="s">
        <v>135</v>
      </c>
      <c r="B127" s="7">
        <v>0.58533999999999997</v>
      </c>
      <c r="C127" s="7">
        <v>0.63863000000000003</v>
      </c>
      <c r="D127" s="7">
        <v>0.69228999999999996</v>
      </c>
      <c r="E127" s="7">
        <v>0.87927</v>
      </c>
      <c r="F127" s="7">
        <v>0.84140999999999999</v>
      </c>
      <c r="G127" s="7">
        <v>0.88990000000000002</v>
      </c>
      <c r="H127" s="7">
        <v>0.87580000000000002</v>
      </c>
    </row>
    <row r="128" spans="1:8" x14ac:dyDescent="0.2">
      <c r="A128" s="85" t="s">
        <v>178</v>
      </c>
      <c r="B128" s="7">
        <v>0.37414999999999998</v>
      </c>
      <c r="C128" s="7">
        <v>0.42118</v>
      </c>
      <c r="D128" s="7">
        <v>0.51470000000000005</v>
      </c>
      <c r="E128" s="7">
        <v>0.52963000000000005</v>
      </c>
      <c r="F128" s="7">
        <v>0.55035999999999996</v>
      </c>
      <c r="G128" s="7">
        <v>0.79879999999999995</v>
      </c>
      <c r="H128" s="7">
        <v>0.83279999999999998</v>
      </c>
    </row>
    <row r="129" spans="1:8" ht="15" x14ac:dyDescent="0.2">
      <c r="A129" s="16" t="s">
        <v>137</v>
      </c>
      <c r="B129" s="7">
        <v>0.52886</v>
      </c>
      <c r="C129" s="7">
        <v>0.50258999999999998</v>
      </c>
      <c r="D129" s="7">
        <v>0.65093000000000001</v>
      </c>
      <c r="E129" s="7">
        <v>0.61924999999999997</v>
      </c>
      <c r="F129" s="7">
        <v>0.58774000000000004</v>
      </c>
      <c r="G129" s="7">
        <v>0.7853</v>
      </c>
      <c r="H129" s="7">
        <v>0.82389999999999997</v>
      </c>
    </row>
    <row r="130" spans="1:8" ht="15" x14ac:dyDescent="0.2">
      <c r="A130" s="16" t="s">
        <v>138</v>
      </c>
      <c r="B130" s="7">
        <v>0.17519000000000001</v>
      </c>
      <c r="C130" s="7">
        <v>0.14430999999999999</v>
      </c>
      <c r="D130" s="7">
        <v>0.22136</v>
      </c>
      <c r="E130" s="7">
        <v>0.34661999999999998</v>
      </c>
      <c r="F130" s="7">
        <v>0.38064999999999999</v>
      </c>
      <c r="G130" s="7">
        <v>0.58320000000000005</v>
      </c>
      <c r="H130" s="7">
        <v>0.68500000000000005</v>
      </c>
    </row>
    <row r="131" spans="1:8" ht="15" x14ac:dyDescent="0.2">
      <c r="A131" s="16" t="s">
        <v>139</v>
      </c>
      <c r="B131" s="7">
        <v>0</v>
      </c>
      <c r="C131" s="7">
        <v>0</v>
      </c>
      <c r="D131" s="7">
        <v>7.2480000000000003E-2</v>
      </c>
      <c r="E131" s="7">
        <v>1.4109999999999999E-2</v>
      </c>
      <c r="F131" s="7">
        <v>5.3409999999999999E-2</v>
      </c>
      <c r="G131" s="7">
        <v>6.5199999999999994E-2</v>
      </c>
      <c r="H131" s="7">
        <v>0</v>
      </c>
    </row>
    <row r="132" spans="1:8" ht="15" x14ac:dyDescent="0.2">
      <c r="A132" s="16" t="s">
        <v>140</v>
      </c>
      <c r="B132" s="7">
        <v>0.48336000000000001</v>
      </c>
      <c r="C132" s="7">
        <v>0.51</v>
      </c>
      <c r="D132" s="7">
        <v>0.63178999999999996</v>
      </c>
      <c r="E132" s="7">
        <v>0.66288000000000002</v>
      </c>
      <c r="F132" s="7">
        <v>0.64925999999999995</v>
      </c>
      <c r="G132" s="7">
        <v>0.85309999999999997</v>
      </c>
      <c r="H132" s="7">
        <v>0.88949999999999996</v>
      </c>
    </row>
    <row r="133" spans="1:8" ht="15" x14ac:dyDescent="0.2">
      <c r="A133" s="16" t="s">
        <v>141</v>
      </c>
      <c r="B133" s="7">
        <v>6.5619999999999998E-2</v>
      </c>
      <c r="C133" s="7">
        <v>0.10811999999999999</v>
      </c>
      <c r="D133" s="7">
        <v>0.19223000000000001</v>
      </c>
      <c r="E133" s="7">
        <v>0.23411999999999999</v>
      </c>
      <c r="F133" s="7">
        <v>0.24453</v>
      </c>
      <c r="G133" s="7">
        <v>0.52890000000000004</v>
      </c>
      <c r="H133" s="7">
        <v>0.54830000000000001</v>
      </c>
    </row>
    <row r="134" spans="1:8" ht="15" x14ac:dyDescent="0.2">
      <c r="A134" s="16" t="s">
        <v>142</v>
      </c>
      <c r="B134" s="7">
        <v>6.6379999999999995E-2</v>
      </c>
      <c r="C134" s="7">
        <v>7.1069999999999994E-2</v>
      </c>
      <c r="D134" s="31">
        <v>7.2480000000000003E-2</v>
      </c>
      <c r="E134" s="7">
        <v>0.18465999999999999</v>
      </c>
      <c r="F134" s="7">
        <v>0.18612999999999999</v>
      </c>
      <c r="G134" s="7">
        <v>0.28439999999999999</v>
      </c>
      <c r="H134" s="7">
        <v>0.31990000000000002</v>
      </c>
    </row>
    <row r="135" spans="1:8" ht="15" x14ac:dyDescent="0.2">
      <c r="A135" s="16" t="s">
        <v>143</v>
      </c>
      <c r="B135" s="7">
        <v>0.78415000000000001</v>
      </c>
      <c r="C135" s="7">
        <v>0.75222</v>
      </c>
      <c r="D135" s="7">
        <v>0.82250000000000001</v>
      </c>
      <c r="E135" s="7">
        <v>0.88656000000000001</v>
      </c>
      <c r="F135" s="7">
        <v>0.81338999999999995</v>
      </c>
      <c r="G135" s="7">
        <v>0.96250000000000002</v>
      </c>
      <c r="H135" s="7">
        <v>0.95799999999999996</v>
      </c>
    </row>
    <row r="136" spans="1:8" ht="15" x14ac:dyDescent="0.2">
      <c r="A136" s="16" t="s">
        <v>144</v>
      </c>
      <c r="B136" s="7">
        <v>0.79001999999999994</v>
      </c>
      <c r="C136" s="7">
        <v>0.76871999999999996</v>
      </c>
      <c r="D136" s="7">
        <v>0.87822999999999996</v>
      </c>
      <c r="E136" s="7">
        <v>0.81991999999999998</v>
      </c>
      <c r="F136" s="7">
        <v>0.79798999999999998</v>
      </c>
      <c r="G136" s="7">
        <v>0.94820000000000004</v>
      </c>
      <c r="H136" s="7">
        <v>0.94499999999999995</v>
      </c>
    </row>
    <row r="137" spans="1:8" ht="15" x14ac:dyDescent="0.2">
      <c r="A137" s="16" t="s">
        <v>145</v>
      </c>
      <c r="B137" s="7">
        <v>1.7229999999999999E-2</v>
      </c>
      <c r="C137" s="7">
        <v>6.1449999999999998E-2</v>
      </c>
      <c r="D137" s="7">
        <v>0.14743999999999999</v>
      </c>
      <c r="E137" s="7">
        <v>0.23061999999999999</v>
      </c>
      <c r="F137" s="7">
        <v>0.18658</v>
      </c>
      <c r="G137" s="7">
        <v>0.34960000000000002</v>
      </c>
      <c r="H137" s="7">
        <v>0.377</v>
      </c>
    </row>
    <row r="138" spans="1:8" x14ac:dyDescent="0.2">
      <c r="A138" s="85" t="s">
        <v>146</v>
      </c>
      <c r="B138" s="7">
        <v>2.4049999999999998E-2</v>
      </c>
      <c r="C138" s="7">
        <v>3.3680000000000002E-2</v>
      </c>
      <c r="D138" s="7">
        <v>8.3940000000000001E-2</v>
      </c>
      <c r="E138" s="7">
        <v>8.0820000000000003E-2</v>
      </c>
      <c r="F138" s="7">
        <v>8.9959999999999998E-2</v>
      </c>
      <c r="G138" s="7">
        <v>0.24299999999999999</v>
      </c>
      <c r="H138" s="7">
        <v>0.27089999999999997</v>
      </c>
    </row>
    <row r="139" spans="1:8" ht="15" x14ac:dyDescent="0.2">
      <c r="A139" s="16" t="s">
        <v>147</v>
      </c>
      <c r="B139" s="7">
        <v>0.15099000000000001</v>
      </c>
      <c r="C139" s="7">
        <v>0.17460000000000001</v>
      </c>
      <c r="D139" s="7">
        <v>0.23608000000000001</v>
      </c>
      <c r="E139" s="7">
        <v>0.28427999999999998</v>
      </c>
      <c r="F139" s="7">
        <v>0.41175</v>
      </c>
      <c r="G139" s="7">
        <v>0.70040000000000002</v>
      </c>
      <c r="H139" s="7">
        <v>0.73380000000000001</v>
      </c>
    </row>
    <row r="140" spans="1:8" ht="15" x14ac:dyDescent="0.2">
      <c r="A140" s="16" t="s">
        <v>148</v>
      </c>
      <c r="B140" s="7">
        <v>6.6400000000000001E-3</v>
      </c>
      <c r="C140" s="7">
        <v>6.79E-3</v>
      </c>
      <c r="D140" s="7">
        <v>6.4869999999999997E-2</v>
      </c>
      <c r="E140" s="7">
        <v>7.0419999999999996E-2</v>
      </c>
      <c r="F140" s="7">
        <v>7.2840000000000002E-2</v>
      </c>
      <c r="G140" s="7">
        <v>0.39350000000000002</v>
      </c>
      <c r="H140" s="7">
        <v>0.36399999999999999</v>
      </c>
    </row>
    <row r="141" spans="1:8" ht="15" x14ac:dyDescent="0.2">
      <c r="A141" s="16" t="s">
        <v>149</v>
      </c>
      <c r="B141" s="7">
        <v>3.6360000000000003E-2</v>
      </c>
      <c r="C141" s="7">
        <v>4.5319999999999999E-2</v>
      </c>
      <c r="D141" s="7">
        <v>7.4440000000000006E-2</v>
      </c>
      <c r="E141" s="7">
        <v>8.3589999999999998E-2</v>
      </c>
      <c r="F141" s="7">
        <v>0.10439</v>
      </c>
      <c r="G141" s="7">
        <v>0.25319999999999998</v>
      </c>
      <c r="H141" s="7">
        <v>0.2848</v>
      </c>
    </row>
    <row r="142" spans="1:8" ht="15" x14ac:dyDescent="0.2">
      <c r="A142" s="16" t="s">
        <v>150</v>
      </c>
      <c r="B142" s="7">
        <v>0.27805000000000002</v>
      </c>
      <c r="C142" s="7">
        <v>0.23036000000000001</v>
      </c>
      <c r="D142" s="7">
        <v>0.45263999999999999</v>
      </c>
      <c r="E142" s="7">
        <v>0.45429000000000003</v>
      </c>
      <c r="F142" s="7">
        <v>0.49730999999999997</v>
      </c>
      <c r="G142" s="7">
        <v>0.68030000000000002</v>
      </c>
      <c r="H142" s="7">
        <v>0.67169999999999996</v>
      </c>
    </row>
    <row r="143" spans="1:8" ht="15" x14ac:dyDescent="0.2">
      <c r="A143" s="16" t="s">
        <v>151</v>
      </c>
      <c r="B143" s="7">
        <v>0.16359000000000001</v>
      </c>
      <c r="C143" s="7">
        <v>0.19414999999999999</v>
      </c>
      <c r="D143" s="7">
        <v>0.28855999999999998</v>
      </c>
      <c r="E143" s="7">
        <v>0.30741000000000002</v>
      </c>
      <c r="F143" s="7">
        <v>0.34760999999999997</v>
      </c>
      <c r="G143" s="7">
        <v>0.63690000000000002</v>
      </c>
      <c r="H143" s="7">
        <v>0.66459999999999997</v>
      </c>
    </row>
    <row r="144" spans="1:8" x14ac:dyDescent="0.2">
      <c r="A144" s="85" t="s">
        <v>152</v>
      </c>
      <c r="B144" s="7">
        <v>0.21911</v>
      </c>
      <c r="C144" s="7">
        <v>0.2581</v>
      </c>
      <c r="D144" s="7">
        <v>0.34777000000000002</v>
      </c>
      <c r="E144" s="7">
        <v>0.36048000000000002</v>
      </c>
      <c r="F144" s="7">
        <v>0.37745000000000001</v>
      </c>
      <c r="G144" s="7">
        <v>0.628</v>
      </c>
      <c r="H144" s="7">
        <v>0.66259999999999997</v>
      </c>
    </row>
    <row r="145" spans="1:8" ht="15" x14ac:dyDescent="0.2">
      <c r="A145" s="16" t="s">
        <v>153</v>
      </c>
      <c r="B145" s="7">
        <v>1.8350000000000002E-2</v>
      </c>
      <c r="C145" s="7">
        <v>4.7899999999999998E-2</v>
      </c>
      <c r="D145" s="7">
        <v>7.3219999999999993E-2</v>
      </c>
      <c r="E145" s="7">
        <v>0.10108</v>
      </c>
      <c r="F145" s="7">
        <v>0.11293</v>
      </c>
      <c r="G145" s="7">
        <v>0.2278</v>
      </c>
      <c r="H145" s="7">
        <v>0.2472</v>
      </c>
    </row>
    <row r="146" spans="1:8" ht="15" x14ac:dyDescent="0.2">
      <c r="A146" s="16" t="s">
        <v>154</v>
      </c>
      <c r="B146" s="7">
        <v>0.23357</v>
      </c>
      <c r="C146" s="7">
        <v>0.24868999999999999</v>
      </c>
      <c r="D146" s="7">
        <v>0.35349000000000003</v>
      </c>
      <c r="E146" s="7">
        <v>0.38016</v>
      </c>
      <c r="F146" s="7">
        <v>0.39677000000000001</v>
      </c>
      <c r="G146" s="7">
        <v>0.59419999999999995</v>
      </c>
      <c r="H146" s="7">
        <v>0.72699999999999998</v>
      </c>
    </row>
    <row r="147" spans="1:8" ht="15" x14ac:dyDescent="0.2">
      <c r="A147" s="16" t="s">
        <v>155</v>
      </c>
      <c r="B147" s="7">
        <v>0.38134000000000001</v>
      </c>
      <c r="C147" s="7">
        <v>0.54342999999999997</v>
      </c>
      <c r="D147" s="7">
        <v>0.55684</v>
      </c>
      <c r="E147" s="7">
        <v>0.59319</v>
      </c>
      <c r="F147" s="7">
        <v>0.68813000000000002</v>
      </c>
      <c r="G147" s="7">
        <v>0.93440000000000001</v>
      </c>
      <c r="H147" s="7">
        <v>0.93059999999999998</v>
      </c>
    </row>
    <row r="148" spans="1:8" x14ac:dyDescent="0.2">
      <c r="A148" s="85" t="s">
        <v>156</v>
      </c>
      <c r="B148" s="7">
        <v>0.70221999999999996</v>
      </c>
      <c r="C148" s="7">
        <v>0.71636999999999995</v>
      </c>
      <c r="D148" s="7">
        <v>0.81350999999999996</v>
      </c>
      <c r="E148" s="7">
        <v>0.85340000000000005</v>
      </c>
      <c r="F148" s="7">
        <v>0.81766000000000005</v>
      </c>
      <c r="G148" s="7">
        <v>0.91949999999999998</v>
      </c>
      <c r="H148" s="7">
        <v>0.91859999999999997</v>
      </c>
    </row>
    <row r="149" spans="1:8" x14ac:dyDescent="0.2">
      <c r="A149" s="85" t="s">
        <v>157</v>
      </c>
      <c r="B149" s="7">
        <v>0.66634000000000004</v>
      </c>
      <c r="C149" s="7">
        <v>0.64490000000000003</v>
      </c>
      <c r="D149" s="7">
        <v>0.68596000000000001</v>
      </c>
      <c r="E149" s="7">
        <v>0.74058999999999997</v>
      </c>
      <c r="F149" s="7">
        <v>0.71696000000000004</v>
      </c>
      <c r="G149" s="7">
        <v>0.91820000000000002</v>
      </c>
      <c r="H149" s="7">
        <v>0.88739999999999997</v>
      </c>
    </row>
    <row r="150" spans="1:8" ht="15" x14ac:dyDescent="0.2">
      <c r="A150" s="16" t="s">
        <v>158</v>
      </c>
      <c r="B150" s="7">
        <v>0.24531</v>
      </c>
      <c r="C150" s="7">
        <v>0.31829000000000002</v>
      </c>
      <c r="D150" s="7">
        <v>0.44419999999999998</v>
      </c>
      <c r="E150" s="7">
        <v>0.56069999999999998</v>
      </c>
      <c r="F150" s="7">
        <v>0.61365000000000003</v>
      </c>
      <c r="G150" s="7">
        <v>0.85740000000000005</v>
      </c>
      <c r="H150" s="7">
        <v>0.85429999999999995</v>
      </c>
    </row>
    <row r="151" spans="1:8" ht="15" x14ac:dyDescent="0.2">
      <c r="A151" s="16" t="s">
        <v>159</v>
      </c>
      <c r="B151" s="7">
        <v>3.8109999999999998E-2</v>
      </c>
      <c r="C151" s="7">
        <v>8.5379999999999998E-2</v>
      </c>
      <c r="D151" s="7">
        <v>0.20748</v>
      </c>
      <c r="E151" s="7">
        <v>0.23333999999999999</v>
      </c>
      <c r="F151" s="7">
        <v>0.24629999999999999</v>
      </c>
      <c r="G151" s="7">
        <v>0.47360000000000002</v>
      </c>
      <c r="H151" s="7">
        <v>0.65749999999999997</v>
      </c>
    </row>
    <row r="152" spans="1:8" x14ac:dyDescent="0.2">
      <c r="A152" s="85" t="s">
        <v>160</v>
      </c>
      <c r="B152" s="7">
        <v>0.10807</v>
      </c>
      <c r="C152" s="7">
        <v>0.22606000000000001</v>
      </c>
      <c r="D152" s="7">
        <v>0.39689000000000002</v>
      </c>
      <c r="E152" s="7">
        <v>0.37923000000000001</v>
      </c>
      <c r="F152" s="7">
        <v>0.37145</v>
      </c>
      <c r="G152" s="7">
        <v>0.6694</v>
      </c>
      <c r="H152" s="7">
        <v>0.69730000000000003</v>
      </c>
    </row>
    <row r="153" spans="1:8" x14ac:dyDescent="0.2">
      <c r="A153" s="85" t="s">
        <v>196</v>
      </c>
      <c r="B153" s="7">
        <v>2.86E-2</v>
      </c>
      <c r="C153" s="7">
        <v>2.9790000000000001E-2</v>
      </c>
      <c r="D153" s="7">
        <v>0.10111000000000001</v>
      </c>
      <c r="E153" s="7">
        <v>0.12486</v>
      </c>
      <c r="F153" s="7">
        <v>0.14655000000000001</v>
      </c>
      <c r="G153" s="7">
        <v>0.1757</v>
      </c>
      <c r="H153" s="7">
        <v>0.1671</v>
      </c>
    </row>
    <row r="154" spans="1:8" ht="15" x14ac:dyDescent="0.2">
      <c r="A154" s="16" t="s">
        <v>162</v>
      </c>
      <c r="B154" s="7">
        <v>3.1640000000000001E-2</v>
      </c>
      <c r="C154" s="7">
        <v>4.2689999999999999E-2</v>
      </c>
      <c r="D154" s="7">
        <v>6.0049999999999999E-2</v>
      </c>
      <c r="E154" s="7">
        <v>0.12471</v>
      </c>
      <c r="F154" s="7">
        <v>0.11815000000000001</v>
      </c>
      <c r="G154" s="7">
        <v>0.33939999999999998</v>
      </c>
      <c r="H154" s="7">
        <v>0.39090000000000003</v>
      </c>
    </row>
    <row r="155" spans="1:8" ht="15" x14ac:dyDescent="0.2">
      <c r="A155" s="16" t="s">
        <v>163</v>
      </c>
      <c r="B155" s="7">
        <v>4.9149999999999999E-2</v>
      </c>
      <c r="C155" s="7">
        <v>5.8619999999999998E-2</v>
      </c>
      <c r="D155" s="7">
        <v>0.10990999999999999</v>
      </c>
      <c r="E155" s="7">
        <v>0.22375999999999999</v>
      </c>
      <c r="F155" s="7">
        <v>0.21665999999999999</v>
      </c>
      <c r="G155" s="7">
        <v>0.36880000000000002</v>
      </c>
      <c r="H155" s="7">
        <v>0.38429999999999997</v>
      </c>
    </row>
    <row r="156" spans="1:8" x14ac:dyDescent="0.2">
      <c r="D156" s="31"/>
    </row>
    <row r="157" spans="1:8" x14ac:dyDescent="0.2">
      <c r="D157" s="31"/>
    </row>
  </sheetData>
  <sortState columnSort="1" ref="B1:L194">
    <sortCondition ref="B1:L1"/>
  </sortState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848"/>
  <sheetViews>
    <sheetView zoomScale="87" zoomScaleNormal="87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A29" sqref="AA29"/>
    </sheetView>
  </sheetViews>
  <sheetFormatPr baseColWidth="10" defaultColWidth="11.42578125" defaultRowHeight="12.75" x14ac:dyDescent="0.2"/>
  <cols>
    <col min="1" max="1" width="10.85546875" customWidth="1"/>
    <col min="2" max="2" width="11.42578125" style="7"/>
    <col min="3" max="36" width="6.7109375" style="7" customWidth="1"/>
    <col min="37" max="37" width="11.42578125" style="7"/>
    <col min="38" max="66" width="6.7109375" style="7" customWidth="1"/>
    <col min="67" max="67" width="11.42578125" style="7"/>
    <col min="68" max="94" width="6.7109375" style="7" customWidth="1"/>
    <col min="95" max="95" width="11.42578125" style="7"/>
    <col min="96" max="120" width="6.7109375" style="7" customWidth="1"/>
    <col min="121" max="121" width="11.42578125" style="7"/>
    <col min="122" max="144" width="6.7109375" style="7" customWidth="1"/>
    <col min="145" max="16384" width="11.42578125" style="7"/>
  </cols>
  <sheetData>
    <row r="1" spans="1:144" x14ac:dyDescent="0.2">
      <c r="B1" s="7" t="s">
        <v>187</v>
      </c>
      <c r="C1" s="7" t="s">
        <v>209</v>
      </c>
      <c r="D1" s="7" t="s">
        <v>210</v>
      </c>
      <c r="E1" s="7" t="s">
        <v>211</v>
      </c>
      <c r="F1" s="7" t="s">
        <v>212</v>
      </c>
      <c r="G1" s="7" t="s">
        <v>213</v>
      </c>
      <c r="H1" s="7" t="s">
        <v>214</v>
      </c>
      <c r="I1" s="7" t="s">
        <v>215</v>
      </c>
      <c r="J1" s="7" t="s">
        <v>216</v>
      </c>
      <c r="K1" s="7" t="s">
        <v>217</v>
      </c>
      <c r="L1" s="7" t="s">
        <v>218</v>
      </c>
      <c r="M1" s="7" t="s">
        <v>219</v>
      </c>
      <c r="N1" s="7" t="s">
        <v>220</v>
      </c>
      <c r="O1" s="7" t="s">
        <v>221</v>
      </c>
      <c r="P1" s="7" t="s">
        <v>222</v>
      </c>
      <c r="Q1" s="7" t="s">
        <v>223</v>
      </c>
      <c r="R1" s="7" t="s">
        <v>224</v>
      </c>
      <c r="S1" s="7" t="s">
        <v>225</v>
      </c>
      <c r="T1" s="7" t="s">
        <v>226</v>
      </c>
      <c r="U1" s="7" t="s">
        <v>227</v>
      </c>
      <c r="V1" s="7" t="s">
        <v>228</v>
      </c>
      <c r="W1" s="7" t="s">
        <v>229</v>
      </c>
      <c r="X1" s="7" t="s">
        <v>230</v>
      </c>
      <c r="Y1" s="7" t="s">
        <v>231</v>
      </c>
      <c r="Z1" s="7" t="s">
        <v>232</v>
      </c>
      <c r="AA1" s="7" t="s">
        <v>233</v>
      </c>
      <c r="AB1" s="7" t="s">
        <v>234</v>
      </c>
      <c r="AC1" s="7" t="s">
        <v>235</v>
      </c>
      <c r="AD1" s="7" t="s">
        <v>236</v>
      </c>
      <c r="AE1" s="7" t="s">
        <v>237</v>
      </c>
      <c r="AF1" s="7" t="s">
        <v>238</v>
      </c>
      <c r="AG1" s="7" t="s">
        <v>239</v>
      </c>
      <c r="AH1" s="7" t="s">
        <v>240</v>
      </c>
      <c r="AI1" s="7" t="s">
        <v>241</v>
      </c>
      <c r="AJ1" s="7" t="s">
        <v>242</v>
      </c>
      <c r="AL1" s="7" t="s">
        <v>212</v>
      </c>
      <c r="AM1" s="7" t="s">
        <v>213</v>
      </c>
      <c r="AN1" s="7" t="s">
        <v>214</v>
      </c>
      <c r="AO1" s="7" t="s">
        <v>215</v>
      </c>
      <c r="AP1" s="7" t="s">
        <v>216</v>
      </c>
      <c r="AQ1" s="7" t="s">
        <v>217</v>
      </c>
      <c r="AR1" s="7" t="s">
        <v>218</v>
      </c>
      <c r="AS1" s="7" t="s">
        <v>219</v>
      </c>
      <c r="AT1" s="7" t="s">
        <v>220</v>
      </c>
      <c r="AU1" s="7" t="s">
        <v>221</v>
      </c>
      <c r="AV1" s="7" t="s">
        <v>222</v>
      </c>
      <c r="AW1" s="7" t="s">
        <v>223</v>
      </c>
      <c r="AX1" s="7" t="s">
        <v>224</v>
      </c>
      <c r="AY1" s="7" t="s">
        <v>225</v>
      </c>
      <c r="AZ1" s="7" t="s">
        <v>226</v>
      </c>
      <c r="BA1" s="7" t="s">
        <v>227</v>
      </c>
      <c r="BB1" s="7" t="s">
        <v>228</v>
      </c>
      <c r="BC1" s="7" t="s">
        <v>229</v>
      </c>
      <c r="BD1" s="7" t="s">
        <v>230</v>
      </c>
      <c r="BE1" s="7" t="s">
        <v>231</v>
      </c>
      <c r="BF1" s="7" t="s">
        <v>232</v>
      </c>
      <c r="BG1" s="7" t="s">
        <v>233</v>
      </c>
      <c r="BH1" s="7" t="s">
        <v>234</v>
      </c>
      <c r="BI1" s="7" t="s">
        <v>235</v>
      </c>
      <c r="BJ1" s="7" t="s">
        <v>236</v>
      </c>
      <c r="BK1" s="7" t="s">
        <v>237</v>
      </c>
      <c r="BL1" s="7" t="s">
        <v>238</v>
      </c>
      <c r="BM1" s="7" t="s">
        <v>239</v>
      </c>
      <c r="BN1" s="7" t="s">
        <v>240</v>
      </c>
      <c r="BP1" s="7" t="s">
        <v>214</v>
      </c>
      <c r="BQ1" s="7" t="s">
        <v>215</v>
      </c>
      <c r="BR1" s="7" t="s">
        <v>216</v>
      </c>
      <c r="BS1" s="7" t="s">
        <v>217</v>
      </c>
      <c r="BT1" s="7" t="s">
        <v>218</v>
      </c>
      <c r="BU1" s="7" t="s">
        <v>219</v>
      </c>
      <c r="BV1" s="7" t="s">
        <v>220</v>
      </c>
      <c r="BW1" s="7" t="s">
        <v>221</v>
      </c>
      <c r="BX1" s="7" t="s">
        <v>222</v>
      </c>
      <c r="BY1" s="7" t="s">
        <v>223</v>
      </c>
      <c r="BZ1" s="7" t="s">
        <v>224</v>
      </c>
      <c r="CA1" s="7" t="s">
        <v>225</v>
      </c>
      <c r="CB1" s="7" t="s">
        <v>226</v>
      </c>
      <c r="CC1" s="7" t="s">
        <v>227</v>
      </c>
      <c r="CD1" s="7" t="s">
        <v>228</v>
      </c>
      <c r="CE1" s="7" t="s">
        <v>229</v>
      </c>
      <c r="CF1" s="7" t="s">
        <v>230</v>
      </c>
      <c r="CG1" s="7" t="s">
        <v>231</v>
      </c>
      <c r="CH1" s="7" t="s">
        <v>232</v>
      </c>
      <c r="CI1" s="7" t="s">
        <v>233</v>
      </c>
      <c r="CJ1" s="7" t="s">
        <v>234</v>
      </c>
      <c r="CK1" s="7" t="s">
        <v>235</v>
      </c>
      <c r="CL1" s="7" t="s">
        <v>236</v>
      </c>
      <c r="CM1" s="7" t="s">
        <v>237</v>
      </c>
      <c r="CN1" s="7" t="s">
        <v>238</v>
      </c>
      <c r="CO1" s="7" t="s">
        <v>239</v>
      </c>
      <c r="CP1" s="7" t="s">
        <v>240</v>
      </c>
      <c r="CR1" s="7" t="s">
        <v>216</v>
      </c>
      <c r="CS1" s="7" t="s">
        <v>217</v>
      </c>
      <c r="CT1" s="7" t="s">
        <v>218</v>
      </c>
      <c r="CU1" s="7" t="s">
        <v>219</v>
      </c>
      <c r="CV1" s="7" t="s">
        <v>220</v>
      </c>
      <c r="CW1" s="7" t="s">
        <v>221</v>
      </c>
      <c r="CX1" s="7" t="s">
        <v>222</v>
      </c>
      <c r="CY1" s="7" t="s">
        <v>223</v>
      </c>
      <c r="CZ1" s="7" t="s">
        <v>224</v>
      </c>
      <c r="DA1" s="7" t="s">
        <v>225</v>
      </c>
      <c r="DB1" s="7" t="s">
        <v>226</v>
      </c>
      <c r="DC1" s="7" t="s">
        <v>227</v>
      </c>
      <c r="DD1" s="7" t="s">
        <v>228</v>
      </c>
      <c r="DE1" s="7" t="s">
        <v>229</v>
      </c>
      <c r="DF1" s="7" t="s">
        <v>230</v>
      </c>
      <c r="DG1" s="7" t="s">
        <v>231</v>
      </c>
      <c r="DH1" s="7" t="s">
        <v>232</v>
      </c>
      <c r="DI1" s="7" t="s">
        <v>233</v>
      </c>
      <c r="DJ1" s="7" t="s">
        <v>234</v>
      </c>
      <c r="DK1" s="7" t="s">
        <v>235</v>
      </c>
      <c r="DL1" s="7" t="s">
        <v>236</v>
      </c>
      <c r="DM1" s="7" t="s">
        <v>237</v>
      </c>
      <c r="DN1" s="7" t="s">
        <v>238</v>
      </c>
      <c r="DO1" s="7" t="s">
        <v>239</v>
      </c>
      <c r="DP1" s="7" t="s">
        <v>240</v>
      </c>
      <c r="DR1" s="7" t="s">
        <v>218</v>
      </c>
      <c r="DS1" s="7" t="s">
        <v>219</v>
      </c>
      <c r="DT1" s="7" t="s">
        <v>220</v>
      </c>
      <c r="DU1" s="7" t="s">
        <v>221</v>
      </c>
      <c r="DV1" s="7" t="s">
        <v>222</v>
      </c>
      <c r="DW1" s="7" t="s">
        <v>223</v>
      </c>
      <c r="DX1" s="7" t="s">
        <v>224</v>
      </c>
      <c r="DY1" s="7" t="s">
        <v>225</v>
      </c>
      <c r="DZ1" s="7" t="s">
        <v>226</v>
      </c>
      <c r="EA1" s="7" t="s">
        <v>227</v>
      </c>
      <c r="EB1" s="7" t="s">
        <v>228</v>
      </c>
      <c r="EC1" s="7" t="s">
        <v>229</v>
      </c>
      <c r="ED1" s="7" t="s">
        <v>230</v>
      </c>
      <c r="EE1" s="7" t="s">
        <v>231</v>
      </c>
      <c r="EF1" s="7" t="s">
        <v>232</v>
      </c>
      <c r="EG1" s="7" t="s">
        <v>233</v>
      </c>
      <c r="EH1" s="7" t="s">
        <v>234</v>
      </c>
      <c r="EI1" s="7" t="s">
        <v>235</v>
      </c>
      <c r="EJ1" s="7" t="s">
        <v>236</v>
      </c>
      <c r="EK1" s="7" t="s">
        <v>237</v>
      </c>
      <c r="EL1" s="7" t="s">
        <v>238</v>
      </c>
      <c r="EM1" s="7" t="s">
        <v>239</v>
      </c>
      <c r="EN1" s="7" t="s">
        <v>240</v>
      </c>
    </row>
    <row r="3" spans="1:144" x14ac:dyDescent="0.2">
      <c r="A3" s="19" t="s">
        <v>12</v>
      </c>
      <c r="B3" s="7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 t="e">
        <v>#N/A</v>
      </c>
      <c r="L3" s="7" t="e">
        <v>#N/A</v>
      </c>
      <c r="M3" s="7" t="e">
        <v>#N/A</v>
      </c>
      <c r="N3" s="7" t="e">
        <v>#N/A</v>
      </c>
      <c r="O3" s="7" t="e">
        <v>#N/A</v>
      </c>
      <c r="P3" s="7" t="e">
        <v>#N/A</v>
      </c>
      <c r="Q3" s="7" t="e">
        <v>#N/A</v>
      </c>
      <c r="R3" s="7" t="e">
        <v>#N/A</v>
      </c>
      <c r="S3" s="7" t="e">
        <v>#N/A</v>
      </c>
      <c r="T3" s="7" t="e">
        <v>#N/A</v>
      </c>
      <c r="U3" s="7" t="e">
        <v>#N/A</v>
      </c>
      <c r="V3" s="7" t="e">
        <v>#N/A</v>
      </c>
      <c r="W3" s="7" t="e">
        <v>#N/A</v>
      </c>
      <c r="X3" s="7" t="e">
        <v>#N/A</v>
      </c>
      <c r="Y3" s="7" t="e">
        <v>#N/A</v>
      </c>
      <c r="Z3" s="7" t="e">
        <v>#N/A</v>
      </c>
      <c r="AA3" s="7">
        <v>3.0908099999999998</v>
      </c>
      <c r="AB3" s="7">
        <v>3.06731</v>
      </c>
      <c r="AC3" s="7">
        <v>2.2007500000000002</v>
      </c>
      <c r="AD3" s="7">
        <v>2.9634900000000002</v>
      </c>
      <c r="AE3" s="7">
        <v>3.1224099999999999</v>
      </c>
      <c r="AF3" s="7">
        <v>2.6388799999999999</v>
      </c>
      <c r="AG3" s="7">
        <v>2.7541699999999998</v>
      </c>
      <c r="AH3" s="7">
        <v>2.6968899999999998</v>
      </c>
      <c r="AI3" s="7" t="e">
        <v>#N/A</v>
      </c>
      <c r="AJ3" s="7" t="e">
        <v>#N/A</v>
      </c>
      <c r="AL3" s="7" t="str">
        <f t="shared" ref="AL3:BN3" si="0">IF(ISNUMBER(F3),F3,IF(ISNUMBER(G3),G3,IF(ISNUMBER(E3),E3,IF(ISNUMBER(H3),H3,IF(ISNUMBER(D3),D3,"")))))</f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  <c r="BE3" s="7">
        <f t="shared" si="0"/>
        <v>3.0908099999999998</v>
      </c>
      <c r="BF3" s="7">
        <f t="shared" si="0"/>
        <v>3.0908099999999998</v>
      </c>
      <c r="BG3" s="7">
        <f t="shared" si="0"/>
        <v>3.0908099999999998</v>
      </c>
      <c r="BH3" s="7">
        <f t="shared" si="0"/>
        <v>3.06731</v>
      </c>
      <c r="BI3" s="7">
        <f t="shared" si="0"/>
        <v>2.2007500000000002</v>
      </c>
      <c r="BJ3" s="7">
        <f t="shared" si="0"/>
        <v>2.9634900000000002</v>
      </c>
      <c r="BK3" s="7">
        <f t="shared" si="0"/>
        <v>3.1224099999999999</v>
      </c>
      <c r="BL3" s="7">
        <f t="shared" si="0"/>
        <v>2.6388799999999999</v>
      </c>
      <c r="BM3" s="7">
        <f t="shared" si="0"/>
        <v>2.7541699999999998</v>
      </c>
      <c r="BN3" s="7">
        <f t="shared" si="0"/>
        <v>2.6968899999999998</v>
      </c>
      <c r="BP3" s="7" t="str">
        <f t="shared" ref="BP3:CO3" si="1">IF(ISNUMBER(AN3),AN3,IF(ISNUMBER(K3),K3,IF(ISNUMBER(E3),E3,IF(ISNUMBER(L3),L3,IF(ISNUMBER(D3),D3,"")))))</f>
        <v/>
      </c>
      <c r="BQ3" s="7" t="str">
        <f t="shared" si="1"/>
        <v/>
      </c>
      <c r="BR3" s="7" t="str">
        <f t="shared" si="1"/>
        <v/>
      </c>
      <c r="BS3" s="7" t="str">
        <f t="shared" si="1"/>
        <v/>
      </c>
      <c r="BT3" s="7" t="str">
        <f t="shared" si="1"/>
        <v/>
      </c>
      <c r="BU3" s="7" t="str">
        <f t="shared" si="1"/>
        <v/>
      </c>
      <c r="BV3" s="7" t="str">
        <f t="shared" si="1"/>
        <v/>
      </c>
      <c r="BW3" s="7" t="str">
        <f t="shared" si="1"/>
        <v/>
      </c>
      <c r="BX3" s="7" t="str">
        <f t="shared" si="1"/>
        <v/>
      </c>
      <c r="BY3" s="7" t="str">
        <f t="shared" si="1"/>
        <v/>
      </c>
      <c r="BZ3" s="7" t="str">
        <f t="shared" si="1"/>
        <v/>
      </c>
      <c r="CA3" s="7" t="str">
        <f t="shared" si="1"/>
        <v/>
      </c>
      <c r="CB3" s="7" t="str">
        <f t="shared" si="1"/>
        <v/>
      </c>
      <c r="CC3" s="7" t="str">
        <f t="shared" si="1"/>
        <v/>
      </c>
      <c r="CD3" s="7" t="str">
        <f t="shared" si="1"/>
        <v/>
      </c>
      <c r="CE3" s="7">
        <f t="shared" si="1"/>
        <v>3.0908099999999998</v>
      </c>
      <c r="CF3" s="7">
        <f t="shared" si="1"/>
        <v>3.0908099999999998</v>
      </c>
      <c r="CG3" s="7">
        <f t="shared" si="1"/>
        <v>3.0908099999999998</v>
      </c>
      <c r="CH3" s="7">
        <f t="shared" si="1"/>
        <v>3.0908099999999998</v>
      </c>
      <c r="CI3" s="7">
        <f t="shared" si="1"/>
        <v>3.0908099999999998</v>
      </c>
      <c r="CJ3" s="7">
        <f t="shared" si="1"/>
        <v>3.06731</v>
      </c>
      <c r="CK3" s="7">
        <f t="shared" si="1"/>
        <v>2.2007500000000002</v>
      </c>
      <c r="CL3" s="7">
        <f t="shared" si="1"/>
        <v>2.9634900000000002</v>
      </c>
      <c r="CM3" s="7">
        <f t="shared" si="1"/>
        <v>3.1224099999999999</v>
      </c>
      <c r="CN3" s="7">
        <f t="shared" si="1"/>
        <v>2.6388799999999999</v>
      </c>
      <c r="CO3" s="7">
        <f t="shared" si="1"/>
        <v>2.7541699999999998</v>
      </c>
      <c r="CP3" s="7">
        <f>IF(ISNUMBER(BN3),BN3,IF(ISNUMBER(AK3),AK3,IF(ISNUMBER(AE3),AE3,IF(ISNUMBER(#REF!),#REF!,IF(ISNUMBER(AD3),AD3,"")))))</f>
        <v>2.6968899999999998</v>
      </c>
      <c r="CR3" s="7" t="str">
        <f t="shared" ref="CR3:DM3" si="2">IF(ISNUMBER(BR3),BR3,IF(ISNUMBER(O3),O3,IF(ISNUMBER(E3),E3,IF(ISNUMBER(P3),P3,IF(ISNUMBER(D3),D3,"")))))</f>
        <v/>
      </c>
      <c r="CS3" s="7" t="str">
        <f t="shared" si="2"/>
        <v/>
      </c>
      <c r="CT3" s="7" t="str">
        <f t="shared" si="2"/>
        <v/>
      </c>
      <c r="CU3" s="7" t="str">
        <f t="shared" si="2"/>
        <v/>
      </c>
      <c r="CV3" s="7" t="str">
        <f t="shared" si="2"/>
        <v/>
      </c>
      <c r="CW3" s="7" t="str">
        <f t="shared" si="2"/>
        <v/>
      </c>
      <c r="CX3" s="7" t="str">
        <f t="shared" si="2"/>
        <v/>
      </c>
      <c r="CY3" s="7" t="str">
        <f t="shared" si="2"/>
        <v/>
      </c>
      <c r="CZ3" s="7" t="str">
        <f t="shared" si="2"/>
        <v/>
      </c>
      <c r="DA3" s="7" t="str">
        <f t="shared" si="2"/>
        <v/>
      </c>
      <c r="DB3" s="7" t="str">
        <f t="shared" si="2"/>
        <v/>
      </c>
      <c r="DC3" s="7">
        <f t="shared" si="2"/>
        <v>3.0908099999999998</v>
      </c>
      <c r="DD3" s="7">
        <f t="shared" si="2"/>
        <v>3.0908099999999998</v>
      </c>
      <c r="DE3" s="7">
        <f t="shared" si="2"/>
        <v>3.0908099999999998</v>
      </c>
      <c r="DF3" s="7">
        <f t="shared" si="2"/>
        <v>3.0908099999999998</v>
      </c>
      <c r="DG3" s="7">
        <f t="shared" si="2"/>
        <v>3.0908099999999998</v>
      </c>
      <c r="DH3" s="7">
        <f t="shared" si="2"/>
        <v>3.0908099999999998</v>
      </c>
      <c r="DI3" s="7">
        <f t="shared" si="2"/>
        <v>3.0908099999999998</v>
      </c>
      <c r="DJ3" s="7">
        <f t="shared" si="2"/>
        <v>3.06731</v>
      </c>
      <c r="DK3" s="7">
        <f t="shared" si="2"/>
        <v>2.2007500000000002</v>
      </c>
      <c r="DL3" s="7">
        <f t="shared" si="2"/>
        <v>2.9634900000000002</v>
      </c>
      <c r="DM3" s="7">
        <f t="shared" si="2"/>
        <v>3.1224099999999999</v>
      </c>
      <c r="DN3" s="7">
        <f>IF(ISNUMBER(CN3),CN3,IF(ISNUMBER(AK3),AK3,IF(ISNUMBER(AA3),AA3,IF(ISNUMBER(#REF!),#REF!,IF(ISNUMBER(Z3),Z3,"")))))</f>
        <v>2.6388799999999999</v>
      </c>
      <c r="DO3" s="7">
        <f>IF(ISNUMBER(CO3),CO3,IF(ISNUMBER(#REF!),#REF!,IF(ISNUMBER(AB3),AB3,IF(ISNUMBER(AL3),AL3,IF(ISNUMBER(AA3),AA3,"")))))</f>
        <v>2.7541699999999998</v>
      </c>
      <c r="DP3" s="7">
        <f>IF(ISNUMBER(CP3),CP3,IF(ISNUMBER(AL3),AL3,IF(ISNUMBER(AC3),AC3,IF(ISNUMBER(AM3),AM3,IF(ISNUMBER(AB3),AB3,"")))))</f>
        <v>2.6968899999999998</v>
      </c>
      <c r="DR3" s="7" t="str">
        <f t="shared" ref="DR3:EK3" si="3">IF(ISNUMBER(CT3),CT3,IF(ISNUMBER(Q3),Q3,IF(ISNUMBER(G3),G3,IF(ISNUMBER(R3),R3,IF(ISNUMBER(F3),F3,"")))))</f>
        <v/>
      </c>
      <c r="DS3" s="7" t="str">
        <f t="shared" si="3"/>
        <v/>
      </c>
      <c r="DT3" s="7" t="str">
        <f t="shared" si="3"/>
        <v/>
      </c>
      <c r="DU3" s="7" t="str">
        <f t="shared" si="3"/>
        <v/>
      </c>
      <c r="DV3" s="7" t="str">
        <f t="shared" si="3"/>
        <v/>
      </c>
      <c r="DW3" s="7" t="str">
        <f t="shared" si="3"/>
        <v/>
      </c>
      <c r="DX3" s="7" t="str">
        <f t="shared" si="3"/>
        <v/>
      </c>
      <c r="DY3" s="7" t="str">
        <f t="shared" si="3"/>
        <v/>
      </c>
      <c r="DZ3" s="7" t="str">
        <f t="shared" si="3"/>
        <v/>
      </c>
      <c r="EA3" s="7">
        <f t="shared" si="3"/>
        <v>3.0908099999999998</v>
      </c>
      <c r="EB3" s="7">
        <f t="shared" si="3"/>
        <v>3.0908099999999998</v>
      </c>
      <c r="EC3" s="7">
        <f t="shared" si="3"/>
        <v>3.0908099999999998</v>
      </c>
      <c r="ED3" s="7">
        <f t="shared" si="3"/>
        <v>3.0908099999999998</v>
      </c>
      <c r="EE3" s="7">
        <f t="shared" si="3"/>
        <v>3.0908099999999998</v>
      </c>
      <c r="EF3" s="7">
        <f t="shared" si="3"/>
        <v>3.0908099999999998</v>
      </c>
      <c r="EG3" s="7">
        <f t="shared" si="3"/>
        <v>3.0908099999999998</v>
      </c>
      <c r="EH3" s="7">
        <f t="shared" si="3"/>
        <v>3.06731</v>
      </c>
      <c r="EI3" s="7">
        <f t="shared" si="3"/>
        <v>2.2007500000000002</v>
      </c>
      <c r="EJ3" s="7">
        <f t="shared" si="3"/>
        <v>2.9634900000000002</v>
      </c>
      <c r="EK3" s="7">
        <f t="shared" si="3"/>
        <v>3.1224099999999999</v>
      </c>
      <c r="EL3" s="7">
        <f>IF(ISNUMBER(DN3),DN3,IF(ISNUMBER(AK3),AK3,IF(ISNUMBER(AA3),AA3,IF(ISNUMBER(#REF!),#REF!,IF(ISNUMBER(Z3),Z3,"")))))</f>
        <v>2.6388799999999999</v>
      </c>
      <c r="EM3" s="7">
        <f>IF(ISNUMBER(DO3),DO3,IF(ISNUMBER(#REF!),#REF!,IF(ISNUMBER(AB3),AB3,IF(ISNUMBER(AL3),AL3,IF(ISNUMBER(AA3),AA3,"")))))</f>
        <v>2.7541699999999998</v>
      </c>
      <c r="EN3" s="7">
        <f>IF(ISNUMBER(DP3),DP3,IF(ISNUMBER(AL3),AL3,IF(ISNUMBER(AC3),AC3,IF(ISNUMBER(AM3),AM3,IF(ISNUMBER(AB3),AB3,"")))))</f>
        <v>2.6968899999999998</v>
      </c>
    </row>
    <row r="4" spans="1:144" x14ac:dyDescent="0.2">
      <c r="A4" s="19" t="s">
        <v>13</v>
      </c>
      <c r="B4" s="7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>
        <v>2.5671200000000001</v>
      </c>
      <c r="L4" s="7" t="e">
        <v>#N/A</v>
      </c>
      <c r="M4" s="7" t="e">
        <v>#N/A</v>
      </c>
      <c r="N4" s="7" t="e">
        <v>#N/A</v>
      </c>
      <c r="O4" s="7" t="e">
        <v>#N/A</v>
      </c>
      <c r="P4" s="7" t="e">
        <v>#N/A</v>
      </c>
      <c r="Q4" s="7" t="e">
        <v>#N/A</v>
      </c>
      <c r="R4" s="7" t="e">
        <v>#N/A</v>
      </c>
      <c r="S4" s="7" t="e">
        <v>#N/A</v>
      </c>
      <c r="T4" s="7" t="e">
        <v>#N/A</v>
      </c>
      <c r="U4" s="7" t="e">
        <v>#N/A</v>
      </c>
      <c r="V4" s="7" t="e">
        <v>#N/A</v>
      </c>
      <c r="W4" s="7" t="e">
        <v>#N/A</v>
      </c>
      <c r="X4" s="7" t="e">
        <v>#N/A</v>
      </c>
      <c r="Y4" s="7" t="e">
        <v>#N/A</v>
      </c>
      <c r="Z4" s="7" t="e">
        <v>#N/A</v>
      </c>
      <c r="AA4" s="7" t="e">
        <v>#N/A</v>
      </c>
      <c r="AB4" s="7" t="e">
        <v>#N/A</v>
      </c>
      <c r="AC4" s="7" t="e">
        <v>#N/A</v>
      </c>
      <c r="AD4" s="7" t="e">
        <v>#N/A</v>
      </c>
      <c r="AE4" s="7" t="e">
        <v>#N/A</v>
      </c>
      <c r="AF4" s="7">
        <v>2.6936</v>
      </c>
      <c r="AG4" s="7" t="e">
        <v>#N/A</v>
      </c>
      <c r="AH4" s="7">
        <v>2.8594100000000005</v>
      </c>
      <c r="AI4" s="7" t="e">
        <v>#N/A</v>
      </c>
      <c r="AJ4" s="7" t="e">
        <v>#N/A</v>
      </c>
      <c r="AL4" s="7" t="str">
        <f t="shared" ref="AL4:AL67" si="4">IF(ISNUMBER(F4),F4,IF(ISNUMBER(G4),G4,IF(ISNUMBER(E4),E4,IF(ISNUMBER(H4),H4,IF(ISNUMBER(D4),D4,"")))))</f>
        <v/>
      </c>
      <c r="AM4" s="7" t="str">
        <f t="shared" ref="AM4:AM67" si="5">IF(ISNUMBER(G4),G4,IF(ISNUMBER(H4),H4,IF(ISNUMBER(F4),F4,IF(ISNUMBER(I4),I4,IF(ISNUMBER(E4),E4,"")))))</f>
        <v/>
      </c>
      <c r="AN4" s="7" t="str">
        <f t="shared" ref="AN4:AN67" si="6">IF(ISNUMBER(H4),H4,IF(ISNUMBER(I4),I4,IF(ISNUMBER(G4),G4,IF(ISNUMBER(J4),J4,IF(ISNUMBER(F4),F4,"")))))</f>
        <v/>
      </c>
      <c r="AO4" s="7">
        <f t="shared" ref="AO4:AO67" si="7">IF(ISNUMBER(I4),I4,IF(ISNUMBER(J4),J4,IF(ISNUMBER(H4),H4,IF(ISNUMBER(K4),K4,IF(ISNUMBER(G4),G4,"")))))</f>
        <v>2.5671200000000001</v>
      </c>
      <c r="AP4" s="7">
        <f t="shared" ref="AP4:AP67" si="8">IF(ISNUMBER(J4),J4,IF(ISNUMBER(K4),K4,IF(ISNUMBER(I4),I4,IF(ISNUMBER(L4),L4,IF(ISNUMBER(H4),H4,"")))))</f>
        <v>2.5671200000000001</v>
      </c>
      <c r="AQ4" s="7">
        <f t="shared" ref="AQ4:AQ67" si="9">IF(ISNUMBER(K4),K4,IF(ISNUMBER(L4),L4,IF(ISNUMBER(J4),J4,IF(ISNUMBER(M4),M4,IF(ISNUMBER(I4),I4,"")))))</f>
        <v>2.5671200000000001</v>
      </c>
      <c r="AR4" s="7">
        <f t="shared" ref="AR4:AR67" si="10">IF(ISNUMBER(L4),L4,IF(ISNUMBER(M4),M4,IF(ISNUMBER(K4),K4,IF(ISNUMBER(N4),N4,IF(ISNUMBER(J4),J4,"")))))</f>
        <v>2.5671200000000001</v>
      </c>
      <c r="AS4" s="7">
        <f t="shared" ref="AS4:AS67" si="11">IF(ISNUMBER(M4),M4,IF(ISNUMBER(N4),N4,IF(ISNUMBER(L4),L4,IF(ISNUMBER(O4),O4,IF(ISNUMBER(K4),K4,"")))))</f>
        <v>2.5671200000000001</v>
      </c>
      <c r="AT4" s="7" t="str">
        <f t="shared" ref="AT4:AT67" si="12">IF(ISNUMBER(N4),N4,IF(ISNUMBER(O4),O4,IF(ISNUMBER(M4),M4,IF(ISNUMBER(P4),P4,IF(ISNUMBER(L4),L4,"")))))</f>
        <v/>
      </c>
      <c r="AU4" s="7" t="str">
        <f t="shared" ref="AU4:AU67" si="13">IF(ISNUMBER(O4),O4,IF(ISNUMBER(P4),P4,IF(ISNUMBER(N4),N4,IF(ISNUMBER(Q4),Q4,IF(ISNUMBER(M4),M4,"")))))</f>
        <v/>
      </c>
      <c r="AV4" s="7" t="str">
        <f t="shared" ref="AV4:AV67" si="14">IF(ISNUMBER(P4),P4,IF(ISNUMBER(Q4),Q4,IF(ISNUMBER(O4),O4,IF(ISNUMBER(R4),R4,IF(ISNUMBER(N4),N4,"")))))</f>
        <v/>
      </c>
      <c r="AW4" s="7" t="str">
        <f t="shared" ref="AW4:AW67" si="15">IF(ISNUMBER(Q4),Q4,IF(ISNUMBER(R4),R4,IF(ISNUMBER(P4),P4,IF(ISNUMBER(S4),S4,IF(ISNUMBER(O4),O4,"")))))</f>
        <v/>
      </c>
      <c r="AX4" s="7" t="str">
        <f t="shared" ref="AX4:AX67" si="16">IF(ISNUMBER(R4),R4,IF(ISNUMBER(S4),S4,IF(ISNUMBER(Q4),Q4,IF(ISNUMBER(T4),T4,IF(ISNUMBER(P4),P4,"")))))</f>
        <v/>
      </c>
      <c r="AY4" s="7" t="str">
        <f t="shared" ref="AY4:AY67" si="17">IF(ISNUMBER(S4),S4,IF(ISNUMBER(T4),T4,IF(ISNUMBER(R4),R4,IF(ISNUMBER(U4),U4,IF(ISNUMBER(Q4),Q4,"")))))</f>
        <v/>
      </c>
      <c r="AZ4" s="7" t="str">
        <f t="shared" ref="AZ4:AZ67" si="18">IF(ISNUMBER(T4),T4,IF(ISNUMBER(U4),U4,IF(ISNUMBER(S4),S4,IF(ISNUMBER(V4),V4,IF(ISNUMBER(R4),R4,"")))))</f>
        <v/>
      </c>
      <c r="BA4" s="7" t="str">
        <f t="shared" ref="BA4:BA67" si="19">IF(ISNUMBER(U4),U4,IF(ISNUMBER(V4),V4,IF(ISNUMBER(T4),T4,IF(ISNUMBER(W4),W4,IF(ISNUMBER(S4),S4,"")))))</f>
        <v/>
      </c>
      <c r="BB4" s="7" t="str">
        <f t="shared" ref="BB4:BB67" si="20">IF(ISNUMBER(V4),V4,IF(ISNUMBER(W4),W4,IF(ISNUMBER(U4),U4,IF(ISNUMBER(X4),X4,IF(ISNUMBER(T4),T4,"")))))</f>
        <v/>
      </c>
      <c r="BC4" s="7" t="str">
        <f t="shared" ref="BC4:BC67" si="21">IF(ISNUMBER(W4),W4,IF(ISNUMBER(X4),X4,IF(ISNUMBER(V4),V4,IF(ISNUMBER(Y4),Y4,IF(ISNUMBER(U4),U4,"")))))</f>
        <v/>
      </c>
      <c r="BD4" s="7" t="str">
        <f t="shared" ref="BD4:BD67" si="22">IF(ISNUMBER(X4),X4,IF(ISNUMBER(Y4),Y4,IF(ISNUMBER(W4),W4,IF(ISNUMBER(Z4),Z4,IF(ISNUMBER(V4),V4,"")))))</f>
        <v/>
      </c>
      <c r="BE4" s="7" t="str">
        <f t="shared" ref="BE4:BE67" si="23">IF(ISNUMBER(Y4),Y4,IF(ISNUMBER(Z4),Z4,IF(ISNUMBER(X4),X4,IF(ISNUMBER(AA4),AA4,IF(ISNUMBER(W4),W4,"")))))</f>
        <v/>
      </c>
      <c r="BF4" s="7" t="str">
        <f t="shared" ref="BF4:BF67" si="24">IF(ISNUMBER(Z4),Z4,IF(ISNUMBER(AA4),AA4,IF(ISNUMBER(Y4),Y4,IF(ISNUMBER(AB4),AB4,IF(ISNUMBER(X4),X4,"")))))</f>
        <v/>
      </c>
      <c r="BG4" s="7" t="str">
        <f t="shared" ref="BG4:BG67" si="25">IF(ISNUMBER(AA4),AA4,IF(ISNUMBER(AB4),AB4,IF(ISNUMBER(Z4),Z4,IF(ISNUMBER(AC4),AC4,IF(ISNUMBER(Y4),Y4,"")))))</f>
        <v/>
      </c>
      <c r="BH4" s="7" t="str">
        <f t="shared" ref="BH4:BH67" si="26">IF(ISNUMBER(AB4),AB4,IF(ISNUMBER(AC4),AC4,IF(ISNUMBER(AA4),AA4,IF(ISNUMBER(AD4),AD4,IF(ISNUMBER(Z4),Z4,"")))))</f>
        <v/>
      </c>
      <c r="BI4" s="7" t="str">
        <f t="shared" ref="BI4:BI67" si="27">IF(ISNUMBER(AC4),AC4,IF(ISNUMBER(AD4),AD4,IF(ISNUMBER(AB4),AB4,IF(ISNUMBER(AE4),AE4,IF(ISNUMBER(AA4),AA4,"")))))</f>
        <v/>
      </c>
      <c r="BJ4" s="7">
        <f t="shared" ref="BJ4:BJ67" si="28">IF(ISNUMBER(AD4),AD4,IF(ISNUMBER(AE4),AE4,IF(ISNUMBER(AC4),AC4,IF(ISNUMBER(AF4),AF4,IF(ISNUMBER(AB4),AB4,"")))))</f>
        <v>2.6936</v>
      </c>
      <c r="BK4" s="7">
        <f t="shared" ref="BK4:BK67" si="29">IF(ISNUMBER(AE4),AE4,IF(ISNUMBER(AF4),AF4,IF(ISNUMBER(AD4),AD4,IF(ISNUMBER(AG4),AG4,IF(ISNUMBER(AC4),AC4,"")))))</f>
        <v>2.6936</v>
      </c>
      <c r="BL4" s="7">
        <f t="shared" ref="BL4:BL67" si="30">IF(ISNUMBER(AF4),AF4,IF(ISNUMBER(AG4),AG4,IF(ISNUMBER(AE4),AE4,IF(ISNUMBER(AH4),AH4,IF(ISNUMBER(AD4),AD4,"")))))</f>
        <v>2.6936</v>
      </c>
      <c r="BM4" s="7">
        <f t="shared" ref="BM4:BM67" si="31">IF(ISNUMBER(AG4),AG4,IF(ISNUMBER(AH4),AH4,IF(ISNUMBER(AF4),AF4,IF(ISNUMBER(AI4),AI4,IF(ISNUMBER(AE4),AE4,"")))))</f>
        <v>2.8594100000000005</v>
      </c>
      <c r="BN4" s="7">
        <f t="shared" ref="BN4:BN67" si="32">IF(ISNUMBER(AH4),AH4,IF(ISNUMBER(AI4),AI4,IF(ISNUMBER(AG4),AG4,IF(ISNUMBER(AJ4),AJ4,IF(ISNUMBER(AF4),AF4,"")))))</f>
        <v>2.8594100000000005</v>
      </c>
      <c r="BP4" s="7">
        <f t="shared" ref="BP4:BP67" si="33">IF(ISNUMBER(AN4),AN4,IF(ISNUMBER(K4),K4,IF(ISNUMBER(E4),E4,IF(ISNUMBER(L4),L4,IF(ISNUMBER(D4),D4,"")))))</f>
        <v>2.5671200000000001</v>
      </c>
      <c r="BQ4" s="7">
        <f t="shared" ref="BQ4:BQ67" si="34">IF(ISNUMBER(AO4),AO4,IF(ISNUMBER(L4),L4,IF(ISNUMBER(F4),F4,IF(ISNUMBER(M4),M4,IF(ISNUMBER(E4),E4,"")))))</f>
        <v>2.5671200000000001</v>
      </c>
      <c r="BR4" s="7">
        <f t="shared" ref="BR4:BR67" si="35">IF(ISNUMBER(AP4),AP4,IF(ISNUMBER(M4),M4,IF(ISNUMBER(G4),G4,IF(ISNUMBER(N4),N4,IF(ISNUMBER(F4),F4,"")))))</f>
        <v>2.5671200000000001</v>
      </c>
      <c r="BS4" s="7">
        <f t="shared" ref="BS4:BS67" si="36">IF(ISNUMBER(AQ4),AQ4,IF(ISNUMBER(N4),N4,IF(ISNUMBER(H4),H4,IF(ISNUMBER(O4),O4,IF(ISNUMBER(G4),G4,"")))))</f>
        <v>2.5671200000000001</v>
      </c>
      <c r="BT4" s="7">
        <f t="shared" ref="BT4:BT67" si="37">IF(ISNUMBER(AR4),AR4,IF(ISNUMBER(O4),O4,IF(ISNUMBER(I4),I4,IF(ISNUMBER(P4),P4,IF(ISNUMBER(H4),H4,"")))))</f>
        <v>2.5671200000000001</v>
      </c>
      <c r="BU4" s="7">
        <f t="shared" ref="BU4:BU67" si="38">IF(ISNUMBER(AS4),AS4,IF(ISNUMBER(P4),P4,IF(ISNUMBER(J4),J4,IF(ISNUMBER(Q4),Q4,IF(ISNUMBER(I4),I4,"")))))</f>
        <v>2.5671200000000001</v>
      </c>
      <c r="BV4" s="7">
        <f t="shared" ref="BV4:BV67" si="39">IF(ISNUMBER(AT4),AT4,IF(ISNUMBER(Q4),Q4,IF(ISNUMBER(K4),K4,IF(ISNUMBER(R4),R4,IF(ISNUMBER(J4),J4,"")))))</f>
        <v>2.5671200000000001</v>
      </c>
      <c r="BW4" s="7">
        <f t="shared" ref="BW4:BW67" si="40">IF(ISNUMBER(AU4),AU4,IF(ISNUMBER(R4),R4,IF(ISNUMBER(L4),L4,IF(ISNUMBER(S4),S4,IF(ISNUMBER(K4),K4,"")))))</f>
        <v>2.5671200000000001</v>
      </c>
      <c r="BX4" s="7" t="str">
        <f t="shared" ref="BX4:BX67" si="41">IF(ISNUMBER(AV4),AV4,IF(ISNUMBER(S4),S4,IF(ISNUMBER(M4),M4,IF(ISNUMBER(T4),T4,IF(ISNUMBER(L4),L4,"")))))</f>
        <v/>
      </c>
      <c r="BY4" s="7" t="str">
        <f t="shared" ref="BY4:BY67" si="42">IF(ISNUMBER(AW4),AW4,IF(ISNUMBER(T4),T4,IF(ISNUMBER(N4),N4,IF(ISNUMBER(U4),U4,IF(ISNUMBER(M4),M4,"")))))</f>
        <v/>
      </c>
      <c r="BZ4" s="7" t="str">
        <f t="shared" ref="BZ4:BZ67" si="43">IF(ISNUMBER(AX4),AX4,IF(ISNUMBER(U4),U4,IF(ISNUMBER(O4),O4,IF(ISNUMBER(V4),V4,IF(ISNUMBER(N4),N4,"")))))</f>
        <v/>
      </c>
      <c r="CA4" s="7" t="str">
        <f t="shared" ref="CA4:CA67" si="44">IF(ISNUMBER(AY4),AY4,IF(ISNUMBER(V4),V4,IF(ISNUMBER(P4),P4,IF(ISNUMBER(W4),W4,IF(ISNUMBER(O4),O4,"")))))</f>
        <v/>
      </c>
      <c r="CB4" s="7" t="str">
        <f t="shared" ref="CB4:CB67" si="45">IF(ISNUMBER(AZ4),AZ4,IF(ISNUMBER(W4),W4,IF(ISNUMBER(Q4),Q4,IF(ISNUMBER(X4),X4,IF(ISNUMBER(P4),P4,"")))))</f>
        <v/>
      </c>
      <c r="CC4" s="7" t="str">
        <f t="shared" ref="CC4:CC67" si="46">IF(ISNUMBER(BA4),BA4,IF(ISNUMBER(X4),X4,IF(ISNUMBER(R4),R4,IF(ISNUMBER(Y4),Y4,IF(ISNUMBER(Q4),Q4,"")))))</f>
        <v/>
      </c>
      <c r="CD4" s="7" t="str">
        <f t="shared" ref="CD4:CD67" si="47">IF(ISNUMBER(BB4),BB4,IF(ISNUMBER(Y4),Y4,IF(ISNUMBER(S4),S4,IF(ISNUMBER(Z4),Z4,IF(ISNUMBER(R4),R4,"")))))</f>
        <v/>
      </c>
      <c r="CE4" s="7" t="str">
        <f t="shared" ref="CE4:CE67" si="48">IF(ISNUMBER(BC4),BC4,IF(ISNUMBER(Z4),Z4,IF(ISNUMBER(T4),T4,IF(ISNUMBER(AA4),AA4,IF(ISNUMBER(S4),S4,"")))))</f>
        <v/>
      </c>
      <c r="CF4" s="7" t="str">
        <f t="shared" ref="CF4:CF67" si="49">IF(ISNUMBER(BD4),BD4,IF(ISNUMBER(AA4),AA4,IF(ISNUMBER(U4),U4,IF(ISNUMBER(AB4),AB4,IF(ISNUMBER(T4),T4,"")))))</f>
        <v/>
      </c>
      <c r="CG4" s="7" t="str">
        <f t="shared" ref="CG4:CG67" si="50">IF(ISNUMBER(BE4),BE4,IF(ISNUMBER(AB4),AB4,IF(ISNUMBER(V4),V4,IF(ISNUMBER(AC4),AC4,IF(ISNUMBER(U4),U4,"")))))</f>
        <v/>
      </c>
      <c r="CH4" s="7" t="str">
        <f t="shared" ref="CH4:CH67" si="51">IF(ISNUMBER(BF4),BF4,IF(ISNUMBER(AC4),AC4,IF(ISNUMBER(W4),W4,IF(ISNUMBER(AD4),AD4,IF(ISNUMBER(V4),V4,"")))))</f>
        <v/>
      </c>
      <c r="CI4" s="7" t="str">
        <f t="shared" ref="CI4:CI67" si="52">IF(ISNUMBER(BG4),BG4,IF(ISNUMBER(AD4),AD4,IF(ISNUMBER(X4),X4,IF(ISNUMBER(AE4),AE4,IF(ISNUMBER(W4),W4,"")))))</f>
        <v/>
      </c>
      <c r="CJ4" s="7">
        <f t="shared" ref="CJ4:CJ67" si="53">IF(ISNUMBER(BH4),BH4,IF(ISNUMBER(AE4),AE4,IF(ISNUMBER(Y4),Y4,IF(ISNUMBER(AF4),AF4,IF(ISNUMBER(X4),X4,"")))))</f>
        <v>2.6936</v>
      </c>
      <c r="CK4" s="7">
        <f t="shared" ref="CK4:CK67" si="54">IF(ISNUMBER(BI4),BI4,IF(ISNUMBER(AF4),AF4,IF(ISNUMBER(Z4),Z4,IF(ISNUMBER(AG4),AG4,IF(ISNUMBER(Y4),Y4,"")))))</f>
        <v>2.6936</v>
      </c>
      <c r="CL4" s="7">
        <f t="shared" ref="CL4:CL67" si="55">IF(ISNUMBER(BJ4),BJ4,IF(ISNUMBER(AG4),AG4,IF(ISNUMBER(AA4),AA4,IF(ISNUMBER(AH4),AH4,IF(ISNUMBER(Z4),Z4,"")))))</f>
        <v>2.6936</v>
      </c>
      <c r="CM4" s="7">
        <f t="shared" ref="CM4:CM67" si="56">IF(ISNUMBER(BK4),BK4,IF(ISNUMBER(AH4),AH4,IF(ISNUMBER(AB4),AB4,IF(ISNUMBER(AI4),AI4,IF(ISNUMBER(AA4),AA4,"")))))</f>
        <v>2.6936</v>
      </c>
      <c r="CN4" s="7">
        <f t="shared" ref="CN4:CN67" si="57">IF(ISNUMBER(BL4),BL4,IF(ISNUMBER(AI4),AI4,IF(ISNUMBER(AC4),AC4,IF(ISNUMBER(AJ4),AJ4,IF(ISNUMBER(AB4),AB4,"")))))</f>
        <v>2.6936</v>
      </c>
      <c r="CO4" s="7">
        <f t="shared" ref="CO4:CO67" si="58">IF(ISNUMBER(BM4),BM4,IF(ISNUMBER(AJ4),AJ4,IF(ISNUMBER(AD4),AD4,IF(ISNUMBER(AK4),AK4,IF(ISNUMBER(AC4),AC4,"")))))</f>
        <v>2.8594100000000005</v>
      </c>
      <c r="CP4" s="7">
        <f>IF(ISNUMBER(BN4),BN4,IF(ISNUMBER(AK4),AK4,IF(ISNUMBER(AE4),AE4,IF(ISNUMBER(#REF!),#REF!,IF(ISNUMBER(AD4),AD4,"")))))</f>
        <v>2.8594100000000005</v>
      </c>
      <c r="CR4" s="7">
        <f t="shared" ref="CR4:CR67" si="59">IF(ISNUMBER(BR4),BR4,IF(ISNUMBER(O4),O4,IF(ISNUMBER(E4),E4,IF(ISNUMBER(P4),P4,IF(ISNUMBER(D4),D4,"")))))</f>
        <v>2.5671200000000001</v>
      </c>
      <c r="CS4" s="7">
        <f t="shared" ref="CS4:CS67" si="60">IF(ISNUMBER(BS4),BS4,IF(ISNUMBER(P4),P4,IF(ISNUMBER(F4),F4,IF(ISNUMBER(Q4),Q4,IF(ISNUMBER(E4),E4,"")))))</f>
        <v>2.5671200000000001</v>
      </c>
      <c r="CT4" s="7">
        <f t="shared" ref="CT4:CT67" si="61">IF(ISNUMBER(BT4),BT4,IF(ISNUMBER(Q4),Q4,IF(ISNUMBER(G4),G4,IF(ISNUMBER(R4),R4,IF(ISNUMBER(F4),F4,"")))))</f>
        <v>2.5671200000000001</v>
      </c>
      <c r="CU4" s="7">
        <f t="shared" ref="CU4:CU67" si="62">IF(ISNUMBER(BU4),BU4,IF(ISNUMBER(R4),R4,IF(ISNUMBER(H4),H4,IF(ISNUMBER(S4),S4,IF(ISNUMBER(G4),G4,"")))))</f>
        <v>2.5671200000000001</v>
      </c>
      <c r="CV4" s="7">
        <f t="shared" ref="CV4:CV67" si="63">IF(ISNUMBER(BV4),BV4,IF(ISNUMBER(S4),S4,IF(ISNUMBER(I4),I4,IF(ISNUMBER(T4),T4,IF(ISNUMBER(H4),H4,"")))))</f>
        <v>2.5671200000000001</v>
      </c>
      <c r="CW4" s="7">
        <f t="shared" ref="CW4:CW67" si="64">IF(ISNUMBER(BW4),BW4,IF(ISNUMBER(T4),T4,IF(ISNUMBER(J4),J4,IF(ISNUMBER(U4),U4,IF(ISNUMBER(I4),I4,"")))))</f>
        <v>2.5671200000000001</v>
      </c>
      <c r="CX4" s="7">
        <f t="shared" ref="CX4:CX67" si="65">IF(ISNUMBER(BX4),BX4,IF(ISNUMBER(U4),U4,IF(ISNUMBER(K4),K4,IF(ISNUMBER(V4),V4,IF(ISNUMBER(J4),J4,"")))))</f>
        <v>2.5671200000000001</v>
      </c>
      <c r="CY4" s="7">
        <f t="shared" ref="CY4:CY67" si="66">IF(ISNUMBER(BY4),BY4,IF(ISNUMBER(V4),V4,IF(ISNUMBER(L4),L4,IF(ISNUMBER(W4),W4,IF(ISNUMBER(K4),K4,"")))))</f>
        <v>2.5671200000000001</v>
      </c>
      <c r="CZ4" s="7" t="str">
        <f t="shared" ref="CZ4:CZ67" si="67">IF(ISNUMBER(BZ4),BZ4,IF(ISNUMBER(W4),W4,IF(ISNUMBER(M4),M4,IF(ISNUMBER(X4),X4,IF(ISNUMBER(L4),L4,"")))))</f>
        <v/>
      </c>
      <c r="DA4" s="7" t="str">
        <f t="shared" ref="DA4:DA67" si="68">IF(ISNUMBER(CA4),CA4,IF(ISNUMBER(X4),X4,IF(ISNUMBER(N4),N4,IF(ISNUMBER(Y4),Y4,IF(ISNUMBER(M4),M4,"")))))</f>
        <v/>
      </c>
      <c r="DB4" s="7" t="str">
        <f t="shared" ref="DB4:DB67" si="69">IF(ISNUMBER(CB4),CB4,IF(ISNUMBER(Y4),Y4,IF(ISNUMBER(O4),O4,IF(ISNUMBER(Z4),Z4,IF(ISNUMBER(N4),N4,"")))))</f>
        <v/>
      </c>
      <c r="DC4" s="7" t="str">
        <f t="shared" ref="DC4:DC67" si="70">IF(ISNUMBER(CC4),CC4,IF(ISNUMBER(Z4),Z4,IF(ISNUMBER(P4),P4,IF(ISNUMBER(AA4),AA4,IF(ISNUMBER(O4),O4,"")))))</f>
        <v/>
      </c>
      <c r="DD4" s="7" t="str">
        <f t="shared" ref="DD4:DD67" si="71">IF(ISNUMBER(CD4),CD4,IF(ISNUMBER(AA4),AA4,IF(ISNUMBER(Q4),Q4,IF(ISNUMBER(AB4),AB4,IF(ISNUMBER(P4),P4,"")))))</f>
        <v/>
      </c>
      <c r="DE4" s="7" t="str">
        <f t="shared" ref="DE4:DE67" si="72">IF(ISNUMBER(CE4),CE4,IF(ISNUMBER(AB4),AB4,IF(ISNUMBER(R4),R4,IF(ISNUMBER(AC4),AC4,IF(ISNUMBER(Q4),Q4,"")))))</f>
        <v/>
      </c>
      <c r="DF4" s="7" t="str">
        <f t="shared" ref="DF4:DF67" si="73">IF(ISNUMBER(CF4),CF4,IF(ISNUMBER(AC4),AC4,IF(ISNUMBER(S4),S4,IF(ISNUMBER(AD4),AD4,IF(ISNUMBER(R4),R4,"")))))</f>
        <v/>
      </c>
      <c r="DG4" s="7" t="str">
        <f t="shared" ref="DG4:DG67" si="74">IF(ISNUMBER(CG4),CG4,IF(ISNUMBER(AD4),AD4,IF(ISNUMBER(T4),T4,IF(ISNUMBER(AE4),AE4,IF(ISNUMBER(S4),S4,"")))))</f>
        <v/>
      </c>
      <c r="DH4" s="7">
        <f t="shared" ref="DH4:DH67" si="75">IF(ISNUMBER(CH4),CH4,IF(ISNUMBER(AE4),AE4,IF(ISNUMBER(U4),U4,IF(ISNUMBER(AF4),AF4,IF(ISNUMBER(T4),T4,"")))))</f>
        <v>2.6936</v>
      </c>
      <c r="DI4" s="7">
        <f t="shared" ref="DI4:DI67" si="76">IF(ISNUMBER(CI4),CI4,IF(ISNUMBER(AF4),AF4,IF(ISNUMBER(V4),V4,IF(ISNUMBER(AG4),AG4,IF(ISNUMBER(U4),U4,"")))))</f>
        <v>2.6936</v>
      </c>
      <c r="DJ4" s="7">
        <f t="shared" ref="DJ4:DJ67" si="77">IF(ISNUMBER(CJ4),CJ4,IF(ISNUMBER(AG4),AG4,IF(ISNUMBER(W4),W4,IF(ISNUMBER(AH4),AH4,IF(ISNUMBER(V4),V4,"")))))</f>
        <v>2.6936</v>
      </c>
      <c r="DK4" s="7">
        <f t="shared" ref="DK4:DK67" si="78">IF(ISNUMBER(CK4),CK4,IF(ISNUMBER(AH4),AH4,IF(ISNUMBER(X4),X4,IF(ISNUMBER(AI4),AI4,IF(ISNUMBER(W4),W4,"")))))</f>
        <v>2.6936</v>
      </c>
      <c r="DL4" s="7">
        <f t="shared" ref="DL4:DL67" si="79">IF(ISNUMBER(CL4),CL4,IF(ISNUMBER(AI4),AI4,IF(ISNUMBER(Y4),Y4,IF(ISNUMBER(AJ4),AJ4,IF(ISNUMBER(X4),X4,"")))))</f>
        <v>2.6936</v>
      </c>
      <c r="DM4" s="7">
        <f t="shared" ref="DM4:DM67" si="80">IF(ISNUMBER(CM4),CM4,IF(ISNUMBER(AJ4),AJ4,IF(ISNUMBER(Z4),Z4,IF(ISNUMBER(AK4),AK4,IF(ISNUMBER(Y4),Y4,"")))))</f>
        <v>2.6936</v>
      </c>
      <c r="DN4" s="7">
        <f>IF(ISNUMBER(CN4),CN4,IF(ISNUMBER(AK4),AK4,IF(ISNUMBER(AA4),AA4,IF(ISNUMBER(#REF!),#REF!,IF(ISNUMBER(Z4),Z4,"")))))</f>
        <v>2.6936</v>
      </c>
      <c r="DO4" s="7">
        <f>IF(ISNUMBER(CO4),CO4,IF(ISNUMBER(#REF!),#REF!,IF(ISNUMBER(AB4),AB4,IF(ISNUMBER(AL4),AL4,IF(ISNUMBER(AA4),AA4,"")))))</f>
        <v>2.8594100000000005</v>
      </c>
      <c r="DP4" s="7">
        <f t="shared" ref="DP4:DP67" si="81">IF(ISNUMBER(CP4),CP4,IF(ISNUMBER(AL4),AL4,IF(ISNUMBER(AC4),AC4,IF(ISNUMBER(AM4),AM4,IF(ISNUMBER(AB4),AB4,"")))))</f>
        <v>2.8594100000000005</v>
      </c>
      <c r="DR4" s="7">
        <f t="shared" ref="DR4:DR67" si="82">IF(ISNUMBER(CT4),CT4,IF(ISNUMBER(Q4),Q4,IF(ISNUMBER(G4),G4,IF(ISNUMBER(R4),R4,IF(ISNUMBER(F4),F4,"")))))</f>
        <v>2.5671200000000001</v>
      </c>
      <c r="DS4" s="7">
        <f t="shared" ref="DS4:DS67" si="83">IF(ISNUMBER(CU4),CU4,IF(ISNUMBER(R4),R4,IF(ISNUMBER(H4),H4,IF(ISNUMBER(S4),S4,IF(ISNUMBER(G4),G4,"")))))</f>
        <v>2.5671200000000001</v>
      </c>
      <c r="DT4" s="7">
        <f t="shared" ref="DT4:DT67" si="84">IF(ISNUMBER(CV4),CV4,IF(ISNUMBER(S4),S4,IF(ISNUMBER(I4),I4,IF(ISNUMBER(T4),T4,IF(ISNUMBER(H4),H4,"")))))</f>
        <v>2.5671200000000001</v>
      </c>
      <c r="DU4" s="7">
        <f t="shared" ref="DU4:DU67" si="85">IF(ISNUMBER(CW4),CW4,IF(ISNUMBER(T4),T4,IF(ISNUMBER(J4),J4,IF(ISNUMBER(U4),U4,IF(ISNUMBER(I4),I4,"")))))</f>
        <v>2.5671200000000001</v>
      </c>
      <c r="DV4" s="7">
        <f t="shared" ref="DV4:DV67" si="86">IF(ISNUMBER(CX4),CX4,IF(ISNUMBER(U4),U4,IF(ISNUMBER(K4),K4,IF(ISNUMBER(V4),V4,IF(ISNUMBER(J4),J4,"")))))</f>
        <v>2.5671200000000001</v>
      </c>
      <c r="DW4" s="7">
        <f t="shared" ref="DW4:DW67" si="87">IF(ISNUMBER(CY4),CY4,IF(ISNUMBER(V4),V4,IF(ISNUMBER(L4),L4,IF(ISNUMBER(W4),W4,IF(ISNUMBER(K4),K4,"")))))</f>
        <v>2.5671200000000001</v>
      </c>
      <c r="DX4" s="7" t="str">
        <f t="shared" ref="DX4:DX67" si="88">IF(ISNUMBER(CZ4),CZ4,IF(ISNUMBER(W4),W4,IF(ISNUMBER(M4),M4,IF(ISNUMBER(X4),X4,IF(ISNUMBER(L4),L4,"")))))</f>
        <v/>
      </c>
      <c r="DY4" s="7" t="str">
        <f t="shared" ref="DY4:DY67" si="89">IF(ISNUMBER(DA4),DA4,IF(ISNUMBER(X4),X4,IF(ISNUMBER(N4),N4,IF(ISNUMBER(Y4),Y4,IF(ISNUMBER(M4),M4,"")))))</f>
        <v/>
      </c>
      <c r="DZ4" s="7" t="str">
        <f t="shared" ref="DZ4:DZ67" si="90">IF(ISNUMBER(DB4),DB4,IF(ISNUMBER(Y4),Y4,IF(ISNUMBER(O4),O4,IF(ISNUMBER(Z4),Z4,IF(ISNUMBER(N4),N4,"")))))</f>
        <v/>
      </c>
      <c r="EA4" s="7" t="str">
        <f t="shared" ref="EA4:EA67" si="91">IF(ISNUMBER(DC4),DC4,IF(ISNUMBER(Z4),Z4,IF(ISNUMBER(P4),P4,IF(ISNUMBER(AA4),AA4,IF(ISNUMBER(O4),O4,"")))))</f>
        <v/>
      </c>
      <c r="EB4" s="7" t="str">
        <f t="shared" ref="EB4:EB67" si="92">IF(ISNUMBER(DD4),DD4,IF(ISNUMBER(AA4),AA4,IF(ISNUMBER(Q4),Q4,IF(ISNUMBER(AB4),AB4,IF(ISNUMBER(P4),P4,"")))))</f>
        <v/>
      </c>
      <c r="EC4" s="7" t="str">
        <f t="shared" ref="EC4:EC67" si="93">IF(ISNUMBER(DE4),DE4,IF(ISNUMBER(AB4),AB4,IF(ISNUMBER(R4),R4,IF(ISNUMBER(AC4),AC4,IF(ISNUMBER(Q4),Q4,"")))))</f>
        <v/>
      </c>
      <c r="ED4" s="7" t="str">
        <f t="shared" ref="ED4:ED67" si="94">IF(ISNUMBER(DF4),DF4,IF(ISNUMBER(AC4),AC4,IF(ISNUMBER(S4),S4,IF(ISNUMBER(AD4),AD4,IF(ISNUMBER(R4),R4,"")))))</f>
        <v/>
      </c>
      <c r="EE4" s="7" t="str">
        <f t="shared" ref="EE4:EE67" si="95">IF(ISNUMBER(DG4),DG4,IF(ISNUMBER(AD4),AD4,IF(ISNUMBER(T4),T4,IF(ISNUMBER(AE4),AE4,IF(ISNUMBER(S4),S4,"")))))</f>
        <v/>
      </c>
      <c r="EF4" s="7">
        <f t="shared" ref="EF4:EF67" si="96">IF(ISNUMBER(DH4),DH4,IF(ISNUMBER(AE4),AE4,IF(ISNUMBER(U4),U4,IF(ISNUMBER(AF4),AF4,IF(ISNUMBER(T4),T4,"")))))</f>
        <v>2.6936</v>
      </c>
      <c r="EG4" s="7">
        <f t="shared" ref="EG4:EG67" si="97">IF(ISNUMBER(DI4),DI4,IF(ISNUMBER(AF4),AF4,IF(ISNUMBER(V4),V4,IF(ISNUMBER(AG4),AG4,IF(ISNUMBER(U4),U4,"")))))</f>
        <v>2.6936</v>
      </c>
      <c r="EH4" s="7">
        <f t="shared" ref="EH4:EH67" si="98">IF(ISNUMBER(DJ4),DJ4,IF(ISNUMBER(AG4),AG4,IF(ISNUMBER(W4),W4,IF(ISNUMBER(AH4),AH4,IF(ISNUMBER(V4),V4,"")))))</f>
        <v>2.6936</v>
      </c>
      <c r="EI4" s="7">
        <f t="shared" ref="EI4:EI67" si="99">IF(ISNUMBER(DK4),DK4,IF(ISNUMBER(AH4),AH4,IF(ISNUMBER(X4),X4,IF(ISNUMBER(AI4),AI4,IF(ISNUMBER(W4),W4,"")))))</f>
        <v>2.6936</v>
      </c>
      <c r="EJ4" s="7">
        <f t="shared" ref="EJ4:EJ67" si="100">IF(ISNUMBER(DL4),DL4,IF(ISNUMBER(AI4),AI4,IF(ISNUMBER(Y4),Y4,IF(ISNUMBER(AJ4),AJ4,IF(ISNUMBER(X4),X4,"")))))</f>
        <v>2.6936</v>
      </c>
      <c r="EK4" s="7">
        <f t="shared" ref="EK4:EK67" si="101">IF(ISNUMBER(DM4),DM4,IF(ISNUMBER(AJ4),AJ4,IF(ISNUMBER(Z4),Z4,IF(ISNUMBER(AK4),AK4,IF(ISNUMBER(Y4),Y4,"")))))</f>
        <v>2.6936</v>
      </c>
      <c r="EL4" s="7">
        <f>IF(ISNUMBER(DN4),DN4,IF(ISNUMBER(AK4),AK4,IF(ISNUMBER(AA4),AA4,IF(ISNUMBER(#REF!),#REF!,IF(ISNUMBER(Z4),Z4,"")))))</f>
        <v>2.6936</v>
      </c>
      <c r="EM4" s="7">
        <f>IF(ISNUMBER(DO4),DO4,IF(ISNUMBER(#REF!),#REF!,IF(ISNUMBER(AB4),AB4,IF(ISNUMBER(AL4),AL4,IF(ISNUMBER(AA4),AA4,"")))))</f>
        <v>2.8594100000000005</v>
      </c>
      <c r="EN4" s="7">
        <f t="shared" ref="EN4:EN67" si="102">IF(ISNUMBER(DP4),DP4,IF(ISNUMBER(AL4),AL4,IF(ISNUMBER(AC4),AC4,IF(ISNUMBER(AM4),AM4,IF(ISNUMBER(AB4),AB4,"")))))</f>
        <v>2.8594100000000005</v>
      </c>
    </row>
    <row r="5" spans="1:144" x14ac:dyDescent="0.2">
      <c r="A5" s="19" t="s">
        <v>14</v>
      </c>
      <c r="B5" s="7" t="s">
        <v>14</v>
      </c>
      <c r="C5" s="7" t="e">
        <v>#N/A</v>
      </c>
      <c r="D5" s="7" t="e">
        <v>#N/A</v>
      </c>
      <c r="E5" s="7" t="e">
        <v>#N/A</v>
      </c>
      <c r="F5" s="7" t="e">
        <v>#N/A</v>
      </c>
      <c r="G5" s="7" t="e">
        <v>#N/A</v>
      </c>
      <c r="H5" s="7" t="e">
        <v>#N/A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 t="e">
        <v>#N/A</v>
      </c>
      <c r="O5" s="7" t="e">
        <v>#N/A</v>
      </c>
      <c r="P5" s="7">
        <v>3.9542700000000002</v>
      </c>
      <c r="Q5" s="7">
        <v>3.2195100000000001</v>
      </c>
      <c r="R5" s="7" t="e">
        <v>#N/A</v>
      </c>
      <c r="S5" s="7">
        <v>3.4943499999999998</v>
      </c>
      <c r="T5" s="7">
        <v>3.5530599999999999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7" t="e">
        <v>#N/A</v>
      </c>
      <c r="AD5" s="7" t="e">
        <v>#N/A</v>
      </c>
      <c r="AE5" s="7" t="e">
        <v>#N/A</v>
      </c>
      <c r="AF5" s="7" t="e">
        <v>#N/A</v>
      </c>
      <c r="AG5" s="7" t="e">
        <v>#N/A</v>
      </c>
      <c r="AH5" s="7" t="e">
        <v>#N/A</v>
      </c>
      <c r="AI5" s="7" t="e">
        <v>#N/A</v>
      </c>
      <c r="AJ5" s="7" t="e">
        <v>#N/A</v>
      </c>
      <c r="AL5" s="7" t="str">
        <f t="shared" si="4"/>
        <v/>
      </c>
      <c r="AM5" s="7" t="str">
        <f t="shared" si="5"/>
        <v/>
      </c>
      <c r="AN5" s="7" t="str">
        <f t="shared" si="6"/>
        <v/>
      </c>
      <c r="AO5" s="7" t="str">
        <f t="shared" si="7"/>
        <v/>
      </c>
      <c r="AP5" s="7" t="str">
        <f t="shared" si="8"/>
        <v/>
      </c>
      <c r="AQ5" s="7" t="str">
        <f t="shared" si="9"/>
        <v/>
      </c>
      <c r="AR5" s="7" t="str">
        <f t="shared" si="10"/>
        <v/>
      </c>
      <c r="AS5" s="7" t="str">
        <f t="shared" si="11"/>
        <v/>
      </c>
      <c r="AT5" s="7">
        <f t="shared" si="12"/>
        <v>3.9542700000000002</v>
      </c>
      <c r="AU5" s="7">
        <f t="shared" si="13"/>
        <v>3.9542700000000002</v>
      </c>
      <c r="AV5" s="7">
        <f t="shared" si="14"/>
        <v>3.9542700000000002</v>
      </c>
      <c r="AW5" s="7">
        <f t="shared" si="15"/>
        <v>3.2195100000000001</v>
      </c>
      <c r="AX5" s="7">
        <f t="shared" si="16"/>
        <v>3.4943499999999998</v>
      </c>
      <c r="AY5" s="7">
        <f t="shared" si="17"/>
        <v>3.4943499999999998</v>
      </c>
      <c r="AZ5" s="7">
        <f t="shared" si="18"/>
        <v>3.5530599999999999</v>
      </c>
      <c r="BA5" s="7">
        <f t="shared" si="19"/>
        <v>3.5530599999999999</v>
      </c>
      <c r="BB5" s="7">
        <f t="shared" si="20"/>
        <v>3.5530599999999999</v>
      </c>
      <c r="BC5" s="7" t="str">
        <f t="shared" si="21"/>
        <v/>
      </c>
      <c r="BD5" s="7" t="str">
        <f t="shared" si="22"/>
        <v/>
      </c>
      <c r="BE5" s="7" t="str">
        <f t="shared" si="23"/>
        <v/>
      </c>
      <c r="BF5" s="7" t="str">
        <f t="shared" si="24"/>
        <v/>
      </c>
      <c r="BG5" s="7" t="str">
        <f t="shared" si="25"/>
        <v/>
      </c>
      <c r="BH5" s="7" t="str">
        <f t="shared" si="26"/>
        <v/>
      </c>
      <c r="BI5" s="7" t="str">
        <f t="shared" si="27"/>
        <v/>
      </c>
      <c r="BJ5" s="7" t="str">
        <f t="shared" si="28"/>
        <v/>
      </c>
      <c r="BK5" s="7" t="str">
        <f t="shared" si="29"/>
        <v/>
      </c>
      <c r="BL5" s="7" t="str">
        <f t="shared" si="30"/>
        <v/>
      </c>
      <c r="BM5" s="7" t="str">
        <f t="shared" si="31"/>
        <v/>
      </c>
      <c r="BN5" s="7" t="str">
        <f t="shared" si="32"/>
        <v/>
      </c>
      <c r="BP5" s="7" t="str">
        <f t="shared" si="33"/>
        <v/>
      </c>
      <c r="BQ5" s="7" t="str">
        <f t="shared" si="34"/>
        <v/>
      </c>
      <c r="BR5" s="7" t="str">
        <f t="shared" si="35"/>
        <v/>
      </c>
      <c r="BS5" s="7" t="str">
        <f t="shared" si="36"/>
        <v/>
      </c>
      <c r="BT5" s="7">
        <f t="shared" si="37"/>
        <v>3.9542700000000002</v>
      </c>
      <c r="BU5" s="7">
        <f t="shared" si="38"/>
        <v>3.9542700000000002</v>
      </c>
      <c r="BV5" s="7">
        <f t="shared" si="39"/>
        <v>3.9542700000000002</v>
      </c>
      <c r="BW5" s="7">
        <f t="shared" si="40"/>
        <v>3.9542700000000002</v>
      </c>
      <c r="BX5" s="7">
        <f t="shared" si="41"/>
        <v>3.9542700000000002</v>
      </c>
      <c r="BY5" s="7">
        <f t="shared" si="42"/>
        <v>3.2195100000000001</v>
      </c>
      <c r="BZ5" s="7">
        <f t="shared" si="43"/>
        <v>3.4943499999999998</v>
      </c>
      <c r="CA5" s="7">
        <f t="shared" si="44"/>
        <v>3.4943499999999998</v>
      </c>
      <c r="CB5" s="7">
        <f t="shared" si="45"/>
        <v>3.5530599999999999</v>
      </c>
      <c r="CC5" s="7">
        <f t="shared" si="46"/>
        <v>3.5530599999999999</v>
      </c>
      <c r="CD5" s="7">
        <f t="shared" si="47"/>
        <v>3.5530599999999999</v>
      </c>
      <c r="CE5" s="7">
        <f t="shared" si="48"/>
        <v>3.5530599999999999</v>
      </c>
      <c r="CF5" s="7">
        <f t="shared" si="49"/>
        <v>3.5530599999999999</v>
      </c>
      <c r="CG5" s="7" t="str">
        <f t="shared" si="50"/>
        <v/>
      </c>
      <c r="CH5" s="7" t="str">
        <f t="shared" si="51"/>
        <v/>
      </c>
      <c r="CI5" s="7" t="str">
        <f t="shared" si="52"/>
        <v/>
      </c>
      <c r="CJ5" s="7" t="str">
        <f t="shared" si="53"/>
        <v/>
      </c>
      <c r="CK5" s="7" t="str">
        <f t="shared" si="54"/>
        <v/>
      </c>
      <c r="CL5" s="7" t="str">
        <f t="shared" si="55"/>
        <v/>
      </c>
      <c r="CM5" s="7" t="str">
        <f t="shared" si="56"/>
        <v/>
      </c>
      <c r="CN5" s="7" t="str">
        <f t="shared" si="57"/>
        <v/>
      </c>
      <c r="CO5" s="7" t="str">
        <f t="shared" si="58"/>
        <v/>
      </c>
      <c r="CP5" s="7" t="str">
        <f>IF(ISNUMBER(BN5),BN5,IF(ISNUMBER(AK5),AK5,IF(ISNUMBER(AE5),AE5,IF(ISNUMBER(#REF!),#REF!,IF(ISNUMBER(AD5),AD5,"")))))</f>
        <v/>
      </c>
      <c r="CR5" s="7">
        <f t="shared" si="59"/>
        <v>3.9542700000000002</v>
      </c>
      <c r="CS5" s="7">
        <f t="shared" si="60"/>
        <v>3.9542700000000002</v>
      </c>
      <c r="CT5" s="7">
        <f t="shared" si="61"/>
        <v>3.9542700000000002</v>
      </c>
      <c r="CU5" s="7">
        <f t="shared" si="62"/>
        <v>3.9542700000000002</v>
      </c>
      <c r="CV5" s="7">
        <f t="shared" si="63"/>
        <v>3.9542700000000002</v>
      </c>
      <c r="CW5" s="7">
        <f t="shared" si="64"/>
        <v>3.9542700000000002</v>
      </c>
      <c r="CX5" s="7">
        <f t="shared" si="65"/>
        <v>3.9542700000000002</v>
      </c>
      <c r="CY5" s="7">
        <f t="shared" si="66"/>
        <v>3.2195100000000001</v>
      </c>
      <c r="CZ5" s="7">
        <f t="shared" si="67"/>
        <v>3.4943499999999998</v>
      </c>
      <c r="DA5" s="7">
        <f t="shared" si="68"/>
        <v>3.4943499999999998</v>
      </c>
      <c r="DB5" s="7">
        <f t="shared" si="69"/>
        <v>3.5530599999999999</v>
      </c>
      <c r="DC5" s="7">
        <f t="shared" si="70"/>
        <v>3.5530599999999999</v>
      </c>
      <c r="DD5" s="7">
        <f t="shared" si="71"/>
        <v>3.5530599999999999</v>
      </c>
      <c r="DE5" s="7">
        <f t="shared" si="72"/>
        <v>3.5530599999999999</v>
      </c>
      <c r="DF5" s="7">
        <f t="shared" si="73"/>
        <v>3.5530599999999999</v>
      </c>
      <c r="DG5" s="7">
        <f t="shared" si="74"/>
        <v>3.5530599999999999</v>
      </c>
      <c r="DH5" s="7">
        <f t="shared" si="75"/>
        <v>3.5530599999999999</v>
      </c>
      <c r="DI5" s="7" t="str">
        <f t="shared" si="76"/>
        <v/>
      </c>
      <c r="DJ5" s="7" t="str">
        <f t="shared" si="77"/>
        <v/>
      </c>
      <c r="DK5" s="7" t="str">
        <f t="shared" si="78"/>
        <v/>
      </c>
      <c r="DL5" s="7" t="str">
        <f t="shared" si="79"/>
        <v/>
      </c>
      <c r="DM5" s="7" t="str">
        <f t="shared" si="80"/>
        <v/>
      </c>
      <c r="DN5" s="7" t="str">
        <f>IF(ISNUMBER(CN5),CN5,IF(ISNUMBER(AK5),AK5,IF(ISNUMBER(AA5),AA5,IF(ISNUMBER(#REF!),#REF!,IF(ISNUMBER(Z5),Z5,"")))))</f>
        <v/>
      </c>
      <c r="DO5" s="7" t="str">
        <f>IF(ISNUMBER(CO5),CO5,IF(ISNUMBER(#REF!),#REF!,IF(ISNUMBER(AB5),AB5,IF(ISNUMBER(AL5),AL5,IF(ISNUMBER(AA5),AA5,"")))))</f>
        <v/>
      </c>
      <c r="DP5" s="7" t="str">
        <f t="shared" si="81"/>
        <v/>
      </c>
      <c r="DR5" s="7">
        <f t="shared" si="82"/>
        <v>3.9542700000000002</v>
      </c>
      <c r="DS5" s="7">
        <f t="shared" si="83"/>
        <v>3.9542700000000002</v>
      </c>
      <c r="DT5" s="7">
        <f t="shared" si="84"/>
        <v>3.9542700000000002</v>
      </c>
      <c r="DU5" s="7">
        <f t="shared" si="85"/>
        <v>3.9542700000000002</v>
      </c>
      <c r="DV5" s="7">
        <f t="shared" si="86"/>
        <v>3.9542700000000002</v>
      </c>
      <c r="DW5" s="7">
        <f t="shared" si="87"/>
        <v>3.2195100000000001</v>
      </c>
      <c r="DX5" s="7">
        <f t="shared" si="88"/>
        <v>3.4943499999999998</v>
      </c>
      <c r="DY5" s="7">
        <f t="shared" si="89"/>
        <v>3.4943499999999998</v>
      </c>
      <c r="DZ5" s="7">
        <f t="shared" si="90"/>
        <v>3.5530599999999999</v>
      </c>
      <c r="EA5" s="7">
        <f t="shared" si="91"/>
        <v>3.5530599999999999</v>
      </c>
      <c r="EB5" s="7">
        <f t="shared" si="92"/>
        <v>3.5530599999999999</v>
      </c>
      <c r="EC5" s="7">
        <f t="shared" si="93"/>
        <v>3.5530599999999999</v>
      </c>
      <c r="ED5" s="7">
        <f t="shared" si="94"/>
        <v>3.5530599999999999</v>
      </c>
      <c r="EE5" s="7">
        <f t="shared" si="95"/>
        <v>3.5530599999999999</v>
      </c>
      <c r="EF5" s="7">
        <f t="shared" si="96"/>
        <v>3.5530599999999999</v>
      </c>
      <c r="EG5" s="7" t="str">
        <f t="shared" si="97"/>
        <v/>
      </c>
      <c r="EH5" s="7" t="str">
        <f t="shared" si="98"/>
        <v/>
      </c>
      <c r="EI5" s="7" t="str">
        <f t="shared" si="99"/>
        <v/>
      </c>
      <c r="EJ5" s="7" t="str">
        <f t="shared" si="100"/>
        <v/>
      </c>
      <c r="EK5" s="7" t="str">
        <f t="shared" si="101"/>
        <v/>
      </c>
      <c r="EL5" s="7" t="str">
        <f>IF(ISNUMBER(DN5),DN5,IF(ISNUMBER(AK5),AK5,IF(ISNUMBER(AA5),AA5,IF(ISNUMBER(#REF!),#REF!,IF(ISNUMBER(Z5),Z5,"")))))</f>
        <v/>
      </c>
      <c r="EM5" s="7" t="str">
        <f>IF(ISNUMBER(DO5),DO5,IF(ISNUMBER(#REF!),#REF!,IF(ISNUMBER(AB5),AB5,IF(ISNUMBER(AL5),AL5,IF(ISNUMBER(AA5),AA5,"")))))</f>
        <v/>
      </c>
      <c r="EN5" s="7" t="str">
        <f t="shared" si="102"/>
        <v/>
      </c>
    </row>
    <row r="6" spans="1:144" x14ac:dyDescent="0.2">
      <c r="A6" s="19" t="s">
        <v>15</v>
      </c>
      <c r="B6" s="7" t="s">
        <v>15</v>
      </c>
      <c r="C6" s="7" t="e">
        <v>#N/A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N6" s="7" t="e">
        <v>#N/A</v>
      </c>
      <c r="O6" s="7" t="e">
        <v>#N/A</v>
      </c>
      <c r="P6" s="7" t="e">
        <v>#N/A</v>
      </c>
      <c r="Q6" s="7" t="e">
        <v>#N/A</v>
      </c>
      <c r="R6" s="7" t="e">
        <v>#N/A</v>
      </c>
      <c r="S6" s="7" t="e">
        <v>#N/A</v>
      </c>
      <c r="T6" s="7" t="e">
        <v>#N/A</v>
      </c>
      <c r="U6" s="7" t="e">
        <v>#N/A</v>
      </c>
      <c r="V6" s="7">
        <v>1.94448</v>
      </c>
      <c r="W6" s="7">
        <v>1.68503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7" t="e">
        <v>#N/A</v>
      </c>
      <c r="AD6" s="7" t="e">
        <v>#N/A</v>
      </c>
      <c r="AE6" s="7" t="e">
        <v>#N/A</v>
      </c>
      <c r="AF6" s="7" t="e">
        <v>#N/A</v>
      </c>
      <c r="AG6" s="7" t="e">
        <v>#N/A</v>
      </c>
      <c r="AH6" s="7" t="e">
        <v>#N/A</v>
      </c>
      <c r="AI6" s="7" t="e">
        <v>#N/A</v>
      </c>
      <c r="AJ6" s="7" t="e">
        <v>#N/A</v>
      </c>
      <c r="AL6" s="7" t="str">
        <f t="shared" si="4"/>
        <v/>
      </c>
      <c r="AM6" s="7" t="str">
        <f t="shared" si="5"/>
        <v/>
      </c>
      <c r="AN6" s="7" t="str">
        <f t="shared" si="6"/>
        <v/>
      </c>
      <c r="AO6" s="7" t="str">
        <f t="shared" si="7"/>
        <v/>
      </c>
      <c r="AP6" s="7" t="str">
        <f t="shared" si="8"/>
        <v/>
      </c>
      <c r="AQ6" s="7" t="str">
        <f t="shared" si="9"/>
        <v/>
      </c>
      <c r="AR6" s="7" t="str">
        <f t="shared" si="10"/>
        <v/>
      </c>
      <c r="AS6" s="7" t="str">
        <f t="shared" si="11"/>
        <v/>
      </c>
      <c r="AT6" s="7" t="str">
        <f t="shared" si="12"/>
        <v/>
      </c>
      <c r="AU6" s="7" t="str">
        <f t="shared" si="13"/>
        <v/>
      </c>
      <c r="AV6" s="7" t="str">
        <f t="shared" si="14"/>
        <v/>
      </c>
      <c r="AW6" s="7" t="str">
        <f t="shared" si="15"/>
        <v/>
      </c>
      <c r="AX6" s="7" t="str">
        <f t="shared" si="16"/>
        <v/>
      </c>
      <c r="AY6" s="7" t="str">
        <f t="shared" si="17"/>
        <v/>
      </c>
      <c r="AZ6" s="7">
        <f t="shared" si="18"/>
        <v>1.94448</v>
      </c>
      <c r="BA6" s="7">
        <f t="shared" si="19"/>
        <v>1.94448</v>
      </c>
      <c r="BB6" s="7">
        <f t="shared" si="20"/>
        <v>1.94448</v>
      </c>
      <c r="BC6" s="7">
        <f t="shared" si="21"/>
        <v>1.68503</v>
      </c>
      <c r="BD6" s="7">
        <f t="shared" si="22"/>
        <v>1.68503</v>
      </c>
      <c r="BE6" s="7">
        <f t="shared" si="23"/>
        <v>1.68503</v>
      </c>
      <c r="BF6" s="7" t="str">
        <f t="shared" si="24"/>
        <v/>
      </c>
      <c r="BG6" s="7" t="str">
        <f t="shared" si="25"/>
        <v/>
      </c>
      <c r="BH6" s="7" t="str">
        <f t="shared" si="26"/>
        <v/>
      </c>
      <c r="BI6" s="7" t="str">
        <f t="shared" si="27"/>
        <v/>
      </c>
      <c r="BJ6" s="7" t="str">
        <f t="shared" si="28"/>
        <v/>
      </c>
      <c r="BK6" s="7" t="str">
        <f t="shared" si="29"/>
        <v/>
      </c>
      <c r="BL6" s="7" t="str">
        <f t="shared" si="30"/>
        <v/>
      </c>
      <c r="BM6" s="7" t="str">
        <f t="shared" si="31"/>
        <v/>
      </c>
      <c r="BN6" s="7" t="str">
        <f t="shared" si="32"/>
        <v/>
      </c>
      <c r="BP6" s="7" t="str">
        <f t="shared" si="33"/>
        <v/>
      </c>
      <c r="BQ6" s="7" t="str">
        <f t="shared" si="34"/>
        <v/>
      </c>
      <c r="BR6" s="7" t="str">
        <f t="shared" si="35"/>
        <v/>
      </c>
      <c r="BS6" s="7" t="str">
        <f t="shared" si="36"/>
        <v/>
      </c>
      <c r="BT6" s="7" t="str">
        <f t="shared" si="37"/>
        <v/>
      </c>
      <c r="BU6" s="7" t="str">
        <f t="shared" si="38"/>
        <v/>
      </c>
      <c r="BV6" s="7" t="str">
        <f t="shared" si="39"/>
        <v/>
      </c>
      <c r="BW6" s="7" t="str">
        <f t="shared" si="40"/>
        <v/>
      </c>
      <c r="BX6" s="7" t="str">
        <f t="shared" si="41"/>
        <v/>
      </c>
      <c r="BY6" s="7" t="str">
        <f t="shared" si="42"/>
        <v/>
      </c>
      <c r="BZ6" s="7">
        <f t="shared" si="43"/>
        <v>1.94448</v>
      </c>
      <c r="CA6" s="7">
        <f t="shared" si="44"/>
        <v>1.94448</v>
      </c>
      <c r="CB6" s="7">
        <f t="shared" si="45"/>
        <v>1.94448</v>
      </c>
      <c r="CC6" s="7">
        <f t="shared" si="46"/>
        <v>1.94448</v>
      </c>
      <c r="CD6" s="7">
        <f t="shared" si="47"/>
        <v>1.94448</v>
      </c>
      <c r="CE6" s="7">
        <f t="shared" si="48"/>
        <v>1.68503</v>
      </c>
      <c r="CF6" s="7">
        <f t="shared" si="49"/>
        <v>1.68503</v>
      </c>
      <c r="CG6" s="7">
        <f t="shared" si="50"/>
        <v>1.68503</v>
      </c>
      <c r="CH6" s="7">
        <f t="shared" si="51"/>
        <v>1.68503</v>
      </c>
      <c r="CI6" s="7">
        <f t="shared" si="52"/>
        <v>1.68503</v>
      </c>
      <c r="CJ6" s="7" t="str">
        <f t="shared" si="53"/>
        <v/>
      </c>
      <c r="CK6" s="7" t="str">
        <f t="shared" si="54"/>
        <v/>
      </c>
      <c r="CL6" s="7" t="str">
        <f t="shared" si="55"/>
        <v/>
      </c>
      <c r="CM6" s="7" t="str">
        <f t="shared" si="56"/>
        <v/>
      </c>
      <c r="CN6" s="7" t="str">
        <f t="shared" si="57"/>
        <v/>
      </c>
      <c r="CO6" s="7" t="str">
        <f t="shared" si="58"/>
        <v/>
      </c>
      <c r="CP6" s="7" t="str">
        <f>IF(ISNUMBER(BN6),BN6,IF(ISNUMBER(AK6),AK6,IF(ISNUMBER(AE6),AE6,IF(ISNUMBER(#REF!),#REF!,IF(ISNUMBER(AD6),AD6,"")))))</f>
        <v/>
      </c>
      <c r="CR6" s="7" t="str">
        <f t="shared" si="59"/>
        <v/>
      </c>
      <c r="CS6" s="7" t="str">
        <f t="shared" si="60"/>
        <v/>
      </c>
      <c r="CT6" s="7" t="str">
        <f t="shared" si="61"/>
        <v/>
      </c>
      <c r="CU6" s="7" t="str">
        <f t="shared" si="62"/>
        <v/>
      </c>
      <c r="CV6" s="7" t="str">
        <f t="shared" si="63"/>
        <v/>
      </c>
      <c r="CW6" s="7" t="str">
        <f t="shared" si="64"/>
        <v/>
      </c>
      <c r="CX6" s="7">
        <f t="shared" si="65"/>
        <v>1.94448</v>
      </c>
      <c r="CY6" s="7">
        <f t="shared" si="66"/>
        <v>1.94448</v>
      </c>
      <c r="CZ6" s="7">
        <f t="shared" si="67"/>
        <v>1.94448</v>
      </c>
      <c r="DA6" s="7">
        <f t="shared" si="68"/>
        <v>1.94448</v>
      </c>
      <c r="DB6" s="7">
        <f t="shared" si="69"/>
        <v>1.94448</v>
      </c>
      <c r="DC6" s="7">
        <f t="shared" si="70"/>
        <v>1.94448</v>
      </c>
      <c r="DD6" s="7">
        <f t="shared" si="71"/>
        <v>1.94448</v>
      </c>
      <c r="DE6" s="7">
        <f t="shared" si="72"/>
        <v>1.68503</v>
      </c>
      <c r="DF6" s="7">
        <f t="shared" si="73"/>
        <v>1.68503</v>
      </c>
      <c r="DG6" s="7">
        <f t="shared" si="74"/>
        <v>1.68503</v>
      </c>
      <c r="DH6" s="7">
        <f t="shared" si="75"/>
        <v>1.68503</v>
      </c>
      <c r="DI6" s="7">
        <f t="shared" si="76"/>
        <v>1.68503</v>
      </c>
      <c r="DJ6" s="7">
        <f t="shared" si="77"/>
        <v>1.68503</v>
      </c>
      <c r="DK6" s="7">
        <f t="shared" si="78"/>
        <v>1.68503</v>
      </c>
      <c r="DL6" s="7" t="str">
        <f t="shared" si="79"/>
        <v/>
      </c>
      <c r="DM6" s="7" t="str">
        <f t="shared" si="80"/>
        <v/>
      </c>
      <c r="DN6" s="7" t="str">
        <f>IF(ISNUMBER(CN6),CN6,IF(ISNUMBER(AK6),AK6,IF(ISNUMBER(AA6),AA6,IF(ISNUMBER(#REF!),#REF!,IF(ISNUMBER(Z6),Z6,"")))))</f>
        <v/>
      </c>
      <c r="DO6" s="7" t="str">
        <f>IF(ISNUMBER(CO6),CO6,IF(ISNUMBER(#REF!),#REF!,IF(ISNUMBER(AB6),AB6,IF(ISNUMBER(AL6),AL6,IF(ISNUMBER(AA6),AA6,"")))))</f>
        <v/>
      </c>
      <c r="DP6" s="7" t="str">
        <f t="shared" si="81"/>
        <v/>
      </c>
      <c r="DR6" s="7" t="str">
        <f t="shared" si="82"/>
        <v/>
      </c>
      <c r="DS6" s="7" t="str">
        <f t="shared" si="83"/>
        <v/>
      </c>
      <c r="DT6" s="7" t="str">
        <f t="shared" si="84"/>
        <v/>
      </c>
      <c r="DU6" s="7" t="str">
        <f t="shared" si="85"/>
        <v/>
      </c>
      <c r="DV6" s="7">
        <f t="shared" si="86"/>
        <v>1.94448</v>
      </c>
      <c r="DW6" s="7">
        <f t="shared" si="87"/>
        <v>1.94448</v>
      </c>
      <c r="DX6" s="7">
        <f t="shared" si="88"/>
        <v>1.94448</v>
      </c>
      <c r="DY6" s="7">
        <f t="shared" si="89"/>
        <v>1.94448</v>
      </c>
      <c r="DZ6" s="7">
        <f t="shared" si="90"/>
        <v>1.94448</v>
      </c>
      <c r="EA6" s="7">
        <f t="shared" si="91"/>
        <v>1.94448</v>
      </c>
      <c r="EB6" s="7">
        <f t="shared" si="92"/>
        <v>1.94448</v>
      </c>
      <c r="EC6" s="7">
        <f t="shared" si="93"/>
        <v>1.68503</v>
      </c>
      <c r="ED6" s="7">
        <f t="shared" si="94"/>
        <v>1.68503</v>
      </c>
      <c r="EE6" s="7">
        <f t="shared" si="95"/>
        <v>1.68503</v>
      </c>
      <c r="EF6" s="7">
        <f t="shared" si="96"/>
        <v>1.68503</v>
      </c>
      <c r="EG6" s="7">
        <f t="shared" si="97"/>
        <v>1.68503</v>
      </c>
      <c r="EH6" s="7">
        <f t="shared" si="98"/>
        <v>1.68503</v>
      </c>
      <c r="EI6" s="7">
        <f t="shared" si="99"/>
        <v>1.68503</v>
      </c>
      <c r="EJ6" s="7" t="str">
        <f t="shared" si="100"/>
        <v/>
      </c>
      <c r="EK6" s="7" t="str">
        <f t="shared" si="101"/>
        <v/>
      </c>
      <c r="EL6" s="7" t="str">
        <f>IF(ISNUMBER(DN6),DN6,IF(ISNUMBER(AK6),AK6,IF(ISNUMBER(AA6),AA6,IF(ISNUMBER(#REF!),#REF!,IF(ISNUMBER(Z6),Z6,"")))))</f>
        <v/>
      </c>
      <c r="EM6" s="7" t="str">
        <f>IF(ISNUMBER(DO6),DO6,IF(ISNUMBER(#REF!),#REF!,IF(ISNUMBER(AB6),AB6,IF(ISNUMBER(AL6),AL6,IF(ISNUMBER(AA6),AA6,"")))))</f>
        <v/>
      </c>
      <c r="EN6" s="7" t="str">
        <f t="shared" si="102"/>
        <v/>
      </c>
    </row>
    <row r="7" spans="1:144" x14ac:dyDescent="0.2">
      <c r="A7" s="19" t="s">
        <v>16</v>
      </c>
      <c r="B7" s="7" t="s">
        <v>16</v>
      </c>
      <c r="C7" s="7" t="e">
        <v>#N/A</v>
      </c>
      <c r="D7" s="7">
        <v>0.60424</v>
      </c>
      <c r="E7" s="7" t="e">
        <v>#N/A</v>
      </c>
      <c r="F7" s="7">
        <v>0.50305999999999995</v>
      </c>
      <c r="G7" s="7">
        <v>0.50155000000000005</v>
      </c>
      <c r="H7" s="7" t="e">
        <v>#N/A</v>
      </c>
      <c r="I7" s="7" t="e">
        <v>#N/A</v>
      </c>
      <c r="J7" s="7" t="e">
        <v>#N/A</v>
      </c>
      <c r="K7" s="7" t="e">
        <v>#N/A</v>
      </c>
      <c r="L7" s="7" t="e">
        <v>#N/A</v>
      </c>
      <c r="M7" s="7">
        <v>2.7011799999999999</v>
      </c>
      <c r="N7" s="7" t="e">
        <v>#N/A</v>
      </c>
      <c r="O7" s="7">
        <v>2.75854</v>
      </c>
      <c r="P7" s="7">
        <v>3.3122199999999999</v>
      </c>
      <c r="Q7" s="7">
        <v>3.2700900000000002</v>
      </c>
      <c r="R7" s="7">
        <v>3.6032799999999998</v>
      </c>
      <c r="S7" s="7">
        <v>2.9999799999999999</v>
      </c>
      <c r="T7" s="7">
        <v>2.661</v>
      </c>
      <c r="U7" s="7">
        <v>2.5972600000000003</v>
      </c>
      <c r="V7" s="7">
        <v>2.9290799999999999</v>
      </c>
      <c r="W7" s="7">
        <v>3.0987800000000001</v>
      </c>
      <c r="X7" s="7">
        <v>3.3345000000000002</v>
      </c>
      <c r="Y7" s="7">
        <v>3.5997300000000001</v>
      </c>
      <c r="Z7" s="7">
        <v>4.0695100000000002</v>
      </c>
      <c r="AA7" s="7">
        <v>3.6495699999999998</v>
      </c>
      <c r="AB7" s="7">
        <v>3.83256</v>
      </c>
      <c r="AC7" s="7">
        <v>3.8616800000000002</v>
      </c>
      <c r="AD7" s="7">
        <v>3.8904100000000001</v>
      </c>
      <c r="AE7" s="7">
        <v>3.8354499999999998</v>
      </c>
      <c r="AF7" s="7">
        <v>4.1226400000000005</v>
      </c>
      <c r="AG7" s="7">
        <v>3.9378599999999997</v>
      </c>
      <c r="AH7" s="7">
        <v>3.7762600000000002</v>
      </c>
      <c r="AI7" s="7" t="e">
        <v>#N/A</v>
      </c>
      <c r="AJ7" s="7" t="e">
        <v>#N/A</v>
      </c>
      <c r="AL7" s="7">
        <f t="shared" si="4"/>
        <v>0.50305999999999995</v>
      </c>
      <c r="AM7" s="7">
        <f t="shared" si="5"/>
        <v>0.50155000000000005</v>
      </c>
      <c r="AN7" s="7">
        <f t="shared" si="6"/>
        <v>0.50155000000000005</v>
      </c>
      <c r="AO7" s="7">
        <f t="shared" si="7"/>
        <v>0.50155000000000005</v>
      </c>
      <c r="AP7" s="7" t="str">
        <f t="shared" si="8"/>
        <v/>
      </c>
      <c r="AQ7" s="7">
        <f t="shared" si="9"/>
        <v>2.7011799999999999</v>
      </c>
      <c r="AR7" s="7">
        <f t="shared" si="10"/>
        <v>2.7011799999999999</v>
      </c>
      <c r="AS7" s="7">
        <f t="shared" si="11"/>
        <v>2.7011799999999999</v>
      </c>
      <c r="AT7" s="7">
        <f t="shared" si="12"/>
        <v>2.75854</v>
      </c>
      <c r="AU7" s="7">
        <f t="shared" si="13"/>
        <v>2.75854</v>
      </c>
      <c r="AV7" s="7">
        <f t="shared" si="14"/>
        <v>3.3122199999999999</v>
      </c>
      <c r="AW7" s="7">
        <f t="shared" si="15"/>
        <v>3.2700900000000002</v>
      </c>
      <c r="AX7" s="7">
        <f t="shared" si="16"/>
        <v>3.6032799999999998</v>
      </c>
      <c r="AY7" s="7">
        <f t="shared" si="17"/>
        <v>2.9999799999999999</v>
      </c>
      <c r="AZ7" s="7">
        <f t="shared" si="18"/>
        <v>2.661</v>
      </c>
      <c r="BA7" s="7">
        <f t="shared" si="19"/>
        <v>2.5972600000000003</v>
      </c>
      <c r="BB7" s="7">
        <f t="shared" si="20"/>
        <v>2.9290799999999999</v>
      </c>
      <c r="BC7" s="7">
        <f t="shared" si="21"/>
        <v>3.0987800000000001</v>
      </c>
      <c r="BD7" s="7">
        <f t="shared" si="22"/>
        <v>3.3345000000000002</v>
      </c>
      <c r="BE7" s="7">
        <f t="shared" si="23"/>
        <v>3.5997300000000001</v>
      </c>
      <c r="BF7" s="7">
        <f t="shared" si="24"/>
        <v>4.0695100000000002</v>
      </c>
      <c r="BG7" s="7">
        <f t="shared" si="25"/>
        <v>3.6495699999999998</v>
      </c>
      <c r="BH7" s="7">
        <f t="shared" si="26"/>
        <v>3.83256</v>
      </c>
      <c r="BI7" s="7">
        <f t="shared" si="27"/>
        <v>3.8616800000000002</v>
      </c>
      <c r="BJ7" s="7">
        <f t="shared" si="28"/>
        <v>3.8904100000000001</v>
      </c>
      <c r="BK7" s="7">
        <f t="shared" si="29"/>
        <v>3.8354499999999998</v>
      </c>
      <c r="BL7" s="7">
        <f t="shared" si="30"/>
        <v>4.1226400000000005</v>
      </c>
      <c r="BM7" s="7">
        <f t="shared" si="31"/>
        <v>3.9378599999999997</v>
      </c>
      <c r="BN7" s="7">
        <f t="shared" si="32"/>
        <v>3.7762600000000002</v>
      </c>
      <c r="BP7" s="7">
        <f t="shared" si="33"/>
        <v>0.50155000000000005</v>
      </c>
      <c r="BQ7" s="7">
        <f t="shared" si="34"/>
        <v>0.50155000000000005</v>
      </c>
      <c r="BR7" s="7">
        <f t="shared" si="35"/>
        <v>2.7011799999999999</v>
      </c>
      <c r="BS7" s="7">
        <f t="shared" si="36"/>
        <v>2.7011799999999999</v>
      </c>
      <c r="BT7" s="7">
        <f t="shared" si="37"/>
        <v>2.7011799999999999</v>
      </c>
      <c r="BU7" s="7">
        <f t="shared" si="38"/>
        <v>2.7011799999999999</v>
      </c>
      <c r="BV7" s="7">
        <f t="shared" si="39"/>
        <v>2.75854</v>
      </c>
      <c r="BW7" s="7">
        <f t="shared" si="40"/>
        <v>2.75854</v>
      </c>
      <c r="BX7" s="7">
        <f t="shared" si="41"/>
        <v>3.3122199999999999</v>
      </c>
      <c r="BY7" s="7">
        <f t="shared" si="42"/>
        <v>3.2700900000000002</v>
      </c>
      <c r="BZ7" s="7">
        <f t="shared" si="43"/>
        <v>3.6032799999999998</v>
      </c>
      <c r="CA7" s="7">
        <f t="shared" si="44"/>
        <v>2.9999799999999999</v>
      </c>
      <c r="CB7" s="7">
        <f t="shared" si="45"/>
        <v>2.661</v>
      </c>
      <c r="CC7" s="7">
        <f t="shared" si="46"/>
        <v>2.5972600000000003</v>
      </c>
      <c r="CD7" s="7">
        <f t="shared" si="47"/>
        <v>2.9290799999999999</v>
      </c>
      <c r="CE7" s="7">
        <f t="shared" si="48"/>
        <v>3.0987800000000001</v>
      </c>
      <c r="CF7" s="7">
        <f t="shared" si="49"/>
        <v>3.3345000000000002</v>
      </c>
      <c r="CG7" s="7">
        <f t="shared" si="50"/>
        <v>3.5997300000000001</v>
      </c>
      <c r="CH7" s="7">
        <f t="shared" si="51"/>
        <v>4.0695100000000002</v>
      </c>
      <c r="CI7" s="7">
        <f t="shared" si="52"/>
        <v>3.6495699999999998</v>
      </c>
      <c r="CJ7" s="7">
        <f t="shared" si="53"/>
        <v>3.83256</v>
      </c>
      <c r="CK7" s="7">
        <f t="shared" si="54"/>
        <v>3.8616800000000002</v>
      </c>
      <c r="CL7" s="7">
        <f t="shared" si="55"/>
        <v>3.8904100000000001</v>
      </c>
      <c r="CM7" s="7">
        <f t="shared" si="56"/>
        <v>3.8354499999999998</v>
      </c>
      <c r="CN7" s="7">
        <f t="shared" si="57"/>
        <v>4.1226400000000005</v>
      </c>
      <c r="CO7" s="7">
        <f t="shared" si="58"/>
        <v>3.9378599999999997</v>
      </c>
      <c r="CP7" s="7">
        <f>IF(ISNUMBER(BN7),BN7,IF(ISNUMBER(AK7),AK7,IF(ISNUMBER(AE7),AE7,IF(ISNUMBER(#REF!),#REF!,IF(ISNUMBER(AD7),AD7,"")))))</f>
        <v>3.7762600000000002</v>
      </c>
      <c r="CR7" s="7">
        <f t="shared" si="59"/>
        <v>2.7011799999999999</v>
      </c>
      <c r="CS7" s="7">
        <f t="shared" si="60"/>
        <v>2.7011799999999999</v>
      </c>
      <c r="CT7" s="7">
        <f t="shared" si="61"/>
        <v>2.7011799999999999</v>
      </c>
      <c r="CU7" s="7">
        <f t="shared" si="62"/>
        <v>2.7011799999999999</v>
      </c>
      <c r="CV7" s="7">
        <f t="shared" si="63"/>
        <v>2.75854</v>
      </c>
      <c r="CW7" s="7">
        <f t="shared" si="64"/>
        <v>2.75854</v>
      </c>
      <c r="CX7" s="7">
        <f t="shared" si="65"/>
        <v>3.3122199999999999</v>
      </c>
      <c r="CY7" s="7">
        <f t="shared" si="66"/>
        <v>3.2700900000000002</v>
      </c>
      <c r="CZ7" s="7">
        <f t="shared" si="67"/>
        <v>3.6032799999999998</v>
      </c>
      <c r="DA7" s="7">
        <f t="shared" si="68"/>
        <v>2.9999799999999999</v>
      </c>
      <c r="DB7" s="7">
        <f t="shared" si="69"/>
        <v>2.661</v>
      </c>
      <c r="DC7" s="7">
        <f t="shared" si="70"/>
        <v>2.5972600000000003</v>
      </c>
      <c r="DD7" s="7">
        <f t="shared" si="71"/>
        <v>2.9290799999999999</v>
      </c>
      <c r="DE7" s="7">
        <f t="shared" si="72"/>
        <v>3.0987800000000001</v>
      </c>
      <c r="DF7" s="7">
        <f t="shared" si="73"/>
        <v>3.3345000000000002</v>
      </c>
      <c r="DG7" s="7">
        <f t="shared" si="74"/>
        <v>3.5997300000000001</v>
      </c>
      <c r="DH7" s="7">
        <f t="shared" si="75"/>
        <v>4.0695100000000002</v>
      </c>
      <c r="DI7" s="7">
        <f t="shared" si="76"/>
        <v>3.6495699999999998</v>
      </c>
      <c r="DJ7" s="7">
        <f t="shared" si="77"/>
        <v>3.83256</v>
      </c>
      <c r="DK7" s="7">
        <f t="shared" si="78"/>
        <v>3.8616800000000002</v>
      </c>
      <c r="DL7" s="7">
        <f t="shared" si="79"/>
        <v>3.8904100000000001</v>
      </c>
      <c r="DM7" s="7">
        <f t="shared" si="80"/>
        <v>3.8354499999999998</v>
      </c>
      <c r="DN7" s="7">
        <f>IF(ISNUMBER(CN7),CN7,IF(ISNUMBER(AK7),AK7,IF(ISNUMBER(AA7),AA7,IF(ISNUMBER(#REF!),#REF!,IF(ISNUMBER(Z7),Z7,"")))))</f>
        <v>4.1226400000000005</v>
      </c>
      <c r="DO7" s="7">
        <f>IF(ISNUMBER(CO7),CO7,IF(ISNUMBER(#REF!),#REF!,IF(ISNUMBER(AB7),AB7,IF(ISNUMBER(AL7),AL7,IF(ISNUMBER(AA7),AA7,"")))))</f>
        <v>3.9378599999999997</v>
      </c>
      <c r="DP7" s="7">
        <f t="shared" si="81"/>
        <v>3.7762600000000002</v>
      </c>
      <c r="DR7" s="7">
        <f t="shared" si="82"/>
        <v>2.7011799999999999</v>
      </c>
      <c r="DS7" s="7">
        <f t="shared" si="83"/>
        <v>2.7011799999999999</v>
      </c>
      <c r="DT7" s="7">
        <f t="shared" si="84"/>
        <v>2.75854</v>
      </c>
      <c r="DU7" s="7">
        <f t="shared" si="85"/>
        <v>2.75854</v>
      </c>
      <c r="DV7" s="7">
        <f t="shared" si="86"/>
        <v>3.3122199999999999</v>
      </c>
      <c r="DW7" s="7">
        <f t="shared" si="87"/>
        <v>3.2700900000000002</v>
      </c>
      <c r="DX7" s="7">
        <f t="shared" si="88"/>
        <v>3.6032799999999998</v>
      </c>
      <c r="DY7" s="7">
        <f t="shared" si="89"/>
        <v>2.9999799999999999</v>
      </c>
      <c r="DZ7" s="7">
        <f t="shared" si="90"/>
        <v>2.661</v>
      </c>
      <c r="EA7" s="7">
        <f t="shared" si="91"/>
        <v>2.5972600000000003</v>
      </c>
      <c r="EB7" s="7">
        <f t="shared" si="92"/>
        <v>2.9290799999999999</v>
      </c>
      <c r="EC7" s="7">
        <f t="shared" si="93"/>
        <v>3.0987800000000001</v>
      </c>
      <c r="ED7" s="7">
        <f t="shared" si="94"/>
        <v>3.3345000000000002</v>
      </c>
      <c r="EE7" s="7">
        <f t="shared" si="95"/>
        <v>3.5997300000000001</v>
      </c>
      <c r="EF7" s="7">
        <f t="shared" si="96"/>
        <v>4.0695100000000002</v>
      </c>
      <c r="EG7" s="7">
        <f t="shared" si="97"/>
        <v>3.6495699999999998</v>
      </c>
      <c r="EH7" s="7">
        <f t="shared" si="98"/>
        <v>3.83256</v>
      </c>
      <c r="EI7" s="7">
        <f t="shared" si="99"/>
        <v>3.8616800000000002</v>
      </c>
      <c r="EJ7" s="7">
        <f t="shared" si="100"/>
        <v>3.8904100000000001</v>
      </c>
      <c r="EK7" s="7">
        <f t="shared" si="101"/>
        <v>3.8354499999999998</v>
      </c>
      <c r="EL7" s="7">
        <f>IF(ISNUMBER(DN7),DN7,IF(ISNUMBER(AK7),AK7,IF(ISNUMBER(AA7),AA7,IF(ISNUMBER(#REF!),#REF!,IF(ISNUMBER(Z7),Z7,"")))))</f>
        <v>4.1226400000000005</v>
      </c>
      <c r="EM7" s="7">
        <f>IF(ISNUMBER(DO7),DO7,IF(ISNUMBER(#REF!),#REF!,IF(ISNUMBER(AB7),AB7,IF(ISNUMBER(AL7),AL7,IF(ISNUMBER(AA7),AA7,"")))))</f>
        <v>3.9378599999999997</v>
      </c>
      <c r="EN7" s="7">
        <f t="shared" si="102"/>
        <v>3.7762600000000002</v>
      </c>
    </row>
    <row r="8" spans="1:144" x14ac:dyDescent="0.2">
      <c r="A8" s="19" t="s">
        <v>17</v>
      </c>
      <c r="B8" s="7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 t="e">
        <v>#N/A</v>
      </c>
      <c r="H8" s="7" t="e">
        <v>#N/A</v>
      </c>
      <c r="I8" s="7" t="e">
        <v>#N/A</v>
      </c>
      <c r="J8" s="7" t="e">
        <v>#N/A</v>
      </c>
      <c r="K8" s="7" t="e">
        <v>#N/A</v>
      </c>
      <c r="L8" s="7" t="e">
        <v>#N/A</v>
      </c>
      <c r="M8" s="7" t="e">
        <v>#N/A</v>
      </c>
      <c r="N8" s="7" t="e">
        <v>#N/A</v>
      </c>
      <c r="O8" s="7" t="e">
        <v>#N/A</v>
      </c>
      <c r="P8" s="7" t="e">
        <v>#N/A</v>
      </c>
      <c r="Q8" s="7" t="e">
        <v>#N/A</v>
      </c>
      <c r="R8" s="7" t="e">
        <v>#N/A</v>
      </c>
      <c r="S8" s="7" t="e">
        <v>#N/A</v>
      </c>
      <c r="T8" s="7" t="e">
        <v>#N/A</v>
      </c>
      <c r="U8" s="7" t="e">
        <v>#N/A</v>
      </c>
      <c r="V8" s="7" t="e">
        <v>#N/A</v>
      </c>
      <c r="W8" s="7" t="e">
        <v>#N/A</v>
      </c>
      <c r="X8" s="7" t="e">
        <v>#N/A</v>
      </c>
      <c r="Y8" s="7" t="e">
        <v>#N/A</v>
      </c>
      <c r="Z8" s="7" t="e">
        <v>#N/A</v>
      </c>
      <c r="AA8" s="7" t="e">
        <v>#N/A</v>
      </c>
      <c r="AB8" s="7" t="e">
        <v>#N/A</v>
      </c>
      <c r="AC8" s="7">
        <v>1.9221300000000001</v>
      </c>
      <c r="AD8" s="7">
        <v>1.8284000000000002</v>
      </c>
      <c r="AE8" s="7" t="e">
        <v>#N/A</v>
      </c>
      <c r="AF8" s="7" t="e">
        <v>#N/A</v>
      </c>
      <c r="AG8" s="7">
        <v>1.97868</v>
      </c>
      <c r="AH8" s="7">
        <v>1.7936900000000002</v>
      </c>
      <c r="AI8" s="7" t="e">
        <v>#N/A</v>
      </c>
      <c r="AJ8" s="7" t="e">
        <v>#N/A</v>
      </c>
      <c r="AL8" s="7" t="str">
        <f t="shared" si="4"/>
        <v/>
      </c>
      <c r="AM8" s="7" t="str">
        <f t="shared" si="5"/>
        <v/>
      </c>
      <c r="AN8" s="7" t="str">
        <f t="shared" si="6"/>
        <v/>
      </c>
      <c r="AO8" s="7" t="str">
        <f t="shared" si="7"/>
        <v/>
      </c>
      <c r="AP8" s="7" t="str">
        <f t="shared" si="8"/>
        <v/>
      </c>
      <c r="AQ8" s="7" t="str">
        <f t="shared" si="9"/>
        <v/>
      </c>
      <c r="AR8" s="7" t="str">
        <f t="shared" si="10"/>
        <v/>
      </c>
      <c r="AS8" s="7" t="str">
        <f t="shared" si="11"/>
        <v/>
      </c>
      <c r="AT8" s="7" t="str">
        <f t="shared" si="12"/>
        <v/>
      </c>
      <c r="AU8" s="7" t="str">
        <f t="shared" si="13"/>
        <v/>
      </c>
      <c r="AV8" s="7" t="str">
        <f t="shared" si="14"/>
        <v/>
      </c>
      <c r="AW8" s="7" t="str">
        <f t="shared" si="15"/>
        <v/>
      </c>
      <c r="AX8" s="7" t="str">
        <f t="shared" si="16"/>
        <v/>
      </c>
      <c r="AY8" s="7" t="str">
        <f t="shared" si="17"/>
        <v/>
      </c>
      <c r="AZ8" s="7" t="str">
        <f t="shared" si="18"/>
        <v/>
      </c>
      <c r="BA8" s="7" t="str">
        <f t="shared" si="19"/>
        <v/>
      </c>
      <c r="BB8" s="7" t="str">
        <f t="shared" si="20"/>
        <v/>
      </c>
      <c r="BC8" s="7" t="str">
        <f t="shared" si="21"/>
        <v/>
      </c>
      <c r="BD8" s="7" t="str">
        <f t="shared" si="22"/>
        <v/>
      </c>
      <c r="BE8" s="7" t="str">
        <f t="shared" si="23"/>
        <v/>
      </c>
      <c r="BF8" s="7" t="str">
        <f t="shared" si="24"/>
        <v/>
      </c>
      <c r="BG8" s="7">
        <f t="shared" si="25"/>
        <v>1.9221300000000001</v>
      </c>
      <c r="BH8" s="7">
        <f t="shared" si="26"/>
        <v>1.9221300000000001</v>
      </c>
      <c r="BI8" s="7">
        <f t="shared" si="27"/>
        <v>1.9221300000000001</v>
      </c>
      <c r="BJ8" s="7">
        <f t="shared" si="28"/>
        <v>1.8284000000000002</v>
      </c>
      <c r="BK8" s="7">
        <f t="shared" si="29"/>
        <v>1.8284000000000002</v>
      </c>
      <c r="BL8" s="7">
        <f t="shared" si="30"/>
        <v>1.97868</v>
      </c>
      <c r="BM8" s="7">
        <f t="shared" si="31"/>
        <v>1.97868</v>
      </c>
      <c r="BN8" s="7">
        <f t="shared" si="32"/>
        <v>1.7936900000000002</v>
      </c>
      <c r="BP8" s="7" t="str">
        <f t="shared" si="33"/>
        <v/>
      </c>
      <c r="BQ8" s="7" t="str">
        <f t="shared" si="34"/>
        <v/>
      </c>
      <c r="BR8" s="7" t="str">
        <f t="shared" si="35"/>
        <v/>
      </c>
      <c r="BS8" s="7" t="str">
        <f t="shared" si="36"/>
        <v/>
      </c>
      <c r="BT8" s="7" t="str">
        <f t="shared" si="37"/>
        <v/>
      </c>
      <c r="BU8" s="7" t="str">
        <f t="shared" si="38"/>
        <v/>
      </c>
      <c r="BV8" s="7" t="str">
        <f t="shared" si="39"/>
        <v/>
      </c>
      <c r="BW8" s="7" t="str">
        <f t="shared" si="40"/>
        <v/>
      </c>
      <c r="BX8" s="7" t="str">
        <f t="shared" si="41"/>
        <v/>
      </c>
      <c r="BY8" s="7" t="str">
        <f t="shared" si="42"/>
        <v/>
      </c>
      <c r="BZ8" s="7" t="str">
        <f t="shared" si="43"/>
        <v/>
      </c>
      <c r="CA8" s="7" t="str">
        <f t="shared" si="44"/>
        <v/>
      </c>
      <c r="CB8" s="7" t="str">
        <f t="shared" si="45"/>
        <v/>
      </c>
      <c r="CC8" s="7" t="str">
        <f t="shared" si="46"/>
        <v/>
      </c>
      <c r="CD8" s="7" t="str">
        <f t="shared" si="47"/>
        <v/>
      </c>
      <c r="CE8" s="7" t="str">
        <f t="shared" si="48"/>
        <v/>
      </c>
      <c r="CF8" s="7" t="str">
        <f t="shared" si="49"/>
        <v/>
      </c>
      <c r="CG8" s="7">
        <f t="shared" si="50"/>
        <v>1.9221300000000001</v>
      </c>
      <c r="CH8" s="7">
        <f t="shared" si="51"/>
        <v>1.9221300000000001</v>
      </c>
      <c r="CI8" s="7">
        <f t="shared" si="52"/>
        <v>1.9221300000000001</v>
      </c>
      <c r="CJ8" s="7">
        <f t="shared" si="53"/>
        <v>1.9221300000000001</v>
      </c>
      <c r="CK8" s="7">
        <f t="shared" si="54"/>
        <v>1.9221300000000001</v>
      </c>
      <c r="CL8" s="7">
        <f t="shared" si="55"/>
        <v>1.8284000000000002</v>
      </c>
      <c r="CM8" s="7">
        <f t="shared" si="56"/>
        <v>1.8284000000000002</v>
      </c>
      <c r="CN8" s="7">
        <f t="shared" si="57"/>
        <v>1.97868</v>
      </c>
      <c r="CO8" s="7">
        <f t="shared" si="58"/>
        <v>1.97868</v>
      </c>
      <c r="CP8" s="7">
        <f>IF(ISNUMBER(BN8),BN8,IF(ISNUMBER(AK8),AK8,IF(ISNUMBER(AE8),AE8,IF(ISNUMBER(#REF!),#REF!,IF(ISNUMBER(AD8),AD8,"")))))</f>
        <v>1.7936900000000002</v>
      </c>
      <c r="CR8" s="7" t="str">
        <f t="shared" si="59"/>
        <v/>
      </c>
      <c r="CS8" s="7" t="str">
        <f t="shared" si="60"/>
        <v/>
      </c>
      <c r="CT8" s="7" t="str">
        <f t="shared" si="61"/>
        <v/>
      </c>
      <c r="CU8" s="7" t="str">
        <f t="shared" si="62"/>
        <v/>
      </c>
      <c r="CV8" s="7" t="str">
        <f t="shared" si="63"/>
        <v/>
      </c>
      <c r="CW8" s="7" t="str">
        <f t="shared" si="64"/>
        <v/>
      </c>
      <c r="CX8" s="7" t="str">
        <f t="shared" si="65"/>
        <v/>
      </c>
      <c r="CY8" s="7" t="str">
        <f t="shared" si="66"/>
        <v/>
      </c>
      <c r="CZ8" s="7" t="str">
        <f t="shared" si="67"/>
        <v/>
      </c>
      <c r="DA8" s="7" t="str">
        <f t="shared" si="68"/>
        <v/>
      </c>
      <c r="DB8" s="7" t="str">
        <f t="shared" si="69"/>
        <v/>
      </c>
      <c r="DC8" s="7" t="str">
        <f t="shared" si="70"/>
        <v/>
      </c>
      <c r="DD8" s="7" t="str">
        <f t="shared" si="71"/>
        <v/>
      </c>
      <c r="DE8" s="7">
        <f t="shared" si="72"/>
        <v>1.9221300000000001</v>
      </c>
      <c r="DF8" s="7">
        <f t="shared" si="73"/>
        <v>1.9221300000000001</v>
      </c>
      <c r="DG8" s="7">
        <f t="shared" si="74"/>
        <v>1.9221300000000001</v>
      </c>
      <c r="DH8" s="7">
        <f t="shared" si="75"/>
        <v>1.9221300000000001</v>
      </c>
      <c r="DI8" s="7">
        <f t="shared" si="76"/>
        <v>1.9221300000000001</v>
      </c>
      <c r="DJ8" s="7">
        <f t="shared" si="77"/>
        <v>1.9221300000000001</v>
      </c>
      <c r="DK8" s="7">
        <f t="shared" si="78"/>
        <v>1.9221300000000001</v>
      </c>
      <c r="DL8" s="7">
        <f t="shared" si="79"/>
        <v>1.8284000000000002</v>
      </c>
      <c r="DM8" s="7">
        <f t="shared" si="80"/>
        <v>1.8284000000000002</v>
      </c>
      <c r="DN8" s="7">
        <f>IF(ISNUMBER(CN8),CN8,IF(ISNUMBER(AK8),AK8,IF(ISNUMBER(AA8),AA8,IF(ISNUMBER(#REF!),#REF!,IF(ISNUMBER(Z8),Z8,"")))))</f>
        <v>1.97868</v>
      </c>
      <c r="DO8" s="7">
        <f>IF(ISNUMBER(CO8),CO8,IF(ISNUMBER(#REF!),#REF!,IF(ISNUMBER(AB8),AB8,IF(ISNUMBER(AL8),AL8,IF(ISNUMBER(AA8),AA8,"")))))</f>
        <v>1.97868</v>
      </c>
      <c r="DP8" s="7">
        <f t="shared" si="81"/>
        <v>1.7936900000000002</v>
      </c>
      <c r="DR8" s="7" t="str">
        <f t="shared" si="82"/>
        <v/>
      </c>
      <c r="DS8" s="7" t="str">
        <f t="shared" si="83"/>
        <v/>
      </c>
      <c r="DT8" s="7" t="str">
        <f t="shared" si="84"/>
        <v/>
      </c>
      <c r="DU8" s="7" t="str">
        <f t="shared" si="85"/>
        <v/>
      </c>
      <c r="DV8" s="7" t="str">
        <f t="shared" si="86"/>
        <v/>
      </c>
      <c r="DW8" s="7" t="str">
        <f t="shared" si="87"/>
        <v/>
      </c>
      <c r="DX8" s="7" t="str">
        <f t="shared" si="88"/>
        <v/>
      </c>
      <c r="DY8" s="7" t="str">
        <f t="shared" si="89"/>
        <v/>
      </c>
      <c r="DZ8" s="7" t="str">
        <f t="shared" si="90"/>
        <v/>
      </c>
      <c r="EA8" s="7" t="str">
        <f t="shared" si="91"/>
        <v/>
      </c>
      <c r="EB8" s="7" t="str">
        <f t="shared" si="92"/>
        <v/>
      </c>
      <c r="EC8" s="7">
        <f t="shared" si="93"/>
        <v>1.9221300000000001</v>
      </c>
      <c r="ED8" s="7">
        <f t="shared" si="94"/>
        <v>1.9221300000000001</v>
      </c>
      <c r="EE8" s="7">
        <f t="shared" si="95"/>
        <v>1.9221300000000001</v>
      </c>
      <c r="EF8" s="7">
        <f t="shared" si="96"/>
        <v>1.9221300000000001</v>
      </c>
      <c r="EG8" s="7">
        <f t="shared" si="97"/>
        <v>1.9221300000000001</v>
      </c>
      <c r="EH8" s="7">
        <f t="shared" si="98"/>
        <v>1.9221300000000001</v>
      </c>
      <c r="EI8" s="7">
        <f t="shared" si="99"/>
        <v>1.9221300000000001</v>
      </c>
      <c r="EJ8" s="7">
        <f t="shared" si="100"/>
        <v>1.8284000000000002</v>
      </c>
      <c r="EK8" s="7">
        <f t="shared" si="101"/>
        <v>1.8284000000000002</v>
      </c>
      <c r="EL8" s="7">
        <f>IF(ISNUMBER(DN8),DN8,IF(ISNUMBER(AK8),AK8,IF(ISNUMBER(AA8),AA8,IF(ISNUMBER(#REF!),#REF!,IF(ISNUMBER(Z8),Z8,"")))))</f>
        <v>1.97868</v>
      </c>
      <c r="EM8" s="7">
        <f>IF(ISNUMBER(DO8),DO8,IF(ISNUMBER(#REF!),#REF!,IF(ISNUMBER(AB8),AB8,IF(ISNUMBER(AL8),AL8,IF(ISNUMBER(AA8),AA8,"")))))</f>
        <v>1.97868</v>
      </c>
      <c r="EN8" s="7">
        <f t="shared" si="102"/>
        <v>1.7936900000000002</v>
      </c>
    </row>
    <row r="9" spans="1:144" x14ac:dyDescent="0.2">
      <c r="A9" s="19" t="s">
        <v>18</v>
      </c>
      <c r="B9" s="7" t="s">
        <v>18</v>
      </c>
      <c r="C9" s="7" t="e">
        <v>#N/A</v>
      </c>
      <c r="D9" s="7" t="e">
        <v>#N/A</v>
      </c>
      <c r="E9" s="7" t="e">
        <v>#N/A</v>
      </c>
      <c r="F9" s="7" t="e">
        <v>#N/A</v>
      </c>
      <c r="G9" s="7" t="e">
        <v>#N/A</v>
      </c>
      <c r="H9" s="7" t="e">
        <v>#N/A</v>
      </c>
      <c r="I9" s="7" t="e">
        <v>#N/A</v>
      </c>
      <c r="J9" s="7">
        <v>3.92624</v>
      </c>
      <c r="K9" s="7">
        <v>3.6748700000000003</v>
      </c>
      <c r="L9" s="7">
        <v>3.5273399999999997</v>
      </c>
      <c r="M9" s="7">
        <v>3.6070799999999998</v>
      </c>
      <c r="N9" s="7" t="e">
        <v>#N/A</v>
      </c>
      <c r="O9" s="7" t="e">
        <v>#N/A</v>
      </c>
      <c r="P9" s="7" t="e">
        <v>#N/A</v>
      </c>
      <c r="Q9" s="7">
        <v>3.55403</v>
      </c>
      <c r="R9" s="7" t="e">
        <v>#N/A</v>
      </c>
      <c r="S9" s="7" t="e">
        <v>#N/A</v>
      </c>
      <c r="T9" s="7" t="e">
        <v>#N/A</v>
      </c>
      <c r="U9" s="7" t="e">
        <v>#N/A</v>
      </c>
      <c r="V9" s="7">
        <v>3.6501599999999996</v>
      </c>
      <c r="W9" s="7">
        <v>3.5421499999999999</v>
      </c>
      <c r="X9" s="7">
        <v>3.4526599999999998</v>
      </c>
      <c r="Y9" s="7">
        <v>3.43377</v>
      </c>
      <c r="Z9" s="7">
        <v>3.75054</v>
      </c>
      <c r="AA9" s="7">
        <v>4.0846199999999993</v>
      </c>
      <c r="AB9" s="7">
        <v>3.68222</v>
      </c>
      <c r="AC9" s="7">
        <v>3.3791799999999999</v>
      </c>
      <c r="AD9" s="7">
        <v>3.4455399999999998</v>
      </c>
      <c r="AE9" s="7">
        <v>3.3564499999999997</v>
      </c>
      <c r="AF9" s="7">
        <v>3.3094399999999999</v>
      </c>
      <c r="AG9" s="7">
        <v>3.3912499999999999</v>
      </c>
      <c r="AH9" s="7">
        <v>3.359</v>
      </c>
      <c r="AI9" s="7" t="e">
        <v>#N/A</v>
      </c>
      <c r="AJ9" s="7" t="e">
        <v>#N/A</v>
      </c>
      <c r="AL9" s="7" t="str">
        <f t="shared" si="4"/>
        <v/>
      </c>
      <c r="AM9" s="7" t="str">
        <f t="shared" si="5"/>
        <v/>
      </c>
      <c r="AN9" s="7">
        <f t="shared" si="6"/>
        <v>3.92624</v>
      </c>
      <c r="AO9" s="7">
        <f t="shared" si="7"/>
        <v>3.92624</v>
      </c>
      <c r="AP9" s="7">
        <f t="shared" si="8"/>
        <v>3.92624</v>
      </c>
      <c r="AQ9" s="7">
        <f t="shared" si="9"/>
        <v>3.6748700000000003</v>
      </c>
      <c r="AR9" s="7">
        <f t="shared" si="10"/>
        <v>3.5273399999999997</v>
      </c>
      <c r="AS9" s="7">
        <f t="shared" si="11"/>
        <v>3.6070799999999998</v>
      </c>
      <c r="AT9" s="7">
        <f t="shared" si="12"/>
        <v>3.6070799999999998</v>
      </c>
      <c r="AU9" s="7">
        <f t="shared" si="13"/>
        <v>3.55403</v>
      </c>
      <c r="AV9" s="7">
        <f t="shared" si="14"/>
        <v>3.55403</v>
      </c>
      <c r="AW9" s="7">
        <f t="shared" si="15"/>
        <v>3.55403</v>
      </c>
      <c r="AX9" s="7">
        <f t="shared" si="16"/>
        <v>3.55403</v>
      </c>
      <c r="AY9" s="7">
        <f t="shared" si="17"/>
        <v>3.55403</v>
      </c>
      <c r="AZ9" s="7">
        <f t="shared" si="18"/>
        <v>3.6501599999999996</v>
      </c>
      <c r="BA9" s="7">
        <f t="shared" si="19"/>
        <v>3.6501599999999996</v>
      </c>
      <c r="BB9" s="7">
        <f t="shared" si="20"/>
        <v>3.6501599999999996</v>
      </c>
      <c r="BC9" s="7">
        <f t="shared" si="21"/>
        <v>3.5421499999999999</v>
      </c>
      <c r="BD9" s="7">
        <f t="shared" si="22"/>
        <v>3.4526599999999998</v>
      </c>
      <c r="BE9" s="7">
        <f t="shared" si="23"/>
        <v>3.43377</v>
      </c>
      <c r="BF9" s="7">
        <f t="shared" si="24"/>
        <v>3.75054</v>
      </c>
      <c r="BG9" s="7">
        <f t="shared" si="25"/>
        <v>4.0846199999999993</v>
      </c>
      <c r="BH9" s="7">
        <f t="shared" si="26"/>
        <v>3.68222</v>
      </c>
      <c r="BI9" s="7">
        <f t="shared" si="27"/>
        <v>3.3791799999999999</v>
      </c>
      <c r="BJ9" s="7">
        <f t="shared" si="28"/>
        <v>3.4455399999999998</v>
      </c>
      <c r="BK9" s="7">
        <f t="shared" si="29"/>
        <v>3.3564499999999997</v>
      </c>
      <c r="BL9" s="7">
        <f t="shared" si="30"/>
        <v>3.3094399999999999</v>
      </c>
      <c r="BM9" s="7">
        <f t="shared" si="31"/>
        <v>3.3912499999999999</v>
      </c>
      <c r="BN9" s="7">
        <f t="shared" si="32"/>
        <v>3.359</v>
      </c>
      <c r="BP9" s="7">
        <f t="shared" si="33"/>
        <v>3.92624</v>
      </c>
      <c r="BQ9" s="7">
        <f t="shared" si="34"/>
        <v>3.92624</v>
      </c>
      <c r="BR9" s="7">
        <f t="shared" si="35"/>
        <v>3.92624</v>
      </c>
      <c r="BS9" s="7">
        <f t="shared" si="36"/>
        <v>3.6748700000000003</v>
      </c>
      <c r="BT9" s="7">
        <f t="shared" si="37"/>
        <v>3.5273399999999997</v>
      </c>
      <c r="BU9" s="7">
        <f t="shared" si="38"/>
        <v>3.6070799999999998</v>
      </c>
      <c r="BV9" s="7">
        <f t="shared" si="39"/>
        <v>3.6070799999999998</v>
      </c>
      <c r="BW9" s="7">
        <f t="shared" si="40"/>
        <v>3.55403</v>
      </c>
      <c r="BX9" s="7">
        <f t="shared" si="41"/>
        <v>3.55403</v>
      </c>
      <c r="BY9" s="7">
        <f t="shared" si="42"/>
        <v>3.55403</v>
      </c>
      <c r="BZ9" s="7">
        <f t="shared" si="43"/>
        <v>3.55403</v>
      </c>
      <c r="CA9" s="7">
        <f t="shared" si="44"/>
        <v>3.55403</v>
      </c>
      <c r="CB9" s="7">
        <f t="shared" si="45"/>
        <v>3.6501599999999996</v>
      </c>
      <c r="CC9" s="7">
        <f t="shared" si="46"/>
        <v>3.6501599999999996</v>
      </c>
      <c r="CD9" s="7">
        <f t="shared" si="47"/>
        <v>3.6501599999999996</v>
      </c>
      <c r="CE9" s="7">
        <f t="shared" si="48"/>
        <v>3.5421499999999999</v>
      </c>
      <c r="CF9" s="7">
        <f t="shared" si="49"/>
        <v>3.4526599999999998</v>
      </c>
      <c r="CG9" s="7">
        <f t="shared" si="50"/>
        <v>3.43377</v>
      </c>
      <c r="CH9" s="7">
        <f t="shared" si="51"/>
        <v>3.75054</v>
      </c>
      <c r="CI9" s="7">
        <f t="shared" si="52"/>
        <v>4.0846199999999993</v>
      </c>
      <c r="CJ9" s="7">
        <f t="shared" si="53"/>
        <v>3.68222</v>
      </c>
      <c r="CK9" s="7">
        <f t="shared" si="54"/>
        <v>3.3791799999999999</v>
      </c>
      <c r="CL9" s="7">
        <f t="shared" si="55"/>
        <v>3.4455399999999998</v>
      </c>
      <c r="CM9" s="7">
        <f t="shared" si="56"/>
        <v>3.3564499999999997</v>
      </c>
      <c r="CN9" s="7">
        <f t="shared" si="57"/>
        <v>3.3094399999999999</v>
      </c>
      <c r="CO9" s="7">
        <f t="shared" si="58"/>
        <v>3.3912499999999999</v>
      </c>
      <c r="CP9" s="7">
        <f>IF(ISNUMBER(BN9),BN9,IF(ISNUMBER(AK9),AK9,IF(ISNUMBER(AE9),AE9,IF(ISNUMBER(#REF!),#REF!,IF(ISNUMBER(AD9),AD9,"")))))</f>
        <v>3.359</v>
      </c>
      <c r="CR9" s="7">
        <f t="shared" si="59"/>
        <v>3.92624</v>
      </c>
      <c r="CS9" s="7">
        <f t="shared" si="60"/>
        <v>3.6748700000000003</v>
      </c>
      <c r="CT9" s="7">
        <f t="shared" si="61"/>
        <v>3.5273399999999997</v>
      </c>
      <c r="CU9" s="7">
        <f t="shared" si="62"/>
        <v>3.6070799999999998</v>
      </c>
      <c r="CV9" s="7">
        <f t="shared" si="63"/>
        <v>3.6070799999999998</v>
      </c>
      <c r="CW9" s="7">
        <f t="shared" si="64"/>
        <v>3.55403</v>
      </c>
      <c r="CX9" s="7">
        <f t="shared" si="65"/>
        <v>3.55403</v>
      </c>
      <c r="CY9" s="7">
        <f t="shared" si="66"/>
        <v>3.55403</v>
      </c>
      <c r="CZ9" s="7">
        <f t="shared" si="67"/>
        <v>3.55403</v>
      </c>
      <c r="DA9" s="7">
        <f t="shared" si="68"/>
        <v>3.55403</v>
      </c>
      <c r="DB9" s="7">
        <f t="shared" si="69"/>
        <v>3.6501599999999996</v>
      </c>
      <c r="DC9" s="7">
        <f t="shared" si="70"/>
        <v>3.6501599999999996</v>
      </c>
      <c r="DD9" s="7">
        <f t="shared" si="71"/>
        <v>3.6501599999999996</v>
      </c>
      <c r="DE9" s="7">
        <f t="shared" si="72"/>
        <v>3.5421499999999999</v>
      </c>
      <c r="DF9" s="7">
        <f t="shared" si="73"/>
        <v>3.4526599999999998</v>
      </c>
      <c r="DG9" s="7">
        <f t="shared" si="74"/>
        <v>3.43377</v>
      </c>
      <c r="DH9" s="7">
        <f t="shared" si="75"/>
        <v>3.75054</v>
      </c>
      <c r="DI9" s="7">
        <f t="shared" si="76"/>
        <v>4.0846199999999993</v>
      </c>
      <c r="DJ9" s="7">
        <f t="shared" si="77"/>
        <v>3.68222</v>
      </c>
      <c r="DK9" s="7">
        <f t="shared" si="78"/>
        <v>3.3791799999999999</v>
      </c>
      <c r="DL9" s="7">
        <f t="shared" si="79"/>
        <v>3.4455399999999998</v>
      </c>
      <c r="DM9" s="7">
        <f t="shared" si="80"/>
        <v>3.3564499999999997</v>
      </c>
      <c r="DN9" s="7">
        <f>IF(ISNUMBER(CN9),CN9,IF(ISNUMBER(AK9),AK9,IF(ISNUMBER(AA9),AA9,IF(ISNUMBER(#REF!),#REF!,IF(ISNUMBER(Z9),Z9,"")))))</f>
        <v>3.3094399999999999</v>
      </c>
      <c r="DO9" s="7">
        <f>IF(ISNUMBER(CO9),CO9,IF(ISNUMBER(#REF!),#REF!,IF(ISNUMBER(AB9),AB9,IF(ISNUMBER(AL9),AL9,IF(ISNUMBER(AA9),AA9,"")))))</f>
        <v>3.3912499999999999</v>
      </c>
      <c r="DP9" s="7">
        <f t="shared" si="81"/>
        <v>3.359</v>
      </c>
      <c r="DR9" s="7">
        <f t="shared" si="82"/>
        <v>3.5273399999999997</v>
      </c>
      <c r="DS9" s="7">
        <f t="shared" si="83"/>
        <v>3.6070799999999998</v>
      </c>
      <c r="DT9" s="7">
        <f t="shared" si="84"/>
        <v>3.6070799999999998</v>
      </c>
      <c r="DU9" s="7">
        <f t="shared" si="85"/>
        <v>3.55403</v>
      </c>
      <c r="DV9" s="7">
        <f t="shared" si="86"/>
        <v>3.55403</v>
      </c>
      <c r="DW9" s="7">
        <f t="shared" si="87"/>
        <v>3.55403</v>
      </c>
      <c r="DX9" s="7">
        <f t="shared" si="88"/>
        <v>3.55403</v>
      </c>
      <c r="DY9" s="7">
        <f t="shared" si="89"/>
        <v>3.55403</v>
      </c>
      <c r="DZ9" s="7">
        <f t="shared" si="90"/>
        <v>3.6501599999999996</v>
      </c>
      <c r="EA9" s="7">
        <f t="shared" si="91"/>
        <v>3.6501599999999996</v>
      </c>
      <c r="EB9" s="7">
        <f t="shared" si="92"/>
        <v>3.6501599999999996</v>
      </c>
      <c r="EC9" s="7">
        <f t="shared" si="93"/>
        <v>3.5421499999999999</v>
      </c>
      <c r="ED9" s="7">
        <f t="shared" si="94"/>
        <v>3.4526599999999998</v>
      </c>
      <c r="EE9" s="7">
        <f t="shared" si="95"/>
        <v>3.43377</v>
      </c>
      <c r="EF9" s="7">
        <f t="shared" si="96"/>
        <v>3.75054</v>
      </c>
      <c r="EG9" s="7">
        <f t="shared" si="97"/>
        <v>4.0846199999999993</v>
      </c>
      <c r="EH9" s="7">
        <f t="shared" si="98"/>
        <v>3.68222</v>
      </c>
      <c r="EI9" s="7">
        <f t="shared" si="99"/>
        <v>3.3791799999999999</v>
      </c>
      <c r="EJ9" s="7">
        <f t="shared" si="100"/>
        <v>3.4455399999999998</v>
      </c>
      <c r="EK9" s="7">
        <f t="shared" si="101"/>
        <v>3.3564499999999997</v>
      </c>
      <c r="EL9" s="7">
        <f>IF(ISNUMBER(DN9),DN9,IF(ISNUMBER(AK9),AK9,IF(ISNUMBER(AA9),AA9,IF(ISNUMBER(#REF!),#REF!,IF(ISNUMBER(Z9),Z9,"")))))</f>
        <v>3.3094399999999999</v>
      </c>
      <c r="EM9" s="7">
        <f>IF(ISNUMBER(DO9),DO9,IF(ISNUMBER(#REF!),#REF!,IF(ISNUMBER(AB9),AB9,IF(ISNUMBER(AL9),AL9,IF(ISNUMBER(AA9),AA9,"")))))</f>
        <v>3.3912499999999999</v>
      </c>
      <c r="EN9" s="7">
        <f t="shared" si="102"/>
        <v>3.359</v>
      </c>
    </row>
    <row r="10" spans="1:144" x14ac:dyDescent="0.2">
      <c r="A10" s="19" t="s">
        <v>19</v>
      </c>
      <c r="B10" s="7" t="s">
        <v>19</v>
      </c>
      <c r="C10" s="7" t="e">
        <v>#N/A</v>
      </c>
      <c r="D10" s="7">
        <v>3.6066799999999999</v>
      </c>
      <c r="E10" s="7">
        <v>3.4603900000000003</v>
      </c>
      <c r="F10" s="7">
        <v>3.3393299999999999</v>
      </c>
      <c r="G10" s="7">
        <v>3.323</v>
      </c>
      <c r="H10" s="7">
        <v>3.3807400000000003</v>
      </c>
      <c r="I10" s="7">
        <v>3.5324</v>
      </c>
      <c r="J10" s="7">
        <v>3.4387499999999998</v>
      </c>
      <c r="K10" s="7" t="e">
        <v>#N/A</v>
      </c>
      <c r="L10" s="7">
        <v>3.7156199999999999</v>
      </c>
      <c r="M10" s="7">
        <v>3.6420300000000001</v>
      </c>
      <c r="N10" s="7" t="e">
        <v>#N/A</v>
      </c>
      <c r="O10" s="7">
        <v>3.8735400000000002</v>
      </c>
      <c r="P10" s="7">
        <v>3.92502</v>
      </c>
      <c r="Q10" s="7">
        <v>3.6389399999999998</v>
      </c>
      <c r="R10" s="7">
        <v>3.6154900000000003</v>
      </c>
      <c r="S10" s="7">
        <v>3.6178499999999998</v>
      </c>
      <c r="T10" s="7">
        <v>3.6815499999999997</v>
      </c>
      <c r="U10" s="7">
        <v>3.5118200000000002</v>
      </c>
      <c r="V10" s="7">
        <v>3.40855</v>
      </c>
      <c r="W10" s="7">
        <v>3.4049700000000001</v>
      </c>
      <c r="X10" s="7">
        <v>3.3102</v>
      </c>
      <c r="Y10" s="7">
        <v>3.3751100000000003</v>
      </c>
      <c r="Z10" s="7">
        <v>3.6766000000000001</v>
      </c>
      <c r="AA10" s="7">
        <v>3.5053700000000001</v>
      </c>
      <c r="AB10" s="7">
        <v>3.4927600000000001</v>
      </c>
      <c r="AC10" s="7">
        <v>3.1077899999999996</v>
      </c>
      <c r="AD10" s="7">
        <v>3.1900500000000003</v>
      </c>
      <c r="AE10" s="7">
        <v>3.0866400000000001</v>
      </c>
      <c r="AF10" s="7">
        <v>3.0799799999999999</v>
      </c>
      <c r="AG10" s="7">
        <v>3.0837700000000003</v>
      </c>
      <c r="AH10" s="7">
        <v>3.0202800000000001</v>
      </c>
      <c r="AI10" s="7" t="e">
        <v>#N/A</v>
      </c>
      <c r="AJ10" s="7" t="e">
        <v>#N/A</v>
      </c>
      <c r="AL10" s="7">
        <f t="shared" si="4"/>
        <v>3.3393299999999999</v>
      </c>
      <c r="AM10" s="7">
        <f t="shared" si="5"/>
        <v>3.323</v>
      </c>
      <c r="AN10" s="7">
        <f t="shared" si="6"/>
        <v>3.3807400000000003</v>
      </c>
      <c r="AO10" s="7">
        <f t="shared" si="7"/>
        <v>3.5324</v>
      </c>
      <c r="AP10" s="7">
        <f t="shared" si="8"/>
        <v>3.4387499999999998</v>
      </c>
      <c r="AQ10" s="7">
        <f t="shared" si="9"/>
        <v>3.7156199999999999</v>
      </c>
      <c r="AR10" s="7">
        <f t="shared" si="10"/>
        <v>3.7156199999999999</v>
      </c>
      <c r="AS10" s="7">
        <f t="shared" si="11"/>
        <v>3.6420300000000001</v>
      </c>
      <c r="AT10" s="7">
        <f t="shared" si="12"/>
        <v>3.8735400000000002</v>
      </c>
      <c r="AU10" s="7">
        <f t="shared" si="13"/>
        <v>3.8735400000000002</v>
      </c>
      <c r="AV10" s="7">
        <f t="shared" si="14"/>
        <v>3.92502</v>
      </c>
      <c r="AW10" s="7">
        <f t="shared" si="15"/>
        <v>3.6389399999999998</v>
      </c>
      <c r="AX10" s="7">
        <f t="shared" si="16"/>
        <v>3.6154900000000003</v>
      </c>
      <c r="AY10" s="7">
        <f t="shared" si="17"/>
        <v>3.6178499999999998</v>
      </c>
      <c r="AZ10" s="7">
        <f t="shared" si="18"/>
        <v>3.6815499999999997</v>
      </c>
      <c r="BA10" s="7">
        <f t="shared" si="19"/>
        <v>3.5118200000000002</v>
      </c>
      <c r="BB10" s="7">
        <f t="shared" si="20"/>
        <v>3.40855</v>
      </c>
      <c r="BC10" s="7">
        <f t="shared" si="21"/>
        <v>3.4049700000000001</v>
      </c>
      <c r="BD10" s="7">
        <f t="shared" si="22"/>
        <v>3.3102</v>
      </c>
      <c r="BE10" s="7">
        <f t="shared" si="23"/>
        <v>3.3751100000000003</v>
      </c>
      <c r="BF10" s="7">
        <f t="shared" si="24"/>
        <v>3.6766000000000001</v>
      </c>
      <c r="BG10" s="7">
        <f t="shared" si="25"/>
        <v>3.5053700000000001</v>
      </c>
      <c r="BH10" s="7">
        <f t="shared" si="26"/>
        <v>3.4927600000000001</v>
      </c>
      <c r="BI10" s="7">
        <f t="shared" si="27"/>
        <v>3.1077899999999996</v>
      </c>
      <c r="BJ10" s="7">
        <f t="shared" si="28"/>
        <v>3.1900500000000003</v>
      </c>
      <c r="BK10" s="7">
        <f t="shared" si="29"/>
        <v>3.0866400000000001</v>
      </c>
      <c r="BL10" s="7">
        <f t="shared" si="30"/>
        <v>3.0799799999999999</v>
      </c>
      <c r="BM10" s="7">
        <f t="shared" si="31"/>
        <v>3.0837700000000003</v>
      </c>
      <c r="BN10" s="7">
        <f t="shared" si="32"/>
        <v>3.0202800000000001</v>
      </c>
      <c r="BP10" s="7">
        <f t="shared" si="33"/>
        <v>3.3807400000000003</v>
      </c>
      <c r="BQ10" s="7">
        <f t="shared" si="34"/>
        <v>3.5324</v>
      </c>
      <c r="BR10" s="7">
        <f t="shared" si="35"/>
        <v>3.4387499999999998</v>
      </c>
      <c r="BS10" s="7">
        <f t="shared" si="36"/>
        <v>3.7156199999999999</v>
      </c>
      <c r="BT10" s="7">
        <f t="shared" si="37"/>
        <v>3.7156199999999999</v>
      </c>
      <c r="BU10" s="7">
        <f t="shared" si="38"/>
        <v>3.6420300000000001</v>
      </c>
      <c r="BV10" s="7">
        <f t="shared" si="39"/>
        <v>3.8735400000000002</v>
      </c>
      <c r="BW10" s="7">
        <f t="shared" si="40"/>
        <v>3.8735400000000002</v>
      </c>
      <c r="BX10" s="7">
        <f t="shared" si="41"/>
        <v>3.92502</v>
      </c>
      <c r="BY10" s="7">
        <f t="shared" si="42"/>
        <v>3.6389399999999998</v>
      </c>
      <c r="BZ10" s="7">
        <f t="shared" si="43"/>
        <v>3.6154900000000003</v>
      </c>
      <c r="CA10" s="7">
        <f t="shared" si="44"/>
        <v>3.6178499999999998</v>
      </c>
      <c r="CB10" s="7">
        <f t="shared" si="45"/>
        <v>3.6815499999999997</v>
      </c>
      <c r="CC10" s="7">
        <f t="shared" si="46"/>
        <v>3.5118200000000002</v>
      </c>
      <c r="CD10" s="7">
        <f t="shared" si="47"/>
        <v>3.40855</v>
      </c>
      <c r="CE10" s="7">
        <f t="shared" si="48"/>
        <v>3.4049700000000001</v>
      </c>
      <c r="CF10" s="7">
        <f t="shared" si="49"/>
        <v>3.3102</v>
      </c>
      <c r="CG10" s="7">
        <f t="shared" si="50"/>
        <v>3.3751100000000003</v>
      </c>
      <c r="CH10" s="7">
        <f t="shared" si="51"/>
        <v>3.6766000000000001</v>
      </c>
      <c r="CI10" s="7">
        <f t="shared" si="52"/>
        <v>3.5053700000000001</v>
      </c>
      <c r="CJ10" s="7">
        <f t="shared" si="53"/>
        <v>3.4927600000000001</v>
      </c>
      <c r="CK10" s="7">
        <f t="shared" si="54"/>
        <v>3.1077899999999996</v>
      </c>
      <c r="CL10" s="7">
        <f t="shared" si="55"/>
        <v>3.1900500000000003</v>
      </c>
      <c r="CM10" s="7">
        <f t="shared" si="56"/>
        <v>3.0866400000000001</v>
      </c>
      <c r="CN10" s="7">
        <f t="shared" si="57"/>
        <v>3.0799799999999999</v>
      </c>
      <c r="CO10" s="7">
        <f t="shared" si="58"/>
        <v>3.0837700000000003</v>
      </c>
      <c r="CP10" s="7">
        <f>IF(ISNUMBER(BN10),BN10,IF(ISNUMBER(AK10),AK10,IF(ISNUMBER(AE10),AE10,IF(ISNUMBER(#REF!),#REF!,IF(ISNUMBER(AD10),AD10,"")))))</f>
        <v>3.0202800000000001</v>
      </c>
      <c r="CR10" s="7">
        <f t="shared" si="59"/>
        <v>3.4387499999999998</v>
      </c>
      <c r="CS10" s="7">
        <f t="shared" si="60"/>
        <v>3.7156199999999999</v>
      </c>
      <c r="CT10" s="7">
        <f t="shared" si="61"/>
        <v>3.7156199999999999</v>
      </c>
      <c r="CU10" s="7">
        <f t="shared" si="62"/>
        <v>3.6420300000000001</v>
      </c>
      <c r="CV10" s="7">
        <f t="shared" si="63"/>
        <v>3.8735400000000002</v>
      </c>
      <c r="CW10" s="7">
        <f t="shared" si="64"/>
        <v>3.8735400000000002</v>
      </c>
      <c r="CX10" s="7">
        <f t="shared" si="65"/>
        <v>3.92502</v>
      </c>
      <c r="CY10" s="7">
        <f t="shared" si="66"/>
        <v>3.6389399999999998</v>
      </c>
      <c r="CZ10" s="7">
        <f t="shared" si="67"/>
        <v>3.6154900000000003</v>
      </c>
      <c r="DA10" s="7">
        <f t="shared" si="68"/>
        <v>3.6178499999999998</v>
      </c>
      <c r="DB10" s="7">
        <f t="shared" si="69"/>
        <v>3.6815499999999997</v>
      </c>
      <c r="DC10" s="7">
        <f t="shared" si="70"/>
        <v>3.5118200000000002</v>
      </c>
      <c r="DD10" s="7">
        <f t="shared" si="71"/>
        <v>3.40855</v>
      </c>
      <c r="DE10" s="7">
        <f t="shared" si="72"/>
        <v>3.4049700000000001</v>
      </c>
      <c r="DF10" s="7">
        <f t="shared" si="73"/>
        <v>3.3102</v>
      </c>
      <c r="DG10" s="7">
        <f t="shared" si="74"/>
        <v>3.3751100000000003</v>
      </c>
      <c r="DH10" s="7">
        <f t="shared" si="75"/>
        <v>3.6766000000000001</v>
      </c>
      <c r="DI10" s="7">
        <f t="shared" si="76"/>
        <v>3.5053700000000001</v>
      </c>
      <c r="DJ10" s="7">
        <f t="shared" si="77"/>
        <v>3.4927600000000001</v>
      </c>
      <c r="DK10" s="7">
        <f t="shared" si="78"/>
        <v>3.1077899999999996</v>
      </c>
      <c r="DL10" s="7">
        <f t="shared" si="79"/>
        <v>3.1900500000000003</v>
      </c>
      <c r="DM10" s="7">
        <f t="shared" si="80"/>
        <v>3.0866400000000001</v>
      </c>
      <c r="DN10" s="7">
        <f>IF(ISNUMBER(CN10),CN10,IF(ISNUMBER(AK10),AK10,IF(ISNUMBER(AA10),AA10,IF(ISNUMBER(#REF!),#REF!,IF(ISNUMBER(Z10),Z10,"")))))</f>
        <v>3.0799799999999999</v>
      </c>
      <c r="DO10" s="7">
        <f>IF(ISNUMBER(CO10),CO10,IF(ISNUMBER(#REF!),#REF!,IF(ISNUMBER(AB10),AB10,IF(ISNUMBER(AL10),AL10,IF(ISNUMBER(AA10),AA10,"")))))</f>
        <v>3.0837700000000003</v>
      </c>
      <c r="DP10" s="7">
        <f t="shared" si="81"/>
        <v>3.0202800000000001</v>
      </c>
      <c r="DR10" s="7">
        <f t="shared" si="82"/>
        <v>3.7156199999999999</v>
      </c>
      <c r="DS10" s="7">
        <f t="shared" si="83"/>
        <v>3.6420300000000001</v>
      </c>
      <c r="DT10" s="7">
        <f t="shared" si="84"/>
        <v>3.8735400000000002</v>
      </c>
      <c r="DU10" s="7">
        <f t="shared" si="85"/>
        <v>3.8735400000000002</v>
      </c>
      <c r="DV10" s="7">
        <f t="shared" si="86"/>
        <v>3.92502</v>
      </c>
      <c r="DW10" s="7">
        <f t="shared" si="87"/>
        <v>3.6389399999999998</v>
      </c>
      <c r="DX10" s="7">
        <f t="shared" si="88"/>
        <v>3.6154900000000003</v>
      </c>
      <c r="DY10" s="7">
        <f t="shared" si="89"/>
        <v>3.6178499999999998</v>
      </c>
      <c r="DZ10" s="7">
        <f t="shared" si="90"/>
        <v>3.6815499999999997</v>
      </c>
      <c r="EA10" s="7">
        <f t="shared" si="91"/>
        <v>3.5118200000000002</v>
      </c>
      <c r="EB10" s="7">
        <f t="shared" si="92"/>
        <v>3.40855</v>
      </c>
      <c r="EC10" s="7">
        <f t="shared" si="93"/>
        <v>3.4049700000000001</v>
      </c>
      <c r="ED10" s="7">
        <f t="shared" si="94"/>
        <v>3.3102</v>
      </c>
      <c r="EE10" s="7">
        <f t="shared" si="95"/>
        <v>3.3751100000000003</v>
      </c>
      <c r="EF10" s="7">
        <f t="shared" si="96"/>
        <v>3.6766000000000001</v>
      </c>
      <c r="EG10" s="7">
        <f t="shared" si="97"/>
        <v>3.5053700000000001</v>
      </c>
      <c r="EH10" s="7">
        <f t="shared" si="98"/>
        <v>3.4927600000000001</v>
      </c>
      <c r="EI10" s="7">
        <f t="shared" si="99"/>
        <v>3.1077899999999996</v>
      </c>
      <c r="EJ10" s="7">
        <f t="shared" si="100"/>
        <v>3.1900500000000003</v>
      </c>
      <c r="EK10" s="7">
        <f t="shared" si="101"/>
        <v>3.0866400000000001</v>
      </c>
      <c r="EL10" s="7">
        <f>IF(ISNUMBER(DN10),DN10,IF(ISNUMBER(AK10),AK10,IF(ISNUMBER(AA10),AA10,IF(ISNUMBER(#REF!),#REF!,IF(ISNUMBER(Z10),Z10,"")))))</f>
        <v>3.0799799999999999</v>
      </c>
      <c r="EM10" s="7">
        <f>IF(ISNUMBER(DO10),DO10,IF(ISNUMBER(#REF!),#REF!,IF(ISNUMBER(AB10),AB10,IF(ISNUMBER(AL10),AL10,IF(ISNUMBER(AA10),AA10,"")))))</f>
        <v>3.0837700000000003</v>
      </c>
      <c r="EN10" s="7">
        <f t="shared" si="102"/>
        <v>3.0202800000000001</v>
      </c>
    </row>
    <row r="11" spans="1:144" x14ac:dyDescent="0.2">
      <c r="A11" s="19" t="s">
        <v>20</v>
      </c>
      <c r="B11" s="7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 t="e">
        <v>#N/A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 t="e">
        <v>#N/A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 t="e">
        <v>#N/A</v>
      </c>
      <c r="T11" s="7" t="e">
        <v>#N/A</v>
      </c>
      <c r="U11" s="7" t="e">
        <v>#N/A</v>
      </c>
      <c r="V11" s="7" t="e">
        <v>#N/A</v>
      </c>
      <c r="W11" s="7" t="e">
        <v>#N/A</v>
      </c>
      <c r="X11" s="7" t="e">
        <v>#N/A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7" t="e">
        <v>#N/A</v>
      </c>
      <c r="AD11" s="7" t="e">
        <v>#N/A</v>
      </c>
      <c r="AE11" s="7" t="e">
        <v>#N/A</v>
      </c>
      <c r="AF11" s="7" t="e">
        <v>#N/A</v>
      </c>
      <c r="AG11" s="7" t="e">
        <v>#N/A</v>
      </c>
      <c r="AH11" s="7" t="e">
        <v>#N/A</v>
      </c>
      <c r="AI11" s="7" t="e">
        <v>#N/A</v>
      </c>
      <c r="AJ11" s="7" t="e">
        <v>#N/A</v>
      </c>
      <c r="AL11" s="7" t="str">
        <f t="shared" si="4"/>
        <v/>
      </c>
      <c r="AM11" s="7" t="str">
        <f t="shared" si="5"/>
        <v/>
      </c>
      <c r="AN11" s="7" t="str">
        <f t="shared" si="6"/>
        <v/>
      </c>
      <c r="AO11" s="7" t="str">
        <f t="shared" si="7"/>
        <v/>
      </c>
      <c r="AP11" s="7" t="str">
        <f t="shared" si="8"/>
        <v/>
      </c>
      <c r="AQ11" s="7" t="str">
        <f t="shared" si="9"/>
        <v/>
      </c>
      <c r="AR11" s="7" t="str">
        <f t="shared" si="10"/>
        <v/>
      </c>
      <c r="AS11" s="7" t="str">
        <f t="shared" si="11"/>
        <v/>
      </c>
      <c r="AT11" s="7" t="str">
        <f t="shared" si="12"/>
        <v/>
      </c>
      <c r="AU11" s="7" t="str">
        <f t="shared" si="13"/>
        <v/>
      </c>
      <c r="AV11" s="7" t="str">
        <f t="shared" si="14"/>
        <v/>
      </c>
      <c r="AW11" s="7" t="str">
        <f t="shared" si="15"/>
        <v/>
      </c>
      <c r="AX11" s="7" t="str">
        <f t="shared" si="16"/>
        <v/>
      </c>
      <c r="AY11" s="7" t="str">
        <f t="shared" si="17"/>
        <v/>
      </c>
      <c r="AZ11" s="7" t="str">
        <f t="shared" si="18"/>
        <v/>
      </c>
      <c r="BA11" s="7" t="str">
        <f t="shared" si="19"/>
        <v/>
      </c>
      <c r="BB11" s="7" t="str">
        <f t="shared" si="20"/>
        <v/>
      </c>
      <c r="BC11" s="7" t="str">
        <f t="shared" si="21"/>
        <v/>
      </c>
      <c r="BD11" s="7" t="str">
        <f t="shared" si="22"/>
        <v/>
      </c>
      <c r="BE11" s="7" t="str">
        <f t="shared" si="23"/>
        <v/>
      </c>
      <c r="BF11" s="7" t="str">
        <f t="shared" si="24"/>
        <v/>
      </c>
      <c r="BG11" s="7" t="str">
        <f t="shared" si="25"/>
        <v/>
      </c>
      <c r="BH11" s="7" t="str">
        <f t="shared" si="26"/>
        <v/>
      </c>
      <c r="BI11" s="7" t="str">
        <f t="shared" si="27"/>
        <v/>
      </c>
      <c r="BJ11" s="7" t="str">
        <f t="shared" si="28"/>
        <v/>
      </c>
      <c r="BK11" s="7" t="str">
        <f t="shared" si="29"/>
        <v/>
      </c>
      <c r="BL11" s="7" t="str">
        <f t="shared" si="30"/>
        <v/>
      </c>
      <c r="BM11" s="7" t="str">
        <f t="shared" si="31"/>
        <v/>
      </c>
      <c r="BN11" s="7" t="str">
        <f t="shared" si="32"/>
        <v/>
      </c>
      <c r="BP11" s="7" t="str">
        <f t="shared" si="33"/>
        <v/>
      </c>
      <c r="BQ11" s="7" t="str">
        <f t="shared" si="34"/>
        <v/>
      </c>
      <c r="BR11" s="7" t="str">
        <f t="shared" si="35"/>
        <v/>
      </c>
      <c r="BS11" s="7" t="str">
        <f t="shared" si="36"/>
        <v/>
      </c>
      <c r="BT11" s="7" t="str">
        <f t="shared" si="37"/>
        <v/>
      </c>
      <c r="BU11" s="7" t="str">
        <f t="shared" si="38"/>
        <v/>
      </c>
      <c r="BV11" s="7" t="str">
        <f t="shared" si="39"/>
        <v/>
      </c>
      <c r="BW11" s="7" t="str">
        <f t="shared" si="40"/>
        <v/>
      </c>
      <c r="BX11" s="7" t="str">
        <f t="shared" si="41"/>
        <v/>
      </c>
      <c r="BY11" s="7" t="str">
        <f t="shared" si="42"/>
        <v/>
      </c>
      <c r="BZ11" s="7" t="str">
        <f t="shared" si="43"/>
        <v/>
      </c>
      <c r="CA11" s="7" t="str">
        <f t="shared" si="44"/>
        <v/>
      </c>
      <c r="CB11" s="7" t="str">
        <f t="shared" si="45"/>
        <v/>
      </c>
      <c r="CC11" s="7" t="str">
        <f t="shared" si="46"/>
        <v/>
      </c>
      <c r="CD11" s="7" t="str">
        <f t="shared" si="47"/>
        <v/>
      </c>
      <c r="CE11" s="7" t="str">
        <f t="shared" si="48"/>
        <v/>
      </c>
      <c r="CF11" s="7" t="str">
        <f t="shared" si="49"/>
        <v/>
      </c>
      <c r="CG11" s="7" t="str">
        <f t="shared" si="50"/>
        <v/>
      </c>
      <c r="CH11" s="7" t="str">
        <f t="shared" si="51"/>
        <v/>
      </c>
      <c r="CI11" s="7" t="str">
        <f t="shared" si="52"/>
        <v/>
      </c>
      <c r="CJ11" s="7" t="str">
        <f t="shared" si="53"/>
        <v/>
      </c>
      <c r="CK11" s="7" t="str">
        <f t="shared" si="54"/>
        <v/>
      </c>
      <c r="CL11" s="7" t="str">
        <f t="shared" si="55"/>
        <v/>
      </c>
      <c r="CM11" s="7" t="str">
        <f t="shared" si="56"/>
        <v/>
      </c>
      <c r="CN11" s="7" t="str">
        <f t="shared" si="57"/>
        <v/>
      </c>
      <c r="CO11" s="7" t="str">
        <f t="shared" si="58"/>
        <v/>
      </c>
      <c r="CP11" s="7" t="str">
        <f>IF(ISNUMBER(BN11),BN11,IF(ISNUMBER(AK11),AK11,IF(ISNUMBER(AE11),AE11,IF(ISNUMBER(#REF!),#REF!,IF(ISNUMBER(AD11),AD11,"")))))</f>
        <v/>
      </c>
      <c r="CR11" s="7" t="str">
        <f t="shared" si="59"/>
        <v/>
      </c>
      <c r="CS11" s="7" t="str">
        <f t="shared" si="60"/>
        <v/>
      </c>
      <c r="CT11" s="7" t="str">
        <f t="shared" si="61"/>
        <v/>
      </c>
      <c r="CU11" s="7" t="str">
        <f t="shared" si="62"/>
        <v/>
      </c>
      <c r="CV11" s="7" t="str">
        <f t="shared" si="63"/>
        <v/>
      </c>
      <c r="CW11" s="7" t="str">
        <f t="shared" si="64"/>
        <v/>
      </c>
      <c r="CX11" s="7" t="str">
        <f t="shared" si="65"/>
        <v/>
      </c>
      <c r="CY11" s="7" t="str">
        <f t="shared" si="66"/>
        <v/>
      </c>
      <c r="CZ11" s="7" t="str">
        <f t="shared" si="67"/>
        <v/>
      </c>
      <c r="DA11" s="7" t="str">
        <f t="shared" si="68"/>
        <v/>
      </c>
      <c r="DB11" s="7" t="str">
        <f t="shared" si="69"/>
        <v/>
      </c>
      <c r="DC11" s="7" t="str">
        <f t="shared" si="70"/>
        <v/>
      </c>
      <c r="DD11" s="7" t="str">
        <f t="shared" si="71"/>
        <v/>
      </c>
      <c r="DE11" s="7" t="str">
        <f t="shared" si="72"/>
        <v/>
      </c>
      <c r="DF11" s="7" t="str">
        <f t="shared" si="73"/>
        <v/>
      </c>
      <c r="DG11" s="7" t="str">
        <f t="shared" si="74"/>
        <v/>
      </c>
      <c r="DH11" s="7" t="str">
        <f t="shared" si="75"/>
        <v/>
      </c>
      <c r="DI11" s="7" t="str">
        <f t="shared" si="76"/>
        <v/>
      </c>
      <c r="DJ11" s="7" t="str">
        <f t="shared" si="77"/>
        <v/>
      </c>
      <c r="DK11" s="7" t="str">
        <f t="shared" si="78"/>
        <v/>
      </c>
      <c r="DL11" s="7" t="str">
        <f t="shared" si="79"/>
        <v/>
      </c>
      <c r="DM11" s="7" t="str">
        <f t="shared" si="80"/>
        <v/>
      </c>
      <c r="DN11" s="7" t="str">
        <f>IF(ISNUMBER(CN11),CN11,IF(ISNUMBER(AK11),AK11,IF(ISNUMBER(AA11),AA11,IF(ISNUMBER(#REF!),#REF!,IF(ISNUMBER(Z11),Z11,"")))))</f>
        <v/>
      </c>
      <c r="DO11" s="7" t="str">
        <f>IF(ISNUMBER(CO11),CO11,IF(ISNUMBER(#REF!),#REF!,IF(ISNUMBER(AB11),AB11,IF(ISNUMBER(AL11),AL11,IF(ISNUMBER(AA11),AA11,"")))))</f>
        <v/>
      </c>
      <c r="DP11" s="7" t="str">
        <f t="shared" si="81"/>
        <v/>
      </c>
      <c r="DR11" s="7" t="str">
        <f t="shared" si="82"/>
        <v/>
      </c>
      <c r="DS11" s="7" t="str">
        <f t="shared" si="83"/>
        <v/>
      </c>
      <c r="DT11" s="7" t="str">
        <f t="shared" si="84"/>
        <v/>
      </c>
      <c r="DU11" s="7" t="str">
        <f t="shared" si="85"/>
        <v/>
      </c>
      <c r="DV11" s="7" t="str">
        <f t="shared" si="86"/>
        <v/>
      </c>
      <c r="DW11" s="7" t="str">
        <f t="shared" si="87"/>
        <v/>
      </c>
      <c r="DX11" s="7" t="str">
        <f t="shared" si="88"/>
        <v/>
      </c>
      <c r="DY11" s="7" t="str">
        <f t="shared" si="89"/>
        <v/>
      </c>
      <c r="DZ11" s="7" t="str">
        <f t="shared" si="90"/>
        <v/>
      </c>
      <c r="EA11" s="7" t="str">
        <f t="shared" si="91"/>
        <v/>
      </c>
      <c r="EB11" s="7" t="str">
        <f t="shared" si="92"/>
        <v/>
      </c>
      <c r="EC11" s="7" t="str">
        <f t="shared" si="93"/>
        <v/>
      </c>
      <c r="ED11" s="7" t="str">
        <f t="shared" si="94"/>
        <v/>
      </c>
      <c r="EE11" s="7" t="str">
        <f t="shared" si="95"/>
        <v/>
      </c>
      <c r="EF11" s="7" t="str">
        <f t="shared" si="96"/>
        <v/>
      </c>
      <c r="EG11" s="7" t="str">
        <f t="shared" si="97"/>
        <v/>
      </c>
      <c r="EH11" s="7" t="str">
        <f t="shared" si="98"/>
        <v/>
      </c>
      <c r="EI11" s="7" t="str">
        <f t="shared" si="99"/>
        <v/>
      </c>
      <c r="EJ11" s="7" t="str">
        <f t="shared" si="100"/>
        <v/>
      </c>
      <c r="EK11" s="7" t="str">
        <f t="shared" si="101"/>
        <v/>
      </c>
      <c r="EL11" s="7" t="str">
        <f>IF(ISNUMBER(DN11),DN11,IF(ISNUMBER(AK11),AK11,IF(ISNUMBER(AA11),AA11,IF(ISNUMBER(#REF!),#REF!,IF(ISNUMBER(Z11),Z11,"")))))</f>
        <v/>
      </c>
      <c r="EM11" s="7" t="str">
        <f>IF(ISNUMBER(DO11),DO11,IF(ISNUMBER(#REF!),#REF!,IF(ISNUMBER(AB11),AB11,IF(ISNUMBER(AL11),AL11,IF(ISNUMBER(AA11),AA11,"")))))</f>
        <v/>
      </c>
      <c r="EN11" s="7" t="str">
        <f t="shared" si="102"/>
        <v/>
      </c>
    </row>
    <row r="12" spans="1:144" x14ac:dyDescent="0.2">
      <c r="A12" s="19" t="s">
        <v>21</v>
      </c>
      <c r="B12" s="7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 t="e">
        <v>#N/A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 t="e">
        <v>#N/A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7" t="e">
        <v>#N/A</v>
      </c>
      <c r="AD12" s="7">
        <v>1.8694199999999999</v>
      </c>
      <c r="AE12" s="7">
        <v>1.8645100000000001</v>
      </c>
      <c r="AF12" s="7">
        <v>2.0600700000000001</v>
      </c>
      <c r="AG12" s="7" t="e">
        <v>#N/A</v>
      </c>
      <c r="AH12" s="7" t="e">
        <v>#N/A</v>
      </c>
      <c r="AI12" s="7" t="e">
        <v>#N/A</v>
      </c>
      <c r="AJ12" s="7" t="e">
        <v>#N/A</v>
      </c>
      <c r="AL12" s="7" t="str">
        <f t="shared" si="4"/>
        <v/>
      </c>
      <c r="AM12" s="7" t="str">
        <f t="shared" si="5"/>
        <v/>
      </c>
      <c r="AN12" s="7" t="str">
        <f t="shared" si="6"/>
        <v/>
      </c>
      <c r="AO12" s="7" t="str">
        <f t="shared" si="7"/>
        <v/>
      </c>
      <c r="AP12" s="7" t="str">
        <f t="shared" si="8"/>
        <v/>
      </c>
      <c r="AQ12" s="7" t="str">
        <f t="shared" si="9"/>
        <v/>
      </c>
      <c r="AR12" s="7" t="str">
        <f t="shared" si="10"/>
        <v/>
      </c>
      <c r="AS12" s="7" t="str">
        <f t="shared" si="11"/>
        <v/>
      </c>
      <c r="AT12" s="7" t="str">
        <f t="shared" si="12"/>
        <v/>
      </c>
      <c r="AU12" s="7" t="str">
        <f t="shared" si="13"/>
        <v/>
      </c>
      <c r="AV12" s="7" t="str">
        <f t="shared" si="14"/>
        <v/>
      </c>
      <c r="AW12" s="7" t="str">
        <f t="shared" si="15"/>
        <v/>
      </c>
      <c r="AX12" s="7" t="str">
        <f t="shared" si="16"/>
        <v/>
      </c>
      <c r="AY12" s="7" t="str">
        <f t="shared" si="17"/>
        <v/>
      </c>
      <c r="AZ12" s="7" t="str">
        <f t="shared" si="18"/>
        <v/>
      </c>
      <c r="BA12" s="7" t="str">
        <f t="shared" si="19"/>
        <v/>
      </c>
      <c r="BB12" s="7" t="str">
        <f t="shared" si="20"/>
        <v/>
      </c>
      <c r="BC12" s="7" t="str">
        <f t="shared" si="21"/>
        <v/>
      </c>
      <c r="BD12" s="7" t="str">
        <f t="shared" si="22"/>
        <v/>
      </c>
      <c r="BE12" s="7" t="str">
        <f t="shared" si="23"/>
        <v/>
      </c>
      <c r="BF12" s="7" t="str">
        <f t="shared" si="24"/>
        <v/>
      </c>
      <c r="BG12" s="7" t="str">
        <f t="shared" si="25"/>
        <v/>
      </c>
      <c r="BH12" s="7">
        <f t="shared" si="26"/>
        <v>1.8694199999999999</v>
      </c>
      <c r="BI12" s="7">
        <f t="shared" si="27"/>
        <v>1.8694199999999999</v>
      </c>
      <c r="BJ12" s="7">
        <f t="shared" si="28"/>
        <v>1.8694199999999999</v>
      </c>
      <c r="BK12" s="7">
        <f t="shared" si="29"/>
        <v>1.8645100000000001</v>
      </c>
      <c r="BL12" s="7">
        <f t="shared" si="30"/>
        <v>2.0600700000000001</v>
      </c>
      <c r="BM12" s="7">
        <f t="shared" si="31"/>
        <v>2.0600700000000001</v>
      </c>
      <c r="BN12" s="7">
        <f t="shared" si="32"/>
        <v>2.0600700000000001</v>
      </c>
      <c r="BP12" s="7" t="str">
        <f t="shared" si="33"/>
        <v/>
      </c>
      <c r="BQ12" s="7" t="str">
        <f t="shared" si="34"/>
        <v/>
      </c>
      <c r="BR12" s="7" t="str">
        <f t="shared" si="35"/>
        <v/>
      </c>
      <c r="BS12" s="7" t="str">
        <f t="shared" si="36"/>
        <v/>
      </c>
      <c r="BT12" s="7" t="str">
        <f t="shared" si="37"/>
        <v/>
      </c>
      <c r="BU12" s="7" t="str">
        <f t="shared" si="38"/>
        <v/>
      </c>
      <c r="BV12" s="7" t="str">
        <f t="shared" si="39"/>
        <v/>
      </c>
      <c r="BW12" s="7" t="str">
        <f t="shared" si="40"/>
        <v/>
      </c>
      <c r="BX12" s="7" t="str">
        <f t="shared" si="41"/>
        <v/>
      </c>
      <c r="BY12" s="7" t="str">
        <f t="shared" si="42"/>
        <v/>
      </c>
      <c r="BZ12" s="7" t="str">
        <f t="shared" si="43"/>
        <v/>
      </c>
      <c r="CA12" s="7" t="str">
        <f t="shared" si="44"/>
        <v/>
      </c>
      <c r="CB12" s="7" t="str">
        <f t="shared" si="45"/>
        <v/>
      </c>
      <c r="CC12" s="7" t="str">
        <f t="shared" si="46"/>
        <v/>
      </c>
      <c r="CD12" s="7" t="str">
        <f t="shared" si="47"/>
        <v/>
      </c>
      <c r="CE12" s="7" t="str">
        <f t="shared" si="48"/>
        <v/>
      </c>
      <c r="CF12" s="7" t="str">
        <f t="shared" si="49"/>
        <v/>
      </c>
      <c r="CG12" s="7" t="str">
        <f t="shared" si="50"/>
        <v/>
      </c>
      <c r="CH12" s="7">
        <f t="shared" si="51"/>
        <v>1.8694199999999999</v>
      </c>
      <c r="CI12" s="7">
        <f t="shared" si="52"/>
        <v>1.8694199999999999</v>
      </c>
      <c r="CJ12" s="7">
        <f t="shared" si="53"/>
        <v>1.8694199999999999</v>
      </c>
      <c r="CK12" s="7">
        <f t="shared" si="54"/>
        <v>1.8694199999999999</v>
      </c>
      <c r="CL12" s="7">
        <f t="shared" si="55"/>
        <v>1.8694199999999999</v>
      </c>
      <c r="CM12" s="7">
        <f t="shared" si="56"/>
        <v>1.8645100000000001</v>
      </c>
      <c r="CN12" s="7">
        <f t="shared" si="57"/>
        <v>2.0600700000000001</v>
      </c>
      <c r="CO12" s="7">
        <f t="shared" si="58"/>
        <v>2.0600700000000001</v>
      </c>
      <c r="CP12" s="7">
        <f>IF(ISNUMBER(BN12),BN12,IF(ISNUMBER(AK12),AK12,IF(ISNUMBER(AE12),AE12,IF(ISNUMBER(#REF!),#REF!,IF(ISNUMBER(AD12),AD12,"")))))</f>
        <v>2.0600700000000001</v>
      </c>
      <c r="CR12" s="7" t="str">
        <f t="shared" si="59"/>
        <v/>
      </c>
      <c r="CS12" s="7" t="str">
        <f t="shared" si="60"/>
        <v/>
      </c>
      <c r="CT12" s="7" t="str">
        <f t="shared" si="61"/>
        <v/>
      </c>
      <c r="CU12" s="7" t="str">
        <f t="shared" si="62"/>
        <v/>
      </c>
      <c r="CV12" s="7" t="str">
        <f t="shared" si="63"/>
        <v/>
      </c>
      <c r="CW12" s="7" t="str">
        <f t="shared" si="64"/>
        <v/>
      </c>
      <c r="CX12" s="7" t="str">
        <f t="shared" si="65"/>
        <v/>
      </c>
      <c r="CY12" s="7" t="str">
        <f t="shared" si="66"/>
        <v/>
      </c>
      <c r="CZ12" s="7" t="str">
        <f t="shared" si="67"/>
        <v/>
      </c>
      <c r="DA12" s="7" t="str">
        <f t="shared" si="68"/>
        <v/>
      </c>
      <c r="DB12" s="7" t="str">
        <f t="shared" si="69"/>
        <v/>
      </c>
      <c r="DC12" s="7" t="str">
        <f t="shared" si="70"/>
        <v/>
      </c>
      <c r="DD12" s="7" t="str">
        <f t="shared" si="71"/>
        <v/>
      </c>
      <c r="DE12" s="7" t="str">
        <f t="shared" si="72"/>
        <v/>
      </c>
      <c r="DF12" s="7">
        <f t="shared" si="73"/>
        <v>1.8694199999999999</v>
      </c>
      <c r="DG12" s="7">
        <f t="shared" si="74"/>
        <v>1.8694199999999999</v>
      </c>
      <c r="DH12" s="7">
        <f t="shared" si="75"/>
        <v>1.8694199999999999</v>
      </c>
      <c r="DI12" s="7">
        <f t="shared" si="76"/>
        <v>1.8694199999999999</v>
      </c>
      <c r="DJ12" s="7">
        <f t="shared" si="77"/>
        <v>1.8694199999999999</v>
      </c>
      <c r="DK12" s="7">
        <f t="shared" si="78"/>
        <v>1.8694199999999999</v>
      </c>
      <c r="DL12" s="7">
        <f t="shared" si="79"/>
        <v>1.8694199999999999</v>
      </c>
      <c r="DM12" s="7">
        <f t="shared" si="80"/>
        <v>1.8645100000000001</v>
      </c>
      <c r="DN12" s="7">
        <f>IF(ISNUMBER(CN12),CN12,IF(ISNUMBER(AK12),AK12,IF(ISNUMBER(AA12),AA12,IF(ISNUMBER(#REF!),#REF!,IF(ISNUMBER(Z12),Z12,"")))))</f>
        <v>2.0600700000000001</v>
      </c>
      <c r="DO12" s="7">
        <f>IF(ISNUMBER(CO12),CO12,IF(ISNUMBER(#REF!),#REF!,IF(ISNUMBER(AB12),AB12,IF(ISNUMBER(AL12),AL12,IF(ISNUMBER(AA12),AA12,"")))))</f>
        <v>2.0600700000000001</v>
      </c>
      <c r="DP12" s="7">
        <f t="shared" si="81"/>
        <v>2.0600700000000001</v>
      </c>
      <c r="DR12" s="7" t="str">
        <f t="shared" si="82"/>
        <v/>
      </c>
      <c r="DS12" s="7" t="str">
        <f t="shared" si="83"/>
        <v/>
      </c>
      <c r="DT12" s="7" t="str">
        <f t="shared" si="84"/>
        <v/>
      </c>
      <c r="DU12" s="7" t="str">
        <f t="shared" si="85"/>
        <v/>
      </c>
      <c r="DV12" s="7" t="str">
        <f t="shared" si="86"/>
        <v/>
      </c>
      <c r="DW12" s="7" t="str">
        <f t="shared" si="87"/>
        <v/>
      </c>
      <c r="DX12" s="7" t="str">
        <f t="shared" si="88"/>
        <v/>
      </c>
      <c r="DY12" s="7" t="str">
        <f t="shared" si="89"/>
        <v/>
      </c>
      <c r="DZ12" s="7" t="str">
        <f t="shared" si="90"/>
        <v/>
      </c>
      <c r="EA12" s="7" t="str">
        <f t="shared" si="91"/>
        <v/>
      </c>
      <c r="EB12" s="7" t="str">
        <f t="shared" si="92"/>
        <v/>
      </c>
      <c r="EC12" s="7" t="str">
        <f t="shared" si="93"/>
        <v/>
      </c>
      <c r="ED12" s="7">
        <f t="shared" si="94"/>
        <v>1.8694199999999999</v>
      </c>
      <c r="EE12" s="7">
        <f t="shared" si="95"/>
        <v>1.8694199999999999</v>
      </c>
      <c r="EF12" s="7">
        <f t="shared" si="96"/>
        <v>1.8694199999999999</v>
      </c>
      <c r="EG12" s="7">
        <f t="shared" si="97"/>
        <v>1.8694199999999999</v>
      </c>
      <c r="EH12" s="7">
        <f t="shared" si="98"/>
        <v>1.8694199999999999</v>
      </c>
      <c r="EI12" s="7">
        <f t="shared" si="99"/>
        <v>1.8694199999999999</v>
      </c>
      <c r="EJ12" s="7">
        <f t="shared" si="100"/>
        <v>1.8694199999999999</v>
      </c>
      <c r="EK12" s="7">
        <f t="shared" si="101"/>
        <v>1.8645100000000001</v>
      </c>
      <c r="EL12" s="7">
        <f>IF(ISNUMBER(DN12),DN12,IF(ISNUMBER(AK12),AK12,IF(ISNUMBER(AA12),AA12,IF(ISNUMBER(#REF!),#REF!,IF(ISNUMBER(Z12),Z12,"")))))</f>
        <v>2.0600700000000001</v>
      </c>
      <c r="EM12" s="7">
        <f>IF(ISNUMBER(DO12),DO12,IF(ISNUMBER(#REF!),#REF!,IF(ISNUMBER(AB12),AB12,IF(ISNUMBER(AL12),AL12,IF(ISNUMBER(AA12),AA12,"")))))</f>
        <v>2.0600700000000001</v>
      </c>
      <c r="EN12" s="7">
        <f t="shared" si="102"/>
        <v>2.0600700000000001</v>
      </c>
    </row>
    <row r="13" spans="1:144" x14ac:dyDescent="0.2">
      <c r="A13" s="19" t="s">
        <v>22</v>
      </c>
      <c r="B13" s="7" t="s">
        <v>22</v>
      </c>
      <c r="C13" s="7" t="e">
        <v>#N/A</v>
      </c>
      <c r="D13" s="7">
        <v>1.3023099999999999</v>
      </c>
      <c r="E13" s="7" t="e">
        <v>#N/A</v>
      </c>
      <c r="F13" s="7" t="e">
        <v>#N/A</v>
      </c>
      <c r="G13" s="7">
        <v>1.29745</v>
      </c>
      <c r="H13" s="7">
        <v>1.258</v>
      </c>
      <c r="I13" s="7">
        <v>1.3280099999999999</v>
      </c>
      <c r="J13" s="7">
        <v>1.54054</v>
      </c>
      <c r="K13" s="7" t="e">
        <v>#N/A</v>
      </c>
      <c r="L13" s="7" t="e">
        <v>#N/A</v>
      </c>
      <c r="M13" s="7" t="e">
        <v>#N/A</v>
      </c>
      <c r="N13" s="7">
        <v>1.8599700000000001</v>
      </c>
      <c r="O13" s="7" t="e">
        <v>#N/A</v>
      </c>
      <c r="P13" s="7">
        <v>1.75563</v>
      </c>
      <c r="Q13" s="7">
        <v>1.7552300000000001</v>
      </c>
      <c r="R13" s="7" t="e">
        <v>#N/A</v>
      </c>
      <c r="S13" s="7">
        <v>1.7924599999999999</v>
      </c>
      <c r="T13" s="7">
        <v>1.88086</v>
      </c>
      <c r="U13" s="7">
        <v>1.71621</v>
      </c>
      <c r="V13" s="7" t="e">
        <v>#N/A</v>
      </c>
      <c r="W13" s="7">
        <v>1.81968</v>
      </c>
      <c r="X13" s="7">
        <v>1.9166699999999999</v>
      </c>
      <c r="Y13" s="7">
        <v>1.7440500000000001</v>
      </c>
      <c r="Z13" s="7">
        <v>1.64723</v>
      </c>
      <c r="AA13" s="7" t="e">
        <v>#N/A</v>
      </c>
      <c r="AB13" s="7">
        <v>1.88279</v>
      </c>
      <c r="AC13" s="7">
        <v>1.82094</v>
      </c>
      <c r="AD13" s="7" t="e">
        <v>#N/A</v>
      </c>
      <c r="AE13" s="7" t="e">
        <v>#N/A</v>
      </c>
      <c r="AF13" s="7" t="e">
        <v>#N/A</v>
      </c>
      <c r="AG13" s="7" t="e">
        <v>#N/A</v>
      </c>
      <c r="AH13" s="7" t="e">
        <v>#N/A</v>
      </c>
      <c r="AI13" s="7" t="e">
        <v>#N/A</v>
      </c>
      <c r="AJ13" s="7" t="e">
        <v>#N/A</v>
      </c>
      <c r="AL13" s="7">
        <f t="shared" si="4"/>
        <v>1.29745</v>
      </c>
      <c r="AM13" s="7">
        <f t="shared" si="5"/>
        <v>1.29745</v>
      </c>
      <c r="AN13" s="7">
        <f t="shared" si="6"/>
        <v>1.258</v>
      </c>
      <c r="AO13" s="7">
        <f t="shared" si="7"/>
        <v>1.3280099999999999</v>
      </c>
      <c r="AP13" s="7">
        <f t="shared" si="8"/>
        <v>1.54054</v>
      </c>
      <c r="AQ13" s="7">
        <f t="shared" si="9"/>
        <v>1.54054</v>
      </c>
      <c r="AR13" s="7">
        <f t="shared" si="10"/>
        <v>1.8599700000000001</v>
      </c>
      <c r="AS13" s="7">
        <f t="shared" si="11"/>
        <v>1.8599700000000001</v>
      </c>
      <c r="AT13" s="7">
        <f t="shared" si="12"/>
        <v>1.8599700000000001</v>
      </c>
      <c r="AU13" s="7">
        <f t="shared" si="13"/>
        <v>1.75563</v>
      </c>
      <c r="AV13" s="7">
        <f t="shared" si="14"/>
        <v>1.75563</v>
      </c>
      <c r="AW13" s="7">
        <f t="shared" si="15"/>
        <v>1.7552300000000001</v>
      </c>
      <c r="AX13" s="7">
        <f t="shared" si="16"/>
        <v>1.7924599999999999</v>
      </c>
      <c r="AY13" s="7">
        <f t="shared" si="17"/>
        <v>1.7924599999999999</v>
      </c>
      <c r="AZ13" s="7">
        <f t="shared" si="18"/>
        <v>1.88086</v>
      </c>
      <c r="BA13" s="7">
        <f t="shared" si="19"/>
        <v>1.71621</v>
      </c>
      <c r="BB13" s="7">
        <f t="shared" si="20"/>
        <v>1.81968</v>
      </c>
      <c r="BC13" s="7">
        <f t="shared" si="21"/>
        <v>1.81968</v>
      </c>
      <c r="BD13" s="7">
        <f t="shared" si="22"/>
        <v>1.9166699999999999</v>
      </c>
      <c r="BE13" s="7">
        <f t="shared" si="23"/>
        <v>1.7440500000000001</v>
      </c>
      <c r="BF13" s="7">
        <f t="shared" si="24"/>
        <v>1.64723</v>
      </c>
      <c r="BG13" s="7">
        <f t="shared" si="25"/>
        <v>1.88279</v>
      </c>
      <c r="BH13" s="7">
        <f t="shared" si="26"/>
        <v>1.88279</v>
      </c>
      <c r="BI13" s="7">
        <f t="shared" si="27"/>
        <v>1.82094</v>
      </c>
      <c r="BJ13" s="7">
        <f t="shared" si="28"/>
        <v>1.82094</v>
      </c>
      <c r="BK13" s="7">
        <f t="shared" si="29"/>
        <v>1.82094</v>
      </c>
      <c r="BL13" s="7" t="str">
        <f t="shared" si="30"/>
        <v/>
      </c>
      <c r="BM13" s="7" t="str">
        <f t="shared" si="31"/>
        <v/>
      </c>
      <c r="BN13" s="7" t="str">
        <f t="shared" si="32"/>
        <v/>
      </c>
      <c r="BP13" s="7">
        <f t="shared" si="33"/>
        <v>1.258</v>
      </c>
      <c r="BQ13" s="7">
        <f t="shared" si="34"/>
        <v>1.3280099999999999</v>
      </c>
      <c r="BR13" s="7">
        <f t="shared" si="35"/>
        <v>1.54054</v>
      </c>
      <c r="BS13" s="7">
        <f t="shared" si="36"/>
        <v>1.54054</v>
      </c>
      <c r="BT13" s="7">
        <f t="shared" si="37"/>
        <v>1.8599700000000001</v>
      </c>
      <c r="BU13" s="7">
        <f t="shared" si="38"/>
        <v>1.8599700000000001</v>
      </c>
      <c r="BV13" s="7">
        <f t="shared" si="39"/>
        <v>1.8599700000000001</v>
      </c>
      <c r="BW13" s="7">
        <f t="shared" si="40"/>
        <v>1.75563</v>
      </c>
      <c r="BX13" s="7">
        <f t="shared" si="41"/>
        <v>1.75563</v>
      </c>
      <c r="BY13" s="7">
        <f t="shared" si="42"/>
        <v>1.7552300000000001</v>
      </c>
      <c r="BZ13" s="7">
        <f t="shared" si="43"/>
        <v>1.7924599999999999</v>
      </c>
      <c r="CA13" s="7">
        <f t="shared" si="44"/>
        <v>1.7924599999999999</v>
      </c>
      <c r="CB13" s="7">
        <f t="shared" si="45"/>
        <v>1.88086</v>
      </c>
      <c r="CC13" s="7">
        <f t="shared" si="46"/>
        <v>1.71621</v>
      </c>
      <c r="CD13" s="7">
        <f t="shared" si="47"/>
        <v>1.81968</v>
      </c>
      <c r="CE13" s="7">
        <f t="shared" si="48"/>
        <v>1.81968</v>
      </c>
      <c r="CF13" s="7">
        <f t="shared" si="49"/>
        <v>1.9166699999999999</v>
      </c>
      <c r="CG13" s="7">
        <f t="shared" si="50"/>
        <v>1.7440500000000001</v>
      </c>
      <c r="CH13" s="7">
        <f t="shared" si="51"/>
        <v>1.64723</v>
      </c>
      <c r="CI13" s="7">
        <f t="shared" si="52"/>
        <v>1.88279</v>
      </c>
      <c r="CJ13" s="7">
        <f t="shared" si="53"/>
        <v>1.88279</v>
      </c>
      <c r="CK13" s="7">
        <f t="shared" si="54"/>
        <v>1.82094</v>
      </c>
      <c r="CL13" s="7">
        <f t="shared" si="55"/>
        <v>1.82094</v>
      </c>
      <c r="CM13" s="7">
        <f t="shared" si="56"/>
        <v>1.82094</v>
      </c>
      <c r="CN13" s="7">
        <f t="shared" si="57"/>
        <v>1.82094</v>
      </c>
      <c r="CO13" s="7">
        <f t="shared" si="58"/>
        <v>1.82094</v>
      </c>
      <c r="CP13" s="7" t="str">
        <f>IF(ISNUMBER(BN13),BN13,IF(ISNUMBER(AK13),AK13,IF(ISNUMBER(AE13),AE13,IF(ISNUMBER(#REF!),#REF!,IF(ISNUMBER(AD13),AD13,"")))))</f>
        <v/>
      </c>
      <c r="CR13" s="7">
        <f t="shared" si="59"/>
        <v>1.54054</v>
      </c>
      <c r="CS13" s="7">
        <f t="shared" si="60"/>
        <v>1.54054</v>
      </c>
      <c r="CT13" s="7">
        <f t="shared" si="61"/>
        <v>1.8599700000000001</v>
      </c>
      <c r="CU13" s="7">
        <f t="shared" si="62"/>
        <v>1.8599700000000001</v>
      </c>
      <c r="CV13" s="7">
        <f t="shared" si="63"/>
        <v>1.8599700000000001</v>
      </c>
      <c r="CW13" s="7">
        <f t="shared" si="64"/>
        <v>1.75563</v>
      </c>
      <c r="CX13" s="7">
        <f t="shared" si="65"/>
        <v>1.75563</v>
      </c>
      <c r="CY13" s="7">
        <f t="shared" si="66"/>
        <v>1.7552300000000001</v>
      </c>
      <c r="CZ13" s="7">
        <f t="shared" si="67"/>
        <v>1.7924599999999999</v>
      </c>
      <c r="DA13" s="7">
        <f t="shared" si="68"/>
        <v>1.7924599999999999</v>
      </c>
      <c r="DB13" s="7">
        <f t="shared" si="69"/>
        <v>1.88086</v>
      </c>
      <c r="DC13" s="7">
        <f t="shared" si="70"/>
        <v>1.71621</v>
      </c>
      <c r="DD13" s="7">
        <f t="shared" si="71"/>
        <v>1.81968</v>
      </c>
      <c r="DE13" s="7">
        <f t="shared" si="72"/>
        <v>1.81968</v>
      </c>
      <c r="DF13" s="7">
        <f t="shared" si="73"/>
        <v>1.9166699999999999</v>
      </c>
      <c r="DG13" s="7">
        <f t="shared" si="74"/>
        <v>1.7440500000000001</v>
      </c>
      <c r="DH13" s="7">
        <f t="shared" si="75"/>
        <v>1.64723</v>
      </c>
      <c r="DI13" s="7">
        <f t="shared" si="76"/>
        <v>1.88279</v>
      </c>
      <c r="DJ13" s="7">
        <f t="shared" si="77"/>
        <v>1.88279</v>
      </c>
      <c r="DK13" s="7">
        <f t="shared" si="78"/>
        <v>1.82094</v>
      </c>
      <c r="DL13" s="7">
        <f t="shared" si="79"/>
        <v>1.82094</v>
      </c>
      <c r="DM13" s="7">
        <f t="shared" si="80"/>
        <v>1.82094</v>
      </c>
      <c r="DN13" s="7">
        <f>IF(ISNUMBER(CN13),CN13,IF(ISNUMBER(AK13),AK13,IF(ISNUMBER(AA13),AA13,IF(ISNUMBER(#REF!),#REF!,IF(ISNUMBER(Z13),Z13,"")))))</f>
        <v>1.82094</v>
      </c>
      <c r="DO13" s="7">
        <f>IF(ISNUMBER(CO13),CO13,IF(ISNUMBER(#REF!),#REF!,IF(ISNUMBER(AB13),AB13,IF(ISNUMBER(AL13),AL13,IF(ISNUMBER(AA13),AA13,"")))))</f>
        <v>1.82094</v>
      </c>
      <c r="DP13" s="7">
        <f t="shared" si="81"/>
        <v>1.29745</v>
      </c>
      <c r="DR13" s="7">
        <f t="shared" si="82"/>
        <v>1.8599700000000001</v>
      </c>
      <c r="DS13" s="7">
        <f t="shared" si="83"/>
        <v>1.8599700000000001</v>
      </c>
      <c r="DT13" s="7">
        <f t="shared" si="84"/>
        <v>1.8599700000000001</v>
      </c>
      <c r="DU13" s="7">
        <f t="shared" si="85"/>
        <v>1.75563</v>
      </c>
      <c r="DV13" s="7">
        <f t="shared" si="86"/>
        <v>1.75563</v>
      </c>
      <c r="DW13" s="7">
        <f t="shared" si="87"/>
        <v>1.7552300000000001</v>
      </c>
      <c r="DX13" s="7">
        <f t="shared" si="88"/>
        <v>1.7924599999999999</v>
      </c>
      <c r="DY13" s="7">
        <f t="shared" si="89"/>
        <v>1.7924599999999999</v>
      </c>
      <c r="DZ13" s="7">
        <f t="shared" si="90"/>
        <v>1.88086</v>
      </c>
      <c r="EA13" s="7">
        <f t="shared" si="91"/>
        <v>1.71621</v>
      </c>
      <c r="EB13" s="7">
        <f t="shared" si="92"/>
        <v>1.81968</v>
      </c>
      <c r="EC13" s="7">
        <f t="shared" si="93"/>
        <v>1.81968</v>
      </c>
      <c r="ED13" s="7">
        <f t="shared" si="94"/>
        <v>1.9166699999999999</v>
      </c>
      <c r="EE13" s="7">
        <f t="shared" si="95"/>
        <v>1.7440500000000001</v>
      </c>
      <c r="EF13" s="7">
        <f t="shared" si="96"/>
        <v>1.64723</v>
      </c>
      <c r="EG13" s="7">
        <f t="shared" si="97"/>
        <v>1.88279</v>
      </c>
      <c r="EH13" s="7">
        <f t="shared" si="98"/>
        <v>1.88279</v>
      </c>
      <c r="EI13" s="7">
        <f t="shared" si="99"/>
        <v>1.82094</v>
      </c>
      <c r="EJ13" s="7">
        <f t="shared" si="100"/>
        <v>1.82094</v>
      </c>
      <c r="EK13" s="7">
        <f t="shared" si="101"/>
        <v>1.82094</v>
      </c>
      <c r="EL13" s="7">
        <f>IF(ISNUMBER(DN13),DN13,IF(ISNUMBER(AK13),AK13,IF(ISNUMBER(AA13),AA13,IF(ISNUMBER(#REF!),#REF!,IF(ISNUMBER(Z13),Z13,"")))))</f>
        <v>1.82094</v>
      </c>
      <c r="EM13" s="7">
        <f>IF(ISNUMBER(DO13),DO13,IF(ISNUMBER(#REF!),#REF!,IF(ISNUMBER(AB13),AB13,IF(ISNUMBER(AL13),AL13,IF(ISNUMBER(AA13),AA13,"")))))</f>
        <v>1.82094</v>
      </c>
      <c r="EN13" s="7">
        <f t="shared" si="102"/>
        <v>1.29745</v>
      </c>
    </row>
    <row r="14" spans="1:144" x14ac:dyDescent="0.2">
      <c r="A14" s="19" t="s">
        <v>23</v>
      </c>
      <c r="B14" s="7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4.94991</v>
      </c>
      <c r="I14" s="7" t="e">
        <v>#N/A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 t="e">
        <v>#N/A</v>
      </c>
      <c r="O14" s="7" t="e">
        <v>#N/A</v>
      </c>
      <c r="P14" s="7">
        <v>2.4332099999999999</v>
      </c>
      <c r="Q14" s="7">
        <v>2.9800700000000004</v>
      </c>
      <c r="R14" s="7">
        <v>3.75881</v>
      </c>
      <c r="S14" s="7">
        <v>3.5535000000000001</v>
      </c>
      <c r="T14" s="7">
        <v>3.8616699999999997</v>
      </c>
      <c r="U14" s="7">
        <v>3.6039599999999998</v>
      </c>
      <c r="V14" s="7">
        <v>3.37852</v>
      </c>
      <c r="W14" s="7" t="e">
        <v>#N/A</v>
      </c>
      <c r="X14" s="7" t="e">
        <v>#N/A</v>
      </c>
      <c r="Y14" s="7">
        <v>3.26004</v>
      </c>
      <c r="Z14" s="7" t="e">
        <v>#N/A</v>
      </c>
      <c r="AA14" s="7" t="e">
        <v>#N/A</v>
      </c>
      <c r="AB14" s="7" t="e">
        <v>#N/A</v>
      </c>
      <c r="AC14" s="7" t="e">
        <v>#N/A</v>
      </c>
      <c r="AD14" s="7" t="e">
        <v>#N/A</v>
      </c>
      <c r="AE14" s="7" t="e">
        <v>#N/A</v>
      </c>
      <c r="AF14" s="7" t="e">
        <v>#N/A</v>
      </c>
      <c r="AG14" s="7">
        <v>3.4121600000000001</v>
      </c>
      <c r="AH14" s="7" t="e">
        <v>#N/A</v>
      </c>
      <c r="AI14" s="7" t="e">
        <v>#N/A</v>
      </c>
      <c r="AJ14" s="7" t="e">
        <v>#N/A</v>
      </c>
      <c r="AL14" s="7">
        <f t="shared" si="4"/>
        <v>4.94991</v>
      </c>
      <c r="AM14" s="7">
        <f t="shared" si="5"/>
        <v>4.94991</v>
      </c>
      <c r="AN14" s="7">
        <f t="shared" si="6"/>
        <v>4.94991</v>
      </c>
      <c r="AO14" s="7">
        <f t="shared" si="7"/>
        <v>4.94991</v>
      </c>
      <c r="AP14" s="7">
        <f t="shared" si="8"/>
        <v>4.94991</v>
      </c>
      <c r="AQ14" s="7" t="str">
        <f t="shared" si="9"/>
        <v/>
      </c>
      <c r="AR14" s="7" t="str">
        <f t="shared" si="10"/>
        <v/>
      </c>
      <c r="AS14" s="7" t="str">
        <f t="shared" si="11"/>
        <v/>
      </c>
      <c r="AT14" s="7">
        <f t="shared" si="12"/>
        <v>2.4332099999999999</v>
      </c>
      <c r="AU14" s="7">
        <f t="shared" si="13"/>
        <v>2.4332099999999999</v>
      </c>
      <c r="AV14" s="7">
        <f t="shared" si="14"/>
        <v>2.4332099999999999</v>
      </c>
      <c r="AW14" s="7">
        <f t="shared" si="15"/>
        <v>2.9800700000000004</v>
      </c>
      <c r="AX14" s="7">
        <f t="shared" si="16"/>
        <v>3.75881</v>
      </c>
      <c r="AY14" s="7">
        <f t="shared" si="17"/>
        <v>3.5535000000000001</v>
      </c>
      <c r="AZ14" s="7">
        <f t="shared" si="18"/>
        <v>3.8616699999999997</v>
      </c>
      <c r="BA14" s="7">
        <f t="shared" si="19"/>
        <v>3.6039599999999998</v>
      </c>
      <c r="BB14" s="7">
        <f t="shared" si="20"/>
        <v>3.37852</v>
      </c>
      <c r="BC14" s="7">
        <f t="shared" si="21"/>
        <v>3.37852</v>
      </c>
      <c r="BD14" s="7">
        <f t="shared" si="22"/>
        <v>3.26004</v>
      </c>
      <c r="BE14" s="7">
        <f t="shared" si="23"/>
        <v>3.26004</v>
      </c>
      <c r="BF14" s="7">
        <f t="shared" si="24"/>
        <v>3.26004</v>
      </c>
      <c r="BG14" s="7">
        <f t="shared" si="25"/>
        <v>3.26004</v>
      </c>
      <c r="BH14" s="7" t="str">
        <f t="shared" si="26"/>
        <v/>
      </c>
      <c r="BI14" s="7" t="str">
        <f t="shared" si="27"/>
        <v/>
      </c>
      <c r="BJ14" s="7" t="str">
        <f t="shared" si="28"/>
        <v/>
      </c>
      <c r="BK14" s="7">
        <f t="shared" si="29"/>
        <v>3.4121600000000001</v>
      </c>
      <c r="BL14" s="7">
        <f t="shared" si="30"/>
        <v>3.4121600000000001</v>
      </c>
      <c r="BM14" s="7">
        <f t="shared" si="31"/>
        <v>3.4121600000000001</v>
      </c>
      <c r="BN14" s="7">
        <f t="shared" si="32"/>
        <v>3.4121600000000001</v>
      </c>
      <c r="BP14" s="7">
        <f t="shared" si="33"/>
        <v>4.94991</v>
      </c>
      <c r="BQ14" s="7">
        <f t="shared" si="34"/>
        <v>4.94991</v>
      </c>
      <c r="BR14" s="7">
        <f t="shared" si="35"/>
        <v>4.94991</v>
      </c>
      <c r="BS14" s="7">
        <f t="shared" si="36"/>
        <v>4.94991</v>
      </c>
      <c r="BT14" s="7">
        <f t="shared" si="37"/>
        <v>2.4332099999999999</v>
      </c>
      <c r="BU14" s="7">
        <f t="shared" si="38"/>
        <v>2.4332099999999999</v>
      </c>
      <c r="BV14" s="7">
        <f t="shared" si="39"/>
        <v>2.4332099999999999</v>
      </c>
      <c r="BW14" s="7">
        <f t="shared" si="40"/>
        <v>2.4332099999999999</v>
      </c>
      <c r="BX14" s="7">
        <f t="shared" si="41"/>
        <v>2.4332099999999999</v>
      </c>
      <c r="BY14" s="7">
        <f t="shared" si="42"/>
        <v>2.9800700000000004</v>
      </c>
      <c r="BZ14" s="7">
        <f t="shared" si="43"/>
        <v>3.75881</v>
      </c>
      <c r="CA14" s="7">
        <f t="shared" si="44"/>
        <v>3.5535000000000001</v>
      </c>
      <c r="CB14" s="7">
        <f t="shared" si="45"/>
        <v>3.8616699999999997</v>
      </c>
      <c r="CC14" s="7">
        <f t="shared" si="46"/>
        <v>3.6039599999999998</v>
      </c>
      <c r="CD14" s="7">
        <f t="shared" si="47"/>
        <v>3.37852</v>
      </c>
      <c r="CE14" s="7">
        <f t="shared" si="48"/>
        <v>3.37852</v>
      </c>
      <c r="CF14" s="7">
        <f t="shared" si="49"/>
        <v>3.26004</v>
      </c>
      <c r="CG14" s="7">
        <f t="shared" si="50"/>
        <v>3.26004</v>
      </c>
      <c r="CH14" s="7">
        <f t="shared" si="51"/>
        <v>3.26004</v>
      </c>
      <c r="CI14" s="7">
        <f t="shared" si="52"/>
        <v>3.26004</v>
      </c>
      <c r="CJ14" s="7">
        <f t="shared" si="53"/>
        <v>3.26004</v>
      </c>
      <c r="CK14" s="7">
        <f t="shared" si="54"/>
        <v>3.4121600000000001</v>
      </c>
      <c r="CL14" s="7">
        <f t="shared" si="55"/>
        <v>3.4121600000000001</v>
      </c>
      <c r="CM14" s="7">
        <f t="shared" si="56"/>
        <v>3.4121600000000001</v>
      </c>
      <c r="CN14" s="7">
        <f t="shared" si="57"/>
        <v>3.4121600000000001</v>
      </c>
      <c r="CO14" s="7">
        <f t="shared" si="58"/>
        <v>3.4121600000000001</v>
      </c>
      <c r="CP14" s="7">
        <f>IF(ISNUMBER(BN14),BN14,IF(ISNUMBER(AK14),AK14,IF(ISNUMBER(AE14),AE14,IF(ISNUMBER(#REF!),#REF!,IF(ISNUMBER(AD14),AD14,"")))))</f>
        <v>3.4121600000000001</v>
      </c>
      <c r="CR14" s="7">
        <f t="shared" si="59"/>
        <v>4.94991</v>
      </c>
      <c r="CS14" s="7">
        <f t="shared" si="60"/>
        <v>4.94991</v>
      </c>
      <c r="CT14" s="7">
        <f t="shared" si="61"/>
        <v>2.4332099999999999</v>
      </c>
      <c r="CU14" s="7">
        <f t="shared" si="62"/>
        <v>2.4332099999999999</v>
      </c>
      <c r="CV14" s="7">
        <f t="shared" si="63"/>
        <v>2.4332099999999999</v>
      </c>
      <c r="CW14" s="7">
        <f t="shared" si="64"/>
        <v>2.4332099999999999</v>
      </c>
      <c r="CX14" s="7">
        <f t="shared" si="65"/>
        <v>2.4332099999999999</v>
      </c>
      <c r="CY14" s="7">
        <f t="shared" si="66"/>
        <v>2.9800700000000004</v>
      </c>
      <c r="CZ14" s="7">
        <f t="shared" si="67"/>
        <v>3.75881</v>
      </c>
      <c r="DA14" s="7">
        <f t="shared" si="68"/>
        <v>3.5535000000000001</v>
      </c>
      <c r="DB14" s="7">
        <f t="shared" si="69"/>
        <v>3.8616699999999997</v>
      </c>
      <c r="DC14" s="7">
        <f t="shared" si="70"/>
        <v>3.6039599999999998</v>
      </c>
      <c r="DD14" s="7">
        <f t="shared" si="71"/>
        <v>3.37852</v>
      </c>
      <c r="DE14" s="7">
        <f t="shared" si="72"/>
        <v>3.37852</v>
      </c>
      <c r="DF14" s="7">
        <f t="shared" si="73"/>
        <v>3.26004</v>
      </c>
      <c r="DG14" s="7">
        <f t="shared" si="74"/>
        <v>3.26004</v>
      </c>
      <c r="DH14" s="7">
        <f t="shared" si="75"/>
        <v>3.26004</v>
      </c>
      <c r="DI14" s="7">
        <f t="shared" si="76"/>
        <v>3.26004</v>
      </c>
      <c r="DJ14" s="7">
        <f t="shared" si="77"/>
        <v>3.26004</v>
      </c>
      <c r="DK14" s="7">
        <f t="shared" si="78"/>
        <v>3.4121600000000001</v>
      </c>
      <c r="DL14" s="7">
        <f t="shared" si="79"/>
        <v>3.4121600000000001</v>
      </c>
      <c r="DM14" s="7">
        <f t="shared" si="80"/>
        <v>3.4121600000000001</v>
      </c>
      <c r="DN14" s="7">
        <f>IF(ISNUMBER(CN14),CN14,IF(ISNUMBER(AK14),AK14,IF(ISNUMBER(AA14),AA14,IF(ISNUMBER(#REF!),#REF!,IF(ISNUMBER(Z14),Z14,"")))))</f>
        <v>3.4121600000000001</v>
      </c>
      <c r="DO14" s="7">
        <f>IF(ISNUMBER(CO14),CO14,IF(ISNUMBER(#REF!),#REF!,IF(ISNUMBER(AB14),AB14,IF(ISNUMBER(AL14),AL14,IF(ISNUMBER(AA14),AA14,"")))))</f>
        <v>3.4121600000000001</v>
      </c>
      <c r="DP14" s="7">
        <f t="shared" si="81"/>
        <v>3.4121600000000001</v>
      </c>
      <c r="DR14" s="7">
        <f t="shared" si="82"/>
        <v>2.4332099999999999</v>
      </c>
      <c r="DS14" s="7">
        <f t="shared" si="83"/>
        <v>2.4332099999999999</v>
      </c>
      <c r="DT14" s="7">
        <f t="shared" si="84"/>
        <v>2.4332099999999999</v>
      </c>
      <c r="DU14" s="7">
        <f t="shared" si="85"/>
        <v>2.4332099999999999</v>
      </c>
      <c r="DV14" s="7">
        <f t="shared" si="86"/>
        <v>2.4332099999999999</v>
      </c>
      <c r="DW14" s="7">
        <f t="shared" si="87"/>
        <v>2.9800700000000004</v>
      </c>
      <c r="DX14" s="7">
        <f t="shared" si="88"/>
        <v>3.75881</v>
      </c>
      <c r="DY14" s="7">
        <f t="shared" si="89"/>
        <v>3.5535000000000001</v>
      </c>
      <c r="DZ14" s="7">
        <f t="shared" si="90"/>
        <v>3.8616699999999997</v>
      </c>
      <c r="EA14" s="7">
        <f t="shared" si="91"/>
        <v>3.6039599999999998</v>
      </c>
      <c r="EB14" s="7">
        <f t="shared" si="92"/>
        <v>3.37852</v>
      </c>
      <c r="EC14" s="7">
        <f t="shared" si="93"/>
        <v>3.37852</v>
      </c>
      <c r="ED14" s="7">
        <f t="shared" si="94"/>
        <v>3.26004</v>
      </c>
      <c r="EE14" s="7">
        <f t="shared" si="95"/>
        <v>3.26004</v>
      </c>
      <c r="EF14" s="7">
        <f t="shared" si="96"/>
        <v>3.26004</v>
      </c>
      <c r="EG14" s="7">
        <f t="shared" si="97"/>
        <v>3.26004</v>
      </c>
      <c r="EH14" s="7">
        <f t="shared" si="98"/>
        <v>3.26004</v>
      </c>
      <c r="EI14" s="7">
        <f t="shared" si="99"/>
        <v>3.4121600000000001</v>
      </c>
      <c r="EJ14" s="7">
        <f t="shared" si="100"/>
        <v>3.4121600000000001</v>
      </c>
      <c r="EK14" s="7">
        <f t="shared" si="101"/>
        <v>3.4121600000000001</v>
      </c>
      <c r="EL14" s="7">
        <f>IF(ISNUMBER(DN14),DN14,IF(ISNUMBER(AK14),AK14,IF(ISNUMBER(AA14),AA14,IF(ISNUMBER(#REF!),#REF!,IF(ISNUMBER(Z14),Z14,"")))))</f>
        <v>3.4121600000000001</v>
      </c>
      <c r="EM14" s="7">
        <f>IF(ISNUMBER(DO14),DO14,IF(ISNUMBER(#REF!),#REF!,IF(ISNUMBER(AB14),AB14,IF(ISNUMBER(AL14),AL14,IF(ISNUMBER(AA14),AA14,"")))))</f>
        <v>3.4121600000000001</v>
      </c>
      <c r="EN14" s="7">
        <f t="shared" si="102"/>
        <v>3.4121600000000001</v>
      </c>
    </row>
    <row r="15" spans="1:144" x14ac:dyDescent="0.2">
      <c r="A15" s="19" t="s">
        <v>24</v>
      </c>
      <c r="B15" s="7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 t="e">
        <v>#N/A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 t="e">
        <v>#N/A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 t="e">
        <v>#N/A</v>
      </c>
      <c r="T15" s="7" t="e">
        <v>#N/A</v>
      </c>
      <c r="U15" s="7" t="e">
        <v>#N/A</v>
      </c>
      <c r="V15" s="7" t="e">
        <v>#N/A</v>
      </c>
      <c r="W15" s="7" t="e">
        <v>#N/A</v>
      </c>
      <c r="X15" s="7" t="e">
        <v>#N/A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7" t="e">
        <v>#N/A</v>
      </c>
      <c r="AD15" s="7" t="e">
        <v>#N/A</v>
      </c>
      <c r="AE15" s="7" t="e">
        <v>#N/A</v>
      </c>
      <c r="AF15" s="7" t="e">
        <v>#N/A</v>
      </c>
      <c r="AG15" s="7" t="e">
        <v>#N/A</v>
      </c>
      <c r="AH15" s="7" t="e">
        <v>#N/A</v>
      </c>
      <c r="AI15" s="7" t="e">
        <v>#N/A</v>
      </c>
      <c r="AJ15" s="7" t="e">
        <v>#N/A</v>
      </c>
      <c r="AL15" s="7" t="str">
        <f t="shared" si="4"/>
        <v/>
      </c>
      <c r="AM15" s="7" t="str">
        <f t="shared" si="5"/>
        <v/>
      </c>
      <c r="AN15" s="7" t="str">
        <f t="shared" si="6"/>
        <v/>
      </c>
      <c r="AO15" s="7" t="str">
        <f t="shared" si="7"/>
        <v/>
      </c>
      <c r="AP15" s="7" t="str">
        <f t="shared" si="8"/>
        <v/>
      </c>
      <c r="AQ15" s="7" t="str">
        <f t="shared" si="9"/>
        <v/>
      </c>
      <c r="AR15" s="7" t="str">
        <f t="shared" si="10"/>
        <v/>
      </c>
      <c r="AS15" s="7" t="str">
        <f t="shared" si="11"/>
        <v/>
      </c>
      <c r="AT15" s="7" t="str">
        <f t="shared" si="12"/>
        <v/>
      </c>
      <c r="AU15" s="7" t="str">
        <f t="shared" si="13"/>
        <v/>
      </c>
      <c r="AV15" s="7" t="str">
        <f t="shared" si="14"/>
        <v/>
      </c>
      <c r="AW15" s="7" t="str">
        <f t="shared" si="15"/>
        <v/>
      </c>
      <c r="AX15" s="7" t="str">
        <f t="shared" si="16"/>
        <v/>
      </c>
      <c r="AY15" s="7" t="str">
        <f t="shared" si="17"/>
        <v/>
      </c>
      <c r="AZ15" s="7" t="str">
        <f t="shared" si="18"/>
        <v/>
      </c>
      <c r="BA15" s="7" t="str">
        <f t="shared" si="19"/>
        <v/>
      </c>
      <c r="BB15" s="7" t="str">
        <f t="shared" si="20"/>
        <v/>
      </c>
      <c r="BC15" s="7" t="str">
        <f t="shared" si="21"/>
        <v/>
      </c>
      <c r="BD15" s="7" t="str">
        <f t="shared" si="22"/>
        <v/>
      </c>
      <c r="BE15" s="7" t="str">
        <f t="shared" si="23"/>
        <v/>
      </c>
      <c r="BF15" s="7" t="str">
        <f t="shared" si="24"/>
        <v/>
      </c>
      <c r="BG15" s="7" t="str">
        <f t="shared" si="25"/>
        <v/>
      </c>
      <c r="BH15" s="7" t="str">
        <f t="shared" si="26"/>
        <v/>
      </c>
      <c r="BI15" s="7" t="str">
        <f t="shared" si="27"/>
        <v/>
      </c>
      <c r="BJ15" s="7" t="str">
        <f t="shared" si="28"/>
        <v/>
      </c>
      <c r="BK15" s="7" t="str">
        <f t="shared" si="29"/>
        <v/>
      </c>
      <c r="BL15" s="7" t="str">
        <f t="shared" si="30"/>
        <v/>
      </c>
      <c r="BM15" s="7" t="str">
        <f t="shared" si="31"/>
        <v/>
      </c>
      <c r="BN15" s="7" t="str">
        <f t="shared" si="32"/>
        <v/>
      </c>
      <c r="BP15" s="7" t="str">
        <f t="shared" si="33"/>
        <v/>
      </c>
      <c r="BQ15" s="7" t="str">
        <f t="shared" si="34"/>
        <v/>
      </c>
      <c r="BR15" s="7" t="str">
        <f t="shared" si="35"/>
        <v/>
      </c>
      <c r="BS15" s="7" t="str">
        <f t="shared" si="36"/>
        <v/>
      </c>
      <c r="BT15" s="7" t="str">
        <f t="shared" si="37"/>
        <v/>
      </c>
      <c r="BU15" s="7" t="str">
        <f t="shared" si="38"/>
        <v/>
      </c>
      <c r="BV15" s="7" t="str">
        <f t="shared" si="39"/>
        <v/>
      </c>
      <c r="BW15" s="7" t="str">
        <f t="shared" si="40"/>
        <v/>
      </c>
      <c r="BX15" s="7" t="str">
        <f t="shared" si="41"/>
        <v/>
      </c>
      <c r="BY15" s="7" t="str">
        <f t="shared" si="42"/>
        <v/>
      </c>
      <c r="BZ15" s="7" t="str">
        <f t="shared" si="43"/>
        <v/>
      </c>
      <c r="CA15" s="7" t="str">
        <f t="shared" si="44"/>
        <v/>
      </c>
      <c r="CB15" s="7" t="str">
        <f t="shared" si="45"/>
        <v/>
      </c>
      <c r="CC15" s="7" t="str">
        <f t="shared" si="46"/>
        <v/>
      </c>
      <c r="CD15" s="7" t="str">
        <f t="shared" si="47"/>
        <v/>
      </c>
      <c r="CE15" s="7" t="str">
        <f t="shared" si="48"/>
        <v/>
      </c>
      <c r="CF15" s="7" t="str">
        <f t="shared" si="49"/>
        <v/>
      </c>
      <c r="CG15" s="7" t="str">
        <f t="shared" si="50"/>
        <v/>
      </c>
      <c r="CH15" s="7" t="str">
        <f t="shared" si="51"/>
        <v/>
      </c>
      <c r="CI15" s="7" t="str">
        <f t="shared" si="52"/>
        <v/>
      </c>
      <c r="CJ15" s="7" t="str">
        <f t="shared" si="53"/>
        <v/>
      </c>
      <c r="CK15" s="7" t="str">
        <f t="shared" si="54"/>
        <v/>
      </c>
      <c r="CL15" s="7" t="str">
        <f t="shared" si="55"/>
        <v/>
      </c>
      <c r="CM15" s="7" t="str">
        <f t="shared" si="56"/>
        <v/>
      </c>
      <c r="CN15" s="7" t="str">
        <f t="shared" si="57"/>
        <v/>
      </c>
      <c r="CO15" s="7" t="str">
        <f t="shared" si="58"/>
        <v/>
      </c>
      <c r="CP15" s="7" t="str">
        <f>IF(ISNUMBER(BN15),BN15,IF(ISNUMBER(AK15),AK15,IF(ISNUMBER(AE15),AE15,IF(ISNUMBER(#REF!),#REF!,IF(ISNUMBER(AD15),AD15,"")))))</f>
        <v/>
      </c>
      <c r="CR15" s="7" t="str">
        <f t="shared" si="59"/>
        <v/>
      </c>
      <c r="CS15" s="7" t="str">
        <f t="shared" si="60"/>
        <v/>
      </c>
      <c r="CT15" s="7" t="str">
        <f t="shared" si="61"/>
        <v/>
      </c>
      <c r="CU15" s="7" t="str">
        <f t="shared" si="62"/>
        <v/>
      </c>
      <c r="CV15" s="7" t="str">
        <f t="shared" si="63"/>
        <v/>
      </c>
      <c r="CW15" s="7" t="str">
        <f t="shared" si="64"/>
        <v/>
      </c>
      <c r="CX15" s="7" t="str">
        <f t="shared" si="65"/>
        <v/>
      </c>
      <c r="CY15" s="7" t="str">
        <f t="shared" si="66"/>
        <v/>
      </c>
      <c r="CZ15" s="7" t="str">
        <f t="shared" si="67"/>
        <v/>
      </c>
      <c r="DA15" s="7" t="str">
        <f t="shared" si="68"/>
        <v/>
      </c>
      <c r="DB15" s="7" t="str">
        <f t="shared" si="69"/>
        <v/>
      </c>
      <c r="DC15" s="7" t="str">
        <f t="shared" si="70"/>
        <v/>
      </c>
      <c r="DD15" s="7" t="str">
        <f t="shared" si="71"/>
        <v/>
      </c>
      <c r="DE15" s="7" t="str">
        <f t="shared" si="72"/>
        <v/>
      </c>
      <c r="DF15" s="7" t="str">
        <f t="shared" si="73"/>
        <v/>
      </c>
      <c r="DG15" s="7" t="str">
        <f t="shared" si="74"/>
        <v/>
      </c>
      <c r="DH15" s="7" t="str">
        <f t="shared" si="75"/>
        <v/>
      </c>
      <c r="DI15" s="7" t="str">
        <f t="shared" si="76"/>
        <v/>
      </c>
      <c r="DJ15" s="7" t="str">
        <f t="shared" si="77"/>
        <v/>
      </c>
      <c r="DK15" s="7" t="str">
        <f t="shared" si="78"/>
        <v/>
      </c>
      <c r="DL15" s="7" t="str">
        <f t="shared" si="79"/>
        <v/>
      </c>
      <c r="DM15" s="7" t="str">
        <f t="shared" si="80"/>
        <v/>
      </c>
      <c r="DN15" s="7" t="str">
        <f>IF(ISNUMBER(CN15),CN15,IF(ISNUMBER(AK15),AK15,IF(ISNUMBER(AA15),AA15,IF(ISNUMBER(#REF!),#REF!,IF(ISNUMBER(Z15),Z15,"")))))</f>
        <v/>
      </c>
      <c r="DO15" s="7" t="str">
        <f>IF(ISNUMBER(CO15),CO15,IF(ISNUMBER(#REF!),#REF!,IF(ISNUMBER(AB15),AB15,IF(ISNUMBER(AL15),AL15,IF(ISNUMBER(AA15),AA15,"")))))</f>
        <v/>
      </c>
      <c r="DP15" s="7" t="str">
        <f t="shared" si="81"/>
        <v/>
      </c>
      <c r="DR15" s="7" t="str">
        <f t="shared" si="82"/>
        <v/>
      </c>
      <c r="DS15" s="7" t="str">
        <f t="shared" si="83"/>
        <v/>
      </c>
      <c r="DT15" s="7" t="str">
        <f t="shared" si="84"/>
        <v/>
      </c>
      <c r="DU15" s="7" t="str">
        <f t="shared" si="85"/>
        <v/>
      </c>
      <c r="DV15" s="7" t="str">
        <f t="shared" si="86"/>
        <v/>
      </c>
      <c r="DW15" s="7" t="str">
        <f t="shared" si="87"/>
        <v/>
      </c>
      <c r="DX15" s="7" t="str">
        <f t="shared" si="88"/>
        <v/>
      </c>
      <c r="DY15" s="7" t="str">
        <f t="shared" si="89"/>
        <v/>
      </c>
      <c r="DZ15" s="7" t="str">
        <f t="shared" si="90"/>
        <v/>
      </c>
      <c r="EA15" s="7" t="str">
        <f t="shared" si="91"/>
        <v/>
      </c>
      <c r="EB15" s="7" t="str">
        <f t="shared" si="92"/>
        <v/>
      </c>
      <c r="EC15" s="7" t="str">
        <f t="shared" si="93"/>
        <v/>
      </c>
      <c r="ED15" s="7" t="str">
        <f t="shared" si="94"/>
        <v/>
      </c>
      <c r="EE15" s="7" t="str">
        <f t="shared" si="95"/>
        <v/>
      </c>
      <c r="EF15" s="7" t="str">
        <f t="shared" si="96"/>
        <v/>
      </c>
      <c r="EG15" s="7" t="str">
        <f t="shared" si="97"/>
        <v/>
      </c>
      <c r="EH15" s="7" t="str">
        <f t="shared" si="98"/>
        <v/>
      </c>
      <c r="EI15" s="7" t="str">
        <f t="shared" si="99"/>
        <v/>
      </c>
      <c r="EJ15" s="7" t="str">
        <f t="shared" si="100"/>
        <v/>
      </c>
      <c r="EK15" s="7" t="str">
        <f t="shared" si="101"/>
        <v/>
      </c>
      <c r="EL15" s="7" t="str">
        <f>IF(ISNUMBER(DN15),DN15,IF(ISNUMBER(AK15),AK15,IF(ISNUMBER(AA15),AA15,IF(ISNUMBER(#REF!),#REF!,IF(ISNUMBER(Z15),Z15,"")))))</f>
        <v/>
      </c>
      <c r="EM15" s="7" t="str">
        <f>IF(ISNUMBER(DO15),DO15,IF(ISNUMBER(#REF!),#REF!,IF(ISNUMBER(AB15),AB15,IF(ISNUMBER(AL15),AL15,IF(ISNUMBER(AA15),AA15,"")))))</f>
        <v/>
      </c>
      <c r="EN15" s="7" t="str">
        <f t="shared" si="102"/>
        <v/>
      </c>
    </row>
    <row r="16" spans="1:144" x14ac:dyDescent="0.2">
      <c r="A16" s="19" t="s">
        <v>25</v>
      </c>
      <c r="B16" s="7" t="s">
        <v>25</v>
      </c>
      <c r="C16" s="7" t="e">
        <v>#N/A</v>
      </c>
      <c r="D16" s="7" t="e">
        <v>#N/A</v>
      </c>
      <c r="E16" s="7">
        <v>3.2864299999999997</v>
      </c>
      <c r="F16" s="7" t="e">
        <v>#N/A</v>
      </c>
      <c r="G16" s="7" t="e">
        <v>#N/A</v>
      </c>
      <c r="H16" s="7" t="e">
        <v>#N/A</v>
      </c>
      <c r="I16" s="7" t="e">
        <v>#N/A</v>
      </c>
      <c r="J16" s="7">
        <v>3.4970599999999998</v>
      </c>
      <c r="K16" s="7">
        <v>3.65482</v>
      </c>
      <c r="L16" s="7">
        <v>1.96726</v>
      </c>
      <c r="M16" s="7">
        <v>1.9978199999999999</v>
      </c>
      <c r="N16" s="7" t="e">
        <v>#N/A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 t="e">
        <v>#N/A</v>
      </c>
      <c r="T16" s="7" t="e">
        <v>#N/A</v>
      </c>
      <c r="U16" s="7" t="e">
        <v>#N/A</v>
      </c>
      <c r="V16" s="7" t="e">
        <v>#N/A</v>
      </c>
      <c r="W16" s="7" t="e">
        <v>#N/A</v>
      </c>
      <c r="X16" s="7" t="e">
        <v>#N/A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7" t="e">
        <v>#N/A</v>
      </c>
      <c r="AD16" s="7">
        <v>4.3419299999999996</v>
      </c>
      <c r="AE16" s="7" t="e">
        <v>#N/A</v>
      </c>
      <c r="AF16" s="7" t="e">
        <v>#N/A</v>
      </c>
      <c r="AG16" s="7" t="e">
        <v>#N/A</v>
      </c>
      <c r="AH16" s="7" t="e">
        <v>#N/A</v>
      </c>
      <c r="AI16" s="7" t="e">
        <v>#N/A</v>
      </c>
      <c r="AJ16" s="7" t="e">
        <v>#N/A</v>
      </c>
      <c r="AL16" s="7">
        <f t="shared" si="4"/>
        <v>3.2864299999999997</v>
      </c>
      <c r="AM16" s="7">
        <f t="shared" si="5"/>
        <v>3.2864299999999997</v>
      </c>
      <c r="AN16" s="7">
        <f t="shared" si="6"/>
        <v>3.4970599999999998</v>
      </c>
      <c r="AO16" s="7">
        <f t="shared" si="7"/>
        <v>3.4970599999999998</v>
      </c>
      <c r="AP16" s="7">
        <f t="shared" si="8"/>
        <v>3.4970599999999998</v>
      </c>
      <c r="AQ16" s="7">
        <f t="shared" si="9"/>
        <v>3.65482</v>
      </c>
      <c r="AR16" s="7">
        <f t="shared" si="10"/>
        <v>1.96726</v>
      </c>
      <c r="AS16" s="7">
        <f t="shared" si="11"/>
        <v>1.9978199999999999</v>
      </c>
      <c r="AT16" s="7">
        <f t="shared" si="12"/>
        <v>1.9978199999999999</v>
      </c>
      <c r="AU16" s="7">
        <f t="shared" si="13"/>
        <v>1.9978199999999999</v>
      </c>
      <c r="AV16" s="7" t="str">
        <f t="shared" si="14"/>
        <v/>
      </c>
      <c r="AW16" s="7" t="str">
        <f t="shared" si="15"/>
        <v/>
      </c>
      <c r="AX16" s="7" t="str">
        <f t="shared" si="16"/>
        <v/>
      </c>
      <c r="AY16" s="7" t="str">
        <f t="shared" si="17"/>
        <v/>
      </c>
      <c r="AZ16" s="7" t="str">
        <f t="shared" si="18"/>
        <v/>
      </c>
      <c r="BA16" s="7" t="str">
        <f t="shared" si="19"/>
        <v/>
      </c>
      <c r="BB16" s="7" t="str">
        <f t="shared" si="20"/>
        <v/>
      </c>
      <c r="BC16" s="7" t="str">
        <f t="shared" si="21"/>
        <v/>
      </c>
      <c r="BD16" s="7" t="str">
        <f t="shared" si="22"/>
        <v/>
      </c>
      <c r="BE16" s="7" t="str">
        <f t="shared" si="23"/>
        <v/>
      </c>
      <c r="BF16" s="7" t="str">
        <f t="shared" si="24"/>
        <v/>
      </c>
      <c r="BG16" s="7" t="str">
        <f t="shared" si="25"/>
        <v/>
      </c>
      <c r="BH16" s="7">
        <f t="shared" si="26"/>
        <v>4.3419299999999996</v>
      </c>
      <c r="BI16" s="7">
        <f t="shared" si="27"/>
        <v>4.3419299999999996</v>
      </c>
      <c r="BJ16" s="7">
        <f t="shared" si="28"/>
        <v>4.3419299999999996</v>
      </c>
      <c r="BK16" s="7">
        <f t="shared" si="29"/>
        <v>4.3419299999999996</v>
      </c>
      <c r="BL16" s="7">
        <f t="shared" si="30"/>
        <v>4.3419299999999996</v>
      </c>
      <c r="BM16" s="7" t="str">
        <f t="shared" si="31"/>
        <v/>
      </c>
      <c r="BN16" s="7" t="str">
        <f t="shared" si="32"/>
        <v/>
      </c>
      <c r="BP16" s="7">
        <f t="shared" si="33"/>
        <v>3.4970599999999998</v>
      </c>
      <c r="BQ16" s="7">
        <f t="shared" si="34"/>
        <v>3.4970599999999998</v>
      </c>
      <c r="BR16" s="7">
        <f t="shared" si="35"/>
        <v>3.4970599999999998</v>
      </c>
      <c r="BS16" s="7">
        <f t="shared" si="36"/>
        <v>3.65482</v>
      </c>
      <c r="BT16" s="7">
        <f t="shared" si="37"/>
        <v>1.96726</v>
      </c>
      <c r="BU16" s="7">
        <f t="shared" si="38"/>
        <v>1.9978199999999999</v>
      </c>
      <c r="BV16" s="7">
        <f t="shared" si="39"/>
        <v>1.9978199999999999</v>
      </c>
      <c r="BW16" s="7">
        <f t="shared" si="40"/>
        <v>1.9978199999999999</v>
      </c>
      <c r="BX16" s="7">
        <f t="shared" si="41"/>
        <v>1.9978199999999999</v>
      </c>
      <c r="BY16" s="7">
        <f t="shared" si="42"/>
        <v>1.9978199999999999</v>
      </c>
      <c r="BZ16" s="7" t="str">
        <f t="shared" si="43"/>
        <v/>
      </c>
      <c r="CA16" s="7" t="str">
        <f t="shared" si="44"/>
        <v/>
      </c>
      <c r="CB16" s="7" t="str">
        <f t="shared" si="45"/>
        <v/>
      </c>
      <c r="CC16" s="7" t="str">
        <f t="shared" si="46"/>
        <v/>
      </c>
      <c r="CD16" s="7" t="str">
        <f t="shared" si="47"/>
        <v/>
      </c>
      <c r="CE16" s="7" t="str">
        <f t="shared" si="48"/>
        <v/>
      </c>
      <c r="CF16" s="7" t="str">
        <f t="shared" si="49"/>
        <v/>
      </c>
      <c r="CG16" s="7" t="str">
        <f t="shared" si="50"/>
        <v/>
      </c>
      <c r="CH16" s="7">
        <f t="shared" si="51"/>
        <v>4.3419299999999996</v>
      </c>
      <c r="CI16" s="7">
        <f t="shared" si="52"/>
        <v>4.3419299999999996</v>
      </c>
      <c r="CJ16" s="7">
        <f t="shared" si="53"/>
        <v>4.3419299999999996</v>
      </c>
      <c r="CK16" s="7">
        <f t="shared" si="54"/>
        <v>4.3419299999999996</v>
      </c>
      <c r="CL16" s="7">
        <f t="shared" si="55"/>
        <v>4.3419299999999996</v>
      </c>
      <c r="CM16" s="7">
        <f t="shared" si="56"/>
        <v>4.3419299999999996</v>
      </c>
      <c r="CN16" s="7">
        <f t="shared" si="57"/>
        <v>4.3419299999999996</v>
      </c>
      <c r="CO16" s="7">
        <f t="shared" si="58"/>
        <v>4.3419299999999996</v>
      </c>
      <c r="CP16" s="7">
        <f>IF(ISNUMBER(BN16),BN16,IF(ISNUMBER(AK16),AK16,IF(ISNUMBER(AE16),AE16,IF(ISNUMBER(#REF!),#REF!,IF(ISNUMBER(AD16),AD16,"")))))</f>
        <v>4.3419299999999996</v>
      </c>
      <c r="CR16" s="7">
        <f t="shared" si="59"/>
        <v>3.4970599999999998</v>
      </c>
      <c r="CS16" s="7">
        <f t="shared" si="60"/>
        <v>3.65482</v>
      </c>
      <c r="CT16" s="7">
        <f t="shared" si="61"/>
        <v>1.96726</v>
      </c>
      <c r="CU16" s="7">
        <f t="shared" si="62"/>
        <v>1.9978199999999999</v>
      </c>
      <c r="CV16" s="7">
        <f t="shared" si="63"/>
        <v>1.9978199999999999</v>
      </c>
      <c r="CW16" s="7">
        <f t="shared" si="64"/>
        <v>1.9978199999999999</v>
      </c>
      <c r="CX16" s="7">
        <f t="shared" si="65"/>
        <v>1.9978199999999999</v>
      </c>
      <c r="CY16" s="7">
        <f t="shared" si="66"/>
        <v>1.9978199999999999</v>
      </c>
      <c r="CZ16" s="7">
        <f t="shared" si="67"/>
        <v>1.9978199999999999</v>
      </c>
      <c r="DA16" s="7">
        <f t="shared" si="68"/>
        <v>1.9978199999999999</v>
      </c>
      <c r="DB16" s="7" t="str">
        <f t="shared" si="69"/>
        <v/>
      </c>
      <c r="DC16" s="7" t="str">
        <f t="shared" si="70"/>
        <v/>
      </c>
      <c r="DD16" s="7" t="str">
        <f t="shared" si="71"/>
        <v/>
      </c>
      <c r="DE16" s="7" t="str">
        <f t="shared" si="72"/>
        <v/>
      </c>
      <c r="DF16" s="7">
        <f t="shared" si="73"/>
        <v>4.3419299999999996</v>
      </c>
      <c r="DG16" s="7">
        <f t="shared" si="74"/>
        <v>4.3419299999999996</v>
      </c>
      <c r="DH16" s="7">
        <f t="shared" si="75"/>
        <v>4.3419299999999996</v>
      </c>
      <c r="DI16" s="7">
        <f t="shared" si="76"/>
        <v>4.3419299999999996</v>
      </c>
      <c r="DJ16" s="7">
        <f t="shared" si="77"/>
        <v>4.3419299999999996</v>
      </c>
      <c r="DK16" s="7">
        <f t="shared" si="78"/>
        <v>4.3419299999999996</v>
      </c>
      <c r="DL16" s="7">
        <f t="shared" si="79"/>
        <v>4.3419299999999996</v>
      </c>
      <c r="DM16" s="7">
        <f t="shared" si="80"/>
        <v>4.3419299999999996</v>
      </c>
      <c r="DN16" s="7">
        <f>IF(ISNUMBER(CN16),CN16,IF(ISNUMBER(AK16),AK16,IF(ISNUMBER(AA16),AA16,IF(ISNUMBER(#REF!),#REF!,IF(ISNUMBER(Z16),Z16,"")))))</f>
        <v>4.3419299999999996</v>
      </c>
      <c r="DO16" s="7">
        <f>IF(ISNUMBER(CO16),CO16,IF(ISNUMBER(#REF!),#REF!,IF(ISNUMBER(AB16),AB16,IF(ISNUMBER(AL16),AL16,IF(ISNUMBER(AA16),AA16,"")))))</f>
        <v>4.3419299999999996</v>
      </c>
      <c r="DP16" s="7">
        <f t="shared" si="81"/>
        <v>4.3419299999999996</v>
      </c>
      <c r="DR16" s="7">
        <f t="shared" si="82"/>
        <v>1.96726</v>
      </c>
      <c r="DS16" s="7">
        <f t="shared" si="83"/>
        <v>1.9978199999999999</v>
      </c>
      <c r="DT16" s="7">
        <f t="shared" si="84"/>
        <v>1.9978199999999999</v>
      </c>
      <c r="DU16" s="7">
        <f t="shared" si="85"/>
        <v>1.9978199999999999</v>
      </c>
      <c r="DV16" s="7">
        <f t="shared" si="86"/>
        <v>1.9978199999999999</v>
      </c>
      <c r="DW16" s="7">
        <f t="shared" si="87"/>
        <v>1.9978199999999999</v>
      </c>
      <c r="DX16" s="7">
        <f t="shared" si="88"/>
        <v>1.9978199999999999</v>
      </c>
      <c r="DY16" s="7">
        <f t="shared" si="89"/>
        <v>1.9978199999999999</v>
      </c>
      <c r="DZ16" s="7" t="str">
        <f t="shared" si="90"/>
        <v/>
      </c>
      <c r="EA16" s="7" t="str">
        <f t="shared" si="91"/>
        <v/>
      </c>
      <c r="EB16" s="7" t="str">
        <f t="shared" si="92"/>
        <v/>
      </c>
      <c r="EC16" s="7" t="str">
        <f t="shared" si="93"/>
        <v/>
      </c>
      <c r="ED16" s="7">
        <f t="shared" si="94"/>
        <v>4.3419299999999996</v>
      </c>
      <c r="EE16" s="7">
        <f t="shared" si="95"/>
        <v>4.3419299999999996</v>
      </c>
      <c r="EF16" s="7">
        <f t="shared" si="96"/>
        <v>4.3419299999999996</v>
      </c>
      <c r="EG16" s="7">
        <f t="shared" si="97"/>
        <v>4.3419299999999996</v>
      </c>
      <c r="EH16" s="7">
        <f t="shared" si="98"/>
        <v>4.3419299999999996</v>
      </c>
      <c r="EI16" s="7">
        <f t="shared" si="99"/>
        <v>4.3419299999999996</v>
      </c>
      <c r="EJ16" s="7">
        <f t="shared" si="100"/>
        <v>4.3419299999999996</v>
      </c>
      <c r="EK16" s="7">
        <f t="shared" si="101"/>
        <v>4.3419299999999996</v>
      </c>
      <c r="EL16" s="7">
        <f>IF(ISNUMBER(DN16),DN16,IF(ISNUMBER(AK16),AK16,IF(ISNUMBER(AA16),AA16,IF(ISNUMBER(#REF!),#REF!,IF(ISNUMBER(Z16),Z16,"")))))</f>
        <v>4.3419299999999996</v>
      </c>
      <c r="EM16" s="7">
        <f>IF(ISNUMBER(DO16),DO16,IF(ISNUMBER(#REF!),#REF!,IF(ISNUMBER(AB16),AB16,IF(ISNUMBER(AL16),AL16,IF(ISNUMBER(AA16),AA16,"")))))</f>
        <v>4.3419299999999996</v>
      </c>
      <c r="EN16" s="7">
        <f t="shared" si="102"/>
        <v>4.3419299999999996</v>
      </c>
    </row>
    <row r="17" spans="1:144" x14ac:dyDescent="0.2">
      <c r="A17" s="19" t="s">
        <v>26</v>
      </c>
      <c r="B17" s="7" t="s">
        <v>26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 t="e">
        <v>#N/A</v>
      </c>
      <c r="O17" s="7" t="e">
        <v>#N/A</v>
      </c>
      <c r="P17" s="7" t="e">
        <v>#N/A</v>
      </c>
      <c r="Q17" s="7">
        <v>1.62893</v>
      </c>
      <c r="R17" s="7">
        <v>1.90337</v>
      </c>
      <c r="S17" s="7">
        <v>1.6911799999999999</v>
      </c>
      <c r="T17" s="7">
        <v>1.8127899999999999</v>
      </c>
      <c r="U17" s="7">
        <v>2.0506000000000002</v>
      </c>
      <c r="V17" s="7">
        <v>2.0933899999999999</v>
      </c>
      <c r="W17" s="7">
        <v>1.99607</v>
      </c>
      <c r="X17" s="7">
        <v>1.8108499999999998</v>
      </c>
      <c r="Y17" s="7">
        <v>2.2394600000000002</v>
      </c>
      <c r="Z17" s="7">
        <v>2.4621599999999999</v>
      </c>
      <c r="AA17" s="7">
        <v>2.9737099999999996</v>
      </c>
      <c r="AB17" s="7" t="e">
        <v>#N/A</v>
      </c>
      <c r="AC17" s="7">
        <v>2.6038199999999998</v>
      </c>
      <c r="AD17" s="7">
        <v>2.54528</v>
      </c>
      <c r="AE17" s="7">
        <v>2.3774500000000001</v>
      </c>
      <c r="AF17" s="7">
        <v>2.3335400000000002</v>
      </c>
      <c r="AG17" s="7" t="e">
        <v>#N/A</v>
      </c>
      <c r="AH17" s="7" t="e">
        <v>#N/A</v>
      </c>
      <c r="AI17" s="7" t="e">
        <v>#N/A</v>
      </c>
      <c r="AJ17" s="7" t="e">
        <v>#N/A</v>
      </c>
      <c r="AL17" s="7" t="str">
        <f t="shared" si="4"/>
        <v/>
      </c>
      <c r="AM17" s="7" t="str">
        <f t="shared" si="5"/>
        <v/>
      </c>
      <c r="AN17" s="7" t="str">
        <f t="shared" si="6"/>
        <v/>
      </c>
      <c r="AO17" s="7" t="str">
        <f t="shared" si="7"/>
        <v/>
      </c>
      <c r="AP17" s="7" t="str">
        <f t="shared" si="8"/>
        <v/>
      </c>
      <c r="AQ17" s="7" t="str">
        <f t="shared" si="9"/>
        <v/>
      </c>
      <c r="AR17" s="7" t="str">
        <f t="shared" si="10"/>
        <v/>
      </c>
      <c r="AS17" s="7" t="str">
        <f t="shared" si="11"/>
        <v/>
      </c>
      <c r="AT17" s="7" t="str">
        <f t="shared" si="12"/>
        <v/>
      </c>
      <c r="AU17" s="7">
        <f t="shared" si="13"/>
        <v>1.62893</v>
      </c>
      <c r="AV17" s="7">
        <f t="shared" si="14"/>
        <v>1.62893</v>
      </c>
      <c r="AW17" s="7">
        <f t="shared" si="15"/>
        <v>1.62893</v>
      </c>
      <c r="AX17" s="7">
        <f t="shared" si="16"/>
        <v>1.90337</v>
      </c>
      <c r="AY17" s="7">
        <f t="shared" si="17"/>
        <v>1.6911799999999999</v>
      </c>
      <c r="AZ17" s="7">
        <f t="shared" si="18"/>
        <v>1.8127899999999999</v>
      </c>
      <c r="BA17" s="7">
        <f t="shared" si="19"/>
        <v>2.0506000000000002</v>
      </c>
      <c r="BB17" s="7">
        <f t="shared" si="20"/>
        <v>2.0933899999999999</v>
      </c>
      <c r="BC17" s="7">
        <f t="shared" si="21"/>
        <v>1.99607</v>
      </c>
      <c r="BD17" s="7">
        <f t="shared" si="22"/>
        <v>1.8108499999999998</v>
      </c>
      <c r="BE17" s="7">
        <f t="shared" si="23"/>
        <v>2.2394600000000002</v>
      </c>
      <c r="BF17" s="7">
        <f t="shared" si="24"/>
        <v>2.4621599999999999</v>
      </c>
      <c r="BG17" s="7">
        <f t="shared" si="25"/>
        <v>2.9737099999999996</v>
      </c>
      <c r="BH17" s="7">
        <f t="shared" si="26"/>
        <v>2.6038199999999998</v>
      </c>
      <c r="BI17" s="7">
        <f t="shared" si="27"/>
        <v>2.6038199999999998</v>
      </c>
      <c r="BJ17" s="7">
        <f t="shared" si="28"/>
        <v>2.54528</v>
      </c>
      <c r="BK17" s="7">
        <f t="shared" si="29"/>
        <v>2.3774500000000001</v>
      </c>
      <c r="BL17" s="7">
        <f t="shared" si="30"/>
        <v>2.3335400000000002</v>
      </c>
      <c r="BM17" s="7">
        <f t="shared" si="31"/>
        <v>2.3335400000000002</v>
      </c>
      <c r="BN17" s="7">
        <f t="shared" si="32"/>
        <v>2.3335400000000002</v>
      </c>
      <c r="BP17" s="7" t="str">
        <f t="shared" si="33"/>
        <v/>
      </c>
      <c r="BQ17" s="7" t="str">
        <f t="shared" si="34"/>
        <v/>
      </c>
      <c r="BR17" s="7" t="str">
        <f t="shared" si="35"/>
        <v/>
      </c>
      <c r="BS17" s="7" t="str">
        <f t="shared" si="36"/>
        <v/>
      </c>
      <c r="BT17" s="7" t="str">
        <f t="shared" si="37"/>
        <v/>
      </c>
      <c r="BU17" s="7">
        <f t="shared" si="38"/>
        <v>1.62893</v>
      </c>
      <c r="BV17" s="7">
        <f t="shared" si="39"/>
        <v>1.62893</v>
      </c>
      <c r="BW17" s="7">
        <f t="shared" si="40"/>
        <v>1.62893</v>
      </c>
      <c r="BX17" s="7">
        <f t="shared" si="41"/>
        <v>1.62893</v>
      </c>
      <c r="BY17" s="7">
        <f t="shared" si="42"/>
        <v>1.62893</v>
      </c>
      <c r="BZ17" s="7">
        <f t="shared" si="43"/>
        <v>1.90337</v>
      </c>
      <c r="CA17" s="7">
        <f t="shared" si="44"/>
        <v>1.6911799999999999</v>
      </c>
      <c r="CB17" s="7">
        <f t="shared" si="45"/>
        <v>1.8127899999999999</v>
      </c>
      <c r="CC17" s="7">
        <f t="shared" si="46"/>
        <v>2.0506000000000002</v>
      </c>
      <c r="CD17" s="7">
        <f t="shared" si="47"/>
        <v>2.0933899999999999</v>
      </c>
      <c r="CE17" s="7">
        <f t="shared" si="48"/>
        <v>1.99607</v>
      </c>
      <c r="CF17" s="7">
        <f t="shared" si="49"/>
        <v>1.8108499999999998</v>
      </c>
      <c r="CG17" s="7">
        <f t="shared" si="50"/>
        <v>2.2394600000000002</v>
      </c>
      <c r="CH17" s="7">
        <f t="shared" si="51"/>
        <v>2.4621599999999999</v>
      </c>
      <c r="CI17" s="7">
        <f t="shared" si="52"/>
        <v>2.9737099999999996</v>
      </c>
      <c r="CJ17" s="7">
        <f t="shared" si="53"/>
        <v>2.6038199999999998</v>
      </c>
      <c r="CK17" s="7">
        <f t="shared" si="54"/>
        <v>2.6038199999999998</v>
      </c>
      <c r="CL17" s="7">
        <f t="shared" si="55"/>
        <v>2.54528</v>
      </c>
      <c r="CM17" s="7">
        <f t="shared" si="56"/>
        <v>2.3774500000000001</v>
      </c>
      <c r="CN17" s="7">
        <f t="shared" si="57"/>
        <v>2.3335400000000002</v>
      </c>
      <c r="CO17" s="7">
        <f t="shared" si="58"/>
        <v>2.3335400000000002</v>
      </c>
      <c r="CP17" s="7">
        <f>IF(ISNUMBER(BN17),BN17,IF(ISNUMBER(AK17),AK17,IF(ISNUMBER(AE17),AE17,IF(ISNUMBER(#REF!),#REF!,IF(ISNUMBER(AD17),AD17,"")))))</f>
        <v>2.3335400000000002</v>
      </c>
      <c r="CR17" s="7" t="str">
        <f t="shared" si="59"/>
        <v/>
      </c>
      <c r="CS17" s="7">
        <f t="shared" si="60"/>
        <v>1.62893</v>
      </c>
      <c r="CT17" s="7">
        <f t="shared" si="61"/>
        <v>1.62893</v>
      </c>
      <c r="CU17" s="7">
        <f t="shared" si="62"/>
        <v>1.62893</v>
      </c>
      <c r="CV17" s="7">
        <f t="shared" si="63"/>
        <v>1.62893</v>
      </c>
      <c r="CW17" s="7">
        <f t="shared" si="64"/>
        <v>1.62893</v>
      </c>
      <c r="CX17" s="7">
        <f t="shared" si="65"/>
        <v>1.62893</v>
      </c>
      <c r="CY17" s="7">
        <f t="shared" si="66"/>
        <v>1.62893</v>
      </c>
      <c r="CZ17" s="7">
        <f t="shared" si="67"/>
        <v>1.90337</v>
      </c>
      <c r="DA17" s="7">
        <f t="shared" si="68"/>
        <v>1.6911799999999999</v>
      </c>
      <c r="DB17" s="7">
        <f t="shared" si="69"/>
        <v>1.8127899999999999</v>
      </c>
      <c r="DC17" s="7">
        <f t="shared" si="70"/>
        <v>2.0506000000000002</v>
      </c>
      <c r="DD17" s="7">
        <f t="shared" si="71"/>
        <v>2.0933899999999999</v>
      </c>
      <c r="DE17" s="7">
        <f t="shared" si="72"/>
        <v>1.99607</v>
      </c>
      <c r="DF17" s="7">
        <f t="shared" si="73"/>
        <v>1.8108499999999998</v>
      </c>
      <c r="DG17" s="7">
        <f t="shared" si="74"/>
        <v>2.2394600000000002</v>
      </c>
      <c r="DH17" s="7">
        <f t="shared" si="75"/>
        <v>2.4621599999999999</v>
      </c>
      <c r="DI17" s="7">
        <f t="shared" si="76"/>
        <v>2.9737099999999996</v>
      </c>
      <c r="DJ17" s="7">
        <f t="shared" si="77"/>
        <v>2.6038199999999998</v>
      </c>
      <c r="DK17" s="7">
        <f t="shared" si="78"/>
        <v>2.6038199999999998</v>
      </c>
      <c r="DL17" s="7">
        <f t="shared" si="79"/>
        <v>2.54528</v>
      </c>
      <c r="DM17" s="7">
        <f t="shared" si="80"/>
        <v>2.3774500000000001</v>
      </c>
      <c r="DN17" s="7">
        <f>IF(ISNUMBER(CN17),CN17,IF(ISNUMBER(AK17),AK17,IF(ISNUMBER(AA17),AA17,IF(ISNUMBER(#REF!),#REF!,IF(ISNUMBER(Z17),Z17,"")))))</f>
        <v>2.3335400000000002</v>
      </c>
      <c r="DO17" s="7">
        <f>IF(ISNUMBER(CO17),CO17,IF(ISNUMBER(#REF!),#REF!,IF(ISNUMBER(AB17),AB17,IF(ISNUMBER(AL17),AL17,IF(ISNUMBER(AA17),AA17,"")))))</f>
        <v>2.3335400000000002</v>
      </c>
      <c r="DP17" s="7">
        <f t="shared" si="81"/>
        <v>2.3335400000000002</v>
      </c>
      <c r="DR17" s="7">
        <f t="shared" si="82"/>
        <v>1.62893</v>
      </c>
      <c r="DS17" s="7">
        <f t="shared" si="83"/>
        <v>1.62893</v>
      </c>
      <c r="DT17" s="7">
        <f t="shared" si="84"/>
        <v>1.62893</v>
      </c>
      <c r="DU17" s="7">
        <f t="shared" si="85"/>
        <v>1.62893</v>
      </c>
      <c r="DV17" s="7">
        <f t="shared" si="86"/>
        <v>1.62893</v>
      </c>
      <c r="DW17" s="7">
        <f t="shared" si="87"/>
        <v>1.62893</v>
      </c>
      <c r="DX17" s="7">
        <f t="shared" si="88"/>
        <v>1.90337</v>
      </c>
      <c r="DY17" s="7">
        <f t="shared" si="89"/>
        <v>1.6911799999999999</v>
      </c>
      <c r="DZ17" s="7">
        <f t="shared" si="90"/>
        <v>1.8127899999999999</v>
      </c>
      <c r="EA17" s="7">
        <f t="shared" si="91"/>
        <v>2.0506000000000002</v>
      </c>
      <c r="EB17" s="7">
        <f t="shared" si="92"/>
        <v>2.0933899999999999</v>
      </c>
      <c r="EC17" s="7">
        <f t="shared" si="93"/>
        <v>1.99607</v>
      </c>
      <c r="ED17" s="7">
        <f t="shared" si="94"/>
        <v>1.8108499999999998</v>
      </c>
      <c r="EE17" s="7">
        <f t="shared" si="95"/>
        <v>2.2394600000000002</v>
      </c>
      <c r="EF17" s="7">
        <f t="shared" si="96"/>
        <v>2.4621599999999999</v>
      </c>
      <c r="EG17" s="7">
        <f t="shared" si="97"/>
        <v>2.9737099999999996</v>
      </c>
      <c r="EH17" s="7">
        <f t="shared" si="98"/>
        <v>2.6038199999999998</v>
      </c>
      <c r="EI17" s="7">
        <f t="shared" si="99"/>
        <v>2.6038199999999998</v>
      </c>
      <c r="EJ17" s="7">
        <f t="shared" si="100"/>
        <v>2.54528</v>
      </c>
      <c r="EK17" s="7">
        <f t="shared" si="101"/>
        <v>2.3774500000000001</v>
      </c>
      <c r="EL17" s="7">
        <f>IF(ISNUMBER(DN17),DN17,IF(ISNUMBER(AK17),AK17,IF(ISNUMBER(AA17),AA17,IF(ISNUMBER(#REF!),#REF!,IF(ISNUMBER(Z17),Z17,"")))))</f>
        <v>2.3335400000000002</v>
      </c>
      <c r="EM17" s="7">
        <f>IF(ISNUMBER(DO17),DO17,IF(ISNUMBER(#REF!),#REF!,IF(ISNUMBER(AB17),AB17,IF(ISNUMBER(AL17),AL17,IF(ISNUMBER(AA17),AA17,"")))))</f>
        <v>2.3335400000000002</v>
      </c>
      <c r="EN17" s="7">
        <f t="shared" si="102"/>
        <v>2.3335400000000002</v>
      </c>
    </row>
    <row r="18" spans="1:144" x14ac:dyDescent="0.2">
      <c r="A18" s="19" t="s">
        <v>27</v>
      </c>
      <c r="B18" s="7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 t="e">
        <v>#N/A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 t="e">
        <v>#N/A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7" t="e">
        <v>#N/A</v>
      </c>
      <c r="AD18" s="7" t="e">
        <v>#N/A</v>
      </c>
      <c r="AE18" s="7" t="e">
        <v>#N/A</v>
      </c>
      <c r="AF18" s="7" t="e">
        <v>#N/A</v>
      </c>
      <c r="AG18" s="7" t="e">
        <v>#N/A</v>
      </c>
      <c r="AH18" s="7" t="e">
        <v>#N/A</v>
      </c>
      <c r="AI18" s="7" t="e">
        <v>#N/A</v>
      </c>
      <c r="AJ18" s="7" t="e">
        <v>#N/A</v>
      </c>
      <c r="AL18" s="7" t="str">
        <f t="shared" si="4"/>
        <v/>
      </c>
      <c r="AM18" s="7" t="str">
        <f t="shared" si="5"/>
        <v/>
      </c>
      <c r="AN18" s="7" t="str">
        <f t="shared" si="6"/>
        <v/>
      </c>
      <c r="AO18" s="7" t="str">
        <f t="shared" si="7"/>
        <v/>
      </c>
      <c r="AP18" s="7" t="str">
        <f t="shared" si="8"/>
        <v/>
      </c>
      <c r="AQ18" s="7" t="str">
        <f t="shared" si="9"/>
        <v/>
      </c>
      <c r="AR18" s="7" t="str">
        <f t="shared" si="10"/>
        <v/>
      </c>
      <c r="AS18" s="7" t="str">
        <f t="shared" si="11"/>
        <v/>
      </c>
      <c r="AT18" s="7" t="str">
        <f t="shared" si="12"/>
        <v/>
      </c>
      <c r="AU18" s="7" t="str">
        <f t="shared" si="13"/>
        <v/>
      </c>
      <c r="AV18" s="7" t="str">
        <f t="shared" si="14"/>
        <v/>
      </c>
      <c r="AW18" s="7" t="str">
        <f t="shared" si="15"/>
        <v/>
      </c>
      <c r="AX18" s="7" t="str">
        <f t="shared" si="16"/>
        <v/>
      </c>
      <c r="AY18" s="7" t="str">
        <f t="shared" si="17"/>
        <v/>
      </c>
      <c r="AZ18" s="7" t="str">
        <f t="shared" si="18"/>
        <v/>
      </c>
      <c r="BA18" s="7" t="str">
        <f t="shared" si="19"/>
        <v/>
      </c>
      <c r="BB18" s="7" t="str">
        <f t="shared" si="20"/>
        <v/>
      </c>
      <c r="BC18" s="7" t="str">
        <f t="shared" si="21"/>
        <v/>
      </c>
      <c r="BD18" s="7" t="str">
        <f t="shared" si="22"/>
        <v/>
      </c>
      <c r="BE18" s="7" t="str">
        <f t="shared" si="23"/>
        <v/>
      </c>
      <c r="BF18" s="7" t="str">
        <f t="shared" si="24"/>
        <v/>
      </c>
      <c r="BG18" s="7" t="str">
        <f t="shared" si="25"/>
        <v/>
      </c>
      <c r="BH18" s="7" t="str">
        <f t="shared" si="26"/>
        <v/>
      </c>
      <c r="BI18" s="7" t="str">
        <f t="shared" si="27"/>
        <v/>
      </c>
      <c r="BJ18" s="7" t="str">
        <f t="shared" si="28"/>
        <v/>
      </c>
      <c r="BK18" s="7" t="str">
        <f t="shared" si="29"/>
        <v/>
      </c>
      <c r="BL18" s="7" t="str">
        <f t="shared" si="30"/>
        <v/>
      </c>
      <c r="BM18" s="7" t="str">
        <f t="shared" si="31"/>
        <v/>
      </c>
      <c r="BN18" s="7" t="str">
        <f t="shared" si="32"/>
        <v/>
      </c>
      <c r="BP18" s="7" t="str">
        <f t="shared" si="33"/>
        <v/>
      </c>
      <c r="BQ18" s="7" t="str">
        <f t="shared" si="34"/>
        <v/>
      </c>
      <c r="BR18" s="7" t="str">
        <f t="shared" si="35"/>
        <v/>
      </c>
      <c r="BS18" s="7" t="str">
        <f t="shared" si="36"/>
        <v/>
      </c>
      <c r="BT18" s="7" t="str">
        <f t="shared" si="37"/>
        <v/>
      </c>
      <c r="BU18" s="7" t="str">
        <f t="shared" si="38"/>
        <v/>
      </c>
      <c r="BV18" s="7" t="str">
        <f t="shared" si="39"/>
        <v/>
      </c>
      <c r="BW18" s="7" t="str">
        <f t="shared" si="40"/>
        <v/>
      </c>
      <c r="BX18" s="7" t="str">
        <f t="shared" si="41"/>
        <v/>
      </c>
      <c r="BY18" s="7" t="str">
        <f t="shared" si="42"/>
        <v/>
      </c>
      <c r="BZ18" s="7" t="str">
        <f t="shared" si="43"/>
        <v/>
      </c>
      <c r="CA18" s="7" t="str">
        <f t="shared" si="44"/>
        <v/>
      </c>
      <c r="CB18" s="7" t="str">
        <f t="shared" si="45"/>
        <v/>
      </c>
      <c r="CC18" s="7" t="str">
        <f t="shared" si="46"/>
        <v/>
      </c>
      <c r="CD18" s="7" t="str">
        <f t="shared" si="47"/>
        <v/>
      </c>
      <c r="CE18" s="7" t="str">
        <f t="shared" si="48"/>
        <v/>
      </c>
      <c r="CF18" s="7" t="str">
        <f t="shared" si="49"/>
        <v/>
      </c>
      <c r="CG18" s="7" t="str">
        <f t="shared" si="50"/>
        <v/>
      </c>
      <c r="CH18" s="7" t="str">
        <f t="shared" si="51"/>
        <v/>
      </c>
      <c r="CI18" s="7" t="str">
        <f t="shared" si="52"/>
        <v/>
      </c>
      <c r="CJ18" s="7" t="str">
        <f t="shared" si="53"/>
        <v/>
      </c>
      <c r="CK18" s="7" t="str">
        <f t="shared" si="54"/>
        <v/>
      </c>
      <c r="CL18" s="7" t="str">
        <f t="shared" si="55"/>
        <v/>
      </c>
      <c r="CM18" s="7" t="str">
        <f t="shared" si="56"/>
        <v/>
      </c>
      <c r="CN18" s="7" t="str">
        <f t="shared" si="57"/>
        <v/>
      </c>
      <c r="CO18" s="7" t="str">
        <f t="shared" si="58"/>
        <v/>
      </c>
      <c r="CP18" s="7" t="str">
        <f>IF(ISNUMBER(BN18),BN18,IF(ISNUMBER(AK18),AK18,IF(ISNUMBER(AE18),AE18,IF(ISNUMBER(#REF!),#REF!,IF(ISNUMBER(AD18),AD18,"")))))</f>
        <v/>
      </c>
      <c r="CR18" s="7" t="str">
        <f t="shared" si="59"/>
        <v/>
      </c>
      <c r="CS18" s="7" t="str">
        <f t="shared" si="60"/>
        <v/>
      </c>
      <c r="CT18" s="7" t="str">
        <f t="shared" si="61"/>
        <v/>
      </c>
      <c r="CU18" s="7" t="str">
        <f t="shared" si="62"/>
        <v/>
      </c>
      <c r="CV18" s="7" t="str">
        <f t="shared" si="63"/>
        <v/>
      </c>
      <c r="CW18" s="7" t="str">
        <f t="shared" si="64"/>
        <v/>
      </c>
      <c r="CX18" s="7" t="str">
        <f t="shared" si="65"/>
        <v/>
      </c>
      <c r="CY18" s="7" t="str">
        <f t="shared" si="66"/>
        <v/>
      </c>
      <c r="CZ18" s="7" t="str">
        <f t="shared" si="67"/>
        <v/>
      </c>
      <c r="DA18" s="7" t="str">
        <f t="shared" si="68"/>
        <v/>
      </c>
      <c r="DB18" s="7" t="str">
        <f t="shared" si="69"/>
        <v/>
      </c>
      <c r="DC18" s="7" t="str">
        <f t="shared" si="70"/>
        <v/>
      </c>
      <c r="DD18" s="7" t="str">
        <f t="shared" si="71"/>
        <v/>
      </c>
      <c r="DE18" s="7" t="str">
        <f t="shared" si="72"/>
        <v/>
      </c>
      <c r="DF18" s="7" t="str">
        <f t="shared" si="73"/>
        <v/>
      </c>
      <c r="DG18" s="7" t="str">
        <f t="shared" si="74"/>
        <v/>
      </c>
      <c r="DH18" s="7" t="str">
        <f t="shared" si="75"/>
        <v/>
      </c>
      <c r="DI18" s="7" t="str">
        <f t="shared" si="76"/>
        <v/>
      </c>
      <c r="DJ18" s="7" t="str">
        <f t="shared" si="77"/>
        <v/>
      </c>
      <c r="DK18" s="7" t="str">
        <f t="shared" si="78"/>
        <v/>
      </c>
      <c r="DL18" s="7" t="str">
        <f t="shared" si="79"/>
        <v/>
      </c>
      <c r="DM18" s="7" t="str">
        <f t="shared" si="80"/>
        <v/>
      </c>
      <c r="DN18" s="7" t="str">
        <f>IF(ISNUMBER(CN18),CN18,IF(ISNUMBER(AK18),AK18,IF(ISNUMBER(AA18),AA18,IF(ISNUMBER(#REF!),#REF!,IF(ISNUMBER(Z18),Z18,"")))))</f>
        <v/>
      </c>
      <c r="DO18" s="7" t="str">
        <f>IF(ISNUMBER(CO18),CO18,IF(ISNUMBER(#REF!),#REF!,IF(ISNUMBER(AB18),AB18,IF(ISNUMBER(AL18),AL18,IF(ISNUMBER(AA18),AA18,"")))))</f>
        <v/>
      </c>
      <c r="DP18" s="7" t="str">
        <f t="shared" si="81"/>
        <v/>
      </c>
      <c r="DR18" s="7" t="str">
        <f t="shared" si="82"/>
        <v/>
      </c>
      <c r="DS18" s="7" t="str">
        <f t="shared" si="83"/>
        <v/>
      </c>
      <c r="DT18" s="7" t="str">
        <f t="shared" si="84"/>
        <v/>
      </c>
      <c r="DU18" s="7" t="str">
        <f t="shared" si="85"/>
        <v/>
      </c>
      <c r="DV18" s="7" t="str">
        <f t="shared" si="86"/>
        <v/>
      </c>
      <c r="DW18" s="7" t="str">
        <f t="shared" si="87"/>
        <v/>
      </c>
      <c r="DX18" s="7" t="str">
        <f t="shared" si="88"/>
        <v/>
      </c>
      <c r="DY18" s="7" t="str">
        <f t="shared" si="89"/>
        <v/>
      </c>
      <c r="DZ18" s="7" t="str">
        <f t="shared" si="90"/>
        <v/>
      </c>
      <c r="EA18" s="7" t="str">
        <f t="shared" si="91"/>
        <v/>
      </c>
      <c r="EB18" s="7" t="str">
        <f t="shared" si="92"/>
        <v/>
      </c>
      <c r="EC18" s="7" t="str">
        <f t="shared" si="93"/>
        <v/>
      </c>
      <c r="ED18" s="7" t="str">
        <f t="shared" si="94"/>
        <v/>
      </c>
      <c r="EE18" s="7" t="str">
        <f t="shared" si="95"/>
        <v/>
      </c>
      <c r="EF18" s="7" t="str">
        <f t="shared" si="96"/>
        <v/>
      </c>
      <c r="EG18" s="7" t="str">
        <f t="shared" si="97"/>
        <v/>
      </c>
      <c r="EH18" s="7" t="str">
        <f t="shared" si="98"/>
        <v/>
      </c>
      <c r="EI18" s="7" t="str">
        <f t="shared" si="99"/>
        <v/>
      </c>
      <c r="EJ18" s="7" t="str">
        <f t="shared" si="100"/>
        <v/>
      </c>
      <c r="EK18" s="7" t="str">
        <f t="shared" si="101"/>
        <v/>
      </c>
      <c r="EL18" s="7" t="str">
        <f>IF(ISNUMBER(DN18),DN18,IF(ISNUMBER(AK18),AK18,IF(ISNUMBER(AA18),AA18,IF(ISNUMBER(#REF!),#REF!,IF(ISNUMBER(Z18),Z18,"")))))</f>
        <v/>
      </c>
      <c r="EM18" s="7" t="str">
        <f>IF(ISNUMBER(DO18),DO18,IF(ISNUMBER(#REF!),#REF!,IF(ISNUMBER(AB18),AB18,IF(ISNUMBER(AL18),AL18,IF(ISNUMBER(AA18),AA18,"")))))</f>
        <v/>
      </c>
      <c r="EN18" s="7" t="str">
        <f t="shared" si="102"/>
        <v/>
      </c>
    </row>
    <row r="19" spans="1:144" x14ac:dyDescent="0.2">
      <c r="A19" s="19" t="s">
        <v>28</v>
      </c>
      <c r="B19" s="7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 t="e">
        <v>#N/A</v>
      </c>
      <c r="L19" s="7" t="e">
        <v>#N/A</v>
      </c>
      <c r="M19" s="7" t="e">
        <v>#N/A</v>
      </c>
      <c r="N19" s="7" t="e">
        <v>#N/A</v>
      </c>
      <c r="O19" s="7" t="e">
        <v>#N/A</v>
      </c>
      <c r="P19" s="7" t="e">
        <v>#N/A</v>
      </c>
      <c r="Q19" s="7" t="e">
        <v>#N/A</v>
      </c>
      <c r="R19" s="7" t="e">
        <v>#N/A</v>
      </c>
      <c r="S19" s="7" t="e">
        <v>#N/A</v>
      </c>
      <c r="T19" s="7" t="e">
        <v>#N/A</v>
      </c>
      <c r="U19" s="7" t="e">
        <v>#N/A</v>
      </c>
      <c r="V19" s="7" t="e">
        <v>#N/A</v>
      </c>
      <c r="W19" s="7" t="e">
        <v>#N/A</v>
      </c>
      <c r="X19" s="7" t="e">
        <v>#N/A</v>
      </c>
      <c r="Y19" s="7" t="e">
        <v>#N/A</v>
      </c>
      <c r="Z19" s="7" t="e">
        <v>#N/A</v>
      </c>
      <c r="AA19" s="7" t="e">
        <v>#N/A</v>
      </c>
      <c r="AB19" s="7" t="e">
        <v>#N/A</v>
      </c>
      <c r="AC19" s="7" t="e">
        <v>#N/A</v>
      </c>
      <c r="AD19" s="7" t="e">
        <v>#N/A</v>
      </c>
      <c r="AE19" s="7" t="e">
        <v>#N/A</v>
      </c>
      <c r="AF19" s="7" t="e">
        <v>#N/A</v>
      </c>
      <c r="AG19" s="7" t="e">
        <v>#N/A</v>
      </c>
      <c r="AH19" s="7" t="e">
        <v>#N/A</v>
      </c>
      <c r="AI19" s="7" t="e">
        <v>#N/A</v>
      </c>
      <c r="AJ19" s="7" t="e">
        <v>#N/A</v>
      </c>
      <c r="AL19" s="7" t="str">
        <f t="shared" si="4"/>
        <v/>
      </c>
      <c r="AM19" s="7" t="str">
        <f t="shared" si="5"/>
        <v/>
      </c>
      <c r="AN19" s="7" t="str">
        <f t="shared" si="6"/>
        <v/>
      </c>
      <c r="AO19" s="7" t="str">
        <f t="shared" si="7"/>
        <v/>
      </c>
      <c r="AP19" s="7" t="str">
        <f t="shared" si="8"/>
        <v/>
      </c>
      <c r="AQ19" s="7" t="str">
        <f t="shared" si="9"/>
        <v/>
      </c>
      <c r="AR19" s="7" t="str">
        <f t="shared" si="10"/>
        <v/>
      </c>
      <c r="AS19" s="7" t="str">
        <f t="shared" si="11"/>
        <v/>
      </c>
      <c r="AT19" s="7" t="str">
        <f t="shared" si="12"/>
        <v/>
      </c>
      <c r="AU19" s="7" t="str">
        <f t="shared" si="13"/>
        <v/>
      </c>
      <c r="AV19" s="7" t="str">
        <f t="shared" si="14"/>
        <v/>
      </c>
      <c r="AW19" s="7" t="str">
        <f t="shared" si="15"/>
        <v/>
      </c>
      <c r="AX19" s="7" t="str">
        <f t="shared" si="16"/>
        <v/>
      </c>
      <c r="AY19" s="7" t="str">
        <f t="shared" si="17"/>
        <v/>
      </c>
      <c r="AZ19" s="7" t="str">
        <f t="shared" si="18"/>
        <v/>
      </c>
      <c r="BA19" s="7" t="str">
        <f t="shared" si="19"/>
        <v/>
      </c>
      <c r="BB19" s="7" t="str">
        <f t="shared" si="20"/>
        <v/>
      </c>
      <c r="BC19" s="7" t="str">
        <f t="shared" si="21"/>
        <v/>
      </c>
      <c r="BD19" s="7" t="str">
        <f t="shared" si="22"/>
        <v/>
      </c>
      <c r="BE19" s="7" t="str">
        <f t="shared" si="23"/>
        <v/>
      </c>
      <c r="BF19" s="7" t="str">
        <f t="shared" si="24"/>
        <v/>
      </c>
      <c r="BG19" s="7" t="str">
        <f t="shared" si="25"/>
        <v/>
      </c>
      <c r="BH19" s="7" t="str">
        <f t="shared" si="26"/>
        <v/>
      </c>
      <c r="BI19" s="7" t="str">
        <f t="shared" si="27"/>
        <v/>
      </c>
      <c r="BJ19" s="7" t="str">
        <f t="shared" si="28"/>
        <v/>
      </c>
      <c r="BK19" s="7" t="str">
        <f t="shared" si="29"/>
        <v/>
      </c>
      <c r="BL19" s="7" t="str">
        <f t="shared" si="30"/>
        <v/>
      </c>
      <c r="BM19" s="7" t="str">
        <f t="shared" si="31"/>
        <v/>
      </c>
      <c r="BN19" s="7" t="str">
        <f t="shared" si="32"/>
        <v/>
      </c>
      <c r="BP19" s="7" t="str">
        <f t="shared" si="33"/>
        <v/>
      </c>
      <c r="BQ19" s="7" t="str">
        <f t="shared" si="34"/>
        <v/>
      </c>
      <c r="BR19" s="7" t="str">
        <f t="shared" si="35"/>
        <v/>
      </c>
      <c r="BS19" s="7" t="str">
        <f t="shared" si="36"/>
        <v/>
      </c>
      <c r="BT19" s="7" t="str">
        <f t="shared" si="37"/>
        <v/>
      </c>
      <c r="BU19" s="7" t="str">
        <f t="shared" si="38"/>
        <v/>
      </c>
      <c r="BV19" s="7" t="str">
        <f t="shared" si="39"/>
        <v/>
      </c>
      <c r="BW19" s="7" t="str">
        <f t="shared" si="40"/>
        <v/>
      </c>
      <c r="BX19" s="7" t="str">
        <f t="shared" si="41"/>
        <v/>
      </c>
      <c r="BY19" s="7" t="str">
        <f t="shared" si="42"/>
        <v/>
      </c>
      <c r="BZ19" s="7" t="str">
        <f t="shared" si="43"/>
        <v/>
      </c>
      <c r="CA19" s="7" t="str">
        <f t="shared" si="44"/>
        <v/>
      </c>
      <c r="CB19" s="7" t="str">
        <f t="shared" si="45"/>
        <v/>
      </c>
      <c r="CC19" s="7" t="str">
        <f t="shared" si="46"/>
        <v/>
      </c>
      <c r="CD19" s="7" t="str">
        <f t="shared" si="47"/>
        <v/>
      </c>
      <c r="CE19" s="7" t="str">
        <f t="shared" si="48"/>
        <v/>
      </c>
      <c r="CF19" s="7" t="str">
        <f t="shared" si="49"/>
        <v/>
      </c>
      <c r="CG19" s="7" t="str">
        <f t="shared" si="50"/>
        <v/>
      </c>
      <c r="CH19" s="7" t="str">
        <f t="shared" si="51"/>
        <v/>
      </c>
      <c r="CI19" s="7" t="str">
        <f t="shared" si="52"/>
        <v/>
      </c>
      <c r="CJ19" s="7" t="str">
        <f t="shared" si="53"/>
        <v/>
      </c>
      <c r="CK19" s="7" t="str">
        <f t="shared" si="54"/>
        <v/>
      </c>
      <c r="CL19" s="7" t="str">
        <f t="shared" si="55"/>
        <v/>
      </c>
      <c r="CM19" s="7" t="str">
        <f t="shared" si="56"/>
        <v/>
      </c>
      <c r="CN19" s="7" t="str">
        <f t="shared" si="57"/>
        <v/>
      </c>
      <c r="CO19" s="7" t="str">
        <f t="shared" si="58"/>
        <v/>
      </c>
      <c r="CP19" s="7" t="str">
        <f>IF(ISNUMBER(BN19),BN19,IF(ISNUMBER(AK19),AK19,IF(ISNUMBER(AE19),AE19,IF(ISNUMBER(#REF!),#REF!,IF(ISNUMBER(AD19),AD19,"")))))</f>
        <v/>
      </c>
      <c r="CR19" s="7" t="str">
        <f t="shared" si="59"/>
        <v/>
      </c>
      <c r="CS19" s="7" t="str">
        <f t="shared" si="60"/>
        <v/>
      </c>
      <c r="CT19" s="7" t="str">
        <f t="shared" si="61"/>
        <v/>
      </c>
      <c r="CU19" s="7" t="str">
        <f t="shared" si="62"/>
        <v/>
      </c>
      <c r="CV19" s="7" t="str">
        <f t="shared" si="63"/>
        <v/>
      </c>
      <c r="CW19" s="7" t="str">
        <f t="shared" si="64"/>
        <v/>
      </c>
      <c r="CX19" s="7" t="str">
        <f t="shared" si="65"/>
        <v/>
      </c>
      <c r="CY19" s="7" t="str">
        <f t="shared" si="66"/>
        <v/>
      </c>
      <c r="CZ19" s="7" t="str">
        <f t="shared" si="67"/>
        <v/>
      </c>
      <c r="DA19" s="7" t="str">
        <f t="shared" si="68"/>
        <v/>
      </c>
      <c r="DB19" s="7" t="str">
        <f t="shared" si="69"/>
        <v/>
      </c>
      <c r="DC19" s="7" t="str">
        <f t="shared" si="70"/>
        <v/>
      </c>
      <c r="DD19" s="7" t="str">
        <f t="shared" si="71"/>
        <v/>
      </c>
      <c r="DE19" s="7" t="str">
        <f t="shared" si="72"/>
        <v/>
      </c>
      <c r="DF19" s="7" t="str">
        <f t="shared" si="73"/>
        <v/>
      </c>
      <c r="DG19" s="7" t="str">
        <f t="shared" si="74"/>
        <v/>
      </c>
      <c r="DH19" s="7" t="str">
        <f t="shared" si="75"/>
        <v/>
      </c>
      <c r="DI19" s="7" t="str">
        <f t="shared" si="76"/>
        <v/>
      </c>
      <c r="DJ19" s="7" t="str">
        <f t="shared" si="77"/>
        <v/>
      </c>
      <c r="DK19" s="7" t="str">
        <f t="shared" si="78"/>
        <v/>
      </c>
      <c r="DL19" s="7" t="str">
        <f t="shared" si="79"/>
        <v/>
      </c>
      <c r="DM19" s="7" t="str">
        <f t="shared" si="80"/>
        <v/>
      </c>
      <c r="DN19" s="7" t="str">
        <f>IF(ISNUMBER(CN19),CN19,IF(ISNUMBER(AK19),AK19,IF(ISNUMBER(AA19),AA19,IF(ISNUMBER(#REF!),#REF!,IF(ISNUMBER(Z19),Z19,"")))))</f>
        <v/>
      </c>
      <c r="DO19" s="7" t="str">
        <f>IF(ISNUMBER(CO19),CO19,IF(ISNUMBER(#REF!),#REF!,IF(ISNUMBER(AB19),AB19,IF(ISNUMBER(AL19),AL19,IF(ISNUMBER(AA19),AA19,"")))))</f>
        <v/>
      </c>
      <c r="DP19" s="7" t="str">
        <f t="shared" si="81"/>
        <v/>
      </c>
      <c r="DR19" s="7" t="str">
        <f t="shared" si="82"/>
        <v/>
      </c>
      <c r="DS19" s="7" t="str">
        <f t="shared" si="83"/>
        <v/>
      </c>
      <c r="DT19" s="7" t="str">
        <f t="shared" si="84"/>
        <v/>
      </c>
      <c r="DU19" s="7" t="str">
        <f t="shared" si="85"/>
        <v/>
      </c>
      <c r="DV19" s="7" t="str">
        <f t="shared" si="86"/>
        <v/>
      </c>
      <c r="DW19" s="7" t="str">
        <f t="shared" si="87"/>
        <v/>
      </c>
      <c r="DX19" s="7" t="str">
        <f t="shared" si="88"/>
        <v/>
      </c>
      <c r="DY19" s="7" t="str">
        <f t="shared" si="89"/>
        <v/>
      </c>
      <c r="DZ19" s="7" t="str">
        <f t="shared" si="90"/>
        <v/>
      </c>
      <c r="EA19" s="7" t="str">
        <f t="shared" si="91"/>
        <v/>
      </c>
      <c r="EB19" s="7" t="str">
        <f t="shared" si="92"/>
        <v/>
      </c>
      <c r="EC19" s="7" t="str">
        <f t="shared" si="93"/>
        <v/>
      </c>
      <c r="ED19" s="7" t="str">
        <f t="shared" si="94"/>
        <v/>
      </c>
      <c r="EE19" s="7" t="str">
        <f t="shared" si="95"/>
        <v/>
      </c>
      <c r="EF19" s="7" t="str">
        <f t="shared" si="96"/>
        <v/>
      </c>
      <c r="EG19" s="7" t="str">
        <f t="shared" si="97"/>
        <v/>
      </c>
      <c r="EH19" s="7" t="str">
        <f t="shared" si="98"/>
        <v/>
      </c>
      <c r="EI19" s="7" t="str">
        <f t="shared" si="99"/>
        <v/>
      </c>
      <c r="EJ19" s="7" t="str">
        <f t="shared" si="100"/>
        <v/>
      </c>
      <c r="EK19" s="7" t="str">
        <f t="shared" si="101"/>
        <v/>
      </c>
      <c r="EL19" s="7" t="str">
        <f>IF(ISNUMBER(DN19),DN19,IF(ISNUMBER(AK19),AK19,IF(ISNUMBER(AA19),AA19,IF(ISNUMBER(#REF!),#REF!,IF(ISNUMBER(Z19),Z19,"")))))</f>
        <v/>
      </c>
      <c r="EM19" s="7" t="str">
        <f>IF(ISNUMBER(DO19),DO19,IF(ISNUMBER(#REF!),#REF!,IF(ISNUMBER(AB19),AB19,IF(ISNUMBER(AL19),AL19,IF(ISNUMBER(AA19),AA19,"")))))</f>
        <v/>
      </c>
      <c r="EN19" s="7" t="str">
        <f t="shared" si="102"/>
        <v/>
      </c>
    </row>
    <row r="20" spans="1:144" x14ac:dyDescent="0.2">
      <c r="A20" s="19" t="s">
        <v>29</v>
      </c>
      <c r="B20" s="7" t="s">
        <v>29</v>
      </c>
      <c r="C20" s="7" t="e">
        <v>#N/A</v>
      </c>
      <c r="D20" s="7">
        <v>4.8981200000000005</v>
      </c>
      <c r="E20" s="7">
        <v>5.2637400000000003</v>
      </c>
      <c r="F20" s="7" t="e">
        <v>#N/A</v>
      </c>
      <c r="G20" s="7">
        <v>4.4959800000000003</v>
      </c>
      <c r="H20" s="7" t="e">
        <v>#N/A</v>
      </c>
      <c r="I20" s="7">
        <v>5.4717099999999999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 t="e">
        <v>#N/A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 t="e">
        <v>#N/A</v>
      </c>
      <c r="T20" s="7" t="e">
        <v>#N/A</v>
      </c>
      <c r="U20" s="7" t="e">
        <v>#N/A</v>
      </c>
      <c r="V20" s="7">
        <v>7.4372899999999991</v>
      </c>
      <c r="W20" s="7" t="e">
        <v>#N/A</v>
      </c>
      <c r="X20" s="7">
        <v>6.3530600000000002</v>
      </c>
      <c r="Y20" s="7" t="e">
        <v>#N/A</v>
      </c>
      <c r="Z20" s="7">
        <v>4.8663400000000001</v>
      </c>
      <c r="AA20" s="7" t="e">
        <v>#N/A</v>
      </c>
      <c r="AB20" s="7" t="e">
        <v>#N/A</v>
      </c>
      <c r="AC20" s="7" t="e">
        <v>#N/A</v>
      </c>
      <c r="AD20" s="7" t="e">
        <v>#N/A</v>
      </c>
      <c r="AE20" s="7" t="e">
        <v>#N/A</v>
      </c>
      <c r="AF20" s="7" t="e">
        <v>#N/A</v>
      </c>
      <c r="AG20" s="7" t="e">
        <v>#N/A</v>
      </c>
      <c r="AH20" s="7" t="e">
        <v>#N/A</v>
      </c>
      <c r="AI20" s="7" t="e">
        <v>#N/A</v>
      </c>
      <c r="AJ20" s="7" t="e">
        <v>#N/A</v>
      </c>
      <c r="AL20" s="7">
        <f t="shared" si="4"/>
        <v>4.4959800000000003</v>
      </c>
      <c r="AM20" s="7">
        <f t="shared" si="5"/>
        <v>4.4959800000000003</v>
      </c>
      <c r="AN20" s="7">
        <f t="shared" si="6"/>
        <v>5.4717099999999999</v>
      </c>
      <c r="AO20" s="7">
        <f t="shared" si="7"/>
        <v>5.4717099999999999</v>
      </c>
      <c r="AP20" s="7">
        <f t="shared" si="8"/>
        <v>5.4717099999999999</v>
      </c>
      <c r="AQ20" s="7">
        <f t="shared" si="9"/>
        <v>5.4717099999999999</v>
      </c>
      <c r="AR20" s="7" t="str">
        <f t="shared" si="10"/>
        <v/>
      </c>
      <c r="AS20" s="7" t="str">
        <f t="shared" si="11"/>
        <v/>
      </c>
      <c r="AT20" s="7" t="str">
        <f t="shared" si="12"/>
        <v/>
      </c>
      <c r="AU20" s="7" t="str">
        <f t="shared" si="13"/>
        <v/>
      </c>
      <c r="AV20" s="7" t="str">
        <f t="shared" si="14"/>
        <v/>
      </c>
      <c r="AW20" s="7" t="str">
        <f t="shared" si="15"/>
        <v/>
      </c>
      <c r="AX20" s="7" t="str">
        <f t="shared" si="16"/>
        <v/>
      </c>
      <c r="AY20" s="7" t="str">
        <f t="shared" si="17"/>
        <v/>
      </c>
      <c r="AZ20" s="7">
        <f t="shared" si="18"/>
        <v>7.4372899999999991</v>
      </c>
      <c r="BA20" s="7">
        <f t="shared" si="19"/>
        <v>7.4372899999999991</v>
      </c>
      <c r="BB20" s="7">
        <f t="shared" si="20"/>
        <v>7.4372899999999991</v>
      </c>
      <c r="BC20" s="7">
        <f t="shared" si="21"/>
        <v>6.3530600000000002</v>
      </c>
      <c r="BD20" s="7">
        <f t="shared" si="22"/>
        <v>6.3530600000000002</v>
      </c>
      <c r="BE20" s="7">
        <f t="shared" si="23"/>
        <v>4.8663400000000001</v>
      </c>
      <c r="BF20" s="7">
        <f t="shared" si="24"/>
        <v>4.8663400000000001</v>
      </c>
      <c r="BG20" s="7">
        <f t="shared" si="25"/>
        <v>4.8663400000000001</v>
      </c>
      <c r="BH20" s="7">
        <f t="shared" si="26"/>
        <v>4.8663400000000001</v>
      </c>
      <c r="BI20" s="7" t="str">
        <f t="shared" si="27"/>
        <v/>
      </c>
      <c r="BJ20" s="7" t="str">
        <f t="shared" si="28"/>
        <v/>
      </c>
      <c r="BK20" s="7" t="str">
        <f t="shared" si="29"/>
        <v/>
      </c>
      <c r="BL20" s="7" t="str">
        <f t="shared" si="30"/>
        <v/>
      </c>
      <c r="BM20" s="7" t="str">
        <f t="shared" si="31"/>
        <v/>
      </c>
      <c r="BN20" s="7" t="str">
        <f t="shared" si="32"/>
        <v/>
      </c>
      <c r="BP20" s="7">
        <f t="shared" si="33"/>
        <v>5.4717099999999999</v>
      </c>
      <c r="BQ20" s="7">
        <f t="shared" si="34"/>
        <v>5.4717099999999999</v>
      </c>
      <c r="BR20" s="7">
        <f t="shared" si="35"/>
        <v>5.4717099999999999</v>
      </c>
      <c r="BS20" s="7">
        <f t="shared" si="36"/>
        <v>5.4717099999999999</v>
      </c>
      <c r="BT20" s="7">
        <f t="shared" si="37"/>
        <v>5.4717099999999999</v>
      </c>
      <c r="BU20" s="7">
        <f t="shared" si="38"/>
        <v>5.4717099999999999</v>
      </c>
      <c r="BV20" s="7" t="str">
        <f t="shared" si="39"/>
        <v/>
      </c>
      <c r="BW20" s="7" t="str">
        <f t="shared" si="40"/>
        <v/>
      </c>
      <c r="BX20" s="7" t="str">
        <f t="shared" si="41"/>
        <v/>
      </c>
      <c r="BY20" s="7" t="str">
        <f t="shared" si="42"/>
        <v/>
      </c>
      <c r="BZ20" s="7">
        <f t="shared" si="43"/>
        <v>7.4372899999999991</v>
      </c>
      <c r="CA20" s="7">
        <f t="shared" si="44"/>
        <v>7.4372899999999991</v>
      </c>
      <c r="CB20" s="7">
        <f t="shared" si="45"/>
        <v>7.4372899999999991</v>
      </c>
      <c r="CC20" s="7">
        <f t="shared" si="46"/>
        <v>7.4372899999999991</v>
      </c>
      <c r="CD20" s="7">
        <f t="shared" si="47"/>
        <v>7.4372899999999991</v>
      </c>
      <c r="CE20" s="7">
        <f t="shared" si="48"/>
        <v>6.3530600000000002</v>
      </c>
      <c r="CF20" s="7">
        <f t="shared" si="49"/>
        <v>6.3530600000000002</v>
      </c>
      <c r="CG20" s="7">
        <f t="shared" si="50"/>
        <v>4.8663400000000001</v>
      </c>
      <c r="CH20" s="7">
        <f t="shared" si="51"/>
        <v>4.8663400000000001</v>
      </c>
      <c r="CI20" s="7">
        <f t="shared" si="52"/>
        <v>4.8663400000000001</v>
      </c>
      <c r="CJ20" s="7">
        <f t="shared" si="53"/>
        <v>4.8663400000000001</v>
      </c>
      <c r="CK20" s="7">
        <f t="shared" si="54"/>
        <v>4.8663400000000001</v>
      </c>
      <c r="CL20" s="7">
        <f t="shared" si="55"/>
        <v>4.8663400000000001</v>
      </c>
      <c r="CM20" s="7" t="str">
        <f t="shared" si="56"/>
        <v/>
      </c>
      <c r="CN20" s="7" t="str">
        <f t="shared" si="57"/>
        <v/>
      </c>
      <c r="CO20" s="7" t="str">
        <f t="shared" si="58"/>
        <v/>
      </c>
      <c r="CP20" s="7" t="str">
        <f>IF(ISNUMBER(BN20),BN20,IF(ISNUMBER(AK20),AK20,IF(ISNUMBER(AE20),AE20,IF(ISNUMBER(#REF!),#REF!,IF(ISNUMBER(AD20),AD20,"")))))</f>
        <v/>
      </c>
      <c r="CR20" s="7">
        <f t="shared" si="59"/>
        <v>5.4717099999999999</v>
      </c>
      <c r="CS20" s="7">
        <f t="shared" si="60"/>
        <v>5.4717099999999999</v>
      </c>
      <c r="CT20" s="7">
        <f t="shared" si="61"/>
        <v>5.4717099999999999</v>
      </c>
      <c r="CU20" s="7">
        <f t="shared" si="62"/>
        <v>5.4717099999999999</v>
      </c>
      <c r="CV20" s="7">
        <f t="shared" si="63"/>
        <v>5.4717099999999999</v>
      </c>
      <c r="CW20" s="7">
        <f t="shared" si="64"/>
        <v>5.4717099999999999</v>
      </c>
      <c r="CX20" s="7">
        <f t="shared" si="65"/>
        <v>7.4372899999999991</v>
      </c>
      <c r="CY20" s="7">
        <f t="shared" si="66"/>
        <v>7.4372899999999991</v>
      </c>
      <c r="CZ20" s="7">
        <f t="shared" si="67"/>
        <v>7.4372899999999991</v>
      </c>
      <c r="DA20" s="7">
        <f t="shared" si="68"/>
        <v>7.4372899999999991</v>
      </c>
      <c r="DB20" s="7">
        <f t="shared" si="69"/>
        <v>7.4372899999999991</v>
      </c>
      <c r="DC20" s="7">
        <f t="shared" si="70"/>
        <v>7.4372899999999991</v>
      </c>
      <c r="DD20" s="7">
        <f t="shared" si="71"/>
        <v>7.4372899999999991</v>
      </c>
      <c r="DE20" s="7">
        <f t="shared" si="72"/>
        <v>6.3530600000000002</v>
      </c>
      <c r="DF20" s="7">
        <f t="shared" si="73"/>
        <v>6.3530600000000002</v>
      </c>
      <c r="DG20" s="7">
        <f t="shared" si="74"/>
        <v>4.8663400000000001</v>
      </c>
      <c r="DH20" s="7">
        <f t="shared" si="75"/>
        <v>4.8663400000000001</v>
      </c>
      <c r="DI20" s="7">
        <f t="shared" si="76"/>
        <v>4.8663400000000001</v>
      </c>
      <c r="DJ20" s="7">
        <f t="shared" si="77"/>
        <v>4.8663400000000001</v>
      </c>
      <c r="DK20" s="7">
        <f t="shared" si="78"/>
        <v>4.8663400000000001</v>
      </c>
      <c r="DL20" s="7">
        <f t="shared" si="79"/>
        <v>4.8663400000000001</v>
      </c>
      <c r="DM20" s="7">
        <f t="shared" si="80"/>
        <v>4.8663400000000001</v>
      </c>
      <c r="DN20" s="7">
        <f>IF(ISNUMBER(CN20),CN20,IF(ISNUMBER(AK20),AK20,IF(ISNUMBER(AA20),AA20,IF(ISNUMBER(#REF!),#REF!,IF(ISNUMBER(Z20),Z20,"")))))</f>
        <v>4.8663400000000001</v>
      </c>
      <c r="DO20" s="7">
        <f>IF(ISNUMBER(CO20),CO20,IF(ISNUMBER(#REF!),#REF!,IF(ISNUMBER(AB20),AB20,IF(ISNUMBER(AL20),AL20,IF(ISNUMBER(AA20),AA20,"")))))</f>
        <v>4.4959800000000003</v>
      </c>
      <c r="DP20" s="7">
        <f t="shared" si="81"/>
        <v>4.4959800000000003</v>
      </c>
      <c r="DR20" s="7">
        <f t="shared" si="82"/>
        <v>5.4717099999999999</v>
      </c>
      <c r="DS20" s="7">
        <f t="shared" si="83"/>
        <v>5.4717099999999999</v>
      </c>
      <c r="DT20" s="7">
        <f t="shared" si="84"/>
        <v>5.4717099999999999</v>
      </c>
      <c r="DU20" s="7">
        <f t="shared" si="85"/>
        <v>5.4717099999999999</v>
      </c>
      <c r="DV20" s="7">
        <f t="shared" si="86"/>
        <v>7.4372899999999991</v>
      </c>
      <c r="DW20" s="7">
        <f t="shared" si="87"/>
        <v>7.4372899999999991</v>
      </c>
      <c r="DX20" s="7">
        <f t="shared" si="88"/>
        <v>7.4372899999999991</v>
      </c>
      <c r="DY20" s="7">
        <f t="shared" si="89"/>
        <v>7.4372899999999991</v>
      </c>
      <c r="DZ20" s="7">
        <f t="shared" si="90"/>
        <v>7.4372899999999991</v>
      </c>
      <c r="EA20" s="7">
        <f t="shared" si="91"/>
        <v>7.4372899999999991</v>
      </c>
      <c r="EB20" s="7">
        <f t="shared" si="92"/>
        <v>7.4372899999999991</v>
      </c>
      <c r="EC20" s="7">
        <f t="shared" si="93"/>
        <v>6.3530600000000002</v>
      </c>
      <c r="ED20" s="7">
        <f t="shared" si="94"/>
        <v>6.3530600000000002</v>
      </c>
      <c r="EE20" s="7">
        <f t="shared" si="95"/>
        <v>4.8663400000000001</v>
      </c>
      <c r="EF20" s="7">
        <f t="shared" si="96"/>
        <v>4.8663400000000001</v>
      </c>
      <c r="EG20" s="7">
        <f t="shared" si="97"/>
        <v>4.8663400000000001</v>
      </c>
      <c r="EH20" s="7">
        <f t="shared" si="98"/>
        <v>4.8663400000000001</v>
      </c>
      <c r="EI20" s="7">
        <f t="shared" si="99"/>
        <v>4.8663400000000001</v>
      </c>
      <c r="EJ20" s="7">
        <f t="shared" si="100"/>
        <v>4.8663400000000001</v>
      </c>
      <c r="EK20" s="7">
        <f t="shared" si="101"/>
        <v>4.8663400000000001</v>
      </c>
      <c r="EL20" s="7">
        <f>IF(ISNUMBER(DN20),DN20,IF(ISNUMBER(AK20),AK20,IF(ISNUMBER(AA20),AA20,IF(ISNUMBER(#REF!),#REF!,IF(ISNUMBER(Z20),Z20,"")))))</f>
        <v>4.8663400000000001</v>
      </c>
      <c r="EM20" s="7">
        <f>IF(ISNUMBER(DO20),DO20,IF(ISNUMBER(#REF!),#REF!,IF(ISNUMBER(AB20),AB20,IF(ISNUMBER(AL20),AL20,IF(ISNUMBER(AA20),AA20,"")))))</f>
        <v>4.4959800000000003</v>
      </c>
      <c r="EN20" s="7">
        <f t="shared" si="102"/>
        <v>4.4959800000000003</v>
      </c>
    </row>
    <row r="21" spans="1:144" x14ac:dyDescent="0.2">
      <c r="A21" s="19" t="s">
        <v>30</v>
      </c>
      <c r="B21" s="7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 t="e">
        <v>#N/A</v>
      </c>
      <c r="J21" s="7" t="e">
        <v>#N/A</v>
      </c>
      <c r="K21" s="7" t="e">
        <v>#N/A</v>
      </c>
      <c r="L21" s="7">
        <v>3.1553500000000003</v>
      </c>
      <c r="M21" s="7" t="e">
        <v>#N/A</v>
      </c>
      <c r="N21" s="7" t="e">
        <v>#N/A</v>
      </c>
      <c r="O21" s="7">
        <v>3.3531599999999999</v>
      </c>
      <c r="P21" s="7">
        <v>2.6463900000000002</v>
      </c>
      <c r="Q21" s="7">
        <v>2.7375600000000002</v>
      </c>
      <c r="R21" s="7">
        <v>2.69448</v>
      </c>
      <c r="S21" s="7">
        <v>2.5715500000000002</v>
      </c>
      <c r="T21" s="7" t="e">
        <v>#N/A</v>
      </c>
      <c r="U21" s="7">
        <v>2.87337</v>
      </c>
      <c r="V21" s="7">
        <v>3.2609599999999999</v>
      </c>
      <c r="W21" s="7">
        <v>3.6925300000000001</v>
      </c>
      <c r="X21" s="7">
        <v>3.77318</v>
      </c>
      <c r="Y21" s="7">
        <v>4.0297900000000002</v>
      </c>
      <c r="Z21" s="7">
        <v>4.2062400000000002</v>
      </c>
      <c r="AA21" s="7">
        <v>4.2925699999999996</v>
      </c>
      <c r="AB21" s="7">
        <v>4.2688299999999995</v>
      </c>
      <c r="AC21" s="7">
        <v>4.25596</v>
      </c>
      <c r="AD21" s="7">
        <v>4.2667200000000003</v>
      </c>
      <c r="AE21" s="7">
        <v>4.1587899999999998</v>
      </c>
      <c r="AF21" s="7">
        <v>4.1806299999999998</v>
      </c>
      <c r="AG21" s="7">
        <v>4.1916100000000007</v>
      </c>
      <c r="AH21" s="7">
        <v>4.0964100000000006</v>
      </c>
      <c r="AI21" s="7" t="e">
        <v>#N/A</v>
      </c>
      <c r="AJ21" s="7" t="e">
        <v>#N/A</v>
      </c>
      <c r="AL21" s="7" t="str">
        <f t="shared" si="4"/>
        <v/>
      </c>
      <c r="AM21" s="7" t="str">
        <f t="shared" si="5"/>
        <v/>
      </c>
      <c r="AN21" s="7" t="str">
        <f t="shared" si="6"/>
        <v/>
      </c>
      <c r="AO21" s="7" t="str">
        <f t="shared" si="7"/>
        <v/>
      </c>
      <c r="AP21" s="7">
        <f t="shared" si="8"/>
        <v>3.1553500000000003</v>
      </c>
      <c r="AQ21" s="7">
        <f t="shared" si="9"/>
        <v>3.1553500000000003</v>
      </c>
      <c r="AR21" s="7">
        <f t="shared" si="10"/>
        <v>3.1553500000000003</v>
      </c>
      <c r="AS21" s="7">
        <f t="shared" si="11"/>
        <v>3.1553500000000003</v>
      </c>
      <c r="AT21" s="7">
        <f t="shared" si="12"/>
        <v>3.3531599999999999</v>
      </c>
      <c r="AU21" s="7">
        <f t="shared" si="13"/>
        <v>3.3531599999999999</v>
      </c>
      <c r="AV21" s="7">
        <f t="shared" si="14"/>
        <v>2.6463900000000002</v>
      </c>
      <c r="AW21" s="7">
        <f t="shared" si="15"/>
        <v>2.7375600000000002</v>
      </c>
      <c r="AX21" s="7">
        <f t="shared" si="16"/>
        <v>2.69448</v>
      </c>
      <c r="AY21" s="7">
        <f t="shared" si="17"/>
        <v>2.5715500000000002</v>
      </c>
      <c r="AZ21" s="7">
        <f t="shared" si="18"/>
        <v>2.87337</v>
      </c>
      <c r="BA21" s="7">
        <f t="shared" si="19"/>
        <v>2.87337</v>
      </c>
      <c r="BB21" s="7">
        <f t="shared" si="20"/>
        <v>3.2609599999999999</v>
      </c>
      <c r="BC21" s="7">
        <f t="shared" si="21"/>
        <v>3.6925300000000001</v>
      </c>
      <c r="BD21" s="7">
        <f t="shared" si="22"/>
        <v>3.77318</v>
      </c>
      <c r="BE21" s="7">
        <f t="shared" si="23"/>
        <v>4.0297900000000002</v>
      </c>
      <c r="BF21" s="7">
        <f t="shared" si="24"/>
        <v>4.2062400000000002</v>
      </c>
      <c r="BG21" s="7">
        <f t="shared" si="25"/>
        <v>4.2925699999999996</v>
      </c>
      <c r="BH21" s="7">
        <f t="shared" si="26"/>
        <v>4.2688299999999995</v>
      </c>
      <c r="BI21" s="7">
        <f t="shared" si="27"/>
        <v>4.25596</v>
      </c>
      <c r="BJ21" s="7">
        <f t="shared" si="28"/>
        <v>4.2667200000000003</v>
      </c>
      <c r="BK21" s="7">
        <f t="shared" si="29"/>
        <v>4.1587899999999998</v>
      </c>
      <c r="BL21" s="7">
        <f t="shared" si="30"/>
        <v>4.1806299999999998</v>
      </c>
      <c r="BM21" s="7">
        <f t="shared" si="31"/>
        <v>4.1916100000000007</v>
      </c>
      <c r="BN21" s="7">
        <f t="shared" si="32"/>
        <v>4.0964100000000006</v>
      </c>
      <c r="BP21" s="7">
        <f t="shared" si="33"/>
        <v>3.1553500000000003</v>
      </c>
      <c r="BQ21" s="7">
        <f t="shared" si="34"/>
        <v>3.1553500000000003</v>
      </c>
      <c r="BR21" s="7">
        <f t="shared" si="35"/>
        <v>3.1553500000000003</v>
      </c>
      <c r="BS21" s="7">
        <f t="shared" si="36"/>
        <v>3.1553500000000003</v>
      </c>
      <c r="BT21" s="7">
        <f t="shared" si="37"/>
        <v>3.1553500000000003</v>
      </c>
      <c r="BU21" s="7">
        <f t="shared" si="38"/>
        <v>3.1553500000000003</v>
      </c>
      <c r="BV21" s="7">
        <f t="shared" si="39"/>
        <v>3.3531599999999999</v>
      </c>
      <c r="BW21" s="7">
        <f t="shared" si="40"/>
        <v>3.3531599999999999</v>
      </c>
      <c r="BX21" s="7">
        <f t="shared" si="41"/>
        <v>2.6463900000000002</v>
      </c>
      <c r="BY21" s="7">
        <f t="shared" si="42"/>
        <v>2.7375600000000002</v>
      </c>
      <c r="BZ21" s="7">
        <f t="shared" si="43"/>
        <v>2.69448</v>
      </c>
      <c r="CA21" s="7">
        <f t="shared" si="44"/>
        <v>2.5715500000000002</v>
      </c>
      <c r="CB21" s="7">
        <f t="shared" si="45"/>
        <v>2.87337</v>
      </c>
      <c r="CC21" s="7">
        <f t="shared" si="46"/>
        <v>2.87337</v>
      </c>
      <c r="CD21" s="7">
        <f t="shared" si="47"/>
        <v>3.2609599999999999</v>
      </c>
      <c r="CE21" s="7">
        <f t="shared" si="48"/>
        <v>3.6925300000000001</v>
      </c>
      <c r="CF21" s="7">
        <f t="shared" si="49"/>
        <v>3.77318</v>
      </c>
      <c r="CG21" s="7">
        <f t="shared" si="50"/>
        <v>4.0297900000000002</v>
      </c>
      <c r="CH21" s="7">
        <f t="shared" si="51"/>
        <v>4.2062400000000002</v>
      </c>
      <c r="CI21" s="7">
        <f t="shared" si="52"/>
        <v>4.2925699999999996</v>
      </c>
      <c r="CJ21" s="7">
        <f t="shared" si="53"/>
        <v>4.2688299999999995</v>
      </c>
      <c r="CK21" s="7">
        <f t="shared" si="54"/>
        <v>4.25596</v>
      </c>
      <c r="CL21" s="7">
        <f t="shared" si="55"/>
        <v>4.2667200000000003</v>
      </c>
      <c r="CM21" s="7">
        <f t="shared" si="56"/>
        <v>4.1587899999999998</v>
      </c>
      <c r="CN21" s="7">
        <f t="shared" si="57"/>
        <v>4.1806299999999998</v>
      </c>
      <c r="CO21" s="7">
        <f t="shared" si="58"/>
        <v>4.1916100000000007</v>
      </c>
      <c r="CP21" s="7">
        <f>IF(ISNUMBER(BN21),BN21,IF(ISNUMBER(AK21),AK21,IF(ISNUMBER(AE21),AE21,IF(ISNUMBER(#REF!),#REF!,IF(ISNUMBER(AD21),AD21,"")))))</f>
        <v>4.0964100000000006</v>
      </c>
      <c r="CR21" s="7">
        <f t="shared" si="59"/>
        <v>3.1553500000000003</v>
      </c>
      <c r="CS21" s="7">
        <f t="shared" si="60"/>
        <v>3.1553500000000003</v>
      </c>
      <c r="CT21" s="7">
        <f t="shared" si="61"/>
        <v>3.1553500000000003</v>
      </c>
      <c r="CU21" s="7">
        <f t="shared" si="62"/>
        <v>3.1553500000000003</v>
      </c>
      <c r="CV21" s="7">
        <f t="shared" si="63"/>
        <v>3.3531599999999999</v>
      </c>
      <c r="CW21" s="7">
        <f t="shared" si="64"/>
        <v>3.3531599999999999</v>
      </c>
      <c r="CX21" s="7">
        <f t="shared" si="65"/>
        <v>2.6463900000000002</v>
      </c>
      <c r="CY21" s="7">
        <f t="shared" si="66"/>
        <v>2.7375600000000002</v>
      </c>
      <c r="CZ21" s="7">
        <f t="shared" si="67"/>
        <v>2.69448</v>
      </c>
      <c r="DA21" s="7">
        <f t="shared" si="68"/>
        <v>2.5715500000000002</v>
      </c>
      <c r="DB21" s="7">
        <f t="shared" si="69"/>
        <v>2.87337</v>
      </c>
      <c r="DC21" s="7">
        <f t="shared" si="70"/>
        <v>2.87337</v>
      </c>
      <c r="DD21" s="7">
        <f t="shared" si="71"/>
        <v>3.2609599999999999</v>
      </c>
      <c r="DE21" s="7">
        <f t="shared" si="72"/>
        <v>3.6925300000000001</v>
      </c>
      <c r="DF21" s="7">
        <f t="shared" si="73"/>
        <v>3.77318</v>
      </c>
      <c r="DG21" s="7">
        <f t="shared" si="74"/>
        <v>4.0297900000000002</v>
      </c>
      <c r="DH21" s="7">
        <f t="shared" si="75"/>
        <v>4.2062400000000002</v>
      </c>
      <c r="DI21" s="7">
        <f t="shared" si="76"/>
        <v>4.2925699999999996</v>
      </c>
      <c r="DJ21" s="7">
        <f t="shared" si="77"/>
        <v>4.2688299999999995</v>
      </c>
      <c r="DK21" s="7">
        <f t="shared" si="78"/>
        <v>4.25596</v>
      </c>
      <c r="DL21" s="7">
        <f t="shared" si="79"/>
        <v>4.2667200000000003</v>
      </c>
      <c r="DM21" s="7">
        <f t="shared" si="80"/>
        <v>4.1587899999999998</v>
      </c>
      <c r="DN21" s="7">
        <f>IF(ISNUMBER(CN21),CN21,IF(ISNUMBER(AK21),AK21,IF(ISNUMBER(AA21),AA21,IF(ISNUMBER(#REF!),#REF!,IF(ISNUMBER(Z21),Z21,"")))))</f>
        <v>4.1806299999999998</v>
      </c>
      <c r="DO21" s="7">
        <f>IF(ISNUMBER(CO21),CO21,IF(ISNUMBER(#REF!),#REF!,IF(ISNUMBER(AB21),AB21,IF(ISNUMBER(AL21),AL21,IF(ISNUMBER(AA21),AA21,"")))))</f>
        <v>4.1916100000000007</v>
      </c>
      <c r="DP21" s="7">
        <f t="shared" si="81"/>
        <v>4.0964100000000006</v>
      </c>
      <c r="DR21" s="7">
        <f t="shared" si="82"/>
        <v>3.1553500000000003</v>
      </c>
      <c r="DS21" s="7">
        <f t="shared" si="83"/>
        <v>3.1553500000000003</v>
      </c>
      <c r="DT21" s="7">
        <f t="shared" si="84"/>
        <v>3.3531599999999999</v>
      </c>
      <c r="DU21" s="7">
        <f t="shared" si="85"/>
        <v>3.3531599999999999</v>
      </c>
      <c r="DV21" s="7">
        <f t="shared" si="86"/>
        <v>2.6463900000000002</v>
      </c>
      <c r="DW21" s="7">
        <f t="shared" si="87"/>
        <v>2.7375600000000002</v>
      </c>
      <c r="DX21" s="7">
        <f t="shared" si="88"/>
        <v>2.69448</v>
      </c>
      <c r="DY21" s="7">
        <f t="shared" si="89"/>
        <v>2.5715500000000002</v>
      </c>
      <c r="DZ21" s="7">
        <f t="shared" si="90"/>
        <v>2.87337</v>
      </c>
      <c r="EA21" s="7">
        <f t="shared" si="91"/>
        <v>2.87337</v>
      </c>
      <c r="EB21" s="7">
        <f t="shared" si="92"/>
        <v>3.2609599999999999</v>
      </c>
      <c r="EC21" s="7">
        <f t="shared" si="93"/>
        <v>3.6925300000000001</v>
      </c>
      <c r="ED21" s="7">
        <f t="shared" si="94"/>
        <v>3.77318</v>
      </c>
      <c r="EE21" s="7">
        <f t="shared" si="95"/>
        <v>4.0297900000000002</v>
      </c>
      <c r="EF21" s="7">
        <f t="shared" si="96"/>
        <v>4.2062400000000002</v>
      </c>
      <c r="EG21" s="7">
        <f t="shared" si="97"/>
        <v>4.2925699999999996</v>
      </c>
      <c r="EH21" s="7">
        <f t="shared" si="98"/>
        <v>4.2688299999999995</v>
      </c>
      <c r="EI21" s="7">
        <f t="shared" si="99"/>
        <v>4.25596</v>
      </c>
      <c r="EJ21" s="7">
        <f t="shared" si="100"/>
        <v>4.2667200000000003</v>
      </c>
      <c r="EK21" s="7">
        <f t="shared" si="101"/>
        <v>4.1587899999999998</v>
      </c>
      <c r="EL21" s="7">
        <f>IF(ISNUMBER(DN21),DN21,IF(ISNUMBER(AK21),AK21,IF(ISNUMBER(AA21),AA21,IF(ISNUMBER(#REF!),#REF!,IF(ISNUMBER(Z21),Z21,"")))))</f>
        <v>4.1806299999999998</v>
      </c>
      <c r="EM21" s="7">
        <f>IF(ISNUMBER(DO21),DO21,IF(ISNUMBER(#REF!),#REF!,IF(ISNUMBER(AB21),AB21,IF(ISNUMBER(AL21),AL21,IF(ISNUMBER(AA21),AA21,"")))))</f>
        <v>4.1916100000000007</v>
      </c>
      <c r="EN21" s="7">
        <f t="shared" si="102"/>
        <v>4.0964100000000006</v>
      </c>
    </row>
    <row r="22" spans="1:144" x14ac:dyDescent="0.2">
      <c r="A22" s="19" t="s">
        <v>31</v>
      </c>
      <c r="B22" s="7" t="s">
        <v>31</v>
      </c>
      <c r="C22" s="7" t="e">
        <v>#N/A</v>
      </c>
      <c r="D22" s="7">
        <v>2.6575899999999999</v>
      </c>
      <c r="E22" s="7">
        <v>2.8933300000000002</v>
      </c>
      <c r="F22" s="7">
        <v>2.92923</v>
      </c>
      <c r="G22" s="7">
        <v>2.0729500000000001</v>
      </c>
      <c r="H22" s="7">
        <v>2.0171200000000002</v>
      </c>
      <c r="I22" s="7">
        <v>2.1199000000000003</v>
      </c>
      <c r="J22" s="7">
        <v>2.0400999999999998</v>
      </c>
      <c r="K22" s="7" t="e">
        <v>#N/A</v>
      </c>
      <c r="L22" s="7" t="e">
        <v>#N/A</v>
      </c>
      <c r="M22" s="7" t="e">
        <v>#N/A</v>
      </c>
      <c r="N22" s="7" t="e">
        <v>#N/A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 t="e">
        <v>#N/A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>
        <v>1.54156</v>
      </c>
      <c r="AB22" s="7" t="e">
        <v>#N/A</v>
      </c>
      <c r="AC22" s="7" t="e">
        <v>#N/A</v>
      </c>
      <c r="AD22" s="7" t="e">
        <v>#N/A</v>
      </c>
      <c r="AE22" s="7" t="e">
        <v>#N/A</v>
      </c>
      <c r="AF22" s="7" t="e">
        <v>#N/A</v>
      </c>
      <c r="AG22" s="7">
        <v>3.5565700000000002</v>
      </c>
      <c r="AH22" s="7" t="e">
        <v>#N/A</v>
      </c>
      <c r="AI22" s="7" t="e">
        <v>#N/A</v>
      </c>
      <c r="AJ22" s="7" t="e">
        <v>#N/A</v>
      </c>
      <c r="AL22" s="7">
        <f t="shared" si="4"/>
        <v>2.92923</v>
      </c>
      <c r="AM22" s="7">
        <f t="shared" si="5"/>
        <v>2.0729500000000001</v>
      </c>
      <c r="AN22" s="7">
        <f t="shared" si="6"/>
        <v>2.0171200000000002</v>
      </c>
      <c r="AO22" s="7">
        <f t="shared" si="7"/>
        <v>2.1199000000000003</v>
      </c>
      <c r="AP22" s="7">
        <f t="shared" si="8"/>
        <v>2.0400999999999998</v>
      </c>
      <c r="AQ22" s="7">
        <f t="shared" si="9"/>
        <v>2.0400999999999998</v>
      </c>
      <c r="AR22" s="7">
        <f t="shared" si="10"/>
        <v>2.0400999999999998</v>
      </c>
      <c r="AS22" s="7" t="str">
        <f t="shared" si="11"/>
        <v/>
      </c>
      <c r="AT22" s="7" t="str">
        <f t="shared" si="12"/>
        <v/>
      </c>
      <c r="AU22" s="7" t="str">
        <f t="shared" si="13"/>
        <v/>
      </c>
      <c r="AV22" s="7" t="str">
        <f t="shared" si="14"/>
        <v/>
      </c>
      <c r="AW22" s="7" t="str">
        <f t="shared" si="15"/>
        <v/>
      </c>
      <c r="AX22" s="7" t="str">
        <f t="shared" si="16"/>
        <v/>
      </c>
      <c r="AY22" s="7" t="str">
        <f t="shared" si="17"/>
        <v/>
      </c>
      <c r="AZ22" s="7" t="str">
        <f t="shared" si="18"/>
        <v/>
      </c>
      <c r="BA22" s="7" t="str">
        <f t="shared" si="19"/>
        <v/>
      </c>
      <c r="BB22" s="7" t="str">
        <f t="shared" si="20"/>
        <v/>
      </c>
      <c r="BC22" s="7" t="str">
        <f t="shared" si="21"/>
        <v/>
      </c>
      <c r="BD22" s="7" t="str">
        <f t="shared" si="22"/>
        <v/>
      </c>
      <c r="BE22" s="7">
        <f t="shared" si="23"/>
        <v>1.54156</v>
      </c>
      <c r="BF22" s="7">
        <f t="shared" si="24"/>
        <v>1.54156</v>
      </c>
      <c r="BG22" s="7">
        <f t="shared" si="25"/>
        <v>1.54156</v>
      </c>
      <c r="BH22" s="7">
        <f t="shared" si="26"/>
        <v>1.54156</v>
      </c>
      <c r="BI22" s="7">
        <f t="shared" si="27"/>
        <v>1.54156</v>
      </c>
      <c r="BJ22" s="7" t="str">
        <f t="shared" si="28"/>
        <v/>
      </c>
      <c r="BK22" s="7">
        <f t="shared" si="29"/>
        <v>3.5565700000000002</v>
      </c>
      <c r="BL22" s="7">
        <f t="shared" si="30"/>
        <v>3.5565700000000002</v>
      </c>
      <c r="BM22" s="7">
        <f t="shared" si="31"/>
        <v>3.5565700000000002</v>
      </c>
      <c r="BN22" s="7">
        <f t="shared" si="32"/>
        <v>3.5565700000000002</v>
      </c>
      <c r="BP22" s="7">
        <f t="shared" si="33"/>
        <v>2.0171200000000002</v>
      </c>
      <c r="BQ22" s="7">
        <f t="shared" si="34"/>
        <v>2.1199000000000003</v>
      </c>
      <c r="BR22" s="7">
        <f t="shared" si="35"/>
        <v>2.0400999999999998</v>
      </c>
      <c r="BS22" s="7">
        <f t="shared" si="36"/>
        <v>2.0400999999999998</v>
      </c>
      <c r="BT22" s="7">
        <f t="shared" si="37"/>
        <v>2.0400999999999998</v>
      </c>
      <c r="BU22" s="7">
        <f t="shared" si="38"/>
        <v>2.0400999999999998</v>
      </c>
      <c r="BV22" s="7">
        <f t="shared" si="39"/>
        <v>2.0400999999999998</v>
      </c>
      <c r="BW22" s="7" t="str">
        <f t="shared" si="40"/>
        <v/>
      </c>
      <c r="BX22" s="7" t="str">
        <f t="shared" si="41"/>
        <v/>
      </c>
      <c r="BY22" s="7" t="str">
        <f t="shared" si="42"/>
        <v/>
      </c>
      <c r="BZ22" s="7" t="str">
        <f t="shared" si="43"/>
        <v/>
      </c>
      <c r="CA22" s="7" t="str">
        <f t="shared" si="44"/>
        <v/>
      </c>
      <c r="CB22" s="7" t="str">
        <f t="shared" si="45"/>
        <v/>
      </c>
      <c r="CC22" s="7" t="str">
        <f t="shared" si="46"/>
        <v/>
      </c>
      <c r="CD22" s="7" t="str">
        <f t="shared" si="47"/>
        <v/>
      </c>
      <c r="CE22" s="7">
        <f t="shared" si="48"/>
        <v>1.54156</v>
      </c>
      <c r="CF22" s="7">
        <f t="shared" si="49"/>
        <v>1.54156</v>
      </c>
      <c r="CG22" s="7">
        <f t="shared" si="50"/>
        <v>1.54156</v>
      </c>
      <c r="CH22" s="7">
        <f t="shared" si="51"/>
        <v>1.54156</v>
      </c>
      <c r="CI22" s="7">
        <f t="shared" si="52"/>
        <v>1.54156</v>
      </c>
      <c r="CJ22" s="7">
        <f t="shared" si="53"/>
        <v>1.54156</v>
      </c>
      <c r="CK22" s="7">
        <f t="shared" si="54"/>
        <v>1.54156</v>
      </c>
      <c r="CL22" s="7">
        <f t="shared" si="55"/>
        <v>3.5565700000000002</v>
      </c>
      <c r="CM22" s="7">
        <f t="shared" si="56"/>
        <v>3.5565700000000002</v>
      </c>
      <c r="CN22" s="7">
        <f t="shared" si="57"/>
        <v>3.5565700000000002</v>
      </c>
      <c r="CO22" s="7">
        <f t="shared" si="58"/>
        <v>3.5565700000000002</v>
      </c>
      <c r="CP22" s="7">
        <f>IF(ISNUMBER(BN22),BN22,IF(ISNUMBER(AK22),AK22,IF(ISNUMBER(AE22),AE22,IF(ISNUMBER(#REF!),#REF!,IF(ISNUMBER(AD22),AD22,"")))))</f>
        <v>3.5565700000000002</v>
      </c>
      <c r="CR22" s="7">
        <f t="shared" si="59"/>
        <v>2.0400999999999998</v>
      </c>
      <c r="CS22" s="7">
        <f t="shared" si="60"/>
        <v>2.0400999999999998</v>
      </c>
      <c r="CT22" s="7">
        <f t="shared" si="61"/>
        <v>2.0400999999999998</v>
      </c>
      <c r="CU22" s="7">
        <f t="shared" si="62"/>
        <v>2.0400999999999998</v>
      </c>
      <c r="CV22" s="7">
        <f t="shared" si="63"/>
        <v>2.0400999999999998</v>
      </c>
      <c r="CW22" s="7">
        <f t="shared" si="64"/>
        <v>2.0400999999999998</v>
      </c>
      <c r="CX22" s="7">
        <f t="shared" si="65"/>
        <v>2.0400999999999998</v>
      </c>
      <c r="CY22" s="7" t="str">
        <f t="shared" si="66"/>
        <v/>
      </c>
      <c r="CZ22" s="7" t="str">
        <f t="shared" si="67"/>
        <v/>
      </c>
      <c r="DA22" s="7" t="str">
        <f t="shared" si="68"/>
        <v/>
      </c>
      <c r="DB22" s="7" t="str">
        <f t="shared" si="69"/>
        <v/>
      </c>
      <c r="DC22" s="7">
        <f t="shared" si="70"/>
        <v>1.54156</v>
      </c>
      <c r="DD22" s="7">
        <f t="shared" si="71"/>
        <v>1.54156</v>
      </c>
      <c r="DE22" s="7">
        <f t="shared" si="72"/>
        <v>1.54156</v>
      </c>
      <c r="DF22" s="7">
        <f t="shared" si="73"/>
        <v>1.54156</v>
      </c>
      <c r="DG22" s="7">
        <f t="shared" si="74"/>
        <v>1.54156</v>
      </c>
      <c r="DH22" s="7">
        <f t="shared" si="75"/>
        <v>1.54156</v>
      </c>
      <c r="DI22" s="7">
        <f t="shared" si="76"/>
        <v>1.54156</v>
      </c>
      <c r="DJ22" s="7">
        <f t="shared" si="77"/>
        <v>1.54156</v>
      </c>
      <c r="DK22" s="7">
        <f t="shared" si="78"/>
        <v>1.54156</v>
      </c>
      <c r="DL22" s="7">
        <f t="shared" si="79"/>
        <v>3.5565700000000002</v>
      </c>
      <c r="DM22" s="7">
        <f t="shared" si="80"/>
        <v>3.5565700000000002</v>
      </c>
      <c r="DN22" s="7">
        <f>IF(ISNUMBER(CN22),CN22,IF(ISNUMBER(AK22),AK22,IF(ISNUMBER(AA22),AA22,IF(ISNUMBER(#REF!),#REF!,IF(ISNUMBER(Z22),Z22,"")))))</f>
        <v>3.5565700000000002</v>
      </c>
      <c r="DO22" s="7">
        <f>IF(ISNUMBER(CO22),CO22,IF(ISNUMBER(#REF!),#REF!,IF(ISNUMBER(AB22),AB22,IF(ISNUMBER(AL22),AL22,IF(ISNUMBER(AA22),AA22,"")))))</f>
        <v>3.5565700000000002</v>
      </c>
      <c r="DP22" s="7">
        <f t="shared" si="81"/>
        <v>3.5565700000000002</v>
      </c>
      <c r="DR22" s="7">
        <f t="shared" si="82"/>
        <v>2.0400999999999998</v>
      </c>
      <c r="DS22" s="7">
        <f t="shared" si="83"/>
        <v>2.0400999999999998</v>
      </c>
      <c r="DT22" s="7">
        <f t="shared" si="84"/>
        <v>2.0400999999999998</v>
      </c>
      <c r="DU22" s="7">
        <f t="shared" si="85"/>
        <v>2.0400999999999998</v>
      </c>
      <c r="DV22" s="7">
        <f t="shared" si="86"/>
        <v>2.0400999999999998</v>
      </c>
      <c r="DW22" s="7" t="str">
        <f t="shared" si="87"/>
        <v/>
      </c>
      <c r="DX22" s="7" t="str">
        <f t="shared" si="88"/>
        <v/>
      </c>
      <c r="DY22" s="7" t="str">
        <f t="shared" si="89"/>
        <v/>
      </c>
      <c r="DZ22" s="7" t="str">
        <f t="shared" si="90"/>
        <v/>
      </c>
      <c r="EA22" s="7">
        <f t="shared" si="91"/>
        <v>1.54156</v>
      </c>
      <c r="EB22" s="7">
        <f t="shared" si="92"/>
        <v>1.54156</v>
      </c>
      <c r="EC22" s="7">
        <f t="shared" si="93"/>
        <v>1.54156</v>
      </c>
      <c r="ED22" s="7">
        <f t="shared" si="94"/>
        <v>1.54156</v>
      </c>
      <c r="EE22" s="7">
        <f t="shared" si="95"/>
        <v>1.54156</v>
      </c>
      <c r="EF22" s="7">
        <f t="shared" si="96"/>
        <v>1.54156</v>
      </c>
      <c r="EG22" s="7">
        <f t="shared" si="97"/>
        <v>1.54156</v>
      </c>
      <c r="EH22" s="7">
        <f t="shared" si="98"/>
        <v>1.54156</v>
      </c>
      <c r="EI22" s="7">
        <f t="shared" si="99"/>
        <v>1.54156</v>
      </c>
      <c r="EJ22" s="7">
        <f t="shared" si="100"/>
        <v>3.5565700000000002</v>
      </c>
      <c r="EK22" s="7">
        <f t="shared" si="101"/>
        <v>3.5565700000000002</v>
      </c>
      <c r="EL22" s="7">
        <f>IF(ISNUMBER(DN22),DN22,IF(ISNUMBER(AK22),AK22,IF(ISNUMBER(AA22),AA22,IF(ISNUMBER(#REF!),#REF!,IF(ISNUMBER(Z22),Z22,"")))))</f>
        <v>3.5565700000000002</v>
      </c>
      <c r="EM22" s="7">
        <f>IF(ISNUMBER(DO22),DO22,IF(ISNUMBER(#REF!),#REF!,IF(ISNUMBER(AB22),AB22,IF(ISNUMBER(AL22),AL22,IF(ISNUMBER(AA22),AA22,"")))))</f>
        <v>3.5565700000000002</v>
      </c>
      <c r="EN22" s="7">
        <f t="shared" si="102"/>
        <v>3.5565700000000002</v>
      </c>
    </row>
    <row r="23" spans="1:144" x14ac:dyDescent="0.2">
      <c r="A23" s="19" t="s">
        <v>32</v>
      </c>
      <c r="B23" s="7" t="s">
        <v>32</v>
      </c>
      <c r="C23" s="7" t="e">
        <v>#N/A</v>
      </c>
      <c r="D23" s="7" t="e">
        <v>#N/A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 t="e">
        <v>#N/A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 t="e">
        <v>#N/A</v>
      </c>
      <c r="O23" s="7">
        <v>1.8308800000000001</v>
      </c>
      <c r="P23" s="7" t="e">
        <v>#N/A</v>
      </c>
      <c r="Q23" s="7" t="e">
        <v>#N/A</v>
      </c>
      <c r="R23" s="7">
        <v>2.2853699999999999</v>
      </c>
      <c r="S23" s="7">
        <v>2.2665999999999999</v>
      </c>
      <c r="T23" s="7">
        <v>2.54766</v>
      </c>
      <c r="U23" s="7">
        <v>1.3774299999999999</v>
      </c>
      <c r="V23" s="7">
        <v>2.7214900000000002</v>
      </c>
      <c r="W23" s="7">
        <v>2.5140099999999999</v>
      </c>
      <c r="X23" s="7">
        <v>2.3716699999999999</v>
      </c>
      <c r="Y23" s="7">
        <v>2.5937700000000001</v>
      </c>
      <c r="Z23" s="7">
        <v>2.5325600000000001</v>
      </c>
      <c r="AA23" s="7">
        <v>2.42896</v>
      </c>
      <c r="AB23" s="7">
        <v>2.1366100000000001</v>
      </c>
      <c r="AC23" s="7">
        <v>2.0195499999999997</v>
      </c>
      <c r="AD23" s="7">
        <v>2.3878200000000001</v>
      </c>
      <c r="AE23" s="7" t="e">
        <v>#N/A</v>
      </c>
      <c r="AF23" s="7" t="e">
        <v>#N/A</v>
      </c>
      <c r="AG23" s="7" t="e">
        <v>#N/A</v>
      </c>
      <c r="AH23" s="7">
        <v>2.3390200000000001</v>
      </c>
      <c r="AI23" s="7" t="e">
        <v>#N/A</v>
      </c>
      <c r="AJ23" s="7" t="e">
        <v>#N/A</v>
      </c>
      <c r="AL23" s="7" t="str">
        <f t="shared" si="4"/>
        <v/>
      </c>
      <c r="AM23" s="7" t="str">
        <f t="shared" si="5"/>
        <v/>
      </c>
      <c r="AN23" s="7" t="str">
        <f t="shared" si="6"/>
        <v/>
      </c>
      <c r="AO23" s="7" t="str">
        <f t="shared" si="7"/>
        <v/>
      </c>
      <c r="AP23" s="7" t="str">
        <f t="shared" si="8"/>
        <v/>
      </c>
      <c r="AQ23" s="7" t="str">
        <f t="shared" si="9"/>
        <v/>
      </c>
      <c r="AR23" s="7" t="str">
        <f t="shared" si="10"/>
        <v/>
      </c>
      <c r="AS23" s="7">
        <f t="shared" si="11"/>
        <v>1.8308800000000001</v>
      </c>
      <c r="AT23" s="7">
        <f t="shared" si="12"/>
        <v>1.8308800000000001</v>
      </c>
      <c r="AU23" s="7">
        <f t="shared" si="13"/>
        <v>1.8308800000000001</v>
      </c>
      <c r="AV23" s="7">
        <f t="shared" si="14"/>
        <v>1.8308800000000001</v>
      </c>
      <c r="AW23" s="7">
        <f t="shared" si="15"/>
        <v>2.2853699999999999</v>
      </c>
      <c r="AX23" s="7">
        <f t="shared" si="16"/>
        <v>2.2853699999999999</v>
      </c>
      <c r="AY23" s="7">
        <f t="shared" si="17"/>
        <v>2.2665999999999999</v>
      </c>
      <c r="AZ23" s="7">
        <f t="shared" si="18"/>
        <v>2.54766</v>
      </c>
      <c r="BA23" s="7">
        <f t="shared" si="19"/>
        <v>1.3774299999999999</v>
      </c>
      <c r="BB23" s="7">
        <f t="shared" si="20"/>
        <v>2.7214900000000002</v>
      </c>
      <c r="BC23" s="7">
        <f t="shared" si="21"/>
        <v>2.5140099999999999</v>
      </c>
      <c r="BD23" s="7">
        <f t="shared" si="22"/>
        <v>2.3716699999999999</v>
      </c>
      <c r="BE23" s="7">
        <f t="shared" si="23"/>
        <v>2.5937700000000001</v>
      </c>
      <c r="BF23" s="7">
        <f t="shared" si="24"/>
        <v>2.5325600000000001</v>
      </c>
      <c r="BG23" s="7">
        <f t="shared" si="25"/>
        <v>2.42896</v>
      </c>
      <c r="BH23" s="7">
        <f t="shared" si="26"/>
        <v>2.1366100000000001</v>
      </c>
      <c r="BI23" s="7">
        <f t="shared" si="27"/>
        <v>2.0195499999999997</v>
      </c>
      <c r="BJ23" s="7">
        <f t="shared" si="28"/>
        <v>2.3878200000000001</v>
      </c>
      <c r="BK23" s="7">
        <f t="shared" si="29"/>
        <v>2.3878200000000001</v>
      </c>
      <c r="BL23" s="7">
        <f t="shared" si="30"/>
        <v>2.3390200000000001</v>
      </c>
      <c r="BM23" s="7">
        <f t="shared" si="31"/>
        <v>2.3390200000000001</v>
      </c>
      <c r="BN23" s="7">
        <f t="shared" si="32"/>
        <v>2.3390200000000001</v>
      </c>
      <c r="BP23" s="7" t="str">
        <f t="shared" si="33"/>
        <v/>
      </c>
      <c r="BQ23" s="7" t="str">
        <f t="shared" si="34"/>
        <v/>
      </c>
      <c r="BR23" s="7" t="str">
        <f t="shared" si="35"/>
        <v/>
      </c>
      <c r="BS23" s="7">
        <f t="shared" si="36"/>
        <v>1.8308800000000001</v>
      </c>
      <c r="BT23" s="7">
        <f t="shared" si="37"/>
        <v>1.8308800000000001</v>
      </c>
      <c r="BU23" s="7">
        <f t="shared" si="38"/>
        <v>1.8308800000000001</v>
      </c>
      <c r="BV23" s="7">
        <f t="shared" si="39"/>
        <v>1.8308800000000001</v>
      </c>
      <c r="BW23" s="7">
        <f t="shared" si="40"/>
        <v>1.8308800000000001</v>
      </c>
      <c r="BX23" s="7">
        <f t="shared" si="41"/>
        <v>1.8308800000000001</v>
      </c>
      <c r="BY23" s="7">
        <f t="shared" si="42"/>
        <v>2.2853699999999999</v>
      </c>
      <c r="BZ23" s="7">
        <f t="shared" si="43"/>
        <v>2.2853699999999999</v>
      </c>
      <c r="CA23" s="7">
        <f t="shared" si="44"/>
        <v>2.2665999999999999</v>
      </c>
      <c r="CB23" s="7">
        <f t="shared" si="45"/>
        <v>2.54766</v>
      </c>
      <c r="CC23" s="7">
        <f t="shared" si="46"/>
        <v>1.3774299999999999</v>
      </c>
      <c r="CD23" s="7">
        <f t="shared" si="47"/>
        <v>2.7214900000000002</v>
      </c>
      <c r="CE23" s="7">
        <f t="shared" si="48"/>
        <v>2.5140099999999999</v>
      </c>
      <c r="CF23" s="7">
        <f t="shared" si="49"/>
        <v>2.3716699999999999</v>
      </c>
      <c r="CG23" s="7">
        <f t="shared" si="50"/>
        <v>2.5937700000000001</v>
      </c>
      <c r="CH23" s="7">
        <f t="shared" si="51"/>
        <v>2.5325600000000001</v>
      </c>
      <c r="CI23" s="7">
        <f t="shared" si="52"/>
        <v>2.42896</v>
      </c>
      <c r="CJ23" s="7">
        <f t="shared" si="53"/>
        <v>2.1366100000000001</v>
      </c>
      <c r="CK23" s="7">
        <f t="shared" si="54"/>
        <v>2.0195499999999997</v>
      </c>
      <c r="CL23" s="7">
        <f t="shared" si="55"/>
        <v>2.3878200000000001</v>
      </c>
      <c r="CM23" s="7">
        <f t="shared" si="56"/>
        <v>2.3878200000000001</v>
      </c>
      <c r="CN23" s="7">
        <f t="shared" si="57"/>
        <v>2.3390200000000001</v>
      </c>
      <c r="CO23" s="7">
        <f t="shared" si="58"/>
        <v>2.3390200000000001</v>
      </c>
      <c r="CP23" s="7">
        <f>IF(ISNUMBER(BN23),BN23,IF(ISNUMBER(AK23),AK23,IF(ISNUMBER(AE23),AE23,IF(ISNUMBER(#REF!),#REF!,IF(ISNUMBER(AD23),AD23,"")))))</f>
        <v>2.3390200000000001</v>
      </c>
      <c r="CR23" s="7">
        <f t="shared" si="59"/>
        <v>1.8308800000000001</v>
      </c>
      <c r="CS23" s="7">
        <f t="shared" si="60"/>
        <v>1.8308800000000001</v>
      </c>
      <c r="CT23" s="7">
        <f t="shared" si="61"/>
        <v>1.8308800000000001</v>
      </c>
      <c r="CU23" s="7">
        <f t="shared" si="62"/>
        <v>1.8308800000000001</v>
      </c>
      <c r="CV23" s="7">
        <f t="shared" si="63"/>
        <v>1.8308800000000001</v>
      </c>
      <c r="CW23" s="7">
        <f t="shared" si="64"/>
        <v>1.8308800000000001</v>
      </c>
      <c r="CX23" s="7">
        <f t="shared" si="65"/>
        <v>1.8308800000000001</v>
      </c>
      <c r="CY23" s="7">
        <f t="shared" si="66"/>
        <v>2.2853699999999999</v>
      </c>
      <c r="CZ23" s="7">
        <f t="shared" si="67"/>
        <v>2.2853699999999999</v>
      </c>
      <c r="DA23" s="7">
        <f t="shared" si="68"/>
        <v>2.2665999999999999</v>
      </c>
      <c r="DB23" s="7">
        <f t="shared" si="69"/>
        <v>2.54766</v>
      </c>
      <c r="DC23" s="7">
        <f t="shared" si="70"/>
        <v>1.3774299999999999</v>
      </c>
      <c r="DD23" s="7">
        <f t="shared" si="71"/>
        <v>2.7214900000000002</v>
      </c>
      <c r="DE23" s="7">
        <f t="shared" si="72"/>
        <v>2.5140099999999999</v>
      </c>
      <c r="DF23" s="7">
        <f t="shared" si="73"/>
        <v>2.3716699999999999</v>
      </c>
      <c r="DG23" s="7">
        <f t="shared" si="74"/>
        <v>2.5937700000000001</v>
      </c>
      <c r="DH23" s="7">
        <f t="shared" si="75"/>
        <v>2.5325600000000001</v>
      </c>
      <c r="DI23" s="7">
        <f t="shared" si="76"/>
        <v>2.42896</v>
      </c>
      <c r="DJ23" s="7">
        <f t="shared" si="77"/>
        <v>2.1366100000000001</v>
      </c>
      <c r="DK23" s="7">
        <f t="shared" si="78"/>
        <v>2.0195499999999997</v>
      </c>
      <c r="DL23" s="7">
        <f t="shared" si="79"/>
        <v>2.3878200000000001</v>
      </c>
      <c r="DM23" s="7">
        <f t="shared" si="80"/>
        <v>2.3878200000000001</v>
      </c>
      <c r="DN23" s="7">
        <f>IF(ISNUMBER(CN23),CN23,IF(ISNUMBER(AK23),AK23,IF(ISNUMBER(AA23),AA23,IF(ISNUMBER(#REF!),#REF!,IF(ISNUMBER(Z23),Z23,"")))))</f>
        <v>2.3390200000000001</v>
      </c>
      <c r="DO23" s="7">
        <f>IF(ISNUMBER(CO23),CO23,IF(ISNUMBER(#REF!),#REF!,IF(ISNUMBER(AB23),AB23,IF(ISNUMBER(AL23),AL23,IF(ISNUMBER(AA23),AA23,"")))))</f>
        <v>2.3390200000000001</v>
      </c>
      <c r="DP23" s="7">
        <f t="shared" si="81"/>
        <v>2.3390200000000001</v>
      </c>
      <c r="DR23" s="7">
        <f t="shared" si="82"/>
        <v>1.8308800000000001</v>
      </c>
      <c r="DS23" s="7">
        <f t="shared" si="83"/>
        <v>1.8308800000000001</v>
      </c>
      <c r="DT23" s="7">
        <f t="shared" si="84"/>
        <v>1.8308800000000001</v>
      </c>
      <c r="DU23" s="7">
        <f t="shared" si="85"/>
        <v>1.8308800000000001</v>
      </c>
      <c r="DV23" s="7">
        <f t="shared" si="86"/>
        <v>1.8308800000000001</v>
      </c>
      <c r="DW23" s="7">
        <f t="shared" si="87"/>
        <v>2.2853699999999999</v>
      </c>
      <c r="DX23" s="7">
        <f t="shared" si="88"/>
        <v>2.2853699999999999</v>
      </c>
      <c r="DY23" s="7">
        <f t="shared" si="89"/>
        <v>2.2665999999999999</v>
      </c>
      <c r="DZ23" s="7">
        <f t="shared" si="90"/>
        <v>2.54766</v>
      </c>
      <c r="EA23" s="7">
        <f t="shared" si="91"/>
        <v>1.3774299999999999</v>
      </c>
      <c r="EB23" s="7">
        <f t="shared" si="92"/>
        <v>2.7214900000000002</v>
      </c>
      <c r="EC23" s="7">
        <f t="shared" si="93"/>
        <v>2.5140099999999999</v>
      </c>
      <c r="ED23" s="7">
        <f t="shared" si="94"/>
        <v>2.3716699999999999</v>
      </c>
      <c r="EE23" s="7">
        <f t="shared" si="95"/>
        <v>2.5937700000000001</v>
      </c>
      <c r="EF23" s="7">
        <f t="shared" si="96"/>
        <v>2.5325600000000001</v>
      </c>
      <c r="EG23" s="7">
        <f t="shared" si="97"/>
        <v>2.42896</v>
      </c>
      <c r="EH23" s="7">
        <f t="shared" si="98"/>
        <v>2.1366100000000001</v>
      </c>
      <c r="EI23" s="7">
        <f t="shared" si="99"/>
        <v>2.0195499999999997</v>
      </c>
      <c r="EJ23" s="7">
        <f t="shared" si="100"/>
        <v>2.3878200000000001</v>
      </c>
      <c r="EK23" s="7">
        <f t="shared" si="101"/>
        <v>2.3878200000000001</v>
      </c>
      <c r="EL23" s="7">
        <f>IF(ISNUMBER(DN23),DN23,IF(ISNUMBER(AK23),AK23,IF(ISNUMBER(AA23),AA23,IF(ISNUMBER(#REF!),#REF!,IF(ISNUMBER(Z23),Z23,"")))))</f>
        <v>2.3390200000000001</v>
      </c>
      <c r="EM23" s="7">
        <f>IF(ISNUMBER(DO23),DO23,IF(ISNUMBER(#REF!),#REF!,IF(ISNUMBER(AB23),AB23,IF(ISNUMBER(AL23),AL23,IF(ISNUMBER(AA23),AA23,"")))))</f>
        <v>2.3390200000000001</v>
      </c>
      <c r="EN23" s="7">
        <f t="shared" si="102"/>
        <v>2.3390200000000001</v>
      </c>
    </row>
    <row r="24" spans="1:144" x14ac:dyDescent="0.2">
      <c r="A24" s="19" t="s">
        <v>33</v>
      </c>
      <c r="B24" s="7" t="s">
        <v>33</v>
      </c>
      <c r="C24" s="7" t="e">
        <v>#N/A</v>
      </c>
      <c r="D24" s="7" t="e">
        <v>#N/A</v>
      </c>
      <c r="E24" s="7">
        <v>1.42608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  <c r="K24" s="7">
        <v>2.8947799999999999</v>
      </c>
      <c r="L24" s="7" t="e">
        <v>#N/A</v>
      </c>
      <c r="M24" s="7">
        <v>1.42109</v>
      </c>
      <c r="N24" s="7" t="e">
        <v>#N/A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 t="e">
        <v>#N/A</v>
      </c>
      <c r="U24" s="7" t="e">
        <v>#N/A</v>
      </c>
      <c r="V24" s="7">
        <v>3.21225</v>
      </c>
      <c r="W24" s="7">
        <v>3.1187499999999999</v>
      </c>
      <c r="X24" s="7">
        <v>3.3761799999999997</v>
      </c>
      <c r="Y24" s="7" t="e">
        <v>#N/A</v>
      </c>
      <c r="Z24" s="7" t="e">
        <v>#N/A</v>
      </c>
      <c r="AA24" s="7">
        <v>2.74376</v>
      </c>
      <c r="AB24" s="7">
        <v>3.2560700000000002</v>
      </c>
      <c r="AC24" s="7">
        <v>2.8440400000000001</v>
      </c>
      <c r="AD24" s="7">
        <v>3.0605199999999999</v>
      </c>
      <c r="AE24" s="7">
        <v>3.33623</v>
      </c>
      <c r="AF24" s="7">
        <v>2.9345600000000003</v>
      </c>
      <c r="AG24" s="7" t="e">
        <v>#N/A</v>
      </c>
      <c r="AH24" s="7" t="e">
        <v>#N/A</v>
      </c>
      <c r="AI24" s="7" t="e">
        <v>#N/A</v>
      </c>
      <c r="AJ24" s="7" t="e">
        <v>#N/A</v>
      </c>
      <c r="AL24" s="7">
        <f t="shared" si="4"/>
        <v>1.42608</v>
      </c>
      <c r="AM24" s="7">
        <f t="shared" si="5"/>
        <v>1.42608</v>
      </c>
      <c r="AN24" s="7" t="str">
        <f t="shared" si="6"/>
        <v/>
      </c>
      <c r="AO24" s="7">
        <f t="shared" si="7"/>
        <v>2.8947799999999999</v>
      </c>
      <c r="AP24" s="7">
        <f t="shared" si="8"/>
        <v>2.8947799999999999</v>
      </c>
      <c r="AQ24" s="7">
        <f t="shared" si="9"/>
        <v>2.8947799999999999</v>
      </c>
      <c r="AR24" s="7">
        <f t="shared" si="10"/>
        <v>1.42109</v>
      </c>
      <c r="AS24" s="7">
        <f t="shared" si="11"/>
        <v>1.42109</v>
      </c>
      <c r="AT24" s="7">
        <f t="shared" si="12"/>
        <v>1.42109</v>
      </c>
      <c r="AU24" s="7">
        <f t="shared" si="13"/>
        <v>1.42109</v>
      </c>
      <c r="AV24" s="7" t="str">
        <f t="shared" si="14"/>
        <v/>
      </c>
      <c r="AW24" s="7" t="str">
        <f t="shared" si="15"/>
        <v/>
      </c>
      <c r="AX24" s="7" t="str">
        <f t="shared" si="16"/>
        <v/>
      </c>
      <c r="AY24" s="7" t="str">
        <f t="shared" si="17"/>
        <v/>
      </c>
      <c r="AZ24" s="7">
        <f t="shared" si="18"/>
        <v>3.21225</v>
      </c>
      <c r="BA24" s="7">
        <f t="shared" si="19"/>
        <v>3.21225</v>
      </c>
      <c r="BB24" s="7">
        <f t="shared" si="20"/>
        <v>3.21225</v>
      </c>
      <c r="BC24" s="7">
        <f t="shared" si="21"/>
        <v>3.1187499999999999</v>
      </c>
      <c r="BD24" s="7">
        <f t="shared" si="22"/>
        <v>3.3761799999999997</v>
      </c>
      <c r="BE24" s="7">
        <f t="shared" si="23"/>
        <v>3.3761799999999997</v>
      </c>
      <c r="BF24" s="7">
        <f t="shared" si="24"/>
        <v>2.74376</v>
      </c>
      <c r="BG24" s="7">
        <f t="shared" si="25"/>
        <v>2.74376</v>
      </c>
      <c r="BH24" s="7">
        <f t="shared" si="26"/>
        <v>3.2560700000000002</v>
      </c>
      <c r="BI24" s="7">
        <f t="shared" si="27"/>
        <v>2.8440400000000001</v>
      </c>
      <c r="BJ24" s="7">
        <f t="shared" si="28"/>
        <v>3.0605199999999999</v>
      </c>
      <c r="BK24" s="7">
        <f t="shared" si="29"/>
        <v>3.33623</v>
      </c>
      <c r="BL24" s="7">
        <f t="shared" si="30"/>
        <v>2.9345600000000003</v>
      </c>
      <c r="BM24" s="7">
        <f t="shared" si="31"/>
        <v>2.9345600000000003</v>
      </c>
      <c r="BN24" s="7">
        <f t="shared" si="32"/>
        <v>2.9345600000000003</v>
      </c>
      <c r="BP24" s="7">
        <f t="shared" si="33"/>
        <v>2.8947799999999999</v>
      </c>
      <c r="BQ24" s="7">
        <f t="shared" si="34"/>
        <v>2.8947799999999999</v>
      </c>
      <c r="BR24" s="7">
        <f t="shared" si="35"/>
        <v>2.8947799999999999</v>
      </c>
      <c r="BS24" s="7">
        <f t="shared" si="36"/>
        <v>2.8947799999999999</v>
      </c>
      <c r="BT24" s="7">
        <f t="shared" si="37"/>
        <v>1.42109</v>
      </c>
      <c r="BU24" s="7">
        <f t="shared" si="38"/>
        <v>1.42109</v>
      </c>
      <c r="BV24" s="7">
        <f t="shared" si="39"/>
        <v>1.42109</v>
      </c>
      <c r="BW24" s="7">
        <f t="shared" si="40"/>
        <v>1.42109</v>
      </c>
      <c r="BX24" s="7">
        <f t="shared" si="41"/>
        <v>1.42109</v>
      </c>
      <c r="BY24" s="7">
        <f t="shared" si="42"/>
        <v>1.42109</v>
      </c>
      <c r="BZ24" s="7">
        <f t="shared" si="43"/>
        <v>3.21225</v>
      </c>
      <c r="CA24" s="7">
        <f t="shared" si="44"/>
        <v>3.21225</v>
      </c>
      <c r="CB24" s="7">
        <f t="shared" si="45"/>
        <v>3.21225</v>
      </c>
      <c r="CC24" s="7">
        <f t="shared" si="46"/>
        <v>3.21225</v>
      </c>
      <c r="CD24" s="7">
        <f t="shared" si="47"/>
        <v>3.21225</v>
      </c>
      <c r="CE24" s="7">
        <f t="shared" si="48"/>
        <v>3.1187499999999999</v>
      </c>
      <c r="CF24" s="7">
        <f t="shared" si="49"/>
        <v>3.3761799999999997</v>
      </c>
      <c r="CG24" s="7">
        <f t="shared" si="50"/>
        <v>3.3761799999999997</v>
      </c>
      <c r="CH24" s="7">
        <f t="shared" si="51"/>
        <v>2.74376</v>
      </c>
      <c r="CI24" s="7">
        <f t="shared" si="52"/>
        <v>2.74376</v>
      </c>
      <c r="CJ24" s="7">
        <f t="shared" si="53"/>
        <v>3.2560700000000002</v>
      </c>
      <c r="CK24" s="7">
        <f t="shared" si="54"/>
        <v>2.8440400000000001</v>
      </c>
      <c r="CL24" s="7">
        <f t="shared" si="55"/>
        <v>3.0605199999999999</v>
      </c>
      <c r="CM24" s="7">
        <f t="shared" si="56"/>
        <v>3.33623</v>
      </c>
      <c r="CN24" s="7">
        <f t="shared" si="57"/>
        <v>2.9345600000000003</v>
      </c>
      <c r="CO24" s="7">
        <f t="shared" si="58"/>
        <v>2.9345600000000003</v>
      </c>
      <c r="CP24" s="7">
        <f>IF(ISNUMBER(BN24),BN24,IF(ISNUMBER(AK24),AK24,IF(ISNUMBER(AE24),AE24,IF(ISNUMBER(#REF!),#REF!,IF(ISNUMBER(AD24),AD24,"")))))</f>
        <v>2.9345600000000003</v>
      </c>
      <c r="CR24" s="7">
        <f t="shared" si="59"/>
        <v>2.8947799999999999</v>
      </c>
      <c r="CS24" s="7">
        <f t="shared" si="60"/>
        <v>2.8947799999999999</v>
      </c>
      <c r="CT24" s="7">
        <f t="shared" si="61"/>
        <v>1.42109</v>
      </c>
      <c r="CU24" s="7">
        <f t="shared" si="62"/>
        <v>1.42109</v>
      </c>
      <c r="CV24" s="7">
        <f t="shared" si="63"/>
        <v>1.42109</v>
      </c>
      <c r="CW24" s="7">
        <f t="shared" si="64"/>
        <v>1.42109</v>
      </c>
      <c r="CX24" s="7">
        <f t="shared" si="65"/>
        <v>1.42109</v>
      </c>
      <c r="CY24" s="7">
        <f t="shared" si="66"/>
        <v>1.42109</v>
      </c>
      <c r="CZ24" s="7">
        <f t="shared" si="67"/>
        <v>3.21225</v>
      </c>
      <c r="DA24" s="7">
        <f t="shared" si="68"/>
        <v>3.21225</v>
      </c>
      <c r="DB24" s="7">
        <f t="shared" si="69"/>
        <v>3.21225</v>
      </c>
      <c r="DC24" s="7">
        <f t="shared" si="70"/>
        <v>3.21225</v>
      </c>
      <c r="DD24" s="7">
        <f t="shared" si="71"/>
        <v>3.21225</v>
      </c>
      <c r="DE24" s="7">
        <f t="shared" si="72"/>
        <v>3.1187499999999999</v>
      </c>
      <c r="DF24" s="7">
        <f t="shared" si="73"/>
        <v>3.3761799999999997</v>
      </c>
      <c r="DG24" s="7">
        <f t="shared" si="74"/>
        <v>3.3761799999999997</v>
      </c>
      <c r="DH24" s="7">
        <f t="shared" si="75"/>
        <v>2.74376</v>
      </c>
      <c r="DI24" s="7">
        <f t="shared" si="76"/>
        <v>2.74376</v>
      </c>
      <c r="DJ24" s="7">
        <f t="shared" si="77"/>
        <v>3.2560700000000002</v>
      </c>
      <c r="DK24" s="7">
        <f t="shared" si="78"/>
        <v>2.8440400000000001</v>
      </c>
      <c r="DL24" s="7">
        <f t="shared" si="79"/>
        <v>3.0605199999999999</v>
      </c>
      <c r="DM24" s="7">
        <f t="shared" si="80"/>
        <v>3.33623</v>
      </c>
      <c r="DN24" s="7">
        <f>IF(ISNUMBER(CN24),CN24,IF(ISNUMBER(AK24),AK24,IF(ISNUMBER(AA24),AA24,IF(ISNUMBER(#REF!),#REF!,IF(ISNUMBER(Z24),Z24,"")))))</f>
        <v>2.9345600000000003</v>
      </c>
      <c r="DO24" s="7">
        <f>IF(ISNUMBER(CO24),CO24,IF(ISNUMBER(#REF!),#REF!,IF(ISNUMBER(AB24),AB24,IF(ISNUMBER(AL24),AL24,IF(ISNUMBER(AA24),AA24,"")))))</f>
        <v>2.9345600000000003</v>
      </c>
      <c r="DP24" s="7">
        <f t="shared" si="81"/>
        <v>2.9345600000000003</v>
      </c>
      <c r="DR24" s="7">
        <f t="shared" si="82"/>
        <v>1.42109</v>
      </c>
      <c r="DS24" s="7">
        <f t="shared" si="83"/>
        <v>1.42109</v>
      </c>
      <c r="DT24" s="7">
        <f t="shared" si="84"/>
        <v>1.42109</v>
      </c>
      <c r="DU24" s="7">
        <f t="shared" si="85"/>
        <v>1.42109</v>
      </c>
      <c r="DV24" s="7">
        <f t="shared" si="86"/>
        <v>1.42109</v>
      </c>
      <c r="DW24" s="7">
        <f t="shared" si="87"/>
        <v>1.42109</v>
      </c>
      <c r="DX24" s="7">
        <f t="shared" si="88"/>
        <v>3.21225</v>
      </c>
      <c r="DY24" s="7">
        <f t="shared" si="89"/>
        <v>3.21225</v>
      </c>
      <c r="DZ24" s="7">
        <f t="shared" si="90"/>
        <v>3.21225</v>
      </c>
      <c r="EA24" s="7">
        <f t="shared" si="91"/>
        <v>3.21225</v>
      </c>
      <c r="EB24" s="7">
        <f t="shared" si="92"/>
        <v>3.21225</v>
      </c>
      <c r="EC24" s="7">
        <f t="shared" si="93"/>
        <v>3.1187499999999999</v>
      </c>
      <c r="ED24" s="7">
        <f t="shared" si="94"/>
        <v>3.3761799999999997</v>
      </c>
      <c r="EE24" s="7">
        <f t="shared" si="95"/>
        <v>3.3761799999999997</v>
      </c>
      <c r="EF24" s="7">
        <f t="shared" si="96"/>
        <v>2.74376</v>
      </c>
      <c r="EG24" s="7">
        <f t="shared" si="97"/>
        <v>2.74376</v>
      </c>
      <c r="EH24" s="7">
        <f t="shared" si="98"/>
        <v>3.2560700000000002</v>
      </c>
      <c r="EI24" s="7">
        <f t="shared" si="99"/>
        <v>2.8440400000000001</v>
      </c>
      <c r="EJ24" s="7">
        <f t="shared" si="100"/>
        <v>3.0605199999999999</v>
      </c>
      <c r="EK24" s="7">
        <f t="shared" si="101"/>
        <v>3.33623</v>
      </c>
      <c r="EL24" s="7">
        <f>IF(ISNUMBER(DN24),DN24,IF(ISNUMBER(AK24),AK24,IF(ISNUMBER(AA24),AA24,IF(ISNUMBER(#REF!),#REF!,IF(ISNUMBER(Z24),Z24,"")))))</f>
        <v>2.9345600000000003</v>
      </c>
      <c r="EM24" s="7">
        <f>IF(ISNUMBER(DO24),DO24,IF(ISNUMBER(#REF!),#REF!,IF(ISNUMBER(AB24),AB24,IF(ISNUMBER(AL24),AL24,IF(ISNUMBER(AA24),AA24,"")))))</f>
        <v>2.9345600000000003</v>
      </c>
      <c r="EN24" s="7">
        <f t="shared" si="102"/>
        <v>2.9345600000000003</v>
      </c>
    </row>
    <row r="25" spans="1:144" x14ac:dyDescent="0.2">
      <c r="A25" s="19" t="s">
        <v>34</v>
      </c>
      <c r="B25" s="7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2.5376799999999999</v>
      </c>
      <c r="H25" s="7" t="e">
        <v>#N/A</v>
      </c>
      <c r="I25" s="7">
        <v>2.7677300000000002</v>
      </c>
      <c r="J25" s="7" t="e">
        <v>#N/A</v>
      </c>
      <c r="K25" s="7">
        <v>3.5461099999999997</v>
      </c>
      <c r="L25" s="7">
        <v>3.9981599999999999</v>
      </c>
      <c r="M25" s="7">
        <v>3.1824399999999997</v>
      </c>
      <c r="N25" s="7" t="e">
        <v>#N/A</v>
      </c>
      <c r="O25" s="7" t="e">
        <v>#N/A</v>
      </c>
      <c r="P25" s="7">
        <v>2.5789900000000001</v>
      </c>
      <c r="Q25" s="7">
        <v>1.92638</v>
      </c>
      <c r="R25" s="7">
        <v>2.0905199999999997</v>
      </c>
      <c r="S25" s="7">
        <v>2.2491500000000002</v>
      </c>
      <c r="T25" s="7" t="e">
        <v>#N/A</v>
      </c>
      <c r="U25" s="7">
        <v>3.0001100000000003</v>
      </c>
      <c r="V25" s="7">
        <v>3.07524</v>
      </c>
      <c r="W25" s="7" t="e">
        <v>#N/A</v>
      </c>
      <c r="X25" s="7" t="e">
        <v>#N/A</v>
      </c>
      <c r="Y25" s="7">
        <v>3.9543400000000002</v>
      </c>
      <c r="Z25" s="7">
        <v>4.8239999999999998</v>
      </c>
      <c r="AA25" s="7">
        <v>4.9686199999999996</v>
      </c>
      <c r="AB25" s="7">
        <v>4.8693999999999997</v>
      </c>
      <c r="AC25" s="7">
        <v>4.2072000000000003</v>
      </c>
      <c r="AD25" s="7">
        <v>4.3314699999999995</v>
      </c>
      <c r="AE25" s="7" t="e">
        <v>#N/A</v>
      </c>
      <c r="AF25" s="7" t="e">
        <v>#N/A</v>
      </c>
      <c r="AG25" s="7" t="e">
        <v>#N/A</v>
      </c>
      <c r="AH25" s="7" t="e">
        <v>#N/A</v>
      </c>
      <c r="AI25" s="7" t="e">
        <v>#N/A</v>
      </c>
      <c r="AJ25" s="7" t="e">
        <v>#N/A</v>
      </c>
      <c r="AL25" s="7">
        <f t="shared" si="4"/>
        <v>2.5376799999999999</v>
      </c>
      <c r="AM25" s="7">
        <f t="shared" si="5"/>
        <v>2.5376799999999999</v>
      </c>
      <c r="AN25" s="7">
        <f t="shared" si="6"/>
        <v>2.7677300000000002</v>
      </c>
      <c r="AO25" s="7">
        <f t="shared" si="7"/>
        <v>2.7677300000000002</v>
      </c>
      <c r="AP25" s="7">
        <f t="shared" si="8"/>
        <v>3.5461099999999997</v>
      </c>
      <c r="AQ25" s="7">
        <f t="shared" si="9"/>
        <v>3.5461099999999997</v>
      </c>
      <c r="AR25" s="7">
        <f t="shared" si="10"/>
        <v>3.9981599999999999</v>
      </c>
      <c r="AS25" s="7">
        <f t="shared" si="11"/>
        <v>3.1824399999999997</v>
      </c>
      <c r="AT25" s="7">
        <f t="shared" si="12"/>
        <v>3.1824399999999997</v>
      </c>
      <c r="AU25" s="7">
        <f t="shared" si="13"/>
        <v>2.5789900000000001</v>
      </c>
      <c r="AV25" s="7">
        <f t="shared" si="14"/>
        <v>2.5789900000000001</v>
      </c>
      <c r="AW25" s="7">
        <f t="shared" si="15"/>
        <v>1.92638</v>
      </c>
      <c r="AX25" s="7">
        <f t="shared" si="16"/>
        <v>2.0905199999999997</v>
      </c>
      <c r="AY25" s="7">
        <f t="shared" si="17"/>
        <v>2.2491500000000002</v>
      </c>
      <c r="AZ25" s="7">
        <f t="shared" si="18"/>
        <v>3.0001100000000003</v>
      </c>
      <c r="BA25" s="7">
        <f t="shared" si="19"/>
        <v>3.0001100000000003</v>
      </c>
      <c r="BB25" s="7">
        <f t="shared" si="20"/>
        <v>3.07524</v>
      </c>
      <c r="BC25" s="7">
        <f t="shared" si="21"/>
        <v>3.07524</v>
      </c>
      <c r="BD25" s="7">
        <f t="shared" si="22"/>
        <v>3.9543400000000002</v>
      </c>
      <c r="BE25" s="7">
        <f t="shared" si="23"/>
        <v>3.9543400000000002</v>
      </c>
      <c r="BF25" s="7">
        <f t="shared" si="24"/>
        <v>4.8239999999999998</v>
      </c>
      <c r="BG25" s="7">
        <f t="shared" si="25"/>
        <v>4.9686199999999996</v>
      </c>
      <c r="BH25" s="7">
        <f t="shared" si="26"/>
        <v>4.8693999999999997</v>
      </c>
      <c r="BI25" s="7">
        <f t="shared" si="27"/>
        <v>4.2072000000000003</v>
      </c>
      <c r="BJ25" s="7">
        <f t="shared" si="28"/>
        <v>4.3314699999999995</v>
      </c>
      <c r="BK25" s="7">
        <f t="shared" si="29"/>
        <v>4.3314699999999995</v>
      </c>
      <c r="BL25" s="7">
        <f t="shared" si="30"/>
        <v>4.3314699999999995</v>
      </c>
      <c r="BM25" s="7" t="str">
        <f t="shared" si="31"/>
        <v/>
      </c>
      <c r="BN25" s="7" t="str">
        <f t="shared" si="32"/>
        <v/>
      </c>
      <c r="BP25" s="7">
        <f t="shared" si="33"/>
        <v>2.7677300000000002</v>
      </c>
      <c r="BQ25" s="7">
        <f t="shared" si="34"/>
        <v>2.7677300000000002</v>
      </c>
      <c r="BR25" s="7">
        <f t="shared" si="35"/>
        <v>3.5461099999999997</v>
      </c>
      <c r="BS25" s="7">
        <f t="shared" si="36"/>
        <v>3.5461099999999997</v>
      </c>
      <c r="BT25" s="7">
        <f t="shared" si="37"/>
        <v>3.9981599999999999</v>
      </c>
      <c r="BU25" s="7">
        <f t="shared" si="38"/>
        <v>3.1824399999999997</v>
      </c>
      <c r="BV25" s="7">
        <f t="shared" si="39"/>
        <v>3.1824399999999997</v>
      </c>
      <c r="BW25" s="7">
        <f t="shared" si="40"/>
        <v>2.5789900000000001</v>
      </c>
      <c r="BX25" s="7">
        <f t="shared" si="41"/>
        <v>2.5789900000000001</v>
      </c>
      <c r="BY25" s="7">
        <f t="shared" si="42"/>
        <v>1.92638</v>
      </c>
      <c r="BZ25" s="7">
        <f t="shared" si="43"/>
        <v>2.0905199999999997</v>
      </c>
      <c r="CA25" s="7">
        <f t="shared" si="44"/>
        <v>2.2491500000000002</v>
      </c>
      <c r="CB25" s="7">
        <f t="shared" si="45"/>
        <v>3.0001100000000003</v>
      </c>
      <c r="CC25" s="7">
        <f t="shared" si="46"/>
        <v>3.0001100000000003</v>
      </c>
      <c r="CD25" s="7">
        <f t="shared" si="47"/>
        <v>3.07524</v>
      </c>
      <c r="CE25" s="7">
        <f t="shared" si="48"/>
        <v>3.07524</v>
      </c>
      <c r="CF25" s="7">
        <f t="shared" si="49"/>
        <v>3.9543400000000002</v>
      </c>
      <c r="CG25" s="7">
        <f t="shared" si="50"/>
        <v>3.9543400000000002</v>
      </c>
      <c r="CH25" s="7">
        <f t="shared" si="51"/>
        <v>4.8239999999999998</v>
      </c>
      <c r="CI25" s="7">
        <f t="shared" si="52"/>
        <v>4.9686199999999996</v>
      </c>
      <c r="CJ25" s="7">
        <f t="shared" si="53"/>
        <v>4.8693999999999997</v>
      </c>
      <c r="CK25" s="7">
        <f t="shared" si="54"/>
        <v>4.2072000000000003</v>
      </c>
      <c r="CL25" s="7">
        <f t="shared" si="55"/>
        <v>4.3314699999999995</v>
      </c>
      <c r="CM25" s="7">
        <f t="shared" si="56"/>
        <v>4.3314699999999995</v>
      </c>
      <c r="CN25" s="7">
        <f t="shared" si="57"/>
        <v>4.3314699999999995</v>
      </c>
      <c r="CO25" s="7">
        <f t="shared" si="58"/>
        <v>4.3314699999999995</v>
      </c>
      <c r="CP25" s="7">
        <f>IF(ISNUMBER(BN25),BN25,IF(ISNUMBER(AK25),AK25,IF(ISNUMBER(AE25),AE25,IF(ISNUMBER(#REF!),#REF!,IF(ISNUMBER(AD25),AD25,"")))))</f>
        <v>4.3314699999999995</v>
      </c>
      <c r="CR25" s="7">
        <f t="shared" si="59"/>
        <v>3.5461099999999997</v>
      </c>
      <c r="CS25" s="7">
        <f t="shared" si="60"/>
        <v>3.5461099999999997</v>
      </c>
      <c r="CT25" s="7">
        <f t="shared" si="61"/>
        <v>3.9981599999999999</v>
      </c>
      <c r="CU25" s="7">
        <f t="shared" si="62"/>
        <v>3.1824399999999997</v>
      </c>
      <c r="CV25" s="7">
        <f t="shared" si="63"/>
        <v>3.1824399999999997</v>
      </c>
      <c r="CW25" s="7">
        <f t="shared" si="64"/>
        <v>2.5789900000000001</v>
      </c>
      <c r="CX25" s="7">
        <f t="shared" si="65"/>
        <v>2.5789900000000001</v>
      </c>
      <c r="CY25" s="7">
        <f t="shared" si="66"/>
        <v>1.92638</v>
      </c>
      <c r="CZ25" s="7">
        <f t="shared" si="67"/>
        <v>2.0905199999999997</v>
      </c>
      <c r="DA25" s="7">
        <f t="shared" si="68"/>
        <v>2.2491500000000002</v>
      </c>
      <c r="DB25" s="7">
        <f t="shared" si="69"/>
        <v>3.0001100000000003</v>
      </c>
      <c r="DC25" s="7">
        <f t="shared" si="70"/>
        <v>3.0001100000000003</v>
      </c>
      <c r="DD25" s="7">
        <f t="shared" si="71"/>
        <v>3.07524</v>
      </c>
      <c r="DE25" s="7">
        <f t="shared" si="72"/>
        <v>3.07524</v>
      </c>
      <c r="DF25" s="7">
        <f t="shared" si="73"/>
        <v>3.9543400000000002</v>
      </c>
      <c r="DG25" s="7">
        <f t="shared" si="74"/>
        <v>3.9543400000000002</v>
      </c>
      <c r="DH25" s="7">
        <f t="shared" si="75"/>
        <v>4.8239999999999998</v>
      </c>
      <c r="DI25" s="7">
        <f t="shared" si="76"/>
        <v>4.9686199999999996</v>
      </c>
      <c r="DJ25" s="7">
        <f t="shared" si="77"/>
        <v>4.8693999999999997</v>
      </c>
      <c r="DK25" s="7">
        <f t="shared" si="78"/>
        <v>4.2072000000000003</v>
      </c>
      <c r="DL25" s="7">
        <f t="shared" si="79"/>
        <v>4.3314699999999995</v>
      </c>
      <c r="DM25" s="7">
        <f t="shared" si="80"/>
        <v>4.3314699999999995</v>
      </c>
      <c r="DN25" s="7">
        <f>IF(ISNUMBER(CN25),CN25,IF(ISNUMBER(AK25),AK25,IF(ISNUMBER(AA25),AA25,IF(ISNUMBER(#REF!),#REF!,IF(ISNUMBER(Z25),Z25,"")))))</f>
        <v>4.3314699999999995</v>
      </c>
      <c r="DO25" s="7">
        <f>IF(ISNUMBER(CO25),CO25,IF(ISNUMBER(#REF!),#REF!,IF(ISNUMBER(AB25),AB25,IF(ISNUMBER(AL25),AL25,IF(ISNUMBER(AA25),AA25,"")))))</f>
        <v>4.3314699999999995</v>
      </c>
      <c r="DP25" s="7">
        <f t="shared" si="81"/>
        <v>4.3314699999999995</v>
      </c>
      <c r="DR25" s="7">
        <f t="shared" si="82"/>
        <v>3.9981599999999999</v>
      </c>
      <c r="DS25" s="7">
        <f t="shared" si="83"/>
        <v>3.1824399999999997</v>
      </c>
      <c r="DT25" s="7">
        <f t="shared" si="84"/>
        <v>3.1824399999999997</v>
      </c>
      <c r="DU25" s="7">
        <f t="shared" si="85"/>
        <v>2.5789900000000001</v>
      </c>
      <c r="DV25" s="7">
        <f t="shared" si="86"/>
        <v>2.5789900000000001</v>
      </c>
      <c r="DW25" s="7">
        <f t="shared" si="87"/>
        <v>1.92638</v>
      </c>
      <c r="DX25" s="7">
        <f t="shared" si="88"/>
        <v>2.0905199999999997</v>
      </c>
      <c r="DY25" s="7">
        <f t="shared" si="89"/>
        <v>2.2491500000000002</v>
      </c>
      <c r="DZ25" s="7">
        <f t="shared" si="90"/>
        <v>3.0001100000000003</v>
      </c>
      <c r="EA25" s="7">
        <f t="shared" si="91"/>
        <v>3.0001100000000003</v>
      </c>
      <c r="EB25" s="7">
        <f t="shared" si="92"/>
        <v>3.07524</v>
      </c>
      <c r="EC25" s="7">
        <f t="shared" si="93"/>
        <v>3.07524</v>
      </c>
      <c r="ED25" s="7">
        <f t="shared" si="94"/>
        <v>3.9543400000000002</v>
      </c>
      <c r="EE25" s="7">
        <f t="shared" si="95"/>
        <v>3.9543400000000002</v>
      </c>
      <c r="EF25" s="7">
        <f t="shared" si="96"/>
        <v>4.8239999999999998</v>
      </c>
      <c r="EG25" s="7">
        <f t="shared" si="97"/>
        <v>4.9686199999999996</v>
      </c>
      <c r="EH25" s="7">
        <f t="shared" si="98"/>
        <v>4.8693999999999997</v>
      </c>
      <c r="EI25" s="7">
        <f t="shared" si="99"/>
        <v>4.2072000000000003</v>
      </c>
      <c r="EJ25" s="7">
        <f t="shared" si="100"/>
        <v>4.3314699999999995</v>
      </c>
      <c r="EK25" s="7">
        <f t="shared" si="101"/>
        <v>4.3314699999999995</v>
      </c>
      <c r="EL25" s="7">
        <f>IF(ISNUMBER(DN25),DN25,IF(ISNUMBER(AK25),AK25,IF(ISNUMBER(AA25),AA25,IF(ISNUMBER(#REF!),#REF!,IF(ISNUMBER(Z25),Z25,"")))))</f>
        <v>4.3314699999999995</v>
      </c>
      <c r="EM25" s="7">
        <f>IF(ISNUMBER(DO25),DO25,IF(ISNUMBER(#REF!),#REF!,IF(ISNUMBER(AB25),AB25,IF(ISNUMBER(AL25),AL25,IF(ISNUMBER(AA25),AA25,"")))))</f>
        <v>4.3314699999999995</v>
      </c>
      <c r="EN25" s="7">
        <f t="shared" si="102"/>
        <v>4.3314699999999995</v>
      </c>
    </row>
    <row r="26" spans="1:144" x14ac:dyDescent="0.2">
      <c r="A26" s="19" t="s">
        <v>35</v>
      </c>
      <c r="B26" s="7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 t="e">
        <v>#N/A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 t="e">
        <v>#N/A</v>
      </c>
      <c r="O26" s="7">
        <v>1.16553</v>
      </c>
      <c r="P26" s="7" t="e">
        <v>#N/A</v>
      </c>
      <c r="Q26" s="7" t="e">
        <v>#N/A</v>
      </c>
      <c r="R26" s="7">
        <v>1.4743199999999999</v>
      </c>
      <c r="S26" s="7" t="e">
        <v>#N/A</v>
      </c>
      <c r="T26" s="7" t="e">
        <v>#N/A</v>
      </c>
      <c r="U26" s="7" t="e">
        <v>#N/A</v>
      </c>
      <c r="V26" s="7" t="e">
        <v>#N/A</v>
      </c>
      <c r="W26" s="7" t="e">
        <v>#N/A</v>
      </c>
      <c r="X26" s="7" t="e">
        <v>#N/A</v>
      </c>
      <c r="Y26" s="7" t="e">
        <v>#N/A</v>
      </c>
      <c r="Z26" s="7">
        <v>1.5336099999999999</v>
      </c>
      <c r="AA26" s="7">
        <v>1.4177</v>
      </c>
      <c r="AB26" s="7">
        <v>1.40079</v>
      </c>
      <c r="AC26" s="7">
        <v>1.45689</v>
      </c>
      <c r="AD26" s="7">
        <v>1.87097</v>
      </c>
      <c r="AE26" s="7">
        <v>1.7662900000000001</v>
      </c>
      <c r="AF26" s="7" t="e">
        <v>#N/A</v>
      </c>
      <c r="AG26" s="7" t="e">
        <v>#N/A</v>
      </c>
      <c r="AH26" s="7" t="e">
        <v>#N/A</v>
      </c>
      <c r="AI26" s="7" t="e">
        <v>#N/A</v>
      </c>
      <c r="AJ26" s="7" t="e">
        <v>#N/A</v>
      </c>
      <c r="AL26" s="7" t="str">
        <f t="shared" si="4"/>
        <v/>
      </c>
      <c r="AM26" s="7" t="str">
        <f t="shared" si="5"/>
        <v/>
      </c>
      <c r="AN26" s="7" t="str">
        <f t="shared" si="6"/>
        <v/>
      </c>
      <c r="AO26" s="7" t="str">
        <f t="shared" si="7"/>
        <v/>
      </c>
      <c r="AP26" s="7" t="str">
        <f t="shared" si="8"/>
        <v/>
      </c>
      <c r="AQ26" s="7" t="str">
        <f t="shared" si="9"/>
        <v/>
      </c>
      <c r="AR26" s="7" t="str">
        <f t="shared" si="10"/>
        <v/>
      </c>
      <c r="AS26" s="7">
        <f t="shared" si="11"/>
        <v>1.16553</v>
      </c>
      <c r="AT26" s="7">
        <f t="shared" si="12"/>
        <v>1.16553</v>
      </c>
      <c r="AU26" s="7">
        <f t="shared" si="13"/>
        <v>1.16553</v>
      </c>
      <c r="AV26" s="7">
        <f t="shared" si="14"/>
        <v>1.16553</v>
      </c>
      <c r="AW26" s="7">
        <f t="shared" si="15"/>
        <v>1.4743199999999999</v>
      </c>
      <c r="AX26" s="7">
        <f t="shared" si="16"/>
        <v>1.4743199999999999</v>
      </c>
      <c r="AY26" s="7">
        <f t="shared" si="17"/>
        <v>1.4743199999999999</v>
      </c>
      <c r="AZ26" s="7">
        <f t="shared" si="18"/>
        <v>1.4743199999999999</v>
      </c>
      <c r="BA26" s="7" t="str">
        <f t="shared" si="19"/>
        <v/>
      </c>
      <c r="BB26" s="7" t="str">
        <f t="shared" si="20"/>
        <v/>
      </c>
      <c r="BC26" s="7" t="str">
        <f t="shared" si="21"/>
        <v/>
      </c>
      <c r="BD26" s="7">
        <f t="shared" si="22"/>
        <v>1.5336099999999999</v>
      </c>
      <c r="BE26" s="7">
        <f t="shared" si="23"/>
        <v>1.5336099999999999</v>
      </c>
      <c r="BF26" s="7">
        <f t="shared" si="24"/>
        <v>1.5336099999999999</v>
      </c>
      <c r="BG26" s="7">
        <f t="shared" si="25"/>
        <v>1.4177</v>
      </c>
      <c r="BH26" s="7">
        <f t="shared" si="26"/>
        <v>1.40079</v>
      </c>
      <c r="BI26" s="7">
        <f t="shared" si="27"/>
        <v>1.45689</v>
      </c>
      <c r="BJ26" s="7">
        <f t="shared" si="28"/>
        <v>1.87097</v>
      </c>
      <c r="BK26" s="7">
        <f t="shared" si="29"/>
        <v>1.7662900000000001</v>
      </c>
      <c r="BL26" s="7">
        <f t="shared" si="30"/>
        <v>1.7662900000000001</v>
      </c>
      <c r="BM26" s="7">
        <f t="shared" si="31"/>
        <v>1.7662900000000001</v>
      </c>
      <c r="BN26" s="7" t="str">
        <f t="shared" si="32"/>
        <v/>
      </c>
      <c r="BP26" s="7" t="str">
        <f t="shared" si="33"/>
        <v/>
      </c>
      <c r="BQ26" s="7" t="str">
        <f t="shared" si="34"/>
        <v/>
      </c>
      <c r="BR26" s="7" t="str">
        <f t="shared" si="35"/>
        <v/>
      </c>
      <c r="BS26" s="7">
        <f t="shared" si="36"/>
        <v>1.16553</v>
      </c>
      <c r="BT26" s="7">
        <f t="shared" si="37"/>
        <v>1.16553</v>
      </c>
      <c r="BU26" s="7">
        <f t="shared" si="38"/>
        <v>1.16553</v>
      </c>
      <c r="BV26" s="7">
        <f t="shared" si="39"/>
        <v>1.16553</v>
      </c>
      <c r="BW26" s="7">
        <f t="shared" si="40"/>
        <v>1.16553</v>
      </c>
      <c r="BX26" s="7">
        <f t="shared" si="41"/>
        <v>1.16553</v>
      </c>
      <c r="BY26" s="7">
        <f t="shared" si="42"/>
        <v>1.4743199999999999</v>
      </c>
      <c r="BZ26" s="7">
        <f t="shared" si="43"/>
        <v>1.4743199999999999</v>
      </c>
      <c r="CA26" s="7">
        <f t="shared" si="44"/>
        <v>1.4743199999999999</v>
      </c>
      <c r="CB26" s="7">
        <f t="shared" si="45"/>
        <v>1.4743199999999999</v>
      </c>
      <c r="CC26" s="7">
        <f t="shared" si="46"/>
        <v>1.4743199999999999</v>
      </c>
      <c r="CD26" s="7">
        <f t="shared" si="47"/>
        <v>1.5336099999999999</v>
      </c>
      <c r="CE26" s="7">
        <f t="shared" si="48"/>
        <v>1.5336099999999999</v>
      </c>
      <c r="CF26" s="7">
        <f t="shared" si="49"/>
        <v>1.5336099999999999</v>
      </c>
      <c r="CG26" s="7">
        <f t="shared" si="50"/>
        <v>1.5336099999999999</v>
      </c>
      <c r="CH26" s="7">
        <f t="shared" si="51"/>
        <v>1.5336099999999999</v>
      </c>
      <c r="CI26" s="7">
        <f t="shared" si="52"/>
        <v>1.4177</v>
      </c>
      <c r="CJ26" s="7">
        <f t="shared" si="53"/>
        <v>1.40079</v>
      </c>
      <c r="CK26" s="7">
        <f t="shared" si="54"/>
        <v>1.45689</v>
      </c>
      <c r="CL26" s="7">
        <f t="shared" si="55"/>
        <v>1.87097</v>
      </c>
      <c r="CM26" s="7">
        <f t="shared" si="56"/>
        <v>1.7662900000000001</v>
      </c>
      <c r="CN26" s="7">
        <f t="shared" si="57"/>
        <v>1.7662900000000001</v>
      </c>
      <c r="CO26" s="7">
        <f t="shared" si="58"/>
        <v>1.7662900000000001</v>
      </c>
      <c r="CP26" s="7">
        <f>IF(ISNUMBER(BN26),BN26,IF(ISNUMBER(AK26),AK26,IF(ISNUMBER(AE26),AE26,IF(ISNUMBER(#REF!),#REF!,IF(ISNUMBER(AD26),AD26,"")))))</f>
        <v>1.7662900000000001</v>
      </c>
      <c r="CR26" s="7">
        <f t="shared" si="59"/>
        <v>1.16553</v>
      </c>
      <c r="CS26" s="7">
        <f t="shared" si="60"/>
        <v>1.16553</v>
      </c>
      <c r="CT26" s="7">
        <f t="shared" si="61"/>
        <v>1.16553</v>
      </c>
      <c r="CU26" s="7">
        <f t="shared" si="62"/>
        <v>1.16553</v>
      </c>
      <c r="CV26" s="7">
        <f t="shared" si="63"/>
        <v>1.16553</v>
      </c>
      <c r="CW26" s="7">
        <f t="shared" si="64"/>
        <v>1.16553</v>
      </c>
      <c r="CX26" s="7">
        <f t="shared" si="65"/>
        <v>1.16553</v>
      </c>
      <c r="CY26" s="7">
        <f t="shared" si="66"/>
        <v>1.4743199999999999</v>
      </c>
      <c r="CZ26" s="7">
        <f t="shared" si="67"/>
        <v>1.4743199999999999</v>
      </c>
      <c r="DA26" s="7">
        <f t="shared" si="68"/>
        <v>1.4743199999999999</v>
      </c>
      <c r="DB26" s="7">
        <f t="shared" si="69"/>
        <v>1.4743199999999999</v>
      </c>
      <c r="DC26" s="7">
        <f t="shared" si="70"/>
        <v>1.4743199999999999</v>
      </c>
      <c r="DD26" s="7">
        <f t="shared" si="71"/>
        <v>1.5336099999999999</v>
      </c>
      <c r="DE26" s="7">
        <f t="shared" si="72"/>
        <v>1.5336099999999999</v>
      </c>
      <c r="DF26" s="7">
        <f t="shared" si="73"/>
        <v>1.5336099999999999</v>
      </c>
      <c r="DG26" s="7">
        <f t="shared" si="74"/>
        <v>1.5336099999999999</v>
      </c>
      <c r="DH26" s="7">
        <f t="shared" si="75"/>
        <v>1.5336099999999999</v>
      </c>
      <c r="DI26" s="7">
        <f t="shared" si="76"/>
        <v>1.4177</v>
      </c>
      <c r="DJ26" s="7">
        <f t="shared" si="77"/>
        <v>1.40079</v>
      </c>
      <c r="DK26" s="7">
        <f t="shared" si="78"/>
        <v>1.45689</v>
      </c>
      <c r="DL26" s="7">
        <f t="shared" si="79"/>
        <v>1.87097</v>
      </c>
      <c r="DM26" s="7">
        <f t="shared" si="80"/>
        <v>1.7662900000000001</v>
      </c>
      <c r="DN26" s="7">
        <f>IF(ISNUMBER(CN26),CN26,IF(ISNUMBER(AK26),AK26,IF(ISNUMBER(AA26),AA26,IF(ISNUMBER(#REF!),#REF!,IF(ISNUMBER(Z26),Z26,"")))))</f>
        <v>1.7662900000000001</v>
      </c>
      <c r="DO26" s="7">
        <f>IF(ISNUMBER(CO26),CO26,IF(ISNUMBER(#REF!),#REF!,IF(ISNUMBER(AB26),AB26,IF(ISNUMBER(AL26),AL26,IF(ISNUMBER(AA26),AA26,"")))))</f>
        <v>1.7662900000000001</v>
      </c>
      <c r="DP26" s="7">
        <f t="shared" si="81"/>
        <v>1.7662900000000001</v>
      </c>
      <c r="DR26" s="7">
        <f t="shared" si="82"/>
        <v>1.16553</v>
      </c>
      <c r="DS26" s="7">
        <f t="shared" si="83"/>
        <v>1.16553</v>
      </c>
      <c r="DT26" s="7">
        <f t="shared" si="84"/>
        <v>1.16553</v>
      </c>
      <c r="DU26" s="7">
        <f t="shared" si="85"/>
        <v>1.16553</v>
      </c>
      <c r="DV26" s="7">
        <f t="shared" si="86"/>
        <v>1.16553</v>
      </c>
      <c r="DW26" s="7">
        <f t="shared" si="87"/>
        <v>1.4743199999999999</v>
      </c>
      <c r="DX26" s="7">
        <f t="shared" si="88"/>
        <v>1.4743199999999999</v>
      </c>
      <c r="DY26" s="7">
        <f t="shared" si="89"/>
        <v>1.4743199999999999</v>
      </c>
      <c r="DZ26" s="7">
        <f t="shared" si="90"/>
        <v>1.4743199999999999</v>
      </c>
      <c r="EA26" s="7">
        <f t="shared" si="91"/>
        <v>1.4743199999999999</v>
      </c>
      <c r="EB26" s="7">
        <f t="shared" si="92"/>
        <v>1.5336099999999999</v>
      </c>
      <c r="EC26" s="7">
        <f t="shared" si="93"/>
        <v>1.5336099999999999</v>
      </c>
      <c r="ED26" s="7">
        <f t="shared" si="94"/>
        <v>1.5336099999999999</v>
      </c>
      <c r="EE26" s="7">
        <f t="shared" si="95"/>
        <v>1.5336099999999999</v>
      </c>
      <c r="EF26" s="7">
        <f t="shared" si="96"/>
        <v>1.5336099999999999</v>
      </c>
      <c r="EG26" s="7">
        <f t="shared" si="97"/>
        <v>1.4177</v>
      </c>
      <c r="EH26" s="7">
        <f t="shared" si="98"/>
        <v>1.40079</v>
      </c>
      <c r="EI26" s="7">
        <f t="shared" si="99"/>
        <v>1.45689</v>
      </c>
      <c r="EJ26" s="7">
        <f t="shared" si="100"/>
        <v>1.87097</v>
      </c>
      <c r="EK26" s="7">
        <f t="shared" si="101"/>
        <v>1.7662900000000001</v>
      </c>
      <c r="EL26" s="7">
        <f>IF(ISNUMBER(DN26),DN26,IF(ISNUMBER(AK26),AK26,IF(ISNUMBER(AA26),AA26,IF(ISNUMBER(#REF!),#REF!,IF(ISNUMBER(Z26),Z26,"")))))</f>
        <v>1.7662900000000001</v>
      </c>
      <c r="EM26" s="7">
        <f>IF(ISNUMBER(DO26),DO26,IF(ISNUMBER(#REF!),#REF!,IF(ISNUMBER(AB26),AB26,IF(ISNUMBER(AL26),AL26,IF(ISNUMBER(AA26),AA26,"")))))</f>
        <v>1.7662900000000001</v>
      </c>
      <c r="EN26" s="7">
        <f t="shared" si="102"/>
        <v>1.7662900000000001</v>
      </c>
    </row>
    <row r="27" spans="1:144" x14ac:dyDescent="0.2">
      <c r="A27" s="19" t="s">
        <v>36</v>
      </c>
      <c r="B27" s="7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 t="e">
        <v>#N/A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 t="e">
        <v>#N/A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 t="e">
        <v>#N/A</v>
      </c>
      <c r="T27" s="7" t="e">
        <v>#N/A</v>
      </c>
      <c r="U27" s="7" t="e">
        <v>#N/A</v>
      </c>
      <c r="V27" s="7">
        <v>2.5134699999999999</v>
      </c>
      <c r="W27" s="7">
        <v>2.4536500000000001</v>
      </c>
      <c r="X27" s="7">
        <v>2.7488000000000001</v>
      </c>
      <c r="Y27" s="7">
        <v>2.2623600000000001</v>
      </c>
      <c r="Z27" s="7">
        <v>2.7390699999999999</v>
      </c>
      <c r="AA27" s="7">
        <v>2.6015199999999998</v>
      </c>
      <c r="AB27" s="7">
        <v>2.2568600000000001</v>
      </c>
      <c r="AC27" s="7">
        <v>2.3936299999999999</v>
      </c>
      <c r="AD27" s="7" t="e">
        <v>#N/A</v>
      </c>
      <c r="AE27" s="7" t="e">
        <v>#N/A</v>
      </c>
      <c r="AF27" s="7" t="e">
        <v>#N/A</v>
      </c>
      <c r="AG27" s="7" t="e">
        <v>#N/A</v>
      </c>
      <c r="AH27" s="7" t="e">
        <v>#N/A</v>
      </c>
      <c r="AI27" s="7" t="e">
        <v>#N/A</v>
      </c>
      <c r="AJ27" s="7" t="e">
        <v>#N/A</v>
      </c>
      <c r="AL27" s="7" t="str">
        <f t="shared" si="4"/>
        <v/>
      </c>
      <c r="AM27" s="7" t="str">
        <f t="shared" si="5"/>
        <v/>
      </c>
      <c r="AN27" s="7" t="str">
        <f t="shared" si="6"/>
        <v/>
      </c>
      <c r="AO27" s="7" t="str">
        <f t="shared" si="7"/>
        <v/>
      </c>
      <c r="AP27" s="7" t="str">
        <f t="shared" si="8"/>
        <v/>
      </c>
      <c r="AQ27" s="7" t="str">
        <f t="shared" si="9"/>
        <v/>
      </c>
      <c r="AR27" s="7" t="str">
        <f t="shared" si="10"/>
        <v/>
      </c>
      <c r="AS27" s="7" t="str">
        <f t="shared" si="11"/>
        <v/>
      </c>
      <c r="AT27" s="7" t="str">
        <f t="shared" si="12"/>
        <v/>
      </c>
      <c r="AU27" s="7" t="str">
        <f t="shared" si="13"/>
        <v/>
      </c>
      <c r="AV27" s="7" t="str">
        <f t="shared" si="14"/>
        <v/>
      </c>
      <c r="AW27" s="7" t="str">
        <f t="shared" si="15"/>
        <v/>
      </c>
      <c r="AX27" s="7" t="str">
        <f t="shared" si="16"/>
        <v/>
      </c>
      <c r="AY27" s="7" t="str">
        <f t="shared" si="17"/>
        <v/>
      </c>
      <c r="AZ27" s="7">
        <f t="shared" si="18"/>
        <v>2.5134699999999999</v>
      </c>
      <c r="BA27" s="7">
        <f t="shared" si="19"/>
        <v>2.5134699999999999</v>
      </c>
      <c r="BB27" s="7">
        <f t="shared" si="20"/>
        <v>2.5134699999999999</v>
      </c>
      <c r="BC27" s="7">
        <f t="shared" si="21"/>
        <v>2.4536500000000001</v>
      </c>
      <c r="BD27" s="7">
        <f t="shared" si="22"/>
        <v>2.7488000000000001</v>
      </c>
      <c r="BE27" s="7">
        <f t="shared" si="23"/>
        <v>2.2623600000000001</v>
      </c>
      <c r="BF27" s="7">
        <f t="shared" si="24"/>
        <v>2.7390699999999999</v>
      </c>
      <c r="BG27" s="7">
        <f t="shared" si="25"/>
        <v>2.6015199999999998</v>
      </c>
      <c r="BH27" s="7">
        <f t="shared" si="26"/>
        <v>2.2568600000000001</v>
      </c>
      <c r="BI27" s="7">
        <f t="shared" si="27"/>
        <v>2.3936299999999999</v>
      </c>
      <c r="BJ27" s="7">
        <f t="shared" si="28"/>
        <v>2.3936299999999999</v>
      </c>
      <c r="BK27" s="7">
        <f t="shared" si="29"/>
        <v>2.3936299999999999</v>
      </c>
      <c r="BL27" s="7" t="str">
        <f t="shared" si="30"/>
        <v/>
      </c>
      <c r="BM27" s="7" t="str">
        <f t="shared" si="31"/>
        <v/>
      </c>
      <c r="BN27" s="7" t="str">
        <f t="shared" si="32"/>
        <v/>
      </c>
      <c r="BP27" s="7" t="str">
        <f t="shared" si="33"/>
        <v/>
      </c>
      <c r="BQ27" s="7" t="str">
        <f t="shared" si="34"/>
        <v/>
      </c>
      <c r="BR27" s="7" t="str">
        <f t="shared" si="35"/>
        <v/>
      </c>
      <c r="BS27" s="7" t="str">
        <f t="shared" si="36"/>
        <v/>
      </c>
      <c r="BT27" s="7" t="str">
        <f t="shared" si="37"/>
        <v/>
      </c>
      <c r="BU27" s="7" t="str">
        <f t="shared" si="38"/>
        <v/>
      </c>
      <c r="BV27" s="7" t="str">
        <f t="shared" si="39"/>
        <v/>
      </c>
      <c r="BW27" s="7" t="str">
        <f t="shared" si="40"/>
        <v/>
      </c>
      <c r="BX27" s="7" t="str">
        <f t="shared" si="41"/>
        <v/>
      </c>
      <c r="BY27" s="7" t="str">
        <f t="shared" si="42"/>
        <v/>
      </c>
      <c r="BZ27" s="7">
        <f t="shared" si="43"/>
        <v>2.5134699999999999</v>
      </c>
      <c r="CA27" s="7">
        <f t="shared" si="44"/>
        <v>2.5134699999999999</v>
      </c>
      <c r="CB27" s="7">
        <f t="shared" si="45"/>
        <v>2.5134699999999999</v>
      </c>
      <c r="CC27" s="7">
        <f t="shared" si="46"/>
        <v>2.5134699999999999</v>
      </c>
      <c r="CD27" s="7">
        <f t="shared" si="47"/>
        <v>2.5134699999999999</v>
      </c>
      <c r="CE27" s="7">
        <f t="shared" si="48"/>
        <v>2.4536500000000001</v>
      </c>
      <c r="CF27" s="7">
        <f t="shared" si="49"/>
        <v>2.7488000000000001</v>
      </c>
      <c r="CG27" s="7">
        <f t="shared" si="50"/>
        <v>2.2623600000000001</v>
      </c>
      <c r="CH27" s="7">
        <f t="shared" si="51"/>
        <v>2.7390699999999999</v>
      </c>
      <c r="CI27" s="7">
        <f t="shared" si="52"/>
        <v>2.6015199999999998</v>
      </c>
      <c r="CJ27" s="7">
        <f t="shared" si="53"/>
        <v>2.2568600000000001</v>
      </c>
      <c r="CK27" s="7">
        <f t="shared" si="54"/>
        <v>2.3936299999999999</v>
      </c>
      <c r="CL27" s="7">
        <f t="shared" si="55"/>
        <v>2.3936299999999999</v>
      </c>
      <c r="CM27" s="7">
        <f t="shared" si="56"/>
        <v>2.3936299999999999</v>
      </c>
      <c r="CN27" s="7">
        <f t="shared" si="57"/>
        <v>2.3936299999999999</v>
      </c>
      <c r="CO27" s="7">
        <f t="shared" si="58"/>
        <v>2.3936299999999999</v>
      </c>
      <c r="CP27" s="7" t="str">
        <f>IF(ISNUMBER(BN27),BN27,IF(ISNUMBER(AK27),AK27,IF(ISNUMBER(AE27),AE27,IF(ISNUMBER(#REF!),#REF!,IF(ISNUMBER(AD27),AD27,"")))))</f>
        <v/>
      </c>
      <c r="CR27" s="7" t="str">
        <f t="shared" si="59"/>
        <v/>
      </c>
      <c r="CS27" s="7" t="str">
        <f t="shared" si="60"/>
        <v/>
      </c>
      <c r="CT27" s="7" t="str">
        <f t="shared" si="61"/>
        <v/>
      </c>
      <c r="CU27" s="7" t="str">
        <f t="shared" si="62"/>
        <v/>
      </c>
      <c r="CV27" s="7" t="str">
        <f t="shared" si="63"/>
        <v/>
      </c>
      <c r="CW27" s="7" t="str">
        <f t="shared" si="64"/>
        <v/>
      </c>
      <c r="CX27" s="7">
        <f t="shared" si="65"/>
        <v>2.5134699999999999</v>
      </c>
      <c r="CY27" s="7">
        <f t="shared" si="66"/>
        <v>2.5134699999999999</v>
      </c>
      <c r="CZ27" s="7">
        <f t="shared" si="67"/>
        <v>2.5134699999999999</v>
      </c>
      <c r="DA27" s="7">
        <f t="shared" si="68"/>
        <v>2.5134699999999999</v>
      </c>
      <c r="DB27" s="7">
        <f t="shared" si="69"/>
        <v>2.5134699999999999</v>
      </c>
      <c r="DC27" s="7">
        <f t="shared" si="70"/>
        <v>2.5134699999999999</v>
      </c>
      <c r="DD27" s="7">
        <f t="shared" si="71"/>
        <v>2.5134699999999999</v>
      </c>
      <c r="DE27" s="7">
        <f t="shared" si="72"/>
        <v>2.4536500000000001</v>
      </c>
      <c r="DF27" s="7">
        <f t="shared" si="73"/>
        <v>2.7488000000000001</v>
      </c>
      <c r="DG27" s="7">
        <f t="shared" si="74"/>
        <v>2.2623600000000001</v>
      </c>
      <c r="DH27" s="7">
        <f t="shared" si="75"/>
        <v>2.7390699999999999</v>
      </c>
      <c r="DI27" s="7">
        <f t="shared" si="76"/>
        <v>2.6015199999999998</v>
      </c>
      <c r="DJ27" s="7">
        <f t="shared" si="77"/>
        <v>2.2568600000000001</v>
      </c>
      <c r="DK27" s="7">
        <f t="shared" si="78"/>
        <v>2.3936299999999999</v>
      </c>
      <c r="DL27" s="7">
        <f t="shared" si="79"/>
        <v>2.3936299999999999</v>
      </c>
      <c r="DM27" s="7">
        <f t="shared" si="80"/>
        <v>2.3936299999999999</v>
      </c>
      <c r="DN27" s="7">
        <f>IF(ISNUMBER(CN27),CN27,IF(ISNUMBER(AK27),AK27,IF(ISNUMBER(AA27),AA27,IF(ISNUMBER(#REF!),#REF!,IF(ISNUMBER(Z27),Z27,"")))))</f>
        <v>2.3936299999999999</v>
      </c>
      <c r="DO27" s="7">
        <f>IF(ISNUMBER(CO27),CO27,IF(ISNUMBER(#REF!),#REF!,IF(ISNUMBER(AB27),AB27,IF(ISNUMBER(AL27),AL27,IF(ISNUMBER(AA27),AA27,"")))))</f>
        <v>2.3936299999999999</v>
      </c>
      <c r="DP27" s="7">
        <f t="shared" si="81"/>
        <v>2.3936299999999999</v>
      </c>
      <c r="DR27" s="7" t="str">
        <f t="shared" si="82"/>
        <v/>
      </c>
      <c r="DS27" s="7" t="str">
        <f t="shared" si="83"/>
        <v/>
      </c>
      <c r="DT27" s="7" t="str">
        <f t="shared" si="84"/>
        <v/>
      </c>
      <c r="DU27" s="7" t="str">
        <f t="shared" si="85"/>
        <v/>
      </c>
      <c r="DV27" s="7">
        <f t="shared" si="86"/>
        <v>2.5134699999999999</v>
      </c>
      <c r="DW27" s="7">
        <f t="shared" si="87"/>
        <v>2.5134699999999999</v>
      </c>
      <c r="DX27" s="7">
        <f t="shared" si="88"/>
        <v>2.5134699999999999</v>
      </c>
      <c r="DY27" s="7">
        <f t="shared" si="89"/>
        <v>2.5134699999999999</v>
      </c>
      <c r="DZ27" s="7">
        <f t="shared" si="90"/>
        <v>2.5134699999999999</v>
      </c>
      <c r="EA27" s="7">
        <f t="shared" si="91"/>
        <v>2.5134699999999999</v>
      </c>
      <c r="EB27" s="7">
        <f t="shared" si="92"/>
        <v>2.5134699999999999</v>
      </c>
      <c r="EC27" s="7">
        <f t="shared" si="93"/>
        <v>2.4536500000000001</v>
      </c>
      <c r="ED27" s="7">
        <f t="shared" si="94"/>
        <v>2.7488000000000001</v>
      </c>
      <c r="EE27" s="7">
        <f t="shared" si="95"/>
        <v>2.2623600000000001</v>
      </c>
      <c r="EF27" s="7">
        <f t="shared" si="96"/>
        <v>2.7390699999999999</v>
      </c>
      <c r="EG27" s="7">
        <f t="shared" si="97"/>
        <v>2.6015199999999998</v>
      </c>
      <c r="EH27" s="7">
        <f t="shared" si="98"/>
        <v>2.2568600000000001</v>
      </c>
      <c r="EI27" s="7">
        <f t="shared" si="99"/>
        <v>2.3936299999999999</v>
      </c>
      <c r="EJ27" s="7">
        <f t="shared" si="100"/>
        <v>2.3936299999999999</v>
      </c>
      <c r="EK27" s="7">
        <f t="shared" si="101"/>
        <v>2.3936299999999999</v>
      </c>
      <c r="EL27" s="7">
        <f>IF(ISNUMBER(DN27),DN27,IF(ISNUMBER(AK27),AK27,IF(ISNUMBER(AA27),AA27,IF(ISNUMBER(#REF!),#REF!,IF(ISNUMBER(Z27),Z27,"")))))</f>
        <v>2.3936299999999999</v>
      </c>
      <c r="EM27" s="7">
        <f>IF(ISNUMBER(DO27),DO27,IF(ISNUMBER(#REF!),#REF!,IF(ISNUMBER(AB27),AB27,IF(ISNUMBER(AL27),AL27,IF(ISNUMBER(AA27),AA27,"")))))</f>
        <v>2.3936299999999999</v>
      </c>
      <c r="EN27" s="7">
        <f t="shared" si="102"/>
        <v>2.3936299999999999</v>
      </c>
    </row>
    <row r="28" spans="1:144" x14ac:dyDescent="0.2">
      <c r="A28" s="19" t="s">
        <v>37</v>
      </c>
      <c r="B28" s="7" t="s">
        <v>37</v>
      </c>
      <c r="C28" s="7" t="e">
        <v>#N/A</v>
      </c>
      <c r="D28" s="7" t="e">
        <v>#N/A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 t="e">
        <v>#N/A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 t="e">
        <v>#N/A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 t="e">
        <v>#N/A</v>
      </c>
      <c r="T28" s="7" t="e">
        <v>#N/A</v>
      </c>
      <c r="U28" s="7" t="e">
        <v>#N/A</v>
      </c>
      <c r="V28" s="7" t="e">
        <v>#N/A</v>
      </c>
      <c r="W28" s="7" t="e">
        <v>#N/A</v>
      </c>
      <c r="X28" s="7" t="e">
        <v>#N/A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7" t="e">
        <v>#N/A</v>
      </c>
      <c r="AD28" s="7" t="e">
        <v>#N/A</v>
      </c>
      <c r="AE28" s="7" t="e">
        <v>#N/A</v>
      </c>
      <c r="AF28" s="7" t="e">
        <v>#N/A</v>
      </c>
      <c r="AG28" s="7" t="e">
        <v>#N/A</v>
      </c>
      <c r="AH28" s="7" t="e">
        <v>#N/A</v>
      </c>
      <c r="AI28" s="7" t="e">
        <v>#N/A</v>
      </c>
      <c r="AJ28" s="7" t="e">
        <v>#N/A</v>
      </c>
      <c r="AL28" s="7" t="str">
        <f t="shared" si="4"/>
        <v/>
      </c>
      <c r="AM28" s="7" t="str">
        <f t="shared" si="5"/>
        <v/>
      </c>
      <c r="AN28" s="7" t="str">
        <f t="shared" si="6"/>
        <v/>
      </c>
      <c r="AO28" s="7" t="str">
        <f t="shared" si="7"/>
        <v/>
      </c>
      <c r="AP28" s="7" t="str">
        <f t="shared" si="8"/>
        <v/>
      </c>
      <c r="AQ28" s="7" t="str">
        <f t="shared" si="9"/>
        <v/>
      </c>
      <c r="AR28" s="7" t="str">
        <f t="shared" si="10"/>
        <v/>
      </c>
      <c r="AS28" s="7" t="str">
        <f t="shared" si="11"/>
        <v/>
      </c>
      <c r="AT28" s="7" t="str">
        <f t="shared" si="12"/>
        <v/>
      </c>
      <c r="AU28" s="7" t="str">
        <f t="shared" si="13"/>
        <v/>
      </c>
      <c r="AV28" s="7" t="str">
        <f t="shared" si="14"/>
        <v/>
      </c>
      <c r="AW28" s="7" t="str">
        <f t="shared" si="15"/>
        <v/>
      </c>
      <c r="AX28" s="7" t="str">
        <f t="shared" si="16"/>
        <v/>
      </c>
      <c r="AY28" s="7" t="str">
        <f t="shared" si="17"/>
        <v/>
      </c>
      <c r="AZ28" s="7" t="str">
        <f t="shared" si="18"/>
        <v/>
      </c>
      <c r="BA28" s="7" t="str">
        <f t="shared" si="19"/>
        <v/>
      </c>
      <c r="BB28" s="7" t="str">
        <f t="shared" si="20"/>
        <v/>
      </c>
      <c r="BC28" s="7" t="str">
        <f t="shared" si="21"/>
        <v/>
      </c>
      <c r="BD28" s="7" t="str">
        <f t="shared" si="22"/>
        <v/>
      </c>
      <c r="BE28" s="7" t="str">
        <f t="shared" si="23"/>
        <v/>
      </c>
      <c r="BF28" s="7" t="str">
        <f t="shared" si="24"/>
        <v/>
      </c>
      <c r="BG28" s="7" t="str">
        <f t="shared" si="25"/>
        <v/>
      </c>
      <c r="BH28" s="7" t="str">
        <f t="shared" si="26"/>
        <v/>
      </c>
      <c r="BI28" s="7" t="str">
        <f t="shared" si="27"/>
        <v/>
      </c>
      <c r="BJ28" s="7" t="str">
        <f t="shared" si="28"/>
        <v/>
      </c>
      <c r="BK28" s="7" t="str">
        <f t="shared" si="29"/>
        <v/>
      </c>
      <c r="BL28" s="7" t="str">
        <f t="shared" si="30"/>
        <v/>
      </c>
      <c r="BM28" s="7" t="str">
        <f t="shared" si="31"/>
        <v/>
      </c>
      <c r="BN28" s="7" t="str">
        <f t="shared" si="32"/>
        <v/>
      </c>
      <c r="BP28" s="7" t="str">
        <f t="shared" si="33"/>
        <v/>
      </c>
      <c r="BQ28" s="7" t="str">
        <f t="shared" si="34"/>
        <v/>
      </c>
      <c r="BR28" s="7" t="str">
        <f t="shared" si="35"/>
        <v/>
      </c>
      <c r="BS28" s="7" t="str">
        <f t="shared" si="36"/>
        <v/>
      </c>
      <c r="BT28" s="7" t="str">
        <f t="shared" si="37"/>
        <v/>
      </c>
      <c r="BU28" s="7" t="str">
        <f t="shared" si="38"/>
        <v/>
      </c>
      <c r="BV28" s="7" t="str">
        <f t="shared" si="39"/>
        <v/>
      </c>
      <c r="BW28" s="7" t="str">
        <f t="shared" si="40"/>
        <v/>
      </c>
      <c r="BX28" s="7" t="str">
        <f t="shared" si="41"/>
        <v/>
      </c>
      <c r="BY28" s="7" t="str">
        <f t="shared" si="42"/>
        <v/>
      </c>
      <c r="BZ28" s="7" t="str">
        <f t="shared" si="43"/>
        <v/>
      </c>
      <c r="CA28" s="7" t="str">
        <f t="shared" si="44"/>
        <v/>
      </c>
      <c r="CB28" s="7" t="str">
        <f t="shared" si="45"/>
        <v/>
      </c>
      <c r="CC28" s="7" t="str">
        <f t="shared" si="46"/>
        <v/>
      </c>
      <c r="CD28" s="7" t="str">
        <f t="shared" si="47"/>
        <v/>
      </c>
      <c r="CE28" s="7" t="str">
        <f t="shared" si="48"/>
        <v/>
      </c>
      <c r="CF28" s="7" t="str">
        <f t="shared" si="49"/>
        <v/>
      </c>
      <c r="CG28" s="7" t="str">
        <f t="shared" si="50"/>
        <v/>
      </c>
      <c r="CH28" s="7" t="str">
        <f t="shared" si="51"/>
        <v/>
      </c>
      <c r="CI28" s="7" t="str">
        <f t="shared" si="52"/>
        <v/>
      </c>
      <c r="CJ28" s="7" t="str">
        <f t="shared" si="53"/>
        <v/>
      </c>
      <c r="CK28" s="7" t="str">
        <f t="shared" si="54"/>
        <v/>
      </c>
      <c r="CL28" s="7" t="str">
        <f t="shared" si="55"/>
        <v/>
      </c>
      <c r="CM28" s="7" t="str">
        <f t="shared" si="56"/>
        <v/>
      </c>
      <c r="CN28" s="7" t="str">
        <f t="shared" si="57"/>
        <v/>
      </c>
      <c r="CO28" s="7" t="str">
        <f t="shared" si="58"/>
        <v/>
      </c>
      <c r="CP28" s="7" t="str">
        <f>IF(ISNUMBER(BN28),BN28,IF(ISNUMBER(AK28),AK28,IF(ISNUMBER(AE28),AE28,IF(ISNUMBER(#REF!),#REF!,IF(ISNUMBER(AD28),AD28,"")))))</f>
        <v/>
      </c>
      <c r="CR28" s="7" t="str">
        <f t="shared" si="59"/>
        <v/>
      </c>
      <c r="CS28" s="7" t="str">
        <f t="shared" si="60"/>
        <v/>
      </c>
      <c r="CT28" s="7" t="str">
        <f t="shared" si="61"/>
        <v/>
      </c>
      <c r="CU28" s="7" t="str">
        <f t="shared" si="62"/>
        <v/>
      </c>
      <c r="CV28" s="7" t="str">
        <f t="shared" si="63"/>
        <v/>
      </c>
      <c r="CW28" s="7" t="str">
        <f t="shared" si="64"/>
        <v/>
      </c>
      <c r="CX28" s="7" t="str">
        <f t="shared" si="65"/>
        <v/>
      </c>
      <c r="CY28" s="7" t="str">
        <f t="shared" si="66"/>
        <v/>
      </c>
      <c r="CZ28" s="7" t="str">
        <f t="shared" si="67"/>
        <v/>
      </c>
      <c r="DA28" s="7" t="str">
        <f t="shared" si="68"/>
        <v/>
      </c>
      <c r="DB28" s="7" t="str">
        <f t="shared" si="69"/>
        <v/>
      </c>
      <c r="DC28" s="7" t="str">
        <f t="shared" si="70"/>
        <v/>
      </c>
      <c r="DD28" s="7" t="str">
        <f t="shared" si="71"/>
        <v/>
      </c>
      <c r="DE28" s="7" t="str">
        <f t="shared" si="72"/>
        <v/>
      </c>
      <c r="DF28" s="7" t="str">
        <f t="shared" si="73"/>
        <v/>
      </c>
      <c r="DG28" s="7" t="str">
        <f t="shared" si="74"/>
        <v/>
      </c>
      <c r="DH28" s="7" t="str">
        <f t="shared" si="75"/>
        <v/>
      </c>
      <c r="DI28" s="7" t="str">
        <f t="shared" si="76"/>
        <v/>
      </c>
      <c r="DJ28" s="7" t="str">
        <f t="shared" si="77"/>
        <v/>
      </c>
      <c r="DK28" s="7" t="str">
        <f t="shared" si="78"/>
        <v/>
      </c>
      <c r="DL28" s="7" t="str">
        <f t="shared" si="79"/>
        <v/>
      </c>
      <c r="DM28" s="7" t="str">
        <f t="shared" si="80"/>
        <v/>
      </c>
      <c r="DN28" s="7" t="str">
        <f>IF(ISNUMBER(CN28),CN28,IF(ISNUMBER(AK28),AK28,IF(ISNUMBER(AA28),AA28,IF(ISNUMBER(#REF!),#REF!,IF(ISNUMBER(Z28),Z28,"")))))</f>
        <v/>
      </c>
      <c r="DO28" s="7" t="str">
        <f>IF(ISNUMBER(CO28),CO28,IF(ISNUMBER(#REF!),#REF!,IF(ISNUMBER(AB28),AB28,IF(ISNUMBER(AL28),AL28,IF(ISNUMBER(AA28),AA28,"")))))</f>
        <v/>
      </c>
      <c r="DP28" s="7" t="str">
        <f t="shared" si="81"/>
        <v/>
      </c>
      <c r="DR28" s="7" t="str">
        <f t="shared" si="82"/>
        <v/>
      </c>
      <c r="DS28" s="7" t="str">
        <f t="shared" si="83"/>
        <v/>
      </c>
      <c r="DT28" s="7" t="str">
        <f t="shared" si="84"/>
        <v/>
      </c>
      <c r="DU28" s="7" t="str">
        <f t="shared" si="85"/>
        <v/>
      </c>
      <c r="DV28" s="7" t="str">
        <f t="shared" si="86"/>
        <v/>
      </c>
      <c r="DW28" s="7" t="str">
        <f t="shared" si="87"/>
        <v/>
      </c>
      <c r="DX28" s="7" t="str">
        <f t="shared" si="88"/>
        <v/>
      </c>
      <c r="DY28" s="7" t="str">
        <f t="shared" si="89"/>
        <v/>
      </c>
      <c r="DZ28" s="7" t="str">
        <f t="shared" si="90"/>
        <v/>
      </c>
      <c r="EA28" s="7" t="str">
        <f t="shared" si="91"/>
        <v/>
      </c>
      <c r="EB28" s="7" t="str">
        <f t="shared" si="92"/>
        <v/>
      </c>
      <c r="EC28" s="7" t="str">
        <f t="shared" si="93"/>
        <v/>
      </c>
      <c r="ED28" s="7" t="str">
        <f t="shared" si="94"/>
        <v/>
      </c>
      <c r="EE28" s="7" t="str">
        <f t="shared" si="95"/>
        <v/>
      </c>
      <c r="EF28" s="7" t="str">
        <f t="shared" si="96"/>
        <v/>
      </c>
      <c r="EG28" s="7" t="str">
        <f t="shared" si="97"/>
        <v/>
      </c>
      <c r="EH28" s="7" t="str">
        <f t="shared" si="98"/>
        <v/>
      </c>
      <c r="EI28" s="7" t="str">
        <f t="shared" si="99"/>
        <v/>
      </c>
      <c r="EJ28" s="7" t="str">
        <f t="shared" si="100"/>
        <v/>
      </c>
      <c r="EK28" s="7" t="str">
        <f t="shared" si="101"/>
        <v/>
      </c>
      <c r="EL28" s="7" t="str">
        <f>IF(ISNUMBER(DN28),DN28,IF(ISNUMBER(AK28),AK28,IF(ISNUMBER(AA28),AA28,IF(ISNUMBER(#REF!),#REF!,IF(ISNUMBER(Z28),Z28,"")))))</f>
        <v/>
      </c>
      <c r="EM28" s="7" t="str">
        <f>IF(ISNUMBER(DO28),DO28,IF(ISNUMBER(#REF!),#REF!,IF(ISNUMBER(AB28),AB28,IF(ISNUMBER(AL28),AL28,IF(ISNUMBER(AA28),AA28,"")))))</f>
        <v/>
      </c>
      <c r="EN28" s="7" t="str">
        <f t="shared" si="102"/>
        <v/>
      </c>
    </row>
    <row r="29" spans="1:144" x14ac:dyDescent="0.2">
      <c r="A29" s="19" t="s">
        <v>38</v>
      </c>
      <c r="B29" s="7" t="s">
        <v>38</v>
      </c>
      <c r="C29" s="7" t="e">
        <v>#N/A</v>
      </c>
      <c r="D29" s="7">
        <v>1.7418399999999998</v>
      </c>
      <c r="E29" s="7" t="e">
        <v>#N/A</v>
      </c>
      <c r="F29" s="7" t="e">
        <v>#N/A</v>
      </c>
      <c r="G29" s="7">
        <v>1.51814</v>
      </c>
      <c r="H29" s="7">
        <v>1.6300999999999999</v>
      </c>
      <c r="I29" s="7" t="e">
        <v>#N/A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 t="e">
        <v>#N/A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 t="e">
        <v>#N/A</v>
      </c>
      <c r="U29" s="7" t="e">
        <v>#N/A</v>
      </c>
      <c r="V29" s="7" t="e">
        <v>#N/A</v>
      </c>
      <c r="W29" s="7">
        <v>1.07789</v>
      </c>
      <c r="X29" s="7">
        <v>1.01145</v>
      </c>
      <c r="Y29" s="7" t="e">
        <v>#N/A</v>
      </c>
      <c r="Z29" s="7">
        <v>0.93969999999999998</v>
      </c>
      <c r="AA29" s="7">
        <v>0.86345000000000005</v>
      </c>
      <c r="AB29" s="7" t="e">
        <v>#N/A</v>
      </c>
      <c r="AC29" s="7" t="e">
        <v>#N/A</v>
      </c>
      <c r="AD29" s="7" t="e">
        <v>#N/A</v>
      </c>
      <c r="AE29" s="7" t="e">
        <v>#N/A</v>
      </c>
      <c r="AF29" s="7" t="e">
        <v>#N/A</v>
      </c>
      <c r="AG29" s="7" t="e">
        <v>#N/A</v>
      </c>
      <c r="AH29" s="7" t="e">
        <v>#N/A</v>
      </c>
      <c r="AI29" s="7" t="e">
        <v>#N/A</v>
      </c>
      <c r="AJ29" s="7" t="e">
        <v>#N/A</v>
      </c>
      <c r="AL29" s="7">
        <f t="shared" si="4"/>
        <v>1.51814</v>
      </c>
      <c r="AM29" s="7">
        <f t="shared" si="5"/>
        <v>1.51814</v>
      </c>
      <c r="AN29" s="7">
        <f t="shared" si="6"/>
        <v>1.6300999999999999</v>
      </c>
      <c r="AO29" s="7">
        <f t="shared" si="7"/>
        <v>1.6300999999999999</v>
      </c>
      <c r="AP29" s="7">
        <f t="shared" si="8"/>
        <v>1.6300999999999999</v>
      </c>
      <c r="AQ29" s="7" t="str">
        <f t="shared" si="9"/>
        <v/>
      </c>
      <c r="AR29" s="7" t="str">
        <f t="shared" si="10"/>
        <v/>
      </c>
      <c r="AS29" s="7" t="str">
        <f t="shared" si="11"/>
        <v/>
      </c>
      <c r="AT29" s="7" t="str">
        <f t="shared" si="12"/>
        <v/>
      </c>
      <c r="AU29" s="7" t="str">
        <f t="shared" si="13"/>
        <v/>
      </c>
      <c r="AV29" s="7" t="str">
        <f t="shared" si="14"/>
        <v/>
      </c>
      <c r="AW29" s="7" t="str">
        <f t="shared" si="15"/>
        <v/>
      </c>
      <c r="AX29" s="7" t="str">
        <f t="shared" si="16"/>
        <v/>
      </c>
      <c r="AY29" s="7" t="str">
        <f t="shared" si="17"/>
        <v/>
      </c>
      <c r="AZ29" s="7" t="str">
        <f t="shared" si="18"/>
        <v/>
      </c>
      <c r="BA29" s="7">
        <f t="shared" si="19"/>
        <v>1.07789</v>
      </c>
      <c r="BB29" s="7">
        <f t="shared" si="20"/>
        <v>1.07789</v>
      </c>
      <c r="BC29" s="7">
        <f t="shared" si="21"/>
        <v>1.07789</v>
      </c>
      <c r="BD29" s="7">
        <f t="shared" si="22"/>
        <v>1.01145</v>
      </c>
      <c r="BE29" s="7">
        <f t="shared" si="23"/>
        <v>0.93969999999999998</v>
      </c>
      <c r="BF29" s="7">
        <f t="shared" si="24"/>
        <v>0.93969999999999998</v>
      </c>
      <c r="BG29" s="7">
        <f t="shared" si="25"/>
        <v>0.86345000000000005</v>
      </c>
      <c r="BH29" s="7">
        <f t="shared" si="26"/>
        <v>0.86345000000000005</v>
      </c>
      <c r="BI29" s="7">
        <f t="shared" si="27"/>
        <v>0.86345000000000005</v>
      </c>
      <c r="BJ29" s="7" t="str">
        <f t="shared" si="28"/>
        <v/>
      </c>
      <c r="BK29" s="7" t="str">
        <f t="shared" si="29"/>
        <v/>
      </c>
      <c r="BL29" s="7" t="str">
        <f t="shared" si="30"/>
        <v/>
      </c>
      <c r="BM29" s="7" t="str">
        <f t="shared" si="31"/>
        <v/>
      </c>
      <c r="BN29" s="7" t="str">
        <f t="shared" si="32"/>
        <v/>
      </c>
      <c r="BP29" s="7">
        <f t="shared" si="33"/>
        <v>1.6300999999999999</v>
      </c>
      <c r="BQ29" s="7">
        <f t="shared" si="34"/>
        <v>1.6300999999999999</v>
      </c>
      <c r="BR29" s="7">
        <f t="shared" si="35"/>
        <v>1.6300999999999999</v>
      </c>
      <c r="BS29" s="7">
        <f t="shared" si="36"/>
        <v>1.6300999999999999</v>
      </c>
      <c r="BT29" s="7">
        <f t="shared" si="37"/>
        <v>1.6300999999999999</v>
      </c>
      <c r="BU29" s="7" t="str">
        <f t="shared" si="38"/>
        <v/>
      </c>
      <c r="BV29" s="7" t="str">
        <f t="shared" si="39"/>
        <v/>
      </c>
      <c r="BW29" s="7" t="str">
        <f t="shared" si="40"/>
        <v/>
      </c>
      <c r="BX29" s="7" t="str">
        <f t="shared" si="41"/>
        <v/>
      </c>
      <c r="BY29" s="7" t="str">
        <f t="shared" si="42"/>
        <v/>
      </c>
      <c r="BZ29" s="7" t="str">
        <f t="shared" si="43"/>
        <v/>
      </c>
      <c r="CA29" s="7">
        <f t="shared" si="44"/>
        <v>1.07789</v>
      </c>
      <c r="CB29" s="7">
        <f t="shared" si="45"/>
        <v>1.07789</v>
      </c>
      <c r="CC29" s="7">
        <f t="shared" si="46"/>
        <v>1.07789</v>
      </c>
      <c r="CD29" s="7">
        <f t="shared" si="47"/>
        <v>1.07789</v>
      </c>
      <c r="CE29" s="7">
        <f t="shared" si="48"/>
        <v>1.07789</v>
      </c>
      <c r="CF29" s="7">
        <f t="shared" si="49"/>
        <v>1.01145</v>
      </c>
      <c r="CG29" s="7">
        <f t="shared" si="50"/>
        <v>0.93969999999999998</v>
      </c>
      <c r="CH29" s="7">
        <f t="shared" si="51"/>
        <v>0.93969999999999998</v>
      </c>
      <c r="CI29" s="7">
        <f t="shared" si="52"/>
        <v>0.86345000000000005</v>
      </c>
      <c r="CJ29" s="7">
        <f t="shared" si="53"/>
        <v>0.86345000000000005</v>
      </c>
      <c r="CK29" s="7">
        <f t="shared" si="54"/>
        <v>0.86345000000000005</v>
      </c>
      <c r="CL29" s="7">
        <f t="shared" si="55"/>
        <v>0.86345000000000005</v>
      </c>
      <c r="CM29" s="7">
        <f t="shared" si="56"/>
        <v>0.86345000000000005</v>
      </c>
      <c r="CN29" s="7" t="str">
        <f t="shared" si="57"/>
        <v/>
      </c>
      <c r="CO29" s="7" t="str">
        <f t="shared" si="58"/>
        <v/>
      </c>
      <c r="CP29" s="7" t="str">
        <f>IF(ISNUMBER(BN29),BN29,IF(ISNUMBER(AK29),AK29,IF(ISNUMBER(AE29),AE29,IF(ISNUMBER(#REF!),#REF!,IF(ISNUMBER(AD29),AD29,"")))))</f>
        <v/>
      </c>
      <c r="CR29" s="7">
        <f t="shared" si="59"/>
        <v>1.6300999999999999</v>
      </c>
      <c r="CS29" s="7">
        <f t="shared" si="60"/>
        <v>1.6300999999999999</v>
      </c>
      <c r="CT29" s="7">
        <f t="shared" si="61"/>
        <v>1.6300999999999999</v>
      </c>
      <c r="CU29" s="7">
        <f t="shared" si="62"/>
        <v>1.6300999999999999</v>
      </c>
      <c r="CV29" s="7">
        <f t="shared" si="63"/>
        <v>1.6300999999999999</v>
      </c>
      <c r="CW29" s="7" t="str">
        <f t="shared" si="64"/>
        <v/>
      </c>
      <c r="CX29" s="7" t="str">
        <f t="shared" si="65"/>
        <v/>
      </c>
      <c r="CY29" s="7">
        <f t="shared" si="66"/>
        <v>1.07789</v>
      </c>
      <c r="CZ29" s="7">
        <f t="shared" si="67"/>
        <v>1.07789</v>
      </c>
      <c r="DA29" s="7">
        <f t="shared" si="68"/>
        <v>1.07789</v>
      </c>
      <c r="DB29" s="7">
        <f t="shared" si="69"/>
        <v>1.07789</v>
      </c>
      <c r="DC29" s="7">
        <f t="shared" si="70"/>
        <v>1.07789</v>
      </c>
      <c r="DD29" s="7">
        <f t="shared" si="71"/>
        <v>1.07789</v>
      </c>
      <c r="DE29" s="7">
        <f t="shared" si="72"/>
        <v>1.07789</v>
      </c>
      <c r="DF29" s="7">
        <f t="shared" si="73"/>
        <v>1.01145</v>
      </c>
      <c r="DG29" s="7">
        <f t="shared" si="74"/>
        <v>0.93969999999999998</v>
      </c>
      <c r="DH29" s="7">
        <f t="shared" si="75"/>
        <v>0.93969999999999998</v>
      </c>
      <c r="DI29" s="7">
        <f t="shared" si="76"/>
        <v>0.86345000000000005</v>
      </c>
      <c r="DJ29" s="7">
        <f t="shared" si="77"/>
        <v>0.86345000000000005</v>
      </c>
      <c r="DK29" s="7">
        <f t="shared" si="78"/>
        <v>0.86345000000000005</v>
      </c>
      <c r="DL29" s="7">
        <f t="shared" si="79"/>
        <v>0.86345000000000005</v>
      </c>
      <c r="DM29" s="7">
        <f t="shared" si="80"/>
        <v>0.86345000000000005</v>
      </c>
      <c r="DN29" s="7">
        <f>IF(ISNUMBER(CN29),CN29,IF(ISNUMBER(AK29),AK29,IF(ISNUMBER(AA29),AA29,IF(ISNUMBER(#REF!),#REF!,IF(ISNUMBER(Z29),Z29,"")))))</f>
        <v>0.86345000000000005</v>
      </c>
      <c r="DO29" s="7">
        <f>IF(ISNUMBER(CO29),CO29,IF(ISNUMBER(#REF!),#REF!,IF(ISNUMBER(AB29),AB29,IF(ISNUMBER(AL29),AL29,IF(ISNUMBER(AA29),AA29,"")))))</f>
        <v>1.51814</v>
      </c>
      <c r="DP29" s="7">
        <f t="shared" si="81"/>
        <v>1.51814</v>
      </c>
      <c r="DR29" s="7">
        <f t="shared" si="82"/>
        <v>1.6300999999999999</v>
      </c>
      <c r="DS29" s="7">
        <f t="shared" si="83"/>
        <v>1.6300999999999999</v>
      </c>
      <c r="DT29" s="7">
        <f t="shared" si="84"/>
        <v>1.6300999999999999</v>
      </c>
      <c r="DU29" s="7" t="str">
        <f t="shared" si="85"/>
        <v/>
      </c>
      <c r="DV29" s="7" t="str">
        <f t="shared" si="86"/>
        <v/>
      </c>
      <c r="DW29" s="7">
        <f t="shared" si="87"/>
        <v>1.07789</v>
      </c>
      <c r="DX29" s="7">
        <f t="shared" si="88"/>
        <v>1.07789</v>
      </c>
      <c r="DY29" s="7">
        <f t="shared" si="89"/>
        <v>1.07789</v>
      </c>
      <c r="DZ29" s="7">
        <f t="shared" si="90"/>
        <v>1.07789</v>
      </c>
      <c r="EA29" s="7">
        <f t="shared" si="91"/>
        <v>1.07789</v>
      </c>
      <c r="EB29" s="7">
        <f t="shared" si="92"/>
        <v>1.07789</v>
      </c>
      <c r="EC29" s="7">
        <f t="shared" si="93"/>
        <v>1.07789</v>
      </c>
      <c r="ED29" s="7">
        <f t="shared" si="94"/>
        <v>1.01145</v>
      </c>
      <c r="EE29" s="7">
        <f t="shared" si="95"/>
        <v>0.93969999999999998</v>
      </c>
      <c r="EF29" s="7">
        <f t="shared" si="96"/>
        <v>0.93969999999999998</v>
      </c>
      <c r="EG29" s="7">
        <f t="shared" si="97"/>
        <v>0.86345000000000005</v>
      </c>
      <c r="EH29" s="7">
        <f t="shared" si="98"/>
        <v>0.86345000000000005</v>
      </c>
      <c r="EI29" s="7">
        <f t="shared" si="99"/>
        <v>0.86345000000000005</v>
      </c>
      <c r="EJ29" s="7">
        <f t="shared" si="100"/>
        <v>0.86345000000000005</v>
      </c>
      <c r="EK29" s="7">
        <f t="shared" si="101"/>
        <v>0.86345000000000005</v>
      </c>
      <c r="EL29" s="7">
        <f>IF(ISNUMBER(DN29),DN29,IF(ISNUMBER(AK29),AK29,IF(ISNUMBER(AA29),AA29,IF(ISNUMBER(#REF!),#REF!,IF(ISNUMBER(Z29),Z29,"")))))</f>
        <v>0.86345000000000005</v>
      </c>
      <c r="EM29" s="7">
        <f>IF(ISNUMBER(DO29),DO29,IF(ISNUMBER(#REF!),#REF!,IF(ISNUMBER(AB29),AB29,IF(ISNUMBER(AL29),AL29,IF(ISNUMBER(AA29),AA29,"")))))</f>
        <v>1.51814</v>
      </c>
      <c r="EN29" s="7">
        <f t="shared" si="102"/>
        <v>1.51814</v>
      </c>
    </row>
    <row r="30" spans="1:144" x14ac:dyDescent="0.2">
      <c r="A30" s="19" t="s">
        <v>39</v>
      </c>
      <c r="B30" s="7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1.83172</v>
      </c>
      <c r="O30" s="7">
        <v>1.3755899999999999</v>
      </c>
      <c r="P30" s="7" t="e">
        <v>#N/A</v>
      </c>
      <c r="Q30" s="7" t="e">
        <v>#N/A</v>
      </c>
      <c r="R30" s="7" t="e">
        <v>#N/A</v>
      </c>
      <c r="S30" s="7" t="e">
        <v>#N/A</v>
      </c>
      <c r="T30" s="7" t="e">
        <v>#N/A</v>
      </c>
      <c r="U30" s="7">
        <v>1.3128</v>
      </c>
      <c r="V30" s="7">
        <v>1.37734</v>
      </c>
      <c r="W30" s="7" t="e">
        <v>#N/A</v>
      </c>
      <c r="X30" s="7" t="e">
        <v>#N/A</v>
      </c>
      <c r="Y30" s="7" t="e">
        <v>#N/A</v>
      </c>
      <c r="Z30" s="7">
        <v>2.0245199999999999</v>
      </c>
      <c r="AA30" s="7">
        <v>1.56623</v>
      </c>
      <c r="AB30" s="7">
        <v>1.7073199999999999</v>
      </c>
      <c r="AC30" s="7">
        <v>1.4875600000000002</v>
      </c>
      <c r="AD30" s="7" t="e">
        <v>#N/A</v>
      </c>
      <c r="AE30" s="7" t="e">
        <v>#N/A</v>
      </c>
      <c r="AF30" s="7" t="e">
        <v>#N/A</v>
      </c>
      <c r="AG30" s="7" t="e">
        <v>#N/A</v>
      </c>
      <c r="AH30" s="7" t="e">
        <v>#N/A</v>
      </c>
      <c r="AI30" s="7">
        <v>1.47767</v>
      </c>
      <c r="AJ30" s="7" t="e">
        <v>#N/A</v>
      </c>
      <c r="AL30" s="7" t="str">
        <f t="shared" si="4"/>
        <v/>
      </c>
      <c r="AM30" s="7" t="str">
        <f t="shared" si="5"/>
        <v/>
      </c>
      <c r="AN30" s="7" t="str">
        <f t="shared" si="6"/>
        <v/>
      </c>
      <c r="AO30" s="7" t="str">
        <f t="shared" si="7"/>
        <v/>
      </c>
      <c r="AP30" s="7" t="str">
        <f t="shared" si="8"/>
        <v/>
      </c>
      <c r="AQ30" s="7" t="str">
        <f t="shared" si="9"/>
        <v/>
      </c>
      <c r="AR30" s="7">
        <f t="shared" si="10"/>
        <v>1.83172</v>
      </c>
      <c r="AS30" s="7">
        <f t="shared" si="11"/>
        <v>1.83172</v>
      </c>
      <c r="AT30" s="7">
        <f t="shared" si="12"/>
        <v>1.83172</v>
      </c>
      <c r="AU30" s="7">
        <f t="shared" si="13"/>
        <v>1.3755899999999999</v>
      </c>
      <c r="AV30" s="7">
        <f t="shared" si="14"/>
        <v>1.3755899999999999</v>
      </c>
      <c r="AW30" s="7">
        <f t="shared" si="15"/>
        <v>1.3755899999999999</v>
      </c>
      <c r="AX30" s="7" t="str">
        <f t="shared" si="16"/>
        <v/>
      </c>
      <c r="AY30" s="7">
        <f t="shared" si="17"/>
        <v>1.3128</v>
      </c>
      <c r="AZ30" s="7">
        <f t="shared" si="18"/>
        <v>1.3128</v>
      </c>
      <c r="BA30" s="7">
        <f t="shared" si="19"/>
        <v>1.3128</v>
      </c>
      <c r="BB30" s="7">
        <f t="shared" si="20"/>
        <v>1.37734</v>
      </c>
      <c r="BC30" s="7">
        <f t="shared" si="21"/>
        <v>1.37734</v>
      </c>
      <c r="BD30" s="7">
        <f t="shared" si="22"/>
        <v>2.0245199999999999</v>
      </c>
      <c r="BE30" s="7">
        <f t="shared" si="23"/>
        <v>2.0245199999999999</v>
      </c>
      <c r="BF30" s="7">
        <f t="shared" si="24"/>
        <v>2.0245199999999999</v>
      </c>
      <c r="BG30" s="7">
        <f t="shared" si="25"/>
        <v>1.56623</v>
      </c>
      <c r="BH30" s="7">
        <f t="shared" si="26"/>
        <v>1.7073199999999999</v>
      </c>
      <c r="BI30" s="7">
        <f t="shared" si="27"/>
        <v>1.4875600000000002</v>
      </c>
      <c r="BJ30" s="7">
        <f t="shared" si="28"/>
        <v>1.4875600000000002</v>
      </c>
      <c r="BK30" s="7">
        <f t="shared" si="29"/>
        <v>1.4875600000000002</v>
      </c>
      <c r="BL30" s="7" t="str">
        <f t="shared" si="30"/>
        <v/>
      </c>
      <c r="BM30" s="7">
        <f t="shared" si="31"/>
        <v>1.47767</v>
      </c>
      <c r="BN30" s="7">
        <f t="shared" si="32"/>
        <v>1.47767</v>
      </c>
      <c r="BP30" s="7" t="str">
        <f t="shared" si="33"/>
        <v/>
      </c>
      <c r="BQ30" s="7" t="str">
        <f t="shared" si="34"/>
        <v/>
      </c>
      <c r="BR30" s="7">
        <f t="shared" si="35"/>
        <v>1.83172</v>
      </c>
      <c r="BS30" s="7">
        <f t="shared" si="36"/>
        <v>1.83172</v>
      </c>
      <c r="BT30" s="7">
        <f t="shared" si="37"/>
        <v>1.83172</v>
      </c>
      <c r="BU30" s="7">
        <f t="shared" si="38"/>
        <v>1.83172</v>
      </c>
      <c r="BV30" s="7">
        <f t="shared" si="39"/>
        <v>1.83172</v>
      </c>
      <c r="BW30" s="7">
        <f t="shared" si="40"/>
        <v>1.3755899999999999</v>
      </c>
      <c r="BX30" s="7">
        <f t="shared" si="41"/>
        <v>1.3755899999999999</v>
      </c>
      <c r="BY30" s="7">
        <f t="shared" si="42"/>
        <v>1.3755899999999999</v>
      </c>
      <c r="BZ30" s="7">
        <f t="shared" si="43"/>
        <v>1.3128</v>
      </c>
      <c r="CA30" s="7">
        <f t="shared" si="44"/>
        <v>1.3128</v>
      </c>
      <c r="CB30" s="7">
        <f t="shared" si="45"/>
        <v>1.3128</v>
      </c>
      <c r="CC30" s="7">
        <f t="shared" si="46"/>
        <v>1.3128</v>
      </c>
      <c r="CD30" s="7">
        <f t="shared" si="47"/>
        <v>1.37734</v>
      </c>
      <c r="CE30" s="7">
        <f t="shared" si="48"/>
        <v>1.37734</v>
      </c>
      <c r="CF30" s="7">
        <f t="shared" si="49"/>
        <v>2.0245199999999999</v>
      </c>
      <c r="CG30" s="7">
        <f t="shared" si="50"/>
        <v>2.0245199999999999</v>
      </c>
      <c r="CH30" s="7">
        <f t="shared" si="51"/>
        <v>2.0245199999999999</v>
      </c>
      <c r="CI30" s="7">
        <f t="shared" si="52"/>
        <v>1.56623</v>
      </c>
      <c r="CJ30" s="7">
        <f t="shared" si="53"/>
        <v>1.7073199999999999</v>
      </c>
      <c r="CK30" s="7">
        <f t="shared" si="54"/>
        <v>1.4875600000000002</v>
      </c>
      <c r="CL30" s="7">
        <f t="shared" si="55"/>
        <v>1.4875600000000002</v>
      </c>
      <c r="CM30" s="7">
        <f t="shared" si="56"/>
        <v>1.4875600000000002</v>
      </c>
      <c r="CN30" s="7">
        <f t="shared" si="57"/>
        <v>1.47767</v>
      </c>
      <c r="CO30" s="7">
        <f t="shared" si="58"/>
        <v>1.47767</v>
      </c>
      <c r="CP30" s="7">
        <f>IF(ISNUMBER(BN30),BN30,IF(ISNUMBER(AK30),AK30,IF(ISNUMBER(AE30),AE30,IF(ISNUMBER(#REF!),#REF!,IF(ISNUMBER(AD30),AD30,"")))))</f>
        <v>1.47767</v>
      </c>
      <c r="CR30" s="7">
        <f t="shared" si="59"/>
        <v>1.83172</v>
      </c>
      <c r="CS30" s="7">
        <f t="shared" si="60"/>
        <v>1.83172</v>
      </c>
      <c r="CT30" s="7">
        <f t="shared" si="61"/>
        <v>1.83172</v>
      </c>
      <c r="CU30" s="7">
        <f t="shared" si="62"/>
        <v>1.83172</v>
      </c>
      <c r="CV30" s="7">
        <f t="shared" si="63"/>
        <v>1.83172</v>
      </c>
      <c r="CW30" s="7">
        <f t="shared" si="64"/>
        <v>1.3755899999999999</v>
      </c>
      <c r="CX30" s="7">
        <f t="shared" si="65"/>
        <v>1.3755899999999999</v>
      </c>
      <c r="CY30" s="7">
        <f t="shared" si="66"/>
        <v>1.3755899999999999</v>
      </c>
      <c r="CZ30" s="7">
        <f t="shared" si="67"/>
        <v>1.3128</v>
      </c>
      <c r="DA30" s="7">
        <f t="shared" si="68"/>
        <v>1.3128</v>
      </c>
      <c r="DB30" s="7">
        <f t="shared" si="69"/>
        <v>1.3128</v>
      </c>
      <c r="DC30" s="7">
        <f t="shared" si="70"/>
        <v>1.3128</v>
      </c>
      <c r="DD30" s="7">
        <f t="shared" si="71"/>
        <v>1.37734</v>
      </c>
      <c r="DE30" s="7">
        <f t="shared" si="72"/>
        <v>1.37734</v>
      </c>
      <c r="DF30" s="7">
        <f t="shared" si="73"/>
        <v>2.0245199999999999</v>
      </c>
      <c r="DG30" s="7">
        <f t="shared" si="74"/>
        <v>2.0245199999999999</v>
      </c>
      <c r="DH30" s="7">
        <f t="shared" si="75"/>
        <v>2.0245199999999999</v>
      </c>
      <c r="DI30" s="7">
        <f t="shared" si="76"/>
        <v>1.56623</v>
      </c>
      <c r="DJ30" s="7">
        <f t="shared" si="77"/>
        <v>1.7073199999999999</v>
      </c>
      <c r="DK30" s="7">
        <f t="shared" si="78"/>
        <v>1.4875600000000002</v>
      </c>
      <c r="DL30" s="7">
        <f t="shared" si="79"/>
        <v>1.4875600000000002</v>
      </c>
      <c r="DM30" s="7">
        <f t="shared" si="80"/>
        <v>1.4875600000000002</v>
      </c>
      <c r="DN30" s="7">
        <f>IF(ISNUMBER(CN30),CN30,IF(ISNUMBER(AK30),AK30,IF(ISNUMBER(AA30),AA30,IF(ISNUMBER(#REF!),#REF!,IF(ISNUMBER(Z30),Z30,"")))))</f>
        <v>1.47767</v>
      </c>
      <c r="DO30" s="7">
        <f>IF(ISNUMBER(CO30),CO30,IF(ISNUMBER(#REF!),#REF!,IF(ISNUMBER(AB30),AB30,IF(ISNUMBER(AL30),AL30,IF(ISNUMBER(AA30),AA30,"")))))</f>
        <v>1.47767</v>
      </c>
      <c r="DP30" s="7">
        <f t="shared" si="81"/>
        <v>1.47767</v>
      </c>
      <c r="DR30" s="7">
        <f t="shared" si="82"/>
        <v>1.83172</v>
      </c>
      <c r="DS30" s="7">
        <f t="shared" si="83"/>
        <v>1.83172</v>
      </c>
      <c r="DT30" s="7">
        <f t="shared" si="84"/>
        <v>1.83172</v>
      </c>
      <c r="DU30" s="7">
        <f t="shared" si="85"/>
        <v>1.3755899999999999</v>
      </c>
      <c r="DV30" s="7">
        <f t="shared" si="86"/>
        <v>1.3755899999999999</v>
      </c>
      <c r="DW30" s="7">
        <f t="shared" si="87"/>
        <v>1.3755899999999999</v>
      </c>
      <c r="DX30" s="7">
        <f t="shared" si="88"/>
        <v>1.3128</v>
      </c>
      <c r="DY30" s="7">
        <f t="shared" si="89"/>
        <v>1.3128</v>
      </c>
      <c r="DZ30" s="7">
        <f t="shared" si="90"/>
        <v>1.3128</v>
      </c>
      <c r="EA30" s="7">
        <f t="shared" si="91"/>
        <v>1.3128</v>
      </c>
      <c r="EB30" s="7">
        <f t="shared" si="92"/>
        <v>1.37734</v>
      </c>
      <c r="EC30" s="7">
        <f t="shared" si="93"/>
        <v>1.37734</v>
      </c>
      <c r="ED30" s="7">
        <f t="shared" si="94"/>
        <v>2.0245199999999999</v>
      </c>
      <c r="EE30" s="7">
        <f t="shared" si="95"/>
        <v>2.0245199999999999</v>
      </c>
      <c r="EF30" s="7">
        <f t="shared" si="96"/>
        <v>2.0245199999999999</v>
      </c>
      <c r="EG30" s="7">
        <f t="shared" si="97"/>
        <v>1.56623</v>
      </c>
      <c r="EH30" s="7">
        <f t="shared" si="98"/>
        <v>1.7073199999999999</v>
      </c>
      <c r="EI30" s="7">
        <f t="shared" si="99"/>
        <v>1.4875600000000002</v>
      </c>
      <c r="EJ30" s="7">
        <f t="shared" si="100"/>
        <v>1.4875600000000002</v>
      </c>
      <c r="EK30" s="7">
        <f t="shared" si="101"/>
        <v>1.4875600000000002</v>
      </c>
      <c r="EL30" s="7">
        <f>IF(ISNUMBER(DN30),DN30,IF(ISNUMBER(AK30),AK30,IF(ISNUMBER(AA30),AA30,IF(ISNUMBER(#REF!),#REF!,IF(ISNUMBER(Z30),Z30,"")))))</f>
        <v>1.47767</v>
      </c>
      <c r="EM30" s="7">
        <f>IF(ISNUMBER(DO30),DO30,IF(ISNUMBER(#REF!),#REF!,IF(ISNUMBER(AB30),AB30,IF(ISNUMBER(AL30),AL30,IF(ISNUMBER(AA30),AA30,"")))))</f>
        <v>1.47767</v>
      </c>
      <c r="EN30" s="7">
        <f t="shared" si="102"/>
        <v>1.47767</v>
      </c>
    </row>
    <row r="31" spans="1:144" x14ac:dyDescent="0.2">
      <c r="A31" s="19" t="s">
        <v>40</v>
      </c>
      <c r="B31" s="7" t="s">
        <v>40</v>
      </c>
      <c r="C31" s="7" t="e">
        <v>#N/A</v>
      </c>
      <c r="D31" s="7">
        <v>2.0102199999999999</v>
      </c>
      <c r="E31" s="7" t="e">
        <v>#N/A</v>
      </c>
      <c r="F31" s="7" t="e">
        <v>#N/A</v>
      </c>
      <c r="G31" s="7">
        <v>1.6120700000000001</v>
      </c>
      <c r="H31" s="7" t="e">
        <v>#N/A</v>
      </c>
      <c r="I31" s="7" t="e">
        <v>#N/A</v>
      </c>
      <c r="J31" s="7">
        <v>1.4948999999999999</v>
      </c>
      <c r="K31" s="7">
        <v>1.77813</v>
      </c>
      <c r="L31" s="7">
        <v>1.8692499999999999</v>
      </c>
      <c r="M31" s="7">
        <v>2.07491</v>
      </c>
      <c r="N31" s="7">
        <v>2.17815</v>
      </c>
      <c r="O31" s="7">
        <v>2.49932</v>
      </c>
      <c r="P31" s="7" t="e">
        <v>#N/A</v>
      </c>
      <c r="Q31" s="7">
        <v>2.9182700000000001</v>
      </c>
      <c r="R31" s="7" t="e">
        <v>#N/A</v>
      </c>
      <c r="S31" s="7">
        <v>3.1565699999999999</v>
      </c>
      <c r="T31" s="7">
        <v>3.09843</v>
      </c>
      <c r="U31" s="7">
        <v>2.6815800000000003</v>
      </c>
      <c r="V31" s="7">
        <v>2.4929399999999999</v>
      </c>
      <c r="W31" s="7">
        <v>2.2509100000000002</v>
      </c>
      <c r="X31" s="7">
        <v>2.3722500000000002</v>
      </c>
      <c r="Y31" s="7">
        <v>2.8167400000000002</v>
      </c>
      <c r="Z31" s="7">
        <v>3.02996</v>
      </c>
      <c r="AA31" s="7">
        <v>2.6748799999999999</v>
      </c>
      <c r="AB31" s="7">
        <v>2.6383000000000001</v>
      </c>
      <c r="AC31" s="7">
        <v>2.9458799999999998</v>
      </c>
      <c r="AD31" s="7">
        <v>2.6659300000000004</v>
      </c>
      <c r="AE31" s="7">
        <v>2.4967699999999997</v>
      </c>
      <c r="AF31" s="7">
        <v>2.6804600000000001</v>
      </c>
      <c r="AG31" s="7">
        <v>3.05307</v>
      </c>
      <c r="AH31" s="7">
        <v>3.0513300000000001</v>
      </c>
      <c r="AI31" s="7" t="e">
        <v>#N/A</v>
      </c>
      <c r="AJ31" s="7" t="e">
        <v>#N/A</v>
      </c>
      <c r="AL31" s="7">
        <f t="shared" si="4"/>
        <v>1.6120700000000001</v>
      </c>
      <c r="AM31" s="7">
        <f t="shared" si="5"/>
        <v>1.6120700000000001</v>
      </c>
      <c r="AN31" s="7">
        <f t="shared" si="6"/>
        <v>1.6120700000000001</v>
      </c>
      <c r="AO31" s="7">
        <f t="shared" si="7"/>
        <v>1.4948999999999999</v>
      </c>
      <c r="AP31" s="7">
        <f t="shared" si="8"/>
        <v>1.4948999999999999</v>
      </c>
      <c r="AQ31" s="7">
        <f t="shared" si="9"/>
        <v>1.77813</v>
      </c>
      <c r="AR31" s="7">
        <f t="shared" si="10"/>
        <v>1.8692499999999999</v>
      </c>
      <c r="AS31" s="7">
        <f t="shared" si="11"/>
        <v>2.07491</v>
      </c>
      <c r="AT31" s="7">
        <f t="shared" si="12"/>
        <v>2.17815</v>
      </c>
      <c r="AU31" s="7">
        <f t="shared" si="13"/>
        <v>2.49932</v>
      </c>
      <c r="AV31" s="7">
        <f t="shared" si="14"/>
        <v>2.9182700000000001</v>
      </c>
      <c r="AW31" s="7">
        <f t="shared" si="15"/>
        <v>2.9182700000000001</v>
      </c>
      <c r="AX31" s="7">
        <f t="shared" si="16"/>
        <v>3.1565699999999999</v>
      </c>
      <c r="AY31" s="7">
        <f t="shared" si="17"/>
        <v>3.1565699999999999</v>
      </c>
      <c r="AZ31" s="7">
        <f t="shared" si="18"/>
        <v>3.09843</v>
      </c>
      <c r="BA31" s="7">
        <f t="shared" si="19"/>
        <v>2.6815800000000003</v>
      </c>
      <c r="BB31" s="7">
        <f t="shared" si="20"/>
        <v>2.4929399999999999</v>
      </c>
      <c r="BC31" s="7">
        <f t="shared" si="21"/>
        <v>2.2509100000000002</v>
      </c>
      <c r="BD31" s="7">
        <f t="shared" si="22"/>
        <v>2.3722500000000002</v>
      </c>
      <c r="BE31" s="7">
        <f t="shared" si="23"/>
        <v>2.8167400000000002</v>
      </c>
      <c r="BF31" s="7">
        <f t="shared" si="24"/>
        <v>3.02996</v>
      </c>
      <c r="BG31" s="7">
        <f t="shared" si="25"/>
        <v>2.6748799999999999</v>
      </c>
      <c r="BH31" s="7">
        <f t="shared" si="26"/>
        <v>2.6383000000000001</v>
      </c>
      <c r="BI31" s="7">
        <f t="shared" si="27"/>
        <v>2.9458799999999998</v>
      </c>
      <c r="BJ31" s="7">
        <f t="shared" si="28"/>
        <v>2.6659300000000004</v>
      </c>
      <c r="BK31" s="7">
        <f t="shared" si="29"/>
        <v>2.4967699999999997</v>
      </c>
      <c r="BL31" s="7">
        <f t="shared" si="30"/>
        <v>2.6804600000000001</v>
      </c>
      <c r="BM31" s="7">
        <f t="shared" si="31"/>
        <v>3.05307</v>
      </c>
      <c r="BN31" s="7">
        <f t="shared" si="32"/>
        <v>3.0513300000000001</v>
      </c>
      <c r="BP31" s="7">
        <f t="shared" si="33"/>
        <v>1.6120700000000001</v>
      </c>
      <c r="BQ31" s="7">
        <f t="shared" si="34"/>
        <v>1.4948999999999999</v>
      </c>
      <c r="BR31" s="7">
        <f t="shared" si="35"/>
        <v>1.4948999999999999</v>
      </c>
      <c r="BS31" s="7">
        <f t="shared" si="36"/>
        <v>1.77813</v>
      </c>
      <c r="BT31" s="7">
        <f t="shared" si="37"/>
        <v>1.8692499999999999</v>
      </c>
      <c r="BU31" s="7">
        <f t="shared" si="38"/>
        <v>2.07491</v>
      </c>
      <c r="BV31" s="7">
        <f t="shared" si="39"/>
        <v>2.17815</v>
      </c>
      <c r="BW31" s="7">
        <f t="shared" si="40"/>
        <v>2.49932</v>
      </c>
      <c r="BX31" s="7">
        <f t="shared" si="41"/>
        <v>2.9182700000000001</v>
      </c>
      <c r="BY31" s="7">
        <f t="shared" si="42"/>
        <v>2.9182700000000001</v>
      </c>
      <c r="BZ31" s="7">
        <f t="shared" si="43"/>
        <v>3.1565699999999999</v>
      </c>
      <c r="CA31" s="7">
        <f t="shared" si="44"/>
        <v>3.1565699999999999</v>
      </c>
      <c r="CB31" s="7">
        <f t="shared" si="45"/>
        <v>3.09843</v>
      </c>
      <c r="CC31" s="7">
        <f t="shared" si="46"/>
        <v>2.6815800000000003</v>
      </c>
      <c r="CD31" s="7">
        <f t="shared" si="47"/>
        <v>2.4929399999999999</v>
      </c>
      <c r="CE31" s="7">
        <f t="shared" si="48"/>
        <v>2.2509100000000002</v>
      </c>
      <c r="CF31" s="7">
        <f t="shared" si="49"/>
        <v>2.3722500000000002</v>
      </c>
      <c r="CG31" s="7">
        <f t="shared" si="50"/>
        <v>2.8167400000000002</v>
      </c>
      <c r="CH31" s="7">
        <f t="shared" si="51"/>
        <v>3.02996</v>
      </c>
      <c r="CI31" s="7">
        <f t="shared" si="52"/>
        <v>2.6748799999999999</v>
      </c>
      <c r="CJ31" s="7">
        <f t="shared" si="53"/>
        <v>2.6383000000000001</v>
      </c>
      <c r="CK31" s="7">
        <f t="shared" si="54"/>
        <v>2.9458799999999998</v>
      </c>
      <c r="CL31" s="7">
        <f t="shared" si="55"/>
        <v>2.6659300000000004</v>
      </c>
      <c r="CM31" s="7">
        <f t="shared" si="56"/>
        <v>2.4967699999999997</v>
      </c>
      <c r="CN31" s="7">
        <f t="shared" si="57"/>
        <v>2.6804600000000001</v>
      </c>
      <c r="CO31" s="7">
        <f t="shared" si="58"/>
        <v>3.05307</v>
      </c>
      <c r="CP31" s="7">
        <f>IF(ISNUMBER(BN31),BN31,IF(ISNUMBER(AK31),AK31,IF(ISNUMBER(AE31),AE31,IF(ISNUMBER(#REF!),#REF!,IF(ISNUMBER(AD31),AD31,"")))))</f>
        <v>3.0513300000000001</v>
      </c>
      <c r="CR31" s="7">
        <f t="shared" si="59"/>
        <v>1.4948999999999999</v>
      </c>
      <c r="CS31" s="7">
        <f t="shared" si="60"/>
        <v>1.77813</v>
      </c>
      <c r="CT31" s="7">
        <f t="shared" si="61"/>
        <v>1.8692499999999999</v>
      </c>
      <c r="CU31" s="7">
        <f t="shared" si="62"/>
        <v>2.07491</v>
      </c>
      <c r="CV31" s="7">
        <f t="shared" si="63"/>
        <v>2.17815</v>
      </c>
      <c r="CW31" s="7">
        <f t="shared" si="64"/>
        <v>2.49932</v>
      </c>
      <c r="CX31" s="7">
        <f t="shared" si="65"/>
        <v>2.9182700000000001</v>
      </c>
      <c r="CY31" s="7">
        <f t="shared" si="66"/>
        <v>2.9182700000000001</v>
      </c>
      <c r="CZ31" s="7">
        <f t="shared" si="67"/>
        <v>3.1565699999999999</v>
      </c>
      <c r="DA31" s="7">
        <f t="shared" si="68"/>
        <v>3.1565699999999999</v>
      </c>
      <c r="DB31" s="7">
        <f t="shared" si="69"/>
        <v>3.09843</v>
      </c>
      <c r="DC31" s="7">
        <f t="shared" si="70"/>
        <v>2.6815800000000003</v>
      </c>
      <c r="DD31" s="7">
        <f t="shared" si="71"/>
        <v>2.4929399999999999</v>
      </c>
      <c r="DE31" s="7">
        <f t="shared" si="72"/>
        <v>2.2509100000000002</v>
      </c>
      <c r="DF31" s="7">
        <f t="shared" si="73"/>
        <v>2.3722500000000002</v>
      </c>
      <c r="DG31" s="7">
        <f t="shared" si="74"/>
        <v>2.8167400000000002</v>
      </c>
      <c r="DH31" s="7">
        <f t="shared" si="75"/>
        <v>3.02996</v>
      </c>
      <c r="DI31" s="7">
        <f t="shared" si="76"/>
        <v>2.6748799999999999</v>
      </c>
      <c r="DJ31" s="7">
        <f t="shared" si="77"/>
        <v>2.6383000000000001</v>
      </c>
      <c r="DK31" s="7">
        <f t="shared" si="78"/>
        <v>2.9458799999999998</v>
      </c>
      <c r="DL31" s="7">
        <f t="shared" si="79"/>
        <v>2.6659300000000004</v>
      </c>
      <c r="DM31" s="7">
        <f t="shared" si="80"/>
        <v>2.4967699999999997</v>
      </c>
      <c r="DN31" s="7">
        <f>IF(ISNUMBER(CN31),CN31,IF(ISNUMBER(AK31),AK31,IF(ISNUMBER(AA31),AA31,IF(ISNUMBER(#REF!),#REF!,IF(ISNUMBER(Z31),Z31,"")))))</f>
        <v>2.6804600000000001</v>
      </c>
      <c r="DO31" s="7">
        <f>IF(ISNUMBER(CO31),CO31,IF(ISNUMBER(#REF!),#REF!,IF(ISNUMBER(AB31),AB31,IF(ISNUMBER(AL31),AL31,IF(ISNUMBER(AA31),AA31,"")))))</f>
        <v>3.05307</v>
      </c>
      <c r="DP31" s="7">
        <f t="shared" si="81"/>
        <v>3.0513300000000001</v>
      </c>
      <c r="DR31" s="7">
        <f t="shared" si="82"/>
        <v>1.8692499999999999</v>
      </c>
      <c r="DS31" s="7">
        <f t="shared" si="83"/>
        <v>2.07491</v>
      </c>
      <c r="DT31" s="7">
        <f t="shared" si="84"/>
        <v>2.17815</v>
      </c>
      <c r="DU31" s="7">
        <f t="shared" si="85"/>
        <v>2.49932</v>
      </c>
      <c r="DV31" s="7">
        <f t="shared" si="86"/>
        <v>2.9182700000000001</v>
      </c>
      <c r="DW31" s="7">
        <f t="shared" si="87"/>
        <v>2.9182700000000001</v>
      </c>
      <c r="DX31" s="7">
        <f t="shared" si="88"/>
        <v>3.1565699999999999</v>
      </c>
      <c r="DY31" s="7">
        <f t="shared" si="89"/>
        <v>3.1565699999999999</v>
      </c>
      <c r="DZ31" s="7">
        <f t="shared" si="90"/>
        <v>3.09843</v>
      </c>
      <c r="EA31" s="7">
        <f t="shared" si="91"/>
        <v>2.6815800000000003</v>
      </c>
      <c r="EB31" s="7">
        <f t="shared" si="92"/>
        <v>2.4929399999999999</v>
      </c>
      <c r="EC31" s="7">
        <f t="shared" si="93"/>
        <v>2.2509100000000002</v>
      </c>
      <c r="ED31" s="7">
        <f t="shared" si="94"/>
        <v>2.3722500000000002</v>
      </c>
      <c r="EE31" s="7">
        <f t="shared" si="95"/>
        <v>2.8167400000000002</v>
      </c>
      <c r="EF31" s="7">
        <f t="shared" si="96"/>
        <v>3.02996</v>
      </c>
      <c r="EG31" s="7">
        <f t="shared" si="97"/>
        <v>2.6748799999999999</v>
      </c>
      <c r="EH31" s="7">
        <f t="shared" si="98"/>
        <v>2.6383000000000001</v>
      </c>
      <c r="EI31" s="7">
        <f t="shared" si="99"/>
        <v>2.9458799999999998</v>
      </c>
      <c r="EJ31" s="7">
        <f t="shared" si="100"/>
        <v>2.6659300000000004</v>
      </c>
      <c r="EK31" s="7">
        <f t="shared" si="101"/>
        <v>2.4967699999999997</v>
      </c>
      <c r="EL31" s="7">
        <f>IF(ISNUMBER(DN31),DN31,IF(ISNUMBER(AK31),AK31,IF(ISNUMBER(AA31),AA31,IF(ISNUMBER(#REF!),#REF!,IF(ISNUMBER(Z31),Z31,"")))))</f>
        <v>2.6804600000000001</v>
      </c>
      <c r="EM31" s="7">
        <f>IF(ISNUMBER(DO31),DO31,IF(ISNUMBER(#REF!),#REF!,IF(ISNUMBER(AB31),AB31,IF(ISNUMBER(AL31),AL31,IF(ISNUMBER(AA31),AA31,"")))))</f>
        <v>3.05307</v>
      </c>
      <c r="EN31" s="7">
        <f t="shared" si="102"/>
        <v>3.0513300000000001</v>
      </c>
    </row>
    <row r="32" spans="1:144" x14ac:dyDescent="0.2">
      <c r="A32" s="19" t="s">
        <v>41</v>
      </c>
      <c r="B32" s="7" t="s">
        <v>41</v>
      </c>
      <c r="C32" s="7" t="e">
        <v>#N/A</v>
      </c>
      <c r="D32" s="7">
        <v>1.19651</v>
      </c>
      <c r="E32" s="7">
        <v>1.21993</v>
      </c>
      <c r="F32" s="7" t="e">
        <v>#N/A</v>
      </c>
      <c r="G32" s="7" t="e">
        <v>#N/A</v>
      </c>
      <c r="H32" s="7" t="e">
        <v>#N/A</v>
      </c>
      <c r="I32" s="7">
        <v>1.1978800000000001</v>
      </c>
      <c r="J32" s="7">
        <v>1.2430400000000001</v>
      </c>
      <c r="K32" s="7">
        <v>1.49085</v>
      </c>
      <c r="L32" s="7">
        <v>1.0766100000000001</v>
      </c>
      <c r="M32" s="7">
        <v>1.4621999999999999</v>
      </c>
      <c r="N32" s="7" t="e">
        <v>#N/A</v>
      </c>
      <c r="O32" s="7">
        <v>1.2595700000000001</v>
      </c>
      <c r="P32" s="7">
        <v>1.3218000000000001</v>
      </c>
      <c r="Q32" s="7" t="e">
        <v>#N/A</v>
      </c>
      <c r="R32" s="7" t="e">
        <v>#N/A</v>
      </c>
      <c r="S32" s="7" t="e">
        <v>#N/A</v>
      </c>
      <c r="T32" s="7" t="e">
        <v>#N/A</v>
      </c>
      <c r="U32" s="7" t="e">
        <v>#N/A</v>
      </c>
      <c r="V32" s="7" t="e">
        <v>#N/A</v>
      </c>
      <c r="W32" s="7" t="e">
        <v>#N/A</v>
      </c>
      <c r="X32" s="7" t="e">
        <v>#N/A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7" t="e">
        <v>#N/A</v>
      </c>
      <c r="AD32" s="7" t="e">
        <v>#N/A</v>
      </c>
      <c r="AE32" s="7" t="e">
        <v>#N/A</v>
      </c>
      <c r="AF32" s="7" t="e">
        <v>#N/A</v>
      </c>
      <c r="AG32" s="7" t="e">
        <v>#N/A</v>
      </c>
      <c r="AH32" s="7" t="e">
        <v>#N/A</v>
      </c>
      <c r="AI32" s="7" t="e">
        <v>#N/A</v>
      </c>
      <c r="AJ32" s="7" t="e">
        <v>#N/A</v>
      </c>
      <c r="AL32" s="7">
        <f t="shared" si="4"/>
        <v>1.21993</v>
      </c>
      <c r="AM32" s="7">
        <f t="shared" si="5"/>
        <v>1.1978800000000001</v>
      </c>
      <c r="AN32" s="7">
        <f t="shared" si="6"/>
        <v>1.1978800000000001</v>
      </c>
      <c r="AO32" s="7">
        <f t="shared" si="7"/>
        <v>1.1978800000000001</v>
      </c>
      <c r="AP32" s="7">
        <f t="shared" si="8"/>
        <v>1.2430400000000001</v>
      </c>
      <c r="AQ32" s="7">
        <f t="shared" si="9"/>
        <v>1.49085</v>
      </c>
      <c r="AR32" s="7">
        <f t="shared" si="10"/>
        <v>1.0766100000000001</v>
      </c>
      <c r="AS32" s="7">
        <f t="shared" si="11"/>
        <v>1.4621999999999999</v>
      </c>
      <c r="AT32" s="7">
        <f t="shared" si="12"/>
        <v>1.2595700000000001</v>
      </c>
      <c r="AU32" s="7">
        <f t="shared" si="13"/>
        <v>1.2595700000000001</v>
      </c>
      <c r="AV32" s="7">
        <f t="shared" si="14"/>
        <v>1.3218000000000001</v>
      </c>
      <c r="AW32" s="7">
        <f t="shared" si="15"/>
        <v>1.3218000000000001</v>
      </c>
      <c r="AX32" s="7">
        <f t="shared" si="16"/>
        <v>1.3218000000000001</v>
      </c>
      <c r="AY32" s="7" t="str">
        <f t="shared" si="17"/>
        <v/>
      </c>
      <c r="AZ32" s="7" t="str">
        <f t="shared" si="18"/>
        <v/>
      </c>
      <c r="BA32" s="7" t="str">
        <f t="shared" si="19"/>
        <v/>
      </c>
      <c r="BB32" s="7" t="str">
        <f t="shared" si="20"/>
        <v/>
      </c>
      <c r="BC32" s="7" t="str">
        <f t="shared" si="21"/>
        <v/>
      </c>
      <c r="BD32" s="7" t="str">
        <f t="shared" si="22"/>
        <v/>
      </c>
      <c r="BE32" s="7" t="str">
        <f t="shared" si="23"/>
        <v/>
      </c>
      <c r="BF32" s="7" t="str">
        <f t="shared" si="24"/>
        <v/>
      </c>
      <c r="BG32" s="7" t="str">
        <f t="shared" si="25"/>
        <v/>
      </c>
      <c r="BH32" s="7" t="str">
        <f t="shared" si="26"/>
        <v/>
      </c>
      <c r="BI32" s="7" t="str">
        <f t="shared" si="27"/>
        <v/>
      </c>
      <c r="BJ32" s="7" t="str">
        <f t="shared" si="28"/>
        <v/>
      </c>
      <c r="BK32" s="7" t="str">
        <f t="shared" si="29"/>
        <v/>
      </c>
      <c r="BL32" s="7" t="str">
        <f t="shared" si="30"/>
        <v/>
      </c>
      <c r="BM32" s="7" t="str">
        <f t="shared" si="31"/>
        <v/>
      </c>
      <c r="BN32" s="7" t="str">
        <f t="shared" si="32"/>
        <v/>
      </c>
      <c r="BP32" s="7">
        <f t="shared" si="33"/>
        <v>1.1978800000000001</v>
      </c>
      <c r="BQ32" s="7">
        <f t="shared" si="34"/>
        <v>1.1978800000000001</v>
      </c>
      <c r="BR32" s="7">
        <f t="shared" si="35"/>
        <v>1.2430400000000001</v>
      </c>
      <c r="BS32" s="7">
        <f t="shared" si="36"/>
        <v>1.49085</v>
      </c>
      <c r="BT32" s="7">
        <f t="shared" si="37"/>
        <v>1.0766100000000001</v>
      </c>
      <c r="BU32" s="7">
        <f t="shared" si="38"/>
        <v>1.4621999999999999</v>
      </c>
      <c r="BV32" s="7">
        <f t="shared" si="39"/>
        <v>1.2595700000000001</v>
      </c>
      <c r="BW32" s="7">
        <f t="shared" si="40"/>
        <v>1.2595700000000001</v>
      </c>
      <c r="BX32" s="7">
        <f t="shared" si="41"/>
        <v>1.3218000000000001</v>
      </c>
      <c r="BY32" s="7">
        <f t="shared" si="42"/>
        <v>1.3218000000000001</v>
      </c>
      <c r="BZ32" s="7">
        <f t="shared" si="43"/>
        <v>1.3218000000000001</v>
      </c>
      <c r="CA32" s="7">
        <f t="shared" si="44"/>
        <v>1.3218000000000001</v>
      </c>
      <c r="CB32" s="7">
        <f t="shared" si="45"/>
        <v>1.3218000000000001</v>
      </c>
      <c r="CC32" s="7" t="str">
        <f t="shared" si="46"/>
        <v/>
      </c>
      <c r="CD32" s="7" t="str">
        <f t="shared" si="47"/>
        <v/>
      </c>
      <c r="CE32" s="7" t="str">
        <f t="shared" si="48"/>
        <v/>
      </c>
      <c r="CF32" s="7" t="str">
        <f t="shared" si="49"/>
        <v/>
      </c>
      <c r="CG32" s="7" t="str">
        <f t="shared" si="50"/>
        <v/>
      </c>
      <c r="CH32" s="7" t="str">
        <f t="shared" si="51"/>
        <v/>
      </c>
      <c r="CI32" s="7" t="str">
        <f t="shared" si="52"/>
        <v/>
      </c>
      <c r="CJ32" s="7" t="str">
        <f t="shared" si="53"/>
        <v/>
      </c>
      <c r="CK32" s="7" t="str">
        <f t="shared" si="54"/>
        <v/>
      </c>
      <c r="CL32" s="7" t="str">
        <f t="shared" si="55"/>
        <v/>
      </c>
      <c r="CM32" s="7" t="str">
        <f t="shared" si="56"/>
        <v/>
      </c>
      <c r="CN32" s="7" t="str">
        <f t="shared" si="57"/>
        <v/>
      </c>
      <c r="CO32" s="7" t="str">
        <f t="shared" si="58"/>
        <v/>
      </c>
      <c r="CP32" s="7" t="str">
        <f>IF(ISNUMBER(BN32),BN32,IF(ISNUMBER(AK32),AK32,IF(ISNUMBER(AE32),AE32,IF(ISNUMBER(#REF!),#REF!,IF(ISNUMBER(AD32),AD32,"")))))</f>
        <v/>
      </c>
      <c r="CR32" s="7">
        <f t="shared" si="59"/>
        <v>1.2430400000000001</v>
      </c>
      <c r="CS32" s="7">
        <f t="shared" si="60"/>
        <v>1.49085</v>
      </c>
      <c r="CT32" s="7">
        <f t="shared" si="61"/>
        <v>1.0766100000000001</v>
      </c>
      <c r="CU32" s="7">
        <f t="shared" si="62"/>
        <v>1.4621999999999999</v>
      </c>
      <c r="CV32" s="7">
        <f t="shared" si="63"/>
        <v>1.2595700000000001</v>
      </c>
      <c r="CW32" s="7">
        <f t="shared" si="64"/>
        <v>1.2595700000000001</v>
      </c>
      <c r="CX32" s="7">
        <f t="shared" si="65"/>
        <v>1.3218000000000001</v>
      </c>
      <c r="CY32" s="7">
        <f t="shared" si="66"/>
        <v>1.3218000000000001</v>
      </c>
      <c r="CZ32" s="7">
        <f t="shared" si="67"/>
        <v>1.3218000000000001</v>
      </c>
      <c r="DA32" s="7">
        <f t="shared" si="68"/>
        <v>1.3218000000000001</v>
      </c>
      <c r="DB32" s="7">
        <f t="shared" si="69"/>
        <v>1.3218000000000001</v>
      </c>
      <c r="DC32" s="7">
        <f t="shared" si="70"/>
        <v>1.3218000000000001</v>
      </c>
      <c r="DD32" s="7">
        <f t="shared" si="71"/>
        <v>1.3218000000000001</v>
      </c>
      <c r="DE32" s="7" t="str">
        <f t="shared" si="72"/>
        <v/>
      </c>
      <c r="DF32" s="7" t="str">
        <f t="shared" si="73"/>
        <v/>
      </c>
      <c r="DG32" s="7" t="str">
        <f t="shared" si="74"/>
        <v/>
      </c>
      <c r="DH32" s="7" t="str">
        <f t="shared" si="75"/>
        <v/>
      </c>
      <c r="DI32" s="7" t="str">
        <f t="shared" si="76"/>
        <v/>
      </c>
      <c r="DJ32" s="7" t="str">
        <f t="shared" si="77"/>
        <v/>
      </c>
      <c r="DK32" s="7" t="str">
        <f t="shared" si="78"/>
        <v/>
      </c>
      <c r="DL32" s="7" t="str">
        <f t="shared" si="79"/>
        <v/>
      </c>
      <c r="DM32" s="7" t="str">
        <f t="shared" si="80"/>
        <v/>
      </c>
      <c r="DN32" s="7" t="str">
        <f>IF(ISNUMBER(CN32),CN32,IF(ISNUMBER(AK32),AK32,IF(ISNUMBER(AA32),AA32,IF(ISNUMBER(#REF!),#REF!,IF(ISNUMBER(Z32),Z32,"")))))</f>
        <v/>
      </c>
      <c r="DO32" s="7">
        <f>IF(ISNUMBER(CO32),CO32,IF(ISNUMBER(#REF!),#REF!,IF(ISNUMBER(AB32),AB32,IF(ISNUMBER(AL32),AL32,IF(ISNUMBER(AA32),AA32,"")))))</f>
        <v>1.21993</v>
      </c>
      <c r="DP32" s="7">
        <f t="shared" si="81"/>
        <v>1.21993</v>
      </c>
      <c r="DR32" s="7">
        <f t="shared" si="82"/>
        <v>1.0766100000000001</v>
      </c>
      <c r="DS32" s="7">
        <f t="shared" si="83"/>
        <v>1.4621999999999999</v>
      </c>
      <c r="DT32" s="7">
        <f t="shared" si="84"/>
        <v>1.2595700000000001</v>
      </c>
      <c r="DU32" s="7">
        <f t="shared" si="85"/>
        <v>1.2595700000000001</v>
      </c>
      <c r="DV32" s="7">
        <f t="shared" si="86"/>
        <v>1.3218000000000001</v>
      </c>
      <c r="DW32" s="7">
        <f t="shared" si="87"/>
        <v>1.3218000000000001</v>
      </c>
      <c r="DX32" s="7">
        <f t="shared" si="88"/>
        <v>1.3218000000000001</v>
      </c>
      <c r="DY32" s="7">
        <f t="shared" si="89"/>
        <v>1.3218000000000001</v>
      </c>
      <c r="DZ32" s="7">
        <f t="shared" si="90"/>
        <v>1.3218000000000001</v>
      </c>
      <c r="EA32" s="7">
        <f t="shared" si="91"/>
        <v>1.3218000000000001</v>
      </c>
      <c r="EB32" s="7">
        <f t="shared" si="92"/>
        <v>1.3218000000000001</v>
      </c>
      <c r="EC32" s="7" t="str">
        <f t="shared" si="93"/>
        <v/>
      </c>
      <c r="ED32" s="7" t="str">
        <f t="shared" si="94"/>
        <v/>
      </c>
      <c r="EE32" s="7" t="str">
        <f t="shared" si="95"/>
        <v/>
      </c>
      <c r="EF32" s="7" t="str">
        <f t="shared" si="96"/>
        <v/>
      </c>
      <c r="EG32" s="7" t="str">
        <f t="shared" si="97"/>
        <v/>
      </c>
      <c r="EH32" s="7" t="str">
        <f t="shared" si="98"/>
        <v/>
      </c>
      <c r="EI32" s="7" t="str">
        <f t="shared" si="99"/>
        <v/>
      </c>
      <c r="EJ32" s="7" t="str">
        <f t="shared" si="100"/>
        <v/>
      </c>
      <c r="EK32" s="7" t="str">
        <f t="shared" si="101"/>
        <v/>
      </c>
      <c r="EL32" s="7" t="str">
        <f>IF(ISNUMBER(DN32),DN32,IF(ISNUMBER(AK32),AK32,IF(ISNUMBER(AA32),AA32,IF(ISNUMBER(#REF!),#REF!,IF(ISNUMBER(Z32),Z32,"")))))</f>
        <v/>
      </c>
      <c r="EM32" s="7">
        <f>IF(ISNUMBER(DO32),DO32,IF(ISNUMBER(#REF!),#REF!,IF(ISNUMBER(AB32),AB32,IF(ISNUMBER(AL32),AL32,IF(ISNUMBER(AA32),AA32,"")))))</f>
        <v>1.21993</v>
      </c>
      <c r="EN32" s="7">
        <f t="shared" si="102"/>
        <v>1.21993</v>
      </c>
    </row>
    <row r="33" spans="1:144" x14ac:dyDescent="0.2">
      <c r="A33" s="19" t="s">
        <v>42</v>
      </c>
      <c r="B33" s="7" t="s">
        <v>42</v>
      </c>
      <c r="C33" s="7" t="e">
        <v>#N/A</v>
      </c>
      <c r="D33" s="7" t="e">
        <v>#N/A</v>
      </c>
      <c r="E33" s="7" t="e">
        <v>#N/A</v>
      </c>
      <c r="F33" s="7">
        <v>1.71133</v>
      </c>
      <c r="G33" s="7" t="e">
        <v>#N/A</v>
      </c>
      <c r="H33" s="7" t="e">
        <v>#N/A</v>
      </c>
      <c r="I33" s="7" t="e">
        <v>#N/A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 t="e">
        <v>#N/A</v>
      </c>
      <c r="O33" s="7">
        <v>3.0597799999999999</v>
      </c>
      <c r="P33" s="7">
        <v>3.4825699999999999</v>
      </c>
      <c r="Q33" s="7">
        <v>2.72567</v>
      </c>
      <c r="R33" s="7">
        <v>2.87792</v>
      </c>
      <c r="S33" s="7" t="e">
        <v>#N/A</v>
      </c>
      <c r="T33" s="7" t="e">
        <v>#N/A</v>
      </c>
      <c r="U33" s="7">
        <v>3.42753</v>
      </c>
      <c r="V33" s="7">
        <v>3.3601299999999998</v>
      </c>
      <c r="W33" s="7" t="e">
        <v>#N/A</v>
      </c>
      <c r="X33" s="7">
        <v>2.5551599999999999</v>
      </c>
      <c r="Y33" s="7">
        <v>3.0536799999999999</v>
      </c>
      <c r="Z33" s="7">
        <v>3.5069900000000001</v>
      </c>
      <c r="AA33" s="7">
        <v>3.41954</v>
      </c>
      <c r="AB33" s="7">
        <v>3.2082199999999998</v>
      </c>
      <c r="AC33" s="7">
        <v>3.0883799999999999</v>
      </c>
      <c r="AD33" s="7">
        <v>3.39228</v>
      </c>
      <c r="AE33" s="7">
        <v>3.38395</v>
      </c>
      <c r="AF33" s="7">
        <v>3.2244799999999998</v>
      </c>
      <c r="AG33" s="7">
        <v>3.1640600000000001</v>
      </c>
      <c r="AH33" s="7">
        <v>3.2769900000000001</v>
      </c>
      <c r="AI33" s="7">
        <v>3.1544400000000001</v>
      </c>
      <c r="AJ33" s="7" t="e">
        <v>#N/A</v>
      </c>
      <c r="AL33" s="7">
        <f t="shared" si="4"/>
        <v>1.71133</v>
      </c>
      <c r="AM33" s="7">
        <f t="shared" si="5"/>
        <v>1.71133</v>
      </c>
      <c r="AN33" s="7">
        <f t="shared" si="6"/>
        <v>1.71133</v>
      </c>
      <c r="AO33" s="7" t="str">
        <f t="shared" si="7"/>
        <v/>
      </c>
      <c r="AP33" s="7" t="str">
        <f t="shared" si="8"/>
        <v/>
      </c>
      <c r="AQ33" s="7" t="str">
        <f t="shared" si="9"/>
        <v/>
      </c>
      <c r="AR33" s="7" t="str">
        <f t="shared" si="10"/>
        <v/>
      </c>
      <c r="AS33" s="7">
        <f t="shared" si="11"/>
        <v>3.0597799999999999</v>
      </c>
      <c r="AT33" s="7">
        <f t="shared" si="12"/>
        <v>3.0597799999999999</v>
      </c>
      <c r="AU33" s="7">
        <f t="shared" si="13"/>
        <v>3.0597799999999999</v>
      </c>
      <c r="AV33" s="7">
        <f t="shared" si="14"/>
        <v>3.4825699999999999</v>
      </c>
      <c r="AW33" s="7">
        <f t="shared" si="15"/>
        <v>2.72567</v>
      </c>
      <c r="AX33" s="7">
        <f t="shared" si="16"/>
        <v>2.87792</v>
      </c>
      <c r="AY33" s="7">
        <f t="shared" si="17"/>
        <v>2.87792</v>
      </c>
      <c r="AZ33" s="7">
        <f t="shared" si="18"/>
        <v>3.42753</v>
      </c>
      <c r="BA33" s="7">
        <f t="shared" si="19"/>
        <v>3.42753</v>
      </c>
      <c r="BB33" s="7">
        <f t="shared" si="20"/>
        <v>3.3601299999999998</v>
      </c>
      <c r="BC33" s="7">
        <f t="shared" si="21"/>
        <v>2.5551599999999999</v>
      </c>
      <c r="BD33" s="7">
        <f t="shared" si="22"/>
        <v>2.5551599999999999</v>
      </c>
      <c r="BE33" s="7">
        <f t="shared" si="23"/>
        <v>3.0536799999999999</v>
      </c>
      <c r="BF33" s="7">
        <f t="shared" si="24"/>
        <v>3.5069900000000001</v>
      </c>
      <c r="BG33" s="7">
        <f t="shared" si="25"/>
        <v>3.41954</v>
      </c>
      <c r="BH33" s="7">
        <f t="shared" si="26"/>
        <v>3.2082199999999998</v>
      </c>
      <c r="BI33" s="7">
        <f t="shared" si="27"/>
        <v>3.0883799999999999</v>
      </c>
      <c r="BJ33" s="7">
        <f t="shared" si="28"/>
        <v>3.39228</v>
      </c>
      <c r="BK33" s="7">
        <f t="shared" si="29"/>
        <v>3.38395</v>
      </c>
      <c r="BL33" s="7">
        <f t="shared" si="30"/>
        <v>3.2244799999999998</v>
      </c>
      <c r="BM33" s="7">
        <f t="shared" si="31"/>
        <v>3.1640600000000001</v>
      </c>
      <c r="BN33" s="7">
        <f t="shared" si="32"/>
        <v>3.2769900000000001</v>
      </c>
      <c r="BP33" s="7">
        <f t="shared" si="33"/>
        <v>1.71133</v>
      </c>
      <c r="BQ33" s="7">
        <f t="shared" si="34"/>
        <v>1.71133</v>
      </c>
      <c r="BR33" s="7">
        <f t="shared" si="35"/>
        <v>1.71133</v>
      </c>
      <c r="BS33" s="7">
        <f t="shared" si="36"/>
        <v>3.0597799999999999</v>
      </c>
      <c r="BT33" s="7">
        <f t="shared" si="37"/>
        <v>3.0597799999999999</v>
      </c>
      <c r="BU33" s="7">
        <f t="shared" si="38"/>
        <v>3.0597799999999999</v>
      </c>
      <c r="BV33" s="7">
        <f t="shared" si="39"/>
        <v>3.0597799999999999</v>
      </c>
      <c r="BW33" s="7">
        <f t="shared" si="40"/>
        <v>3.0597799999999999</v>
      </c>
      <c r="BX33" s="7">
        <f t="shared" si="41"/>
        <v>3.4825699999999999</v>
      </c>
      <c r="BY33" s="7">
        <f t="shared" si="42"/>
        <v>2.72567</v>
      </c>
      <c r="BZ33" s="7">
        <f t="shared" si="43"/>
        <v>2.87792</v>
      </c>
      <c r="CA33" s="7">
        <f t="shared" si="44"/>
        <v>2.87792</v>
      </c>
      <c r="CB33" s="7">
        <f t="shared" si="45"/>
        <v>3.42753</v>
      </c>
      <c r="CC33" s="7">
        <f t="shared" si="46"/>
        <v>3.42753</v>
      </c>
      <c r="CD33" s="7">
        <f t="shared" si="47"/>
        <v>3.3601299999999998</v>
      </c>
      <c r="CE33" s="7">
        <f t="shared" si="48"/>
        <v>2.5551599999999999</v>
      </c>
      <c r="CF33" s="7">
        <f t="shared" si="49"/>
        <v>2.5551599999999999</v>
      </c>
      <c r="CG33" s="7">
        <f t="shared" si="50"/>
        <v>3.0536799999999999</v>
      </c>
      <c r="CH33" s="7">
        <f t="shared" si="51"/>
        <v>3.5069900000000001</v>
      </c>
      <c r="CI33" s="7">
        <f t="shared" si="52"/>
        <v>3.41954</v>
      </c>
      <c r="CJ33" s="7">
        <f t="shared" si="53"/>
        <v>3.2082199999999998</v>
      </c>
      <c r="CK33" s="7">
        <f t="shared" si="54"/>
        <v>3.0883799999999999</v>
      </c>
      <c r="CL33" s="7">
        <f t="shared" si="55"/>
        <v>3.39228</v>
      </c>
      <c r="CM33" s="7">
        <f t="shared" si="56"/>
        <v>3.38395</v>
      </c>
      <c r="CN33" s="7">
        <f t="shared" si="57"/>
        <v>3.2244799999999998</v>
      </c>
      <c r="CO33" s="7">
        <f t="shared" si="58"/>
        <v>3.1640600000000001</v>
      </c>
      <c r="CP33" s="7">
        <f>IF(ISNUMBER(BN33),BN33,IF(ISNUMBER(AK33),AK33,IF(ISNUMBER(AE33),AE33,IF(ISNUMBER(#REF!),#REF!,IF(ISNUMBER(AD33),AD33,"")))))</f>
        <v>3.2769900000000001</v>
      </c>
      <c r="CR33" s="7">
        <f t="shared" si="59"/>
        <v>1.71133</v>
      </c>
      <c r="CS33" s="7">
        <f t="shared" si="60"/>
        <v>3.0597799999999999</v>
      </c>
      <c r="CT33" s="7">
        <f t="shared" si="61"/>
        <v>3.0597799999999999</v>
      </c>
      <c r="CU33" s="7">
        <f t="shared" si="62"/>
        <v>3.0597799999999999</v>
      </c>
      <c r="CV33" s="7">
        <f t="shared" si="63"/>
        <v>3.0597799999999999</v>
      </c>
      <c r="CW33" s="7">
        <f t="shared" si="64"/>
        <v>3.0597799999999999</v>
      </c>
      <c r="CX33" s="7">
        <f t="shared" si="65"/>
        <v>3.4825699999999999</v>
      </c>
      <c r="CY33" s="7">
        <f t="shared" si="66"/>
        <v>2.72567</v>
      </c>
      <c r="CZ33" s="7">
        <f t="shared" si="67"/>
        <v>2.87792</v>
      </c>
      <c r="DA33" s="7">
        <f t="shared" si="68"/>
        <v>2.87792</v>
      </c>
      <c r="DB33" s="7">
        <f t="shared" si="69"/>
        <v>3.42753</v>
      </c>
      <c r="DC33" s="7">
        <f t="shared" si="70"/>
        <v>3.42753</v>
      </c>
      <c r="DD33" s="7">
        <f t="shared" si="71"/>
        <v>3.3601299999999998</v>
      </c>
      <c r="DE33" s="7">
        <f t="shared" si="72"/>
        <v>2.5551599999999999</v>
      </c>
      <c r="DF33" s="7">
        <f t="shared" si="73"/>
        <v>2.5551599999999999</v>
      </c>
      <c r="DG33" s="7">
        <f t="shared" si="74"/>
        <v>3.0536799999999999</v>
      </c>
      <c r="DH33" s="7">
        <f t="shared" si="75"/>
        <v>3.5069900000000001</v>
      </c>
      <c r="DI33" s="7">
        <f t="shared" si="76"/>
        <v>3.41954</v>
      </c>
      <c r="DJ33" s="7">
        <f t="shared" si="77"/>
        <v>3.2082199999999998</v>
      </c>
      <c r="DK33" s="7">
        <f t="shared" si="78"/>
        <v>3.0883799999999999</v>
      </c>
      <c r="DL33" s="7">
        <f t="shared" si="79"/>
        <v>3.39228</v>
      </c>
      <c r="DM33" s="7">
        <f t="shared" si="80"/>
        <v>3.38395</v>
      </c>
      <c r="DN33" s="7">
        <f>IF(ISNUMBER(CN33),CN33,IF(ISNUMBER(AK33),AK33,IF(ISNUMBER(AA33),AA33,IF(ISNUMBER(#REF!),#REF!,IF(ISNUMBER(Z33),Z33,"")))))</f>
        <v>3.2244799999999998</v>
      </c>
      <c r="DO33" s="7">
        <f>IF(ISNUMBER(CO33),CO33,IF(ISNUMBER(#REF!),#REF!,IF(ISNUMBER(AB33),AB33,IF(ISNUMBER(AL33),AL33,IF(ISNUMBER(AA33),AA33,"")))))</f>
        <v>3.1640600000000001</v>
      </c>
      <c r="DP33" s="7">
        <f t="shared" si="81"/>
        <v>3.2769900000000001</v>
      </c>
      <c r="DR33" s="7">
        <f t="shared" si="82"/>
        <v>3.0597799999999999</v>
      </c>
      <c r="DS33" s="7">
        <f t="shared" si="83"/>
        <v>3.0597799999999999</v>
      </c>
      <c r="DT33" s="7">
        <f t="shared" si="84"/>
        <v>3.0597799999999999</v>
      </c>
      <c r="DU33" s="7">
        <f t="shared" si="85"/>
        <v>3.0597799999999999</v>
      </c>
      <c r="DV33" s="7">
        <f t="shared" si="86"/>
        <v>3.4825699999999999</v>
      </c>
      <c r="DW33" s="7">
        <f t="shared" si="87"/>
        <v>2.72567</v>
      </c>
      <c r="DX33" s="7">
        <f t="shared" si="88"/>
        <v>2.87792</v>
      </c>
      <c r="DY33" s="7">
        <f t="shared" si="89"/>
        <v>2.87792</v>
      </c>
      <c r="DZ33" s="7">
        <f t="shared" si="90"/>
        <v>3.42753</v>
      </c>
      <c r="EA33" s="7">
        <f t="shared" si="91"/>
        <v>3.42753</v>
      </c>
      <c r="EB33" s="7">
        <f t="shared" si="92"/>
        <v>3.3601299999999998</v>
      </c>
      <c r="EC33" s="7">
        <f t="shared" si="93"/>
        <v>2.5551599999999999</v>
      </c>
      <c r="ED33" s="7">
        <f t="shared" si="94"/>
        <v>2.5551599999999999</v>
      </c>
      <c r="EE33" s="7">
        <f t="shared" si="95"/>
        <v>3.0536799999999999</v>
      </c>
      <c r="EF33" s="7">
        <f t="shared" si="96"/>
        <v>3.5069900000000001</v>
      </c>
      <c r="EG33" s="7">
        <f t="shared" si="97"/>
        <v>3.41954</v>
      </c>
      <c r="EH33" s="7">
        <f t="shared" si="98"/>
        <v>3.2082199999999998</v>
      </c>
      <c r="EI33" s="7">
        <f t="shared" si="99"/>
        <v>3.0883799999999999</v>
      </c>
      <c r="EJ33" s="7">
        <f t="shared" si="100"/>
        <v>3.39228</v>
      </c>
      <c r="EK33" s="7">
        <f t="shared" si="101"/>
        <v>3.38395</v>
      </c>
      <c r="EL33" s="7">
        <f>IF(ISNUMBER(DN33),DN33,IF(ISNUMBER(AK33),AK33,IF(ISNUMBER(AA33),AA33,IF(ISNUMBER(#REF!),#REF!,IF(ISNUMBER(Z33),Z33,"")))))</f>
        <v>3.2244799999999998</v>
      </c>
      <c r="EM33" s="7">
        <f>IF(ISNUMBER(DO33),DO33,IF(ISNUMBER(#REF!),#REF!,IF(ISNUMBER(AB33),AB33,IF(ISNUMBER(AL33),AL33,IF(ISNUMBER(AA33),AA33,"")))))</f>
        <v>3.1640600000000001</v>
      </c>
      <c r="EN33" s="7">
        <f t="shared" si="102"/>
        <v>3.2769900000000001</v>
      </c>
    </row>
    <row r="34" spans="1:144" x14ac:dyDescent="0.2">
      <c r="A34" s="19" t="s">
        <v>43</v>
      </c>
      <c r="B34" s="7" t="s">
        <v>43</v>
      </c>
      <c r="C34" s="7" t="e">
        <v>#N/A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 t="e">
        <v>#N/A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 t="e">
        <v>#N/A</v>
      </c>
      <c r="U34" s="7" t="e">
        <v>#N/A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>
        <v>1.02281</v>
      </c>
      <c r="AB34" s="7" t="e">
        <v>#N/A</v>
      </c>
      <c r="AC34" s="7" t="e">
        <v>#N/A</v>
      </c>
      <c r="AD34" s="7">
        <v>1.5663199999999999</v>
      </c>
      <c r="AE34" s="7" t="e">
        <v>#N/A</v>
      </c>
      <c r="AF34" s="7" t="e">
        <v>#N/A</v>
      </c>
      <c r="AG34" s="7" t="e">
        <v>#N/A</v>
      </c>
      <c r="AH34" s="7" t="e">
        <v>#N/A</v>
      </c>
      <c r="AI34" s="7" t="e">
        <v>#N/A</v>
      </c>
      <c r="AJ34" s="7" t="e">
        <v>#N/A</v>
      </c>
      <c r="AL34" s="7" t="str">
        <f t="shared" si="4"/>
        <v/>
      </c>
      <c r="AM34" s="7" t="str">
        <f t="shared" si="5"/>
        <v/>
      </c>
      <c r="AN34" s="7" t="str">
        <f t="shared" si="6"/>
        <v/>
      </c>
      <c r="AO34" s="7" t="str">
        <f t="shared" si="7"/>
        <v/>
      </c>
      <c r="AP34" s="7" t="str">
        <f t="shared" si="8"/>
        <v/>
      </c>
      <c r="AQ34" s="7" t="str">
        <f t="shared" si="9"/>
        <v/>
      </c>
      <c r="AR34" s="7" t="str">
        <f t="shared" si="10"/>
        <v/>
      </c>
      <c r="AS34" s="7" t="str">
        <f t="shared" si="11"/>
        <v/>
      </c>
      <c r="AT34" s="7" t="str">
        <f t="shared" si="12"/>
        <v/>
      </c>
      <c r="AU34" s="7" t="str">
        <f t="shared" si="13"/>
        <v/>
      </c>
      <c r="AV34" s="7" t="str">
        <f t="shared" si="14"/>
        <v/>
      </c>
      <c r="AW34" s="7" t="str">
        <f t="shared" si="15"/>
        <v/>
      </c>
      <c r="AX34" s="7" t="str">
        <f t="shared" si="16"/>
        <v/>
      </c>
      <c r="AY34" s="7" t="str">
        <f t="shared" si="17"/>
        <v/>
      </c>
      <c r="AZ34" s="7" t="str">
        <f t="shared" si="18"/>
        <v/>
      </c>
      <c r="BA34" s="7" t="str">
        <f t="shared" si="19"/>
        <v/>
      </c>
      <c r="BB34" s="7" t="str">
        <f t="shared" si="20"/>
        <v/>
      </c>
      <c r="BC34" s="7" t="str">
        <f t="shared" si="21"/>
        <v/>
      </c>
      <c r="BD34" s="7" t="str">
        <f t="shared" si="22"/>
        <v/>
      </c>
      <c r="BE34" s="7">
        <f t="shared" si="23"/>
        <v>1.02281</v>
      </c>
      <c r="BF34" s="7">
        <f t="shared" si="24"/>
        <v>1.02281</v>
      </c>
      <c r="BG34" s="7">
        <f t="shared" si="25"/>
        <v>1.02281</v>
      </c>
      <c r="BH34" s="7">
        <f t="shared" si="26"/>
        <v>1.02281</v>
      </c>
      <c r="BI34" s="7">
        <f t="shared" si="27"/>
        <v>1.5663199999999999</v>
      </c>
      <c r="BJ34" s="7">
        <f t="shared" si="28"/>
        <v>1.5663199999999999</v>
      </c>
      <c r="BK34" s="7">
        <f t="shared" si="29"/>
        <v>1.5663199999999999</v>
      </c>
      <c r="BL34" s="7">
        <f t="shared" si="30"/>
        <v>1.5663199999999999</v>
      </c>
      <c r="BM34" s="7" t="str">
        <f t="shared" si="31"/>
        <v/>
      </c>
      <c r="BN34" s="7" t="str">
        <f t="shared" si="32"/>
        <v/>
      </c>
      <c r="BP34" s="7" t="str">
        <f t="shared" si="33"/>
        <v/>
      </c>
      <c r="BQ34" s="7" t="str">
        <f t="shared" si="34"/>
        <v/>
      </c>
      <c r="BR34" s="7" t="str">
        <f t="shared" si="35"/>
        <v/>
      </c>
      <c r="BS34" s="7" t="str">
        <f t="shared" si="36"/>
        <v/>
      </c>
      <c r="BT34" s="7" t="str">
        <f t="shared" si="37"/>
        <v/>
      </c>
      <c r="BU34" s="7" t="str">
        <f t="shared" si="38"/>
        <v/>
      </c>
      <c r="BV34" s="7" t="str">
        <f t="shared" si="39"/>
        <v/>
      </c>
      <c r="BW34" s="7" t="str">
        <f t="shared" si="40"/>
        <v/>
      </c>
      <c r="BX34" s="7" t="str">
        <f t="shared" si="41"/>
        <v/>
      </c>
      <c r="BY34" s="7" t="str">
        <f t="shared" si="42"/>
        <v/>
      </c>
      <c r="BZ34" s="7" t="str">
        <f t="shared" si="43"/>
        <v/>
      </c>
      <c r="CA34" s="7" t="str">
        <f t="shared" si="44"/>
        <v/>
      </c>
      <c r="CB34" s="7" t="str">
        <f t="shared" si="45"/>
        <v/>
      </c>
      <c r="CC34" s="7" t="str">
        <f t="shared" si="46"/>
        <v/>
      </c>
      <c r="CD34" s="7" t="str">
        <f t="shared" si="47"/>
        <v/>
      </c>
      <c r="CE34" s="7">
        <f t="shared" si="48"/>
        <v>1.02281</v>
      </c>
      <c r="CF34" s="7">
        <f t="shared" si="49"/>
        <v>1.02281</v>
      </c>
      <c r="CG34" s="7">
        <f t="shared" si="50"/>
        <v>1.02281</v>
      </c>
      <c r="CH34" s="7">
        <f t="shared" si="51"/>
        <v>1.02281</v>
      </c>
      <c r="CI34" s="7">
        <f t="shared" si="52"/>
        <v>1.02281</v>
      </c>
      <c r="CJ34" s="7">
        <f t="shared" si="53"/>
        <v>1.02281</v>
      </c>
      <c r="CK34" s="7">
        <f t="shared" si="54"/>
        <v>1.5663199999999999</v>
      </c>
      <c r="CL34" s="7">
        <f t="shared" si="55"/>
        <v>1.5663199999999999</v>
      </c>
      <c r="CM34" s="7">
        <f t="shared" si="56"/>
        <v>1.5663199999999999</v>
      </c>
      <c r="CN34" s="7">
        <f t="shared" si="57"/>
        <v>1.5663199999999999</v>
      </c>
      <c r="CO34" s="7">
        <f t="shared" si="58"/>
        <v>1.5663199999999999</v>
      </c>
      <c r="CP34" s="7">
        <f>IF(ISNUMBER(BN34),BN34,IF(ISNUMBER(AK34),AK34,IF(ISNUMBER(AE34),AE34,IF(ISNUMBER(#REF!),#REF!,IF(ISNUMBER(AD34),AD34,"")))))</f>
        <v>1.5663199999999999</v>
      </c>
      <c r="CR34" s="7" t="str">
        <f t="shared" si="59"/>
        <v/>
      </c>
      <c r="CS34" s="7" t="str">
        <f t="shared" si="60"/>
        <v/>
      </c>
      <c r="CT34" s="7" t="str">
        <f t="shared" si="61"/>
        <v/>
      </c>
      <c r="CU34" s="7" t="str">
        <f t="shared" si="62"/>
        <v/>
      </c>
      <c r="CV34" s="7" t="str">
        <f t="shared" si="63"/>
        <v/>
      </c>
      <c r="CW34" s="7" t="str">
        <f t="shared" si="64"/>
        <v/>
      </c>
      <c r="CX34" s="7" t="str">
        <f t="shared" si="65"/>
        <v/>
      </c>
      <c r="CY34" s="7" t="str">
        <f t="shared" si="66"/>
        <v/>
      </c>
      <c r="CZ34" s="7" t="str">
        <f t="shared" si="67"/>
        <v/>
      </c>
      <c r="DA34" s="7" t="str">
        <f t="shared" si="68"/>
        <v/>
      </c>
      <c r="DB34" s="7" t="str">
        <f t="shared" si="69"/>
        <v/>
      </c>
      <c r="DC34" s="7">
        <f t="shared" si="70"/>
        <v>1.02281</v>
      </c>
      <c r="DD34" s="7">
        <f t="shared" si="71"/>
        <v>1.02281</v>
      </c>
      <c r="DE34" s="7">
        <f t="shared" si="72"/>
        <v>1.02281</v>
      </c>
      <c r="DF34" s="7">
        <f t="shared" si="73"/>
        <v>1.02281</v>
      </c>
      <c r="DG34" s="7">
        <f t="shared" si="74"/>
        <v>1.02281</v>
      </c>
      <c r="DH34" s="7">
        <f t="shared" si="75"/>
        <v>1.02281</v>
      </c>
      <c r="DI34" s="7">
        <f t="shared" si="76"/>
        <v>1.02281</v>
      </c>
      <c r="DJ34" s="7">
        <f t="shared" si="77"/>
        <v>1.02281</v>
      </c>
      <c r="DK34" s="7">
        <f t="shared" si="78"/>
        <v>1.5663199999999999</v>
      </c>
      <c r="DL34" s="7">
        <f t="shared" si="79"/>
        <v>1.5663199999999999</v>
      </c>
      <c r="DM34" s="7">
        <f t="shared" si="80"/>
        <v>1.5663199999999999</v>
      </c>
      <c r="DN34" s="7">
        <f>IF(ISNUMBER(CN34),CN34,IF(ISNUMBER(AK34),AK34,IF(ISNUMBER(AA34),AA34,IF(ISNUMBER(#REF!),#REF!,IF(ISNUMBER(Z34),Z34,"")))))</f>
        <v>1.5663199999999999</v>
      </c>
      <c r="DO34" s="7">
        <f>IF(ISNUMBER(CO34),CO34,IF(ISNUMBER(#REF!),#REF!,IF(ISNUMBER(AB34),AB34,IF(ISNUMBER(AL34),AL34,IF(ISNUMBER(AA34),AA34,"")))))</f>
        <v>1.5663199999999999</v>
      </c>
      <c r="DP34" s="7">
        <f t="shared" si="81"/>
        <v>1.5663199999999999</v>
      </c>
      <c r="DR34" s="7" t="str">
        <f t="shared" si="82"/>
        <v/>
      </c>
      <c r="DS34" s="7" t="str">
        <f t="shared" si="83"/>
        <v/>
      </c>
      <c r="DT34" s="7" t="str">
        <f t="shared" si="84"/>
        <v/>
      </c>
      <c r="DU34" s="7" t="str">
        <f t="shared" si="85"/>
        <v/>
      </c>
      <c r="DV34" s="7" t="str">
        <f t="shared" si="86"/>
        <v/>
      </c>
      <c r="DW34" s="7" t="str">
        <f t="shared" si="87"/>
        <v/>
      </c>
      <c r="DX34" s="7" t="str">
        <f t="shared" si="88"/>
        <v/>
      </c>
      <c r="DY34" s="7" t="str">
        <f t="shared" si="89"/>
        <v/>
      </c>
      <c r="DZ34" s="7" t="str">
        <f t="shared" si="90"/>
        <v/>
      </c>
      <c r="EA34" s="7">
        <f t="shared" si="91"/>
        <v>1.02281</v>
      </c>
      <c r="EB34" s="7">
        <f t="shared" si="92"/>
        <v>1.02281</v>
      </c>
      <c r="EC34" s="7">
        <f t="shared" si="93"/>
        <v>1.02281</v>
      </c>
      <c r="ED34" s="7">
        <f t="shared" si="94"/>
        <v>1.02281</v>
      </c>
      <c r="EE34" s="7">
        <f t="shared" si="95"/>
        <v>1.02281</v>
      </c>
      <c r="EF34" s="7">
        <f t="shared" si="96"/>
        <v>1.02281</v>
      </c>
      <c r="EG34" s="7">
        <f t="shared" si="97"/>
        <v>1.02281</v>
      </c>
      <c r="EH34" s="7">
        <f t="shared" si="98"/>
        <v>1.02281</v>
      </c>
      <c r="EI34" s="7">
        <f t="shared" si="99"/>
        <v>1.5663199999999999</v>
      </c>
      <c r="EJ34" s="7">
        <f t="shared" si="100"/>
        <v>1.5663199999999999</v>
      </c>
      <c r="EK34" s="7">
        <f t="shared" si="101"/>
        <v>1.5663199999999999</v>
      </c>
      <c r="EL34" s="7">
        <f>IF(ISNUMBER(DN34),DN34,IF(ISNUMBER(AK34),AK34,IF(ISNUMBER(AA34),AA34,IF(ISNUMBER(#REF!),#REF!,IF(ISNUMBER(Z34),Z34,"")))))</f>
        <v>1.5663199999999999</v>
      </c>
      <c r="EM34" s="7">
        <f>IF(ISNUMBER(DO34),DO34,IF(ISNUMBER(#REF!),#REF!,IF(ISNUMBER(AB34),AB34,IF(ISNUMBER(AL34),AL34,IF(ISNUMBER(AA34),AA34,"")))))</f>
        <v>1.5663199999999999</v>
      </c>
      <c r="EN34" s="7">
        <f t="shared" si="102"/>
        <v>1.5663199999999999</v>
      </c>
    </row>
    <row r="35" spans="1:144" x14ac:dyDescent="0.2">
      <c r="A35" s="19" t="s">
        <v>44</v>
      </c>
      <c r="B35" s="7" t="s">
        <v>44</v>
      </c>
      <c r="C35" s="7" t="e">
        <v>#N/A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 t="e">
        <v>#N/A</v>
      </c>
      <c r="J35" s="7" t="e">
        <v>#N/A</v>
      </c>
      <c r="K35" s="7">
        <v>3.8732300000000004</v>
      </c>
      <c r="L35" s="7">
        <v>3.0493299999999999</v>
      </c>
      <c r="M35" s="7" t="e">
        <v>#N/A</v>
      </c>
      <c r="N35" s="7" t="e">
        <v>#N/A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2.1023700000000001</v>
      </c>
      <c r="T35" s="7" t="e">
        <v>#N/A</v>
      </c>
      <c r="U35" s="7" t="e">
        <v>#N/A</v>
      </c>
      <c r="V35" s="7">
        <v>1.2564900000000001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>
        <v>5.2459899999999999</v>
      </c>
      <c r="AB35" s="7" t="e">
        <v>#N/A</v>
      </c>
      <c r="AC35" s="7" t="e">
        <v>#N/A</v>
      </c>
      <c r="AD35" s="7" t="e">
        <v>#N/A</v>
      </c>
      <c r="AE35" s="7" t="e">
        <v>#N/A</v>
      </c>
      <c r="AF35" s="7" t="e">
        <v>#N/A</v>
      </c>
      <c r="AG35" s="7" t="e">
        <v>#N/A</v>
      </c>
      <c r="AH35" s="7" t="e">
        <v>#N/A</v>
      </c>
      <c r="AI35" s="7" t="e">
        <v>#N/A</v>
      </c>
      <c r="AJ35" s="7" t="e">
        <v>#N/A</v>
      </c>
      <c r="AL35" s="7" t="str">
        <f t="shared" si="4"/>
        <v/>
      </c>
      <c r="AM35" s="7" t="str">
        <f t="shared" si="5"/>
        <v/>
      </c>
      <c r="AN35" s="7" t="str">
        <f t="shared" si="6"/>
        <v/>
      </c>
      <c r="AO35" s="7">
        <f t="shared" si="7"/>
        <v>3.8732300000000004</v>
      </c>
      <c r="AP35" s="7">
        <f t="shared" si="8"/>
        <v>3.8732300000000004</v>
      </c>
      <c r="AQ35" s="7">
        <f t="shared" si="9"/>
        <v>3.8732300000000004</v>
      </c>
      <c r="AR35" s="7">
        <f t="shared" si="10"/>
        <v>3.0493299999999999</v>
      </c>
      <c r="AS35" s="7">
        <f t="shared" si="11"/>
        <v>3.0493299999999999</v>
      </c>
      <c r="AT35" s="7">
        <f t="shared" si="12"/>
        <v>3.0493299999999999</v>
      </c>
      <c r="AU35" s="7" t="str">
        <f t="shared" si="13"/>
        <v/>
      </c>
      <c r="AV35" s="7" t="str">
        <f t="shared" si="14"/>
        <v/>
      </c>
      <c r="AW35" s="7">
        <f t="shared" si="15"/>
        <v>2.1023700000000001</v>
      </c>
      <c r="AX35" s="7">
        <f t="shared" si="16"/>
        <v>2.1023700000000001</v>
      </c>
      <c r="AY35" s="7">
        <f t="shared" si="17"/>
        <v>2.1023700000000001</v>
      </c>
      <c r="AZ35" s="7">
        <f t="shared" si="18"/>
        <v>2.1023700000000001</v>
      </c>
      <c r="BA35" s="7">
        <f t="shared" si="19"/>
        <v>1.2564900000000001</v>
      </c>
      <c r="BB35" s="7">
        <f t="shared" si="20"/>
        <v>1.2564900000000001</v>
      </c>
      <c r="BC35" s="7">
        <f t="shared" si="21"/>
        <v>1.2564900000000001</v>
      </c>
      <c r="BD35" s="7">
        <f t="shared" si="22"/>
        <v>1.2564900000000001</v>
      </c>
      <c r="BE35" s="7">
        <f t="shared" si="23"/>
        <v>5.2459899999999999</v>
      </c>
      <c r="BF35" s="7">
        <f t="shared" si="24"/>
        <v>5.2459899999999999</v>
      </c>
      <c r="BG35" s="7">
        <f t="shared" si="25"/>
        <v>5.2459899999999999</v>
      </c>
      <c r="BH35" s="7">
        <f t="shared" si="26"/>
        <v>5.2459899999999999</v>
      </c>
      <c r="BI35" s="7">
        <f t="shared" si="27"/>
        <v>5.2459899999999999</v>
      </c>
      <c r="BJ35" s="7" t="str">
        <f t="shared" si="28"/>
        <v/>
      </c>
      <c r="BK35" s="7" t="str">
        <f t="shared" si="29"/>
        <v/>
      </c>
      <c r="BL35" s="7" t="str">
        <f t="shared" si="30"/>
        <v/>
      </c>
      <c r="BM35" s="7" t="str">
        <f t="shared" si="31"/>
        <v/>
      </c>
      <c r="BN35" s="7" t="str">
        <f t="shared" si="32"/>
        <v/>
      </c>
      <c r="BP35" s="7">
        <f t="shared" si="33"/>
        <v>3.8732300000000004</v>
      </c>
      <c r="BQ35" s="7">
        <f t="shared" si="34"/>
        <v>3.8732300000000004</v>
      </c>
      <c r="BR35" s="7">
        <f t="shared" si="35"/>
        <v>3.8732300000000004</v>
      </c>
      <c r="BS35" s="7">
        <f t="shared" si="36"/>
        <v>3.8732300000000004</v>
      </c>
      <c r="BT35" s="7">
        <f t="shared" si="37"/>
        <v>3.0493299999999999</v>
      </c>
      <c r="BU35" s="7">
        <f t="shared" si="38"/>
        <v>3.0493299999999999</v>
      </c>
      <c r="BV35" s="7">
        <f t="shared" si="39"/>
        <v>3.0493299999999999</v>
      </c>
      <c r="BW35" s="7">
        <f t="shared" si="40"/>
        <v>3.0493299999999999</v>
      </c>
      <c r="BX35" s="7">
        <f t="shared" si="41"/>
        <v>2.1023700000000001</v>
      </c>
      <c r="BY35" s="7">
        <f t="shared" si="42"/>
        <v>2.1023700000000001</v>
      </c>
      <c r="BZ35" s="7">
        <f t="shared" si="43"/>
        <v>2.1023700000000001</v>
      </c>
      <c r="CA35" s="7">
        <f t="shared" si="44"/>
        <v>2.1023700000000001</v>
      </c>
      <c r="CB35" s="7">
        <f t="shared" si="45"/>
        <v>2.1023700000000001</v>
      </c>
      <c r="CC35" s="7">
        <f t="shared" si="46"/>
        <v>1.2564900000000001</v>
      </c>
      <c r="CD35" s="7">
        <f t="shared" si="47"/>
        <v>1.2564900000000001</v>
      </c>
      <c r="CE35" s="7">
        <f t="shared" si="48"/>
        <v>1.2564900000000001</v>
      </c>
      <c r="CF35" s="7">
        <f t="shared" si="49"/>
        <v>1.2564900000000001</v>
      </c>
      <c r="CG35" s="7">
        <f t="shared" si="50"/>
        <v>5.2459899999999999</v>
      </c>
      <c r="CH35" s="7">
        <f t="shared" si="51"/>
        <v>5.2459899999999999</v>
      </c>
      <c r="CI35" s="7">
        <f t="shared" si="52"/>
        <v>5.2459899999999999</v>
      </c>
      <c r="CJ35" s="7">
        <f t="shared" si="53"/>
        <v>5.2459899999999999</v>
      </c>
      <c r="CK35" s="7">
        <f t="shared" si="54"/>
        <v>5.2459899999999999</v>
      </c>
      <c r="CL35" s="7">
        <f t="shared" si="55"/>
        <v>5.2459899999999999</v>
      </c>
      <c r="CM35" s="7">
        <f t="shared" si="56"/>
        <v>5.2459899999999999</v>
      </c>
      <c r="CN35" s="7" t="str">
        <f t="shared" si="57"/>
        <v/>
      </c>
      <c r="CO35" s="7" t="str">
        <f t="shared" si="58"/>
        <v/>
      </c>
      <c r="CP35" s="7" t="str">
        <f>IF(ISNUMBER(BN35),BN35,IF(ISNUMBER(AK35),AK35,IF(ISNUMBER(AE35),AE35,IF(ISNUMBER(#REF!),#REF!,IF(ISNUMBER(AD35),AD35,"")))))</f>
        <v/>
      </c>
      <c r="CR35" s="7">
        <f t="shared" si="59"/>
        <v>3.8732300000000004</v>
      </c>
      <c r="CS35" s="7">
        <f t="shared" si="60"/>
        <v>3.8732300000000004</v>
      </c>
      <c r="CT35" s="7">
        <f t="shared" si="61"/>
        <v>3.0493299999999999</v>
      </c>
      <c r="CU35" s="7">
        <f t="shared" si="62"/>
        <v>3.0493299999999999</v>
      </c>
      <c r="CV35" s="7">
        <f t="shared" si="63"/>
        <v>3.0493299999999999</v>
      </c>
      <c r="CW35" s="7">
        <f t="shared" si="64"/>
        <v>3.0493299999999999</v>
      </c>
      <c r="CX35" s="7">
        <f t="shared" si="65"/>
        <v>2.1023700000000001</v>
      </c>
      <c r="CY35" s="7">
        <f t="shared" si="66"/>
        <v>2.1023700000000001</v>
      </c>
      <c r="CZ35" s="7">
        <f t="shared" si="67"/>
        <v>2.1023700000000001</v>
      </c>
      <c r="DA35" s="7">
        <f t="shared" si="68"/>
        <v>2.1023700000000001</v>
      </c>
      <c r="DB35" s="7">
        <f t="shared" si="69"/>
        <v>2.1023700000000001</v>
      </c>
      <c r="DC35" s="7">
        <f t="shared" si="70"/>
        <v>1.2564900000000001</v>
      </c>
      <c r="DD35" s="7">
        <f t="shared" si="71"/>
        <v>1.2564900000000001</v>
      </c>
      <c r="DE35" s="7">
        <f t="shared" si="72"/>
        <v>1.2564900000000001</v>
      </c>
      <c r="DF35" s="7">
        <f t="shared" si="73"/>
        <v>1.2564900000000001</v>
      </c>
      <c r="DG35" s="7">
        <f t="shared" si="74"/>
        <v>5.2459899999999999</v>
      </c>
      <c r="DH35" s="7">
        <f t="shared" si="75"/>
        <v>5.2459899999999999</v>
      </c>
      <c r="DI35" s="7">
        <f t="shared" si="76"/>
        <v>5.2459899999999999</v>
      </c>
      <c r="DJ35" s="7">
        <f t="shared" si="77"/>
        <v>5.2459899999999999</v>
      </c>
      <c r="DK35" s="7">
        <f t="shared" si="78"/>
        <v>5.2459899999999999</v>
      </c>
      <c r="DL35" s="7">
        <f t="shared" si="79"/>
        <v>5.2459899999999999</v>
      </c>
      <c r="DM35" s="7">
        <f t="shared" si="80"/>
        <v>5.2459899999999999</v>
      </c>
      <c r="DN35" s="7">
        <f>IF(ISNUMBER(CN35),CN35,IF(ISNUMBER(AK35),AK35,IF(ISNUMBER(AA35),AA35,IF(ISNUMBER(#REF!),#REF!,IF(ISNUMBER(Z35),Z35,"")))))</f>
        <v>5.2459899999999999</v>
      </c>
      <c r="DO35" s="7">
        <f>IF(ISNUMBER(CO35),CO35,IF(ISNUMBER(#REF!),#REF!,IF(ISNUMBER(AB35),AB35,IF(ISNUMBER(AL35),AL35,IF(ISNUMBER(AA35),AA35,"")))))</f>
        <v>5.2459899999999999</v>
      </c>
      <c r="DP35" s="7" t="str">
        <f t="shared" si="81"/>
        <v/>
      </c>
      <c r="DR35" s="7">
        <f t="shared" si="82"/>
        <v>3.0493299999999999</v>
      </c>
      <c r="DS35" s="7">
        <f t="shared" si="83"/>
        <v>3.0493299999999999</v>
      </c>
      <c r="DT35" s="7">
        <f t="shared" si="84"/>
        <v>3.0493299999999999</v>
      </c>
      <c r="DU35" s="7">
        <f t="shared" si="85"/>
        <v>3.0493299999999999</v>
      </c>
      <c r="DV35" s="7">
        <f t="shared" si="86"/>
        <v>2.1023700000000001</v>
      </c>
      <c r="DW35" s="7">
        <f t="shared" si="87"/>
        <v>2.1023700000000001</v>
      </c>
      <c r="DX35" s="7">
        <f t="shared" si="88"/>
        <v>2.1023700000000001</v>
      </c>
      <c r="DY35" s="7">
        <f t="shared" si="89"/>
        <v>2.1023700000000001</v>
      </c>
      <c r="DZ35" s="7">
        <f t="shared" si="90"/>
        <v>2.1023700000000001</v>
      </c>
      <c r="EA35" s="7">
        <f t="shared" si="91"/>
        <v>1.2564900000000001</v>
      </c>
      <c r="EB35" s="7">
        <f t="shared" si="92"/>
        <v>1.2564900000000001</v>
      </c>
      <c r="EC35" s="7">
        <f t="shared" si="93"/>
        <v>1.2564900000000001</v>
      </c>
      <c r="ED35" s="7">
        <f t="shared" si="94"/>
        <v>1.2564900000000001</v>
      </c>
      <c r="EE35" s="7">
        <f t="shared" si="95"/>
        <v>5.2459899999999999</v>
      </c>
      <c r="EF35" s="7">
        <f t="shared" si="96"/>
        <v>5.2459899999999999</v>
      </c>
      <c r="EG35" s="7">
        <f t="shared" si="97"/>
        <v>5.2459899999999999</v>
      </c>
      <c r="EH35" s="7">
        <f t="shared" si="98"/>
        <v>5.2459899999999999</v>
      </c>
      <c r="EI35" s="7">
        <f t="shared" si="99"/>
        <v>5.2459899999999999</v>
      </c>
      <c r="EJ35" s="7">
        <f t="shared" si="100"/>
        <v>5.2459899999999999</v>
      </c>
      <c r="EK35" s="7">
        <f t="shared" si="101"/>
        <v>5.2459899999999999</v>
      </c>
      <c r="EL35" s="7">
        <f>IF(ISNUMBER(DN35),DN35,IF(ISNUMBER(AK35),AK35,IF(ISNUMBER(AA35),AA35,IF(ISNUMBER(#REF!),#REF!,IF(ISNUMBER(Z35),Z35,"")))))</f>
        <v>5.2459899999999999</v>
      </c>
      <c r="EM35" s="7">
        <f>IF(ISNUMBER(DO35),DO35,IF(ISNUMBER(#REF!),#REF!,IF(ISNUMBER(AB35),AB35,IF(ISNUMBER(AL35),AL35,IF(ISNUMBER(AA35),AA35,"")))))</f>
        <v>5.2459899999999999</v>
      </c>
      <c r="EN35" s="7" t="str">
        <f t="shared" si="102"/>
        <v/>
      </c>
    </row>
    <row r="36" spans="1:144" x14ac:dyDescent="0.2">
      <c r="A36" s="19" t="s">
        <v>45</v>
      </c>
      <c r="B36" s="7" t="s">
        <v>45</v>
      </c>
      <c r="C36" s="7" t="e">
        <v>#N/A</v>
      </c>
      <c r="D36" s="7" t="e">
        <v>#N/A</v>
      </c>
      <c r="E36" s="7">
        <v>2.2939699999999998</v>
      </c>
      <c r="F36" s="7">
        <v>2.35425</v>
      </c>
      <c r="G36" s="7" t="e">
        <v>#N/A</v>
      </c>
      <c r="H36" s="7" t="e">
        <v>#N/A</v>
      </c>
      <c r="I36" s="7" t="e">
        <v>#N/A</v>
      </c>
      <c r="J36" s="7" t="e">
        <v>#N/A</v>
      </c>
      <c r="K36" s="7" t="e">
        <v>#N/A</v>
      </c>
      <c r="L36" s="7">
        <v>2.1039399999999997</v>
      </c>
      <c r="M36" s="7">
        <v>2.5457399999999999</v>
      </c>
      <c r="N36" s="7" t="e">
        <v>#N/A</v>
      </c>
      <c r="O36" s="7" t="e">
        <v>#N/A</v>
      </c>
      <c r="P36" s="7">
        <v>4.1402099999999997</v>
      </c>
      <c r="Q36" s="7">
        <v>3.4933100000000001</v>
      </c>
      <c r="R36" s="7">
        <v>3.5629499999999998</v>
      </c>
      <c r="S36" s="7">
        <v>3.8438299999999996</v>
      </c>
      <c r="T36" s="7" t="e">
        <v>#N/A</v>
      </c>
      <c r="U36" s="7">
        <v>3.5998999999999999</v>
      </c>
      <c r="V36" s="7" t="e">
        <v>#N/A</v>
      </c>
      <c r="W36" s="7">
        <v>3.2246199999999998</v>
      </c>
      <c r="X36" s="7">
        <v>3.2778299999999998</v>
      </c>
      <c r="Y36" s="7">
        <v>3.4677800000000003</v>
      </c>
      <c r="Z36" s="7">
        <v>4.3856200000000003</v>
      </c>
      <c r="AA36" s="7">
        <v>4.8707099999999999</v>
      </c>
      <c r="AB36" s="7">
        <v>4.6413099999999998</v>
      </c>
      <c r="AC36" s="7">
        <v>4.8317600000000001</v>
      </c>
      <c r="AD36" s="7">
        <v>4.8149100000000002</v>
      </c>
      <c r="AE36" s="7">
        <v>4.7916699999999999</v>
      </c>
      <c r="AF36" s="7">
        <v>4.9945500000000003</v>
      </c>
      <c r="AG36" s="7">
        <v>4.6859799999999998</v>
      </c>
      <c r="AH36" s="7">
        <v>4.43438</v>
      </c>
      <c r="AI36" s="7">
        <v>4.0025200000000005</v>
      </c>
      <c r="AJ36" s="7">
        <v>4.5017800000000001</v>
      </c>
      <c r="AL36" s="7">
        <f t="shared" si="4"/>
        <v>2.35425</v>
      </c>
      <c r="AM36" s="7">
        <f t="shared" si="5"/>
        <v>2.35425</v>
      </c>
      <c r="AN36" s="7">
        <f t="shared" si="6"/>
        <v>2.35425</v>
      </c>
      <c r="AO36" s="7" t="str">
        <f t="shared" si="7"/>
        <v/>
      </c>
      <c r="AP36" s="7">
        <f t="shared" si="8"/>
        <v>2.1039399999999997</v>
      </c>
      <c r="AQ36" s="7">
        <f t="shared" si="9"/>
        <v>2.1039399999999997</v>
      </c>
      <c r="AR36" s="7">
        <f t="shared" si="10"/>
        <v>2.1039399999999997</v>
      </c>
      <c r="AS36" s="7">
        <f t="shared" si="11"/>
        <v>2.5457399999999999</v>
      </c>
      <c r="AT36" s="7">
        <f t="shared" si="12"/>
        <v>2.5457399999999999</v>
      </c>
      <c r="AU36" s="7">
        <f t="shared" si="13"/>
        <v>4.1402099999999997</v>
      </c>
      <c r="AV36" s="7">
        <f t="shared" si="14"/>
        <v>4.1402099999999997</v>
      </c>
      <c r="AW36" s="7">
        <f t="shared" si="15"/>
        <v>3.4933100000000001</v>
      </c>
      <c r="AX36" s="7">
        <f t="shared" si="16"/>
        <v>3.5629499999999998</v>
      </c>
      <c r="AY36" s="7">
        <f t="shared" si="17"/>
        <v>3.8438299999999996</v>
      </c>
      <c r="AZ36" s="7">
        <f t="shared" si="18"/>
        <v>3.5998999999999999</v>
      </c>
      <c r="BA36" s="7">
        <f t="shared" si="19"/>
        <v>3.5998999999999999</v>
      </c>
      <c r="BB36" s="7">
        <f t="shared" si="20"/>
        <v>3.2246199999999998</v>
      </c>
      <c r="BC36" s="7">
        <f t="shared" si="21"/>
        <v>3.2246199999999998</v>
      </c>
      <c r="BD36" s="7">
        <f t="shared" si="22"/>
        <v>3.2778299999999998</v>
      </c>
      <c r="BE36" s="7">
        <f t="shared" si="23"/>
        <v>3.4677800000000003</v>
      </c>
      <c r="BF36" s="7">
        <f t="shared" si="24"/>
        <v>4.3856200000000003</v>
      </c>
      <c r="BG36" s="7">
        <f t="shared" si="25"/>
        <v>4.8707099999999999</v>
      </c>
      <c r="BH36" s="7">
        <f t="shared" si="26"/>
        <v>4.6413099999999998</v>
      </c>
      <c r="BI36" s="7">
        <f t="shared" si="27"/>
        <v>4.8317600000000001</v>
      </c>
      <c r="BJ36" s="7">
        <f t="shared" si="28"/>
        <v>4.8149100000000002</v>
      </c>
      <c r="BK36" s="7">
        <f t="shared" si="29"/>
        <v>4.7916699999999999</v>
      </c>
      <c r="BL36" s="7">
        <f t="shared" si="30"/>
        <v>4.9945500000000003</v>
      </c>
      <c r="BM36" s="7">
        <f t="shared" si="31"/>
        <v>4.6859799999999998</v>
      </c>
      <c r="BN36" s="7">
        <f t="shared" si="32"/>
        <v>4.43438</v>
      </c>
      <c r="BP36" s="7">
        <f t="shared" si="33"/>
        <v>2.35425</v>
      </c>
      <c r="BQ36" s="7">
        <f t="shared" si="34"/>
        <v>2.1039399999999997</v>
      </c>
      <c r="BR36" s="7">
        <f t="shared" si="35"/>
        <v>2.1039399999999997</v>
      </c>
      <c r="BS36" s="7">
        <f t="shared" si="36"/>
        <v>2.1039399999999997</v>
      </c>
      <c r="BT36" s="7">
        <f t="shared" si="37"/>
        <v>2.1039399999999997</v>
      </c>
      <c r="BU36" s="7">
        <f t="shared" si="38"/>
        <v>2.5457399999999999</v>
      </c>
      <c r="BV36" s="7">
        <f t="shared" si="39"/>
        <v>2.5457399999999999</v>
      </c>
      <c r="BW36" s="7">
        <f t="shared" si="40"/>
        <v>4.1402099999999997</v>
      </c>
      <c r="BX36" s="7">
        <f t="shared" si="41"/>
        <v>4.1402099999999997</v>
      </c>
      <c r="BY36" s="7">
        <f t="shared" si="42"/>
        <v>3.4933100000000001</v>
      </c>
      <c r="BZ36" s="7">
        <f t="shared" si="43"/>
        <v>3.5629499999999998</v>
      </c>
      <c r="CA36" s="7">
        <f t="shared" si="44"/>
        <v>3.8438299999999996</v>
      </c>
      <c r="CB36" s="7">
        <f t="shared" si="45"/>
        <v>3.5998999999999999</v>
      </c>
      <c r="CC36" s="7">
        <f t="shared" si="46"/>
        <v>3.5998999999999999</v>
      </c>
      <c r="CD36" s="7">
        <f t="shared" si="47"/>
        <v>3.2246199999999998</v>
      </c>
      <c r="CE36" s="7">
        <f t="shared" si="48"/>
        <v>3.2246199999999998</v>
      </c>
      <c r="CF36" s="7">
        <f t="shared" si="49"/>
        <v>3.2778299999999998</v>
      </c>
      <c r="CG36" s="7">
        <f t="shared" si="50"/>
        <v>3.4677800000000003</v>
      </c>
      <c r="CH36" s="7">
        <f t="shared" si="51"/>
        <v>4.3856200000000003</v>
      </c>
      <c r="CI36" s="7">
        <f t="shared" si="52"/>
        <v>4.8707099999999999</v>
      </c>
      <c r="CJ36" s="7">
        <f t="shared" si="53"/>
        <v>4.6413099999999998</v>
      </c>
      <c r="CK36" s="7">
        <f t="shared" si="54"/>
        <v>4.8317600000000001</v>
      </c>
      <c r="CL36" s="7">
        <f t="shared" si="55"/>
        <v>4.8149100000000002</v>
      </c>
      <c r="CM36" s="7">
        <f t="shared" si="56"/>
        <v>4.7916699999999999</v>
      </c>
      <c r="CN36" s="7">
        <f t="shared" si="57"/>
        <v>4.9945500000000003</v>
      </c>
      <c r="CO36" s="7">
        <f t="shared" si="58"/>
        <v>4.6859799999999998</v>
      </c>
      <c r="CP36" s="7">
        <f>IF(ISNUMBER(BN36),BN36,IF(ISNUMBER(AK36),AK36,IF(ISNUMBER(AE36),AE36,IF(ISNUMBER(#REF!),#REF!,IF(ISNUMBER(AD36),AD36,"")))))</f>
        <v>4.43438</v>
      </c>
      <c r="CR36" s="7">
        <f t="shared" si="59"/>
        <v>2.1039399999999997</v>
      </c>
      <c r="CS36" s="7">
        <f t="shared" si="60"/>
        <v>2.1039399999999997</v>
      </c>
      <c r="CT36" s="7">
        <f t="shared" si="61"/>
        <v>2.1039399999999997</v>
      </c>
      <c r="CU36" s="7">
        <f t="shared" si="62"/>
        <v>2.5457399999999999</v>
      </c>
      <c r="CV36" s="7">
        <f t="shared" si="63"/>
        <v>2.5457399999999999</v>
      </c>
      <c r="CW36" s="7">
        <f t="shared" si="64"/>
        <v>4.1402099999999997</v>
      </c>
      <c r="CX36" s="7">
        <f t="shared" si="65"/>
        <v>4.1402099999999997</v>
      </c>
      <c r="CY36" s="7">
        <f t="shared" si="66"/>
        <v>3.4933100000000001</v>
      </c>
      <c r="CZ36" s="7">
        <f t="shared" si="67"/>
        <v>3.5629499999999998</v>
      </c>
      <c r="DA36" s="7">
        <f t="shared" si="68"/>
        <v>3.8438299999999996</v>
      </c>
      <c r="DB36" s="7">
        <f t="shared" si="69"/>
        <v>3.5998999999999999</v>
      </c>
      <c r="DC36" s="7">
        <f t="shared" si="70"/>
        <v>3.5998999999999999</v>
      </c>
      <c r="DD36" s="7">
        <f t="shared" si="71"/>
        <v>3.2246199999999998</v>
      </c>
      <c r="DE36" s="7">
        <f t="shared" si="72"/>
        <v>3.2246199999999998</v>
      </c>
      <c r="DF36" s="7">
        <f t="shared" si="73"/>
        <v>3.2778299999999998</v>
      </c>
      <c r="DG36" s="7">
        <f t="shared" si="74"/>
        <v>3.4677800000000003</v>
      </c>
      <c r="DH36" s="7">
        <f t="shared" si="75"/>
        <v>4.3856200000000003</v>
      </c>
      <c r="DI36" s="7">
        <f t="shared" si="76"/>
        <v>4.8707099999999999</v>
      </c>
      <c r="DJ36" s="7">
        <f t="shared" si="77"/>
        <v>4.6413099999999998</v>
      </c>
      <c r="DK36" s="7">
        <f t="shared" si="78"/>
        <v>4.8317600000000001</v>
      </c>
      <c r="DL36" s="7">
        <f t="shared" si="79"/>
        <v>4.8149100000000002</v>
      </c>
      <c r="DM36" s="7">
        <f t="shared" si="80"/>
        <v>4.7916699999999999</v>
      </c>
      <c r="DN36" s="7">
        <f>IF(ISNUMBER(CN36),CN36,IF(ISNUMBER(AK36),AK36,IF(ISNUMBER(AA36),AA36,IF(ISNUMBER(#REF!),#REF!,IF(ISNUMBER(Z36),Z36,"")))))</f>
        <v>4.9945500000000003</v>
      </c>
      <c r="DO36" s="7">
        <f>IF(ISNUMBER(CO36),CO36,IF(ISNUMBER(#REF!),#REF!,IF(ISNUMBER(AB36),AB36,IF(ISNUMBER(AL36),AL36,IF(ISNUMBER(AA36),AA36,"")))))</f>
        <v>4.6859799999999998</v>
      </c>
      <c r="DP36" s="7">
        <f t="shared" si="81"/>
        <v>4.43438</v>
      </c>
      <c r="DR36" s="7">
        <f t="shared" si="82"/>
        <v>2.1039399999999997</v>
      </c>
      <c r="DS36" s="7">
        <f t="shared" si="83"/>
        <v>2.5457399999999999</v>
      </c>
      <c r="DT36" s="7">
        <f t="shared" si="84"/>
        <v>2.5457399999999999</v>
      </c>
      <c r="DU36" s="7">
        <f t="shared" si="85"/>
        <v>4.1402099999999997</v>
      </c>
      <c r="DV36" s="7">
        <f t="shared" si="86"/>
        <v>4.1402099999999997</v>
      </c>
      <c r="DW36" s="7">
        <f t="shared" si="87"/>
        <v>3.4933100000000001</v>
      </c>
      <c r="DX36" s="7">
        <f t="shared" si="88"/>
        <v>3.5629499999999998</v>
      </c>
      <c r="DY36" s="7">
        <f t="shared" si="89"/>
        <v>3.8438299999999996</v>
      </c>
      <c r="DZ36" s="7">
        <f t="shared" si="90"/>
        <v>3.5998999999999999</v>
      </c>
      <c r="EA36" s="7">
        <f t="shared" si="91"/>
        <v>3.5998999999999999</v>
      </c>
      <c r="EB36" s="7">
        <f t="shared" si="92"/>
        <v>3.2246199999999998</v>
      </c>
      <c r="EC36" s="7">
        <f t="shared" si="93"/>
        <v>3.2246199999999998</v>
      </c>
      <c r="ED36" s="7">
        <f t="shared" si="94"/>
        <v>3.2778299999999998</v>
      </c>
      <c r="EE36" s="7">
        <f t="shared" si="95"/>
        <v>3.4677800000000003</v>
      </c>
      <c r="EF36" s="7">
        <f t="shared" si="96"/>
        <v>4.3856200000000003</v>
      </c>
      <c r="EG36" s="7">
        <f t="shared" si="97"/>
        <v>4.8707099999999999</v>
      </c>
      <c r="EH36" s="7">
        <f t="shared" si="98"/>
        <v>4.6413099999999998</v>
      </c>
      <c r="EI36" s="7">
        <f t="shared" si="99"/>
        <v>4.8317600000000001</v>
      </c>
      <c r="EJ36" s="7">
        <f t="shared" si="100"/>
        <v>4.8149100000000002</v>
      </c>
      <c r="EK36" s="7">
        <f t="shared" si="101"/>
        <v>4.7916699999999999</v>
      </c>
      <c r="EL36" s="7">
        <f>IF(ISNUMBER(DN36),DN36,IF(ISNUMBER(AK36),AK36,IF(ISNUMBER(AA36),AA36,IF(ISNUMBER(#REF!),#REF!,IF(ISNUMBER(Z36),Z36,"")))))</f>
        <v>4.9945500000000003</v>
      </c>
      <c r="EM36" s="7">
        <f>IF(ISNUMBER(DO36),DO36,IF(ISNUMBER(#REF!),#REF!,IF(ISNUMBER(AB36),AB36,IF(ISNUMBER(AL36),AL36,IF(ISNUMBER(AA36),AA36,"")))))</f>
        <v>4.6859799999999998</v>
      </c>
      <c r="EN36" s="7">
        <f t="shared" si="102"/>
        <v>4.43438</v>
      </c>
    </row>
    <row r="37" spans="1:144" x14ac:dyDescent="0.2">
      <c r="A37" s="19" t="s">
        <v>46</v>
      </c>
      <c r="B37" s="7" t="s">
        <v>46</v>
      </c>
      <c r="C37" s="7" t="e">
        <v>#N/A</v>
      </c>
      <c r="D37" s="7" t="e">
        <v>#N/A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5.7764299999999995</v>
      </c>
      <c r="J37" s="7">
        <v>5.5111299999999996</v>
      </c>
      <c r="K37" s="7">
        <v>3.9881700000000002</v>
      </c>
      <c r="L37" s="7">
        <v>3.5032700000000001</v>
      </c>
      <c r="M37" s="7">
        <v>3.31535</v>
      </c>
      <c r="N37" s="7">
        <v>3.23576</v>
      </c>
      <c r="O37" s="7">
        <v>2.8949400000000001</v>
      </c>
      <c r="P37" s="7">
        <v>3.2322500000000001</v>
      </c>
      <c r="Q37" s="7">
        <v>2.74899</v>
      </c>
      <c r="R37" s="7" t="e">
        <v>#N/A</v>
      </c>
      <c r="S37" s="7" t="e">
        <v>#N/A</v>
      </c>
      <c r="T37" s="7" t="e">
        <v>#N/A</v>
      </c>
      <c r="U37" s="7" t="e">
        <v>#N/A</v>
      </c>
      <c r="V37" s="7" t="e">
        <v>#N/A</v>
      </c>
      <c r="W37" s="7">
        <v>3.0535299999999999</v>
      </c>
      <c r="X37" s="7">
        <v>3.1644600000000001</v>
      </c>
      <c r="Y37" s="7">
        <v>3.22899</v>
      </c>
      <c r="Z37" s="7">
        <v>3.3584300000000002</v>
      </c>
      <c r="AA37" s="7">
        <v>3.4498000000000002</v>
      </c>
      <c r="AB37" s="7">
        <v>2.9904799999999998</v>
      </c>
      <c r="AC37" s="7">
        <v>3.4107599999999998</v>
      </c>
      <c r="AD37" s="7">
        <v>3.4599000000000002</v>
      </c>
      <c r="AE37" s="7">
        <v>3.4915000000000003</v>
      </c>
      <c r="AF37" s="7">
        <v>2.6417700000000002</v>
      </c>
      <c r="AG37" s="7">
        <v>2.98428</v>
      </c>
      <c r="AH37" s="7">
        <v>2.6986400000000001</v>
      </c>
      <c r="AI37" s="7">
        <v>2.6834099999999999</v>
      </c>
      <c r="AJ37" s="7" t="s">
        <v>167</v>
      </c>
      <c r="AL37" s="7" t="str">
        <f t="shared" si="4"/>
        <v/>
      </c>
      <c r="AM37" s="7">
        <f t="shared" si="5"/>
        <v>5.7764299999999995</v>
      </c>
      <c r="AN37" s="7">
        <f t="shared" si="6"/>
        <v>5.7764299999999995</v>
      </c>
      <c r="AO37" s="7">
        <f t="shared" si="7"/>
        <v>5.7764299999999995</v>
      </c>
      <c r="AP37" s="7">
        <f t="shared" si="8"/>
        <v>5.5111299999999996</v>
      </c>
      <c r="AQ37" s="7">
        <f t="shared" si="9"/>
        <v>3.9881700000000002</v>
      </c>
      <c r="AR37" s="7">
        <f t="shared" si="10"/>
        <v>3.5032700000000001</v>
      </c>
      <c r="AS37" s="7">
        <f t="shared" si="11"/>
        <v>3.31535</v>
      </c>
      <c r="AT37" s="7">
        <f t="shared" si="12"/>
        <v>3.23576</v>
      </c>
      <c r="AU37" s="7">
        <f t="shared" si="13"/>
        <v>2.8949400000000001</v>
      </c>
      <c r="AV37" s="7">
        <f t="shared" si="14"/>
        <v>3.2322500000000001</v>
      </c>
      <c r="AW37" s="7">
        <f t="shared" si="15"/>
        <v>2.74899</v>
      </c>
      <c r="AX37" s="7">
        <f t="shared" si="16"/>
        <v>2.74899</v>
      </c>
      <c r="AY37" s="7">
        <f t="shared" si="17"/>
        <v>2.74899</v>
      </c>
      <c r="AZ37" s="7" t="str">
        <f t="shared" si="18"/>
        <v/>
      </c>
      <c r="BA37" s="7">
        <f t="shared" si="19"/>
        <v>3.0535299999999999</v>
      </c>
      <c r="BB37" s="7">
        <f t="shared" si="20"/>
        <v>3.0535299999999999</v>
      </c>
      <c r="BC37" s="7">
        <f t="shared" si="21"/>
        <v>3.0535299999999999</v>
      </c>
      <c r="BD37" s="7">
        <f t="shared" si="22"/>
        <v>3.1644600000000001</v>
      </c>
      <c r="BE37" s="7">
        <f t="shared" si="23"/>
        <v>3.22899</v>
      </c>
      <c r="BF37" s="7">
        <f t="shared" si="24"/>
        <v>3.3584300000000002</v>
      </c>
      <c r="BG37" s="7">
        <f t="shared" si="25"/>
        <v>3.4498000000000002</v>
      </c>
      <c r="BH37" s="7">
        <f t="shared" si="26"/>
        <v>2.9904799999999998</v>
      </c>
      <c r="BI37" s="7">
        <f t="shared" si="27"/>
        <v>3.4107599999999998</v>
      </c>
      <c r="BJ37" s="7">
        <f t="shared" si="28"/>
        <v>3.4599000000000002</v>
      </c>
      <c r="BK37" s="7">
        <f t="shared" si="29"/>
        <v>3.4915000000000003</v>
      </c>
      <c r="BL37" s="7">
        <f t="shared" si="30"/>
        <v>2.6417700000000002</v>
      </c>
      <c r="BM37" s="7">
        <f t="shared" si="31"/>
        <v>2.98428</v>
      </c>
      <c r="BN37" s="7">
        <f t="shared" si="32"/>
        <v>2.6986400000000001</v>
      </c>
      <c r="BP37" s="7">
        <f t="shared" si="33"/>
        <v>5.7764299999999995</v>
      </c>
      <c r="BQ37" s="7">
        <f t="shared" si="34"/>
        <v>5.7764299999999995</v>
      </c>
      <c r="BR37" s="7">
        <f t="shared" si="35"/>
        <v>5.5111299999999996</v>
      </c>
      <c r="BS37" s="7">
        <f t="shared" si="36"/>
        <v>3.9881700000000002</v>
      </c>
      <c r="BT37" s="7">
        <f t="shared" si="37"/>
        <v>3.5032700000000001</v>
      </c>
      <c r="BU37" s="7">
        <f t="shared" si="38"/>
        <v>3.31535</v>
      </c>
      <c r="BV37" s="7">
        <f t="shared" si="39"/>
        <v>3.23576</v>
      </c>
      <c r="BW37" s="7">
        <f t="shared" si="40"/>
        <v>2.8949400000000001</v>
      </c>
      <c r="BX37" s="7">
        <f t="shared" si="41"/>
        <v>3.2322500000000001</v>
      </c>
      <c r="BY37" s="7">
        <f t="shared" si="42"/>
        <v>2.74899</v>
      </c>
      <c r="BZ37" s="7">
        <f t="shared" si="43"/>
        <v>2.74899</v>
      </c>
      <c r="CA37" s="7">
        <f t="shared" si="44"/>
        <v>2.74899</v>
      </c>
      <c r="CB37" s="7">
        <f t="shared" si="45"/>
        <v>3.0535299999999999</v>
      </c>
      <c r="CC37" s="7">
        <f t="shared" si="46"/>
        <v>3.0535299999999999</v>
      </c>
      <c r="CD37" s="7">
        <f t="shared" si="47"/>
        <v>3.0535299999999999</v>
      </c>
      <c r="CE37" s="7">
        <f t="shared" si="48"/>
        <v>3.0535299999999999</v>
      </c>
      <c r="CF37" s="7">
        <f t="shared" si="49"/>
        <v>3.1644600000000001</v>
      </c>
      <c r="CG37" s="7">
        <f t="shared" si="50"/>
        <v>3.22899</v>
      </c>
      <c r="CH37" s="7">
        <f t="shared" si="51"/>
        <v>3.3584300000000002</v>
      </c>
      <c r="CI37" s="7">
        <f t="shared" si="52"/>
        <v>3.4498000000000002</v>
      </c>
      <c r="CJ37" s="7">
        <f t="shared" si="53"/>
        <v>2.9904799999999998</v>
      </c>
      <c r="CK37" s="7">
        <f t="shared" si="54"/>
        <v>3.4107599999999998</v>
      </c>
      <c r="CL37" s="7">
        <f t="shared" si="55"/>
        <v>3.4599000000000002</v>
      </c>
      <c r="CM37" s="7">
        <f t="shared" si="56"/>
        <v>3.4915000000000003</v>
      </c>
      <c r="CN37" s="7">
        <f t="shared" si="57"/>
        <v>2.6417700000000002</v>
      </c>
      <c r="CO37" s="7">
        <f t="shared" si="58"/>
        <v>2.98428</v>
      </c>
      <c r="CP37" s="7">
        <f>IF(ISNUMBER(BN37),BN37,IF(ISNUMBER(AK37),AK37,IF(ISNUMBER(AE37),AE37,IF(ISNUMBER(#REF!),#REF!,IF(ISNUMBER(AD37),AD37,"")))))</f>
        <v>2.6986400000000001</v>
      </c>
      <c r="CR37" s="7">
        <f t="shared" si="59"/>
        <v>5.5111299999999996</v>
      </c>
      <c r="CS37" s="7">
        <f t="shared" si="60"/>
        <v>3.9881700000000002</v>
      </c>
      <c r="CT37" s="7">
        <f t="shared" si="61"/>
        <v>3.5032700000000001</v>
      </c>
      <c r="CU37" s="7">
        <f t="shared" si="62"/>
        <v>3.31535</v>
      </c>
      <c r="CV37" s="7">
        <f t="shared" si="63"/>
        <v>3.23576</v>
      </c>
      <c r="CW37" s="7">
        <f t="shared" si="64"/>
        <v>2.8949400000000001</v>
      </c>
      <c r="CX37" s="7">
        <f t="shared" si="65"/>
        <v>3.2322500000000001</v>
      </c>
      <c r="CY37" s="7">
        <f t="shared" si="66"/>
        <v>2.74899</v>
      </c>
      <c r="CZ37" s="7">
        <f t="shared" si="67"/>
        <v>2.74899</v>
      </c>
      <c r="DA37" s="7">
        <f t="shared" si="68"/>
        <v>2.74899</v>
      </c>
      <c r="DB37" s="7">
        <f t="shared" si="69"/>
        <v>3.0535299999999999</v>
      </c>
      <c r="DC37" s="7">
        <f t="shared" si="70"/>
        <v>3.0535299999999999</v>
      </c>
      <c r="DD37" s="7">
        <f t="shared" si="71"/>
        <v>3.0535299999999999</v>
      </c>
      <c r="DE37" s="7">
        <f t="shared" si="72"/>
        <v>3.0535299999999999</v>
      </c>
      <c r="DF37" s="7">
        <f t="shared" si="73"/>
        <v>3.1644600000000001</v>
      </c>
      <c r="DG37" s="7">
        <f t="shared" si="74"/>
        <v>3.22899</v>
      </c>
      <c r="DH37" s="7">
        <f t="shared" si="75"/>
        <v>3.3584300000000002</v>
      </c>
      <c r="DI37" s="7">
        <f t="shared" si="76"/>
        <v>3.4498000000000002</v>
      </c>
      <c r="DJ37" s="7">
        <f t="shared" si="77"/>
        <v>2.9904799999999998</v>
      </c>
      <c r="DK37" s="7">
        <f t="shared" si="78"/>
        <v>3.4107599999999998</v>
      </c>
      <c r="DL37" s="7">
        <f t="shared" si="79"/>
        <v>3.4599000000000002</v>
      </c>
      <c r="DM37" s="7">
        <f t="shared" si="80"/>
        <v>3.4915000000000003</v>
      </c>
      <c r="DN37" s="7">
        <f>IF(ISNUMBER(CN37),CN37,IF(ISNUMBER(AK37),AK37,IF(ISNUMBER(AA37),AA37,IF(ISNUMBER(#REF!),#REF!,IF(ISNUMBER(Z37),Z37,"")))))</f>
        <v>2.6417700000000002</v>
      </c>
      <c r="DO37" s="7">
        <f>IF(ISNUMBER(CO37),CO37,IF(ISNUMBER(#REF!),#REF!,IF(ISNUMBER(AB37),AB37,IF(ISNUMBER(AL37),AL37,IF(ISNUMBER(AA37),AA37,"")))))</f>
        <v>2.98428</v>
      </c>
      <c r="DP37" s="7">
        <f t="shared" si="81"/>
        <v>2.6986400000000001</v>
      </c>
      <c r="DR37" s="7">
        <f t="shared" si="82"/>
        <v>3.5032700000000001</v>
      </c>
      <c r="DS37" s="7">
        <f t="shared" si="83"/>
        <v>3.31535</v>
      </c>
      <c r="DT37" s="7">
        <f t="shared" si="84"/>
        <v>3.23576</v>
      </c>
      <c r="DU37" s="7">
        <f t="shared" si="85"/>
        <v>2.8949400000000001</v>
      </c>
      <c r="DV37" s="7">
        <f t="shared" si="86"/>
        <v>3.2322500000000001</v>
      </c>
      <c r="DW37" s="7">
        <f t="shared" si="87"/>
        <v>2.74899</v>
      </c>
      <c r="DX37" s="7">
        <f t="shared" si="88"/>
        <v>2.74899</v>
      </c>
      <c r="DY37" s="7">
        <f t="shared" si="89"/>
        <v>2.74899</v>
      </c>
      <c r="DZ37" s="7">
        <f t="shared" si="90"/>
        <v>3.0535299999999999</v>
      </c>
      <c r="EA37" s="7">
        <f t="shared" si="91"/>
        <v>3.0535299999999999</v>
      </c>
      <c r="EB37" s="7">
        <f t="shared" si="92"/>
        <v>3.0535299999999999</v>
      </c>
      <c r="EC37" s="7">
        <f t="shared" si="93"/>
        <v>3.0535299999999999</v>
      </c>
      <c r="ED37" s="7">
        <f t="shared" si="94"/>
        <v>3.1644600000000001</v>
      </c>
      <c r="EE37" s="7">
        <f t="shared" si="95"/>
        <v>3.22899</v>
      </c>
      <c r="EF37" s="7">
        <f t="shared" si="96"/>
        <v>3.3584300000000002</v>
      </c>
      <c r="EG37" s="7">
        <f t="shared" si="97"/>
        <v>3.4498000000000002</v>
      </c>
      <c r="EH37" s="7">
        <f t="shared" si="98"/>
        <v>2.9904799999999998</v>
      </c>
      <c r="EI37" s="7">
        <f t="shared" si="99"/>
        <v>3.4107599999999998</v>
      </c>
      <c r="EJ37" s="7">
        <f t="shared" si="100"/>
        <v>3.4599000000000002</v>
      </c>
      <c r="EK37" s="7">
        <f t="shared" si="101"/>
        <v>3.4915000000000003</v>
      </c>
      <c r="EL37" s="7">
        <f>IF(ISNUMBER(DN37),DN37,IF(ISNUMBER(AK37),AK37,IF(ISNUMBER(AA37),AA37,IF(ISNUMBER(#REF!),#REF!,IF(ISNUMBER(Z37),Z37,"")))))</f>
        <v>2.6417700000000002</v>
      </c>
      <c r="EM37" s="7">
        <f>IF(ISNUMBER(DO37),DO37,IF(ISNUMBER(#REF!),#REF!,IF(ISNUMBER(AB37),AB37,IF(ISNUMBER(AL37),AL37,IF(ISNUMBER(AA37),AA37,"")))))</f>
        <v>2.98428</v>
      </c>
      <c r="EN37" s="7">
        <f t="shared" si="102"/>
        <v>2.6986400000000001</v>
      </c>
    </row>
    <row r="38" spans="1:144" x14ac:dyDescent="0.2">
      <c r="A38" s="19" t="s">
        <v>47</v>
      </c>
      <c r="B38" s="7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 t="e">
        <v>#N/A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 t="e">
        <v>#N/A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 t="e">
        <v>#N/A</v>
      </c>
      <c r="T38" s="7" t="e">
        <v>#N/A</v>
      </c>
      <c r="U38" s="7" t="e">
        <v>#N/A</v>
      </c>
      <c r="V38" s="7" t="e">
        <v>#N/A</v>
      </c>
      <c r="W38" s="7" t="e">
        <v>#N/A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7" t="e">
        <v>#N/A</v>
      </c>
      <c r="AD38" s="7" t="e">
        <v>#N/A</v>
      </c>
      <c r="AE38" s="7" t="e">
        <v>#N/A</v>
      </c>
      <c r="AF38" s="7" t="e">
        <v>#N/A</v>
      </c>
      <c r="AG38" s="7" t="e">
        <v>#N/A</v>
      </c>
      <c r="AH38" s="7" t="e">
        <v>#N/A</v>
      </c>
      <c r="AI38" s="7" t="e">
        <v>#N/A</v>
      </c>
      <c r="AJ38" s="7" t="e">
        <v>#N/A</v>
      </c>
      <c r="AL38" s="7" t="str">
        <f t="shared" si="4"/>
        <v/>
      </c>
      <c r="AM38" s="7" t="str">
        <f t="shared" si="5"/>
        <v/>
      </c>
      <c r="AN38" s="7" t="str">
        <f t="shared" si="6"/>
        <v/>
      </c>
      <c r="AO38" s="7" t="str">
        <f t="shared" si="7"/>
        <v/>
      </c>
      <c r="AP38" s="7" t="str">
        <f t="shared" si="8"/>
        <v/>
      </c>
      <c r="AQ38" s="7" t="str">
        <f t="shared" si="9"/>
        <v/>
      </c>
      <c r="AR38" s="7" t="str">
        <f t="shared" si="10"/>
        <v/>
      </c>
      <c r="AS38" s="7" t="str">
        <f t="shared" si="11"/>
        <v/>
      </c>
      <c r="AT38" s="7" t="str">
        <f t="shared" si="12"/>
        <v/>
      </c>
      <c r="AU38" s="7" t="str">
        <f t="shared" si="13"/>
        <v/>
      </c>
      <c r="AV38" s="7" t="str">
        <f t="shared" si="14"/>
        <v/>
      </c>
      <c r="AW38" s="7" t="str">
        <f t="shared" si="15"/>
        <v/>
      </c>
      <c r="AX38" s="7" t="str">
        <f t="shared" si="16"/>
        <v/>
      </c>
      <c r="AY38" s="7" t="str">
        <f t="shared" si="17"/>
        <v/>
      </c>
      <c r="AZ38" s="7" t="str">
        <f t="shared" si="18"/>
        <v/>
      </c>
      <c r="BA38" s="7" t="str">
        <f t="shared" si="19"/>
        <v/>
      </c>
      <c r="BB38" s="7" t="str">
        <f t="shared" si="20"/>
        <v/>
      </c>
      <c r="BC38" s="7" t="str">
        <f t="shared" si="21"/>
        <v/>
      </c>
      <c r="BD38" s="7" t="str">
        <f t="shared" si="22"/>
        <v/>
      </c>
      <c r="BE38" s="7" t="str">
        <f t="shared" si="23"/>
        <v/>
      </c>
      <c r="BF38" s="7" t="str">
        <f t="shared" si="24"/>
        <v/>
      </c>
      <c r="BG38" s="7" t="str">
        <f t="shared" si="25"/>
        <v/>
      </c>
      <c r="BH38" s="7" t="str">
        <f t="shared" si="26"/>
        <v/>
      </c>
      <c r="BI38" s="7" t="str">
        <f t="shared" si="27"/>
        <v/>
      </c>
      <c r="BJ38" s="7" t="str">
        <f t="shared" si="28"/>
        <v/>
      </c>
      <c r="BK38" s="7" t="str">
        <f t="shared" si="29"/>
        <v/>
      </c>
      <c r="BL38" s="7" t="str">
        <f t="shared" si="30"/>
        <v/>
      </c>
      <c r="BM38" s="7" t="str">
        <f t="shared" si="31"/>
        <v/>
      </c>
      <c r="BN38" s="7" t="str">
        <f t="shared" si="32"/>
        <v/>
      </c>
      <c r="BP38" s="7" t="str">
        <f t="shared" si="33"/>
        <v/>
      </c>
      <c r="BQ38" s="7" t="str">
        <f t="shared" si="34"/>
        <v/>
      </c>
      <c r="BR38" s="7" t="str">
        <f t="shared" si="35"/>
        <v/>
      </c>
      <c r="BS38" s="7" t="str">
        <f t="shared" si="36"/>
        <v/>
      </c>
      <c r="BT38" s="7" t="str">
        <f t="shared" si="37"/>
        <v/>
      </c>
      <c r="BU38" s="7" t="str">
        <f t="shared" si="38"/>
        <v/>
      </c>
      <c r="BV38" s="7" t="str">
        <f t="shared" si="39"/>
        <v/>
      </c>
      <c r="BW38" s="7" t="str">
        <f t="shared" si="40"/>
        <v/>
      </c>
      <c r="BX38" s="7" t="str">
        <f t="shared" si="41"/>
        <v/>
      </c>
      <c r="BY38" s="7" t="str">
        <f t="shared" si="42"/>
        <v/>
      </c>
      <c r="BZ38" s="7" t="str">
        <f t="shared" si="43"/>
        <v/>
      </c>
      <c r="CA38" s="7" t="str">
        <f t="shared" si="44"/>
        <v/>
      </c>
      <c r="CB38" s="7" t="str">
        <f t="shared" si="45"/>
        <v/>
      </c>
      <c r="CC38" s="7" t="str">
        <f t="shared" si="46"/>
        <v/>
      </c>
      <c r="CD38" s="7" t="str">
        <f t="shared" si="47"/>
        <v/>
      </c>
      <c r="CE38" s="7" t="str">
        <f t="shared" si="48"/>
        <v/>
      </c>
      <c r="CF38" s="7" t="str">
        <f t="shared" si="49"/>
        <v/>
      </c>
      <c r="CG38" s="7" t="str">
        <f t="shared" si="50"/>
        <v/>
      </c>
      <c r="CH38" s="7" t="str">
        <f t="shared" si="51"/>
        <v/>
      </c>
      <c r="CI38" s="7" t="str">
        <f t="shared" si="52"/>
        <v/>
      </c>
      <c r="CJ38" s="7" t="str">
        <f t="shared" si="53"/>
        <v/>
      </c>
      <c r="CK38" s="7" t="str">
        <f t="shared" si="54"/>
        <v/>
      </c>
      <c r="CL38" s="7" t="str">
        <f t="shared" si="55"/>
        <v/>
      </c>
      <c r="CM38" s="7" t="str">
        <f t="shared" si="56"/>
        <v/>
      </c>
      <c r="CN38" s="7" t="str">
        <f t="shared" si="57"/>
        <v/>
      </c>
      <c r="CO38" s="7" t="str">
        <f t="shared" si="58"/>
        <v/>
      </c>
      <c r="CP38" s="7" t="str">
        <f>IF(ISNUMBER(BN38),BN38,IF(ISNUMBER(AK38),AK38,IF(ISNUMBER(AE38),AE38,IF(ISNUMBER(#REF!),#REF!,IF(ISNUMBER(AD38),AD38,"")))))</f>
        <v/>
      </c>
      <c r="CR38" s="7" t="str">
        <f t="shared" si="59"/>
        <v/>
      </c>
      <c r="CS38" s="7" t="str">
        <f t="shared" si="60"/>
        <v/>
      </c>
      <c r="CT38" s="7" t="str">
        <f t="shared" si="61"/>
        <v/>
      </c>
      <c r="CU38" s="7" t="str">
        <f t="shared" si="62"/>
        <v/>
      </c>
      <c r="CV38" s="7" t="str">
        <f t="shared" si="63"/>
        <v/>
      </c>
      <c r="CW38" s="7" t="str">
        <f t="shared" si="64"/>
        <v/>
      </c>
      <c r="CX38" s="7" t="str">
        <f t="shared" si="65"/>
        <v/>
      </c>
      <c r="CY38" s="7" t="str">
        <f t="shared" si="66"/>
        <v/>
      </c>
      <c r="CZ38" s="7" t="str">
        <f t="shared" si="67"/>
        <v/>
      </c>
      <c r="DA38" s="7" t="str">
        <f t="shared" si="68"/>
        <v/>
      </c>
      <c r="DB38" s="7" t="str">
        <f t="shared" si="69"/>
        <v/>
      </c>
      <c r="DC38" s="7" t="str">
        <f t="shared" si="70"/>
        <v/>
      </c>
      <c r="DD38" s="7" t="str">
        <f t="shared" si="71"/>
        <v/>
      </c>
      <c r="DE38" s="7" t="str">
        <f t="shared" si="72"/>
        <v/>
      </c>
      <c r="DF38" s="7" t="str">
        <f t="shared" si="73"/>
        <v/>
      </c>
      <c r="DG38" s="7" t="str">
        <f t="shared" si="74"/>
        <v/>
      </c>
      <c r="DH38" s="7" t="str">
        <f t="shared" si="75"/>
        <v/>
      </c>
      <c r="DI38" s="7" t="str">
        <f t="shared" si="76"/>
        <v/>
      </c>
      <c r="DJ38" s="7" t="str">
        <f t="shared" si="77"/>
        <v/>
      </c>
      <c r="DK38" s="7" t="str">
        <f t="shared" si="78"/>
        <v/>
      </c>
      <c r="DL38" s="7" t="str">
        <f t="shared" si="79"/>
        <v/>
      </c>
      <c r="DM38" s="7" t="str">
        <f t="shared" si="80"/>
        <v/>
      </c>
      <c r="DN38" s="7" t="str">
        <f>IF(ISNUMBER(CN38),CN38,IF(ISNUMBER(AK38),AK38,IF(ISNUMBER(AA38),AA38,IF(ISNUMBER(#REF!),#REF!,IF(ISNUMBER(Z38),Z38,"")))))</f>
        <v/>
      </c>
      <c r="DO38" s="7" t="str">
        <f>IF(ISNUMBER(CO38),CO38,IF(ISNUMBER(#REF!),#REF!,IF(ISNUMBER(AB38),AB38,IF(ISNUMBER(AL38),AL38,IF(ISNUMBER(AA38),AA38,"")))))</f>
        <v/>
      </c>
      <c r="DP38" s="7" t="str">
        <f t="shared" si="81"/>
        <v/>
      </c>
      <c r="DR38" s="7" t="str">
        <f t="shared" si="82"/>
        <v/>
      </c>
      <c r="DS38" s="7" t="str">
        <f t="shared" si="83"/>
        <v/>
      </c>
      <c r="DT38" s="7" t="str">
        <f t="shared" si="84"/>
        <v/>
      </c>
      <c r="DU38" s="7" t="str">
        <f t="shared" si="85"/>
        <v/>
      </c>
      <c r="DV38" s="7" t="str">
        <f t="shared" si="86"/>
        <v/>
      </c>
      <c r="DW38" s="7" t="str">
        <f t="shared" si="87"/>
        <v/>
      </c>
      <c r="DX38" s="7" t="str">
        <f t="shared" si="88"/>
        <v/>
      </c>
      <c r="DY38" s="7" t="str">
        <f t="shared" si="89"/>
        <v/>
      </c>
      <c r="DZ38" s="7" t="str">
        <f t="shared" si="90"/>
        <v/>
      </c>
      <c r="EA38" s="7" t="str">
        <f t="shared" si="91"/>
        <v/>
      </c>
      <c r="EB38" s="7" t="str">
        <f t="shared" si="92"/>
        <v/>
      </c>
      <c r="EC38" s="7" t="str">
        <f t="shared" si="93"/>
        <v/>
      </c>
      <c r="ED38" s="7" t="str">
        <f t="shared" si="94"/>
        <v/>
      </c>
      <c r="EE38" s="7" t="str">
        <f t="shared" si="95"/>
        <v/>
      </c>
      <c r="EF38" s="7" t="str">
        <f t="shared" si="96"/>
        <v/>
      </c>
      <c r="EG38" s="7" t="str">
        <f t="shared" si="97"/>
        <v/>
      </c>
      <c r="EH38" s="7" t="str">
        <f t="shared" si="98"/>
        <v/>
      </c>
      <c r="EI38" s="7" t="str">
        <f t="shared" si="99"/>
        <v/>
      </c>
      <c r="EJ38" s="7" t="str">
        <f t="shared" si="100"/>
        <v/>
      </c>
      <c r="EK38" s="7" t="str">
        <f t="shared" si="101"/>
        <v/>
      </c>
      <c r="EL38" s="7" t="str">
        <f>IF(ISNUMBER(DN38),DN38,IF(ISNUMBER(AK38),AK38,IF(ISNUMBER(AA38),AA38,IF(ISNUMBER(#REF!),#REF!,IF(ISNUMBER(Z38),Z38,"")))))</f>
        <v/>
      </c>
      <c r="EM38" s="7" t="str">
        <f>IF(ISNUMBER(DO38),DO38,IF(ISNUMBER(#REF!),#REF!,IF(ISNUMBER(AB38),AB38,IF(ISNUMBER(AL38),AL38,IF(ISNUMBER(AA38),AA38,"")))))</f>
        <v/>
      </c>
      <c r="EN38" s="7" t="str">
        <f t="shared" si="102"/>
        <v/>
      </c>
    </row>
    <row r="39" spans="1:144" x14ac:dyDescent="0.2">
      <c r="A39" s="19" t="s">
        <v>48</v>
      </c>
      <c r="B39" s="7" t="s">
        <v>48</v>
      </c>
      <c r="C39" s="7" t="e">
        <v>#N/A</v>
      </c>
      <c r="D39" s="7">
        <v>3.0398200000000002</v>
      </c>
      <c r="E39" s="7">
        <v>2.96678</v>
      </c>
      <c r="F39" s="7">
        <v>2.98285</v>
      </c>
      <c r="G39" s="7">
        <v>2.9308199999999998</v>
      </c>
      <c r="H39" s="7">
        <v>3.1251000000000002</v>
      </c>
      <c r="I39" s="7">
        <v>3.2477299999999998</v>
      </c>
      <c r="J39" s="7">
        <v>3.55436</v>
      </c>
      <c r="K39" s="7">
        <v>3.60887</v>
      </c>
      <c r="L39" s="7">
        <v>3.2124999999999999</v>
      </c>
      <c r="M39" s="7" t="e">
        <v>#N/A</v>
      </c>
      <c r="N39" s="7" t="e">
        <v>#N/A</v>
      </c>
      <c r="O39" s="7" t="e">
        <v>#N/A</v>
      </c>
      <c r="P39" s="7">
        <v>3.90299</v>
      </c>
      <c r="Q39" s="7">
        <v>3.8848700000000003</v>
      </c>
      <c r="R39" s="7">
        <v>4.1649099999999999</v>
      </c>
      <c r="S39" s="7">
        <v>4.4451900000000002</v>
      </c>
      <c r="T39" s="7">
        <v>4.9234799999999996</v>
      </c>
      <c r="U39" s="7">
        <v>4.4663000000000004</v>
      </c>
      <c r="V39" s="7">
        <v>4.5383599999999999</v>
      </c>
      <c r="W39" s="7">
        <v>4.5343799999999996</v>
      </c>
      <c r="X39" s="7">
        <v>4.5183800000000005</v>
      </c>
      <c r="Y39" s="7">
        <v>4.7233900000000002</v>
      </c>
      <c r="Z39" s="7">
        <v>4.9782299999999999</v>
      </c>
      <c r="AA39" s="7">
        <v>4.8429599999999997</v>
      </c>
      <c r="AB39" s="7">
        <v>4.8335499999999998</v>
      </c>
      <c r="AC39" s="7" t="e">
        <v>#N/A</v>
      </c>
      <c r="AD39" s="7">
        <v>4.6770100000000001</v>
      </c>
      <c r="AE39" s="7">
        <v>4.7480399999999996</v>
      </c>
      <c r="AF39" s="7">
        <v>4.6657899999999994</v>
      </c>
      <c r="AG39" s="7">
        <v>4.54237</v>
      </c>
      <c r="AH39" s="7">
        <v>4.2882899999999999</v>
      </c>
      <c r="AI39" s="7" t="e">
        <v>#N/A</v>
      </c>
      <c r="AJ39" s="7" t="e">
        <v>#N/A</v>
      </c>
      <c r="AL39" s="7">
        <f t="shared" si="4"/>
        <v>2.98285</v>
      </c>
      <c r="AM39" s="7">
        <f t="shared" si="5"/>
        <v>2.9308199999999998</v>
      </c>
      <c r="AN39" s="7">
        <f t="shared" si="6"/>
        <v>3.1251000000000002</v>
      </c>
      <c r="AO39" s="7">
        <f t="shared" si="7"/>
        <v>3.2477299999999998</v>
      </c>
      <c r="AP39" s="7">
        <f t="shared" si="8"/>
        <v>3.55436</v>
      </c>
      <c r="AQ39" s="7">
        <f t="shared" si="9"/>
        <v>3.60887</v>
      </c>
      <c r="AR39" s="7">
        <f t="shared" si="10"/>
        <v>3.2124999999999999</v>
      </c>
      <c r="AS39" s="7">
        <f t="shared" si="11"/>
        <v>3.2124999999999999</v>
      </c>
      <c r="AT39" s="7">
        <f t="shared" si="12"/>
        <v>3.90299</v>
      </c>
      <c r="AU39" s="7">
        <f t="shared" si="13"/>
        <v>3.90299</v>
      </c>
      <c r="AV39" s="7">
        <f t="shared" si="14"/>
        <v>3.90299</v>
      </c>
      <c r="AW39" s="7">
        <f t="shared" si="15"/>
        <v>3.8848700000000003</v>
      </c>
      <c r="AX39" s="7">
        <f t="shared" si="16"/>
        <v>4.1649099999999999</v>
      </c>
      <c r="AY39" s="7">
        <f t="shared" si="17"/>
        <v>4.4451900000000002</v>
      </c>
      <c r="AZ39" s="7">
        <f t="shared" si="18"/>
        <v>4.9234799999999996</v>
      </c>
      <c r="BA39" s="7">
        <f t="shared" si="19"/>
        <v>4.4663000000000004</v>
      </c>
      <c r="BB39" s="7">
        <f t="shared" si="20"/>
        <v>4.5383599999999999</v>
      </c>
      <c r="BC39" s="7">
        <f t="shared" si="21"/>
        <v>4.5343799999999996</v>
      </c>
      <c r="BD39" s="7">
        <f t="shared" si="22"/>
        <v>4.5183800000000005</v>
      </c>
      <c r="BE39" s="7">
        <f t="shared" si="23"/>
        <v>4.7233900000000002</v>
      </c>
      <c r="BF39" s="7">
        <f t="shared" si="24"/>
        <v>4.9782299999999999</v>
      </c>
      <c r="BG39" s="7">
        <f t="shared" si="25"/>
        <v>4.8429599999999997</v>
      </c>
      <c r="BH39" s="7">
        <f t="shared" si="26"/>
        <v>4.8335499999999998</v>
      </c>
      <c r="BI39" s="7">
        <f t="shared" si="27"/>
        <v>4.6770100000000001</v>
      </c>
      <c r="BJ39" s="7">
        <f t="shared" si="28"/>
        <v>4.6770100000000001</v>
      </c>
      <c r="BK39" s="7">
        <f t="shared" si="29"/>
        <v>4.7480399999999996</v>
      </c>
      <c r="BL39" s="7">
        <f t="shared" si="30"/>
        <v>4.6657899999999994</v>
      </c>
      <c r="BM39" s="7">
        <f t="shared" si="31"/>
        <v>4.54237</v>
      </c>
      <c r="BN39" s="7">
        <f t="shared" si="32"/>
        <v>4.2882899999999999</v>
      </c>
      <c r="BP39" s="7">
        <f t="shared" si="33"/>
        <v>3.1251000000000002</v>
      </c>
      <c r="BQ39" s="7">
        <f t="shared" si="34"/>
        <v>3.2477299999999998</v>
      </c>
      <c r="BR39" s="7">
        <f t="shared" si="35"/>
        <v>3.55436</v>
      </c>
      <c r="BS39" s="7">
        <f t="shared" si="36"/>
        <v>3.60887</v>
      </c>
      <c r="BT39" s="7">
        <f t="shared" si="37"/>
        <v>3.2124999999999999</v>
      </c>
      <c r="BU39" s="7">
        <f t="shared" si="38"/>
        <v>3.2124999999999999</v>
      </c>
      <c r="BV39" s="7">
        <f t="shared" si="39"/>
        <v>3.90299</v>
      </c>
      <c r="BW39" s="7">
        <f t="shared" si="40"/>
        <v>3.90299</v>
      </c>
      <c r="BX39" s="7">
        <f t="shared" si="41"/>
        <v>3.90299</v>
      </c>
      <c r="BY39" s="7">
        <f t="shared" si="42"/>
        <v>3.8848700000000003</v>
      </c>
      <c r="BZ39" s="7">
        <f t="shared" si="43"/>
        <v>4.1649099999999999</v>
      </c>
      <c r="CA39" s="7">
        <f t="shared" si="44"/>
        <v>4.4451900000000002</v>
      </c>
      <c r="CB39" s="7">
        <f t="shared" si="45"/>
        <v>4.9234799999999996</v>
      </c>
      <c r="CC39" s="7">
        <f t="shared" si="46"/>
        <v>4.4663000000000004</v>
      </c>
      <c r="CD39" s="7">
        <f t="shared" si="47"/>
        <v>4.5383599999999999</v>
      </c>
      <c r="CE39" s="7">
        <f t="shared" si="48"/>
        <v>4.5343799999999996</v>
      </c>
      <c r="CF39" s="7">
        <f t="shared" si="49"/>
        <v>4.5183800000000005</v>
      </c>
      <c r="CG39" s="7">
        <f t="shared" si="50"/>
        <v>4.7233900000000002</v>
      </c>
      <c r="CH39" s="7">
        <f t="shared" si="51"/>
        <v>4.9782299999999999</v>
      </c>
      <c r="CI39" s="7">
        <f t="shared" si="52"/>
        <v>4.8429599999999997</v>
      </c>
      <c r="CJ39" s="7">
        <f t="shared" si="53"/>
        <v>4.8335499999999998</v>
      </c>
      <c r="CK39" s="7">
        <f t="shared" si="54"/>
        <v>4.6770100000000001</v>
      </c>
      <c r="CL39" s="7">
        <f t="shared" si="55"/>
        <v>4.6770100000000001</v>
      </c>
      <c r="CM39" s="7">
        <f t="shared" si="56"/>
        <v>4.7480399999999996</v>
      </c>
      <c r="CN39" s="7">
        <f t="shared" si="57"/>
        <v>4.6657899999999994</v>
      </c>
      <c r="CO39" s="7">
        <f t="shared" si="58"/>
        <v>4.54237</v>
      </c>
      <c r="CP39" s="7">
        <f>IF(ISNUMBER(BN39),BN39,IF(ISNUMBER(AK39),AK39,IF(ISNUMBER(AE39),AE39,IF(ISNUMBER(#REF!),#REF!,IF(ISNUMBER(AD39),AD39,"")))))</f>
        <v>4.2882899999999999</v>
      </c>
      <c r="CR39" s="7">
        <f t="shared" si="59"/>
        <v>3.55436</v>
      </c>
      <c r="CS39" s="7">
        <f t="shared" si="60"/>
        <v>3.60887</v>
      </c>
      <c r="CT39" s="7">
        <f t="shared" si="61"/>
        <v>3.2124999999999999</v>
      </c>
      <c r="CU39" s="7">
        <f t="shared" si="62"/>
        <v>3.2124999999999999</v>
      </c>
      <c r="CV39" s="7">
        <f t="shared" si="63"/>
        <v>3.90299</v>
      </c>
      <c r="CW39" s="7">
        <f t="shared" si="64"/>
        <v>3.90299</v>
      </c>
      <c r="CX39" s="7">
        <f t="shared" si="65"/>
        <v>3.90299</v>
      </c>
      <c r="CY39" s="7">
        <f t="shared" si="66"/>
        <v>3.8848700000000003</v>
      </c>
      <c r="CZ39" s="7">
        <f t="shared" si="67"/>
        <v>4.1649099999999999</v>
      </c>
      <c r="DA39" s="7">
        <f t="shared" si="68"/>
        <v>4.4451900000000002</v>
      </c>
      <c r="DB39" s="7">
        <f t="shared" si="69"/>
        <v>4.9234799999999996</v>
      </c>
      <c r="DC39" s="7">
        <f t="shared" si="70"/>
        <v>4.4663000000000004</v>
      </c>
      <c r="DD39" s="7">
        <f t="shared" si="71"/>
        <v>4.5383599999999999</v>
      </c>
      <c r="DE39" s="7">
        <f t="shared" si="72"/>
        <v>4.5343799999999996</v>
      </c>
      <c r="DF39" s="7">
        <f t="shared" si="73"/>
        <v>4.5183800000000005</v>
      </c>
      <c r="DG39" s="7">
        <f t="shared" si="74"/>
        <v>4.7233900000000002</v>
      </c>
      <c r="DH39" s="7">
        <f t="shared" si="75"/>
        <v>4.9782299999999999</v>
      </c>
      <c r="DI39" s="7">
        <f t="shared" si="76"/>
        <v>4.8429599999999997</v>
      </c>
      <c r="DJ39" s="7">
        <f t="shared" si="77"/>
        <v>4.8335499999999998</v>
      </c>
      <c r="DK39" s="7">
        <f t="shared" si="78"/>
        <v>4.6770100000000001</v>
      </c>
      <c r="DL39" s="7">
        <f t="shared" si="79"/>
        <v>4.6770100000000001</v>
      </c>
      <c r="DM39" s="7">
        <f t="shared" si="80"/>
        <v>4.7480399999999996</v>
      </c>
      <c r="DN39" s="7">
        <f>IF(ISNUMBER(CN39),CN39,IF(ISNUMBER(AK39),AK39,IF(ISNUMBER(AA39),AA39,IF(ISNUMBER(#REF!),#REF!,IF(ISNUMBER(Z39),Z39,"")))))</f>
        <v>4.6657899999999994</v>
      </c>
      <c r="DO39" s="7">
        <f>IF(ISNUMBER(CO39),CO39,IF(ISNUMBER(#REF!),#REF!,IF(ISNUMBER(AB39),AB39,IF(ISNUMBER(AL39),AL39,IF(ISNUMBER(AA39),AA39,"")))))</f>
        <v>4.54237</v>
      </c>
      <c r="DP39" s="7">
        <f t="shared" si="81"/>
        <v>4.2882899999999999</v>
      </c>
      <c r="DR39" s="7">
        <f t="shared" si="82"/>
        <v>3.2124999999999999</v>
      </c>
      <c r="DS39" s="7">
        <f t="shared" si="83"/>
        <v>3.2124999999999999</v>
      </c>
      <c r="DT39" s="7">
        <f t="shared" si="84"/>
        <v>3.90299</v>
      </c>
      <c r="DU39" s="7">
        <f t="shared" si="85"/>
        <v>3.90299</v>
      </c>
      <c r="DV39" s="7">
        <f t="shared" si="86"/>
        <v>3.90299</v>
      </c>
      <c r="DW39" s="7">
        <f t="shared" si="87"/>
        <v>3.8848700000000003</v>
      </c>
      <c r="DX39" s="7">
        <f t="shared" si="88"/>
        <v>4.1649099999999999</v>
      </c>
      <c r="DY39" s="7">
        <f t="shared" si="89"/>
        <v>4.4451900000000002</v>
      </c>
      <c r="DZ39" s="7">
        <f t="shared" si="90"/>
        <v>4.9234799999999996</v>
      </c>
      <c r="EA39" s="7">
        <f t="shared" si="91"/>
        <v>4.4663000000000004</v>
      </c>
      <c r="EB39" s="7">
        <f t="shared" si="92"/>
        <v>4.5383599999999999</v>
      </c>
      <c r="EC39" s="7">
        <f t="shared" si="93"/>
        <v>4.5343799999999996</v>
      </c>
      <c r="ED39" s="7">
        <f t="shared" si="94"/>
        <v>4.5183800000000005</v>
      </c>
      <c r="EE39" s="7">
        <f t="shared" si="95"/>
        <v>4.7233900000000002</v>
      </c>
      <c r="EF39" s="7">
        <f t="shared" si="96"/>
        <v>4.9782299999999999</v>
      </c>
      <c r="EG39" s="7">
        <f t="shared" si="97"/>
        <v>4.8429599999999997</v>
      </c>
      <c r="EH39" s="7">
        <f t="shared" si="98"/>
        <v>4.8335499999999998</v>
      </c>
      <c r="EI39" s="7">
        <f t="shared" si="99"/>
        <v>4.6770100000000001</v>
      </c>
      <c r="EJ39" s="7">
        <f t="shared" si="100"/>
        <v>4.6770100000000001</v>
      </c>
      <c r="EK39" s="7">
        <f t="shared" si="101"/>
        <v>4.7480399999999996</v>
      </c>
      <c r="EL39" s="7">
        <f>IF(ISNUMBER(DN39),DN39,IF(ISNUMBER(AK39),AK39,IF(ISNUMBER(AA39),AA39,IF(ISNUMBER(#REF!),#REF!,IF(ISNUMBER(Z39),Z39,"")))))</f>
        <v>4.6657899999999994</v>
      </c>
      <c r="EM39" s="7">
        <f>IF(ISNUMBER(DO39),DO39,IF(ISNUMBER(#REF!),#REF!,IF(ISNUMBER(AB39),AB39,IF(ISNUMBER(AL39),AL39,IF(ISNUMBER(AA39),AA39,"")))))</f>
        <v>4.54237</v>
      </c>
      <c r="EN39" s="7">
        <f t="shared" si="102"/>
        <v>4.2882899999999999</v>
      </c>
    </row>
    <row r="40" spans="1:144" x14ac:dyDescent="0.2">
      <c r="A40" s="19" t="s">
        <v>243</v>
      </c>
      <c r="B40" s="7" t="s">
        <v>243</v>
      </c>
      <c r="C40" s="7" t="e">
        <v>#N/A</v>
      </c>
      <c r="D40" s="7" t="e">
        <v>#N/A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 t="e">
        <v>#N/A</v>
      </c>
      <c r="J40" s="7">
        <v>2.96285</v>
      </c>
      <c r="K40" s="7">
        <v>3.3023800000000003</v>
      </c>
      <c r="L40" s="7">
        <v>3.22261</v>
      </c>
      <c r="M40" s="7">
        <v>2.9964000000000004</v>
      </c>
      <c r="N40" s="7" t="e">
        <v>#N/A</v>
      </c>
      <c r="O40" s="7">
        <v>2.3747799999999999</v>
      </c>
      <c r="P40" s="7">
        <v>2.4749999999999996</v>
      </c>
      <c r="Q40" s="7">
        <v>2.4803299999999999</v>
      </c>
      <c r="R40" s="7">
        <v>2.5203100000000003</v>
      </c>
      <c r="S40" s="7">
        <v>2.6560899999999998</v>
      </c>
      <c r="T40" s="7">
        <v>2.7406100000000002</v>
      </c>
      <c r="U40" s="7">
        <v>2.6447700000000003</v>
      </c>
      <c r="V40" s="7">
        <v>2.5611800000000002</v>
      </c>
      <c r="W40" s="7">
        <v>2.5628899999999999</v>
      </c>
      <c r="X40" s="7">
        <v>2.3745799999999999</v>
      </c>
      <c r="Y40" s="7">
        <v>2.3603399999999999</v>
      </c>
      <c r="Z40" s="7">
        <v>2.5985800000000001</v>
      </c>
      <c r="AA40" s="7">
        <v>2.5163000000000002</v>
      </c>
      <c r="AB40" s="7">
        <v>2.5164</v>
      </c>
      <c r="AC40" s="7">
        <v>2.5823900000000002</v>
      </c>
      <c r="AD40" s="7">
        <v>2.5211300000000003</v>
      </c>
      <c r="AE40" s="7">
        <v>2.48386</v>
      </c>
      <c r="AF40" s="7">
        <v>2.4941500000000003</v>
      </c>
      <c r="AG40" s="7">
        <v>2.3605100000000001</v>
      </c>
      <c r="AH40" s="7">
        <v>2.53546</v>
      </c>
      <c r="AI40" s="7" t="e">
        <v>#N/A</v>
      </c>
      <c r="AJ40" s="7" t="e">
        <v>#N/A</v>
      </c>
      <c r="AL40" s="7" t="str">
        <f t="shared" si="4"/>
        <v/>
      </c>
      <c r="AM40" s="7" t="str">
        <f t="shared" si="5"/>
        <v/>
      </c>
      <c r="AN40" s="7">
        <f t="shared" si="6"/>
        <v>2.96285</v>
      </c>
      <c r="AO40" s="7">
        <f t="shared" si="7"/>
        <v>2.96285</v>
      </c>
      <c r="AP40" s="7">
        <f t="shared" si="8"/>
        <v>2.96285</v>
      </c>
      <c r="AQ40" s="7">
        <f t="shared" si="9"/>
        <v>3.3023800000000003</v>
      </c>
      <c r="AR40" s="7">
        <f t="shared" si="10"/>
        <v>3.22261</v>
      </c>
      <c r="AS40" s="7">
        <f t="shared" si="11"/>
        <v>2.9964000000000004</v>
      </c>
      <c r="AT40" s="7">
        <f t="shared" si="12"/>
        <v>2.3747799999999999</v>
      </c>
      <c r="AU40" s="7">
        <f t="shared" si="13"/>
        <v>2.3747799999999999</v>
      </c>
      <c r="AV40" s="7">
        <f t="shared" si="14"/>
        <v>2.4749999999999996</v>
      </c>
      <c r="AW40" s="7">
        <f t="shared" si="15"/>
        <v>2.4803299999999999</v>
      </c>
      <c r="AX40" s="7">
        <f t="shared" si="16"/>
        <v>2.5203100000000003</v>
      </c>
      <c r="AY40" s="7">
        <f t="shared" si="17"/>
        <v>2.6560899999999998</v>
      </c>
      <c r="AZ40" s="7">
        <f t="shared" si="18"/>
        <v>2.7406100000000002</v>
      </c>
      <c r="BA40" s="7">
        <f t="shared" si="19"/>
        <v>2.6447700000000003</v>
      </c>
      <c r="BB40" s="7">
        <f t="shared" si="20"/>
        <v>2.5611800000000002</v>
      </c>
      <c r="BC40" s="7">
        <f t="shared" si="21"/>
        <v>2.5628899999999999</v>
      </c>
      <c r="BD40" s="7">
        <f t="shared" si="22"/>
        <v>2.3745799999999999</v>
      </c>
      <c r="BE40" s="7">
        <f t="shared" si="23"/>
        <v>2.3603399999999999</v>
      </c>
      <c r="BF40" s="7">
        <f t="shared" si="24"/>
        <v>2.5985800000000001</v>
      </c>
      <c r="BG40" s="7">
        <f t="shared" si="25"/>
        <v>2.5163000000000002</v>
      </c>
      <c r="BH40" s="7">
        <f t="shared" si="26"/>
        <v>2.5164</v>
      </c>
      <c r="BI40" s="7">
        <f t="shared" si="27"/>
        <v>2.5823900000000002</v>
      </c>
      <c r="BJ40" s="7">
        <f t="shared" si="28"/>
        <v>2.5211300000000003</v>
      </c>
      <c r="BK40" s="7">
        <f t="shared" si="29"/>
        <v>2.48386</v>
      </c>
      <c r="BL40" s="7">
        <f t="shared" si="30"/>
        <v>2.4941500000000003</v>
      </c>
      <c r="BM40" s="7">
        <f t="shared" si="31"/>
        <v>2.3605100000000001</v>
      </c>
      <c r="BN40" s="7">
        <f t="shared" si="32"/>
        <v>2.53546</v>
      </c>
      <c r="BP40" s="7">
        <f t="shared" si="33"/>
        <v>2.96285</v>
      </c>
      <c r="BQ40" s="7">
        <f t="shared" si="34"/>
        <v>2.96285</v>
      </c>
      <c r="BR40" s="7">
        <f t="shared" si="35"/>
        <v>2.96285</v>
      </c>
      <c r="BS40" s="7">
        <f t="shared" si="36"/>
        <v>3.3023800000000003</v>
      </c>
      <c r="BT40" s="7">
        <f t="shared" si="37"/>
        <v>3.22261</v>
      </c>
      <c r="BU40" s="7">
        <f t="shared" si="38"/>
        <v>2.9964000000000004</v>
      </c>
      <c r="BV40" s="7">
        <f t="shared" si="39"/>
        <v>2.3747799999999999</v>
      </c>
      <c r="BW40" s="7">
        <f t="shared" si="40"/>
        <v>2.3747799999999999</v>
      </c>
      <c r="BX40" s="7">
        <f t="shared" si="41"/>
        <v>2.4749999999999996</v>
      </c>
      <c r="BY40" s="7">
        <f t="shared" si="42"/>
        <v>2.4803299999999999</v>
      </c>
      <c r="BZ40" s="7">
        <f t="shared" si="43"/>
        <v>2.5203100000000003</v>
      </c>
      <c r="CA40" s="7">
        <f t="shared" si="44"/>
        <v>2.6560899999999998</v>
      </c>
      <c r="CB40" s="7">
        <f t="shared" si="45"/>
        <v>2.7406100000000002</v>
      </c>
      <c r="CC40" s="7">
        <f t="shared" si="46"/>
        <v>2.6447700000000003</v>
      </c>
      <c r="CD40" s="7">
        <f t="shared" si="47"/>
        <v>2.5611800000000002</v>
      </c>
      <c r="CE40" s="7">
        <f t="shared" si="48"/>
        <v>2.5628899999999999</v>
      </c>
      <c r="CF40" s="7">
        <f t="shared" si="49"/>
        <v>2.3745799999999999</v>
      </c>
      <c r="CG40" s="7">
        <f t="shared" si="50"/>
        <v>2.3603399999999999</v>
      </c>
      <c r="CH40" s="7">
        <f t="shared" si="51"/>
        <v>2.5985800000000001</v>
      </c>
      <c r="CI40" s="7">
        <f t="shared" si="52"/>
        <v>2.5163000000000002</v>
      </c>
      <c r="CJ40" s="7">
        <f t="shared" si="53"/>
        <v>2.5164</v>
      </c>
      <c r="CK40" s="7">
        <f t="shared" si="54"/>
        <v>2.5823900000000002</v>
      </c>
      <c r="CL40" s="7">
        <f t="shared" si="55"/>
        <v>2.5211300000000003</v>
      </c>
      <c r="CM40" s="7">
        <f t="shared" si="56"/>
        <v>2.48386</v>
      </c>
      <c r="CN40" s="7">
        <f t="shared" si="57"/>
        <v>2.4941500000000003</v>
      </c>
      <c r="CO40" s="7">
        <f t="shared" si="58"/>
        <v>2.3605100000000001</v>
      </c>
      <c r="CP40" s="7">
        <f>IF(ISNUMBER(BN40),BN40,IF(ISNUMBER(AK40),AK40,IF(ISNUMBER(AE40),AE40,IF(ISNUMBER(#REF!),#REF!,IF(ISNUMBER(AD40),AD40,"")))))</f>
        <v>2.53546</v>
      </c>
      <c r="CR40" s="7">
        <f t="shared" si="59"/>
        <v>2.96285</v>
      </c>
      <c r="CS40" s="7">
        <f t="shared" si="60"/>
        <v>3.3023800000000003</v>
      </c>
      <c r="CT40" s="7">
        <f t="shared" si="61"/>
        <v>3.22261</v>
      </c>
      <c r="CU40" s="7">
        <f t="shared" si="62"/>
        <v>2.9964000000000004</v>
      </c>
      <c r="CV40" s="7">
        <f t="shared" si="63"/>
        <v>2.3747799999999999</v>
      </c>
      <c r="CW40" s="7">
        <f t="shared" si="64"/>
        <v>2.3747799999999999</v>
      </c>
      <c r="CX40" s="7">
        <f t="shared" si="65"/>
        <v>2.4749999999999996</v>
      </c>
      <c r="CY40" s="7">
        <f t="shared" si="66"/>
        <v>2.4803299999999999</v>
      </c>
      <c r="CZ40" s="7">
        <f t="shared" si="67"/>
        <v>2.5203100000000003</v>
      </c>
      <c r="DA40" s="7">
        <f t="shared" si="68"/>
        <v>2.6560899999999998</v>
      </c>
      <c r="DB40" s="7">
        <f t="shared" si="69"/>
        <v>2.7406100000000002</v>
      </c>
      <c r="DC40" s="7">
        <f t="shared" si="70"/>
        <v>2.6447700000000003</v>
      </c>
      <c r="DD40" s="7">
        <f t="shared" si="71"/>
        <v>2.5611800000000002</v>
      </c>
      <c r="DE40" s="7">
        <f t="shared" si="72"/>
        <v>2.5628899999999999</v>
      </c>
      <c r="DF40" s="7">
        <f t="shared" si="73"/>
        <v>2.3745799999999999</v>
      </c>
      <c r="DG40" s="7">
        <f t="shared" si="74"/>
        <v>2.3603399999999999</v>
      </c>
      <c r="DH40" s="7">
        <f t="shared" si="75"/>
        <v>2.5985800000000001</v>
      </c>
      <c r="DI40" s="7">
        <f t="shared" si="76"/>
        <v>2.5163000000000002</v>
      </c>
      <c r="DJ40" s="7">
        <f t="shared" si="77"/>
        <v>2.5164</v>
      </c>
      <c r="DK40" s="7">
        <f t="shared" si="78"/>
        <v>2.5823900000000002</v>
      </c>
      <c r="DL40" s="7">
        <f t="shared" si="79"/>
        <v>2.5211300000000003</v>
      </c>
      <c r="DM40" s="7">
        <f t="shared" si="80"/>
        <v>2.48386</v>
      </c>
      <c r="DN40" s="7">
        <f>IF(ISNUMBER(CN40),CN40,IF(ISNUMBER(AK40),AK40,IF(ISNUMBER(AA40),AA40,IF(ISNUMBER(#REF!),#REF!,IF(ISNUMBER(Z40),Z40,"")))))</f>
        <v>2.4941500000000003</v>
      </c>
      <c r="DO40" s="7">
        <f>IF(ISNUMBER(CO40),CO40,IF(ISNUMBER(#REF!),#REF!,IF(ISNUMBER(AB40),AB40,IF(ISNUMBER(AL40),AL40,IF(ISNUMBER(AA40),AA40,"")))))</f>
        <v>2.3605100000000001</v>
      </c>
      <c r="DP40" s="7">
        <f t="shared" si="81"/>
        <v>2.53546</v>
      </c>
      <c r="DR40" s="7">
        <f t="shared" si="82"/>
        <v>3.22261</v>
      </c>
      <c r="DS40" s="7">
        <f t="shared" si="83"/>
        <v>2.9964000000000004</v>
      </c>
      <c r="DT40" s="7">
        <f t="shared" si="84"/>
        <v>2.3747799999999999</v>
      </c>
      <c r="DU40" s="7">
        <f t="shared" si="85"/>
        <v>2.3747799999999999</v>
      </c>
      <c r="DV40" s="7">
        <f t="shared" si="86"/>
        <v>2.4749999999999996</v>
      </c>
      <c r="DW40" s="7">
        <f t="shared" si="87"/>
        <v>2.4803299999999999</v>
      </c>
      <c r="DX40" s="7">
        <f t="shared" si="88"/>
        <v>2.5203100000000003</v>
      </c>
      <c r="DY40" s="7">
        <f t="shared" si="89"/>
        <v>2.6560899999999998</v>
      </c>
      <c r="DZ40" s="7">
        <f t="shared" si="90"/>
        <v>2.7406100000000002</v>
      </c>
      <c r="EA40" s="7">
        <f t="shared" si="91"/>
        <v>2.6447700000000003</v>
      </c>
      <c r="EB40" s="7">
        <f t="shared" si="92"/>
        <v>2.5611800000000002</v>
      </c>
      <c r="EC40" s="7">
        <f t="shared" si="93"/>
        <v>2.5628899999999999</v>
      </c>
      <c r="ED40" s="7">
        <f t="shared" si="94"/>
        <v>2.3745799999999999</v>
      </c>
      <c r="EE40" s="7">
        <f t="shared" si="95"/>
        <v>2.3603399999999999</v>
      </c>
      <c r="EF40" s="7">
        <f t="shared" si="96"/>
        <v>2.5985800000000001</v>
      </c>
      <c r="EG40" s="7">
        <f t="shared" si="97"/>
        <v>2.5163000000000002</v>
      </c>
      <c r="EH40" s="7">
        <f t="shared" si="98"/>
        <v>2.5164</v>
      </c>
      <c r="EI40" s="7">
        <f t="shared" si="99"/>
        <v>2.5823900000000002</v>
      </c>
      <c r="EJ40" s="7">
        <f t="shared" si="100"/>
        <v>2.5211300000000003</v>
      </c>
      <c r="EK40" s="7">
        <f t="shared" si="101"/>
        <v>2.48386</v>
      </c>
      <c r="EL40" s="7">
        <f>IF(ISNUMBER(DN40),DN40,IF(ISNUMBER(AK40),AK40,IF(ISNUMBER(AA40),AA40,IF(ISNUMBER(#REF!),#REF!,IF(ISNUMBER(Z40),Z40,"")))))</f>
        <v>2.4941500000000003</v>
      </c>
      <c r="EM40" s="7">
        <f>IF(ISNUMBER(DO40),DO40,IF(ISNUMBER(#REF!),#REF!,IF(ISNUMBER(AB40),AB40,IF(ISNUMBER(AL40),AL40,IF(ISNUMBER(AA40),AA40,"")))))</f>
        <v>2.3605100000000001</v>
      </c>
      <c r="EN40" s="7">
        <f t="shared" si="102"/>
        <v>2.53546</v>
      </c>
    </row>
    <row r="41" spans="1:144" x14ac:dyDescent="0.2">
      <c r="A41" s="19" t="s">
        <v>50</v>
      </c>
      <c r="B41" s="7" t="s">
        <v>50</v>
      </c>
      <c r="C41" s="7" t="e">
        <v>#N/A</v>
      </c>
      <c r="D41" s="7">
        <v>4.4441199999999998</v>
      </c>
      <c r="E41" s="7">
        <v>4.6009200000000003</v>
      </c>
      <c r="F41" s="7" t="e">
        <v>#N/A</v>
      </c>
      <c r="G41" s="7" t="e">
        <v>#N/A</v>
      </c>
      <c r="H41" s="7">
        <v>4.1871799999999997</v>
      </c>
      <c r="I41" s="7" t="e">
        <v>#N/A</v>
      </c>
      <c r="J41" s="7">
        <v>4.72715</v>
      </c>
      <c r="K41" s="7">
        <v>4.3566500000000001</v>
      </c>
      <c r="L41" s="7">
        <v>4.5076499999999999</v>
      </c>
      <c r="M41" s="7">
        <v>4.75624</v>
      </c>
      <c r="N41" s="7" t="e">
        <v>#N/A</v>
      </c>
      <c r="O41" s="7">
        <v>4.7617700000000003</v>
      </c>
      <c r="P41" s="7">
        <v>4.6375299999999999</v>
      </c>
      <c r="Q41" s="7">
        <v>4.6695700000000002</v>
      </c>
      <c r="R41" s="7">
        <v>4.6243400000000001</v>
      </c>
      <c r="S41" s="7">
        <v>4.6685299999999996</v>
      </c>
      <c r="T41" s="7">
        <v>4.7221899999999994</v>
      </c>
      <c r="U41" s="7">
        <v>4.7466799999999996</v>
      </c>
      <c r="V41" s="7">
        <v>4.8196399999999997</v>
      </c>
      <c r="W41" s="7">
        <v>4.6902200000000001</v>
      </c>
      <c r="X41" s="7">
        <v>4.5407600000000006</v>
      </c>
      <c r="Y41" s="7">
        <v>4.48414</v>
      </c>
      <c r="Z41" s="7">
        <v>4.9042999999999992</v>
      </c>
      <c r="AA41" s="7">
        <v>4.9818700000000007</v>
      </c>
      <c r="AB41" s="7">
        <v>4.5565800000000003</v>
      </c>
      <c r="AC41" s="7">
        <v>4.8995199999999999</v>
      </c>
      <c r="AD41" s="7">
        <v>4.8665000000000003</v>
      </c>
      <c r="AE41" s="7">
        <v>5.1313200000000005</v>
      </c>
      <c r="AF41" s="7" t="e">
        <v>#N/A</v>
      </c>
      <c r="AG41" s="7" t="e">
        <v>#N/A</v>
      </c>
      <c r="AH41" s="7">
        <v>4.04739</v>
      </c>
      <c r="AI41" s="7" t="e">
        <v>#N/A</v>
      </c>
      <c r="AJ41" s="7" t="e">
        <v>#N/A</v>
      </c>
      <c r="AL41" s="7">
        <f t="shared" si="4"/>
        <v>4.6009200000000003</v>
      </c>
      <c r="AM41" s="7">
        <f t="shared" si="5"/>
        <v>4.1871799999999997</v>
      </c>
      <c r="AN41" s="7">
        <f t="shared" si="6"/>
        <v>4.1871799999999997</v>
      </c>
      <c r="AO41" s="7">
        <f t="shared" si="7"/>
        <v>4.72715</v>
      </c>
      <c r="AP41" s="7">
        <f t="shared" si="8"/>
        <v>4.72715</v>
      </c>
      <c r="AQ41" s="7">
        <f t="shared" si="9"/>
        <v>4.3566500000000001</v>
      </c>
      <c r="AR41" s="7">
        <f t="shared" si="10"/>
        <v>4.5076499999999999</v>
      </c>
      <c r="AS41" s="7">
        <f t="shared" si="11"/>
        <v>4.75624</v>
      </c>
      <c r="AT41" s="7">
        <f t="shared" si="12"/>
        <v>4.7617700000000003</v>
      </c>
      <c r="AU41" s="7">
        <f t="shared" si="13"/>
        <v>4.7617700000000003</v>
      </c>
      <c r="AV41" s="7">
        <f t="shared" si="14"/>
        <v>4.6375299999999999</v>
      </c>
      <c r="AW41" s="7">
        <f t="shared" si="15"/>
        <v>4.6695700000000002</v>
      </c>
      <c r="AX41" s="7">
        <f t="shared" si="16"/>
        <v>4.6243400000000001</v>
      </c>
      <c r="AY41" s="7">
        <f t="shared" si="17"/>
        <v>4.6685299999999996</v>
      </c>
      <c r="AZ41" s="7">
        <f t="shared" si="18"/>
        <v>4.7221899999999994</v>
      </c>
      <c r="BA41" s="7">
        <f t="shared" si="19"/>
        <v>4.7466799999999996</v>
      </c>
      <c r="BB41" s="7">
        <f t="shared" si="20"/>
        <v>4.8196399999999997</v>
      </c>
      <c r="BC41" s="7">
        <f t="shared" si="21"/>
        <v>4.6902200000000001</v>
      </c>
      <c r="BD41" s="7">
        <f t="shared" si="22"/>
        <v>4.5407600000000006</v>
      </c>
      <c r="BE41" s="7">
        <f t="shared" si="23"/>
        <v>4.48414</v>
      </c>
      <c r="BF41" s="7">
        <f t="shared" si="24"/>
        <v>4.9042999999999992</v>
      </c>
      <c r="BG41" s="7">
        <f t="shared" si="25"/>
        <v>4.9818700000000007</v>
      </c>
      <c r="BH41" s="7">
        <f t="shared" si="26"/>
        <v>4.5565800000000003</v>
      </c>
      <c r="BI41" s="7">
        <f t="shared" si="27"/>
        <v>4.8995199999999999</v>
      </c>
      <c r="BJ41" s="7">
        <f t="shared" si="28"/>
        <v>4.8665000000000003</v>
      </c>
      <c r="BK41" s="7">
        <f t="shared" si="29"/>
        <v>5.1313200000000005</v>
      </c>
      <c r="BL41" s="7">
        <f t="shared" si="30"/>
        <v>5.1313200000000005</v>
      </c>
      <c r="BM41" s="7">
        <f t="shared" si="31"/>
        <v>4.04739</v>
      </c>
      <c r="BN41" s="7">
        <f t="shared" si="32"/>
        <v>4.04739</v>
      </c>
      <c r="BP41" s="7">
        <f t="shared" si="33"/>
        <v>4.1871799999999997</v>
      </c>
      <c r="BQ41" s="7">
        <f t="shared" si="34"/>
        <v>4.72715</v>
      </c>
      <c r="BR41" s="7">
        <f t="shared" si="35"/>
        <v>4.72715</v>
      </c>
      <c r="BS41" s="7">
        <f t="shared" si="36"/>
        <v>4.3566500000000001</v>
      </c>
      <c r="BT41" s="7">
        <f t="shared" si="37"/>
        <v>4.5076499999999999</v>
      </c>
      <c r="BU41" s="7">
        <f t="shared" si="38"/>
        <v>4.75624</v>
      </c>
      <c r="BV41" s="7">
        <f t="shared" si="39"/>
        <v>4.7617700000000003</v>
      </c>
      <c r="BW41" s="7">
        <f t="shared" si="40"/>
        <v>4.7617700000000003</v>
      </c>
      <c r="BX41" s="7">
        <f t="shared" si="41"/>
        <v>4.6375299999999999</v>
      </c>
      <c r="BY41" s="7">
        <f t="shared" si="42"/>
        <v>4.6695700000000002</v>
      </c>
      <c r="BZ41" s="7">
        <f t="shared" si="43"/>
        <v>4.6243400000000001</v>
      </c>
      <c r="CA41" s="7">
        <f t="shared" si="44"/>
        <v>4.6685299999999996</v>
      </c>
      <c r="CB41" s="7">
        <f t="shared" si="45"/>
        <v>4.7221899999999994</v>
      </c>
      <c r="CC41" s="7">
        <f t="shared" si="46"/>
        <v>4.7466799999999996</v>
      </c>
      <c r="CD41" s="7">
        <f t="shared" si="47"/>
        <v>4.8196399999999997</v>
      </c>
      <c r="CE41" s="7">
        <f t="shared" si="48"/>
        <v>4.6902200000000001</v>
      </c>
      <c r="CF41" s="7">
        <f t="shared" si="49"/>
        <v>4.5407600000000006</v>
      </c>
      <c r="CG41" s="7">
        <f t="shared" si="50"/>
        <v>4.48414</v>
      </c>
      <c r="CH41" s="7">
        <f t="shared" si="51"/>
        <v>4.9042999999999992</v>
      </c>
      <c r="CI41" s="7">
        <f t="shared" si="52"/>
        <v>4.9818700000000007</v>
      </c>
      <c r="CJ41" s="7">
        <f t="shared" si="53"/>
        <v>4.5565800000000003</v>
      </c>
      <c r="CK41" s="7">
        <f t="shared" si="54"/>
        <v>4.8995199999999999</v>
      </c>
      <c r="CL41" s="7">
        <f t="shared" si="55"/>
        <v>4.8665000000000003</v>
      </c>
      <c r="CM41" s="7">
        <f t="shared" si="56"/>
        <v>5.1313200000000005</v>
      </c>
      <c r="CN41" s="7">
        <f t="shared" si="57"/>
        <v>5.1313200000000005</v>
      </c>
      <c r="CO41" s="7">
        <f t="shared" si="58"/>
        <v>4.04739</v>
      </c>
      <c r="CP41" s="7">
        <f>IF(ISNUMBER(BN41),BN41,IF(ISNUMBER(AK41),AK41,IF(ISNUMBER(AE41),AE41,IF(ISNUMBER(#REF!),#REF!,IF(ISNUMBER(AD41),AD41,"")))))</f>
        <v>4.04739</v>
      </c>
      <c r="CR41" s="7">
        <f t="shared" si="59"/>
        <v>4.72715</v>
      </c>
      <c r="CS41" s="7">
        <f t="shared" si="60"/>
        <v>4.3566500000000001</v>
      </c>
      <c r="CT41" s="7">
        <f t="shared" si="61"/>
        <v>4.5076499999999999</v>
      </c>
      <c r="CU41" s="7">
        <f t="shared" si="62"/>
        <v>4.75624</v>
      </c>
      <c r="CV41" s="7">
        <f t="shared" si="63"/>
        <v>4.7617700000000003</v>
      </c>
      <c r="CW41" s="7">
        <f t="shared" si="64"/>
        <v>4.7617700000000003</v>
      </c>
      <c r="CX41" s="7">
        <f t="shared" si="65"/>
        <v>4.6375299999999999</v>
      </c>
      <c r="CY41" s="7">
        <f t="shared" si="66"/>
        <v>4.6695700000000002</v>
      </c>
      <c r="CZ41" s="7">
        <f t="shared" si="67"/>
        <v>4.6243400000000001</v>
      </c>
      <c r="DA41" s="7">
        <f t="shared" si="68"/>
        <v>4.6685299999999996</v>
      </c>
      <c r="DB41" s="7">
        <f t="shared" si="69"/>
        <v>4.7221899999999994</v>
      </c>
      <c r="DC41" s="7">
        <f t="shared" si="70"/>
        <v>4.7466799999999996</v>
      </c>
      <c r="DD41" s="7">
        <f t="shared" si="71"/>
        <v>4.8196399999999997</v>
      </c>
      <c r="DE41" s="7">
        <f t="shared" si="72"/>
        <v>4.6902200000000001</v>
      </c>
      <c r="DF41" s="7">
        <f t="shared" si="73"/>
        <v>4.5407600000000006</v>
      </c>
      <c r="DG41" s="7">
        <f t="shared" si="74"/>
        <v>4.48414</v>
      </c>
      <c r="DH41" s="7">
        <f t="shared" si="75"/>
        <v>4.9042999999999992</v>
      </c>
      <c r="DI41" s="7">
        <f t="shared" si="76"/>
        <v>4.9818700000000007</v>
      </c>
      <c r="DJ41" s="7">
        <f t="shared" si="77"/>
        <v>4.5565800000000003</v>
      </c>
      <c r="DK41" s="7">
        <f t="shared" si="78"/>
        <v>4.8995199999999999</v>
      </c>
      <c r="DL41" s="7">
        <f t="shared" si="79"/>
        <v>4.8665000000000003</v>
      </c>
      <c r="DM41" s="7">
        <f t="shared" si="80"/>
        <v>5.1313200000000005</v>
      </c>
      <c r="DN41" s="7">
        <f>IF(ISNUMBER(CN41),CN41,IF(ISNUMBER(AK41),AK41,IF(ISNUMBER(AA41),AA41,IF(ISNUMBER(#REF!),#REF!,IF(ISNUMBER(Z41),Z41,"")))))</f>
        <v>5.1313200000000005</v>
      </c>
      <c r="DO41" s="7">
        <f>IF(ISNUMBER(CO41),CO41,IF(ISNUMBER(#REF!),#REF!,IF(ISNUMBER(AB41),AB41,IF(ISNUMBER(AL41),AL41,IF(ISNUMBER(AA41),AA41,"")))))</f>
        <v>4.04739</v>
      </c>
      <c r="DP41" s="7">
        <f t="shared" si="81"/>
        <v>4.04739</v>
      </c>
      <c r="DR41" s="7">
        <f t="shared" si="82"/>
        <v>4.5076499999999999</v>
      </c>
      <c r="DS41" s="7">
        <f t="shared" si="83"/>
        <v>4.75624</v>
      </c>
      <c r="DT41" s="7">
        <f t="shared" si="84"/>
        <v>4.7617700000000003</v>
      </c>
      <c r="DU41" s="7">
        <f t="shared" si="85"/>
        <v>4.7617700000000003</v>
      </c>
      <c r="DV41" s="7">
        <f t="shared" si="86"/>
        <v>4.6375299999999999</v>
      </c>
      <c r="DW41" s="7">
        <f t="shared" si="87"/>
        <v>4.6695700000000002</v>
      </c>
      <c r="DX41" s="7">
        <f t="shared" si="88"/>
        <v>4.6243400000000001</v>
      </c>
      <c r="DY41" s="7">
        <f t="shared" si="89"/>
        <v>4.6685299999999996</v>
      </c>
      <c r="DZ41" s="7">
        <f t="shared" si="90"/>
        <v>4.7221899999999994</v>
      </c>
      <c r="EA41" s="7">
        <f t="shared" si="91"/>
        <v>4.7466799999999996</v>
      </c>
      <c r="EB41" s="7">
        <f t="shared" si="92"/>
        <v>4.8196399999999997</v>
      </c>
      <c r="EC41" s="7">
        <f t="shared" si="93"/>
        <v>4.6902200000000001</v>
      </c>
      <c r="ED41" s="7">
        <f t="shared" si="94"/>
        <v>4.5407600000000006</v>
      </c>
      <c r="EE41" s="7">
        <f t="shared" si="95"/>
        <v>4.48414</v>
      </c>
      <c r="EF41" s="7">
        <f t="shared" si="96"/>
        <v>4.9042999999999992</v>
      </c>
      <c r="EG41" s="7">
        <f t="shared" si="97"/>
        <v>4.9818700000000007</v>
      </c>
      <c r="EH41" s="7">
        <f t="shared" si="98"/>
        <v>4.5565800000000003</v>
      </c>
      <c r="EI41" s="7">
        <f t="shared" si="99"/>
        <v>4.8995199999999999</v>
      </c>
      <c r="EJ41" s="7">
        <f t="shared" si="100"/>
        <v>4.8665000000000003</v>
      </c>
      <c r="EK41" s="7">
        <f t="shared" si="101"/>
        <v>5.1313200000000005</v>
      </c>
      <c r="EL41" s="7">
        <f>IF(ISNUMBER(DN41),DN41,IF(ISNUMBER(AK41),AK41,IF(ISNUMBER(AA41),AA41,IF(ISNUMBER(#REF!),#REF!,IF(ISNUMBER(Z41),Z41,"")))))</f>
        <v>5.1313200000000005</v>
      </c>
      <c r="EM41" s="7">
        <f>IF(ISNUMBER(DO41),DO41,IF(ISNUMBER(#REF!),#REF!,IF(ISNUMBER(AB41),AB41,IF(ISNUMBER(AL41),AL41,IF(ISNUMBER(AA41),AA41,"")))))</f>
        <v>4.04739</v>
      </c>
      <c r="EN41" s="7">
        <f t="shared" si="102"/>
        <v>4.04739</v>
      </c>
    </row>
    <row r="42" spans="1:144" x14ac:dyDescent="0.2">
      <c r="A42" s="19" t="s">
        <v>51</v>
      </c>
      <c r="B42" s="7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>
        <v>0.50978000000000001</v>
      </c>
      <c r="K42" s="7" t="e">
        <v>#N/A</v>
      </c>
      <c r="L42" s="7">
        <v>0.74214000000000002</v>
      </c>
      <c r="M42" s="7">
        <v>0.80092000000000008</v>
      </c>
      <c r="N42" s="7" t="e">
        <v>#N/A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 t="e">
        <v>#N/A</v>
      </c>
      <c r="T42" s="7" t="e">
        <v>#N/A</v>
      </c>
      <c r="U42" s="7">
        <v>0.89351999999999998</v>
      </c>
      <c r="V42" s="7">
        <v>1.32077</v>
      </c>
      <c r="W42" s="7" t="e">
        <v>#N/A</v>
      </c>
      <c r="X42" s="7">
        <v>1.5685100000000001</v>
      </c>
      <c r="Y42" s="7">
        <v>1.49305</v>
      </c>
      <c r="Z42" s="7">
        <v>1.5973700000000002</v>
      </c>
      <c r="AA42" s="7">
        <v>1.5478000000000001</v>
      </c>
      <c r="AB42" s="7">
        <v>1.51423</v>
      </c>
      <c r="AC42" s="7">
        <v>1.84202</v>
      </c>
      <c r="AD42" s="7">
        <v>3.1075200000000001</v>
      </c>
      <c r="AE42" s="7">
        <v>3.04108</v>
      </c>
      <c r="AF42" s="7">
        <v>3.0815200000000003</v>
      </c>
      <c r="AG42" s="7">
        <v>3.1440800000000002</v>
      </c>
      <c r="AH42" s="7">
        <v>3.2196100000000003</v>
      </c>
      <c r="AI42" s="7">
        <v>3.0232400000000004</v>
      </c>
      <c r="AJ42" s="7">
        <v>3.1615600000000001</v>
      </c>
      <c r="AL42" s="7" t="str">
        <f t="shared" si="4"/>
        <v/>
      </c>
      <c r="AM42" s="7" t="str">
        <f t="shared" si="5"/>
        <v/>
      </c>
      <c r="AN42" s="7">
        <f t="shared" si="6"/>
        <v>0.50978000000000001</v>
      </c>
      <c r="AO42" s="7">
        <f t="shared" si="7"/>
        <v>0.50978000000000001</v>
      </c>
      <c r="AP42" s="7">
        <f t="shared" si="8"/>
        <v>0.50978000000000001</v>
      </c>
      <c r="AQ42" s="7">
        <f t="shared" si="9"/>
        <v>0.74214000000000002</v>
      </c>
      <c r="AR42" s="7">
        <f t="shared" si="10"/>
        <v>0.74214000000000002</v>
      </c>
      <c r="AS42" s="7">
        <f t="shared" si="11"/>
        <v>0.80092000000000008</v>
      </c>
      <c r="AT42" s="7">
        <f t="shared" si="12"/>
        <v>0.80092000000000008</v>
      </c>
      <c r="AU42" s="7">
        <f t="shared" si="13"/>
        <v>0.80092000000000008</v>
      </c>
      <c r="AV42" s="7" t="str">
        <f t="shared" si="14"/>
        <v/>
      </c>
      <c r="AW42" s="7" t="str">
        <f t="shared" si="15"/>
        <v/>
      </c>
      <c r="AX42" s="7" t="str">
        <f t="shared" si="16"/>
        <v/>
      </c>
      <c r="AY42" s="7">
        <f t="shared" si="17"/>
        <v>0.89351999999999998</v>
      </c>
      <c r="AZ42" s="7">
        <f t="shared" si="18"/>
        <v>0.89351999999999998</v>
      </c>
      <c r="BA42" s="7">
        <f t="shared" si="19"/>
        <v>0.89351999999999998</v>
      </c>
      <c r="BB42" s="7">
        <f t="shared" si="20"/>
        <v>1.32077</v>
      </c>
      <c r="BC42" s="7">
        <f t="shared" si="21"/>
        <v>1.5685100000000001</v>
      </c>
      <c r="BD42" s="7">
        <f t="shared" si="22"/>
        <v>1.5685100000000001</v>
      </c>
      <c r="BE42" s="7">
        <f t="shared" si="23"/>
        <v>1.49305</v>
      </c>
      <c r="BF42" s="7">
        <f t="shared" si="24"/>
        <v>1.5973700000000002</v>
      </c>
      <c r="BG42" s="7">
        <f t="shared" si="25"/>
        <v>1.5478000000000001</v>
      </c>
      <c r="BH42" s="7">
        <f t="shared" si="26"/>
        <v>1.51423</v>
      </c>
      <c r="BI42" s="7">
        <f t="shared" si="27"/>
        <v>1.84202</v>
      </c>
      <c r="BJ42" s="7">
        <f t="shared" si="28"/>
        <v>3.1075200000000001</v>
      </c>
      <c r="BK42" s="7">
        <f t="shared" si="29"/>
        <v>3.04108</v>
      </c>
      <c r="BL42" s="7">
        <f t="shared" si="30"/>
        <v>3.0815200000000003</v>
      </c>
      <c r="BM42" s="7">
        <f t="shared" si="31"/>
        <v>3.1440800000000002</v>
      </c>
      <c r="BN42" s="7">
        <f t="shared" si="32"/>
        <v>3.2196100000000003</v>
      </c>
      <c r="BP42" s="7">
        <f t="shared" si="33"/>
        <v>0.50978000000000001</v>
      </c>
      <c r="BQ42" s="7">
        <f t="shared" si="34"/>
        <v>0.50978000000000001</v>
      </c>
      <c r="BR42" s="7">
        <f t="shared" si="35"/>
        <v>0.50978000000000001</v>
      </c>
      <c r="BS42" s="7">
        <f t="shared" si="36"/>
        <v>0.74214000000000002</v>
      </c>
      <c r="BT42" s="7">
        <f t="shared" si="37"/>
        <v>0.74214000000000002</v>
      </c>
      <c r="BU42" s="7">
        <f t="shared" si="38"/>
        <v>0.80092000000000008</v>
      </c>
      <c r="BV42" s="7">
        <f t="shared" si="39"/>
        <v>0.80092000000000008</v>
      </c>
      <c r="BW42" s="7">
        <f t="shared" si="40"/>
        <v>0.80092000000000008</v>
      </c>
      <c r="BX42" s="7">
        <f t="shared" si="41"/>
        <v>0.80092000000000008</v>
      </c>
      <c r="BY42" s="7">
        <f t="shared" si="42"/>
        <v>0.89351999999999998</v>
      </c>
      <c r="BZ42" s="7">
        <f t="shared" si="43"/>
        <v>0.89351999999999998</v>
      </c>
      <c r="CA42" s="7">
        <f t="shared" si="44"/>
        <v>0.89351999999999998</v>
      </c>
      <c r="CB42" s="7">
        <f t="shared" si="45"/>
        <v>0.89351999999999998</v>
      </c>
      <c r="CC42" s="7">
        <f t="shared" si="46"/>
        <v>0.89351999999999998</v>
      </c>
      <c r="CD42" s="7">
        <f t="shared" si="47"/>
        <v>1.32077</v>
      </c>
      <c r="CE42" s="7">
        <f t="shared" si="48"/>
        <v>1.5685100000000001</v>
      </c>
      <c r="CF42" s="7">
        <f t="shared" si="49"/>
        <v>1.5685100000000001</v>
      </c>
      <c r="CG42" s="7">
        <f t="shared" si="50"/>
        <v>1.49305</v>
      </c>
      <c r="CH42" s="7">
        <f t="shared" si="51"/>
        <v>1.5973700000000002</v>
      </c>
      <c r="CI42" s="7">
        <f t="shared" si="52"/>
        <v>1.5478000000000001</v>
      </c>
      <c r="CJ42" s="7">
        <f t="shared" si="53"/>
        <v>1.51423</v>
      </c>
      <c r="CK42" s="7">
        <f t="shared" si="54"/>
        <v>1.84202</v>
      </c>
      <c r="CL42" s="7">
        <f t="shared" si="55"/>
        <v>3.1075200000000001</v>
      </c>
      <c r="CM42" s="7">
        <f t="shared" si="56"/>
        <v>3.04108</v>
      </c>
      <c r="CN42" s="7">
        <f t="shared" si="57"/>
        <v>3.0815200000000003</v>
      </c>
      <c r="CO42" s="7">
        <f t="shared" si="58"/>
        <v>3.1440800000000002</v>
      </c>
      <c r="CP42" s="7">
        <f>IF(ISNUMBER(BN42),BN42,IF(ISNUMBER(AK42),AK42,IF(ISNUMBER(AE42),AE42,IF(ISNUMBER(#REF!),#REF!,IF(ISNUMBER(AD42),AD42,"")))))</f>
        <v>3.2196100000000003</v>
      </c>
      <c r="CR42" s="7">
        <f t="shared" si="59"/>
        <v>0.50978000000000001</v>
      </c>
      <c r="CS42" s="7">
        <f t="shared" si="60"/>
        <v>0.74214000000000002</v>
      </c>
      <c r="CT42" s="7">
        <f t="shared" si="61"/>
        <v>0.74214000000000002</v>
      </c>
      <c r="CU42" s="7">
        <f t="shared" si="62"/>
        <v>0.80092000000000008</v>
      </c>
      <c r="CV42" s="7">
        <f t="shared" si="63"/>
        <v>0.80092000000000008</v>
      </c>
      <c r="CW42" s="7">
        <f t="shared" si="64"/>
        <v>0.80092000000000008</v>
      </c>
      <c r="CX42" s="7">
        <f t="shared" si="65"/>
        <v>0.80092000000000008</v>
      </c>
      <c r="CY42" s="7">
        <f t="shared" si="66"/>
        <v>0.89351999999999998</v>
      </c>
      <c r="CZ42" s="7">
        <f t="shared" si="67"/>
        <v>0.89351999999999998</v>
      </c>
      <c r="DA42" s="7">
        <f t="shared" si="68"/>
        <v>0.89351999999999998</v>
      </c>
      <c r="DB42" s="7">
        <f t="shared" si="69"/>
        <v>0.89351999999999998</v>
      </c>
      <c r="DC42" s="7">
        <f t="shared" si="70"/>
        <v>0.89351999999999998</v>
      </c>
      <c r="DD42" s="7">
        <f t="shared" si="71"/>
        <v>1.32077</v>
      </c>
      <c r="DE42" s="7">
        <f t="shared" si="72"/>
        <v>1.5685100000000001</v>
      </c>
      <c r="DF42" s="7">
        <f t="shared" si="73"/>
        <v>1.5685100000000001</v>
      </c>
      <c r="DG42" s="7">
        <f t="shared" si="74"/>
        <v>1.49305</v>
      </c>
      <c r="DH42" s="7">
        <f t="shared" si="75"/>
        <v>1.5973700000000002</v>
      </c>
      <c r="DI42" s="7">
        <f t="shared" si="76"/>
        <v>1.5478000000000001</v>
      </c>
      <c r="DJ42" s="7">
        <f t="shared" si="77"/>
        <v>1.51423</v>
      </c>
      <c r="DK42" s="7">
        <f t="shared" si="78"/>
        <v>1.84202</v>
      </c>
      <c r="DL42" s="7">
        <f t="shared" si="79"/>
        <v>3.1075200000000001</v>
      </c>
      <c r="DM42" s="7">
        <f t="shared" si="80"/>
        <v>3.04108</v>
      </c>
      <c r="DN42" s="7">
        <f>IF(ISNUMBER(CN42),CN42,IF(ISNUMBER(AK42),AK42,IF(ISNUMBER(AA42),AA42,IF(ISNUMBER(#REF!),#REF!,IF(ISNUMBER(Z42),Z42,"")))))</f>
        <v>3.0815200000000003</v>
      </c>
      <c r="DO42" s="7">
        <f>IF(ISNUMBER(CO42),CO42,IF(ISNUMBER(#REF!),#REF!,IF(ISNUMBER(AB42),AB42,IF(ISNUMBER(AL42),AL42,IF(ISNUMBER(AA42),AA42,"")))))</f>
        <v>3.1440800000000002</v>
      </c>
      <c r="DP42" s="7">
        <f t="shared" si="81"/>
        <v>3.2196100000000003</v>
      </c>
      <c r="DR42" s="7">
        <f t="shared" si="82"/>
        <v>0.74214000000000002</v>
      </c>
      <c r="DS42" s="7">
        <f t="shared" si="83"/>
        <v>0.80092000000000008</v>
      </c>
      <c r="DT42" s="7">
        <f t="shared" si="84"/>
        <v>0.80092000000000008</v>
      </c>
      <c r="DU42" s="7">
        <f t="shared" si="85"/>
        <v>0.80092000000000008</v>
      </c>
      <c r="DV42" s="7">
        <f t="shared" si="86"/>
        <v>0.80092000000000008</v>
      </c>
      <c r="DW42" s="7">
        <f t="shared" si="87"/>
        <v>0.89351999999999998</v>
      </c>
      <c r="DX42" s="7">
        <f t="shared" si="88"/>
        <v>0.89351999999999998</v>
      </c>
      <c r="DY42" s="7">
        <f t="shared" si="89"/>
        <v>0.89351999999999998</v>
      </c>
      <c r="DZ42" s="7">
        <f t="shared" si="90"/>
        <v>0.89351999999999998</v>
      </c>
      <c r="EA42" s="7">
        <f t="shared" si="91"/>
        <v>0.89351999999999998</v>
      </c>
      <c r="EB42" s="7">
        <f t="shared" si="92"/>
        <v>1.32077</v>
      </c>
      <c r="EC42" s="7">
        <f t="shared" si="93"/>
        <v>1.5685100000000001</v>
      </c>
      <c r="ED42" s="7">
        <f t="shared" si="94"/>
        <v>1.5685100000000001</v>
      </c>
      <c r="EE42" s="7">
        <f t="shared" si="95"/>
        <v>1.49305</v>
      </c>
      <c r="EF42" s="7">
        <f t="shared" si="96"/>
        <v>1.5973700000000002</v>
      </c>
      <c r="EG42" s="7">
        <f t="shared" si="97"/>
        <v>1.5478000000000001</v>
      </c>
      <c r="EH42" s="7">
        <f t="shared" si="98"/>
        <v>1.51423</v>
      </c>
      <c r="EI42" s="7">
        <f t="shared" si="99"/>
        <v>1.84202</v>
      </c>
      <c r="EJ42" s="7">
        <f t="shared" si="100"/>
        <v>3.1075200000000001</v>
      </c>
      <c r="EK42" s="7">
        <f t="shared" si="101"/>
        <v>3.04108</v>
      </c>
      <c r="EL42" s="7">
        <f>IF(ISNUMBER(DN42),DN42,IF(ISNUMBER(AK42),AK42,IF(ISNUMBER(AA42),AA42,IF(ISNUMBER(#REF!),#REF!,IF(ISNUMBER(Z42),Z42,"")))))</f>
        <v>3.0815200000000003</v>
      </c>
      <c r="EM42" s="7">
        <f>IF(ISNUMBER(DO42),DO42,IF(ISNUMBER(#REF!),#REF!,IF(ISNUMBER(AB42),AB42,IF(ISNUMBER(AL42),AL42,IF(ISNUMBER(AA42),AA42,"")))))</f>
        <v>3.1440800000000002</v>
      </c>
      <c r="EN42" s="7">
        <f t="shared" si="102"/>
        <v>3.2196100000000003</v>
      </c>
    </row>
    <row r="43" spans="1:144" x14ac:dyDescent="0.2">
      <c r="A43" s="19" t="s">
        <v>52</v>
      </c>
      <c r="B43" s="7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 t="e">
        <v>#N/A</v>
      </c>
      <c r="J43" s="7" t="e">
        <v>#N/A</v>
      </c>
      <c r="K43" s="7" t="e">
        <v>#N/A</v>
      </c>
      <c r="L43" s="7">
        <v>1.48567</v>
      </c>
      <c r="M43" s="7" t="e">
        <v>#N/A</v>
      </c>
      <c r="N43" s="7" t="e">
        <v>#N/A</v>
      </c>
      <c r="O43" s="7" t="e">
        <v>#N/A</v>
      </c>
      <c r="P43" s="7">
        <v>1.2050399999999999</v>
      </c>
      <c r="Q43" s="7">
        <v>0.83838000000000001</v>
      </c>
      <c r="R43" s="7" t="e">
        <v>#N/A</v>
      </c>
      <c r="S43" s="7" t="e">
        <v>#N/A</v>
      </c>
      <c r="T43" s="7" t="e">
        <v>#N/A</v>
      </c>
      <c r="U43" s="7" t="e">
        <v>#N/A</v>
      </c>
      <c r="V43" s="7" t="e">
        <v>#N/A</v>
      </c>
      <c r="W43" s="7" t="e">
        <v>#N/A</v>
      </c>
      <c r="X43" s="7" t="e">
        <v>#N/A</v>
      </c>
      <c r="Y43" s="7" t="e">
        <v>#N/A</v>
      </c>
      <c r="Z43" s="7">
        <v>2.04474</v>
      </c>
      <c r="AA43" s="7">
        <v>1.9302299999999999</v>
      </c>
      <c r="AB43" s="7">
        <v>2.0718000000000001</v>
      </c>
      <c r="AC43" s="7">
        <v>1.9717</v>
      </c>
      <c r="AD43" s="7">
        <v>2.1585999999999999</v>
      </c>
      <c r="AE43" s="7">
        <v>1.9544700000000002</v>
      </c>
      <c r="AF43" s="7">
        <v>1.76786</v>
      </c>
      <c r="AG43" s="7">
        <v>1.7437200000000002</v>
      </c>
      <c r="AH43" s="7" t="e">
        <v>#N/A</v>
      </c>
      <c r="AI43" s="7">
        <v>2.0153599999999998</v>
      </c>
      <c r="AJ43" s="7" t="e">
        <v>#N/A</v>
      </c>
      <c r="AL43" s="7" t="str">
        <f t="shared" si="4"/>
        <v/>
      </c>
      <c r="AM43" s="7" t="str">
        <f t="shared" si="5"/>
        <v/>
      </c>
      <c r="AN43" s="7" t="str">
        <f t="shared" si="6"/>
        <v/>
      </c>
      <c r="AO43" s="7" t="str">
        <f t="shared" si="7"/>
        <v/>
      </c>
      <c r="AP43" s="7">
        <f t="shared" si="8"/>
        <v>1.48567</v>
      </c>
      <c r="AQ43" s="7">
        <f t="shared" si="9"/>
        <v>1.48567</v>
      </c>
      <c r="AR43" s="7">
        <f t="shared" si="10"/>
        <v>1.48567</v>
      </c>
      <c r="AS43" s="7">
        <f t="shared" si="11"/>
        <v>1.48567</v>
      </c>
      <c r="AT43" s="7">
        <f t="shared" si="12"/>
        <v>1.2050399999999999</v>
      </c>
      <c r="AU43" s="7">
        <f t="shared" si="13"/>
        <v>1.2050399999999999</v>
      </c>
      <c r="AV43" s="7">
        <f t="shared" si="14"/>
        <v>1.2050399999999999</v>
      </c>
      <c r="AW43" s="7">
        <f t="shared" si="15"/>
        <v>0.83838000000000001</v>
      </c>
      <c r="AX43" s="7">
        <f t="shared" si="16"/>
        <v>0.83838000000000001</v>
      </c>
      <c r="AY43" s="7">
        <f t="shared" si="17"/>
        <v>0.83838000000000001</v>
      </c>
      <c r="AZ43" s="7" t="str">
        <f t="shared" si="18"/>
        <v/>
      </c>
      <c r="BA43" s="7" t="str">
        <f t="shared" si="19"/>
        <v/>
      </c>
      <c r="BB43" s="7" t="str">
        <f t="shared" si="20"/>
        <v/>
      </c>
      <c r="BC43" s="7" t="str">
        <f t="shared" si="21"/>
        <v/>
      </c>
      <c r="BD43" s="7">
        <f t="shared" si="22"/>
        <v>2.04474</v>
      </c>
      <c r="BE43" s="7">
        <f t="shared" si="23"/>
        <v>2.04474</v>
      </c>
      <c r="BF43" s="7">
        <f t="shared" si="24"/>
        <v>2.04474</v>
      </c>
      <c r="BG43" s="7">
        <f t="shared" si="25"/>
        <v>1.9302299999999999</v>
      </c>
      <c r="BH43" s="7">
        <f t="shared" si="26"/>
        <v>2.0718000000000001</v>
      </c>
      <c r="BI43" s="7">
        <f t="shared" si="27"/>
        <v>1.9717</v>
      </c>
      <c r="BJ43" s="7">
        <f t="shared" si="28"/>
        <v>2.1585999999999999</v>
      </c>
      <c r="BK43" s="7">
        <f t="shared" si="29"/>
        <v>1.9544700000000002</v>
      </c>
      <c r="BL43" s="7">
        <f t="shared" si="30"/>
        <v>1.76786</v>
      </c>
      <c r="BM43" s="7">
        <f t="shared" si="31"/>
        <v>1.7437200000000002</v>
      </c>
      <c r="BN43" s="7">
        <f t="shared" si="32"/>
        <v>2.0153599999999998</v>
      </c>
      <c r="BP43" s="7">
        <f t="shared" si="33"/>
        <v>1.48567</v>
      </c>
      <c r="BQ43" s="7">
        <f t="shared" si="34"/>
        <v>1.48567</v>
      </c>
      <c r="BR43" s="7">
        <f t="shared" si="35"/>
        <v>1.48567</v>
      </c>
      <c r="BS43" s="7">
        <f t="shared" si="36"/>
        <v>1.48567</v>
      </c>
      <c r="BT43" s="7">
        <f t="shared" si="37"/>
        <v>1.48567</v>
      </c>
      <c r="BU43" s="7">
        <f t="shared" si="38"/>
        <v>1.48567</v>
      </c>
      <c r="BV43" s="7">
        <f t="shared" si="39"/>
        <v>1.2050399999999999</v>
      </c>
      <c r="BW43" s="7">
        <f t="shared" si="40"/>
        <v>1.2050399999999999</v>
      </c>
      <c r="BX43" s="7">
        <f t="shared" si="41"/>
        <v>1.2050399999999999</v>
      </c>
      <c r="BY43" s="7">
        <f t="shared" si="42"/>
        <v>0.83838000000000001</v>
      </c>
      <c r="BZ43" s="7">
        <f t="shared" si="43"/>
        <v>0.83838000000000001</v>
      </c>
      <c r="CA43" s="7">
        <f t="shared" si="44"/>
        <v>0.83838000000000001</v>
      </c>
      <c r="CB43" s="7">
        <f t="shared" si="45"/>
        <v>0.83838000000000001</v>
      </c>
      <c r="CC43" s="7">
        <f t="shared" si="46"/>
        <v>0.83838000000000001</v>
      </c>
      <c r="CD43" s="7">
        <f t="shared" si="47"/>
        <v>2.04474</v>
      </c>
      <c r="CE43" s="7">
        <f t="shared" si="48"/>
        <v>2.04474</v>
      </c>
      <c r="CF43" s="7">
        <f t="shared" si="49"/>
        <v>2.04474</v>
      </c>
      <c r="CG43" s="7">
        <f t="shared" si="50"/>
        <v>2.04474</v>
      </c>
      <c r="CH43" s="7">
        <f t="shared" si="51"/>
        <v>2.04474</v>
      </c>
      <c r="CI43" s="7">
        <f t="shared" si="52"/>
        <v>1.9302299999999999</v>
      </c>
      <c r="CJ43" s="7">
        <f t="shared" si="53"/>
        <v>2.0718000000000001</v>
      </c>
      <c r="CK43" s="7">
        <f t="shared" si="54"/>
        <v>1.9717</v>
      </c>
      <c r="CL43" s="7">
        <f t="shared" si="55"/>
        <v>2.1585999999999999</v>
      </c>
      <c r="CM43" s="7">
        <f t="shared" si="56"/>
        <v>1.9544700000000002</v>
      </c>
      <c r="CN43" s="7">
        <f t="shared" si="57"/>
        <v>1.76786</v>
      </c>
      <c r="CO43" s="7">
        <f t="shared" si="58"/>
        <v>1.7437200000000002</v>
      </c>
      <c r="CP43" s="7">
        <f>IF(ISNUMBER(BN43),BN43,IF(ISNUMBER(AK43),AK43,IF(ISNUMBER(AE43),AE43,IF(ISNUMBER(#REF!),#REF!,IF(ISNUMBER(AD43),AD43,"")))))</f>
        <v>2.0153599999999998</v>
      </c>
      <c r="CR43" s="7">
        <f t="shared" si="59"/>
        <v>1.48567</v>
      </c>
      <c r="CS43" s="7">
        <f t="shared" si="60"/>
        <v>1.48567</v>
      </c>
      <c r="CT43" s="7">
        <f t="shared" si="61"/>
        <v>1.48567</v>
      </c>
      <c r="CU43" s="7">
        <f t="shared" si="62"/>
        <v>1.48567</v>
      </c>
      <c r="CV43" s="7">
        <f t="shared" si="63"/>
        <v>1.2050399999999999</v>
      </c>
      <c r="CW43" s="7">
        <f t="shared" si="64"/>
        <v>1.2050399999999999</v>
      </c>
      <c r="CX43" s="7">
        <f t="shared" si="65"/>
        <v>1.2050399999999999</v>
      </c>
      <c r="CY43" s="7">
        <f t="shared" si="66"/>
        <v>0.83838000000000001</v>
      </c>
      <c r="CZ43" s="7">
        <f t="shared" si="67"/>
        <v>0.83838000000000001</v>
      </c>
      <c r="DA43" s="7">
        <f t="shared" si="68"/>
        <v>0.83838000000000001</v>
      </c>
      <c r="DB43" s="7">
        <f t="shared" si="69"/>
        <v>0.83838000000000001</v>
      </c>
      <c r="DC43" s="7">
        <f t="shared" si="70"/>
        <v>0.83838000000000001</v>
      </c>
      <c r="DD43" s="7">
        <f t="shared" si="71"/>
        <v>2.04474</v>
      </c>
      <c r="DE43" s="7">
        <f t="shared" si="72"/>
        <v>2.04474</v>
      </c>
      <c r="DF43" s="7">
        <f t="shared" si="73"/>
        <v>2.04474</v>
      </c>
      <c r="DG43" s="7">
        <f t="shared" si="74"/>
        <v>2.04474</v>
      </c>
      <c r="DH43" s="7">
        <f t="shared" si="75"/>
        <v>2.04474</v>
      </c>
      <c r="DI43" s="7">
        <f t="shared" si="76"/>
        <v>1.9302299999999999</v>
      </c>
      <c r="DJ43" s="7">
        <f t="shared" si="77"/>
        <v>2.0718000000000001</v>
      </c>
      <c r="DK43" s="7">
        <f t="shared" si="78"/>
        <v>1.9717</v>
      </c>
      <c r="DL43" s="7">
        <f t="shared" si="79"/>
        <v>2.1585999999999999</v>
      </c>
      <c r="DM43" s="7">
        <f t="shared" si="80"/>
        <v>1.9544700000000002</v>
      </c>
      <c r="DN43" s="7">
        <f>IF(ISNUMBER(CN43),CN43,IF(ISNUMBER(AK43),AK43,IF(ISNUMBER(AA43),AA43,IF(ISNUMBER(#REF!),#REF!,IF(ISNUMBER(Z43),Z43,"")))))</f>
        <v>1.76786</v>
      </c>
      <c r="DO43" s="7">
        <f>IF(ISNUMBER(CO43),CO43,IF(ISNUMBER(#REF!),#REF!,IF(ISNUMBER(AB43),AB43,IF(ISNUMBER(AL43),AL43,IF(ISNUMBER(AA43),AA43,"")))))</f>
        <v>1.7437200000000002</v>
      </c>
      <c r="DP43" s="7">
        <f t="shared" si="81"/>
        <v>2.0153599999999998</v>
      </c>
      <c r="DR43" s="7">
        <f t="shared" si="82"/>
        <v>1.48567</v>
      </c>
      <c r="DS43" s="7">
        <f t="shared" si="83"/>
        <v>1.48567</v>
      </c>
      <c r="DT43" s="7">
        <f t="shared" si="84"/>
        <v>1.2050399999999999</v>
      </c>
      <c r="DU43" s="7">
        <f t="shared" si="85"/>
        <v>1.2050399999999999</v>
      </c>
      <c r="DV43" s="7">
        <f t="shared" si="86"/>
        <v>1.2050399999999999</v>
      </c>
      <c r="DW43" s="7">
        <f t="shared" si="87"/>
        <v>0.83838000000000001</v>
      </c>
      <c r="DX43" s="7">
        <f t="shared" si="88"/>
        <v>0.83838000000000001</v>
      </c>
      <c r="DY43" s="7">
        <f t="shared" si="89"/>
        <v>0.83838000000000001</v>
      </c>
      <c r="DZ43" s="7">
        <f t="shared" si="90"/>
        <v>0.83838000000000001</v>
      </c>
      <c r="EA43" s="7">
        <f t="shared" si="91"/>
        <v>0.83838000000000001</v>
      </c>
      <c r="EB43" s="7">
        <f t="shared" si="92"/>
        <v>2.04474</v>
      </c>
      <c r="EC43" s="7">
        <f t="shared" si="93"/>
        <v>2.04474</v>
      </c>
      <c r="ED43" s="7">
        <f t="shared" si="94"/>
        <v>2.04474</v>
      </c>
      <c r="EE43" s="7">
        <f t="shared" si="95"/>
        <v>2.04474</v>
      </c>
      <c r="EF43" s="7">
        <f t="shared" si="96"/>
        <v>2.04474</v>
      </c>
      <c r="EG43" s="7">
        <f t="shared" si="97"/>
        <v>1.9302299999999999</v>
      </c>
      <c r="EH43" s="7">
        <f t="shared" si="98"/>
        <v>2.0718000000000001</v>
      </c>
      <c r="EI43" s="7">
        <f t="shared" si="99"/>
        <v>1.9717</v>
      </c>
      <c r="EJ43" s="7">
        <f t="shared" si="100"/>
        <v>2.1585999999999999</v>
      </c>
      <c r="EK43" s="7">
        <f t="shared" si="101"/>
        <v>1.9544700000000002</v>
      </c>
      <c r="EL43" s="7">
        <f>IF(ISNUMBER(DN43),DN43,IF(ISNUMBER(AK43),AK43,IF(ISNUMBER(AA43),AA43,IF(ISNUMBER(#REF!),#REF!,IF(ISNUMBER(Z43),Z43,"")))))</f>
        <v>1.76786</v>
      </c>
      <c r="EM43" s="7">
        <f>IF(ISNUMBER(DO43),DO43,IF(ISNUMBER(#REF!),#REF!,IF(ISNUMBER(AB43),AB43,IF(ISNUMBER(AL43),AL43,IF(ISNUMBER(AA43),AA43,"")))))</f>
        <v>1.7437200000000002</v>
      </c>
      <c r="EN43" s="7">
        <f t="shared" si="102"/>
        <v>2.0153599999999998</v>
      </c>
    </row>
    <row r="44" spans="1:144" x14ac:dyDescent="0.2">
      <c r="A44" s="19" t="s">
        <v>188</v>
      </c>
      <c r="B44" s="7" t="s">
        <v>188</v>
      </c>
      <c r="C44" s="7" t="e">
        <v>#N/A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 t="e">
        <v>#N/A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 t="e">
        <v>#N/A</v>
      </c>
      <c r="T44" s="7" t="e">
        <v>#N/A</v>
      </c>
      <c r="U44" s="7" t="e">
        <v>#N/A</v>
      </c>
      <c r="V44" s="7" t="e">
        <v>#N/A</v>
      </c>
      <c r="W44" s="7" t="e">
        <v>#N/A</v>
      </c>
      <c r="X44" s="7" t="e">
        <v>#N/A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7" t="e">
        <v>#N/A</v>
      </c>
      <c r="AD44" s="7" t="e">
        <v>#N/A</v>
      </c>
      <c r="AE44" s="7" t="e">
        <v>#N/A</v>
      </c>
      <c r="AF44" s="7" t="e">
        <v>#N/A</v>
      </c>
      <c r="AG44" s="7" t="e">
        <v>#N/A</v>
      </c>
      <c r="AH44" s="7">
        <v>2.57341</v>
      </c>
      <c r="AI44" s="7" t="e">
        <v>#N/A</v>
      </c>
      <c r="AJ44" s="7" t="e">
        <v>#N/A</v>
      </c>
      <c r="AL44" s="7" t="str">
        <f t="shared" si="4"/>
        <v/>
      </c>
      <c r="AM44" s="7" t="str">
        <f t="shared" si="5"/>
        <v/>
      </c>
      <c r="AN44" s="7" t="str">
        <f t="shared" si="6"/>
        <v/>
      </c>
      <c r="AO44" s="7" t="str">
        <f t="shared" si="7"/>
        <v/>
      </c>
      <c r="AP44" s="7" t="str">
        <f t="shared" si="8"/>
        <v/>
      </c>
      <c r="AQ44" s="7" t="str">
        <f t="shared" si="9"/>
        <v/>
      </c>
      <c r="AR44" s="7" t="str">
        <f t="shared" si="10"/>
        <v/>
      </c>
      <c r="AS44" s="7" t="str">
        <f t="shared" si="11"/>
        <v/>
      </c>
      <c r="AT44" s="7" t="str">
        <f t="shared" si="12"/>
        <v/>
      </c>
      <c r="AU44" s="7" t="str">
        <f t="shared" si="13"/>
        <v/>
      </c>
      <c r="AV44" s="7" t="str">
        <f t="shared" si="14"/>
        <v/>
      </c>
      <c r="AW44" s="7" t="str">
        <f t="shared" si="15"/>
        <v/>
      </c>
      <c r="AX44" s="7" t="str">
        <f t="shared" si="16"/>
        <v/>
      </c>
      <c r="AY44" s="7" t="str">
        <f t="shared" si="17"/>
        <v/>
      </c>
      <c r="AZ44" s="7" t="str">
        <f t="shared" si="18"/>
        <v/>
      </c>
      <c r="BA44" s="7" t="str">
        <f t="shared" si="19"/>
        <v/>
      </c>
      <c r="BB44" s="7" t="str">
        <f t="shared" si="20"/>
        <v/>
      </c>
      <c r="BC44" s="7" t="str">
        <f t="shared" si="21"/>
        <v/>
      </c>
      <c r="BD44" s="7" t="str">
        <f t="shared" si="22"/>
        <v/>
      </c>
      <c r="BE44" s="7" t="str">
        <f t="shared" si="23"/>
        <v/>
      </c>
      <c r="BF44" s="7" t="str">
        <f t="shared" si="24"/>
        <v/>
      </c>
      <c r="BG44" s="7" t="str">
        <f t="shared" si="25"/>
        <v/>
      </c>
      <c r="BH44" s="7" t="str">
        <f t="shared" si="26"/>
        <v/>
      </c>
      <c r="BI44" s="7" t="str">
        <f t="shared" si="27"/>
        <v/>
      </c>
      <c r="BJ44" s="7" t="str">
        <f t="shared" si="28"/>
        <v/>
      </c>
      <c r="BK44" s="7" t="str">
        <f t="shared" si="29"/>
        <v/>
      </c>
      <c r="BL44" s="7">
        <f t="shared" si="30"/>
        <v>2.57341</v>
      </c>
      <c r="BM44" s="7">
        <f t="shared" si="31"/>
        <v>2.57341</v>
      </c>
      <c r="BN44" s="7">
        <f t="shared" si="32"/>
        <v>2.57341</v>
      </c>
      <c r="BP44" s="7" t="str">
        <f t="shared" si="33"/>
        <v/>
      </c>
      <c r="BQ44" s="7" t="str">
        <f t="shared" si="34"/>
        <v/>
      </c>
      <c r="BR44" s="7" t="str">
        <f t="shared" si="35"/>
        <v/>
      </c>
      <c r="BS44" s="7" t="str">
        <f t="shared" si="36"/>
        <v/>
      </c>
      <c r="BT44" s="7" t="str">
        <f t="shared" si="37"/>
        <v/>
      </c>
      <c r="BU44" s="7" t="str">
        <f t="shared" si="38"/>
        <v/>
      </c>
      <c r="BV44" s="7" t="str">
        <f t="shared" si="39"/>
        <v/>
      </c>
      <c r="BW44" s="7" t="str">
        <f t="shared" si="40"/>
        <v/>
      </c>
      <c r="BX44" s="7" t="str">
        <f t="shared" si="41"/>
        <v/>
      </c>
      <c r="BY44" s="7" t="str">
        <f t="shared" si="42"/>
        <v/>
      </c>
      <c r="BZ44" s="7" t="str">
        <f t="shared" si="43"/>
        <v/>
      </c>
      <c r="CA44" s="7" t="str">
        <f t="shared" si="44"/>
        <v/>
      </c>
      <c r="CB44" s="7" t="str">
        <f t="shared" si="45"/>
        <v/>
      </c>
      <c r="CC44" s="7" t="str">
        <f t="shared" si="46"/>
        <v/>
      </c>
      <c r="CD44" s="7" t="str">
        <f t="shared" si="47"/>
        <v/>
      </c>
      <c r="CE44" s="7" t="str">
        <f t="shared" si="48"/>
        <v/>
      </c>
      <c r="CF44" s="7" t="str">
        <f t="shared" si="49"/>
        <v/>
      </c>
      <c r="CG44" s="7" t="str">
        <f t="shared" si="50"/>
        <v/>
      </c>
      <c r="CH44" s="7" t="str">
        <f t="shared" si="51"/>
        <v/>
      </c>
      <c r="CI44" s="7" t="str">
        <f t="shared" si="52"/>
        <v/>
      </c>
      <c r="CJ44" s="7" t="str">
        <f t="shared" si="53"/>
        <v/>
      </c>
      <c r="CK44" s="7" t="str">
        <f t="shared" si="54"/>
        <v/>
      </c>
      <c r="CL44" s="7">
        <f t="shared" si="55"/>
        <v>2.57341</v>
      </c>
      <c r="CM44" s="7">
        <f t="shared" si="56"/>
        <v>2.57341</v>
      </c>
      <c r="CN44" s="7">
        <f t="shared" si="57"/>
        <v>2.57341</v>
      </c>
      <c r="CO44" s="7">
        <f t="shared" si="58"/>
        <v>2.57341</v>
      </c>
      <c r="CP44" s="7">
        <f>IF(ISNUMBER(BN44),BN44,IF(ISNUMBER(AK44),AK44,IF(ISNUMBER(AE44),AE44,IF(ISNUMBER(#REF!),#REF!,IF(ISNUMBER(AD44),AD44,"")))))</f>
        <v>2.57341</v>
      </c>
      <c r="CR44" s="7" t="str">
        <f t="shared" si="59"/>
        <v/>
      </c>
      <c r="CS44" s="7" t="str">
        <f t="shared" si="60"/>
        <v/>
      </c>
      <c r="CT44" s="7" t="str">
        <f t="shared" si="61"/>
        <v/>
      </c>
      <c r="CU44" s="7" t="str">
        <f t="shared" si="62"/>
        <v/>
      </c>
      <c r="CV44" s="7" t="str">
        <f t="shared" si="63"/>
        <v/>
      </c>
      <c r="CW44" s="7" t="str">
        <f t="shared" si="64"/>
        <v/>
      </c>
      <c r="CX44" s="7" t="str">
        <f t="shared" si="65"/>
        <v/>
      </c>
      <c r="CY44" s="7" t="str">
        <f t="shared" si="66"/>
        <v/>
      </c>
      <c r="CZ44" s="7" t="str">
        <f t="shared" si="67"/>
        <v/>
      </c>
      <c r="DA44" s="7" t="str">
        <f t="shared" si="68"/>
        <v/>
      </c>
      <c r="DB44" s="7" t="str">
        <f t="shared" si="69"/>
        <v/>
      </c>
      <c r="DC44" s="7" t="str">
        <f t="shared" si="70"/>
        <v/>
      </c>
      <c r="DD44" s="7" t="str">
        <f t="shared" si="71"/>
        <v/>
      </c>
      <c r="DE44" s="7" t="str">
        <f t="shared" si="72"/>
        <v/>
      </c>
      <c r="DF44" s="7" t="str">
        <f t="shared" si="73"/>
        <v/>
      </c>
      <c r="DG44" s="7" t="str">
        <f t="shared" si="74"/>
        <v/>
      </c>
      <c r="DH44" s="7" t="str">
        <f t="shared" si="75"/>
        <v/>
      </c>
      <c r="DI44" s="7" t="str">
        <f t="shared" si="76"/>
        <v/>
      </c>
      <c r="DJ44" s="7">
        <f t="shared" si="77"/>
        <v>2.57341</v>
      </c>
      <c r="DK44" s="7">
        <f t="shared" si="78"/>
        <v>2.57341</v>
      </c>
      <c r="DL44" s="7">
        <f t="shared" si="79"/>
        <v>2.57341</v>
      </c>
      <c r="DM44" s="7">
        <f t="shared" si="80"/>
        <v>2.57341</v>
      </c>
      <c r="DN44" s="7">
        <f>IF(ISNUMBER(CN44),CN44,IF(ISNUMBER(AK44),AK44,IF(ISNUMBER(AA44),AA44,IF(ISNUMBER(#REF!),#REF!,IF(ISNUMBER(Z44),Z44,"")))))</f>
        <v>2.57341</v>
      </c>
      <c r="DO44" s="7">
        <f>IF(ISNUMBER(CO44),CO44,IF(ISNUMBER(#REF!),#REF!,IF(ISNUMBER(AB44),AB44,IF(ISNUMBER(AL44),AL44,IF(ISNUMBER(AA44),AA44,"")))))</f>
        <v>2.57341</v>
      </c>
      <c r="DP44" s="7">
        <f t="shared" si="81"/>
        <v>2.57341</v>
      </c>
      <c r="DR44" s="7" t="str">
        <f t="shared" si="82"/>
        <v/>
      </c>
      <c r="DS44" s="7" t="str">
        <f t="shared" si="83"/>
        <v/>
      </c>
      <c r="DT44" s="7" t="str">
        <f t="shared" si="84"/>
        <v/>
      </c>
      <c r="DU44" s="7" t="str">
        <f t="shared" si="85"/>
        <v/>
      </c>
      <c r="DV44" s="7" t="str">
        <f t="shared" si="86"/>
        <v/>
      </c>
      <c r="DW44" s="7" t="str">
        <f t="shared" si="87"/>
        <v/>
      </c>
      <c r="DX44" s="7" t="str">
        <f t="shared" si="88"/>
        <v/>
      </c>
      <c r="DY44" s="7" t="str">
        <f t="shared" si="89"/>
        <v/>
      </c>
      <c r="DZ44" s="7" t="str">
        <f t="shared" si="90"/>
        <v/>
      </c>
      <c r="EA44" s="7" t="str">
        <f t="shared" si="91"/>
        <v/>
      </c>
      <c r="EB44" s="7" t="str">
        <f t="shared" si="92"/>
        <v/>
      </c>
      <c r="EC44" s="7" t="str">
        <f t="shared" si="93"/>
        <v/>
      </c>
      <c r="ED44" s="7" t="str">
        <f t="shared" si="94"/>
        <v/>
      </c>
      <c r="EE44" s="7" t="str">
        <f t="shared" si="95"/>
        <v/>
      </c>
      <c r="EF44" s="7" t="str">
        <f t="shared" si="96"/>
        <v/>
      </c>
      <c r="EG44" s="7" t="str">
        <f t="shared" si="97"/>
        <v/>
      </c>
      <c r="EH44" s="7">
        <f t="shared" si="98"/>
        <v>2.57341</v>
      </c>
      <c r="EI44" s="7">
        <f t="shared" si="99"/>
        <v>2.57341</v>
      </c>
      <c r="EJ44" s="7">
        <f t="shared" si="100"/>
        <v>2.57341</v>
      </c>
      <c r="EK44" s="7">
        <f t="shared" si="101"/>
        <v>2.57341</v>
      </c>
      <c r="EL44" s="7">
        <f>IF(ISNUMBER(DN44),DN44,IF(ISNUMBER(AK44),AK44,IF(ISNUMBER(AA44),AA44,IF(ISNUMBER(#REF!),#REF!,IF(ISNUMBER(Z44),Z44,"")))))</f>
        <v>2.57341</v>
      </c>
      <c r="EM44" s="7">
        <f>IF(ISNUMBER(DO44),DO44,IF(ISNUMBER(#REF!),#REF!,IF(ISNUMBER(AB44),AB44,IF(ISNUMBER(AL44),AL44,IF(ISNUMBER(AA44),AA44,"")))))</f>
        <v>2.57341</v>
      </c>
      <c r="EN44" s="7">
        <f t="shared" si="102"/>
        <v>2.57341</v>
      </c>
    </row>
    <row r="45" spans="1:144" x14ac:dyDescent="0.2">
      <c r="A45" s="19" t="s">
        <v>54</v>
      </c>
      <c r="B45" s="7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 t="e">
        <v>#N/A</v>
      </c>
      <c r="O45" s="7">
        <v>2.0806899999999997</v>
      </c>
      <c r="P45" s="7" t="e">
        <v>#N/A</v>
      </c>
      <c r="Q45" s="7">
        <v>2.1062599999999998</v>
      </c>
      <c r="R45" s="7" t="e">
        <v>#N/A</v>
      </c>
      <c r="S45" s="7">
        <v>2.7363200000000001</v>
      </c>
      <c r="T45" s="7">
        <v>2.6162000000000001</v>
      </c>
      <c r="U45" s="7" t="e">
        <v>#N/A</v>
      </c>
      <c r="V45" s="7">
        <v>2.5450900000000001</v>
      </c>
      <c r="W45" s="7">
        <v>2.4956</v>
      </c>
      <c r="X45" s="7">
        <v>2.6484100000000002</v>
      </c>
      <c r="Y45" s="7">
        <v>2.6765499999999998</v>
      </c>
      <c r="Z45" s="7" t="e">
        <v>#N/A</v>
      </c>
      <c r="AA45" s="7">
        <v>2.9455100000000001</v>
      </c>
      <c r="AB45" s="7" t="e">
        <v>#N/A</v>
      </c>
      <c r="AC45" s="7">
        <v>2.7274099999999999</v>
      </c>
      <c r="AD45" s="7">
        <v>2.7944300000000002</v>
      </c>
      <c r="AE45" s="7">
        <v>2.8026600000000004</v>
      </c>
      <c r="AF45" s="7">
        <v>2.8315900000000003</v>
      </c>
      <c r="AG45" s="7">
        <v>3.1538399999999998</v>
      </c>
      <c r="AH45" s="7">
        <v>2.99871</v>
      </c>
      <c r="AI45" s="7">
        <v>2.88063</v>
      </c>
      <c r="AJ45" s="7" t="e">
        <v>#N/A</v>
      </c>
      <c r="AL45" s="7" t="str">
        <f t="shared" si="4"/>
        <v/>
      </c>
      <c r="AM45" s="7" t="str">
        <f t="shared" si="5"/>
        <v/>
      </c>
      <c r="AN45" s="7" t="str">
        <f t="shared" si="6"/>
        <v/>
      </c>
      <c r="AO45" s="7" t="str">
        <f t="shared" si="7"/>
        <v/>
      </c>
      <c r="AP45" s="7" t="str">
        <f t="shared" si="8"/>
        <v/>
      </c>
      <c r="AQ45" s="7" t="str">
        <f t="shared" si="9"/>
        <v/>
      </c>
      <c r="AR45" s="7" t="str">
        <f t="shared" si="10"/>
        <v/>
      </c>
      <c r="AS45" s="7">
        <f t="shared" si="11"/>
        <v>2.0806899999999997</v>
      </c>
      <c r="AT45" s="7">
        <f t="shared" si="12"/>
        <v>2.0806899999999997</v>
      </c>
      <c r="AU45" s="7">
        <f t="shared" si="13"/>
        <v>2.0806899999999997</v>
      </c>
      <c r="AV45" s="7">
        <f t="shared" si="14"/>
        <v>2.1062599999999998</v>
      </c>
      <c r="AW45" s="7">
        <f t="shared" si="15"/>
        <v>2.1062599999999998</v>
      </c>
      <c r="AX45" s="7">
        <f t="shared" si="16"/>
        <v>2.7363200000000001</v>
      </c>
      <c r="AY45" s="7">
        <f t="shared" si="17"/>
        <v>2.7363200000000001</v>
      </c>
      <c r="AZ45" s="7">
        <f t="shared" si="18"/>
        <v>2.6162000000000001</v>
      </c>
      <c r="BA45" s="7">
        <f t="shared" si="19"/>
        <v>2.5450900000000001</v>
      </c>
      <c r="BB45" s="7">
        <f t="shared" si="20"/>
        <v>2.5450900000000001</v>
      </c>
      <c r="BC45" s="7">
        <f t="shared" si="21"/>
        <v>2.4956</v>
      </c>
      <c r="BD45" s="7">
        <f t="shared" si="22"/>
        <v>2.6484100000000002</v>
      </c>
      <c r="BE45" s="7">
        <f t="shared" si="23"/>
        <v>2.6765499999999998</v>
      </c>
      <c r="BF45" s="7">
        <f t="shared" si="24"/>
        <v>2.9455100000000001</v>
      </c>
      <c r="BG45" s="7">
        <f t="shared" si="25"/>
        <v>2.9455100000000001</v>
      </c>
      <c r="BH45" s="7">
        <f t="shared" si="26"/>
        <v>2.7274099999999999</v>
      </c>
      <c r="BI45" s="7">
        <f t="shared" si="27"/>
        <v>2.7274099999999999</v>
      </c>
      <c r="BJ45" s="7">
        <f t="shared" si="28"/>
        <v>2.7944300000000002</v>
      </c>
      <c r="BK45" s="7">
        <f t="shared" si="29"/>
        <v>2.8026600000000004</v>
      </c>
      <c r="BL45" s="7">
        <f t="shared" si="30"/>
        <v>2.8315900000000003</v>
      </c>
      <c r="BM45" s="7">
        <f t="shared" si="31"/>
        <v>3.1538399999999998</v>
      </c>
      <c r="BN45" s="7">
        <f t="shared" si="32"/>
        <v>2.99871</v>
      </c>
      <c r="BP45" s="7" t="str">
        <f t="shared" si="33"/>
        <v/>
      </c>
      <c r="BQ45" s="7" t="str">
        <f t="shared" si="34"/>
        <v/>
      </c>
      <c r="BR45" s="7" t="str">
        <f t="shared" si="35"/>
        <v/>
      </c>
      <c r="BS45" s="7">
        <f t="shared" si="36"/>
        <v>2.0806899999999997</v>
      </c>
      <c r="BT45" s="7">
        <f t="shared" si="37"/>
        <v>2.0806899999999997</v>
      </c>
      <c r="BU45" s="7">
        <f t="shared" si="38"/>
        <v>2.0806899999999997</v>
      </c>
      <c r="BV45" s="7">
        <f t="shared" si="39"/>
        <v>2.0806899999999997</v>
      </c>
      <c r="BW45" s="7">
        <f t="shared" si="40"/>
        <v>2.0806899999999997</v>
      </c>
      <c r="BX45" s="7">
        <f t="shared" si="41"/>
        <v>2.1062599999999998</v>
      </c>
      <c r="BY45" s="7">
        <f t="shared" si="42"/>
        <v>2.1062599999999998</v>
      </c>
      <c r="BZ45" s="7">
        <f t="shared" si="43"/>
        <v>2.7363200000000001</v>
      </c>
      <c r="CA45" s="7">
        <f t="shared" si="44"/>
        <v>2.7363200000000001</v>
      </c>
      <c r="CB45" s="7">
        <f t="shared" si="45"/>
        <v>2.6162000000000001</v>
      </c>
      <c r="CC45" s="7">
        <f t="shared" si="46"/>
        <v>2.5450900000000001</v>
      </c>
      <c r="CD45" s="7">
        <f t="shared" si="47"/>
        <v>2.5450900000000001</v>
      </c>
      <c r="CE45" s="7">
        <f t="shared" si="48"/>
        <v>2.4956</v>
      </c>
      <c r="CF45" s="7">
        <f t="shared" si="49"/>
        <v>2.6484100000000002</v>
      </c>
      <c r="CG45" s="7">
        <f t="shared" si="50"/>
        <v>2.6765499999999998</v>
      </c>
      <c r="CH45" s="7">
        <f t="shared" si="51"/>
        <v>2.9455100000000001</v>
      </c>
      <c r="CI45" s="7">
        <f t="shared" si="52"/>
        <v>2.9455100000000001</v>
      </c>
      <c r="CJ45" s="7">
        <f t="shared" si="53"/>
        <v>2.7274099999999999</v>
      </c>
      <c r="CK45" s="7">
        <f t="shared" si="54"/>
        <v>2.7274099999999999</v>
      </c>
      <c r="CL45" s="7">
        <f t="shared" si="55"/>
        <v>2.7944300000000002</v>
      </c>
      <c r="CM45" s="7">
        <f t="shared" si="56"/>
        <v>2.8026600000000004</v>
      </c>
      <c r="CN45" s="7">
        <f t="shared" si="57"/>
        <v>2.8315900000000003</v>
      </c>
      <c r="CO45" s="7">
        <f t="shared" si="58"/>
        <v>3.1538399999999998</v>
      </c>
      <c r="CP45" s="7">
        <f>IF(ISNUMBER(BN45),BN45,IF(ISNUMBER(AK45),AK45,IF(ISNUMBER(AE45),AE45,IF(ISNUMBER(#REF!),#REF!,IF(ISNUMBER(AD45),AD45,"")))))</f>
        <v>2.99871</v>
      </c>
      <c r="CR45" s="7">
        <f t="shared" si="59"/>
        <v>2.0806899999999997</v>
      </c>
      <c r="CS45" s="7">
        <f t="shared" si="60"/>
        <v>2.0806899999999997</v>
      </c>
      <c r="CT45" s="7">
        <f t="shared" si="61"/>
        <v>2.0806899999999997</v>
      </c>
      <c r="CU45" s="7">
        <f t="shared" si="62"/>
        <v>2.0806899999999997</v>
      </c>
      <c r="CV45" s="7">
        <f t="shared" si="63"/>
        <v>2.0806899999999997</v>
      </c>
      <c r="CW45" s="7">
        <f t="shared" si="64"/>
        <v>2.0806899999999997</v>
      </c>
      <c r="CX45" s="7">
        <f t="shared" si="65"/>
        <v>2.1062599999999998</v>
      </c>
      <c r="CY45" s="7">
        <f t="shared" si="66"/>
        <v>2.1062599999999998</v>
      </c>
      <c r="CZ45" s="7">
        <f t="shared" si="67"/>
        <v>2.7363200000000001</v>
      </c>
      <c r="DA45" s="7">
        <f t="shared" si="68"/>
        <v>2.7363200000000001</v>
      </c>
      <c r="DB45" s="7">
        <f t="shared" si="69"/>
        <v>2.6162000000000001</v>
      </c>
      <c r="DC45" s="7">
        <f t="shared" si="70"/>
        <v>2.5450900000000001</v>
      </c>
      <c r="DD45" s="7">
        <f t="shared" si="71"/>
        <v>2.5450900000000001</v>
      </c>
      <c r="DE45" s="7">
        <f t="shared" si="72"/>
        <v>2.4956</v>
      </c>
      <c r="DF45" s="7">
        <f t="shared" si="73"/>
        <v>2.6484100000000002</v>
      </c>
      <c r="DG45" s="7">
        <f t="shared" si="74"/>
        <v>2.6765499999999998</v>
      </c>
      <c r="DH45" s="7">
        <f t="shared" si="75"/>
        <v>2.9455100000000001</v>
      </c>
      <c r="DI45" s="7">
        <f t="shared" si="76"/>
        <v>2.9455100000000001</v>
      </c>
      <c r="DJ45" s="7">
        <f t="shared" si="77"/>
        <v>2.7274099999999999</v>
      </c>
      <c r="DK45" s="7">
        <f t="shared" si="78"/>
        <v>2.7274099999999999</v>
      </c>
      <c r="DL45" s="7">
        <f t="shared" si="79"/>
        <v>2.7944300000000002</v>
      </c>
      <c r="DM45" s="7">
        <f t="shared" si="80"/>
        <v>2.8026600000000004</v>
      </c>
      <c r="DN45" s="7">
        <f>IF(ISNUMBER(CN45),CN45,IF(ISNUMBER(AK45),AK45,IF(ISNUMBER(AA45),AA45,IF(ISNUMBER(#REF!),#REF!,IF(ISNUMBER(Z45),Z45,"")))))</f>
        <v>2.8315900000000003</v>
      </c>
      <c r="DO45" s="7">
        <f>IF(ISNUMBER(CO45),CO45,IF(ISNUMBER(#REF!),#REF!,IF(ISNUMBER(AB45),AB45,IF(ISNUMBER(AL45),AL45,IF(ISNUMBER(AA45),AA45,"")))))</f>
        <v>3.1538399999999998</v>
      </c>
      <c r="DP45" s="7">
        <f t="shared" si="81"/>
        <v>2.99871</v>
      </c>
      <c r="DR45" s="7">
        <f t="shared" si="82"/>
        <v>2.0806899999999997</v>
      </c>
      <c r="DS45" s="7">
        <f t="shared" si="83"/>
        <v>2.0806899999999997</v>
      </c>
      <c r="DT45" s="7">
        <f t="shared" si="84"/>
        <v>2.0806899999999997</v>
      </c>
      <c r="DU45" s="7">
        <f t="shared" si="85"/>
        <v>2.0806899999999997</v>
      </c>
      <c r="DV45" s="7">
        <f t="shared" si="86"/>
        <v>2.1062599999999998</v>
      </c>
      <c r="DW45" s="7">
        <f t="shared" si="87"/>
        <v>2.1062599999999998</v>
      </c>
      <c r="DX45" s="7">
        <f t="shared" si="88"/>
        <v>2.7363200000000001</v>
      </c>
      <c r="DY45" s="7">
        <f t="shared" si="89"/>
        <v>2.7363200000000001</v>
      </c>
      <c r="DZ45" s="7">
        <f t="shared" si="90"/>
        <v>2.6162000000000001</v>
      </c>
      <c r="EA45" s="7">
        <f t="shared" si="91"/>
        <v>2.5450900000000001</v>
      </c>
      <c r="EB45" s="7">
        <f t="shared" si="92"/>
        <v>2.5450900000000001</v>
      </c>
      <c r="EC45" s="7">
        <f t="shared" si="93"/>
        <v>2.4956</v>
      </c>
      <c r="ED45" s="7">
        <f t="shared" si="94"/>
        <v>2.6484100000000002</v>
      </c>
      <c r="EE45" s="7">
        <f t="shared" si="95"/>
        <v>2.6765499999999998</v>
      </c>
      <c r="EF45" s="7">
        <f t="shared" si="96"/>
        <v>2.9455100000000001</v>
      </c>
      <c r="EG45" s="7">
        <f t="shared" si="97"/>
        <v>2.9455100000000001</v>
      </c>
      <c r="EH45" s="7">
        <f t="shared" si="98"/>
        <v>2.7274099999999999</v>
      </c>
      <c r="EI45" s="7">
        <f t="shared" si="99"/>
        <v>2.7274099999999999</v>
      </c>
      <c r="EJ45" s="7">
        <f t="shared" si="100"/>
        <v>2.7944300000000002</v>
      </c>
      <c r="EK45" s="7">
        <f t="shared" si="101"/>
        <v>2.8026600000000004</v>
      </c>
      <c r="EL45" s="7">
        <f>IF(ISNUMBER(DN45),DN45,IF(ISNUMBER(AK45),AK45,IF(ISNUMBER(AA45),AA45,IF(ISNUMBER(#REF!),#REF!,IF(ISNUMBER(Z45),Z45,"")))))</f>
        <v>2.8315900000000003</v>
      </c>
      <c r="EM45" s="7">
        <f>IF(ISNUMBER(DO45),DO45,IF(ISNUMBER(#REF!),#REF!,IF(ISNUMBER(AB45),AB45,IF(ISNUMBER(AL45),AL45,IF(ISNUMBER(AA45),AA45,"")))))</f>
        <v>3.1538399999999998</v>
      </c>
      <c r="EN45" s="7">
        <f t="shared" si="102"/>
        <v>2.99871</v>
      </c>
    </row>
    <row r="46" spans="1:144" x14ac:dyDescent="0.2">
      <c r="A46" s="19" t="s">
        <v>55</v>
      </c>
      <c r="B46" s="7" t="s">
        <v>55</v>
      </c>
      <c r="C46" s="7" t="e">
        <v>#N/A</v>
      </c>
      <c r="D46" s="7" t="e">
        <v>#N/A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 t="e">
        <v>#N/A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3.5227900000000001</v>
      </c>
      <c r="O46" s="7">
        <v>3.41513</v>
      </c>
      <c r="P46" s="7">
        <v>4.1692999999999998</v>
      </c>
      <c r="Q46" s="7" t="e">
        <v>#N/A</v>
      </c>
      <c r="R46" s="7">
        <v>3.6883900000000001</v>
      </c>
      <c r="S46" s="7">
        <v>3.7454999999999998</v>
      </c>
      <c r="T46" s="7">
        <v>3.7254700000000001</v>
      </c>
      <c r="U46" s="7">
        <v>3.5125900000000003</v>
      </c>
      <c r="V46" s="7">
        <v>3.3216899999999998</v>
      </c>
      <c r="W46" s="7" t="e">
        <v>#N/A</v>
      </c>
      <c r="X46" s="7">
        <v>3.0124900000000001</v>
      </c>
      <c r="Y46" s="7">
        <v>3.6631</v>
      </c>
      <c r="Z46" s="7">
        <v>3.87398</v>
      </c>
      <c r="AA46" s="7">
        <v>3.5418600000000002</v>
      </c>
      <c r="AB46" s="7">
        <v>3.0254699999999999</v>
      </c>
      <c r="AC46" s="7">
        <v>2.9695299999999998</v>
      </c>
      <c r="AD46" s="7">
        <v>2.89297</v>
      </c>
      <c r="AE46" s="7">
        <v>2.7209500000000002</v>
      </c>
      <c r="AF46" s="7">
        <v>2.5412600000000003</v>
      </c>
      <c r="AG46" s="7">
        <v>2.5939800000000002</v>
      </c>
      <c r="AH46" s="7">
        <v>2.6980499999999998</v>
      </c>
      <c r="AI46" s="7" t="e">
        <v>#N/A</v>
      </c>
      <c r="AJ46" s="7" t="e">
        <v>#N/A</v>
      </c>
      <c r="AL46" s="7" t="str">
        <f t="shared" si="4"/>
        <v/>
      </c>
      <c r="AM46" s="7" t="str">
        <f t="shared" si="5"/>
        <v/>
      </c>
      <c r="AN46" s="7" t="str">
        <f t="shared" si="6"/>
        <v/>
      </c>
      <c r="AO46" s="7" t="str">
        <f t="shared" si="7"/>
        <v/>
      </c>
      <c r="AP46" s="7" t="str">
        <f t="shared" si="8"/>
        <v/>
      </c>
      <c r="AQ46" s="7" t="str">
        <f t="shared" si="9"/>
        <v/>
      </c>
      <c r="AR46" s="7">
        <f t="shared" si="10"/>
        <v>3.5227900000000001</v>
      </c>
      <c r="AS46" s="7">
        <f t="shared" si="11"/>
        <v>3.5227900000000001</v>
      </c>
      <c r="AT46" s="7">
        <f t="shared" si="12"/>
        <v>3.5227900000000001</v>
      </c>
      <c r="AU46" s="7">
        <f t="shared" si="13"/>
        <v>3.41513</v>
      </c>
      <c r="AV46" s="7">
        <f t="shared" si="14"/>
        <v>4.1692999999999998</v>
      </c>
      <c r="AW46" s="7">
        <f t="shared" si="15"/>
        <v>3.6883900000000001</v>
      </c>
      <c r="AX46" s="7">
        <f t="shared" si="16"/>
        <v>3.6883900000000001</v>
      </c>
      <c r="AY46" s="7">
        <f t="shared" si="17"/>
        <v>3.7454999999999998</v>
      </c>
      <c r="AZ46" s="7">
        <f t="shared" si="18"/>
        <v>3.7254700000000001</v>
      </c>
      <c r="BA46" s="7">
        <f t="shared" si="19"/>
        <v>3.5125900000000003</v>
      </c>
      <c r="BB46" s="7">
        <f t="shared" si="20"/>
        <v>3.3216899999999998</v>
      </c>
      <c r="BC46" s="7">
        <f t="shared" si="21"/>
        <v>3.0124900000000001</v>
      </c>
      <c r="BD46" s="7">
        <f t="shared" si="22"/>
        <v>3.0124900000000001</v>
      </c>
      <c r="BE46" s="7">
        <f t="shared" si="23"/>
        <v>3.6631</v>
      </c>
      <c r="BF46" s="7">
        <f t="shared" si="24"/>
        <v>3.87398</v>
      </c>
      <c r="BG46" s="7">
        <f t="shared" si="25"/>
        <v>3.5418600000000002</v>
      </c>
      <c r="BH46" s="7">
        <f t="shared" si="26"/>
        <v>3.0254699999999999</v>
      </c>
      <c r="BI46" s="7">
        <f t="shared" si="27"/>
        <v>2.9695299999999998</v>
      </c>
      <c r="BJ46" s="7">
        <f t="shared" si="28"/>
        <v>2.89297</v>
      </c>
      <c r="BK46" s="7">
        <f t="shared" si="29"/>
        <v>2.7209500000000002</v>
      </c>
      <c r="BL46" s="7">
        <f t="shared" si="30"/>
        <v>2.5412600000000003</v>
      </c>
      <c r="BM46" s="7">
        <f t="shared" si="31"/>
        <v>2.5939800000000002</v>
      </c>
      <c r="BN46" s="7">
        <f t="shared" si="32"/>
        <v>2.6980499999999998</v>
      </c>
      <c r="BP46" s="7" t="str">
        <f t="shared" si="33"/>
        <v/>
      </c>
      <c r="BQ46" s="7" t="str">
        <f t="shared" si="34"/>
        <v/>
      </c>
      <c r="BR46" s="7">
        <f t="shared" si="35"/>
        <v>3.5227900000000001</v>
      </c>
      <c r="BS46" s="7">
        <f t="shared" si="36"/>
        <v>3.5227900000000001</v>
      </c>
      <c r="BT46" s="7">
        <f t="shared" si="37"/>
        <v>3.5227900000000001</v>
      </c>
      <c r="BU46" s="7">
        <f t="shared" si="38"/>
        <v>3.5227900000000001</v>
      </c>
      <c r="BV46" s="7">
        <f t="shared" si="39"/>
        <v>3.5227900000000001</v>
      </c>
      <c r="BW46" s="7">
        <f t="shared" si="40"/>
        <v>3.41513</v>
      </c>
      <c r="BX46" s="7">
        <f t="shared" si="41"/>
        <v>4.1692999999999998</v>
      </c>
      <c r="BY46" s="7">
        <f t="shared" si="42"/>
        <v>3.6883900000000001</v>
      </c>
      <c r="BZ46" s="7">
        <f t="shared" si="43"/>
        <v>3.6883900000000001</v>
      </c>
      <c r="CA46" s="7">
        <f t="shared" si="44"/>
        <v>3.7454999999999998</v>
      </c>
      <c r="CB46" s="7">
        <f t="shared" si="45"/>
        <v>3.7254700000000001</v>
      </c>
      <c r="CC46" s="7">
        <f t="shared" si="46"/>
        <v>3.5125900000000003</v>
      </c>
      <c r="CD46" s="7">
        <f t="shared" si="47"/>
        <v>3.3216899999999998</v>
      </c>
      <c r="CE46" s="7">
        <f t="shared" si="48"/>
        <v>3.0124900000000001</v>
      </c>
      <c r="CF46" s="7">
        <f t="shared" si="49"/>
        <v>3.0124900000000001</v>
      </c>
      <c r="CG46" s="7">
        <f t="shared" si="50"/>
        <v>3.6631</v>
      </c>
      <c r="CH46" s="7">
        <f t="shared" si="51"/>
        <v>3.87398</v>
      </c>
      <c r="CI46" s="7">
        <f t="shared" si="52"/>
        <v>3.5418600000000002</v>
      </c>
      <c r="CJ46" s="7">
        <f t="shared" si="53"/>
        <v>3.0254699999999999</v>
      </c>
      <c r="CK46" s="7">
        <f t="shared" si="54"/>
        <v>2.9695299999999998</v>
      </c>
      <c r="CL46" s="7">
        <f t="shared" si="55"/>
        <v>2.89297</v>
      </c>
      <c r="CM46" s="7">
        <f t="shared" si="56"/>
        <v>2.7209500000000002</v>
      </c>
      <c r="CN46" s="7">
        <f t="shared" si="57"/>
        <v>2.5412600000000003</v>
      </c>
      <c r="CO46" s="7">
        <f t="shared" si="58"/>
        <v>2.5939800000000002</v>
      </c>
      <c r="CP46" s="7">
        <f>IF(ISNUMBER(BN46),BN46,IF(ISNUMBER(AK46),AK46,IF(ISNUMBER(AE46),AE46,IF(ISNUMBER(#REF!),#REF!,IF(ISNUMBER(AD46),AD46,"")))))</f>
        <v>2.6980499999999998</v>
      </c>
      <c r="CR46" s="7">
        <f t="shared" si="59"/>
        <v>3.5227900000000001</v>
      </c>
      <c r="CS46" s="7">
        <f t="shared" si="60"/>
        <v>3.5227900000000001</v>
      </c>
      <c r="CT46" s="7">
        <f t="shared" si="61"/>
        <v>3.5227900000000001</v>
      </c>
      <c r="CU46" s="7">
        <f t="shared" si="62"/>
        <v>3.5227900000000001</v>
      </c>
      <c r="CV46" s="7">
        <f t="shared" si="63"/>
        <v>3.5227900000000001</v>
      </c>
      <c r="CW46" s="7">
        <f t="shared" si="64"/>
        <v>3.41513</v>
      </c>
      <c r="CX46" s="7">
        <f t="shared" si="65"/>
        <v>4.1692999999999998</v>
      </c>
      <c r="CY46" s="7">
        <f t="shared" si="66"/>
        <v>3.6883900000000001</v>
      </c>
      <c r="CZ46" s="7">
        <f t="shared" si="67"/>
        <v>3.6883900000000001</v>
      </c>
      <c r="DA46" s="7">
        <f t="shared" si="68"/>
        <v>3.7454999999999998</v>
      </c>
      <c r="DB46" s="7">
        <f t="shared" si="69"/>
        <v>3.7254700000000001</v>
      </c>
      <c r="DC46" s="7">
        <f t="shared" si="70"/>
        <v>3.5125900000000003</v>
      </c>
      <c r="DD46" s="7">
        <f t="shared" si="71"/>
        <v>3.3216899999999998</v>
      </c>
      <c r="DE46" s="7">
        <f t="shared" si="72"/>
        <v>3.0124900000000001</v>
      </c>
      <c r="DF46" s="7">
        <f t="shared" si="73"/>
        <v>3.0124900000000001</v>
      </c>
      <c r="DG46" s="7">
        <f t="shared" si="74"/>
        <v>3.6631</v>
      </c>
      <c r="DH46" s="7">
        <f t="shared" si="75"/>
        <v>3.87398</v>
      </c>
      <c r="DI46" s="7">
        <f t="shared" si="76"/>
        <v>3.5418600000000002</v>
      </c>
      <c r="DJ46" s="7">
        <f t="shared" si="77"/>
        <v>3.0254699999999999</v>
      </c>
      <c r="DK46" s="7">
        <f t="shared" si="78"/>
        <v>2.9695299999999998</v>
      </c>
      <c r="DL46" s="7">
        <f t="shared" si="79"/>
        <v>2.89297</v>
      </c>
      <c r="DM46" s="7">
        <f t="shared" si="80"/>
        <v>2.7209500000000002</v>
      </c>
      <c r="DN46" s="7">
        <f>IF(ISNUMBER(CN46),CN46,IF(ISNUMBER(AK46),AK46,IF(ISNUMBER(AA46),AA46,IF(ISNUMBER(#REF!),#REF!,IF(ISNUMBER(Z46),Z46,"")))))</f>
        <v>2.5412600000000003</v>
      </c>
      <c r="DO46" s="7">
        <f>IF(ISNUMBER(CO46),CO46,IF(ISNUMBER(#REF!),#REF!,IF(ISNUMBER(AB46),AB46,IF(ISNUMBER(AL46),AL46,IF(ISNUMBER(AA46),AA46,"")))))</f>
        <v>2.5939800000000002</v>
      </c>
      <c r="DP46" s="7">
        <f t="shared" si="81"/>
        <v>2.6980499999999998</v>
      </c>
      <c r="DR46" s="7">
        <f t="shared" si="82"/>
        <v>3.5227900000000001</v>
      </c>
      <c r="DS46" s="7">
        <f t="shared" si="83"/>
        <v>3.5227900000000001</v>
      </c>
      <c r="DT46" s="7">
        <f t="shared" si="84"/>
        <v>3.5227900000000001</v>
      </c>
      <c r="DU46" s="7">
        <f t="shared" si="85"/>
        <v>3.41513</v>
      </c>
      <c r="DV46" s="7">
        <f t="shared" si="86"/>
        <v>4.1692999999999998</v>
      </c>
      <c r="DW46" s="7">
        <f t="shared" si="87"/>
        <v>3.6883900000000001</v>
      </c>
      <c r="DX46" s="7">
        <f t="shared" si="88"/>
        <v>3.6883900000000001</v>
      </c>
      <c r="DY46" s="7">
        <f t="shared" si="89"/>
        <v>3.7454999999999998</v>
      </c>
      <c r="DZ46" s="7">
        <f t="shared" si="90"/>
        <v>3.7254700000000001</v>
      </c>
      <c r="EA46" s="7">
        <f t="shared" si="91"/>
        <v>3.5125900000000003</v>
      </c>
      <c r="EB46" s="7">
        <f t="shared" si="92"/>
        <v>3.3216899999999998</v>
      </c>
      <c r="EC46" s="7">
        <f t="shared" si="93"/>
        <v>3.0124900000000001</v>
      </c>
      <c r="ED46" s="7">
        <f t="shared" si="94"/>
        <v>3.0124900000000001</v>
      </c>
      <c r="EE46" s="7">
        <f t="shared" si="95"/>
        <v>3.6631</v>
      </c>
      <c r="EF46" s="7">
        <f t="shared" si="96"/>
        <v>3.87398</v>
      </c>
      <c r="EG46" s="7">
        <f t="shared" si="97"/>
        <v>3.5418600000000002</v>
      </c>
      <c r="EH46" s="7">
        <f t="shared" si="98"/>
        <v>3.0254699999999999</v>
      </c>
      <c r="EI46" s="7">
        <f t="shared" si="99"/>
        <v>2.9695299999999998</v>
      </c>
      <c r="EJ46" s="7">
        <f t="shared" si="100"/>
        <v>2.89297</v>
      </c>
      <c r="EK46" s="7">
        <f t="shared" si="101"/>
        <v>2.7209500000000002</v>
      </c>
      <c r="EL46" s="7">
        <f>IF(ISNUMBER(DN46),DN46,IF(ISNUMBER(AK46),AK46,IF(ISNUMBER(AA46),AA46,IF(ISNUMBER(#REF!),#REF!,IF(ISNUMBER(Z46),Z46,"")))))</f>
        <v>2.5412600000000003</v>
      </c>
      <c r="EM46" s="7">
        <f>IF(ISNUMBER(DO46),DO46,IF(ISNUMBER(#REF!),#REF!,IF(ISNUMBER(AB46),AB46,IF(ISNUMBER(AL46),AL46,IF(ISNUMBER(AA46),AA46,"")))))</f>
        <v>2.5939800000000002</v>
      </c>
      <c r="EN46" s="7">
        <f t="shared" si="102"/>
        <v>2.6980499999999998</v>
      </c>
    </row>
    <row r="47" spans="1:144" x14ac:dyDescent="0.2">
      <c r="A47" s="19" t="s">
        <v>56</v>
      </c>
      <c r="B47" s="7" t="s">
        <v>56</v>
      </c>
      <c r="C47" s="7" t="e">
        <v>#N/A</v>
      </c>
      <c r="D47" s="7">
        <v>3.7585500000000001</v>
      </c>
      <c r="E47" s="7">
        <v>3.7468200000000005</v>
      </c>
      <c r="F47" s="7">
        <v>3.3876599999999999</v>
      </c>
      <c r="G47" s="7">
        <v>3.3680399999999997</v>
      </c>
      <c r="H47" s="7" t="e">
        <v>#N/A</v>
      </c>
      <c r="I47" s="7" t="e">
        <v>#N/A</v>
      </c>
      <c r="J47" s="7" t="e">
        <v>#N/A</v>
      </c>
      <c r="K47" s="7">
        <v>2.6240199999999998</v>
      </c>
      <c r="L47" s="7">
        <v>3.1243600000000002</v>
      </c>
      <c r="M47" s="7">
        <v>3.1223000000000001</v>
      </c>
      <c r="N47" s="7" t="e">
        <v>#N/A</v>
      </c>
      <c r="O47" s="7" t="e">
        <v>#N/A</v>
      </c>
      <c r="P47" s="7">
        <v>3.0575200000000002</v>
      </c>
      <c r="Q47" s="7">
        <v>3.4813700000000001</v>
      </c>
      <c r="R47" s="7">
        <v>3.16717</v>
      </c>
      <c r="S47" s="7">
        <v>3.0531600000000001</v>
      </c>
      <c r="T47" s="7">
        <v>4.2376300000000002</v>
      </c>
      <c r="U47" s="7">
        <v>3.5472800000000002</v>
      </c>
      <c r="V47" s="7">
        <v>4.8491099999999996</v>
      </c>
      <c r="W47" s="7">
        <v>4.6218199999999996</v>
      </c>
      <c r="X47" s="7" t="e">
        <v>#N/A</v>
      </c>
      <c r="Y47" s="7">
        <v>4.4440399999999993</v>
      </c>
      <c r="Z47" s="7">
        <v>4.9427900000000005</v>
      </c>
      <c r="AA47" s="7">
        <v>5.0577199999999998</v>
      </c>
      <c r="AB47" s="7">
        <v>5.8604500000000002</v>
      </c>
      <c r="AC47" s="7" t="e">
        <v>#N/A</v>
      </c>
      <c r="AD47" s="7" t="e">
        <v>#N/A</v>
      </c>
      <c r="AE47" s="7">
        <v>5.99857</v>
      </c>
      <c r="AF47" s="7" t="e">
        <v>#N/A</v>
      </c>
      <c r="AG47" s="7" t="e">
        <v>#N/A</v>
      </c>
      <c r="AH47" s="7" t="e">
        <v>#N/A</v>
      </c>
      <c r="AI47" s="7" t="e">
        <v>#N/A</v>
      </c>
      <c r="AJ47" s="7" t="e">
        <v>#N/A</v>
      </c>
      <c r="AL47" s="7">
        <f t="shared" si="4"/>
        <v>3.3876599999999999</v>
      </c>
      <c r="AM47" s="7">
        <f t="shared" si="5"/>
        <v>3.3680399999999997</v>
      </c>
      <c r="AN47" s="7">
        <f t="shared" si="6"/>
        <v>3.3680399999999997</v>
      </c>
      <c r="AO47" s="7">
        <f t="shared" si="7"/>
        <v>2.6240199999999998</v>
      </c>
      <c r="AP47" s="7">
        <f t="shared" si="8"/>
        <v>2.6240199999999998</v>
      </c>
      <c r="AQ47" s="7">
        <f t="shared" si="9"/>
        <v>2.6240199999999998</v>
      </c>
      <c r="AR47" s="7">
        <f t="shared" si="10"/>
        <v>3.1243600000000002</v>
      </c>
      <c r="AS47" s="7">
        <f t="shared" si="11"/>
        <v>3.1223000000000001</v>
      </c>
      <c r="AT47" s="7">
        <f t="shared" si="12"/>
        <v>3.1223000000000001</v>
      </c>
      <c r="AU47" s="7">
        <f t="shared" si="13"/>
        <v>3.0575200000000002</v>
      </c>
      <c r="AV47" s="7">
        <f t="shared" si="14"/>
        <v>3.0575200000000002</v>
      </c>
      <c r="AW47" s="7">
        <f t="shared" si="15"/>
        <v>3.4813700000000001</v>
      </c>
      <c r="AX47" s="7">
        <f t="shared" si="16"/>
        <v>3.16717</v>
      </c>
      <c r="AY47" s="7">
        <f t="shared" si="17"/>
        <v>3.0531600000000001</v>
      </c>
      <c r="AZ47" s="7">
        <f t="shared" si="18"/>
        <v>4.2376300000000002</v>
      </c>
      <c r="BA47" s="7">
        <f t="shared" si="19"/>
        <v>3.5472800000000002</v>
      </c>
      <c r="BB47" s="7">
        <f t="shared" si="20"/>
        <v>4.8491099999999996</v>
      </c>
      <c r="BC47" s="7">
        <f t="shared" si="21"/>
        <v>4.6218199999999996</v>
      </c>
      <c r="BD47" s="7">
        <f t="shared" si="22"/>
        <v>4.4440399999999993</v>
      </c>
      <c r="BE47" s="7">
        <f t="shared" si="23"/>
        <v>4.4440399999999993</v>
      </c>
      <c r="BF47" s="7">
        <f t="shared" si="24"/>
        <v>4.9427900000000005</v>
      </c>
      <c r="BG47" s="7">
        <f t="shared" si="25"/>
        <v>5.0577199999999998</v>
      </c>
      <c r="BH47" s="7">
        <f t="shared" si="26"/>
        <v>5.8604500000000002</v>
      </c>
      <c r="BI47" s="7">
        <f t="shared" si="27"/>
        <v>5.8604500000000002</v>
      </c>
      <c r="BJ47" s="7">
        <f t="shared" si="28"/>
        <v>5.99857</v>
      </c>
      <c r="BK47" s="7">
        <f t="shared" si="29"/>
        <v>5.99857</v>
      </c>
      <c r="BL47" s="7">
        <f t="shared" si="30"/>
        <v>5.99857</v>
      </c>
      <c r="BM47" s="7">
        <f t="shared" si="31"/>
        <v>5.99857</v>
      </c>
      <c r="BN47" s="7" t="str">
        <f t="shared" si="32"/>
        <v/>
      </c>
      <c r="BP47" s="7">
        <f t="shared" si="33"/>
        <v>3.3680399999999997</v>
      </c>
      <c r="BQ47" s="7">
        <f t="shared" si="34"/>
        <v>2.6240199999999998</v>
      </c>
      <c r="BR47" s="7">
        <f t="shared" si="35"/>
        <v>2.6240199999999998</v>
      </c>
      <c r="BS47" s="7">
        <f t="shared" si="36"/>
        <v>2.6240199999999998</v>
      </c>
      <c r="BT47" s="7">
        <f t="shared" si="37"/>
        <v>3.1243600000000002</v>
      </c>
      <c r="BU47" s="7">
        <f t="shared" si="38"/>
        <v>3.1223000000000001</v>
      </c>
      <c r="BV47" s="7">
        <f t="shared" si="39"/>
        <v>3.1223000000000001</v>
      </c>
      <c r="BW47" s="7">
        <f t="shared" si="40"/>
        <v>3.0575200000000002</v>
      </c>
      <c r="BX47" s="7">
        <f t="shared" si="41"/>
        <v>3.0575200000000002</v>
      </c>
      <c r="BY47" s="7">
        <f t="shared" si="42"/>
        <v>3.4813700000000001</v>
      </c>
      <c r="BZ47" s="7">
        <f t="shared" si="43"/>
        <v>3.16717</v>
      </c>
      <c r="CA47" s="7">
        <f t="shared" si="44"/>
        <v>3.0531600000000001</v>
      </c>
      <c r="CB47" s="7">
        <f t="shared" si="45"/>
        <v>4.2376300000000002</v>
      </c>
      <c r="CC47" s="7">
        <f t="shared" si="46"/>
        <v>3.5472800000000002</v>
      </c>
      <c r="CD47" s="7">
        <f t="shared" si="47"/>
        <v>4.8491099999999996</v>
      </c>
      <c r="CE47" s="7">
        <f t="shared" si="48"/>
        <v>4.6218199999999996</v>
      </c>
      <c r="CF47" s="7">
        <f t="shared" si="49"/>
        <v>4.4440399999999993</v>
      </c>
      <c r="CG47" s="7">
        <f t="shared" si="50"/>
        <v>4.4440399999999993</v>
      </c>
      <c r="CH47" s="7">
        <f t="shared" si="51"/>
        <v>4.9427900000000005</v>
      </c>
      <c r="CI47" s="7">
        <f t="shared" si="52"/>
        <v>5.0577199999999998</v>
      </c>
      <c r="CJ47" s="7">
        <f t="shared" si="53"/>
        <v>5.8604500000000002</v>
      </c>
      <c r="CK47" s="7">
        <f t="shared" si="54"/>
        <v>5.8604500000000002</v>
      </c>
      <c r="CL47" s="7">
        <f t="shared" si="55"/>
        <v>5.99857</v>
      </c>
      <c r="CM47" s="7">
        <f t="shared" si="56"/>
        <v>5.99857</v>
      </c>
      <c r="CN47" s="7">
        <f t="shared" si="57"/>
        <v>5.99857</v>
      </c>
      <c r="CO47" s="7">
        <f t="shared" si="58"/>
        <v>5.99857</v>
      </c>
      <c r="CP47" s="7">
        <f>IF(ISNUMBER(BN47),BN47,IF(ISNUMBER(AK47),AK47,IF(ISNUMBER(AE47),AE47,IF(ISNUMBER(#REF!),#REF!,IF(ISNUMBER(AD47),AD47,"")))))</f>
        <v>5.99857</v>
      </c>
      <c r="CR47" s="7">
        <f t="shared" si="59"/>
        <v>2.6240199999999998</v>
      </c>
      <c r="CS47" s="7">
        <f t="shared" si="60"/>
        <v>2.6240199999999998</v>
      </c>
      <c r="CT47" s="7">
        <f t="shared" si="61"/>
        <v>3.1243600000000002</v>
      </c>
      <c r="CU47" s="7">
        <f t="shared" si="62"/>
        <v>3.1223000000000001</v>
      </c>
      <c r="CV47" s="7">
        <f t="shared" si="63"/>
        <v>3.1223000000000001</v>
      </c>
      <c r="CW47" s="7">
        <f t="shared" si="64"/>
        <v>3.0575200000000002</v>
      </c>
      <c r="CX47" s="7">
        <f t="shared" si="65"/>
        <v>3.0575200000000002</v>
      </c>
      <c r="CY47" s="7">
        <f t="shared" si="66"/>
        <v>3.4813700000000001</v>
      </c>
      <c r="CZ47" s="7">
        <f t="shared" si="67"/>
        <v>3.16717</v>
      </c>
      <c r="DA47" s="7">
        <f t="shared" si="68"/>
        <v>3.0531600000000001</v>
      </c>
      <c r="DB47" s="7">
        <f t="shared" si="69"/>
        <v>4.2376300000000002</v>
      </c>
      <c r="DC47" s="7">
        <f t="shared" si="70"/>
        <v>3.5472800000000002</v>
      </c>
      <c r="DD47" s="7">
        <f t="shared" si="71"/>
        <v>4.8491099999999996</v>
      </c>
      <c r="DE47" s="7">
        <f t="shared" si="72"/>
        <v>4.6218199999999996</v>
      </c>
      <c r="DF47" s="7">
        <f t="shared" si="73"/>
        <v>4.4440399999999993</v>
      </c>
      <c r="DG47" s="7">
        <f t="shared" si="74"/>
        <v>4.4440399999999993</v>
      </c>
      <c r="DH47" s="7">
        <f t="shared" si="75"/>
        <v>4.9427900000000005</v>
      </c>
      <c r="DI47" s="7">
        <f t="shared" si="76"/>
        <v>5.0577199999999998</v>
      </c>
      <c r="DJ47" s="7">
        <f t="shared" si="77"/>
        <v>5.8604500000000002</v>
      </c>
      <c r="DK47" s="7">
        <f t="shared" si="78"/>
        <v>5.8604500000000002</v>
      </c>
      <c r="DL47" s="7">
        <f t="shared" si="79"/>
        <v>5.99857</v>
      </c>
      <c r="DM47" s="7">
        <f t="shared" si="80"/>
        <v>5.99857</v>
      </c>
      <c r="DN47" s="7">
        <f>IF(ISNUMBER(CN47),CN47,IF(ISNUMBER(AK47),AK47,IF(ISNUMBER(AA47),AA47,IF(ISNUMBER(#REF!),#REF!,IF(ISNUMBER(Z47),Z47,"")))))</f>
        <v>5.99857</v>
      </c>
      <c r="DO47" s="7">
        <f>IF(ISNUMBER(CO47),CO47,IF(ISNUMBER(#REF!),#REF!,IF(ISNUMBER(AB47),AB47,IF(ISNUMBER(AL47),AL47,IF(ISNUMBER(AA47),AA47,"")))))</f>
        <v>5.99857</v>
      </c>
      <c r="DP47" s="7">
        <f t="shared" si="81"/>
        <v>5.99857</v>
      </c>
      <c r="DR47" s="7">
        <f t="shared" si="82"/>
        <v>3.1243600000000002</v>
      </c>
      <c r="DS47" s="7">
        <f t="shared" si="83"/>
        <v>3.1223000000000001</v>
      </c>
      <c r="DT47" s="7">
        <f t="shared" si="84"/>
        <v>3.1223000000000001</v>
      </c>
      <c r="DU47" s="7">
        <f t="shared" si="85"/>
        <v>3.0575200000000002</v>
      </c>
      <c r="DV47" s="7">
        <f t="shared" si="86"/>
        <v>3.0575200000000002</v>
      </c>
      <c r="DW47" s="7">
        <f t="shared" si="87"/>
        <v>3.4813700000000001</v>
      </c>
      <c r="DX47" s="7">
        <f t="shared" si="88"/>
        <v>3.16717</v>
      </c>
      <c r="DY47" s="7">
        <f t="shared" si="89"/>
        <v>3.0531600000000001</v>
      </c>
      <c r="DZ47" s="7">
        <f t="shared" si="90"/>
        <v>4.2376300000000002</v>
      </c>
      <c r="EA47" s="7">
        <f t="shared" si="91"/>
        <v>3.5472800000000002</v>
      </c>
      <c r="EB47" s="7">
        <f t="shared" si="92"/>
        <v>4.8491099999999996</v>
      </c>
      <c r="EC47" s="7">
        <f t="shared" si="93"/>
        <v>4.6218199999999996</v>
      </c>
      <c r="ED47" s="7">
        <f t="shared" si="94"/>
        <v>4.4440399999999993</v>
      </c>
      <c r="EE47" s="7">
        <f t="shared" si="95"/>
        <v>4.4440399999999993</v>
      </c>
      <c r="EF47" s="7">
        <f t="shared" si="96"/>
        <v>4.9427900000000005</v>
      </c>
      <c r="EG47" s="7">
        <f t="shared" si="97"/>
        <v>5.0577199999999998</v>
      </c>
      <c r="EH47" s="7">
        <f t="shared" si="98"/>
        <v>5.8604500000000002</v>
      </c>
      <c r="EI47" s="7">
        <f t="shared" si="99"/>
        <v>5.8604500000000002</v>
      </c>
      <c r="EJ47" s="7">
        <f t="shared" si="100"/>
        <v>5.99857</v>
      </c>
      <c r="EK47" s="7">
        <f t="shared" si="101"/>
        <v>5.99857</v>
      </c>
      <c r="EL47" s="7">
        <f>IF(ISNUMBER(DN47),DN47,IF(ISNUMBER(AK47),AK47,IF(ISNUMBER(AA47),AA47,IF(ISNUMBER(#REF!),#REF!,IF(ISNUMBER(Z47),Z47,"")))))</f>
        <v>5.99857</v>
      </c>
      <c r="EM47" s="7">
        <f>IF(ISNUMBER(DO47),DO47,IF(ISNUMBER(#REF!),#REF!,IF(ISNUMBER(AB47),AB47,IF(ISNUMBER(AL47),AL47,IF(ISNUMBER(AA47),AA47,"")))))</f>
        <v>5.99857</v>
      </c>
      <c r="EN47" s="7">
        <f t="shared" si="102"/>
        <v>5.99857</v>
      </c>
    </row>
    <row r="48" spans="1:144" x14ac:dyDescent="0.2">
      <c r="A48" s="19" t="s">
        <v>57</v>
      </c>
      <c r="B48" s="7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 t="e">
        <v>#N/A</v>
      </c>
      <c r="J48" s="7">
        <v>1.8004600000000002</v>
      </c>
      <c r="K48" s="7" t="e">
        <v>#N/A</v>
      </c>
      <c r="L48" s="7" t="e">
        <v>#N/A</v>
      </c>
      <c r="M48" s="7">
        <v>2.1495500000000001</v>
      </c>
      <c r="N48" s="7">
        <v>1.93634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 t="e">
        <v>#N/A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>
        <v>2.5772699999999999</v>
      </c>
      <c r="AA48" s="7">
        <v>2.4016799999999998</v>
      </c>
      <c r="AB48" s="7">
        <v>2.8586</v>
      </c>
      <c r="AC48" s="7">
        <v>2.7701199999999999</v>
      </c>
      <c r="AD48" s="7">
        <v>2.4001299999999999</v>
      </c>
      <c r="AE48" s="7">
        <v>2.1649500000000002</v>
      </c>
      <c r="AF48" s="7">
        <v>2.1600999999999999</v>
      </c>
      <c r="AG48" s="7" t="e">
        <v>#N/A</v>
      </c>
      <c r="AH48" s="7" t="e">
        <v>#N/A</v>
      </c>
      <c r="AI48" s="7" t="e">
        <v>#N/A</v>
      </c>
      <c r="AJ48" s="7" t="e">
        <v>#N/A</v>
      </c>
      <c r="AL48" s="7" t="str">
        <f t="shared" si="4"/>
        <v/>
      </c>
      <c r="AM48" s="7" t="str">
        <f t="shared" si="5"/>
        <v/>
      </c>
      <c r="AN48" s="7">
        <f t="shared" si="6"/>
        <v>1.8004600000000002</v>
      </c>
      <c r="AO48" s="7">
        <f t="shared" si="7"/>
        <v>1.8004600000000002</v>
      </c>
      <c r="AP48" s="7">
        <f t="shared" si="8"/>
        <v>1.8004600000000002</v>
      </c>
      <c r="AQ48" s="7">
        <f t="shared" si="9"/>
        <v>1.8004600000000002</v>
      </c>
      <c r="AR48" s="7">
        <f t="shared" si="10"/>
        <v>2.1495500000000001</v>
      </c>
      <c r="AS48" s="7">
        <f t="shared" si="11"/>
        <v>2.1495500000000001</v>
      </c>
      <c r="AT48" s="7">
        <f t="shared" si="12"/>
        <v>1.93634</v>
      </c>
      <c r="AU48" s="7">
        <f t="shared" si="13"/>
        <v>1.93634</v>
      </c>
      <c r="AV48" s="7">
        <f t="shared" si="14"/>
        <v>1.93634</v>
      </c>
      <c r="AW48" s="7" t="str">
        <f t="shared" si="15"/>
        <v/>
      </c>
      <c r="AX48" s="7" t="str">
        <f t="shared" si="16"/>
        <v/>
      </c>
      <c r="AY48" s="7" t="str">
        <f t="shared" si="17"/>
        <v/>
      </c>
      <c r="AZ48" s="7" t="str">
        <f t="shared" si="18"/>
        <v/>
      </c>
      <c r="BA48" s="7" t="str">
        <f t="shared" si="19"/>
        <v/>
      </c>
      <c r="BB48" s="7" t="str">
        <f t="shared" si="20"/>
        <v/>
      </c>
      <c r="BC48" s="7" t="str">
        <f t="shared" si="21"/>
        <v/>
      </c>
      <c r="BD48" s="7">
        <f t="shared" si="22"/>
        <v>2.5772699999999999</v>
      </c>
      <c r="BE48" s="7">
        <f t="shared" si="23"/>
        <v>2.5772699999999999</v>
      </c>
      <c r="BF48" s="7">
        <f t="shared" si="24"/>
        <v>2.5772699999999999</v>
      </c>
      <c r="BG48" s="7">
        <f t="shared" si="25"/>
        <v>2.4016799999999998</v>
      </c>
      <c r="BH48" s="7">
        <f t="shared" si="26"/>
        <v>2.8586</v>
      </c>
      <c r="BI48" s="7">
        <f t="shared" si="27"/>
        <v>2.7701199999999999</v>
      </c>
      <c r="BJ48" s="7">
        <f t="shared" si="28"/>
        <v>2.4001299999999999</v>
      </c>
      <c r="BK48" s="7">
        <f t="shared" si="29"/>
        <v>2.1649500000000002</v>
      </c>
      <c r="BL48" s="7">
        <f t="shared" si="30"/>
        <v>2.1600999999999999</v>
      </c>
      <c r="BM48" s="7">
        <f t="shared" si="31"/>
        <v>2.1600999999999999</v>
      </c>
      <c r="BN48" s="7">
        <f t="shared" si="32"/>
        <v>2.1600999999999999</v>
      </c>
      <c r="BP48" s="7">
        <f t="shared" si="33"/>
        <v>1.8004600000000002</v>
      </c>
      <c r="BQ48" s="7">
        <f t="shared" si="34"/>
        <v>1.8004600000000002</v>
      </c>
      <c r="BR48" s="7">
        <f t="shared" si="35"/>
        <v>1.8004600000000002</v>
      </c>
      <c r="BS48" s="7">
        <f t="shared" si="36"/>
        <v>1.8004600000000002</v>
      </c>
      <c r="BT48" s="7">
        <f t="shared" si="37"/>
        <v>2.1495500000000001</v>
      </c>
      <c r="BU48" s="7">
        <f t="shared" si="38"/>
        <v>2.1495500000000001</v>
      </c>
      <c r="BV48" s="7">
        <f t="shared" si="39"/>
        <v>1.93634</v>
      </c>
      <c r="BW48" s="7">
        <f t="shared" si="40"/>
        <v>1.93634</v>
      </c>
      <c r="BX48" s="7">
        <f t="shared" si="41"/>
        <v>1.93634</v>
      </c>
      <c r="BY48" s="7">
        <f t="shared" si="42"/>
        <v>1.93634</v>
      </c>
      <c r="BZ48" s="7">
        <f t="shared" si="43"/>
        <v>1.93634</v>
      </c>
      <c r="CA48" s="7" t="str">
        <f t="shared" si="44"/>
        <v/>
      </c>
      <c r="CB48" s="7" t="str">
        <f t="shared" si="45"/>
        <v/>
      </c>
      <c r="CC48" s="7" t="str">
        <f t="shared" si="46"/>
        <v/>
      </c>
      <c r="CD48" s="7">
        <f t="shared" si="47"/>
        <v>2.5772699999999999</v>
      </c>
      <c r="CE48" s="7">
        <f t="shared" si="48"/>
        <v>2.5772699999999999</v>
      </c>
      <c r="CF48" s="7">
        <f t="shared" si="49"/>
        <v>2.5772699999999999</v>
      </c>
      <c r="CG48" s="7">
        <f t="shared" si="50"/>
        <v>2.5772699999999999</v>
      </c>
      <c r="CH48" s="7">
        <f t="shared" si="51"/>
        <v>2.5772699999999999</v>
      </c>
      <c r="CI48" s="7">
        <f t="shared" si="52"/>
        <v>2.4016799999999998</v>
      </c>
      <c r="CJ48" s="7">
        <f t="shared" si="53"/>
        <v>2.8586</v>
      </c>
      <c r="CK48" s="7">
        <f t="shared" si="54"/>
        <v>2.7701199999999999</v>
      </c>
      <c r="CL48" s="7">
        <f t="shared" si="55"/>
        <v>2.4001299999999999</v>
      </c>
      <c r="CM48" s="7">
        <f t="shared" si="56"/>
        <v>2.1649500000000002</v>
      </c>
      <c r="CN48" s="7">
        <f t="shared" si="57"/>
        <v>2.1600999999999999</v>
      </c>
      <c r="CO48" s="7">
        <f t="shared" si="58"/>
        <v>2.1600999999999999</v>
      </c>
      <c r="CP48" s="7">
        <f>IF(ISNUMBER(BN48),BN48,IF(ISNUMBER(AK48),AK48,IF(ISNUMBER(AE48),AE48,IF(ISNUMBER(#REF!),#REF!,IF(ISNUMBER(AD48),AD48,"")))))</f>
        <v>2.1600999999999999</v>
      </c>
      <c r="CR48" s="7">
        <f t="shared" si="59"/>
        <v>1.8004600000000002</v>
      </c>
      <c r="CS48" s="7">
        <f t="shared" si="60"/>
        <v>1.8004600000000002</v>
      </c>
      <c r="CT48" s="7">
        <f t="shared" si="61"/>
        <v>2.1495500000000001</v>
      </c>
      <c r="CU48" s="7">
        <f t="shared" si="62"/>
        <v>2.1495500000000001</v>
      </c>
      <c r="CV48" s="7">
        <f t="shared" si="63"/>
        <v>1.93634</v>
      </c>
      <c r="CW48" s="7">
        <f t="shared" si="64"/>
        <v>1.93634</v>
      </c>
      <c r="CX48" s="7">
        <f t="shared" si="65"/>
        <v>1.93634</v>
      </c>
      <c r="CY48" s="7">
        <f t="shared" si="66"/>
        <v>1.93634</v>
      </c>
      <c r="CZ48" s="7">
        <f t="shared" si="67"/>
        <v>1.93634</v>
      </c>
      <c r="DA48" s="7">
        <f t="shared" si="68"/>
        <v>1.93634</v>
      </c>
      <c r="DB48" s="7">
        <f t="shared" si="69"/>
        <v>2.5772699999999999</v>
      </c>
      <c r="DC48" s="7">
        <f t="shared" si="70"/>
        <v>2.5772699999999999</v>
      </c>
      <c r="DD48" s="7">
        <f t="shared" si="71"/>
        <v>2.5772699999999999</v>
      </c>
      <c r="DE48" s="7">
        <f t="shared" si="72"/>
        <v>2.5772699999999999</v>
      </c>
      <c r="DF48" s="7">
        <f t="shared" si="73"/>
        <v>2.5772699999999999</v>
      </c>
      <c r="DG48" s="7">
        <f t="shared" si="74"/>
        <v>2.5772699999999999</v>
      </c>
      <c r="DH48" s="7">
        <f t="shared" si="75"/>
        <v>2.5772699999999999</v>
      </c>
      <c r="DI48" s="7">
        <f t="shared" si="76"/>
        <v>2.4016799999999998</v>
      </c>
      <c r="DJ48" s="7">
        <f t="shared" si="77"/>
        <v>2.8586</v>
      </c>
      <c r="DK48" s="7">
        <f t="shared" si="78"/>
        <v>2.7701199999999999</v>
      </c>
      <c r="DL48" s="7">
        <f t="shared" si="79"/>
        <v>2.4001299999999999</v>
      </c>
      <c r="DM48" s="7">
        <f t="shared" si="80"/>
        <v>2.1649500000000002</v>
      </c>
      <c r="DN48" s="7">
        <f>IF(ISNUMBER(CN48),CN48,IF(ISNUMBER(AK48),AK48,IF(ISNUMBER(AA48),AA48,IF(ISNUMBER(#REF!),#REF!,IF(ISNUMBER(Z48),Z48,"")))))</f>
        <v>2.1600999999999999</v>
      </c>
      <c r="DO48" s="7">
        <f>IF(ISNUMBER(CO48),CO48,IF(ISNUMBER(#REF!),#REF!,IF(ISNUMBER(AB48),AB48,IF(ISNUMBER(AL48),AL48,IF(ISNUMBER(AA48),AA48,"")))))</f>
        <v>2.1600999999999999</v>
      </c>
      <c r="DP48" s="7">
        <f t="shared" si="81"/>
        <v>2.1600999999999999</v>
      </c>
      <c r="DR48" s="7">
        <f t="shared" si="82"/>
        <v>2.1495500000000001</v>
      </c>
      <c r="DS48" s="7">
        <f t="shared" si="83"/>
        <v>2.1495500000000001</v>
      </c>
      <c r="DT48" s="7">
        <f t="shared" si="84"/>
        <v>1.93634</v>
      </c>
      <c r="DU48" s="7">
        <f t="shared" si="85"/>
        <v>1.93634</v>
      </c>
      <c r="DV48" s="7">
        <f t="shared" si="86"/>
        <v>1.93634</v>
      </c>
      <c r="DW48" s="7">
        <f t="shared" si="87"/>
        <v>1.93634</v>
      </c>
      <c r="DX48" s="7">
        <f t="shared" si="88"/>
        <v>1.93634</v>
      </c>
      <c r="DY48" s="7">
        <f t="shared" si="89"/>
        <v>1.93634</v>
      </c>
      <c r="DZ48" s="7">
        <f t="shared" si="90"/>
        <v>2.5772699999999999</v>
      </c>
      <c r="EA48" s="7">
        <f t="shared" si="91"/>
        <v>2.5772699999999999</v>
      </c>
      <c r="EB48" s="7">
        <f t="shared" si="92"/>
        <v>2.5772699999999999</v>
      </c>
      <c r="EC48" s="7">
        <f t="shared" si="93"/>
        <v>2.5772699999999999</v>
      </c>
      <c r="ED48" s="7">
        <f t="shared" si="94"/>
        <v>2.5772699999999999</v>
      </c>
      <c r="EE48" s="7">
        <f t="shared" si="95"/>
        <v>2.5772699999999999</v>
      </c>
      <c r="EF48" s="7">
        <f t="shared" si="96"/>
        <v>2.5772699999999999</v>
      </c>
      <c r="EG48" s="7">
        <f t="shared" si="97"/>
        <v>2.4016799999999998</v>
      </c>
      <c r="EH48" s="7">
        <f t="shared" si="98"/>
        <v>2.8586</v>
      </c>
      <c r="EI48" s="7">
        <f t="shared" si="99"/>
        <v>2.7701199999999999</v>
      </c>
      <c r="EJ48" s="7">
        <f t="shared" si="100"/>
        <v>2.4001299999999999</v>
      </c>
      <c r="EK48" s="7">
        <f t="shared" si="101"/>
        <v>2.1649500000000002</v>
      </c>
      <c r="EL48" s="7">
        <f>IF(ISNUMBER(DN48),DN48,IF(ISNUMBER(AK48),AK48,IF(ISNUMBER(AA48),AA48,IF(ISNUMBER(#REF!),#REF!,IF(ISNUMBER(Z48),Z48,"")))))</f>
        <v>2.1600999999999999</v>
      </c>
      <c r="EM48" s="7">
        <f>IF(ISNUMBER(DO48),DO48,IF(ISNUMBER(#REF!),#REF!,IF(ISNUMBER(AB48),AB48,IF(ISNUMBER(AL48),AL48,IF(ISNUMBER(AA48),AA48,"")))))</f>
        <v>2.1600999999999999</v>
      </c>
      <c r="EN48" s="7">
        <f t="shared" si="102"/>
        <v>2.1600999999999999</v>
      </c>
    </row>
    <row r="49" spans="1:144" x14ac:dyDescent="0.2">
      <c r="A49" s="19" t="s">
        <v>58</v>
      </c>
      <c r="B49" s="7" t="s">
        <v>58</v>
      </c>
      <c r="C49" s="7" t="e">
        <v>#N/A</v>
      </c>
      <c r="D49" s="7" t="e">
        <v>#N/A</v>
      </c>
      <c r="E49" s="7" t="e">
        <v>#N/A</v>
      </c>
      <c r="F49" s="7">
        <v>4.1862200000000005</v>
      </c>
      <c r="G49" s="7" t="e">
        <v>#N/A</v>
      </c>
      <c r="H49" s="7" t="e">
        <v>#N/A</v>
      </c>
      <c r="I49" s="7" t="e">
        <v>#N/A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 t="e">
        <v>#N/A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 t="e">
        <v>#N/A</v>
      </c>
      <c r="T49" s="7" t="e">
        <v>#N/A</v>
      </c>
      <c r="U49" s="7">
        <v>4.4192400000000003</v>
      </c>
      <c r="V49" s="7" t="e">
        <v>#N/A</v>
      </c>
      <c r="W49" s="7" t="e">
        <v>#N/A</v>
      </c>
      <c r="X49" s="7" t="e">
        <v>#N/A</v>
      </c>
      <c r="Y49" s="7" t="e">
        <v>#N/A</v>
      </c>
      <c r="Z49" s="7" t="e">
        <v>#N/A</v>
      </c>
      <c r="AA49" s="7" t="e">
        <v>#N/A</v>
      </c>
      <c r="AB49" s="7">
        <v>2.5187599999999999</v>
      </c>
      <c r="AC49" s="7" t="e">
        <v>#N/A</v>
      </c>
      <c r="AD49" s="7" t="e">
        <v>#N/A</v>
      </c>
      <c r="AE49" s="7" t="e">
        <v>#N/A</v>
      </c>
      <c r="AF49" s="7" t="e">
        <v>#N/A</v>
      </c>
      <c r="AG49" s="7" t="e">
        <v>#N/A</v>
      </c>
      <c r="AH49" s="7" t="e">
        <v>#N/A</v>
      </c>
      <c r="AI49" s="7" t="e">
        <v>#N/A</v>
      </c>
      <c r="AJ49" s="7" t="e">
        <v>#N/A</v>
      </c>
      <c r="AL49" s="7">
        <f t="shared" si="4"/>
        <v>4.1862200000000005</v>
      </c>
      <c r="AM49" s="7">
        <f t="shared" si="5"/>
        <v>4.1862200000000005</v>
      </c>
      <c r="AN49" s="7">
        <f t="shared" si="6"/>
        <v>4.1862200000000005</v>
      </c>
      <c r="AO49" s="7" t="str">
        <f t="shared" si="7"/>
        <v/>
      </c>
      <c r="AP49" s="7" t="str">
        <f t="shared" si="8"/>
        <v/>
      </c>
      <c r="AQ49" s="7" t="str">
        <f t="shared" si="9"/>
        <v/>
      </c>
      <c r="AR49" s="7" t="str">
        <f t="shared" si="10"/>
        <v/>
      </c>
      <c r="AS49" s="7" t="str">
        <f t="shared" si="11"/>
        <v/>
      </c>
      <c r="AT49" s="7" t="str">
        <f t="shared" si="12"/>
        <v/>
      </c>
      <c r="AU49" s="7" t="str">
        <f t="shared" si="13"/>
        <v/>
      </c>
      <c r="AV49" s="7" t="str">
        <f t="shared" si="14"/>
        <v/>
      </c>
      <c r="AW49" s="7" t="str">
        <f t="shared" si="15"/>
        <v/>
      </c>
      <c r="AX49" s="7" t="str">
        <f t="shared" si="16"/>
        <v/>
      </c>
      <c r="AY49" s="7">
        <f t="shared" si="17"/>
        <v>4.4192400000000003</v>
      </c>
      <c r="AZ49" s="7">
        <f t="shared" si="18"/>
        <v>4.4192400000000003</v>
      </c>
      <c r="BA49" s="7">
        <f t="shared" si="19"/>
        <v>4.4192400000000003</v>
      </c>
      <c r="BB49" s="7">
        <f t="shared" si="20"/>
        <v>4.4192400000000003</v>
      </c>
      <c r="BC49" s="7">
        <f t="shared" si="21"/>
        <v>4.4192400000000003</v>
      </c>
      <c r="BD49" s="7" t="str">
        <f t="shared" si="22"/>
        <v/>
      </c>
      <c r="BE49" s="7" t="str">
        <f t="shared" si="23"/>
        <v/>
      </c>
      <c r="BF49" s="7">
        <f t="shared" si="24"/>
        <v>2.5187599999999999</v>
      </c>
      <c r="BG49" s="7">
        <f t="shared" si="25"/>
        <v>2.5187599999999999</v>
      </c>
      <c r="BH49" s="7">
        <f t="shared" si="26"/>
        <v>2.5187599999999999</v>
      </c>
      <c r="BI49" s="7">
        <f t="shared" si="27"/>
        <v>2.5187599999999999</v>
      </c>
      <c r="BJ49" s="7">
        <f t="shared" si="28"/>
        <v>2.5187599999999999</v>
      </c>
      <c r="BK49" s="7" t="str">
        <f t="shared" si="29"/>
        <v/>
      </c>
      <c r="BL49" s="7" t="str">
        <f t="shared" si="30"/>
        <v/>
      </c>
      <c r="BM49" s="7" t="str">
        <f t="shared" si="31"/>
        <v/>
      </c>
      <c r="BN49" s="7" t="str">
        <f t="shared" si="32"/>
        <v/>
      </c>
      <c r="BP49" s="7">
        <f t="shared" si="33"/>
        <v>4.1862200000000005</v>
      </c>
      <c r="BQ49" s="7">
        <f t="shared" si="34"/>
        <v>4.1862200000000005</v>
      </c>
      <c r="BR49" s="7">
        <f t="shared" si="35"/>
        <v>4.1862200000000005</v>
      </c>
      <c r="BS49" s="7" t="str">
        <f t="shared" si="36"/>
        <v/>
      </c>
      <c r="BT49" s="7" t="str">
        <f t="shared" si="37"/>
        <v/>
      </c>
      <c r="BU49" s="7" t="str">
        <f t="shared" si="38"/>
        <v/>
      </c>
      <c r="BV49" s="7" t="str">
        <f t="shared" si="39"/>
        <v/>
      </c>
      <c r="BW49" s="7" t="str">
        <f t="shared" si="40"/>
        <v/>
      </c>
      <c r="BX49" s="7" t="str">
        <f t="shared" si="41"/>
        <v/>
      </c>
      <c r="BY49" s="7">
        <f t="shared" si="42"/>
        <v>4.4192400000000003</v>
      </c>
      <c r="BZ49" s="7">
        <f t="shared" si="43"/>
        <v>4.4192400000000003</v>
      </c>
      <c r="CA49" s="7">
        <f t="shared" si="44"/>
        <v>4.4192400000000003</v>
      </c>
      <c r="CB49" s="7">
        <f t="shared" si="45"/>
        <v>4.4192400000000003</v>
      </c>
      <c r="CC49" s="7">
        <f t="shared" si="46"/>
        <v>4.4192400000000003</v>
      </c>
      <c r="CD49" s="7">
        <f t="shared" si="47"/>
        <v>4.4192400000000003</v>
      </c>
      <c r="CE49" s="7">
        <f t="shared" si="48"/>
        <v>4.4192400000000003</v>
      </c>
      <c r="CF49" s="7">
        <f t="shared" si="49"/>
        <v>4.4192400000000003</v>
      </c>
      <c r="CG49" s="7">
        <f t="shared" si="50"/>
        <v>2.5187599999999999</v>
      </c>
      <c r="CH49" s="7">
        <f t="shared" si="51"/>
        <v>2.5187599999999999</v>
      </c>
      <c r="CI49" s="7">
        <f t="shared" si="52"/>
        <v>2.5187599999999999</v>
      </c>
      <c r="CJ49" s="7">
        <f t="shared" si="53"/>
        <v>2.5187599999999999</v>
      </c>
      <c r="CK49" s="7">
        <f t="shared" si="54"/>
        <v>2.5187599999999999</v>
      </c>
      <c r="CL49" s="7">
        <f t="shared" si="55"/>
        <v>2.5187599999999999</v>
      </c>
      <c r="CM49" s="7">
        <f t="shared" si="56"/>
        <v>2.5187599999999999</v>
      </c>
      <c r="CN49" s="7">
        <f t="shared" si="57"/>
        <v>2.5187599999999999</v>
      </c>
      <c r="CO49" s="7" t="str">
        <f t="shared" si="58"/>
        <v/>
      </c>
      <c r="CP49" s="7" t="str">
        <f>IF(ISNUMBER(BN49),BN49,IF(ISNUMBER(AK49),AK49,IF(ISNUMBER(AE49),AE49,IF(ISNUMBER(#REF!),#REF!,IF(ISNUMBER(AD49),AD49,"")))))</f>
        <v/>
      </c>
      <c r="CR49" s="7">
        <f t="shared" si="59"/>
        <v>4.1862200000000005</v>
      </c>
      <c r="CS49" s="7">
        <f t="shared" si="60"/>
        <v>4.1862200000000005</v>
      </c>
      <c r="CT49" s="7">
        <f t="shared" si="61"/>
        <v>4.1862200000000005</v>
      </c>
      <c r="CU49" s="7" t="str">
        <f t="shared" si="62"/>
        <v/>
      </c>
      <c r="CV49" s="7" t="str">
        <f t="shared" si="63"/>
        <v/>
      </c>
      <c r="CW49" s="7">
        <f t="shared" si="64"/>
        <v>4.4192400000000003</v>
      </c>
      <c r="CX49" s="7">
        <f t="shared" si="65"/>
        <v>4.4192400000000003</v>
      </c>
      <c r="CY49" s="7">
        <f t="shared" si="66"/>
        <v>4.4192400000000003</v>
      </c>
      <c r="CZ49" s="7">
        <f t="shared" si="67"/>
        <v>4.4192400000000003</v>
      </c>
      <c r="DA49" s="7">
        <f t="shared" si="68"/>
        <v>4.4192400000000003</v>
      </c>
      <c r="DB49" s="7">
        <f t="shared" si="69"/>
        <v>4.4192400000000003</v>
      </c>
      <c r="DC49" s="7">
        <f t="shared" si="70"/>
        <v>4.4192400000000003</v>
      </c>
      <c r="DD49" s="7">
        <f t="shared" si="71"/>
        <v>4.4192400000000003</v>
      </c>
      <c r="DE49" s="7">
        <f t="shared" si="72"/>
        <v>4.4192400000000003</v>
      </c>
      <c r="DF49" s="7">
        <f t="shared" si="73"/>
        <v>4.4192400000000003</v>
      </c>
      <c r="DG49" s="7">
        <f t="shared" si="74"/>
        <v>2.5187599999999999</v>
      </c>
      <c r="DH49" s="7">
        <f t="shared" si="75"/>
        <v>2.5187599999999999</v>
      </c>
      <c r="DI49" s="7">
        <f t="shared" si="76"/>
        <v>2.5187599999999999</v>
      </c>
      <c r="DJ49" s="7">
        <f t="shared" si="77"/>
        <v>2.5187599999999999</v>
      </c>
      <c r="DK49" s="7">
        <f t="shared" si="78"/>
        <v>2.5187599999999999</v>
      </c>
      <c r="DL49" s="7">
        <f t="shared" si="79"/>
        <v>2.5187599999999999</v>
      </c>
      <c r="DM49" s="7">
        <f t="shared" si="80"/>
        <v>2.5187599999999999</v>
      </c>
      <c r="DN49" s="7">
        <f>IF(ISNUMBER(CN49),CN49,IF(ISNUMBER(AK49),AK49,IF(ISNUMBER(AA49),AA49,IF(ISNUMBER(#REF!),#REF!,IF(ISNUMBER(Z49),Z49,"")))))</f>
        <v>2.5187599999999999</v>
      </c>
      <c r="DO49" s="7">
        <f>IF(ISNUMBER(CO49),CO49,IF(ISNUMBER(#REF!),#REF!,IF(ISNUMBER(AB49),AB49,IF(ISNUMBER(AL49),AL49,IF(ISNUMBER(AA49),AA49,"")))))</f>
        <v>2.5187599999999999</v>
      </c>
      <c r="DP49" s="7">
        <f t="shared" si="81"/>
        <v>4.1862200000000005</v>
      </c>
      <c r="DR49" s="7">
        <f t="shared" si="82"/>
        <v>4.1862200000000005</v>
      </c>
      <c r="DS49" s="7" t="str">
        <f t="shared" si="83"/>
        <v/>
      </c>
      <c r="DT49" s="7" t="str">
        <f t="shared" si="84"/>
        <v/>
      </c>
      <c r="DU49" s="7">
        <f t="shared" si="85"/>
        <v>4.4192400000000003</v>
      </c>
      <c r="DV49" s="7">
        <f t="shared" si="86"/>
        <v>4.4192400000000003</v>
      </c>
      <c r="DW49" s="7">
        <f t="shared" si="87"/>
        <v>4.4192400000000003</v>
      </c>
      <c r="DX49" s="7">
        <f t="shared" si="88"/>
        <v>4.4192400000000003</v>
      </c>
      <c r="DY49" s="7">
        <f t="shared" si="89"/>
        <v>4.4192400000000003</v>
      </c>
      <c r="DZ49" s="7">
        <f t="shared" si="90"/>
        <v>4.4192400000000003</v>
      </c>
      <c r="EA49" s="7">
        <f t="shared" si="91"/>
        <v>4.4192400000000003</v>
      </c>
      <c r="EB49" s="7">
        <f t="shared" si="92"/>
        <v>4.4192400000000003</v>
      </c>
      <c r="EC49" s="7">
        <f t="shared" si="93"/>
        <v>4.4192400000000003</v>
      </c>
      <c r="ED49" s="7">
        <f t="shared" si="94"/>
        <v>4.4192400000000003</v>
      </c>
      <c r="EE49" s="7">
        <f t="shared" si="95"/>
        <v>2.5187599999999999</v>
      </c>
      <c r="EF49" s="7">
        <f t="shared" si="96"/>
        <v>2.5187599999999999</v>
      </c>
      <c r="EG49" s="7">
        <f t="shared" si="97"/>
        <v>2.5187599999999999</v>
      </c>
      <c r="EH49" s="7">
        <f t="shared" si="98"/>
        <v>2.5187599999999999</v>
      </c>
      <c r="EI49" s="7">
        <f t="shared" si="99"/>
        <v>2.5187599999999999</v>
      </c>
      <c r="EJ49" s="7">
        <f t="shared" si="100"/>
        <v>2.5187599999999999</v>
      </c>
      <c r="EK49" s="7">
        <f t="shared" si="101"/>
        <v>2.5187599999999999</v>
      </c>
      <c r="EL49" s="7">
        <f>IF(ISNUMBER(DN49),DN49,IF(ISNUMBER(AK49),AK49,IF(ISNUMBER(AA49),AA49,IF(ISNUMBER(#REF!),#REF!,IF(ISNUMBER(Z49),Z49,"")))))</f>
        <v>2.5187599999999999</v>
      </c>
      <c r="EM49" s="7">
        <f>IF(ISNUMBER(DO49),DO49,IF(ISNUMBER(#REF!),#REF!,IF(ISNUMBER(AB49),AB49,IF(ISNUMBER(AL49),AL49,IF(ISNUMBER(AA49),AA49,"")))))</f>
        <v>2.5187599999999999</v>
      </c>
      <c r="EN49" s="7">
        <f t="shared" si="102"/>
        <v>4.1862200000000005</v>
      </c>
    </row>
    <row r="50" spans="1:144" x14ac:dyDescent="0.2">
      <c r="A50" s="19" t="s">
        <v>59</v>
      </c>
      <c r="B50" s="7" t="s">
        <v>59</v>
      </c>
      <c r="C50" s="7" t="e">
        <v>#N/A</v>
      </c>
      <c r="D50" s="7">
        <v>4.0446900000000001</v>
      </c>
      <c r="E50" s="7">
        <v>3.8770700000000002</v>
      </c>
      <c r="F50" s="7">
        <v>3.8184399999999998</v>
      </c>
      <c r="G50" s="7">
        <v>3.9479299999999999</v>
      </c>
      <c r="H50" s="7">
        <v>4.3347899999999999</v>
      </c>
      <c r="I50" s="7">
        <v>4.3495099999999995</v>
      </c>
      <c r="J50" s="7">
        <v>4.5881100000000004</v>
      </c>
      <c r="K50" s="7">
        <v>4.3600899999999996</v>
      </c>
      <c r="L50" s="7">
        <v>4.1624600000000003</v>
      </c>
      <c r="M50" s="7">
        <v>4.2272499999999997</v>
      </c>
      <c r="N50" s="7" t="e">
        <v>#N/A</v>
      </c>
      <c r="O50" s="7" t="e">
        <v>#N/A</v>
      </c>
      <c r="P50" s="7">
        <v>3.5628000000000002</v>
      </c>
      <c r="Q50" s="7">
        <v>3.4361100000000002</v>
      </c>
      <c r="R50" s="7">
        <v>3.6020399999999997</v>
      </c>
      <c r="S50" s="7">
        <v>3.7396700000000003</v>
      </c>
      <c r="T50" s="7">
        <v>3.8631200000000003</v>
      </c>
      <c r="U50" s="7">
        <v>3.8437000000000001</v>
      </c>
      <c r="V50" s="7">
        <v>3.7773599999999998</v>
      </c>
      <c r="W50" s="7">
        <v>3.7238499999999997</v>
      </c>
      <c r="X50" s="7">
        <v>3.5697400000000004</v>
      </c>
      <c r="Y50" s="7">
        <v>3.68248</v>
      </c>
      <c r="Z50" s="7">
        <v>4.0250200000000005</v>
      </c>
      <c r="AA50" s="7">
        <v>4.0558199999999998</v>
      </c>
      <c r="AB50" s="7">
        <v>3.99763</v>
      </c>
      <c r="AC50" s="7">
        <v>4.0278600000000004</v>
      </c>
      <c r="AD50" s="7">
        <v>4.0176499999999997</v>
      </c>
      <c r="AE50" s="7">
        <v>4.0180299999999995</v>
      </c>
      <c r="AF50" s="7">
        <v>4.0583799999999997</v>
      </c>
      <c r="AG50" s="7">
        <v>3.9368100000000004</v>
      </c>
      <c r="AH50" s="7">
        <v>3.6867700000000001</v>
      </c>
      <c r="AI50" s="7" t="e">
        <v>#N/A</v>
      </c>
      <c r="AJ50" s="7" t="e">
        <v>#N/A</v>
      </c>
      <c r="AL50" s="7">
        <f t="shared" si="4"/>
        <v>3.8184399999999998</v>
      </c>
      <c r="AM50" s="7">
        <f t="shared" si="5"/>
        <v>3.9479299999999999</v>
      </c>
      <c r="AN50" s="7">
        <f t="shared" si="6"/>
        <v>4.3347899999999999</v>
      </c>
      <c r="AO50" s="7">
        <f t="shared" si="7"/>
        <v>4.3495099999999995</v>
      </c>
      <c r="AP50" s="7">
        <f t="shared" si="8"/>
        <v>4.5881100000000004</v>
      </c>
      <c r="AQ50" s="7">
        <f t="shared" si="9"/>
        <v>4.3600899999999996</v>
      </c>
      <c r="AR50" s="7">
        <f t="shared" si="10"/>
        <v>4.1624600000000003</v>
      </c>
      <c r="AS50" s="7">
        <f t="shared" si="11"/>
        <v>4.2272499999999997</v>
      </c>
      <c r="AT50" s="7">
        <f t="shared" si="12"/>
        <v>4.2272499999999997</v>
      </c>
      <c r="AU50" s="7">
        <f t="shared" si="13"/>
        <v>3.5628000000000002</v>
      </c>
      <c r="AV50" s="7">
        <f t="shared" si="14"/>
        <v>3.5628000000000002</v>
      </c>
      <c r="AW50" s="7">
        <f t="shared" si="15"/>
        <v>3.4361100000000002</v>
      </c>
      <c r="AX50" s="7">
        <f t="shared" si="16"/>
        <v>3.6020399999999997</v>
      </c>
      <c r="AY50" s="7">
        <f t="shared" si="17"/>
        <v>3.7396700000000003</v>
      </c>
      <c r="AZ50" s="7">
        <f t="shared" si="18"/>
        <v>3.8631200000000003</v>
      </c>
      <c r="BA50" s="7">
        <f t="shared" si="19"/>
        <v>3.8437000000000001</v>
      </c>
      <c r="BB50" s="7">
        <f t="shared" si="20"/>
        <v>3.7773599999999998</v>
      </c>
      <c r="BC50" s="7">
        <f t="shared" si="21"/>
        <v>3.7238499999999997</v>
      </c>
      <c r="BD50" s="7">
        <f t="shared" si="22"/>
        <v>3.5697400000000004</v>
      </c>
      <c r="BE50" s="7">
        <f t="shared" si="23"/>
        <v>3.68248</v>
      </c>
      <c r="BF50" s="7">
        <f t="shared" si="24"/>
        <v>4.0250200000000005</v>
      </c>
      <c r="BG50" s="7">
        <f t="shared" si="25"/>
        <v>4.0558199999999998</v>
      </c>
      <c r="BH50" s="7">
        <f t="shared" si="26"/>
        <v>3.99763</v>
      </c>
      <c r="BI50" s="7">
        <f t="shared" si="27"/>
        <v>4.0278600000000004</v>
      </c>
      <c r="BJ50" s="7">
        <f t="shared" si="28"/>
        <v>4.0176499999999997</v>
      </c>
      <c r="BK50" s="7">
        <f t="shared" si="29"/>
        <v>4.0180299999999995</v>
      </c>
      <c r="BL50" s="7">
        <f t="shared" si="30"/>
        <v>4.0583799999999997</v>
      </c>
      <c r="BM50" s="7">
        <f t="shared" si="31"/>
        <v>3.9368100000000004</v>
      </c>
      <c r="BN50" s="7">
        <f t="shared" si="32"/>
        <v>3.6867700000000001</v>
      </c>
      <c r="BP50" s="7">
        <f t="shared" si="33"/>
        <v>4.3347899999999999</v>
      </c>
      <c r="BQ50" s="7">
        <f t="shared" si="34"/>
        <v>4.3495099999999995</v>
      </c>
      <c r="BR50" s="7">
        <f t="shared" si="35"/>
        <v>4.5881100000000004</v>
      </c>
      <c r="BS50" s="7">
        <f t="shared" si="36"/>
        <v>4.3600899999999996</v>
      </c>
      <c r="BT50" s="7">
        <f t="shared" si="37"/>
        <v>4.1624600000000003</v>
      </c>
      <c r="BU50" s="7">
        <f t="shared" si="38"/>
        <v>4.2272499999999997</v>
      </c>
      <c r="BV50" s="7">
        <f t="shared" si="39"/>
        <v>4.2272499999999997</v>
      </c>
      <c r="BW50" s="7">
        <f t="shared" si="40"/>
        <v>3.5628000000000002</v>
      </c>
      <c r="BX50" s="7">
        <f t="shared" si="41"/>
        <v>3.5628000000000002</v>
      </c>
      <c r="BY50" s="7">
        <f t="shared" si="42"/>
        <v>3.4361100000000002</v>
      </c>
      <c r="BZ50" s="7">
        <f t="shared" si="43"/>
        <v>3.6020399999999997</v>
      </c>
      <c r="CA50" s="7">
        <f t="shared" si="44"/>
        <v>3.7396700000000003</v>
      </c>
      <c r="CB50" s="7">
        <f t="shared" si="45"/>
        <v>3.8631200000000003</v>
      </c>
      <c r="CC50" s="7">
        <f t="shared" si="46"/>
        <v>3.8437000000000001</v>
      </c>
      <c r="CD50" s="7">
        <f t="shared" si="47"/>
        <v>3.7773599999999998</v>
      </c>
      <c r="CE50" s="7">
        <f t="shared" si="48"/>
        <v>3.7238499999999997</v>
      </c>
      <c r="CF50" s="7">
        <f t="shared" si="49"/>
        <v>3.5697400000000004</v>
      </c>
      <c r="CG50" s="7">
        <f t="shared" si="50"/>
        <v>3.68248</v>
      </c>
      <c r="CH50" s="7">
        <f t="shared" si="51"/>
        <v>4.0250200000000005</v>
      </c>
      <c r="CI50" s="7">
        <f t="shared" si="52"/>
        <v>4.0558199999999998</v>
      </c>
      <c r="CJ50" s="7">
        <f t="shared" si="53"/>
        <v>3.99763</v>
      </c>
      <c r="CK50" s="7">
        <f t="shared" si="54"/>
        <v>4.0278600000000004</v>
      </c>
      <c r="CL50" s="7">
        <f t="shared" si="55"/>
        <v>4.0176499999999997</v>
      </c>
      <c r="CM50" s="7">
        <f t="shared" si="56"/>
        <v>4.0180299999999995</v>
      </c>
      <c r="CN50" s="7">
        <f t="shared" si="57"/>
        <v>4.0583799999999997</v>
      </c>
      <c r="CO50" s="7">
        <f t="shared" si="58"/>
        <v>3.9368100000000004</v>
      </c>
      <c r="CP50" s="7">
        <f>IF(ISNUMBER(BN50),BN50,IF(ISNUMBER(AK50),AK50,IF(ISNUMBER(AE50),AE50,IF(ISNUMBER(#REF!),#REF!,IF(ISNUMBER(AD50),AD50,"")))))</f>
        <v>3.6867700000000001</v>
      </c>
      <c r="CR50" s="7">
        <f t="shared" si="59"/>
        <v>4.5881100000000004</v>
      </c>
      <c r="CS50" s="7">
        <f t="shared" si="60"/>
        <v>4.3600899999999996</v>
      </c>
      <c r="CT50" s="7">
        <f t="shared" si="61"/>
        <v>4.1624600000000003</v>
      </c>
      <c r="CU50" s="7">
        <f t="shared" si="62"/>
        <v>4.2272499999999997</v>
      </c>
      <c r="CV50" s="7">
        <f t="shared" si="63"/>
        <v>4.2272499999999997</v>
      </c>
      <c r="CW50" s="7">
        <f t="shared" si="64"/>
        <v>3.5628000000000002</v>
      </c>
      <c r="CX50" s="7">
        <f t="shared" si="65"/>
        <v>3.5628000000000002</v>
      </c>
      <c r="CY50" s="7">
        <f t="shared" si="66"/>
        <v>3.4361100000000002</v>
      </c>
      <c r="CZ50" s="7">
        <f t="shared" si="67"/>
        <v>3.6020399999999997</v>
      </c>
      <c r="DA50" s="7">
        <f t="shared" si="68"/>
        <v>3.7396700000000003</v>
      </c>
      <c r="DB50" s="7">
        <f t="shared" si="69"/>
        <v>3.8631200000000003</v>
      </c>
      <c r="DC50" s="7">
        <f t="shared" si="70"/>
        <v>3.8437000000000001</v>
      </c>
      <c r="DD50" s="7">
        <f t="shared" si="71"/>
        <v>3.7773599999999998</v>
      </c>
      <c r="DE50" s="7">
        <f t="shared" si="72"/>
        <v>3.7238499999999997</v>
      </c>
      <c r="DF50" s="7">
        <f t="shared" si="73"/>
        <v>3.5697400000000004</v>
      </c>
      <c r="DG50" s="7">
        <f t="shared" si="74"/>
        <v>3.68248</v>
      </c>
      <c r="DH50" s="7">
        <f t="shared" si="75"/>
        <v>4.0250200000000005</v>
      </c>
      <c r="DI50" s="7">
        <f t="shared" si="76"/>
        <v>4.0558199999999998</v>
      </c>
      <c r="DJ50" s="7">
        <f t="shared" si="77"/>
        <v>3.99763</v>
      </c>
      <c r="DK50" s="7">
        <f t="shared" si="78"/>
        <v>4.0278600000000004</v>
      </c>
      <c r="DL50" s="7">
        <f t="shared" si="79"/>
        <v>4.0176499999999997</v>
      </c>
      <c r="DM50" s="7">
        <f t="shared" si="80"/>
        <v>4.0180299999999995</v>
      </c>
      <c r="DN50" s="7">
        <f>IF(ISNUMBER(CN50),CN50,IF(ISNUMBER(AK50),AK50,IF(ISNUMBER(AA50),AA50,IF(ISNUMBER(#REF!),#REF!,IF(ISNUMBER(Z50),Z50,"")))))</f>
        <v>4.0583799999999997</v>
      </c>
      <c r="DO50" s="7">
        <f>IF(ISNUMBER(CO50),CO50,IF(ISNUMBER(#REF!),#REF!,IF(ISNUMBER(AB50),AB50,IF(ISNUMBER(AL50),AL50,IF(ISNUMBER(AA50),AA50,"")))))</f>
        <v>3.9368100000000004</v>
      </c>
      <c r="DP50" s="7">
        <f t="shared" si="81"/>
        <v>3.6867700000000001</v>
      </c>
      <c r="DR50" s="7">
        <f t="shared" si="82"/>
        <v>4.1624600000000003</v>
      </c>
      <c r="DS50" s="7">
        <f t="shared" si="83"/>
        <v>4.2272499999999997</v>
      </c>
      <c r="DT50" s="7">
        <f t="shared" si="84"/>
        <v>4.2272499999999997</v>
      </c>
      <c r="DU50" s="7">
        <f t="shared" si="85"/>
        <v>3.5628000000000002</v>
      </c>
      <c r="DV50" s="7">
        <f t="shared" si="86"/>
        <v>3.5628000000000002</v>
      </c>
      <c r="DW50" s="7">
        <f t="shared" si="87"/>
        <v>3.4361100000000002</v>
      </c>
      <c r="DX50" s="7">
        <f t="shared" si="88"/>
        <v>3.6020399999999997</v>
      </c>
      <c r="DY50" s="7">
        <f t="shared" si="89"/>
        <v>3.7396700000000003</v>
      </c>
      <c r="DZ50" s="7">
        <f t="shared" si="90"/>
        <v>3.8631200000000003</v>
      </c>
      <c r="EA50" s="7">
        <f t="shared" si="91"/>
        <v>3.8437000000000001</v>
      </c>
      <c r="EB50" s="7">
        <f t="shared" si="92"/>
        <v>3.7773599999999998</v>
      </c>
      <c r="EC50" s="7">
        <f t="shared" si="93"/>
        <v>3.7238499999999997</v>
      </c>
      <c r="ED50" s="7">
        <f t="shared" si="94"/>
        <v>3.5697400000000004</v>
      </c>
      <c r="EE50" s="7">
        <f t="shared" si="95"/>
        <v>3.68248</v>
      </c>
      <c r="EF50" s="7">
        <f t="shared" si="96"/>
        <v>4.0250200000000005</v>
      </c>
      <c r="EG50" s="7">
        <f t="shared" si="97"/>
        <v>4.0558199999999998</v>
      </c>
      <c r="EH50" s="7">
        <f t="shared" si="98"/>
        <v>3.99763</v>
      </c>
      <c r="EI50" s="7">
        <f t="shared" si="99"/>
        <v>4.0278600000000004</v>
      </c>
      <c r="EJ50" s="7">
        <f t="shared" si="100"/>
        <v>4.0176499999999997</v>
      </c>
      <c r="EK50" s="7">
        <f t="shared" si="101"/>
        <v>4.0180299999999995</v>
      </c>
      <c r="EL50" s="7">
        <f>IF(ISNUMBER(DN50),DN50,IF(ISNUMBER(AK50),AK50,IF(ISNUMBER(AA50),AA50,IF(ISNUMBER(#REF!),#REF!,IF(ISNUMBER(Z50),Z50,"")))))</f>
        <v>4.0583799999999997</v>
      </c>
      <c r="EM50" s="7">
        <f>IF(ISNUMBER(DO50),DO50,IF(ISNUMBER(#REF!),#REF!,IF(ISNUMBER(AB50),AB50,IF(ISNUMBER(AL50),AL50,IF(ISNUMBER(AA50),AA50,"")))))</f>
        <v>3.9368100000000004</v>
      </c>
      <c r="EN50" s="7">
        <f t="shared" si="102"/>
        <v>3.6867700000000001</v>
      </c>
    </row>
    <row r="51" spans="1:144" x14ac:dyDescent="0.2">
      <c r="A51" s="19" t="s">
        <v>60</v>
      </c>
      <c r="B51" s="7" t="s">
        <v>60</v>
      </c>
      <c r="C51" s="7" t="e">
        <v>#N/A</v>
      </c>
      <c r="D51" s="7">
        <v>3.1033100000000005</v>
      </c>
      <c r="E51" s="7">
        <v>3.0480300000000002</v>
      </c>
      <c r="F51" s="7">
        <v>2.9805599999999997</v>
      </c>
      <c r="G51" s="7">
        <v>3.0089299999999999</v>
      </c>
      <c r="H51" s="7">
        <v>3.1892999999999998</v>
      </c>
      <c r="I51" s="7">
        <v>3.0834000000000001</v>
      </c>
      <c r="J51" s="7">
        <v>3.8584000000000001</v>
      </c>
      <c r="K51" s="7">
        <v>3.9929100000000002</v>
      </c>
      <c r="L51" s="7">
        <v>4.0517099999999999</v>
      </c>
      <c r="M51" s="7">
        <v>4.0113500000000002</v>
      </c>
      <c r="N51" s="7" t="e">
        <v>#N/A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 t="e">
        <v>#N/A</v>
      </c>
      <c r="T51" s="7" t="e">
        <v>#N/A</v>
      </c>
      <c r="U51" s="7" t="e">
        <v>#N/A</v>
      </c>
      <c r="V51" s="7" t="e">
        <v>#N/A</v>
      </c>
      <c r="W51" s="7" t="e">
        <v>#N/A</v>
      </c>
      <c r="X51" s="7" t="e">
        <v>#N/A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7" t="e">
        <v>#N/A</v>
      </c>
      <c r="AD51" s="7" t="e">
        <v>#N/A</v>
      </c>
      <c r="AE51" s="7" t="e">
        <v>#N/A</v>
      </c>
      <c r="AF51" s="7" t="e">
        <v>#N/A</v>
      </c>
      <c r="AG51" s="7" t="e">
        <v>#N/A</v>
      </c>
      <c r="AH51" s="7">
        <v>3.5027200000000001</v>
      </c>
      <c r="AI51" s="7" t="e">
        <v>#N/A</v>
      </c>
      <c r="AJ51" s="7" t="e">
        <v>#N/A</v>
      </c>
      <c r="AL51" s="7">
        <f t="shared" si="4"/>
        <v>2.9805599999999997</v>
      </c>
      <c r="AM51" s="7">
        <f t="shared" si="5"/>
        <v>3.0089299999999999</v>
      </c>
      <c r="AN51" s="7">
        <f t="shared" si="6"/>
        <v>3.1892999999999998</v>
      </c>
      <c r="AO51" s="7">
        <f t="shared" si="7"/>
        <v>3.0834000000000001</v>
      </c>
      <c r="AP51" s="7">
        <f t="shared" si="8"/>
        <v>3.8584000000000001</v>
      </c>
      <c r="AQ51" s="7">
        <f t="shared" si="9"/>
        <v>3.9929100000000002</v>
      </c>
      <c r="AR51" s="7">
        <f t="shared" si="10"/>
        <v>4.0517099999999999</v>
      </c>
      <c r="AS51" s="7">
        <f t="shared" si="11"/>
        <v>4.0113500000000002</v>
      </c>
      <c r="AT51" s="7">
        <f t="shared" si="12"/>
        <v>4.0113500000000002</v>
      </c>
      <c r="AU51" s="7">
        <f t="shared" si="13"/>
        <v>4.0113500000000002</v>
      </c>
      <c r="AV51" s="7" t="str">
        <f t="shared" si="14"/>
        <v/>
      </c>
      <c r="AW51" s="7" t="str">
        <f t="shared" si="15"/>
        <v/>
      </c>
      <c r="AX51" s="7" t="str">
        <f t="shared" si="16"/>
        <v/>
      </c>
      <c r="AY51" s="7" t="str">
        <f t="shared" si="17"/>
        <v/>
      </c>
      <c r="AZ51" s="7" t="str">
        <f t="shared" si="18"/>
        <v/>
      </c>
      <c r="BA51" s="7" t="str">
        <f t="shared" si="19"/>
        <v/>
      </c>
      <c r="BB51" s="7" t="str">
        <f t="shared" si="20"/>
        <v/>
      </c>
      <c r="BC51" s="7" t="str">
        <f t="shared" si="21"/>
        <v/>
      </c>
      <c r="BD51" s="7" t="str">
        <f t="shared" si="22"/>
        <v/>
      </c>
      <c r="BE51" s="7" t="str">
        <f t="shared" si="23"/>
        <v/>
      </c>
      <c r="BF51" s="7" t="str">
        <f t="shared" si="24"/>
        <v/>
      </c>
      <c r="BG51" s="7" t="str">
        <f t="shared" si="25"/>
        <v/>
      </c>
      <c r="BH51" s="7" t="str">
        <f t="shared" si="26"/>
        <v/>
      </c>
      <c r="BI51" s="7" t="str">
        <f t="shared" si="27"/>
        <v/>
      </c>
      <c r="BJ51" s="7" t="str">
        <f t="shared" si="28"/>
        <v/>
      </c>
      <c r="BK51" s="7" t="str">
        <f t="shared" si="29"/>
        <v/>
      </c>
      <c r="BL51" s="7">
        <f t="shared" si="30"/>
        <v>3.5027200000000001</v>
      </c>
      <c r="BM51" s="7">
        <f t="shared" si="31"/>
        <v>3.5027200000000001</v>
      </c>
      <c r="BN51" s="7">
        <f t="shared" si="32"/>
        <v>3.5027200000000001</v>
      </c>
      <c r="BP51" s="7">
        <f t="shared" si="33"/>
        <v>3.1892999999999998</v>
      </c>
      <c r="BQ51" s="7">
        <f t="shared" si="34"/>
        <v>3.0834000000000001</v>
      </c>
      <c r="BR51" s="7">
        <f t="shared" si="35"/>
        <v>3.8584000000000001</v>
      </c>
      <c r="BS51" s="7">
        <f t="shared" si="36"/>
        <v>3.9929100000000002</v>
      </c>
      <c r="BT51" s="7">
        <f t="shared" si="37"/>
        <v>4.0517099999999999</v>
      </c>
      <c r="BU51" s="7">
        <f t="shared" si="38"/>
        <v>4.0113500000000002</v>
      </c>
      <c r="BV51" s="7">
        <f t="shared" si="39"/>
        <v>4.0113500000000002</v>
      </c>
      <c r="BW51" s="7">
        <f t="shared" si="40"/>
        <v>4.0113500000000002</v>
      </c>
      <c r="BX51" s="7">
        <f t="shared" si="41"/>
        <v>4.0113500000000002</v>
      </c>
      <c r="BY51" s="7">
        <f t="shared" si="42"/>
        <v>4.0113500000000002</v>
      </c>
      <c r="BZ51" s="7" t="str">
        <f t="shared" si="43"/>
        <v/>
      </c>
      <c r="CA51" s="7" t="str">
        <f t="shared" si="44"/>
        <v/>
      </c>
      <c r="CB51" s="7" t="str">
        <f t="shared" si="45"/>
        <v/>
      </c>
      <c r="CC51" s="7" t="str">
        <f t="shared" si="46"/>
        <v/>
      </c>
      <c r="CD51" s="7" t="str">
        <f t="shared" si="47"/>
        <v/>
      </c>
      <c r="CE51" s="7" t="str">
        <f t="shared" si="48"/>
        <v/>
      </c>
      <c r="CF51" s="7" t="str">
        <f t="shared" si="49"/>
        <v/>
      </c>
      <c r="CG51" s="7" t="str">
        <f t="shared" si="50"/>
        <v/>
      </c>
      <c r="CH51" s="7" t="str">
        <f t="shared" si="51"/>
        <v/>
      </c>
      <c r="CI51" s="7" t="str">
        <f t="shared" si="52"/>
        <v/>
      </c>
      <c r="CJ51" s="7" t="str">
        <f t="shared" si="53"/>
        <v/>
      </c>
      <c r="CK51" s="7" t="str">
        <f t="shared" si="54"/>
        <v/>
      </c>
      <c r="CL51" s="7">
        <f t="shared" si="55"/>
        <v>3.5027200000000001</v>
      </c>
      <c r="CM51" s="7">
        <f t="shared" si="56"/>
        <v>3.5027200000000001</v>
      </c>
      <c r="CN51" s="7">
        <f t="shared" si="57"/>
        <v>3.5027200000000001</v>
      </c>
      <c r="CO51" s="7">
        <f t="shared" si="58"/>
        <v>3.5027200000000001</v>
      </c>
      <c r="CP51" s="7">
        <f>IF(ISNUMBER(BN51),BN51,IF(ISNUMBER(AK51),AK51,IF(ISNUMBER(AE51),AE51,IF(ISNUMBER(#REF!),#REF!,IF(ISNUMBER(AD51),AD51,"")))))</f>
        <v>3.5027200000000001</v>
      </c>
      <c r="CR51" s="7">
        <f t="shared" si="59"/>
        <v>3.8584000000000001</v>
      </c>
      <c r="CS51" s="7">
        <f t="shared" si="60"/>
        <v>3.9929100000000002</v>
      </c>
      <c r="CT51" s="7">
        <f t="shared" si="61"/>
        <v>4.0517099999999999</v>
      </c>
      <c r="CU51" s="7">
        <f t="shared" si="62"/>
        <v>4.0113500000000002</v>
      </c>
      <c r="CV51" s="7">
        <f t="shared" si="63"/>
        <v>4.0113500000000002</v>
      </c>
      <c r="CW51" s="7">
        <f t="shared" si="64"/>
        <v>4.0113500000000002</v>
      </c>
      <c r="CX51" s="7">
        <f t="shared" si="65"/>
        <v>4.0113500000000002</v>
      </c>
      <c r="CY51" s="7">
        <f t="shared" si="66"/>
        <v>4.0113500000000002</v>
      </c>
      <c r="CZ51" s="7">
        <f t="shared" si="67"/>
        <v>4.0113500000000002</v>
      </c>
      <c r="DA51" s="7">
        <f t="shared" si="68"/>
        <v>4.0113500000000002</v>
      </c>
      <c r="DB51" s="7" t="str">
        <f t="shared" si="69"/>
        <v/>
      </c>
      <c r="DC51" s="7" t="str">
        <f t="shared" si="70"/>
        <v/>
      </c>
      <c r="DD51" s="7" t="str">
        <f t="shared" si="71"/>
        <v/>
      </c>
      <c r="DE51" s="7" t="str">
        <f t="shared" si="72"/>
        <v/>
      </c>
      <c r="DF51" s="7" t="str">
        <f t="shared" si="73"/>
        <v/>
      </c>
      <c r="DG51" s="7" t="str">
        <f t="shared" si="74"/>
        <v/>
      </c>
      <c r="DH51" s="7" t="str">
        <f t="shared" si="75"/>
        <v/>
      </c>
      <c r="DI51" s="7" t="str">
        <f t="shared" si="76"/>
        <v/>
      </c>
      <c r="DJ51" s="7">
        <f t="shared" si="77"/>
        <v>3.5027200000000001</v>
      </c>
      <c r="DK51" s="7">
        <f t="shared" si="78"/>
        <v>3.5027200000000001</v>
      </c>
      <c r="DL51" s="7">
        <f t="shared" si="79"/>
        <v>3.5027200000000001</v>
      </c>
      <c r="DM51" s="7">
        <f t="shared" si="80"/>
        <v>3.5027200000000001</v>
      </c>
      <c r="DN51" s="7">
        <f>IF(ISNUMBER(CN51),CN51,IF(ISNUMBER(AK51),AK51,IF(ISNUMBER(AA51),AA51,IF(ISNUMBER(#REF!),#REF!,IF(ISNUMBER(Z51),Z51,"")))))</f>
        <v>3.5027200000000001</v>
      </c>
      <c r="DO51" s="7">
        <f>IF(ISNUMBER(CO51),CO51,IF(ISNUMBER(#REF!),#REF!,IF(ISNUMBER(AB51),AB51,IF(ISNUMBER(AL51),AL51,IF(ISNUMBER(AA51),AA51,"")))))</f>
        <v>3.5027200000000001</v>
      </c>
      <c r="DP51" s="7">
        <f t="shared" si="81"/>
        <v>3.5027200000000001</v>
      </c>
      <c r="DR51" s="7">
        <f t="shared" si="82"/>
        <v>4.0517099999999999</v>
      </c>
      <c r="DS51" s="7">
        <f t="shared" si="83"/>
        <v>4.0113500000000002</v>
      </c>
      <c r="DT51" s="7">
        <f t="shared" si="84"/>
        <v>4.0113500000000002</v>
      </c>
      <c r="DU51" s="7">
        <f t="shared" si="85"/>
        <v>4.0113500000000002</v>
      </c>
      <c r="DV51" s="7">
        <f t="shared" si="86"/>
        <v>4.0113500000000002</v>
      </c>
      <c r="DW51" s="7">
        <f t="shared" si="87"/>
        <v>4.0113500000000002</v>
      </c>
      <c r="DX51" s="7">
        <f t="shared" si="88"/>
        <v>4.0113500000000002</v>
      </c>
      <c r="DY51" s="7">
        <f t="shared" si="89"/>
        <v>4.0113500000000002</v>
      </c>
      <c r="DZ51" s="7" t="str">
        <f t="shared" si="90"/>
        <v/>
      </c>
      <c r="EA51" s="7" t="str">
        <f t="shared" si="91"/>
        <v/>
      </c>
      <c r="EB51" s="7" t="str">
        <f t="shared" si="92"/>
        <v/>
      </c>
      <c r="EC51" s="7" t="str">
        <f t="shared" si="93"/>
        <v/>
      </c>
      <c r="ED51" s="7" t="str">
        <f t="shared" si="94"/>
        <v/>
      </c>
      <c r="EE51" s="7" t="str">
        <f t="shared" si="95"/>
        <v/>
      </c>
      <c r="EF51" s="7" t="str">
        <f t="shared" si="96"/>
        <v/>
      </c>
      <c r="EG51" s="7" t="str">
        <f t="shared" si="97"/>
        <v/>
      </c>
      <c r="EH51" s="7">
        <f t="shared" si="98"/>
        <v>3.5027200000000001</v>
      </c>
      <c r="EI51" s="7">
        <f t="shared" si="99"/>
        <v>3.5027200000000001</v>
      </c>
      <c r="EJ51" s="7">
        <f t="shared" si="100"/>
        <v>3.5027200000000001</v>
      </c>
      <c r="EK51" s="7">
        <f t="shared" si="101"/>
        <v>3.5027200000000001</v>
      </c>
      <c r="EL51" s="7">
        <f>IF(ISNUMBER(DN51),DN51,IF(ISNUMBER(AK51),AK51,IF(ISNUMBER(AA51),AA51,IF(ISNUMBER(#REF!),#REF!,IF(ISNUMBER(Z51),Z51,"")))))</f>
        <v>3.5027200000000001</v>
      </c>
      <c r="EM51" s="7">
        <f>IF(ISNUMBER(DO51),DO51,IF(ISNUMBER(#REF!),#REF!,IF(ISNUMBER(AB51),AB51,IF(ISNUMBER(AL51),AL51,IF(ISNUMBER(AA51),AA51,"")))))</f>
        <v>3.5027200000000001</v>
      </c>
      <c r="EN51" s="7">
        <f t="shared" si="102"/>
        <v>3.5027200000000001</v>
      </c>
    </row>
    <row r="52" spans="1:144" x14ac:dyDescent="0.2">
      <c r="A52" s="19" t="s">
        <v>61</v>
      </c>
      <c r="B52" s="7" t="s">
        <v>61</v>
      </c>
      <c r="C52" s="7" t="e">
        <v>#N/A</v>
      </c>
      <c r="D52" s="7" t="e">
        <v>#N/A</v>
      </c>
      <c r="E52" s="7" t="e">
        <v>#N/A</v>
      </c>
      <c r="F52" s="7" t="e">
        <v>#N/A</v>
      </c>
      <c r="G52" s="7" t="e">
        <v>#N/A</v>
      </c>
      <c r="H52" s="7" t="e">
        <v>#N/A</v>
      </c>
      <c r="I52" s="7">
        <v>2.80552</v>
      </c>
      <c r="J52" s="7" t="e">
        <v>#N/A</v>
      </c>
      <c r="K52" s="7" t="e">
        <v>#N/A</v>
      </c>
      <c r="L52" s="7" t="e">
        <v>#N/A</v>
      </c>
      <c r="M52" s="7" t="e">
        <v>#N/A</v>
      </c>
      <c r="N52" s="7" t="e">
        <v>#N/A</v>
      </c>
      <c r="O52" s="7">
        <v>2.3388300000000002</v>
      </c>
      <c r="P52" s="7" t="e">
        <v>#N/A</v>
      </c>
      <c r="Q52" s="7" t="e">
        <v>#N/A</v>
      </c>
      <c r="R52" s="7" t="e">
        <v>#N/A</v>
      </c>
      <c r="S52" s="7" t="e">
        <v>#N/A</v>
      </c>
      <c r="T52" s="7" t="e">
        <v>#N/A</v>
      </c>
      <c r="U52" s="7" t="e">
        <v>#N/A</v>
      </c>
      <c r="V52" s="7" t="e">
        <v>#N/A</v>
      </c>
      <c r="W52" s="7" t="e">
        <v>#N/A</v>
      </c>
      <c r="X52" s="7" t="e">
        <v>#N/A</v>
      </c>
      <c r="Y52" s="7" t="e">
        <v>#N/A</v>
      </c>
      <c r="Z52" s="7" t="e">
        <v>#N/A</v>
      </c>
      <c r="AA52" s="7">
        <v>1.7814399999999999</v>
      </c>
      <c r="AB52" s="7">
        <v>1.8286899999999999</v>
      </c>
      <c r="AC52" s="7">
        <v>1.8614799999999998</v>
      </c>
      <c r="AD52" s="7">
        <v>1.5559099999999999</v>
      </c>
      <c r="AE52" s="7">
        <v>1.55131</v>
      </c>
      <c r="AF52" s="7" t="e">
        <v>#N/A</v>
      </c>
      <c r="AG52" s="7" t="e">
        <v>#N/A</v>
      </c>
      <c r="AH52" s="7" t="e">
        <v>#N/A</v>
      </c>
      <c r="AI52" s="7" t="e">
        <v>#N/A</v>
      </c>
      <c r="AJ52" s="7" t="e">
        <v>#N/A</v>
      </c>
      <c r="AL52" s="7" t="str">
        <f t="shared" si="4"/>
        <v/>
      </c>
      <c r="AM52" s="7">
        <f t="shared" si="5"/>
        <v>2.80552</v>
      </c>
      <c r="AN52" s="7">
        <f t="shared" si="6"/>
        <v>2.80552</v>
      </c>
      <c r="AO52" s="7">
        <f t="shared" si="7"/>
        <v>2.80552</v>
      </c>
      <c r="AP52" s="7">
        <f t="shared" si="8"/>
        <v>2.80552</v>
      </c>
      <c r="AQ52" s="7">
        <f t="shared" si="9"/>
        <v>2.80552</v>
      </c>
      <c r="AR52" s="7" t="str">
        <f t="shared" si="10"/>
        <v/>
      </c>
      <c r="AS52" s="7">
        <f t="shared" si="11"/>
        <v>2.3388300000000002</v>
      </c>
      <c r="AT52" s="7">
        <f t="shared" si="12"/>
        <v>2.3388300000000002</v>
      </c>
      <c r="AU52" s="7">
        <f t="shared" si="13"/>
        <v>2.3388300000000002</v>
      </c>
      <c r="AV52" s="7">
        <f t="shared" si="14"/>
        <v>2.3388300000000002</v>
      </c>
      <c r="AW52" s="7">
        <f t="shared" si="15"/>
        <v>2.3388300000000002</v>
      </c>
      <c r="AX52" s="7" t="str">
        <f t="shared" si="16"/>
        <v/>
      </c>
      <c r="AY52" s="7" t="str">
        <f t="shared" si="17"/>
        <v/>
      </c>
      <c r="AZ52" s="7" t="str">
        <f t="shared" si="18"/>
        <v/>
      </c>
      <c r="BA52" s="7" t="str">
        <f t="shared" si="19"/>
        <v/>
      </c>
      <c r="BB52" s="7" t="str">
        <f t="shared" si="20"/>
        <v/>
      </c>
      <c r="BC52" s="7" t="str">
        <f t="shared" si="21"/>
        <v/>
      </c>
      <c r="BD52" s="7" t="str">
        <f t="shared" si="22"/>
        <v/>
      </c>
      <c r="BE52" s="7">
        <f t="shared" si="23"/>
        <v>1.7814399999999999</v>
      </c>
      <c r="BF52" s="7">
        <f t="shared" si="24"/>
        <v>1.7814399999999999</v>
      </c>
      <c r="BG52" s="7">
        <f t="shared" si="25"/>
        <v>1.7814399999999999</v>
      </c>
      <c r="BH52" s="7">
        <f t="shared" si="26"/>
        <v>1.8286899999999999</v>
      </c>
      <c r="BI52" s="7">
        <f t="shared" si="27"/>
        <v>1.8614799999999998</v>
      </c>
      <c r="BJ52" s="7">
        <f t="shared" si="28"/>
        <v>1.5559099999999999</v>
      </c>
      <c r="BK52" s="7">
        <f t="shared" si="29"/>
        <v>1.55131</v>
      </c>
      <c r="BL52" s="7">
        <f t="shared" si="30"/>
        <v>1.55131</v>
      </c>
      <c r="BM52" s="7">
        <f t="shared" si="31"/>
        <v>1.55131</v>
      </c>
      <c r="BN52" s="7" t="str">
        <f t="shared" si="32"/>
        <v/>
      </c>
      <c r="BP52" s="7">
        <f t="shared" si="33"/>
        <v>2.80552</v>
      </c>
      <c r="BQ52" s="7">
        <f t="shared" si="34"/>
        <v>2.80552</v>
      </c>
      <c r="BR52" s="7">
        <f t="shared" si="35"/>
        <v>2.80552</v>
      </c>
      <c r="BS52" s="7">
        <f t="shared" si="36"/>
        <v>2.80552</v>
      </c>
      <c r="BT52" s="7">
        <f t="shared" si="37"/>
        <v>2.3388300000000002</v>
      </c>
      <c r="BU52" s="7">
        <f t="shared" si="38"/>
        <v>2.3388300000000002</v>
      </c>
      <c r="BV52" s="7">
        <f t="shared" si="39"/>
        <v>2.3388300000000002</v>
      </c>
      <c r="BW52" s="7">
        <f t="shared" si="40"/>
        <v>2.3388300000000002</v>
      </c>
      <c r="BX52" s="7">
        <f t="shared" si="41"/>
        <v>2.3388300000000002</v>
      </c>
      <c r="BY52" s="7">
        <f t="shared" si="42"/>
        <v>2.3388300000000002</v>
      </c>
      <c r="BZ52" s="7">
        <f t="shared" si="43"/>
        <v>2.3388300000000002</v>
      </c>
      <c r="CA52" s="7">
        <f t="shared" si="44"/>
        <v>2.3388300000000002</v>
      </c>
      <c r="CB52" s="7" t="str">
        <f t="shared" si="45"/>
        <v/>
      </c>
      <c r="CC52" s="7" t="str">
        <f t="shared" si="46"/>
        <v/>
      </c>
      <c r="CD52" s="7" t="str">
        <f t="shared" si="47"/>
        <v/>
      </c>
      <c r="CE52" s="7">
        <f t="shared" si="48"/>
        <v>1.7814399999999999</v>
      </c>
      <c r="CF52" s="7">
        <f t="shared" si="49"/>
        <v>1.7814399999999999</v>
      </c>
      <c r="CG52" s="7">
        <f t="shared" si="50"/>
        <v>1.7814399999999999</v>
      </c>
      <c r="CH52" s="7">
        <f t="shared" si="51"/>
        <v>1.7814399999999999</v>
      </c>
      <c r="CI52" s="7">
        <f t="shared" si="52"/>
        <v>1.7814399999999999</v>
      </c>
      <c r="CJ52" s="7">
        <f t="shared" si="53"/>
        <v>1.8286899999999999</v>
      </c>
      <c r="CK52" s="7">
        <f t="shared" si="54"/>
        <v>1.8614799999999998</v>
      </c>
      <c r="CL52" s="7">
        <f t="shared" si="55"/>
        <v>1.5559099999999999</v>
      </c>
      <c r="CM52" s="7">
        <f t="shared" si="56"/>
        <v>1.55131</v>
      </c>
      <c r="CN52" s="7">
        <f t="shared" si="57"/>
        <v>1.55131</v>
      </c>
      <c r="CO52" s="7">
        <f t="shared" si="58"/>
        <v>1.55131</v>
      </c>
      <c r="CP52" s="7">
        <f>IF(ISNUMBER(BN52),BN52,IF(ISNUMBER(AK52),AK52,IF(ISNUMBER(AE52),AE52,IF(ISNUMBER(#REF!),#REF!,IF(ISNUMBER(AD52),AD52,"")))))</f>
        <v>1.55131</v>
      </c>
      <c r="CR52" s="7">
        <f t="shared" si="59"/>
        <v>2.80552</v>
      </c>
      <c r="CS52" s="7">
        <f t="shared" si="60"/>
        <v>2.80552</v>
      </c>
      <c r="CT52" s="7">
        <f t="shared" si="61"/>
        <v>2.3388300000000002</v>
      </c>
      <c r="CU52" s="7">
        <f t="shared" si="62"/>
        <v>2.3388300000000002</v>
      </c>
      <c r="CV52" s="7">
        <f t="shared" si="63"/>
        <v>2.3388300000000002</v>
      </c>
      <c r="CW52" s="7">
        <f t="shared" si="64"/>
        <v>2.3388300000000002</v>
      </c>
      <c r="CX52" s="7">
        <f t="shared" si="65"/>
        <v>2.3388300000000002</v>
      </c>
      <c r="CY52" s="7">
        <f t="shared" si="66"/>
        <v>2.3388300000000002</v>
      </c>
      <c r="CZ52" s="7">
        <f t="shared" si="67"/>
        <v>2.3388300000000002</v>
      </c>
      <c r="DA52" s="7">
        <f t="shared" si="68"/>
        <v>2.3388300000000002</v>
      </c>
      <c r="DB52" s="7">
        <f t="shared" si="69"/>
        <v>2.3388300000000002</v>
      </c>
      <c r="DC52" s="7">
        <f t="shared" si="70"/>
        <v>1.7814399999999999</v>
      </c>
      <c r="DD52" s="7">
        <f t="shared" si="71"/>
        <v>1.7814399999999999</v>
      </c>
      <c r="DE52" s="7">
        <f t="shared" si="72"/>
        <v>1.7814399999999999</v>
      </c>
      <c r="DF52" s="7">
        <f t="shared" si="73"/>
        <v>1.7814399999999999</v>
      </c>
      <c r="DG52" s="7">
        <f t="shared" si="74"/>
        <v>1.7814399999999999</v>
      </c>
      <c r="DH52" s="7">
        <f t="shared" si="75"/>
        <v>1.7814399999999999</v>
      </c>
      <c r="DI52" s="7">
        <f t="shared" si="76"/>
        <v>1.7814399999999999</v>
      </c>
      <c r="DJ52" s="7">
        <f t="shared" si="77"/>
        <v>1.8286899999999999</v>
      </c>
      <c r="DK52" s="7">
        <f t="shared" si="78"/>
        <v>1.8614799999999998</v>
      </c>
      <c r="DL52" s="7">
        <f t="shared" si="79"/>
        <v>1.5559099999999999</v>
      </c>
      <c r="DM52" s="7">
        <f t="shared" si="80"/>
        <v>1.55131</v>
      </c>
      <c r="DN52" s="7">
        <f>IF(ISNUMBER(CN52),CN52,IF(ISNUMBER(AK52),AK52,IF(ISNUMBER(AA52),AA52,IF(ISNUMBER(#REF!),#REF!,IF(ISNUMBER(Z52),Z52,"")))))</f>
        <v>1.55131</v>
      </c>
      <c r="DO52" s="7">
        <f>IF(ISNUMBER(CO52),CO52,IF(ISNUMBER(#REF!),#REF!,IF(ISNUMBER(AB52),AB52,IF(ISNUMBER(AL52),AL52,IF(ISNUMBER(AA52),AA52,"")))))</f>
        <v>1.55131</v>
      </c>
      <c r="DP52" s="7">
        <f t="shared" si="81"/>
        <v>1.55131</v>
      </c>
      <c r="DR52" s="7">
        <f t="shared" si="82"/>
        <v>2.3388300000000002</v>
      </c>
      <c r="DS52" s="7">
        <f t="shared" si="83"/>
        <v>2.3388300000000002</v>
      </c>
      <c r="DT52" s="7">
        <f t="shared" si="84"/>
        <v>2.3388300000000002</v>
      </c>
      <c r="DU52" s="7">
        <f t="shared" si="85"/>
        <v>2.3388300000000002</v>
      </c>
      <c r="DV52" s="7">
        <f t="shared" si="86"/>
        <v>2.3388300000000002</v>
      </c>
      <c r="DW52" s="7">
        <f t="shared" si="87"/>
        <v>2.3388300000000002</v>
      </c>
      <c r="DX52" s="7">
        <f t="shared" si="88"/>
        <v>2.3388300000000002</v>
      </c>
      <c r="DY52" s="7">
        <f t="shared" si="89"/>
        <v>2.3388300000000002</v>
      </c>
      <c r="DZ52" s="7">
        <f t="shared" si="90"/>
        <v>2.3388300000000002</v>
      </c>
      <c r="EA52" s="7">
        <f t="shared" si="91"/>
        <v>1.7814399999999999</v>
      </c>
      <c r="EB52" s="7">
        <f t="shared" si="92"/>
        <v>1.7814399999999999</v>
      </c>
      <c r="EC52" s="7">
        <f t="shared" si="93"/>
        <v>1.7814399999999999</v>
      </c>
      <c r="ED52" s="7">
        <f t="shared" si="94"/>
        <v>1.7814399999999999</v>
      </c>
      <c r="EE52" s="7">
        <f t="shared" si="95"/>
        <v>1.7814399999999999</v>
      </c>
      <c r="EF52" s="7">
        <f t="shared" si="96"/>
        <v>1.7814399999999999</v>
      </c>
      <c r="EG52" s="7">
        <f t="shared" si="97"/>
        <v>1.7814399999999999</v>
      </c>
      <c r="EH52" s="7">
        <f t="shared" si="98"/>
        <v>1.8286899999999999</v>
      </c>
      <c r="EI52" s="7">
        <f t="shared" si="99"/>
        <v>1.8614799999999998</v>
      </c>
      <c r="EJ52" s="7">
        <f t="shared" si="100"/>
        <v>1.5559099999999999</v>
      </c>
      <c r="EK52" s="7">
        <f t="shared" si="101"/>
        <v>1.55131</v>
      </c>
      <c r="EL52" s="7">
        <f>IF(ISNUMBER(DN52),DN52,IF(ISNUMBER(AK52),AK52,IF(ISNUMBER(AA52),AA52,IF(ISNUMBER(#REF!),#REF!,IF(ISNUMBER(Z52),Z52,"")))))</f>
        <v>1.55131</v>
      </c>
      <c r="EM52" s="7">
        <f>IF(ISNUMBER(DO52),DO52,IF(ISNUMBER(#REF!),#REF!,IF(ISNUMBER(AB52),AB52,IF(ISNUMBER(AL52),AL52,IF(ISNUMBER(AA52),AA52,"")))))</f>
        <v>1.55131</v>
      </c>
      <c r="EN52" s="7">
        <f t="shared" si="102"/>
        <v>1.55131</v>
      </c>
    </row>
    <row r="53" spans="1:144" x14ac:dyDescent="0.2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>
        <v>1.9775299999999998</v>
      </c>
      <c r="G53" s="7">
        <v>1.7894699999999999</v>
      </c>
      <c r="H53" s="7">
        <v>2.46211</v>
      </c>
      <c r="I53" s="7">
        <v>0.82705999999999991</v>
      </c>
      <c r="J53" s="7" t="e">
        <v>#N/A</v>
      </c>
      <c r="K53" s="7" t="e">
        <v>#N/A</v>
      </c>
      <c r="L53" s="7">
        <v>1.5662500000000001</v>
      </c>
      <c r="M53" s="7">
        <v>1.53725</v>
      </c>
      <c r="N53" s="7" t="e">
        <v>#N/A</v>
      </c>
      <c r="O53" s="7" t="e">
        <v>#N/A</v>
      </c>
      <c r="P53" s="7" t="e">
        <v>#N/A</v>
      </c>
      <c r="Q53" s="7" t="e">
        <v>#N/A</v>
      </c>
      <c r="R53" s="7">
        <v>0.84125000000000005</v>
      </c>
      <c r="S53" s="7">
        <v>1.03626</v>
      </c>
      <c r="T53" s="7">
        <v>1.002</v>
      </c>
      <c r="U53" s="7">
        <v>0.51950000000000007</v>
      </c>
      <c r="V53" s="7">
        <v>0.58492999999999995</v>
      </c>
      <c r="W53" s="7">
        <v>0.64118000000000008</v>
      </c>
      <c r="X53" s="7">
        <v>0.68574000000000002</v>
      </c>
      <c r="Y53" s="7">
        <v>1.9668000000000001</v>
      </c>
      <c r="Z53" s="7">
        <v>1.72584</v>
      </c>
      <c r="AA53" s="7">
        <v>2.27433</v>
      </c>
      <c r="AB53" s="7">
        <v>2.2753100000000002</v>
      </c>
      <c r="AC53" s="7">
        <v>2.4083899999999998</v>
      </c>
      <c r="AD53" s="7">
        <v>1.5875600000000001</v>
      </c>
      <c r="AE53" s="7">
        <v>1.90557</v>
      </c>
      <c r="AF53" s="7">
        <v>1.91533</v>
      </c>
      <c r="AG53" s="7" t="e">
        <v>#N/A</v>
      </c>
      <c r="AH53" s="7" t="e">
        <v>#N/A</v>
      </c>
      <c r="AI53" s="7" t="e">
        <v>#N/A</v>
      </c>
      <c r="AJ53" s="7" t="e">
        <v>#N/A</v>
      </c>
      <c r="AL53" s="7">
        <f t="shared" si="4"/>
        <v>1.9775299999999998</v>
      </c>
      <c r="AM53" s="7">
        <f t="shared" si="5"/>
        <v>1.7894699999999999</v>
      </c>
      <c r="AN53" s="7">
        <f t="shared" si="6"/>
        <v>2.46211</v>
      </c>
      <c r="AO53" s="7">
        <f t="shared" si="7"/>
        <v>0.82705999999999991</v>
      </c>
      <c r="AP53" s="7">
        <f t="shared" si="8"/>
        <v>0.82705999999999991</v>
      </c>
      <c r="AQ53" s="7">
        <f t="shared" si="9"/>
        <v>1.5662500000000001</v>
      </c>
      <c r="AR53" s="7">
        <f t="shared" si="10"/>
        <v>1.5662500000000001</v>
      </c>
      <c r="AS53" s="7">
        <f t="shared" si="11"/>
        <v>1.53725</v>
      </c>
      <c r="AT53" s="7">
        <f t="shared" si="12"/>
        <v>1.53725</v>
      </c>
      <c r="AU53" s="7">
        <f t="shared" si="13"/>
        <v>1.53725</v>
      </c>
      <c r="AV53" s="7">
        <f t="shared" si="14"/>
        <v>0.84125000000000005</v>
      </c>
      <c r="AW53" s="7">
        <f t="shared" si="15"/>
        <v>0.84125000000000005</v>
      </c>
      <c r="AX53" s="7">
        <f t="shared" si="16"/>
        <v>0.84125000000000005</v>
      </c>
      <c r="AY53" s="7">
        <f t="shared" si="17"/>
        <v>1.03626</v>
      </c>
      <c r="AZ53" s="7">
        <f t="shared" si="18"/>
        <v>1.002</v>
      </c>
      <c r="BA53" s="7">
        <f t="shared" si="19"/>
        <v>0.51950000000000007</v>
      </c>
      <c r="BB53" s="7">
        <f t="shared" si="20"/>
        <v>0.58492999999999995</v>
      </c>
      <c r="BC53" s="7">
        <f t="shared" si="21"/>
        <v>0.64118000000000008</v>
      </c>
      <c r="BD53" s="7">
        <f t="shared" si="22"/>
        <v>0.68574000000000002</v>
      </c>
      <c r="BE53" s="7">
        <f t="shared" si="23"/>
        <v>1.9668000000000001</v>
      </c>
      <c r="BF53" s="7">
        <f t="shared" si="24"/>
        <v>1.72584</v>
      </c>
      <c r="BG53" s="7">
        <f t="shared" si="25"/>
        <v>2.27433</v>
      </c>
      <c r="BH53" s="7">
        <f t="shared" si="26"/>
        <v>2.2753100000000002</v>
      </c>
      <c r="BI53" s="7">
        <f t="shared" si="27"/>
        <v>2.4083899999999998</v>
      </c>
      <c r="BJ53" s="7">
        <f t="shared" si="28"/>
        <v>1.5875600000000001</v>
      </c>
      <c r="BK53" s="7">
        <f t="shared" si="29"/>
        <v>1.90557</v>
      </c>
      <c r="BL53" s="7">
        <f t="shared" si="30"/>
        <v>1.91533</v>
      </c>
      <c r="BM53" s="7">
        <f t="shared" si="31"/>
        <v>1.91533</v>
      </c>
      <c r="BN53" s="7">
        <f t="shared" si="32"/>
        <v>1.91533</v>
      </c>
      <c r="BP53" s="7">
        <f t="shared" si="33"/>
        <v>2.46211</v>
      </c>
      <c r="BQ53" s="7">
        <f t="shared" si="34"/>
        <v>0.82705999999999991</v>
      </c>
      <c r="BR53" s="7">
        <f t="shared" si="35"/>
        <v>0.82705999999999991</v>
      </c>
      <c r="BS53" s="7">
        <f t="shared" si="36"/>
        <v>1.5662500000000001</v>
      </c>
      <c r="BT53" s="7">
        <f t="shared" si="37"/>
        <v>1.5662500000000001</v>
      </c>
      <c r="BU53" s="7">
        <f t="shared" si="38"/>
        <v>1.53725</v>
      </c>
      <c r="BV53" s="7">
        <f t="shared" si="39"/>
        <v>1.53725</v>
      </c>
      <c r="BW53" s="7">
        <f t="shared" si="40"/>
        <v>1.53725</v>
      </c>
      <c r="BX53" s="7">
        <f t="shared" si="41"/>
        <v>0.84125000000000005</v>
      </c>
      <c r="BY53" s="7">
        <f t="shared" si="42"/>
        <v>0.84125000000000005</v>
      </c>
      <c r="BZ53" s="7">
        <f t="shared" si="43"/>
        <v>0.84125000000000005</v>
      </c>
      <c r="CA53" s="7">
        <f t="shared" si="44"/>
        <v>1.03626</v>
      </c>
      <c r="CB53" s="7">
        <f t="shared" si="45"/>
        <v>1.002</v>
      </c>
      <c r="CC53" s="7">
        <f t="shared" si="46"/>
        <v>0.51950000000000007</v>
      </c>
      <c r="CD53" s="7">
        <f t="shared" si="47"/>
        <v>0.58492999999999995</v>
      </c>
      <c r="CE53" s="7">
        <f t="shared" si="48"/>
        <v>0.64118000000000008</v>
      </c>
      <c r="CF53" s="7">
        <f t="shared" si="49"/>
        <v>0.68574000000000002</v>
      </c>
      <c r="CG53" s="7">
        <f t="shared" si="50"/>
        <v>1.9668000000000001</v>
      </c>
      <c r="CH53" s="7">
        <f t="shared" si="51"/>
        <v>1.72584</v>
      </c>
      <c r="CI53" s="7">
        <f t="shared" si="52"/>
        <v>2.27433</v>
      </c>
      <c r="CJ53" s="7">
        <f t="shared" si="53"/>
        <v>2.2753100000000002</v>
      </c>
      <c r="CK53" s="7">
        <f t="shared" si="54"/>
        <v>2.4083899999999998</v>
      </c>
      <c r="CL53" s="7">
        <f t="shared" si="55"/>
        <v>1.5875600000000001</v>
      </c>
      <c r="CM53" s="7">
        <f t="shared" si="56"/>
        <v>1.90557</v>
      </c>
      <c r="CN53" s="7">
        <f t="shared" si="57"/>
        <v>1.91533</v>
      </c>
      <c r="CO53" s="7">
        <f t="shared" si="58"/>
        <v>1.91533</v>
      </c>
      <c r="CP53" s="7">
        <f>IF(ISNUMBER(BN53),BN53,IF(ISNUMBER(AK53),AK53,IF(ISNUMBER(AE53),AE53,IF(ISNUMBER(#REF!),#REF!,IF(ISNUMBER(AD53),AD53,"")))))</f>
        <v>1.91533</v>
      </c>
      <c r="CR53" s="7">
        <f t="shared" si="59"/>
        <v>0.82705999999999991</v>
      </c>
      <c r="CS53" s="7">
        <f t="shared" si="60"/>
        <v>1.5662500000000001</v>
      </c>
      <c r="CT53" s="7">
        <f t="shared" si="61"/>
        <v>1.5662500000000001</v>
      </c>
      <c r="CU53" s="7">
        <f t="shared" si="62"/>
        <v>1.53725</v>
      </c>
      <c r="CV53" s="7">
        <f t="shared" si="63"/>
        <v>1.53725</v>
      </c>
      <c r="CW53" s="7">
        <f t="shared" si="64"/>
        <v>1.53725</v>
      </c>
      <c r="CX53" s="7">
        <f t="shared" si="65"/>
        <v>0.84125000000000005</v>
      </c>
      <c r="CY53" s="7">
        <f t="shared" si="66"/>
        <v>0.84125000000000005</v>
      </c>
      <c r="CZ53" s="7">
        <f t="shared" si="67"/>
        <v>0.84125000000000005</v>
      </c>
      <c r="DA53" s="7">
        <f t="shared" si="68"/>
        <v>1.03626</v>
      </c>
      <c r="DB53" s="7">
        <f t="shared" si="69"/>
        <v>1.002</v>
      </c>
      <c r="DC53" s="7">
        <f t="shared" si="70"/>
        <v>0.51950000000000007</v>
      </c>
      <c r="DD53" s="7">
        <f t="shared" si="71"/>
        <v>0.58492999999999995</v>
      </c>
      <c r="DE53" s="7">
        <f t="shared" si="72"/>
        <v>0.64118000000000008</v>
      </c>
      <c r="DF53" s="7">
        <f t="shared" si="73"/>
        <v>0.68574000000000002</v>
      </c>
      <c r="DG53" s="7">
        <f t="shared" si="74"/>
        <v>1.9668000000000001</v>
      </c>
      <c r="DH53" s="7">
        <f t="shared" si="75"/>
        <v>1.72584</v>
      </c>
      <c r="DI53" s="7">
        <f t="shared" si="76"/>
        <v>2.27433</v>
      </c>
      <c r="DJ53" s="7">
        <f t="shared" si="77"/>
        <v>2.2753100000000002</v>
      </c>
      <c r="DK53" s="7">
        <f t="shared" si="78"/>
        <v>2.4083899999999998</v>
      </c>
      <c r="DL53" s="7">
        <f t="shared" si="79"/>
        <v>1.5875600000000001</v>
      </c>
      <c r="DM53" s="7">
        <f t="shared" si="80"/>
        <v>1.90557</v>
      </c>
      <c r="DN53" s="7">
        <f>IF(ISNUMBER(CN53),CN53,IF(ISNUMBER(AK53),AK53,IF(ISNUMBER(AA53),AA53,IF(ISNUMBER(#REF!),#REF!,IF(ISNUMBER(Z53),Z53,"")))))</f>
        <v>1.91533</v>
      </c>
      <c r="DO53" s="7">
        <f>IF(ISNUMBER(CO53),CO53,IF(ISNUMBER(#REF!),#REF!,IF(ISNUMBER(AB53),AB53,IF(ISNUMBER(AL53),AL53,IF(ISNUMBER(AA53),AA53,"")))))</f>
        <v>1.91533</v>
      </c>
      <c r="DP53" s="7">
        <f t="shared" si="81"/>
        <v>1.91533</v>
      </c>
      <c r="DR53" s="7">
        <f t="shared" si="82"/>
        <v>1.5662500000000001</v>
      </c>
      <c r="DS53" s="7">
        <f t="shared" si="83"/>
        <v>1.53725</v>
      </c>
      <c r="DT53" s="7">
        <f t="shared" si="84"/>
        <v>1.53725</v>
      </c>
      <c r="DU53" s="7">
        <f t="shared" si="85"/>
        <v>1.53725</v>
      </c>
      <c r="DV53" s="7">
        <f t="shared" si="86"/>
        <v>0.84125000000000005</v>
      </c>
      <c r="DW53" s="7">
        <f t="shared" si="87"/>
        <v>0.84125000000000005</v>
      </c>
      <c r="DX53" s="7">
        <f t="shared" si="88"/>
        <v>0.84125000000000005</v>
      </c>
      <c r="DY53" s="7">
        <f t="shared" si="89"/>
        <v>1.03626</v>
      </c>
      <c r="DZ53" s="7">
        <f t="shared" si="90"/>
        <v>1.002</v>
      </c>
      <c r="EA53" s="7">
        <f t="shared" si="91"/>
        <v>0.51950000000000007</v>
      </c>
      <c r="EB53" s="7">
        <f t="shared" si="92"/>
        <v>0.58492999999999995</v>
      </c>
      <c r="EC53" s="7">
        <f t="shared" si="93"/>
        <v>0.64118000000000008</v>
      </c>
      <c r="ED53" s="7">
        <f t="shared" si="94"/>
        <v>0.68574000000000002</v>
      </c>
      <c r="EE53" s="7">
        <f t="shared" si="95"/>
        <v>1.9668000000000001</v>
      </c>
      <c r="EF53" s="7">
        <f t="shared" si="96"/>
        <v>1.72584</v>
      </c>
      <c r="EG53" s="7">
        <f t="shared" si="97"/>
        <v>2.27433</v>
      </c>
      <c r="EH53" s="7">
        <f t="shared" si="98"/>
        <v>2.2753100000000002</v>
      </c>
      <c r="EI53" s="7">
        <f t="shared" si="99"/>
        <v>2.4083899999999998</v>
      </c>
      <c r="EJ53" s="7">
        <f t="shared" si="100"/>
        <v>1.5875600000000001</v>
      </c>
      <c r="EK53" s="7">
        <f t="shared" si="101"/>
        <v>1.90557</v>
      </c>
      <c r="EL53" s="7">
        <f>IF(ISNUMBER(DN53),DN53,IF(ISNUMBER(AK53),AK53,IF(ISNUMBER(AA53),AA53,IF(ISNUMBER(#REF!),#REF!,IF(ISNUMBER(Z53),Z53,"")))))</f>
        <v>1.91533</v>
      </c>
      <c r="EM53" s="7">
        <f>IF(ISNUMBER(DO53),DO53,IF(ISNUMBER(#REF!),#REF!,IF(ISNUMBER(AB53),AB53,IF(ISNUMBER(AL53),AL53,IF(ISNUMBER(AA53),AA53,"")))))</f>
        <v>1.91533</v>
      </c>
      <c r="EN53" s="7">
        <f t="shared" si="102"/>
        <v>1.91533</v>
      </c>
    </row>
    <row r="54" spans="1:144" x14ac:dyDescent="0.2">
      <c r="A54" s="19" t="s">
        <v>63</v>
      </c>
      <c r="B54" s="7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 t="e">
        <v>#N/A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 t="e">
        <v>#N/A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 t="e">
        <v>#N/A</v>
      </c>
      <c r="T54" s="7" t="e">
        <v>#N/A</v>
      </c>
      <c r="U54" s="7" t="e">
        <v>#N/A</v>
      </c>
      <c r="V54" s="7" t="e">
        <v>#N/A</v>
      </c>
      <c r="W54" s="7" t="e">
        <v>#N/A</v>
      </c>
      <c r="X54" s="7" t="e">
        <v>#N/A</v>
      </c>
      <c r="Y54" s="7">
        <v>2.1303700000000001</v>
      </c>
      <c r="Z54" s="7" t="e">
        <v>#N/A</v>
      </c>
      <c r="AA54" s="7" t="e">
        <v>#N/A</v>
      </c>
      <c r="AB54" s="7">
        <v>1.5531299999999999</v>
      </c>
      <c r="AC54" s="7">
        <v>1.26695</v>
      </c>
      <c r="AD54" s="7" t="e">
        <v>#N/A</v>
      </c>
      <c r="AE54" s="7" t="e">
        <v>#N/A</v>
      </c>
      <c r="AF54" s="7" t="e">
        <v>#N/A</v>
      </c>
      <c r="AG54" s="7" t="e">
        <v>#N/A</v>
      </c>
      <c r="AH54" s="7" t="e">
        <v>#N/A</v>
      </c>
      <c r="AI54" s="7" t="e">
        <v>#N/A</v>
      </c>
      <c r="AJ54" s="7" t="e">
        <v>#N/A</v>
      </c>
      <c r="AL54" s="7" t="str">
        <f t="shared" si="4"/>
        <v/>
      </c>
      <c r="AM54" s="7" t="str">
        <f t="shared" si="5"/>
        <v/>
      </c>
      <c r="AN54" s="7" t="str">
        <f t="shared" si="6"/>
        <v/>
      </c>
      <c r="AO54" s="7" t="str">
        <f t="shared" si="7"/>
        <v/>
      </c>
      <c r="AP54" s="7" t="str">
        <f t="shared" si="8"/>
        <v/>
      </c>
      <c r="AQ54" s="7" t="str">
        <f t="shared" si="9"/>
        <v/>
      </c>
      <c r="AR54" s="7" t="str">
        <f t="shared" si="10"/>
        <v/>
      </c>
      <c r="AS54" s="7" t="str">
        <f t="shared" si="11"/>
        <v/>
      </c>
      <c r="AT54" s="7" t="str">
        <f t="shared" si="12"/>
        <v/>
      </c>
      <c r="AU54" s="7" t="str">
        <f t="shared" si="13"/>
        <v/>
      </c>
      <c r="AV54" s="7" t="str">
        <f t="shared" si="14"/>
        <v/>
      </c>
      <c r="AW54" s="7" t="str">
        <f t="shared" si="15"/>
        <v/>
      </c>
      <c r="AX54" s="7" t="str">
        <f t="shared" si="16"/>
        <v/>
      </c>
      <c r="AY54" s="7" t="str">
        <f t="shared" si="17"/>
        <v/>
      </c>
      <c r="AZ54" s="7" t="str">
        <f t="shared" si="18"/>
        <v/>
      </c>
      <c r="BA54" s="7" t="str">
        <f t="shared" si="19"/>
        <v/>
      </c>
      <c r="BB54" s="7" t="str">
        <f t="shared" si="20"/>
        <v/>
      </c>
      <c r="BC54" s="7">
        <f t="shared" si="21"/>
        <v>2.1303700000000001</v>
      </c>
      <c r="BD54" s="7">
        <f t="shared" si="22"/>
        <v>2.1303700000000001</v>
      </c>
      <c r="BE54" s="7">
        <f t="shared" si="23"/>
        <v>2.1303700000000001</v>
      </c>
      <c r="BF54" s="7">
        <f t="shared" si="24"/>
        <v>2.1303700000000001</v>
      </c>
      <c r="BG54" s="7">
        <f t="shared" si="25"/>
        <v>1.5531299999999999</v>
      </c>
      <c r="BH54" s="7">
        <f t="shared" si="26"/>
        <v>1.5531299999999999</v>
      </c>
      <c r="BI54" s="7">
        <f t="shared" si="27"/>
        <v>1.26695</v>
      </c>
      <c r="BJ54" s="7">
        <f t="shared" si="28"/>
        <v>1.26695</v>
      </c>
      <c r="BK54" s="7">
        <f t="shared" si="29"/>
        <v>1.26695</v>
      </c>
      <c r="BL54" s="7" t="str">
        <f t="shared" si="30"/>
        <v/>
      </c>
      <c r="BM54" s="7" t="str">
        <f t="shared" si="31"/>
        <v/>
      </c>
      <c r="BN54" s="7" t="str">
        <f t="shared" si="32"/>
        <v/>
      </c>
      <c r="BP54" s="7" t="str">
        <f t="shared" si="33"/>
        <v/>
      </c>
      <c r="BQ54" s="7" t="str">
        <f t="shared" si="34"/>
        <v/>
      </c>
      <c r="BR54" s="7" t="str">
        <f t="shared" si="35"/>
        <v/>
      </c>
      <c r="BS54" s="7" t="str">
        <f t="shared" si="36"/>
        <v/>
      </c>
      <c r="BT54" s="7" t="str">
        <f t="shared" si="37"/>
        <v/>
      </c>
      <c r="BU54" s="7" t="str">
        <f t="shared" si="38"/>
        <v/>
      </c>
      <c r="BV54" s="7" t="str">
        <f t="shared" si="39"/>
        <v/>
      </c>
      <c r="BW54" s="7" t="str">
        <f t="shared" si="40"/>
        <v/>
      </c>
      <c r="BX54" s="7" t="str">
        <f t="shared" si="41"/>
        <v/>
      </c>
      <c r="BY54" s="7" t="str">
        <f t="shared" si="42"/>
        <v/>
      </c>
      <c r="BZ54" s="7" t="str">
        <f t="shared" si="43"/>
        <v/>
      </c>
      <c r="CA54" s="7" t="str">
        <f t="shared" si="44"/>
        <v/>
      </c>
      <c r="CB54" s="7" t="str">
        <f t="shared" si="45"/>
        <v/>
      </c>
      <c r="CC54" s="7">
        <f t="shared" si="46"/>
        <v>2.1303700000000001</v>
      </c>
      <c r="CD54" s="7">
        <f t="shared" si="47"/>
        <v>2.1303700000000001</v>
      </c>
      <c r="CE54" s="7">
        <f t="shared" si="48"/>
        <v>2.1303700000000001</v>
      </c>
      <c r="CF54" s="7">
        <f t="shared" si="49"/>
        <v>2.1303700000000001</v>
      </c>
      <c r="CG54" s="7">
        <f t="shared" si="50"/>
        <v>2.1303700000000001</v>
      </c>
      <c r="CH54" s="7">
        <f t="shared" si="51"/>
        <v>2.1303700000000001</v>
      </c>
      <c r="CI54" s="7">
        <f t="shared" si="52"/>
        <v>1.5531299999999999</v>
      </c>
      <c r="CJ54" s="7">
        <f t="shared" si="53"/>
        <v>1.5531299999999999</v>
      </c>
      <c r="CK54" s="7">
        <f t="shared" si="54"/>
        <v>1.26695</v>
      </c>
      <c r="CL54" s="7">
        <f t="shared" si="55"/>
        <v>1.26695</v>
      </c>
      <c r="CM54" s="7">
        <f t="shared" si="56"/>
        <v>1.26695</v>
      </c>
      <c r="CN54" s="7">
        <f t="shared" si="57"/>
        <v>1.26695</v>
      </c>
      <c r="CO54" s="7">
        <f t="shared" si="58"/>
        <v>1.26695</v>
      </c>
      <c r="CP54" s="7" t="str">
        <f>IF(ISNUMBER(BN54),BN54,IF(ISNUMBER(AK54),AK54,IF(ISNUMBER(AE54),AE54,IF(ISNUMBER(#REF!),#REF!,IF(ISNUMBER(AD54),AD54,"")))))</f>
        <v/>
      </c>
      <c r="CR54" s="7" t="str">
        <f t="shared" si="59"/>
        <v/>
      </c>
      <c r="CS54" s="7" t="str">
        <f t="shared" si="60"/>
        <v/>
      </c>
      <c r="CT54" s="7" t="str">
        <f t="shared" si="61"/>
        <v/>
      </c>
      <c r="CU54" s="7" t="str">
        <f t="shared" si="62"/>
        <v/>
      </c>
      <c r="CV54" s="7" t="str">
        <f t="shared" si="63"/>
        <v/>
      </c>
      <c r="CW54" s="7" t="str">
        <f t="shared" si="64"/>
        <v/>
      </c>
      <c r="CX54" s="7" t="str">
        <f t="shared" si="65"/>
        <v/>
      </c>
      <c r="CY54" s="7" t="str">
        <f t="shared" si="66"/>
        <v/>
      </c>
      <c r="CZ54" s="7" t="str">
        <f t="shared" si="67"/>
        <v/>
      </c>
      <c r="DA54" s="7">
        <f t="shared" si="68"/>
        <v>2.1303700000000001</v>
      </c>
      <c r="DB54" s="7">
        <f t="shared" si="69"/>
        <v>2.1303700000000001</v>
      </c>
      <c r="DC54" s="7">
        <f t="shared" si="70"/>
        <v>2.1303700000000001</v>
      </c>
      <c r="DD54" s="7">
        <f t="shared" si="71"/>
        <v>2.1303700000000001</v>
      </c>
      <c r="DE54" s="7">
        <f t="shared" si="72"/>
        <v>2.1303700000000001</v>
      </c>
      <c r="DF54" s="7">
        <f t="shared" si="73"/>
        <v>2.1303700000000001</v>
      </c>
      <c r="DG54" s="7">
        <f t="shared" si="74"/>
        <v>2.1303700000000001</v>
      </c>
      <c r="DH54" s="7">
        <f t="shared" si="75"/>
        <v>2.1303700000000001</v>
      </c>
      <c r="DI54" s="7">
        <f t="shared" si="76"/>
        <v>1.5531299999999999</v>
      </c>
      <c r="DJ54" s="7">
        <f t="shared" si="77"/>
        <v>1.5531299999999999</v>
      </c>
      <c r="DK54" s="7">
        <f t="shared" si="78"/>
        <v>1.26695</v>
      </c>
      <c r="DL54" s="7">
        <f t="shared" si="79"/>
        <v>1.26695</v>
      </c>
      <c r="DM54" s="7">
        <f t="shared" si="80"/>
        <v>1.26695</v>
      </c>
      <c r="DN54" s="7">
        <f>IF(ISNUMBER(CN54),CN54,IF(ISNUMBER(AK54),AK54,IF(ISNUMBER(AA54),AA54,IF(ISNUMBER(#REF!),#REF!,IF(ISNUMBER(Z54),Z54,"")))))</f>
        <v>1.26695</v>
      </c>
      <c r="DO54" s="7">
        <f>IF(ISNUMBER(CO54),CO54,IF(ISNUMBER(#REF!),#REF!,IF(ISNUMBER(AB54),AB54,IF(ISNUMBER(AL54),AL54,IF(ISNUMBER(AA54),AA54,"")))))</f>
        <v>1.26695</v>
      </c>
      <c r="DP54" s="7">
        <f t="shared" si="81"/>
        <v>1.26695</v>
      </c>
      <c r="DR54" s="7" t="str">
        <f t="shared" si="82"/>
        <v/>
      </c>
      <c r="DS54" s="7" t="str">
        <f t="shared" si="83"/>
        <v/>
      </c>
      <c r="DT54" s="7" t="str">
        <f t="shared" si="84"/>
        <v/>
      </c>
      <c r="DU54" s="7" t="str">
        <f t="shared" si="85"/>
        <v/>
      </c>
      <c r="DV54" s="7" t="str">
        <f t="shared" si="86"/>
        <v/>
      </c>
      <c r="DW54" s="7" t="str">
        <f t="shared" si="87"/>
        <v/>
      </c>
      <c r="DX54" s="7" t="str">
        <f t="shared" si="88"/>
        <v/>
      </c>
      <c r="DY54" s="7">
        <f t="shared" si="89"/>
        <v>2.1303700000000001</v>
      </c>
      <c r="DZ54" s="7">
        <f t="shared" si="90"/>
        <v>2.1303700000000001</v>
      </c>
      <c r="EA54" s="7">
        <f t="shared" si="91"/>
        <v>2.1303700000000001</v>
      </c>
      <c r="EB54" s="7">
        <f t="shared" si="92"/>
        <v>2.1303700000000001</v>
      </c>
      <c r="EC54" s="7">
        <f t="shared" si="93"/>
        <v>2.1303700000000001</v>
      </c>
      <c r="ED54" s="7">
        <f t="shared" si="94"/>
        <v>2.1303700000000001</v>
      </c>
      <c r="EE54" s="7">
        <f t="shared" si="95"/>
        <v>2.1303700000000001</v>
      </c>
      <c r="EF54" s="7">
        <f t="shared" si="96"/>
        <v>2.1303700000000001</v>
      </c>
      <c r="EG54" s="7">
        <f t="shared" si="97"/>
        <v>1.5531299999999999</v>
      </c>
      <c r="EH54" s="7">
        <f t="shared" si="98"/>
        <v>1.5531299999999999</v>
      </c>
      <c r="EI54" s="7">
        <f t="shared" si="99"/>
        <v>1.26695</v>
      </c>
      <c r="EJ54" s="7">
        <f t="shared" si="100"/>
        <v>1.26695</v>
      </c>
      <c r="EK54" s="7">
        <f t="shared" si="101"/>
        <v>1.26695</v>
      </c>
      <c r="EL54" s="7">
        <f>IF(ISNUMBER(DN54),DN54,IF(ISNUMBER(AK54),AK54,IF(ISNUMBER(AA54),AA54,IF(ISNUMBER(#REF!),#REF!,IF(ISNUMBER(Z54),Z54,"")))))</f>
        <v>1.26695</v>
      </c>
      <c r="EM54" s="7">
        <f>IF(ISNUMBER(DO54),DO54,IF(ISNUMBER(#REF!),#REF!,IF(ISNUMBER(AB54),AB54,IF(ISNUMBER(AL54),AL54,IF(ISNUMBER(AA54),AA54,"")))))</f>
        <v>1.26695</v>
      </c>
      <c r="EN54" s="7">
        <f t="shared" si="102"/>
        <v>1.26695</v>
      </c>
    </row>
    <row r="55" spans="1:144" x14ac:dyDescent="0.2">
      <c r="A55" s="19" t="s">
        <v>64</v>
      </c>
      <c r="B55" s="7" t="s">
        <v>64</v>
      </c>
      <c r="C55" s="7" t="e">
        <v>#N/A</v>
      </c>
      <c r="D55" s="7" t="e">
        <v>#N/A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 t="e">
        <v>#N/A</v>
      </c>
      <c r="J55" s="7">
        <v>3.1530499999999999</v>
      </c>
      <c r="K55" s="7" t="e">
        <v>#N/A</v>
      </c>
      <c r="L55" s="7" t="e">
        <v>#N/A</v>
      </c>
      <c r="M55" s="7" t="e">
        <v>#N/A</v>
      </c>
      <c r="N55" s="7" t="e">
        <v>#N/A</v>
      </c>
      <c r="O55" s="7">
        <v>2.7621200000000004</v>
      </c>
      <c r="P55" s="7" t="e">
        <v>#N/A</v>
      </c>
      <c r="Q55" s="7" t="e">
        <v>#N/A</v>
      </c>
      <c r="R55" s="7" t="e">
        <v>#N/A</v>
      </c>
      <c r="S55" s="7" t="e">
        <v>#N/A</v>
      </c>
      <c r="T55" s="7" t="e">
        <v>#N/A</v>
      </c>
      <c r="U55" s="7" t="e">
        <v>#N/A</v>
      </c>
      <c r="V55" s="7" t="e">
        <v>#N/A</v>
      </c>
      <c r="W55" s="7">
        <v>2.6559399999999997</v>
      </c>
      <c r="X55" s="7">
        <v>2.66995</v>
      </c>
      <c r="Y55" s="7">
        <v>2.6406499999999999</v>
      </c>
      <c r="Z55" s="7">
        <v>2.9335100000000001</v>
      </c>
      <c r="AA55" s="7">
        <v>2.9182899999999998</v>
      </c>
      <c r="AB55" s="7">
        <v>2.7870900000000001</v>
      </c>
      <c r="AC55" s="7">
        <v>2.7741600000000002</v>
      </c>
      <c r="AD55" s="7">
        <v>2.7441300000000002</v>
      </c>
      <c r="AE55" s="7">
        <v>2.7048699999999997</v>
      </c>
      <c r="AF55" s="7">
        <v>2.6489799999999999</v>
      </c>
      <c r="AG55" s="7">
        <v>2.6223099999999997</v>
      </c>
      <c r="AH55" s="7">
        <v>2.63124</v>
      </c>
      <c r="AI55" s="7" t="e">
        <v>#N/A</v>
      </c>
      <c r="AJ55" s="7" t="e">
        <v>#N/A</v>
      </c>
      <c r="AL55" s="7" t="str">
        <f t="shared" si="4"/>
        <v/>
      </c>
      <c r="AM55" s="7" t="str">
        <f t="shared" si="5"/>
        <v/>
      </c>
      <c r="AN55" s="7">
        <f t="shared" si="6"/>
        <v>3.1530499999999999</v>
      </c>
      <c r="AO55" s="7">
        <f t="shared" si="7"/>
        <v>3.1530499999999999</v>
      </c>
      <c r="AP55" s="7">
        <f t="shared" si="8"/>
        <v>3.1530499999999999</v>
      </c>
      <c r="AQ55" s="7">
        <f t="shared" si="9"/>
        <v>3.1530499999999999</v>
      </c>
      <c r="AR55" s="7">
        <f t="shared" si="10"/>
        <v>3.1530499999999999</v>
      </c>
      <c r="AS55" s="7">
        <f t="shared" si="11"/>
        <v>2.7621200000000004</v>
      </c>
      <c r="AT55" s="7">
        <f t="shared" si="12"/>
        <v>2.7621200000000004</v>
      </c>
      <c r="AU55" s="7">
        <f t="shared" si="13"/>
        <v>2.7621200000000004</v>
      </c>
      <c r="AV55" s="7">
        <f t="shared" si="14"/>
        <v>2.7621200000000004</v>
      </c>
      <c r="AW55" s="7">
        <f t="shared" si="15"/>
        <v>2.7621200000000004</v>
      </c>
      <c r="AX55" s="7" t="str">
        <f t="shared" si="16"/>
        <v/>
      </c>
      <c r="AY55" s="7" t="str">
        <f t="shared" si="17"/>
        <v/>
      </c>
      <c r="AZ55" s="7" t="str">
        <f t="shared" si="18"/>
        <v/>
      </c>
      <c r="BA55" s="7">
        <f t="shared" si="19"/>
        <v>2.6559399999999997</v>
      </c>
      <c r="BB55" s="7">
        <f t="shared" si="20"/>
        <v>2.6559399999999997</v>
      </c>
      <c r="BC55" s="7">
        <f t="shared" si="21"/>
        <v>2.6559399999999997</v>
      </c>
      <c r="BD55" s="7">
        <f t="shared" si="22"/>
        <v>2.66995</v>
      </c>
      <c r="BE55" s="7">
        <f t="shared" si="23"/>
        <v>2.6406499999999999</v>
      </c>
      <c r="BF55" s="7">
        <f t="shared" si="24"/>
        <v>2.9335100000000001</v>
      </c>
      <c r="BG55" s="7">
        <f t="shared" si="25"/>
        <v>2.9182899999999998</v>
      </c>
      <c r="BH55" s="7">
        <f t="shared" si="26"/>
        <v>2.7870900000000001</v>
      </c>
      <c r="BI55" s="7">
        <f t="shared" si="27"/>
        <v>2.7741600000000002</v>
      </c>
      <c r="BJ55" s="7">
        <f t="shared" si="28"/>
        <v>2.7441300000000002</v>
      </c>
      <c r="BK55" s="7">
        <f t="shared" si="29"/>
        <v>2.7048699999999997</v>
      </c>
      <c r="BL55" s="7">
        <f t="shared" si="30"/>
        <v>2.6489799999999999</v>
      </c>
      <c r="BM55" s="7">
        <f t="shared" si="31"/>
        <v>2.6223099999999997</v>
      </c>
      <c r="BN55" s="7">
        <f t="shared" si="32"/>
        <v>2.63124</v>
      </c>
      <c r="BP55" s="7">
        <f t="shared" si="33"/>
        <v>3.1530499999999999</v>
      </c>
      <c r="BQ55" s="7">
        <f t="shared" si="34"/>
        <v>3.1530499999999999</v>
      </c>
      <c r="BR55" s="7">
        <f t="shared" si="35"/>
        <v>3.1530499999999999</v>
      </c>
      <c r="BS55" s="7">
        <f t="shared" si="36"/>
        <v>3.1530499999999999</v>
      </c>
      <c r="BT55" s="7">
        <f t="shared" si="37"/>
        <v>3.1530499999999999</v>
      </c>
      <c r="BU55" s="7">
        <f t="shared" si="38"/>
        <v>2.7621200000000004</v>
      </c>
      <c r="BV55" s="7">
        <f t="shared" si="39"/>
        <v>2.7621200000000004</v>
      </c>
      <c r="BW55" s="7">
        <f t="shared" si="40"/>
        <v>2.7621200000000004</v>
      </c>
      <c r="BX55" s="7">
        <f t="shared" si="41"/>
        <v>2.7621200000000004</v>
      </c>
      <c r="BY55" s="7">
        <f t="shared" si="42"/>
        <v>2.7621200000000004</v>
      </c>
      <c r="BZ55" s="7">
        <f t="shared" si="43"/>
        <v>2.7621200000000004</v>
      </c>
      <c r="CA55" s="7">
        <f t="shared" si="44"/>
        <v>2.6559399999999997</v>
      </c>
      <c r="CB55" s="7">
        <f t="shared" si="45"/>
        <v>2.6559399999999997</v>
      </c>
      <c r="CC55" s="7">
        <f t="shared" si="46"/>
        <v>2.6559399999999997</v>
      </c>
      <c r="CD55" s="7">
        <f t="shared" si="47"/>
        <v>2.6559399999999997</v>
      </c>
      <c r="CE55" s="7">
        <f t="shared" si="48"/>
        <v>2.6559399999999997</v>
      </c>
      <c r="CF55" s="7">
        <f t="shared" si="49"/>
        <v>2.66995</v>
      </c>
      <c r="CG55" s="7">
        <f t="shared" si="50"/>
        <v>2.6406499999999999</v>
      </c>
      <c r="CH55" s="7">
        <f t="shared" si="51"/>
        <v>2.9335100000000001</v>
      </c>
      <c r="CI55" s="7">
        <f t="shared" si="52"/>
        <v>2.9182899999999998</v>
      </c>
      <c r="CJ55" s="7">
        <f t="shared" si="53"/>
        <v>2.7870900000000001</v>
      </c>
      <c r="CK55" s="7">
        <f t="shared" si="54"/>
        <v>2.7741600000000002</v>
      </c>
      <c r="CL55" s="7">
        <f t="shared" si="55"/>
        <v>2.7441300000000002</v>
      </c>
      <c r="CM55" s="7">
        <f t="shared" si="56"/>
        <v>2.7048699999999997</v>
      </c>
      <c r="CN55" s="7">
        <f t="shared" si="57"/>
        <v>2.6489799999999999</v>
      </c>
      <c r="CO55" s="7">
        <f t="shared" si="58"/>
        <v>2.6223099999999997</v>
      </c>
      <c r="CP55" s="7">
        <f>IF(ISNUMBER(BN55),BN55,IF(ISNUMBER(AK55),AK55,IF(ISNUMBER(AE55),AE55,IF(ISNUMBER(#REF!),#REF!,IF(ISNUMBER(AD55),AD55,"")))))</f>
        <v>2.63124</v>
      </c>
      <c r="CR55" s="7">
        <f t="shared" si="59"/>
        <v>3.1530499999999999</v>
      </c>
      <c r="CS55" s="7">
        <f t="shared" si="60"/>
        <v>3.1530499999999999</v>
      </c>
      <c r="CT55" s="7">
        <f t="shared" si="61"/>
        <v>3.1530499999999999</v>
      </c>
      <c r="CU55" s="7">
        <f t="shared" si="62"/>
        <v>2.7621200000000004</v>
      </c>
      <c r="CV55" s="7">
        <f t="shared" si="63"/>
        <v>2.7621200000000004</v>
      </c>
      <c r="CW55" s="7">
        <f t="shared" si="64"/>
        <v>2.7621200000000004</v>
      </c>
      <c r="CX55" s="7">
        <f t="shared" si="65"/>
        <v>2.7621200000000004</v>
      </c>
      <c r="CY55" s="7">
        <f t="shared" si="66"/>
        <v>2.7621200000000004</v>
      </c>
      <c r="CZ55" s="7">
        <f t="shared" si="67"/>
        <v>2.7621200000000004</v>
      </c>
      <c r="DA55" s="7">
        <f t="shared" si="68"/>
        <v>2.6559399999999997</v>
      </c>
      <c r="DB55" s="7">
        <f t="shared" si="69"/>
        <v>2.6559399999999997</v>
      </c>
      <c r="DC55" s="7">
        <f t="shared" si="70"/>
        <v>2.6559399999999997</v>
      </c>
      <c r="DD55" s="7">
        <f t="shared" si="71"/>
        <v>2.6559399999999997</v>
      </c>
      <c r="DE55" s="7">
        <f t="shared" si="72"/>
        <v>2.6559399999999997</v>
      </c>
      <c r="DF55" s="7">
        <f t="shared" si="73"/>
        <v>2.66995</v>
      </c>
      <c r="DG55" s="7">
        <f t="shared" si="74"/>
        <v>2.6406499999999999</v>
      </c>
      <c r="DH55" s="7">
        <f t="shared" si="75"/>
        <v>2.9335100000000001</v>
      </c>
      <c r="DI55" s="7">
        <f t="shared" si="76"/>
        <v>2.9182899999999998</v>
      </c>
      <c r="DJ55" s="7">
        <f t="shared" si="77"/>
        <v>2.7870900000000001</v>
      </c>
      <c r="DK55" s="7">
        <f t="shared" si="78"/>
        <v>2.7741600000000002</v>
      </c>
      <c r="DL55" s="7">
        <f t="shared" si="79"/>
        <v>2.7441300000000002</v>
      </c>
      <c r="DM55" s="7">
        <f t="shared" si="80"/>
        <v>2.7048699999999997</v>
      </c>
      <c r="DN55" s="7">
        <f>IF(ISNUMBER(CN55),CN55,IF(ISNUMBER(AK55),AK55,IF(ISNUMBER(AA55),AA55,IF(ISNUMBER(#REF!),#REF!,IF(ISNUMBER(Z55),Z55,"")))))</f>
        <v>2.6489799999999999</v>
      </c>
      <c r="DO55" s="7">
        <f>IF(ISNUMBER(CO55),CO55,IF(ISNUMBER(#REF!),#REF!,IF(ISNUMBER(AB55),AB55,IF(ISNUMBER(AL55),AL55,IF(ISNUMBER(AA55),AA55,"")))))</f>
        <v>2.6223099999999997</v>
      </c>
      <c r="DP55" s="7">
        <f t="shared" si="81"/>
        <v>2.63124</v>
      </c>
      <c r="DR55" s="7">
        <f t="shared" si="82"/>
        <v>3.1530499999999999</v>
      </c>
      <c r="DS55" s="7">
        <f t="shared" si="83"/>
        <v>2.7621200000000004</v>
      </c>
      <c r="DT55" s="7">
        <f t="shared" si="84"/>
        <v>2.7621200000000004</v>
      </c>
      <c r="DU55" s="7">
        <f t="shared" si="85"/>
        <v>2.7621200000000004</v>
      </c>
      <c r="DV55" s="7">
        <f t="shared" si="86"/>
        <v>2.7621200000000004</v>
      </c>
      <c r="DW55" s="7">
        <f t="shared" si="87"/>
        <v>2.7621200000000004</v>
      </c>
      <c r="DX55" s="7">
        <f t="shared" si="88"/>
        <v>2.7621200000000004</v>
      </c>
      <c r="DY55" s="7">
        <f t="shared" si="89"/>
        <v>2.6559399999999997</v>
      </c>
      <c r="DZ55" s="7">
        <f t="shared" si="90"/>
        <v>2.6559399999999997</v>
      </c>
      <c r="EA55" s="7">
        <f t="shared" si="91"/>
        <v>2.6559399999999997</v>
      </c>
      <c r="EB55" s="7">
        <f t="shared" si="92"/>
        <v>2.6559399999999997</v>
      </c>
      <c r="EC55" s="7">
        <f t="shared" si="93"/>
        <v>2.6559399999999997</v>
      </c>
      <c r="ED55" s="7">
        <f t="shared" si="94"/>
        <v>2.66995</v>
      </c>
      <c r="EE55" s="7">
        <f t="shared" si="95"/>
        <v>2.6406499999999999</v>
      </c>
      <c r="EF55" s="7">
        <f t="shared" si="96"/>
        <v>2.9335100000000001</v>
      </c>
      <c r="EG55" s="7">
        <f t="shared" si="97"/>
        <v>2.9182899999999998</v>
      </c>
      <c r="EH55" s="7">
        <f t="shared" si="98"/>
        <v>2.7870900000000001</v>
      </c>
      <c r="EI55" s="7">
        <f t="shared" si="99"/>
        <v>2.7741600000000002</v>
      </c>
      <c r="EJ55" s="7">
        <f t="shared" si="100"/>
        <v>2.7441300000000002</v>
      </c>
      <c r="EK55" s="7">
        <f t="shared" si="101"/>
        <v>2.7048699999999997</v>
      </c>
      <c r="EL55" s="7">
        <f>IF(ISNUMBER(DN55),DN55,IF(ISNUMBER(AK55),AK55,IF(ISNUMBER(AA55),AA55,IF(ISNUMBER(#REF!),#REF!,IF(ISNUMBER(Z55),Z55,"")))))</f>
        <v>2.6489799999999999</v>
      </c>
      <c r="EM55" s="7">
        <f>IF(ISNUMBER(DO55),DO55,IF(ISNUMBER(#REF!),#REF!,IF(ISNUMBER(AB55),AB55,IF(ISNUMBER(AL55),AL55,IF(ISNUMBER(AA55),AA55,"")))))</f>
        <v>2.6223099999999997</v>
      </c>
      <c r="EN55" s="7">
        <f t="shared" si="102"/>
        <v>2.63124</v>
      </c>
    </row>
    <row r="56" spans="1:144" x14ac:dyDescent="0.2">
      <c r="A56" s="19" t="s">
        <v>65</v>
      </c>
      <c r="B56" s="7" t="s">
        <v>65</v>
      </c>
      <c r="C56" s="7" t="e">
        <v>#N/A</v>
      </c>
      <c r="D56" s="7">
        <v>2.0087099999999998</v>
      </c>
      <c r="E56" s="7">
        <v>2.03911</v>
      </c>
      <c r="F56" s="7" t="e">
        <v>#N/A</v>
      </c>
      <c r="G56" s="7" t="e">
        <v>#N/A</v>
      </c>
      <c r="H56" s="7" t="e">
        <v>#N/A</v>
      </c>
      <c r="I56" s="7" t="e">
        <v>#N/A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 t="e">
        <v>#N/A</v>
      </c>
      <c r="O56" s="7" t="e">
        <v>#N/A</v>
      </c>
      <c r="P56" s="7" t="e">
        <v>#N/A</v>
      </c>
      <c r="Q56" s="7" t="e">
        <v>#N/A</v>
      </c>
      <c r="R56" s="7">
        <v>4.3430200000000001</v>
      </c>
      <c r="S56" s="7" t="e">
        <v>#N/A</v>
      </c>
      <c r="T56" s="7" t="e">
        <v>#N/A</v>
      </c>
      <c r="U56" s="7">
        <v>5.5638699999999996</v>
      </c>
      <c r="V56" s="7">
        <v>5.3416600000000001</v>
      </c>
      <c r="W56" s="7">
        <v>3.90021</v>
      </c>
      <c r="X56" s="7">
        <v>3.8115300000000003</v>
      </c>
      <c r="Y56" s="7">
        <v>3.9462899999999999</v>
      </c>
      <c r="Z56" s="7">
        <v>3.7834599999999998</v>
      </c>
      <c r="AA56" s="7">
        <v>3.7667099999999998</v>
      </c>
      <c r="AB56" s="7">
        <v>5.9301500000000003</v>
      </c>
      <c r="AC56" s="7">
        <v>5.7879299999999994</v>
      </c>
      <c r="AD56" s="7">
        <v>2.8353999999999999</v>
      </c>
      <c r="AE56" s="7">
        <v>2.6357599999999999</v>
      </c>
      <c r="AF56" s="7" t="e">
        <v>#N/A</v>
      </c>
      <c r="AG56" s="7" t="e">
        <v>#N/A</v>
      </c>
      <c r="AH56" s="7" t="e">
        <v>#N/A</v>
      </c>
      <c r="AI56" s="7" t="e">
        <v>#N/A</v>
      </c>
      <c r="AJ56" s="7" t="e">
        <v>#N/A</v>
      </c>
      <c r="AL56" s="7">
        <f t="shared" si="4"/>
        <v>2.03911</v>
      </c>
      <c r="AM56" s="7">
        <f t="shared" si="5"/>
        <v>2.03911</v>
      </c>
      <c r="AN56" s="7" t="str">
        <f t="shared" si="6"/>
        <v/>
      </c>
      <c r="AO56" s="7" t="str">
        <f t="shared" si="7"/>
        <v/>
      </c>
      <c r="AP56" s="7" t="str">
        <f t="shared" si="8"/>
        <v/>
      </c>
      <c r="AQ56" s="7" t="str">
        <f t="shared" si="9"/>
        <v/>
      </c>
      <c r="AR56" s="7" t="str">
        <f t="shared" si="10"/>
        <v/>
      </c>
      <c r="AS56" s="7" t="str">
        <f t="shared" si="11"/>
        <v/>
      </c>
      <c r="AT56" s="7" t="str">
        <f t="shared" si="12"/>
        <v/>
      </c>
      <c r="AU56" s="7" t="str">
        <f t="shared" si="13"/>
        <v/>
      </c>
      <c r="AV56" s="7">
        <f t="shared" si="14"/>
        <v>4.3430200000000001</v>
      </c>
      <c r="AW56" s="7">
        <f t="shared" si="15"/>
        <v>4.3430200000000001</v>
      </c>
      <c r="AX56" s="7">
        <f t="shared" si="16"/>
        <v>4.3430200000000001</v>
      </c>
      <c r="AY56" s="7">
        <f t="shared" si="17"/>
        <v>4.3430200000000001</v>
      </c>
      <c r="AZ56" s="7">
        <f t="shared" si="18"/>
        <v>5.5638699999999996</v>
      </c>
      <c r="BA56" s="7">
        <f t="shared" si="19"/>
        <v>5.5638699999999996</v>
      </c>
      <c r="BB56" s="7">
        <f t="shared" si="20"/>
        <v>5.3416600000000001</v>
      </c>
      <c r="BC56" s="7">
        <f t="shared" si="21"/>
        <v>3.90021</v>
      </c>
      <c r="BD56" s="7">
        <f t="shared" si="22"/>
        <v>3.8115300000000003</v>
      </c>
      <c r="BE56" s="7">
        <f t="shared" si="23"/>
        <v>3.9462899999999999</v>
      </c>
      <c r="BF56" s="7">
        <f t="shared" si="24"/>
        <v>3.7834599999999998</v>
      </c>
      <c r="BG56" s="7">
        <f t="shared" si="25"/>
        <v>3.7667099999999998</v>
      </c>
      <c r="BH56" s="7">
        <f t="shared" si="26"/>
        <v>5.9301500000000003</v>
      </c>
      <c r="BI56" s="7">
        <f t="shared" si="27"/>
        <v>5.7879299999999994</v>
      </c>
      <c r="BJ56" s="7">
        <f t="shared" si="28"/>
        <v>2.8353999999999999</v>
      </c>
      <c r="BK56" s="7">
        <f t="shared" si="29"/>
        <v>2.6357599999999999</v>
      </c>
      <c r="BL56" s="7">
        <f t="shared" si="30"/>
        <v>2.6357599999999999</v>
      </c>
      <c r="BM56" s="7">
        <f t="shared" si="31"/>
        <v>2.6357599999999999</v>
      </c>
      <c r="BN56" s="7" t="str">
        <f t="shared" si="32"/>
        <v/>
      </c>
      <c r="BP56" s="7">
        <f t="shared" si="33"/>
        <v>2.03911</v>
      </c>
      <c r="BQ56" s="7">
        <f t="shared" si="34"/>
        <v>2.03911</v>
      </c>
      <c r="BR56" s="7" t="str">
        <f t="shared" si="35"/>
        <v/>
      </c>
      <c r="BS56" s="7" t="str">
        <f t="shared" si="36"/>
        <v/>
      </c>
      <c r="BT56" s="7" t="str">
        <f t="shared" si="37"/>
        <v/>
      </c>
      <c r="BU56" s="7" t="str">
        <f t="shared" si="38"/>
        <v/>
      </c>
      <c r="BV56" s="7">
        <f t="shared" si="39"/>
        <v>4.3430200000000001</v>
      </c>
      <c r="BW56" s="7">
        <f t="shared" si="40"/>
        <v>4.3430200000000001</v>
      </c>
      <c r="BX56" s="7">
        <f t="shared" si="41"/>
        <v>4.3430200000000001</v>
      </c>
      <c r="BY56" s="7">
        <f t="shared" si="42"/>
        <v>4.3430200000000001</v>
      </c>
      <c r="BZ56" s="7">
        <f t="shared" si="43"/>
        <v>4.3430200000000001</v>
      </c>
      <c r="CA56" s="7">
        <f t="shared" si="44"/>
        <v>4.3430200000000001</v>
      </c>
      <c r="CB56" s="7">
        <f t="shared" si="45"/>
        <v>5.5638699999999996</v>
      </c>
      <c r="CC56" s="7">
        <f t="shared" si="46"/>
        <v>5.5638699999999996</v>
      </c>
      <c r="CD56" s="7">
        <f t="shared" si="47"/>
        <v>5.3416600000000001</v>
      </c>
      <c r="CE56" s="7">
        <f t="shared" si="48"/>
        <v>3.90021</v>
      </c>
      <c r="CF56" s="7">
        <f t="shared" si="49"/>
        <v>3.8115300000000003</v>
      </c>
      <c r="CG56" s="7">
        <f t="shared" si="50"/>
        <v>3.9462899999999999</v>
      </c>
      <c r="CH56" s="7">
        <f t="shared" si="51"/>
        <v>3.7834599999999998</v>
      </c>
      <c r="CI56" s="7">
        <f t="shared" si="52"/>
        <v>3.7667099999999998</v>
      </c>
      <c r="CJ56" s="7">
        <f t="shared" si="53"/>
        <v>5.9301500000000003</v>
      </c>
      <c r="CK56" s="7">
        <f t="shared" si="54"/>
        <v>5.7879299999999994</v>
      </c>
      <c r="CL56" s="7">
        <f t="shared" si="55"/>
        <v>2.8353999999999999</v>
      </c>
      <c r="CM56" s="7">
        <f t="shared" si="56"/>
        <v>2.6357599999999999</v>
      </c>
      <c r="CN56" s="7">
        <f t="shared" si="57"/>
        <v>2.6357599999999999</v>
      </c>
      <c r="CO56" s="7">
        <f t="shared" si="58"/>
        <v>2.6357599999999999</v>
      </c>
      <c r="CP56" s="7">
        <f>IF(ISNUMBER(BN56),BN56,IF(ISNUMBER(AK56),AK56,IF(ISNUMBER(AE56),AE56,IF(ISNUMBER(#REF!),#REF!,IF(ISNUMBER(AD56),AD56,"")))))</f>
        <v>2.6357599999999999</v>
      </c>
      <c r="CR56" s="7">
        <f t="shared" si="59"/>
        <v>2.03911</v>
      </c>
      <c r="CS56" s="7">
        <f t="shared" si="60"/>
        <v>2.03911</v>
      </c>
      <c r="CT56" s="7">
        <f t="shared" si="61"/>
        <v>4.3430200000000001</v>
      </c>
      <c r="CU56" s="7">
        <f t="shared" si="62"/>
        <v>4.3430200000000001</v>
      </c>
      <c r="CV56" s="7">
        <f t="shared" si="63"/>
        <v>4.3430200000000001</v>
      </c>
      <c r="CW56" s="7">
        <f t="shared" si="64"/>
        <v>4.3430200000000001</v>
      </c>
      <c r="CX56" s="7">
        <f t="shared" si="65"/>
        <v>4.3430200000000001</v>
      </c>
      <c r="CY56" s="7">
        <f t="shared" si="66"/>
        <v>4.3430200000000001</v>
      </c>
      <c r="CZ56" s="7">
        <f t="shared" si="67"/>
        <v>4.3430200000000001</v>
      </c>
      <c r="DA56" s="7">
        <f t="shared" si="68"/>
        <v>4.3430200000000001</v>
      </c>
      <c r="DB56" s="7">
        <f t="shared" si="69"/>
        <v>5.5638699999999996</v>
      </c>
      <c r="DC56" s="7">
        <f t="shared" si="70"/>
        <v>5.5638699999999996</v>
      </c>
      <c r="DD56" s="7">
        <f t="shared" si="71"/>
        <v>5.3416600000000001</v>
      </c>
      <c r="DE56" s="7">
        <f t="shared" si="72"/>
        <v>3.90021</v>
      </c>
      <c r="DF56" s="7">
        <f t="shared" si="73"/>
        <v>3.8115300000000003</v>
      </c>
      <c r="DG56" s="7">
        <f t="shared" si="74"/>
        <v>3.9462899999999999</v>
      </c>
      <c r="DH56" s="7">
        <f t="shared" si="75"/>
        <v>3.7834599999999998</v>
      </c>
      <c r="DI56" s="7">
        <f t="shared" si="76"/>
        <v>3.7667099999999998</v>
      </c>
      <c r="DJ56" s="7">
        <f t="shared" si="77"/>
        <v>5.9301500000000003</v>
      </c>
      <c r="DK56" s="7">
        <f t="shared" si="78"/>
        <v>5.7879299999999994</v>
      </c>
      <c r="DL56" s="7">
        <f t="shared" si="79"/>
        <v>2.8353999999999999</v>
      </c>
      <c r="DM56" s="7">
        <f t="shared" si="80"/>
        <v>2.6357599999999999</v>
      </c>
      <c r="DN56" s="7">
        <f>IF(ISNUMBER(CN56),CN56,IF(ISNUMBER(AK56),AK56,IF(ISNUMBER(AA56),AA56,IF(ISNUMBER(#REF!),#REF!,IF(ISNUMBER(Z56),Z56,"")))))</f>
        <v>2.6357599999999999</v>
      </c>
      <c r="DO56" s="7">
        <f>IF(ISNUMBER(CO56),CO56,IF(ISNUMBER(#REF!),#REF!,IF(ISNUMBER(AB56),AB56,IF(ISNUMBER(AL56),AL56,IF(ISNUMBER(AA56),AA56,"")))))</f>
        <v>2.6357599999999999</v>
      </c>
      <c r="DP56" s="7">
        <f t="shared" si="81"/>
        <v>2.6357599999999999</v>
      </c>
      <c r="DR56" s="7">
        <f t="shared" si="82"/>
        <v>4.3430200000000001</v>
      </c>
      <c r="DS56" s="7">
        <f t="shared" si="83"/>
        <v>4.3430200000000001</v>
      </c>
      <c r="DT56" s="7">
        <f t="shared" si="84"/>
        <v>4.3430200000000001</v>
      </c>
      <c r="DU56" s="7">
        <f t="shared" si="85"/>
        <v>4.3430200000000001</v>
      </c>
      <c r="DV56" s="7">
        <f t="shared" si="86"/>
        <v>4.3430200000000001</v>
      </c>
      <c r="DW56" s="7">
        <f t="shared" si="87"/>
        <v>4.3430200000000001</v>
      </c>
      <c r="DX56" s="7">
        <f t="shared" si="88"/>
        <v>4.3430200000000001</v>
      </c>
      <c r="DY56" s="7">
        <f t="shared" si="89"/>
        <v>4.3430200000000001</v>
      </c>
      <c r="DZ56" s="7">
        <f t="shared" si="90"/>
        <v>5.5638699999999996</v>
      </c>
      <c r="EA56" s="7">
        <f t="shared" si="91"/>
        <v>5.5638699999999996</v>
      </c>
      <c r="EB56" s="7">
        <f t="shared" si="92"/>
        <v>5.3416600000000001</v>
      </c>
      <c r="EC56" s="7">
        <f t="shared" si="93"/>
        <v>3.90021</v>
      </c>
      <c r="ED56" s="7">
        <f t="shared" si="94"/>
        <v>3.8115300000000003</v>
      </c>
      <c r="EE56" s="7">
        <f t="shared" si="95"/>
        <v>3.9462899999999999</v>
      </c>
      <c r="EF56" s="7">
        <f t="shared" si="96"/>
        <v>3.7834599999999998</v>
      </c>
      <c r="EG56" s="7">
        <f t="shared" si="97"/>
        <v>3.7667099999999998</v>
      </c>
      <c r="EH56" s="7">
        <f t="shared" si="98"/>
        <v>5.9301500000000003</v>
      </c>
      <c r="EI56" s="7">
        <f t="shared" si="99"/>
        <v>5.7879299999999994</v>
      </c>
      <c r="EJ56" s="7">
        <f t="shared" si="100"/>
        <v>2.8353999999999999</v>
      </c>
      <c r="EK56" s="7">
        <f t="shared" si="101"/>
        <v>2.6357599999999999</v>
      </c>
      <c r="EL56" s="7">
        <f>IF(ISNUMBER(DN56),DN56,IF(ISNUMBER(AK56),AK56,IF(ISNUMBER(AA56),AA56,IF(ISNUMBER(#REF!),#REF!,IF(ISNUMBER(Z56),Z56,"")))))</f>
        <v>2.6357599999999999</v>
      </c>
      <c r="EM56" s="7">
        <f>IF(ISNUMBER(DO56),DO56,IF(ISNUMBER(#REF!),#REF!,IF(ISNUMBER(AB56),AB56,IF(ISNUMBER(AL56),AL56,IF(ISNUMBER(AA56),AA56,"")))))</f>
        <v>2.6357599999999999</v>
      </c>
      <c r="EN56" s="7">
        <f t="shared" si="102"/>
        <v>2.6357599999999999</v>
      </c>
    </row>
    <row r="57" spans="1:144" x14ac:dyDescent="0.2">
      <c r="A57" s="19" t="s">
        <v>66</v>
      </c>
      <c r="B57" s="7" t="s">
        <v>66</v>
      </c>
      <c r="C57" s="7" t="e">
        <v>#N/A</v>
      </c>
      <c r="D57" s="7">
        <v>1.2918400000000001</v>
      </c>
      <c r="E57" s="7">
        <v>1.3165900000000001</v>
      </c>
      <c r="F57" s="7">
        <v>1.40385</v>
      </c>
      <c r="G57" s="7">
        <v>1.4357600000000001</v>
      </c>
      <c r="H57" s="7">
        <v>1.3660600000000001</v>
      </c>
      <c r="I57" s="7" t="e">
        <v>#N/A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 t="e">
        <v>#N/A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 t="e">
        <v>#N/A</v>
      </c>
      <c r="T57" s="7" t="e">
        <v>#N/A</v>
      </c>
      <c r="U57" s="7" t="e">
        <v>#N/A</v>
      </c>
      <c r="V57" s="7" t="e">
        <v>#N/A</v>
      </c>
      <c r="W57" s="7" t="e">
        <v>#N/A</v>
      </c>
      <c r="X57" s="7" t="e">
        <v>#N/A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7" t="e">
        <v>#N/A</v>
      </c>
      <c r="AD57" s="7" t="e">
        <v>#N/A</v>
      </c>
      <c r="AE57" s="7" t="e">
        <v>#N/A</v>
      </c>
      <c r="AF57" s="7">
        <v>2.6354800000000003</v>
      </c>
      <c r="AG57" s="7">
        <v>2.61435</v>
      </c>
      <c r="AH57" s="7">
        <v>2.5282299999999998</v>
      </c>
      <c r="AI57" s="7" t="e">
        <v>#N/A</v>
      </c>
      <c r="AJ57" s="7" t="e">
        <v>#N/A</v>
      </c>
      <c r="AL57" s="7">
        <f t="shared" si="4"/>
        <v>1.40385</v>
      </c>
      <c r="AM57" s="7">
        <f t="shared" si="5"/>
        <v>1.4357600000000001</v>
      </c>
      <c r="AN57" s="7">
        <f t="shared" si="6"/>
        <v>1.3660600000000001</v>
      </c>
      <c r="AO57" s="7">
        <f t="shared" si="7"/>
        <v>1.3660600000000001</v>
      </c>
      <c r="AP57" s="7">
        <f t="shared" si="8"/>
        <v>1.3660600000000001</v>
      </c>
      <c r="AQ57" s="7" t="str">
        <f t="shared" si="9"/>
        <v/>
      </c>
      <c r="AR57" s="7" t="str">
        <f t="shared" si="10"/>
        <v/>
      </c>
      <c r="AS57" s="7" t="str">
        <f t="shared" si="11"/>
        <v/>
      </c>
      <c r="AT57" s="7" t="str">
        <f t="shared" si="12"/>
        <v/>
      </c>
      <c r="AU57" s="7" t="str">
        <f t="shared" si="13"/>
        <v/>
      </c>
      <c r="AV57" s="7" t="str">
        <f t="shared" si="14"/>
        <v/>
      </c>
      <c r="AW57" s="7" t="str">
        <f t="shared" si="15"/>
        <v/>
      </c>
      <c r="AX57" s="7" t="str">
        <f t="shared" si="16"/>
        <v/>
      </c>
      <c r="AY57" s="7" t="str">
        <f t="shared" si="17"/>
        <v/>
      </c>
      <c r="AZ57" s="7" t="str">
        <f t="shared" si="18"/>
        <v/>
      </c>
      <c r="BA57" s="7" t="str">
        <f t="shared" si="19"/>
        <v/>
      </c>
      <c r="BB57" s="7" t="str">
        <f t="shared" si="20"/>
        <v/>
      </c>
      <c r="BC57" s="7" t="str">
        <f t="shared" si="21"/>
        <v/>
      </c>
      <c r="BD57" s="7" t="str">
        <f t="shared" si="22"/>
        <v/>
      </c>
      <c r="BE57" s="7" t="str">
        <f t="shared" si="23"/>
        <v/>
      </c>
      <c r="BF57" s="7" t="str">
        <f t="shared" si="24"/>
        <v/>
      </c>
      <c r="BG57" s="7" t="str">
        <f t="shared" si="25"/>
        <v/>
      </c>
      <c r="BH57" s="7" t="str">
        <f t="shared" si="26"/>
        <v/>
      </c>
      <c r="BI57" s="7" t="str">
        <f t="shared" si="27"/>
        <v/>
      </c>
      <c r="BJ57" s="7">
        <f t="shared" si="28"/>
        <v>2.6354800000000003</v>
      </c>
      <c r="BK57" s="7">
        <f t="shared" si="29"/>
        <v>2.6354800000000003</v>
      </c>
      <c r="BL57" s="7">
        <f t="shared" si="30"/>
        <v>2.6354800000000003</v>
      </c>
      <c r="BM57" s="7">
        <f t="shared" si="31"/>
        <v>2.61435</v>
      </c>
      <c r="BN57" s="7">
        <f t="shared" si="32"/>
        <v>2.5282299999999998</v>
      </c>
      <c r="BP57" s="7">
        <f t="shared" si="33"/>
        <v>1.3660600000000001</v>
      </c>
      <c r="BQ57" s="7">
        <f t="shared" si="34"/>
        <v>1.3660600000000001</v>
      </c>
      <c r="BR57" s="7">
        <f t="shared" si="35"/>
        <v>1.3660600000000001</v>
      </c>
      <c r="BS57" s="7">
        <f t="shared" si="36"/>
        <v>1.3660600000000001</v>
      </c>
      <c r="BT57" s="7">
        <f t="shared" si="37"/>
        <v>1.3660600000000001</v>
      </c>
      <c r="BU57" s="7" t="str">
        <f t="shared" si="38"/>
        <v/>
      </c>
      <c r="BV57" s="7" t="str">
        <f t="shared" si="39"/>
        <v/>
      </c>
      <c r="BW57" s="7" t="str">
        <f t="shared" si="40"/>
        <v/>
      </c>
      <c r="BX57" s="7" t="str">
        <f t="shared" si="41"/>
        <v/>
      </c>
      <c r="BY57" s="7" t="str">
        <f t="shared" si="42"/>
        <v/>
      </c>
      <c r="BZ57" s="7" t="str">
        <f t="shared" si="43"/>
        <v/>
      </c>
      <c r="CA57" s="7" t="str">
        <f t="shared" si="44"/>
        <v/>
      </c>
      <c r="CB57" s="7" t="str">
        <f t="shared" si="45"/>
        <v/>
      </c>
      <c r="CC57" s="7" t="str">
        <f t="shared" si="46"/>
        <v/>
      </c>
      <c r="CD57" s="7" t="str">
        <f t="shared" si="47"/>
        <v/>
      </c>
      <c r="CE57" s="7" t="str">
        <f t="shared" si="48"/>
        <v/>
      </c>
      <c r="CF57" s="7" t="str">
        <f t="shared" si="49"/>
        <v/>
      </c>
      <c r="CG57" s="7" t="str">
        <f t="shared" si="50"/>
        <v/>
      </c>
      <c r="CH57" s="7" t="str">
        <f t="shared" si="51"/>
        <v/>
      </c>
      <c r="CI57" s="7" t="str">
        <f t="shared" si="52"/>
        <v/>
      </c>
      <c r="CJ57" s="7">
        <f t="shared" si="53"/>
        <v>2.6354800000000003</v>
      </c>
      <c r="CK57" s="7">
        <f t="shared" si="54"/>
        <v>2.6354800000000003</v>
      </c>
      <c r="CL57" s="7">
        <f t="shared" si="55"/>
        <v>2.6354800000000003</v>
      </c>
      <c r="CM57" s="7">
        <f t="shared" si="56"/>
        <v>2.6354800000000003</v>
      </c>
      <c r="CN57" s="7">
        <f t="shared" si="57"/>
        <v>2.6354800000000003</v>
      </c>
      <c r="CO57" s="7">
        <f t="shared" si="58"/>
        <v>2.61435</v>
      </c>
      <c r="CP57" s="7">
        <f>IF(ISNUMBER(BN57),BN57,IF(ISNUMBER(AK57),AK57,IF(ISNUMBER(AE57),AE57,IF(ISNUMBER(#REF!),#REF!,IF(ISNUMBER(AD57),AD57,"")))))</f>
        <v>2.5282299999999998</v>
      </c>
      <c r="CR57" s="7">
        <f t="shared" si="59"/>
        <v>1.3660600000000001</v>
      </c>
      <c r="CS57" s="7">
        <f t="shared" si="60"/>
        <v>1.3660600000000001</v>
      </c>
      <c r="CT57" s="7">
        <f t="shared" si="61"/>
        <v>1.3660600000000001</v>
      </c>
      <c r="CU57" s="7">
        <f t="shared" si="62"/>
        <v>1.3660600000000001</v>
      </c>
      <c r="CV57" s="7">
        <f t="shared" si="63"/>
        <v>1.3660600000000001</v>
      </c>
      <c r="CW57" s="7" t="str">
        <f t="shared" si="64"/>
        <v/>
      </c>
      <c r="CX57" s="7" t="str">
        <f t="shared" si="65"/>
        <v/>
      </c>
      <c r="CY57" s="7" t="str">
        <f t="shared" si="66"/>
        <v/>
      </c>
      <c r="CZ57" s="7" t="str">
        <f t="shared" si="67"/>
        <v/>
      </c>
      <c r="DA57" s="7" t="str">
        <f t="shared" si="68"/>
        <v/>
      </c>
      <c r="DB57" s="7" t="str">
        <f t="shared" si="69"/>
        <v/>
      </c>
      <c r="DC57" s="7" t="str">
        <f t="shared" si="70"/>
        <v/>
      </c>
      <c r="DD57" s="7" t="str">
        <f t="shared" si="71"/>
        <v/>
      </c>
      <c r="DE57" s="7" t="str">
        <f t="shared" si="72"/>
        <v/>
      </c>
      <c r="DF57" s="7" t="str">
        <f t="shared" si="73"/>
        <v/>
      </c>
      <c r="DG57" s="7" t="str">
        <f t="shared" si="74"/>
        <v/>
      </c>
      <c r="DH57" s="7">
        <f t="shared" si="75"/>
        <v>2.6354800000000003</v>
      </c>
      <c r="DI57" s="7">
        <f t="shared" si="76"/>
        <v>2.6354800000000003</v>
      </c>
      <c r="DJ57" s="7">
        <f t="shared" si="77"/>
        <v>2.6354800000000003</v>
      </c>
      <c r="DK57" s="7">
        <f t="shared" si="78"/>
        <v>2.6354800000000003</v>
      </c>
      <c r="DL57" s="7">
        <f t="shared" si="79"/>
        <v>2.6354800000000003</v>
      </c>
      <c r="DM57" s="7">
        <f t="shared" si="80"/>
        <v>2.6354800000000003</v>
      </c>
      <c r="DN57" s="7">
        <f>IF(ISNUMBER(CN57),CN57,IF(ISNUMBER(AK57),AK57,IF(ISNUMBER(AA57),AA57,IF(ISNUMBER(#REF!),#REF!,IF(ISNUMBER(Z57),Z57,"")))))</f>
        <v>2.6354800000000003</v>
      </c>
      <c r="DO57" s="7">
        <f>IF(ISNUMBER(CO57),CO57,IF(ISNUMBER(#REF!),#REF!,IF(ISNUMBER(AB57),AB57,IF(ISNUMBER(AL57),AL57,IF(ISNUMBER(AA57),AA57,"")))))</f>
        <v>2.61435</v>
      </c>
      <c r="DP57" s="7">
        <f t="shared" si="81"/>
        <v>2.5282299999999998</v>
      </c>
      <c r="DR57" s="7">
        <f t="shared" si="82"/>
        <v>1.3660600000000001</v>
      </c>
      <c r="DS57" s="7">
        <f t="shared" si="83"/>
        <v>1.3660600000000001</v>
      </c>
      <c r="DT57" s="7">
        <f t="shared" si="84"/>
        <v>1.3660600000000001</v>
      </c>
      <c r="DU57" s="7" t="str">
        <f t="shared" si="85"/>
        <v/>
      </c>
      <c r="DV57" s="7" t="str">
        <f t="shared" si="86"/>
        <v/>
      </c>
      <c r="DW57" s="7" t="str">
        <f t="shared" si="87"/>
        <v/>
      </c>
      <c r="DX57" s="7" t="str">
        <f t="shared" si="88"/>
        <v/>
      </c>
      <c r="DY57" s="7" t="str">
        <f t="shared" si="89"/>
        <v/>
      </c>
      <c r="DZ57" s="7" t="str">
        <f t="shared" si="90"/>
        <v/>
      </c>
      <c r="EA57" s="7" t="str">
        <f t="shared" si="91"/>
        <v/>
      </c>
      <c r="EB57" s="7" t="str">
        <f t="shared" si="92"/>
        <v/>
      </c>
      <c r="EC57" s="7" t="str">
        <f t="shared" si="93"/>
        <v/>
      </c>
      <c r="ED57" s="7" t="str">
        <f t="shared" si="94"/>
        <v/>
      </c>
      <c r="EE57" s="7" t="str">
        <f t="shared" si="95"/>
        <v/>
      </c>
      <c r="EF57" s="7">
        <f t="shared" si="96"/>
        <v>2.6354800000000003</v>
      </c>
      <c r="EG57" s="7">
        <f t="shared" si="97"/>
        <v>2.6354800000000003</v>
      </c>
      <c r="EH57" s="7">
        <f t="shared" si="98"/>
        <v>2.6354800000000003</v>
      </c>
      <c r="EI57" s="7">
        <f t="shared" si="99"/>
        <v>2.6354800000000003</v>
      </c>
      <c r="EJ57" s="7">
        <f t="shared" si="100"/>
        <v>2.6354800000000003</v>
      </c>
      <c r="EK57" s="7">
        <f t="shared" si="101"/>
        <v>2.6354800000000003</v>
      </c>
      <c r="EL57" s="7">
        <f>IF(ISNUMBER(DN57),DN57,IF(ISNUMBER(AK57),AK57,IF(ISNUMBER(AA57),AA57,IF(ISNUMBER(#REF!),#REF!,IF(ISNUMBER(Z57),Z57,"")))))</f>
        <v>2.6354800000000003</v>
      </c>
      <c r="EM57" s="7">
        <f>IF(ISNUMBER(DO57),DO57,IF(ISNUMBER(#REF!),#REF!,IF(ISNUMBER(AB57),AB57,IF(ISNUMBER(AL57),AL57,IF(ISNUMBER(AA57),AA57,"")))))</f>
        <v>2.61435</v>
      </c>
      <c r="EN57" s="7">
        <f t="shared" si="102"/>
        <v>2.5282299999999998</v>
      </c>
    </row>
    <row r="58" spans="1:144" x14ac:dyDescent="0.2">
      <c r="A58" s="19" t="s">
        <v>67</v>
      </c>
      <c r="B58" s="7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 t="e">
        <v>#N/A</v>
      </c>
      <c r="J58" s="7">
        <v>1.0768900000000001</v>
      </c>
      <c r="K58" s="7">
        <v>0.96087999999999996</v>
      </c>
      <c r="L58" s="7">
        <v>1.1104699999999998</v>
      </c>
      <c r="M58" s="7">
        <v>1.1403699999999999</v>
      </c>
      <c r="N58" s="7" t="e">
        <v>#N/A</v>
      </c>
      <c r="O58" s="7" t="e">
        <v>#N/A</v>
      </c>
      <c r="P58" s="7" t="e">
        <v>#N/A</v>
      </c>
      <c r="Q58" s="7">
        <v>1.32334</v>
      </c>
      <c r="R58" s="7">
        <v>1.68577</v>
      </c>
      <c r="S58" s="7">
        <v>1.5051099999999999</v>
      </c>
      <c r="T58" s="7" t="e">
        <v>#N/A</v>
      </c>
      <c r="U58" s="7">
        <v>1.2323599999999999</v>
      </c>
      <c r="V58" s="7">
        <v>1.32257</v>
      </c>
      <c r="W58" s="7">
        <v>2.3053500000000002</v>
      </c>
      <c r="X58" s="7">
        <v>2.2669199999999998</v>
      </c>
      <c r="Y58" s="7">
        <v>2.3122599999999998</v>
      </c>
      <c r="Z58" s="7" t="e">
        <v>#N/A</v>
      </c>
      <c r="AA58" s="7">
        <v>1.9724999999999999</v>
      </c>
      <c r="AB58" s="7">
        <v>2.0138500000000001</v>
      </c>
      <c r="AC58" s="7">
        <v>2.02956</v>
      </c>
      <c r="AD58" s="7">
        <v>1.93557</v>
      </c>
      <c r="AE58" s="7">
        <v>1.87988</v>
      </c>
      <c r="AF58" s="7">
        <v>1.9030800000000001</v>
      </c>
      <c r="AG58" s="7">
        <v>2.0252699999999999</v>
      </c>
      <c r="AH58" s="7">
        <v>2.0550100000000002</v>
      </c>
      <c r="AI58" s="7">
        <v>2.1602100000000002</v>
      </c>
      <c r="AJ58" s="7">
        <v>2.2365699999999999</v>
      </c>
      <c r="AL58" s="7" t="str">
        <f t="shared" si="4"/>
        <v/>
      </c>
      <c r="AM58" s="7" t="str">
        <f t="shared" si="5"/>
        <v/>
      </c>
      <c r="AN58" s="7">
        <f t="shared" si="6"/>
        <v>1.0768900000000001</v>
      </c>
      <c r="AO58" s="7">
        <f t="shared" si="7"/>
        <v>1.0768900000000001</v>
      </c>
      <c r="AP58" s="7">
        <f t="shared" si="8"/>
        <v>1.0768900000000001</v>
      </c>
      <c r="AQ58" s="7">
        <f t="shared" si="9"/>
        <v>0.96087999999999996</v>
      </c>
      <c r="AR58" s="7">
        <f t="shared" si="10"/>
        <v>1.1104699999999998</v>
      </c>
      <c r="AS58" s="7">
        <f t="shared" si="11"/>
        <v>1.1403699999999999</v>
      </c>
      <c r="AT58" s="7">
        <f t="shared" si="12"/>
        <v>1.1403699999999999</v>
      </c>
      <c r="AU58" s="7">
        <f t="shared" si="13"/>
        <v>1.32334</v>
      </c>
      <c r="AV58" s="7">
        <f t="shared" si="14"/>
        <v>1.32334</v>
      </c>
      <c r="AW58" s="7">
        <f t="shared" si="15"/>
        <v>1.32334</v>
      </c>
      <c r="AX58" s="7">
        <f t="shared" si="16"/>
        <v>1.68577</v>
      </c>
      <c r="AY58" s="7">
        <f t="shared" si="17"/>
        <v>1.5051099999999999</v>
      </c>
      <c r="AZ58" s="7">
        <f t="shared" si="18"/>
        <v>1.2323599999999999</v>
      </c>
      <c r="BA58" s="7">
        <f t="shared" si="19"/>
        <v>1.2323599999999999</v>
      </c>
      <c r="BB58" s="7">
        <f t="shared" si="20"/>
        <v>1.32257</v>
      </c>
      <c r="BC58" s="7">
        <f t="shared" si="21"/>
        <v>2.3053500000000002</v>
      </c>
      <c r="BD58" s="7">
        <f t="shared" si="22"/>
        <v>2.2669199999999998</v>
      </c>
      <c r="BE58" s="7">
        <f t="shared" si="23"/>
        <v>2.3122599999999998</v>
      </c>
      <c r="BF58" s="7">
        <f t="shared" si="24"/>
        <v>1.9724999999999999</v>
      </c>
      <c r="BG58" s="7">
        <f t="shared" si="25"/>
        <v>1.9724999999999999</v>
      </c>
      <c r="BH58" s="7">
        <f t="shared" si="26"/>
        <v>2.0138500000000001</v>
      </c>
      <c r="BI58" s="7">
        <f t="shared" si="27"/>
        <v>2.02956</v>
      </c>
      <c r="BJ58" s="7">
        <f t="shared" si="28"/>
        <v>1.93557</v>
      </c>
      <c r="BK58" s="7">
        <f t="shared" si="29"/>
        <v>1.87988</v>
      </c>
      <c r="BL58" s="7">
        <f t="shared" si="30"/>
        <v>1.9030800000000001</v>
      </c>
      <c r="BM58" s="7">
        <f t="shared" si="31"/>
        <v>2.0252699999999999</v>
      </c>
      <c r="BN58" s="7">
        <f t="shared" si="32"/>
        <v>2.0550100000000002</v>
      </c>
      <c r="BP58" s="7">
        <f t="shared" si="33"/>
        <v>1.0768900000000001</v>
      </c>
      <c r="BQ58" s="7">
        <f t="shared" si="34"/>
        <v>1.0768900000000001</v>
      </c>
      <c r="BR58" s="7">
        <f t="shared" si="35"/>
        <v>1.0768900000000001</v>
      </c>
      <c r="BS58" s="7">
        <f t="shared" si="36"/>
        <v>0.96087999999999996</v>
      </c>
      <c r="BT58" s="7">
        <f t="shared" si="37"/>
        <v>1.1104699999999998</v>
      </c>
      <c r="BU58" s="7">
        <f t="shared" si="38"/>
        <v>1.1403699999999999</v>
      </c>
      <c r="BV58" s="7">
        <f t="shared" si="39"/>
        <v>1.1403699999999999</v>
      </c>
      <c r="BW58" s="7">
        <f t="shared" si="40"/>
        <v>1.32334</v>
      </c>
      <c r="BX58" s="7">
        <f t="shared" si="41"/>
        <v>1.32334</v>
      </c>
      <c r="BY58" s="7">
        <f t="shared" si="42"/>
        <v>1.32334</v>
      </c>
      <c r="BZ58" s="7">
        <f t="shared" si="43"/>
        <v>1.68577</v>
      </c>
      <c r="CA58" s="7">
        <f t="shared" si="44"/>
        <v>1.5051099999999999</v>
      </c>
      <c r="CB58" s="7">
        <f t="shared" si="45"/>
        <v>1.2323599999999999</v>
      </c>
      <c r="CC58" s="7">
        <f t="shared" si="46"/>
        <v>1.2323599999999999</v>
      </c>
      <c r="CD58" s="7">
        <f t="shared" si="47"/>
        <v>1.32257</v>
      </c>
      <c r="CE58" s="7">
        <f t="shared" si="48"/>
        <v>2.3053500000000002</v>
      </c>
      <c r="CF58" s="7">
        <f t="shared" si="49"/>
        <v>2.2669199999999998</v>
      </c>
      <c r="CG58" s="7">
        <f t="shared" si="50"/>
        <v>2.3122599999999998</v>
      </c>
      <c r="CH58" s="7">
        <f t="shared" si="51"/>
        <v>1.9724999999999999</v>
      </c>
      <c r="CI58" s="7">
        <f t="shared" si="52"/>
        <v>1.9724999999999999</v>
      </c>
      <c r="CJ58" s="7">
        <f t="shared" si="53"/>
        <v>2.0138500000000001</v>
      </c>
      <c r="CK58" s="7">
        <f t="shared" si="54"/>
        <v>2.02956</v>
      </c>
      <c r="CL58" s="7">
        <f t="shared" si="55"/>
        <v>1.93557</v>
      </c>
      <c r="CM58" s="7">
        <f t="shared" si="56"/>
        <v>1.87988</v>
      </c>
      <c r="CN58" s="7">
        <f t="shared" si="57"/>
        <v>1.9030800000000001</v>
      </c>
      <c r="CO58" s="7">
        <f t="shared" si="58"/>
        <v>2.0252699999999999</v>
      </c>
      <c r="CP58" s="7">
        <f>IF(ISNUMBER(BN58),BN58,IF(ISNUMBER(AK58),AK58,IF(ISNUMBER(AE58),AE58,IF(ISNUMBER(#REF!),#REF!,IF(ISNUMBER(AD58),AD58,"")))))</f>
        <v>2.0550100000000002</v>
      </c>
      <c r="CR58" s="7">
        <f t="shared" si="59"/>
        <v>1.0768900000000001</v>
      </c>
      <c r="CS58" s="7">
        <f t="shared" si="60"/>
        <v>0.96087999999999996</v>
      </c>
      <c r="CT58" s="7">
        <f t="shared" si="61"/>
        <v>1.1104699999999998</v>
      </c>
      <c r="CU58" s="7">
        <f t="shared" si="62"/>
        <v>1.1403699999999999</v>
      </c>
      <c r="CV58" s="7">
        <f t="shared" si="63"/>
        <v>1.1403699999999999</v>
      </c>
      <c r="CW58" s="7">
        <f t="shared" si="64"/>
        <v>1.32334</v>
      </c>
      <c r="CX58" s="7">
        <f t="shared" si="65"/>
        <v>1.32334</v>
      </c>
      <c r="CY58" s="7">
        <f t="shared" si="66"/>
        <v>1.32334</v>
      </c>
      <c r="CZ58" s="7">
        <f t="shared" si="67"/>
        <v>1.68577</v>
      </c>
      <c r="DA58" s="7">
        <f t="shared" si="68"/>
        <v>1.5051099999999999</v>
      </c>
      <c r="DB58" s="7">
        <f t="shared" si="69"/>
        <v>1.2323599999999999</v>
      </c>
      <c r="DC58" s="7">
        <f t="shared" si="70"/>
        <v>1.2323599999999999</v>
      </c>
      <c r="DD58" s="7">
        <f t="shared" si="71"/>
        <v>1.32257</v>
      </c>
      <c r="DE58" s="7">
        <f t="shared" si="72"/>
        <v>2.3053500000000002</v>
      </c>
      <c r="DF58" s="7">
        <f t="shared" si="73"/>
        <v>2.2669199999999998</v>
      </c>
      <c r="DG58" s="7">
        <f t="shared" si="74"/>
        <v>2.3122599999999998</v>
      </c>
      <c r="DH58" s="7">
        <f t="shared" si="75"/>
        <v>1.9724999999999999</v>
      </c>
      <c r="DI58" s="7">
        <f t="shared" si="76"/>
        <v>1.9724999999999999</v>
      </c>
      <c r="DJ58" s="7">
        <f t="shared" si="77"/>
        <v>2.0138500000000001</v>
      </c>
      <c r="DK58" s="7">
        <f t="shared" si="78"/>
        <v>2.02956</v>
      </c>
      <c r="DL58" s="7">
        <f t="shared" si="79"/>
        <v>1.93557</v>
      </c>
      <c r="DM58" s="7">
        <f t="shared" si="80"/>
        <v>1.87988</v>
      </c>
      <c r="DN58" s="7">
        <f>IF(ISNUMBER(CN58),CN58,IF(ISNUMBER(AK58),AK58,IF(ISNUMBER(AA58),AA58,IF(ISNUMBER(#REF!),#REF!,IF(ISNUMBER(Z58),Z58,"")))))</f>
        <v>1.9030800000000001</v>
      </c>
      <c r="DO58" s="7">
        <f>IF(ISNUMBER(CO58),CO58,IF(ISNUMBER(#REF!),#REF!,IF(ISNUMBER(AB58),AB58,IF(ISNUMBER(AL58),AL58,IF(ISNUMBER(AA58),AA58,"")))))</f>
        <v>2.0252699999999999</v>
      </c>
      <c r="DP58" s="7">
        <f t="shared" si="81"/>
        <v>2.0550100000000002</v>
      </c>
      <c r="DR58" s="7">
        <f t="shared" si="82"/>
        <v>1.1104699999999998</v>
      </c>
      <c r="DS58" s="7">
        <f t="shared" si="83"/>
        <v>1.1403699999999999</v>
      </c>
      <c r="DT58" s="7">
        <f t="shared" si="84"/>
        <v>1.1403699999999999</v>
      </c>
      <c r="DU58" s="7">
        <f t="shared" si="85"/>
        <v>1.32334</v>
      </c>
      <c r="DV58" s="7">
        <f t="shared" si="86"/>
        <v>1.32334</v>
      </c>
      <c r="DW58" s="7">
        <f t="shared" si="87"/>
        <v>1.32334</v>
      </c>
      <c r="DX58" s="7">
        <f t="shared" si="88"/>
        <v>1.68577</v>
      </c>
      <c r="DY58" s="7">
        <f t="shared" si="89"/>
        <v>1.5051099999999999</v>
      </c>
      <c r="DZ58" s="7">
        <f t="shared" si="90"/>
        <v>1.2323599999999999</v>
      </c>
      <c r="EA58" s="7">
        <f t="shared" si="91"/>
        <v>1.2323599999999999</v>
      </c>
      <c r="EB58" s="7">
        <f t="shared" si="92"/>
        <v>1.32257</v>
      </c>
      <c r="EC58" s="7">
        <f t="shared" si="93"/>
        <v>2.3053500000000002</v>
      </c>
      <c r="ED58" s="7">
        <f t="shared" si="94"/>
        <v>2.2669199999999998</v>
      </c>
      <c r="EE58" s="7">
        <f t="shared" si="95"/>
        <v>2.3122599999999998</v>
      </c>
      <c r="EF58" s="7">
        <f t="shared" si="96"/>
        <v>1.9724999999999999</v>
      </c>
      <c r="EG58" s="7">
        <f t="shared" si="97"/>
        <v>1.9724999999999999</v>
      </c>
      <c r="EH58" s="7">
        <f t="shared" si="98"/>
        <v>2.0138500000000001</v>
      </c>
      <c r="EI58" s="7">
        <f t="shared" si="99"/>
        <v>2.02956</v>
      </c>
      <c r="EJ58" s="7">
        <f t="shared" si="100"/>
        <v>1.93557</v>
      </c>
      <c r="EK58" s="7">
        <f t="shared" si="101"/>
        <v>1.87988</v>
      </c>
      <c r="EL58" s="7">
        <f>IF(ISNUMBER(DN58),DN58,IF(ISNUMBER(AK58),AK58,IF(ISNUMBER(AA58),AA58,IF(ISNUMBER(#REF!),#REF!,IF(ISNUMBER(Z58),Z58,"")))))</f>
        <v>1.9030800000000001</v>
      </c>
      <c r="EM58" s="7">
        <f>IF(ISNUMBER(DO58),DO58,IF(ISNUMBER(#REF!),#REF!,IF(ISNUMBER(AB58),AB58,IF(ISNUMBER(AL58),AL58,IF(ISNUMBER(AA58),AA58,"")))))</f>
        <v>2.0252699999999999</v>
      </c>
      <c r="EN58" s="7">
        <f t="shared" si="102"/>
        <v>2.0550100000000002</v>
      </c>
    </row>
    <row r="59" spans="1:144" x14ac:dyDescent="0.2">
      <c r="A59" s="19" t="s">
        <v>68</v>
      </c>
      <c r="B59" s="7" t="s">
        <v>68</v>
      </c>
      <c r="C59" s="7" t="e">
        <v>#N/A</v>
      </c>
      <c r="D59" s="7" t="e">
        <v>#N/A</v>
      </c>
      <c r="E59" s="7" t="e">
        <v>#N/A</v>
      </c>
      <c r="F59" s="7" t="e">
        <v>#N/A</v>
      </c>
      <c r="G59" s="7" t="e">
        <v>#N/A</v>
      </c>
      <c r="H59" s="7">
        <v>1.2262999999999999</v>
      </c>
      <c r="I59" s="7">
        <v>1.3362700000000001</v>
      </c>
      <c r="J59" s="7">
        <v>1.3397399999999999</v>
      </c>
      <c r="K59" s="7" t="e">
        <v>#N/A</v>
      </c>
      <c r="L59" s="7" t="e">
        <v>#N/A</v>
      </c>
      <c r="M59" s="7" t="e">
        <v>#N/A</v>
      </c>
      <c r="N59" s="7" t="e">
        <v>#N/A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 t="e">
        <v>#N/A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>
        <v>0.8662700000000001</v>
      </c>
      <c r="Z59" s="7">
        <v>1.4521799999999998</v>
      </c>
      <c r="AA59" s="7">
        <v>1.6267100000000001</v>
      </c>
      <c r="AB59" s="7">
        <v>1.29616</v>
      </c>
      <c r="AC59" s="7">
        <v>1.22017</v>
      </c>
      <c r="AD59" s="7">
        <v>1.71984</v>
      </c>
      <c r="AE59" s="7">
        <v>1.4720499999999999</v>
      </c>
      <c r="AF59" s="7">
        <v>1.5300199999999999</v>
      </c>
      <c r="AG59" s="7">
        <v>1.6086200000000002</v>
      </c>
      <c r="AH59" s="7">
        <v>1.4651800000000001</v>
      </c>
      <c r="AI59" s="7">
        <v>1.9123000000000001</v>
      </c>
      <c r="AJ59" s="7" t="e">
        <v>#N/A</v>
      </c>
      <c r="AL59" s="7">
        <f t="shared" si="4"/>
        <v>1.2262999999999999</v>
      </c>
      <c r="AM59" s="7">
        <f t="shared" si="5"/>
        <v>1.2262999999999999</v>
      </c>
      <c r="AN59" s="7">
        <f t="shared" si="6"/>
        <v>1.2262999999999999</v>
      </c>
      <c r="AO59" s="7">
        <f t="shared" si="7"/>
        <v>1.3362700000000001</v>
      </c>
      <c r="AP59" s="7">
        <f t="shared" si="8"/>
        <v>1.3397399999999999</v>
      </c>
      <c r="AQ59" s="7">
        <f t="shared" si="9"/>
        <v>1.3397399999999999</v>
      </c>
      <c r="AR59" s="7">
        <f t="shared" si="10"/>
        <v>1.3397399999999999</v>
      </c>
      <c r="AS59" s="7" t="str">
        <f t="shared" si="11"/>
        <v/>
      </c>
      <c r="AT59" s="7" t="str">
        <f t="shared" si="12"/>
        <v/>
      </c>
      <c r="AU59" s="7" t="str">
        <f t="shared" si="13"/>
        <v/>
      </c>
      <c r="AV59" s="7" t="str">
        <f t="shared" si="14"/>
        <v/>
      </c>
      <c r="AW59" s="7" t="str">
        <f t="shared" si="15"/>
        <v/>
      </c>
      <c r="AX59" s="7" t="str">
        <f t="shared" si="16"/>
        <v/>
      </c>
      <c r="AY59" s="7" t="str">
        <f t="shared" si="17"/>
        <v/>
      </c>
      <c r="AZ59" s="7" t="str">
        <f t="shared" si="18"/>
        <v/>
      </c>
      <c r="BA59" s="7" t="str">
        <f t="shared" si="19"/>
        <v/>
      </c>
      <c r="BB59" s="7" t="str">
        <f t="shared" si="20"/>
        <v/>
      </c>
      <c r="BC59" s="7">
        <f t="shared" si="21"/>
        <v>0.8662700000000001</v>
      </c>
      <c r="BD59" s="7">
        <f t="shared" si="22"/>
        <v>0.8662700000000001</v>
      </c>
      <c r="BE59" s="7">
        <f t="shared" si="23"/>
        <v>0.8662700000000001</v>
      </c>
      <c r="BF59" s="7">
        <f t="shared" si="24"/>
        <v>1.4521799999999998</v>
      </c>
      <c r="BG59" s="7">
        <f t="shared" si="25"/>
        <v>1.6267100000000001</v>
      </c>
      <c r="BH59" s="7">
        <f t="shared" si="26"/>
        <v>1.29616</v>
      </c>
      <c r="BI59" s="7">
        <f t="shared" si="27"/>
        <v>1.22017</v>
      </c>
      <c r="BJ59" s="7">
        <f t="shared" si="28"/>
        <v>1.71984</v>
      </c>
      <c r="BK59" s="7">
        <f t="shared" si="29"/>
        <v>1.4720499999999999</v>
      </c>
      <c r="BL59" s="7">
        <f t="shared" si="30"/>
        <v>1.5300199999999999</v>
      </c>
      <c r="BM59" s="7">
        <f t="shared" si="31"/>
        <v>1.6086200000000002</v>
      </c>
      <c r="BN59" s="7">
        <f t="shared" si="32"/>
        <v>1.4651800000000001</v>
      </c>
      <c r="BP59" s="7">
        <f t="shared" si="33"/>
        <v>1.2262999999999999</v>
      </c>
      <c r="BQ59" s="7">
        <f t="shared" si="34"/>
        <v>1.3362700000000001</v>
      </c>
      <c r="BR59" s="7">
        <f t="shared" si="35"/>
        <v>1.3397399999999999</v>
      </c>
      <c r="BS59" s="7">
        <f t="shared" si="36"/>
        <v>1.3397399999999999</v>
      </c>
      <c r="BT59" s="7">
        <f t="shared" si="37"/>
        <v>1.3397399999999999</v>
      </c>
      <c r="BU59" s="7">
        <f t="shared" si="38"/>
        <v>1.3397399999999999</v>
      </c>
      <c r="BV59" s="7">
        <f t="shared" si="39"/>
        <v>1.3397399999999999</v>
      </c>
      <c r="BW59" s="7" t="str">
        <f t="shared" si="40"/>
        <v/>
      </c>
      <c r="BX59" s="7" t="str">
        <f t="shared" si="41"/>
        <v/>
      </c>
      <c r="BY59" s="7" t="str">
        <f t="shared" si="42"/>
        <v/>
      </c>
      <c r="BZ59" s="7" t="str">
        <f t="shared" si="43"/>
        <v/>
      </c>
      <c r="CA59" s="7" t="str">
        <f t="shared" si="44"/>
        <v/>
      </c>
      <c r="CB59" s="7" t="str">
        <f t="shared" si="45"/>
        <v/>
      </c>
      <c r="CC59" s="7">
        <f t="shared" si="46"/>
        <v>0.8662700000000001</v>
      </c>
      <c r="CD59" s="7">
        <f t="shared" si="47"/>
        <v>0.8662700000000001</v>
      </c>
      <c r="CE59" s="7">
        <f t="shared" si="48"/>
        <v>0.8662700000000001</v>
      </c>
      <c r="CF59" s="7">
        <f t="shared" si="49"/>
        <v>0.8662700000000001</v>
      </c>
      <c r="CG59" s="7">
        <f t="shared" si="50"/>
        <v>0.8662700000000001</v>
      </c>
      <c r="CH59" s="7">
        <f t="shared" si="51"/>
        <v>1.4521799999999998</v>
      </c>
      <c r="CI59" s="7">
        <f t="shared" si="52"/>
        <v>1.6267100000000001</v>
      </c>
      <c r="CJ59" s="7">
        <f t="shared" si="53"/>
        <v>1.29616</v>
      </c>
      <c r="CK59" s="7">
        <f t="shared" si="54"/>
        <v>1.22017</v>
      </c>
      <c r="CL59" s="7">
        <f t="shared" si="55"/>
        <v>1.71984</v>
      </c>
      <c r="CM59" s="7">
        <f t="shared" si="56"/>
        <v>1.4720499999999999</v>
      </c>
      <c r="CN59" s="7">
        <f t="shared" si="57"/>
        <v>1.5300199999999999</v>
      </c>
      <c r="CO59" s="7">
        <f t="shared" si="58"/>
        <v>1.6086200000000002</v>
      </c>
      <c r="CP59" s="7">
        <f>IF(ISNUMBER(BN59),BN59,IF(ISNUMBER(AK59),AK59,IF(ISNUMBER(AE59),AE59,IF(ISNUMBER(#REF!),#REF!,IF(ISNUMBER(AD59),AD59,"")))))</f>
        <v>1.4651800000000001</v>
      </c>
      <c r="CR59" s="7">
        <f t="shared" si="59"/>
        <v>1.3397399999999999</v>
      </c>
      <c r="CS59" s="7">
        <f t="shared" si="60"/>
        <v>1.3397399999999999</v>
      </c>
      <c r="CT59" s="7">
        <f t="shared" si="61"/>
        <v>1.3397399999999999</v>
      </c>
      <c r="CU59" s="7">
        <f t="shared" si="62"/>
        <v>1.3397399999999999</v>
      </c>
      <c r="CV59" s="7">
        <f t="shared" si="63"/>
        <v>1.3397399999999999</v>
      </c>
      <c r="CW59" s="7">
        <f t="shared" si="64"/>
        <v>1.3397399999999999</v>
      </c>
      <c r="CX59" s="7">
        <f t="shared" si="65"/>
        <v>1.3397399999999999</v>
      </c>
      <c r="CY59" s="7" t="str">
        <f t="shared" si="66"/>
        <v/>
      </c>
      <c r="CZ59" s="7" t="str">
        <f t="shared" si="67"/>
        <v/>
      </c>
      <c r="DA59" s="7">
        <f t="shared" si="68"/>
        <v>0.8662700000000001</v>
      </c>
      <c r="DB59" s="7">
        <f t="shared" si="69"/>
        <v>0.8662700000000001</v>
      </c>
      <c r="DC59" s="7">
        <f t="shared" si="70"/>
        <v>0.8662700000000001</v>
      </c>
      <c r="DD59" s="7">
        <f t="shared" si="71"/>
        <v>0.8662700000000001</v>
      </c>
      <c r="DE59" s="7">
        <f t="shared" si="72"/>
        <v>0.8662700000000001</v>
      </c>
      <c r="DF59" s="7">
        <f t="shared" si="73"/>
        <v>0.8662700000000001</v>
      </c>
      <c r="DG59" s="7">
        <f t="shared" si="74"/>
        <v>0.8662700000000001</v>
      </c>
      <c r="DH59" s="7">
        <f t="shared" si="75"/>
        <v>1.4521799999999998</v>
      </c>
      <c r="DI59" s="7">
        <f t="shared" si="76"/>
        <v>1.6267100000000001</v>
      </c>
      <c r="DJ59" s="7">
        <f t="shared" si="77"/>
        <v>1.29616</v>
      </c>
      <c r="DK59" s="7">
        <f t="shared" si="78"/>
        <v>1.22017</v>
      </c>
      <c r="DL59" s="7">
        <f t="shared" si="79"/>
        <v>1.71984</v>
      </c>
      <c r="DM59" s="7">
        <f t="shared" si="80"/>
        <v>1.4720499999999999</v>
      </c>
      <c r="DN59" s="7">
        <f>IF(ISNUMBER(CN59),CN59,IF(ISNUMBER(AK59),AK59,IF(ISNUMBER(AA59),AA59,IF(ISNUMBER(#REF!),#REF!,IF(ISNUMBER(Z59),Z59,"")))))</f>
        <v>1.5300199999999999</v>
      </c>
      <c r="DO59" s="7">
        <f>IF(ISNUMBER(CO59),CO59,IF(ISNUMBER(#REF!),#REF!,IF(ISNUMBER(AB59),AB59,IF(ISNUMBER(AL59),AL59,IF(ISNUMBER(AA59),AA59,"")))))</f>
        <v>1.6086200000000002</v>
      </c>
      <c r="DP59" s="7">
        <f t="shared" si="81"/>
        <v>1.4651800000000001</v>
      </c>
      <c r="DR59" s="7">
        <f t="shared" si="82"/>
        <v>1.3397399999999999</v>
      </c>
      <c r="DS59" s="7">
        <f t="shared" si="83"/>
        <v>1.3397399999999999</v>
      </c>
      <c r="DT59" s="7">
        <f t="shared" si="84"/>
        <v>1.3397399999999999</v>
      </c>
      <c r="DU59" s="7">
        <f t="shared" si="85"/>
        <v>1.3397399999999999</v>
      </c>
      <c r="DV59" s="7">
        <f t="shared" si="86"/>
        <v>1.3397399999999999</v>
      </c>
      <c r="DW59" s="7" t="str">
        <f t="shared" si="87"/>
        <v/>
      </c>
      <c r="DX59" s="7" t="str">
        <f t="shared" si="88"/>
        <v/>
      </c>
      <c r="DY59" s="7">
        <f t="shared" si="89"/>
        <v>0.8662700000000001</v>
      </c>
      <c r="DZ59" s="7">
        <f t="shared" si="90"/>
        <v>0.8662700000000001</v>
      </c>
      <c r="EA59" s="7">
        <f t="shared" si="91"/>
        <v>0.8662700000000001</v>
      </c>
      <c r="EB59" s="7">
        <f t="shared" si="92"/>
        <v>0.8662700000000001</v>
      </c>
      <c r="EC59" s="7">
        <f t="shared" si="93"/>
        <v>0.8662700000000001</v>
      </c>
      <c r="ED59" s="7">
        <f t="shared" si="94"/>
        <v>0.8662700000000001</v>
      </c>
      <c r="EE59" s="7">
        <f t="shared" si="95"/>
        <v>0.8662700000000001</v>
      </c>
      <c r="EF59" s="7">
        <f t="shared" si="96"/>
        <v>1.4521799999999998</v>
      </c>
      <c r="EG59" s="7">
        <f t="shared" si="97"/>
        <v>1.6267100000000001</v>
      </c>
      <c r="EH59" s="7">
        <f t="shared" si="98"/>
        <v>1.29616</v>
      </c>
      <c r="EI59" s="7">
        <f t="shared" si="99"/>
        <v>1.22017</v>
      </c>
      <c r="EJ59" s="7">
        <f t="shared" si="100"/>
        <v>1.71984</v>
      </c>
      <c r="EK59" s="7">
        <f t="shared" si="101"/>
        <v>1.4720499999999999</v>
      </c>
      <c r="EL59" s="7">
        <f>IF(ISNUMBER(DN59),DN59,IF(ISNUMBER(AK59),AK59,IF(ISNUMBER(AA59),AA59,IF(ISNUMBER(#REF!),#REF!,IF(ISNUMBER(Z59),Z59,"")))))</f>
        <v>1.5300199999999999</v>
      </c>
      <c r="EM59" s="7">
        <f>IF(ISNUMBER(DO59),DO59,IF(ISNUMBER(#REF!),#REF!,IF(ISNUMBER(AB59),AB59,IF(ISNUMBER(AL59),AL59,IF(ISNUMBER(AA59),AA59,"")))))</f>
        <v>1.6086200000000002</v>
      </c>
      <c r="EN59" s="7">
        <f t="shared" si="102"/>
        <v>1.4651800000000001</v>
      </c>
    </row>
    <row r="60" spans="1:144" x14ac:dyDescent="0.2">
      <c r="A60" s="19" t="s">
        <v>69</v>
      </c>
      <c r="B60" s="7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0.85917999999999994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7" t="e">
        <v>#N/A</v>
      </c>
      <c r="AD60" s="7" t="e">
        <v>#N/A</v>
      </c>
      <c r="AE60" s="7" t="e">
        <v>#N/A</v>
      </c>
      <c r="AF60" s="7" t="e">
        <v>#N/A</v>
      </c>
      <c r="AG60" s="7" t="e">
        <v>#N/A</v>
      </c>
      <c r="AH60" s="7" t="e">
        <v>#N/A</v>
      </c>
      <c r="AI60" s="7" t="e">
        <v>#N/A</v>
      </c>
      <c r="AJ60" s="7" t="e">
        <v>#N/A</v>
      </c>
      <c r="AL60" s="7">
        <f t="shared" si="4"/>
        <v>0.85917999999999994</v>
      </c>
      <c r="AM60" s="7">
        <f t="shared" si="5"/>
        <v>0.85917999999999994</v>
      </c>
      <c r="AN60" s="7">
        <f t="shared" si="6"/>
        <v>0.85917999999999994</v>
      </c>
      <c r="AO60" s="7">
        <f t="shared" si="7"/>
        <v>0.85917999999999994</v>
      </c>
      <c r="AP60" s="7">
        <f t="shared" si="8"/>
        <v>0.85917999999999994</v>
      </c>
      <c r="AQ60" s="7" t="str">
        <f t="shared" si="9"/>
        <v/>
      </c>
      <c r="AR60" s="7" t="str">
        <f t="shared" si="10"/>
        <v/>
      </c>
      <c r="AS60" s="7" t="str">
        <f t="shared" si="11"/>
        <v/>
      </c>
      <c r="AT60" s="7" t="str">
        <f t="shared" si="12"/>
        <v/>
      </c>
      <c r="AU60" s="7" t="str">
        <f t="shared" si="13"/>
        <v/>
      </c>
      <c r="AV60" s="7" t="str">
        <f t="shared" si="14"/>
        <v/>
      </c>
      <c r="AW60" s="7" t="str">
        <f t="shared" si="15"/>
        <v/>
      </c>
      <c r="AX60" s="7" t="str">
        <f t="shared" si="16"/>
        <v/>
      </c>
      <c r="AY60" s="7" t="str">
        <f t="shared" si="17"/>
        <v/>
      </c>
      <c r="AZ60" s="7" t="str">
        <f t="shared" si="18"/>
        <v/>
      </c>
      <c r="BA60" s="7" t="str">
        <f t="shared" si="19"/>
        <v/>
      </c>
      <c r="BB60" s="7" t="str">
        <f t="shared" si="20"/>
        <v/>
      </c>
      <c r="BC60" s="7" t="str">
        <f t="shared" si="21"/>
        <v/>
      </c>
      <c r="BD60" s="7" t="str">
        <f t="shared" si="22"/>
        <v/>
      </c>
      <c r="BE60" s="7" t="str">
        <f t="shared" si="23"/>
        <v/>
      </c>
      <c r="BF60" s="7" t="str">
        <f t="shared" si="24"/>
        <v/>
      </c>
      <c r="BG60" s="7" t="str">
        <f t="shared" si="25"/>
        <v/>
      </c>
      <c r="BH60" s="7" t="str">
        <f t="shared" si="26"/>
        <v/>
      </c>
      <c r="BI60" s="7" t="str">
        <f t="shared" si="27"/>
        <v/>
      </c>
      <c r="BJ60" s="7" t="str">
        <f t="shared" si="28"/>
        <v/>
      </c>
      <c r="BK60" s="7" t="str">
        <f t="shared" si="29"/>
        <v/>
      </c>
      <c r="BL60" s="7" t="str">
        <f t="shared" si="30"/>
        <v/>
      </c>
      <c r="BM60" s="7" t="str">
        <f t="shared" si="31"/>
        <v/>
      </c>
      <c r="BN60" s="7" t="str">
        <f t="shared" si="32"/>
        <v/>
      </c>
      <c r="BP60" s="7">
        <f t="shared" si="33"/>
        <v>0.85917999999999994</v>
      </c>
      <c r="BQ60" s="7">
        <f t="shared" si="34"/>
        <v>0.85917999999999994</v>
      </c>
      <c r="BR60" s="7">
        <f t="shared" si="35"/>
        <v>0.85917999999999994</v>
      </c>
      <c r="BS60" s="7">
        <f t="shared" si="36"/>
        <v>0.85917999999999994</v>
      </c>
      <c r="BT60" s="7">
        <f t="shared" si="37"/>
        <v>0.85917999999999994</v>
      </c>
      <c r="BU60" s="7" t="str">
        <f t="shared" si="38"/>
        <v/>
      </c>
      <c r="BV60" s="7" t="str">
        <f t="shared" si="39"/>
        <v/>
      </c>
      <c r="BW60" s="7" t="str">
        <f t="shared" si="40"/>
        <v/>
      </c>
      <c r="BX60" s="7" t="str">
        <f t="shared" si="41"/>
        <v/>
      </c>
      <c r="BY60" s="7" t="str">
        <f t="shared" si="42"/>
        <v/>
      </c>
      <c r="BZ60" s="7" t="str">
        <f t="shared" si="43"/>
        <v/>
      </c>
      <c r="CA60" s="7" t="str">
        <f t="shared" si="44"/>
        <v/>
      </c>
      <c r="CB60" s="7" t="str">
        <f t="shared" si="45"/>
        <v/>
      </c>
      <c r="CC60" s="7" t="str">
        <f t="shared" si="46"/>
        <v/>
      </c>
      <c r="CD60" s="7" t="str">
        <f t="shared" si="47"/>
        <v/>
      </c>
      <c r="CE60" s="7" t="str">
        <f t="shared" si="48"/>
        <v/>
      </c>
      <c r="CF60" s="7" t="str">
        <f t="shared" si="49"/>
        <v/>
      </c>
      <c r="CG60" s="7" t="str">
        <f t="shared" si="50"/>
        <v/>
      </c>
      <c r="CH60" s="7" t="str">
        <f t="shared" si="51"/>
        <v/>
      </c>
      <c r="CI60" s="7" t="str">
        <f t="shared" si="52"/>
        <v/>
      </c>
      <c r="CJ60" s="7" t="str">
        <f t="shared" si="53"/>
        <v/>
      </c>
      <c r="CK60" s="7" t="str">
        <f t="shared" si="54"/>
        <v/>
      </c>
      <c r="CL60" s="7" t="str">
        <f t="shared" si="55"/>
        <v/>
      </c>
      <c r="CM60" s="7" t="str">
        <f t="shared" si="56"/>
        <v/>
      </c>
      <c r="CN60" s="7" t="str">
        <f t="shared" si="57"/>
        <v/>
      </c>
      <c r="CO60" s="7" t="str">
        <f t="shared" si="58"/>
        <v/>
      </c>
      <c r="CP60" s="7" t="str">
        <f>IF(ISNUMBER(BN60),BN60,IF(ISNUMBER(AK60),AK60,IF(ISNUMBER(AE60),AE60,IF(ISNUMBER(#REF!),#REF!,IF(ISNUMBER(AD60),AD60,"")))))</f>
        <v/>
      </c>
      <c r="CR60" s="7">
        <f t="shared" si="59"/>
        <v>0.85917999999999994</v>
      </c>
      <c r="CS60" s="7">
        <f t="shared" si="60"/>
        <v>0.85917999999999994</v>
      </c>
      <c r="CT60" s="7">
        <f t="shared" si="61"/>
        <v>0.85917999999999994</v>
      </c>
      <c r="CU60" s="7">
        <f t="shared" si="62"/>
        <v>0.85917999999999994</v>
      </c>
      <c r="CV60" s="7">
        <f t="shared" si="63"/>
        <v>0.85917999999999994</v>
      </c>
      <c r="CW60" s="7" t="str">
        <f t="shared" si="64"/>
        <v/>
      </c>
      <c r="CX60" s="7" t="str">
        <f t="shared" si="65"/>
        <v/>
      </c>
      <c r="CY60" s="7" t="str">
        <f t="shared" si="66"/>
        <v/>
      </c>
      <c r="CZ60" s="7" t="str">
        <f t="shared" si="67"/>
        <v/>
      </c>
      <c r="DA60" s="7" t="str">
        <f t="shared" si="68"/>
        <v/>
      </c>
      <c r="DB60" s="7" t="str">
        <f t="shared" si="69"/>
        <v/>
      </c>
      <c r="DC60" s="7" t="str">
        <f t="shared" si="70"/>
        <v/>
      </c>
      <c r="DD60" s="7" t="str">
        <f t="shared" si="71"/>
        <v/>
      </c>
      <c r="DE60" s="7" t="str">
        <f t="shared" si="72"/>
        <v/>
      </c>
      <c r="DF60" s="7" t="str">
        <f t="shared" si="73"/>
        <v/>
      </c>
      <c r="DG60" s="7" t="str">
        <f t="shared" si="74"/>
        <v/>
      </c>
      <c r="DH60" s="7" t="str">
        <f t="shared" si="75"/>
        <v/>
      </c>
      <c r="DI60" s="7" t="str">
        <f t="shared" si="76"/>
        <v/>
      </c>
      <c r="DJ60" s="7" t="str">
        <f t="shared" si="77"/>
        <v/>
      </c>
      <c r="DK60" s="7" t="str">
        <f t="shared" si="78"/>
        <v/>
      </c>
      <c r="DL60" s="7" t="str">
        <f t="shared" si="79"/>
        <v/>
      </c>
      <c r="DM60" s="7" t="str">
        <f t="shared" si="80"/>
        <v/>
      </c>
      <c r="DN60" s="7" t="str">
        <f>IF(ISNUMBER(CN60),CN60,IF(ISNUMBER(AK60),AK60,IF(ISNUMBER(AA60),AA60,IF(ISNUMBER(#REF!),#REF!,IF(ISNUMBER(Z60),Z60,"")))))</f>
        <v/>
      </c>
      <c r="DO60" s="7">
        <f>IF(ISNUMBER(CO60),CO60,IF(ISNUMBER(#REF!),#REF!,IF(ISNUMBER(AB60),AB60,IF(ISNUMBER(AL60),AL60,IF(ISNUMBER(AA60),AA60,"")))))</f>
        <v>0.85917999999999994</v>
      </c>
      <c r="DP60" s="7">
        <f t="shared" si="81"/>
        <v>0.85917999999999994</v>
      </c>
      <c r="DR60" s="7">
        <f t="shared" si="82"/>
        <v>0.85917999999999994</v>
      </c>
      <c r="DS60" s="7">
        <f t="shared" si="83"/>
        <v>0.85917999999999994</v>
      </c>
      <c r="DT60" s="7">
        <f t="shared" si="84"/>
        <v>0.85917999999999994</v>
      </c>
      <c r="DU60" s="7" t="str">
        <f t="shared" si="85"/>
        <v/>
      </c>
      <c r="DV60" s="7" t="str">
        <f t="shared" si="86"/>
        <v/>
      </c>
      <c r="DW60" s="7" t="str">
        <f t="shared" si="87"/>
        <v/>
      </c>
      <c r="DX60" s="7" t="str">
        <f t="shared" si="88"/>
        <v/>
      </c>
      <c r="DY60" s="7" t="str">
        <f t="shared" si="89"/>
        <v/>
      </c>
      <c r="DZ60" s="7" t="str">
        <f t="shared" si="90"/>
        <v/>
      </c>
      <c r="EA60" s="7" t="str">
        <f t="shared" si="91"/>
        <v/>
      </c>
      <c r="EB60" s="7" t="str">
        <f t="shared" si="92"/>
        <v/>
      </c>
      <c r="EC60" s="7" t="str">
        <f t="shared" si="93"/>
        <v/>
      </c>
      <c r="ED60" s="7" t="str">
        <f t="shared" si="94"/>
        <v/>
      </c>
      <c r="EE60" s="7" t="str">
        <f t="shared" si="95"/>
        <v/>
      </c>
      <c r="EF60" s="7" t="str">
        <f t="shared" si="96"/>
        <v/>
      </c>
      <c r="EG60" s="7" t="str">
        <f t="shared" si="97"/>
        <v/>
      </c>
      <c r="EH60" s="7" t="str">
        <f t="shared" si="98"/>
        <v/>
      </c>
      <c r="EI60" s="7" t="str">
        <f t="shared" si="99"/>
        <v/>
      </c>
      <c r="EJ60" s="7" t="str">
        <f t="shared" si="100"/>
        <v/>
      </c>
      <c r="EK60" s="7" t="str">
        <f t="shared" si="101"/>
        <v/>
      </c>
      <c r="EL60" s="7" t="str">
        <f>IF(ISNUMBER(DN60),DN60,IF(ISNUMBER(AK60),AK60,IF(ISNUMBER(AA60),AA60,IF(ISNUMBER(#REF!),#REF!,IF(ISNUMBER(Z60),Z60,"")))))</f>
        <v/>
      </c>
      <c r="EM60" s="7">
        <f>IF(ISNUMBER(DO60),DO60,IF(ISNUMBER(#REF!),#REF!,IF(ISNUMBER(AB60),AB60,IF(ISNUMBER(AL60),AL60,IF(ISNUMBER(AA60),AA60,"")))))</f>
        <v>0.85917999999999994</v>
      </c>
      <c r="EN60" s="7">
        <f t="shared" si="102"/>
        <v>0.85917999999999994</v>
      </c>
    </row>
    <row r="61" spans="1:144" x14ac:dyDescent="0.2">
      <c r="A61" s="19" t="s">
        <v>70</v>
      </c>
      <c r="B61" s="7" t="s">
        <v>70</v>
      </c>
      <c r="C61" s="7" t="e">
        <v>#N/A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1.6543000000000001</v>
      </c>
      <c r="L61" s="7">
        <v>1.9438800000000001</v>
      </c>
      <c r="M61" s="7" t="e">
        <v>#N/A</v>
      </c>
      <c r="N61" s="7" t="e">
        <v>#N/A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 t="e">
        <v>#N/A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7" t="e">
        <v>#N/A</v>
      </c>
      <c r="AD61" s="7">
        <v>4.3586599999999995</v>
      </c>
      <c r="AE61" s="7" t="e">
        <v>#N/A</v>
      </c>
      <c r="AF61" s="7" t="e">
        <v>#N/A</v>
      </c>
      <c r="AG61" s="7" t="e">
        <v>#N/A</v>
      </c>
      <c r="AH61" s="7" t="e">
        <v>#N/A</v>
      </c>
      <c r="AI61" s="7" t="e">
        <v>#N/A</v>
      </c>
      <c r="AJ61" s="7" t="e">
        <v>#N/A</v>
      </c>
      <c r="AL61" s="7" t="str">
        <f t="shared" si="4"/>
        <v/>
      </c>
      <c r="AM61" s="7" t="str">
        <f t="shared" si="5"/>
        <v/>
      </c>
      <c r="AN61" s="7" t="str">
        <f t="shared" si="6"/>
        <v/>
      </c>
      <c r="AO61" s="7">
        <f t="shared" si="7"/>
        <v>1.6543000000000001</v>
      </c>
      <c r="AP61" s="7">
        <f t="shared" si="8"/>
        <v>1.6543000000000001</v>
      </c>
      <c r="AQ61" s="7">
        <f t="shared" si="9"/>
        <v>1.6543000000000001</v>
      </c>
      <c r="AR61" s="7">
        <f t="shared" si="10"/>
        <v>1.9438800000000001</v>
      </c>
      <c r="AS61" s="7">
        <f t="shared" si="11"/>
        <v>1.9438800000000001</v>
      </c>
      <c r="AT61" s="7">
        <f t="shared" si="12"/>
        <v>1.9438800000000001</v>
      </c>
      <c r="AU61" s="7" t="str">
        <f t="shared" si="13"/>
        <v/>
      </c>
      <c r="AV61" s="7" t="str">
        <f t="shared" si="14"/>
        <v/>
      </c>
      <c r="AW61" s="7" t="str">
        <f t="shared" si="15"/>
        <v/>
      </c>
      <c r="AX61" s="7" t="str">
        <f t="shared" si="16"/>
        <v/>
      </c>
      <c r="AY61" s="7" t="str">
        <f t="shared" si="17"/>
        <v/>
      </c>
      <c r="AZ61" s="7" t="str">
        <f t="shared" si="18"/>
        <v/>
      </c>
      <c r="BA61" s="7" t="str">
        <f t="shared" si="19"/>
        <v/>
      </c>
      <c r="BB61" s="7" t="str">
        <f t="shared" si="20"/>
        <v/>
      </c>
      <c r="BC61" s="7" t="str">
        <f t="shared" si="21"/>
        <v/>
      </c>
      <c r="BD61" s="7" t="str">
        <f t="shared" si="22"/>
        <v/>
      </c>
      <c r="BE61" s="7" t="str">
        <f t="shared" si="23"/>
        <v/>
      </c>
      <c r="BF61" s="7" t="str">
        <f t="shared" si="24"/>
        <v/>
      </c>
      <c r="BG61" s="7" t="str">
        <f t="shared" si="25"/>
        <v/>
      </c>
      <c r="BH61" s="7">
        <f t="shared" si="26"/>
        <v>4.3586599999999995</v>
      </c>
      <c r="BI61" s="7">
        <f t="shared" si="27"/>
        <v>4.3586599999999995</v>
      </c>
      <c r="BJ61" s="7">
        <f t="shared" si="28"/>
        <v>4.3586599999999995</v>
      </c>
      <c r="BK61" s="7">
        <f t="shared" si="29"/>
        <v>4.3586599999999995</v>
      </c>
      <c r="BL61" s="7">
        <f t="shared" si="30"/>
        <v>4.3586599999999995</v>
      </c>
      <c r="BM61" s="7" t="str">
        <f t="shared" si="31"/>
        <v/>
      </c>
      <c r="BN61" s="7" t="str">
        <f t="shared" si="32"/>
        <v/>
      </c>
      <c r="BP61" s="7">
        <f t="shared" si="33"/>
        <v>1.6543000000000001</v>
      </c>
      <c r="BQ61" s="7">
        <f t="shared" si="34"/>
        <v>1.6543000000000001</v>
      </c>
      <c r="BR61" s="7">
        <f t="shared" si="35"/>
        <v>1.6543000000000001</v>
      </c>
      <c r="BS61" s="7">
        <f t="shared" si="36"/>
        <v>1.6543000000000001</v>
      </c>
      <c r="BT61" s="7">
        <f t="shared" si="37"/>
        <v>1.9438800000000001</v>
      </c>
      <c r="BU61" s="7">
        <f t="shared" si="38"/>
        <v>1.9438800000000001</v>
      </c>
      <c r="BV61" s="7">
        <f t="shared" si="39"/>
        <v>1.9438800000000001</v>
      </c>
      <c r="BW61" s="7">
        <f t="shared" si="40"/>
        <v>1.9438800000000001</v>
      </c>
      <c r="BX61" s="7">
        <f t="shared" si="41"/>
        <v>1.9438800000000001</v>
      </c>
      <c r="BY61" s="7" t="str">
        <f t="shared" si="42"/>
        <v/>
      </c>
      <c r="BZ61" s="7" t="str">
        <f t="shared" si="43"/>
        <v/>
      </c>
      <c r="CA61" s="7" t="str">
        <f t="shared" si="44"/>
        <v/>
      </c>
      <c r="CB61" s="7" t="str">
        <f t="shared" si="45"/>
        <v/>
      </c>
      <c r="CC61" s="7" t="str">
        <f t="shared" si="46"/>
        <v/>
      </c>
      <c r="CD61" s="7" t="str">
        <f t="shared" si="47"/>
        <v/>
      </c>
      <c r="CE61" s="7" t="str">
        <f t="shared" si="48"/>
        <v/>
      </c>
      <c r="CF61" s="7" t="str">
        <f t="shared" si="49"/>
        <v/>
      </c>
      <c r="CG61" s="7" t="str">
        <f t="shared" si="50"/>
        <v/>
      </c>
      <c r="CH61" s="7">
        <f t="shared" si="51"/>
        <v>4.3586599999999995</v>
      </c>
      <c r="CI61" s="7">
        <f t="shared" si="52"/>
        <v>4.3586599999999995</v>
      </c>
      <c r="CJ61" s="7">
        <f t="shared" si="53"/>
        <v>4.3586599999999995</v>
      </c>
      <c r="CK61" s="7">
        <f t="shared" si="54"/>
        <v>4.3586599999999995</v>
      </c>
      <c r="CL61" s="7">
        <f t="shared" si="55"/>
        <v>4.3586599999999995</v>
      </c>
      <c r="CM61" s="7">
        <f t="shared" si="56"/>
        <v>4.3586599999999995</v>
      </c>
      <c r="CN61" s="7">
        <f t="shared" si="57"/>
        <v>4.3586599999999995</v>
      </c>
      <c r="CO61" s="7">
        <f t="shared" si="58"/>
        <v>4.3586599999999995</v>
      </c>
      <c r="CP61" s="7">
        <f>IF(ISNUMBER(BN61),BN61,IF(ISNUMBER(AK61),AK61,IF(ISNUMBER(AE61),AE61,IF(ISNUMBER(#REF!),#REF!,IF(ISNUMBER(AD61),AD61,"")))))</f>
        <v>4.3586599999999995</v>
      </c>
      <c r="CR61" s="7">
        <f t="shared" si="59"/>
        <v>1.6543000000000001</v>
      </c>
      <c r="CS61" s="7">
        <f t="shared" si="60"/>
        <v>1.6543000000000001</v>
      </c>
      <c r="CT61" s="7">
        <f t="shared" si="61"/>
        <v>1.9438800000000001</v>
      </c>
      <c r="CU61" s="7">
        <f t="shared" si="62"/>
        <v>1.9438800000000001</v>
      </c>
      <c r="CV61" s="7">
        <f t="shared" si="63"/>
        <v>1.9438800000000001</v>
      </c>
      <c r="CW61" s="7">
        <f t="shared" si="64"/>
        <v>1.9438800000000001</v>
      </c>
      <c r="CX61" s="7">
        <f t="shared" si="65"/>
        <v>1.9438800000000001</v>
      </c>
      <c r="CY61" s="7">
        <f t="shared" si="66"/>
        <v>1.9438800000000001</v>
      </c>
      <c r="CZ61" s="7">
        <f t="shared" si="67"/>
        <v>1.9438800000000001</v>
      </c>
      <c r="DA61" s="7" t="str">
        <f t="shared" si="68"/>
        <v/>
      </c>
      <c r="DB61" s="7" t="str">
        <f t="shared" si="69"/>
        <v/>
      </c>
      <c r="DC61" s="7" t="str">
        <f t="shared" si="70"/>
        <v/>
      </c>
      <c r="DD61" s="7" t="str">
        <f t="shared" si="71"/>
        <v/>
      </c>
      <c r="DE61" s="7" t="str">
        <f t="shared" si="72"/>
        <v/>
      </c>
      <c r="DF61" s="7">
        <f t="shared" si="73"/>
        <v>4.3586599999999995</v>
      </c>
      <c r="DG61" s="7">
        <f t="shared" si="74"/>
        <v>4.3586599999999995</v>
      </c>
      <c r="DH61" s="7">
        <f t="shared" si="75"/>
        <v>4.3586599999999995</v>
      </c>
      <c r="DI61" s="7">
        <f t="shared" si="76"/>
        <v>4.3586599999999995</v>
      </c>
      <c r="DJ61" s="7">
        <f t="shared" si="77"/>
        <v>4.3586599999999995</v>
      </c>
      <c r="DK61" s="7">
        <f t="shared" si="78"/>
        <v>4.3586599999999995</v>
      </c>
      <c r="DL61" s="7">
        <f t="shared" si="79"/>
        <v>4.3586599999999995</v>
      </c>
      <c r="DM61" s="7">
        <f t="shared" si="80"/>
        <v>4.3586599999999995</v>
      </c>
      <c r="DN61" s="7">
        <f>IF(ISNUMBER(CN61),CN61,IF(ISNUMBER(AK61),AK61,IF(ISNUMBER(AA61),AA61,IF(ISNUMBER(#REF!),#REF!,IF(ISNUMBER(Z61),Z61,"")))))</f>
        <v>4.3586599999999995</v>
      </c>
      <c r="DO61" s="7">
        <f>IF(ISNUMBER(CO61),CO61,IF(ISNUMBER(#REF!),#REF!,IF(ISNUMBER(AB61),AB61,IF(ISNUMBER(AL61),AL61,IF(ISNUMBER(AA61),AA61,"")))))</f>
        <v>4.3586599999999995</v>
      </c>
      <c r="DP61" s="7">
        <f t="shared" si="81"/>
        <v>4.3586599999999995</v>
      </c>
      <c r="DR61" s="7">
        <f t="shared" si="82"/>
        <v>1.9438800000000001</v>
      </c>
      <c r="DS61" s="7">
        <f t="shared" si="83"/>
        <v>1.9438800000000001</v>
      </c>
      <c r="DT61" s="7">
        <f t="shared" si="84"/>
        <v>1.9438800000000001</v>
      </c>
      <c r="DU61" s="7">
        <f t="shared" si="85"/>
        <v>1.9438800000000001</v>
      </c>
      <c r="DV61" s="7">
        <f t="shared" si="86"/>
        <v>1.9438800000000001</v>
      </c>
      <c r="DW61" s="7">
        <f t="shared" si="87"/>
        <v>1.9438800000000001</v>
      </c>
      <c r="DX61" s="7">
        <f t="shared" si="88"/>
        <v>1.9438800000000001</v>
      </c>
      <c r="DY61" s="7" t="str">
        <f t="shared" si="89"/>
        <v/>
      </c>
      <c r="DZ61" s="7" t="str">
        <f t="shared" si="90"/>
        <v/>
      </c>
      <c r="EA61" s="7" t="str">
        <f t="shared" si="91"/>
        <v/>
      </c>
      <c r="EB61" s="7" t="str">
        <f t="shared" si="92"/>
        <v/>
      </c>
      <c r="EC61" s="7" t="str">
        <f t="shared" si="93"/>
        <v/>
      </c>
      <c r="ED61" s="7">
        <f t="shared" si="94"/>
        <v>4.3586599999999995</v>
      </c>
      <c r="EE61" s="7">
        <f t="shared" si="95"/>
        <v>4.3586599999999995</v>
      </c>
      <c r="EF61" s="7">
        <f t="shared" si="96"/>
        <v>4.3586599999999995</v>
      </c>
      <c r="EG61" s="7">
        <f t="shared" si="97"/>
        <v>4.3586599999999995</v>
      </c>
      <c r="EH61" s="7">
        <f t="shared" si="98"/>
        <v>4.3586599999999995</v>
      </c>
      <c r="EI61" s="7">
        <f t="shared" si="99"/>
        <v>4.3586599999999995</v>
      </c>
      <c r="EJ61" s="7">
        <f t="shared" si="100"/>
        <v>4.3586599999999995</v>
      </c>
      <c r="EK61" s="7">
        <f t="shared" si="101"/>
        <v>4.3586599999999995</v>
      </c>
      <c r="EL61" s="7">
        <f>IF(ISNUMBER(DN61),DN61,IF(ISNUMBER(AK61),AK61,IF(ISNUMBER(AA61),AA61,IF(ISNUMBER(#REF!),#REF!,IF(ISNUMBER(Z61),Z61,"")))))</f>
        <v>4.3586599999999995</v>
      </c>
      <c r="EM61" s="7">
        <f>IF(ISNUMBER(DO61),DO61,IF(ISNUMBER(#REF!),#REF!,IF(ISNUMBER(AB61),AB61,IF(ISNUMBER(AL61),AL61,IF(ISNUMBER(AA61),AA61,"")))))</f>
        <v>4.3586599999999995</v>
      </c>
      <c r="EN61" s="7">
        <f t="shared" si="102"/>
        <v>4.3586599999999995</v>
      </c>
    </row>
    <row r="62" spans="1:144" x14ac:dyDescent="0.2">
      <c r="A62" s="19" t="s">
        <v>71</v>
      </c>
      <c r="B62" s="7" t="s">
        <v>71</v>
      </c>
      <c r="C62" s="7" t="e">
        <v>#N/A</v>
      </c>
      <c r="D62" s="7" t="e">
        <v>#N/A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4.1985200000000003</v>
      </c>
      <c r="J62" s="7">
        <v>4.0366800000000005</v>
      </c>
      <c r="K62" s="7">
        <v>3.8877600000000001</v>
      </c>
      <c r="L62" s="7">
        <v>3.2058199999999997</v>
      </c>
      <c r="M62" s="7">
        <v>2.9263399999999997</v>
      </c>
      <c r="N62" s="7" t="e">
        <v>#N/A</v>
      </c>
      <c r="O62" s="7">
        <v>2.6520099999999998</v>
      </c>
      <c r="P62" s="7">
        <v>2.6987000000000001</v>
      </c>
      <c r="Q62" s="7">
        <v>2.8995100000000003</v>
      </c>
      <c r="R62" s="7">
        <v>2.8684099999999999</v>
      </c>
      <c r="S62" s="7">
        <v>2.9815100000000001</v>
      </c>
      <c r="T62" s="7">
        <v>3.6320600000000001</v>
      </c>
      <c r="U62" s="7">
        <v>3.2121500000000003</v>
      </c>
      <c r="V62" s="7">
        <v>3.2238600000000002</v>
      </c>
      <c r="W62" s="7">
        <v>3.1706599999999998</v>
      </c>
      <c r="X62" s="7">
        <v>3.1102099999999999</v>
      </c>
      <c r="Y62" s="7">
        <v>2.9023700000000003</v>
      </c>
      <c r="Z62" s="7">
        <v>2.8519200000000002</v>
      </c>
      <c r="AA62" s="7">
        <v>2.7682599999999997</v>
      </c>
      <c r="AB62" s="7">
        <v>2.54738</v>
      </c>
      <c r="AC62" s="7">
        <v>2.4267300000000001</v>
      </c>
      <c r="AD62" s="7">
        <v>2.31026</v>
      </c>
      <c r="AE62" s="7">
        <v>2.5534600000000003</v>
      </c>
      <c r="AF62" s="7">
        <v>2.46238</v>
      </c>
      <c r="AG62" s="7">
        <v>2.62663</v>
      </c>
      <c r="AH62" s="7">
        <v>2.4084300000000001</v>
      </c>
      <c r="AI62" s="7" t="e">
        <v>#N/A</v>
      </c>
      <c r="AJ62" s="7" t="e">
        <v>#N/A</v>
      </c>
      <c r="AL62" s="7" t="str">
        <f t="shared" si="4"/>
        <v/>
      </c>
      <c r="AM62" s="7">
        <f t="shared" si="5"/>
        <v>4.1985200000000003</v>
      </c>
      <c r="AN62" s="7">
        <f t="shared" si="6"/>
        <v>4.1985200000000003</v>
      </c>
      <c r="AO62" s="7">
        <f t="shared" si="7"/>
        <v>4.1985200000000003</v>
      </c>
      <c r="AP62" s="7">
        <f t="shared" si="8"/>
        <v>4.0366800000000005</v>
      </c>
      <c r="AQ62" s="7">
        <f t="shared" si="9"/>
        <v>3.8877600000000001</v>
      </c>
      <c r="AR62" s="7">
        <f t="shared" si="10"/>
        <v>3.2058199999999997</v>
      </c>
      <c r="AS62" s="7">
        <f t="shared" si="11"/>
        <v>2.9263399999999997</v>
      </c>
      <c r="AT62" s="7">
        <f t="shared" si="12"/>
        <v>2.6520099999999998</v>
      </c>
      <c r="AU62" s="7">
        <f t="shared" si="13"/>
        <v>2.6520099999999998</v>
      </c>
      <c r="AV62" s="7">
        <f t="shared" si="14"/>
        <v>2.6987000000000001</v>
      </c>
      <c r="AW62" s="7">
        <f t="shared" si="15"/>
        <v>2.8995100000000003</v>
      </c>
      <c r="AX62" s="7">
        <f t="shared" si="16"/>
        <v>2.8684099999999999</v>
      </c>
      <c r="AY62" s="7">
        <f t="shared" si="17"/>
        <v>2.9815100000000001</v>
      </c>
      <c r="AZ62" s="7">
        <f t="shared" si="18"/>
        <v>3.6320600000000001</v>
      </c>
      <c r="BA62" s="7">
        <f t="shared" si="19"/>
        <v>3.2121500000000003</v>
      </c>
      <c r="BB62" s="7">
        <f t="shared" si="20"/>
        <v>3.2238600000000002</v>
      </c>
      <c r="BC62" s="7">
        <f t="shared" si="21"/>
        <v>3.1706599999999998</v>
      </c>
      <c r="BD62" s="7">
        <f t="shared" si="22"/>
        <v>3.1102099999999999</v>
      </c>
      <c r="BE62" s="7">
        <f t="shared" si="23"/>
        <v>2.9023700000000003</v>
      </c>
      <c r="BF62" s="7">
        <f t="shared" si="24"/>
        <v>2.8519200000000002</v>
      </c>
      <c r="BG62" s="7">
        <f t="shared" si="25"/>
        <v>2.7682599999999997</v>
      </c>
      <c r="BH62" s="7">
        <f t="shared" si="26"/>
        <v>2.54738</v>
      </c>
      <c r="BI62" s="7">
        <f t="shared" si="27"/>
        <v>2.4267300000000001</v>
      </c>
      <c r="BJ62" s="7">
        <f t="shared" si="28"/>
        <v>2.31026</v>
      </c>
      <c r="BK62" s="7">
        <f t="shared" si="29"/>
        <v>2.5534600000000003</v>
      </c>
      <c r="BL62" s="7">
        <f t="shared" si="30"/>
        <v>2.46238</v>
      </c>
      <c r="BM62" s="7">
        <f t="shared" si="31"/>
        <v>2.62663</v>
      </c>
      <c r="BN62" s="7">
        <f t="shared" si="32"/>
        <v>2.4084300000000001</v>
      </c>
      <c r="BP62" s="7">
        <f t="shared" si="33"/>
        <v>4.1985200000000003</v>
      </c>
      <c r="BQ62" s="7">
        <f t="shared" si="34"/>
        <v>4.1985200000000003</v>
      </c>
      <c r="BR62" s="7">
        <f t="shared" si="35"/>
        <v>4.0366800000000005</v>
      </c>
      <c r="BS62" s="7">
        <f t="shared" si="36"/>
        <v>3.8877600000000001</v>
      </c>
      <c r="BT62" s="7">
        <f t="shared" si="37"/>
        <v>3.2058199999999997</v>
      </c>
      <c r="BU62" s="7">
        <f t="shared" si="38"/>
        <v>2.9263399999999997</v>
      </c>
      <c r="BV62" s="7">
        <f t="shared" si="39"/>
        <v>2.6520099999999998</v>
      </c>
      <c r="BW62" s="7">
        <f t="shared" si="40"/>
        <v>2.6520099999999998</v>
      </c>
      <c r="BX62" s="7">
        <f t="shared" si="41"/>
        <v>2.6987000000000001</v>
      </c>
      <c r="BY62" s="7">
        <f t="shared" si="42"/>
        <v>2.8995100000000003</v>
      </c>
      <c r="BZ62" s="7">
        <f t="shared" si="43"/>
        <v>2.8684099999999999</v>
      </c>
      <c r="CA62" s="7">
        <f t="shared" si="44"/>
        <v>2.9815100000000001</v>
      </c>
      <c r="CB62" s="7">
        <f t="shared" si="45"/>
        <v>3.6320600000000001</v>
      </c>
      <c r="CC62" s="7">
        <f t="shared" si="46"/>
        <v>3.2121500000000003</v>
      </c>
      <c r="CD62" s="7">
        <f t="shared" si="47"/>
        <v>3.2238600000000002</v>
      </c>
      <c r="CE62" s="7">
        <f t="shared" si="48"/>
        <v>3.1706599999999998</v>
      </c>
      <c r="CF62" s="7">
        <f t="shared" si="49"/>
        <v>3.1102099999999999</v>
      </c>
      <c r="CG62" s="7">
        <f t="shared" si="50"/>
        <v>2.9023700000000003</v>
      </c>
      <c r="CH62" s="7">
        <f t="shared" si="51"/>
        <v>2.8519200000000002</v>
      </c>
      <c r="CI62" s="7">
        <f t="shared" si="52"/>
        <v>2.7682599999999997</v>
      </c>
      <c r="CJ62" s="7">
        <f t="shared" si="53"/>
        <v>2.54738</v>
      </c>
      <c r="CK62" s="7">
        <f t="shared" si="54"/>
        <v>2.4267300000000001</v>
      </c>
      <c r="CL62" s="7">
        <f t="shared" si="55"/>
        <v>2.31026</v>
      </c>
      <c r="CM62" s="7">
        <f t="shared" si="56"/>
        <v>2.5534600000000003</v>
      </c>
      <c r="CN62" s="7">
        <f t="shared" si="57"/>
        <v>2.46238</v>
      </c>
      <c r="CO62" s="7">
        <f t="shared" si="58"/>
        <v>2.62663</v>
      </c>
      <c r="CP62" s="7">
        <f>IF(ISNUMBER(BN62),BN62,IF(ISNUMBER(AK62),AK62,IF(ISNUMBER(AE62),AE62,IF(ISNUMBER(#REF!),#REF!,IF(ISNUMBER(AD62),AD62,"")))))</f>
        <v>2.4084300000000001</v>
      </c>
      <c r="CR62" s="7">
        <f t="shared" si="59"/>
        <v>4.0366800000000005</v>
      </c>
      <c r="CS62" s="7">
        <f t="shared" si="60"/>
        <v>3.8877600000000001</v>
      </c>
      <c r="CT62" s="7">
        <f t="shared" si="61"/>
        <v>3.2058199999999997</v>
      </c>
      <c r="CU62" s="7">
        <f t="shared" si="62"/>
        <v>2.9263399999999997</v>
      </c>
      <c r="CV62" s="7">
        <f t="shared" si="63"/>
        <v>2.6520099999999998</v>
      </c>
      <c r="CW62" s="7">
        <f t="shared" si="64"/>
        <v>2.6520099999999998</v>
      </c>
      <c r="CX62" s="7">
        <f t="shared" si="65"/>
        <v>2.6987000000000001</v>
      </c>
      <c r="CY62" s="7">
        <f t="shared" si="66"/>
        <v>2.8995100000000003</v>
      </c>
      <c r="CZ62" s="7">
        <f t="shared" si="67"/>
        <v>2.8684099999999999</v>
      </c>
      <c r="DA62" s="7">
        <f t="shared" si="68"/>
        <v>2.9815100000000001</v>
      </c>
      <c r="DB62" s="7">
        <f t="shared" si="69"/>
        <v>3.6320600000000001</v>
      </c>
      <c r="DC62" s="7">
        <f t="shared" si="70"/>
        <v>3.2121500000000003</v>
      </c>
      <c r="DD62" s="7">
        <f t="shared" si="71"/>
        <v>3.2238600000000002</v>
      </c>
      <c r="DE62" s="7">
        <f t="shared" si="72"/>
        <v>3.1706599999999998</v>
      </c>
      <c r="DF62" s="7">
        <f t="shared" si="73"/>
        <v>3.1102099999999999</v>
      </c>
      <c r="DG62" s="7">
        <f t="shared" si="74"/>
        <v>2.9023700000000003</v>
      </c>
      <c r="DH62" s="7">
        <f t="shared" si="75"/>
        <v>2.8519200000000002</v>
      </c>
      <c r="DI62" s="7">
        <f t="shared" si="76"/>
        <v>2.7682599999999997</v>
      </c>
      <c r="DJ62" s="7">
        <f t="shared" si="77"/>
        <v>2.54738</v>
      </c>
      <c r="DK62" s="7">
        <f t="shared" si="78"/>
        <v>2.4267300000000001</v>
      </c>
      <c r="DL62" s="7">
        <f t="shared" si="79"/>
        <v>2.31026</v>
      </c>
      <c r="DM62" s="7">
        <f t="shared" si="80"/>
        <v>2.5534600000000003</v>
      </c>
      <c r="DN62" s="7">
        <f>IF(ISNUMBER(CN62),CN62,IF(ISNUMBER(AK62),AK62,IF(ISNUMBER(AA62),AA62,IF(ISNUMBER(#REF!),#REF!,IF(ISNUMBER(Z62),Z62,"")))))</f>
        <v>2.46238</v>
      </c>
      <c r="DO62" s="7">
        <f>IF(ISNUMBER(CO62),CO62,IF(ISNUMBER(#REF!),#REF!,IF(ISNUMBER(AB62),AB62,IF(ISNUMBER(AL62),AL62,IF(ISNUMBER(AA62),AA62,"")))))</f>
        <v>2.62663</v>
      </c>
      <c r="DP62" s="7">
        <f t="shared" si="81"/>
        <v>2.4084300000000001</v>
      </c>
      <c r="DR62" s="7">
        <f t="shared" si="82"/>
        <v>3.2058199999999997</v>
      </c>
      <c r="DS62" s="7">
        <f t="shared" si="83"/>
        <v>2.9263399999999997</v>
      </c>
      <c r="DT62" s="7">
        <f t="shared" si="84"/>
        <v>2.6520099999999998</v>
      </c>
      <c r="DU62" s="7">
        <f t="shared" si="85"/>
        <v>2.6520099999999998</v>
      </c>
      <c r="DV62" s="7">
        <f t="shared" si="86"/>
        <v>2.6987000000000001</v>
      </c>
      <c r="DW62" s="7">
        <f t="shared" si="87"/>
        <v>2.8995100000000003</v>
      </c>
      <c r="DX62" s="7">
        <f t="shared" si="88"/>
        <v>2.8684099999999999</v>
      </c>
      <c r="DY62" s="7">
        <f t="shared" si="89"/>
        <v>2.9815100000000001</v>
      </c>
      <c r="DZ62" s="7">
        <f t="shared" si="90"/>
        <v>3.6320600000000001</v>
      </c>
      <c r="EA62" s="7">
        <f t="shared" si="91"/>
        <v>3.2121500000000003</v>
      </c>
      <c r="EB62" s="7">
        <f t="shared" si="92"/>
        <v>3.2238600000000002</v>
      </c>
      <c r="EC62" s="7">
        <f t="shared" si="93"/>
        <v>3.1706599999999998</v>
      </c>
      <c r="ED62" s="7">
        <f t="shared" si="94"/>
        <v>3.1102099999999999</v>
      </c>
      <c r="EE62" s="7">
        <f t="shared" si="95"/>
        <v>2.9023700000000003</v>
      </c>
      <c r="EF62" s="7">
        <f t="shared" si="96"/>
        <v>2.8519200000000002</v>
      </c>
      <c r="EG62" s="7">
        <f t="shared" si="97"/>
        <v>2.7682599999999997</v>
      </c>
      <c r="EH62" s="7">
        <f t="shared" si="98"/>
        <v>2.54738</v>
      </c>
      <c r="EI62" s="7">
        <f t="shared" si="99"/>
        <v>2.4267300000000001</v>
      </c>
      <c r="EJ62" s="7">
        <f t="shared" si="100"/>
        <v>2.31026</v>
      </c>
      <c r="EK62" s="7">
        <f t="shared" si="101"/>
        <v>2.5534600000000003</v>
      </c>
      <c r="EL62" s="7">
        <f>IF(ISNUMBER(DN62),DN62,IF(ISNUMBER(AK62),AK62,IF(ISNUMBER(AA62),AA62,IF(ISNUMBER(#REF!),#REF!,IF(ISNUMBER(Z62),Z62,"")))))</f>
        <v>2.46238</v>
      </c>
      <c r="EM62" s="7">
        <f>IF(ISNUMBER(DO62),DO62,IF(ISNUMBER(#REF!),#REF!,IF(ISNUMBER(AB62),AB62,IF(ISNUMBER(AL62),AL62,IF(ISNUMBER(AA62),AA62,"")))))</f>
        <v>2.62663</v>
      </c>
      <c r="EN62" s="7">
        <f t="shared" si="102"/>
        <v>2.4084300000000001</v>
      </c>
    </row>
    <row r="63" spans="1:144" x14ac:dyDescent="0.2">
      <c r="A63" s="19" t="s">
        <v>72</v>
      </c>
      <c r="B63" s="7" t="s">
        <v>72</v>
      </c>
      <c r="C63" s="7" t="e">
        <v>#N/A</v>
      </c>
      <c r="D63" s="7" t="e">
        <v>#N/A</v>
      </c>
      <c r="E63" s="7" t="e">
        <v>#N/A</v>
      </c>
      <c r="F63" s="7" t="e">
        <v>#N/A</v>
      </c>
      <c r="G63" s="7">
        <v>3.6698599999999999</v>
      </c>
      <c r="H63" s="7" t="e">
        <v>#N/A</v>
      </c>
      <c r="I63" s="7" t="e">
        <v>#N/A</v>
      </c>
      <c r="J63" s="7">
        <v>3.5584300000000004</v>
      </c>
      <c r="K63" s="7">
        <v>3.40164</v>
      </c>
      <c r="L63" s="7" t="e">
        <v>#N/A</v>
      </c>
      <c r="M63" s="7">
        <v>3.87656</v>
      </c>
      <c r="N63" s="7" t="e">
        <v>#N/A</v>
      </c>
      <c r="O63" s="7" t="e">
        <v>#N/A</v>
      </c>
      <c r="P63" s="7">
        <v>4.5230499999999996</v>
      </c>
      <c r="Q63" s="7">
        <v>4.47933</v>
      </c>
      <c r="R63" s="7">
        <v>4.66235</v>
      </c>
      <c r="S63" s="7">
        <v>5.1536299999999997</v>
      </c>
      <c r="T63" s="7">
        <v>5.0359699999999998</v>
      </c>
      <c r="U63" s="7">
        <v>4.9617000000000004</v>
      </c>
      <c r="V63" s="7">
        <v>5.0518000000000001</v>
      </c>
      <c r="W63" s="7">
        <v>4.9822299999999995</v>
      </c>
      <c r="X63" s="7">
        <v>4.6727400000000001</v>
      </c>
      <c r="Y63" s="7">
        <v>4.64053</v>
      </c>
      <c r="Z63" s="7">
        <v>4.6390899999999995</v>
      </c>
      <c r="AA63" s="7">
        <v>4.4331399999999999</v>
      </c>
      <c r="AB63" s="7">
        <v>4.4603000000000002</v>
      </c>
      <c r="AC63" s="7">
        <v>4.2809100000000004</v>
      </c>
      <c r="AD63" s="7">
        <v>4.2355700000000001</v>
      </c>
      <c r="AE63" s="7">
        <v>4.3574999999999999</v>
      </c>
      <c r="AF63" s="7">
        <v>4.2641600000000004</v>
      </c>
      <c r="AG63" s="7">
        <v>4.1378699999999995</v>
      </c>
      <c r="AH63" s="7">
        <v>4.3284700000000003</v>
      </c>
      <c r="AI63" s="7" t="e">
        <v>#N/A</v>
      </c>
      <c r="AJ63" s="7" t="e">
        <v>#N/A</v>
      </c>
      <c r="AL63" s="7">
        <f t="shared" si="4"/>
        <v>3.6698599999999999</v>
      </c>
      <c r="AM63" s="7">
        <f t="shared" si="5"/>
        <v>3.6698599999999999</v>
      </c>
      <c r="AN63" s="7">
        <f t="shared" si="6"/>
        <v>3.6698599999999999</v>
      </c>
      <c r="AO63" s="7">
        <f t="shared" si="7"/>
        <v>3.5584300000000004</v>
      </c>
      <c r="AP63" s="7">
        <f t="shared" si="8"/>
        <v>3.5584300000000004</v>
      </c>
      <c r="AQ63" s="7">
        <f t="shared" si="9"/>
        <v>3.40164</v>
      </c>
      <c r="AR63" s="7">
        <f t="shared" si="10"/>
        <v>3.87656</v>
      </c>
      <c r="AS63" s="7">
        <f t="shared" si="11"/>
        <v>3.87656</v>
      </c>
      <c r="AT63" s="7">
        <f t="shared" si="12"/>
        <v>3.87656</v>
      </c>
      <c r="AU63" s="7">
        <f t="shared" si="13"/>
        <v>4.5230499999999996</v>
      </c>
      <c r="AV63" s="7">
        <f t="shared" si="14"/>
        <v>4.5230499999999996</v>
      </c>
      <c r="AW63" s="7">
        <f t="shared" si="15"/>
        <v>4.47933</v>
      </c>
      <c r="AX63" s="7">
        <f t="shared" si="16"/>
        <v>4.66235</v>
      </c>
      <c r="AY63" s="7">
        <f t="shared" si="17"/>
        <v>5.1536299999999997</v>
      </c>
      <c r="AZ63" s="7">
        <f t="shared" si="18"/>
        <v>5.0359699999999998</v>
      </c>
      <c r="BA63" s="7">
        <f t="shared" si="19"/>
        <v>4.9617000000000004</v>
      </c>
      <c r="BB63" s="7">
        <f t="shared" si="20"/>
        <v>5.0518000000000001</v>
      </c>
      <c r="BC63" s="7">
        <f t="shared" si="21"/>
        <v>4.9822299999999995</v>
      </c>
      <c r="BD63" s="7">
        <f t="shared" si="22"/>
        <v>4.6727400000000001</v>
      </c>
      <c r="BE63" s="7">
        <f t="shared" si="23"/>
        <v>4.64053</v>
      </c>
      <c r="BF63" s="7">
        <f t="shared" si="24"/>
        <v>4.6390899999999995</v>
      </c>
      <c r="BG63" s="7">
        <f t="shared" si="25"/>
        <v>4.4331399999999999</v>
      </c>
      <c r="BH63" s="7">
        <f t="shared" si="26"/>
        <v>4.4603000000000002</v>
      </c>
      <c r="BI63" s="7">
        <f t="shared" si="27"/>
        <v>4.2809100000000004</v>
      </c>
      <c r="BJ63" s="7">
        <f t="shared" si="28"/>
        <v>4.2355700000000001</v>
      </c>
      <c r="BK63" s="7">
        <f t="shared" si="29"/>
        <v>4.3574999999999999</v>
      </c>
      <c r="BL63" s="7">
        <f t="shared" si="30"/>
        <v>4.2641600000000004</v>
      </c>
      <c r="BM63" s="7">
        <f t="shared" si="31"/>
        <v>4.1378699999999995</v>
      </c>
      <c r="BN63" s="7">
        <f t="shared" si="32"/>
        <v>4.3284700000000003</v>
      </c>
      <c r="BP63" s="7">
        <f t="shared" si="33"/>
        <v>3.6698599999999999</v>
      </c>
      <c r="BQ63" s="7">
        <f t="shared" si="34"/>
        <v>3.5584300000000004</v>
      </c>
      <c r="BR63" s="7">
        <f t="shared" si="35"/>
        <v>3.5584300000000004</v>
      </c>
      <c r="BS63" s="7">
        <f t="shared" si="36"/>
        <v>3.40164</v>
      </c>
      <c r="BT63" s="7">
        <f t="shared" si="37"/>
        <v>3.87656</v>
      </c>
      <c r="BU63" s="7">
        <f t="shared" si="38"/>
        <v>3.87656</v>
      </c>
      <c r="BV63" s="7">
        <f t="shared" si="39"/>
        <v>3.87656</v>
      </c>
      <c r="BW63" s="7">
        <f t="shared" si="40"/>
        <v>4.5230499999999996</v>
      </c>
      <c r="BX63" s="7">
        <f t="shared" si="41"/>
        <v>4.5230499999999996</v>
      </c>
      <c r="BY63" s="7">
        <f t="shared" si="42"/>
        <v>4.47933</v>
      </c>
      <c r="BZ63" s="7">
        <f t="shared" si="43"/>
        <v>4.66235</v>
      </c>
      <c r="CA63" s="7">
        <f t="shared" si="44"/>
        <v>5.1536299999999997</v>
      </c>
      <c r="CB63" s="7">
        <f t="shared" si="45"/>
        <v>5.0359699999999998</v>
      </c>
      <c r="CC63" s="7">
        <f t="shared" si="46"/>
        <v>4.9617000000000004</v>
      </c>
      <c r="CD63" s="7">
        <f t="shared" si="47"/>
        <v>5.0518000000000001</v>
      </c>
      <c r="CE63" s="7">
        <f t="shared" si="48"/>
        <v>4.9822299999999995</v>
      </c>
      <c r="CF63" s="7">
        <f t="shared" si="49"/>
        <v>4.6727400000000001</v>
      </c>
      <c r="CG63" s="7">
        <f t="shared" si="50"/>
        <v>4.64053</v>
      </c>
      <c r="CH63" s="7">
        <f t="shared" si="51"/>
        <v>4.6390899999999995</v>
      </c>
      <c r="CI63" s="7">
        <f t="shared" si="52"/>
        <v>4.4331399999999999</v>
      </c>
      <c r="CJ63" s="7">
        <f t="shared" si="53"/>
        <v>4.4603000000000002</v>
      </c>
      <c r="CK63" s="7">
        <f t="shared" si="54"/>
        <v>4.2809100000000004</v>
      </c>
      <c r="CL63" s="7">
        <f t="shared" si="55"/>
        <v>4.2355700000000001</v>
      </c>
      <c r="CM63" s="7">
        <f t="shared" si="56"/>
        <v>4.3574999999999999</v>
      </c>
      <c r="CN63" s="7">
        <f t="shared" si="57"/>
        <v>4.2641600000000004</v>
      </c>
      <c r="CO63" s="7">
        <f t="shared" si="58"/>
        <v>4.1378699999999995</v>
      </c>
      <c r="CP63" s="7">
        <f>IF(ISNUMBER(BN63),BN63,IF(ISNUMBER(AK63),AK63,IF(ISNUMBER(AE63),AE63,IF(ISNUMBER(#REF!),#REF!,IF(ISNUMBER(AD63),AD63,"")))))</f>
        <v>4.3284700000000003</v>
      </c>
      <c r="CR63" s="7">
        <f t="shared" si="59"/>
        <v>3.5584300000000004</v>
      </c>
      <c r="CS63" s="7">
        <f t="shared" si="60"/>
        <v>3.40164</v>
      </c>
      <c r="CT63" s="7">
        <f t="shared" si="61"/>
        <v>3.87656</v>
      </c>
      <c r="CU63" s="7">
        <f t="shared" si="62"/>
        <v>3.87656</v>
      </c>
      <c r="CV63" s="7">
        <f t="shared" si="63"/>
        <v>3.87656</v>
      </c>
      <c r="CW63" s="7">
        <f t="shared" si="64"/>
        <v>4.5230499999999996</v>
      </c>
      <c r="CX63" s="7">
        <f t="shared" si="65"/>
        <v>4.5230499999999996</v>
      </c>
      <c r="CY63" s="7">
        <f t="shared" si="66"/>
        <v>4.47933</v>
      </c>
      <c r="CZ63" s="7">
        <f t="shared" si="67"/>
        <v>4.66235</v>
      </c>
      <c r="DA63" s="7">
        <f t="shared" si="68"/>
        <v>5.1536299999999997</v>
      </c>
      <c r="DB63" s="7">
        <f t="shared" si="69"/>
        <v>5.0359699999999998</v>
      </c>
      <c r="DC63" s="7">
        <f t="shared" si="70"/>
        <v>4.9617000000000004</v>
      </c>
      <c r="DD63" s="7">
        <f t="shared" si="71"/>
        <v>5.0518000000000001</v>
      </c>
      <c r="DE63" s="7">
        <f t="shared" si="72"/>
        <v>4.9822299999999995</v>
      </c>
      <c r="DF63" s="7">
        <f t="shared" si="73"/>
        <v>4.6727400000000001</v>
      </c>
      <c r="DG63" s="7">
        <f t="shared" si="74"/>
        <v>4.64053</v>
      </c>
      <c r="DH63" s="7">
        <f t="shared" si="75"/>
        <v>4.6390899999999995</v>
      </c>
      <c r="DI63" s="7">
        <f t="shared" si="76"/>
        <v>4.4331399999999999</v>
      </c>
      <c r="DJ63" s="7">
        <f t="shared" si="77"/>
        <v>4.4603000000000002</v>
      </c>
      <c r="DK63" s="7">
        <f t="shared" si="78"/>
        <v>4.2809100000000004</v>
      </c>
      <c r="DL63" s="7">
        <f t="shared" si="79"/>
        <v>4.2355700000000001</v>
      </c>
      <c r="DM63" s="7">
        <f t="shared" si="80"/>
        <v>4.3574999999999999</v>
      </c>
      <c r="DN63" s="7">
        <f>IF(ISNUMBER(CN63),CN63,IF(ISNUMBER(AK63),AK63,IF(ISNUMBER(AA63),AA63,IF(ISNUMBER(#REF!),#REF!,IF(ISNUMBER(Z63),Z63,"")))))</f>
        <v>4.2641600000000004</v>
      </c>
      <c r="DO63" s="7">
        <f>IF(ISNUMBER(CO63),CO63,IF(ISNUMBER(#REF!),#REF!,IF(ISNUMBER(AB63),AB63,IF(ISNUMBER(AL63),AL63,IF(ISNUMBER(AA63),AA63,"")))))</f>
        <v>4.1378699999999995</v>
      </c>
      <c r="DP63" s="7">
        <f t="shared" si="81"/>
        <v>4.3284700000000003</v>
      </c>
      <c r="DR63" s="7">
        <f t="shared" si="82"/>
        <v>3.87656</v>
      </c>
      <c r="DS63" s="7">
        <f t="shared" si="83"/>
        <v>3.87656</v>
      </c>
      <c r="DT63" s="7">
        <f t="shared" si="84"/>
        <v>3.87656</v>
      </c>
      <c r="DU63" s="7">
        <f t="shared" si="85"/>
        <v>4.5230499999999996</v>
      </c>
      <c r="DV63" s="7">
        <f t="shared" si="86"/>
        <v>4.5230499999999996</v>
      </c>
      <c r="DW63" s="7">
        <f t="shared" si="87"/>
        <v>4.47933</v>
      </c>
      <c r="DX63" s="7">
        <f t="shared" si="88"/>
        <v>4.66235</v>
      </c>
      <c r="DY63" s="7">
        <f t="shared" si="89"/>
        <v>5.1536299999999997</v>
      </c>
      <c r="DZ63" s="7">
        <f t="shared" si="90"/>
        <v>5.0359699999999998</v>
      </c>
      <c r="EA63" s="7">
        <f t="shared" si="91"/>
        <v>4.9617000000000004</v>
      </c>
      <c r="EB63" s="7">
        <f t="shared" si="92"/>
        <v>5.0518000000000001</v>
      </c>
      <c r="EC63" s="7">
        <f t="shared" si="93"/>
        <v>4.9822299999999995</v>
      </c>
      <c r="ED63" s="7">
        <f t="shared" si="94"/>
        <v>4.6727400000000001</v>
      </c>
      <c r="EE63" s="7">
        <f t="shared" si="95"/>
        <v>4.64053</v>
      </c>
      <c r="EF63" s="7">
        <f t="shared" si="96"/>
        <v>4.6390899999999995</v>
      </c>
      <c r="EG63" s="7">
        <f t="shared" si="97"/>
        <v>4.4331399999999999</v>
      </c>
      <c r="EH63" s="7">
        <f t="shared" si="98"/>
        <v>4.4603000000000002</v>
      </c>
      <c r="EI63" s="7">
        <f t="shared" si="99"/>
        <v>4.2809100000000004</v>
      </c>
      <c r="EJ63" s="7">
        <f t="shared" si="100"/>
        <v>4.2355700000000001</v>
      </c>
      <c r="EK63" s="7">
        <f t="shared" si="101"/>
        <v>4.3574999999999999</v>
      </c>
      <c r="EL63" s="7">
        <f>IF(ISNUMBER(DN63),DN63,IF(ISNUMBER(AK63),AK63,IF(ISNUMBER(AA63),AA63,IF(ISNUMBER(#REF!),#REF!,IF(ISNUMBER(Z63),Z63,"")))))</f>
        <v>4.2641600000000004</v>
      </c>
      <c r="EM63" s="7">
        <f>IF(ISNUMBER(DO63),DO63,IF(ISNUMBER(#REF!),#REF!,IF(ISNUMBER(AB63),AB63,IF(ISNUMBER(AL63),AL63,IF(ISNUMBER(AA63),AA63,"")))))</f>
        <v>4.1378699999999995</v>
      </c>
      <c r="EN63" s="7">
        <f t="shared" si="102"/>
        <v>4.3284700000000003</v>
      </c>
    </row>
    <row r="64" spans="1:144" x14ac:dyDescent="0.2">
      <c r="A64" s="19" t="s">
        <v>73</v>
      </c>
      <c r="B64" s="7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 t="e">
        <v>#N/A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 t="e">
        <v>#N/A</v>
      </c>
      <c r="O64" s="7" t="e">
        <v>#N/A</v>
      </c>
      <c r="P64" s="7">
        <v>2.9957799999999999</v>
      </c>
      <c r="Q64" s="7">
        <v>3.35812</v>
      </c>
      <c r="R64" s="7">
        <v>3.1201699999999999</v>
      </c>
      <c r="S64" s="7" t="e">
        <v>#N/A</v>
      </c>
      <c r="T64" s="7">
        <v>2.8091699999999999</v>
      </c>
      <c r="U64" s="7">
        <v>2.6147999999999998</v>
      </c>
      <c r="V64" s="7">
        <v>2.5024499999999996</v>
      </c>
      <c r="W64" s="7">
        <v>2.4477799999999998</v>
      </c>
      <c r="X64" s="7" t="e">
        <v>#N/A</v>
      </c>
      <c r="Y64" s="7" t="e">
        <v>#N/A</v>
      </c>
      <c r="Z64" s="7">
        <v>2.01939</v>
      </c>
      <c r="AA64" s="7">
        <v>2.1006499999999999</v>
      </c>
      <c r="AB64" s="7">
        <v>2.4109600000000002</v>
      </c>
      <c r="AC64" s="7">
        <v>2.55044</v>
      </c>
      <c r="AD64" s="7">
        <v>2.68181</v>
      </c>
      <c r="AE64" s="7" t="e">
        <v>#N/A</v>
      </c>
      <c r="AF64" s="7" t="e">
        <v>#N/A</v>
      </c>
      <c r="AG64" s="7" t="e">
        <v>#N/A</v>
      </c>
      <c r="AH64" s="7" t="e">
        <v>#N/A</v>
      </c>
      <c r="AI64" s="7" t="e">
        <v>#N/A</v>
      </c>
      <c r="AJ64" s="7" t="e">
        <v>#N/A</v>
      </c>
      <c r="AL64" s="7" t="str">
        <f t="shared" si="4"/>
        <v/>
      </c>
      <c r="AM64" s="7" t="str">
        <f t="shared" si="5"/>
        <v/>
      </c>
      <c r="AN64" s="7" t="str">
        <f t="shared" si="6"/>
        <v/>
      </c>
      <c r="AO64" s="7" t="str">
        <f t="shared" si="7"/>
        <v/>
      </c>
      <c r="AP64" s="7" t="str">
        <f t="shared" si="8"/>
        <v/>
      </c>
      <c r="AQ64" s="7" t="str">
        <f t="shared" si="9"/>
        <v/>
      </c>
      <c r="AR64" s="7" t="str">
        <f t="shared" si="10"/>
        <v/>
      </c>
      <c r="AS64" s="7" t="str">
        <f t="shared" si="11"/>
        <v/>
      </c>
      <c r="AT64" s="7">
        <f t="shared" si="12"/>
        <v>2.9957799999999999</v>
      </c>
      <c r="AU64" s="7">
        <f t="shared" si="13"/>
        <v>2.9957799999999999</v>
      </c>
      <c r="AV64" s="7">
        <f t="shared" si="14"/>
        <v>2.9957799999999999</v>
      </c>
      <c r="AW64" s="7">
        <f t="shared" si="15"/>
        <v>3.35812</v>
      </c>
      <c r="AX64" s="7">
        <f t="shared" si="16"/>
        <v>3.1201699999999999</v>
      </c>
      <c r="AY64" s="7">
        <f t="shared" si="17"/>
        <v>2.8091699999999999</v>
      </c>
      <c r="AZ64" s="7">
        <f t="shared" si="18"/>
        <v>2.8091699999999999</v>
      </c>
      <c r="BA64" s="7">
        <f t="shared" si="19"/>
        <v>2.6147999999999998</v>
      </c>
      <c r="BB64" s="7">
        <f t="shared" si="20"/>
        <v>2.5024499999999996</v>
      </c>
      <c r="BC64" s="7">
        <f t="shared" si="21"/>
        <v>2.4477799999999998</v>
      </c>
      <c r="BD64" s="7">
        <f t="shared" si="22"/>
        <v>2.4477799999999998</v>
      </c>
      <c r="BE64" s="7">
        <f t="shared" si="23"/>
        <v>2.01939</v>
      </c>
      <c r="BF64" s="7">
        <f t="shared" si="24"/>
        <v>2.01939</v>
      </c>
      <c r="BG64" s="7">
        <f t="shared" si="25"/>
        <v>2.1006499999999999</v>
      </c>
      <c r="BH64" s="7">
        <f t="shared" si="26"/>
        <v>2.4109600000000002</v>
      </c>
      <c r="BI64" s="7">
        <f t="shared" si="27"/>
        <v>2.55044</v>
      </c>
      <c r="BJ64" s="7">
        <f t="shared" si="28"/>
        <v>2.68181</v>
      </c>
      <c r="BK64" s="7">
        <f t="shared" si="29"/>
        <v>2.68181</v>
      </c>
      <c r="BL64" s="7">
        <f t="shared" si="30"/>
        <v>2.68181</v>
      </c>
      <c r="BM64" s="7" t="str">
        <f t="shared" si="31"/>
        <v/>
      </c>
      <c r="BN64" s="7" t="str">
        <f t="shared" si="32"/>
        <v/>
      </c>
      <c r="BP64" s="7" t="str">
        <f t="shared" si="33"/>
        <v/>
      </c>
      <c r="BQ64" s="7" t="str">
        <f t="shared" si="34"/>
        <v/>
      </c>
      <c r="BR64" s="7" t="str">
        <f t="shared" si="35"/>
        <v/>
      </c>
      <c r="BS64" s="7" t="str">
        <f t="shared" si="36"/>
        <v/>
      </c>
      <c r="BT64" s="7">
        <f t="shared" si="37"/>
        <v>2.9957799999999999</v>
      </c>
      <c r="BU64" s="7">
        <f t="shared" si="38"/>
        <v>2.9957799999999999</v>
      </c>
      <c r="BV64" s="7">
        <f t="shared" si="39"/>
        <v>2.9957799999999999</v>
      </c>
      <c r="BW64" s="7">
        <f t="shared" si="40"/>
        <v>2.9957799999999999</v>
      </c>
      <c r="BX64" s="7">
        <f t="shared" si="41"/>
        <v>2.9957799999999999</v>
      </c>
      <c r="BY64" s="7">
        <f t="shared" si="42"/>
        <v>3.35812</v>
      </c>
      <c r="BZ64" s="7">
        <f t="shared" si="43"/>
        <v>3.1201699999999999</v>
      </c>
      <c r="CA64" s="7">
        <f t="shared" si="44"/>
        <v>2.8091699999999999</v>
      </c>
      <c r="CB64" s="7">
        <f t="shared" si="45"/>
        <v>2.8091699999999999</v>
      </c>
      <c r="CC64" s="7">
        <f t="shared" si="46"/>
        <v>2.6147999999999998</v>
      </c>
      <c r="CD64" s="7">
        <f t="shared" si="47"/>
        <v>2.5024499999999996</v>
      </c>
      <c r="CE64" s="7">
        <f t="shared" si="48"/>
        <v>2.4477799999999998</v>
      </c>
      <c r="CF64" s="7">
        <f t="shared" si="49"/>
        <v>2.4477799999999998</v>
      </c>
      <c r="CG64" s="7">
        <f t="shared" si="50"/>
        <v>2.01939</v>
      </c>
      <c r="CH64" s="7">
        <f t="shared" si="51"/>
        <v>2.01939</v>
      </c>
      <c r="CI64" s="7">
        <f t="shared" si="52"/>
        <v>2.1006499999999999</v>
      </c>
      <c r="CJ64" s="7">
        <f t="shared" si="53"/>
        <v>2.4109600000000002</v>
      </c>
      <c r="CK64" s="7">
        <f t="shared" si="54"/>
        <v>2.55044</v>
      </c>
      <c r="CL64" s="7">
        <f t="shared" si="55"/>
        <v>2.68181</v>
      </c>
      <c r="CM64" s="7">
        <f t="shared" si="56"/>
        <v>2.68181</v>
      </c>
      <c r="CN64" s="7">
        <f t="shared" si="57"/>
        <v>2.68181</v>
      </c>
      <c r="CO64" s="7">
        <f t="shared" si="58"/>
        <v>2.68181</v>
      </c>
      <c r="CP64" s="7">
        <f>IF(ISNUMBER(BN64),BN64,IF(ISNUMBER(AK64),AK64,IF(ISNUMBER(AE64),AE64,IF(ISNUMBER(#REF!),#REF!,IF(ISNUMBER(AD64),AD64,"")))))</f>
        <v>2.68181</v>
      </c>
      <c r="CR64" s="7">
        <f t="shared" si="59"/>
        <v>2.9957799999999999</v>
      </c>
      <c r="CS64" s="7">
        <f t="shared" si="60"/>
        <v>2.9957799999999999</v>
      </c>
      <c r="CT64" s="7">
        <f t="shared" si="61"/>
        <v>2.9957799999999999</v>
      </c>
      <c r="CU64" s="7">
        <f t="shared" si="62"/>
        <v>2.9957799999999999</v>
      </c>
      <c r="CV64" s="7">
        <f t="shared" si="63"/>
        <v>2.9957799999999999</v>
      </c>
      <c r="CW64" s="7">
        <f t="shared" si="64"/>
        <v>2.9957799999999999</v>
      </c>
      <c r="CX64" s="7">
        <f t="shared" si="65"/>
        <v>2.9957799999999999</v>
      </c>
      <c r="CY64" s="7">
        <f t="shared" si="66"/>
        <v>3.35812</v>
      </c>
      <c r="CZ64" s="7">
        <f t="shared" si="67"/>
        <v>3.1201699999999999</v>
      </c>
      <c r="DA64" s="7">
        <f t="shared" si="68"/>
        <v>2.8091699999999999</v>
      </c>
      <c r="DB64" s="7">
        <f t="shared" si="69"/>
        <v>2.8091699999999999</v>
      </c>
      <c r="DC64" s="7">
        <f t="shared" si="70"/>
        <v>2.6147999999999998</v>
      </c>
      <c r="DD64" s="7">
        <f t="shared" si="71"/>
        <v>2.5024499999999996</v>
      </c>
      <c r="DE64" s="7">
        <f t="shared" si="72"/>
        <v>2.4477799999999998</v>
      </c>
      <c r="DF64" s="7">
        <f t="shared" si="73"/>
        <v>2.4477799999999998</v>
      </c>
      <c r="DG64" s="7">
        <f t="shared" si="74"/>
        <v>2.01939</v>
      </c>
      <c r="DH64" s="7">
        <f t="shared" si="75"/>
        <v>2.01939</v>
      </c>
      <c r="DI64" s="7">
        <f t="shared" si="76"/>
        <v>2.1006499999999999</v>
      </c>
      <c r="DJ64" s="7">
        <f t="shared" si="77"/>
        <v>2.4109600000000002</v>
      </c>
      <c r="DK64" s="7">
        <f t="shared" si="78"/>
        <v>2.55044</v>
      </c>
      <c r="DL64" s="7">
        <f t="shared" si="79"/>
        <v>2.68181</v>
      </c>
      <c r="DM64" s="7">
        <f t="shared" si="80"/>
        <v>2.68181</v>
      </c>
      <c r="DN64" s="7">
        <f>IF(ISNUMBER(CN64),CN64,IF(ISNUMBER(AK64),AK64,IF(ISNUMBER(AA64),AA64,IF(ISNUMBER(#REF!),#REF!,IF(ISNUMBER(Z64),Z64,"")))))</f>
        <v>2.68181</v>
      </c>
      <c r="DO64" s="7">
        <f>IF(ISNUMBER(CO64),CO64,IF(ISNUMBER(#REF!),#REF!,IF(ISNUMBER(AB64),AB64,IF(ISNUMBER(AL64),AL64,IF(ISNUMBER(AA64),AA64,"")))))</f>
        <v>2.68181</v>
      </c>
      <c r="DP64" s="7">
        <f t="shared" si="81"/>
        <v>2.68181</v>
      </c>
      <c r="DR64" s="7">
        <f t="shared" si="82"/>
        <v>2.9957799999999999</v>
      </c>
      <c r="DS64" s="7">
        <f t="shared" si="83"/>
        <v>2.9957799999999999</v>
      </c>
      <c r="DT64" s="7">
        <f t="shared" si="84"/>
        <v>2.9957799999999999</v>
      </c>
      <c r="DU64" s="7">
        <f t="shared" si="85"/>
        <v>2.9957799999999999</v>
      </c>
      <c r="DV64" s="7">
        <f t="shared" si="86"/>
        <v>2.9957799999999999</v>
      </c>
      <c r="DW64" s="7">
        <f t="shared" si="87"/>
        <v>3.35812</v>
      </c>
      <c r="DX64" s="7">
        <f t="shared" si="88"/>
        <v>3.1201699999999999</v>
      </c>
      <c r="DY64" s="7">
        <f t="shared" si="89"/>
        <v>2.8091699999999999</v>
      </c>
      <c r="DZ64" s="7">
        <f t="shared" si="90"/>
        <v>2.8091699999999999</v>
      </c>
      <c r="EA64" s="7">
        <f t="shared" si="91"/>
        <v>2.6147999999999998</v>
      </c>
      <c r="EB64" s="7">
        <f t="shared" si="92"/>
        <v>2.5024499999999996</v>
      </c>
      <c r="EC64" s="7">
        <f t="shared" si="93"/>
        <v>2.4477799999999998</v>
      </c>
      <c r="ED64" s="7">
        <f t="shared" si="94"/>
        <v>2.4477799999999998</v>
      </c>
      <c r="EE64" s="7">
        <f t="shared" si="95"/>
        <v>2.01939</v>
      </c>
      <c r="EF64" s="7">
        <f t="shared" si="96"/>
        <v>2.01939</v>
      </c>
      <c r="EG64" s="7">
        <f t="shared" si="97"/>
        <v>2.1006499999999999</v>
      </c>
      <c r="EH64" s="7">
        <f t="shared" si="98"/>
        <v>2.4109600000000002</v>
      </c>
      <c r="EI64" s="7">
        <f t="shared" si="99"/>
        <v>2.55044</v>
      </c>
      <c r="EJ64" s="7">
        <f t="shared" si="100"/>
        <v>2.68181</v>
      </c>
      <c r="EK64" s="7">
        <f t="shared" si="101"/>
        <v>2.68181</v>
      </c>
      <c r="EL64" s="7">
        <f>IF(ISNUMBER(DN64),DN64,IF(ISNUMBER(AK64),AK64,IF(ISNUMBER(AA64),AA64,IF(ISNUMBER(#REF!),#REF!,IF(ISNUMBER(Z64),Z64,"")))))</f>
        <v>2.68181</v>
      </c>
      <c r="EM64" s="7">
        <f>IF(ISNUMBER(DO64),DO64,IF(ISNUMBER(#REF!),#REF!,IF(ISNUMBER(AB64),AB64,IF(ISNUMBER(AL64),AL64,IF(ISNUMBER(AA64),AA64,"")))))</f>
        <v>2.68181</v>
      </c>
      <c r="EN64" s="7">
        <f t="shared" si="102"/>
        <v>2.68181</v>
      </c>
    </row>
    <row r="65" spans="1:144" x14ac:dyDescent="0.2">
      <c r="A65" s="19" t="s">
        <v>74</v>
      </c>
      <c r="B65" s="7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 t="e">
        <v>#N/A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 t="e">
        <v>#N/A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 t="e">
        <v>#N/A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>
        <v>2.2372000000000001</v>
      </c>
      <c r="Y65" s="7">
        <v>2.1561900000000001</v>
      </c>
      <c r="Z65" s="7">
        <v>2.58893</v>
      </c>
      <c r="AA65" s="7">
        <v>1.9339</v>
      </c>
      <c r="AB65" s="7" t="e">
        <v>#N/A</v>
      </c>
      <c r="AC65" s="7">
        <v>2.3102299999999998</v>
      </c>
      <c r="AD65" s="7">
        <v>2.3007900000000001</v>
      </c>
      <c r="AE65" s="7">
        <v>2.3172600000000001</v>
      </c>
      <c r="AF65" s="7">
        <v>2.49404</v>
      </c>
      <c r="AG65" s="7" t="e">
        <v>#N/A</v>
      </c>
      <c r="AH65" s="7" t="e">
        <v>#N/A</v>
      </c>
      <c r="AI65" s="7" t="e">
        <v>#N/A</v>
      </c>
      <c r="AJ65" s="7" t="e">
        <v>#N/A</v>
      </c>
      <c r="AL65" s="7" t="str">
        <f t="shared" si="4"/>
        <v/>
      </c>
      <c r="AM65" s="7" t="str">
        <f t="shared" si="5"/>
        <v/>
      </c>
      <c r="AN65" s="7" t="str">
        <f t="shared" si="6"/>
        <v/>
      </c>
      <c r="AO65" s="7" t="str">
        <f t="shared" si="7"/>
        <v/>
      </c>
      <c r="AP65" s="7" t="str">
        <f t="shared" si="8"/>
        <v/>
      </c>
      <c r="AQ65" s="7" t="str">
        <f t="shared" si="9"/>
        <v/>
      </c>
      <c r="AR65" s="7" t="str">
        <f t="shared" si="10"/>
        <v/>
      </c>
      <c r="AS65" s="7" t="str">
        <f t="shared" si="11"/>
        <v/>
      </c>
      <c r="AT65" s="7" t="str">
        <f t="shared" si="12"/>
        <v/>
      </c>
      <c r="AU65" s="7" t="str">
        <f t="shared" si="13"/>
        <v/>
      </c>
      <c r="AV65" s="7" t="str">
        <f t="shared" si="14"/>
        <v/>
      </c>
      <c r="AW65" s="7" t="str">
        <f t="shared" si="15"/>
        <v/>
      </c>
      <c r="AX65" s="7" t="str">
        <f t="shared" si="16"/>
        <v/>
      </c>
      <c r="AY65" s="7" t="str">
        <f t="shared" si="17"/>
        <v/>
      </c>
      <c r="AZ65" s="7" t="str">
        <f t="shared" si="18"/>
        <v/>
      </c>
      <c r="BA65" s="7" t="str">
        <f t="shared" si="19"/>
        <v/>
      </c>
      <c r="BB65" s="7">
        <f t="shared" si="20"/>
        <v>2.2372000000000001</v>
      </c>
      <c r="BC65" s="7">
        <f t="shared" si="21"/>
        <v>2.2372000000000001</v>
      </c>
      <c r="BD65" s="7">
        <f t="shared" si="22"/>
        <v>2.2372000000000001</v>
      </c>
      <c r="BE65" s="7">
        <f t="shared" si="23"/>
        <v>2.1561900000000001</v>
      </c>
      <c r="BF65" s="7">
        <f t="shared" si="24"/>
        <v>2.58893</v>
      </c>
      <c r="BG65" s="7">
        <f t="shared" si="25"/>
        <v>1.9339</v>
      </c>
      <c r="BH65" s="7">
        <f t="shared" si="26"/>
        <v>2.3102299999999998</v>
      </c>
      <c r="BI65" s="7">
        <f t="shared" si="27"/>
        <v>2.3102299999999998</v>
      </c>
      <c r="BJ65" s="7">
        <f t="shared" si="28"/>
        <v>2.3007900000000001</v>
      </c>
      <c r="BK65" s="7">
        <f t="shared" si="29"/>
        <v>2.3172600000000001</v>
      </c>
      <c r="BL65" s="7">
        <f t="shared" si="30"/>
        <v>2.49404</v>
      </c>
      <c r="BM65" s="7">
        <f t="shared" si="31"/>
        <v>2.49404</v>
      </c>
      <c r="BN65" s="7">
        <f t="shared" si="32"/>
        <v>2.49404</v>
      </c>
      <c r="BP65" s="7" t="str">
        <f t="shared" si="33"/>
        <v/>
      </c>
      <c r="BQ65" s="7" t="str">
        <f t="shared" si="34"/>
        <v/>
      </c>
      <c r="BR65" s="7" t="str">
        <f t="shared" si="35"/>
        <v/>
      </c>
      <c r="BS65" s="7" t="str">
        <f t="shared" si="36"/>
        <v/>
      </c>
      <c r="BT65" s="7" t="str">
        <f t="shared" si="37"/>
        <v/>
      </c>
      <c r="BU65" s="7" t="str">
        <f t="shared" si="38"/>
        <v/>
      </c>
      <c r="BV65" s="7" t="str">
        <f t="shared" si="39"/>
        <v/>
      </c>
      <c r="BW65" s="7" t="str">
        <f t="shared" si="40"/>
        <v/>
      </c>
      <c r="BX65" s="7" t="str">
        <f t="shared" si="41"/>
        <v/>
      </c>
      <c r="BY65" s="7" t="str">
        <f t="shared" si="42"/>
        <v/>
      </c>
      <c r="BZ65" s="7" t="str">
        <f t="shared" si="43"/>
        <v/>
      </c>
      <c r="CA65" s="7" t="str">
        <f t="shared" si="44"/>
        <v/>
      </c>
      <c r="CB65" s="7">
        <f t="shared" si="45"/>
        <v>2.2372000000000001</v>
      </c>
      <c r="CC65" s="7">
        <f t="shared" si="46"/>
        <v>2.2372000000000001</v>
      </c>
      <c r="CD65" s="7">
        <f t="shared" si="47"/>
        <v>2.2372000000000001</v>
      </c>
      <c r="CE65" s="7">
        <f t="shared" si="48"/>
        <v>2.2372000000000001</v>
      </c>
      <c r="CF65" s="7">
        <f t="shared" si="49"/>
        <v>2.2372000000000001</v>
      </c>
      <c r="CG65" s="7">
        <f t="shared" si="50"/>
        <v>2.1561900000000001</v>
      </c>
      <c r="CH65" s="7">
        <f t="shared" si="51"/>
        <v>2.58893</v>
      </c>
      <c r="CI65" s="7">
        <f t="shared" si="52"/>
        <v>1.9339</v>
      </c>
      <c r="CJ65" s="7">
        <f t="shared" si="53"/>
        <v>2.3102299999999998</v>
      </c>
      <c r="CK65" s="7">
        <f t="shared" si="54"/>
        <v>2.3102299999999998</v>
      </c>
      <c r="CL65" s="7">
        <f t="shared" si="55"/>
        <v>2.3007900000000001</v>
      </c>
      <c r="CM65" s="7">
        <f t="shared" si="56"/>
        <v>2.3172600000000001</v>
      </c>
      <c r="CN65" s="7">
        <f t="shared" si="57"/>
        <v>2.49404</v>
      </c>
      <c r="CO65" s="7">
        <f t="shared" si="58"/>
        <v>2.49404</v>
      </c>
      <c r="CP65" s="7">
        <f>IF(ISNUMBER(BN65),BN65,IF(ISNUMBER(AK65),AK65,IF(ISNUMBER(AE65),AE65,IF(ISNUMBER(#REF!),#REF!,IF(ISNUMBER(AD65),AD65,"")))))</f>
        <v>2.49404</v>
      </c>
      <c r="CR65" s="7" t="str">
        <f t="shared" si="59"/>
        <v/>
      </c>
      <c r="CS65" s="7" t="str">
        <f t="shared" si="60"/>
        <v/>
      </c>
      <c r="CT65" s="7" t="str">
        <f t="shared" si="61"/>
        <v/>
      </c>
      <c r="CU65" s="7" t="str">
        <f t="shared" si="62"/>
        <v/>
      </c>
      <c r="CV65" s="7" t="str">
        <f t="shared" si="63"/>
        <v/>
      </c>
      <c r="CW65" s="7" t="str">
        <f t="shared" si="64"/>
        <v/>
      </c>
      <c r="CX65" s="7" t="str">
        <f t="shared" si="65"/>
        <v/>
      </c>
      <c r="CY65" s="7" t="str">
        <f t="shared" si="66"/>
        <v/>
      </c>
      <c r="CZ65" s="7">
        <f t="shared" si="67"/>
        <v>2.2372000000000001</v>
      </c>
      <c r="DA65" s="7">
        <f t="shared" si="68"/>
        <v>2.2372000000000001</v>
      </c>
      <c r="DB65" s="7">
        <f t="shared" si="69"/>
        <v>2.2372000000000001</v>
      </c>
      <c r="DC65" s="7">
        <f t="shared" si="70"/>
        <v>2.2372000000000001</v>
      </c>
      <c r="DD65" s="7">
        <f t="shared" si="71"/>
        <v>2.2372000000000001</v>
      </c>
      <c r="DE65" s="7">
        <f t="shared" si="72"/>
        <v>2.2372000000000001</v>
      </c>
      <c r="DF65" s="7">
        <f t="shared" si="73"/>
        <v>2.2372000000000001</v>
      </c>
      <c r="DG65" s="7">
        <f t="shared" si="74"/>
        <v>2.1561900000000001</v>
      </c>
      <c r="DH65" s="7">
        <f t="shared" si="75"/>
        <v>2.58893</v>
      </c>
      <c r="DI65" s="7">
        <f t="shared" si="76"/>
        <v>1.9339</v>
      </c>
      <c r="DJ65" s="7">
        <f t="shared" si="77"/>
        <v>2.3102299999999998</v>
      </c>
      <c r="DK65" s="7">
        <f t="shared" si="78"/>
        <v>2.3102299999999998</v>
      </c>
      <c r="DL65" s="7">
        <f t="shared" si="79"/>
        <v>2.3007900000000001</v>
      </c>
      <c r="DM65" s="7">
        <f t="shared" si="80"/>
        <v>2.3172600000000001</v>
      </c>
      <c r="DN65" s="7">
        <f>IF(ISNUMBER(CN65),CN65,IF(ISNUMBER(AK65),AK65,IF(ISNUMBER(AA65),AA65,IF(ISNUMBER(#REF!),#REF!,IF(ISNUMBER(Z65),Z65,"")))))</f>
        <v>2.49404</v>
      </c>
      <c r="DO65" s="7">
        <f>IF(ISNUMBER(CO65),CO65,IF(ISNUMBER(#REF!),#REF!,IF(ISNUMBER(AB65),AB65,IF(ISNUMBER(AL65),AL65,IF(ISNUMBER(AA65),AA65,"")))))</f>
        <v>2.49404</v>
      </c>
      <c r="DP65" s="7">
        <f t="shared" si="81"/>
        <v>2.49404</v>
      </c>
      <c r="DR65" s="7" t="str">
        <f t="shared" si="82"/>
        <v/>
      </c>
      <c r="DS65" s="7" t="str">
        <f t="shared" si="83"/>
        <v/>
      </c>
      <c r="DT65" s="7" t="str">
        <f t="shared" si="84"/>
        <v/>
      </c>
      <c r="DU65" s="7" t="str">
        <f t="shared" si="85"/>
        <v/>
      </c>
      <c r="DV65" s="7" t="str">
        <f t="shared" si="86"/>
        <v/>
      </c>
      <c r="DW65" s="7" t="str">
        <f t="shared" si="87"/>
        <v/>
      </c>
      <c r="DX65" s="7">
        <f t="shared" si="88"/>
        <v>2.2372000000000001</v>
      </c>
      <c r="DY65" s="7">
        <f t="shared" si="89"/>
        <v>2.2372000000000001</v>
      </c>
      <c r="DZ65" s="7">
        <f t="shared" si="90"/>
        <v>2.2372000000000001</v>
      </c>
      <c r="EA65" s="7">
        <f t="shared" si="91"/>
        <v>2.2372000000000001</v>
      </c>
      <c r="EB65" s="7">
        <f t="shared" si="92"/>
        <v>2.2372000000000001</v>
      </c>
      <c r="EC65" s="7">
        <f t="shared" si="93"/>
        <v>2.2372000000000001</v>
      </c>
      <c r="ED65" s="7">
        <f t="shared" si="94"/>
        <v>2.2372000000000001</v>
      </c>
      <c r="EE65" s="7">
        <f t="shared" si="95"/>
        <v>2.1561900000000001</v>
      </c>
      <c r="EF65" s="7">
        <f t="shared" si="96"/>
        <v>2.58893</v>
      </c>
      <c r="EG65" s="7">
        <f t="shared" si="97"/>
        <v>1.9339</v>
      </c>
      <c r="EH65" s="7">
        <f t="shared" si="98"/>
        <v>2.3102299999999998</v>
      </c>
      <c r="EI65" s="7">
        <f t="shared" si="99"/>
        <v>2.3102299999999998</v>
      </c>
      <c r="EJ65" s="7">
        <f t="shared" si="100"/>
        <v>2.3007900000000001</v>
      </c>
      <c r="EK65" s="7">
        <f t="shared" si="101"/>
        <v>2.3172600000000001</v>
      </c>
      <c r="EL65" s="7">
        <f>IF(ISNUMBER(DN65),DN65,IF(ISNUMBER(AK65),AK65,IF(ISNUMBER(AA65),AA65,IF(ISNUMBER(#REF!),#REF!,IF(ISNUMBER(Z65),Z65,"")))))</f>
        <v>2.49404</v>
      </c>
      <c r="EM65" s="7">
        <f>IF(ISNUMBER(DO65),DO65,IF(ISNUMBER(#REF!),#REF!,IF(ISNUMBER(AB65),AB65,IF(ISNUMBER(AL65),AL65,IF(ISNUMBER(AA65),AA65,"")))))</f>
        <v>2.49404</v>
      </c>
      <c r="EN65" s="7">
        <f t="shared" si="102"/>
        <v>2.49404</v>
      </c>
    </row>
    <row r="66" spans="1:144" x14ac:dyDescent="0.2">
      <c r="A66" s="19" t="s">
        <v>190</v>
      </c>
      <c r="B66" s="7" t="s">
        <v>190</v>
      </c>
      <c r="C66" s="7" t="e">
        <v>#N/A</v>
      </c>
      <c r="D66" s="7">
        <v>3.3634300000000001</v>
      </c>
      <c r="E66" s="7">
        <v>2.9929800000000002</v>
      </c>
      <c r="F66" s="7">
        <v>3.2177600000000002</v>
      </c>
      <c r="G66" s="7">
        <v>2.9989600000000003</v>
      </c>
      <c r="H66" s="7">
        <v>2.8666800000000001</v>
      </c>
      <c r="I66" s="7">
        <v>2.7669800000000002</v>
      </c>
      <c r="J66" s="7">
        <v>3.2715300000000003</v>
      </c>
      <c r="K66" s="7" t="e">
        <v>#N/A</v>
      </c>
      <c r="L66" s="7">
        <v>2.58853</v>
      </c>
      <c r="M66" s="7">
        <v>2.28721</v>
      </c>
      <c r="N66" s="7" t="e">
        <v>#N/A</v>
      </c>
      <c r="O66" s="7" t="e">
        <v>#N/A</v>
      </c>
      <c r="P66" s="7" t="e">
        <v>#N/A</v>
      </c>
      <c r="Q66" s="7" t="e">
        <v>#N/A</v>
      </c>
      <c r="R66" s="7">
        <v>2.4678500000000003</v>
      </c>
      <c r="S66" s="7">
        <v>2.7930099999999998</v>
      </c>
      <c r="T66" s="7">
        <v>2.6269499999999999</v>
      </c>
      <c r="U66" s="7">
        <v>2.5397099999999999</v>
      </c>
      <c r="V66" s="7">
        <v>2.3147899999999999</v>
      </c>
      <c r="W66" s="7">
        <v>3.2278599999999997</v>
      </c>
      <c r="X66" s="7">
        <v>3.532</v>
      </c>
      <c r="Y66" s="7">
        <v>3.0038100000000001</v>
      </c>
      <c r="Z66" s="7">
        <v>2.8748</v>
      </c>
      <c r="AA66" s="7">
        <v>2.7397100000000001</v>
      </c>
      <c r="AB66" s="7">
        <v>2.3172600000000001</v>
      </c>
      <c r="AC66" s="7">
        <v>2.1177199999999998</v>
      </c>
      <c r="AD66" s="7">
        <v>2.1941700000000002</v>
      </c>
      <c r="AE66" s="7">
        <v>1.8644599999999998</v>
      </c>
      <c r="AF66" s="7">
        <v>1.8077099999999999</v>
      </c>
      <c r="AG66" s="7">
        <v>2.2006200000000002</v>
      </c>
      <c r="AH66" s="7">
        <v>2.39412</v>
      </c>
      <c r="AI66" s="7">
        <v>2.6688700000000001</v>
      </c>
      <c r="AJ66" s="7" t="e">
        <v>#N/A</v>
      </c>
      <c r="AL66" s="7">
        <f t="shared" si="4"/>
        <v>3.2177600000000002</v>
      </c>
      <c r="AM66" s="7">
        <f t="shared" si="5"/>
        <v>2.9989600000000003</v>
      </c>
      <c r="AN66" s="7">
        <f t="shared" si="6"/>
        <v>2.8666800000000001</v>
      </c>
      <c r="AO66" s="7">
        <f t="shared" si="7"/>
        <v>2.7669800000000002</v>
      </c>
      <c r="AP66" s="7">
        <f t="shared" si="8"/>
        <v>3.2715300000000003</v>
      </c>
      <c r="AQ66" s="7">
        <f t="shared" si="9"/>
        <v>2.58853</v>
      </c>
      <c r="AR66" s="7">
        <f t="shared" si="10"/>
        <v>2.58853</v>
      </c>
      <c r="AS66" s="7">
        <f t="shared" si="11"/>
        <v>2.28721</v>
      </c>
      <c r="AT66" s="7">
        <f t="shared" si="12"/>
        <v>2.28721</v>
      </c>
      <c r="AU66" s="7">
        <f t="shared" si="13"/>
        <v>2.28721</v>
      </c>
      <c r="AV66" s="7">
        <f t="shared" si="14"/>
        <v>2.4678500000000003</v>
      </c>
      <c r="AW66" s="7">
        <f t="shared" si="15"/>
        <v>2.4678500000000003</v>
      </c>
      <c r="AX66" s="7">
        <f t="shared" si="16"/>
        <v>2.4678500000000003</v>
      </c>
      <c r="AY66" s="7">
        <f t="shared" si="17"/>
        <v>2.7930099999999998</v>
      </c>
      <c r="AZ66" s="7">
        <f t="shared" si="18"/>
        <v>2.6269499999999999</v>
      </c>
      <c r="BA66" s="7">
        <f t="shared" si="19"/>
        <v>2.5397099999999999</v>
      </c>
      <c r="BB66" s="7">
        <f t="shared" si="20"/>
        <v>2.3147899999999999</v>
      </c>
      <c r="BC66" s="7">
        <f t="shared" si="21"/>
        <v>3.2278599999999997</v>
      </c>
      <c r="BD66" s="7">
        <f t="shared" si="22"/>
        <v>3.532</v>
      </c>
      <c r="BE66" s="7">
        <f t="shared" si="23"/>
        <v>3.0038100000000001</v>
      </c>
      <c r="BF66" s="7">
        <f t="shared" si="24"/>
        <v>2.8748</v>
      </c>
      <c r="BG66" s="7">
        <f t="shared" si="25"/>
        <v>2.7397100000000001</v>
      </c>
      <c r="BH66" s="7">
        <f t="shared" si="26"/>
        <v>2.3172600000000001</v>
      </c>
      <c r="BI66" s="7">
        <f t="shared" si="27"/>
        <v>2.1177199999999998</v>
      </c>
      <c r="BJ66" s="7">
        <f t="shared" si="28"/>
        <v>2.1941700000000002</v>
      </c>
      <c r="BK66" s="7">
        <f t="shared" si="29"/>
        <v>1.8644599999999998</v>
      </c>
      <c r="BL66" s="7">
        <f t="shared" si="30"/>
        <v>1.8077099999999999</v>
      </c>
      <c r="BM66" s="7">
        <f t="shared" si="31"/>
        <v>2.2006200000000002</v>
      </c>
      <c r="BN66" s="7">
        <f t="shared" si="32"/>
        <v>2.39412</v>
      </c>
      <c r="BP66" s="7">
        <f t="shared" si="33"/>
        <v>2.8666800000000001</v>
      </c>
      <c r="BQ66" s="7">
        <f t="shared" si="34"/>
        <v>2.7669800000000002</v>
      </c>
      <c r="BR66" s="7">
        <f t="shared" si="35"/>
        <v>3.2715300000000003</v>
      </c>
      <c r="BS66" s="7">
        <f t="shared" si="36"/>
        <v>2.58853</v>
      </c>
      <c r="BT66" s="7">
        <f t="shared" si="37"/>
        <v>2.58853</v>
      </c>
      <c r="BU66" s="7">
        <f t="shared" si="38"/>
        <v>2.28721</v>
      </c>
      <c r="BV66" s="7">
        <f t="shared" si="39"/>
        <v>2.28721</v>
      </c>
      <c r="BW66" s="7">
        <f t="shared" si="40"/>
        <v>2.28721</v>
      </c>
      <c r="BX66" s="7">
        <f t="shared" si="41"/>
        <v>2.4678500000000003</v>
      </c>
      <c r="BY66" s="7">
        <f t="shared" si="42"/>
        <v>2.4678500000000003</v>
      </c>
      <c r="BZ66" s="7">
        <f t="shared" si="43"/>
        <v>2.4678500000000003</v>
      </c>
      <c r="CA66" s="7">
        <f t="shared" si="44"/>
        <v>2.7930099999999998</v>
      </c>
      <c r="CB66" s="7">
        <f t="shared" si="45"/>
        <v>2.6269499999999999</v>
      </c>
      <c r="CC66" s="7">
        <f t="shared" si="46"/>
        <v>2.5397099999999999</v>
      </c>
      <c r="CD66" s="7">
        <f t="shared" si="47"/>
        <v>2.3147899999999999</v>
      </c>
      <c r="CE66" s="7">
        <f t="shared" si="48"/>
        <v>3.2278599999999997</v>
      </c>
      <c r="CF66" s="7">
        <f t="shared" si="49"/>
        <v>3.532</v>
      </c>
      <c r="CG66" s="7">
        <f t="shared" si="50"/>
        <v>3.0038100000000001</v>
      </c>
      <c r="CH66" s="7">
        <f t="shared" si="51"/>
        <v>2.8748</v>
      </c>
      <c r="CI66" s="7">
        <f t="shared" si="52"/>
        <v>2.7397100000000001</v>
      </c>
      <c r="CJ66" s="7">
        <f t="shared" si="53"/>
        <v>2.3172600000000001</v>
      </c>
      <c r="CK66" s="7">
        <f t="shared" si="54"/>
        <v>2.1177199999999998</v>
      </c>
      <c r="CL66" s="7">
        <f t="shared" si="55"/>
        <v>2.1941700000000002</v>
      </c>
      <c r="CM66" s="7">
        <f t="shared" si="56"/>
        <v>1.8644599999999998</v>
      </c>
      <c r="CN66" s="7">
        <f t="shared" si="57"/>
        <v>1.8077099999999999</v>
      </c>
      <c r="CO66" s="7">
        <f t="shared" si="58"/>
        <v>2.2006200000000002</v>
      </c>
      <c r="CP66" s="7">
        <f>IF(ISNUMBER(BN66),BN66,IF(ISNUMBER(AK66),AK66,IF(ISNUMBER(AE66),AE66,IF(ISNUMBER(#REF!),#REF!,IF(ISNUMBER(AD66),AD66,"")))))</f>
        <v>2.39412</v>
      </c>
      <c r="CR66" s="7">
        <f t="shared" si="59"/>
        <v>3.2715300000000003</v>
      </c>
      <c r="CS66" s="7">
        <f t="shared" si="60"/>
        <v>2.58853</v>
      </c>
      <c r="CT66" s="7">
        <f t="shared" si="61"/>
        <v>2.58853</v>
      </c>
      <c r="CU66" s="7">
        <f t="shared" si="62"/>
        <v>2.28721</v>
      </c>
      <c r="CV66" s="7">
        <f t="shared" si="63"/>
        <v>2.28721</v>
      </c>
      <c r="CW66" s="7">
        <f t="shared" si="64"/>
        <v>2.28721</v>
      </c>
      <c r="CX66" s="7">
        <f t="shared" si="65"/>
        <v>2.4678500000000003</v>
      </c>
      <c r="CY66" s="7">
        <f t="shared" si="66"/>
        <v>2.4678500000000003</v>
      </c>
      <c r="CZ66" s="7">
        <f t="shared" si="67"/>
        <v>2.4678500000000003</v>
      </c>
      <c r="DA66" s="7">
        <f t="shared" si="68"/>
        <v>2.7930099999999998</v>
      </c>
      <c r="DB66" s="7">
        <f t="shared" si="69"/>
        <v>2.6269499999999999</v>
      </c>
      <c r="DC66" s="7">
        <f t="shared" si="70"/>
        <v>2.5397099999999999</v>
      </c>
      <c r="DD66" s="7">
        <f t="shared" si="71"/>
        <v>2.3147899999999999</v>
      </c>
      <c r="DE66" s="7">
        <f t="shared" si="72"/>
        <v>3.2278599999999997</v>
      </c>
      <c r="DF66" s="7">
        <f t="shared" si="73"/>
        <v>3.532</v>
      </c>
      <c r="DG66" s="7">
        <f t="shared" si="74"/>
        <v>3.0038100000000001</v>
      </c>
      <c r="DH66" s="7">
        <f t="shared" si="75"/>
        <v>2.8748</v>
      </c>
      <c r="DI66" s="7">
        <f t="shared" si="76"/>
        <v>2.7397100000000001</v>
      </c>
      <c r="DJ66" s="7">
        <f t="shared" si="77"/>
        <v>2.3172600000000001</v>
      </c>
      <c r="DK66" s="7">
        <f t="shared" si="78"/>
        <v>2.1177199999999998</v>
      </c>
      <c r="DL66" s="7">
        <f t="shared" si="79"/>
        <v>2.1941700000000002</v>
      </c>
      <c r="DM66" s="7">
        <f t="shared" si="80"/>
        <v>1.8644599999999998</v>
      </c>
      <c r="DN66" s="7">
        <f>IF(ISNUMBER(CN66),CN66,IF(ISNUMBER(AK66),AK66,IF(ISNUMBER(AA66),AA66,IF(ISNUMBER(#REF!),#REF!,IF(ISNUMBER(Z66),Z66,"")))))</f>
        <v>1.8077099999999999</v>
      </c>
      <c r="DO66" s="7">
        <f>IF(ISNUMBER(CO66),CO66,IF(ISNUMBER(#REF!),#REF!,IF(ISNUMBER(AB66),AB66,IF(ISNUMBER(AL66),AL66,IF(ISNUMBER(AA66),AA66,"")))))</f>
        <v>2.2006200000000002</v>
      </c>
      <c r="DP66" s="7">
        <f t="shared" si="81"/>
        <v>2.39412</v>
      </c>
      <c r="DR66" s="7">
        <f t="shared" si="82"/>
        <v>2.58853</v>
      </c>
      <c r="DS66" s="7">
        <f t="shared" si="83"/>
        <v>2.28721</v>
      </c>
      <c r="DT66" s="7">
        <f t="shared" si="84"/>
        <v>2.28721</v>
      </c>
      <c r="DU66" s="7">
        <f t="shared" si="85"/>
        <v>2.28721</v>
      </c>
      <c r="DV66" s="7">
        <f t="shared" si="86"/>
        <v>2.4678500000000003</v>
      </c>
      <c r="DW66" s="7">
        <f t="shared" si="87"/>
        <v>2.4678500000000003</v>
      </c>
      <c r="DX66" s="7">
        <f t="shared" si="88"/>
        <v>2.4678500000000003</v>
      </c>
      <c r="DY66" s="7">
        <f t="shared" si="89"/>
        <v>2.7930099999999998</v>
      </c>
      <c r="DZ66" s="7">
        <f t="shared" si="90"/>
        <v>2.6269499999999999</v>
      </c>
      <c r="EA66" s="7">
        <f t="shared" si="91"/>
        <v>2.5397099999999999</v>
      </c>
      <c r="EB66" s="7">
        <f t="shared" si="92"/>
        <v>2.3147899999999999</v>
      </c>
      <c r="EC66" s="7">
        <f t="shared" si="93"/>
        <v>3.2278599999999997</v>
      </c>
      <c r="ED66" s="7">
        <f t="shared" si="94"/>
        <v>3.532</v>
      </c>
      <c r="EE66" s="7">
        <f t="shared" si="95"/>
        <v>3.0038100000000001</v>
      </c>
      <c r="EF66" s="7">
        <f t="shared" si="96"/>
        <v>2.8748</v>
      </c>
      <c r="EG66" s="7">
        <f t="shared" si="97"/>
        <v>2.7397100000000001</v>
      </c>
      <c r="EH66" s="7">
        <f t="shared" si="98"/>
        <v>2.3172600000000001</v>
      </c>
      <c r="EI66" s="7">
        <f t="shared" si="99"/>
        <v>2.1177199999999998</v>
      </c>
      <c r="EJ66" s="7">
        <f t="shared" si="100"/>
        <v>2.1941700000000002</v>
      </c>
      <c r="EK66" s="7">
        <f t="shared" si="101"/>
        <v>1.8644599999999998</v>
      </c>
      <c r="EL66" s="7">
        <f>IF(ISNUMBER(DN66),DN66,IF(ISNUMBER(AK66),AK66,IF(ISNUMBER(AA66),AA66,IF(ISNUMBER(#REF!),#REF!,IF(ISNUMBER(Z66),Z66,"")))))</f>
        <v>1.8077099999999999</v>
      </c>
      <c r="EM66" s="7">
        <f>IF(ISNUMBER(DO66),DO66,IF(ISNUMBER(#REF!),#REF!,IF(ISNUMBER(AB66),AB66,IF(ISNUMBER(AL66),AL66,IF(ISNUMBER(AA66),AA66,"")))))</f>
        <v>2.2006200000000002</v>
      </c>
      <c r="EN66" s="7">
        <f t="shared" si="102"/>
        <v>2.39412</v>
      </c>
    </row>
    <row r="67" spans="1:144" x14ac:dyDescent="0.2">
      <c r="A67" s="19" t="s">
        <v>76</v>
      </c>
      <c r="B67" s="7" t="s">
        <v>76</v>
      </c>
      <c r="C67" s="7" t="e">
        <v>#N/A</v>
      </c>
      <c r="D67" s="7" t="e">
        <v>#N/A</v>
      </c>
      <c r="E67" s="7" t="e">
        <v>#N/A</v>
      </c>
      <c r="F67" s="7">
        <v>2.6131900000000003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7" t="e">
        <v>#N/A</v>
      </c>
      <c r="AD67" s="7" t="e">
        <v>#N/A</v>
      </c>
      <c r="AE67" s="7" t="e">
        <v>#N/A</v>
      </c>
      <c r="AF67" s="7" t="e">
        <v>#N/A</v>
      </c>
      <c r="AG67" s="7" t="e">
        <v>#N/A</v>
      </c>
      <c r="AH67" s="7" t="e">
        <v>#N/A</v>
      </c>
      <c r="AI67" s="7" t="e">
        <v>#N/A</v>
      </c>
      <c r="AJ67" s="7" t="e">
        <v>#N/A</v>
      </c>
      <c r="AL67" s="7">
        <f t="shared" si="4"/>
        <v>2.6131900000000003</v>
      </c>
      <c r="AM67" s="7">
        <f t="shared" si="5"/>
        <v>2.6131900000000003</v>
      </c>
      <c r="AN67" s="7">
        <f t="shared" si="6"/>
        <v>2.6131900000000003</v>
      </c>
      <c r="AO67" s="7" t="str">
        <f t="shared" si="7"/>
        <v/>
      </c>
      <c r="AP67" s="7" t="str">
        <f t="shared" si="8"/>
        <v/>
      </c>
      <c r="AQ67" s="7" t="str">
        <f t="shared" si="9"/>
        <v/>
      </c>
      <c r="AR67" s="7" t="str">
        <f t="shared" si="10"/>
        <v/>
      </c>
      <c r="AS67" s="7" t="str">
        <f t="shared" si="11"/>
        <v/>
      </c>
      <c r="AT67" s="7" t="str">
        <f t="shared" si="12"/>
        <v/>
      </c>
      <c r="AU67" s="7" t="str">
        <f t="shared" si="13"/>
        <v/>
      </c>
      <c r="AV67" s="7" t="str">
        <f t="shared" si="14"/>
        <v/>
      </c>
      <c r="AW67" s="7" t="str">
        <f t="shared" si="15"/>
        <v/>
      </c>
      <c r="AX67" s="7" t="str">
        <f t="shared" si="16"/>
        <v/>
      </c>
      <c r="AY67" s="7" t="str">
        <f t="shared" si="17"/>
        <v/>
      </c>
      <c r="AZ67" s="7" t="str">
        <f t="shared" si="18"/>
        <v/>
      </c>
      <c r="BA67" s="7" t="str">
        <f t="shared" si="19"/>
        <v/>
      </c>
      <c r="BB67" s="7" t="str">
        <f t="shared" si="20"/>
        <v/>
      </c>
      <c r="BC67" s="7" t="str">
        <f t="shared" si="21"/>
        <v/>
      </c>
      <c r="BD67" s="7" t="str">
        <f t="shared" si="22"/>
        <v/>
      </c>
      <c r="BE67" s="7" t="str">
        <f t="shared" si="23"/>
        <v/>
      </c>
      <c r="BF67" s="7" t="str">
        <f t="shared" si="24"/>
        <v/>
      </c>
      <c r="BG67" s="7" t="str">
        <f t="shared" si="25"/>
        <v/>
      </c>
      <c r="BH67" s="7" t="str">
        <f t="shared" si="26"/>
        <v/>
      </c>
      <c r="BI67" s="7" t="str">
        <f t="shared" si="27"/>
        <v/>
      </c>
      <c r="BJ67" s="7" t="str">
        <f t="shared" si="28"/>
        <v/>
      </c>
      <c r="BK67" s="7" t="str">
        <f t="shared" si="29"/>
        <v/>
      </c>
      <c r="BL67" s="7" t="str">
        <f t="shared" si="30"/>
        <v/>
      </c>
      <c r="BM67" s="7" t="str">
        <f t="shared" si="31"/>
        <v/>
      </c>
      <c r="BN67" s="7" t="str">
        <f t="shared" si="32"/>
        <v/>
      </c>
      <c r="BP67" s="7">
        <f t="shared" si="33"/>
        <v>2.6131900000000003</v>
      </c>
      <c r="BQ67" s="7">
        <f t="shared" si="34"/>
        <v>2.6131900000000003</v>
      </c>
      <c r="BR67" s="7">
        <f t="shared" si="35"/>
        <v>2.6131900000000003</v>
      </c>
      <c r="BS67" s="7" t="str">
        <f t="shared" si="36"/>
        <v/>
      </c>
      <c r="BT67" s="7" t="str">
        <f t="shared" si="37"/>
        <v/>
      </c>
      <c r="BU67" s="7" t="str">
        <f t="shared" si="38"/>
        <v/>
      </c>
      <c r="BV67" s="7" t="str">
        <f t="shared" si="39"/>
        <v/>
      </c>
      <c r="BW67" s="7" t="str">
        <f t="shared" si="40"/>
        <v/>
      </c>
      <c r="BX67" s="7" t="str">
        <f t="shared" si="41"/>
        <v/>
      </c>
      <c r="BY67" s="7" t="str">
        <f t="shared" si="42"/>
        <v/>
      </c>
      <c r="BZ67" s="7" t="str">
        <f t="shared" si="43"/>
        <v/>
      </c>
      <c r="CA67" s="7" t="str">
        <f t="shared" si="44"/>
        <v/>
      </c>
      <c r="CB67" s="7" t="str">
        <f t="shared" si="45"/>
        <v/>
      </c>
      <c r="CC67" s="7" t="str">
        <f t="shared" si="46"/>
        <v/>
      </c>
      <c r="CD67" s="7" t="str">
        <f t="shared" si="47"/>
        <v/>
      </c>
      <c r="CE67" s="7" t="str">
        <f t="shared" si="48"/>
        <v/>
      </c>
      <c r="CF67" s="7" t="str">
        <f t="shared" si="49"/>
        <v/>
      </c>
      <c r="CG67" s="7" t="str">
        <f t="shared" si="50"/>
        <v/>
      </c>
      <c r="CH67" s="7" t="str">
        <f t="shared" si="51"/>
        <v/>
      </c>
      <c r="CI67" s="7" t="str">
        <f t="shared" si="52"/>
        <v/>
      </c>
      <c r="CJ67" s="7" t="str">
        <f t="shared" si="53"/>
        <v/>
      </c>
      <c r="CK67" s="7" t="str">
        <f t="shared" si="54"/>
        <v/>
      </c>
      <c r="CL67" s="7" t="str">
        <f t="shared" si="55"/>
        <v/>
      </c>
      <c r="CM67" s="7" t="str">
        <f t="shared" si="56"/>
        <v/>
      </c>
      <c r="CN67" s="7" t="str">
        <f t="shared" si="57"/>
        <v/>
      </c>
      <c r="CO67" s="7" t="str">
        <f t="shared" si="58"/>
        <v/>
      </c>
      <c r="CP67" s="7" t="str">
        <f>IF(ISNUMBER(BN67),BN67,IF(ISNUMBER(AK67),AK67,IF(ISNUMBER(AE67),AE67,IF(ISNUMBER(#REF!),#REF!,IF(ISNUMBER(AD67),AD67,"")))))</f>
        <v/>
      </c>
      <c r="CR67" s="7">
        <f t="shared" si="59"/>
        <v>2.6131900000000003</v>
      </c>
      <c r="CS67" s="7">
        <f t="shared" si="60"/>
        <v>2.6131900000000003</v>
      </c>
      <c r="CT67" s="7">
        <f t="shared" si="61"/>
        <v>2.6131900000000003</v>
      </c>
      <c r="CU67" s="7" t="str">
        <f t="shared" si="62"/>
        <v/>
      </c>
      <c r="CV67" s="7" t="str">
        <f t="shared" si="63"/>
        <v/>
      </c>
      <c r="CW67" s="7" t="str">
        <f t="shared" si="64"/>
        <v/>
      </c>
      <c r="CX67" s="7" t="str">
        <f t="shared" si="65"/>
        <v/>
      </c>
      <c r="CY67" s="7" t="str">
        <f t="shared" si="66"/>
        <v/>
      </c>
      <c r="CZ67" s="7" t="str">
        <f t="shared" si="67"/>
        <v/>
      </c>
      <c r="DA67" s="7" t="str">
        <f t="shared" si="68"/>
        <v/>
      </c>
      <c r="DB67" s="7" t="str">
        <f t="shared" si="69"/>
        <v/>
      </c>
      <c r="DC67" s="7" t="str">
        <f t="shared" si="70"/>
        <v/>
      </c>
      <c r="DD67" s="7" t="str">
        <f t="shared" si="71"/>
        <v/>
      </c>
      <c r="DE67" s="7" t="str">
        <f t="shared" si="72"/>
        <v/>
      </c>
      <c r="DF67" s="7" t="str">
        <f t="shared" si="73"/>
        <v/>
      </c>
      <c r="DG67" s="7" t="str">
        <f t="shared" si="74"/>
        <v/>
      </c>
      <c r="DH67" s="7" t="str">
        <f t="shared" si="75"/>
        <v/>
      </c>
      <c r="DI67" s="7" t="str">
        <f t="shared" si="76"/>
        <v/>
      </c>
      <c r="DJ67" s="7" t="str">
        <f t="shared" si="77"/>
        <v/>
      </c>
      <c r="DK67" s="7" t="str">
        <f t="shared" si="78"/>
        <v/>
      </c>
      <c r="DL67" s="7" t="str">
        <f t="shared" si="79"/>
        <v/>
      </c>
      <c r="DM67" s="7" t="str">
        <f t="shared" si="80"/>
        <v/>
      </c>
      <c r="DN67" s="7" t="str">
        <f>IF(ISNUMBER(CN67),CN67,IF(ISNUMBER(AK67),AK67,IF(ISNUMBER(AA67),AA67,IF(ISNUMBER(#REF!),#REF!,IF(ISNUMBER(Z67),Z67,"")))))</f>
        <v/>
      </c>
      <c r="DO67" s="7">
        <f>IF(ISNUMBER(CO67),CO67,IF(ISNUMBER(#REF!),#REF!,IF(ISNUMBER(AB67),AB67,IF(ISNUMBER(AL67),AL67,IF(ISNUMBER(AA67),AA67,"")))))</f>
        <v>2.6131900000000003</v>
      </c>
      <c r="DP67" s="7">
        <f t="shared" si="81"/>
        <v>2.6131900000000003</v>
      </c>
      <c r="DR67" s="7">
        <f t="shared" si="82"/>
        <v>2.6131900000000003</v>
      </c>
      <c r="DS67" s="7" t="str">
        <f t="shared" si="83"/>
        <v/>
      </c>
      <c r="DT67" s="7" t="str">
        <f t="shared" si="84"/>
        <v/>
      </c>
      <c r="DU67" s="7" t="str">
        <f t="shared" si="85"/>
        <v/>
      </c>
      <c r="DV67" s="7" t="str">
        <f t="shared" si="86"/>
        <v/>
      </c>
      <c r="DW67" s="7" t="str">
        <f t="shared" si="87"/>
        <v/>
      </c>
      <c r="DX67" s="7" t="str">
        <f t="shared" si="88"/>
        <v/>
      </c>
      <c r="DY67" s="7" t="str">
        <f t="shared" si="89"/>
        <v/>
      </c>
      <c r="DZ67" s="7" t="str">
        <f t="shared" si="90"/>
        <v/>
      </c>
      <c r="EA67" s="7" t="str">
        <f t="shared" si="91"/>
        <v/>
      </c>
      <c r="EB67" s="7" t="str">
        <f t="shared" si="92"/>
        <v/>
      </c>
      <c r="EC67" s="7" t="str">
        <f t="shared" si="93"/>
        <v/>
      </c>
      <c r="ED67" s="7" t="str">
        <f t="shared" si="94"/>
        <v/>
      </c>
      <c r="EE67" s="7" t="str">
        <f t="shared" si="95"/>
        <v/>
      </c>
      <c r="EF67" s="7" t="str">
        <f t="shared" si="96"/>
        <v/>
      </c>
      <c r="EG67" s="7" t="str">
        <f t="shared" si="97"/>
        <v/>
      </c>
      <c r="EH67" s="7" t="str">
        <f t="shared" si="98"/>
        <v/>
      </c>
      <c r="EI67" s="7" t="str">
        <f t="shared" si="99"/>
        <v/>
      </c>
      <c r="EJ67" s="7" t="str">
        <f t="shared" si="100"/>
        <v/>
      </c>
      <c r="EK67" s="7" t="str">
        <f t="shared" si="101"/>
        <v/>
      </c>
      <c r="EL67" s="7" t="str">
        <f>IF(ISNUMBER(DN67),DN67,IF(ISNUMBER(AK67),AK67,IF(ISNUMBER(AA67),AA67,IF(ISNUMBER(#REF!),#REF!,IF(ISNUMBER(Z67),Z67,"")))))</f>
        <v/>
      </c>
      <c r="EM67" s="7">
        <f>IF(ISNUMBER(DO67),DO67,IF(ISNUMBER(#REF!),#REF!,IF(ISNUMBER(AB67),AB67,IF(ISNUMBER(AL67),AL67,IF(ISNUMBER(AA67),AA67,"")))))</f>
        <v>2.6131900000000003</v>
      </c>
      <c r="EN67" s="7">
        <f t="shared" si="102"/>
        <v>2.6131900000000003</v>
      </c>
    </row>
    <row r="68" spans="1:144" x14ac:dyDescent="0.2">
      <c r="A68" s="19" t="s">
        <v>77</v>
      </c>
      <c r="B68" s="7" t="s">
        <v>77</v>
      </c>
      <c r="C68" s="7" t="e">
        <v>#N/A</v>
      </c>
      <c r="D68" s="7">
        <v>3.8026900000000001</v>
      </c>
      <c r="E68" s="7">
        <v>3.4705599999999999</v>
      </c>
      <c r="F68" s="7">
        <v>3.2925800000000001</v>
      </c>
      <c r="G68" s="7">
        <v>3.1283500000000002</v>
      </c>
      <c r="H68" s="7">
        <v>3.2629899999999998</v>
      </c>
      <c r="I68" s="7">
        <v>3.33887</v>
      </c>
      <c r="J68" s="7">
        <v>3.4241100000000002</v>
      </c>
      <c r="K68" s="7">
        <v>3.4767999999999999</v>
      </c>
      <c r="L68" s="7">
        <v>3.2515799999999997</v>
      </c>
      <c r="M68" s="7">
        <v>3.09735</v>
      </c>
      <c r="N68" s="7" t="e">
        <v>#N/A</v>
      </c>
      <c r="O68" s="7">
        <v>3.01593</v>
      </c>
      <c r="P68" s="7">
        <v>2.8222499999999999</v>
      </c>
      <c r="Q68" s="7">
        <v>2.6874700000000002</v>
      </c>
      <c r="R68" s="7">
        <v>2.71509</v>
      </c>
      <c r="S68" s="7">
        <v>2.7477299999999998</v>
      </c>
      <c r="T68" s="7">
        <v>2.9224800000000002</v>
      </c>
      <c r="U68" s="7">
        <v>3.0881500000000002</v>
      </c>
      <c r="V68" s="7">
        <v>3.0967500000000001</v>
      </c>
      <c r="W68" s="7">
        <v>3.121</v>
      </c>
      <c r="X68" s="7">
        <v>3.2704900000000001</v>
      </c>
      <c r="Y68" s="7">
        <v>3.8552499999999998</v>
      </c>
      <c r="Z68" s="7">
        <v>4.25786</v>
      </c>
      <c r="AA68" s="7">
        <v>4.1758100000000002</v>
      </c>
      <c r="AB68" s="7">
        <v>4.0851699999999997</v>
      </c>
      <c r="AC68" s="7">
        <v>4.0546899999999999</v>
      </c>
      <c r="AD68" s="7">
        <v>3.7196499999999997</v>
      </c>
      <c r="AE68" s="7">
        <v>3.4059900000000001</v>
      </c>
      <c r="AF68" s="7">
        <v>2.6370800000000001</v>
      </c>
      <c r="AG68" s="7">
        <v>2.7102900000000001</v>
      </c>
      <c r="AH68" s="7">
        <v>2.2968000000000002</v>
      </c>
      <c r="AI68" s="7" t="e">
        <v>#N/A</v>
      </c>
      <c r="AJ68" s="7" t="e">
        <v>#N/A</v>
      </c>
      <c r="AL68" s="7">
        <f t="shared" ref="AL68:AL73" si="103">IF(ISNUMBER(F68),F68,IF(ISNUMBER(G68),G68,IF(ISNUMBER(E68),E68,IF(ISNUMBER(H68),H68,IF(ISNUMBER(D68),D68,"")))))</f>
        <v>3.2925800000000001</v>
      </c>
      <c r="AM68" s="7">
        <f t="shared" ref="AM68:AM73" si="104">IF(ISNUMBER(G68),G68,IF(ISNUMBER(H68),H68,IF(ISNUMBER(F68),F68,IF(ISNUMBER(I68),I68,IF(ISNUMBER(E68),E68,"")))))</f>
        <v>3.1283500000000002</v>
      </c>
      <c r="AN68" s="7">
        <f t="shared" ref="AN68:AN73" si="105">IF(ISNUMBER(H68),H68,IF(ISNUMBER(I68),I68,IF(ISNUMBER(G68),G68,IF(ISNUMBER(J68),J68,IF(ISNUMBER(F68),F68,"")))))</f>
        <v>3.2629899999999998</v>
      </c>
      <c r="AO68" s="7">
        <f t="shared" ref="AO68:AO73" si="106">IF(ISNUMBER(I68),I68,IF(ISNUMBER(J68),J68,IF(ISNUMBER(H68),H68,IF(ISNUMBER(K68),K68,IF(ISNUMBER(G68),G68,"")))))</f>
        <v>3.33887</v>
      </c>
      <c r="AP68" s="7">
        <f t="shared" ref="AP68:AP73" si="107">IF(ISNUMBER(J68),J68,IF(ISNUMBER(K68),K68,IF(ISNUMBER(I68),I68,IF(ISNUMBER(L68),L68,IF(ISNUMBER(H68),H68,"")))))</f>
        <v>3.4241100000000002</v>
      </c>
      <c r="AQ68" s="7">
        <f t="shared" ref="AQ68:AQ73" si="108">IF(ISNUMBER(K68),K68,IF(ISNUMBER(L68),L68,IF(ISNUMBER(J68),J68,IF(ISNUMBER(M68),M68,IF(ISNUMBER(I68),I68,"")))))</f>
        <v>3.4767999999999999</v>
      </c>
      <c r="AR68" s="7">
        <f t="shared" ref="AR68:AR73" si="109">IF(ISNUMBER(L68),L68,IF(ISNUMBER(M68),M68,IF(ISNUMBER(K68),K68,IF(ISNUMBER(N68),N68,IF(ISNUMBER(J68),J68,"")))))</f>
        <v>3.2515799999999997</v>
      </c>
      <c r="AS68" s="7">
        <f t="shared" ref="AS68:AS73" si="110">IF(ISNUMBER(M68),M68,IF(ISNUMBER(N68),N68,IF(ISNUMBER(L68),L68,IF(ISNUMBER(O68),O68,IF(ISNUMBER(K68),K68,"")))))</f>
        <v>3.09735</v>
      </c>
      <c r="AT68" s="7">
        <f t="shared" ref="AT68:AT73" si="111">IF(ISNUMBER(N68),N68,IF(ISNUMBER(O68),O68,IF(ISNUMBER(M68),M68,IF(ISNUMBER(P68),P68,IF(ISNUMBER(L68),L68,"")))))</f>
        <v>3.01593</v>
      </c>
      <c r="AU68" s="7">
        <f t="shared" ref="AU68:AU73" si="112">IF(ISNUMBER(O68),O68,IF(ISNUMBER(P68),P68,IF(ISNUMBER(N68),N68,IF(ISNUMBER(Q68),Q68,IF(ISNUMBER(M68),M68,"")))))</f>
        <v>3.01593</v>
      </c>
      <c r="AV68" s="7">
        <f t="shared" ref="AV68:AV73" si="113">IF(ISNUMBER(P68),P68,IF(ISNUMBER(Q68),Q68,IF(ISNUMBER(O68),O68,IF(ISNUMBER(R68),R68,IF(ISNUMBER(N68),N68,"")))))</f>
        <v>2.8222499999999999</v>
      </c>
      <c r="AW68" s="7">
        <f t="shared" ref="AW68:AW73" si="114">IF(ISNUMBER(Q68),Q68,IF(ISNUMBER(R68),R68,IF(ISNUMBER(P68),P68,IF(ISNUMBER(S68),S68,IF(ISNUMBER(O68),O68,"")))))</f>
        <v>2.6874700000000002</v>
      </c>
      <c r="AX68" s="7">
        <f t="shared" ref="AX68:AX73" si="115">IF(ISNUMBER(R68),R68,IF(ISNUMBER(S68),S68,IF(ISNUMBER(Q68),Q68,IF(ISNUMBER(T68),T68,IF(ISNUMBER(P68),P68,"")))))</f>
        <v>2.71509</v>
      </c>
      <c r="AY68" s="7">
        <f t="shared" ref="AY68:AY73" si="116">IF(ISNUMBER(S68),S68,IF(ISNUMBER(T68),T68,IF(ISNUMBER(R68),R68,IF(ISNUMBER(U68),U68,IF(ISNUMBER(Q68),Q68,"")))))</f>
        <v>2.7477299999999998</v>
      </c>
      <c r="AZ68" s="7">
        <f t="shared" ref="AZ68:AZ73" si="117">IF(ISNUMBER(T68),T68,IF(ISNUMBER(U68),U68,IF(ISNUMBER(S68),S68,IF(ISNUMBER(V68),V68,IF(ISNUMBER(R68),R68,"")))))</f>
        <v>2.9224800000000002</v>
      </c>
      <c r="BA68" s="7">
        <f t="shared" ref="BA68:BA73" si="118">IF(ISNUMBER(U68),U68,IF(ISNUMBER(V68),V68,IF(ISNUMBER(T68),T68,IF(ISNUMBER(W68),W68,IF(ISNUMBER(S68),S68,"")))))</f>
        <v>3.0881500000000002</v>
      </c>
      <c r="BB68" s="7">
        <f t="shared" ref="BB68:BB73" si="119">IF(ISNUMBER(V68),V68,IF(ISNUMBER(W68),W68,IF(ISNUMBER(U68),U68,IF(ISNUMBER(X68),X68,IF(ISNUMBER(T68),T68,"")))))</f>
        <v>3.0967500000000001</v>
      </c>
      <c r="BC68" s="7">
        <f t="shared" ref="BC68:BC73" si="120">IF(ISNUMBER(W68),W68,IF(ISNUMBER(X68),X68,IF(ISNUMBER(V68),V68,IF(ISNUMBER(Y68),Y68,IF(ISNUMBER(U68),U68,"")))))</f>
        <v>3.121</v>
      </c>
      <c r="BD68" s="7">
        <f t="shared" ref="BD68:BD73" si="121">IF(ISNUMBER(X68),X68,IF(ISNUMBER(Y68),Y68,IF(ISNUMBER(W68),W68,IF(ISNUMBER(Z68),Z68,IF(ISNUMBER(V68),V68,"")))))</f>
        <v>3.2704900000000001</v>
      </c>
      <c r="BE68" s="7">
        <f t="shared" ref="BE68:BE73" si="122">IF(ISNUMBER(Y68),Y68,IF(ISNUMBER(Z68),Z68,IF(ISNUMBER(X68),X68,IF(ISNUMBER(AA68),AA68,IF(ISNUMBER(W68),W68,"")))))</f>
        <v>3.8552499999999998</v>
      </c>
      <c r="BF68" s="7">
        <f t="shared" ref="BF68:BF73" si="123">IF(ISNUMBER(Z68),Z68,IF(ISNUMBER(AA68),AA68,IF(ISNUMBER(Y68),Y68,IF(ISNUMBER(AB68),AB68,IF(ISNUMBER(X68),X68,"")))))</f>
        <v>4.25786</v>
      </c>
      <c r="BG68" s="7">
        <f t="shared" ref="BG68:BG73" si="124">IF(ISNUMBER(AA68),AA68,IF(ISNUMBER(AB68),AB68,IF(ISNUMBER(Z68),Z68,IF(ISNUMBER(AC68),AC68,IF(ISNUMBER(Y68),Y68,"")))))</f>
        <v>4.1758100000000002</v>
      </c>
      <c r="BH68" s="7">
        <f t="shared" ref="BH68:BH73" si="125">IF(ISNUMBER(AB68),AB68,IF(ISNUMBER(AC68),AC68,IF(ISNUMBER(AA68),AA68,IF(ISNUMBER(AD68),AD68,IF(ISNUMBER(Z68),Z68,"")))))</f>
        <v>4.0851699999999997</v>
      </c>
      <c r="BI68" s="7">
        <f t="shared" ref="BI68:BI73" si="126">IF(ISNUMBER(AC68),AC68,IF(ISNUMBER(AD68),AD68,IF(ISNUMBER(AB68),AB68,IF(ISNUMBER(AE68),AE68,IF(ISNUMBER(AA68),AA68,"")))))</f>
        <v>4.0546899999999999</v>
      </c>
      <c r="BJ68" s="7">
        <f t="shared" ref="BJ68:BJ73" si="127">IF(ISNUMBER(AD68),AD68,IF(ISNUMBER(AE68),AE68,IF(ISNUMBER(AC68),AC68,IF(ISNUMBER(AF68),AF68,IF(ISNUMBER(AB68),AB68,"")))))</f>
        <v>3.7196499999999997</v>
      </c>
      <c r="BK68" s="7">
        <f t="shared" ref="BK68:BK73" si="128">IF(ISNUMBER(AE68),AE68,IF(ISNUMBER(AF68),AF68,IF(ISNUMBER(AD68),AD68,IF(ISNUMBER(AG68),AG68,IF(ISNUMBER(AC68),AC68,"")))))</f>
        <v>3.4059900000000001</v>
      </c>
      <c r="BL68" s="7">
        <f t="shared" ref="BL68:BL73" si="129">IF(ISNUMBER(AF68),AF68,IF(ISNUMBER(AG68),AG68,IF(ISNUMBER(AE68),AE68,IF(ISNUMBER(AH68),AH68,IF(ISNUMBER(AD68),AD68,"")))))</f>
        <v>2.6370800000000001</v>
      </c>
      <c r="BM68" s="7">
        <f t="shared" ref="BM68:BM73" si="130">IF(ISNUMBER(AG68),AG68,IF(ISNUMBER(AH68),AH68,IF(ISNUMBER(AF68),AF68,IF(ISNUMBER(AI68),AI68,IF(ISNUMBER(AE68),AE68,"")))))</f>
        <v>2.7102900000000001</v>
      </c>
      <c r="BN68" s="7">
        <f t="shared" ref="BN68:BN73" si="131">IF(ISNUMBER(AH68),AH68,IF(ISNUMBER(AI68),AI68,IF(ISNUMBER(AG68),AG68,IF(ISNUMBER(AJ68),AJ68,IF(ISNUMBER(AF68),AF68,"")))))</f>
        <v>2.2968000000000002</v>
      </c>
      <c r="BP68" s="7">
        <f t="shared" ref="BP68:BP73" si="132">IF(ISNUMBER(AN68),AN68,IF(ISNUMBER(K68),K68,IF(ISNUMBER(E68),E68,IF(ISNUMBER(L68),L68,IF(ISNUMBER(D68),D68,"")))))</f>
        <v>3.2629899999999998</v>
      </c>
      <c r="BQ68" s="7">
        <f t="shared" ref="BQ68:BQ73" si="133">IF(ISNUMBER(AO68),AO68,IF(ISNUMBER(L68),L68,IF(ISNUMBER(F68),F68,IF(ISNUMBER(M68),M68,IF(ISNUMBER(E68),E68,"")))))</f>
        <v>3.33887</v>
      </c>
      <c r="BR68" s="7">
        <f t="shared" ref="BR68:BR73" si="134">IF(ISNUMBER(AP68),AP68,IF(ISNUMBER(M68),M68,IF(ISNUMBER(G68),G68,IF(ISNUMBER(N68),N68,IF(ISNUMBER(F68),F68,"")))))</f>
        <v>3.4241100000000002</v>
      </c>
      <c r="BS68" s="7">
        <f t="shared" ref="BS68:BS73" si="135">IF(ISNUMBER(AQ68),AQ68,IF(ISNUMBER(N68),N68,IF(ISNUMBER(H68),H68,IF(ISNUMBER(O68),O68,IF(ISNUMBER(G68),G68,"")))))</f>
        <v>3.4767999999999999</v>
      </c>
      <c r="BT68" s="7">
        <f t="shared" ref="BT68:BT73" si="136">IF(ISNUMBER(AR68),AR68,IF(ISNUMBER(O68),O68,IF(ISNUMBER(I68),I68,IF(ISNUMBER(P68),P68,IF(ISNUMBER(H68),H68,"")))))</f>
        <v>3.2515799999999997</v>
      </c>
      <c r="BU68" s="7">
        <f t="shared" ref="BU68:BU73" si="137">IF(ISNUMBER(AS68),AS68,IF(ISNUMBER(P68),P68,IF(ISNUMBER(J68),J68,IF(ISNUMBER(Q68),Q68,IF(ISNUMBER(I68),I68,"")))))</f>
        <v>3.09735</v>
      </c>
      <c r="BV68" s="7">
        <f t="shared" ref="BV68:BV73" si="138">IF(ISNUMBER(AT68),AT68,IF(ISNUMBER(Q68),Q68,IF(ISNUMBER(K68),K68,IF(ISNUMBER(R68),R68,IF(ISNUMBER(J68),J68,"")))))</f>
        <v>3.01593</v>
      </c>
      <c r="BW68" s="7">
        <f t="shared" ref="BW68:BW73" si="139">IF(ISNUMBER(AU68),AU68,IF(ISNUMBER(R68),R68,IF(ISNUMBER(L68),L68,IF(ISNUMBER(S68),S68,IF(ISNUMBER(K68),K68,"")))))</f>
        <v>3.01593</v>
      </c>
      <c r="BX68" s="7">
        <f t="shared" ref="BX68:BX73" si="140">IF(ISNUMBER(AV68),AV68,IF(ISNUMBER(S68),S68,IF(ISNUMBER(M68),M68,IF(ISNUMBER(T68),T68,IF(ISNUMBER(L68),L68,"")))))</f>
        <v>2.8222499999999999</v>
      </c>
      <c r="BY68" s="7">
        <f t="shared" ref="BY68:BY73" si="141">IF(ISNUMBER(AW68),AW68,IF(ISNUMBER(T68),T68,IF(ISNUMBER(N68),N68,IF(ISNUMBER(U68),U68,IF(ISNUMBER(M68),M68,"")))))</f>
        <v>2.6874700000000002</v>
      </c>
      <c r="BZ68" s="7">
        <f t="shared" ref="BZ68:BZ73" si="142">IF(ISNUMBER(AX68),AX68,IF(ISNUMBER(U68),U68,IF(ISNUMBER(O68),O68,IF(ISNUMBER(V68),V68,IF(ISNUMBER(N68),N68,"")))))</f>
        <v>2.71509</v>
      </c>
      <c r="CA68" s="7">
        <f t="shared" ref="CA68:CA73" si="143">IF(ISNUMBER(AY68),AY68,IF(ISNUMBER(V68),V68,IF(ISNUMBER(P68),P68,IF(ISNUMBER(W68),W68,IF(ISNUMBER(O68),O68,"")))))</f>
        <v>2.7477299999999998</v>
      </c>
      <c r="CB68" s="7">
        <f t="shared" ref="CB68:CB73" si="144">IF(ISNUMBER(AZ68),AZ68,IF(ISNUMBER(W68),W68,IF(ISNUMBER(Q68),Q68,IF(ISNUMBER(X68),X68,IF(ISNUMBER(P68),P68,"")))))</f>
        <v>2.9224800000000002</v>
      </c>
      <c r="CC68" s="7">
        <f t="shared" ref="CC68:CC73" si="145">IF(ISNUMBER(BA68),BA68,IF(ISNUMBER(X68),X68,IF(ISNUMBER(R68),R68,IF(ISNUMBER(Y68),Y68,IF(ISNUMBER(Q68),Q68,"")))))</f>
        <v>3.0881500000000002</v>
      </c>
      <c r="CD68" s="7">
        <f t="shared" ref="CD68:CD73" si="146">IF(ISNUMBER(BB68),BB68,IF(ISNUMBER(Y68),Y68,IF(ISNUMBER(S68),S68,IF(ISNUMBER(Z68),Z68,IF(ISNUMBER(R68),R68,"")))))</f>
        <v>3.0967500000000001</v>
      </c>
      <c r="CE68" s="7">
        <f t="shared" ref="CE68:CE73" si="147">IF(ISNUMBER(BC68),BC68,IF(ISNUMBER(Z68),Z68,IF(ISNUMBER(T68),T68,IF(ISNUMBER(AA68),AA68,IF(ISNUMBER(S68),S68,"")))))</f>
        <v>3.121</v>
      </c>
      <c r="CF68" s="7">
        <f t="shared" ref="CF68:CF73" si="148">IF(ISNUMBER(BD68),BD68,IF(ISNUMBER(AA68),AA68,IF(ISNUMBER(U68),U68,IF(ISNUMBER(AB68),AB68,IF(ISNUMBER(T68),T68,"")))))</f>
        <v>3.2704900000000001</v>
      </c>
      <c r="CG68" s="7">
        <f t="shared" ref="CG68:CG73" si="149">IF(ISNUMBER(BE68),BE68,IF(ISNUMBER(AB68),AB68,IF(ISNUMBER(V68),V68,IF(ISNUMBER(AC68),AC68,IF(ISNUMBER(U68),U68,"")))))</f>
        <v>3.8552499999999998</v>
      </c>
      <c r="CH68" s="7">
        <f t="shared" ref="CH68:CH73" si="150">IF(ISNUMBER(BF68),BF68,IF(ISNUMBER(AC68),AC68,IF(ISNUMBER(W68),W68,IF(ISNUMBER(AD68),AD68,IF(ISNUMBER(V68),V68,"")))))</f>
        <v>4.25786</v>
      </c>
      <c r="CI68" s="7">
        <f t="shared" ref="CI68:CI73" si="151">IF(ISNUMBER(BG68),BG68,IF(ISNUMBER(AD68),AD68,IF(ISNUMBER(X68),X68,IF(ISNUMBER(AE68),AE68,IF(ISNUMBER(W68),W68,"")))))</f>
        <v>4.1758100000000002</v>
      </c>
      <c r="CJ68" s="7">
        <f t="shared" ref="CJ68:CJ73" si="152">IF(ISNUMBER(BH68),BH68,IF(ISNUMBER(AE68),AE68,IF(ISNUMBER(Y68),Y68,IF(ISNUMBER(AF68),AF68,IF(ISNUMBER(X68),X68,"")))))</f>
        <v>4.0851699999999997</v>
      </c>
      <c r="CK68" s="7">
        <f t="shared" ref="CK68:CK73" si="153">IF(ISNUMBER(BI68),BI68,IF(ISNUMBER(AF68),AF68,IF(ISNUMBER(Z68),Z68,IF(ISNUMBER(AG68),AG68,IF(ISNUMBER(Y68),Y68,"")))))</f>
        <v>4.0546899999999999</v>
      </c>
      <c r="CL68" s="7">
        <f t="shared" ref="CL68:CL73" si="154">IF(ISNUMBER(BJ68),BJ68,IF(ISNUMBER(AG68),AG68,IF(ISNUMBER(AA68),AA68,IF(ISNUMBER(AH68),AH68,IF(ISNUMBER(Z68),Z68,"")))))</f>
        <v>3.7196499999999997</v>
      </c>
      <c r="CM68" s="7">
        <f t="shared" ref="CM68:CM73" si="155">IF(ISNUMBER(BK68),BK68,IF(ISNUMBER(AH68),AH68,IF(ISNUMBER(AB68),AB68,IF(ISNUMBER(AI68),AI68,IF(ISNUMBER(AA68),AA68,"")))))</f>
        <v>3.4059900000000001</v>
      </c>
      <c r="CN68" s="7">
        <f t="shared" ref="CN68:CN73" si="156">IF(ISNUMBER(BL68),BL68,IF(ISNUMBER(AI68),AI68,IF(ISNUMBER(AC68),AC68,IF(ISNUMBER(AJ68),AJ68,IF(ISNUMBER(AB68),AB68,"")))))</f>
        <v>2.6370800000000001</v>
      </c>
      <c r="CO68" s="7">
        <f t="shared" ref="CO68:CO73" si="157">IF(ISNUMBER(BM68),BM68,IF(ISNUMBER(AJ68),AJ68,IF(ISNUMBER(AD68),AD68,IF(ISNUMBER(AK68),AK68,IF(ISNUMBER(AC68),AC68,"")))))</f>
        <v>2.7102900000000001</v>
      </c>
      <c r="CP68" s="7">
        <f>IF(ISNUMBER(BN68),BN68,IF(ISNUMBER(AK68),AK68,IF(ISNUMBER(AE68),AE68,IF(ISNUMBER(#REF!),#REF!,IF(ISNUMBER(AD68),AD68,"")))))</f>
        <v>2.2968000000000002</v>
      </c>
      <c r="CR68" s="7">
        <f t="shared" ref="CR68:CR73" si="158">IF(ISNUMBER(BR68),BR68,IF(ISNUMBER(O68),O68,IF(ISNUMBER(E68),E68,IF(ISNUMBER(P68),P68,IF(ISNUMBER(D68),D68,"")))))</f>
        <v>3.4241100000000002</v>
      </c>
      <c r="CS68" s="7">
        <f t="shared" ref="CS68:CS73" si="159">IF(ISNUMBER(BS68),BS68,IF(ISNUMBER(P68),P68,IF(ISNUMBER(F68),F68,IF(ISNUMBER(Q68),Q68,IF(ISNUMBER(E68),E68,"")))))</f>
        <v>3.4767999999999999</v>
      </c>
      <c r="CT68" s="7">
        <f t="shared" ref="CT68:CT73" si="160">IF(ISNUMBER(BT68),BT68,IF(ISNUMBER(Q68),Q68,IF(ISNUMBER(G68),G68,IF(ISNUMBER(R68),R68,IF(ISNUMBER(F68),F68,"")))))</f>
        <v>3.2515799999999997</v>
      </c>
      <c r="CU68" s="7">
        <f t="shared" ref="CU68:CU73" si="161">IF(ISNUMBER(BU68),BU68,IF(ISNUMBER(R68),R68,IF(ISNUMBER(H68),H68,IF(ISNUMBER(S68),S68,IF(ISNUMBER(G68),G68,"")))))</f>
        <v>3.09735</v>
      </c>
      <c r="CV68" s="7">
        <f t="shared" ref="CV68:CV73" si="162">IF(ISNUMBER(BV68),BV68,IF(ISNUMBER(S68),S68,IF(ISNUMBER(I68),I68,IF(ISNUMBER(T68),T68,IF(ISNUMBER(H68),H68,"")))))</f>
        <v>3.01593</v>
      </c>
      <c r="CW68" s="7">
        <f t="shared" ref="CW68:CW73" si="163">IF(ISNUMBER(BW68),BW68,IF(ISNUMBER(T68),T68,IF(ISNUMBER(J68),J68,IF(ISNUMBER(U68),U68,IF(ISNUMBER(I68),I68,"")))))</f>
        <v>3.01593</v>
      </c>
      <c r="CX68" s="7">
        <f t="shared" ref="CX68:CX73" si="164">IF(ISNUMBER(BX68),BX68,IF(ISNUMBER(U68),U68,IF(ISNUMBER(K68),K68,IF(ISNUMBER(V68),V68,IF(ISNUMBER(J68),J68,"")))))</f>
        <v>2.8222499999999999</v>
      </c>
      <c r="CY68" s="7">
        <f t="shared" ref="CY68:CY73" si="165">IF(ISNUMBER(BY68),BY68,IF(ISNUMBER(V68),V68,IF(ISNUMBER(L68),L68,IF(ISNUMBER(W68),W68,IF(ISNUMBER(K68),K68,"")))))</f>
        <v>2.6874700000000002</v>
      </c>
      <c r="CZ68" s="7">
        <f t="shared" ref="CZ68:CZ73" si="166">IF(ISNUMBER(BZ68),BZ68,IF(ISNUMBER(W68),W68,IF(ISNUMBER(M68),M68,IF(ISNUMBER(X68),X68,IF(ISNUMBER(L68),L68,"")))))</f>
        <v>2.71509</v>
      </c>
      <c r="DA68" s="7">
        <f t="shared" ref="DA68:DA73" si="167">IF(ISNUMBER(CA68),CA68,IF(ISNUMBER(X68),X68,IF(ISNUMBER(N68),N68,IF(ISNUMBER(Y68),Y68,IF(ISNUMBER(M68),M68,"")))))</f>
        <v>2.7477299999999998</v>
      </c>
      <c r="DB68" s="7">
        <f t="shared" ref="DB68:DB73" si="168">IF(ISNUMBER(CB68),CB68,IF(ISNUMBER(Y68),Y68,IF(ISNUMBER(O68),O68,IF(ISNUMBER(Z68),Z68,IF(ISNUMBER(N68),N68,"")))))</f>
        <v>2.9224800000000002</v>
      </c>
      <c r="DC68" s="7">
        <f t="shared" ref="DC68:DC73" si="169">IF(ISNUMBER(CC68),CC68,IF(ISNUMBER(Z68),Z68,IF(ISNUMBER(P68),P68,IF(ISNUMBER(AA68),AA68,IF(ISNUMBER(O68),O68,"")))))</f>
        <v>3.0881500000000002</v>
      </c>
      <c r="DD68" s="7">
        <f t="shared" ref="DD68:DD73" si="170">IF(ISNUMBER(CD68),CD68,IF(ISNUMBER(AA68),AA68,IF(ISNUMBER(Q68),Q68,IF(ISNUMBER(AB68),AB68,IF(ISNUMBER(P68),P68,"")))))</f>
        <v>3.0967500000000001</v>
      </c>
      <c r="DE68" s="7">
        <f t="shared" ref="DE68:DE73" si="171">IF(ISNUMBER(CE68),CE68,IF(ISNUMBER(AB68),AB68,IF(ISNUMBER(R68),R68,IF(ISNUMBER(AC68),AC68,IF(ISNUMBER(Q68),Q68,"")))))</f>
        <v>3.121</v>
      </c>
      <c r="DF68" s="7">
        <f t="shared" ref="DF68:DF73" si="172">IF(ISNUMBER(CF68),CF68,IF(ISNUMBER(AC68),AC68,IF(ISNUMBER(S68),S68,IF(ISNUMBER(AD68),AD68,IF(ISNUMBER(R68),R68,"")))))</f>
        <v>3.2704900000000001</v>
      </c>
      <c r="DG68" s="7">
        <f t="shared" ref="DG68:DG73" si="173">IF(ISNUMBER(CG68),CG68,IF(ISNUMBER(AD68),AD68,IF(ISNUMBER(T68),T68,IF(ISNUMBER(AE68),AE68,IF(ISNUMBER(S68),S68,"")))))</f>
        <v>3.8552499999999998</v>
      </c>
      <c r="DH68" s="7">
        <f t="shared" ref="DH68:DH73" si="174">IF(ISNUMBER(CH68),CH68,IF(ISNUMBER(AE68),AE68,IF(ISNUMBER(U68),U68,IF(ISNUMBER(AF68),AF68,IF(ISNUMBER(T68),T68,"")))))</f>
        <v>4.25786</v>
      </c>
      <c r="DI68" s="7">
        <f t="shared" ref="DI68:DI73" si="175">IF(ISNUMBER(CI68),CI68,IF(ISNUMBER(AF68),AF68,IF(ISNUMBER(V68),V68,IF(ISNUMBER(AG68),AG68,IF(ISNUMBER(U68),U68,"")))))</f>
        <v>4.1758100000000002</v>
      </c>
      <c r="DJ68" s="7">
        <f t="shared" ref="DJ68:DJ73" si="176">IF(ISNUMBER(CJ68),CJ68,IF(ISNUMBER(AG68),AG68,IF(ISNUMBER(W68),W68,IF(ISNUMBER(AH68),AH68,IF(ISNUMBER(V68),V68,"")))))</f>
        <v>4.0851699999999997</v>
      </c>
      <c r="DK68" s="7">
        <f t="shared" ref="DK68:DK73" si="177">IF(ISNUMBER(CK68),CK68,IF(ISNUMBER(AH68),AH68,IF(ISNUMBER(X68),X68,IF(ISNUMBER(AI68),AI68,IF(ISNUMBER(W68),W68,"")))))</f>
        <v>4.0546899999999999</v>
      </c>
      <c r="DL68" s="7">
        <f t="shared" ref="DL68:DL73" si="178">IF(ISNUMBER(CL68),CL68,IF(ISNUMBER(AI68),AI68,IF(ISNUMBER(Y68),Y68,IF(ISNUMBER(AJ68),AJ68,IF(ISNUMBER(X68),X68,"")))))</f>
        <v>3.7196499999999997</v>
      </c>
      <c r="DM68" s="7">
        <f t="shared" ref="DM68:DM73" si="179">IF(ISNUMBER(CM68),CM68,IF(ISNUMBER(AJ68),AJ68,IF(ISNUMBER(Z68),Z68,IF(ISNUMBER(AK68),AK68,IF(ISNUMBER(Y68),Y68,"")))))</f>
        <v>3.4059900000000001</v>
      </c>
      <c r="DN68" s="7">
        <f>IF(ISNUMBER(CN68),CN68,IF(ISNUMBER(AK68),AK68,IF(ISNUMBER(AA68),AA68,IF(ISNUMBER(#REF!),#REF!,IF(ISNUMBER(Z68),Z68,"")))))</f>
        <v>2.6370800000000001</v>
      </c>
      <c r="DO68" s="7">
        <f>IF(ISNUMBER(CO68),CO68,IF(ISNUMBER(#REF!),#REF!,IF(ISNUMBER(AB68),AB68,IF(ISNUMBER(AL68),AL68,IF(ISNUMBER(AA68),AA68,"")))))</f>
        <v>2.7102900000000001</v>
      </c>
      <c r="DP68" s="7">
        <f t="shared" ref="DP68:DP73" si="180">IF(ISNUMBER(CP68),CP68,IF(ISNUMBER(AL68),AL68,IF(ISNUMBER(AC68),AC68,IF(ISNUMBER(AM68),AM68,IF(ISNUMBER(AB68),AB68,"")))))</f>
        <v>2.2968000000000002</v>
      </c>
      <c r="DR68" s="7">
        <f t="shared" ref="DR68:DR73" si="181">IF(ISNUMBER(CT68),CT68,IF(ISNUMBER(Q68),Q68,IF(ISNUMBER(G68),G68,IF(ISNUMBER(R68),R68,IF(ISNUMBER(F68),F68,"")))))</f>
        <v>3.2515799999999997</v>
      </c>
      <c r="DS68" s="7">
        <f t="shared" ref="DS68:DS73" si="182">IF(ISNUMBER(CU68),CU68,IF(ISNUMBER(R68),R68,IF(ISNUMBER(H68),H68,IF(ISNUMBER(S68),S68,IF(ISNUMBER(G68),G68,"")))))</f>
        <v>3.09735</v>
      </c>
      <c r="DT68" s="7">
        <f t="shared" ref="DT68:DT73" si="183">IF(ISNUMBER(CV68),CV68,IF(ISNUMBER(S68),S68,IF(ISNUMBER(I68),I68,IF(ISNUMBER(T68),T68,IF(ISNUMBER(H68),H68,"")))))</f>
        <v>3.01593</v>
      </c>
      <c r="DU68" s="7">
        <f t="shared" ref="DU68:DU73" si="184">IF(ISNUMBER(CW68),CW68,IF(ISNUMBER(T68),T68,IF(ISNUMBER(J68),J68,IF(ISNUMBER(U68),U68,IF(ISNUMBER(I68),I68,"")))))</f>
        <v>3.01593</v>
      </c>
      <c r="DV68" s="7">
        <f t="shared" ref="DV68:DV73" si="185">IF(ISNUMBER(CX68),CX68,IF(ISNUMBER(U68),U68,IF(ISNUMBER(K68),K68,IF(ISNUMBER(V68),V68,IF(ISNUMBER(J68),J68,"")))))</f>
        <v>2.8222499999999999</v>
      </c>
      <c r="DW68" s="7">
        <f t="shared" ref="DW68:DW73" si="186">IF(ISNUMBER(CY68),CY68,IF(ISNUMBER(V68),V68,IF(ISNUMBER(L68),L68,IF(ISNUMBER(W68),W68,IF(ISNUMBER(K68),K68,"")))))</f>
        <v>2.6874700000000002</v>
      </c>
      <c r="DX68" s="7">
        <f t="shared" ref="DX68:DX73" si="187">IF(ISNUMBER(CZ68),CZ68,IF(ISNUMBER(W68),W68,IF(ISNUMBER(M68),M68,IF(ISNUMBER(X68),X68,IF(ISNUMBER(L68),L68,"")))))</f>
        <v>2.71509</v>
      </c>
      <c r="DY68" s="7">
        <f t="shared" ref="DY68:DY73" si="188">IF(ISNUMBER(DA68),DA68,IF(ISNUMBER(X68),X68,IF(ISNUMBER(N68),N68,IF(ISNUMBER(Y68),Y68,IF(ISNUMBER(M68),M68,"")))))</f>
        <v>2.7477299999999998</v>
      </c>
      <c r="DZ68" s="7">
        <f t="shared" ref="DZ68:DZ73" si="189">IF(ISNUMBER(DB68),DB68,IF(ISNUMBER(Y68),Y68,IF(ISNUMBER(O68),O68,IF(ISNUMBER(Z68),Z68,IF(ISNUMBER(N68),N68,"")))))</f>
        <v>2.9224800000000002</v>
      </c>
      <c r="EA68" s="7">
        <f t="shared" ref="EA68:EA73" si="190">IF(ISNUMBER(DC68),DC68,IF(ISNUMBER(Z68),Z68,IF(ISNUMBER(P68),P68,IF(ISNUMBER(AA68),AA68,IF(ISNUMBER(O68),O68,"")))))</f>
        <v>3.0881500000000002</v>
      </c>
      <c r="EB68" s="7">
        <f t="shared" ref="EB68:EB73" si="191">IF(ISNUMBER(DD68),DD68,IF(ISNUMBER(AA68),AA68,IF(ISNUMBER(Q68),Q68,IF(ISNUMBER(AB68),AB68,IF(ISNUMBER(P68),P68,"")))))</f>
        <v>3.0967500000000001</v>
      </c>
      <c r="EC68" s="7">
        <f t="shared" ref="EC68:EC73" si="192">IF(ISNUMBER(DE68),DE68,IF(ISNUMBER(AB68),AB68,IF(ISNUMBER(R68),R68,IF(ISNUMBER(AC68),AC68,IF(ISNUMBER(Q68),Q68,"")))))</f>
        <v>3.121</v>
      </c>
      <c r="ED68" s="7">
        <f t="shared" ref="ED68:ED73" si="193">IF(ISNUMBER(DF68),DF68,IF(ISNUMBER(AC68),AC68,IF(ISNUMBER(S68),S68,IF(ISNUMBER(AD68),AD68,IF(ISNUMBER(R68),R68,"")))))</f>
        <v>3.2704900000000001</v>
      </c>
      <c r="EE68" s="7">
        <f t="shared" ref="EE68:EE73" si="194">IF(ISNUMBER(DG68),DG68,IF(ISNUMBER(AD68),AD68,IF(ISNUMBER(T68),T68,IF(ISNUMBER(AE68),AE68,IF(ISNUMBER(S68),S68,"")))))</f>
        <v>3.8552499999999998</v>
      </c>
      <c r="EF68" s="7">
        <f t="shared" ref="EF68:EF73" si="195">IF(ISNUMBER(DH68),DH68,IF(ISNUMBER(AE68),AE68,IF(ISNUMBER(U68),U68,IF(ISNUMBER(AF68),AF68,IF(ISNUMBER(T68),T68,"")))))</f>
        <v>4.25786</v>
      </c>
      <c r="EG68" s="7">
        <f t="shared" ref="EG68:EG73" si="196">IF(ISNUMBER(DI68),DI68,IF(ISNUMBER(AF68),AF68,IF(ISNUMBER(V68),V68,IF(ISNUMBER(AG68),AG68,IF(ISNUMBER(U68),U68,"")))))</f>
        <v>4.1758100000000002</v>
      </c>
      <c r="EH68" s="7">
        <f t="shared" ref="EH68:EH73" si="197">IF(ISNUMBER(DJ68),DJ68,IF(ISNUMBER(AG68),AG68,IF(ISNUMBER(W68),W68,IF(ISNUMBER(AH68),AH68,IF(ISNUMBER(V68),V68,"")))))</f>
        <v>4.0851699999999997</v>
      </c>
      <c r="EI68" s="7">
        <f t="shared" ref="EI68:EI73" si="198">IF(ISNUMBER(DK68),DK68,IF(ISNUMBER(AH68),AH68,IF(ISNUMBER(X68),X68,IF(ISNUMBER(AI68),AI68,IF(ISNUMBER(W68),W68,"")))))</f>
        <v>4.0546899999999999</v>
      </c>
      <c r="EJ68" s="7">
        <f t="shared" ref="EJ68:EJ73" si="199">IF(ISNUMBER(DL68),DL68,IF(ISNUMBER(AI68),AI68,IF(ISNUMBER(Y68),Y68,IF(ISNUMBER(AJ68),AJ68,IF(ISNUMBER(X68),X68,"")))))</f>
        <v>3.7196499999999997</v>
      </c>
      <c r="EK68" s="7">
        <f t="shared" ref="EK68:EK73" si="200">IF(ISNUMBER(DM68),DM68,IF(ISNUMBER(AJ68),AJ68,IF(ISNUMBER(Z68),Z68,IF(ISNUMBER(AK68),AK68,IF(ISNUMBER(Y68),Y68,"")))))</f>
        <v>3.4059900000000001</v>
      </c>
      <c r="EL68" s="7">
        <f>IF(ISNUMBER(DN68),DN68,IF(ISNUMBER(AK68),AK68,IF(ISNUMBER(AA68),AA68,IF(ISNUMBER(#REF!),#REF!,IF(ISNUMBER(Z68),Z68,"")))))</f>
        <v>2.6370800000000001</v>
      </c>
      <c r="EM68" s="7">
        <f>IF(ISNUMBER(DO68),DO68,IF(ISNUMBER(#REF!),#REF!,IF(ISNUMBER(AB68),AB68,IF(ISNUMBER(AL68),AL68,IF(ISNUMBER(AA68),AA68,"")))))</f>
        <v>2.7102900000000001</v>
      </c>
      <c r="EN68" s="7">
        <f t="shared" ref="EN68:EN73" si="201">IF(ISNUMBER(DP68),DP68,IF(ISNUMBER(AL68),AL68,IF(ISNUMBER(AC68),AC68,IF(ISNUMBER(AM68),AM68,IF(ISNUMBER(AB68),AB68,"")))))</f>
        <v>2.2968000000000002</v>
      </c>
    </row>
    <row r="69" spans="1:144" x14ac:dyDescent="0.2">
      <c r="A69" s="19" t="s">
        <v>78</v>
      </c>
      <c r="B69" s="7" t="s">
        <v>78</v>
      </c>
      <c r="C69" s="7" t="e">
        <v>#N/A</v>
      </c>
      <c r="D69" s="7">
        <v>3.7610700000000001</v>
      </c>
      <c r="E69" s="7">
        <v>3.05728</v>
      </c>
      <c r="F69" s="7">
        <v>3.8648100000000003</v>
      </c>
      <c r="G69" s="7">
        <v>3.6922600000000001</v>
      </c>
      <c r="H69" s="7">
        <v>3.74031</v>
      </c>
      <c r="I69" s="7">
        <v>3.8052899999999998</v>
      </c>
      <c r="J69" s="7">
        <v>3.9977100000000005</v>
      </c>
      <c r="K69" s="7">
        <v>4.3094599999999996</v>
      </c>
      <c r="L69" s="7" t="e">
        <v>#N/A</v>
      </c>
      <c r="M69" s="7" t="e">
        <v>#N/A</v>
      </c>
      <c r="N69" s="7" t="e">
        <v>#N/A</v>
      </c>
      <c r="O69" s="7">
        <v>4.3622099999999993</v>
      </c>
      <c r="P69" s="7">
        <v>4.2111599999999996</v>
      </c>
      <c r="Q69" s="7">
        <v>4.0049799999999998</v>
      </c>
      <c r="R69" s="7">
        <v>4.2193299999999994</v>
      </c>
      <c r="S69" s="7">
        <v>4.29704</v>
      </c>
      <c r="T69" s="7">
        <v>4.1149000000000004</v>
      </c>
      <c r="U69" s="7">
        <v>3.9432799999999997</v>
      </c>
      <c r="V69" s="7">
        <v>3.8253599999999999</v>
      </c>
      <c r="W69" s="7">
        <v>3.8100399999999999</v>
      </c>
      <c r="X69" s="7">
        <v>3.6042699999999996</v>
      </c>
      <c r="Y69" s="7">
        <v>3.6999599999999999</v>
      </c>
      <c r="Z69" s="7">
        <v>3.57159</v>
      </c>
      <c r="AA69" s="7">
        <v>3.6991500000000004</v>
      </c>
      <c r="AB69" s="7">
        <v>3.78925</v>
      </c>
      <c r="AC69" s="7">
        <v>3.9476100000000001</v>
      </c>
      <c r="AD69" s="7">
        <v>3.9195099999999998</v>
      </c>
      <c r="AE69" s="7">
        <v>3.8891200000000001</v>
      </c>
      <c r="AF69" s="7">
        <v>4.0664299999999995</v>
      </c>
      <c r="AG69" s="7">
        <v>4.0819600000000005</v>
      </c>
      <c r="AH69" s="7">
        <v>4.2569900000000001</v>
      </c>
      <c r="AI69" s="7" t="e">
        <v>#N/A</v>
      </c>
      <c r="AJ69" s="7" t="e">
        <v>#N/A</v>
      </c>
      <c r="AL69" s="7">
        <f t="shared" si="103"/>
        <v>3.8648100000000003</v>
      </c>
      <c r="AM69" s="7">
        <f t="shared" si="104"/>
        <v>3.6922600000000001</v>
      </c>
      <c r="AN69" s="7">
        <f t="shared" si="105"/>
        <v>3.74031</v>
      </c>
      <c r="AO69" s="7">
        <f t="shared" si="106"/>
        <v>3.8052899999999998</v>
      </c>
      <c r="AP69" s="7">
        <f t="shared" si="107"/>
        <v>3.9977100000000005</v>
      </c>
      <c r="AQ69" s="7">
        <f t="shared" si="108"/>
        <v>4.3094599999999996</v>
      </c>
      <c r="AR69" s="7">
        <f t="shared" si="109"/>
        <v>4.3094599999999996</v>
      </c>
      <c r="AS69" s="7">
        <f t="shared" si="110"/>
        <v>4.3622099999999993</v>
      </c>
      <c r="AT69" s="7">
        <f t="shared" si="111"/>
        <v>4.3622099999999993</v>
      </c>
      <c r="AU69" s="7">
        <f t="shared" si="112"/>
        <v>4.3622099999999993</v>
      </c>
      <c r="AV69" s="7">
        <f t="shared" si="113"/>
        <v>4.2111599999999996</v>
      </c>
      <c r="AW69" s="7">
        <f t="shared" si="114"/>
        <v>4.0049799999999998</v>
      </c>
      <c r="AX69" s="7">
        <f t="shared" si="115"/>
        <v>4.2193299999999994</v>
      </c>
      <c r="AY69" s="7">
        <f t="shared" si="116"/>
        <v>4.29704</v>
      </c>
      <c r="AZ69" s="7">
        <f t="shared" si="117"/>
        <v>4.1149000000000004</v>
      </c>
      <c r="BA69" s="7">
        <f t="shared" si="118"/>
        <v>3.9432799999999997</v>
      </c>
      <c r="BB69" s="7">
        <f t="shared" si="119"/>
        <v>3.8253599999999999</v>
      </c>
      <c r="BC69" s="7">
        <f t="shared" si="120"/>
        <v>3.8100399999999999</v>
      </c>
      <c r="BD69" s="7">
        <f t="shared" si="121"/>
        <v>3.6042699999999996</v>
      </c>
      <c r="BE69" s="7">
        <f t="shared" si="122"/>
        <v>3.6999599999999999</v>
      </c>
      <c r="BF69" s="7">
        <f t="shared" si="123"/>
        <v>3.57159</v>
      </c>
      <c r="BG69" s="7">
        <f t="shared" si="124"/>
        <v>3.6991500000000004</v>
      </c>
      <c r="BH69" s="7">
        <f t="shared" si="125"/>
        <v>3.78925</v>
      </c>
      <c r="BI69" s="7">
        <f t="shared" si="126"/>
        <v>3.9476100000000001</v>
      </c>
      <c r="BJ69" s="7">
        <f t="shared" si="127"/>
        <v>3.9195099999999998</v>
      </c>
      <c r="BK69" s="7">
        <f t="shared" si="128"/>
        <v>3.8891200000000001</v>
      </c>
      <c r="BL69" s="7">
        <f t="shared" si="129"/>
        <v>4.0664299999999995</v>
      </c>
      <c r="BM69" s="7">
        <f t="shared" si="130"/>
        <v>4.0819600000000005</v>
      </c>
      <c r="BN69" s="7">
        <f t="shared" si="131"/>
        <v>4.2569900000000001</v>
      </c>
      <c r="BP69" s="7">
        <f t="shared" si="132"/>
        <v>3.74031</v>
      </c>
      <c r="BQ69" s="7">
        <f t="shared" si="133"/>
        <v>3.8052899999999998</v>
      </c>
      <c r="BR69" s="7">
        <f t="shared" si="134"/>
        <v>3.9977100000000005</v>
      </c>
      <c r="BS69" s="7">
        <f t="shared" si="135"/>
        <v>4.3094599999999996</v>
      </c>
      <c r="BT69" s="7">
        <f t="shared" si="136"/>
        <v>4.3094599999999996</v>
      </c>
      <c r="BU69" s="7">
        <f t="shared" si="137"/>
        <v>4.3622099999999993</v>
      </c>
      <c r="BV69" s="7">
        <f t="shared" si="138"/>
        <v>4.3622099999999993</v>
      </c>
      <c r="BW69" s="7">
        <f t="shared" si="139"/>
        <v>4.3622099999999993</v>
      </c>
      <c r="BX69" s="7">
        <f t="shared" si="140"/>
        <v>4.2111599999999996</v>
      </c>
      <c r="BY69" s="7">
        <f t="shared" si="141"/>
        <v>4.0049799999999998</v>
      </c>
      <c r="BZ69" s="7">
        <f t="shared" si="142"/>
        <v>4.2193299999999994</v>
      </c>
      <c r="CA69" s="7">
        <f t="shared" si="143"/>
        <v>4.29704</v>
      </c>
      <c r="CB69" s="7">
        <f t="shared" si="144"/>
        <v>4.1149000000000004</v>
      </c>
      <c r="CC69" s="7">
        <f t="shared" si="145"/>
        <v>3.9432799999999997</v>
      </c>
      <c r="CD69" s="7">
        <f t="shared" si="146"/>
        <v>3.8253599999999999</v>
      </c>
      <c r="CE69" s="7">
        <f t="shared" si="147"/>
        <v>3.8100399999999999</v>
      </c>
      <c r="CF69" s="7">
        <f t="shared" si="148"/>
        <v>3.6042699999999996</v>
      </c>
      <c r="CG69" s="7">
        <f t="shared" si="149"/>
        <v>3.6999599999999999</v>
      </c>
      <c r="CH69" s="7">
        <f t="shared" si="150"/>
        <v>3.57159</v>
      </c>
      <c r="CI69" s="7">
        <f t="shared" si="151"/>
        <v>3.6991500000000004</v>
      </c>
      <c r="CJ69" s="7">
        <f t="shared" si="152"/>
        <v>3.78925</v>
      </c>
      <c r="CK69" s="7">
        <f t="shared" si="153"/>
        <v>3.9476100000000001</v>
      </c>
      <c r="CL69" s="7">
        <f t="shared" si="154"/>
        <v>3.9195099999999998</v>
      </c>
      <c r="CM69" s="7">
        <f t="shared" si="155"/>
        <v>3.8891200000000001</v>
      </c>
      <c r="CN69" s="7">
        <f t="shared" si="156"/>
        <v>4.0664299999999995</v>
      </c>
      <c r="CO69" s="7">
        <f t="shared" si="157"/>
        <v>4.0819600000000005</v>
      </c>
      <c r="CP69" s="7">
        <f>IF(ISNUMBER(BN69),BN69,IF(ISNUMBER(AK69),AK69,IF(ISNUMBER(AE69),AE69,IF(ISNUMBER(#REF!),#REF!,IF(ISNUMBER(AD69),AD69,"")))))</f>
        <v>4.2569900000000001</v>
      </c>
      <c r="CR69" s="7">
        <f t="shared" si="158"/>
        <v>3.9977100000000005</v>
      </c>
      <c r="CS69" s="7">
        <f t="shared" si="159"/>
        <v>4.3094599999999996</v>
      </c>
      <c r="CT69" s="7">
        <f t="shared" si="160"/>
        <v>4.3094599999999996</v>
      </c>
      <c r="CU69" s="7">
        <f t="shared" si="161"/>
        <v>4.3622099999999993</v>
      </c>
      <c r="CV69" s="7">
        <f t="shared" si="162"/>
        <v>4.3622099999999993</v>
      </c>
      <c r="CW69" s="7">
        <f t="shared" si="163"/>
        <v>4.3622099999999993</v>
      </c>
      <c r="CX69" s="7">
        <f t="shared" si="164"/>
        <v>4.2111599999999996</v>
      </c>
      <c r="CY69" s="7">
        <f t="shared" si="165"/>
        <v>4.0049799999999998</v>
      </c>
      <c r="CZ69" s="7">
        <f t="shared" si="166"/>
        <v>4.2193299999999994</v>
      </c>
      <c r="DA69" s="7">
        <f t="shared" si="167"/>
        <v>4.29704</v>
      </c>
      <c r="DB69" s="7">
        <f t="shared" si="168"/>
        <v>4.1149000000000004</v>
      </c>
      <c r="DC69" s="7">
        <f t="shared" si="169"/>
        <v>3.9432799999999997</v>
      </c>
      <c r="DD69" s="7">
        <f t="shared" si="170"/>
        <v>3.8253599999999999</v>
      </c>
      <c r="DE69" s="7">
        <f t="shared" si="171"/>
        <v>3.8100399999999999</v>
      </c>
      <c r="DF69" s="7">
        <f t="shared" si="172"/>
        <v>3.6042699999999996</v>
      </c>
      <c r="DG69" s="7">
        <f t="shared" si="173"/>
        <v>3.6999599999999999</v>
      </c>
      <c r="DH69" s="7">
        <f t="shared" si="174"/>
        <v>3.57159</v>
      </c>
      <c r="DI69" s="7">
        <f t="shared" si="175"/>
        <v>3.6991500000000004</v>
      </c>
      <c r="DJ69" s="7">
        <f t="shared" si="176"/>
        <v>3.78925</v>
      </c>
      <c r="DK69" s="7">
        <f t="shared" si="177"/>
        <v>3.9476100000000001</v>
      </c>
      <c r="DL69" s="7">
        <f t="shared" si="178"/>
        <v>3.9195099999999998</v>
      </c>
      <c r="DM69" s="7">
        <f t="shared" si="179"/>
        <v>3.8891200000000001</v>
      </c>
      <c r="DN69" s="7">
        <f>IF(ISNUMBER(CN69),CN69,IF(ISNUMBER(AK69),AK69,IF(ISNUMBER(AA69),AA69,IF(ISNUMBER(#REF!),#REF!,IF(ISNUMBER(Z69),Z69,"")))))</f>
        <v>4.0664299999999995</v>
      </c>
      <c r="DO69" s="7">
        <f>IF(ISNUMBER(CO69),CO69,IF(ISNUMBER(#REF!),#REF!,IF(ISNUMBER(AB69),AB69,IF(ISNUMBER(AL69),AL69,IF(ISNUMBER(AA69),AA69,"")))))</f>
        <v>4.0819600000000005</v>
      </c>
      <c r="DP69" s="7">
        <f t="shared" si="180"/>
        <v>4.2569900000000001</v>
      </c>
      <c r="DR69" s="7">
        <f t="shared" si="181"/>
        <v>4.3094599999999996</v>
      </c>
      <c r="DS69" s="7">
        <f t="shared" si="182"/>
        <v>4.3622099999999993</v>
      </c>
      <c r="DT69" s="7">
        <f t="shared" si="183"/>
        <v>4.3622099999999993</v>
      </c>
      <c r="DU69" s="7">
        <f t="shared" si="184"/>
        <v>4.3622099999999993</v>
      </c>
      <c r="DV69" s="7">
        <f t="shared" si="185"/>
        <v>4.2111599999999996</v>
      </c>
      <c r="DW69" s="7">
        <f t="shared" si="186"/>
        <v>4.0049799999999998</v>
      </c>
      <c r="DX69" s="7">
        <f t="shared" si="187"/>
        <v>4.2193299999999994</v>
      </c>
      <c r="DY69" s="7">
        <f t="shared" si="188"/>
        <v>4.29704</v>
      </c>
      <c r="DZ69" s="7">
        <f t="shared" si="189"/>
        <v>4.1149000000000004</v>
      </c>
      <c r="EA69" s="7">
        <f t="shared" si="190"/>
        <v>3.9432799999999997</v>
      </c>
      <c r="EB69" s="7">
        <f t="shared" si="191"/>
        <v>3.8253599999999999</v>
      </c>
      <c r="EC69" s="7">
        <f t="shared" si="192"/>
        <v>3.8100399999999999</v>
      </c>
      <c r="ED69" s="7">
        <f t="shared" si="193"/>
        <v>3.6042699999999996</v>
      </c>
      <c r="EE69" s="7">
        <f t="shared" si="194"/>
        <v>3.6999599999999999</v>
      </c>
      <c r="EF69" s="7">
        <f t="shared" si="195"/>
        <v>3.57159</v>
      </c>
      <c r="EG69" s="7">
        <f t="shared" si="196"/>
        <v>3.6991500000000004</v>
      </c>
      <c r="EH69" s="7">
        <f t="shared" si="197"/>
        <v>3.78925</v>
      </c>
      <c r="EI69" s="7">
        <f t="shared" si="198"/>
        <v>3.9476100000000001</v>
      </c>
      <c r="EJ69" s="7">
        <f t="shared" si="199"/>
        <v>3.9195099999999998</v>
      </c>
      <c r="EK69" s="7">
        <f t="shared" si="200"/>
        <v>3.8891200000000001</v>
      </c>
      <c r="EL69" s="7">
        <f>IF(ISNUMBER(DN69),DN69,IF(ISNUMBER(AK69),AK69,IF(ISNUMBER(AA69),AA69,IF(ISNUMBER(#REF!),#REF!,IF(ISNUMBER(Z69),Z69,"")))))</f>
        <v>4.0664299999999995</v>
      </c>
      <c r="EM69" s="7">
        <f>IF(ISNUMBER(DO69),DO69,IF(ISNUMBER(#REF!),#REF!,IF(ISNUMBER(AB69),AB69,IF(ISNUMBER(AL69),AL69,IF(ISNUMBER(AA69),AA69,"")))))</f>
        <v>4.0819600000000005</v>
      </c>
      <c r="EN69" s="7">
        <f t="shared" si="201"/>
        <v>4.2569900000000001</v>
      </c>
    </row>
    <row r="70" spans="1:144" x14ac:dyDescent="0.2">
      <c r="A70" s="19" t="s">
        <v>79</v>
      </c>
      <c r="B70" s="7" t="s">
        <v>79</v>
      </c>
      <c r="C70" s="7" t="e">
        <v>#N/A</v>
      </c>
      <c r="D70" s="7" t="e">
        <v>#N/A</v>
      </c>
      <c r="E70" s="7">
        <v>3.0867399999999998</v>
      </c>
      <c r="F70" s="7" t="e">
        <v>#N/A</v>
      </c>
      <c r="G70" s="7" t="e">
        <v>#N/A</v>
      </c>
      <c r="H70" s="7" t="e">
        <v>#N/A</v>
      </c>
      <c r="I70" s="7">
        <v>2.7429699999999997</v>
      </c>
      <c r="J70" s="7">
        <v>3.28003</v>
      </c>
      <c r="K70" s="7">
        <v>3.1195900000000001</v>
      </c>
      <c r="L70" s="7">
        <v>3.0338099999999999</v>
      </c>
      <c r="M70" s="7">
        <v>3.1739100000000002</v>
      </c>
      <c r="N70" s="7" t="e">
        <v>#N/A</v>
      </c>
      <c r="O70" s="7">
        <v>3.1781300000000003</v>
      </c>
      <c r="P70" s="7">
        <v>3.2437300000000002</v>
      </c>
      <c r="Q70" s="7">
        <v>3.08568</v>
      </c>
      <c r="R70" s="7">
        <v>3.3847300000000002</v>
      </c>
      <c r="S70" s="7">
        <v>3.1873100000000001</v>
      </c>
      <c r="T70" s="7">
        <v>3.3021400000000001</v>
      </c>
      <c r="U70" s="7">
        <v>3.1490200000000002</v>
      </c>
      <c r="V70" s="7">
        <v>3.0125799999999998</v>
      </c>
      <c r="W70" s="7">
        <v>3.2262300000000002</v>
      </c>
      <c r="X70" s="7">
        <v>2.8800699999999999</v>
      </c>
      <c r="Y70" s="7">
        <v>3.06386</v>
      </c>
      <c r="Z70" s="7">
        <v>3.0892999999999997</v>
      </c>
      <c r="AA70" s="7">
        <v>2.9434399999999998</v>
      </c>
      <c r="AB70" s="7">
        <v>2.7656099999999997</v>
      </c>
      <c r="AC70" s="7">
        <v>2.7156000000000002</v>
      </c>
      <c r="AD70" s="7">
        <v>2.7804000000000002</v>
      </c>
      <c r="AE70" s="7">
        <v>2.71699</v>
      </c>
      <c r="AF70" s="7">
        <v>2.7584599999999999</v>
      </c>
      <c r="AG70" s="7" t="e">
        <v>#N/A</v>
      </c>
      <c r="AH70" s="7" t="e">
        <v>#N/A</v>
      </c>
      <c r="AI70" s="7" t="e">
        <v>#N/A</v>
      </c>
      <c r="AJ70" s="7" t="e">
        <v>#N/A</v>
      </c>
      <c r="AL70" s="7">
        <f t="shared" si="103"/>
        <v>3.0867399999999998</v>
      </c>
      <c r="AM70" s="7">
        <f t="shared" si="104"/>
        <v>2.7429699999999997</v>
      </c>
      <c r="AN70" s="7">
        <f t="shared" si="105"/>
        <v>2.7429699999999997</v>
      </c>
      <c r="AO70" s="7">
        <f t="shared" si="106"/>
        <v>2.7429699999999997</v>
      </c>
      <c r="AP70" s="7">
        <f t="shared" si="107"/>
        <v>3.28003</v>
      </c>
      <c r="AQ70" s="7">
        <f t="shared" si="108"/>
        <v>3.1195900000000001</v>
      </c>
      <c r="AR70" s="7">
        <f t="shared" si="109"/>
        <v>3.0338099999999999</v>
      </c>
      <c r="AS70" s="7">
        <f t="shared" si="110"/>
        <v>3.1739100000000002</v>
      </c>
      <c r="AT70" s="7">
        <f t="shared" si="111"/>
        <v>3.1781300000000003</v>
      </c>
      <c r="AU70" s="7">
        <f t="shared" si="112"/>
        <v>3.1781300000000003</v>
      </c>
      <c r="AV70" s="7">
        <f t="shared" si="113"/>
        <v>3.2437300000000002</v>
      </c>
      <c r="AW70" s="7">
        <f t="shared" si="114"/>
        <v>3.08568</v>
      </c>
      <c r="AX70" s="7">
        <f t="shared" si="115"/>
        <v>3.3847300000000002</v>
      </c>
      <c r="AY70" s="7">
        <f t="shared" si="116"/>
        <v>3.1873100000000001</v>
      </c>
      <c r="AZ70" s="7">
        <f t="shared" si="117"/>
        <v>3.3021400000000001</v>
      </c>
      <c r="BA70" s="7">
        <f t="shared" si="118"/>
        <v>3.1490200000000002</v>
      </c>
      <c r="BB70" s="7">
        <f t="shared" si="119"/>
        <v>3.0125799999999998</v>
      </c>
      <c r="BC70" s="7">
        <f t="shared" si="120"/>
        <v>3.2262300000000002</v>
      </c>
      <c r="BD70" s="7">
        <f t="shared" si="121"/>
        <v>2.8800699999999999</v>
      </c>
      <c r="BE70" s="7">
        <f t="shared" si="122"/>
        <v>3.06386</v>
      </c>
      <c r="BF70" s="7">
        <f t="shared" si="123"/>
        <v>3.0892999999999997</v>
      </c>
      <c r="BG70" s="7">
        <f t="shared" si="124"/>
        <v>2.9434399999999998</v>
      </c>
      <c r="BH70" s="7">
        <f t="shared" si="125"/>
        <v>2.7656099999999997</v>
      </c>
      <c r="BI70" s="7">
        <f t="shared" si="126"/>
        <v>2.7156000000000002</v>
      </c>
      <c r="BJ70" s="7">
        <f t="shared" si="127"/>
        <v>2.7804000000000002</v>
      </c>
      <c r="BK70" s="7">
        <f t="shared" si="128"/>
        <v>2.71699</v>
      </c>
      <c r="BL70" s="7">
        <f t="shared" si="129"/>
        <v>2.7584599999999999</v>
      </c>
      <c r="BM70" s="7">
        <f t="shared" si="130"/>
        <v>2.7584599999999999</v>
      </c>
      <c r="BN70" s="7">
        <f t="shared" si="131"/>
        <v>2.7584599999999999</v>
      </c>
      <c r="BP70" s="7">
        <f t="shared" si="132"/>
        <v>2.7429699999999997</v>
      </c>
      <c r="BQ70" s="7">
        <f t="shared" si="133"/>
        <v>2.7429699999999997</v>
      </c>
      <c r="BR70" s="7">
        <f t="shared" si="134"/>
        <v>3.28003</v>
      </c>
      <c r="BS70" s="7">
        <f t="shared" si="135"/>
        <v>3.1195900000000001</v>
      </c>
      <c r="BT70" s="7">
        <f t="shared" si="136"/>
        <v>3.0338099999999999</v>
      </c>
      <c r="BU70" s="7">
        <f t="shared" si="137"/>
        <v>3.1739100000000002</v>
      </c>
      <c r="BV70" s="7">
        <f t="shared" si="138"/>
        <v>3.1781300000000003</v>
      </c>
      <c r="BW70" s="7">
        <f t="shared" si="139"/>
        <v>3.1781300000000003</v>
      </c>
      <c r="BX70" s="7">
        <f t="shared" si="140"/>
        <v>3.2437300000000002</v>
      </c>
      <c r="BY70" s="7">
        <f t="shared" si="141"/>
        <v>3.08568</v>
      </c>
      <c r="BZ70" s="7">
        <f t="shared" si="142"/>
        <v>3.3847300000000002</v>
      </c>
      <c r="CA70" s="7">
        <f t="shared" si="143"/>
        <v>3.1873100000000001</v>
      </c>
      <c r="CB70" s="7">
        <f t="shared" si="144"/>
        <v>3.3021400000000001</v>
      </c>
      <c r="CC70" s="7">
        <f t="shared" si="145"/>
        <v>3.1490200000000002</v>
      </c>
      <c r="CD70" s="7">
        <f t="shared" si="146"/>
        <v>3.0125799999999998</v>
      </c>
      <c r="CE70" s="7">
        <f t="shared" si="147"/>
        <v>3.2262300000000002</v>
      </c>
      <c r="CF70" s="7">
        <f t="shared" si="148"/>
        <v>2.8800699999999999</v>
      </c>
      <c r="CG70" s="7">
        <f t="shared" si="149"/>
        <v>3.06386</v>
      </c>
      <c r="CH70" s="7">
        <f t="shared" si="150"/>
        <v>3.0892999999999997</v>
      </c>
      <c r="CI70" s="7">
        <f t="shared" si="151"/>
        <v>2.9434399999999998</v>
      </c>
      <c r="CJ70" s="7">
        <f t="shared" si="152"/>
        <v>2.7656099999999997</v>
      </c>
      <c r="CK70" s="7">
        <f t="shared" si="153"/>
        <v>2.7156000000000002</v>
      </c>
      <c r="CL70" s="7">
        <f t="shared" si="154"/>
        <v>2.7804000000000002</v>
      </c>
      <c r="CM70" s="7">
        <f t="shared" si="155"/>
        <v>2.71699</v>
      </c>
      <c r="CN70" s="7">
        <f t="shared" si="156"/>
        <v>2.7584599999999999</v>
      </c>
      <c r="CO70" s="7">
        <f t="shared" si="157"/>
        <v>2.7584599999999999</v>
      </c>
      <c r="CP70" s="7">
        <f>IF(ISNUMBER(BN70),BN70,IF(ISNUMBER(AK70),AK70,IF(ISNUMBER(AE70),AE70,IF(ISNUMBER(#REF!),#REF!,IF(ISNUMBER(AD70),AD70,"")))))</f>
        <v>2.7584599999999999</v>
      </c>
      <c r="CR70" s="7">
        <f t="shared" si="158"/>
        <v>3.28003</v>
      </c>
      <c r="CS70" s="7">
        <f t="shared" si="159"/>
        <v>3.1195900000000001</v>
      </c>
      <c r="CT70" s="7">
        <f t="shared" si="160"/>
        <v>3.0338099999999999</v>
      </c>
      <c r="CU70" s="7">
        <f t="shared" si="161"/>
        <v>3.1739100000000002</v>
      </c>
      <c r="CV70" s="7">
        <f t="shared" si="162"/>
        <v>3.1781300000000003</v>
      </c>
      <c r="CW70" s="7">
        <f t="shared" si="163"/>
        <v>3.1781300000000003</v>
      </c>
      <c r="CX70" s="7">
        <f t="shared" si="164"/>
        <v>3.2437300000000002</v>
      </c>
      <c r="CY70" s="7">
        <f t="shared" si="165"/>
        <v>3.08568</v>
      </c>
      <c r="CZ70" s="7">
        <f t="shared" si="166"/>
        <v>3.3847300000000002</v>
      </c>
      <c r="DA70" s="7">
        <f t="shared" si="167"/>
        <v>3.1873100000000001</v>
      </c>
      <c r="DB70" s="7">
        <f t="shared" si="168"/>
        <v>3.3021400000000001</v>
      </c>
      <c r="DC70" s="7">
        <f t="shared" si="169"/>
        <v>3.1490200000000002</v>
      </c>
      <c r="DD70" s="7">
        <f t="shared" si="170"/>
        <v>3.0125799999999998</v>
      </c>
      <c r="DE70" s="7">
        <f t="shared" si="171"/>
        <v>3.2262300000000002</v>
      </c>
      <c r="DF70" s="7">
        <f t="shared" si="172"/>
        <v>2.8800699999999999</v>
      </c>
      <c r="DG70" s="7">
        <f t="shared" si="173"/>
        <v>3.06386</v>
      </c>
      <c r="DH70" s="7">
        <f t="shared" si="174"/>
        <v>3.0892999999999997</v>
      </c>
      <c r="DI70" s="7">
        <f t="shared" si="175"/>
        <v>2.9434399999999998</v>
      </c>
      <c r="DJ70" s="7">
        <f t="shared" si="176"/>
        <v>2.7656099999999997</v>
      </c>
      <c r="DK70" s="7">
        <f t="shared" si="177"/>
        <v>2.7156000000000002</v>
      </c>
      <c r="DL70" s="7">
        <f t="shared" si="178"/>
        <v>2.7804000000000002</v>
      </c>
      <c r="DM70" s="7">
        <f t="shared" si="179"/>
        <v>2.71699</v>
      </c>
      <c r="DN70" s="7">
        <f>IF(ISNUMBER(CN70),CN70,IF(ISNUMBER(AK70),AK70,IF(ISNUMBER(AA70),AA70,IF(ISNUMBER(#REF!),#REF!,IF(ISNUMBER(Z70),Z70,"")))))</f>
        <v>2.7584599999999999</v>
      </c>
      <c r="DO70" s="7">
        <f>IF(ISNUMBER(CO70),CO70,IF(ISNUMBER(#REF!),#REF!,IF(ISNUMBER(AB70),AB70,IF(ISNUMBER(AL70),AL70,IF(ISNUMBER(AA70),AA70,"")))))</f>
        <v>2.7584599999999999</v>
      </c>
      <c r="DP70" s="7">
        <f t="shared" si="180"/>
        <v>2.7584599999999999</v>
      </c>
      <c r="DR70" s="7">
        <f t="shared" si="181"/>
        <v>3.0338099999999999</v>
      </c>
      <c r="DS70" s="7">
        <f t="shared" si="182"/>
        <v>3.1739100000000002</v>
      </c>
      <c r="DT70" s="7">
        <f t="shared" si="183"/>
        <v>3.1781300000000003</v>
      </c>
      <c r="DU70" s="7">
        <f t="shared" si="184"/>
        <v>3.1781300000000003</v>
      </c>
      <c r="DV70" s="7">
        <f t="shared" si="185"/>
        <v>3.2437300000000002</v>
      </c>
      <c r="DW70" s="7">
        <f t="shared" si="186"/>
        <v>3.08568</v>
      </c>
      <c r="DX70" s="7">
        <f t="shared" si="187"/>
        <v>3.3847300000000002</v>
      </c>
      <c r="DY70" s="7">
        <f t="shared" si="188"/>
        <v>3.1873100000000001</v>
      </c>
      <c r="DZ70" s="7">
        <f t="shared" si="189"/>
        <v>3.3021400000000001</v>
      </c>
      <c r="EA70" s="7">
        <f t="shared" si="190"/>
        <v>3.1490200000000002</v>
      </c>
      <c r="EB70" s="7">
        <f t="shared" si="191"/>
        <v>3.0125799999999998</v>
      </c>
      <c r="EC70" s="7">
        <f t="shared" si="192"/>
        <v>3.2262300000000002</v>
      </c>
      <c r="ED70" s="7">
        <f t="shared" si="193"/>
        <v>2.8800699999999999</v>
      </c>
      <c r="EE70" s="7">
        <f t="shared" si="194"/>
        <v>3.06386</v>
      </c>
      <c r="EF70" s="7">
        <f t="shared" si="195"/>
        <v>3.0892999999999997</v>
      </c>
      <c r="EG70" s="7">
        <f t="shared" si="196"/>
        <v>2.9434399999999998</v>
      </c>
      <c r="EH70" s="7">
        <f t="shared" si="197"/>
        <v>2.7656099999999997</v>
      </c>
      <c r="EI70" s="7">
        <f t="shared" si="198"/>
        <v>2.7156000000000002</v>
      </c>
      <c r="EJ70" s="7">
        <f t="shared" si="199"/>
        <v>2.7804000000000002</v>
      </c>
      <c r="EK70" s="7">
        <f t="shared" si="200"/>
        <v>2.71699</v>
      </c>
      <c r="EL70" s="7">
        <f>IF(ISNUMBER(DN70),DN70,IF(ISNUMBER(AK70),AK70,IF(ISNUMBER(AA70),AA70,IF(ISNUMBER(#REF!),#REF!,IF(ISNUMBER(Z70),Z70,"")))))</f>
        <v>2.7584599999999999</v>
      </c>
      <c r="EM70" s="7">
        <f>IF(ISNUMBER(DO70),DO70,IF(ISNUMBER(#REF!),#REF!,IF(ISNUMBER(AB70),AB70,IF(ISNUMBER(AL70),AL70,IF(ISNUMBER(AA70),AA70,"")))))</f>
        <v>2.7584599999999999</v>
      </c>
      <c r="EN70" s="7">
        <f t="shared" si="201"/>
        <v>2.7584599999999999</v>
      </c>
    </row>
    <row r="71" spans="1:144" x14ac:dyDescent="0.2">
      <c r="A71" s="19" t="s">
        <v>80</v>
      </c>
      <c r="B71" s="7" t="s">
        <v>80</v>
      </c>
      <c r="C71" s="7" t="e">
        <v>#N/A</v>
      </c>
      <c r="D71" s="7" t="e">
        <v>#N/A</v>
      </c>
      <c r="E71" s="7">
        <v>2.8740899999999998</v>
      </c>
      <c r="F71" s="7">
        <v>3.28816</v>
      </c>
      <c r="G71" s="7">
        <v>2.7269399999999999</v>
      </c>
      <c r="H71" s="7">
        <v>3.0766400000000003</v>
      </c>
      <c r="I71" s="7">
        <v>2.24722</v>
      </c>
      <c r="J71" s="7">
        <v>2.1188799999999999</v>
      </c>
      <c r="K71" s="7">
        <v>2.8425799999999999</v>
      </c>
      <c r="L71" s="7">
        <v>2.1801200000000001</v>
      </c>
      <c r="M71" s="7">
        <v>2.4607599999999996</v>
      </c>
      <c r="N71" s="7">
        <v>2.96584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3.3077699999999997</v>
      </c>
      <c r="U71" s="7">
        <v>2.9169400000000003</v>
      </c>
      <c r="V71" s="7">
        <v>3.3330600000000001</v>
      </c>
      <c r="W71" s="7" t="e">
        <v>#N/A</v>
      </c>
      <c r="X71" s="7">
        <v>3.9561600000000001</v>
      </c>
      <c r="Y71" s="7">
        <v>4.5109300000000001</v>
      </c>
      <c r="Z71" s="7">
        <v>4.3549800000000003</v>
      </c>
      <c r="AA71" s="7">
        <v>4.64316</v>
      </c>
      <c r="AB71" s="7">
        <v>4.71556</v>
      </c>
      <c r="AC71" s="7">
        <v>4.6703999999999999</v>
      </c>
      <c r="AD71" s="7">
        <v>4.7527600000000003</v>
      </c>
      <c r="AE71" s="7">
        <v>4.0830900000000003</v>
      </c>
      <c r="AF71" s="7">
        <v>4.1532499999999999</v>
      </c>
      <c r="AG71" s="7">
        <v>3.97662</v>
      </c>
      <c r="AH71" s="7">
        <v>3.8997900000000003</v>
      </c>
      <c r="AI71" s="7">
        <v>3.8940000000000001</v>
      </c>
      <c r="AJ71" s="7">
        <v>3.8065199999999999</v>
      </c>
      <c r="AL71" s="7">
        <f t="shared" si="103"/>
        <v>3.28816</v>
      </c>
      <c r="AM71" s="7">
        <f t="shared" si="104"/>
        <v>2.7269399999999999</v>
      </c>
      <c r="AN71" s="7">
        <f t="shared" si="105"/>
        <v>3.0766400000000003</v>
      </c>
      <c r="AO71" s="7">
        <f t="shared" si="106"/>
        <v>2.24722</v>
      </c>
      <c r="AP71" s="7">
        <f t="shared" si="107"/>
        <v>2.1188799999999999</v>
      </c>
      <c r="AQ71" s="7">
        <f t="shared" si="108"/>
        <v>2.8425799999999999</v>
      </c>
      <c r="AR71" s="7">
        <f t="shared" si="109"/>
        <v>2.1801200000000001</v>
      </c>
      <c r="AS71" s="7">
        <f t="shared" si="110"/>
        <v>2.4607599999999996</v>
      </c>
      <c r="AT71" s="7">
        <f t="shared" si="111"/>
        <v>2.96584</v>
      </c>
      <c r="AU71" s="7">
        <f t="shared" si="112"/>
        <v>2.96584</v>
      </c>
      <c r="AV71" s="7">
        <f t="shared" si="113"/>
        <v>2.96584</v>
      </c>
      <c r="AW71" s="7" t="str">
        <f t="shared" si="114"/>
        <v/>
      </c>
      <c r="AX71" s="7">
        <f t="shared" si="115"/>
        <v>3.3077699999999997</v>
      </c>
      <c r="AY71" s="7">
        <f t="shared" si="116"/>
        <v>3.3077699999999997</v>
      </c>
      <c r="AZ71" s="7">
        <f t="shared" si="117"/>
        <v>3.3077699999999997</v>
      </c>
      <c r="BA71" s="7">
        <f t="shared" si="118"/>
        <v>2.9169400000000003</v>
      </c>
      <c r="BB71" s="7">
        <f t="shared" si="119"/>
        <v>3.3330600000000001</v>
      </c>
      <c r="BC71" s="7">
        <f t="shared" si="120"/>
        <v>3.9561600000000001</v>
      </c>
      <c r="BD71" s="7">
        <f t="shared" si="121"/>
        <v>3.9561600000000001</v>
      </c>
      <c r="BE71" s="7">
        <f t="shared" si="122"/>
        <v>4.5109300000000001</v>
      </c>
      <c r="BF71" s="7">
        <f t="shared" si="123"/>
        <v>4.3549800000000003</v>
      </c>
      <c r="BG71" s="7">
        <f t="shared" si="124"/>
        <v>4.64316</v>
      </c>
      <c r="BH71" s="7">
        <f t="shared" si="125"/>
        <v>4.71556</v>
      </c>
      <c r="BI71" s="7">
        <f t="shared" si="126"/>
        <v>4.6703999999999999</v>
      </c>
      <c r="BJ71" s="7">
        <f t="shared" si="127"/>
        <v>4.7527600000000003</v>
      </c>
      <c r="BK71" s="7">
        <f t="shared" si="128"/>
        <v>4.0830900000000003</v>
      </c>
      <c r="BL71" s="7">
        <f t="shared" si="129"/>
        <v>4.1532499999999999</v>
      </c>
      <c r="BM71" s="7">
        <f t="shared" si="130"/>
        <v>3.97662</v>
      </c>
      <c r="BN71" s="7">
        <f t="shared" si="131"/>
        <v>3.8997900000000003</v>
      </c>
      <c r="BP71" s="7">
        <f t="shared" si="132"/>
        <v>3.0766400000000003</v>
      </c>
      <c r="BQ71" s="7">
        <f t="shared" si="133"/>
        <v>2.24722</v>
      </c>
      <c r="BR71" s="7">
        <f t="shared" si="134"/>
        <v>2.1188799999999999</v>
      </c>
      <c r="BS71" s="7">
        <f t="shared" si="135"/>
        <v>2.8425799999999999</v>
      </c>
      <c r="BT71" s="7">
        <f t="shared" si="136"/>
        <v>2.1801200000000001</v>
      </c>
      <c r="BU71" s="7">
        <f t="shared" si="137"/>
        <v>2.4607599999999996</v>
      </c>
      <c r="BV71" s="7">
        <f t="shared" si="138"/>
        <v>2.96584</v>
      </c>
      <c r="BW71" s="7">
        <f t="shared" si="139"/>
        <v>2.96584</v>
      </c>
      <c r="BX71" s="7">
        <f t="shared" si="140"/>
        <v>2.96584</v>
      </c>
      <c r="BY71" s="7">
        <f t="shared" si="141"/>
        <v>3.3077699999999997</v>
      </c>
      <c r="BZ71" s="7">
        <f t="shared" si="142"/>
        <v>3.3077699999999997</v>
      </c>
      <c r="CA71" s="7">
        <f t="shared" si="143"/>
        <v>3.3077699999999997</v>
      </c>
      <c r="CB71" s="7">
        <f t="shared" si="144"/>
        <v>3.3077699999999997</v>
      </c>
      <c r="CC71" s="7">
        <f t="shared" si="145"/>
        <v>2.9169400000000003</v>
      </c>
      <c r="CD71" s="7">
        <f t="shared" si="146"/>
        <v>3.3330600000000001</v>
      </c>
      <c r="CE71" s="7">
        <f t="shared" si="147"/>
        <v>3.9561600000000001</v>
      </c>
      <c r="CF71" s="7">
        <f t="shared" si="148"/>
        <v>3.9561600000000001</v>
      </c>
      <c r="CG71" s="7">
        <f t="shared" si="149"/>
        <v>4.5109300000000001</v>
      </c>
      <c r="CH71" s="7">
        <f t="shared" si="150"/>
        <v>4.3549800000000003</v>
      </c>
      <c r="CI71" s="7">
        <f t="shared" si="151"/>
        <v>4.64316</v>
      </c>
      <c r="CJ71" s="7">
        <f t="shared" si="152"/>
        <v>4.71556</v>
      </c>
      <c r="CK71" s="7">
        <f t="shared" si="153"/>
        <v>4.6703999999999999</v>
      </c>
      <c r="CL71" s="7">
        <f t="shared" si="154"/>
        <v>4.7527600000000003</v>
      </c>
      <c r="CM71" s="7">
        <f t="shared" si="155"/>
        <v>4.0830900000000003</v>
      </c>
      <c r="CN71" s="7">
        <f t="shared" si="156"/>
        <v>4.1532499999999999</v>
      </c>
      <c r="CO71" s="7">
        <f t="shared" si="157"/>
        <v>3.97662</v>
      </c>
      <c r="CP71" s="7">
        <f>IF(ISNUMBER(BN71),BN71,IF(ISNUMBER(AK71),AK71,IF(ISNUMBER(AE71),AE71,IF(ISNUMBER(#REF!),#REF!,IF(ISNUMBER(AD71),AD71,"")))))</f>
        <v>3.8997900000000003</v>
      </c>
      <c r="CR71" s="7">
        <f t="shared" si="158"/>
        <v>2.1188799999999999</v>
      </c>
      <c r="CS71" s="7">
        <f t="shared" si="159"/>
        <v>2.8425799999999999</v>
      </c>
      <c r="CT71" s="7">
        <f t="shared" si="160"/>
        <v>2.1801200000000001</v>
      </c>
      <c r="CU71" s="7">
        <f t="shared" si="161"/>
        <v>2.4607599999999996</v>
      </c>
      <c r="CV71" s="7">
        <f t="shared" si="162"/>
        <v>2.96584</v>
      </c>
      <c r="CW71" s="7">
        <f t="shared" si="163"/>
        <v>2.96584</v>
      </c>
      <c r="CX71" s="7">
        <f t="shared" si="164"/>
        <v>2.96584</v>
      </c>
      <c r="CY71" s="7">
        <f t="shared" si="165"/>
        <v>3.3077699999999997</v>
      </c>
      <c r="CZ71" s="7">
        <f t="shared" si="166"/>
        <v>3.3077699999999997</v>
      </c>
      <c r="DA71" s="7">
        <f t="shared" si="167"/>
        <v>3.3077699999999997</v>
      </c>
      <c r="DB71" s="7">
        <f t="shared" si="168"/>
        <v>3.3077699999999997</v>
      </c>
      <c r="DC71" s="7">
        <f t="shared" si="169"/>
        <v>2.9169400000000003</v>
      </c>
      <c r="DD71" s="7">
        <f t="shared" si="170"/>
        <v>3.3330600000000001</v>
      </c>
      <c r="DE71" s="7">
        <f t="shared" si="171"/>
        <v>3.9561600000000001</v>
      </c>
      <c r="DF71" s="7">
        <f t="shared" si="172"/>
        <v>3.9561600000000001</v>
      </c>
      <c r="DG71" s="7">
        <f t="shared" si="173"/>
        <v>4.5109300000000001</v>
      </c>
      <c r="DH71" s="7">
        <f t="shared" si="174"/>
        <v>4.3549800000000003</v>
      </c>
      <c r="DI71" s="7">
        <f t="shared" si="175"/>
        <v>4.64316</v>
      </c>
      <c r="DJ71" s="7">
        <f t="shared" si="176"/>
        <v>4.71556</v>
      </c>
      <c r="DK71" s="7">
        <f t="shared" si="177"/>
        <v>4.6703999999999999</v>
      </c>
      <c r="DL71" s="7">
        <f t="shared" si="178"/>
        <v>4.7527600000000003</v>
      </c>
      <c r="DM71" s="7">
        <f t="shared" si="179"/>
        <v>4.0830900000000003</v>
      </c>
      <c r="DN71" s="7">
        <f>IF(ISNUMBER(CN71),CN71,IF(ISNUMBER(AK71),AK71,IF(ISNUMBER(AA71),AA71,IF(ISNUMBER(#REF!),#REF!,IF(ISNUMBER(Z71),Z71,"")))))</f>
        <v>4.1532499999999999</v>
      </c>
      <c r="DO71" s="7">
        <f>IF(ISNUMBER(CO71),CO71,IF(ISNUMBER(#REF!),#REF!,IF(ISNUMBER(AB71),AB71,IF(ISNUMBER(AL71),AL71,IF(ISNUMBER(AA71),AA71,"")))))</f>
        <v>3.97662</v>
      </c>
      <c r="DP71" s="7">
        <f t="shared" si="180"/>
        <v>3.8997900000000003</v>
      </c>
      <c r="DR71" s="7">
        <f t="shared" si="181"/>
        <v>2.1801200000000001</v>
      </c>
      <c r="DS71" s="7">
        <f t="shared" si="182"/>
        <v>2.4607599999999996</v>
      </c>
      <c r="DT71" s="7">
        <f t="shared" si="183"/>
        <v>2.96584</v>
      </c>
      <c r="DU71" s="7">
        <f t="shared" si="184"/>
        <v>2.96584</v>
      </c>
      <c r="DV71" s="7">
        <f t="shared" si="185"/>
        <v>2.96584</v>
      </c>
      <c r="DW71" s="7">
        <f t="shared" si="186"/>
        <v>3.3077699999999997</v>
      </c>
      <c r="DX71" s="7">
        <f t="shared" si="187"/>
        <v>3.3077699999999997</v>
      </c>
      <c r="DY71" s="7">
        <f t="shared" si="188"/>
        <v>3.3077699999999997</v>
      </c>
      <c r="DZ71" s="7">
        <f t="shared" si="189"/>
        <v>3.3077699999999997</v>
      </c>
      <c r="EA71" s="7">
        <f t="shared" si="190"/>
        <v>2.9169400000000003</v>
      </c>
      <c r="EB71" s="7">
        <f t="shared" si="191"/>
        <v>3.3330600000000001</v>
      </c>
      <c r="EC71" s="7">
        <f t="shared" si="192"/>
        <v>3.9561600000000001</v>
      </c>
      <c r="ED71" s="7">
        <f t="shared" si="193"/>
        <v>3.9561600000000001</v>
      </c>
      <c r="EE71" s="7">
        <f t="shared" si="194"/>
        <v>4.5109300000000001</v>
      </c>
      <c r="EF71" s="7">
        <f t="shared" si="195"/>
        <v>4.3549800000000003</v>
      </c>
      <c r="EG71" s="7">
        <f t="shared" si="196"/>
        <v>4.64316</v>
      </c>
      <c r="EH71" s="7">
        <f t="shared" si="197"/>
        <v>4.71556</v>
      </c>
      <c r="EI71" s="7">
        <f t="shared" si="198"/>
        <v>4.6703999999999999</v>
      </c>
      <c r="EJ71" s="7">
        <f t="shared" si="199"/>
        <v>4.7527600000000003</v>
      </c>
      <c r="EK71" s="7">
        <f t="shared" si="200"/>
        <v>4.0830900000000003</v>
      </c>
      <c r="EL71" s="7">
        <f>IF(ISNUMBER(DN71),DN71,IF(ISNUMBER(AK71),AK71,IF(ISNUMBER(AA71),AA71,IF(ISNUMBER(#REF!),#REF!,IF(ISNUMBER(Z71),Z71,"")))))</f>
        <v>4.1532499999999999</v>
      </c>
      <c r="EM71" s="7">
        <f>IF(ISNUMBER(DO71),DO71,IF(ISNUMBER(#REF!),#REF!,IF(ISNUMBER(AB71),AB71,IF(ISNUMBER(AL71),AL71,IF(ISNUMBER(AA71),AA71,"")))))</f>
        <v>3.97662</v>
      </c>
      <c r="EN71" s="7">
        <f t="shared" si="201"/>
        <v>3.8997900000000003</v>
      </c>
    </row>
    <row r="72" spans="1:144" x14ac:dyDescent="0.2">
      <c r="A72" s="19" t="s">
        <v>81</v>
      </c>
      <c r="B72" s="7" t="s">
        <v>81</v>
      </c>
      <c r="C72" s="7" t="e">
        <v>#N/A</v>
      </c>
      <c r="D72" s="7">
        <v>3.5535000000000001</v>
      </c>
      <c r="E72" s="7">
        <v>3.4712399999999999</v>
      </c>
      <c r="F72" s="7">
        <v>3.3220499999999999</v>
      </c>
      <c r="G72" s="7" t="e">
        <v>#N/A</v>
      </c>
      <c r="H72" s="7" t="e">
        <v>#N/A</v>
      </c>
      <c r="I72" s="7" t="e">
        <v>#N/A</v>
      </c>
      <c r="J72" s="7">
        <v>2.7825199999999999</v>
      </c>
      <c r="K72" s="7">
        <v>2.8411499999999998</v>
      </c>
      <c r="L72" s="7">
        <v>2.7319499999999999</v>
      </c>
      <c r="M72" s="7" t="e">
        <v>#N/A</v>
      </c>
      <c r="N72" s="7" t="e">
        <v>#N/A</v>
      </c>
      <c r="O72" s="7">
        <v>2.62859</v>
      </c>
      <c r="P72" s="7">
        <v>2.6427300000000002</v>
      </c>
      <c r="Q72" s="7">
        <v>2.6366899999999998</v>
      </c>
      <c r="R72" s="7">
        <v>2.5924900000000002</v>
      </c>
      <c r="S72" s="7">
        <v>2.61286</v>
      </c>
      <c r="T72" s="7">
        <v>2.61863</v>
      </c>
      <c r="U72" s="7">
        <v>2.5612599999999999</v>
      </c>
      <c r="V72" s="7">
        <v>2.4954100000000001</v>
      </c>
      <c r="W72" s="7">
        <v>2.4557199999999999</v>
      </c>
      <c r="X72" s="7">
        <v>2.4340299999999999</v>
      </c>
      <c r="Y72" s="7">
        <v>2.4117899999999999</v>
      </c>
      <c r="Z72" s="7" t="e">
        <v>#N/A</v>
      </c>
      <c r="AA72" s="7">
        <v>2.60947</v>
      </c>
      <c r="AB72" s="7">
        <v>2.6355599999999999</v>
      </c>
      <c r="AC72" s="7">
        <v>2.6446800000000001</v>
      </c>
      <c r="AD72" s="7">
        <v>2.6305199999999997</v>
      </c>
      <c r="AE72" s="7">
        <v>2.5452500000000002</v>
      </c>
      <c r="AF72" s="7" t="e">
        <v>#N/A</v>
      </c>
      <c r="AG72" s="7">
        <v>2.45655</v>
      </c>
      <c r="AH72" s="7">
        <v>2.4454799999999999</v>
      </c>
      <c r="AI72" s="7" t="e">
        <v>#N/A</v>
      </c>
      <c r="AJ72" s="7" t="e">
        <v>#N/A</v>
      </c>
      <c r="AL72" s="7">
        <f t="shared" si="103"/>
        <v>3.3220499999999999</v>
      </c>
      <c r="AM72" s="7">
        <f t="shared" si="104"/>
        <v>3.3220499999999999</v>
      </c>
      <c r="AN72" s="7">
        <f t="shared" si="105"/>
        <v>2.7825199999999999</v>
      </c>
      <c r="AO72" s="7">
        <f t="shared" si="106"/>
        <v>2.7825199999999999</v>
      </c>
      <c r="AP72" s="7">
        <f t="shared" si="107"/>
        <v>2.7825199999999999</v>
      </c>
      <c r="AQ72" s="7">
        <f t="shared" si="108"/>
        <v>2.8411499999999998</v>
      </c>
      <c r="AR72" s="7">
        <f t="shared" si="109"/>
        <v>2.7319499999999999</v>
      </c>
      <c r="AS72" s="7">
        <f t="shared" si="110"/>
        <v>2.7319499999999999</v>
      </c>
      <c r="AT72" s="7">
        <f t="shared" si="111"/>
        <v>2.62859</v>
      </c>
      <c r="AU72" s="7">
        <f t="shared" si="112"/>
        <v>2.62859</v>
      </c>
      <c r="AV72" s="7">
        <f t="shared" si="113"/>
        <v>2.6427300000000002</v>
      </c>
      <c r="AW72" s="7">
        <f t="shared" si="114"/>
        <v>2.6366899999999998</v>
      </c>
      <c r="AX72" s="7">
        <f t="shared" si="115"/>
        <v>2.5924900000000002</v>
      </c>
      <c r="AY72" s="7">
        <f t="shared" si="116"/>
        <v>2.61286</v>
      </c>
      <c r="AZ72" s="7">
        <f t="shared" si="117"/>
        <v>2.61863</v>
      </c>
      <c r="BA72" s="7">
        <f t="shared" si="118"/>
        <v>2.5612599999999999</v>
      </c>
      <c r="BB72" s="7">
        <f t="shared" si="119"/>
        <v>2.4954100000000001</v>
      </c>
      <c r="BC72" s="7">
        <f t="shared" si="120"/>
        <v>2.4557199999999999</v>
      </c>
      <c r="BD72" s="7">
        <f t="shared" si="121"/>
        <v>2.4340299999999999</v>
      </c>
      <c r="BE72" s="7">
        <f t="shared" si="122"/>
        <v>2.4117899999999999</v>
      </c>
      <c r="BF72" s="7">
        <f t="shared" si="123"/>
        <v>2.60947</v>
      </c>
      <c r="BG72" s="7">
        <f t="shared" si="124"/>
        <v>2.60947</v>
      </c>
      <c r="BH72" s="7">
        <f t="shared" si="125"/>
        <v>2.6355599999999999</v>
      </c>
      <c r="BI72" s="7">
        <f t="shared" si="126"/>
        <v>2.6446800000000001</v>
      </c>
      <c r="BJ72" s="7">
        <f t="shared" si="127"/>
        <v>2.6305199999999997</v>
      </c>
      <c r="BK72" s="7">
        <f t="shared" si="128"/>
        <v>2.5452500000000002</v>
      </c>
      <c r="BL72" s="7">
        <f t="shared" si="129"/>
        <v>2.45655</v>
      </c>
      <c r="BM72" s="7">
        <f t="shared" si="130"/>
        <v>2.45655</v>
      </c>
      <c r="BN72" s="7">
        <f t="shared" si="131"/>
        <v>2.4454799999999999</v>
      </c>
      <c r="BP72" s="7">
        <f t="shared" si="132"/>
        <v>2.7825199999999999</v>
      </c>
      <c r="BQ72" s="7">
        <f t="shared" si="133"/>
        <v>2.7825199999999999</v>
      </c>
      <c r="BR72" s="7">
        <f t="shared" si="134"/>
        <v>2.7825199999999999</v>
      </c>
      <c r="BS72" s="7">
        <f t="shared" si="135"/>
        <v>2.8411499999999998</v>
      </c>
      <c r="BT72" s="7">
        <f t="shared" si="136"/>
        <v>2.7319499999999999</v>
      </c>
      <c r="BU72" s="7">
        <f t="shared" si="137"/>
        <v>2.7319499999999999</v>
      </c>
      <c r="BV72" s="7">
        <f t="shared" si="138"/>
        <v>2.62859</v>
      </c>
      <c r="BW72" s="7">
        <f t="shared" si="139"/>
        <v>2.62859</v>
      </c>
      <c r="BX72" s="7">
        <f t="shared" si="140"/>
        <v>2.6427300000000002</v>
      </c>
      <c r="BY72" s="7">
        <f t="shared" si="141"/>
        <v>2.6366899999999998</v>
      </c>
      <c r="BZ72" s="7">
        <f t="shared" si="142"/>
        <v>2.5924900000000002</v>
      </c>
      <c r="CA72" s="7">
        <f t="shared" si="143"/>
        <v>2.61286</v>
      </c>
      <c r="CB72" s="7">
        <f t="shared" si="144"/>
        <v>2.61863</v>
      </c>
      <c r="CC72" s="7">
        <f t="shared" si="145"/>
        <v>2.5612599999999999</v>
      </c>
      <c r="CD72" s="7">
        <f t="shared" si="146"/>
        <v>2.4954100000000001</v>
      </c>
      <c r="CE72" s="7">
        <f t="shared" si="147"/>
        <v>2.4557199999999999</v>
      </c>
      <c r="CF72" s="7">
        <f t="shared" si="148"/>
        <v>2.4340299999999999</v>
      </c>
      <c r="CG72" s="7">
        <f t="shared" si="149"/>
        <v>2.4117899999999999</v>
      </c>
      <c r="CH72" s="7">
        <f t="shared" si="150"/>
        <v>2.60947</v>
      </c>
      <c r="CI72" s="7">
        <f t="shared" si="151"/>
        <v>2.60947</v>
      </c>
      <c r="CJ72" s="7">
        <f t="shared" si="152"/>
        <v>2.6355599999999999</v>
      </c>
      <c r="CK72" s="7">
        <f t="shared" si="153"/>
        <v>2.6446800000000001</v>
      </c>
      <c r="CL72" s="7">
        <f t="shared" si="154"/>
        <v>2.6305199999999997</v>
      </c>
      <c r="CM72" s="7">
        <f t="shared" si="155"/>
        <v>2.5452500000000002</v>
      </c>
      <c r="CN72" s="7">
        <f t="shared" si="156"/>
        <v>2.45655</v>
      </c>
      <c r="CO72" s="7">
        <f t="shared" si="157"/>
        <v>2.45655</v>
      </c>
      <c r="CP72" s="7">
        <f>IF(ISNUMBER(BN72),BN72,IF(ISNUMBER(AK72),AK72,IF(ISNUMBER(AE72),AE72,IF(ISNUMBER(#REF!),#REF!,IF(ISNUMBER(AD72),AD72,"")))))</f>
        <v>2.4454799999999999</v>
      </c>
      <c r="CR72" s="7">
        <f t="shared" si="158"/>
        <v>2.7825199999999999</v>
      </c>
      <c r="CS72" s="7">
        <f t="shared" si="159"/>
        <v>2.8411499999999998</v>
      </c>
      <c r="CT72" s="7">
        <f t="shared" si="160"/>
        <v>2.7319499999999999</v>
      </c>
      <c r="CU72" s="7">
        <f t="shared" si="161"/>
        <v>2.7319499999999999</v>
      </c>
      <c r="CV72" s="7">
        <f t="shared" si="162"/>
        <v>2.62859</v>
      </c>
      <c r="CW72" s="7">
        <f t="shared" si="163"/>
        <v>2.62859</v>
      </c>
      <c r="CX72" s="7">
        <f t="shared" si="164"/>
        <v>2.6427300000000002</v>
      </c>
      <c r="CY72" s="7">
        <f t="shared" si="165"/>
        <v>2.6366899999999998</v>
      </c>
      <c r="CZ72" s="7">
        <f t="shared" si="166"/>
        <v>2.5924900000000002</v>
      </c>
      <c r="DA72" s="7">
        <f t="shared" si="167"/>
        <v>2.61286</v>
      </c>
      <c r="DB72" s="7">
        <f t="shared" si="168"/>
        <v>2.61863</v>
      </c>
      <c r="DC72" s="7">
        <f t="shared" si="169"/>
        <v>2.5612599999999999</v>
      </c>
      <c r="DD72" s="7">
        <f t="shared" si="170"/>
        <v>2.4954100000000001</v>
      </c>
      <c r="DE72" s="7">
        <f t="shared" si="171"/>
        <v>2.4557199999999999</v>
      </c>
      <c r="DF72" s="7">
        <f t="shared" si="172"/>
        <v>2.4340299999999999</v>
      </c>
      <c r="DG72" s="7">
        <f t="shared" si="173"/>
        <v>2.4117899999999999</v>
      </c>
      <c r="DH72" s="7">
        <f t="shared" si="174"/>
        <v>2.60947</v>
      </c>
      <c r="DI72" s="7">
        <f t="shared" si="175"/>
        <v>2.60947</v>
      </c>
      <c r="DJ72" s="7">
        <f t="shared" si="176"/>
        <v>2.6355599999999999</v>
      </c>
      <c r="DK72" s="7">
        <f t="shared" si="177"/>
        <v>2.6446800000000001</v>
      </c>
      <c r="DL72" s="7">
        <f t="shared" si="178"/>
        <v>2.6305199999999997</v>
      </c>
      <c r="DM72" s="7">
        <f t="shared" si="179"/>
        <v>2.5452500000000002</v>
      </c>
      <c r="DN72" s="7">
        <f>IF(ISNUMBER(CN72),CN72,IF(ISNUMBER(AK72),AK72,IF(ISNUMBER(AA72),AA72,IF(ISNUMBER(#REF!),#REF!,IF(ISNUMBER(Z72),Z72,"")))))</f>
        <v>2.45655</v>
      </c>
      <c r="DO72" s="7">
        <f>IF(ISNUMBER(CO72),CO72,IF(ISNUMBER(#REF!),#REF!,IF(ISNUMBER(AB72),AB72,IF(ISNUMBER(AL72),AL72,IF(ISNUMBER(AA72),AA72,"")))))</f>
        <v>2.45655</v>
      </c>
      <c r="DP72" s="7">
        <f t="shared" si="180"/>
        <v>2.4454799999999999</v>
      </c>
      <c r="DR72" s="7">
        <f t="shared" si="181"/>
        <v>2.7319499999999999</v>
      </c>
      <c r="DS72" s="7">
        <f t="shared" si="182"/>
        <v>2.7319499999999999</v>
      </c>
      <c r="DT72" s="7">
        <f t="shared" si="183"/>
        <v>2.62859</v>
      </c>
      <c r="DU72" s="7">
        <f t="shared" si="184"/>
        <v>2.62859</v>
      </c>
      <c r="DV72" s="7">
        <f t="shared" si="185"/>
        <v>2.6427300000000002</v>
      </c>
      <c r="DW72" s="7">
        <f t="shared" si="186"/>
        <v>2.6366899999999998</v>
      </c>
      <c r="DX72" s="7">
        <f t="shared" si="187"/>
        <v>2.5924900000000002</v>
      </c>
      <c r="DY72" s="7">
        <f t="shared" si="188"/>
        <v>2.61286</v>
      </c>
      <c r="DZ72" s="7">
        <f t="shared" si="189"/>
        <v>2.61863</v>
      </c>
      <c r="EA72" s="7">
        <f t="shared" si="190"/>
        <v>2.5612599999999999</v>
      </c>
      <c r="EB72" s="7">
        <f t="shared" si="191"/>
        <v>2.4954100000000001</v>
      </c>
      <c r="EC72" s="7">
        <f t="shared" si="192"/>
        <v>2.4557199999999999</v>
      </c>
      <c r="ED72" s="7">
        <f t="shared" si="193"/>
        <v>2.4340299999999999</v>
      </c>
      <c r="EE72" s="7">
        <f t="shared" si="194"/>
        <v>2.4117899999999999</v>
      </c>
      <c r="EF72" s="7">
        <f t="shared" si="195"/>
        <v>2.60947</v>
      </c>
      <c r="EG72" s="7">
        <f t="shared" si="196"/>
        <v>2.60947</v>
      </c>
      <c r="EH72" s="7">
        <f t="shared" si="197"/>
        <v>2.6355599999999999</v>
      </c>
      <c r="EI72" s="7">
        <f t="shared" si="198"/>
        <v>2.6446800000000001</v>
      </c>
      <c r="EJ72" s="7">
        <f t="shared" si="199"/>
        <v>2.6305199999999997</v>
      </c>
      <c r="EK72" s="7">
        <f t="shared" si="200"/>
        <v>2.5452500000000002</v>
      </c>
      <c r="EL72" s="7">
        <f>IF(ISNUMBER(DN72),DN72,IF(ISNUMBER(AK72),AK72,IF(ISNUMBER(AA72),AA72,IF(ISNUMBER(#REF!),#REF!,IF(ISNUMBER(Z72),Z72,"")))))</f>
        <v>2.45655</v>
      </c>
      <c r="EM72" s="7">
        <f>IF(ISNUMBER(DO72),DO72,IF(ISNUMBER(#REF!),#REF!,IF(ISNUMBER(AB72),AB72,IF(ISNUMBER(AL72),AL72,IF(ISNUMBER(AA72),AA72,"")))))</f>
        <v>2.45655</v>
      </c>
      <c r="EN72" s="7">
        <f t="shared" si="201"/>
        <v>2.4454799999999999</v>
      </c>
    </row>
    <row r="73" spans="1:144" x14ac:dyDescent="0.2">
      <c r="A73" s="19" t="s">
        <v>82</v>
      </c>
      <c r="B73" s="7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4.4257100000000005</v>
      </c>
      <c r="O73" s="7">
        <v>3.8958399999999997</v>
      </c>
      <c r="P73" s="7">
        <v>3.9619200000000001</v>
      </c>
      <c r="Q73" s="7" t="e">
        <v>#N/A</v>
      </c>
      <c r="R73" s="7">
        <v>4.1958200000000003</v>
      </c>
      <c r="S73" s="7">
        <v>4.1737700000000002</v>
      </c>
      <c r="T73" s="7">
        <v>4.5631899999999996</v>
      </c>
      <c r="U73" s="7">
        <v>4.1869899999999998</v>
      </c>
      <c r="V73" s="7">
        <v>4.4371999999999998</v>
      </c>
      <c r="W73" s="7">
        <v>3.7252799999999997</v>
      </c>
      <c r="X73" s="7">
        <v>3.6549399999999999</v>
      </c>
      <c r="Y73" s="7">
        <v>3.48258</v>
      </c>
      <c r="Z73" s="7">
        <v>3.42347</v>
      </c>
      <c r="AA73" s="7" t="e">
        <v>#N/A</v>
      </c>
      <c r="AB73" s="7">
        <v>3.35955</v>
      </c>
      <c r="AC73" s="7" t="e">
        <v>#N/A</v>
      </c>
      <c r="AD73" s="7" t="e">
        <v>#N/A</v>
      </c>
      <c r="AE73" s="7" t="e">
        <v>#N/A</v>
      </c>
      <c r="AF73" s="7" t="e">
        <v>#N/A</v>
      </c>
      <c r="AG73" s="7">
        <v>3.05654</v>
      </c>
      <c r="AH73" s="7">
        <v>2.8667100000000003</v>
      </c>
      <c r="AI73" s="7">
        <v>2.7522899999999999</v>
      </c>
      <c r="AJ73" s="7">
        <v>2.7703699999999998</v>
      </c>
      <c r="AL73" s="7" t="str">
        <f t="shared" si="103"/>
        <v/>
      </c>
      <c r="AM73" s="7" t="str">
        <f t="shared" si="104"/>
        <v/>
      </c>
      <c r="AN73" s="7" t="str">
        <f t="shared" si="105"/>
        <v/>
      </c>
      <c r="AO73" s="7" t="str">
        <f t="shared" si="106"/>
        <v/>
      </c>
      <c r="AP73" s="7" t="str">
        <f t="shared" si="107"/>
        <v/>
      </c>
      <c r="AQ73" s="7" t="str">
        <f t="shared" si="108"/>
        <v/>
      </c>
      <c r="AR73" s="7">
        <f t="shared" si="109"/>
        <v>4.4257100000000005</v>
      </c>
      <c r="AS73" s="7">
        <f t="shared" si="110"/>
        <v>4.4257100000000005</v>
      </c>
      <c r="AT73" s="7">
        <f t="shared" si="111"/>
        <v>4.4257100000000005</v>
      </c>
      <c r="AU73" s="7">
        <f t="shared" si="112"/>
        <v>3.8958399999999997</v>
      </c>
      <c r="AV73" s="7">
        <f t="shared" si="113"/>
        <v>3.9619200000000001</v>
      </c>
      <c r="AW73" s="7">
        <f t="shared" si="114"/>
        <v>4.1958200000000003</v>
      </c>
      <c r="AX73" s="7">
        <f t="shared" si="115"/>
        <v>4.1958200000000003</v>
      </c>
      <c r="AY73" s="7">
        <f t="shared" si="116"/>
        <v>4.1737700000000002</v>
      </c>
      <c r="AZ73" s="7">
        <f t="shared" si="117"/>
        <v>4.5631899999999996</v>
      </c>
      <c r="BA73" s="7">
        <f t="shared" si="118"/>
        <v>4.1869899999999998</v>
      </c>
      <c r="BB73" s="7">
        <f t="shared" si="119"/>
        <v>4.4371999999999998</v>
      </c>
      <c r="BC73" s="7">
        <f t="shared" si="120"/>
        <v>3.7252799999999997</v>
      </c>
      <c r="BD73" s="7">
        <f t="shared" si="121"/>
        <v>3.6549399999999999</v>
      </c>
      <c r="BE73" s="7">
        <f t="shared" si="122"/>
        <v>3.48258</v>
      </c>
      <c r="BF73" s="7">
        <f t="shared" si="123"/>
        <v>3.42347</v>
      </c>
      <c r="BG73" s="7">
        <f t="shared" si="124"/>
        <v>3.35955</v>
      </c>
      <c r="BH73" s="7">
        <f t="shared" si="125"/>
        <v>3.35955</v>
      </c>
      <c r="BI73" s="7">
        <f t="shared" si="126"/>
        <v>3.35955</v>
      </c>
      <c r="BJ73" s="7">
        <f t="shared" si="127"/>
        <v>3.35955</v>
      </c>
      <c r="BK73" s="7">
        <f t="shared" si="128"/>
        <v>3.05654</v>
      </c>
      <c r="BL73" s="7">
        <f t="shared" si="129"/>
        <v>3.05654</v>
      </c>
      <c r="BM73" s="7">
        <f t="shared" si="130"/>
        <v>3.05654</v>
      </c>
      <c r="BN73" s="7">
        <f t="shared" si="131"/>
        <v>2.8667100000000003</v>
      </c>
      <c r="BP73" s="7" t="str">
        <f t="shared" si="132"/>
        <v/>
      </c>
      <c r="BQ73" s="7" t="str">
        <f t="shared" si="133"/>
        <v/>
      </c>
      <c r="BR73" s="7">
        <f t="shared" si="134"/>
        <v>4.4257100000000005</v>
      </c>
      <c r="BS73" s="7">
        <f t="shared" si="135"/>
        <v>4.4257100000000005</v>
      </c>
      <c r="BT73" s="7">
        <f t="shared" si="136"/>
        <v>4.4257100000000005</v>
      </c>
      <c r="BU73" s="7">
        <f t="shared" si="137"/>
        <v>4.4257100000000005</v>
      </c>
      <c r="BV73" s="7">
        <f t="shared" si="138"/>
        <v>4.4257100000000005</v>
      </c>
      <c r="BW73" s="7">
        <f t="shared" si="139"/>
        <v>3.8958399999999997</v>
      </c>
      <c r="BX73" s="7">
        <f t="shared" si="140"/>
        <v>3.9619200000000001</v>
      </c>
      <c r="BY73" s="7">
        <f t="shared" si="141"/>
        <v>4.1958200000000003</v>
      </c>
      <c r="BZ73" s="7">
        <f t="shared" si="142"/>
        <v>4.1958200000000003</v>
      </c>
      <c r="CA73" s="7">
        <f t="shared" si="143"/>
        <v>4.1737700000000002</v>
      </c>
      <c r="CB73" s="7">
        <f t="shared" si="144"/>
        <v>4.5631899999999996</v>
      </c>
      <c r="CC73" s="7">
        <f t="shared" si="145"/>
        <v>4.1869899999999998</v>
      </c>
      <c r="CD73" s="7">
        <f t="shared" si="146"/>
        <v>4.4371999999999998</v>
      </c>
      <c r="CE73" s="7">
        <f t="shared" si="147"/>
        <v>3.7252799999999997</v>
      </c>
      <c r="CF73" s="7">
        <f t="shared" si="148"/>
        <v>3.6549399999999999</v>
      </c>
      <c r="CG73" s="7">
        <f t="shared" si="149"/>
        <v>3.48258</v>
      </c>
      <c r="CH73" s="7">
        <f t="shared" si="150"/>
        <v>3.42347</v>
      </c>
      <c r="CI73" s="7">
        <f t="shared" si="151"/>
        <v>3.35955</v>
      </c>
      <c r="CJ73" s="7">
        <f t="shared" si="152"/>
        <v>3.35955</v>
      </c>
      <c r="CK73" s="7">
        <f t="shared" si="153"/>
        <v>3.35955</v>
      </c>
      <c r="CL73" s="7">
        <f t="shared" si="154"/>
        <v>3.35955</v>
      </c>
      <c r="CM73" s="7">
        <f t="shared" si="155"/>
        <v>3.05654</v>
      </c>
      <c r="CN73" s="7">
        <f t="shared" si="156"/>
        <v>3.05654</v>
      </c>
      <c r="CO73" s="7">
        <f t="shared" si="157"/>
        <v>3.05654</v>
      </c>
      <c r="CP73" s="7">
        <f>IF(ISNUMBER(BN73),BN73,IF(ISNUMBER(AK73),AK73,IF(ISNUMBER(AE73),AE73,IF(ISNUMBER(#REF!),#REF!,IF(ISNUMBER(AD73),AD73,"")))))</f>
        <v>2.8667100000000003</v>
      </c>
      <c r="CR73" s="7">
        <f t="shared" si="158"/>
        <v>4.4257100000000005</v>
      </c>
      <c r="CS73" s="7">
        <f t="shared" si="159"/>
        <v>4.4257100000000005</v>
      </c>
      <c r="CT73" s="7">
        <f t="shared" si="160"/>
        <v>4.4257100000000005</v>
      </c>
      <c r="CU73" s="7">
        <f t="shared" si="161"/>
        <v>4.4257100000000005</v>
      </c>
      <c r="CV73" s="7">
        <f t="shared" si="162"/>
        <v>4.4257100000000005</v>
      </c>
      <c r="CW73" s="7">
        <f t="shared" si="163"/>
        <v>3.8958399999999997</v>
      </c>
      <c r="CX73" s="7">
        <f t="shared" si="164"/>
        <v>3.9619200000000001</v>
      </c>
      <c r="CY73" s="7">
        <f t="shared" si="165"/>
        <v>4.1958200000000003</v>
      </c>
      <c r="CZ73" s="7">
        <f t="shared" si="166"/>
        <v>4.1958200000000003</v>
      </c>
      <c r="DA73" s="7">
        <f t="shared" si="167"/>
        <v>4.1737700000000002</v>
      </c>
      <c r="DB73" s="7">
        <f t="shared" si="168"/>
        <v>4.5631899999999996</v>
      </c>
      <c r="DC73" s="7">
        <f t="shared" si="169"/>
        <v>4.1869899999999998</v>
      </c>
      <c r="DD73" s="7">
        <f t="shared" si="170"/>
        <v>4.4371999999999998</v>
      </c>
      <c r="DE73" s="7">
        <f t="shared" si="171"/>
        <v>3.7252799999999997</v>
      </c>
      <c r="DF73" s="7">
        <f t="shared" si="172"/>
        <v>3.6549399999999999</v>
      </c>
      <c r="DG73" s="7">
        <f t="shared" si="173"/>
        <v>3.48258</v>
      </c>
      <c r="DH73" s="7">
        <f t="shared" si="174"/>
        <v>3.42347</v>
      </c>
      <c r="DI73" s="7">
        <f t="shared" si="175"/>
        <v>3.35955</v>
      </c>
      <c r="DJ73" s="7">
        <f t="shared" si="176"/>
        <v>3.35955</v>
      </c>
      <c r="DK73" s="7">
        <f t="shared" si="177"/>
        <v>3.35955</v>
      </c>
      <c r="DL73" s="7">
        <f t="shared" si="178"/>
        <v>3.35955</v>
      </c>
      <c r="DM73" s="7">
        <f t="shared" si="179"/>
        <v>3.05654</v>
      </c>
      <c r="DN73" s="7">
        <f>IF(ISNUMBER(CN73),CN73,IF(ISNUMBER(AK73),AK73,IF(ISNUMBER(AA73),AA73,IF(ISNUMBER(#REF!),#REF!,IF(ISNUMBER(Z73),Z73,"")))))</f>
        <v>3.05654</v>
      </c>
      <c r="DO73" s="7">
        <f>IF(ISNUMBER(CO73),CO73,IF(ISNUMBER(#REF!),#REF!,IF(ISNUMBER(AB73),AB73,IF(ISNUMBER(AL73),AL73,IF(ISNUMBER(AA73),AA73,"")))))</f>
        <v>3.05654</v>
      </c>
      <c r="DP73" s="7">
        <f t="shared" si="180"/>
        <v>2.8667100000000003</v>
      </c>
      <c r="DR73" s="7">
        <f t="shared" si="181"/>
        <v>4.4257100000000005</v>
      </c>
      <c r="DS73" s="7">
        <f t="shared" si="182"/>
        <v>4.4257100000000005</v>
      </c>
      <c r="DT73" s="7">
        <f t="shared" si="183"/>
        <v>4.4257100000000005</v>
      </c>
      <c r="DU73" s="7">
        <f t="shared" si="184"/>
        <v>3.8958399999999997</v>
      </c>
      <c r="DV73" s="7">
        <f t="shared" si="185"/>
        <v>3.9619200000000001</v>
      </c>
      <c r="DW73" s="7">
        <f t="shared" si="186"/>
        <v>4.1958200000000003</v>
      </c>
      <c r="DX73" s="7">
        <f t="shared" si="187"/>
        <v>4.1958200000000003</v>
      </c>
      <c r="DY73" s="7">
        <f t="shared" si="188"/>
        <v>4.1737700000000002</v>
      </c>
      <c r="DZ73" s="7">
        <f t="shared" si="189"/>
        <v>4.5631899999999996</v>
      </c>
      <c r="EA73" s="7">
        <f t="shared" si="190"/>
        <v>4.1869899999999998</v>
      </c>
      <c r="EB73" s="7">
        <f t="shared" si="191"/>
        <v>4.4371999999999998</v>
      </c>
      <c r="EC73" s="7">
        <f t="shared" si="192"/>
        <v>3.7252799999999997</v>
      </c>
      <c r="ED73" s="7">
        <f t="shared" si="193"/>
        <v>3.6549399999999999</v>
      </c>
      <c r="EE73" s="7">
        <f t="shared" si="194"/>
        <v>3.48258</v>
      </c>
      <c r="EF73" s="7">
        <f t="shared" si="195"/>
        <v>3.42347</v>
      </c>
      <c r="EG73" s="7">
        <f t="shared" si="196"/>
        <v>3.35955</v>
      </c>
      <c r="EH73" s="7">
        <f t="shared" si="197"/>
        <v>3.35955</v>
      </c>
      <c r="EI73" s="7">
        <f t="shared" si="198"/>
        <v>3.35955</v>
      </c>
      <c r="EJ73" s="7">
        <f t="shared" si="199"/>
        <v>3.35955</v>
      </c>
      <c r="EK73" s="7">
        <f t="shared" si="200"/>
        <v>3.05654</v>
      </c>
      <c r="EL73" s="7">
        <f>IF(ISNUMBER(DN73),DN73,IF(ISNUMBER(AK73),AK73,IF(ISNUMBER(AA73),AA73,IF(ISNUMBER(#REF!),#REF!,IF(ISNUMBER(Z73),Z73,"")))))</f>
        <v>3.05654</v>
      </c>
      <c r="EM73" s="7">
        <f>IF(ISNUMBER(DO73),DO73,IF(ISNUMBER(#REF!),#REF!,IF(ISNUMBER(AB73),AB73,IF(ISNUMBER(AL73),AL73,IF(ISNUMBER(AA73),AA73,"")))))</f>
        <v>3.05654</v>
      </c>
      <c r="EN73" s="7">
        <f t="shared" si="201"/>
        <v>2.8667100000000003</v>
      </c>
    </row>
    <row r="74" spans="1:144" x14ac:dyDescent="0.2">
      <c r="A74" s="19" t="s">
        <v>83</v>
      </c>
      <c r="B74" s="7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 t="e">
        <v>#N/A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 t="e">
        <v>#N/A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7" t="e">
        <v>#N/A</v>
      </c>
      <c r="AD74" s="7" t="e">
        <v>#N/A</v>
      </c>
      <c r="AE74" s="7" t="e">
        <v>#N/A</v>
      </c>
      <c r="AF74" s="7" t="e">
        <v>#N/A</v>
      </c>
      <c r="AG74" s="7" t="e">
        <v>#N/A</v>
      </c>
      <c r="AH74" s="7" t="e">
        <v>#N/A</v>
      </c>
      <c r="AI74" s="7" t="e">
        <v>#N/A</v>
      </c>
      <c r="AJ74" s="7" t="e">
        <v>#N/A</v>
      </c>
      <c r="AL74" s="7" t="str">
        <f t="shared" ref="AL74:AL131" si="202">IF(ISNUMBER(F74),F74,IF(ISNUMBER(G74),G74,IF(ISNUMBER(E74),E74,IF(ISNUMBER(H74),H74,IF(ISNUMBER(D74),D74,"")))))</f>
        <v/>
      </c>
      <c r="AM74" s="7" t="str">
        <f t="shared" ref="AM74:AM131" si="203">IF(ISNUMBER(G74),G74,IF(ISNUMBER(H74),H74,IF(ISNUMBER(F74),F74,IF(ISNUMBER(I74),I74,IF(ISNUMBER(E74),E74,"")))))</f>
        <v/>
      </c>
      <c r="AN74" s="7" t="str">
        <f t="shared" ref="AN74:AN131" si="204">IF(ISNUMBER(H74),H74,IF(ISNUMBER(I74),I74,IF(ISNUMBER(G74),G74,IF(ISNUMBER(J74),J74,IF(ISNUMBER(F74),F74,"")))))</f>
        <v/>
      </c>
      <c r="AO74" s="7" t="str">
        <f t="shared" ref="AO74:AO131" si="205">IF(ISNUMBER(I74),I74,IF(ISNUMBER(J74),J74,IF(ISNUMBER(H74),H74,IF(ISNUMBER(K74),K74,IF(ISNUMBER(G74),G74,"")))))</f>
        <v/>
      </c>
      <c r="AP74" s="7" t="str">
        <f t="shared" ref="AP74:AP131" si="206">IF(ISNUMBER(J74),J74,IF(ISNUMBER(K74),K74,IF(ISNUMBER(I74),I74,IF(ISNUMBER(L74),L74,IF(ISNUMBER(H74),H74,"")))))</f>
        <v/>
      </c>
      <c r="AQ74" s="7" t="str">
        <f t="shared" ref="AQ74:AQ131" si="207">IF(ISNUMBER(K74),K74,IF(ISNUMBER(L74),L74,IF(ISNUMBER(J74),J74,IF(ISNUMBER(M74),M74,IF(ISNUMBER(I74),I74,"")))))</f>
        <v/>
      </c>
      <c r="AR74" s="7" t="str">
        <f t="shared" ref="AR74:AR131" si="208">IF(ISNUMBER(L74),L74,IF(ISNUMBER(M74),M74,IF(ISNUMBER(K74),K74,IF(ISNUMBER(N74),N74,IF(ISNUMBER(J74),J74,"")))))</f>
        <v/>
      </c>
      <c r="AS74" s="7" t="str">
        <f t="shared" ref="AS74:AS131" si="209">IF(ISNUMBER(M74),M74,IF(ISNUMBER(N74),N74,IF(ISNUMBER(L74),L74,IF(ISNUMBER(O74),O74,IF(ISNUMBER(K74),K74,"")))))</f>
        <v/>
      </c>
      <c r="AT74" s="7" t="str">
        <f t="shared" ref="AT74:AT131" si="210">IF(ISNUMBER(N74),N74,IF(ISNUMBER(O74),O74,IF(ISNUMBER(M74),M74,IF(ISNUMBER(P74),P74,IF(ISNUMBER(L74),L74,"")))))</f>
        <v/>
      </c>
      <c r="AU74" s="7" t="str">
        <f t="shared" ref="AU74:AU131" si="211">IF(ISNUMBER(O74),O74,IF(ISNUMBER(P74),P74,IF(ISNUMBER(N74),N74,IF(ISNUMBER(Q74),Q74,IF(ISNUMBER(M74),M74,"")))))</f>
        <v/>
      </c>
      <c r="AV74" s="7" t="str">
        <f t="shared" ref="AV74:AV131" si="212">IF(ISNUMBER(P74),P74,IF(ISNUMBER(Q74),Q74,IF(ISNUMBER(O74),O74,IF(ISNUMBER(R74),R74,IF(ISNUMBER(N74),N74,"")))))</f>
        <v/>
      </c>
      <c r="AW74" s="7" t="str">
        <f t="shared" ref="AW74:AW131" si="213">IF(ISNUMBER(Q74),Q74,IF(ISNUMBER(R74),R74,IF(ISNUMBER(P74),P74,IF(ISNUMBER(S74),S74,IF(ISNUMBER(O74),O74,"")))))</f>
        <v/>
      </c>
      <c r="AX74" s="7" t="str">
        <f t="shared" ref="AX74:AX131" si="214">IF(ISNUMBER(R74),R74,IF(ISNUMBER(S74),S74,IF(ISNUMBER(Q74),Q74,IF(ISNUMBER(T74),T74,IF(ISNUMBER(P74),P74,"")))))</f>
        <v/>
      </c>
      <c r="AY74" s="7" t="str">
        <f t="shared" ref="AY74:AY131" si="215">IF(ISNUMBER(S74),S74,IF(ISNUMBER(T74),T74,IF(ISNUMBER(R74),R74,IF(ISNUMBER(U74),U74,IF(ISNUMBER(Q74),Q74,"")))))</f>
        <v/>
      </c>
      <c r="AZ74" s="7" t="str">
        <f t="shared" ref="AZ74:AZ131" si="216">IF(ISNUMBER(T74),T74,IF(ISNUMBER(U74),U74,IF(ISNUMBER(S74),S74,IF(ISNUMBER(V74),V74,IF(ISNUMBER(R74),R74,"")))))</f>
        <v/>
      </c>
      <c r="BA74" s="7" t="str">
        <f t="shared" ref="BA74:BA131" si="217">IF(ISNUMBER(U74),U74,IF(ISNUMBER(V74),V74,IF(ISNUMBER(T74),T74,IF(ISNUMBER(W74),W74,IF(ISNUMBER(S74),S74,"")))))</f>
        <v/>
      </c>
      <c r="BB74" s="7" t="str">
        <f t="shared" ref="BB74:BB131" si="218">IF(ISNUMBER(V74),V74,IF(ISNUMBER(W74),W74,IF(ISNUMBER(U74),U74,IF(ISNUMBER(X74),X74,IF(ISNUMBER(T74),T74,"")))))</f>
        <v/>
      </c>
      <c r="BC74" s="7" t="str">
        <f t="shared" ref="BC74:BC131" si="219">IF(ISNUMBER(W74),W74,IF(ISNUMBER(X74),X74,IF(ISNUMBER(V74),V74,IF(ISNUMBER(Y74),Y74,IF(ISNUMBER(U74),U74,"")))))</f>
        <v/>
      </c>
      <c r="BD74" s="7" t="str">
        <f t="shared" ref="BD74:BD131" si="220">IF(ISNUMBER(X74),X74,IF(ISNUMBER(Y74),Y74,IF(ISNUMBER(W74),W74,IF(ISNUMBER(Z74),Z74,IF(ISNUMBER(V74),V74,"")))))</f>
        <v/>
      </c>
      <c r="BE74" s="7" t="str">
        <f t="shared" ref="BE74:BE131" si="221">IF(ISNUMBER(Y74),Y74,IF(ISNUMBER(Z74),Z74,IF(ISNUMBER(X74),X74,IF(ISNUMBER(AA74),AA74,IF(ISNUMBER(W74),W74,"")))))</f>
        <v/>
      </c>
      <c r="BF74" s="7" t="str">
        <f t="shared" ref="BF74:BF131" si="222">IF(ISNUMBER(Z74),Z74,IF(ISNUMBER(AA74),AA74,IF(ISNUMBER(Y74),Y74,IF(ISNUMBER(AB74),AB74,IF(ISNUMBER(X74),X74,"")))))</f>
        <v/>
      </c>
      <c r="BG74" s="7" t="str">
        <f t="shared" ref="BG74:BG131" si="223">IF(ISNUMBER(AA74),AA74,IF(ISNUMBER(AB74),AB74,IF(ISNUMBER(Z74),Z74,IF(ISNUMBER(AC74),AC74,IF(ISNUMBER(Y74),Y74,"")))))</f>
        <v/>
      </c>
      <c r="BH74" s="7" t="str">
        <f t="shared" ref="BH74:BH131" si="224">IF(ISNUMBER(AB74),AB74,IF(ISNUMBER(AC74),AC74,IF(ISNUMBER(AA74),AA74,IF(ISNUMBER(AD74),AD74,IF(ISNUMBER(Z74),Z74,"")))))</f>
        <v/>
      </c>
      <c r="BI74" s="7" t="str">
        <f t="shared" ref="BI74:BI131" si="225">IF(ISNUMBER(AC74),AC74,IF(ISNUMBER(AD74),AD74,IF(ISNUMBER(AB74),AB74,IF(ISNUMBER(AE74),AE74,IF(ISNUMBER(AA74),AA74,"")))))</f>
        <v/>
      </c>
      <c r="BJ74" s="7" t="str">
        <f t="shared" ref="BJ74:BJ131" si="226">IF(ISNUMBER(AD74),AD74,IF(ISNUMBER(AE74),AE74,IF(ISNUMBER(AC74),AC74,IF(ISNUMBER(AF74),AF74,IF(ISNUMBER(AB74),AB74,"")))))</f>
        <v/>
      </c>
      <c r="BK74" s="7" t="str">
        <f t="shared" ref="BK74:BK131" si="227">IF(ISNUMBER(AE74),AE74,IF(ISNUMBER(AF74),AF74,IF(ISNUMBER(AD74),AD74,IF(ISNUMBER(AG74),AG74,IF(ISNUMBER(AC74),AC74,"")))))</f>
        <v/>
      </c>
      <c r="BL74" s="7" t="str">
        <f t="shared" ref="BL74:BL131" si="228">IF(ISNUMBER(AF74),AF74,IF(ISNUMBER(AG74),AG74,IF(ISNUMBER(AE74),AE74,IF(ISNUMBER(AH74),AH74,IF(ISNUMBER(AD74),AD74,"")))))</f>
        <v/>
      </c>
      <c r="BM74" s="7" t="str">
        <f t="shared" ref="BM74:BM131" si="229">IF(ISNUMBER(AG74),AG74,IF(ISNUMBER(AH74),AH74,IF(ISNUMBER(AF74),AF74,IF(ISNUMBER(AI74),AI74,IF(ISNUMBER(AE74),AE74,"")))))</f>
        <v/>
      </c>
      <c r="BN74" s="7" t="str">
        <f t="shared" ref="BN74:BN131" si="230">IF(ISNUMBER(AH74),AH74,IF(ISNUMBER(AI74),AI74,IF(ISNUMBER(AG74),AG74,IF(ISNUMBER(AJ74),AJ74,IF(ISNUMBER(AF74),AF74,"")))))</f>
        <v/>
      </c>
      <c r="BP74" s="7" t="str">
        <f t="shared" ref="BP74:BP131" si="231">IF(ISNUMBER(AN74),AN74,IF(ISNUMBER(K74),K74,IF(ISNUMBER(E74),E74,IF(ISNUMBER(L74),L74,IF(ISNUMBER(D74),D74,"")))))</f>
        <v/>
      </c>
      <c r="BQ74" s="7" t="str">
        <f t="shared" ref="BQ74:BQ131" si="232">IF(ISNUMBER(AO74),AO74,IF(ISNUMBER(L74),L74,IF(ISNUMBER(F74),F74,IF(ISNUMBER(M74),M74,IF(ISNUMBER(E74),E74,"")))))</f>
        <v/>
      </c>
      <c r="BR74" s="7" t="str">
        <f t="shared" ref="BR74:BR131" si="233">IF(ISNUMBER(AP74),AP74,IF(ISNUMBER(M74),M74,IF(ISNUMBER(G74),G74,IF(ISNUMBER(N74),N74,IF(ISNUMBER(F74),F74,"")))))</f>
        <v/>
      </c>
      <c r="BS74" s="7" t="str">
        <f t="shared" ref="BS74:BS131" si="234">IF(ISNUMBER(AQ74),AQ74,IF(ISNUMBER(N74),N74,IF(ISNUMBER(H74),H74,IF(ISNUMBER(O74),O74,IF(ISNUMBER(G74),G74,"")))))</f>
        <v/>
      </c>
      <c r="BT74" s="7" t="str">
        <f t="shared" ref="BT74:BT131" si="235">IF(ISNUMBER(AR74),AR74,IF(ISNUMBER(O74),O74,IF(ISNUMBER(I74),I74,IF(ISNUMBER(P74),P74,IF(ISNUMBER(H74),H74,"")))))</f>
        <v/>
      </c>
      <c r="BU74" s="7" t="str">
        <f t="shared" ref="BU74:BU131" si="236">IF(ISNUMBER(AS74),AS74,IF(ISNUMBER(P74),P74,IF(ISNUMBER(J74),J74,IF(ISNUMBER(Q74),Q74,IF(ISNUMBER(I74),I74,"")))))</f>
        <v/>
      </c>
      <c r="BV74" s="7" t="str">
        <f t="shared" ref="BV74:BV131" si="237">IF(ISNUMBER(AT74),AT74,IF(ISNUMBER(Q74),Q74,IF(ISNUMBER(K74),K74,IF(ISNUMBER(R74),R74,IF(ISNUMBER(J74),J74,"")))))</f>
        <v/>
      </c>
      <c r="BW74" s="7" t="str">
        <f t="shared" ref="BW74:BW131" si="238">IF(ISNUMBER(AU74),AU74,IF(ISNUMBER(R74),R74,IF(ISNUMBER(L74),L74,IF(ISNUMBER(S74),S74,IF(ISNUMBER(K74),K74,"")))))</f>
        <v/>
      </c>
      <c r="BX74" s="7" t="str">
        <f t="shared" ref="BX74:BX131" si="239">IF(ISNUMBER(AV74),AV74,IF(ISNUMBER(S74),S74,IF(ISNUMBER(M74),M74,IF(ISNUMBER(T74),T74,IF(ISNUMBER(L74),L74,"")))))</f>
        <v/>
      </c>
      <c r="BY74" s="7" t="str">
        <f t="shared" ref="BY74:BY131" si="240">IF(ISNUMBER(AW74),AW74,IF(ISNUMBER(T74),T74,IF(ISNUMBER(N74),N74,IF(ISNUMBER(U74),U74,IF(ISNUMBER(M74),M74,"")))))</f>
        <v/>
      </c>
      <c r="BZ74" s="7" t="str">
        <f t="shared" ref="BZ74:BZ131" si="241">IF(ISNUMBER(AX74),AX74,IF(ISNUMBER(U74),U74,IF(ISNUMBER(O74),O74,IF(ISNUMBER(V74),V74,IF(ISNUMBER(N74),N74,"")))))</f>
        <v/>
      </c>
      <c r="CA74" s="7" t="str">
        <f t="shared" ref="CA74:CA131" si="242">IF(ISNUMBER(AY74),AY74,IF(ISNUMBER(V74),V74,IF(ISNUMBER(P74),P74,IF(ISNUMBER(W74),W74,IF(ISNUMBER(O74),O74,"")))))</f>
        <v/>
      </c>
      <c r="CB74" s="7" t="str">
        <f t="shared" ref="CB74:CB131" si="243">IF(ISNUMBER(AZ74),AZ74,IF(ISNUMBER(W74),W74,IF(ISNUMBER(Q74),Q74,IF(ISNUMBER(X74),X74,IF(ISNUMBER(P74),P74,"")))))</f>
        <v/>
      </c>
      <c r="CC74" s="7" t="str">
        <f t="shared" ref="CC74:CC131" si="244">IF(ISNUMBER(BA74),BA74,IF(ISNUMBER(X74),X74,IF(ISNUMBER(R74),R74,IF(ISNUMBER(Y74),Y74,IF(ISNUMBER(Q74),Q74,"")))))</f>
        <v/>
      </c>
      <c r="CD74" s="7" t="str">
        <f t="shared" ref="CD74:CD131" si="245">IF(ISNUMBER(BB74),BB74,IF(ISNUMBER(Y74),Y74,IF(ISNUMBER(S74),S74,IF(ISNUMBER(Z74),Z74,IF(ISNUMBER(R74),R74,"")))))</f>
        <v/>
      </c>
      <c r="CE74" s="7" t="str">
        <f t="shared" ref="CE74:CE131" si="246">IF(ISNUMBER(BC74),BC74,IF(ISNUMBER(Z74),Z74,IF(ISNUMBER(T74),T74,IF(ISNUMBER(AA74),AA74,IF(ISNUMBER(S74),S74,"")))))</f>
        <v/>
      </c>
      <c r="CF74" s="7" t="str">
        <f t="shared" ref="CF74:CF131" si="247">IF(ISNUMBER(BD74),BD74,IF(ISNUMBER(AA74),AA74,IF(ISNUMBER(U74),U74,IF(ISNUMBER(AB74),AB74,IF(ISNUMBER(T74),T74,"")))))</f>
        <v/>
      </c>
      <c r="CG74" s="7" t="str">
        <f t="shared" ref="CG74:CG131" si="248">IF(ISNUMBER(BE74),BE74,IF(ISNUMBER(AB74),AB74,IF(ISNUMBER(V74),V74,IF(ISNUMBER(AC74),AC74,IF(ISNUMBER(U74),U74,"")))))</f>
        <v/>
      </c>
      <c r="CH74" s="7" t="str">
        <f t="shared" ref="CH74:CH131" si="249">IF(ISNUMBER(BF74),BF74,IF(ISNUMBER(AC74),AC74,IF(ISNUMBER(W74),W74,IF(ISNUMBER(AD74),AD74,IF(ISNUMBER(V74),V74,"")))))</f>
        <v/>
      </c>
      <c r="CI74" s="7" t="str">
        <f t="shared" ref="CI74:CI131" si="250">IF(ISNUMBER(BG74),BG74,IF(ISNUMBER(AD74),AD74,IF(ISNUMBER(X74),X74,IF(ISNUMBER(AE74),AE74,IF(ISNUMBER(W74),W74,"")))))</f>
        <v/>
      </c>
      <c r="CJ74" s="7" t="str">
        <f t="shared" ref="CJ74:CJ131" si="251">IF(ISNUMBER(BH74),BH74,IF(ISNUMBER(AE74),AE74,IF(ISNUMBER(Y74),Y74,IF(ISNUMBER(AF74),AF74,IF(ISNUMBER(X74),X74,"")))))</f>
        <v/>
      </c>
      <c r="CK74" s="7" t="str">
        <f t="shared" ref="CK74:CK131" si="252">IF(ISNUMBER(BI74),BI74,IF(ISNUMBER(AF74),AF74,IF(ISNUMBER(Z74),Z74,IF(ISNUMBER(AG74),AG74,IF(ISNUMBER(Y74),Y74,"")))))</f>
        <v/>
      </c>
      <c r="CL74" s="7" t="str">
        <f t="shared" ref="CL74:CL131" si="253">IF(ISNUMBER(BJ74),BJ74,IF(ISNUMBER(AG74),AG74,IF(ISNUMBER(AA74),AA74,IF(ISNUMBER(AH74),AH74,IF(ISNUMBER(Z74),Z74,"")))))</f>
        <v/>
      </c>
      <c r="CM74" s="7" t="str">
        <f t="shared" ref="CM74:CM131" si="254">IF(ISNUMBER(BK74),BK74,IF(ISNUMBER(AH74),AH74,IF(ISNUMBER(AB74),AB74,IF(ISNUMBER(AI74),AI74,IF(ISNUMBER(AA74),AA74,"")))))</f>
        <v/>
      </c>
      <c r="CN74" s="7" t="str">
        <f t="shared" ref="CN74:CN131" si="255">IF(ISNUMBER(BL74),BL74,IF(ISNUMBER(AI74),AI74,IF(ISNUMBER(AC74),AC74,IF(ISNUMBER(AJ74),AJ74,IF(ISNUMBER(AB74),AB74,"")))))</f>
        <v/>
      </c>
      <c r="CO74" s="7" t="str">
        <f t="shared" ref="CO74:CO131" si="256">IF(ISNUMBER(BM74),BM74,IF(ISNUMBER(AJ74),AJ74,IF(ISNUMBER(AD74),AD74,IF(ISNUMBER(AK74),AK74,IF(ISNUMBER(AC74),AC74,"")))))</f>
        <v/>
      </c>
      <c r="CP74" s="7" t="str">
        <f>IF(ISNUMBER(BN74),BN74,IF(ISNUMBER(AK74),AK74,IF(ISNUMBER(AE74),AE74,IF(ISNUMBER(#REF!),#REF!,IF(ISNUMBER(AD74),AD74,"")))))</f>
        <v/>
      </c>
      <c r="CR74" s="7" t="str">
        <f t="shared" ref="CR74:CR131" si="257">IF(ISNUMBER(BR74),BR74,IF(ISNUMBER(O74),O74,IF(ISNUMBER(E74),E74,IF(ISNUMBER(P74),P74,IF(ISNUMBER(D74),D74,"")))))</f>
        <v/>
      </c>
      <c r="CS74" s="7" t="str">
        <f t="shared" ref="CS74:CS131" si="258">IF(ISNUMBER(BS74),BS74,IF(ISNUMBER(P74),P74,IF(ISNUMBER(F74),F74,IF(ISNUMBER(Q74),Q74,IF(ISNUMBER(E74),E74,"")))))</f>
        <v/>
      </c>
      <c r="CT74" s="7" t="str">
        <f t="shared" ref="CT74:CT131" si="259">IF(ISNUMBER(BT74),BT74,IF(ISNUMBER(Q74),Q74,IF(ISNUMBER(G74),G74,IF(ISNUMBER(R74),R74,IF(ISNUMBER(F74),F74,"")))))</f>
        <v/>
      </c>
      <c r="CU74" s="7" t="str">
        <f t="shared" ref="CU74:CU131" si="260">IF(ISNUMBER(BU74),BU74,IF(ISNUMBER(R74),R74,IF(ISNUMBER(H74),H74,IF(ISNUMBER(S74),S74,IF(ISNUMBER(G74),G74,"")))))</f>
        <v/>
      </c>
      <c r="CV74" s="7" t="str">
        <f t="shared" ref="CV74:CV131" si="261">IF(ISNUMBER(BV74),BV74,IF(ISNUMBER(S74),S74,IF(ISNUMBER(I74),I74,IF(ISNUMBER(T74),T74,IF(ISNUMBER(H74),H74,"")))))</f>
        <v/>
      </c>
      <c r="CW74" s="7" t="str">
        <f t="shared" ref="CW74:CW131" si="262">IF(ISNUMBER(BW74),BW74,IF(ISNUMBER(T74),T74,IF(ISNUMBER(J74),J74,IF(ISNUMBER(U74),U74,IF(ISNUMBER(I74),I74,"")))))</f>
        <v/>
      </c>
      <c r="CX74" s="7" t="str">
        <f t="shared" ref="CX74:CX131" si="263">IF(ISNUMBER(BX74),BX74,IF(ISNUMBER(U74),U74,IF(ISNUMBER(K74),K74,IF(ISNUMBER(V74),V74,IF(ISNUMBER(J74),J74,"")))))</f>
        <v/>
      </c>
      <c r="CY74" s="7" t="str">
        <f t="shared" ref="CY74:CY131" si="264">IF(ISNUMBER(BY74),BY74,IF(ISNUMBER(V74),V74,IF(ISNUMBER(L74),L74,IF(ISNUMBER(W74),W74,IF(ISNUMBER(K74),K74,"")))))</f>
        <v/>
      </c>
      <c r="CZ74" s="7" t="str">
        <f t="shared" ref="CZ74:CZ131" si="265">IF(ISNUMBER(BZ74),BZ74,IF(ISNUMBER(W74),W74,IF(ISNUMBER(M74),M74,IF(ISNUMBER(X74),X74,IF(ISNUMBER(L74),L74,"")))))</f>
        <v/>
      </c>
      <c r="DA74" s="7" t="str">
        <f t="shared" ref="DA74:DA131" si="266">IF(ISNUMBER(CA74),CA74,IF(ISNUMBER(X74),X74,IF(ISNUMBER(N74),N74,IF(ISNUMBER(Y74),Y74,IF(ISNUMBER(M74),M74,"")))))</f>
        <v/>
      </c>
      <c r="DB74" s="7" t="str">
        <f t="shared" ref="DB74:DB131" si="267">IF(ISNUMBER(CB74),CB74,IF(ISNUMBER(Y74),Y74,IF(ISNUMBER(O74),O74,IF(ISNUMBER(Z74),Z74,IF(ISNUMBER(N74),N74,"")))))</f>
        <v/>
      </c>
      <c r="DC74" s="7" t="str">
        <f t="shared" ref="DC74:DC131" si="268">IF(ISNUMBER(CC74),CC74,IF(ISNUMBER(Z74),Z74,IF(ISNUMBER(P74),P74,IF(ISNUMBER(AA74),AA74,IF(ISNUMBER(O74),O74,"")))))</f>
        <v/>
      </c>
      <c r="DD74" s="7" t="str">
        <f t="shared" ref="DD74:DD131" si="269">IF(ISNUMBER(CD74),CD74,IF(ISNUMBER(AA74),AA74,IF(ISNUMBER(Q74),Q74,IF(ISNUMBER(AB74),AB74,IF(ISNUMBER(P74),P74,"")))))</f>
        <v/>
      </c>
      <c r="DE74" s="7" t="str">
        <f t="shared" ref="DE74:DE131" si="270">IF(ISNUMBER(CE74),CE74,IF(ISNUMBER(AB74),AB74,IF(ISNUMBER(R74),R74,IF(ISNUMBER(AC74),AC74,IF(ISNUMBER(Q74),Q74,"")))))</f>
        <v/>
      </c>
      <c r="DF74" s="7" t="str">
        <f t="shared" ref="DF74:DF131" si="271">IF(ISNUMBER(CF74),CF74,IF(ISNUMBER(AC74),AC74,IF(ISNUMBER(S74),S74,IF(ISNUMBER(AD74),AD74,IF(ISNUMBER(R74),R74,"")))))</f>
        <v/>
      </c>
      <c r="DG74" s="7" t="str">
        <f t="shared" ref="DG74:DG131" si="272">IF(ISNUMBER(CG74),CG74,IF(ISNUMBER(AD74),AD74,IF(ISNUMBER(T74),T74,IF(ISNUMBER(AE74),AE74,IF(ISNUMBER(S74),S74,"")))))</f>
        <v/>
      </c>
      <c r="DH74" s="7" t="str">
        <f t="shared" ref="DH74:DH131" si="273">IF(ISNUMBER(CH74),CH74,IF(ISNUMBER(AE74),AE74,IF(ISNUMBER(U74),U74,IF(ISNUMBER(AF74),AF74,IF(ISNUMBER(T74),T74,"")))))</f>
        <v/>
      </c>
      <c r="DI74" s="7" t="str">
        <f t="shared" ref="DI74:DI131" si="274">IF(ISNUMBER(CI74),CI74,IF(ISNUMBER(AF74),AF74,IF(ISNUMBER(V74),V74,IF(ISNUMBER(AG74),AG74,IF(ISNUMBER(U74),U74,"")))))</f>
        <v/>
      </c>
      <c r="DJ74" s="7" t="str">
        <f t="shared" ref="DJ74:DJ131" si="275">IF(ISNUMBER(CJ74),CJ74,IF(ISNUMBER(AG74),AG74,IF(ISNUMBER(W74),W74,IF(ISNUMBER(AH74),AH74,IF(ISNUMBER(V74),V74,"")))))</f>
        <v/>
      </c>
      <c r="DK74" s="7" t="str">
        <f t="shared" ref="DK74:DK131" si="276">IF(ISNUMBER(CK74),CK74,IF(ISNUMBER(AH74),AH74,IF(ISNUMBER(X74),X74,IF(ISNUMBER(AI74),AI74,IF(ISNUMBER(W74),W74,"")))))</f>
        <v/>
      </c>
      <c r="DL74" s="7" t="str">
        <f t="shared" ref="DL74:DL131" si="277">IF(ISNUMBER(CL74),CL74,IF(ISNUMBER(AI74),AI74,IF(ISNUMBER(Y74),Y74,IF(ISNUMBER(AJ74),AJ74,IF(ISNUMBER(X74),X74,"")))))</f>
        <v/>
      </c>
      <c r="DM74" s="7" t="str">
        <f t="shared" ref="DM74:DM131" si="278">IF(ISNUMBER(CM74),CM74,IF(ISNUMBER(AJ74),AJ74,IF(ISNUMBER(Z74),Z74,IF(ISNUMBER(AK74),AK74,IF(ISNUMBER(Y74),Y74,"")))))</f>
        <v/>
      </c>
      <c r="DN74" s="7" t="str">
        <f>IF(ISNUMBER(CN74),CN74,IF(ISNUMBER(AK74),AK74,IF(ISNUMBER(AA74),AA74,IF(ISNUMBER(#REF!),#REF!,IF(ISNUMBER(Z74),Z74,"")))))</f>
        <v/>
      </c>
      <c r="DO74" s="7" t="str">
        <f>IF(ISNUMBER(CO74),CO74,IF(ISNUMBER(#REF!),#REF!,IF(ISNUMBER(AB74),AB74,IF(ISNUMBER(AL74),AL74,IF(ISNUMBER(AA74),AA74,"")))))</f>
        <v/>
      </c>
      <c r="DP74" s="7" t="str">
        <f t="shared" ref="DP74:DP131" si="279">IF(ISNUMBER(CP74),CP74,IF(ISNUMBER(AL74),AL74,IF(ISNUMBER(AC74),AC74,IF(ISNUMBER(AM74),AM74,IF(ISNUMBER(AB74),AB74,"")))))</f>
        <v/>
      </c>
      <c r="DR74" s="7" t="str">
        <f t="shared" ref="DR74:DR131" si="280">IF(ISNUMBER(CT74),CT74,IF(ISNUMBER(Q74),Q74,IF(ISNUMBER(G74),G74,IF(ISNUMBER(R74),R74,IF(ISNUMBER(F74),F74,"")))))</f>
        <v/>
      </c>
      <c r="DS74" s="7" t="str">
        <f t="shared" ref="DS74:DS131" si="281">IF(ISNUMBER(CU74),CU74,IF(ISNUMBER(R74),R74,IF(ISNUMBER(H74),H74,IF(ISNUMBER(S74),S74,IF(ISNUMBER(G74),G74,"")))))</f>
        <v/>
      </c>
      <c r="DT74" s="7" t="str">
        <f t="shared" ref="DT74:DT131" si="282">IF(ISNUMBER(CV74),CV74,IF(ISNUMBER(S74),S74,IF(ISNUMBER(I74),I74,IF(ISNUMBER(T74),T74,IF(ISNUMBER(H74),H74,"")))))</f>
        <v/>
      </c>
      <c r="DU74" s="7" t="str">
        <f t="shared" ref="DU74:DU131" si="283">IF(ISNUMBER(CW74),CW74,IF(ISNUMBER(T74),T74,IF(ISNUMBER(J74),J74,IF(ISNUMBER(U74),U74,IF(ISNUMBER(I74),I74,"")))))</f>
        <v/>
      </c>
      <c r="DV74" s="7" t="str">
        <f t="shared" ref="DV74:DV131" si="284">IF(ISNUMBER(CX74),CX74,IF(ISNUMBER(U74),U74,IF(ISNUMBER(K74),K74,IF(ISNUMBER(V74),V74,IF(ISNUMBER(J74),J74,"")))))</f>
        <v/>
      </c>
      <c r="DW74" s="7" t="str">
        <f t="shared" ref="DW74:DW131" si="285">IF(ISNUMBER(CY74),CY74,IF(ISNUMBER(V74),V74,IF(ISNUMBER(L74),L74,IF(ISNUMBER(W74),W74,IF(ISNUMBER(K74),K74,"")))))</f>
        <v/>
      </c>
      <c r="DX74" s="7" t="str">
        <f t="shared" ref="DX74:DX131" si="286">IF(ISNUMBER(CZ74),CZ74,IF(ISNUMBER(W74),W74,IF(ISNUMBER(M74),M74,IF(ISNUMBER(X74),X74,IF(ISNUMBER(L74),L74,"")))))</f>
        <v/>
      </c>
      <c r="DY74" s="7" t="str">
        <f t="shared" ref="DY74:DY131" si="287">IF(ISNUMBER(DA74),DA74,IF(ISNUMBER(X74),X74,IF(ISNUMBER(N74),N74,IF(ISNUMBER(Y74),Y74,IF(ISNUMBER(M74),M74,"")))))</f>
        <v/>
      </c>
      <c r="DZ74" s="7" t="str">
        <f t="shared" ref="DZ74:DZ131" si="288">IF(ISNUMBER(DB74),DB74,IF(ISNUMBER(Y74),Y74,IF(ISNUMBER(O74),O74,IF(ISNUMBER(Z74),Z74,IF(ISNUMBER(N74),N74,"")))))</f>
        <v/>
      </c>
      <c r="EA74" s="7" t="str">
        <f t="shared" ref="EA74:EA131" si="289">IF(ISNUMBER(DC74),DC74,IF(ISNUMBER(Z74),Z74,IF(ISNUMBER(P74),P74,IF(ISNUMBER(AA74),AA74,IF(ISNUMBER(O74),O74,"")))))</f>
        <v/>
      </c>
      <c r="EB74" s="7" t="str">
        <f t="shared" ref="EB74:EB131" si="290">IF(ISNUMBER(DD74),DD74,IF(ISNUMBER(AA74),AA74,IF(ISNUMBER(Q74),Q74,IF(ISNUMBER(AB74),AB74,IF(ISNUMBER(P74),P74,"")))))</f>
        <v/>
      </c>
      <c r="EC74" s="7" t="str">
        <f t="shared" ref="EC74:EC131" si="291">IF(ISNUMBER(DE74),DE74,IF(ISNUMBER(AB74),AB74,IF(ISNUMBER(R74),R74,IF(ISNUMBER(AC74),AC74,IF(ISNUMBER(Q74),Q74,"")))))</f>
        <v/>
      </c>
      <c r="ED74" s="7" t="str">
        <f t="shared" ref="ED74:ED131" si="292">IF(ISNUMBER(DF74),DF74,IF(ISNUMBER(AC74),AC74,IF(ISNUMBER(S74),S74,IF(ISNUMBER(AD74),AD74,IF(ISNUMBER(R74),R74,"")))))</f>
        <v/>
      </c>
      <c r="EE74" s="7" t="str">
        <f t="shared" ref="EE74:EE131" si="293">IF(ISNUMBER(DG74),DG74,IF(ISNUMBER(AD74),AD74,IF(ISNUMBER(T74),T74,IF(ISNUMBER(AE74),AE74,IF(ISNUMBER(S74),S74,"")))))</f>
        <v/>
      </c>
      <c r="EF74" s="7" t="str">
        <f t="shared" ref="EF74:EF131" si="294">IF(ISNUMBER(DH74),DH74,IF(ISNUMBER(AE74),AE74,IF(ISNUMBER(U74),U74,IF(ISNUMBER(AF74),AF74,IF(ISNUMBER(T74),T74,"")))))</f>
        <v/>
      </c>
      <c r="EG74" s="7" t="str">
        <f t="shared" ref="EG74:EG131" si="295">IF(ISNUMBER(DI74),DI74,IF(ISNUMBER(AF74),AF74,IF(ISNUMBER(V74),V74,IF(ISNUMBER(AG74),AG74,IF(ISNUMBER(U74),U74,"")))))</f>
        <v/>
      </c>
      <c r="EH74" s="7" t="str">
        <f t="shared" ref="EH74:EH131" si="296">IF(ISNUMBER(DJ74),DJ74,IF(ISNUMBER(AG74),AG74,IF(ISNUMBER(W74),W74,IF(ISNUMBER(AH74),AH74,IF(ISNUMBER(V74),V74,"")))))</f>
        <v/>
      </c>
      <c r="EI74" s="7" t="str">
        <f t="shared" ref="EI74:EI131" si="297">IF(ISNUMBER(DK74),DK74,IF(ISNUMBER(AH74),AH74,IF(ISNUMBER(X74),X74,IF(ISNUMBER(AI74),AI74,IF(ISNUMBER(W74),W74,"")))))</f>
        <v/>
      </c>
      <c r="EJ74" s="7" t="str">
        <f t="shared" ref="EJ74:EJ131" si="298">IF(ISNUMBER(DL74),DL74,IF(ISNUMBER(AI74),AI74,IF(ISNUMBER(Y74),Y74,IF(ISNUMBER(AJ74),AJ74,IF(ISNUMBER(X74),X74,"")))))</f>
        <v/>
      </c>
      <c r="EK74" s="7" t="str">
        <f t="shared" ref="EK74:EK131" si="299">IF(ISNUMBER(DM74),DM74,IF(ISNUMBER(AJ74),AJ74,IF(ISNUMBER(Z74),Z74,IF(ISNUMBER(AK74),AK74,IF(ISNUMBER(Y74),Y74,"")))))</f>
        <v/>
      </c>
      <c r="EL74" s="7" t="str">
        <f>IF(ISNUMBER(DN74),DN74,IF(ISNUMBER(AK74),AK74,IF(ISNUMBER(AA74),AA74,IF(ISNUMBER(#REF!),#REF!,IF(ISNUMBER(Z74),Z74,"")))))</f>
        <v/>
      </c>
      <c r="EM74" s="7" t="str">
        <f>IF(ISNUMBER(DO74),DO74,IF(ISNUMBER(#REF!),#REF!,IF(ISNUMBER(AB74),AB74,IF(ISNUMBER(AL74),AL74,IF(ISNUMBER(AA74),AA74,"")))))</f>
        <v/>
      </c>
      <c r="EN74" s="7" t="str">
        <f t="shared" ref="EN74:EN131" si="300">IF(ISNUMBER(DP74),DP74,IF(ISNUMBER(AL74),AL74,IF(ISNUMBER(AC74),AC74,IF(ISNUMBER(AM74),AM74,IF(ISNUMBER(AB74),AB74,"")))))</f>
        <v/>
      </c>
    </row>
    <row r="75" spans="1:144" x14ac:dyDescent="0.2">
      <c r="A75" s="19" t="s">
        <v>84</v>
      </c>
      <c r="B75" s="7" t="s">
        <v>84</v>
      </c>
      <c r="C75" s="7" t="e">
        <v>#N/A</v>
      </c>
      <c r="D75" s="7" t="e">
        <v>#N/A</v>
      </c>
      <c r="E75" s="7">
        <v>5.1114800000000002</v>
      </c>
      <c r="F75" s="7">
        <v>4.6808899999999998</v>
      </c>
      <c r="G75" s="7" t="e">
        <v>#N/A</v>
      </c>
      <c r="H75" s="7" t="e">
        <v>#N/A</v>
      </c>
      <c r="I75" s="7">
        <v>4.3633800000000003</v>
      </c>
      <c r="J75" s="7">
        <v>4.2007399999999997</v>
      </c>
      <c r="K75" s="7">
        <v>4.5908499999999997</v>
      </c>
      <c r="L75" s="7" t="e">
        <v>#N/A</v>
      </c>
      <c r="M75" s="7" t="e">
        <v>#N/A</v>
      </c>
      <c r="N75" s="7" t="e">
        <v>#N/A</v>
      </c>
      <c r="O75" s="7" t="e">
        <v>#N/A</v>
      </c>
      <c r="P75" s="7" t="e">
        <v>#N/A</v>
      </c>
      <c r="Q75" s="7">
        <v>4.4319899999999999</v>
      </c>
      <c r="R75" s="7">
        <v>4.4505999999999997</v>
      </c>
      <c r="S75" s="7" t="e">
        <v>#N/A</v>
      </c>
      <c r="T75" s="7">
        <v>5.4424200000000003</v>
      </c>
      <c r="U75" s="7">
        <v>5.8132199999999994</v>
      </c>
      <c r="V75" s="7" t="e">
        <v>#N/A</v>
      </c>
      <c r="W75" s="7">
        <v>5.3428300000000002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>
        <v>4.3298800000000002</v>
      </c>
      <c r="AC75" s="7">
        <v>4.1842699999999997</v>
      </c>
      <c r="AD75" s="7">
        <v>4.2868499999999994</v>
      </c>
      <c r="AE75" s="7">
        <v>4.1825999999999999</v>
      </c>
      <c r="AF75" s="7">
        <v>4.1170499999999999</v>
      </c>
      <c r="AG75" s="7" t="e">
        <v>#N/A</v>
      </c>
      <c r="AH75" s="7" t="e">
        <v>#N/A</v>
      </c>
      <c r="AI75" s="7" t="e">
        <v>#N/A</v>
      </c>
      <c r="AJ75" s="7" t="e">
        <v>#N/A</v>
      </c>
      <c r="AL75" s="7">
        <f t="shared" si="202"/>
        <v>4.6808899999999998</v>
      </c>
      <c r="AM75" s="7">
        <f t="shared" si="203"/>
        <v>4.6808899999999998</v>
      </c>
      <c r="AN75" s="7">
        <f t="shared" si="204"/>
        <v>4.3633800000000003</v>
      </c>
      <c r="AO75" s="7">
        <f t="shared" si="205"/>
        <v>4.3633800000000003</v>
      </c>
      <c r="AP75" s="7">
        <f t="shared" si="206"/>
        <v>4.2007399999999997</v>
      </c>
      <c r="AQ75" s="7">
        <f t="shared" si="207"/>
        <v>4.5908499999999997</v>
      </c>
      <c r="AR75" s="7">
        <f t="shared" si="208"/>
        <v>4.5908499999999997</v>
      </c>
      <c r="AS75" s="7">
        <f t="shared" si="209"/>
        <v>4.5908499999999997</v>
      </c>
      <c r="AT75" s="7" t="str">
        <f t="shared" si="210"/>
        <v/>
      </c>
      <c r="AU75" s="7">
        <f t="shared" si="211"/>
        <v>4.4319899999999999</v>
      </c>
      <c r="AV75" s="7">
        <f t="shared" si="212"/>
        <v>4.4319899999999999</v>
      </c>
      <c r="AW75" s="7">
        <f t="shared" si="213"/>
        <v>4.4319899999999999</v>
      </c>
      <c r="AX75" s="7">
        <f t="shared" si="214"/>
        <v>4.4505999999999997</v>
      </c>
      <c r="AY75" s="7">
        <f t="shared" si="215"/>
        <v>5.4424200000000003</v>
      </c>
      <c r="AZ75" s="7">
        <f t="shared" si="216"/>
        <v>5.4424200000000003</v>
      </c>
      <c r="BA75" s="7">
        <f t="shared" si="217"/>
        <v>5.8132199999999994</v>
      </c>
      <c r="BB75" s="7">
        <f t="shared" si="218"/>
        <v>5.3428300000000002</v>
      </c>
      <c r="BC75" s="7">
        <f t="shared" si="219"/>
        <v>5.3428300000000002</v>
      </c>
      <c r="BD75" s="7">
        <f t="shared" si="220"/>
        <v>5.3428300000000002</v>
      </c>
      <c r="BE75" s="7">
        <f t="shared" si="221"/>
        <v>5.3428300000000002</v>
      </c>
      <c r="BF75" s="7">
        <f t="shared" si="222"/>
        <v>4.3298800000000002</v>
      </c>
      <c r="BG75" s="7">
        <f t="shared" si="223"/>
        <v>4.3298800000000002</v>
      </c>
      <c r="BH75" s="7">
        <f t="shared" si="224"/>
        <v>4.3298800000000002</v>
      </c>
      <c r="BI75" s="7">
        <f t="shared" si="225"/>
        <v>4.1842699999999997</v>
      </c>
      <c r="BJ75" s="7">
        <f t="shared" si="226"/>
        <v>4.2868499999999994</v>
      </c>
      <c r="BK75" s="7">
        <f t="shared" si="227"/>
        <v>4.1825999999999999</v>
      </c>
      <c r="BL75" s="7">
        <f t="shared" si="228"/>
        <v>4.1170499999999999</v>
      </c>
      <c r="BM75" s="7">
        <f t="shared" si="229"/>
        <v>4.1170499999999999</v>
      </c>
      <c r="BN75" s="7">
        <f t="shared" si="230"/>
        <v>4.1170499999999999</v>
      </c>
      <c r="BP75" s="7">
        <f t="shared" si="231"/>
        <v>4.3633800000000003</v>
      </c>
      <c r="BQ75" s="7">
        <f t="shared" si="232"/>
        <v>4.3633800000000003</v>
      </c>
      <c r="BR75" s="7">
        <f t="shared" si="233"/>
        <v>4.2007399999999997</v>
      </c>
      <c r="BS75" s="7">
        <f t="shared" si="234"/>
        <v>4.5908499999999997</v>
      </c>
      <c r="BT75" s="7">
        <f t="shared" si="235"/>
        <v>4.5908499999999997</v>
      </c>
      <c r="BU75" s="7">
        <f t="shared" si="236"/>
        <v>4.5908499999999997</v>
      </c>
      <c r="BV75" s="7">
        <f t="shared" si="237"/>
        <v>4.4319899999999999</v>
      </c>
      <c r="BW75" s="7">
        <f t="shared" si="238"/>
        <v>4.4319899999999999</v>
      </c>
      <c r="BX75" s="7">
        <f t="shared" si="239"/>
        <v>4.4319899999999999</v>
      </c>
      <c r="BY75" s="7">
        <f t="shared" si="240"/>
        <v>4.4319899999999999</v>
      </c>
      <c r="BZ75" s="7">
        <f t="shared" si="241"/>
        <v>4.4505999999999997</v>
      </c>
      <c r="CA75" s="7">
        <f t="shared" si="242"/>
        <v>5.4424200000000003</v>
      </c>
      <c r="CB75" s="7">
        <f t="shared" si="243"/>
        <v>5.4424200000000003</v>
      </c>
      <c r="CC75" s="7">
        <f t="shared" si="244"/>
        <v>5.8132199999999994</v>
      </c>
      <c r="CD75" s="7">
        <f t="shared" si="245"/>
        <v>5.3428300000000002</v>
      </c>
      <c r="CE75" s="7">
        <f t="shared" si="246"/>
        <v>5.3428300000000002</v>
      </c>
      <c r="CF75" s="7">
        <f t="shared" si="247"/>
        <v>5.3428300000000002</v>
      </c>
      <c r="CG75" s="7">
        <f t="shared" si="248"/>
        <v>5.3428300000000002</v>
      </c>
      <c r="CH75" s="7">
        <f t="shared" si="249"/>
        <v>4.3298800000000002</v>
      </c>
      <c r="CI75" s="7">
        <f t="shared" si="250"/>
        <v>4.3298800000000002</v>
      </c>
      <c r="CJ75" s="7">
        <f t="shared" si="251"/>
        <v>4.3298800000000002</v>
      </c>
      <c r="CK75" s="7">
        <f t="shared" si="252"/>
        <v>4.1842699999999997</v>
      </c>
      <c r="CL75" s="7">
        <f t="shared" si="253"/>
        <v>4.2868499999999994</v>
      </c>
      <c r="CM75" s="7">
        <f t="shared" si="254"/>
        <v>4.1825999999999999</v>
      </c>
      <c r="CN75" s="7">
        <f t="shared" si="255"/>
        <v>4.1170499999999999</v>
      </c>
      <c r="CO75" s="7">
        <f t="shared" si="256"/>
        <v>4.1170499999999999</v>
      </c>
      <c r="CP75" s="7">
        <f>IF(ISNUMBER(BN75),BN75,IF(ISNUMBER(AK75),AK75,IF(ISNUMBER(AE75),AE75,IF(ISNUMBER(#REF!),#REF!,IF(ISNUMBER(AD75),AD75,"")))))</f>
        <v>4.1170499999999999</v>
      </c>
      <c r="CR75" s="7">
        <f t="shared" si="257"/>
        <v>4.2007399999999997</v>
      </c>
      <c r="CS75" s="7">
        <f t="shared" si="258"/>
        <v>4.5908499999999997</v>
      </c>
      <c r="CT75" s="7">
        <f t="shared" si="259"/>
        <v>4.5908499999999997</v>
      </c>
      <c r="CU75" s="7">
        <f t="shared" si="260"/>
        <v>4.5908499999999997</v>
      </c>
      <c r="CV75" s="7">
        <f t="shared" si="261"/>
        <v>4.4319899999999999</v>
      </c>
      <c r="CW75" s="7">
        <f t="shared" si="262"/>
        <v>4.4319899999999999</v>
      </c>
      <c r="CX75" s="7">
        <f t="shared" si="263"/>
        <v>4.4319899999999999</v>
      </c>
      <c r="CY75" s="7">
        <f t="shared" si="264"/>
        <v>4.4319899999999999</v>
      </c>
      <c r="CZ75" s="7">
        <f t="shared" si="265"/>
        <v>4.4505999999999997</v>
      </c>
      <c r="DA75" s="7">
        <f t="shared" si="266"/>
        <v>5.4424200000000003</v>
      </c>
      <c r="DB75" s="7">
        <f t="shared" si="267"/>
        <v>5.4424200000000003</v>
      </c>
      <c r="DC75" s="7">
        <f t="shared" si="268"/>
        <v>5.8132199999999994</v>
      </c>
      <c r="DD75" s="7">
        <f t="shared" si="269"/>
        <v>5.3428300000000002</v>
      </c>
      <c r="DE75" s="7">
        <f t="shared" si="270"/>
        <v>5.3428300000000002</v>
      </c>
      <c r="DF75" s="7">
        <f t="shared" si="271"/>
        <v>5.3428300000000002</v>
      </c>
      <c r="DG75" s="7">
        <f t="shared" si="272"/>
        <v>5.3428300000000002</v>
      </c>
      <c r="DH75" s="7">
        <f t="shared" si="273"/>
        <v>4.3298800000000002</v>
      </c>
      <c r="DI75" s="7">
        <f t="shared" si="274"/>
        <v>4.3298800000000002</v>
      </c>
      <c r="DJ75" s="7">
        <f t="shared" si="275"/>
        <v>4.3298800000000002</v>
      </c>
      <c r="DK75" s="7">
        <f t="shared" si="276"/>
        <v>4.1842699999999997</v>
      </c>
      <c r="DL75" s="7">
        <f t="shared" si="277"/>
        <v>4.2868499999999994</v>
      </c>
      <c r="DM75" s="7">
        <f t="shared" si="278"/>
        <v>4.1825999999999999</v>
      </c>
      <c r="DN75" s="7">
        <f>IF(ISNUMBER(CN75),CN75,IF(ISNUMBER(AK75),AK75,IF(ISNUMBER(AA75),AA75,IF(ISNUMBER(#REF!),#REF!,IF(ISNUMBER(Z75),Z75,"")))))</f>
        <v>4.1170499999999999</v>
      </c>
      <c r="DO75" s="7">
        <f>IF(ISNUMBER(CO75),CO75,IF(ISNUMBER(#REF!),#REF!,IF(ISNUMBER(AB75),AB75,IF(ISNUMBER(AL75),AL75,IF(ISNUMBER(AA75),AA75,"")))))</f>
        <v>4.1170499999999999</v>
      </c>
      <c r="DP75" s="7">
        <f t="shared" si="279"/>
        <v>4.1170499999999999</v>
      </c>
      <c r="DR75" s="7">
        <f t="shared" si="280"/>
        <v>4.5908499999999997</v>
      </c>
      <c r="DS75" s="7">
        <f t="shared" si="281"/>
        <v>4.5908499999999997</v>
      </c>
      <c r="DT75" s="7">
        <f t="shared" si="282"/>
        <v>4.4319899999999999</v>
      </c>
      <c r="DU75" s="7">
        <f t="shared" si="283"/>
        <v>4.4319899999999999</v>
      </c>
      <c r="DV75" s="7">
        <f t="shared" si="284"/>
        <v>4.4319899999999999</v>
      </c>
      <c r="DW75" s="7">
        <f t="shared" si="285"/>
        <v>4.4319899999999999</v>
      </c>
      <c r="DX75" s="7">
        <f t="shared" si="286"/>
        <v>4.4505999999999997</v>
      </c>
      <c r="DY75" s="7">
        <f t="shared" si="287"/>
        <v>5.4424200000000003</v>
      </c>
      <c r="DZ75" s="7">
        <f t="shared" si="288"/>
        <v>5.4424200000000003</v>
      </c>
      <c r="EA75" s="7">
        <f t="shared" si="289"/>
        <v>5.8132199999999994</v>
      </c>
      <c r="EB75" s="7">
        <f t="shared" si="290"/>
        <v>5.3428300000000002</v>
      </c>
      <c r="EC75" s="7">
        <f t="shared" si="291"/>
        <v>5.3428300000000002</v>
      </c>
      <c r="ED75" s="7">
        <f t="shared" si="292"/>
        <v>5.3428300000000002</v>
      </c>
      <c r="EE75" s="7">
        <f t="shared" si="293"/>
        <v>5.3428300000000002</v>
      </c>
      <c r="EF75" s="7">
        <f t="shared" si="294"/>
        <v>4.3298800000000002</v>
      </c>
      <c r="EG75" s="7">
        <f t="shared" si="295"/>
        <v>4.3298800000000002</v>
      </c>
      <c r="EH75" s="7">
        <f t="shared" si="296"/>
        <v>4.3298800000000002</v>
      </c>
      <c r="EI75" s="7">
        <f t="shared" si="297"/>
        <v>4.1842699999999997</v>
      </c>
      <c r="EJ75" s="7">
        <f t="shared" si="298"/>
        <v>4.2868499999999994</v>
      </c>
      <c r="EK75" s="7">
        <f t="shared" si="299"/>
        <v>4.1825999999999999</v>
      </c>
      <c r="EL75" s="7">
        <f>IF(ISNUMBER(DN75),DN75,IF(ISNUMBER(AK75),AK75,IF(ISNUMBER(AA75),AA75,IF(ISNUMBER(#REF!),#REF!,IF(ISNUMBER(Z75),Z75,"")))))</f>
        <v>4.1170499999999999</v>
      </c>
      <c r="EM75" s="7">
        <f>IF(ISNUMBER(DO75),DO75,IF(ISNUMBER(#REF!),#REF!,IF(ISNUMBER(AB75),AB75,IF(ISNUMBER(AL75),AL75,IF(ISNUMBER(AA75),AA75,"")))))</f>
        <v>4.1170499999999999</v>
      </c>
      <c r="EN75" s="7">
        <f t="shared" si="300"/>
        <v>4.1170499999999999</v>
      </c>
    </row>
    <row r="76" spans="1:144" x14ac:dyDescent="0.2">
      <c r="A76" s="19" t="s">
        <v>191</v>
      </c>
      <c r="B76" s="19" t="s">
        <v>191</v>
      </c>
      <c r="C76" s="7" t="e">
        <v>#N/A</v>
      </c>
      <c r="D76" s="7">
        <v>2.8127899999999997</v>
      </c>
      <c r="E76" s="7">
        <v>2.3118300000000001</v>
      </c>
      <c r="F76" s="7">
        <v>2.3586900000000002</v>
      </c>
      <c r="G76" s="7">
        <v>2.3432599999999999</v>
      </c>
      <c r="H76" s="7">
        <v>2.85947</v>
      </c>
      <c r="I76" s="7">
        <v>2.92719</v>
      </c>
      <c r="J76" s="7">
        <v>2.9757799999999999</v>
      </c>
      <c r="K76" s="7">
        <v>2.3816700000000002</v>
      </c>
      <c r="L76" s="7">
        <v>2.38158</v>
      </c>
      <c r="M76" s="7" t="e">
        <v>#N/A</v>
      </c>
      <c r="N76" s="7" t="e">
        <v>#N/A</v>
      </c>
      <c r="O76" s="7">
        <v>2.6043599999999998</v>
      </c>
      <c r="P76" s="7">
        <v>2.6517499999999998</v>
      </c>
      <c r="Q76" s="7" t="e">
        <v>#N/A</v>
      </c>
      <c r="R76" s="7" t="e">
        <v>#N/A</v>
      </c>
      <c r="S76" s="7" t="e">
        <v>#N/A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7" t="e">
        <v>#N/A</v>
      </c>
      <c r="AD76" s="7" t="e">
        <v>#N/A</v>
      </c>
      <c r="AE76" s="7" t="e">
        <v>#N/A</v>
      </c>
      <c r="AF76" s="7" t="e">
        <v>#N/A</v>
      </c>
      <c r="AG76" s="7">
        <v>3.0495700000000001</v>
      </c>
      <c r="AH76" s="7" t="e">
        <v>#N/A</v>
      </c>
      <c r="AI76" s="7" t="e">
        <v>#N/A</v>
      </c>
      <c r="AJ76" s="7" t="e">
        <v>#N/A</v>
      </c>
      <c r="AL76" s="7">
        <f t="shared" si="202"/>
        <v>2.3586900000000002</v>
      </c>
      <c r="AM76" s="7">
        <f t="shared" si="203"/>
        <v>2.3432599999999999</v>
      </c>
      <c r="AN76" s="7">
        <f t="shared" si="204"/>
        <v>2.85947</v>
      </c>
      <c r="AO76" s="7">
        <f t="shared" si="205"/>
        <v>2.92719</v>
      </c>
      <c r="AP76" s="7">
        <f t="shared" si="206"/>
        <v>2.9757799999999999</v>
      </c>
      <c r="AQ76" s="7">
        <f t="shared" si="207"/>
        <v>2.3816700000000002</v>
      </c>
      <c r="AR76" s="7">
        <f t="shared" si="208"/>
        <v>2.38158</v>
      </c>
      <c r="AS76" s="7">
        <f t="shared" si="209"/>
        <v>2.38158</v>
      </c>
      <c r="AT76" s="7">
        <f t="shared" si="210"/>
        <v>2.6043599999999998</v>
      </c>
      <c r="AU76" s="7">
        <f t="shared" si="211"/>
        <v>2.6043599999999998</v>
      </c>
      <c r="AV76" s="7">
        <f t="shared" si="212"/>
        <v>2.6517499999999998</v>
      </c>
      <c r="AW76" s="7">
        <f t="shared" si="213"/>
        <v>2.6517499999999998</v>
      </c>
      <c r="AX76" s="7">
        <f t="shared" si="214"/>
        <v>2.6517499999999998</v>
      </c>
      <c r="AY76" s="7" t="str">
        <f t="shared" si="215"/>
        <v/>
      </c>
      <c r="AZ76" s="7" t="str">
        <f t="shared" si="216"/>
        <v/>
      </c>
      <c r="BA76" s="7" t="str">
        <f t="shared" si="217"/>
        <v/>
      </c>
      <c r="BB76" s="7" t="str">
        <f t="shared" si="218"/>
        <v/>
      </c>
      <c r="BC76" s="7" t="str">
        <f t="shared" si="219"/>
        <v/>
      </c>
      <c r="BD76" s="7" t="str">
        <f t="shared" si="220"/>
        <v/>
      </c>
      <c r="BE76" s="7" t="str">
        <f t="shared" si="221"/>
        <v/>
      </c>
      <c r="BF76" s="7" t="str">
        <f t="shared" si="222"/>
        <v/>
      </c>
      <c r="BG76" s="7" t="str">
        <f t="shared" si="223"/>
        <v/>
      </c>
      <c r="BH76" s="7" t="str">
        <f t="shared" si="224"/>
        <v/>
      </c>
      <c r="BI76" s="7" t="str">
        <f t="shared" si="225"/>
        <v/>
      </c>
      <c r="BJ76" s="7" t="str">
        <f t="shared" si="226"/>
        <v/>
      </c>
      <c r="BK76" s="7">
        <f t="shared" si="227"/>
        <v>3.0495700000000001</v>
      </c>
      <c r="BL76" s="7">
        <f t="shared" si="228"/>
        <v>3.0495700000000001</v>
      </c>
      <c r="BM76" s="7">
        <f t="shared" si="229"/>
        <v>3.0495700000000001</v>
      </c>
      <c r="BN76" s="7">
        <f t="shared" si="230"/>
        <v>3.0495700000000001</v>
      </c>
      <c r="BP76" s="7">
        <f t="shared" si="231"/>
        <v>2.85947</v>
      </c>
      <c r="BQ76" s="7">
        <f t="shared" si="232"/>
        <v>2.92719</v>
      </c>
      <c r="BR76" s="7">
        <f t="shared" si="233"/>
        <v>2.9757799999999999</v>
      </c>
      <c r="BS76" s="7">
        <f t="shared" si="234"/>
        <v>2.3816700000000002</v>
      </c>
      <c r="BT76" s="7">
        <f t="shared" si="235"/>
        <v>2.38158</v>
      </c>
      <c r="BU76" s="7">
        <f t="shared" si="236"/>
        <v>2.38158</v>
      </c>
      <c r="BV76" s="7">
        <f t="shared" si="237"/>
        <v>2.6043599999999998</v>
      </c>
      <c r="BW76" s="7">
        <f t="shared" si="238"/>
        <v>2.6043599999999998</v>
      </c>
      <c r="BX76" s="7">
        <f t="shared" si="239"/>
        <v>2.6517499999999998</v>
      </c>
      <c r="BY76" s="7">
        <f t="shared" si="240"/>
        <v>2.6517499999999998</v>
      </c>
      <c r="BZ76" s="7">
        <f t="shared" si="241"/>
        <v>2.6517499999999998</v>
      </c>
      <c r="CA76" s="7">
        <f t="shared" si="242"/>
        <v>2.6517499999999998</v>
      </c>
      <c r="CB76" s="7">
        <f t="shared" si="243"/>
        <v>2.6517499999999998</v>
      </c>
      <c r="CC76" s="7" t="str">
        <f t="shared" si="244"/>
        <v/>
      </c>
      <c r="CD76" s="7" t="str">
        <f t="shared" si="245"/>
        <v/>
      </c>
      <c r="CE76" s="7" t="str">
        <f t="shared" si="246"/>
        <v/>
      </c>
      <c r="CF76" s="7" t="str">
        <f t="shared" si="247"/>
        <v/>
      </c>
      <c r="CG76" s="7" t="str">
        <f t="shared" si="248"/>
        <v/>
      </c>
      <c r="CH76" s="7" t="str">
        <f t="shared" si="249"/>
        <v/>
      </c>
      <c r="CI76" s="7" t="str">
        <f t="shared" si="250"/>
        <v/>
      </c>
      <c r="CJ76" s="7" t="str">
        <f t="shared" si="251"/>
        <v/>
      </c>
      <c r="CK76" s="7">
        <f t="shared" si="252"/>
        <v>3.0495700000000001</v>
      </c>
      <c r="CL76" s="7">
        <f t="shared" si="253"/>
        <v>3.0495700000000001</v>
      </c>
      <c r="CM76" s="7">
        <f t="shared" si="254"/>
        <v>3.0495700000000001</v>
      </c>
      <c r="CN76" s="7">
        <f t="shared" si="255"/>
        <v>3.0495700000000001</v>
      </c>
      <c r="CO76" s="7">
        <f t="shared" si="256"/>
        <v>3.0495700000000001</v>
      </c>
      <c r="CP76" s="7">
        <f>IF(ISNUMBER(BN76),BN76,IF(ISNUMBER(AK76),AK76,IF(ISNUMBER(AE76),AE76,IF(ISNUMBER(#REF!),#REF!,IF(ISNUMBER(AD76),AD76,"")))))</f>
        <v>3.0495700000000001</v>
      </c>
      <c r="CR76" s="7">
        <f t="shared" si="257"/>
        <v>2.9757799999999999</v>
      </c>
      <c r="CS76" s="7">
        <f t="shared" si="258"/>
        <v>2.3816700000000002</v>
      </c>
      <c r="CT76" s="7">
        <f t="shared" si="259"/>
        <v>2.38158</v>
      </c>
      <c r="CU76" s="7">
        <f t="shared" si="260"/>
        <v>2.38158</v>
      </c>
      <c r="CV76" s="7">
        <f t="shared" si="261"/>
        <v>2.6043599999999998</v>
      </c>
      <c r="CW76" s="7">
        <f t="shared" si="262"/>
        <v>2.6043599999999998</v>
      </c>
      <c r="CX76" s="7">
        <f t="shared" si="263"/>
        <v>2.6517499999999998</v>
      </c>
      <c r="CY76" s="7">
        <f t="shared" si="264"/>
        <v>2.6517499999999998</v>
      </c>
      <c r="CZ76" s="7">
        <f t="shared" si="265"/>
        <v>2.6517499999999998</v>
      </c>
      <c r="DA76" s="7">
        <f t="shared" si="266"/>
        <v>2.6517499999999998</v>
      </c>
      <c r="DB76" s="7">
        <f t="shared" si="267"/>
        <v>2.6517499999999998</v>
      </c>
      <c r="DC76" s="7">
        <f t="shared" si="268"/>
        <v>2.6517499999999998</v>
      </c>
      <c r="DD76" s="7">
        <f t="shared" si="269"/>
        <v>2.6517499999999998</v>
      </c>
      <c r="DE76" s="7" t="str">
        <f t="shared" si="270"/>
        <v/>
      </c>
      <c r="DF76" s="7" t="str">
        <f t="shared" si="271"/>
        <v/>
      </c>
      <c r="DG76" s="7" t="str">
        <f t="shared" si="272"/>
        <v/>
      </c>
      <c r="DH76" s="7" t="str">
        <f t="shared" si="273"/>
        <v/>
      </c>
      <c r="DI76" s="7">
        <f t="shared" si="274"/>
        <v>3.0495700000000001</v>
      </c>
      <c r="DJ76" s="7">
        <f t="shared" si="275"/>
        <v>3.0495700000000001</v>
      </c>
      <c r="DK76" s="7">
        <f t="shared" si="276"/>
        <v>3.0495700000000001</v>
      </c>
      <c r="DL76" s="7">
        <f t="shared" si="277"/>
        <v>3.0495700000000001</v>
      </c>
      <c r="DM76" s="7">
        <f t="shared" si="278"/>
        <v>3.0495700000000001</v>
      </c>
      <c r="DN76" s="7">
        <f>IF(ISNUMBER(CN76),CN76,IF(ISNUMBER(AK76),AK76,IF(ISNUMBER(AA76),AA76,IF(ISNUMBER(#REF!),#REF!,IF(ISNUMBER(Z76),Z76,"")))))</f>
        <v>3.0495700000000001</v>
      </c>
      <c r="DO76" s="7">
        <f>IF(ISNUMBER(CO76),CO76,IF(ISNUMBER(#REF!),#REF!,IF(ISNUMBER(AB76),AB76,IF(ISNUMBER(AL76),AL76,IF(ISNUMBER(AA76),AA76,"")))))</f>
        <v>3.0495700000000001</v>
      </c>
      <c r="DP76" s="7">
        <f t="shared" si="279"/>
        <v>3.0495700000000001</v>
      </c>
      <c r="DR76" s="7">
        <f t="shared" si="280"/>
        <v>2.38158</v>
      </c>
      <c r="DS76" s="7">
        <f t="shared" si="281"/>
        <v>2.38158</v>
      </c>
      <c r="DT76" s="7">
        <f t="shared" si="282"/>
        <v>2.6043599999999998</v>
      </c>
      <c r="DU76" s="7">
        <f t="shared" si="283"/>
        <v>2.6043599999999998</v>
      </c>
      <c r="DV76" s="7">
        <f t="shared" si="284"/>
        <v>2.6517499999999998</v>
      </c>
      <c r="DW76" s="7">
        <f t="shared" si="285"/>
        <v>2.6517499999999998</v>
      </c>
      <c r="DX76" s="7">
        <f t="shared" si="286"/>
        <v>2.6517499999999998</v>
      </c>
      <c r="DY76" s="7">
        <f t="shared" si="287"/>
        <v>2.6517499999999998</v>
      </c>
      <c r="DZ76" s="7">
        <f t="shared" si="288"/>
        <v>2.6517499999999998</v>
      </c>
      <c r="EA76" s="7">
        <f t="shared" si="289"/>
        <v>2.6517499999999998</v>
      </c>
      <c r="EB76" s="7">
        <f t="shared" si="290"/>
        <v>2.6517499999999998</v>
      </c>
      <c r="EC76" s="7" t="str">
        <f t="shared" si="291"/>
        <v/>
      </c>
      <c r="ED76" s="7" t="str">
        <f t="shared" si="292"/>
        <v/>
      </c>
      <c r="EE76" s="7" t="str">
        <f t="shared" si="293"/>
        <v/>
      </c>
      <c r="EF76" s="7" t="str">
        <f t="shared" si="294"/>
        <v/>
      </c>
      <c r="EG76" s="7">
        <f t="shared" si="295"/>
        <v>3.0495700000000001</v>
      </c>
      <c r="EH76" s="7">
        <f t="shared" si="296"/>
        <v>3.0495700000000001</v>
      </c>
      <c r="EI76" s="7">
        <f t="shared" si="297"/>
        <v>3.0495700000000001</v>
      </c>
      <c r="EJ76" s="7">
        <f t="shared" si="298"/>
        <v>3.0495700000000001</v>
      </c>
      <c r="EK76" s="7">
        <f t="shared" si="299"/>
        <v>3.0495700000000001</v>
      </c>
      <c r="EL76" s="7">
        <f>IF(ISNUMBER(DN76),DN76,IF(ISNUMBER(AK76),AK76,IF(ISNUMBER(AA76),AA76,IF(ISNUMBER(#REF!),#REF!,IF(ISNUMBER(Z76),Z76,"")))))</f>
        <v>3.0495700000000001</v>
      </c>
      <c r="EM76" s="7">
        <f>IF(ISNUMBER(DO76),DO76,IF(ISNUMBER(#REF!),#REF!,IF(ISNUMBER(AB76),AB76,IF(ISNUMBER(AL76),AL76,IF(ISNUMBER(AA76),AA76,"")))))</f>
        <v>3.0495700000000001</v>
      </c>
      <c r="EN76" s="7">
        <f t="shared" si="300"/>
        <v>3.0495700000000001</v>
      </c>
    </row>
    <row r="77" spans="1:144" x14ac:dyDescent="0.2">
      <c r="A77" s="19" t="s">
        <v>86</v>
      </c>
      <c r="B77" s="7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5.4859799999999996</v>
      </c>
      <c r="J77" s="7" t="e">
        <v>#N/A</v>
      </c>
      <c r="K77" s="7" t="e">
        <v>#N/A</v>
      </c>
      <c r="L77" s="7" t="e">
        <v>#N/A</v>
      </c>
      <c r="M77" s="7">
        <v>2.90015</v>
      </c>
      <c r="N77" s="7">
        <v>3.8225500000000001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>
        <v>3.63611</v>
      </c>
      <c r="T77" s="7">
        <v>3.5358100000000001</v>
      </c>
      <c r="U77" s="7">
        <v>3.0251200000000003</v>
      </c>
      <c r="V77" s="7">
        <v>2.65632</v>
      </c>
      <c r="W77" s="7">
        <v>2.1291500000000001</v>
      </c>
      <c r="X77" s="7" t="e">
        <v>#N/A</v>
      </c>
      <c r="Y77" s="7">
        <v>2.2466599999999999</v>
      </c>
      <c r="Z77" s="7" t="e">
        <v>#N/A</v>
      </c>
      <c r="AA77" s="7" t="e">
        <v>#N/A</v>
      </c>
      <c r="AB77" s="7">
        <v>3.2579000000000002</v>
      </c>
      <c r="AC77" s="7" t="e">
        <v>#N/A</v>
      </c>
      <c r="AD77" s="7" t="e">
        <v>#N/A</v>
      </c>
      <c r="AE77" s="7">
        <v>2.4181300000000001</v>
      </c>
      <c r="AF77" s="7" t="e">
        <v>#N/A</v>
      </c>
      <c r="AG77" s="7" t="e">
        <v>#N/A</v>
      </c>
      <c r="AH77" s="7" t="e">
        <v>#N/A</v>
      </c>
      <c r="AI77" s="7" t="e">
        <v>#N/A</v>
      </c>
      <c r="AJ77" s="7" t="e">
        <v>#N/A</v>
      </c>
      <c r="AL77" s="7" t="str">
        <f t="shared" si="202"/>
        <v/>
      </c>
      <c r="AM77" s="7">
        <f t="shared" si="203"/>
        <v>5.4859799999999996</v>
      </c>
      <c r="AN77" s="7">
        <f t="shared" si="204"/>
        <v>5.4859799999999996</v>
      </c>
      <c r="AO77" s="7">
        <f t="shared" si="205"/>
        <v>5.4859799999999996</v>
      </c>
      <c r="AP77" s="7">
        <f t="shared" si="206"/>
        <v>5.4859799999999996</v>
      </c>
      <c r="AQ77" s="7">
        <f t="shared" si="207"/>
        <v>2.90015</v>
      </c>
      <c r="AR77" s="7">
        <f t="shared" si="208"/>
        <v>2.90015</v>
      </c>
      <c r="AS77" s="7">
        <f t="shared" si="209"/>
        <v>2.90015</v>
      </c>
      <c r="AT77" s="7">
        <f t="shared" si="210"/>
        <v>3.8225500000000001</v>
      </c>
      <c r="AU77" s="7">
        <f t="shared" si="211"/>
        <v>3.8225500000000001</v>
      </c>
      <c r="AV77" s="7">
        <f t="shared" si="212"/>
        <v>3.8225500000000001</v>
      </c>
      <c r="AW77" s="7">
        <f t="shared" si="213"/>
        <v>3.63611</v>
      </c>
      <c r="AX77" s="7">
        <f t="shared" si="214"/>
        <v>3.63611</v>
      </c>
      <c r="AY77" s="7">
        <f t="shared" si="215"/>
        <v>3.63611</v>
      </c>
      <c r="AZ77" s="7">
        <f t="shared" si="216"/>
        <v>3.5358100000000001</v>
      </c>
      <c r="BA77" s="7">
        <f t="shared" si="217"/>
        <v>3.0251200000000003</v>
      </c>
      <c r="BB77" s="7">
        <f t="shared" si="218"/>
        <v>2.65632</v>
      </c>
      <c r="BC77" s="7">
        <f t="shared" si="219"/>
        <v>2.1291500000000001</v>
      </c>
      <c r="BD77" s="7">
        <f t="shared" si="220"/>
        <v>2.2466599999999999</v>
      </c>
      <c r="BE77" s="7">
        <f t="shared" si="221"/>
        <v>2.2466599999999999</v>
      </c>
      <c r="BF77" s="7">
        <f t="shared" si="222"/>
        <v>2.2466599999999999</v>
      </c>
      <c r="BG77" s="7">
        <f t="shared" si="223"/>
        <v>3.2579000000000002</v>
      </c>
      <c r="BH77" s="7">
        <f t="shared" si="224"/>
        <v>3.2579000000000002</v>
      </c>
      <c r="BI77" s="7">
        <f t="shared" si="225"/>
        <v>3.2579000000000002</v>
      </c>
      <c r="BJ77" s="7">
        <f t="shared" si="226"/>
        <v>2.4181300000000001</v>
      </c>
      <c r="BK77" s="7">
        <f t="shared" si="227"/>
        <v>2.4181300000000001</v>
      </c>
      <c r="BL77" s="7">
        <f t="shared" si="228"/>
        <v>2.4181300000000001</v>
      </c>
      <c r="BM77" s="7">
        <f t="shared" si="229"/>
        <v>2.4181300000000001</v>
      </c>
      <c r="BN77" s="7" t="str">
        <f t="shared" si="230"/>
        <v/>
      </c>
      <c r="BP77" s="7">
        <f t="shared" si="231"/>
        <v>5.4859799999999996</v>
      </c>
      <c r="BQ77" s="7">
        <f t="shared" si="232"/>
        <v>5.4859799999999996</v>
      </c>
      <c r="BR77" s="7">
        <f t="shared" si="233"/>
        <v>5.4859799999999996</v>
      </c>
      <c r="BS77" s="7">
        <f t="shared" si="234"/>
        <v>2.90015</v>
      </c>
      <c r="BT77" s="7">
        <f t="shared" si="235"/>
        <v>2.90015</v>
      </c>
      <c r="BU77" s="7">
        <f t="shared" si="236"/>
        <v>2.90015</v>
      </c>
      <c r="BV77" s="7">
        <f t="shared" si="237"/>
        <v>3.8225500000000001</v>
      </c>
      <c r="BW77" s="7">
        <f t="shared" si="238"/>
        <v>3.8225500000000001</v>
      </c>
      <c r="BX77" s="7">
        <f t="shared" si="239"/>
        <v>3.8225500000000001</v>
      </c>
      <c r="BY77" s="7">
        <f t="shared" si="240"/>
        <v>3.63611</v>
      </c>
      <c r="BZ77" s="7">
        <f t="shared" si="241"/>
        <v>3.63611</v>
      </c>
      <c r="CA77" s="7">
        <f t="shared" si="242"/>
        <v>3.63611</v>
      </c>
      <c r="CB77" s="7">
        <f t="shared" si="243"/>
        <v>3.5358100000000001</v>
      </c>
      <c r="CC77" s="7">
        <f t="shared" si="244"/>
        <v>3.0251200000000003</v>
      </c>
      <c r="CD77" s="7">
        <f t="shared" si="245"/>
        <v>2.65632</v>
      </c>
      <c r="CE77" s="7">
        <f t="shared" si="246"/>
        <v>2.1291500000000001</v>
      </c>
      <c r="CF77" s="7">
        <f t="shared" si="247"/>
        <v>2.2466599999999999</v>
      </c>
      <c r="CG77" s="7">
        <f t="shared" si="248"/>
        <v>2.2466599999999999</v>
      </c>
      <c r="CH77" s="7">
        <f t="shared" si="249"/>
        <v>2.2466599999999999</v>
      </c>
      <c r="CI77" s="7">
        <f t="shared" si="250"/>
        <v>3.2579000000000002</v>
      </c>
      <c r="CJ77" s="7">
        <f t="shared" si="251"/>
        <v>3.2579000000000002</v>
      </c>
      <c r="CK77" s="7">
        <f t="shared" si="252"/>
        <v>3.2579000000000002</v>
      </c>
      <c r="CL77" s="7">
        <f t="shared" si="253"/>
        <v>2.4181300000000001</v>
      </c>
      <c r="CM77" s="7">
        <f t="shared" si="254"/>
        <v>2.4181300000000001</v>
      </c>
      <c r="CN77" s="7">
        <f t="shared" si="255"/>
        <v>2.4181300000000001</v>
      </c>
      <c r="CO77" s="7">
        <f t="shared" si="256"/>
        <v>2.4181300000000001</v>
      </c>
      <c r="CP77" s="7">
        <f>IF(ISNUMBER(BN77),BN77,IF(ISNUMBER(AK77),AK77,IF(ISNUMBER(AE77),AE77,IF(ISNUMBER(#REF!),#REF!,IF(ISNUMBER(AD77),AD77,"")))))</f>
        <v>2.4181300000000001</v>
      </c>
      <c r="CR77" s="7">
        <f t="shared" si="257"/>
        <v>5.4859799999999996</v>
      </c>
      <c r="CS77" s="7">
        <f t="shared" si="258"/>
        <v>2.90015</v>
      </c>
      <c r="CT77" s="7">
        <f t="shared" si="259"/>
        <v>2.90015</v>
      </c>
      <c r="CU77" s="7">
        <f t="shared" si="260"/>
        <v>2.90015</v>
      </c>
      <c r="CV77" s="7">
        <f t="shared" si="261"/>
        <v>3.8225500000000001</v>
      </c>
      <c r="CW77" s="7">
        <f t="shared" si="262"/>
        <v>3.8225500000000001</v>
      </c>
      <c r="CX77" s="7">
        <f t="shared" si="263"/>
        <v>3.8225500000000001</v>
      </c>
      <c r="CY77" s="7">
        <f t="shared" si="264"/>
        <v>3.63611</v>
      </c>
      <c r="CZ77" s="7">
        <f t="shared" si="265"/>
        <v>3.63611</v>
      </c>
      <c r="DA77" s="7">
        <f t="shared" si="266"/>
        <v>3.63611</v>
      </c>
      <c r="DB77" s="7">
        <f t="shared" si="267"/>
        <v>3.5358100000000001</v>
      </c>
      <c r="DC77" s="7">
        <f t="shared" si="268"/>
        <v>3.0251200000000003</v>
      </c>
      <c r="DD77" s="7">
        <f t="shared" si="269"/>
        <v>2.65632</v>
      </c>
      <c r="DE77" s="7">
        <f t="shared" si="270"/>
        <v>2.1291500000000001</v>
      </c>
      <c r="DF77" s="7">
        <f t="shared" si="271"/>
        <v>2.2466599999999999</v>
      </c>
      <c r="DG77" s="7">
        <f t="shared" si="272"/>
        <v>2.2466599999999999</v>
      </c>
      <c r="DH77" s="7">
        <f t="shared" si="273"/>
        <v>2.2466599999999999</v>
      </c>
      <c r="DI77" s="7">
        <f t="shared" si="274"/>
        <v>3.2579000000000002</v>
      </c>
      <c r="DJ77" s="7">
        <f t="shared" si="275"/>
        <v>3.2579000000000002</v>
      </c>
      <c r="DK77" s="7">
        <f t="shared" si="276"/>
        <v>3.2579000000000002</v>
      </c>
      <c r="DL77" s="7">
        <f t="shared" si="277"/>
        <v>2.4181300000000001</v>
      </c>
      <c r="DM77" s="7">
        <f t="shared" si="278"/>
        <v>2.4181300000000001</v>
      </c>
      <c r="DN77" s="7">
        <f>IF(ISNUMBER(CN77),CN77,IF(ISNUMBER(AK77),AK77,IF(ISNUMBER(AA77),AA77,IF(ISNUMBER(#REF!),#REF!,IF(ISNUMBER(Z77),Z77,"")))))</f>
        <v>2.4181300000000001</v>
      </c>
      <c r="DO77" s="7">
        <f>IF(ISNUMBER(CO77),CO77,IF(ISNUMBER(#REF!),#REF!,IF(ISNUMBER(AB77),AB77,IF(ISNUMBER(AL77),AL77,IF(ISNUMBER(AA77),AA77,"")))))</f>
        <v>2.4181300000000001</v>
      </c>
      <c r="DP77" s="7">
        <f t="shared" si="279"/>
        <v>2.4181300000000001</v>
      </c>
      <c r="DR77" s="7">
        <f t="shared" si="280"/>
        <v>2.90015</v>
      </c>
      <c r="DS77" s="7">
        <f t="shared" si="281"/>
        <v>2.90015</v>
      </c>
      <c r="DT77" s="7">
        <f t="shared" si="282"/>
        <v>3.8225500000000001</v>
      </c>
      <c r="DU77" s="7">
        <f t="shared" si="283"/>
        <v>3.8225500000000001</v>
      </c>
      <c r="DV77" s="7">
        <f t="shared" si="284"/>
        <v>3.8225500000000001</v>
      </c>
      <c r="DW77" s="7">
        <f t="shared" si="285"/>
        <v>3.63611</v>
      </c>
      <c r="DX77" s="7">
        <f t="shared" si="286"/>
        <v>3.63611</v>
      </c>
      <c r="DY77" s="7">
        <f t="shared" si="287"/>
        <v>3.63611</v>
      </c>
      <c r="DZ77" s="7">
        <f t="shared" si="288"/>
        <v>3.5358100000000001</v>
      </c>
      <c r="EA77" s="7">
        <f t="shared" si="289"/>
        <v>3.0251200000000003</v>
      </c>
      <c r="EB77" s="7">
        <f t="shared" si="290"/>
        <v>2.65632</v>
      </c>
      <c r="EC77" s="7">
        <f t="shared" si="291"/>
        <v>2.1291500000000001</v>
      </c>
      <c r="ED77" s="7">
        <f t="shared" si="292"/>
        <v>2.2466599999999999</v>
      </c>
      <c r="EE77" s="7">
        <f t="shared" si="293"/>
        <v>2.2466599999999999</v>
      </c>
      <c r="EF77" s="7">
        <f t="shared" si="294"/>
        <v>2.2466599999999999</v>
      </c>
      <c r="EG77" s="7">
        <f t="shared" si="295"/>
        <v>3.2579000000000002</v>
      </c>
      <c r="EH77" s="7">
        <f t="shared" si="296"/>
        <v>3.2579000000000002</v>
      </c>
      <c r="EI77" s="7">
        <f t="shared" si="297"/>
        <v>3.2579000000000002</v>
      </c>
      <c r="EJ77" s="7">
        <f t="shared" si="298"/>
        <v>2.4181300000000001</v>
      </c>
      <c r="EK77" s="7">
        <f t="shared" si="299"/>
        <v>2.4181300000000001</v>
      </c>
      <c r="EL77" s="7">
        <f>IF(ISNUMBER(DN77),DN77,IF(ISNUMBER(AK77),AK77,IF(ISNUMBER(AA77),AA77,IF(ISNUMBER(#REF!),#REF!,IF(ISNUMBER(Z77),Z77,"")))))</f>
        <v>2.4181300000000001</v>
      </c>
      <c r="EM77" s="7">
        <f>IF(ISNUMBER(DO77),DO77,IF(ISNUMBER(#REF!),#REF!,IF(ISNUMBER(AB77),AB77,IF(ISNUMBER(AL77),AL77,IF(ISNUMBER(AA77),AA77,"")))))</f>
        <v>2.4181300000000001</v>
      </c>
      <c r="EN77" s="7">
        <f t="shared" si="300"/>
        <v>2.4181300000000001</v>
      </c>
    </row>
    <row r="78" spans="1:144" x14ac:dyDescent="0.2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 t="e">
        <v>#N/A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 t="e">
        <v>#N/A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7" t="e">
        <v>#N/A</v>
      </c>
      <c r="AD78" s="7" t="e">
        <v>#N/A</v>
      </c>
      <c r="AE78" s="7" t="e">
        <v>#N/A</v>
      </c>
      <c r="AF78" s="7" t="e">
        <v>#N/A</v>
      </c>
      <c r="AG78" s="7" t="e">
        <v>#N/A</v>
      </c>
      <c r="AH78" s="7" t="e">
        <v>#N/A</v>
      </c>
      <c r="AI78" s="7" t="e">
        <v>#N/A</v>
      </c>
      <c r="AJ78" s="7" t="e">
        <v>#N/A</v>
      </c>
      <c r="AL78" s="7" t="str">
        <f t="shared" si="202"/>
        <v/>
      </c>
      <c r="AM78" s="7" t="str">
        <f t="shared" si="203"/>
        <v/>
      </c>
      <c r="AN78" s="7" t="str">
        <f t="shared" si="204"/>
        <v/>
      </c>
      <c r="AO78" s="7" t="str">
        <f t="shared" si="205"/>
        <v/>
      </c>
      <c r="AP78" s="7" t="str">
        <f t="shared" si="206"/>
        <v/>
      </c>
      <c r="AQ78" s="7" t="str">
        <f t="shared" si="207"/>
        <v/>
      </c>
      <c r="AR78" s="7" t="str">
        <f t="shared" si="208"/>
        <v/>
      </c>
      <c r="AS78" s="7" t="str">
        <f t="shared" si="209"/>
        <v/>
      </c>
      <c r="AT78" s="7" t="str">
        <f t="shared" si="210"/>
        <v/>
      </c>
      <c r="AU78" s="7" t="str">
        <f t="shared" si="211"/>
        <v/>
      </c>
      <c r="AV78" s="7" t="str">
        <f t="shared" si="212"/>
        <v/>
      </c>
      <c r="AW78" s="7" t="str">
        <f t="shared" si="213"/>
        <v/>
      </c>
      <c r="AX78" s="7" t="str">
        <f t="shared" si="214"/>
        <v/>
      </c>
      <c r="AY78" s="7" t="str">
        <f t="shared" si="215"/>
        <v/>
      </c>
      <c r="AZ78" s="7" t="str">
        <f t="shared" si="216"/>
        <v/>
      </c>
      <c r="BA78" s="7" t="str">
        <f t="shared" si="217"/>
        <v/>
      </c>
      <c r="BB78" s="7" t="str">
        <f t="shared" si="218"/>
        <v/>
      </c>
      <c r="BC78" s="7" t="str">
        <f t="shared" si="219"/>
        <v/>
      </c>
      <c r="BD78" s="7" t="str">
        <f t="shared" si="220"/>
        <v/>
      </c>
      <c r="BE78" s="7" t="str">
        <f t="shared" si="221"/>
        <v/>
      </c>
      <c r="BF78" s="7" t="str">
        <f t="shared" si="222"/>
        <v/>
      </c>
      <c r="BG78" s="7" t="str">
        <f t="shared" si="223"/>
        <v/>
      </c>
      <c r="BH78" s="7" t="str">
        <f t="shared" si="224"/>
        <v/>
      </c>
      <c r="BI78" s="7" t="str">
        <f t="shared" si="225"/>
        <v/>
      </c>
      <c r="BJ78" s="7" t="str">
        <f t="shared" si="226"/>
        <v/>
      </c>
      <c r="BK78" s="7" t="str">
        <f t="shared" si="227"/>
        <v/>
      </c>
      <c r="BL78" s="7" t="str">
        <f t="shared" si="228"/>
        <v/>
      </c>
      <c r="BM78" s="7" t="str">
        <f t="shared" si="229"/>
        <v/>
      </c>
      <c r="BN78" s="7" t="str">
        <f t="shared" si="230"/>
        <v/>
      </c>
      <c r="BP78" s="7" t="str">
        <f t="shared" si="231"/>
        <v/>
      </c>
      <c r="BQ78" s="7" t="str">
        <f t="shared" si="232"/>
        <v/>
      </c>
      <c r="BR78" s="7" t="str">
        <f t="shared" si="233"/>
        <v/>
      </c>
      <c r="BS78" s="7" t="str">
        <f t="shared" si="234"/>
        <v/>
      </c>
      <c r="BT78" s="7" t="str">
        <f t="shared" si="235"/>
        <v/>
      </c>
      <c r="BU78" s="7" t="str">
        <f t="shared" si="236"/>
        <v/>
      </c>
      <c r="BV78" s="7" t="str">
        <f t="shared" si="237"/>
        <v/>
      </c>
      <c r="BW78" s="7" t="str">
        <f t="shared" si="238"/>
        <v/>
      </c>
      <c r="BX78" s="7" t="str">
        <f t="shared" si="239"/>
        <v/>
      </c>
      <c r="BY78" s="7" t="str">
        <f t="shared" si="240"/>
        <v/>
      </c>
      <c r="BZ78" s="7" t="str">
        <f t="shared" si="241"/>
        <v/>
      </c>
      <c r="CA78" s="7" t="str">
        <f t="shared" si="242"/>
        <v/>
      </c>
      <c r="CB78" s="7" t="str">
        <f t="shared" si="243"/>
        <v/>
      </c>
      <c r="CC78" s="7" t="str">
        <f t="shared" si="244"/>
        <v/>
      </c>
      <c r="CD78" s="7" t="str">
        <f t="shared" si="245"/>
        <v/>
      </c>
      <c r="CE78" s="7" t="str">
        <f t="shared" si="246"/>
        <v/>
      </c>
      <c r="CF78" s="7" t="str">
        <f t="shared" si="247"/>
        <v/>
      </c>
      <c r="CG78" s="7" t="str">
        <f t="shared" si="248"/>
        <v/>
      </c>
      <c r="CH78" s="7" t="str">
        <f t="shared" si="249"/>
        <v/>
      </c>
      <c r="CI78" s="7" t="str">
        <f t="shared" si="250"/>
        <v/>
      </c>
      <c r="CJ78" s="7" t="str">
        <f t="shared" si="251"/>
        <v/>
      </c>
      <c r="CK78" s="7" t="str">
        <f t="shared" si="252"/>
        <v/>
      </c>
      <c r="CL78" s="7" t="str">
        <f t="shared" si="253"/>
        <v/>
      </c>
      <c r="CM78" s="7" t="str">
        <f t="shared" si="254"/>
        <v/>
      </c>
      <c r="CN78" s="7" t="str">
        <f t="shared" si="255"/>
        <v/>
      </c>
      <c r="CO78" s="7" t="str">
        <f t="shared" si="256"/>
        <v/>
      </c>
      <c r="CP78" s="7" t="str">
        <f>IF(ISNUMBER(BN78),BN78,IF(ISNUMBER(AK78),AK78,IF(ISNUMBER(AE78),AE78,IF(ISNUMBER(#REF!),#REF!,IF(ISNUMBER(AD78),AD78,"")))))</f>
        <v/>
      </c>
      <c r="CR78" s="7" t="str">
        <f t="shared" si="257"/>
        <v/>
      </c>
      <c r="CS78" s="7" t="str">
        <f t="shared" si="258"/>
        <v/>
      </c>
      <c r="CT78" s="7" t="str">
        <f t="shared" si="259"/>
        <v/>
      </c>
      <c r="CU78" s="7" t="str">
        <f t="shared" si="260"/>
        <v/>
      </c>
      <c r="CV78" s="7" t="str">
        <f t="shared" si="261"/>
        <v/>
      </c>
      <c r="CW78" s="7" t="str">
        <f t="shared" si="262"/>
        <v/>
      </c>
      <c r="CX78" s="7" t="str">
        <f t="shared" si="263"/>
        <v/>
      </c>
      <c r="CY78" s="7" t="str">
        <f t="shared" si="264"/>
        <v/>
      </c>
      <c r="CZ78" s="7" t="str">
        <f t="shared" si="265"/>
        <v/>
      </c>
      <c r="DA78" s="7" t="str">
        <f t="shared" si="266"/>
        <v/>
      </c>
      <c r="DB78" s="7" t="str">
        <f t="shared" si="267"/>
        <v/>
      </c>
      <c r="DC78" s="7" t="str">
        <f t="shared" si="268"/>
        <v/>
      </c>
      <c r="DD78" s="7" t="str">
        <f t="shared" si="269"/>
        <v/>
      </c>
      <c r="DE78" s="7" t="str">
        <f t="shared" si="270"/>
        <v/>
      </c>
      <c r="DF78" s="7" t="str">
        <f t="shared" si="271"/>
        <v/>
      </c>
      <c r="DG78" s="7" t="str">
        <f t="shared" si="272"/>
        <v/>
      </c>
      <c r="DH78" s="7" t="str">
        <f t="shared" si="273"/>
        <v/>
      </c>
      <c r="DI78" s="7" t="str">
        <f t="shared" si="274"/>
        <v/>
      </c>
      <c r="DJ78" s="7" t="str">
        <f t="shared" si="275"/>
        <v/>
      </c>
      <c r="DK78" s="7" t="str">
        <f t="shared" si="276"/>
        <v/>
      </c>
      <c r="DL78" s="7" t="str">
        <f t="shared" si="277"/>
        <v/>
      </c>
      <c r="DM78" s="7" t="str">
        <f t="shared" si="278"/>
        <v/>
      </c>
      <c r="DN78" s="7" t="str">
        <f>IF(ISNUMBER(CN78),CN78,IF(ISNUMBER(AK78),AK78,IF(ISNUMBER(AA78),AA78,IF(ISNUMBER(#REF!),#REF!,IF(ISNUMBER(Z78),Z78,"")))))</f>
        <v/>
      </c>
      <c r="DO78" s="7" t="str">
        <f>IF(ISNUMBER(CO78),CO78,IF(ISNUMBER(#REF!),#REF!,IF(ISNUMBER(AB78),AB78,IF(ISNUMBER(AL78),AL78,IF(ISNUMBER(AA78),AA78,"")))))</f>
        <v/>
      </c>
      <c r="DP78" s="7" t="str">
        <f t="shared" si="279"/>
        <v/>
      </c>
      <c r="DR78" s="7" t="str">
        <f t="shared" si="280"/>
        <v/>
      </c>
      <c r="DS78" s="7" t="str">
        <f t="shared" si="281"/>
        <v/>
      </c>
      <c r="DT78" s="7" t="str">
        <f t="shared" si="282"/>
        <v/>
      </c>
      <c r="DU78" s="7" t="str">
        <f t="shared" si="283"/>
        <v/>
      </c>
      <c r="DV78" s="7" t="str">
        <f t="shared" si="284"/>
        <v/>
      </c>
      <c r="DW78" s="7" t="str">
        <f t="shared" si="285"/>
        <v/>
      </c>
      <c r="DX78" s="7" t="str">
        <f t="shared" si="286"/>
        <v/>
      </c>
      <c r="DY78" s="7" t="str">
        <f t="shared" si="287"/>
        <v/>
      </c>
      <c r="DZ78" s="7" t="str">
        <f t="shared" si="288"/>
        <v/>
      </c>
      <c r="EA78" s="7" t="str">
        <f t="shared" si="289"/>
        <v/>
      </c>
      <c r="EB78" s="7" t="str">
        <f t="shared" si="290"/>
        <v/>
      </c>
      <c r="EC78" s="7" t="str">
        <f t="shared" si="291"/>
        <v/>
      </c>
      <c r="ED78" s="7" t="str">
        <f t="shared" si="292"/>
        <v/>
      </c>
      <c r="EE78" s="7" t="str">
        <f t="shared" si="293"/>
        <v/>
      </c>
      <c r="EF78" s="7" t="str">
        <f t="shared" si="294"/>
        <v/>
      </c>
      <c r="EG78" s="7" t="str">
        <f t="shared" si="295"/>
        <v/>
      </c>
      <c r="EH78" s="7" t="str">
        <f t="shared" si="296"/>
        <v/>
      </c>
      <c r="EI78" s="7" t="str">
        <f t="shared" si="297"/>
        <v/>
      </c>
      <c r="EJ78" s="7" t="str">
        <f t="shared" si="298"/>
        <v/>
      </c>
      <c r="EK78" s="7" t="str">
        <f t="shared" si="299"/>
        <v/>
      </c>
      <c r="EL78" s="7" t="str">
        <f>IF(ISNUMBER(DN78),DN78,IF(ISNUMBER(AK78),AK78,IF(ISNUMBER(AA78),AA78,IF(ISNUMBER(#REF!),#REF!,IF(ISNUMBER(Z78),Z78,"")))))</f>
        <v/>
      </c>
      <c r="EM78" s="7" t="str">
        <f>IF(ISNUMBER(DO78),DO78,IF(ISNUMBER(#REF!),#REF!,IF(ISNUMBER(AB78),AB78,IF(ISNUMBER(AL78),AL78,IF(ISNUMBER(AA78),AA78,"")))))</f>
        <v/>
      </c>
      <c r="EN78" s="7" t="str">
        <f t="shared" si="300"/>
        <v/>
      </c>
    </row>
    <row r="79" spans="1:144" x14ac:dyDescent="0.2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2.10711</v>
      </c>
      <c r="J79" s="7" t="e">
        <v>#N/A</v>
      </c>
      <c r="K79" s="7" t="e">
        <v>#N/A</v>
      </c>
      <c r="L79" s="7" t="e">
        <v>#N/A</v>
      </c>
      <c r="M79" s="7">
        <v>1.8223400000000001</v>
      </c>
      <c r="N79" s="7">
        <v>1.57368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1.8089999999999999</v>
      </c>
      <c r="T79" s="7" t="e">
        <v>#N/A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>
        <v>1.1656200000000001</v>
      </c>
      <c r="AA79" s="7">
        <v>1.30562</v>
      </c>
      <c r="AB79" s="7">
        <v>1.2302999999999999</v>
      </c>
      <c r="AC79" s="7">
        <v>1.4163000000000001</v>
      </c>
      <c r="AD79" s="7">
        <v>2.5566</v>
      </c>
      <c r="AE79" s="7">
        <v>2.3279100000000001</v>
      </c>
      <c r="AF79" s="7" t="e">
        <v>#N/A</v>
      </c>
      <c r="AG79" s="7" t="e">
        <v>#N/A</v>
      </c>
      <c r="AH79" s="7" t="e">
        <v>#N/A</v>
      </c>
      <c r="AI79" s="7" t="e">
        <v>#N/A</v>
      </c>
      <c r="AJ79" s="7" t="e">
        <v>#N/A</v>
      </c>
      <c r="AL79" s="7" t="str">
        <f t="shared" si="202"/>
        <v/>
      </c>
      <c r="AM79" s="7">
        <f t="shared" si="203"/>
        <v>2.10711</v>
      </c>
      <c r="AN79" s="7">
        <f t="shared" si="204"/>
        <v>2.10711</v>
      </c>
      <c r="AO79" s="7">
        <f t="shared" si="205"/>
        <v>2.10711</v>
      </c>
      <c r="AP79" s="7">
        <f t="shared" si="206"/>
        <v>2.10711</v>
      </c>
      <c r="AQ79" s="7">
        <f t="shared" si="207"/>
        <v>1.8223400000000001</v>
      </c>
      <c r="AR79" s="7">
        <f t="shared" si="208"/>
        <v>1.8223400000000001</v>
      </c>
      <c r="AS79" s="7">
        <f t="shared" si="209"/>
        <v>1.8223400000000001</v>
      </c>
      <c r="AT79" s="7">
        <f t="shared" si="210"/>
        <v>1.57368</v>
      </c>
      <c r="AU79" s="7">
        <f t="shared" si="211"/>
        <v>1.57368</v>
      </c>
      <c r="AV79" s="7">
        <f t="shared" si="212"/>
        <v>1.57368</v>
      </c>
      <c r="AW79" s="7">
        <f t="shared" si="213"/>
        <v>1.8089999999999999</v>
      </c>
      <c r="AX79" s="7">
        <f t="shared" si="214"/>
        <v>1.8089999999999999</v>
      </c>
      <c r="AY79" s="7">
        <f t="shared" si="215"/>
        <v>1.8089999999999999</v>
      </c>
      <c r="AZ79" s="7">
        <f t="shared" si="216"/>
        <v>1.8089999999999999</v>
      </c>
      <c r="BA79" s="7">
        <f t="shared" si="217"/>
        <v>1.8089999999999999</v>
      </c>
      <c r="BB79" s="7" t="str">
        <f t="shared" si="218"/>
        <v/>
      </c>
      <c r="BC79" s="7" t="str">
        <f t="shared" si="219"/>
        <v/>
      </c>
      <c r="BD79" s="7">
        <f t="shared" si="220"/>
        <v>1.1656200000000001</v>
      </c>
      <c r="BE79" s="7">
        <f t="shared" si="221"/>
        <v>1.1656200000000001</v>
      </c>
      <c r="BF79" s="7">
        <f t="shared" si="222"/>
        <v>1.1656200000000001</v>
      </c>
      <c r="BG79" s="7">
        <f t="shared" si="223"/>
        <v>1.30562</v>
      </c>
      <c r="BH79" s="7">
        <f t="shared" si="224"/>
        <v>1.2302999999999999</v>
      </c>
      <c r="BI79" s="7">
        <f t="shared" si="225"/>
        <v>1.4163000000000001</v>
      </c>
      <c r="BJ79" s="7">
        <f t="shared" si="226"/>
        <v>2.5566</v>
      </c>
      <c r="BK79" s="7">
        <f t="shared" si="227"/>
        <v>2.3279100000000001</v>
      </c>
      <c r="BL79" s="7">
        <f t="shared" si="228"/>
        <v>2.3279100000000001</v>
      </c>
      <c r="BM79" s="7">
        <f t="shared" si="229"/>
        <v>2.3279100000000001</v>
      </c>
      <c r="BN79" s="7" t="str">
        <f t="shared" si="230"/>
        <v/>
      </c>
      <c r="BP79" s="7">
        <f t="shared" si="231"/>
        <v>2.10711</v>
      </c>
      <c r="BQ79" s="7">
        <f t="shared" si="232"/>
        <v>2.10711</v>
      </c>
      <c r="BR79" s="7">
        <f t="shared" si="233"/>
        <v>2.10711</v>
      </c>
      <c r="BS79" s="7">
        <f t="shared" si="234"/>
        <v>1.8223400000000001</v>
      </c>
      <c r="BT79" s="7">
        <f t="shared" si="235"/>
        <v>1.8223400000000001</v>
      </c>
      <c r="BU79" s="7">
        <f t="shared" si="236"/>
        <v>1.8223400000000001</v>
      </c>
      <c r="BV79" s="7">
        <f t="shared" si="237"/>
        <v>1.57368</v>
      </c>
      <c r="BW79" s="7">
        <f t="shared" si="238"/>
        <v>1.57368</v>
      </c>
      <c r="BX79" s="7">
        <f t="shared" si="239"/>
        <v>1.57368</v>
      </c>
      <c r="BY79" s="7">
        <f t="shared" si="240"/>
        <v>1.8089999999999999</v>
      </c>
      <c r="BZ79" s="7">
        <f t="shared" si="241"/>
        <v>1.8089999999999999</v>
      </c>
      <c r="CA79" s="7">
        <f t="shared" si="242"/>
        <v>1.8089999999999999</v>
      </c>
      <c r="CB79" s="7">
        <f t="shared" si="243"/>
        <v>1.8089999999999999</v>
      </c>
      <c r="CC79" s="7">
        <f t="shared" si="244"/>
        <v>1.8089999999999999</v>
      </c>
      <c r="CD79" s="7">
        <f t="shared" si="245"/>
        <v>1.8089999999999999</v>
      </c>
      <c r="CE79" s="7">
        <f t="shared" si="246"/>
        <v>1.1656200000000001</v>
      </c>
      <c r="CF79" s="7">
        <f t="shared" si="247"/>
        <v>1.1656200000000001</v>
      </c>
      <c r="CG79" s="7">
        <f t="shared" si="248"/>
        <v>1.1656200000000001</v>
      </c>
      <c r="CH79" s="7">
        <f t="shared" si="249"/>
        <v>1.1656200000000001</v>
      </c>
      <c r="CI79" s="7">
        <f t="shared" si="250"/>
        <v>1.30562</v>
      </c>
      <c r="CJ79" s="7">
        <f t="shared" si="251"/>
        <v>1.2302999999999999</v>
      </c>
      <c r="CK79" s="7">
        <f t="shared" si="252"/>
        <v>1.4163000000000001</v>
      </c>
      <c r="CL79" s="7">
        <f t="shared" si="253"/>
        <v>2.5566</v>
      </c>
      <c r="CM79" s="7">
        <f t="shared" si="254"/>
        <v>2.3279100000000001</v>
      </c>
      <c r="CN79" s="7">
        <f t="shared" si="255"/>
        <v>2.3279100000000001</v>
      </c>
      <c r="CO79" s="7">
        <f t="shared" si="256"/>
        <v>2.3279100000000001</v>
      </c>
      <c r="CP79" s="7">
        <f>IF(ISNUMBER(BN79),BN79,IF(ISNUMBER(AK79),AK79,IF(ISNUMBER(AE79),AE79,IF(ISNUMBER(#REF!),#REF!,IF(ISNUMBER(AD79),AD79,"")))))</f>
        <v>2.3279100000000001</v>
      </c>
      <c r="CR79" s="7">
        <f t="shared" si="257"/>
        <v>2.10711</v>
      </c>
      <c r="CS79" s="7">
        <f t="shared" si="258"/>
        <v>1.8223400000000001</v>
      </c>
      <c r="CT79" s="7">
        <f t="shared" si="259"/>
        <v>1.8223400000000001</v>
      </c>
      <c r="CU79" s="7">
        <f t="shared" si="260"/>
        <v>1.8223400000000001</v>
      </c>
      <c r="CV79" s="7">
        <f t="shared" si="261"/>
        <v>1.57368</v>
      </c>
      <c r="CW79" s="7">
        <f t="shared" si="262"/>
        <v>1.57368</v>
      </c>
      <c r="CX79" s="7">
        <f t="shared" si="263"/>
        <v>1.57368</v>
      </c>
      <c r="CY79" s="7">
        <f t="shared" si="264"/>
        <v>1.8089999999999999</v>
      </c>
      <c r="CZ79" s="7">
        <f t="shared" si="265"/>
        <v>1.8089999999999999</v>
      </c>
      <c r="DA79" s="7">
        <f t="shared" si="266"/>
        <v>1.8089999999999999</v>
      </c>
      <c r="DB79" s="7">
        <f t="shared" si="267"/>
        <v>1.8089999999999999</v>
      </c>
      <c r="DC79" s="7">
        <f t="shared" si="268"/>
        <v>1.8089999999999999</v>
      </c>
      <c r="DD79" s="7">
        <f t="shared" si="269"/>
        <v>1.8089999999999999</v>
      </c>
      <c r="DE79" s="7">
        <f t="shared" si="270"/>
        <v>1.1656200000000001</v>
      </c>
      <c r="DF79" s="7">
        <f t="shared" si="271"/>
        <v>1.1656200000000001</v>
      </c>
      <c r="DG79" s="7">
        <f t="shared" si="272"/>
        <v>1.1656200000000001</v>
      </c>
      <c r="DH79" s="7">
        <f t="shared" si="273"/>
        <v>1.1656200000000001</v>
      </c>
      <c r="DI79" s="7">
        <f t="shared" si="274"/>
        <v>1.30562</v>
      </c>
      <c r="DJ79" s="7">
        <f t="shared" si="275"/>
        <v>1.2302999999999999</v>
      </c>
      <c r="DK79" s="7">
        <f t="shared" si="276"/>
        <v>1.4163000000000001</v>
      </c>
      <c r="DL79" s="7">
        <f t="shared" si="277"/>
        <v>2.5566</v>
      </c>
      <c r="DM79" s="7">
        <f t="shared" si="278"/>
        <v>2.3279100000000001</v>
      </c>
      <c r="DN79" s="7">
        <f>IF(ISNUMBER(CN79),CN79,IF(ISNUMBER(AK79),AK79,IF(ISNUMBER(AA79),AA79,IF(ISNUMBER(#REF!),#REF!,IF(ISNUMBER(Z79),Z79,"")))))</f>
        <v>2.3279100000000001</v>
      </c>
      <c r="DO79" s="7">
        <f>IF(ISNUMBER(CO79),CO79,IF(ISNUMBER(#REF!),#REF!,IF(ISNUMBER(AB79),AB79,IF(ISNUMBER(AL79),AL79,IF(ISNUMBER(AA79),AA79,"")))))</f>
        <v>2.3279100000000001</v>
      </c>
      <c r="DP79" s="7">
        <f t="shared" si="279"/>
        <v>2.3279100000000001</v>
      </c>
      <c r="DR79" s="7">
        <f t="shared" si="280"/>
        <v>1.8223400000000001</v>
      </c>
      <c r="DS79" s="7">
        <f t="shared" si="281"/>
        <v>1.8223400000000001</v>
      </c>
      <c r="DT79" s="7">
        <f t="shared" si="282"/>
        <v>1.57368</v>
      </c>
      <c r="DU79" s="7">
        <f t="shared" si="283"/>
        <v>1.57368</v>
      </c>
      <c r="DV79" s="7">
        <f t="shared" si="284"/>
        <v>1.57368</v>
      </c>
      <c r="DW79" s="7">
        <f t="shared" si="285"/>
        <v>1.8089999999999999</v>
      </c>
      <c r="DX79" s="7">
        <f t="shared" si="286"/>
        <v>1.8089999999999999</v>
      </c>
      <c r="DY79" s="7">
        <f t="shared" si="287"/>
        <v>1.8089999999999999</v>
      </c>
      <c r="DZ79" s="7">
        <f t="shared" si="288"/>
        <v>1.8089999999999999</v>
      </c>
      <c r="EA79" s="7">
        <f t="shared" si="289"/>
        <v>1.8089999999999999</v>
      </c>
      <c r="EB79" s="7">
        <f t="shared" si="290"/>
        <v>1.8089999999999999</v>
      </c>
      <c r="EC79" s="7">
        <f t="shared" si="291"/>
        <v>1.1656200000000001</v>
      </c>
      <c r="ED79" s="7">
        <f t="shared" si="292"/>
        <v>1.1656200000000001</v>
      </c>
      <c r="EE79" s="7">
        <f t="shared" si="293"/>
        <v>1.1656200000000001</v>
      </c>
      <c r="EF79" s="7">
        <f t="shared" si="294"/>
        <v>1.1656200000000001</v>
      </c>
      <c r="EG79" s="7">
        <f t="shared" si="295"/>
        <v>1.30562</v>
      </c>
      <c r="EH79" s="7">
        <f t="shared" si="296"/>
        <v>1.2302999999999999</v>
      </c>
      <c r="EI79" s="7">
        <f t="shared" si="297"/>
        <v>1.4163000000000001</v>
      </c>
      <c r="EJ79" s="7">
        <f t="shared" si="298"/>
        <v>2.5566</v>
      </c>
      <c r="EK79" s="7">
        <f t="shared" si="299"/>
        <v>2.3279100000000001</v>
      </c>
      <c r="EL79" s="7">
        <f>IF(ISNUMBER(DN79),DN79,IF(ISNUMBER(AK79),AK79,IF(ISNUMBER(AA79),AA79,IF(ISNUMBER(#REF!),#REF!,IF(ISNUMBER(Z79),Z79,"")))))</f>
        <v>2.3279100000000001</v>
      </c>
      <c r="EM79" s="7">
        <f>IF(ISNUMBER(DO79),DO79,IF(ISNUMBER(#REF!),#REF!,IF(ISNUMBER(AB79),AB79,IF(ISNUMBER(AL79),AL79,IF(ISNUMBER(AA79),AA79,"")))))</f>
        <v>2.3279100000000001</v>
      </c>
      <c r="EN79" s="7">
        <f t="shared" si="300"/>
        <v>2.3279100000000001</v>
      </c>
    </row>
    <row r="80" spans="1:144" x14ac:dyDescent="0.2">
      <c r="A80" s="19" t="s">
        <v>88</v>
      </c>
      <c r="B80" s="7" t="s">
        <v>88</v>
      </c>
      <c r="C80" s="7" t="e">
        <v>#N/A</v>
      </c>
      <c r="D80" s="7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 t="e">
        <v>#N/A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 t="e">
        <v>#N/A</v>
      </c>
      <c r="O80" s="7">
        <v>3.4756</v>
      </c>
      <c r="P80" s="7">
        <v>3.5778999999999996</v>
      </c>
      <c r="Q80" s="7">
        <v>3.68018</v>
      </c>
      <c r="R80" s="7">
        <v>3.8733</v>
      </c>
      <c r="S80" s="7">
        <v>4.0228900000000003</v>
      </c>
      <c r="T80" s="7">
        <v>3.64255</v>
      </c>
      <c r="U80" s="7">
        <v>3.5356000000000001</v>
      </c>
      <c r="V80" s="7" t="e">
        <v>#N/A</v>
      </c>
      <c r="W80" s="7">
        <v>3.2233600000000004</v>
      </c>
      <c r="X80" s="7">
        <v>3.0893600000000001</v>
      </c>
      <c r="Y80" s="7">
        <v>3.63192</v>
      </c>
      <c r="Z80" s="7">
        <v>3.8019800000000004</v>
      </c>
      <c r="AA80" s="7">
        <v>3.39276</v>
      </c>
      <c r="AB80" s="7">
        <v>3.0729000000000002</v>
      </c>
      <c r="AC80" s="7">
        <v>4.0318699999999996</v>
      </c>
      <c r="AD80" s="7">
        <v>4.3805899999999998</v>
      </c>
      <c r="AE80" s="7">
        <v>3.23095</v>
      </c>
      <c r="AF80" s="7">
        <v>3.2672600000000003</v>
      </c>
      <c r="AG80" s="7">
        <v>3.0833699999999999</v>
      </c>
      <c r="AH80" s="7">
        <v>2.8096800000000002</v>
      </c>
      <c r="AI80" s="7" t="e">
        <v>#N/A</v>
      </c>
      <c r="AJ80" s="7" t="e">
        <v>#N/A</v>
      </c>
      <c r="AL80" s="7" t="str">
        <f t="shared" si="202"/>
        <v/>
      </c>
      <c r="AM80" s="7" t="str">
        <f t="shared" si="203"/>
        <v/>
      </c>
      <c r="AN80" s="7" t="str">
        <f t="shared" si="204"/>
        <v/>
      </c>
      <c r="AO80" s="7" t="str">
        <f t="shared" si="205"/>
        <v/>
      </c>
      <c r="AP80" s="7" t="str">
        <f t="shared" si="206"/>
        <v/>
      </c>
      <c r="AQ80" s="7" t="str">
        <f t="shared" si="207"/>
        <v/>
      </c>
      <c r="AR80" s="7" t="str">
        <f t="shared" si="208"/>
        <v/>
      </c>
      <c r="AS80" s="7">
        <f t="shared" si="209"/>
        <v>3.4756</v>
      </c>
      <c r="AT80" s="7">
        <f t="shared" si="210"/>
        <v>3.4756</v>
      </c>
      <c r="AU80" s="7">
        <f t="shared" si="211"/>
        <v>3.4756</v>
      </c>
      <c r="AV80" s="7">
        <f t="shared" si="212"/>
        <v>3.5778999999999996</v>
      </c>
      <c r="AW80" s="7">
        <f t="shared" si="213"/>
        <v>3.68018</v>
      </c>
      <c r="AX80" s="7">
        <f t="shared" si="214"/>
        <v>3.8733</v>
      </c>
      <c r="AY80" s="7">
        <f t="shared" si="215"/>
        <v>4.0228900000000003</v>
      </c>
      <c r="AZ80" s="7">
        <f t="shared" si="216"/>
        <v>3.64255</v>
      </c>
      <c r="BA80" s="7">
        <f t="shared" si="217"/>
        <v>3.5356000000000001</v>
      </c>
      <c r="BB80" s="7">
        <f t="shared" si="218"/>
        <v>3.2233600000000004</v>
      </c>
      <c r="BC80" s="7">
        <f t="shared" si="219"/>
        <v>3.2233600000000004</v>
      </c>
      <c r="BD80" s="7">
        <f t="shared" si="220"/>
        <v>3.0893600000000001</v>
      </c>
      <c r="BE80" s="7">
        <f t="shared" si="221"/>
        <v>3.63192</v>
      </c>
      <c r="BF80" s="7">
        <f t="shared" si="222"/>
        <v>3.8019800000000004</v>
      </c>
      <c r="BG80" s="7">
        <f t="shared" si="223"/>
        <v>3.39276</v>
      </c>
      <c r="BH80" s="7">
        <f t="shared" si="224"/>
        <v>3.0729000000000002</v>
      </c>
      <c r="BI80" s="7">
        <f t="shared" si="225"/>
        <v>4.0318699999999996</v>
      </c>
      <c r="BJ80" s="7">
        <f t="shared" si="226"/>
        <v>4.3805899999999998</v>
      </c>
      <c r="BK80" s="7">
        <f t="shared" si="227"/>
        <v>3.23095</v>
      </c>
      <c r="BL80" s="7">
        <f t="shared" si="228"/>
        <v>3.2672600000000003</v>
      </c>
      <c r="BM80" s="7">
        <f t="shared" si="229"/>
        <v>3.0833699999999999</v>
      </c>
      <c r="BN80" s="7">
        <f t="shared" si="230"/>
        <v>2.8096800000000002</v>
      </c>
      <c r="BP80" s="7" t="str">
        <f t="shared" si="231"/>
        <v/>
      </c>
      <c r="BQ80" s="7" t="str">
        <f t="shared" si="232"/>
        <v/>
      </c>
      <c r="BR80" s="7" t="str">
        <f t="shared" si="233"/>
        <v/>
      </c>
      <c r="BS80" s="7">
        <f t="shared" si="234"/>
        <v>3.4756</v>
      </c>
      <c r="BT80" s="7">
        <f t="shared" si="235"/>
        <v>3.4756</v>
      </c>
      <c r="BU80" s="7">
        <f t="shared" si="236"/>
        <v>3.4756</v>
      </c>
      <c r="BV80" s="7">
        <f t="shared" si="237"/>
        <v>3.4756</v>
      </c>
      <c r="BW80" s="7">
        <f t="shared" si="238"/>
        <v>3.4756</v>
      </c>
      <c r="BX80" s="7">
        <f t="shared" si="239"/>
        <v>3.5778999999999996</v>
      </c>
      <c r="BY80" s="7">
        <f t="shared" si="240"/>
        <v>3.68018</v>
      </c>
      <c r="BZ80" s="7">
        <f t="shared" si="241"/>
        <v>3.8733</v>
      </c>
      <c r="CA80" s="7">
        <f t="shared" si="242"/>
        <v>4.0228900000000003</v>
      </c>
      <c r="CB80" s="7">
        <f t="shared" si="243"/>
        <v>3.64255</v>
      </c>
      <c r="CC80" s="7">
        <f t="shared" si="244"/>
        <v>3.5356000000000001</v>
      </c>
      <c r="CD80" s="7">
        <f t="shared" si="245"/>
        <v>3.2233600000000004</v>
      </c>
      <c r="CE80" s="7">
        <f t="shared" si="246"/>
        <v>3.2233600000000004</v>
      </c>
      <c r="CF80" s="7">
        <f t="shared" si="247"/>
        <v>3.0893600000000001</v>
      </c>
      <c r="CG80" s="7">
        <f t="shared" si="248"/>
        <v>3.63192</v>
      </c>
      <c r="CH80" s="7">
        <f t="shared" si="249"/>
        <v>3.8019800000000004</v>
      </c>
      <c r="CI80" s="7">
        <f t="shared" si="250"/>
        <v>3.39276</v>
      </c>
      <c r="CJ80" s="7">
        <f t="shared" si="251"/>
        <v>3.0729000000000002</v>
      </c>
      <c r="CK80" s="7">
        <f t="shared" si="252"/>
        <v>4.0318699999999996</v>
      </c>
      <c r="CL80" s="7">
        <f t="shared" si="253"/>
        <v>4.3805899999999998</v>
      </c>
      <c r="CM80" s="7">
        <f t="shared" si="254"/>
        <v>3.23095</v>
      </c>
      <c r="CN80" s="7">
        <f t="shared" si="255"/>
        <v>3.2672600000000003</v>
      </c>
      <c r="CO80" s="7">
        <f t="shared" si="256"/>
        <v>3.0833699999999999</v>
      </c>
      <c r="CP80" s="7">
        <f>IF(ISNUMBER(BN80),BN80,IF(ISNUMBER(AK80),AK80,IF(ISNUMBER(AE80),AE80,IF(ISNUMBER(#REF!),#REF!,IF(ISNUMBER(AD80),AD80,"")))))</f>
        <v>2.8096800000000002</v>
      </c>
      <c r="CR80" s="7">
        <f t="shared" si="257"/>
        <v>3.4756</v>
      </c>
      <c r="CS80" s="7">
        <f t="shared" si="258"/>
        <v>3.4756</v>
      </c>
      <c r="CT80" s="7">
        <f t="shared" si="259"/>
        <v>3.4756</v>
      </c>
      <c r="CU80" s="7">
        <f t="shared" si="260"/>
        <v>3.4756</v>
      </c>
      <c r="CV80" s="7">
        <f t="shared" si="261"/>
        <v>3.4756</v>
      </c>
      <c r="CW80" s="7">
        <f t="shared" si="262"/>
        <v>3.4756</v>
      </c>
      <c r="CX80" s="7">
        <f t="shared" si="263"/>
        <v>3.5778999999999996</v>
      </c>
      <c r="CY80" s="7">
        <f t="shared" si="264"/>
        <v>3.68018</v>
      </c>
      <c r="CZ80" s="7">
        <f t="shared" si="265"/>
        <v>3.8733</v>
      </c>
      <c r="DA80" s="7">
        <f t="shared" si="266"/>
        <v>4.0228900000000003</v>
      </c>
      <c r="DB80" s="7">
        <f t="shared" si="267"/>
        <v>3.64255</v>
      </c>
      <c r="DC80" s="7">
        <f t="shared" si="268"/>
        <v>3.5356000000000001</v>
      </c>
      <c r="DD80" s="7">
        <f t="shared" si="269"/>
        <v>3.2233600000000004</v>
      </c>
      <c r="DE80" s="7">
        <f t="shared" si="270"/>
        <v>3.2233600000000004</v>
      </c>
      <c r="DF80" s="7">
        <f t="shared" si="271"/>
        <v>3.0893600000000001</v>
      </c>
      <c r="DG80" s="7">
        <f t="shared" si="272"/>
        <v>3.63192</v>
      </c>
      <c r="DH80" s="7">
        <f t="shared" si="273"/>
        <v>3.8019800000000004</v>
      </c>
      <c r="DI80" s="7">
        <f t="shared" si="274"/>
        <v>3.39276</v>
      </c>
      <c r="DJ80" s="7">
        <f t="shared" si="275"/>
        <v>3.0729000000000002</v>
      </c>
      <c r="DK80" s="7">
        <f t="shared" si="276"/>
        <v>4.0318699999999996</v>
      </c>
      <c r="DL80" s="7">
        <f t="shared" si="277"/>
        <v>4.3805899999999998</v>
      </c>
      <c r="DM80" s="7">
        <f t="shared" si="278"/>
        <v>3.23095</v>
      </c>
      <c r="DN80" s="7">
        <f>IF(ISNUMBER(CN80),CN80,IF(ISNUMBER(AK80),AK80,IF(ISNUMBER(AA80),AA80,IF(ISNUMBER(#REF!),#REF!,IF(ISNUMBER(Z80),Z80,"")))))</f>
        <v>3.2672600000000003</v>
      </c>
      <c r="DO80" s="7">
        <f>IF(ISNUMBER(CO80),CO80,IF(ISNUMBER(#REF!),#REF!,IF(ISNUMBER(AB80),AB80,IF(ISNUMBER(AL80),AL80,IF(ISNUMBER(AA80),AA80,"")))))</f>
        <v>3.0833699999999999</v>
      </c>
      <c r="DP80" s="7">
        <f t="shared" si="279"/>
        <v>2.8096800000000002</v>
      </c>
      <c r="DR80" s="7">
        <f t="shared" si="280"/>
        <v>3.4756</v>
      </c>
      <c r="DS80" s="7">
        <f t="shared" si="281"/>
        <v>3.4756</v>
      </c>
      <c r="DT80" s="7">
        <f t="shared" si="282"/>
        <v>3.4756</v>
      </c>
      <c r="DU80" s="7">
        <f t="shared" si="283"/>
        <v>3.4756</v>
      </c>
      <c r="DV80" s="7">
        <f t="shared" si="284"/>
        <v>3.5778999999999996</v>
      </c>
      <c r="DW80" s="7">
        <f t="shared" si="285"/>
        <v>3.68018</v>
      </c>
      <c r="DX80" s="7">
        <f t="shared" si="286"/>
        <v>3.8733</v>
      </c>
      <c r="DY80" s="7">
        <f t="shared" si="287"/>
        <v>4.0228900000000003</v>
      </c>
      <c r="DZ80" s="7">
        <f t="shared" si="288"/>
        <v>3.64255</v>
      </c>
      <c r="EA80" s="7">
        <f t="shared" si="289"/>
        <v>3.5356000000000001</v>
      </c>
      <c r="EB80" s="7">
        <f t="shared" si="290"/>
        <v>3.2233600000000004</v>
      </c>
      <c r="EC80" s="7">
        <f t="shared" si="291"/>
        <v>3.2233600000000004</v>
      </c>
      <c r="ED80" s="7">
        <f t="shared" si="292"/>
        <v>3.0893600000000001</v>
      </c>
      <c r="EE80" s="7">
        <f t="shared" si="293"/>
        <v>3.63192</v>
      </c>
      <c r="EF80" s="7">
        <f t="shared" si="294"/>
        <v>3.8019800000000004</v>
      </c>
      <c r="EG80" s="7">
        <f t="shared" si="295"/>
        <v>3.39276</v>
      </c>
      <c r="EH80" s="7">
        <f t="shared" si="296"/>
        <v>3.0729000000000002</v>
      </c>
      <c r="EI80" s="7">
        <f t="shared" si="297"/>
        <v>4.0318699999999996</v>
      </c>
      <c r="EJ80" s="7">
        <f t="shared" si="298"/>
        <v>4.3805899999999998</v>
      </c>
      <c r="EK80" s="7">
        <f t="shared" si="299"/>
        <v>3.23095</v>
      </c>
      <c r="EL80" s="7">
        <f>IF(ISNUMBER(DN80),DN80,IF(ISNUMBER(AK80),AK80,IF(ISNUMBER(AA80),AA80,IF(ISNUMBER(#REF!),#REF!,IF(ISNUMBER(Z80),Z80,"")))))</f>
        <v>3.2672600000000003</v>
      </c>
      <c r="EM80" s="7">
        <f>IF(ISNUMBER(DO80),DO80,IF(ISNUMBER(#REF!),#REF!,IF(ISNUMBER(AB80),AB80,IF(ISNUMBER(AL80),AL80,IF(ISNUMBER(AA80),AA80,"")))))</f>
        <v>3.0833699999999999</v>
      </c>
      <c r="EN80" s="7">
        <f t="shared" si="300"/>
        <v>2.8096800000000002</v>
      </c>
    </row>
    <row r="81" spans="1:144" x14ac:dyDescent="0.2">
      <c r="A81" s="19" t="s">
        <v>89</v>
      </c>
      <c r="B81" s="7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>
        <v>1.2330299999999998</v>
      </c>
      <c r="K81" s="7">
        <v>1.4495499999999999</v>
      </c>
      <c r="L81" s="7">
        <v>1.77728</v>
      </c>
      <c r="M81" s="7">
        <v>1.6871799999999999</v>
      </c>
      <c r="N81" s="7" t="e">
        <v>#N/A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 t="e">
        <v>#N/A</v>
      </c>
      <c r="T81" s="7" t="e">
        <v>#N/A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7" t="e">
        <v>#N/A</v>
      </c>
      <c r="AD81" s="7" t="e">
        <v>#N/A</v>
      </c>
      <c r="AE81" s="7" t="e">
        <v>#N/A</v>
      </c>
      <c r="AF81" s="7" t="e">
        <v>#N/A</v>
      </c>
      <c r="AG81" s="7" t="e">
        <v>#N/A</v>
      </c>
      <c r="AH81" s="7" t="e">
        <v>#N/A</v>
      </c>
      <c r="AI81" s="7" t="e">
        <v>#N/A</v>
      </c>
      <c r="AJ81" s="7" t="e">
        <v>#N/A</v>
      </c>
      <c r="AL81" s="7" t="str">
        <f t="shared" si="202"/>
        <v/>
      </c>
      <c r="AM81" s="7" t="str">
        <f t="shared" si="203"/>
        <v/>
      </c>
      <c r="AN81" s="7">
        <f t="shared" si="204"/>
        <v>1.2330299999999998</v>
      </c>
      <c r="AO81" s="7">
        <f t="shared" si="205"/>
        <v>1.2330299999999998</v>
      </c>
      <c r="AP81" s="7">
        <f t="shared" si="206"/>
        <v>1.2330299999999998</v>
      </c>
      <c r="AQ81" s="7">
        <f t="shared" si="207"/>
        <v>1.4495499999999999</v>
      </c>
      <c r="AR81" s="7">
        <f t="shared" si="208"/>
        <v>1.77728</v>
      </c>
      <c r="AS81" s="7">
        <f t="shared" si="209"/>
        <v>1.6871799999999999</v>
      </c>
      <c r="AT81" s="7">
        <f t="shared" si="210"/>
        <v>1.6871799999999999</v>
      </c>
      <c r="AU81" s="7">
        <f t="shared" si="211"/>
        <v>1.6871799999999999</v>
      </c>
      <c r="AV81" s="7" t="str">
        <f t="shared" si="212"/>
        <v/>
      </c>
      <c r="AW81" s="7" t="str">
        <f t="shared" si="213"/>
        <v/>
      </c>
      <c r="AX81" s="7" t="str">
        <f t="shared" si="214"/>
        <v/>
      </c>
      <c r="AY81" s="7" t="str">
        <f t="shared" si="215"/>
        <v/>
      </c>
      <c r="AZ81" s="7" t="str">
        <f t="shared" si="216"/>
        <v/>
      </c>
      <c r="BA81" s="7" t="str">
        <f t="shared" si="217"/>
        <v/>
      </c>
      <c r="BB81" s="7" t="str">
        <f t="shared" si="218"/>
        <v/>
      </c>
      <c r="BC81" s="7" t="str">
        <f t="shared" si="219"/>
        <v/>
      </c>
      <c r="BD81" s="7" t="str">
        <f t="shared" si="220"/>
        <v/>
      </c>
      <c r="BE81" s="7" t="str">
        <f t="shared" si="221"/>
        <v/>
      </c>
      <c r="BF81" s="7" t="str">
        <f t="shared" si="222"/>
        <v/>
      </c>
      <c r="BG81" s="7" t="str">
        <f t="shared" si="223"/>
        <v/>
      </c>
      <c r="BH81" s="7" t="str">
        <f t="shared" si="224"/>
        <v/>
      </c>
      <c r="BI81" s="7" t="str">
        <f t="shared" si="225"/>
        <v/>
      </c>
      <c r="BJ81" s="7" t="str">
        <f t="shared" si="226"/>
        <v/>
      </c>
      <c r="BK81" s="7" t="str">
        <f t="shared" si="227"/>
        <v/>
      </c>
      <c r="BL81" s="7" t="str">
        <f t="shared" si="228"/>
        <v/>
      </c>
      <c r="BM81" s="7" t="str">
        <f t="shared" si="229"/>
        <v/>
      </c>
      <c r="BN81" s="7" t="str">
        <f t="shared" si="230"/>
        <v/>
      </c>
      <c r="BP81" s="7">
        <f t="shared" si="231"/>
        <v>1.2330299999999998</v>
      </c>
      <c r="BQ81" s="7">
        <f t="shared" si="232"/>
        <v>1.2330299999999998</v>
      </c>
      <c r="BR81" s="7">
        <f t="shared" si="233"/>
        <v>1.2330299999999998</v>
      </c>
      <c r="BS81" s="7">
        <f t="shared" si="234"/>
        <v>1.4495499999999999</v>
      </c>
      <c r="BT81" s="7">
        <f t="shared" si="235"/>
        <v>1.77728</v>
      </c>
      <c r="BU81" s="7">
        <f t="shared" si="236"/>
        <v>1.6871799999999999</v>
      </c>
      <c r="BV81" s="7">
        <f t="shared" si="237"/>
        <v>1.6871799999999999</v>
      </c>
      <c r="BW81" s="7">
        <f t="shared" si="238"/>
        <v>1.6871799999999999</v>
      </c>
      <c r="BX81" s="7">
        <f t="shared" si="239"/>
        <v>1.6871799999999999</v>
      </c>
      <c r="BY81" s="7">
        <f t="shared" si="240"/>
        <v>1.6871799999999999</v>
      </c>
      <c r="BZ81" s="7" t="str">
        <f t="shared" si="241"/>
        <v/>
      </c>
      <c r="CA81" s="7" t="str">
        <f t="shared" si="242"/>
        <v/>
      </c>
      <c r="CB81" s="7" t="str">
        <f t="shared" si="243"/>
        <v/>
      </c>
      <c r="CC81" s="7" t="str">
        <f t="shared" si="244"/>
        <v/>
      </c>
      <c r="CD81" s="7" t="str">
        <f t="shared" si="245"/>
        <v/>
      </c>
      <c r="CE81" s="7" t="str">
        <f t="shared" si="246"/>
        <v/>
      </c>
      <c r="CF81" s="7" t="str">
        <f t="shared" si="247"/>
        <v/>
      </c>
      <c r="CG81" s="7" t="str">
        <f t="shared" si="248"/>
        <v/>
      </c>
      <c r="CH81" s="7" t="str">
        <f t="shared" si="249"/>
        <v/>
      </c>
      <c r="CI81" s="7" t="str">
        <f t="shared" si="250"/>
        <v/>
      </c>
      <c r="CJ81" s="7" t="str">
        <f t="shared" si="251"/>
        <v/>
      </c>
      <c r="CK81" s="7" t="str">
        <f t="shared" si="252"/>
        <v/>
      </c>
      <c r="CL81" s="7" t="str">
        <f t="shared" si="253"/>
        <v/>
      </c>
      <c r="CM81" s="7" t="str">
        <f t="shared" si="254"/>
        <v/>
      </c>
      <c r="CN81" s="7" t="str">
        <f t="shared" si="255"/>
        <v/>
      </c>
      <c r="CO81" s="7" t="str">
        <f t="shared" si="256"/>
        <v/>
      </c>
      <c r="CP81" s="7" t="str">
        <f>IF(ISNUMBER(BN81),BN81,IF(ISNUMBER(AK81),AK81,IF(ISNUMBER(AE81),AE81,IF(ISNUMBER(#REF!),#REF!,IF(ISNUMBER(AD81),AD81,"")))))</f>
        <v/>
      </c>
      <c r="CR81" s="7">
        <f t="shared" si="257"/>
        <v>1.2330299999999998</v>
      </c>
      <c r="CS81" s="7">
        <f t="shared" si="258"/>
        <v>1.4495499999999999</v>
      </c>
      <c r="CT81" s="7">
        <f t="shared" si="259"/>
        <v>1.77728</v>
      </c>
      <c r="CU81" s="7">
        <f t="shared" si="260"/>
        <v>1.6871799999999999</v>
      </c>
      <c r="CV81" s="7">
        <f t="shared" si="261"/>
        <v>1.6871799999999999</v>
      </c>
      <c r="CW81" s="7">
        <f t="shared" si="262"/>
        <v>1.6871799999999999</v>
      </c>
      <c r="CX81" s="7">
        <f t="shared" si="263"/>
        <v>1.6871799999999999</v>
      </c>
      <c r="CY81" s="7">
        <f t="shared" si="264"/>
        <v>1.6871799999999999</v>
      </c>
      <c r="CZ81" s="7">
        <f t="shared" si="265"/>
        <v>1.6871799999999999</v>
      </c>
      <c r="DA81" s="7">
        <f t="shared" si="266"/>
        <v>1.6871799999999999</v>
      </c>
      <c r="DB81" s="7" t="str">
        <f t="shared" si="267"/>
        <v/>
      </c>
      <c r="DC81" s="7" t="str">
        <f t="shared" si="268"/>
        <v/>
      </c>
      <c r="DD81" s="7" t="str">
        <f t="shared" si="269"/>
        <v/>
      </c>
      <c r="DE81" s="7" t="str">
        <f t="shared" si="270"/>
        <v/>
      </c>
      <c r="DF81" s="7" t="str">
        <f t="shared" si="271"/>
        <v/>
      </c>
      <c r="DG81" s="7" t="str">
        <f t="shared" si="272"/>
        <v/>
      </c>
      <c r="DH81" s="7" t="str">
        <f t="shared" si="273"/>
        <v/>
      </c>
      <c r="DI81" s="7" t="str">
        <f t="shared" si="274"/>
        <v/>
      </c>
      <c r="DJ81" s="7" t="str">
        <f t="shared" si="275"/>
        <v/>
      </c>
      <c r="DK81" s="7" t="str">
        <f t="shared" si="276"/>
        <v/>
      </c>
      <c r="DL81" s="7" t="str">
        <f t="shared" si="277"/>
        <v/>
      </c>
      <c r="DM81" s="7" t="str">
        <f t="shared" si="278"/>
        <v/>
      </c>
      <c r="DN81" s="7" t="str">
        <f>IF(ISNUMBER(CN81),CN81,IF(ISNUMBER(AK81),AK81,IF(ISNUMBER(AA81),AA81,IF(ISNUMBER(#REF!),#REF!,IF(ISNUMBER(Z81),Z81,"")))))</f>
        <v/>
      </c>
      <c r="DO81" s="7" t="str">
        <f>IF(ISNUMBER(CO81),CO81,IF(ISNUMBER(#REF!),#REF!,IF(ISNUMBER(AB81),AB81,IF(ISNUMBER(AL81),AL81,IF(ISNUMBER(AA81),AA81,"")))))</f>
        <v/>
      </c>
      <c r="DP81" s="7" t="str">
        <f t="shared" si="279"/>
        <v/>
      </c>
      <c r="DR81" s="7">
        <f t="shared" si="280"/>
        <v>1.77728</v>
      </c>
      <c r="DS81" s="7">
        <f t="shared" si="281"/>
        <v>1.6871799999999999</v>
      </c>
      <c r="DT81" s="7">
        <f t="shared" si="282"/>
        <v>1.6871799999999999</v>
      </c>
      <c r="DU81" s="7">
        <f t="shared" si="283"/>
        <v>1.6871799999999999</v>
      </c>
      <c r="DV81" s="7">
        <f t="shared" si="284"/>
        <v>1.6871799999999999</v>
      </c>
      <c r="DW81" s="7">
        <f t="shared" si="285"/>
        <v>1.6871799999999999</v>
      </c>
      <c r="DX81" s="7">
        <f t="shared" si="286"/>
        <v>1.6871799999999999</v>
      </c>
      <c r="DY81" s="7">
        <f t="shared" si="287"/>
        <v>1.6871799999999999</v>
      </c>
      <c r="DZ81" s="7" t="str">
        <f t="shared" si="288"/>
        <v/>
      </c>
      <c r="EA81" s="7" t="str">
        <f t="shared" si="289"/>
        <v/>
      </c>
      <c r="EB81" s="7" t="str">
        <f t="shared" si="290"/>
        <v/>
      </c>
      <c r="EC81" s="7" t="str">
        <f t="shared" si="291"/>
        <v/>
      </c>
      <c r="ED81" s="7" t="str">
        <f t="shared" si="292"/>
        <v/>
      </c>
      <c r="EE81" s="7" t="str">
        <f t="shared" si="293"/>
        <v/>
      </c>
      <c r="EF81" s="7" t="str">
        <f t="shared" si="294"/>
        <v/>
      </c>
      <c r="EG81" s="7" t="str">
        <f t="shared" si="295"/>
        <v/>
      </c>
      <c r="EH81" s="7" t="str">
        <f t="shared" si="296"/>
        <v/>
      </c>
      <c r="EI81" s="7" t="str">
        <f t="shared" si="297"/>
        <v/>
      </c>
      <c r="EJ81" s="7" t="str">
        <f t="shared" si="298"/>
        <v/>
      </c>
      <c r="EK81" s="7" t="str">
        <f t="shared" si="299"/>
        <v/>
      </c>
      <c r="EL81" s="7" t="str">
        <f>IF(ISNUMBER(DN81),DN81,IF(ISNUMBER(AK81),AK81,IF(ISNUMBER(AA81),AA81,IF(ISNUMBER(#REF!),#REF!,IF(ISNUMBER(Z81),Z81,"")))))</f>
        <v/>
      </c>
      <c r="EM81" s="7" t="str">
        <f>IF(ISNUMBER(DO81),DO81,IF(ISNUMBER(#REF!),#REF!,IF(ISNUMBER(AB81),AB81,IF(ISNUMBER(AL81),AL81,IF(ISNUMBER(AA81),AA81,"")))))</f>
        <v/>
      </c>
      <c r="EN81" s="7" t="str">
        <f t="shared" si="300"/>
        <v/>
      </c>
    </row>
    <row r="82" spans="1:144" x14ac:dyDescent="0.2">
      <c r="A82" s="19" t="s">
        <v>90</v>
      </c>
      <c r="B82" s="7" t="s">
        <v>90</v>
      </c>
      <c r="C82" s="7" t="e">
        <v>#N/A</v>
      </c>
      <c r="D82" s="7" t="e">
        <v>#N/A</v>
      </c>
      <c r="E82" s="7">
        <v>5.4166299999999996</v>
      </c>
      <c r="F82" s="7">
        <v>4.8421199999999995</v>
      </c>
      <c r="G82" s="7" t="e">
        <v>#N/A</v>
      </c>
      <c r="H82" s="7" t="e">
        <v>#N/A</v>
      </c>
      <c r="I82" s="7" t="e">
        <v>#N/A</v>
      </c>
      <c r="J82" s="7">
        <v>7.0725499999999997</v>
      </c>
      <c r="K82" s="7">
        <v>5.4564000000000004</v>
      </c>
      <c r="L82" s="7">
        <v>7.4542400000000004</v>
      </c>
      <c r="M82" s="7" t="e">
        <v>#N/A</v>
      </c>
      <c r="N82" s="7">
        <v>8.6254899999999992</v>
      </c>
      <c r="O82" s="7" t="e">
        <v>#N/A</v>
      </c>
      <c r="P82" s="7">
        <v>8.9038400000000006</v>
      </c>
      <c r="Q82" s="7">
        <v>7.70106</v>
      </c>
      <c r="R82" s="7">
        <v>7.2128300000000003</v>
      </c>
      <c r="S82" s="7" t="e">
        <v>#N/A</v>
      </c>
      <c r="T82" s="7" t="e">
        <v>#N/A</v>
      </c>
      <c r="U82" s="7" t="e">
        <v>#N/A</v>
      </c>
      <c r="V82" s="7">
        <v>7.4058200000000003</v>
      </c>
      <c r="W82" s="7">
        <v>6.5352399999999999</v>
      </c>
      <c r="X82" s="7" t="e">
        <v>#N/A</v>
      </c>
      <c r="Y82" s="7">
        <v>6.8289</v>
      </c>
      <c r="Z82" s="7" t="e">
        <v>#N/A</v>
      </c>
      <c r="AA82" s="7" t="e">
        <v>#N/A</v>
      </c>
      <c r="AB82" s="7" t="e">
        <v>#N/A</v>
      </c>
      <c r="AC82" s="7" t="e">
        <v>#N/A</v>
      </c>
      <c r="AD82" s="7" t="e">
        <v>#N/A</v>
      </c>
      <c r="AE82" s="7" t="e">
        <v>#N/A</v>
      </c>
      <c r="AF82" s="7" t="e">
        <v>#N/A</v>
      </c>
      <c r="AG82" s="7" t="e">
        <v>#N/A</v>
      </c>
      <c r="AH82" s="7" t="e">
        <v>#N/A</v>
      </c>
      <c r="AI82" s="7">
        <v>6.0088200000000001</v>
      </c>
      <c r="AJ82" s="7" t="e">
        <v>#N/A</v>
      </c>
      <c r="AL82" s="7">
        <f t="shared" si="202"/>
        <v>4.8421199999999995</v>
      </c>
      <c r="AM82" s="7">
        <f t="shared" si="203"/>
        <v>4.8421199999999995</v>
      </c>
      <c r="AN82" s="7">
        <f t="shared" si="204"/>
        <v>7.0725499999999997</v>
      </c>
      <c r="AO82" s="7">
        <f t="shared" si="205"/>
        <v>7.0725499999999997</v>
      </c>
      <c r="AP82" s="7">
        <f t="shared" si="206"/>
        <v>7.0725499999999997</v>
      </c>
      <c r="AQ82" s="7">
        <f t="shared" si="207"/>
        <v>5.4564000000000004</v>
      </c>
      <c r="AR82" s="7">
        <f t="shared" si="208"/>
        <v>7.4542400000000004</v>
      </c>
      <c r="AS82" s="7">
        <f t="shared" si="209"/>
        <v>8.6254899999999992</v>
      </c>
      <c r="AT82" s="7">
        <f t="shared" si="210"/>
        <v>8.6254899999999992</v>
      </c>
      <c r="AU82" s="7">
        <f t="shared" si="211"/>
        <v>8.9038400000000006</v>
      </c>
      <c r="AV82" s="7">
        <f t="shared" si="212"/>
        <v>8.9038400000000006</v>
      </c>
      <c r="AW82" s="7">
        <f t="shared" si="213"/>
        <v>7.70106</v>
      </c>
      <c r="AX82" s="7">
        <f t="shared" si="214"/>
        <v>7.2128300000000003</v>
      </c>
      <c r="AY82" s="7">
        <f t="shared" si="215"/>
        <v>7.2128300000000003</v>
      </c>
      <c r="AZ82" s="7">
        <f t="shared" si="216"/>
        <v>7.4058200000000003</v>
      </c>
      <c r="BA82" s="7">
        <f t="shared" si="217"/>
        <v>7.4058200000000003</v>
      </c>
      <c r="BB82" s="7">
        <f t="shared" si="218"/>
        <v>7.4058200000000003</v>
      </c>
      <c r="BC82" s="7">
        <f t="shared" si="219"/>
        <v>6.5352399999999999</v>
      </c>
      <c r="BD82" s="7">
        <f t="shared" si="220"/>
        <v>6.8289</v>
      </c>
      <c r="BE82" s="7">
        <f t="shared" si="221"/>
        <v>6.8289</v>
      </c>
      <c r="BF82" s="7">
        <f t="shared" si="222"/>
        <v>6.8289</v>
      </c>
      <c r="BG82" s="7">
        <f t="shared" si="223"/>
        <v>6.8289</v>
      </c>
      <c r="BH82" s="7" t="str">
        <f t="shared" si="224"/>
        <v/>
      </c>
      <c r="BI82" s="7" t="str">
        <f t="shared" si="225"/>
        <v/>
      </c>
      <c r="BJ82" s="7" t="str">
        <f t="shared" si="226"/>
        <v/>
      </c>
      <c r="BK82" s="7" t="str">
        <f t="shared" si="227"/>
        <v/>
      </c>
      <c r="BL82" s="7" t="str">
        <f t="shared" si="228"/>
        <v/>
      </c>
      <c r="BM82" s="7">
        <f t="shared" si="229"/>
        <v>6.0088200000000001</v>
      </c>
      <c r="BN82" s="7">
        <f t="shared" si="230"/>
        <v>6.0088200000000001</v>
      </c>
      <c r="BP82" s="7">
        <f t="shared" si="231"/>
        <v>7.0725499999999997</v>
      </c>
      <c r="BQ82" s="7">
        <f t="shared" si="232"/>
        <v>7.0725499999999997</v>
      </c>
      <c r="BR82" s="7">
        <f t="shared" si="233"/>
        <v>7.0725499999999997</v>
      </c>
      <c r="BS82" s="7">
        <f t="shared" si="234"/>
        <v>5.4564000000000004</v>
      </c>
      <c r="BT82" s="7">
        <f t="shared" si="235"/>
        <v>7.4542400000000004</v>
      </c>
      <c r="BU82" s="7">
        <f t="shared" si="236"/>
        <v>8.6254899999999992</v>
      </c>
      <c r="BV82" s="7">
        <f t="shared" si="237"/>
        <v>8.6254899999999992</v>
      </c>
      <c r="BW82" s="7">
        <f t="shared" si="238"/>
        <v>8.9038400000000006</v>
      </c>
      <c r="BX82" s="7">
        <f t="shared" si="239"/>
        <v>8.9038400000000006</v>
      </c>
      <c r="BY82" s="7">
        <f t="shared" si="240"/>
        <v>7.70106</v>
      </c>
      <c r="BZ82" s="7">
        <f t="shared" si="241"/>
        <v>7.2128300000000003</v>
      </c>
      <c r="CA82" s="7">
        <f t="shared" si="242"/>
        <v>7.2128300000000003</v>
      </c>
      <c r="CB82" s="7">
        <f t="shared" si="243"/>
        <v>7.4058200000000003</v>
      </c>
      <c r="CC82" s="7">
        <f t="shared" si="244"/>
        <v>7.4058200000000003</v>
      </c>
      <c r="CD82" s="7">
        <f t="shared" si="245"/>
        <v>7.4058200000000003</v>
      </c>
      <c r="CE82" s="7">
        <f t="shared" si="246"/>
        <v>6.5352399999999999</v>
      </c>
      <c r="CF82" s="7">
        <f t="shared" si="247"/>
        <v>6.8289</v>
      </c>
      <c r="CG82" s="7">
        <f t="shared" si="248"/>
        <v>6.8289</v>
      </c>
      <c r="CH82" s="7">
        <f t="shared" si="249"/>
        <v>6.8289</v>
      </c>
      <c r="CI82" s="7">
        <f t="shared" si="250"/>
        <v>6.8289</v>
      </c>
      <c r="CJ82" s="7">
        <f t="shared" si="251"/>
        <v>6.8289</v>
      </c>
      <c r="CK82" s="7">
        <f t="shared" si="252"/>
        <v>6.8289</v>
      </c>
      <c r="CL82" s="7" t="str">
        <f t="shared" si="253"/>
        <v/>
      </c>
      <c r="CM82" s="7">
        <f t="shared" si="254"/>
        <v>6.0088200000000001</v>
      </c>
      <c r="CN82" s="7">
        <f t="shared" si="255"/>
        <v>6.0088200000000001</v>
      </c>
      <c r="CO82" s="7">
        <f t="shared" si="256"/>
        <v>6.0088200000000001</v>
      </c>
      <c r="CP82" s="7">
        <f>IF(ISNUMBER(BN82),BN82,IF(ISNUMBER(AK82),AK82,IF(ISNUMBER(AE82),AE82,IF(ISNUMBER(#REF!),#REF!,IF(ISNUMBER(AD82),AD82,"")))))</f>
        <v>6.0088200000000001</v>
      </c>
      <c r="CR82" s="7">
        <f t="shared" si="257"/>
        <v>7.0725499999999997</v>
      </c>
      <c r="CS82" s="7">
        <f t="shared" si="258"/>
        <v>5.4564000000000004</v>
      </c>
      <c r="CT82" s="7">
        <f t="shared" si="259"/>
        <v>7.4542400000000004</v>
      </c>
      <c r="CU82" s="7">
        <f t="shared" si="260"/>
        <v>8.6254899999999992</v>
      </c>
      <c r="CV82" s="7">
        <f t="shared" si="261"/>
        <v>8.6254899999999992</v>
      </c>
      <c r="CW82" s="7">
        <f t="shared" si="262"/>
        <v>8.9038400000000006</v>
      </c>
      <c r="CX82" s="7">
        <f t="shared" si="263"/>
        <v>8.9038400000000006</v>
      </c>
      <c r="CY82" s="7">
        <f t="shared" si="264"/>
        <v>7.70106</v>
      </c>
      <c r="CZ82" s="7">
        <f t="shared" si="265"/>
        <v>7.2128300000000003</v>
      </c>
      <c r="DA82" s="7">
        <f t="shared" si="266"/>
        <v>7.2128300000000003</v>
      </c>
      <c r="DB82" s="7">
        <f t="shared" si="267"/>
        <v>7.4058200000000003</v>
      </c>
      <c r="DC82" s="7">
        <f t="shared" si="268"/>
        <v>7.4058200000000003</v>
      </c>
      <c r="DD82" s="7">
        <f t="shared" si="269"/>
        <v>7.4058200000000003</v>
      </c>
      <c r="DE82" s="7">
        <f t="shared" si="270"/>
        <v>6.5352399999999999</v>
      </c>
      <c r="DF82" s="7">
        <f t="shared" si="271"/>
        <v>6.8289</v>
      </c>
      <c r="DG82" s="7">
        <f t="shared" si="272"/>
        <v>6.8289</v>
      </c>
      <c r="DH82" s="7">
        <f t="shared" si="273"/>
        <v>6.8289</v>
      </c>
      <c r="DI82" s="7">
        <f t="shared" si="274"/>
        <v>6.8289</v>
      </c>
      <c r="DJ82" s="7">
        <f t="shared" si="275"/>
        <v>6.8289</v>
      </c>
      <c r="DK82" s="7">
        <f t="shared" si="276"/>
        <v>6.8289</v>
      </c>
      <c r="DL82" s="7">
        <f t="shared" si="277"/>
        <v>6.0088200000000001</v>
      </c>
      <c r="DM82" s="7">
        <f t="shared" si="278"/>
        <v>6.0088200000000001</v>
      </c>
      <c r="DN82" s="7">
        <f>IF(ISNUMBER(CN82),CN82,IF(ISNUMBER(AK82),AK82,IF(ISNUMBER(AA82),AA82,IF(ISNUMBER(#REF!),#REF!,IF(ISNUMBER(Z82),Z82,"")))))</f>
        <v>6.0088200000000001</v>
      </c>
      <c r="DO82" s="7">
        <f>IF(ISNUMBER(CO82),CO82,IF(ISNUMBER(#REF!),#REF!,IF(ISNUMBER(AB82),AB82,IF(ISNUMBER(AL82),AL82,IF(ISNUMBER(AA82),AA82,"")))))</f>
        <v>6.0088200000000001</v>
      </c>
      <c r="DP82" s="7">
        <f t="shared" si="279"/>
        <v>6.0088200000000001</v>
      </c>
      <c r="DR82" s="7">
        <f t="shared" si="280"/>
        <v>7.4542400000000004</v>
      </c>
      <c r="DS82" s="7">
        <f t="shared" si="281"/>
        <v>8.6254899999999992</v>
      </c>
      <c r="DT82" s="7">
        <f t="shared" si="282"/>
        <v>8.6254899999999992</v>
      </c>
      <c r="DU82" s="7">
        <f t="shared" si="283"/>
        <v>8.9038400000000006</v>
      </c>
      <c r="DV82" s="7">
        <f t="shared" si="284"/>
        <v>8.9038400000000006</v>
      </c>
      <c r="DW82" s="7">
        <f t="shared" si="285"/>
        <v>7.70106</v>
      </c>
      <c r="DX82" s="7">
        <f t="shared" si="286"/>
        <v>7.2128300000000003</v>
      </c>
      <c r="DY82" s="7">
        <f t="shared" si="287"/>
        <v>7.2128300000000003</v>
      </c>
      <c r="DZ82" s="7">
        <f t="shared" si="288"/>
        <v>7.4058200000000003</v>
      </c>
      <c r="EA82" s="7">
        <f t="shared" si="289"/>
        <v>7.4058200000000003</v>
      </c>
      <c r="EB82" s="7">
        <f t="shared" si="290"/>
        <v>7.4058200000000003</v>
      </c>
      <c r="EC82" s="7">
        <f t="shared" si="291"/>
        <v>6.5352399999999999</v>
      </c>
      <c r="ED82" s="7">
        <f t="shared" si="292"/>
        <v>6.8289</v>
      </c>
      <c r="EE82" s="7">
        <f t="shared" si="293"/>
        <v>6.8289</v>
      </c>
      <c r="EF82" s="7">
        <f t="shared" si="294"/>
        <v>6.8289</v>
      </c>
      <c r="EG82" s="7">
        <f t="shared" si="295"/>
        <v>6.8289</v>
      </c>
      <c r="EH82" s="7">
        <f t="shared" si="296"/>
        <v>6.8289</v>
      </c>
      <c r="EI82" s="7">
        <f t="shared" si="297"/>
        <v>6.8289</v>
      </c>
      <c r="EJ82" s="7">
        <f t="shared" si="298"/>
        <v>6.0088200000000001</v>
      </c>
      <c r="EK82" s="7">
        <f t="shared" si="299"/>
        <v>6.0088200000000001</v>
      </c>
      <c r="EL82" s="7">
        <f>IF(ISNUMBER(DN82),DN82,IF(ISNUMBER(AK82),AK82,IF(ISNUMBER(AA82),AA82,IF(ISNUMBER(#REF!),#REF!,IF(ISNUMBER(Z82),Z82,"")))))</f>
        <v>6.0088200000000001</v>
      </c>
      <c r="EM82" s="7">
        <f>IF(ISNUMBER(DO82),DO82,IF(ISNUMBER(#REF!),#REF!,IF(ISNUMBER(AB82),AB82,IF(ISNUMBER(AL82),AL82,IF(ISNUMBER(AA82),AA82,"")))))</f>
        <v>6.0088200000000001</v>
      </c>
      <c r="EN82" s="7">
        <f t="shared" si="300"/>
        <v>6.0088200000000001</v>
      </c>
    </row>
    <row r="83" spans="1:144" x14ac:dyDescent="0.2">
      <c r="A83" s="19" t="s">
        <v>91</v>
      </c>
      <c r="B83" s="7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0.75615999999999994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7">
        <v>1.15886</v>
      </c>
      <c r="AD83" s="7" t="e">
        <v>#N/A</v>
      </c>
      <c r="AE83" s="7" t="e">
        <v>#N/A</v>
      </c>
      <c r="AF83" s="7">
        <v>1.5415800000000002</v>
      </c>
      <c r="AG83" s="7">
        <v>5.0999300000000005</v>
      </c>
      <c r="AH83" s="7" t="e">
        <v>#N/A</v>
      </c>
      <c r="AI83" s="7">
        <v>2.47641</v>
      </c>
      <c r="AJ83" s="7" t="e">
        <v>#N/A</v>
      </c>
      <c r="AL83" s="7" t="str">
        <f t="shared" si="202"/>
        <v/>
      </c>
      <c r="AM83" s="7" t="str">
        <f t="shared" si="203"/>
        <v/>
      </c>
      <c r="AN83" s="7" t="str">
        <f t="shared" si="204"/>
        <v/>
      </c>
      <c r="AO83" s="7" t="str">
        <f t="shared" si="205"/>
        <v/>
      </c>
      <c r="AP83" s="7" t="str">
        <f t="shared" si="206"/>
        <v/>
      </c>
      <c r="AQ83" s="7" t="str">
        <f t="shared" si="207"/>
        <v/>
      </c>
      <c r="AR83" s="7" t="str">
        <f t="shared" si="208"/>
        <v/>
      </c>
      <c r="AS83" s="7" t="str">
        <f t="shared" si="209"/>
        <v/>
      </c>
      <c r="AT83" s="7" t="str">
        <f t="shared" si="210"/>
        <v/>
      </c>
      <c r="AU83" s="7" t="str">
        <f t="shared" si="211"/>
        <v/>
      </c>
      <c r="AV83" s="7" t="str">
        <f t="shared" si="212"/>
        <v/>
      </c>
      <c r="AW83" s="7" t="str">
        <f t="shared" si="213"/>
        <v/>
      </c>
      <c r="AX83" s="7" t="str">
        <f t="shared" si="214"/>
        <v/>
      </c>
      <c r="AY83" s="7" t="str">
        <f t="shared" si="215"/>
        <v/>
      </c>
      <c r="AZ83" s="7" t="str">
        <f t="shared" si="216"/>
        <v/>
      </c>
      <c r="BA83" s="7" t="str">
        <f t="shared" si="217"/>
        <v/>
      </c>
      <c r="BB83" s="7">
        <f t="shared" si="218"/>
        <v>0.75615999999999994</v>
      </c>
      <c r="BC83" s="7">
        <f t="shared" si="219"/>
        <v>0.75615999999999994</v>
      </c>
      <c r="BD83" s="7">
        <f t="shared" si="220"/>
        <v>0.75615999999999994</v>
      </c>
      <c r="BE83" s="7">
        <f t="shared" si="221"/>
        <v>0.75615999999999994</v>
      </c>
      <c r="BF83" s="7">
        <f t="shared" si="222"/>
        <v>0.75615999999999994</v>
      </c>
      <c r="BG83" s="7">
        <f t="shared" si="223"/>
        <v>1.15886</v>
      </c>
      <c r="BH83" s="7">
        <f t="shared" si="224"/>
        <v>1.15886</v>
      </c>
      <c r="BI83" s="7">
        <f t="shared" si="225"/>
        <v>1.15886</v>
      </c>
      <c r="BJ83" s="7">
        <f t="shared" si="226"/>
        <v>1.15886</v>
      </c>
      <c r="BK83" s="7">
        <f t="shared" si="227"/>
        <v>1.5415800000000002</v>
      </c>
      <c r="BL83" s="7">
        <f t="shared" si="228"/>
        <v>1.5415800000000002</v>
      </c>
      <c r="BM83" s="7">
        <f t="shared" si="229"/>
        <v>5.0999300000000005</v>
      </c>
      <c r="BN83" s="7">
        <f t="shared" si="230"/>
        <v>2.47641</v>
      </c>
      <c r="BP83" s="7" t="str">
        <f t="shared" si="231"/>
        <v/>
      </c>
      <c r="BQ83" s="7" t="str">
        <f t="shared" si="232"/>
        <v/>
      </c>
      <c r="BR83" s="7" t="str">
        <f t="shared" si="233"/>
        <v/>
      </c>
      <c r="BS83" s="7" t="str">
        <f t="shared" si="234"/>
        <v/>
      </c>
      <c r="BT83" s="7" t="str">
        <f t="shared" si="235"/>
        <v/>
      </c>
      <c r="BU83" s="7" t="str">
        <f t="shared" si="236"/>
        <v/>
      </c>
      <c r="BV83" s="7" t="str">
        <f t="shared" si="237"/>
        <v/>
      </c>
      <c r="BW83" s="7" t="str">
        <f t="shared" si="238"/>
        <v/>
      </c>
      <c r="BX83" s="7" t="str">
        <f t="shared" si="239"/>
        <v/>
      </c>
      <c r="BY83" s="7" t="str">
        <f t="shared" si="240"/>
        <v/>
      </c>
      <c r="BZ83" s="7" t="str">
        <f t="shared" si="241"/>
        <v/>
      </c>
      <c r="CA83" s="7" t="str">
        <f t="shared" si="242"/>
        <v/>
      </c>
      <c r="CB83" s="7">
        <f t="shared" si="243"/>
        <v>0.75615999999999994</v>
      </c>
      <c r="CC83" s="7">
        <f t="shared" si="244"/>
        <v>0.75615999999999994</v>
      </c>
      <c r="CD83" s="7">
        <f t="shared" si="245"/>
        <v>0.75615999999999994</v>
      </c>
      <c r="CE83" s="7">
        <f t="shared" si="246"/>
        <v>0.75615999999999994</v>
      </c>
      <c r="CF83" s="7">
        <f t="shared" si="247"/>
        <v>0.75615999999999994</v>
      </c>
      <c r="CG83" s="7">
        <f t="shared" si="248"/>
        <v>0.75615999999999994</v>
      </c>
      <c r="CH83" s="7">
        <f t="shared" si="249"/>
        <v>0.75615999999999994</v>
      </c>
      <c r="CI83" s="7">
        <f t="shared" si="250"/>
        <v>1.15886</v>
      </c>
      <c r="CJ83" s="7">
        <f t="shared" si="251"/>
        <v>1.15886</v>
      </c>
      <c r="CK83" s="7">
        <f t="shared" si="252"/>
        <v>1.15886</v>
      </c>
      <c r="CL83" s="7">
        <f t="shared" si="253"/>
        <v>1.15886</v>
      </c>
      <c r="CM83" s="7">
        <f t="shared" si="254"/>
        <v>1.5415800000000002</v>
      </c>
      <c r="CN83" s="7">
        <f t="shared" si="255"/>
        <v>1.5415800000000002</v>
      </c>
      <c r="CO83" s="7">
        <f t="shared" si="256"/>
        <v>5.0999300000000005</v>
      </c>
      <c r="CP83" s="7">
        <f>IF(ISNUMBER(BN83),BN83,IF(ISNUMBER(AK83),AK83,IF(ISNUMBER(AE83),AE83,IF(ISNUMBER(#REF!),#REF!,IF(ISNUMBER(AD83),AD83,"")))))</f>
        <v>2.47641</v>
      </c>
      <c r="CR83" s="7" t="str">
        <f t="shared" si="257"/>
        <v/>
      </c>
      <c r="CS83" s="7" t="str">
        <f t="shared" si="258"/>
        <v/>
      </c>
      <c r="CT83" s="7" t="str">
        <f t="shared" si="259"/>
        <v/>
      </c>
      <c r="CU83" s="7" t="str">
        <f t="shared" si="260"/>
        <v/>
      </c>
      <c r="CV83" s="7" t="str">
        <f t="shared" si="261"/>
        <v/>
      </c>
      <c r="CW83" s="7" t="str">
        <f t="shared" si="262"/>
        <v/>
      </c>
      <c r="CX83" s="7" t="str">
        <f t="shared" si="263"/>
        <v/>
      </c>
      <c r="CY83" s="7" t="str">
        <f t="shared" si="264"/>
        <v/>
      </c>
      <c r="CZ83" s="7">
        <f t="shared" si="265"/>
        <v>0.75615999999999994</v>
      </c>
      <c r="DA83" s="7">
        <f t="shared" si="266"/>
        <v>0.75615999999999994</v>
      </c>
      <c r="DB83" s="7">
        <f t="shared" si="267"/>
        <v>0.75615999999999994</v>
      </c>
      <c r="DC83" s="7">
        <f t="shared" si="268"/>
        <v>0.75615999999999994</v>
      </c>
      <c r="DD83" s="7">
        <f t="shared" si="269"/>
        <v>0.75615999999999994</v>
      </c>
      <c r="DE83" s="7">
        <f t="shared" si="270"/>
        <v>0.75615999999999994</v>
      </c>
      <c r="DF83" s="7">
        <f t="shared" si="271"/>
        <v>0.75615999999999994</v>
      </c>
      <c r="DG83" s="7">
        <f t="shared" si="272"/>
        <v>0.75615999999999994</v>
      </c>
      <c r="DH83" s="7">
        <f t="shared" si="273"/>
        <v>0.75615999999999994</v>
      </c>
      <c r="DI83" s="7">
        <f t="shared" si="274"/>
        <v>1.15886</v>
      </c>
      <c r="DJ83" s="7">
        <f t="shared" si="275"/>
        <v>1.15886</v>
      </c>
      <c r="DK83" s="7">
        <f t="shared" si="276"/>
        <v>1.15886</v>
      </c>
      <c r="DL83" s="7">
        <f t="shared" si="277"/>
        <v>1.15886</v>
      </c>
      <c r="DM83" s="7">
        <f t="shared" si="278"/>
        <v>1.5415800000000002</v>
      </c>
      <c r="DN83" s="7">
        <f>IF(ISNUMBER(CN83),CN83,IF(ISNUMBER(AK83),AK83,IF(ISNUMBER(AA83),AA83,IF(ISNUMBER(#REF!),#REF!,IF(ISNUMBER(Z83),Z83,"")))))</f>
        <v>1.5415800000000002</v>
      </c>
      <c r="DO83" s="7">
        <f>IF(ISNUMBER(CO83),CO83,IF(ISNUMBER(#REF!),#REF!,IF(ISNUMBER(AB83),AB83,IF(ISNUMBER(AL83),AL83,IF(ISNUMBER(AA83),AA83,"")))))</f>
        <v>5.0999300000000005</v>
      </c>
      <c r="DP83" s="7">
        <f t="shared" si="279"/>
        <v>2.47641</v>
      </c>
      <c r="DR83" s="7" t="str">
        <f t="shared" si="280"/>
        <v/>
      </c>
      <c r="DS83" s="7" t="str">
        <f t="shared" si="281"/>
        <v/>
      </c>
      <c r="DT83" s="7" t="str">
        <f t="shared" si="282"/>
        <v/>
      </c>
      <c r="DU83" s="7" t="str">
        <f t="shared" si="283"/>
        <v/>
      </c>
      <c r="DV83" s="7" t="str">
        <f t="shared" si="284"/>
        <v/>
      </c>
      <c r="DW83" s="7" t="str">
        <f t="shared" si="285"/>
        <v/>
      </c>
      <c r="DX83" s="7">
        <f t="shared" si="286"/>
        <v>0.75615999999999994</v>
      </c>
      <c r="DY83" s="7">
        <f t="shared" si="287"/>
        <v>0.75615999999999994</v>
      </c>
      <c r="DZ83" s="7">
        <f t="shared" si="288"/>
        <v>0.75615999999999994</v>
      </c>
      <c r="EA83" s="7">
        <f t="shared" si="289"/>
        <v>0.75615999999999994</v>
      </c>
      <c r="EB83" s="7">
        <f t="shared" si="290"/>
        <v>0.75615999999999994</v>
      </c>
      <c r="EC83" s="7">
        <f t="shared" si="291"/>
        <v>0.75615999999999994</v>
      </c>
      <c r="ED83" s="7">
        <f t="shared" si="292"/>
        <v>0.75615999999999994</v>
      </c>
      <c r="EE83" s="7">
        <f t="shared" si="293"/>
        <v>0.75615999999999994</v>
      </c>
      <c r="EF83" s="7">
        <f t="shared" si="294"/>
        <v>0.75615999999999994</v>
      </c>
      <c r="EG83" s="7">
        <f t="shared" si="295"/>
        <v>1.15886</v>
      </c>
      <c r="EH83" s="7">
        <f t="shared" si="296"/>
        <v>1.15886</v>
      </c>
      <c r="EI83" s="7">
        <f t="shared" si="297"/>
        <v>1.15886</v>
      </c>
      <c r="EJ83" s="7">
        <f t="shared" si="298"/>
        <v>1.15886</v>
      </c>
      <c r="EK83" s="7">
        <f t="shared" si="299"/>
        <v>1.5415800000000002</v>
      </c>
      <c r="EL83" s="7">
        <f>IF(ISNUMBER(DN83),DN83,IF(ISNUMBER(AK83),AK83,IF(ISNUMBER(AA83),AA83,IF(ISNUMBER(#REF!),#REF!,IF(ISNUMBER(Z83),Z83,"")))))</f>
        <v>1.5415800000000002</v>
      </c>
      <c r="EM83" s="7">
        <f>IF(ISNUMBER(DO83),DO83,IF(ISNUMBER(#REF!),#REF!,IF(ISNUMBER(AB83),AB83,IF(ISNUMBER(AL83),AL83,IF(ISNUMBER(AA83),AA83,"")))))</f>
        <v>5.0999300000000005</v>
      </c>
      <c r="EN83" s="7">
        <f t="shared" si="300"/>
        <v>2.47641</v>
      </c>
    </row>
    <row r="84" spans="1:144" x14ac:dyDescent="0.2">
      <c r="A84" s="19" t="s">
        <v>92</v>
      </c>
      <c r="B84" s="7" t="s">
        <v>92</v>
      </c>
      <c r="C84" s="7" t="e">
        <v>#N/A</v>
      </c>
      <c r="D84" s="7" t="e">
        <v>#N/A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 t="e">
        <v>#N/A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 t="e">
        <v>#N/A</v>
      </c>
      <c r="T84" s="7">
        <v>3.3321300000000003</v>
      </c>
      <c r="U84" s="7">
        <v>3.3798699999999999</v>
      </c>
      <c r="V84" s="7">
        <v>3.1908599999999998</v>
      </c>
      <c r="W84" s="7">
        <v>3.1727699999999999</v>
      </c>
      <c r="X84" s="7">
        <v>2.9760499999999999</v>
      </c>
      <c r="Y84" s="7">
        <v>3.2283900000000001</v>
      </c>
      <c r="Z84" s="7">
        <v>3.6406100000000001</v>
      </c>
      <c r="AA84" s="7">
        <v>3.2712300000000001</v>
      </c>
      <c r="AB84" s="7">
        <v>2.8534999999999999</v>
      </c>
      <c r="AC84" s="7">
        <v>2.61957</v>
      </c>
      <c r="AD84" s="7">
        <v>2.4758399999999998</v>
      </c>
      <c r="AE84" s="7">
        <v>2.3728499999999997</v>
      </c>
      <c r="AF84" s="7">
        <v>2.2511000000000001</v>
      </c>
      <c r="AG84" s="7">
        <v>2.3031100000000002</v>
      </c>
      <c r="AH84" s="7">
        <v>2.1796000000000002</v>
      </c>
      <c r="AI84" s="7" t="e">
        <v>#N/A</v>
      </c>
      <c r="AJ84" s="7" t="e">
        <v>#N/A</v>
      </c>
      <c r="AL84" s="7" t="str">
        <f t="shared" si="202"/>
        <v/>
      </c>
      <c r="AM84" s="7" t="str">
        <f t="shared" si="203"/>
        <v/>
      </c>
      <c r="AN84" s="7" t="str">
        <f t="shared" si="204"/>
        <v/>
      </c>
      <c r="AO84" s="7" t="str">
        <f t="shared" si="205"/>
        <v/>
      </c>
      <c r="AP84" s="7" t="str">
        <f t="shared" si="206"/>
        <v/>
      </c>
      <c r="AQ84" s="7" t="str">
        <f t="shared" si="207"/>
        <v/>
      </c>
      <c r="AR84" s="7" t="str">
        <f t="shared" si="208"/>
        <v/>
      </c>
      <c r="AS84" s="7" t="str">
        <f t="shared" si="209"/>
        <v/>
      </c>
      <c r="AT84" s="7" t="str">
        <f t="shared" si="210"/>
        <v/>
      </c>
      <c r="AU84" s="7" t="str">
        <f t="shared" si="211"/>
        <v/>
      </c>
      <c r="AV84" s="7" t="str">
        <f t="shared" si="212"/>
        <v/>
      </c>
      <c r="AW84" s="7" t="str">
        <f t="shared" si="213"/>
        <v/>
      </c>
      <c r="AX84" s="7">
        <f t="shared" si="214"/>
        <v>3.3321300000000003</v>
      </c>
      <c r="AY84" s="7">
        <f t="shared" si="215"/>
        <v>3.3321300000000003</v>
      </c>
      <c r="AZ84" s="7">
        <f t="shared" si="216"/>
        <v>3.3321300000000003</v>
      </c>
      <c r="BA84" s="7">
        <f t="shared" si="217"/>
        <v>3.3798699999999999</v>
      </c>
      <c r="BB84" s="7">
        <f t="shared" si="218"/>
        <v>3.1908599999999998</v>
      </c>
      <c r="BC84" s="7">
        <f t="shared" si="219"/>
        <v>3.1727699999999999</v>
      </c>
      <c r="BD84" s="7">
        <f t="shared" si="220"/>
        <v>2.9760499999999999</v>
      </c>
      <c r="BE84" s="7">
        <f t="shared" si="221"/>
        <v>3.2283900000000001</v>
      </c>
      <c r="BF84" s="7">
        <f t="shared" si="222"/>
        <v>3.6406100000000001</v>
      </c>
      <c r="BG84" s="7">
        <f t="shared" si="223"/>
        <v>3.2712300000000001</v>
      </c>
      <c r="BH84" s="7">
        <f t="shared" si="224"/>
        <v>2.8534999999999999</v>
      </c>
      <c r="BI84" s="7">
        <f t="shared" si="225"/>
        <v>2.61957</v>
      </c>
      <c r="BJ84" s="7">
        <f t="shared" si="226"/>
        <v>2.4758399999999998</v>
      </c>
      <c r="BK84" s="7">
        <f t="shared" si="227"/>
        <v>2.3728499999999997</v>
      </c>
      <c r="BL84" s="7">
        <f t="shared" si="228"/>
        <v>2.2511000000000001</v>
      </c>
      <c r="BM84" s="7">
        <f t="shared" si="229"/>
        <v>2.3031100000000002</v>
      </c>
      <c r="BN84" s="7">
        <f t="shared" si="230"/>
        <v>2.1796000000000002</v>
      </c>
      <c r="BP84" s="7" t="str">
        <f t="shared" si="231"/>
        <v/>
      </c>
      <c r="BQ84" s="7" t="str">
        <f t="shared" si="232"/>
        <v/>
      </c>
      <c r="BR84" s="7" t="str">
        <f t="shared" si="233"/>
        <v/>
      </c>
      <c r="BS84" s="7" t="str">
        <f t="shared" si="234"/>
        <v/>
      </c>
      <c r="BT84" s="7" t="str">
        <f t="shared" si="235"/>
        <v/>
      </c>
      <c r="BU84" s="7" t="str">
        <f t="shared" si="236"/>
        <v/>
      </c>
      <c r="BV84" s="7" t="str">
        <f t="shared" si="237"/>
        <v/>
      </c>
      <c r="BW84" s="7" t="str">
        <f t="shared" si="238"/>
        <v/>
      </c>
      <c r="BX84" s="7">
        <f t="shared" si="239"/>
        <v>3.3321300000000003</v>
      </c>
      <c r="BY84" s="7">
        <f t="shared" si="240"/>
        <v>3.3321300000000003</v>
      </c>
      <c r="BZ84" s="7">
        <f t="shared" si="241"/>
        <v>3.3321300000000003</v>
      </c>
      <c r="CA84" s="7">
        <f t="shared" si="242"/>
        <v>3.3321300000000003</v>
      </c>
      <c r="CB84" s="7">
        <f t="shared" si="243"/>
        <v>3.3321300000000003</v>
      </c>
      <c r="CC84" s="7">
        <f t="shared" si="244"/>
        <v>3.3798699999999999</v>
      </c>
      <c r="CD84" s="7">
        <f t="shared" si="245"/>
        <v>3.1908599999999998</v>
      </c>
      <c r="CE84" s="7">
        <f t="shared" si="246"/>
        <v>3.1727699999999999</v>
      </c>
      <c r="CF84" s="7">
        <f t="shared" si="247"/>
        <v>2.9760499999999999</v>
      </c>
      <c r="CG84" s="7">
        <f t="shared" si="248"/>
        <v>3.2283900000000001</v>
      </c>
      <c r="CH84" s="7">
        <f t="shared" si="249"/>
        <v>3.6406100000000001</v>
      </c>
      <c r="CI84" s="7">
        <f t="shared" si="250"/>
        <v>3.2712300000000001</v>
      </c>
      <c r="CJ84" s="7">
        <f t="shared" si="251"/>
        <v>2.8534999999999999</v>
      </c>
      <c r="CK84" s="7">
        <f t="shared" si="252"/>
        <v>2.61957</v>
      </c>
      <c r="CL84" s="7">
        <f t="shared" si="253"/>
        <v>2.4758399999999998</v>
      </c>
      <c r="CM84" s="7">
        <f t="shared" si="254"/>
        <v>2.3728499999999997</v>
      </c>
      <c r="CN84" s="7">
        <f t="shared" si="255"/>
        <v>2.2511000000000001</v>
      </c>
      <c r="CO84" s="7">
        <f t="shared" si="256"/>
        <v>2.3031100000000002</v>
      </c>
      <c r="CP84" s="7">
        <f>IF(ISNUMBER(BN84),BN84,IF(ISNUMBER(AK84),AK84,IF(ISNUMBER(AE84),AE84,IF(ISNUMBER(#REF!),#REF!,IF(ISNUMBER(AD84),AD84,"")))))</f>
        <v>2.1796000000000002</v>
      </c>
      <c r="CR84" s="7" t="str">
        <f t="shared" si="257"/>
        <v/>
      </c>
      <c r="CS84" s="7" t="str">
        <f t="shared" si="258"/>
        <v/>
      </c>
      <c r="CT84" s="7" t="str">
        <f t="shared" si="259"/>
        <v/>
      </c>
      <c r="CU84" s="7" t="str">
        <f t="shared" si="260"/>
        <v/>
      </c>
      <c r="CV84" s="7">
        <f t="shared" si="261"/>
        <v>3.3321300000000003</v>
      </c>
      <c r="CW84" s="7">
        <f t="shared" si="262"/>
        <v>3.3321300000000003</v>
      </c>
      <c r="CX84" s="7">
        <f t="shared" si="263"/>
        <v>3.3321300000000003</v>
      </c>
      <c r="CY84" s="7">
        <f t="shared" si="264"/>
        <v>3.3321300000000003</v>
      </c>
      <c r="CZ84" s="7">
        <f t="shared" si="265"/>
        <v>3.3321300000000003</v>
      </c>
      <c r="DA84" s="7">
        <f t="shared" si="266"/>
        <v>3.3321300000000003</v>
      </c>
      <c r="DB84" s="7">
        <f t="shared" si="267"/>
        <v>3.3321300000000003</v>
      </c>
      <c r="DC84" s="7">
        <f t="shared" si="268"/>
        <v>3.3798699999999999</v>
      </c>
      <c r="DD84" s="7">
        <f t="shared" si="269"/>
        <v>3.1908599999999998</v>
      </c>
      <c r="DE84" s="7">
        <f t="shared" si="270"/>
        <v>3.1727699999999999</v>
      </c>
      <c r="DF84" s="7">
        <f t="shared" si="271"/>
        <v>2.9760499999999999</v>
      </c>
      <c r="DG84" s="7">
        <f t="shared" si="272"/>
        <v>3.2283900000000001</v>
      </c>
      <c r="DH84" s="7">
        <f t="shared" si="273"/>
        <v>3.6406100000000001</v>
      </c>
      <c r="DI84" s="7">
        <f t="shared" si="274"/>
        <v>3.2712300000000001</v>
      </c>
      <c r="DJ84" s="7">
        <f t="shared" si="275"/>
        <v>2.8534999999999999</v>
      </c>
      <c r="DK84" s="7">
        <f t="shared" si="276"/>
        <v>2.61957</v>
      </c>
      <c r="DL84" s="7">
        <f t="shared" si="277"/>
        <v>2.4758399999999998</v>
      </c>
      <c r="DM84" s="7">
        <f t="shared" si="278"/>
        <v>2.3728499999999997</v>
      </c>
      <c r="DN84" s="7">
        <f>IF(ISNUMBER(CN84),CN84,IF(ISNUMBER(AK84),AK84,IF(ISNUMBER(AA84),AA84,IF(ISNUMBER(#REF!),#REF!,IF(ISNUMBER(Z84),Z84,"")))))</f>
        <v>2.2511000000000001</v>
      </c>
      <c r="DO84" s="7">
        <f>IF(ISNUMBER(CO84),CO84,IF(ISNUMBER(#REF!),#REF!,IF(ISNUMBER(AB84),AB84,IF(ISNUMBER(AL84),AL84,IF(ISNUMBER(AA84),AA84,"")))))</f>
        <v>2.3031100000000002</v>
      </c>
      <c r="DP84" s="7">
        <f t="shared" si="279"/>
        <v>2.1796000000000002</v>
      </c>
      <c r="DR84" s="7" t="str">
        <f t="shared" si="280"/>
        <v/>
      </c>
      <c r="DS84" s="7" t="str">
        <f t="shared" si="281"/>
        <v/>
      </c>
      <c r="DT84" s="7">
        <f t="shared" si="282"/>
        <v>3.3321300000000003</v>
      </c>
      <c r="DU84" s="7">
        <f t="shared" si="283"/>
        <v>3.3321300000000003</v>
      </c>
      <c r="DV84" s="7">
        <f t="shared" si="284"/>
        <v>3.3321300000000003</v>
      </c>
      <c r="DW84" s="7">
        <f t="shared" si="285"/>
        <v>3.3321300000000003</v>
      </c>
      <c r="DX84" s="7">
        <f t="shared" si="286"/>
        <v>3.3321300000000003</v>
      </c>
      <c r="DY84" s="7">
        <f t="shared" si="287"/>
        <v>3.3321300000000003</v>
      </c>
      <c r="DZ84" s="7">
        <f t="shared" si="288"/>
        <v>3.3321300000000003</v>
      </c>
      <c r="EA84" s="7">
        <f t="shared" si="289"/>
        <v>3.3798699999999999</v>
      </c>
      <c r="EB84" s="7">
        <f t="shared" si="290"/>
        <v>3.1908599999999998</v>
      </c>
      <c r="EC84" s="7">
        <f t="shared" si="291"/>
        <v>3.1727699999999999</v>
      </c>
      <c r="ED84" s="7">
        <f t="shared" si="292"/>
        <v>2.9760499999999999</v>
      </c>
      <c r="EE84" s="7">
        <f t="shared" si="293"/>
        <v>3.2283900000000001</v>
      </c>
      <c r="EF84" s="7">
        <f t="shared" si="294"/>
        <v>3.6406100000000001</v>
      </c>
      <c r="EG84" s="7">
        <f t="shared" si="295"/>
        <v>3.2712300000000001</v>
      </c>
      <c r="EH84" s="7">
        <f t="shared" si="296"/>
        <v>2.8534999999999999</v>
      </c>
      <c r="EI84" s="7">
        <f t="shared" si="297"/>
        <v>2.61957</v>
      </c>
      <c r="EJ84" s="7">
        <f t="shared" si="298"/>
        <v>2.4758399999999998</v>
      </c>
      <c r="EK84" s="7">
        <f t="shared" si="299"/>
        <v>2.3728499999999997</v>
      </c>
      <c r="EL84" s="7">
        <f>IF(ISNUMBER(DN84),DN84,IF(ISNUMBER(AK84),AK84,IF(ISNUMBER(AA84),AA84,IF(ISNUMBER(#REF!),#REF!,IF(ISNUMBER(Z84),Z84,"")))))</f>
        <v>2.2511000000000001</v>
      </c>
      <c r="EM84" s="7">
        <f>IF(ISNUMBER(DO84),DO84,IF(ISNUMBER(#REF!),#REF!,IF(ISNUMBER(AB84),AB84,IF(ISNUMBER(AL84),AL84,IF(ISNUMBER(AA84),AA84,"")))))</f>
        <v>2.3031100000000002</v>
      </c>
      <c r="EN84" s="7">
        <f t="shared" si="300"/>
        <v>2.1796000000000002</v>
      </c>
    </row>
    <row r="85" spans="1:144" x14ac:dyDescent="0.2">
      <c r="A85" s="19" t="s">
        <v>93</v>
      </c>
      <c r="B85" s="7" t="s">
        <v>93</v>
      </c>
      <c r="C85" s="7" t="e">
        <v>#N/A</v>
      </c>
      <c r="D85" s="7">
        <v>3.2225799999999998</v>
      </c>
      <c r="E85" s="7">
        <v>3.1532400000000003</v>
      </c>
      <c r="F85" s="7">
        <v>3.0147300000000001</v>
      </c>
      <c r="G85" s="7" t="e">
        <v>#N/A</v>
      </c>
      <c r="H85" s="7" t="e">
        <v>#N/A</v>
      </c>
      <c r="I85" s="7" t="e">
        <v>#N/A</v>
      </c>
      <c r="J85" s="7" t="e">
        <v>#N/A</v>
      </c>
      <c r="K85" s="7" t="e">
        <v>#N/A</v>
      </c>
      <c r="L85" s="7">
        <v>3.3802500000000002</v>
      </c>
      <c r="M85" s="7">
        <v>3.18804</v>
      </c>
      <c r="N85" s="7" t="e">
        <v>#N/A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 t="e">
        <v>#N/A</v>
      </c>
      <c r="T85" s="7" t="e">
        <v>#N/A</v>
      </c>
      <c r="U85" s="7" t="e">
        <v>#N/A</v>
      </c>
      <c r="V85" s="7" t="e">
        <v>#N/A</v>
      </c>
      <c r="W85" s="7" t="e">
        <v>#N/A</v>
      </c>
      <c r="X85" s="7" t="e">
        <v>#N/A</v>
      </c>
      <c r="Y85" s="7">
        <v>2.9081999999999999</v>
      </c>
      <c r="Z85" s="7">
        <v>3.2430000000000003</v>
      </c>
      <c r="AA85" s="7">
        <v>3.3530800000000003</v>
      </c>
      <c r="AB85" s="7">
        <v>3.1377100000000002</v>
      </c>
      <c r="AC85" s="7">
        <v>3.2001299999999997</v>
      </c>
      <c r="AD85" s="7">
        <v>2.9273499999999997</v>
      </c>
      <c r="AE85" s="7">
        <v>2.9267399999999997</v>
      </c>
      <c r="AF85" s="7">
        <v>2.8331900000000001</v>
      </c>
      <c r="AG85" s="7" t="e">
        <v>#N/A</v>
      </c>
      <c r="AH85" s="7">
        <v>2.6285499999999997</v>
      </c>
      <c r="AI85" s="7" t="e">
        <v>#N/A</v>
      </c>
      <c r="AJ85" s="7" t="e">
        <v>#N/A</v>
      </c>
      <c r="AL85" s="7">
        <f t="shared" si="202"/>
        <v>3.0147300000000001</v>
      </c>
      <c r="AM85" s="7">
        <f t="shared" si="203"/>
        <v>3.0147300000000001</v>
      </c>
      <c r="AN85" s="7">
        <f t="shared" si="204"/>
        <v>3.0147300000000001</v>
      </c>
      <c r="AO85" s="7" t="str">
        <f t="shared" si="205"/>
        <v/>
      </c>
      <c r="AP85" s="7">
        <f t="shared" si="206"/>
        <v>3.3802500000000002</v>
      </c>
      <c r="AQ85" s="7">
        <f t="shared" si="207"/>
        <v>3.3802500000000002</v>
      </c>
      <c r="AR85" s="7">
        <f t="shared" si="208"/>
        <v>3.3802500000000002</v>
      </c>
      <c r="AS85" s="7">
        <f t="shared" si="209"/>
        <v>3.18804</v>
      </c>
      <c r="AT85" s="7">
        <f t="shared" si="210"/>
        <v>3.18804</v>
      </c>
      <c r="AU85" s="7">
        <f t="shared" si="211"/>
        <v>3.18804</v>
      </c>
      <c r="AV85" s="7" t="str">
        <f t="shared" si="212"/>
        <v/>
      </c>
      <c r="AW85" s="7" t="str">
        <f t="shared" si="213"/>
        <v/>
      </c>
      <c r="AX85" s="7" t="str">
        <f t="shared" si="214"/>
        <v/>
      </c>
      <c r="AY85" s="7" t="str">
        <f t="shared" si="215"/>
        <v/>
      </c>
      <c r="AZ85" s="7" t="str">
        <f t="shared" si="216"/>
        <v/>
      </c>
      <c r="BA85" s="7" t="str">
        <f t="shared" si="217"/>
        <v/>
      </c>
      <c r="BB85" s="7" t="str">
        <f t="shared" si="218"/>
        <v/>
      </c>
      <c r="BC85" s="7">
        <f t="shared" si="219"/>
        <v>2.9081999999999999</v>
      </c>
      <c r="BD85" s="7">
        <f t="shared" si="220"/>
        <v>2.9081999999999999</v>
      </c>
      <c r="BE85" s="7">
        <f t="shared" si="221"/>
        <v>2.9081999999999999</v>
      </c>
      <c r="BF85" s="7">
        <f t="shared" si="222"/>
        <v>3.2430000000000003</v>
      </c>
      <c r="BG85" s="7">
        <f t="shared" si="223"/>
        <v>3.3530800000000003</v>
      </c>
      <c r="BH85" s="7">
        <f t="shared" si="224"/>
        <v>3.1377100000000002</v>
      </c>
      <c r="BI85" s="7">
        <f t="shared" si="225"/>
        <v>3.2001299999999997</v>
      </c>
      <c r="BJ85" s="7">
        <f t="shared" si="226"/>
        <v>2.9273499999999997</v>
      </c>
      <c r="BK85" s="7">
        <f t="shared" si="227"/>
        <v>2.9267399999999997</v>
      </c>
      <c r="BL85" s="7">
        <f t="shared" si="228"/>
        <v>2.8331900000000001</v>
      </c>
      <c r="BM85" s="7">
        <f t="shared" si="229"/>
        <v>2.6285499999999997</v>
      </c>
      <c r="BN85" s="7">
        <f t="shared" si="230"/>
        <v>2.6285499999999997</v>
      </c>
      <c r="BP85" s="7">
        <f t="shared" si="231"/>
        <v>3.0147300000000001</v>
      </c>
      <c r="BQ85" s="7">
        <f t="shared" si="232"/>
        <v>3.3802500000000002</v>
      </c>
      <c r="BR85" s="7">
        <f t="shared" si="233"/>
        <v>3.3802500000000002</v>
      </c>
      <c r="BS85" s="7">
        <f t="shared" si="234"/>
        <v>3.3802500000000002</v>
      </c>
      <c r="BT85" s="7">
        <f t="shared" si="235"/>
        <v>3.3802500000000002</v>
      </c>
      <c r="BU85" s="7">
        <f t="shared" si="236"/>
        <v>3.18804</v>
      </c>
      <c r="BV85" s="7">
        <f t="shared" si="237"/>
        <v>3.18804</v>
      </c>
      <c r="BW85" s="7">
        <f t="shared" si="238"/>
        <v>3.18804</v>
      </c>
      <c r="BX85" s="7">
        <f t="shared" si="239"/>
        <v>3.18804</v>
      </c>
      <c r="BY85" s="7">
        <f t="shared" si="240"/>
        <v>3.18804</v>
      </c>
      <c r="BZ85" s="7" t="str">
        <f t="shared" si="241"/>
        <v/>
      </c>
      <c r="CA85" s="7" t="str">
        <f t="shared" si="242"/>
        <v/>
      </c>
      <c r="CB85" s="7" t="str">
        <f t="shared" si="243"/>
        <v/>
      </c>
      <c r="CC85" s="7">
        <f t="shared" si="244"/>
        <v>2.9081999999999999</v>
      </c>
      <c r="CD85" s="7">
        <f t="shared" si="245"/>
        <v>2.9081999999999999</v>
      </c>
      <c r="CE85" s="7">
        <f t="shared" si="246"/>
        <v>2.9081999999999999</v>
      </c>
      <c r="CF85" s="7">
        <f t="shared" si="247"/>
        <v>2.9081999999999999</v>
      </c>
      <c r="CG85" s="7">
        <f t="shared" si="248"/>
        <v>2.9081999999999999</v>
      </c>
      <c r="CH85" s="7">
        <f t="shared" si="249"/>
        <v>3.2430000000000003</v>
      </c>
      <c r="CI85" s="7">
        <f t="shared" si="250"/>
        <v>3.3530800000000003</v>
      </c>
      <c r="CJ85" s="7">
        <f t="shared" si="251"/>
        <v>3.1377100000000002</v>
      </c>
      <c r="CK85" s="7">
        <f t="shared" si="252"/>
        <v>3.2001299999999997</v>
      </c>
      <c r="CL85" s="7">
        <f t="shared" si="253"/>
        <v>2.9273499999999997</v>
      </c>
      <c r="CM85" s="7">
        <f t="shared" si="254"/>
        <v>2.9267399999999997</v>
      </c>
      <c r="CN85" s="7">
        <f t="shared" si="255"/>
        <v>2.8331900000000001</v>
      </c>
      <c r="CO85" s="7">
        <f t="shared" si="256"/>
        <v>2.6285499999999997</v>
      </c>
      <c r="CP85" s="7">
        <f>IF(ISNUMBER(BN85),BN85,IF(ISNUMBER(AK85),AK85,IF(ISNUMBER(AE85),AE85,IF(ISNUMBER(#REF!),#REF!,IF(ISNUMBER(AD85),AD85,"")))))</f>
        <v>2.6285499999999997</v>
      </c>
      <c r="CR85" s="7">
        <f t="shared" si="257"/>
        <v>3.3802500000000002</v>
      </c>
      <c r="CS85" s="7">
        <f t="shared" si="258"/>
        <v>3.3802500000000002</v>
      </c>
      <c r="CT85" s="7">
        <f t="shared" si="259"/>
        <v>3.3802500000000002</v>
      </c>
      <c r="CU85" s="7">
        <f t="shared" si="260"/>
        <v>3.18804</v>
      </c>
      <c r="CV85" s="7">
        <f t="shared" si="261"/>
        <v>3.18804</v>
      </c>
      <c r="CW85" s="7">
        <f t="shared" si="262"/>
        <v>3.18804</v>
      </c>
      <c r="CX85" s="7">
        <f t="shared" si="263"/>
        <v>3.18804</v>
      </c>
      <c r="CY85" s="7">
        <f t="shared" si="264"/>
        <v>3.18804</v>
      </c>
      <c r="CZ85" s="7">
        <f t="shared" si="265"/>
        <v>3.18804</v>
      </c>
      <c r="DA85" s="7">
        <f t="shared" si="266"/>
        <v>2.9081999999999999</v>
      </c>
      <c r="DB85" s="7">
        <f t="shared" si="267"/>
        <v>2.9081999999999999</v>
      </c>
      <c r="DC85" s="7">
        <f t="shared" si="268"/>
        <v>2.9081999999999999</v>
      </c>
      <c r="DD85" s="7">
        <f t="shared" si="269"/>
        <v>2.9081999999999999</v>
      </c>
      <c r="DE85" s="7">
        <f t="shared" si="270"/>
        <v>2.9081999999999999</v>
      </c>
      <c r="DF85" s="7">
        <f t="shared" si="271"/>
        <v>2.9081999999999999</v>
      </c>
      <c r="DG85" s="7">
        <f t="shared" si="272"/>
        <v>2.9081999999999999</v>
      </c>
      <c r="DH85" s="7">
        <f t="shared" si="273"/>
        <v>3.2430000000000003</v>
      </c>
      <c r="DI85" s="7">
        <f t="shared" si="274"/>
        <v>3.3530800000000003</v>
      </c>
      <c r="DJ85" s="7">
        <f t="shared" si="275"/>
        <v>3.1377100000000002</v>
      </c>
      <c r="DK85" s="7">
        <f t="shared" si="276"/>
        <v>3.2001299999999997</v>
      </c>
      <c r="DL85" s="7">
        <f t="shared" si="277"/>
        <v>2.9273499999999997</v>
      </c>
      <c r="DM85" s="7">
        <f t="shared" si="278"/>
        <v>2.9267399999999997</v>
      </c>
      <c r="DN85" s="7">
        <f>IF(ISNUMBER(CN85),CN85,IF(ISNUMBER(AK85),AK85,IF(ISNUMBER(AA85),AA85,IF(ISNUMBER(#REF!),#REF!,IF(ISNUMBER(Z85),Z85,"")))))</f>
        <v>2.8331900000000001</v>
      </c>
      <c r="DO85" s="7">
        <f>IF(ISNUMBER(CO85),CO85,IF(ISNUMBER(#REF!),#REF!,IF(ISNUMBER(AB85),AB85,IF(ISNUMBER(AL85),AL85,IF(ISNUMBER(AA85),AA85,"")))))</f>
        <v>2.6285499999999997</v>
      </c>
      <c r="DP85" s="7">
        <f t="shared" si="279"/>
        <v>2.6285499999999997</v>
      </c>
      <c r="DR85" s="7">
        <f t="shared" si="280"/>
        <v>3.3802500000000002</v>
      </c>
      <c r="DS85" s="7">
        <f t="shared" si="281"/>
        <v>3.18804</v>
      </c>
      <c r="DT85" s="7">
        <f t="shared" si="282"/>
        <v>3.18804</v>
      </c>
      <c r="DU85" s="7">
        <f t="shared" si="283"/>
        <v>3.18804</v>
      </c>
      <c r="DV85" s="7">
        <f t="shared" si="284"/>
        <v>3.18804</v>
      </c>
      <c r="DW85" s="7">
        <f t="shared" si="285"/>
        <v>3.18804</v>
      </c>
      <c r="DX85" s="7">
        <f t="shared" si="286"/>
        <v>3.18804</v>
      </c>
      <c r="DY85" s="7">
        <f t="shared" si="287"/>
        <v>2.9081999999999999</v>
      </c>
      <c r="DZ85" s="7">
        <f t="shared" si="288"/>
        <v>2.9081999999999999</v>
      </c>
      <c r="EA85" s="7">
        <f t="shared" si="289"/>
        <v>2.9081999999999999</v>
      </c>
      <c r="EB85" s="7">
        <f t="shared" si="290"/>
        <v>2.9081999999999999</v>
      </c>
      <c r="EC85" s="7">
        <f t="shared" si="291"/>
        <v>2.9081999999999999</v>
      </c>
      <c r="ED85" s="7">
        <f t="shared" si="292"/>
        <v>2.9081999999999999</v>
      </c>
      <c r="EE85" s="7">
        <f t="shared" si="293"/>
        <v>2.9081999999999999</v>
      </c>
      <c r="EF85" s="7">
        <f t="shared" si="294"/>
        <v>3.2430000000000003</v>
      </c>
      <c r="EG85" s="7">
        <f t="shared" si="295"/>
        <v>3.3530800000000003</v>
      </c>
      <c r="EH85" s="7">
        <f t="shared" si="296"/>
        <v>3.1377100000000002</v>
      </c>
      <c r="EI85" s="7">
        <f t="shared" si="297"/>
        <v>3.2001299999999997</v>
      </c>
      <c r="EJ85" s="7">
        <f t="shared" si="298"/>
        <v>2.9273499999999997</v>
      </c>
      <c r="EK85" s="7">
        <f t="shared" si="299"/>
        <v>2.9267399999999997</v>
      </c>
      <c r="EL85" s="7">
        <f>IF(ISNUMBER(DN85),DN85,IF(ISNUMBER(AK85),AK85,IF(ISNUMBER(AA85),AA85,IF(ISNUMBER(#REF!),#REF!,IF(ISNUMBER(Z85),Z85,"")))))</f>
        <v>2.8331900000000001</v>
      </c>
      <c r="EM85" s="7">
        <f>IF(ISNUMBER(DO85),DO85,IF(ISNUMBER(#REF!),#REF!,IF(ISNUMBER(AB85),AB85,IF(ISNUMBER(AL85),AL85,IF(ISNUMBER(AA85),AA85,"")))))</f>
        <v>2.6285499999999997</v>
      </c>
      <c r="EN85" s="7">
        <f t="shared" si="300"/>
        <v>2.6285499999999997</v>
      </c>
    </row>
    <row r="86" spans="1:144" x14ac:dyDescent="0.2">
      <c r="A86" s="19" t="s">
        <v>94</v>
      </c>
      <c r="B86" s="7" t="s">
        <v>94</v>
      </c>
      <c r="C86" s="7" t="e">
        <v>#N/A</v>
      </c>
      <c r="D86" s="7" t="e">
        <v>#N/A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>
        <v>1.0929500000000001</v>
      </c>
      <c r="K86" s="7" t="e">
        <v>#N/A</v>
      </c>
      <c r="L86" s="7" t="e">
        <v>#N/A</v>
      </c>
      <c r="M86" s="7" t="e">
        <v>#N/A</v>
      </c>
      <c r="N86" s="7">
        <v>0.97625000000000006</v>
      </c>
      <c r="O86" s="7">
        <v>1.1483699999999999</v>
      </c>
      <c r="P86" s="7" t="e">
        <v>#N/A</v>
      </c>
      <c r="Q86" s="7" t="e">
        <v>#N/A</v>
      </c>
      <c r="R86" s="7" t="e">
        <v>#N/A</v>
      </c>
      <c r="S86" s="7" t="e">
        <v>#N/A</v>
      </c>
      <c r="T86" s="7" t="e">
        <v>#N/A</v>
      </c>
      <c r="U86" s="7" t="e">
        <v>#N/A</v>
      </c>
      <c r="V86" s="7">
        <v>2.5229200000000001</v>
      </c>
      <c r="W86" s="7">
        <v>2.1720100000000002</v>
      </c>
      <c r="X86" s="7">
        <v>2.0502899999999999</v>
      </c>
      <c r="Y86" s="7">
        <v>1.9323899999999998</v>
      </c>
      <c r="Z86" s="7">
        <v>1.99125</v>
      </c>
      <c r="AA86" s="7" t="e">
        <v>#N/A</v>
      </c>
      <c r="AB86" s="7">
        <v>1.6523699999999999</v>
      </c>
      <c r="AC86" s="7">
        <v>1.56115</v>
      </c>
      <c r="AD86" s="7" t="e">
        <v>#N/A</v>
      </c>
      <c r="AE86" s="7" t="e">
        <v>#N/A</v>
      </c>
      <c r="AF86" s="7" t="e">
        <v>#N/A</v>
      </c>
      <c r="AG86" s="7" t="e">
        <v>#N/A</v>
      </c>
      <c r="AH86" s="7" t="e">
        <v>#N/A</v>
      </c>
      <c r="AI86" s="7" t="e">
        <v>#N/A</v>
      </c>
      <c r="AJ86" s="7" t="e">
        <v>#N/A</v>
      </c>
      <c r="AL86" s="7" t="str">
        <f t="shared" si="202"/>
        <v/>
      </c>
      <c r="AM86" s="7" t="str">
        <f t="shared" si="203"/>
        <v/>
      </c>
      <c r="AN86" s="7">
        <f t="shared" si="204"/>
        <v>1.0929500000000001</v>
      </c>
      <c r="AO86" s="7">
        <f t="shared" si="205"/>
        <v>1.0929500000000001</v>
      </c>
      <c r="AP86" s="7">
        <f t="shared" si="206"/>
        <v>1.0929500000000001</v>
      </c>
      <c r="AQ86" s="7">
        <f t="shared" si="207"/>
        <v>1.0929500000000001</v>
      </c>
      <c r="AR86" s="7">
        <f t="shared" si="208"/>
        <v>0.97625000000000006</v>
      </c>
      <c r="AS86" s="7">
        <f t="shared" si="209"/>
        <v>0.97625000000000006</v>
      </c>
      <c r="AT86" s="7">
        <f t="shared" si="210"/>
        <v>0.97625000000000006</v>
      </c>
      <c r="AU86" s="7">
        <f t="shared" si="211"/>
        <v>1.1483699999999999</v>
      </c>
      <c r="AV86" s="7">
        <f t="shared" si="212"/>
        <v>1.1483699999999999</v>
      </c>
      <c r="AW86" s="7">
        <f t="shared" si="213"/>
        <v>1.1483699999999999</v>
      </c>
      <c r="AX86" s="7" t="str">
        <f t="shared" si="214"/>
        <v/>
      </c>
      <c r="AY86" s="7" t="str">
        <f t="shared" si="215"/>
        <v/>
      </c>
      <c r="AZ86" s="7">
        <f t="shared" si="216"/>
        <v>2.5229200000000001</v>
      </c>
      <c r="BA86" s="7">
        <f t="shared" si="217"/>
        <v>2.5229200000000001</v>
      </c>
      <c r="BB86" s="7">
        <f t="shared" si="218"/>
        <v>2.5229200000000001</v>
      </c>
      <c r="BC86" s="7">
        <f t="shared" si="219"/>
        <v>2.1720100000000002</v>
      </c>
      <c r="BD86" s="7">
        <f t="shared" si="220"/>
        <v>2.0502899999999999</v>
      </c>
      <c r="BE86" s="7">
        <f t="shared" si="221"/>
        <v>1.9323899999999998</v>
      </c>
      <c r="BF86" s="7">
        <f t="shared" si="222"/>
        <v>1.99125</v>
      </c>
      <c r="BG86" s="7">
        <f t="shared" si="223"/>
        <v>1.6523699999999999</v>
      </c>
      <c r="BH86" s="7">
        <f t="shared" si="224"/>
        <v>1.6523699999999999</v>
      </c>
      <c r="BI86" s="7">
        <f t="shared" si="225"/>
        <v>1.56115</v>
      </c>
      <c r="BJ86" s="7">
        <f t="shared" si="226"/>
        <v>1.56115</v>
      </c>
      <c r="BK86" s="7">
        <f t="shared" si="227"/>
        <v>1.56115</v>
      </c>
      <c r="BL86" s="7" t="str">
        <f t="shared" si="228"/>
        <v/>
      </c>
      <c r="BM86" s="7" t="str">
        <f t="shared" si="229"/>
        <v/>
      </c>
      <c r="BN86" s="7" t="str">
        <f t="shared" si="230"/>
        <v/>
      </c>
      <c r="BP86" s="7">
        <f t="shared" si="231"/>
        <v>1.0929500000000001</v>
      </c>
      <c r="BQ86" s="7">
        <f t="shared" si="232"/>
        <v>1.0929500000000001</v>
      </c>
      <c r="BR86" s="7">
        <f t="shared" si="233"/>
        <v>1.0929500000000001</v>
      </c>
      <c r="BS86" s="7">
        <f t="shared" si="234"/>
        <v>1.0929500000000001</v>
      </c>
      <c r="BT86" s="7">
        <f t="shared" si="235"/>
        <v>0.97625000000000006</v>
      </c>
      <c r="BU86" s="7">
        <f t="shared" si="236"/>
        <v>0.97625000000000006</v>
      </c>
      <c r="BV86" s="7">
        <f t="shared" si="237"/>
        <v>0.97625000000000006</v>
      </c>
      <c r="BW86" s="7">
        <f t="shared" si="238"/>
        <v>1.1483699999999999</v>
      </c>
      <c r="BX86" s="7">
        <f t="shared" si="239"/>
        <v>1.1483699999999999</v>
      </c>
      <c r="BY86" s="7">
        <f t="shared" si="240"/>
        <v>1.1483699999999999</v>
      </c>
      <c r="BZ86" s="7">
        <f t="shared" si="241"/>
        <v>1.1483699999999999</v>
      </c>
      <c r="CA86" s="7">
        <f t="shared" si="242"/>
        <v>2.5229200000000001</v>
      </c>
      <c r="CB86" s="7">
        <f t="shared" si="243"/>
        <v>2.5229200000000001</v>
      </c>
      <c r="CC86" s="7">
        <f t="shared" si="244"/>
        <v>2.5229200000000001</v>
      </c>
      <c r="CD86" s="7">
        <f t="shared" si="245"/>
        <v>2.5229200000000001</v>
      </c>
      <c r="CE86" s="7">
        <f t="shared" si="246"/>
        <v>2.1720100000000002</v>
      </c>
      <c r="CF86" s="7">
        <f t="shared" si="247"/>
        <v>2.0502899999999999</v>
      </c>
      <c r="CG86" s="7">
        <f t="shared" si="248"/>
        <v>1.9323899999999998</v>
      </c>
      <c r="CH86" s="7">
        <f t="shared" si="249"/>
        <v>1.99125</v>
      </c>
      <c r="CI86" s="7">
        <f t="shared" si="250"/>
        <v>1.6523699999999999</v>
      </c>
      <c r="CJ86" s="7">
        <f t="shared" si="251"/>
        <v>1.6523699999999999</v>
      </c>
      <c r="CK86" s="7">
        <f t="shared" si="252"/>
        <v>1.56115</v>
      </c>
      <c r="CL86" s="7">
        <f t="shared" si="253"/>
        <v>1.56115</v>
      </c>
      <c r="CM86" s="7">
        <f t="shared" si="254"/>
        <v>1.56115</v>
      </c>
      <c r="CN86" s="7">
        <f t="shared" si="255"/>
        <v>1.56115</v>
      </c>
      <c r="CO86" s="7">
        <f t="shared" si="256"/>
        <v>1.56115</v>
      </c>
      <c r="CP86" s="7" t="str">
        <f>IF(ISNUMBER(BN86),BN86,IF(ISNUMBER(AK86),AK86,IF(ISNUMBER(AE86),AE86,IF(ISNUMBER(#REF!),#REF!,IF(ISNUMBER(AD86),AD86,"")))))</f>
        <v/>
      </c>
      <c r="CR86" s="7">
        <f t="shared" si="257"/>
        <v>1.0929500000000001</v>
      </c>
      <c r="CS86" s="7">
        <f t="shared" si="258"/>
        <v>1.0929500000000001</v>
      </c>
      <c r="CT86" s="7">
        <f t="shared" si="259"/>
        <v>0.97625000000000006</v>
      </c>
      <c r="CU86" s="7">
        <f t="shared" si="260"/>
        <v>0.97625000000000006</v>
      </c>
      <c r="CV86" s="7">
        <f t="shared" si="261"/>
        <v>0.97625000000000006</v>
      </c>
      <c r="CW86" s="7">
        <f t="shared" si="262"/>
        <v>1.1483699999999999</v>
      </c>
      <c r="CX86" s="7">
        <f t="shared" si="263"/>
        <v>1.1483699999999999</v>
      </c>
      <c r="CY86" s="7">
        <f t="shared" si="264"/>
        <v>1.1483699999999999</v>
      </c>
      <c r="CZ86" s="7">
        <f t="shared" si="265"/>
        <v>1.1483699999999999</v>
      </c>
      <c r="DA86" s="7">
        <f t="shared" si="266"/>
        <v>2.5229200000000001</v>
      </c>
      <c r="DB86" s="7">
        <f t="shared" si="267"/>
        <v>2.5229200000000001</v>
      </c>
      <c r="DC86" s="7">
        <f t="shared" si="268"/>
        <v>2.5229200000000001</v>
      </c>
      <c r="DD86" s="7">
        <f t="shared" si="269"/>
        <v>2.5229200000000001</v>
      </c>
      <c r="DE86" s="7">
        <f t="shared" si="270"/>
        <v>2.1720100000000002</v>
      </c>
      <c r="DF86" s="7">
        <f t="shared" si="271"/>
        <v>2.0502899999999999</v>
      </c>
      <c r="DG86" s="7">
        <f t="shared" si="272"/>
        <v>1.9323899999999998</v>
      </c>
      <c r="DH86" s="7">
        <f t="shared" si="273"/>
        <v>1.99125</v>
      </c>
      <c r="DI86" s="7">
        <f t="shared" si="274"/>
        <v>1.6523699999999999</v>
      </c>
      <c r="DJ86" s="7">
        <f t="shared" si="275"/>
        <v>1.6523699999999999</v>
      </c>
      <c r="DK86" s="7">
        <f t="shared" si="276"/>
        <v>1.56115</v>
      </c>
      <c r="DL86" s="7">
        <f t="shared" si="277"/>
        <v>1.56115</v>
      </c>
      <c r="DM86" s="7">
        <f t="shared" si="278"/>
        <v>1.56115</v>
      </c>
      <c r="DN86" s="7">
        <f>IF(ISNUMBER(CN86),CN86,IF(ISNUMBER(AK86),AK86,IF(ISNUMBER(AA86),AA86,IF(ISNUMBER(#REF!),#REF!,IF(ISNUMBER(Z86),Z86,"")))))</f>
        <v>1.56115</v>
      </c>
      <c r="DO86" s="7">
        <f>IF(ISNUMBER(CO86),CO86,IF(ISNUMBER(#REF!),#REF!,IF(ISNUMBER(AB86),AB86,IF(ISNUMBER(AL86),AL86,IF(ISNUMBER(AA86),AA86,"")))))</f>
        <v>1.56115</v>
      </c>
      <c r="DP86" s="7">
        <f t="shared" si="279"/>
        <v>1.56115</v>
      </c>
      <c r="DR86" s="7">
        <f t="shared" si="280"/>
        <v>0.97625000000000006</v>
      </c>
      <c r="DS86" s="7">
        <f t="shared" si="281"/>
        <v>0.97625000000000006</v>
      </c>
      <c r="DT86" s="7">
        <f t="shared" si="282"/>
        <v>0.97625000000000006</v>
      </c>
      <c r="DU86" s="7">
        <f t="shared" si="283"/>
        <v>1.1483699999999999</v>
      </c>
      <c r="DV86" s="7">
        <f t="shared" si="284"/>
        <v>1.1483699999999999</v>
      </c>
      <c r="DW86" s="7">
        <f t="shared" si="285"/>
        <v>1.1483699999999999</v>
      </c>
      <c r="DX86" s="7">
        <f t="shared" si="286"/>
        <v>1.1483699999999999</v>
      </c>
      <c r="DY86" s="7">
        <f t="shared" si="287"/>
        <v>2.5229200000000001</v>
      </c>
      <c r="DZ86" s="7">
        <f t="shared" si="288"/>
        <v>2.5229200000000001</v>
      </c>
      <c r="EA86" s="7">
        <f t="shared" si="289"/>
        <v>2.5229200000000001</v>
      </c>
      <c r="EB86" s="7">
        <f t="shared" si="290"/>
        <v>2.5229200000000001</v>
      </c>
      <c r="EC86" s="7">
        <f t="shared" si="291"/>
        <v>2.1720100000000002</v>
      </c>
      <c r="ED86" s="7">
        <f t="shared" si="292"/>
        <v>2.0502899999999999</v>
      </c>
      <c r="EE86" s="7">
        <f t="shared" si="293"/>
        <v>1.9323899999999998</v>
      </c>
      <c r="EF86" s="7">
        <f t="shared" si="294"/>
        <v>1.99125</v>
      </c>
      <c r="EG86" s="7">
        <f t="shared" si="295"/>
        <v>1.6523699999999999</v>
      </c>
      <c r="EH86" s="7">
        <f t="shared" si="296"/>
        <v>1.6523699999999999</v>
      </c>
      <c r="EI86" s="7">
        <f t="shared" si="297"/>
        <v>1.56115</v>
      </c>
      <c r="EJ86" s="7">
        <f t="shared" si="298"/>
        <v>1.56115</v>
      </c>
      <c r="EK86" s="7">
        <f t="shared" si="299"/>
        <v>1.56115</v>
      </c>
      <c r="EL86" s="7">
        <f>IF(ISNUMBER(DN86),DN86,IF(ISNUMBER(AK86),AK86,IF(ISNUMBER(AA86),AA86,IF(ISNUMBER(#REF!),#REF!,IF(ISNUMBER(Z86),Z86,"")))))</f>
        <v>1.56115</v>
      </c>
      <c r="EM86" s="7">
        <f>IF(ISNUMBER(DO86),DO86,IF(ISNUMBER(#REF!),#REF!,IF(ISNUMBER(AB86),AB86,IF(ISNUMBER(AL86),AL86,IF(ISNUMBER(AA86),AA86,"")))))</f>
        <v>1.56115</v>
      </c>
      <c r="EN86" s="7">
        <f t="shared" si="300"/>
        <v>1.56115</v>
      </c>
    </row>
    <row r="87" spans="1:144" x14ac:dyDescent="0.2">
      <c r="A87" s="19" t="s">
        <v>95</v>
      </c>
      <c r="B87" s="7" t="s">
        <v>95</v>
      </c>
      <c r="C87" s="7" t="e">
        <v>#N/A</v>
      </c>
      <c r="D87" s="7">
        <v>1.90036</v>
      </c>
      <c r="E87" s="7">
        <v>1.7415700000000001</v>
      </c>
      <c r="F87" s="7">
        <v>2.0406300000000002</v>
      </c>
      <c r="G87" s="7">
        <v>2.20546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>
        <v>2.2658700000000001</v>
      </c>
      <c r="M87" s="7">
        <v>3.8664500000000004</v>
      </c>
      <c r="N87" s="7" t="e">
        <v>#N/A</v>
      </c>
      <c r="O87" s="7" t="e">
        <v>#N/A</v>
      </c>
      <c r="P87" s="7">
        <v>3.7631899999999998</v>
      </c>
      <c r="Q87" s="7">
        <v>3.8967000000000001</v>
      </c>
      <c r="R87" s="7">
        <v>3.0535000000000001</v>
      </c>
      <c r="S87" s="7" t="e">
        <v>#N/A</v>
      </c>
      <c r="T87" s="7">
        <v>2.44489</v>
      </c>
      <c r="U87" s="7" t="e">
        <v>#N/A</v>
      </c>
      <c r="V87" s="7" t="e">
        <v>#N/A</v>
      </c>
      <c r="W87" s="7" t="e">
        <v>#N/A</v>
      </c>
      <c r="X87" s="7" t="e">
        <v>#N/A</v>
      </c>
      <c r="Y87" s="7" t="e">
        <v>#N/A</v>
      </c>
      <c r="Z87" s="7" t="e">
        <v>#N/A</v>
      </c>
      <c r="AA87" s="7">
        <v>2.0831900000000001</v>
      </c>
      <c r="AB87" s="7">
        <v>2.70099</v>
      </c>
      <c r="AC87" s="7" t="e">
        <v>#N/A</v>
      </c>
      <c r="AD87" s="7">
        <v>3.3131199999999996</v>
      </c>
      <c r="AE87" s="7">
        <v>3.5884</v>
      </c>
      <c r="AF87" s="7">
        <v>4.0244099999999996</v>
      </c>
      <c r="AG87" s="7">
        <v>3.4510800000000001</v>
      </c>
      <c r="AH87" s="7" t="e">
        <v>#N/A</v>
      </c>
      <c r="AI87" s="7" t="e">
        <v>#N/A</v>
      </c>
      <c r="AJ87" s="7" t="e">
        <v>#N/A</v>
      </c>
      <c r="AL87" s="7">
        <f t="shared" si="202"/>
        <v>2.0406300000000002</v>
      </c>
      <c r="AM87" s="7">
        <f t="shared" si="203"/>
        <v>2.20546</v>
      </c>
      <c r="AN87" s="7">
        <f t="shared" si="204"/>
        <v>2.20546</v>
      </c>
      <c r="AO87" s="7">
        <f t="shared" si="205"/>
        <v>2.20546</v>
      </c>
      <c r="AP87" s="7">
        <f t="shared" si="206"/>
        <v>2.2658700000000001</v>
      </c>
      <c r="AQ87" s="7">
        <f t="shared" si="207"/>
        <v>2.2658700000000001</v>
      </c>
      <c r="AR87" s="7">
        <f t="shared" si="208"/>
        <v>2.2658700000000001</v>
      </c>
      <c r="AS87" s="7">
        <f t="shared" si="209"/>
        <v>3.8664500000000004</v>
      </c>
      <c r="AT87" s="7">
        <f t="shared" si="210"/>
        <v>3.8664500000000004</v>
      </c>
      <c r="AU87" s="7">
        <f t="shared" si="211"/>
        <v>3.7631899999999998</v>
      </c>
      <c r="AV87" s="7">
        <f t="shared" si="212"/>
        <v>3.7631899999999998</v>
      </c>
      <c r="AW87" s="7">
        <f t="shared" si="213"/>
        <v>3.8967000000000001</v>
      </c>
      <c r="AX87" s="7">
        <f t="shared" si="214"/>
        <v>3.0535000000000001</v>
      </c>
      <c r="AY87" s="7">
        <f t="shared" si="215"/>
        <v>2.44489</v>
      </c>
      <c r="AZ87" s="7">
        <f t="shared" si="216"/>
        <v>2.44489</v>
      </c>
      <c r="BA87" s="7">
        <f t="shared" si="217"/>
        <v>2.44489</v>
      </c>
      <c r="BB87" s="7">
        <f t="shared" si="218"/>
        <v>2.44489</v>
      </c>
      <c r="BC87" s="7" t="str">
        <f t="shared" si="219"/>
        <v/>
      </c>
      <c r="BD87" s="7" t="str">
        <f t="shared" si="220"/>
        <v/>
      </c>
      <c r="BE87" s="7">
        <f t="shared" si="221"/>
        <v>2.0831900000000001</v>
      </c>
      <c r="BF87" s="7">
        <f t="shared" si="222"/>
        <v>2.0831900000000001</v>
      </c>
      <c r="BG87" s="7">
        <f t="shared" si="223"/>
        <v>2.0831900000000001</v>
      </c>
      <c r="BH87" s="7">
        <f t="shared" si="224"/>
        <v>2.70099</v>
      </c>
      <c r="BI87" s="7">
        <f t="shared" si="225"/>
        <v>3.3131199999999996</v>
      </c>
      <c r="BJ87" s="7">
        <f t="shared" si="226"/>
        <v>3.3131199999999996</v>
      </c>
      <c r="BK87" s="7">
        <f t="shared" si="227"/>
        <v>3.5884</v>
      </c>
      <c r="BL87" s="7">
        <f t="shared" si="228"/>
        <v>4.0244099999999996</v>
      </c>
      <c r="BM87" s="7">
        <f t="shared" si="229"/>
        <v>3.4510800000000001</v>
      </c>
      <c r="BN87" s="7">
        <f t="shared" si="230"/>
        <v>3.4510800000000001</v>
      </c>
      <c r="BP87" s="7">
        <f t="shared" si="231"/>
        <v>2.20546</v>
      </c>
      <c r="BQ87" s="7">
        <f t="shared" si="232"/>
        <v>2.20546</v>
      </c>
      <c r="BR87" s="7">
        <f t="shared" si="233"/>
        <v>2.2658700000000001</v>
      </c>
      <c r="BS87" s="7">
        <f t="shared" si="234"/>
        <v>2.2658700000000001</v>
      </c>
      <c r="BT87" s="7">
        <f t="shared" si="235"/>
        <v>2.2658700000000001</v>
      </c>
      <c r="BU87" s="7">
        <f t="shared" si="236"/>
        <v>3.8664500000000004</v>
      </c>
      <c r="BV87" s="7">
        <f t="shared" si="237"/>
        <v>3.8664500000000004</v>
      </c>
      <c r="BW87" s="7">
        <f t="shared" si="238"/>
        <v>3.7631899999999998</v>
      </c>
      <c r="BX87" s="7">
        <f t="shared" si="239"/>
        <v>3.7631899999999998</v>
      </c>
      <c r="BY87" s="7">
        <f t="shared" si="240"/>
        <v>3.8967000000000001</v>
      </c>
      <c r="BZ87" s="7">
        <f t="shared" si="241"/>
        <v>3.0535000000000001</v>
      </c>
      <c r="CA87" s="7">
        <f t="shared" si="242"/>
        <v>2.44489</v>
      </c>
      <c r="CB87" s="7">
        <f t="shared" si="243"/>
        <v>2.44489</v>
      </c>
      <c r="CC87" s="7">
        <f t="shared" si="244"/>
        <v>2.44489</v>
      </c>
      <c r="CD87" s="7">
        <f t="shared" si="245"/>
        <v>2.44489</v>
      </c>
      <c r="CE87" s="7">
        <f t="shared" si="246"/>
        <v>2.44489</v>
      </c>
      <c r="CF87" s="7">
        <f t="shared" si="247"/>
        <v>2.0831900000000001</v>
      </c>
      <c r="CG87" s="7">
        <f t="shared" si="248"/>
        <v>2.0831900000000001</v>
      </c>
      <c r="CH87" s="7">
        <f t="shared" si="249"/>
        <v>2.0831900000000001</v>
      </c>
      <c r="CI87" s="7">
        <f t="shared" si="250"/>
        <v>2.0831900000000001</v>
      </c>
      <c r="CJ87" s="7">
        <f t="shared" si="251"/>
        <v>2.70099</v>
      </c>
      <c r="CK87" s="7">
        <f t="shared" si="252"/>
        <v>3.3131199999999996</v>
      </c>
      <c r="CL87" s="7">
        <f t="shared" si="253"/>
        <v>3.3131199999999996</v>
      </c>
      <c r="CM87" s="7">
        <f t="shared" si="254"/>
        <v>3.5884</v>
      </c>
      <c r="CN87" s="7">
        <f t="shared" si="255"/>
        <v>4.0244099999999996</v>
      </c>
      <c r="CO87" s="7">
        <f t="shared" si="256"/>
        <v>3.4510800000000001</v>
      </c>
      <c r="CP87" s="7">
        <f>IF(ISNUMBER(BN87),BN87,IF(ISNUMBER(AK87),AK87,IF(ISNUMBER(AE87),AE87,IF(ISNUMBER(#REF!),#REF!,IF(ISNUMBER(AD87),AD87,"")))))</f>
        <v>3.4510800000000001</v>
      </c>
      <c r="CR87" s="7">
        <f t="shared" si="257"/>
        <v>2.2658700000000001</v>
      </c>
      <c r="CS87" s="7">
        <f t="shared" si="258"/>
        <v>2.2658700000000001</v>
      </c>
      <c r="CT87" s="7">
        <f t="shared" si="259"/>
        <v>2.2658700000000001</v>
      </c>
      <c r="CU87" s="7">
        <f t="shared" si="260"/>
        <v>3.8664500000000004</v>
      </c>
      <c r="CV87" s="7">
        <f t="shared" si="261"/>
        <v>3.8664500000000004</v>
      </c>
      <c r="CW87" s="7">
        <f t="shared" si="262"/>
        <v>3.7631899999999998</v>
      </c>
      <c r="CX87" s="7">
        <f t="shared" si="263"/>
        <v>3.7631899999999998</v>
      </c>
      <c r="CY87" s="7">
        <f t="shared" si="264"/>
        <v>3.8967000000000001</v>
      </c>
      <c r="CZ87" s="7">
        <f t="shared" si="265"/>
        <v>3.0535000000000001</v>
      </c>
      <c r="DA87" s="7">
        <f t="shared" si="266"/>
        <v>2.44489</v>
      </c>
      <c r="DB87" s="7">
        <f t="shared" si="267"/>
        <v>2.44489</v>
      </c>
      <c r="DC87" s="7">
        <f t="shared" si="268"/>
        <v>2.44489</v>
      </c>
      <c r="DD87" s="7">
        <f t="shared" si="269"/>
        <v>2.44489</v>
      </c>
      <c r="DE87" s="7">
        <f t="shared" si="270"/>
        <v>2.44489</v>
      </c>
      <c r="DF87" s="7">
        <f t="shared" si="271"/>
        <v>2.0831900000000001</v>
      </c>
      <c r="DG87" s="7">
        <f t="shared" si="272"/>
        <v>2.0831900000000001</v>
      </c>
      <c r="DH87" s="7">
        <f t="shared" si="273"/>
        <v>2.0831900000000001</v>
      </c>
      <c r="DI87" s="7">
        <f t="shared" si="274"/>
        <v>2.0831900000000001</v>
      </c>
      <c r="DJ87" s="7">
        <f t="shared" si="275"/>
        <v>2.70099</v>
      </c>
      <c r="DK87" s="7">
        <f t="shared" si="276"/>
        <v>3.3131199999999996</v>
      </c>
      <c r="DL87" s="7">
        <f t="shared" si="277"/>
        <v>3.3131199999999996</v>
      </c>
      <c r="DM87" s="7">
        <f t="shared" si="278"/>
        <v>3.5884</v>
      </c>
      <c r="DN87" s="7">
        <f>IF(ISNUMBER(CN87),CN87,IF(ISNUMBER(AK87),AK87,IF(ISNUMBER(AA87),AA87,IF(ISNUMBER(#REF!),#REF!,IF(ISNUMBER(Z87),Z87,"")))))</f>
        <v>4.0244099999999996</v>
      </c>
      <c r="DO87" s="7">
        <f>IF(ISNUMBER(CO87),CO87,IF(ISNUMBER(#REF!),#REF!,IF(ISNUMBER(AB87),AB87,IF(ISNUMBER(AL87),AL87,IF(ISNUMBER(AA87),AA87,"")))))</f>
        <v>3.4510800000000001</v>
      </c>
      <c r="DP87" s="7">
        <f t="shared" si="279"/>
        <v>3.4510800000000001</v>
      </c>
      <c r="DR87" s="7">
        <f t="shared" si="280"/>
        <v>2.2658700000000001</v>
      </c>
      <c r="DS87" s="7">
        <f t="shared" si="281"/>
        <v>3.8664500000000004</v>
      </c>
      <c r="DT87" s="7">
        <f t="shared" si="282"/>
        <v>3.8664500000000004</v>
      </c>
      <c r="DU87" s="7">
        <f t="shared" si="283"/>
        <v>3.7631899999999998</v>
      </c>
      <c r="DV87" s="7">
        <f t="shared" si="284"/>
        <v>3.7631899999999998</v>
      </c>
      <c r="DW87" s="7">
        <f t="shared" si="285"/>
        <v>3.8967000000000001</v>
      </c>
      <c r="DX87" s="7">
        <f t="shared" si="286"/>
        <v>3.0535000000000001</v>
      </c>
      <c r="DY87" s="7">
        <f t="shared" si="287"/>
        <v>2.44489</v>
      </c>
      <c r="DZ87" s="7">
        <f t="shared" si="288"/>
        <v>2.44489</v>
      </c>
      <c r="EA87" s="7">
        <f t="shared" si="289"/>
        <v>2.44489</v>
      </c>
      <c r="EB87" s="7">
        <f t="shared" si="290"/>
        <v>2.44489</v>
      </c>
      <c r="EC87" s="7">
        <f t="shared" si="291"/>
        <v>2.44489</v>
      </c>
      <c r="ED87" s="7">
        <f t="shared" si="292"/>
        <v>2.0831900000000001</v>
      </c>
      <c r="EE87" s="7">
        <f t="shared" si="293"/>
        <v>2.0831900000000001</v>
      </c>
      <c r="EF87" s="7">
        <f t="shared" si="294"/>
        <v>2.0831900000000001</v>
      </c>
      <c r="EG87" s="7">
        <f t="shared" si="295"/>
        <v>2.0831900000000001</v>
      </c>
      <c r="EH87" s="7">
        <f t="shared" si="296"/>
        <v>2.70099</v>
      </c>
      <c r="EI87" s="7">
        <f t="shared" si="297"/>
        <v>3.3131199999999996</v>
      </c>
      <c r="EJ87" s="7">
        <f t="shared" si="298"/>
        <v>3.3131199999999996</v>
      </c>
      <c r="EK87" s="7">
        <f t="shared" si="299"/>
        <v>3.5884</v>
      </c>
      <c r="EL87" s="7">
        <f>IF(ISNUMBER(DN87),DN87,IF(ISNUMBER(AK87),AK87,IF(ISNUMBER(AA87),AA87,IF(ISNUMBER(#REF!),#REF!,IF(ISNUMBER(Z87),Z87,"")))))</f>
        <v>4.0244099999999996</v>
      </c>
      <c r="EM87" s="7">
        <f>IF(ISNUMBER(DO87),DO87,IF(ISNUMBER(#REF!),#REF!,IF(ISNUMBER(AB87),AB87,IF(ISNUMBER(AL87),AL87,IF(ISNUMBER(AA87),AA87,"")))))</f>
        <v>3.4510800000000001</v>
      </c>
      <c r="EN87" s="7">
        <f t="shared" si="300"/>
        <v>3.4510800000000001</v>
      </c>
    </row>
    <row r="88" spans="1:144" x14ac:dyDescent="0.2">
      <c r="A88" s="19" t="s">
        <v>96</v>
      </c>
      <c r="B88" s="7" t="s">
        <v>96</v>
      </c>
      <c r="C88" s="7" t="e">
        <v>#N/A</v>
      </c>
      <c r="D88" s="7">
        <v>4.6968499999999995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3.6069300000000002</v>
      </c>
      <c r="J88" s="7">
        <v>3.3915299999999999</v>
      </c>
      <c r="K88" s="7">
        <v>3.6191300000000002</v>
      </c>
      <c r="L88" s="7">
        <v>2.9536199999999999</v>
      </c>
      <c r="M88" s="7">
        <v>3.3098000000000001</v>
      </c>
      <c r="N88" s="7">
        <v>2.6810299999999998</v>
      </c>
      <c r="O88" s="7" t="e">
        <v>#N/A</v>
      </c>
      <c r="P88" s="7" t="e">
        <v>#N/A</v>
      </c>
      <c r="Q88" s="7">
        <v>3.6829900000000002</v>
      </c>
      <c r="R88" s="7">
        <v>4.5808499999999999</v>
      </c>
      <c r="S88" s="7">
        <v>4.9544099999999993</v>
      </c>
      <c r="T88" s="7">
        <v>4.7567199999999996</v>
      </c>
      <c r="U88" s="7">
        <v>3.8307799999999999</v>
      </c>
      <c r="V88" s="7" t="e">
        <v>#N/A</v>
      </c>
      <c r="W88" s="7">
        <v>2.5689000000000002</v>
      </c>
      <c r="X88" s="7">
        <v>2.5923800000000004</v>
      </c>
      <c r="Y88" s="7">
        <v>2.66404</v>
      </c>
      <c r="Z88" s="7">
        <v>3.6133100000000002</v>
      </c>
      <c r="AA88" s="7">
        <v>3.0940700000000003</v>
      </c>
      <c r="AB88" s="7">
        <v>3.4477199999999999</v>
      </c>
      <c r="AC88" s="7">
        <v>3.9053399999999998</v>
      </c>
      <c r="AD88" s="7">
        <v>3.63734</v>
      </c>
      <c r="AE88" s="7" t="e">
        <v>#N/A</v>
      </c>
      <c r="AF88" s="7" t="e">
        <v>#N/A</v>
      </c>
      <c r="AG88" s="7">
        <v>3.4790200000000002</v>
      </c>
      <c r="AH88" s="7">
        <v>3.5459899999999998</v>
      </c>
      <c r="AI88" s="7">
        <v>3.3791099999999998</v>
      </c>
      <c r="AJ88" s="7">
        <v>3.0822799999999999</v>
      </c>
      <c r="AL88" s="7">
        <f t="shared" si="202"/>
        <v>4.6968499999999995</v>
      </c>
      <c r="AM88" s="7">
        <f t="shared" si="203"/>
        <v>3.6069300000000002</v>
      </c>
      <c r="AN88" s="7">
        <f t="shared" si="204"/>
        <v>3.6069300000000002</v>
      </c>
      <c r="AO88" s="7">
        <f t="shared" si="205"/>
        <v>3.6069300000000002</v>
      </c>
      <c r="AP88" s="7">
        <f t="shared" si="206"/>
        <v>3.3915299999999999</v>
      </c>
      <c r="AQ88" s="7">
        <f t="shared" si="207"/>
        <v>3.6191300000000002</v>
      </c>
      <c r="AR88" s="7">
        <f t="shared" si="208"/>
        <v>2.9536199999999999</v>
      </c>
      <c r="AS88" s="7">
        <f t="shared" si="209"/>
        <v>3.3098000000000001</v>
      </c>
      <c r="AT88" s="7">
        <f t="shared" si="210"/>
        <v>2.6810299999999998</v>
      </c>
      <c r="AU88" s="7">
        <f t="shared" si="211"/>
        <v>2.6810299999999998</v>
      </c>
      <c r="AV88" s="7">
        <f t="shared" si="212"/>
        <v>3.6829900000000002</v>
      </c>
      <c r="AW88" s="7">
        <f t="shared" si="213"/>
        <v>3.6829900000000002</v>
      </c>
      <c r="AX88" s="7">
        <f t="shared" si="214"/>
        <v>4.5808499999999999</v>
      </c>
      <c r="AY88" s="7">
        <f t="shared" si="215"/>
        <v>4.9544099999999993</v>
      </c>
      <c r="AZ88" s="7">
        <f t="shared" si="216"/>
        <v>4.7567199999999996</v>
      </c>
      <c r="BA88" s="7">
        <f t="shared" si="217"/>
        <v>3.8307799999999999</v>
      </c>
      <c r="BB88" s="7">
        <f t="shared" si="218"/>
        <v>2.5689000000000002</v>
      </c>
      <c r="BC88" s="7">
        <f t="shared" si="219"/>
        <v>2.5689000000000002</v>
      </c>
      <c r="BD88" s="7">
        <f t="shared" si="220"/>
        <v>2.5923800000000004</v>
      </c>
      <c r="BE88" s="7">
        <f t="shared" si="221"/>
        <v>2.66404</v>
      </c>
      <c r="BF88" s="7">
        <f t="shared" si="222"/>
        <v>3.6133100000000002</v>
      </c>
      <c r="BG88" s="7">
        <f t="shared" si="223"/>
        <v>3.0940700000000003</v>
      </c>
      <c r="BH88" s="7">
        <f t="shared" si="224"/>
        <v>3.4477199999999999</v>
      </c>
      <c r="BI88" s="7">
        <f t="shared" si="225"/>
        <v>3.9053399999999998</v>
      </c>
      <c r="BJ88" s="7">
        <f t="shared" si="226"/>
        <v>3.63734</v>
      </c>
      <c r="BK88" s="7">
        <f t="shared" si="227"/>
        <v>3.63734</v>
      </c>
      <c r="BL88" s="7">
        <f t="shared" si="228"/>
        <v>3.4790200000000002</v>
      </c>
      <c r="BM88" s="7">
        <f t="shared" si="229"/>
        <v>3.4790200000000002</v>
      </c>
      <c r="BN88" s="7">
        <f t="shared" si="230"/>
        <v>3.5459899999999998</v>
      </c>
      <c r="BP88" s="7">
        <f t="shared" si="231"/>
        <v>3.6069300000000002</v>
      </c>
      <c r="BQ88" s="7">
        <f t="shared" si="232"/>
        <v>3.6069300000000002</v>
      </c>
      <c r="BR88" s="7">
        <f t="shared" si="233"/>
        <v>3.3915299999999999</v>
      </c>
      <c r="BS88" s="7">
        <f t="shared" si="234"/>
        <v>3.6191300000000002</v>
      </c>
      <c r="BT88" s="7">
        <f t="shared" si="235"/>
        <v>2.9536199999999999</v>
      </c>
      <c r="BU88" s="7">
        <f t="shared" si="236"/>
        <v>3.3098000000000001</v>
      </c>
      <c r="BV88" s="7">
        <f t="shared" si="237"/>
        <v>2.6810299999999998</v>
      </c>
      <c r="BW88" s="7">
        <f t="shared" si="238"/>
        <v>2.6810299999999998</v>
      </c>
      <c r="BX88" s="7">
        <f t="shared" si="239"/>
        <v>3.6829900000000002</v>
      </c>
      <c r="BY88" s="7">
        <f t="shared" si="240"/>
        <v>3.6829900000000002</v>
      </c>
      <c r="BZ88" s="7">
        <f t="shared" si="241"/>
        <v>4.5808499999999999</v>
      </c>
      <c r="CA88" s="7">
        <f t="shared" si="242"/>
        <v>4.9544099999999993</v>
      </c>
      <c r="CB88" s="7">
        <f t="shared" si="243"/>
        <v>4.7567199999999996</v>
      </c>
      <c r="CC88" s="7">
        <f t="shared" si="244"/>
        <v>3.8307799999999999</v>
      </c>
      <c r="CD88" s="7">
        <f t="shared" si="245"/>
        <v>2.5689000000000002</v>
      </c>
      <c r="CE88" s="7">
        <f t="shared" si="246"/>
        <v>2.5689000000000002</v>
      </c>
      <c r="CF88" s="7">
        <f t="shared" si="247"/>
        <v>2.5923800000000004</v>
      </c>
      <c r="CG88" s="7">
        <f t="shared" si="248"/>
        <v>2.66404</v>
      </c>
      <c r="CH88" s="7">
        <f t="shared" si="249"/>
        <v>3.6133100000000002</v>
      </c>
      <c r="CI88" s="7">
        <f t="shared" si="250"/>
        <v>3.0940700000000003</v>
      </c>
      <c r="CJ88" s="7">
        <f t="shared" si="251"/>
        <v>3.4477199999999999</v>
      </c>
      <c r="CK88" s="7">
        <f t="shared" si="252"/>
        <v>3.9053399999999998</v>
      </c>
      <c r="CL88" s="7">
        <f t="shared" si="253"/>
        <v>3.63734</v>
      </c>
      <c r="CM88" s="7">
        <f t="shared" si="254"/>
        <v>3.63734</v>
      </c>
      <c r="CN88" s="7">
        <f t="shared" si="255"/>
        <v>3.4790200000000002</v>
      </c>
      <c r="CO88" s="7">
        <f t="shared" si="256"/>
        <v>3.4790200000000002</v>
      </c>
      <c r="CP88" s="7">
        <f>IF(ISNUMBER(BN88),BN88,IF(ISNUMBER(AK88),AK88,IF(ISNUMBER(AE88),AE88,IF(ISNUMBER(#REF!),#REF!,IF(ISNUMBER(AD88),AD88,"")))))</f>
        <v>3.5459899999999998</v>
      </c>
      <c r="CR88" s="7">
        <f t="shared" si="257"/>
        <v>3.3915299999999999</v>
      </c>
      <c r="CS88" s="7">
        <f t="shared" si="258"/>
        <v>3.6191300000000002</v>
      </c>
      <c r="CT88" s="7">
        <f t="shared" si="259"/>
        <v>2.9536199999999999</v>
      </c>
      <c r="CU88" s="7">
        <f t="shared" si="260"/>
        <v>3.3098000000000001</v>
      </c>
      <c r="CV88" s="7">
        <f t="shared" si="261"/>
        <v>2.6810299999999998</v>
      </c>
      <c r="CW88" s="7">
        <f t="shared" si="262"/>
        <v>2.6810299999999998</v>
      </c>
      <c r="CX88" s="7">
        <f t="shared" si="263"/>
        <v>3.6829900000000002</v>
      </c>
      <c r="CY88" s="7">
        <f t="shared" si="264"/>
        <v>3.6829900000000002</v>
      </c>
      <c r="CZ88" s="7">
        <f t="shared" si="265"/>
        <v>4.5808499999999999</v>
      </c>
      <c r="DA88" s="7">
        <f t="shared" si="266"/>
        <v>4.9544099999999993</v>
      </c>
      <c r="DB88" s="7">
        <f t="shared" si="267"/>
        <v>4.7567199999999996</v>
      </c>
      <c r="DC88" s="7">
        <f t="shared" si="268"/>
        <v>3.8307799999999999</v>
      </c>
      <c r="DD88" s="7">
        <f t="shared" si="269"/>
        <v>2.5689000000000002</v>
      </c>
      <c r="DE88" s="7">
        <f t="shared" si="270"/>
        <v>2.5689000000000002</v>
      </c>
      <c r="DF88" s="7">
        <f t="shared" si="271"/>
        <v>2.5923800000000004</v>
      </c>
      <c r="DG88" s="7">
        <f t="shared" si="272"/>
        <v>2.66404</v>
      </c>
      <c r="DH88" s="7">
        <f t="shared" si="273"/>
        <v>3.6133100000000002</v>
      </c>
      <c r="DI88" s="7">
        <f t="shared" si="274"/>
        <v>3.0940700000000003</v>
      </c>
      <c r="DJ88" s="7">
        <f t="shared" si="275"/>
        <v>3.4477199999999999</v>
      </c>
      <c r="DK88" s="7">
        <f t="shared" si="276"/>
        <v>3.9053399999999998</v>
      </c>
      <c r="DL88" s="7">
        <f t="shared" si="277"/>
        <v>3.63734</v>
      </c>
      <c r="DM88" s="7">
        <f t="shared" si="278"/>
        <v>3.63734</v>
      </c>
      <c r="DN88" s="7">
        <f>IF(ISNUMBER(CN88),CN88,IF(ISNUMBER(AK88),AK88,IF(ISNUMBER(AA88),AA88,IF(ISNUMBER(#REF!),#REF!,IF(ISNUMBER(Z88),Z88,"")))))</f>
        <v>3.4790200000000002</v>
      </c>
      <c r="DO88" s="7">
        <f>IF(ISNUMBER(CO88),CO88,IF(ISNUMBER(#REF!),#REF!,IF(ISNUMBER(AB88),AB88,IF(ISNUMBER(AL88),AL88,IF(ISNUMBER(AA88),AA88,"")))))</f>
        <v>3.4790200000000002</v>
      </c>
      <c r="DP88" s="7">
        <f t="shared" si="279"/>
        <v>3.5459899999999998</v>
      </c>
      <c r="DR88" s="7">
        <f t="shared" si="280"/>
        <v>2.9536199999999999</v>
      </c>
      <c r="DS88" s="7">
        <f t="shared" si="281"/>
        <v>3.3098000000000001</v>
      </c>
      <c r="DT88" s="7">
        <f t="shared" si="282"/>
        <v>2.6810299999999998</v>
      </c>
      <c r="DU88" s="7">
        <f t="shared" si="283"/>
        <v>2.6810299999999998</v>
      </c>
      <c r="DV88" s="7">
        <f t="shared" si="284"/>
        <v>3.6829900000000002</v>
      </c>
      <c r="DW88" s="7">
        <f t="shared" si="285"/>
        <v>3.6829900000000002</v>
      </c>
      <c r="DX88" s="7">
        <f t="shared" si="286"/>
        <v>4.5808499999999999</v>
      </c>
      <c r="DY88" s="7">
        <f t="shared" si="287"/>
        <v>4.9544099999999993</v>
      </c>
      <c r="DZ88" s="7">
        <f t="shared" si="288"/>
        <v>4.7567199999999996</v>
      </c>
      <c r="EA88" s="7">
        <f t="shared" si="289"/>
        <v>3.8307799999999999</v>
      </c>
      <c r="EB88" s="7">
        <f t="shared" si="290"/>
        <v>2.5689000000000002</v>
      </c>
      <c r="EC88" s="7">
        <f t="shared" si="291"/>
        <v>2.5689000000000002</v>
      </c>
      <c r="ED88" s="7">
        <f t="shared" si="292"/>
        <v>2.5923800000000004</v>
      </c>
      <c r="EE88" s="7">
        <f t="shared" si="293"/>
        <v>2.66404</v>
      </c>
      <c r="EF88" s="7">
        <f t="shared" si="294"/>
        <v>3.6133100000000002</v>
      </c>
      <c r="EG88" s="7">
        <f t="shared" si="295"/>
        <v>3.0940700000000003</v>
      </c>
      <c r="EH88" s="7">
        <f t="shared" si="296"/>
        <v>3.4477199999999999</v>
      </c>
      <c r="EI88" s="7">
        <f t="shared" si="297"/>
        <v>3.9053399999999998</v>
      </c>
      <c r="EJ88" s="7">
        <f t="shared" si="298"/>
        <v>3.63734</v>
      </c>
      <c r="EK88" s="7">
        <f t="shared" si="299"/>
        <v>3.63734</v>
      </c>
      <c r="EL88" s="7">
        <f>IF(ISNUMBER(DN88),DN88,IF(ISNUMBER(AK88),AK88,IF(ISNUMBER(AA88),AA88,IF(ISNUMBER(#REF!),#REF!,IF(ISNUMBER(Z88),Z88,"")))))</f>
        <v>3.4790200000000002</v>
      </c>
      <c r="EM88" s="7">
        <f>IF(ISNUMBER(DO88),DO88,IF(ISNUMBER(#REF!),#REF!,IF(ISNUMBER(AB88),AB88,IF(ISNUMBER(AL88),AL88,IF(ISNUMBER(AA88),AA88,"")))))</f>
        <v>3.4790200000000002</v>
      </c>
      <c r="EN88" s="7">
        <f t="shared" si="300"/>
        <v>3.5459899999999998</v>
      </c>
    </row>
    <row r="89" spans="1:144" x14ac:dyDescent="0.2">
      <c r="A89" s="19" t="s">
        <v>97</v>
      </c>
      <c r="B89" s="7" t="s">
        <v>97</v>
      </c>
      <c r="C89" s="7" t="e">
        <v>#N/A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 t="e">
        <v>#N/A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 t="e">
        <v>#N/A</v>
      </c>
      <c r="T89" s="7" t="e">
        <v>#N/A</v>
      </c>
      <c r="U89" s="7" t="e">
        <v>#N/A</v>
      </c>
      <c r="V89" s="7" t="e">
        <v>#N/A</v>
      </c>
      <c r="W89" s="7">
        <v>4.1924200000000003</v>
      </c>
      <c r="X89" s="7" t="e">
        <v>#N/A</v>
      </c>
      <c r="Y89" s="7">
        <v>4.0346200000000003</v>
      </c>
      <c r="Z89" s="7">
        <v>3.9573800000000001</v>
      </c>
      <c r="AA89" s="7">
        <v>2.7815000000000003</v>
      </c>
      <c r="AB89" s="7">
        <v>2.4418899999999999</v>
      </c>
      <c r="AC89" s="7">
        <v>2.4125900000000002</v>
      </c>
      <c r="AD89" s="7">
        <v>2.3810099999999998</v>
      </c>
      <c r="AE89" s="7">
        <v>2.2098399999999998</v>
      </c>
      <c r="AF89" s="7">
        <v>2.7932199999999998</v>
      </c>
      <c r="AG89" s="7">
        <v>2.3778899999999998</v>
      </c>
      <c r="AH89" s="7" t="e">
        <v>#N/A</v>
      </c>
      <c r="AI89" s="7" t="e">
        <v>#N/A</v>
      </c>
      <c r="AJ89" s="7">
        <v>2.3209900000000001</v>
      </c>
      <c r="AL89" s="7" t="str">
        <f t="shared" si="202"/>
        <v/>
      </c>
      <c r="AM89" s="7" t="str">
        <f t="shared" si="203"/>
        <v/>
      </c>
      <c r="AN89" s="7" t="str">
        <f t="shared" si="204"/>
        <v/>
      </c>
      <c r="AO89" s="7" t="str">
        <f t="shared" si="205"/>
        <v/>
      </c>
      <c r="AP89" s="7" t="str">
        <f t="shared" si="206"/>
        <v/>
      </c>
      <c r="AQ89" s="7" t="str">
        <f t="shared" si="207"/>
        <v/>
      </c>
      <c r="AR89" s="7" t="str">
        <f t="shared" si="208"/>
        <v/>
      </c>
      <c r="AS89" s="7" t="str">
        <f t="shared" si="209"/>
        <v/>
      </c>
      <c r="AT89" s="7" t="str">
        <f t="shared" si="210"/>
        <v/>
      </c>
      <c r="AU89" s="7" t="str">
        <f t="shared" si="211"/>
        <v/>
      </c>
      <c r="AV89" s="7" t="str">
        <f t="shared" si="212"/>
        <v/>
      </c>
      <c r="AW89" s="7" t="str">
        <f t="shared" si="213"/>
        <v/>
      </c>
      <c r="AX89" s="7" t="str">
        <f t="shared" si="214"/>
        <v/>
      </c>
      <c r="AY89" s="7" t="str">
        <f t="shared" si="215"/>
        <v/>
      </c>
      <c r="AZ89" s="7" t="str">
        <f t="shared" si="216"/>
        <v/>
      </c>
      <c r="BA89" s="7">
        <f t="shared" si="217"/>
        <v>4.1924200000000003</v>
      </c>
      <c r="BB89" s="7">
        <f t="shared" si="218"/>
        <v>4.1924200000000003</v>
      </c>
      <c r="BC89" s="7">
        <f t="shared" si="219"/>
        <v>4.1924200000000003</v>
      </c>
      <c r="BD89" s="7">
        <f t="shared" si="220"/>
        <v>4.0346200000000003</v>
      </c>
      <c r="BE89" s="7">
        <f t="shared" si="221"/>
        <v>4.0346200000000003</v>
      </c>
      <c r="BF89" s="7">
        <f t="shared" si="222"/>
        <v>3.9573800000000001</v>
      </c>
      <c r="BG89" s="7">
        <f t="shared" si="223"/>
        <v>2.7815000000000003</v>
      </c>
      <c r="BH89" s="7">
        <f t="shared" si="224"/>
        <v>2.4418899999999999</v>
      </c>
      <c r="BI89" s="7">
        <f t="shared" si="225"/>
        <v>2.4125900000000002</v>
      </c>
      <c r="BJ89" s="7">
        <f t="shared" si="226"/>
        <v>2.3810099999999998</v>
      </c>
      <c r="BK89" s="7">
        <f t="shared" si="227"/>
        <v>2.2098399999999998</v>
      </c>
      <c r="BL89" s="7">
        <f t="shared" si="228"/>
        <v>2.7932199999999998</v>
      </c>
      <c r="BM89" s="7">
        <f t="shared" si="229"/>
        <v>2.3778899999999998</v>
      </c>
      <c r="BN89" s="7">
        <f t="shared" si="230"/>
        <v>2.3778899999999998</v>
      </c>
      <c r="BP89" s="7" t="str">
        <f t="shared" si="231"/>
        <v/>
      </c>
      <c r="BQ89" s="7" t="str">
        <f t="shared" si="232"/>
        <v/>
      </c>
      <c r="BR89" s="7" t="str">
        <f t="shared" si="233"/>
        <v/>
      </c>
      <c r="BS89" s="7" t="str">
        <f t="shared" si="234"/>
        <v/>
      </c>
      <c r="BT89" s="7" t="str">
        <f t="shared" si="235"/>
        <v/>
      </c>
      <c r="BU89" s="7" t="str">
        <f t="shared" si="236"/>
        <v/>
      </c>
      <c r="BV89" s="7" t="str">
        <f t="shared" si="237"/>
        <v/>
      </c>
      <c r="BW89" s="7" t="str">
        <f t="shared" si="238"/>
        <v/>
      </c>
      <c r="BX89" s="7" t="str">
        <f t="shared" si="239"/>
        <v/>
      </c>
      <c r="BY89" s="7" t="str">
        <f t="shared" si="240"/>
        <v/>
      </c>
      <c r="BZ89" s="7" t="str">
        <f t="shared" si="241"/>
        <v/>
      </c>
      <c r="CA89" s="7">
        <f t="shared" si="242"/>
        <v>4.1924200000000003</v>
      </c>
      <c r="CB89" s="7">
        <f t="shared" si="243"/>
        <v>4.1924200000000003</v>
      </c>
      <c r="CC89" s="7">
        <f t="shared" si="244"/>
        <v>4.1924200000000003</v>
      </c>
      <c r="CD89" s="7">
        <f t="shared" si="245"/>
        <v>4.1924200000000003</v>
      </c>
      <c r="CE89" s="7">
        <f t="shared" si="246"/>
        <v>4.1924200000000003</v>
      </c>
      <c r="CF89" s="7">
        <f t="shared" si="247"/>
        <v>4.0346200000000003</v>
      </c>
      <c r="CG89" s="7">
        <f t="shared" si="248"/>
        <v>4.0346200000000003</v>
      </c>
      <c r="CH89" s="7">
        <f t="shared" si="249"/>
        <v>3.9573800000000001</v>
      </c>
      <c r="CI89" s="7">
        <f t="shared" si="250"/>
        <v>2.7815000000000003</v>
      </c>
      <c r="CJ89" s="7">
        <f t="shared" si="251"/>
        <v>2.4418899999999999</v>
      </c>
      <c r="CK89" s="7">
        <f t="shared" si="252"/>
        <v>2.4125900000000002</v>
      </c>
      <c r="CL89" s="7">
        <f t="shared" si="253"/>
        <v>2.3810099999999998</v>
      </c>
      <c r="CM89" s="7">
        <f t="shared" si="254"/>
        <v>2.2098399999999998</v>
      </c>
      <c r="CN89" s="7">
        <f t="shared" si="255"/>
        <v>2.7932199999999998</v>
      </c>
      <c r="CO89" s="7">
        <f t="shared" si="256"/>
        <v>2.3778899999999998</v>
      </c>
      <c r="CP89" s="7">
        <f>IF(ISNUMBER(BN89),BN89,IF(ISNUMBER(AK89),AK89,IF(ISNUMBER(AE89),AE89,IF(ISNUMBER(#REF!),#REF!,IF(ISNUMBER(AD89),AD89,"")))))</f>
        <v>2.3778899999999998</v>
      </c>
      <c r="CR89" s="7" t="str">
        <f t="shared" si="257"/>
        <v/>
      </c>
      <c r="CS89" s="7" t="str">
        <f t="shared" si="258"/>
        <v/>
      </c>
      <c r="CT89" s="7" t="str">
        <f t="shared" si="259"/>
        <v/>
      </c>
      <c r="CU89" s="7" t="str">
        <f t="shared" si="260"/>
        <v/>
      </c>
      <c r="CV89" s="7" t="str">
        <f t="shared" si="261"/>
        <v/>
      </c>
      <c r="CW89" s="7" t="str">
        <f t="shared" si="262"/>
        <v/>
      </c>
      <c r="CX89" s="7" t="str">
        <f t="shared" si="263"/>
        <v/>
      </c>
      <c r="CY89" s="7">
        <f t="shared" si="264"/>
        <v>4.1924200000000003</v>
      </c>
      <c r="CZ89" s="7">
        <f t="shared" si="265"/>
        <v>4.1924200000000003</v>
      </c>
      <c r="DA89" s="7">
        <f t="shared" si="266"/>
        <v>4.1924200000000003</v>
      </c>
      <c r="DB89" s="7">
        <f t="shared" si="267"/>
        <v>4.1924200000000003</v>
      </c>
      <c r="DC89" s="7">
        <f t="shared" si="268"/>
        <v>4.1924200000000003</v>
      </c>
      <c r="DD89" s="7">
        <f t="shared" si="269"/>
        <v>4.1924200000000003</v>
      </c>
      <c r="DE89" s="7">
        <f t="shared" si="270"/>
        <v>4.1924200000000003</v>
      </c>
      <c r="DF89" s="7">
        <f t="shared" si="271"/>
        <v>4.0346200000000003</v>
      </c>
      <c r="DG89" s="7">
        <f t="shared" si="272"/>
        <v>4.0346200000000003</v>
      </c>
      <c r="DH89" s="7">
        <f t="shared" si="273"/>
        <v>3.9573800000000001</v>
      </c>
      <c r="DI89" s="7">
        <f t="shared" si="274"/>
        <v>2.7815000000000003</v>
      </c>
      <c r="DJ89" s="7">
        <f t="shared" si="275"/>
        <v>2.4418899999999999</v>
      </c>
      <c r="DK89" s="7">
        <f t="shared" si="276"/>
        <v>2.4125900000000002</v>
      </c>
      <c r="DL89" s="7">
        <f t="shared" si="277"/>
        <v>2.3810099999999998</v>
      </c>
      <c r="DM89" s="7">
        <f t="shared" si="278"/>
        <v>2.2098399999999998</v>
      </c>
      <c r="DN89" s="7">
        <f>IF(ISNUMBER(CN89),CN89,IF(ISNUMBER(AK89),AK89,IF(ISNUMBER(AA89),AA89,IF(ISNUMBER(#REF!),#REF!,IF(ISNUMBER(Z89),Z89,"")))))</f>
        <v>2.7932199999999998</v>
      </c>
      <c r="DO89" s="7">
        <f>IF(ISNUMBER(CO89),CO89,IF(ISNUMBER(#REF!),#REF!,IF(ISNUMBER(AB89),AB89,IF(ISNUMBER(AL89),AL89,IF(ISNUMBER(AA89),AA89,"")))))</f>
        <v>2.3778899999999998</v>
      </c>
      <c r="DP89" s="7">
        <f t="shared" si="279"/>
        <v>2.3778899999999998</v>
      </c>
      <c r="DR89" s="7" t="str">
        <f t="shared" si="280"/>
        <v/>
      </c>
      <c r="DS89" s="7" t="str">
        <f t="shared" si="281"/>
        <v/>
      </c>
      <c r="DT89" s="7" t="str">
        <f t="shared" si="282"/>
        <v/>
      </c>
      <c r="DU89" s="7" t="str">
        <f t="shared" si="283"/>
        <v/>
      </c>
      <c r="DV89" s="7" t="str">
        <f t="shared" si="284"/>
        <v/>
      </c>
      <c r="DW89" s="7">
        <f t="shared" si="285"/>
        <v>4.1924200000000003</v>
      </c>
      <c r="DX89" s="7">
        <f t="shared" si="286"/>
        <v>4.1924200000000003</v>
      </c>
      <c r="DY89" s="7">
        <f t="shared" si="287"/>
        <v>4.1924200000000003</v>
      </c>
      <c r="DZ89" s="7">
        <f t="shared" si="288"/>
        <v>4.1924200000000003</v>
      </c>
      <c r="EA89" s="7">
        <f t="shared" si="289"/>
        <v>4.1924200000000003</v>
      </c>
      <c r="EB89" s="7">
        <f t="shared" si="290"/>
        <v>4.1924200000000003</v>
      </c>
      <c r="EC89" s="7">
        <f t="shared" si="291"/>
        <v>4.1924200000000003</v>
      </c>
      <c r="ED89" s="7">
        <f t="shared" si="292"/>
        <v>4.0346200000000003</v>
      </c>
      <c r="EE89" s="7">
        <f t="shared" si="293"/>
        <v>4.0346200000000003</v>
      </c>
      <c r="EF89" s="7">
        <f t="shared" si="294"/>
        <v>3.9573800000000001</v>
      </c>
      <c r="EG89" s="7">
        <f t="shared" si="295"/>
        <v>2.7815000000000003</v>
      </c>
      <c r="EH89" s="7">
        <f t="shared" si="296"/>
        <v>2.4418899999999999</v>
      </c>
      <c r="EI89" s="7">
        <f t="shared" si="297"/>
        <v>2.4125900000000002</v>
      </c>
      <c r="EJ89" s="7">
        <f t="shared" si="298"/>
        <v>2.3810099999999998</v>
      </c>
      <c r="EK89" s="7">
        <f t="shared" si="299"/>
        <v>2.2098399999999998</v>
      </c>
      <c r="EL89" s="7">
        <f>IF(ISNUMBER(DN89),DN89,IF(ISNUMBER(AK89),AK89,IF(ISNUMBER(AA89),AA89,IF(ISNUMBER(#REF!),#REF!,IF(ISNUMBER(Z89),Z89,"")))))</f>
        <v>2.7932199999999998</v>
      </c>
      <c r="EM89" s="7">
        <f>IF(ISNUMBER(DO89),DO89,IF(ISNUMBER(#REF!),#REF!,IF(ISNUMBER(AB89),AB89,IF(ISNUMBER(AL89),AL89,IF(ISNUMBER(AA89),AA89,"")))))</f>
        <v>2.3778899999999998</v>
      </c>
      <c r="EN89" s="7">
        <f t="shared" si="300"/>
        <v>2.3778899999999998</v>
      </c>
    </row>
    <row r="90" spans="1:144" x14ac:dyDescent="0.2">
      <c r="A90" s="19" t="s">
        <v>98</v>
      </c>
      <c r="B90" s="7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>
        <v>2.2364999999999999</v>
      </c>
      <c r="P90" s="7">
        <v>1.8839100000000002</v>
      </c>
      <c r="Q90" s="7" t="e">
        <v>#N/A</v>
      </c>
      <c r="R90" s="7" t="e">
        <v>#N/A</v>
      </c>
      <c r="S90" s="7" t="e">
        <v>#N/A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>
        <v>2.8092999999999999</v>
      </c>
      <c r="Z90" s="7">
        <v>3.2206399999999999</v>
      </c>
      <c r="AA90" s="7">
        <v>2.64344</v>
      </c>
      <c r="AB90" s="7">
        <v>2.8700200000000002</v>
      </c>
      <c r="AC90" s="7">
        <v>2.7220800000000001</v>
      </c>
      <c r="AD90" s="7">
        <v>2.6160699999999997</v>
      </c>
      <c r="AE90" s="7">
        <v>2.82023</v>
      </c>
      <c r="AF90" s="7">
        <v>2.97045</v>
      </c>
      <c r="AG90" s="7">
        <v>2.38327</v>
      </c>
      <c r="AH90" s="7">
        <v>3.0931600000000001</v>
      </c>
      <c r="AI90" s="7" t="e">
        <v>#N/A</v>
      </c>
      <c r="AJ90" s="7" t="e">
        <v>#N/A</v>
      </c>
      <c r="AL90" s="7" t="str">
        <f t="shared" si="202"/>
        <v/>
      </c>
      <c r="AM90" s="7" t="str">
        <f t="shared" si="203"/>
        <v/>
      </c>
      <c r="AN90" s="7" t="str">
        <f t="shared" si="204"/>
        <v/>
      </c>
      <c r="AO90" s="7" t="str">
        <f t="shared" si="205"/>
        <v/>
      </c>
      <c r="AP90" s="7" t="str">
        <f t="shared" si="206"/>
        <v/>
      </c>
      <c r="AQ90" s="7" t="str">
        <f t="shared" si="207"/>
        <v/>
      </c>
      <c r="AR90" s="7" t="str">
        <f t="shared" si="208"/>
        <v/>
      </c>
      <c r="AS90" s="7">
        <f t="shared" si="209"/>
        <v>2.2364999999999999</v>
      </c>
      <c r="AT90" s="7">
        <f t="shared" si="210"/>
        <v>2.2364999999999999</v>
      </c>
      <c r="AU90" s="7">
        <f t="shared" si="211"/>
        <v>2.2364999999999999</v>
      </c>
      <c r="AV90" s="7">
        <f t="shared" si="212"/>
        <v>1.8839100000000002</v>
      </c>
      <c r="AW90" s="7">
        <f t="shared" si="213"/>
        <v>1.8839100000000002</v>
      </c>
      <c r="AX90" s="7">
        <f t="shared" si="214"/>
        <v>1.8839100000000002</v>
      </c>
      <c r="AY90" s="7" t="str">
        <f t="shared" si="215"/>
        <v/>
      </c>
      <c r="AZ90" s="7" t="str">
        <f t="shared" si="216"/>
        <v/>
      </c>
      <c r="BA90" s="7" t="str">
        <f t="shared" si="217"/>
        <v/>
      </c>
      <c r="BB90" s="7" t="str">
        <f t="shared" si="218"/>
        <v/>
      </c>
      <c r="BC90" s="7">
        <f t="shared" si="219"/>
        <v>2.8092999999999999</v>
      </c>
      <c r="BD90" s="7">
        <f t="shared" si="220"/>
        <v>2.8092999999999999</v>
      </c>
      <c r="BE90" s="7">
        <f t="shared" si="221"/>
        <v>2.8092999999999999</v>
      </c>
      <c r="BF90" s="7">
        <f t="shared" si="222"/>
        <v>3.2206399999999999</v>
      </c>
      <c r="BG90" s="7">
        <f t="shared" si="223"/>
        <v>2.64344</v>
      </c>
      <c r="BH90" s="7">
        <f t="shared" si="224"/>
        <v>2.8700200000000002</v>
      </c>
      <c r="BI90" s="7">
        <f t="shared" si="225"/>
        <v>2.7220800000000001</v>
      </c>
      <c r="BJ90" s="7">
        <f t="shared" si="226"/>
        <v>2.6160699999999997</v>
      </c>
      <c r="BK90" s="7">
        <f t="shared" si="227"/>
        <v>2.82023</v>
      </c>
      <c r="BL90" s="7">
        <f t="shared" si="228"/>
        <v>2.97045</v>
      </c>
      <c r="BM90" s="7">
        <f t="shared" si="229"/>
        <v>2.38327</v>
      </c>
      <c r="BN90" s="7">
        <f t="shared" si="230"/>
        <v>3.0931600000000001</v>
      </c>
      <c r="BP90" s="7" t="str">
        <f t="shared" si="231"/>
        <v/>
      </c>
      <c r="BQ90" s="7" t="str">
        <f t="shared" si="232"/>
        <v/>
      </c>
      <c r="BR90" s="7" t="str">
        <f t="shared" si="233"/>
        <v/>
      </c>
      <c r="BS90" s="7">
        <f t="shared" si="234"/>
        <v>2.2364999999999999</v>
      </c>
      <c r="BT90" s="7">
        <f t="shared" si="235"/>
        <v>2.2364999999999999</v>
      </c>
      <c r="BU90" s="7">
        <f t="shared" si="236"/>
        <v>2.2364999999999999</v>
      </c>
      <c r="BV90" s="7">
        <f t="shared" si="237"/>
        <v>2.2364999999999999</v>
      </c>
      <c r="BW90" s="7">
        <f t="shared" si="238"/>
        <v>2.2364999999999999</v>
      </c>
      <c r="BX90" s="7">
        <f t="shared" si="239"/>
        <v>1.8839100000000002</v>
      </c>
      <c r="BY90" s="7">
        <f t="shared" si="240"/>
        <v>1.8839100000000002</v>
      </c>
      <c r="BZ90" s="7">
        <f t="shared" si="241"/>
        <v>1.8839100000000002</v>
      </c>
      <c r="CA90" s="7">
        <f t="shared" si="242"/>
        <v>1.8839100000000002</v>
      </c>
      <c r="CB90" s="7">
        <f t="shared" si="243"/>
        <v>1.8839100000000002</v>
      </c>
      <c r="CC90" s="7">
        <f t="shared" si="244"/>
        <v>2.8092999999999999</v>
      </c>
      <c r="CD90" s="7">
        <f t="shared" si="245"/>
        <v>2.8092999999999999</v>
      </c>
      <c r="CE90" s="7">
        <f t="shared" si="246"/>
        <v>2.8092999999999999</v>
      </c>
      <c r="CF90" s="7">
        <f t="shared" si="247"/>
        <v>2.8092999999999999</v>
      </c>
      <c r="CG90" s="7">
        <f t="shared" si="248"/>
        <v>2.8092999999999999</v>
      </c>
      <c r="CH90" s="7">
        <f t="shared" si="249"/>
        <v>3.2206399999999999</v>
      </c>
      <c r="CI90" s="7">
        <f t="shared" si="250"/>
        <v>2.64344</v>
      </c>
      <c r="CJ90" s="7">
        <f t="shared" si="251"/>
        <v>2.8700200000000002</v>
      </c>
      <c r="CK90" s="7">
        <f t="shared" si="252"/>
        <v>2.7220800000000001</v>
      </c>
      <c r="CL90" s="7">
        <f t="shared" si="253"/>
        <v>2.6160699999999997</v>
      </c>
      <c r="CM90" s="7">
        <f t="shared" si="254"/>
        <v>2.82023</v>
      </c>
      <c r="CN90" s="7">
        <f t="shared" si="255"/>
        <v>2.97045</v>
      </c>
      <c r="CO90" s="7">
        <f t="shared" si="256"/>
        <v>2.38327</v>
      </c>
      <c r="CP90" s="7">
        <f>IF(ISNUMBER(BN90),BN90,IF(ISNUMBER(AK90),AK90,IF(ISNUMBER(AE90),AE90,IF(ISNUMBER(#REF!),#REF!,IF(ISNUMBER(AD90),AD90,"")))))</f>
        <v>3.0931600000000001</v>
      </c>
      <c r="CR90" s="7">
        <f t="shared" si="257"/>
        <v>2.2364999999999999</v>
      </c>
      <c r="CS90" s="7">
        <f t="shared" si="258"/>
        <v>2.2364999999999999</v>
      </c>
      <c r="CT90" s="7">
        <f t="shared" si="259"/>
        <v>2.2364999999999999</v>
      </c>
      <c r="CU90" s="7">
        <f t="shared" si="260"/>
        <v>2.2364999999999999</v>
      </c>
      <c r="CV90" s="7">
        <f t="shared" si="261"/>
        <v>2.2364999999999999</v>
      </c>
      <c r="CW90" s="7">
        <f t="shared" si="262"/>
        <v>2.2364999999999999</v>
      </c>
      <c r="CX90" s="7">
        <f t="shared" si="263"/>
        <v>1.8839100000000002</v>
      </c>
      <c r="CY90" s="7">
        <f t="shared" si="264"/>
        <v>1.8839100000000002</v>
      </c>
      <c r="CZ90" s="7">
        <f t="shared" si="265"/>
        <v>1.8839100000000002</v>
      </c>
      <c r="DA90" s="7">
        <f t="shared" si="266"/>
        <v>1.8839100000000002</v>
      </c>
      <c r="DB90" s="7">
        <f t="shared" si="267"/>
        <v>1.8839100000000002</v>
      </c>
      <c r="DC90" s="7">
        <f t="shared" si="268"/>
        <v>2.8092999999999999</v>
      </c>
      <c r="DD90" s="7">
        <f t="shared" si="269"/>
        <v>2.8092999999999999</v>
      </c>
      <c r="DE90" s="7">
        <f t="shared" si="270"/>
        <v>2.8092999999999999</v>
      </c>
      <c r="DF90" s="7">
        <f t="shared" si="271"/>
        <v>2.8092999999999999</v>
      </c>
      <c r="DG90" s="7">
        <f t="shared" si="272"/>
        <v>2.8092999999999999</v>
      </c>
      <c r="DH90" s="7">
        <f t="shared" si="273"/>
        <v>3.2206399999999999</v>
      </c>
      <c r="DI90" s="7">
        <f t="shared" si="274"/>
        <v>2.64344</v>
      </c>
      <c r="DJ90" s="7">
        <f t="shared" si="275"/>
        <v>2.8700200000000002</v>
      </c>
      <c r="DK90" s="7">
        <f t="shared" si="276"/>
        <v>2.7220800000000001</v>
      </c>
      <c r="DL90" s="7">
        <f t="shared" si="277"/>
        <v>2.6160699999999997</v>
      </c>
      <c r="DM90" s="7">
        <f t="shared" si="278"/>
        <v>2.82023</v>
      </c>
      <c r="DN90" s="7">
        <f>IF(ISNUMBER(CN90),CN90,IF(ISNUMBER(AK90),AK90,IF(ISNUMBER(AA90),AA90,IF(ISNUMBER(#REF!),#REF!,IF(ISNUMBER(Z90),Z90,"")))))</f>
        <v>2.97045</v>
      </c>
      <c r="DO90" s="7">
        <f>IF(ISNUMBER(CO90),CO90,IF(ISNUMBER(#REF!),#REF!,IF(ISNUMBER(AB90),AB90,IF(ISNUMBER(AL90),AL90,IF(ISNUMBER(AA90),AA90,"")))))</f>
        <v>2.38327</v>
      </c>
      <c r="DP90" s="7">
        <f t="shared" si="279"/>
        <v>3.0931600000000001</v>
      </c>
      <c r="DR90" s="7">
        <f t="shared" si="280"/>
        <v>2.2364999999999999</v>
      </c>
      <c r="DS90" s="7">
        <f t="shared" si="281"/>
        <v>2.2364999999999999</v>
      </c>
      <c r="DT90" s="7">
        <f t="shared" si="282"/>
        <v>2.2364999999999999</v>
      </c>
      <c r="DU90" s="7">
        <f t="shared" si="283"/>
        <v>2.2364999999999999</v>
      </c>
      <c r="DV90" s="7">
        <f t="shared" si="284"/>
        <v>1.8839100000000002</v>
      </c>
      <c r="DW90" s="7">
        <f t="shared" si="285"/>
        <v>1.8839100000000002</v>
      </c>
      <c r="DX90" s="7">
        <f t="shared" si="286"/>
        <v>1.8839100000000002</v>
      </c>
      <c r="DY90" s="7">
        <f t="shared" si="287"/>
        <v>1.8839100000000002</v>
      </c>
      <c r="DZ90" s="7">
        <f t="shared" si="288"/>
        <v>1.8839100000000002</v>
      </c>
      <c r="EA90" s="7">
        <f t="shared" si="289"/>
        <v>2.8092999999999999</v>
      </c>
      <c r="EB90" s="7">
        <f t="shared" si="290"/>
        <v>2.8092999999999999</v>
      </c>
      <c r="EC90" s="7">
        <f t="shared" si="291"/>
        <v>2.8092999999999999</v>
      </c>
      <c r="ED90" s="7">
        <f t="shared" si="292"/>
        <v>2.8092999999999999</v>
      </c>
      <c r="EE90" s="7">
        <f t="shared" si="293"/>
        <v>2.8092999999999999</v>
      </c>
      <c r="EF90" s="7">
        <f t="shared" si="294"/>
        <v>3.2206399999999999</v>
      </c>
      <c r="EG90" s="7">
        <f t="shared" si="295"/>
        <v>2.64344</v>
      </c>
      <c r="EH90" s="7">
        <f t="shared" si="296"/>
        <v>2.8700200000000002</v>
      </c>
      <c r="EI90" s="7">
        <f t="shared" si="297"/>
        <v>2.7220800000000001</v>
      </c>
      <c r="EJ90" s="7">
        <f t="shared" si="298"/>
        <v>2.6160699999999997</v>
      </c>
      <c r="EK90" s="7">
        <f t="shared" si="299"/>
        <v>2.82023</v>
      </c>
      <c r="EL90" s="7">
        <f>IF(ISNUMBER(DN90),DN90,IF(ISNUMBER(AK90),AK90,IF(ISNUMBER(AA90),AA90,IF(ISNUMBER(#REF!),#REF!,IF(ISNUMBER(Z90),Z90,"")))))</f>
        <v>2.97045</v>
      </c>
      <c r="EM90" s="7">
        <f>IF(ISNUMBER(DO90),DO90,IF(ISNUMBER(#REF!),#REF!,IF(ISNUMBER(AB90),AB90,IF(ISNUMBER(AL90),AL90,IF(ISNUMBER(AA90),AA90,"")))))</f>
        <v>2.38327</v>
      </c>
      <c r="EN90" s="7">
        <f t="shared" si="300"/>
        <v>3.0931600000000001</v>
      </c>
    </row>
    <row r="91" spans="1:144" x14ac:dyDescent="0.2">
      <c r="A91" s="19" t="s">
        <v>99</v>
      </c>
      <c r="B91" s="7" t="s">
        <v>99</v>
      </c>
      <c r="C91" s="7" t="e">
        <v>#N/A</v>
      </c>
      <c r="D91" s="7">
        <v>2.4129900000000002</v>
      </c>
      <c r="E91" s="7">
        <v>2.3325</v>
      </c>
      <c r="F91" s="7">
        <v>2.4399500000000001</v>
      </c>
      <c r="G91" s="7">
        <v>2.6193399999999998</v>
      </c>
      <c r="H91" s="7">
        <v>2.4319799999999998</v>
      </c>
      <c r="I91" s="7">
        <v>2.6892299999999998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 t="e">
        <v>#N/A</v>
      </c>
      <c r="O91" s="7">
        <v>2.8412999999999999</v>
      </c>
      <c r="P91" s="7" t="e">
        <v>#N/A</v>
      </c>
      <c r="Q91" s="7" t="e">
        <v>#N/A</v>
      </c>
      <c r="R91" s="7" t="e">
        <v>#N/A</v>
      </c>
      <c r="S91" s="7">
        <v>2.9943999999999997</v>
      </c>
      <c r="T91" s="7" t="e">
        <v>#N/A</v>
      </c>
      <c r="U91" s="7">
        <v>2.7269300000000003</v>
      </c>
      <c r="V91" s="7" t="e">
        <v>#N/A</v>
      </c>
      <c r="W91" s="7" t="e">
        <v>#N/A</v>
      </c>
      <c r="X91" s="7">
        <v>3.9366300000000001</v>
      </c>
      <c r="Y91" s="7">
        <v>4.1952499999999997</v>
      </c>
      <c r="Z91" s="7">
        <v>3.5808</v>
      </c>
      <c r="AA91" s="7">
        <v>4.3479000000000001</v>
      </c>
      <c r="AB91" s="7">
        <v>6.1878100000000007</v>
      </c>
      <c r="AC91" s="7">
        <v>4.5195499999999997</v>
      </c>
      <c r="AD91" s="7">
        <v>4.4173600000000004</v>
      </c>
      <c r="AE91" s="7">
        <v>3.8904399999999999</v>
      </c>
      <c r="AF91" s="7">
        <v>3.2246899999999998</v>
      </c>
      <c r="AG91" s="7">
        <v>3.0767800000000003</v>
      </c>
      <c r="AH91" s="7">
        <v>2.8702399999999999</v>
      </c>
      <c r="AI91" s="7" t="e">
        <v>#N/A</v>
      </c>
      <c r="AJ91" s="7" t="e">
        <v>#N/A</v>
      </c>
      <c r="AL91" s="7">
        <f t="shared" si="202"/>
        <v>2.4399500000000001</v>
      </c>
      <c r="AM91" s="7">
        <f t="shared" si="203"/>
        <v>2.6193399999999998</v>
      </c>
      <c r="AN91" s="7">
        <f t="shared" si="204"/>
        <v>2.4319799999999998</v>
      </c>
      <c r="AO91" s="7">
        <f t="shared" si="205"/>
        <v>2.6892299999999998</v>
      </c>
      <c r="AP91" s="7">
        <f t="shared" si="206"/>
        <v>2.6892299999999998</v>
      </c>
      <c r="AQ91" s="7">
        <f t="shared" si="207"/>
        <v>2.6892299999999998</v>
      </c>
      <c r="AR91" s="7" t="str">
        <f t="shared" si="208"/>
        <v/>
      </c>
      <c r="AS91" s="7">
        <f t="shared" si="209"/>
        <v>2.8412999999999999</v>
      </c>
      <c r="AT91" s="7">
        <f t="shared" si="210"/>
        <v>2.8412999999999999</v>
      </c>
      <c r="AU91" s="7">
        <f t="shared" si="211"/>
        <v>2.8412999999999999</v>
      </c>
      <c r="AV91" s="7">
        <f t="shared" si="212"/>
        <v>2.8412999999999999</v>
      </c>
      <c r="AW91" s="7">
        <f t="shared" si="213"/>
        <v>2.9943999999999997</v>
      </c>
      <c r="AX91" s="7">
        <f t="shared" si="214"/>
        <v>2.9943999999999997</v>
      </c>
      <c r="AY91" s="7">
        <f t="shared" si="215"/>
        <v>2.9943999999999997</v>
      </c>
      <c r="AZ91" s="7">
        <f t="shared" si="216"/>
        <v>2.7269300000000003</v>
      </c>
      <c r="BA91" s="7">
        <f t="shared" si="217"/>
        <v>2.7269300000000003</v>
      </c>
      <c r="BB91" s="7">
        <f t="shared" si="218"/>
        <v>2.7269300000000003</v>
      </c>
      <c r="BC91" s="7">
        <f t="shared" si="219"/>
        <v>3.9366300000000001</v>
      </c>
      <c r="BD91" s="7">
        <f t="shared" si="220"/>
        <v>3.9366300000000001</v>
      </c>
      <c r="BE91" s="7">
        <f t="shared" si="221"/>
        <v>4.1952499999999997</v>
      </c>
      <c r="BF91" s="7">
        <f t="shared" si="222"/>
        <v>3.5808</v>
      </c>
      <c r="BG91" s="7">
        <f t="shared" si="223"/>
        <v>4.3479000000000001</v>
      </c>
      <c r="BH91" s="7">
        <f t="shared" si="224"/>
        <v>6.1878100000000007</v>
      </c>
      <c r="BI91" s="7">
        <f t="shared" si="225"/>
        <v>4.5195499999999997</v>
      </c>
      <c r="BJ91" s="7">
        <f t="shared" si="226"/>
        <v>4.4173600000000004</v>
      </c>
      <c r="BK91" s="7">
        <f t="shared" si="227"/>
        <v>3.8904399999999999</v>
      </c>
      <c r="BL91" s="7">
        <f t="shared" si="228"/>
        <v>3.2246899999999998</v>
      </c>
      <c r="BM91" s="7">
        <f t="shared" si="229"/>
        <v>3.0767800000000003</v>
      </c>
      <c r="BN91" s="7">
        <f t="shared" si="230"/>
        <v>2.8702399999999999</v>
      </c>
      <c r="BP91" s="7">
        <f t="shared" si="231"/>
        <v>2.4319799999999998</v>
      </c>
      <c r="BQ91" s="7">
        <f t="shared" si="232"/>
        <v>2.6892299999999998</v>
      </c>
      <c r="BR91" s="7">
        <f t="shared" si="233"/>
        <v>2.6892299999999998</v>
      </c>
      <c r="BS91" s="7">
        <f t="shared" si="234"/>
        <v>2.6892299999999998</v>
      </c>
      <c r="BT91" s="7">
        <f t="shared" si="235"/>
        <v>2.8412999999999999</v>
      </c>
      <c r="BU91" s="7">
        <f t="shared" si="236"/>
        <v>2.8412999999999999</v>
      </c>
      <c r="BV91" s="7">
        <f t="shared" si="237"/>
        <v>2.8412999999999999</v>
      </c>
      <c r="BW91" s="7">
        <f t="shared" si="238"/>
        <v>2.8412999999999999</v>
      </c>
      <c r="BX91" s="7">
        <f t="shared" si="239"/>
        <v>2.8412999999999999</v>
      </c>
      <c r="BY91" s="7">
        <f t="shared" si="240"/>
        <v>2.9943999999999997</v>
      </c>
      <c r="BZ91" s="7">
        <f t="shared" si="241"/>
        <v>2.9943999999999997</v>
      </c>
      <c r="CA91" s="7">
        <f t="shared" si="242"/>
        <v>2.9943999999999997</v>
      </c>
      <c r="CB91" s="7">
        <f t="shared" si="243"/>
        <v>2.7269300000000003</v>
      </c>
      <c r="CC91" s="7">
        <f t="shared" si="244"/>
        <v>2.7269300000000003</v>
      </c>
      <c r="CD91" s="7">
        <f t="shared" si="245"/>
        <v>2.7269300000000003</v>
      </c>
      <c r="CE91" s="7">
        <f t="shared" si="246"/>
        <v>3.9366300000000001</v>
      </c>
      <c r="CF91" s="7">
        <f t="shared" si="247"/>
        <v>3.9366300000000001</v>
      </c>
      <c r="CG91" s="7">
        <f t="shared" si="248"/>
        <v>4.1952499999999997</v>
      </c>
      <c r="CH91" s="7">
        <f t="shared" si="249"/>
        <v>3.5808</v>
      </c>
      <c r="CI91" s="7">
        <f t="shared" si="250"/>
        <v>4.3479000000000001</v>
      </c>
      <c r="CJ91" s="7">
        <f t="shared" si="251"/>
        <v>6.1878100000000007</v>
      </c>
      <c r="CK91" s="7">
        <f t="shared" si="252"/>
        <v>4.5195499999999997</v>
      </c>
      <c r="CL91" s="7">
        <f t="shared" si="253"/>
        <v>4.4173600000000004</v>
      </c>
      <c r="CM91" s="7">
        <f t="shared" si="254"/>
        <v>3.8904399999999999</v>
      </c>
      <c r="CN91" s="7">
        <f t="shared" si="255"/>
        <v>3.2246899999999998</v>
      </c>
      <c r="CO91" s="7">
        <f t="shared" si="256"/>
        <v>3.0767800000000003</v>
      </c>
      <c r="CP91" s="7">
        <f>IF(ISNUMBER(BN91),BN91,IF(ISNUMBER(AK91),AK91,IF(ISNUMBER(AE91),AE91,IF(ISNUMBER(#REF!),#REF!,IF(ISNUMBER(AD91),AD91,"")))))</f>
        <v>2.8702399999999999</v>
      </c>
      <c r="CR91" s="7">
        <f t="shared" si="257"/>
        <v>2.6892299999999998</v>
      </c>
      <c r="CS91" s="7">
        <f t="shared" si="258"/>
        <v>2.6892299999999998</v>
      </c>
      <c r="CT91" s="7">
        <f t="shared" si="259"/>
        <v>2.8412999999999999</v>
      </c>
      <c r="CU91" s="7">
        <f t="shared" si="260"/>
        <v>2.8412999999999999</v>
      </c>
      <c r="CV91" s="7">
        <f t="shared" si="261"/>
        <v>2.8412999999999999</v>
      </c>
      <c r="CW91" s="7">
        <f t="shared" si="262"/>
        <v>2.8412999999999999</v>
      </c>
      <c r="CX91" s="7">
        <f t="shared" si="263"/>
        <v>2.8412999999999999</v>
      </c>
      <c r="CY91" s="7">
        <f t="shared" si="264"/>
        <v>2.9943999999999997</v>
      </c>
      <c r="CZ91" s="7">
        <f t="shared" si="265"/>
        <v>2.9943999999999997</v>
      </c>
      <c r="DA91" s="7">
        <f t="shared" si="266"/>
        <v>2.9943999999999997</v>
      </c>
      <c r="DB91" s="7">
        <f t="shared" si="267"/>
        <v>2.7269300000000003</v>
      </c>
      <c r="DC91" s="7">
        <f t="shared" si="268"/>
        <v>2.7269300000000003</v>
      </c>
      <c r="DD91" s="7">
        <f t="shared" si="269"/>
        <v>2.7269300000000003</v>
      </c>
      <c r="DE91" s="7">
        <f t="shared" si="270"/>
        <v>3.9366300000000001</v>
      </c>
      <c r="DF91" s="7">
        <f t="shared" si="271"/>
        <v>3.9366300000000001</v>
      </c>
      <c r="DG91" s="7">
        <f t="shared" si="272"/>
        <v>4.1952499999999997</v>
      </c>
      <c r="DH91" s="7">
        <f t="shared" si="273"/>
        <v>3.5808</v>
      </c>
      <c r="DI91" s="7">
        <f t="shared" si="274"/>
        <v>4.3479000000000001</v>
      </c>
      <c r="DJ91" s="7">
        <f t="shared" si="275"/>
        <v>6.1878100000000007</v>
      </c>
      <c r="DK91" s="7">
        <f t="shared" si="276"/>
        <v>4.5195499999999997</v>
      </c>
      <c r="DL91" s="7">
        <f t="shared" si="277"/>
        <v>4.4173600000000004</v>
      </c>
      <c r="DM91" s="7">
        <f t="shared" si="278"/>
        <v>3.8904399999999999</v>
      </c>
      <c r="DN91" s="7">
        <f>IF(ISNUMBER(CN91),CN91,IF(ISNUMBER(AK91),AK91,IF(ISNUMBER(AA91),AA91,IF(ISNUMBER(#REF!),#REF!,IF(ISNUMBER(Z91),Z91,"")))))</f>
        <v>3.2246899999999998</v>
      </c>
      <c r="DO91" s="7">
        <f>IF(ISNUMBER(CO91),CO91,IF(ISNUMBER(#REF!),#REF!,IF(ISNUMBER(AB91),AB91,IF(ISNUMBER(AL91),AL91,IF(ISNUMBER(AA91),AA91,"")))))</f>
        <v>3.0767800000000003</v>
      </c>
      <c r="DP91" s="7">
        <f t="shared" si="279"/>
        <v>2.8702399999999999</v>
      </c>
      <c r="DR91" s="7">
        <f t="shared" si="280"/>
        <v>2.8412999999999999</v>
      </c>
      <c r="DS91" s="7">
        <f t="shared" si="281"/>
        <v>2.8412999999999999</v>
      </c>
      <c r="DT91" s="7">
        <f t="shared" si="282"/>
        <v>2.8412999999999999</v>
      </c>
      <c r="DU91" s="7">
        <f t="shared" si="283"/>
        <v>2.8412999999999999</v>
      </c>
      <c r="DV91" s="7">
        <f t="shared" si="284"/>
        <v>2.8412999999999999</v>
      </c>
      <c r="DW91" s="7">
        <f t="shared" si="285"/>
        <v>2.9943999999999997</v>
      </c>
      <c r="DX91" s="7">
        <f t="shared" si="286"/>
        <v>2.9943999999999997</v>
      </c>
      <c r="DY91" s="7">
        <f t="shared" si="287"/>
        <v>2.9943999999999997</v>
      </c>
      <c r="DZ91" s="7">
        <f t="shared" si="288"/>
        <v>2.7269300000000003</v>
      </c>
      <c r="EA91" s="7">
        <f t="shared" si="289"/>
        <v>2.7269300000000003</v>
      </c>
      <c r="EB91" s="7">
        <f t="shared" si="290"/>
        <v>2.7269300000000003</v>
      </c>
      <c r="EC91" s="7">
        <f t="shared" si="291"/>
        <v>3.9366300000000001</v>
      </c>
      <c r="ED91" s="7">
        <f t="shared" si="292"/>
        <v>3.9366300000000001</v>
      </c>
      <c r="EE91" s="7">
        <f t="shared" si="293"/>
        <v>4.1952499999999997</v>
      </c>
      <c r="EF91" s="7">
        <f t="shared" si="294"/>
        <v>3.5808</v>
      </c>
      <c r="EG91" s="7">
        <f t="shared" si="295"/>
        <v>4.3479000000000001</v>
      </c>
      <c r="EH91" s="7">
        <f t="shared" si="296"/>
        <v>6.1878100000000007</v>
      </c>
      <c r="EI91" s="7">
        <f t="shared" si="297"/>
        <v>4.5195499999999997</v>
      </c>
      <c r="EJ91" s="7">
        <f t="shared" si="298"/>
        <v>4.4173600000000004</v>
      </c>
      <c r="EK91" s="7">
        <f t="shared" si="299"/>
        <v>3.8904399999999999</v>
      </c>
      <c r="EL91" s="7">
        <f>IF(ISNUMBER(DN91),DN91,IF(ISNUMBER(AK91),AK91,IF(ISNUMBER(AA91),AA91,IF(ISNUMBER(#REF!),#REF!,IF(ISNUMBER(Z91),Z91,"")))))</f>
        <v>3.2246899999999998</v>
      </c>
      <c r="EM91" s="7">
        <f>IF(ISNUMBER(DO91),DO91,IF(ISNUMBER(#REF!),#REF!,IF(ISNUMBER(AB91),AB91,IF(ISNUMBER(AL91),AL91,IF(ISNUMBER(AA91),AA91,"")))))</f>
        <v>3.0767800000000003</v>
      </c>
      <c r="EN91" s="7">
        <f t="shared" si="300"/>
        <v>2.8702399999999999</v>
      </c>
    </row>
    <row r="92" spans="1:144" x14ac:dyDescent="0.2">
      <c r="A92" s="19" t="s">
        <v>100</v>
      </c>
      <c r="B92" s="7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 t="e">
        <v>#N/A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1.4476300000000002</v>
      </c>
      <c r="O92" s="7" t="e">
        <v>#N/A</v>
      </c>
      <c r="P92" s="7">
        <v>1.47976</v>
      </c>
      <c r="Q92" s="7" t="e">
        <v>#N/A</v>
      </c>
      <c r="R92" s="7" t="e">
        <v>#N/A</v>
      </c>
      <c r="S92" s="7" t="e">
        <v>#N/A</v>
      </c>
      <c r="T92" s="7" t="e">
        <v>#N/A</v>
      </c>
      <c r="U92" s="7" t="e">
        <v>#N/A</v>
      </c>
      <c r="V92" s="7">
        <v>1.39253</v>
      </c>
      <c r="W92" s="7" t="e">
        <v>#N/A</v>
      </c>
      <c r="X92" s="7" t="e">
        <v>#N/A</v>
      </c>
      <c r="Y92" s="7">
        <v>1.8764799999999999</v>
      </c>
      <c r="Z92" s="7" t="e">
        <v>#N/A</v>
      </c>
      <c r="AA92" s="7">
        <v>1.9651299999999998</v>
      </c>
      <c r="AB92" s="7">
        <v>1.5427</v>
      </c>
      <c r="AC92" s="7">
        <v>1.6384000000000001</v>
      </c>
      <c r="AD92" s="7">
        <v>1.5262199999999999</v>
      </c>
      <c r="AE92" s="7" t="e">
        <v>#N/A</v>
      </c>
      <c r="AF92" s="7">
        <v>1.8250600000000001</v>
      </c>
      <c r="AG92" s="7">
        <v>1.5896300000000001</v>
      </c>
      <c r="AH92" s="7" t="e">
        <v>#N/A</v>
      </c>
      <c r="AI92" s="7" t="e">
        <v>#N/A</v>
      </c>
      <c r="AJ92" s="7">
        <v>1.4282699999999999</v>
      </c>
      <c r="AL92" s="7" t="str">
        <f t="shared" si="202"/>
        <v/>
      </c>
      <c r="AM92" s="7" t="str">
        <f t="shared" si="203"/>
        <v/>
      </c>
      <c r="AN92" s="7" t="str">
        <f t="shared" si="204"/>
        <v/>
      </c>
      <c r="AO92" s="7" t="str">
        <f t="shared" si="205"/>
        <v/>
      </c>
      <c r="AP92" s="7" t="str">
        <f t="shared" si="206"/>
        <v/>
      </c>
      <c r="AQ92" s="7" t="str">
        <f t="shared" si="207"/>
        <v/>
      </c>
      <c r="AR92" s="7">
        <f t="shared" si="208"/>
        <v>1.4476300000000002</v>
      </c>
      <c r="AS92" s="7">
        <f t="shared" si="209"/>
        <v>1.4476300000000002</v>
      </c>
      <c r="AT92" s="7">
        <f t="shared" si="210"/>
        <v>1.4476300000000002</v>
      </c>
      <c r="AU92" s="7">
        <f t="shared" si="211"/>
        <v>1.47976</v>
      </c>
      <c r="AV92" s="7">
        <f t="shared" si="212"/>
        <v>1.47976</v>
      </c>
      <c r="AW92" s="7">
        <f t="shared" si="213"/>
        <v>1.47976</v>
      </c>
      <c r="AX92" s="7">
        <f t="shared" si="214"/>
        <v>1.47976</v>
      </c>
      <c r="AY92" s="7" t="str">
        <f t="shared" si="215"/>
        <v/>
      </c>
      <c r="AZ92" s="7">
        <f t="shared" si="216"/>
        <v>1.39253</v>
      </c>
      <c r="BA92" s="7">
        <f t="shared" si="217"/>
        <v>1.39253</v>
      </c>
      <c r="BB92" s="7">
        <f t="shared" si="218"/>
        <v>1.39253</v>
      </c>
      <c r="BC92" s="7">
        <f t="shared" si="219"/>
        <v>1.39253</v>
      </c>
      <c r="BD92" s="7">
        <f t="shared" si="220"/>
        <v>1.8764799999999999</v>
      </c>
      <c r="BE92" s="7">
        <f t="shared" si="221"/>
        <v>1.8764799999999999</v>
      </c>
      <c r="BF92" s="7">
        <f t="shared" si="222"/>
        <v>1.9651299999999998</v>
      </c>
      <c r="BG92" s="7">
        <f t="shared" si="223"/>
        <v>1.9651299999999998</v>
      </c>
      <c r="BH92" s="7">
        <f t="shared" si="224"/>
        <v>1.5427</v>
      </c>
      <c r="BI92" s="7">
        <f t="shared" si="225"/>
        <v>1.6384000000000001</v>
      </c>
      <c r="BJ92" s="7">
        <f t="shared" si="226"/>
        <v>1.5262199999999999</v>
      </c>
      <c r="BK92" s="7">
        <f t="shared" si="227"/>
        <v>1.8250600000000001</v>
      </c>
      <c r="BL92" s="7">
        <f t="shared" si="228"/>
        <v>1.8250600000000001</v>
      </c>
      <c r="BM92" s="7">
        <f t="shared" si="229"/>
        <v>1.5896300000000001</v>
      </c>
      <c r="BN92" s="7">
        <f t="shared" si="230"/>
        <v>1.5896300000000001</v>
      </c>
      <c r="BP92" s="7" t="str">
        <f t="shared" si="231"/>
        <v/>
      </c>
      <c r="BQ92" s="7" t="str">
        <f t="shared" si="232"/>
        <v/>
      </c>
      <c r="BR92" s="7">
        <f t="shared" si="233"/>
        <v>1.4476300000000002</v>
      </c>
      <c r="BS92" s="7">
        <f t="shared" si="234"/>
        <v>1.4476300000000002</v>
      </c>
      <c r="BT92" s="7">
        <f t="shared" si="235"/>
        <v>1.4476300000000002</v>
      </c>
      <c r="BU92" s="7">
        <f t="shared" si="236"/>
        <v>1.4476300000000002</v>
      </c>
      <c r="BV92" s="7">
        <f t="shared" si="237"/>
        <v>1.4476300000000002</v>
      </c>
      <c r="BW92" s="7">
        <f t="shared" si="238"/>
        <v>1.47976</v>
      </c>
      <c r="BX92" s="7">
        <f t="shared" si="239"/>
        <v>1.47976</v>
      </c>
      <c r="BY92" s="7">
        <f t="shared" si="240"/>
        <v>1.47976</v>
      </c>
      <c r="BZ92" s="7">
        <f t="shared" si="241"/>
        <v>1.47976</v>
      </c>
      <c r="CA92" s="7">
        <f t="shared" si="242"/>
        <v>1.39253</v>
      </c>
      <c r="CB92" s="7">
        <f t="shared" si="243"/>
        <v>1.39253</v>
      </c>
      <c r="CC92" s="7">
        <f t="shared" si="244"/>
        <v>1.39253</v>
      </c>
      <c r="CD92" s="7">
        <f t="shared" si="245"/>
        <v>1.39253</v>
      </c>
      <c r="CE92" s="7">
        <f t="shared" si="246"/>
        <v>1.39253</v>
      </c>
      <c r="CF92" s="7">
        <f t="shared" si="247"/>
        <v>1.8764799999999999</v>
      </c>
      <c r="CG92" s="7">
        <f t="shared" si="248"/>
        <v>1.8764799999999999</v>
      </c>
      <c r="CH92" s="7">
        <f t="shared" si="249"/>
        <v>1.9651299999999998</v>
      </c>
      <c r="CI92" s="7">
        <f t="shared" si="250"/>
        <v>1.9651299999999998</v>
      </c>
      <c r="CJ92" s="7">
        <f t="shared" si="251"/>
        <v>1.5427</v>
      </c>
      <c r="CK92" s="7">
        <f t="shared" si="252"/>
        <v>1.6384000000000001</v>
      </c>
      <c r="CL92" s="7">
        <f t="shared" si="253"/>
        <v>1.5262199999999999</v>
      </c>
      <c r="CM92" s="7">
        <f t="shared" si="254"/>
        <v>1.8250600000000001</v>
      </c>
      <c r="CN92" s="7">
        <f t="shared" si="255"/>
        <v>1.8250600000000001</v>
      </c>
      <c r="CO92" s="7">
        <f t="shared" si="256"/>
        <v>1.5896300000000001</v>
      </c>
      <c r="CP92" s="7">
        <f>IF(ISNUMBER(BN92),BN92,IF(ISNUMBER(AK92),AK92,IF(ISNUMBER(AE92),AE92,IF(ISNUMBER(#REF!),#REF!,IF(ISNUMBER(AD92),AD92,"")))))</f>
        <v>1.5896300000000001</v>
      </c>
      <c r="CR92" s="7">
        <f t="shared" si="257"/>
        <v>1.4476300000000002</v>
      </c>
      <c r="CS92" s="7">
        <f t="shared" si="258"/>
        <v>1.4476300000000002</v>
      </c>
      <c r="CT92" s="7">
        <f t="shared" si="259"/>
        <v>1.4476300000000002</v>
      </c>
      <c r="CU92" s="7">
        <f t="shared" si="260"/>
        <v>1.4476300000000002</v>
      </c>
      <c r="CV92" s="7">
        <f t="shared" si="261"/>
        <v>1.4476300000000002</v>
      </c>
      <c r="CW92" s="7">
        <f t="shared" si="262"/>
        <v>1.47976</v>
      </c>
      <c r="CX92" s="7">
        <f t="shared" si="263"/>
        <v>1.47976</v>
      </c>
      <c r="CY92" s="7">
        <f t="shared" si="264"/>
        <v>1.47976</v>
      </c>
      <c r="CZ92" s="7">
        <f t="shared" si="265"/>
        <v>1.47976</v>
      </c>
      <c r="DA92" s="7">
        <f t="shared" si="266"/>
        <v>1.39253</v>
      </c>
      <c r="DB92" s="7">
        <f t="shared" si="267"/>
        <v>1.39253</v>
      </c>
      <c r="DC92" s="7">
        <f t="shared" si="268"/>
        <v>1.39253</v>
      </c>
      <c r="DD92" s="7">
        <f t="shared" si="269"/>
        <v>1.39253</v>
      </c>
      <c r="DE92" s="7">
        <f t="shared" si="270"/>
        <v>1.39253</v>
      </c>
      <c r="DF92" s="7">
        <f t="shared" si="271"/>
        <v>1.8764799999999999</v>
      </c>
      <c r="DG92" s="7">
        <f t="shared" si="272"/>
        <v>1.8764799999999999</v>
      </c>
      <c r="DH92" s="7">
        <f t="shared" si="273"/>
        <v>1.9651299999999998</v>
      </c>
      <c r="DI92" s="7">
        <f t="shared" si="274"/>
        <v>1.9651299999999998</v>
      </c>
      <c r="DJ92" s="7">
        <f t="shared" si="275"/>
        <v>1.5427</v>
      </c>
      <c r="DK92" s="7">
        <f t="shared" si="276"/>
        <v>1.6384000000000001</v>
      </c>
      <c r="DL92" s="7">
        <f t="shared" si="277"/>
        <v>1.5262199999999999</v>
      </c>
      <c r="DM92" s="7">
        <f t="shared" si="278"/>
        <v>1.8250600000000001</v>
      </c>
      <c r="DN92" s="7">
        <f>IF(ISNUMBER(CN92),CN92,IF(ISNUMBER(AK92),AK92,IF(ISNUMBER(AA92),AA92,IF(ISNUMBER(#REF!),#REF!,IF(ISNUMBER(Z92),Z92,"")))))</f>
        <v>1.8250600000000001</v>
      </c>
      <c r="DO92" s="7">
        <f>IF(ISNUMBER(CO92),CO92,IF(ISNUMBER(#REF!),#REF!,IF(ISNUMBER(AB92),AB92,IF(ISNUMBER(AL92),AL92,IF(ISNUMBER(AA92),AA92,"")))))</f>
        <v>1.5896300000000001</v>
      </c>
      <c r="DP92" s="7">
        <f t="shared" si="279"/>
        <v>1.5896300000000001</v>
      </c>
      <c r="DR92" s="7">
        <f t="shared" si="280"/>
        <v>1.4476300000000002</v>
      </c>
      <c r="DS92" s="7">
        <f t="shared" si="281"/>
        <v>1.4476300000000002</v>
      </c>
      <c r="DT92" s="7">
        <f t="shared" si="282"/>
        <v>1.4476300000000002</v>
      </c>
      <c r="DU92" s="7">
        <f t="shared" si="283"/>
        <v>1.47976</v>
      </c>
      <c r="DV92" s="7">
        <f t="shared" si="284"/>
        <v>1.47976</v>
      </c>
      <c r="DW92" s="7">
        <f t="shared" si="285"/>
        <v>1.47976</v>
      </c>
      <c r="DX92" s="7">
        <f t="shared" si="286"/>
        <v>1.47976</v>
      </c>
      <c r="DY92" s="7">
        <f t="shared" si="287"/>
        <v>1.39253</v>
      </c>
      <c r="DZ92" s="7">
        <f t="shared" si="288"/>
        <v>1.39253</v>
      </c>
      <c r="EA92" s="7">
        <f t="shared" si="289"/>
        <v>1.39253</v>
      </c>
      <c r="EB92" s="7">
        <f t="shared" si="290"/>
        <v>1.39253</v>
      </c>
      <c r="EC92" s="7">
        <f t="shared" si="291"/>
        <v>1.39253</v>
      </c>
      <c r="ED92" s="7">
        <f t="shared" si="292"/>
        <v>1.8764799999999999</v>
      </c>
      <c r="EE92" s="7">
        <f t="shared" si="293"/>
        <v>1.8764799999999999</v>
      </c>
      <c r="EF92" s="7">
        <f t="shared" si="294"/>
        <v>1.9651299999999998</v>
      </c>
      <c r="EG92" s="7">
        <f t="shared" si="295"/>
        <v>1.9651299999999998</v>
      </c>
      <c r="EH92" s="7">
        <f t="shared" si="296"/>
        <v>1.5427</v>
      </c>
      <c r="EI92" s="7">
        <f t="shared" si="297"/>
        <v>1.6384000000000001</v>
      </c>
      <c r="EJ92" s="7">
        <f t="shared" si="298"/>
        <v>1.5262199999999999</v>
      </c>
      <c r="EK92" s="7">
        <f t="shared" si="299"/>
        <v>1.8250600000000001</v>
      </c>
      <c r="EL92" s="7">
        <f>IF(ISNUMBER(DN92),DN92,IF(ISNUMBER(AK92),AK92,IF(ISNUMBER(AA92),AA92,IF(ISNUMBER(#REF!),#REF!,IF(ISNUMBER(Z92),Z92,"")))))</f>
        <v>1.8250600000000001</v>
      </c>
      <c r="EM92" s="7">
        <f>IF(ISNUMBER(DO92),DO92,IF(ISNUMBER(#REF!),#REF!,IF(ISNUMBER(AB92),AB92,IF(ISNUMBER(AL92),AL92,IF(ISNUMBER(AA92),AA92,"")))))</f>
        <v>1.5896300000000001</v>
      </c>
      <c r="EN92" s="7">
        <f t="shared" si="300"/>
        <v>1.5896300000000001</v>
      </c>
    </row>
    <row r="93" spans="1:144" x14ac:dyDescent="0.2">
      <c r="A93" s="19" t="s">
        <v>101</v>
      </c>
      <c r="B93" s="7" t="s">
        <v>101</v>
      </c>
      <c r="C93" s="7" t="e">
        <v>#N/A</v>
      </c>
      <c r="D93" s="7">
        <v>2.6233500000000003</v>
      </c>
      <c r="E93" s="7">
        <v>2.66039</v>
      </c>
      <c r="F93" s="7">
        <v>3.0066600000000001</v>
      </c>
      <c r="G93" s="7">
        <v>2.67536</v>
      </c>
      <c r="H93" s="7">
        <v>2.5071000000000003</v>
      </c>
      <c r="I93" s="7" t="e">
        <v>#N/A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 t="e">
        <v>#N/A</v>
      </c>
      <c r="O93" s="7" t="e">
        <v>#N/A</v>
      </c>
      <c r="P93" s="7" t="e">
        <v>#N/A</v>
      </c>
      <c r="Q93" s="7" t="e">
        <v>#N/A</v>
      </c>
      <c r="R93" s="7">
        <v>2.3003800000000001</v>
      </c>
      <c r="S93" s="7">
        <v>2.1068199999999999</v>
      </c>
      <c r="T93" s="7">
        <v>3.1438300000000003</v>
      </c>
      <c r="U93" s="7">
        <v>3.0265399999999998</v>
      </c>
      <c r="V93" s="7">
        <v>2.9096500000000001</v>
      </c>
      <c r="W93" s="7">
        <v>2.6745399999999999</v>
      </c>
      <c r="X93" s="7" t="e">
        <v>#N/A</v>
      </c>
      <c r="Y93" s="7">
        <v>2.3596500000000002</v>
      </c>
      <c r="Z93" s="7">
        <v>2.2668200000000001</v>
      </c>
      <c r="AA93" s="7">
        <v>2.8272499999999998</v>
      </c>
      <c r="AB93" s="7">
        <v>2.5263800000000001</v>
      </c>
      <c r="AC93" s="7">
        <v>2.7403</v>
      </c>
      <c r="AD93" s="7">
        <v>2.96312</v>
      </c>
      <c r="AE93" s="7">
        <v>4.14541</v>
      </c>
      <c r="AF93" s="7">
        <v>4.1419600000000001</v>
      </c>
      <c r="AG93" s="7">
        <v>4.2800500000000001</v>
      </c>
      <c r="AH93" s="7">
        <v>4.3266799999999996</v>
      </c>
      <c r="AI93" s="7">
        <v>4.1360099999999997</v>
      </c>
      <c r="AJ93" s="7">
        <v>4.0063300000000002</v>
      </c>
      <c r="AL93" s="7">
        <f t="shared" si="202"/>
        <v>3.0066600000000001</v>
      </c>
      <c r="AM93" s="7">
        <f t="shared" si="203"/>
        <v>2.67536</v>
      </c>
      <c r="AN93" s="7">
        <f t="shared" si="204"/>
        <v>2.5071000000000003</v>
      </c>
      <c r="AO93" s="7">
        <f t="shared" si="205"/>
        <v>2.5071000000000003</v>
      </c>
      <c r="AP93" s="7">
        <f t="shared" si="206"/>
        <v>2.5071000000000003</v>
      </c>
      <c r="AQ93" s="7" t="str">
        <f t="shared" si="207"/>
        <v/>
      </c>
      <c r="AR93" s="7" t="str">
        <f t="shared" si="208"/>
        <v/>
      </c>
      <c r="AS93" s="7" t="str">
        <f t="shared" si="209"/>
        <v/>
      </c>
      <c r="AT93" s="7" t="str">
        <f t="shared" si="210"/>
        <v/>
      </c>
      <c r="AU93" s="7" t="str">
        <f t="shared" si="211"/>
        <v/>
      </c>
      <c r="AV93" s="7">
        <f t="shared" si="212"/>
        <v>2.3003800000000001</v>
      </c>
      <c r="AW93" s="7">
        <f t="shared" si="213"/>
        <v>2.3003800000000001</v>
      </c>
      <c r="AX93" s="7">
        <f t="shared" si="214"/>
        <v>2.3003800000000001</v>
      </c>
      <c r="AY93" s="7">
        <f t="shared" si="215"/>
        <v>2.1068199999999999</v>
      </c>
      <c r="AZ93" s="7">
        <f t="shared" si="216"/>
        <v>3.1438300000000003</v>
      </c>
      <c r="BA93" s="7">
        <f t="shared" si="217"/>
        <v>3.0265399999999998</v>
      </c>
      <c r="BB93" s="7">
        <f t="shared" si="218"/>
        <v>2.9096500000000001</v>
      </c>
      <c r="BC93" s="7">
        <f t="shared" si="219"/>
        <v>2.6745399999999999</v>
      </c>
      <c r="BD93" s="7">
        <f t="shared" si="220"/>
        <v>2.3596500000000002</v>
      </c>
      <c r="BE93" s="7">
        <f t="shared" si="221"/>
        <v>2.3596500000000002</v>
      </c>
      <c r="BF93" s="7">
        <f t="shared" si="222"/>
        <v>2.2668200000000001</v>
      </c>
      <c r="BG93" s="7">
        <f t="shared" si="223"/>
        <v>2.8272499999999998</v>
      </c>
      <c r="BH93" s="7">
        <f t="shared" si="224"/>
        <v>2.5263800000000001</v>
      </c>
      <c r="BI93" s="7">
        <f t="shared" si="225"/>
        <v>2.7403</v>
      </c>
      <c r="BJ93" s="7">
        <f t="shared" si="226"/>
        <v>2.96312</v>
      </c>
      <c r="BK93" s="7">
        <f t="shared" si="227"/>
        <v>4.14541</v>
      </c>
      <c r="BL93" s="7">
        <f t="shared" si="228"/>
        <v>4.1419600000000001</v>
      </c>
      <c r="BM93" s="7">
        <f t="shared" si="229"/>
        <v>4.2800500000000001</v>
      </c>
      <c r="BN93" s="7">
        <f t="shared" si="230"/>
        <v>4.3266799999999996</v>
      </c>
      <c r="BP93" s="7">
        <f t="shared" si="231"/>
        <v>2.5071000000000003</v>
      </c>
      <c r="BQ93" s="7">
        <f t="shared" si="232"/>
        <v>2.5071000000000003</v>
      </c>
      <c r="BR93" s="7">
        <f t="shared" si="233"/>
        <v>2.5071000000000003</v>
      </c>
      <c r="BS93" s="7">
        <f t="shared" si="234"/>
        <v>2.5071000000000003</v>
      </c>
      <c r="BT93" s="7">
        <f t="shared" si="235"/>
        <v>2.5071000000000003</v>
      </c>
      <c r="BU93" s="7" t="str">
        <f t="shared" si="236"/>
        <v/>
      </c>
      <c r="BV93" s="7">
        <f t="shared" si="237"/>
        <v>2.3003800000000001</v>
      </c>
      <c r="BW93" s="7">
        <f t="shared" si="238"/>
        <v>2.3003800000000001</v>
      </c>
      <c r="BX93" s="7">
        <f t="shared" si="239"/>
        <v>2.3003800000000001</v>
      </c>
      <c r="BY93" s="7">
        <f t="shared" si="240"/>
        <v>2.3003800000000001</v>
      </c>
      <c r="BZ93" s="7">
        <f t="shared" si="241"/>
        <v>2.3003800000000001</v>
      </c>
      <c r="CA93" s="7">
        <f t="shared" si="242"/>
        <v>2.1068199999999999</v>
      </c>
      <c r="CB93" s="7">
        <f t="shared" si="243"/>
        <v>3.1438300000000003</v>
      </c>
      <c r="CC93" s="7">
        <f t="shared" si="244"/>
        <v>3.0265399999999998</v>
      </c>
      <c r="CD93" s="7">
        <f t="shared" si="245"/>
        <v>2.9096500000000001</v>
      </c>
      <c r="CE93" s="7">
        <f t="shared" si="246"/>
        <v>2.6745399999999999</v>
      </c>
      <c r="CF93" s="7">
        <f t="shared" si="247"/>
        <v>2.3596500000000002</v>
      </c>
      <c r="CG93" s="7">
        <f t="shared" si="248"/>
        <v>2.3596500000000002</v>
      </c>
      <c r="CH93" s="7">
        <f t="shared" si="249"/>
        <v>2.2668200000000001</v>
      </c>
      <c r="CI93" s="7">
        <f t="shared" si="250"/>
        <v>2.8272499999999998</v>
      </c>
      <c r="CJ93" s="7">
        <f t="shared" si="251"/>
        <v>2.5263800000000001</v>
      </c>
      <c r="CK93" s="7">
        <f t="shared" si="252"/>
        <v>2.7403</v>
      </c>
      <c r="CL93" s="7">
        <f t="shared" si="253"/>
        <v>2.96312</v>
      </c>
      <c r="CM93" s="7">
        <f t="shared" si="254"/>
        <v>4.14541</v>
      </c>
      <c r="CN93" s="7">
        <f t="shared" si="255"/>
        <v>4.1419600000000001</v>
      </c>
      <c r="CO93" s="7">
        <f t="shared" si="256"/>
        <v>4.2800500000000001</v>
      </c>
      <c r="CP93" s="7">
        <f>IF(ISNUMBER(BN93),BN93,IF(ISNUMBER(AK93),AK93,IF(ISNUMBER(AE93),AE93,IF(ISNUMBER(#REF!),#REF!,IF(ISNUMBER(AD93),AD93,"")))))</f>
        <v>4.3266799999999996</v>
      </c>
      <c r="CR93" s="7">
        <f t="shared" si="257"/>
        <v>2.5071000000000003</v>
      </c>
      <c r="CS93" s="7">
        <f t="shared" si="258"/>
        <v>2.5071000000000003</v>
      </c>
      <c r="CT93" s="7">
        <f t="shared" si="259"/>
        <v>2.5071000000000003</v>
      </c>
      <c r="CU93" s="7">
        <f t="shared" si="260"/>
        <v>2.3003800000000001</v>
      </c>
      <c r="CV93" s="7">
        <f t="shared" si="261"/>
        <v>2.3003800000000001</v>
      </c>
      <c r="CW93" s="7">
        <f t="shared" si="262"/>
        <v>2.3003800000000001</v>
      </c>
      <c r="CX93" s="7">
        <f t="shared" si="263"/>
        <v>2.3003800000000001</v>
      </c>
      <c r="CY93" s="7">
        <f t="shared" si="264"/>
        <v>2.3003800000000001</v>
      </c>
      <c r="CZ93" s="7">
        <f t="shared" si="265"/>
        <v>2.3003800000000001</v>
      </c>
      <c r="DA93" s="7">
        <f t="shared" si="266"/>
        <v>2.1068199999999999</v>
      </c>
      <c r="DB93" s="7">
        <f t="shared" si="267"/>
        <v>3.1438300000000003</v>
      </c>
      <c r="DC93" s="7">
        <f t="shared" si="268"/>
        <v>3.0265399999999998</v>
      </c>
      <c r="DD93" s="7">
        <f t="shared" si="269"/>
        <v>2.9096500000000001</v>
      </c>
      <c r="DE93" s="7">
        <f t="shared" si="270"/>
        <v>2.6745399999999999</v>
      </c>
      <c r="DF93" s="7">
        <f t="shared" si="271"/>
        <v>2.3596500000000002</v>
      </c>
      <c r="DG93" s="7">
        <f t="shared" si="272"/>
        <v>2.3596500000000002</v>
      </c>
      <c r="DH93" s="7">
        <f t="shared" si="273"/>
        <v>2.2668200000000001</v>
      </c>
      <c r="DI93" s="7">
        <f t="shared" si="274"/>
        <v>2.8272499999999998</v>
      </c>
      <c r="DJ93" s="7">
        <f t="shared" si="275"/>
        <v>2.5263800000000001</v>
      </c>
      <c r="DK93" s="7">
        <f t="shared" si="276"/>
        <v>2.7403</v>
      </c>
      <c r="DL93" s="7">
        <f t="shared" si="277"/>
        <v>2.96312</v>
      </c>
      <c r="DM93" s="7">
        <f t="shared" si="278"/>
        <v>4.14541</v>
      </c>
      <c r="DN93" s="7">
        <f>IF(ISNUMBER(CN93),CN93,IF(ISNUMBER(AK93),AK93,IF(ISNUMBER(AA93),AA93,IF(ISNUMBER(#REF!),#REF!,IF(ISNUMBER(Z93),Z93,"")))))</f>
        <v>4.1419600000000001</v>
      </c>
      <c r="DO93" s="7">
        <f>IF(ISNUMBER(CO93),CO93,IF(ISNUMBER(#REF!),#REF!,IF(ISNUMBER(AB93),AB93,IF(ISNUMBER(AL93),AL93,IF(ISNUMBER(AA93),AA93,"")))))</f>
        <v>4.2800500000000001</v>
      </c>
      <c r="DP93" s="7">
        <f t="shared" si="279"/>
        <v>4.3266799999999996</v>
      </c>
      <c r="DR93" s="7">
        <f t="shared" si="280"/>
        <v>2.5071000000000003</v>
      </c>
      <c r="DS93" s="7">
        <f t="shared" si="281"/>
        <v>2.3003800000000001</v>
      </c>
      <c r="DT93" s="7">
        <f t="shared" si="282"/>
        <v>2.3003800000000001</v>
      </c>
      <c r="DU93" s="7">
        <f t="shared" si="283"/>
        <v>2.3003800000000001</v>
      </c>
      <c r="DV93" s="7">
        <f t="shared" si="284"/>
        <v>2.3003800000000001</v>
      </c>
      <c r="DW93" s="7">
        <f t="shared" si="285"/>
        <v>2.3003800000000001</v>
      </c>
      <c r="DX93" s="7">
        <f t="shared" si="286"/>
        <v>2.3003800000000001</v>
      </c>
      <c r="DY93" s="7">
        <f t="shared" si="287"/>
        <v>2.1068199999999999</v>
      </c>
      <c r="DZ93" s="7">
        <f t="shared" si="288"/>
        <v>3.1438300000000003</v>
      </c>
      <c r="EA93" s="7">
        <f t="shared" si="289"/>
        <v>3.0265399999999998</v>
      </c>
      <c r="EB93" s="7">
        <f t="shared" si="290"/>
        <v>2.9096500000000001</v>
      </c>
      <c r="EC93" s="7">
        <f t="shared" si="291"/>
        <v>2.6745399999999999</v>
      </c>
      <c r="ED93" s="7">
        <f t="shared" si="292"/>
        <v>2.3596500000000002</v>
      </c>
      <c r="EE93" s="7">
        <f t="shared" si="293"/>
        <v>2.3596500000000002</v>
      </c>
      <c r="EF93" s="7">
        <f t="shared" si="294"/>
        <v>2.2668200000000001</v>
      </c>
      <c r="EG93" s="7">
        <f t="shared" si="295"/>
        <v>2.8272499999999998</v>
      </c>
      <c r="EH93" s="7">
        <f t="shared" si="296"/>
        <v>2.5263800000000001</v>
      </c>
      <c r="EI93" s="7">
        <f t="shared" si="297"/>
        <v>2.7403</v>
      </c>
      <c r="EJ93" s="7">
        <f t="shared" si="298"/>
        <v>2.96312</v>
      </c>
      <c r="EK93" s="7">
        <f t="shared" si="299"/>
        <v>4.14541</v>
      </c>
      <c r="EL93" s="7">
        <f>IF(ISNUMBER(DN93),DN93,IF(ISNUMBER(AK93),AK93,IF(ISNUMBER(AA93),AA93,IF(ISNUMBER(#REF!),#REF!,IF(ISNUMBER(Z93),Z93,"")))))</f>
        <v>4.1419600000000001</v>
      </c>
      <c r="EM93" s="7">
        <f>IF(ISNUMBER(DO93),DO93,IF(ISNUMBER(#REF!),#REF!,IF(ISNUMBER(AB93),AB93,IF(ISNUMBER(AL93),AL93,IF(ISNUMBER(AA93),AA93,"")))))</f>
        <v>4.2800500000000001</v>
      </c>
      <c r="EN93" s="7">
        <f t="shared" si="300"/>
        <v>4.3266799999999996</v>
      </c>
    </row>
    <row r="94" spans="1:144" x14ac:dyDescent="0.2">
      <c r="A94" s="19" t="s">
        <v>102</v>
      </c>
      <c r="B94" s="7" t="s">
        <v>102</v>
      </c>
      <c r="C94" s="7" t="e">
        <v>#N/A</v>
      </c>
      <c r="D94" s="7" t="e">
        <v>#N/A</v>
      </c>
      <c r="E94" s="7" t="e">
        <v>#N/A</v>
      </c>
      <c r="F94" s="7">
        <v>1.2491300000000001</v>
      </c>
      <c r="G94" s="7">
        <v>1.27789</v>
      </c>
      <c r="H94" s="7">
        <v>1.58914</v>
      </c>
      <c r="I94" s="7">
        <v>1.6819299999999999</v>
      </c>
      <c r="J94" s="7" t="e">
        <v>#N/A</v>
      </c>
      <c r="K94" s="7">
        <v>2.5946699999999998</v>
      </c>
      <c r="L94" s="7">
        <v>2.6873100000000001</v>
      </c>
      <c r="M94" s="7" t="e">
        <v>#N/A</v>
      </c>
      <c r="N94" s="7" t="e">
        <v>#N/A</v>
      </c>
      <c r="O94" s="7">
        <v>2.4287400000000003</v>
      </c>
      <c r="P94" s="7">
        <v>2.45573</v>
      </c>
      <c r="Q94" s="7" t="e">
        <v>#N/A</v>
      </c>
      <c r="R94" s="7">
        <v>3.1374500000000003</v>
      </c>
      <c r="S94" s="7">
        <v>3.0242599999999999</v>
      </c>
      <c r="T94" s="7">
        <v>3.4731000000000001</v>
      </c>
      <c r="U94" s="7">
        <v>3.2873000000000001</v>
      </c>
      <c r="V94" s="7">
        <v>3.3599600000000001</v>
      </c>
      <c r="W94" s="7">
        <v>3.22472</v>
      </c>
      <c r="X94" s="7">
        <v>3.1773400000000001</v>
      </c>
      <c r="Y94" s="7">
        <v>3.1774</v>
      </c>
      <c r="Z94" s="7">
        <v>3.44814</v>
      </c>
      <c r="AA94" s="7">
        <v>3.4173499999999999</v>
      </c>
      <c r="AB94" s="7">
        <v>3.3781400000000001</v>
      </c>
      <c r="AC94" s="7">
        <v>3.3695500000000003</v>
      </c>
      <c r="AD94" s="7">
        <v>3.4261699999999999</v>
      </c>
      <c r="AE94" s="7">
        <v>3.40571</v>
      </c>
      <c r="AF94" s="7">
        <v>3.3913799999999998</v>
      </c>
      <c r="AG94" s="7">
        <v>3.2106399999999997</v>
      </c>
      <c r="AH94" s="7">
        <v>2.99594</v>
      </c>
      <c r="AI94" s="7" t="e">
        <v>#N/A</v>
      </c>
      <c r="AJ94" s="7" t="e">
        <v>#N/A</v>
      </c>
      <c r="AL94" s="7">
        <f t="shared" si="202"/>
        <v>1.2491300000000001</v>
      </c>
      <c r="AM94" s="7">
        <f t="shared" si="203"/>
        <v>1.27789</v>
      </c>
      <c r="AN94" s="7">
        <f t="shared" si="204"/>
        <v>1.58914</v>
      </c>
      <c r="AO94" s="7">
        <f t="shared" si="205"/>
        <v>1.6819299999999999</v>
      </c>
      <c r="AP94" s="7">
        <f t="shared" si="206"/>
        <v>2.5946699999999998</v>
      </c>
      <c r="AQ94" s="7">
        <f t="shared" si="207"/>
        <v>2.5946699999999998</v>
      </c>
      <c r="AR94" s="7">
        <f t="shared" si="208"/>
        <v>2.6873100000000001</v>
      </c>
      <c r="AS94" s="7">
        <f t="shared" si="209"/>
        <v>2.6873100000000001</v>
      </c>
      <c r="AT94" s="7">
        <f t="shared" si="210"/>
        <v>2.4287400000000003</v>
      </c>
      <c r="AU94" s="7">
        <f t="shared" si="211"/>
        <v>2.4287400000000003</v>
      </c>
      <c r="AV94" s="7">
        <f t="shared" si="212"/>
        <v>2.45573</v>
      </c>
      <c r="AW94" s="7">
        <f t="shared" si="213"/>
        <v>3.1374500000000003</v>
      </c>
      <c r="AX94" s="7">
        <f t="shared" si="214"/>
        <v>3.1374500000000003</v>
      </c>
      <c r="AY94" s="7">
        <f t="shared" si="215"/>
        <v>3.0242599999999999</v>
      </c>
      <c r="AZ94" s="7">
        <f t="shared" si="216"/>
        <v>3.4731000000000001</v>
      </c>
      <c r="BA94" s="7">
        <f t="shared" si="217"/>
        <v>3.2873000000000001</v>
      </c>
      <c r="BB94" s="7">
        <f t="shared" si="218"/>
        <v>3.3599600000000001</v>
      </c>
      <c r="BC94" s="7">
        <f t="shared" si="219"/>
        <v>3.22472</v>
      </c>
      <c r="BD94" s="7">
        <f t="shared" si="220"/>
        <v>3.1773400000000001</v>
      </c>
      <c r="BE94" s="7">
        <f t="shared" si="221"/>
        <v>3.1774</v>
      </c>
      <c r="BF94" s="7">
        <f t="shared" si="222"/>
        <v>3.44814</v>
      </c>
      <c r="BG94" s="7">
        <f t="shared" si="223"/>
        <v>3.4173499999999999</v>
      </c>
      <c r="BH94" s="7">
        <f t="shared" si="224"/>
        <v>3.3781400000000001</v>
      </c>
      <c r="BI94" s="7">
        <f t="shared" si="225"/>
        <v>3.3695500000000003</v>
      </c>
      <c r="BJ94" s="7">
        <f t="shared" si="226"/>
        <v>3.4261699999999999</v>
      </c>
      <c r="BK94" s="7">
        <f t="shared" si="227"/>
        <v>3.40571</v>
      </c>
      <c r="BL94" s="7">
        <f t="shared" si="228"/>
        <v>3.3913799999999998</v>
      </c>
      <c r="BM94" s="7">
        <f t="shared" si="229"/>
        <v>3.2106399999999997</v>
      </c>
      <c r="BN94" s="7">
        <f t="shared" si="230"/>
        <v>2.99594</v>
      </c>
      <c r="BP94" s="7">
        <f t="shared" si="231"/>
        <v>1.58914</v>
      </c>
      <c r="BQ94" s="7">
        <f t="shared" si="232"/>
        <v>1.6819299999999999</v>
      </c>
      <c r="BR94" s="7">
        <f t="shared" si="233"/>
        <v>2.5946699999999998</v>
      </c>
      <c r="BS94" s="7">
        <f t="shared" si="234"/>
        <v>2.5946699999999998</v>
      </c>
      <c r="BT94" s="7">
        <f t="shared" si="235"/>
        <v>2.6873100000000001</v>
      </c>
      <c r="BU94" s="7">
        <f t="shared" si="236"/>
        <v>2.6873100000000001</v>
      </c>
      <c r="BV94" s="7">
        <f t="shared" si="237"/>
        <v>2.4287400000000003</v>
      </c>
      <c r="BW94" s="7">
        <f t="shared" si="238"/>
        <v>2.4287400000000003</v>
      </c>
      <c r="BX94" s="7">
        <f t="shared" si="239"/>
        <v>2.45573</v>
      </c>
      <c r="BY94" s="7">
        <f t="shared" si="240"/>
        <v>3.1374500000000003</v>
      </c>
      <c r="BZ94" s="7">
        <f t="shared" si="241"/>
        <v>3.1374500000000003</v>
      </c>
      <c r="CA94" s="7">
        <f t="shared" si="242"/>
        <v>3.0242599999999999</v>
      </c>
      <c r="CB94" s="7">
        <f t="shared" si="243"/>
        <v>3.4731000000000001</v>
      </c>
      <c r="CC94" s="7">
        <f t="shared" si="244"/>
        <v>3.2873000000000001</v>
      </c>
      <c r="CD94" s="7">
        <f t="shared" si="245"/>
        <v>3.3599600000000001</v>
      </c>
      <c r="CE94" s="7">
        <f t="shared" si="246"/>
        <v>3.22472</v>
      </c>
      <c r="CF94" s="7">
        <f t="shared" si="247"/>
        <v>3.1773400000000001</v>
      </c>
      <c r="CG94" s="7">
        <f t="shared" si="248"/>
        <v>3.1774</v>
      </c>
      <c r="CH94" s="7">
        <f t="shared" si="249"/>
        <v>3.44814</v>
      </c>
      <c r="CI94" s="7">
        <f t="shared" si="250"/>
        <v>3.4173499999999999</v>
      </c>
      <c r="CJ94" s="7">
        <f t="shared" si="251"/>
        <v>3.3781400000000001</v>
      </c>
      <c r="CK94" s="7">
        <f t="shared" si="252"/>
        <v>3.3695500000000003</v>
      </c>
      <c r="CL94" s="7">
        <f t="shared" si="253"/>
        <v>3.4261699999999999</v>
      </c>
      <c r="CM94" s="7">
        <f t="shared" si="254"/>
        <v>3.40571</v>
      </c>
      <c r="CN94" s="7">
        <f t="shared" si="255"/>
        <v>3.3913799999999998</v>
      </c>
      <c r="CO94" s="7">
        <f t="shared" si="256"/>
        <v>3.2106399999999997</v>
      </c>
      <c r="CP94" s="7">
        <f>IF(ISNUMBER(BN94),BN94,IF(ISNUMBER(AK94),AK94,IF(ISNUMBER(AE94),AE94,IF(ISNUMBER(#REF!),#REF!,IF(ISNUMBER(AD94),AD94,"")))))</f>
        <v>2.99594</v>
      </c>
      <c r="CR94" s="7">
        <f t="shared" si="257"/>
        <v>2.5946699999999998</v>
      </c>
      <c r="CS94" s="7">
        <f t="shared" si="258"/>
        <v>2.5946699999999998</v>
      </c>
      <c r="CT94" s="7">
        <f t="shared" si="259"/>
        <v>2.6873100000000001</v>
      </c>
      <c r="CU94" s="7">
        <f t="shared" si="260"/>
        <v>2.6873100000000001</v>
      </c>
      <c r="CV94" s="7">
        <f t="shared" si="261"/>
        <v>2.4287400000000003</v>
      </c>
      <c r="CW94" s="7">
        <f t="shared" si="262"/>
        <v>2.4287400000000003</v>
      </c>
      <c r="CX94" s="7">
        <f t="shared" si="263"/>
        <v>2.45573</v>
      </c>
      <c r="CY94" s="7">
        <f t="shared" si="264"/>
        <v>3.1374500000000003</v>
      </c>
      <c r="CZ94" s="7">
        <f t="shared" si="265"/>
        <v>3.1374500000000003</v>
      </c>
      <c r="DA94" s="7">
        <f t="shared" si="266"/>
        <v>3.0242599999999999</v>
      </c>
      <c r="DB94" s="7">
        <f t="shared" si="267"/>
        <v>3.4731000000000001</v>
      </c>
      <c r="DC94" s="7">
        <f t="shared" si="268"/>
        <v>3.2873000000000001</v>
      </c>
      <c r="DD94" s="7">
        <f t="shared" si="269"/>
        <v>3.3599600000000001</v>
      </c>
      <c r="DE94" s="7">
        <f t="shared" si="270"/>
        <v>3.22472</v>
      </c>
      <c r="DF94" s="7">
        <f t="shared" si="271"/>
        <v>3.1773400000000001</v>
      </c>
      <c r="DG94" s="7">
        <f t="shared" si="272"/>
        <v>3.1774</v>
      </c>
      <c r="DH94" s="7">
        <f t="shared" si="273"/>
        <v>3.44814</v>
      </c>
      <c r="DI94" s="7">
        <f t="shared" si="274"/>
        <v>3.4173499999999999</v>
      </c>
      <c r="DJ94" s="7">
        <f t="shared" si="275"/>
        <v>3.3781400000000001</v>
      </c>
      <c r="DK94" s="7">
        <f t="shared" si="276"/>
        <v>3.3695500000000003</v>
      </c>
      <c r="DL94" s="7">
        <f t="shared" si="277"/>
        <v>3.4261699999999999</v>
      </c>
      <c r="DM94" s="7">
        <f t="shared" si="278"/>
        <v>3.40571</v>
      </c>
      <c r="DN94" s="7">
        <f>IF(ISNUMBER(CN94),CN94,IF(ISNUMBER(AK94),AK94,IF(ISNUMBER(AA94),AA94,IF(ISNUMBER(#REF!),#REF!,IF(ISNUMBER(Z94),Z94,"")))))</f>
        <v>3.3913799999999998</v>
      </c>
      <c r="DO94" s="7">
        <f>IF(ISNUMBER(CO94),CO94,IF(ISNUMBER(#REF!),#REF!,IF(ISNUMBER(AB94),AB94,IF(ISNUMBER(AL94),AL94,IF(ISNUMBER(AA94),AA94,"")))))</f>
        <v>3.2106399999999997</v>
      </c>
      <c r="DP94" s="7">
        <f t="shared" si="279"/>
        <v>2.99594</v>
      </c>
      <c r="DR94" s="7">
        <f t="shared" si="280"/>
        <v>2.6873100000000001</v>
      </c>
      <c r="DS94" s="7">
        <f t="shared" si="281"/>
        <v>2.6873100000000001</v>
      </c>
      <c r="DT94" s="7">
        <f t="shared" si="282"/>
        <v>2.4287400000000003</v>
      </c>
      <c r="DU94" s="7">
        <f t="shared" si="283"/>
        <v>2.4287400000000003</v>
      </c>
      <c r="DV94" s="7">
        <f t="shared" si="284"/>
        <v>2.45573</v>
      </c>
      <c r="DW94" s="7">
        <f t="shared" si="285"/>
        <v>3.1374500000000003</v>
      </c>
      <c r="DX94" s="7">
        <f t="shared" si="286"/>
        <v>3.1374500000000003</v>
      </c>
      <c r="DY94" s="7">
        <f t="shared" si="287"/>
        <v>3.0242599999999999</v>
      </c>
      <c r="DZ94" s="7">
        <f t="shared" si="288"/>
        <v>3.4731000000000001</v>
      </c>
      <c r="EA94" s="7">
        <f t="shared" si="289"/>
        <v>3.2873000000000001</v>
      </c>
      <c r="EB94" s="7">
        <f t="shared" si="290"/>
        <v>3.3599600000000001</v>
      </c>
      <c r="EC94" s="7">
        <f t="shared" si="291"/>
        <v>3.22472</v>
      </c>
      <c r="ED94" s="7">
        <f t="shared" si="292"/>
        <v>3.1773400000000001</v>
      </c>
      <c r="EE94" s="7">
        <f t="shared" si="293"/>
        <v>3.1774</v>
      </c>
      <c r="EF94" s="7">
        <f t="shared" si="294"/>
        <v>3.44814</v>
      </c>
      <c r="EG94" s="7">
        <f t="shared" si="295"/>
        <v>3.4173499999999999</v>
      </c>
      <c r="EH94" s="7">
        <f t="shared" si="296"/>
        <v>3.3781400000000001</v>
      </c>
      <c r="EI94" s="7">
        <f t="shared" si="297"/>
        <v>3.3695500000000003</v>
      </c>
      <c r="EJ94" s="7">
        <f t="shared" si="298"/>
        <v>3.4261699999999999</v>
      </c>
      <c r="EK94" s="7">
        <f t="shared" si="299"/>
        <v>3.40571</v>
      </c>
      <c r="EL94" s="7">
        <f>IF(ISNUMBER(DN94),DN94,IF(ISNUMBER(AK94),AK94,IF(ISNUMBER(AA94),AA94,IF(ISNUMBER(#REF!),#REF!,IF(ISNUMBER(Z94),Z94,"")))))</f>
        <v>3.3913799999999998</v>
      </c>
      <c r="EM94" s="7">
        <f>IF(ISNUMBER(DO94),DO94,IF(ISNUMBER(#REF!),#REF!,IF(ISNUMBER(AB94),AB94,IF(ISNUMBER(AL94),AL94,IF(ISNUMBER(AA94),AA94,"")))))</f>
        <v>3.2106399999999997</v>
      </c>
      <c r="EN94" s="7">
        <f t="shared" si="300"/>
        <v>2.99594</v>
      </c>
    </row>
    <row r="95" spans="1:144" x14ac:dyDescent="0.2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 t="e">
        <v>#N/A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 t="e">
        <v>#N/A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 t="e">
        <v>#N/A</v>
      </c>
      <c r="T95" s="7" t="e">
        <v>#N/A</v>
      </c>
      <c r="U95" s="7" t="e">
        <v>#N/A</v>
      </c>
      <c r="V95" s="7" t="e">
        <v>#N/A</v>
      </c>
      <c r="W95" s="7" t="e">
        <v>#N/A</v>
      </c>
      <c r="X95" s="7">
        <v>5.3608500000000001</v>
      </c>
      <c r="Y95" s="7">
        <v>4.5041200000000003</v>
      </c>
      <c r="Z95" s="7">
        <v>5.3272199999999996</v>
      </c>
      <c r="AA95" s="7">
        <v>4.1997400000000003</v>
      </c>
      <c r="AB95" s="7">
        <v>3.9413900000000002</v>
      </c>
      <c r="AC95" s="7">
        <v>3.71102</v>
      </c>
      <c r="AD95" s="7" t="e">
        <v>#N/A</v>
      </c>
      <c r="AE95" s="7">
        <v>3.6617700000000002</v>
      </c>
      <c r="AF95" s="7">
        <v>3.5140799999999999</v>
      </c>
      <c r="AG95" s="7">
        <v>3.2126600000000001</v>
      </c>
      <c r="AH95" s="7">
        <v>3.26214</v>
      </c>
      <c r="AI95" s="7">
        <v>3.2273399999999999</v>
      </c>
      <c r="AJ95" s="7" t="e">
        <v>#N/A</v>
      </c>
      <c r="AL95" s="7" t="str">
        <f t="shared" si="202"/>
        <v/>
      </c>
      <c r="AM95" s="7" t="str">
        <f t="shared" si="203"/>
        <v/>
      </c>
      <c r="AN95" s="7" t="str">
        <f t="shared" si="204"/>
        <v/>
      </c>
      <c r="AO95" s="7" t="str">
        <f t="shared" si="205"/>
        <v/>
      </c>
      <c r="AP95" s="7" t="str">
        <f t="shared" si="206"/>
        <v/>
      </c>
      <c r="AQ95" s="7" t="str">
        <f t="shared" si="207"/>
        <v/>
      </c>
      <c r="AR95" s="7" t="str">
        <f t="shared" si="208"/>
        <v/>
      </c>
      <c r="AS95" s="7" t="str">
        <f t="shared" si="209"/>
        <v/>
      </c>
      <c r="AT95" s="7" t="str">
        <f t="shared" si="210"/>
        <v/>
      </c>
      <c r="AU95" s="7" t="str">
        <f t="shared" si="211"/>
        <v/>
      </c>
      <c r="AV95" s="7" t="str">
        <f t="shared" si="212"/>
        <v/>
      </c>
      <c r="AW95" s="7" t="str">
        <f t="shared" si="213"/>
        <v/>
      </c>
      <c r="AX95" s="7" t="str">
        <f t="shared" si="214"/>
        <v/>
      </c>
      <c r="AY95" s="7" t="str">
        <f t="shared" si="215"/>
        <v/>
      </c>
      <c r="AZ95" s="7" t="str">
        <f t="shared" si="216"/>
        <v/>
      </c>
      <c r="BA95" s="7" t="str">
        <f t="shared" si="217"/>
        <v/>
      </c>
      <c r="BB95" s="7">
        <f t="shared" si="218"/>
        <v>5.3608500000000001</v>
      </c>
      <c r="BC95" s="7">
        <f t="shared" si="219"/>
        <v>5.3608500000000001</v>
      </c>
      <c r="BD95" s="7">
        <f t="shared" si="220"/>
        <v>5.3608500000000001</v>
      </c>
      <c r="BE95" s="7">
        <f t="shared" si="221"/>
        <v>4.5041200000000003</v>
      </c>
      <c r="BF95" s="7">
        <f t="shared" si="222"/>
        <v>5.3272199999999996</v>
      </c>
      <c r="BG95" s="7">
        <f t="shared" si="223"/>
        <v>4.1997400000000003</v>
      </c>
      <c r="BH95" s="7">
        <f t="shared" si="224"/>
        <v>3.9413900000000002</v>
      </c>
      <c r="BI95" s="7">
        <f t="shared" si="225"/>
        <v>3.71102</v>
      </c>
      <c r="BJ95" s="7">
        <f t="shared" si="226"/>
        <v>3.6617700000000002</v>
      </c>
      <c r="BK95" s="7">
        <f t="shared" si="227"/>
        <v>3.6617700000000002</v>
      </c>
      <c r="BL95" s="7">
        <f t="shared" si="228"/>
        <v>3.5140799999999999</v>
      </c>
      <c r="BM95" s="7">
        <f t="shared" si="229"/>
        <v>3.2126600000000001</v>
      </c>
      <c r="BN95" s="7">
        <f t="shared" si="230"/>
        <v>3.26214</v>
      </c>
      <c r="BP95" s="7" t="str">
        <f t="shared" si="231"/>
        <v/>
      </c>
      <c r="BQ95" s="7" t="str">
        <f t="shared" si="232"/>
        <v/>
      </c>
      <c r="BR95" s="7" t="str">
        <f t="shared" si="233"/>
        <v/>
      </c>
      <c r="BS95" s="7" t="str">
        <f t="shared" si="234"/>
        <v/>
      </c>
      <c r="BT95" s="7" t="str">
        <f t="shared" si="235"/>
        <v/>
      </c>
      <c r="BU95" s="7" t="str">
        <f t="shared" si="236"/>
        <v/>
      </c>
      <c r="BV95" s="7" t="str">
        <f t="shared" si="237"/>
        <v/>
      </c>
      <c r="BW95" s="7" t="str">
        <f t="shared" si="238"/>
        <v/>
      </c>
      <c r="BX95" s="7" t="str">
        <f t="shared" si="239"/>
        <v/>
      </c>
      <c r="BY95" s="7" t="str">
        <f t="shared" si="240"/>
        <v/>
      </c>
      <c r="BZ95" s="7" t="str">
        <f t="shared" si="241"/>
        <v/>
      </c>
      <c r="CA95" s="7" t="str">
        <f t="shared" si="242"/>
        <v/>
      </c>
      <c r="CB95" s="7">
        <f t="shared" si="243"/>
        <v>5.3608500000000001</v>
      </c>
      <c r="CC95" s="7">
        <f t="shared" si="244"/>
        <v>5.3608500000000001</v>
      </c>
      <c r="CD95" s="7">
        <f t="shared" si="245"/>
        <v>5.3608500000000001</v>
      </c>
      <c r="CE95" s="7">
        <f t="shared" si="246"/>
        <v>5.3608500000000001</v>
      </c>
      <c r="CF95" s="7">
        <f t="shared" si="247"/>
        <v>5.3608500000000001</v>
      </c>
      <c r="CG95" s="7">
        <f t="shared" si="248"/>
        <v>4.5041200000000003</v>
      </c>
      <c r="CH95" s="7">
        <f t="shared" si="249"/>
        <v>5.3272199999999996</v>
      </c>
      <c r="CI95" s="7">
        <f t="shared" si="250"/>
        <v>4.1997400000000003</v>
      </c>
      <c r="CJ95" s="7">
        <f t="shared" si="251"/>
        <v>3.9413900000000002</v>
      </c>
      <c r="CK95" s="7">
        <f t="shared" si="252"/>
        <v>3.71102</v>
      </c>
      <c r="CL95" s="7">
        <f t="shared" si="253"/>
        <v>3.6617700000000002</v>
      </c>
      <c r="CM95" s="7">
        <f t="shared" si="254"/>
        <v>3.6617700000000002</v>
      </c>
      <c r="CN95" s="7">
        <f t="shared" si="255"/>
        <v>3.5140799999999999</v>
      </c>
      <c r="CO95" s="7">
        <f t="shared" si="256"/>
        <v>3.2126600000000001</v>
      </c>
      <c r="CP95" s="7">
        <f>IF(ISNUMBER(BN95),BN95,IF(ISNUMBER(AK95),AK95,IF(ISNUMBER(AE95),AE95,IF(ISNUMBER(#REF!),#REF!,IF(ISNUMBER(AD95),AD95,"")))))</f>
        <v>3.26214</v>
      </c>
      <c r="CR95" s="7" t="str">
        <f t="shared" si="257"/>
        <v/>
      </c>
      <c r="CS95" s="7" t="str">
        <f t="shared" si="258"/>
        <v/>
      </c>
      <c r="CT95" s="7" t="str">
        <f t="shared" si="259"/>
        <v/>
      </c>
      <c r="CU95" s="7" t="str">
        <f t="shared" si="260"/>
        <v/>
      </c>
      <c r="CV95" s="7" t="str">
        <f t="shared" si="261"/>
        <v/>
      </c>
      <c r="CW95" s="7" t="str">
        <f t="shared" si="262"/>
        <v/>
      </c>
      <c r="CX95" s="7" t="str">
        <f t="shared" si="263"/>
        <v/>
      </c>
      <c r="CY95" s="7" t="str">
        <f t="shared" si="264"/>
        <v/>
      </c>
      <c r="CZ95" s="7">
        <f t="shared" si="265"/>
        <v>5.3608500000000001</v>
      </c>
      <c r="DA95" s="7">
        <f t="shared" si="266"/>
        <v>5.3608500000000001</v>
      </c>
      <c r="DB95" s="7">
        <f t="shared" si="267"/>
        <v>5.3608500000000001</v>
      </c>
      <c r="DC95" s="7">
        <f t="shared" si="268"/>
        <v>5.3608500000000001</v>
      </c>
      <c r="DD95" s="7">
        <f t="shared" si="269"/>
        <v>5.3608500000000001</v>
      </c>
      <c r="DE95" s="7">
        <f t="shared" si="270"/>
        <v>5.3608500000000001</v>
      </c>
      <c r="DF95" s="7">
        <f t="shared" si="271"/>
        <v>5.3608500000000001</v>
      </c>
      <c r="DG95" s="7">
        <f t="shared" si="272"/>
        <v>4.5041200000000003</v>
      </c>
      <c r="DH95" s="7">
        <f t="shared" si="273"/>
        <v>5.3272199999999996</v>
      </c>
      <c r="DI95" s="7">
        <f t="shared" si="274"/>
        <v>4.1997400000000003</v>
      </c>
      <c r="DJ95" s="7">
        <f t="shared" si="275"/>
        <v>3.9413900000000002</v>
      </c>
      <c r="DK95" s="7">
        <f t="shared" si="276"/>
        <v>3.71102</v>
      </c>
      <c r="DL95" s="7">
        <f t="shared" si="277"/>
        <v>3.6617700000000002</v>
      </c>
      <c r="DM95" s="7">
        <f t="shared" si="278"/>
        <v>3.6617700000000002</v>
      </c>
      <c r="DN95" s="7">
        <f>IF(ISNUMBER(CN95),CN95,IF(ISNUMBER(AK95),AK95,IF(ISNUMBER(AA95),AA95,IF(ISNUMBER(#REF!),#REF!,IF(ISNUMBER(Z95),Z95,"")))))</f>
        <v>3.5140799999999999</v>
      </c>
      <c r="DO95" s="7">
        <f>IF(ISNUMBER(CO95),CO95,IF(ISNUMBER(#REF!),#REF!,IF(ISNUMBER(AB95),AB95,IF(ISNUMBER(AL95),AL95,IF(ISNUMBER(AA95),AA95,"")))))</f>
        <v>3.2126600000000001</v>
      </c>
      <c r="DP95" s="7">
        <f t="shared" si="279"/>
        <v>3.26214</v>
      </c>
      <c r="DR95" s="7" t="str">
        <f t="shared" si="280"/>
        <v/>
      </c>
      <c r="DS95" s="7" t="str">
        <f t="shared" si="281"/>
        <v/>
      </c>
      <c r="DT95" s="7" t="str">
        <f t="shared" si="282"/>
        <v/>
      </c>
      <c r="DU95" s="7" t="str">
        <f t="shared" si="283"/>
        <v/>
      </c>
      <c r="DV95" s="7" t="str">
        <f t="shared" si="284"/>
        <v/>
      </c>
      <c r="DW95" s="7" t="str">
        <f t="shared" si="285"/>
        <v/>
      </c>
      <c r="DX95" s="7">
        <f t="shared" si="286"/>
        <v>5.3608500000000001</v>
      </c>
      <c r="DY95" s="7">
        <f t="shared" si="287"/>
        <v>5.3608500000000001</v>
      </c>
      <c r="DZ95" s="7">
        <f t="shared" si="288"/>
        <v>5.3608500000000001</v>
      </c>
      <c r="EA95" s="7">
        <f t="shared" si="289"/>
        <v>5.3608500000000001</v>
      </c>
      <c r="EB95" s="7">
        <f t="shared" si="290"/>
        <v>5.3608500000000001</v>
      </c>
      <c r="EC95" s="7">
        <f t="shared" si="291"/>
        <v>5.3608500000000001</v>
      </c>
      <c r="ED95" s="7">
        <f t="shared" si="292"/>
        <v>5.3608500000000001</v>
      </c>
      <c r="EE95" s="7">
        <f t="shared" si="293"/>
        <v>4.5041200000000003</v>
      </c>
      <c r="EF95" s="7">
        <f t="shared" si="294"/>
        <v>5.3272199999999996</v>
      </c>
      <c r="EG95" s="7">
        <f t="shared" si="295"/>
        <v>4.1997400000000003</v>
      </c>
      <c r="EH95" s="7">
        <f t="shared" si="296"/>
        <v>3.9413900000000002</v>
      </c>
      <c r="EI95" s="7">
        <f t="shared" si="297"/>
        <v>3.71102</v>
      </c>
      <c r="EJ95" s="7">
        <f t="shared" si="298"/>
        <v>3.6617700000000002</v>
      </c>
      <c r="EK95" s="7">
        <f t="shared" si="299"/>
        <v>3.6617700000000002</v>
      </c>
      <c r="EL95" s="7">
        <f>IF(ISNUMBER(DN95),DN95,IF(ISNUMBER(AK95),AK95,IF(ISNUMBER(AA95),AA95,IF(ISNUMBER(#REF!),#REF!,IF(ISNUMBER(Z95),Z95,"")))))</f>
        <v>3.5140799999999999</v>
      </c>
      <c r="EM95" s="7">
        <f>IF(ISNUMBER(DO95),DO95,IF(ISNUMBER(#REF!),#REF!,IF(ISNUMBER(AB95),AB95,IF(ISNUMBER(AL95),AL95,IF(ISNUMBER(AA95),AA95,"")))))</f>
        <v>3.2126600000000001</v>
      </c>
      <c r="EN95" s="7">
        <f t="shared" si="300"/>
        <v>3.26214</v>
      </c>
    </row>
    <row r="96" spans="1:144" x14ac:dyDescent="0.2">
      <c r="A96" s="19" t="s">
        <v>104</v>
      </c>
      <c r="B96" s="7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 t="e">
        <v>#N/A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 t="e">
        <v>#N/A</v>
      </c>
      <c r="T96" s="7" t="e">
        <v>#N/A</v>
      </c>
      <c r="U96" s="7">
        <v>2.5043199999999999</v>
      </c>
      <c r="V96" s="7" t="e">
        <v>#N/A</v>
      </c>
      <c r="W96" s="7" t="e">
        <v>#N/A</v>
      </c>
      <c r="X96" s="7" t="e">
        <v>#N/A</v>
      </c>
      <c r="Y96" s="7" t="e">
        <v>#N/A</v>
      </c>
      <c r="Z96" s="7" t="e">
        <v>#N/A</v>
      </c>
      <c r="AA96" s="7">
        <v>2.81291</v>
      </c>
      <c r="AB96" s="7">
        <v>2.9093200000000001</v>
      </c>
      <c r="AC96" s="7">
        <v>2.9227499999999997</v>
      </c>
      <c r="AD96" s="7">
        <v>2.8582200000000002</v>
      </c>
      <c r="AE96" s="7">
        <v>2.80891</v>
      </c>
      <c r="AF96" s="7">
        <v>2.5134499999999997</v>
      </c>
      <c r="AG96" s="7">
        <v>2.9535299999999998</v>
      </c>
      <c r="AH96" s="7">
        <v>2.51213</v>
      </c>
      <c r="AI96" s="7" t="e">
        <v>#N/A</v>
      </c>
      <c r="AJ96" s="7" t="e">
        <v>#N/A</v>
      </c>
      <c r="AL96" s="7" t="str">
        <f t="shared" si="202"/>
        <v/>
      </c>
      <c r="AM96" s="7" t="str">
        <f t="shared" si="203"/>
        <v/>
      </c>
      <c r="AN96" s="7" t="str">
        <f t="shared" si="204"/>
        <v/>
      </c>
      <c r="AO96" s="7" t="str">
        <f t="shared" si="205"/>
        <v/>
      </c>
      <c r="AP96" s="7" t="str">
        <f t="shared" si="206"/>
        <v/>
      </c>
      <c r="AQ96" s="7" t="str">
        <f t="shared" si="207"/>
        <v/>
      </c>
      <c r="AR96" s="7" t="str">
        <f t="shared" si="208"/>
        <v/>
      </c>
      <c r="AS96" s="7" t="str">
        <f t="shared" si="209"/>
        <v/>
      </c>
      <c r="AT96" s="7" t="str">
        <f t="shared" si="210"/>
        <v/>
      </c>
      <c r="AU96" s="7" t="str">
        <f t="shared" si="211"/>
        <v/>
      </c>
      <c r="AV96" s="7" t="str">
        <f t="shared" si="212"/>
        <v/>
      </c>
      <c r="AW96" s="7" t="str">
        <f t="shared" si="213"/>
        <v/>
      </c>
      <c r="AX96" s="7" t="str">
        <f t="shared" si="214"/>
        <v/>
      </c>
      <c r="AY96" s="7">
        <f t="shared" si="215"/>
        <v>2.5043199999999999</v>
      </c>
      <c r="AZ96" s="7">
        <f t="shared" si="216"/>
        <v>2.5043199999999999</v>
      </c>
      <c r="BA96" s="7">
        <f t="shared" si="217"/>
        <v>2.5043199999999999</v>
      </c>
      <c r="BB96" s="7">
        <f t="shared" si="218"/>
        <v>2.5043199999999999</v>
      </c>
      <c r="BC96" s="7">
        <f t="shared" si="219"/>
        <v>2.5043199999999999</v>
      </c>
      <c r="BD96" s="7" t="str">
        <f t="shared" si="220"/>
        <v/>
      </c>
      <c r="BE96" s="7">
        <f t="shared" si="221"/>
        <v>2.81291</v>
      </c>
      <c r="BF96" s="7">
        <f t="shared" si="222"/>
        <v>2.81291</v>
      </c>
      <c r="BG96" s="7">
        <f t="shared" si="223"/>
        <v>2.81291</v>
      </c>
      <c r="BH96" s="7">
        <f t="shared" si="224"/>
        <v>2.9093200000000001</v>
      </c>
      <c r="BI96" s="7">
        <f t="shared" si="225"/>
        <v>2.9227499999999997</v>
      </c>
      <c r="BJ96" s="7">
        <f t="shared" si="226"/>
        <v>2.8582200000000002</v>
      </c>
      <c r="BK96" s="7">
        <f t="shared" si="227"/>
        <v>2.80891</v>
      </c>
      <c r="BL96" s="7">
        <f t="shared" si="228"/>
        <v>2.5134499999999997</v>
      </c>
      <c r="BM96" s="7">
        <f t="shared" si="229"/>
        <v>2.9535299999999998</v>
      </c>
      <c r="BN96" s="7">
        <f t="shared" si="230"/>
        <v>2.51213</v>
      </c>
      <c r="BP96" s="7" t="str">
        <f t="shared" si="231"/>
        <v/>
      </c>
      <c r="BQ96" s="7" t="str">
        <f t="shared" si="232"/>
        <v/>
      </c>
      <c r="BR96" s="7" t="str">
        <f t="shared" si="233"/>
        <v/>
      </c>
      <c r="BS96" s="7" t="str">
        <f t="shared" si="234"/>
        <v/>
      </c>
      <c r="BT96" s="7" t="str">
        <f t="shared" si="235"/>
        <v/>
      </c>
      <c r="BU96" s="7" t="str">
        <f t="shared" si="236"/>
        <v/>
      </c>
      <c r="BV96" s="7" t="str">
        <f t="shared" si="237"/>
        <v/>
      </c>
      <c r="BW96" s="7" t="str">
        <f t="shared" si="238"/>
        <v/>
      </c>
      <c r="BX96" s="7" t="str">
        <f t="shared" si="239"/>
        <v/>
      </c>
      <c r="BY96" s="7">
        <f t="shared" si="240"/>
        <v>2.5043199999999999</v>
      </c>
      <c r="BZ96" s="7">
        <f t="shared" si="241"/>
        <v>2.5043199999999999</v>
      </c>
      <c r="CA96" s="7">
        <f t="shared" si="242"/>
        <v>2.5043199999999999</v>
      </c>
      <c r="CB96" s="7">
        <f t="shared" si="243"/>
        <v>2.5043199999999999</v>
      </c>
      <c r="CC96" s="7">
        <f t="shared" si="244"/>
        <v>2.5043199999999999</v>
      </c>
      <c r="CD96" s="7">
        <f t="shared" si="245"/>
        <v>2.5043199999999999</v>
      </c>
      <c r="CE96" s="7">
        <f t="shared" si="246"/>
        <v>2.5043199999999999</v>
      </c>
      <c r="CF96" s="7">
        <f t="shared" si="247"/>
        <v>2.81291</v>
      </c>
      <c r="CG96" s="7">
        <f t="shared" si="248"/>
        <v>2.81291</v>
      </c>
      <c r="CH96" s="7">
        <f t="shared" si="249"/>
        <v>2.81291</v>
      </c>
      <c r="CI96" s="7">
        <f t="shared" si="250"/>
        <v>2.81291</v>
      </c>
      <c r="CJ96" s="7">
        <f t="shared" si="251"/>
        <v>2.9093200000000001</v>
      </c>
      <c r="CK96" s="7">
        <f t="shared" si="252"/>
        <v>2.9227499999999997</v>
      </c>
      <c r="CL96" s="7">
        <f t="shared" si="253"/>
        <v>2.8582200000000002</v>
      </c>
      <c r="CM96" s="7">
        <f t="shared" si="254"/>
        <v>2.80891</v>
      </c>
      <c r="CN96" s="7">
        <f t="shared" si="255"/>
        <v>2.5134499999999997</v>
      </c>
      <c r="CO96" s="7">
        <f t="shared" si="256"/>
        <v>2.9535299999999998</v>
      </c>
      <c r="CP96" s="7">
        <f>IF(ISNUMBER(BN96),BN96,IF(ISNUMBER(AK96),AK96,IF(ISNUMBER(AE96),AE96,IF(ISNUMBER(#REF!),#REF!,IF(ISNUMBER(AD96),AD96,"")))))</f>
        <v>2.51213</v>
      </c>
      <c r="CR96" s="7" t="str">
        <f t="shared" si="257"/>
        <v/>
      </c>
      <c r="CS96" s="7" t="str">
        <f t="shared" si="258"/>
        <v/>
      </c>
      <c r="CT96" s="7" t="str">
        <f t="shared" si="259"/>
        <v/>
      </c>
      <c r="CU96" s="7" t="str">
        <f t="shared" si="260"/>
        <v/>
      </c>
      <c r="CV96" s="7" t="str">
        <f t="shared" si="261"/>
        <v/>
      </c>
      <c r="CW96" s="7">
        <f t="shared" si="262"/>
        <v>2.5043199999999999</v>
      </c>
      <c r="CX96" s="7">
        <f t="shared" si="263"/>
        <v>2.5043199999999999</v>
      </c>
      <c r="CY96" s="7">
        <f t="shared" si="264"/>
        <v>2.5043199999999999</v>
      </c>
      <c r="CZ96" s="7">
        <f t="shared" si="265"/>
        <v>2.5043199999999999</v>
      </c>
      <c r="DA96" s="7">
        <f t="shared" si="266"/>
        <v>2.5043199999999999</v>
      </c>
      <c r="DB96" s="7">
        <f t="shared" si="267"/>
        <v>2.5043199999999999</v>
      </c>
      <c r="DC96" s="7">
        <f t="shared" si="268"/>
        <v>2.5043199999999999</v>
      </c>
      <c r="DD96" s="7">
        <f t="shared" si="269"/>
        <v>2.5043199999999999</v>
      </c>
      <c r="DE96" s="7">
        <f t="shared" si="270"/>
        <v>2.5043199999999999</v>
      </c>
      <c r="DF96" s="7">
        <f t="shared" si="271"/>
        <v>2.81291</v>
      </c>
      <c r="DG96" s="7">
        <f t="shared" si="272"/>
        <v>2.81291</v>
      </c>
      <c r="DH96" s="7">
        <f t="shared" si="273"/>
        <v>2.81291</v>
      </c>
      <c r="DI96" s="7">
        <f t="shared" si="274"/>
        <v>2.81291</v>
      </c>
      <c r="DJ96" s="7">
        <f t="shared" si="275"/>
        <v>2.9093200000000001</v>
      </c>
      <c r="DK96" s="7">
        <f t="shared" si="276"/>
        <v>2.9227499999999997</v>
      </c>
      <c r="DL96" s="7">
        <f t="shared" si="277"/>
        <v>2.8582200000000002</v>
      </c>
      <c r="DM96" s="7">
        <f t="shared" si="278"/>
        <v>2.80891</v>
      </c>
      <c r="DN96" s="7">
        <f>IF(ISNUMBER(CN96),CN96,IF(ISNUMBER(AK96),AK96,IF(ISNUMBER(AA96),AA96,IF(ISNUMBER(#REF!),#REF!,IF(ISNUMBER(Z96),Z96,"")))))</f>
        <v>2.5134499999999997</v>
      </c>
      <c r="DO96" s="7">
        <f>IF(ISNUMBER(CO96),CO96,IF(ISNUMBER(#REF!),#REF!,IF(ISNUMBER(AB96),AB96,IF(ISNUMBER(AL96),AL96,IF(ISNUMBER(AA96),AA96,"")))))</f>
        <v>2.9535299999999998</v>
      </c>
      <c r="DP96" s="7">
        <f t="shared" si="279"/>
        <v>2.51213</v>
      </c>
      <c r="DR96" s="7" t="str">
        <f t="shared" si="280"/>
        <v/>
      </c>
      <c r="DS96" s="7" t="str">
        <f t="shared" si="281"/>
        <v/>
      </c>
      <c r="DT96" s="7" t="str">
        <f t="shared" si="282"/>
        <v/>
      </c>
      <c r="DU96" s="7">
        <f t="shared" si="283"/>
        <v>2.5043199999999999</v>
      </c>
      <c r="DV96" s="7">
        <f t="shared" si="284"/>
        <v>2.5043199999999999</v>
      </c>
      <c r="DW96" s="7">
        <f t="shared" si="285"/>
        <v>2.5043199999999999</v>
      </c>
      <c r="DX96" s="7">
        <f t="shared" si="286"/>
        <v>2.5043199999999999</v>
      </c>
      <c r="DY96" s="7">
        <f t="shared" si="287"/>
        <v>2.5043199999999999</v>
      </c>
      <c r="DZ96" s="7">
        <f t="shared" si="288"/>
        <v>2.5043199999999999</v>
      </c>
      <c r="EA96" s="7">
        <f t="shared" si="289"/>
        <v>2.5043199999999999</v>
      </c>
      <c r="EB96" s="7">
        <f t="shared" si="290"/>
        <v>2.5043199999999999</v>
      </c>
      <c r="EC96" s="7">
        <f t="shared" si="291"/>
        <v>2.5043199999999999</v>
      </c>
      <c r="ED96" s="7">
        <f t="shared" si="292"/>
        <v>2.81291</v>
      </c>
      <c r="EE96" s="7">
        <f t="shared" si="293"/>
        <v>2.81291</v>
      </c>
      <c r="EF96" s="7">
        <f t="shared" si="294"/>
        <v>2.81291</v>
      </c>
      <c r="EG96" s="7">
        <f t="shared" si="295"/>
        <v>2.81291</v>
      </c>
      <c r="EH96" s="7">
        <f t="shared" si="296"/>
        <v>2.9093200000000001</v>
      </c>
      <c r="EI96" s="7">
        <f t="shared" si="297"/>
        <v>2.9227499999999997</v>
      </c>
      <c r="EJ96" s="7">
        <f t="shared" si="298"/>
        <v>2.8582200000000002</v>
      </c>
      <c r="EK96" s="7">
        <f t="shared" si="299"/>
        <v>2.80891</v>
      </c>
      <c r="EL96" s="7">
        <f>IF(ISNUMBER(DN96),DN96,IF(ISNUMBER(AK96),AK96,IF(ISNUMBER(AA96),AA96,IF(ISNUMBER(#REF!),#REF!,IF(ISNUMBER(Z96),Z96,"")))))</f>
        <v>2.5134499999999997</v>
      </c>
      <c r="EM96" s="7">
        <f>IF(ISNUMBER(DO96),DO96,IF(ISNUMBER(#REF!),#REF!,IF(ISNUMBER(AB96),AB96,IF(ISNUMBER(AL96),AL96,IF(ISNUMBER(AA96),AA96,"")))))</f>
        <v>2.9535299999999998</v>
      </c>
      <c r="EN96" s="7">
        <f t="shared" si="300"/>
        <v>2.51213</v>
      </c>
    </row>
    <row r="97" spans="1:144" x14ac:dyDescent="0.2">
      <c r="A97" s="19" t="s">
        <v>105</v>
      </c>
      <c r="B97" s="7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 t="e">
        <v>#N/A</v>
      </c>
      <c r="H97" s="7" t="e">
        <v>#N/A</v>
      </c>
      <c r="I97" s="7" t="e">
        <v>#N/A</v>
      </c>
      <c r="J97" s="7" t="e">
        <v>#N/A</v>
      </c>
      <c r="K97" s="7" t="e">
        <v>#N/A</v>
      </c>
      <c r="L97" s="7" t="e">
        <v>#N/A</v>
      </c>
      <c r="M97" s="7" t="e">
        <v>#N/A</v>
      </c>
      <c r="N97" s="7" t="e">
        <v>#N/A</v>
      </c>
      <c r="O97" s="7" t="e">
        <v>#N/A</v>
      </c>
      <c r="P97" s="7" t="e">
        <v>#N/A</v>
      </c>
      <c r="Q97" s="7" t="e">
        <v>#N/A</v>
      </c>
      <c r="R97" s="7" t="e">
        <v>#N/A</v>
      </c>
      <c r="S97" s="7" t="e">
        <v>#N/A</v>
      </c>
      <c r="T97" s="7" t="e">
        <v>#N/A</v>
      </c>
      <c r="U97" s="7" t="e">
        <v>#N/A</v>
      </c>
      <c r="V97" s="7" t="e">
        <v>#N/A</v>
      </c>
      <c r="W97" s="7" t="e">
        <v>#N/A</v>
      </c>
      <c r="X97" s="7" t="e">
        <v>#N/A</v>
      </c>
      <c r="Y97" s="7" t="e">
        <v>#N/A</v>
      </c>
      <c r="Z97" s="7" t="e">
        <v>#N/A</v>
      </c>
      <c r="AA97" s="7" t="e">
        <v>#N/A</v>
      </c>
      <c r="AB97" s="7" t="e">
        <v>#N/A</v>
      </c>
      <c r="AC97" s="7" t="e">
        <v>#N/A</v>
      </c>
      <c r="AD97" s="7" t="e">
        <v>#N/A</v>
      </c>
      <c r="AE97" s="7" t="e">
        <v>#N/A</v>
      </c>
      <c r="AF97" s="7" t="e">
        <v>#N/A</v>
      </c>
      <c r="AG97" s="7" t="e">
        <v>#N/A</v>
      </c>
      <c r="AH97" s="7" t="e">
        <v>#N/A</v>
      </c>
      <c r="AI97" s="7" t="e">
        <v>#N/A</v>
      </c>
      <c r="AJ97" s="7" t="e">
        <v>#N/A</v>
      </c>
      <c r="AL97" s="7" t="str">
        <f t="shared" si="202"/>
        <v/>
      </c>
      <c r="AM97" s="7" t="str">
        <f t="shared" si="203"/>
        <v/>
      </c>
      <c r="AN97" s="7" t="str">
        <f t="shared" si="204"/>
        <v/>
      </c>
      <c r="AO97" s="7" t="str">
        <f t="shared" si="205"/>
        <v/>
      </c>
      <c r="AP97" s="7" t="str">
        <f t="shared" si="206"/>
        <v/>
      </c>
      <c r="AQ97" s="7" t="str">
        <f t="shared" si="207"/>
        <v/>
      </c>
      <c r="AR97" s="7" t="str">
        <f t="shared" si="208"/>
        <v/>
      </c>
      <c r="AS97" s="7" t="str">
        <f t="shared" si="209"/>
        <v/>
      </c>
      <c r="AT97" s="7" t="str">
        <f t="shared" si="210"/>
        <v/>
      </c>
      <c r="AU97" s="7" t="str">
        <f t="shared" si="211"/>
        <v/>
      </c>
      <c r="AV97" s="7" t="str">
        <f t="shared" si="212"/>
        <v/>
      </c>
      <c r="AW97" s="7" t="str">
        <f t="shared" si="213"/>
        <v/>
      </c>
      <c r="AX97" s="7" t="str">
        <f t="shared" si="214"/>
        <v/>
      </c>
      <c r="AY97" s="7" t="str">
        <f t="shared" si="215"/>
        <v/>
      </c>
      <c r="AZ97" s="7" t="str">
        <f t="shared" si="216"/>
        <v/>
      </c>
      <c r="BA97" s="7" t="str">
        <f t="shared" si="217"/>
        <v/>
      </c>
      <c r="BB97" s="7" t="str">
        <f t="shared" si="218"/>
        <v/>
      </c>
      <c r="BC97" s="7" t="str">
        <f t="shared" si="219"/>
        <v/>
      </c>
      <c r="BD97" s="7" t="str">
        <f t="shared" si="220"/>
        <v/>
      </c>
      <c r="BE97" s="7" t="str">
        <f t="shared" si="221"/>
        <v/>
      </c>
      <c r="BF97" s="7" t="str">
        <f t="shared" si="222"/>
        <v/>
      </c>
      <c r="BG97" s="7" t="str">
        <f t="shared" si="223"/>
        <v/>
      </c>
      <c r="BH97" s="7" t="str">
        <f t="shared" si="224"/>
        <v/>
      </c>
      <c r="BI97" s="7" t="str">
        <f t="shared" si="225"/>
        <v/>
      </c>
      <c r="BJ97" s="7" t="str">
        <f t="shared" si="226"/>
        <v/>
      </c>
      <c r="BK97" s="7" t="str">
        <f t="shared" si="227"/>
        <v/>
      </c>
      <c r="BL97" s="7" t="str">
        <f t="shared" si="228"/>
        <v/>
      </c>
      <c r="BM97" s="7" t="str">
        <f t="shared" si="229"/>
        <v/>
      </c>
      <c r="BN97" s="7" t="str">
        <f t="shared" si="230"/>
        <v/>
      </c>
      <c r="BP97" s="7" t="str">
        <f t="shared" si="231"/>
        <v/>
      </c>
      <c r="BQ97" s="7" t="str">
        <f t="shared" si="232"/>
        <v/>
      </c>
      <c r="BR97" s="7" t="str">
        <f t="shared" si="233"/>
        <v/>
      </c>
      <c r="BS97" s="7" t="str">
        <f t="shared" si="234"/>
        <v/>
      </c>
      <c r="BT97" s="7" t="str">
        <f t="shared" si="235"/>
        <v/>
      </c>
      <c r="BU97" s="7" t="str">
        <f t="shared" si="236"/>
        <v/>
      </c>
      <c r="BV97" s="7" t="str">
        <f t="shared" si="237"/>
        <v/>
      </c>
      <c r="BW97" s="7" t="str">
        <f t="shared" si="238"/>
        <v/>
      </c>
      <c r="BX97" s="7" t="str">
        <f t="shared" si="239"/>
        <v/>
      </c>
      <c r="BY97" s="7" t="str">
        <f t="shared" si="240"/>
        <v/>
      </c>
      <c r="BZ97" s="7" t="str">
        <f t="shared" si="241"/>
        <v/>
      </c>
      <c r="CA97" s="7" t="str">
        <f t="shared" si="242"/>
        <v/>
      </c>
      <c r="CB97" s="7" t="str">
        <f t="shared" si="243"/>
        <v/>
      </c>
      <c r="CC97" s="7" t="str">
        <f t="shared" si="244"/>
        <v/>
      </c>
      <c r="CD97" s="7" t="str">
        <f t="shared" si="245"/>
        <v/>
      </c>
      <c r="CE97" s="7" t="str">
        <f t="shared" si="246"/>
        <v/>
      </c>
      <c r="CF97" s="7" t="str">
        <f t="shared" si="247"/>
        <v/>
      </c>
      <c r="CG97" s="7" t="str">
        <f t="shared" si="248"/>
        <v/>
      </c>
      <c r="CH97" s="7" t="str">
        <f t="shared" si="249"/>
        <v/>
      </c>
      <c r="CI97" s="7" t="str">
        <f t="shared" si="250"/>
        <v/>
      </c>
      <c r="CJ97" s="7" t="str">
        <f t="shared" si="251"/>
        <v/>
      </c>
      <c r="CK97" s="7" t="str">
        <f t="shared" si="252"/>
        <v/>
      </c>
      <c r="CL97" s="7" t="str">
        <f t="shared" si="253"/>
        <v/>
      </c>
      <c r="CM97" s="7" t="str">
        <f t="shared" si="254"/>
        <v/>
      </c>
      <c r="CN97" s="7" t="str">
        <f t="shared" si="255"/>
        <v/>
      </c>
      <c r="CO97" s="7" t="str">
        <f t="shared" si="256"/>
        <v/>
      </c>
      <c r="CP97" s="7" t="str">
        <f>IF(ISNUMBER(BN97),BN97,IF(ISNUMBER(AK97),AK97,IF(ISNUMBER(AE97),AE97,IF(ISNUMBER(#REF!),#REF!,IF(ISNUMBER(AD97),AD97,"")))))</f>
        <v/>
      </c>
      <c r="CR97" s="7" t="str">
        <f t="shared" si="257"/>
        <v/>
      </c>
      <c r="CS97" s="7" t="str">
        <f t="shared" si="258"/>
        <v/>
      </c>
      <c r="CT97" s="7" t="str">
        <f t="shared" si="259"/>
        <v/>
      </c>
      <c r="CU97" s="7" t="str">
        <f t="shared" si="260"/>
        <v/>
      </c>
      <c r="CV97" s="7" t="str">
        <f t="shared" si="261"/>
        <v/>
      </c>
      <c r="CW97" s="7" t="str">
        <f t="shared" si="262"/>
        <v/>
      </c>
      <c r="CX97" s="7" t="str">
        <f t="shared" si="263"/>
        <v/>
      </c>
      <c r="CY97" s="7" t="str">
        <f t="shared" si="264"/>
        <v/>
      </c>
      <c r="CZ97" s="7" t="str">
        <f t="shared" si="265"/>
        <v/>
      </c>
      <c r="DA97" s="7" t="str">
        <f t="shared" si="266"/>
        <v/>
      </c>
      <c r="DB97" s="7" t="str">
        <f t="shared" si="267"/>
        <v/>
      </c>
      <c r="DC97" s="7" t="str">
        <f t="shared" si="268"/>
        <v/>
      </c>
      <c r="DD97" s="7" t="str">
        <f t="shared" si="269"/>
        <v/>
      </c>
      <c r="DE97" s="7" t="str">
        <f t="shared" si="270"/>
        <v/>
      </c>
      <c r="DF97" s="7" t="str">
        <f t="shared" si="271"/>
        <v/>
      </c>
      <c r="DG97" s="7" t="str">
        <f t="shared" si="272"/>
        <v/>
      </c>
      <c r="DH97" s="7" t="str">
        <f t="shared" si="273"/>
        <v/>
      </c>
      <c r="DI97" s="7" t="str">
        <f t="shared" si="274"/>
        <v/>
      </c>
      <c r="DJ97" s="7" t="str">
        <f t="shared" si="275"/>
        <v/>
      </c>
      <c r="DK97" s="7" t="str">
        <f t="shared" si="276"/>
        <v/>
      </c>
      <c r="DL97" s="7" t="str">
        <f t="shared" si="277"/>
        <v/>
      </c>
      <c r="DM97" s="7" t="str">
        <f t="shared" si="278"/>
        <v/>
      </c>
      <c r="DN97" s="7" t="str">
        <f>IF(ISNUMBER(CN97),CN97,IF(ISNUMBER(AK97),AK97,IF(ISNUMBER(AA97),AA97,IF(ISNUMBER(#REF!),#REF!,IF(ISNUMBER(Z97),Z97,"")))))</f>
        <v/>
      </c>
      <c r="DO97" s="7" t="str">
        <f>IF(ISNUMBER(CO97),CO97,IF(ISNUMBER(#REF!),#REF!,IF(ISNUMBER(AB97),AB97,IF(ISNUMBER(AL97),AL97,IF(ISNUMBER(AA97),AA97,"")))))</f>
        <v/>
      </c>
      <c r="DP97" s="7" t="str">
        <f t="shared" si="279"/>
        <v/>
      </c>
      <c r="DR97" s="7" t="str">
        <f t="shared" si="280"/>
        <v/>
      </c>
      <c r="DS97" s="7" t="str">
        <f t="shared" si="281"/>
        <v/>
      </c>
      <c r="DT97" s="7" t="str">
        <f t="shared" si="282"/>
        <v/>
      </c>
      <c r="DU97" s="7" t="str">
        <f t="shared" si="283"/>
        <v/>
      </c>
      <c r="DV97" s="7" t="str">
        <f t="shared" si="284"/>
        <v/>
      </c>
      <c r="DW97" s="7" t="str">
        <f t="shared" si="285"/>
        <v/>
      </c>
      <c r="DX97" s="7" t="str">
        <f t="shared" si="286"/>
        <v/>
      </c>
      <c r="DY97" s="7" t="str">
        <f t="shared" si="287"/>
        <v/>
      </c>
      <c r="DZ97" s="7" t="str">
        <f t="shared" si="288"/>
        <v/>
      </c>
      <c r="EA97" s="7" t="str">
        <f t="shared" si="289"/>
        <v/>
      </c>
      <c r="EB97" s="7" t="str">
        <f t="shared" si="290"/>
        <v/>
      </c>
      <c r="EC97" s="7" t="str">
        <f t="shared" si="291"/>
        <v/>
      </c>
      <c r="ED97" s="7" t="str">
        <f t="shared" si="292"/>
        <v/>
      </c>
      <c r="EE97" s="7" t="str">
        <f t="shared" si="293"/>
        <v/>
      </c>
      <c r="EF97" s="7" t="str">
        <f t="shared" si="294"/>
        <v/>
      </c>
      <c r="EG97" s="7" t="str">
        <f t="shared" si="295"/>
        <v/>
      </c>
      <c r="EH97" s="7" t="str">
        <f t="shared" si="296"/>
        <v/>
      </c>
      <c r="EI97" s="7" t="str">
        <f t="shared" si="297"/>
        <v/>
      </c>
      <c r="EJ97" s="7" t="str">
        <f t="shared" si="298"/>
        <v/>
      </c>
      <c r="EK97" s="7" t="str">
        <f t="shared" si="299"/>
        <v/>
      </c>
      <c r="EL97" s="7" t="str">
        <f>IF(ISNUMBER(DN97),DN97,IF(ISNUMBER(AK97),AK97,IF(ISNUMBER(AA97),AA97,IF(ISNUMBER(#REF!),#REF!,IF(ISNUMBER(Z97),Z97,"")))))</f>
        <v/>
      </c>
      <c r="EM97" s="7" t="str">
        <f>IF(ISNUMBER(DO97),DO97,IF(ISNUMBER(#REF!),#REF!,IF(ISNUMBER(AB97),AB97,IF(ISNUMBER(AL97),AL97,IF(ISNUMBER(AA97),AA97,"")))))</f>
        <v/>
      </c>
      <c r="EN97" s="7" t="str">
        <f t="shared" si="300"/>
        <v/>
      </c>
    </row>
    <row r="98" spans="1:144" x14ac:dyDescent="0.2">
      <c r="A98" s="19" t="s">
        <v>106</v>
      </c>
      <c r="B98" s="7" t="s">
        <v>106</v>
      </c>
      <c r="C98" s="7" t="e">
        <v>#N/A</v>
      </c>
      <c r="D98" s="7">
        <v>4.1700499999999998</v>
      </c>
      <c r="E98" s="7">
        <v>3.5722100000000001</v>
      </c>
      <c r="F98" s="7">
        <v>3.9814600000000002</v>
      </c>
      <c r="G98" s="7">
        <v>3.6855799999999999</v>
      </c>
      <c r="H98" s="7">
        <v>3.5244200000000001</v>
      </c>
      <c r="I98" s="7" t="e">
        <v>#N/A</v>
      </c>
      <c r="J98" s="7" t="e">
        <v>#N/A</v>
      </c>
      <c r="K98" s="7" t="e">
        <v>#N/A</v>
      </c>
      <c r="L98" s="7">
        <v>3.9331699999999996</v>
      </c>
      <c r="M98" s="7" t="e">
        <v>#N/A</v>
      </c>
      <c r="N98" s="7" t="e">
        <v>#N/A</v>
      </c>
      <c r="O98" s="7">
        <v>4.28104</v>
      </c>
      <c r="P98" s="7">
        <v>4.2230600000000003</v>
      </c>
      <c r="Q98" s="7" t="e">
        <v>#N/A</v>
      </c>
      <c r="R98" s="7">
        <v>4.3581699999999994</v>
      </c>
      <c r="S98" s="7">
        <v>4.6179299999999994</v>
      </c>
      <c r="T98" s="7">
        <v>4.5310400000000008</v>
      </c>
      <c r="U98" s="7">
        <v>4.4777500000000003</v>
      </c>
      <c r="V98" s="7">
        <v>6.0172799999999995</v>
      </c>
      <c r="W98" s="7">
        <v>4.3631000000000002</v>
      </c>
      <c r="X98" s="7">
        <v>4.2962799999999994</v>
      </c>
      <c r="Y98" s="7">
        <v>4.1991500000000004</v>
      </c>
      <c r="Z98" s="7">
        <v>4.1902499999999998</v>
      </c>
      <c r="AA98" s="7">
        <v>4.6473300000000002</v>
      </c>
      <c r="AB98" s="7">
        <v>4.6893200000000004</v>
      </c>
      <c r="AC98" s="7">
        <v>5.0045999999999999</v>
      </c>
      <c r="AD98" s="7">
        <v>5.0026600000000006</v>
      </c>
      <c r="AE98" s="7" t="e">
        <v>#N/A</v>
      </c>
      <c r="AF98" s="7" t="e">
        <v>#N/A</v>
      </c>
      <c r="AG98" s="7" t="e">
        <v>#N/A</v>
      </c>
      <c r="AH98" s="7" t="e">
        <v>#N/A</v>
      </c>
      <c r="AI98" s="7" t="e">
        <v>#N/A</v>
      </c>
      <c r="AJ98" s="7" t="e">
        <v>#N/A</v>
      </c>
      <c r="AL98" s="7">
        <f t="shared" si="202"/>
        <v>3.9814600000000002</v>
      </c>
      <c r="AM98" s="7">
        <f t="shared" si="203"/>
        <v>3.6855799999999999</v>
      </c>
      <c r="AN98" s="7">
        <f t="shared" si="204"/>
        <v>3.5244200000000001</v>
      </c>
      <c r="AO98" s="7">
        <f t="shared" si="205"/>
        <v>3.5244200000000001</v>
      </c>
      <c r="AP98" s="7">
        <f t="shared" si="206"/>
        <v>3.9331699999999996</v>
      </c>
      <c r="AQ98" s="7">
        <f t="shared" si="207"/>
        <v>3.9331699999999996</v>
      </c>
      <c r="AR98" s="7">
        <f t="shared" si="208"/>
        <v>3.9331699999999996</v>
      </c>
      <c r="AS98" s="7">
        <f t="shared" si="209"/>
        <v>3.9331699999999996</v>
      </c>
      <c r="AT98" s="7">
        <f t="shared" si="210"/>
        <v>4.28104</v>
      </c>
      <c r="AU98" s="7">
        <f t="shared" si="211"/>
        <v>4.28104</v>
      </c>
      <c r="AV98" s="7">
        <f t="shared" si="212"/>
        <v>4.2230600000000003</v>
      </c>
      <c r="AW98" s="7">
        <f t="shared" si="213"/>
        <v>4.3581699999999994</v>
      </c>
      <c r="AX98" s="7">
        <f t="shared" si="214"/>
        <v>4.3581699999999994</v>
      </c>
      <c r="AY98" s="7">
        <f t="shared" si="215"/>
        <v>4.6179299999999994</v>
      </c>
      <c r="AZ98" s="7">
        <f t="shared" si="216"/>
        <v>4.5310400000000008</v>
      </c>
      <c r="BA98" s="7">
        <f t="shared" si="217"/>
        <v>4.4777500000000003</v>
      </c>
      <c r="BB98" s="7">
        <f t="shared" si="218"/>
        <v>6.0172799999999995</v>
      </c>
      <c r="BC98" s="7">
        <f t="shared" si="219"/>
        <v>4.3631000000000002</v>
      </c>
      <c r="BD98" s="7">
        <f t="shared" si="220"/>
        <v>4.2962799999999994</v>
      </c>
      <c r="BE98" s="7">
        <f t="shared" si="221"/>
        <v>4.1991500000000004</v>
      </c>
      <c r="BF98" s="7">
        <f t="shared" si="222"/>
        <v>4.1902499999999998</v>
      </c>
      <c r="BG98" s="7">
        <f t="shared" si="223"/>
        <v>4.6473300000000002</v>
      </c>
      <c r="BH98" s="7">
        <f t="shared" si="224"/>
        <v>4.6893200000000004</v>
      </c>
      <c r="BI98" s="7">
        <f t="shared" si="225"/>
        <v>5.0045999999999999</v>
      </c>
      <c r="BJ98" s="7">
        <f t="shared" si="226"/>
        <v>5.0026600000000006</v>
      </c>
      <c r="BK98" s="7">
        <f t="shared" si="227"/>
        <v>5.0026600000000006</v>
      </c>
      <c r="BL98" s="7">
        <f t="shared" si="228"/>
        <v>5.0026600000000006</v>
      </c>
      <c r="BM98" s="7" t="str">
        <f t="shared" si="229"/>
        <v/>
      </c>
      <c r="BN98" s="7" t="str">
        <f t="shared" si="230"/>
        <v/>
      </c>
      <c r="BP98" s="7">
        <f t="shared" si="231"/>
        <v>3.5244200000000001</v>
      </c>
      <c r="BQ98" s="7">
        <f t="shared" si="232"/>
        <v>3.5244200000000001</v>
      </c>
      <c r="BR98" s="7">
        <f t="shared" si="233"/>
        <v>3.9331699999999996</v>
      </c>
      <c r="BS98" s="7">
        <f t="shared" si="234"/>
        <v>3.9331699999999996</v>
      </c>
      <c r="BT98" s="7">
        <f t="shared" si="235"/>
        <v>3.9331699999999996</v>
      </c>
      <c r="BU98" s="7">
        <f t="shared" si="236"/>
        <v>3.9331699999999996</v>
      </c>
      <c r="BV98" s="7">
        <f t="shared" si="237"/>
        <v>4.28104</v>
      </c>
      <c r="BW98" s="7">
        <f t="shared" si="238"/>
        <v>4.28104</v>
      </c>
      <c r="BX98" s="7">
        <f t="shared" si="239"/>
        <v>4.2230600000000003</v>
      </c>
      <c r="BY98" s="7">
        <f t="shared" si="240"/>
        <v>4.3581699999999994</v>
      </c>
      <c r="BZ98" s="7">
        <f t="shared" si="241"/>
        <v>4.3581699999999994</v>
      </c>
      <c r="CA98" s="7">
        <f t="shared" si="242"/>
        <v>4.6179299999999994</v>
      </c>
      <c r="CB98" s="7">
        <f t="shared" si="243"/>
        <v>4.5310400000000008</v>
      </c>
      <c r="CC98" s="7">
        <f t="shared" si="244"/>
        <v>4.4777500000000003</v>
      </c>
      <c r="CD98" s="7">
        <f t="shared" si="245"/>
        <v>6.0172799999999995</v>
      </c>
      <c r="CE98" s="7">
        <f t="shared" si="246"/>
        <v>4.3631000000000002</v>
      </c>
      <c r="CF98" s="7">
        <f t="shared" si="247"/>
        <v>4.2962799999999994</v>
      </c>
      <c r="CG98" s="7">
        <f t="shared" si="248"/>
        <v>4.1991500000000004</v>
      </c>
      <c r="CH98" s="7">
        <f t="shared" si="249"/>
        <v>4.1902499999999998</v>
      </c>
      <c r="CI98" s="7">
        <f t="shared" si="250"/>
        <v>4.6473300000000002</v>
      </c>
      <c r="CJ98" s="7">
        <f t="shared" si="251"/>
        <v>4.6893200000000004</v>
      </c>
      <c r="CK98" s="7">
        <f t="shared" si="252"/>
        <v>5.0045999999999999</v>
      </c>
      <c r="CL98" s="7">
        <f t="shared" si="253"/>
        <v>5.0026600000000006</v>
      </c>
      <c r="CM98" s="7">
        <f t="shared" si="254"/>
        <v>5.0026600000000006</v>
      </c>
      <c r="CN98" s="7">
        <f t="shared" si="255"/>
        <v>5.0026600000000006</v>
      </c>
      <c r="CO98" s="7">
        <f t="shared" si="256"/>
        <v>5.0026600000000006</v>
      </c>
      <c r="CP98" s="7">
        <f>IF(ISNUMBER(BN98),BN98,IF(ISNUMBER(AK98),AK98,IF(ISNUMBER(AE98),AE98,IF(ISNUMBER(#REF!),#REF!,IF(ISNUMBER(AD98),AD98,"")))))</f>
        <v>5.0026600000000006</v>
      </c>
      <c r="CR98" s="7">
        <f t="shared" si="257"/>
        <v>3.9331699999999996</v>
      </c>
      <c r="CS98" s="7">
        <f t="shared" si="258"/>
        <v>3.9331699999999996</v>
      </c>
      <c r="CT98" s="7">
        <f t="shared" si="259"/>
        <v>3.9331699999999996</v>
      </c>
      <c r="CU98" s="7">
        <f t="shared" si="260"/>
        <v>3.9331699999999996</v>
      </c>
      <c r="CV98" s="7">
        <f t="shared" si="261"/>
        <v>4.28104</v>
      </c>
      <c r="CW98" s="7">
        <f t="shared" si="262"/>
        <v>4.28104</v>
      </c>
      <c r="CX98" s="7">
        <f t="shared" si="263"/>
        <v>4.2230600000000003</v>
      </c>
      <c r="CY98" s="7">
        <f t="shared" si="264"/>
        <v>4.3581699999999994</v>
      </c>
      <c r="CZ98" s="7">
        <f t="shared" si="265"/>
        <v>4.3581699999999994</v>
      </c>
      <c r="DA98" s="7">
        <f t="shared" si="266"/>
        <v>4.6179299999999994</v>
      </c>
      <c r="DB98" s="7">
        <f t="shared" si="267"/>
        <v>4.5310400000000008</v>
      </c>
      <c r="DC98" s="7">
        <f t="shared" si="268"/>
        <v>4.4777500000000003</v>
      </c>
      <c r="DD98" s="7">
        <f t="shared" si="269"/>
        <v>6.0172799999999995</v>
      </c>
      <c r="DE98" s="7">
        <f t="shared" si="270"/>
        <v>4.3631000000000002</v>
      </c>
      <c r="DF98" s="7">
        <f t="shared" si="271"/>
        <v>4.2962799999999994</v>
      </c>
      <c r="DG98" s="7">
        <f t="shared" si="272"/>
        <v>4.1991500000000004</v>
      </c>
      <c r="DH98" s="7">
        <f t="shared" si="273"/>
        <v>4.1902499999999998</v>
      </c>
      <c r="DI98" s="7">
        <f t="shared" si="274"/>
        <v>4.6473300000000002</v>
      </c>
      <c r="DJ98" s="7">
        <f t="shared" si="275"/>
        <v>4.6893200000000004</v>
      </c>
      <c r="DK98" s="7">
        <f t="shared" si="276"/>
        <v>5.0045999999999999</v>
      </c>
      <c r="DL98" s="7">
        <f t="shared" si="277"/>
        <v>5.0026600000000006</v>
      </c>
      <c r="DM98" s="7">
        <f t="shared" si="278"/>
        <v>5.0026600000000006</v>
      </c>
      <c r="DN98" s="7">
        <f>IF(ISNUMBER(CN98),CN98,IF(ISNUMBER(AK98),AK98,IF(ISNUMBER(AA98),AA98,IF(ISNUMBER(#REF!),#REF!,IF(ISNUMBER(Z98),Z98,"")))))</f>
        <v>5.0026600000000006</v>
      </c>
      <c r="DO98" s="7">
        <f>IF(ISNUMBER(CO98),CO98,IF(ISNUMBER(#REF!),#REF!,IF(ISNUMBER(AB98),AB98,IF(ISNUMBER(AL98),AL98,IF(ISNUMBER(AA98),AA98,"")))))</f>
        <v>5.0026600000000006</v>
      </c>
      <c r="DP98" s="7">
        <f t="shared" si="279"/>
        <v>5.0026600000000006</v>
      </c>
      <c r="DR98" s="7">
        <f t="shared" si="280"/>
        <v>3.9331699999999996</v>
      </c>
      <c r="DS98" s="7">
        <f t="shared" si="281"/>
        <v>3.9331699999999996</v>
      </c>
      <c r="DT98" s="7">
        <f t="shared" si="282"/>
        <v>4.28104</v>
      </c>
      <c r="DU98" s="7">
        <f t="shared" si="283"/>
        <v>4.28104</v>
      </c>
      <c r="DV98" s="7">
        <f t="shared" si="284"/>
        <v>4.2230600000000003</v>
      </c>
      <c r="DW98" s="7">
        <f t="shared" si="285"/>
        <v>4.3581699999999994</v>
      </c>
      <c r="DX98" s="7">
        <f t="shared" si="286"/>
        <v>4.3581699999999994</v>
      </c>
      <c r="DY98" s="7">
        <f t="shared" si="287"/>
        <v>4.6179299999999994</v>
      </c>
      <c r="DZ98" s="7">
        <f t="shared" si="288"/>
        <v>4.5310400000000008</v>
      </c>
      <c r="EA98" s="7">
        <f t="shared" si="289"/>
        <v>4.4777500000000003</v>
      </c>
      <c r="EB98" s="7">
        <f t="shared" si="290"/>
        <v>6.0172799999999995</v>
      </c>
      <c r="EC98" s="7">
        <f t="shared" si="291"/>
        <v>4.3631000000000002</v>
      </c>
      <c r="ED98" s="7">
        <f t="shared" si="292"/>
        <v>4.2962799999999994</v>
      </c>
      <c r="EE98" s="7">
        <f t="shared" si="293"/>
        <v>4.1991500000000004</v>
      </c>
      <c r="EF98" s="7">
        <f t="shared" si="294"/>
        <v>4.1902499999999998</v>
      </c>
      <c r="EG98" s="7">
        <f t="shared" si="295"/>
        <v>4.6473300000000002</v>
      </c>
      <c r="EH98" s="7">
        <f t="shared" si="296"/>
        <v>4.6893200000000004</v>
      </c>
      <c r="EI98" s="7">
        <f t="shared" si="297"/>
        <v>5.0045999999999999</v>
      </c>
      <c r="EJ98" s="7">
        <f t="shared" si="298"/>
        <v>5.0026600000000006</v>
      </c>
      <c r="EK98" s="7">
        <f t="shared" si="299"/>
        <v>5.0026600000000006</v>
      </c>
      <c r="EL98" s="7">
        <f>IF(ISNUMBER(DN98),DN98,IF(ISNUMBER(AK98),AK98,IF(ISNUMBER(AA98),AA98,IF(ISNUMBER(#REF!),#REF!,IF(ISNUMBER(Z98),Z98,"")))))</f>
        <v>5.0026600000000006</v>
      </c>
      <c r="EM98" s="7">
        <f>IF(ISNUMBER(DO98),DO98,IF(ISNUMBER(#REF!),#REF!,IF(ISNUMBER(AB98),AB98,IF(ISNUMBER(AL98),AL98,IF(ISNUMBER(AA98),AA98,"")))))</f>
        <v>5.0026600000000006</v>
      </c>
      <c r="EN98" s="7">
        <f t="shared" si="300"/>
        <v>5.0026600000000006</v>
      </c>
    </row>
    <row r="99" spans="1:144" x14ac:dyDescent="0.2">
      <c r="A99" s="19" t="s">
        <v>107</v>
      </c>
      <c r="B99" s="7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 t="e">
        <v>#N/A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 t="e">
        <v>#N/A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 t="e">
        <v>#N/A</v>
      </c>
      <c r="T99" s="7" t="e">
        <v>#N/A</v>
      </c>
      <c r="U99" s="7" t="e">
        <v>#N/A</v>
      </c>
      <c r="V99" s="7" t="e">
        <v>#N/A</v>
      </c>
      <c r="W99" s="7">
        <v>3.3754</v>
      </c>
      <c r="X99" s="7" t="e">
        <v>#N/A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7">
        <v>4.6149100000000001</v>
      </c>
      <c r="AD99" s="7">
        <v>4.8831199999999999</v>
      </c>
      <c r="AE99" s="7" t="e">
        <v>#N/A</v>
      </c>
      <c r="AF99" s="7" t="e">
        <v>#N/A</v>
      </c>
      <c r="AG99" s="7" t="e">
        <v>#N/A</v>
      </c>
      <c r="AH99" s="7" t="e">
        <v>#N/A</v>
      </c>
      <c r="AI99" s="7" t="e">
        <v>#N/A</v>
      </c>
      <c r="AJ99" s="7" t="e">
        <v>#N/A</v>
      </c>
      <c r="AL99" s="7" t="str">
        <f t="shared" si="202"/>
        <v/>
      </c>
      <c r="AM99" s="7" t="str">
        <f t="shared" si="203"/>
        <v/>
      </c>
      <c r="AN99" s="7" t="str">
        <f t="shared" si="204"/>
        <v/>
      </c>
      <c r="AO99" s="7" t="str">
        <f t="shared" si="205"/>
        <v/>
      </c>
      <c r="AP99" s="7" t="str">
        <f t="shared" si="206"/>
        <v/>
      </c>
      <c r="AQ99" s="7" t="str">
        <f t="shared" si="207"/>
        <v/>
      </c>
      <c r="AR99" s="7" t="str">
        <f t="shared" si="208"/>
        <v/>
      </c>
      <c r="AS99" s="7" t="str">
        <f t="shared" si="209"/>
        <v/>
      </c>
      <c r="AT99" s="7" t="str">
        <f t="shared" si="210"/>
        <v/>
      </c>
      <c r="AU99" s="7" t="str">
        <f t="shared" si="211"/>
        <v/>
      </c>
      <c r="AV99" s="7" t="str">
        <f t="shared" si="212"/>
        <v/>
      </c>
      <c r="AW99" s="7" t="str">
        <f t="shared" si="213"/>
        <v/>
      </c>
      <c r="AX99" s="7" t="str">
        <f t="shared" si="214"/>
        <v/>
      </c>
      <c r="AY99" s="7" t="str">
        <f t="shared" si="215"/>
        <v/>
      </c>
      <c r="AZ99" s="7" t="str">
        <f t="shared" si="216"/>
        <v/>
      </c>
      <c r="BA99" s="7">
        <f t="shared" si="217"/>
        <v>3.3754</v>
      </c>
      <c r="BB99" s="7">
        <f t="shared" si="218"/>
        <v>3.3754</v>
      </c>
      <c r="BC99" s="7">
        <f t="shared" si="219"/>
        <v>3.3754</v>
      </c>
      <c r="BD99" s="7">
        <f t="shared" si="220"/>
        <v>3.3754</v>
      </c>
      <c r="BE99" s="7">
        <f t="shared" si="221"/>
        <v>3.3754</v>
      </c>
      <c r="BF99" s="7" t="str">
        <f t="shared" si="222"/>
        <v/>
      </c>
      <c r="BG99" s="7">
        <f t="shared" si="223"/>
        <v>4.6149100000000001</v>
      </c>
      <c r="BH99" s="7">
        <f t="shared" si="224"/>
        <v>4.6149100000000001</v>
      </c>
      <c r="BI99" s="7">
        <f t="shared" si="225"/>
        <v>4.6149100000000001</v>
      </c>
      <c r="BJ99" s="7">
        <f t="shared" si="226"/>
        <v>4.8831199999999999</v>
      </c>
      <c r="BK99" s="7">
        <f t="shared" si="227"/>
        <v>4.8831199999999999</v>
      </c>
      <c r="BL99" s="7">
        <f t="shared" si="228"/>
        <v>4.8831199999999999</v>
      </c>
      <c r="BM99" s="7" t="str">
        <f t="shared" si="229"/>
        <v/>
      </c>
      <c r="BN99" s="7" t="str">
        <f t="shared" si="230"/>
        <v/>
      </c>
      <c r="BP99" s="7" t="str">
        <f t="shared" si="231"/>
        <v/>
      </c>
      <c r="BQ99" s="7" t="str">
        <f t="shared" si="232"/>
        <v/>
      </c>
      <c r="BR99" s="7" t="str">
        <f t="shared" si="233"/>
        <v/>
      </c>
      <c r="BS99" s="7" t="str">
        <f t="shared" si="234"/>
        <v/>
      </c>
      <c r="BT99" s="7" t="str">
        <f t="shared" si="235"/>
        <v/>
      </c>
      <c r="BU99" s="7" t="str">
        <f t="shared" si="236"/>
        <v/>
      </c>
      <c r="BV99" s="7" t="str">
        <f t="shared" si="237"/>
        <v/>
      </c>
      <c r="BW99" s="7" t="str">
        <f t="shared" si="238"/>
        <v/>
      </c>
      <c r="BX99" s="7" t="str">
        <f t="shared" si="239"/>
        <v/>
      </c>
      <c r="BY99" s="7" t="str">
        <f t="shared" si="240"/>
        <v/>
      </c>
      <c r="BZ99" s="7" t="str">
        <f t="shared" si="241"/>
        <v/>
      </c>
      <c r="CA99" s="7">
        <f t="shared" si="242"/>
        <v>3.3754</v>
      </c>
      <c r="CB99" s="7">
        <f t="shared" si="243"/>
        <v>3.3754</v>
      </c>
      <c r="CC99" s="7">
        <f t="shared" si="244"/>
        <v>3.3754</v>
      </c>
      <c r="CD99" s="7">
        <f t="shared" si="245"/>
        <v>3.3754</v>
      </c>
      <c r="CE99" s="7">
        <f t="shared" si="246"/>
        <v>3.3754</v>
      </c>
      <c r="CF99" s="7">
        <f t="shared" si="247"/>
        <v>3.3754</v>
      </c>
      <c r="CG99" s="7">
        <f t="shared" si="248"/>
        <v>3.3754</v>
      </c>
      <c r="CH99" s="7">
        <f t="shared" si="249"/>
        <v>4.6149100000000001</v>
      </c>
      <c r="CI99" s="7">
        <f t="shared" si="250"/>
        <v>4.6149100000000001</v>
      </c>
      <c r="CJ99" s="7">
        <f t="shared" si="251"/>
        <v>4.6149100000000001</v>
      </c>
      <c r="CK99" s="7">
        <f t="shared" si="252"/>
        <v>4.6149100000000001</v>
      </c>
      <c r="CL99" s="7">
        <f t="shared" si="253"/>
        <v>4.8831199999999999</v>
      </c>
      <c r="CM99" s="7">
        <f t="shared" si="254"/>
        <v>4.8831199999999999</v>
      </c>
      <c r="CN99" s="7">
        <f t="shared" si="255"/>
        <v>4.8831199999999999</v>
      </c>
      <c r="CO99" s="7">
        <f t="shared" si="256"/>
        <v>4.8831199999999999</v>
      </c>
      <c r="CP99" s="7">
        <f>IF(ISNUMBER(BN99),BN99,IF(ISNUMBER(AK99),AK99,IF(ISNUMBER(AE99),AE99,IF(ISNUMBER(#REF!),#REF!,IF(ISNUMBER(AD99),AD99,"")))))</f>
        <v>4.8831199999999999</v>
      </c>
      <c r="CR99" s="7" t="str">
        <f t="shared" si="257"/>
        <v/>
      </c>
      <c r="CS99" s="7" t="str">
        <f t="shared" si="258"/>
        <v/>
      </c>
      <c r="CT99" s="7" t="str">
        <f t="shared" si="259"/>
        <v/>
      </c>
      <c r="CU99" s="7" t="str">
        <f t="shared" si="260"/>
        <v/>
      </c>
      <c r="CV99" s="7" t="str">
        <f t="shared" si="261"/>
        <v/>
      </c>
      <c r="CW99" s="7" t="str">
        <f t="shared" si="262"/>
        <v/>
      </c>
      <c r="CX99" s="7" t="str">
        <f t="shared" si="263"/>
        <v/>
      </c>
      <c r="CY99" s="7">
        <f t="shared" si="264"/>
        <v>3.3754</v>
      </c>
      <c r="CZ99" s="7">
        <f t="shared" si="265"/>
        <v>3.3754</v>
      </c>
      <c r="DA99" s="7">
        <f t="shared" si="266"/>
        <v>3.3754</v>
      </c>
      <c r="DB99" s="7">
        <f t="shared" si="267"/>
        <v>3.3754</v>
      </c>
      <c r="DC99" s="7">
        <f t="shared" si="268"/>
        <v>3.3754</v>
      </c>
      <c r="DD99" s="7">
        <f t="shared" si="269"/>
        <v>3.3754</v>
      </c>
      <c r="DE99" s="7">
        <f t="shared" si="270"/>
        <v>3.3754</v>
      </c>
      <c r="DF99" s="7">
        <f t="shared" si="271"/>
        <v>3.3754</v>
      </c>
      <c r="DG99" s="7">
        <f t="shared" si="272"/>
        <v>3.3754</v>
      </c>
      <c r="DH99" s="7">
        <f t="shared" si="273"/>
        <v>4.6149100000000001</v>
      </c>
      <c r="DI99" s="7">
        <f t="shared" si="274"/>
        <v>4.6149100000000001</v>
      </c>
      <c r="DJ99" s="7">
        <f t="shared" si="275"/>
        <v>4.6149100000000001</v>
      </c>
      <c r="DK99" s="7">
        <f t="shared" si="276"/>
        <v>4.6149100000000001</v>
      </c>
      <c r="DL99" s="7">
        <f t="shared" si="277"/>
        <v>4.8831199999999999</v>
      </c>
      <c r="DM99" s="7">
        <f t="shared" si="278"/>
        <v>4.8831199999999999</v>
      </c>
      <c r="DN99" s="7">
        <f>IF(ISNUMBER(CN99),CN99,IF(ISNUMBER(AK99),AK99,IF(ISNUMBER(AA99),AA99,IF(ISNUMBER(#REF!),#REF!,IF(ISNUMBER(Z99),Z99,"")))))</f>
        <v>4.8831199999999999</v>
      </c>
      <c r="DO99" s="7">
        <f>IF(ISNUMBER(CO99),CO99,IF(ISNUMBER(#REF!),#REF!,IF(ISNUMBER(AB99),AB99,IF(ISNUMBER(AL99),AL99,IF(ISNUMBER(AA99),AA99,"")))))</f>
        <v>4.8831199999999999</v>
      </c>
      <c r="DP99" s="7">
        <f t="shared" si="279"/>
        <v>4.8831199999999999</v>
      </c>
      <c r="DR99" s="7" t="str">
        <f t="shared" si="280"/>
        <v/>
      </c>
      <c r="DS99" s="7" t="str">
        <f t="shared" si="281"/>
        <v/>
      </c>
      <c r="DT99" s="7" t="str">
        <f t="shared" si="282"/>
        <v/>
      </c>
      <c r="DU99" s="7" t="str">
        <f t="shared" si="283"/>
        <v/>
      </c>
      <c r="DV99" s="7" t="str">
        <f t="shared" si="284"/>
        <v/>
      </c>
      <c r="DW99" s="7">
        <f t="shared" si="285"/>
        <v>3.3754</v>
      </c>
      <c r="DX99" s="7">
        <f t="shared" si="286"/>
        <v>3.3754</v>
      </c>
      <c r="DY99" s="7">
        <f t="shared" si="287"/>
        <v>3.3754</v>
      </c>
      <c r="DZ99" s="7">
        <f t="shared" si="288"/>
        <v>3.3754</v>
      </c>
      <c r="EA99" s="7">
        <f t="shared" si="289"/>
        <v>3.3754</v>
      </c>
      <c r="EB99" s="7">
        <f t="shared" si="290"/>
        <v>3.3754</v>
      </c>
      <c r="EC99" s="7">
        <f t="shared" si="291"/>
        <v>3.3754</v>
      </c>
      <c r="ED99" s="7">
        <f t="shared" si="292"/>
        <v>3.3754</v>
      </c>
      <c r="EE99" s="7">
        <f t="shared" si="293"/>
        <v>3.3754</v>
      </c>
      <c r="EF99" s="7">
        <f t="shared" si="294"/>
        <v>4.6149100000000001</v>
      </c>
      <c r="EG99" s="7">
        <f t="shared" si="295"/>
        <v>4.6149100000000001</v>
      </c>
      <c r="EH99" s="7">
        <f t="shared" si="296"/>
        <v>4.6149100000000001</v>
      </c>
      <c r="EI99" s="7">
        <f t="shared" si="297"/>
        <v>4.6149100000000001</v>
      </c>
      <c r="EJ99" s="7">
        <f t="shared" si="298"/>
        <v>4.8831199999999999</v>
      </c>
      <c r="EK99" s="7">
        <f t="shared" si="299"/>
        <v>4.8831199999999999</v>
      </c>
      <c r="EL99" s="7">
        <f>IF(ISNUMBER(DN99),DN99,IF(ISNUMBER(AK99),AK99,IF(ISNUMBER(AA99),AA99,IF(ISNUMBER(#REF!),#REF!,IF(ISNUMBER(Z99),Z99,"")))))</f>
        <v>4.8831199999999999</v>
      </c>
      <c r="EM99" s="7">
        <f>IF(ISNUMBER(DO99),DO99,IF(ISNUMBER(#REF!),#REF!,IF(ISNUMBER(AB99),AB99,IF(ISNUMBER(AL99),AL99,IF(ISNUMBER(AA99),AA99,"")))))</f>
        <v>4.8831199999999999</v>
      </c>
      <c r="EN99" s="7">
        <f t="shared" si="300"/>
        <v>4.8831199999999999</v>
      </c>
    </row>
    <row r="100" spans="1:144" x14ac:dyDescent="0.2">
      <c r="A100" s="19" t="s">
        <v>108</v>
      </c>
      <c r="B100" s="7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 t="e">
        <v>#N/A</v>
      </c>
      <c r="J100" s="7" t="e">
        <v>#N/A</v>
      </c>
      <c r="K100" s="7" t="e">
        <v>#N/A</v>
      </c>
      <c r="L100" s="7">
        <v>0.92730000000000001</v>
      </c>
      <c r="M100" s="7" t="e">
        <v>#N/A</v>
      </c>
      <c r="N100" s="7" t="e">
        <v>#N/A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 t="e">
        <v>#N/A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>
        <v>0.58296000000000003</v>
      </c>
      <c r="AC100" s="7" t="e">
        <v>#N/A</v>
      </c>
      <c r="AD100" s="7" t="e">
        <v>#N/A</v>
      </c>
      <c r="AE100" s="7" t="e">
        <v>#N/A</v>
      </c>
      <c r="AF100" s="7" t="e">
        <v>#N/A</v>
      </c>
      <c r="AG100" s="7" t="e">
        <v>#N/A</v>
      </c>
      <c r="AH100" s="7">
        <v>1.5736600000000001</v>
      </c>
      <c r="AI100" s="7">
        <v>1.54396</v>
      </c>
      <c r="AJ100" s="7">
        <v>1.4434399999999998</v>
      </c>
      <c r="AL100" s="7" t="str">
        <f t="shared" si="202"/>
        <v/>
      </c>
      <c r="AM100" s="7" t="str">
        <f t="shared" si="203"/>
        <v/>
      </c>
      <c r="AN100" s="7" t="str">
        <f t="shared" si="204"/>
        <v/>
      </c>
      <c r="AO100" s="7" t="str">
        <f t="shared" si="205"/>
        <v/>
      </c>
      <c r="AP100" s="7">
        <f t="shared" si="206"/>
        <v>0.92730000000000001</v>
      </c>
      <c r="AQ100" s="7">
        <f t="shared" si="207"/>
        <v>0.92730000000000001</v>
      </c>
      <c r="AR100" s="7">
        <f t="shared" si="208"/>
        <v>0.92730000000000001</v>
      </c>
      <c r="AS100" s="7">
        <f t="shared" si="209"/>
        <v>0.92730000000000001</v>
      </c>
      <c r="AT100" s="7">
        <f t="shared" si="210"/>
        <v>0.92730000000000001</v>
      </c>
      <c r="AU100" s="7" t="str">
        <f t="shared" si="211"/>
        <v/>
      </c>
      <c r="AV100" s="7" t="str">
        <f t="shared" si="212"/>
        <v/>
      </c>
      <c r="AW100" s="7" t="str">
        <f t="shared" si="213"/>
        <v/>
      </c>
      <c r="AX100" s="7" t="str">
        <f t="shared" si="214"/>
        <v/>
      </c>
      <c r="AY100" s="7" t="str">
        <f t="shared" si="215"/>
        <v/>
      </c>
      <c r="AZ100" s="7" t="str">
        <f t="shared" si="216"/>
        <v/>
      </c>
      <c r="BA100" s="7" t="str">
        <f t="shared" si="217"/>
        <v/>
      </c>
      <c r="BB100" s="7" t="str">
        <f t="shared" si="218"/>
        <v/>
      </c>
      <c r="BC100" s="7" t="str">
        <f t="shared" si="219"/>
        <v/>
      </c>
      <c r="BD100" s="7" t="str">
        <f t="shared" si="220"/>
        <v/>
      </c>
      <c r="BE100" s="7" t="str">
        <f t="shared" si="221"/>
        <v/>
      </c>
      <c r="BF100" s="7">
        <f t="shared" si="222"/>
        <v>0.58296000000000003</v>
      </c>
      <c r="BG100" s="7">
        <f t="shared" si="223"/>
        <v>0.58296000000000003</v>
      </c>
      <c r="BH100" s="7">
        <f t="shared" si="224"/>
        <v>0.58296000000000003</v>
      </c>
      <c r="BI100" s="7">
        <f t="shared" si="225"/>
        <v>0.58296000000000003</v>
      </c>
      <c r="BJ100" s="7">
        <f t="shared" si="226"/>
        <v>0.58296000000000003</v>
      </c>
      <c r="BK100" s="7" t="str">
        <f t="shared" si="227"/>
        <v/>
      </c>
      <c r="BL100" s="7">
        <f t="shared" si="228"/>
        <v>1.5736600000000001</v>
      </c>
      <c r="BM100" s="7">
        <f t="shared" si="229"/>
        <v>1.5736600000000001</v>
      </c>
      <c r="BN100" s="7">
        <f t="shared" si="230"/>
        <v>1.5736600000000001</v>
      </c>
      <c r="BP100" s="7">
        <f t="shared" si="231"/>
        <v>0.92730000000000001</v>
      </c>
      <c r="BQ100" s="7">
        <f t="shared" si="232"/>
        <v>0.92730000000000001</v>
      </c>
      <c r="BR100" s="7">
        <f t="shared" si="233"/>
        <v>0.92730000000000001</v>
      </c>
      <c r="BS100" s="7">
        <f t="shared" si="234"/>
        <v>0.92730000000000001</v>
      </c>
      <c r="BT100" s="7">
        <f t="shared" si="235"/>
        <v>0.92730000000000001</v>
      </c>
      <c r="BU100" s="7">
        <f t="shared" si="236"/>
        <v>0.92730000000000001</v>
      </c>
      <c r="BV100" s="7">
        <f t="shared" si="237"/>
        <v>0.92730000000000001</v>
      </c>
      <c r="BW100" s="7">
        <f t="shared" si="238"/>
        <v>0.92730000000000001</v>
      </c>
      <c r="BX100" s="7">
        <f t="shared" si="239"/>
        <v>0.92730000000000001</v>
      </c>
      <c r="BY100" s="7" t="str">
        <f t="shared" si="240"/>
        <v/>
      </c>
      <c r="BZ100" s="7" t="str">
        <f t="shared" si="241"/>
        <v/>
      </c>
      <c r="CA100" s="7" t="str">
        <f t="shared" si="242"/>
        <v/>
      </c>
      <c r="CB100" s="7" t="str">
        <f t="shared" si="243"/>
        <v/>
      </c>
      <c r="CC100" s="7" t="str">
        <f t="shared" si="244"/>
        <v/>
      </c>
      <c r="CD100" s="7" t="str">
        <f t="shared" si="245"/>
        <v/>
      </c>
      <c r="CE100" s="7" t="str">
        <f t="shared" si="246"/>
        <v/>
      </c>
      <c r="CF100" s="7">
        <f t="shared" si="247"/>
        <v>0.58296000000000003</v>
      </c>
      <c r="CG100" s="7">
        <f t="shared" si="248"/>
        <v>0.58296000000000003</v>
      </c>
      <c r="CH100" s="7">
        <f t="shared" si="249"/>
        <v>0.58296000000000003</v>
      </c>
      <c r="CI100" s="7">
        <f t="shared" si="250"/>
        <v>0.58296000000000003</v>
      </c>
      <c r="CJ100" s="7">
        <f t="shared" si="251"/>
        <v>0.58296000000000003</v>
      </c>
      <c r="CK100" s="7">
        <f t="shared" si="252"/>
        <v>0.58296000000000003</v>
      </c>
      <c r="CL100" s="7">
        <f t="shared" si="253"/>
        <v>0.58296000000000003</v>
      </c>
      <c r="CM100" s="7">
        <f t="shared" si="254"/>
        <v>1.5736600000000001</v>
      </c>
      <c r="CN100" s="7">
        <f t="shared" si="255"/>
        <v>1.5736600000000001</v>
      </c>
      <c r="CO100" s="7">
        <f t="shared" si="256"/>
        <v>1.5736600000000001</v>
      </c>
      <c r="CP100" s="7">
        <f>IF(ISNUMBER(BN100),BN100,IF(ISNUMBER(AK100),AK100,IF(ISNUMBER(AE100),AE100,IF(ISNUMBER(#REF!),#REF!,IF(ISNUMBER(AD100),AD100,"")))))</f>
        <v>1.5736600000000001</v>
      </c>
      <c r="CR100" s="7">
        <f t="shared" si="257"/>
        <v>0.92730000000000001</v>
      </c>
      <c r="CS100" s="7">
        <f t="shared" si="258"/>
        <v>0.92730000000000001</v>
      </c>
      <c r="CT100" s="7">
        <f t="shared" si="259"/>
        <v>0.92730000000000001</v>
      </c>
      <c r="CU100" s="7">
        <f t="shared" si="260"/>
        <v>0.92730000000000001</v>
      </c>
      <c r="CV100" s="7">
        <f t="shared" si="261"/>
        <v>0.92730000000000001</v>
      </c>
      <c r="CW100" s="7">
        <f t="shared" si="262"/>
        <v>0.92730000000000001</v>
      </c>
      <c r="CX100" s="7">
        <f t="shared" si="263"/>
        <v>0.92730000000000001</v>
      </c>
      <c r="CY100" s="7">
        <f t="shared" si="264"/>
        <v>0.92730000000000001</v>
      </c>
      <c r="CZ100" s="7">
        <f t="shared" si="265"/>
        <v>0.92730000000000001</v>
      </c>
      <c r="DA100" s="7" t="str">
        <f t="shared" si="266"/>
        <v/>
      </c>
      <c r="DB100" s="7" t="str">
        <f t="shared" si="267"/>
        <v/>
      </c>
      <c r="DC100" s="7" t="str">
        <f t="shared" si="268"/>
        <v/>
      </c>
      <c r="DD100" s="7">
        <f t="shared" si="269"/>
        <v>0.58296000000000003</v>
      </c>
      <c r="DE100" s="7">
        <f t="shared" si="270"/>
        <v>0.58296000000000003</v>
      </c>
      <c r="DF100" s="7">
        <f t="shared" si="271"/>
        <v>0.58296000000000003</v>
      </c>
      <c r="DG100" s="7">
        <f t="shared" si="272"/>
        <v>0.58296000000000003</v>
      </c>
      <c r="DH100" s="7">
        <f t="shared" si="273"/>
        <v>0.58296000000000003</v>
      </c>
      <c r="DI100" s="7">
        <f t="shared" si="274"/>
        <v>0.58296000000000003</v>
      </c>
      <c r="DJ100" s="7">
        <f t="shared" si="275"/>
        <v>0.58296000000000003</v>
      </c>
      <c r="DK100" s="7">
        <f t="shared" si="276"/>
        <v>0.58296000000000003</v>
      </c>
      <c r="DL100" s="7">
        <f t="shared" si="277"/>
        <v>0.58296000000000003</v>
      </c>
      <c r="DM100" s="7">
        <f t="shared" si="278"/>
        <v>1.5736600000000001</v>
      </c>
      <c r="DN100" s="7">
        <f>IF(ISNUMBER(CN100),CN100,IF(ISNUMBER(AK100),AK100,IF(ISNUMBER(AA100),AA100,IF(ISNUMBER(#REF!),#REF!,IF(ISNUMBER(Z100),Z100,"")))))</f>
        <v>1.5736600000000001</v>
      </c>
      <c r="DO100" s="7">
        <f>IF(ISNUMBER(CO100),CO100,IF(ISNUMBER(#REF!),#REF!,IF(ISNUMBER(AB100),AB100,IF(ISNUMBER(AL100),AL100,IF(ISNUMBER(AA100),AA100,"")))))</f>
        <v>1.5736600000000001</v>
      </c>
      <c r="DP100" s="7">
        <f t="shared" si="279"/>
        <v>1.5736600000000001</v>
      </c>
      <c r="DR100" s="7">
        <f t="shared" si="280"/>
        <v>0.92730000000000001</v>
      </c>
      <c r="DS100" s="7">
        <f t="shared" si="281"/>
        <v>0.92730000000000001</v>
      </c>
      <c r="DT100" s="7">
        <f t="shared" si="282"/>
        <v>0.92730000000000001</v>
      </c>
      <c r="DU100" s="7">
        <f t="shared" si="283"/>
        <v>0.92730000000000001</v>
      </c>
      <c r="DV100" s="7">
        <f t="shared" si="284"/>
        <v>0.92730000000000001</v>
      </c>
      <c r="DW100" s="7">
        <f t="shared" si="285"/>
        <v>0.92730000000000001</v>
      </c>
      <c r="DX100" s="7">
        <f t="shared" si="286"/>
        <v>0.92730000000000001</v>
      </c>
      <c r="DY100" s="7" t="str">
        <f t="shared" si="287"/>
        <v/>
      </c>
      <c r="DZ100" s="7" t="str">
        <f t="shared" si="288"/>
        <v/>
      </c>
      <c r="EA100" s="7" t="str">
        <f t="shared" si="289"/>
        <v/>
      </c>
      <c r="EB100" s="7">
        <f t="shared" si="290"/>
        <v>0.58296000000000003</v>
      </c>
      <c r="EC100" s="7">
        <f t="shared" si="291"/>
        <v>0.58296000000000003</v>
      </c>
      <c r="ED100" s="7">
        <f t="shared" si="292"/>
        <v>0.58296000000000003</v>
      </c>
      <c r="EE100" s="7">
        <f t="shared" si="293"/>
        <v>0.58296000000000003</v>
      </c>
      <c r="EF100" s="7">
        <f t="shared" si="294"/>
        <v>0.58296000000000003</v>
      </c>
      <c r="EG100" s="7">
        <f t="shared" si="295"/>
        <v>0.58296000000000003</v>
      </c>
      <c r="EH100" s="7">
        <f t="shared" si="296"/>
        <v>0.58296000000000003</v>
      </c>
      <c r="EI100" s="7">
        <f t="shared" si="297"/>
        <v>0.58296000000000003</v>
      </c>
      <c r="EJ100" s="7">
        <f t="shared" si="298"/>
        <v>0.58296000000000003</v>
      </c>
      <c r="EK100" s="7">
        <f t="shared" si="299"/>
        <v>1.5736600000000001</v>
      </c>
      <c r="EL100" s="7">
        <f>IF(ISNUMBER(DN100),DN100,IF(ISNUMBER(AK100),AK100,IF(ISNUMBER(AA100),AA100,IF(ISNUMBER(#REF!),#REF!,IF(ISNUMBER(Z100),Z100,"")))))</f>
        <v>1.5736600000000001</v>
      </c>
      <c r="EM100" s="7">
        <f>IF(ISNUMBER(DO100),DO100,IF(ISNUMBER(#REF!),#REF!,IF(ISNUMBER(AB100),AB100,IF(ISNUMBER(AL100),AL100,IF(ISNUMBER(AA100),AA100,"")))))</f>
        <v>1.5736600000000001</v>
      </c>
      <c r="EN100" s="7">
        <f t="shared" si="300"/>
        <v>1.5736600000000001</v>
      </c>
    </row>
    <row r="101" spans="1:144" x14ac:dyDescent="0.2">
      <c r="A101" s="19" t="s">
        <v>109</v>
      </c>
      <c r="B101" s="7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 t="e">
        <v>#N/A</v>
      </c>
      <c r="O101" s="7" t="e">
        <v>#N/A</v>
      </c>
      <c r="P101" s="7">
        <v>6.1908200000000004</v>
      </c>
      <c r="Q101" s="7">
        <v>6.0134499999999997</v>
      </c>
      <c r="R101" s="7">
        <v>6.0616700000000003</v>
      </c>
      <c r="S101" s="7">
        <v>5.8361900000000002</v>
      </c>
      <c r="T101" s="7">
        <v>5.5809600000000001</v>
      </c>
      <c r="U101" s="7" t="e">
        <v>#N/A</v>
      </c>
      <c r="V101" s="7" t="e">
        <v>#N/A</v>
      </c>
      <c r="W101" s="7">
        <v>5.1592199999999995</v>
      </c>
      <c r="X101" s="7" t="e">
        <v>#N/A</v>
      </c>
      <c r="Y101" s="7">
        <v>4.2975500000000002</v>
      </c>
      <c r="Z101" s="7" t="e">
        <v>#N/A</v>
      </c>
      <c r="AA101" s="7">
        <v>5.3067399999999996</v>
      </c>
      <c r="AB101" s="7" t="e">
        <v>#N/A</v>
      </c>
      <c r="AC101" s="7" t="e">
        <v>#N/A</v>
      </c>
      <c r="AD101" s="7" t="e">
        <v>#N/A</v>
      </c>
      <c r="AE101" s="7">
        <v>1.0339700000000001</v>
      </c>
      <c r="AF101" s="7" t="e">
        <v>#N/A</v>
      </c>
      <c r="AG101" s="7">
        <v>1.1972700000000001</v>
      </c>
      <c r="AH101" s="7">
        <v>1.2340499999999999</v>
      </c>
      <c r="AI101" s="7" t="e">
        <v>#N/A</v>
      </c>
      <c r="AJ101" s="7" t="e">
        <v>#N/A</v>
      </c>
      <c r="AL101" s="7" t="str">
        <f t="shared" si="202"/>
        <v/>
      </c>
      <c r="AM101" s="7" t="str">
        <f t="shared" si="203"/>
        <v/>
      </c>
      <c r="AN101" s="7" t="str">
        <f t="shared" si="204"/>
        <v/>
      </c>
      <c r="AO101" s="7" t="str">
        <f t="shared" si="205"/>
        <v/>
      </c>
      <c r="AP101" s="7" t="str">
        <f t="shared" si="206"/>
        <v/>
      </c>
      <c r="AQ101" s="7" t="str">
        <f t="shared" si="207"/>
        <v/>
      </c>
      <c r="AR101" s="7" t="str">
        <f t="shared" si="208"/>
        <v/>
      </c>
      <c r="AS101" s="7" t="str">
        <f t="shared" si="209"/>
        <v/>
      </c>
      <c r="AT101" s="7">
        <f t="shared" si="210"/>
        <v>6.1908200000000004</v>
      </c>
      <c r="AU101" s="7">
        <f t="shared" si="211"/>
        <v>6.1908200000000004</v>
      </c>
      <c r="AV101" s="7">
        <f t="shared" si="212"/>
        <v>6.1908200000000004</v>
      </c>
      <c r="AW101" s="7">
        <f t="shared" si="213"/>
        <v>6.0134499999999997</v>
      </c>
      <c r="AX101" s="7">
        <f t="shared" si="214"/>
        <v>6.0616700000000003</v>
      </c>
      <c r="AY101" s="7">
        <f t="shared" si="215"/>
        <v>5.8361900000000002</v>
      </c>
      <c r="AZ101" s="7">
        <f t="shared" si="216"/>
        <v>5.5809600000000001</v>
      </c>
      <c r="BA101" s="7">
        <f t="shared" si="217"/>
        <v>5.5809600000000001</v>
      </c>
      <c r="BB101" s="7">
        <f t="shared" si="218"/>
        <v>5.1592199999999995</v>
      </c>
      <c r="BC101" s="7">
        <f t="shared" si="219"/>
        <v>5.1592199999999995</v>
      </c>
      <c r="BD101" s="7">
        <f t="shared" si="220"/>
        <v>4.2975500000000002</v>
      </c>
      <c r="BE101" s="7">
        <f t="shared" si="221"/>
        <v>4.2975500000000002</v>
      </c>
      <c r="BF101" s="7">
        <f t="shared" si="222"/>
        <v>5.3067399999999996</v>
      </c>
      <c r="BG101" s="7">
        <f t="shared" si="223"/>
        <v>5.3067399999999996</v>
      </c>
      <c r="BH101" s="7">
        <f t="shared" si="224"/>
        <v>5.3067399999999996</v>
      </c>
      <c r="BI101" s="7">
        <f t="shared" si="225"/>
        <v>1.0339700000000001</v>
      </c>
      <c r="BJ101" s="7">
        <f t="shared" si="226"/>
        <v>1.0339700000000001</v>
      </c>
      <c r="BK101" s="7">
        <f t="shared" si="227"/>
        <v>1.0339700000000001</v>
      </c>
      <c r="BL101" s="7">
        <f t="shared" si="228"/>
        <v>1.1972700000000001</v>
      </c>
      <c r="BM101" s="7">
        <f t="shared" si="229"/>
        <v>1.1972700000000001</v>
      </c>
      <c r="BN101" s="7">
        <f t="shared" si="230"/>
        <v>1.2340499999999999</v>
      </c>
      <c r="BP101" s="7" t="str">
        <f t="shared" si="231"/>
        <v/>
      </c>
      <c r="BQ101" s="7" t="str">
        <f t="shared" si="232"/>
        <v/>
      </c>
      <c r="BR101" s="7" t="str">
        <f t="shared" si="233"/>
        <v/>
      </c>
      <c r="BS101" s="7" t="str">
        <f t="shared" si="234"/>
        <v/>
      </c>
      <c r="BT101" s="7">
        <f t="shared" si="235"/>
        <v>6.1908200000000004</v>
      </c>
      <c r="BU101" s="7">
        <f t="shared" si="236"/>
        <v>6.1908200000000004</v>
      </c>
      <c r="BV101" s="7">
        <f t="shared" si="237"/>
        <v>6.1908200000000004</v>
      </c>
      <c r="BW101" s="7">
        <f t="shared" si="238"/>
        <v>6.1908200000000004</v>
      </c>
      <c r="BX101" s="7">
        <f t="shared" si="239"/>
        <v>6.1908200000000004</v>
      </c>
      <c r="BY101" s="7">
        <f t="shared" si="240"/>
        <v>6.0134499999999997</v>
      </c>
      <c r="BZ101" s="7">
        <f t="shared" si="241"/>
        <v>6.0616700000000003</v>
      </c>
      <c r="CA101" s="7">
        <f t="shared" si="242"/>
        <v>5.8361900000000002</v>
      </c>
      <c r="CB101" s="7">
        <f t="shared" si="243"/>
        <v>5.5809600000000001</v>
      </c>
      <c r="CC101" s="7">
        <f t="shared" si="244"/>
        <v>5.5809600000000001</v>
      </c>
      <c r="CD101" s="7">
        <f t="shared" si="245"/>
        <v>5.1592199999999995</v>
      </c>
      <c r="CE101" s="7">
        <f t="shared" si="246"/>
        <v>5.1592199999999995</v>
      </c>
      <c r="CF101" s="7">
        <f t="shared" si="247"/>
        <v>4.2975500000000002</v>
      </c>
      <c r="CG101" s="7">
        <f t="shared" si="248"/>
        <v>4.2975500000000002</v>
      </c>
      <c r="CH101" s="7">
        <f t="shared" si="249"/>
        <v>5.3067399999999996</v>
      </c>
      <c r="CI101" s="7">
        <f t="shared" si="250"/>
        <v>5.3067399999999996</v>
      </c>
      <c r="CJ101" s="7">
        <f t="shared" si="251"/>
        <v>5.3067399999999996</v>
      </c>
      <c r="CK101" s="7">
        <f t="shared" si="252"/>
        <v>1.0339700000000001</v>
      </c>
      <c r="CL101" s="7">
        <f t="shared" si="253"/>
        <v>1.0339700000000001</v>
      </c>
      <c r="CM101" s="7">
        <f t="shared" si="254"/>
        <v>1.0339700000000001</v>
      </c>
      <c r="CN101" s="7">
        <f t="shared" si="255"/>
        <v>1.1972700000000001</v>
      </c>
      <c r="CO101" s="7">
        <f t="shared" si="256"/>
        <v>1.1972700000000001</v>
      </c>
      <c r="CP101" s="7">
        <f>IF(ISNUMBER(BN101),BN101,IF(ISNUMBER(AK101),AK101,IF(ISNUMBER(AE101),AE101,IF(ISNUMBER(#REF!),#REF!,IF(ISNUMBER(AD101),AD101,"")))))</f>
        <v>1.2340499999999999</v>
      </c>
      <c r="CR101" s="7">
        <f t="shared" si="257"/>
        <v>6.1908200000000004</v>
      </c>
      <c r="CS101" s="7">
        <f t="shared" si="258"/>
        <v>6.1908200000000004</v>
      </c>
      <c r="CT101" s="7">
        <f t="shared" si="259"/>
        <v>6.1908200000000004</v>
      </c>
      <c r="CU101" s="7">
        <f t="shared" si="260"/>
        <v>6.1908200000000004</v>
      </c>
      <c r="CV101" s="7">
        <f t="shared" si="261"/>
        <v>6.1908200000000004</v>
      </c>
      <c r="CW101" s="7">
        <f t="shared" si="262"/>
        <v>6.1908200000000004</v>
      </c>
      <c r="CX101" s="7">
        <f t="shared" si="263"/>
        <v>6.1908200000000004</v>
      </c>
      <c r="CY101" s="7">
        <f t="shared" si="264"/>
        <v>6.0134499999999997</v>
      </c>
      <c r="CZ101" s="7">
        <f t="shared" si="265"/>
        <v>6.0616700000000003</v>
      </c>
      <c r="DA101" s="7">
        <f t="shared" si="266"/>
        <v>5.8361900000000002</v>
      </c>
      <c r="DB101" s="7">
        <f t="shared" si="267"/>
        <v>5.5809600000000001</v>
      </c>
      <c r="DC101" s="7">
        <f t="shared" si="268"/>
        <v>5.5809600000000001</v>
      </c>
      <c r="DD101" s="7">
        <f t="shared" si="269"/>
        <v>5.1592199999999995</v>
      </c>
      <c r="DE101" s="7">
        <f t="shared" si="270"/>
        <v>5.1592199999999995</v>
      </c>
      <c r="DF101" s="7">
        <f t="shared" si="271"/>
        <v>4.2975500000000002</v>
      </c>
      <c r="DG101" s="7">
        <f t="shared" si="272"/>
        <v>4.2975500000000002</v>
      </c>
      <c r="DH101" s="7">
        <f t="shared" si="273"/>
        <v>5.3067399999999996</v>
      </c>
      <c r="DI101" s="7">
        <f t="shared" si="274"/>
        <v>5.3067399999999996</v>
      </c>
      <c r="DJ101" s="7">
        <f t="shared" si="275"/>
        <v>5.3067399999999996</v>
      </c>
      <c r="DK101" s="7">
        <f t="shared" si="276"/>
        <v>1.0339700000000001</v>
      </c>
      <c r="DL101" s="7">
        <f t="shared" si="277"/>
        <v>1.0339700000000001</v>
      </c>
      <c r="DM101" s="7">
        <f t="shared" si="278"/>
        <v>1.0339700000000001</v>
      </c>
      <c r="DN101" s="7">
        <f>IF(ISNUMBER(CN101),CN101,IF(ISNUMBER(AK101),AK101,IF(ISNUMBER(AA101),AA101,IF(ISNUMBER(#REF!),#REF!,IF(ISNUMBER(Z101),Z101,"")))))</f>
        <v>1.1972700000000001</v>
      </c>
      <c r="DO101" s="7">
        <f>IF(ISNUMBER(CO101),CO101,IF(ISNUMBER(#REF!),#REF!,IF(ISNUMBER(AB101),AB101,IF(ISNUMBER(AL101),AL101,IF(ISNUMBER(AA101),AA101,"")))))</f>
        <v>1.1972700000000001</v>
      </c>
      <c r="DP101" s="7">
        <f t="shared" si="279"/>
        <v>1.2340499999999999</v>
      </c>
      <c r="DR101" s="7">
        <f t="shared" si="280"/>
        <v>6.1908200000000004</v>
      </c>
      <c r="DS101" s="7">
        <f t="shared" si="281"/>
        <v>6.1908200000000004</v>
      </c>
      <c r="DT101" s="7">
        <f t="shared" si="282"/>
        <v>6.1908200000000004</v>
      </c>
      <c r="DU101" s="7">
        <f t="shared" si="283"/>
        <v>6.1908200000000004</v>
      </c>
      <c r="DV101" s="7">
        <f t="shared" si="284"/>
        <v>6.1908200000000004</v>
      </c>
      <c r="DW101" s="7">
        <f t="shared" si="285"/>
        <v>6.0134499999999997</v>
      </c>
      <c r="DX101" s="7">
        <f t="shared" si="286"/>
        <v>6.0616700000000003</v>
      </c>
      <c r="DY101" s="7">
        <f t="shared" si="287"/>
        <v>5.8361900000000002</v>
      </c>
      <c r="DZ101" s="7">
        <f t="shared" si="288"/>
        <v>5.5809600000000001</v>
      </c>
      <c r="EA101" s="7">
        <f t="shared" si="289"/>
        <v>5.5809600000000001</v>
      </c>
      <c r="EB101" s="7">
        <f t="shared" si="290"/>
        <v>5.1592199999999995</v>
      </c>
      <c r="EC101" s="7">
        <f t="shared" si="291"/>
        <v>5.1592199999999995</v>
      </c>
      <c r="ED101" s="7">
        <f t="shared" si="292"/>
        <v>4.2975500000000002</v>
      </c>
      <c r="EE101" s="7">
        <f t="shared" si="293"/>
        <v>4.2975500000000002</v>
      </c>
      <c r="EF101" s="7">
        <f t="shared" si="294"/>
        <v>5.3067399999999996</v>
      </c>
      <c r="EG101" s="7">
        <f t="shared" si="295"/>
        <v>5.3067399999999996</v>
      </c>
      <c r="EH101" s="7">
        <f t="shared" si="296"/>
        <v>5.3067399999999996</v>
      </c>
      <c r="EI101" s="7">
        <f t="shared" si="297"/>
        <v>1.0339700000000001</v>
      </c>
      <c r="EJ101" s="7">
        <f t="shared" si="298"/>
        <v>1.0339700000000001</v>
      </c>
      <c r="EK101" s="7">
        <f t="shared" si="299"/>
        <v>1.0339700000000001</v>
      </c>
      <c r="EL101" s="7">
        <f>IF(ISNUMBER(DN101),DN101,IF(ISNUMBER(AK101),AK101,IF(ISNUMBER(AA101),AA101,IF(ISNUMBER(#REF!),#REF!,IF(ISNUMBER(Z101),Z101,"")))))</f>
        <v>1.1972700000000001</v>
      </c>
      <c r="EM101" s="7">
        <f>IF(ISNUMBER(DO101),DO101,IF(ISNUMBER(#REF!),#REF!,IF(ISNUMBER(AB101),AB101,IF(ISNUMBER(AL101),AL101,IF(ISNUMBER(AA101),AA101,"")))))</f>
        <v>1.1972700000000001</v>
      </c>
      <c r="EN101" s="7">
        <f t="shared" si="300"/>
        <v>1.2340499999999999</v>
      </c>
    </row>
    <row r="102" spans="1:144" x14ac:dyDescent="0.2">
      <c r="A102" s="19" t="s">
        <v>110</v>
      </c>
      <c r="B102" s="7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 t="e">
        <v>#N/A</v>
      </c>
      <c r="O102" s="7">
        <v>2.1406799999999997</v>
      </c>
      <c r="P102" s="7">
        <v>2.1101999999999999</v>
      </c>
      <c r="Q102" s="7">
        <v>2.2904800000000001</v>
      </c>
      <c r="R102" s="7">
        <v>2.8995199999999999</v>
      </c>
      <c r="S102" s="7">
        <v>2.5944799999999999</v>
      </c>
      <c r="T102" s="7">
        <v>2.4459499999999998</v>
      </c>
      <c r="U102" s="7" t="e">
        <v>#N/A</v>
      </c>
      <c r="V102" s="7" t="e">
        <v>#N/A</v>
      </c>
      <c r="W102" s="7" t="e">
        <v>#N/A</v>
      </c>
      <c r="X102" s="7" t="e">
        <v>#N/A</v>
      </c>
      <c r="Y102" s="7">
        <v>3.2930799999999998</v>
      </c>
      <c r="Z102" s="7">
        <v>4.0333899999999998</v>
      </c>
      <c r="AA102" s="7">
        <v>3.1307200000000002</v>
      </c>
      <c r="AB102" s="7">
        <v>3.3167400000000002</v>
      </c>
      <c r="AC102" s="7">
        <v>3.25013</v>
      </c>
      <c r="AD102" s="7">
        <v>3.0198</v>
      </c>
      <c r="AE102" s="7">
        <v>3.4550100000000001</v>
      </c>
      <c r="AF102" s="7">
        <v>3.2254100000000001</v>
      </c>
      <c r="AG102" s="7" t="e">
        <v>#N/A</v>
      </c>
      <c r="AH102" s="7" t="e">
        <v>#N/A</v>
      </c>
      <c r="AI102" s="7" t="e">
        <v>#N/A</v>
      </c>
      <c r="AJ102" s="7" t="e">
        <v>#N/A</v>
      </c>
      <c r="AL102" s="7" t="str">
        <f t="shared" si="202"/>
        <v/>
      </c>
      <c r="AM102" s="7" t="str">
        <f t="shared" si="203"/>
        <v/>
      </c>
      <c r="AN102" s="7" t="str">
        <f t="shared" si="204"/>
        <v/>
      </c>
      <c r="AO102" s="7" t="str">
        <f t="shared" si="205"/>
        <v/>
      </c>
      <c r="AP102" s="7" t="str">
        <f t="shared" si="206"/>
        <v/>
      </c>
      <c r="AQ102" s="7" t="str">
        <f t="shared" si="207"/>
        <v/>
      </c>
      <c r="AR102" s="7" t="str">
        <f t="shared" si="208"/>
        <v/>
      </c>
      <c r="AS102" s="7">
        <f t="shared" si="209"/>
        <v>2.1406799999999997</v>
      </c>
      <c r="AT102" s="7">
        <f t="shared" si="210"/>
        <v>2.1406799999999997</v>
      </c>
      <c r="AU102" s="7">
        <f t="shared" si="211"/>
        <v>2.1406799999999997</v>
      </c>
      <c r="AV102" s="7">
        <f t="shared" si="212"/>
        <v>2.1101999999999999</v>
      </c>
      <c r="AW102" s="7">
        <f t="shared" si="213"/>
        <v>2.2904800000000001</v>
      </c>
      <c r="AX102" s="7">
        <f t="shared" si="214"/>
        <v>2.8995199999999999</v>
      </c>
      <c r="AY102" s="7">
        <f t="shared" si="215"/>
        <v>2.5944799999999999</v>
      </c>
      <c r="AZ102" s="7">
        <f t="shared" si="216"/>
        <v>2.4459499999999998</v>
      </c>
      <c r="BA102" s="7">
        <f t="shared" si="217"/>
        <v>2.4459499999999998</v>
      </c>
      <c r="BB102" s="7">
        <f t="shared" si="218"/>
        <v>2.4459499999999998</v>
      </c>
      <c r="BC102" s="7">
        <f t="shared" si="219"/>
        <v>3.2930799999999998</v>
      </c>
      <c r="BD102" s="7">
        <f t="shared" si="220"/>
        <v>3.2930799999999998</v>
      </c>
      <c r="BE102" s="7">
        <f t="shared" si="221"/>
        <v>3.2930799999999998</v>
      </c>
      <c r="BF102" s="7">
        <f t="shared" si="222"/>
        <v>4.0333899999999998</v>
      </c>
      <c r="BG102" s="7">
        <f t="shared" si="223"/>
        <v>3.1307200000000002</v>
      </c>
      <c r="BH102" s="7">
        <f t="shared" si="224"/>
        <v>3.3167400000000002</v>
      </c>
      <c r="BI102" s="7">
        <f t="shared" si="225"/>
        <v>3.25013</v>
      </c>
      <c r="BJ102" s="7">
        <f t="shared" si="226"/>
        <v>3.0198</v>
      </c>
      <c r="BK102" s="7">
        <f t="shared" si="227"/>
        <v>3.4550100000000001</v>
      </c>
      <c r="BL102" s="7">
        <f t="shared" si="228"/>
        <v>3.2254100000000001</v>
      </c>
      <c r="BM102" s="7">
        <f t="shared" si="229"/>
        <v>3.2254100000000001</v>
      </c>
      <c r="BN102" s="7">
        <f t="shared" si="230"/>
        <v>3.2254100000000001</v>
      </c>
      <c r="BP102" s="7" t="str">
        <f t="shared" si="231"/>
        <v/>
      </c>
      <c r="BQ102" s="7" t="str">
        <f t="shared" si="232"/>
        <v/>
      </c>
      <c r="BR102" s="7" t="str">
        <f t="shared" si="233"/>
        <v/>
      </c>
      <c r="BS102" s="7">
        <f t="shared" si="234"/>
        <v>2.1406799999999997</v>
      </c>
      <c r="BT102" s="7">
        <f t="shared" si="235"/>
        <v>2.1406799999999997</v>
      </c>
      <c r="BU102" s="7">
        <f t="shared" si="236"/>
        <v>2.1406799999999997</v>
      </c>
      <c r="BV102" s="7">
        <f t="shared" si="237"/>
        <v>2.1406799999999997</v>
      </c>
      <c r="BW102" s="7">
        <f t="shared" si="238"/>
        <v>2.1406799999999997</v>
      </c>
      <c r="BX102" s="7">
        <f t="shared" si="239"/>
        <v>2.1101999999999999</v>
      </c>
      <c r="BY102" s="7">
        <f t="shared" si="240"/>
        <v>2.2904800000000001</v>
      </c>
      <c r="BZ102" s="7">
        <f t="shared" si="241"/>
        <v>2.8995199999999999</v>
      </c>
      <c r="CA102" s="7">
        <f t="shared" si="242"/>
        <v>2.5944799999999999</v>
      </c>
      <c r="CB102" s="7">
        <f t="shared" si="243"/>
        <v>2.4459499999999998</v>
      </c>
      <c r="CC102" s="7">
        <f t="shared" si="244"/>
        <v>2.4459499999999998</v>
      </c>
      <c r="CD102" s="7">
        <f t="shared" si="245"/>
        <v>2.4459499999999998</v>
      </c>
      <c r="CE102" s="7">
        <f t="shared" si="246"/>
        <v>3.2930799999999998</v>
      </c>
      <c r="CF102" s="7">
        <f t="shared" si="247"/>
        <v>3.2930799999999998</v>
      </c>
      <c r="CG102" s="7">
        <f t="shared" si="248"/>
        <v>3.2930799999999998</v>
      </c>
      <c r="CH102" s="7">
        <f t="shared" si="249"/>
        <v>4.0333899999999998</v>
      </c>
      <c r="CI102" s="7">
        <f t="shared" si="250"/>
        <v>3.1307200000000002</v>
      </c>
      <c r="CJ102" s="7">
        <f t="shared" si="251"/>
        <v>3.3167400000000002</v>
      </c>
      <c r="CK102" s="7">
        <f t="shared" si="252"/>
        <v>3.25013</v>
      </c>
      <c r="CL102" s="7">
        <f t="shared" si="253"/>
        <v>3.0198</v>
      </c>
      <c r="CM102" s="7">
        <f t="shared" si="254"/>
        <v>3.4550100000000001</v>
      </c>
      <c r="CN102" s="7">
        <f t="shared" si="255"/>
        <v>3.2254100000000001</v>
      </c>
      <c r="CO102" s="7">
        <f t="shared" si="256"/>
        <v>3.2254100000000001</v>
      </c>
      <c r="CP102" s="7">
        <f>IF(ISNUMBER(BN102),BN102,IF(ISNUMBER(AK102),AK102,IF(ISNUMBER(AE102),AE102,IF(ISNUMBER(#REF!),#REF!,IF(ISNUMBER(AD102),AD102,"")))))</f>
        <v>3.2254100000000001</v>
      </c>
      <c r="CR102" s="7">
        <f t="shared" si="257"/>
        <v>2.1406799999999997</v>
      </c>
      <c r="CS102" s="7">
        <f t="shared" si="258"/>
        <v>2.1406799999999997</v>
      </c>
      <c r="CT102" s="7">
        <f t="shared" si="259"/>
        <v>2.1406799999999997</v>
      </c>
      <c r="CU102" s="7">
        <f t="shared" si="260"/>
        <v>2.1406799999999997</v>
      </c>
      <c r="CV102" s="7">
        <f t="shared" si="261"/>
        <v>2.1406799999999997</v>
      </c>
      <c r="CW102" s="7">
        <f t="shared" si="262"/>
        <v>2.1406799999999997</v>
      </c>
      <c r="CX102" s="7">
        <f t="shared" si="263"/>
        <v>2.1101999999999999</v>
      </c>
      <c r="CY102" s="7">
        <f t="shared" si="264"/>
        <v>2.2904800000000001</v>
      </c>
      <c r="CZ102" s="7">
        <f t="shared" si="265"/>
        <v>2.8995199999999999</v>
      </c>
      <c r="DA102" s="7">
        <f t="shared" si="266"/>
        <v>2.5944799999999999</v>
      </c>
      <c r="DB102" s="7">
        <f t="shared" si="267"/>
        <v>2.4459499999999998</v>
      </c>
      <c r="DC102" s="7">
        <f t="shared" si="268"/>
        <v>2.4459499999999998</v>
      </c>
      <c r="DD102" s="7">
        <f t="shared" si="269"/>
        <v>2.4459499999999998</v>
      </c>
      <c r="DE102" s="7">
        <f t="shared" si="270"/>
        <v>3.2930799999999998</v>
      </c>
      <c r="DF102" s="7">
        <f t="shared" si="271"/>
        <v>3.2930799999999998</v>
      </c>
      <c r="DG102" s="7">
        <f t="shared" si="272"/>
        <v>3.2930799999999998</v>
      </c>
      <c r="DH102" s="7">
        <f t="shared" si="273"/>
        <v>4.0333899999999998</v>
      </c>
      <c r="DI102" s="7">
        <f t="shared" si="274"/>
        <v>3.1307200000000002</v>
      </c>
      <c r="DJ102" s="7">
        <f t="shared" si="275"/>
        <v>3.3167400000000002</v>
      </c>
      <c r="DK102" s="7">
        <f t="shared" si="276"/>
        <v>3.25013</v>
      </c>
      <c r="DL102" s="7">
        <f t="shared" si="277"/>
        <v>3.0198</v>
      </c>
      <c r="DM102" s="7">
        <f t="shared" si="278"/>
        <v>3.4550100000000001</v>
      </c>
      <c r="DN102" s="7">
        <f>IF(ISNUMBER(CN102),CN102,IF(ISNUMBER(AK102),AK102,IF(ISNUMBER(AA102),AA102,IF(ISNUMBER(#REF!),#REF!,IF(ISNUMBER(Z102),Z102,"")))))</f>
        <v>3.2254100000000001</v>
      </c>
      <c r="DO102" s="7">
        <f>IF(ISNUMBER(CO102),CO102,IF(ISNUMBER(#REF!),#REF!,IF(ISNUMBER(AB102),AB102,IF(ISNUMBER(AL102),AL102,IF(ISNUMBER(AA102),AA102,"")))))</f>
        <v>3.2254100000000001</v>
      </c>
      <c r="DP102" s="7">
        <f t="shared" si="279"/>
        <v>3.2254100000000001</v>
      </c>
      <c r="DR102" s="7">
        <f t="shared" si="280"/>
        <v>2.1406799999999997</v>
      </c>
      <c r="DS102" s="7">
        <f t="shared" si="281"/>
        <v>2.1406799999999997</v>
      </c>
      <c r="DT102" s="7">
        <f t="shared" si="282"/>
        <v>2.1406799999999997</v>
      </c>
      <c r="DU102" s="7">
        <f t="shared" si="283"/>
        <v>2.1406799999999997</v>
      </c>
      <c r="DV102" s="7">
        <f t="shared" si="284"/>
        <v>2.1101999999999999</v>
      </c>
      <c r="DW102" s="7">
        <f t="shared" si="285"/>
        <v>2.2904800000000001</v>
      </c>
      <c r="DX102" s="7">
        <f t="shared" si="286"/>
        <v>2.8995199999999999</v>
      </c>
      <c r="DY102" s="7">
        <f t="shared" si="287"/>
        <v>2.5944799999999999</v>
      </c>
      <c r="DZ102" s="7">
        <f t="shared" si="288"/>
        <v>2.4459499999999998</v>
      </c>
      <c r="EA102" s="7">
        <f t="shared" si="289"/>
        <v>2.4459499999999998</v>
      </c>
      <c r="EB102" s="7">
        <f t="shared" si="290"/>
        <v>2.4459499999999998</v>
      </c>
      <c r="EC102" s="7">
        <f t="shared" si="291"/>
        <v>3.2930799999999998</v>
      </c>
      <c r="ED102" s="7">
        <f t="shared" si="292"/>
        <v>3.2930799999999998</v>
      </c>
      <c r="EE102" s="7">
        <f t="shared" si="293"/>
        <v>3.2930799999999998</v>
      </c>
      <c r="EF102" s="7">
        <f t="shared" si="294"/>
        <v>4.0333899999999998</v>
      </c>
      <c r="EG102" s="7">
        <f t="shared" si="295"/>
        <v>3.1307200000000002</v>
      </c>
      <c r="EH102" s="7">
        <f t="shared" si="296"/>
        <v>3.3167400000000002</v>
      </c>
      <c r="EI102" s="7">
        <f t="shared" si="297"/>
        <v>3.25013</v>
      </c>
      <c r="EJ102" s="7">
        <f t="shared" si="298"/>
        <v>3.0198</v>
      </c>
      <c r="EK102" s="7">
        <f t="shared" si="299"/>
        <v>3.4550100000000001</v>
      </c>
      <c r="EL102" s="7">
        <f>IF(ISNUMBER(DN102),DN102,IF(ISNUMBER(AK102),AK102,IF(ISNUMBER(AA102),AA102,IF(ISNUMBER(#REF!),#REF!,IF(ISNUMBER(Z102),Z102,"")))))</f>
        <v>3.2254100000000001</v>
      </c>
      <c r="EM102" s="7">
        <f>IF(ISNUMBER(DO102),DO102,IF(ISNUMBER(#REF!),#REF!,IF(ISNUMBER(AB102),AB102,IF(ISNUMBER(AL102),AL102,IF(ISNUMBER(AA102),AA102,"")))))</f>
        <v>3.2254100000000001</v>
      </c>
      <c r="EN102" s="7">
        <f t="shared" si="300"/>
        <v>3.2254100000000001</v>
      </c>
    </row>
    <row r="103" spans="1:144" x14ac:dyDescent="0.2">
      <c r="A103" s="19" t="s">
        <v>111</v>
      </c>
      <c r="B103" s="7" t="s">
        <v>111</v>
      </c>
      <c r="C103" s="7" t="e">
        <v>#N/A</v>
      </c>
      <c r="D103" s="7">
        <v>3.4600600000000004</v>
      </c>
      <c r="E103" s="7">
        <v>3.20688</v>
      </c>
      <c r="F103" s="7" t="e">
        <v>#N/A</v>
      </c>
      <c r="G103" s="7">
        <v>3.01058</v>
      </c>
      <c r="H103" s="7">
        <v>2.9379200000000001</v>
      </c>
      <c r="I103" s="7" t="e">
        <v>#N/A</v>
      </c>
      <c r="J103" s="7">
        <v>2.9487800000000002</v>
      </c>
      <c r="K103" s="7">
        <v>2.9018800000000002</v>
      </c>
      <c r="L103" s="7">
        <v>2.8763700000000001</v>
      </c>
      <c r="M103" s="7">
        <v>2.8511800000000003</v>
      </c>
      <c r="N103" s="7" t="e">
        <v>#N/A</v>
      </c>
      <c r="O103" s="7">
        <v>2.90374</v>
      </c>
      <c r="P103" s="7" t="e">
        <v>#N/A</v>
      </c>
      <c r="Q103" s="7" t="e">
        <v>#N/A</v>
      </c>
      <c r="R103" s="7" t="e">
        <v>#N/A</v>
      </c>
      <c r="S103" s="7" t="e">
        <v>#N/A</v>
      </c>
      <c r="T103" s="7" t="e">
        <v>#N/A</v>
      </c>
      <c r="U103" s="7" t="e">
        <v>#N/A</v>
      </c>
      <c r="V103" s="7" t="e">
        <v>#N/A</v>
      </c>
      <c r="W103" s="7" t="e">
        <v>#N/A</v>
      </c>
      <c r="X103" s="7" t="e">
        <v>#N/A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7" t="e">
        <v>#N/A</v>
      </c>
      <c r="AD103" s="7" t="e">
        <v>#N/A</v>
      </c>
      <c r="AE103" s="7" t="e">
        <v>#N/A</v>
      </c>
      <c r="AF103" s="7">
        <v>3.38287</v>
      </c>
      <c r="AG103" s="7">
        <v>3.3814799999999998</v>
      </c>
      <c r="AH103" s="7">
        <v>3.2464700000000004</v>
      </c>
      <c r="AI103" s="7" t="e">
        <v>#N/A</v>
      </c>
      <c r="AJ103" s="7" t="e">
        <v>#N/A</v>
      </c>
      <c r="AL103" s="7">
        <f t="shared" si="202"/>
        <v>3.01058</v>
      </c>
      <c r="AM103" s="7">
        <f t="shared" si="203"/>
        <v>3.01058</v>
      </c>
      <c r="AN103" s="7">
        <f t="shared" si="204"/>
        <v>2.9379200000000001</v>
      </c>
      <c r="AO103" s="7">
        <f t="shared" si="205"/>
        <v>2.9487800000000002</v>
      </c>
      <c r="AP103" s="7">
        <f t="shared" si="206"/>
        <v>2.9487800000000002</v>
      </c>
      <c r="AQ103" s="7">
        <f t="shared" si="207"/>
        <v>2.9018800000000002</v>
      </c>
      <c r="AR103" s="7">
        <f t="shared" si="208"/>
        <v>2.8763700000000001</v>
      </c>
      <c r="AS103" s="7">
        <f t="shared" si="209"/>
        <v>2.8511800000000003</v>
      </c>
      <c r="AT103" s="7">
        <f t="shared" si="210"/>
        <v>2.90374</v>
      </c>
      <c r="AU103" s="7">
        <f t="shared" si="211"/>
        <v>2.90374</v>
      </c>
      <c r="AV103" s="7">
        <f t="shared" si="212"/>
        <v>2.90374</v>
      </c>
      <c r="AW103" s="7">
        <f t="shared" si="213"/>
        <v>2.90374</v>
      </c>
      <c r="AX103" s="7" t="str">
        <f t="shared" si="214"/>
        <v/>
      </c>
      <c r="AY103" s="7" t="str">
        <f t="shared" si="215"/>
        <v/>
      </c>
      <c r="AZ103" s="7" t="str">
        <f t="shared" si="216"/>
        <v/>
      </c>
      <c r="BA103" s="7" t="str">
        <f t="shared" si="217"/>
        <v/>
      </c>
      <c r="BB103" s="7" t="str">
        <f t="shared" si="218"/>
        <v/>
      </c>
      <c r="BC103" s="7" t="str">
        <f t="shared" si="219"/>
        <v/>
      </c>
      <c r="BD103" s="7" t="str">
        <f t="shared" si="220"/>
        <v/>
      </c>
      <c r="BE103" s="7" t="str">
        <f t="shared" si="221"/>
        <v/>
      </c>
      <c r="BF103" s="7" t="str">
        <f t="shared" si="222"/>
        <v/>
      </c>
      <c r="BG103" s="7" t="str">
        <f t="shared" si="223"/>
        <v/>
      </c>
      <c r="BH103" s="7" t="str">
        <f t="shared" si="224"/>
        <v/>
      </c>
      <c r="BI103" s="7" t="str">
        <f t="shared" si="225"/>
        <v/>
      </c>
      <c r="BJ103" s="7">
        <f t="shared" si="226"/>
        <v>3.38287</v>
      </c>
      <c r="BK103" s="7">
        <f t="shared" si="227"/>
        <v>3.38287</v>
      </c>
      <c r="BL103" s="7">
        <f t="shared" si="228"/>
        <v>3.38287</v>
      </c>
      <c r="BM103" s="7">
        <f t="shared" si="229"/>
        <v>3.3814799999999998</v>
      </c>
      <c r="BN103" s="7">
        <f t="shared" si="230"/>
        <v>3.2464700000000004</v>
      </c>
      <c r="BP103" s="7">
        <f t="shared" si="231"/>
        <v>2.9379200000000001</v>
      </c>
      <c r="BQ103" s="7">
        <f t="shared" si="232"/>
        <v>2.9487800000000002</v>
      </c>
      <c r="BR103" s="7">
        <f t="shared" si="233"/>
        <v>2.9487800000000002</v>
      </c>
      <c r="BS103" s="7">
        <f t="shared" si="234"/>
        <v>2.9018800000000002</v>
      </c>
      <c r="BT103" s="7">
        <f t="shared" si="235"/>
        <v>2.8763700000000001</v>
      </c>
      <c r="BU103" s="7">
        <f t="shared" si="236"/>
        <v>2.8511800000000003</v>
      </c>
      <c r="BV103" s="7">
        <f t="shared" si="237"/>
        <v>2.90374</v>
      </c>
      <c r="BW103" s="7">
        <f t="shared" si="238"/>
        <v>2.90374</v>
      </c>
      <c r="BX103" s="7">
        <f t="shared" si="239"/>
        <v>2.90374</v>
      </c>
      <c r="BY103" s="7">
        <f t="shared" si="240"/>
        <v>2.90374</v>
      </c>
      <c r="BZ103" s="7">
        <f t="shared" si="241"/>
        <v>2.90374</v>
      </c>
      <c r="CA103" s="7">
        <f t="shared" si="242"/>
        <v>2.90374</v>
      </c>
      <c r="CB103" s="7" t="str">
        <f t="shared" si="243"/>
        <v/>
      </c>
      <c r="CC103" s="7" t="str">
        <f t="shared" si="244"/>
        <v/>
      </c>
      <c r="CD103" s="7" t="str">
        <f t="shared" si="245"/>
        <v/>
      </c>
      <c r="CE103" s="7" t="str">
        <f t="shared" si="246"/>
        <v/>
      </c>
      <c r="CF103" s="7" t="str">
        <f t="shared" si="247"/>
        <v/>
      </c>
      <c r="CG103" s="7" t="str">
        <f t="shared" si="248"/>
        <v/>
      </c>
      <c r="CH103" s="7" t="str">
        <f t="shared" si="249"/>
        <v/>
      </c>
      <c r="CI103" s="7" t="str">
        <f t="shared" si="250"/>
        <v/>
      </c>
      <c r="CJ103" s="7">
        <f t="shared" si="251"/>
        <v>3.38287</v>
      </c>
      <c r="CK103" s="7">
        <f t="shared" si="252"/>
        <v>3.38287</v>
      </c>
      <c r="CL103" s="7">
        <f t="shared" si="253"/>
        <v>3.38287</v>
      </c>
      <c r="CM103" s="7">
        <f t="shared" si="254"/>
        <v>3.38287</v>
      </c>
      <c r="CN103" s="7">
        <f t="shared" si="255"/>
        <v>3.38287</v>
      </c>
      <c r="CO103" s="7">
        <f t="shared" si="256"/>
        <v>3.3814799999999998</v>
      </c>
      <c r="CP103" s="7">
        <f>IF(ISNUMBER(BN103),BN103,IF(ISNUMBER(AK103),AK103,IF(ISNUMBER(AE103),AE103,IF(ISNUMBER(#REF!),#REF!,IF(ISNUMBER(AD103),AD103,"")))))</f>
        <v>3.2464700000000004</v>
      </c>
      <c r="CR103" s="7">
        <f t="shared" si="257"/>
        <v>2.9487800000000002</v>
      </c>
      <c r="CS103" s="7">
        <f t="shared" si="258"/>
        <v>2.9018800000000002</v>
      </c>
      <c r="CT103" s="7">
        <f t="shared" si="259"/>
        <v>2.8763700000000001</v>
      </c>
      <c r="CU103" s="7">
        <f t="shared" si="260"/>
        <v>2.8511800000000003</v>
      </c>
      <c r="CV103" s="7">
        <f t="shared" si="261"/>
        <v>2.90374</v>
      </c>
      <c r="CW103" s="7">
        <f t="shared" si="262"/>
        <v>2.90374</v>
      </c>
      <c r="CX103" s="7">
        <f t="shared" si="263"/>
        <v>2.90374</v>
      </c>
      <c r="CY103" s="7">
        <f t="shared" si="264"/>
        <v>2.90374</v>
      </c>
      <c r="CZ103" s="7">
        <f t="shared" si="265"/>
        <v>2.90374</v>
      </c>
      <c r="DA103" s="7">
        <f t="shared" si="266"/>
        <v>2.90374</v>
      </c>
      <c r="DB103" s="7">
        <f t="shared" si="267"/>
        <v>2.90374</v>
      </c>
      <c r="DC103" s="7">
        <f t="shared" si="268"/>
        <v>2.90374</v>
      </c>
      <c r="DD103" s="7" t="str">
        <f t="shared" si="269"/>
        <v/>
      </c>
      <c r="DE103" s="7" t="str">
        <f t="shared" si="270"/>
        <v/>
      </c>
      <c r="DF103" s="7" t="str">
        <f t="shared" si="271"/>
        <v/>
      </c>
      <c r="DG103" s="7" t="str">
        <f t="shared" si="272"/>
        <v/>
      </c>
      <c r="DH103" s="7">
        <f t="shared" si="273"/>
        <v>3.38287</v>
      </c>
      <c r="DI103" s="7">
        <f t="shared" si="274"/>
        <v>3.38287</v>
      </c>
      <c r="DJ103" s="7">
        <f t="shared" si="275"/>
        <v>3.38287</v>
      </c>
      <c r="DK103" s="7">
        <f t="shared" si="276"/>
        <v>3.38287</v>
      </c>
      <c r="DL103" s="7">
        <f t="shared" si="277"/>
        <v>3.38287</v>
      </c>
      <c r="DM103" s="7">
        <f t="shared" si="278"/>
        <v>3.38287</v>
      </c>
      <c r="DN103" s="7">
        <f>IF(ISNUMBER(CN103),CN103,IF(ISNUMBER(AK103),AK103,IF(ISNUMBER(AA103),AA103,IF(ISNUMBER(#REF!),#REF!,IF(ISNUMBER(Z103),Z103,"")))))</f>
        <v>3.38287</v>
      </c>
      <c r="DO103" s="7">
        <f>IF(ISNUMBER(CO103),CO103,IF(ISNUMBER(#REF!),#REF!,IF(ISNUMBER(AB103),AB103,IF(ISNUMBER(AL103),AL103,IF(ISNUMBER(AA103),AA103,"")))))</f>
        <v>3.3814799999999998</v>
      </c>
      <c r="DP103" s="7">
        <f t="shared" si="279"/>
        <v>3.2464700000000004</v>
      </c>
      <c r="DR103" s="7">
        <f t="shared" si="280"/>
        <v>2.8763700000000001</v>
      </c>
      <c r="DS103" s="7">
        <f t="shared" si="281"/>
        <v>2.8511800000000003</v>
      </c>
      <c r="DT103" s="7">
        <f t="shared" si="282"/>
        <v>2.90374</v>
      </c>
      <c r="DU103" s="7">
        <f t="shared" si="283"/>
        <v>2.90374</v>
      </c>
      <c r="DV103" s="7">
        <f t="shared" si="284"/>
        <v>2.90374</v>
      </c>
      <c r="DW103" s="7">
        <f t="shared" si="285"/>
        <v>2.90374</v>
      </c>
      <c r="DX103" s="7">
        <f t="shared" si="286"/>
        <v>2.90374</v>
      </c>
      <c r="DY103" s="7">
        <f t="shared" si="287"/>
        <v>2.90374</v>
      </c>
      <c r="DZ103" s="7">
        <f t="shared" si="288"/>
        <v>2.90374</v>
      </c>
      <c r="EA103" s="7">
        <f t="shared" si="289"/>
        <v>2.90374</v>
      </c>
      <c r="EB103" s="7" t="str">
        <f t="shared" si="290"/>
        <v/>
      </c>
      <c r="EC103" s="7" t="str">
        <f t="shared" si="291"/>
        <v/>
      </c>
      <c r="ED103" s="7" t="str">
        <f t="shared" si="292"/>
        <v/>
      </c>
      <c r="EE103" s="7" t="str">
        <f t="shared" si="293"/>
        <v/>
      </c>
      <c r="EF103" s="7">
        <f t="shared" si="294"/>
        <v>3.38287</v>
      </c>
      <c r="EG103" s="7">
        <f t="shared" si="295"/>
        <v>3.38287</v>
      </c>
      <c r="EH103" s="7">
        <f t="shared" si="296"/>
        <v>3.38287</v>
      </c>
      <c r="EI103" s="7">
        <f t="shared" si="297"/>
        <v>3.38287</v>
      </c>
      <c r="EJ103" s="7">
        <f t="shared" si="298"/>
        <v>3.38287</v>
      </c>
      <c r="EK103" s="7">
        <f t="shared" si="299"/>
        <v>3.38287</v>
      </c>
      <c r="EL103" s="7">
        <f>IF(ISNUMBER(DN103),DN103,IF(ISNUMBER(AK103),AK103,IF(ISNUMBER(AA103),AA103,IF(ISNUMBER(#REF!),#REF!,IF(ISNUMBER(Z103),Z103,"")))))</f>
        <v>3.38287</v>
      </c>
      <c r="EM103" s="7">
        <f>IF(ISNUMBER(DO103),DO103,IF(ISNUMBER(#REF!),#REF!,IF(ISNUMBER(AB103),AB103,IF(ISNUMBER(AL103),AL103,IF(ISNUMBER(AA103),AA103,"")))))</f>
        <v>3.3814799999999998</v>
      </c>
      <c r="EN103" s="7">
        <f t="shared" si="300"/>
        <v>3.2464700000000004</v>
      </c>
    </row>
    <row r="104" spans="1:144" x14ac:dyDescent="0.2">
      <c r="A104" s="19" t="s">
        <v>112</v>
      </c>
      <c r="B104" s="7" t="s">
        <v>112</v>
      </c>
      <c r="C104" s="7" t="e">
        <v>#N/A</v>
      </c>
      <c r="D104" s="7">
        <v>2.5548599999999997</v>
      </c>
      <c r="E104" s="7">
        <v>2.8140400000000003</v>
      </c>
      <c r="F104" s="7">
        <v>2.6540400000000002</v>
      </c>
      <c r="G104" s="7" t="e">
        <v>#N/A</v>
      </c>
      <c r="H104" s="7" t="e">
        <v>#N/A</v>
      </c>
      <c r="I104" s="7" t="e">
        <v>#N/A</v>
      </c>
      <c r="J104" s="7" t="e">
        <v>#N/A</v>
      </c>
      <c r="K104" s="7">
        <v>3.9624800000000002</v>
      </c>
      <c r="L104" s="7">
        <v>3.7885999999999997</v>
      </c>
      <c r="M104" s="7">
        <v>4.2739399999999996</v>
      </c>
      <c r="N104" s="7">
        <v>4.1221699999999997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 t="e">
        <v>#N/A</v>
      </c>
      <c r="T104" s="7" t="e">
        <v>#N/A</v>
      </c>
      <c r="U104" s="7" t="e">
        <v>#N/A</v>
      </c>
      <c r="V104" s="7" t="e">
        <v>#N/A</v>
      </c>
      <c r="W104" s="7" t="e">
        <v>#N/A</v>
      </c>
      <c r="X104" s="7" t="e">
        <v>#N/A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7" t="e">
        <v>#N/A</v>
      </c>
      <c r="AD104" s="7">
        <v>4.0803599999999998</v>
      </c>
      <c r="AE104" s="7">
        <v>3.8892199999999999</v>
      </c>
      <c r="AF104" s="7">
        <v>3.8161100000000001</v>
      </c>
      <c r="AG104" s="7">
        <v>3.9719500000000001</v>
      </c>
      <c r="AH104" s="7">
        <v>3.9047099999999997</v>
      </c>
      <c r="AI104" s="7" t="e">
        <v>#N/A</v>
      </c>
      <c r="AJ104" s="7" t="e">
        <v>#N/A</v>
      </c>
      <c r="AL104" s="7">
        <f t="shared" si="202"/>
        <v>2.6540400000000002</v>
      </c>
      <c r="AM104" s="7">
        <f t="shared" si="203"/>
        <v>2.6540400000000002</v>
      </c>
      <c r="AN104" s="7">
        <f t="shared" si="204"/>
        <v>2.6540400000000002</v>
      </c>
      <c r="AO104" s="7">
        <f t="shared" si="205"/>
        <v>3.9624800000000002</v>
      </c>
      <c r="AP104" s="7">
        <f t="shared" si="206"/>
        <v>3.9624800000000002</v>
      </c>
      <c r="AQ104" s="7">
        <f t="shared" si="207"/>
        <v>3.9624800000000002</v>
      </c>
      <c r="AR104" s="7">
        <f t="shared" si="208"/>
        <v>3.7885999999999997</v>
      </c>
      <c r="AS104" s="7">
        <f t="shared" si="209"/>
        <v>4.2739399999999996</v>
      </c>
      <c r="AT104" s="7">
        <f t="shared" si="210"/>
        <v>4.1221699999999997</v>
      </c>
      <c r="AU104" s="7">
        <f t="shared" si="211"/>
        <v>4.1221699999999997</v>
      </c>
      <c r="AV104" s="7">
        <f t="shared" si="212"/>
        <v>4.1221699999999997</v>
      </c>
      <c r="AW104" s="7" t="str">
        <f t="shared" si="213"/>
        <v/>
      </c>
      <c r="AX104" s="7" t="str">
        <f t="shared" si="214"/>
        <v/>
      </c>
      <c r="AY104" s="7" t="str">
        <f t="shared" si="215"/>
        <v/>
      </c>
      <c r="AZ104" s="7" t="str">
        <f t="shared" si="216"/>
        <v/>
      </c>
      <c r="BA104" s="7" t="str">
        <f t="shared" si="217"/>
        <v/>
      </c>
      <c r="BB104" s="7" t="str">
        <f t="shared" si="218"/>
        <v/>
      </c>
      <c r="BC104" s="7" t="str">
        <f t="shared" si="219"/>
        <v/>
      </c>
      <c r="BD104" s="7" t="str">
        <f t="shared" si="220"/>
        <v/>
      </c>
      <c r="BE104" s="7" t="str">
        <f t="shared" si="221"/>
        <v/>
      </c>
      <c r="BF104" s="7" t="str">
        <f t="shared" si="222"/>
        <v/>
      </c>
      <c r="BG104" s="7" t="str">
        <f t="shared" si="223"/>
        <v/>
      </c>
      <c r="BH104" s="7">
        <f t="shared" si="224"/>
        <v>4.0803599999999998</v>
      </c>
      <c r="BI104" s="7">
        <f t="shared" si="225"/>
        <v>4.0803599999999998</v>
      </c>
      <c r="BJ104" s="7">
        <f t="shared" si="226"/>
        <v>4.0803599999999998</v>
      </c>
      <c r="BK104" s="7">
        <f t="shared" si="227"/>
        <v>3.8892199999999999</v>
      </c>
      <c r="BL104" s="7">
        <f t="shared" si="228"/>
        <v>3.8161100000000001</v>
      </c>
      <c r="BM104" s="7">
        <f t="shared" si="229"/>
        <v>3.9719500000000001</v>
      </c>
      <c r="BN104" s="7">
        <f t="shared" si="230"/>
        <v>3.9047099999999997</v>
      </c>
      <c r="BP104" s="7">
        <f t="shared" si="231"/>
        <v>2.6540400000000002</v>
      </c>
      <c r="BQ104" s="7">
        <f t="shared" si="232"/>
        <v>3.9624800000000002</v>
      </c>
      <c r="BR104" s="7">
        <f t="shared" si="233"/>
        <v>3.9624800000000002</v>
      </c>
      <c r="BS104" s="7">
        <f t="shared" si="234"/>
        <v>3.9624800000000002</v>
      </c>
      <c r="BT104" s="7">
        <f t="shared" si="235"/>
        <v>3.7885999999999997</v>
      </c>
      <c r="BU104" s="7">
        <f t="shared" si="236"/>
        <v>4.2739399999999996</v>
      </c>
      <c r="BV104" s="7">
        <f t="shared" si="237"/>
        <v>4.1221699999999997</v>
      </c>
      <c r="BW104" s="7">
        <f t="shared" si="238"/>
        <v>4.1221699999999997</v>
      </c>
      <c r="BX104" s="7">
        <f t="shared" si="239"/>
        <v>4.1221699999999997</v>
      </c>
      <c r="BY104" s="7">
        <f t="shared" si="240"/>
        <v>4.1221699999999997</v>
      </c>
      <c r="BZ104" s="7">
        <f t="shared" si="241"/>
        <v>4.1221699999999997</v>
      </c>
      <c r="CA104" s="7" t="str">
        <f t="shared" si="242"/>
        <v/>
      </c>
      <c r="CB104" s="7" t="str">
        <f t="shared" si="243"/>
        <v/>
      </c>
      <c r="CC104" s="7" t="str">
        <f t="shared" si="244"/>
        <v/>
      </c>
      <c r="CD104" s="7" t="str">
        <f t="shared" si="245"/>
        <v/>
      </c>
      <c r="CE104" s="7" t="str">
        <f t="shared" si="246"/>
        <v/>
      </c>
      <c r="CF104" s="7" t="str">
        <f t="shared" si="247"/>
        <v/>
      </c>
      <c r="CG104" s="7" t="str">
        <f t="shared" si="248"/>
        <v/>
      </c>
      <c r="CH104" s="7">
        <f t="shared" si="249"/>
        <v>4.0803599999999998</v>
      </c>
      <c r="CI104" s="7">
        <f t="shared" si="250"/>
        <v>4.0803599999999998</v>
      </c>
      <c r="CJ104" s="7">
        <f t="shared" si="251"/>
        <v>4.0803599999999998</v>
      </c>
      <c r="CK104" s="7">
        <f t="shared" si="252"/>
        <v>4.0803599999999998</v>
      </c>
      <c r="CL104" s="7">
        <f t="shared" si="253"/>
        <v>4.0803599999999998</v>
      </c>
      <c r="CM104" s="7">
        <f t="shared" si="254"/>
        <v>3.8892199999999999</v>
      </c>
      <c r="CN104" s="7">
        <f t="shared" si="255"/>
        <v>3.8161100000000001</v>
      </c>
      <c r="CO104" s="7">
        <f t="shared" si="256"/>
        <v>3.9719500000000001</v>
      </c>
      <c r="CP104" s="7">
        <f>IF(ISNUMBER(BN104),BN104,IF(ISNUMBER(AK104),AK104,IF(ISNUMBER(AE104),AE104,IF(ISNUMBER(#REF!),#REF!,IF(ISNUMBER(AD104),AD104,"")))))</f>
        <v>3.9047099999999997</v>
      </c>
      <c r="CR104" s="7">
        <f t="shared" si="257"/>
        <v>3.9624800000000002</v>
      </c>
      <c r="CS104" s="7">
        <f t="shared" si="258"/>
        <v>3.9624800000000002</v>
      </c>
      <c r="CT104" s="7">
        <f t="shared" si="259"/>
        <v>3.7885999999999997</v>
      </c>
      <c r="CU104" s="7">
        <f t="shared" si="260"/>
        <v>4.2739399999999996</v>
      </c>
      <c r="CV104" s="7">
        <f t="shared" si="261"/>
        <v>4.1221699999999997</v>
      </c>
      <c r="CW104" s="7">
        <f t="shared" si="262"/>
        <v>4.1221699999999997</v>
      </c>
      <c r="CX104" s="7">
        <f t="shared" si="263"/>
        <v>4.1221699999999997</v>
      </c>
      <c r="CY104" s="7">
        <f t="shared" si="264"/>
        <v>4.1221699999999997</v>
      </c>
      <c r="CZ104" s="7">
        <f t="shared" si="265"/>
        <v>4.1221699999999997</v>
      </c>
      <c r="DA104" s="7">
        <f t="shared" si="266"/>
        <v>4.1221699999999997</v>
      </c>
      <c r="DB104" s="7">
        <f t="shared" si="267"/>
        <v>4.1221699999999997</v>
      </c>
      <c r="DC104" s="7" t="str">
        <f t="shared" si="268"/>
        <v/>
      </c>
      <c r="DD104" s="7" t="str">
        <f t="shared" si="269"/>
        <v/>
      </c>
      <c r="DE104" s="7" t="str">
        <f t="shared" si="270"/>
        <v/>
      </c>
      <c r="DF104" s="7">
        <f t="shared" si="271"/>
        <v>4.0803599999999998</v>
      </c>
      <c r="DG104" s="7">
        <f t="shared" si="272"/>
        <v>4.0803599999999998</v>
      </c>
      <c r="DH104" s="7">
        <f t="shared" si="273"/>
        <v>4.0803599999999998</v>
      </c>
      <c r="DI104" s="7">
        <f t="shared" si="274"/>
        <v>4.0803599999999998</v>
      </c>
      <c r="DJ104" s="7">
        <f t="shared" si="275"/>
        <v>4.0803599999999998</v>
      </c>
      <c r="DK104" s="7">
        <f t="shared" si="276"/>
        <v>4.0803599999999998</v>
      </c>
      <c r="DL104" s="7">
        <f t="shared" si="277"/>
        <v>4.0803599999999998</v>
      </c>
      <c r="DM104" s="7">
        <f t="shared" si="278"/>
        <v>3.8892199999999999</v>
      </c>
      <c r="DN104" s="7">
        <f>IF(ISNUMBER(CN104),CN104,IF(ISNUMBER(AK104),AK104,IF(ISNUMBER(AA104),AA104,IF(ISNUMBER(#REF!),#REF!,IF(ISNUMBER(Z104),Z104,"")))))</f>
        <v>3.8161100000000001</v>
      </c>
      <c r="DO104" s="7">
        <f>IF(ISNUMBER(CO104),CO104,IF(ISNUMBER(#REF!),#REF!,IF(ISNUMBER(AB104),AB104,IF(ISNUMBER(AL104),AL104,IF(ISNUMBER(AA104),AA104,"")))))</f>
        <v>3.9719500000000001</v>
      </c>
      <c r="DP104" s="7">
        <f t="shared" si="279"/>
        <v>3.9047099999999997</v>
      </c>
      <c r="DR104" s="7">
        <f t="shared" si="280"/>
        <v>3.7885999999999997</v>
      </c>
      <c r="DS104" s="7">
        <f t="shared" si="281"/>
        <v>4.2739399999999996</v>
      </c>
      <c r="DT104" s="7">
        <f t="shared" si="282"/>
        <v>4.1221699999999997</v>
      </c>
      <c r="DU104" s="7">
        <f t="shared" si="283"/>
        <v>4.1221699999999997</v>
      </c>
      <c r="DV104" s="7">
        <f t="shared" si="284"/>
        <v>4.1221699999999997</v>
      </c>
      <c r="DW104" s="7">
        <f t="shared" si="285"/>
        <v>4.1221699999999997</v>
      </c>
      <c r="DX104" s="7">
        <f t="shared" si="286"/>
        <v>4.1221699999999997</v>
      </c>
      <c r="DY104" s="7">
        <f t="shared" si="287"/>
        <v>4.1221699999999997</v>
      </c>
      <c r="DZ104" s="7">
        <f t="shared" si="288"/>
        <v>4.1221699999999997</v>
      </c>
      <c r="EA104" s="7" t="str">
        <f t="shared" si="289"/>
        <v/>
      </c>
      <c r="EB104" s="7" t="str">
        <f t="shared" si="290"/>
        <v/>
      </c>
      <c r="EC104" s="7" t="str">
        <f t="shared" si="291"/>
        <v/>
      </c>
      <c r="ED104" s="7">
        <f t="shared" si="292"/>
        <v>4.0803599999999998</v>
      </c>
      <c r="EE104" s="7">
        <f t="shared" si="293"/>
        <v>4.0803599999999998</v>
      </c>
      <c r="EF104" s="7">
        <f t="shared" si="294"/>
        <v>4.0803599999999998</v>
      </c>
      <c r="EG104" s="7">
        <f t="shared" si="295"/>
        <v>4.0803599999999998</v>
      </c>
      <c r="EH104" s="7">
        <f t="shared" si="296"/>
        <v>4.0803599999999998</v>
      </c>
      <c r="EI104" s="7">
        <f t="shared" si="297"/>
        <v>4.0803599999999998</v>
      </c>
      <c r="EJ104" s="7">
        <f t="shared" si="298"/>
        <v>4.0803599999999998</v>
      </c>
      <c r="EK104" s="7">
        <f t="shared" si="299"/>
        <v>3.8892199999999999</v>
      </c>
      <c r="EL104" s="7">
        <f>IF(ISNUMBER(DN104),DN104,IF(ISNUMBER(AK104),AK104,IF(ISNUMBER(AA104),AA104,IF(ISNUMBER(#REF!),#REF!,IF(ISNUMBER(Z104),Z104,"")))))</f>
        <v>3.8161100000000001</v>
      </c>
      <c r="EM104" s="7">
        <f>IF(ISNUMBER(DO104),DO104,IF(ISNUMBER(#REF!),#REF!,IF(ISNUMBER(AB104),AB104,IF(ISNUMBER(AL104),AL104,IF(ISNUMBER(AA104),AA104,"")))))</f>
        <v>3.9719500000000001</v>
      </c>
      <c r="EN104" s="7">
        <f t="shared" si="300"/>
        <v>3.9047099999999997</v>
      </c>
    </row>
    <row r="105" spans="1:144" x14ac:dyDescent="0.2">
      <c r="A105" s="19" t="s">
        <v>113</v>
      </c>
      <c r="B105" s="7" t="s">
        <v>113</v>
      </c>
      <c r="C105" s="7" t="e">
        <v>#N/A</v>
      </c>
      <c r="D105" s="7">
        <v>2.9230100000000001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2.2831000000000001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 t="e">
        <v>#N/A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>
        <v>1.5698300000000001</v>
      </c>
      <c r="W105" s="7">
        <v>1.6325799999999999</v>
      </c>
      <c r="X105" s="7" t="e">
        <v>#N/A</v>
      </c>
      <c r="Y105" s="7" t="e">
        <v>#N/A</v>
      </c>
      <c r="Z105" s="7" t="e">
        <v>#N/A</v>
      </c>
      <c r="AA105" s="7">
        <v>2.3786499999999999</v>
      </c>
      <c r="AB105" s="7" t="e">
        <v>#N/A</v>
      </c>
      <c r="AC105" s="7" t="e">
        <v>#N/A</v>
      </c>
      <c r="AD105" s="7" t="e">
        <v>#N/A</v>
      </c>
      <c r="AE105" s="7" t="e">
        <v>#N/A</v>
      </c>
      <c r="AF105" s="7" t="e">
        <v>#N/A</v>
      </c>
      <c r="AG105" s="7" t="e">
        <v>#N/A</v>
      </c>
      <c r="AH105" s="7" t="e">
        <v>#N/A</v>
      </c>
      <c r="AI105" s="7" t="e">
        <v>#N/A</v>
      </c>
      <c r="AJ105" s="7" t="e">
        <v>#N/A</v>
      </c>
      <c r="AL105" s="7">
        <f t="shared" si="202"/>
        <v>2.9230100000000001</v>
      </c>
      <c r="AM105" s="7">
        <f t="shared" si="203"/>
        <v>2.2831000000000001</v>
      </c>
      <c r="AN105" s="7">
        <f t="shared" si="204"/>
        <v>2.2831000000000001</v>
      </c>
      <c r="AO105" s="7">
        <f t="shared" si="205"/>
        <v>2.2831000000000001</v>
      </c>
      <c r="AP105" s="7">
        <f t="shared" si="206"/>
        <v>2.2831000000000001</v>
      </c>
      <c r="AQ105" s="7">
        <f t="shared" si="207"/>
        <v>2.2831000000000001</v>
      </c>
      <c r="AR105" s="7" t="str">
        <f t="shared" si="208"/>
        <v/>
      </c>
      <c r="AS105" s="7" t="str">
        <f t="shared" si="209"/>
        <v/>
      </c>
      <c r="AT105" s="7" t="str">
        <f t="shared" si="210"/>
        <v/>
      </c>
      <c r="AU105" s="7" t="str">
        <f t="shared" si="211"/>
        <v/>
      </c>
      <c r="AV105" s="7" t="str">
        <f t="shared" si="212"/>
        <v/>
      </c>
      <c r="AW105" s="7" t="str">
        <f t="shared" si="213"/>
        <v/>
      </c>
      <c r="AX105" s="7" t="str">
        <f t="shared" si="214"/>
        <v/>
      </c>
      <c r="AY105" s="7" t="str">
        <f t="shared" si="215"/>
        <v/>
      </c>
      <c r="AZ105" s="7">
        <f t="shared" si="216"/>
        <v>1.5698300000000001</v>
      </c>
      <c r="BA105" s="7">
        <f t="shared" si="217"/>
        <v>1.5698300000000001</v>
      </c>
      <c r="BB105" s="7">
        <f t="shared" si="218"/>
        <v>1.5698300000000001</v>
      </c>
      <c r="BC105" s="7">
        <f t="shared" si="219"/>
        <v>1.6325799999999999</v>
      </c>
      <c r="BD105" s="7">
        <f t="shared" si="220"/>
        <v>1.6325799999999999</v>
      </c>
      <c r="BE105" s="7">
        <f t="shared" si="221"/>
        <v>2.3786499999999999</v>
      </c>
      <c r="BF105" s="7">
        <f t="shared" si="222"/>
        <v>2.3786499999999999</v>
      </c>
      <c r="BG105" s="7">
        <f t="shared" si="223"/>
        <v>2.3786499999999999</v>
      </c>
      <c r="BH105" s="7">
        <f t="shared" si="224"/>
        <v>2.3786499999999999</v>
      </c>
      <c r="BI105" s="7">
        <f t="shared" si="225"/>
        <v>2.3786499999999999</v>
      </c>
      <c r="BJ105" s="7" t="str">
        <f t="shared" si="226"/>
        <v/>
      </c>
      <c r="BK105" s="7" t="str">
        <f t="shared" si="227"/>
        <v/>
      </c>
      <c r="BL105" s="7" t="str">
        <f t="shared" si="228"/>
        <v/>
      </c>
      <c r="BM105" s="7" t="str">
        <f t="shared" si="229"/>
        <v/>
      </c>
      <c r="BN105" s="7" t="str">
        <f t="shared" si="230"/>
        <v/>
      </c>
      <c r="BP105" s="7">
        <f t="shared" si="231"/>
        <v>2.2831000000000001</v>
      </c>
      <c r="BQ105" s="7">
        <f t="shared" si="232"/>
        <v>2.2831000000000001</v>
      </c>
      <c r="BR105" s="7">
        <f t="shared" si="233"/>
        <v>2.2831000000000001</v>
      </c>
      <c r="BS105" s="7">
        <f t="shared" si="234"/>
        <v>2.2831000000000001</v>
      </c>
      <c r="BT105" s="7">
        <f t="shared" si="235"/>
        <v>2.2831000000000001</v>
      </c>
      <c r="BU105" s="7">
        <f t="shared" si="236"/>
        <v>2.2831000000000001</v>
      </c>
      <c r="BV105" s="7" t="str">
        <f t="shared" si="237"/>
        <v/>
      </c>
      <c r="BW105" s="7" t="str">
        <f t="shared" si="238"/>
        <v/>
      </c>
      <c r="BX105" s="7" t="str">
        <f t="shared" si="239"/>
        <v/>
      </c>
      <c r="BY105" s="7" t="str">
        <f t="shared" si="240"/>
        <v/>
      </c>
      <c r="BZ105" s="7">
        <f t="shared" si="241"/>
        <v>1.5698300000000001</v>
      </c>
      <c r="CA105" s="7">
        <f t="shared" si="242"/>
        <v>1.5698300000000001</v>
      </c>
      <c r="CB105" s="7">
        <f t="shared" si="243"/>
        <v>1.5698300000000001</v>
      </c>
      <c r="CC105" s="7">
        <f t="shared" si="244"/>
        <v>1.5698300000000001</v>
      </c>
      <c r="CD105" s="7">
        <f t="shared" si="245"/>
        <v>1.5698300000000001</v>
      </c>
      <c r="CE105" s="7">
        <f t="shared" si="246"/>
        <v>1.6325799999999999</v>
      </c>
      <c r="CF105" s="7">
        <f t="shared" si="247"/>
        <v>1.6325799999999999</v>
      </c>
      <c r="CG105" s="7">
        <f t="shared" si="248"/>
        <v>2.3786499999999999</v>
      </c>
      <c r="CH105" s="7">
        <f t="shared" si="249"/>
        <v>2.3786499999999999</v>
      </c>
      <c r="CI105" s="7">
        <f t="shared" si="250"/>
        <v>2.3786499999999999</v>
      </c>
      <c r="CJ105" s="7">
        <f t="shared" si="251"/>
        <v>2.3786499999999999</v>
      </c>
      <c r="CK105" s="7">
        <f t="shared" si="252"/>
        <v>2.3786499999999999</v>
      </c>
      <c r="CL105" s="7">
        <f t="shared" si="253"/>
        <v>2.3786499999999999</v>
      </c>
      <c r="CM105" s="7">
        <f t="shared" si="254"/>
        <v>2.3786499999999999</v>
      </c>
      <c r="CN105" s="7" t="str">
        <f t="shared" si="255"/>
        <v/>
      </c>
      <c r="CO105" s="7" t="str">
        <f t="shared" si="256"/>
        <v/>
      </c>
      <c r="CP105" s="7" t="str">
        <f>IF(ISNUMBER(BN105),BN105,IF(ISNUMBER(AK105),AK105,IF(ISNUMBER(AE105),AE105,IF(ISNUMBER(#REF!),#REF!,IF(ISNUMBER(AD105),AD105,"")))))</f>
        <v/>
      </c>
      <c r="CR105" s="7">
        <f t="shared" si="257"/>
        <v>2.2831000000000001</v>
      </c>
      <c r="CS105" s="7">
        <f t="shared" si="258"/>
        <v>2.2831000000000001</v>
      </c>
      <c r="CT105" s="7">
        <f t="shared" si="259"/>
        <v>2.2831000000000001</v>
      </c>
      <c r="CU105" s="7">
        <f t="shared" si="260"/>
        <v>2.2831000000000001</v>
      </c>
      <c r="CV105" s="7">
        <f t="shared" si="261"/>
        <v>2.2831000000000001</v>
      </c>
      <c r="CW105" s="7">
        <f t="shared" si="262"/>
        <v>2.2831000000000001</v>
      </c>
      <c r="CX105" s="7">
        <f t="shared" si="263"/>
        <v>1.5698300000000001</v>
      </c>
      <c r="CY105" s="7">
        <f t="shared" si="264"/>
        <v>1.5698300000000001</v>
      </c>
      <c r="CZ105" s="7">
        <f t="shared" si="265"/>
        <v>1.5698300000000001</v>
      </c>
      <c r="DA105" s="7">
        <f t="shared" si="266"/>
        <v>1.5698300000000001</v>
      </c>
      <c r="DB105" s="7">
        <f t="shared" si="267"/>
        <v>1.5698300000000001</v>
      </c>
      <c r="DC105" s="7">
        <f t="shared" si="268"/>
        <v>1.5698300000000001</v>
      </c>
      <c r="DD105" s="7">
        <f t="shared" si="269"/>
        <v>1.5698300000000001</v>
      </c>
      <c r="DE105" s="7">
        <f t="shared" si="270"/>
        <v>1.6325799999999999</v>
      </c>
      <c r="DF105" s="7">
        <f t="shared" si="271"/>
        <v>1.6325799999999999</v>
      </c>
      <c r="DG105" s="7">
        <f t="shared" si="272"/>
        <v>2.3786499999999999</v>
      </c>
      <c r="DH105" s="7">
        <f t="shared" si="273"/>
        <v>2.3786499999999999</v>
      </c>
      <c r="DI105" s="7">
        <f t="shared" si="274"/>
        <v>2.3786499999999999</v>
      </c>
      <c r="DJ105" s="7">
        <f t="shared" si="275"/>
        <v>2.3786499999999999</v>
      </c>
      <c r="DK105" s="7">
        <f t="shared" si="276"/>
        <v>2.3786499999999999</v>
      </c>
      <c r="DL105" s="7">
        <f t="shared" si="277"/>
        <v>2.3786499999999999</v>
      </c>
      <c r="DM105" s="7">
        <f t="shared" si="278"/>
        <v>2.3786499999999999</v>
      </c>
      <c r="DN105" s="7">
        <f>IF(ISNUMBER(CN105),CN105,IF(ISNUMBER(AK105),AK105,IF(ISNUMBER(AA105),AA105,IF(ISNUMBER(#REF!),#REF!,IF(ISNUMBER(Z105),Z105,"")))))</f>
        <v>2.3786499999999999</v>
      </c>
      <c r="DO105" s="7">
        <f>IF(ISNUMBER(CO105),CO105,IF(ISNUMBER(#REF!),#REF!,IF(ISNUMBER(AB105),AB105,IF(ISNUMBER(AL105),AL105,IF(ISNUMBER(AA105),AA105,"")))))</f>
        <v>2.9230100000000001</v>
      </c>
      <c r="DP105" s="7">
        <f t="shared" si="279"/>
        <v>2.9230100000000001</v>
      </c>
      <c r="DR105" s="7">
        <f t="shared" si="280"/>
        <v>2.2831000000000001</v>
      </c>
      <c r="DS105" s="7">
        <f t="shared" si="281"/>
        <v>2.2831000000000001</v>
      </c>
      <c r="DT105" s="7">
        <f t="shared" si="282"/>
        <v>2.2831000000000001</v>
      </c>
      <c r="DU105" s="7">
        <f t="shared" si="283"/>
        <v>2.2831000000000001</v>
      </c>
      <c r="DV105" s="7">
        <f t="shared" si="284"/>
        <v>1.5698300000000001</v>
      </c>
      <c r="DW105" s="7">
        <f t="shared" si="285"/>
        <v>1.5698300000000001</v>
      </c>
      <c r="DX105" s="7">
        <f t="shared" si="286"/>
        <v>1.5698300000000001</v>
      </c>
      <c r="DY105" s="7">
        <f t="shared" si="287"/>
        <v>1.5698300000000001</v>
      </c>
      <c r="DZ105" s="7">
        <f t="shared" si="288"/>
        <v>1.5698300000000001</v>
      </c>
      <c r="EA105" s="7">
        <f t="shared" si="289"/>
        <v>1.5698300000000001</v>
      </c>
      <c r="EB105" s="7">
        <f t="shared" si="290"/>
        <v>1.5698300000000001</v>
      </c>
      <c r="EC105" s="7">
        <f t="shared" si="291"/>
        <v>1.6325799999999999</v>
      </c>
      <c r="ED105" s="7">
        <f t="shared" si="292"/>
        <v>1.6325799999999999</v>
      </c>
      <c r="EE105" s="7">
        <f t="shared" si="293"/>
        <v>2.3786499999999999</v>
      </c>
      <c r="EF105" s="7">
        <f t="shared" si="294"/>
        <v>2.3786499999999999</v>
      </c>
      <c r="EG105" s="7">
        <f t="shared" si="295"/>
        <v>2.3786499999999999</v>
      </c>
      <c r="EH105" s="7">
        <f t="shared" si="296"/>
        <v>2.3786499999999999</v>
      </c>
      <c r="EI105" s="7">
        <f t="shared" si="297"/>
        <v>2.3786499999999999</v>
      </c>
      <c r="EJ105" s="7">
        <f t="shared" si="298"/>
        <v>2.3786499999999999</v>
      </c>
      <c r="EK105" s="7">
        <f t="shared" si="299"/>
        <v>2.3786499999999999</v>
      </c>
      <c r="EL105" s="7">
        <f>IF(ISNUMBER(DN105),DN105,IF(ISNUMBER(AK105),AK105,IF(ISNUMBER(AA105),AA105,IF(ISNUMBER(#REF!),#REF!,IF(ISNUMBER(Z105),Z105,"")))))</f>
        <v>2.3786499999999999</v>
      </c>
      <c r="EM105" s="7">
        <f>IF(ISNUMBER(DO105),DO105,IF(ISNUMBER(#REF!),#REF!,IF(ISNUMBER(AB105),AB105,IF(ISNUMBER(AL105),AL105,IF(ISNUMBER(AA105),AA105,"")))))</f>
        <v>2.9230100000000001</v>
      </c>
      <c r="EN105" s="7">
        <f t="shared" si="300"/>
        <v>2.9230100000000001</v>
      </c>
    </row>
    <row r="106" spans="1:144" x14ac:dyDescent="0.2">
      <c r="A106" s="19" t="s">
        <v>114</v>
      </c>
      <c r="B106" s="7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1.6292800000000001</v>
      </c>
      <c r="H106" s="7">
        <v>2.14927</v>
      </c>
      <c r="I106" s="7">
        <v>1.72729</v>
      </c>
      <c r="J106" s="7">
        <v>1.9204300000000001</v>
      </c>
      <c r="K106" s="7">
        <v>2.1116000000000001</v>
      </c>
      <c r="L106" s="7">
        <v>2.1717</v>
      </c>
      <c r="M106" s="7">
        <v>1.9644200000000001</v>
      </c>
      <c r="N106" s="7" t="e">
        <v>#N/A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 t="e">
        <v>#N/A</v>
      </c>
      <c r="T106" s="7" t="e">
        <v>#N/A</v>
      </c>
      <c r="U106" s="7" t="e">
        <v>#N/A</v>
      </c>
      <c r="V106" s="7" t="e">
        <v>#N/A</v>
      </c>
      <c r="W106" s="7">
        <v>2.3335900000000001</v>
      </c>
      <c r="X106" s="7">
        <v>2.71292</v>
      </c>
      <c r="Y106" s="7">
        <v>2.4832999999999998</v>
      </c>
      <c r="Z106" s="7">
        <v>2.8303799999999999</v>
      </c>
      <c r="AA106" s="7">
        <v>2.25773</v>
      </c>
      <c r="AB106" s="7">
        <v>2.5018500000000001</v>
      </c>
      <c r="AC106" s="7">
        <v>2.4318</v>
      </c>
      <c r="AD106" s="7">
        <v>2.9101300000000001</v>
      </c>
      <c r="AE106" s="7">
        <v>4.1689400000000001</v>
      </c>
      <c r="AF106" s="7">
        <v>3.50345</v>
      </c>
      <c r="AG106" s="7">
        <v>2.0362100000000001</v>
      </c>
      <c r="AH106" s="7">
        <v>1.6968800000000002</v>
      </c>
      <c r="AI106" s="7" t="e">
        <v>#N/A</v>
      </c>
      <c r="AJ106" s="7" t="e">
        <v>#N/A</v>
      </c>
      <c r="AL106" s="7">
        <f t="shared" si="202"/>
        <v>1.6292800000000001</v>
      </c>
      <c r="AM106" s="7">
        <f t="shared" si="203"/>
        <v>1.6292800000000001</v>
      </c>
      <c r="AN106" s="7">
        <f t="shared" si="204"/>
        <v>2.14927</v>
      </c>
      <c r="AO106" s="7">
        <f t="shared" si="205"/>
        <v>1.72729</v>
      </c>
      <c r="AP106" s="7">
        <f t="shared" si="206"/>
        <v>1.9204300000000001</v>
      </c>
      <c r="AQ106" s="7">
        <f t="shared" si="207"/>
        <v>2.1116000000000001</v>
      </c>
      <c r="AR106" s="7">
        <f t="shared" si="208"/>
        <v>2.1717</v>
      </c>
      <c r="AS106" s="7">
        <f t="shared" si="209"/>
        <v>1.9644200000000001</v>
      </c>
      <c r="AT106" s="7">
        <f t="shared" si="210"/>
        <v>1.9644200000000001</v>
      </c>
      <c r="AU106" s="7">
        <f t="shared" si="211"/>
        <v>1.9644200000000001</v>
      </c>
      <c r="AV106" s="7" t="str">
        <f t="shared" si="212"/>
        <v/>
      </c>
      <c r="AW106" s="7" t="str">
        <f t="shared" si="213"/>
        <v/>
      </c>
      <c r="AX106" s="7" t="str">
        <f t="shared" si="214"/>
        <v/>
      </c>
      <c r="AY106" s="7" t="str">
        <f t="shared" si="215"/>
        <v/>
      </c>
      <c r="AZ106" s="7" t="str">
        <f t="shared" si="216"/>
        <v/>
      </c>
      <c r="BA106" s="7">
        <f t="shared" si="217"/>
        <v>2.3335900000000001</v>
      </c>
      <c r="BB106" s="7">
        <f t="shared" si="218"/>
        <v>2.3335900000000001</v>
      </c>
      <c r="BC106" s="7">
        <f t="shared" si="219"/>
        <v>2.3335900000000001</v>
      </c>
      <c r="BD106" s="7">
        <f t="shared" si="220"/>
        <v>2.71292</v>
      </c>
      <c r="BE106" s="7">
        <f t="shared" si="221"/>
        <v>2.4832999999999998</v>
      </c>
      <c r="BF106" s="7">
        <f t="shared" si="222"/>
        <v>2.8303799999999999</v>
      </c>
      <c r="BG106" s="7">
        <f t="shared" si="223"/>
        <v>2.25773</v>
      </c>
      <c r="BH106" s="7">
        <f t="shared" si="224"/>
        <v>2.5018500000000001</v>
      </c>
      <c r="BI106" s="7">
        <f t="shared" si="225"/>
        <v>2.4318</v>
      </c>
      <c r="BJ106" s="7">
        <f t="shared" si="226"/>
        <v>2.9101300000000001</v>
      </c>
      <c r="BK106" s="7">
        <f t="shared" si="227"/>
        <v>4.1689400000000001</v>
      </c>
      <c r="BL106" s="7">
        <f t="shared" si="228"/>
        <v>3.50345</v>
      </c>
      <c r="BM106" s="7">
        <f t="shared" si="229"/>
        <v>2.0362100000000001</v>
      </c>
      <c r="BN106" s="7">
        <f t="shared" si="230"/>
        <v>1.6968800000000002</v>
      </c>
      <c r="BP106" s="7">
        <f t="shared" si="231"/>
        <v>2.14927</v>
      </c>
      <c r="BQ106" s="7">
        <f t="shared" si="232"/>
        <v>1.72729</v>
      </c>
      <c r="BR106" s="7">
        <f t="shared" si="233"/>
        <v>1.9204300000000001</v>
      </c>
      <c r="BS106" s="7">
        <f t="shared" si="234"/>
        <v>2.1116000000000001</v>
      </c>
      <c r="BT106" s="7">
        <f t="shared" si="235"/>
        <v>2.1717</v>
      </c>
      <c r="BU106" s="7">
        <f t="shared" si="236"/>
        <v>1.9644200000000001</v>
      </c>
      <c r="BV106" s="7">
        <f t="shared" si="237"/>
        <v>1.9644200000000001</v>
      </c>
      <c r="BW106" s="7">
        <f t="shared" si="238"/>
        <v>1.9644200000000001</v>
      </c>
      <c r="BX106" s="7">
        <f t="shared" si="239"/>
        <v>1.9644200000000001</v>
      </c>
      <c r="BY106" s="7">
        <f t="shared" si="240"/>
        <v>1.9644200000000001</v>
      </c>
      <c r="BZ106" s="7" t="str">
        <f t="shared" si="241"/>
        <v/>
      </c>
      <c r="CA106" s="7">
        <f t="shared" si="242"/>
        <v>2.3335900000000001</v>
      </c>
      <c r="CB106" s="7">
        <f t="shared" si="243"/>
        <v>2.3335900000000001</v>
      </c>
      <c r="CC106" s="7">
        <f t="shared" si="244"/>
        <v>2.3335900000000001</v>
      </c>
      <c r="CD106" s="7">
        <f t="shared" si="245"/>
        <v>2.3335900000000001</v>
      </c>
      <c r="CE106" s="7">
        <f t="shared" si="246"/>
        <v>2.3335900000000001</v>
      </c>
      <c r="CF106" s="7">
        <f t="shared" si="247"/>
        <v>2.71292</v>
      </c>
      <c r="CG106" s="7">
        <f t="shared" si="248"/>
        <v>2.4832999999999998</v>
      </c>
      <c r="CH106" s="7">
        <f t="shared" si="249"/>
        <v>2.8303799999999999</v>
      </c>
      <c r="CI106" s="7">
        <f t="shared" si="250"/>
        <v>2.25773</v>
      </c>
      <c r="CJ106" s="7">
        <f t="shared" si="251"/>
        <v>2.5018500000000001</v>
      </c>
      <c r="CK106" s="7">
        <f t="shared" si="252"/>
        <v>2.4318</v>
      </c>
      <c r="CL106" s="7">
        <f t="shared" si="253"/>
        <v>2.9101300000000001</v>
      </c>
      <c r="CM106" s="7">
        <f t="shared" si="254"/>
        <v>4.1689400000000001</v>
      </c>
      <c r="CN106" s="7">
        <f t="shared" si="255"/>
        <v>3.50345</v>
      </c>
      <c r="CO106" s="7">
        <f t="shared" si="256"/>
        <v>2.0362100000000001</v>
      </c>
      <c r="CP106" s="7">
        <f>IF(ISNUMBER(BN106),BN106,IF(ISNUMBER(AK106),AK106,IF(ISNUMBER(AE106),AE106,IF(ISNUMBER(#REF!),#REF!,IF(ISNUMBER(AD106),AD106,"")))))</f>
        <v>1.6968800000000002</v>
      </c>
      <c r="CR106" s="7">
        <f t="shared" si="257"/>
        <v>1.9204300000000001</v>
      </c>
      <c r="CS106" s="7">
        <f t="shared" si="258"/>
        <v>2.1116000000000001</v>
      </c>
      <c r="CT106" s="7">
        <f t="shared" si="259"/>
        <v>2.1717</v>
      </c>
      <c r="CU106" s="7">
        <f t="shared" si="260"/>
        <v>1.9644200000000001</v>
      </c>
      <c r="CV106" s="7">
        <f t="shared" si="261"/>
        <v>1.9644200000000001</v>
      </c>
      <c r="CW106" s="7">
        <f t="shared" si="262"/>
        <v>1.9644200000000001</v>
      </c>
      <c r="CX106" s="7">
        <f t="shared" si="263"/>
        <v>1.9644200000000001</v>
      </c>
      <c r="CY106" s="7">
        <f t="shared" si="264"/>
        <v>1.9644200000000001</v>
      </c>
      <c r="CZ106" s="7">
        <f t="shared" si="265"/>
        <v>2.3335900000000001</v>
      </c>
      <c r="DA106" s="7">
        <f t="shared" si="266"/>
        <v>2.3335900000000001</v>
      </c>
      <c r="DB106" s="7">
        <f t="shared" si="267"/>
        <v>2.3335900000000001</v>
      </c>
      <c r="DC106" s="7">
        <f t="shared" si="268"/>
        <v>2.3335900000000001</v>
      </c>
      <c r="DD106" s="7">
        <f t="shared" si="269"/>
        <v>2.3335900000000001</v>
      </c>
      <c r="DE106" s="7">
        <f t="shared" si="270"/>
        <v>2.3335900000000001</v>
      </c>
      <c r="DF106" s="7">
        <f t="shared" si="271"/>
        <v>2.71292</v>
      </c>
      <c r="DG106" s="7">
        <f t="shared" si="272"/>
        <v>2.4832999999999998</v>
      </c>
      <c r="DH106" s="7">
        <f t="shared" si="273"/>
        <v>2.8303799999999999</v>
      </c>
      <c r="DI106" s="7">
        <f t="shared" si="274"/>
        <v>2.25773</v>
      </c>
      <c r="DJ106" s="7">
        <f t="shared" si="275"/>
        <v>2.5018500000000001</v>
      </c>
      <c r="DK106" s="7">
        <f t="shared" si="276"/>
        <v>2.4318</v>
      </c>
      <c r="DL106" s="7">
        <f t="shared" si="277"/>
        <v>2.9101300000000001</v>
      </c>
      <c r="DM106" s="7">
        <f t="shared" si="278"/>
        <v>4.1689400000000001</v>
      </c>
      <c r="DN106" s="7">
        <f>IF(ISNUMBER(CN106),CN106,IF(ISNUMBER(AK106),AK106,IF(ISNUMBER(AA106),AA106,IF(ISNUMBER(#REF!),#REF!,IF(ISNUMBER(Z106),Z106,"")))))</f>
        <v>3.50345</v>
      </c>
      <c r="DO106" s="7">
        <f>IF(ISNUMBER(CO106),CO106,IF(ISNUMBER(#REF!),#REF!,IF(ISNUMBER(AB106),AB106,IF(ISNUMBER(AL106),AL106,IF(ISNUMBER(AA106),AA106,"")))))</f>
        <v>2.0362100000000001</v>
      </c>
      <c r="DP106" s="7">
        <f t="shared" si="279"/>
        <v>1.6968800000000002</v>
      </c>
      <c r="DR106" s="7">
        <f t="shared" si="280"/>
        <v>2.1717</v>
      </c>
      <c r="DS106" s="7">
        <f t="shared" si="281"/>
        <v>1.9644200000000001</v>
      </c>
      <c r="DT106" s="7">
        <f t="shared" si="282"/>
        <v>1.9644200000000001</v>
      </c>
      <c r="DU106" s="7">
        <f t="shared" si="283"/>
        <v>1.9644200000000001</v>
      </c>
      <c r="DV106" s="7">
        <f t="shared" si="284"/>
        <v>1.9644200000000001</v>
      </c>
      <c r="DW106" s="7">
        <f t="shared" si="285"/>
        <v>1.9644200000000001</v>
      </c>
      <c r="DX106" s="7">
        <f t="shared" si="286"/>
        <v>2.3335900000000001</v>
      </c>
      <c r="DY106" s="7">
        <f t="shared" si="287"/>
        <v>2.3335900000000001</v>
      </c>
      <c r="DZ106" s="7">
        <f t="shared" si="288"/>
        <v>2.3335900000000001</v>
      </c>
      <c r="EA106" s="7">
        <f t="shared" si="289"/>
        <v>2.3335900000000001</v>
      </c>
      <c r="EB106" s="7">
        <f t="shared" si="290"/>
        <v>2.3335900000000001</v>
      </c>
      <c r="EC106" s="7">
        <f t="shared" si="291"/>
        <v>2.3335900000000001</v>
      </c>
      <c r="ED106" s="7">
        <f t="shared" si="292"/>
        <v>2.71292</v>
      </c>
      <c r="EE106" s="7">
        <f t="shared" si="293"/>
        <v>2.4832999999999998</v>
      </c>
      <c r="EF106" s="7">
        <f t="shared" si="294"/>
        <v>2.8303799999999999</v>
      </c>
      <c r="EG106" s="7">
        <f t="shared" si="295"/>
        <v>2.25773</v>
      </c>
      <c r="EH106" s="7">
        <f t="shared" si="296"/>
        <v>2.5018500000000001</v>
      </c>
      <c r="EI106" s="7">
        <f t="shared" si="297"/>
        <v>2.4318</v>
      </c>
      <c r="EJ106" s="7">
        <f t="shared" si="298"/>
        <v>2.9101300000000001</v>
      </c>
      <c r="EK106" s="7">
        <f t="shared" si="299"/>
        <v>4.1689400000000001</v>
      </c>
      <c r="EL106" s="7">
        <f>IF(ISNUMBER(DN106),DN106,IF(ISNUMBER(AK106),AK106,IF(ISNUMBER(AA106),AA106,IF(ISNUMBER(#REF!),#REF!,IF(ISNUMBER(Z106),Z106,"")))))</f>
        <v>3.50345</v>
      </c>
      <c r="EM106" s="7">
        <f>IF(ISNUMBER(DO106),DO106,IF(ISNUMBER(#REF!),#REF!,IF(ISNUMBER(AB106),AB106,IF(ISNUMBER(AL106),AL106,IF(ISNUMBER(AA106),AA106,"")))))</f>
        <v>2.0362100000000001</v>
      </c>
      <c r="EN106" s="7">
        <f t="shared" si="300"/>
        <v>1.6968800000000002</v>
      </c>
    </row>
    <row r="107" spans="1:144" x14ac:dyDescent="0.2">
      <c r="A107" s="19" t="s">
        <v>115</v>
      </c>
      <c r="B107" s="7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 t="e">
        <v>#N/A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 t="e">
        <v>#N/A</v>
      </c>
      <c r="T107" s="7" t="e">
        <v>#N/A</v>
      </c>
      <c r="U107" s="7" t="e">
        <v>#N/A</v>
      </c>
      <c r="V107" s="7" t="e">
        <v>#N/A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7" t="e">
        <v>#N/A</v>
      </c>
      <c r="AD107" s="7" t="e">
        <v>#N/A</v>
      </c>
      <c r="AE107" s="7" t="e">
        <v>#N/A</v>
      </c>
      <c r="AF107" s="7" t="e">
        <v>#N/A</v>
      </c>
      <c r="AG107" s="7" t="e">
        <v>#N/A</v>
      </c>
      <c r="AH107" s="7" t="e">
        <v>#N/A</v>
      </c>
      <c r="AI107" s="7" t="e">
        <v>#N/A</v>
      </c>
      <c r="AJ107" s="7" t="e">
        <v>#N/A</v>
      </c>
      <c r="AL107" s="7" t="str">
        <f t="shared" si="202"/>
        <v/>
      </c>
      <c r="AM107" s="7" t="str">
        <f t="shared" si="203"/>
        <v/>
      </c>
      <c r="AN107" s="7" t="str">
        <f t="shared" si="204"/>
        <v/>
      </c>
      <c r="AO107" s="7" t="str">
        <f t="shared" si="205"/>
        <v/>
      </c>
      <c r="AP107" s="7" t="str">
        <f t="shared" si="206"/>
        <v/>
      </c>
      <c r="AQ107" s="7" t="str">
        <f t="shared" si="207"/>
        <v/>
      </c>
      <c r="AR107" s="7" t="str">
        <f t="shared" si="208"/>
        <v/>
      </c>
      <c r="AS107" s="7" t="str">
        <f t="shared" si="209"/>
        <v/>
      </c>
      <c r="AT107" s="7" t="str">
        <f t="shared" si="210"/>
        <v/>
      </c>
      <c r="AU107" s="7" t="str">
        <f t="shared" si="211"/>
        <v/>
      </c>
      <c r="AV107" s="7" t="str">
        <f t="shared" si="212"/>
        <v/>
      </c>
      <c r="AW107" s="7" t="str">
        <f t="shared" si="213"/>
        <v/>
      </c>
      <c r="AX107" s="7" t="str">
        <f t="shared" si="214"/>
        <v/>
      </c>
      <c r="AY107" s="7" t="str">
        <f t="shared" si="215"/>
        <v/>
      </c>
      <c r="AZ107" s="7" t="str">
        <f t="shared" si="216"/>
        <v/>
      </c>
      <c r="BA107" s="7" t="str">
        <f t="shared" si="217"/>
        <v/>
      </c>
      <c r="BB107" s="7" t="str">
        <f t="shared" si="218"/>
        <v/>
      </c>
      <c r="BC107" s="7" t="str">
        <f t="shared" si="219"/>
        <v/>
      </c>
      <c r="BD107" s="7" t="str">
        <f t="shared" si="220"/>
        <v/>
      </c>
      <c r="BE107" s="7" t="str">
        <f t="shared" si="221"/>
        <v/>
      </c>
      <c r="BF107" s="7" t="str">
        <f t="shared" si="222"/>
        <v/>
      </c>
      <c r="BG107" s="7" t="str">
        <f t="shared" si="223"/>
        <v/>
      </c>
      <c r="BH107" s="7" t="str">
        <f t="shared" si="224"/>
        <v/>
      </c>
      <c r="BI107" s="7" t="str">
        <f t="shared" si="225"/>
        <v/>
      </c>
      <c r="BJ107" s="7" t="str">
        <f t="shared" si="226"/>
        <v/>
      </c>
      <c r="BK107" s="7" t="str">
        <f t="shared" si="227"/>
        <v/>
      </c>
      <c r="BL107" s="7" t="str">
        <f t="shared" si="228"/>
        <v/>
      </c>
      <c r="BM107" s="7" t="str">
        <f t="shared" si="229"/>
        <v/>
      </c>
      <c r="BN107" s="7" t="str">
        <f t="shared" si="230"/>
        <v/>
      </c>
      <c r="BP107" s="7" t="str">
        <f t="shared" si="231"/>
        <v/>
      </c>
      <c r="BQ107" s="7" t="str">
        <f t="shared" si="232"/>
        <v/>
      </c>
      <c r="BR107" s="7" t="str">
        <f t="shared" si="233"/>
        <v/>
      </c>
      <c r="BS107" s="7" t="str">
        <f t="shared" si="234"/>
        <v/>
      </c>
      <c r="BT107" s="7" t="str">
        <f t="shared" si="235"/>
        <v/>
      </c>
      <c r="BU107" s="7" t="str">
        <f t="shared" si="236"/>
        <v/>
      </c>
      <c r="BV107" s="7" t="str">
        <f t="shared" si="237"/>
        <v/>
      </c>
      <c r="BW107" s="7" t="str">
        <f t="shared" si="238"/>
        <v/>
      </c>
      <c r="BX107" s="7" t="str">
        <f t="shared" si="239"/>
        <v/>
      </c>
      <c r="BY107" s="7" t="str">
        <f t="shared" si="240"/>
        <v/>
      </c>
      <c r="BZ107" s="7" t="str">
        <f t="shared" si="241"/>
        <v/>
      </c>
      <c r="CA107" s="7" t="str">
        <f t="shared" si="242"/>
        <v/>
      </c>
      <c r="CB107" s="7" t="str">
        <f t="shared" si="243"/>
        <v/>
      </c>
      <c r="CC107" s="7" t="str">
        <f t="shared" si="244"/>
        <v/>
      </c>
      <c r="CD107" s="7" t="str">
        <f t="shared" si="245"/>
        <v/>
      </c>
      <c r="CE107" s="7" t="str">
        <f t="shared" si="246"/>
        <v/>
      </c>
      <c r="CF107" s="7" t="str">
        <f t="shared" si="247"/>
        <v/>
      </c>
      <c r="CG107" s="7" t="str">
        <f t="shared" si="248"/>
        <v/>
      </c>
      <c r="CH107" s="7" t="str">
        <f t="shared" si="249"/>
        <v/>
      </c>
      <c r="CI107" s="7" t="str">
        <f t="shared" si="250"/>
        <v/>
      </c>
      <c r="CJ107" s="7" t="str">
        <f t="shared" si="251"/>
        <v/>
      </c>
      <c r="CK107" s="7" t="str">
        <f t="shared" si="252"/>
        <v/>
      </c>
      <c r="CL107" s="7" t="str">
        <f t="shared" si="253"/>
        <v/>
      </c>
      <c r="CM107" s="7" t="str">
        <f t="shared" si="254"/>
        <v/>
      </c>
      <c r="CN107" s="7" t="str">
        <f t="shared" si="255"/>
        <v/>
      </c>
      <c r="CO107" s="7" t="str">
        <f t="shared" si="256"/>
        <v/>
      </c>
      <c r="CP107" s="7" t="str">
        <f>IF(ISNUMBER(BN107),BN107,IF(ISNUMBER(AK107),AK107,IF(ISNUMBER(AE107),AE107,IF(ISNUMBER(#REF!),#REF!,IF(ISNUMBER(AD107),AD107,"")))))</f>
        <v/>
      </c>
      <c r="CR107" s="7" t="str">
        <f t="shared" si="257"/>
        <v/>
      </c>
      <c r="CS107" s="7" t="str">
        <f t="shared" si="258"/>
        <v/>
      </c>
      <c r="CT107" s="7" t="str">
        <f t="shared" si="259"/>
        <v/>
      </c>
      <c r="CU107" s="7" t="str">
        <f t="shared" si="260"/>
        <v/>
      </c>
      <c r="CV107" s="7" t="str">
        <f t="shared" si="261"/>
        <v/>
      </c>
      <c r="CW107" s="7" t="str">
        <f t="shared" si="262"/>
        <v/>
      </c>
      <c r="CX107" s="7" t="str">
        <f t="shared" si="263"/>
        <v/>
      </c>
      <c r="CY107" s="7" t="str">
        <f t="shared" si="264"/>
        <v/>
      </c>
      <c r="CZ107" s="7" t="str">
        <f t="shared" si="265"/>
        <v/>
      </c>
      <c r="DA107" s="7" t="str">
        <f t="shared" si="266"/>
        <v/>
      </c>
      <c r="DB107" s="7" t="str">
        <f t="shared" si="267"/>
        <v/>
      </c>
      <c r="DC107" s="7" t="str">
        <f t="shared" si="268"/>
        <v/>
      </c>
      <c r="DD107" s="7" t="str">
        <f t="shared" si="269"/>
        <v/>
      </c>
      <c r="DE107" s="7" t="str">
        <f t="shared" si="270"/>
        <v/>
      </c>
      <c r="DF107" s="7" t="str">
        <f t="shared" si="271"/>
        <v/>
      </c>
      <c r="DG107" s="7" t="str">
        <f t="shared" si="272"/>
        <v/>
      </c>
      <c r="DH107" s="7" t="str">
        <f t="shared" si="273"/>
        <v/>
      </c>
      <c r="DI107" s="7" t="str">
        <f t="shared" si="274"/>
        <v/>
      </c>
      <c r="DJ107" s="7" t="str">
        <f t="shared" si="275"/>
        <v/>
      </c>
      <c r="DK107" s="7" t="str">
        <f t="shared" si="276"/>
        <v/>
      </c>
      <c r="DL107" s="7" t="str">
        <f t="shared" si="277"/>
        <v/>
      </c>
      <c r="DM107" s="7" t="str">
        <f t="shared" si="278"/>
        <v/>
      </c>
      <c r="DN107" s="7" t="str">
        <f>IF(ISNUMBER(CN107),CN107,IF(ISNUMBER(AK107),AK107,IF(ISNUMBER(AA107),AA107,IF(ISNUMBER(#REF!),#REF!,IF(ISNUMBER(Z107),Z107,"")))))</f>
        <v/>
      </c>
      <c r="DO107" s="7" t="str">
        <f>IF(ISNUMBER(CO107),CO107,IF(ISNUMBER(#REF!),#REF!,IF(ISNUMBER(AB107),AB107,IF(ISNUMBER(AL107),AL107,IF(ISNUMBER(AA107),AA107,"")))))</f>
        <v/>
      </c>
      <c r="DP107" s="7" t="str">
        <f t="shared" si="279"/>
        <v/>
      </c>
      <c r="DR107" s="7" t="str">
        <f t="shared" si="280"/>
        <v/>
      </c>
      <c r="DS107" s="7" t="str">
        <f t="shared" si="281"/>
        <v/>
      </c>
      <c r="DT107" s="7" t="str">
        <f t="shared" si="282"/>
        <v/>
      </c>
      <c r="DU107" s="7" t="str">
        <f t="shared" si="283"/>
        <v/>
      </c>
      <c r="DV107" s="7" t="str">
        <f t="shared" si="284"/>
        <v/>
      </c>
      <c r="DW107" s="7" t="str">
        <f t="shared" si="285"/>
        <v/>
      </c>
      <c r="DX107" s="7" t="str">
        <f t="shared" si="286"/>
        <v/>
      </c>
      <c r="DY107" s="7" t="str">
        <f t="shared" si="287"/>
        <v/>
      </c>
      <c r="DZ107" s="7" t="str">
        <f t="shared" si="288"/>
        <v/>
      </c>
      <c r="EA107" s="7" t="str">
        <f t="shared" si="289"/>
        <v/>
      </c>
      <c r="EB107" s="7" t="str">
        <f t="shared" si="290"/>
        <v/>
      </c>
      <c r="EC107" s="7" t="str">
        <f t="shared" si="291"/>
        <v/>
      </c>
      <c r="ED107" s="7" t="str">
        <f t="shared" si="292"/>
        <v/>
      </c>
      <c r="EE107" s="7" t="str">
        <f t="shared" si="293"/>
        <v/>
      </c>
      <c r="EF107" s="7" t="str">
        <f t="shared" si="294"/>
        <v/>
      </c>
      <c r="EG107" s="7" t="str">
        <f t="shared" si="295"/>
        <v/>
      </c>
      <c r="EH107" s="7" t="str">
        <f t="shared" si="296"/>
        <v/>
      </c>
      <c r="EI107" s="7" t="str">
        <f t="shared" si="297"/>
        <v/>
      </c>
      <c r="EJ107" s="7" t="str">
        <f t="shared" si="298"/>
        <v/>
      </c>
      <c r="EK107" s="7" t="str">
        <f t="shared" si="299"/>
        <v/>
      </c>
      <c r="EL107" s="7" t="str">
        <f>IF(ISNUMBER(DN107),DN107,IF(ISNUMBER(AK107),AK107,IF(ISNUMBER(AA107),AA107,IF(ISNUMBER(#REF!),#REF!,IF(ISNUMBER(Z107),Z107,"")))))</f>
        <v/>
      </c>
      <c r="EM107" s="7" t="str">
        <f>IF(ISNUMBER(DO107),DO107,IF(ISNUMBER(#REF!),#REF!,IF(ISNUMBER(AB107),AB107,IF(ISNUMBER(AL107),AL107,IF(ISNUMBER(AA107),AA107,"")))))</f>
        <v/>
      </c>
      <c r="EN107" s="7" t="str">
        <f t="shared" si="300"/>
        <v/>
      </c>
    </row>
    <row r="108" spans="1:144" x14ac:dyDescent="0.2">
      <c r="A108" s="19" t="s">
        <v>193</v>
      </c>
      <c r="B108" s="7" t="s">
        <v>193</v>
      </c>
      <c r="C108" s="7" t="e">
        <v>#N/A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>
        <v>0.770644</v>
      </c>
      <c r="J108" s="7">
        <v>0.74163000000000001</v>
      </c>
      <c r="K108" s="7">
        <v>0.70669399999999993</v>
      </c>
      <c r="L108" s="7">
        <v>0.66339400000000004</v>
      </c>
      <c r="M108" s="7">
        <v>0.67005599999999998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7" t="e">
        <v>#N/A</v>
      </c>
      <c r="AD108" s="7" t="e">
        <v>#N/A</v>
      </c>
      <c r="AE108" s="7" t="e">
        <v>#N/A</v>
      </c>
      <c r="AF108" s="7" t="e">
        <v>#N/A</v>
      </c>
      <c r="AG108" s="7" t="e">
        <v>#N/A</v>
      </c>
      <c r="AH108" s="7" t="e">
        <v>#N/A</v>
      </c>
      <c r="AI108" s="7" t="e">
        <v>#N/A</v>
      </c>
      <c r="AJ108" s="7" t="e">
        <v>#N/A</v>
      </c>
      <c r="AK108" s="7" t="s">
        <v>167</v>
      </c>
      <c r="AL108" s="7" t="str">
        <f t="shared" si="202"/>
        <v/>
      </c>
      <c r="AM108" s="7">
        <f t="shared" si="203"/>
        <v>0.770644</v>
      </c>
      <c r="AN108" s="7">
        <f t="shared" si="204"/>
        <v>0.770644</v>
      </c>
      <c r="AO108" s="7">
        <f t="shared" si="205"/>
        <v>0.770644</v>
      </c>
      <c r="AP108" s="7">
        <f t="shared" si="206"/>
        <v>0.74163000000000001</v>
      </c>
      <c r="AQ108" s="7">
        <f t="shared" si="207"/>
        <v>0.70669399999999993</v>
      </c>
      <c r="AR108" s="7">
        <f t="shared" si="208"/>
        <v>0.66339400000000004</v>
      </c>
      <c r="AS108" s="7">
        <f t="shared" si="209"/>
        <v>0.67005599999999998</v>
      </c>
      <c r="AT108" s="7">
        <f t="shared" si="210"/>
        <v>0.67005599999999998</v>
      </c>
      <c r="AU108" s="7">
        <f t="shared" si="211"/>
        <v>0.67005599999999998</v>
      </c>
      <c r="AV108" s="7" t="str">
        <f t="shared" si="212"/>
        <v/>
      </c>
      <c r="AW108" s="7" t="str">
        <f t="shared" si="213"/>
        <v/>
      </c>
      <c r="AX108" s="7" t="str">
        <f t="shared" si="214"/>
        <v/>
      </c>
      <c r="AY108" s="7" t="str">
        <f t="shared" si="215"/>
        <v/>
      </c>
      <c r="AZ108" s="7" t="str">
        <f t="shared" si="216"/>
        <v/>
      </c>
      <c r="BA108" s="7" t="str">
        <f t="shared" si="217"/>
        <v/>
      </c>
      <c r="BB108" s="7" t="str">
        <f t="shared" si="218"/>
        <v/>
      </c>
      <c r="BC108" s="7" t="str">
        <f t="shared" si="219"/>
        <v/>
      </c>
      <c r="BD108" s="7" t="str">
        <f t="shared" si="220"/>
        <v/>
      </c>
      <c r="BE108" s="7" t="str">
        <f t="shared" si="221"/>
        <v/>
      </c>
      <c r="BF108" s="7" t="str">
        <f t="shared" si="222"/>
        <v/>
      </c>
      <c r="BG108" s="7" t="str">
        <f t="shared" si="223"/>
        <v/>
      </c>
      <c r="BH108" s="7" t="str">
        <f t="shared" si="224"/>
        <v/>
      </c>
      <c r="BI108" s="7" t="str">
        <f t="shared" si="225"/>
        <v/>
      </c>
      <c r="BJ108" s="7" t="str">
        <f t="shared" si="226"/>
        <v/>
      </c>
      <c r="BK108" s="7" t="str">
        <f t="shared" si="227"/>
        <v/>
      </c>
      <c r="BL108" s="7" t="str">
        <f t="shared" si="228"/>
        <v/>
      </c>
      <c r="BM108" s="7" t="str">
        <f t="shared" si="229"/>
        <v/>
      </c>
      <c r="BN108" s="7" t="str">
        <f t="shared" si="230"/>
        <v/>
      </c>
      <c r="BP108" s="7">
        <f t="shared" si="231"/>
        <v>0.770644</v>
      </c>
      <c r="BQ108" s="7">
        <f t="shared" si="232"/>
        <v>0.770644</v>
      </c>
      <c r="BR108" s="7">
        <f t="shared" si="233"/>
        <v>0.74163000000000001</v>
      </c>
      <c r="BS108" s="7">
        <f t="shared" si="234"/>
        <v>0.70669399999999993</v>
      </c>
      <c r="BT108" s="7">
        <f t="shared" si="235"/>
        <v>0.66339400000000004</v>
      </c>
      <c r="BU108" s="7">
        <f t="shared" si="236"/>
        <v>0.67005599999999998</v>
      </c>
      <c r="BV108" s="7">
        <f t="shared" si="237"/>
        <v>0.67005599999999998</v>
      </c>
      <c r="BW108" s="7">
        <f t="shared" si="238"/>
        <v>0.67005599999999998</v>
      </c>
      <c r="BX108" s="7">
        <f t="shared" si="239"/>
        <v>0.67005599999999998</v>
      </c>
      <c r="BY108" s="7">
        <f t="shared" si="240"/>
        <v>0.67005599999999998</v>
      </c>
      <c r="BZ108" s="7" t="str">
        <f t="shared" si="241"/>
        <v/>
      </c>
      <c r="CA108" s="7" t="str">
        <f t="shared" si="242"/>
        <v/>
      </c>
      <c r="CB108" s="7" t="str">
        <f t="shared" si="243"/>
        <v/>
      </c>
      <c r="CC108" s="7" t="str">
        <f t="shared" si="244"/>
        <v/>
      </c>
      <c r="CD108" s="7" t="str">
        <f t="shared" si="245"/>
        <v/>
      </c>
      <c r="CE108" s="7" t="str">
        <f t="shared" si="246"/>
        <v/>
      </c>
      <c r="CF108" s="7" t="str">
        <f t="shared" si="247"/>
        <v/>
      </c>
      <c r="CG108" s="7" t="str">
        <f t="shared" si="248"/>
        <v/>
      </c>
      <c r="CH108" s="7" t="str">
        <f t="shared" si="249"/>
        <v/>
      </c>
      <c r="CI108" s="7" t="str">
        <f t="shared" si="250"/>
        <v/>
      </c>
      <c r="CJ108" s="7" t="str">
        <f t="shared" si="251"/>
        <v/>
      </c>
      <c r="CK108" s="7" t="str">
        <f t="shared" si="252"/>
        <v/>
      </c>
      <c r="CL108" s="7" t="str">
        <f t="shared" si="253"/>
        <v/>
      </c>
      <c r="CM108" s="7" t="str">
        <f t="shared" si="254"/>
        <v/>
      </c>
      <c r="CN108" s="7" t="str">
        <f t="shared" si="255"/>
        <v/>
      </c>
      <c r="CO108" s="7" t="str">
        <f t="shared" si="256"/>
        <v/>
      </c>
      <c r="CP108" s="7" t="str">
        <f>IF(ISNUMBER(BN108),BN108,IF(ISNUMBER(AK108),AK108,IF(ISNUMBER(AE108),AE108,IF(ISNUMBER(#REF!),#REF!,IF(ISNUMBER(AD108),AD108,"")))))</f>
        <v/>
      </c>
      <c r="CR108" s="7">
        <f t="shared" si="257"/>
        <v>0.74163000000000001</v>
      </c>
      <c r="CS108" s="7">
        <f t="shared" si="258"/>
        <v>0.70669399999999993</v>
      </c>
      <c r="CT108" s="7">
        <f t="shared" si="259"/>
        <v>0.66339400000000004</v>
      </c>
      <c r="CU108" s="7">
        <f t="shared" si="260"/>
        <v>0.67005599999999998</v>
      </c>
      <c r="CV108" s="7">
        <f t="shared" si="261"/>
        <v>0.67005599999999998</v>
      </c>
      <c r="CW108" s="7">
        <f t="shared" si="262"/>
        <v>0.67005599999999998</v>
      </c>
      <c r="CX108" s="7">
        <f t="shared" si="263"/>
        <v>0.67005599999999998</v>
      </c>
      <c r="CY108" s="7">
        <f t="shared" si="264"/>
        <v>0.67005599999999998</v>
      </c>
      <c r="CZ108" s="7">
        <f t="shared" si="265"/>
        <v>0.67005599999999998</v>
      </c>
      <c r="DA108" s="7">
        <f t="shared" si="266"/>
        <v>0.67005599999999998</v>
      </c>
      <c r="DB108" s="7" t="str">
        <f t="shared" si="267"/>
        <v/>
      </c>
      <c r="DC108" s="7" t="str">
        <f t="shared" si="268"/>
        <v/>
      </c>
      <c r="DD108" s="7" t="str">
        <f t="shared" si="269"/>
        <v/>
      </c>
      <c r="DE108" s="7" t="str">
        <f t="shared" si="270"/>
        <v/>
      </c>
      <c r="DF108" s="7" t="str">
        <f t="shared" si="271"/>
        <v/>
      </c>
      <c r="DG108" s="7" t="str">
        <f t="shared" si="272"/>
        <v/>
      </c>
      <c r="DH108" s="7" t="str">
        <f t="shared" si="273"/>
        <v/>
      </c>
      <c r="DI108" s="7" t="str">
        <f t="shared" si="274"/>
        <v/>
      </c>
      <c r="DJ108" s="7" t="str">
        <f t="shared" si="275"/>
        <v/>
      </c>
      <c r="DK108" s="7" t="str">
        <f t="shared" si="276"/>
        <v/>
      </c>
      <c r="DL108" s="7" t="str">
        <f t="shared" si="277"/>
        <v/>
      </c>
      <c r="DM108" s="7" t="str">
        <f t="shared" si="278"/>
        <v/>
      </c>
      <c r="DN108" s="7" t="str">
        <f>IF(ISNUMBER(CN108),CN108,IF(ISNUMBER(AK108),AK108,IF(ISNUMBER(AA108),AA108,IF(ISNUMBER(#REF!),#REF!,IF(ISNUMBER(Z108),Z108,"")))))</f>
        <v/>
      </c>
      <c r="DO108" s="7" t="str">
        <f>IF(ISNUMBER(CO108),CO108,IF(ISNUMBER(#REF!),#REF!,IF(ISNUMBER(AB108),AB108,IF(ISNUMBER(AL108),AL108,IF(ISNUMBER(AA108),AA108,"")))))</f>
        <v/>
      </c>
      <c r="DP108" s="7">
        <f t="shared" si="279"/>
        <v>0.770644</v>
      </c>
      <c r="DR108" s="7">
        <f t="shared" si="280"/>
        <v>0.66339400000000004</v>
      </c>
      <c r="DS108" s="7">
        <f t="shared" si="281"/>
        <v>0.67005599999999998</v>
      </c>
      <c r="DT108" s="7">
        <f t="shared" si="282"/>
        <v>0.67005599999999998</v>
      </c>
      <c r="DU108" s="7">
        <f t="shared" si="283"/>
        <v>0.67005599999999998</v>
      </c>
      <c r="DV108" s="7">
        <f t="shared" si="284"/>
        <v>0.67005599999999998</v>
      </c>
      <c r="DW108" s="7">
        <f t="shared" si="285"/>
        <v>0.67005599999999998</v>
      </c>
      <c r="DX108" s="7">
        <f t="shared" si="286"/>
        <v>0.67005599999999998</v>
      </c>
      <c r="DY108" s="7">
        <f t="shared" si="287"/>
        <v>0.67005599999999998</v>
      </c>
      <c r="DZ108" s="7" t="str">
        <f t="shared" si="288"/>
        <v/>
      </c>
      <c r="EA108" s="7" t="str">
        <f t="shared" si="289"/>
        <v/>
      </c>
      <c r="EB108" s="7" t="str">
        <f t="shared" si="290"/>
        <v/>
      </c>
      <c r="EC108" s="7" t="str">
        <f t="shared" si="291"/>
        <v/>
      </c>
      <c r="ED108" s="7" t="str">
        <f t="shared" si="292"/>
        <v/>
      </c>
      <c r="EE108" s="7" t="str">
        <f t="shared" si="293"/>
        <v/>
      </c>
      <c r="EF108" s="7" t="str">
        <f t="shared" si="294"/>
        <v/>
      </c>
      <c r="EG108" s="7" t="str">
        <f t="shared" si="295"/>
        <v/>
      </c>
      <c r="EH108" s="7" t="str">
        <f t="shared" si="296"/>
        <v/>
      </c>
      <c r="EI108" s="7" t="str">
        <f t="shared" si="297"/>
        <v/>
      </c>
      <c r="EJ108" s="7" t="str">
        <f t="shared" si="298"/>
        <v/>
      </c>
      <c r="EK108" s="7" t="str">
        <f t="shared" si="299"/>
        <v/>
      </c>
      <c r="EL108" s="7" t="str">
        <f>IF(ISNUMBER(DN108),DN108,IF(ISNUMBER(AK108),AK108,IF(ISNUMBER(AA108),AA108,IF(ISNUMBER(#REF!),#REF!,IF(ISNUMBER(Z108),Z108,"")))))</f>
        <v/>
      </c>
      <c r="EM108" s="7" t="str">
        <f>IF(ISNUMBER(DO108),DO108,IF(ISNUMBER(#REF!),#REF!,IF(ISNUMBER(AB108),AB108,IF(ISNUMBER(AL108),AL108,IF(ISNUMBER(AA108),AA108,"")))))</f>
        <v/>
      </c>
      <c r="EN108" s="7">
        <f t="shared" si="300"/>
        <v>0.770644</v>
      </c>
    </row>
    <row r="109" spans="1:144" x14ac:dyDescent="0.2">
      <c r="A109" s="19" t="s">
        <v>116</v>
      </c>
      <c r="B109" s="7" t="s">
        <v>116</v>
      </c>
      <c r="C109" s="7" t="e">
        <v>#N/A</v>
      </c>
      <c r="D109" s="7">
        <v>4.1737400000000004</v>
      </c>
      <c r="E109" s="7">
        <v>4.1244800000000001</v>
      </c>
      <c r="F109" s="7">
        <v>4.2049900000000004</v>
      </c>
      <c r="G109" s="7">
        <v>3.9411399999999999</v>
      </c>
      <c r="H109" s="7">
        <v>4.2235800000000001</v>
      </c>
      <c r="I109" s="7">
        <v>4.2392500000000002</v>
      </c>
      <c r="J109" s="7" t="e">
        <v>#N/A</v>
      </c>
      <c r="K109" s="7">
        <v>4.2784399999999998</v>
      </c>
      <c r="L109" s="7">
        <v>4.2242199999999999</v>
      </c>
      <c r="M109" s="7">
        <v>3.9548800000000002</v>
      </c>
      <c r="N109" s="7">
        <v>4.36294</v>
      </c>
      <c r="O109" s="7">
        <v>4.4192599999999995</v>
      </c>
      <c r="P109" s="7" t="e">
        <v>#N/A</v>
      </c>
      <c r="Q109" s="7" t="e">
        <v>#N/A</v>
      </c>
      <c r="R109" s="7" t="e">
        <v>#N/A</v>
      </c>
      <c r="S109" s="7">
        <v>4.3579600000000003</v>
      </c>
      <c r="T109" s="7">
        <v>4.64846</v>
      </c>
      <c r="U109" s="7">
        <v>4.4040400000000002</v>
      </c>
      <c r="V109" s="7">
        <v>4.1666100000000004</v>
      </c>
      <c r="W109" s="7">
        <v>3.8797700000000002</v>
      </c>
      <c r="X109" s="7">
        <v>3.9190300000000002</v>
      </c>
      <c r="Y109" s="7">
        <v>3.7726000000000002</v>
      </c>
      <c r="Z109" s="7">
        <v>4.3456799999999998</v>
      </c>
      <c r="AA109" s="7">
        <v>4.1825600000000005</v>
      </c>
      <c r="AB109" s="7">
        <v>3.9497900000000001</v>
      </c>
      <c r="AC109" s="7" t="e">
        <v>#N/A</v>
      </c>
      <c r="AD109" s="7">
        <v>3.8088800000000003</v>
      </c>
      <c r="AE109" s="7">
        <v>3.7392500000000002</v>
      </c>
      <c r="AF109" s="7">
        <v>4.0181300000000002</v>
      </c>
      <c r="AG109" s="7">
        <v>4.12887</v>
      </c>
      <c r="AH109" s="7">
        <v>4.0745300000000002</v>
      </c>
      <c r="AI109" s="7" t="e">
        <v>#N/A</v>
      </c>
      <c r="AJ109" s="7" t="e">
        <v>#N/A</v>
      </c>
      <c r="AL109" s="7">
        <f t="shared" si="202"/>
        <v>4.2049900000000004</v>
      </c>
      <c r="AM109" s="7">
        <f t="shared" si="203"/>
        <v>3.9411399999999999</v>
      </c>
      <c r="AN109" s="7">
        <f t="shared" si="204"/>
        <v>4.2235800000000001</v>
      </c>
      <c r="AO109" s="7">
        <f t="shared" si="205"/>
        <v>4.2392500000000002</v>
      </c>
      <c r="AP109" s="7">
        <f t="shared" si="206"/>
        <v>4.2784399999999998</v>
      </c>
      <c r="AQ109" s="7">
        <f t="shared" si="207"/>
        <v>4.2784399999999998</v>
      </c>
      <c r="AR109" s="7">
        <f t="shared" si="208"/>
        <v>4.2242199999999999</v>
      </c>
      <c r="AS109" s="7">
        <f t="shared" si="209"/>
        <v>3.9548800000000002</v>
      </c>
      <c r="AT109" s="7">
        <f t="shared" si="210"/>
        <v>4.36294</v>
      </c>
      <c r="AU109" s="7">
        <f t="shared" si="211"/>
        <v>4.4192599999999995</v>
      </c>
      <c r="AV109" s="7">
        <f t="shared" si="212"/>
        <v>4.4192599999999995</v>
      </c>
      <c r="AW109" s="7">
        <f t="shared" si="213"/>
        <v>4.3579600000000003</v>
      </c>
      <c r="AX109" s="7">
        <f t="shared" si="214"/>
        <v>4.3579600000000003</v>
      </c>
      <c r="AY109" s="7">
        <f t="shared" si="215"/>
        <v>4.3579600000000003</v>
      </c>
      <c r="AZ109" s="7">
        <f t="shared" si="216"/>
        <v>4.64846</v>
      </c>
      <c r="BA109" s="7">
        <f t="shared" si="217"/>
        <v>4.4040400000000002</v>
      </c>
      <c r="BB109" s="7">
        <f t="shared" si="218"/>
        <v>4.1666100000000004</v>
      </c>
      <c r="BC109" s="7">
        <f t="shared" si="219"/>
        <v>3.8797700000000002</v>
      </c>
      <c r="BD109" s="7">
        <f t="shared" si="220"/>
        <v>3.9190300000000002</v>
      </c>
      <c r="BE109" s="7">
        <f t="shared" si="221"/>
        <v>3.7726000000000002</v>
      </c>
      <c r="BF109" s="7">
        <f t="shared" si="222"/>
        <v>4.3456799999999998</v>
      </c>
      <c r="BG109" s="7">
        <f t="shared" si="223"/>
        <v>4.1825600000000005</v>
      </c>
      <c r="BH109" s="7">
        <f t="shared" si="224"/>
        <v>3.9497900000000001</v>
      </c>
      <c r="BI109" s="7">
        <f t="shared" si="225"/>
        <v>3.8088800000000003</v>
      </c>
      <c r="BJ109" s="7">
        <f t="shared" si="226"/>
        <v>3.8088800000000003</v>
      </c>
      <c r="BK109" s="7">
        <f t="shared" si="227"/>
        <v>3.7392500000000002</v>
      </c>
      <c r="BL109" s="7">
        <f t="shared" si="228"/>
        <v>4.0181300000000002</v>
      </c>
      <c r="BM109" s="7">
        <f t="shared" si="229"/>
        <v>4.12887</v>
      </c>
      <c r="BN109" s="7">
        <f t="shared" si="230"/>
        <v>4.0745300000000002</v>
      </c>
      <c r="BP109" s="7">
        <f t="shared" si="231"/>
        <v>4.2235800000000001</v>
      </c>
      <c r="BQ109" s="7">
        <f t="shared" si="232"/>
        <v>4.2392500000000002</v>
      </c>
      <c r="BR109" s="7">
        <f t="shared" si="233"/>
        <v>4.2784399999999998</v>
      </c>
      <c r="BS109" s="7">
        <f t="shared" si="234"/>
        <v>4.2784399999999998</v>
      </c>
      <c r="BT109" s="7">
        <f t="shared" si="235"/>
        <v>4.2242199999999999</v>
      </c>
      <c r="BU109" s="7">
        <f t="shared" si="236"/>
        <v>3.9548800000000002</v>
      </c>
      <c r="BV109" s="7">
        <f t="shared" si="237"/>
        <v>4.36294</v>
      </c>
      <c r="BW109" s="7">
        <f t="shared" si="238"/>
        <v>4.4192599999999995</v>
      </c>
      <c r="BX109" s="7">
        <f t="shared" si="239"/>
        <v>4.4192599999999995</v>
      </c>
      <c r="BY109" s="7">
        <f t="shared" si="240"/>
        <v>4.3579600000000003</v>
      </c>
      <c r="BZ109" s="7">
        <f t="shared" si="241"/>
        <v>4.3579600000000003</v>
      </c>
      <c r="CA109" s="7">
        <f t="shared" si="242"/>
        <v>4.3579600000000003</v>
      </c>
      <c r="CB109" s="7">
        <f t="shared" si="243"/>
        <v>4.64846</v>
      </c>
      <c r="CC109" s="7">
        <f t="shared" si="244"/>
        <v>4.4040400000000002</v>
      </c>
      <c r="CD109" s="7">
        <f t="shared" si="245"/>
        <v>4.1666100000000004</v>
      </c>
      <c r="CE109" s="7">
        <f t="shared" si="246"/>
        <v>3.8797700000000002</v>
      </c>
      <c r="CF109" s="7">
        <f t="shared" si="247"/>
        <v>3.9190300000000002</v>
      </c>
      <c r="CG109" s="7">
        <f t="shared" si="248"/>
        <v>3.7726000000000002</v>
      </c>
      <c r="CH109" s="7">
        <f t="shared" si="249"/>
        <v>4.3456799999999998</v>
      </c>
      <c r="CI109" s="7">
        <f t="shared" si="250"/>
        <v>4.1825600000000005</v>
      </c>
      <c r="CJ109" s="7">
        <f t="shared" si="251"/>
        <v>3.9497900000000001</v>
      </c>
      <c r="CK109" s="7">
        <f t="shared" si="252"/>
        <v>3.8088800000000003</v>
      </c>
      <c r="CL109" s="7">
        <f t="shared" si="253"/>
        <v>3.8088800000000003</v>
      </c>
      <c r="CM109" s="7">
        <f t="shared" si="254"/>
        <v>3.7392500000000002</v>
      </c>
      <c r="CN109" s="7">
        <f t="shared" si="255"/>
        <v>4.0181300000000002</v>
      </c>
      <c r="CO109" s="7">
        <f t="shared" si="256"/>
        <v>4.12887</v>
      </c>
      <c r="CP109" s="7">
        <f>IF(ISNUMBER(BN109),BN109,IF(ISNUMBER(AK109),AK109,IF(ISNUMBER(AE109),AE109,IF(ISNUMBER(#REF!),#REF!,IF(ISNUMBER(AD109),AD109,"")))))</f>
        <v>4.0745300000000002</v>
      </c>
      <c r="CR109" s="7">
        <f t="shared" si="257"/>
        <v>4.2784399999999998</v>
      </c>
      <c r="CS109" s="7">
        <f t="shared" si="258"/>
        <v>4.2784399999999998</v>
      </c>
      <c r="CT109" s="7">
        <f t="shared" si="259"/>
        <v>4.2242199999999999</v>
      </c>
      <c r="CU109" s="7">
        <f t="shared" si="260"/>
        <v>3.9548800000000002</v>
      </c>
      <c r="CV109" s="7">
        <f t="shared" si="261"/>
        <v>4.36294</v>
      </c>
      <c r="CW109" s="7">
        <f t="shared" si="262"/>
        <v>4.4192599999999995</v>
      </c>
      <c r="CX109" s="7">
        <f t="shared" si="263"/>
        <v>4.4192599999999995</v>
      </c>
      <c r="CY109" s="7">
        <f t="shared" si="264"/>
        <v>4.3579600000000003</v>
      </c>
      <c r="CZ109" s="7">
        <f t="shared" si="265"/>
        <v>4.3579600000000003</v>
      </c>
      <c r="DA109" s="7">
        <f t="shared" si="266"/>
        <v>4.3579600000000003</v>
      </c>
      <c r="DB109" s="7">
        <f t="shared" si="267"/>
        <v>4.64846</v>
      </c>
      <c r="DC109" s="7">
        <f t="shared" si="268"/>
        <v>4.4040400000000002</v>
      </c>
      <c r="DD109" s="7">
        <f t="shared" si="269"/>
        <v>4.1666100000000004</v>
      </c>
      <c r="DE109" s="7">
        <f t="shared" si="270"/>
        <v>3.8797700000000002</v>
      </c>
      <c r="DF109" s="7">
        <f t="shared" si="271"/>
        <v>3.9190300000000002</v>
      </c>
      <c r="DG109" s="7">
        <f t="shared" si="272"/>
        <v>3.7726000000000002</v>
      </c>
      <c r="DH109" s="7">
        <f t="shared" si="273"/>
        <v>4.3456799999999998</v>
      </c>
      <c r="DI109" s="7">
        <f t="shared" si="274"/>
        <v>4.1825600000000005</v>
      </c>
      <c r="DJ109" s="7">
        <f t="shared" si="275"/>
        <v>3.9497900000000001</v>
      </c>
      <c r="DK109" s="7">
        <f t="shared" si="276"/>
        <v>3.8088800000000003</v>
      </c>
      <c r="DL109" s="7">
        <f t="shared" si="277"/>
        <v>3.8088800000000003</v>
      </c>
      <c r="DM109" s="7">
        <f t="shared" si="278"/>
        <v>3.7392500000000002</v>
      </c>
      <c r="DN109" s="7">
        <f>IF(ISNUMBER(CN109),CN109,IF(ISNUMBER(AK109),AK109,IF(ISNUMBER(AA109),AA109,IF(ISNUMBER(#REF!),#REF!,IF(ISNUMBER(Z109),Z109,"")))))</f>
        <v>4.0181300000000002</v>
      </c>
      <c r="DO109" s="7">
        <f>IF(ISNUMBER(CO109),CO109,IF(ISNUMBER(#REF!),#REF!,IF(ISNUMBER(AB109),AB109,IF(ISNUMBER(AL109),AL109,IF(ISNUMBER(AA109),AA109,"")))))</f>
        <v>4.12887</v>
      </c>
      <c r="DP109" s="7">
        <f t="shared" si="279"/>
        <v>4.0745300000000002</v>
      </c>
      <c r="DR109" s="7">
        <f t="shared" si="280"/>
        <v>4.2242199999999999</v>
      </c>
      <c r="DS109" s="7">
        <f t="shared" si="281"/>
        <v>3.9548800000000002</v>
      </c>
      <c r="DT109" s="7">
        <f t="shared" si="282"/>
        <v>4.36294</v>
      </c>
      <c r="DU109" s="7">
        <f t="shared" si="283"/>
        <v>4.4192599999999995</v>
      </c>
      <c r="DV109" s="7">
        <f t="shared" si="284"/>
        <v>4.4192599999999995</v>
      </c>
      <c r="DW109" s="7">
        <f t="shared" si="285"/>
        <v>4.3579600000000003</v>
      </c>
      <c r="DX109" s="7">
        <f t="shared" si="286"/>
        <v>4.3579600000000003</v>
      </c>
      <c r="DY109" s="7">
        <f t="shared" si="287"/>
        <v>4.3579600000000003</v>
      </c>
      <c r="DZ109" s="7">
        <f t="shared" si="288"/>
        <v>4.64846</v>
      </c>
      <c r="EA109" s="7">
        <f t="shared" si="289"/>
        <v>4.4040400000000002</v>
      </c>
      <c r="EB109" s="7">
        <f t="shared" si="290"/>
        <v>4.1666100000000004</v>
      </c>
      <c r="EC109" s="7">
        <f t="shared" si="291"/>
        <v>3.8797700000000002</v>
      </c>
      <c r="ED109" s="7">
        <f t="shared" si="292"/>
        <v>3.9190300000000002</v>
      </c>
      <c r="EE109" s="7">
        <f t="shared" si="293"/>
        <v>3.7726000000000002</v>
      </c>
      <c r="EF109" s="7">
        <f t="shared" si="294"/>
        <v>4.3456799999999998</v>
      </c>
      <c r="EG109" s="7">
        <f t="shared" si="295"/>
        <v>4.1825600000000005</v>
      </c>
      <c r="EH109" s="7">
        <f t="shared" si="296"/>
        <v>3.9497900000000001</v>
      </c>
      <c r="EI109" s="7">
        <f t="shared" si="297"/>
        <v>3.8088800000000003</v>
      </c>
      <c r="EJ109" s="7">
        <f t="shared" si="298"/>
        <v>3.8088800000000003</v>
      </c>
      <c r="EK109" s="7">
        <f t="shared" si="299"/>
        <v>3.7392500000000002</v>
      </c>
      <c r="EL109" s="7">
        <f>IF(ISNUMBER(DN109),DN109,IF(ISNUMBER(AK109),AK109,IF(ISNUMBER(AA109),AA109,IF(ISNUMBER(#REF!),#REF!,IF(ISNUMBER(Z109),Z109,"")))))</f>
        <v>4.0181300000000002</v>
      </c>
      <c r="EM109" s="7">
        <f>IF(ISNUMBER(DO109),DO109,IF(ISNUMBER(#REF!),#REF!,IF(ISNUMBER(AB109),AB109,IF(ISNUMBER(AL109),AL109,IF(ISNUMBER(AA109),AA109,"")))))</f>
        <v>4.12887</v>
      </c>
      <c r="EN109" s="7">
        <f t="shared" si="300"/>
        <v>4.0745300000000002</v>
      </c>
    </row>
    <row r="110" spans="1:144" x14ac:dyDescent="0.2">
      <c r="A110" s="19" t="s">
        <v>117</v>
      </c>
      <c r="B110" s="7" t="s">
        <v>117</v>
      </c>
      <c r="C110" s="7" t="e">
        <v>#N/A</v>
      </c>
      <c r="D110" s="7">
        <v>3.2271799999999997</v>
      </c>
      <c r="E110" s="7">
        <v>2.96095</v>
      </c>
      <c r="F110" s="7">
        <v>2.68587</v>
      </c>
      <c r="G110" s="7">
        <v>2.5996800000000002</v>
      </c>
      <c r="H110" s="7">
        <v>2.7923100000000001</v>
      </c>
      <c r="I110" s="7">
        <v>2.9502300000000004</v>
      </c>
      <c r="J110" s="7">
        <v>3.3155999999999999</v>
      </c>
      <c r="K110" s="7">
        <v>3.3489599999999999</v>
      </c>
      <c r="L110" s="7">
        <v>3.3209299999999997</v>
      </c>
      <c r="M110" s="7">
        <v>3.0057800000000001</v>
      </c>
      <c r="N110" s="7">
        <v>3.0973600000000001</v>
      </c>
      <c r="O110" s="7">
        <v>3.6933800000000003</v>
      </c>
      <c r="P110" s="7" t="e">
        <v>#N/A</v>
      </c>
      <c r="Q110" s="7" t="e">
        <v>#N/A</v>
      </c>
      <c r="R110" s="7" t="e">
        <v>#N/A</v>
      </c>
      <c r="S110" s="7">
        <v>3.8930400000000001</v>
      </c>
      <c r="T110" s="7" t="e">
        <v>#N/A</v>
      </c>
      <c r="U110" s="7">
        <v>3.6534599999999999</v>
      </c>
      <c r="V110" s="7">
        <v>3.24858</v>
      </c>
      <c r="W110" s="7" t="e">
        <v>#N/A</v>
      </c>
      <c r="X110" s="7" t="e">
        <v>#N/A</v>
      </c>
      <c r="Y110" s="7" t="e">
        <v>#N/A</v>
      </c>
      <c r="Z110" s="7">
        <v>3.0619499999999999</v>
      </c>
      <c r="AA110" s="7">
        <v>2.60358</v>
      </c>
      <c r="AB110" s="7">
        <v>3.0459800000000001</v>
      </c>
      <c r="AC110" s="7" t="e">
        <v>#N/A</v>
      </c>
      <c r="AD110" s="7" t="e">
        <v>#N/A</v>
      </c>
      <c r="AE110" s="7" t="e">
        <v>#N/A</v>
      </c>
      <c r="AF110" s="7" t="e">
        <v>#N/A</v>
      </c>
      <c r="AG110" s="7">
        <v>4.9453899999999997</v>
      </c>
      <c r="AH110" s="7" t="e">
        <v>#N/A</v>
      </c>
      <c r="AI110" s="7" t="e">
        <v>#N/A</v>
      </c>
      <c r="AJ110" s="7">
        <v>3.8296799999999998</v>
      </c>
      <c r="AL110" s="7">
        <f t="shared" si="202"/>
        <v>2.68587</v>
      </c>
      <c r="AM110" s="7">
        <f t="shared" si="203"/>
        <v>2.5996800000000002</v>
      </c>
      <c r="AN110" s="7">
        <f t="shared" si="204"/>
        <v>2.7923100000000001</v>
      </c>
      <c r="AO110" s="7">
        <f t="shared" si="205"/>
        <v>2.9502300000000004</v>
      </c>
      <c r="AP110" s="7">
        <f t="shared" si="206"/>
        <v>3.3155999999999999</v>
      </c>
      <c r="AQ110" s="7">
        <f t="shared" si="207"/>
        <v>3.3489599999999999</v>
      </c>
      <c r="AR110" s="7">
        <f t="shared" si="208"/>
        <v>3.3209299999999997</v>
      </c>
      <c r="AS110" s="7">
        <f t="shared" si="209"/>
        <v>3.0057800000000001</v>
      </c>
      <c r="AT110" s="7">
        <f t="shared" si="210"/>
        <v>3.0973600000000001</v>
      </c>
      <c r="AU110" s="7">
        <f t="shared" si="211"/>
        <v>3.6933800000000003</v>
      </c>
      <c r="AV110" s="7">
        <f t="shared" si="212"/>
        <v>3.6933800000000003</v>
      </c>
      <c r="AW110" s="7">
        <f t="shared" si="213"/>
        <v>3.8930400000000001</v>
      </c>
      <c r="AX110" s="7">
        <f t="shared" si="214"/>
        <v>3.8930400000000001</v>
      </c>
      <c r="AY110" s="7">
        <f t="shared" si="215"/>
        <v>3.8930400000000001</v>
      </c>
      <c r="AZ110" s="7">
        <f t="shared" si="216"/>
        <v>3.6534599999999999</v>
      </c>
      <c r="BA110" s="7">
        <f t="shared" si="217"/>
        <v>3.6534599999999999</v>
      </c>
      <c r="BB110" s="7">
        <f t="shared" si="218"/>
        <v>3.24858</v>
      </c>
      <c r="BC110" s="7">
        <f t="shared" si="219"/>
        <v>3.24858</v>
      </c>
      <c r="BD110" s="7">
        <f t="shared" si="220"/>
        <v>3.0619499999999999</v>
      </c>
      <c r="BE110" s="7">
        <f t="shared" si="221"/>
        <v>3.0619499999999999</v>
      </c>
      <c r="BF110" s="7">
        <f t="shared" si="222"/>
        <v>3.0619499999999999</v>
      </c>
      <c r="BG110" s="7">
        <f t="shared" si="223"/>
        <v>2.60358</v>
      </c>
      <c r="BH110" s="7">
        <f t="shared" si="224"/>
        <v>3.0459800000000001</v>
      </c>
      <c r="BI110" s="7">
        <f t="shared" si="225"/>
        <v>3.0459800000000001</v>
      </c>
      <c r="BJ110" s="7">
        <f t="shared" si="226"/>
        <v>3.0459800000000001</v>
      </c>
      <c r="BK110" s="7">
        <f t="shared" si="227"/>
        <v>4.9453899999999997</v>
      </c>
      <c r="BL110" s="7">
        <f t="shared" si="228"/>
        <v>4.9453899999999997</v>
      </c>
      <c r="BM110" s="7">
        <f t="shared" si="229"/>
        <v>4.9453899999999997</v>
      </c>
      <c r="BN110" s="7">
        <f t="shared" si="230"/>
        <v>4.9453899999999997</v>
      </c>
      <c r="BP110" s="7">
        <f t="shared" si="231"/>
        <v>2.7923100000000001</v>
      </c>
      <c r="BQ110" s="7">
        <f t="shared" si="232"/>
        <v>2.9502300000000004</v>
      </c>
      <c r="BR110" s="7">
        <f t="shared" si="233"/>
        <v>3.3155999999999999</v>
      </c>
      <c r="BS110" s="7">
        <f t="shared" si="234"/>
        <v>3.3489599999999999</v>
      </c>
      <c r="BT110" s="7">
        <f t="shared" si="235"/>
        <v>3.3209299999999997</v>
      </c>
      <c r="BU110" s="7">
        <f t="shared" si="236"/>
        <v>3.0057800000000001</v>
      </c>
      <c r="BV110" s="7">
        <f t="shared" si="237"/>
        <v>3.0973600000000001</v>
      </c>
      <c r="BW110" s="7">
        <f t="shared" si="238"/>
        <v>3.6933800000000003</v>
      </c>
      <c r="BX110" s="7">
        <f t="shared" si="239"/>
        <v>3.6933800000000003</v>
      </c>
      <c r="BY110" s="7">
        <f t="shared" si="240"/>
        <v>3.8930400000000001</v>
      </c>
      <c r="BZ110" s="7">
        <f t="shared" si="241"/>
        <v>3.8930400000000001</v>
      </c>
      <c r="CA110" s="7">
        <f t="shared" si="242"/>
        <v>3.8930400000000001</v>
      </c>
      <c r="CB110" s="7">
        <f t="shared" si="243"/>
        <v>3.6534599999999999</v>
      </c>
      <c r="CC110" s="7">
        <f t="shared" si="244"/>
        <v>3.6534599999999999</v>
      </c>
      <c r="CD110" s="7">
        <f t="shared" si="245"/>
        <v>3.24858</v>
      </c>
      <c r="CE110" s="7">
        <f t="shared" si="246"/>
        <v>3.24858</v>
      </c>
      <c r="CF110" s="7">
        <f t="shared" si="247"/>
        <v>3.0619499999999999</v>
      </c>
      <c r="CG110" s="7">
        <f t="shared" si="248"/>
        <v>3.0619499999999999</v>
      </c>
      <c r="CH110" s="7">
        <f t="shared" si="249"/>
        <v>3.0619499999999999</v>
      </c>
      <c r="CI110" s="7">
        <f t="shared" si="250"/>
        <v>2.60358</v>
      </c>
      <c r="CJ110" s="7">
        <f t="shared" si="251"/>
        <v>3.0459800000000001</v>
      </c>
      <c r="CK110" s="7">
        <f t="shared" si="252"/>
        <v>3.0459800000000001</v>
      </c>
      <c r="CL110" s="7">
        <f t="shared" si="253"/>
        <v>3.0459800000000001</v>
      </c>
      <c r="CM110" s="7">
        <f t="shared" si="254"/>
        <v>4.9453899999999997</v>
      </c>
      <c r="CN110" s="7">
        <f t="shared" si="255"/>
        <v>4.9453899999999997</v>
      </c>
      <c r="CO110" s="7">
        <f t="shared" si="256"/>
        <v>4.9453899999999997</v>
      </c>
      <c r="CP110" s="7">
        <f>IF(ISNUMBER(BN110),BN110,IF(ISNUMBER(AK110),AK110,IF(ISNUMBER(AE110),AE110,IF(ISNUMBER(#REF!),#REF!,IF(ISNUMBER(AD110),AD110,"")))))</f>
        <v>4.9453899999999997</v>
      </c>
      <c r="CR110" s="7">
        <f t="shared" si="257"/>
        <v>3.3155999999999999</v>
      </c>
      <c r="CS110" s="7">
        <f t="shared" si="258"/>
        <v>3.3489599999999999</v>
      </c>
      <c r="CT110" s="7">
        <f t="shared" si="259"/>
        <v>3.3209299999999997</v>
      </c>
      <c r="CU110" s="7">
        <f t="shared" si="260"/>
        <v>3.0057800000000001</v>
      </c>
      <c r="CV110" s="7">
        <f t="shared" si="261"/>
        <v>3.0973600000000001</v>
      </c>
      <c r="CW110" s="7">
        <f t="shared" si="262"/>
        <v>3.6933800000000003</v>
      </c>
      <c r="CX110" s="7">
        <f t="shared" si="263"/>
        <v>3.6933800000000003</v>
      </c>
      <c r="CY110" s="7">
        <f t="shared" si="264"/>
        <v>3.8930400000000001</v>
      </c>
      <c r="CZ110" s="7">
        <f t="shared" si="265"/>
        <v>3.8930400000000001</v>
      </c>
      <c r="DA110" s="7">
        <f t="shared" si="266"/>
        <v>3.8930400000000001</v>
      </c>
      <c r="DB110" s="7">
        <f t="shared" si="267"/>
        <v>3.6534599999999999</v>
      </c>
      <c r="DC110" s="7">
        <f t="shared" si="268"/>
        <v>3.6534599999999999</v>
      </c>
      <c r="DD110" s="7">
        <f t="shared" si="269"/>
        <v>3.24858</v>
      </c>
      <c r="DE110" s="7">
        <f t="shared" si="270"/>
        <v>3.24858</v>
      </c>
      <c r="DF110" s="7">
        <f t="shared" si="271"/>
        <v>3.0619499999999999</v>
      </c>
      <c r="DG110" s="7">
        <f t="shared" si="272"/>
        <v>3.0619499999999999</v>
      </c>
      <c r="DH110" s="7">
        <f t="shared" si="273"/>
        <v>3.0619499999999999</v>
      </c>
      <c r="DI110" s="7">
        <f t="shared" si="274"/>
        <v>2.60358</v>
      </c>
      <c r="DJ110" s="7">
        <f t="shared" si="275"/>
        <v>3.0459800000000001</v>
      </c>
      <c r="DK110" s="7">
        <f t="shared" si="276"/>
        <v>3.0459800000000001</v>
      </c>
      <c r="DL110" s="7">
        <f t="shared" si="277"/>
        <v>3.0459800000000001</v>
      </c>
      <c r="DM110" s="7">
        <f t="shared" si="278"/>
        <v>4.9453899999999997</v>
      </c>
      <c r="DN110" s="7">
        <f>IF(ISNUMBER(CN110),CN110,IF(ISNUMBER(AK110),AK110,IF(ISNUMBER(AA110),AA110,IF(ISNUMBER(#REF!),#REF!,IF(ISNUMBER(Z110),Z110,"")))))</f>
        <v>4.9453899999999997</v>
      </c>
      <c r="DO110" s="7">
        <f>IF(ISNUMBER(CO110),CO110,IF(ISNUMBER(#REF!),#REF!,IF(ISNUMBER(AB110),AB110,IF(ISNUMBER(AL110),AL110,IF(ISNUMBER(AA110),AA110,"")))))</f>
        <v>4.9453899999999997</v>
      </c>
      <c r="DP110" s="7">
        <f t="shared" si="279"/>
        <v>4.9453899999999997</v>
      </c>
      <c r="DR110" s="7">
        <f t="shared" si="280"/>
        <v>3.3209299999999997</v>
      </c>
      <c r="DS110" s="7">
        <f t="shared" si="281"/>
        <v>3.0057800000000001</v>
      </c>
      <c r="DT110" s="7">
        <f t="shared" si="282"/>
        <v>3.0973600000000001</v>
      </c>
      <c r="DU110" s="7">
        <f t="shared" si="283"/>
        <v>3.6933800000000003</v>
      </c>
      <c r="DV110" s="7">
        <f t="shared" si="284"/>
        <v>3.6933800000000003</v>
      </c>
      <c r="DW110" s="7">
        <f t="shared" si="285"/>
        <v>3.8930400000000001</v>
      </c>
      <c r="DX110" s="7">
        <f t="shared" si="286"/>
        <v>3.8930400000000001</v>
      </c>
      <c r="DY110" s="7">
        <f t="shared" si="287"/>
        <v>3.8930400000000001</v>
      </c>
      <c r="DZ110" s="7">
        <f t="shared" si="288"/>
        <v>3.6534599999999999</v>
      </c>
      <c r="EA110" s="7">
        <f t="shared" si="289"/>
        <v>3.6534599999999999</v>
      </c>
      <c r="EB110" s="7">
        <f t="shared" si="290"/>
        <v>3.24858</v>
      </c>
      <c r="EC110" s="7">
        <f t="shared" si="291"/>
        <v>3.24858</v>
      </c>
      <c r="ED110" s="7">
        <f t="shared" si="292"/>
        <v>3.0619499999999999</v>
      </c>
      <c r="EE110" s="7">
        <f t="shared" si="293"/>
        <v>3.0619499999999999</v>
      </c>
      <c r="EF110" s="7">
        <f t="shared" si="294"/>
        <v>3.0619499999999999</v>
      </c>
      <c r="EG110" s="7">
        <f t="shared" si="295"/>
        <v>2.60358</v>
      </c>
      <c r="EH110" s="7">
        <f t="shared" si="296"/>
        <v>3.0459800000000001</v>
      </c>
      <c r="EI110" s="7">
        <f t="shared" si="297"/>
        <v>3.0459800000000001</v>
      </c>
      <c r="EJ110" s="7">
        <f t="shared" si="298"/>
        <v>3.0459800000000001</v>
      </c>
      <c r="EK110" s="7">
        <f t="shared" si="299"/>
        <v>4.9453899999999997</v>
      </c>
      <c r="EL110" s="7">
        <f>IF(ISNUMBER(DN110),DN110,IF(ISNUMBER(AK110),AK110,IF(ISNUMBER(AA110),AA110,IF(ISNUMBER(#REF!),#REF!,IF(ISNUMBER(Z110),Z110,"")))))</f>
        <v>4.9453899999999997</v>
      </c>
      <c r="EM110" s="7">
        <f>IF(ISNUMBER(DO110),DO110,IF(ISNUMBER(#REF!),#REF!,IF(ISNUMBER(AB110),AB110,IF(ISNUMBER(AL110),AL110,IF(ISNUMBER(AA110),AA110,"")))))</f>
        <v>4.9453899999999997</v>
      </c>
      <c r="EN110" s="7">
        <f t="shared" si="300"/>
        <v>4.9453899999999997</v>
      </c>
    </row>
    <row r="111" spans="1:144" x14ac:dyDescent="0.2">
      <c r="A111" s="19" t="s">
        <v>118</v>
      </c>
      <c r="B111" s="7" t="s">
        <v>118</v>
      </c>
      <c r="C111" s="7" t="e">
        <v>#N/A</v>
      </c>
      <c r="D111" s="7">
        <v>2.0408900000000001</v>
      </c>
      <c r="E111" s="7" t="e">
        <v>#N/A</v>
      </c>
      <c r="F111" s="7">
        <v>1.81318</v>
      </c>
      <c r="G111" s="7">
        <v>1.8584100000000001</v>
      </c>
      <c r="H111" s="7">
        <v>1.8531599999999999</v>
      </c>
      <c r="I111" s="7">
        <v>1.8691899999999999</v>
      </c>
      <c r="J111" s="7">
        <v>1.7375099999999999</v>
      </c>
      <c r="K111" s="7">
        <v>1.97156</v>
      </c>
      <c r="L111" s="7">
        <v>2.1436000000000002</v>
      </c>
      <c r="M111" s="7">
        <v>2.1522800000000002</v>
      </c>
      <c r="N111" s="7">
        <v>2.3977300000000001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 t="e">
        <v>#N/A</v>
      </c>
      <c r="T111" s="7" t="e">
        <v>#N/A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7" t="e">
        <v>#N/A</v>
      </c>
      <c r="AD111" s="7">
        <v>1.4416099999999998</v>
      </c>
      <c r="AE111" s="7">
        <v>1.6894900000000002</v>
      </c>
      <c r="AF111" s="7">
        <v>1.8137000000000001</v>
      </c>
      <c r="AG111" s="7" t="e">
        <v>#N/A</v>
      </c>
      <c r="AH111" s="7" t="e">
        <v>#N/A</v>
      </c>
      <c r="AI111" s="7" t="e">
        <v>#N/A</v>
      </c>
      <c r="AJ111" s="7" t="e">
        <v>#N/A</v>
      </c>
      <c r="AL111" s="7">
        <f t="shared" si="202"/>
        <v>1.81318</v>
      </c>
      <c r="AM111" s="7">
        <f t="shared" si="203"/>
        <v>1.8584100000000001</v>
      </c>
      <c r="AN111" s="7">
        <f t="shared" si="204"/>
        <v>1.8531599999999999</v>
      </c>
      <c r="AO111" s="7">
        <f t="shared" si="205"/>
        <v>1.8691899999999999</v>
      </c>
      <c r="AP111" s="7">
        <f t="shared" si="206"/>
        <v>1.7375099999999999</v>
      </c>
      <c r="AQ111" s="7">
        <f t="shared" si="207"/>
        <v>1.97156</v>
      </c>
      <c r="AR111" s="7">
        <f t="shared" si="208"/>
        <v>2.1436000000000002</v>
      </c>
      <c r="AS111" s="7">
        <f t="shared" si="209"/>
        <v>2.1522800000000002</v>
      </c>
      <c r="AT111" s="7">
        <f t="shared" si="210"/>
        <v>2.3977300000000001</v>
      </c>
      <c r="AU111" s="7">
        <f t="shared" si="211"/>
        <v>2.3977300000000001</v>
      </c>
      <c r="AV111" s="7">
        <f t="shared" si="212"/>
        <v>2.3977300000000001</v>
      </c>
      <c r="AW111" s="7" t="str">
        <f t="shared" si="213"/>
        <v/>
      </c>
      <c r="AX111" s="7" t="str">
        <f t="shared" si="214"/>
        <v/>
      </c>
      <c r="AY111" s="7" t="str">
        <f t="shared" si="215"/>
        <v/>
      </c>
      <c r="AZ111" s="7" t="str">
        <f t="shared" si="216"/>
        <v/>
      </c>
      <c r="BA111" s="7" t="str">
        <f t="shared" si="217"/>
        <v/>
      </c>
      <c r="BB111" s="7" t="str">
        <f t="shared" si="218"/>
        <v/>
      </c>
      <c r="BC111" s="7" t="str">
        <f t="shared" si="219"/>
        <v/>
      </c>
      <c r="BD111" s="7" t="str">
        <f t="shared" si="220"/>
        <v/>
      </c>
      <c r="BE111" s="7" t="str">
        <f t="shared" si="221"/>
        <v/>
      </c>
      <c r="BF111" s="7" t="str">
        <f t="shared" si="222"/>
        <v/>
      </c>
      <c r="BG111" s="7" t="str">
        <f t="shared" si="223"/>
        <v/>
      </c>
      <c r="BH111" s="7">
        <f t="shared" si="224"/>
        <v>1.4416099999999998</v>
      </c>
      <c r="BI111" s="7">
        <f t="shared" si="225"/>
        <v>1.4416099999999998</v>
      </c>
      <c r="BJ111" s="7">
        <f t="shared" si="226"/>
        <v>1.4416099999999998</v>
      </c>
      <c r="BK111" s="7">
        <f t="shared" si="227"/>
        <v>1.6894900000000002</v>
      </c>
      <c r="BL111" s="7">
        <f t="shared" si="228"/>
        <v>1.8137000000000001</v>
      </c>
      <c r="BM111" s="7">
        <f t="shared" si="229"/>
        <v>1.8137000000000001</v>
      </c>
      <c r="BN111" s="7">
        <f t="shared" si="230"/>
        <v>1.8137000000000001</v>
      </c>
      <c r="BP111" s="7">
        <f t="shared" si="231"/>
        <v>1.8531599999999999</v>
      </c>
      <c r="BQ111" s="7">
        <f t="shared" si="232"/>
        <v>1.8691899999999999</v>
      </c>
      <c r="BR111" s="7">
        <f t="shared" si="233"/>
        <v>1.7375099999999999</v>
      </c>
      <c r="BS111" s="7">
        <f t="shared" si="234"/>
        <v>1.97156</v>
      </c>
      <c r="BT111" s="7">
        <f t="shared" si="235"/>
        <v>2.1436000000000002</v>
      </c>
      <c r="BU111" s="7">
        <f t="shared" si="236"/>
        <v>2.1522800000000002</v>
      </c>
      <c r="BV111" s="7">
        <f t="shared" si="237"/>
        <v>2.3977300000000001</v>
      </c>
      <c r="BW111" s="7">
        <f t="shared" si="238"/>
        <v>2.3977300000000001</v>
      </c>
      <c r="BX111" s="7">
        <f t="shared" si="239"/>
        <v>2.3977300000000001</v>
      </c>
      <c r="BY111" s="7">
        <f t="shared" si="240"/>
        <v>2.3977300000000001</v>
      </c>
      <c r="BZ111" s="7">
        <f t="shared" si="241"/>
        <v>2.3977300000000001</v>
      </c>
      <c r="CA111" s="7" t="str">
        <f t="shared" si="242"/>
        <v/>
      </c>
      <c r="CB111" s="7" t="str">
        <f t="shared" si="243"/>
        <v/>
      </c>
      <c r="CC111" s="7" t="str">
        <f t="shared" si="244"/>
        <v/>
      </c>
      <c r="CD111" s="7" t="str">
        <f t="shared" si="245"/>
        <v/>
      </c>
      <c r="CE111" s="7" t="str">
        <f t="shared" si="246"/>
        <v/>
      </c>
      <c r="CF111" s="7" t="str">
        <f t="shared" si="247"/>
        <v/>
      </c>
      <c r="CG111" s="7" t="str">
        <f t="shared" si="248"/>
        <v/>
      </c>
      <c r="CH111" s="7">
        <f t="shared" si="249"/>
        <v>1.4416099999999998</v>
      </c>
      <c r="CI111" s="7">
        <f t="shared" si="250"/>
        <v>1.4416099999999998</v>
      </c>
      <c r="CJ111" s="7">
        <f t="shared" si="251"/>
        <v>1.4416099999999998</v>
      </c>
      <c r="CK111" s="7">
        <f t="shared" si="252"/>
        <v>1.4416099999999998</v>
      </c>
      <c r="CL111" s="7">
        <f t="shared" si="253"/>
        <v>1.4416099999999998</v>
      </c>
      <c r="CM111" s="7">
        <f t="shared" si="254"/>
        <v>1.6894900000000002</v>
      </c>
      <c r="CN111" s="7">
        <f t="shared" si="255"/>
        <v>1.8137000000000001</v>
      </c>
      <c r="CO111" s="7">
        <f t="shared" si="256"/>
        <v>1.8137000000000001</v>
      </c>
      <c r="CP111" s="7">
        <f>IF(ISNUMBER(BN111),BN111,IF(ISNUMBER(AK111),AK111,IF(ISNUMBER(AE111),AE111,IF(ISNUMBER(#REF!),#REF!,IF(ISNUMBER(AD111),AD111,"")))))</f>
        <v>1.8137000000000001</v>
      </c>
      <c r="CR111" s="7">
        <f t="shared" si="257"/>
        <v>1.7375099999999999</v>
      </c>
      <c r="CS111" s="7">
        <f t="shared" si="258"/>
        <v>1.97156</v>
      </c>
      <c r="CT111" s="7">
        <f t="shared" si="259"/>
        <v>2.1436000000000002</v>
      </c>
      <c r="CU111" s="7">
        <f t="shared" si="260"/>
        <v>2.1522800000000002</v>
      </c>
      <c r="CV111" s="7">
        <f t="shared" si="261"/>
        <v>2.3977300000000001</v>
      </c>
      <c r="CW111" s="7">
        <f t="shared" si="262"/>
        <v>2.3977300000000001</v>
      </c>
      <c r="CX111" s="7">
        <f t="shared" si="263"/>
        <v>2.3977300000000001</v>
      </c>
      <c r="CY111" s="7">
        <f t="shared" si="264"/>
        <v>2.3977300000000001</v>
      </c>
      <c r="CZ111" s="7">
        <f t="shared" si="265"/>
        <v>2.3977300000000001</v>
      </c>
      <c r="DA111" s="7">
        <f t="shared" si="266"/>
        <v>2.3977300000000001</v>
      </c>
      <c r="DB111" s="7">
        <f t="shared" si="267"/>
        <v>2.3977300000000001</v>
      </c>
      <c r="DC111" s="7" t="str">
        <f t="shared" si="268"/>
        <v/>
      </c>
      <c r="DD111" s="7" t="str">
        <f t="shared" si="269"/>
        <v/>
      </c>
      <c r="DE111" s="7" t="str">
        <f t="shared" si="270"/>
        <v/>
      </c>
      <c r="DF111" s="7">
        <f t="shared" si="271"/>
        <v>1.4416099999999998</v>
      </c>
      <c r="DG111" s="7">
        <f t="shared" si="272"/>
        <v>1.4416099999999998</v>
      </c>
      <c r="DH111" s="7">
        <f t="shared" si="273"/>
        <v>1.4416099999999998</v>
      </c>
      <c r="DI111" s="7">
        <f t="shared" si="274"/>
        <v>1.4416099999999998</v>
      </c>
      <c r="DJ111" s="7">
        <f t="shared" si="275"/>
        <v>1.4416099999999998</v>
      </c>
      <c r="DK111" s="7">
        <f t="shared" si="276"/>
        <v>1.4416099999999998</v>
      </c>
      <c r="DL111" s="7">
        <f t="shared" si="277"/>
        <v>1.4416099999999998</v>
      </c>
      <c r="DM111" s="7">
        <f t="shared" si="278"/>
        <v>1.6894900000000002</v>
      </c>
      <c r="DN111" s="7">
        <f>IF(ISNUMBER(CN111),CN111,IF(ISNUMBER(AK111),AK111,IF(ISNUMBER(AA111),AA111,IF(ISNUMBER(#REF!),#REF!,IF(ISNUMBER(Z111),Z111,"")))))</f>
        <v>1.8137000000000001</v>
      </c>
      <c r="DO111" s="7">
        <f>IF(ISNUMBER(CO111),CO111,IF(ISNUMBER(#REF!),#REF!,IF(ISNUMBER(AB111),AB111,IF(ISNUMBER(AL111),AL111,IF(ISNUMBER(AA111),AA111,"")))))</f>
        <v>1.8137000000000001</v>
      </c>
      <c r="DP111" s="7">
        <f t="shared" si="279"/>
        <v>1.8137000000000001</v>
      </c>
      <c r="DR111" s="7">
        <f t="shared" si="280"/>
        <v>2.1436000000000002</v>
      </c>
      <c r="DS111" s="7">
        <f t="shared" si="281"/>
        <v>2.1522800000000002</v>
      </c>
      <c r="DT111" s="7">
        <f t="shared" si="282"/>
        <v>2.3977300000000001</v>
      </c>
      <c r="DU111" s="7">
        <f t="shared" si="283"/>
        <v>2.3977300000000001</v>
      </c>
      <c r="DV111" s="7">
        <f t="shared" si="284"/>
        <v>2.3977300000000001</v>
      </c>
      <c r="DW111" s="7">
        <f t="shared" si="285"/>
        <v>2.3977300000000001</v>
      </c>
      <c r="DX111" s="7">
        <f t="shared" si="286"/>
        <v>2.3977300000000001</v>
      </c>
      <c r="DY111" s="7">
        <f t="shared" si="287"/>
        <v>2.3977300000000001</v>
      </c>
      <c r="DZ111" s="7">
        <f t="shared" si="288"/>
        <v>2.3977300000000001</v>
      </c>
      <c r="EA111" s="7" t="str">
        <f t="shared" si="289"/>
        <v/>
      </c>
      <c r="EB111" s="7" t="str">
        <f t="shared" si="290"/>
        <v/>
      </c>
      <c r="EC111" s="7" t="str">
        <f t="shared" si="291"/>
        <v/>
      </c>
      <c r="ED111" s="7">
        <f t="shared" si="292"/>
        <v>1.4416099999999998</v>
      </c>
      <c r="EE111" s="7">
        <f t="shared" si="293"/>
        <v>1.4416099999999998</v>
      </c>
      <c r="EF111" s="7">
        <f t="shared" si="294"/>
        <v>1.4416099999999998</v>
      </c>
      <c r="EG111" s="7">
        <f t="shared" si="295"/>
        <v>1.4416099999999998</v>
      </c>
      <c r="EH111" s="7">
        <f t="shared" si="296"/>
        <v>1.4416099999999998</v>
      </c>
      <c r="EI111" s="7">
        <f t="shared" si="297"/>
        <v>1.4416099999999998</v>
      </c>
      <c r="EJ111" s="7">
        <f t="shared" si="298"/>
        <v>1.4416099999999998</v>
      </c>
      <c r="EK111" s="7">
        <f t="shared" si="299"/>
        <v>1.6894900000000002</v>
      </c>
      <c r="EL111" s="7">
        <f>IF(ISNUMBER(DN111),DN111,IF(ISNUMBER(AK111),AK111,IF(ISNUMBER(AA111),AA111,IF(ISNUMBER(#REF!),#REF!,IF(ISNUMBER(Z111),Z111,"")))))</f>
        <v>1.8137000000000001</v>
      </c>
      <c r="EM111" s="7">
        <f>IF(ISNUMBER(DO111),DO111,IF(ISNUMBER(#REF!),#REF!,IF(ISNUMBER(AB111),AB111,IF(ISNUMBER(AL111),AL111,IF(ISNUMBER(AA111),AA111,"")))))</f>
        <v>1.8137000000000001</v>
      </c>
      <c r="EN111" s="7">
        <f t="shared" si="300"/>
        <v>1.8137000000000001</v>
      </c>
    </row>
    <row r="112" spans="1:144" x14ac:dyDescent="0.2">
      <c r="A112" s="19" t="s">
        <v>119</v>
      </c>
      <c r="B112" s="7" t="s">
        <v>119</v>
      </c>
      <c r="C112" s="7" t="e">
        <v>#N/A</v>
      </c>
      <c r="D112" s="7">
        <v>2.48691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1.8517799999999998</v>
      </c>
      <c r="L112" s="7">
        <v>2.0320800000000001</v>
      </c>
      <c r="M112" s="7">
        <v>2.0369000000000002</v>
      </c>
      <c r="N112" s="7">
        <v>2.0716000000000001</v>
      </c>
      <c r="O112" s="7" t="e">
        <v>#N/A</v>
      </c>
      <c r="P112" s="7">
        <v>3.1877</v>
      </c>
      <c r="Q112" s="7">
        <v>3.4038300000000001</v>
      </c>
      <c r="R112" s="7">
        <v>2.4553799999999999</v>
      </c>
      <c r="S112" s="7">
        <v>2.5699899999999998</v>
      </c>
      <c r="T112" s="7" t="e">
        <v>#N/A</v>
      </c>
      <c r="U112" s="7">
        <v>2.16391</v>
      </c>
      <c r="V112" s="7" t="e">
        <v>#N/A</v>
      </c>
      <c r="W112" s="7" t="e">
        <v>#N/A</v>
      </c>
      <c r="X112" s="7">
        <v>2.6333299999999999</v>
      </c>
      <c r="Y112" s="7" t="e">
        <v>#N/A</v>
      </c>
      <c r="Z112" s="7" t="e">
        <v>#N/A</v>
      </c>
      <c r="AA112" s="7" t="e">
        <v>#N/A</v>
      </c>
      <c r="AB112" s="7">
        <v>1.4499300000000002</v>
      </c>
      <c r="AC112" s="7" t="e">
        <v>#N/A</v>
      </c>
      <c r="AD112" s="7" t="e">
        <v>#N/A</v>
      </c>
      <c r="AE112" s="7" t="e">
        <v>#N/A</v>
      </c>
      <c r="AF112" s="7" t="e">
        <v>#N/A</v>
      </c>
      <c r="AG112" s="7" t="e">
        <v>#N/A</v>
      </c>
      <c r="AH112" s="7" t="e">
        <v>#N/A</v>
      </c>
      <c r="AI112" s="7" t="e">
        <v>#N/A</v>
      </c>
      <c r="AJ112" s="7" t="e">
        <v>#N/A</v>
      </c>
      <c r="AL112" s="7">
        <f t="shared" si="202"/>
        <v>2.48691</v>
      </c>
      <c r="AM112" s="7" t="str">
        <f t="shared" si="203"/>
        <v/>
      </c>
      <c r="AN112" s="7" t="str">
        <f t="shared" si="204"/>
        <v/>
      </c>
      <c r="AO112" s="7">
        <f t="shared" si="205"/>
        <v>1.8517799999999998</v>
      </c>
      <c r="AP112" s="7">
        <f t="shared" si="206"/>
        <v>1.8517799999999998</v>
      </c>
      <c r="AQ112" s="7">
        <f t="shared" si="207"/>
        <v>1.8517799999999998</v>
      </c>
      <c r="AR112" s="7">
        <f t="shared" si="208"/>
        <v>2.0320800000000001</v>
      </c>
      <c r="AS112" s="7">
        <f t="shared" si="209"/>
        <v>2.0369000000000002</v>
      </c>
      <c r="AT112" s="7">
        <f t="shared" si="210"/>
        <v>2.0716000000000001</v>
      </c>
      <c r="AU112" s="7">
        <f t="shared" si="211"/>
        <v>3.1877</v>
      </c>
      <c r="AV112" s="7">
        <f t="shared" si="212"/>
        <v>3.1877</v>
      </c>
      <c r="AW112" s="7">
        <f t="shared" si="213"/>
        <v>3.4038300000000001</v>
      </c>
      <c r="AX112" s="7">
        <f t="shared" si="214"/>
        <v>2.4553799999999999</v>
      </c>
      <c r="AY112" s="7">
        <f t="shared" si="215"/>
        <v>2.5699899999999998</v>
      </c>
      <c r="AZ112" s="7">
        <f t="shared" si="216"/>
        <v>2.16391</v>
      </c>
      <c r="BA112" s="7">
        <f t="shared" si="217"/>
        <v>2.16391</v>
      </c>
      <c r="BB112" s="7">
        <f t="shared" si="218"/>
        <v>2.16391</v>
      </c>
      <c r="BC112" s="7">
        <f t="shared" si="219"/>
        <v>2.6333299999999999</v>
      </c>
      <c r="BD112" s="7">
        <f t="shared" si="220"/>
        <v>2.6333299999999999</v>
      </c>
      <c r="BE112" s="7">
        <f t="shared" si="221"/>
        <v>2.6333299999999999</v>
      </c>
      <c r="BF112" s="7">
        <f t="shared" si="222"/>
        <v>1.4499300000000002</v>
      </c>
      <c r="BG112" s="7">
        <f t="shared" si="223"/>
        <v>1.4499300000000002</v>
      </c>
      <c r="BH112" s="7">
        <f t="shared" si="224"/>
        <v>1.4499300000000002</v>
      </c>
      <c r="BI112" s="7">
        <f t="shared" si="225"/>
        <v>1.4499300000000002</v>
      </c>
      <c r="BJ112" s="7">
        <f t="shared" si="226"/>
        <v>1.4499300000000002</v>
      </c>
      <c r="BK112" s="7" t="str">
        <f t="shared" si="227"/>
        <v/>
      </c>
      <c r="BL112" s="7" t="str">
        <f t="shared" si="228"/>
        <v/>
      </c>
      <c r="BM112" s="7" t="str">
        <f t="shared" si="229"/>
        <v/>
      </c>
      <c r="BN112" s="7" t="str">
        <f t="shared" si="230"/>
        <v/>
      </c>
      <c r="BP112" s="7">
        <f t="shared" si="231"/>
        <v>1.8517799999999998</v>
      </c>
      <c r="BQ112" s="7">
        <f t="shared" si="232"/>
        <v>1.8517799999999998</v>
      </c>
      <c r="BR112" s="7">
        <f t="shared" si="233"/>
        <v>1.8517799999999998</v>
      </c>
      <c r="BS112" s="7">
        <f t="shared" si="234"/>
        <v>1.8517799999999998</v>
      </c>
      <c r="BT112" s="7">
        <f t="shared" si="235"/>
        <v>2.0320800000000001</v>
      </c>
      <c r="BU112" s="7">
        <f t="shared" si="236"/>
        <v>2.0369000000000002</v>
      </c>
      <c r="BV112" s="7">
        <f t="shared" si="237"/>
        <v>2.0716000000000001</v>
      </c>
      <c r="BW112" s="7">
        <f t="shared" si="238"/>
        <v>3.1877</v>
      </c>
      <c r="BX112" s="7">
        <f t="shared" si="239"/>
        <v>3.1877</v>
      </c>
      <c r="BY112" s="7">
        <f t="shared" si="240"/>
        <v>3.4038300000000001</v>
      </c>
      <c r="BZ112" s="7">
        <f t="shared" si="241"/>
        <v>2.4553799999999999</v>
      </c>
      <c r="CA112" s="7">
        <f t="shared" si="242"/>
        <v>2.5699899999999998</v>
      </c>
      <c r="CB112" s="7">
        <f t="shared" si="243"/>
        <v>2.16391</v>
      </c>
      <c r="CC112" s="7">
        <f t="shared" si="244"/>
        <v>2.16391</v>
      </c>
      <c r="CD112" s="7">
        <f t="shared" si="245"/>
        <v>2.16391</v>
      </c>
      <c r="CE112" s="7">
        <f t="shared" si="246"/>
        <v>2.6333299999999999</v>
      </c>
      <c r="CF112" s="7">
        <f t="shared" si="247"/>
        <v>2.6333299999999999</v>
      </c>
      <c r="CG112" s="7">
        <f t="shared" si="248"/>
        <v>2.6333299999999999</v>
      </c>
      <c r="CH112" s="7">
        <f t="shared" si="249"/>
        <v>1.4499300000000002</v>
      </c>
      <c r="CI112" s="7">
        <f t="shared" si="250"/>
        <v>1.4499300000000002</v>
      </c>
      <c r="CJ112" s="7">
        <f t="shared" si="251"/>
        <v>1.4499300000000002</v>
      </c>
      <c r="CK112" s="7">
        <f t="shared" si="252"/>
        <v>1.4499300000000002</v>
      </c>
      <c r="CL112" s="7">
        <f t="shared" si="253"/>
        <v>1.4499300000000002</v>
      </c>
      <c r="CM112" s="7">
        <f t="shared" si="254"/>
        <v>1.4499300000000002</v>
      </c>
      <c r="CN112" s="7">
        <f t="shared" si="255"/>
        <v>1.4499300000000002</v>
      </c>
      <c r="CO112" s="7" t="str">
        <f t="shared" si="256"/>
        <v/>
      </c>
      <c r="CP112" s="7" t="str">
        <f>IF(ISNUMBER(BN112),BN112,IF(ISNUMBER(AK112),AK112,IF(ISNUMBER(AE112),AE112,IF(ISNUMBER(#REF!),#REF!,IF(ISNUMBER(AD112),AD112,"")))))</f>
        <v/>
      </c>
      <c r="CR112" s="7">
        <f t="shared" si="257"/>
        <v>1.8517799999999998</v>
      </c>
      <c r="CS112" s="7">
        <f t="shared" si="258"/>
        <v>1.8517799999999998</v>
      </c>
      <c r="CT112" s="7">
        <f t="shared" si="259"/>
        <v>2.0320800000000001</v>
      </c>
      <c r="CU112" s="7">
        <f t="shared" si="260"/>
        <v>2.0369000000000002</v>
      </c>
      <c r="CV112" s="7">
        <f t="shared" si="261"/>
        <v>2.0716000000000001</v>
      </c>
      <c r="CW112" s="7">
        <f t="shared" si="262"/>
        <v>3.1877</v>
      </c>
      <c r="CX112" s="7">
        <f t="shared" si="263"/>
        <v>3.1877</v>
      </c>
      <c r="CY112" s="7">
        <f t="shared" si="264"/>
        <v>3.4038300000000001</v>
      </c>
      <c r="CZ112" s="7">
        <f t="shared" si="265"/>
        <v>2.4553799999999999</v>
      </c>
      <c r="DA112" s="7">
        <f t="shared" si="266"/>
        <v>2.5699899999999998</v>
      </c>
      <c r="DB112" s="7">
        <f t="shared" si="267"/>
        <v>2.16391</v>
      </c>
      <c r="DC112" s="7">
        <f t="shared" si="268"/>
        <v>2.16391</v>
      </c>
      <c r="DD112" s="7">
        <f t="shared" si="269"/>
        <v>2.16391</v>
      </c>
      <c r="DE112" s="7">
        <f t="shared" si="270"/>
        <v>2.6333299999999999</v>
      </c>
      <c r="DF112" s="7">
        <f t="shared" si="271"/>
        <v>2.6333299999999999</v>
      </c>
      <c r="DG112" s="7">
        <f t="shared" si="272"/>
        <v>2.6333299999999999</v>
      </c>
      <c r="DH112" s="7">
        <f t="shared" si="273"/>
        <v>1.4499300000000002</v>
      </c>
      <c r="DI112" s="7">
        <f t="shared" si="274"/>
        <v>1.4499300000000002</v>
      </c>
      <c r="DJ112" s="7">
        <f t="shared" si="275"/>
        <v>1.4499300000000002</v>
      </c>
      <c r="DK112" s="7">
        <f t="shared" si="276"/>
        <v>1.4499300000000002</v>
      </c>
      <c r="DL112" s="7">
        <f t="shared" si="277"/>
        <v>1.4499300000000002</v>
      </c>
      <c r="DM112" s="7">
        <f t="shared" si="278"/>
        <v>1.4499300000000002</v>
      </c>
      <c r="DN112" s="7">
        <f>IF(ISNUMBER(CN112),CN112,IF(ISNUMBER(AK112),AK112,IF(ISNUMBER(AA112),AA112,IF(ISNUMBER(#REF!),#REF!,IF(ISNUMBER(Z112),Z112,"")))))</f>
        <v>1.4499300000000002</v>
      </c>
      <c r="DO112" s="7">
        <f>IF(ISNUMBER(CO112),CO112,IF(ISNUMBER(#REF!),#REF!,IF(ISNUMBER(AB112),AB112,IF(ISNUMBER(AL112),AL112,IF(ISNUMBER(AA112),AA112,"")))))</f>
        <v>1.4499300000000002</v>
      </c>
      <c r="DP112" s="7">
        <f t="shared" si="279"/>
        <v>2.48691</v>
      </c>
      <c r="DR112" s="7">
        <f t="shared" si="280"/>
        <v>2.0320800000000001</v>
      </c>
      <c r="DS112" s="7">
        <f t="shared" si="281"/>
        <v>2.0369000000000002</v>
      </c>
      <c r="DT112" s="7">
        <f t="shared" si="282"/>
        <v>2.0716000000000001</v>
      </c>
      <c r="DU112" s="7">
        <f t="shared" si="283"/>
        <v>3.1877</v>
      </c>
      <c r="DV112" s="7">
        <f t="shared" si="284"/>
        <v>3.1877</v>
      </c>
      <c r="DW112" s="7">
        <f t="shared" si="285"/>
        <v>3.4038300000000001</v>
      </c>
      <c r="DX112" s="7">
        <f t="shared" si="286"/>
        <v>2.4553799999999999</v>
      </c>
      <c r="DY112" s="7">
        <f t="shared" si="287"/>
        <v>2.5699899999999998</v>
      </c>
      <c r="DZ112" s="7">
        <f t="shared" si="288"/>
        <v>2.16391</v>
      </c>
      <c r="EA112" s="7">
        <f t="shared" si="289"/>
        <v>2.16391</v>
      </c>
      <c r="EB112" s="7">
        <f t="shared" si="290"/>
        <v>2.16391</v>
      </c>
      <c r="EC112" s="7">
        <f t="shared" si="291"/>
        <v>2.6333299999999999</v>
      </c>
      <c r="ED112" s="7">
        <f t="shared" si="292"/>
        <v>2.6333299999999999</v>
      </c>
      <c r="EE112" s="7">
        <f t="shared" si="293"/>
        <v>2.6333299999999999</v>
      </c>
      <c r="EF112" s="7">
        <f t="shared" si="294"/>
        <v>1.4499300000000002</v>
      </c>
      <c r="EG112" s="7">
        <f t="shared" si="295"/>
        <v>1.4499300000000002</v>
      </c>
      <c r="EH112" s="7">
        <f t="shared" si="296"/>
        <v>1.4499300000000002</v>
      </c>
      <c r="EI112" s="7">
        <f t="shared" si="297"/>
        <v>1.4499300000000002</v>
      </c>
      <c r="EJ112" s="7">
        <f t="shared" si="298"/>
        <v>1.4499300000000002</v>
      </c>
      <c r="EK112" s="7">
        <f t="shared" si="299"/>
        <v>1.4499300000000002</v>
      </c>
      <c r="EL112" s="7">
        <f>IF(ISNUMBER(DN112),DN112,IF(ISNUMBER(AK112),AK112,IF(ISNUMBER(AA112),AA112,IF(ISNUMBER(#REF!),#REF!,IF(ISNUMBER(Z112),Z112,"")))))</f>
        <v>1.4499300000000002</v>
      </c>
      <c r="EM112" s="7">
        <f>IF(ISNUMBER(DO112),DO112,IF(ISNUMBER(#REF!),#REF!,IF(ISNUMBER(AB112),AB112,IF(ISNUMBER(AL112),AL112,IF(ISNUMBER(AA112),AA112,"")))))</f>
        <v>1.4499300000000002</v>
      </c>
      <c r="EN112" s="7">
        <f t="shared" si="300"/>
        <v>2.48691</v>
      </c>
    </row>
    <row r="113" spans="1:144" x14ac:dyDescent="0.2">
      <c r="A113" s="19" t="s">
        <v>120</v>
      </c>
      <c r="B113" s="7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 t="e">
        <v>#N/A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 t="e">
        <v>#N/A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7" t="e">
        <v>#N/A</v>
      </c>
      <c r="AD113" s="7" t="e">
        <v>#N/A</v>
      </c>
      <c r="AE113" s="7" t="e">
        <v>#N/A</v>
      </c>
      <c r="AF113" s="7" t="e">
        <v>#N/A</v>
      </c>
      <c r="AG113" s="7" t="e">
        <v>#N/A</v>
      </c>
      <c r="AH113" s="7" t="e">
        <v>#N/A</v>
      </c>
      <c r="AI113" s="7" t="e">
        <v>#N/A</v>
      </c>
      <c r="AJ113" s="7" t="e">
        <v>#N/A</v>
      </c>
      <c r="AL113" s="7" t="str">
        <f t="shared" si="202"/>
        <v/>
      </c>
      <c r="AM113" s="7" t="str">
        <f t="shared" si="203"/>
        <v/>
      </c>
      <c r="AN113" s="7" t="str">
        <f t="shared" si="204"/>
        <v/>
      </c>
      <c r="AO113" s="7" t="str">
        <f t="shared" si="205"/>
        <v/>
      </c>
      <c r="AP113" s="7" t="str">
        <f t="shared" si="206"/>
        <v/>
      </c>
      <c r="AQ113" s="7" t="str">
        <f t="shared" si="207"/>
        <v/>
      </c>
      <c r="AR113" s="7" t="str">
        <f t="shared" si="208"/>
        <v/>
      </c>
      <c r="AS113" s="7" t="str">
        <f t="shared" si="209"/>
        <v/>
      </c>
      <c r="AT113" s="7" t="str">
        <f t="shared" si="210"/>
        <v/>
      </c>
      <c r="AU113" s="7" t="str">
        <f t="shared" si="211"/>
        <v/>
      </c>
      <c r="AV113" s="7" t="str">
        <f t="shared" si="212"/>
        <v/>
      </c>
      <c r="AW113" s="7" t="str">
        <f t="shared" si="213"/>
        <v/>
      </c>
      <c r="AX113" s="7" t="str">
        <f t="shared" si="214"/>
        <v/>
      </c>
      <c r="AY113" s="7" t="str">
        <f t="shared" si="215"/>
        <v/>
      </c>
      <c r="AZ113" s="7" t="str">
        <f t="shared" si="216"/>
        <v/>
      </c>
      <c r="BA113" s="7" t="str">
        <f t="shared" si="217"/>
        <v/>
      </c>
      <c r="BB113" s="7" t="str">
        <f t="shared" si="218"/>
        <v/>
      </c>
      <c r="BC113" s="7" t="str">
        <f t="shared" si="219"/>
        <v/>
      </c>
      <c r="BD113" s="7" t="str">
        <f t="shared" si="220"/>
        <v/>
      </c>
      <c r="BE113" s="7" t="str">
        <f t="shared" si="221"/>
        <v/>
      </c>
      <c r="BF113" s="7" t="str">
        <f t="shared" si="222"/>
        <v/>
      </c>
      <c r="BG113" s="7" t="str">
        <f t="shared" si="223"/>
        <v/>
      </c>
      <c r="BH113" s="7" t="str">
        <f t="shared" si="224"/>
        <v/>
      </c>
      <c r="BI113" s="7" t="str">
        <f t="shared" si="225"/>
        <v/>
      </c>
      <c r="BJ113" s="7" t="str">
        <f t="shared" si="226"/>
        <v/>
      </c>
      <c r="BK113" s="7" t="str">
        <f t="shared" si="227"/>
        <v/>
      </c>
      <c r="BL113" s="7" t="str">
        <f t="shared" si="228"/>
        <v/>
      </c>
      <c r="BM113" s="7" t="str">
        <f t="shared" si="229"/>
        <v/>
      </c>
      <c r="BN113" s="7" t="str">
        <f t="shared" si="230"/>
        <v/>
      </c>
      <c r="BP113" s="7" t="str">
        <f t="shared" si="231"/>
        <v/>
      </c>
      <c r="BQ113" s="7" t="str">
        <f t="shared" si="232"/>
        <v/>
      </c>
      <c r="BR113" s="7" t="str">
        <f t="shared" si="233"/>
        <v/>
      </c>
      <c r="BS113" s="7" t="str">
        <f t="shared" si="234"/>
        <v/>
      </c>
      <c r="BT113" s="7" t="str">
        <f t="shared" si="235"/>
        <v/>
      </c>
      <c r="BU113" s="7" t="str">
        <f t="shared" si="236"/>
        <v/>
      </c>
      <c r="BV113" s="7" t="str">
        <f t="shared" si="237"/>
        <v/>
      </c>
      <c r="BW113" s="7" t="str">
        <f t="shared" si="238"/>
        <v/>
      </c>
      <c r="BX113" s="7" t="str">
        <f t="shared" si="239"/>
        <v/>
      </c>
      <c r="BY113" s="7" t="str">
        <f t="shared" si="240"/>
        <v/>
      </c>
      <c r="BZ113" s="7" t="str">
        <f t="shared" si="241"/>
        <v/>
      </c>
      <c r="CA113" s="7" t="str">
        <f t="shared" si="242"/>
        <v/>
      </c>
      <c r="CB113" s="7" t="str">
        <f t="shared" si="243"/>
        <v/>
      </c>
      <c r="CC113" s="7" t="str">
        <f t="shared" si="244"/>
        <v/>
      </c>
      <c r="CD113" s="7" t="str">
        <f t="shared" si="245"/>
        <v/>
      </c>
      <c r="CE113" s="7" t="str">
        <f t="shared" si="246"/>
        <v/>
      </c>
      <c r="CF113" s="7" t="str">
        <f t="shared" si="247"/>
        <v/>
      </c>
      <c r="CG113" s="7" t="str">
        <f t="shared" si="248"/>
        <v/>
      </c>
      <c r="CH113" s="7" t="str">
        <f t="shared" si="249"/>
        <v/>
      </c>
      <c r="CI113" s="7" t="str">
        <f t="shared" si="250"/>
        <v/>
      </c>
      <c r="CJ113" s="7" t="str">
        <f t="shared" si="251"/>
        <v/>
      </c>
      <c r="CK113" s="7" t="str">
        <f t="shared" si="252"/>
        <v/>
      </c>
      <c r="CL113" s="7" t="str">
        <f t="shared" si="253"/>
        <v/>
      </c>
      <c r="CM113" s="7" t="str">
        <f t="shared" si="254"/>
        <v/>
      </c>
      <c r="CN113" s="7" t="str">
        <f t="shared" si="255"/>
        <v/>
      </c>
      <c r="CO113" s="7" t="str">
        <f t="shared" si="256"/>
        <v/>
      </c>
      <c r="CP113" s="7" t="str">
        <f>IF(ISNUMBER(BN113),BN113,IF(ISNUMBER(AK113),AK113,IF(ISNUMBER(AE113),AE113,IF(ISNUMBER(#REF!),#REF!,IF(ISNUMBER(AD113),AD113,"")))))</f>
        <v/>
      </c>
      <c r="CR113" s="7" t="str">
        <f t="shared" si="257"/>
        <v/>
      </c>
      <c r="CS113" s="7" t="str">
        <f t="shared" si="258"/>
        <v/>
      </c>
      <c r="CT113" s="7" t="str">
        <f t="shared" si="259"/>
        <v/>
      </c>
      <c r="CU113" s="7" t="str">
        <f t="shared" si="260"/>
        <v/>
      </c>
      <c r="CV113" s="7" t="str">
        <f t="shared" si="261"/>
        <v/>
      </c>
      <c r="CW113" s="7" t="str">
        <f t="shared" si="262"/>
        <v/>
      </c>
      <c r="CX113" s="7" t="str">
        <f t="shared" si="263"/>
        <v/>
      </c>
      <c r="CY113" s="7" t="str">
        <f t="shared" si="264"/>
        <v/>
      </c>
      <c r="CZ113" s="7" t="str">
        <f t="shared" si="265"/>
        <v/>
      </c>
      <c r="DA113" s="7" t="str">
        <f t="shared" si="266"/>
        <v/>
      </c>
      <c r="DB113" s="7" t="str">
        <f t="shared" si="267"/>
        <v/>
      </c>
      <c r="DC113" s="7" t="str">
        <f t="shared" si="268"/>
        <v/>
      </c>
      <c r="DD113" s="7" t="str">
        <f t="shared" si="269"/>
        <v/>
      </c>
      <c r="DE113" s="7" t="str">
        <f t="shared" si="270"/>
        <v/>
      </c>
      <c r="DF113" s="7" t="str">
        <f t="shared" si="271"/>
        <v/>
      </c>
      <c r="DG113" s="7" t="str">
        <f t="shared" si="272"/>
        <v/>
      </c>
      <c r="DH113" s="7" t="str">
        <f t="shared" si="273"/>
        <v/>
      </c>
      <c r="DI113" s="7" t="str">
        <f t="shared" si="274"/>
        <v/>
      </c>
      <c r="DJ113" s="7" t="str">
        <f t="shared" si="275"/>
        <v/>
      </c>
      <c r="DK113" s="7" t="str">
        <f t="shared" si="276"/>
        <v/>
      </c>
      <c r="DL113" s="7" t="str">
        <f t="shared" si="277"/>
        <v/>
      </c>
      <c r="DM113" s="7" t="str">
        <f t="shared" si="278"/>
        <v/>
      </c>
      <c r="DN113" s="7" t="str">
        <f>IF(ISNUMBER(CN113),CN113,IF(ISNUMBER(AK113),AK113,IF(ISNUMBER(AA113),AA113,IF(ISNUMBER(#REF!),#REF!,IF(ISNUMBER(Z113),Z113,"")))))</f>
        <v/>
      </c>
      <c r="DO113" s="7" t="str">
        <f>IF(ISNUMBER(CO113),CO113,IF(ISNUMBER(#REF!),#REF!,IF(ISNUMBER(AB113),AB113,IF(ISNUMBER(AL113),AL113,IF(ISNUMBER(AA113),AA113,"")))))</f>
        <v/>
      </c>
      <c r="DP113" s="7" t="str">
        <f t="shared" si="279"/>
        <v/>
      </c>
      <c r="DR113" s="7" t="str">
        <f t="shared" si="280"/>
        <v/>
      </c>
      <c r="DS113" s="7" t="str">
        <f t="shared" si="281"/>
        <v/>
      </c>
      <c r="DT113" s="7" t="str">
        <f t="shared" si="282"/>
        <v/>
      </c>
      <c r="DU113" s="7" t="str">
        <f t="shared" si="283"/>
        <v/>
      </c>
      <c r="DV113" s="7" t="str">
        <f t="shared" si="284"/>
        <v/>
      </c>
      <c r="DW113" s="7" t="str">
        <f t="shared" si="285"/>
        <v/>
      </c>
      <c r="DX113" s="7" t="str">
        <f t="shared" si="286"/>
        <v/>
      </c>
      <c r="DY113" s="7" t="str">
        <f t="shared" si="287"/>
        <v/>
      </c>
      <c r="DZ113" s="7" t="str">
        <f t="shared" si="288"/>
        <v/>
      </c>
      <c r="EA113" s="7" t="str">
        <f t="shared" si="289"/>
        <v/>
      </c>
      <c r="EB113" s="7" t="str">
        <f t="shared" si="290"/>
        <v/>
      </c>
      <c r="EC113" s="7" t="str">
        <f t="shared" si="291"/>
        <v/>
      </c>
      <c r="ED113" s="7" t="str">
        <f t="shared" si="292"/>
        <v/>
      </c>
      <c r="EE113" s="7" t="str">
        <f t="shared" si="293"/>
        <v/>
      </c>
      <c r="EF113" s="7" t="str">
        <f t="shared" si="294"/>
        <v/>
      </c>
      <c r="EG113" s="7" t="str">
        <f t="shared" si="295"/>
        <v/>
      </c>
      <c r="EH113" s="7" t="str">
        <f t="shared" si="296"/>
        <v/>
      </c>
      <c r="EI113" s="7" t="str">
        <f t="shared" si="297"/>
        <v/>
      </c>
      <c r="EJ113" s="7" t="str">
        <f t="shared" si="298"/>
        <v/>
      </c>
      <c r="EK113" s="7" t="str">
        <f t="shared" si="299"/>
        <v/>
      </c>
      <c r="EL113" s="7" t="str">
        <f>IF(ISNUMBER(DN113),DN113,IF(ISNUMBER(AK113),AK113,IF(ISNUMBER(AA113),AA113,IF(ISNUMBER(#REF!),#REF!,IF(ISNUMBER(Z113),Z113,"")))))</f>
        <v/>
      </c>
      <c r="EM113" s="7" t="str">
        <f>IF(ISNUMBER(DO113),DO113,IF(ISNUMBER(#REF!),#REF!,IF(ISNUMBER(AB113),AB113,IF(ISNUMBER(AL113),AL113,IF(ISNUMBER(AA113),AA113,"")))))</f>
        <v/>
      </c>
      <c r="EN113" s="7" t="str">
        <f t="shared" si="300"/>
        <v/>
      </c>
    </row>
    <row r="114" spans="1:144" x14ac:dyDescent="0.2">
      <c r="A114" s="19" t="s">
        <v>121</v>
      </c>
      <c r="B114" s="7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0.69193000000000005</v>
      </c>
      <c r="H114" s="7" t="e">
        <v>#N/A</v>
      </c>
      <c r="I114" s="7" t="e">
        <v>#N/A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 t="e">
        <v>#N/A</v>
      </c>
      <c r="O114" s="7" t="e">
        <v>#N/A</v>
      </c>
      <c r="P114" s="7" t="e">
        <v>#N/A</v>
      </c>
      <c r="Q114" s="7">
        <v>3.2282500000000001</v>
      </c>
      <c r="R114" s="7">
        <v>2.9184799999999997</v>
      </c>
      <c r="S114" s="7">
        <v>2.5633300000000001</v>
      </c>
      <c r="T114" s="7">
        <v>2.53477</v>
      </c>
      <c r="U114" s="7">
        <v>2.1930399999999999</v>
      </c>
      <c r="V114" s="7" t="e">
        <v>#N/A</v>
      </c>
      <c r="W114" s="7" t="e">
        <v>#N/A</v>
      </c>
      <c r="X114" s="7">
        <v>2.0424500000000001</v>
      </c>
      <c r="Y114" s="7" t="e">
        <v>#N/A</v>
      </c>
      <c r="Z114" s="7" t="e">
        <v>#N/A</v>
      </c>
      <c r="AA114" s="7">
        <v>2.06962</v>
      </c>
      <c r="AB114" s="7">
        <v>2.2732200000000002</v>
      </c>
      <c r="AC114" s="7">
        <v>2.6129699999999998</v>
      </c>
      <c r="AD114" s="7" t="e">
        <v>#N/A</v>
      </c>
      <c r="AE114" s="7" t="e">
        <v>#N/A</v>
      </c>
      <c r="AF114" s="7" t="e">
        <v>#N/A</v>
      </c>
      <c r="AG114" s="7">
        <v>2.3282699999999998</v>
      </c>
      <c r="AH114" s="7" t="e">
        <v>#N/A</v>
      </c>
      <c r="AI114" s="7" t="e">
        <v>#N/A</v>
      </c>
      <c r="AJ114" s="7" t="e">
        <v>#N/A</v>
      </c>
      <c r="AL114" s="7">
        <f t="shared" si="202"/>
        <v>0.69193000000000005</v>
      </c>
      <c r="AM114" s="7">
        <f t="shared" si="203"/>
        <v>0.69193000000000005</v>
      </c>
      <c r="AN114" s="7">
        <f t="shared" si="204"/>
        <v>0.69193000000000005</v>
      </c>
      <c r="AO114" s="7">
        <f t="shared" si="205"/>
        <v>0.69193000000000005</v>
      </c>
      <c r="AP114" s="7" t="str">
        <f t="shared" si="206"/>
        <v/>
      </c>
      <c r="AQ114" s="7" t="str">
        <f t="shared" si="207"/>
        <v/>
      </c>
      <c r="AR114" s="7" t="str">
        <f t="shared" si="208"/>
        <v/>
      </c>
      <c r="AS114" s="7" t="str">
        <f t="shared" si="209"/>
        <v/>
      </c>
      <c r="AT114" s="7" t="str">
        <f t="shared" si="210"/>
        <v/>
      </c>
      <c r="AU114" s="7">
        <f t="shared" si="211"/>
        <v>3.2282500000000001</v>
      </c>
      <c r="AV114" s="7">
        <f t="shared" si="212"/>
        <v>3.2282500000000001</v>
      </c>
      <c r="AW114" s="7">
        <f t="shared" si="213"/>
        <v>3.2282500000000001</v>
      </c>
      <c r="AX114" s="7">
        <f t="shared" si="214"/>
        <v>2.9184799999999997</v>
      </c>
      <c r="AY114" s="7">
        <f t="shared" si="215"/>
        <v>2.5633300000000001</v>
      </c>
      <c r="AZ114" s="7">
        <f t="shared" si="216"/>
        <v>2.53477</v>
      </c>
      <c r="BA114" s="7">
        <f t="shared" si="217"/>
        <v>2.1930399999999999</v>
      </c>
      <c r="BB114" s="7">
        <f t="shared" si="218"/>
        <v>2.1930399999999999</v>
      </c>
      <c r="BC114" s="7">
        <f t="shared" si="219"/>
        <v>2.0424500000000001</v>
      </c>
      <c r="BD114" s="7">
        <f t="shared" si="220"/>
        <v>2.0424500000000001</v>
      </c>
      <c r="BE114" s="7">
        <f t="shared" si="221"/>
        <v>2.0424500000000001</v>
      </c>
      <c r="BF114" s="7">
        <f t="shared" si="222"/>
        <v>2.06962</v>
      </c>
      <c r="BG114" s="7">
        <f t="shared" si="223"/>
        <v>2.06962</v>
      </c>
      <c r="BH114" s="7">
        <f t="shared" si="224"/>
        <v>2.2732200000000002</v>
      </c>
      <c r="BI114" s="7">
        <f t="shared" si="225"/>
        <v>2.6129699999999998</v>
      </c>
      <c r="BJ114" s="7">
        <f t="shared" si="226"/>
        <v>2.6129699999999998</v>
      </c>
      <c r="BK114" s="7">
        <f t="shared" si="227"/>
        <v>2.3282699999999998</v>
      </c>
      <c r="BL114" s="7">
        <f t="shared" si="228"/>
        <v>2.3282699999999998</v>
      </c>
      <c r="BM114" s="7">
        <f t="shared" si="229"/>
        <v>2.3282699999999998</v>
      </c>
      <c r="BN114" s="7">
        <f t="shared" si="230"/>
        <v>2.3282699999999998</v>
      </c>
      <c r="BP114" s="7">
        <f t="shared" si="231"/>
        <v>0.69193000000000005</v>
      </c>
      <c r="BQ114" s="7">
        <f t="shared" si="232"/>
        <v>0.69193000000000005</v>
      </c>
      <c r="BR114" s="7">
        <f t="shared" si="233"/>
        <v>0.69193000000000005</v>
      </c>
      <c r="BS114" s="7">
        <f t="shared" si="234"/>
        <v>0.69193000000000005</v>
      </c>
      <c r="BT114" s="7" t="str">
        <f t="shared" si="235"/>
        <v/>
      </c>
      <c r="BU114" s="7">
        <f t="shared" si="236"/>
        <v>3.2282500000000001</v>
      </c>
      <c r="BV114" s="7">
        <f t="shared" si="237"/>
        <v>3.2282500000000001</v>
      </c>
      <c r="BW114" s="7">
        <f t="shared" si="238"/>
        <v>3.2282500000000001</v>
      </c>
      <c r="BX114" s="7">
        <f t="shared" si="239"/>
        <v>3.2282500000000001</v>
      </c>
      <c r="BY114" s="7">
        <f t="shared" si="240"/>
        <v>3.2282500000000001</v>
      </c>
      <c r="BZ114" s="7">
        <f t="shared" si="241"/>
        <v>2.9184799999999997</v>
      </c>
      <c r="CA114" s="7">
        <f t="shared" si="242"/>
        <v>2.5633300000000001</v>
      </c>
      <c r="CB114" s="7">
        <f t="shared" si="243"/>
        <v>2.53477</v>
      </c>
      <c r="CC114" s="7">
        <f t="shared" si="244"/>
        <v>2.1930399999999999</v>
      </c>
      <c r="CD114" s="7">
        <f t="shared" si="245"/>
        <v>2.1930399999999999</v>
      </c>
      <c r="CE114" s="7">
        <f t="shared" si="246"/>
        <v>2.0424500000000001</v>
      </c>
      <c r="CF114" s="7">
        <f t="shared" si="247"/>
        <v>2.0424500000000001</v>
      </c>
      <c r="CG114" s="7">
        <f t="shared" si="248"/>
        <v>2.0424500000000001</v>
      </c>
      <c r="CH114" s="7">
        <f t="shared" si="249"/>
        <v>2.06962</v>
      </c>
      <c r="CI114" s="7">
        <f t="shared" si="250"/>
        <v>2.06962</v>
      </c>
      <c r="CJ114" s="7">
        <f t="shared" si="251"/>
        <v>2.2732200000000002</v>
      </c>
      <c r="CK114" s="7">
        <f t="shared" si="252"/>
        <v>2.6129699999999998</v>
      </c>
      <c r="CL114" s="7">
        <f t="shared" si="253"/>
        <v>2.6129699999999998</v>
      </c>
      <c r="CM114" s="7">
        <f t="shared" si="254"/>
        <v>2.3282699999999998</v>
      </c>
      <c r="CN114" s="7">
        <f t="shared" si="255"/>
        <v>2.3282699999999998</v>
      </c>
      <c r="CO114" s="7">
        <f t="shared" si="256"/>
        <v>2.3282699999999998</v>
      </c>
      <c r="CP114" s="7">
        <f>IF(ISNUMBER(BN114),BN114,IF(ISNUMBER(AK114),AK114,IF(ISNUMBER(AE114),AE114,IF(ISNUMBER(#REF!),#REF!,IF(ISNUMBER(AD114),AD114,"")))))</f>
        <v>2.3282699999999998</v>
      </c>
      <c r="CR114" s="7">
        <f t="shared" si="257"/>
        <v>0.69193000000000005</v>
      </c>
      <c r="CS114" s="7">
        <f t="shared" si="258"/>
        <v>0.69193000000000005</v>
      </c>
      <c r="CT114" s="7">
        <f t="shared" si="259"/>
        <v>3.2282500000000001</v>
      </c>
      <c r="CU114" s="7">
        <f t="shared" si="260"/>
        <v>3.2282500000000001</v>
      </c>
      <c r="CV114" s="7">
        <f t="shared" si="261"/>
        <v>3.2282500000000001</v>
      </c>
      <c r="CW114" s="7">
        <f t="shared" si="262"/>
        <v>3.2282500000000001</v>
      </c>
      <c r="CX114" s="7">
        <f t="shared" si="263"/>
        <v>3.2282500000000001</v>
      </c>
      <c r="CY114" s="7">
        <f t="shared" si="264"/>
        <v>3.2282500000000001</v>
      </c>
      <c r="CZ114" s="7">
        <f t="shared" si="265"/>
        <v>2.9184799999999997</v>
      </c>
      <c r="DA114" s="7">
        <f t="shared" si="266"/>
        <v>2.5633300000000001</v>
      </c>
      <c r="DB114" s="7">
        <f t="shared" si="267"/>
        <v>2.53477</v>
      </c>
      <c r="DC114" s="7">
        <f t="shared" si="268"/>
        <v>2.1930399999999999</v>
      </c>
      <c r="DD114" s="7">
        <f t="shared" si="269"/>
        <v>2.1930399999999999</v>
      </c>
      <c r="DE114" s="7">
        <f t="shared" si="270"/>
        <v>2.0424500000000001</v>
      </c>
      <c r="DF114" s="7">
        <f t="shared" si="271"/>
        <v>2.0424500000000001</v>
      </c>
      <c r="DG114" s="7">
        <f t="shared" si="272"/>
        <v>2.0424500000000001</v>
      </c>
      <c r="DH114" s="7">
        <f t="shared" si="273"/>
        <v>2.06962</v>
      </c>
      <c r="DI114" s="7">
        <f t="shared" si="274"/>
        <v>2.06962</v>
      </c>
      <c r="DJ114" s="7">
        <f t="shared" si="275"/>
        <v>2.2732200000000002</v>
      </c>
      <c r="DK114" s="7">
        <f t="shared" si="276"/>
        <v>2.6129699999999998</v>
      </c>
      <c r="DL114" s="7">
        <f t="shared" si="277"/>
        <v>2.6129699999999998</v>
      </c>
      <c r="DM114" s="7">
        <f t="shared" si="278"/>
        <v>2.3282699999999998</v>
      </c>
      <c r="DN114" s="7">
        <f>IF(ISNUMBER(CN114),CN114,IF(ISNUMBER(AK114),AK114,IF(ISNUMBER(AA114),AA114,IF(ISNUMBER(#REF!),#REF!,IF(ISNUMBER(Z114),Z114,"")))))</f>
        <v>2.3282699999999998</v>
      </c>
      <c r="DO114" s="7">
        <f>IF(ISNUMBER(CO114),CO114,IF(ISNUMBER(#REF!),#REF!,IF(ISNUMBER(AB114),AB114,IF(ISNUMBER(AL114),AL114,IF(ISNUMBER(AA114),AA114,"")))))</f>
        <v>2.3282699999999998</v>
      </c>
      <c r="DP114" s="7">
        <f t="shared" si="279"/>
        <v>2.3282699999999998</v>
      </c>
      <c r="DR114" s="7">
        <f t="shared" si="280"/>
        <v>3.2282500000000001</v>
      </c>
      <c r="DS114" s="7">
        <f t="shared" si="281"/>
        <v>3.2282500000000001</v>
      </c>
      <c r="DT114" s="7">
        <f t="shared" si="282"/>
        <v>3.2282500000000001</v>
      </c>
      <c r="DU114" s="7">
        <f t="shared" si="283"/>
        <v>3.2282500000000001</v>
      </c>
      <c r="DV114" s="7">
        <f t="shared" si="284"/>
        <v>3.2282500000000001</v>
      </c>
      <c r="DW114" s="7">
        <f t="shared" si="285"/>
        <v>3.2282500000000001</v>
      </c>
      <c r="DX114" s="7">
        <f t="shared" si="286"/>
        <v>2.9184799999999997</v>
      </c>
      <c r="DY114" s="7">
        <f t="shared" si="287"/>
        <v>2.5633300000000001</v>
      </c>
      <c r="DZ114" s="7">
        <f t="shared" si="288"/>
        <v>2.53477</v>
      </c>
      <c r="EA114" s="7">
        <f t="shared" si="289"/>
        <v>2.1930399999999999</v>
      </c>
      <c r="EB114" s="7">
        <f t="shared" si="290"/>
        <v>2.1930399999999999</v>
      </c>
      <c r="EC114" s="7">
        <f t="shared" si="291"/>
        <v>2.0424500000000001</v>
      </c>
      <c r="ED114" s="7">
        <f t="shared" si="292"/>
        <v>2.0424500000000001</v>
      </c>
      <c r="EE114" s="7">
        <f t="shared" si="293"/>
        <v>2.0424500000000001</v>
      </c>
      <c r="EF114" s="7">
        <f t="shared" si="294"/>
        <v>2.06962</v>
      </c>
      <c r="EG114" s="7">
        <f t="shared" si="295"/>
        <v>2.06962</v>
      </c>
      <c r="EH114" s="7">
        <f t="shared" si="296"/>
        <v>2.2732200000000002</v>
      </c>
      <c r="EI114" s="7">
        <f t="shared" si="297"/>
        <v>2.6129699999999998</v>
      </c>
      <c r="EJ114" s="7">
        <f t="shared" si="298"/>
        <v>2.6129699999999998</v>
      </c>
      <c r="EK114" s="7">
        <f t="shared" si="299"/>
        <v>2.3282699999999998</v>
      </c>
      <c r="EL114" s="7">
        <f>IF(ISNUMBER(DN114),DN114,IF(ISNUMBER(AK114),AK114,IF(ISNUMBER(AA114),AA114,IF(ISNUMBER(#REF!),#REF!,IF(ISNUMBER(Z114),Z114,"")))))</f>
        <v>2.3282699999999998</v>
      </c>
      <c r="EM114" s="7">
        <f>IF(ISNUMBER(DO114),DO114,IF(ISNUMBER(#REF!),#REF!,IF(ISNUMBER(AB114),AB114,IF(ISNUMBER(AL114),AL114,IF(ISNUMBER(AA114),AA114,"")))))</f>
        <v>2.3282699999999998</v>
      </c>
      <c r="EN114" s="7">
        <f t="shared" si="300"/>
        <v>2.3282699999999998</v>
      </c>
    </row>
    <row r="115" spans="1:144" x14ac:dyDescent="0.2">
      <c r="A115" s="19" t="s">
        <v>122</v>
      </c>
      <c r="B115" s="7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 t="e">
        <v>#N/A</v>
      </c>
      <c r="J115" s="7" t="e">
        <v>#N/A</v>
      </c>
      <c r="K115" s="7" t="e">
        <v>#N/A</v>
      </c>
      <c r="L115" s="7" t="e">
        <v>#N/A</v>
      </c>
      <c r="M115" s="7">
        <v>1.56809</v>
      </c>
      <c r="N115" s="7" t="e">
        <v>#N/A</v>
      </c>
      <c r="O115" s="7">
        <v>2.2904</v>
      </c>
      <c r="P115" s="7">
        <v>2.3385600000000002</v>
      </c>
      <c r="Q115" s="7">
        <v>2.2673399999999999</v>
      </c>
      <c r="R115" s="7">
        <v>2.08222</v>
      </c>
      <c r="S115" s="7">
        <v>1.9054899999999999</v>
      </c>
      <c r="T115" s="7">
        <v>1.9467400000000001</v>
      </c>
      <c r="U115" s="7">
        <v>2.0403000000000002</v>
      </c>
      <c r="V115" s="7">
        <v>1.9015499999999999</v>
      </c>
      <c r="W115" s="7">
        <v>2.0147400000000002</v>
      </c>
      <c r="X115" s="7">
        <v>2.0141</v>
      </c>
      <c r="Y115" s="7">
        <v>2.1158000000000001</v>
      </c>
      <c r="Z115" s="7">
        <v>2.3190599999999999</v>
      </c>
      <c r="AA115" s="7">
        <v>2.12398</v>
      </c>
      <c r="AB115" s="7">
        <v>1.87073</v>
      </c>
      <c r="AC115" s="7">
        <v>2.0015100000000001</v>
      </c>
      <c r="AD115" s="7">
        <v>2.2479800000000001</v>
      </c>
      <c r="AE115" s="7">
        <v>2.5571899999999999</v>
      </c>
      <c r="AF115" s="7">
        <v>2.6701499999999996</v>
      </c>
      <c r="AG115" s="7">
        <v>2.5687800000000003</v>
      </c>
      <c r="AH115" s="7">
        <v>2.6443599999999998</v>
      </c>
      <c r="AI115" s="7">
        <v>2.5357700000000003</v>
      </c>
      <c r="AJ115" s="7">
        <v>2.54175</v>
      </c>
      <c r="AL115" s="7" t="str">
        <f t="shared" si="202"/>
        <v/>
      </c>
      <c r="AM115" s="7" t="str">
        <f t="shared" si="203"/>
        <v/>
      </c>
      <c r="AN115" s="7" t="str">
        <f t="shared" si="204"/>
        <v/>
      </c>
      <c r="AO115" s="7" t="str">
        <f t="shared" si="205"/>
        <v/>
      </c>
      <c r="AP115" s="7" t="str">
        <f t="shared" si="206"/>
        <v/>
      </c>
      <c r="AQ115" s="7">
        <f t="shared" si="207"/>
        <v>1.56809</v>
      </c>
      <c r="AR115" s="7">
        <f t="shared" si="208"/>
        <v>1.56809</v>
      </c>
      <c r="AS115" s="7">
        <f t="shared" si="209"/>
        <v>1.56809</v>
      </c>
      <c r="AT115" s="7">
        <f t="shared" si="210"/>
        <v>2.2904</v>
      </c>
      <c r="AU115" s="7">
        <f t="shared" si="211"/>
        <v>2.2904</v>
      </c>
      <c r="AV115" s="7">
        <f t="shared" si="212"/>
        <v>2.3385600000000002</v>
      </c>
      <c r="AW115" s="7">
        <f t="shared" si="213"/>
        <v>2.2673399999999999</v>
      </c>
      <c r="AX115" s="7">
        <f t="shared" si="214"/>
        <v>2.08222</v>
      </c>
      <c r="AY115" s="7">
        <f t="shared" si="215"/>
        <v>1.9054899999999999</v>
      </c>
      <c r="AZ115" s="7">
        <f t="shared" si="216"/>
        <v>1.9467400000000001</v>
      </c>
      <c r="BA115" s="7">
        <f t="shared" si="217"/>
        <v>2.0403000000000002</v>
      </c>
      <c r="BB115" s="7">
        <f t="shared" si="218"/>
        <v>1.9015499999999999</v>
      </c>
      <c r="BC115" s="7">
        <f t="shared" si="219"/>
        <v>2.0147400000000002</v>
      </c>
      <c r="BD115" s="7">
        <f t="shared" si="220"/>
        <v>2.0141</v>
      </c>
      <c r="BE115" s="7">
        <f t="shared" si="221"/>
        <v>2.1158000000000001</v>
      </c>
      <c r="BF115" s="7">
        <f t="shared" si="222"/>
        <v>2.3190599999999999</v>
      </c>
      <c r="BG115" s="7">
        <f t="shared" si="223"/>
        <v>2.12398</v>
      </c>
      <c r="BH115" s="7">
        <f t="shared" si="224"/>
        <v>1.87073</v>
      </c>
      <c r="BI115" s="7">
        <f t="shared" si="225"/>
        <v>2.0015100000000001</v>
      </c>
      <c r="BJ115" s="7">
        <f t="shared" si="226"/>
        <v>2.2479800000000001</v>
      </c>
      <c r="BK115" s="7">
        <f t="shared" si="227"/>
        <v>2.5571899999999999</v>
      </c>
      <c r="BL115" s="7">
        <f t="shared" si="228"/>
        <v>2.6701499999999996</v>
      </c>
      <c r="BM115" s="7">
        <f t="shared" si="229"/>
        <v>2.5687800000000003</v>
      </c>
      <c r="BN115" s="7">
        <f t="shared" si="230"/>
        <v>2.6443599999999998</v>
      </c>
      <c r="BP115" s="7" t="str">
        <f t="shared" si="231"/>
        <v/>
      </c>
      <c r="BQ115" s="7">
        <f t="shared" si="232"/>
        <v>1.56809</v>
      </c>
      <c r="BR115" s="7">
        <f t="shared" si="233"/>
        <v>1.56809</v>
      </c>
      <c r="BS115" s="7">
        <f t="shared" si="234"/>
        <v>1.56809</v>
      </c>
      <c r="BT115" s="7">
        <f t="shared" si="235"/>
        <v>1.56809</v>
      </c>
      <c r="BU115" s="7">
        <f t="shared" si="236"/>
        <v>1.56809</v>
      </c>
      <c r="BV115" s="7">
        <f t="shared" si="237"/>
        <v>2.2904</v>
      </c>
      <c r="BW115" s="7">
        <f t="shared" si="238"/>
        <v>2.2904</v>
      </c>
      <c r="BX115" s="7">
        <f t="shared" si="239"/>
        <v>2.3385600000000002</v>
      </c>
      <c r="BY115" s="7">
        <f t="shared" si="240"/>
        <v>2.2673399999999999</v>
      </c>
      <c r="BZ115" s="7">
        <f t="shared" si="241"/>
        <v>2.08222</v>
      </c>
      <c r="CA115" s="7">
        <f t="shared" si="242"/>
        <v>1.9054899999999999</v>
      </c>
      <c r="CB115" s="7">
        <f t="shared" si="243"/>
        <v>1.9467400000000001</v>
      </c>
      <c r="CC115" s="7">
        <f t="shared" si="244"/>
        <v>2.0403000000000002</v>
      </c>
      <c r="CD115" s="7">
        <f t="shared" si="245"/>
        <v>1.9015499999999999</v>
      </c>
      <c r="CE115" s="7">
        <f t="shared" si="246"/>
        <v>2.0147400000000002</v>
      </c>
      <c r="CF115" s="7">
        <f t="shared" si="247"/>
        <v>2.0141</v>
      </c>
      <c r="CG115" s="7">
        <f t="shared" si="248"/>
        <v>2.1158000000000001</v>
      </c>
      <c r="CH115" s="7">
        <f t="shared" si="249"/>
        <v>2.3190599999999999</v>
      </c>
      <c r="CI115" s="7">
        <f t="shared" si="250"/>
        <v>2.12398</v>
      </c>
      <c r="CJ115" s="7">
        <f t="shared" si="251"/>
        <v>1.87073</v>
      </c>
      <c r="CK115" s="7">
        <f t="shared" si="252"/>
        <v>2.0015100000000001</v>
      </c>
      <c r="CL115" s="7">
        <f t="shared" si="253"/>
        <v>2.2479800000000001</v>
      </c>
      <c r="CM115" s="7">
        <f t="shared" si="254"/>
        <v>2.5571899999999999</v>
      </c>
      <c r="CN115" s="7">
        <f t="shared" si="255"/>
        <v>2.6701499999999996</v>
      </c>
      <c r="CO115" s="7">
        <f t="shared" si="256"/>
        <v>2.5687800000000003</v>
      </c>
      <c r="CP115" s="7">
        <f>IF(ISNUMBER(BN115),BN115,IF(ISNUMBER(AK115),AK115,IF(ISNUMBER(AE115),AE115,IF(ISNUMBER(#REF!),#REF!,IF(ISNUMBER(AD115),AD115,"")))))</f>
        <v>2.6443599999999998</v>
      </c>
      <c r="CR115" s="7">
        <f t="shared" si="257"/>
        <v>1.56809</v>
      </c>
      <c r="CS115" s="7">
        <f t="shared" si="258"/>
        <v>1.56809</v>
      </c>
      <c r="CT115" s="7">
        <f t="shared" si="259"/>
        <v>1.56809</v>
      </c>
      <c r="CU115" s="7">
        <f t="shared" si="260"/>
        <v>1.56809</v>
      </c>
      <c r="CV115" s="7">
        <f t="shared" si="261"/>
        <v>2.2904</v>
      </c>
      <c r="CW115" s="7">
        <f t="shared" si="262"/>
        <v>2.2904</v>
      </c>
      <c r="CX115" s="7">
        <f t="shared" si="263"/>
        <v>2.3385600000000002</v>
      </c>
      <c r="CY115" s="7">
        <f t="shared" si="264"/>
        <v>2.2673399999999999</v>
      </c>
      <c r="CZ115" s="7">
        <f t="shared" si="265"/>
        <v>2.08222</v>
      </c>
      <c r="DA115" s="7">
        <f t="shared" si="266"/>
        <v>1.9054899999999999</v>
      </c>
      <c r="DB115" s="7">
        <f t="shared" si="267"/>
        <v>1.9467400000000001</v>
      </c>
      <c r="DC115" s="7">
        <f t="shared" si="268"/>
        <v>2.0403000000000002</v>
      </c>
      <c r="DD115" s="7">
        <f t="shared" si="269"/>
        <v>1.9015499999999999</v>
      </c>
      <c r="DE115" s="7">
        <f t="shared" si="270"/>
        <v>2.0147400000000002</v>
      </c>
      <c r="DF115" s="7">
        <f t="shared" si="271"/>
        <v>2.0141</v>
      </c>
      <c r="DG115" s="7">
        <f t="shared" si="272"/>
        <v>2.1158000000000001</v>
      </c>
      <c r="DH115" s="7">
        <f t="shared" si="273"/>
        <v>2.3190599999999999</v>
      </c>
      <c r="DI115" s="7">
        <f t="shared" si="274"/>
        <v>2.12398</v>
      </c>
      <c r="DJ115" s="7">
        <f t="shared" si="275"/>
        <v>1.87073</v>
      </c>
      <c r="DK115" s="7">
        <f t="shared" si="276"/>
        <v>2.0015100000000001</v>
      </c>
      <c r="DL115" s="7">
        <f t="shared" si="277"/>
        <v>2.2479800000000001</v>
      </c>
      <c r="DM115" s="7">
        <f t="shared" si="278"/>
        <v>2.5571899999999999</v>
      </c>
      <c r="DN115" s="7">
        <f>IF(ISNUMBER(CN115),CN115,IF(ISNUMBER(AK115),AK115,IF(ISNUMBER(AA115),AA115,IF(ISNUMBER(#REF!),#REF!,IF(ISNUMBER(Z115),Z115,"")))))</f>
        <v>2.6701499999999996</v>
      </c>
      <c r="DO115" s="7">
        <f>IF(ISNUMBER(CO115),CO115,IF(ISNUMBER(#REF!),#REF!,IF(ISNUMBER(AB115),AB115,IF(ISNUMBER(AL115),AL115,IF(ISNUMBER(AA115),AA115,"")))))</f>
        <v>2.5687800000000003</v>
      </c>
      <c r="DP115" s="7">
        <f t="shared" si="279"/>
        <v>2.6443599999999998</v>
      </c>
      <c r="DR115" s="7">
        <f t="shared" si="280"/>
        <v>1.56809</v>
      </c>
      <c r="DS115" s="7">
        <f t="shared" si="281"/>
        <v>1.56809</v>
      </c>
      <c r="DT115" s="7">
        <f t="shared" si="282"/>
        <v>2.2904</v>
      </c>
      <c r="DU115" s="7">
        <f t="shared" si="283"/>
        <v>2.2904</v>
      </c>
      <c r="DV115" s="7">
        <f t="shared" si="284"/>
        <v>2.3385600000000002</v>
      </c>
      <c r="DW115" s="7">
        <f t="shared" si="285"/>
        <v>2.2673399999999999</v>
      </c>
      <c r="DX115" s="7">
        <f t="shared" si="286"/>
        <v>2.08222</v>
      </c>
      <c r="DY115" s="7">
        <f t="shared" si="287"/>
        <v>1.9054899999999999</v>
      </c>
      <c r="DZ115" s="7">
        <f t="shared" si="288"/>
        <v>1.9467400000000001</v>
      </c>
      <c r="EA115" s="7">
        <f t="shared" si="289"/>
        <v>2.0403000000000002</v>
      </c>
      <c r="EB115" s="7">
        <f t="shared" si="290"/>
        <v>1.9015499999999999</v>
      </c>
      <c r="EC115" s="7">
        <f t="shared" si="291"/>
        <v>2.0147400000000002</v>
      </c>
      <c r="ED115" s="7">
        <f t="shared" si="292"/>
        <v>2.0141</v>
      </c>
      <c r="EE115" s="7">
        <f t="shared" si="293"/>
        <v>2.1158000000000001</v>
      </c>
      <c r="EF115" s="7">
        <f t="shared" si="294"/>
        <v>2.3190599999999999</v>
      </c>
      <c r="EG115" s="7">
        <f t="shared" si="295"/>
        <v>2.12398</v>
      </c>
      <c r="EH115" s="7">
        <f t="shared" si="296"/>
        <v>1.87073</v>
      </c>
      <c r="EI115" s="7">
        <f t="shared" si="297"/>
        <v>2.0015100000000001</v>
      </c>
      <c r="EJ115" s="7">
        <f t="shared" si="298"/>
        <v>2.2479800000000001</v>
      </c>
      <c r="EK115" s="7">
        <f t="shared" si="299"/>
        <v>2.5571899999999999</v>
      </c>
      <c r="EL115" s="7">
        <f>IF(ISNUMBER(DN115),DN115,IF(ISNUMBER(AK115),AK115,IF(ISNUMBER(AA115),AA115,IF(ISNUMBER(#REF!),#REF!,IF(ISNUMBER(Z115),Z115,"")))))</f>
        <v>2.6701499999999996</v>
      </c>
      <c r="EM115" s="7">
        <f>IF(ISNUMBER(DO115),DO115,IF(ISNUMBER(#REF!),#REF!,IF(ISNUMBER(AB115),AB115,IF(ISNUMBER(AL115),AL115,IF(ISNUMBER(AA115),AA115,"")))))</f>
        <v>2.5687800000000003</v>
      </c>
      <c r="EN115" s="7">
        <f t="shared" si="300"/>
        <v>2.6443599999999998</v>
      </c>
    </row>
    <row r="116" spans="1:144" x14ac:dyDescent="0.2">
      <c r="A116" s="19" t="s">
        <v>123</v>
      </c>
      <c r="B116" s="7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 t="e">
        <v>#N/A</v>
      </c>
      <c r="J116" s="7" t="e">
        <v>#N/A</v>
      </c>
      <c r="K116" s="7" t="e">
        <v>#N/A</v>
      </c>
      <c r="L116" s="7">
        <v>2.4388900000000002</v>
      </c>
      <c r="M116" s="7">
        <v>2.63564</v>
      </c>
      <c r="N116" s="7">
        <v>2.8247900000000001</v>
      </c>
      <c r="O116" s="7" t="e">
        <v>#N/A</v>
      </c>
      <c r="P116" s="7" t="e">
        <v>#N/A</v>
      </c>
      <c r="Q116" s="7">
        <v>2.60318</v>
      </c>
      <c r="R116" s="7">
        <v>2.4090099999999999</v>
      </c>
      <c r="S116" s="7">
        <v>2.3060200000000002</v>
      </c>
      <c r="T116" s="7">
        <v>2.4540299999999999</v>
      </c>
      <c r="U116" s="7">
        <v>1.9797799999999999</v>
      </c>
      <c r="V116" s="7">
        <v>1.83419</v>
      </c>
      <c r="W116" s="7" t="e">
        <v>#N/A</v>
      </c>
      <c r="X116" s="7">
        <v>1.8699300000000001</v>
      </c>
      <c r="Y116" s="7">
        <v>1.9642399999999998</v>
      </c>
      <c r="Z116" s="7">
        <v>2.1486999999999998</v>
      </c>
      <c r="AA116" s="7" t="e">
        <v>#N/A</v>
      </c>
      <c r="AB116" s="7" t="e">
        <v>#N/A</v>
      </c>
      <c r="AC116" s="7" t="e">
        <v>#N/A</v>
      </c>
      <c r="AD116" s="7" t="e">
        <v>#N/A</v>
      </c>
      <c r="AE116" s="7" t="e">
        <v>#N/A</v>
      </c>
      <c r="AF116" s="7" t="e">
        <v>#N/A</v>
      </c>
      <c r="AG116" s="7" t="e">
        <v>#N/A</v>
      </c>
      <c r="AH116" s="7" t="e">
        <v>#N/A</v>
      </c>
      <c r="AI116" s="7" t="e">
        <v>#N/A</v>
      </c>
      <c r="AJ116" s="7" t="e">
        <v>#N/A</v>
      </c>
      <c r="AL116" s="7" t="str">
        <f t="shared" si="202"/>
        <v/>
      </c>
      <c r="AM116" s="7" t="str">
        <f t="shared" si="203"/>
        <v/>
      </c>
      <c r="AN116" s="7" t="str">
        <f t="shared" si="204"/>
        <v/>
      </c>
      <c r="AO116" s="7" t="str">
        <f t="shared" si="205"/>
        <v/>
      </c>
      <c r="AP116" s="7">
        <f t="shared" si="206"/>
        <v>2.4388900000000002</v>
      </c>
      <c r="AQ116" s="7">
        <f t="shared" si="207"/>
        <v>2.4388900000000002</v>
      </c>
      <c r="AR116" s="7">
        <f t="shared" si="208"/>
        <v>2.4388900000000002</v>
      </c>
      <c r="AS116" s="7">
        <f t="shared" si="209"/>
        <v>2.63564</v>
      </c>
      <c r="AT116" s="7">
        <f t="shared" si="210"/>
        <v>2.8247900000000001</v>
      </c>
      <c r="AU116" s="7">
        <f t="shared" si="211"/>
        <v>2.8247900000000001</v>
      </c>
      <c r="AV116" s="7">
        <f t="shared" si="212"/>
        <v>2.60318</v>
      </c>
      <c r="AW116" s="7">
        <f t="shared" si="213"/>
        <v>2.60318</v>
      </c>
      <c r="AX116" s="7">
        <f t="shared" si="214"/>
        <v>2.4090099999999999</v>
      </c>
      <c r="AY116" s="7">
        <f t="shared" si="215"/>
        <v>2.3060200000000002</v>
      </c>
      <c r="AZ116" s="7">
        <f t="shared" si="216"/>
        <v>2.4540299999999999</v>
      </c>
      <c r="BA116" s="7">
        <f t="shared" si="217"/>
        <v>1.9797799999999999</v>
      </c>
      <c r="BB116" s="7">
        <f t="shared" si="218"/>
        <v>1.83419</v>
      </c>
      <c r="BC116" s="7">
        <f t="shared" si="219"/>
        <v>1.8699300000000001</v>
      </c>
      <c r="BD116" s="7">
        <f t="shared" si="220"/>
        <v>1.8699300000000001</v>
      </c>
      <c r="BE116" s="7">
        <f t="shared" si="221"/>
        <v>1.9642399999999998</v>
      </c>
      <c r="BF116" s="7">
        <f t="shared" si="222"/>
        <v>2.1486999999999998</v>
      </c>
      <c r="BG116" s="7">
        <f t="shared" si="223"/>
        <v>2.1486999999999998</v>
      </c>
      <c r="BH116" s="7">
        <f t="shared" si="224"/>
        <v>2.1486999999999998</v>
      </c>
      <c r="BI116" s="7" t="str">
        <f t="shared" si="225"/>
        <v/>
      </c>
      <c r="BJ116" s="7" t="str">
        <f t="shared" si="226"/>
        <v/>
      </c>
      <c r="BK116" s="7" t="str">
        <f t="shared" si="227"/>
        <v/>
      </c>
      <c r="BL116" s="7" t="str">
        <f t="shared" si="228"/>
        <v/>
      </c>
      <c r="BM116" s="7" t="str">
        <f t="shared" si="229"/>
        <v/>
      </c>
      <c r="BN116" s="7" t="str">
        <f t="shared" si="230"/>
        <v/>
      </c>
      <c r="BP116" s="7">
        <f t="shared" si="231"/>
        <v>2.4388900000000002</v>
      </c>
      <c r="BQ116" s="7">
        <f t="shared" si="232"/>
        <v>2.4388900000000002</v>
      </c>
      <c r="BR116" s="7">
        <f t="shared" si="233"/>
        <v>2.4388900000000002</v>
      </c>
      <c r="BS116" s="7">
        <f t="shared" si="234"/>
        <v>2.4388900000000002</v>
      </c>
      <c r="BT116" s="7">
        <f t="shared" si="235"/>
        <v>2.4388900000000002</v>
      </c>
      <c r="BU116" s="7">
        <f t="shared" si="236"/>
        <v>2.63564</v>
      </c>
      <c r="BV116" s="7">
        <f t="shared" si="237"/>
        <v>2.8247900000000001</v>
      </c>
      <c r="BW116" s="7">
        <f t="shared" si="238"/>
        <v>2.8247900000000001</v>
      </c>
      <c r="BX116" s="7">
        <f t="shared" si="239"/>
        <v>2.60318</v>
      </c>
      <c r="BY116" s="7">
        <f t="shared" si="240"/>
        <v>2.60318</v>
      </c>
      <c r="BZ116" s="7">
        <f t="shared" si="241"/>
        <v>2.4090099999999999</v>
      </c>
      <c r="CA116" s="7">
        <f t="shared" si="242"/>
        <v>2.3060200000000002</v>
      </c>
      <c r="CB116" s="7">
        <f t="shared" si="243"/>
        <v>2.4540299999999999</v>
      </c>
      <c r="CC116" s="7">
        <f t="shared" si="244"/>
        <v>1.9797799999999999</v>
      </c>
      <c r="CD116" s="7">
        <f t="shared" si="245"/>
        <v>1.83419</v>
      </c>
      <c r="CE116" s="7">
        <f t="shared" si="246"/>
        <v>1.8699300000000001</v>
      </c>
      <c r="CF116" s="7">
        <f t="shared" si="247"/>
        <v>1.8699300000000001</v>
      </c>
      <c r="CG116" s="7">
        <f t="shared" si="248"/>
        <v>1.9642399999999998</v>
      </c>
      <c r="CH116" s="7">
        <f t="shared" si="249"/>
        <v>2.1486999999999998</v>
      </c>
      <c r="CI116" s="7">
        <f t="shared" si="250"/>
        <v>2.1486999999999998</v>
      </c>
      <c r="CJ116" s="7">
        <f t="shared" si="251"/>
        <v>2.1486999999999998</v>
      </c>
      <c r="CK116" s="7">
        <f t="shared" si="252"/>
        <v>2.1486999999999998</v>
      </c>
      <c r="CL116" s="7">
        <f t="shared" si="253"/>
        <v>2.1486999999999998</v>
      </c>
      <c r="CM116" s="7" t="str">
        <f t="shared" si="254"/>
        <v/>
      </c>
      <c r="CN116" s="7" t="str">
        <f t="shared" si="255"/>
        <v/>
      </c>
      <c r="CO116" s="7" t="str">
        <f t="shared" si="256"/>
        <v/>
      </c>
      <c r="CP116" s="7" t="str">
        <f>IF(ISNUMBER(BN116),BN116,IF(ISNUMBER(AK116),AK116,IF(ISNUMBER(AE116),AE116,IF(ISNUMBER(#REF!),#REF!,IF(ISNUMBER(AD116),AD116,"")))))</f>
        <v/>
      </c>
      <c r="CR116" s="7">
        <f t="shared" si="257"/>
        <v>2.4388900000000002</v>
      </c>
      <c r="CS116" s="7">
        <f t="shared" si="258"/>
        <v>2.4388900000000002</v>
      </c>
      <c r="CT116" s="7">
        <f t="shared" si="259"/>
        <v>2.4388900000000002</v>
      </c>
      <c r="CU116" s="7">
        <f t="shared" si="260"/>
        <v>2.63564</v>
      </c>
      <c r="CV116" s="7">
        <f t="shared" si="261"/>
        <v>2.8247900000000001</v>
      </c>
      <c r="CW116" s="7">
        <f t="shared" si="262"/>
        <v>2.8247900000000001</v>
      </c>
      <c r="CX116" s="7">
        <f t="shared" si="263"/>
        <v>2.60318</v>
      </c>
      <c r="CY116" s="7">
        <f t="shared" si="264"/>
        <v>2.60318</v>
      </c>
      <c r="CZ116" s="7">
        <f t="shared" si="265"/>
        <v>2.4090099999999999</v>
      </c>
      <c r="DA116" s="7">
        <f t="shared" si="266"/>
        <v>2.3060200000000002</v>
      </c>
      <c r="DB116" s="7">
        <f t="shared" si="267"/>
        <v>2.4540299999999999</v>
      </c>
      <c r="DC116" s="7">
        <f t="shared" si="268"/>
        <v>1.9797799999999999</v>
      </c>
      <c r="DD116" s="7">
        <f t="shared" si="269"/>
        <v>1.83419</v>
      </c>
      <c r="DE116" s="7">
        <f t="shared" si="270"/>
        <v>1.8699300000000001</v>
      </c>
      <c r="DF116" s="7">
        <f t="shared" si="271"/>
        <v>1.8699300000000001</v>
      </c>
      <c r="DG116" s="7">
        <f t="shared" si="272"/>
        <v>1.9642399999999998</v>
      </c>
      <c r="DH116" s="7">
        <f t="shared" si="273"/>
        <v>2.1486999999999998</v>
      </c>
      <c r="DI116" s="7">
        <f t="shared" si="274"/>
        <v>2.1486999999999998</v>
      </c>
      <c r="DJ116" s="7">
        <f t="shared" si="275"/>
        <v>2.1486999999999998</v>
      </c>
      <c r="DK116" s="7">
        <f t="shared" si="276"/>
        <v>2.1486999999999998</v>
      </c>
      <c r="DL116" s="7">
        <f t="shared" si="277"/>
        <v>2.1486999999999998</v>
      </c>
      <c r="DM116" s="7">
        <f t="shared" si="278"/>
        <v>2.1486999999999998</v>
      </c>
      <c r="DN116" s="7">
        <f>IF(ISNUMBER(CN116),CN116,IF(ISNUMBER(AK116),AK116,IF(ISNUMBER(AA116),AA116,IF(ISNUMBER(#REF!),#REF!,IF(ISNUMBER(Z116),Z116,"")))))</f>
        <v>2.1486999999999998</v>
      </c>
      <c r="DO116" s="7" t="str">
        <f>IF(ISNUMBER(CO116),CO116,IF(ISNUMBER(#REF!),#REF!,IF(ISNUMBER(AB116),AB116,IF(ISNUMBER(AL116),AL116,IF(ISNUMBER(AA116),AA116,"")))))</f>
        <v/>
      </c>
      <c r="DP116" s="7" t="str">
        <f t="shared" si="279"/>
        <v/>
      </c>
      <c r="DR116" s="7">
        <f t="shared" si="280"/>
        <v>2.4388900000000002</v>
      </c>
      <c r="DS116" s="7">
        <f t="shared" si="281"/>
        <v>2.63564</v>
      </c>
      <c r="DT116" s="7">
        <f t="shared" si="282"/>
        <v>2.8247900000000001</v>
      </c>
      <c r="DU116" s="7">
        <f t="shared" si="283"/>
        <v>2.8247900000000001</v>
      </c>
      <c r="DV116" s="7">
        <f t="shared" si="284"/>
        <v>2.60318</v>
      </c>
      <c r="DW116" s="7">
        <f t="shared" si="285"/>
        <v>2.60318</v>
      </c>
      <c r="DX116" s="7">
        <f t="shared" si="286"/>
        <v>2.4090099999999999</v>
      </c>
      <c r="DY116" s="7">
        <f t="shared" si="287"/>
        <v>2.3060200000000002</v>
      </c>
      <c r="DZ116" s="7">
        <f t="shared" si="288"/>
        <v>2.4540299999999999</v>
      </c>
      <c r="EA116" s="7">
        <f t="shared" si="289"/>
        <v>1.9797799999999999</v>
      </c>
      <c r="EB116" s="7">
        <f t="shared" si="290"/>
        <v>1.83419</v>
      </c>
      <c r="EC116" s="7">
        <f t="shared" si="291"/>
        <v>1.8699300000000001</v>
      </c>
      <c r="ED116" s="7">
        <f t="shared" si="292"/>
        <v>1.8699300000000001</v>
      </c>
      <c r="EE116" s="7">
        <f t="shared" si="293"/>
        <v>1.9642399999999998</v>
      </c>
      <c r="EF116" s="7">
        <f t="shared" si="294"/>
        <v>2.1486999999999998</v>
      </c>
      <c r="EG116" s="7">
        <f t="shared" si="295"/>
        <v>2.1486999999999998</v>
      </c>
      <c r="EH116" s="7">
        <f t="shared" si="296"/>
        <v>2.1486999999999998</v>
      </c>
      <c r="EI116" s="7">
        <f t="shared" si="297"/>
        <v>2.1486999999999998</v>
      </c>
      <c r="EJ116" s="7">
        <f t="shared" si="298"/>
        <v>2.1486999999999998</v>
      </c>
      <c r="EK116" s="7">
        <f t="shared" si="299"/>
        <v>2.1486999999999998</v>
      </c>
      <c r="EL116" s="7">
        <f>IF(ISNUMBER(DN116),DN116,IF(ISNUMBER(AK116),AK116,IF(ISNUMBER(AA116),AA116,IF(ISNUMBER(#REF!),#REF!,IF(ISNUMBER(Z116),Z116,"")))))</f>
        <v>2.1486999999999998</v>
      </c>
      <c r="EM116" s="7" t="str">
        <f>IF(ISNUMBER(DO116),DO116,IF(ISNUMBER(#REF!),#REF!,IF(ISNUMBER(AB116),AB116,IF(ISNUMBER(AL116),AL116,IF(ISNUMBER(AA116),AA116,"")))))</f>
        <v/>
      </c>
      <c r="EN116" s="7" t="str">
        <f t="shared" si="300"/>
        <v/>
      </c>
    </row>
    <row r="117" spans="1:144" x14ac:dyDescent="0.2">
      <c r="A117" s="19" t="s">
        <v>124</v>
      </c>
      <c r="B117" s="7" t="s">
        <v>124</v>
      </c>
      <c r="C117" s="7" t="e">
        <v>#N/A</v>
      </c>
      <c r="D117" s="7" t="e">
        <v>#N/A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 t="e">
        <v>#N/A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 t="e">
        <v>#N/A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3.8673299999999999</v>
      </c>
      <c r="T117" s="7">
        <v>3.7869600000000001</v>
      </c>
      <c r="U117" s="7">
        <v>3.6359500000000002</v>
      </c>
      <c r="V117" s="7">
        <v>3.6663600000000001</v>
      </c>
      <c r="W117" s="7">
        <v>3.6832199999999999</v>
      </c>
      <c r="X117" s="7">
        <v>3.40334</v>
      </c>
      <c r="Y117" s="7">
        <v>3.4017999999999997</v>
      </c>
      <c r="Z117" s="7">
        <v>3.3897200000000001</v>
      </c>
      <c r="AA117" s="7">
        <v>3.3723400000000003</v>
      </c>
      <c r="AB117" s="7">
        <v>3.1501800000000002</v>
      </c>
      <c r="AC117" s="7">
        <v>3.1000899999999998</v>
      </c>
      <c r="AD117" s="7">
        <v>3.11327</v>
      </c>
      <c r="AE117" s="7">
        <v>3.0847899999999999</v>
      </c>
      <c r="AF117" s="7">
        <v>2.9668099999999997</v>
      </c>
      <c r="AG117" s="7">
        <v>2.92319</v>
      </c>
      <c r="AH117" s="7">
        <v>2.7994699999999999</v>
      </c>
      <c r="AI117" s="7" t="e">
        <v>#N/A</v>
      </c>
      <c r="AJ117" s="7" t="e">
        <v>#N/A</v>
      </c>
      <c r="AL117" s="7" t="str">
        <f t="shared" si="202"/>
        <v/>
      </c>
      <c r="AM117" s="7" t="str">
        <f t="shared" si="203"/>
        <v/>
      </c>
      <c r="AN117" s="7" t="str">
        <f t="shared" si="204"/>
        <v/>
      </c>
      <c r="AO117" s="7" t="str">
        <f t="shared" si="205"/>
        <v/>
      </c>
      <c r="AP117" s="7" t="str">
        <f t="shared" si="206"/>
        <v/>
      </c>
      <c r="AQ117" s="7" t="str">
        <f t="shared" si="207"/>
        <v/>
      </c>
      <c r="AR117" s="7" t="str">
        <f t="shared" si="208"/>
        <v/>
      </c>
      <c r="AS117" s="7" t="str">
        <f t="shared" si="209"/>
        <v/>
      </c>
      <c r="AT117" s="7" t="str">
        <f t="shared" si="210"/>
        <v/>
      </c>
      <c r="AU117" s="7" t="str">
        <f t="shared" si="211"/>
        <v/>
      </c>
      <c r="AV117" s="7" t="str">
        <f t="shared" si="212"/>
        <v/>
      </c>
      <c r="AW117" s="7">
        <f t="shared" si="213"/>
        <v>3.8673299999999999</v>
      </c>
      <c r="AX117" s="7">
        <f t="shared" si="214"/>
        <v>3.8673299999999999</v>
      </c>
      <c r="AY117" s="7">
        <f t="shared" si="215"/>
        <v>3.8673299999999999</v>
      </c>
      <c r="AZ117" s="7">
        <f t="shared" si="216"/>
        <v>3.7869600000000001</v>
      </c>
      <c r="BA117" s="7">
        <f t="shared" si="217"/>
        <v>3.6359500000000002</v>
      </c>
      <c r="BB117" s="7">
        <f t="shared" si="218"/>
        <v>3.6663600000000001</v>
      </c>
      <c r="BC117" s="7">
        <f t="shared" si="219"/>
        <v>3.6832199999999999</v>
      </c>
      <c r="BD117" s="7">
        <f t="shared" si="220"/>
        <v>3.40334</v>
      </c>
      <c r="BE117" s="7">
        <f t="shared" si="221"/>
        <v>3.4017999999999997</v>
      </c>
      <c r="BF117" s="7">
        <f t="shared" si="222"/>
        <v>3.3897200000000001</v>
      </c>
      <c r="BG117" s="7">
        <f t="shared" si="223"/>
        <v>3.3723400000000003</v>
      </c>
      <c r="BH117" s="7">
        <f t="shared" si="224"/>
        <v>3.1501800000000002</v>
      </c>
      <c r="BI117" s="7">
        <f t="shared" si="225"/>
        <v>3.1000899999999998</v>
      </c>
      <c r="BJ117" s="7">
        <f t="shared" si="226"/>
        <v>3.11327</v>
      </c>
      <c r="BK117" s="7">
        <f t="shared" si="227"/>
        <v>3.0847899999999999</v>
      </c>
      <c r="BL117" s="7">
        <f t="shared" si="228"/>
        <v>2.9668099999999997</v>
      </c>
      <c r="BM117" s="7">
        <f t="shared" si="229"/>
        <v>2.92319</v>
      </c>
      <c r="BN117" s="7">
        <f t="shared" si="230"/>
        <v>2.7994699999999999</v>
      </c>
      <c r="BP117" s="7" t="str">
        <f t="shared" si="231"/>
        <v/>
      </c>
      <c r="BQ117" s="7" t="str">
        <f t="shared" si="232"/>
        <v/>
      </c>
      <c r="BR117" s="7" t="str">
        <f t="shared" si="233"/>
        <v/>
      </c>
      <c r="BS117" s="7" t="str">
        <f t="shared" si="234"/>
        <v/>
      </c>
      <c r="BT117" s="7" t="str">
        <f t="shared" si="235"/>
        <v/>
      </c>
      <c r="BU117" s="7" t="str">
        <f t="shared" si="236"/>
        <v/>
      </c>
      <c r="BV117" s="7" t="str">
        <f t="shared" si="237"/>
        <v/>
      </c>
      <c r="BW117" s="7">
        <f t="shared" si="238"/>
        <v>3.8673299999999999</v>
      </c>
      <c r="BX117" s="7">
        <f t="shared" si="239"/>
        <v>3.8673299999999999</v>
      </c>
      <c r="BY117" s="7">
        <f t="shared" si="240"/>
        <v>3.8673299999999999</v>
      </c>
      <c r="BZ117" s="7">
        <f t="shared" si="241"/>
        <v>3.8673299999999999</v>
      </c>
      <c r="CA117" s="7">
        <f t="shared" si="242"/>
        <v>3.8673299999999999</v>
      </c>
      <c r="CB117" s="7">
        <f t="shared" si="243"/>
        <v>3.7869600000000001</v>
      </c>
      <c r="CC117" s="7">
        <f t="shared" si="244"/>
        <v>3.6359500000000002</v>
      </c>
      <c r="CD117" s="7">
        <f t="shared" si="245"/>
        <v>3.6663600000000001</v>
      </c>
      <c r="CE117" s="7">
        <f t="shared" si="246"/>
        <v>3.6832199999999999</v>
      </c>
      <c r="CF117" s="7">
        <f t="shared" si="247"/>
        <v>3.40334</v>
      </c>
      <c r="CG117" s="7">
        <f t="shared" si="248"/>
        <v>3.4017999999999997</v>
      </c>
      <c r="CH117" s="7">
        <f t="shared" si="249"/>
        <v>3.3897200000000001</v>
      </c>
      <c r="CI117" s="7">
        <f t="shared" si="250"/>
        <v>3.3723400000000003</v>
      </c>
      <c r="CJ117" s="7">
        <f t="shared" si="251"/>
        <v>3.1501800000000002</v>
      </c>
      <c r="CK117" s="7">
        <f t="shared" si="252"/>
        <v>3.1000899999999998</v>
      </c>
      <c r="CL117" s="7">
        <f t="shared" si="253"/>
        <v>3.11327</v>
      </c>
      <c r="CM117" s="7">
        <f t="shared" si="254"/>
        <v>3.0847899999999999</v>
      </c>
      <c r="CN117" s="7">
        <f t="shared" si="255"/>
        <v>2.9668099999999997</v>
      </c>
      <c r="CO117" s="7">
        <f t="shared" si="256"/>
        <v>2.92319</v>
      </c>
      <c r="CP117" s="7">
        <f>IF(ISNUMBER(BN117),BN117,IF(ISNUMBER(AK117),AK117,IF(ISNUMBER(AE117),AE117,IF(ISNUMBER(#REF!),#REF!,IF(ISNUMBER(AD117),AD117,"")))))</f>
        <v>2.7994699999999999</v>
      </c>
      <c r="CR117" s="7" t="str">
        <f t="shared" si="257"/>
        <v/>
      </c>
      <c r="CS117" s="7" t="str">
        <f t="shared" si="258"/>
        <v/>
      </c>
      <c r="CT117" s="7" t="str">
        <f t="shared" si="259"/>
        <v/>
      </c>
      <c r="CU117" s="7">
        <f t="shared" si="260"/>
        <v>3.8673299999999999</v>
      </c>
      <c r="CV117" s="7">
        <f t="shared" si="261"/>
        <v>3.8673299999999999</v>
      </c>
      <c r="CW117" s="7">
        <f t="shared" si="262"/>
        <v>3.8673299999999999</v>
      </c>
      <c r="CX117" s="7">
        <f t="shared" si="263"/>
        <v>3.8673299999999999</v>
      </c>
      <c r="CY117" s="7">
        <f t="shared" si="264"/>
        <v>3.8673299999999999</v>
      </c>
      <c r="CZ117" s="7">
        <f t="shared" si="265"/>
        <v>3.8673299999999999</v>
      </c>
      <c r="DA117" s="7">
        <f t="shared" si="266"/>
        <v>3.8673299999999999</v>
      </c>
      <c r="DB117" s="7">
        <f t="shared" si="267"/>
        <v>3.7869600000000001</v>
      </c>
      <c r="DC117" s="7">
        <f t="shared" si="268"/>
        <v>3.6359500000000002</v>
      </c>
      <c r="DD117" s="7">
        <f t="shared" si="269"/>
        <v>3.6663600000000001</v>
      </c>
      <c r="DE117" s="7">
        <f t="shared" si="270"/>
        <v>3.6832199999999999</v>
      </c>
      <c r="DF117" s="7">
        <f t="shared" si="271"/>
        <v>3.40334</v>
      </c>
      <c r="DG117" s="7">
        <f t="shared" si="272"/>
        <v>3.4017999999999997</v>
      </c>
      <c r="DH117" s="7">
        <f t="shared" si="273"/>
        <v>3.3897200000000001</v>
      </c>
      <c r="DI117" s="7">
        <f t="shared" si="274"/>
        <v>3.3723400000000003</v>
      </c>
      <c r="DJ117" s="7">
        <f t="shared" si="275"/>
        <v>3.1501800000000002</v>
      </c>
      <c r="DK117" s="7">
        <f t="shared" si="276"/>
        <v>3.1000899999999998</v>
      </c>
      <c r="DL117" s="7">
        <f t="shared" si="277"/>
        <v>3.11327</v>
      </c>
      <c r="DM117" s="7">
        <f t="shared" si="278"/>
        <v>3.0847899999999999</v>
      </c>
      <c r="DN117" s="7">
        <f>IF(ISNUMBER(CN117),CN117,IF(ISNUMBER(AK117),AK117,IF(ISNUMBER(AA117),AA117,IF(ISNUMBER(#REF!),#REF!,IF(ISNUMBER(Z117),Z117,"")))))</f>
        <v>2.9668099999999997</v>
      </c>
      <c r="DO117" s="7">
        <f>IF(ISNUMBER(CO117),CO117,IF(ISNUMBER(#REF!),#REF!,IF(ISNUMBER(AB117),AB117,IF(ISNUMBER(AL117),AL117,IF(ISNUMBER(AA117),AA117,"")))))</f>
        <v>2.92319</v>
      </c>
      <c r="DP117" s="7">
        <f t="shared" si="279"/>
        <v>2.7994699999999999</v>
      </c>
      <c r="DR117" s="7" t="str">
        <f t="shared" si="280"/>
        <v/>
      </c>
      <c r="DS117" s="7">
        <f t="shared" si="281"/>
        <v>3.8673299999999999</v>
      </c>
      <c r="DT117" s="7">
        <f t="shared" si="282"/>
        <v>3.8673299999999999</v>
      </c>
      <c r="DU117" s="7">
        <f t="shared" si="283"/>
        <v>3.8673299999999999</v>
      </c>
      <c r="DV117" s="7">
        <f t="shared" si="284"/>
        <v>3.8673299999999999</v>
      </c>
      <c r="DW117" s="7">
        <f t="shared" si="285"/>
        <v>3.8673299999999999</v>
      </c>
      <c r="DX117" s="7">
        <f t="shared" si="286"/>
        <v>3.8673299999999999</v>
      </c>
      <c r="DY117" s="7">
        <f t="shared" si="287"/>
        <v>3.8673299999999999</v>
      </c>
      <c r="DZ117" s="7">
        <f t="shared" si="288"/>
        <v>3.7869600000000001</v>
      </c>
      <c r="EA117" s="7">
        <f t="shared" si="289"/>
        <v>3.6359500000000002</v>
      </c>
      <c r="EB117" s="7">
        <f t="shared" si="290"/>
        <v>3.6663600000000001</v>
      </c>
      <c r="EC117" s="7">
        <f t="shared" si="291"/>
        <v>3.6832199999999999</v>
      </c>
      <c r="ED117" s="7">
        <f t="shared" si="292"/>
        <v>3.40334</v>
      </c>
      <c r="EE117" s="7">
        <f t="shared" si="293"/>
        <v>3.4017999999999997</v>
      </c>
      <c r="EF117" s="7">
        <f t="shared" si="294"/>
        <v>3.3897200000000001</v>
      </c>
      <c r="EG117" s="7">
        <f t="shared" si="295"/>
        <v>3.3723400000000003</v>
      </c>
      <c r="EH117" s="7">
        <f t="shared" si="296"/>
        <v>3.1501800000000002</v>
      </c>
      <c r="EI117" s="7">
        <f t="shared" si="297"/>
        <v>3.1000899999999998</v>
      </c>
      <c r="EJ117" s="7">
        <f t="shared" si="298"/>
        <v>3.11327</v>
      </c>
      <c r="EK117" s="7">
        <f t="shared" si="299"/>
        <v>3.0847899999999999</v>
      </c>
      <c r="EL117" s="7">
        <f>IF(ISNUMBER(DN117),DN117,IF(ISNUMBER(AK117),AK117,IF(ISNUMBER(AA117),AA117,IF(ISNUMBER(#REF!),#REF!,IF(ISNUMBER(Z117),Z117,"")))))</f>
        <v>2.9668099999999997</v>
      </c>
      <c r="EM117" s="7">
        <f>IF(ISNUMBER(DO117),DO117,IF(ISNUMBER(#REF!),#REF!,IF(ISNUMBER(AB117),AB117,IF(ISNUMBER(AL117),AL117,IF(ISNUMBER(AA117),AA117,"")))))</f>
        <v>2.92319</v>
      </c>
      <c r="EN117" s="7">
        <f t="shared" si="300"/>
        <v>2.7994699999999999</v>
      </c>
    </row>
    <row r="118" spans="1:144" x14ac:dyDescent="0.2">
      <c r="A118" s="19" t="s">
        <v>125</v>
      </c>
      <c r="B118" s="7" t="s">
        <v>125</v>
      </c>
      <c r="C118" s="7" t="e">
        <v>#N/A</v>
      </c>
      <c r="D118" s="7">
        <v>2.44733</v>
      </c>
      <c r="E118" s="7">
        <v>2.47743</v>
      </c>
      <c r="F118" s="7">
        <v>2.63862</v>
      </c>
      <c r="G118" s="7">
        <v>2.6979199999999999</v>
      </c>
      <c r="H118" s="7">
        <v>3.1464100000000004</v>
      </c>
      <c r="I118" s="7">
        <v>3.2599400000000003</v>
      </c>
      <c r="J118" s="7">
        <v>3.4362599999999999</v>
      </c>
      <c r="K118" s="7">
        <v>3.3621299999999996</v>
      </c>
      <c r="L118" s="7">
        <v>3.5051199999999998</v>
      </c>
      <c r="M118" s="7">
        <v>3.6269999999999998</v>
      </c>
      <c r="N118" s="7" t="e">
        <v>#N/A</v>
      </c>
      <c r="O118" s="7" t="e">
        <v>#N/A</v>
      </c>
      <c r="P118" s="7">
        <v>3.6797700000000004</v>
      </c>
      <c r="Q118" s="7">
        <v>3.76471</v>
      </c>
      <c r="R118" s="7">
        <v>3.8831499999999997</v>
      </c>
      <c r="S118" s="7">
        <v>3.8460399999999999</v>
      </c>
      <c r="T118" s="7">
        <v>3.7684199999999999</v>
      </c>
      <c r="U118" s="7">
        <v>3.6545000000000001</v>
      </c>
      <c r="V118" s="7">
        <v>3.62249</v>
      </c>
      <c r="W118" s="7">
        <v>3.46414</v>
      </c>
      <c r="X118" s="7">
        <v>3.31846</v>
      </c>
      <c r="Y118" s="7">
        <v>3.3301799999999999</v>
      </c>
      <c r="Z118" s="7">
        <v>3.99946</v>
      </c>
      <c r="AA118" s="7">
        <v>3.8420399999999999</v>
      </c>
      <c r="AB118" s="7">
        <v>3.6575999999999995</v>
      </c>
      <c r="AC118" s="7">
        <v>3.6236899999999999</v>
      </c>
      <c r="AD118" s="7">
        <v>3.87934</v>
      </c>
      <c r="AE118" s="7">
        <v>3.6982600000000003</v>
      </c>
      <c r="AF118" s="7">
        <v>3.49661</v>
      </c>
      <c r="AG118" s="7" t="s">
        <v>167</v>
      </c>
      <c r="AH118" s="7">
        <v>3.7020400000000002</v>
      </c>
      <c r="AI118" s="7" t="e">
        <v>#N/A</v>
      </c>
      <c r="AJ118" s="7" t="e">
        <v>#N/A</v>
      </c>
      <c r="AL118" s="7">
        <f t="shared" si="202"/>
        <v>2.63862</v>
      </c>
      <c r="AM118" s="7">
        <f t="shared" si="203"/>
        <v>2.6979199999999999</v>
      </c>
      <c r="AN118" s="7">
        <f t="shared" si="204"/>
        <v>3.1464100000000004</v>
      </c>
      <c r="AO118" s="7">
        <f t="shared" si="205"/>
        <v>3.2599400000000003</v>
      </c>
      <c r="AP118" s="7">
        <f t="shared" si="206"/>
        <v>3.4362599999999999</v>
      </c>
      <c r="AQ118" s="7">
        <f t="shared" si="207"/>
        <v>3.3621299999999996</v>
      </c>
      <c r="AR118" s="7">
        <f t="shared" si="208"/>
        <v>3.5051199999999998</v>
      </c>
      <c r="AS118" s="7">
        <f t="shared" si="209"/>
        <v>3.6269999999999998</v>
      </c>
      <c r="AT118" s="7">
        <f t="shared" si="210"/>
        <v>3.6269999999999998</v>
      </c>
      <c r="AU118" s="7">
        <f t="shared" si="211"/>
        <v>3.6797700000000004</v>
      </c>
      <c r="AV118" s="7">
        <f t="shared" si="212"/>
        <v>3.6797700000000004</v>
      </c>
      <c r="AW118" s="7">
        <f t="shared" si="213"/>
        <v>3.76471</v>
      </c>
      <c r="AX118" s="7">
        <f t="shared" si="214"/>
        <v>3.8831499999999997</v>
      </c>
      <c r="AY118" s="7">
        <f t="shared" si="215"/>
        <v>3.8460399999999999</v>
      </c>
      <c r="AZ118" s="7">
        <f t="shared" si="216"/>
        <v>3.7684199999999999</v>
      </c>
      <c r="BA118" s="7">
        <f t="shared" si="217"/>
        <v>3.6545000000000001</v>
      </c>
      <c r="BB118" s="7">
        <f t="shared" si="218"/>
        <v>3.62249</v>
      </c>
      <c r="BC118" s="7">
        <f t="shared" si="219"/>
        <v>3.46414</v>
      </c>
      <c r="BD118" s="7">
        <f t="shared" si="220"/>
        <v>3.31846</v>
      </c>
      <c r="BE118" s="7">
        <f t="shared" si="221"/>
        <v>3.3301799999999999</v>
      </c>
      <c r="BF118" s="7">
        <f t="shared" si="222"/>
        <v>3.99946</v>
      </c>
      <c r="BG118" s="7">
        <f t="shared" si="223"/>
        <v>3.8420399999999999</v>
      </c>
      <c r="BH118" s="7">
        <f t="shared" si="224"/>
        <v>3.6575999999999995</v>
      </c>
      <c r="BI118" s="7">
        <f t="shared" si="225"/>
        <v>3.6236899999999999</v>
      </c>
      <c r="BJ118" s="7">
        <f t="shared" si="226"/>
        <v>3.87934</v>
      </c>
      <c r="BK118" s="7">
        <f t="shared" si="227"/>
        <v>3.6982600000000003</v>
      </c>
      <c r="BL118" s="7">
        <f t="shared" si="228"/>
        <v>3.49661</v>
      </c>
      <c r="BM118" s="7">
        <f t="shared" si="229"/>
        <v>3.7020400000000002</v>
      </c>
      <c r="BN118" s="7">
        <f t="shared" si="230"/>
        <v>3.7020400000000002</v>
      </c>
      <c r="BP118" s="7">
        <f t="shared" si="231"/>
        <v>3.1464100000000004</v>
      </c>
      <c r="BQ118" s="7">
        <f t="shared" si="232"/>
        <v>3.2599400000000003</v>
      </c>
      <c r="BR118" s="7">
        <f t="shared" si="233"/>
        <v>3.4362599999999999</v>
      </c>
      <c r="BS118" s="7">
        <f t="shared" si="234"/>
        <v>3.3621299999999996</v>
      </c>
      <c r="BT118" s="7">
        <f t="shared" si="235"/>
        <v>3.5051199999999998</v>
      </c>
      <c r="BU118" s="7">
        <f t="shared" si="236"/>
        <v>3.6269999999999998</v>
      </c>
      <c r="BV118" s="7">
        <f t="shared" si="237"/>
        <v>3.6269999999999998</v>
      </c>
      <c r="BW118" s="7">
        <f t="shared" si="238"/>
        <v>3.6797700000000004</v>
      </c>
      <c r="BX118" s="7">
        <f t="shared" si="239"/>
        <v>3.6797700000000004</v>
      </c>
      <c r="BY118" s="7">
        <f t="shared" si="240"/>
        <v>3.76471</v>
      </c>
      <c r="BZ118" s="7">
        <f t="shared" si="241"/>
        <v>3.8831499999999997</v>
      </c>
      <c r="CA118" s="7">
        <f t="shared" si="242"/>
        <v>3.8460399999999999</v>
      </c>
      <c r="CB118" s="7">
        <f t="shared" si="243"/>
        <v>3.7684199999999999</v>
      </c>
      <c r="CC118" s="7">
        <f t="shared" si="244"/>
        <v>3.6545000000000001</v>
      </c>
      <c r="CD118" s="7">
        <f t="shared" si="245"/>
        <v>3.62249</v>
      </c>
      <c r="CE118" s="7">
        <f t="shared" si="246"/>
        <v>3.46414</v>
      </c>
      <c r="CF118" s="7">
        <f t="shared" si="247"/>
        <v>3.31846</v>
      </c>
      <c r="CG118" s="7">
        <f t="shared" si="248"/>
        <v>3.3301799999999999</v>
      </c>
      <c r="CH118" s="7">
        <f t="shared" si="249"/>
        <v>3.99946</v>
      </c>
      <c r="CI118" s="7">
        <f t="shared" si="250"/>
        <v>3.8420399999999999</v>
      </c>
      <c r="CJ118" s="7">
        <f t="shared" si="251"/>
        <v>3.6575999999999995</v>
      </c>
      <c r="CK118" s="7">
        <f t="shared" si="252"/>
        <v>3.6236899999999999</v>
      </c>
      <c r="CL118" s="7">
        <f t="shared" si="253"/>
        <v>3.87934</v>
      </c>
      <c r="CM118" s="7">
        <f t="shared" si="254"/>
        <v>3.6982600000000003</v>
      </c>
      <c r="CN118" s="7">
        <f t="shared" si="255"/>
        <v>3.49661</v>
      </c>
      <c r="CO118" s="7">
        <f t="shared" si="256"/>
        <v>3.7020400000000002</v>
      </c>
      <c r="CP118" s="7">
        <f>IF(ISNUMBER(BN118),BN118,IF(ISNUMBER(AK118),AK118,IF(ISNUMBER(AE118),AE118,IF(ISNUMBER(#REF!),#REF!,IF(ISNUMBER(AD118),AD118,"")))))</f>
        <v>3.7020400000000002</v>
      </c>
      <c r="CR118" s="7">
        <f t="shared" si="257"/>
        <v>3.4362599999999999</v>
      </c>
      <c r="CS118" s="7">
        <f t="shared" si="258"/>
        <v>3.3621299999999996</v>
      </c>
      <c r="CT118" s="7">
        <f t="shared" si="259"/>
        <v>3.5051199999999998</v>
      </c>
      <c r="CU118" s="7">
        <f t="shared" si="260"/>
        <v>3.6269999999999998</v>
      </c>
      <c r="CV118" s="7">
        <f t="shared" si="261"/>
        <v>3.6269999999999998</v>
      </c>
      <c r="CW118" s="7">
        <f t="shared" si="262"/>
        <v>3.6797700000000004</v>
      </c>
      <c r="CX118" s="7">
        <f t="shared" si="263"/>
        <v>3.6797700000000004</v>
      </c>
      <c r="CY118" s="7">
        <f t="shared" si="264"/>
        <v>3.76471</v>
      </c>
      <c r="CZ118" s="7">
        <f t="shared" si="265"/>
        <v>3.8831499999999997</v>
      </c>
      <c r="DA118" s="7">
        <f t="shared" si="266"/>
        <v>3.8460399999999999</v>
      </c>
      <c r="DB118" s="7">
        <f t="shared" si="267"/>
        <v>3.7684199999999999</v>
      </c>
      <c r="DC118" s="7">
        <f t="shared" si="268"/>
        <v>3.6545000000000001</v>
      </c>
      <c r="DD118" s="7">
        <f t="shared" si="269"/>
        <v>3.62249</v>
      </c>
      <c r="DE118" s="7">
        <f t="shared" si="270"/>
        <v>3.46414</v>
      </c>
      <c r="DF118" s="7">
        <f t="shared" si="271"/>
        <v>3.31846</v>
      </c>
      <c r="DG118" s="7">
        <f t="shared" si="272"/>
        <v>3.3301799999999999</v>
      </c>
      <c r="DH118" s="7">
        <f t="shared" si="273"/>
        <v>3.99946</v>
      </c>
      <c r="DI118" s="7">
        <f t="shared" si="274"/>
        <v>3.8420399999999999</v>
      </c>
      <c r="DJ118" s="7">
        <f t="shared" si="275"/>
        <v>3.6575999999999995</v>
      </c>
      <c r="DK118" s="7">
        <f t="shared" si="276"/>
        <v>3.6236899999999999</v>
      </c>
      <c r="DL118" s="7">
        <f t="shared" si="277"/>
        <v>3.87934</v>
      </c>
      <c r="DM118" s="7">
        <f t="shared" si="278"/>
        <v>3.6982600000000003</v>
      </c>
      <c r="DN118" s="7">
        <f>IF(ISNUMBER(CN118),CN118,IF(ISNUMBER(AK118),AK118,IF(ISNUMBER(AA118),AA118,IF(ISNUMBER(#REF!),#REF!,IF(ISNUMBER(Z118),Z118,"")))))</f>
        <v>3.49661</v>
      </c>
      <c r="DO118" s="7">
        <f>IF(ISNUMBER(CO118),CO118,IF(ISNUMBER(#REF!),#REF!,IF(ISNUMBER(AB118),AB118,IF(ISNUMBER(AL118),AL118,IF(ISNUMBER(AA118),AA118,"")))))</f>
        <v>3.7020400000000002</v>
      </c>
      <c r="DP118" s="7">
        <f t="shared" si="279"/>
        <v>3.7020400000000002</v>
      </c>
      <c r="DR118" s="7">
        <f t="shared" si="280"/>
        <v>3.5051199999999998</v>
      </c>
      <c r="DS118" s="7">
        <f t="shared" si="281"/>
        <v>3.6269999999999998</v>
      </c>
      <c r="DT118" s="7">
        <f t="shared" si="282"/>
        <v>3.6269999999999998</v>
      </c>
      <c r="DU118" s="7">
        <f t="shared" si="283"/>
        <v>3.6797700000000004</v>
      </c>
      <c r="DV118" s="7">
        <f t="shared" si="284"/>
        <v>3.6797700000000004</v>
      </c>
      <c r="DW118" s="7">
        <f t="shared" si="285"/>
        <v>3.76471</v>
      </c>
      <c r="DX118" s="7">
        <f t="shared" si="286"/>
        <v>3.8831499999999997</v>
      </c>
      <c r="DY118" s="7">
        <f t="shared" si="287"/>
        <v>3.8460399999999999</v>
      </c>
      <c r="DZ118" s="7">
        <f t="shared" si="288"/>
        <v>3.7684199999999999</v>
      </c>
      <c r="EA118" s="7">
        <f t="shared" si="289"/>
        <v>3.6545000000000001</v>
      </c>
      <c r="EB118" s="7">
        <f t="shared" si="290"/>
        <v>3.62249</v>
      </c>
      <c r="EC118" s="7">
        <f t="shared" si="291"/>
        <v>3.46414</v>
      </c>
      <c r="ED118" s="7">
        <f t="shared" si="292"/>
        <v>3.31846</v>
      </c>
      <c r="EE118" s="7">
        <f t="shared" si="293"/>
        <v>3.3301799999999999</v>
      </c>
      <c r="EF118" s="7">
        <f t="shared" si="294"/>
        <v>3.99946</v>
      </c>
      <c r="EG118" s="7">
        <f t="shared" si="295"/>
        <v>3.8420399999999999</v>
      </c>
      <c r="EH118" s="7">
        <f t="shared" si="296"/>
        <v>3.6575999999999995</v>
      </c>
      <c r="EI118" s="7">
        <f t="shared" si="297"/>
        <v>3.6236899999999999</v>
      </c>
      <c r="EJ118" s="7">
        <f t="shared" si="298"/>
        <v>3.87934</v>
      </c>
      <c r="EK118" s="7">
        <f t="shared" si="299"/>
        <v>3.6982600000000003</v>
      </c>
      <c r="EL118" s="7">
        <f>IF(ISNUMBER(DN118),DN118,IF(ISNUMBER(AK118),AK118,IF(ISNUMBER(AA118),AA118,IF(ISNUMBER(#REF!),#REF!,IF(ISNUMBER(Z118),Z118,"")))))</f>
        <v>3.49661</v>
      </c>
      <c r="EM118" s="7">
        <f>IF(ISNUMBER(DO118),DO118,IF(ISNUMBER(#REF!),#REF!,IF(ISNUMBER(AB118),AB118,IF(ISNUMBER(AL118),AL118,IF(ISNUMBER(AA118),AA118,"")))))</f>
        <v>3.7020400000000002</v>
      </c>
      <c r="EN118" s="7">
        <f t="shared" si="300"/>
        <v>3.7020400000000002</v>
      </c>
    </row>
    <row r="119" spans="1:144" x14ac:dyDescent="0.2">
      <c r="A119" s="19" t="s">
        <v>126</v>
      </c>
      <c r="B119" s="7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 t="e">
        <v>#N/A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 t="e">
        <v>#N/A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>
        <v>1.1051500000000001</v>
      </c>
      <c r="AA119" s="7" t="e">
        <v>#N/A</v>
      </c>
      <c r="AB119" s="7" t="e">
        <v>#N/A</v>
      </c>
      <c r="AC119" s="7" t="e">
        <v>#N/A</v>
      </c>
      <c r="AD119" s="7" t="e">
        <v>#N/A</v>
      </c>
      <c r="AE119" s="7" t="e">
        <v>#N/A</v>
      </c>
      <c r="AF119" s="7" t="e">
        <v>#N/A</v>
      </c>
      <c r="AG119" s="7" t="e">
        <v>#N/A</v>
      </c>
      <c r="AH119" s="7" t="e">
        <v>#N/A</v>
      </c>
      <c r="AI119" s="7" t="e">
        <v>#N/A</v>
      </c>
      <c r="AJ119" s="7" t="e">
        <v>#N/A</v>
      </c>
      <c r="AL119" s="7" t="str">
        <f t="shared" si="202"/>
        <v/>
      </c>
      <c r="AM119" s="7" t="str">
        <f t="shared" si="203"/>
        <v/>
      </c>
      <c r="AN119" s="7" t="str">
        <f t="shared" si="204"/>
        <v/>
      </c>
      <c r="AO119" s="7" t="str">
        <f t="shared" si="205"/>
        <v/>
      </c>
      <c r="AP119" s="7" t="str">
        <f t="shared" si="206"/>
        <v/>
      </c>
      <c r="AQ119" s="7" t="str">
        <f t="shared" si="207"/>
        <v/>
      </c>
      <c r="AR119" s="7" t="str">
        <f t="shared" si="208"/>
        <v/>
      </c>
      <c r="AS119" s="7" t="str">
        <f t="shared" si="209"/>
        <v/>
      </c>
      <c r="AT119" s="7" t="str">
        <f t="shared" si="210"/>
        <v/>
      </c>
      <c r="AU119" s="7" t="str">
        <f t="shared" si="211"/>
        <v/>
      </c>
      <c r="AV119" s="7" t="str">
        <f t="shared" si="212"/>
        <v/>
      </c>
      <c r="AW119" s="7" t="str">
        <f t="shared" si="213"/>
        <v/>
      </c>
      <c r="AX119" s="7" t="str">
        <f t="shared" si="214"/>
        <v/>
      </c>
      <c r="AY119" s="7" t="str">
        <f t="shared" si="215"/>
        <v/>
      </c>
      <c r="AZ119" s="7" t="str">
        <f t="shared" si="216"/>
        <v/>
      </c>
      <c r="BA119" s="7" t="str">
        <f t="shared" si="217"/>
        <v/>
      </c>
      <c r="BB119" s="7" t="str">
        <f t="shared" si="218"/>
        <v/>
      </c>
      <c r="BC119" s="7" t="str">
        <f t="shared" si="219"/>
        <v/>
      </c>
      <c r="BD119" s="7">
        <f t="shared" si="220"/>
        <v>1.1051500000000001</v>
      </c>
      <c r="BE119" s="7">
        <f t="shared" si="221"/>
        <v>1.1051500000000001</v>
      </c>
      <c r="BF119" s="7">
        <f t="shared" si="222"/>
        <v>1.1051500000000001</v>
      </c>
      <c r="BG119" s="7">
        <f t="shared" si="223"/>
        <v>1.1051500000000001</v>
      </c>
      <c r="BH119" s="7">
        <f t="shared" si="224"/>
        <v>1.1051500000000001</v>
      </c>
      <c r="BI119" s="7" t="str">
        <f t="shared" si="225"/>
        <v/>
      </c>
      <c r="BJ119" s="7" t="str">
        <f t="shared" si="226"/>
        <v/>
      </c>
      <c r="BK119" s="7" t="str">
        <f t="shared" si="227"/>
        <v/>
      </c>
      <c r="BL119" s="7" t="str">
        <f t="shared" si="228"/>
        <v/>
      </c>
      <c r="BM119" s="7" t="str">
        <f t="shared" si="229"/>
        <v/>
      </c>
      <c r="BN119" s="7" t="str">
        <f t="shared" si="230"/>
        <v/>
      </c>
      <c r="BP119" s="7" t="str">
        <f t="shared" si="231"/>
        <v/>
      </c>
      <c r="BQ119" s="7" t="str">
        <f t="shared" si="232"/>
        <v/>
      </c>
      <c r="BR119" s="7" t="str">
        <f t="shared" si="233"/>
        <v/>
      </c>
      <c r="BS119" s="7" t="str">
        <f t="shared" si="234"/>
        <v/>
      </c>
      <c r="BT119" s="7" t="str">
        <f t="shared" si="235"/>
        <v/>
      </c>
      <c r="BU119" s="7" t="str">
        <f t="shared" si="236"/>
        <v/>
      </c>
      <c r="BV119" s="7" t="str">
        <f t="shared" si="237"/>
        <v/>
      </c>
      <c r="BW119" s="7" t="str">
        <f t="shared" si="238"/>
        <v/>
      </c>
      <c r="BX119" s="7" t="str">
        <f t="shared" si="239"/>
        <v/>
      </c>
      <c r="BY119" s="7" t="str">
        <f t="shared" si="240"/>
        <v/>
      </c>
      <c r="BZ119" s="7" t="str">
        <f t="shared" si="241"/>
        <v/>
      </c>
      <c r="CA119" s="7" t="str">
        <f t="shared" si="242"/>
        <v/>
      </c>
      <c r="CB119" s="7" t="str">
        <f t="shared" si="243"/>
        <v/>
      </c>
      <c r="CC119" s="7" t="str">
        <f t="shared" si="244"/>
        <v/>
      </c>
      <c r="CD119" s="7">
        <f t="shared" si="245"/>
        <v>1.1051500000000001</v>
      </c>
      <c r="CE119" s="7">
        <f t="shared" si="246"/>
        <v>1.1051500000000001</v>
      </c>
      <c r="CF119" s="7">
        <f t="shared" si="247"/>
        <v>1.1051500000000001</v>
      </c>
      <c r="CG119" s="7">
        <f t="shared" si="248"/>
        <v>1.1051500000000001</v>
      </c>
      <c r="CH119" s="7">
        <f t="shared" si="249"/>
        <v>1.1051500000000001</v>
      </c>
      <c r="CI119" s="7">
        <f t="shared" si="250"/>
        <v>1.1051500000000001</v>
      </c>
      <c r="CJ119" s="7">
        <f t="shared" si="251"/>
        <v>1.1051500000000001</v>
      </c>
      <c r="CK119" s="7">
        <f t="shared" si="252"/>
        <v>1.1051500000000001</v>
      </c>
      <c r="CL119" s="7">
        <f t="shared" si="253"/>
        <v>1.1051500000000001</v>
      </c>
      <c r="CM119" s="7" t="str">
        <f t="shared" si="254"/>
        <v/>
      </c>
      <c r="CN119" s="7" t="str">
        <f t="shared" si="255"/>
        <v/>
      </c>
      <c r="CO119" s="7" t="str">
        <f t="shared" si="256"/>
        <v/>
      </c>
      <c r="CP119" s="7" t="str">
        <f>IF(ISNUMBER(BN119),BN119,IF(ISNUMBER(AK119),AK119,IF(ISNUMBER(AE119),AE119,IF(ISNUMBER(#REF!),#REF!,IF(ISNUMBER(AD119),AD119,"")))))</f>
        <v/>
      </c>
      <c r="CR119" s="7" t="str">
        <f t="shared" si="257"/>
        <v/>
      </c>
      <c r="CS119" s="7" t="str">
        <f t="shared" si="258"/>
        <v/>
      </c>
      <c r="CT119" s="7" t="str">
        <f t="shared" si="259"/>
        <v/>
      </c>
      <c r="CU119" s="7" t="str">
        <f t="shared" si="260"/>
        <v/>
      </c>
      <c r="CV119" s="7" t="str">
        <f t="shared" si="261"/>
        <v/>
      </c>
      <c r="CW119" s="7" t="str">
        <f t="shared" si="262"/>
        <v/>
      </c>
      <c r="CX119" s="7" t="str">
        <f t="shared" si="263"/>
        <v/>
      </c>
      <c r="CY119" s="7" t="str">
        <f t="shared" si="264"/>
        <v/>
      </c>
      <c r="CZ119" s="7" t="str">
        <f t="shared" si="265"/>
        <v/>
      </c>
      <c r="DA119" s="7" t="str">
        <f t="shared" si="266"/>
        <v/>
      </c>
      <c r="DB119" s="7">
        <f t="shared" si="267"/>
        <v>1.1051500000000001</v>
      </c>
      <c r="DC119" s="7">
        <f t="shared" si="268"/>
        <v>1.1051500000000001</v>
      </c>
      <c r="DD119" s="7">
        <f t="shared" si="269"/>
        <v>1.1051500000000001</v>
      </c>
      <c r="DE119" s="7">
        <f t="shared" si="270"/>
        <v>1.1051500000000001</v>
      </c>
      <c r="DF119" s="7">
        <f t="shared" si="271"/>
        <v>1.1051500000000001</v>
      </c>
      <c r="DG119" s="7">
        <f t="shared" si="272"/>
        <v>1.1051500000000001</v>
      </c>
      <c r="DH119" s="7">
        <f t="shared" si="273"/>
        <v>1.1051500000000001</v>
      </c>
      <c r="DI119" s="7">
        <f t="shared" si="274"/>
        <v>1.1051500000000001</v>
      </c>
      <c r="DJ119" s="7">
        <f t="shared" si="275"/>
        <v>1.1051500000000001</v>
      </c>
      <c r="DK119" s="7">
        <f t="shared" si="276"/>
        <v>1.1051500000000001</v>
      </c>
      <c r="DL119" s="7">
        <f t="shared" si="277"/>
        <v>1.1051500000000001</v>
      </c>
      <c r="DM119" s="7">
        <f t="shared" si="278"/>
        <v>1.1051500000000001</v>
      </c>
      <c r="DN119" s="7">
        <f>IF(ISNUMBER(CN119),CN119,IF(ISNUMBER(AK119),AK119,IF(ISNUMBER(AA119),AA119,IF(ISNUMBER(#REF!),#REF!,IF(ISNUMBER(Z119),Z119,"")))))</f>
        <v>1.1051500000000001</v>
      </c>
      <c r="DO119" s="7" t="str">
        <f>IF(ISNUMBER(CO119),CO119,IF(ISNUMBER(#REF!),#REF!,IF(ISNUMBER(AB119),AB119,IF(ISNUMBER(AL119),AL119,IF(ISNUMBER(AA119),AA119,"")))))</f>
        <v/>
      </c>
      <c r="DP119" s="7" t="str">
        <f t="shared" si="279"/>
        <v/>
      </c>
      <c r="DR119" s="7" t="str">
        <f t="shared" si="280"/>
        <v/>
      </c>
      <c r="DS119" s="7" t="str">
        <f t="shared" si="281"/>
        <v/>
      </c>
      <c r="DT119" s="7" t="str">
        <f t="shared" si="282"/>
        <v/>
      </c>
      <c r="DU119" s="7" t="str">
        <f t="shared" si="283"/>
        <v/>
      </c>
      <c r="DV119" s="7" t="str">
        <f t="shared" si="284"/>
        <v/>
      </c>
      <c r="DW119" s="7" t="str">
        <f t="shared" si="285"/>
        <v/>
      </c>
      <c r="DX119" s="7" t="str">
        <f t="shared" si="286"/>
        <v/>
      </c>
      <c r="DY119" s="7" t="str">
        <f t="shared" si="287"/>
        <v/>
      </c>
      <c r="DZ119" s="7">
        <f t="shared" si="288"/>
        <v>1.1051500000000001</v>
      </c>
      <c r="EA119" s="7">
        <f t="shared" si="289"/>
        <v>1.1051500000000001</v>
      </c>
      <c r="EB119" s="7">
        <f t="shared" si="290"/>
        <v>1.1051500000000001</v>
      </c>
      <c r="EC119" s="7">
        <f t="shared" si="291"/>
        <v>1.1051500000000001</v>
      </c>
      <c r="ED119" s="7">
        <f t="shared" si="292"/>
        <v>1.1051500000000001</v>
      </c>
      <c r="EE119" s="7">
        <f t="shared" si="293"/>
        <v>1.1051500000000001</v>
      </c>
      <c r="EF119" s="7">
        <f t="shared" si="294"/>
        <v>1.1051500000000001</v>
      </c>
      <c r="EG119" s="7">
        <f t="shared" si="295"/>
        <v>1.1051500000000001</v>
      </c>
      <c r="EH119" s="7">
        <f t="shared" si="296"/>
        <v>1.1051500000000001</v>
      </c>
      <c r="EI119" s="7">
        <f t="shared" si="297"/>
        <v>1.1051500000000001</v>
      </c>
      <c r="EJ119" s="7">
        <f t="shared" si="298"/>
        <v>1.1051500000000001</v>
      </c>
      <c r="EK119" s="7">
        <f t="shared" si="299"/>
        <v>1.1051500000000001</v>
      </c>
      <c r="EL119" s="7">
        <f>IF(ISNUMBER(DN119),DN119,IF(ISNUMBER(AK119),AK119,IF(ISNUMBER(AA119),AA119,IF(ISNUMBER(#REF!),#REF!,IF(ISNUMBER(Z119),Z119,"")))))</f>
        <v>1.1051500000000001</v>
      </c>
      <c r="EM119" s="7" t="str">
        <f>IF(ISNUMBER(DO119),DO119,IF(ISNUMBER(#REF!),#REF!,IF(ISNUMBER(AB119),AB119,IF(ISNUMBER(AL119),AL119,IF(ISNUMBER(AA119),AA119,"")))))</f>
        <v/>
      </c>
      <c r="EN119" s="7" t="str">
        <f t="shared" si="300"/>
        <v/>
      </c>
    </row>
    <row r="120" spans="1:144" x14ac:dyDescent="0.2">
      <c r="A120" s="19" t="s">
        <v>127</v>
      </c>
      <c r="B120" s="7" t="s">
        <v>127</v>
      </c>
      <c r="C120" s="7" t="e">
        <v>#N/A</v>
      </c>
      <c r="D120" s="7" t="e">
        <v>#N/A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 t="e">
        <v>#N/A</v>
      </c>
      <c r="J120" s="7" t="e">
        <v>#N/A</v>
      </c>
      <c r="K120" s="7" t="e">
        <v>#N/A</v>
      </c>
      <c r="L120" s="7" t="e">
        <v>#N/A</v>
      </c>
      <c r="M120" s="7">
        <v>1.9916200000000002</v>
      </c>
      <c r="N120" s="7" t="e">
        <v>#N/A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 t="e">
        <v>#N/A</v>
      </c>
      <c r="T120" s="7">
        <v>1.9859300000000002</v>
      </c>
      <c r="U120" s="7">
        <v>1.9379599999999999</v>
      </c>
      <c r="V120" s="7">
        <v>2.03166</v>
      </c>
      <c r="W120" s="7">
        <v>2.44401</v>
      </c>
      <c r="X120" s="7">
        <v>2.2895699999999999</v>
      </c>
      <c r="Y120" s="7">
        <v>2.2419700000000002</v>
      </c>
      <c r="Z120" s="7">
        <v>2.16683</v>
      </c>
      <c r="AA120" s="7">
        <v>1.82317</v>
      </c>
      <c r="AB120" s="7">
        <v>1.52857</v>
      </c>
      <c r="AC120" s="7">
        <v>1.53261</v>
      </c>
      <c r="AD120" s="7">
        <v>1.6280000000000001</v>
      </c>
      <c r="AE120" s="7">
        <v>1.7063200000000001</v>
      </c>
      <c r="AF120" s="7">
        <v>1.69095</v>
      </c>
      <c r="AG120" s="7">
        <v>1.5342900000000002</v>
      </c>
      <c r="AH120" s="7">
        <v>1.6255500000000001</v>
      </c>
      <c r="AI120" s="7" t="e">
        <v>#N/A</v>
      </c>
      <c r="AJ120" s="7" t="e">
        <v>#N/A</v>
      </c>
      <c r="AL120" s="7" t="str">
        <f t="shared" si="202"/>
        <v/>
      </c>
      <c r="AM120" s="7" t="str">
        <f t="shared" si="203"/>
        <v/>
      </c>
      <c r="AN120" s="7" t="str">
        <f t="shared" si="204"/>
        <v/>
      </c>
      <c r="AO120" s="7" t="str">
        <f t="shared" si="205"/>
        <v/>
      </c>
      <c r="AP120" s="7" t="str">
        <f t="shared" si="206"/>
        <v/>
      </c>
      <c r="AQ120" s="7">
        <f t="shared" si="207"/>
        <v>1.9916200000000002</v>
      </c>
      <c r="AR120" s="7">
        <f t="shared" si="208"/>
        <v>1.9916200000000002</v>
      </c>
      <c r="AS120" s="7">
        <f t="shared" si="209"/>
        <v>1.9916200000000002</v>
      </c>
      <c r="AT120" s="7">
        <f t="shared" si="210"/>
        <v>1.9916200000000002</v>
      </c>
      <c r="AU120" s="7">
        <f t="shared" si="211"/>
        <v>1.9916200000000002</v>
      </c>
      <c r="AV120" s="7" t="str">
        <f t="shared" si="212"/>
        <v/>
      </c>
      <c r="AW120" s="7" t="str">
        <f t="shared" si="213"/>
        <v/>
      </c>
      <c r="AX120" s="7">
        <f t="shared" si="214"/>
        <v>1.9859300000000002</v>
      </c>
      <c r="AY120" s="7">
        <f t="shared" si="215"/>
        <v>1.9859300000000002</v>
      </c>
      <c r="AZ120" s="7">
        <f t="shared" si="216"/>
        <v>1.9859300000000002</v>
      </c>
      <c r="BA120" s="7">
        <f t="shared" si="217"/>
        <v>1.9379599999999999</v>
      </c>
      <c r="BB120" s="7">
        <f t="shared" si="218"/>
        <v>2.03166</v>
      </c>
      <c r="BC120" s="7">
        <f t="shared" si="219"/>
        <v>2.44401</v>
      </c>
      <c r="BD120" s="7">
        <f t="shared" si="220"/>
        <v>2.2895699999999999</v>
      </c>
      <c r="BE120" s="7">
        <f t="shared" si="221"/>
        <v>2.2419700000000002</v>
      </c>
      <c r="BF120" s="7">
        <f t="shared" si="222"/>
        <v>2.16683</v>
      </c>
      <c r="BG120" s="7">
        <f t="shared" si="223"/>
        <v>1.82317</v>
      </c>
      <c r="BH120" s="7">
        <f t="shared" si="224"/>
        <v>1.52857</v>
      </c>
      <c r="BI120" s="7">
        <f t="shared" si="225"/>
        <v>1.53261</v>
      </c>
      <c r="BJ120" s="7">
        <f t="shared" si="226"/>
        <v>1.6280000000000001</v>
      </c>
      <c r="BK120" s="7">
        <f t="shared" si="227"/>
        <v>1.7063200000000001</v>
      </c>
      <c r="BL120" s="7">
        <f t="shared" si="228"/>
        <v>1.69095</v>
      </c>
      <c r="BM120" s="7">
        <f t="shared" si="229"/>
        <v>1.5342900000000002</v>
      </c>
      <c r="BN120" s="7">
        <f t="shared" si="230"/>
        <v>1.6255500000000001</v>
      </c>
      <c r="BP120" s="7" t="str">
        <f t="shared" si="231"/>
        <v/>
      </c>
      <c r="BQ120" s="7">
        <f t="shared" si="232"/>
        <v>1.9916200000000002</v>
      </c>
      <c r="BR120" s="7">
        <f t="shared" si="233"/>
        <v>1.9916200000000002</v>
      </c>
      <c r="BS120" s="7">
        <f t="shared" si="234"/>
        <v>1.9916200000000002</v>
      </c>
      <c r="BT120" s="7">
        <f t="shared" si="235"/>
        <v>1.9916200000000002</v>
      </c>
      <c r="BU120" s="7">
        <f t="shared" si="236"/>
        <v>1.9916200000000002</v>
      </c>
      <c r="BV120" s="7">
        <f t="shared" si="237"/>
        <v>1.9916200000000002</v>
      </c>
      <c r="BW120" s="7">
        <f t="shared" si="238"/>
        <v>1.9916200000000002</v>
      </c>
      <c r="BX120" s="7">
        <f t="shared" si="239"/>
        <v>1.9916200000000002</v>
      </c>
      <c r="BY120" s="7">
        <f t="shared" si="240"/>
        <v>1.9859300000000002</v>
      </c>
      <c r="BZ120" s="7">
        <f t="shared" si="241"/>
        <v>1.9859300000000002</v>
      </c>
      <c r="CA120" s="7">
        <f t="shared" si="242"/>
        <v>1.9859300000000002</v>
      </c>
      <c r="CB120" s="7">
        <f t="shared" si="243"/>
        <v>1.9859300000000002</v>
      </c>
      <c r="CC120" s="7">
        <f t="shared" si="244"/>
        <v>1.9379599999999999</v>
      </c>
      <c r="CD120" s="7">
        <f t="shared" si="245"/>
        <v>2.03166</v>
      </c>
      <c r="CE120" s="7">
        <f t="shared" si="246"/>
        <v>2.44401</v>
      </c>
      <c r="CF120" s="7">
        <f t="shared" si="247"/>
        <v>2.2895699999999999</v>
      </c>
      <c r="CG120" s="7">
        <f t="shared" si="248"/>
        <v>2.2419700000000002</v>
      </c>
      <c r="CH120" s="7">
        <f t="shared" si="249"/>
        <v>2.16683</v>
      </c>
      <c r="CI120" s="7">
        <f t="shared" si="250"/>
        <v>1.82317</v>
      </c>
      <c r="CJ120" s="7">
        <f t="shared" si="251"/>
        <v>1.52857</v>
      </c>
      <c r="CK120" s="7">
        <f t="shared" si="252"/>
        <v>1.53261</v>
      </c>
      <c r="CL120" s="7">
        <f t="shared" si="253"/>
        <v>1.6280000000000001</v>
      </c>
      <c r="CM120" s="7">
        <f t="shared" si="254"/>
        <v>1.7063200000000001</v>
      </c>
      <c r="CN120" s="7">
        <f t="shared" si="255"/>
        <v>1.69095</v>
      </c>
      <c r="CO120" s="7">
        <f t="shared" si="256"/>
        <v>1.5342900000000002</v>
      </c>
      <c r="CP120" s="7">
        <f>IF(ISNUMBER(BN120),BN120,IF(ISNUMBER(AK120),AK120,IF(ISNUMBER(AE120),AE120,IF(ISNUMBER(#REF!),#REF!,IF(ISNUMBER(AD120),AD120,"")))))</f>
        <v>1.6255500000000001</v>
      </c>
      <c r="CR120" s="7">
        <f t="shared" si="257"/>
        <v>1.9916200000000002</v>
      </c>
      <c r="CS120" s="7">
        <f t="shared" si="258"/>
        <v>1.9916200000000002</v>
      </c>
      <c r="CT120" s="7">
        <f t="shared" si="259"/>
        <v>1.9916200000000002</v>
      </c>
      <c r="CU120" s="7">
        <f t="shared" si="260"/>
        <v>1.9916200000000002</v>
      </c>
      <c r="CV120" s="7">
        <f t="shared" si="261"/>
        <v>1.9916200000000002</v>
      </c>
      <c r="CW120" s="7">
        <f t="shared" si="262"/>
        <v>1.9916200000000002</v>
      </c>
      <c r="CX120" s="7">
        <f t="shared" si="263"/>
        <v>1.9916200000000002</v>
      </c>
      <c r="CY120" s="7">
        <f t="shared" si="264"/>
        <v>1.9859300000000002</v>
      </c>
      <c r="CZ120" s="7">
        <f t="shared" si="265"/>
        <v>1.9859300000000002</v>
      </c>
      <c r="DA120" s="7">
        <f t="shared" si="266"/>
        <v>1.9859300000000002</v>
      </c>
      <c r="DB120" s="7">
        <f t="shared" si="267"/>
        <v>1.9859300000000002</v>
      </c>
      <c r="DC120" s="7">
        <f t="shared" si="268"/>
        <v>1.9379599999999999</v>
      </c>
      <c r="DD120" s="7">
        <f t="shared" si="269"/>
        <v>2.03166</v>
      </c>
      <c r="DE120" s="7">
        <f t="shared" si="270"/>
        <v>2.44401</v>
      </c>
      <c r="DF120" s="7">
        <f t="shared" si="271"/>
        <v>2.2895699999999999</v>
      </c>
      <c r="DG120" s="7">
        <f t="shared" si="272"/>
        <v>2.2419700000000002</v>
      </c>
      <c r="DH120" s="7">
        <f t="shared" si="273"/>
        <v>2.16683</v>
      </c>
      <c r="DI120" s="7">
        <f t="shared" si="274"/>
        <v>1.82317</v>
      </c>
      <c r="DJ120" s="7">
        <f t="shared" si="275"/>
        <v>1.52857</v>
      </c>
      <c r="DK120" s="7">
        <f t="shared" si="276"/>
        <v>1.53261</v>
      </c>
      <c r="DL120" s="7">
        <f t="shared" si="277"/>
        <v>1.6280000000000001</v>
      </c>
      <c r="DM120" s="7">
        <f t="shared" si="278"/>
        <v>1.7063200000000001</v>
      </c>
      <c r="DN120" s="7">
        <f>IF(ISNUMBER(CN120),CN120,IF(ISNUMBER(AK120),AK120,IF(ISNUMBER(AA120),AA120,IF(ISNUMBER(#REF!),#REF!,IF(ISNUMBER(Z120),Z120,"")))))</f>
        <v>1.69095</v>
      </c>
      <c r="DO120" s="7">
        <f>IF(ISNUMBER(CO120),CO120,IF(ISNUMBER(#REF!),#REF!,IF(ISNUMBER(AB120),AB120,IF(ISNUMBER(AL120),AL120,IF(ISNUMBER(AA120),AA120,"")))))</f>
        <v>1.5342900000000002</v>
      </c>
      <c r="DP120" s="7">
        <f t="shared" si="279"/>
        <v>1.6255500000000001</v>
      </c>
      <c r="DR120" s="7">
        <f t="shared" si="280"/>
        <v>1.9916200000000002</v>
      </c>
      <c r="DS120" s="7">
        <f t="shared" si="281"/>
        <v>1.9916200000000002</v>
      </c>
      <c r="DT120" s="7">
        <f t="shared" si="282"/>
        <v>1.9916200000000002</v>
      </c>
      <c r="DU120" s="7">
        <f t="shared" si="283"/>
        <v>1.9916200000000002</v>
      </c>
      <c r="DV120" s="7">
        <f t="shared" si="284"/>
        <v>1.9916200000000002</v>
      </c>
      <c r="DW120" s="7">
        <f t="shared" si="285"/>
        <v>1.9859300000000002</v>
      </c>
      <c r="DX120" s="7">
        <f t="shared" si="286"/>
        <v>1.9859300000000002</v>
      </c>
      <c r="DY120" s="7">
        <f t="shared" si="287"/>
        <v>1.9859300000000002</v>
      </c>
      <c r="DZ120" s="7">
        <f t="shared" si="288"/>
        <v>1.9859300000000002</v>
      </c>
      <c r="EA120" s="7">
        <f t="shared" si="289"/>
        <v>1.9379599999999999</v>
      </c>
      <c r="EB120" s="7">
        <f t="shared" si="290"/>
        <v>2.03166</v>
      </c>
      <c r="EC120" s="7">
        <f t="shared" si="291"/>
        <v>2.44401</v>
      </c>
      <c r="ED120" s="7">
        <f t="shared" si="292"/>
        <v>2.2895699999999999</v>
      </c>
      <c r="EE120" s="7">
        <f t="shared" si="293"/>
        <v>2.2419700000000002</v>
      </c>
      <c r="EF120" s="7">
        <f t="shared" si="294"/>
        <v>2.16683</v>
      </c>
      <c r="EG120" s="7">
        <f t="shared" si="295"/>
        <v>1.82317</v>
      </c>
      <c r="EH120" s="7">
        <f t="shared" si="296"/>
        <v>1.52857</v>
      </c>
      <c r="EI120" s="7">
        <f t="shared" si="297"/>
        <v>1.53261</v>
      </c>
      <c r="EJ120" s="7">
        <f t="shared" si="298"/>
        <v>1.6280000000000001</v>
      </c>
      <c r="EK120" s="7">
        <f t="shared" si="299"/>
        <v>1.7063200000000001</v>
      </c>
      <c r="EL120" s="7">
        <f>IF(ISNUMBER(DN120),DN120,IF(ISNUMBER(AK120),AK120,IF(ISNUMBER(AA120),AA120,IF(ISNUMBER(#REF!),#REF!,IF(ISNUMBER(Z120),Z120,"")))))</f>
        <v>1.69095</v>
      </c>
      <c r="EM120" s="7">
        <f>IF(ISNUMBER(DO120),DO120,IF(ISNUMBER(#REF!),#REF!,IF(ISNUMBER(AB120),AB120,IF(ISNUMBER(AL120),AL120,IF(ISNUMBER(AA120),AA120,"")))))</f>
        <v>1.5342900000000002</v>
      </c>
      <c r="EN120" s="7">
        <f t="shared" si="300"/>
        <v>1.6255500000000001</v>
      </c>
    </row>
    <row r="121" spans="1:144" x14ac:dyDescent="0.2">
      <c r="A121" s="19" t="s">
        <v>194</v>
      </c>
      <c r="B121" s="7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 t="e">
        <v>#N/A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 t="e">
        <v>#N/A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7" t="e">
        <v>#N/A</v>
      </c>
      <c r="AD121" s="7" t="e">
        <v>#N/A</v>
      </c>
      <c r="AE121" s="7" t="e">
        <v>#N/A</v>
      </c>
      <c r="AF121" s="7" t="e">
        <v>#N/A</v>
      </c>
      <c r="AG121" s="7" t="e">
        <v>#N/A</v>
      </c>
      <c r="AH121" s="7" t="e">
        <v>#N/A</v>
      </c>
      <c r="AI121" s="7" t="e">
        <v>#N/A</v>
      </c>
      <c r="AJ121" s="7" t="e">
        <v>#N/A</v>
      </c>
      <c r="AL121" s="7" t="str">
        <f t="shared" si="202"/>
        <v/>
      </c>
      <c r="AM121" s="7" t="str">
        <f t="shared" si="203"/>
        <v/>
      </c>
      <c r="AN121" s="7" t="str">
        <f t="shared" si="204"/>
        <v/>
      </c>
      <c r="AO121" s="7" t="str">
        <f t="shared" si="205"/>
        <v/>
      </c>
      <c r="AP121" s="7" t="str">
        <f t="shared" si="206"/>
        <v/>
      </c>
      <c r="AQ121" s="7" t="str">
        <f t="shared" si="207"/>
        <v/>
      </c>
      <c r="AR121" s="7" t="str">
        <f t="shared" si="208"/>
        <v/>
      </c>
      <c r="AS121" s="7" t="str">
        <f t="shared" si="209"/>
        <v/>
      </c>
      <c r="AT121" s="7" t="str">
        <f t="shared" si="210"/>
        <v/>
      </c>
      <c r="AU121" s="7" t="str">
        <f t="shared" si="211"/>
        <v/>
      </c>
      <c r="AV121" s="7" t="str">
        <f t="shared" si="212"/>
        <v/>
      </c>
      <c r="AW121" s="7" t="str">
        <f t="shared" si="213"/>
        <v/>
      </c>
      <c r="AX121" s="7" t="str">
        <f t="shared" si="214"/>
        <v/>
      </c>
      <c r="AY121" s="7" t="str">
        <f t="shared" si="215"/>
        <v/>
      </c>
      <c r="AZ121" s="7" t="str">
        <f t="shared" si="216"/>
        <v/>
      </c>
      <c r="BA121" s="7" t="str">
        <f t="shared" si="217"/>
        <v/>
      </c>
      <c r="BB121" s="7" t="str">
        <f t="shared" si="218"/>
        <v/>
      </c>
      <c r="BC121" s="7" t="str">
        <f t="shared" si="219"/>
        <v/>
      </c>
      <c r="BD121" s="7" t="str">
        <f t="shared" si="220"/>
        <v/>
      </c>
      <c r="BE121" s="7" t="str">
        <f t="shared" si="221"/>
        <v/>
      </c>
      <c r="BF121" s="7" t="str">
        <f t="shared" si="222"/>
        <v/>
      </c>
      <c r="BG121" s="7" t="str">
        <f t="shared" si="223"/>
        <v/>
      </c>
      <c r="BH121" s="7" t="str">
        <f t="shared" si="224"/>
        <v/>
      </c>
      <c r="BI121" s="7" t="str">
        <f t="shared" si="225"/>
        <v/>
      </c>
      <c r="BJ121" s="7" t="str">
        <f t="shared" si="226"/>
        <v/>
      </c>
      <c r="BK121" s="7" t="str">
        <f t="shared" si="227"/>
        <v/>
      </c>
      <c r="BL121" s="7" t="str">
        <f t="shared" si="228"/>
        <v/>
      </c>
      <c r="BM121" s="7" t="str">
        <f t="shared" si="229"/>
        <v/>
      </c>
      <c r="BN121" s="7" t="str">
        <f t="shared" si="230"/>
        <v/>
      </c>
      <c r="BP121" s="7" t="str">
        <f t="shared" si="231"/>
        <v/>
      </c>
      <c r="BQ121" s="7" t="str">
        <f t="shared" si="232"/>
        <v/>
      </c>
      <c r="BR121" s="7" t="str">
        <f t="shared" si="233"/>
        <v/>
      </c>
      <c r="BS121" s="7" t="str">
        <f t="shared" si="234"/>
        <v/>
      </c>
      <c r="BT121" s="7" t="str">
        <f t="shared" si="235"/>
        <v/>
      </c>
      <c r="BU121" s="7" t="str">
        <f t="shared" si="236"/>
        <v/>
      </c>
      <c r="BV121" s="7" t="str">
        <f t="shared" si="237"/>
        <v/>
      </c>
      <c r="BW121" s="7" t="str">
        <f t="shared" si="238"/>
        <v/>
      </c>
      <c r="BX121" s="7" t="str">
        <f t="shared" si="239"/>
        <v/>
      </c>
      <c r="BY121" s="7" t="str">
        <f t="shared" si="240"/>
        <v/>
      </c>
      <c r="BZ121" s="7" t="str">
        <f t="shared" si="241"/>
        <v/>
      </c>
      <c r="CA121" s="7" t="str">
        <f t="shared" si="242"/>
        <v/>
      </c>
      <c r="CB121" s="7" t="str">
        <f t="shared" si="243"/>
        <v/>
      </c>
      <c r="CC121" s="7" t="str">
        <f t="shared" si="244"/>
        <v/>
      </c>
      <c r="CD121" s="7" t="str">
        <f t="shared" si="245"/>
        <v/>
      </c>
      <c r="CE121" s="7" t="str">
        <f t="shared" si="246"/>
        <v/>
      </c>
      <c r="CF121" s="7" t="str">
        <f t="shared" si="247"/>
        <v/>
      </c>
      <c r="CG121" s="7" t="str">
        <f t="shared" si="248"/>
        <v/>
      </c>
      <c r="CH121" s="7" t="str">
        <f t="shared" si="249"/>
        <v/>
      </c>
      <c r="CI121" s="7" t="str">
        <f t="shared" si="250"/>
        <v/>
      </c>
      <c r="CJ121" s="7" t="str">
        <f t="shared" si="251"/>
        <v/>
      </c>
      <c r="CK121" s="7" t="str">
        <f t="shared" si="252"/>
        <v/>
      </c>
      <c r="CL121" s="7" t="str">
        <f t="shared" si="253"/>
        <v/>
      </c>
      <c r="CM121" s="7" t="str">
        <f t="shared" si="254"/>
        <v/>
      </c>
      <c r="CN121" s="7" t="str">
        <f t="shared" si="255"/>
        <v/>
      </c>
      <c r="CO121" s="7" t="str">
        <f t="shared" si="256"/>
        <v/>
      </c>
      <c r="CP121" s="7" t="str">
        <f>IF(ISNUMBER(BN121),BN121,IF(ISNUMBER(AK121),AK121,IF(ISNUMBER(AE121),AE121,IF(ISNUMBER(#REF!),#REF!,IF(ISNUMBER(AD121),AD121,"")))))</f>
        <v/>
      </c>
      <c r="CR121" s="7" t="str">
        <f t="shared" si="257"/>
        <v/>
      </c>
      <c r="CS121" s="7" t="str">
        <f t="shared" si="258"/>
        <v/>
      </c>
      <c r="CT121" s="7" t="str">
        <f t="shared" si="259"/>
        <v/>
      </c>
      <c r="CU121" s="7" t="str">
        <f t="shared" si="260"/>
        <v/>
      </c>
      <c r="CV121" s="7" t="str">
        <f t="shared" si="261"/>
        <v/>
      </c>
      <c r="CW121" s="7" t="str">
        <f t="shared" si="262"/>
        <v/>
      </c>
      <c r="CX121" s="7" t="str">
        <f t="shared" si="263"/>
        <v/>
      </c>
      <c r="CY121" s="7" t="str">
        <f t="shared" si="264"/>
        <v/>
      </c>
      <c r="CZ121" s="7" t="str">
        <f t="shared" si="265"/>
        <v/>
      </c>
      <c r="DA121" s="7" t="str">
        <f t="shared" si="266"/>
        <v/>
      </c>
      <c r="DB121" s="7" t="str">
        <f t="shared" si="267"/>
        <v/>
      </c>
      <c r="DC121" s="7" t="str">
        <f t="shared" si="268"/>
        <v/>
      </c>
      <c r="DD121" s="7" t="str">
        <f t="shared" si="269"/>
        <v/>
      </c>
      <c r="DE121" s="7" t="str">
        <f t="shared" si="270"/>
        <v/>
      </c>
      <c r="DF121" s="7" t="str">
        <f t="shared" si="271"/>
        <v/>
      </c>
      <c r="DG121" s="7" t="str">
        <f t="shared" si="272"/>
        <v/>
      </c>
      <c r="DH121" s="7" t="str">
        <f t="shared" si="273"/>
        <v/>
      </c>
      <c r="DI121" s="7" t="str">
        <f t="shared" si="274"/>
        <v/>
      </c>
      <c r="DJ121" s="7" t="str">
        <f t="shared" si="275"/>
        <v/>
      </c>
      <c r="DK121" s="7" t="str">
        <f t="shared" si="276"/>
        <v/>
      </c>
      <c r="DL121" s="7" t="str">
        <f t="shared" si="277"/>
        <v/>
      </c>
      <c r="DM121" s="7" t="str">
        <f t="shared" si="278"/>
        <v/>
      </c>
      <c r="DN121" s="7" t="str">
        <f>IF(ISNUMBER(CN121),CN121,IF(ISNUMBER(AK121),AK121,IF(ISNUMBER(AA121),AA121,IF(ISNUMBER(#REF!),#REF!,IF(ISNUMBER(Z121),Z121,"")))))</f>
        <v/>
      </c>
      <c r="DO121" s="7" t="str">
        <f>IF(ISNUMBER(CO121),CO121,IF(ISNUMBER(#REF!),#REF!,IF(ISNUMBER(AB121),AB121,IF(ISNUMBER(AL121),AL121,IF(ISNUMBER(AA121),AA121,"")))))</f>
        <v/>
      </c>
      <c r="DP121" s="7" t="str">
        <f t="shared" si="279"/>
        <v/>
      </c>
      <c r="DR121" s="7" t="str">
        <f t="shared" si="280"/>
        <v/>
      </c>
      <c r="DS121" s="7" t="str">
        <f t="shared" si="281"/>
        <v/>
      </c>
      <c r="DT121" s="7" t="str">
        <f t="shared" si="282"/>
        <v/>
      </c>
      <c r="DU121" s="7" t="str">
        <f t="shared" si="283"/>
        <v/>
      </c>
      <c r="DV121" s="7" t="str">
        <f t="shared" si="284"/>
        <v/>
      </c>
      <c r="DW121" s="7" t="str">
        <f t="shared" si="285"/>
        <v/>
      </c>
      <c r="DX121" s="7" t="str">
        <f t="shared" si="286"/>
        <v/>
      </c>
      <c r="DY121" s="7" t="str">
        <f t="shared" si="287"/>
        <v/>
      </c>
      <c r="DZ121" s="7" t="str">
        <f t="shared" si="288"/>
        <v/>
      </c>
      <c r="EA121" s="7" t="str">
        <f t="shared" si="289"/>
        <v/>
      </c>
      <c r="EB121" s="7" t="str">
        <f t="shared" si="290"/>
        <v/>
      </c>
      <c r="EC121" s="7" t="str">
        <f t="shared" si="291"/>
        <v/>
      </c>
      <c r="ED121" s="7" t="str">
        <f t="shared" si="292"/>
        <v/>
      </c>
      <c r="EE121" s="7" t="str">
        <f t="shared" si="293"/>
        <v/>
      </c>
      <c r="EF121" s="7" t="str">
        <f t="shared" si="294"/>
        <v/>
      </c>
      <c r="EG121" s="7" t="str">
        <f t="shared" si="295"/>
        <v/>
      </c>
      <c r="EH121" s="7" t="str">
        <f t="shared" si="296"/>
        <v/>
      </c>
      <c r="EI121" s="7" t="str">
        <f t="shared" si="297"/>
        <v/>
      </c>
      <c r="EJ121" s="7" t="str">
        <f t="shared" si="298"/>
        <v/>
      </c>
      <c r="EK121" s="7" t="str">
        <f t="shared" si="299"/>
        <v/>
      </c>
      <c r="EL121" s="7" t="str">
        <f>IF(ISNUMBER(DN121),DN121,IF(ISNUMBER(AK121),AK121,IF(ISNUMBER(AA121),AA121,IF(ISNUMBER(#REF!),#REF!,IF(ISNUMBER(Z121),Z121,"")))))</f>
        <v/>
      </c>
      <c r="EM121" s="7" t="str">
        <f>IF(ISNUMBER(DO121),DO121,IF(ISNUMBER(#REF!),#REF!,IF(ISNUMBER(AB121),AB121,IF(ISNUMBER(AL121),AL121,IF(ISNUMBER(AA121),AA121,"")))))</f>
        <v/>
      </c>
      <c r="EN121" s="7" t="str">
        <f t="shared" si="300"/>
        <v/>
      </c>
    </row>
    <row r="122" spans="1:144" x14ac:dyDescent="0.2">
      <c r="A122" s="19" t="s">
        <v>129</v>
      </c>
      <c r="B122" s="7" t="s">
        <v>129</v>
      </c>
      <c r="C122" s="7" t="e">
        <v>#N/A</v>
      </c>
      <c r="D122" s="7">
        <v>2.69672</v>
      </c>
      <c r="E122" s="7">
        <v>2.6724200000000002</v>
      </c>
      <c r="F122" s="7">
        <v>3.02345</v>
      </c>
      <c r="G122" s="7" t="e">
        <v>#N/A</v>
      </c>
      <c r="H122" s="7" t="e">
        <v>#N/A</v>
      </c>
      <c r="I122" s="7" t="e">
        <v>#N/A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 t="e">
        <v>#N/A</v>
      </c>
      <c r="O122" s="7" t="e">
        <v>#N/A</v>
      </c>
      <c r="P122" s="7" t="e">
        <v>#N/A</v>
      </c>
      <c r="Q122" s="7">
        <v>2.65612</v>
      </c>
      <c r="R122" s="7" t="e">
        <v>#N/A</v>
      </c>
      <c r="S122" s="7" t="e">
        <v>#N/A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>
        <v>2.6227900000000002</v>
      </c>
      <c r="Y122" s="7">
        <v>2.46326</v>
      </c>
      <c r="Z122" s="7" t="e">
        <v>#N/A</v>
      </c>
      <c r="AA122" s="7">
        <v>3.1115500000000003</v>
      </c>
      <c r="AB122" s="7">
        <v>3.03504</v>
      </c>
      <c r="AC122" s="7">
        <v>3.2029699999999997</v>
      </c>
      <c r="AD122" s="7">
        <v>3.3914900000000001</v>
      </c>
      <c r="AE122" s="7" t="e">
        <v>#N/A</v>
      </c>
      <c r="AF122" s="7">
        <v>2.7347800000000002</v>
      </c>
      <c r="AG122" s="7">
        <v>2.9897099999999996</v>
      </c>
      <c r="AH122" s="7" t="e">
        <v>#N/A</v>
      </c>
      <c r="AI122" s="7">
        <v>2.0537100000000001</v>
      </c>
      <c r="AJ122" s="7" t="e">
        <v>#N/A</v>
      </c>
      <c r="AL122" s="7">
        <f t="shared" si="202"/>
        <v>3.02345</v>
      </c>
      <c r="AM122" s="7">
        <f t="shared" si="203"/>
        <v>3.02345</v>
      </c>
      <c r="AN122" s="7">
        <f t="shared" si="204"/>
        <v>3.02345</v>
      </c>
      <c r="AO122" s="7" t="str">
        <f t="shared" si="205"/>
        <v/>
      </c>
      <c r="AP122" s="7" t="str">
        <f t="shared" si="206"/>
        <v/>
      </c>
      <c r="AQ122" s="7" t="str">
        <f t="shared" si="207"/>
        <v/>
      </c>
      <c r="AR122" s="7" t="str">
        <f t="shared" si="208"/>
        <v/>
      </c>
      <c r="AS122" s="7" t="str">
        <f t="shared" si="209"/>
        <v/>
      </c>
      <c r="AT122" s="7" t="str">
        <f t="shared" si="210"/>
        <v/>
      </c>
      <c r="AU122" s="7">
        <f t="shared" si="211"/>
        <v>2.65612</v>
      </c>
      <c r="AV122" s="7">
        <f t="shared" si="212"/>
        <v>2.65612</v>
      </c>
      <c r="AW122" s="7">
        <f t="shared" si="213"/>
        <v>2.65612</v>
      </c>
      <c r="AX122" s="7">
        <f t="shared" si="214"/>
        <v>2.65612</v>
      </c>
      <c r="AY122" s="7">
        <f t="shared" si="215"/>
        <v>2.65612</v>
      </c>
      <c r="AZ122" s="7" t="str">
        <f t="shared" si="216"/>
        <v/>
      </c>
      <c r="BA122" s="7" t="str">
        <f t="shared" si="217"/>
        <v/>
      </c>
      <c r="BB122" s="7">
        <f t="shared" si="218"/>
        <v>2.6227900000000002</v>
      </c>
      <c r="BC122" s="7">
        <f t="shared" si="219"/>
        <v>2.6227900000000002</v>
      </c>
      <c r="BD122" s="7">
        <f t="shared" si="220"/>
        <v>2.6227900000000002</v>
      </c>
      <c r="BE122" s="7">
        <f t="shared" si="221"/>
        <v>2.46326</v>
      </c>
      <c r="BF122" s="7">
        <f t="shared" si="222"/>
        <v>3.1115500000000003</v>
      </c>
      <c r="BG122" s="7">
        <f t="shared" si="223"/>
        <v>3.1115500000000003</v>
      </c>
      <c r="BH122" s="7">
        <f t="shared" si="224"/>
        <v>3.03504</v>
      </c>
      <c r="BI122" s="7">
        <f t="shared" si="225"/>
        <v>3.2029699999999997</v>
      </c>
      <c r="BJ122" s="7">
        <f t="shared" si="226"/>
        <v>3.3914900000000001</v>
      </c>
      <c r="BK122" s="7">
        <f t="shared" si="227"/>
        <v>2.7347800000000002</v>
      </c>
      <c r="BL122" s="7">
        <f t="shared" si="228"/>
        <v>2.7347800000000002</v>
      </c>
      <c r="BM122" s="7">
        <f t="shared" si="229"/>
        <v>2.9897099999999996</v>
      </c>
      <c r="BN122" s="7">
        <f t="shared" si="230"/>
        <v>2.0537100000000001</v>
      </c>
      <c r="BP122" s="7">
        <f t="shared" si="231"/>
        <v>3.02345</v>
      </c>
      <c r="BQ122" s="7">
        <f t="shared" si="232"/>
        <v>3.02345</v>
      </c>
      <c r="BR122" s="7">
        <f t="shared" si="233"/>
        <v>3.02345</v>
      </c>
      <c r="BS122" s="7" t="str">
        <f t="shared" si="234"/>
        <v/>
      </c>
      <c r="BT122" s="7" t="str">
        <f t="shared" si="235"/>
        <v/>
      </c>
      <c r="BU122" s="7">
        <f t="shared" si="236"/>
        <v>2.65612</v>
      </c>
      <c r="BV122" s="7">
        <f t="shared" si="237"/>
        <v>2.65612</v>
      </c>
      <c r="BW122" s="7">
        <f t="shared" si="238"/>
        <v>2.65612</v>
      </c>
      <c r="BX122" s="7">
        <f t="shared" si="239"/>
        <v>2.65612</v>
      </c>
      <c r="BY122" s="7">
        <f t="shared" si="240"/>
        <v>2.65612</v>
      </c>
      <c r="BZ122" s="7">
        <f t="shared" si="241"/>
        <v>2.65612</v>
      </c>
      <c r="CA122" s="7">
        <f t="shared" si="242"/>
        <v>2.65612</v>
      </c>
      <c r="CB122" s="7">
        <f t="shared" si="243"/>
        <v>2.65612</v>
      </c>
      <c r="CC122" s="7">
        <f t="shared" si="244"/>
        <v>2.6227900000000002</v>
      </c>
      <c r="CD122" s="7">
        <f t="shared" si="245"/>
        <v>2.6227900000000002</v>
      </c>
      <c r="CE122" s="7">
        <f t="shared" si="246"/>
        <v>2.6227900000000002</v>
      </c>
      <c r="CF122" s="7">
        <f t="shared" si="247"/>
        <v>2.6227900000000002</v>
      </c>
      <c r="CG122" s="7">
        <f t="shared" si="248"/>
        <v>2.46326</v>
      </c>
      <c r="CH122" s="7">
        <f t="shared" si="249"/>
        <v>3.1115500000000003</v>
      </c>
      <c r="CI122" s="7">
        <f t="shared" si="250"/>
        <v>3.1115500000000003</v>
      </c>
      <c r="CJ122" s="7">
        <f t="shared" si="251"/>
        <v>3.03504</v>
      </c>
      <c r="CK122" s="7">
        <f t="shared" si="252"/>
        <v>3.2029699999999997</v>
      </c>
      <c r="CL122" s="7">
        <f t="shared" si="253"/>
        <v>3.3914900000000001</v>
      </c>
      <c r="CM122" s="7">
        <f t="shared" si="254"/>
        <v>2.7347800000000002</v>
      </c>
      <c r="CN122" s="7">
        <f t="shared" si="255"/>
        <v>2.7347800000000002</v>
      </c>
      <c r="CO122" s="7">
        <f t="shared" si="256"/>
        <v>2.9897099999999996</v>
      </c>
      <c r="CP122" s="7">
        <f>IF(ISNUMBER(BN122),BN122,IF(ISNUMBER(AK122),AK122,IF(ISNUMBER(AE122),AE122,IF(ISNUMBER(#REF!),#REF!,IF(ISNUMBER(AD122),AD122,"")))))</f>
        <v>2.0537100000000001</v>
      </c>
      <c r="CR122" s="7">
        <f t="shared" si="257"/>
        <v>3.02345</v>
      </c>
      <c r="CS122" s="7">
        <f t="shared" si="258"/>
        <v>3.02345</v>
      </c>
      <c r="CT122" s="7">
        <f t="shared" si="259"/>
        <v>2.65612</v>
      </c>
      <c r="CU122" s="7">
        <f t="shared" si="260"/>
        <v>2.65612</v>
      </c>
      <c r="CV122" s="7">
        <f t="shared" si="261"/>
        <v>2.65612</v>
      </c>
      <c r="CW122" s="7">
        <f t="shared" si="262"/>
        <v>2.65612</v>
      </c>
      <c r="CX122" s="7">
        <f t="shared" si="263"/>
        <v>2.65612</v>
      </c>
      <c r="CY122" s="7">
        <f t="shared" si="264"/>
        <v>2.65612</v>
      </c>
      <c r="CZ122" s="7">
        <f t="shared" si="265"/>
        <v>2.65612</v>
      </c>
      <c r="DA122" s="7">
        <f t="shared" si="266"/>
        <v>2.65612</v>
      </c>
      <c r="DB122" s="7">
        <f t="shared" si="267"/>
        <v>2.65612</v>
      </c>
      <c r="DC122" s="7">
        <f t="shared" si="268"/>
        <v>2.6227900000000002</v>
      </c>
      <c r="DD122" s="7">
        <f t="shared" si="269"/>
        <v>2.6227900000000002</v>
      </c>
      <c r="DE122" s="7">
        <f t="shared" si="270"/>
        <v>2.6227900000000002</v>
      </c>
      <c r="DF122" s="7">
        <f t="shared" si="271"/>
        <v>2.6227900000000002</v>
      </c>
      <c r="DG122" s="7">
        <f t="shared" si="272"/>
        <v>2.46326</v>
      </c>
      <c r="DH122" s="7">
        <f t="shared" si="273"/>
        <v>3.1115500000000003</v>
      </c>
      <c r="DI122" s="7">
        <f t="shared" si="274"/>
        <v>3.1115500000000003</v>
      </c>
      <c r="DJ122" s="7">
        <f t="shared" si="275"/>
        <v>3.03504</v>
      </c>
      <c r="DK122" s="7">
        <f t="shared" si="276"/>
        <v>3.2029699999999997</v>
      </c>
      <c r="DL122" s="7">
        <f t="shared" si="277"/>
        <v>3.3914900000000001</v>
      </c>
      <c r="DM122" s="7">
        <f t="shared" si="278"/>
        <v>2.7347800000000002</v>
      </c>
      <c r="DN122" s="7">
        <f>IF(ISNUMBER(CN122),CN122,IF(ISNUMBER(AK122),AK122,IF(ISNUMBER(AA122),AA122,IF(ISNUMBER(#REF!),#REF!,IF(ISNUMBER(Z122),Z122,"")))))</f>
        <v>2.7347800000000002</v>
      </c>
      <c r="DO122" s="7">
        <f>IF(ISNUMBER(CO122),CO122,IF(ISNUMBER(#REF!),#REF!,IF(ISNUMBER(AB122),AB122,IF(ISNUMBER(AL122),AL122,IF(ISNUMBER(AA122),AA122,"")))))</f>
        <v>2.9897099999999996</v>
      </c>
      <c r="DP122" s="7">
        <f t="shared" si="279"/>
        <v>2.0537100000000001</v>
      </c>
      <c r="DR122" s="7">
        <f t="shared" si="280"/>
        <v>2.65612</v>
      </c>
      <c r="DS122" s="7">
        <f t="shared" si="281"/>
        <v>2.65612</v>
      </c>
      <c r="DT122" s="7">
        <f t="shared" si="282"/>
        <v>2.65612</v>
      </c>
      <c r="DU122" s="7">
        <f t="shared" si="283"/>
        <v>2.65612</v>
      </c>
      <c r="DV122" s="7">
        <f t="shared" si="284"/>
        <v>2.65612</v>
      </c>
      <c r="DW122" s="7">
        <f t="shared" si="285"/>
        <v>2.65612</v>
      </c>
      <c r="DX122" s="7">
        <f t="shared" si="286"/>
        <v>2.65612</v>
      </c>
      <c r="DY122" s="7">
        <f t="shared" si="287"/>
        <v>2.65612</v>
      </c>
      <c r="DZ122" s="7">
        <f t="shared" si="288"/>
        <v>2.65612</v>
      </c>
      <c r="EA122" s="7">
        <f t="shared" si="289"/>
        <v>2.6227900000000002</v>
      </c>
      <c r="EB122" s="7">
        <f t="shared" si="290"/>
        <v>2.6227900000000002</v>
      </c>
      <c r="EC122" s="7">
        <f t="shared" si="291"/>
        <v>2.6227900000000002</v>
      </c>
      <c r="ED122" s="7">
        <f t="shared" si="292"/>
        <v>2.6227900000000002</v>
      </c>
      <c r="EE122" s="7">
        <f t="shared" si="293"/>
        <v>2.46326</v>
      </c>
      <c r="EF122" s="7">
        <f t="shared" si="294"/>
        <v>3.1115500000000003</v>
      </c>
      <c r="EG122" s="7">
        <f t="shared" si="295"/>
        <v>3.1115500000000003</v>
      </c>
      <c r="EH122" s="7">
        <f t="shared" si="296"/>
        <v>3.03504</v>
      </c>
      <c r="EI122" s="7">
        <f t="shared" si="297"/>
        <v>3.2029699999999997</v>
      </c>
      <c r="EJ122" s="7">
        <f t="shared" si="298"/>
        <v>3.3914900000000001</v>
      </c>
      <c r="EK122" s="7">
        <f t="shared" si="299"/>
        <v>2.7347800000000002</v>
      </c>
      <c r="EL122" s="7">
        <f>IF(ISNUMBER(DN122),DN122,IF(ISNUMBER(AK122),AK122,IF(ISNUMBER(AA122),AA122,IF(ISNUMBER(#REF!),#REF!,IF(ISNUMBER(Z122),Z122,"")))))</f>
        <v>2.7347800000000002</v>
      </c>
      <c r="EM122" s="7">
        <f>IF(ISNUMBER(DO122),DO122,IF(ISNUMBER(#REF!),#REF!,IF(ISNUMBER(AB122),AB122,IF(ISNUMBER(AL122),AL122,IF(ISNUMBER(AA122),AA122,"")))))</f>
        <v>2.9897099999999996</v>
      </c>
      <c r="EN122" s="7">
        <f t="shared" si="300"/>
        <v>2.0537100000000001</v>
      </c>
    </row>
    <row r="123" spans="1:144" x14ac:dyDescent="0.2">
      <c r="A123" s="19" t="s">
        <v>130</v>
      </c>
      <c r="B123" s="7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 t="e">
        <v>#N/A</v>
      </c>
      <c r="U123" s="7" t="e">
        <v>#N/A</v>
      </c>
      <c r="V123" s="7" t="e">
        <v>#N/A</v>
      </c>
      <c r="W123" s="7" t="e">
        <v>#N/A</v>
      </c>
      <c r="X123" s="7">
        <v>4.2009100000000004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7" t="e">
        <v>#N/A</v>
      </c>
      <c r="AD123" s="7" t="e">
        <v>#N/A</v>
      </c>
      <c r="AE123" s="7" t="e">
        <v>#N/A</v>
      </c>
      <c r="AF123" s="7" t="e">
        <v>#N/A</v>
      </c>
      <c r="AG123" s="7" t="e">
        <v>#N/A</v>
      </c>
      <c r="AH123" s="7" t="e">
        <v>#N/A</v>
      </c>
      <c r="AI123" s="7" t="e">
        <v>#N/A</v>
      </c>
      <c r="AJ123" s="7" t="e">
        <v>#N/A</v>
      </c>
      <c r="AL123" s="7" t="str">
        <f t="shared" si="202"/>
        <v/>
      </c>
      <c r="AM123" s="7" t="str">
        <f t="shared" si="203"/>
        <v/>
      </c>
      <c r="AN123" s="7" t="str">
        <f t="shared" si="204"/>
        <v/>
      </c>
      <c r="AO123" s="7" t="str">
        <f t="shared" si="205"/>
        <v/>
      </c>
      <c r="AP123" s="7" t="str">
        <f t="shared" si="206"/>
        <v/>
      </c>
      <c r="AQ123" s="7" t="str">
        <f t="shared" si="207"/>
        <v/>
      </c>
      <c r="AR123" s="7" t="str">
        <f t="shared" si="208"/>
        <v/>
      </c>
      <c r="AS123" s="7" t="str">
        <f t="shared" si="209"/>
        <v/>
      </c>
      <c r="AT123" s="7" t="str">
        <f t="shared" si="210"/>
        <v/>
      </c>
      <c r="AU123" s="7" t="str">
        <f t="shared" si="211"/>
        <v/>
      </c>
      <c r="AV123" s="7" t="str">
        <f t="shared" si="212"/>
        <v/>
      </c>
      <c r="AW123" s="7" t="str">
        <f t="shared" si="213"/>
        <v/>
      </c>
      <c r="AX123" s="7" t="str">
        <f t="shared" si="214"/>
        <v/>
      </c>
      <c r="AY123" s="7" t="str">
        <f t="shared" si="215"/>
        <v/>
      </c>
      <c r="AZ123" s="7" t="str">
        <f t="shared" si="216"/>
        <v/>
      </c>
      <c r="BA123" s="7" t="str">
        <f t="shared" si="217"/>
        <v/>
      </c>
      <c r="BB123" s="7">
        <f t="shared" si="218"/>
        <v>4.2009100000000004</v>
      </c>
      <c r="BC123" s="7">
        <f t="shared" si="219"/>
        <v>4.2009100000000004</v>
      </c>
      <c r="BD123" s="7">
        <f t="shared" si="220"/>
        <v>4.2009100000000004</v>
      </c>
      <c r="BE123" s="7">
        <f t="shared" si="221"/>
        <v>4.2009100000000004</v>
      </c>
      <c r="BF123" s="7">
        <f t="shared" si="222"/>
        <v>4.2009100000000004</v>
      </c>
      <c r="BG123" s="7" t="str">
        <f t="shared" si="223"/>
        <v/>
      </c>
      <c r="BH123" s="7" t="str">
        <f t="shared" si="224"/>
        <v/>
      </c>
      <c r="BI123" s="7" t="str">
        <f t="shared" si="225"/>
        <v/>
      </c>
      <c r="BJ123" s="7" t="str">
        <f t="shared" si="226"/>
        <v/>
      </c>
      <c r="BK123" s="7" t="str">
        <f t="shared" si="227"/>
        <v/>
      </c>
      <c r="BL123" s="7" t="str">
        <f t="shared" si="228"/>
        <v/>
      </c>
      <c r="BM123" s="7" t="str">
        <f t="shared" si="229"/>
        <v/>
      </c>
      <c r="BN123" s="7" t="str">
        <f t="shared" si="230"/>
        <v/>
      </c>
      <c r="BP123" s="7" t="str">
        <f t="shared" si="231"/>
        <v/>
      </c>
      <c r="BQ123" s="7" t="str">
        <f t="shared" si="232"/>
        <v/>
      </c>
      <c r="BR123" s="7" t="str">
        <f t="shared" si="233"/>
        <v/>
      </c>
      <c r="BS123" s="7" t="str">
        <f t="shared" si="234"/>
        <v/>
      </c>
      <c r="BT123" s="7" t="str">
        <f t="shared" si="235"/>
        <v/>
      </c>
      <c r="BU123" s="7" t="str">
        <f t="shared" si="236"/>
        <v/>
      </c>
      <c r="BV123" s="7" t="str">
        <f t="shared" si="237"/>
        <v/>
      </c>
      <c r="BW123" s="7" t="str">
        <f t="shared" si="238"/>
        <v/>
      </c>
      <c r="BX123" s="7" t="str">
        <f t="shared" si="239"/>
        <v/>
      </c>
      <c r="BY123" s="7" t="str">
        <f t="shared" si="240"/>
        <v/>
      </c>
      <c r="BZ123" s="7" t="str">
        <f t="shared" si="241"/>
        <v/>
      </c>
      <c r="CA123" s="7" t="str">
        <f t="shared" si="242"/>
        <v/>
      </c>
      <c r="CB123" s="7">
        <f t="shared" si="243"/>
        <v>4.2009100000000004</v>
      </c>
      <c r="CC123" s="7">
        <f t="shared" si="244"/>
        <v>4.2009100000000004</v>
      </c>
      <c r="CD123" s="7">
        <f t="shared" si="245"/>
        <v>4.2009100000000004</v>
      </c>
      <c r="CE123" s="7">
        <f t="shared" si="246"/>
        <v>4.2009100000000004</v>
      </c>
      <c r="CF123" s="7">
        <f t="shared" si="247"/>
        <v>4.2009100000000004</v>
      </c>
      <c r="CG123" s="7">
        <f t="shared" si="248"/>
        <v>4.2009100000000004</v>
      </c>
      <c r="CH123" s="7">
        <f t="shared" si="249"/>
        <v>4.2009100000000004</v>
      </c>
      <c r="CI123" s="7">
        <f t="shared" si="250"/>
        <v>4.2009100000000004</v>
      </c>
      <c r="CJ123" s="7">
        <f t="shared" si="251"/>
        <v>4.2009100000000004</v>
      </c>
      <c r="CK123" s="7" t="str">
        <f t="shared" si="252"/>
        <v/>
      </c>
      <c r="CL123" s="7" t="str">
        <f t="shared" si="253"/>
        <v/>
      </c>
      <c r="CM123" s="7" t="str">
        <f t="shared" si="254"/>
        <v/>
      </c>
      <c r="CN123" s="7" t="str">
        <f t="shared" si="255"/>
        <v/>
      </c>
      <c r="CO123" s="7" t="str">
        <f t="shared" si="256"/>
        <v/>
      </c>
      <c r="CP123" s="7" t="str">
        <f>IF(ISNUMBER(BN123),BN123,IF(ISNUMBER(AK123),AK123,IF(ISNUMBER(AE123),AE123,IF(ISNUMBER(#REF!),#REF!,IF(ISNUMBER(AD123),AD123,"")))))</f>
        <v/>
      </c>
      <c r="CR123" s="7" t="str">
        <f t="shared" si="257"/>
        <v/>
      </c>
      <c r="CS123" s="7" t="str">
        <f t="shared" si="258"/>
        <v/>
      </c>
      <c r="CT123" s="7" t="str">
        <f t="shared" si="259"/>
        <v/>
      </c>
      <c r="CU123" s="7" t="str">
        <f t="shared" si="260"/>
        <v/>
      </c>
      <c r="CV123" s="7" t="str">
        <f t="shared" si="261"/>
        <v/>
      </c>
      <c r="CW123" s="7" t="str">
        <f t="shared" si="262"/>
        <v/>
      </c>
      <c r="CX123" s="7" t="str">
        <f t="shared" si="263"/>
        <v/>
      </c>
      <c r="CY123" s="7" t="str">
        <f t="shared" si="264"/>
        <v/>
      </c>
      <c r="CZ123" s="7">
        <f t="shared" si="265"/>
        <v>4.2009100000000004</v>
      </c>
      <c r="DA123" s="7">
        <f t="shared" si="266"/>
        <v>4.2009100000000004</v>
      </c>
      <c r="DB123" s="7">
        <f t="shared" si="267"/>
        <v>4.2009100000000004</v>
      </c>
      <c r="DC123" s="7">
        <f t="shared" si="268"/>
        <v>4.2009100000000004</v>
      </c>
      <c r="DD123" s="7">
        <f t="shared" si="269"/>
        <v>4.2009100000000004</v>
      </c>
      <c r="DE123" s="7">
        <f t="shared" si="270"/>
        <v>4.2009100000000004</v>
      </c>
      <c r="DF123" s="7">
        <f t="shared" si="271"/>
        <v>4.2009100000000004</v>
      </c>
      <c r="DG123" s="7">
        <f t="shared" si="272"/>
        <v>4.2009100000000004</v>
      </c>
      <c r="DH123" s="7">
        <f t="shared" si="273"/>
        <v>4.2009100000000004</v>
      </c>
      <c r="DI123" s="7">
        <f t="shared" si="274"/>
        <v>4.2009100000000004</v>
      </c>
      <c r="DJ123" s="7">
        <f t="shared" si="275"/>
        <v>4.2009100000000004</v>
      </c>
      <c r="DK123" s="7">
        <f t="shared" si="276"/>
        <v>4.2009100000000004</v>
      </c>
      <c r="DL123" s="7">
        <f t="shared" si="277"/>
        <v>4.2009100000000004</v>
      </c>
      <c r="DM123" s="7" t="str">
        <f t="shared" si="278"/>
        <v/>
      </c>
      <c r="DN123" s="7" t="str">
        <f>IF(ISNUMBER(CN123),CN123,IF(ISNUMBER(AK123),AK123,IF(ISNUMBER(AA123),AA123,IF(ISNUMBER(#REF!),#REF!,IF(ISNUMBER(Z123),Z123,"")))))</f>
        <v/>
      </c>
      <c r="DO123" s="7" t="str">
        <f>IF(ISNUMBER(CO123),CO123,IF(ISNUMBER(#REF!),#REF!,IF(ISNUMBER(AB123),AB123,IF(ISNUMBER(AL123),AL123,IF(ISNUMBER(AA123),AA123,"")))))</f>
        <v/>
      </c>
      <c r="DP123" s="7" t="str">
        <f t="shared" si="279"/>
        <v/>
      </c>
      <c r="DR123" s="7" t="str">
        <f t="shared" si="280"/>
        <v/>
      </c>
      <c r="DS123" s="7" t="str">
        <f t="shared" si="281"/>
        <v/>
      </c>
      <c r="DT123" s="7" t="str">
        <f t="shared" si="282"/>
        <v/>
      </c>
      <c r="DU123" s="7" t="str">
        <f t="shared" si="283"/>
        <v/>
      </c>
      <c r="DV123" s="7" t="str">
        <f t="shared" si="284"/>
        <v/>
      </c>
      <c r="DW123" s="7" t="str">
        <f t="shared" si="285"/>
        <v/>
      </c>
      <c r="DX123" s="7">
        <f t="shared" si="286"/>
        <v>4.2009100000000004</v>
      </c>
      <c r="DY123" s="7">
        <f t="shared" si="287"/>
        <v>4.2009100000000004</v>
      </c>
      <c r="DZ123" s="7">
        <f t="shared" si="288"/>
        <v>4.2009100000000004</v>
      </c>
      <c r="EA123" s="7">
        <f t="shared" si="289"/>
        <v>4.2009100000000004</v>
      </c>
      <c r="EB123" s="7">
        <f t="shared" si="290"/>
        <v>4.2009100000000004</v>
      </c>
      <c r="EC123" s="7">
        <f t="shared" si="291"/>
        <v>4.2009100000000004</v>
      </c>
      <c r="ED123" s="7">
        <f t="shared" si="292"/>
        <v>4.2009100000000004</v>
      </c>
      <c r="EE123" s="7">
        <f t="shared" si="293"/>
        <v>4.2009100000000004</v>
      </c>
      <c r="EF123" s="7">
        <f t="shared" si="294"/>
        <v>4.2009100000000004</v>
      </c>
      <c r="EG123" s="7">
        <f t="shared" si="295"/>
        <v>4.2009100000000004</v>
      </c>
      <c r="EH123" s="7">
        <f t="shared" si="296"/>
        <v>4.2009100000000004</v>
      </c>
      <c r="EI123" s="7">
        <f t="shared" si="297"/>
        <v>4.2009100000000004</v>
      </c>
      <c r="EJ123" s="7">
        <f t="shared" si="298"/>
        <v>4.2009100000000004</v>
      </c>
      <c r="EK123" s="7" t="str">
        <f t="shared" si="299"/>
        <v/>
      </c>
      <c r="EL123" s="7" t="str">
        <f>IF(ISNUMBER(DN123),DN123,IF(ISNUMBER(AK123),AK123,IF(ISNUMBER(AA123),AA123,IF(ISNUMBER(#REF!),#REF!,IF(ISNUMBER(Z123),Z123,"")))))</f>
        <v/>
      </c>
      <c r="EM123" s="7" t="str">
        <f>IF(ISNUMBER(DO123),DO123,IF(ISNUMBER(#REF!),#REF!,IF(ISNUMBER(AB123),AB123,IF(ISNUMBER(AL123),AL123,IF(ISNUMBER(AA123),AA123,"")))))</f>
        <v/>
      </c>
      <c r="EN123" s="7" t="str">
        <f t="shared" si="300"/>
        <v/>
      </c>
    </row>
    <row r="124" spans="1:144" x14ac:dyDescent="0.2">
      <c r="A124" s="19" t="s">
        <v>131</v>
      </c>
      <c r="B124" s="7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 t="e">
        <v>#N/A</v>
      </c>
      <c r="O124" s="7">
        <v>1.6482199999999998</v>
      </c>
      <c r="P124" s="7" t="e">
        <v>#N/A</v>
      </c>
      <c r="Q124" s="7" t="e">
        <v>#N/A</v>
      </c>
      <c r="R124" s="7" t="e">
        <v>#N/A</v>
      </c>
      <c r="S124" s="7" t="e">
        <v>#N/A</v>
      </c>
      <c r="T124" s="7" t="e">
        <v>#N/A</v>
      </c>
      <c r="U124" s="7" t="e">
        <v>#N/A</v>
      </c>
      <c r="V124" s="7">
        <v>2.6061100000000001</v>
      </c>
      <c r="W124" s="7">
        <v>2.6613899999999999</v>
      </c>
      <c r="X124" s="7" t="e">
        <v>#N/A</v>
      </c>
      <c r="Y124" s="7">
        <v>2.7505800000000002</v>
      </c>
      <c r="Z124" s="7">
        <v>3.51729</v>
      </c>
      <c r="AA124" s="7">
        <v>3.68493</v>
      </c>
      <c r="AB124" s="7">
        <v>3.4071700000000003</v>
      </c>
      <c r="AC124" s="7">
        <v>3.3064200000000001</v>
      </c>
      <c r="AD124" s="7">
        <v>3.5727500000000001</v>
      </c>
      <c r="AE124" s="7">
        <v>3.9001700000000001</v>
      </c>
      <c r="AF124" s="7">
        <v>3.4652599999999998</v>
      </c>
      <c r="AG124" s="7">
        <v>2.4528100000000004</v>
      </c>
      <c r="AH124" s="7" t="e">
        <v>#N/A</v>
      </c>
      <c r="AI124" s="7">
        <v>2.3437700000000001</v>
      </c>
      <c r="AJ124" s="7" t="e">
        <v>#N/A</v>
      </c>
      <c r="AL124" s="7" t="str">
        <f t="shared" si="202"/>
        <v/>
      </c>
      <c r="AM124" s="7" t="str">
        <f t="shared" si="203"/>
        <v/>
      </c>
      <c r="AN124" s="7" t="str">
        <f t="shared" si="204"/>
        <v/>
      </c>
      <c r="AO124" s="7" t="str">
        <f t="shared" si="205"/>
        <v/>
      </c>
      <c r="AP124" s="7" t="str">
        <f t="shared" si="206"/>
        <v/>
      </c>
      <c r="AQ124" s="7" t="str">
        <f t="shared" si="207"/>
        <v/>
      </c>
      <c r="AR124" s="7" t="str">
        <f t="shared" si="208"/>
        <v/>
      </c>
      <c r="AS124" s="7">
        <f t="shared" si="209"/>
        <v>1.6482199999999998</v>
      </c>
      <c r="AT124" s="7">
        <f t="shared" si="210"/>
        <v>1.6482199999999998</v>
      </c>
      <c r="AU124" s="7">
        <f t="shared" si="211"/>
        <v>1.6482199999999998</v>
      </c>
      <c r="AV124" s="7">
        <f t="shared" si="212"/>
        <v>1.6482199999999998</v>
      </c>
      <c r="AW124" s="7">
        <f t="shared" si="213"/>
        <v>1.6482199999999998</v>
      </c>
      <c r="AX124" s="7" t="str">
        <f t="shared" si="214"/>
        <v/>
      </c>
      <c r="AY124" s="7" t="str">
        <f t="shared" si="215"/>
        <v/>
      </c>
      <c r="AZ124" s="7">
        <f t="shared" si="216"/>
        <v>2.6061100000000001</v>
      </c>
      <c r="BA124" s="7">
        <f t="shared" si="217"/>
        <v>2.6061100000000001</v>
      </c>
      <c r="BB124" s="7">
        <f t="shared" si="218"/>
        <v>2.6061100000000001</v>
      </c>
      <c r="BC124" s="7">
        <f t="shared" si="219"/>
        <v>2.6613899999999999</v>
      </c>
      <c r="BD124" s="7">
        <f t="shared" si="220"/>
        <v>2.7505800000000002</v>
      </c>
      <c r="BE124" s="7">
        <f t="shared" si="221"/>
        <v>2.7505800000000002</v>
      </c>
      <c r="BF124" s="7">
        <f t="shared" si="222"/>
        <v>3.51729</v>
      </c>
      <c r="BG124" s="7">
        <f t="shared" si="223"/>
        <v>3.68493</v>
      </c>
      <c r="BH124" s="7">
        <f t="shared" si="224"/>
        <v>3.4071700000000003</v>
      </c>
      <c r="BI124" s="7">
        <f t="shared" si="225"/>
        <v>3.3064200000000001</v>
      </c>
      <c r="BJ124" s="7">
        <f t="shared" si="226"/>
        <v>3.5727500000000001</v>
      </c>
      <c r="BK124" s="7">
        <f t="shared" si="227"/>
        <v>3.9001700000000001</v>
      </c>
      <c r="BL124" s="7">
        <f t="shared" si="228"/>
        <v>3.4652599999999998</v>
      </c>
      <c r="BM124" s="7">
        <f t="shared" si="229"/>
        <v>2.4528100000000004</v>
      </c>
      <c r="BN124" s="7">
        <f t="shared" si="230"/>
        <v>2.3437700000000001</v>
      </c>
      <c r="BP124" s="7" t="str">
        <f t="shared" si="231"/>
        <v/>
      </c>
      <c r="BQ124" s="7" t="str">
        <f t="shared" si="232"/>
        <v/>
      </c>
      <c r="BR124" s="7" t="str">
        <f t="shared" si="233"/>
        <v/>
      </c>
      <c r="BS124" s="7">
        <f t="shared" si="234"/>
        <v>1.6482199999999998</v>
      </c>
      <c r="BT124" s="7">
        <f t="shared" si="235"/>
        <v>1.6482199999999998</v>
      </c>
      <c r="BU124" s="7">
        <f t="shared" si="236"/>
        <v>1.6482199999999998</v>
      </c>
      <c r="BV124" s="7">
        <f t="shared" si="237"/>
        <v>1.6482199999999998</v>
      </c>
      <c r="BW124" s="7">
        <f t="shared" si="238"/>
        <v>1.6482199999999998</v>
      </c>
      <c r="BX124" s="7">
        <f t="shared" si="239"/>
        <v>1.6482199999999998</v>
      </c>
      <c r="BY124" s="7">
        <f t="shared" si="240"/>
        <v>1.6482199999999998</v>
      </c>
      <c r="BZ124" s="7">
        <f t="shared" si="241"/>
        <v>1.6482199999999998</v>
      </c>
      <c r="CA124" s="7">
        <f t="shared" si="242"/>
        <v>2.6061100000000001</v>
      </c>
      <c r="CB124" s="7">
        <f t="shared" si="243"/>
        <v>2.6061100000000001</v>
      </c>
      <c r="CC124" s="7">
        <f t="shared" si="244"/>
        <v>2.6061100000000001</v>
      </c>
      <c r="CD124" s="7">
        <f t="shared" si="245"/>
        <v>2.6061100000000001</v>
      </c>
      <c r="CE124" s="7">
        <f t="shared" si="246"/>
        <v>2.6613899999999999</v>
      </c>
      <c r="CF124" s="7">
        <f t="shared" si="247"/>
        <v>2.7505800000000002</v>
      </c>
      <c r="CG124" s="7">
        <f t="shared" si="248"/>
        <v>2.7505800000000002</v>
      </c>
      <c r="CH124" s="7">
        <f t="shared" si="249"/>
        <v>3.51729</v>
      </c>
      <c r="CI124" s="7">
        <f t="shared" si="250"/>
        <v>3.68493</v>
      </c>
      <c r="CJ124" s="7">
        <f t="shared" si="251"/>
        <v>3.4071700000000003</v>
      </c>
      <c r="CK124" s="7">
        <f t="shared" si="252"/>
        <v>3.3064200000000001</v>
      </c>
      <c r="CL124" s="7">
        <f t="shared" si="253"/>
        <v>3.5727500000000001</v>
      </c>
      <c r="CM124" s="7">
        <f t="shared" si="254"/>
        <v>3.9001700000000001</v>
      </c>
      <c r="CN124" s="7">
        <f t="shared" si="255"/>
        <v>3.4652599999999998</v>
      </c>
      <c r="CO124" s="7">
        <f t="shared" si="256"/>
        <v>2.4528100000000004</v>
      </c>
      <c r="CP124" s="7">
        <f>IF(ISNUMBER(BN124),BN124,IF(ISNUMBER(AK124),AK124,IF(ISNUMBER(AE124),AE124,IF(ISNUMBER(#REF!),#REF!,IF(ISNUMBER(AD124),AD124,"")))))</f>
        <v>2.3437700000000001</v>
      </c>
      <c r="CR124" s="7">
        <f t="shared" si="257"/>
        <v>1.6482199999999998</v>
      </c>
      <c r="CS124" s="7">
        <f t="shared" si="258"/>
        <v>1.6482199999999998</v>
      </c>
      <c r="CT124" s="7">
        <f t="shared" si="259"/>
        <v>1.6482199999999998</v>
      </c>
      <c r="CU124" s="7">
        <f t="shared" si="260"/>
        <v>1.6482199999999998</v>
      </c>
      <c r="CV124" s="7">
        <f t="shared" si="261"/>
        <v>1.6482199999999998</v>
      </c>
      <c r="CW124" s="7">
        <f t="shared" si="262"/>
        <v>1.6482199999999998</v>
      </c>
      <c r="CX124" s="7">
        <f t="shared" si="263"/>
        <v>1.6482199999999998</v>
      </c>
      <c r="CY124" s="7">
        <f t="shared" si="264"/>
        <v>1.6482199999999998</v>
      </c>
      <c r="CZ124" s="7">
        <f t="shared" si="265"/>
        <v>1.6482199999999998</v>
      </c>
      <c r="DA124" s="7">
        <f t="shared" si="266"/>
        <v>2.6061100000000001</v>
      </c>
      <c r="DB124" s="7">
        <f t="shared" si="267"/>
        <v>2.6061100000000001</v>
      </c>
      <c r="DC124" s="7">
        <f t="shared" si="268"/>
        <v>2.6061100000000001</v>
      </c>
      <c r="DD124" s="7">
        <f t="shared" si="269"/>
        <v>2.6061100000000001</v>
      </c>
      <c r="DE124" s="7">
        <f t="shared" si="270"/>
        <v>2.6613899999999999</v>
      </c>
      <c r="DF124" s="7">
        <f t="shared" si="271"/>
        <v>2.7505800000000002</v>
      </c>
      <c r="DG124" s="7">
        <f t="shared" si="272"/>
        <v>2.7505800000000002</v>
      </c>
      <c r="DH124" s="7">
        <f t="shared" si="273"/>
        <v>3.51729</v>
      </c>
      <c r="DI124" s="7">
        <f t="shared" si="274"/>
        <v>3.68493</v>
      </c>
      <c r="DJ124" s="7">
        <f t="shared" si="275"/>
        <v>3.4071700000000003</v>
      </c>
      <c r="DK124" s="7">
        <f t="shared" si="276"/>
        <v>3.3064200000000001</v>
      </c>
      <c r="DL124" s="7">
        <f t="shared" si="277"/>
        <v>3.5727500000000001</v>
      </c>
      <c r="DM124" s="7">
        <f t="shared" si="278"/>
        <v>3.9001700000000001</v>
      </c>
      <c r="DN124" s="7">
        <f>IF(ISNUMBER(CN124),CN124,IF(ISNUMBER(AK124),AK124,IF(ISNUMBER(AA124),AA124,IF(ISNUMBER(#REF!),#REF!,IF(ISNUMBER(Z124),Z124,"")))))</f>
        <v>3.4652599999999998</v>
      </c>
      <c r="DO124" s="7">
        <f>IF(ISNUMBER(CO124),CO124,IF(ISNUMBER(#REF!),#REF!,IF(ISNUMBER(AB124),AB124,IF(ISNUMBER(AL124),AL124,IF(ISNUMBER(AA124),AA124,"")))))</f>
        <v>2.4528100000000004</v>
      </c>
      <c r="DP124" s="7">
        <f t="shared" si="279"/>
        <v>2.3437700000000001</v>
      </c>
      <c r="DR124" s="7">
        <f t="shared" si="280"/>
        <v>1.6482199999999998</v>
      </c>
      <c r="DS124" s="7">
        <f t="shared" si="281"/>
        <v>1.6482199999999998</v>
      </c>
      <c r="DT124" s="7">
        <f t="shared" si="282"/>
        <v>1.6482199999999998</v>
      </c>
      <c r="DU124" s="7">
        <f t="shared" si="283"/>
        <v>1.6482199999999998</v>
      </c>
      <c r="DV124" s="7">
        <f t="shared" si="284"/>
        <v>1.6482199999999998</v>
      </c>
      <c r="DW124" s="7">
        <f t="shared" si="285"/>
        <v>1.6482199999999998</v>
      </c>
      <c r="DX124" s="7">
        <f t="shared" si="286"/>
        <v>1.6482199999999998</v>
      </c>
      <c r="DY124" s="7">
        <f t="shared" si="287"/>
        <v>2.6061100000000001</v>
      </c>
      <c r="DZ124" s="7">
        <f t="shared" si="288"/>
        <v>2.6061100000000001</v>
      </c>
      <c r="EA124" s="7">
        <f t="shared" si="289"/>
        <v>2.6061100000000001</v>
      </c>
      <c r="EB124" s="7">
        <f t="shared" si="290"/>
        <v>2.6061100000000001</v>
      </c>
      <c r="EC124" s="7">
        <f t="shared" si="291"/>
        <v>2.6613899999999999</v>
      </c>
      <c r="ED124" s="7">
        <f t="shared" si="292"/>
        <v>2.7505800000000002</v>
      </c>
      <c r="EE124" s="7">
        <f t="shared" si="293"/>
        <v>2.7505800000000002</v>
      </c>
      <c r="EF124" s="7">
        <f t="shared" si="294"/>
        <v>3.51729</v>
      </c>
      <c r="EG124" s="7">
        <f t="shared" si="295"/>
        <v>3.68493</v>
      </c>
      <c r="EH124" s="7">
        <f t="shared" si="296"/>
        <v>3.4071700000000003</v>
      </c>
      <c r="EI124" s="7">
        <f t="shared" si="297"/>
        <v>3.3064200000000001</v>
      </c>
      <c r="EJ124" s="7">
        <f t="shared" si="298"/>
        <v>3.5727500000000001</v>
      </c>
      <c r="EK124" s="7">
        <f t="shared" si="299"/>
        <v>3.9001700000000001</v>
      </c>
      <c r="EL124" s="7">
        <f>IF(ISNUMBER(DN124),DN124,IF(ISNUMBER(AK124),AK124,IF(ISNUMBER(AA124),AA124,IF(ISNUMBER(#REF!),#REF!,IF(ISNUMBER(Z124),Z124,"")))))</f>
        <v>3.4652599999999998</v>
      </c>
      <c r="EM124" s="7">
        <f>IF(ISNUMBER(DO124),DO124,IF(ISNUMBER(#REF!),#REF!,IF(ISNUMBER(AB124),AB124,IF(ISNUMBER(AL124),AL124,IF(ISNUMBER(AA124),AA124,"")))))</f>
        <v>2.4528100000000004</v>
      </c>
      <c r="EN124" s="7">
        <f t="shared" si="300"/>
        <v>2.3437700000000001</v>
      </c>
    </row>
    <row r="125" spans="1:144" x14ac:dyDescent="0.2">
      <c r="A125" s="19" t="s">
        <v>132</v>
      </c>
      <c r="B125" s="7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 t="e">
        <v>#N/A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 t="e">
        <v>#N/A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>
        <v>3.0462500000000001</v>
      </c>
      <c r="Y125" s="7">
        <v>3.1525099999999999</v>
      </c>
      <c r="Z125" s="7">
        <v>3.1712899999999999</v>
      </c>
      <c r="AA125" s="7">
        <v>2.9911300000000001</v>
      </c>
      <c r="AB125" s="7">
        <v>2.89879</v>
      </c>
      <c r="AC125" s="7" t="e">
        <v>#N/A</v>
      </c>
      <c r="AD125" s="7" t="e">
        <v>#N/A</v>
      </c>
      <c r="AE125" s="7" t="e">
        <v>#N/A</v>
      </c>
      <c r="AF125" s="7">
        <v>2.58507</v>
      </c>
      <c r="AG125" s="7" t="e">
        <v>#N/A</v>
      </c>
      <c r="AH125" s="7" t="e">
        <v>#N/A</v>
      </c>
      <c r="AI125" s="7" t="e">
        <v>#N/A</v>
      </c>
      <c r="AJ125" s="7" t="e">
        <v>#N/A</v>
      </c>
      <c r="AL125" s="7" t="str">
        <f t="shared" si="202"/>
        <v/>
      </c>
      <c r="AM125" s="7" t="str">
        <f t="shared" si="203"/>
        <v/>
      </c>
      <c r="AN125" s="7" t="str">
        <f t="shared" si="204"/>
        <v/>
      </c>
      <c r="AO125" s="7" t="str">
        <f t="shared" si="205"/>
        <v/>
      </c>
      <c r="AP125" s="7" t="str">
        <f t="shared" si="206"/>
        <v/>
      </c>
      <c r="AQ125" s="7" t="str">
        <f t="shared" si="207"/>
        <v/>
      </c>
      <c r="AR125" s="7" t="str">
        <f t="shared" si="208"/>
        <v/>
      </c>
      <c r="AS125" s="7" t="str">
        <f t="shared" si="209"/>
        <v/>
      </c>
      <c r="AT125" s="7" t="str">
        <f t="shared" si="210"/>
        <v/>
      </c>
      <c r="AU125" s="7" t="str">
        <f t="shared" si="211"/>
        <v/>
      </c>
      <c r="AV125" s="7" t="str">
        <f t="shared" si="212"/>
        <v/>
      </c>
      <c r="AW125" s="7" t="str">
        <f t="shared" si="213"/>
        <v/>
      </c>
      <c r="AX125" s="7" t="str">
        <f t="shared" si="214"/>
        <v/>
      </c>
      <c r="AY125" s="7" t="str">
        <f t="shared" si="215"/>
        <v/>
      </c>
      <c r="AZ125" s="7" t="str">
        <f t="shared" si="216"/>
        <v/>
      </c>
      <c r="BA125" s="7" t="str">
        <f t="shared" si="217"/>
        <v/>
      </c>
      <c r="BB125" s="7">
        <f t="shared" si="218"/>
        <v>3.0462500000000001</v>
      </c>
      <c r="BC125" s="7">
        <f t="shared" si="219"/>
        <v>3.0462500000000001</v>
      </c>
      <c r="BD125" s="7">
        <f t="shared" si="220"/>
        <v>3.0462500000000001</v>
      </c>
      <c r="BE125" s="7">
        <f t="shared" si="221"/>
        <v>3.1525099999999999</v>
      </c>
      <c r="BF125" s="7">
        <f t="shared" si="222"/>
        <v>3.1712899999999999</v>
      </c>
      <c r="BG125" s="7">
        <f t="shared" si="223"/>
        <v>2.9911300000000001</v>
      </c>
      <c r="BH125" s="7">
        <f t="shared" si="224"/>
        <v>2.89879</v>
      </c>
      <c r="BI125" s="7">
        <f t="shared" si="225"/>
        <v>2.89879</v>
      </c>
      <c r="BJ125" s="7">
        <f t="shared" si="226"/>
        <v>2.58507</v>
      </c>
      <c r="BK125" s="7">
        <f t="shared" si="227"/>
        <v>2.58507</v>
      </c>
      <c r="BL125" s="7">
        <f t="shared" si="228"/>
        <v>2.58507</v>
      </c>
      <c r="BM125" s="7">
        <f t="shared" si="229"/>
        <v>2.58507</v>
      </c>
      <c r="BN125" s="7">
        <f t="shared" si="230"/>
        <v>2.58507</v>
      </c>
      <c r="BP125" s="7" t="str">
        <f t="shared" si="231"/>
        <v/>
      </c>
      <c r="BQ125" s="7" t="str">
        <f t="shared" si="232"/>
        <v/>
      </c>
      <c r="BR125" s="7" t="str">
        <f t="shared" si="233"/>
        <v/>
      </c>
      <c r="BS125" s="7" t="str">
        <f t="shared" si="234"/>
        <v/>
      </c>
      <c r="BT125" s="7" t="str">
        <f t="shared" si="235"/>
        <v/>
      </c>
      <c r="BU125" s="7" t="str">
        <f t="shared" si="236"/>
        <v/>
      </c>
      <c r="BV125" s="7" t="str">
        <f t="shared" si="237"/>
        <v/>
      </c>
      <c r="BW125" s="7" t="str">
        <f t="shared" si="238"/>
        <v/>
      </c>
      <c r="BX125" s="7" t="str">
        <f t="shared" si="239"/>
        <v/>
      </c>
      <c r="BY125" s="7" t="str">
        <f t="shared" si="240"/>
        <v/>
      </c>
      <c r="BZ125" s="7" t="str">
        <f t="shared" si="241"/>
        <v/>
      </c>
      <c r="CA125" s="7" t="str">
        <f t="shared" si="242"/>
        <v/>
      </c>
      <c r="CB125" s="7">
        <f t="shared" si="243"/>
        <v>3.0462500000000001</v>
      </c>
      <c r="CC125" s="7">
        <f t="shared" si="244"/>
        <v>3.0462500000000001</v>
      </c>
      <c r="CD125" s="7">
        <f t="shared" si="245"/>
        <v>3.0462500000000001</v>
      </c>
      <c r="CE125" s="7">
        <f t="shared" si="246"/>
        <v>3.0462500000000001</v>
      </c>
      <c r="CF125" s="7">
        <f t="shared" si="247"/>
        <v>3.0462500000000001</v>
      </c>
      <c r="CG125" s="7">
        <f t="shared" si="248"/>
        <v>3.1525099999999999</v>
      </c>
      <c r="CH125" s="7">
        <f t="shared" si="249"/>
        <v>3.1712899999999999</v>
      </c>
      <c r="CI125" s="7">
        <f t="shared" si="250"/>
        <v>2.9911300000000001</v>
      </c>
      <c r="CJ125" s="7">
        <f t="shared" si="251"/>
        <v>2.89879</v>
      </c>
      <c r="CK125" s="7">
        <f t="shared" si="252"/>
        <v>2.89879</v>
      </c>
      <c r="CL125" s="7">
        <f t="shared" si="253"/>
        <v>2.58507</v>
      </c>
      <c r="CM125" s="7">
        <f t="shared" si="254"/>
        <v>2.58507</v>
      </c>
      <c r="CN125" s="7">
        <f t="shared" si="255"/>
        <v>2.58507</v>
      </c>
      <c r="CO125" s="7">
        <f t="shared" si="256"/>
        <v>2.58507</v>
      </c>
      <c r="CP125" s="7">
        <f>IF(ISNUMBER(BN125),BN125,IF(ISNUMBER(AK125),AK125,IF(ISNUMBER(AE125),AE125,IF(ISNUMBER(#REF!),#REF!,IF(ISNUMBER(AD125),AD125,"")))))</f>
        <v>2.58507</v>
      </c>
      <c r="CR125" s="7" t="str">
        <f t="shared" si="257"/>
        <v/>
      </c>
      <c r="CS125" s="7" t="str">
        <f t="shared" si="258"/>
        <v/>
      </c>
      <c r="CT125" s="7" t="str">
        <f t="shared" si="259"/>
        <v/>
      </c>
      <c r="CU125" s="7" t="str">
        <f t="shared" si="260"/>
        <v/>
      </c>
      <c r="CV125" s="7" t="str">
        <f t="shared" si="261"/>
        <v/>
      </c>
      <c r="CW125" s="7" t="str">
        <f t="shared" si="262"/>
        <v/>
      </c>
      <c r="CX125" s="7" t="str">
        <f t="shared" si="263"/>
        <v/>
      </c>
      <c r="CY125" s="7" t="str">
        <f t="shared" si="264"/>
        <v/>
      </c>
      <c r="CZ125" s="7">
        <f t="shared" si="265"/>
        <v>3.0462500000000001</v>
      </c>
      <c r="DA125" s="7">
        <f t="shared" si="266"/>
        <v>3.0462500000000001</v>
      </c>
      <c r="DB125" s="7">
        <f t="shared" si="267"/>
        <v>3.0462500000000001</v>
      </c>
      <c r="DC125" s="7">
        <f t="shared" si="268"/>
        <v>3.0462500000000001</v>
      </c>
      <c r="DD125" s="7">
        <f t="shared" si="269"/>
        <v>3.0462500000000001</v>
      </c>
      <c r="DE125" s="7">
        <f t="shared" si="270"/>
        <v>3.0462500000000001</v>
      </c>
      <c r="DF125" s="7">
        <f t="shared" si="271"/>
        <v>3.0462500000000001</v>
      </c>
      <c r="DG125" s="7">
        <f t="shared" si="272"/>
        <v>3.1525099999999999</v>
      </c>
      <c r="DH125" s="7">
        <f t="shared" si="273"/>
        <v>3.1712899999999999</v>
      </c>
      <c r="DI125" s="7">
        <f t="shared" si="274"/>
        <v>2.9911300000000001</v>
      </c>
      <c r="DJ125" s="7">
        <f t="shared" si="275"/>
        <v>2.89879</v>
      </c>
      <c r="DK125" s="7">
        <f t="shared" si="276"/>
        <v>2.89879</v>
      </c>
      <c r="DL125" s="7">
        <f t="shared" si="277"/>
        <v>2.58507</v>
      </c>
      <c r="DM125" s="7">
        <f t="shared" si="278"/>
        <v>2.58507</v>
      </c>
      <c r="DN125" s="7">
        <f>IF(ISNUMBER(CN125),CN125,IF(ISNUMBER(AK125),AK125,IF(ISNUMBER(AA125),AA125,IF(ISNUMBER(#REF!),#REF!,IF(ISNUMBER(Z125),Z125,"")))))</f>
        <v>2.58507</v>
      </c>
      <c r="DO125" s="7">
        <f>IF(ISNUMBER(CO125),CO125,IF(ISNUMBER(#REF!),#REF!,IF(ISNUMBER(AB125),AB125,IF(ISNUMBER(AL125),AL125,IF(ISNUMBER(AA125),AA125,"")))))</f>
        <v>2.58507</v>
      </c>
      <c r="DP125" s="7">
        <f t="shared" si="279"/>
        <v>2.58507</v>
      </c>
      <c r="DR125" s="7" t="str">
        <f t="shared" si="280"/>
        <v/>
      </c>
      <c r="DS125" s="7" t="str">
        <f t="shared" si="281"/>
        <v/>
      </c>
      <c r="DT125" s="7" t="str">
        <f t="shared" si="282"/>
        <v/>
      </c>
      <c r="DU125" s="7" t="str">
        <f t="shared" si="283"/>
        <v/>
      </c>
      <c r="DV125" s="7" t="str">
        <f t="shared" si="284"/>
        <v/>
      </c>
      <c r="DW125" s="7" t="str">
        <f t="shared" si="285"/>
        <v/>
      </c>
      <c r="DX125" s="7">
        <f t="shared" si="286"/>
        <v>3.0462500000000001</v>
      </c>
      <c r="DY125" s="7">
        <f t="shared" si="287"/>
        <v>3.0462500000000001</v>
      </c>
      <c r="DZ125" s="7">
        <f t="shared" si="288"/>
        <v>3.0462500000000001</v>
      </c>
      <c r="EA125" s="7">
        <f t="shared" si="289"/>
        <v>3.0462500000000001</v>
      </c>
      <c r="EB125" s="7">
        <f t="shared" si="290"/>
        <v>3.0462500000000001</v>
      </c>
      <c r="EC125" s="7">
        <f t="shared" si="291"/>
        <v>3.0462500000000001</v>
      </c>
      <c r="ED125" s="7">
        <f t="shared" si="292"/>
        <v>3.0462500000000001</v>
      </c>
      <c r="EE125" s="7">
        <f t="shared" si="293"/>
        <v>3.1525099999999999</v>
      </c>
      <c r="EF125" s="7">
        <f t="shared" si="294"/>
        <v>3.1712899999999999</v>
      </c>
      <c r="EG125" s="7">
        <f t="shared" si="295"/>
        <v>2.9911300000000001</v>
      </c>
      <c r="EH125" s="7">
        <f t="shared" si="296"/>
        <v>2.89879</v>
      </c>
      <c r="EI125" s="7">
        <f t="shared" si="297"/>
        <v>2.89879</v>
      </c>
      <c r="EJ125" s="7">
        <f t="shared" si="298"/>
        <v>2.58507</v>
      </c>
      <c r="EK125" s="7">
        <f t="shared" si="299"/>
        <v>2.58507</v>
      </c>
      <c r="EL125" s="7">
        <f>IF(ISNUMBER(DN125),DN125,IF(ISNUMBER(AK125),AK125,IF(ISNUMBER(AA125),AA125,IF(ISNUMBER(#REF!),#REF!,IF(ISNUMBER(Z125),Z125,"")))))</f>
        <v>2.58507</v>
      </c>
      <c r="EM125" s="7">
        <f>IF(ISNUMBER(DO125),DO125,IF(ISNUMBER(#REF!),#REF!,IF(ISNUMBER(AB125),AB125,IF(ISNUMBER(AL125),AL125,IF(ISNUMBER(AA125),AA125,"")))))</f>
        <v>2.58507</v>
      </c>
      <c r="EN125" s="7">
        <f t="shared" si="300"/>
        <v>2.58507</v>
      </c>
    </row>
    <row r="126" spans="1:144" x14ac:dyDescent="0.2">
      <c r="A126" s="19" t="s">
        <v>133</v>
      </c>
      <c r="B126" s="7" t="s">
        <v>133</v>
      </c>
      <c r="C126" s="7" t="e">
        <v>#N/A</v>
      </c>
      <c r="D126" s="7" t="e">
        <v>#N/A</v>
      </c>
      <c r="E126" s="7">
        <v>6.4671699999999994</v>
      </c>
      <c r="F126" s="7">
        <v>6.6086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3.9520600000000004</v>
      </c>
      <c r="L126" s="7">
        <v>4.8317399999999999</v>
      </c>
      <c r="M126" s="7">
        <v>4.9750800000000002</v>
      </c>
      <c r="N126" s="7" t="e">
        <v>#N/A</v>
      </c>
      <c r="O126" s="7">
        <v>3.5094799999999999</v>
      </c>
      <c r="P126" s="7" t="e">
        <v>#N/A</v>
      </c>
      <c r="Q126" s="7" t="e">
        <v>#N/A</v>
      </c>
      <c r="R126" s="7" t="e">
        <v>#N/A</v>
      </c>
      <c r="S126" s="7">
        <v>3.01857</v>
      </c>
      <c r="T126" s="7">
        <v>3.3177700000000003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e">
        <v>#N/A</v>
      </c>
      <c r="AA126" s="7" t="e">
        <v>#N/A</v>
      </c>
      <c r="AB126" s="7">
        <v>1.44712</v>
      </c>
      <c r="AC126" s="7">
        <v>1.8391</v>
      </c>
      <c r="AD126" s="7">
        <v>2.2622999999999998</v>
      </c>
      <c r="AE126" s="7">
        <v>2.8486700000000003</v>
      </c>
      <c r="AF126" s="7" t="e">
        <v>#N/A</v>
      </c>
      <c r="AG126" s="7">
        <v>2.5518299999999998</v>
      </c>
      <c r="AH126" s="7" t="e">
        <v>#N/A</v>
      </c>
      <c r="AI126" s="7" t="e">
        <v>#N/A</v>
      </c>
      <c r="AJ126" s="7" t="e">
        <v>#N/A</v>
      </c>
      <c r="AL126" s="7">
        <f t="shared" si="202"/>
        <v>6.6086</v>
      </c>
      <c r="AM126" s="7">
        <f t="shared" si="203"/>
        <v>6.6086</v>
      </c>
      <c r="AN126" s="7">
        <f t="shared" si="204"/>
        <v>6.6086</v>
      </c>
      <c r="AO126" s="7">
        <f t="shared" si="205"/>
        <v>3.9520600000000004</v>
      </c>
      <c r="AP126" s="7">
        <f t="shared" si="206"/>
        <v>3.9520600000000004</v>
      </c>
      <c r="AQ126" s="7">
        <f t="shared" si="207"/>
        <v>3.9520600000000004</v>
      </c>
      <c r="AR126" s="7">
        <f t="shared" si="208"/>
        <v>4.8317399999999999</v>
      </c>
      <c r="AS126" s="7">
        <f t="shared" si="209"/>
        <v>4.9750800000000002</v>
      </c>
      <c r="AT126" s="7">
        <f t="shared" si="210"/>
        <v>3.5094799999999999</v>
      </c>
      <c r="AU126" s="7">
        <f t="shared" si="211"/>
        <v>3.5094799999999999</v>
      </c>
      <c r="AV126" s="7">
        <f t="shared" si="212"/>
        <v>3.5094799999999999</v>
      </c>
      <c r="AW126" s="7">
        <f t="shared" si="213"/>
        <v>3.01857</v>
      </c>
      <c r="AX126" s="7">
        <f t="shared" si="214"/>
        <v>3.01857</v>
      </c>
      <c r="AY126" s="7">
        <f t="shared" si="215"/>
        <v>3.01857</v>
      </c>
      <c r="AZ126" s="7">
        <f t="shared" si="216"/>
        <v>3.3177700000000003</v>
      </c>
      <c r="BA126" s="7">
        <f t="shared" si="217"/>
        <v>3.3177700000000003</v>
      </c>
      <c r="BB126" s="7">
        <f t="shared" si="218"/>
        <v>3.3177700000000003</v>
      </c>
      <c r="BC126" s="7" t="str">
        <f t="shared" si="219"/>
        <v/>
      </c>
      <c r="BD126" s="7" t="str">
        <f t="shared" si="220"/>
        <v/>
      </c>
      <c r="BE126" s="7" t="str">
        <f t="shared" si="221"/>
        <v/>
      </c>
      <c r="BF126" s="7">
        <f t="shared" si="222"/>
        <v>1.44712</v>
      </c>
      <c r="BG126" s="7">
        <f t="shared" si="223"/>
        <v>1.44712</v>
      </c>
      <c r="BH126" s="7">
        <f t="shared" si="224"/>
        <v>1.44712</v>
      </c>
      <c r="BI126" s="7">
        <f t="shared" si="225"/>
        <v>1.8391</v>
      </c>
      <c r="BJ126" s="7">
        <f t="shared" si="226"/>
        <v>2.2622999999999998</v>
      </c>
      <c r="BK126" s="7">
        <f t="shared" si="227"/>
        <v>2.8486700000000003</v>
      </c>
      <c r="BL126" s="7">
        <f t="shared" si="228"/>
        <v>2.5518299999999998</v>
      </c>
      <c r="BM126" s="7">
        <f t="shared" si="229"/>
        <v>2.5518299999999998</v>
      </c>
      <c r="BN126" s="7">
        <f t="shared" si="230"/>
        <v>2.5518299999999998</v>
      </c>
      <c r="BP126" s="7">
        <f t="shared" si="231"/>
        <v>6.6086</v>
      </c>
      <c r="BQ126" s="7">
        <f t="shared" si="232"/>
        <v>3.9520600000000004</v>
      </c>
      <c r="BR126" s="7">
        <f t="shared" si="233"/>
        <v>3.9520600000000004</v>
      </c>
      <c r="BS126" s="7">
        <f t="shared" si="234"/>
        <v>3.9520600000000004</v>
      </c>
      <c r="BT126" s="7">
        <f t="shared" si="235"/>
        <v>4.8317399999999999</v>
      </c>
      <c r="BU126" s="7">
        <f t="shared" si="236"/>
        <v>4.9750800000000002</v>
      </c>
      <c r="BV126" s="7">
        <f t="shared" si="237"/>
        <v>3.5094799999999999</v>
      </c>
      <c r="BW126" s="7">
        <f t="shared" si="238"/>
        <v>3.5094799999999999</v>
      </c>
      <c r="BX126" s="7">
        <f t="shared" si="239"/>
        <v>3.5094799999999999</v>
      </c>
      <c r="BY126" s="7">
        <f t="shared" si="240"/>
        <v>3.01857</v>
      </c>
      <c r="BZ126" s="7">
        <f t="shared" si="241"/>
        <v>3.01857</v>
      </c>
      <c r="CA126" s="7">
        <f t="shared" si="242"/>
        <v>3.01857</v>
      </c>
      <c r="CB126" s="7">
        <f t="shared" si="243"/>
        <v>3.3177700000000003</v>
      </c>
      <c r="CC126" s="7">
        <f t="shared" si="244"/>
        <v>3.3177700000000003</v>
      </c>
      <c r="CD126" s="7">
        <f t="shared" si="245"/>
        <v>3.3177700000000003</v>
      </c>
      <c r="CE126" s="7">
        <f t="shared" si="246"/>
        <v>3.3177700000000003</v>
      </c>
      <c r="CF126" s="7">
        <f t="shared" si="247"/>
        <v>1.44712</v>
      </c>
      <c r="CG126" s="7">
        <f t="shared" si="248"/>
        <v>1.44712</v>
      </c>
      <c r="CH126" s="7">
        <f t="shared" si="249"/>
        <v>1.44712</v>
      </c>
      <c r="CI126" s="7">
        <f t="shared" si="250"/>
        <v>1.44712</v>
      </c>
      <c r="CJ126" s="7">
        <f t="shared" si="251"/>
        <v>1.44712</v>
      </c>
      <c r="CK126" s="7">
        <f t="shared" si="252"/>
        <v>1.8391</v>
      </c>
      <c r="CL126" s="7">
        <f t="shared" si="253"/>
        <v>2.2622999999999998</v>
      </c>
      <c r="CM126" s="7">
        <f t="shared" si="254"/>
        <v>2.8486700000000003</v>
      </c>
      <c r="CN126" s="7">
        <f t="shared" si="255"/>
        <v>2.5518299999999998</v>
      </c>
      <c r="CO126" s="7">
        <f t="shared" si="256"/>
        <v>2.5518299999999998</v>
      </c>
      <c r="CP126" s="7">
        <f>IF(ISNUMBER(BN126),BN126,IF(ISNUMBER(AK126),AK126,IF(ISNUMBER(AE126),AE126,IF(ISNUMBER(#REF!),#REF!,IF(ISNUMBER(AD126),AD126,"")))))</f>
        <v>2.5518299999999998</v>
      </c>
      <c r="CR126" s="7">
        <f t="shared" si="257"/>
        <v>3.9520600000000004</v>
      </c>
      <c r="CS126" s="7">
        <f t="shared" si="258"/>
        <v>3.9520600000000004</v>
      </c>
      <c r="CT126" s="7">
        <f t="shared" si="259"/>
        <v>4.8317399999999999</v>
      </c>
      <c r="CU126" s="7">
        <f t="shared" si="260"/>
        <v>4.9750800000000002</v>
      </c>
      <c r="CV126" s="7">
        <f t="shared" si="261"/>
        <v>3.5094799999999999</v>
      </c>
      <c r="CW126" s="7">
        <f t="shared" si="262"/>
        <v>3.5094799999999999</v>
      </c>
      <c r="CX126" s="7">
        <f t="shared" si="263"/>
        <v>3.5094799999999999</v>
      </c>
      <c r="CY126" s="7">
        <f t="shared" si="264"/>
        <v>3.01857</v>
      </c>
      <c r="CZ126" s="7">
        <f t="shared" si="265"/>
        <v>3.01857</v>
      </c>
      <c r="DA126" s="7">
        <f t="shared" si="266"/>
        <v>3.01857</v>
      </c>
      <c r="DB126" s="7">
        <f t="shared" si="267"/>
        <v>3.3177700000000003</v>
      </c>
      <c r="DC126" s="7">
        <f t="shared" si="268"/>
        <v>3.3177700000000003</v>
      </c>
      <c r="DD126" s="7">
        <f t="shared" si="269"/>
        <v>3.3177700000000003</v>
      </c>
      <c r="DE126" s="7">
        <f t="shared" si="270"/>
        <v>3.3177700000000003</v>
      </c>
      <c r="DF126" s="7">
        <f t="shared" si="271"/>
        <v>1.44712</v>
      </c>
      <c r="DG126" s="7">
        <f t="shared" si="272"/>
        <v>1.44712</v>
      </c>
      <c r="DH126" s="7">
        <f t="shared" si="273"/>
        <v>1.44712</v>
      </c>
      <c r="DI126" s="7">
        <f t="shared" si="274"/>
        <v>1.44712</v>
      </c>
      <c r="DJ126" s="7">
        <f t="shared" si="275"/>
        <v>1.44712</v>
      </c>
      <c r="DK126" s="7">
        <f t="shared" si="276"/>
        <v>1.8391</v>
      </c>
      <c r="DL126" s="7">
        <f t="shared" si="277"/>
        <v>2.2622999999999998</v>
      </c>
      <c r="DM126" s="7">
        <f t="shared" si="278"/>
        <v>2.8486700000000003</v>
      </c>
      <c r="DN126" s="7">
        <f>IF(ISNUMBER(CN126),CN126,IF(ISNUMBER(AK126),AK126,IF(ISNUMBER(AA126),AA126,IF(ISNUMBER(#REF!),#REF!,IF(ISNUMBER(Z126),Z126,"")))))</f>
        <v>2.5518299999999998</v>
      </c>
      <c r="DO126" s="7">
        <f>IF(ISNUMBER(CO126),CO126,IF(ISNUMBER(#REF!),#REF!,IF(ISNUMBER(AB126),AB126,IF(ISNUMBER(AL126),AL126,IF(ISNUMBER(AA126),AA126,"")))))</f>
        <v>2.5518299999999998</v>
      </c>
      <c r="DP126" s="7">
        <f t="shared" si="279"/>
        <v>2.5518299999999998</v>
      </c>
      <c r="DR126" s="7">
        <f t="shared" si="280"/>
        <v>4.8317399999999999</v>
      </c>
      <c r="DS126" s="7">
        <f t="shared" si="281"/>
        <v>4.9750800000000002</v>
      </c>
      <c r="DT126" s="7">
        <f t="shared" si="282"/>
        <v>3.5094799999999999</v>
      </c>
      <c r="DU126" s="7">
        <f t="shared" si="283"/>
        <v>3.5094799999999999</v>
      </c>
      <c r="DV126" s="7">
        <f t="shared" si="284"/>
        <v>3.5094799999999999</v>
      </c>
      <c r="DW126" s="7">
        <f t="shared" si="285"/>
        <v>3.01857</v>
      </c>
      <c r="DX126" s="7">
        <f t="shared" si="286"/>
        <v>3.01857</v>
      </c>
      <c r="DY126" s="7">
        <f t="shared" si="287"/>
        <v>3.01857</v>
      </c>
      <c r="DZ126" s="7">
        <f t="shared" si="288"/>
        <v>3.3177700000000003</v>
      </c>
      <c r="EA126" s="7">
        <f t="shared" si="289"/>
        <v>3.3177700000000003</v>
      </c>
      <c r="EB126" s="7">
        <f t="shared" si="290"/>
        <v>3.3177700000000003</v>
      </c>
      <c r="EC126" s="7">
        <f t="shared" si="291"/>
        <v>3.3177700000000003</v>
      </c>
      <c r="ED126" s="7">
        <f t="shared" si="292"/>
        <v>1.44712</v>
      </c>
      <c r="EE126" s="7">
        <f t="shared" si="293"/>
        <v>1.44712</v>
      </c>
      <c r="EF126" s="7">
        <f t="shared" si="294"/>
        <v>1.44712</v>
      </c>
      <c r="EG126" s="7">
        <f t="shared" si="295"/>
        <v>1.44712</v>
      </c>
      <c r="EH126" s="7">
        <f t="shared" si="296"/>
        <v>1.44712</v>
      </c>
      <c r="EI126" s="7">
        <f t="shared" si="297"/>
        <v>1.8391</v>
      </c>
      <c r="EJ126" s="7">
        <f t="shared" si="298"/>
        <v>2.2622999999999998</v>
      </c>
      <c r="EK126" s="7">
        <f t="shared" si="299"/>
        <v>2.8486700000000003</v>
      </c>
      <c r="EL126" s="7">
        <f>IF(ISNUMBER(DN126),DN126,IF(ISNUMBER(AK126),AK126,IF(ISNUMBER(AA126),AA126,IF(ISNUMBER(#REF!),#REF!,IF(ISNUMBER(Z126),Z126,"")))))</f>
        <v>2.5518299999999998</v>
      </c>
      <c r="EM126" s="7">
        <f>IF(ISNUMBER(DO126),DO126,IF(ISNUMBER(#REF!),#REF!,IF(ISNUMBER(AB126),AB126,IF(ISNUMBER(AL126),AL126,IF(ISNUMBER(AA126),AA126,"")))))</f>
        <v>2.5518299999999998</v>
      </c>
      <c r="EN126" s="7">
        <f t="shared" si="300"/>
        <v>2.5518299999999998</v>
      </c>
    </row>
    <row r="127" spans="1:144" x14ac:dyDescent="0.2">
      <c r="A127" s="19" t="s">
        <v>134</v>
      </c>
      <c r="B127" s="7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 t="e">
        <v>#N/A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>
        <v>1.9648699999999999</v>
      </c>
      <c r="Y127" s="7">
        <v>1.8136299999999999</v>
      </c>
      <c r="Z127" s="7">
        <v>2.1458399999999997</v>
      </c>
      <c r="AA127" s="7">
        <v>1.9953099999999999</v>
      </c>
      <c r="AB127" s="7">
        <v>2.1044499999999999</v>
      </c>
      <c r="AC127" s="7">
        <v>2.1139299999999999</v>
      </c>
      <c r="AD127" s="7">
        <v>1.69</v>
      </c>
      <c r="AE127" s="7">
        <v>1.7702100000000001</v>
      </c>
      <c r="AF127" s="7" t="e">
        <v>#N/A</v>
      </c>
      <c r="AG127" s="7">
        <v>1.4580200000000001</v>
      </c>
      <c r="AH127" s="7">
        <v>1.8827199999999999</v>
      </c>
      <c r="AI127" s="7">
        <v>3.5994999999999999</v>
      </c>
      <c r="AJ127" s="7">
        <v>4.4647799999999993</v>
      </c>
      <c r="AL127" s="7" t="str">
        <f t="shared" si="202"/>
        <v/>
      </c>
      <c r="AM127" s="7" t="str">
        <f t="shared" si="203"/>
        <v/>
      </c>
      <c r="AN127" s="7" t="str">
        <f t="shared" si="204"/>
        <v/>
      </c>
      <c r="AO127" s="7" t="str">
        <f t="shared" si="205"/>
        <v/>
      </c>
      <c r="AP127" s="7" t="str">
        <f t="shared" si="206"/>
        <v/>
      </c>
      <c r="AQ127" s="7" t="str">
        <f t="shared" si="207"/>
        <v/>
      </c>
      <c r="AR127" s="7" t="str">
        <f t="shared" si="208"/>
        <v/>
      </c>
      <c r="AS127" s="7" t="str">
        <f t="shared" si="209"/>
        <v/>
      </c>
      <c r="AT127" s="7" t="str">
        <f t="shared" si="210"/>
        <v/>
      </c>
      <c r="AU127" s="7" t="str">
        <f t="shared" si="211"/>
        <v/>
      </c>
      <c r="AV127" s="7" t="str">
        <f t="shared" si="212"/>
        <v/>
      </c>
      <c r="AW127" s="7" t="str">
        <f t="shared" si="213"/>
        <v/>
      </c>
      <c r="AX127" s="7" t="str">
        <f t="shared" si="214"/>
        <v/>
      </c>
      <c r="AY127" s="7" t="str">
        <f t="shared" si="215"/>
        <v/>
      </c>
      <c r="AZ127" s="7" t="str">
        <f t="shared" si="216"/>
        <v/>
      </c>
      <c r="BA127" s="7" t="str">
        <f t="shared" si="217"/>
        <v/>
      </c>
      <c r="BB127" s="7">
        <f t="shared" si="218"/>
        <v>1.9648699999999999</v>
      </c>
      <c r="BC127" s="7">
        <f t="shared" si="219"/>
        <v>1.9648699999999999</v>
      </c>
      <c r="BD127" s="7">
        <f t="shared" si="220"/>
        <v>1.9648699999999999</v>
      </c>
      <c r="BE127" s="7">
        <f t="shared" si="221"/>
        <v>1.8136299999999999</v>
      </c>
      <c r="BF127" s="7">
        <f t="shared" si="222"/>
        <v>2.1458399999999997</v>
      </c>
      <c r="BG127" s="7">
        <f t="shared" si="223"/>
        <v>1.9953099999999999</v>
      </c>
      <c r="BH127" s="7">
        <f t="shared" si="224"/>
        <v>2.1044499999999999</v>
      </c>
      <c r="BI127" s="7">
        <f t="shared" si="225"/>
        <v>2.1139299999999999</v>
      </c>
      <c r="BJ127" s="7">
        <f t="shared" si="226"/>
        <v>1.69</v>
      </c>
      <c r="BK127" s="7">
        <f t="shared" si="227"/>
        <v>1.7702100000000001</v>
      </c>
      <c r="BL127" s="7">
        <f t="shared" si="228"/>
        <v>1.4580200000000001</v>
      </c>
      <c r="BM127" s="7">
        <f t="shared" si="229"/>
        <v>1.4580200000000001</v>
      </c>
      <c r="BN127" s="7">
        <f t="shared" si="230"/>
        <v>1.8827199999999999</v>
      </c>
      <c r="BP127" s="7" t="str">
        <f t="shared" si="231"/>
        <v/>
      </c>
      <c r="BQ127" s="7" t="str">
        <f t="shared" si="232"/>
        <v/>
      </c>
      <c r="BR127" s="7" t="str">
        <f t="shared" si="233"/>
        <v/>
      </c>
      <c r="BS127" s="7" t="str">
        <f t="shared" si="234"/>
        <v/>
      </c>
      <c r="BT127" s="7" t="str">
        <f t="shared" si="235"/>
        <v/>
      </c>
      <c r="BU127" s="7" t="str">
        <f t="shared" si="236"/>
        <v/>
      </c>
      <c r="BV127" s="7" t="str">
        <f t="shared" si="237"/>
        <v/>
      </c>
      <c r="BW127" s="7" t="str">
        <f t="shared" si="238"/>
        <v/>
      </c>
      <c r="BX127" s="7" t="str">
        <f t="shared" si="239"/>
        <v/>
      </c>
      <c r="BY127" s="7" t="str">
        <f t="shared" si="240"/>
        <v/>
      </c>
      <c r="BZ127" s="7" t="str">
        <f t="shared" si="241"/>
        <v/>
      </c>
      <c r="CA127" s="7" t="str">
        <f t="shared" si="242"/>
        <v/>
      </c>
      <c r="CB127" s="7">
        <f t="shared" si="243"/>
        <v>1.9648699999999999</v>
      </c>
      <c r="CC127" s="7">
        <f t="shared" si="244"/>
        <v>1.9648699999999999</v>
      </c>
      <c r="CD127" s="7">
        <f t="shared" si="245"/>
        <v>1.9648699999999999</v>
      </c>
      <c r="CE127" s="7">
        <f t="shared" si="246"/>
        <v>1.9648699999999999</v>
      </c>
      <c r="CF127" s="7">
        <f t="shared" si="247"/>
        <v>1.9648699999999999</v>
      </c>
      <c r="CG127" s="7">
        <f t="shared" si="248"/>
        <v>1.8136299999999999</v>
      </c>
      <c r="CH127" s="7">
        <f t="shared" si="249"/>
        <v>2.1458399999999997</v>
      </c>
      <c r="CI127" s="7">
        <f t="shared" si="250"/>
        <v>1.9953099999999999</v>
      </c>
      <c r="CJ127" s="7">
        <f t="shared" si="251"/>
        <v>2.1044499999999999</v>
      </c>
      <c r="CK127" s="7">
        <f t="shared" si="252"/>
        <v>2.1139299999999999</v>
      </c>
      <c r="CL127" s="7">
        <f t="shared" si="253"/>
        <v>1.69</v>
      </c>
      <c r="CM127" s="7">
        <f t="shared" si="254"/>
        <v>1.7702100000000001</v>
      </c>
      <c r="CN127" s="7">
        <f t="shared" si="255"/>
        <v>1.4580200000000001</v>
      </c>
      <c r="CO127" s="7">
        <f t="shared" si="256"/>
        <v>1.4580200000000001</v>
      </c>
      <c r="CP127" s="7">
        <f>IF(ISNUMBER(BN127),BN127,IF(ISNUMBER(AK127),AK127,IF(ISNUMBER(AE127),AE127,IF(ISNUMBER(#REF!),#REF!,IF(ISNUMBER(AD127),AD127,"")))))</f>
        <v>1.8827199999999999</v>
      </c>
      <c r="CR127" s="7" t="str">
        <f t="shared" si="257"/>
        <v/>
      </c>
      <c r="CS127" s="7" t="str">
        <f t="shared" si="258"/>
        <v/>
      </c>
      <c r="CT127" s="7" t="str">
        <f t="shared" si="259"/>
        <v/>
      </c>
      <c r="CU127" s="7" t="str">
        <f t="shared" si="260"/>
        <v/>
      </c>
      <c r="CV127" s="7" t="str">
        <f t="shared" si="261"/>
        <v/>
      </c>
      <c r="CW127" s="7" t="str">
        <f t="shared" si="262"/>
        <v/>
      </c>
      <c r="CX127" s="7" t="str">
        <f t="shared" si="263"/>
        <v/>
      </c>
      <c r="CY127" s="7" t="str">
        <f t="shared" si="264"/>
        <v/>
      </c>
      <c r="CZ127" s="7">
        <f t="shared" si="265"/>
        <v>1.9648699999999999</v>
      </c>
      <c r="DA127" s="7">
        <f t="shared" si="266"/>
        <v>1.9648699999999999</v>
      </c>
      <c r="DB127" s="7">
        <f t="shared" si="267"/>
        <v>1.9648699999999999</v>
      </c>
      <c r="DC127" s="7">
        <f t="shared" si="268"/>
        <v>1.9648699999999999</v>
      </c>
      <c r="DD127" s="7">
        <f t="shared" si="269"/>
        <v>1.9648699999999999</v>
      </c>
      <c r="DE127" s="7">
        <f t="shared" si="270"/>
        <v>1.9648699999999999</v>
      </c>
      <c r="DF127" s="7">
        <f t="shared" si="271"/>
        <v>1.9648699999999999</v>
      </c>
      <c r="DG127" s="7">
        <f t="shared" si="272"/>
        <v>1.8136299999999999</v>
      </c>
      <c r="DH127" s="7">
        <f t="shared" si="273"/>
        <v>2.1458399999999997</v>
      </c>
      <c r="DI127" s="7">
        <f t="shared" si="274"/>
        <v>1.9953099999999999</v>
      </c>
      <c r="DJ127" s="7">
        <f t="shared" si="275"/>
        <v>2.1044499999999999</v>
      </c>
      <c r="DK127" s="7">
        <f t="shared" si="276"/>
        <v>2.1139299999999999</v>
      </c>
      <c r="DL127" s="7">
        <f t="shared" si="277"/>
        <v>1.69</v>
      </c>
      <c r="DM127" s="7">
        <f t="shared" si="278"/>
        <v>1.7702100000000001</v>
      </c>
      <c r="DN127" s="7">
        <f>IF(ISNUMBER(CN127),CN127,IF(ISNUMBER(AK127),AK127,IF(ISNUMBER(AA127),AA127,IF(ISNUMBER(#REF!),#REF!,IF(ISNUMBER(Z127),Z127,"")))))</f>
        <v>1.4580200000000001</v>
      </c>
      <c r="DO127" s="7">
        <f>IF(ISNUMBER(CO127),CO127,IF(ISNUMBER(#REF!),#REF!,IF(ISNUMBER(AB127),AB127,IF(ISNUMBER(AL127),AL127,IF(ISNUMBER(AA127),AA127,"")))))</f>
        <v>1.4580200000000001</v>
      </c>
      <c r="DP127" s="7">
        <f t="shared" si="279"/>
        <v>1.8827199999999999</v>
      </c>
      <c r="DR127" s="7" t="str">
        <f t="shared" si="280"/>
        <v/>
      </c>
      <c r="DS127" s="7" t="str">
        <f t="shared" si="281"/>
        <v/>
      </c>
      <c r="DT127" s="7" t="str">
        <f t="shared" si="282"/>
        <v/>
      </c>
      <c r="DU127" s="7" t="str">
        <f t="shared" si="283"/>
        <v/>
      </c>
      <c r="DV127" s="7" t="str">
        <f t="shared" si="284"/>
        <v/>
      </c>
      <c r="DW127" s="7" t="str">
        <f t="shared" si="285"/>
        <v/>
      </c>
      <c r="DX127" s="7">
        <f t="shared" si="286"/>
        <v>1.9648699999999999</v>
      </c>
      <c r="DY127" s="7">
        <f t="shared" si="287"/>
        <v>1.9648699999999999</v>
      </c>
      <c r="DZ127" s="7">
        <f t="shared" si="288"/>
        <v>1.9648699999999999</v>
      </c>
      <c r="EA127" s="7">
        <f t="shared" si="289"/>
        <v>1.9648699999999999</v>
      </c>
      <c r="EB127" s="7">
        <f t="shared" si="290"/>
        <v>1.9648699999999999</v>
      </c>
      <c r="EC127" s="7">
        <f t="shared" si="291"/>
        <v>1.9648699999999999</v>
      </c>
      <c r="ED127" s="7">
        <f t="shared" si="292"/>
        <v>1.9648699999999999</v>
      </c>
      <c r="EE127" s="7">
        <f t="shared" si="293"/>
        <v>1.8136299999999999</v>
      </c>
      <c r="EF127" s="7">
        <f t="shared" si="294"/>
        <v>2.1458399999999997</v>
      </c>
      <c r="EG127" s="7">
        <f t="shared" si="295"/>
        <v>1.9953099999999999</v>
      </c>
      <c r="EH127" s="7">
        <f t="shared" si="296"/>
        <v>2.1044499999999999</v>
      </c>
      <c r="EI127" s="7">
        <f t="shared" si="297"/>
        <v>2.1139299999999999</v>
      </c>
      <c r="EJ127" s="7">
        <f t="shared" si="298"/>
        <v>1.69</v>
      </c>
      <c r="EK127" s="7">
        <f t="shared" si="299"/>
        <v>1.7702100000000001</v>
      </c>
      <c r="EL127" s="7">
        <f>IF(ISNUMBER(DN127),DN127,IF(ISNUMBER(AK127),AK127,IF(ISNUMBER(AA127),AA127,IF(ISNUMBER(#REF!),#REF!,IF(ISNUMBER(Z127),Z127,"")))))</f>
        <v>1.4580200000000001</v>
      </c>
      <c r="EM127" s="7">
        <f>IF(ISNUMBER(DO127),DO127,IF(ISNUMBER(#REF!),#REF!,IF(ISNUMBER(AB127),AB127,IF(ISNUMBER(AL127),AL127,IF(ISNUMBER(AA127),AA127,"")))))</f>
        <v>1.4580200000000001</v>
      </c>
      <c r="EN127" s="7">
        <f t="shared" si="300"/>
        <v>1.8827199999999999</v>
      </c>
    </row>
    <row r="128" spans="1:144" x14ac:dyDescent="0.2">
      <c r="A128" s="19" t="s">
        <v>135</v>
      </c>
      <c r="B128" s="7" t="s">
        <v>135</v>
      </c>
      <c r="C128" s="7" t="e">
        <v>#N/A</v>
      </c>
      <c r="D128" s="7" t="e">
        <v>#N/A</v>
      </c>
      <c r="E128" s="7">
        <v>2.2810299999999999</v>
      </c>
      <c r="F128" s="7" t="e">
        <v>#N/A</v>
      </c>
      <c r="G128" s="7" t="e">
        <v>#N/A</v>
      </c>
      <c r="H128" s="7" t="e">
        <v>#N/A</v>
      </c>
      <c r="I128" s="7" t="e">
        <v>#N/A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 t="e">
        <v>#N/A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>
        <v>1.32894</v>
      </c>
      <c r="Z128" s="7">
        <v>1.39774</v>
      </c>
      <c r="AA128" s="7">
        <v>1.4108000000000001</v>
      </c>
      <c r="AB128" s="7">
        <v>1.3358599999999998</v>
      </c>
      <c r="AC128" s="7">
        <v>1.29095</v>
      </c>
      <c r="AD128" s="7">
        <v>1.28291</v>
      </c>
      <c r="AE128" s="7" t="e">
        <v>#N/A</v>
      </c>
      <c r="AF128" s="7" t="e">
        <v>#N/A</v>
      </c>
      <c r="AG128" s="7">
        <v>1.31402</v>
      </c>
      <c r="AH128" s="7">
        <v>1.42923</v>
      </c>
      <c r="AI128" s="7">
        <v>1.3800699999999999</v>
      </c>
      <c r="AJ128" s="7" t="e">
        <v>#N/A</v>
      </c>
      <c r="AL128" s="7">
        <f t="shared" si="202"/>
        <v>2.2810299999999999</v>
      </c>
      <c r="AM128" s="7">
        <f t="shared" si="203"/>
        <v>2.2810299999999999</v>
      </c>
      <c r="AN128" s="7" t="str">
        <f t="shared" si="204"/>
        <v/>
      </c>
      <c r="AO128" s="7" t="str">
        <f t="shared" si="205"/>
        <v/>
      </c>
      <c r="AP128" s="7" t="str">
        <f t="shared" si="206"/>
        <v/>
      </c>
      <c r="AQ128" s="7" t="str">
        <f t="shared" si="207"/>
        <v/>
      </c>
      <c r="AR128" s="7" t="str">
        <f t="shared" si="208"/>
        <v/>
      </c>
      <c r="AS128" s="7" t="str">
        <f t="shared" si="209"/>
        <v/>
      </c>
      <c r="AT128" s="7" t="str">
        <f t="shared" si="210"/>
        <v/>
      </c>
      <c r="AU128" s="7" t="str">
        <f t="shared" si="211"/>
        <v/>
      </c>
      <c r="AV128" s="7" t="str">
        <f t="shared" si="212"/>
        <v/>
      </c>
      <c r="AW128" s="7" t="str">
        <f t="shared" si="213"/>
        <v/>
      </c>
      <c r="AX128" s="7" t="str">
        <f t="shared" si="214"/>
        <v/>
      </c>
      <c r="AY128" s="7" t="str">
        <f t="shared" si="215"/>
        <v/>
      </c>
      <c r="AZ128" s="7" t="str">
        <f t="shared" si="216"/>
        <v/>
      </c>
      <c r="BA128" s="7" t="str">
        <f t="shared" si="217"/>
        <v/>
      </c>
      <c r="BB128" s="7" t="str">
        <f t="shared" si="218"/>
        <v/>
      </c>
      <c r="BC128" s="7">
        <f t="shared" si="219"/>
        <v>1.32894</v>
      </c>
      <c r="BD128" s="7">
        <f t="shared" si="220"/>
        <v>1.32894</v>
      </c>
      <c r="BE128" s="7">
        <f t="shared" si="221"/>
        <v>1.32894</v>
      </c>
      <c r="BF128" s="7">
        <f t="shared" si="222"/>
        <v>1.39774</v>
      </c>
      <c r="BG128" s="7">
        <f t="shared" si="223"/>
        <v>1.4108000000000001</v>
      </c>
      <c r="BH128" s="7">
        <f t="shared" si="224"/>
        <v>1.3358599999999998</v>
      </c>
      <c r="BI128" s="7">
        <f t="shared" si="225"/>
        <v>1.29095</v>
      </c>
      <c r="BJ128" s="7">
        <f t="shared" si="226"/>
        <v>1.28291</v>
      </c>
      <c r="BK128" s="7">
        <f t="shared" si="227"/>
        <v>1.28291</v>
      </c>
      <c r="BL128" s="7">
        <f t="shared" si="228"/>
        <v>1.31402</v>
      </c>
      <c r="BM128" s="7">
        <f t="shared" si="229"/>
        <v>1.31402</v>
      </c>
      <c r="BN128" s="7">
        <f t="shared" si="230"/>
        <v>1.42923</v>
      </c>
      <c r="BP128" s="7">
        <f t="shared" si="231"/>
        <v>2.2810299999999999</v>
      </c>
      <c r="BQ128" s="7">
        <f t="shared" si="232"/>
        <v>2.2810299999999999</v>
      </c>
      <c r="BR128" s="7" t="str">
        <f t="shared" si="233"/>
        <v/>
      </c>
      <c r="BS128" s="7" t="str">
        <f t="shared" si="234"/>
        <v/>
      </c>
      <c r="BT128" s="7" t="str">
        <f t="shared" si="235"/>
        <v/>
      </c>
      <c r="BU128" s="7" t="str">
        <f t="shared" si="236"/>
        <v/>
      </c>
      <c r="BV128" s="7" t="str">
        <f t="shared" si="237"/>
        <v/>
      </c>
      <c r="BW128" s="7" t="str">
        <f t="shared" si="238"/>
        <v/>
      </c>
      <c r="BX128" s="7" t="str">
        <f t="shared" si="239"/>
        <v/>
      </c>
      <c r="BY128" s="7" t="str">
        <f t="shared" si="240"/>
        <v/>
      </c>
      <c r="BZ128" s="7" t="str">
        <f t="shared" si="241"/>
        <v/>
      </c>
      <c r="CA128" s="7" t="str">
        <f t="shared" si="242"/>
        <v/>
      </c>
      <c r="CB128" s="7" t="str">
        <f t="shared" si="243"/>
        <v/>
      </c>
      <c r="CC128" s="7">
        <f t="shared" si="244"/>
        <v>1.32894</v>
      </c>
      <c r="CD128" s="7">
        <f t="shared" si="245"/>
        <v>1.32894</v>
      </c>
      <c r="CE128" s="7">
        <f t="shared" si="246"/>
        <v>1.32894</v>
      </c>
      <c r="CF128" s="7">
        <f t="shared" si="247"/>
        <v>1.32894</v>
      </c>
      <c r="CG128" s="7">
        <f t="shared" si="248"/>
        <v>1.32894</v>
      </c>
      <c r="CH128" s="7">
        <f t="shared" si="249"/>
        <v>1.39774</v>
      </c>
      <c r="CI128" s="7">
        <f t="shared" si="250"/>
        <v>1.4108000000000001</v>
      </c>
      <c r="CJ128" s="7">
        <f t="shared" si="251"/>
        <v>1.3358599999999998</v>
      </c>
      <c r="CK128" s="7">
        <f t="shared" si="252"/>
        <v>1.29095</v>
      </c>
      <c r="CL128" s="7">
        <f t="shared" si="253"/>
        <v>1.28291</v>
      </c>
      <c r="CM128" s="7">
        <f t="shared" si="254"/>
        <v>1.28291</v>
      </c>
      <c r="CN128" s="7">
        <f t="shared" si="255"/>
        <v>1.31402</v>
      </c>
      <c r="CO128" s="7">
        <f t="shared" si="256"/>
        <v>1.31402</v>
      </c>
      <c r="CP128" s="7">
        <f>IF(ISNUMBER(BN128),BN128,IF(ISNUMBER(AK128),AK128,IF(ISNUMBER(AE128),AE128,IF(ISNUMBER(#REF!),#REF!,IF(ISNUMBER(AD128),AD128,"")))))</f>
        <v>1.42923</v>
      </c>
      <c r="CR128" s="7">
        <f t="shared" si="257"/>
        <v>2.2810299999999999</v>
      </c>
      <c r="CS128" s="7">
        <f t="shared" si="258"/>
        <v>2.2810299999999999</v>
      </c>
      <c r="CT128" s="7" t="str">
        <f t="shared" si="259"/>
        <v/>
      </c>
      <c r="CU128" s="7" t="str">
        <f t="shared" si="260"/>
        <v/>
      </c>
      <c r="CV128" s="7" t="str">
        <f t="shared" si="261"/>
        <v/>
      </c>
      <c r="CW128" s="7" t="str">
        <f t="shared" si="262"/>
        <v/>
      </c>
      <c r="CX128" s="7" t="str">
        <f t="shared" si="263"/>
        <v/>
      </c>
      <c r="CY128" s="7" t="str">
        <f t="shared" si="264"/>
        <v/>
      </c>
      <c r="CZ128" s="7" t="str">
        <f t="shared" si="265"/>
        <v/>
      </c>
      <c r="DA128" s="7">
        <f t="shared" si="266"/>
        <v>1.32894</v>
      </c>
      <c r="DB128" s="7">
        <f t="shared" si="267"/>
        <v>1.32894</v>
      </c>
      <c r="DC128" s="7">
        <f t="shared" si="268"/>
        <v>1.32894</v>
      </c>
      <c r="DD128" s="7">
        <f t="shared" si="269"/>
        <v>1.32894</v>
      </c>
      <c r="DE128" s="7">
        <f t="shared" si="270"/>
        <v>1.32894</v>
      </c>
      <c r="DF128" s="7">
        <f t="shared" si="271"/>
        <v>1.32894</v>
      </c>
      <c r="DG128" s="7">
        <f t="shared" si="272"/>
        <v>1.32894</v>
      </c>
      <c r="DH128" s="7">
        <f t="shared" si="273"/>
        <v>1.39774</v>
      </c>
      <c r="DI128" s="7">
        <f t="shared" si="274"/>
        <v>1.4108000000000001</v>
      </c>
      <c r="DJ128" s="7">
        <f t="shared" si="275"/>
        <v>1.3358599999999998</v>
      </c>
      <c r="DK128" s="7">
        <f t="shared" si="276"/>
        <v>1.29095</v>
      </c>
      <c r="DL128" s="7">
        <f t="shared" si="277"/>
        <v>1.28291</v>
      </c>
      <c r="DM128" s="7">
        <f t="shared" si="278"/>
        <v>1.28291</v>
      </c>
      <c r="DN128" s="7">
        <f>IF(ISNUMBER(CN128),CN128,IF(ISNUMBER(AK128),AK128,IF(ISNUMBER(AA128),AA128,IF(ISNUMBER(#REF!),#REF!,IF(ISNUMBER(Z128),Z128,"")))))</f>
        <v>1.31402</v>
      </c>
      <c r="DO128" s="7">
        <f>IF(ISNUMBER(CO128),CO128,IF(ISNUMBER(#REF!),#REF!,IF(ISNUMBER(AB128),AB128,IF(ISNUMBER(AL128),AL128,IF(ISNUMBER(AA128),AA128,"")))))</f>
        <v>1.31402</v>
      </c>
      <c r="DP128" s="7">
        <f t="shared" si="279"/>
        <v>1.42923</v>
      </c>
      <c r="DR128" s="7" t="str">
        <f t="shared" si="280"/>
        <v/>
      </c>
      <c r="DS128" s="7" t="str">
        <f t="shared" si="281"/>
        <v/>
      </c>
      <c r="DT128" s="7" t="str">
        <f t="shared" si="282"/>
        <v/>
      </c>
      <c r="DU128" s="7" t="str">
        <f t="shared" si="283"/>
        <v/>
      </c>
      <c r="DV128" s="7" t="str">
        <f t="shared" si="284"/>
        <v/>
      </c>
      <c r="DW128" s="7" t="str">
        <f t="shared" si="285"/>
        <v/>
      </c>
      <c r="DX128" s="7" t="str">
        <f t="shared" si="286"/>
        <v/>
      </c>
      <c r="DY128" s="7">
        <f t="shared" si="287"/>
        <v>1.32894</v>
      </c>
      <c r="DZ128" s="7">
        <f t="shared" si="288"/>
        <v>1.32894</v>
      </c>
      <c r="EA128" s="7">
        <f t="shared" si="289"/>
        <v>1.32894</v>
      </c>
      <c r="EB128" s="7">
        <f t="shared" si="290"/>
        <v>1.32894</v>
      </c>
      <c r="EC128" s="7">
        <f t="shared" si="291"/>
        <v>1.32894</v>
      </c>
      <c r="ED128" s="7">
        <f t="shared" si="292"/>
        <v>1.32894</v>
      </c>
      <c r="EE128" s="7">
        <f t="shared" si="293"/>
        <v>1.32894</v>
      </c>
      <c r="EF128" s="7">
        <f t="shared" si="294"/>
        <v>1.39774</v>
      </c>
      <c r="EG128" s="7">
        <f t="shared" si="295"/>
        <v>1.4108000000000001</v>
      </c>
      <c r="EH128" s="7">
        <f t="shared" si="296"/>
        <v>1.3358599999999998</v>
      </c>
      <c r="EI128" s="7">
        <f t="shared" si="297"/>
        <v>1.29095</v>
      </c>
      <c r="EJ128" s="7">
        <f t="shared" si="298"/>
        <v>1.28291</v>
      </c>
      <c r="EK128" s="7">
        <f t="shared" si="299"/>
        <v>1.28291</v>
      </c>
      <c r="EL128" s="7">
        <f>IF(ISNUMBER(DN128),DN128,IF(ISNUMBER(AK128),AK128,IF(ISNUMBER(AA128),AA128,IF(ISNUMBER(#REF!),#REF!,IF(ISNUMBER(Z128),Z128,"")))))</f>
        <v>1.31402</v>
      </c>
      <c r="EM128" s="7">
        <f>IF(ISNUMBER(DO128),DO128,IF(ISNUMBER(#REF!),#REF!,IF(ISNUMBER(AB128),AB128,IF(ISNUMBER(AL128),AL128,IF(ISNUMBER(AA128),AA128,"")))))</f>
        <v>1.31402</v>
      </c>
      <c r="EN128" s="7">
        <f t="shared" si="300"/>
        <v>1.42923</v>
      </c>
    </row>
    <row r="129" spans="1:144" x14ac:dyDescent="0.2">
      <c r="A129" s="19" t="s">
        <v>178</v>
      </c>
      <c r="B129" s="7" t="s">
        <v>178</v>
      </c>
      <c r="C129" s="7" t="e">
        <v>#N/A</v>
      </c>
      <c r="D129" s="7" t="e">
        <v>#N/A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2.5886800000000001</v>
      </c>
      <c r="J129" s="7">
        <v>2.1633800000000001</v>
      </c>
      <c r="K129" s="7">
        <v>1.8242100000000001</v>
      </c>
      <c r="L129" s="7">
        <v>2.2840499999999997</v>
      </c>
      <c r="M129" s="7">
        <v>2.49783</v>
      </c>
      <c r="N129" s="7">
        <v>2.42597</v>
      </c>
      <c r="O129" s="7" t="e">
        <v>#N/A</v>
      </c>
      <c r="P129" s="7">
        <v>2.8512400000000002</v>
      </c>
      <c r="Q129" s="7">
        <v>2.5764800000000001</v>
      </c>
      <c r="R129" s="7">
        <v>2.6034800000000002</v>
      </c>
      <c r="S129" s="7">
        <v>2.8429899999999999</v>
      </c>
      <c r="T129" s="7">
        <v>2.7573400000000001</v>
      </c>
      <c r="U129" s="7">
        <v>2.6161200000000004</v>
      </c>
      <c r="V129" s="7">
        <v>2.48306</v>
      </c>
      <c r="W129" s="7">
        <v>2.3734899999999999</v>
      </c>
      <c r="X129" s="7">
        <v>2.2932600000000001</v>
      </c>
      <c r="Y129" s="7">
        <v>2.2429000000000001</v>
      </c>
      <c r="Z129" s="7">
        <v>2.62365</v>
      </c>
      <c r="AA129" s="7">
        <v>2.7610000000000001</v>
      </c>
      <c r="AB129" s="7">
        <v>2.5003699999999998</v>
      </c>
      <c r="AC129" s="7">
        <v>2.4329400000000003</v>
      </c>
      <c r="AD129" s="7">
        <v>2.54277</v>
      </c>
      <c r="AE129" s="7">
        <v>2.5705299999999998</v>
      </c>
      <c r="AF129" s="7">
        <v>2.6242299999999998</v>
      </c>
      <c r="AG129" s="7">
        <v>2.5191400000000002</v>
      </c>
      <c r="AH129" s="7">
        <v>2.5855699999999997</v>
      </c>
      <c r="AI129" s="7" t="e">
        <v>#N/A</v>
      </c>
      <c r="AJ129" s="7" t="e">
        <v>#N/A</v>
      </c>
      <c r="AL129" s="7" t="str">
        <f t="shared" si="202"/>
        <v/>
      </c>
      <c r="AM129" s="7">
        <f t="shared" si="203"/>
        <v>2.5886800000000001</v>
      </c>
      <c r="AN129" s="7">
        <f t="shared" si="204"/>
        <v>2.5886800000000001</v>
      </c>
      <c r="AO129" s="7">
        <f t="shared" si="205"/>
        <v>2.5886800000000001</v>
      </c>
      <c r="AP129" s="7">
        <f t="shared" si="206"/>
        <v>2.1633800000000001</v>
      </c>
      <c r="AQ129" s="7">
        <f t="shared" si="207"/>
        <v>1.8242100000000001</v>
      </c>
      <c r="AR129" s="7">
        <f t="shared" si="208"/>
        <v>2.2840499999999997</v>
      </c>
      <c r="AS129" s="7">
        <f t="shared" si="209"/>
        <v>2.49783</v>
      </c>
      <c r="AT129" s="7">
        <f t="shared" si="210"/>
        <v>2.42597</v>
      </c>
      <c r="AU129" s="7">
        <f t="shared" si="211"/>
        <v>2.8512400000000002</v>
      </c>
      <c r="AV129" s="7">
        <f t="shared" si="212"/>
        <v>2.8512400000000002</v>
      </c>
      <c r="AW129" s="7">
        <f t="shared" si="213"/>
        <v>2.5764800000000001</v>
      </c>
      <c r="AX129" s="7">
        <f t="shared" si="214"/>
        <v>2.6034800000000002</v>
      </c>
      <c r="AY129" s="7">
        <f t="shared" si="215"/>
        <v>2.8429899999999999</v>
      </c>
      <c r="AZ129" s="7">
        <f t="shared" si="216"/>
        <v>2.7573400000000001</v>
      </c>
      <c r="BA129" s="7">
        <f t="shared" si="217"/>
        <v>2.6161200000000004</v>
      </c>
      <c r="BB129" s="7">
        <f t="shared" si="218"/>
        <v>2.48306</v>
      </c>
      <c r="BC129" s="7">
        <f t="shared" si="219"/>
        <v>2.3734899999999999</v>
      </c>
      <c r="BD129" s="7">
        <f t="shared" si="220"/>
        <v>2.2932600000000001</v>
      </c>
      <c r="BE129" s="7">
        <f t="shared" si="221"/>
        <v>2.2429000000000001</v>
      </c>
      <c r="BF129" s="7">
        <f t="shared" si="222"/>
        <v>2.62365</v>
      </c>
      <c r="BG129" s="7">
        <f t="shared" si="223"/>
        <v>2.7610000000000001</v>
      </c>
      <c r="BH129" s="7">
        <f t="shared" si="224"/>
        <v>2.5003699999999998</v>
      </c>
      <c r="BI129" s="7">
        <f t="shared" si="225"/>
        <v>2.4329400000000003</v>
      </c>
      <c r="BJ129" s="7">
        <f t="shared" si="226"/>
        <v>2.54277</v>
      </c>
      <c r="BK129" s="7">
        <f t="shared" si="227"/>
        <v>2.5705299999999998</v>
      </c>
      <c r="BL129" s="7">
        <f t="shared" si="228"/>
        <v>2.6242299999999998</v>
      </c>
      <c r="BM129" s="7">
        <f t="shared" si="229"/>
        <v>2.5191400000000002</v>
      </c>
      <c r="BN129" s="7">
        <f t="shared" si="230"/>
        <v>2.5855699999999997</v>
      </c>
      <c r="BP129" s="7">
        <f t="shared" si="231"/>
        <v>2.5886800000000001</v>
      </c>
      <c r="BQ129" s="7">
        <f t="shared" si="232"/>
        <v>2.5886800000000001</v>
      </c>
      <c r="BR129" s="7">
        <f t="shared" si="233"/>
        <v>2.1633800000000001</v>
      </c>
      <c r="BS129" s="7">
        <f t="shared" si="234"/>
        <v>1.8242100000000001</v>
      </c>
      <c r="BT129" s="7">
        <f t="shared" si="235"/>
        <v>2.2840499999999997</v>
      </c>
      <c r="BU129" s="7">
        <f t="shared" si="236"/>
        <v>2.49783</v>
      </c>
      <c r="BV129" s="7">
        <f t="shared" si="237"/>
        <v>2.42597</v>
      </c>
      <c r="BW129" s="7">
        <f t="shared" si="238"/>
        <v>2.8512400000000002</v>
      </c>
      <c r="BX129" s="7">
        <f t="shared" si="239"/>
        <v>2.8512400000000002</v>
      </c>
      <c r="BY129" s="7">
        <f t="shared" si="240"/>
        <v>2.5764800000000001</v>
      </c>
      <c r="BZ129" s="7">
        <f t="shared" si="241"/>
        <v>2.6034800000000002</v>
      </c>
      <c r="CA129" s="7">
        <f t="shared" si="242"/>
        <v>2.8429899999999999</v>
      </c>
      <c r="CB129" s="7">
        <f t="shared" si="243"/>
        <v>2.7573400000000001</v>
      </c>
      <c r="CC129" s="7">
        <f t="shared" si="244"/>
        <v>2.6161200000000004</v>
      </c>
      <c r="CD129" s="7">
        <f t="shared" si="245"/>
        <v>2.48306</v>
      </c>
      <c r="CE129" s="7">
        <f t="shared" si="246"/>
        <v>2.3734899999999999</v>
      </c>
      <c r="CF129" s="7">
        <f t="shared" si="247"/>
        <v>2.2932600000000001</v>
      </c>
      <c r="CG129" s="7">
        <f t="shared" si="248"/>
        <v>2.2429000000000001</v>
      </c>
      <c r="CH129" s="7">
        <f t="shared" si="249"/>
        <v>2.62365</v>
      </c>
      <c r="CI129" s="7">
        <f t="shared" si="250"/>
        <v>2.7610000000000001</v>
      </c>
      <c r="CJ129" s="7">
        <f t="shared" si="251"/>
        <v>2.5003699999999998</v>
      </c>
      <c r="CK129" s="7">
        <f t="shared" si="252"/>
        <v>2.4329400000000003</v>
      </c>
      <c r="CL129" s="7">
        <f t="shared" si="253"/>
        <v>2.54277</v>
      </c>
      <c r="CM129" s="7">
        <f t="shared" si="254"/>
        <v>2.5705299999999998</v>
      </c>
      <c r="CN129" s="7">
        <f t="shared" si="255"/>
        <v>2.6242299999999998</v>
      </c>
      <c r="CO129" s="7">
        <f t="shared" si="256"/>
        <v>2.5191400000000002</v>
      </c>
      <c r="CP129" s="7">
        <f>IF(ISNUMBER(BN129),BN129,IF(ISNUMBER(AK129),AK129,IF(ISNUMBER(AE129),AE129,IF(ISNUMBER(#REF!),#REF!,IF(ISNUMBER(AD129),AD129,"")))))</f>
        <v>2.5855699999999997</v>
      </c>
      <c r="CR129" s="7">
        <f t="shared" si="257"/>
        <v>2.1633800000000001</v>
      </c>
      <c r="CS129" s="7">
        <f t="shared" si="258"/>
        <v>1.8242100000000001</v>
      </c>
      <c r="CT129" s="7">
        <f t="shared" si="259"/>
        <v>2.2840499999999997</v>
      </c>
      <c r="CU129" s="7">
        <f t="shared" si="260"/>
        <v>2.49783</v>
      </c>
      <c r="CV129" s="7">
        <f t="shared" si="261"/>
        <v>2.42597</v>
      </c>
      <c r="CW129" s="7">
        <f t="shared" si="262"/>
        <v>2.8512400000000002</v>
      </c>
      <c r="CX129" s="7">
        <f t="shared" si="263"/>
        <v>2.8512400000000002</v>
      </c>
      <c r="CY129" s="7">
        <f t="shared" si="264"/>
        <v>2.5764800000000001</v>
      </c>
      <c r="CZ129" s="7">
        <f t="shared" si="265"/>
        <v>2.6034800000000002</v>
      </c>
      <c r="DA129" s="7">
        <f t="shared" si="266"/>
        <v>2.8429899999999999</v>
      </c>
      <c r="DB129" s="7">
        <f t="shared" si="267"/>
        <v>2.7573400000000001</v>
      </c>
      <c r="DC129" s="7">
        <f t="shared" si="268"/>
        <v>2.6161200000000004</v>
      </c>
      <c r="DD129" s="7">
        <f t="shared" si="269"/>
        <v>2.48306</v>
      </c>
      <c r="DE129" s="7">
        <f t="shared" si="270"/>
        <v>2.3734899999999999</v>
      </c>
      <c r="DF129" s="7">
        <f t="shared" si="271"/>
        <v>2.2932600000000001</v>
      </c>
      <c r="DG129" s="7">
        <f t="shared" si="272"/>
        <v>2.2429000000000001</v>
      </c>
      <c r="DH129" s="7">
        <f t="shared" si="273"/>
        <v>2.62365</v>
      </c>
      <c r="DI129" s="7">
        <f t="shared" si="274"/>
        <v>2.7610000000000001</v>
      </c>
      <c r="DJ129" s="7">
        <f t="shared" si="275"/>
        <v>2.5003699999999998</v>
      </c>
      <c r="DK129" s="7">
        <f t="shared" si="276"/>
        <v>2.4329400000000003</v>
      </c>
      <c r="DL129" s="7">
        <f t="shared" si="277"/>
        <v>2.54277</v>
      </c>
      <c r="DM129" s="7">
        <f t="shared" si="278"/>
        <v>2.5705299999999998</v>
      </c>
      <c r="DN129" s="7">
        <f>IF(ISNUMBER(CN129),CN129,IF(ISNUMBER(AK129),AK129,IF(ISNUMBER(AA129),AA129,IF(ISNUMBER(#REF!),#REF!,IF(ISNUMBER(Z129),Z129,"")))))</f>
        <v>2.6242299999999998</v>
      </c>
      <c r="DO129" s="7">
        <f>IF(ISNUMBER(CO129),CO129,IF(ISNUMBER(#REF!),#REF!,IF(ISNUMBER(AB129),AB129,IF(ISNUMBER(AL129),AL129,IF(ISNUMBER(AA129),AA129,"")))))</f>
        <v>2.5191400000000002</v>
      </c>
      <c r="DP129" s="7">
        <f t="shared" si="279"/>
        <v>2.5855699999999997</v>
      </c>
      <c r="DR129" s="7">
        <f t="shared" si="280"/>
        <v>2.2840499999999997</v>
      </c>
      <c r="DS129" s="7">
        <f t="shared" si="281"/>
        <v>2.49783</v>
      </c>
      <c r="DT129" s="7">
        <f t="shared" si="282"/>
        <v>2.42597</v>
      </c>
      <c r="DU129" s="7">
        <f t="shared" si="283"/>
        <v>2.8512400000000002</v>
      </c>
      <c r="DV129" s="7">
        <f t="shared" si="284"/>
        <v>2.8512400000000002</v>
      </c>
      <c r="DW129" s="7">
        <f t="shared" si="285"/>
        <v>2.5764800000000001</v>
      </c>
      <c r="DX129" s="7">
        <f t="shared" si="286"/>
        <v>2.6034800000000002</v>
      </c>
      <c r="DY129" s="7">
        <f t="shared" si="287"/>
        <v>2.8429899999999999</v>
      </c>
      <c r="DZ129" s="7">
        <f t="shared" si="288"/>
        <v>2.7573400000000001</v>
      </c>
      <c r="EA129" s="7">
        <f t="shared" si="289"/>
        <v>2.6161200000000004</v>
      </c>
      <c r="EB129" s="7">
        <f t="shared" si="290"/>
        <v>2.48306</v>
      </c>
      <c r="EC129" s="7">
        <f t="shared" si="291"/>
        <v>2.3734899999999999</v>
      </c>
      <c r="ED129" s="7">
        <f t="shared" si="292"/>
        <v>2.2932600000000001</v>
      </c>
      <c r="EE129" s="7">
        <f t="shared" si="293"/>
        <v>2.2429000000000001</v>
      </c>
      <c r="EF129" s="7">
        <f t="shared" si="294"/>
        <v>2.62365</v>
      </c>
      <c r="EG129" s="7">
        <f t="shared" si="295"/>
        <v>2.7610000000000001</v>
      </c>
      <c r="EH129" s="7">
        <f t="shared" si="296"/>
        <v>2.5003699999999998</v>
      </c>
      <c r="EI129" s="7">
        <f t="shared" si="297"/>
        <v>2.4329400000000003</v>
      </c>
      <c r="EJ129" s="7">
        <f t="shared" si="298"/>
        <v>2.54277</v>
      </c>
      <c r="EK129" s="7">
        <f t="shared" si="299"/>
        <v>2.5705299999999998</v>
      </c>
      <c r="EL129" s="7">
        <f>IF(ISNUMBER(DN129),DN129,IF(ISNUMBER(AK129),AK129,IF(ISNUMBER(AA129),AA129,IF(ISNUMBER(#REF!),#REF!,IF(ISNUMBER(Z129),Z129,"")))))</f>
        <v>2.6242299999999998</v>
      </c>
      <c r="EM129" s="7">
        <f>IF(ISNUMBER(DO129),DO129,IF(ISNUMBER(#REF!),#REF!,IF(ISNUMBER(AB129),AB129,IF(ISNUMBER(AL129),AL129,IF(ISNUMBER(AA129),AA129,"")))))</f>
        <v>2.5191400000000002</v>
      </c>
      <c r="EN129" s="7">
        <f t="shared" si="300"/>
        <v>2.5855699999999997</v>
      </c>
    </row>
    <row r="130" spans="1:144" x14ac:dyDescent="0.2">
      <c r="A130" s="19" t="s">
        <v>137</v>
      </c>
      <c r="B130" s="7" t="s">
        <v>137</v>
      </c>
      <c r="C130" s="7" t="e">
        <v>#N/A</v>
      </c>
      <c r="D130" s="7" t="e">
        <v>#N/A</v>
      </c>
      <c r="E130" s="7" t="e">
        <v>#N/A</v>
      </c>
      <c r="F130" s="7" t="e">
        <v>#N/A</v>
      </c>
      <c r="G130" s="7" t="e">
        <v>#N/A</v>
      </c>
      <c r="H130" s="7">
        <v>2.7470299999999996</v>
      </c>
      <c r="I130" s="7">
        <v>3.4912700000000001</v>
      </c>
      <c r="J130" s="7">
        <v>3.7980200000000002</v>
      </c>
      <c r="K130" s="7">
        <v>3.5085700000000002</v>
      </c>
      <c r="L130" s="7">
        <v>3.4875100000000003</v>
      </c>
      <c r="M130" s="7" t="e">
        <v>#N/A</v>
      </c>
      <c r="N130" s="7" t="e">
        <v>#N/A</v>
      </c>
      <c r="O130" s="7" t="e">
        <v>#N/A</v>
      </c>
      <c r="P130" s="7" t="e">
        <v>#N/A</v>
      </c>
      <c r="Q130" s="7" t="e">
        <v>#N/A</v>
      </c>
      <c r="R130" s="7">
        <v>3.9449100000000001</v>
      </c>
      <c r="S130" s="7">
        <v>3.85764</v>
      </c>
      <c r="T130" s="7">
        <v>3.8986799999999997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e">
        <v>#N/A</v>
      </c>
      <c r="AA130" s="7">
        <v>3.6383399999999999</v>
      </c>
      <c r="AB130" s="7">
        <v>3.5709600000000004</v>
      </c>
      <c r="AC130" s="7">
        <v>3.4480300000000002</v>
      </c>
      <c r="AD130" s="7">
        <v>3.3391099999999998</v>
      </c>
      <c r="AE130" s="7">
        <v>3.2521599999999999</v>
      </c>
      <c r="AF130" s="7">
        <v>3.07952</v>
      </c>
      <c r="AG130" s="7">
        <v>3.0385299999999997</v>
      </c>
      <c r="AH130" s="7">
        <v>3.0140500000000001</v>
      </c>
      <c r="AI130" s="7" t="e">
        <v>#N/A</v>
      </c>
      <c r="AJ130" s="7" t="e">
        <v>#N/A</v>
      </c>
      <c r="AL130" s="7">
        <f t="shared" si="202"/>
        <v>2.7470299999999996</v>
      </c>
      <c r="AM130" s="7">
        <f t="shared" si="203"/>
        <v>2.7470299999999996</v>
      </c>
      <c r="AN130" s="7">
        <f t="shared" si="204"/>
        <v>2.7470299999999996</v>
      </c>
      <c r="AO130" s="7">
        <f t="shared" si="205"/>
        <v>3.4912700000000001</v>
      </c>
      <c r="AP130" s="7">
        <f t="shared" si="206"/>
        <v>3.7980200000000002</v>
      </c>
      <c r="AQ130" s="7">
        <f t="shared" si="207"/>
        <v>3.5085700000000002</v>
      </c>
      <c r="AR130" s="7">
        <f t="shared" si="208"/>
        <v>3.4875100000000003</v>
      </c>
      <c r="AS130" s="7">
        <f t="shared" si="209"/>
        <v>3.4875100000000003</v>
      </c>
      <c r="AT130" s="7">
        <f t="shared" si="210"/>
        <v>3.4875100000000003</v>
      </c>
      <c r="AU130" s="7" t="str">
        <f t="shared" si="211"/>
        <v/>
      </c>
      <c r="AV130" s="7">
        <f t="shared" si="212"/>
        <v>3.9449100000000001</v>
      </c>
      <c r="AW130" s="7">
        <f t="shared" si="213"/>
        <v>3.9449100000000001</v>
      </c>
      <c r="AX130" s="7">
        <f t="shared" si="214"/>
        <v>3.9449100000000001</v>
      </c>
      <c r="AY130" s="7">
        <f t="shared" si="215"/>
        <v>3.85764</v>
      </c>
      <c r="AZ130" s="7">
        <f t="shared" si="216"/>
        <v>3.8986799999999997</v>
      </c>
      <c r="BA130" s="7">
        <f t="shared" si="217"/>
        <v>3.8986799999999997</v>
      </c>
      <c r="BB130" s="7">
        <f t="shared" si="218"/>
        <v>3.8986799999999997</v>
      </c>
      <c r="BC130" s="7" t="str">
        <f t="shared" si="219"/>
        <v/>
      </c>
      <c r="BD130" s="7" t="str">
        <f t="shared" si="220"/>
        <v/>
      </c>
      <c r="BE130" s="7">
        <f t="shared" si="221"/>
        <v>3.6383399999999999</v>
      </c>
      <c r="BF130" s="7">
        <f t="shared" si="222"/>
        <v>3.6383399999999999</v>
      </c>
      <c r="BG130" s="7">
        <f t="shared" si="223"/>
        <v>3.6383399999999999</v>
      </c>
      <c r="BH130" s="7">
        <f t="shared" si="224"/>
        <v>3.5709600000000004</v>
      </c>
      <c r="BI130" s="7">
        <f t="shared" si="225"/>
        <v>3.4480300000000002</v>
      </c>
      <c r="BJ130" s="7">
        <f t="shared" si="226"/>
        <v>3.3391099999999998</v>
      </c>
      <c r="BK130" s="7">
        <f t="shared" si="227"/>
        <v>3.2521599999999999</v>
      </c>
      <c r="BL130" s="7">
        <f t="shared" si="228"/>
        <v>3.07952</v>
      </c>
      <c r="BM130" s="7">
        <f t="shared" si="229"/>
        <v>3.0385299999999997</v>
      </c>
      <c r="BN130" s="7">
        <f t="shared" si="230"/>
        <v>3.0140500000000001</v>
      </c>
      <c r="BP130" s="7">
        <f t="shared" si="231"/>
        <v>2.7470299999999996</v>
      </c>
      <c r="BQ130" s="7">
        <f t="shared" si="232"/>
        <v>3.4912700000000001</v>
      </c>
      <c r="BR130" s="7">
        <f t="shared" si="233"/>
        <v>3.7980200000000002</v>
      </c>
      <c r="BS130" s="7">
        <f t="shared" si="234"/>
        <v>3.5085700000000002</v>
      </c>
      <c r="BT130" s="7">
        <f t="shared" si="235"/>
        <v>3.4875100000000003</v>
      </c>
      <c r="BU130" s="7">
        <f t="shared" si="236"/>
        <v>3.4875100000000003</v>
      </c>
      <c r="BV130" s="7">
        <f t="shared" si="237"/>
        <v>3.4875100000000003</v>
      </c>
      <c r="BW130" s="7">
        <f t="shared" si="238"/>
        <v>3.9449100000000001</v>
      </c>
      <c r="BX130" s="7">
        <f t="shared" si="239"/>
        <v>3.9449100000000001</v>
      </c>
      <c r="BY130" s="7">
        <f t="shared" si="240"/>
        <v>3.9449100000000001</v>
      </c>
      <c r="BZ130" s="7">
        <f t="shared" si="241"/>
        <v>3.9449100000000001</v>
      </c>
      <c r="CA130" s="7">
        <f t="shared" si="242"/>
        <v>3.85764</v>
      </c>
      <c r="CB130" s="7">
        <f t="shared" si="243"/>
        <v>3.8986799999999997</v>
      </c>
      <c r="CC130" s="7">
        <f t="shared" si="244"/>
        <v>3.8986799999999997</v>
      </c>
      <c r="CD130" s="7">
        <f t="shared" si="245"/>
        <v>3.8986799999999997</v>
      </c>
      <c r="CE130" s="7">
        <f t="shared" si="246"/>
        <v>3.8986799999999997</v>
      </c>
      <c r="CF130" s="7">
        <f t="shared" si="247"/>
        <v>3.6383399999999999</v>
      </c>
      <c r="CG130" s="7">
        <f t="shared" si="248"/>
        <v>3.6383399999999999</v>
      </c>
      <c r="CH130" s="7">
        <f t="shared" si="249"/>
        <v>3.6383399999999999</v>
      </c>
      <c r="CI130" s="7">
        <f t="shared" si="250"/>
        <v>3.6383399999999999</v>
      </c>
      <c r="CJ130" s="7">
        <f t="shared" si="251"/>
        <v>3.5709600000000004</v>
      </c>
      <c r="CK130" s="7">
        <f t="shared" si="252"/>
        <v>3.4480300000000002</v>
      </c>
      <c r="CL130" s="7">
        <f t="shared" si="253"/>
        <v>3.3391099999999998</v>
      </c>
      <c r="CM130" s="7">
        <f t="shared" si="254"/>
        <v>3.2521599999999999</v>
      </c>
      <c r="CN130" s="7">
        <f t="shared" si="255"/>
        <v>3.07952</v>
      </c>
      <c r="CO130" s="7">
        <f t="shared" si="256"/>
        <v>3.0385299999999997</v>
      </c>
      <c r="CP130" s="7">
        <f>IF(ISNUMBER(BN130),BN130,IF(ISNUMBER(AK130),AK130,IF(ISNUMBER(AE130),AE130,IF(ISNUMBER(#REF!),#REF!,IF(ISNUMBER(AD130),AD130,"")))))</f>
        <v>3.0140500000000001</v>
      </c>
      <c r="CR130" s="7">
        <f t="shared" si="257"/>
        <v>3.7980200000000002</v>
      </c>
      <c r="CS130" s="7">
        <f t="shared" si="258"/>
        <v>3.5085700000000002</v>
      </c>
      <c r="CT130" s="7">
        <f t="shared" si="259"/>
        <v>3.4875100000000003</v>
      </c>
      <c r="CU130" s="7">
        <f t="shared" si="260"/>
        <v>3.4875100000000003</v>
      </c>
      <c r="CV130" s="7">
        <f t="shared" si="261"/>
        <v>3.4875100000000003</v>
      </c>
      <c r="CW130" s="7">
        <f t="shared" si="262"/>
        <v>3.9449100000000001</v>
      </c>
      <c r="CX130" s="7">
        <f t="shared" si="263"/>
        <v>3.9449100000000001</v>
      </c>
      <c r="CY130" s="7">
        <f t="shared" si="264"/>
        <v>3.9449100000000001</v>
      </c>
      <c r="CZ130" s="7">
        <f t="shared" si="265"/>
        <v>3.9449100000000001</v>
      </c>
      <c r="DA130" s="7">
        <f t="shared" si="266"/>
        <v>3.85764</v>
      </c>
      <c r="DB130" s="7">
        <f t="shared" si="267"/>
        <v>3.8986799999999997</v>
      </c>
      <c r="DC130" s="7">
        <f t="shared" si="268"/>
        <v>3.8986799999999997</v>
      </c>
      <c r="DD130" s="7">
        <f t="shared" si="269"/>
        <v>3.8986799999999997</v>
      </c>
      <c r="DE130" s="7">
        <f t="shared" si="270"/>
        <v>3.8986799999999997</v>
      </c>
      <c r="DF130" s="7">
        <f t="shared" si="271"/>
        <v>3.6383399999999999</v>
      </c>
      <c r="DG130" s="7">
        <f t="shared" si="272"/>
        <v>3.6383399999999999</v>
      </c>
      <c r="DH130" s="7">
        <f t="shared" si="273"/>
        <v>3.6383399999999999</v>
      </c>
      <c r="DI130" s="7">
        <f t="shared" si="274"/>
        <v>3.6383399999999999</v>
      </c>
      <c r="DJ130" s="7">
        <f t="shared" si="275"/>
        <v>3.5709600000000004</v>
      </c>
      <c r="DK130" s="7">
        <f t="shared" si="276"/>
        <v>3.4480300000000002</v>
      </c>
      <c r="DL130" s="7">
        <f t="shared" si="277"/>
        <v>3.3391099999999998</v>
      </c>
      <c r="DM130" s="7">
        <f t="shared" si="278"/>
        <v>3.2521599999999999</v>
      </c>
      <c r="DN130" s="7">
        <f>IF(ISNUMBER(CN130),CN130,IF(ISNUMBER(AK130),AK130,IF(ISNUMBER(AA130),AA130,IF(ISNUMBER(#REF!),#REF!,IF(ISNUMBER(Z130),Z130,"")))))</f>
        <v>3.07952</v>
      </c>
      <c r="DO130" s="7">
        <f>IF(ISNUMBER(CO130),CO130,IF(ISNUMBER(#REF!),#REF!,IF(ISNUMBER(AB130),AB130,IF(ISNUMBER(AL130),AL130,IF(ISNUMBER(AA130),AA130,"")))))</f>
        <v>3.0385299999999997</v>
      </c>
      <c r="DP130" s="7">
        <f t="shared" si="279"/>
        <v>3.0140500000000001</v>
      </c>
      <c r="DR130" s="7">
        <f t="shared" si="280"/>
        <v>3.4875100000000003</v>
      </c>
      <c r="DS130" s="7">
        <f t="shared" si="281"/>
        <v>3.4875100000000003</v>
      </c>
      <c r="DT130" s="7">
        <f t="shared" si="282"/>
        <v>3.4875100000000003</v>
      </c>
      <c r="DU130" s="7">
        <f t="shared" si="283"/>
        <v>3.9449100000000001</v>
      </c>
      <c r="DV130" s="7">
        <f t="shared" si="284"/>
        <v>3.9449100000000001</v>
      </c>
      <c r="DW130" s="7">
        <f t="shared" si="285"/>
        <v>3.9449100000000001</v>
      </c>
      <c r="DX130" s="7">
        <f t="shared" si="286"/>
        <v>3.9449100000000001</v>
      </c>
      <c r="DY130" s="7">
        <f t="shared" si="287"/>
        <v>3.85764</v>
      </c>
      <c r="DZ130" s="7">
        <f t="shared" si="288"/>
        <v>3.8986799999999997</v>
      </c>
      <c r="EA130" s="7">
        <f t="shared" si="289"/>
        <v>3.8986799999999997</v>
      </c>
      <c r="EB130" s="7">
        <f t="shared" si="290"/>
        <v>3.8986799999999997</v>
      </c>
      <c r="EC130" s="7">
        <f t="shared" si="291"/>
        <v>3.8986799999999997</v>
      </c>
      <c r="ED130" s="7">
        <f t="shared" si="292"/>
        <v>3.6383399999999999</v>
      </c>
      <c r="EE130" s="7">
        <f t="shared" si="293"/>
        <v>3.6383399999999999</v>
      </c>
      <c r="EF130" s="7">
        <f t="shared" si="294"/>
        <v>3.6383399999999999</v>
      </c>
      <c r="EG130" s="7">
        <f t="shared" si="295"/>
        <v>3.6383399999999999</v>
      </c>
      <c r="EH130" s="7">
        <f t="shared" si="296"/>
        <v>3.5709600000000004</v>
      </c>
      <c r="EI130" s="7">
        <f t="shared" si="297"/>
        <v>3.4480300000000002</v>
      </c>
      <c r="EJ130" s="7">
        <f t="shared" si="298"/>
        <v>3.3391099999999998</v>
      </c>
      <c r="EK130" s="7">
        <f t="shared" si="299"/>
        <v>3.2521599999999999</v>
      </c>
      <c r="EL130" s="7">
        <f>IF(ISNUMBER(DN130),DN130,IF(ISNUMBER(AK130),AK130,IF(ISNUMBER(AA130),AA130,IF(ISNUMBER(#REF!),#REF!,IF(ISNUMBER(Z130),Z130,"")))))</f>
        <v>3.07952</v>
      </c>
      <c r="EM130" s="7">
        <f>IF(ISNUMBER(DO130),DO130,IF(ISNUMBER(#REF!),#REF!,IF(ISNUMBER(AB130),AB130,IF(ISNUMBER(AL130),AL130,IF(ISNUMBER(AA130),AA130,"")))))</f>
        <v>3.0385299999999997</v>
      </c>
      <c r="EN130" s="7">
        <f t="shared" si="300"/>
        <v>3.0140500000000001</v>
      </c>
    </row>
    <row r="131" spans="1:144" x14ac:dyDescent="0.2">
      <c r="A131" s="19" t="s">
        <v>138</v>
      </c>
      <c r="B131" s="7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 t="e">
        <v>#N/A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 t="e">
        <v>#N/A</v>
      </c>
      <c r="O131" s="7" t="e">
        <v>#N/A</v>
      </c>
      <c r="P131" s="7">
        <v>4.62256</v>
      </c>
      <c r="Q131" s="7">
        <v>4.2056899999999997</v>
      </c>
      <c r="R131" s="7">
        <v>3.8888999999999996</v>
      </c>
      <c r="S131" s="7">
        <v>3.8204899999999999</v>
      </c>
      <c r="T131" s="7">
        <v>3.7446800000000002</v>
      </c>
      <c r="U131" s="7">
        <v>3.8562500000000002</v>
      </c>
      <c r="V131" s="7">
        <v>3.8239599999999996</v>
      </c>
      <c r="W131" s="7">
        <v>3.8653399999999998</v>
      </c>
      <c r="X131" s="7">
        <v>3.7791299999999999</v>
      </c>
      <c r="Y131" s="7">
        <v>3.4962</v>
      </c>
      <c r="Z131" s="7">
        <v>3.77766</v>
      </c>
      <c r="AA131" s="7">
        <v>4.2290700000000001</v>
      </c>
      <c r="AB131" s="7">
        <v>4.3773099999999996</v>
      </c>
      <c r="AC131" s="7">
        <v>4.47112</v>
      </c>
      <c r="AD131" s="7" t="e">
        <v>#N/A</v>
      </c>
      <c r="AE131" s="7">
        <v>4.2033300000000002</v>
      </c>
      <c r="AF131" s="7" t="e">
        <v>#N/A</v>
      </c>
      <c r="AG131" s="7" t="e">
        <v>#N/A</v>
      </c>
      <c r="AH131" s="7">
        <v>4.1750100000000003</v>
      </c>
      <c r="AI131" s="7">
        <v>4.2810600000000001</v>
      </c>
      <c r="AJ131" s="7">
        <v>4.3756500000000003</v>
      </c>
      <c r="AL131" s="7" t="str">
        <f t="shared" si="202"/>
        <v/>
      </c>
      <c r="AM131" s="7" t="str">
        <f t="shared" si="203"/>
        <v/>
      </c>
      <c r="AN131" s="7" t="str">
        <f t="shared" si="204"/>
        <v/>
      </c>
      <c r="AO131" s="7" t="str">
        <f t="shared" si="205"/>
        <v/>
      </c>
      <c r="AP131" s="7" t="str">
        <f t="shared" si="206"/>
        <v/>
      </c>
      <c r="AQ131" s="7" t="str">
        <f t="shared" si="207"/>
        <v/>
      </c>
      <c r="AR131" s="7" t="str">
        <f t="shared" si="208"/>
        <v/>
      </c>
      <c r="AS131" s="7" t="str">
        <f t="shared" si="209"/>
        <v/>
      </c>
      <c r="AT131" s="7">
        <f t="shared" si="210"/>
        <v>4.62256</v>
      </c>
      <c r="AU131" s="7">
        <f t="shared" si="211"/>
        <v>4.62256</v>
      </c>
      <c r="AV131" s="7">
        <f t="shared" si="212"/>
        <v>4.62256</v>
      </c>
      <c r="AW131" s="7">
        <f t="shared" si="213"/>
        <v>4.2056899999999997</v>
      </c>
      <c r="AX131" s="7">
        <f t="shared" si="214"/>
        <v>3.8888999999999996</v>
      </c>
      <c r="AY131" s="7">
        <f t="shared" si="215"/>
        <v>3.8204899999999999</v>
      </c>
      <c r="AZ131" s="7">
        <f t="shared" si="216"/>
        <v>3.7446800000000002</v>
      </c>
      <c r="BA131" s="7">
        <f t="shared" si="217"/>
        <v>3.8562500000000002</v>
      </c>
      <c r="BB131" s="7">
        <f t="shared" si="218"/>
        <v>3.8239599999999996</v>
      </c>
      <c r="BC131" s="7">
        <f t="shared" si="219"/>
        <v>3.8653399999999998</v>
      </c>
      <c r="BD131" s="7">
        <f t="shared" si="220"/>
        <v>3.7791299999999999</v>
      </c>
      <c r="BE131" s="7">
        <f t="shared" si="221"/>
        <v>3.4962</v>
      </c>
      <c r="BF131" s="7">
        <f t="shared" si="222"/>
        <v>3.77766</v>
      </c>
      <c r="BG131" s="7">
        <f t="shared" si="223"/>
        <v>4.2290700000000001</v>
      </c>
      <c r="BH131" s="7">
        <f t="shared" si="224"/>
        <v>4.3773099999999996</v>
      </c>
      <c r="BI131" s="7">
        <f t="shared" si="225"/>
        <v>4.47112</v>
      </c>
      <c r="BJ131" s="7">
        <f t="shared" si="226"/>
        <v>4.2033300000000002</v>
      </c>
      <c r="BK131" s="7">
        <f t="shared" si="227"/>
        <v>4.2033300000000002</v>
      </c>
      <c r="BL131" s="7">
        <f t="shared" si="228"/>
        <v>4.2033300000000002</v>
      </c>
      <c r="BM131" s="7">
        <f t="shared" si="229"/>
        <v>4.1750100000000003</v>
      </c>
      <c r="BN131" s="7">
        <f t="shared" si="230"/>
        <v>4.1750100000000003</v>
      </c>
      <c r="BP131" s="7" t="str">
        <f t="shared" si="231"/>
        <v/>
      </c>
      <c r="BQ131" s="7" t="str">
        <f t="shared" si="232"/>
        <v/>
      </c>
      <c r="BR131" s="7" t="str">
        <f t="shared" si="233"/>
        <v/>
      </c>
      <c r="BS131" s="7" t="str">
        <f t="shared" si="234"/>
        <v/>
      </c>
      <c r="BT131" s="7">
        <f t="shared" si="235"/>
        <v>4.62256</v>
      </c>
      <c r="BU131" s="7">
        <f t="shared" si="236"/>
        <v>4.62256</v>
      </c>
      <c r="BV131" s="7">
        <f t="shared" si="237"/>
        <v>4.62256</v>
      </c>
      <c r="BW131" s="7">
        <f t="shared" si="238"/>
        <v>4.62256</v>
      </c>
      <c r="BX131" s="7">
        <f t="shared" si="239"/>
        <v>4.62256</v>
      </c>
      <c r="BY131" s="7">
        <f t="shared" si="240"/>
        <v>4.2056899999999997</v>
      </c>
      <c r="BZ131" s="7">
        <f t="shared" si="241"/>
        <v>3.8888999999999996</v>
      </c>
      <c r="CA131" s="7">
        <f t="shared" si="242"/>
        <v>3.8204899999999999</v>
      </c>
      <c r="CB131" s="7">
        <f t="shared" si="243"/>
        <v>3.7446800000000002</v>
      </c>
      <c r="CC131" s="7">
        <f t="shared" si="244"/>
        <v>3.8562500000000002</v>
      </c>
      <c r="CD131" s="7">
        <f t="shared" si="245"/>
        <v>3.8239599999999996</v>
      </c>
      <c r="CE131" s="7">
        <f t="shared" si="246"/>
        <v>3.8653399999999998</v>
      </c>
      <c r="CF131" s="7">
        <f t="shared" si="247"/>
        <v>3.7791299999999999</v>
      </c>
      <c r="CG131" s="7">
        <f t="shared" si="248"/>
        <v>3.4962</v>
      </c>
      <c r="CH131" s="7">
        <f t="shared" si="249"/>
        <v>3.77766</v>
      </c>
      <c r="CI131" s="7">
        <f t="shared" si="250"/>
        <v>4.2290700000000001</v>
      </c>
      <c r="CJ131" s="7">
        <f t="shared" si="251"/>
        <v>4.3773099999999996</v>
      </c>
      <c r="CK131" s="7">
        <f t="shared" si="252"/>
        <v>4.47112</v>
      </c>
      <c r="CL131" s="7">
        <f t="shared" si="253"/>
        <v>4.2033300000000002</v>
      </c>
      <c r="CM131" s="7">
        <f t="shared" si="254"/>
        <v>4.2033300000000002</v>
      </c>
      <c r="CN131" s="7">
        <f t="shared" si="255"/>
        <v>4.2033300000000002</v>
      </c>
      <c r="CO131" s="7">
        <f t="shared" si="256"/>
        <v>4.1750100000000003</v>
      </c>
      <c r="CP131" s="7">
        <f>IF(ISNUMBER(BN131),BN131,IF(ISNUMBER(AK131),AK131,IF(ISNUMBER(AE131),AE131,IF(ISNUMBER(#REF!),#REF!,IF(ISNUMBER(AD131),AD131,"")))))</f>
        <v>4.1750100000000003</v>
      </c>
      <c r="CR131" s="7">
        <f t="shared" si="257"/>
        <v>4.62256</v>
      </c>
      <c r="CS131" s="7">
        <f t="shared" si="258"/>
        <v>4.62256</v>
      </c>
      <c r="CT131" s="7">
        <f t="shared" si="259"/>
        <v>4.62256</v>
      </c>
      <c r="CU131" s="7">
        <f t="shared" si="260"/>
        <v>4.62256</v>
      </c>
      <c r="CV131" s="7">
        <f t="shared" si="261"/>
        <v>4.62256</v>
      </c>
      <c r="CW131" s="7">
        <f t="shared" si="262"/>
        <v>4.62256</v>
      </c>
      <c r="CX131" s="7">
        <f t="shared" si="263"/>
        <v>4.62256</v>
      </c>
      <c r="CY131" s="7">
        <f t="shared" si="264"/>
        <v>4.2056899999999997</v>
      </c>
      <c r="CZ131" s="7">
        <f t="shared" si="265"/>
        <v>3.8888999999999996</v>
      </c>
      <c r="DA131" s="7">
        <f t="shared" si="266"/>
        <v>3.8204899999999999</v>
      </c>
      <c r="DB131" s="7">
        <f t="shared" si="267"/>
        <v>3.7446800000000002</v>
      </c>
      <c r="DC131" s="7">
        <f t="shared" si="268"/>
        <v>3.8562500000000002</v>
      </c>
      <c r="DD131" s="7">
        <f t="shared" si="269"/>
        <v>3.8239599999999996</v>
      </c>
      <c r="DE131" s="7">
        <f t="shared" si="270"/>
        <v>3.8653399999999998</v>
      </c>
      <c r="DF131" s="7">
        <f t="shared" si="271"/>
        <v>3.7791299999999999</v>
      </c>
      <c r="DG131" s="7">
        <f t="shared" si="272"/>
        <v>3.4962</v>
      </c>
      <c r="DH131" s="7">
        <f t="shared" si="273"/>
        <v>3.77766</v>
      </c>
      <c r="DI131" s="7">
        <f t="shared" si="274"/>
        <v>4.2290700000000001</v>
      </c>
      <c r="DJ131" s="7">
        <f t="shared" si="275"/>
        <v>4.3773099999999996</v>
      </c>
      <c r="DK131" s="7">
        <f t="shared" si="276"/>
        <v>4.47112</v>
      </c>
      <c r="DL131" s="7">
        <f t="shared" si="277"/>
        <v>4.2033300000000002</v>
      </c>
      <c r="DM131" s="7">
        <f t="shared" si="278"/>
        <v>4.2033300000000002</v>
      </c>
      <c r="DN131" s="7">
        <f>IF(ISNUMBER(CN131),CN131,IF(ISNUMBER(AK131),AK131,IF(ISNUMBER(AA131),AA131,IF(ISNUMBER(#REF!),#REF!,IF(ISNUMBER(Z131),Z131,"")))))</f>
        <v>4.2033300000000002</v>
      </c>
      <c r="DO131" s="7">
        <f>IF(ISNUMBER(CO131),CO131,IF(ISNUMBER(#REF!),#REF!,IF(ISNUMBER(AB131),AB131,IF(ISNUMBER(AL131),AL131,IF(ISNUMBER(AA131),AA131,"")))))</f>
        <v>4.1750100000000003</v>
      </c>
      <c r="DP131" s="7">
        <f t="shared" si="279"/>
        <v>4.1750100000000003</v>
      </c>
      <c r="DR131" s="7">
        <f t="shared" si="280"/>
        <v>4.62256</v>
      </c>
      <c r="DS131" s="7">
        <f t="shared" si="281"/>
        <v>4.62256</v>
      </c>
      <c r="DT131" s="7">
        <f t="shared" si="282"/>
        <v>4.62256</v>
      </c>
      <c r="DU131" s="7">
        <f t="shared" si="283"/>
        <v>4.62256</v>
      </c>
      <c r="DV131" s="7">
        <f t="shared" si="284"/>
        <v>4.62256</v>
      </c>
      <c r="DW131" s="7">
        <f t="shared" si="285"/>
        <v>4.2056899999999997</v>
      </c>
      <c r="DX131" s="7">
        <f t="shared" si="286"/>
        <v>3.8888999999999996</v>
      </c>
      <c r="DY131" s="7">
        <f t="shared" si="287"/>
        <v>3.8204899999999999</v>
      </c>
      <c r="DZ131" s="7">
        <f t="shared" si="288"/>
        <v>3.7446800000000002</v>
      </c>
      <c r="EA131" s="7">
        <f t="shared" si="289"/>
        <v>3.8562500000000002</v>
      </c>
      <c r="EB131" s="7">
        <f t="shared" si="290"/>
        <v>3.8239599999999996</v>
      </c>
      <c r="EC131" s="7">
        <f t="shared" si="291"/>
        <v>3.8653399999999998</v>
      </c>
      <c r="ED131" s="7">
        <f t="shared" si="292"/>
        <v>3.7791299999999999</v>
      </c>
      <c r="EE131" s="7">
        <f t="shared" si="293"/>
        <v>3.4962</v>
      </c>
      <c r="EF131" s="7">
        <f t="shared" si="294"/>
        <v>3.77766</v>
      </c>
      <c r="EG131" s="7">
        <f t="shared" si="295"/>
        <v>4.2290700000000001</v>
      </c>
      <c r="EH131" s="7">
        <f t="shared" si="296"/>
        <v>4.3773099999999996</v>
      </c>
      <c r="EI131" s="7">
        <f t="shared" si="297"/>
        <v>4.47112</v>
      </c>
      <c r="EJ131" s="7">
        <f t="shared" si="298"/>
        <v>4.2033300000000002</v>
      </c>
      <c r="EK131" s="7">
        <f t="shared" si="299"/>
        <v>4.2033300000000002</v>
      </c>
      <c r="EL131" s="7">
        <f>IF(ISNUMBER(DN131),DN131,IF(ISNUMBER(AK131),AK131,IF(ISNUMBER(AA131),AA131,IF(ISNUMBER(#REF!),#REF!,IF(ISNUMBER(Z131),Z131,"")))))</f>
        <v>4.2033300000000002</v>
      </c>
      <c r="EM131" s="7">
        <f>IF(ISNUMBER(DO131),DO131,IF(ISNUMBER(#REF!),#REF!,IF(ISNUMBER(AB131),AB131,IF(ISNUMBER(AL131),AL131,IF(ISNUMBER(AA131),AA131,"")))))</f>
        <v>4.1750100000000003</v>
      </c>
      <c r="EN131" s="7">
        <f t="shared" si="300"/>
        <v>4.1750100000000003</v>
      </c>
    </row>
    <row r="132" spans="1:144" x14ac:dyDescent="0.2">
      <c r="A132" s="19" t="s">
        <v>139</v>
      </c>
      <c r="B132" s="7" t="s">
        <v>139</v>
      </c>
      <c r="C132" s="7" t="e">
        <v>#N/A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 t="e">
        <v>#N/A</v>
      </c>
      <c r="L132" s="7" t="e">
        <v>#N/A</v>
      </c>
      <c r="M132" s="7" t="e">
        <v>#N/A</v>
      </c>
      <c r="N132" s="7" t="e">
        <v>#N/A</v>
      </c>
      <c r="O132" s="7" t="e">
        <v>#N/A</v>
      </c>
      <c r="P132" s="7" t="e">
        <v>#N/A</v>
      </c>
      <c r="Q132" s="7" t="e">
        <v>#N/A</v>
      </c>
      <c r="R132" s="7" t="e">
        <v>#N/A</v>
      </c>
      <c r="S132" s="7" t="e">
        <v>#N/A</v>
      </c>
      <c r="T132" s="7" t="e">
        <v>#N/A</v>
      </c>
      <c r="U132" s="7" t="e">
        <v>#N/A</v>
      </c>
      <c r="V132" s="7" t="e">
        <v>#N/A</v>
      </c>
      <c r="W132" s="7" t="e">
        <v>#N/A</v>
      </c>
      <c r="X132" s="7" t="e">
        <v>#N/A</v>
      </c>
      <c r="Y132" s="7" t="e">
        <v>#N/A</v>
      </c>
      <c r="Z132" s="7" t="e">
        <v>#N/A</v>
      </c>
      <c r="AA132" s="7" t="e">
        <v>#N/A</v>
      </c>
      <c r="AB132" s="7">
        <v>0.71606999999999998</v>
      </c>
      <c r="AC132" s="7" t="e">
        <v>#N/A</v>
      </c>
      <c r="AD132" s="7">
        <v>0.74869999999999992</v>
      </c>
      <c r="AE132" s="7">
        <v>0.91374</v>
      </c>
      <c r="AF132" s="7">
        <v>1.0517399999999999</v>
      </c>
      <c r="AG132" s="7">
        <v>0.75011000000000005</v>
      </c>
      <c r="AH132" s="7" t="e">
        <v>#N/A</v>
      </c>
      <c r="AI132" s="7" t="e">
        <v>#N/A</v>
      </c>
      <c r="AJ132" s="7" t="e">
        <v>#N/A</v>
      </c>
      <c r="AL132" s="7" t="str">
        <f t="shared" ref="AL132:AU134" si="301">IF(ISNUMBER(F132),F132,IF(ISNUMBER(G132),G132,IF(ISNUMBER(E132),E132,IF(ISNUMBER(H132),H132,IF(ISNUMBER(D132),D132,"")))))</f>
        <v/>
      </c>
      <c r="AM132" s="7" t="str">
        <f t="shared" si="301"/>
        <v/>
      </c>
      <c r="AN132" s="7" t="str">
        <f t="shared" si="301"/>
        <v/>
      </c>
      <c r="AO132" s="7" t="str">
        <f t="shared" si="301"/>
        <v/>
      </c>
      <c r="AP132" s="7" t="str">
        <f t="shared" si="301"/>
        <v/>
      </c>
      <c r="AQ132" s="7" t="str">
        <f t="shared" si="301"/>
        <v/>
      </c>
      <c r="AR132" s="7" t="str">
        <f t="shared" si="301"/>
        <v/>
      </c>
      <c r="AS132" s="7" t="str">
        <f t="shared" si="301"/>
        <v/>
      </c>
      <c r="AT132" s="7" t="str">
        <f t="shared" si="301"/>
        <v/>
      </c>
      <c r="AU132" s="7" t="str">
        <f t="shared" si="301"/>
        <v/>
      </c>
      <c r="AV132" s="7" t="str">
        <f t="shared" ref="AV132:BE134" si="302">IF(ISNUMBER(P132),P132,IF(ISNUMBER(Q132),Q132,IF(ISNUMBER(O132),O132,IF(ISNUMBER(R132),R132,IF(ISNUMBER(N132),N132,"")))))</f>
        <v/>
      </c>
      <c r="AW132" s="7" t="str">
        <f t="shared" si="302"/>
        <v/>
      </c>
      <c r="AX132" s="7" t="str">
        <f t="shared" si="302"/>
        <v/>
      </c>
      <c r="AY132" s="7" t="str">
        <f t="shared" si="302"/>
        <v/>
      </c>
      <c r="AZ132" s="7" t="str">
        <f t="shared" si="302"/>
        <v/>
      </c>
      <c r="BA132" s="7" t="str">
        <f t="shared" si="302"/>
        <v/>
      </c>
      <c r="BB132" s="7" t="str">
        <f t="shared" si="302"/>
        <v/>
      </c>
      <c r="BC132" s="7" t="str">
        <f t="shared" si="302"/>
        <v/>
      </c>
      <c r="BD132" s="7" t="str">
        <f t="shared" si="302"/>
        <v/>
      </c>
      <c r="BE132" s="7" t="str">
        <f t="shared" si="302"/>
        <v/>
      </c>
      <c r="BF132" s="7">
        <f t="shared" ref="BF132:BN134" si="303">IF(ISNUMBER(Z132),Z132,IF(ISNUMBER(AA132),AA132,IF(ISNUMBER(Y132),Y132,IF(ISNUMBER(AB132),AB132,IF(ISNUMBER(X132),X132,"")))))</f>
        <v>0.71606999999999998</v>
      </c>
      <c r="BG132" s="7">
        <f t="shared" si="303"/>
        <v>0.71606999999999998</v>
      </c>
      <c r="BH132" s="7">
        <f t="shared" si="303"/>
        <v>0.71606999999999998</v>
      </c>
      <c r="BI132" s="7">
        <f t="shared" si="303"/>
        <v>0.74869999999999992</v>
      </c>
      <c r="BJ132" s="7">
        <f t="shared" si="303"/>
        <v>0.74869999999999992</v>
      </c>
      <c r="BK132" s="7">
        <f t="shared" si="303"/>
        <v>0.91374</v>
      </c>
      <c r="BL132" s="7">
        <f t="shared" si="303"/>
        <v>1.0517399999999999</v>
      </c>
      <c r="BM132" s="7">
        <f t="shared" si="303"/>
        <v>0.75011000000000005</v>
      </c>
      <c r="BN132" s="7">
        <f t="shared" si="303"/>
        <v>0.75011000000000005</v>
      </c>
      <c r="BP132" s="7" t="str">
        <f t="shared" ref="BP132:BY134" si="304">IF(ISNUMBER(AN132),AN132,IF(ISNUMBER(K132),K132,IF(ISNUMBER(E132),E132,IF(ISNUMBER(L132),L132,IF(ISNUMBER(D132),D132,"")))))</f>
        <v/>
      </c>
      <c r="BQ132" s="7" t="str">
        <f t="shared" si="304"/>
        <v/>
      </c>
      <c r="BR132" s="7" t="str">
        <f t="shared" si="304"/>
        <v/>
      </c>
      <c r="BS132" s="7" t="str">
        <f t="shared" si="304"/>
        <v/>
      </c>
      <c r="BT132" s="7" t="str">
        <f t="shared" si="304"/>
        <v/>
      </c>
      <c r="BU132" s="7" t="str">
        <f t="shared" si="304"/>
        <v/>
      </c>
      <c r="BV132" s="7" t="str">
        <f t="shared" si="304"/>
        <v/>
      </c>
      <c r="BW132" s="7" t="str">
        <f t="shared" si="304"/>
        <v/>
      </c>
      <c r="BX132" s="7" t="str">
        <f t="shared" si="304"/>
        <v/>
      </c>
      <c r="BY132" s="7" t="str">
        <f t="shared" si="304"/>
        <v/>
      </c>
      <c r="BZ132" s="7" t="str">
        <f t="shared" ref="BZ132:CI134" si="305">IF(ISNUMBER(AX132),AX132,IF(ISNUMBER(U132),U132,IF(ISNUMBER(O132),O132,IF(ISNUMBER(V132),V132,IF(ISNUMBER(N132),N132,"")))))</f>
        <v/>
      </c>
      <c r="CA132" s="7" t="str">
        <f t="shared" si="305"/>
        <v/>
      </c>
      <c r="CB132" s="7" t="str">
        <f t="shared" si="305"/>
        <v/>
      </c>
      <c r="CC132" s="7" t="str">
        <f t="shared" si="305"/>
        <v/>
      </c>
      <c r="CD132" s="7" t="str">
        <f t="shared" si="305"/>
        <v/>
      </c>
      <c r="CE132" s="7" t="str">
        <f t="shared" si="305"/>
        <v/>
      </c>
      <c r="CF132" s="7">
        <f t="shared" si="305"/>
        <v>0.71606999999999998</v>
      </c>
      <c r="CG132" s="7">
        <f t="shared" si="305"/>
        <v>0.71606999999999998</v>
      </c>
      <c r="CH132" s="7">
        <f t="shared" si="305"/>
        <v>0.71606999999999998</v>
      </c>
      <c r="CI132" s="7">
        <f t="shared" si="305"/>
        <v>0.71606999999999998</v>
      </c>
      <c r="CJ132" s="7">
        <f t="shared" ref="CJ132:CO134" si="306">IF(ISNUMBER(BH132),BH132,IF(ISNUMBER(AE132),AE132,IF(ISNUMBER(Y132),Y132,IF(ISNUMBER(AF132),AF132,IF(ISNUMBER(X132),X132,"")))))</f>
        <v>0.71606999999999998</v>
      </c>
      <c r="CK132" s="7">
        <f t="shared" si="306"/>
        <v>0.74869999999999992</v>
      </c>
      <c r="CL132" s="7">
        <f t="shared" si="306"/>
        <v>0.74869999999999992</v>
      </c>
      <c r="CM132" s="7">
        <f t="shared" si="306"/>
        <v>0.91374</v>
      </c>
      <c r="CN132" s="7">
        <f t="shared" si="306"/>
        <v>1.0517399999999999</v>
      </c>
      <c r="CO132" s="7">
        <f t="shared" si="306"/>
        <v>0.75011000000000005</v>
      </c>
      <c r="CP132" s="7">
        <f>IF(ISNUMBER(BN132),BN132,IF(ISNUMBER(AK132),AK132,IF(ISNUMBER(AE132),AE132,IF(ISNUMBER(#REF!),#REF!,IF(ISNUMBER(AD132),AD132,"")))))</f>
        <v>0.75011000000000005</v>
      </c>
      <c r="CR132" s="7" t="str">
        <f t="shared" ref="CR132:DA134" si="307">IF(ISNUMBER(BR132),BR132,IF(ISNUMBER(O132),O132,IF(ISNUMBER(E132),E132,IF(ISNUMBER(P132),P132,IF(ISNUMBER(D132),D132,"")))))</f>
        <v/>
      </c>
      <c r="CS132" s="7" t="str">
        <f t="shared" si="307"/>
        <v/>
      </c>
      <c r="CT132" s="7" t="str">
        <f t="shared" si="307"/>
        <v/>
      </c>
      <c r="CU132" s="7" t="str">
        <f t="shared" si="307"/>
        <v/>
      </c>
      <c r="CV132" s="7" t="str">
        <f t="shared" si="307"/>
        <v/>
      </c>
      <c r="CW132" s="7" t="str">
        <f t="shared" si="307"/>
        <v/>
      </c>
      <c r="CX132" s="7" t="str">
        <f t="shared" si="307"/>
        <v/>
      </c>
      <c r="CY132" s="7" t="str">
        <f t="shared" si="307"/>
        <v/>
      </c>
      <c r="CZ132" s="7" t="str">
        <f t="shared" si="307"/>
        <v/>
      </c>
      <c r="DA132" s="7" t="str">
        <f t="shared" si="307"/>
        <v/>
      </c>
      <c r="DB132" s="7" t="str">
        <f t="shared" ref="DB132:DK134" si="308">IF(ISNUMBER(CB132),CB132,IF(ISNUMBER(Y132),Y132,IF(ISNUMBER(O132),O132,IF(ISNUMBER(Z132),Z132,IF(ISNUMBER(N132),N132,"")))))</f>
        <v/>
      </c>
      <c r="DC132" s="7" t="str">
        <f t="shared" si="308"/>
        <v/>
      </c>
      <c r="DD132" s="7">
        <f t="shared" si="308"/>
        <v>0.71606999999999998</v>
      </c>
      <c r="DE132" s="7">
        <f t="shared" si="308"/>
        <v>0.71606999999999998</v>
      </c>
      <c r="DF132" s="7">
        <f t="shared" si="308"/>
        <v>0.71606999999999998</v>
      </c>
      <c r="DG132" s="7">
        <f t="shared" si="308"/>
        <v>0.71606999999999998</v>
      </c>
      <c r="DH132" s="7">
        <f t="shared" si="308"/>
        <v>0.71606999999999998</v>
      </c>
      <c r="DI132" s="7">
        <f t="shared" si="308"/>
        <v>0.71606999999999998</v>
      </c>
      <c r="DJ132" s="7">
        <f t="shared" si="308"/>
        <v>0.71606999999999998</v>
      </c>
      <c r="DK132" s="7">
        <f t="shared" si="308"/>
        <v>0.74869999999999992</v>
      </c>
      <c r="DL132" s="7">
        <f t="shared" ref="DL132:DM134" si="309">IF(ISNUMBER(CL132),CL132,IF(ISNUMBER(AI132),AI132,IF(ISNUMBER(Y132),Y132,IF(ISNUMBER(AJ132),AJ132,IF(ISNUMBER(X132),X132,"")))))</f>
        <v>0.74869999999999992</v>
      </c>
      <c r="DM132" s="7">
        <f t="shared" si="309"/>
        <v>0.91374</v>
      </c>
      <c r="DN132" s="7">
        <f>IF(ISNUMBER(CN132),CN132,IF(ISNUMBER(AK132),AK132,IF(ISNUMBER(AA132),AA132,IF(ISNUMBER(#REF!),#REF!,IF(ISNUMBER(Z132),Z132,"")))))</f>
        <v>1.0517399999999999</v>
      </c>
      <c r="DO132" s="7">
        <f>IF(ISNUMBER(CO132),CO132,IF(ISNUMBER(#REF!),#REF!,IF(ISNUMBER(AB132),AB132,IF(ISNUMBER(AL132),AL132,IF(ISNUMBER(AA132),AA132,"")))))</f>
        <v>0.75011000000000005</v>
      </c>
      <c r="DP132" s="7">
        <f>IF(ISNUMBER(CP132),CP132,IF(ISNUMBER(AL132),AL132,IF(ISNUMBER(AC132),AC132,IF(ISNUMBER(AM132),AM132,IF(ISNUMBER(AB132),AB132,"")))))</f>
        <v>0.75011000000000005</v>
      </c>
      <c r="DR132" s="7" t="str">
        <f t="shared" ref="DR132:EA134" si="310">IF(ISNUMBER(CT132),CT132,IF(ISNUMBER(Q132),Q132,IF(ISNUMBER(G132),G132,IF(ISNUMBER(R132),R132,IF(ISNUMBER(F132),F132,"")))))</f>
        <v/>
      </c>
      <c r="DS132" s="7" t="str">
        <f t="shared" si="310"/>
        <v/>
      </c>
      <c r="DT132" s="7" t="str">
        <f t="shared" si="310"/>
        <v/>
      </c>
      <c r="DU132" s="7" t="str">
        <f t="shared" si="310"/>
        <v/>
      </c>
      <c r="DV132" s="7" t="str">
        <f t="shared" si="310"/>
        <v/>
      </c>
      <c r="DW132" s="7" t="str">
        <f t="shared" si="310"/>
        <v/>
      </c>
      <c r="DX132" s="7" t="str">
        <f t="shared" si="310"/>
        <v/>
      </c>
      <c r="DY132" s="7" t="str">
        <f t="shared" si="310"/>
        <v/>
      </c>
      <c r="DZ132" s="7" t="str">
        <f t="shared" si="310"/>
        <v/>
      </c>
      <c r="EA132" s="7" t="str">
        <f t="shared" si="310"/>
        <v/>
      </c>
      <c r="EB132" s="7">
        <f t="shared" ref="EB132:EK134" si="311">IF(ISNUMBER(DD132),DD132,IF(ISNUMBER(AA132),AA132,IF(ISNUMBER(Q132),Q132,IF(ISNUMBER(AB132),AB132,IF(ISNUMBER(P132),P132,"")))))</f>
        <v>0.71606999999999998</v>
      </c>
      <c r="EC132" s="7">
        <f t="shared" si="311"/>
        <v>0.71606999999999998</v>
      </c>
      <c r="ED132" s="7">
        <f t="shared" si="311"/>
        <v>0.71606999999999998</v>
      </c>
      <c r="EE132" s="7">
        <f t="shared" si="311"/>
        <v>0.71606999999999998</v>
      </c>
      <c r="EF132" s="7">
        <f t="shared" si="311"/>
        <v>0.71606999999999998</v>
      </c>
      <c r="EG132" s="7">
        <f t="shared" si="311"/>
        <v>0.71606999999999998</v>
      </c>
      <c r="EH132" s="7">
        <f t="shared" si="311"/>
        <v>0.71606999999999998</v>
      </c>
      <c r="EI132" s="7">
        <f t="shared" si="311"/>
        <v>0.74869999999999992</v>
      </c>
      <c r="EJ132" s="7">
        <f t="shared" si="311"/>
        <v>0.74869999999999992</v>
      </c>
      <c r="EK132" s="7">
        <f t="shared" si="311"/>
        <v>0.91374</v>
      </c>
      <c r="EL132" s="7">
        <f>IF(ISNUMBER(DN132),DN132,IF(ISNUMBER(AK132),AK132,IF(ISNUMBER(AA132),AA132,IF(ISNUMBER(#REF!),#REF!,IF(ISNUMBER(Z132),Z132,"")))))</f>
        <v>1.0517399999999999</v>
      </c>
      <c r="EM132" s="7">
        <f>IF(ISNUMBER(DO132),DO132,IF(ISNUMBER(#REF!),#REF!,IF(ISNUMBER(AB132),AB132,IF(ISNUMBER(AL132),AL132,IF(ISNUMBER(AA132),AA132,"")))))</f>
        <v>0.75011000000000005</v>
      </c>
      <c r="EN132" s="7">
        <f>IF(ISNUMBER(DP132),DP132,IF(ISNUMBER(AL132),AL132,IF(ISNUMBER(AC132),AC132,IF(ISNUMBER(AM132),AM132,IF(ISNUMBER(AB132),AB132,"")))))</f>
        <v>0.75011000000000005</v>
      </c>
    </row>
    <row r="133" spans="1:144" x14ac:dyDescent="0.2">
      <c r="A133" s="19" t="s">
        <v>140</v>
      </c>
      <c r="B133" s="7" t="s">
        <v>140</v>
      </c>
      <c r="C133" s="7" t="e">
        <v>#N/A</v>
      </c>
      <c r="D133" s="7">
        <v>2.33982</v>
      </c>
      <c r="E133" s="7">
        <v>2.47166</v>
      </c>
      <c r="F133" s="7">
        <v>2.6061899999999998</v>
      </c>
      <c r="G133" s="7">
        <v>2.69957</v>
      </c>
      <c r="H133" s="7">
        <v>2.7133599999999998</v>
      </c>
      <c r="I133" s="7">
        <v>2.8052799999999998</v>
      </c>
      <c r="J133" s="7">
        <v>3.1063900000000002</v>
      </c>
      <c r="K133" s="7">
        <v>3.2779600000000002</v>
      </c>
      <c r="L133" s="7">
        <v>3.2032699999999998</v>
      </c>
      <c r="M133" s="7">
        <v>3.1729900000000004</v>
      </c>
      <c r="N133" s="7" t="e">
        <v>#N/A</v>
      </c>
      <c r="O133" s="7">
        <v>3.1120700000000001</v>
      </c>
      <c r="P133" s="7">
        <v>3.0908699999999998</v>
      </c>
      <c r="Q133" s="7">
        <v>2.8983499999999998</v>
      </c>
      <c r="R133" s="7">
        <v>2.79176</v>
      </c>
      <c r="S133" s="7">
        <v>2.7788300000000001</v>
      </c>
      <c r="T133" s="7">
        <v>2.7532899999999998</v>
      </c>
      <c r="U133" s="7">
        <v>2.73265</v>
      </c>
      <c r="V133" s="7">
        <v>2.7031400000000003</v>
      </c>
      <c r="W133" s="7">
        <v>2.7164099999999998</v>
      </c>
      <c r="X133" s="7">
        <v>2.7032500000000002</v>
      </c>
      <c r="Y133" s="7">
        <v>2.8548</v>
      </c>
      <c r="Z133" s="7">
        <v>3.0849700000000002</v>
      </c>
      <c r="AA133" s="7">
        <v>3.0358099999999997</v>
      </c>
      <c r="AB133" s="7">
        <v>3.06134</v>
      </c>
      <c r="AC133" s="7">
        <v>2.8281700000000001</v>
      </c>
      <c r="AD133" s="7">
        <v>2.74227</v>
      </c>
      <c r="AE133" s="7">
        <v>2.7140399999999998</v>
      </c>
      <c r="AF133" s="7">
        <v>2.7196600000000002</v>
      </c>
      <c r="AG133" s="7">
        <v>2.7163700000000004</v>
      </c>
      <c r="AH133" s="7">
        <v>2.6948600000000003</v>
      </c>
      <c r="AI133" s="7" t="e">
        <v>#N/A</v>
      </c>
      <c r="AJ133" s="7" t="e">
        <v>#N/A</v>
      </c>
      <c r="AL133" s="7">
        <f t="shared" si="301"/>
        <v>2.6061899999999998</v>
      </c>
      <c r="AM133" s="7">
        <f t="shared" si="301"/>
        <v>2.69957</v>
      </c>
      <c r="AN133" s="7">
        <f t="shared" si="301"/>
        <v>2.7133599999999998</v>
      </c>
      <c r="AO133" s="7">
        <f t="shared" si="301"/>
        <v>2.8052799999999998</v>
      </c>
      <c r="AP133" s="7">
        <f t="shared" si="301"/>
        <v>3.1063900000000002</v>
      </c>
      <c r="AQ133" s="7">
        <f t="shared" si="301"/>
        <v>3.2779600000000002</v>
      </c>
      <c r="AR133" s="7">
        <f t="shared" si="301"/>
        <v>3.2032699999999998</v>
      </c>
      <c r="AS133" s="7">
        <f t="shared" si="301"/>
        <v>3.1729900000000004</v>
      </c>
      <c r="AT133" s="7">
        <f t="shared" si="301"/>
        <v>3.1120700000000001</v>
      </c>
      <c r="AU133" s="7">
        <f t="shared" si="301"/>
        <v>3.1120700000000001</v>
      </c>
      <c r="AV133" s="7">
        <f t="shared" si="302"/>
        <v>3.0908699999999998</v>
      </c>
      <c r="AW133" s="7">
        <f t="shared" si="302"/>
        <v>2.8983499999999998</v>
      </c>
      <c r="AX133" s="7">
        <f t="shared" si="302"/>
        <v>2.79176</v>
      </c>
      <c r="AY133" s="7">
        <f t="shared" si="302"/>
        <v>2.7788300000000001</v>
      </c>
      <c r="AZ133" s="7">
        <f t="shared" si="302"/>
        <v>2.7532899999999998</v>
      </c>
      <c r="BA133" s="7">
        <f t="shared" si="302"/>
        <v>2.73265</v>
      </c>
      <c r="BB133" s="7">
        <f t="shared" si="302"/>
        <v>2.7031400000000003</v>
      </c>
      <c r="BC133" s="7">
        <f t="shared" si="302"/>
        <v>2.7164099999999998</v>
      </c>
      <c r="BD133" s="7">
        <f t="shared" si="302"/>
        <v>2.7032500000000002</v>
      </c>
      <c r="BE133" s="7">
        <f t="shared" si="302"/>
        <v>2.8548</v>
      </c>
      <c r="BF133" s="7">
        <f t="shared" si="303"/>
        <v>3.0849700000000002</v>
      </c>
      <c r="BG133" s="7">
        <f t="shared" si="303"/>
        <v>3.0358099999999997</v>
      </c>
      <c r="BH133" s="7">
        <f t="shared" si="303"/>
        <v>3.06134</v>
      </c>
      <c r="BI133" s="7">
        <f t="shared" si="303"/>
        <v>2.8281700000000001</v>
      </c>
      <c r="BJ133" s="7">
        <f t="shared" si="303"/>
        <v>2.74227</v>
      </c>
      <c r="BK133" s="7">
        <f t="shared" si="303"/>
        <v>2.7140399999999998</v>
      </c>
      <c r="BL133" s="7">
        <f t="shared" si="303"/>
        <v>2.7196600000000002</v>
      </c>
      <c r="BM133" s="7">
        <f t="shared" si="303"/>
        <v>2.7163700000000004</v>
      </c>
      <c r="BN133" s="7">
        <f t="shared" si="303"/>
        <v>2.6948600000000003</v>
      </c>
      <c r="BP133" s="7">
        <f t="shared" si="304"/>
        <v>2.7133599999999998</v>
      </c>
      <c r="BQ133" s="7">
        <f t="shared" si="304"/>
        <v>2.8052799999999998</v>
      </c>
      <c r="BR133" s="7">
        <f t="shared" si="304"/>
        <v>3.1063900000000002</v>
      </c>
      <c r="BS133" s="7">
        <f t="shared" si="304"/>
        <v>3.2779600000000002</v>
      </c>
      <c r="BT133" s="7">
        <f t="shared" si="304"/>
        <v>3.2032699999999998</v>
      </c>
      <c r="BU133" s="7">
        <f t="shared" si="304"/>
        <v>3.1729900000000004</v>
      </c>
      <c r="BV133" s="7">
        <f t="shared" si="304"/>
        <v>3.1120700000000001</v>
      </c>
      <c r="BW133" s="7">
        <f t="shared" si="304"/>
        <v>3.1120700000000001</v>
      </c>
      <c r="BX133" s="7">
        <f t="shared" si="304"/>
        <v>3.0908699999999998</v>
      </c>
      <c r="BY133" s="7">
        <f t="shared" si="304"/>
        <v>2.8983499999999998</v>
      </c>
      <c r="BZ133" s="7">
        <f t="shared" si="305"/>
        <v>2.79176</v>
      </c>
      <c r="CA133" s="7">
        <f t="shared" si="305"/>
        <v>2.7788300000000001</v>
      </c>
      <c r="CB133" s="7">
        <f t="shared" si="305"/>
        <v>2.7532899999999998</v>
      </c>
      <c r="CC133" s="7">
        <f t="shared" si="305"/>
        <v>2.73265</v>
      </c>
      <c r="CD133" s="7">
        <f t="shared" si="305"/>
        <v>2.7031400000000003</v>
      </c>
      <c r="CE133" s="7">
        <f t="shared" si="305"/>
        <v>2.7164099999999998</v>
      </c>
      <c r="CF133" s="7">
        <f t="shared" si="305"/>
        <v>2.7032500000000002</v>
      </c>
      <c r="CG133" s="7">
        <f t="shared" si="305"/>
        <v>2.8548</v>
      </c>
      <c r="CH133" s="7">
        <f t="shared" si="305"/>
        <v>3.0849700000000002</v>
      </c>
      <c r="CI133" s="7">
        <f t="shared" si="305"/>
        <v>3.0358099999999997</v>
      </c>
      <c r="CJ133" s="7">
        <f t="shared" si="306"/>
        <v>3.06134</v>
      </c>
      <c r="CK133" s="7">
        <f t="shared" si="306"/>
        <v>2.8281700000000001</v>
      </c>
      <c r="CL133" s="7">
        <f t="shared" si="306"/>
        <v>2.74227</v>
      </c>
      <c r="CM133" s="7">
        <f t="shared" si="306"/>
        <v>2.7140399999999998</v>
      </c>
      <c r="CN133" s="7">
        <f t="shared" si="306"/>
        <v>2.7196600000000002</v>
      </c>
      <c r="CO133" s="7">
        <f t="shared" si="306"/>
        <v>2.7163700000000004</v>
      </c>
      <c r="CP133" s="7">
        <f>IF(ISNUMBER(BN133),BN133,IF(ISNUMBER(AK133),AK133,IF(ISNUMBER(AE133),AE133,IF(ISNUMBER(#REF!),#REF!,IF(ISNUMBER(AD133),AD133,"")))))</f>
        <v>2.6948600000000003</v>
      </c>
      <c r="CR133" s="7">
        <f t="shared" si="307"/>
        <v>3.1063900000000002</v>
      </c>
      <c r="CS133" s="7">
        <f t="shared" si="307"/>
        <v>3.2779600000000002</v>
      </c>
      <c r="CT133" s="7">
        <f t="shared" si="307"/>
        <v>3.2032699999999998</v>
      </c>
      <c r="CU133" s="7">
        <f t="shared" si="307"/>
        <v>3.1729900000000004</v>
      </c>
      <c r="CV133" s="7">
        <f t="shared" si="307"/>
        <v>3.1120700000000001</v>
      </c>
      <c r="CW133" s="7">
        <f t="shared" si="307"/>
        <v>3.1120700000000001</v>
      </c>
      <c r="CX133" s="7">
        <f t="shared" si="307"/>
        <v>3.0908699999999998</v>
      </c>
      <c r="CY133" s="7">
        <f t="shared" si="307"/>
        <v>2.8983499999999998</v>
      </c>
      <c r="CZ133" s="7">
        <f t="shared" si="307"/>
        <v>2.79176</v>
      </c>
      <c r="DA133" s="7">
        <f t="shared" si="307"/>
        <v>2.7788300000000001</v>
      </c>
      <c r="DB133" s="7">
        <f t="shared" si="308"/>
        <v>2.7532899999999998</v>
      </c>
      <c r="DC133" s="7">
        <f t="shared" si="308"/>
        <v>2.73265</v>
      </c>
      <c r="DD133" s="7">
        <f t="shared" si="308"/>
        <v>2.7031400000000003</v>
      </c>
      <c r="DE133" s="7">
        <f t="shared" si="308"/>
        <v>2.7164099999999998</v>
      </c>
      <c r="DF133" s="7">
        <f t="shared" si="308"/>
        <v>2.7032500000000002</v>
      </c>
      <c r="DG133" s="7">
        <f t="shared" si="308"/>
        <v>2.8548</v>
      </c>
      <c r="DH133" s="7">
        <f t="shared" si="308"/>
        <v>3.0849700000000002</v>
      </c>
      <c r="DI133" s="7">
        <f t="shared" si="308"/>
        <v>3.0358099999999997</v>
      </c>
      <c r="DJ133" s="7">
        <f t="shared" si="308"/>
        <v>3.06134</v>
      </c>
      <c r="DK133" s="7">
        <f t="shared" si="308"/>
        <v>2.8281700000000001</v>
      </c>
      <c r="DL133" s="7">
        <f t="shared" si="309"/>
        <v>2.74227</v>
      </c>
      <c r="DM133" s="7">
        <f t="shared" si="309"/>
        <v>2.7140399999999998</v>
      </c>
      <c r="DN133" s="7">
        <f>IF(ISNUMBER(CN133),CN133,IF(ISNUMBER(AK133),AK133,IF(ISNUMBER(AA133),AA133,IF(ISNUMBER(#REF!),#REF!,IF(ISNUMBER(Z133),Z133,"")))))</f>
        <v>2.7196600000000002</v>
      </c>
      <c r="DO133" s="7">
        <f>IF(ISNUMBER(CO133),CO133,IF(ISNUMBER(#REF!),#REF!,IF(ISNUMBER(AB133),AB133,IF(ISNUMBER(AL133),AL133,IF(ISNUMBER(AA133),AA133,"")))))</f>
        <v>2.7163700000000004</v>
      </c>
      <c r="DP133" s="7">
        <f>IF(ISNUMBER(CP133),CP133,IF(ISNUMBER(AL133),AL133,IF(ISNUMBER(AC133),AC133,IF(ISNUMBER(AM133),AM133,IF(ISNUMBER(AB133),AB133,"")))))</f>
        <v>2.6948600000000003</v>
      </c>
      <c r="DR133" s="7">
        <f t="shared" si="310"/>
        <v>3.2032699999999998</v>
      </c>
      <c r="DS133" s="7">
        <f t="shared" si="310"/>
        <v>3.1729900000000004</v>
      </c>
      <c r="DT133" s="7">
        <f t="shared" si="310"/>
        <v>3.1120700000000001</v>
      </c>
      <c r="DU133" s="7">
        <f t="shared" si="310"/>
        <v>3.1120700000000001</v>
      </c>
      <c r="DV133" s="7">
        <f t="shared" si="310"/>
        <v>3.0908699999999998</v>
      </c>
      <c r="DW133" s="7">
        <f t="shared" si="310"/>
        <v>2.8983499999999998</v>
      </c>
      <c r="DX133" s="7">
        <f t="shared" si="310"/>
        <v>2.79176</v>
      </c>
      <c r="DY133" s="7">
        <f t="shared" si="310"/>
        <v>2.7788300000000001</v>
      </c>
      <c r="DZ133" s="7">
        <f t="shared" si="310"/>
        <v>2.7532899999999998</v>
      </c>
      <c r="EA133" s="7">
        <f t="shared" si="310"/>
        <v>2.73265</v>
      </c>
      <c r="EB133" s="7">
        <f t="shared" si="311"/>
        <v>2.7031400000000003</v>
      </c>
      <c r="EC133" s="7">
        <f t="shared" si="311"/>
        <v>2.7164099999999998</v>
      </c>
      <c r="ED133" s="7">
        <f t="shared" si="311"/>
        <v>2.7032500000000002</v>
      </c>
      <c r="EE133" s="7">
        <f t="shared" si="311"/>
        <v>2.8548</v>
      </c>
      <c r="EF133" s="7">
        <f t="shared" si="311"/>
        <v>3.0849700000000002</v>
      </c>
      <c r="EG133" s="7">
        <f t="shared" si="311"/>
        <v>3.0358099999999997</v>
      </c>
      <c r="EH133" s="7">
        <f t="shared" si="311"/>
        <v>3.06134</v>
      </c>
      <c r="EI133" s="7">
        <f t="shared" si="311"/>
        <v>2.8281700000000001</v>
      </c>
      <c r="EJ133" s="7">
        <f t="shared" si="311"/>
        <v>2.74227</v>
      </c>
      <c r="EK133" s="7">
        <f t="shared" si="311"/>
        <v>2.7140399999999998</v>
      </c>
      <c r="EL133" s="7">
        <f>IF(ISNUMBER(DN133),DN133,IF(ISNUMBER(AK133),AK133,IF(ISNUMBER(AA133),AA133,IF(ISNUMBER(#REF!),#REF!,IF(ISNUMBER(Z133),Z133,"")))))</f>
        <v>2.7196600000000002</v>
      </c>
      <c r="EM133" s="7">
        <f>IF(ISNUMBER(DO133),DO133,IF(ISNUMBER(#REF!),#REF!,IF(ISNUMBER(AB133),AB133,IF(ISNUMBER(AL133),AL133,IF(ISNUMBER(AA133),AA133,"")))))</f>
        <v>2.7163700000000004</v>
      </c>
      <c r="EN133" s="7">
        <f>IF(ISNUMBER(DP133),DP133,IF(ISNUMBER(AL133),AL133,IF(ISNUMBER(AC133),AC133,IF(ISNUMBER(AM133),AM133,IF(ISNUMBER(AB133),AB133,"")))))</f>
        <v>2.6948600000000003</v>
      </c>
    </row>
    <row r="134" spans="1:144" x14ac:dyDescent="0.2">
      <c r="A134" s="19" t="s">
        <v>141</v>
      </c>
      <c r="B134" s="7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 t="e">
        <v>#N/A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 t="e">
        <v>#N/A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 t="e">
        <v>#N/A</v>
      </c>
      <c r="T134" s="7" t="e">
        <v>#N/A</v>
      </c>
      <c r="U134" s="7" t="e">
        <v>#N/A</v>
      </c>
      <c r="V134" s="7" t="e">
        <v>#N/A</v>
      </c>
      <c r="W134" s="7" t="e">
        <v>#N/A</v>
      </c>
      <c r="X134" s="7" t="e">
        <v>#N/A</v>
      </c>
      <c r="Y134" s="7" t="e">
        <v>#N/A</v>
      </c>
      <c r="Z134" s="7">
        <v>1.57257</v>
      </c>
      <c r="AA134" s="7">
        <v>1.34449</v>
      </c>
      <c r="AB134" s="7">
        <v>1.36849</v>
      </c>
      <c r="AC134" s="7">
        <v>1.1172800000000001</v>
      </c>
      <c r="AD134" s="7">
        <v>1.1684299999999999</v>
      </c>
      <c r="AE134" s="7">
        <v>1.4646699999999999</v>
      </c>
      <c r="AF134" s="7">
        <v>1.6808399999999999</v>
      </c>
      <c r="AG134" s="7">
        <v>2.9424099999999997</v>
      </c>
      <c r="AH134" s="7">
        <v>2.3669599999999997</v>
      </c>
      <c r="AI134" s="7">
        <v>1.60585</v>
      </c>
      <c r="AJ134" s="7" t="e">
        <v>#N/A</v>
      </c>
      <c r="AL134" s="7" t="str">
        <f t="shared" si="301"/>
        <v/>
      </c>
      <c r="AM134" s="7" t="str">
        <f t="shared" si="301"/>
        <v/>
      </c>
      <c r="AN134" s="7" t="str">
        <f t="shared" si="301"/>
        <v/>
      </c>
      <c r="AO134" s="7" t="str">
        <f t="shared" si="301"/>
        <v/>
      </c>
      <c r="AP134" s="7" t="str">
        <f t="shared" si="301"/>
        <v/>
      </c>
      <c r="AQ134" s="7" t="str">
        <f t="shared" si="301"/>
        <v/>
      </c>
      <c r="AR134" s="7" t="str">
        <f t="shared" si="301"/>
        <v/>
      </c>
      <c r="AS134" s="7" t="str">
        <f t="shared" si="301"/>
        <v/>
      </c>
      <c r="AT134" s="7" t="str">
        <f t="shared" si="301"/>
        <v/>
      </c>
      <c r="AU134" s="7" t="str">
        <f t="shared" si="301"/>
        <v/>
      </c>
      <c r="AV134" s="7" t="str">
        <f t="shared" si="302"/>
        <v/>
      </c>
      <c r="AW134" s="7" t="str">
        <f t="shared" si="302"/>
        <v/>
      </c>
      <c r="AX134" s="7" t="str">
        <f t="shared" si="302"/>
        <v/>
      </c>
      <c r="AY134" s="7" t="str">
        <f t="shared" si="302"/>
        <v/>
      </c>
      <c r="AZ134" s="7" t="str">
        <f t="shared" si="302"/>
        <v/>
      </c>
      <c r="BA134" s="7" t="str">
        <f t="shared" si="302"/>
        <v/>
      </c>
      <c r="BB134" s="7" t="str">
        <f t="shared" si="302"/>
        <v/>
      </c>
      <c r="BC134" s="7" t="str">
        <f t="shared" si="302"/>
        <v/>
      </c>
      <c r="BD134" s="7">
        <f t="shared" si="302"/>
        <v>1.57257</v>
      </c>
      <c r="BE134" s="7">
        <f t="shared" si="302"/>
        <v>1.57257</v>
      </c>
      <c r="BF134" s="7">
        <f t="shared" si="303"/>
        <v>1.57257</v>
      </c>
      <c r="BG134" s="7">
        <f t="shared" si="303"/>
        <v>1.34449</v>
      </c>
      <c r="BH134" s="7">
        <f t="shared" si="303"/>
        <v>1.36849</v>
      </c>
      <c r="BI134" s="7">
        <f t="shared" si="303"/>
        <v>1.1172800000000001</v>
      </c>
      <c r="BJ134" s="7">
        <f t="shared" si="303"/>
        <v>1.1684299999999999</v>
      </c>
      <c r="BK134" s="7">
        <f t="shared" si="303"/>
        <v>1.4646699999999999</v>
      </c>
      <c r="BL134" s="7">
        <f t="shared" si="303"/>
        <v>1.6808399999999999</v>
      </c>
      <c r="BM134" s="7">
        <f t="shared" si="303"/>
        <v>2.9424099999999997</v>
      </c>
      <c r="BN134" s="7">
        <f t="shared" si="303"/>
        <v>2.3669599999999997</v>
      </c>
      <c r="BP134" s="7" t="str">
        <f t="shared" si="304"/>
        <v/>
      </c>
      <c r="BQ134" s="7" t="str">
        <f t="shared" si="304"/>
        <v/>
      </c>
      <c r="BR134" s="7" t="str">
        <f t="shared" si="304"/>
        <v/>
      </c>
      <c r="BS134" s="7" t="str">
        <f t="shared" si="304"/>
        <v/>
      </c>
      <c r="BT134" s="7" t="str">
        <f t="shared" si="304"/>
        <v/>
      </c>
      <c r="BU134" s="7" t="str">
        <f t="shared" si="304"/>
        <v/>
      </c>
      <c r="BV134" s="7" t="str">
        <f t="shared" si="304"/>
        <v/>
      </c>
      <c r="BW134" s="7" t="str">
        <f t="shared" si="304"/>
        <v/>
      </c>
      <c r="BX134" s="7" t="str">
        <f t="shared" si="304"/>
        <v/>
      </c>
      <c r="BY134" s="7" t="str">
        <f t="shared" si="304"/>
        <v/>
      </c>
      <c r="BZ134" s="7" t="str">
        <f t="shared" si="305"/>
        <v/>
      </c>
      <c r="CA134" s="7" t="str">
        <f t="shared" si="305"/>
        <v/>
      </c>
      <c r="CB134" s="7" t="str">
        <f t="shared" si="305"/>
        <v/>
      </c>
      <c r="CC134" s="7" t="str">
        <f t="shared" si="305"/>
        <v/>
      </c>
      <c r="CD134" s="7">
        <f t="shared" si="305"/>
        <v>1.57257</v>
      </c>
      <c r="CE134" s="7">
        <f t="shared" si="305"/>
        <v>1.57257</v>
      </c>
      <c r="CF134" s="7">
        <f t="shared" si="305"/>
        <v>1.57257</v>
      </c>
      <c r="CG134" s="7">
        <f t="shared" si="305"/>
        <v>1.57257</v>
      </c>
      <c r="CH134" s="7">
        <f t="shared" si="305"/>
        <v>1.57257</v>
      </c>
      <c r="CI134" s="7">
        <f t="shared" si="305"/>
        <v>1.34449</v>
      </c>
      <c r="CJ134" s="7">
        <f t="shared" si="306"/>
        <v>1.36849</v>
      </c>
      <c r="CK134" s="7">
        <f t="shared" si="306"/>
        <v>1.1172800000000001</v>
      </c>
      <c r="CL134" s="7">
        <f t="shared" si="306"/>
        <v>1.1684299999999999</v>
      </c>
      <c r="CM134" s="7">
        <f t="shared" si="306"/>
        <v>1.4646699999999999</v>
      </c>
      <c r="CN134" s="7">
        <f t="shared" si="306"/>
        <v>1.6808399999999999</v>
      </c>
      <c r="CO134" s="7">
        <f t="shared" si="306"/>
        <v>2.9424099999999997</v>
      </c>
      <c r="CP134" s="7">
        <f>IF(ISNUMBER(BN134),BN134,IF(ISNUMBER(AK134),AK134,IF(ISNUMBER(AE134),AE134,IF(ISNUMBER(#REF!),#REF!,IF(ISNUMBER(AD134),AD134,"")))))</f>
        <v>2.3669599999999997</v>
      </c>
      <c r="CR134" s="7" t="str">
        <f t="shared" si="307"/>
        <v/>
      </c>
      <c r="CS134" s="7" t="str">
        <f t="shared" si="307"/>
        <v/>
      </c>
      <c r="CT134" s="7" t="str">
        <f t="shared" si="307"/>
        <v/>
      </c>
      <c r="CU134" s="7" t="str">
        <f t="shared" si="307"/>
        <v/>
      </c>
      <c r="CV134" s="7" t="str">
        <f t="shared" si="307"/>
        <v/>
      </c>
      <c r="CW134" s="7" t="str">
        <f t="shared" si="307"/>
        <v/>
      </c>
      <c r="CX134" s="7" t="str">
        <f t="shared" si="307"/>
        <v/>
      </c>
      <c r="CY134" s="7" t="str">
        <f t="shared" si="307"/>
        <v/>
      </c>
      <c r="CZ134" s="7" t="str">
        <f t="shared" si="307"/>
        <v/>
      </c>
      <c r="DA134" s="7" t="str">
        <f t="shared" si="307"/>
        <v/>
      </c>
      <c r="DB134" s="7">
        <f t="shared" si="308"/>
        <v>1.57257</v>
      </c>
      <c r="DC134" s="7">
        <f t="shared" si="308"/>
        <v>1.57257</v>
      </c>
      <c r="DD134" s="7">
        <f t="shared" si="308"/>
        <v>1.57257</v>
      </c>
      <c r="DE134" s="7">
        <f t="shared" si="308"/>
        <v>1.57257</v>
      </c>
      <c r="DF134" s="7">
        <f t="shared" si="308"/>
        <v>1.57257</v>
      </c>
      <c r="DG134" s="7">
        <f t="shared" si="308"/>
        <v>1.57257</v>
      </c>
      <c r="DH134" s="7">
        <f t="shared" si="308"/>
        <v>1.57257</v>
      </c>
      <c r="DI134" s="7">
        <f t="shared" si="308"/>
        <v>1.34449</v>
      </c>
      <c r="DJ134" s="7">
        <f t="shared" si="308"/>
        <v>1.36849</v>
      </c>
      <c r="DK134" s="7">
        <f t="shared" si="308"/>
        <v>1.1172800000000001</v>
      </c>
      <c r="DL134" s="7">
        <f t="shared" si="309"/>
        <v>1.1684299999999999</v>
      </c>
      <c r="DM134" s="7">
        <f t="shared" si="309"/>
        <v>1.4646699999999999</v>
      </c>
      <c r="DN134" s="7">
        <f>IF(ISNUMBER(CN134),CN134,IF(ISNUMBER(AK134),AK134,IF(ISNUMBER(AA134),AA134,IF(ISNUMBER(#REF!),#REF!,IF(ISNUMBER(Z134),Z134,"")))))</f>
        <v>1.6808399999999999</v>
      </c>
      <c r="DO134" s="7">
        <f>IF(ISNUMBER(CO134),CO134,IF(ISNUMBER(#REF!),#REF!,IF(ISNUMBER(AB134),AB134,IF(ISNUMBER(AL134),AL134,IF(ISNUMBER(AA134),AA134,"")))))</f>
        <v>2.9424099999999997</v>
      </c>
      <c r="DP134" s="7">
        <f>IF(ISNUMBER(CP134),CP134,IF(ISNUMBER(AL134),AL134,IF(ISNUMBER(AC134),AC134,IF(ISNUMBER(AM134),AM134,IF(ISNUMBER(AB134),AB134,"")))))</f>
        <v>2.3669599999999997</v>
      </c>
      <c r="DR134" s="7" t="str">
        <f t="shared" si="310"/>
        <v/>
      </c>
      <c r="DS134" s="7" t="str">
        <f t="shared" si="310"/>
        <v/>
      </c>
      <c r="DT134" s="7" t="str">
        <f t="shared" si="310"/>
        <v/>
      </c>
      <c r="DU134" s="7" t="str">
        <f t="shared" si="310"/>
        <v/>
      </c>
      <c r="DV134" s="7" t="str">
        <f t="shared" si="310"/>
        <v/>
      </c>
      <c r="DW134" s="7" t="str">
        <f t="shared" si="310"/>
        <v/>
      </c>
      <c r="DX134" s="7" t="str">
        <f t="shared" si="310"/>
        <v/>
      </c>
      <c r="DY134" s="7" t="str">
        <f t="shared" si="310"/>
        <v/>
      </c>
      <c r="DZ134" s="7">
        <f t="shared" si="310"/>
        <v>1.57257</v>
      </c>
      <c r="EA134" s="7">
        <f t="shared" si="310"/>
        <v>1.57257</v>
      </c>
      <c r="EB134" s="7">
        <f t="shared" si="311"/>
        <v>1.57257</v>
      </c>
      <c r="EC134" s="7">
        <f t="shared" si="311"/>
        <v>1.57257</v>
      </c>
      <c r="ED134" s="7">
        <f t="shared" si="311"/>
        <v>1.57257</v>
      </c>
      <c r="EE134" s="7">
        <f t="shared" si="311"/>
        <v>1.57257</v>
      </c>
      <c r="EF134" s="7">
        <f t="shared" si="311"/>
        <v>1.57257</v>
      </c>
      <c r="EG134" s="7">
        <f t="shared" si="311"/>
        <v>1.34449</v>
      </c>
      <c r="EH134" s="7">
        <f t="shared" si="311"/>
        <v>1.36849</v>
      </c>
      <c r="EI134" s="7">
        <f t="shared" si="311"/>
        <v>1.1172800000000001</v>
      </c>
      <c r="EJ134" s="7">
        <f t="shared" si="311"/>
        <v>1.1684299999999999</v>
      </c>
      <c r="EK134" s="7">
        <f t="shared" si="311"/>
        <v>1.4646699999999999</v>
      </c>
      <c r="EL134" s="7">
        <f>IF(ISNUMBER(DN134),DN134,IF(ISNUMBER(AK134),AK134,IF(ISNUMBER(AA134),AA134,IF(ISNUMBER(#REF!),#REF!,IF(ISNUMBER(Z134),Z134,"")))))</f>
        <v>1.6808399999999999</v>
      </c>
      <c r="EM134" s="7">
        <f>IF(ISNUMBER(DO134),DO134,IF(ISNUMBER(#REF!),#REF!,IF(ISNUMBER(AB134),AB134,IF(ISNUMBER(AL134),AL134,IF(ISNUMBER(AA134),AA134,"")))))</f>
        <v>2.9424099999999997</v>
      </c>
      <c r="EN134" s="7">
        <f>IF(ISNUMBER(DP134),DP134,IF(ISNUMBER(AL134),AL134,IF(ISNUMBER(AC134),AC134,IF(ISNUMBER(AM134),AM134,IF(ISNUMBER(AB134),AB134,"")))))</f>
        <v>2.3669599999999997</v>
      </c>
    </row>
    <row r="135" spans="1:144" x14ac:dyDescent="0.2">
      <c r="A135" s="19" t="s">
        <v>142</v>
      </c>
      <c r="B135" s="7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 t="e">
        <v>#N/A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 t="e">
        <v>#N/A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 t="e">
        <v>#N/A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7" t="e">
        <v>#N/A</v>
      </c>
      <c r="AD135" s="7" t="e">
        <v>#N/A</v>
      </c>
      <c r="AE135" s="7" t="e">
        <v>#N/A</v>
      </c>
      <c r="AF135" s="7" t="e">
        <v>#N/A</v>
      </c>
      <c r="AG135" s="7" t="e">
        <v>#N/A</v>
      </c>
      <c r="AH135" s="7" t="e">
        <v>#N/A</v>
      </c>
      <c r="AI135" s="7" t="e">
        <v>#N/A</v>
      </c>
      <c r="AJ135" s="7" t="e">
        <v>#N/A</v>
      </c>
      <c r="AL135" s="7" t="str">
        <f t="shared" ref="AL135" si="312">IF(ISNUMBER(F135),F135,IF(ISNUMBER(G135),G135,IF(ISNUMBER(E135),E135,IF(ISNUMBER(H135),H135,IF(ISNUMBER(D135),D135,"")))))</f>
        <v/>
      </c>
      <c r="AM135" s="7" t="str">
        <f t="shared" ref="AM135" si="313">IF(ISNUMBER(G135),G135,IF(ISNUMBER(H135),H135,IF(ISNUMBER(F135),F135,IF(ISNUMBER(I135),I135,IF(ISNUMBER(E135),E135,"")))))</f>
        <v/>
      </c>
      <c r="AN135" s="7" t="str">
        <f t="shared" ref="AN135" si="314">IF(ISNUMBER(H135),H135,IF(ISNUMBER(I135),I135,IF(ISNUMBER(G135),G135,IF(ISNUMBER(J135),J135,IF(ISNUMBER(F135),F135,"")))))</f>
        <v/>
      </c>
      <c r="AO135" s="7" t="str">
        <f t="shared" ref="AO135" si="315">IF(ISNUMBER(I135),I135,IF(ISNUMBER(J135),J135,IF(ISNUMBER(H135),H135,IF(ISNUMBER(K135),K135,IF(ISNUMBER(G135),G135,"")))))</f>
        <v/>
      </c>
      <c r="AP135" s="7" t="str">
        <f t="shared" ref="AP135" si="316">IF(ISNUMBER(J135),J135,IF(ISNUMBER(K135),K135,IF(ISNUMBER(I135),I135,IF(ISNUMBER(L135),L135,IF(ISNUMBER(H135),H135,"")))))</f>
        <v/>
      </c>
      <c r="AQ135" s="7" t="str">
        <f t="shared" ref="AQ135" si="317">IF(ISNUMBER(K135),K135,IF(ISNUMBER(L135),L135,IF(ISNUMBER(J135),J135,IF(ISNUMBER(M135),M135,IF(ISNUMBER(I135),I135,"")))))</f>
        <v/>
      </c>
      <c r="AR135" s="7" t="str">
        <f t="shared" ref="AR135" si="318">IF(ISNUMBER(L135),L135,IF(ISNUMBER(M135),M135,IF(ISNUMBER(K135),K135,IF(ISNUMBER(N135),N135,IF(ISNUMBER(J135),J135,"")))))</f>
        <v/>
      </c>
      <c r="AS135" s="7" t="str">
        <f t="shared" ref="AS135" si="319">IF(ISNUMBER(M135),M135,IF(ISNUMBER(N135),N135,IF(ISNUMBER(L135),L135,IF(ISNUMBER(O135),O135,IF(ISNUMBER(K135),K135,"")))))</f>
        <v/>
      </c>
      <c r="AT135" s="7" t="str">
        <f t="shared" ref="AT135" si="320">IF(ISNUMBER(N135),N135,IF(ISNUMBER(O135),O135,IF(ISNUMBER(M135),M135,IF(ISNUMBER(P135),P135,IF(ISNUMBER(L135),L135,"")))))</f>
        <v/>
      </c>
      <c r="AU135" s="7" t="str">
        <f t="shared" ref="AU135" si="321">IF(ISNUMBER(O135),O135,IF(ISNUMBER(P135),P135,IF(ISNUMBER(N135),N135,IF(ISNUMBER(Q135),Q135,IF(ISNUMBER(M135),M135,"")))))</f>
        <v/>
      </c>
      <c r="AV135" s="7" t="str">
        <f t="shared" ref="AV135" si="322">IF(ISNUMBER(P135),P135,IF(ISNUMBER(Q135),Q135,IF(ISNUMBER(O135),O135,IF(ISNUMBER(R135),R135,IF(ISNUMBER(N135),N135,"")))))</f>
        <v/>
      </c>
      <c r="AW135" s="7" t="str">
        <f t="shared" ref="AW135" si="323">IF(ISNUMBER(Q135),Q135,IF(ISNUMBER(R135),R135,IF(ISNUMBER(P135),P135,IF(ISNUMBER(S135),S135,IF(ISNUMBER(O135),O135,"")))))</f>
        <v/>
      </c>
      <c r="AX135" s="7" t="str">
        <f t="shared" ref="AX135" si="324">IF(ISNUMBER(R135),R135,IF(ISNUMBER(S135),S135,IF(ISNUMBER(Q135),Q135,IF(ISNUMBER(T135),T135,IF(ISNUMBER(P135),P135,"")))))</f>
        <v/>
      </c>
      <c r="AY135" s="7" t="str">
        <f t="shared" ref="AY135" si="325">IF(ISNUMBER(S135),S135,IF(ISNUMBER(T135),T135,IF(ISNUMBER(R135),R135,IF(ISNUMBER(U135),U135,IF(ISNUMBER(Q135),Q135,"")))))</f>
        <v/>
      </c>
      <c r="AZ135" s="7" t="str">
        <f t="shared" ref="AZ135" si="326">IF(ISNUMBER(T135),T135,IF(ISNUMBER(U135),U135,IF(ISNUMBER(S135),S135,IF(ISNUMBER(V135),V135,IF(ISNUMBER(R135),R135,"")))))</f>
        <v/>
      </c>
      <c r="BA135" s="7" t="str">
        <f t="shared" ref="BA135" si="327">IF(ISNUMBER(U135),U135,IF(ISNUMBER(V135),V135,IF(ISNUMBER(T135),T135,IF(ISNUMBER(W135),W135,IF(ISNUMBER(S135),S135,"")))))</f>
        <v/>
      </c>
      <c r="BB135" s="7" t="str">
        <f t="shared" ref="BB135" si="328">IF(ISNUMBER(V135),V135,IF(ISNUMBER(W135),W135,IF(ISNUMBER(U135),U135,IF(ISNUMBER(X135),X135,IF(ISNUMBER(T135),T135,"")))))</f>
        <v/>
      </c>
      <c r="BC135" s="7" t="str">
        <f t="shared" ref="BC135" si="329">IF(ISNUMBER(W135),W135,IF(ISNUMBER(X135),X135,IF(ISNUMBER(V135),V135,IF(ISNUMBER(Y135),Y135,IF(ISNUMBER(U135),U135,"")))))</f>
        <v/>
      </c>
      <c r="BD135" s="7" t="str">
        <f t="shared" ref="BD135" si="330">IF(ISNUMBER(X135),X135,IF(ISNUMBER(Y135),Y135,IF(ISNUMBER(W135),W135,IF(ISNUMBER(Z135),Z135,IF(ISNUMBER(V135),V135,"")))))</f>
        <v/>
      </c>
      <c r="BE135" s="7" t="str">
        <f t="shared" ref="BE135" si="331">IF(ISNUMBER(Y135),Y135,IF(ISNUMBER(Z135),Z135,IF(ISNUMBER(X135),X135,IF(ISNUMBER(AA135),AA135,IF(ISNUMBER(W135),W135,"")))))</f>
        <v/>
      </c>
      <c r="BF135" s="7" t="str">
        <f t="shared" ref="BF135" si="332">IF(ISNUMBER(Z135),Z135,IF(ISNUMBER(AA135),AA135,IF(ISNUMBER(Y135),Y135,IF(ISNUMBER(AB135),AB135,IF(ISNUMBER(X135),X135,"")))))</f>
        <v/>
      </c>
      <c r="BG135" s="7" t="str">
        <f t="shared" ref="BG135" si="333">IF(ISNUMBER(AA135),AA135,IF(ISNUMBER(AB135),AB135,IF(ISNUMBER(Z135),Z135,IF(ISNUMBER(AC135),AC135,IF(ISNUMBER(Y135),Y135,"")))))</f>
        <v/>
      </c>
      <c r="BH135" s="7" t="str">
        <f t="shared" ref="BH135" si="334">IF(ISNUMBER(AB135),AB135,IF(ISNUMBER(AC135),AC135,IF(ISNUMBER(AA135),AA135,IF(ISNUMBER(AD135),AD135,IF(ISNUMBER(Z135),Z135,"")))))</f>
        <v/>
      </c>
      <c r="BI135" s="7" t="str">
        <f t="shared" ref="BI135" si="335">IF(ISNUMBER(AC135),AC135,IF(ISNUMBER(AD135),AD135,IF(ISNUMBER(AB135),AB135,IF(ISNUMBER(AE135),AE135,IF(ISNUMBER(AA135),AA135,"")))))</f>
        <v/>
      </c>
      <c r="BJ135" s="7" t="str">
        <f t="shared" ref="BJ135" si="336">IF(ISNUMBER(AD135),AD135,IF(ISNUMBER(AE135),AE135,IF(ISNUMBER(AC135),AC135,IF(ISNUMBER(AF135),AF135,IF(ISNUMBER(AB135),AB135,"")))))</f>
        <v/>
      </c>
      <c r="BK135" s="7" t="str">
        <f t="shared" ref="BK135" si="337">IF(ISNUMBER(AE135),AE135,IF(ISNUMBER(AF135),AF135,IF(ISNUMBER(AD135),AD135,IF(ISNUMBER(AG135),AG135,IF(ISNUMBER(AC135),AC135,"")))))</f>
        <v/>
      </c>
      <c r="BL135" s="7" t="str">
        <f t="shared" ref="BL135" si="338">IF(ISNUMBER(AF135),AF135,IF(ISNUMBER(AG135),AG135,IF(ISNUMBER(AE135),AE135,IF(ISNUMBER(AH135),AH135,IF(ISNUMBER(AD135),AD135,"")))))</f>
        <v/>
      </c>
      <c r="BM135" s="7" t="str">
        <f t="shared" ref="BM135" si="339">IF(ISNUMBER(AG135),AG135,IF(ISNUMBER(AH135),AH135,IF(ISNUMBER(AF135),AF135,IF(ISNUMBER(AI135),AI135,IF(ISNUMBER(AE135),AE135,"")))))</f>
        <v/>
      </c>
      <c r="BN135" s="7" t="str">
        <f t="shared" ref="BN135" si="340">IF(ISNUMBER(AH135),AH135,IF(ISNUMBER(AI135),AI135,IF(ISNUMBER(AG135),AG135,IF(ISNUMBER(AJ135),AJ135,IF(ISNUMBER(AF135),AF135,"")))))</f>
        <v/>
      </c>
      <c r="BP135" s="7" t="str">
        <f t="shared" ref="BP135" si="341">IF(ISNUMBER(AN135),AN135,IF(ISNUMBER(K135),K135,IF(ISNUMBER(E135),E135,IF(ISNUMBER(L135),L135,IF(ISNUMBER(D135),D135,"")))))</f>
        <v/>
      </c>
      <c r="BQ135" s="7" t="str">
        <f t="shared" ref="BQ135" si="342">IF(ISNUMBER(AO135),AO135,IF(ISNUMBER(L135),L135,IF(ISNUMBER(F135),F135,IF(ISNUMBER(M135),M135,IF(ISNUMBER(E135),E135,"")))))</f>
        <v/>
      </c>
      <c r="BR135" s="7" t="str">
        <f t="shared" ref="BR135" si="343">IF(ISNUMBER(AP135),AP135,IF(ISNUMBER(M135),M135,IF(ISNUMBER(G135),G135,IF(ISNUMBER(N135),N135,IF(ISNUMBER(F135),F135,"")))))</f>
        <v/>
      </c>
      <c r="BS135" s="7" t="str">
        <f t="shared" ref="BS135" si="344">IF(ISNUMBER(AQ135),AQ135,IF(ISNUMBER(N135),N135,IF(ISNUMBER(H135),H135,IF(ISNUMBER(O135),O135,IF(ISNUMBER(G135),G135,"")))))</f>
        <v/>
      </c>
      <c r="BT135" s="7" t="str">
        <f t="shared" ref="BT135" si="345">IF(ISNUMBER(AR135),AR135,IF(ISNUMBER(O135),O135,IF(ISNUMBER(I135),I135,IF(ISNUMBER(P135),P135,IF(ISNUMBER(H135),H135,"")))))</f>
        <v/>
      </c>
      <c r="BU135" s="7" t="str">
        <f t="shared" ref="BU135" si="346">IF(ISNUMBER(AS135),AS135,IF(ISNUMBER(P135),P135,IF(ISNUMBER(J135),J135,IF(ISNUMBER(Q135),Q135,IF(ISNUMBER(I135),I135,"")))))</f>
        <v/>
      </c>
      <c r="BV135" s="7" t="str">
        <f t="shared" ref="BV135" si="347">IF(ISNUMBER(AT135),AT135,IF(ISNUMBER(Q135),Q135,IF(ISNUMBER(K135),K135,IF(ISNUMBER(R135),R135,IF(ISNUMBER(J135),J135,"")))))</f>
        <v/>
      </c>
      <c r="BW135" s="7" t="str">
        <f t="shared" ref="BW135" si="348">IF(ISNUMBER(AU135),AU135,IF(ISNUMBER(R135),R135,IF(ISNUMBER(L135),L135,IF(ISNUMBER(S135),S135,IF(ISNUMBER(K135),K135,"")))))</f>
        <v/>
      </c>
      <c r="BX135" s="7" t="str">
        <f t="shared" ref="BX135" si="349">IF(ISNUMBER(AV135),AV135,IF(ISNUMBER(S135),S135,IF(ISNUMBER(M135),M135,IF(ISNUMBER(T135),T135,IF(ISNUMBER(L135),L135,"")))))</f>
        <v/>
      </c>
      <c r="BY135" s="7" t="str">
        <f t="shared" ref="BY135" si="350">IF(ISNUMBER(AW135),AW135,IF(ISNUMBER(T135),T135,IF(ISNUMBER(N135),N135,IF(ISNUMBER(U135),U135,IF(ISNUMBER(M135),M135,"")))))</f>
        <v/>
      </c>
      <c r="BZ135" s="7" t="str">
        <f t="shared" ref="BZ135" si="351">IF(ISNUMBER(AX135),AX135,IF(ISNUMBER(U135),U135,IF(ISNUMBER(O135),O135,IF(ISNUMBER(V135),V135,IF(ISNUMBER(N135),N135,"")))))</f>
        <v/>
      </c>
      <c r="CA135" s="7" t="str">
        <f t="shared" ref="CA135" si="352">IF(ISNUMBER(AY135),AY135,IF(ISNUMBER(V135),V135,IF(ISNUMBER(P135),P135,IF(ISNUMBER(W135),W135,IF(ISNUMBER(O135),O135,"")))))</f>
        <v/>
      </c>
      <c r="CB135" s="7" t="str">
        <f t="shared" ref="CB135" si="353">IF(ISNUMBER(AZ135),AZ135,IF(ISNUMBER(W135),W135,IF(ISNUMBER(Q135),Q135,IF(ISNUMBER(X135),X135,IF(ISNUMBER(P135),P135,"")))))</f>
        <v/>
      </c>
      <c r="CC135" s="7" t="str">
        <f t="shared" ref="CC135" si="354">IF(ISNUMBER(BA135),BA135,IF(ISNUMBER(X135),X135,IF(ISNUMBER(R135),R135,IF(ISNUMBER(Y135),Y135,IF(ISNUMBER(Q135),Q135,"")))))</f>
        <v/>
      </c>
      <c r="CD135" s="7" t="str">
        <f t="shared" ref="CD135" si="355">IF(ISNUMBER(BB135),BB135,IF(ISNUMBER(Y135),Y135,IF(ISNUMBER(S135),S135,IF(ISNUMBER(Z135),Z135,IF(ISNUMBER(R135),R135,"")))))</f>
        <v/>
      </c>
      <c r="CE135" s="7" t="str">
        <f t="shared" ref="CE135" si="356">IF(ISNUMBER(BC135),BC135,IF(ISNUMBER(Z135),Z135,IF(ISNUMBER(T135),T135,IF(ISNUMBER(AA135),AA135,IF(ISNUMBER(S135),S135,"")))))</f>
        <v/>
      </c>
      <c r="CF135" s="7" t="str">
        <f t="shared" ref="CF135" si="357">IF(ISNUMBER(BD135),BD135,IF(ISNUMBER(AA135),AA135,IF(ISNUMBER(U135),U135,IF(ISNUMBER(AB135),AB135,IF(ISNUMBER(T135),T135,"")))))</f>
        <v/>
      </c>
      <c r="CG135" s="7" t="str">
        <f t="shared" ref="CG135" si="358">IF(ISNUMBER(BE135),BE135,IF(ISNUMBER(AB135),AB135,IF(ISNUMBER(V135),V135,IF(ISNUMBER(AC135),AC135,IF(ISNUMBER(U135),U135,"")))))</f>
        <v/>
      </c>
      <c r="CH135" s="7" t="str">
        <f t="shared" ref="CH135" si="359">IF(ISNUMBER(BF135),BF135,IF(ISNUMBER(AC135),AC135,IF(ISNUMBER(W135),W135,IF(ISNUMBER(AD135),AD135,IF(ISNUMBER(V135),V135,"")))))</f>
        <v/>
      </c>
      <c r="CI135" s="7" t="str">
        <f t="shared" ref="CI135" si="360">IF(ISNUMBER(BG135),BG135,IF(ISNUMBER(AD135),AD135,IF(ISNUMBER(X135),X135,IF(ISNUMBER(AE135),AE135,IF(ISNUMBER(W135),W135,"")))))</f>
        <v/>
      </c>
      <c r="CJ135" s="7" t="str">
        <f t="shared" ref="CJ135" si="361">IF(ISNUMBER(BH135),BH135,IF(ISNUMBER(AE135),AE135,IF(ISNUMBER(Y135),Y135,IF(ISNUMBER(AF135),AF135,IF(ISNUMBER(X135),X135,"")))))</f>
        <v/>
      </c>
      <c r="CK135" s="7" t="str">
        <f t="shared" ref="CK135" si="362">IF(ISNUMBER(BI135),BI135,IF(ISNUMBER(AF135),AF135,IF(ISNUMBER(Z135),Z135,IF(ISNUMBER(AG135),AG135,IF(ISNUMBER(Y135),Y135,"")))))</f>
        <v/>
      </c>
      <c r="CL135" s="7" t="str">
        <f t="shared" ref="CL135" si="363">IF(ISNUMBER(BJ135),BJ135,IF(ISNUMBER(AG135),AG135,IF(ISNUMBER(AA135),AA135,IF(ISNUMBER(AH135),AH135,IF(ISNUMBER(Z135),Z135,"")))))</f>
        <v/>
      </c>
      <c r="CM135" s="7" t="str">
        <f t="shared" ref="CM135" si="364">IF(ISNUMBER(BK135),BK135,IF(ISNUMBER(AH135),AH135,IF(ISNUMBER(AB135),AB135,IF(ISNUMBER(AI135),AI135,IF(ISNUMBER(AA135),AA135,"")))))</f>
        <v/>
      </c>
      <c r="CN135" s="7" t="str">
        <f t="shared" ref="CN135" si="365">IF(ISNUMBER(BL135),BL135,IF(ISNUMBER(AI135),AI135,IF(ISNUMBER(AC135),AC135,IF(ISNUMBER(AJ135),AJ135,IF(ISNUMBER(AB135),AB135,"")))))</f>
        <v/>
      </c>
      <c r="CO135" s="7" t="str">
        <f t="shared" ref="CO135" si="366">IF(ISNUMBER(BM135),BM135,IF(ISNUMBER(AJ135),AJ135,IF(ISNUMBER(AD135),AD135,IF(ISNUMBER(AK135),AK135,IF(ISNUMBER(AC135),AC135,"")))))</f>
        <v/>
      </c>
      <c r="CP135" s="7" t="str">
        <f>IF(ISNUMBER(BN135),BN135,IF(ISNUMBER(AK135),AK135,IF(ISNUMBER(AE135),AE135,IF(ISNUMBER(#REF!),#REF!,IF(ISNUMBER(AD135),AD135,"")))))</f>
        <v/>
      </c>
      <c r="CR135" s="7" t="str">
        <f t="shared" ref="CR135" si="367">IF(ISNUMBER(BR135),BR135,IF(ISNUMBER(O135),O135,IF(ISNUMBER(E135),E135,IF(ISNUMBER(P135),P135,IF(ISNUMBER(D135),D135,"")))))</f>
        <v/>
      </c>
      <c r="CS135" s="7" t="str">
        <f t="shared" ref="CS135" si="368">IF(ISNUMBER(BS135),BS135,IF(ISNUMBER(P135),P135,IF(ISNUMBER(F135),F135,IF(ISNUMBER(Q135),Q135,IF(ISNUMBER(E135),E135,"")))))</f>
        <v/>
      </c>
      <c r="CT135" s="7" t="str">
        <f t="shared" ref="CT135" si="369">IF(ISNUMBER(BT135),BT135,IF(ISNUMBER(Q135),Q135,IF(ISNUMBER(G135),G135,IF(ISNUMBER(R135),R135,IF(ISNUMBER(F135),F135,"")))))</f>
        <v/>
      </c>
      <c r="CU135" s="7" t="str">
        <f t="shared" ref="CU135" si="370">IF(ISNUMBER(BU135),BU135,IF(ISNUMBER(R135),R135,IF(ISNUMBER(H135),H135,IF(ISNUMBER(S135),S135,IF(ISNUMBER(G135),G135,"")))))</f>
        <v/>
      </c>
      <c r="CV135" s="7" t="str">
        <f t="shared" ref="CV135" si="371">IF(ISNUMBER(BV135),BV135,IF(ISNUMBER(S135),S135,IF(ISNUMBER(I135),I135,IF(ISNUMBER(T135),T135,IF(ISNUMBER(H135),H135,"")))))</f>
        <v/>
      </c>
      <c r="CW135" s="7" t="str">
        <f t="shared" ref="CW135" si="372">IF(ISNUMBER(BW135),BW135,IF(ISNUMBER(T135),T135,IF(ISNUMBER(J135),J135,IF(ISNUMBER(U135),U135,IF(ISNUMBER(I135),I135,"")))))</f>
        <v/>
      </c>
      <c r="CX135" s="7" t="str">
        <f t="shared" ref="CX135" si="373">IF(ISNUMBER(BX135),BX135,IF(ISNUMBER(U135),U135,IF(ISNUMBER(K135),K135,IF(ISNUMBER(V135),V135,IF(ISNUMBER(J135),J135,"")))))</f>
        <v/>
      </c>
      <c r="CY135" s="7" t="str">
        <f t="shared" ref="CY135" si="374">IF(ISNUMBER(BY135),BY135,IF(ISNUMBER(V135),V135,IF(ISNUMBER(L135),L135,IF(ISNUMBER(W135),W135,IF(ISNUMBER(K135),K135,"")))))</f>
        <v/>
      </c>
      <c r="CZ135" s="7" t="str">
        <f t="shared" ref="CZ135" si="375">IF(ISNUMBER(BZ135),BZ135,IF(ISNUMBER(W135),W135,IF(ISNUMBER(M135),M135,IF(ISNUMBER(X135),X135,IF(ISNUMBER(L135),L135,"")))))</f>
        <v/>
      </c>
      <c r="DA135" s="7" t="str">
        <f t="shared" ref="DA135" si="376">IF(ISNUMBER(CA135),CA135,IF(ISNUMBER(X135),X135,IF(ISNUMBER(N135),N135,IF(ISNUMBER(Y135),Y135,IF(ISNUMBER(M135),M135,"")))))</f>
        <v/>
      </c>
      <c r="DB135" s="7" t="str">
        <f t="shared" ref="DB135" si="377">IF(ISNUMBER(CB135),CB135,IF(ISNUMBER(Y135),Y135,IF(ISNUMBER(O135),O135,IF(ISNUMBER(Z135),Z135,IF(ISNUMBER(N135),N135,"")))))</f>
        <v/>
      </c>
      <c r="DC135" s="7" t="str">
        <f t="shared" ref="DC135" si="378">IF(ISNUMBER(CC135),CC135,IF(ISNUMBER(Z135),Z135,IF(ISNUMBER(P135),P135,IF(ISNUMBER(AA135),AA135,IF(ISNUMBER(O135),O135,"")))))</f>
        <v/>
      </c>
      <c r="DD135" s="7" t="str">
        <f t="shared" ref="DD135" si="379">IF(ISNUMBER(CD135),CD135,IF(ISNUMBER(AA135),AA135,IF(ISNUMBER(Q135),Q135,IF(ISNUMBER(AB135),AB135,IF(ISNUMBER(P135),P135,"")))))</f>
        <v/>
      </c>
      <c r="DE135" s="7" t="str">
        <f t="shared" ref="DE135" si="380">IF(ISNUMBER(CE135),CE135,IF(ISNUMBER(AB135),AB135,IF(ISNUMBER(R135),R135,IF(ISNUMBER(AC135),AC135,IF(ISNUMBER(Q135),Q135,"")))))</f>
        <v/>
      </c>
      <c r="DF135" s="7" t="str">
        <f t="shared" ref="DF135" si="381">IF(ISNUMBER(CF135),CF135,IF(ISNUMBER(AC135),AC135,IF(ISNUMBER(S135),S135,IF(ISNUMBER(AD135),AD135,IF(ISNUMBER(R135),R135,"")))))</f>
        <v/>
      </c>
      <c r="DG135" s="7" t="str">
        <f t="shared" ref="DG135" si="382">IF(ISNUMBER(CG135),CG135,IF(ISNUMBER(AD135),AD135,IF(ISNUMBER(T135),T135,IF(ISNUMBER(AE135),AE135,IF(ISNUMBER(S135),S135,"")))))</f>
        <v/>
      </c>
      <c r="DH135" s="7" t="str">
        <f t="shared" ref="DH135" si="383">IF(ISNUMBER(CH135),CH135,IF(ISNUMBER(AE135),AE135,IF(ISNUMBER(U135),U135,IF(ISNUMBER(AF135),AF135,IF(ISNUMBER(T135),T135,"")))))</f>
        <v/>
      </c>
      <c r="DI135" s="7" t="str">
        <f t="shared" ref="DI135" si="384">IF(ISNUMBER(CI135),CI135,IF(ISNUMBER(AF135),AF135,IF(ISNUMBER(V135),V135,IF(ISNUMBER(AG135),AG135,IF(ISNUMBER(U135),U135,"")))))</f>
        <v/>
      </c>
      <c r="DJ135" s="7" t="str">
        <f t="shared" ref="DJ135" si="385">IF(ISNUMBER(CJ135),CJ135,IF(ISNUMBER(AG135),AG135,IF(ISNUMBER(W135),W135,IF(ISNUMBER(AH135),AH135,IF(ISNUMBER(V135),V135,"")))))</f>
        <v/>
      </c>
      <c r="DK135" s="7" t="str">
        <f t="shared" ref="DK135" si="386">IF(ISNUMBER(CK135),CK135,IF(ISNUMBER(AH135),AH135,IF(ISNUMBER(X135),X135,IF(ISNUMBER(AI135),AI135,IF(ISNUMBER(W135),W135,"")))))</f>
        <v/>
      </c>
      <c r="DL135" s="7" t="str">
        <f t="shared" ref="DL135" si="387">IF(ISNUMBER(CL135),CL135,IF(ISNUMBER(AI135),AI135,IF(ISNUMBER(Y135),Y135,IF(ISNUMBER(AJ135),AJ135,IF(ISNUMBER(X135),X135,"")))))</f>
        <v/>
      </c>
      <c r="DM135" s="7" t="str">
        <f t="shared" ref="DM135" si="388">IF(ISNUMBER(CM135),CM135,IF(ISNUMBER(AJ135),AJ135,IF(ISNUMBER(Z135),Z135,IF(ISNUMBER(AK135),AK135,IF(ISNUMBER(Y135),Y135,"")))))</f>
        <v/>
      </c>
      <c r="DN135" s="7" t="str">
        <f>IF(ISNUMBER(CN135),CN135,IF(ISNUMBER(AK135),AK135,IF(ISNUMBER(AA135),AA135,IF(ISNUMBER(#REF!),#REF!,IF(ISNUMBER(Z135),Z135,"")))))</f>
        <v/>
      </c>
      <c r="DO135" s="7" t="str">
        <f>IF(ISNUMBER(CO135),CO135,IF(ISNUMBER(#REF!),#REF!,IF(ISNUMBER(AB135),AB135,IF(ISNUMBER(AL135),AL135,IF(ISNUMBER(AA135),AA135,"")))))</f>
        <v/>
      </c>
      <c r="DP135" s="7" t="str">
        <f t="shared" ref="DP135" si="389">IF(ISNUMBER(CP135),CP135,IF(ISNUMBER(AL135),AL135,IF(ISNUMBER(AC135),AC135,IF(ISNUMBER(AM135),AM135,IF(ISNUMBER(AB135),AB135,"")))))</f>
        <v/>
      </c>
      <c r="DR135" s="7" t="str">
        <f t="shared" ref="DR135" si="390">IF(ISNUMBER(CT135),CT135,IF(ISNUMBER(Q135),Q135,IF(ISNUMBER(G135),G135,IF(ISNUMBER(R135),R135,IF(ISNUMBER(F135),F135,"")))))</f>
        <v/>
      </c>
      <c r="DS135" s="7" t="str">
        <f t="shared" ref="DS135" si="391">IF(ISNUMBER(CU135),CU135,IF(ISNUMBER(R135),R135,IF(ISNUMBER(H135),H135,IF(ISNUMBER(S135),S135,IF(ISNUMBER(G135),G135,"")))))</f>
        <v/>
      </c>
      <c r="DT135" s="7" t="str">
        <f t="shared" ref="DT135" si="392">IF(ISNUMBER(CV135),CV135,IF(ISNUMBER(S135),S135,IF(ISNUMBER(I135),I135,IF(ISNUMBER(T135),T135,IF(ISNUMBER(H135),H135,"")))))</f>
        <v/>
      </c>
      <c r="DU135" s="7" t="str">
        <f t="shared" ref="DU135" si="393">IF(ISNUMBER(CW135),CW135,IF(ISNUMBER(T135),T135,IF(ISNUMBER(J135),J135,IF(ISNUMBER(U135),U135,IF(ISNUMBER(I135),I135,"")))))</f>
        <v/>
      </c>
      <c r="DV135" s="7" t="str">
        <f t="shared" ref="DV135" si="394">IF(ISNUMBER(CX135),CX135,IF(ISNUMBER(U135),U135,IF(ISNUMBER(K135),K135,IF(ISNUMBER(V135),V135,IF(ISNUMBER(J135),J135,"")))))</f>
        <v/>
      </c>
      <c r="DW135" s="7" t="str">
        <f t="shared" ref="DW135" si="395">IF(ISNUMBER(CY135),CY135,IF(ISNUMBER(V135),V135,IF(ISNUMBER(L135),L135,IF(ISNUMBER(W135),W135,IF(ISNUMBER(K135),K135,"")))))</f>
        <v/>
      </c>
      <c r="DX135" s="7" t="str">
        <f t="shared" ref="DX135" si="396">IF(ISNUMBER(CZ135),CZ135,IF(ISNUMBER(W135),W135,IF(ISNUMBER(M135),M135,IF(ISNUMBER(X135),X135,IF(ISNUMBER(L135),L135,"")))))</f>
        <v/>
      </c>
      <c r="DY135" s="7" t="str">
        <f t="shared" ref="DY135" si="397">IF(ISNUMBER(DA135),DA135,IF(ISNUMBER(X135),X135,IF(ISNUMBER(N135),N135,IF(ISNUMBER(Y135),Y135,IF(ISNUMBER(M135),M135,"")))))</f>
        <v/>
      </c>
      <c r="DZ135" s="7" t="str">
        <f t="shared" ref="DZ135" si="398">IF(ISNUMBER(DB135),DB135,IF(ISNUMBER(Y135),Y135,IF(ISNUMBER(O135),O135,IF(ISNUMBER(Z135),Z135,IF(ISNUMBER(N135),N135,"")))))</f>
        <v/>
      </c>
      <c r="EA135" s="7" t="str">
        <f t="shared" ref="EA135" si="399">IF(ISNUMBER(DC135),DC135,IF(ISNUMBER(Z135),Z135,IF(ISNUMBER(P135),P135,IF(ISNUMBER(AA135),AA135,IF(ISNUMBER(O135),O135,"")))))</f>
        <v/>
      </c>
      <c r="EB135" s="7" t="str">
        <f t="shared" ref="EB135" si="400">IF(ISNUMBER(DD135),DD135,IF(ISNUMBER(AA135),AA135,IF(ISNUMBER(Q135),Q135,IF(ISNUMBER(AB135),AB135,IF(ISNUMBER(P135),P135,"")))))</f>
        <v/>
      </c>
      <c r="EC135" s="7" t="str">
        <f t="shared" ref="EC135" si="401">IF(ISNUMBER(DE135),DE135,IF(ISNUMBER(AB135),AB135,IF(ISNUMBER(R135),R135,IF(ISNUMBER(AC135),AC135,IF(ISNUMBER(Q135),Q135,"")))))</f>
        <v/>
      </c>
      <c r="ED135" s="7" t="str">
        <f t="shared" ref="ED135" si="402">IF(ISNUMBER(DF135),DF135,IF(ISNUMBER(AC135),AC135,IF(ISNUMBER(S135),S135,IF(ISNUMBER(AD135),AD135,IF(ISNUMBER(R135),R135,"")))))</f>
        <v/>
      </c>
      <c r="EE135" s="7" t="str">
        <f t="shared" ref="EE135" si="403">IF(ISNUMBER(DG135),DG135,IF(ISNUMBER(AD135),AD135,IF(ISNUMBER(T135),T135,IF(ISNUMBER(AE135),AE135,IF(ISNUMBER(S135),S135,"")))))</f>
        <v/>
      </c>
      <c r="EF135" s="7" t="str">
        <f t="shared" ref="EF135" si="404">IF(ISNUMBER(DH135),DH135,IF(ISNUMBER(AE135),AE135,IF(ISNUMBER(U135),U135,IF(ISNUMBER(AF135),AF135,IF(ISNUMBER(T135),T135,"")))))</f>
        <v/>
      </c>
      <c r="EG135" s="7" t="str">
        <f t="shared" ref="EG135" si="405">IF(ISNUMBER(DI135),DI135,IF(ISNUMBER(AF135),AF135,IF(ISNUMBER(V135),V135,IF(ISNUMBER(AG135),AG135,IF(ISNUMBER(U135),U135,"")))))</f>
        <v/>
      </c>
      <c r="EH135" s="7" t="str">
        <f t="shared" ref="EH135" si="406">IF(ISNUMBER(DJ135),DJ135,IF(ISNUMBER(AG135),AG135,IF(ISNUMBER(W135),W135,IF(ISNUMBER(AH135),AH135,IF(ISNUMBER(V135),V135,"")))))</f>
        <v/>
      </c>
      <c r="EI135" s="7" t="str">
        <f t="shared" ref="EI135" si="407">IF(ISNUMBER(DK135),DK135,IF(ISNUMBER(AH135),AH135,IF(ISNUMBER(X135),X135,IF(ISNUMBER(AI135),AI135,IF(ISNUMBER(W135),W135,"")))))</f>
        <v/>
      </c>
      <c r="EJ135" s="7" t="str">
        <f t="shared" ref="EJ135" si="408">IF(ISNUMBER(DL135),DL135,IF(ISNUMBER(AI135),AI135,IF(ISNUMBER(Y135),Y135,IF(ISNUMBER(AJ135),AJ135,IF(ISNUMBER(X135),X135,"")))))</f>
        <v/>
      </c>
      <c r="EK135" s="7" t="str">
        <f t="shared" ref="EK135" si="409">IF(ISNUMBER(DM135),DM135,IF(ISNUMBER(AJ135),AJ135,IF(ISNUMBER(Z135),Z135,IF(ISNUMBER(AK135),AK135,IF(ISNUMBER(Y135),Y135,"")))))</f>
        <v/>
      </c>
      <c r="EL135" s="7" t="str">
        <f>IF(ISNUMBER(DN135),DN135,IF(ISNUMBER(AK135),AK135,IF(ISNUMBER(AA135),AA135,IF(ISNUMBER(#REF!),#REF!,IF(ISNUMBER(Z135),Z135,"")))))</f>
        <v/>
      </c>
      <c r="EM135" s="7" t="str">
        <f>IF(ISNUMBER(DO135),DO135,IF(ISNUMBER(#REF!),#REF!,IF(ISNUMBER(AB135),AB135,IF(ISNUMBER(AL135),AL135,IF(ISNUMBER(AA135),AA135,"")))))</f>
        <v/>
      </c>
      <c r="EN135" s="7" t="str">
        <f t="shared" ref="EN135" si="410">IF(ISNUMBER(DP135),DP135,IF(ISNUMBER(AL135),AL135,IF(ISNUMBER(AC135),AC135,IF(ISNUMBER(AM135),AM135,IF(ISNUMBER(AB135),AB135,"")))))</f>
        <v/>
      </c>
    </row>
    <row r="136" spans="1:144" x14ac:dyDescent="0.2">
      <c r="A136" s="19" t="s">
        <v>143</v>
      </c>
      <c r="B136" s="7" t="s">
        <v>143</v>
      </c>
      <c r="C136" s="7" t="e">
        <v>#N/A</v>
      </c>
      <c r="D136" s="7" t="e">
        <v>#N/A</v>
      </c>
      <c r="E136" s="7" t="e">
        <v>#N/A</v>
      </c>
      <c r="F136" s="7" t="e">
        <v>#N/A</v>
      </c>
      <c r="G136" s="7">
        <v>3.9427399999999997</v>
      </c>
      <c r="H136" s="7">
        <v>4.2260600000000004</v>
      </c>
      <c r="I136" s="7">
        <v>4.0471000000000004</v>
      </c>
      <c r="J136" s="7">
        <v>3.9352499999999999</v>
      </c>
      <c r="K136" s="7" t="e">
        <v>#N/A</v>
      </c>
      <c r="L136" s="7">
        <v>4.0834900000000003</v>
      </c>
      <c r="M136" s="7">
        <v>4.4786599999999996</v>
      </c>
      <c r="N136" s="7" t="e">
        <v>#N/A</v>
      </c>
      <c r="O136" s="7">
        <v>4.6615199999999994</v>
      </c>
      <c r="P136" s="7">
        <v>4.4454900000000004</v>
      </c>
      <c r="Q136" s="7">
        <v>4.4240500000000003</v>
      </c>
      <c r="R136" s="7">
        <v>4.3055300000000001</v>
      </c>
      <c r="S136" s="7">
        <v>4.4620100000000003</v>
      </c>
      <c r="T136" s="7">
        <v>4.3444000000000003</v>
      </c>
      <c r="U136" s="7">
        <v>4.27522</v>
      </c>
      <c r="V136" s="7">
        <v>4.1935699999999994</v>
      </c>
      <c r="W136" s="7">
        <v>4.0415900000000002</v>
      </c>
      <c r="X136" s="7">
        <v>3.94346</v>
      </c>
      <c r="Y136" s="7">
        <v>3.9640899999999997</v>
      </c>
      <c r="Z136" s="7">
        <v>4.1077899999999996</v>
      </c>
      <c r="AA136" s="7">
        <v>3.9053900000000001</v>
      </c>
      <c r="AB136" s="7">
        <v>3.7998799999999999</v>
      </c>
      <c r="AC136" s="7">
        <v>3.8293499999999998</v>
      </c>
      <c r="AD136" s="7">
        <v>3.8263999999999996</v>
      </c>
      <c r="AE136" s="7">
        <v>3.8065599999999997</v>
      </c>
      <c r="AF136" s="7">
        <v>3.7556500000000002</v>
      </c>
      <c r="AG136" s="7">
        <v>3.9233900000000004</v>
      </c>
      <c r="AH136" s="7">
        <v>4.0136599999999998</v>
      </c>
      <c r="AI136" s="7" t="e">
        <v>#N/A</v>
      </c>
      <c r="AJ136" s="7" t="e">
        <v>#N/A</v>
      </c>
      <c r="AL136" s="7">
        <f t="shared" ref="AL136:AL156" si="411">IF(ISNUMBER(F136),F136,IF(ISNUMBER(G136),G136,IF(ISNUMBER(E136),E136,IF(ISNUMBER(H136),H136,IF(ISNUMBER(D136),D136,"")))))</f>
        <v>3.9427399999999997</v>
      </c>
      <c r="AM136" s="7">
        <f t="shared" ref="AM136:AM156" si="412">IF(ISNUMBER(G136),G136,IF(ISNUMBER(H136),H136,IF(ISNUMBER(F136),F136,IF(ISNUMBER(I136),I136,IF(ISNUMBER(E136),E136,"")))))</f>
        <v>3.9427399999999997</v>
      </c>
      <c r="AN136" s="7">
        <f t="shared" ref="AN136:AN156" si="413">IF(ISNUMBER(H136),H136,IF(ISNUMBER(I136),I136,IF(ISNUMBER(G136),G136,IF(ISNUMBER(J136),J136,IF(ISNUMBER(F136),F136,"")))))</f>
        <v>4.2260600000000004</v>
      </c>
      <c r="AO136" s="7">
        <f t="shared" ref="AO136:AO156" si="414">IF(ISNUMBER(I136),I136,IF(ISNUMBER(J136),J136,IF(ISNUMBER(H136),H136,IF(ISNUMBER(K136),K136,IF(ISNUMBER(G136),G136,"")))))</f>
        <v>4.0471000000000004</v>
      </c>
      <c r="AP136" s="7">
        <f t="shared" ref="AP136:AP156" si="415">IF(ISNUMBER(J136),J136,IF(ISNUMBER(K136),K136,IF(ISNUMBER(I136),I136,IF(ISNUMBER(L136),L136,IF(ISNUMBER(H136),H136,"")))))</f>
        <v>3.9352499999999999</v>
      </c>
      <c r="AQ136" s="7">
        <f t="shared" ref="AQ136:AQ156" si="416">IF(ISNUMBER(K136),K136,IF(ISNUMBER(L136),L136,IF(ISNUMBER(J136),J136,IF(ISNUMBER(M136),M136,IF(ISNUMBER(I136),I136,"")))))</f>
        <v>4.0834900000000003</v>
      </c>
      <c r="AR136" s="7">
        <f t="shared" ref="AR136:AR156" si="417">IF(ISNUMBER(L136),L136,IF(ISNUMBER(M136),M136,IF(ISNUMBER(K136),K136,IF(ISNUMBER(N136),N136,IF(ISNUMBER(J136),J136,"")))))</f>
        <v>4.0834900000000003</v>
      </c>
      <c r="AS136" s="7">
        <f t="shared" ref="AS136:AS156" si="418">IF(ISNUMBER(M136),M136,IF(ISNUMBER(N136),N136,IF(ISNUMBER(L136),L136,IF(ISNUMBER(O136),O136,IF(ISNUMBER(K136),K136,"")))))</f>
        <v>4.4786599999999996</v>
      </c>
      <c r="AT136" s="7">
        <f t="shared" ref="AT136:AT156" si="419">IF(ISNUMBER(N136),N136,IF(ISNUMBER(O136),O136,IF(ISNUMBER(M136),M136,IF(ISNUMBER(P136),P136,IF(ISNUMBER(L136),L136,"")))))</f>
        <v>4.6615199999999994</v>
      </c>
      <c r="AU136" s="7">
        <f t="shared" ref="AU136:AU156" si="420">IF(ISNUMBER(O136),O136,IF(ISNUMBER(P136),P136,IF(ISNUMBER(N136),N136,IF(ISNUMBER(Q136),Q136,IF(ISNUMBER(M136),M136,"")))))</f>
        <v>4.6615199999999994</v>
      </c>
      <c r="AV136" s="7">
        <f t="shared" ref="AV136:AV156" si="421">IF(ISNUMBER(P136),P136,IF(ISNUMBER(Q136),Q136,IF(ISNUMBER(O136),O136,IF(ISNUMBER(R136),R136,IF(ISNUMBER(N136),N136,"")))))</f>
        <v>4.4454900000000004</v>
      </c>
      <c r="AW136" s="7">
        <f t="shared" ref="AW136:AW156" si="422">IF(ISNUMBER(Q136),Q136,IF(ISNUMBER(R136),R136,IF(ISNUMBER(P136),P136,IF(ISNUMBER(S136),S136,IF(ISNUMBER(O136),O136,"")))))</f>
        <v>4.4240500000000003</v>
      </c>
      <c r="AX136" s="7">
        <f t="shared" ref="AX136:AX156" si="423">IF(ISNUMBER(R136),R136,IF(ISNUMBER(S136),S136,IF(ISNUMBER(Q136),Q136,IF(ISNUMBER(T136),T136,IF(ISNUMBER(P136),P136,"")))))</f>
        <v>4.3055300000000001</v>
      </c>
      <c r="AY136" s="7">
        <f t="shared" ref="AY136:AY156" si="424">IF(ISNUMBER(S136),S136,IF(ISNUMBER(T136),T136,IF(ISNUMBER(R136),R136,IF(ISNUMBER(U136),U136,IF(ISNUMBER(Q136),Q136,"")))))</f>
        <v>4.4620100000000003</v>
      </c>
      <c r="AZ136" s="7">
        <f t="shared" ref="AZ136:AZ156" si="425">IF(ISNUMBER(T136),T136,IF(ISNUMBER(U136),U136,IF(ISNUMBER(S136),S136,IF(ISNUMBER(V136),V136,IF(ISNUMBER(R136),R136,"")))))</f>
        <v>4.3444000000000003</v>
      </c>
      <c r="BA136" s="7">
        <f t="shared" ref="BA136:BA156" si="426">IF(ISNUMBER(U136),U136,IF(ISNUMBER(V136),V136,IF(ISNUMBER(T136),T136,IF(ISNUMBER(W136),W136,IF(ISNUMBER(S136),S136,"")))))</f>
        <v>4.27522</v>
      </c>
      <c r="BB136" s="7">
        <f t="shared" ref="BB136:BB156" si="427">IF(ISNUMBER(V136),V136,IF(ISNUMBER(W136),W136,IF(ISNUMBER(U136),U136,IF(ISNUMBER(X136),X136,IF(ISNUMBER(T136),T136,"")))))</f>
        <v>4.1935699999999994</v>
      </c>
      <c r="BC136" s="7">
        <f t="shared" ref="BC136:BC156" si="428">IF(ISNUMBER(W136),W136,IF(ISNUMBER(X136),X136,IF(ISNUMBER(V136),V136,IF(ISNUMBER(Y136),Y136,IF(ISNUMBER(U136),U136,"")))))</f>
        <v>4.0415900000000002</v>
      </c>
      <c r="BD136" s="7">
        <f t="shared" ref="BD136:BD156" si="429">IF(ISNUMBER(X136),X136,IF(ISNUMBER(Y136),Y136,IF(ISNUMBER(W136),W136,IF(ISNUMBER(Z136),Z136,IF(ISNUMBER(V136),V136,"")))))</f>
        <v>3.94346</v>
      </c>
      <c r="BE136" s="7">
        <f t="shared" ref="BE136:BE156" si="430">IF(ISNUMBER(Y136),Y136,IF(ISNUMBER(Z136),Z136,IF(ISNUMBER(X136),X136,IF(ISNUMBER(AA136),AA136,IF(ISNUMBER(W136),W136,"")))))</f>
        <v>3.9640899999999997</v>
      </c>
      <c r="BF136" s="7">
        <f t="shared" ref="BF136:BF156" si="431">IF(ISNUMBER(Z136),Z136,IF(ISNUMBER(AA136),AA136,IF(ISNUMBER(Y136),Y136,IF(ISNUMBER(AB136),AB136,IF(ISNUMBER(X136),X136,"")))))</f>
        <v>4.1077899999999996</v>
      </c>
      <c r="BG136" s="7">
        <f t="shared" ref="BG136:BG156" si="432">IF(ISNUMBER(AA136),AA136,IF(ISNUMBER(AB136),AB136,IF(ISNUMBER(Z136),Z136,IF(ISNUMBER(AC136),AC136,IF(ISNUMBER(Y136),Y136,"")))))</f>
        <v>3.9053900000000001</v>
      </c>
      <c r="BH136" s="7">
        <f t="shared" ref="BH136:BH156" si="433">IF(ISNUMBER(AB136),AB136,IF(ISNUMBER(AC136),AC136,IF(ISNUMBER(AA136),AA136,IF(ISNUMBER(AD136),AD136,IF(ISNUMBER(Z136),Z136,"")))))</f>
        <v>3.7998799999999999</v>
      </c>
      <c r="BI136" s="7">
        <f t="shared" ref="BI136:BI156" si="434">IF(ISNUMBER(AC136),AC136,IF(ISNUMBER(AD136),AD136,IF(ISNUMBER(AB136),AB136,IF(ISNUMBER(AE136),AE136,IF(ISNUMBER(AA136),AA136,"")))))</f>
        <v>3.8293499999999998</v>
      </c>
      <c r="BJ136" s="7">
        <f t="shared" ref="BJ136:BJ156" si="435">IF(ISNUMBER(AD136),AD136,IF(ISNUMBER(AE136),AE136,IF(ISNUMBER(AC136),AC136,IF(ISNUMBER(AF136),AF136,IF(ISNUMBER(AB136),AB136,"")))))</f>
        <v>3.8263999999999996</v>
      </c>
      <c r="BK136" s="7">
        <f t="shared" ref="BK136:BK156" si="436">IF(ISNUMBER(AE136),AE136,IF(ISNUMBER(AF136),AF136,IF(ISNUMBER(AD136),AD136,IF(ISNUMBER(AG136),AG136,IF(ISNUMBER(AC136),AC136,"")))))</f>
        <v>3.8065599999999997</v>
      </c>
      <c r="BL136" s="7">
        <f t="shared" ref="BL136:BL156" si="437">IF(ISNUMBER(AF136),AF136,IF(ISNUMBER(AG136),AG136,IF(ISNUMBER(AE136),AE136,IF(ISNUMBER(AH136),AH136,IF(ISNUMBER(AD136),AD136,"")))))</f>
        <v>3.7556500000000002</v>
      </c>
      <c r="BM136" s="7">
        <f t="shared" ref="BM136:BM156" si="438">IF(ISNUMBER(AG136),AG136,IF(ISNUMBER(AH136),AH136,IF(ISNUMBER(AF136),AF136,IF(ISNUMBER(AI136),AI136,IF(ISNUMBER(AE136),AE136,"")))))</f>
        <v>3.9233900000000004</v>
      </c>
      <c r="BN136" s="7">
        <f t="shared" ref="BN136:BN156" si="439">IF(ISNUMBER(AH136),AH136,IF(ISNUMBER(AI136),AI136,IF(ISNUMBER(AG136),AG136,IF(ISNUMBER(AJ136),AJ136,IF(ISNUMBER(AF136),AF136,"")))))</f>
        <v>4.0136599999999998</v>
      </c>
      <c r="BP136" s="7">
        <f t="shared" ref="BP136:BP156" si="440">IF(ISNUMBER(AN136),AN136,IF(ISNUMBER(K136),K136,IF(ISNUMBER(E136),E136,IF(ISNUMBER(L136),L136,IF(ISNUMBER(D136),D136,"")))))</f>
        <v>4.2260600000000004</v>
      </c>
      <c r="BQ136" s="7">
        <f t="shared" ref="BQ136:BQ156" si="441">IF(ISNUMBER(AO136),AO136,IF(ISNUMBER(L136),L136,IF(ISNUMBER(F136),F136,IF(ISNUMBER(M136),M136,IF(ISNUMBER(E136),E136,"")))))</f>
        <v>4.0471000000000004</v>
      </c>
      <c r="BR136" s="7">
        <f t="shared" ref="BR136:BR156" si="442">IF(ISNUMBER(AP136),AP136,IF(ISNUMBER(M136),M136,IF(ISNUMBER(G136),G136,IF(ISNUMBER(N136),N136,IF(ISNUMBER(F136),F136,"")))))</f>
        <v>3.9352499999999999</v>
      </c>
      <c r="BS136" s="7">
        <f t="shared" ref="BS136:BS156" si="443">IF(ISNUMBER(AQ136),AQ136,IF(ISNUMBER(N136),N136,IF(ISNUMBER(H136),H136,IF(ISNUMBER(O136),O136,IF(ISNUMBER(G136),G136,"")))))</f>
        <v>4.0834900000000003</v>
      </c>
      <c r="BT136" s="7">
        <f t="shared" ref="BT136:BT156" si="444">IF(ISNUMBER(AR136),AR136,IF(ISNUMBER(O136),O136,IF(ISNUMBER(I136),I136,IF(ISNUMBER(P136),P136,IF(ISNUMBER(H136),H136,"")))))</f>
        <v>4.0834900000000003</v>
      </c>
      <c r="BU136" s="7">
        <f t="shared" ref="BU136:BU156" si="445">IF(ISNUMBER(AS136),AS136,IF(ISNUMBER(P136),P136,IF(ISNUMBER(J136),J136,IF(ISNUMBER(Q136),Q136,IF(ISNUMBER(I136),I136,"")))))</f>
        <v>4.4786599999999996</v>
      </c>
      <c r="BV136" s="7">
        <f t="shared" ref="BV136:BV156" si="446">IF(ISNUMBER(AT136),AT136,IF(ISNUMBER(Q136),Q136,IF(ISNUMBER(K136),K136,IF(ISNUMBER(R136),R136,IF(ISNUMBER(J136),J136,"")))))</f>
        <v>4.6615199999999994</v>
      </c>
      <c r="BW136" s="7">
        <f t="shared" ref="BW136:BW156" si="447">IF(ISNUMBER(AU136),AU136,IF(ISNUMBER(R136),R136,IF(ISNUMBER(L136),L136,IF(ISNUMBER(S136),S136,IF(ISNUMBER(K136),K136,"")))))</f>
        <v>4.6615199999999994</v>
      </c>
      <c r="BX136" s="7">
        <f t="shared" ref="BX136:BX156" si="448">IF(ISNUMBER(AV136),AV136,IF(ISNUMBER(S136),S136,IF(ISNUMBER(M136),M136,IF(ISNUMBER(T136),T136,IF(ISNUMBER(L136),L136,"")))))</f>
        <v>4.4454900000000004</v>
      </c>
      <c r="BY136" s="7">
        <f t="shared" ref="BY136:BY156" si="449">IF(ISNUMBER(AW136),AW136,IF(ISNUMBER(T136),T136,IF(ISNUMBER(N136),N136,IF(ISNUMBER(U136),U136,IF(ISNUMBER(M136),M136,"")))))</f>
        <v>4.4240500000000003</v>
      </c>
      <c r="BZ136" s="7">
        <f t="shared" ref="BZ136:BZ156" si="450">IF(ISNUMBER(AX136),AX136,IF(ISNUMBER(U136),U136,IF(ISNUMBER(O136),O136,IF(ISNUMBER(V136),V136,IF(ISNUMBER(N136),N136,"")))))</f>
        <v>4.3055300000000001</v>
      </c>
      <c r="CA136" s="7">
        <f t="shared" ref="CA136:CA156" si="451">IF(ISNUMBER(AY136),AY136,IF(ISNUMBER(V136),V136,IF(ISNUMBER(P136),P136,IF(ISNUMBER(W136),W136,IF(ISNUMBER(O136),O136,"")))))</f>
        <v>4.4620100000000003</v>
      </c>
      <c r="CB136" s="7">
        <f t="shared" ref="CB136:CB156" si="452">IF(ISNUMBER(AZ136),AZ136,IF(ISNUMBER(W136),W136,IF(ISNUMBER(Q136),Q136,IF(ISNUMBER(X136),X136,IF(ISNUMBER(P136),P136,"")))))</f>
        <v>4.3444000000000003</v>
      </c>
      <c r="CC136" s="7">
        <f t="shared" ref="CC136:CC156" si="453">IF(ISNUMBER(BA136),BA136,IF(ISNUMBER(X136),X136,IF(ISNUMBER(R136),R136,IF(ISNUMBER(Y136),Y136,IF(ISNUMBER(Q136),Q136,"")))))</f>
        <v>4.27522</v>
      </c>
      <c r="CD136" s="7">
        <f t="shared" ref="CD136:CD156" si="454">IF(ISNUMBER(BB136),BB136,IF(ISNUMBER(Y136),Y136,IF(ISNUMBER(S136),S136,IF(ISNUMBER(Z136),Z136,IF(ISNUMBER(R136),R136,"")))))</f>
        <v>4.1935699999999994</v>
      </c>
      <c r="CE136" s="7">
        <f t="shared" ref="CE136:CE156" si="455">IF(ISNUMBER(BC136),BC136,IF(ISNUMBER(Z136),Z136,IF(ISNUMBER(T136),T136,IF(ISNUMBER(AA136),AA136,IF(ISNUMBER(S136),S136,"")))))</f>
        <v>4.0415900000000002</v>
      </c>
      <c r="CF136" s="7">
        <f t="shared" ref="CF136:CF156" si="456">IF(ISNUMBER(BD136),BD136,IF(ISNUMBER(AA136),AA136,IF(ISNUMBER(U136),U136,IF(ISNUMBER(AB136),AB136,IF(ISNUMBER(T136),T136,"")))))</f>
        <v>3.94346</v>
      </c>
      <c r="CG136" s="7">
        <f t="shared" ref="CG136:CG156" si="457">IF(ISNUMBER(BE136),BE136,IF(ISNUMBER(AB136),AB136,IF(ISNUMBER(V136),V136,IF(ISNUMBER(AC136),AC136,IF(ISNUMBER(U136),U136,"")))))</f>
        <v>3.9640899999999997</v>
      </c>
      <c r="CH136" s="7">
        <f t="shared" ref="CH136:CH156" si="458">IF(ISNUMBER(BF136),BF136,IF(ISNUMBER(AC136),AC136,IF(ISNUMBER(W136),W136,IF(ISNUMBER(AD136),AD136,IF(ISNUMBER(V136),V136,"")))))</f>
        <v>4.1077899999999996</v>
      </c>
      <c r="CI136" s="7">
        <f t="shared" ref="CI136:CI156" si="459">IF(ISNUMBER(BG136),BG136,IF(ISNUMBER(AD136),AD136,IF(ISNUMBER(X136),X136,IF(ISNUMBER(AE136),AE136,IF(ISNUMBER(W136),W136,"")))))</f>
        <v>3.9053900000000001</v>
      </c>
      <c r="CJ136" s="7">
        <f t="shared" ref="CJ136:CJ156" si="460">IF(ISNUMBER(BH136),BH136,IF(ISNUMBER(AE136),AE136,IF(ISNUMBER(Y136),Y136,IF(ISNUMBER(AF136),AF136,IF(ISNUMBER(X136),X136,"")))))</f>
        <v>3.7998799999999999</v>
      </c>
      <c r="CK136" s="7">
        <f t="shared" ref="CK136:CK156" si="461">IF(ISNUMBER(BI136),BI136,IF(ISNUMBER(AF136),AF136,IF(ISNUMBER(Z136),Z136,IF(ISNUMBER(AG136),AG136,IF(ISNUMBER(Y136),Y136,"")))))</f>
        <v>3.8293499999999998</v>
      </c>
      <c r="CL136" s="7">
        <f t="shared" ref="CL136:CL156" si="462">IF(ISNUMBER(BJ136),BJ136,IF(ISNUMBER(AG136),AG136,IF(ISNUMBER(AA136),AA136,IF(ISNUMBER(AH136),AH136,IF(ISNUMBER(Z136),Z136,"")))))</f>
        <v>3.8263999999999996</v>
      </c>
      <c r="CM136" s="7">
        <f t="shared" ref="CM136:CM156" si="463">IF(ISNUMBER(BK136),BK136,IF(ISNUMBER(AH136),AH136,IF(ISNUMBER(AB136),AB136,IF(ISNUMBER(AI136),AI136,IF(ISNUMBER(AA136),AA136,"")))))</f>
        <v>3.8065599999999997</v>
      </c>
      <c r="CN136" s="7">
        <f t="shared" ref="CN136:CN156" si="464">IF(ISNUMBER(BL136),BL136,IF(ISNUMBER(AI136),AI136,IF(ISNUMBER(AC136),AC136,IF(ISNUMBER(AJ136),AJ136,IF(ISNUMBER(AB136),AB136,"")))))</f>
        <v>3.7556500000000002</v>
      </c>
      <c r="CO136" s="7">
        <f t="shared" ref="CO136:CO156" si="465">IF(ISNUMBER(BM136),BM136,IF(ISNUMBER(AJ136),AJ136,IF(ISNUMBER(AD136),AD136,IF(ISNUMBER(AK136),AK136,IF(ISNUMBER(AC136),AC136,"")))))</f>
        <v>3.9233900000000004</v>
      </c>
      <c r="CP136" s="7">
        <f>IF(ISNUMBER(BN136),BN136,IF(ISNUMBER(AK136),AK136,IF(ISNUMBER(AE136),AE136,IF(ISNUMBER(#REF!),#REF!,IF(ISNUMBER(AD136),AD136,"")))))</f>
        <v>4.0136599999999998</v>
      </c>
      <c r="CR136" s="7">
        <f t="shared" ref="CR136:CR156" si="466">IF(ISNUMBER(BR136),BR136,IF(ISNUMBER(O136),O136,IF(ISNUMBER(E136),E136,IF(ISNUMBER(P136),P136,IF(ISNUMBER(D136),D136,"")))))</f>
        <v>3.9352499999999999</v>
      </c>
      <c r="CS136" s="7">
        <f t="shared" ref="CS136:CS156" si="467">IF(ISNUMBER(BS136),BS136,IF(ISNUMBER(P136),P136,IF(ISNUMBER(F136),F136,IF(ISNUMBER(Q136),Q136,IF(ISNUMBER(E136),E136,"")))))</f>
        <v>4.0834900000000003</v>
      </c>
      <c r="CT136" s="7">
        <f t="shared" ref="CT136:CT156" si="468">IF(ISNUMBER(BT136),BT136,IF(ISNUMBER(Q136),Q136,IF(ISNUMBER(G136),G136,IF(ISNUMBER(R136),R136,IF(ISNUMBER(F136),F136,"")))))</f>
        <v>4.0834900000000003</v>
      </c>
      <c r="CU136" s="7">
        <f t="shared" ref="CU136:CU156" si="469">IF(ISNUMBER(BU136),BU136,IF(ISNUMBER(R136),R136,IF(ISNUMBER(H136),H136,IF(ISNUMBER(S136),S136,IF(ISNUMBER(G136),G136,"")))))</f>
        <v>4.4786599999999996</v>
      </c>
      <c r="CV136" s="7">
        <f t="shared" ref="CV136:CV156" si="470">IF(ISNUMBER(BV136),BV136,IF(ISNUMBER(S136),S136,IF(ISNUMBER(I136),I136,IF(ISNUMBER(T136),T136,IF(ISNUMBER(H136),H136,"")))))</f>
        <v>4.6615199999999994</v>
      </c>
      <c r="CW136" s="7">
        <f t="shared" ref="CW136:CW156" si="471">IF(ISNUMBER(BW136),BW136,IF(ISNUMBER(T136),T136,IF(ISNUMBER(J136),J136,IF(ISNUMBER(U136),U136,IF(ISNUMBER(I136),I136,"")))))</f>
        <v>4.6615199999999994</v>
      </c>
      <c r="CX136" s="7">
        <f t="shared" ref="CX136:CX156" si="472">IF(ISNUMBER(BX136),BX136,IF(ISNUMBER(U136),U136,IF(ISNUMBER(K136),K136,IF(ISNUMBER(V136),V136,IF(ISNUMBER(J136),J136,"")))))</f>
        <v>4.4454900000000004</v>
      </c>
      <c r="CY136" s="7">
        <f t="shared" ref="CY136:CY156" si="473">IF(ISNUMBER(BY136),BY136,IF(ISNUMBER(V136),V136,IF(ISNUMBER(L136),L136,IF(ISNUMBER(W136),W136,IF(ISNUMBER(K136),K136,"")))))</f>
        <v>4.4240500000000003</v>
      </c>
      <c r="CZ136" s="7">
        <f t="shared" ref="CZ136:CZ156" si="474">IF(ISNUMBER(BZ136),BZ136,IF(ISNUMBER(W136),W136,IF(ISNUMBER(M136),M136,IF(ISNUMBER(X136),X136,IF(ISNUMBER(L136),L136,"")))))</f>
        <v>4.3055300000000001</v>
      </c>
      <c r="DA136" s="7">
        <f t="shared" ref="DA136:DA156" si="475">IF(ISNUMBER(CA136),CA136,IF(ISNUMBER(X136),X136,IF(ISNUMBER(N136),N136,IF(ISNUMBER(Y136),Y136,IF(ISNUMBER(M136),M136,"")))))</f>
        <v>4.4620100000000003</v>
      </c>
      <c r="DB136" s="7">
        <f t="shared" ref="DB136:DB156" si="476">IF(ISNUMBER(CB136),CB136,IF(ISNUMBER(Y136),Y136,IF(ISNUMBER(O136),O136,IF(ISNUMBER(Z136),Z136,IF(ISNUMBER(N136),N136,"")))))</f>
        <v>4.3444000000000003</v>
      </c>
      <c r="DC136" s="7">
        <f t="shared" ref="DC136:DC156" si="477">IF(ISNUMBER(CC136),CC136,IF(ISNUMBER(Z136),Z136,IF(ISNUMBER(P136),P136,IF(ISNUMBER(AA136),AA136,IF(ISNUMBER(O136),O136,"")))))</f>
        <v>4.27522</v>
      </c>
      <c r="DD136" s="7">
        <f t="shared" ref="DD136:DD156" si="478">IF(ISNUMBER(CD136),CD136,IF(ISNUMBER(AA136),AA136,IF(ISNUMBER(Q136),Q136,IF(ISNUMBER(AB136),AB136,IF(ISNUMBER(P136),P136,"")))))</f>
        <v>4.1935699999999994</v>
      </c>
      <c r="DE136" s="7">
        <f t="shared" ref="DE136:DE156" si="479">IF(ISNUMBER(CE136),CE136,IF(ISNUMBER(AB136),AB136,IF(ISNUMBER(R136),R136,IF(ISNUMBER(AC136),AC136,IF(ISNUMBER(Q136),Q136,"")))))</f>
        <v>4.0415900000000002</v>
      </c>
      <c r="DF136" s="7">
        <f t="shared" ref="DF136:DF156" si="480">IF(ISNUMBER(CF136),CF136,IF(ISNUMBER(AC136),AC136,IF(ISNUMBER(S136),S136,IF(ISNUMBER(AD136),AD136,IF(ISNUMBER(R136),R136,"")))))</f>
        <v>3.94346</v>
      </c>
      <c r="DG136" s="7">
        <f t="shared" ref="DG136:DG156" si="481">IF(ISNUMBER(CG136),CG136,IF(ISNUMBER(AD136),AD136,IF(ISNUMBER(T136),T136,IF(ISNUMBER(AE136),AE136,IF(ISNUMBER(S136),S136,"")))))</f>
        <v>3.9640899999999997</v>
      </c>
      <c r="DH136" s="7">
        <f t="shared" ref="DH136:DH156" si="482">IF(ISNUMBER(CH136),CH136,IF(ISNUMBER(AE136),AE136,IF(ISNUMBER(U136),U136,IF(ISNUMBER(AF136),AF136,IF(ISNUMBER(T136),T136,"")))))</f>
        <v>4.1077899999999996</v>
      </c>
      <c r="DI136" s="7">
        <f t="shared" ref="DI136:DI156" si="483">IF(ISNUMBER(CI136),CI136,IF(ISNUMBER(AF136),AF136,IF(ISNUMBER(V136),V136,IF(ISNUMBER(AG136),AG136,IF(ISNUMBER(U136),U136,"")))))</f>
        <v>3.9053900000000001</v>
      </c>
      <c r="DJ136" s="7">
        <f t="shared" ref="DJ136:DJ156" si="484">IF(ISNUMBER(CJ136),CJ136,IF(ISNUMBER(AG136),AG136,IF(ISNUMBER(W136),W136,IF(ISNUMBER(AH136),AH136,IF(ISNUMBER(V136),V136,"")))))</f>
        <v>3.7998799999999999</v>
      </c>
      <c r="DK136" s="7">
        <f t="shared" ref="DK136:DK156" si="485">IF(ISNUMBER(CK136),CK136,IF(ISNUMBER(AH136),AH136,IF(ISNUMBER(X136),X136,IF(ISNUMBER(AI136),AI136,IF(ISNUMBER(W136),W136,"")))))</f>
        <v>3.8293499999999998</v>
      </c>
      <c r="DL136" s="7">
        <f t="shared" ref="DL136:DL156" si="486">IF(ISNUMBER(CL136),CL136,IF(ISNUMBER(AI136),AI136,IF(ISNUMBER(Y136),Y136,IF(ISNUMBER(AJ136),AJ136,IF(ISNUMBER(X136),X136,"")))))</f>
        <v>3.8263999999999996</v>
      </c>
      <c r="DM136" s="7">
        <f t="shared" ref="DM136:DM156" si="487">IF(ISNUMBER(CM136),CM136,IF(ISNUMBER(AJ136),AJ136,IF(ISNUMBER(Z136),Z136,IF(ISNUMBER(AK136),AK136,IF(ISNUMBER(Y136),Y136,"")))))</f>
        <v>3.8065599999999997</v>
      </c>
      <c r="DN136" s="7">
        <f>IF(ISNUMBER(CN136),CN136,IF(ISNUMBER(AK136),AK136,IF(ISNUMBER(AA136),AA136,IF(ISNUMBER(#REF!),#REF!,IF(ISNUMBER(Z136),Z136,"")))))</f>
        <v>3.7556500000000002</v>
      </c>
      <c r="DO136" s="7">
        <f>IF(ISNUMBER(CO136),CO136,IF(ISNUMBER(#REF!),#REF!,IF(ISNUMBER(AB136),AB136,IF(ISNUMBER(AL136),AL136,IF(ISNUMBER(AA136),AA136,"")))))</f>
        <v>3.9233900000000004</v>
      </c>
      <c r="DP136" s="7">
        <f t="shared" ref="DP136:DP156" si="488">IF(ISNUMBER(CP136),CP136,IF(ISNUMBER(AL136),AL136,IF(ISNUMBER(AC136),AC136,IF(ISNUMBER(AM136),AM136,IF(ISNUMBER(AB136),AB136,"")))))</f>
        <v>4.0136599999999998</v>
      </c>
      <c r="DR136" s="7">
        <f t="shared" ref="DR136:DR156" si="489">IF(ISNUMBER(CT136),CT136,IF(ISNUMBER(Q136),Q136,IF(ISNUMBER(G136),G136,IF(ISNUMBER(R136),R136,IF(ISNUMBER(F136),F136,"")))))</f>
        <v>4.0834900000000003</v>
      </c>
      <c r="DS136" s="7">
        <f t="shared" ref="DS136:DS156" si="490">IF(ISNUMBER(CU136),CU136,IF(ISNUMBER(R136),R136,IF(ISNUMBER(H136),H136,IF(ISNUMBER(S136),S136,IF(ISNUMBER(G136),G136,"")))))</f>
        <v>4.4786599999999996</v>
      </c>
      <c r="DT136" s="7">
        <f t="shared" ref="DT136:DT156" si="491">IF(ISNUMBER(CV136),CV136,IF(ISNUMBER(S136),S136,IF(ISNUMBER(I136),I136,IF(ISNUMBER(T136),T136,IF(ISNUMBER(H136),H136,"")))))</f>
        <v>4.6615199999999994</v>
      </c>
      <c r="DU136" s="7">
        <f t="shared" ref="DU136:DU156" si="492">IF(ISNUMBER(CW136),CW136,IF(ISNUMBER(T136),T136,IF(ISNUMBER(J136),J136,IF(ISNUMBER(U136),U136,IF(ISNUMBER(I136),I136,"")))))</f>
        <v>4.6615199999999994</v>
      </c>
      <c r="DV136" s="7">
        <f t="shared" ref="DV136:DV156" si="493">IF(ISNUMBER(CX136),CX136,IF(ISNUMBER(U136),U136,IF(ISNUMBER(K136),K136,IF(ISNUMBER(V136),V136,IF(ISNUMBER(J136),J136,"")))))</f>
        <v>4.4454900000000004</v>
      </c>
      <c r="DW136" s="7">
        <f t="shared" ref="DW136:DW156" si="494">IF(ISNUMBER(CY136),CY136,IF(ISNUMBER(V136),V136,IF(ISNUMBER(L136),L136,IF(ISNUMBER(W136),W136,IF(ISNUMBER(K136),K136,"")))))</f>
        <v>4.4240500000000003</v>
      </c>
      <c r="DX136" s="7">
        <f t="shared" ref="DX136:DX156" si="495">IF(ISNUMBER(CZ136),CZ136,IF(ISNUMBER(W136),W136,IF(ISNUMBER(M136),M136,IF(ISNUMBER(X136),X136,IF(ISNUMBER(L136),L136,"")))))</f>
        <v>4.3055300000000001</v>
      </c>
      <c r="DY136" s="7">
        <f t="shared" ref="DY136:DY156" si="496">IF(ISNUMBER(DA136),DA136,IF(ISNUMBER(X136),X136,IF(ISNUMBER(N136),N136,IF(ISNUMBER(Y136),Y136,IF(ISNUMBER(M136),M136,"")))))</f>
        <v>4.4620100000000003</v>
      </c>
      <c r="DZ136" s="7">
        <f t="shared" ref="DZ136:DZ156" si="497">IF(ISNUMBER(DB136),DB136,IF(ISNUMBER(Y136),Y136,IF(ISNUMBER(O136),O136,IF(ISNUMBER(Z136),Z136,IF(ISNUMBER(N136),N136,"")))))</f>
        <v>4.3444000000000003</v>
      </c>
      <c r="EA136" s="7">
        <f t="shared" ref="EA136:EA156" si="498">IF(ISNUMBER(DC136),DC136,IF(ISNUMBER(Z136),Z136,IF(ISNUMBER(P136),P136,IF(ISNUMBER(AA136),AA136,IF(ISNUMBER(O136),O136,"")))))</f>
        <v>4.27522</v>
      </c>
      <c r="EB136" s="7">
        <f t="shared" ref="EB136:EB156" si="499">IF(ISNUMBER(DD136),DD136,IF(ISNUMBER(AA136),AA136,IF(ISNUMBER(Q136),Q136,IF(ISNUMBER(AB136),AB136,IF(ISNUMBER(P136),P136,"")))))</f>
        <v>4.1935699999999994</v>
      </c>
      <c r="EC136" s="7">
        <f t="shared" ref="EC136:EC156" si="500">IF(ISNUMBER(DE136),DE136,IF(ISNUMBER(AB136),AB136,IF(ISNUMBER(R136),R136,IF(ISNUMBER(AC136),AC136,IF(ISNUMBER(Q136),Q136,"")))))</f>
        <v>4.0415900000000002</v>
      </c>
      <c r="ED136" s="7">
        <f t="shared" ref="ED136:ED156" si="501">IF(ISNUMBER(DF136),DF136,IF(ISNUMBER(AC136),AC136,IF(ISNUMBER(S136),S136,IF(ISNUMBER(AD136),AD136,IF(ISNUMBER(R136),R136,"")))))</f>
        <v>3.94346</v>
      </c>
      <c r="EE136" s="7">
        <f t="shared" ref="EE136:EE156" si="502">IF(ISNUMBER(DG136),DG136,IF(ISNUMBER(AD136),AD136,IF(ISNUMBER(T136),T136,IF(ISNUMBER(AE136),AE136,IF(ISNUMBER(S136),S136,"")))))</f>
        <v>3.9640899999999997</v>
      </c>
      <c r="EF136" s="7">
        <f t="shared" ref="EF136:EF156" si="503">IF(ISNUMBER(DH136),DH136,IF(ISNUMBER(AE136),AE136,IF(ISNUMBER(U136),U136,IF(ISNUMBER(AF136),AF136,IF(ISNUMBER(T136),T136,"")))))</f>
        <v>4.1077899999999996</v>
      </c>
      <c r="EG136" s="7">
        <f t="shared" ref="EG136:EG156" si="504">IF(ISNUMBER(DI136),DI136,IF(ISNUMBER(AF136),AF136,IF(ISNUMBER(V136),V136,IF(ISNUMBER(AG136),AG136,IF(ISNUMBER(U136),U136,"")))))</f>
        <v>3.9053900000000001</v>
      </c>
      <c r="EH136" s="7">
        <f t="shared" ref="EH136:EH156" si="505">IF(ISNUMBER(DJ136),DJ136,IF(ISNUMBER(AG136),AG136,IF(ISNUMBER(W136),W136,IF(ISNUMBER(AH136),AH136,IF(ISNUMBER(V136),V136,"")))))</f>
        <v>3.7998799999999999</v>
      </c>
      <c r="EI136" s="7">
        <f t="shared" ref="EI136:EI156" si="506">IF(ISNUMBER(DK136),DK136,IF(ISNUMBER(AH136),AH136,IF(ISNUMBER(X136),X136,IF(ISNUMBER(AI136),AI136,IF(ISNUMBER(W136),W136,"")))))</f>
        <v>3.8293499999999998</v>
      </c>
      <c r="EJ136" s="7">
        <f t="shared" ref="EJ136:EJ156" si="507">IF(ISNUMBER(DL136),DL136,IF(ISNUMBER(AI136),AI136,IF(ISNUMBER(Y136),Y136,IF(ISNUMBER(AJ136),AJ136,IF(ISNUMBER(X136),X136,"")))))</f>
        <v>3.8263999999999996</v>
      </c>
      <c r="EK136" s="7">
        <f t="shared" ref="EK136:EK156" si="508">IF(ISNUMBER(DM136),DM136,IF(ISNUMBER(AJ136),AJ136,IF(ISNUMBER(Z136),Z136,IF(ISNUMBER(AK136),AK136,IF(ISNUMBER(Y136),Y136,"")))))</f>
        <v>3.8065599999999997</v>
      </c>
      <c r="EL136" s="7">
        <f>IF(ISNUMBER(DN136),DN136,IF(ISNUMBER(AK136),AK136,IF(ISNUMBER(AA136),AA136,IF(ISNUMBER(#REF!),#REF!,IF(ISNUMBER(Z136),Z136,"")))))</f>
        <v>3.7556500000000002</v>
      </c>
      <c r="EM136" s="7">
        <f>IF(ISNUMBER(DO136),DO136,IF(ISNUMBER(#REF!),#REF!,IF(ISNUMBER(AB136),AB136,IF(ISNUMBER(AL136),AL136,IF(ISNUMBER(AA136),AA136,"")))))</f>
        <v>3.9233900000000004</v>
      </c>
      <c r="EN136" s="7">
        <f t="shared" ref="EN136:EN156" si="509">IF(ISNUMBER(DP136),DP136,IF(ISNUMBER(AL136),AL136,IF(ISNUMBER(AC136),AC136,IF(ISNUMBER(AM136),AM136,IF(ISNUMBER(AB136),AB136,"")))))</f>
        <v>4.0136599999999998</v>
      </c>
    </row>
    <row r="137" spans="1:144" x14ac:dyDescent="0.2">
      <c r="A137" s="19" t="s">
        <v>144</v>
      </c>
      <c r="B137" s="7" t="s">
        <v>144</v>
      </c>
      <c r="C137" s="7" t="e">
        <v>#N/A</v>
      </c>
      <c r="D137" s="7" t="e">
        <v>#N/A</v>
      </c>
      <c r="E137" s="7" t="e">
        <v>#N/A</v>
      </c>
      <c r="F137" s="7" t="e">
        <v>#N/A</v>
      </c>
      <c r="G137" s="7">
        <v>3.2021800000000002</v>
      </c>
      <c r="H137" s="7">
        <v>3.4355500000000001</v>
      </c>
      <c r="I137" s="7" t="e">
        <v>#N/A</v>
      </c>
      <c r="J137" s="7">
        <v>3.7615700000000003</v>
      </c>
      <c r="K137" s="7">
        <v>3.7368899999999998</v>
      </c>
      <c r="L137" s="7">
        <v>3.76755</v>
      </c>
      <c r="M137" s="7">
        <v>3.77691</v>
      </c>
      <c r="N137" s="7" t="e">
        <v>#N/A</v>
      </c>
      <c r="O137" s="7">
        <v>3.5633499999999998</v>
      </c>
      <c r="P137" s="7">
        <v>3.48515</v>
      </c>
      <c r="Q137" s="7">
        <v>3.3881100000000002</v>
      </c>
      <c r="R137" s="7">
        <v>3.4995799999999999</v>
      </c>
      <c r="S137" s="7">
        <v>3.6793100000000001</v>
      </c>
      <c r="T137" s="7">
        <v>3.6695900000000004</v>
      </c>
      <c r="U137" s="7">
        <v>3.5773000000000001</v>
      </c>
      <c r="V137" s="7">
        <v>3.5049799999999998</v>
      </c>
      <c r="W137" s="7">
        <v>3.31135</v>
      </c>
      <c r="X137" s="7">
        <v>3.1668599999999998</v>
      </c>
      <c r="Y137" s="7">
        <v>3.4403899999999998</v>
      </c>
      <c r="Z137" s="7">
        <v>3.49763</v>
      </c>
      <c r="AA137" s="7">
        <v>3.4107700000000003</v>
      </c>
      <c r="AB137" s="7">
        <v>3.4165599999999996</v>
      </c>
      <c r="AC137" s="7">
        <v>3.44557</v>
      </c>
      <c r="AD137" s="7">
        <v>3.4529300000000003</v>
      </c>
      <c r="AE137" s="7">
        <v>3.3941699999999999</v>
      </c>
      <c r="AF137" s="7">
        <v>3.2692000000000001</v>
      </c>
      <c r="AG137" s="7" t="e">
        <v>#N/A</v>
      </c>
      <c r="AH137" s="7" t="e">
        <v>#N/A</v>
      </c>
      <c r="AI137" s="7" t="e">
        <v>#N/A</v>
      </c>
      <c r="AJ137" s="7" t="e">
        <v>#N/A</v>
      </c>
      <c r="AL137" s="7">
        <f t="shared" si="411"/>
        <v>3.2021800000000002</v>
      </c>
      <c r="AM137" s="7">
        <f t="shared" si="412"/>
        <v>3.2021800000000002</v>
      </c>
      <c r="AN137" s="7">
        <f t="shared" si="413"/>
        <v>3.4355500000000001</v>
      </c>
      <c r="AO137" s="7">
        <f t="shared" si="414"/>
        <v>3.7615700000000003</v>
      </c>
      <c r="AP137" s="7">
        <f t="shared" si="415"/>
        <v>3.7615700000000003</v>
      </c>
      <c r="AQ137" s="7">
        <f t="shared" si="416"/>
        <v>3.7368899999999998</v>
      </c>
      <c r="AR137" s="7">
        <f t="shared" si="417"/>
        <v>3.76755</v>
      </c>
      <c r="AS137" s="7">
        <f t="shared" si="418"/>
        <v>3.77691</v>
      </c>
      <c r="AT137" s="7">
        <f t="shared" si="419"/>
        <v>3.5633499999999998</v>
      </c>
      <c r="AU137" s="7">
        <f t="shared" si="420"/>
        <v>3.5633499999999998</v>
      </c>
      <c r="AV137" s="7">
        <f t="shared" si="421"/>
        <v>3.48515</v>
      </c>
      <c r="AW137" s="7">
        <f t="shared" si="422"/>
        <v>3.3881100000000002</v>
      </c>
      <c r="AX137" s="7">
        <f t="shared" si="423"/>
        <v>3.4995799999999999</v>
      </c>
      <c r="AY137" s="7">
        <f t="shared" si="424"/>
        <v>3.6793100000000001</v>
      </c>
      <c r="AZ137" s="7">
        <f t="shared" si="425"/>
        <v>3.6695900000000004</v>
      </c>
      <c r="BA137" s="7">
        <f t="shared" si="426"/>
        <v>3.5773000000000001</v>
      </c>
      <c r="BB137" s="7">
        <f t="shared" si="427"/>
        <v>3.5049799999999998</v>
      </c>
      <c r="BC137" s="7">
        <f t="shared" si="428"/>
        <v>3.31135</v>
      </c>
      <c r="BD137" s="7">
        <f t="shared" si="429"/>
        <v>3.1668599999999998</v>
      </c>
      <c r="BE137" s="7">
        <f t="shared" si="430"/>
        <v>3.4403899999999998</v>
      </c>
      <c r="BF137" s="7">
        <f t="shared" si="431"/>
        <v>3.49763</v>
      </c>
      <c r="BG137" s="7">
        <f t="shared" si="432"/>
        <v>3.4107700000000003</v>
      </c>
      <c r="BH137" s="7">
        <f t="shared" si="433"/>
        <v>3.4165599999999996</v>
      </c>
      <c r="BI137" s="7">
        <f t="shared" si="434"/>
        <v>3.44557</v>
      </c>
      <c r="BJ137" s="7">
        <f t="shared" si="435"/>
        <v>3.4529300000000003</v>
      </c>
      <c r="BK137" s="7">
        <f t="shared" si="436"/>
        <v>3.3941699999999999</v>
      </c>
      <c r="BL137" s="7">
        <f t="shared" si="437"/>
        <v>3.2692000000000001</v>
      </c>
      <c r="BM137" s="7">
        <f t="shared" si="438"/>
        <v>3.2692000000000001</v>
      </c>
      <c r="BN137" s="7">
        <f t="shared" si="439"/>
        <v>3.2692000000000001</v>
      </c>
      <c r="BP137" s="7">
        <f t="shared" si="440"/>
        <v>3.4355500000000001</v>
      </c>
      <c r="BQ137" s="7">
        <f t="shared" si="441"/>
        <v>3.7615700000000003</v>
      </c>
      <c r="BR137" s="7">
        <f t="shared" si="442"/>
        <v>3.7615700000000003</v>
      </c>
      <c r="BS137" s="7">
        <f t="shared" si="443"/>
        <v>3.7368899999999998</v>
      </c>
      <c r="BT137" s="7">
        <f t="shared" si="444"/>
        <v>3.76755</v>
      </c>
      <c r="BU137" s="7">
        <f t="shared" si="445"/>
        <v>3.77691</v>
      </c>
      <c r="BV137" s="7">
        <f t="shared" si="446"/>
        <v>3.5633499999999998</v>
      </c>
      <c r="BW137" s="7">
        <f t="shared" si="447"/>
        <v>3.5633499999999998</v>
      </c>
      <c r="BX137" s="7">
        <f t="shared" si="448"/>
        <v>3.48515</v>
      </c>
      <c r="BY137" s="7">
        <f t="shared" si="449"/>
        <v>3.3881100000000002</v>
      </c>
      <c r="BZ137" s="7">
        <f t="shared" si="450"/>
        <v>3.4995799999999999</v>
      </c>
      <c r="CA137" s="7">
        <f t="shared" si="451"/>
        <v>3.6793100000000001</v>
      </c>
      <c r="CB137" s="7">
        <f t="shared" si="452"/>
        <v>3.6695900000000004</v>
      </c>
      <c r="CC137" s="7">
        <f t="shared" si="453"/>
        <v>3.5773000000000001</v>
      </c>
      <c r="CD137" s="7">
        <f t="shared" si="454"/>
        <v>3.5049799999999998</v>
      </c>
      <c r="CE137" s="7">
        <f t="shared" si="455"/>
        <v>3.31135</v>
      </c>
      <c r="CF137" s="7">
        <f t="shared" si="456"/>
        <v>3.1668599999999998</v>
      </c>
      <c r="CG137" s="7">
        <f t="shared" si="457"/>
        <v>3.4403899999999998</v>
      </c>
      <c r="CH137" s="7">
        <f t="shared" si="458"/>
        <v>3.49763</v>
      </c>
      <c r="CI137" s="7">
        <f t="shared" si="459"/>
        <v>3.4107700000000003</v>
      </c>
      <c r="CJ137" s="7">
        <f t="shared" si="460"/>
        <v>3.4165599999999996</v>
      </c>
      <c r="CK137" s="7">
        <f t="shared" si="461"/>
        <v>3.44557</v>
      </c>
      <c r="CL137" s="7">
        <f t="shared" si="462"/>
        <v>3.4529300000000003</v>
      </c>
      <c r="CM137" s="7">
        <f t="shared" si="463"/>
        <v>3.3941699999999999</v>
      </c>
      <c r="CN137" s="7">
        <f t="shared" si="464"/>
        <v>3.2692000000000001</v>
      </c>
      <c r="CO137" s="7">
        <f t="shared" si="465"/>
        <v>3.2692000000000001</v>
      </c>
      <c r="CP137" s="7">
        <f>IF(ISNUMBER(BN137),BN137,IF(ISNUMBER(AK137),AK137,IF(ISNUMBER(AE137),AE137,IF(ISNUMBER(#REF!),#REF!,IF(ISNUMBER(AD137),AD137,"")))))</f>
        <v>3.2692000000000001</v>
      </c>
      <c r="CR137" s="7">
        <f t="shared" si="466"/>
        <v>3.7615700000000003</v>
      </c>
      <c r="CS137" s="7">
        <f t="shared" si="467"/>
        <v>3.7368899999999998</v>
      </c>
      <c r="CT137" s="7">
        <f t="shared" si="468"/>
        <v>3.76755</v>
      </c>
      <c r="CU137" s="7">
        <f t="shared" si="469"/>
        <v>3.77691</v>
      </c>
      <c r="CV137" s="7">
        <f t="shared" si="470"/>
        <v>3.5633499999999998</v>
      </c>
      <c r="CW137" s="7">
        <f t="shared" si="471"/>
        <v>3.5633499999999998</v>
      </c>
      <c r="CX137" s="7">
        <f t="shared" si="472"/>
        <v>3.48515</v>
      </c>
      <c r="CY137" s="7">
        <f t="shared" si="473"/>
        <v>3.3881100000000002</v>
      </c>
      <c r="CZ137" s="7">
        <f t="shared" si="474"/>
        <v>3.4995799999999999</v>
      </c>
      <c r="DA137" s="7">
        <f t="shared" si="475"/>
        <v>3.6793100000000001</v>
      </c>
      <c r="DB137" s="7">
        <f t="shared" si="476"/>
        <v>3.6695900000000004</v>
      </c>
      <c r="DC137" s="7">
        <f t="shared" si="477"/>
        <v>3.5773000000000001</v>
      </c>
      <c r="DD137" s="7">
        <f t="shared" si="478"/>
        <v>3.5049799999999998</v>
      </c>
      <c r="DE137" s="7">
        <f t="shared" si="479"/>
        <v>3.31135</v>
      </c>
      <c r="DF137" s="7">
        <f t="shared" si="480"/>
        <v>3.1668599999999998</v>
      </c>
      <c r="DG137" s="7">
        <f t="shared" si="481"/>
        <v>3.4403899999999998</v>
      </c>
      <c r="DH137" s="7">
        <f t="shared" si="482"/>
        <v>3.49763</v>
      </c>
      <c r="DI137" s="7">
        <f t="shared" si="483"/>
        <v>3.4107700000000003</v>
      </c>
      <c r="DJ137" s="7">
        <f t="shared" si="484"/>
        <v>3.4165599999999996</v>
      </c>
      <c r="DK137" s="7">
        <f t="shared" si="485"/>
        <v>3.44557</v>
      </c>
      <c r="DL137" s="7">
        <f t="shared" si="486"/>
        <v>3.4529300000000003</v>
      </c>
      <c r="DM137" s="7">
        <f t="shared" si="487"/>
        <v>3.3941699999999999</v>
      </c>
      <c r="DN137" s="7">
        <f>IF(ISNUMBER(CN137),CN137,IF(ISNUMBER(AK137),AK137,IF(ISNUMBER(AA137),AA137,IF(ISNUMBER(#REF!),#REF!,IF(ISNUMBER(Z137),Z137,"")))))</f>
        <v>3.2692000000000001</v>
      </c>
      <c r="DO137" s="7">
        <f>IF(ISNUMBER(CO137),CO137,IF(ISNUMBER(#REF!),#REF!,IF(ISNUMBER(AB137),AB137,IF(ISNUMBER(AL137),AL137,IF(ISNUMBER(AA137),AA137,"")))))</f>
        <v>3.2692000000000001</v>
      </c>
      <c r="DP137" s="7">
        <f t="shared" si="488"/>
        <v>3.2692000000000001</v>
      </c>
      <c r="DR137" s="7">
        <f t="shared" si="489"/>
        <v>3.76755</v>
      </c>
      <c r="DS137" s="7">
        <f t="shared" si="490"/>
        <v>3.77691</v>
      </c>
      <c r="DT137" s="7">
        <f t="shared" si="491"/>
        <v>3.5633499999999998</v>
      </c>
      <c r="DU137" s="7">
        <f t="shared" si="492"/>
        <v>3.5633499999999998</v>
      </c>
      <c r="DV137" s="7">
        <f t="shared" si="493"/>
        <v>3.48515</v>
      </c>
      <c r="DW137" s="7">
        <f t="shared" si="494"/>
        <v>3.3881100000000002</v>
      </c>
      <c r="DX137" s="7">
        <f t="shared" si="495"/>
        <v>3.4995799999999999</v>
      </c>
      <c r="DY137" s="7">
        <f t="shared" si="496"/>
        <v>3.6793100000000001</v>
      </c>
      <c r="DZ137" s="7">
        <f t="shared" si="497"/>
        <v>3.6695900000000004</v>
      </c>
      <c r="EA137" s="7">
        <f t="shared" si="498"/>
        <v>3.5773000000000001</v>
      </c>
      <c r="EB137" s="7">
        <f t="shared" si="499"/>
        <v>3.5049799999999998</v>
      </c>
      <c r="EC137" s="7">
        <f t="shared" si="500"/>
        <v>3.31135</v>
      </c>
      <c r="ED137" s="7">
        <f t="shared" si="501"/>
        <v>3.1668599999999998</v>
      </c>
      <c r="EE137" s="7">
        <f t="shared" si="502"/>
        <v>3.4403899999999998</v>
      </c>
      <c r="EF137" s="7">
        <f t="shared" si="503"/>
        <v>3.49763</v>
      </c>
      <c r="EG137" s="7">
        <f t="shared" si="504"/>
        <v>3.4107700000000003</v>
      </c>
      <c r="EH137" s="7">
        <f t="shared" si="505"/>
        <v>3.4165599999999996</v>
      </c>
      <c r="EI137" s="7">
        <f t="shared" si="506"/>
        <v>3.44557</v>
      </c>
      <c r="EJ137" s="7">
        <f t="shared" si="507"/>
        <v>3.4529300000000003</v>
      </c>
      <c r="EK137" s="7">
        <f t="shared" si="508"/>
        <v>3.3941699999999999</v>
      </c>
      <c r="EL137" s="7">
        <f>IF(ISNUMBER(DN137),DN137,IF(ISNUMBER(AK137),AK137,IF(ISNUMBER(AA137),AA137,IF(ISNUMBER(#REF!),#REF!,IF(ISNUMBER(Z137),Z137,"")))))</f>
        <v>3.2692000000000001</v>
      </c>
      <c r="EM137" s="7">
        <f>IF(ISNUMBER(DO137),DO137,IF(ISNUMBER(#REF!),#REF!,IF(ISNUMBER(AB137),AB137,IF(ISNUMBER(AL137),AL137,IF(ISNUMBER(AA137),AA137,"")))))</f>
        <v>3.2692000000000001</v>
      </c>
      <c r="EN137" s="7">
        <f t="shared" si="509"/>
        <v>3.2692000000000001</v>
      </c>
    </row>
    <row r="138" spans="1:144" x14ac:dyDescent="0.2">
      <c r="A138" s="19" t="s">
        <v>145</v>
      </c>
      <c r="B138" s="7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7" t="e">
        <v>#N/A</v>
      </c>
      <c r="AD138" s="7" t="e">
        <v>#N/A</v>
      </c>
      <c r="AE138" s="7" t="e">
        <v>#N/A</v>
      </c>
      <c r="AF138" s="7" t="e">
        <v>#N/A</v>
      </c>
      <c r="AG138" s="7" t="e">
        <v>#N/A</v>
      </c>
      <c r="AH138" s="7" t="e">
        <v>#N/A</v>
      </c>
      <c r="AI138" s="7" t="e">
        <v>#N/A</v>
      </c>
      <c r="AJ138" s="7" t="e">
        <v>#N/A</v>
      </c>
      <c r="AL138" s="7" t="str">
        <f t="shared" si="411"/>
        <v/>
      </c>
      <c r="AM138" s="7" t="str">
        <f t="shared" si="412"/>
        <v/>
      </c>
      <c r="AN138" s="7" t="str">
        <f t="shared" si="413"/>
        <v/>
      </c>
      <c r="AO138" s="7" t="str">
        <f t="shared" si="414"/>
        <v/>
      </c>
      <c r="AP138" s="7" t="str">
        <f t="shared" si="415"/>
        <v/>
      </c>
      <c r="AQ138" s="7" t="str">
        <f t="shared" si="416"/>
        <v/>
      </c>
      <c r="AR138" s="7" t="str">
        <f t="shared" si="417"/>
        <v/>
      </c>
      <c r="AS138" s="7" t="str">
        <f t="shared" si="418"/>
        <v/>
      </c>
      <c r="AT138" s="7" t="str">
        <f t="shared" si="419"/>
        <v/>
      </c>
      <c r="AU138" s="7" t="str">
        <f t="shared" si="420"/>
        <v/>
      </c>
      <c r="AV138" s="7" t="str">
        <f t="shared" si="421"/>
        <v/>
      </c>
      <c r="AW138" s="7" t="str">
        <f t="shared" si="422"/>
        <v/>
      </c>
      <c r="AX138" s="7" t="str">
        <f t="shared" si="423"/>
        <v/>
      </c>
      <c r="AY138" s="7" t="str">
        <f t="shared" si="424"/>
        <v/>
      </c>
      <c r="AZ138" s="7" t="str">
        <f t="shared" si="425"/>
        <v/>
      </c>
      <c r="BA138" s="7" t="str">
        <f t="shared" si="426"/>
        <v/>
      </c>
      <c r="BB138" s="7" t="str">
        <f t="shared" si="427"/>
        <v/>
      </c>
      <c r="BC138" s="7" t="str">
        <f t="shared" si="428"/>
        <v/>
      </c>
      <c r="BD138" s="7" t="str">
        <f t="shared" si="429"/>
        <v/>
      </c>
      <c r="BE138" s="7" t="str">
        <f t="shared" si="430"/>
        <v/>
      </c>
      <c r="BF138" s="7" t="str">
        <f t="shared" si="431"/>
        <v/>
      </c>
      <c r="BG138" s="7" t="str">
        <f t="shared" si="432"/>
        <v/>
      </c>
      <c r="BH138" s="7" t="str">
        <f t="shared" si="433"/>
        <v/>
      </c>
      <c r="BI138" s="7" t="str">
        <f t="shared" si="434"/>
        <v/>
      </c>
      <c r="BJ138" s="7" t="str">
        <f t="shared" si="435"/>
        <v/>
      </c>
      <c r="BK138" s="7" t="str">
        <f t="shared" si="436"/>
        <v/>
      </c>
      <c r="BL138" s="7" t="str">
        <f t="shared" si="437"/>
        <v/>
      </c>
      <c r="BM138" s="7" t="str">
        <f t="shared" si="438"/>
        <v/>
      </c>
      <c r="BN138" s="7" t="str">
        <f t="shared" si="439"/>
        <v/>
      </c>
      <c r="BP138" s="7" t="str">
        <f t="shared" si="440"/>
        <v/>
      </c>
      <c r="BQ138" s="7" t="str">
        <f t="shared" si="441"/>
        <v/>
      </c>
      <c r="BR138" s="7" t="str">
        <f t="shared" si="442"/>
        <v/>
      </c>
      <c r="BS138" s="7" t="str">
        <f t="shared" si="443"/>
        <v/>
      </c>
      <c r="BT138" s="7" t="str">
        <f t="shared" si="444"/>
        <v/>
      </c>
      <c r="BU138" s="7" t="str">
        <f t="shared" si="445"/>
        <v/>
      </c>
      <c r="BV138" s="7" t="str">
        <f t="shared" si="446"/>
        <v/>
      </c>
      <c r="BW138" s="7" t="str">
        <f t="shared" si="447"/>
        <v/>
      </c>
      <c r="BX138" s="7" t="str">
        <f t="shared" si="448"/>
        <v/>
      </c>
      <c r="BY138" s="7" t="str">
        <f t="shared" si="449"/>
        <v/>
      </c>
      <c r="BZ138" s="7" t="str">
        <f t="shared" si="450"/>
        <v/>
      </c>
      <c r="CA138" s="7" t="str">
        <f t="shared" si="451"/>
        <v/>
      </c>
      <c r="CB138" s="7" t="str">
        <f t="shared" si="452"/>
        <v/>
      </c>
      <c r="CC138" s="7" t="str">
        <f t="shared" si="453"/>
        <v/>
      </c>
      <c r="CD138" s="7" t="str">
        <f t="shared" si="454"/>
        <v/>
      </c>
      <c r="CE138" s="7" t="str">
        <f t="shared" si="455"/>
        <v/>
      </c>
      <c r="CF138" s="7" t="str">
        <f t="shared" si="456"/>
        <v/>
      </c>
      <c r="CG138" s="7" t="str">
        <f t="shared" si="457"/>
        <v/>
      </c>
      <c r="CH138" s="7" t="str">
        <f t="shared" si="458"/>
        <v/>
      </c>
      <c r="CI138" s="7" t="str">
        <f t="shared" si="459"/>
        <v/>
      </c>
      <c r="CJ138" s="7" t="str">
        <f t="shared" si="460"/>
        <v/>
      </c>
      <c r="CK138" s="7" t="str">
        <f t="shared" si="461"/>
        <v/>
      </c>
      <c r="CL138" s="7" t="str">
        <f t="shared" si="462"/>
        <v/>
      </c>
      <c r="CM138" s="7" t="str">
        <f t="shared" si="463"/>
        <v/>
      </c>
      <c r="CN138" s="7" t="str">
        <f t="shared" si="464"/>
        <v/>
      </c>
      <c r="CO138" s="7" t="str">
        <f t="shared" si="465"/>
        <v/>
      </c>
      <c r="CP138" s="7" t="str">
        <f>IF(ISNUMBER(BN138),BN138,IF(ISNUMBER(AK138),AK138,IF(ISNUMBER(AE138),AE138,IF(ISNUMBER(#REF!),#REF!,IF(ISNUMBER(AD138),AD138,"")))))</f>
        <v/>
      </c>
      <c r="CR138" s="7" t="str">
        <f t="shared" si="466"/>
        <v/>
      </c>
      <c r="CS138" s="7" t="str">
        <f t="shared" si="467"/>
        <v/>
      </c>
      <c r="CT138" s="7" t="str">
        <f t="shared" si="468"/>
        <v/>
      </c>
      <c r="CU138" s="7" t="str">
        <f t="shared" si="469"/>
        <v/>
      </c>
      <c r="CV138" s="7" t="str">
        <f t="shared" si="470"/>
        <v/>
      </c>
      <c r="CW138" s="7" t="str">
        <f t="shared" si="471"/>
        <v/>
      </c>
      <c r="CX138" s="7" t="str">
        <f t="shared" si="472"/>
        <v/>
      </c>
      <c r="CY138" s="7" t="str">
        <f t="shared" si="473"/>
        <v/>
      </c>
      <c r="CZ138" s="7" t="str">
        <f t="shared" si="474"/>
        <v/>
      </c>
      <c r="DA138" s="7" t="str">
        <f t="shared" si="475"/>
        <v/>
      </c>
      <c r="DB138" s="7" t="str">
        <f t="shared" si="476"/>
        <v/>
      </c>
      <c r="DC138" s="7" t="str">
        <f t="shared" si="477"/>
        <v/>
      </c>
      <c r="DD138" s="7" t="str">
        <f t="shared" si="478"/>
        <v/>
      </c>
      <c r="DE138" s="7" t="str">
        <f t="shared" si="479"/>
        <v/>
      </c>
      <c r="DF138" s="7" t="str">
        <f t="shared" si="480"/>
        <v/>
      </c>
      <c r="DG138" s="7" t="str">
        <f t="shared" si="481"/>
        <v/>
      </c>
      <c r="DH138" s="7" t="str">
        <f t="shared" si="482"/>
        <v/>
      </c>
      <c r="DI138" s="7" t="str">
        <f t="shared" si="483"/>
        <v/>
      </c>
      <c r="DJ138" s="7" t="str">
        <f t="shared" si="484"/>
        <v/>
      </c>
      <c r="DK138" s="7" t="str">
        <f t="shared" si="485"/>
        <v/>
      </c>
      <c r="DL138" s="7" t="str">
        <f t="shared" si="486"/>
        <v/>
      </c>
      <c r="DM138" s="7" t="str">
        <f t="shared" si="487"/>
        <v/>
      </c>
      <c r="DN138" s="7" t="str">
        <f>IF(ISNUMBER(CN138),CN138,IF(ISNUMBER(AK138),AK138,IF(ISNUMBER(AA138),AA138,IF(ISNUMBER(#REF!),#REF!,IF(ISNUMBER(Z138),Z138,"")))))</f>
        <v/>
      </c>
      <c r="DO138" s="7" t="str">
        <f>IF(ISNUMBER(CO138),CO138,IF(ISNUMBER(#REF!),#REF!,IF(ISNUMBER(AB138),AB138,IF(ISNUMBER(AL138),AL138,IF(ISNUMBER(AA138),AA138,"")))))</f>
        <v/>
      </c>
      <c r="DP138" s="7" t="str">
        <f t="shared" si="488"/>
        <v/>
      </c>
      <c r="DR138" s="7" t="str">
        <f t="shared" si="489"/>
        <v/>
      </c>
      <c r="DS138" s="7" t="str">
        <f t="shared" si="490"/>
        <v/>
      </c>
      <c r="DT138" s="7" t="str">
        <f t="shared" si="491"/>
        <v/>
      </c>
      <c r="DU138" s="7" t="str">
        <f t="shared" si="492"/>
        <v/>
      </c>
      <c r="DV138" s="7" t="str">
        <f t="shared" si="493"/>
        <v/>
      </c>
      <c r="DW138" s="7" t="str">
        <f t="shared" si="494"/>
        <v/>
      </c>
      <c r="DX138" s="7" t="str">
        <f t="shared" si="495"/>
        <v/>
      </c>
      <c r="DY138" s="7" t="str">
        <f t="shared" si="496"/>
        <v/>
      </c>
      <c r="DZ138" s="7" t="str">
        <f t="shared" si="497"/>
        <v/>
      </c>
      <c r="EA138" s="7" t="str">
        <f t="shared" si="498"/>
        <v/>
      </c>
      <c r="EB138" s="7" t="str">
        <f t="shared" si="499"/>
        <v/>
      </c>
      <c r="EC138" s="7" t="str">
        <f t="shared" si="500"/>
        <v/>
      </c>
      <c r="ED138" s="7" t="str">
        <f t="shared" si="501"/>
        <v/>
      </c>
      <c r="EE138" s="7" t="str">
        <f t="shared" si="502"/>
        <v/>
      </c>
      <c r="EF138" s="7" t="str">
        <f t="shared" si="503"/>
        <v/>
      </c>
      <c r="EG138" s="7" t="str">
        <f t="shared" si="504"/>
        <v/>
      </c>
      <c r="EH138" s="7" t="str">
        <f t="shared" si="505"/>
        <v/>
      </c>
      <c r="EI138" s="7" t="str">
        <f t="shared" si="506"/>
        <v/>
      </c>
      <c r="EJ138" s="7" t="str">
        <f t="shared" si="507"/>
        <v/>
      </c>
      <c r="EK138" s="7" t="str">
        <f t="shared" si="508"/>
        <v/>
      </c>
      <c r="EL138" s="7" t="str">
        <f>IF(ISNUMBER(DN138),DN138,IF(ISNUMBER(AK138),AK138,IF(ISNUMBER(AA138),AA138,IF(ISNUMBER(#REF!),#REF!,IF(ISNUMBER(Z138),Z138,"")))))</f>
        <v/>
      </c>
      <c r="EM138" s="7" t="str">
        <f>IF(ISNUMBER(DO138),DO138,IF(ISNUMBER(#REF!),#REF!,IF(ISNUMBER(AB138),AB138,IF(ISNUMBER(AL138),AL138,IF(ISNUMBER(AA138),AA138,"")))))</f>
        <v/>
      </c>
      <c r="EN138" s="7" t="str">
        <f t="shared" si="509"/>
        <v/>
      </c>
    </row>
    <row r="139" spans="1:144" x14ac:dyDescent="0.2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>
        <v>1.6959899999999999</v>
      </c>
      <c r="G139" s="7">
        <v>1.59006</v>
      </c>
      <c r="H139" s="7" t="e">
        <v>#N/A</v>
      </c>
      <c r="I139" s="7" t="e">
        <v>#N/A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 t="e">
        <v>#N/A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 t="e">
        <v>#N/A</v>
      </c>
      <c r="T139" s="7" t="e">
        <v>#N/A</v>
      </c>
      <c r="U139" s="7">
        <v>2.5179100000000001</v>
      </c>
      <c r="V139" s="7">
        <v>2.4424700000000001</v>
      </c>
      <c r="W139" s="7">
        <v>2.02054</v>
      </c>
      <c r="X139" s="7">
        <v>2.6792100000000003</v>
      </c>
      <c r="Y139" s="7">
        <v>2.6144400000000001</v>
      </c>
      <c r="Z139" s="7">
        <v>2.31969</v>
      </c>
      <c r="AA139" s="7" t="e">
        <v>#N/A</v>
      </c>
      <c r="AB139" s="7" t="e">
        <v>#N/A</v>
      </c>
      <c r="AC139" s="7" t="e">
        <v>#N/A</v>
      </c>
      <c r="AD139" s="7" t="e">
        <v>#N/A</v>
      </c>
      <c r="AE139" s="7">
        <v>2.2820400000000003</v>
      </c>
      <c r="AF139" s="7" t="e">
        <v>#N/A</v>
      </c>
      <c r="AG139" s="7" t="e">
        <v>#N/A</v>
      </c>
      <c r="AH139" s="7" t="e">
        <v>#N/A</v>
      </c>
      <c r="AI139" s="7" t="e">
        <v>#N/A</v>
      </c>
      <c r="AJ139" s="7" t="e">
        <v>#N/A</v>
      </c>
      <c r="AL139" s="7">
        <f t="shared" si="411"/>
        <v>1.6959899999999999</v>
      </c>
      <c r="AM139" s="7">
        <f t="shared" si="412"/>
        <v>1.59006</v>
      </c>
      <c r="AN139" s="7">
        <f t="shared" si="413"/>
        <v>1.59006</v>
      </c>
      <c r="AO139" s="7">
        <f t="shared" si="414"/>
        <v>1.59006</v>
      </c>
      <c r="AP139" s="7" t="str">
        <f t="shared" si="415"/>
        <v/>
      </c>
      <c r="AQ139" s="7" t="str">
        <f t="shared" si="416"/>
        <v/>
      </c>
      <c r="AR139" s="7" t="str">
        <f t="shared" si="417"/>
        <v/>
      </c>
      <c r="AS139" s="7" t="str">
        <f t="shared" si="418"/>
        <v/>
      </c>
      <c r="AT139" s="7" t="str">
        <f t="shared" si="419"/>
        <v/>
      </c>
      <c r="AU139" s="7" t="str">
        <f t="shared" si="420"/>
        <v/>
      </c>
      <c r="AV139" s="7" t="str">
        <f t="shared" si="421"/>
        <v/>
      </c>
      <c r="AW139" s="7" t="str">
        <f t="shared" si="422"/>
        <v/>
      </c>
      <c r="AX139" s="7" t="str">
        <f t="shared" si="423"/>
        <v/>
      </c>
      <c r="AY139" s="7">
        <f t="shared" si="424"/>
        <v>2.5179100000000001</v>
      </c>
      <c r="AZ139" s="7">
        <f t="shared" si="425"/>
        <v>2.5179100000000001</v>
      </c>
      <c r="BA139" s="7">
        <f t="shared" si="426"/>
        <v>2.5179100000000001</v>
      </c>
      <c r="BB139" s="7">
        <f t="shared" si="427"/>
        <v>2.4424700000000001</v>
      </c>
      <c r="BC139" s="7">
        <f t="shared" si="428"/>
        <v>2.02054</v>
      </c>
      <c r="BD139" s="7">
        <f t="shared" si="429"/>
        <v>2.6792100000000003</v>
      </c>
      <c r="BE139" s="7">
        <f t="shared" si="430"/>
        <v>2.6144400000000001</v>
      </c>
      <c r="BF139" s="7">
        <f t="shared" si="431"/>
        <v>2.31969</v>
      </c>
      <c r="BG139" s="7">
        <f t="shared" si="432"/>
        <v>2.31969</v>
      </c>
      <c r="BH139" s="7">
        <f t="shared" si="433"/>
        <v>2.31969</v>
      </c>
      <c r="BI139" s="7">
        <f t="shared" si="434"/>
        <v>2.2820400000000003</v>
      </c>
      <c r="BJ139" s="7">
        <f t="shared" si="435"/>
        <v>2.2820400000000003</v>
      </c>
      <c r="BK139" s="7">
        <f t="shared" si="436"/>
        <v>2.2820400000000003</v>
      </c>
      <c r="BL139" s="7">
        <f t="shared" si="437"/>
        <v>2.2820400000000003</v>
      </c>
      <c r="BM139" s="7">
        <f t="shared" si="438"/>
        <v>2.2820400000000003</v>
      </c>
      <c r="BN139" s="7" t="str">
        <f t="shared" si="439"/>
        <v/>
      </c>
      <c r="BP139" s="7">
        <f t="shared" si="440"/>
        <v>1.59006</v>
      </c>
      <c r="BQ139" s="7">
        <f t="shared" si="441"/>
        <v>1.59006</v>
      </c>
      <c r="BR139" s="7">
        <f t="shared" si="442"/>
        <v>1.59006</v>
      </c>
      <c r="BS139" s="7">
        <f t="shared" si="443"/>
        <v>1.59006</v>
      </c>
      <c r="BT139" s="7" t="str">
        <f t="shared" si="444"/>
        <v/>
      </c>
      <c r="BU139" s="7" t="str">
        <f t="shared" si="445"/>
        <v/>
      </c>
      <c r="BV139" s="7" t="str">
        <f t="shared" si="446"/>
        <v/>
      </c>
      <c r="BW139" s="7" t="str">
        <f t="shared" si="447"/>
        <v/>
      </c>
      <c r="BX139" s="7" t="str">
        <f t="shared" si="448"/>
        <v/>
      </c>
      <c r="BY139" s="7">
        <f t="shared" si="449"/>
        <v>2.5179100000000001</v>
      </c>
      <c r="BZ139" s="7">
        <f t="shared" si="450"/>
        <v>2.5179100000000001</v>
      </c>
      <c r="CA139" s="7">
        <f t="shared" si="451"/>
        <v>2.5179100000000001</v>
      </c>
      <c r="CB139" s="7">
        <f t="shared" si="452"/>
        <v>2.5179100000000001</v>
      </c>
      <c r="CC139" s="7">
        <f t="shared" si="453"/>
        <v>2.5179100000000001</v>
      </c>
      <c r="CD139" s="7">
        <f t="shared" si="454"/>
        <v>2.4424700000000001</v>
      </c>
      <c r="CE139" s="7">
        <f t="shared" si="455"/>
        <v>2.02054</v>
      </c>
      <c r="CF139" s="7">
        <f t="shared" si="456"/>
        <v>2.6792100000000003</v>
      </c>
      <c r="CG139" s="7">
        <f t="shared" si="457"/>
        <v>2.6144400000000001</v>
      </c>
      <c r="CH139" s="7">
        <f t="shared" si="458"/>
        <v>2.31969</v>
      </c>
      <c r="CI139" s="7">
        <f t="shared" si="459"/>
        <v>2.31969</v>
      </c>
      <c r="CJ139" s="7">
        <f t="shared" si="460"/>
        <v>2.31969</v>
      </c>
      <c r="CK139" s="7">
        <f t="shared" si="461"/>
        <v>2.2820400000000003</v>
      </c>
      <c r="CL139" s="7">
        <f t="shared" si="462"/>
        <v>2.2820400000000003</v>
      </c>
      <c r="CM139" s="7">
        <f t="shared" si="463"/>
        <v>2.2820400000000003</v>
      </c>
      <c r="CN139" s="7">
        <f t="shared" si="464"/>
        <v>2.2820400000000003</v>
      </c>
      <c r="CO139" s="7">
        <f t="shared" si="465"/>
        <v>2.2820400000000003</v>
      </c>
      <c r="CP139" s="7">
        <f>IF(ISNUMBER(BN139),BN139,IF(ISNUMBER(AK139),AK139,IF(ISNUMBER(AE139),AE139,IF(ISNUMBER(#REF!),#REF!,IF(ISNUMBER(AD139),AD139,"")))))</f>
        <v>2.2820400000000003</v>
      </c>
      <c r="CR139" s="7">
        <f t="shared" si="466"/>
        <v>1.59006</v>
      </c>
      <c r="CS139" s="7">
        <f t="shared" si="467"/>
        <v>1.59006</v>
      </c>
      <c r="CT139" s="7">
        <f t="shared" si="468"/>
        <v>1.59006</v>
      </c>
      <c r="CU139" s="7">
        <f t="shared" si="469"/>
        <v>1.59006</v>
      </c>
      <c r="CV139" s="7" t="str">
        <f t="shared" si="470"/>
        <v/>
      </c>
      <c r="CW139" s="7">
        <f t="shared" si="471"/>
        <v>2.5179100000000001</v>
      </c>
      <c r="CX139" s="7">
        <f t="shared" si="472"/>
        <v>2.5179100000000001</v>
      </c>
      <c r="CY139" s="7">
        <f t="shared" si="473"/>
        <v>2.5179100000000001</v>
      </c>
      <c r="CZ139" s="7">
        <f t="shared" si="474"/>
        <v>2.5179100000000001</v>
      </c>
      <c r="DA139" s="7">
        <f t="shared" si="475"/>
        <v>2.5179100000000001</v>
      </c>
      <c r="DB139" s="7">
        <f t="shared" si="476"/>
        <v>2.5179100000000001</v>
      </c>
      <c r="DC139" s="7">
        <f t="shared" si="477"/>
        <v>2.5179100000000001</v>
      </c>
      <c r="DD139" s="7">
        <f t="shared" si="478"/>
        <v>2.4424700000000001</v>
      </c>
      <c r="DE139" s="7">
        <f t="shared" si="479"/>
        <v>2.02054</v>
      </c>
      <c r="DF139" s="7">
        <f t="shared" si="480"/>
        <v>2.6792100000000003</v>
      </c>
      <c r="DG139" s="7">
        <f t="shared" si="481"/>
        <v>2.6144400000000001</v>
      </c>
      <c r="DH139" s="7">
        <f t="shared" si="482"/>
        <v>2.31969</v>
      </c>
      <c r="DI139" s="7">
        <f t="shared" si="483"/>
        <v>2.31969</v>
      </c>
      <c r="DJ139" s="7">
        <f t="shared" si="484"/>
        <v>2.31969</v>
      </c>
      <c r="DK139" s="7">
        <f t="shared" si="485"/>
        <v>2.2820400000000003</v>
      </c>
      <c r="DL139" s="7">
        <f t="shared" si="486"/>
        <v>2.2820400000000003</v>
      </c>
      <c r="DM139" s="7">
        <f t="shared" si="487"/>
        <v>2.2820400000000003</v>
      </c>
      <c r="DN139" s="7">
        <f>IF(ISNUMBER(CN139),CN139,IF(ISNUMBER(AK139),AK139,IF(ISNUMBER(AA139),AA139,IF(ISNUMBER(#REF!),#REF!,IF(ISNUMBER(Z139),Z139,"")))))</f>
        <v>2.2820400000000003</v>
      </c>
      <c r="DO139" s="7">
        <f>IF(ISNUMBER(CO139),CO139,IF(ISNUMBER(#REF!),#REF!,IF(ISNUMBER(AB139),AB139,IF(ISNUMBER(AL139),AL139,IF(ISNUMBER(AA139),AA139,"")))))</f>
        <v>2.2820400000000003</v>
      </c>
      <c r="DP139" s="7">
        <f t="shared" si="488"/>
        <v>2.2820400000000003</v>
      </c>
      <c r="DR139" s="7">
        <f t="shared" si="489"/>
        <v>1.59006</v>
      </c>
      <c r="DS139" s="7">
        <f t="shared" si="490"/>
        <v>1.59006</v>
      </c>
      <c r="DT139" s="7" t="str">
        <f t="shared" si="491"/>
        <v/>
      </c>
      <c r="DU139" s="7">
        <f t="shared" si="492"/>
        <v>2.5179100000000001</v>
      </c>
      <c r="DV139" s="7">
        <f t="shared" si="493"/>
        <v>2.5179100000000001</v>
      </c>
      <c r="DW139" s="7">
        <f t="shared" si="494"/>
        <v>2.5179100000000001</v>
      </c>
      <c r="DX139" s="7">
        <f t="shared" si="495"/>
        <v>2.5179100000000001</v>
      </c>
      <c r="DY139" s="7">
        <f t="shared" si="496"/>
        <v>2.5179100000000001</v>
      </c>
      <c r="DZ139" s="7">
        <f t="shared" si="497"/>
        <v>2.5179100000000001</v>
      </c>
      <c r="EA139" s="7">
        <f t="shared" si="498"/>
        <v>2.5179100000000001</v>
      </c>
      <c r="EB139" s="7">
        <f t="shared" si="499"/>
        <v>2.4424700000000001</v>
      </c>
      <c r="EC139" s="7">
        <f t="shared" si="500"/>
        <v>2.02054</v>
      </c>
      <c r="ED139" s="7">
        <f t="shared" si="501"/>
        <v>2.6792100000000003</v>
      </c>
      <c r="EE139" s="7">
        <f t="shared" si="502"/>
        <v>2.6144400000000001</v>
      </c>
      <c r="EF139" s="7">
        <f t="shared" si="503"/>
        <v>2.31969</v>
      </c>
      <c r="EG139" s="7">
        <f t="shared" si="504"/>
        <v>2.31969</v>
      </c>
      <c r="EH139" s="7">
        <f t="shared" si="505"/>
        <v>2.31969</v>
      </c>
      <c r="EI139" s="7">
        <f t="shared" si="506"/>
        <v>2.2820400000000003</v>
      </c>
      <c r="EJ139" s="7">
        <f t="shared" si="507"/>
        <v>2.2820400000000003</v>
      </c>
      <c r="EK139" s="7">
        <f t="shared" si="508"/>
        <v>2.2820400000000003</v>
      </c>
      <c r="EL139" s="7">
        <f>IF(ISNUMBER(DN139),DN139,IF(ISNUMBER(AK139),AK139,IF(ISNUMBER(AA139),AA139,IF(ISNUMBER(#REF!),#REF!,IF(ISNUMBER(Z139),Z139,"")))))</f>
        <v>2.2820400000000003</v>
      </c>
      <c r="EM139" s="7">
        <f>IF(ISNUMBER(DO139),DO139,IF(ISNUMBER(#REF!),#REF!,IF(ISNUMBER(AB139),AB139,IF(ISNUMBER(AL139),AL139,IF(ISNUMBER(AA139),AA139,"")))))</f>
        <v>2.2820400000000003</v>
      </c>
      <c r="EN139" s="7">
        <f t="shared" si="509"/>
        <v>2.2820400000000003</v>
      </c>
    </row>
    <row r="140" spans="1:144" x14ac:dyDescent="0.2">
      <c r="A140" s="19" t="s">
        <v>147</v>
      </c>
      <c r="B140" s="7" t="s">
        <v>147</v>
      </c>
      <c r="C140" s="7" t="e">
        <v>#N/A</v>
      </c>
      <c r="D140" s="7">
        <v>2.5600200000000002</v>
      </c>
      <c r="E140" s="7">
        <v>2.2658</v>
      </c>
      <c r="F140" s="7">
        <v>2.0439500000000002</v>
      </c>
      <c r="G140" s="7" t="e">
        <v>#N/A</v>
      </c>
      <c r="H140" s="7">
        <v>2.28586</v>
      </c>
      <c r="I140" s="7">
        <v>2.2402699999999998</v>
      </c>
      <c r="J140" s="7" t="e">
        <v>#N/A</v>
      </c>
      <c r="K140" s="7">
        <v>2.4521500000000001</v>
      </c>
      <c r="L140" s="7">
        <v>2.2097800000000003</v>
      </c>
      <c r="M140" s="7">
        <v>2.4819500000000003</v>
      </c>
      <c r="N140" s="7">
        <v>2.4027599999999998</v>
      </c>
      <c r="O140" s="7">
        <v>2.4784199999999998</v>
      </c>
      <c r="P140" s="7" t="e">
        <v>#N/A</v>
      </c>
      <c r="Q140" s="7">
        <v>2.8429199999999999</v>
      </c>
      <c r="R140" s="7">
        <v>2.5342899999999999</v>
      </c>
      <c r="S140" s="7" t="e">
        <v>#N/A</v>
      </c>
      <c r="T140" s="7" t="e">
        <v>#N/A</v>
      </c>
      <c r="U140" s="7">
        <v>2.2151000000000001</v>
      </c>
      <c r="V140" s="7" t="e">
        <v>#N/A</v>
      </c>
      <c r="W140" s="7" t="e">
        <v>#N/A</v>
      </c>
      <c r="X140" s="7" t="e">
        <v>#N/A</v>
      </c>
      <c r="Y140" s="7">
        <v>2.08405</v>
      </c>
      <c r="Z140" s="7">
        <v>2.3841999999999999</v>
      </c>
      <c r="AA140" s="7">
        <v>2.4101900000000001</v>
      </c>
      <c r="AB140" s="7">
        <v>3.4551799999999995</v>
      </c>
      <c r="AC140" s="7">
        <v>3.3303700000000003</v>
      </c>
      <c r="AD140" s="7">
        <v>2.9247999999999998</v>
      </c>
      <c r="AE140" s="7" t="e">
        <v>#N/A</v>
      </c>
      <c r="AF140" s="7" t="e">
        <v>#N/A</v>
      </c>
      <c r="AG140" s="7" t="e">
        <v>#N/A</v>
      </c>
      <c r="AH140" s="7" t="e">
        <v>#N/A</v>
      </c>
      <c r="AI140" s="7" t="e">
        <v>#N/A</v>
      </c>
      <c r="AJ140" s="7" t="e">
        <v>#N/A</v>
      </c>
      <c r="AL140" s="7">
        <f t="shared" si="411"/>
        <v>2.0439500000000002</v>
      </c>
      <c r="AM140" s="7">
        <f t="shared" si="412"/>
        <v>2.28586</v>
      </c>
      <c r="AN140" s="7">
        <f t="shared" si="413"/>
        <v>2.28586</v>
      </c>
      <c r="AO140" s="7">
        <f t="shared" si="414"/>
        <v>2.2402699999999998</v>
      </c>
      <c r="AP140" s="7">
        <f t="shared" si="415"/>
        <v>2.4521500000000001</v>
      </c>
      <c r="AQ140" s="7">
        <f t="shared" si="416"/>
        <v>2.4521500000000001</v>
      </c>
      <c r="AR140" s="7">
        <f t="shared" si="417"/>
        <v>2.2097800000000003</v>
      </c>
      <c r="AS140" s="7">
        <f t="shared" si="418"/>
        <v>2.4819500000000003</v>
      </c>
      <c r="AT140" s="7">
        <f t="shared" si="419"/>
        <v>2.4027599999999998</v>
      </c>
      <c r="AU140" s="7">
        <f t="shared" si="420"/>
        <v>2.4784199999999998</v>
      </c>
      <c r="AV140" s="7">
        <f t="shared" si="421"/>
        <v>2.8429199999999999</v>
      </c>
      <c r="AW140" s="7">
        <f t="shared" si="422"/>
        <v>2.8429199999999999</v>
      </c>
      <c r="AX140" s="7">
        <f t="shared" si="423"/>
        <v>2.5342899999999999</v>
      </c>
      <c r="AY140" s="7">
        <f t="shared" si="424"/>
        <v>2.5342899999999999</v>
      </c>
      <c r="AZ140" s="7">
        <f t="shared" si="425"/>
        <v>2.2151000000000001</v>
      </c>
      <c r="BA140" s="7">
        <f t="shared" si="426"/>
        <v>2.2151000000000001</v>
      </c>
      <c r="BB140" s="7">
        <f t="shared" si="427"/>
        <v>2.2151000000000001</v>
      </c>
      <c r="BC140" s="7">
        <f t="shared" si="428"/>
        <v>2.08405</v>
      </c>
      <c r="BD140" s="7">
        <f t="shared" si="429"/>
        <v>2.08405</v>
      </c>
      <c r="BE140" s="7">
        <f t="shared" si="430"/>
        <v>2.08405</v>
      </c>
      <c r="BF140" s="7">
        <f t="shared" si="431"/>
        <v>2.3841999999999999</v>
      </c>
      <c r="BG140" s="7">
        <f t="shared" si="432"/>
        <v>2.4101900000000001</v>
      </c>
      <c r="BH140" s="7">
        <f t="shared" si="433"/>
        <v>3.4551799999999995</v>
      </c>
      <c r="BI140" s="7">
        <f t="shared" si="434"/>
        <v>3.3303700000000003</v>
      </c>
      <c r="BJ140" s="7">
        <f t="shared" si="435"/>
        <v>2.9247999999999998</v>
      </c>
      <c r="BK140" s="7">
        <f t="shared" si="436"/>
        <v>2.9247999999999998</v>
      </c>
      <c r="BL140" s="7">
        <f t="shared" si="437"/>
        <v>2.9247999999999998</v>
      </c>
      <c r="BM140" s="7" t="str">
        <f t="shared" si="438"/>
        <v/>
      </c>
      <c r="BN140" s="7" t="str">
        <f t="shared" si="439"/>
        <v/>
      </c>
      <c r="BP140" s="7">
        <f t="shared" si="440"/>
        <v>2.28586</v>
      </c>
      <c r="BQ140" s="7">
        <f t="shared" si="441"/>
        <v>2.2402699999999998</v>
      </c>
      <c r="BR140" s="7">
        <f t="shared" si="442"/>
        <v>2.4521500000000001</v>
      </c>
      <c r="BS140" s="7">
        <f t="shared" si="443"/>
        <v>2.4521500000000001</v>
      </c>
      <c r="BT140" s="7">
        <f t="shared" si="444"/>
        <v>2.2097800000000003</v>
      </c>
      <c r="BU140" s="7">
        <f t="shared" si="445"/>
        <v>2.4819500000000003</v>
      </c>
      <c r="BV140" s="7">
        <f t="shared" si="446"/>
        <v>2.4027599999999998</v>
      </c>
      <c r="BW140" s="7">
        <f t="shared" si="447"/>
        <v>2.4784199999999998</v>
      </c>
      <c r="BX140" s="7">
        <f t="shared" si="448"/>
        <v>2.8429199999999999</v>
      </c>
      <c r="BY140" s="7">
        <f t="shared" si="449"/>
        <v>2.8429199999999999</v>
      </c>
      <c r="BZ140" s="7">
        <f t="shared" si="450"/>
        <v>2.5342899999999999</v>
      </c>
      <c r="CA140" s="7">
        <f t="shared" si="451"/>
        <v>2.5342899999999999</v>
      </c>
      <c r="CB140" s="7">
        <f t="shared" si="452"/>
        <v>2.2151000000000001</v>
      </c>
      <c r="CC140" s="7">
        <f t="shared" si="453"/>
        <v>2.2151000000000001</v>
      </c>
      <c r="CD140" s="7">
        <f t="shared" si="454"/>
        <v>2.2151000000000001</v>
      </c>
      <c r="CE140" s="7">
        <f t="shared" si="455"/>
        <v>2.08405</v>
      </c>
      <c r="CF140" s="7">
        <f t="shared" si="456"/>
        <v>2.08405</v>
      </c>
      <c r="CG140" s="7">
        <f t="shared" si="457"/>
        <v>2.08405</v>
      </c>
      <c r="CH140" s="7">
        <f t="shared" si="458"/>
        <v>2.3841999999999999</v>
      </c>
      <c r="CI140" s="7">
        <f t="shared" si="459"/>
        <v>2.4101900000000001</v>
      </c>
      <c r="CJ140" s="7">
        <f t="shared" si="460"/>
        <v>3.4551799999999995</v>
      </c>
      <c r="CK140" s="7">
        <f t="shared" si="461"/>
        <v>3.3303700000000003</v>
      </c>
      <c r="CL140" s="7">
        <f t="shared" si="462"/>
        <v>2.9247999999999998</v>
      </c>
      <c r="CM140" s="7">
        <f t="shared" si="463"/>
        <v>2.9247999999999998</v>
      </c>
      <c r="CN140" s="7">
        <f t="shared" si="464"/>
        <v>2.9247999999999998</v>
      </c>
      <c r="CO140" s="7">
        <f t="shared" si="465"/>
        <v>2.9247999999999998</v>
      </c>
      <c r="CP140" s="7">
        <f>IF(ISNUMBER(BN140),BN140,IF(ISNUMBER(AK140),AK140,IF(ISNUMBER(AE140),AE140,IF(ISNUMBER(#REF!),#REF!,IF(ISNUMBER(AD140),AD140,"")))))</f>
        <v>2.9247999999999998</v>
      </c>
      <c r="CR140" s="7">
        <f t="shared" si="466"/>
        <v>2.4521500000000001</v>
      </c>
      <c r="CS140" s="7">
        <f t="shared" si="467"/>
        <v>2.4521500000000001</v>
      </c>
      <c r="CT140" s="7">
        <f t="shared" si="468"/>
        <v>2.2097800000000003</v>
      </c>
      <c r="CU140" s="7">
        <f t="shared" si="469"/>
        <v>2.4819500000000003</v>
      </c>
      <c r="CV140" s="7">
        <f t="shared" si="470"/>
        <v>2.4027599999999998</v>
      </c>
      <c r="CW140" s="7">
        <f t="shared" si="471"/>
        <v>2.4784199999999998</v>
      </c>
      <c r="CX140" s="7">
        <f t="shared" si="472"/>
        <v>2.8429199999999999</v>
      </c>
      <c r="CY140" s="7">
        <f t="shared" si="473"/>
        <v>2.8429199999999999</v>
      </c>
      <c r="CZ140" s="7">
        <f t="shared" si="474"/>
        <v>2.5342899999999999</v>
      </c>
      <c r="DA140" s="7">
        <f t="shared" si="475"/>
        <v>2.5342899999999999</v>
      </c>
      <c r="DB140" s="7">
        <f t="shared" si="476"/>
        <v>2.2151000000000001</v>
      </c>
      <c r="DC140" s="7">
        <f t="shared" si="477"/>
        <v>2.2151000000000001</v>
      </c>
      <c r="DD140" s="7">
        <f t="shared" si="478"/>
        <v>2.2151000000000001</v>
      </c>
      <c r="DE140" s="7">
        <f t="shared" si="479"/>
        <v>2.08405</v>
      </c>
      <c r="DF140" s="7">
        <f t="shared" si="480"/>
        <v>2.08405</v>
      </c>
      <c r="DG140" s="7">
        <f t="shared" si="481"/>
        <v>2.08405</v>
      </c>
      <c r="DH140" s="7">
        <f t="shared" si="482"/>
        <v>2.3841999999999999</v>
      </c>
      <c r="DI140" s="7">
        <f t="shared" si="483"/>
        <v>2.4101900000000001</v>
      </c>
      <c r="DJ140" s="7">
        <f t="shared" si="484"/>
        <v>3.4551799999999995</v>
      </c>
      <c r="DK140" s="7">
        <f t="shared" si="485"/>
        <v>3.3303700000000003</v>
      </c>
      <c r="DL140" s="7">
        <f t="shared" si="486"/>
        <v>2.9247999999999998</v>
      </c>
      <c r="DM140" s="7">
        <f t="shared" si="487"/>
        <v>2.9247999999999998</v>
      </c>
      <c r="DN140" s="7">
        <f>IF(ISNUMBER(CN140),CN140,IF(ISNUMBER(AK140),AK140,IF(ISNUMBER(AA140),AA140,IF(ISNUMBER(#REF!),#REF!,IF(ISNUMBER(Z140),Z140,"")))))</f>
        <v>2.9247999999999998</v>
      </c>
      <c r="DO140" s="7">
        <f>IF(ISNUMBER(CO140),CO140,IF(ISNUMBER(#REF!),#REF!,IF(ISNUMBER(AB140),AB140,IF(ISNUMBER(AL140),AL140,IF(ISNUMBER(AA140),AA140,"")))))</f>
        <v>2.9247999999999998</v>
      </c>
      <c r="DP140" s="7">
        <f t="shared" si="488"/>
        <v>2.9247999999999998</v>
      </c>
      <c r="DR140" s="7">
        <f t="shared" si="489"/>
        <v>2.2097800000000003</v>
      </c>
      <c r="DS140" s="7">
        <f t="shared" si="490"/>
        <v>2.4819500000000003</v>
      </c>
      <c r="DT140" s="7">
        <f t="shared" si="491"/>
        <v>2.4027599999999998</v>
      </c>
      <c r="DU140" s="7">
        <f t="shared" si="492"/>
        <v>2.4784199999999998</v>
      </c>
      <c r="DV140" s="7">
        <f t="shared" si="493"/>
        <v>2.8429199999999999</v>
      </c>
      <c r="DW140" s="7">
        <f t="shared" si="494"/>
        <v>2.8429199999999999</v>
      </c>
      <c r="DX140" s="7">
        <f t="shared" si="495"/>
        <v>2.5342899999999999</v>
      </c>
      <c r="DY140" s="7">
        <f t="shared" si="496"/>
        <v>2.5342899999999999</v>
      </c>
      <c r="DZ140" s="7">
        <f t="shared" si="497"/>
        <v>2.2151000000000001</v>
      </c>
      <c r="EA140" s="7">
        <f t="shared" si="498"/>
        <v>2.2151000000000001</v>
      </c>
      <c r="EB140" s="7">
        <f t="shared" si="499"/>
        <v>2.2151000000000001</v>
      </c>
      <c r="EC140" s="7">
        <f t="shared" si="500"/>
        <v>2.08405</v>
      </c>
      <c r="ED140" s="7">
        <f t="shared" si="501"/>
        <v>2.08405</v>
      </c>
      <c r="EE140" s="7">
        <f t="shared" si="502"/>
        <v>2.08405</v>
      </c>
      <c r="EF140" s="7">
        <f t="shared" si="503"/>
        <v>2.3841999999999999</v>
      </c>
      <c r="EG140" s="7">
        <f t="shared" si="504"/>
        <v>2.4101900000000001</v>
      </c>
      <c r="EH140" s="7">
        <f t="shared" si="505"/>
        <v>3.4551799999999995</v>
      </c>
      <c r="EI140" s="7">
        <f t="shared" si="506"/>
        <v>3.3303700000000003</v>
      </c>
      <c r="EJ140" s="7">
        <f t="shared" si="507"/>
        <v>2.9247999999999998</v>
      </c>
      <c r="EK140" s="7">
        <f t="shared" si="508"/>
        <v>2.9247999999999998</v>
      </c>
      <c r="EL140" s="7">
        <f>IF(ISNUMBER(DN140),DN140,IF(ISNUMBER(AK140),AK140,IF(ISNUMBER(AA140),AA140,IF(ISNUMBER(#REF!),#REF!,IF(ISNUMBER(Z140),Z140,"")))))</f>
        <v>2.9247999999999998</v>
      </c>
      <c r="EM140" s="7">
        <f>IF(ISNUMBER(DO140),DO140,IF(ISNUMBER(#REF!),#REF!,IF(ISNUMBER(AB140),AB140,IF(ISNUMBER(AL140),AL140,IF(ISNUMBER(AA140),AA140,"")))))</f>
        <v>2.9247999999999998</v>
      </c>
      <c r="EN140" s="7">
        <f t="shared" si="509"/>
        <v>2.9247999999999998</v>
      </c>
    </row>
    <row r="141" spans="1:144" x14ac:dyDescent="0.2">
      <c r="A141" s="19" t="s">
        <v>148</v>
      </c>
      <c r="B141" s="7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 t="e">
        <v>#N/A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 t="e">
        <v>#N/A</v>
      </c>
      <c r="T141" s="7" t="e">
        <v>#N/A</v>
      </c>
      <c r="U141" s="7" t="e">
        <v>#N/A</v>
      </c>
      <c r="V141" s="7" t="e">
        <v>#N/A</v>
      </c>
      <c r="W141" s="7" t="e">
        <v>#N/A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>
        <v>8.0816300000000005</v>
      </c>
      <c r="AC141" s="7">
        <v>6.19726</v>
      </c>
      <c r="AD141" s="7">
        <v>5.3789499999999997</v>
      </c>
      <c r="AE141" s="7">
        <v>7.1179199999999998</v>
      </c>
      <c r="AF141" s="7" t="e">
        <v>#N/A</v>
      </c>
      <c r="AG141" s="7" t="e">
        <v>#N/A</v>
      </c>
      <c r="AH141" s="7" t="e">
        <v>#N/A</v>
      </c>
      <c r="AI141" s="7" t="e">
        <v>#N/A</v>
      </c>
      <c r="AJ141" s="7" t="e">
        <v>#N/A</v>
      </c>
      <c r="AL141" s="7" t="str">
        <f t="shared" si="411"/>
        <v/>
      </c>
      <c r="AM141" s="7" t="str">
        <f t="shared" si="412"/>
        <v/>
      </c>
      <c r="AN141" s="7" t="str">
        <f t="shared" si="413"/>
        <v/>
      </c>
      <c r="AO141" s="7" t="str">
        <f t="shared" si="414"/>
        <v/>
      </c>
      <c r="AP141" s="7" t="str">
        <f t="shared" si="415"/>
        <v/>
      </c>
      <c r="AQ141" s="7" t="str">
        <f t="shared" si="416"/>
        <v/>
      </c>
      <c r="AR141" s="7" t="str">
        <f t="shared" si="417"/>
        <v/>
      </c>
      <c r="AS141" s="7" t="str">
        <f t="shared" si="418"/>
        <v/>
      </c>
      <c r="AT141" s="7" t="str">
        <f t="shared" si="419"/>
        <v/>
      </c>
      <c r="AU141" s="7" t="str">
        <f t="shared" si="420"/>
        <v/>
      </c>
      <c r="AV141" s="7" t="str">
        <f t="shared" si="421"/>
        <v/>
      </c>
      <c r="AW141" s="7" t="str">
        <f t="shared" si="422"/>
        <v/>
      </c>
      <c r="AX141" s="7" t="str">
        <f t="shared" si="423"/>
        <v/>
      </c>
      <c r="AY141" s="7" t="str">
        <f t="shared" si="424"/>
        <v/>
      </c>
      <c r="AZ141" s="7" t="str">
        <f t="shared" si="425"/>
        <v/>
      </c>
      <c r="BA141" s="7" t="str">
        <f t="shared" si="426"/>
        <v/>
      </c>
      <c r="BB141" s="7" t="str">
        <f t="shared" si="427"/>
        <v/>
      </c>
      <c r="BC141" s="7" t="str">
        <f t="shared" si="428"/>
        <v/>
      </c>
      <c r="BD141" s="7" t="str">
        <f t="shared" si="429"/>
        <v/>
      </c>
      <c r="BE141" s="7" t="str">
        <f t="shared" si="430"/>
        <v/>
      </c>
      <c r="BF141" s="7">
        <f t="shared" si="431"/>
        <v>8.0816300000000005</v>
      </c>
      <c r="BG141" s="7">
        <f t="shared" si="432"/>
        <v>8.0816300000000005</v>
      </c>
      <c r="BH141" s="7">
        <f t="shared" si="433"/>
        <v>8.0816300000000005</v>
      </c>
      <c r="BI141" s="7">
        <f t="shared" si="434"/>
        <v>6.19726</v>
      </c>
      <c r="BJ141" s="7">
        <f t="shared" si="435"/>
        <v>5.3789499999999997</v>
      </c>
      <c r="BK141" s="7">
        <f t="shared" si="436"/>
        <v>7.1179199999999998</v>
      </c>
      <c r="BL141" s="7">
        <f t="shared" si="437"/>
        <v>7.1179199999999998</v>
      </c>
      <c r="BM141" s="7">
        <f t="shared" si="438"/>
        <v>7.1179199999999998</v>
      </c>
      <c r="BN141" s="7" t="str">
        <f t="shared" si="439"/>
        <v/>
      </c>
      <c r="BP141" s="7" t="str">
        <f t="shared" si="440"/>
        <v/>
      </c>
      <c r="BQ141" s="7" t="str">
        <f t="shared" si="441"/>
        <v/>
      </c>
      <c r="BR141" s="7" t="str">
        <f t="shared" si="442"/>
        <v/>
      </c>
      <c r="BS141" s="7" t="str">
        <f t="shared" si="443"/>
        <v/>
      </c>
      <c r="BT141" s="7" t="str">
        <f t="shared" si="444"/>
        <v/>
      </c>
      <c r="BU141" s="7" t="str">
        <f t="shared" si="445"/>
        <v/>
      </c>
      <c r="BV141" s="7" t="str">
        <f t="shared" si="446"/>
        <v/>
      </c>
      <c r="BW141" s="7" t="str">
        <f t="shared" si="447"/>
        <v/>
      </c>
      <c r="BX141" s="7" t="str">
        <f t="shared" si="448"/>
        <v/>
      </c>
      <c r="BY141" s="7" t="str">
        <f t="shared" si="449"/>
        <v/>
      </c>
      <c r="BZ141" s="7" t="str">
        <f t="shared" si="450"/>
        <v/>
      </c>
      <c r="CA141" s="7" t="str">
        <f t="shared" si="451"/>
        <v/>
      </c>
      <c r="CB141" s="7" t="str">
        <f t="shared" si="452"/>
        <v/>
      </c>
      <c r="CC141" s="7" t="str">
        <f t="shared" si="453"/>
        <v/>
      </c>
      <c r="CD141" s="7" t="str">
        <f t="shared" si="454"/>
        <v/>
      </c>
      <c r="CE141" s="7" t="str">
        <f t="shared" si="455"/>
        <v/>
      </c>
      <c r="CF141" s="7">
        <f t="shared" si="456"/>
        <v>8.0816300000000005</v>
      </c>
      <c r="CG141" s="7">
        <f t="shared" si="457"/>
        <v>8.0816300000000005</v>
      </c>
      <c r="CH141" s="7">
        <f t="shared" si="458"/>
        <v>8.0816300000000005</v>
      </c>
      <c r="CI141" s="7">
        <f t="shared" si="459"/>
        <v>8.0816300000000005</v>
      </c>
      <c r="CJ141" s="7">
        <f t="shared" si="460"/>
        <v>8.0816300000000005</v>
      </c>
      <c r="CK141" s="7">
        <f t="shared" si="461"/>
        <v>6.19726</v>
      </c>
      <c r="CL141" s="7">
        <f t="shared" si="462"/>
        <v>5.3789499999999997</v>
      </c>
      <c r="CM141" s="7">
        <f t="shared" si="463"/>
        <v>7.1179199999999998</v>
      </c>
      <c r="CN141" s="7">
        <f t="shared" si="464"/>
        <v>7.1179199999999998</v>
      </c>
      <c r="CO141" s="7">
        <f t="shared" si="465"/>
        <v>7.1179199999999998</v>
      </c>
      <c r="CP141" s="7">
        <f>IF(ISNUMBER(BN141),BN141,IF(ISNUMBER(AK141),AK141,IF(ISNUMBER(AE141),AE141,IF(ISNUMBER(#REF!),#REF!,IF(ISNUMBER(AD141),AD141,"")))))</f>
        <v>7.1179199999999998</v>
      </c>
      <c r="CR141" s="7" t="str">
        <f t="shared" si="466"/>
        <v/>
      </c>
      <c r="CS141" s="7" t="str">
        <f t="shared" si="467"/>
        <v/>
      </c>
      <c r="CT141" s="7" t="str">
        <f t="shared" si="468"/>
        <v/>
      </c>
      <c r="CU141" s="7" t="str">
        <f t="shared" si="469"/>
        <v/>
      </c>
      <c r="CV141" s="7" t="str">
        <f t="shared" si="470"/>
        <v/>
      </c>
      <c r="CW141" s="7" t="str">
        <f t="shared" si="471"/>
        <v/>
      </c>
      <c r="CX141" s="7" t="str">
        <f t="shared" si="472"/>
        <v/>
      </c>
      <c r="CY141" s="7" t="str">
        <f t="shared" si="473"/>
        <v/>
      </c>
      <c r="CZ141" s="7" t="str">
        <f t="shared" si="474"/>
        <v/>
      </c>
      <c r="DA141" s="7" t="str">
        <f t="shared" si="475"/>
        <v/>
      </c>
      <c r="DB141" s="7" t="str">
        <f t="shared" si="476"/>
        <v/>
      </c>
      <c r="DC141" s="7" t="str">
        <f t="shared" si="477"/>
        <v/>
      </c>
      <c r="DD141" s="7">
        <f t="shared" si="478"/>
        <v>8.0816300000000005</v>
      </c>
      <c r="DE141" s="7">
        <f t="shared" si="479"/>
        <v>8.0816300000000005</v>
      </c>
      <c r="DF141" s="7">
        <f t="shared" si="480"/>
        <v>8.0816300000000005</v>
      </c>
      <c r="DG141" s="7">
        <f t="shared" si="481"/>
        <v>8.0816300000000005</v>
      </c>
      <c r="DH141" s="7">
        <f t="shared" si="482"/>
        <v>8.0816300000000005</v>
      </c>
      <c r="DI141" s="7">
        <f t="shared" si="483"/>
        <v>8.0816300000000005</v>
      </c>
      <c r="DJ141" s="7">
        <f t="shared" si="484"/>
        <v>8.0816300000000005</v>
      </c>
      <c r="DK141" s="7">
        <f t="shared" si="485"/>
        <v>6.19726</v>
      </c>
      <c r="DL141" s="7">
        <f t="shared" si="486"/>
        <v>5.3789499999999997</v>
      </c>
      <c r="DM141" s="7">
        <f t="shared" si="487"/>
        <v>7.1179199999999998</v>
      </c>
      <c r="DN141" s="7">
        <f>IF(ISNUMBER(CN141),CN141,IF(ISNUMBER(AK141),AK141,IF(ISNUMBER(AA141),AA141,IF(ISNUMBER(#REF!),#REF!,IF(ISNUMBER(Z141),Z141,"")))))</f>
        <v>7.1179199999999998</v>
      </c>
      <c r="DO141" s="7">
        <f>IF(ISNUMBER(CO141),CO141,IF(ISNUMBER(#REF!),#REF!,IF(ISNUMBER(AB141),AB141,IF(ISNUMBER(AL141),AL141,IF(ISNUMBER(AA141),AA141,"")))))</f>
        <v>7.1179199999999998</v>
      </c>
      <c r="DP141" s="7">
        <f t="shared" si="488"/>
        <v>7.1179199999999998</v>
      </c>
      <c r="DR141" s="7" t="str">
        <f t="shared" si="489"/>
        <v/>
      </c>
      <c r="DS141" s="7" t="str">
        <f t="shared" si="490"/>
        <v/>
      </c>
      <c r="DT141" s="7" t="str">
        <f t="shared" si="491"/>
        <v/>
      </c>
      <c r="DU141" s="7" t="str">
        <f t="shared" si="492"/>
        <v/>
      </c>
      <c r="DV141" s="7" t="str">
        <f t="shared" si="493"/>
        <v/>
      </c>
      <c r="DW141" s="7" t="str">
        <f t="shared" si="494"/>
        <v/>
      </c>
      <c r="DX141" s="7" t="str">
        <f t="shared" si="495"/>
        <v/>
      </c>
      <c r="DY141" s="7" t="str">
        <f t="shared" si="496"/>
        <v/>
      </c>
      <c r="DZ141" s="7" t="str">
        <f t="shared" si="497"/>
        <v/>
      </c>
      <c r="EA141" s="7" t="str">
        <f t="shared" si="498"/>
        <v/>
      </c>
      <c r="EB141" s="7">
        <f t="shared" si="499"/>
        <v>8.0816300000000005</v>
      </c>
      <c r="EC141" s="7">
        <f t="shared" si="500"/>
        <v>8.0816300000000005</v>
      </c>
      <c r="ED141" s="7">
        <f t="shared" si="501"/>
        <v>8.0816300000000005</v>
      </c>
      <c r="EE141" s="7">
        <f t="shared" si="502"/>
        <v>8.0816300000000005</v>
      </c>
      <c r="EF141" s="7">
        <f t="shared" si="503"/>
        <v>8.0816300000000005</v>
      </c>
      <c r="EG141" s="7">
        <f t="shared" si="504"/>
        <v>8.0816300000000005</v>
      </c>
      <c r="EH141" s="7">
        <f t="shared" si="505"/>
        <v>8.0816300000000005</v>
      </c>
      <c r="EI141" s="7">
        <f t="shared" si="506"/>
        <v>6.19726</v>
      </c>
      <c r="EJ141" s="7">
        <f t="shared" si="507"/>
        <v>5.3789499999999997</v>
      </c>
      <c r="EK141" s="7">
        <f t="shared" si="508"/>
        <v>7.1179199999999998</v>
      </c>
      <c r="EL141" s="7">
        <f>IF(ISNUMBER(DN141),DN141,IF(ISNUMBER(AK141),AK141,IF(ISNUMBER(AA141),AA141,IF(ISNUMBER(#REF!),#REF!,IF(ISNUMBER(Z141),Z141,"")))))</f>
        <v>7.1179199999999998</v>
      </c>
      <c r="EM141" s="7">
        <f>IF(ISNUMBER(DO141),DO141,IF(ISNUMBER(#REF!),#REF!,IF(ISNUMBER(AB141),AB141,IF(ISNUMBER(AL141),AL141,IF(ISNUMBER(AA141),AA141,"")))))</f>
        <v>7.1179199999999998</v>
      </c>
      <c r="EN141" s="7">
        <f t="shared" si="509"/>
        <v>7.1179199999999998</v>
      </c>
    </row>
    <row r="142" spans="1:144" x14ac:dyDescent="0.2">
      <c r="A142" s="19" t="s">
        <v>149</v>
      </c>
      <c r="B142" s="7" t="s">
        <v>149</v>
      </c>
      <c r="C142" s="7" t="e">
        <v>#N/A</v>
      </c>
      <c r="D142" s="7">
        <v>3.2301500000000001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3.5761099999999999</v>
      </c>
      <c r="J142" s="7" t="e">
        <v>#N/A</v>
      </c>
      <c r="K142" s="7" t="e">
        <v>#N/A</v>
      </c>
      <c r="L142" s="7" t="e">
        <v>#N/A</v>
      </c>
      <c r="M142" s="7">
        <v>3.2823199999999999</v>
      </c>
      <c r="N142" s="7" t="e">
        <v>#N/A</v>
      </c>
      <c r="O142" s="7">
        <v>2.9222099999999998</v>
      </c>
      <c r="P142" s="7">
        <v>2.9687399999999999</v>
      </c>
      <c r="Q142" s="7">
        <v>3.0544900000000004</v>
      </c>
      <c r="R142" s="7" t="e">
        <v>#N/A</v>
      </c>
      <c r="S142" s="7" t="e">
        <v>#N/A</v>
      </c>
      <c r="T142" s="7" t="e">
        <v>#N/A</v>
      </c>
      <c r="U142" s="7" t="e">
        <v>#N/A</v>
      </c>
      <c r="V142" s="7" t="e">
        <v>#N/A</v>
      </c>
      <c r="W142" s="7" t="e">
        <v>#N/A</v>
      </c>
      <c r="X142" s="7">
        <v>2.5972599999999999</v>
      </c>
      <c r="Y142" s="7">
        <v>2.62487</v>
      </c>
      <c r="Z142" s="7">
        <v>3.3091200000000001</v>
      </c>
      <c r="AA142" s="7">
        <v>3.1646400000000003</v>
      </c>
      <c r="AB142" s="7">
        <v>3.3662299999999998</v>
      </c>
      <c r="AC142" s="7">
        <v>3.6795999999999998</v>
      </c>
      <c r="AD142" s="7">
        <v>3.2924899999999999</v>
      </c>
      <c r="AE142" s="7">
        <v>3.6574900000000001</v>
      </c>
      <c r="AF142" s="7">
        <v>4.1245599999999998</v>
      </c>
      <c r="AG142" s="7">
        <v>3.96848</v>
      </c>
      <c r="AH142" s="7" t="e">
        <v>#N/A</v>
      </c>
      <c r="AI142" s="7" t="e">
        <v>#N/A</v>
      </c>
      <c r="AJ142" s="7" t="e">
        <v>#N/A</v>
      </c>
      <c r="AL142" s="7">
        <f t="shared" si="411"/>
        <v>3.2301500000000001</v>
      </c>
      <c r="AM142" s="7">
        <f t="shared" si="412"/>
        <v>3.5761099999999999</v>
      </c>
      <c r="AN142" s="7">
        <f t="shared" si="413"/>
        <v>3.5761099999999999</v>
      </c>
      <c r="AO142" s="7">
        <f t="shared" si="414"/>
        <v>3.5761099999999999</v>
      </c>
      <c r="AP142" s="7">
        <f t="shared" si="415"/>
        <v>3.5761099999999999</v>
      </c>
      <c r="AQ142" s="7">
        <f t="shared" si="416"/>
        <v>3.2823199999999999</v>
      </c>
      <c r="AR142" s="7">
        <f t="shared" si="417"/>
        <v>3.2823199999999999</v>
      </c>
      <c r="AS142" s="7">
        <f t="shared" si="418"/>
        <v>3.2823199999999999</v>
      </c>
      <c r="AT142" s="7">
        <f t="shared" si="419"/>
        <v>2.9222099999999998</v>
      </c>
      <c r="AU142" s="7">
        <f t="shared" si="420"/>
        <v>2.9222099999999998</v>
      </c>
      <c r="AV142" s="7">
        <f t="shared" si="421"/>
        <v>2.9687399999999999</v>
      </c>
      <c r="AW142" s="7">
        <f t="shared" si="422"/>
        <v>3.0544900000000004</v>
      </c>
      <c r="AX142" s="7">
        <f t="shared" si="423"/>
        <v>3.0544900000000004</v>
      </c>
      <c r="AY142" s="7">
        <f t="shared" si="424"/>
        <v>3.0544900000000004</v>
      </c>
      <c r="AZ142" s="7" t="str">
        <f t="shared" si="425"/>
        <v/>
      </c>
      <c r="BA142" s="7" t="str">
        <f t="shared" si="426"/>
        <v/>
      </c>
      <c r="BB142" s="7">
        <f t="shared" si="427"/>
        <v>2.5972599999999999</v>
      </c>
      <c r="BC142" s="7">
        <f t="shared" si="428"/>
        <v>2.5972599999999999</v>
      </c>
      <c r="BD142" s="7">
        <f t="shared" si="429"/>
        <v>2.5972599999999999</v>
      </c>
      <c r="BE142" s="7">
        <f t="shared" si="430"/>
        <v>2.62487</v>
      </c>
      <c r="BF142" s="7">
        <f t="shared" si="431"/>
        <v>3.3091200000000001</v>
      </c>
      <c r="BG142" s="7">
        <f t="shared" si="432"/>
        <v>3.1646400000000003</v>
      </c>
      <c r="BH142" s="7">
        <f t="shared" si="433"/>
        <v>3.3662299999999998</v>
      </c>
      <c r="BI142" s="7">
        <f t="shared" si="434"/>
        <v>3.6795999999999998</v>
      </c>
      <c r="BJ142" s="7">
        <f t="shared" si="435"/>
        <v>3.2924899999999999</v>
      </c>
      <c r="BK142" s="7">
        <f t="shared" si="436"/>
        <v>3.6574900000000001</v>
      </c>
      <c r="BL142" s="7">
        <f t="shared" si="437"/>
        <v>4.1245599999999998</v>
      </c>
      <c r="BM142" s="7">
        <f t="shared" si="438"/>
        <v>3.96848</v>
      </c>
      <c r="BN142" s="7">
        <f t="shared" si="439"/>
        <v>3.96848</v>
      </c>
      <c r="BP142" s="7">
        <f t="shared" si="440"/>
        <v>3.5761099999999999</v>
      </c>
      <c r="BQ142" s="7">
        <f t="shared" si="441"/>
        <v>3.5761099999999999</v>
      </c>
      <c r="BR142" s="7">
        <f t="shared" si="442"/>
        <v>3.5761099999999999</v>
      </c>
      <c r="BS142" s="7">
        <f t="shared" si="443"/>
        <v>3.2823199999999999</v>
      </c>
      <c r="BT142" s="7">
        <f t="shared" si="444"/>
        <v>3.2823199999999999</v>
      </c>
      <c r="BU142" s="7">
        <f t="shared" si="445"/>
        <v>3.2823199999999999</v>
      </c>
      <c r="BV142" s="7">
        <f t="shared" si="446"/>
        <v>2.9222099999999998</v>
      </c>
      <c r="BW142" s="7">
        <f t="shared" si="447"/>
        <v>2.9222099999999998</v>
      </c>
      <c r="BX142" s="7">
        <f t="shared" si="448"/>
        <v>2.9687399999999999</v>
      </c>
      <c r="BY142" s="7">
        <f t="shared" si="449"/>
        <v>3.0544900000000004</v>
      </c>
      <c r="BZ142" s="7">
        <f t="shared" si="450"/>
        <v>3.0544900000000004</v>
      </c>
      <c r="CA142" s="7">
        <f t="shared" si="451"/>
        <v>3.0544900000000004</v>
      </c>
      <c r="CB142" s="7">
        <f t="shared" si="452"/>
        <v>3.0544900000000004</v>
      </c>
      <c r="CC142" s="7">
        <f t="shared" si="453"/>
        <v>2.5972599999999999</v>
      </c>
      <c r="CD142" s="7">
        <f t="shared" si="454"/>
        <v>2.5972599999999999</v>
      </c>
      <c r="CE142" s="7">
        <f t="shared" si="455"/>
        <v>2.5972599999999999</v>
      </c>
      <c r="CF142" s="7">
        <f t="shared" si="456"/>
        <v>2.5972599999999999</v>
      </c>
      <c r="CG142" s="7">
        <f t="shared" si="457"/>
        <v>2.62487</v>
      </c>
      <c r="CH142" s="7">
        <f t="shared" si="458"/>
        <v>3.3091200000000001</v>
      </c>
      <c r="CI142" s="7">
        <f t="shared" si="459"/>
        <v>3.1646400000000003</v>
      </c>
      <c r="CJ142" s="7">
        <f t="shared" si="460"/>
        <v>3.3662299999999998</v>
      </c>
      <c r="CK142" s="7">
        <f t="shared" si="461"/>
        <v>3.6795999999999998</v>
      </c>
      <c r="CL142" s="7">
        <f t="shared" si="462"/>
        <v>3.2924899999999999</v>
      </c>
      <c r="CM142" s="7">
        <f t="shared" si="463"/>
        <v>3.6574900000000001</v>
      </c>
      <c r="CN142" s="7">
        <f t="shared" si="464"/>
        <v>4.1245599999999998</v>
      </c>
      <c r="CO142" s="7">
        <f t="shared" si="465"/>
        <v>3.96848</v>
      </c>
      <c r="CP142" s="7">
        <f>IF(ISNUMBER(BN142),BN142,IF(ISNUMBER(AK142),AK142,IF(ISNUMBER(AE142),AE142,IF(ISNUMBER(#REF!),#REF!,IF(ISNUMBER(AD142),AD142,"")))))</f>
        <v>3.96848</v>
      </c>
      <c r="CR142" s="7">
        <f t="shared" si="466"/>
        <v>3.5761099999999999</v>
      </c>
      <c r="CS142" s="7">
        <f t="shared" si="467"/>
        <v>3.2823199999999999</v>
      </c>
      <c r="CT142" s="7">
        <f t="shared" si="468"/>
        <v>3.2823199999999999</v>
      </c>
      <c r="CU142" s="7">
        <f t="shared" si="469"/>
        <v>3.2823199999999999</v>
      </c>
      <c r="CV142" s="7">
        <f t="shared" si="470"/>
        <v>2.9222099999999998</v>
      </c>
      <c r="CW142" s="7">
        <f t="shared" si="471"/>
        <v>2.9222099999999998</v>
      </c>
      <c r="CX142" s="7">
        <f t="shared" si="472"/>
        <v>2.9687399999999999</v>
      </c>
      <c r="CY142" s="7">
        <f t="shared" si="473"/>
        <v>3.0544900000000004</v>
      </c>
      <c r="CZ142" s="7">
        <f t="shared" si="474"/>
        <v>3.0544900000000004</v>
      </c>
      <c r="DA142" s="7">
        <f t="shared" si="475"/>
        <v>3.0544900000000004</v>
      </c>
      <c r="DB142" s="7">
        <f t="shared" si="476"/>
        <v>3.0544900000000004</v>
      </c>
      <c r="DC142" s="7">
        <f t="shared" si="477"/>
        <v>2.5972599999999999</v>
      </c>
      <c r="DD142" s="7">
        <f t="shared" si="478"/>
        <v>2.5972599999999999</v>
      </c>
      <c r="DE142" s="7">
        <f t="shared" si="479"/>
        <v>2.5972599999999999</v>
      </c>
      <c r="DF142" s="7">
        <f t="shared" si="480"/>
        <v>2.5972599999999999</v>
      </c>
      <c r="DG142" s="7">
        <f t="shared" si="481"/>
        <v>2.62487</v>
      </c>
      <c r="DH142" s="7">
        <f t="shared" si="482"/>
        <v>3.3091200000000001</v>
      </c>
      <c r="DI142" s="7">
        <f t="shared" si="483"/>
        <v>3.1646400000000003</v>
      </c>
      <c r="DJ142" s="7">
        <f t="shared" si="484"/>
        <v>3.3662299999999998</v>
      </c>
      <c r="DK142" s="7">
        <f t="shared" si="485"/>
        <v>3.6795999999999998</v>
      </c>
      <c r="DL142" s="7">
        <f t="shared" si="486"/>
        <v>3.2924899999999999</v>
      </c>
      <c r="DM142" s="7">
        <f t="shared" si="487"/>
        <v>3.6574900000000001</v>
      </c>
      <c r="DN142" s="7">
        <f>IF(ISNUMBER(CN142),CN142,IF(ISNUMBER(AK142),AK142,IF(ISNUMBER(AA142),AA142,IF(ISNUMBER(#REF!),#REF!,IF(ISNUMBER(Z142),Z142,"")))))</f>
        <v>4.1245599999999998</v>
      </c>
      <c r="DO142" s="7">
        <f>IF(ISNUMBER(CO142),CO142,IF(ISNUMBER(#REF!),#REF!,IF(ISNUMBER(AB142),AB142,IF(ISNUMBER(AL142),AL142,IF(ISNUMBER(AA142),AA142,"")))))</f>
        <v>3.96848</v>
      </c>
      <c r="DP142" s="7">
        <f t="shared" si="488"/>
        <v>3.96848</v>
      </c>
      <c r="DR142" s="7">
        <f t="shared" si="489"/>
        <v>3.2823199999999999</v>
      </c>
      <c r="DS142" s="7">
        <f t="shared" si="490"/>
        <v>3.2823199999999999</v>
      </c>
      <c r="DT142" s="7">
        <f t="shared" si="491"/>
        <v>2.9222099999999998</v>
      </c>
      <c r="DU142" s="7">
        <f t="shared" si="492"/>
        <v>2.9222099999999998</v>
      </c>
      <c r="DV142" s="7">
        <f t="shared" si="493"/>
        <v>2.9687399999999999</v>
      </c>
      <c r="DW142" s="7">
        <f t="shared" si="494"/>
        <v>3.0544900000000004</v>
      </c>
      <c r="DX142" s="7">
        <f t="shared" si="495"/>
        <v>3.0544900000000004</v>
      </c>
      <c r="DY142" s="7">
        <f t="shared" si="496"/>
        <v>3.0544900000000004</v>
      </c>
      <c r="DZ142" s="7">
        <f t="shared" si="497"/>
        <v>3.0544900000000004</v>
      </c>
      <c r="EA142" s="7">
        <f t="shared" si="498"/>
        <v>2.5972599999999999</v>
      </c>
      <c r="EB142" s="7">
        <f t="shared" si="499"/>
        <v>2.5972599999999999</v>
      </c>
      <c r="EC142" s="7">
        <f t="shared" si="500"/>
        <v>2.5972599999999999</v>
      </c>
      <c r="ED142" s="7">
        <f t="shared" si="501"/>
        <v>2.5972599999999999</v>
      </c>
      <c r="EE142" s="7">
        <f t="shared" si="502"/>
        <v>2.62487</v>
      </c>
      <c r="EF142" s="7">
        <f t="shared" si="503"/>
        <v>3.3091200000000001</v>
      </c>
      <c r="EG142" s="7">
        <f t="shared" si="504"/>
        <v>3.1646400000000003</v>
      </c>
      <c r="EH142" s="7">
        <f t="shared" si="505"/>
        <v>3.3662299999999998</v>
      </c>
      <c r="EI142" s="7">
        <f t="shared" si="506"/>
        <v>3.6795999999999998</v>
      </c>
      <c r="EJ142" s="7">
        <f t="shared" si="507"/>
        <v>3.2924899999999999</v>
      </c>
      <c r="EK142" s="7">
        <f t="shared" si="508"/>
        <v>3.6574900000000001</v>
      </c>
      <c r="EL142" s="7">
        <f>IF(ISNUMBER(DN142),DN142,IF(ISNUMBER(AK142),AK142,IF(ISNUMBER(AA142),AA142,IF(ISNUMBER(#REF!),#REF!,IF(ISNUMBER(Z142),Z142,"")))))</f>
        <v>4.1245599999999998</v>
      </c>
      <c r="EM142" s="7">
        <f>IF(ISNUMBER(DO142),DO142,IF(ISNUMBER(#REF!),#REF!,IF(ISNUMBER(AB142),AB142,IF(ISNUMBER(AL142),AL142,IF(ISNUMBER(AA142),AA142,"")))))</f>
        <v>3.96848</v>
      </c>
      <c r="EN142" s="7">
        <f t="shared" si="509"/>
        <v>3.96848</v>
      </c>
    </row>
    <row r="143" spans="1:144" x14ac:dyDescent="0.2">
      <c r="A143" s="19" t="s">
        <v>150</v>
      </c>
      <c r="B143" s="7" t="s">
        <v>150</v>
      </c>
      <c r="C143" s="7" t="e">
        <v>#N/A</v>
      </c>
      <c r="D143" s="7" t="e">
        <v>#N/A</v>
      </c>
      <c r="E143" s="7" t="e">
        <v>#N/A</v>
      </c>
      <c r="F143" s="7">
        <v>3.3940000000000001</v>
      </c>
      <c r="G143" s="7">
        <v>2.9337</v>
      </c>
      <c r="H143" s="7" t="e">
        <v>#N/A</v>
      </c>
      <c r="I143" s="7" t="e">
        <v>#N/A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 t="e">
        <v>#N/A</v>
      </c>
      <c r="O143" s="7" t="e">
        <v>#N/A</v>
      </c>
      <c r="P143" s="7" t="e">
        <v>#N/A</v>
      </c>
      <c r="Q143" s="7">
        <v>2.3342000000000001</v>
      </c>
      <c r="R143" s="7">
        <v>2.4410499999999997</v>
      </c>
      <c r="S143" s="7">
        <v>3.2003699999999999</v>
      </c>
      <c r="T143" s="7">
        <v>2.3842400000000001</v>
      </c>
      <c r="U143" s="7" t="e">
        <v>#N/A</v>
      </c>
      <c r="V143" s="7" t="e">
        <v>#N/A</v>
      </c>
      <c r="W143" s="7" t="e">
        <v>#N/A</v>
      </c>
      <c r="X143" s="7">
        <v>1.56253</v>
      </c>
      <c r="Y143" s="7">
        <v>2.15245</v>
      </c>
      <c r="Z143" s="7">
        <v>3.1167600000000002</v>
      </c>
      <c r="AA143" s="7" t="e">
        <v>#N/A</v>
      </c>
      <c r="AB143" s="7" t="e">
        <v>#N/A</v>
      </c>
      <c r="AC143" s="7" t="e">
        <v>#N/A</v>
      </c>
      <c r="AD143" s="7" t="e">
        <v>#N/A</v>
      </c>
      <c r="AE143" s="7" t="e">
        <v>#N/A</v>
      </c>
      <c r="AF143" s="7" t="e">
        <v>#N/A</v>
      </c>
      <c r="AG143" s="7" t="e">
        <v>#N/A</v>
      </c>
      <c r="AH143" s="7" t="e">
        <v>#N/A</v>
      </c>
      <c r="AI143" s="7" t="e">
        <v>#N/A</v>
      </c>
      <c r="AJ143" s="7" t="e">
        <v>#N/A</v>
      </c>
      <c r="AL143" s="7">
        <f t="shared" si="411"/>
        <v>3.3940000000000001</v>
      </c>
      <c r="AM143" s="7">
        <f t="shared" si="412"/>
        <v>2.9337</v>
      </c>
      <c r="AN143" s="7">
        <f t="shared" si="413"/>
        <v>2.9337</v>
      </c>
      <c r="AO143" s="7">
        <f t="shared" si="414"/>
        <v>2.9337</v>
      </c>
      <c r="AP143" s="7" t="str">
        <f t="shared" si="415"/>
        <v/>
      </c>
      <c r="AQ143" s="7" t="str">
        <f t="shared" si="416"/>
        <v/>
      </c>
      <c r="AR143" s="7" t="str">
        <f t="shared" si="417"/>
        <v/>
      </c>
      <c r="AS143" s="7" t="str">
        <f t="shared" si="418"/>
        <v/>
      </c>
      <c r="AT143" s="7" t="str">
        <f t="shared" si="419"/>
        <v/>
      </c>
      <c r="AU143" s="7">
        <f t="shared" si="420"/>
        <v>2.3342000000000001</v>
      </c>
      <c r="AV143" s="7">
        <f t="shared" si="421"/>
        <v>2.3342000000000001</v>
      </c>
      <c r="AW143" s="7">
        <f t="shared" si="422"/>
        <v>2.3342000000000001</v>
      </c>
      <c r="AX143" s="7">
        <f t="shared" si="423"/>
        <v>2.4410499999999997</v>
      </c>
      <c r="AY143" s="7">
        <f t="shared" si="424"/>
        <v>3.2003699999999999</v>
      </c>
      <c r="AZ143" s="7">
        <f t="shared" si="425"/>
        <v>2.3842400000000001</v>
      </c>
      <c r="BA143" s="7">
        <f t="shared" si="426"/>
        <v>2.3842400000000001</v>
      </c>
      <c r="BB143" s="7">
        <f t="shared" si="427"/>
        <v>1.56253</v>
      </c>
      <c r="BC143" s="7">
        <f t="shared" si="428"/>
        <v>1.56253</v>
      </c>
      <c r="BD143" s="7">
        <f t="shared" si="429"/>
        <v>1.56253</v>
      </c>
      <c r="BE143" s="7">
        <f t="shared" si="430"/>
        <v>2.15245</v>
      </c>
      <c r="BF143" s="7">
        <f t="shared" si="431"/>
        <v>3.1167600000000002</v>
      </c>
      <c r="BG143" s="7">
        <f t="shared" si="432"/>
        <v>3.1167600000000002</v>
      </c>
      <c r="BH143" s="7">
        <f t="shared" si="433"/>
        <v>3.1167600000000002</v>
      </c>
      <c r="BI143" s="7" t="str">
        <f t="shared" si="434"/>
        <v/>
      </c>
      <c r="BJ143" s="7" t="str">
        <f t="shared" si="435"/>
        <v/>
      </c>
      <c r="BK143" s="7" t="str">
        <f t="shared" si="436"/>
        <v/>
      </c>
      <c r="BL143" s="7" t="str">
        <f t="shared" si="437"/>
        <v/>
      </c>
      <c r="BM143" s="7" t="str">
        <f t="shared" si="438"/>
        <v/>
      </c>
      <c r="BN143" s="7" t="str">
        <f t="shared" si="439"/>
        <v/>
      </c>
      <c r="BP143" s="7">
        <f t="shared" si="440"/>
        <v>2.9337</v>
      </c>
      <c r="BQ143" s="7">
        <f t="shared" si="441"/>
        <v>2.9337</v>
      </c>
      <c r="BR143" s="7">
        <f t="shared" si="442"/>
        <v>2.9337</v>
      </c>
      <c r="BS143" s="7">
        <f t="shared" si="443"/>
        <v>2.9337</v>
      </c>
      <c r="BT143" s="7" t="str">
        <f t="shared" si="444"/>
        <v/>
      </c>
      <c r="BU143" s="7">
        <f t="shared" si="445"/>
        <v>2.3342000000000001</v>
      </c>
      <c r="BV143" s="7">
        <f t="shared" si="446"/>
        <v>2.3342000000000001</v>
      </c>
      <c r="BW143" s="7">
        <f t="shared" si="447"/>
        <v>2.3342000000000001</v>
      </c>
      <c r="BX143" s="7">
        <f t="shared" si="448"/>
        <v>2.3342000000000001</v>
      </c>
      <c r="BY143" s="7">
        <f t="shared" si="449"/>
        <v>2.3342000000000001</v>
      </c>
      <c r="BZ143" s="7">
        <f t="shared" si="450"/>
        <v>2.4410499999999997</v>
      </c>
      <c r="CA143" s="7">
        <f t="shared" si="451"/>
        <v>3.2003699999999999</v>
      </c>
      <c r="CB143" s="7">
        <f t="shared" si="452"/>
        <v>2.3842400000000001</v>
      </c>
      <c r="CC143" s="7">
        <f t="shared" si="453"/>
        <v>2.3842400000000001</v>
      </c>
      <c r="CD143" s="7">
        <f t="shared" si="454"/>
        <v>1.56253</v>
      </c>
      <c r="CE143" s="7">
        <f t="shared" si="455"/>
        <v>1.56253</v>
      </c>
      <c r="CF143" s="7">
        <f t="shared" si="456"/>
        <v>1.56253</v>
      </c>
      <c r="CG143" s="7">
        <f t="shared" si="457"/>
        <v>2.15245</v>
      </c>
      <c r="CH143" s="7">
        <f t="shared" si="458"/>
        <v>3.1167600000000002</v>
      </c>
      <c r="CI143" s="7">
        <f t="shared" si="459"/>
        <v>3.1167600000000002</v>
      </c>
      <c r="CJ143" s="7">
        <f t="shared" si="460"/>
        <v>3.1167600000000002</v>
      </c>
      <c r="CK143" s="7">
        <f t="shared" si="461"/>
        <v>3.1167600000000002</v>
      </c>
      <c r="CL143" s="7">
        <f t="shared" si="462"/>
        <v>3.1167600000000002</v>
      </c>
      <c r="CM143" s="7" t="str">
        <f t="shared" si="463"/>
        <v/>
      </c>
      <c r="CN143" s="7" t="str">
        <f t="shared" si="464"/>
        <v/>
      </c>
      <c r="CO143" s="7" t="str">
        <f t="shared" si="465"/>
        <v/>
      </c>
      <c r="CP143" s="7" t="str">
        <f>IF(ISNUMBER(BN143),BN143,IF(ISNUMBER(AK143),AK143,IF(ISNUMBER(AE143),AE143,IF(ISNUMBER(#REF!),#REF!,IF(ISNUMBER(AD143),AD143,"")))))</f>
        <v/>
      </c>
      <c r="CR143" s="7">
        <f t="shared" si="466"/>
        <v>2.9337</v>
      </c>
      <c r="CS143" s="7">
        <f t="shared" si="467"/>
        <v>2.9337</v>
      </c>
      <c r="CT143" s="7">
        <f t="shared" si="468"/>
        <v>2.3342000000000001</v>
      </c>
      <c r="CU143" s="7">
        <f t="shared" si="469"/>
        <v>2.3342000000000001</v>
      </c>
      <c r="CV143" s="7">
        <f t="shared" si="470"/>
        <v>2.3342000000000001</v>
      </c>
      <c r="CW143" s="7">
        <f t="shared" si="471"/>
        <v>2.3342000000000001</v>
      </c>
      <c r="CX143" s="7">
        <f t="shared" si="472"/>
        <v>2.3342000000000001</v>
      </c>
      <c r="CY143" s="7">
        <f t="shared" si="473"/>
        <v>2.3342000000000001</v>
      </c>
      <c r="CZ143" s="7">
        <f t="shared" si="474"/>
        <v>2.4410499999999997</v>
      </c>
      <c r="DA143" s="7">
        <f t="shared" si="475"/>
        <v>3.2003699999999999</v>
      </c>
      <c r="DB143" s="7">
        <f t="shared" si="476"/>
        <v>2.3842400000000001</v>
      </c>
      <c r="DC143" s="7">
        <f t="shared" si="477"/>
        <v>2.3842400000000001</v>
      </c>
      <c r="DD143" s="7">
        <f t="shared" si="478"/>
        <v>1.56253</v>
      </c>
      <c r="DE143" s="7">
        <f t="shared" si="479"/>
        <v>1.56253</v>
      </c>
      <c r="DF143" s="7">
        <f t="shared" si="480"/>
        <v>1.56253</v>
      </c>
      <c r="DG143" s="7">
        <f t="shared" si="481"/>
        <v>2.15245</v>
      </c>
      <c r="DH143" s="7">
        <f t="shared" si="482"/>
        <v>3.1167600000000002</v>
      </c>
      <c r="DI143" s="7">
        <f t="shared" si="483"/>
        <v>3.1167600000000002</v>
      </c>
      <c r="DJ143" s="7">
        <f t="shared" si="484"/>
        <v>3.1167600000000002</v>
      </c>
      <c r="DK143" s="7">
        <f t="shared" si="485"/>
        <v>3.1167600000000002</v>
      </c>
      <c r="DL143" s="7">
        <f t="shared" si="486"/>
        <v>3.1167600000000002</v>
      </c>
      <c r="DM143" s="7">
        <f t="shared" si="487"/>
        <v>3.1167600000000002</v>
      </c>
      <c r="DN143" s="7">
        <f>IF(ISNUMBER(CN143),CN143,IF(ISNUMBER(AK143),AK143,IF(ISNUMBER(AA143),AA143,IF(ISNUMBER(#REF!),#REF!,IF(ISNUMBER(Z143),Z143,"")))))</f>
        <v>3.1167600000000002</v>
      </c>
      <c r="DO143" s="7">
        <f>IF(ISNUMBER(CO143),CO143,IF(ISNUMBER(#REF!),#REF!,IF(ISNUMBER(AB143),AB143,IF(ISNUMBER(AL143),AL143,IF(ISNUMBER(AA143),AA143,"")))))</f>
        <v>3.3940000000000001</v>
      </c>
      <c r="DP143" s="7">
        <f t="shared" si="488"/>
        <v>3.3940000000000001</v>
      </c>
      <c r="DR143" s="7">
        <f t="shared" si="489"/>
        <v>2.3342000000000001</v>
      </c>
      <c r="DS143" s="7">
        <f t="shared" si="490"/>
        <v>2.3342000000000001</v>
      </c>
      <c r="DT143" s="7">
        <f t="shared" si="491"/>
        <v>2.3342000000000001</v>
      </c>
      <c r="DU143" s="7">
        <f t="shared" si="492"/>
        <v>2.3342000000000001</v>
      </c>
      <c r="DV143" s="7">
        <f t="shared" si="493"/>
        <v>2.3342000000000001</v>
      </c>
      <c r="DW143" s="7">
        <f t="shared" si="494"/>
        <v>2.3342000000000001</v>
      </c>
      <c r="DX143" s="7">
        <f t="shared" si="495"/>
        <v>2.4410499999999997</v>
      </c>
      <c r="DY143" s="7">
        <f t="shared" si="496"/>
        <v>3.2003699999999999</v>
      </c>
      <c r="DZ143" s="7">
        <f t="shared" si="497"/>
        <v>2.3842400000000001</v>
      </c>
      <c r="EA143" s="7">
        <f t="shared" si="498"/>
        <v>2.3842400000000001</v>
      </c>
      <c r="EB143" s="7">
        <f t="shared" si="499"/>
        <v>1.56253</v>
      </c>
      <c r="EC143" s="7">
        <f t="shared" si="500"/>
        <v>1.56253</v>
      </c>
      <c r="ED143" s="7">
        <f t="shared" si="501"/>
        <v>1.56253</v>
      </c>
      <c r="EE143" s="7">
        <f t="shared" si="502"/>
        <v>2.15245</v>
      </c>
      <c r="EF143" s="7">
        <f t="shared" si="503"/>
        <v>3.1167600000000002</v>
      </c>
      <c r="EG143" s="7">
        <f t="shared" si="504"/>
        <v>3.1167600000000002</v>
      </c>
      <c r="EH143" s="7">
        <f t="shared" si="505"/>
        <v>3.1167600000000002</v>
      </c>
      <c r="EI143" s="7">
        <f t="shared" si="506"/>
        <v>3.1167600000000002</v>
      </c>
      <c r="EJ143" s="7">
        <f t="shared" si="507"/>
        <v>3.1167600000000002</v>
      </c>
      <c r="EK143" s="7">
        <f t="shared" si="508"/>
        <v>3.1167600000000002</v>
      </c>
      <c r="EL143" s="7">
        <f>IF(ISNUMBER(DN143),DN143,IF(ISNUMBER(AK143),AK143,IF(ISNUMBER(AA143),AA143,IF(ISNUMBER(#REF!),#REF!,IF(ISNUMBER(Z143),Z143,"")))))</f>
        <v>3.1167600000000002</v>
      </c>
      <c r="EM143" s="7">
        <f>IF(ISNUMBER(DO143),DO143,IF(ISNUMBER(#REF!),#REF!,IF(ISNUMBER(AB143),AB143,IF(ISNUMBER(AL143),AL143,IF(ISNUMBER(AA143),AA143,"")))))</f>
        <v>3.3940000000000001</v>
      </c>
      <c r="EN143" s="7">
        <f t="shared" si="509"/>
        <v>3.3940000000000001</v>
      </c>
    </row>
    <row r="144" spans="1:144" x14ac:dyDescent="0.2">
      <c r="A144" s="19" t="s">
        <v>151</v>
      </c>
      <c r="B144" s="7" t="s">
        <v>151</v>
      </c>
      <c r="C144" s="7" t="e">
        <v>#N/A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 t="e">
        <v>#N/A</v>
      </c>
      <c r="J144" s="7">
        <v>4.5691199999999998</v>
      </c>
      <c r="K144" s="7">
        <v>4.79122</v>
      </c>
      <c r="L144" s="7" t="e">
        <v>#N/A</v>
      </c>
      <c r="M144" s="7">
        <v>4.8762600000000003</v>
      </c>
      <c r="N144" s="7">
        <v>5.1917400000000002</v>
      </c>
      <c r="O144" s="7" t="e">
        <v>#N/A</v>
      </c>
      <c r="P144" s="7">
        <v>4.9169999999999998</v>
      </c>
      <c r="Q144" s="7">
        <v>4.8589400000000005</v>
      </c>
      <c r="R144" s="7">
        <v>4.8342299999999998</v>
      </c>
      <c r="S144" s="7">
        <v>4.4709300000000001</v>
      </c>
      <c r="T144" s="7">
        <v>5.1525099999999995</v>
      </c>
      <c r="U144" s="7">
        <v>4.9308999999999994</v>
      </c>
      <c r="V144" s="7">
        <v>4.8941999999999997</v>
      </c>
      <c r="W144" s="7" t="e">
        <v>#N/A</v>
      </c>
      <c r="X144" s="7" t="e">
        <v>#N/A</v>
      </c>
      <c r="Y144" s="7">
        <v>4.70418</v>
      </c>
      <c r="Z144" s="7" t="e">
        <v>#N/A</v>
      </c>
      <c r="AA144" s="7" t="e">
        <v>#N/A</v>
      </c>
      <c r="AB144" s="7" t="e">
        <v>#N/A</v>
      </c>
      <c r="AC144" s="7" t="e">
        <v>#N/A</v>
      </c>
      <c r="AD144" s="7" t="e">
        <v>#N/A</v>
      </c>
      <c r="AE144" s="7" t="e">
        <v>#N/A</v>
      </c>
      <c r="AF144" s="7" t="e">
        <v>#N/A</v>
      </c>
      <c r="AG144" s="7" t="e">
        <v>#N/A</v>
      </c>
      <c r="AH144" s="7" t="e">
        <v>#N/A</v>
      </c>
      <c r="AI144" s="7" t="e">
        <v>#N/A</v>
      </c>
      <c r="AJ144" s="7" t="e">
        <v>#N/A</v>
      </c>
      <c r="AL144" s="7" t="str">
        <f t="shared" si="411"/>
        <v/>
      </c>
      <c r="AM144" s="7" t="str">
        <f t="shared" si="412"/>
        <v/>
      </c>
      <c r="AN144" s="7">
        <f t="shared" si="413"/>
        <v>4.5691199999999998</v>
      </c>
      <c r="AO144" s="7">
        <f t="shared" si="414"/>
        <v>4.5691199999999998</v>
      </c>
      <c r="AP144" s="7">
        <f t="shared" si="415"/>
        <v>4.5691199999999998</v>
      </c>
      <c r="AQ144" s="7">
        <f t="shared" si="416"/>
        <v>4.79122</v>
      </c>
      <c r="AR144" s="7">
        <f t="shared" si="417"/>
        <v>4.8762600000000003</v>
      </c>
      <c r="AS144" s="7">
        <f t="shared" si="418"/>
        <v>4.8762600000000003</v>
      </c>
      <c r="AT144" s="7">
        <f t="shared" si="419"/>
        <v>5.1917400000000002</v>
      </c>
      <c r="AU144" s="7">
        <f t="shared" si="420"/>
        <v>4.9169999999999998</v>
      </c>
      <c r="AV144" s="7">
        <f t="shared" si="421"/>
        <v>4.9169999999999998</v>
      </c>
      <c r="AW144" s="7">
        <f t="shared" si="422"/>
        <v>4.8589400000000005</v>
      </c>
      <c r="AX144" s="7">
        <f t="shared" si="423"/>
        <v>4.8342299999999998</v>
      </c>
      <c r="AY144" s="7">
        <f t="shared" si="424"/>
        <v>4.4709300000000001</v>
      </c>
      <c r="AZ144" s="7">
        <f t="shared" si="425"/>
        <v>5.1525099999999995</v>
      </c>
      <c r="BA144" s="7">
        <f t="shared" si="426"/>
        <v>4.9308999999999994</v>
      </c>
      <c r="BB144" s="7">
        <f t="shared" si="427"/>
        <v>4.8941999999999997</v>
      </c>
      <c r="BC144" s="7">
        <f t="shared" si="428"/>
        <v>4.8941999999999997</v>
      </c>
      <c r="BD144" s="7">
        <f t="shared" si="429"/>
        <v>4.70418</v>
      </c>
      <c r="BE144" s="7">
        <f t="shared" si="430"/>
        <v>4.70418</v>
      </c>
      <c r="BF144" s="7">
        <f t="shared" si="431"/>
        <v>4.70418</v>
      </c>
      <c r="BG144" s="7">
        <f t="shared" si="432"/>
        <v>4.70418</v>
      </c>
      <c r="BH144" s="7" t="str">
        <f t="shared" si="433"/>
        <v/>
      </c>
      <c r="BI144" s="7" t="str">
        <f t="shared" si="434"/>
        <v/>
      </c>
      <c r="BJ144" s="7" t="str">
        <f t="shared" si="435"/>
        <v/>
      </c>
      <c r="BK144" s="7" t="str">
        <f t="shared" si="436"/>
        <v/>
      </c>
      <c r="BL144" s="7" t="str">
        <f t="shared" si="437"/>
        <v/>
      </c>
      <c r="BM144" s="7" t="str">
        <f t="shared" si="438"/>
        <v/>
      </c>
      <c r="BN144" s="7" t="str">
        <f t="shared" si="439"/>
        <v/>
      </c>
      <c r="BP144" s="7">
        <f t="shared" si="440"/>
        <v>4.5691199999999998</v>
      </c>
      <c r="BQ144" s="7">
        <f t="shared" si="441"/>
        <v>4.5691199999999998</v>
      </c>
      <c r="BR144" s="7">
        <f t="shared" si="442"/>
        <v>4.5691199999999998</v>
      </c>
      <c r="BS144" s="7">
        <f t="shared" si="443"/>
        <v>4.79122</v>
      </c>
      <c r="BT144" s="7">
        <f t="shared" si="444"/>
        <v>4.8762600000000003</v>
      </c>
      <c r="BU144" s="7">
        <f t="shared" si="445"/>
        <v>4.8762600000000003</v>
      </c>
      <c r="BV144" s="7">
        <f t="shared" si="446"/>
        <v>5.1917400000000002</v>
      </c>
      <c r="BW144" s="7">
        <f t="shared" si="447"/>
        <v>4.9169999999999998</v>
      </c>
      <c r="BX144" s="7">
        <f t="shared" si="448"/>
        <v>4.9169999999999998</v>
      </c>
      <c r="BY144" s="7">
        <f t="shared" si="449"/>
        <v>4.8589400000000005</v>
      </c>
      <c r="BZ144" s="7">
        <f t="shared" si="450"/>
        <v>4.8342299999999998</v>
      </c>
      <c r="CA144" s="7">
        <f t="shared" si="451"/>
        <v>4.4709300000000001</v>
      </c>
      <c r="CB144" s="7">
        <f t="shared" si="452"/>
        <v>5.1525099999999995</v>
      </c>
      <c r="CC144" s="7">
        <f t="shared" si="453"/>
        <v>4.9308999999999994</v>
      </c>
      <c r="CD144" s="7">
        <f t="shared" si="454"/>
        <v>4.8941999999999997</v>
      </c>
      <c r="CE144" s="7">
        <f t="shared" si="455"/>
        <v>4.8941999999999997</v>
      </c>
      <c r="CF144" s="7">
        <f t="shared" si="456"/>
        <v>4.70418</v>
      </c>
      <c r="CG144" s="7">
        <f t="shared" si="457"/>
        <v>4.70418</v>
      </c>
      <c r="CH144" s="7">
        <f t="shared" si="458"/>
        <v>4.70418</v>
      </c>
      <c r="CI144" s="7">
        <f t="shared" si="459"/>
        <v>4.70418</v>
      </c>
      <c r="CJ144" s="7">
        <f t="shared" si="460"/>
        <v>4.70418</v>
      </c>
      <c r="CK144" s="7">
        <f t="shared" si="461"/>
        <v>4.70418</v>
      </c>
      <c r="CL144" s="7" t="str">
        <f t="shared" si="462"/>
        <v/>
      </c>
      <c r="CM144" s="7" t="str">
        <f t="shared" si="463"/>
        <v/>
      </c>
      <c r="CN144" s="7" t="str">
        <f t="shared" si="464"/>
        <v/>
      </c>
      <c r="CO144" s="7" t="str">
        <f t="shared" si="465"/>
        <v/>
      </c>
      <c r="CP144" s="7" t="str">
        <f>IF(ISNUMBER(BN144),BN144,IF(ISNUMBER(AK144),AK144,IF(ISNUMBER(AE144),AE144,IF(ISNUMBER(#REF!),#REF!,IF(ISNUMBER(AD144),AD144,"")))))</f>
        <v/>
      </c>
      <c r="CR144" s="7">
        <f t="shared" si="466"/>
        <v>4.5691199999999998</v>
      </c>
      <c r="CS144" s="7">
        <f t="shared" si="467"/>
        <v>4.79122</v>
      </c>
      <c r="CT144" s="7">
        <f t="shared" si="468"/>
        <v>4.8762600000000003</v>
      </c>
      <c r="CU144" s="7">
        <f t="shared" si="469"/>
        <v>4.8762600000000003</v>
      </c>
      <c r="CV144" s="7">
        <f t="shared" si="470"/>
        <v>5.1917400000000002</v>
      </c>
      <c r="CW144" s="7">
        <f t="shared" si="471"/>
        <v>4.9169999999999998</v>
      </c>
      <c r="CX144" s="7">
        <f t="shared" si="472"/>
        <v>4.9169999999999998</v>
      </c>
      <c r="CY144" s="7">
        <f t="shared" si="473"/>
        <v>4.8589400000000005</v>
      </c>
      <c r="CZ144" s="7">
        <f t="shared" si="474"/>
        <v>4.8342299999999998</v>
      </c>
      <c r="DA144" s="7">
        <f t="shared" si="475"/>
        <v>4.4709300000000001</v>
      </c>
      <c r="DB144" s="7">
        <f t="shared" si="476"/>
        <v>5.1525099999999995</v>
      </c>
      <c r="DC144" s="7">
        <f t="shared" si="477"/>
        <v>4.9308999999999994</v>
      </c>
      <c r="DD144" s="7">
        <f t="shared" si="478"/>
        <v>4.8941999999999997</v>
      </c>
      <c r="DE144" s="7">
        <f t="shared" si="479"/>
        <v>4.8941999999999997</v>
      </c>
      <c r="DF144" s="7">
        <f t="shared" si="480"/>
        <v>4.70418</v>
      </c>
      <c r="DG144" s="7">
        <f t="shared" si="481"/>
        <v>4.70418</v>
      </c>
      <c r="DH144" s="7">
        <f t="shared" si="482"/>
        <v>4.70418</v>
      </c>
      <c r="DI144" s="7">
        <f t="shared" si="483"/>
        <v>4.70418</v>
      </c>
      <c r="DJ144" s="7">
        <f t="shared" si="484"/>
        <v>4.70418</v>
      </c>
      <c r="DK144" s="7">
        <f t="shared" si="485"/>
        <v>4.70418</v>
      </c>
      <c r="DL144" s="7">
        <f t="shared" si="486"/>
        <v>4.70418</v>
      </c>
      <c r="DM144" s="7">
        <f t="shared" si="487"/>
        <v>4.70418</v>
      </c>
      <c r="DN144" s="7" t="str">
        <f>IF(ISNUMBER(CN144),CN144,IF(ISNUMBER(AK144),AK144,IF(ISNUMBER(AA144),AA144,IF(ISNUMBER(#REF!),#REF!,IF(ISNUMBER(Z144),Z144,"")))))</f>
        <v/>
      </c>
      <c r="DO144" s="7" t="str">
        <f>IF(ISNUMBER(CO144),CO144,IF(ISNUMBER(#REF!),#REF!,IF(ISNUMBER(AB144),AB144,IF(ISNUMBER(AL144),AL144,IF(ISNUMBER(AA144),AA144,"")))))</f>
        <v/>
      </c>
      <c r="DP144" s="7" t="str">
        <f t="shared" si="488"/>
        <v/>
      </c>
      <c r="DR144" s="7">
        <f t="shared" si="489"/>
        <v>4.8762600000000003</v>
      </c>
      <c r="DS144" s="7">
        <f t="shared" si="490"/>
        <v>4.8762600000000003</v>
      </c>
      <c r="DT144" s="7">
        <f t="shared" si="491"/>
        <v>5.1917400000000002</v>
      </c>
      <c r="DU144" s="7">
        <f t="shared" si="492"/>
        <v>4.9169999999999998</v>
      </c>
      <c r="DV144" s="7">
        <f t="shared" si="493"/>
        <v>4.9169999999999998</v>
      </c>
      <c r="DW144" s="7">
        <f t="shared" si="494"/>
        <v>4.8589400000000005</v>
      </c>
      <c r="DX144" s="7">
        <f t="shared" si="495"/>
        <v>4.8342299999999998</v>
      </c>
      <c r="DY144" s="7">
        <f t="shared" si="496"/>
        <v>4.4709300000000001</v>
      </c>
      <c r="DZ144" s="7">
        <f t="shared" si="497"/>
        <v>5.1525099999999995</v>
      </c>
      <c r="EA144" s="7">
        <f t="shared" si="498"/>
        <v>4.9308999999999994</v>
      </c>
      <c r="EB144" s="7">
        <f t="shared" si="499"/>
        <v>4.8941999999999997</v>
      </c>
      <c r="EC144" s="7">
        <f t="shared" si="500"/>
        <v>4.8941999999999997</v>
      </c>
      <c r="ED144" s="7">
        <f t="shared" si="501"/>
        <v>4.70418</v>
      </c>
      <c r="EE144" s="7">
        <f t="shared" si="502"/>
        <v>4.70418</v>
      </c>
      <c r="EF144" s="7">
        <f t="shared" si="503"/>
        <v>4.70418</v>
      </c>
      <c r="EG144" s="7">
        <f t="shared" si="504"/>
        <v>4.70418</v>
      </c>
      <c r="EH144" s="7">
        <f t="shared" si="505"/>
        <v>4.70418</v>
      </c>
      <c r="EI144" s="7">
        <f t="shared" si="506"/>
        <v>4.70418</v>
      </c>
      <c r="EJ144" s="7">
        <f t="shared" si="507"/>
        <v>4.70418</v>
      </c>
      <c r="EK144" s="7">
        <f t="shared" si="508"/>
        <v>4.70418</v>
      </c>
      <c r="EL144" s="7" t="str">
        <f>IF(ISNUMBER(DN144),DN144,IF(ISNUMBER(AK144),AK144,IF(ISNUMBER(AA144),AA144,IF(ISNUMBER(#REF!),#REF!,IF(ISNUMBER(Z144),Z144,"")))))</f>
        <v/>
      </c>
      <c r="EM144" s="7" t="str">
        <f>IF(ISNUMBER(DO144),DO144,IF(ISNUMBER(#REF!),#REF!,IF(ISNUMBER(AB144),AB144,IF(ISNUMBER(AL144),AL144,IF(ISNUMBER(AA144),AA144,"")))))</f>
        <v/>
      </c>
      <c r="EN144" s="7" t="str">
        <f t="shared" si="509"/>
        <v/>
      </c>
    </row>
    <row r="145" spans="1:144" x14ac:dyDescent="0.2">
      <c r="A145" s="19" t="s">
        <v>152</v>
      </c>
      <c r="B145" s="7" t="s">
        <v>152</v>
      </c>
      <c r="C145" s="7" t="e">
        <v>#N/A</v>
      </c>
      <c r="D145" s="7">
        <v>1.0799699999999999</v>
      </c>
      <c r="E145" s="7">
        <v>1.1654</v>
      </c>
      <c r="F145" s="7">
        <v>1.0986099999999999</v>
      </c>
      <c r="G145" s="7">
        <v>1.8798999999999999</v>
      </c>
      <c r="H145" s="7">
        <v>2.07986</v>
      </c>
      <c r="I145" s="7">
        <v>2.41736</v>
      </c>
      <c r="J145" s="7">
        <v>2.4815299999999998</v>
      </c>
      <c r="K145" s="7">
        <v>2.1762000000000001</v>
      </c>
      <c r="L145" s="7">
        <v>1.4645999999999999</v>
      </c>
      <c r="M145" s="7" t="e">
        <v>#N/A</v>
      </c>
      <c r="N145" s="7" t="e">
        <v>#N/A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 t="e">
        <v>#N/A</v>
      </c>
      <c r="T145" s="7" t="e">
        <v>#N/A</v>
      </c>
      <c r="U145" s="7" t="e">
        <v>#N/A</v>
      </c>
      <c r="V145" s="7" t="e">
        <v>#N/A</v>
      </c>
      <c r="W145" s="7" t="e">
        <v>#N/A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7" t="e">
        <v>#N/A</v>
      </c>
      <c r="AD145" s="7" t="e">
        <v>#N/A</v>
      </c>
      <c r="AE145" s="7" t="e">
        <v>#N/A</v>
      </c>
      <c r="AF145" s="7" t="e">
        <v>#N/A</v>
      </c>
      <c r="AG145" s="7" t="e">
        <v>#N/A</v>
      </c>
      <c r="AH145" s="7" t="e">
        <v>#N/A</v>
      </c>
      <c r="AI145" s="7" t="e">
        <v>#N/A</v>
      </c>
      <c r="AJ145" s="7" t="e">
        <v>#N/A</v>
      </c>
      <c r="AL145" s="7">
        <f t="shared" si="411"/>
        <v>1.0986099999999999</v>
      </c>
      <c r="AM145" s="7">
        <f t="shared" si="412"/>
        <v>1.8798999999999999</v>
      </c>
      <c r="AN145" s="7">
        <f t="shared" si="413"/>
        <v>2.07986</v>
      </c>
      <c r="AO145" s="7">
        <f t="shared" si="414"/>
        <v>2.41736</v>
      </c>
      <c r="AP145" s="7">
        <f t="shared" si="415"/>
        <v>2.4815299999999998</v>
      </c>
      <c r="AQ145" s="7">
        <f t="shared" si="416"/>
        <v>2.1762000000000001</v>
      </c>
      <c r="AR145" s="7">
        <f t="shared" si="417"/>
        <v>1.4645999999999999</v>
      </c>
      <c r="AS145" s="7">
        <f t="shared" si="418"/>
        <v>1.4645999999999999</v>
      </c>
      <c r="AT145" s="7">
        <f t="shared" si="419"/>
        <v>1.4645999999999999</v>
      </c>
      <c r="AU145" s="7" t="str">
        <f t="shared" si="420"/>
        <v/>
      </c>
      <c r="AV145" s="7" t="str">
        <f t="shared" si="421"/>
        <v/>
      </c>
      <c r="AW145" s="7" t="str">
        <f t="shared" si="422"/>
        <v/>
      </c>
      <c r="AX145" s="7" t="str">
        <f t="shared" si="423"/>
        <v/>
      </c>
      <c r="AY145" s="7" t="str">
        <f t="shared" si="424"/>
        <v/>
      </c>
      <c r="AZ145" s="7" t="str">
        <f t="shared" si="425"/>
        <v/>
      </c>
      <c r="BA145" s="7" t="str">
        <f t="shared" si="426"/>
        <v/>
      </c>
      <c r="BB145" s="7" t="str">
        <f t="shared" si="427"/>
        <v/>
      </c>
      <c r="BC145" s="7" t="str">
        <f t="shared" si="428"/>
        <v/>
      </c>
      <c r="BD145" s="7" t="str">
        <f t="shared" si="429"/>
        <v/>
      </c>
      <c r="BE145" s="7" t="str">
        <f t="shared" si="430"/>
        <v/>
      </c>
      <c r="BF145" s="7" t="str">
        <f t="shared" si="431"/>
        <v/>
      </c>
      <c r="BG145" s="7" t="str">
        <f t="shared" si="432"/>
        <v/>
      </c>
      <c r="BH145" s="7" t="str">
        <f t="shared" si="433"/>
        <v/>
      </c>
      <c r="BI145" s="7" t="str">
        <f t="shared" si="434"/>
        <v/>
      </c>
      <c r="BJ145" s="7" t="str">
        <f t="shared" si="435"/>
        <v/>
      </c>
      <c r="BK145" s="7" t="str">
        <f t="shared" si="436"/>
        <v/>
      </c>
      <c r="BL145" s="7" t="str">
        <f t="shared" si="437"/>
        <v/>
      </c>
      <c r="BM145" s="7" t="str">
        <f t="shared" si="438"/>
        <v/>
      </c>
      <c r="BN145" s="7" t="str">
        <f t="shared" si="439"/>
        <v/>
      </c>
      <c r="BP145" s="7">
        <f t="shared" si="440"/>
        <v>2.07986</v>
      </c>
      <c r="BQ145" s="7">
        <f t="shared" si="441"/>
        <v>2.41736</v>
      </c>
      <c r="BR145" s="7">
        <f t="shared" si="442"/>
        <v>2.4815299999999998</v>
      </c>
      <c r="BS145" s="7">
        <f t="shared" si="443"/>
        <v>2.1762000000000001</v>
      </c>
      <c r="BT145" s="7">
        <f t="shared" si="444"/>
        <v>1.4645999999999999</v>
      </c>
      <c r="BU145" s="7">
        <f t="shared" si="445"/>
        <v>1.4645999999999999</v>
      </c>
      <c r="BV145" s="7">
        <f t="shared" si="446"/>
        <v>1.4645999999999999</v>
      </c>
      <c r="BW145" s="7">
        <f t="shared" si="447"/>
        <v>1.4645999999999999</v>
      </c>
      <c r="BX145" s="7">
        <f t="shared" si="448"/>
        <v>1.4645999999999999</v>
      </c>
      <c r="BY145" s="7" t="str">
        <f t="shared" si="449"/>
        <v/>
      </c>
      <c r="BZ145" s="7" t="str">
        <f t="shared" si="450"/>
        <v/>
      </c>
      <c r="CA145" s="7" t="str">
        <f t="shared" si="451"/>
        <v/>
      </c>
      <c r="CB145" s="7" t="str">
        <f t="shared" si="452"/>
        <v/>
      </c>
      <c r="CC145" s="7" t="str">
        <f t="shared" si="453"/>
        <v/>
      </c>
      <c r="CD145" s="7" t="str">
        <f t="shared" si="454"/>
        <v/>
      </c>
      <c r="CE145" s="7" t="str">
        <f t="shared" si="455"/>
        <v/>
      </c>
      <c r="CF145" s="7" t="str">
        <f t="shared" si="456"/>
        <v/>
      </c>
      <c r="CG145" s="7" t="str">
        <f t="shared" si="457"/>
        <v/>
      </c>
      <c r="CH145" s="7" t="str">
        <f t="shared" si="458"/>
        <v/>
      </c>
      <c r="CI145" s="7" t="str">
        <f t="shared" si="459"/>
        <v/>
      </c>
      <c r="CJ145" s="7" t="str">
        <f t="shared" si="460"/>
        <v/>
      </c>
      <c r="CK145" s="7" t="str">
        <f t="shared" si="461"/>
        <v/>
      </c>
      <c r="CL145" s="7" t="str">
        <f t="shared" si="462"/>
        <v/>
      </c>
      <c r="CM145" s="7" t="str">
        <f t="shared" si="463"/>
        <v/>
      </c>
      <c r="CN145" s="7" t="str">
        <f t="shared" si="464"/>
        <v/>
      </c>
      <c r="CO145" s="7" t="str">
        <f t="shared" si="465"/>
        <v/>
      </c>
      <c r="CP145" s="7" t="str">
        <f>IF(ISNUMBER(BN145),BN145,IF(ISNUMBER(AK145),AK145,IF(ISNUMBER(AE145),AE145,IF(ISNUMBER(#REF!),#REF!,IF(ISNUMBER(AD145),AD145,"")))))</f>
        <v/>
      </c>
      <c r="CR145" s="7">
        <f t="shared" si="466"/>
        <v>2.4815299999999998</v>
      </c>
      <c r="CS145" s="7">
        <f t="shared" si="467"/>
        <v>2.1762000000000001</v>
      </c>
      <c r="CT145" s="7">
        <f t="shared" si="468"/>
        <v>1.4645999999999999</v>
      </c>
      <c r="CU145" s="7">
        <f t="shared" si="469"/>
        <v>1.4645999999999999</v>
      </c>
      <c r="CV145" s="7">
        <f t="shared" si="470"/>
        <v>1.4645999999999999</v>
      </c>
      <c r="CW145" s="7">
        <f t="shared" si="471"/>
        <v>1.4645999999999999</v>
      </c>
      <c r="CX145" s="7">
        <f t="shared" si="472"/>
        <v>1.4645999999999999</v>
      </c>
      <c r="CY145" s="7">
        <f t="shared" si="473"/>
        <v>1.4645999999999999</v>
      </c>
      <c r="CZ145" s="7">
        <f t="shared" si="474"/>
        <v>1.4645999999999999</v>
      </c>
      <c r="DA145" s="7" t="str">
        <f t="shared" si="475"/>
        <v/>
      </c>
      <c r="DB145" s="7" t="str">
        <f t="shared" si="476"/>
        <v/>
      </c>
      <c r="DC145" s="7" t="str">
        <f t="shared" si="477"/>
        <v/>
      </c>
      <c r="DD145" s="7" t="str">
        <f t="shared" si="478"/>
        <v/>
      </c>
      <c r="DE145" s="7" t="str">
        <f t="shared" si="479"/>
        <v/>
      </c>
      <c r="DF145" s="7" t="str">
        <f t="shared" si="480"/>
        <v/>
      </c>
      <c r="DG145" s="7" t="str">
        <f t="shared" si="481"/>
        <v/>
      </c>
      <c r="DH145" s="7" t="str">
        <f t="shared" si="482"/>
        <v/>
      </c>
      <c r="DI145" s="7" t="str">
        <f t="shared" si="483"/>
        <v/>
      </c>
      <c r="DJ145" s="7" t="str">
        <f t="shared" si="484"/>
        <v/>
      </c>
      <c r="DK145" s="7" t="str">
        <f t="shared" si="485"/>
        <v/>
      </c>
      <c r="DL145" s="7" t="str">
        <f t="shared" si="486"/>
        <v/>
      </c>
      <c r="DM145" s="7" t="str">
        <f t="shared" si="487"/>
        <v/>
      </c>
      <c r="DN145" s="7" t="str">
        <f>IF(ISNUMBER(CN145),CN145,IF(ISNUMBER(AK145),AK145,IF(ISNUMBER(AA145),AA145,IF(ISNUMBER(#REF!),#REF!,IF(ISNUMBER(Z145),Z145,"")))))</f>
        <v/>
      </c>
      <c r="DO145" s="7">
        <f>IF(ISNUMBER(CO145),CO145,IF(ISNUMBER(#REF!),#REF!,IF(ISNUMBER(AB145),AB145,IF(ISNUMBER(AL145),AL145,IF(ISNUMBER(AA145),AA145,"")))))</f>
        <v>1.0986099999999999</v>
      </c>
      <c r="DP145" s="7">
        <f t="shared" si="488"/>
        <v>1.0986099999999999</v>
      </c>
      <c r="DR145" s="7">
        <f t="shared" si="489"/>
        <v>1.4645999999999999</v>
      </c>
      <c r="DS145" s="7">
        <f t="shared" si="490"/>
        <v>1.4645999999999999</v>
      </c>
      <c r="DT145" s="7">
        <f t="shared" si="491"/>
        <v>1.4645999999999999</v>
      </c>
      <c r="DU145" s="7">
        <f t="shared" si="492"/>
        <v>1.4645999999999999</v>
      </c>
      <c r="DV145" s="7">
        <f t="shared" si="493"/>
        <v>1.4645999999999999</v>
      </c>
      <c r="DW145" s="7">
        <f t="shared" si="494"/>
        <v>1.4645999999999999</v>
      </c>
      <c r="DX145" s="7">
        <f t="shared" si="495"/>
        <v>1.4645999999999999</v>
      </c>
      <c r="DY145" s="7" t="str">
        <f t="shared" si="496"/>
        <v/>
      </c>
      <c r="DZ145" s="7" t="str">
        <f t="shared" si="497"/>
        <v/>
      </c>
      <c r="EA145" s="7" t="str">
        <f t="shared" si="498"/>
        <v/>
      </c>
      <c r="EB145" s="7" t="str">
        <f t="shared" si="499"/>
        <v/>
      </c>
      <c r="EC145" s="7" t="str">
        <f t="shared" si="500"/>
        <v/>
      </c>
      <c r="ED145" s="7" t="str">
        <f t="shared" si="501"/>
        <v/>
      </c>
      <c r="EE145" s="7" t="str">
        <f t="shared" si="502"/>
        <v/>
      </c>
      <c r="EF145" s="7" t="str">
        <f t="shared" si="503"/>
        <v/>
      </c>
      <c r="EG145" s="7" t="str">
        <f t="shared" si="504"/>
        <v/>
      </c>
      <c r="EH145" s="7" t="str">
        <f t="shared" si="505"/>
        <v/>
      </c>
      <c r="EI145" s="7" t="str">
        <f t="shared" si="506"/>
        <v/>
      </c>
      <c r="EJ145" s="7" t="str">
        <f t="shared" si="507"/>
        <v/>
      </c>
      <c r="EK145" s="7" t="str">
        <f t="shared" si="508"/>
        <v/>
      </c>
      <c r="EL145" s="7" t="str">
        <f>IF(ISNUMBER(DN145),DN145,IF(ISNUMBER(AK145),AK145,IF(ISNUMBER(AA145),AA145,IF(ISNUMBER(#REF!),#REF!,IF(ISNUMBER(Z145),Z145,"")))))</f>
        <v/>
      </c>
      <c r="EM145" s="7">
        <f>IF(ISNUMBER(DO145),DO145,IF(ISNUMBER(#REF!),#REF!,IF(ISNUMBER(AB145),AB145,IF(ISNUMBER(AL145),AL145,IF(ISNUMBER(AA145),AA145,"")))))</f>
        <v>1.0986099999999999</v>
      </c>
      <c r="EN145" s="7">
        <f t="shared" si="509"/>
        <v>1.0986099999999999</v>
      </c>
    </row>
    <row r="146" spans="1:144" x14ac:dyDescent="0.2">
      <c r="A146" s="19" t="s">
        <v>153</v>
      </c>
      <c r="B146" s="7" t="s">
        <v>153</v>
      </c>
      <c r="C146" s="7" t="e">
        <v>#N/A</v>
      </c>
      <c r="D146" s="7" t="e">
        <v>#N/A</v>
      </c>
      <c r="E146" s="7">
        <v>4.09605</v>
      </c>
      <c r="F146" s="7" t="e">
        <v>#N/A</v>
      </c>
      <c r="G146" s="7" t="e">
        <v>#N/A</v>
      </c>
      <c r="H146" s="7" t="e">
        <v>#N/A</v>
      </c>
      <c r="I146" s="7" t="e">
        <v>#N/A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 t="e">
        <v>#N/A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 t="e">
        <v>#N/A</v>
      </c>
      <c r="U146" s="7">
        <v>3.88876</v>
      </c>
      <c r="V146" s="7" t="e">
        <v>#N/A</v>
      </c>
      <c r="W146" s="7" t="e">
        <v>#N/A</v>
      </c>
      <c r="X146" s="7" t="e">
        <v>#N/A</v>
      </c>
      <c r="Y146" s="7" t="e">
        <v>#N/A</v>
      </c>
      <c r="Z146" s="7" t="e">
        <v>#N/A</v>
      </c>
      <c r="AA146" s="7">
        <v>1.5098799999999999</v>
      </c>
      <c r="AB146" s="7">
        <v>2.0728400000000002</v>
      </c>
      <c r="AC146" s="7">
        <v>1.56386</v>
      </c>
      <c r="AD146" s="7">
        <v>1.5816699999999999</v>
      </c>
      <c r="AE146" s="7">
        <v>1.61581</v>
      </c>
      <c r="AF146" s="7" t="e">
        <v>#N/A</v>
      </c>
      <c r="AG146" s="7" t="e">
        <v>#N/A</v>
      </c>
      <c r="AH146" s="7" t="e">
        <v>#N/A</v>
      </c>
      <c r="AI146" s="7" t="e">
        <v>#N/A</v>
      </c>
      <c r="AJ146" s="7" t="e">
        <v>#N/A</v>
      </c>
      <c r="AL146" s="7">
        <f t="shared" si="411"/>
        <v>4.09605</v>
      </c>
      <c r="AM146" s="7">
        <f t="shared" si="412"/>
        <v>4.09605</v>
      </c>
      <c r="AN146" s="7" t="str">
        <f t="shared" si="413"/>
        <v/>
      </c>
      <c r="AO146" s="7" t="str">
        <f t="shared" si="414"/>
        <v/>
      </c>
      <c r="AP146" s="7" t="str">
        <f t="shared" si="415"/>
        <v/>
      </c>
      <c r="AQ146" s="7" t="str">
        <f t="shared" si="416"/>
        <v/>
      </c>
      <c r="AR146" s="7" t="str">
        <f t="shared" si="417"/>
        <v/>
      </c>
      <c r="AS146" s="7" t="str">
        <f t="shared" si="418"/>
        <v/>
      </c>
      <c r="AT146" s="7" t="str">
        <f t="shared" si="419"/>
        <v/>
      </c>
      <c r="AU146" s="7" t="str">
        <f t="shared" si="420"/>
        <v/>
      </c>
      <c r="AV146" s="7" t="str">
        <f t="shared" si="421"/>
        <v/>
      </c>
      <c r="AW146" s="7" t="str">
        <f t="shared" si="422"/>
        <v/>
      </c>
      <c r="AX146" s="7" t="str">
        <f t="shared" si="423"/>
        <v/>
      </c>
      <c r="AY146" s="7">
        <f t="shared" si="424"/>
        <v>3.88876</v>
      </c>
      <c r="AZ146" s="7">
        <f t="shared" si="425"/>
        <v>3.88876</v>
      </c>
      <c r="BA146" s="7">
        <f t="shared" si="426"/>
        <v>3.88876</v>
      </c>
      <c r="BB146" s="7">
        <f t="shared" si="427"/>
        <v>3.88876</v>
      </c>
      <c r="BC146" s="7">
        <f t="shared" si="428"/>
        <v>3.88876</v>
      </c>
      <c r="BD146" s="7" t="str">
        <f t="shared" si="429"/>
        <v/>
      </c>
      <c r="BE146" s="7">
        <f t="shared" si="430"/>
        <v>1.5098799999999999</v>
      </c>
      <c r="BF146" s="7">
        <f t="shared" si="431"/>
        <v>1.5098799999999999</v>
      </c>
      <c r="BG146" s="7">
        <f t="shared" si="432"/>
        <v>1.5098799999999999</v>
      </c>
      <c r="BH146" s="7">
        <f t="shared" si="433"/>
        <v>2.0728400000000002</v>
      </c>
      <c r="BI146" s="7">
        <f t="shared" si="434"/>
        <v>1.56386</v>
      </c>
      <c r="BJ146" s="7">
        <f t="shared" si="435"/>
        <v>1.5816699999999999</v>
      </c>
      <c r="BK146" s="7">
        <f t="shared" si="436"/>
        <v>1.61581</v>
      </c>
      <c r="BL146" s="7">
        <f t="shared" si="437"/>
        <v>1.61581</v>
      </c>
      <c r="BM146" s="7">
        <f t="shared" si="438"/>
        <v>1.61581</v>
      </c>
      <c r="BN146" s="7" t="str">
        <f t="shared" si="439"/>
        <v/>
      </c>
      <c r="BP146" s="7">
        <f t="shared" si="440"/>
        <v>4.09605</v>
      </c>
      <c r="BQ146" s="7">
        <f t="shared" si="441"/>
        <v>4.09605</v>
      </c>
      <c r="BR146" s="7" t="str">
        <f t="shared" si="442"/>
        <v/>
      </c>
      <c r="BS146" s="7" t="str">
        <f t="shared" si="443"/>
        <v/>
      </c>
      <c r="BT146" s="7" t="str">
        <f t="shared" si="444"/>
        <v/>
      </c>
      <c r="BU146" s="7" t="str">
        <f t="shared" si="445"/>
        <v/>
      </c>
      <c r="BV146" s="7" t="str">
        <f t="shared" si="446"/>
        <v/>
      </c>
      <c r="BW146" s="7" t="str">
        <f t="shared" si="447"/>
        <v/>
      </c>
      <c r="BX146" s="7" t="str">
        <f t="shared" si="448"/>
        <v/>
      </c>
      <c r="BY146" s="7">
        <f t="shared" si="449"/>
        <v>3.88876</v>
      </c>
      <c r="BZ146" s="7">
        <f t="shared" si="450"/>
        <v>3.88876</v>
      </c>
      <c r="CA146" s="7">
        <f t="shared" si="451"/>
        <v>3.88876</v>
      </c>
      <c r="CB146" s="7">
        <f t="shared" si="452"/>
        <v>3.88876</v>
      </c>
      <c r="CC146" s="7">
        <f t="shared" si="453"/>
        <v>3.88876</v>
      </c>
      <c r="CD146" s="7">
        <f t="shared" si="454"/>
        <v>3.88876</v>
      </c>
      <c r="CE146" s="7">
        <f t="shared" si="455"/>
        <v>3.88876</v>
      </c>
      <c r="CF146" s="7">
        <f t="shared" si="456"/>
        <v>1.5098799999999999</v>
      </c>
      <c r="CG146" s="7">
        <f t="shared" si="457"/>
        <v>1.5098799999999999</v>
      </c>
      <c r="CH146" s="7">
        <f t="shared" si="458"/>
        <v>1.5098799999999999</v>
      </c>
      <c r="CI146" s="7">
        <f t="shared" si="459"/>
        <v>1.5098799999999999</v>
      </c>
      <c r="CJ146" s="7">
        <f t="shared" si="460"/>
        <v>2.0728400000000002</v>
      </c>
      <c r="CK146" s="7">
        <f t="shared" si="461"/>
        <v>1.56386</v>
      </c>
      <c r="CL146" s="7">
        <f t="shared" si="462"/>
        <v>1.5816699999999999</v>
      </c>
      <c r="CM146" s="7">
        <f t="shared" si="463"/>
        <v>1.61581</v>
      </c>
      <c r="CN146" s="7">
        <f t="shared" si="464"/>
        <v>1.61581</v>
      </c>
      <c r="CO146" s="7">
        <f t="shared" si="465"/>
        <v>1.61581</v>
      </c>
      <c r="CP146" s="7">
        <f>IF(ISNUMBER(BN146),BN146,IF(ISNUMBER(AK146),AK146,IF(ISNUMBER(AE146),AE146,IF(ISNUMBER(#REF!),#REF!,IF(ISNUMBER(AD146),AD146,"")))))</f>
        <v>1.61581</v>
      </c>
      <c r="CR146" s="7">
        <f t="shared" si="466"/>
        <v>4.09605</v>
      </c>
      <c r="CS146" s="7">
        <f t="shared" si="467"/>
        <v>4.09605</v>
      </c>
      <c r="CT146" s="7" t="str">
        <f t="shared" si="468"/>
        <v/>
      </c>
      <c r="CU146" s="7" t="str">
        <f t="shared" si="469"/>
        <v/>
      </c>
      <c r="CV146" s="7" t="str">
        <f t="shared" si="470"/>
        <v/>
      </c>
      <c r="CW146" s="7">
        <f t="shared" si="471"/>
        <v>3.88876</v>
      </c>
      <c r="CX146" s="7">
        <f t="shared" si="472"/>
        <v>3.88876</v>
      </c>
      <c r="CY146" s="7">
        <f t="shared" si="473"/>
        <v>3.88876</v>
      </c>
      <c r="CZ146" s="7">
        <f t="shared" si="474"/>
        <v>3.88876</v>
      </c>
      <c r="DA146" s="7">
        <f t="shared" si="475"/>
        <v>3.88876</v>
      </c>
      <c r="DB146" s="7">
        <f t="shared" si="476"/>
        <v>3.88876</v>
      </c>
      <c r="DC146" s="7">
        <f t="shared" si="477"/>
        <v>3.88876</v>
      </c>
      <c r="DD146" s="7">
        <f t="shared" si="478"/>
        <v>3.88876</v>
      </c>
      <c r="DE146" s="7">
        <f t="shared" si="479"/>
        <v>3.88876</v>
      </c>
      <c r="DF146" s="7">
        <f t="shared" si="480"/>
        <v>1.5098799999999999</v>
      </c>
      <c r="DG146" s="7">
        <f t="shared" si="481"/>
        <v>1.5098799999999999</v>
      </c>
      <c r="DH146" s="7">
        <f t="shared" si="482"/>
        <v>1.5098799999999999</v>
      </c>
      <c r="DI146" s="7">
        <f t="shared" si="483"/>
        <v>1.5098799999999999</v>
      </c>
      <c r="DJ146" s="7">
        <f t="shared" si="484"/>
        <v>2.0728400000000002</v>
      </c>
      <c r="DK146" s="7">
        <f t="shared" si="485"/>
        <v>1.56386</v>
      </c>
      <c r="DL146" s="7">
        <f t="shared" si="486"/>
        <v>1.5816699999999999</v>
      </c>
      <c r="DM146" s="7">
        <f t="shared" si="487"/>
        <v>1.61581</v>
      </c>
      <c r="DN146" s="7">
        <f>IF(ISNUMBER(CN146),CN146,IF(ISNUMBER(AK146),AK146,IF(ISNUMBER(AA146),AA146,IF(ISNUMBER(#REF!),#REF!,IF(ISNUMBER(Z146),Z146,"")))))</f>
        <v>1.61581</v>
      </c>
      <c r="DO146" s="7">
        <f>IF(ISNUMBER(CO146),CO146,IF(ISNUMBER(#REF!),#REF!,IF(ISNUMBER(AB146),AB146,IF(ISNUMBER(AL146),AL146,IF(ISNUMBER(AA146),AA146,"")))))</f>
        <v>1.61581</v>
      </c>
      <c r="DP146" s="7">
        <f t="shared" si="488"/>
        <v>1.61581</v>
      </c>
      <c r="DR146" s="7" t="str">
        <f t="shared" si="489"/>
        <v/>
      </c>
      <c r="DS146" s="7" t="str">
        <f t="shared" si="490"/>
        <v/>
      </c>
      <c r="DT146" s="7" t="str">
        <f t="shared" si="491"/>
        <v/>
      </c>
      <c r="DU146" s="7">
        <f t="shared" si="492"/>
        <v>3.88876</v>
      </c>
      <c r="DV146" s="7">
        <f t="shared" si="493"/>
        <v>3.88876</v>
      </c>
      <c r="DW146" s="7">
        <f t="shared" si="494"/>
        <v>3.88876</v>
      </c>
      <c r="DX146" s="7">
        <f t="shared" si="495"/>
        <v>3.88876</v>
      </c>
      <c r="DY146" s="7">
        <f t="shared" si="496"/>
        <v>3.88876</v>
      </c>
      <c r="DZ146" s="7">
        <f t="shared" si="497"/>
        <v>3.88876</v>
      </c>
      <c r="EA146" s="7">
        <f t="shared" si="498"/>
        <v>3.88876</v>
      </c>
      <c r="EB146" s="7">
        <f t="shared" si="499"/>
        <v>3.88876</v>
      </c>
      <c r="EC146" s="7">
        <f t="shared" si="500"/>
        <v>3.88876</v>
      </c>
      <c r="ED146" s="7">
        <f t="shared" si="501"/>
        <v>1.5098799999999999</v>
      </c>
      <c r="EE146" s="7">
        <f t="shared" si="502"/>
        <v>1.5098799999999999</v>
      </c>
      <c r="EF146" s="7">
        <f t="shared" si="503"/>
        <v>1.5098799999999999</v>
      </c>
      <c r="EG146" s="7">
        <f t="shared" si="504"/>
        <v>1.5098799999999999</v>
      </c>
      <c r="EH146" s="7">
        <f t="shared" si="505"/>
        <v>2.0728400000000002</v>
      </c>
      <c r="EI146" s="7">
        <f t="shared" si="506"/>
        <v>1.56386</v>
      </c>
      <c r="EJ146" s="7">
        <f t="shared" si="507"/>
        <v>1.5816699999999999</v>
      </c>
      <c r="EK146" s="7">
        <f t="shared" si="508"/>
        <v>1.61581</v>
      </c>
      <c r="EL146" s="7">
        <f>IF(ISNUMBER(DN146),DN146,IF(ISNUMBER(AK146),AK146,IF(ISNUMBER(AA146),AA146,IF(ISNUMBER(#REF!),#REF!,IF(ISNUMBER(Z146),Z146,"")))))</f>
        <v>1.61581</v>
      </c>
      <c r="EM146" s="7">
        <f>IF(ISNUMBER(DO146),DO146,IF(ISNUMBER(#REF!),#REF!,IF(ISNUMBER(AB146),AB146,IF(ISNUMBER(AL146),AL146,IF(ISNUMBER(AA146),AA146,"")))))</f>
        <v>1.61581</v>
      </c>
      <c r="EN146" s="7">
        <f t="shared" si="509"/>
        <v>1.61581</v>
      </c>
    </row>
    <row r="147" spans="1:144" x14ac:dyDescent="0.2">
      <c r="A147" s="19" t="s">
        <v>154</v>
      </c>
      <c r="B147" s="7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 t="e">
        <v>#N/A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3.6378700000000004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 t="e">
        <v>#N/A</v>
      </c>
      <c r="T147" s="7" t="e">
        <v>#N/A</v>
      </c>
      <c r="U147" s="7" t="e">
        <v>#N/A</v>
      </c>
      <c r="V147" s="7" t="e">
        <v>#N/A</v>
      </c>
      <c r="W147" s="7" t="e">
        <v>#N/A</v>
      </c>
      <c r="X147" s="7" t="e">
        <v>#N/A</v>
      </c>
      <c r="Y147" s="7" t="e">
        <v>#N/A</v>
      </c>
      <c r="Z147" s="7" t="e">
        <v>#N/A</v>
      </c>
      <c r="AA147" s="7" t="e">
        <v>#N/A</v>
      </c>
      <c r="AB147" s="7">
        <v>2.72296</v>
      </c>
      <c r="AC147" s="7">
        <v>3.05125</v>
      </c>
      <c r="AD147" s="7">
        <v>3.0416400000000001</v>
      </c>
      <c r="AE147" s="7">
        <v>2.69476</v>
      </c>
      <c r="AF147" s="7" t="e">
        <v>#N/A</v>
      </c>
      <c r="AG147" s="7">
        <v>2.3811100000000001</v>
      </c>
      <c r="AH147" s="7">
        <v>2.8366199999999999</v>
      </c>
      <c r="AI147" s="7" t="e">
        <v>#N/A</v>
      </c>
      <c r="AJ147" s="7" t="e">
        <v>#N/A</v>
      </c>
      <c r="AL147" s="7" t="str">
        <f t="shared" si="411"/>
        <v/>
      </c>
      <c r="AM147" s="7" t="str">
        <f t="shared" si="412"/>
        <v/>
      </c>
      <c r="AN147" s="7" t="str">
        <f t="shared" si="413"/>
        <v/>
      </c>
      <c r="AO147" s="7" t="str">
        <f t="shared" si="414"/>
        <v/>
      </c>
      <c r="AP147" s="7" t="str">
        <f t="shared" si="415"/>
        <v/>
      </c>
      <c r="AQ147" s="7" t="str">
        <f t="shared" si="416"/>
        <v/>
      </c>
      <c r="AR147" s="7">
        <f t="shared" si="417"/>
        <v>3.6378700000000004</v>
      </c>
      <c r="AS147" s="7">
        <f t="shared" si="418"/>
        <v>3.6378700000000004</v>
      </c>
      <c r="AT147" s="7">
        <f t="shared" si="419"/>
        <v>3.6378700000000004</v>
      </c>
      <c r="AU147" s="7">
        <f t="shared" si="420"/>
        <v>3.6378700000000004</v>
      </c>
      <c r="AV147" s="7">
        <f t="shared" si="421"/>
        <v>3.6378700000000004</v>
      </c>
      <c r="AW147" s="7" t="str">
        <f t="shared" si="422"/>
        <v/>
      </c>
      <c r="AX147" s="7" t="str">
        <f t="shared" si="423"/>
        <v/>
      </c>
      <c r="AY147" s="7" t="str">
        <f t="shared" si="424"/>
        <v/>
      </c>
      <c r="AZ147" s="7" t="str">
        <f t="shared" si="425"/>
        <v/>
      </c>
      <c r="BA147" s="7" t="str">
        <f t="shared" si="426"/>
        <v/>
      </c>
      <c r="BB147" s="7" t="str">
        <f t="shared" si="427"/>
        <v/>
      </c>
      <c r="BC147" s="7" t="str">
        <f t="shared" si="428"/>
        <v/>
      </c>
      <c r="BD147" s="7" t="str">
        <f t="shared" si="429"/>
        <v/>
      </c>
      <c r="BE147" s="7" t="str">
        <f t="shared" si="430"/>
        <v/>
      </c>
      <c r="BF147" s="7">
        <f t="shared" si="431"/>
        <v>2.72296</v>
      </c>
      <c r="BG147" s="7">
        <f t="shared" si="432"/>
        <v>2.72296</v>
      </c>
      <c r="BH147" s="7">
        <f t="shared" si="433"/>
        <v>2.72296</v>
      </c>
      <c r="BI147" s="7">
        <f t="shared" si="434"/>
        <v>3.05125</v>
      </c>
      <c r="BJ147" s="7">
        <f t="shared" si="435"/>
        <v>3.0416400000000001</v>
      </c>
      <c r="BK147" s="7">
        <f t="shared" si="436"/>
        <v>2.69476</v>
      </c>
      <c r="BL147" s="7">
        <f t="shared" si="437"/>
        <v>2.3811100000000001</v>
      </c>
      <c r="BM147" s="7">
        <f t="shared" si="438"/>
        <v>2.3811100000000001</v>
      </c>
      <c r="BN147" s="7">
        <f t="shared" si="439"/>
        <v>2.8366199999999999</v>
      </c>
      <c r="BP147" s="7" t="str">
        <f t="shared" si="440"/>
        <v/>
      </c>
      <c r="BQ147" s="7" t="str">
        <f t="shared" si="441"/>
        <v/>
      </c>
      <c r="BR147" s="7">
        <f t="shared" si="442"/>
        <v>3.6378700000000004</v>
      </c>
      <c r="BS147" s="7">
        <f t="shared" si="443"/>
        <v>3.6378700000000004</v>
      </c>
      <c r="BT147" s="7">
        <f t="shared" si="444"/>
        <v>3.6378700000000004</v>
      </c>
      <c r="BU147" s="7">
        <f t="shared" si="445"/>
        <v>3.6378700000000004</v>
      </c>
      <c r="BV147" s="7">
        <f t="shared" si="446"/>
        <v>3.6378700000000004</v>
      </c>
      <c r="BW147" s="7">
        <f t="shared" si="447"/>
        <v>3.6378700000000004</v>
      </c>
      <c r="BX147" s="7">
        <f t="shared" si="448"/>
        <v>3.6378700000000004</v>
      </c>
      <c r="BY147" s="7">
        <f t="shared" si="449"/>
        <v>3.6378700000000004</v>
      </c>
      <c r="BZ147" s="7">
        <f t="shared" si="450"/>
        <v>3.6378700000000004</v>
      </c>
      <c r="CA147" s="7" t="str">
        <f t="shared" si="451"/>
        <v/>
      </c>
      <c r="CB147" s="7" t="str">
        <f t="shared" si="452"/>
        <v/>
      </c>
      <c r="CC147" s="7" t="str">
        <f t="shared" si="453"/>
        <v/>
      </c>
      <c r="CD147" s="7" t="str">
        <f t="shared" si="454"/>
        <v/>
      </c>
      <c r="CE147" s="7" t="str">
        <f t="shared" si="455"/>
        <v/>
      </c>
      <c r="CF147" s="7">
        <f t="shared" si="456"/>
        <v>2.72296</v>
      </c>
      <c r="CG147" s="7">
        <f t="shared" si="457"/>
        <v>2.72296</v>
      </c>
      <c r="CH147" s="7">
        <f t="shared" si="458"/>
        <v>2.72296</v>
      </c>
      <c r="CI147" s="7">
        <f t="shared" si="459"/>
        <v>2.72296</v>
      </c>
      <c r="CJ147" s="7">
        <f t="shared" si="460"/>
        <v>2.72296</v>
      </c>
      <c r="CK147" s="7">
        <f t="shared" si="461"/>
        <v>3.05125</v>
      </c>
      <c r="CL147" s="7">
        <f t="shared" si="462"/>
        <v>3.0416400000000001</v>
      </c>
      <c r="CM147" s="7">
        <f t="shared" si="463"/>
        <v>2.69476</v>
      </c>
      <c r="CN147" s="7">
        <f t="shared" si="464"/>
        <v>2.3811100000000001</v>
      </c>
      <c r="CO147" s="7">
        <f t="shared" si="465"/>
        <v>2.3811100000000001</v>
      </c>
      <c r="CP147" s="7">
        <f>IF(ISNUMBER(BN147),BN147,IF(ISNUMBER(AK147),AK147,IF(ISNUMBER(AE147),AE147,IF(ISNUMBER(#REF!),#REF!,IF(ISNUMBER(AD147),AD147,"")))))</f>
        <v>2.8366199999999999</v>
      </c>
      <c r="CR147" s="7">
        <f t="shared" si="466"/>
        <v>3.6378700000000004</v>
      </c>
      <c r="CS147" s="7">
        <f t="shared" si="467"/>
        <v>3.6378700000000004</v>
      </c>
      <c r="CT147" s="7">
        <f t="shared" si="468"/>
        <v>3.6378700000000004</v>
      </c>
      <c r="CU147" s="7">
        <f t="shared" si="469"/>
        <v>3.6378700000000004</v>
      </c>
      <c r="CV147" s="7">
        <f t="shared" si="470"/>
        <v>3.6378700000000004</v>
      </c>
      <c r="CW147" s="7">
        <f t="shared" si="471"/>
        <v>3.6378700000000004</v>
      </c>
      <c r="CX147" s="7">
        <f t="shared" si="472"/>
        <v>3.6378700000000004</v>
      </c>
      <c r="CY147" s="7">
        <f t="shared" si="473"/>
        <v>3.6378700000000004</v>
      </c>
      <c r="CZ147" s="7">
        <f t="shared" si="474"/>
        <v>3.6378700000000004</v>
      </c>
      <c r="DA147" s="7">
        <f t="shared" si="475"/>
        <v>3.6378700000000004</v>
      </c>
      <c r="DB147" s="7">
        <f t="shared" si="476"/>
        <v>3.6378700000000004</v>
      </c>
      <c r="DC147" s="7" t="str">
        <f t="shared" si="477"/>
        <v/>
      </c>
      <c r="DD147" s="7">
        <f t="shared" si="478"/>
        <v>2.72296</v>
      </c>
      <c r="DE147" s="7">
        <f t="shared" si="479"/>
        <v>2.72296</v>
      </c>
      <c r="DF147" s="7">
        <f t="shared" si="480"/>
        <v>2.72296</v>
      </c>
      <c r="DG147" s="7">
        <f t="shared" si="481"/>
        <v>2.72296</v>
      </c>
      <c r="DH147" s="7">
        <f t="shared" si="482"/>
        <v>2.72296</v>
      </c>
      <c r="DI147" s="7">
        <f t="shared" si="483"/>
        <v>2.72296</v>
      </c>
      <c r="DJ147" s="7">
        <f t="shared" si="484"/>
        <v>2.72296</v>
      </c>
      <c r="DK147" s="7">
        <f t="shared" si="485"/>
        <v>3.05125</v>
      </c>
      <c r="DL147" s="7">
        <f t="shared" si="486"/>
        <v>3.0416400000000001</v>
      </c>
      <c r="DM147" s="7">
        <f t="shared" si="487"/>
        <v>2.69476</v>
      </c>
      <c r="DN147" s="7">
        <f>IF(ISNUMBER(CN147),CN147,IF(ISNUMBER(AK147),AK147,IF(ISNUMBER(AA147),AA147,IF(ISNUMBER(#REF!),#REF!,IF(ISNUMBER(Z147),Z147,"")))))</f>
        <v>2.3811100000000001</v>
      </c>
      <c r="DO147" s="7">
        <f>IF(ISNUMBER(CO147),CO147,IF(ISNUMBER(#REF!),#REF!,IF(ISNUMBER(AB147),AB147,IF(ISNUMBER(AL147),AL147,IF(ISNUMBER(AA147),AA147,"")))))</f>
        <v>2.3811100000000001</v>
      </c>
      <c r="DP147" s="7">
        <f t="shared" si="488"/>
        <v>2.8366199999999999</v>
      </c>
      <c r="DR147" s="7">
        <f t="shared" si="489"/>
        <v>3.6378700000000004</v>
      </c>
      <c r="DS147" s="7">
        <f t="shared" si="490"/>
        <v>3.6378700000000004</v>
      </c>
      <c r="DT147" s="7">
        <f t="shared" si="491"/>
        <v>3.6378700000000004</v>
      </c>
      <c r="DU147" s="7">
        <f t="shared" si="492"/>
        <v>3.6378700000000004</v>
      </c>
      <c r="DV147" s="7">
        <f t="shared" si="493"/>
        <v>3.6378700000000004</v>
      </c>
      <c r="DW147" s="7">
        <f t="shared" si="494"/>
        <v>3.6378700000000004</v>
      </c>
      <c r="DX147" s="7">
        <f t="shared" si="495"/>
        <v>3.6378700000000004</v>
      </c>
      <c r="DY147" s="7">
        <f t="shared" si="496"/>
        <v>3.6378700000000004</v>
      </c>
      <c r="DZ147" s="7">
        <f t="shared" si="497"/>
        <v>3.6378700000000004</v>
      </c>
      <c r="EA147" s="7" t="str">
        <f t="shared" si="498"/>
        <v/>
      </c>
      <c r="EB147" s="7">
        <f t="shared" si="499"/>
        <v>2.72296</v>
      </c>
      <c r="EC147" s="7">
        <f t="shared" si="500"/>
        <v>2.72296</v>
      </c>
      <c r="ED147" s="7">
        <f t="shared" si="501"/>
        <v>2.72296</v>
      </c>
      <c r="EE147" s="7">
        <f t="shared" si="502"/>
        <v>2.72296</v>
      </c>
      <c r="EF147" s="7">
        <f t="shared" si="503"/>
        <v>2.72296</v>
      </c>
      <c r="EG147" s="7">
        <f t="shared" si="504"/>
        <v>2.72296</v>
      </c>
      <c r="EH147" s="7">
        <f t="shared" si="505"/>
        <v>2.72296</v>
      </c>
      <c r="EI147" s="7">
        <f t="shared" si="506"/>
        <v>3.05125</v>
      </c>
      <c r="EJ147" s="7">
        <f t="shared" si="507"/>
        <v>3.0416400000000001</v>
      </c>
      <c r="EK147" s="7">
        <f t="shared" si="508"/>
        <v>2.69476</v>
      </c>
      <c r="EL147" s="7">
        <f>IF(ISNUMBER(DN147),DN147,IF(ISNUMBER(AK147),AK147,IF(ISNUMBER(AA147),AA147,IF(ISNUMBER(#REF!),#REF!,IF(ISNUMBER(Z147),Z147,"")))))</f>
        <v>2.3811100000000001</v>
      </c>
      <c r="EM147" s="7">
        <f>IF(ISNUMBER(DO147),DO147,IF(ISNUMBER(#REF!),#REF!,IF(ISNUMBER(AB147),AB147,IF(ISNUMBER(AL147),AL147,IF(ISNUMBER(AA147),AA147,"")))))</f>
        <v>2.3811100000000001</v>
      </c>
      <c r="EN147" s="7">
        <f t="shared" si="509"/>
        <v>2.8366199999999999</v>
      </c>
    </row>
    <row r="148" spans="1:144" x14ac:dyDescent="0.2">
      <c r="A148" s="19" t="s">
        <v>155</v>
      </c>
      <c r="B148" s="7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>
        <v>1.1162300000000001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 t="e">
        <v>#N/A</v>
      </c>
      <c r="U148" s="7" t="e">
        <v>#N/A</v>
      </c>
      <c r="V148" s="7" t="e">
        <v>#N/A</v>
      </c>
      <c r="W148" s="7" t="e">
        <v>#N/A</v>
      </c>
      <c r="X148" s="7" t="e">
        <v>#N/A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7" t="e">
        <v>#N/A</v>
      </c>
      <c r="AD148" s="7" t="e">
        <v>#N/A</v>
      </c>
      <c r="AE148" s="7" t="e">
        <v>#N/A</v>
      </c>
      <c r="AF148" s="7" t="e">
        <v>#N/A</v>
      </c>
      <c r="AG148" s="7" t="e">
        <v>#N/A</v>
      </c>
      <c r="AH148" s="7" t="e">
        <v>#N/A</v>
      </c>
      <c r="AI148" s="7" t="e">
        <v>#N/A</v>
      </c>
      <c r="AJ148" s="7" t="e">
        <v>#N/A</v>
      </c>
      <c r="AL148" s="7" t="str">
        <f t="shared" si="411"/>
        <v/>
      </c>
      <c r="AM148" s="7" t="str">
        <f t="shared" si="412"/>
        <v/>
      </c>
      <c r="AN148" s="7" t="str">
        <f t="shared" si="413"/>
        <v/>
      </c>
      <c r="AO148" s="7" t="str">
        <f t="shared" si="414"/>
        <v/>
      </c>
      <c r="AP148" s="7" t="str">
        <f t="shared" si="415"/>
        <v/>
      </c>
      <c r="AQ148" s="7" t="str">
        <f t="shared" si="416"/>
        <v/>
      </c>
      <c r="AR148" s="7" t="str">
        <f t="shared" si="417"/>
        <v/>
      </c>
      <c r="AS148" s="7">
        <f t="shared" si="418"/>
        <v>1.1162300000000001</v>
      </c>
      <c r="AT148" s="7">
        <f t="shared" si="419"/>
        <v>1.1162300000000001</v>
      </c>
      <c r="AU148" s="7">
        <f t="shared" si="420"/>
        <v>1.1162300000000001</v>
      </c>
      <c r="AV148" s="7">
        <f t="shared" si="421"/>
        <v>1.1162300000000001</v>
      </c>
      <c r="AW148" s="7">
        <f t="shared" si="422"/>
        <v>1.1162300000000001</v>
      </c>
      <c r="AX148" s="7" t="str">
        <f t="shared" si="423"/>
        <v/>
      </c>
      <c r="AY148" s="7" t="str">
        <f t="shared" si="424"/>
        <v/>
      </c>
      <c r="AZ148" s="7" t="str">
        <f t="shared" si="425"/>
        <v/>
      </c>
      <c r="BA148" s="7" t="str">
        <f t="shared" si="426"/>
        <v/>
      </c>
      <c r="BB148" s="7" t="str">
        <f t="shared" si="427"/>
        <v/>
      </c>
      <c r="BC148" s="7" t="str">
        <f t="shared" si="428"/>
        <v/>
      </c>
      <c r="BD148" s="7" t="str">
        <f t="shared" si="429"/>
        <v/>
      </c>
      <c r="BE148" s="7" t="str">
        <f t="shared" si="430"/>
        <v/>
      </c>
      <c r="BF148" s="7" t="str">
        <f t="shared" si="431"/>
        <v/>
      </c>
      <c r="BG148" s="7" t="str">
        <f t="shared" si="432"/>
        <v/>
      </c>
      <c r="BH148" s="7" t="str">
        <f t="shared" si="433"/>
        <v/>
      </c>
      <c r="BI148" s="7" t="str">
        <f t="shared" si="434"/>
        <v/>
      </c>
      <c r="BJ148" s="7" t="str">
        <f t="shared" si="435"/>
        <v/>
      </c>
      <c r="BK148" s="7" t="str">
        <f t="shared" si="436"/>
        <v/>
      </c>
      <c r="BL148" s="7" t="str">
        <f t="shared" si="437"/>
        <v/>
      </c>
      <c r="BM148" s="7" t="str">
        <f t="shared" si="438"/>
        <v/>
      </c>
      <c r="BN148" s="7" t="str">
        <f t="shared" si="439"/>
        <v/>
      </c>
      <c r="BP148" s="7" t="str">
        <f t="shared" si="440"/>
        <v/>
      </c>
      <c r="BQ148" s="7" t="str">
        <f t="shared" si="441"/>
        <v/>
      </c>
      <c r="BR148" s="7" t="str">
        <f t="shared" si="442"/>
        <v/>
      </c>
      <c r="BS148" s="7">
        <f t="shared" si="443"/>
        <v>1.1162300000000001</v>
      </c>
      <c r="BT148" s="7">
        <f t="shared" si="444"/>
        <v>1.1162300000000001</v>
      </c>
      <c r="BU148" s="7">
        <f t="shared" si="445"/>
        <v>1.1162300000000001</v>
      </c>
      <c r="BV148" s="7">
        <f t="shared" si="446"/>
        <v>1.1162300000000001</v>
      </c>
      <c r="BW148" s="7">
        <f t="shared" si="447"/>
        <v>1.1162300000000001</v>
      </c>
      <c r="BX148" s="7">
        <f t="shared" si="448"/>
        <v>1.1162300000000001</v>
      </c>
      <c r="BY148" s="7">
        <f t="shared" si="449"/>
        <v>1.1162300000000001</v>
      </c>
      <c r="BZ148" s="7">
        <f t="shared" si="450"/>
        <v>1.1162300000000001</v>
      </c>
      <c r="CA148" s="7">
        <f t="shared" si="451"/>
        <v>1.1162300000000001</v>
      </c>
      <c r="CB148" s="7" t="str">
        <f t="shared" si="452"/>
        <v/>
      </c>
      <c r="CC148" s="7" t="str">
        <f t="shared" si="453"/>
        <v/>
      </c>
      <c r="CD148" s="7" t="str">
        <f t="shared" si="454"/>
        <v/>
      </c>
      <c r="CE148" s="7" t="str">
        <f t="shared" si="455"/>
        <v/>
      </c>
      <c r="CF148" s="7" t="str">
        <f t="shared" si="456"/>
        <v/>
      </c>
      <c r="CG148" s="7" t="str">
        <f t="shared" si="457"/>
        <v/>
      </c>
      <c r="CH148" s="7" t="str">
        <f t="shared" si="458"/>
        <v/>
      </c>
      <c r="CI148" s="7" t="str">
        <f t="shared" si="459"/>
        <v/>
      </c>
      <c r="CJ148" s="7" t="str">
        <f t="shared" si="460"/>
        <v/>
      </c>
      <c r="CK148" s="7" t="str">
        <f t="shared" si="461"/>
        <v/>
      </c>
      <c r="CL148" s="7" t="str">
        <f t="shared" si="462"/>
        <v/>
      </c>
      <c r="CM148" s="7" t="str">
        <f t="shared" si="463"/>
        <v/>
      </c>
      <c r="CN148" s="7" t="str">
        <f t="shared" si="464"/>
        <v/>
      </c>
      <c r="CO148" s="7" t="str">
        <f t="shared" si="465"/>
        <v/>
      </c>
      <c r="CP148" s="7" t="str">
        <f>IF(ISNUMBER(BN148),BN148,IF(ISNUMBER(AK148),AK148,IF(ISNUMBER(AE148),AE148,IF(ISNUMBER(#REF!),#REF!,IF(ISNUMBER(AD148),AD148,"")))))</f>
        <v/>
      </c>
      <c r="CR148" s="7">
        <f t="shared" si="466"/>
        <v>1.1162300000000001</v>
      </c>
      <c r="CS148" s="7">
        <f t="shared" si="467"/>
        <v>1.1162300000000001</v>
      </c>
      <c r="CT148" s="7">
        <f t="shared" si="468"/>
        <v>1.1162300000000001</v>
      </c>
      <c r="CU148" s="7">
        <f t="shared" si="469"/>
        <v>1.1162300000000001</v>
      </c>
      <c r="CV148" s="7">
        <f t="shared" si="470"/>
        <v>1.1162300000000001</v>
      </c>
      <c r="CW148" s="7">
        <f t="shared" si="471"/>
        <v>1.1162300000000001</v>
      </c>
      <c r="CX148" s="7">
        <f t="shared" si="472"/>
        <v>1.1162300000000001</v>
      </c>
      <c r="CY148" s="7">
        <f t="shared" si="473"/>
        <v>1.1162300000000001</v>
      </c>
      <c r="CZ148" s="7">
        <f t="shared" si="474"/>
        <v>1.1162300000000001</v>
      </c>
      <c r="DA148" s="7">
        <f t="shared" si="475"/>
        <v>1.1162300000000001</v>
      </c>
      <c r="DB148" s="7">
        <f t="shared" si="476"/>
        <v>1.1162300000000001</v>
      </c>
      <c r="DC148" s="7">
        <f t="shared" si="477"/>
        <v>1.1162300000000001</v>
      </c>
      <c r="DD148" s="7" t="str">
        <f t="shared" si="478"/>
        <v/>
      </c>
      <c r="DE148" s="7" t="str">
        <f t="shared" si="479"/>
        <v/>
      </c>
      <c r="DF148" s="7" t="str">
        <f t="shared" si="480"/>
        <v/>
      </c>
      <c r="DG148" s="7" t="str">
        <f t="shared" si="481"/>
        <v/>
      </c>
      <c r="DH148" s="7" t="str">
        <f t="shared" si="482"/>
        <v/>
      </c>
      <c r="DI148" s="7" t="str">
        <f t="shared" si="483"/>
        <v/>
      </c>
      <c r="DJ148" s="7" t="str">
        <f t="shared" si="484"/>
        <v/>
      </c>
      <c r="DK148" s="7" t="str">
        <f t="shared" si="485"/>
        <v/>
      </c>
      <c r="DL148" s="7" t="str">
        <f t="shared" si="486"/>
        <v/>
      </c>
      <c r="DM148" s="7" t="str">
        <f t="shared" si="487"/>
        <v/>
      </c>
      <c r="DN148" s="7" t="str">
        <f>IF(ISNUMBER(CN148),CN148,IF(ISNUMBER(AK148),AK148,IF(ISNUMBER(AA148),AA148,IF(ISNUMBER(#REF!),#REF!,IF(ISNUMBER(Z148),Z148,"")))))</f>
        <v/>
      </c>
      <c r="DO148" s="7" t="str">
        <f>IF(ISNUMBER(CO148),CO148,IF(ISNUMBER(#REF!),#REF!,IF(ISNUMBER(AB148),AB148,IF(ISNUMBER(AL148),AL148,IF(ISNUMBER(AA148),AA148,"")))))</f>
        <v/>
      </c>
      <c r="DP148" s="7" t="str">
        <f t="shared" si="488"/>
        <v/>
      </c>
      <c r="DR148" s="7">
        <f t="shared" si="489"/>
        <v>1.1162300000000001</v>
      </c>
      <c r="DS148" s="7">
        <f t="shared" si="490"/>
        <v>1.1162300000000001</v>
      </c>
      <c r="DT148" s="7">
        <f t="shared" si="491"/>
        <v>1.1162300000000001</v>
      </c>
      <c r="DU148" s="7">
        <f t="shared" si="492"/>
        <v>1.1162300000000001</v>
      </c>
      <c r="DV148" s="7">
        <f t="shared" si="493"/>
        <v>1.1162300000000001</v>
      </c>
      <c r="DW148" s="7">
        <f t="shared" si="494"/>
        <v>1.1162300000000001</v>
      </c>
      <c r="DX148" s="7">
        <f t="shared" si="495"/>
        <v>1.1162300000000001</v>
      </c>
      <c r="DY148" s="7">
        <f t="shared" si="496"/>
        <v>1.1162300000000001</v>
      </c>
      <c r="DZ148" s="7">
        <f t="shared" si="497"/>
        <v>1.1162300000000001</v>
      </c>
      <c r="EA148" s="7">
        <f t="shared" si="498"/>
        <v>1.1162300000000001</v>
      </c>
      <c r="EB148" s="7" t="str">
        <f t="shared" si="499"/>
        <v/>
      </c>
      <c r="EC148" s="7" t="str">
        <f t="shared" si="500"/>
        <v/>
      </c>
      <c r="ED148" s="7" t="str">
        <f t="shared" si="501"/>
        <v/>
      </c>
      <c r="EE148" s="7" t="str">
        <f t="shared" si="502"/>
        <v/>
      </c>
      <c r="EF148" s="7" t="str">
        <f t="shared" si="503"/>
        <v/>
      </c>
      <c r="EG148" s="7" t="str">
        <f t="shared" si="504"/>
        <v/>
      </c>
      <c r="EH148" s="7" t="str">
        <f t="shared" si="505"/>
        <v/>
      </c>
      <c r="EI148" s="7" t="str">
        <f t="shared" si="506"/>
        <v/>
      </c>
      <c r="EJ148" s="7" t="str">
        <f t="shared" si="507"/>
        <v/>
      </c>
      <c r="EK148" s="7" t="str">
        <f t="shared" si="508"/>
        <v/>
      </c>
      <c r="EL148" s="7" t="str">
        <f>IF(ISNUMBER(DN148),DN148,IF(ISNUMBER(AK148),AK148,IF(ISNUMBER(AA148),AA148,IF(ISNUMBER(#REF!),#REF!,IF(ISNUMBER(Z148),Z148,"")))))</f>
        <v/>
      </c>
      <c r="EM148" s="7" t="str">
        <f>IF(ISNUMBER(DO148),DO148,IF(ISNUMBER(#REF!),#REF!,IF(ISNUMBER(AB148),AB148,IF(ISNUMBER(AL148),AL148,IF(ISNUMBER(AA148),AA148,"")))))</f>
        <v/>
      </c>
      <c r="EN148" s="7" t="str">
        <f t="shared" si="509"/>
        <v/>
      </c>
    </row>
    <row r="149" spans="1:144" x14ac:dyDescent="0.2">
      <c r="A149" s="19" t="s">
        <v>156</v>
      </c>
      <c r="B149" s="7" t="s">
        <v>156</v>
      </c>
      <c r="C149" s="7" t="e">
        <v>#N/A</v>
      </c>
      <c r="D149" s="7">
        <v>3.2309599999999996</v>
      </c>
      <c r="E149" s="7">
        <v>3.1838000000000002</v>
      </c>
      <c r="F149" s="7">
        <v>3.0714999999999999</v>
      </c>
      <c r="G149" s="7">
        <v>2.9889900000000003</v>
      </c>
      <c r="H149" s="7">
        <v>3.0363499999999997</v>
      </c>
      <c r="I149" s="7">
        <v>3.12887</v>
      </c>
      <c r="J149" s="7" t="e">
        <v>#N/A</v>
      </c>
      <c r="K149" s="7">
        <v>3.6239600000000003</v>
      </c>
      <c r="L149" s="7">
        <v>3.5842900000000002</v>
      </c>
      <c r="M149" s="7">
        <v>3.23068</v>
      </c>
      <c r="N149" s="7" t="e">
        <v>#N/A</v>
      </c>
      <c r="O149" s="7">
        <v>2.9362200000000001</v>
      </c>
      <c r="P149" s="7">
        <v>2.8437999999999999</v>
      </c>
      <c r="Q149" s="7">
        <v>2.96069</v>
      </c>
      <c r="R149" s="7">
        <v>3.02128</v>
      </c>
      <c r="S149" s="7">
        <v>3.2832499999999998</v>
      </c>
      <c r="T149" s="7">
        <v>3.54352</v>
      </c>
      <c r="U149" s="7">
        <v>3.5105599999999999</v>
      </c>
      <c r="V149" s="7">
        <v>3.5489600000000001</v>
      </c>
      <c r="W149" s="7">
        <v>3.6273</v>
      </c>
      <c r="X149" s="7">
        <v>3.7231800000000002</v>
      </c>
      <c r="Y149" s="7">
        <v>3.8468599999999999</v>
      </c>
      <c r="Z149" s="7">
        <v>4.0614400000000002</v>
      </c>
      <c r="AA149" s="7">
        <v>4.47194</v>
      </c>
      <c r="AB149" s="7">
        <v>4.0477400000000001</v>
      </c>
      <c r="AC149" s="7" t="e">
        <v>#N/A</v>
      </c>
      <c r="AD149" s="7">
        <v>3.8668300000000002</v>
      </c>
      <c r="AE149" s="7">
        <v>3.9219599999999999</v>
      </c>
      <c r="AF149" s="7">
        <v>4.0672499999999996</v>
      </c>
      <c r="AG149" s="7">
        <v>3.8075899999999998</v>
      </c>
      <c r="AH149" s="7">
        <v>3.7370700000000001</v>
      </c>
      <c r="AI149" s="7" t="e">
        <v>#N/A</v>
      </c>
      <c r="AJ149" s="7" t="e">
        <v>#N/A</v>
      </c>
      <c r="AL149" s="7">
        <f t="shared" si="411"/>
        <v>3.0714999999999999</v>
      </c>
      <c r="AM149" s="7">
        <f t="shared" si="412"/>
        <v>2.9889900000000003</v>
      </c>
      <c r="AN149" s="7">
        <f t="shared" si="413"/>
        <v>3.0363499999999997</v>
      </c>
      <c r="AO149" s="7">
        <f t="shared" si="414"/>
        <v>3.12887</v>
      </c>
      <c r="AP149" s="7">
        <f t="shared" si="415"/>
        <v>3.6239600000000003</v>
      </c>
      <c r="AQ149" s="7">
        <f t="shared" si="416"/>
        <v>3.6239600000000003</v>
      </c>
      <c r="AR149" s="7">
        <f t="shared" si="417"/>
        <v>3.5842900000000002</v>
      </c>
      <c r="AS149" s="7">
        <f t="shared" si="418"/>
        <v>3.23068</v>
      </c>
      <c r="AT149" s="7">
        <f t="shared" si="419"/>
        <v>2.9362200000000001</v>
      </c>
      <c r="AU149" s="7">
        <f t="shared" si="420"/>
        <v>2.9362200000000001</v>
      </c>
      <c r="AV149" s="7">
        <f t="shared" si="421"/>
        <v>2.8437999999999999</v>
      </c>
      <c r="AW149" s="7">
        <f t="shared" si="422"/>
        <v>2.96069</v>
      </c>
      <c r="AX149" s="7">
        <f t="shared" si="423"/>
        <v>3.02128</v>
      </c>
      <c r="AY149" s="7">
        <f t="shared" si="424"/>
        <v>3.2832499999999998</v>
      </c>
      <c r="AZ149" s="7">
        <f t="shared" si="425"/>
        <v>3.54352</v>
      </c>
      <c r="BA149" s="7">
        <f t="shared" si="426"/>
        <v>3.5105599999999999</v>
      </c>
      <c r="BB149" s="7">
        <f t="shared" si="427"/>
        <v>3.5489600000000001</v>
      </c>
      <c r="BC149" s="7">
        <f t="shared" si="428"/>
        <v>3.6273</v>
      </c>
      <c r="BD149" s="7">
        <f t="shared" si="429"/>
        <v>3.7231800000000002</v>
      </c>
      <c r="BE149" s="7">
        <f t="shared" si="430"/>
        <v>3.8468599999999999</v>
      </c>
      <c r="BF149" s="7">
        <f t="shared" si="431"/>
        <v>4.0614400000000002</v>
      </c>
      <c r="BG149" s="7">
        <f t="shared" si="432"/>
        <v>4.47194</v>
      </c>
      <c r="BH149" s="7">
        <f t="shared" si="433"/>
        <v>4.0477400000000001</v>
      </c>
      <c r="BI149" s="7">
        <f t="shared" si="434"/>
        <v>3.8668300000000002</v>
      </c>
      <c r="BJ149" s="7">
        <f t="shared" si="435"/>
        <v>3.8668300000000002</v>
      </c>
      <c r="BK149" s="7">
        <f t="shared" si="436"/>
        <v>3.9219599999999999</v>
      </c>
      <c r="BL149" s="7">
        <f t="shared" si="437"/>
        <v>4.0672499999999996</v>
      </c>
      <c r="BM149" s="7">
        <f t="shared" si="438"/>
        <v>3.8075899999999998</v>
      </c>
      <c r="BN149" s="7">
        <f t="shared" si="439"/>
        <v>3.7370700000000001</v>
      </c>
      <c r="BP149" s="7">
        <f t="shared" si="440"/>
        <v>3.0363499999999997</v>
      </c>
      <c r="BQ149" s="7">
        <f t="shared" si="441"/>
        <v>3.12887</v>
      </c>
      <c r="BR149" s="7">
        <f t="shared" si="442"/>
        <v>3.6239600000000003</v>
      </c>
      <c r="BS149" s="7">
        <f t="shared" si="443"/>
        <v>3.6239600000000003</v>
      </c>
      <c r="BT149" s="7">
        <f t="shared" si="444"/>
        <v>3.5842900000000002</v>
      </c>
      <c r="BU149" s="7">
        <f t="shared" si="445"/>
        <v>3.23068</v>
      </c>
      <c r="BV149" s="7">
        <f t="shared" si="446"/>
        <v>2.9362200000000001</v>
      </c>
      <c r="BW149" s="7">
        <f t="shared" si="447"/>
        <v>2.9362200000000001</v>
      </c>
      <c r="BX149" s="7">
        <f t="shared" si="448"/>
        <v>2.8437999999999999</v>
      </c>
      <c r="BY149" s="7">
        <f t="shared" si="449"/>
        <v>2.96069</v>
      </c>
      <c r="BZ149" s="7">
        <f t="shared" si="450"/>
        <v>3.02128</v>
      </c>
      <c r="CA149" s="7">
        <f t="shared" si="451"/>
        <v>3.2832499999999998</v>
      </c>
      <c r="CB149" s="7">
        <f t="shared" si="452"/>
        <v>3.54352</v>
      </c>
      <c r="CC149" s="7">
        <f t="shared" si="453"/>
        <v>3.5105599999999999</v>
      </c>
      <c r="CD149" s="7">
        <f t="shared" si="454"/>
        <v>3.5489600000000001</v>
      </c>
      <c r="CE149" s="7">
        <f t="shared" si="455"/>
        <v>3.6273</v>
      </c>
      <c r="CF149" s="7">
        <f t="shared" si="456"/>
        <v>3.7231800000000002</v>
      </c>
      <c r="CG149" s="7">
        <f t="shared" si="457"/>
        <v>3.8468599999999999</v>
      </c>
      <c r="CH149" s="7">
        <f t="shared" si="458"/>
        <v>4.0614400000000002</v>
      </c>
      <c r="CI149" s="7">
        <f t="shared" si="459"/>
        <v>4.47194</v>
      </c>
      <c r="CJ149" s="7">
        <f t="shared" si="460"/>
        <v>4.0477400000000001</v>
      </c>
      <c r="CK149" s="7">
        <f t="shared" si="461"/>
        <v>3.8668300000000002</v>
      </c>
      <c r="CL149" s="7">
        <f t="shared" si="462"/>
        <v>3.8668300000000002</v>
      </c>
      <c r="CM149" s="7">
        <f t="shared" si="463"/>
        <v>3.9219599999999999</v>
      </c>
      <c r="CN149" s="7">
        <f t="shared" si="464"/>
        <v>4.0672499999999996</v>
      </c>
      <c r="CO149" s="7">
        <f t="shared" si="465"/>
        <v>3.8075899999999998</v>
      </c>
      <c r="CP149" s="7">
        <f>IF(ISNUMBER(BN149),BN149,IF(ISNUMBER(AK149),AK149,IF(ISNUMBER(AE149),AE149,IF(ISNUMBER(#REF!),#REF!,IF(ISNUMBER(AD149),AD149,"")))))</f>
        <v>3.7370700000000001</v>
      </c>
      <c r="CR149" s="7">
        <f t="shared" si="466"/>
        <v>3.6239600000000003</v>
      </c>
      <c r="CS149" s="7">
        <f t="shared" si="467"/>
        <v>3.6239600000000003</v>
      </c>
      <c r="CT149" s="7">
        <f t="shared" si="468"/>
        <v>3.5842900000000002</v>
      </c>
      <c r="CU149" s="7">
        <f t="shared" si="469"/>
        <v>3.23068</v>
      </c>
      <c r="CV149" s="7">
        <f t="shared" si="470"/>
        <v>2.9362200000000001</v>
      </c>
      <c r="CW149" s="7">
        <f t="shared" si="471"/>
        <v>2.9362200000000001</v>
      </c>
      <c r="CX149" s="7">
        <f t="shared" si="472"/>
        <v>2.8437999999999999</v>
      </c>
      <c r="CY149" s="7">
        <f t="shared" si="473"/>
        <v>2.96069</v>
      </c>
      <c r="CZ149" s="7">
        <f t="shared" si="474"/>
        <v>3.02128</v>
      </c>
      <c r="DA149" s="7">
        <f t="shared" si="475"/>
        <v>3.2832499999999998</v>
      </c>
      <c r="DB149" s="7">
        <f t="shared" si="476"/>
        <v>3.54352</v>
      </c>
      <c r="DC149" s="7">
        <f t="shared" si="477"/>
        <v>3.5105599999999999</v>
      </c>
      <c r="DD149" s="7">
        <f t="shared" si="478"/>
        <v>3.5489600000000001</v>
      </c>
      <c r="DE149" s="7">
        <f t="shared" si="479"/>
        <v>3.6273</v>
      </c>
      <c r="DF149" s="7">
        <f t="shared" si="480"/>
        <v>3.7231800000000002</v>
      </c>
      <c r="DG149" s="7">
        <f t="shared" si="481"/>
        <v>3.8468599999999999</v>
      </c>
      <c r="DH149" s="7">
        <f t="shared" si="482"/>
        <v>4.0614400000000002</v>
      </c>
      <c r="DI149" s="7">
        <f t="shared" si="483"/>
        <v>4.47194</v>
      </c>
      <c r="DJ149" s="7">
        <f t="shared" si="484"/>
        <v>4.0477400000000001</v>
      </c>
      <c r="DK149" s="7">
        <f t="shared" si="485"/>
        <v>3.8668300000000002</v>
      </c>
      <c r="DL149" s="7">
        <f t="shared" si="486"/>
        <v>3.8668300000000002</v>
      </c>
      <c r="DM149" s="7">
        <f t="shared" si="487"/>
        <v>3.9219599999999999</v>
      </c>
      <c r="DN149" s="7">
        <f>IF(ISNUMBER(CN149),CN149,IF(ISNUMBER(AK149),AK149,IF(ISNUMBER(AA149),AA149,IF(ISNUMBER(#REF!),#REF!,IF(ISNUMBER(Z149),Z149,"")))))</f>
        <v>4.0672499999999996</v>
      </c>
      <c r="DO149" s="7">
        <f>IF(ISNUMBER(CO149),CO149,IF(ISNUMBER(#REF!),#REF!,IF(ISNUMBER(AB149),AB149,IF(ISNUMBER(AL149),AL149,IF(ISNUMBER(AA149),AA149,"")))))</f>
        <v>3.8075899999999998</v>
      </c>
      <c r="DP149" s="7">
        <f t="shared" si="488"/>
        <v>3.7370700000000001</v>
      </c>
      <c r="DR149" s="7">
        <f t="shared" si="489"/>
        <v>3.5842900000000002</v>
      </c>
      <c r="DS149" s="7">
        <f t="shared" si="490"/>
        <v>3.23068</v>
      </c>
      <c r="DT149" s="7">
        <f t="shared" si="491"/>
        <v>2.9362200000000001</v>
      </c>
      <c r="DU149" s="7">
        <f t="shared" si="492"/>
        <v>2.9362200000000001</v>
      </c>
      <c r="DV149" s="7">
        <f t="shared" si="493"/>
        <v>2.8437999999999999</v>
      </c>
      <c r="DW149" s="7">
        <f t="shared" si="494"/>
        <v>2.96069</v>
      </c>
      <c r="DX149" s="7">
        <f t="shared" si="495"/>
        <v>3.02128</v>
      </c>
      <c r="DY149" s="7">
        <f t="shared" si="496"/>
        <v>3.2832499999999998</v>
      </c>
      <c r="DZ149" s="7">
        <f t="shared" si="497"/>
        <v>3.54352</v>
      </c>
      <c r="EA149" s="7">
        <f t="shared" si="498"/>
        <v>3.5105599999999999</v>
      </c>
      <c r="EB149" s="7">
        <f t="shared" si="499"/>
        <v>3.5489600000000001</v>
      </c>
      <c r="EC149" s="7">
        <f t="shared" si="500"/>
        <v>3.6273</v>
      </c>
      <c r="ED149" s="7">
        <f t="shared" si="501"/>
        <v>3.7231800000000002</v>
      </c>
      <c r="EE149" s="7">
        <f t="shared" si="502"/>
        <v>3.8468599999999999</v>
      </c>
      <c r="EF149" s="7">
        <f t="shared" si="503"/>
        <v>4.0614400000000002</v>
      </c>
      <c r="EG149" s="7">
        <f t="shared" si="504"/>
        <v>4.47194</v>
      </c>
      <c r="EH149" s="7">
        <f t="shared" si="505"/>
        <v>4.0477400000000001</v>
      </c>
      <c r="EI149" s="7">
        <f t="shared" si="506"/>
        <v>3.8668300000000002</v>
      </c>
      <c r="EJ149" s="7">
        <f t="shared" si="507"/>
        <v>3.8668300000000002</v>
      </c>
      <c r="EK149" s="7">
        <f t="shared" si="508"/>
        <v>3.9219599999999999</v>
      </c>
      <c r="EL149" s="7">
        <f>IF(ISNUMBER(DN149),DN149,IF(ISNUMBER(AK149),AK149,IF(ISNUMBER(AA149),AA149,IF(ISNUMBER(#REF!),#REF!,IF(ISNUMBER(Z149),Z149,"")))))</f>
        <v>4.0672499999999996</v>
      </c>
      <c r="EM149" s="7">
        <f>IF(ISNUMBER(DO149),DO149,IF(ISNUMBER(#REF!),#REF!,IF(ISNUMBER(AB149),AB149,IF(ISNUMBER(AL149),AL149,IF(ISNUMBER(AA149),AA149,"")))))</f>
        <v>3.8075899999999998</v>
      </c>
      <c r="EN149" s="7">
        <f t="shared" si="509"/>
        <v>3.7370700000000001</v>
      </c>
    </row>
    <row r="150" spans="1:144" x14ac:dyDescent="0.2">
      <c r="A150" s="19" t="s">
        <v>157</v>
      </c>
      <c r="B150" s="7" t="s">
        <v>157</v>
      </c>
      <c r="C150" s="7" t="e">
        <v>#N/A</v>
      </c>
      <c r="D150" s="7" t="e">
        <v>#N/A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 t="e">
        <v>#N/A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 t="e">
        <v>#N/A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 t="e">
        <v>#N/A</v>
      </c>
      <c r="T150" s="7" t="e">
        <v>#N/A</v>
      </c>
      <c r="U150" s="7" t="e">
        <v>#N/A</v>
      </c>
      <c r="V150" s="7" t="e">
        <v>#N/A</v>
      </c>
      <c r="W150" s="7" t="e">
        <v>#N/A</v>
      </c>
      <c r="X150" s="7" t="e">
        <v>#N/A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7" t="e">
        <v>#N/A</v>
      </c>
      <c r="AD150" s="7">
        <v>3.2681399999999998</v>
      </c>
      <c r="AE150" s="7">
        <v>3.2509000000000001</v>
      </c>
      <c r="AF150" s="7">
        <v>3.2473399999999999</v>
      </c>
      <c r="AG150" s="7">
        <v>3.2542</v>
      </c>
      <c r="AH150" s="7">
        <v>3.3102799999999997</v>
      </c>
      <c r="AI150" s="7" t="e">
        <v>#N/A</v>
      </c>
      <c r="AJ150" s="7" t="e">
        <v>#N/A</v>
      </c>
      <c r="AL150" s="7" t="str">
        <f t="shared" si="411"/>
        <v/>
      </c>
      <c r="AM150" s="7" t="str">
        <f t="shared" si="412"/>
        <v/>
      </c>
      <c r="AN150" s="7" t="str">
        <f t="shared" si="413"/>
        <v/>
      </c>
      <c r="AO150" s="7" t="str">
        <f t="shared" si="414"/>
        <v/>
      </c>
      <c r="AP150" s="7" t="str">
        <f t="shared" si="415"/>
        <v/>
      </c>
      <c r="AQ150" s="7" t="str">
        <f t="shared" si="416"/>
        <v/>
      </c>
      <c r="AR150" s="7" t="str">
        <f t="shared" si="417"/>
        <v/>
      </c>
      <c r="AS150" s="7" t="str">
        <f t="shared" si="418"/>
        <v/>
      </c>
      <c r="AT150" s="7" t="str">
        <f t="shared" si="419"/>
        <v/>
      </c>
      <c r="AU150" s="7" t="str">
        <f t="shared" si="420"/>
        <v/>
      </c>
      <c r="AV150" s="7" t="str">
        <f t="shared" si="421"/>
        <v/>
      </c>
      <c r="AW150" s="7" t="str">
        <f t="shared" si="422"/>
        <v/>
      </c>
      <c r="AX150" s="7" t="str">
        <f t="shared" si="423"/>
        <v/>
      </c>
      <c r="AY150" s="7" t="str">
        <f t="shared" si="424"/>
        <v/>
      </c>
      <c r="AZ150" s="7" t="str">
        <f t="shared" si="425"/>
        <v/>
      </c>
      <c r="BA150" s="7" t="str">
        <f t="shared" si="426"/>
        <v/>
      </c>
      <c r="BB150" s="7" t="str">
        <f t="shared" si="427"/>
        <v/>
      </c>
      <c r="BC150" s="7" t="str">
        <f t="shared" si="428"/>
        <v/>
      </c>
      <c r="BD150" s="7" t="str">
        <f t="shared" si="429"/>
        <v/>
      </c>
      <c r="BE150" s="7" t="str">
        <f t="shared" si="430"/>
        <v/>
      </c>
      <c r="BF150" s="7" t="str">
        <f t="shared" si="431"/>
        <v/>
      </c>
      <c r="BG150" s="7" t="str">
        <f t="shared" si="432"/>
        <v/>
      </c>
      <c r="BH150" s="7">
        <f t="shared" si="433"/>
        <v>3.2681399999999998</v>
      </c>
      <c r="BI150" s="7">
        <f t="shared" si="434"/>
        <v>3.2681399999999998</v>
      </c>
      <c r="BJ150" s="7">
        <f t="shared" si="435"/>
        <v>3.2681399999999998</v>
      </c>
      <c r="BK150" s="7">
        <f t="shared" si="436"/>
        <v>3.2509000000000001</v>
      </c>
      <c r="BL150" s="7">
        <f t="shared" si="437"/>
        <v>3.2473399999999999</v>
      </c>
      <c r="BM150" s="7">
        <f t="shared" si="438"/>
        <v>3.2542</v>
      </c>
      <c r="BN150" s="7">
        <f t="shared" si="439"/>
        <v>3.3102799999999997</v>
      </c>
      <c r="BP150" s="7" t="str">
        <f t="shared" si="440"/>
        <v/>
      </c>
      <c r="BQ150" s="7" t="str">
        <f t="shared" si="441"/>
        <v/>
      </c>
      <c r="BR150" s="7" t="str">
        <f t="shared" si="442"/>
        <v/>
      </c>
      <c r="BS150" s="7" t="str">
        <f t="shared" si="443"/>
        <v/>
      </c>
      <c r="BT150" s="7" t="str">
        <f t="shared" si="444"/>
        <v/>
      </c>
      <c r="BU150" s="7" t="str">
        <f t="shared" si="445"/>
        <v/>
      </c>
      <c r="BV150" s="7" t="str">
        <f t="shared" si="446"/>
        <v/>
      </c>
      <c r="BW150" s="7" t="str">
        <f t="shared" si="447"/>
        <v/>
      </c>
      <c r="BX150" s="7" t="str">
        <f t="shared" si="448"/>
        <v/>
      </c>
      <c r="BY150" s="7" t="str">
        <f t="shared" si="449"/>
        <v/>
      </c>
      <c r="BZ150" s="7" t="str">
        <f t="shared" si="450"/>
        <v/>
      </c>
      <c r="CA150" s="7" t="str">
        <f t="shared" si="451"/>
        <v/>
      </c>
      <c r="CB150" s="7" t="str">
        <f t="shared" si="452"/>
        <v/>
      </c>
      <c r="CC150" s="7" t="str">
        <f t="shared" si="453"/>
        <v/>
      </c>
      <c r="CD150" s="7" t="str">
        <f t="shared" si="454"/>
        <v/>
      </c>
      <c r="CE150" s="7" t="str">
        <f t="shared" si="455"/>
        <v/>
      </c>
      <c r="CF150" s="7" t="str">
        <f t="shared" si="456"/>
        <v/>
      </c>
      <c r="CG150" s="7" t="str">
        <f t="shared" si="457"/>
        <v/>
      </c>
      <c r="CH150" s="7">
        <f t="shared" si="458"/>
        <v>3.2681399999999998</v>
      </c>
      <c r="CI150" s="7">
        <f t="shared" si="459"/>
        <v>3.2681399999999998</v>
      </c>
      <c r="CJ150" s="7">
        <f t="shared" si="460"/>
        <v>3.2681399999999998</v>
      </c>
      <c r="CK150" s="7">
        <f t="shared" si="461"/>
        <v>3.2681399999999998</v>
      </c>
      <c r="CL150" s="7">
        <f t="shared" si="462"/>
        <v>3.2681399999999998</v>
      </c>
      <c r="CM150" s="7">
        <f t="shared" si="463"/>
        <v>3.2509000000000001</v>
      </c>
      <c r="CN150" s="7">
        <f t="shared" si="464"/>
        <v>3.2473399999999999</v>
      </c>
      <c r="CO150" s="7">
        <f t="shared" si="465"/>
        <v>3.2542</v>
      </c>
      <c r="CP150" s="7">
        <f>IF(ISNUMBER(BN150),BN150,IF(ISNUMBER(AK150),AK150,IF(ISNUMBER(AE150),AE150,IF(ISNUMBER(#REF!),#REF!,IF(ISNUMBER(AD150),AD150,"")))))</f>
        <v>3.3102799999999997</v>
      </c>
      <c r="CR150" s="7" t="str">
        <f t="shared" si="466"/>
        <v/>
      </c>
      <c r="CS150" s="7" t="str">
        <f t="shared" si="467"/>
        <v/>
      </c>
      <c r="CT150" s="7" t="str">
        <f t="shared" si="468"/>
        <v/>
      </c>
      <c r="CU150" s="7" t="str">
        <f t="shared" si="469"/>
        <v/>
      </c>
      <c r="CV150" s="7" t="str">
        <f t="shared" si="470"/>
        <v/>
      </c>
      <c r="CW150" s="7" t="str">
        <f t="shared" si="471"/>
        <v/>
      </c>
      <c r="CX150" s="7" t="str">
        <f t="shared" si="472"/>
        <v/>
      </c>
      <c r="CY150" s="7" t="str">
        <f t="shared" si="473"/>
        <v/>
      </c>
      <c r="CZ150" s="7" t="str">
        <f t="shared" si="474"/>
        <v/>
      </c>
      <c r="DA150" s="7" t="str">
        <f t="shared" si="475"/>
        <v/>
      </c>
      <c r="DB150" s="7" t="str">
        <f t="shared" si="476"/>
        <v/>
      </c>
      <c r="DC150" s="7" t="str">
        <f t="shared" si="477"/>
        <v/>
      </c>
      <c r="DD150" s="7" t="str">
        <f t="shared" si="478"/>
        <v/>
      </c>
      <c r="DE150" s="7" t="str">
        <f t="shared" si="479"/>
        <v/>
      </c>
      <c r="DF150" s="7">
        <f t="shared" si="480"/>
        <v>3.2681399999999998</v>
      </c>
      <c r="DG150" s="7">
        <f t="shared" si="481"/>
        <v>3.2681399999999998</v>
      </c>
      <c r="DH150" s="7">
        <f t="shared" si="482"/>
        <v>3.2681399999999998</v>
      </c>
      <c r="DI150" s="7">
        <f t="shared" si="483"/>
        <v>3.2681399999999998</v>
      </c>
      <c r="DJ150" s="7">
        <f t="shared" si="484"/>
        <v>3.2681399999999998</v>
      </c>
      <c r="DK150" s="7">
        <f t="shared" si="485"/>
        <v>3.2681399999999998</v>
      </c>
      <c r="DL150" s="7">
        <f t="shared" si="486"/>
        <v>3.2681399999999998</v>
      </c>
      <c r="DM150" s="7">
        <f t="shared" si="487"/>
        <v>3.2509000000000001</v>
      </c>
      <c r="DN150" s="7">
        <f>IF(ISNUMBER(CN150),CN150,IF(ISNUMBER(AK150),AK150,IF(ISNUMBER(AA150),AA150,IF(ISNUMBER(#REF!),#REF!,IF(ISNUMBER(Z150),Z150,"")))))</f>
        <v>3.2473399999999999</v>
      </c>
      <c r="DO150" s="7">
        <f>IF(ISNUMBER(CO150),CO150,IF(ISNUMBER(#REF!),#REF!,IF(ISNUMBER(AB150),AB150,IF(ISNUMBER(AL150),AL150,IF(ISNUMBER(AA150),AA150,"")))))</f>
        <v>3.2542</v>
      </c>
      <c r="DP150" s="7">
        <f t="shared" si="488"/>
        <v>3.3102799999999997</v>
      </c>
      <c r="DR150" s="7" t="str">
        <f t="shared" si="489"/>
        <v/>
      </c>
      <c r="DS150" s="7" t="str">
        <f t="shared" si="490"/>
        <v/>
      </c>
      <c r="DT150" s="7" t="str">
        <f t="shared" si="491"/>
        <v/>
      </c>
      <c r="DU150" s="7" t="str">
        <f t="shared" si="492"/>
        <v/>
      </c>
      <c r="DV150" s="7" t="str">
        <f t="shared" si="493"/>
        <v/>
      </c>
      <c r="DW150" s="7" t="str">
        <f t="shared" si="494"/>
        <v/>
      </c>
      <c r="DX150" s="7" t="str">
        <f t="shared" si="495"/>
        <v/>
      </c>
      <c r="DY150" s="7" t="str">
        <f t="shared" si="496"/>
        <v/>
      </c>
      <c r="DZ150" s="7" t="str">
        <f t="shared" si="497"/>
        <v/>
      </c>
      <c r="EA150" s="7" t="str">
        <f t="shared" si="498"/>
        <v/>
      </c>
      <c r="EB150" s="7" t="str">
        <f t="shared" si="499"/>
        <v/>
      </c>
      <c r="EC150" s="7" t="str">
        <f t="shared" si="500"/>
        <v/>
      </c>
      <c r="ED150" s="7">
        <f t="shared" si="501"/>
        <v>3.2681399999999998</v>
      </c>
      <c r="EE150" s="7">
        <f t="shared" si="502"/>
        <v>3.2681399999999998</v>
      </c>
      <c r="EF150" s="7">
        <f t="shared" si="503"/>
        <v>3.2681399999999998</v>
      </c>
      <c r="EG150" s="7">
        <f t="shared" si="504"/>
        <v>3.2681399999999998</v>
      </c>
      <c r="EH150" s="7">
        <f t="shared" si="505"/>
        <v>3.2681399999999998</v>
      </c>
      <c r="EI150" s="7">
        <f t="shared" si="506"/>
        <v>3.2681399999999998</v>
      </c>
      <c r="EJ150" s="7">
        <f t="shared" si="507"/>
        <v>3.2681399999999998</v>
      </c>
      <c r="EK150" s="7">
        <f t="shared" si="508"/>
        <v>3.2509000000000001</v>
      </c>
      <c r="EL150" s="7">
        <f>IF(ISNUMBER(DN150),DN150,IF(ISNUMBER(AK150),AK150,IF(ISNUMBER(AA150),AA150,IF(ISNUMBER(#REF!),#REF!,IF(ISNUMBER(Z150),Z150,"")))))</f>
        <v>3.2473399999999999</v>
      </c>
      <c r="EM150" s="7">
        <f>IF(ISNUMBER(DO150),DO150,IF(ISNUMBER(#REF!),#REF!,IF(ISNUMBER(AB150),AB150,IF(ISNUMBER(AL150),AL150,IF(ISNUMBER(AA150),AA150,"")))))</f>
        <v>3.2542</v>
      </c>
      <c r="EN150" s="7">
        <f t="shared" si="509"/>
        <v>3.3102799999999997</v>
      </c>
    </row>
    <row r="151" spans="1:144" x14ac:dyDescent="0.2">
      <c r="A151" s="19" t="s">
        <v>158</v>
      </c>
      <c r="B151" s="7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1.56681</v>
      </c>
      <c r="I151" s="7">
        <v>1.4891799999999999</v>
      </c>
      <c r="J151" s="7" t="e">
        <v>#N/A</v>
      </c>
      <c r="K151" s="7">
        <v>1.53287</v>
      </c>
      <c r="L151" s="7">
        <v>1.28016</v>
      </c>
      <c r="M151" s="7">
        <v>1.65347</v>
      </c>
      <c r="N151" s="7" t="e">
        <v>#N/A</v>
      </c>
      <c r="O151" s="7" t="e">
        <v>#N/A</v>
      </c>
      <c r="P151" s="7">
        <v>1.6890100000000001</v>
      </c>
      <c r="Q151" s="7">
        <v>1.7040299999999999</v>
      </c>
      <c r="R151" s="7">
        <v>1.95099</v>
      </c>
      <c r="S151" s="7">
        <v>1.56511</v>
      </c>
      <c r="T151" s="7">
        <v>1.31464</v>
      </c>
      <c r="U151" s="7">
        <v>1.6740200000000001</v>
      </c>
      <c r="V151" s="7">
        <v>1.8808199999999999</v>
      </c>
      <c r="W151" s="7">
        <v>1.9965299999999999</v>
      </c>
      <c r="X151" s="7" t="e">
        <v>#N/A</v>
      </c>
      <c r="Y151" s="7" t="e">
        <v>#N/A</v>
      </c>
      <c r="Z151" s="7" t="e">
        <v>#N/A</v>
      </c>
      <c r="AA151" s="7" t="e">
        <v>#N/A</v>
      </c>
      <c r="AB151" s="7">
        <v>2.6589499999999999</v>
      </c>
      <c r="AC151" s="7" t="e">
        <v>#N/A</v>
      </c>
      <c r="AD151" s="7" t="e">
        <v>#N/A</v>
      </c>
      <c r="AE151" s="7" t="e">
        <v>#N/A</v>
      </c>
      <c r="AF151" s="7" t="e">
        <v>#N/A</v>
      </c>
      <c r="AG151" s="7">
        <v>2.7394799999999999</v>
      </c>
      <c r="AH151" s="7">
        <v>2.7976700000000001</v>
      </c>
      <c r="AI151" s="7">
        <v>2.8111800000000002</v>
      </c>
      <c r="AJ151" s="7" t="e">
        <v>#N/A</v>
      </c>
      <c r="AL151" s="7">
        <f t="shared" si="411"/>
        <v>1.56681</v>
      </c>
      <c r="AM151" s="7">
        <f t="shared" si="412"/>
        <v>1.56681</v>
      </c>
      <c r="AN151" s="7">
        <f t="shared" si="413"/>
        <v>1.56681</v>
      </c>
      <c r="AO151" s="7">
        <f t="shared" si="414"/>
        <v>1.4891799999999999</v>
      </c>
      <c r="AP151" s="7">
        <f t="shared" si="415"/>
        <v>1.53287</v>
      </c>
      <c r="AQ151" s="7">
        <f t="shared" si="416"/>
        <v>1.53287</v>
      </c>
      <c r="AR151" s="7">
        <f t="shared" si="417"/>
        <v>1.28016</v>
      </c>
      <c r="AS151" s="7">
        <f t="shared" si="418"/>
        <v>1.65347</v>
      </c>
      <c r="AT151" s="7">
        <f t="shared" si="419"/>
        <v>1.65347</v>
      </c>
      <c r="AU151" s="7">
        <f t="shared" si="420"/>
        <v>1.6890100000000001</v>
      </c>
      <c r="AV151" s="7">
        <f t="shared" si="421"/>
        <v>1.6890100000000001</v>
      </c>
      <c r="AW151" s="7">
        <f t="shared" si="422"/>
        <v>1.7040299999999999</v>
      </c>
      <c r="AX151" s="7">
        <f t="shared" si="423"/>
        <v>1.95099</v>
      </c>
      <c r="AY151" s="7">
        <f t="shared" si="424"/>
        <v>1.56511</v>
      </c>
      <c r="AZ151" s="7">
        <f t="shared" si="425"/>
        <v>1.31464</v>
      </c>
      <c r="BA151" s="7">
        <f t="shared" si="426"/>
        <v>1.6740200000000001</v>
      </c>
      <c r="BB151" s="7">
        <f t="shared" si="427"/>
        <v>1.8808199999999999</v>
      </c>
      <c r="BC151" s="7">
        <f t="shared" si="428"/>
        <v>1.9965299999999999</v>
      </c>
      <c r="BD151" s="7">
        <f t="shared" si="429"/>
        <v>1.9965299999999999</v>
      </c>
      <c r="BE151" s="7">
        <f t="shared" si="430"/>
        <v>1.9965299999999999</v>
      </c>
      <c r="BF151" s="7">
        <f t="shared" si="431"/>
        <v>2.6589499999999999</v>
      </c>
      <c r="BG151" s="7">
        <f t="shared" si="432"/>
        <v>2.6589499999999999</v>
      </c>
      <c r="BH151" s="7">
        <f t="shared" si="433"/>
        <v>2.6589499999999999</v>
      </c>
      <c r="BI151" s="7">
        <f t="shared" si="434"/>
        <v>2.6589499999999999</v>
      </c>
      <c r="BJ151" s="7">
        <f t="shared" si="435"/>
        <v>2.6589499999999999</v>
      </c>
      <c r="BK151" s="7">
        <f t="shared" si="436"/>
        <v>2.7394799999999999</v>
      </c>
      <c r="BL151" s="7">
        <f t="shared" si="437"/>
        <v>2.7394799999999999</v>
      </c>
      <c r="BM151" s="7">
        <f t="shared" si="438"/>
        <v>2.7394799999999999</v>
      </c>
      <c r="BN151" s="7">
        <f t="shared" si="439"/>
        <v>2.7976700000000001</v>
      </c>
      <c r="BP151" s="7">
        <f t="shared" si="440"/>
        <v>1.56681</v>
      </c>
      <c r="BQ151" s="7">
        <f t="shared" si="441"/>
        <v>1.4891799999999999</v>
      </c>
      <c r="BR151" s="7">
        <f t="shared" si="442"/>
        <v>1.53287</v>
      </c>
      <c r="BS151" s="7">
        <f t="shared" si="443"/>
        <v>1.53287</v>
      </c>
      <c r="BT151" s="7">
        <f t="shared" si="444"/>
        <v>1.28016</v>
      </c>
      <c r="BU151" s="7">
        <f t="shared" si="445"/>
        <v>1.65347</v>
      </c>
      <c r="BV151" s="7">
        <f t="shared" si="446"/>
        <v>1.65347</v>
      </c>
      <c r="BW151" s="7">
        <f t="shared" si="447"/>
        <v>1.6890100000000001</v>
      </c>
      <c r="BX151" s="7">
        <f t="shared" si="448"/>
        <v>1.6890100000000001</v>
      </c>
      <c r="BY151" s="7">
        <f t="shared" si="449"/>
        <v>1.7040299999999999</v>
      </c>
      <c r="BZ151" s="7">
        <f t="shared" si="450"/>
        <v>1.95099</v>
      </c>
      <c r="CA151" s="7">
        <f t="shared" si="451"/>
        <v>1.56511</v>
      </c>
      <c r="CB151" s="7">
        <f t="shared" si="452"/>
        <v>1.31464</v>
      </c>
      <c r="CC151" s="7">
        <f t="shared" si="453"/>
        <v>1.6740200000000001</v>
      </c>
      <c r="CD151" s="7">
        <f t="shared" si="454"/>
        <v>1.8808199999999999</v>
      </c>
      <c r="CE151" s="7">
        <f t="shared" si="455"/>
        <v>1.9965299999999999</v>
      </c>
      <c r="CF151" s="7">
        <f t="shared" si="456"/>
        <v>1.9965299999999999</v>
      </c>
      <c r="CG151" s="7">
        <f t="shared" si="457"/>
        <v>1.9965299999999999</v>
      </c>
      <c r="CH151" s="7">
        <f t="shared" si="458"/>
        <v>2.6589499999999999</v>
      </c>
      <c r="CI151" s="7">
        <f t="shared" si="459"/>
        <v>2.6589499999999999</v>
      </c>
      <c r="CJ151" s="7">
        <f t="shared" si="460"/>
        <v>2.6589499999999999</v>
      </c>
      <c r="CK151" s="7">
        <f t="shared" si="461"/>
        <v>2.6589499999999999</v>
      </c>
      <c r="CL151" s="7">
        <f t="shared" si="462"/>
        <v>2.6589499999999999</v>
      </c>
      <c r="CM151" s="7">
        <f t="shared" si="463"/>
        <v>2.7394799999999999</v>
      </c>
      <c r="CN151" s="7">
        <f t="shared" si="464"/>
        <v>2.7394799999999999</v>
      </c>
      <c r="CO151" s="7">
        <f t="shared" si="465"/>
        <v>2.7394799999999999</v>
      </c>
      <c r="CP151" s="7">
        <f>IF(ISNUMBER(BN151),BN151,IF(ISNUMBER(AK151),AK151,IF(ISNUMBER(AE151),AE151,IF(ISNUMBER(#REF!),#REF!,IF(ISNUMBER(AD151),AD151,"")))))</f>
        <v>2.7976700000000001</v>
      </c>
      <c r="CR151" s="7">
        <f t="shared" si="466"/>
        <v>1.53287</v>
      </c>
      <c r="CS151" s="7">
        <f t="shared" si="467"/>
        <v>1.53287</v>
      </c>
      <c r="CT151" s="7">
        <f t="shared" si="468"/>
        <v>1.28016</v>
      </c>
      <c r="CU151" s="7">
        <f t="shared" si="469"/>
        <v>1.65347</v>
      </c>
      <c r="CV151" s="7">
        <f t="shared" si="470"/>
        <v>1.65347</v>
      </c>
      <c r="CW151" s="7">
        <f t="shared" si="471"/>
        <v>1.6890100000000001</v>
      </c>
      <c r="CX151" s="7">
        <f t="shared" si="472"/>
        <v>1.6890100000000001</v>
      </c>
      <c r="CY151" s="7">
        <f t="shared" si="473"/>
        <v>1.7040299999999999</v>
      </c>
      <c r="CZ151" s="7">
        <f t="shared" si="474"/>
        <v>1.95099</v>
      </c>
      <c r="DA151" s="7">
        <f t="shared" si="475"/>
        <v>1.56511</v>
      </c>
      <c r="DB151" s="7">
        <f t="shared" si="476"/>
        <v>1.31464</v>
      </c>
      <c r="DC151" s="7">
        <f t="shared" si="477"/>
        <v>1.6740200000000001</v>
      </c>
      <c r="DD151" s="7">
        <f t="shared" si="478"/>
        <v>1.8808199999999999</v>
      </c>
      <c r="DE151" s="7">
        <f t="shared" si="479"/>
        <v>1.9965299999999999</v>
      </c>
      <c r="DF151" s="7">
        <f t="shared" si="480"/>
        <v>1.9965299999999999</v>
      </c>
      <c r="DG151" s="7">
        <f t="shared" si="481"/>
        <v>1.9965299999999999</v>
      </c>
      <c r="DH151" s="7">
        <f t="shared" si="482"/>
        <v>2.6589499999999999</v>
      </c>
      <c r="DI151" s="7">
        <f t="shared" si="483"/>
        <v>2.6589499999999999</v>
      </c>
      <c r="DJ151" s="7">
        <f t="shared" si="484"/>
        <v>2.6589499999999999</v>
      </c>
      <c r="DK151" s="7">
        <f t="shared" si="485"/>
        <v>2.6589499999999999</v>
      </c>
      <c r="DL151" s="7">
        <f t="shared" si="486"/>
        <v>2.6589499999999999</v>
      </c>
      <c r="DM151" s="7">
        <f t="shared" si="487"/>
        <v>2.7394799999999999</v>
      </c>
      <c r="DN151" s="7">
        <f>IF(ISNUMBER(CN151),CN151,IF(ISNUMBER(AK151),AK151,IF(ISNUMBER(AA151),AA151,IF(ISNUMBER(#REF!),#REF!,IF(ISNUMBER(Z151),Z151,"")))))</f>
        <v>2.7394799999999999</v>
      </c>
      <c r="DO151" s="7">
        <f>IF(ISNUMBER(CO151),CO151,IF(ISNUMBER(#REF!),#REF!,IF(ISNUMBER(AB151),AB151,IF(ISNUMBER(AL151),AL151,IF(ISNUMBER(AA151),AA151,"")))))</f>
        <v>2.7394799999999999</v>
      </c>
      <c r="DP151" s="7">
        <f t="shared" si="488"/>
        <v>2.7976700000000001</v>
      </c>
      <c r="DR151" s="7">
        <f t="shared" si="489"/>
        <v>1.28016</v>
      </c>
      <c r="DS151" s="7">
        <f t="shared" si="490"/>
        <v>1.65347</v>
      </c>
      <c r="DT151" s="7">
        <f t="shared" si="491"/>
        <v>1.65347</v>
      </c>
      <c r="DU151" s="7">
        <f t="shared" si="492"/>
        <v>1.6890100000000001</v>
      </c>
      <c r="DV151" s="7">
        <f t="shared" si="493"/>
        <v>1.6890100000000001</v>
      </c>
      <c r="DW151" s="7">
        <f t="shared" si="494"/>
        <v>1.7040299999999999</v>
      </c>
      <c r="DX151" s="7">
        <f t="shared" si="495"/>
        <v>1.95099</v>
      </c>
      <c r="DY151" s="7">
        <f t="shared" si="496"/>
        <v>1.56511</v>
      </c>
      <c r="DZ151" s="7">
        <f t="shared" si="497"/>
        <v>1.31464</v>
      </c>
      <c r="EA151" s="7">
        <f t="shared" si="498"/>
        <v>1.6740200000000001</v>
      </c>
      <c r="EB151" s="7">
        <f t="shared" si="499"/>
        <v>1.8808199999999999</v>
      </c>
      <c r="EC151" s="7">
        <f t="shared" si="500"/>
        <v>1.9965299999999999</v>
      </c>
      <c r="ED151" s="7">
        <f t="shared" si="501"/>
        <v>1.9965299999999999</v>
      </c>
      <c r="EE151" s="7">
        <f t="shared" si="502"/>
        <v>1.9965299999999999</v>
      </c>
      <c r="EF151" s="7">
        <f t="shared" si="503"/>
        <v>2.6589499999999999</v>
      </c>
      <c r="EG151" s="7">
        <f t="shared" si="504"/>
        <v>2.6589499999999999</v>
      </c>
      <c r="EH151" s="7">
        <f t="shared" si="505"/>
        <v>2.6589499999999999</v>
      </c>
      <c r="EI151" s="7">
        <f t="shared" si="506"/>
        <v>2.6589499999999999</v>
      </c>
      <c r="EJ151" s="7">
        <f t="shared" si="507"/>
        <v>2.6589499999999999</v>
      </c>
      <c r="EK151" s="7">
        <f t="shared" si="508"/>
        <v>2.7394799999999999</v>
      </c>
      <c r="EL151" s="7">
        <f>IF(ISNUMBER(DN151),DN151,IF(ISNUMBER(AK151),AK151,IF(ISNUMBER(AA151),AA151,IF(ISNUMBER(#REF!),#REF!,IF(ISNUMBER(Z151),Z151,"")))))</f>
        <v>2.7394799999999999</v>
      </c>
      <c r="EM151" s="7">
        <f>IF(ISNUMBER(DO151),DO151,IF(ISNUMBER(#REF!),#REF!,IF(ISNUMBER(AB151),AB151,IF(ISNUMBER(AL151),AL151,IF(ISNUMBER(AA151),AA151,"")))))</f>
        <v>2.7394799999999999</v>
      </c>
      <c r="EN151" s="7">
        <f t="shared" si="509"/>
        <v>2.7976700000000001</v>
      </c>
    </row>
    <row r="152" spans="1:144" x14ac:dyDescent="0.2">
      <c r="A152" s="19" t="s">
        <v>159</v>
      </c>
      <c r="B152" s="7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 t="e">
        <v>#N/A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 t="e">
        <v>#N/A</v>
      </c>
      <c r="T152" s="7" t="e">
        <v>#N/A</v>
      </c>
      <c r="U152" s="7" t="e">
        <v>#N/A</v>
      </c>
      <c r="V152" s="7" t="e">
        <v>#N/A</v>
      </c>
      <c r="W152" s="7" t="e">
        <v>#N/A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7" t="e">
        <v>#N/A</v>
      </c>
      <c r="AD152" s="7" t="e">
        <v>#N/A</v>
      </c>
      <c r="AE152" s="7" t="e">
        <v>#N/A</v>
      </c>
      <c r="AF152" s="7" t="e">
        <v>#N/A</v>
      </c>
      <c r="AG152" s="7" t="e">
        <v>#N/A</v>
      </c>
      <c r="AH152" s="7" t="e">
        <v>#N/A</v>
      </c>
      <c r="AI152" s="7" t="e">
        <v>#N/A</v>
      </c>
      <c r="AJ152" s="7" t="e">
        <v>#N/A</v>
      </c>
      <c r="AL152" s="7" t="str">
        <f t="shared" si="411"/>
        <v/>
      </c>
      <c r="AM152" s="7" t="str">
        <f t="shared" si="412"/>
        <v/>
      </c>
      <c r="AN152" s="7" t="str">
        <f t="shared" si="413"/>
        <v/>
      </c>
      <c r="AO152" s="7" t="str">
        <f t="shared" si="414"/>
        <v/>
      </c>
      <c r="AP152" s="7" t="str">
        <f t="shared" si="415"/>
        <v/>
      </c>
      <c r="AQ152" s="7" t="str">
        <f t="shared" si="416"/>
        <v/>
      </c>
      <c r="AR152" s="7" t="str">
        <f t="shared" si="417"/>
        <v/>
      </c>
      <c r="AS152" s="7" t="str">
        <f t="shared" si="418"/>
        <v/>
      </c>
      <c r="AT152" s="7" t="str">
        <f t="shared" si="419"/>
        <v/>
      </c>
      <c r="AU152" s="7" t="str">
        <f t="shared" si="420"/>
        <v/>
      </c>
      <c r="AV152" s="7" t="str">
        <f t="shared" si="421"/>
        <v/>
      </c>
      <c r="AW152" s="7" t="str">
        <f t="shared" si="422"/>
        <v/>
      </c>
      <c r="AX152" s="7" t="str">
        <f t="shared" si="423"/>
        <v/>
      </c>
      <c r="AY152" s="7" t="str">
        <f t="shared" si="424"/>
        <v/>
      </c>
      <c r="AZ152" s="7" t="str">
        <f t="shared" si="425"/>
        <v/>
      </c>
      <c r="BA152" s="7" t="str">
        <f t="shared" si="426"/>
        <v/>
      </c>
      <c r="BB152" s="7" t="str">
        <f t="shared" si="427"/>
        <v/>
      </c>
      <c r="BC152" s="7" t="str">
        <f t="shared" si="428"/>
        <v/>
      </c>
      <c r="BD152" s="7" t="str">
        <f t="shared" si="429"/>
        <v/>
      </c>
      <c r="BE152" s="7" t="str">
        <f t="shared" si="430"/>
        <v/>
      </c>
      <c r="BF152" s="7" t="str">
        <f t="shared" si="431"/>
        <v/>
      </c>
      <c r="BG152" s="7" t="str">
        <f t="shared" si="432"/>
        <v/>
      </c>
      <c r="BH152" s="7" t="str">
        <f t="shared" si="433"/>
        <v/>
      </c>
      <c r="BI152" s="7" t="str">
        <f t="shared" si="434"/>
        <v/>
      </c>
      <c r="BJ152" s="7" t="str">
        <f t="shared" si="435"/>
        <v/>
      </c>
      <c r="BK152" s="7" t="str">
        <f t="shared" si="436"/>
        <v/>
      </c>
      <c r="BL152" s="7" t="str">
        <f t="shared" si="437"/>
        <v/>
      </c>
      <c r="BM152" s="7" t="str">
        <f t="shared" si="438"/>
        <v/>
      </c>
      <c r="BN152" s="7" t="str">
        <f t="shared" si="439"/>
        <v/>
      </c>
      <c r="BP152" s="7" t="str">
        <f t="shared" si="440"/>
        <v/>
      </c>
      <c r="BQ152" s="7" t="str">
        <f t="shared" si="441"/>
        <v/>
      </c>
      <c r="BR152" s="7" t="str">
        <f t="shared" si="442"/>
        <v/>
      </c>
      <c r="BS152" s="7" t="str">
        <f t="shared" si="443"/>
        <v/>
      </c>
      <c r="BT152" s="7" t="str">
        <f t="shared" si="444"/>
        <v/>
      </c>
      <c r="BU152" s="7" t="str">
        <f t="shared" si="445"/>
        <v/>
      </c>
      <c r="BV152" s="7" t="str">
        <f t="shared" si="446"/>
        <v/>
      </c>
      <c r="BW152" s="7" t="str">
        <f t="shared" si="447"/>
        <v/>
      </c>
      <c r="BX152" s="7" t="str">
        <f t="shared" si="448"/>
        <v/>
      </c>
      <c r="BY152" s="7" t="str">
        <f t="shared" si="449"/>
        <v/>
      </c>
      <c r="BZ152" s="7" t="str">
        <f t="shared" si="450"/>
        <v/>
      </c>
      <c r="CA152" s="7" t="str">
        <f t="shared" si="451"/>
        <v/>
      </c>
      <c r="CB152" s="7" t="str">
        <f t="shared" si="452"/>
        <v/>
      </c>
      <c r="CC152" s="7" t="str">
        <f t="shared" si="453"/>
        <v/>
      </c>
      <c r="CD152" s="7" t="str">
        <f t="shared" si="454"/>
        <v/>
      </c>
      <c r="CE152" s="7" t="str">
        <f t="shared" si="455"/>
        <v/>
      </c>
      <c r="CF152" s="7" t="str">
        <f t="shared" si="456"/>
        <v/>
      </c>
      <c r="CG152" s="7" t="str">
        <f t="shared" si="457"/>
        <v/>
      </c>
      <c r="CH152" s="7" t="str">
        <f t="shared" si="458"/>
        <v/>
      </c>
      <c r="CI152" s="7" t="str">
        <f t="shared" si="459"/>
        <v/>
      </c>
      <c r="CJ152" s="7" t="str">
        <f t="shared" si="460"/>
        <v/>
      </c>
      <c r="CK152" s="7" t="str">
        <f t="shared" si="461"/>
        <v/>
      </c>
      <c r="CL152" s="7" t="str">
        <f t="shared" si="462"/>
        <v/>
      </c>
      <c r="CM152" s="7" t="str">
        <f t="shared" si="463"/>
        <v/>
      </c>
      <c r="CN152" s="7" t="str">
        <f t="shared" si="464"/>
        <v/>
      </c>
      <c r="CO152" s="7" t="str">
        <f t="shared" si="465"/>
        <v/>
      </c>
      <c r="CP152" s="7" t="str">
        <f>IF(ISNUMBER(BN152),BN152,IF(ISNUMBER(AK152),AK152,IF(ISNUMBER(AE152),AE152,IF(ISNUMBER(#REF!),#REF!,IF(ISNUMBER(AD152),AD152,"")))))</f>
        <v/>
      </c>
      <c r="CR152" s="7" t="str">
        <f t="shared" si="466"/>
        <v/>
      </c>
      <c r="CS152" s="7" t="str">
        <f t="shared" si="467"/>
        <v/>
      </c>
      <c r="CT152" s="7" t="str">
        <f t="shared" si="468"/>
        <v/>
      </c>
      <c r="CU152" s="7" t="str">
        <f t="shared" si="469"/>
        <v/>
      </c>
      <c r="CV152" s="7" t="str">
        <f t="shared" si="470"/>
        <v/>
      </c>
      <c r="CW152" s="7" t="str">
        <f t="shared" si="471"/>
        <v/>
      </c>
      <c r="CX152" s="7" t="str">
        <f t="shared" si="472"/>
        <v/>
      </c>
      <c r="CY152" s="7" t="str">
        <f t="shared" si="473"/>
        <v/>
      </c>
      <c r="CZ152" s="7" t="str">
        <f t="shared" si="474"/>
        <v/>
      </c>
      <c r="DA152" s="7" t="str">
        <f t="shared" si="475"/>
        <v/>
      </c>
      <c r="DB152" s="7" t="str">
        <f t="shared" si="476"/>
        <v/>
      </c>
      <c r="DC152" s="7" t="str">
        <f t="shared" si="477"/>
        <v/>
      </c>
      <c r="DD152" s="7" t="str">
        <f t="shared" si="478"/>
        <v/>
      </c>
      <c r="DE152" s="7" t="str">
        <f t="shared" si="479"/>
        <v/>
      </c>
      <c r="DF152" s="7" t="str">
        <f t="shared" si="480"/>
        <v/>
      </c>
      <c r="DG152" s="7" t="str">
        <f t="shared" si="481"/>
        <v/>
      </c>
      <c r="DH152" s="7" t="str">
        <f t="shared" si="482"/>
        <v/>
      </c>
      <c r="DI152" s="7" t="str">
        <f t="shared" si="483"/>
        <v/>
      </c>
      <c r="DJ152" s="7" t="str">
        <f t="shared" si="484"/>
        <v/>
      </c>
      <c r="DK152" s="7" t="str">
        <f t="shared" si="485"/>
        <v/>
      </c>
      <c r="DL152" s="7" t="str">
        <f t="shared" si="486"/>
        <v/>
      </c>
      <c r="DM152" s="7" t="str">
        <f t="shared" si="487"/>
        <v/>
      </c>
      <c r="DN152" s="7" t="str">
        <f>IF(ISNUMBER(CN152),CN152,IF(ISNUMBER(AK152),AK152,IF(ISNUMBER(AA152),AA152,IF(ISNUMBER(#REF!),#REF!,IF(ISNUMBER(Z152),Z152,"")))))</f>
        <v/>
      </c>
      <c r="DO152" s="7" t="str">
        <f>IF(ISNUMBER(CO152),CO152,IF(ISNUMBER(#REF!),#REF!,IF(ISNUMBER(AB152),AB152,IF(ISNUMBER(AL152),AL152,IF(ISNUMBER(AA152),AA152,"")))))</f>
        <v/>
      </c>
      <c r="DP152" s="7" t="str">
        <f t="shared" si="488"/>
        <v/>
      </c>
      <c r="DR152" s="7" t="str">
        <f t="shared" si="489"/>
        <v/>
      </c>
      <c r="DS152" s="7" t="str">
        <f t="shared" si="490"/>
        <v/>
      </c>
      <c r="DT152" s="7" t="str">
        <f t="shared" si="491"/>
        <v/>
      </c>
      <c r="DU152" s="7" t="str">
        <f t="shared" si="492"/>
        <v/>
      </c>
      <c r="DV152" s="7" t="str">
        <f t="shared" si="493"/>
        <v/>
      </c>
      <c r="DW152" s="7" t="str">
        <f t="shared" si="494"/>
        <v/>
      </c>
      <c r="DX152" s="7" t="str">
        <f t="shared" si="495"/>
        <v/>
      </c>
      <c r="DY152" s="7" t="str">
        <f t="shared" si="496"/>
        <v/>
      </c>
      <c r="DZ152" s="7" t="str">
        <f t="shared" si="497"/>
        <v/>
      </c>
      <c r="EA152" s="7" t="str">
        <f t="shared" si="498"/>
        <v/>
      </c>
      <c r="EB152" s="7" t="str">
        <f t="shared" si="499"/>
        <v/>
      </c>
      <c r="EC152" s="7" t="str">
        <f t="shared" si="500"/>
        <v/>
      </c>
      <c r="ED152" s="7" t="str">
        <f t="shared" si="501"/>
        <v/>
      </c>
      <c r="EE152" s="7" t="str">
        <f t="shared" si="502"/>
        <v/>
      </c>
      <c r="EF152" s="7" t="str">
        <f t="shared" si="503"/>
        <v/>
      </c>
      <c r="EG152" s="7" t="str">
        <f t="shared" si="504"/>
        <v/>
      </c>
      <c r="EH152" s="7" t="str">
        <f t="shared" si="505"/>
        <v/>
      </c>
      <c r="EI152" s="7" t="str">
        <f t="shared" si="506"/>
        <v/>
      </c>
      <c r="EJ152" s="7" t="str">
        <f t="shared" si="507"/>
        <v/>
      </c>
      <c r="EK152" s="7" t="str">
        <f t="shared" si="508"/>
        <v/>
      </c>
      <c r="EL152" s="7" t="str">
        <f>IF(ISNUMBER(DN152),DN152,IF(ISNUMBER(AK152),AK152,IF(ISNUMBER(AA152),AA152,IF(ISNUMBER(#REF!),#REF!,IF(ISNUMBER(Z152),Z152,"")))))</f>
        <v/>
      </c>
      <c r="EM152" s="7" t="str">
        <f>IF(ISNUMBER(DO152),DO152,IF(ISNUMBER(#REF!),#REF!,IF(ISNUMBER(AB152),AB152,IF(ISNUMBER(AL152),AL152,IF(ISNUMBER(AA152),AA152,"")))))</f>
        <v/>
      </c>
      <c r="EN152" s="7" t="str">
        <f t="shared" si="509"/>
        <v/>
      </c>
    </row>
    <row r="153" spans="1:144" x14ac:dyDescent="0.2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 t="e">
        <v>#N/A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 t="e">
        <v>#N/A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 t="e">
        <v>#N/A</v>
      </c>
      <c r="T153" s="7" t="e">
        <v>#N/A</v>
      </c>
      <c r="U153" s="7" t="e">
        <v>#N/A</v>
      </c>
      <c r="V153" s="7" t="e">
        <v>#N/A</v>
      </c>
      <c r="W153" s="7" t="e">
        <v>#N/A</v>
      </c>
      <c r="X153" s="7" t="e">
        <v>#N/A</v>
      </c>
      <c r="Y153" s="7">
        <v>3.1840000000000002</v>
      </c>
      <c r="Z153" s="7">
        <v>3.5688800000000001</v>
      </c>
      <c r="AA153" s="7">
        <v>3.7102300000000001</v>
      </c>
      <c r="AB153" s="7">
        <v>3.3771899999999997</v>
      </c>
      <c r="AC153" s="7">
        <v>3.8654399999999995</v>
      </c>
      <c r="AD153" s="7">
        <v>3.9145300000000001</v>
      </c>
      <c r="AE153" s="7" t="e">
        <v>#N/A</v>
      </c>
      <c r="AF153" s="7" t="e">
        <v>#N/A</v>
      </c>
      <c r="AG153" s="7" t="e">
        <v>#N/A</v>
      </c>
      <c r="AH153" s="7" t="e">
        <v>#N/A</v>
      </c>
      <c r="AI153" s="7" t="e">
        <v>#N/A</v>
      </c>
      <c r="AJ153" s="7" t="e">
        <v>#N/A</v>
      </c>
      <c r="AL153" s="7" t="str">
        <f t="shared" si="411"/>
        <v/>
      </c>
      <c r="AM153" s="7" t="str">
        <f t="shared" si="412"/>
        <v/>
      </c>
      <c r="AN153" s="7" t="str">
        <f t="shared" si="413"/>
        <v/>
      </c>
      <c r="AO153" s="7" t="str">
        <f t="shared" si="414"/>
        <v/>
      </c>
      <c r="AP153" s="7" t="str">
        <f t="shared" si="415"/>
        <v/>
      </c>
      <c r="AQ153" s="7" t="str">
        <f t="shared" si="416"/>
        <v/>
      </c>
      <c r="AR153" s="7" t="str">
        <f t="shared" si="417"/>
        <v/>
      </c>
      <c r="AS153" s="7" t="str">
        <f t="shared" si="418"/>
        <v/>
      </c>
      <c r="AT153" s="7" t="str">
        <f t="shared" si="419"/>
        <v/>
      </c>
      <c r="AU153" s="7" t="str">
        <f t="shared" si="420"/>
        <v/>
      </c>
      <c r="AV153" s="7" t="str">
        <f t="shared" si="421"/>
        <v/>
      </c>
      <c r="AW153" s="7" t="str">
        <f t="shared" si="422"/>
        <v/>
      </c>
      <c r="AX153" s="7" t="str">
        <f t="shared" si="423"/>
        <v/>
      </c>
      <c r="AY153" s="7" t="str">
        <f t="shared" si="424"/>
        <v/>
      </c>
      <c r="AZ153" s="7" t="str">
        <f t="shared" si="425"/>
        <v/>
      </c>
      <c r="BA153" s="7" t="str">
        <f t="shared" si="426"/>
        <v/>
      </c>
      <c r="BB153" s="7" t="str">
        <f t="shared" si="427"/>
        <v/>
      </c>
      <c r="BC153" s="7">
        <f t="shared" si="428"/>
        <v>3.1840000000000002</v>
      </c>
      <c r="BD153" s="7">
        <f t="shared" si="429"/>
        <v>3.1840000000000002</v>
      </c>
      <c r="BE153" s="7">
        <f t="shared" si="430"/>
        <v>3.1840000000000002</v>
      </c>
      <c r="BF153" s="7">
        <f t="shared" si="431"/>
        <v>3.5688800000000001</v>
      </c>
      <c r="BG153" s="7">
        <f t="shared" si="432"/>
        <v>3.7102300000000001</v>
      </c>
      <c r="BH153" s="7">
        <f t="shared" si="433"/>
        <v>3.3771899999999997</v>
      </c>
      <c r="BI153" s="7">
        <f t="shared" si="434"/>
        <v>3.8654399999999995</v>
      </c>
      <c r="BJ153" s="7">
        <f t="shared" si="435"/>
        <v>3.9145300000000001</v>
      </c>
      <c r="BK153" s="7">
        <f t="shared" si="436"/>
        <v>3.9145300000000001</v>
      </c>
      <c r="BL153" s="7">
        <f t="shared" si="437"/>
        <v>3.9145300000000001</v>
      </c>
      <c r="BM153" s="7" t="str">
        <f t="shared" si="438"/>
        <v/>
      </c>
      <c r="BN153" s="7" t="str">
        <f t="shared" si="439"/>
        <v/>
      </c>
      <c r="BP153" s="7" t="str">
        <f t="shared" si="440"/>
        <v/>
      </c>
      <c r="BQ153" s="7" t="str">
        <f t="shared" si="441"/>
        <v/>
      </c>
      <c r="BR153" s="7" t="str">
        <f t="shared" si="442"/>
        <v/>
      </c>
      <c r="BS153" s="7" t="str">
        <f t="shared" si="443"/>
        <v/>
      </c>
      <c r="BT153" s="7" t="str">
        <f t="shared" si="444"/>
        <v/>
      </c>
      <c r="BU153" s="7" t="str">
        <f t="shared" si="445"/>
        <v/>
      </c>
      <c r="BV153" s="7" t="str">
        <f t="shared" si="446"/>
        <v/>
      </c>
      <c r="BW153" s="7" t="str">
        <f t="shared" si="447"/>
        <v/>
      </c>
      <c r="BX153" s="7" t="str">
        <f t="shared" si="448"/>
        <v/>
      </c>
      <c r="BY153" s="7" t="str">
        <f t="shared" si="449"/>
        <v/>
      </c>
      <c r="BZ153" s="7" t="str">
        <f t="shared" si="450"/>
        <v/>
      </c>
      <c r="CA153" s="7" t="str">
        <f t="shared" si="451"/>
        <v/>
      </c>
      <c r="CB153" s="7" t="str">
        <f t="shared" si="452"/>
        <v/>
      </c>
      <c r="CC153" s="7">
        <f t="shared" si="453"/>
        <v>3.1840000000000002</v>
      </c>
      <c r="CD153" s="7">
        <f t="shared" si="454"/>
        <v>3.1840000000000002</v>
      </c>
      <c r="CE153" s="7">
        <f t="shared" si="455"/>
        <v>3.1840000000000002</v>
      </c>
      <c r="CF153" s="7">
        <f t="shared" si="456"/>
        <v>3.1840000000000002</v>
      </c>
      <c r="CG153" s="7">
        <f t="shared" si="457"/>
        <v>3.1840000000000002</v>
      </c>
      <c r="CH153" s="7">
        <f t="shared" si="458"/>
        <v>3.5688800000000001</v>
      </c>
      <c r="CI153" s="7">
        <f t="shared" si="459"/>
        <v>3.7102300000000001</v>
      </c>
      <c r="CJ153" s="7">
        <f t="shared" si="460"/>
        <v>3.3771899999999997</v>
      </c>
      <c r="CK153" s="7">
        <f t="shared" si="461"/>
        <v>3.8654399999999995</v>
      </c>
      <c r="CL153" s="7">
        <f t="shared" si="462"/>
        <v>3.9145300000000001</v>
      </c>
      <c r="CM153" s="7">
        <f t="shared" si="463"/>
        <v>3.9145300000000001</v>
      </c>
      <c r="CN153" s="7">
        <f t="shared" si="464"/>
        <v>3.9145300000000001</v>
      </c>
      <c r="CO153" s="7">
        <f t="shared" si="465"/>
        <v>3.9145300000000001</v>
      </c>
      <c r="CP153" s="7">
        <f>IF(ISNUMBER(BN153),BN153,IF(ISNUMBER(AK153),AK153,IF(ISNUMBER(AE153),AE153,IF(ISNUMBER(#REF!),#REF!,IF(ISNUMBER(AD153),AD153,"")))))</f>
        <v>3.9145300000000001</v>
      </c>
      <c r="CR153" s="7" t="str">
        <f t="shared" si="466"/>
        <v/>
      </c>
      <c r="CS153" s="7" t="str">
        <f t="shared" si="467"/>
        <v/>
      </c>
      <c r="CT153" s="7" t="str">
        <f t="shared" si="468"/>
        <v/>
      </c>
      <c r="CU153" s="7" t="str">
        <f t="shared" si="469"/>
        <v/>
      </c>
      <c r="CV153" s="7" t="str">
        <f t="shared" si="470"/>
        <v/>
      </c>
      <c r="CW153" s="7" t="str">
        <f t="shared" si="471"/>
        <v/>
      </c>
      <c r="CX153" s="7" t="str">
        <f t="shared" si="472"/>
        <v/>
      </c>
      <c r="CY153" s="7" t="str">
        <f t="shared" si="473"/>
        <v/>
      </c>
      <c r="CZ153" s="7" t="str">
        <f t="shared" si="474"/>
        <v/>
      </c>
      <c r="DA153" s="7">
        <f t="shared" si="475"/>
        <v>3.1840000000000002</v>
      </c>
      <c r="DB153" s="7">
        <f t="shared" si="476"/>
        <v>3.1840000000000002</v>
      </c>
      <c r="DC153" s="7">
        <f t="shared" si="477"/>
        <v>3.1840000000000002</v>
      </c>
      <c r="DD153" s="7">
        <f t="shared" si="478"/>
        <v>3.1840000000000002</v>
      </c>
      <c r="DE153" s="7">
        <f t="shared" si="479"/>
        <v>3.1840000000000002</v>
      </c>
      <c r="DF153" s="7">
        <f t="shared" si="480"/>
        <v>3.1840000000000002</v>
      </c>
      <c r="DG153" s="7">
        <f t="shared" si="481"/>
        <v>3.1840000000000002</v>
      </c>
      <c r="DH153" s="7">
        <f t="shared" si="482"/>
        <v>3.5688800000000001</v>
      </c>
      <c r="DI153" s="7">
        <f t="shared" si="483"/>
        <v>3.7102300000000001</v>
      </c>
      <c r="DJ153" s="7">
        <f t="shared" si="484"/>
        <v>3.3771899999999997</v>
      </c>
      <c r="DK153" s="7">
        <f t="shared" si="485"/>
        <v>3.8654399999999995</v>
      </c>
      <c r="DL153" s="7">
        <f t="shared" si="486"/>
        <v>3.9145300000000001</v>
      </c>
      <c r="DM153" s="7">
        <f t="shared" si="487"/>
        <v>3.9145300000000001</v>
      </c>
      <c r="DN153" s="7">
        <f>IF(ISNUMBER(CN153),CN153,IF(ISNUMBER(AK153),AK153,IF(ISNUMBER(AA153),AA153,IF(ISNUMBER(#REF!),#REF!,IF(ISNUMBER(Z153),Z153,"")))))</f>
        <v>3.9145300000000001</v>
      </c>
      <c r="DO153" s="7">
        <f>IF(ISNUMBER(CO153),CO153,IF(ISNUMBER(#REF!),#REF!,IF(ISNUMBER(AB153),AB153,IF(ISNUMBER(AL153),AL153,IF(ISNUMBER(AA153),AA153,"")))))</f>
        <v>3.9145300000000001</v>
      </c>
      <c r="DP153" s="7">
        <f t="shared" si="488"/>
        <v>3.9145300000000001</v>
      </c>
      <c r="DR153" s="7" t="str">
        <f t="shared" si="489"/>
        <v/>
      </c>
      <c r="DS153" s="7" t="str">
        <f t="shared" si="490"/>
        <v/>
      </c>
      <c r="DT153" s="7" t="str">
        <f t="shared" si="491"/>
        <v/>
      </c>
      <c r="DU153" s="7" t="str">
        <f t="shared" si="492"/>
        <v/>
      </c>
      <c r="DV153" s="7" t="str">
        <f t="shared" si="493"/>
        <v/>
      </c>
      <c r="DW153" s="7" t="str">
        <f t="shared" si="494"/>
        <v/>
      </c>
      <c r="DX153" s="7" t="str">
        <f t="shared" si="495"/>
        <v/>
      </c>
      <c r="DY153" s="7">
        <f t="shared" si="496"/>
        <v>3.1840000000000002</v>
      </c>
      <c r="DZ153" s="7">
        <f t="shared" si="497"/>
        <v>3.1840000000000002</v>
      </c>
      <c r="EA153" s="7">
        <f t="shared" si="498"/>
        <v>3.1840000000000002</v>
      </c>
      <c r="EB153" s="7">
        <f t="shared" si="499"/>
        <v>3.1840000000000002</v>
      </c>
      <c r="EC153" s="7">
        <f t="shared" si="500"/>
        <v>3.1840000000000002</v>
      </c>
      <c r="ED153" s="7">
        <f t="shared" si="501"/>
        <v>3.1840000000000002</v>
      </c>
      <c r="EE153" s="7">
        <f t="shared" si="502"/>
        <v>3.1840000000000002</v>
      </c>
      <c r="EF153" s="7">
        <f t="shared" si="503"/>
        <v>3.5688800000000001</v>
      </c>
      <c r="EG153" s="7">
        <f t="shared" si="504"/>
        <v>3.7102300000000001</v>
      </c>
      <c r="EH153" s="7">
        <f t="shared" si="505"/>
        <v>3.3771899999999997</v>
      </c>
      <c r="EI153" s="7">
        <f t="shared" si="506"/>
        <v>3.8654399999999995</v>
      </c>
      <c r="EJ153" s="7">
        <f t="shared" si="507"/>
        <v>3.9145300000000001</v>
      </c>
      <c r="EK153" s="7">
        <f t="shared" si="508"/>
        <v>3.9145300000000001</v>
      </c>
      <c r="EL153" s="7">
        <f>IF(ISNUMBER(DN153),DN153,IF(ISNUMBER(AK153),AK153,IF(ISNUMBER(AA153),AA153,IF(ISNUMBER(#REF!),#REF!,IF(ISNUMBER(Z153),Z153,"")))))</f>
        <v>3.9145300000000001</v>
      </c>
      <c r="EM153" s="7">
        <f>IF(ISNUMBER(DO153),DO153,IF(ISNUMBER(#REF!),#REF!,IF(ISNUMBER(AB153),AB153,IF(ISNUMBER(AL153),AL153,IF(ISNUMBER(AA153),AA153,"")))))</f>
        <v>3.9145300000000001</v>
      </c>
      <c r="EN153" s="7">
        <f t="shared" si="509"/>
        <v>3.9145300000000001</v>
      </c>
    </row>
    <row r="154" spans="1:144" x14ac:dyDescent="0.2">
      <c r="A154" s="19" t="s">
        <v>196</v>
      </c>
      <c r="B154" s="7" t="s">
        <v>196</v>
      </c>
      <c r="C154" s="7" t="s">
        <v>244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 t="e">
        <v>#N/A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 t="e">
        <v>#N/A</v>
      </c>
      <c r="T154" s="7" t="e">
        <v>#N/A</v>
      </c>
      <c r="U154" s="7" t="e">
        <v>#N/A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7">
        <v>3.57369</v>
      </c>
      <c r="AD154" s="7" t="e">
        <v>#N/A</v>
      </c>
      <c r="AE154" s="7" t="e">
        <v>#N/A</v>
      </c>
      <c r="AF154" s="7" t="e">
        <v>#N/A</v>
      </c>
      <c r="AG154" s="7" t="e">
        <v>#N/A</v>
      </c>
      <c r="AH154" s="7" t="e">
        <v>#N/A</v>
      </c>
      <c r="AI154" s="7" t="e">
        <v>#N/A</v>
      </c>
      <c r="AJ154" s="7" t="e">
        <v>#N/A</v>
      </c>
      <c r="AK154" s="7" t="e">
        <v>#N/A</v>
      </c>
      <c r="AL154" s="7" t="str">
        <f t="shared" si="411"/>
        <v/>
      </c>
      <c r="AM154" s="7" t="str">
        <f t="shared" si="412"/>
        <v/>
      </c>
      <c r="AN154" s="7" t="str">
        <f t="shared" si="413"/>
        <v/>
      </c>
      <c r="AO154" s="7" t="str">
        <f t="shared" si="414"/>
        <v/>
      </c>
      <c r="AP154" s="7" t="str">
        <f t="shared" si="415"/>
        <v/>
      </c>
      <c r="AQ154" s="7" t="str">
        <f t="shared" si="416"/>
        <v/>
      </c>
      <c r="AR154" s="7" t="str">
        <f t="shared" si="417"/>
        <v/>
      </c>
      <c r="AS154" s="7" t="str">
        <f t="shared" si="418"/>
        <v/>
      </c>
      <c r="AT154" s="7" t="str">
        <f t="shared" si="419"/>
        <v/>
      </c>
      <c r="AU154" s="7" t="str">
        <f t="shared" si="420"/>
        <v/>
      </c>
      <c r="AV154" s="7" t="str">
        <f t="shared" si="421"/>
        <v/>
      </c>
      <c r="AW154" s="7" t="str">
        <f t="shared" si="422"/>
        <v/>
      </c>
      <c r="AX154" s="7" t="str">
        <f t="shared" si="423"/>
        <v/>
      </c>
      <c r="AY154" s="7" t="str">
        <f t="shared" si="424"/>
        <v/>
      </c>
      <c r="AZ154" s="7" t="str">
        <f t="shared" si="425"/>
        <v/>
      </c>
      <c r="BA154" s="7" t="str">
        <f t="shared" si="426"/>
        <v/>
      </c>
      <c r="BB154" s="7" t="str">
        <f t="shared" si="427"/>
        <v/>
      </c>
      <c r="BC154" s="7" t="str">
        <f t="shared" si="428"/>
        <v/>
      </c>
      <c r="BD154" s="7" t="str">
        <f t="shared" si="429"/>
        <v/>
      </c>
      <c r="BE154" s="7" t="str">
        <f t="shared" si="430"/>
        <v/>
      </c>
      <c r="BF154" s="7" t="str">
        <f t="shared" si="431"/>
        <v/>
      </c>
      <c r="BG154" s="7">
        <f t="shared" si="432"/>
        <v>3.57369</v>
      </c>
      <c r="BH154" s="7">
        <f t="shared" si="433"/>
        <v>3.57369</v>
      </c>
      <c r="BI154" s="7">
        <f t="shared" si="434"/>
        <v>3.57369</v>
      </c>
      <c r="BJ154" s="7">
        <f t="shared" si="435"/>
        <v>3.57369</v>
      </c>
      <c r="BK154" s="7">
        <f t="shared" si="436"/>
        <v>3.57369</v>
      </c>
      <c r="BL154" s="7" t="str">
        <f t="shared" si="437"/>
        <v/>
      </c>
      <c r="BM154" s="7" t="str">
        <f t="shared" si="438"/>
        <v/>
      </c>
      <c r="BN154" s="7" t="str">
        <f t="shared" si="439"/>
        <v/>
      </c>
      <c r="BP154" s="7" t="str">
        <f t="shared" si="440"/>
        <v/>
      </c>
      <c r="BQ154" s="7" t="str">
        <f t="shared" si="441"/>
        <v/>
      </c>
      <c r="BR154" s="7" t="str">
        <f t="shared" si="442"/>
        <v/>
      </c>
      <c r="BS154" s="7" t="str">
        <f t="shared" si="443"/>
        <v/>
      </c>
      <c r="BT154" s="7" t="str">
        <f t="shared" si="444"/>
        <v/>
      </c>
      <c r="BU154" s="7" t="str">
        <f t="shared" si="445"/>
        <v/>
      </c>
      <c r="BV154" s="7" t="str">
        <f t="shared" si="446"/>
        <v/>
      </c>
      <c r="BW154" s="7" t="str">
        <f t="shared" si="447"/>
        <v/>
      </c>
      <c r="BX154" s="7" t="str">
        <f t="shared" si="448"/>
        <v/>
      </c>
      <c r="BY154" s="7" t="str">
        <f t="shared" si="449"/>
        <v/>
      </c>
      <c r="BZ154" s="7" t="str">
        <f t="shared" si="450"/>
        <v/>
      </c>
      <c r="CA154" s="7" t="str">
        <f t="shared" si="451"/>
        <v/>
      </c>
      <c r="CB154" s="7" t="str">
        <f t="shared" si="452"/>
        <v/>
      </c>
      <c r="CC154" s="7" t="str">
        <f t="shared" si="453"/>
        <v/>
      </c>
      <c r="CD154" s="7" t="str">
        <f t="shared" si="454"/>
        <v/>
      </c>
      <c r="CE154" s="7" t="str">
        <f t="shared" si="455"/>
        <v/>
      </c>
      <c r="CF154" s="7" t="str">
        <f t="shared" si="456"/>
        <v/>
      </c>
      <c r="CG154" s="7">
        <f t="shared" si="457"/>
        <v>3.57369</v>
      </c>
      <c r="CH154" s="7">
        <f t="shared" si="458"/>
        <v>3.57369</v>
      </c>
      <c r="CI154" s="7">
        <f t="shared" si="459"/>
        <v>3.57369</v>
      </c>
      <c r="CJ154" s="7">
        <f t="shared" si="460"/>
        <v>3.57369</v>
      </c>
      <c r="CK154" s="7">
        <f t="shared" si="461"/>
        <v>3.57369</v>
      </c>
      <c r="CL154" s="7">
        <f t="shared" si="462"/>
        <v>3.57369</v>
      </c>
      <c r="CM154" s="7">
        <f t="shared" si="463"/>
        <v>3.57369</v>
      </c>
      <c r="CN154" s="7">
        <f t="shared" si="464"/>
        <v>3.57369</v>
      </c>
      <c r="CO154" s="7">
        <f t="shared" si="465"/>
        <v>3.57369</v>
      </c>
      <c r="CP154" s="7" t="str">
        <f>IF(ISNUMBER(BN154),BN154,IF(ISNUMBER(AK154),AK154,IF(ISNUMBER(AE154),AE154,IF(ISNUMBER(#REF!),#REF!,IF(ISNUMBER(AD154),AD154,"")))))</f>
        <v/>
      </c>
      <c r="CR154" s="7" t="str">
        <f t="shared" si="466"/>
        <v/>
      </c>
      <c r="CS154" s="7" t="str">
        <f t="shared" si="467"/>
        <v/>
      </c>
      <c r="CT154" s="7" t="str">
        <f t="shared" si="468"/>
        <v/>
      </c>
      <c r="CU154" s="7" t="str">
        <f t="shared" si="469"/>
        <v/>
      </c>
      <c r="CV154" s="7" t="str">
        <f t="shared" si="470"/>
        <v/>
      </c>
      <c r="CW154" s="7" t="str">
        <f t="shared" si="471"/>
        <v/>
      </c>
      <c r="CX154" s="7" t="str">
        <f t="shared" si="472"/>
        <v/>
      </c>
      <c r="CY154" s="7" t="str">
        <f t="shared" si="473"/>
        <v/>
      </c>
      <c r="CZ154" s="7" t="str">
        <f t="shared" si="474"/>
        <v/>
      </c>
      <c r="DA154" s="7" t="str">
        <f t="shared" si="475"/>
        <v/>
      </c>
      <c r="DB154" s="7" t="str">
        <f t="shared" si="476"/>
        <v/>
      </c>
      <c r="DC154" s="7" t="str">
        <f t="shared" si="477"/>
        <v/>
      </c>
      <c r="DD154" s="7" t="str">
        <f t="shared" si="478"/>
        <v/>
      </c>
      <c r="DE154" s="7">
        <f t="shared" si="479"/>
        <v>3.57369</v>
      </c>
      <c r="DF154" s="7">
        <f t="shared" si="480"/>
        <v>3.57369</v>
      </c>
      <c r="DG154" s="7">
        <f t="shared" si="481"/>
        <v>3.57369</v>
      </c>
      <c r="DH154" s="7">
        <f t="shared" si="482"/>
        <v>3.57369</v>
      </c>
      <c r="DI154" s="7">
        <f t="shared" si="483"/>
        <v>3.57369</v>
      </c>
      <c r="DJ154" s="7">
        <f t="shared" si="484"/>
        <v>3.57369</v>
      </c>
      <c r="DK154" s="7">
        <f t="shared" si="485"/>
        <v>3.57369</v>
      </c>
      <c r="DL154" s="7">
        <f t="shared" si="486"/>
        <v>3.57369</v>
      </c>
      <c r="DM154" s="7">
        <f t="shared" si="487"/>
        <v>3.57369</v>
      </c>
      <c r="DN154" s="7">
        <f>IF(ISNUMBER(CN154),CN154,IF(ISNUMBER(AK154),AK154,IF(ISNUMBER(AA154),AA154,IF(ISNUMBER(#REF!),#REF!,IF(ISNUMBER(Z154),Z154,"")))))</f>
        <v>3.57369</v>
      </c>
      <c r="DO154" s="7">
        <f>IF(ISNUMBER(CO154),CO154,IF(ISNUMBER(#REF!),#REF!,IF(ISNUMBER(AB154),AB154,IF(ISNUMBER(AL154),AL154,IF(ISNUMBER(AA154),AA154,"")))))</f>
        <v>3.57369</v>
      </c>
      <c r="DP154" s="7">
        <f t="shared" si="488"/>
        <v>3.57369</v>
      </c>
      <c r="DR154" s="7" t="str">
        <f t="shared" si="489"/>
        <v/>
      </c>
      <c r="DS154" s="7" t="str">
        <f t="shared" si="490"/>
        <v/>
      </c>
      <c r="DT154" s="7" t="str">
        <f t="shared" si="491"/>
        <v/>
      </c>
      <c r="DU154" s="7" t="str">
        <f t="shared" si="492"/>
        <v/>
      </c>
      <c r="DV154" s="7" t="str">
        <f t="shared" si="493"/>
        <v/>
      </c>
      <c r="DW154" s="7" t="str">
        <f t="shared" si="494"/>
        <v/>
      </c>
      <c r="DX154" s="7" t="str">
        <f t="shared" si="495"/>
        <v/>
      </c>
      <c r="DY154" s="7" t="str">
        <f t="shared" si="496"/>
        <v/>
      </c>
      <c r="DZ154" s="7" t="str">
        <f t="shared" si="497"/>
        <v/>
      </c>
      <c r="EA154" s="7" t="str">
        <f t="shared" si="498"/>
        <v/>
      </c>
      <c r="EB154" s="7" t="str">
        <f t="shared" si="499"/>
        <v/>
      </c>
      <c r="EC154" s="7">
        <f t="shared" si="500"/>
        <v>3.57369</v>
      </c>
      <c r="ED154" s="7">
        <f t="shared" si="501"/>
        <v>3.57369</v>
      </c>
      <c r="EE154" s="7">
        <f t="shared" si="502"/>
        <v>3.57369</v>
      </c>
      <c r="EF154" s="7">
        <f t="shared" si="503"/>
        <v>3.57369</v>
      </c>
      <c r="EG154" s="7">
        <f t="shared" si="504"/>
        <v>3.57369</v>
      </c>
      <c r="EH154" s="7">
        <f t="shared" si="505"/>
        <v>3.57369</v>
      </c>
      <c r="EI154" s="7">
        <f t="shared" si="506"/>
        <v>3.57369</v>
      </c>
      <c r="EJ154" s="7">
        <f t="shared" si="507"/>
        <v>3.57369</v>
      </c>
      <c r="EK154" s="7">
        <f t="shared" si="508"/>
        <v>3.57369</v>
      </c>
      <c r="EL154" s="7">
        <f>IF(ISNUMBER(DN154),DN154,IF(ISNUMBER(AK154),AK154,IF(ISNUMBER(AA154),AA154,IF(ISNUMBER(#REF!),#REF!,IF(ISNUMBER(Z154),Z154,"")))))</f>
        <v>3.57369</v>
      </c>
      <c r="EM154" s="7">
        <f>IF(ISNUMBER(DO154),DO154,IF(ISNUMBER(#REF!),#REF!,IF(ISNUMBER(AB154),AB154,IF(ISNUMBER(AL154),AL154,IF(ISNUMBER(AA154),AA154,"")))))</f>
        <v>3.57369</v>
      </c>
      <c r="EN154" s="7">
        <f t="shared" si="509"/>
        <v>3.57369</v>
      </c>
    </row>
    <row r="155" spans="1:144" x14ac:dyDescent="0.2">
      <c r="A155" s="19" t="s">
        <v>162</v>
      </c>
      <c r="B155" s="7" t="s">
        <v>162</v>
      </c>
      <c r="C155" s="7" t="s">
        <v>245</v>
      </c>
      <c r="D155" s="7" t="e">
        <v>#N/A</v>
      </c>
      <c r="E155" s="7">
        <v>1.66333</v>
      </c>
      <c r="F155" s="7" t="e">
        <v>#N/A</v>
      </c>
      <c r="G155" s="7" t="e">
        <v>#N/A</v>
      </c>
      <c r="H155" s="7" t="e">
        <v>#N/A</v>
      </c>
      <c r="I155" s="7">
        <v>1.5677400000000001</v>
      </c>
      <c r="J155" s="7">
        <v>1.1055899999999999</v>
      </c>
      <c r="K155" s="7">
        <v>1.03939</v>
      </c>
      <c r="L155" s="7">
        <v>1.0002200000000001</v>
      </c>
      <c r="M155" s="7">
        <v>1.08989</v>
      </c>
      <c r="N155" s="7" t="e">
        <v>#N/A</v>
      </c>
      <c r="O155" s="7" t="e">
        <v>#N/A</v>
      </c>
      <c r="P155" s="7" t="e">
        <v>#N/A</v>
      </c>
      <c r="Q155" s="7" t="e">
        <v>#N/A</v>
      </c>
      <c r="R155" s="7">
        <v>1.4411</v>
      </c>
      <c r="S155" s="7" t="e">
        <v>#N/A</v>
      </c>
      <c r="T155" s="7" t="e">
        <v>#N/A</v>
      </c>
      <c r="U155" s="7" t="e">
        <v>#N/A</v>
      </c>
      <c r="V155" s="7">
        <v>1.90086</v>
      </c>
      <c r="W155" s="7">
        <v>1.2885900000000001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7" t="e">
        <v>#N/A</v>
      </c>
      <c r="AD155" s="7" t="e">
        <v>#N/A</v>
      </c>
      <c r="AE155" s="7" t="e">
        <v>#N/A</v>
      </c>
      <c r="AF155" s="7" t="e">
        <v>#N/A</v>
      </c>
      <c r="AG155" s="7">
        <v>4.0516100000000002</v>
      </c>
      <c r="AH155" s="7">
        <v>3.2672099999999999</v>
      </c>
      <c r="AI155" s="7">
        <v>3.3820900000000003</v>
      </c>
      <c r="AJ155" s="7" t="e">
        <v>#N/A</v>
      </c>
      <c r="AK155" s="7" t="e">
        <v>#N/A</v>
      </c>
      <c r="AL155" s="7">
        <f t="shared" si="411"/>
        <v>1.66333</v>
      </c>
      <c r="AM155" s="7">
        <f t="shared" si="412"/>
        <v>1.5677400000000001</v>
      </c>
      <c r="AN155" s="7">
        <f t="shared" si="413"/>
        <v>1.5677400000000001</v>
      </c>
      <c r="AO155" s="7">
        <f t="shared" si="414"/>
        <v>1.5677400000000001</v>
      </c>
      <c r="AP155" s="7">
        <f t="shared" si="415"/>
        <v>1.1055899999999999</v>
      </c>
      <c r="AQ155" s="7">
        <f t="shared" si="416"/>
        <v>1.03939</v>
      </c>
      <c r="AR155" s="7">
        <f t="shared" si="417"/>
        <v>1.0002200000000001</v>
      </c>
      <c r="AS155" s="7">
        <f t="shared" si="418"/>
        <v>1.08989</v>
      </c>
      <c r="AT155" s="7">
        <f t="shared" si="419"/>
        <v>1.08989</v>
      </c>
      <c r="AU155" s="7">
        <f t="shared" si="420"/>
        <v>1.08989</v>
      </c>
      <c r="AV155" s="7">
        <f t="shared" si="421"/>
        <v>1.4411</v>
      </c>
      <c r="AW155" s="7">
        <f t="shared" si="422"/>
        <v>1.4411</v>
      </c>
      <c r="AX155" s="7">
        <f t="shared" si="423"/>
        <v>1.4411</v>
      </c>
      <c r="AY155" s="7">
        <f t="shared" si="424"/>
        <v>1.4411</v>
      </c>
      <c r="AZ155" s="7">
        <f t="shared" si="425"/>
        <v>1.90086</v>
      </c>
      <c r="BA155" s="7">
        <f t="shared" si="426"/>
        <v>1.90086</v>
      </c>
      <c r="BB155" s="7">
        <f t="shared" si="427"/>
        <v>1.90086</v>
      </c>
      <c r="BC155" s="7">
        <f t="shared" si="428"/>
        <v>1.2885900000000001</v>
      </c>
      <c r="BD155" s="7">
        <f t="shared" si="429"/>
        <v>1.2885900000000001</v>
      </c>
      <c r="BE155" s="7">
        <f t="shared" si="430"/>
        <v>1.2885900000000001</v>
      </c>
      <c r="BF155" s="7" t="str">
        <f t="shared" si="431"/>
        <v/>
      </c>
      <c r="BG155" s="7" t="str">
        <f t="shared" si="432"/>
        <v/>
      </c>
      <c r="BH155" s="7" t="str">
        <f t="shared" si="433"/>
        <v/>
      </c>
      <c r="BI155" s="7" t="str">
        <f t="shared" si="434"/>
        <v/>
      </c>
      <c r="BJ155" s="7" t="str">
        <f t="shared" si="435"/>
        <v/>
      </c>
      <c r="BK155" s="7">
        <f t="shared" si="436"/>
        <v>4.0516100000000002</v>
      </c>
      <c r="BL155" s="7">
        <f t="shared" si="437"/>
        <v>4.0516100000000002</v>
      </c>
      <c r="BM155" s="7">
        <f t="shared" si="438"/>
        <v>4.0516100000000002</v>
      </c>
      <c r="BN155" s="7">
        <f t="shared" si="439"/>
        <v>3.2672099999999999</v>
      </c>
      <c r="BP155" s="7">
        <f t="shared" si="440"/>
        <v>1.5677400000000001</v>
      </c>
      <c r="BQ155" s="7">
        <f t="shared" si="441"/>
        <v>1.5677400000000001</v>
      </c>
      <c r="BR155" s="7">
        <f t="shared" si="442"/>
        <v>1.1055899999999999</v>
      </c>
      <c r="BS155" s="7">
        <f t="shared" si="443"/>
        <v>1.03939</v>
      </c>
      <c r="BT155" s="7">
        <f t="shared" si="444"/>
        <v>1.0002200000000001</v>
      </c>
      <c r="BU155" s="7">
        <f t="shared" si="445"/>
        <v>1.08989</v>
      </c>
      <c r="BV155" s="7">
        <f t="shared" si="446"/>
        <v>1.08989</v>
      </c>
      <c r="BW155" s="7">
        <f t="shared" si="447"/>
        <v>1.08989</v>
      </c>
      <c r="BX155" s="7">
        <f t="shared" si="448"/>
        <v>1.4411</v>
      </c>
      <c r="BY155" s="7">
        <f t="shared" si="449"/>
        <v>1.4411</v>
      </c>
      <c r="BZ155" s="7">
        <f t="shared" si="450"/>
        <v>1.4411</v>
      </c>
      <c r="CA155" s="7">
        <f t="shared" si="451"/>
        <v>1.4411</v>
      </c>
      <c r="CB155" s="7">
        <f t="shared" si="452"/>
        <v>1.90086</v>
      </c>
      <c r="CC155" s="7">
        <f t="shared" si="453"/>
        <v>1.90086</v>
      </c>
      <c r="CD155" s="7">
        <f t="shared" si="454"/>
        <v>1.90086</v>
      </c>
      <c r="CE155" s="7">
        <f t="shared" si="455"/>
        <v>1.2885900000000001</v>
      </c>
      <c r="CF155" s="7">
        <f t="shared" si="456"/>
        <v>1.2885900000000001</v>
      </c>
      <c r="CG155" s="7">
        <f t="shared" si="457"/>
        <v>1.2885900000000001</v>
      </c>
      <c r="CH155" s="7">
        <f t="shared" si="458"/>
        <v>1.2885900000000001</v>
      </c>
      <c r="CI155" s="7">
        <f t="shared" si="459"/>
        <v>1.2885900000000001</v>
      </c>
      <c r="CJ155" s="7" t="str">
        <f t="shared" si="460"/>
        <v/>
      </c>
      <c r="CK155" s="7">
        <f t="shared" si="461"/>
        <v>4.0516100000000002</v>
      </c>
      <c r="CL155" s="7">
        <f t="shared" si="462"/>
        <v>4.0516100000000002</v>
      </c>
      <c r="CM155" s="7">
        <f t="shared" si="463"/>
        <v>4.0516100000000002</v>
      </c>
      <c r="CN155" s="7">
        <f t="shared" si="464"/>
        <v>4.0516100000000002</v>
      </c>
      <c r="CO155" s="7">
        <f t="shared" si="465"/>
        <v>4.0516100000000002</v>
      </c>
      <c r="CP155" s="7">
        <f>IF(ISNUMBER(BN155),BN155,IF(ISNUMBER(AK155),AK155,IF(ISNUMBER(AE155),AE155,IF(ISNUMBER(#REF!),#REF!,IF(ISNUMBER(AD155),AD155,"")))))</f>
        <v>3.2672099999999999</v>
      </c>
      <c r="CR155" s="7">
        <f t="shared" si="466"/>
        <v>1.1055899999999999</v>
      </c>
      <c r="CS155" s="7">
        <f t="shared" si="467"/>
        <v>1.03939</v>
      </c>
      <c r="CT155" s="7">
        <f t="shared" si="468"/>
        <v>1.0002200000000001</v>
      </c>
      <c r="CU155" s="7">
        <f t="shared" si="469"/>
        <v>1.08989</v>
      </c>
      <c r="CV155" s="7">
        <f t="shared" si="470"/>
        <v>1.08989</v>
      </c>
      <c r="CW155" s="7">
        <f t="shared" si="471"/>
        <v>1.08989</v>
      </c>
      <c r="CX155" s="7">
        <f t="shared" si="472"/>
        <v>1.4411</v>
      </c>
      <c r="CY155" s="7">
        <f t="shared" si="473"/>
        <v>1.4411</v>
      </c>
      <c r="CZ155" s="7">
        <f t="shared" si="474"/>
        <v>1.4411</v>
      </c>
      <c r="DA155" s="7">
        <f t="shared" si="475"/>
        <v>1.4411</v>
      </c>
      <c r="DB155" s="7">
        <f t="shared" si="476"/>
        <v>1.90086</v>
      </c>
      <c r="DC155" s="7">
        <f t="shared" si="477"/>
        <v>1.90086</v>
      </c>
      <c r="DD155" s="7">
        <f t="shared" si="478"/>
        <v>1.90086</v>
      </c>
      <c r="DE155" s="7">
        <f t="shared" si="479"/>
        <v>1.2885900000000001</v>
      </c>
      <c r="DF155" s="7">
        <f t="shared" si="480"/>
        <v>1.2885900000000001</v>
      </c>
      <c r="DG155" s="7">
        <f t="shared" si="481"/>
        <v>1.2885900000000001</v>
      </c>
      <c r="DH155" s="7">
        <f t="shared" si="482"/>
        <v>1.2885900000000001</v>
      </c>
      <c r="DI155" s="7">
        <f t="shared" si="483"/>
        <v>1.2885900000000001</v>
      </c>
      <c r="DJ155" s="7">
        <f t="shared" si="484"/>
        <v>4.0516100000000002</v>
      </c>
      <c r="DK155" s="7">
        <f t="shared" si="485"/>
        <v>4.0516100000000002</v>
      </c>
      <c r="DL155" s="7">
        <f t="shared" si="486"/>
        <v>4.0516100000000002</v>
      </c>
      <c r="DM155" s="7">
        <f t="shared" si="487"/>
        <v>4.0516100000000002</v>
      </c>
      <c r="DN155" s="7">
        <f>IF(ISNUMBER(CN155),CN155,IF(ISNUMBER(AK155),AK155,IF(ISNUMBER(AA155),AA155,IF(ISNUMBER(#REF!),#REF!,IF(ISNUMBER(Z155),Z155,"")))))</f>
        <v>4.0516100000000002</v>
      </c>
      <c r="DO155" s="7">
        <f>IF(ISNUMBER(CO155),CO155,IF(ISNUMBER(#REF!),#REF!,IF(ISNUMBER(AB155),AB155,IF(ISNUMBER(AL155),AL155,IF(ISNUMBER(AA155),AA155,"")))))</f>
        <v>4.0516100000000002</v>
      </c>
      <c r="DP155" s="7">
        <f t="shared" si="488"/>
        <v>3.2672099999999999</v>
      </c>
      <c r="DR155" s="7">
        <f t="shared" si="489"/>
        <v>1.0002200000000001</v>
      </c>
      <c r="DS155" s="7">
        <f t="shared" si="490"/>
        <v>1.08989</v>
      </c>
      <c r="DT155" s="7">
        <f t="shared" si="491"/>
        <v>1.08989</v>
      </c>
      <c r="DU155" s="7">
        <f t="shared" si="492"/>
        <v>1.08989</v>
      </c>
      <c r="DV155" s="7">
        <f t="shared" si="493"/>
        <v>1.4411</v>
      </c>
      <c r="DW155" s="7">
        <f t="shared" si="494"/>
        <v>1.4411</v>
      </c>
      <c r="DX155" s="7">
        <f t="shared" si="495"/>
        <v>1.4411</v>
      </c>
      <c r="DY155" s="7">
        <f t="shared" si="496"/>
        <v>1.4411</v>
      </c>
      <c r="DZ155" s="7">
        <f t="shared" si="497"/>
        <v>1.90086</v>
      </c>
      <c r="EA155" s="7">
        <f t="shared" si="498"/>
        <v>1.90086</v>
      </c>
      <c r="EB155" s="7">
        <f t="shared" si="499"/>
        <v>1.90086</v>
      </c>
      <c r="EC155" s="7">
        <f t="shared" si="500"/>
        <v>1.2885900000000001</v>
      </c>
      <c r="ED155" s="7">
        <f t="shared" si="501"/>
        <v>1.2885900000000001</v>
      </c>
      <c r="EE155" s="7">
        <f t="shared" si="502"/>
        <v>1.2885900000000001</v>
      </c>
      <c r="EF155" s="7">
        <f t="shared" si="503"/>
        <v>1.2885900000000001</v>
      </c>
      <c r="EG155" s="7">
        <f t="shared" si="504"/>
        <v>1.2885900000000001</v>
      </c>
      <c r="EH155" s="7">
        <f t="shared" si="505"/>
        <v>4.0516100000000002</v>
      </c>
      <c r="EI155" s="7">
        <f t="shared" si="506"/>
        <v>4.0516100000000002</v>
      </c>
      <c r="EJ155" s="7">
        <f t="shared" si="507"/>
        <v>4.0516100000000002</v>
      </c>
      <c r="EK155" s="7">
        <f t="shared" si="508"/>
        <v>4.0516100000000002</v>
      </c>
      <c r="EL155" s="7">
        <f>IF(ISNUMBER(DN155),DN155,IF(ISNUMBER(AK155),AK155,IF(ISNUMBER(AA155),AA155,IF(ISNUMBER(#REF!),#REF!,IF(ISNUMBER(Z155),Z155,"")))))</f>
        <v>4.0516100000000002</v>
      </c>
      <c r="EM155" s="7">
        <f>IF(ISNUMBER(DO155),DO155,IF(ISNUMBER(#REF!),#REF!,IF(ISNUMBER(AB155),AB155,IF(ISNUMBER(AL155),AL155,IF(ISNUMBER(AA155),AA155,"")))))</f>
        <v>4.0516100000000002</v>
      </c>
      <c r="EN155" s="7">
        <f t="shared" si="509"/>
        <v>3.2672099999999999</v>
      </c>
    </row>
    <row r="156" spans="1:144" x14ac:dyDescent="0.2">
      <c r="A156" s="19" t="s">
        <v>163</v>
      </c>
      <c r="B156" s="7" t="s">
        <v>163</v>
      </c>
      <c r="C156" s="7" t="s">
        <v>246</v>
      </c>
      <c r="D156" s="7" t="e">
        <v>#N/A</v>
      </c>
      <c r="E156" s="7">
        <v>10.142379999999999</v>
      </c>
      <c r="F156" s="7">
        <v>10.452109999999999</v>
      </c>
      <c r="G156" s="7">
        <v>10.515879999999999</v>
      </c>
      <c r="H156" s="7">
        <v>11.88706</v>
      </c>
      <c r="I156" s="7" t="e">
        <v>#N/A</v>
      </c>
      <c r="J156" s="7">
        <v>18.440929999999998</v>
      </c>
      <c r="K156" s="7" t="e">
        <v>#N/A</v>
      </c>
      <c r="L156" s="7">
        <v>34.994900000000001</v>
      </c>
      <c r="M156" s="7" t="e">
        <v>#N/A</v>
      </c>
      <c r="N156" s="7" t="e">
        <v>#N/A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 t="e">
        <v>#N/A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>
        <v>1.1917800000000001</v>
      </c>
      <c r="AC156" s="7" t="e">
        <v>#N/A</v>
      </c>
      <c r="AD156" s="7">
        <v>4.4318999999999997</v>
      </c>
      <c r="AE156" s="7">
        <v>4.3881200000000007</v>
      </c>
      <c r="AF156" s="7">
        <v>4.5813499999999996</v>
      </c>
      <c r="AG156" s="7" t="e">
        <v>#N/A</v>
      </c>
      <c r="AH156" s="7" t="e">
        <v>#N/A</v>
      </c>
      <c r="AI156" s="7" t="e">
        <v>#N/A</v>
      </c>
      <c r="AJ156" s="7" t="e">
        <v>#N/A</v>
      </c>
      <c r="AK156" s="7" t="e">
        <v>#N/A</v>
      </c>
      <c r="AL156" s="7">
        <f t="shared" si="411"/>
        <v>10.452109999999999</v>
      </c>
      <c r="AM156" s="7">
        <f t="shared" si="412"/>
        <v>10.515879999999999</v>
      </c>
      <c r="AN156" s="7">
        <f t="shared" si="413"/>
        <v>11.88706</v>
      </c>
      <c r="AO156" s="7">
        <f t="shared" si="414"/>
        <v>18.440929999999998</v>
      </c>
      <c r="AP156" s="7">
        <f t="shared" si="415"/>
        <v>18.440929999999998</v>
      </c>
      <c r="AQ156" s="7">
        <f t="shared" si="416"/>
        <v>34.994900000000001</v>
      </c>
      <c r="AR156" s="7">
        <f t="shared" si="417"/>
        <v>34.994900000000001</v>
      </c>
      <c r="AS156" s="7">
        <f t="shared" si="418"/>
        <v>34.994900000000001</v>
      </c>
      <c r="AT156" s="7">
        <f t="shared" si="419"/>
        <v>34.994900000000001</v>
      </c>
      <c r="AU156" s="7" t="str">
        <f t="shared" si="420"/>
        <v/>
      </c>
      <c r="AV156" s="7" t="str">
        <f t="shared" si="421"/>
        <v/>
      </c>
      <c r="AW156" s="7" t="str">
        <f t="shared" si="422"/>
        <v/>
      </c>
      <c r="AX156" s="7" t="str">
        <f t="shared" si="423"/>
        <v/>
      </c>
      <c r="AY156" s="7" t="str">
        <f t="shared" si="424"/>
        <v/>
      </c>
      <c r="AZ156" s="7" t="str">
        <f t="shared" si="425"/>
        <v/>
      </c>
      <c r="BA156" s="7" t="str">
        <f t="shared" si="426"/>
        <v/>
      </c>
      <c r="BB156" s="7" t="str">
        <f t="shared" si="427"/>
        <v/>
      </c>
      <c r="BC156" s="7" t="str">
        <f t="shared" si="428"/>
        <v/>
      </c>
      <c r="BD156" s="7" t="str">
        <f t="shared" si="429"/>
        <v/>
      </c>
      <c r="BE156" s="7" t="str">
        <f t="shared" si="430"/>
        <v/>
      </c>
      <c r="BF156" s="7">
        <f t="shared" si="431"/>
        <v>1.1917800000000001</v>
      </c>
      <c r="BG156" s="7">
        <f t="shared" si="432"/>
        <v>1.1917800000000001</v>
      </c>
      <c r="BH156" s="7">
        <f t="shared" si="433"/>
        <v>1.1917800000000001</v>
      </c>
      <c r="BI156" s="7">
        <f t="shared" si="434"/>
        <v>4.4318999999999997</v>
      </c>
      <c r="BJ156" s="7">
        <f t="shared" si="435"/>
        <v>4.4318999999999997</v>
      </c>
      <c r="BK156" s="7">
        <f t="shared" si="436"/>
        <v>4.3881200000000007</v>
      </c>
      <c r="BL156" s="7">
        <f t="shared" si="437"/>
        <v>4.5813499999999996</v>
      </c>
      <c r="BM156" s="7">
        <f t="shared" si="438"/>
        <v>4.5813499999999996</v>
      </c>
      <c r="BN156" s="7">
        <f t="shared" si="439"/>
        <v>4.5813499999999996</v>
      </c>
      <c r="BP156" s="7">
        <f t="shared" si="440"/>
        <v>11.88706</v>
      </c>
      <c r="BQ156" s="7">
        <f t="shared" si="441"/>
        <v>18.440929999999998</v>
      </c>
      <c r="BR156" s="7">
        <f t="shared" si="442"/>
        <v>18.440929999999998</v>
      </c>
      <c r="BS156" s="7">
        <f t="shared" si="443"/>
        <v>34.994900000000001</v>
      </c>
      <c r="BT156" s="7">
        <f t="shared" si="444"/>
        <v>34.994900000000001</v>
      </c>
      <c r="BU156" s="7">
        <f t="shared" si="445"/>
        <v>34.994900000000001</v>
      </c>
      <c r="BV156" s="7">
        <f t="shared" si="446"/>
        <v>34.994900000000001</v>
      </c>
      <c r="BW156" s="7">
        <f t="shared" si="447"/>
        <v>34.994900000000001</v>
      </c>
      <c r="BX156" s="7">
        <f t="shared" si="448"/>
        <v>34.994900000000001</v>
      </c>
      <c r="BY156" s="7" t="str">
        <f t="shared" si="449"/>
        <v/>
      </c>
      <c r="BZ156" s="7" t="str">
        <f t="shared" si="450"/>
        <v/>
      </c>
      <c r="CA156" s="7" t="str">
        <f t="shared" si="451"/>
        <v/>
      </c>
      <c r="CB156" s="7" t="str">
        <f t="shared" si="452"/>
        <v/>
      </c>
      <c r="CC156" s="7" t="str">
        <f t="shared" si="453"/>
        <v/>
      </c>
      <c r="CD156" s="7" t="str">
        <f t="shared" si="454"/>
        <v/>
      </c>
      <c r="CE156" s="7" t="str">
        <f t="shared" si="455"/>
        <v/>
      </c>
      <c r="CF156" s="7">
        <f t="shared" si="456"/>
        <v>1.1917800000000001</v>
      </c>
      <c r="CG156" s="7">
        <f t="shared" si="457"/>
        <v>1.1917800000000001</v>
      </c>
      <c r="CH156" s="7">
        <f t="shared" si="458"/>
        <v>1.1917800000000001</v>
      </c>
      <c r="CI156" s="7">
        <f t="shared" si="459"/>
        <v>1.1917800000000001</v>
      </c>
      <c r="CJ156" s="7">
        <f t="shared" si="460"/>
        <v>1.1917800000000001</v>
      </c>
      <c r="CK156" s="7">
        <f t="shared" si="461"/>
        <v>4.4318999999999997</v>
      </c>
      <c r="CL156" s="7">
        <f t="shared" si="462"/>
        <v>4.4318999999999997</v>
      </c>
      <c r="CM156" s="7">
        <f t="shared" si="463"/>
        <v>4.3881200000000007</v>
      </c>
      <c r="CN156" s="7">
        <f t="shared" si="464"/>
        <v>4.5813499999999996</v>
      </c>
      <c r="CO156" s="7">
        <f t="shared" si="465"/>
        <v>4.5813499999999996</v>
      </c>
      <c r="CP156" s="7">
        <f>IF(ISNUMBER(BN156),BN156,IF(ISNUMBER(AK156),AK156,IF(ISNUMBER(AE156),AE156,IF(ISNUMBER(#REF!),#REF!,IF(ISNUMBER(AD156),AD156,"")))))</f>
        <v>4.5813499999999996</v>
      </c>
      <c r="CR156" s="7">
        <f t="shared" si="466"/>
        <v>18.440929999999998</v>
      </c>
      <c r="CS156" s="7">
        <f t="shared" si="467"/>
        <v>34.994900000000001</v>
      </c>
      <c r="CT156" s="7">
        <f t="shared" si="468"/>
        <v>34.994900000000001</v>
      </c>
      <c r="CU156" s="7">
        <f t="shared" si="469"/>
        <v>34.994900000000001</v>
      </c>
      <c r="CV156" s="7">
        <f t="shared" si="470"/>
        <v>34.994900000000001</v>
      </c>
      <c r="CW156" s="7">
        <f t="shared" si="471"/>
        <v>34.994900000000001</v>
      </c>
      <c r="CX156" s="7">
        <f t="shared" si="472"/>
        <v>34.994900000000001</v>
      </c>
      <c r="CY156" s="7">
        <f t="shared" si="473"/>
        <v>34.994900000000001</v>
      </c>
      <c r="CZ156" s="7">
        <f t="shared" si="474"/>
        <v>34.994900000000001</v>
      </c>
      <c r="DA156" s="7" t="str">
        <f t="shared" si="475"/>
        <v/>
      </c>
      <c r="DB156" s="7" t="str">
        <f t="shared" si="476"/>
        <v/>
      </c>
      <c r="DC156" s="7" t="str">
        <f t="shared" si="477"/>
        <v/>
      </c>
      <c r="DD156" s="7">
        <f t="shared" si="478"/>
        <v>1.1917800000000001</v>
      </c>
      <c r="DE156" s="7">
        <f t="shared" si="479"/>
        <v>1.1917800000000001</v>
      </c>
      <c r="DF156" s="7">
        <f t="shared" si="480"/>
        <v>1.1917800000000001</v>
      </c>
      <c r="DG156" s="7">
        <f t="shared" si="481"/>
        <v>1.1917800000000001</v>
      </c>
      <c r="DH156" s="7">
        <f t="shared" si="482"/>
        <v>1.1917800000000001</v>
      </c>
      <c r="DI156" s="7">
        <f t="shared" si="483"/>
        <v>1.1917800000000001</v>
      </c>
      <c r="DJ156" s="7">
        <f t="shared" si="484"/>
        <v>1.1917800000000001</v>
      </c>
      <c r="DK156" s="7">
        <f t="shared" si="485"/>
        <v>4.4318999999999997</v>
      </c>
      <c r="DL156" s="7">
        <f t="shared" si="486"/>
        <v>4.4318999999999997</v>
      </c>
      <c r="DM156" s="7">
        <f t="shared" si="487"/>
        <v>4.3881200000000007</v>
      </c>
      <c r="DN156" s="7">
        <f>IF(ISNUMBER(CN156),CN156,IF(ISNUMBER(AK156),AK156,IF(ISNUMBER(AA156),AA156,IF(ISNUMBER(#REF!),#REF!,IF(ISNUMBER(Z156),Z156,"")))))</f>
        <v>4.5813499999999996</v>
      </c>
      <c r="DO156" s="7">
        <f>IF(ISNUMBER(CO156),CO156,IF(ISNUMBER(#REF!),#REF!,IF(ISNUMBER(AB156),AB156,IF(ISNUMBER(AL156),AL156,IF(ISNUMBER(AA156),AA156,"")))))</f>
        <v>4.5813499999999996</v>
      </c>
      <c r="DP156" s="7">
        <f t="shared" si="488"/>
        <v>4.5813499999999996</v>
      </c>
      <c r="DR156" s="7">
        <f t="shared" si="489"/>
        <v>34.994900000000001</v>
      </c>
      <c r="DS156" s="7">
        <f t="shared" si="490"/>
        <v>34.994900000000001</v>
      </c>
      <c r="DT156" s="7">
        <f t="shared" si="491"/>
        <v>34.994900000000001</v>
      </c>
      <c r="DU156" s="7">
        <f t="shared" si="492"/>
        <v>34.994900000000001</v>
      </c>
      <c r="DV156" s="7">
        <f t="shared" si="493"/>
        <v>34.994900000000001</v>
      </c>
      <c r="DW156" s="7">
        <f t="shared" si="494"/>
        <v>34.994900000000001</v>
      </c>
      <c r="DX156" s="7">
        <f t="shared" si="495"/>
        <v>34.994900000000001</v>
      </c>
      <c r="DY156" s="7" t="str">
        <f t="shared" si="496"/>
        <v/>
      </c>
      <c r="DZ156" s="7" t="str">
        <f t="shared" si="497"/>
        <v/>
      </c>
      <c r="EA156" s="7" t="str">
        <f t="shared" si="498"/>
        <v/>
      </c>
      <c r="EB156" s="7">
        <f t="shared" si="499"/>
        <v>1.1917800000000001</v>
      </c>
      <c r="EC156" s="7">
        <f t="shared" si="500"/>
        <v>1.1917800000000001</v>
      </c>
      <c r="ED156" s="7">
        <f t="shared" si="501"/>
        <v>1.1917800000000001</v>
      </c>
      <c r="EE156" s="7">
        <f t="shared" si="502"/>
        <v>1.1917800000000001</v>
      </c>
      <c r="EF156" s="7">
        <f t="shared" si="503"/>
        <v>1.1917800000000001</v>
      </c>
      <c r="EG156" s="7">
        <f t="shared" si="504"/>
        <v>1.1917800000000001</v>
      </c>
      <c r="EH156" s="7">
        <f t="shared" si="505"/>
        <v>1.1917800000000001</v>
      </c>
      <c r="EI156" s="7">
        <f t="shared" si="506"/>
        <v>4.4318999999999997</v>
      </c>
      <c r="EJ156" s="7">
        <f t="shared" si="507"/>
        <v>4.4318999999999997</v>
      </c>
      <c r="EK156" s="7">
        <f t="shared" si="508"/>
        <v>4.3881200000000007</v>
      </c>
      <c r="EL156" s="7">
        <f>IF(ISNUMBER(DN156),DN156,IF(ISNUMBER(AK156),AK156,IF(ISNUMBER(AA156),AA156,IF(ISNUMBER(#REF!),#REF!,IF(ISNUMBER(Z156),Z156,"")))))</f>
        <v>4.5813499999999996</v>
      </c>
      <c r="EM156" s="7">
        <f>IF(ISNUMBER(DO156),DO156,IF(ISNUMBER(#REF!),#REF!,IF(ISNUMBER(AB156),AB156,IF(ISNUMBER(AL156),AL156,IF(ISNUMBER(AA156),AA156,"")))))</f>
        <v>4.5813499999999996</v>
      </c>
      <c r="EN156" s="7">
        <f t="shared" si="509"/>
        <v>4.5813499999999996</v>
      </c>
    </row>
    <row r="157" spans="1:144" ht="15" x14ac:dyDescent="0.25">
      <c r="A157" s="3"/>
    </row>
    <row r="158" spans="1:144" ht="15" x14ac:dyDescent="0.25">
      <c r="A158" s="3"/>
    </row>
    <row r="159" spans="1:144" ht="15" x14ac:dyDescent="0.25">
      <c r="A159" s="3"/>
    </row>
    <row r="160" spans="1:144" ht="15" x14ac:dyDescent="0.25">
      <c r="A160" s="3"/>
    </row>
    <row r="161" spans="1:1" ht="15" x14ac:dyDescent="0.25">
      <c r="A161" s="3"/>
    </row>
    <row r="162" spans="1:1" ht="15" x14ac:dyDescent="0.25">
      <c r="A162" s="3"/>
    </row>
    <row r="163" spans="1:1" ht="15" x14ac:dyDescent="0.25">
      <c r="A163" s="3"/>
    </row>
    <row r="164" spans="1:1" ht="15" x14ac:dyDescent="0.25">
      <c r="A164" s="3"/>
    </row>
    <row r="165" spans="1:1" ht="15" x14ac:dyDescent="0.25">
      <c r="A165" s="3"/>
    </row>
    <row r="166" spans="1:1" ht="15" x14ac:dyDescent="0.25">
      <c r="A166" s="3"/>
    </row>
    <row r="167" spans="1:1" ht="15" x14ac:dyDescent="0.25">
      <c r="A167" s="3"/>
    </row>
    <row r="168" spans="1:1" ht="15" x14ac:dyDescent="0.25">
      <c r="A168" s="3"/>
    </row>
    <row r="169" spans="1:1" ht="15" x14ac:dyDescent="0.25">
      <c r="A169" s="3"/>
    </row>
    <row r="170" spans="1:1" ht="15" x14ac:dyDescent="0.25">
      <c r="A170" s="3"/>
    </row>
    <row r="171" spans="1:1" ht="15" x14ac:dyDescent="0.25">
      <c r="A171" s="3"/>
    </row>
    <row r="172" spans="1:1" ht="15" x14ac:dyDescent="0.25">
      <c r="A172" s="3"/>
    </row>
    <row r="173" spans="1:1" ht="15" x14ac:dyDescent="0.25">
      <c r="A173" s="3"/>
    </row>
    <row r="174" spans="1:1" ht="15" x14ac:dyDescent="0.25">
      <c r="A174" s="3"/>
    </row>
    <row r="175" spans="1:1" ht="15" x14ac:dyDescent="0.25">
      <c r="A175" s="3"/>
    </row>
    <row r="176" spans="1:1" ht="15" x14ac:dyDescent="0.25">
      <c r="A176" s="3"/>
    </row>
    <row r="177" spans="1:1" ht="15" x14ac:dyDescent="0.25">
      <c r="A177" s="3"/>
    </row>
    <row r="178" spans="1:1" ht="15" x14ac:dyDescent="0.25">
      <c r="A178" s="3"/>
    </row>
    <row r="179" spans="1:1" ht="15" x14ac:dyDescent="0.25">
      <c r="A179" s="3"/>
    </row>
    <row r="180" spans="1:1" ht="15" x14ac:dyDescent="0.25">
      <c r="A180" s="3"/>
    </row>
    <row r="181" spans="1:1" ht="15" x14ac:dyDescent="0.25">
      <c r="A181" s="3"/>
    </row>
    <row r="182" spans="1:1" ht="15" x14ac:dyDescent="0.25">
      <c r="A182" s="3"/>
    </row>
    <row r="183" spans="1:1" ht="15" x14ac:dyDescent="0.25">
      <c r="A183" s="3"/>
    </row>
    <row r="184" spans="1:1" ht="15" x14ac:dyDescent="0.25">
      <c r="A184" s="3"/>
    </row>
    <row r="185" spans="1:1" ht="15" x14ac:dyDescent="0.25">
      <c r="A185" s="3"/>
    </row>
    <row r="186" spans="1:1" ht="15" x14ac:dyDescent="0.25">
      <c r="A186" s="3"/>
    </row>
    <row r="187" spans="1:1" ht="15" x14ac:dyDescent="0.25">
      <c r="A187" s="3"/>
    </row>
    <row r="188" spans="1:1" ht="15" x14ac:dyDescent="0.25">
      <c r="A188" s="3"/>
    </row>
    <row r="189" spans="1:1" ht="15" x14ac:dyDescent="0.25">
      <c r="A189" s="3"/>
    </row>
    <row r="190" spans="1:1" ht="15" x14ac:dyDescent="0.25">
      <c r="A190" s="3"/>
    </row>
    <row r="191" spans="1:1" ht="15" x14ac:dyDescent="0.25">
      <c r="A191" s="3"/>
    </row>
    <row r="192" spans="1:1" ht="15" x14ac:dyDescent="0.25">
      <c r="A192" s="3"/>
    </row>
    <row r="193" spans="1:1" ht="15" x14ac:dyDescent="0.25">
      <c r="A193" s="3"/>
    </row>
    <row r="194" spans="1:1" ht="15" x14ac:dyDescent="0.25">
      <c r="A194" s="3"/>
    </row>
    <row r="195" spans="1:1" ht="15" x14ac:dyDescent="0.25">
      <c r="A195" s="3"/>
    </row>
    <row r="196" spans="1:1" ht="15" x14ac:dyDescent="0.25">
      <c r="A196" s="3"/>
    </row>
    <row r="197" spans="1:1" ht="15" x14ac:dyDescent="0.25">
      <c r="A197" s="3"/>
    </row>
    <row r="198" spans="1:1" ht="15" x14ac:dyDescent="0.25">
      <c r="A198" s="3"/>
    </row>
    <row r="199" spans="1:1" ht="15" x14ac:dyDescent="0.25">
      <c r="A199" s="3"/>
    </row>
    <row r="200" spans="1:1" ht="15" x14ac:dyDescent="0.25">
      <c r="A200" s="3"/>
    </row>
    <row r="201" spans="1:1" ht="15" x14ac:dyDescent="0.25">
      <c r="A201" s="3"/>
    </row>
    <row r="202" spans="1:1" ht="15" x14ac:dyDescent="0.25">
      <c r="A202" s="3"/>
    </row>
    <row r="203" spans="1:1" ht="15" x14ac:dyDescent="0.25">
      <c r="A203" s="3"/>
    </row>
    <row r="204" spans="1:1" ht="15" x14ac:dyDescent="0.25">
      <c r="A204" s="3"/>
    </row>
    <row r="205" spans="1:1" ht="15" x14ac:dyDescent="0.25">
      <c r="A205" s="3"/>
    </row>
    <row r="206" spans="1:1" ht="15" x14ac:dyDescent="0.25">
      <c r="A206" s="3"/>
    </row>
    <row r="207" spans="1:1" ht="15" x14ac:dyDescent="0.25">
      <c r="A207" s="3"/>
    </row>
    <row r="208" spans="1:1" ht="15" x14ac:dyDescent="0.25">
      <c r="A208" s="3"/>
    </row>
    <row r="209" spans="1:1" ht="15" x14ac:dyDescent="0.25">
      <c r="A209" s="3"/>
    </row>
    <row r="210" spans="1:1" ht="15" x14ac:dyDescent="0.25">
      <c r="A210" s="3"/>
    </row>
    <row r="211" spans="1:1" ht="15" x14ac:dyDescent="0.25">
      <c r="A211" s="3"/>
    </row>
    <row r="212" spans="1:1" ht="15" x14ac:dyDescent="0.25">
      <c r="A212" s="3"/>
    </row>
    <row r="213" spans="1:1" ht="15" x14ac:dyDescent="0.25">
      <c r="A213" s="3"/>
    </row>
    <row r="214" spans="1:1" ht="15" x14ac:dyDescent="0.25">
      <c r="A214" s="3"/>
    </row>
    <row r="215" spans="1:1" ht="15" x14ac:dyDescent="0.25">
      <c r="A215" s="3"/>
    </row>
    <row r="216" spans="1:1" ht="15" x14ac:dyDescent="0.25">
      <c r="A216" s="3"/>
    </row>
    <row r="217" spans="1:1" ht="15" x14ac:dyDescent="0.25">
      <c r="A217" s="3"/>
    </row>
    <row r="218" spans="1:1" ht="15" x14ac:dyDescent="0.25">
      <c r="A218" s="3"/>
    </row>
    <row r="219" spans="1:1" ht="15" x14ac:dyDescent="0.25">
      <c r="A219" s="3"/>
    </row>
    <row r="220" spans="1:1" ht="15" x14ac:dyDescent="0.25">
      <c r="A220" s="3"/>
    </row>
    <row r="221" spans="1:1" ht="15" x14ac:dyDescent="0.25">
      <c r="A221" s="3"/>
    </row>
    <row r="222" spans="1:1" ht="15" x14ac:dyDescent="0.25">
      <c r="A222" s="3"/>
    </row>
    <row r="223" spans="1:1" ht="15" x14ac:dyDescent="0.25">
      <c r="A223" s="3"/>
    </row>
    <row r="224" spans="1:1" ht="15" x14ac:dyDescent="0.25">
      <c r="A224" s="3"/>
    </row>
    <row r="225" spans="1:1" ht="15" x14ac:dyDescent="0.25">
      <c r="A225" s="3"/>
    </row>
    <row r="226" spans="1:1" ht="15" x14ac:dyDescent="0.25">
      <c r="A226" s="3"/>
    </row>
    <row r="227" spans="1:1" ht="15" x14ac:dyDescent="0.25">
      <c r="A227" s="3"/>
    </row>
    <row r="228" spans="1:1" ht="15" x14ac:dyDescent="0.25">
      <c r="A228" s="3"/>
    </row>
    <row r="229" spans="1:1" ht="15" x14ac:dyDescent="0.25">
      <c r="A229" s="3"/>
    </row>
    <row r="230" spans="1:1" ht="15" x14ac:dyDescent="0.25">
      <c r="A230" s="3"/>
    </row>
    <row r="231" spans="1:1" ht="15" x14ac:dyDescent="0.25">
      <c r="A231" s="3"/>
    </row>
    <row r="232" spans="1:1" ht="15" x14ac:dyDescent="0.25">
      <c r="A232" s="3"/>
    </row>
    <row r="233" spans="1:1" ht="15" x14ac:dyDescent="0.25">
      <c r="A233" s="3"/>
    </row>
    <row r="234" spans="1:1" ht="15" x14ac:dyDescent="0.25">
      <c r="A234" s="3"/>
    </row>
    <row r="235" spans="1:1" ht="15" x14ac:dyDescent="0.25">
      <c r="A235" s="3"/>
    </row>
    <row r="236" spans="1:1" ht="15" x14ac:dyDescent="0.25">
      <c r="A236" s="3"/>
    </row>
    <row r="237" spans="1:1" ht="15" x14ac:dyDescent="0.25">
      <c r="A237" s="3"/>
    </row>
    <row r="238" spans="1:1" ht="15" x14ac:dyDescent="0.25">
      <c r="A238" s="3"/>
    </row>
    <row r="239" spans="1:1" ht="15" x14ac:dyDescent="0.25">
      <c r="A239" s="3"/>
    </row>
    <row r="240" spans="1:1" ht="15" x14ac:dyDescent="0.25">
      <c r="A240" s="3"/>
    </row>
    <row r="241" spans="1:1" ht="15" x14ac:dyDescent="0.25">
      <c r="A241" s="3"/>
    </row>
    <row r="242" spans="1:1" ht="15" x14ac:dyDescent="0.25">
      <c r="A242" s="3"/>
    </row>
    <row r="243" spans="1:1" ht="15" x14ac:dyDescent="0.25">
      <c r="A243" s="3"/>
    </row>
    <row r="244" spans="1:1" ht="15" x14ac:dyDescent="0.25">
      <c r="A244" s="3"/>
    </row>
    <row r="245" spans="1:1" ht="15" x14ac:dyDescent="0.25">
      <c r="A245" s="3"/>
    </row>
    <row r="246" spans="1:1" ht="15" x14ac:dyDescent="0.25">
      <c r="A246" s="3"/>
    </row>
    <row r="247" spans="1:1" ht="15" x14ac:dyDescent="0.25">
      <c r="A247" s="3"/>
    </row>
    <row r="248" spans="1:1" ht="15" x14ac:dyDescent="0.25">
      <c r="A248" s="3"/>
    </row>
    <row r="249" spans="1:1" ht="15" x14ac:dyDescent="0.25">
      <c r="A249" s="3"/>
    </row>
    <row r="250" spans="1:1" ht="15" x14ac:dyDescent="0.25">
      <c r="A250" s="3"/>
    </row>
    <row r="251" spans="1:1" ht="15" x14ac:dyDescent="0.25">
      <c r="A251" s="3"/>
    </row>
    <row r="252" spans="1:1" ht="15" x14ac:dyDescent="0.25">
      <c r="A252" s="3"/>
    </row>
    <row r="253" spans="1:1" ht="15" x14ac:dyDescent="0.25">
      <c r="A253" s="3"/>
    </row>
    <row r="254" spans="1:1" ht="15" x14ac:dyDescent="0.25">
      <c r="A254" s="3"/>
    </row>
    <row r="255" spans="1:1" ht="15" x14ac:dyDescent="0.25">
      <c r="A255" s="3"/>
    </row>
    <row r="256" spans="1:1" ht="15" x14ac:dyDescent="0.25">
      <c r="A256" s="3"/>
    </row>
    <row r="257" spans="1:1" ht="15" x14ac:dyDescent="0.25">
      <c r="A257" s="3"/>
    </row>
    <row r="258" spans="1:1" ht="15" x14ac:dyDescent="0.25">
      <c r="A258" s="3"/>
    </row>
    <row r="259" spans="1:1" ht="15" x14ac:dyDescent="0.25">
      <c r="A259" s="3"/>
    </row>
    <row r="260" spans="1:1" ht="15" x14ac:dyDescent="0.25">
      <c r="A260" s="3"/>
    </row>
    <row r="261" spans="1:1" ht="15" x14ac:dyDescent="0.25">
      <c r="A261" s="3"/>
    </row>
    <row r="262" spans="1:1" ht="15" x14ac:dyDescent="0.25">
      <c r="A262" s="3"/>
    </row>
    <row r="263" spans="1:1" ht="15" x14ac:dyDescent="0.25">
      <c r="A263" s="3"/>
    </row>
    <row r="264" spans="1:1" ht="15" x14ac:dyDescent="0.25">
      <c r="A264" s="3"/>
    </row>
    <row r="265" spans="1:1" ht="15" x14ac:dyDescent="0.25">
      <c r="A265" s="3"/>
    </row>
    <row r="266" spans="1:1" ht="15" x14ac:dyDescent="0.25">
      <c r="A266" s="3"/>
    </row>
    <row r="267" spans="1:1" ht="15" x14ac:dyDescent="0.25">
      <c r="A267" s="3"/>
    </row>
    <row r="268" spans="1:1" ht="15" x14ac:dyDescent="0.25">
      <c r="A268" s="3"/>
    </row>
    <row r="269" spans="1:1" ht="15" x14ac:dyDescent="0.25">
      <c r="A269" s="3"/>
    </row>
    <row r="270" spans="1:1" ht="15" x14ac:dyDescent="0.25">
      <c r="A270" s="3"/>
    </row>
    <row r="271" spans="1:1" ht="15" x14ac:dyDescent="0.25">
      <c r="A271" s="3"/>
    </row>
    <row r="272" spans="1:1" ht="15" x14ac:dyDescent="0.25">
      <c r="A272" s="3"/>
    </row>
    <row r="273" spans="1:1" ht="15" x14ac:dyDescent="0.25">
      <c r="A273" s="3"/>
    </row>
    <row r="274" spans="1:1" ht="15" x14ac:dyDescent="0.25">
      <c r="A274" s="3"/>
    </row>
    <row r="275" spans="1:1" ht="15" x14ac:dyDescent="0.25">
      <c r="A275" s="3"/>
    </row>
    <row r="276" spans="1:1" ht="15" x14ac:dyDescent="0.25">
      <c r="A276" s="3"/>
    </row>
    <row r="277" spans="1:1" ht="15" x14ac:dyDescent="0.25">
      <c r="A277" s="3"/>
    </row>
    <row r="278" spans="1:1" ht="15" x14ac:dyDescent="0.25">
      <c r="A278" s="3"/>
    </row>
    <row r="279" spans="1:1" ht="15" x14ac:dyDescent="0.25">
      <c r="A279" s="3"/>
    </row>
    <row r="280" spans="1:1" ht="15" x14ac:dyDescent="0.25">
      <c r="A280" s="3"/>
    </row>
    <row r="281" spans="1:1" ht="15" x14ac:dyDescent="0.25">
      <c r="A281" s="3"/>
    </row>
    <row r="282" spans="1:1" ht="15" x14ac:dyDescent="0.25">
      <c r="A282" s="3"/>
    </row>
    <row r="283" spans="1:1" ht="15" x14ac:dyDescent="0.25">
      <c r="A283" s="3"/>
    </row>
    <row r="284" spans="1:1" ht="15" x14ac:dyDescent="0.25">
      <c r="A284" s="3"/>
    </row>
    <row r="285" spans="1:1" ht="15" x14ac:dyDescent="0.25">
      <c r="A285" s="3"/>
    </row>
    <row r="286" spans="1:1" ht="15" x14ac:dyDescent="0.25">
      <c r="A286" s="3"/>
    </row>
    <row r="287" spans="1:1" ht="15" x14ac:dyDescent="0.25">
      <c r="A287" s="3"/>
    </row>
    <row r="288" spans="1:1" ht="15" x14ac:dyDescent="0.25">
      <c r="A288" s="3"/>
    </row>
    <row r="289" spans="1:1" ht="15" x14ac:dyDescent="0.25">
      <c r="A289" s="3"/>
    </row>
    <row r="290" spans="1:1" ht="15" x14ac:dyDescent="0.25">
      <c r="A290" s="3"/>
    </row>
    <row r="291" spans="1:1" ht="15" x14ac:dyDescent="0.25">
      <c r="A291" s="3"/>
    </row>
    <row r="292" spans="1:1" ht="15" x14ac:dyDescent="0.25">
      <c r="A292" s="3"/>
    </row>
    <row r="293" spans="1:1" ht="15" x14ac:dyDescent="0.25">
      <c r="A293" s="3"/>
    </row>
    <row r="294" spans="1:1" ht="15" x14ac:dyDescent="0.25">
      <c r="A294" s="3"/>
    </row>
    <row r="295" spans="1:1" ht="15" x14ac:dyDescent="0.25">
      <c r="A295" s="3"/>
    </row>
    <row r="296" spans="1:1" ht="15" x14ac:dyDescent="0.25">
      <c r="A296" s="3"/>
    </row>
    <row r="297" spans="1:1" ht="15" x14ac:dyDescent="0.25">
      <c r="A297" s="3"/>
    </row>
    <row r="298" spans="1:1" ht="15" x14ac:dyDescent="0.25">
      <c r="A298" s="3"/>
    </row>
    <row r="299" spans="1:1" ht="15" x14ac:dyDescent="0.25">
      <c r="A299" s="3"/>
    </row>
    <row r="300" spans="1:1" ht="15" x14ac:dyDescent="0.25">
      <c r="A300" s="3"/>
    </row>
    <row r="301" spans="1:1" ht="15" x14ac:dyDescent="0.25">
      <c r="A301" s="3"/>
    </row>
    <row r="302" spans="1:1" ht="15" x14ac:dyDescent="0.25">
      <c r="A302" s="3"/>
    </row>
    <row r="303" spans="1:1" ht="15" x14ac:dyDescent="0.25">
      <c r="A303" s="3"/>
    </row>
    <row r="304" spans="1:1" ht="15" x14ac:dyDescent="0.25">
      <c r="A304" s="3"/>
    </row>
    <row r="305" spans="1:1" ht="15" x14ac:dyDescent="0.25">
      <c r="A305" s="3"/>
    </row>
    <row r="306" spans="1:1" ht="15" x14ac:dyDescent="0.25">
      <c r="A306" s="3"/>
    </row>
    <row r="307" spans="1:1" ht="15" x14ac:dyDescent="0.25">
      <c r="A307" s="3"/>
    </row>
    <row r="308" spans="1:1" ht="15" x14ac:dyDescent="0.25">
      <c r="A308" s="3"/>
    </row>
    <row r="309" spans="1:1" ht="15" x14ac:dyDescent="0.25">
      <c r="A309" s="3"/>
    </row>
    <row r="310" spans="1:1" ht="15" x14ac:dyDescent="0.25">
      <c r="A310" s="3"/>
    </row>
    <row r="311" spans="1:1" ht="15" x14ac:dyDescent="0.25">
      <c r="A311" s="3"/>
    </row>
    <row r="312" spans="1:1" ht="15" x14ac:dyDescent="0.25">
      <c r="A312" s="3"/>
    </row>
    <row r="313" spans="1:1" ht="15" x14ac:dyDescent="0.25">
      <c r="A313" s="3"/>
    </row>
    <row r="314" spans="1:1" ht="15" x14ac:dyDescent="0.25">
      <c r="A314" s="3"/>
    </row>
    <row r="315" spans="1:1" ht="15" x14ac:dyDescent="0.25">
      <c r="A315" s="3"/>
    </row>
    <row r="316" spans="1:1" ht="15" x14ac:dyDescent="0.25">
      <c r="A316" s="3"/>
    </row>
    <row r="317" spans="1:1" ht="15" x14ac:dyDescent="0.25">
      <c r="A317" s="3"/>
    </row>
    <row r="318" spans="1:1" ht="15" x14ac:dyDescent="0.25">
      <c r="A318" s="3"/>
    </row>
    <row r="319" spans="1:1" ht="15" x14ac:dyDescent="0.25">
      <c r="A319" s="3"/>
    </row>
    <row r="320" spans="1:1" ht="15" x14ac:dyDescent="0.25">
      <c r="A320" s="3"/>
    </row>
    <row r="321" spans="1:1" ht="15" x14ac:dyDescent="0.25">
      <c r="A321" s="3"/>
    </row>
    <row r="322" spans="1:1" ht="15" x14ac:dyDescent="0.25">
      <c r="A322" s="3"/>
    </row>
    <row r="323" spans="1:1" ht="15" x14ac:dyDescent="0.25">
      <c r="A323" s="3"/>
    </row>
    <row r="324" spans="1:1" ht="15" x14ac:dyDescent="0.25">
      <c r="A324" s="3"/>
    </row>
    <row r="325" spans="1:1" ht="15" x14ac:dyDescent="0.25">
      <c r="A325" s="3"/>
    </row>
    <row r="326" spans="1:1" ht="15" x14ac:dyDescent="0.25">
      <c r="A326" s="3"/>
    </row>
    <row r="327" spans="1:1" ht="15" x14ac:dyDescent="0.25">
      <c r="A327" s="3"/>
    </row>
    <row r="328" spans="1:1" ht="15" x14ac:dyDescent="0.25">
      <c r="A328" s="3"/>
    </row>
    <row r="329" spans="1:1" ht="15" x14ac:dyDescent="0.25">
      <c r="A329" s="3"/>
    </row>
    <row r="330" spans="1:1" ht="15" x14ac:dyDescent="0.25">
      <c r="A330" s="3"/>
    </row>
    <row r="331" spans="1:1" ht="15" x14ac:dyDescent="0.25">
      <c r="A331" s="3"/>
    </row>
    <row r="332" spans="1:1" ht="15" x14ac:dyDescent="0.25">
      <c r="A332" s="3"/>
    </row>
    <row r="333" spans="1:1" ht="15" x14ac:dyDescent="0.25">
      <c r="A333" s="3"/>
    </row>
    <row r="334" spans="1:1" ht="15" x14ac:dyDescent="0.25">
      <c r="A334" s="3"/>
    </row>
    <row r="335" spans="1:1" ht="15" x14ac:dyDescent="0.25">
      <c r="A335" s="3"/>
    </row>
    <row r="336" spans="1:1" ht="15" x14ac:dyDescent="0.25">
      <c r="A336" s="3"/>
    </row>
    <row r="337" spans="1:1" ht="15" x14ac:dyDescent="0.25">
      <c r="A337" s="3"/>
    </row>
    <row r="338" spans="1:1" ht="15" x14ac:dyDescent="0.25">
      <c r="A338" s="3"/>
    </row>
    <row r="339" spans="1:1" ht="15" x14ac:dyDescent="0.25">
      <c r="A339" s="3"/>
    </row>
    <row r="340" spans="1:1" ht="15" x14ac:dyDescent="0.25">
      <c r="A340" s="3"/>
    </row>
    <row r="341" spans="1:1" ht="15" x14ac:dyDescent="0.25">
      <c r="A341" s="3"/>
    </row>
    <row r="342" spans="1:1" ht="15" x14ac:dyDescent="0.25">
      <c r="A342" s="3"/>
    </row>
    <row r="343" spans="1:1" ht="15" x14ac:dyDescent="0.25">
      <c r="A343" s="3"/>
    </row>
    <row r="344" spans="1:1" ht="15" x14ac:dyDescent="0.25">
      <c r="A344" s="3"/>
    </row>
    <row r="345" spans="1:1" ht="15" x14ac:dyDescent="0.25">
      <c r="A345" s="3"/>
    </row>
    <row r="346" spans="1:1" ht="15" x14ac:dyDescent="0.25">
      <c r="A346" s="3"/>
    </row>
    <row r="347" spans="1:1" ht="15" x14ac:dyDescent="0.25">
      <c r="A347" s="3"/>
    </row>
    <row r="348" spans="1:1" ht="15" x14ac:dyDescent="0.25">
      <c r="A348" s="3"/>
    </row>
    <row r="349" spans="1:1" ht="15" x14ac:dyDescent="0.25">
      <c r="A349" s="3"/>
    </row>
    <row r="350" spans="1:1" ht="15" x14ac:dyDescent="0.25">
      <c r="A350" s="3"/>
    </row>
    <row r="351" spans="1:1" ht="15" x14ac:dyDescent="0.25">
      <c r="A351" s="3"/>
    </row>
    <row r="352" spans="1:1" ht="15" x14ac:dyDescent="0.25">
      <c r="A352" s="3"/>
    </row>
    <row r="353" spans="1:1" ht="15" x14ac:dyDescent="0.25">
      <c r="A353" s="3"/>
    </row>
    <row r="354" spans="1:1" ht="15" x14ac:dyDescent="0.25">
      <c r="A354" s="3"/>
    </row>
    <row r="355" spans="1:1" ht="15" x14ac:dyDescent="0.25">
      <c r="A355" s="3"/>
    </row>
    <row r="356" spans="1:1" ht="15" x14ac:dyDescent="0.25">
      <c r="A356" s="3"/>
    </row>
    <row r="357" spans="1:1" ht="15" x14ac:dyDescent="0.25">
      <c r="A357" s="3"/>
    </row>
    <row r="358" spans="1:1" ht="15" x14ac:dyDescent="0.25">
      <c r="A358" s="3"/>
    </row>
    <row r="359" spans="1:1" ht="15" x14ac:dyDescent="0.25">
      <c r="A359" s="3"/>
    </row>
    <row r="360" spans="1:1" ht="15" x14ac:dyDescent="0.25">
      <c r="A360" s="3"/>
    </row>
    <row r="361" spans="1:1" ht="15" x14ac:dyDescent="0.25">
      <c r="A361" s="3"/>
    </row>
    <row r="362" spans="1:1" ht="15" x14ac:dyDescent="0.25">
      <c r="A362" s="3"/>
    </row>
    <row r="363" spans="1:1" ht="15" x14ac:dyDescent="0.25">
      <c r="A363" s="3"/>
    </row>
    <row r="364" spans="1:1" ht="15" x14ac:dyDescent="0.25">
      <c r="A364" s="3"/>
    </row>
    <row r="365" spans="1:1" ht="15" x14ac:dyDescent="0.25">
      <c r="A365" s="3"/>
    </row>
    <row r="366" spans="1:1" ht="15" x14ac:dyDescent="0.25">
      <c r="A366" s="3"/>
    </row>
    <row r="367" spans="1:1" ht="15" x14ac:dyDescent="0.25">
      <c r="A367" s="3"/>
    </row>
    <row r="368" spans="1:1" ht="15" x14ac:dyDescent="0.25">
      <c r="A368" s="3"/>
    </row>
    <row r="369" spans="1:1" ht="15" x14ac:dyDescent="0.25">
      <c r="A369" s="3"/>
    </row>
    <row r="370" spans="1:1" ht="15" x14ac:dyDescent="0.25">
      <c r="A370" s="3"/>
    </row>
    <row r="371" spans="1:1" ht="15" x14ac:dyDescent="0.25">
      <c r="A371" s="3"/>
    </row>
    <row r="372" spans="1:1" ht="15" x14ac:dyDescent="0.25">
      <c r="A372" s="3"/>
    </row>
    <row r="373" spans="1:1" ht="15" x14ac:dyDescent="0.25">
      <c r="A373" s="3"/>
    </row>
    <row r="374" spans="1:1" ht="15" x14ac:dyDescent="0.25">
      <c r="A374" s="3"/>
    </row>
    <row r="375" spans="1:1" ht="15" x14ac:dyDescent="0.25">
      <c r="A375" s="3"/>
    </row>
    <row r="376" spans="1:1" ht="15" x14ac:dyDescent="0.25">
      <c r="A376" s="3"/>
    </row>
    <row r="377" spans="1:1" ht="15" x14ac:dyDescent="0.25">
      <c r="A377" s="3"/>
    </row>
    <row r="378" spans="1:1" ht="15" x14ac:dyDescent="0.25">
      <c r="A378" s="3"/>
    </row>
    <row r="379" spans="1:1" ht="15" x14ac:dyDescent="0.25">
      <c r="A379" s="3"/>
    </row>
    <row r="380" spans="1:1" ht="15" x14ac:dyDescent="0.25">
      <c r="A380" s="3"/>
    </row>
    <row r="381" spans="1:1" ht="15" x14ac:dyDescent="0.25">
      <c r="A381" s="3"/>
    </row>
    <row r="382" spans="1:1" ht="15" x14ac:dyDescent="0.25">
      <c r="A382" s="3"/>
    </row>
    <row r="383" spans="1:1" ht="15" x14ac:dyDescent="0.25">
      <c r="A383" s="3"/>
    </row>
    <row r="384" spans="1:1" ht="15" x14ac:dyDescent="0.25">
      <c r="A384" s="3"/>
    </row>
    <row r="385" spans="1:1" ht="15" x14ac:dyDescent="0.25">
      <c r="A385" s="3"/>
    </row>
    <row r="386" spans="1:1" ht="15" x14ac:dyDescent="0.25">
      <c r="A386" s="3"/>
    </row>
    <row r="387" spans="1:1" ht="15" x14ac:dyDescent="0.25">
      <c r="A387" s="3"/>
    </row>
    <row r="388" spans="1:1" ht="15" x14ac:dyDescent="0.25">
      <c r="A388" s="3"/>
    </row>
    <row r="389" spans="1:1" ht="15" x14ac:dyDescent="0.25">
      <c r="A389" s="3"/>
    </row>
    <row r="390" spans="1:1" ht="15" x14ac:dyDescent="0.25">
      <c r="A390" s="3"/>
    </row>
    <row r="391" spans="1:1" ht="15" x14ac:dyDescent="0.25">
      <c r="A391" s="3"/>
    </row>
    <row r="392" spans="1:1" ht="15" x14ac:dyDescent="0.25">
      <c r="A392" s="3"/>
    </row>
    <row r="393" spans="1:1" ht="15" x14ac:dyDescent="0.25">
      <c r="A393" s="3"/>
    </row>
    <row r="394" spans="1:1" ht="15" x14ac:dyDescent="0.25">
      <c r="A394" s="3"/>
    </row>
    <row r="395" spans="1:1" ht="15" x14ac:dyDescent="0.25">
      <c r="A395" s="3"/>
    </row>
    <row r="396" spans="1:1" ht="15" x14ac:dyDescent="0.25">
      <c r="A396" s="3"/>
    </row>
    <row r="397" spans="1:1" ht="15" x14ac:dyDescent="0.25">
      <c r="A397" s="3"/>
    </row>
    <row r="398" spans="1:1" ht="15" x14ac:dyDescent="0.25">
      <c r="A398" s="3"/>
    </row>
    <row r="399" spans="1:1" ht="15" x14ac:dyDescent="0.25">
      <c r="A399" s="3"/>
    </row>
    <row r="400" spans="1:1" ht="15" x14ac:dyDescent="0.25">
      <c r="A400" s="3"/>
    </row>
    <row r="401" spans="1:1" ht="15" x14ac:dyDescent="0.25">
      <c r="A401" s="3"/>
    </row>
    <row r="402" spans="1:1" ht="15" x14ac:dyDescent="0.25">
      <c r="A402" s="3"/>
    </row>
    <row r="403" spans="1:1" ht="15" x14ac:dyDescent="0.25">
      <c r="A403" s="3"/>
    </row>
    <row r="404" spans="1:1" ht="15" x14ac:dyDescent="0.25">
      <c r="A404" s="3"/>
    </row>
    <row r="405" spans="1:1" ht="15" x14ac:dyDescent="0.25">
      <c r="A405" s="3"/>
    </row>
    <row r="406" spans="1:1" ht="15" x14ac:dyDescent="0.25">
      <c r="A406" s="3"/>
    </row>
    <row r="407" spans="1:1" ht="15" x14ac:dyDescent="0.25">
      <c r="A407" s="3"/>
    </row>
    <row r="408" spans="1:1" ht="15" x14ac:dyDescent="0.25">
      <c r="A408" s="3"/>
    </row>
    <row r="409" spans="1:1" ht="15" x14ac:dyDescent="0.25">
      <c r="A409" s="3"/>
    </row>
    <row r="410" spans="1:1" ht="15" x14ac:dyDescent="0.25">
      <c r="A410" s="3"/>
    </row>
    <row r="411" spans="1:1" ht="15" x14ac:dyDescent="0.25">
      <c r="A411" s="3"/>
    </row>
    <row r="412" spans="1:1" ht="15" x14ac:dyDescent="0.25">
      <c r="A412" s="3"/>
    </row>
    <row r="413" spans="1:1" ht="15" x14ac:dyDescent="0.25">
      <c r="A413" s="3"/>
    </row>
    <row r="414" spans="1:1" ht="15" x14ac:dyDescent="0.25">
      <c r="A414" s="3"/>
    </row>
    <row r="415" spans="1:1" ht="15" x14ac:dyDescent="0.25">
      <c r="A415" s="3"/>
    </row>
    <row r="416" spans="1:1" ht="15" x14ac:dyDescent="0.25">
      <c r="A416" s="3"/>
    </row>
    <row r="417" spans="1:1" ht="15" x14ac:dyDescent="0.25">
      <c r="A417" s="3"/>
    </row>
    <row r="418" spans="1:1" ht="15" x14ac:dyDescent="0.25">
      <c r="A418" s="3"/>
    </row>
    <row r="419" spans="1:1" ht="15" x14ac:dyDescent="0.25">
      <c r="A419" s="3"/>
    </row>
    <row r="420" spans="1:1" ht="15" x14ac:dyDescent="0.25">
      <c r="A420" s="3"/>
    </row>
    <row r="421" spans="1:1" ht="15" x14ac:dyDescent="0.25">
      <c r="A421" s="3"/>
    </row>
    <row r="422" spans="1:1" ht="15" x14ac:dyDescent="0.25">
      <c r="A422" s="3"/>
    </row>
    <row r="423" spans="1:1" ht="15" x14ac:dyDescent="0.25">
      <c r="A423" s="3"/>
    </row>
    <row r="424" spans="1:1" ht="15" x14ac:dyDescent="0.25">
      <c r="A424" s="3"/>
    </row>
    <row r="425" spans="1:1" ht="15" x14ac:dyDescent="0.25">
      <c r="A425" s="3"/>
    </row>
    <row r="426" spans="1:1" ht="15" x14ac:dyDescent="0.25">
      <c r="A426" s="3"/>
    </row>
    <row r="427" spans="1:1" ht="15" x14ac:dyDescent="0.25">
      <c r="A427" s="3"/>
    </row>
    <row r="428" spans="1:1" ht="15" x14ac:dyDescent="0.25">
      <c r="A428" s="3"/>
    </row>
    <row r="429" spans="1:1" ht="15" x14ac:dyDescent="0.25">
      <c r="A429" s="3"/>
    </row>
    <row r="430" spans="1:1" ht="15" x14ac:dyDescent="0.25">
      <c r="A430" s="3"/>
    </row>
    <row r="431" spans="1:1" ht="15" x14ac:dyDescent="0.25">
      <c r="A431" s="3"/>
    </row>
    <row r="432" spans="1:1" ht="15" x14ac:dyDescent="0.25">
      <c r="A432" s="3"/>
    </row>
    <row r="433" spans="1:1" ht="15" x14ac:dyDescent="0.25">
      <c r="A433" s="3"/>
    </row>
    <row r="434" spans="1:1" ht="15" x14ac:dyDescent="0.25">
      <c r="A434" s="3"/>
    </row>
    <row r="435" spans="1:1" ht="15" x14ac:dyDescent="0.25">
      <c r="A435" s="3"/>
    </row>
    <row r="436" spans="1:1" ht="15" x14ac:dyDescent="0.25">
      <c r="A436" s="3"/>
    </row>
    <row r="437" spans="1:1" ht="15" x14ac:dyDescent="0.25">
      <c r="A437" s="3"/>
    </row>
    <row r="438" spans="1:1" ht="15" x14ac:dyDescent="0.25">
      <c r="A438" s="3"/>
    </row>
    <row r="439" spans="1:1" ht="15" x14ac:dyDescent="0.25">
      <c r="A439" s="3"/>
    </row>
    <row r="440" spans="1:1" ht="15" x14ac:dyDescent="0.25">
      <c r="A440" s="3"/>
    </row>
    <row r="441" spans="1:1" ht="15" x14ac:dyDescent="0.25">
      <c r="A441" s="3"/>
    </row>
    <row r="442" spans="1:1" ht="15" x14ac:dyDescent="0.25">
      <c r="A442" s="3"/>
    </row>
    <row r="443" spans="1:1" ht="15" x14ac:dyDescent="0.25">
      <c r="A443" s="3"/>
    </row>
    <row r="444" spans="1:1" ht="15" x14ac:dyDescent="0.25">
      <c r="A444" s="3"/>
    </row>
    <row r="445" spans="1:1" ht="15" x14ac:dyDescent="0.25">
      <c r="A445" s="3"/>
    </row>
    <row r="446" spans="1:1" ht="15" x14ac:dyDescent="0.25">
      <c r="A446" s="3"/>
    </row>
    <row r="447" spans="1:1" ht="15" x14ac:dyDescent="0.25">
      <c r="A447" s="3"/>
    </row>
    <row r="448" spans="1:1" ht="15" x14ac:dyDescent="0.25">
      <c r="A448" s="3"/>
    </row>
    <row r="449" spans="1:1" ht="15" x14ac:dyDescent="0.25">
      <c r="A449" s="3"/>
    </row>
    <row r="450" spans="1:1" ht="15" x14ac:dyDescent="0.25">
      <c r="A450" s="3"/>
    </row>
    <row r="451" spans="1:1" ht="15" x14ac:dyDescent="0.25">
      <c r="A451" s="3"/>
    </row>
    <row r="452" spans="1:1" ht="15" x14ac:dyDescent="0.25">
      <c r="A452" s="3"/>
    </row>
    <row r="453" spans="1:1" ht="15" x14ac:dyDescent="0.25">
      <c r="A453" s="3"/>
    </row>
    <row r="454" spans="1:1" ht="15" x14ac:dyDescent="0.25">
      <c r="A454" s="3"/>
    </row>
    <row r="455" spans="1:1" ht="15" x14ac:dyDescent="0.25">
      <c r="A455" s="3"/>
    </row>
    <row r="456" spans="1:1" ht="15" x14ac:dyDescent="0.25">
      <c r="A456" s="3"/>
    </row>
    <row r="457" spans="1:1" ht="15" x14ac:dyDescent="0.25">
      <c r="A457" s="3"/>
    </row>
    <row r="458" spans="1:1" ht="15" x14ac:dyDescent="0.25">
      <c r="A458" s="3"/>
    </row>
    <row r="459" spans="1:1" ht="15" x14ac:dyDescent="0.25">
      <c r="A459" s="3"/>
    </row>
    <row r="460" spans="1:1" ht="15" x14ac:dyDescent="0.25">
      <c r="A460" s="3"/>
    </row>
    <row r="461" spans="1:1" ht="15" x14ac:dyDescent="0.25">
      <c r="A461" s="3"/>
    </row>
    <row r="462" spans="1:1" ht="15" x14ac:dyDescent="0.25">
      <c r="A462" s="3"/>
    </row>
    <row r="463" spans="1:1" ht="15" x14ac:dyDescent="0.25">
      <c r="A463" s="3"/>
    </row>
    <row r="464" spans="1:1" ht="15" x14ac:dyDescent="0.25">
      <c r="A464" s="3"/>
    </row>
    <row r="465" spans="1:1" ht="15" x14ac:dyDescent="0.25">
      <c r="A465" s="3"/>
    </row>
    <row r="466" spans="1:1" ht="15" x14ac:dyDescent="0.25">
      <c r="A466" s="3"/>
    </row>
    <row r="467" spans="1:1" ht="15" x14ac:dyDescent="0.25">
      <c r="A467" s="3"/>
    </row>
    <row r="468" spans="1:1" ht="15" x14ac:dyDescent="0.25">
      <c r="A468" s="3"/>
    </row>
    <row r="469" spans="1:1" ht="15" x14ac:dyDescent="0.25">
      <c r="A469" s="3"/>
    </row>
    <row r="470" spans="1:1" ht="15" x14ac:dyDescent="0.25">
      <c r="A470" s="3"/>
    </row>
    <row r="471" spans="1:1" ht="15" x14ac:dyDescent="0.25">
      <c r="A471" s="3"/>
    </row>
    <row r="472" spans="1:1" ht="15" x14ac:dyDescent="0.25">
      <c r="A472" s="3"/>
    </row>
    <row r="473" spans="1:1" ht="15" x14ac:dyDescent="0.25">
      <c r="A473" s="3"/>
    </row>
    <row r="474" spans="1:1" ht="15" x14ac:dyDescent="0.25">
      <c r="A474" s="3"/>
    </row>
    <row r="475" spans="1:1" ht="15" x14ac:dyDescent="0.25">
      <c r="A475" s="3"/>
    </row>
    <row r="476" spans="1:1" ht="15" x14ac:dyDescent="0.25">
      <c r="A476" s="3"/>
    </row>
    <row r="477" spans="1:1" ht="15" x14ac:dyDescent="0.25">
      <c r="A477" s="3"/>
    </row>
    <row r="478" spans="1:1" ht="15" x14ac:dyDescent="0.25">
      <c r="A478" s="3"/>
    </row>
    <row r="479" spans="1:1" ht="15" x14ac:dyDescent="0.25">
      <c r="A479" s="3"/>
    </row>
    <row r="480" spans="1:1" ht="15" x14ac:dyDescent="0.25">
      <c r="A480" s="3"/>
    </row>
    <row r="481" spans="1:1" ht="15" x14ac:dyDescent="0.25">
      <c r="A481" s="3"/>
    </row>
    <row r="482" spans="1:1" ht="15" x14ac:dyDescent="0.25">
      <c r="A482" s="3"/>
    </row>
    <row r="483" spans="1:1" ht="15" x14ac:dyDescent="0.25">
      <c r="A483" s="3"/>
    </row>
    <row r="484" spans="1:1" ht="15" x14ac:dyDescent="0.25">
      <c r="A484" s="3"/>
    </row>
    <row r="485" spans="1:1" ht="15" x14ac:dyDescent="0.25">
      <c r="A485" s="3"/>
    </row>
    <row r="486" spans="1:1" ht="15" x14ac:dyDescent="0.25">
      <c r="A486" s="3"/>
    </row>
    <row r="487" spans="1:1" ht="15" x14ac:dyDescent="0.25">
      <c r="A487" s="3"/>
    </row>
    <row r="488" spans="1:1" ht="15" x14ac:dyDescent="0.25">
      <c r="A488" s="3"/>
    </row>
    <row r="489" spans="1:1" ht="15" x14ac:dyDescent="0.25">
      <c r="A489" s="3"/>
    </row>
    <row r="490" spans="1:1" ht="15" x14ac:dyDescent="0.25">
      <c r="A490" s="3"/>
    </row>
    <row r="491" spans="1:1" ht="15" x14ac:dyDescent="0.25">
      <c r="A491" s="3"/>
    </row>
    <row r="492" spans="1:1" ht="15" x14ac:dyDescent="0.25">
      <c r="A492" s="3"/>
    </row>
    <row r="493" spans="1:1" ht="15" x14ac:dyDescent="0.25">
      <c r="A493" s="3"/>
    </row>
    <row r="494" spans="1:1" ht="15" x14ac:dyDescent="0.25">
      <c r="A494" s="3"/>
    </row>
    <row r="495" spans="1:1" ht="15" x14ac:dyDescent="0.25">
      <c r="A495" s="3"/>
    </row>
    <row r="496" spans="1:1" ht="15" x14ac:dyDescent="0.25">
      <c r="A496" s="3"/>
    </row>
    <row r="497" spans="1:1" ht="15" x14ac:dyDescent="0.25">
      <c r="A497" s="3"/>
    </row>
    <row r="498" spans="1:1" ht="15" x14ac:dyDescent="0.25">
      <c r="A498" s="3"/>
    </row>
    <row r="499" spans="1:1" ht="15" x14ac:dyDescent="0.25">
      <c r="A499" s="3"/>
    </row>
    <row r="500" spans="1:1" ht="15" x14ac:dyDescent="0.25">
      <c r="A500" s="3"/>
    </row>
    <row r="501" spans="1:1" ht="15" x14ac:dyDescent="0.25">
      <c r="A501" s="3"/>
    </row>
    <row r="502" spans="1:1" ht="15" x14ac:dyDescent="0.25">
      <c r="A502" s="3"/>
    </row>
    <row r="503" spans="1:1" ht="15" x14ac:dyDescent="0.25">
      <c r="A503" s="3"/>
    </row>
    <row r="504" spans="1:1" ht="15" x14ac:dyDescent="0.25">
      <c r="A504" s="3"/>
    </row>
    <row r="505" spans="1:1" ht="15" x14ac:dyDescent="0.25">
      <c r="A505" s="3"/>
    </row>
    <row r="506" spans="1:1" ht="15" x14ac:dyDescent="0.25">
      <c r="A506" s="3"/>
    </row>
    <row r="507" spans="1:1" ht="15" x14ac:dyDescent="0.25">
      <c r="A507" s="3"/>
    </row>
    <row r="508" spans="1:1" ht="15" x14ac:dyDescent="0.25">
      <c r="A508" s="3"/>
    </row>
    <row r="509" spans="1:1" ht="15" x14ac:dyDescent="0.25">
      <c r="A509" s="3"/>
    </row>
    <row r="510" spans="1:1" ht="15" x14ac:dyDescent="0.25">
      <c r="A510" s="3"/>
    </row>
    <row r="511" spans="1:1" ht="15" x14ac:dyDescent="0.25">
      <c r="A511" s="3"/>
    </row>
    <row r="512" spans="1:1" ht="15" x14ac:dyDescent="0.25">
      <c r="A512" s="3"/>
    </row>
    <row r="513" spans="1:1" ht="15" x14ac:dyDescent="0.25">
      <c r="A513" s="3"/>
    </row>
    <row r="514" spans="1:1" ht="15" x14ac:dyDescent="0.25">
      <c r="A514" s="3"/>
    </row>
    <row r="515" spans="1:1" ht="15" x14ac:dyDescent="0.25">
      <c r="A515" s="3"/>
    </row>
    <row r="516" spans="1:1" ht="15" x14ac:dyDescent="0.25">
      <c r="A516" s="3"/>
    </row>
    <row r="517" spans="1:1" ht="15" x14ac:dyDescent="0.25">
      <c r="A517" s="3"/>
    </row>
    <row r="518" spans="1:1" ht="15" x14ac:dyDescent="0.25">
      <c r="A518" s="3"/>
    </row>
    <row r="519" spans="1:1" ht="15" x14ac:dyDescent="0.25">
      <c r="A519" s="3"/>
    </row>
    <row r="520" spans="1:1" ht="15" x14ac:dyDescent="0.25">
      <c r="A520" s="3"/>
    </row>
    <row r="521" spans="1:1" ht="15" x14ac:dyDescent="0.25">
      <c r="A521" s="3"/>
    </row>
    <row r="522" spans="1:1" ht="15" x14ac:dyDescent="0.25">
      <c r="A522" s="3"/>
    </row>
    <row r="523" spans="1:1" ht="15" x14ac:dyDescent="0.25">
      <c r="A523" s="3"/>
    </row>
    <row r="524" spans="1:1" ht="15" x14ac:dyDescent="0.25">
      <c r="A524" s="3"/>
    </row>
    <row r="525" spans="1:1" ht="15" x14ac:dyDescent="0.25">
      <c r="A525" s="3"/>
    </row>
    <row r="526" spans="1:1" ht="15" x14ac:dyDescent="0.25">
      <c r="A526" s="3"/>
    </row>
    <row r="527" spans="1:1" ht="15" x14ac:dyDescent="0.25">
      <c r="A527" s="3"/>
    </row>
    <row r="528" spans="1:1" ht="15" x14ac:dyDescent="0.25">
      <c r="A528" s="3"/>
    </row>
    <row r="529" spans="1:1" ht="15" x14ac:dyDescent="0.25">
      <c r="A529" s="3"/>
    </row>
    <row r="530" spans="1:1" ht="15" x14ac:dyDescent="0.25">
      <c r="A530" s="3"/>
    </row>
    <row r="531" spans="1:1" ht="15" x14ac:dyDescent="0.25">
      <c r="A531" s="3"/>
    </row>
    <row r="532" spans="1:1" ht="15" x14ac:dyDescent="0.25">
      <c r="A532" s="3"/>
    </row>
    <row r="533" spans="1:1" ht="15" x14ac:dyDescent="0.25">
      <c r="A533" s="3"/>
    </row>
    <row r="534" spans="1:1" ht="15" x14ac:dyDescent="0.25">
      <c r="A534" s="3"/>
    </row>
    <row r="535" spans="1:1" ht="15" x14ac:dyDescent="0.25">
      <c r="A535" s="3"/>
    </row>
    <row r="536" spans="1:1" ht="15" x14ac:dyDescent="0.25">
      <c r="A536" s="3"/>
    </row>
    <row r="537" spans="1:1" ht="15" x14ac:dyDescent="0.25">
      <c r="A537" s="3"/>
    </row>
    <row r="538" spans="1:1" ht="15" x14ac:dyDescent="0.25">
      <c r="A538" s="3"/>
    </row>
    <row r="539" spans="1:1" ht="15" x14ac:dyDescent="0.25">
      <c r="A539" s="3"/>
    </row>
    <row r="540" spans="1:1" ht="15" x14ac:dyDescent="0.25">
      <c r="A540" s="3"/>
    </row>
    <row r="541" spans="1:1" ht="15" x14ac:dyDescent="0.25">
      <c r="A541" s="3"/>
    </row>
    <row r="542" spans="1:1" ht="15" x14ac:dyDescent="0.25">
      <c r="A542" s="3"/>
    </row>
    <row r="543" spans="1:1" ht="15" x14ac:dyDescent="0.25">
      <c r="A543" s="3"/>
    </row>
    <row r="544" spans="1:1" ht="15" x14ac:dyDescent="0.25">
      <c r="A544" s="3"/>
    </row>
    <row r="545" spans="1:1" ht="15" x14ac:dyDescent="0.25">
      <c r="A545" s="3"/>
    </row>
    <row r="546" spans="1:1" ht="15" x14ac:dyDescent="0.25">
      <c r="A546" s="3"/>
    </row>
    <row r="547" spans="1:1" ht="15" x14ac:dyDescent="0.25">
      <c r="A547" s="3"/>
    </row>
    <row r="548" spans="1:1" ht="15" x14ac:dyDescent="0.25">
      <c r="A548" s="3"/>
    </row>
    <row r="549" spans="1:1" ht="15" x14ac:dyDescent="0.25">
      <c r="A549" s="3"/>
    </row>
    <row r="550" spans="1:1" ht="15" x14ac:dyDescent="0.25">
      <c r="A550" s="3"/>
    </row>
    <row r="551" spans="1:1" ht="15" x14ac:dyDescent="0.25">
      <c r="A551" s="3"/>
    </row>
    <row r="552" spans="1:1" ht="15" x14ac:dyDescent="0.25">
      <c r="A552" s="3"/>
    </row>
    <row r="553" spans="1:1" ht="15" x14ac:dyDescent="0.25">
      <c r="A553" s="3"/>
    </row>
    <row r="554" spans="1:1" ht="15" x14ac:dyDescent="0.25">
      <c r="A554" s="3"/>
    </row>
    <row r="555" spans="1:1" ht="15" x14ac:dyDescent="0.25">
      <c r="A555" s="3"/>
    </row>
    <row r="556" spans="1:1" ht="15" x14ac:dyDescent="0.25">
      <c r="A556" s="3"/>
    </row>
    <row r="557" spans="1:1" ht="15" x14ac:dyDescent="0.25">
      <c r="A557" s="3"/>
    </row>
    <row r="558" spans="1:1" ht="15" x14ac:dyDescent="0.25">
      <c r="A558" s="3"/>
    </row>
    <row r="559" spans="1:1" ht="15" x14ac:dyDescent="0.25">
      <c r="A559" s="3"/>
    </row>
    <row r="560" spans="1:1" ht="15" x14ac:dyDescent="0.25">
      <c r="A560" s="3"/>
    </row>
    <row r="561" spans="1:1" ht="15" x14ac:dyDescent="0.25">
      <c r="A561" s="3"/>
    </row>
    <row r="562" spans="1:1" ht="15" x14ac:dyDescent="0.25">
      <c r="A562" s="3"/>
    </row>
    <row r="563" spans="1:1" ht="15" x14ac:dyDescent="0.25">
      <c r="A563" s="3"/>
    </row>
    <row r="564" spans="1:1" ht="15" x14ac:dyDescent="0.25">
      <c r="A564" s="3"/>
    </row>
    <row r="565" spans="1:1" ht="15" x14ac:dyDescent="0.25">
      <c r="A565" s="3"/>
    </row>
    <row r="566" spans="1:1" ht="15" x14ac:dyDescent="0.25">
      <c r="A566" s="3"/>
    </row>
    <row r="567" spans="1:1" ht="15" x14ac:dyDescent="0.25">
      <c r="A567" s="3"/>
    </row>
    <row r="568" spans="1:1" ht="15" x14ac:dyDescent="0.25">
      <c r="A568" s="3"/>
    </row>
    <row r="569" spans="1:1" ht="15" x14ac:dyDescent="0.25">
      <c r="A569" s="3"/>
    </row>
    <row r="570" spans="1:1" ht="15" x14ac:dyDescent="0.25">
      <c r="A570" s="3"/>
    </row>
    <row r="571" spans="1:1" ht="15" x14ac:dyDescent="0.25">
      <c r="A571" s="3"/>
    </row>
    <row r="572" spans="1:1" ht="15" x14ac:dyDescent="0.25">
      <c r="A572" s="3"/>
    </row>
    <row r="573" spans="1:1" ht="15" x14ac:dyDescent="0.25">
      <c r="A573" s="3"/>
    </row>
    <row r="574" spans="1:1" ht="15" x14ac:dyDescent="0.25">
      <c r="A574" s="3"/>
    </row>
    <row r="575" spans="1:1" ht="15" x14ac:dyDescent="0.25">
      <c r="A575" s="3"/>
    </row>
    <row r="576" spans="1:1" ht="15" x14ac:dyDescent="0.25">
      <c r="A576" s="3"/>
    </row>
    <row r="577" spans="1:1" ht="15" x14ac:dyDescent="0.25">
      <c r="A577" s="3"/>
    </row>
    <row r="578" spans="1:1" ht="15" x14ac:dyDescent="0.25">
      <c r="A578" s="3"/>
    </row>
    <row r="579" spans="1:1" ht="15" x14ac:dyDescent="0.25">
      <c r="A579" s="3"/>
    </row>
    <row r="580" spans="1:1" ht="15" x14ac:dyDescent="0.25">
      <c r="A580" s="3"/>
    </row>
    <row r="581" spans="1:1" ht="15" x14ac:dyDescent="0.25">
      <c r="A581" s="3"/>
    </row>
    <row r="582" spans="1:1" ht="15" x14ac:dyDescent="0.25">
      <c r="A582" s="3"/>
    </row>
    <row r="583" spans="1:1" ht="15" x14ac:dyDescent="0.25">
      <c r="A583" s="3"/>
    </row>
    <row r="584" spans="1:1" ht="15" x14ac:dyDescent="0.25">
      <c r="A584" s="3"/>
    </row>
    <row r="585" spans="1:1" ht="15" x14ac:dyDescent="0.25">
      <c r="A585" s="3"/>
    </row>
    <row r="586" spans="1:1" ht="15" x14ac:dyDescent="0.25">
      <c r="A586" s="3"/>
    </row>
    <row r="587" spans="1:1" ht="15" x14ac:dyDescent="0.25">
      <c r="A587" s="3"/>
    </row>
    <row r="588" spans="1:1" ht="15" x14ac:dyDescent="0.25">
      <c r="A588" s="3"/>
    </row>
    <row r="589" spans="1:1" ht="15" x14ac:dyDescent="0.25">
      <c r="A589" s="3"/>
    </row>
    <row r="590" spans="1:1" ht="15" x14ac:dyDescent="0.25">
      <c r="A590" s="3"/>
    </row>
    <row r="591" spans="1:1" ht="15" x14ac:dyDescent="0.25">
      <c r="A591" s="3"/>
    </row>
    <row r="592" spans="1:1" ht="15" x14ac:dyDescent="0.25">
      <c r="A592" s="3"/>
    </row>
    <row r="593" spans="1:1" ht="15" x14ac:dyDescent="0.25">
      <c r="A593" s="3"/>
    </row>
    <row r="594" spans="1:1" ht="15" x14ac:dyDescent="0.25">
      <c r="A594" s="3"/>
    </row>
    <row r="595" spans="1:1" ht="15" x14ac:dyDescent="0.25">
      <c r="A595" s="3"/>
    </row>
    <row r="596" spans="1:1" ht="15" x14ac:dyDescent="0.25">
      <c r="A596" s="3"/>
    </row>
    <row r="597" spans="1:1" ht="15" x14ac:dyDescent="0.25">
      <c r="A597" s="3"/>
    </row>
    <row r="598" spans="1:1" ht="15" x14ac:dyDescent="0.25">
      <c r="A598" s="3"/>
    </row>
    <row r="599" spans="1:1" ht="15" x14ac:dyDescent="0.25">
      <c r="A599" s="3"/>
    </row>
    <row r="600" spans="1:1" ht="15" x14ac:dyDescent="0.25">
      <c r="A600" s="3"/>
    </row>
    <row r="601" spans="1:1" ht="15" x14ac:dyDescent="0.25">
      <c r="A601" s="3"/>
    </row>
    <row r="602" spans="1:1" ht="15" x14ac:dyDescent="0.25">
      <c r="A602" s="3"/>
    </row>
    <row r="603" spans="1:1" ht="15" x14ac:dyDescent="0.25">
      <c r="A603" s="3"/>
    </row>
    <row r="604" spans="1:1" ht="15" x14ac:dyDescent="0.25">
      <c r="A604" s="3"/>
    </row>
    <row r="605" spans="1:1" ht="15" x14ac:dyDescent="0.25">
      <c r="A605" s="3"/>
    </row>
    <row r="606" spans="1:1" ht="15" x14ac:dyDescent="0.25">
      <c r="A606" s="3"/>
    </row>
    <row r="607" spans="1:1" ht="15" x14ac:dyDescent="0.25">
      <c r="A607" s="3"/>
    </row>
    <row r="608" spans="1:1" ht="15" x14ac:dyDescent="0.25">
      <c r="A608" s="3"/>
    </row>
    <row r="609" spans="1:1" ht="15" x14ac:dyDescent="0.25">
      <c r="A609" s="3"/>
    </row>
    <row r="610" spans="1:1" ht="15" x14ac:dyDescent="0.25">
      <c r="A610" s="3"/>
    </row>
    <row r="611" spans="1:1" ht="15" x14ac:dyDescent="0.25">
      <c r="A611" s="3"/>
    </row>
    <row r="612" spans="1:1" ht="15" x14ac:dyDescent="0.25">
      <c r="A612" s="3"/>
    </row>
    <row r="613" spans="1:1" ht="15" x14ac:dyDescent="0.25">
      <c r="A613" s="3"/>
    </row>
    <row r="614" spans="1:1" ht="15" x14ac:dyDescent="0.25">
      <c r="A614" s="3"/>
    </row>
    <row r="615" spans="1:1" ht="15" x14ac:dyDescent="0.25">
      <c r="A615" s="3"/>
    </row>
    <row r="616" spans="1:1" ht="15" x14ac:dyDescent="0.25">
      <c r="A616" s="3"/>
    </row>
    <row r="617" spans="1:1" ht="15" x14ac:dyDescent="0.25">
      <c r="A617" s="3"/>
    </row>
    <row r="618" spans="1:1" ht="15" x14ac:dyDescent="0.25">
      <c r="A618" s="3"/>
    </row>
    <row r="619" spans="1:1" ht="15" x14ac:dyDescent="0.25">
      <c r="A619" s="3"/>
    </row>
    <row r="620" spans="1:1" ht="15" x14ac:dyDescent="0.25">
      <c r="A620" s="3"/>
    </row>
    <row r="621" spans="1:1" ht="15" x14ac:dyDescent="0.25">
      <c r="A621" s="3"/>
    </row>
    <row r="622" spans="1:1" ht="15" x14ac:dyDescent="0.25">
      <c r="A622" s="3"/>
    </row>
    <row r="623" spans="1:1" ht="15" x14ac:dyDescent="0.25">
      <c r="A623" s="3"/>
    </row>
    <row r="624" spans="1:1" ht="15" x14ac:dyDescent="0.25">
      <c r="A624" s="3"/>
    </row>
    <row r="625" spans="1:1" ht="15" x14ac:dyDescent="0.25">
      <c r="A625" s="3"/>
    </row>
    <row r="626" spans="1:1" ht="15" x14ac:dyDescent="0.25">
      <c r="A626" s="3"/>
    </row>
    <row r="627" spans="1:1" ht="15" x14ac:dyDescent="0.25">
      <c r="A627" s="3"/>
    </row>
    <row r="628" spans="1:1" ht="15" x14ac:dyDescent="0.25">
      <c r="A628" s="3"/>
    </row>
    <row r="629" spans="1:1" ht="15" x14ac:dyDescent="0.25">
      <c r="A629" s="3"/>
    </row>
    <row r="630" spans="1:1" ht="15" x14ac:dyDescent="0.25">
      <c r="A630" s="3"/>
    </row>
    <row r="631" spans="1:1" ht="15" x14ac:dyDescent="0.25">
      <c r="A631" s="3"/>
    </row>
    <row r="632" spans="1:1" ht="15" x14ac:dyDescent="0.25">
      <c r="A632" s="3"/>
    </row>
    <row r="633" spans="1:1" ht="15" x14ac:dyDescent="0.25">
      <c r="A633" s="3"/>
    </row>
    <row r="634" spans="1:1" ht="15" x14ac:dyDescent="0.25">
      <c r="A634" s="3"/>
    </row>
    <row r="635" spans="1:1" ht="15" x14ac:dyDescent="0.25">
      <c r="A635" s="3"/>
    </row>
    <row r="636" spans="1:1" ht="15" x14ac:dyDescent="0.25">
      <c r="A636" s="3"/>
    </row>
    <row r="637" spans="1:1" ht="15" x14ac:dyDescent="0.25">
      <c r="A637" s="3"/>
    </row>
    <row r="638" spans="1:1" ht="15" x14ac:dyDescent="0.25">
      <c r="A638" s="3"/>
    </row>
    <row r="639" spans="1:1" ht="15" x14ac:dyDescent="0.25">
      <c r="A639" s="3"/>
    </row>
    <row r="640" spans="1:1" ht="15" x14ac:dyDescent="0.25">
      <c r="A640" s="3"/>
    </row>
    <row r="641" spans="1:1" ht="15" x14ac:dyDescent="0.25">
      <c r="A641" s="3"/>
    </row>
    <row r="642" spans="1:1" ht="15" x14ac:dyDescent="0.25">
      <c r="A642" s="3"/>
    </row>
    <row r="643" spans="1:1" ht="15" x14ac:dyDescent="0.25">
      <c r="A643" s="3"/>
    </row>
    <row r="644" spans="1:1" ht="15" x14ac:dyDescent="0.25">
      <c r="A644" s="3"/>
    </row>
    <row r="645" spans="1:1" ht="15" x14ac:dyDescent="0.25">
      <c r="A645" s="3"/>
    </row>
    <row r="646" spans="1:1" ht="15" x14ac:dyDescent="0.25">
      <c r="A646" s="3"/>
    </row>
    <row r="647" spans="1:1" ht="15" x14ac:dyDescent="0.25">
      <c r="A647" s="3"/>
    </row>
    <row r="648" spans="1:1" ht="15" x14ac:dyDescent="0.25">
      <c r="A648" s="3"/>
    </row>
    <row r="649" spans="1:1" ht="15" x14ac:dyDescent="0.25">
      <c r="A649" s="3"/>
    </row>
    <row r="650" spans="1:1" ht="15" x14ac:dyDescent="0.25">
      <c r="A650" s="3"/>
    </row>
    <row r="651" spans="1:1" ht="15" x14ac:dyDescent="0.25">
      <c r="A651" s="3"/>
    </row>
    <row r="652" spans="1:1" ht="15" x14ac:dyDescent="0.25">
      <c r="A652" s="3"/>
    </row>
    <row r="653" spans="1:1" ht="15" x14ac:dyDescent="0.25">
      <c r="A653" s="3"/>
    </row>
    <row r="654" spans="1:1" ht="15" x14ac:dyDescent="0.25">
      <c r="A654" s="3"/>
    </row>
    <row r="655" spans="1:1" ht="15" x14ac:dyDescent="0.25">
      <c r="A655" s="3"/>
    </row>
    <row r="656" spans="1:1" ht="15" x14ac:dyDescent="0.25">
      <c r="A656" s="3"/>
    </row>
    <row r="657" spans="1:1" ht="15" x14ac:dyDescent="0.25">
      <c r="A657" s="3"/>
    </row>
    <row r="658" spans="1:1" ht="15" x14ac:dyDescent="0.25">
      <c r="A658" s="3"/>
    </row>
    <row r="659" spans="1:1" ht="15" x14ac:dyDescent="0.25">
      <c r="A659" s="3"/>
    </row>
    <row r="660" spans="1:1" ht="15" x14ac:dyDescent="0.25">
      <c r="A660" s="3"/>
    </row>
    <row r="661" spans="1:1" ht="15" x14ac:dyDescent="0.25">
      <c r="A661" s="3"/>
    </row>
    <row r="662" spans="1:1" ht="15" x14ac:dyDescent="0.25">
      <c r="A662" s="3"/>
    </row>
    <row r="663" spans="1:1" ht="15" x14ac:dyDescent="0.25">
      <c r="A663" s="3"/>
    </row>
    <row r="664" spans="1:1" ht="15" x14ac:dyDescent="0.25">
      <c r="A664" s="3"/>
    </row>
    <row r="665" spans="1:1" ht="15" x14ac:dyDescent="0.25">
      <c r="A665" s="3"/>
    </row>
    <row r="666" spans="1:1" ht="15" x14ac:dyDescent="0.25">
      <c r="A666" s="3"/>
    </row>
    <row r="667" spans="1:1" ht="15" x14ac:dyDescent="0.25">
      <c r="A667" s="3"/>
    </row>
    <row r="668" spans="1:1" ht="15" x14ac:dyDescent="0.25">
      <c r="A668" s="3"/>
    </row>
    <row r="669" spans="1:1" ht="15" x14ac:dyDescent="0.25">
      <c r="A669" s="3"/>
    </row>
    <row r="670" spans="1:1" ht="15" x14ac:dyDescent="0.25">
      <c r="A670" s="3"/>
    </row>
    <row r="671" spans="1:1" ht="15" x14ac:dyDescent="0.25">
      <c r="A671" s="3"/>
    </row>
    <row r="672" spans="1:1" ht="15" x14ac:dyDescent="0.25">
      <c r="A672" s="3"/>
    </row>
    <row r="673" spans="1:1" ht="15" x14ac:dyDescent="0.25">
      <c r="A673" s="3"/>
    </row>
    <row r="674" spans="1:1" ht="15" x14ac:dyDescent="0.25">
      <c r="A674" s="3"/>
    </row>
    <row r="675" spans="1:1" ht="15" x14ac:dyDescent="0.25">
      <c r="A675" s="3"/>
    </row>
    <row r="676" spans="1:1" ht="15" x14ac:dyDescent="0.25">
      <c r="A676" s="3"/>
    </row>
    <row r="677" spans="1:1" ht="15" x14ac:dyDescent="0.25">
      <c r="A677" s="3"/>
    </row>
    <row r="678" spans="1:1" ht="15" x14ac:dyDescent="0.25">
      <c r="A678" s="3"/>
    </row>
    <row r="679" spans="1:1" ht="15" x14ac:dyDescent="0.25">
      <c r="A679" s="3"/>
    </row>
    <row r="680" spans="1:1" ht="15" x14ac:dyDescent="0.25">
      <c r="A680" s="3"/>
    </row>
    <row r="681" spans="1:1" ht="15" x14ac:dyDescent="0.25">
      <c r="A681" s="3"/>
    </row>
    <row r="682" spans="1:1" ht="15" x14ac:dyDescent="0.25">
      <c r="A682" s="3"/>
    </row>
    <row r="683" spans="1:1" ht="15" x14ac:dyDescent="0.25">
      <c r="A683" s="3"/>
    </row>
    <row r="684" spans="1:1" ht="15" x14ac:dyDescent="0.25">
      <c r="A684" s="3"/>
    </row>
    <row r="685" spans="1:1" ht="15" x14ac:dyDescent="0.25">
      <c r="A685" s="3"/>
    </row>
    <row r="686" spans="1:1" ht="15" x14ac:dyDescent="0.25">
      <c r="A686" s="3"/>
    </row>
    <row r="687" spans="1:1" ht="15" x14ac:dyDescent="0.25">
      <c r="A687" s="3"/>
    </row>
    <row r="688" spans="1:1" ht="15" x14ac:dyDescent="0.25">
      <c r="A688" s="3"/>
    </row>
    <row r="689" spans="1:1" ht="15" x14ac:dyDescent="0.25">
      <c r="A689" s="3"/>
    </row>
    <row r="690" spans="1:1" ht="15" x14ac:dyDescent="0.25">
      <c r="A690" s="3"/>
    </row>
    <row r="691" spans="1:1" ht="15" x14ac:dyDescent="0.25">
      <c r="A691" s="3"/>
    </row>
    <row r="692" spans="1:1" ht="15" x14ac:dyDescent="0.25">
      <c r="A692" s="3"/>
    </row>
    <row r="693" spans="1:1" ht="15" x14ac:dyDescent="0.25">
      <c r="A693" s="3"/>
    </row>
    <row r="694" spans="1:1" ht="15" x14ac:dyDescent="0.25">
      <c r="A694" s="3"/>
    </row>
    <row r="695" spans="1:1" ht="15" x14ac:dyDescent="0.25">
      <c r="A695" s="3"/>
    </row>
    <row r="696" spans="1:1" ht="15" x14ac:dyDescent="0.25">
      <c r="A696" s="3"/>
    </row>
    <row r="697" spans="1:1" ht="15" x14ac:dyDescent="0.25">
      <c r="A697" s="3"/>
    </row>
    <row r="698" spans="1:1" ht="15" x14ac:dyDescent="0.25">
      <c r="A698" s="3"/>
    </row>
    <row r="699" spans="1:1" ht="15" x14ac:dyDescent="0.25">
      <c r="A699" s="3"/>
    </row>
    <row r="700" spans="1:1" ht="15" x14ac:dyDescent="0.25">
      <c r="A700" s="3"/>
    </row>
    <row r="701" spans="1:1" ht="15" x14ac:dyDescent="0.25">
      <c r="A701" s="3"/>
    </row>
    <row r="702" spans="1:1" ht="15" x14ac:dyDescent="0.25">
      <c r="A702" s="3"/>
    </row>
    <row r="703" spans="1:1" ht="15" x14ac:dyDescent="0.25">
      <c r="A703" s="3"/>
    </row>
    <row r="704" spans="1:1" ht="15" x14ac:dyDescent="0.25">
      <c r="A704" s="3"/>
    </row>
    <row r="705" spans="1:1" ht="15" x14ac:dyDescent="0.25">
      <c r="A705" s="3"/>
    </row>
    <row r="706" spans="1:1" ht="15" x14ac:dyDescent="0.25">
      <c r="A706" s="3"/>
    </row>
    <row r="707" spans="1:1" ht="15" x14ac:dyDescent="0.25">
      <c r="A707" s="3"/>
    </row>
    <row r="708" spans="1:1" ht="15" x14ac:dyDescent="0.25">
      <c r="A708" s="3"/>
    </row>
    <row r="709" spans="1:1" ht="15" x14ac:dyDescent="0.25">
      <c r="A709" s="3"/>
    </row>
    <row r="710" spans="1:1" ht="15" x14ac:dyDescent="0.25">
      <c r="A710" s="3"/>
    </row>
    <row r="711" spans="1:1" ht="15" x14ac:dyDescent="0.25">
      <c r="A711" s="3"/>
    </row>
    <row r="712" spans="1:1" ht="15" x14ac:dyDescent="0.25">
      <c r="A712" s="3"/>
    </row>
    <row r="713" spans="1:1" ht="15" x14ac:dyDescent="0.25">
      <c r="A713" s="3"/>
    </row>
    <row r="714" spans="1:1" ht="15" x14ac:dyDescent="0.25">
      <c r="A714" s="3"/>
    </row>
    <row r="715" spans="1:1" ht="15" x14ac:dyDescent="0.25">
      <c r="A715" s="3"/>
    </row>
    <row r="716" spans="1:1" ht="15" x14ac:dyDescent="0.25">
      <c r="A716" s="3"/>
    </row>
    <row r="717" spans="1:1" ht="15" x14ac:dyDescent="0.25">
      <c r="A717" s="3"/>
    </row>
    <row r="718" spans="1:1" ht="15" x14ac:dyDescent="0.25">
      <c r="A718" s="3"/>
    </row>
    <row r="719" spans="1:1" ht="15" x14ac:dyDescent="0.25">
      <c r="A719" s="3"/>
    </row>
    <row r="720" spans="1:1" ht="15" x14ac:dyDescent="0.25">
      <c r="A720" s="3"/>
    </row>
    <row r="721" spans="1:1" ht="15" x14ac:dyDescent="0.25">
      <c r="A721" s="3"/>
    </row>
    <row r="722" spans="1:1" ht="15" x14ac:dyDescent="0.25">
      <c r="A722" s="3"/>
    </row>
    <row r="723" spans="1:1" ht="15" x14ac:dyDescent="0.25">
      <c r="A723" s="3"/>
    </row>
    <row r="724" spans="1:1" ht="15" x14ac:dyDescent="0.25">
      <c r="A724" s="3"/>
    </row>
    <row r="725" spans="1:1" ht="15" x14ac:dyDescent="0.25">
      <c r="A725" s="3"/>
    </row>
    <row r="726" spans="1:1" ht="15" x14ac:dyDescent="0.25">
      <c r="A726" s="3"/>
    </row>
    <row r="727" spans="1:1" ht="15" x14ac:dyDescent="0.25">
      <c r="A727" s="3"/>
    </row>
    <row r="728" spans="1:1" ht="15" x14ac:dyDescent="0.25">
      <c r="A728" s="3"/>
    </row>
    <row r="729" spans="1:1" ht="15" x14ac:dyDescent="0.25">
      <c r="A729" s="3"/>
    </row>
    <row r="730" spans="1:1" ht="15" x14ac:dyDescent="0.25">
      <c r="A730" s="3"/>
    </row>
    <row r="731" spans="1:1" ht="15" x14ac:dyDescent="0.25">
      <c r="A731" s="3"/>
    </row>
    <row r="732" spans="1:1" ht="15" x14ac:dyDescent="0.25">
      <c r="A732" s="3"/>
    </row>
    <row r="733" spans="1:1" ht="15" x14ac:dyDescent="0.25">
      <c r="A733" s="3"/>
    </row>
    <row r="734" spans="1:1" ht="15" x14ac:dyDescent="0.25">
      <c r="A734" s="3"/>
    </row>
    <row r="735" spans="1:1" ht="15" x14ac:dyDescent="0.25">
      <c r="A735" s="3"/>
    </row>
    <row r="736" spans="1:1" ht="15" x14ac:dyDescent="0.25">
      <c r="A736" s="3"/>
    </row>
    <row r="737" spans="1:1" ht="15" x14ac:dyDescent="0.25">
      <c r="A737" s="3"/>
    </row>
    <row r="738" spans="1:1" ht="15" x14ac:dyDescent="0.25">
      <c r="A738" s="3"/>
    </row>
    <row r="739" spans="1:1" ht="15" x14ac:dyDescent="0.25">
      <c r="A739" s="3"/>
    </row>
    <row r="740" spans="1:1" ht="15" x14ac:dyDescent="0.25">
      <c r="A740" s="3"/>
    </row>
    <row r="741" spans="1:1" ht="15" x14ac:dyDescent="0.25">
      <c r="A741" s="3"/>
    </row>
    <row r="742" spans="1:1" ht="15" x14ac:dyDescent="0.25">
      <c r="A742" s="3"/>
    </row>
    <row r="743" spans="1:1" ht="15" x14ac:dyDescent="0.25">
      <c r="A743" s="3"/>
    </row>
    <row r="744" spans="1:1" ht="15" x14ac:dyDescent="0.25">
      <c r="A744" s="3"/>
    </row>
    <row r="745" spans="1:1" ht="15" x14ac:dyDescent="0.25">
      <c r="A745" s="3"/>
    </row>
    <row r="746" spans="1:1" ht="15" x14ac:dyDescent="0.25">
      <c r="A746" s="3"/>
    </row>
    <row r="747" spans="1:1" ht="15" x14ac:dyDescent="0.25">
      <c r="A747" s="3"/>
    </row>
    <row r="748" spans="1:1" ht="15" x14ac:dyDescent="0.25">
      <c r="A748" s="3"/>
    </row>
    <row r="749" spans="1:1" ht="15" x14ac:dyDescent="0.25">
      <c r="A749" s="3"/>
    </row>
    <row r="750" spans="1:1" ht="15" x14ac:dyDescent="0.25">
      <c r="A750" s="3"/>
    </row>
    <row r="751" spans="1:1" ht="15" x14ac:dyDescent="0.25">
      <c r="A751" s="3"/>
    </row>
    <row r="752" spans="1:1" ht="15" x14ac:dyDescent="0.25">
      <c r="A752" s="3"/>
    </row>
    <row r="753" spans="1:1" ht="15" x14ac:dyDescent="0.25">
      <c r="A753" s="3"/>
    </row>
    <row r="754" spans="1:1" ht="15" x14ac:dyDescent="0.25">
      <c r="A754" s="3"/>
    </row>
    <row r="755" spans="1:1" ht="15" x14ac:dyDescent="0.25">
      <c r="A755" s="3"/>
    </row>
    <row r="756" spans="1:1" ht="15" x14ac:dyDescent="0.25">
      <c r="A756" s="3"/>
    </row>
    <row r="757" spans="1:1" ht="15" x14ac:dyDescent="0.25">
      <c r="A757" s="3"/>
    </row>
    <row r="758" spans="1:1" ht="15" x14ac:dyDescent="0.25">
      <c r="A758" s="3"/>
    </row>
    <row r="759" spans="1:1" ht="15" x14ac:dyDescent="0.25">
      <c r="A759" s="3"/>
    </row>
    <row r="760" spans="1:1" ht="15" x14ac:dyDescent="0.25">
      <c r="A760" s="3"/>
    </row>
    <row r="761" spans="1:1" ht="15" x14ac:dyDescent="0.25">
      <c r="A761" s="3"/>
    </row>
    <row r="762" spans="1:1" ht="15" x14ac:dyDescent="0.25">
      <c r="A762" s="3"/>
    </row>
    <row r="763" spans="1:1" ht="15" x14ac:dyDescent="0.25">
      <c r="A763" s="3"/>
    </row>
    <row r="764" spans="1:1" ht="15" x14ac:dyDescent="0.25">
      <c r="A764" s="3"/>
    </row>
    <row r="765" spans="1:1" ht="15" x14ac:dyDescent="0.25">
      <c r="A765" s="3"/>
    </row>
    <row r="766" spans="1:1" ht="15" x14ac:dyDescent="0.25">
      <c r="A766" s="3"/>
    </row>
    <row r="767" spans="1:1" ht="15" x14ac:dyDescent="0.25">
      <c r="A767" s="3"/>
    </row>
    <row r="768" spans="1:1" ht="15" x14ac:dyDescent="0.25">
      <c r="A768" s="3"/>
    </row>
    <row r="769" spans="1:1" ht="15" x14ac:dyDescent="0.25">
      <c r="A769" s="3"/>
    </row>
    <row r="770" spans="1:1" ht="15" x14ac:dyDescent="0.25">
      <c r="A770" s="3"/>
    </row>
    <row r="771" spans="1:1" ht="15" x14ac:dyDescent="0.25">
      <c r="A771" s="3"/>
    </row>
    <row r="772" spans="1:1" ht="15" x14ac:dyDescent="0.25">
      <c r="A772" s="3"/>
    </row>
    <row r="773" spans="1:1" ht="15" x14ac:dyDescent="0.25">
      <c r="A773" s="3"/>
    </row>
    <row r="774" spans="1:1" ht="15" x14ac:dyDescent="0.25">
      <c r="A774" s="3"/>
    </row>
    <row r="775" spans="1:1" ht="15" x14ac:dyDescent="0.25">
      <c r="A775" s="3"/>
    </row>
    <row r="776" spans="1:1" ht="15" x14ac:dyDescent="0.25">
      <c r="A776" s="3"/>
    </row>
    <row r="777" spans="1:1" ht="15" x14ac:dyDescent="0.25">
      <c r="A777" s="3"/>
    </row>
    <row r="778" spans="1:1" ht="15" x14ac:dyDescent="0.25">
      <c r="A778" s="3"/>
    </row>
    <row r="779" spans="1:1" ht="15" x14ac:dyDescent="0.25">
      <c r="A779" s="3"/>
    </row>
    <row r="780" spans="1:1" ht="15" x14ac:dyDescent="0.25">
      <c r="A780" s="3"/>
    </row>
    <row r="781" spans="1:1" ht="15" x14ac:dyDescent="0.25">
      <c r="A781" s="3"/>
    </row>
    <row r="782" spans="1:1" ht="15" x14ac:dyDescent="0.25">
      <c r="A782" s="3"/>
    </row>
    <row r="783" spans="1:1" ht="15" x14ac:dyDescent="0.25">
      <c r="A783" s="3"/>
    </row>
    <row r="784" spans="1:1" ht="15" x14ac:dyDescent="0.25">
      <c r="A784" s="3"/>
    </row>
    <row r="785" spans="1:1" ht="15" x14ac:dyDescent="0.25">
      <c r="A785" s="3"/>
    </row>
    <row r="786" spans="1:1" ht="15" x14ac:dyDescent="0.25">
      <c r="A786" s="3"/>
    </row>
    <row r="787" spans="1:1" ht="15" x14ac:dyDescent="0.25">
      <c r="A787" s="3"/>
    </row>
    <row r="788" spans="1:1" ht="15" x14ac:dyDescent="0.25">
      <c r="A788" s="3"/>
    </row>
    <row r="789" spans="1:1" ht="15" x14ac:dyDescent="0.25">
      <c r="A789" s="3"/>
    </row>
    <row r="790" spans="1:1" ht="15" x14ac:dyDescent="0.25">
      <c r="A790" s="3"/>
    </row>
    <row r="791" spans="1:1" ht="15" x14ac:dyDescent="0.25">
      <c r="A791" s="3"/>
    </row>
    <row r="792" spans="1:1" ht="15" x14ac:dyDescent="0.25">
      <c r="A792" s="3"/>
    </row>
    <row r="793" spans="1:1" ht="15" x14ac:dyDescent="0.25">
      <c r="A793" s="3"/>
    </row>
    <row r="794" spans="1:1" ht="15" x14ac:dyDescent="0.25">
      <c r="A794" s="3"/>
    </row>
    <row r="795" spans="1:1" ht="15" x14ac:dyDescent="0.25">
      <c r="A795" s="3"/>
    </row>
    <row r="796" spans="1:1" ht="15" x14ac:dyDescent="0.25">
      <c r="A796" s="3"/>
    </row>
    <row r="797" spans="1:1" ht="15" x14ac:dyDescent="0.25">
      <c r="A797" s="3"/>
    </row>
    <row r="798" spans="1:1" ht="15" x14ac:dyDescent="0.25">
      <c r="A798" s="3"/>
    </row>
    <row r="799" spans="1:1" ht="15" x14ac:dyDescent="0.25">
      <c r="A799" s="3"/>
    </row>
    <row r="800" spans="1:1" ht="15" x14ac:dyDescent="0.25">
      <c r="A800" s="3"/>
    </row>
    <row r="801" spans="1:1" ht="15" x14ac:dyDescent="0.25">
      <c r="A801" s="3"/>
    </row>
    <row r="802" spans="1:1" ht="15" x14ac:dyDescent="0.25">
      <c r="A802" s="3"/>
    </row>
    <row r="803" spans="1:1" ht="15" x14ac:dyDescent="0.25">
      <c r="A803" s="3"/>
    </row>
    <row r="804" spans="1:1" ht="15" x14ac:dyDescent="0.25">
      <c r="A804" s="3"/>
    </row>
    <row r="805" spans="1:1" ht="15" x14ac:dyDescent="0.25">
      <c r="A805" s="3"/>
    </row>
    <row r="806" spans="1:1" ht="15" x14ac:dyDescent="0.25">
      <c r="A806" s="3"/>
    </row>
    <row r="807" spans="1:1" ht="15" x14ac:dyDescent="0.25">
      <c r="A807" s="3"/>
    </row>
    <row r="808" spans="1:1" ht="15" x14ac:dyDescent="0.25">
      <c r="A808" s="3"/>
    </row>
    <row r="809" spans="1:1" ht="15" x14ac:dyDescent="0.25">
      <c r="A809" s="3"/>
    </row>
    <row r="810" spans="1:1" ht="15" x14ac:dyDescent="0.25">
      <c r="A810" s="3"/>
    </row>
    <row r="811" spans="1:1" ht="15" x14ac:dyDescent="0.25">
      <c r="A811" s="3"/>
    </row>
    <row r="812" spans="1:1" ht="15" x14ac:dyDescent="0.25">
      <c r="A812" s="3"/>
    </row>
    <row r="813" spans="1:1" ht="15" x14ac:dyDescent="0.25">
      <c r="A813" s="3"/>
    </row>
    <row r="814" spans="1:1" ht="15" x14ac:dyDescent="0.25">
      <c r="A814" s="3"/>
    </row>
    <row r="815" spans="1:1" ht="15" x14ac:dyDescent="0.25">
      <c r="A815" s="3"/>
    </row>
    <row r="816" spans="1:1" ht="15" x14ac:dyDescent="0.25">
      <c r="A816" s="3"/>
    </row>
    <row r="817" spans="1:1" ht="15" x14ac:dyDescent="0.25">
      <c r="A817" s="3"/>
    </row>
    <row r="818" spans="1:1" ht="15" x14ac:dyDescent="0.25">
      <c r="A818" s="3"/>
    </row>
    <row r="819" spans="1:1" ht="15" x14ac:dyDescent="0.25">
      <c r="A819" s="3"/>
    </row>
    <row r="820" spans="1:1" ht="15" x14ac:dyDescent="0.25">
      <c r="A820" s="3"/>
    </row>
    <row r="821" spans="1:1" ht="15" x14ac:dyDescent="0.25">
      <c r="A821" s="3"/>
    </row>
    <row r="822" spans="1:1" ht="15" x14ac:dyDescent="0.25">
      <c r="A822" s="3"/>
    </row>
    <row r="823" spans="1:1" ht="15" x14ac:dyDescent="0.25">
      <c r="A823" s="3"/>
    </row>
    <row r="824" spans="1:1" ht="15" x14ac:dyDescent="0.25">
      <c r="A824" s="3"/>
    </row>
    <row r="825" spans="1:1" ht="15" x14ac:dyDescent="0.25">
      <c r="A825" s="3"/>
    </row>
    <row r="826" spans="1:1" ht="15" x14ac:dyDescent="0.25">
      <c r="A826" s="3"/>
    </row>
    <row r="827" spans="1:1" ht="15" x14ac:dyDescent="0.25">
      <c r="A827" s="3"/>
    </row>
    <row r="828" spans="1:1" ht="15" x14ac:dyDescent="0.25">
      <c r="A828" s="3"/>
    </row>
    <row r="829" spans="1:1" ht="15" x14ac:dyDescent="0.25">
      <c r="A829" s="3"/>
    </row>
    <row r="830" spans="1:1" ht="15" x14ac:dyDescent="0.25">
      <c r="A830" s="3"/>
    </row>
    <row r="831" spans="1:1" ht="15" x14ac:dyDescent="0.25">
      <c r="A831" s="3"/>
    </row>
    <row r="832" spans="1:1" ht="15" x14ac:dyDescent="0.25">
      <c r="A832" s="3"/>
    </row>
    <row r="833" spans="1:1" ht="15" x14ac:dyDescent="0.25">
      <c r="A833" s="3"/>
    </row>
    <row r="834" spans="1:1" ht="15" x14ac:dyDescent="0.25">
      <c r="A834" s="3"/>
    </row>
    <row r="835" spans="1:1" ht="15" x14ac:dyDescent="0.25">
      <c r="A835" s="3"/>
    </row>
    <row r="836" spans="1:1" ht="15" x14ac:dyDescent="0.25">
      <c r="A836" s="3"/>
    </row>
    <row r="837" spans="1:1" ht="15" x14ac:dyDescent="0.25">
      <c r="A837" s="3"/>
    </row>
    <row r="838" spans="1:1" ht="15" x14ac:dyDescent="0.25">
      <c r="A838" s="3"/>
    </row>
    <row r="839" spans="1:1" ht="15" x14ac:dyDescent="0.25">
      <c r="A839" s="3"/>
    </row>
    <row r="840" spans="1:1" ht="15" x14ac:dyDescent="0.25">
      <c r="A840" s="3"/>
    </row>
    <row r="841" spans="1:1" ht="15" x14ac:dyDescent="0.25">
      <c r="A841" s="3"/>
    </row>
    <row r="842" spans="1:1" ht="15" x14ac:dyDescent="0.25">
      <c r="A842" s="3"/>
    </row>
    <row r="843" spans="1:1" ht="15" x14ac:dyDescent="0.25">
      <c r="A843" s="3"/>
    </row>
    <row r="844" spans="1:1" ht="15" x14ac:dyDescent="0.25">
      <c r="A844" s="3"/>
    </row>
    <row r="845" spans="1:1" ht="15" x14ac:dyDescent="0.25">
      <c r="A845" s="3"/>
    </row>
    <row r="846" spans="1:1" ht="15" x14ac:dyDescent="0.25">
      <c r="A846" s="3"/>
    </row>
    <row r="847" spans="1:1" ht="15" x14ac:dyDescent="0.25">
      <c r="A847" s="3"/>
    </row>
    <row r="848" spans="1:1" ht="15" x14ac:dyDescent="0.25">
      <c r="A848" s="3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6"/>
  <sheetViews>
    <sheetView topLeftCell="K1" workbookViewId="0">
      <selection activeCell="M6" sqref="M6"/>
    </sheetView>
  </sheetViews>
  <sheetFormatPr baseColWidth="10" defaultRowHeight="12.75" x14ac:dyDescent="0.2"/>
  <cols>
    <col min="1" max="1" width="21" customWidth="1"/>
    <col min="13" max="13" width="9.42578125" style="7" customWidth="1"/>
    <col min="15" max="26" width="11.42578125" style="7"/>
  </cols>
  <sheetData>
    <row r="1" spans="1:26" ht="15" x14ac:dyDescent="0.25">
      <c r="A1" t="s">
        <v>312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251</v>
      </c>
      <c r="O1" s="33" t="s">
        <v>293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</row>
    <row r="2" spans="1:26" ht="75" x14ac:dyDescent="0.2">
      <c r="A2" s="51"/>
      <c r="M2" s="49" t="s">
        <v>269</v>
      </c>
    </row>
    <row r="3" spans="1:26" x14ac:dyDescent="0.2">
      <c r="A3" s="19" t="s">
        <v>12</v>
      </c>
      <c r="B3" t="str">
        <f>IF(ISNUMBER(P3),(P3/7),"XXX")</f>
        <v>XXX</v>
      </c>
      <c r="C3" t="str">
        <f t="shared" ref="C3:L3" si="0">IF(ISNUMBER(Q3),(Q3/7),"XXX")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</row>
    <row r="4" spans="1:26" x14ac:dyDescent="0.2">
      <c r="A4" s="19" t="s">
        <v>13</v>
      </c>
      <c r="B4">
        <f>IF(ISNUMBER(P4),(P4/7),"XXX")</f>
        <v>0.47000000000000003</v>
      </c>
      <c r="C4">
        <f t="shared" ref="C4" si="1">IF(ISNUMBER(Q4),(Q4/7),"XXX")</f>
        <v>0.51571428571428568</v>
      </c>
      <c r="D4">
        <f t="shared" ref="D4" si="2">IF(ISNUMBER(R4),(R4/7),"XXX")</f>
        <v>0.55285714285714282</v>
      </c>
      <c r="E4">
        <f t="shared" ref="E4" si="3">IF(ISNUMBER(S4),(S4/7),"XXX")</f>
        <v>0.58285714285714285</v>
      </c>
      <c r="F4">
        <f t="shared" ref="F4" si="4">IF(ISNUMBER(T4),(T4/7),"XXX")</f>
        <v>0.62428571428571433</v>
      </c>
      <c r="G4">
        <f t="shared" ref="G4" si="5">IF(ISNUMBER(U4),(U4/7),"XXX")</f>
        <v>0.62428571428571433</v>
      </c>
      <c r="H4">
        <f t="shared" ref="H4" si="6">IF(ISNUMBER(V4),(V4/7),"XXX")</f>
        <v>0.61714285714285722</v>
      </c>
      <c r="I4">
        <f t="shared" ref="I4" si="7">IF(ISNUMBER(W4),(W4/7),"XXX")</f>
        <v>0.61</v>
      </c>
      <c r="J4">
        <f t="shared" ref="J4" si="8">IF(ISNUMBER(X4),(X4/7),"XXX")</f>
        <v>0.68857142857142861</v>
      </c>
      <c r="K4">
        <f t="shared" ref="K4" si="9">IF(ISNUMBER(Y4),(Y4/7),"XXX")</f>
        <v>0.73428571428571421</v>
      </c>
      <c r="L4">
        <f t="shared" ref="L4" si="10">IF(ISNUMBER(Z4),(Z4/7),"XXX")</f>
        <v>0.72285714285714275</v>
      </c>
      <c r="M4" s="9">
        <v>0.6988767067916668</v>
      </c>
      <c r="O4" s="7" t="s">
        <v>13</v>
      </c>
      <c r="P4" s="7">
        <v>3.29</v>
      </c>
      <c r="Q4" s="7">
        <v>3.61</v>
      </c>
      <c r="R4" s="7">
        <v>3.87</v>
      </c>
      <c r="S4" s="7">
        <v>4.08</v>
      </c>
      <c r="T4" s="7">
        <v>4.37</v>
      </c>
      <c r="U4" s="7">
        <v>4.37</v>
      </c>
      <c r="V4" s="7">
        <v>4.32</v>
      </c>
      <c r="W4" s="7">
        <v>4.2699999999999996</v>
      </c>
      <c r="X4" s="7">
        <v>4.82</v>
      </c>
      <c r="Y4" s="7">
        <v>5.14</v>
      </c>
      <c r="Z4" s="7">
        <v>5.0599999999999996</v>
      </c>
    </row>
    <row r="5" spans="1:26" x14ac:dyDescent="0.2">
      <c r="A5" s="19" t="s">
        <v>14</v>
      </c>
      <c r="B5">
        <f>IF(ISNUMBER(P5),(P5/7),"XXX")</f>
        <v>0.42714285714285716</v>
      </c>
      <c r="C5">
        <f t="shared" ref="C5:C6" si="11">IF(ISNUMBER(Q5),(Q5/7),"XXX")</f>
        <v>0.39571428571428574</v>
      </c>
      <c r="D5">
        <f t="shared" ref="D5:D6" si="12">IF(ISNUMBER(R5),(R5/7),"XXX")</f>
        <v>0.39714285714285713</v>
      </c>
      <c r="E5">
        <f t="shared" ref="E5:E6" si="13">IF(ISNUMBER(S5),(S5/7),"XXX")</f>
        <v>0.45</v>
      </c>
      <c r="F5">
        <f t="shared" ref="F5:F6" si="14">IF(ISNUMBER(T5),(T5/7),"XXX")</f>
        <v>0.43</v>
      </c>
      <c r="G5">
        <f t="shared" ref="G5:G6" si="15">IF(ISNUMBER(U5),(U5/7),"XXX")</f>
        <v>0.34428571428571431</v>
      </c>
      <c r="H5">
        <f t="shared" ref="H5:H6" si="16">IF(ISNUMBER(V5),(V5/7),"XXX")</f>
        <v>0.35285714285714287</v>
      </c>
      <c r="I5">
        <f t="shared" ref="I5:I6" si="17">IF(ISNUMBER(W5),(W5/7),"XXX")</f>
        <v>0.39428571428571424</v>
      </c>
      <c r="J5">
        <f t="shared" ref="J5:J6" si="18">IF(ISNUMBER(X5),(X5/7),"XXX")</f>
        <v>0.41428571428571426</v>
      </c>
      <c r="K5">
        <f t="shared" ref="K5:K6" si="19">IF(ISNUMBER(Y5),(Y5/7),"XXX")</f>
        <v>0.46857142857142853</v>
      </c>
      <c r="L5">
        <f t="shared" ref="L5:L6" si="20">IF(ISNUMBER(Z5),(Z5/7),"XXX")</f>
        <v>0.48714285714285716</v>
      </c>
      <c r="M5" s="9">
        <v>0.50728888120833338</v>
      </c>
      <c r="O5" s="7" t="s">
        <v>14</v>
      </c>
      <c r="P5" s="7">
        <v>2.99</v>
      </c>
      <c r="Q5" s="7">
        <v>2.77</v>
      </c>
      <c r="R5" s="7">
        <v>2.78</v>
      </c>
      <c r="S5" s="7">
        <v>3.15</v>
      </c>
      <c r="T5" s="7">
        <v>3.01</v>
      </c>
      <c r="U5" s="7">
        <v>2.41</v>
      </c>
      <c r="V5" s="7">
        <v>2.4700000000000002</v>
      </c>
      <c r="W5" s="7">
        <v>2.76</v>
      </c>
      <c r="X5" s="7">
        <v>2.9</v>
      </c>
      <c r="Y5" s="7">
        <v>3.28</v>
      </c>
      <c r="Z5" s="7">
        <v>3.41</v>
      </c>
    </row>
    <row r="6" spans="1:26" x14ac:dyDescent="0.2">
      <c r="A6" s="19" t="s">
        <v>15</v>
      </c>
      <c r="B6" t="str">
        <f t="shared" ref="B6:B25" si="21">IF(ISNUMBER(P6),(P6/7),"XXX")</f>
        <v>XXX</v>
      </c>
      <c r="C6" t="str">
        <f t="shared" si="11"/>
        <v>XXX</v>
      </c>
      <c r="D6" t="str">
        <f t="shared" si="12"/>
        <v>XXX</v>
      </c>
      <c r="E6">
        <f t="shared" si="13"/>
        <v>0.21285714285714286</v>
      </c>
      <c r="F6">
        <f t="shared" si="14"/>
        <v>0.21714285714285714</v>
      </c>
      <c r="G6" t="str">
        <f t="shared" si="15"/>
        <v>XXX</v>
      </c>
      <c r="H6">
        <f t="shared" si="16"/>
        <v>0.30285714285714288</v>
      </c>
      <c r="I6">
        <f t="shared" si="17"/>
        <v>0.28714285714285709</v>
      </c>
      <c r="J6" t="str">
        <f t="shared" si="18"/>
        <v>XXX</v>
      </c>
      <c r="K6" t="str">
        <f t="shared" si="19"/>
        <v>XXX</v>
      </c>
      <c r="L6" t="str">
        <f t="shared" si="20"/>
        <v>XXX</v>
      </c>
      <c r="M6" s="9">
        <v>9.2737774083333321E-2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1.49</v>
      </c>
      <c r="T6" s="7">
        <v>1.52</v>
      </c>
      <c r="U6" s="7" t="s">
        <v>264</v>
      </c>
      <c r="V6" s="7">
        <v>2.12</v>
      </c>
      <c r="W6" s="7">
        <v>2.0099999999999998</v>
      </c>
      <c r="X6" s="7" t="s">
        <v>264</v>
      </c>
      <c r="Y6" s="7" t="s">
        <v>264</v>
      </c>
      <c r="Z6" s="7" t="s">
        <v>264</v>
      </c>
    </row>
    <row r="7" spans="1:26" x14ac:dyDescent="0.2">
      <c r="A7" s="19" t="s">
        <v>16</v>
      </c>
      <c r="B7">
        <f t="shared" si="21"/>
        <v>0.41714285714285715</v>
      </c>
      <c r="C7">
        <f t="shared" ref="C7:C26" si="22">IF(ISNUMBER(Q7),(Q7/7),"XXX")</f>
        <v>0.41571428571428576</v>
      </c>
      <c r="D7">
        <f t="shared" ref="D7:D26" si="23">IF(ISNUMBER(R7),(R7/7),"XXX")</f>
        <v>0.42857142857142855</v>
      </c>
      <c r="E7">
        <f t="shared" ref="E7:E26" si="24">IF(ISNUMBER(S7),(S7/7),"XXX")</f>
        <v>0.43571428571428567</v>
      </c>
      <c r="F7">
        <f t="shared" ref="F7:F26" si="25">IF(ISNUMBER(T7),(T7/7),"XXX")</f>
        <v>0.44571428571428573</v>
      </c>
      <c r="G7">
        <f t="shared" ref="G7:G26" si="26">IF(ISNUMBER(U7),(U7/7),"XXX")</f>
        <v>0.45</v>
      </c>
      <c r="H7">
        <f t="shared" ref="H7:H26" si="27">IF(ISNUMBER(V7),(V7/7),"XXX")</f>
        <v>0.46571428571428569</v>
      </c>
      <c r="I7">
        <f t="shared" ref="I7:I26" si="28">IF(ISNUMBER(W7),(W7/7),"XXX")</f>
        <v>0.46714285714285714</v>
      </c>
      <c r="J7">
        <f t="shared" ref="J7:J26" si="29">IF(ISNUMBER(X7),(X7/7),"XXX")</f>
        <v>0.46714285714285714</v>
      </c>
      <c r="K7">
        <f t="shared" ref="K7:K26" si="30">IF(ISNUMBER(Y7),(Y7/7),"XXX")</f>
        <v>0.48857142857142855</v>
      </c>
      <c r="L7">
        <f t="shared" ref="L7:L26" si="31">IF(ISNUMBER(Z7),(Z7/7),"XXX")</f>
        <v>0.47285714285714286</v>
      </c>
      <c r="M7" s="9">
        <v>0.61640772816666667</v>
      </c>
      <c r="O7" s="7" t="s">
        <v>16</v>
      </c>
      <c r="P7" s="7">
        <v>2.92</v>
      </c>
      <c r="Q7" s="7">
        <v>2.91</v>
      </c>
      <c r="R7" s="7">
        <v>3</v>
      </c>
      <c r="S7" s="7">
        <v>3.05</v>
      </c>
      <c r="T7" s="7">
        <v>3.12</v>
      </c>
      <c r="U7" s="7">
        <v>3.15</v>
      </c>
      <c r="V7" s="7">
        <v>3.26</v>
      </c>
      <c r="W7" s="7">
        <v>3.27</v>
      </c>
      <c r="X7" s="7">
        <v>3.27</v>
      </c>
      <c r="Y7" s="7">
        <v>3.42</v>
      </c>
      <c r="Z7" s="7">
        <v>3.31</v>
      </c>
    </row>
    <row r="8" spans="1:26" x14ac:dyDescent="0.2">
      <c r="A8" s="19" t="s">
        <v>17</v>
      </c>
      <c r="B8">
        <f t="shared" si="21"/>
        <v>0.44571428571428573</v>
      </c>
      <c r="C8">
        <f t="shared" si="22"/>
        <v>0.46571428571428569</v>
      </c>
      <c r="D8">
        <f t="shared" si="23"/>
        <v>0.47000000000000003</v>
      </c>
      <c r="E8">
        <f t="shared" si="24"/>
        <v>0.46857142857142853</v>
      </c>
      <c r="F8">
        <f t="shared" si="25"/>
        <v>0.48714285714285716</v>
      </c>
      <c r="G8">
        <f t="shared" si="26"/>
        <v>0.53142857142857147</v>
      </c>
      <c r="H8">
        <f t="shared" si="27"/>
        <v>0.53857142857142859</v>
      </c>
      <c r="I8">
        <f t="shared" si="28"/>
        <v>0.53142857142857147</v>
      </c>
      <c r="J8">
        <f t="shared" si="29"/>
        <v>0.55428571428571427</v>
      </c>
      <c r="K8">
        <f t="shared" si="30"/>
        <v>0.58714285714285719</v>
      </c>
      <c r="L8">
        <f t="shared" si="31"/>
        <v>0.60857142857142854</v>
      </c>
      <c r="M8" s="9">
        <v>0.62192535800000004</v>
      </c>
      <c r="O8" s="7" t="s">
        <v>17</v>
      </c>
      <c r="P8" s="7">
        <v>3.12</v>
      </c>
      <c r="Q8" s="7">
        <v>3.26</v>
      </c>
      <c r="R8" s="7">
        <v>3.29</v>
      </c>
      <c r="S8" s="7">
        <v>3.28</v>
      </c>
      <c r="T8" s="7">
        <v>3.41</v>
      </c>
      <c r="U8" s="7">
        <v>3.72</v>
      </c>
      <c r="V8" s="7">
        <v>3.77</v>
      </c>
      <c r="W8" s="7">
        <v>3.72</v>
      </c>
      <c r="X8" s="7">
        <v>3.88</v>
      </c>
      <c r="Y8" s="7">
        <v>4.1100000000000003</v>
      </c>
      <c r="Z8" s="7">
        <v>4.26</v>
      </c>
    </row>
    <row r="9" spans="1:26" x14ac:dyDescent="0.2">
      <c r="A9" s="19" t="s">
        <v>18</v>
      </c>
      <c r="B9">
        <f t="shared" si="21"/>
        <v>0.77285714285714291</v>
      </c>
      <c r="C9">
        <f t="shared" si="22"/>
        <v>0.79142857142857148</v>
      </c>
      <c r="D9">
        <f t="shared" si="23"/>
        <v>0.75571428571428567</v>
      </c>
      <c r="E9">
        <f t="shared" si="24"/>
        <v>0.77571428571428569</v>
      </c>
      <c r="F9">
        <f t="shared" si="25"/>
        <v>0.79714285714285715</v>
      </c>
      <c r="G9">
        <f t="shared" si="26"/>
        <v>0.76</v>
      </c>
      <c r="H9">
        <f t="shared" si="27"/>
        <v>0.71857142857142864</v>
      </c>
      <c r="I9">
        <f t="shared" si="28"/>
        <v>0.73142857142857143</v>
      </c>
      <c r="J9">
        <f t="shared" si="29"/>
        <v>0.77428571428571424</v>
      </c>
      <c r="K9">
        <f t="shared" si="30"/>
        <v>0.78428571428571436</v>
      </c>
      <c r="L9">
        <f t="shared" si="31"/>
        <v>0.76857142857142857</v>
      </c>
      <c r="M9" s="9">
        <v>0.75898371137500009</v>
      </c>
      <c r="O9" s="7" t="s">
        <v>18</v>
      </c>
      <c r="P9" s="7">
        <v>5.41</v>
      </c>
      <c r="Q9" s="7">
        <v>5.54</v>
      </c>
      <c r="R9" s="7">
        <v>5.29</v>
      </c>
      <c r="S9" s="7">
        <v>5.43</v>
      </c>
      <c r="T9" s="7">
        <v>5.58</v>
      </c>
      <c r="U9" s="7">
        <v>5.32</v>
      </c>
      <c r="V9" s="7">
        <v>5.03</v>
      </c>
      <c r="W9" s="7">
        <v>5.12</v>
      </c>
      <c r="X9" s="7">
        <v>5.42</v>
      </c>
      <c r="Y9" s="7">
        <v>5.49</v>
      </c>
      <c r="Z9" s="7">
        <v>5.38</v>
      </c>
    </row>
    <row r="10" spans="1:26" x14ac:dyDescent="0.2">
      <c r="A10" s="19" t="s">
        <v>19</v>
      </c>
      <c r="B10">
        <f t="shared" si="21"/>
        <v>0.76999999999999991</v>
      </c>
      <c r="C10">
        <f t="shared" si="22"/>
        <v>0.76714285714285713</v>
      </c>
      <c r="D10">
        <f t="shared" si="23"/>
        <v>0.72</v>
      </c>
      <c r="E10">
        <f t="shared" si="24"/>
        <v>0.72</v>
      </c>
      <c r="F10">
        <f t="shared" si="25"/>
        <v>0.69857142857142851</v>
      </c>
      <c r="G10">
        <f t="shared" si="26"/>
        <v>0.67142857142857149</v>
      </c>
      <c r="H10">
        <f t="shared" si="27"/>
        <v>0.70428571428571429</v>
      </c>
      <c r="I10">
        <f t="shared" si="28"/>
        <v>0.70714285714285718</v>
      </c>
      <c r="J10">
        <f t="shared" si="29"/>
        <v>0.69285714285714284</v>
      </c>
      <c r="K10">
        <f t="shared" si="30"/>
        <v>0.69714285714285718</v>
      </c>
      <c r="L10">
        <f t="shared" si="31"/>
        <v>0.67999999999999994</v>
      </c>
      <c r="M10" s="9">
        <v>0.75459619758333329</v>
      </c>
      <c r="O10" s="7" t="s">
        <v>19</v>
      </c>
      <c r="P10" s="7">
        <v>5.39</v>
      </c>
      <c r="Q10" s="7">
        <v>5.37</v>
      </c>
      <c r="R10" s="7">
        <v>5.04</v>
      </c>
      <c r="S10" s="7">
        <v>5.04</v>
      </c>
      <c r="T10" s="7">
        <v>4.8899999999999997</v>
      </c>
      <c r="U10" s="7">
        <v>4.7</v>
      </c>
      <c r="V10" s="7">
        <v>4.93</v>
      </c>
      <c r="W10" s="7">
        <v>4.95</v>
      </c>
      <c r="X10" s="7">
        <v>4.8499999999999996</v>
      </c>
      <c r="Y10" s="7">
        <v>4.88</v>
      </c>
      <c r="Z10" s="7">
        <v>4.76</v>
      </c>
    </row>
    <row r="11" spans="1:26" x14ac:dyDescent="0.2">
      <c r="A11" s="19" t="s">
        <v>20</v>
      </c>
      <c r="B11">
        <f t="shared" si="21"/>
        <v>0.36285714285714288</v>
      </c>
      <c r="C11">
        <f t="shared" si="22"/>
        <v>0.42428571428571432</v>
      </c>
      <c r="D11">
        <f t="shared" si="23"/>
        <v>0.48142857142857143</v>
      </c>
      <c r="E11">
        <f t="shared" si="24"/>
        <v>0.41285714285714287</v>
      </c>
      <c r="F11">
        <f t="shared" si="25"/>
        <v>0.39</v>
      </c>
      <c r="G11">
        <f t="shared" si="26"/>
        <v>0.42571428571428571</v>
      </c>
      <c r="H11">
        <f t="shared" si="27"/>
        <v>0.43142857142857144</v>
      </c>
      <c r="I11">
        <f t="shared" si="28"/>
        <v>0.44571428571428573</v>
      </c>
      <c r="J11">
        <f t="shared" si="29"/>
        <v>0.44571428571428573</v>
      </c>
      <c r="K11">
        <f t="shared" si="30"/>
        <v>0.54142857142857148</v>
      </c>
      <c r="L11">
        <f t="shared" si="31"/>
        <v>0.59857142857142864</v>
      </c>
      <c r="M11" s="9">
        <v>0.72306071125000004</v>
      </c>
      <c r="O11" s="7" t="s">
        <v>20</v>
      </c>
      <c r="P11" s="7">
        <v>2.54</v>
      </c>
      <c r="Q11" s="7">
        <v>2.97</v>
      </c>
      <c r="R11" s="7">
        <v>3.37</v>
      </c>
      <c r="S11" s="7">
        <v>2.89</v>
      </c>
      <c r="T11" s="7">
        <v>2.73</v>
      </c>
      <c r="U11" s="7">
        <v>2.98</v>
      </c>
      <c r="V11" s="7">
        <v>3.02</v>
      </c>
      <c r="W11" s="7">
        <v>3.12</v>
      </c>
      <c r="X11" s="7">
        <v>3.12</v>
      </c>
      <c r="Y11" s="7">
        <v>3.79</v>
      </c>
      <c r="Z11" s="7">
        <v>4.1900000000000004</v>
      </c>
    </row>
    <row r="12" spans="1:26" x14ac:dyDescent="0.2">
      <c r="A12" s="19" t="s">
        <v>21</v>
      </c>
      <c r="B12">
        <f t="shared" si="21"/>
        <v>0.51857142857142857</v>
      </c>
      <c r="C12">
        <f t="shared" si="22"/>
        <v>0.55142857142857138</v>
      </c>
      <c r="D12">
        <f t="shared" si="23"/>
        <v>0.60285714285714287</v>
      </c>
      <c r="E12">
        <f t="shared" si="24"/>
        <v>0.64571428571428569</v>
      </c>
      <c r="F12">
        <f t="shared" si="25"/>
        <v>0.66285714285714281</v>
      </c>
      <c r="G12">
        <f t="shared" si="26"/>
        <v>0.60428571428571431</v>
      </c>
      <c r="H12">
        <f t="shared" si="27"/>
        <v>0.57857142857142851</v>
      </c>
      <c r="I12">
        <f t="shared" si="28"/>
        <v>0.63714285714285712</v>
      </c>
      <c r="J12">
        <f t="shared" si="29"/>
        <v>0.66428571428571437</v>
      </c>
      <c r="K12">
        <f t="shared" si="30"/>
        <v>0.6785714285714286</v>
      </c>
      <c r="L12">
        <f t="shared" si="31"/>
        <v>0.6785714285714286</v>
      </c>
      <c r="M12" s="9">
        <v>0.72953029070833342</v>
      </c>
      <c r="O12" s="7" t="s">
        <v>21</v>
      </c>
      <c r="P12" s="7">
        <v>3.63</v>
      </c>
      <c r="Q12" s="7">
        <v>3.86</v>
      </c>
      <c r="R12" s="7">
        <v>4.22</v>
      </c>
      <c r="S12" s="7">
        <v>4.5199999999999996</v>
      </c>
      <c r="T12" s="7">
        <v>4.6399999999999997</v>
      </c>
      <c r="U12" s="7">
        <v>4.2300000000000004</v>
      </c>
      <c r="V12" s="7">
        <v>4.05</v>
      </c>
      <c r="W12" s="7">
        <v>4.46</v>
      </c>
      <c r="X12" s="7">
        <v>4.6500000000000004</v>
      </c>
      <c r="Y12" s="7">
        <v>4.75</v>
      </c>
      <c r="Z12" s="7">
        <v>4.75</v>
      </c>
    </row>
    <row r="13" spans="1:26" x14ac:dyDescent="0.2">
      <c r="A13" s="19" t="s">
        <v>22</v>
      </c>
      <c r="B13">
        <f t="shared" si="21"/>
        <v>0.30714285714285711</v>
      </c>
      <c r="C13">
        <f t="shared" si="22"/>
        <v>0.32285714285714284</v>
      </c>
      <c r="D13">
        <f t="shared" si="23"/>
        <v>0.32714285714285712</v>
      </c>
      <c r="E13">
        <f t="shared" si="24"/>
        <v>0.37285714285714283</v>
      </c>
      <c r="F13">
        <f t="shared" si="25"/>
        <v>0.40285714285714286</v>
      </c>
      <c r="G13">
        <f t="shared" si="26"/>
        <v>0.39428571428571424</v>
      </c>
      <c r="H13">
        <f t="shared" si="27"/>
        <v>0.42</v>
      </c>
      <c r="I13">
        <f t="shared" si="28"/>
        <v>0.44142857142857139</v>
      </c>
      <c r="J13">
        <f t="shared" si="29"/>
        <v>0.42714285714285716</v>
      </c>
      <c r="K13">
        <f t="shared" si="30"/>
        <v>0.43714285714285717</v>
      </c>
      <c r="L13">
        <f t="shared" si="31"/>
        <v>0.44285714285714289</v>
      </c>
      <c r="M13" s="9">
        <v>0.40682319795833327</v>
      </c>
      <c r="O13" s="7" t="s">
        <v>22</v>
      </c>
      <c r="P13" s="7">
        <v>2.15</v>
      </c>
      <c r="Q13" s="7">
        <v>2.2599999999999998</v>
      </c>
      <c r="R13" s="7">
        <v>2.29</v>
      </c>
      <c r="S13" s="7">
        <v>2.61</v>
      </c>
      <c r="T13" s="7">
        <v>2.82</v>
      </c>
      <c r="U13" s="7">
        <v>2.76</v>
      </c>
      <c r="V13" s="7">
        <v>2.94</v>
      </c>
      <c r="W13" s="7">
        <v>3.09</v>
      </c>
      <c r="X13" s="7">
        <v>2.99</v>
      </c>
      <c r="Y13" s="7">
        <v>3.06</v>
      </c>
      <c r="Z13" s="7">
        <v>3.1</v>
      </c>
    </row>
    <row r="14" spans="1:26" x14ac:dyDescent="0.2">
      <c r="A14" s="19" t="s">
        <v>23</v>
      </c>
      <c r="B14">
        <f t="shared" si="21"/>
        <v>0.80714285714285716</v>
      </c>
      <c r="C14">
        <f t="shared" si="22"/>
        <v>0.82714285714285718</v>
      </c>
      <c r="D14">
        <f t="shared" si="23"/>
        <v>0.84571428571428575</v>
      </c>
      <c r="E14">
        <f t="shared" si="24"/>
        <v>0.83</v>
      </c>
      <c r="F14">
        <f t="shared" si="25"/>
        <v>0.82571428571428573</v>
      </c>
      <c r="G14">
        <f t="shared" si="26"/>
        <v>0.86714285714285722</v>
      </c>
      <c r="H14">
        <f t="shared" si="27"/>
        <v>0.86</v>
      </c>
      <c r="I14">
        <f t="shared" si="28"/>
        <v>0.84142857142857141</v>
      </c>
      <c r="J14" t="str">
        <f t="shared" si="29"/>
        <v>XXX</v>
      </c>
      <c r="K14">
        <f t="shared" si="30"/>
        <v>0.80428571428571427</v>
      </c>
      <c r="L14" t="str">
        <f t="shared" si="31"/>
        <v>XXX</v>
      </c>
      <c r="M14" s="9">
        <v>0.60127202266666668</v>
      </c>
      <c r="O14" s="7" t="s">
        <v>23</v>
      </c>
      <c r="P14" s="7">
        <v>5.65</v>
      </c>
      <c r="Q14" s="7">
        <v>5.79</v>
      </c>
      <c r="R14" s="7">
        <v>5.92</v>
      </c>
      <c r="S14" s="7">
        <v>5.81</v>
      </c>
      <c r="T14" s="7">
        <v>5.78</v>
      </c>
      <c r="U14" s="7">
        <v>6.07</v>
      </c>
      <c r="V14" s="7">
        <v>6.02</v>
      </c>
      <c r="W14" s="7">
        <v>5.89</v>
      </c>
      <c r="X14" s="7" t="s">
        <v>264</v>
      </c>
      <c r="Y14" s="7">
        <v>5.63</v>
      </c>
      <c r="Z14" s="7" t="s">
        <v>264</v>
      </c>
    </row>
    <row r="15" spans="1:26" x14ac:dyDescent="0.2">
      <c r="A15" s="19" t="s">
        <v>24</v>
      </c>
      <c r="B15" t="str">
        <f t="shared" si="21"/>
        <v>XXX</v>
      </c>
      <c r="C15" t="str">
        <f t="shared" si="22"/>
        <v>XXX</v>
      </c>
      <c r="D15" t="str">
        <f t="shared" si="23"/>
        <v>XXX</v>
      </c>
      <c r="E15" t="str">
        <f t="shared" si="24"/>
        <v>XXX</v>
      </c>
      <c r="F15" t="str">
        <f t="shared" si="25"/>
        <v>XXX</v>
      </c>
      <c r="G15" t="str">
        <f t="shared" si="26"/>
        <v>XXX</v>
      </c>
      <c r="H15" t="str">
        <f t="shared" si="27"/>
        <v>XXX</v>
      </c>
      <c r="I15" t="str">
        <f t="shared" si="28"/>
        <v>XXX</v>
      </c>
      <c r="J15" t="str">
        <f t="shared" si="29"/>
        <v>XXX</v>
      </c>
      <c r="K15" t="str">
        <f t="shared" si="30"/>
        <v>XXX</v>
      </c>
      <c r="L15" t="str">
        <f t="shared" si="31"/>
        <v>XXX</v>
      </c>
      <c r="M15" s="9"/>
    </row>
    <row r="16" spans="1:26" x14ac:dyDescent="0.2">
      <c r="A16" s="19" t="s">
        <v>25</v>
      </c>
      <c r="B16">
        <f t="shared" si="21"/>
        <v>0.88857142857142857</v>
      </c>
      <c r="C16">
        <f t="shared" si="22"/>
        <v>0.90428571428571425</v>
      </c>
      <c r="D16">
        <f t="shared" si="23"/>
        <v>0.89428571428571424</v>
      </c>
      <c r="E16">
        <f t="shared" si="24"/>
        <v>0.91142857142857137</v>
      </c>
      <c r="F16">
        <f t="shared" si="25"/>
        <v>0.91428571428571437</v>
      </c>
      <c r="G16">
        <f t="shared" si="26"/>
        <v>0.9157142857142857</v>
      </c>
      <c r="H16">
        <f t="shared" si="27"/>
        <v>0.9</v>
      </c>
      <c r="I16">
        <f t="shared" si="28"/>
        <v>0.89</v>
      </c>
      <c r="J16">
        <f t="shared" si="29"/>
        <v>0.88571428571428579</v>
      </c>
      <c r="K16">
        <f t="shared" si="30"/>
        <v>0.88571428571428579</v>
      </c>
      <c r="L16">
        <f t="shared" si="31"/>
        <v>0.81571428571428573</v>
      </c>
      <c r="M16" s="9">
        <v>0.73029160504166668</v>
      </c>
      <c r="O16" s="7" t="s">
        <v>25</v>
      </c>
      <c r="P16" s="7">
        <v>6.22</v>
      </c>
      <c r="Q16" s="7">
        <v>6.33</v>
      </c>
      <c r="R16" s="7">
        <v>6.26</v>
      </c>
      <c r="S16" s="7">
        <v>6.38</v>
      </c>
      <c r="T16" s="7">
        <v>6.4</v>
      </c>
      <c r="U16" s="7">
        <v>6.41</v>
      </c>
      <c r="V16" s="7">
        <v>6.3</v>
      </c>
      <c r="W16" s="7">
        <v>6.23</v>
      </c>
      <c r="X16" s="7">
        <v>6.2</v>
      </c>
      <c r="Y16" s="7">
        <v>6.2</v>
      </c>
      <c r="Z16" s="7">
        <v>5.71</v>
      </c>
    </row>
    <row r="17" spans="1:26" x14ac:dyDescent="0.2">
      <c r="A17" s="19" t="s">
        <v>26</v>
      </c>
      <c r="B17">
        <f t="shared" si="21"/>
        <v>0.47714285714285715</v>
      </c>
      <c r="C17">
        <f t="shared" si="22"/>
        <v>0.48571428571428571</v>
      </c>
      <c r="D17">
        <f t="shared" si="23"/>
        <v>0.48571428571428571</v>
      </c>
      <c r="E17">
        <f t="shared" si="24"/>
        <v>0.50142857142857145</v>
      </c>
      <c r="F17">
        <f t="shared" si="25"/>
        <v>0.51571428571428568</v>
      </c>
      <c r="G17">
        <f t="shared" si="26"/>
        <v>0.48285714285714282</v>
      </c>
      <c r="H17">
        <f t="shared" si="27"/>
        <v>0.47285714285714286</v>
      </c>
      <c r="I17" t="str">
        <f t="shared" si="28"/>
        <v>XXX</v>
      </c>
      <c r="J17">
        <f t="shared" si="29"/>
        <v>0.39714285714285713</v>
      </c>
      <c r="K17">
        <f t="shared" si="30"/>
        <v>0.41428571428571426</v>
      </c>
      <c r="L17">
        <f t="shared" si="31"/>
        <v>0.43</v>
      </c>
      <c r="M17" s="9">
        <v>0.29771161879166663</v>
      </c>
      <c r="O17" s="7" t="s">
        <v>26</v>
      </c>
      <c r="P17" s="7">
        <v>3.34</v>
      </c>
      <c r="Q17" s="7">
        <v>3.4</v>
      </c>
      <c r="R17" s="7">
        <v>3.4</v>
      </c>
      <c r="S17" s="7">
        <v>3.51</v>
      </c>
      <c r="T17" s="7">
        <v>3.61</v>
      </c>
      <c r="U17" s="7">
        <v>3.38</v>
      </c>
      <c r="V17" s="7">
        <v>3.31</v>
      </c>
      <c r="W17" s="7" t="s">
        <v>264</v>
      </c>
      <c r="X17" s="7">
        <v>2.78</v>
      </c>
      <c r="Y17" s="7">
        <v>2.9</v>
      </c>
      <c r="Z17" s="7">
        <v>3.01</v>
      </c>
    </row>
    <row r="18" spans="1:26" x14ac:dyDescent="0.2">
      <c r="A18" s="19" t="s">
        <v>27</v>
      </c>
      <c r="B18">
        <f t="shared" si="21"/>
        <v>0.31857142857142856</v>
      </c>
      <c r="C18">
        <f t="shared" si="22"/>
        <v>0.32142857142857145</v>
      </c>
      <c r="D18">
        <f t="shared" si="23"/>
        <v>0.34714285714285714</v>
      </c>
      <c r="E18">
        <f t="shared" si="24"/>
        <v>0.37428571428571428</v>
      </c>
      <c r="F18">
        <f t="shared" si="25"/>
        <v>0.41428571428571426</v>
      </c>
      <c r="G18">
        <f t="shared" si="26"/>
        <v>0.46</v>
      </c>
      <c r="H18">
        <f t="shared" si="27"/>
        <v>0.47142857142857142</v>
      </c>
      <c r="I18">
        <f t="shared" si="28"/>
        <v>0.43142857142857144</v>
      </c>
      <c r="J18">
        <f t="shared" si="29"/>
        <v>0.40571428571428569</v>
      </c>
      <c r="K18">
        <f t="shared" si="30"/>
        <v>0.40571428571428569</v>
      </c>
      <c r="L18" t="str">
        <f t="shared" si="31"/>
        <v>XXX</v>
      </c>
      <c r="M18" s="9">
        <v>0.52684933741666673</v>
      </c>
      <c r="O18" s="7" t="s">
        <v>27</v>
      </c>
      <c r="P18" s="7">
        <v>2.23</v>
      </c>
      <c r="Q18" s="7">
        <v>2.25</v>
      </c>
      <c r="R18" s="7">
        <v>2.4300000000000002</v>
      </c>
      <c r="S18" s="7">
        <v>2.62</v>
      </c>
      <c r="T18" s="7">
        <v>2.9</v>
      </c>
      <c r="U18" s="7">
        <v>3.22</v>
      </c>
      <c r="V18" s="7">
        <v>3.3</v>
      </c>
      <c r="W18" s="7">
        <v>3.02</v>
      </c>
      <c r="X18" s="7">
        <v>2.84</v>
      </c>
      <c r="Y18" s="7">
        <v>2.84</v>
      </c>
      <c r="Z18" s="7" t="s">
        <v>264</v>
      </c>
    </row>
    <row r="19" spans="1:26" x14ac:dyDescent="0.2">
      <c r="A19" s="19" t="s">
        <v>28</v>
      </c>
      <c r="B19">
        <f t="shared" si="21"/>
        <v>0.52857142857142858</v>
      </c>
      <c r="C19">
        <f t="shared" si="22"/>
        <v>0.56857142857142862</v>
      </c>
      <c r="D19">
        <f t="shared" si="23"/>
        <v>0.56714285714285717</v>
      </c>
      <c r="E19">
        <f t="shared" si="24"/>
        <v>0.60285714285714287</v>
      </c>
      <c r="F19">
        <f t="shared" si="25"/>
        <v>0.63714285714285712</v>
      </c>
      <c r="G19">
        <f t="shared" si="26"/>
        <v>0.70857142857142852</v>
      </c>
      <c r="H19">
        <f t="shared" si="27"/>
        <v>0.76571428571428579</v>
      </c>
      <c r="I19" t="str">
        <f t="shared" si="28"/>
        <v>XXX</v>
      </c>
      <c r="J19">
        <f t="shared" si="29"/>
        <v>0.53142857142857147</v>
      </c>
      <c r="K19">
        <f t="shared" si="30"/>
        <v>0.5485714285714286</v>
      </c>
      <c r="L19">
        <f t="shared" si="31"/>
        <v>0.52142857142857146</v>
      </c>
      <c r="M19" s="9">
        <v>0.53320343091666667</v>
      </c>
      <c r="O19" s="7" t="s">
        <v>28</v>
      </c>
      <c r="P19" s="7">
        <v>3.7</v>
      </c>
      <c r="Q19" s="7">
        <v>3.98</v>
      </c>
      <c r="R19" s="7">
        <v>3.97</v>
      </c>
      <c r="S19" s="7">
        <v>4.22</v>
      </c>
      <c r="T19" s="7">
        <v>4.46</v>
      </c>
      <c r="U19" s="7">
        <v>4.96</v>
      </c>
      <c r="V19" s="7">
        <v>5.36</v>
      </c>
      <c r="W19" s="7" t="s">
        <v>264</v>
      </c>
      <c r="X19" s="7">
        <v>3.72</v>
      </c>
      <c r="Y19" s="7">
        <v>3.84</v>
      </c>
      <c r="Z19" s="7">
        <v>3.65</v>
      </c>
    </row>
    <row r="20" spans="1:26" x14ac:dyDescent="0.2">
      <c r="A20" s="19" t="s">
        <v>29</v>
      </c>
      <c r="B20">
        <f t="shared" si="21"/>
        <v>0.53999999999999992</v>
      </c>
      <c r="C20">
        <f t="shared" si="22"/>
        <v>0.54142857142857148</v>
      </c>
      <c r="D20">
        <f t="shared" si="23"/>
        <v>0.59</v>
      </c>
      <c r="E20">
        <f t="shared" si="24"/>
        <v>0.5842857142857143</v>
      </c>
      <c r="F20">
        <f t="shared" si="25"/>
        <v>0.57428571428571418</v>
      </c>
      <c r="G20">
        <f t="shared" si="26"/>
        <v>0.59428571428571431</v>
      </c>
      <c r="H20">
        <f t="shared" si="27"/>
        <v>0.5714285714285714</v>
      </c>
      <c r="I20">
        <f t="shared" si="28"/>
        <v>0.52857142857142858</v>
      </c>
      <c r="J20">
        <f t="shared" si="29"/>
        <v>0.52571428571428569</v>
      </c>
      <c r="K20">
        <f t="shared" si="30"/>
        <v>0.57000000000000006</v>
      </c>
      <c r="L20">
        <f t="shared" si="31"/>
        <v>0.54571428571428571</v>
      </c>
      <c r="M20" s="9">
        <v>0.53200892208333328</v>
      </c>
      <c r="O20" s="7" t="s">
        <v>29</v>
      </c>
      <c r="P20" s="7">
        <v>3.78</v>
      </c>
      <c r="Q20" s="7">
        <v>3.79</v>
      </c>
      <c r="R20" s="7">
        <v>4.13</v>
      </c>
      <c r="S20" s="7">
        <v>4.09</v>
      </c>
      <c r="T20" s="7">
        <v>4.0199999999999996</v>
      </c>
      <c r="U20" s="7">
        <v>4.16</v>
      </c>
      <c r="V20" s="7">
        <v>4</v>
      </c>
      <c r="W20" s="7">
        <v>3.7</v>
      </c>
      <c r="X20" s="7">
        <v>3.68</v>
      </c>
      <c r="Y20" s="7">
        <v>3.99</v>
      </c>
      <c r="Z20" s="7">
        <v>3.82</v>
      </c>
    </row>
    <row r="21" spans="1:26" x14ac:dyDescent="0.2">
      <c r="A21" s="19" t="s">
        <v>30</v>
      </c>
      <c r="B21">
        <f t="shared" si="21"/>
        <v>0.31285714285714283</v>
      </c>
      <c r="C21">
        <f t="shared" si="22"/>
        <v>0.36</v>
      </c>
      <c r="D21">
        <f t="shared" si="23"/>
        <v>0.35285714285714287</v>
      </c>
      <c r="E21">
        <f t="shared" si="24"/>
        <v>0.35142857142857142</v>
      </c>
      <c r="F21">
        <f t="shared" si="25"/>
        <v>0.36285714285714288</v>
      </c>
      <c r="G21">
        <f t="shared" si="26"/>
        <v>0.35285714285714287</v>
      </c>
      <c r="H21">
        <f t="shared" si="27"/>
        <v>0.35857142857142854</v>
      </c>
      <c r="I21">
        <f t="shared" si="28"/>
        <v>0.3671428571428571</v>
      </c>
      <c r="J21">
        <f t="shared" si="29"/>
        <v>0.34857142857142859</v>
      </c>
      <c r="K21">
        <f t="shared" si="30"/>
        <v>0.37142857142857144</v>
      </c>
      <c r="L21">
        <f t="shared" si="31"/>
        <v>0.37142857142857144</v>
      </c>
      <c r="M21" s="9">
        <v>0.50915353295833332</v>
      </c>
      <c r="O21" s="7" t="s">
        <v>30</v>
      </c>
      <c r="P21" s="7">
        <v>2.19</v>
      </c>
      <c r="Q21" s="7">
        <v>2.52</v>
      </c>
      <c r="R21" s="7">
        <v>2.4700000000000002</v>
      </c>
      <c r="S21" s="7">
        <v>2.46</v>
      </c>
      <c r="T21" s="7">
        <v>2.54</v>
      </c>
      <c r="U21" s="7">
        <v>2.4700000000000002</v>
      </c>
      <c r="V21" s="7">
        <v>2.5099999999999998</v>
      </c>
      <c r="W21" s="7">
        <v>2.57</v>
      </c>
      <c r="X21" s="7">
        <v>2.44</v>
      </c>
      <c r="Y21" s="7">
        <v>2.6</v>
      </c>
      <c r="Z21" s="7">
        <v>2.6</v>
      </c>
    </row>
    <row r="22" spans="1:26" x14ac:dyDescent="0.2">
      <c r="A22" s="19" t="s">
        <v>31</v>
      </c>
      <c r="B22" t="str">
        <f t="shared" si="21"/>
        <v>XXX</v>
      </c>
      <c r="C22">
        <f t="shared" si="22"/>
        <v>0.67</v>
      </c>
      <c r="D22">
        <f t="shared" si="23"/>
        <v>0.69714285714285718</v>
      </c>
      <c r="E22">
        <f t="shared" si="24"/>
        <v>0.71285714285714286</v>
      </c>
      <c r="F22">
        <f t="shared" si="25"/>
        <v>0.72</v>
      </c>
      <c r="G22">
        <f t="shared" si="26"/>
        <v>0.72857142857142854</v>
      </c>
      <c r="H22">
        <f t="shared" si="27"/>
        <v>0.75714285714285712</v>
      </c>
      <c r="I22" t="str">
        <f t="shared" si="28"/>
        <v>XXX</v>
      </c>
      <c r="J22" t="str">
        <f t="shared" si="29"/>
        <v>XXX</v>
      </c>
      <c r="K22">
        <f t="shared" si="30"/>
        <v>0.71285714285714286</v>
      </c>
      <c r="L22">
        <f t="shared" si="31"/>
        <v>0.70857142857142852</v>
      </c>
      <c r="M22" s="9">
        <v>0.73493030470833332</v>
      </c>
      <c r="O22" s="7" t="s">
        <v>31</v>
      </c>
      <c r="P22" s="7" t="s">
        <v>264</v>
      </c>
      <c r="Q22" s="7">
        <v>4.6900000000000004</v>
      </c>
      <c r="R22" s="7">
        <v>4.88</v>
      </c>
      <c r="S22" s="7">
        <v>4.99</v>
      </c>
      <c r="T22" s="7">
        <v>5.04</v>
      </c>
      <c r="U22" s="7">
        <v>5.0999999999999996</v>
      </c>
      <c r="V22" s="7">
        <v>5.3</v>
      </c>
      <c r="W22" s="7" t="s">
        <v>264</v>
      </c>
      <c r="X22" s="7" t="s">
        <v>264</v>
      </c>
      <c r="Y22" s="7">
        <v>4.99</v>
      </c>
      <c r="Z22" s="7">
        <v>4.96</v>
      </c>
    </row>
    <row r="23" spans="1:26" x14ac:dyDescent="0.2">
      <c r="A23" s="19" t="s">
        <v>32</v>
      </c>
      <c r="B23">
        <f t="shared" si="21"/>
        <v>0.52571428571428569</v>
      </c>
      <c r="C23">
        <f t="shared" si="22"/>
        <v>0.48285714285714282</v>
      </c>
      <c r="D23">
        <f t="shared" si="23"/>
        <v>0.50285714285714289</v>
      </c>
      <c r="E23">
        <f t="shared" si="24"/>
        <v>0.51142857142857145</v>
      </c>
      <c r="F23">
        <f t="shared" si="25"/>
        <v>0.49857142857142861</v>
      </c>
      <c r="G23">
        <f t="shared" si="26"/>
        <v>0.54142857142857148</v>
      </c>
      <c r="H23">
        <f t="shared" si="27"/>
        <v>0.59142857142857141</v>
      </c>
      <c r="I23">
        <f t="shared" si="28"/>
        <v>0.62714285714285711</v>
      </c>
      <c r="J23">
        <f t="shared" si="29"/>
        <v>0.60857142857142854</v>
      </c>
      <c r="K23">
        <f t="shared" si="30"/>
        <v>0.58571428571428563</v>
      </c>
      <c r="L23">
        <f t="shared" si="31"/>
        <v>0.55857142857142861</v>
      </c>
      <c r="M23" s="9">
        <v>0.61623562975000001</v>
      </c>
      <c r="O23" s="7" t="s">
        <v>32</v>
      </c>
      <c r="P23" s="7">
        <v>3.68</v>
      </c>
      <c r="Q23" s="7">
        <v>3.38</v>
      </c>
      <c r="R23" s="7">
        <v>3.52</v>
      </c>
      <c r="S23" s="7">
        <v>3.58</v>
      </c>
      <c r="T23" s="7">
        <v>3.49</v>
      </c>
      <c r="U23" s="7">
        <v>3.79</v>
      </c>
      <c r="V23" s="7">
        <v>4.1399999999999997</v>
      </c>
      <c r="W23" s="7">
        <v>4.3899999999999997</v>
      </c>
      <c r="X23" s="7">
        <v>4.26</v>
      </c>
      <c r="Y23" s="7">
        <v>4.0999999999999996</v>
      </c>
      <c r="Z23" s="7">
        <v>3.91</v>
      </c>
    </row>
    <row r="24" spans="1:26" x14ac:dyDescent="0.2">
      <c r="A24" s="19" t="s">
        <v>33</v>
      </c>
      <c r="B24">
        <f t="shared" si="21"/>
        <v>0.45571428571428568</v>
      </c>
      <c r="C24">
        <f t="shared" si="22"/>
        <v>0.45142857142857146</v>
      </c>
      <c r="D24">
        <f t="shared" si="23"/>
        <v>0.42285714285714288</v>
      </c>
      <c r="E24">
        <f t="shared" si="24"/>
        <v>0.41571428571428576</v>
      </c>
      <c r="F24">
        <f t="shared" si="25"/>
        <v>0.43285714285714283</v>
      </c>
      <c r="G24">
        <f t="shared" si="26"/>
        <v>0.43857142857142856</v>
      </c>
      <c r="H24">
        <f t="shared" si="27"/>
        <v>0.41428571428571426</v>
      </c>
      <c r="I24">
        <f t="shared" si="28"/>
        <v>0.43857142857142856</v>
      </c>
      <c r="J24" t="str">
        <f t="shared" si="29"/>
        <v>XXX</v>
      </c>
      <c r="K24" t="str">
        <f t="shared" si="30"/>
        <v>XXX</v>
      </c>
      <c r="L24" t="str">
        <f t="shared" si="31"/>
        <v>XXX</v>
      </c>
      <c r="M24" s="9">
        <v>0.27005582641666659</v>
      </c>
      <c r="O24" s="7" t="s">
        <v>33</v>
      </c>
      <c r="P24" s="7">
        <v>3.19</v>
      </c>
      <c r="Q24" s="7">
        <v>3.16</v>
      </c>
      <c r="R24" s="7">
        <v>2.96</v>
      </c>
      <c r="S24" s="7">
        <v>2.91</v>
      </c>
      <c r="T24" s="7">
        <v>3.03</v>
      </c>
      <c r="U24" s="7">
        <v>3.07</v>
      </c>
      <c r="V24" s="7">
        <v>2.9</v>
      </c>
      <c r="W24" s="7">
        <v>3.07</v>
      </c>
      <c r="X24" s="7" t="s">
        <v>264</v>
      </c>
      <c r="Y24" s="7" t="s">
        <v>264</v>
      </c>
      <c r="Z24" s="7" t="s">
        <v>264</v>
      </c>
    </row>
    <row r="25" spans="1:26" x14ac:dyDescent="0.2">
      <c r="A25" s="19" t="s">
        <v>34</v>
      </c>
      <c r="B25">
        <f t="shared" si="21"/>
        <v>0.3671428571428571</v>
      </c>
      <c r="C25">
        <f t="shared" si="22"/>
        <v>0.3828571428571429</v>
      </c>
      <c r="D25">
        <f t="shared" si="23"/>
        <v>0.38428571428571429</v>
      </c>
      <c r="E25">
        <f t="shared" si="24"/>
        <v>0.32714285714285712</v>
      </c>
      <c r="F25">
        <f t="shared" si="25"/>
        <v>0.28857142857142859</v>
      </c>
      <c r="G25">
        <f t="shared" si="26"/>
        <v>0.28142857142857142</v>
      </c>
      <c r="H25">
        <f t="shared" si="27"/>
        <v>0.31857142857142856</v>
      </c>
      <c r="I25">
        <f t="shared" si="28"/>
        <v>0.35142857142857142</v>
      </c>
      <c r="J25">
        <f t="shared" si="29"/>
        <v>0.35142857142857142</v>
      </c>
      <c r="K25">
        <f t="shared" si="30"/>
        <v>0.38714285714285712</v>
      </c>
      <c r="L25">
        <f t="shared" si="31"/>
        <v>0.42857142857142855</v>
      </c>
      <c r="M25" s="9">
        <v>0.21847321983333337</v>
      </c>
      <c r="O25" s="7" t="s">
        <v>34</v>
      </c>
      <c r="P25" s="7">
        <v>2.57</v>
      </c>
      <c r="Q25" s="7">
        <v>2.68</v>
      </c>
      <c r="R25" s="7">
        <v>2.69</v>
      </c>
      <c r="S25" s="7">
        <v>2.29</v>
      </c>
      <c r="T25" s="7">
        <v>2.02</v>
      </c>
      <c r="U25" s="7">
        <v>1.97</v>
      </c>
      <c r="V25" s="7">
        <v>2.23</v>
      </c>
      <c r="W25" s="7">
        <v>2.46</v>
      </c>
      <c r="X25" s="7">
        <v>2.46</v>
      </c>
      <c r="Y25" s="7">
        <v>2.71</v>
      </c>
      <c r="Z25" s="7">
        <v>3</v>
      </c>
    </row>
    <row r="26" spans="1:26" x14ac:dyDescent="0.2">
      <c r="A26" s="19" t="s">
        <v>35</v>
      </c>
      <c r="B26">
        <f t="shared" ref="B26:B89" si="32">IF(ISNUMBER(P26),(P26/7),"XXX")</f>
        <v>0.37142857142857144</v>
      </c>
      <c r="C26">
        <f t="shared" si="22"/>
        <v>0.34714285714285714</v>
      </c>
      <c r="D26">
        <f t="shared" si="23"/>
        <v>0.38142857142857139</v>
      </c>
      <c r="E26">
        <f t="shared" si="24"/>
        <v>0.41000000000000003</v>
      </c>
      <c r="F26">
        <f t="shared" si="25"/>
        <v>0.45285714285714285</v>
      </c>
      <c r="G26">
        <f t="shared" si="26"/>
        <v>0.48857142857142855</v>
      </c>
      <c r="H26">
        <f t="shared" si="27"/>
        <v>0.46</v>
      </c>
      <c r="I26">
        <f t="shared" si="28"/>
        <v>0.42</v>
      </c>
      <c r="J26">
        <f t="shared" si="29"/>
        <v>0.41714285714285715</v>
      </c>
      <c r="K26">
        <f t="shared" si="30"/>
        <v>0.43714285714285717</v>
      </c>
      <c r="L26">
        <f t="shared" si="31"/>
        <v>0.43142857142857144</v>
      </c>
      <c r="M26" s="9">
        <v>0.30360272324999998</v>
      </c>
      <c r="O26" s="7" t="s">
        <v>35</v>
      </c>
      <c r="P26" s="7">
        <v>2.6</v>
      </c>
      <c r="Q26" s="7">
        <v>2.4300000000000002</v>
      </c>
      <c r="R26" s="7">
        <v>2.67</v>
      </c>
      <c r="S26" s="7">
        <v>2.87</v>
      </c>
      <c r="T26" s="7">
        <v>3.17</v>
      </c>
      <c r="U26" s="7">
        <v>3.42</v>
      </c>
      <c r="V26" s="7">
        <v>3.22</v>
      </c>
      <c r="W26" s="7">
        <v>2.94</v>
      </c>
      <c r="X26" s="7">
        <v>2.92</v>
      </c>
      <c r="Y26" s="7">
        <v>3.06</v>
      </c>
      <c r="Z26" s="7">
        <v>3.02</v>
      </c>
    </row>
    <row r="27" spans="1:26" x14ac:dyDescent="0.2">
      <c r="A27" s="19" t="s">
        <v>36</v>
      </c>
      <c r="B27">
        <f t="shared" si="32"/>
        <v>0.42857142857142855</v>
      </c>
      <c r="C27">
        <f t="shared" ref="C27:C90" si="33">IF(ISNUMBER(Q27),(Q27/7),"XXX")</f>
        <v>0.45</v>
      </c>
      <c r="D27">
        <f t="shared" ref="D27:D90" si="34">IF(ISNUMBER(R27),(R27/7),"XXX")</f>
        <v>0.47428571428571425</v>
      </c>
      <c r="E27">
        <f t="shared" ref="E27:E90" si="35">IF(ISNUMBER(S27),(S27/7),"XXX")</f>
        <v>0.51</v>
      </c>
      <c r="F27">
        <f t="shared" ref="F27:F90" si="36">IF(ISNUMBER(T27),(T27/7),"XXX")</f>
        <v>0.53428571428571436</v>
      </c>
      <c r="G27">
        <f t="shared" ref="G27:G90" si="37">IF(ISNUMBER(U27),(U27/7),"XXX")</f>
        <v>0.53999999999999992</v>
      </c>
      <c r="H27">
        <f t="shared" ref="H27:H90" si="38">IF(ISNUMBER(V27),(V27/7),"XXX")</f>
        <v>0.51571428571428568</v>
      </c>
      <c r="I27">
        <f t="shared" ref="I27:I90" si="39">IF(ISNUMBER(W27),(W27/7),"XXX")</f>
        <v>0.53285714285714281</v>
      </c>
      <c r="J27">
        <f t="shared" ref="J27:J90" si="40">IF(ISNUMBER(X27),(X27/7),"XXX")</f>
        <v>0.57428571428571418</v>
      </c>
      <c r="K27">
        <f t="shared" ref="K27:K90" si="41">IF(ISNUMBER(Y27),(Y27/7),"XXX")</f>
        <v>0.59571428571428575</v>
      </c>
      <c r="L27">
        <f t="shared" ref="L27:L90" si="42">IF(ISNUMBER(Z27),(Z27/7),"XXX")</f>
        <v>0.58142857142857152</v>
      </c>
      <c r="M27" s="9">
        <v>0.27561465904166665</v>
      </c>
      <c r="O27" s="7" t="s">
        <v>36</v>
      </c>
      <c r="P27" s="7">
        <v>3</v>
      </c>
      <c r="Q27" s="7">
        <v>3.15</v>
      </c>
      <c r="R27" s="7">
        <v>3.32</v>
      </c>
      <c r="S27" s="7">
        <v>3.57</v>
      </c>
      <c r="T27" s="7">
        <v>3.74</v>
      </c>
      <c r="U27" s="7">
        <v>3.78</v>
      </c>
      <c r="V27" s="7">
        <v>3.61</v>
      </c>
      <c r="W27" s="7">
        <v>3.73</v>
      </c>
      <c r="X27" s="7">
        <v>4.0199999999999996</v>
      </c>
      <c r="Y27" s="7">
        <v>4.17</v>
      </c>
      <c r="Z27" s="7">
        <v>4.07</v>
      </c>
    </row>
    <row r="28" spans="1:26" x14ac:dyDescent="0.2">
      <c r="A28" s="19" t="s">
        <v>37</v>
      </c>
      <c r="B28">
        <f t="shared" si="32"/>
        <v>0.79285714285714282</v>
      </c>
      <c r="C28">
        <f t="shared" si="33"/>
        <v>0.81285714285714294</v>
      </c>
      <c r="D28">
        <f t="shared" si="34"/>
        <v>0.80999999999999994</v>
      </c>
      <c r="E28">
        <f t="shared" si="35"/>
        <v>0.80428571428571427</v>
      </c>
      <c r="F28">
        <f t="shared" si="36"/>
        <v>0.79714285714285715</v>
      </c>
      <c r="G28">
        <f t="shared" si="37"/>
        <v>0.79428571428571426</v>
      </c>
      <c r="H28">
        <f t="shared" si="38"/>
        <v>0.7857142857142857</v>
      </c>
      <c r="I28">
        <f t="shared" si="39"/>
        <v>0.79142857142857148</v>
      </c>
      <c r="J28">
        <f t="shared" si="40"/>
        <v>0.79285714285714282</v>
      </c>
      <c r="K28">
        <f t="shared" si="41"/>
        <v>0.78714285714285714</v>
      </c>
      <c r="L28">
        <f t="shared" si="42"/>
        <v>0.79571428571428571</v>
      </c>
      <c r="M28" s="9">
        <v>0.7667199294051108</v>
      </c>
      <c r="O28" s="7" t="s">
        <v>37</v>
      </c>
      <c r="P28" s="7">
        <v>5.55</v>
      </c>
      <c r="Q28" s="7">
        <v>5.69</v>
      </c>
      <c r="R28" s="7">
        <v>5.67</v>
      </c>
      <c r="S28" s="7">
        <v>5.63</v>
      </c>
      <c r="T28" s="7">
        <v>5.58</v>
      </c>
      <c r="U28" s="7">
        <v>5.56</v>
      </c>
      <c r="V28" s="7">
        <v>5.5</v>
      </c>
      <c r="W28" s="7">
        <v>5.54</v>
      </c>
      <c r="X28" s="7">
        <v>5.55</v>
      </c>
      <c r="Y28" s="7">
        <v>5.51</v>
      </c>
      <c r="Z28" s="7">
        <v>5.57</v>
      </c>
    </row>
    <row r="29" spans="1:26" x14ac:dyDescent="0.2">
      <c r="A29" s="19" t="s">
        <v>38</v>
      </c>
      <c r="B29" t="str">
        <f t="shared" si="32"/>
        <v>XXX</v>
      </c>
      <c r="C29" t="str">
        <f t="shared" si="33"/>
        <v>XXX</v>
      </c>
      <c r="D29" t="str">
        <f t="shared" si="34"/>
        <v>XXX</v>
      </c>
      <c r="E29" t="str">
        <f t="shared" si="35"/>
        <v>XXX</v>
      </c>
      <c r="F29" t="str">
        <f t="shared" si="36"/>
        <v>XXX</v>
      </c>
      <c r="G29" t="str">
        <f t="shared" si="37"/>
        <v>XXX</v>
      </c>
      <c r="H29" t="str">
        <f t="shared" si="38"/>
        <v>XXX</v>
      </c>
      <c r="I29" t="str">
        <f t="shared" si="39"/>
        <v>XXX</v>
      </c>
      <c r="J29" t="str">
        <f t="shared" si="40"/>
        <v>XXX</v>
      </c>
      <c r="K29" t="str">
        <f t="shared" si="41"/>
        <v>XXX</v>
      </c>
      <c r="L29" t="str">
        <f t="shared" si="42"/>
        <v>XXX</v>
      </c>
      <c r="M29" s="9"/>
    </row>
    <row r="30" spans="1:26" x14ac:dyDescent="0.2">
      <c r="A30" s="19" t="s">
        <v>39</v>
      </c>
      <c r="B30">
        <f t="shared" si="32"/>
        <v>0.31428571428571433</v>
      </c>
      <c r="C30">
        <f t="shared" si="33"/>
        <v>0.30142857142857143</v>
      </c>
      <c r="D30">
        <f t="shared" si="34"/>
        <v>0.3457142857142857</v>
      </c>
      <c r="E30">
        <f t="shared" si="35"/>
        <v>0.41000000000000003</v>
      </c>
      <c r="F30">
        <f t="shared" si="36"/>
        <v>0.4042857142857143</v>
      </c>
      <c r="G30">
        <f t="shared" si="37"/>
        <v>0.34714285714285714</v>
      </c>
      <c r="H30">
        <f t="shared" si="38"/>
        <v>0.3</v>
      </c>
      <c r="I30">
        <f t="shared" si="39"/>
        <v>0.32714285714285712</v>
      </c>
      <c r="J30">
        <f t="shared" si="40"/>
        <v>0.36428571428571427</v>
      </c>
      <c r="K30">
        <f t="shared" si="41"/>
        <v>0.35571428571428576</v>
      </c>
      <c r="L30">
        <f t="shared" si="42"/>
        <v>0.35428571428571426</v>
      </c>
      <c r="M30" s="9">
        <v>0.17081201074999999</v>
      </c>
      <c r="O30" s="7" t="s">
        <v>39</v>
      </c>
      <c r="P30" s="7">
        <v>2.2000000000000002</v>
      </c>
      <c r="Q30" s="7">
        <v>2.11</v>
      </c>
      <c r="R30" s="7">
        <v>2.42</v>
      </c>
      <c r="S30" s="7">
        <v>2.87</v>
      </c>
      <c r="T30" s="7">
        <v>2.83</v>
      </c>
      <c r="U30" s="7">
        <v>2.4300000000000002</v>
      </c>
      <c r="V30" s="7">
        <v>2.1</v>
      </c>
      <c r="W30" s="7">
        <v>2.29</v>
      </c>
      <c r="X30" s="7">
        <v>2.5499999999999998</v>
      </c>
      <c r="Y30" s="7">
        <v>2.4900000000000002</v>
      </c>
      <c r="Z30" s="7">
        <v>2.48</v>
      </c>
    </row>
    <row r="31" spans="1:26" x14ac:dyDescent="0.2">
      <c r="A31" s="19" t="s">
        <v>40</v>
      </c>
      <c r="B31">
        <f t="shared" si="32"/>
        <v>0.38</v>
      </c>
      <c r="C31">
        <f t="shared" si="33"/>
        <v>0.39142857142857146</v>
      </c>
      <c r="D31">
        <f t="shared" si="34"/>
        <v>0.35571428571428576</v>
      </c>
      <c r="E31">
        <f t="shared" si="35"/>
        <v>0.37285714285714283</v>
      </c>
      <c r="F31">
        <f t="shared" si="36"/>
        <v>0.38857142857142862</v>
      </c>
      <c r="G31">
        <f t="shared" si="37"/>
        <v>0.39857142857142858</v>
      </c>
      <c r="H31">
        <f t="shared" si="38"/>
        <v>0.45571428571428568</v>
      </c>
      <c r="I31">
        <f t="shared" si="39"/>
        <v>0.47142857142857142</v>
      </c>
      <c r="J31">
        <f t="shared" si="40"/>
        <v>0.43428571428571427</v>
      </c>
      <c r="K31">
        <f t="shared" si="41"/>
        <v>0.43571428571428567</v>
      </c>
      <c r="L31">
        <f t="shared" si="42"/>
        <v>0.45714285714285718</v>
      </c>
      <c r="M31" s="9">
        <v>0.59285479783333339</v>
      </c>
      <c r="O31" s="7" t="s">
        <v>40</v>
      </c>
      <c r="P31" s="7">
        <v>2.66</v>
      </c>
      <c r="Q31" s="7">
        <v>2.74</v>
      </c>
      <c r="R31" s="7">
        <v>2.4900000000000002</v>
      </c>
      <c r="S31" s="7">
        <v>2.61</v>
      </c>
      <c r="T31" s="7">
        <v>2.72</v>
      </c>
      <c r="U31" s="7">
        <v>2.79</v>
      </c>
      <c r="V31" s="7">
        <v>3.19</v>
      </c>
      <c r="W31" s="7">
        <v>3.3</v>
      </c>
      <c r="X31" s="7">
        <v>3.04</v>
      </c>
      <c r="Y31" s="7">
        <v>3.05</v>
      </c>
      <c r="Z31" s="7">
        <v>3.2</v>
      </c>
    </row>
    <row r="32" spans="1:26" x14ac:dyDescent="0.2">
      <c r="A32" s="19" t="s">
        <v>41</v>
      </c>
      <c r="B32">
        <f t="shared" si="32"/>
        <v>0.59285714285714286</v>
      </c>
      <c r="C32">
        <f t="shared" si="33"/>
        <v>0.67</v>
      </c>
      <c r="D32">
        <f t="shared" si="34"/>
        <v>0.67285714285714282</v>
      </c>
      <c r="E32">
        <f t="shared" si="35"/>
        <v>0.67142857142857149</v>
      </c>
      <c r="F32">
        <f t="shared" si="36"/>
        <v>0.67571428571428582</v>
      </c>
      <c r="G32">
        <f t="shared" si="37"/>
        <v>0.64428571428571424</v>
      </c>
      <c r="H32">
        <f t="shared" si="38"/>
        <v>0.60857142857142854</v>
      </c>
      <c r="I32">
        <f t="shared" si="39"/>
        <v>0.59571428571428575</v>
      </c>
      <c r="J32">
        <f t="shared" si="40"/>
        <v>0.60571428571428576</v>
      </c>
      <c r="K32">
        <f t="shared" si="41"/>
        <v>0.64714285714285713</v>
      </c>
      <c r="L32">
        <f t="shared" si="42"/>
        <v>0.66714285714285715</v>
      </c>
      <c r="M32" s="9">
        <v>0.6978815952916666</v>
      </c>
      <c r="O32" s="7" t="s">
        <v>41</v>
      </c>
      <c r="P32" s="7">
        <v>4.1500000000000004</v>
      </c>
      <c r="Q32" s="7">
        <v>4.6900000000000004</v>
      </c>
      <c r="R32" s="7">
        <v>4.71</v>
      </c>
      <c r="S32" s="7">
        <v>4.7</v>
      </c>
      <c r="T32" s="7">
        <v>4.7300000000000004</v>
      </c>
      <c r="U32" s="7">
        <v>4.51</v>
      </c>
      <c r="V32" s="7">
        <v>4.26</v>
      </c>
      <c r="W32" s="7">
        <v>4.17</v>
      </c>
      <c r="X32" s="7">
        <v>4.24</v>
      </c>
      <c r="Y32" s="7">
        <v>4.53</v>
      </c>
      <c r="Z32" s="7">
        <v>4.67</v>
      </c>
    </row>
    <row r="33" spans="1:26" x14ac:dyDescent="0.2">
      <c r="A33" s="19" t="s">
        <v>42</v>
      </c>
      <c r="B33">
        <f t="shared" si="32"/>
        <v>0.49857142857142861</v>
      </c>
      <c r="C33">
        <f t="shared" si="33"/>
        <v>0.52571428571428569</v>
      </c>
      <c r="D33">
        <f t="shared" si="34"/>
        <v>0.48285714285714282</v>
      </c>
      <c r="E33">
        <f t="shared" si="35"/>
        <v>0.46714285714285714</v>
      </c>
      <c r="F33">
        <f t="shared" si="36"/>
        <v>0.50857142857142856</v>
      </c>
      <c r="G33">
        <f t="shared" si="37"/>
        <v>0.47142857142857142</v>
      </c>
      <c r="H33">
        <f t="shared" si="38"/>
        <v>0.4642857142857143</v>
      </c>
      <c r="I33">
        <f t="shared" si="39"/>
        <v>0.46714285714285714</v>
      </c>
      <c r="J33">
        <f t="shared" si="40"/>
        <v>0.45142857142857146</v>
      </c>
      <c r="K33">
        <f t="shared" si="41"/>
        <v>0.46857142857142853</v>
      </c>
      <c r="L33">
        <f t="shared" si="42"/>
        <v>0.49142857142857144</v>
      </c>
      <c r="M33" s="9">
        <v>0.54023387429166669</v>
      </c>
      <c r="O33" s="7" t="s">
        <v>42</v>
      </c>
      <c r="P33" s="7">
        <v>3.49</v>
      </c>
      <c r="Q33" s="7">
        <v>3.68</v>
      </c>
      <c r="R33" s="7">
        <v>3.38</v>
      </c>
      <c r="S33" s="7">
        <v>3.27</v>
      </c>
      <c r="T33" s="7">
        <v>3.56</v>
      </c>
      <c r="U33" s="7">
        <v>3.3</v>
      </c>
      <c r="V33" s="7">
        <v>3.25</v>
      </c>
      <c r="W33" s="7">
        <v>3.27</v>
      </c>
      <c r="X33" s="7">
        <v>3.16</v>
      </c>
      <c r="Y33" s="7">
        <v>3.28</v>
      </c>
      <c r="Z33" s="7">
        <v>3.44</v>
      </c>
    </row>
    <row r="34" spans="1:26" x14ac:dyDescent="0.2">
      <c r="A34" s="19" t="s">
        <v>43</v>
      </c>
      <c r="B34" t="str">
        <f t="shared" si="32"/>
        <v>XXX</v>
      </c>
      <c r="C34" t="str">
        <f t="shared" si="33"/>
        <v>XXX</v>
      </c>
      <c r="D34" t="str">
        <f t="shared" si="34"/>
        <v>XXX</v>
      </c>
      <c r="E34" t="str">
        <f t="shared" si="35"/>
        <v>XXX</v>
      </c>
      <c r="F34" t="str">
        <f t="shared" si="36"/>
        <v>XXX</v>
      </c>
      <c r="G34" t="str">
        <f t="shared" si="37"/>
        <v>XXX</v>
      </c>
      <c r="H34" t="str">
        <f t="shared" si="38"/>
        <v>XXX</v>
      </c>
      <c r="I34" t="str">
        <f t="shared" si="39"/>
        <v>XXX</v>
      </c>
      <c r="J34" t="str">
        <f t="shared" si="40"/>
        <v>XXX</v>
      </c>
      <c r="K34">
        <f t="shared" si="41"/>
        <v>0.51142857142857145</v>
      </c>
      <c r="L34">
        <f t="shared" si="42"/>
        <v>0.47714285714285715</v>
      </c>
      <c r="M34" s="9">
        <v>0.34141440791666666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3.58</v>
      </c>
      <c r="Z34" s="7">
        <v>3.34</v>
      </c>
    </row>
    <row r="35" spans="1:26" x14ac:dyDescent="0.2">
      <c r="A35" s="19" t="s">
        <v>44</v>
      </c>
      <c r="B35" t="str">
        <f t="shared" si="32"/>
        <v>XXX</v>
      </c>
      <c r="C35" t="str">
        <f t="shared" si="33"/>
        <v>XXX</v>
      </c>
      <c r="D35" t="str">
        <f t="shared" si="34"/>
        <v>XXX</v>
      </c>
      <c r="E35" t="str">
        <f t="shared" si="35"/>
        <v>XXX</v>
      </c>
      <c r="F35" t="str">
        <f t="shared" si="36"/>
        <v>XXX</v>
      </c>
      <c r="G35" t="str">
        <f t="shared" si="37"/>
        <v>XXX</v>
      </c>
      <c r="H35" t="str">
        <f t="shared" si="38"/>
        <v>XXX</v>
      </c>
      <c r="I35" t="str">
        <f t="shared" si="39"/>
        <v>XXX</v>
      </c>
      <c r="J35" t="str">
        <f t="shared" si="40"/>
        <v>XXX</v>
      </c>
      <c r="K35" t="str">
        <f t="shared" si="41"/>
        <v>XXX</v>
      </c>
      <c r="L35" t="str">
        <f t="shared" si="42"/>
        <v>XXX</v>
      </c>
      <c r="M35" s="9"/>
    </row>
    <row r="36" spans="1:26" x14ac:dyDescent="0.2">
      <c r="A36" s="19" t="s">
        <v>45</v>
      </c>
      <c r="B36">
        <f t="shared" si="32"/>
        <v>0.55571428571428572</v>
      </c>
      <c r="C36">
        <f t="shared" si="33"/>
        <v>0.60571428571428576</v>
      </c>
      <c r="D36">
        <f t="shared" si="34"/>
        <v>0.6428571428571429</v>
      </c>
      <c r="E36">
        <f t="shared" si="35"/>
        <v>0.67428571428571427</v>
      </c>
      <c r="F36">
        <f t="shared" si="36"/>
        <v>0.68142857142857138</v>
      </c>
      <c r="G36">
        <f t="shared" si="37"/>
        <v>0.69428571428571428</v>
      </c>
      <c r="H36">
        <f t="shared" si="38"/>
        <v>0.69000000000000006</v>
      </c>
      <c r="I36">
        <f t="shared" si="39"/>
        <v>0.66714285714285715</v>
      </c>
      <c r="J36">
        <f t="shared" si="40"/>
        <v>0.66285714285714281</v>
      </c>
      <c r="K36">
        <f t="shared" si="41"/>
        <v>0.66428571428571437</v>
      </c>
      <c r="L36">
        <f t="shared" si="42"/>
        <v>0.67428571428571427</v>
      </c>
      <c r="M36" s="9">
        <v>0.70155892770833328</v>
      </c>
      <c r="O36" s="7" t="s">
        <v>45</v>
      </c>
      <c r="P36" s="7">
        <v>3.89</v>
      </c>
      <c r="Q36" s="7">
        <v>4.24</v>
      </c>
      <c r="R36" s="7">
        <v>4.5</v>
      </c>
      <c r="S36" s="7">
        <v>4.72</v>
      </c>
      <c r="T36" s="7">
        <v>4.7699999999999996</v>
      </c>
      <c r="U36" s="7">
        <v>4.8600000000000003</v>
      </c>
      <c r="V36" s="7">
        <v>4.83</v>
      </c>
      <c r="W36" s="7">
        <v>4.67</v>
      </c>
      <c r="X36" s="7">
        <v>4.6399999999999997</v>
      </c>
      <c r="Y36" s="7">
        <v>4.6500000000000004</v>
      </c>
      <c r="Z36" s="7">
        <v>4.72</v>
      </c>
    </row>
    <row r="37" spans="1:26" x14ac:dyDescent="0.2">
      <c r="A37" s="19" t="s">
        <v>46</v>
      </c>
      <c r="B37" t="str">
        <f t="shared" si="32"/>
        <v>XXX</v>
      </c>
      <c r="C37">
        <f t="shared" si="33"/>
        <v>0.43571428571428567</v>
      </c>
      <c r="D37">
        <f t="shared" si="34"/>
        <v>0.46142857142857141</v>
      </c>
      <c r="E37">
        <f t="shared" si="35"/>
        <v>0.44857142857142857</v>
      </c>
      <c r="F37">
        <f t="shared" si="36"/>
        <v>0.44571428571428573</v>
      </c>
      <c r="G37">
        <f t="shared" si="37"/>
        <v>0.47714285714285715</v>
      </c>
      <c r="H37">
        <f t="shared" si="38"/>
        <v>0.48428571428571432</v>
      </c>
      <c r="I37">
        <f t="shared" si="39"/>
        <v>0.46142857142857141</v>
      </c>
      <c r="J37">
        <f t="shared" si="40"/>
        <v>0.5614285714285715</v>
      </c>
      <c r="K37">
        <f t="shared" si="41"/>
        <v>0.58142857142857152</v>
      </c>
      <c r="L37" t="str">
        <f t="shared" si="42"/>
        <v>XXX</v>
      </c>
      <c r="M37" s="9">
        <v>0.27898719708333336</v>
      </c>
      <c r="O37" s="7" t="s">
        <v>46</v>
      </c>
      <c r="P37" s="7" t="s">
        <v>264</v>
      </c>
      <c r="Q37" s="7">
        <v>3.05</v>
      </c>
      <c r="R37" s="7">
        <v>3.23</v>
      </c>
      <c r="S37" s="7">
        <v>3.14</v>
      </c>
      <c r="T37" s="7">
        <v>3.12</v>
      </c>
      <c r="U37" s="7">
        <v>3.34</v>
      </c>
      <c r="V37" s="7">
        <v>3.39</v>
      </c>
      <c r="W37" s="7">
        <v>3.23</v>
      </c>
      <c r="X37" s="7">
        <v>3.93</v>
      </c>
      <c r="Y37" s="7">
        <v>4.07</v>
      </c>
      <c r="Z37" s="7" t="s">
        <v>264</v>
      </c>
    </row>
    <row r="38" spans="1:26" x14ac:dyDescent="0.2">
      <c r="A38" s="19" t="s">
        <v>47</v>
      </c>
      <c r="B38">
        <f t="shared" si="32"/>
        <v>0.6785714285714286</v>
      </c>
      <c r="C38">
        <f t="shared" si="33"/>
        <v>0.67</v>
      </c>
      <c r="D38">
        <f t="shared" si="34"/>
        <v>0.64714285714285713</v>
      </c>
      <c r="E38">
        <f t="shared" si="35"/>
        <v>0.66142857142857137</v>
      </c>
      <c r="F38">
        <f t="shared" si="36"/>
        <v>0.63714285714285712</v>
      </c>
      <c r="G38">
        <f t="shared" si="37"/>
        <v>0.62285714285714289</v>
      </c>
      <c r="H38">
        <f t="shared" si="38"/>
        <v>0.67142857142857149</v>
      </c>
      <c r="I38">
        <f t="shared" si="39"/>
        <v>0.66142857142857137</v>
      </c>
      <c r="J38">
        <f t="shared" si="40"/>
        <v>0.63714285714285712</v>
      </c>
      <c r="K38">
        <f t="shared" si="41"/>
        <v>0.61428571428571421</v>
      </c>
      <c r="L38">
        <f t="shared" si="42"/>
        <v>0.5714285714285714</v>
      </c>
      <c r="M38" s="9">
        <v>0.56205169762500007</v>
      </c>
      <c r="O38" s="7" t="s">
        <v>47</v>
      </c>
      <c r="P38" s="7">
        <v>4.75</v>
      </c>
      <c r="Q38" s="7">
        <v>4.6900000000000004</v>
      </c>
      <c r="R38" s="7">
        <v>4.53</v>
      </c>
      <c r="S38" s="7">
        <v>4.63</v>
      </c>
      <c r="T38" s="7">
        <v>4.46</v>
      </c>
      <c r="U38" s="7">
        <v>4.3600000000000003</v>
      </c>
      <c r="V38" s="7">
        <v>4.7</v>
      </c>
      <c r="W38" s="7">
        <v>4.63</v>
      </c>
      <c r="X38" s="7">
        <v>4.46</v>
      </c>
      <c r="Y38" s="7">
        <v>4.3</v>
      </c>
      <c r="Z38" s="7">
        <v>4</v>
      </c>
    </row>
    <row r="39" spans="1:26" x14ac:dyDescent="0.2">
      <c r="A39" s="19" t="s">
        <v>48</v>
      </c>
      <c r="B39">
        <f t="shared" si="32"/>
        <v>0.70428571428571429</v>
      </c>
      <c r="C39">
        <f t="shared" si="33"/>
        <v>0.78857142857142848</v>
      </c>
      <c r="D39">
        <f t="shared" si="34"/>
        <v>0.79285714285714282</v>
      </c>
      <c r="E39">
        <f t="shared" si="35"/>
        <v>0.76571428571428579</v>
      </c>
      <c r="F39">
        <f t="shared" si="36"/>
        <v>0.74571428571428566</v>
      </c>
      <c r="G39">
        <f t="shared" si="37"/>
        <v>0.77714285714285725</v>
      </c>
      <c r="H39">
        <f t="shared" si="38"/>
        <v>0.7985714285714286</v>
      </c>
      <c r="I39">
        <f t="shared" si="39"/>
        <v>0.76999999999999991</v>
      </c>
      <c r="J39">
        <f t="shared" si="40"/>
        <v>0.70857142857142852</v>
      </c>
      <c r="K39">
        <f t="shared" si="41"/>
        <v>0.61</v>
      </c>
      <c r="L39">
        <f t="shared" si="42"/>
        <v>0.60142857142857142</v>
      </c>
      <c r="M39" s="9">
        <v>0.67579528891666651</v>
      </c>
      <c r="O39" s="7" t="s">
        <v>48</v>
      </c>
      <c r="P39" s="7">
        <v>4.93</v>
      </c>
      <c r="Q39" s="7">
        <v>5.52</v>
      </c>
      <c r="R39" s="7">
        <v>5.55</v>
      </c>
      <c r="S39" s="7">
        <v>5.36</v>
      </c>
      <c r="T39" s="7">
        <v>5.22</v>
      </c>
      <c r="U39" s="7">
        <v>5.44</v>
      </c>
      <c r="V39" s="7">
        <v>5.59</v>
      </c>
      <c r="W39" s="7">
        <v>5.39</v>
      </c>
      <c r="X39" s="7">
        <v>4.96</v>
      </c>
      <c r="Y39" s="7">
        <v>4.2699999999999996</v>
      </c>
      <c r="Z39" s="7">
        <v>4.21</v>
      </c>
    </row>
    <row r="40" spans="1:26" x14ac:dyDescent="0.2">
      <c r="A40" s="19" t="s">
        <v>243</v>
      </c>
      <c r="B40">
        <f t="shared" si="32"/>
        <v>0.77428571428571424</v>
      </c>
      <c r="C40">
        <f t="shared" si="33"/>
        <v>0.77857142857142858</v>
      </c>
      <c r="D40">
        <f t="shared" si="34"/>
        <v>0.75142857142857145</v>
      </c>
      <c r="E40">
        <f t="shared" si="35"/>
        <v>0.70285714285714285</v>
      </c>
      <c r="F40">
        <f t="shared" si="36"/>
        <v>0.61285714285714288</v>
      </c>
      <c r="G40">
        <f t="shared" si="37"/>
        <v>0.59571428571428575</v>
      </c>
      <c r="H40">
        <f t="shared" si="38"/>
        <v>0.61857142857142855</v>
      </c>
      <c r="I40">
        <f t="shared" si="39"/>
        <v>0.63857142857142857</v>
      </c>
      <c r="J40">
        <f t="shared" si="40"/>
        <v>0.65857142857142859</v>
      </c>
      <c r="K40">
        <f t="shared" si="41"/>
        <v>0.68142857142857138</v>
      </c>
      <c r="L40">
        <f t="shared" si="42"/>
        <v>0.7014285714285714</v>
      </c>
      <c r="M40" s="9">
        <v>0.58371431041666666</v>
      </c>
      <c r="O40" s="7" t="s">
        <v>49</v>
      </c>
      <c r="P40" s="7">
        <v>5.42</v>
      </c>
      <c r="Q40" s="7">
        <v>5.45</v>
      </c>
      <c r="R40" s="7">
        <v>5.26</v>
      </c>
      <c r="S40" s="7">
        <v>4.92</v>
      </c>
      <c r="T40" s="7">
        <v>4.29</v>
      </c>
      <c r="U40" s="7">
        <v>4.17</v>
      </c>
      <c r="V40" s="7">
        <v>4.33</v>
      </c>
      <c r="W40" s="7">
        <v>4.47</v>
      </c>
      <c r="X40" s="7">
        <v>4.6100000000000003</v>
      </c>
      <c r="Y40" s="7">
        <v>4.7699999999999996</v>
      </c>
      <c r="Z40" s="7">
        <v>4.91</v>
      </c>
    </row>
    <row r="41" spans="1:26" x14ac:dyDescent="0.2">
      <c r="A41" s="19" t="s">
        <v>50</v>
      </c>
      <c r="B41">
        <f t="shared" si="32"/>
        <v>0.78857142857142848</v>
      </c>
      <c r="C41">
        <f t="shared" si="33"/>
        <v>0.78</v>
      </c>
      <c r="D41">
        <f t="shared" si="34"/>
        <v>0.78714285714285714</v>
      </c>
      <c r="E41">
        <f t="shared" si="35"/>
        <v>0.74428571428571433</v>
      </c>
      <c r="F41">
        <f t="shared" si="36"/>
        <v>0.69714285714285718</v>
      </c>
      <c r="G41">
        <f t="shared" si="37"/>
        <v>0.65714285714285714</v>
      </c>
      <c r="H41">
        <f t="shared" si="38"/>
        <v>0.66714285714285715</v>
      </c>
      <c r="I41">
        <f t="shared" si="39"/>
        <v>0.67428571428571427</v>
      </c>
      <c r="J41">
        <f t="shared" si="40"/>
        <v>0.67</v>
      </c>
      <c r="K41">
        <f t="shared" si="41"/>
        <v>0.69142857142857139</v>
      </c>
      <c r="L41">
        <f t="shared" si="42"/>
        <v>0.69000000000000006</v>
      </c>
      <c r="M41" s="9">
        <v>0.87256293687500008</v>
      </c>
      <c r="O41" s="7" t="s">
        <v>50</v>
      </c>
      <c r="P41" s="7">
        <v>5.52</v>
      </c>
      <c r="Q41" s="7">
        <v>5.46</v>
      </c>
      <c r="R41" s="7">
        <v>5.51</v>
      </c>
      <c r="S41" s="7">
        <v>5.21</v>
      </c>
      <c r="T41" s="7">
        <v>4.88</v>
      </c>
      <c r="U41" s="7">
        <v>4.5999999999999996</v>
      </c>
      <c r="V41" s="7">
        <v>4.67</v>
      </c>
      <c r="W41" s="7">
        <v>4.72</v>
      </c>
      <c r="X41" s="7">
        <v>4.6900000000000004</v>
      </c>
      <c r="Y41" s="7">
        <v>4.84</v>
      </c>
      <c r="Z41" s="7">
        <v>4.83</v>
      </c>
    </row>
    <row r="42" spans="1:26" x14ac:dyDescent="0.2">
      <c r="A42" s="19" t="s">
        <v>51</v>
      </c>
      <c r="B42">
        <f t="shared" si="32"/>
        <v>0.2742857142857143</v>
      </c>
      <c r="C42">
        <f t="shared" si="33"/>
        <v>0.27571428571428569</v>
      </c>
      <c r="D42">
        <f t="shared" si="34"/>
        <v>0.28714285714285709</v>
      </c>
      <c r="E42">
        <f t="shared" si="35"/>
        <v>0.28142857142857142</v>
      </c>
      <c r="F42">
        <f t="shared" si="36"/>
        <v>0.26285714285714284</v>
      </c>
      <c r="G42">
        <f t="shared" si="37"/>
        <v>0.2742857142857143</v>
      </c>
      <c r="H42">
        <f t="shared" si="38"/>
        <v>0.29142857142857143</v>
      </c>
      <c r="I42">
        <f t="shared" si="39"/>
        <v>0.31571428571428573</v>
      </c>
      <c r="J42">
        <f t="shared" si="40"/>
        <v>0.36571428571428571</v>
      </c>
      <c r="K42">
        <f t="shared" si="41"/>
        <v>0.40142857142857141</v>
      </c>
      <c r="L42">
        <f t="shared" si="42"/>
        <v>0.3828571428571429</v>
      </c>
      <c r="M42" s="9">
        <v>0.54748211304166672</v>
      </c>
      <c r="O42" s="7" t="s">
        <v>51</v>
      </c>
      <c r="P42" s="7">
        <v>1.92</v>
      </c>
      <c r="Q42" s="7">
        <v>1.93</v>
      </c>
      <c r="R42" s="7">
        <v>2.0099999999999998</v>
      </c>
      <c r="S42" s="7">
        <v>1.97</v>
      </c>
      <c r="T42" s="7">
        <v>1.84</v>
      </c>
      <c r="U42" s="7">
        <v>1.92</v>
      </c>
      <c r="V42" s="7">
        <v>2.04</v>
      </c>
      <c r="W42" s="7">
        <v>2.21</v>
      </c>
      <c r="X42" s="7">
        <v>2.56</v>
      </c>
      <c r="Y42" s="7">
        <v>2.81</v>
      </c>
      <c r="Z42" s="7">
        <v>2.68</v>
      </c>
    </row>
    <row r="43" spans="1:26" x14ac:dyDescent="0.2">
      <c r="A43" s="19" t="s">
        <v>52</v>
      </c>
      <c r="B43">
        <f t="shared" si="32"/>
        <v>0.30714285714285711</v>
      </c>
      <c r="C43">
        <f t="shared" si="33"/>
        <v>0.33142857142857141</v>
      </c>
      <c r="D43">
        <f t="shared" si="34"/>
        <v>0.35142857142857142</v>
      </c>
      <c r="E43">
        <f t="shared" si="35"/>
        <v>0.38142857142857139</v>
      </c>
      <c r="F43">
        <f t="shared" si="36"/>
        <v>0.43714285714285717</v>
      </c>
      <c r="G43">
        <f t="shared" si="37"/>
        <v>0.46142857142857141</v>
      </c>
      <c r="H43">
        <f t="shared" si="38"/>
        <v>0.54428571428571426</v>
      </c>
      <c r="I43" t="str">
        <f t="shared" si="39"/>
        <v>XXX</v>
      </c>
      <c r="J43">
        <f t="shared" si="40"/>
        <v>0.54285714285714282</v>
      </c>
      <c r="K43">
        <f t="shared" si="41"/>
        <v>0.53142857142857147</v>
      </c>
      <c r="L43">
        <f t="shared" si="42"/>
        <v>0.51857142857142857</v>
      </c>
      <c r="M43" s="9">
        <v>0.50838069125000007</v>
      </c>
      <c r="O43" s="7" t="s">
        <v>52</v>
      </c>
      <c r="P43" s="7">
        <v>2.15</v>
      </c>
      <c r="Q43" s="7">
        <v>2.3199999999999998</v>
      </c>
      <c r="R43" s="7">
        <v>2.46</v>
      </c>
      <c r="S43" s="7">
        <v>2.67</v>
      </c>
      <c r="T43" s="7">
        <v>3.06</v>
      </c>
      <c r="U43" s="7">
        <v>3.23</v>
      </c>
      <c r="V43" s="7">
        <v>3.81</v>
      </c>
      <c r="W43" s="7" t="s">
        <v>264</v>
      </c>
      <c r="X43" s="7">
        <v>3.8</v>
      </c>
      <c r="Y43" s="7">
        <v>3.72</v>
      </c>
      <c r="Z43" s="7">
        <v>3.63</v>
      </c>
    </row>
    <row r="44" spans="1:26" x14ac:dyDescent="0.2">
      <c r="A44" s="19" t="s">
        <v>188</v>
      </c>
      <c r="B44">
        <f t="shared" si="32"/>
        <v>0.30571428571428572</v>
      </c>
      <c r="C44">
        <f t="shared" si="33"/>
        <v>0.30571428571428572</v>
      </c>
      <c r="D44">
        <f t="shared" si="34"/>
        <v>0.33999999999999997</v>
      </c>
      <c r="E44">
        <f t="shared" si="35"/>
        <v>0.35285714285714287</v>
      </c>
      <c r="F44">
        <f t="shared" si="36"/>
        <v>0.33714285714285713</v>
      </c>
      <c r="G44">
        <f t="shared" si="37"/>
        <v>0.30428571428571427</v>
      </c>
      <c r="H44">
        <f t="shared" si="38"/>
        <v>0.28142857142857142</v>
      </c>
      <c r="I44">
        <f t="shared" si="39"/>
        <v>0.3</v>
      </c>
      <c r="J44">
        <f t="shared" si="40"/>
        <v>0.30428571428571427</v>
      </c>
      <c r="K44">
        <f t="shared" si="41"/>
        <v>0.30428571428571427</v>
      </c>
      <c r="L44">
        <f t="shared" si="42"/>
        <v>0.34857142857142859</v>
      </c>
      <c r="M44" s="9">
        <v>0.47077099875</v>
      </c>
      <c r="O44" s="7" t="s">
        <v>188</v>
      </c>
      <c r="P44" s="7">
        <v>2.14</v>
      </c>
      <c r="Q44" s="7">
        <v>2.14</v>
      </c>
      <c r="R44" s="7">
        <v>2.38</v>
      </c>
      <c r="S44" s="7">
        <v>2.4700000000000002</v>
      </c>
      <c r="T44" s="7">
        <v>2.36</v>
      </c>
      <c r="U44" s="7">
        <v>2.13</v>
      </c>
      <c r="V44" s="7">
        <v>1.97</v>
      </c>
      <c r="W44" s="7">
        <v>2.1</v>
      </c>
      <c r="X44" s="7">
        <v>2.13</v>
      </c>
      <c r="Y44" s="7">
        <v>2.13</v>
      </c>
      <c r="Z44" s="7">
        <v>2.44</v>
      </c>
    </row>
    <row r="45" spans="1:26" x14ac:dyDescent="0.2">
      <c r="A45" s="19" t="s">
        <v>54</v>
      </c>
      <c r="B45">
        <f t="shared" si="32"/>
        <v>0.42285714285714288</v>
      </c>
      <c r="C45">
        <f t="shared" si="33"/>
        <v>0.40857142857142853</v>
      </c>
      <c r="D45">
        <f t="shared" si="34"/>
        <v>0.40857142857142853</v>
      </c>
      <c r="E45">
        <f t="shared" si="35"/>
        <v>0.39142857142857146</v>
      </c>
      <c r="F45">
        <f t="shared" si="36"/>
        <v>0.35285714285714287</v>
      </c>
      <c r="G45">
        <f t="shared" si="37"/>
        <v>0.33714285714285713</v>
      </c>
      <c r="H45">
        <f t="shared" si="38"/>
        <v>0.39571428571428574</v>
      </c>
      <c r="I45">
        <f t="shared" si="39"/>
        <v>0.46714285714285714</v>
      </c>
      <c r="J45">
        <f t="shared" si="40"/>
        <v>0.40571428571428569</v>
      </c>
      <c r="K45">
        <f t="shared" si="41"/>
        <v>0.36</v>
      </c>
      <c r="L45">
        <f t="shared" si="42"/>
        <v>0.36857142857142861</v>
      </c>
      <c r="M45" s="9">
        <v>0.40369362829166666</v>
      </c>
      <c r="O45" s="7" t="s">
        <v>54</v>
      </c>
      <c r="P45" s="7">
        <v>2.96</v>
      </c>
      <c r="Q45" s="7">
        <v>2.86</v>
      </c>
      <c r="R45" s="7">
        <v>2.86</v>
      </c>
      <c r="S45" s="7">
        <v>2.74</v>
      </c>
      <c r="T45" s="7">
        <v>2.4700000000000002</v>
      </c>
      <c r="U45" s="7">
        <v>2.36</v>
      </c>
      <c r="V45" s="7">
        <v>2.77</v>
      </c>
      <c r="W45" s="7">
        <v>3.27</v>
      </c>
      <c r="X45" s="7">
        <v>2.84</v>
      </c>
      <c r="Y45" s="7">
        <v>2.52</v>
      </c>
      <c r="Z45" s="7">
        <v>2.58</v>
      </c>
    </row>
    <row r="46" spans="1:26" x14ac:dyDescent="0.2">
      <c r="A46" s="19" t="s">
        <v>55</v>
      </c>
      <c r="B46">
        <f t="shared" si="32"/>
        <v>0.74571428571428566</v>
      </c>
      <c r="C46">
        <f t="shared" si="33"/>
        <v>0.79</v>
      </c>
      <c r="D46">
        <f t="shared" si="34"/>
        <v>0.78857142857142848</v>
      </c>
      <c r="E46">
        <f t="shared" si="35"/>
        <v>0.76142857142857145</v>
      </c>
      <c r="F46">
        <f t="shared" si="36"/>
        <v>0.76428571428571423</v>
      </c>
      <c r="G46">
        <f t="shared" si="37"/>
        <v>0.74571428571428566</v>
      </c>
      <c r="H46">
        <f t="shared" si="38"/>
        <v>0.74285714285714288</v>
      </c>
      <c r="I46">
        <f t="shared" si="39"/>
        <v>0.76999999999999991</v>
      </c>
      <c r="J46">
        <f t="shared" si="40"/>
        <v>0.7857142857142857</v>
      </c>
      <c r="K46">
        <f t="shared" si="41"/>
        <v>0.81142857142857139</v>
      </c>
      <c r="L46">
        <f t="shared" si="42"/>
        <v>0.83285714285714285</v>
      </c>
      <c r="M46" s="9">
        <v>0.76692579587499987</v>
      </c>
      <c r="O46" s="7" t="s">
        <v>55</v>
      </c>
      <c r="P46" s="7">
        <v>5.22</v>
      </c>
      <c r="Q46" s="7">
        <v>5.53</v>
      </c>
      <c r="R46" s="7">
        <v>5.52</v>
      </c>
      <c r="S46" s="7">
        <v>5.33</v>
      </c>
      <c r="T46" s="7">
        <v>5.35</v>
      </c>
      <c r="U46" s="7">
        <v>5.22</v>
      </c>
      <c r="V46" s="7">
        <v>5.2</v>
      </c>
      <c r="W46" s="7">
        <v>5.39</v>
      </c>
      <c r="X46" s="7">
        <v>5.5</v>
      </c>
      <c r="Y46" s="7">
        <v>5.68</v>
      </c>
      <c r="Z46" s="7">
        <v>5.83</v>
      </c>
    </row>
    <row r="47" spans="1:26" x14ac:dyDescent="0.2">
      <c r="A47" s="19" t="s">
        <v>56</v>
      </c>
      <c r="B47" t="str">
        <f t="shared" si="32"/>
        <v>XXX</v>
      </c>
      <c r="C47" t="str">
        <f t="shared" si="33"/>
        <v>XXX</v>
      </c>
      <c r="D47" t="str">
        <f t="shared" si="34"/>
        <v>XXX</v>
      </c>
      <c r="E47">
        <f t="shared" si="35"/>
        <v>0.57999999999999996</v>
      </c>
      <c r="F47">
        <f t="shared" si="36"/>
        <v>0.51857142857142857</v>
      </c>
      <c r="G47">
        <f t="shared" si="37"/>
        <v>0.47000000000000003</v>
      </c>
      <c r="H47">
        <f t="shared" si="38"/>
        <v>0.58571428571428563</v>
      </c>
      <c r="I47">
        <f t="shared" si="39"/>
        <v>0.63142857142857145</v>
      </c>
      <c r="J47">
        <f t="shared" si="40"/>
        <v>0.56571428571428573</v>
      </c>
      <c r="K47" t="str">
        <f t="shared" si="41"/>
        <v>XXX</v>
      </c>
      <c r="L47">
        <f t="shared" si="42"/>
        <v>0.56857142857142862</v>
      </c>
      <c r="M47" s="9">
        <v>0.45009421504166669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4.0599999999999996</v>
      </c>
      <c r="T47" s="7">
        <v>3.63</v>
      </c>
      <c r="U47" s="7">
        <v>3.29</v>
      </c>
      <c r="V47" s="7">
        <v>4.0999999999999996</v>
      </c>
      <c r="W47" s="7">
        <v>4.42</v>
      </c>
      <c r="X47" s="7">
        <v>3.96</v>
      </c>
      <c r="Y47" s="7" t="s">
        <v>264</v>
      </c>
      <c r="Z47" s="7">
        <v>3.98</v>
      </c>
    </row>
    <row r="48" spans="1:26" x14ac:dyDescent="0.2">
      <c r="A48" s="19" t="s">
        <v>57</v>
      </c>
      <c r="B48">
        <f t="shared" si="32"/>
        <v>0.36857142857142861</v>
      </c>
      <c r="C48">
        <f t="shared" si="33"/>
        <v>0.39571428571428574</v>
      </c>
      <c r="D48">
        <f t="shared" si="34"/>
        <v>0.42571428571428571</v>
      </c>
      <c r="E48">
        <f t="shared" si="35"/>
        <v>0.46714285714285714</v>
      </c>
      <c r="F48">
        <f t="shared" si="36"/>
        <v>0.46857142857142853</v>
      </c>
      <c r="G48">
        <f t="shared" si="37"/>
        <v>0.45571428571428568</v>
      </c>
      <c r="H48">
        <f t="shared" si="38"/>
        <v>0.44</v>
      </c>
      <c r="I48">
        <f t="shared" si="39"/>
        <v>0.49571428571428572</v>
      </c>
      <c r="J48">
        <f t="shared" si="40"/>
        <v>0.48857142857142855</v>
      </c>
      <c r="K48">
        <f t="shared" si="41"/>
        <v>0.44714285714285712</v>
      </c>
      <c r="L48">
        <f t="shared" si="42"/>
        <v>0.44</v>
      </c>
      <c r="M48" s="9">
        <v>0.21376812458333336</v>
      </c>
      <c r="O48" s="7" t="s">
        <v>57</v>
      </c>
      <c r="P48" s="7">
        <v>2.58</v>
      </c>
      <c r="Q48" s="7">
        <v>2.77</v>
      </c>
      <c r="R48" s="7">
        <v>2.98</v>
      </c>
      <c r="S48" s="7">
        <v>3.27</v>
      </c>
      <c r="T48" s="7">
        <v>3.28</v>
      </c>
      <c r="U48" s="7">
        <v>3.19</v>
      </c>
      <c r="V48" s="7">
        <v>3.08</v>
      </c>
      <c r="W48" s="7">
        <v>3.47</v>
      </c>
      <c r="X48" s="7">
        <v>3.42</v>
      </c>
      <c r="Y48" s="7">
        <v>3.13</v>
      </c>
      <c r="Z48" s="7">
        <v>3.08</v>
      </c>
    </row>
    <row r="49" spans="1:26" x14ac:dyDescent="0.2">
      <c r="A49" s="19" t="s">
        <v>58</v>
      </c>
      <c r="B49" t="str">
        <f t="shared" si="32"/>
        <v>XXX</v>
      </c>
      <c r="C49" t="str">
        <f t="shared" si="33"/>
        <v>XXX</v>
      </c>
      <c r="D49" t="str">
        <f t="shared" si="34"/>
        <v>XXX</v>
      </c>
      <c r="E49" t="str">
        <f t="shared" si="35"/>
        <v>XXX</v>
      </c>
      <c r="F49" t="str">
        <f t="shared" si="36"/>
        <v>XXX</v>
      </c>
      <c r="G49" t="str">
        <f t="shared" si="37"/>
        <v>XXX</v>
      </c>
      <c r="H49" t="str">
        <f t="shared" si="38"/>
        <v>XXX</v>
      </c>
      <c r="I49" t="str">
        <f t="shared" si="39"/>
        <v>XXX</v>
      </c>
      <c r="J49" t="str">
        <f t="shared" si="40"/>
        <v>XXX</v>
      </c>
      <c r="K49" t="str">
        <f t="shared" si="41"/>
        <v>XXX</v>
      </c>
      <c r="L49" t="str">
        <f t="shared" si="42"/>
        <v>XXX</v>
      </c>
      <c r="M49" s="9"/>
    </row>
    <row r="50" spans="1:26" x14ac:dyDescent="0.2">
      <c r="A50" s="19" t="s">
        <v>59</v>
      </c>
      <c r="B50">
        <f t="shared" si="32"/>
        <v>0.92714285714285716</v>
      </c>
      <c r="C50">
        <f t="shared" si="33"/>
        <v>0.95285714285714285</v>
      </c>
      <c r="D50">
        <f t="shared" si="34"/>
        <v>0.95285714285714285</v>
      </c>
      <c r="E50">
        <f t="shared" si="35"/>
        <v>0.94571428571428573</v>
      </c>
      <c r="F50">
        <f t="shared" si="36"/>
        <v>0.96285714285714286</v>
      </c>
      <c r="G50">
        <f t="shared" si="37"/>
        <v>0.97285714285714275</v>
      </c>
      <c r="H50">
        <f t="shared" si="38"/>
        <v>0.97428571428571431</v>
      </c>
      <c r="I50">
        <f t="shared" si="39"/>
        <v>0.9642857142857143</v>
      </c>
      <c r="J50">
        <f t="shared" si="40"/>
        <v>0.95285714285714285</v>
      </c>
      <c r="K50">
        <f t="shared" si="41"/>
        <v>0.96285714285714286</v>
      </c>
      <c r="L50">
        <f t="shared" si="42"/>
        <v>0.96285714285714286</v>
      </c>
      <c r="M50" s="9">
        <v>0.84042339725000004</v>
      </c>
      <c r="O50" s="7" t="s">
        <v>59</v>
      </c>
      <c r="P50" s="7">
        <v>6.49</v>
      </c>
      <c r="Q50" s="7">
        <v>6.67</v>
      </c>
      <c r="R50" s="7">
        <v>6.67</v>
      </c>
      <c r="S50" s="7">
        <v>6.62</v>
      </c>
      <c r="T50" s="7">
        <v>6.74</v>
      </c>
      <c r="U50" s="7">
        <v>6.81</v>
      </c>
      <c r="V50" s="7">
        <v>6.82</v>
      </c>
      <c r="W50" s="7">
        <v>6.75</v>
      </c>
      <c r="X50" s="7">
        <v>6.67</v>
      </c>
      <c r="Y50" s="7">
        <v>6.74</v>
      </c>
      <c r="Z50" s="7">
        <v>6.74</v>
      </c>
    </row>
    <row r="51" spans="1:26" x14ac:dyDescent="0.2">
      <c r="A51" s="19" t="s">
        <v>60</v>
      </c>
      <c r="B51">
        <f t="shared" si="32"/>
        <v>0.76999999999999991</v>
      </c>
      <c r="C51">
        <f t="shared" si="33"/>
        <v>0.79714285714285715</v>
      </c>
      <c r="D51">
        <f t="shared" si="34"/>
        <v>0.75714285714285712</v>
      </c>
      <c r="E51">
        <f t="shared" si="35"/>
        <v>0.71</v>
      </c>
      <c r="F51">
        <f t="shared" si="36"/>
        <v>0.69000000000000006</v>
      </c>
      <c r="G51">
        <f t="shared" si="37"/>
        <v>0.65571428571428569</v>
      </c>
      <c r="H51">
        <f t="shared" si="38"/>
        <v>0.67428571428571427</v>
      </c>
      <c r="I51">
        <f t="shared" si="39"/>
        <v>0.69714285714285718</v>
      </c>
      <c r="J51">
        <f t="shared" si="40"/>
        <v>0.69571428571428573</v>
      </c>
      <c r="K51">
        <f t="shared" si="41"/>
        <v>0.69714285714285718</v>
      </c>
      <c r="L51">
        <f t="shared" si="42"/>
        <v>0.67</v>
      </c>
      <c r="M51" s="9">
        <v>0.65202264791666664</v>
      </c>
      <c r="O51" s="7" t="s">
        <v>60</v>
      </c>
      <c r="P51" s="7">
        <v>5.39</v>
      </c>
      <c r="Q51" s="7">
        <v>5.58</v>
      </c>
      <c r="R51" s="7">
        <v>5.3</v>
      </c>
      <c r="S51" s="7">
        <v>4.97</v>
      </c>
      <c r="T51" s="7">
        <v>4.83</v>
      </c>
      <c r="U51" s="7">
        <v>4.59</v>
      </c>
      <c r="V51" s="7">
        <v>4.72</v>
      </c>
      <c r="W51" s="7">
        <v>4.88</v>
      </c>
      <c r="X51" s="7">
        <v>4.87</v>
      </c>
      <c r="Y51" s="7">
        <v>4.88</v>
      </c>
      <c r="Z51" s="7">
        <v>4.6900000000000004</v>
      </c>
    </row>
    <row r="52" spans="1:26" x14ac:dyDescent="0.2">
      <c r="A52" s="19" t="s">
        <v>61</v>
      </c>
      <c r="B52" t="str">
        <f t="shared" si="32"/>
        <v>XXX</v>
      </c>
      <c r="C52" t="str">
        <f t="shared" si="33"/>
        <v>XXX</v>
      </c>
      <c r="D52" t="str">
        <f t="shared" si="34"/>
        <v>XXX</v>
      </c>
      <c r="E52" t="str">
        <f t="shared" si="35"/>
        <v>XXX</v>
      </c>
      <c r="F52" t="str">
        <f t="shared" si="36"/>
        <v>XXX</v>
      </c>
      <c r="G52">
        <f t="shared" si="37"/>
        <v>0.36857142857142861</v>
      </c>
      <c r="H52">
        <f t="shared" si="38"/>
        <v>0.42714285714285716</v>
      </c>
      <c r="I52">
        <f t="shared" si="39"/>
        <v>0.47714285714285715</v>
      </c>
      <c r="J52">
        <f t="shared" si="40"/>
        <v>0.4757142857142857</v>
      </c>
      <c r="K52">
        <f t="shared" si="41"/>
        <v>0.50857142857142856</v>
      </c>
      <c r="L52" t="str">
        <f t="shared" si="42"/>
        <v>XXX</v>
      </c>
      <c r="M52" s="9">
        <v>0.47696491875000002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2.58</v>
      </c>
      <c r="V52" s="7">
        <v>2.99</v>
      </c>
      <c r="W52" s="7">
        <v>3.34</v>
      </c>
      <c r="X52" s="7">
        <v>3.33</v>
      </c>
      <c r="Y52" s="7">
        <v>3.56</v>
      </c>
      <c r="Z52" s="7" t="s">
        <v>264</v>
      </c>
    </row>
    <row r="53" spans="1:26" x14ac:dyDescent="0.2">
      <c r="A53" s="19" t="s">
        <v>189</v>
      </c>
      <c r="B53">
        <f t="shared" si="32"/>
        <v>0.49857142857142861</v>
      </c>
      <c r="C53">
        <f t="shared" si="33"/>
        <v>0.57857142857142851</v>
      </c>
      <c r="D53">
        <f t="shared" si="34"/>
        <v>0.61142857142857143</v>
      </c>
      <c r="E53">
        <f t="shared" si="35"/>
        <v>0.63428571428571434</v>
      </c>
      <c r="F53">
        <f t="shared" si="36"/>
        <v>0.64714285714285713</v>
      </c>
      <c r="G53">
        <f t="shared" si="37"/>
        <v>0.66428571428571437</v>
      </c>
      <c r="H53">
        <f t="shared" si="38"/>
        <v>0.63285714285714278</v>
      </c>
      <c r="I53">
        <f t="shared" si="39"/>
        <v>0.58714285714285719</v>
      </c>
      <c r="J53">
        <f t="shared" si="40"/>
        <v>0.58285714285714285</v>
      </c>
      <c r="K53">
        <f t="shared" si="41"/>
        <v>0.59428571428571431</v>
      </c>
      <c r="L53">
        <f t="shared" si="42"/>
        <v>0.6</v>
      </c>
      <c r="M53" s="9">
        <v>0.43195546462500006</v>
      </c>
      <c r="O53" s="7" t="s">
        <v>189</v>
      </c>
      <c r="P53" s="7">
        <v>3.49</v>
      </c>
      <c r="Q53" s="7">
        <v>4.05</v>
      </c>
      <c r="R53" s="7">
        <v>4.28</v>
      </c>
      <c r="S53" s="7">
        <v>4.4400000000000004</v>
      </c>
      <c r="T53" s="7">
        <v>4.53</v>
      </c>
      <c r="U53" s="7">
        <v>4.6500000000000004</v>
      </c>
      <c r="V53" s="7">
        <v>4.43</v>
      </c>
      <c r="W53" s="7">
        <v>4.1100000000000003</v>
      </c>
      <c r="X53" s="7">
        <v>4.08</v>
      </c>
      <c r="Y53" s="7">
        <v>4.16</v>
      </c>
      <c r="Z53" s="7">
        <v>4.2</v>
      </c>
    </row>
    <row r="54" spans="1:26" x14ac:dyDescent="0.2">
      <c r="A54" s="19" t="s">
        <v>63</v>
      </c>
      <c r="B54">
        <f t="shared" si="32"/>
        <v>0.43714285714285717</v>
      </c>
      <c r="C54">
        <f t="shared" si="33"/>
        <v>0.47428571428571425</v>
      </c>
      <c r="D54">
        <f t="shared" si="34"/>
        <v>0.45857142857142857</v>
      </c>
      <c r="E54">
        <f t="shared" si="35"/>
        <v>0.42428571428571432</v>
      </c>
      <c r="F54">
        <f t="shared" si="36"/>
        <v>0.45428571428571429</v>
      </c>
      <c r="G54">
        <f t="shared" si="37"/>
        <v>0.48</v>
      </c>
      <c r="H54">
        <f t="shared" si="38"/>
        <v>0.48857142857142855</v>
      </c>
      <c r="I54">
        <f t="shared" si="39"/>
        <v>0.49857142857142861</v>
      </c>
      <c r="J54">
        <f t="shared" si="40"/>
        <v>0.49142857142857144</v>
      </c>
      <c r="K54">
        <f t="shared" si="41"/>
        <v>0.49142857142857144</v>
      </c>
      <c r="L54">
        <f t="shared" si="42"/>
        <v>0.44714285714285712</v>
      </c>
      <c r="M54" s="9">
        <v>0.67643707991666668</v>
      </c>
      <c r="O54" s="7" t="s">
        <v>63</v>
      </c>
      <c r="P54" s="7">
        <v>3.06</v>
      </c>
      <c r="Q54" s="7">
        <v>3.32</v>
      </c>
      <c r="R54" s="7">
        <v>3.21</v>
      </c>
      <c r="S54" s="7">
        <v>2.97</v>
      </c>
      <c r="T54" s="7">
        <v>3.18</v>
      </c>
      <c r="U54" s="7">
        <v>3.36</v>
      </c>
      <c r="V54" s="7">
        <v>3.42</v>
      </c>
      <c r="W54" s="7">
        <v>3.49</v>
      </c>
      <c r="X54" s="7">
        <v>3.44</v>
      </c>
      <c r="Y54" s="7">
        <v>3.44</v>
      </c>
      <c r="Z54" s="7">
        <v>3.13</v>
      </c>
    </row>
    <row r="55" spans="1:26" x14ac:dyDescent="0.2">
      <c r="A55" s="19" t="s">
        <v>64</v>
      </c>
      <c r="B55">
        <f t="shared" si="32"/>
        <v>0.70000000000000007</v>
      </c>
      <c r="C55">
        <f t="shared" si="33"/>
        <v>0.66714285714285715</v>
      </c>
      <c r="D55">
        <f t="shared" si="34"/>
        <v>0.65</v>
      </c>
      <c r="E55">
        <f t="shared" si="35"/>
        <v>0.66428571428571437</v>
      </c>
      <c r="F55">
        <f t="shared" si="36"/>
        <v>0.65714285714285714</v>
      </c>
      <c r="G55">
        <f t="shared" si="37"/>
        <v>0.67714285714285716</v>
      </c>
      <c r="H55">
        <f t="shared" si="38"/>
        <v>0.71571428571428564</v>
      </c>
      <c r="I55">
        <f t="shared" si="39"/>
        <v>0.73142857142857143</v>
      </c>
      <c r="J55">
        <f t="shared" si="40"/>
        <v>0.74</v>
      </c>
      <c r="K55">
        <f t="shared" si="41"/>
        <v>0.74428571428571433</v>
      </c>
      <c r="L55">
        <f t="shared" si="42"/>
        <v>0.75571428571428567</v>
      </c>
      <c r="M55" s="9">
        <v>0.79906836749999999</v>
      </c>
      <c r="O55" s="7" t="s">
        <v>64</v>
      </c>
      <c r="P55" s="7">
        <v>4.9000000000000004</v>
      </c>
      <c r="Q55" s="7">
        <v>4.67</v>
      </c>
      <c r="R55" s="7">
        <v>4.55</v>
      </c>
      <c r="S55" s="7">
        <v>4.6500000000000004</v>
      </c>
      <c r="T55" s="7">
        <v>4.5999999999999996</v>
      </c>
      <c r="U55" s="7">
        <v>4.74</v>
      </c>
      <c r="V55" s="7">
        <v>5.01</v>
      </c>
      <c r="W55" s="7">
        <v>5.12</v>
      </c>
      <c r="X55" s="7">
        <v>5.18</v>
      </c>
      <c r="Y55" s="7">
        <v>5.21</v>
      </c>
      <c r="Z55" s="7">
        <v>5.29</v>
      </c>
    </row>
    <row r="56" spans="1:26" x14ac:dyDescent="0.2">
      <c r="A56" s="19" t="s">
        <v>65</v>
      </c>
      <c r="B56" t="str">
        <f t="shared" si="32"/>
        <v>XXX</v>
      </c>
      <c r="C56">
        <f t="shared" si="33"/>
        <v>0.46285714285714291</v>
      </c>
      <c r="D56">
        <f t="shared" si="34"/>
        <v>0.47714285714285715</v>
      </c>
      <c r="E56">
        <f t="shared" si="35"/>
        <v>0.49000000000000005</v>
      </c>
      <c r="F56">
        <f t="shared" si="36"/>
        <v>0.4757142857142857</v>
      </c>
      <c r="G56">
        <f t="shared" si="37"/>
        <v>0.51857142857142857</v>
      </c>
      <c r="H56">
        <f t="shared" si="38"/>
        <v>0.51714285714285713</v>
      </c>
      <c r="I56">
        <f t="shared" si="39"/>
        <v>0.43</v>
      </c>
      <c r="J56">
        <f t="shared" si="40"/>
        <v>0.46285714285714291</v>
      </c>
      <c r="K56">
        <f t="shared" si="41"/>
        <v>0.48571428571428571</v>
      </c>
      <c r="L56">
        <f t="shared" si="42"/>
        <v>0.48571428571428571</v>
      </c>
      <c r="M56" s="9">
        <v>0.46743949254166667</v>
      </c>
      <c r="O56" s="7" t="s">
        <v>65</v>
      </c>
      <c r="P56" s="7" t="s">
        <v>264</v>
      </c>
      <c r="Q56" s="7">
        <v>3.24</v>
      </c>
      <c r="R56" s="7">
        <v>3.34</v>
      </c>
      <c r="S56" s="7">
        <v>3.43</v>
      </c>
      <c r="T56" s="7">
        <v>3.33</v>
      </c>
      <c r="U56" s="7">
        <v>3.63</v>
      </c>
      <c r="V56" s="7">
        <v>3.62</v>
      </c>
      <c r="W56" s="7">
        <v>3.01</v>
      </c>
      <c r="X56" s="7">
        <v>3.24</v>
      </c>
      <c r="Y56" s="7">
        <v>3.4</v>
      </c>
      <c r="Z56" s="7">
        <v>3.4</v>
      </c>
    </row>
    <row r="57" spans="1:26" x14ac:dyDescent="0.2">
      <c r="A57" s="19" t="s">
        <v>66</v>
      </c>
      <c r="B57">
        <f t="shared" si="32"/>
        <v>0.53428571428571436</v>
      </c>
      <c r="C57">
        <f t="shared" si="33"/>
        <v>0.55857142857142861</v>
      </c>
      <c r="D57">
        <f t="shared" si="34"/>
        <v>0.55142857142857138</v>
      </c>
      <c r="E57">
        <f t="shared" si="35"/>
        <v>0.53857142857142859</v>
      </c>
      <c r="F57">
        <f t="shared" si="36"/>
        <v>0.52</v>
      </c>
      <c r="G57">
        <f t="shared" si="37"/>
        <v>0.50857142857142856</v>
      </c>
      <c r="H57">
        <f t="shared" si="38"/>
        <v>0.53714285714285714</v>
      </c>
      <c r="I57">
        <f t="shared" si="39"/>
        <v>0.5485714285714286</v>
      </c>
      <c r="J57">
        <f t="shared" si="40"/>
        <v>0.53857142857142859</v>
      </c>
      <c r="K57">
        <f t="shared" si="41"/>
        <v>0.53857142857142859</v>
      </c>
      <c r="L57">
        <f t="shared" si="42"/>
        <v>0.55428571428571427</v>
      </c>
      <c r="M57" s="9">
        <v>0.64479585491666669</v>
      </c>
      <c r="O57" s="7" t="s">
        <v>66</v>
      </c>
      <c r="P57" s="7">
        <v>3.74</v>
      </c>
      <c r="Q57" s="7">
        <v>3.91</v>
      </c>
      <c r="R57" s="7">
        <v>3.86</v>
      </c>
      <c r="S57" s="7">
        <v>3.77</v>
      </c>
      <c r="T57" s="7">
        <v>3.64</v>
      </c>
      <c r="U57" s="7">
        <v>3.56</v>
      </c>
      <c r="V57" s="7">
        <v>3.76</v>
      </c>
      <c r="W57" s="7">
        <v>3.84</v>
      </c>
      <c r="X57" s="7">
        <v>3.77</v>
      </c>
      <c r="Y57" s="7">
        <v>3.77</v>
      </c>
      <c r="Z57" s="7">
        <v>3.88</v>
      </c>
    </row>
    <row r="58" spans="1:26" x14ac:dyDescent="0.2">
      <c r="A58" s="19" t="s">
        <v>67</v>
      </c>
      <c r="B58">
        <f t="shared" si="32"/>
        <v>0.34857142857142859</v>
      </c>
      <c r="C58">
        <f t="shared" si="33"/>
        <v>0.36142857142857138</v>
      </c>
      <c r="D58">
        <f t="shared" si="34"/>
        <v>0.33285714285714285</v>
      </c>
      <c r="E58">
        <f t="shared" si="35"/>
        <v>0.31857142857142856</v>
      </c>
      <c r="F58">
        <f t="shared" si="36"/>
        <v>0.32142857142857145</v>
      </c>
      <c r="G58">
        <f t="shared" si="37"/>
        <v>0.31</v>
      </c>
      <c r="H58">
        <f t="shared" si="38"/>
        <v>0.32142857142857145</v>
      </c>
      <c r="I58">
        <f t="shared" si="39"/>
        <v>0.35285714285714287</v>
      </c>
      <c r="J58">
        <f t="shared" si="40"/>
        <v>0.35571428571428576</v>
      </c>
      <c r="K58">
        <f t="shared" si="41"/>
        <v>0.35428571428571426</v>
      </c>
      <c r="L58">
        <f t="shared" si="42"/>
        <v>0.36428571428571427</v>
      </c>
      <c r="M58" s="9">
        <v>0.52175271512499999</v>
      </c>
      <c r="O58" s="7" t="s">
        <v>67</v>
      </c>
      <c r="P58" s="7">
        <v>2.44</v>
      </c>
      <c r="Q58" s="7">
        <v>2.5299999999999998</v>
      </c>
      <c r="R58" s="7">
        <v>2.33</v>
      </c>
      <c r="S58" s="7">
        <v>2.23</v>
      </c>
      <c r="T58" s="7">
        <v>2.25</v>
      </c>
      <c r="U58" s="7">
        <v>2.17</v>
      </c>
      <c r="V58" s="7">
        <v>2.25</v>
      </c>
      <c r="W58" s="7">
        <v>2.4700000000000002</v>
      </c>
      <c r="X58" s="7">
        <v>2.4900000000000002</v>
      </c>
      <c r="Y58" s="7">
        <v>2.48</v>
      </c>
      <c r="Z58" s="7">
        <v>2.5499999999999998</v>
      </c>
    </row>
    <row r="59" spans="1:26" x14ac:dyDescent="0.2">
      <c r="A59" s="19" t="s">
        <v>68</v>
      </c>
      <c r="B59" t="str">
        <f t="shared" si="32"/>
        <v>XXX</v>
      </c>
      <c r="C59" t="str">
        <f t="shared" si="33"/>
        <v>XXX</v>
      </c>
      <c r="D59" t="str">
        <f t="shared" si="34"/>
        <v>XXX</v>
      </c>
      <c r="E59" t="str">
        <f t="shared" si="35"/>
        <v>XXX</v>
      </c>
      <c r="F59" t="str">
        <f t="shared" si="36"/>
        <v>XXX</v>
      </c>
      <c r="G59">
        <f t="shared" si="37"/>
        <v>0.35714285714285715</v>
      </c>
      <c r="H59">
        <f t="shared" si="38"/>
        <v>0.32857142857142857</v>
      </c>
      <c r="I59">
        <f t="shared" si="39"/>
        <v>0.32571428571428568</v>
      </c>
      <c r="J59">
        <f t="shared" si="40"/>
        <v>0.32571428571428568</v>
      </c>
      <c r="K59" t="str">
        <f t="shared" si="41"/>
        <v>XXX</v>
      </c>
      <c r="L59">
        <f t="shared" si="42"/>
        <v>0.43714285714285717</v>
      </c>
      <c r="M59" s="9">
        <v>0.24490149412499998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</v>
      </c>
      <c r="V59" s="7">
        <v>2.2999999999999998</v>
      </c>
      <c r="W59" s="7">
        <v>2.2799999999999998</v>
      </c>
      <c r="X59" s="7">
        <v>2.2799999999999998</v>
      </c>
      <c r="Y59" s="7" t="s">
        <v>264</v>
      </c>
      <c r="Z59" s="7">
        <v>3.06</v>
      </c>
    </row>
    <row r="60" spans="1:26" x14ac:dyDescent="0.2">
      <c r="A60" s="19" t="s">
        <v>69</v>
      </c>
      <c r="B60" t="str">
        <f t="shared" si="32"/>
        <v>XXX</v>
      </c>
      <c r="C60" t="str">
        <f t="shared" si="33"/>
        <v>XXX</v>
      </c>
      <c r="D60" t="str">
        <f t="shared" si="34"/>
        <v>XXX</v>
      </c>
      <c r="E60" t="str">
        <f t="shared" si="35"/>
        <v>XXX</v>
      </c>
      <c r="F60">
        <f t="shared" si="36"/>
        <v>0.29428571428571432</v>
      </c>
      <c r="G60">
        <f t="shared" si="37"/>
        <v>0.30142857142857143</v>
      </c>
      <c r="H60">
        <f t="shared" si="38"/>
        <v>0.37285714285714283</v>
      </c>
      <c r="I60">
        <f t="shared" si="39"/>
        <v>0.38142857142857139</v>
      </c>
      <c r="J60">
        <f t="shared" si="40"/>
        <v>0.40857142857142853</v>
      </c>
      <c r="K60" t="str">
        <f t="shared" si="41"/>
        <v>XXX</v>
      </c>
      <c r="L60">
        <f t="shared" si="42"/>
        <v>0.49142857142857144</v>
      </c>
      <c r="M60" s="9">
        <v>0.30091746654166662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2.06</v>
      </c>
      <c r="U60" s="7">
        <v>2.11</v>
      </c>
      <c r="V60" s="7">
        <v>2.61</v>
      </c>
      <c r="W60" s="7">
        <v>2.67</v>
      </c>
      <c r="X60" s="7">
        <v>2.86</v>
      </c>
      <c r="Y60" s="7" t="s">
        <v>264</v>
      </c>
      <c r="Z60" s="7">
        <v>3.44</v>
      </c>
    </row>
    <row r="61" spans="1:26" x14ac:dyDescent="0.2">
      <c r="A61" s="19" t="s">
        <v>70</v>
      </c>
      <c r="B61">
        <f t="shared" si="32"/>
        <v>0.37571428571428572</v>
      </c>
      <c r="C61">
        <f t="shared" si="33"/>
        <v>0.39857142857142858</v>
      </c>
      <c r="D61">
        <f t="shared" si="34"/>
        <v>0.37571428571428572</v>
      </c>
      <c r="E61">
        <f t="shared" si="35"/>
        <v>0.3671428571428571</v>
      </c>
      <c r="F61">
        <f t="shared" si="36"/>
        <v>0.34142857142857147</v>
      </c>
      <c r="G61">
        <f t="shared" si="37"/>
        <v>0.31</v>
      </c>
      <c r="H61">
        <f t="shared" si="38"/>
        <v>0.31857142857142856</v>
      </c>
      <c r="I61">
        <f t="shared" si="39"/>
        <v>0.41142857142857142</v>
      </c>
      <c r="J61">
        <f t="shared" si="40"/>
        <v>0.4642857142857143</v>
      </c>
      <c r="K61">
        <f t="shared" si="41"/>
        <v>0.44857142857142857</v>
      </c>
      <c r="L61">
        <f t="shared" si="42"/>
        <v>0.44571428571428573</v>
      </c>
      <c r="M61" s="9">
        <v>0.48624949449999993</v>
      </c>
      <c r="O61" s="7" t="s">
        <v>70</v>
      </c>
      <c r="P61" s="7">
        <v>2.63</v>
      </c>
      <c r="Q61" s="7">
        <v>2.79</v>
      </c>
      <c r="R61" s="7">
        <v>2.63</v>
      </c>
      <c r="S61" s="7">
        <v>2.57</v>
      </c>
      <c r="T61" s="7">
        <v>2.39</v>
      </c>
      <c r="U61" s="7">
        <v>2.17</v>
      </c>
      <c r="V61" s="7">
        <v>2.23</v>
      </c>
      <c r="W61" s="7">
        <v>2.88</v>
      </c>
      <c r="X61" s="7">
        <v>3.25</v>
      </c>
      <c r="Y61" s="7">
        <v>3.14</v>
      </c>
      <c r="Z61" s="7">
        <v>3.12</v>
      </c>
    </row>
    <row r="62" spans="1:26" x14ac:dyDescent="0.2">
      <c r="A62" s="19" t="s">
        <v>71</v>
      </c>
      <c r="B62">
        <f t="shared" si="32"/>
        <v>0.64714285714285713</v>
      </c>
      <c r="C62">
        <f t="shared" si="33"/>
        <v>0.60142857142857142</v>
      </c>
      <c r="D62">
        <f t="shared" si="34"/>
        <v>0.61428571428571421</v>
      </c>
      <c r="E62">
        <f t="shared" si="35"/>
        <v>0.60285714285714287</v>
      </c>
      <c r="F62">
        <f t="shared" si="36"/>
        <v>0.59142857142857141</v>
      </c>
      <c r="G62">
        <f t="shared" si="37"/>
        <v>0.59285714285714286</v>
      </c>
      <c r="H62">
        <f t="shared" si="38"/>
        <v>0.61857142857142855</v>
      </c>
      <c r="I62">
        <f t="shared" si="39"/>
        <v>0.59428571428571431</v>
      </c>
      <c r="J62">
        <f t="shared" si="40"/>
        <v>0.54285714285714282</v>
      </c>
      <c r="K62">
        <f t="shared" si="41"/>
        <v>0.48857142857142855</v>
      </c>
      <c r="L62">
        <f t="shared" si="42"/>
        <v>0.50571428571428567</v>
      </c>
      <c r="M62" s="9">
        <v>0.69245134991666679</v>
      </c>
      <c r="O62" s="7" t="s">
        <v>71</v>
      </c>
      <c r="P62" s="7">
        <v>4.53</v>
      </c>
      <c r="Q62" s="7">
        <v>4.21</v>
      </c>
      <c r="R62" s="7">
        <v>4.3</v>
      </c>
      <c r="S62" s="7">
        <v>4.22</v>
      </c>
      <c r="T62" s="7">
        <v>4.1399999999999997</v>
      </c>
      <c r="U62" s="7">
        <v>4.1500000000000004</v>
      </c>
      <c r="V62" s="7">
        <v>4.33</v>
      </c>
      <c r="W62" s="7">
        <v>4.16</v>
      </c>
      <c r="X62" s="7">
        <v>3.8</v>
      </c>
      <c r="Y62" s="7">
        <v>3.42</v>
      </c>
      <c r="Z62" s="7">
        <v>3.54</v>
      </c>
    </row>
    <row r="63" spans="1:26" x14ac:dyDescent="0.2">
      <c r="A63" s="19" t="s">
        <v>72</v>
      </c>
      <c r="B63">
        <f t="shared" si="32"/>
        <v>0.77571428571428569</v>
      </c>
      <c r="C63">
        <f t="shared" si="33"/>
        <v>0.79428571428571426</v>
      </c>
      <c r="D63">
        <f t="shared" si="34"/>
        <v>0.83285714285714285</v>
      </c>
      <c r="E63">
        <f t="shared" si="35"/>
        <v>0.85285714285714287</v>
      </c>
      <c r="F63">
        <f t="shared" si="36"/>
        <v>0.82428571428571418</v>
      </c>
      <c r="G63">
        <f t="shared" si="37"/>
        <v>0.79</v>
      </c>
      <c r="H63">
        <f t="shared" si="38"/>
        <v>0.76999999999999991</v>
      </c>
      <c r="I63">
        <f t="shared" si="39"/>
        <v>0.73285714285714287</v>
      </c>
      <c r="J63">
        <f t="shared" si="40"/>
        <v>0.74571428571428566</v>
      </c>
      <c r="K63">
        <f t="shared" si="41"/>
        <v>0.78142857142857136</v>
      </c>
      <c r="L63">
        <f t="shared" si="42"/>
        <v>0.76857142857142857</v>
      </c>
      <c r="M63" s="9">
        <v>0.79982530674999996</v>
      </c>
      <c r="O63" s="7" t="s">
        <v>72</v>
      </c>
      <c r="P63" s="7">
        <v>5.43</v>
      </c>
      <c r="Q63" s="7">
        <v>5.56</v>
      </c>
      <c r="R63" s="7">
        <v>5.83</v>
      </c>
      <c r="S63" s="7">
        <v>5.97</v>
      </c>
      <c r="T63" s="7">
        <v>5.77</v>
      </c>
      <c r="U63" s="7">
        <v>5.53</v>
      </c>
      <c r="V63" s="7">
        <v>5.39</v>
      </c>
      <c r="W63" s="7">
        <v>5.13</v>
      </c>
      <c r="X63" s="7">
        <v>5.22</v>
      </c>
      <c r="Y63" s="7">
        <v>5.47</v>
      </c>
      <c r="Z63" s="7">
        <v>5.38</v>
      </c>
    </row>
    <row r="64" spans="1:26" x14ac:dyDescent="0.2">
      <c r="A64" s="19" t="s">
        <v>73</v>
      </c>
      <c r="B64">
        <f t="shared" si="32"/>
        <v>0.43428571428571427</v>
      </c>
      <c r="C64">
        <f t="shared" si="33"/>
        <v>0.47857142857142859</v>
      </c>
      <c r="D64">
        <f t="shared" si="34"/>
        <v>0.45571428571428568</v>
      </c>
      <c r="E64">
        <f t="shared" si="35"/>
        <v>0.44714285714285712</v>
      </c>
      <c r="F64">
        <f t="shared" si="36"/>
        <v>0.49142857142857144</v>
      </c>
      <c r="G64">
        <f t="shared" si="37"/>
        <v>0.50571428571428567</v>
      </c>
      <c r="H64">
        <f t="shared" si="38"/>
        <v>0.52142857142857146</v>
      </c>
      <c r="I64">
        <f t="shared" si="39"/>
        <v>0.52</v>
      </c>
      <c r="J64">
        <f t="shared" si="40"/>
        <v>0.61142857142857143</v>
      </c>
      <c r="K64">
        <f t="shared" si="41"/>
        <v>0.67</v>
      </c>
      <c r="L64">
        <f t="shared" si="42"/>
        <v>0.63714285714285712</v>
      </c>
      <c r="M64" s="9">
        <v>0.40291198487500002</v>
      </c>
      <c r="O64" s="7" t="s">
        <v>73</v>
      </c>
      <c r="P64" s="7">
        <v>3.04</v>
      </c>
      <c r="Q64" s="7">
        <v>3.35</v>
      </c>
      <c r="R64" s="7">
        <v>3.19</v>
      </c>
      <c r="S64" s="7">
        <v>3.13</v>
      </c>
      <c r="T64" s="7">
        <v>3.44</v>
      </c>
      <c r="U64" s="7">
        <v>3.54</v>
      </c>
      <c r="V64" s="7">
        <v>3.65</v>
      </c>
      <c r="W64" s="7">
        <v>3.64</v>
      </c>
      <c r="X64" s="7">
        <v>4.28</v>
      </c>
      <c r="Y64" s="7">
        <v>4.6900000000000004</v>
      </c>
      <c r="Z64" s="7">
        <v>4.46</v>
      </c>
    </row>
    <row r="65" spans="1:26" x14ac:dyDescent="0.2">
      <c r="A65" s="19" t="s">
        <v>74</v>
      </c>
      <c r="B65">
        <f t="shared" si="32"/>
        <v>0.60142857142857142</v>
      </c>
      <c r="C65">
        <f t="shared" si="33"/>
        <v>0.58142857142857152</v>
      </c>
      <c r="D65">
        <f t="shared" si="34"/>
        <v>0.56714285714285717</v>
      </c>
      <c r="E65">
        <f t="shared" si="35"/>
        <v>0.59</v>
      </c>
      <c r="F65">
        <f t="shared" si="36"/>
        <v>0.58714285714285719</v>
      </c>
      <c r="G65">
        <f t="shared" si="37"/>
        <v>0.58285714285714285</v>
      </c>
      <c r="H65">
        <f t="shared" si="38"/>
        <v>0.61</v>
      </c>
      <c r="I65">
        <f t="shared" si="39"/>
        <v>0.63285714285714278</v>
      </c>
      <c r="J65">
        <f t="shared" si="40"/>
        <v>0.60285714285714287</v>
      </c>
      <c r="K65">
        <f t="shared" si="41"/>
        <v>0.61285714285714288</v>
      </c>
      <c r="L65">
        <f t="shared" si="42"/>
        <v>0.64</v>
      </c>
      <c r="M65" s="9">
        <v>0.69256321591666659</v>
      </c>
      <c r="O65" s="7" t="s">
        <v>74</v>
      </c>
      <c r="P65" s="7">
        <v>4.21</v>
      </c>
      <c r="Q65" s="7">
        <v>4.07</v>
      </c>
      <c r="R65" s="7">
        <v>3.97</v>
      </c>
      <c r="S65" s="7">
        <v>4.13</v>
      </c>
      <c r="T65" s="7">
        <v>4.1100000000000003</v>
      </c>
      <c r="U65" s="7">
        <v>4.08</v>
      </c>
      <c r="V65" s="7">
        <v>4.2699999999999996</v>
      </c>
      <c r="W65" s="7">
        <v>4.43</v>
      </c>
      <c r="X65" s="7">
        <v>4.22</v>
      </c>
      <c r="Y65" s="7">
        <v>4.29</v>
      </c>
      <c r="Z65" s="7">
        <v>4.4800000000000004</v>
      </c>
    </row>
    <row r="66" spans="1:26" x14ac:dyDescent="0.2">
      <c r="A66" s="19" t="s">
        <v>190</v>
      </c>
      <c r="B66" t="str">
        <f t="shared" si="32"/>
        <v>XXX</v>
      </c>
      <c r="C66" t="str">
        <f t="shared" si="33"/>
        <v>XXX</v>
      </c>
      <c r="D66" t="str">
        <f t="shared" si="34"/>
        <v>XXX</v>
      </c>
      <c r="E66">
        <f t="shared" si="35"/>
        <v>0.54285714285714282</v>
      </c>
      <c r="F66">
        <f t="shared" si="36"/>
        <v>0.55999999999999994</v>
      </c>
      <c r="G66">
        <f t="shared" si="37"/>
        <v>0.58142857142857152</v>
      </c>
      <c r="H66">
        <f t="shared" si="38"/>
        <v>0.57428571428571418</v>
      </c>
      <c r="I66">
        <f t="shared" si="39"/>
        <v>0.56714285714285717</v>
      </c>
      <c r="J66">
        <f t="shared" si="40"/>
        <v>0.59428571428571431</v>
      </c>
      <c r="K66">
        <f t="shared" si="41"/>
        <v>0.58714285714285719</v>
      </c>
      <c r="L66">
        <f t="shared" si="42"/>
        <v>0.5714285714285714</v>
      </c>
      <c r="M66" s="9">
        <v>0.401851455375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3.8</v>
      </c>
      <c r="T66" s="7">
        <v>3.92</v>
      </c>
      <c r="U66" s="7">
        <v>4.07</v>
      </c>
      <c r="V66" s="7">
        <v>4.0199999999999996</v>
      </c>
      <c r="W66" s="7">
        <v>3.97</v>
      </c>
      <c r="X66" s="7">
        <v>4.16</v>
      </c>
      <c r="Y66" s="7">
        <v>4.1100000000000003</v>
      </c>
      <c r="Z66" s="7">
        <v>4</v>
      </c>
    </row>
    <row r="67" spans="1:26" x14ac:dyDescent="0.2">
      <c r="A67" s="19" t="s">
        <v>76</v>
      </c>
      <c r="B67" t="str">
        <f t="shared" si="32"/>
        <v>XXX</v>
      </c>
      <c r="C67" t="str">
        <f t="shared" si="33"/>
        <v>XXX</v>
      </c>
      <c r="D67" t="str">
        <f t="shared" si="34"/>
        <v>XXX</v>
      </c>
      <c r="E67" t="str">
        <f t="shared" si="35"/>
        <v>XXX</v>
      </c>
      <c r="F67" t="str">
        <f t="shared" si="36"/>
        <v>XXX</v>
      </c>
      <c r="G67" t="str">
        <f t="shared" si="37"/>
        <v>XXX</v>
      </c>
      <c r="H67" t="str">
        <f t="shared" si="38"/>
        <v>XXX</v>
      </c>
      <c r="I67" t="str">
        <f t="shared" si="39"/>
        <v>XXX</v>
      </c>
      <c r="J67" t="str">
        <f t="shared" si="40"/>
        <v>XXX</v>
      </c>
      <c r="K67" t="str">
        <f t="shared" si="41"/>
        <v>XXX</v>
      </c>
      <c r="L67" t="str">
        <f t="shared" si="42"/>
        <v>XXX</v>
      </c>
      <c r="M67" s="9"/>
    </row>
    <row r="68" spans="1:26" x14ac:dyDescent="0.2">
      <c r="A68" s="19" t="s">
        <v>77</v>
      </c>
      <c r="B68">
        <f t="shared" si="32"/>
        <v>0.8214285714285714</v>
      </c>
      <c r="C68">
        <f t="shared" si="33"/>
        <v>0.81142857142857139</v>
      </c>
      <c r="D68">
        <f t="shared" si="34"/>
        <v>0.81571428571428573</v>
      </c>
      <c r="E68">
        <f t="shared" si="35"/>
        <v>0.79428571428571426</v>
      </c>
      <c r="F68">
        <f t="shared" si="36"/>
        <v>0.79571428571428571</v>
      </c>
      <c r="G68">
        <f t="shared" si="37"/>
        <v>0.80571428571428572</v>
      </c>
      <c r="H68">
        <f t="shared" si="38"/>
        <v>0.81285714285714294</v>
      </c>
      <c r="I68">
        <f t="shared" si="39"/>
        <v>0.82285714285714284</v>
      </c>
      <c r="J68">
        <f t="shared" si="40"/>
        <v>0.8214285714285714</v>
      </c>
      <c r="K68">
        <f t="shared" si="41"/>
        <v>0.82428571428571418</v>
      </c>
      <c r="L68">
        <f t="shared" si="42"/>
        <v>0.80428571428571427</v>
      </c>
      <c r="M68" s="9">
        <v>0.67984646158333328</v>
      </c>
      <c r="O68" s="7" t="s">
        <v>77</v>
      </c>
      <c r="P68" s="7">
        <v>5.75</v>
      </c>
      <c r="Q68" s="7">
        <v>5.68</v>
      </c>
      <c r="R68" s="7">
        <v>5.71</v>
      </c>
      <c r="S68" s="7">
        <v>5.56</v>
      </c>
      <c r="T68" s="7">
        <v>5.57</v>
      </c>
      <c r="U68" s="7">
        <v>5.64</v>
      </c>
      <c r="V68" s="7">
        <v>5.69</v>
      </c>
      <c r="W68" s="7">
        <v>5.76</v>
      </c>
      <c r="X68" s="7">
        <v>5.75</v>
      </c>
      <c r="Y68" s="7">
        <v>5.77</v>
      </c>
      <c r="Z68" s="7">
        <v>5.63</v>
      </c>
    </row>
    <row r="69" spans="1:26" x14ac:dyDescent="0.2">
      <c r="A69" s="19" t="s">
        <v>78</v>
      </c>
      <c r="B69">
        <f t="shared" si="32"/>
        <v>0.68714285714285706</v>
      </c>
      <c r="C69">
        <f t="shared" si="33"/>
        <v>0.56714285714285717</v>
      </c>
      <c r="D69">
        <f t="shared" si="34"/>
        <v>0.45285714285714285</v>
      </c>
      <c r="E69">
        <f t="shared" si="35"/>
        <v>0.52</v>
      </c>
      <c r="F69">
        <f t="shared" si="36"/>
        <v>0.56285714285714283</v>
      </c>
      <c r="G69">
        <f t="shared" si="37"/>
        <v>0.52714285714285714</v>
      </c>
      <c r="H69">
        <f t="shared" si="38"/>
        <v>0.55714285714285716</v>
      </c>
      <c r="I69">
        <f t="shared" si="39"/>
        <v>0.52857142857142858</v>
      </c>
      <c r="J69">
        <f t="shared" si="40"/>
        <v>0.56571428571428573</v>
      </c>
      <c r="K69">
        <f t="shared" si="41"/>
        <v>0.65</v>
      </c>
      <c r="L69">
        <f t="shared" si="42"/>
        <v>0.6657142857142857</v>
      </c>
      <c r="M69" s="9">
        <v>0.75774165783333336</v>
      </c>
      <c r="O69" s="7" t="s">
        <v>78</v>
      </c>
      <c r="P69" s="7">
        <v>4.8099999999999996</v>
      </c>
      <c r="Q69" s="7">
        <v>3.97</v>
      </c>
      <c r="R69" s="7">
        <v>3.17</v>
      </c>
      <c r="S69" s="7">
        <v>3.64</v>
      </c>
      <c r="T69" s="7">
        <v>3.94</v>
      </c>
      <c r="U69" s="7">
        <v>3.69</v>
      </c>
      <c r="V69" s="7">
        <v>3.9</v>
      </c>
      <c r="W69" s="7">
        <v>3.7</v>
      </c>
      <c r="X69" s="7">
        <v>3.96</v>
      </c>
      <c r="Y69" s="7">
        <v>4.55</v>
      </c>
      <c r="Z69" s="7">
        <v>4.66</v>
      </c>
    </row>
    <row r="70" spans="1:26" x14ac:dyDescent="0.2">
      <c r="A70" s="19" t="s">
        <v>79</v>
      </c>
      <c r="B70">
        <f t="shared" si="32"/>
        <v>0.62285714285714289</v>
      </c>
      <c r="C70">
        <f t="shared" si="33"/>
        <v>0.61</v>
      </c>
      <c r="D70">
        <f t="shared" si="34"/>
        <v>0.6071428571428571</v>
      </c>
      <c r="E70">
        <f t="shared" si="35"/>
        <v>0.63142857142857145</v>
      </c>
      <c r="F70">
        <f t="shared" si="36"/>
        <v>0.63714285714285712</v>
      </c>
      <c r="G70">
        <f t="shared" si="37"/>
        <v>0.64428571428571424</v>
      </c>
      <c r="H70">
        <f t="shared" si="38"/>
        <v>0.66857142857142848</v>
      </c>
      <c r="I70">
        <f t="shared" si="39"/>
        <v>0.67714285714285716</v>
      </c>
      <c r="J70">
        <f t="shared" si="40"/>
        <v>0.67285714285714282</v>
      </c>
      <c r="K70">
        <f t="shared" si="41"/>
        <v>0.67428571428571427</v>
      </c>
      <c r="L70">
        <f t="shared" si="42"/>
        <v>0.67999999999999994</v>
      </c>
      <c r="M70" s="9">
        <v>0.7090512275416665</v>
      </c>
      <c r="O70" s="7" t="s">
        <v>79</v>
      </c>
      <c r="P70" s="7">
        <v>4.3600000000000003</v>
      </c>
      <c r="Q70" s="7">
        <v>4.2699999999999996</v>
      </c>
      <c r="R70" s="7">
        <v>4.25</v>
      </c>
      <c r="S70" s="7">
        <v>4.42</v>
      </c>
      <c r="T70" s="7">
        <v>4.46</v>
      </c>
      <c r="U70" s="7">
        <v>4.51</v>
      </c>
      <c r="V70" s="7">
        <v>4.68</v>
      </c>
      <c r="W70" s="7">
        <v>4.74</v>
      </c>
      <c r="X70" s="7">
        <v>4.71</v>
      </c>
      <c r="Y70" s="7">
        <v>4.72</v>
      </c>
      <c r="Z70" s="7">
        <v>4.76</v>
      </c>
    </row>
    <row r="71" spans="1:26" x14ac:dyDescent="0.2">
      <c r="A71" s="19" t="s">
        <v>80</v>
      </c>
      <c r="B71">
        <f t="shared" si="32"/>
        <v>0.38857142857142862</v>
      </c>
      <c r="C71">
        <f t="shared" si="33"/>
        <v>0.39428571428571424</v>
      </c>
      <c r="D71">
        <f t="shared" si="34"/>
        <v>0.46</v>
      </c>
      <c r="E71">
        <f t="shared" si="35"/>
        <v>0.46714285714285714</v>
      </c>
      <c r="F71">
        <f t="shared" si="36"/>
        <v>0.44142857142857139</v>
      </c>
      <c r="G71">
        <f t="shared" si="37"/>
        <v>0.44</v>
      </c>
      <c r="H71">
        <f t="shared" si="38"/>
        <v>0.48714285714285716</v>
      </c>
      <c r="I71">
        <f t="shared" si="39"/>
        <v>0.54571428571428571</v>
      </c>
      <c r="J71">
        <f t="shared" si="40"/>
        <v>0.57285714285714284</v>
      </c>
      <c r="K71">
        <f t="shared" si="41"/>
        <v>0.6</v>
      </c>
      <c r="L71">
        <f t="shared" si="42"/>
        <v>0.61714285714285722</v>
      </c>
      <c r="M71" s="9">
        <v>0.57522094645833333</v>
      </c>
      <c r="O71" s="7" t="s">
        <v>80</v>
      </c>
      <c r="P71" s="7">
        <v>2.72</v>
      </c>
      <c r="Q71" s="7">
        <v>2.76</v>
      </c>
      <c r="R71" s="7">
        <v>3.22</v>
      </c>
      <c r="S71" s="7">
        <v>3.27</v>
      </c>
      <c r="T71" s="7">
        <v>3.09</v>
      </c>
      <c r="U71" s="7">
        <v>3.08</v>
      </c>
      <c r="V71" s="7">
        <v>3.41</v>
      </c>
      <c r="W71" s="7">
        <v>3.82</v>
      </c>
      <c r="X71" s="7">
        <v>4.01</v>
      </c>
      <c r="Y71" s="7">
        <v>4.2</v>
      </c>
      <c r="Z71" s="7">
        <v>4.32</v>
      </c>
    </row>
    <row r="72" spans="1:26" x14ac:dyDescent="0.2">
      <c r="A72" s="19" t="s">
        <v>81</v>
      </c>
      <c r="B72">
        <f t="shared" si="32"/>
        <v>0.71285714285714286</v>
      </c>
      <c r="C72">
        <f t="shared" si="33"/>
        <v>0.69000000000000006</v>
      </c>
      <c r="D72">
        <f t="shared" si="34"/>
        <v>0.72142857142857142</v>
      </c>
      <c r="E72">
        <f t="shared" si="35"/>
        <v>0.72857142857142854</v>
      </c>
      <c r="F72">
        <f t="shared" si="36"/>
        <v>0.73000000000000009</v>
      </c>
      <c r="G72">
        <f t="shared" si="37"/>
        <v>0.71857142857142864</v>
      </c>
      <c r="H72">
        <f t="shared" si="38"/>
        <v>0.73000000000000009</v>
      </c>
      <c r="I72">
        <f t="shared" si="39"/>
        <v>0.79285714285714282</v>
      </c>
      <c r="J72">
        <f t="shared" si="40"/>
        <v>0.82428571428571418</v>
      </c>
      <c r="K72">
        <f t="shared" si="41"/>
        <v>0.7985714285714286</v>
      </c>
      <c r="L72">
        <f t="shared" si="42"/>
        <v>0.77857142857142858</v>
      </c>
      <c r="M72" s="9">
        <v>0.61473457012499999</v>
      </c>
      <c r="O72" s="7" t="s">
        <v>81</v>
      </c>
      <c r="P72" s="7">
        <v>4.99</v>
      </c>
      <c r="Q72" s="7">
        <v>4.83</v>
      </c>
      <c r="R72" s="7">
        <v>5.05</v>
      </c>
      <c r="S72" s="7">
        <v>5.0999999999999996</v>
      </c>
      <c r="T72" s="7">
        <v>5.1100000000000003</v>
      </c>
      <c r="U72" s="7">
        <v>5.03</v>
      </c>
      <c r="V72" s="7">
        <v>5.1100000000000003</v>
      </c>
      <c r="W72" s="7">
        <v>5.55</v>
      </c>
      <c r="X72" s="7">
        <v>5.77</v>
      </c>
      <c r="Y72" s="7">
        <v>5.59</v>
      </c>
      <c r="Z72" s="7">
        <v>5.45</v>
      </c>
    </row>
    <row r="73" spans="1:26" x14ac:dyDescent="0.2">
      <c r="A73" s="19" t="s">
        <v>82</v>
      </c>
      <c r="B73">
        <f t="shared" si="32"/>
        <v>0.55000000000000004</v>
      </c>
      <c r="C73">
        <f t="shared" si="33"/>
        <v>0.59857142857142864</v>
      </c>
      <c r="D73">
        <f t="shared" si="34"/>
        <v>0.6071428571428571</v>
      </c>
      <c r="E73">
        <f t="shared" si="35"/>
        <v>0.56857142857142862</v>
      </c>
      <c r="F73">
        <f t="shared" si="36"/>
        <v>0.5714285714285714</v>
      </c>
      <c r="G73">
        <f t="shared" si="37"/>
        <v>0.64</v>
      </c>
      <c r="H73">
        <f t="shared" si="38"/>
        <v>0.66285714285714281</v>
      </c>
      <c r="I73">
        <f t="shared" si="39"/>
        <v>0.62142857142857133</v>
      </c>
      <c r="J73">
        <f t="shared" si="40"/>
        <v>0.57571428571428573</v>
      </c>
      <c r="K73">
        <f t="shared" si="41"/>
        <v>0.60428571428571431</v>
      </c>
      <c r="L73">
        <f t="shared" si="42"/>
        <v>0.59</v>
      </c>
      <c r="M73" s="9">
        <v>0.61095666483333333</v>
      </c>
      <c r="O73" s="7" t="s">
        <v>82</v>
      </c>
      <c r="P73" s="7">
        <v>3.85</v>
      </c>
      <c r="Q73" s="7">
        <v>4.1900000000000004</v>
      </c>
      <c r="R73" s="7">
        <v>4.25</v>
      </c>
      <c r="S73" s="7">
        <v>3.98</v>
      </c>
      <c r="T73" s="7">
        <v>4</v>
      </c>
      <c r="U73" s="7">
        <v>4.4800000000000004</v>
      </c>
      <c r="V73" s="7">
        <v>4.6399999999999997</v>
      </c>
      <c r="W73" s="7">
        <v>4.3499999999999996</v>
      </c>
      <c r="X73" s="7">
        <v>4.03</v>
      </c>
      <c r="Y73" s="7">
        <v>4.2300000000000004</v>
      </c>
      <c r="Z73" s="7">
        <v>4.13</v>
      </c>
    </row>
    <row r="74" spans="1:26" x14ac:dyDescent="0.2">
      <c r="A74" s="19" t="s">
        <v>83</v>
      </c>
      <c r="B74">
        <f t="shared" si="32"/>
        <v>0.49857142857142861</v>
      </c>
      <c r="C74">
        <f t="shared" si="33"/>
        <v>0.53142857142857147</v>
      </c>
      <c r="D74">
        <f t="shared" si="34"/>
        <v>0.53857142857142859</v>
      </c>
      <c r="E74">
        <f t="shared" si="35"/>
        <v>0.52428571428571424</v>
      </c>
      <c r="F74">
        <f t="shared" si="36"/>
        <v>0.51571428571428568</v>
      </c>
      <c r="G74">
        <f t="shared" si="37"/>
        <v>0.52714285714285714</v>
      </c>
      <c r="H74">
        <f t="shared" si="38"/>
        <v>0.56428571428571428</v>
      </c>
      <c r="I74">
        <f t="shared" si="39"/>
        <v>0.5842857142857143</v>
      </c>
      <c r="J74">
        <f t="shared" si="40"/>
        <v>0.5842857142857143</v>
      </c>
      <c r="K74">
        <f t="shared" si="41"/>
        <v>0.58142857142857152</v>
      </c>
      <c r="L74">
        <f t="shared" si="42"/>
        <v>0.57428571428571418</v>
      </c>
      <c r="M74" s="9">
        <v>0.610335509</v>
      </c>
      <c r="O74" s="7" t="s">
        <v>83</v>
      </c>
      <c r="P74" s="7">
        <v>3.49</v>
      </c>
      <c r="Q74" s="7">
        <v>3.72</v>
      </c>
      <c r="R74" s="7">
        <v>3.77</v>
      </c>
      <c r="S74" s="7">
        <v>3.67</v>
      </c>
      <c r="T74" s="7">
        <v>3.61</v>
      </c>
      <c r="U74" s="7">
        <v>3.69</v>
      </c>
      <c r="V74" s="7">
        <v>3.95</v>
      </c>
      <c r="W74" s="7">
        <v>4.09</v>
      </c>
      <c r="X74" s="7">
        <v>4.09</v>
      </c>
      <c r="Y74" s="7">
        <v>4.07</v>
      </c>
      <c r="Z74" s="7">
        <v>4.0199999999999996</v>
      </c>
    </row>
    <row r="75" spans="1:26" x14ac:dyDescent="0.2">
      <c r="A75" s="19" t="s">
        <v>84</v>
      </c>
      <c r="B75">
        <f t="shared" si="32"/>
        <v>0.46857142857142853</v>
      </c>
      <c r="C75">
        <f t="shared" si="33"/>
        <v>0.53428571428571436</v>
      </c>
      <c r="D75">
        <f t="shared" si="34"/>
        <v>0.55571428571428572</v>
      </c>
      <c r="E75">
        <f t="shared" si="35"/>
        <v>0.57714285714285718</v>
      </c>
      <c r="F75">
        <f t="shared" si="36"/>
        <v>0.55714285714285716</v>
      </c>
      <c r="G75">
        <f t="shared" si="37"/>
        <v>0.50857142857142856</v>
      </c>
      <c r="H75">
        <f t="shared" si="38"/>
        <v>0.51142857142857145</v>
      </c>
      <c r="I75">
        <f t="shared" si="39"/>
        <v>0.53857142857142859</v>
      </c>
      <c r="J75">
        <f t="shared" si="40"/>
        <v>0.53</v>
      </c>
      <c r="K75">
        <f t="shared" si="41"/>
        <v>0.55857142857142861</v>
      </c>
      <c r="L75">
        <f t="shared" si="42"/>
        <v>0.58571428571428563</v>
      </c>
      <c r="M75" s="9">
        <v>0.44129959349999998</v>
      </c>
      <c r="O75" s="7" t="s">
        <v>84</v>
      </c>
      <c r="P75" s="7">
        <v>3.28</v>
      </c>
      <c r="Q75" s="7">
        <v>3.74</v>
      </c>
      <c r="R75" s="7">
        <v>3.89</v>
      </c>
      <c r="S75" s="7">
        <v>4.04</v>
      </c>
      <c r="T75" s="7">
        <v>3.9</v>
      </c>
      <c r="U75" s="7">
        <v>3.56</v>
      </c>
      <c r="V75" s="7">
        <v>3.58</v>
      </c>
      <c r="W75" s="7">
        <v>3.77</v>
      </c>
      <c r="X75" s="7">
        <v>3.71</v>
      </c>
      <c r="Y75" s="7">
        <v>3.91</v>
      </c>
      <c r="Z75" s="7">
        <v>4.0999999999999996</v>
      </c>
    </row>
    <row r="76" spans="1:26" x14ac:dyDescent="0.2">
      <c r="A76" s="19" t="s">
        <v>191</v>
      </c>
      <c r="B76">
        <f t="shared" si="32"/>
        <v>0.72571428571428576</v>
      </c>
      <c r="C76">
        <f t="shared" si="33"/>
        <v>0.73857142857142855</v>
      </c>
      <c r="D76">
        <f t="shared" si="34"/>
        <v>0.68857142857142861</v>
      </c>
      <c r="E76">
        <f t="shared" si="35"/>
        <v>0.68714285714285706</v>
      </c>
      <c r="F76">
        <f t="shared" si="36"/>
        <v>0.71571428571428564</v>
      </c>
      <c r="G76">
        <f t="shared" si="37"/>
        <v>0.77857142857142858</v>
      </c>
      <c r="H76">
        <f t="shared" si="38"/>
        <v>0.71714285714285708</v>
      </c>
      <c r="I76">
        <f t="shared" si="39"/>
        <v>0.64857142857142858</v>
      </c>
      <c r="J76">
        <f t="shared" si="40"/>
        <v>0.67142857142857149</v>
      </c>
      <c r="K76">
        <f t="shared" si="41"/>
        <v>0.6785714285714286</v>
      </c>
      <c r="L76">
        <f t="shared" si="42"/>
        <v>0.66</v>
      </c>
      <c r="M76" s="9">
        <v>0.61328713108333333</v>
      </c>
      <c r="O76" s="7" t="s">
        <v>191</v>
      </c>
      <c r="P76" s="7">
        <v>5.08</v>
      </c>
      <c r="Q76" s="7">
        <v>5.17</v>
      </c>
      <c r="R76" s="7">
        <v>4.82</v>
      </c>
      <c r="S76" s="7">
        <v>4.8099999999999996</v>
      </c>
      <c r="T76" s="7">
        <v>5.01</v>
      </c>
      <c r="U76" s="7">
        <v>5.45</v>
      </c>
      <c r="V76" s="7">
        <v>5.0199999999999996</v>
      </c>
      <c r="W76" s="7">
        <v>4.54</v>
      </c>
      <c r="X76" s="7">
        <v>4.7</v>
      </c>
      <c r="Y76" s="7">
        <v>4.75</v>
      </c>
      <c r="Z76" s="7">
        <v>4.62</v>
      </c>
    </row>
    <row r="77" spans="1:26" x14ac:dyDescent="0.2">
      <c r="A77" s="19" t="s">
        <v>86</v>
      </c>
      <c r="B77">
        <f t="shared" si="32"/>
        <v>0.48714285714285716</v>
      </c>
      <c r="C77">
        <f t="shared" si="33"/>
        <v>0.42857142857142855</v>
      </c>
      <c r="D77">
        <f t="shared" si="34"/>
        <v>0.45857142857142857</v>
      </c>
      <c r="E77">
        <f t="shared" si="35"/>
        <v>0.50714285714285712</v>
      </c>
      <c r="F77">
        <f t="shared" si="36"/>
        <v>0.48285714285714282</v>
      </c>
      <c r="G77">
        <f t="shared" si="37"/>
        <v>0.48285714285714282</v>
      </c>
      <c r="H77">
        <f t="shared" si="38"/>
        <v>0.49142857142857144</v>
      </c>
      <c r="I77">
        <f t="shared" si="39"/>
        <v>0.45142857142857146</v>
      </c>
      <c r="J77">
        <f t="shared" si="40"/>
        <v>0.4642857142857143</v>
      </c>
      <c r="K77">
        <f t="shared" si="41"/>
        <v>0.4642857142857143</v>
      </c>
      <c r="L77">
        <f t="shared" si="42"/>
        <v>0.44857142857142857</v>
      </c>
      <c r="M77" s="9">
        <v>0.71364661058333323</v>
      </c>
      <c r="O77" s="7" t="s">
        <v>86</v>
      </c>
      <c r="P77" s="7">
        <v>3.41</v>
      </c>
      <c r="Q77" s="7">
        <v>3</v>
      </c>
      <c r="R77" s="7">
        <v>3.21</v>
      </c>
      <c r="S77" s="7">
        <v>3.55</v>
      </c>
      <c r="T77" s="7">
        <v>3.38</v>
      </c>
      <c r="U77" s="7">
        <v>3.38</v>
      </c>
      <c r="V77" s="7">
        <v>3.44</v>
      </c>
      <c r="W77" s="7">
        <v>3.16</v>
      </c>
      <c r="X77" s="7">
        <v>3.25</v>
      </c>
      <c r="Y77" s="7">
        <v>3.25</v>
      </c>
      <c r="Z77" s="7">
        <v>3.14</v>
      </c>
    </row>
    <row r="78" spans="1:26" x14ac:dyDescent="0.2">
      <c r="A78" s="19" t="s">
        <v>177</v>
      </c>
      <c r="B78">
        <f t="shared" si="32"/>
        <v>0.5</v>
      </c>
      <c r="C78">
        <f t="shared" si="33"/>
        <v>0.51571428571428568</v>
      </c>
      <c r="D78">
        <f t="shared" si="34"/>
        <v>0.45428571428571429</v>
      </c>
      <c r="E78">
        <f t="shared" si="35"/>
        <v>0.49428571428571427</v>
      </c>
      <c r="F78">
        <f t="shared" si="36"/>
        <v>0.48571428571428571</v>
      </c>
      <c r="G78">
        <f t="shared" si="37"/>
        <v>0.42857142857142855</v>
      </c>
      <c r="H78">
        <f t="shared" si="38"/>
        <v>0.42428571428571432</v>
      </c>
      <c r="I78">
        <f t="shared" si="39"/>
        <v>0.43285714285714283</v>
      </c>
      <c r="J78">
        <f t="shared" si="40"/>
        <v>0.42857142857142855</v>
      </c>
      <c r="K78">
        <f t="shared" si="41"/>
        <v>0.42428571428571432</v>
      </c>
      <c r="L78">
        <f t="shared" si="42"/>
        <v>0.47714285714285715</v>
      </c>
      <c r="M78" s="9">
        <v>0.48131728170833332</v>
      </c>
      <c r="O78" s="7" t="s">
        <v>177</v>
      </c>
      <c r="P78" s="7">
        <v>3.5</v>
      </c>
      <c r="Q78" s="7">
        <v>3.61</v>
      </c>
      <c r="R78" s="7">
        <v>3.18</v>
      </c>
      <c r="S78" s="7">
        <v>3.46</v>
      </c>
      <c r="T78" s="7">
        <v>3.4</v>
      </c>
      <c r="U78" s="7">
        <v>3</v>
      </c>
      <c r="V78" s="7">
        <v>2.97</v>
      </c>
      <c r="W78" s="7">
        <v>3.03</v>
      </c>
      <c r="X78" s="7">
        <v>3</v>
      </c>
      <c r="Y78" s="7">
        <v>2.97</v>
      </c>
      <c r="Z78" s="7">
        <v>3.34</v>
      </c>
    </row>
    <row r="79" spans="1:26" x14ac:dyDescent="0.2">
      <c r="A79" s="19" t="s">
        <v>192</v>
      </c>
      <c r="B79" t="str">
        <f t="shared" si="32"/>
        <v>XXX</v>
      </c>
      <c r="C79" t="str">
        <f t="shared" si="33"/>
        <v>XXX</v>
      </c>
      <c r="D79" t="str">
        <f t="shared" si="34"/>
        <v>XXX</v>
      </c>
      <c r="E79" t="str">
        <f t="shared" si="35"/>
        <v>XXX</v>
      </c>
      <c r="F79" t="str">
        <f t="shared" si="36"/>
        <v>XXX</v>
      </c>
      <c r="G79" t="str">
        <f t="shared" si="37"/>
        <v>XXX</v>
      </c>
      <c r="H79">
        <f t="shared" si="38"/>
        <v>0.5357142857142857</v>
      </c>
      <c r="I79">
        <f t="shared" si="39"/>
        <v>0.53142857142857147</v>
      </c>
      <c r="J79">
        <f t="shared" si="40"/>
        <v>0.47714285714285715</v>
      </c>
      <c r="K79">
        <f t="shared" si="41"/>
        <v>0.49571428571428572</v>
      </c>
      <c r="L79">
        <f t="shared" si="42"/>
        <v>0.50571428571428567</v>
      </c>
      <c r="M79" s="9">
        <v>0.55396955404166659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3.75</v>
      </c>
      <c r="W79" s="7">
        <v>3.72</v>
      </c>
      <c r="X79" s="7">
        <v>3.34</v>
      </c>
      <c r="Y79" s="7">
        <v>3.47</v>
      </c>
      <c r="Z79" s="7">
        <v>3.54</v>
      </c>
    </row>
    <row r="80" spans="1:26" x14ac:dyDescent="0.2">
      <c r="A80" s="19" t="s">
        <v>88</v>
      </c>
      <c r="B80">
        <f t="shared" si="32"/>
        <v>0.65428571428571425</v>
      </c>
      <c r="C80">
        <f t="shared" si="33"/>
        <v>0.62571428571428567</v>
      </c>
      <c r="D80">
        <f t="shared" si="34"/>
        <v>0.63857142857142857</v>
      </c>
      <c r="E80">
        <f t="shared" si="35"/>
        <v>0.63571428571428579</v>
      </c>
      <c r="F80">
        <f t="shared" si="36"/>
        <v>0.63142857142857145</v>
      </c>
      <c r="G80">
        <f t="shared" si="37"/>
        <v>0.62714285714285711</v>
      </c>
      <c r="H80">
        <f t="shared" si="38"/>
        <v>0.68428571428571427</v>
      </c>
      <c r="I80">
        <f t="shared" si="39"/>
        <v>0.70857142857142852</v>
      </c>
      <c r="J80">
        <f t="shared" si="40"/>
        <v>0.69285714285714284</v>
      </c>
      <c r="K80">
        <f t="shared" si="41"/>
        <v>0.68285714285714294</v>
      </c>
      <c r="L80">
        <f t="shared" si="42"/>
        <v>0.66142857142857137</v>
      </c>
      <c r="M80" s="9">
        <v>0.71691327891666679</v>
      </c>
      <c r="O80" s="7" t="s">
        <v>88</v>
      </c>
      <c r="P80" s="7">
        <v>4.58</v>
      </c>
      <c r="Q80" s="7">
        <v>4.38</v>
      </c>
      <c r="R80" s="7">
        <v>4.47</v>
      </c>
      <c r="S80" s="7">
        <v>4.45</v>
      </c>
      <c r="T80" s="7">
        <v>4.42</v>
      </c>
      <c r="U80" s="7">
        <v>4.3899999999999997</v>
      </c>
      <c r="V80" s="7">
        <v>4.79</v>
      </c>
      <c r="W80" s="7">
        <v>4.96</v>
      </c>
      <c r="X80" s="7">
        <v>4.8499999999999996</v>
      </c>
      <c r="Y80" s="7">
        <v>4.78</v>
      </c>
      <c r="Z80" s="7">
        <v>4.63</v>
      </c>
    </row>
    <row r="81" spans="1:26" x14ac:dyDescent="0.2">
      <c r="A81" s="19" t="s">
        <v>89</v>
      </c>
      <c r="B81" t="str">
        <f t="shared" si="32"/>
        <v>XXX</v>
      </c>
      <c r="C81" t="str">
        <f t="shared" si="33"/>
        <v>XXX</v>
      </c>
      <c r="D81" t="str">
        <f t="shared" si="34"/>
        <v>XXX</v>
      </c>
      <c r="E81">
        <f t="shared" si="35"/>
        <v>0.77857142857142858</v>
      </c>
      <c r="F81">
        <f t="shared" si="36"/>
        <v>0.79428571428571426</v>
      </c>
      <c r="G81">
        <f t="shared" si="37"/>
        <v>0.82857142857142851</v>
      </c>
      <c r="H81">
        <f t="shared" si="38"/>
        <v>0.81857142857142862</v>
      </c>
      <c r="I81">
        <f t="shared" si="39"/>
        <v>0.76428571428571423</v>
      </c>
      <c r="J81">
        <f t="shared" si="40"/>
        <v>0.76428571428571423</v>
      </c>
      <c r="K81">
        <f t="shared" si="41"/>
        <v>0.77571428571428569</v>
      </c>
      <c r="L81">
        <f t="shared" si="42"/>
        <v>0.77428571428571424</v>
      </c>
      <c r="M81" s="9">
        <v>0.74434703191666673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5.45</v>
      </c>
      <c r="T81" s="7">
        <v>5.56</v>
      </c>
      <c r="U81" s="7">
        <v>5.8</v>
      </c>
      <c r="V81" s="7">
        <v>5.73</v>
      </c>
      <c r="W81" s="7">
        <v>5.35</v>
      </c>
      <c r="X81" s="7">
        <v>5.35</v>
      </c>
      <c r="Y81" s="7">
        <v>5.43</v>
      </c>
      <c r="Z81" s="7">
        <v>5.42</v>
      </c>
    </row>
    <row r="82" spans="1:26" x14ac:dyDescent="0.2">
      <c r="A82" s="19" t="s">
        <v>90</v>
      </c>
      <c r="B82">
        <f t="shared" si="32"/>
        <v>0.36428571428571427</v>
      </c>
      <c r="C82">
        <f t="shared" si="33"/>
        <v>0.37428571428571428</v>
      </c>
      <c r="D82">
        <f t="shared" si="34"/>
        <v>0.43</v>
      </c>
      <c r="E82">
        <f t="shared" si="35"/>
        <v>0.45428571428571429</v>
      </c>
      <c r="F82">
        <f t="shared" si="36"/>
        <v>0.44428571428571428</v>
      </c>
      <c r="G82">
        <f t="shared" si="37"/>
        <v>0.44428571428571428</v>
      </c>
      <c r="H82">
        <f t="shared" si="38"/>
        <v>0.47714285714285715</v>
      </c>
      <c r="I82">
        <f t="shared" si="39"/>
        <v>0.58142857142857152</v>
      </c>
      <c r="J82">
        <f t="shared" si="40"/>
        <v>0.58142857142857152</v>
      </c>
      <c r="K82">
        <f t="shared" si="41"/>
        <v>0.4757142857142857</v>
      </c>
      <c r="L82">
        <f t="shared" si="42"/>
        <v>0.39571428571428574</v>
      </c>
      <c r="M82" s="9">
        <v>0.46135516166666668</v>
      </c>
      <c r="O82" s="7" t="s">
        <v>90</v>
      </c>
      <c r="P82" s="7">
        <v>2.5499999999999998</v>
      </c>
      <c r="Q82" s="7">
        <v>2.62</v>
      </c>
      <c r="R82" s="7">
        <v>3.01</v>
      </c>
      <c r="S82" s="7">
        <v>3.18</v>
      </c>
      <c r="T82" s="7">
        <v>3.11</v>
      </c>
      <c r="U82" s="7">
        <v>3.11</v>
      </c>
      <c r="V82" s="7">
        <v>3.34</v>
      </c>
      <c r="W82" s="7">
        <v>4.07</v>
      </c>
      <c r="X82" s="7">
        <v>4.07</v>
      </c>
      <c r="Y82" s="7">
        <v>3.33</v>
      </c>
      <c r="Z82" s="7">
        <v>2.77</v>
      </c>
    </row>
    <row r="83" spans="1:26" x14ac:dyDescent="0.2">
      <c r="A83" s="19" t="s">
        <v>91</v>
      </c>
      <c r="B83" t="str">
        <f t="shared" si="32"/>
        <v>XXX</v>
      </c>
      <c r="C83" t="str">
        <f t="shared" si="33"/>
        <v>XXX</v>
      </c>
      <c r="D83" t="str">
        <f t="shared" si="34"/>
        <v>XXX</v>
      </c>
      <c r="E83" t="str">
        <f t="shared" si="35"/>
        <v>XXX</v>
      </c>
      <c r="F83" t="str">
        <f t="shared" si="36"/>
        <v>XXX</v>
      </c>
      <c r="G83">
        <f t="shared" si="37"/>
        <v>0.51428571428571435</v>
      </c>
      <c r="H83">
        <f t="shared" si="38"/>
        <v>0.40571428571428569</v>
      </c>
      <c r="I83" t="str">
        <f t="shared" si="39"/>
        <v>XXX</v>
      </c>
      <c r="J83">
        <f t="shared" si="40"/>
        <v>0.4642857142857143</v>
      </c>
      <c r="K83">
        <f t="shared" si="41"/>
        <v>0.44571428571428573</v>
      </c>
      <c r="L83">
        <f t="shared" si="42"/>
        <v>0.3828571428571429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3.6</v>
      </c>
      <c r="V83" s="7">
        <v>2.84</v>
      </c>
      <c r="W83" s="7" t="s">
        <v>264</v>
      </c>
      <c r="X83" s="7">
        <v>3.25</v>
      </c>
      <c r="Y83" s="7">
        <v>3.12</v>
      </c>
      <c r="Z83" s="7">
        <v>2.68</v>
      </c>
    </row>
    <row r="84" spans="1:26" x14ac:dyDescent="0.2">
      <c r="A84" s="19" t="s">
        <v>92</v>
      </c>
      <c r="B84">
        <f t="shared" si="32"/>
        <v>0.63714285714285712</v>
      </c>
      <c r="C84">
        <f t="shared" si="33"/>
        <v>0.61142857142857143</v>
      </c>
      <c r="D84">
        <f t="shared" si="34"/>
        <v>0.59285714285714286</v>
      </c>
      <c r="E84">
        <f t="shared" si="35"/>
        <v>0.63714285714285712</v>
      </c>
      <c r="F84">
        <f t="shared" si="36"/>
        <v>0.66714285714285715</v>
      </c>
      <c r="G84">
        <f t="shared" si="37"/>
        <v>0.69571428571428573</v>
      </c>
      <c r="H84">
        <f t="shared" si="38"/>
        <v>0.71285714285714286</v>
      </c>
      <c r="I84">
        <f t="shared" si="39"/>
        <v>0.71571428571428564</v>
      </c>
      <c r="J84">
        <f t="shared" si="40"/>
        <v>0.71571428571428564</v>
      </c>
      <c r="K84">
        <f t="shared" si="41"/>
        <v>0.69000000000000006</v>
      </c>
      <c r="L84">
        <f t="shared" si="42"/>
        <v>0.64428571428571424</v>
      </c>
      <c r="M84" s="9">
        <v>0.68735106791666667</v>
      </c>
      <c r="O84" s="7" t="s">
        <v>92</v>
      </c>
      <c r="P84" s="7">
        <v>4.46</v>
      </c>
      <c r="Q84" s="7">
        <v>4.28</v>
      </c>
      <c r="R84" s="7">
        <v>4.1500000000000004</v>
      </c>
      <c r="S84" s="7">
        <v>4.46</v>
      </c>
      <c r="T84" s="7">
        <v>4.67</v>
      </c>
      <c r="U84" s="7">
        <v>4.87</v>
      </c>
      <c r="V84" s="7">
        <v>4.99</v>
      </c>
      <c r="W84" s="7">
        <v>5.01</v>
      </c>
      <c r="X84" s="7">
        <v>5.01</v>
      </c>
      <c r="Y84" s="7">
        <v>4.83</v>
      </c>
      <c r="Z84" s="7">
        <v>4.51</v>
      </c>
    </row>
    <row r="85" spans="1:26" x14ac:dyDescent="0.2">
      <c r="A85" s="19" t="s">
        <v>93</v>
      </c>
      <c r="B85">
        <f t="shared" si="32"/>
        <v>0.68285714285714294</v>
      </c>
      <c r="C85">
        <f t="shared" si="33"/>
        <v>0.67999999999999994</v>
      </c>
      <c r="D85">
        <f t="shared" si="34"/>
        <v>0.69428571428571428</v>
      </c>
      <c r="E85">
        <f t="shared" si="35"/>
        <v>0.6785714285714286</v>
      </c>
      <c r="F85">
        <f t="shared" si="36"/>
        <v>0.67714285714285716</v>
      </c>
      <c r="G85">
        <f t="shared" si="37"/>
        <v>0.66</v>
      </c>
      <c r="H85">
        <f t="shared" si="38"/>
        <v>0.66857142857142848</v>
      </c>
      <c r="I85">
        <f t="shared" si="39"/>
        <v>0.71285714285714286</v>
      </c>
      <c r="J85">
        <f t="shared" si="40"/>
        <v>0.71</v>
      </c>
      <c r="K85">
        <f t="shared" si="41"/>
        <v>0.67571428571428582</v>
      </c>
      <c r="L85">
        <f t="shared" si="42"/>
        <v>0.69000000000000006</v>
      </c>
      <c r="M85" s="9">
        <v>0.79317812124999987</v>
      </c>
      <c r="O85" s="7" t="s">
        <v>93</v>
      </c>
      <c r="P85" s="7">
        <v>4.78</v>
      </c>
      <c r="Q85" s="7">
        <v>4.76</v>
      </c>
      <c r="R85" s="7">
        <v>4.8600000000000003</v>
      </c>
      <c r="S85" s="7">
        <v>4.75</v>
      </c>
      <c r="T85" s="7">
        <v>4.74</v>
      </c>
      <c r="U85" s="7">
        <v>4.62</v>
      </c>
      <c r="V85" s="7">
        <v>4.68</v>
      </c>
      <c r="W85" s="7">
        <v>4.99</v>
      </c>
      <c r="X85" s="7">
        <v>4.97</v>
      </c>
      <c r="Y85" s="7">
        <v>4.7300000000000004</v>
      </c>
      <c r="Z85" s="7">
        <v>4.83</v>
      </c>
    </row>
    <row r="86" spans="1:26" x14ac:dyDescent="0.2">
      <c r="A86" s="19" t="s">
        <v>94</v>
      </c>
      <c r="B86">
        <f t="shared" si="32"/>
        <v>0.3671428571428571</v>
      </c>
      <c r="C86">
        <f t="shared" si="33"/>
        <v>0.40714285714285714</v>
      </c>
      <c r="D86">
        <f t="shared" si="34"/>
        <v>0.43714285714285717</v>
      </c>
      <c r="E86">
        <f t="shared" si="35"/>
        <v>0.42285714285714288</v>
      </c>
      <c r="F86">
        <f t="shared" si="36"/>
        <v>0.39999999999999997</v>
      </c>
      <c r="G86">
        <f t="shared" si="37"/>
        <v>0.39428571428571424</v>
      </c>
      <c r="H86">
        <f t="shared" si="38"/>
        <v>0.38</v>
      </c>
      <c r="I86">
        <f t="shared" si="39"/>
        <v>0.37714285714285717</v>
      </c>
      <c r="J86">
        <f t="shared" si="40"/>
        <v>0.41142857142857142</v>
      </c>
      <c r="K86">
        <f t="shared" si="41"/>
        <v>0.43285714285714283</v>
      </c>
      <c r="L86">
        <f t="shared" si="42"/>
        <v>0.43285714285714283</v>
      </c>
      <c r="M86" s="9">
        <v>0.26038478612499993</v>
      </c>
      <c r="O86" s="7" t="s">
        <v>94</v>
      </c>
      <c r="P86" s="7">
        <v>2.57</v>
      </c>
      <c r="Q86" s="7">
        <v>2.85</v>
      </c>
      <c r="R86" s="7">
        <v>3.06</v>
      </c>
      <c r="S86" s="7">
        <v>2.96</v>
      </c>
      <c r="T86" s="7">
        <v>2.8</v>
      </c>
      <c r="U86" s="7">
        <v>2.76</v>
      </c>
      <c r="V86" s="7">
        <v>2.66</v>
      </c>
      <c r="W86" s="7">
        <v>2.64</v>
      </c>
      <c r="X86" s="7">
        <v>2.88</v>
      </c>
      <c r="Y86" s="7">
        <v>3.03</v>
      </c>
      <c r="Z86" s="7">
        <v>3.03</v>
      </c>
    </row>
    <row r="87" spans="1:26" x14ac:dyDescent="0.2">
      <c r="A87" s="19" t="s">
        <v>95</v>
      </c>
      <c r="B87" t="str">
        <f t="shared" si="32"/>
        <v>XXX</v>
      </c>
      <c r="C87">
        <f t="shared" si="33"/>
        <v>0.35285714285714287</v>
      </c>
      <c r="D87">
        <f t="shared" si="34"/>
        <v>0.38571428571428573</v>
      </c>
      <c r="E87">
        <f t="shared" si="35"/>
        <v>0.43</v>
      </c>
      <c r="F87">
        <f t="shared" si="36"/>
        <v>0.42571428571428571</v>
      </c>
      <c r="G87">
        <f t="shared" si="37"/>
        <v>0.42571428571428571</v>
      </c>
      <c r="H87">
        <f t="shared" si="38"/>
        <v>0.41142857142857142</v>
      </c>
      <c r="I87">
        <f t="shared" si="39"/>
        <v>0.36428571428571427</v>
      </c>
      <c r="J87">
        <f t="shared" si="40"/>
        <v>0.34857142857142859</v>
      </c>
      <c r="K87">
        <f t="shared" si="41"/>
        <v>0.34142857142857147</v>
      </c>
      <c r="L87">
        <f t="shared" si="42"/>
        <v>0.34428571428571431</v>
      </c>
      <c r="M87" s="9">
        <v>0.16668923700000002</v>
      </c>
      <c r="O87" s="7" t="s">
        <v>95</v>
      </c>
      <c r="P87" s="7" t="s">
        <v>264</v>
      </c>
      <c r="Q87" s="7">
        <v>2.4700000000000002</v>
      </c>
      <c r="R87" s="7">
        <v>2.7</v>
      </c>
      <c r="S87" s="7">
        <v>3.01</v>
      </c>
      <c r="T87" s="7">
        <v>2.98</v>
      </c>
      <c r="U87" s="7">
        <v>2.98</v>
      </c>
      <c r="V87" s="7">
        <v>2.88</v>
      </c>
      <c r="W87" s="7">
        <v>2.5499999999999998</v>
      </c>
      <c r="X87" s="7">
        <v>2.44</v>
      </c>
      <c r="Y87" s="7">
        <v>2.39</v>
      </c>
      <c r="Z87" s="7">
        <v>2.41</v>
      </c>
    </row>
    <row r="88" spans="1:26" x14ac:dyDescent="0.2">
      <c r="A88" s="19" t="s">
        <v>96</v>
      </c>
      <c r="B88">
        <f t="shared" si="32"/>
        <v>0.75142857142857145</v>
      </c>
      <c r="C88">
        <f t="shared" si="33"/>
        <v>0.71285714285714286</v>
      </c>
      <c r="D88">
        <f t="shared" si="34"/>
        <v>0.68285714285714294</v>
      </c>
      <c r="E88">
        <f t="shared" si="35"/>
        <v>0.69571428571428573</v>
      </c>
      <c r="F88">
        <f t="shared" si="36"/>
        <v>0.71571428571428564</v>
      </c>
      <c r="G88">
        <f t="shared" si="37"/>
        <v>0.70428571428571429</v>
      </c>
      <c r="H88">
        <f t="shared" si="38"/>
        <v>0.69000000000000006</v>
      </c>
      <c r="I88">
        <f t="shared" si="39"/>
        <v>0.75571428571428567</v>
      </c>
      <c r="J88">
        <f t="shared" si="40"/>
        <v>0.76142857142857145</v>
      </c>
      <c r="K88">
        <f t="shared" si="41"/>
        <v>0.73428571428571421</v>
      </c>
      <c r="L88">
        <f t="shared" si="42"/>
        <v>0.73285714285714287</v>
      </c>
      <c r="M88" s="9">
        <v>0.78074568120833332</v>
      </c>
      <c r="O88" s="7" t="s">
        <v>96</v>
      </c>
      <c r="P88" s="7">
        <v>5.26</v>
      </c>
      <c r="Q88" s="7">
        <v>4.99</v>
      </c>
      <c r="R88" s="7">
        <v>4.78</v>
      </c>
      <c r="S88" s="7">
        <v>4.87</v>
      </c>
      <c r="T88" s="7">
        <v>5.01</v>
      </c>
      <c r="U88" s="7">
        <v>4.93</v>
      </c>
      <c r="V88" s="7">
        <v>4.83</v>
      </c>
      <c r="W88" s="7">
        <v>5.29</v>
      </c>
      <c r="X88" s="7">
        <v>5.33</v>
      </c>
      <c r="Y88" s="7">
        <v>5.14</v>
      </c>
      <c r="Z88" s="7">
        <v>5.13</v>
      </c>
    </row>
    <row r="89" spans="1:26" x14ac:dyDescent="0.2">
      <c r="A89" s="19" t="s">
        <v>97</v>
      </c>
      <c r="B89" t="str">
        <f t="shared" si="32"/>
        <v>XXX</v>
      </c>
      <c r="C89" t="str">
        <f t="shared" si="33"/>
        <v>XXX</v>
      </c>
      <c r="D89" t="str">
        <f t="shared" si="34"/>
        <v>XXX</v>
      </c>
      <c r="E89" t="str">
        <f t="shared" si="35"/>
        <v>XXX</v>
      </c>
      <c r="F89" t="str">
        <f t="shared" si="36"/>
        <v>XXX</v>
      </c>
      <c r="G89" t="str">
        <f t="shared" si="37"/>
        <v>XXX</v>
      </c>
      <c r="H89" t="str">
        <f t="shared" si="38"/>
        <v>XXX</v>
      </c>
      <c r="I89" t="str">
        <f t="shared" si="39"/>
        <v>XXX</v>
      </c>
      <c r="J89" t="str">
        <f t="shared" si="40"/>
        <v>XXX</v>
      </c>
      <c r="K89" t="str">
        <f t="shared" si="41"/>
        <v>XXX</v>
      </c>
      <c r="L89" t="str">
        <f t="shared" si="42"/>
        <v>XXX</v>
      </c>
      <c r="M89" s="9"/>
    </row>
    <row r="90" spans="1:26" x14ac:dyDescent="0.2">
      <c r="A90" s="19" t="s">
        <v>98</v>
      </c>
      <c r="B90">
        <f t="shared" ref="B90:B153" si="43">IF(ISNUMBER(P90),(P90/7),"XXX")</f>
        <v>0.37142857142857144</v>
      </c>
      <c r="C90">
        <f t="shared" si="33"/>
        <v>0.37571428571428572</v>
      </c>
      <c r="D90">
        <f t="shared" si="34"/>
        <v>0.33714285714285713</v>
      </c>
      <c r="E90">
        <f t="shared" si="35"/>
        <v>0.29857142857142854</v>
      </c>
      <c r="F90">
        <f t="shared" si="36"/>
        <v>0.34714285714285714</v>
      </c>
      <c r="G90">
        <f t="shared" si="37"/>
        <v>0.35285714285714287</v>
      </c>
      <c r="H90">
        <f t="shared" si="38"/>
        <v>0.36428571428571427</v>
      </c>
      <c r="I90">
        <f t="shared" si="39"/>
        <v>0.39571428571428574</v>
      </c>
      <c r="J90">
        <f t="shared" si="40"/>
        <v>0.40571428571428569</v>
      </c>
      <c r="K90">
        <f t="shared" si="41"/>
        <v>0.44714285714285712</v>
      </c>
      <c r="L90">
        <f t="shared" si="42"/>
        <v>0.48714285714285716</v>
      </c>
      <c r="M90" s="9">
        <v>0.34232438008333332</v>
      </c>
      <c r="O90" s="7" t="s">
        <v>98</v>
      </c>
      <c r="P90" s="7">
        <v>2.6</v>
      </c>
      <c r="Q90" s="7">
        <v>2.63</v>
      </c>
      <c r="R90" s="7">
        <v>2.36</v>
      </c>
      <c r="S90" s="7">
        <v>2.09</v>
      </c>
      <c r="T90" s="7">
        <v>2.4300000000000002</v>
      </c>
      <c r="U90" s="7">
        <v>2.4700000000000002</v>
      </c>
      <c r="V90" s="7">
        <v>2.5499999999999998</v>
      </c>
      <c r="W90" s="7">
        <v>2.77</v>
      </c>
      <c r="X90" s="7">
        <v>2.84</v>
      </c>
      <c r="Y90" s="7">
        <v>3.13</v>
      </c>
      <c r="Z90" s="7">
        <v>3.41</v>
      </c>
    </row>
    <row r="91" spans="1:26" x14ac:dyDescent="0.2">
      <c r="A91" s="19" t="s">
        <v>99</v>
      </c>
      <c r="B91">
        <f t="shared" si="43"/>
        <v>0.70857142857142852</v>
      </c>
      <c r="C91">
        <f t="shared" ref="C91:C154" si="44">IF(ISNUMBER(Q91),(Q91/7),"XXX")</f>
        <v>0.75285714285714278</v>
      </c>
      <c r="D91">
        <f t="shared" ref="D91:D154" si="45">IF(ISNUMBER(R91),(R91/7),"XXX")</f>
        <v>0.72428571428571431</v>
      </c>
      <c r="E91">
        <f t="shared" ref="E91:E154" si="46">IF(ISNUMBER(S91),(S91/7),"XXX")</f>
        <v>0.73142857142857143</v>
      </c>
      <c r="F91">
        <f t="shared" ref="F91:F154" si="47">IF(ISNUMBER(T91),(T91/7),"XXX")</f>
        <v>0.74857142857142855</v>
      </c>
      <c r="G91">
        <f t="shared" ref="G91:G154" si="48">IF(ISNUMBER(U91),(U91/7),"XXX")</f>
        <v>0.75857142857142856</v>
      </c>
      <c r="H91">
        <f t="shared" ref="H91:H154" si="49">IF(ISNUMBER(V91),(V91/7),"XXX")</f>
        <v>0.81285714285714294</v>
      </c>
      <c r="I91">
        <f t="shared" ref="I91:I154" si="50">IF(ISNUMBER(W91),(W91/7),"XXX")</f>
        <v>0.78142857142857136</v>
      </c>
      <c r="J91">
        <f t="shared" ref="J91:J154" si="51">IF(ISNUMBER(X91),(X91/7),"XXX")</f>
        <v>0.73428571428571421</v>
      </c>
      <c r="K91">
        <f t="shared" ref="K91:K154" si="52">IF(ISNUMBER(Y91),(Y91/7),"XXX")</f>
        <v>0.75428571428571434</v>
      </c>
      <c r="L91">
        <f t="shared" ref="L91:L154" si="53">IF(ISNUMBER(Z91),(Z91/7),"XXX")</f>
        <v>0.78</v>
      </c>
      <c r="M91" s="9">
        <v>0.70056020812499997</v>
      </c>
      <c r="O91" s="7" t="s">
        <v>99</v>
      </c>
      <c r="P91" s="7">
        <v>4.96</v>
      </c>
      <c r="Q91" s="7">
        <v>5.27</v>
      </c>
      <c r="R91" s="7">
        <v>5.07</v>
      </c>
      <c r="S91" s="7">
        <v>5.12</v>
      </c>
      <c r="T91" s="7">
        <v>5.24</v>
      </c>
      <c r="U91" s="7">
        <v>5.31</v>
      </c>
      <c r="V91" s="7">
        <v>5.69</v>
      </c>
      <c r="W91" s="7">
        <v>5.47</v>
      </c>
      <c r="X91" s="7">
        <v>5.14</v>
      </c>
      <c r="Y91" s="7">
        <v>5.28</v>
      </c>
      <c r="Z91" s="7">
        <v>5.46</v>
      </c>
    </row>
    <row r="92" spans="1:26" x14ac:dyDescent="0.2">
      <c r="A92" s="19" t="s">
        <v>100</v>
      </c>
      <c r="B92">
        <f t="shared" si="43"/>
        <v>0.32857142857142857</v>
      </c>
      <c r="C92">
        <f t="shared" si="44"/>
        <v>0.34428571428571431</v>
      </c>
      <c r="D92">
        <f t="shared" si="45"/>
        <v>0.32714285714285712</v>
      </c>
      <c r="E92">
        <f t="shared" si="46"/>
        <v>0.36142857142857138</v>
      </c>
      <c r="F92">
        <f t="shared" si="47"/>
        <v>0.33285714285714285</v>
      </c>
      <c r="G92">
        <f t="shared" si="48"/>
        <v>0.28857142857142859</v>
      </c>
      <c r="H92">
        <f t="shared" si="49"/>
        <v>0.31428571428571433</v>
      </c>
      <c r="I92">
        <f t="shared" si="50"/>
        <v>0.35571428571428576</v>
      </c>
      <c r="J92">
        <f t="shared" si="51"/>
        <v>0.30571428571428572</v>
      </c>
      <c r="K92">
        <f t="shared" si="52"/>
        <v>0.29142857142857143</v>
      </c>
      <c r="L92">
        <f t="shared" si="53"/>
        <v>0.37428571428571428</v>
      </c>
      <c r="M92" s="9">
        <v>0.28836594025000006</v>
      </c>
      <c r="O92" s="7" t="s">
        <v>100</v>
      </c>
      <c r="P92" s="7">
        <v>2.2999999999999998</v>
      </c>
      <c r="Q92" s="7">
        <v>2.41</v>
      </c>
      <c r="R92" s="7">
        <v>2.29</v>
      </c>
      <c r="S92" s="7">
        <v>2.5299999999999998</v>
      </c>
      <c r="T92" s="7">
        <v>2.33</v>
      </c>
      <c r="U92" s="7">
        <v>2.02</v>
      </c>
      <c r="V92" s="7">
        <v>2.2000000000000002</v>
      </c>
      <c r="W92" s="7">
        <v>2.4900000000000002</v>
      </c>
      <c r="X92" s="7">
        <v>2.14</v>
      </c>
      <c r="Y92" s="7">
        <v>2.04</v>
      </c>
      <c r="Z92" s="7">
        <v>2.62</v>
      </c>
    </row>
    <row r="93" spans="1:26" x14ac:dyDescent="0.2">
      <c r="A93" s="19" t="s">
        <v>101</v>
      </c>
      <c r="B93">
        <f t="shared" si="43"/>
        <v>0.56571428571428573</v>
      </c>
      <c r="C93">
        <f t="shared" si="44"/>
        <v>0.56285714285714283</v>
      </c>
      <c r="D93">
        <f t="shared" si="45"/>
        <v>0.5485714285714286</v>
      </c>
      <c r="E93">
        <f t="shared" si="46"/>
        <v>0.5614285714285715</v>
      </c>
      <c r="F93">
        <f t="shared" si="47"/>
        <v>0.56571428571428573</v>
      </c>
      <c r="G93">
        <f t="shared" si="48"/>
        <v>0.6</v>
      </c>
      <c r="H93">
        <f t="shared" si="49"/>
        <v>0.64</v>
      </c>
      <c r="I93">
        <f t="shared" si="50"/>
        <v>0.64714285714285713</v>
      </c>
      <c r="J93">
        <f t="shared" si="51"/>
        <v>0.62428571428571433</v>
      </c>
      <c r="K93">
        <f t="shared" si="52"/>
        <v>0.64714285714285713</v>
      </c>
      <c r="L93">
        <f t="shared" si="53"/>
        <v>0.64857142857142858</v>
      </c>
      <c r="M93" s="9">
        <v>0.60151304412499995</v>
      </c>
      <c r="O93" s="7" t="s">
        <v>101</v>
      </c>
      <c r="P93" s="7">
        <v>3.96</v>
      </c>
      <c r="Q93" s="7">
        <v>3.94</v>
      </c>
      <c r="R93" s="7">
        <v>3.84</v>
      </c>
      <c r="S93" s="7">
        <v>3.93</v>
      </c>
      <c r="T93" s="7">
        <v>3.96</v>
      </c>
      <c r="U93" s="7">
        <v>4.2</v>
      </c>
      <c r="V93" s="7">
        <v>4.4800000000000004</v>
      </c>
      <c r="W93" s="7">
        <v>4.53</v>
      </c>
      <c r="X93" s="7">
        <v>4.37</v>
      </c>
      <c r="Y93" s="7">
        <v>4.53</v>
      </c>
      <c r="Z93" s="7">
        <v>4.54</v>
      </c>
    </row>
    <row r="94" spans="1:26" x14ac:dyDescent="0.2">
      <c r="A94" s="19" t="s">
        <v>102</v>
      </c>
      <c r="B94">
        <f t="shared" si="43"/>
        <v>0.38857142857142862</v>
      </c>
      <c r="C94">
        <f t="shared" si="44"/>
        <v>0.37285714285714283</v>
      </c>
      <c r="D94">
        <f t="shared" si="45"/>
        <v>0.37714285714285717</v>
      </c>
      <c r="E94">
        <f t="shared" si="46"/>
        <v>0.37285714285714283</v>
      </c>
      <c r="F94">
        <f t="shared" si="47"/>
        <v>0.39285714285714285</v>
      </c>
      <c r="G94">
        <f t="shared" si="48"/>
        <v>0.39857142857142858</v>
      </c>
      <c r="H94">
        <f t="shared" si="49"/>
        <v>0.39857142857142858</v>
      </c>
      <c r="I94">
        <f t="shared" si="50"/>
        <v>0.40571428571428569</v>
      </c>
      <c r="J94">
        <f t="shared" si="51"/>
        <v>0.41285714285714287</v>
      </c>
      <c r="K94">
        <f t="shared" si="52"/>
        <v>0.42714285714285716</v>
      </c>
      <c r="L94">
        <f t="shared" si="53"/>
        <v>0.42857142857142855</v>
      </c>
      <c r="M94" s="9">
        <v>0.45978771837500004</v>
      </c>
      <c r="O94" s="7" t="s">
        <v>102</v>
      </c>
      <c r="P94" s="7">
        <v>2.72</v>
      </c>
      <c r="Q94" s="7">
        <v>2.61</v>
      </c>
      <c r="R94" s="7">
        <v>2.64</v>
      </c>
      <c r="S94" s="7">
        <v>2.61</v>
      </c>
      <c r="T94" s="7">
        <v>2.75</v>
      </c>
      <c r="U94" s="7">
        <v>2.79</v>
      </c>
      <c r="V94" s="7">
        <v>2.79</v>
      </c>
      <c r="W94" s="7">
        <v>2.84</v>
      </c>
      <c r="X94" s="7">
        <v>2.89</v>
      </c>
      <c r="Y94" s="7">
        <v>2.99</v>
      </c>
      <c r="Z94" s="7">
        <v>3</v>
      </c>
    </row>
    <row r="95" spans="1:26" x14ac:dyDescent="0.2">
      <c r="A95" s="19" t="s">
        <v>103</v>
      </c>
      <c r="B95" t="str">
        <f t="shared" si="43"/>
        <v>XXX</v>
      </c>
      <c r="C95" t="str">
        <f t="shared" si="44"/>
        <v>XXX</v>
      </c>
      <c r="D95" t="str">
        <f t="shared" si="45"/>
        <v>XXX</v>
      </c>
      <c r="E95">
        <f t="shared" si="46"/>
        <v>0.53</v>
      </c>
      <c r="F95">
        <f t="shared" si="47"/>
        <v>0.53428571428571436</v>
      </c>
      <c r="G95">
        <f t="shared" si="48"/>
        <v>0.53714285714285714</v>
      </c>
      <c r="H95">
        <f t="shared" si="49"/>
        <v>0.5357142857142857</v>
      </c>
      <c r="I95">
        <f t="shared" si="50"/>
        <v>0.54571428571428571</v>
      </c>
      <c r="J95">
        <f t="shared" si="51"/>
        <v>0.55142857142857138</v>
      </c>
      <c r="K95">
        <f t="shared" si="52"/>
        <v>0.56857142857142862</v>
      </c>
      <c r="L95">
        <f t="shared" si="53"/>
        <v>0.5714285714285714</v>
      </c>
      <c r="M95" s="9">
        <v>0.59755741362499992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3.71</v>
      </c>
      <c r="T95" s="7">
        <v>3.74</v>
      </c>
      <c r="U95" s="7">
        <v>3.76</v>
      </c>
      <c r="V95" s="7">
        <v>3.75</v>
      </c>
      <c r="W95" s="7">
        <v>3.82</v>
      </c>
      <c r="X95" s="7">
        <v>3.86</v>
      </c>
      <c r="Y95" s="7">
        <v>3.98</v>
      </c>
      <c r="Z95" s="7">
        <v>4</v>
      </c>
    </row>
    <row r="96" spans="1:26" x14ac:dyDescent="0.2">
      <c r="A96" s="19" t="s">
        <v>104</v>
      </c>
      <c r="B96">
        <f t="shared" si="43"/>
        <v>0.38571428571428573</v>
      </c>
      <c r="C96">
        <f t="shared" si="44"/>
        <v>0.38714285714285712</v>
      </c>
      <c r="D96">
        <f t="shared" si="45"/>
        <v>0.40142857142857141</v>
      </c>
      <c r="E96">
        <f t="shared" si="46"/>
        <v>0.42428571428571432</v>
      </c>
      <c r="F96">
        <f t="shared" si="47"/>
        <v>0.46857142857142853</v>
      </c>
      <c r="G96">
        <f t="shared" si="48"/>
        <v>0.4757142857142857</v>
      </c>
      <c r="H96">
        <f t="shared" si="49"/>
        <v>0.50142857142857145</v>
      </c>
      <c r="I96">
        <f t="shared" si="50"/>
        <v>0.57857142857142851</v>
      </c>
      <c r="J96">
        <f t="shared" si="51"/>
        <v>0.61857142857142855</v>
      </c>
      <c r="K96">
        <f t="shared" si="52"/>
        <v>0.58857142857142863</v>
      </c>
      <c r="L96">
        <f t="shared" si="53"/>
        <v>0.53714285714285714</v>
      </c>
      <c r="M96" s="9">
        <v>0.40341977679166668</v>
      </c>
      <c r="O96" s="7" t="s">
        <v>104</v>
      </c>
      <c r="P96" s="7">
        <v>2.7</v>
      </c>
      <c r="Q96" s="7">
        <v>2.71</v>
      </c>
      <c r="R96" s="7">
        <v>2.81</v>
      </c>
      <c r="S96" s="7">
        <v>2.97</v>
      </c>
      <c r="T96" s="7">
        <v>3.28</v>
      </c>
      <c r="U96" s="7">
        <v>3.33</v>
      </c>
      <c r="V96" s="7">
        <v>3.51</v>
      </c>
      <c r="W96" s="7">
        <v>4.05</v>
      </c>
      <c r="X96" s="7">
        <v>4.33</v>
      </c>
      <c r="Y96" s="7">
        <v>4.12</v>
      </c>
      <c r="Z96" s="7">
        <v>3.76</v>
      </c>
    </row>
    <row r="97" spans="1:26" x14ac:dyDescent="0.2">
      <c r="A97" s="19" t="s">
        <v>105</v>
      </c>
      <c r="B97">
        <f t="shared" si="43"/>
        <v>0.64</v>
      </c>
      <c r="C97">
        <f t="shared" si="44"/>
        <v>0.63285714285714278</v>
      </c>
      <c r="D97">
        <f t="shared" si="45"/>
        <v>0.63428571428571434</v>
      </c>
      <c r="E97">
        <f t="shared" si="46"/>
        <v>0.64857142857142858</v>
      </c>
      <c r="F97">
        <f t="shared" si="47"/>
        <v>0.62285714285714289</v>
      </c>
      <c r="G97">
        <f t="shared" si="48"/>
        <v>0.62142857142857133</v>
      </c>
      <c r="H97">
        <f t="shared" si="49"/>
        <v>0.70857142857142852</v>
      </c>
      <c r="I97">
        <f t="shared" si="50"/>
        <v>0.7014285714285714</v>
      </c>
      <c r="J97">
        <f t="shared" si="51"/>
        <v>0.64571428571428569</v>
      </c>
      <c r="K97">
        <f t="shared" si="52"/>
        <v>0.60142857142857142</v>
      </c>
      <c r="L97">
        <f t="shared" si="53"/>
        <v>0.58857142857142863</v>
      </c>
      <c r="M97" s="9">
        <v>0.66034000312500007</v>
      </c>
      <c r="O97" s="7" t="s">
        <v>105</v>
      </c>
      <c r="P97" s="7">
        <v>4.4800000000000004</v>
      </c>
      <c r="Q97" s="7">
        <v>4.43</v>
      </c>
      <c r="R97" s="7">
        <v>4.4400000000000004</v>
      </c>
      <c r="S97" s="7">
        <v>4.54</v>
      </c>
      <c r="T97" s="7">
        <v>4.3600000000000003</v>
      </c>
      <c r="U97" s="7">
        <v>4.3499999999999996</v>
      </c>
      <c r="V97" s="7">
        <v>4.96</v>
      </c>
      <c r="W97" s="7">
        <v>4.91</v>
      </c>
      <c r="X97" s="7">
        <v>4.5199999999999996</v>
      </c>
      <c r="Y97" s="7">
        <v>4.21</v>
      </c>
      <c r="Z97" s="7">
        <v>4.12</v>
      </c>
    </row>
    <row r="98" spans="1:26" x14ac:dyDescent="0.2">
      <c r="A98" s="19" t="s">
        <v>106</v>
      </c>
      <c r="B98">
        <f t="shared" si="43"/>
        <v>0.47000000000000003</v>
      </c>
      <c r="C98">
        <f t="shared" si="44"/>
        <v>0.45285714285714285</v>
      </c>
      <c r="D98">
        <f t="shared" si="45"/>
        <v>0.41714285714285715</v>
      </c>
      <c r="E98">
        <f t="shared" si="46"/>
        <v>0.43571428571428567</v>
      </c>
      <c r="F98">
        <f t="shared" si="47"/>
        <v>0.46</v>
      </c>
      <c r="G98">
        <f t="shared" si="48"/>
        <v>0.44142857142857139</v>
      </c>
      <c r="H98">
        <f t="shared" si="49"/>
        <v>0.41857142857142859</v>
      </c>
      <c r="I98">
        <f t="shared" si="50"/>
        <v>0.44857142857142857</v>
      </c>
      <c r="J98">
        <f t="shared" si="51"/>
        <v>0.42857142857142855</v>
      </c>
      <c r="K98">
        <f t="shared" si="52"/>
        <v>0.41714285714285715</v>
      </c>
      <c r="L98">
        <f t="shared" si="53"/>
        <v>0.40571428571428569</v>
      </c>
      <c r="M98" s="9">
        <v>0.4198174715416666</v>
      </c>
      <c r="O98" s="7" t="s">
        <v>106</v>
      </c>
      <c r="P98" s="7">
        <v>3.29</v>
      </c>
      <c r="Q98" s="7">
        <v>3.17</v>
      </c>
      <c r="R98" s="7">
        <v>2.92</v>
      </c>
      <c r="S98" s="7">
        <v>3.05</v>
      </c>
      <c r="T98" s="7">
        <v>3.22</v>
      </c>
      <c r="U98" s="7">
        <v>3.09</v>
      </c>
      <c r="V98" s="7">
        <v>2.93</v>
      </c>
      <c r="W98" s="7">
        <v>3.14</v>
      </c>
      <c r="X98" s="7">
        <v>3</v>
      </c>
      <c r="Y98" s="7">
        <v>2.92</v>
      </c>
      <c r="Z98" s="7">
        <v>2.84</v>
      </c>
    </row>
    <row r="99" spans="1:26" x14ac:dyDescent="0.2">
      <c r="A99" s="19" t="s">
        <v>107</v>
      </c>
      <c r="B99">
        <f t="shared" si="43"/>
        <v>0.34142857142857147</v>
      </c>
      <c r="C99">
        <f t="shared" si="44"/>
        <v>0.32142857142857145</v>
      </c>
      <c r="D99">
        <f t="shared" si="45"/>
        <v>0.32</v>
      </c>
      <c r="E99">
        <f t="shared" si="46"/>
        <v>0.35000000000000003</v>
      </c>
      <c r="F99">
        <f t="shared" si="47"/>
        <v>0.33999999999999997</v>
      </c>
      <c r="G99">
        <f t="shared" si="48"/>
        <v>0.32428571428571429</v>
      </c>
      <c r="H99">
        <f t="shared" si="49"/>
        <v>0.31571428571428573</v>
      </c>
      <c r="I99">
        <f t="shared" si="50"/>
        <v>0.30857142857142861</v>
      </c>
      <c r="J99">
        <f t="shared" si="51"/>
        <v>0.30571428571428572</v>
      </c>
      <c r="K99">
        <f t="shared" si="52"/>
        <v>0.30142857142857143</v>
      </c>
      <c r="L99">
        <f t="shared" si="53"/>
        <v>0.30571428571428572</v>
      </c>
      <c r="M99" s="9">
        <v>0.13138880333333333</v>
      </c>
      <c r="O99" s="7" t="s">
        <v>107</v>
      </c>
      <c r="P99" s="7">
        <v>2.39</v>
      </c>
      <c r="Q99" s="7">
        <v>2.25</v>
      </c>
      <c r="R99" s="7">
        <v>2.2400000000000002</v>
      </c>
      <c r="S99" s="7">
        <v>2.4500000000000002</v>
      </c>
      <c r="T99" s="7">
        <v>2.38</v>
      </c>
      <c r="U99" s="7">
        <v>2.27</v>
      </c>
      <c r="V99" s="7">
        <v>2.21</v>
      </c>
      <c r="W99" s="7">
        <v>2.16</v>
      </c>
      <c r="X99" s="7">
        <v>2.14</v>
      </c>
      <c r="Y99" s="7">
        <v>2.11</v>
      </c>
      <c r="Z99" s="7">
        <v>2.14</v>
      </c>
    </row>
    <row r="100" spans="1:26" x14ac:dyDescent="0.2">
      <c r="A100" s="19" t="s">
        <v>108</v>
      </c>
      <c r="B100" t="str">
        <f t="shared" si="43"/>
        <v>XXX</v>
      </c>
      <c r="C100" t="str">
        <f t="shared" si="44"/>
        <v>XXX</v>
      </c>
      <c r="D100" t="str">
        <f t="shared" si="45"/>
        <v>XXX</v>
      </c>
      <c r="E100" t="str">
        <f t="shared" si="46"/>
        <v>XXX</v>
      </c>
      <c r="F100" t="str">
        <f t="shared" si="47"/>
        <v>XXX</v>
      </c>
      <c r="G100" t="str">
        <f t="shared" si="48"/>
        <v>XXX</v>
      </c>
      <c r="H100">
        <f t="shared" si="49"/>
        <v>0.30714285714285711</v>
      </c>
      <c r="I100">
        <f t="shared" si="50"/>
        <v>0.31571428571428573</v>
      </c>
      <c r="J100">
        <f t="shared" si="51"/>
        <v>0.34142857142857147</v>
      </c>
      <c r="K100" t="str">
        <f t="shared" si="52"/>
        <v>XXX</v>
      </c>
      <c r="L100" t="str">
        <f t="shared" si="53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2.15</v>
      </c>
      <c r="W100" s="7">
        <v>2.21</v>
      </c>
      <c r="X100" s="7">
        <v>2.39</v>
      </c>
      <c r="Y100" s="7" t="s">
        <v>264</v>
      </c>
      <c r="Z100" s="7" t="s">
        <v>264</v>
      </c>
    </row>
    <row r="101" spans="1:26" x14ac:dyDescent="0.2">
      <c r="A101" s="19" t="s">
        <v>109</v>
      </c>
      <c r="B101">
        <f t="shared" si="43"/>
        <v>0.38142857142857139</v>
      </c>
      <c r="C101">
        <f t="shared" si="44"/>
        <v>0.42285714285714288</v>
      </c>
      <c r="D101">
        <f t="shared" si="45"/>
        <v>0.4642857142857143</v>
      </c>
      <c r="E101">
        <f t="shared" si="46"/>
        <v>0.4757142857142857</v>
      </c>
      <c r="F101">
        <f t="shared" si="47"/>
        <v>0.43428571428571427</v>
      </c>
      <c r="G101">
        <f t="shared" si="48"/>
        <v>0.39714285714285713</v>
      </c>
      <c r="H101">
        <f t="shared" si="49"/>
        <v>0.43285714285714283</v>
      </c>
      <c r="I101">
        <f t="shared" si="50"/>
        <v>0.44571428571428573</v>
      </c>
      <c r="J101">
        <f t="shared" si="51"/>
        <v>0.46571428571428569</v>
      </c>
      <c r="K101">
        <f t="shared" si="52"/>
        <v>0.5</v>
      </c>
      <c r="L101">
        <f t="shared" si="53"/>
        <v>0.51142857142857145</v>
      </c>
      <c r="M101" s="9">
        <v>0.45676883862500001</v>
      </c>
      <c r="O101" s="7" t="s">
        <v>109</v>
      </c>
      <c r="P101" s="7">
        <v>2.67</v>
      </c>
      <c r="Q101" s="7">
        <v>2.96</v>
      </c>
      <c r="R101" s="7">
        <v>3.25</v>
      </c>
      <c r="S101" s="7">
        <v>3.33</v>
      </c>
      <c r="T101" s="7">
        <v>3.04</v>
      </c>
      <c r="U101" s="7">
        <v>2.78</v>
      </c>
      <c r="V101" s="7">
        <v>3.03</v>
      </c>
      <c r="W101" s="7">
        <v>3.12</v>
      </c>
      <c r="X101" s="7">
        <v>3.26</v>
      </c>
      <c r="Y101" s="7">
        <v>3.5</v>
      </c>
      <c r="Z101" s="7">
        <v>3.58</v>
      </c>
    </row>
    <row r="102" spans="1:26" x14ac:dyDescent="0.2">
      <c r="A102" s="19" t="s">
        <v>110</v>
      </c>
      <c r="B102">
        <f t="shared" si="43"/>
        <v>0.33</v>
      </c>
      <c r="C102">
        <f t="shared" si="44"/>
        <v>0.39428571428571424</v>
      </c>
      <c r="D102">
        <f t="shared" si="45"/>
        <v>0.38428571428571429</v>
      </c>
      <c r="E102">
        <f t="shared" si="46"/>
        <v>0.38571428571428573</v>
      </c>
      <c r="F102">
        <f t="shared" si="47"/>
        <v>0.42857142857142855</v>
      </c>
      <c r="G102">
        <f t="shared" si="48"/>
        <v>0.47142857142857142</v>
      </c>
      <c r="H102">
        <f t="shared" si="49"/>
        <v>0.50571428571428567</v>
      </c>
      <c r="I102">
        <f t="shared" si="50"/>
        <v>0.51285714285714279</v>
      </c>
      <c r="J102">
        <f t="shared" si="51"/>
        <v>0.48857142857142855</v>
      </c>
      <c r="K102">
        <f t="shared" si="52"/>
        <v>0.49000000000000005</v>
      </c>
      <c r="L102">
        <f t="shared" si="53"/>
        <v>0.53999999999999992</v>
      </c>
      <c r="M102" s="9">
        <v>0.54330681570833339</v>
      </c>
      <c r="O102" s="7" t="s">
        <v>110</v>
      </c>
      <c r="P102" s="7">
        <v>2.31</v>
      </c>
      <c r="Q102" s="7">
        <v>2.76</v>
      </c>
      <c r="R102" s="7">
        <v>2.69</v>
      </c>
      <c r="S102" s="7">
        <v>2.7</v>
      </c>
      <c r="T102" s="7">
        <v>3</v>
      </c>
      <c r="U102" s="7">
        <v>3.3</v>
      </c>
      <c r="V102" s="7">
        <v>3.54</v>
      </c>
      <c r="W102" s="7">
        <v>3.59</v>
      </c>
      <c r="X102" s="7">
        <v>3.42</v>
      </c>
      <c r="Y102" s="7">
        <v>3.43</v>
      </c>
      <c r="Z102" s="7">
        <v>3.78</v>
      </c>
    </row>
    <row r="103" spans="1:26" x14ac:dyDescent="0.2">
      <c r="A103" s="19" t="s">
        <v>111</v>
      </c>
      <c r="B103">
        <f t="shared" si="43"/>
        <v>0.7985714285714286</v>
      </c>
      <c r="C103">
        <f t="shared" si="44"/>
        <v>0.78285714285714292</v>
      </c>
      <c r="D103">
        <f t="shared" si="45"/>
        <v>0.77571428571428569</v>
      </c>
      <c r="E103">
        <f t="shared" si="46"/>
        <v>0.77857142857142858</v>
      </c>
      <c r="F103">
        <f t="shared" si="47"/>
        <v>0.79</v>
      </c>
      <c r="G103">
        <f t="shared" si="48"/>
        <v>0.80285714285714282</v>
      </c>
      <c r="H103">
        <f t="shared" si="49"/>
        <v>0.80857142857142861</v>
      </c>
      <c r="I103">
        <f t="shared" si="50"/>
        <v>0.8214285714285714</v>
      </c>
      <c r="J103">
        <f t="shared" si="51"/>
        <v>0.82571428571428573</v>
      </c>
      <c r="K103">
        <f t="shared" si="52"/>
        <v>0.83571428571428563</v>
      </c>
      <c r="L103">
        <f t="shared" si="53"/>
        <v>0.84714285714285709</v>
      </c>
      <c r="M103" s="9">
        <v>0.84300501345833323</v>
      </c>
      <c r="O103" s="7" t="s">
        <v>111</v>
      </c>
      <c r="P103" s="7">
        <v>5.59</v>
      </c>
      <c r="Q103" s="7">
        <v>5.48</v>
      </c>
      <c r="R103" s="7">
        <v>5.43</v>
      </c>
      <c r="S103" s="7">
        <v>5.45</v>
      </c>
      <c r="T103" s="7">
        <v>5.53</v>
      </c>
      <c r="U103" s="7">
        <v>5.62</v>
      </c>
      <c r="V103" s="7">
        <v>5.66</v>
      </c>
      <c r="W103" s="7">
        <v>5.75</v>
      </c>
      <c r="X103" s="7">
        <v>5.78</v>
      </c>
      <c r="Y103" s="7">
        <v>5.85</v>
      </c>
      <c r="Z103" s="7">
        <v>5.93</v>
      </c>
    </row>
    <row r="104" spans="1:26" x14ac:dyDescent="0.2">
      <c r="A104" s="19" t="s">
        <v>112</v>
      </c>
      <c r="B104">
        <f t="shared" si="43"/>
        <v>0.75714285714285712</v>
      </c>
      <c r="C104">
        <f t="shared" si="44"/>
        <v>0.75714285714285712</v>
      </c>
      <c r="D104">
        <f t="shared" si="45"/>
        <v>0.82428571428571418</v>
      </c>
      <c r="E104">
        <f t="shared" si="46"/>
        <v>0.83285714285714285</v>
      </c>
      <c r="F104">
        <f t="shared" si="47"/>
        <v>0.8214285714285714</v>
      </c>
      <c r="G104">
        <f t="shared" si="48"/>
        <v>0.83142857142857152</v>
      </c>
      <c r="H104">
        <f t="shared" si="49"/>
        <v>0.82285714285714284</v>
      </c>
      <c r="I104">
        <f t="shared" si="50"/>
        <v>0.83571428571428563</v>
      </c>
      <c r="J104">
        <f t="shared" si="51"/>
        <v>0.82714285714285718</v>
      </c>
      <c r="K104">
        <f t="shared" si="52"/>
        <v>0.80714285714285716</v>
      </c>
      <c r="L104">
        <f t="shared" si="53"/>
        <v>0.81428571428571428</v>
      </c>
      <c r="M104" s="9">
        <v>0.77969420754166663</v>
      </c>
      <c r="O104" s="7" t="s">
        <v>112</v>
      </c>
      <c r="P104" s="7">
        <v>5.3</v>
      </c>
      <c r="Q104" s="7">
        <v>5.3</v>
      </c>
      <c r="R104" s="7">
        <v>5.77</v>
      </c>
      <c r="S104" s="7">
        <v>5.83</v>
      </c>
      <c r="T104" s="7">
        <v>5.75</v>
      </c>
      <c r="U104" s="7">
        <v>5.82</v>
      </c>
      <c r="V104" s="7">
        <v>5.76</v>
      </c>
      <c r="W104" s="7">
        <v>5.85</v>
      </c>
      <c r="X104" s="7">
        <v>5.79</v>
      </c>
      <c r="Y104" s="7">
        <v>5.65</v>
      </c>
      <c r="Z104" s="7">
        <v>5.7</v>
      </c>
    </row>
    <row r="105" spans="1:26" x14ac:dyDescent="0.2">
      <c r="A105" s="19" t="s">
        <v>113</v>
      </c>
      <c r="B105">
        <f t="shared" si="43"/>
        <v>0.3</v>
      </c>
      <c r="C105">
        <f t="shared" si="44"/>
        <v>0.32</v>
      </c>
      <c r="D105">
        <f t="shared" si="45"/>
        <v>0.36857142857142861</v>
      </c>
      <c r="E105">
        <f t="shared" si="46"/>
        <v>0.33714285714285713</v>
      </c>
      <c r="F105">
        <f t="shared" si="47"/>
        <v>0.31857142857142856</v>
      </c>
      <c r="G105">
        <f t="shared" si="48"/>
        <v>0.39142857142857146</v>
      </c>
      <c r="H105">
        <f t="shared" si="49"/>
        <v>0.43428571428571427</v>
      </c>
      <c r="I105">
        <f t="shared" si="50"/>
        <v>0.37428571428571428</v>
      </c>
      <c r="J105">
        <f t="shared" si="51"/>
        <v>0.33428571428571424</v>
      </c>
      <c r="K105">
        <f t="shared" si="52"/>
        <v>0.33428571428571424</v>
      </c>
      <c r="L105">
        <f t="shared" si="53"/>
        <v>0.35000000000000003</v>
      </c>
      <c r="M105" s="9">
        <v>0.3768653074583333</v>
      </c>
      <c r="O105" s="7" t="s">
        <v>113</v>
      </c>
      <c r="P105" s="7">
        <v>2.1</v>
      </c>
      <c r="Q105" s="7">
        <v>2.2400000000000002</v>
      </c>
      <c r="R105" s="7">
        <v>2.58</v>
      </c>
      <c r="S105" s="7">
        <v>2.36</v>
      </c>
      <c r="T105" s="7">
        <v>2.23</v>
      </c>
      <c r="U105" s="7">
        <v>2.74</v>
      </c>
      <c r="V105" s="7">
        <v>3.04</v>
      </c>
      <c r="W105" s="7">
        <v>2.62</v>
      </c>
      <c r="X105" s="7">
        <v>2.34</v>
      </c>
      <c r="Y105" s="7">
        <v>2.34</v>
      </c>
      <c r="Z105" s="7">
        <v>2.4500000000000002</v>
      </c>
    </row>
    <row r="106" spans="1:26" x14ac:dyDescent="0.2">
      <c r="A106" s="19" t="s">
        <v>114</v>
      </c>
      <c r="B106" t="str">
        <f t="shared" si="43"/>
        <v>XXX</v>
      </c>
      <c r="C106" t="str">
        <f t="shared" si="44"/>
        <v>XXX</v>
      </c>
      <c r="D106" t="str">
        <f t="shared" si="45"/>
        <v>XXX</v>
      </c>
      <c r="E106" t="str">
        <f t="shared" si="46"/>
        <v>XXX</v>
      </c>
      <c r="F106" t="str">
        <f t="shared" si="47"/>
        <v>XXX</v>
      </c>
      <c r="G106" t="str">
        <f t="shared" si="48"/>
        <v>XXX</v>
      </c>
      <c r="H106" t="str">
        <f t="shared" si="49"/>
        <v>XXX</v>
      </c>
      <c r="I106" t="str">
        <f t="shared" si="50"/>
        <v>XXX</v>
      </c>
      <c r="J106" t="str">
        <f t="shared" si="51"/>
        <v>XXX</v>
      </c>
      <c r="K106" t="str">
        <f t="shared" si="52"/>
        <v>XXX</v>
      </c>
      <c r="L106" t="str">
        <f t="shared" si="53"/>
        <v>XXX</v>
      </c>
      <c r="M106" s="9"/>
    </row>
    <row r="107" spans="1:26" x14ac:dyDescent="0.2">
      <c r="A107" s="19" t="s">
        <v>115</v>
      </c>
      <c r="B107">
        <f t="shared" si="43"/>
        <v>0.35857142857142854</v>
      </c>
      <c r="C107">
        <f t="shared" si="44"/>
        <v>0.44714285714285712</v>
      </c>
      <c r="D107">
        <f t="shared" si="45"/>
        <v>0.38714285714285712</v>
      </c>
      <c r="E107">
        <f t="shared" si="46"/>
        <v>0.37</v>
      </c>
      <c r="F107">
        <f t="shared" si="47"/>
        <v>0.44571428571428573</v>
      </c>
      <c r="G107">
        <f t="shared" si="48"/>
        <v>0.46142857142857141</v>
      </c>
      <c r="H107">
        <f t="shared" si="49"/>
        <v>0.41714285714285715</v>
      </c>
      <c r="I107">
        <f t="shared" si="50"/>
        <v>0.37571428571428572</v>
      </c>
      <c r="J107">
        <f t="shared" si="51"/>
        <v>0.36142857142857138</v>
      </c>
      <c r="K107">
        <f t="shared" si="52"/>
        <v>0.39428571428571424</v>
      </c>
      <c r="L107">
        <f t="shared" si="53"/>
        <v>0.4042857142857143</v>
      </c>
      <c r="M107" s="9">
        <v>0.27415531483333344</v>
      </c>
      <c r="O107" s="7" t="s">
        <v>115</v>
      </c>
      <c r="P107" s="7">
        <v>2.5099999999999998</v>
      </c>
      <c r="Q107" s="7">
        <v>3.13</v>
      </c>
      <c r="R107" s="7">
        <v>2.71</v>
      </c>
      <c r="S107" s="7">
        <v>2.59</v>
      </c>
      <c r="T107" s="7">
        <v>3.12</v>
      </c>
      <c r="U107" s="7">
        <v>3.23</v>
      </c>
      <c r="V107" s="7">
        <v>2.92</v>
      </c>
      <c r="W107" s="7">
        <v>2.63</v>
      </c>
      <c r="X107" s="7">
        <v>2.5299999999999998</v>
      </c>
      <c r="Y107" s="7">
        <v>2.76</v>
      </c>
      <c r="Z107" s="7">
        <v>2.83</v>
      </c>
    </row>
    <row r="108" spans="1:26" x14ac:dyDescent="0.2">
      <c r="A108" s="19" t="s">
        <v>193</v>
      </c>
      <c r="B108">
        <f t="shared" si="43"/>
        <v>0.56857142857142862</v>
      </c>
      <c r="C108">
        <f t="shared" si="44"/>
        <v>0.56285714285714283</v>
      </c>
      <c r="D108">
        <f t="shared" si="45"/>
        <v>0.5714285714285714</v>
      </c>
      <c r="E108">
        <f t="shared" si="46"/>
        <v>0.55428571428571427</v>
      </c>
      <c r="F108">
        <f t="shared" si="47"/>
        <v>0.50714285714285712</v>
      </c>
      <c r="G108">
        <f t="shared" si="48"/>
        <v>0.51428571428571435</v>
      </c>
      <c r="H108">
        <f t="shared" si="49"/>
        <v>0.5614285714285715</v>
      </c>
      <c r="I108">
        <f t="shared" si="50"/>
        <v>0.60857142857142854</v>
      </c>
      <c r="J108">
        <f t="shared" si="51"/>
        <v>0.60285714285714287</v>
      </c>
      <c r="K108">
        <f t="shared" si="52"/>
        <v>0.57571428571428573</v>
      </c>
      <c r="L108" t="str">
        <f t="shared" si="53"/>
        <v>XXX</v>
      </c>
      <c r="M108" s="9">
        <v>0.60365016850000008</v>
      </c>
      <c r="O108" s="7" t="s">
        <v>193</v>
      </c>
      <c r="P108" s="7">
        <v>3.98</v>
      </c>
      <c r="Q108" s="7">
        <v>3.94</v>
      </c>
      <c r="R108" s="7">
        <v>4</v>
      </c>
      <c r="S108" s="7">
        <v>3.88</v>
      </c>
      <c r="T108" s="7">
        <v>3.55</v>
      </c>
      <c r="U108" s="7">
        <v>3.6</v>
      </c>
      <c r="V108" s="7">
        <v>3.93</v>
      </c>
      <c r="W108" s="7">
        <v>4.26</v>
      </c>
      <c r="X108" s="7">
        <v>4.22</v>
      </c>
      <c r="Y108" s="7">
        <v>4.03</v>
      </c>
      <c r="Z108" s="7" t="s">
        <v>264</v>
      </c>
    </row>
    <row r="109" spans="1:26" x14ac:dyDescent="0.2">
      <c r="A109" s="19" t="s">
        <v>116</v>
      </c>
      <c r="B109">
        <f t="shared" si="43"/>
        <v>0.73285714285714287</v>
      </c>
      <c r="C109">
        <f t="shared" si="44"/>
        <v>0.66714285714285715</v>
      </c>
      <c r="D109">
        <f t="shared" si="45"/>
        <v>0.64571428571428569</v>
      </c>
      <c r="E109">
        <f t="shared" si="46"/>
        <v>0.65714285714285714</v>
      </c>
      <c r="F109">
        <f t="shared" si="47"/>
        <v>0.63428571428571434</v>
      </c>
      <c r="G109">
        <f t="shared" si="48"/>
        <v>0.66428571428571437</v>
      </c>
      <c r="H109">
        <f t="shared" si="49"/>
        <v>0.70285714285714285</v>
      </c>
      <c r="I109">
        <f t="shared" si="50"/>
        <v>0.72</v>
      </c>
      <c r="J109">
        <f t="shared" si="51"/>
        <v>0.75285714285714278</v>
      </c>
      <c r="K109">
        <f t="shared" si="52"/>
        <v>0.76857142857142857</v>
      </c>
      <c r="L109">
        <f t="shared" si="53"/>
        <v>0.78142857142857136</v>
      </c>
      <c r="M109" s="9">
        <v>0.8201936483333333</v>
      </c>
      <c r="O109" s="7" t="s">
        <v>116</v>
      </c>
      <c r="P109" s="7">
        <v>5.13</v>
      </c>
      <c r="Q109" s="7">
        <v>4.67</v>
      </c>
      <c r="R109" s="7">
        <v>4.5199999999999996</v>
      </c>
      <c r="S109" s="7">
        <v>4.5999999999999996</v>
      </c>
      <c r="T109" s="7">
        <v>4.4400000000000004</v>
      </c>
      <c r="U109" s="7">
        <v>4.6500000000000004</v>
      </c>
      <c r="V109" s="7">
        <v>4.92</v>
      </c>
      <c r="W109" s="7">
        <v>5.04</v>
      </c>
      <c r="X109" s="7">
        <v>5.27</v>
      </c>
      <c r="Y109" s="7">
        <v>5.38</v>
      </c>
      <c r="Z109" s="7">
        <v>5.47</v>
      </c>
    </row>
    <row r="110" spans="1:26" x14ac:dyDescent="0.2">
      <c r="A110" s="19" t="s">
        <v>117</v>
      </c>
      <c r="B110">
        <f t="shared" si="43"/>
        <v>0.6428571428571429</v>
      </c>
      <c r="C110">
        <f t="shared" si="44"/>
        <v>0.61571428571428566</v>
      </c>
      <c r="D110">
        <f t="shared" si="45"/>
        <v>0.5842857142857143</v>
      </c>
      <c r="E110">
        <f t="shared" si="46"/>
        <v>0.63</v>
      </c>
      <c r="F110">
        <f t="shared" si="47"/>
        <v>0.62428571428571433</v>
      </c>
      <c r="G110">
        <f t="shared" si="48"/>
        <v>0.58571428571428563</v>
      </c>
      <c r="H110">
        <f t="shared" si="49"/>
        <v>0.60142857142857142</v>
      </c>
      <c r="I110">
        <f t="shared" si="50"/>
        <v>0.5485714285714286</v>
      </c>
      <c r="J110">
        <f t="shared" si="51"/>
        <v>0.50571428571428567</v>
      </c>
      <c r="K110">
        <f t="shared" si="52"/>
        <v>0.55285714285714282</v>
      </c>
      <c r="L110">
        <f t="shared" si="53"/>
        <v>0.55285714285714282</v>
      </c>
      <c r="M110" s="9">
        <v>0.81096471949999993</v>
      </c>
      <c r="O110" s="7" t="s">
        <v>117</v>
      </c>
      <c r="P110" s="7">
        <v>4.5</v>
      </c>
      <c r="Q110" s="7">
        <v>4.3099999999999996</v>
      </c>
      <c r="R110" s="7">
        <v>4.09</v>
      </c>
      <c r="S110" s="7">
        <v>4.41</v>
      </c>
      <c r="T110" s="7">
        <v>4.37</v>
      </c>
      <c r="U110" s="7">
        <v>4.0999999999999996</v>
      </c>
      <c r="V110" s="7">
        <v>4.21</v>
      </c>
      <c r="W110" s="7">
        <v>3.84</v>
      </c>
      <c r="X110" s="7">
        <v>3.54</v>
      </c>
      <c r="Y110" s="7">
        <v>3.87</v>
      </c>
      <c r="Z110" s="7">
        <v>3.87</v>
      </c>
    </row>
    <row r="111" spans="1:26" x14ac:dyDescent="0.2">
      <c r="A111" s="19" t="s">
        <v>118</v>
      </c>
      <c r="B111">
        <f t="shared" si="43"/>
        <v>0.36</v>
      </c>
      <c r="C111">
        <f t="shared" si="44"/>
        <v>0.36285714285714288</v>
      </c>
      <c r="D111">
        <f t="shared" si="45"/>
        <v>0.41571428571428576</v>
      </c>
      <c r="E111">
        <f t="shared" si="46"/>
        <v>0.43285714285714283</v>
      </c>
      <c r="F111">
        <f t="shared" si="47"/>
        <v>0.46</v>
      </c>
      <c r="G111">
        <f t="shared" si="48"/>
        <v>0.46142857142857141</v>
      </c>
      <c r="H111">
        <f t="shared" si="49"/>
        <v>0.42</v>
      </c>
      <c r="I111">
        <f t="shared" si="50"/>
        <v>0.40285714285714286</v>
      </c>
      <c r="J111">
        <f t="shared" si="51"/>
        <v>0.42714285714285716</v>
      </c>
      <c r="K111">
        <f t="shared" si="52"/>
        <v>0.42571428571428571</v>
      </c>
      <c r="L111">
        <f t="shared" si="53"/>
        <v>0.47285714285714286</v>
      </c>
      <c r="M111" s="9">
        <v>0.29833306875000004</v>
      </c>
      <c r="O111" s="7" t="s">
        <v>118</v>
      </c>
      <c r="P111" s="7">
        <v>2.52</v>
      </c>
      <c r="Q111" s="7">
        <v>2.54</v>
      </c>
      <c r="R111" s="7">
        <v>2.91</v>
      </c>
      <c r="S111" s="7">
        <v>3.03</v>
      </c>
      <c r="T111" s="7">
        <v>3.22</v>
      </c>
      <c r="U111" s="7">
        <v>3.23</v>
      </c>
      <c r="V111" s="7">
        <v>2.94</v>
      </c>
      <c r="W111" s="7">
        <v>2.82</v>
      </c>
      <c r="X111" s="7">
        <v>2.99</v>
      </c>
      <c r="Y111" s="7">
        <v>2.98</v>
      </c>
      <c r="Z111" s="7">
        <v>3.31</v>
      </c>
    </row>
    <row r="112" spans="1:26" x14ac:dyDescent="0.2">
      <c r="A112" s="19" t="s">
        <v>119</v>
      </c>
      <c r="B112">
        <f t="shared" si="43"/>
        <v>0.38428571428571429</v>
      </c>
      <c r="C112">
        <f t="shared" si="44"/>
        <v>0.39285714285714285</v>
      </c>
      <c r="D112">
        <f t="shared" si="45"/>
        <v>0.39285714285714285</v>
      </c>
      <c r="E112">
        <f t="shared" si="46"/>
        <v>0.35000000000000003</v>
      </c>
      <c r="F112">
        <f t="shared" si="47"/>
        <v>0.34142857142857147</v>
      </c>
      <c r="G112">
        <f t="shared" si="48"/>
        <v>0.41857142857142859</v>
      </c>
      <c r="H112">
        <f t="shared" si="49"/>
        <v>0.48571428571428571</v>
      </c>
      <c r="I112">
        <f t="shared" si="50"/>
        <v>0.49857142857142861</v>
      </c>
      <c r="J112">
        <f t="shared" si="51"/>
        <v>0.47000000000000003</v>
      </c>
      <c r="K112">
        <f t="shared" si="52"/>
        <v>0.47285714285714286</v>
      </c>
      <c r="L112">
        <f t="shared" si="53"/>
        <v>0.46142857142857141</v>
      </c>
      <c r="M112" s="9">
        <v>0.53138988020833322</v>
      </c>
      <c r="O112" s="7" t="s">
        <v>119</v>
      </c>
      <c r="P112" s="7">
        <v>2.69</v>
      </c>
      <c r="Q112" s="7">
        <v>2.75</v>
      </c>
      <c r="R112" s="7">
        <v>2.75</v>
      </c>
      <c r="S112" s="7">
        <v>2.4500000000000002</v>
      </c>
      <c r="T112" s="7">
        <v>2.39</v>
      </c>
      <c r="U112" s="7">
        <v>2.93</v>
      </c>
      <c r="V112" s="7">
        <v>3.4</v>
      </c>
      <c r="W112" s="7">
        <v>3.49</v>
      </c>
      <c r="X112" s="7">
        <v>3.29</v>
      </c>
      <c r="Y112" s="7">
        <v>3.31</v>
      </c>
      <c r="Z112" s="7">
        <v>3.23</v>
      </c>
    </row>
    <row r="113" spans="1:26" x14ac:dyDescent="0.2">
      <c r="A113" s="19" t="s">
        <v>120</v>
      </c>
      <c r="B113" t="str">
        <f t="shared" si="43"/>
        <v>XXX</v>
      </c>
      <c r="C113" t="str">
        <f t="shared" si="44"/>
        <v>XXX</v>
      </c>
      <c r="D113" t="str">
        <f t="shared" si="45"/>
        <v>XXX</v>
      </c>
      <c r="E113" t="str">
        <f t="shared" si="46"/>
        <v>XXX</v>
      </c>
      <c r="F113" t="str">
        <f t="shared" si="47"/>
        <v>XXX</v>
      </c>
      <c r="G113" t="str">
        <f t="shared" si="48"/>
        <v>XXX</v>
      </c>
      <c r="H113" t="str">
        <f t="shared" si="49"/>
        <v>XXX</v>
      </c>
      <c r="I113" t="str">
        <f t="shared" si="50"/>
        <v>XXX</v>
      </c>
      <c r="J113" t="str">
        <f t="shared" si="51"/>
        <v>XXX</v>
      </c>
      <c r="K113" t="str">
        <f t="shared" si="52"/>
        <v>XXX</v>
      </c>
      <c r="L113" t="str">
        <f t="shared" si="53"/>
        <v>XXX</v>
      </c>
      <c r="M113" s="9"/>
    </row>
    <row r="114" spans="1:26" x14ac:dyDescent="0.2">
      <c r="A114" s="19" t="s">
        <v>121</v>
      </c>
      <c r="B114">
        <f t="shared" si="43"/>
        <v>0.3</v>
      </c>
      <c r="C114">
        <f t="shared" si="44"/>
        <v>0.29428571428571432</v>
      </c>
      <c r="D114">
        <f t="shared" si="45"/>
        <v>0.26714285714285718</v>
      </c>
      <c r="E114">
        <f t="shared" si="46"/>
        <v>0.26857142857142857</v>
      </c>
      <c r="F114">
        <f t="shared" si="47"/>
        <v>0.28857142857142859</v>
      </c>
      <c r="G114">
        <f t="shared" si="48"/>
        <v>0.30142857142857143</v>
      </c>
      <c r="H114">
        <f t="shared" si="49"/>
        <v>0.31</v>
      </c>
      <c r="I114">
        <f t="shared" si="50"/>
        <v>0.3</v>
      </c>
      <c r="J114">
        <f t="shared" si="51"/>
        <v>0.28857142857142859</v>
      </c>
      <c r="K114">
        <f t="shared" si="52"/>
        <v>0.29714285714285715</v>
      </c>
      <c r="L114">
        <f t="shared" si="53"/>
        <v>0.31857142857142856</v>
      </c>
      <c r="M114" s="9">
        <v>0.42325247520833331</v>
      </c>
      <c r="O114" s="7" t="s">
        <v>121</v>
      </c>
      <c r="P114" s="7">
        <v>2.1</v>
      </c>
      <c r="Q114" s="7">
        <v>2.06</v>
      </c>
      <c r="R114" s="7">
        <v>1.87</v>
      </c>
      <c r="S114" s="7">
        <v>1.88</v>
      </c>
      <c r="T114" s="7">
        <v>2.02</v>
      </c>
      <c r="U114" s="7">
        <v>2.11</v>
      </c>
      <c r="V114" s="7">
        <v>2.17</v>
      </c>
      <c r="W114" s="7">
        <v>2.1</v>
      </c>
      <c r="X114" s="7">
        <v>2.02</v>
      </c>
      <c r="Y114" s="7">
        <v>2.08</v>
      </c>
      <c r="Z114" s="7">
        <v>2.23</v>
      </c>
    </row>
    <row r="115" spans="1:26" x14ac:dyDescent="0.2">
      <c r="A115" s="19" t="s">
        <v>122</v>
      </c>
      <c r="B115">
        <f t="shared" si="43"/>
        <v>0.25285714285714284</v>
      </c>
      <c r="C115">
        <f t="shared" si="44"/>
        <v>0.28714285714285709</v>
      </c>
      <c r="D115">
        <f t="shared" si="45"/>
        <v>0.29428571428571432</v>
      </c>
      <c r="E115">
        <f t="shared" si="46"/>
        <v>0.32142857142857145</v>
      </c>
      <c r="F115">
        <f t="shared" si="47"/>
        <v>0.31571428571428573</v>
      </c>
      <c r="G115">
        <f t="shared" si="48"/>
        <v>0.30285714285714288</v>
      </c>
      <c r="H115">
        <f t="shared" si="49"/>
        <v>0.32857142857142857</v>
      </c>
      <c r="I115">
        <f t="shared" si="50"/>
        <v>0.32428571428571429</v>
      </c>
      <c r="J115">
        <f t="shared" si="51"/>
        <v>0.32</v>
      </c>
      <c r="K115">
        <f t="shared" si="52"/>
        <v>0.3457142857142857</v>
      </c>
      <c r="L115">
        <f t="shared" si="53"/>
        <v>0.3671428571428571</v>
      </c>
      <c r="M115" s="9">
        <v>0.56589869258333325</v>
      </c>
      <c r="O115" s="7" t="s">
        <v>122</v>
      </c>
      <c r="P115" s="7">
        <v>1.77</v>
      </c>
      <c r="Q115" s="7">
        <v>2.0099999999999998</v>
      </c>
      <c r="R115" s="7">
        <v>2.06</v>
      </c>
      <c r="S115" s="7">
        <v>2.25</v>
      </c>
      <c r="T115" s="7">
        <v>2.21</v>
      </c>
      <c r="U115" s="7">
        <v>2.12</v>
      </c>
      <c r="V115" s="7">
        <v>2.2999999999999998</v>
      </c>
      <c r="W115" s="7">
        <v>2.27</v>
      </c>
      <c r="X115" s="7">
        <v>2.2400000000000002</v>
      </c>
      <c r="Y115" s="7">
        <v>2.42</v>
      </c>
      <c r="Z115" s="7">
        <v>2.57</v>
      </c>
    </row>
    <row r="116" spans="1:26" x14ac:dyDescent="0.2">
      <c r="A116" s="19" t="s">
        <v>123</v>
      </c>
      <c r="B116">
        <f t="shared" si="43"/>
        <v>0.44714285714285712</v>
      </c>
      <c r="C116">
        <f t="shared" si="44"/>
        <v>0.51857142857142857</v>
      </c>
      <c r="D116">
        <f t="shared" si="45"/>
        <v>0.47714285714285715</v>
      </c>
      <c r="E116">
        <f t="shared" si="46"/>
        <v>0.44142857142857139</v>
      </c>
      <c r="F116">
        <f t="shared" si="47"/>
        <v>0.43714285714285717</v>
      </c>
      <c r="G116">
        <f t="shared" si="48"/>
        <v>0.49428571428571427</v>
      </c>
      <c r="H116">
        <f t="shared" si="49"/>
        <v>0.54285714285714282</v>
      </c>
      <c r="I116">
        <f t="shared" si="50"/>
        <v>0.59571428571428575</v>
      </c>
      <c r="J116">
        <f t="shared" si="51"/>
        <v>0.58857142857142863</v>
      </c>
      <c r="K116">
        <f t="shared" si="52"/>
        <v>0.5614285714285715</v>
      </c>
      <c r="L116">
        <f t="shared" si="53"/>
        <v>0.58142857142857152</v>
      </c>
      <c r="M116" s="9">
        <v>0.5447875817083333</v>
      </c>
      <c r="O116" s="7" t="s">
        <v>123</v>
      </c>
      <c r="P116" s="7">
        <v>3.13</v>
      </c>
      <c r="Q116" s="7">
        <v>3.63</v>
      </c>
      <c r="R116" s="7">
        <v>3.34</v>
      </c>
      <c r="S116" s="7">
        <v>3.09</v>
      </c>
      <c r="T116" s="7">
        <v>3.06</v>
      </c>
      <c r="U116" s="7">
        <v>3.46</v>
      </c>
      <c r="V116" s="7">
        <v>3.8</v>
      </c>
      <c r="W116" s="7">
        <v>4.17</v>
      </c>
      <c r="X116" s="7">
        <v>4.12</v>
      </c>
      <c r="Y116" s="7">
        <v>3.93</v>
      </c>
      <c r="Z116" s="7">
        <v>4.07</v>
      </c>
    </row>
    <row r="117" spans="1:26" x14ac:dyDescent="0.2">
      <c r="A117" s="19" t="s">
        <v>124</v>
      </c>
      <c r="B117">
        <f t="shared" si="43"/>
        <v>0.59428571428571431</v>
      </c>
      <c r="C117">
        <f t="shared" si="44"/>
        <v>0.57857142857142851</v>
      </c>
      <c r="D117">
        <f t="shared" si="45"/>
        <v>0.63428571428571434</v>
      </c>
      <c r="E117">
        <f t="shared" si="46"/>
        <v>0.64571428571428569</v>
      </c>
      <c r="F117">
        <f t="shared" si="47"/>
        <v>0.62571428571428567</v>
      </c>
      <c r="G117">
        <f t="shared" si="48"/>
        <v>0.59857142857142864</v>
      </c>
      <c r="H117">
        <f t="shared" si="49"/>
        <v>0.59714285714285709</v>
      </c>
      <c r="I117">
        <f t="shared" si="50"/>
        <v>0.62142857142857133</v>
      </c>
      <c r="J117">
        <f t="shared" si="51"/>
        <v>0.62</v>
      </c>
      <c r="K117">
        <f t="shared" si="52"/>
        <v>0.63714285714285712</v>
      </c>
      <c r="L117">
        <f t="shared" si="53"/>
        <v>0.65714285714285714</v>
      </c>
      <c r="M117" s="9">
        <v>0.66693628233333324</v>
      </c>
      <c r="O117" s="7" t="s">
        <v>124</v>
      </c>
      <c r="P117" s="7">
        <v>4.16</v>
      </c>
      <c r="Q117" s="7">
        <v>4.05</v>
      </c>
      <c r="R117" s="7">
        <v>4.4400000000000004</v>
      </c>
      <c r="S117" s="7">
        <v>4.5199999999999996</v>
      </c>
      <c r="T117" s="7">
        <v>4.38</v>
      </c>
      <c r="U117" s="7">
        <v>4.1900000000000004</v>
      </c>
      <c r="V117" s="7">
        <v>4.18</v>
      </c>
      <c r="W117" s="7">
        <v>4.3499999999999996</v>
      </c>
      <c r="X117" s="7">
        <v>4.34</v>
      </c>
      <c r="Y117" s="7">
        <v>4.46</v>
      </c>
      <c r="Z117" s="7">
        <v>4.5999999999999996</v>
      </c>
    </row>
    <row r="118" spans="1:26" x14ac:dyDescent="0.2">
      <c r="A118" s="19" t="s">
        <v>125</v>
      </c>
      <c r="B118">
        <f t="shared" si="43"/>
        <v>0.57999999999999996</v>
      </c>
      <c r="C118">
        <f t="shared" si="44"/>
        <v>0.5614285714285715</v>
      </c>
      <c r="D118">
        <f t="shared" si="45"/>
        <v>0.56285714285714283</v>
      </c>
      <c r="E118">
        <f t="shared" si="46"/>
        <v>0.55714285714285716</v>
      </c>
      <c r="F118">
        <f t="shared" si="47"/>
        <v>0.5714285714285714</v>
      </c>
      <c r="G118">
        <f t="shared" si="48"/>
        <v>0.6</v>
      </c>
      <c r="H118">
        <f t="shared" si="49"/>
        <v>0.64428571428571424</v>
      </c>
      <c r="I118">
        <f t="shared" si="50"/>
        <v>0.68714285714285706</v>
      </c>
      <c r="J118">
        <f t="shared" si="51"/>
        <v>0.68857142857142861</v>
      </c>
      <c r="K118">
        <f t="shared" si="52"/>
        <v>0.69428571428571428</v>
      </c>
      <c r="L118">
        <f t="shared" si="53"/>
        <v>0.71285714285714286</v>
      </c>
      <c r="M118" s="9">
        <v>0.70806630449999997</v>
      </c>
      <c r="O118" s="7" t="s">
        <v>125</v>
      </c>
      <c r="P118" s="7">
        <v>4.0599999999999996</v>
      </c>
      <c r="Q118" s="7">
        <v>3.93</v>
      </c>
      <c r="R118" s="7">
        <v>3.94</v>
      </c>
      <c r="S118" s="7">
        <v>3.9</v>
      </c>
      <c r="T118" s="7">
        <v>4</v>
      </c>
      <c r="U118" s="7">
        <v>4.2</v>
      </c>
      <c r="V118" s="7">
        <v>4.51</v>
      </c>
      <c r="W118" s="7">
        <v>4.8099999999999996</v>
      </c>
      <c r="X118" s="7">
        <v>4.82</v>
      </c>
      <c r="Y118" s="7">
        <v>4.8600000000000003</v>
      </c>
      <c r="Z118" s="7">
        <v>4.99</v>
      </c>
    </row>
    <row r="119" spans="1:26" x14ac:dyDescent="0.2">
      <c r="A119" s="19" t="s">
        <v>126</v>
      </c>
      <c r="B119">
        <f t="shared" si="43"/>
        <v>0.68142857142857138</v>
      </c>
      <c r="C119">
        <f t="shared" si="44"/>
        <v>0.71857142857142864</v>
      </c>
      <c r="D119">
        <f t="shared" si="45"/>
        <v>0.82714285714285718</v>
      </c>
      <c r="E119">
        <f t="shared" si="46"/>
        <v>0.85142857142857142</v>
      </c>
      <c r="F119">
        <f t="shared" si="47"/>
        <v>0.79428571428571426</v>
      </c>
      <c r="G119">
        <f t="shared" si="48"/>
        <v>0.80142857142857149</v>
      </c>
      <c r="H119">
        <f t="shared" si="49"/>
        <v>0.80571428571428572</v>
      </c>
      <c r="I119">
        <f t="shared" si="50"/>
        <v>0.80714285714285716</v>
      </c>
      <c r="J119">
        <f t="shared" si="51"/>
        <v>0.81857142857142862</v>
      </c>
      <c r="K119">
        <f t="shared" si="52"/>
        <v>0.82428571428571418</v>
      </c>
      <c r="L119">
        <f t="shared" si="53"/>
        <v>0.79428571428571426</v>
      </c>
      <c r="M119" s="9">
        <v>0.82363208929166665</v>
      </c>
      <c r="O119" s="7" t="s">
        <v>126</v>
      </c>
      <c r="P119" s="7">
        <v>4.7699999999999996</v>
      </c>
      <c r="Q119" s="7">
        <v>5.03</v>
      </c>
      <c r="R119" s="7">
        <v>5.79</v>
      </c>
      <c r="S119" s="7">
        <v>5.96</v>
      </c>
      <c r="T119" s="7">
        <v>5.56</v>
      </c>
      <c r="U119" s="7">
        <v>5.61</v>
      </c>
      <c r="V119" s="7">
        <v>5.64</v>
      </c>
      <c r="W119" s="7">
        <v>5.65</v>
      </c>
      <c r="X119" s="7">
        <v>5.73</v>
      </c>
      <c r="Y119" s="7">
        <v>5.77</v>
      </c>
      <c r="Z119" s="7">
        <v>5.56</v>
      </c>
    </row>
    <row r="120" spans="1:26" x14ac:dyDescent="0.2">
      <c r="A120" s="19" t="s">
        <v>127</v>
      </c>
      <c r="B120">
        <f t="shared" si="43"/>
        <v>0.62571428571428567</v>
      </c>
      <c r="C120">
        <f t="shared" si="44"/>
        <v>0.57714285714285718</v>
      </c>
      <c r="D120">
        <f t="shared" si="45"/>
        <v>0.55714285714285716</v>
      </c>
      <c r="E120">
        <f t="shared" si="46"/>
        <v>0.57714285714285718</v>
      </c>
      <c r="F120">
        <f t="shared" si="47"/>
        <v>0.57000000000000006</v>
      </c>
      <c r="G120">
        <f t="shared" si="48"/>
        <v>0.50285714285714289</v>
      </c>
      <c r="H120">
        <f t="shared" si="49"/>
        <v>0.52142857142857146</v>
      </c>
      <c r="I120">
        <f t="shared" si="50"/>
        <v>0.5842857142857143</v>
      </c>
      <c r="J120">
        <f t="shared" si="51"/>
        <v>0.58857142857142863</v>
      </c>
      <c r="K120">
        <f t="shared" si="52"/>
        <v>0.55142857142857138</v>
      </c>
      <c r="L120">
        <f t="shared" si="53"/>
        <v>0.55857142857142861</v>
      </c>
      <c r="M120" s="9">
        <v>0.52601220608333332</v>
      </c>
      <c r="O120" s="7" t="s">
        <v>127</v>
      </c>
      <c r="P120" s="7">
        <v>4.38</v>
      </c>
      <c r="Q120" s="7">
        <v>4.04</v>
      </c>
      <c r="R120" s="7">
        <v>3.9</v>
      </c>
      <c r="S120" s="7">
        <v>4.04</v>
      </c>
      <c r="T120" s="7">
        <v>3.99</v>
      </c>
      <c r="U120" s="7">
        <v>3.52</v>
      </c>
      <c r="V120" s="7">
        <v>3.65</v>
      </c>
      <c r="W120" s="7">
        <v>4.09</v>
      </c>
      <c r="X120" s="7">
        <v>4.12</v>
      </c>
      <c r="Y120" s="7">
        <v>3.86</v>
      </c>
      <c r="Z120" s="7">
        <v>3.91</v>
      </c>
    </row>
    <row r="121" spans="1:26" x14ac:dyDescent="0.2">
      <c r="A121" s="19" t="s">
        <v>194</v>
      </c>
      <c r="B121">
        <f t="shared" si="43"/>
        <v>0.59571428571428575</v>
      </c>
      <c r="C121">
        <f t="shared" si="44"/>
        <v>0.67285714285714282</v>
      </c>
      <c r="D121">
        <f t="shared" si="45"/>
        <v>0.60857142857142854</v>
      </c>
      <c r="E121">
        <f t="shared" si="46"/>
        <v>0.56428571428571428</v>
      </c>
      <c r="F121">
        <f t="shared" si="47"/>
        <v>0.57285714285714284</v>
      </c>
      <c r="G121">
        <f t="shared" si="48"/>
        <v>0.57999999999999996</v>
      </c>
      <c r="H121">
        <f t="shared" si="49"/>
        <v>0.58857142857142863</v>
      </c>
      <c r="I121">
        <f t="shared" si="50"/>
        <v>0.60428571428571431</v>
      </c>
      <c r="J121">
        <f t="shared" si="51"/>
        <v>0.60428571428571431</v>
      </c>
      <c r="K121">
        <f t="shared" si="52"/>
        <v>0.63285714285714278</v>
      </c>
      <c r="L121">
        <f t="shared" si="53"/>
        <v>0.63285714285714278</v>
      </c>
      <c r="M121" s="9">
        <v>0.60731497604166673</v>
      </c>
      <c r="O121" s="7" t="s">
        <v>194</v>
      </c>
      <c r="P121" s="7">
        <v>4.17</v>
      </c>
      <c r="Q121" s="7">
        <v>4.71</v>
      </c>
      <c r="R121" s="7">
        <v>4.26</v>
      </c>
      <c r="S121" s="7">
        <v>3.95</v>
      </c>
      <c r="T121" s="7">
        <v>4.01</v>
      </c>
      <c r="U121" s="7">
        <v>4.0599999999999996</v>
      </c>
      <c r="V121" s="7">
        <v>4.12</v>
      </c>
      <c r="W121" s="7">
        <v>4.2300000000000004</v>
      </c>
      <c r="X121" s="7">
        <v>4.2300000000000004</v>
      </c>
      <c r="Y121" s="7">
        <v>4.43</v>
      </c>
      <c r="Z121" s="7">
        <v>4.43</v>
      </c>
    </row>
    <row r="122" spans="1:26" x14ac:dyDescent="0.2">
      <c r="A122" s="19" t="s">
        <v>129</v>
      </c>
      <c r="B122" t="str">
        <f t="shared" si="43"/>
        <v>XXX</v>
      </c>
      <c r="C122" t="str">
        <f t="shared" si="44"/>
        <v>XXX</v>
      </c>
      <c r="D122" t="str">
        <f t="shared" si="45"/>
        <v>XXX</v>
      </c>
      <c r="E122">
        <f t="shared" si="46"/>
        <v>0.58714285714285719</v>
      </c>
      <c r="F122">
        <f t="shared" si="47"/>
        <v>0.57285714285714284</v>
      </c>
      <c r="G122">
        <f t="shared" si="48"/>
        <v>0.5614285714285715</v>
      </c>
      <c r="H122">
        <f t="shared" si="49"/>
        <v>0.54285714285714282</v>
      </c>
      <c r="I122">
        <f t="shared" si="50"/>
        <v>0.53142857142857147</v>
      </c>
      <c r="J122">
        <f t="shared" si="51"/>
        <v>0.5842857142857143</v>
      </c>
      <c r="K122">
        <f t="shared" si="52"/>
        <v>0.61571428571428566</v>
      </c>
      <c r="L122">
        <f t="shared" si="53"/>
        <v>0.61428571428571421</v>
      </c>
      <c r="M122" s="9">
        <v>0.22686024508333333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4.1100000000000003</v>
      </c>
      <c r="T122" s="7">
        <v>4.01</v>
      </c>
      <c r="U122" s="7">
        <v>3.93</v>
      </c>
      <c r="V122" s="7">
        <v>3.8</v>
      </c>
      <c r="W122" s="7">
        <v>3.72</v>
      </c>
      <c r="X122" s="7">
        <v>4.09</v>
      </c>
      <c r="Y122" s="7">
        <v>4.3099999999999996</v>
      </c>
      <c r="Z122" s="7">
        <v>4.3</v>
      </c>
    </row>
    <row r="123" spans="1:26" x14ac:dyDescent="0.2">
      <c r="A123" s="19" t="s">
        <v>130</v>
      </c>
      <c r="B123">
        <f t="shared" si="43"/>
        <v>0.49857142857142861</v>
      </c>
      <c r="C123">
        <f t="shared" si="44"/>
        <v>0.50857142857142856</v>
      </c>
      <c r="D123">
        <f t="shared" si="45"/>
        <v>0.50285714285714289</v>
      </c>
      <c r="E123">
        <f t="shared" si="46"/>
        <v>0.6</v>
      </c>
      <c r="F123">
        <f t="shared" si="47"/>
        <v>0.67428571428571427</v>
      </c>
      <c r="G123">
        <f t="shared" si="48"/>
        <v>0.63285714285714278</v>
      </c>
      <c r="H123">
        <f t="shared" si="49"/>
        <v>0.59285714285714286</v>
      </c>
      <c r="I123">
        <f t="shared" si="50"/>
        <v>0.56857142857142862</v>
      </c>
      <c r="J123">
        <f t="shared" si="51"/>
        <v>0.57000000000000006</v>
      </c>
      <c r="K123">
        <f t="shared" si="52"/>
        <v>0.58857142857142863</v>
      </c>
      <c r="L123">
        <f t="shared" si="53"/>
        <v>0.5842857142857143</v>
      </c>
      <c r="M123" s="9">
        <v>0.75338863541666667</v>
      </c>
      <c r="O123" s="7" t="s">
        <v>130</v>
      </c>
      <c r="P123" s="7">
        <v>3.49</v>
      </c>
      <c r="Q123" s="7">
        <v>3.56</v>
      </c>
      <c r="R123" s="7">
        <v>3.52</v>
      </c>
      <c r="S123" s="7">
        <v>4.2</v>
      </c>
      <c r="T123" s="7">
        <v>4.72</v>
      </c>
      <c r="U123" s="7">
        <v>4.43</v>
      </c>
      <c r="V123" s="7">
        <v>4.1500000000000004</v>
      </c>
      <c r="W123" s="7">
        <v>3.98</v>
      </c>
      <c r="X123" s="7">
        <v>3.99</v>
      </c>
      <c r="Y123" s="7">
        <v>4.12</v>
      </c>
      <c r="Z123" s="7">
        <v>4.09</v>
      </c>
    </row>
    <row r="124" spans="1:26" x14ac:dyDescent="0.2">
      <c r="A124" s="19" t="s">
        <v>131</v>
      </c>
      <c r="B124">
        <f t="shared" si="43"/>
        <v>0.48571428571428571</v>
      </c>
      <c r="C124">
        <f t="shared" si="44"/>
        <v>0.56857142857142862</v>
      </c>
      <c r="D124">
        <f t="shared" si="45"/>
        <v>0.55857142857142861</v>
      </c>
      <c r="E124">
        <f t="shared" si="46"/>
        <v>0.48714285714285716</v>
      </c>
      <c r="F124">
        <f t="shared" si="47"/>
        <v>0.51428571428571435</v>
      </c>
      <c r="G124">
        <f t="shared" si="48"/>
        <v>0.47285714285714286</v>
      </c>
      <c r="H124">
        <f t="shared" si="49"/>
        <v>0.46571428571428569</v>
      </c>
      <c r="I124">
        <f t="shared" si="50"/>
        <v>0.47285714285714286</v>
      </c>
      <c r="J124">
        <f t="shared" si="51"/>
        <v>0.51</v>
      </c>
      <c r="K124">
        <f t="shared" si="52"/>
        <v>0.52857142857142858</v>
      </c>
      <c r="L124">
        <f t="shared" si="53"/>
        <v>0.53428571428571436</v>
      </c>
      <c r="M124" s="9">
        <v>0.41221032541666658</v>
      </c>
      <c r="O124" s="7" t="s">
        <v>131</v>
      </c>
      <c r="P124" s="7">
        <v>3.4</v>
      </c>
      <c r="Q124" s="7">
        <v>3.98</v>
      </c>
      <c r="R124" s="7">
        <v>3.91</v>
      </c>
      <c r="S124" s="7">
        <v>3.41</v>
      </c>
      <c r="T124" s="7">
        <v>3.6</v>
      </c>
      <c r="U124" s="7">
        <v>3.31</v>
      </c>
      <c r="V124" s="7">
        <v>3.26</v>
      </c>
      <c r="W124" s="7">
        <v>3.31</v>
      </c>
      <c r="X124" s="7">
        <v>3.57</v>
      </c>
      <c r="Y124" s="7">
        <v>3.7</v>
      </c>
      <c r="Z124" s="7">
        <v>3.74</v>
      </c>
    </row>
    <row r="125" spans="1:26" x14ac:dyDescent="0.2">
      <c r="A125" s="19" t="s">
        <v>132</v>
      </c>
      <c r="B125">
        <f t="shared" si="43"/>
        <v>0.60857142857142854</v>
      </c>
      <c r="C125">
        <f t="shared" si="44"/>
        <v>0.6</v>
      </c>
      <c r="D125">
        <f t="shared" si="45"/>
        <v>0.59</v>
      </c>
      <c r="E125">
        <f t="shared" si="46"/>
        <v>0.57714285714285718</v>
      </c>
      <c r="F125">
        <f t="shared" si="47"/>
        <v>0.52285714285714291</v>
      </c>
      <c r="G125">
        <f t="shared" si="48"/>
        <v>0.50428571428571423</v>
      </c>
      <c r="H125">
        <f t="shared" si="49"/>
        <v>0.53142857142857147</v>
      </c>
      <c r="I125">
        <f t="shared" si="50"/>
        <v>0.54428571428571426</v>
      </c>
      <c r="J125">
        <f t="shared" si="51"/>
        <v>0.53428571428571436</v>
      </c>
      <c r="K125">
        <f t="shared" si="52"/>
        <v>0.55285714285714282</v>
      </c>
      <c r="L125">
        <f t="shared" si="53"/>
        <v>0.58285714285714285</v>
      </c>
      <c r="M125" s="9">
        <v>0.65913664104166669</v>
      </c>
      <c r="O125" s="7" t="s">
        <v>132</v>
      </c>
      <c r="P125" s="7">
        <v>4.26</v>
      </c>
      <c r="Q125" s="7">
        <v>4.2</v>
      </c>
      <c r="R125" s="7">
        <v>4.13</v>
      </c>
      <c r="S125" s="7">
        <v>4.04</v>
      </c>
      <c r="T125" s="7">
        <v>3.66</v>
      </c>
      <c r="U125" s="7">
        <v>3.53</v>
      </c>
      <c r="V125" s="7">
        <v>3.72</v>
      </c>
      <c r="W125" s="7">
        <v>3.81</v>
      </c>
      <c r="X125" s="7">
        <v>3.74</v>
      </c>
      <c r="Y125" s="7">
        <v>3.87</v>
      </c>
      <c r="Z125" s="7">
        <v>4.08</v>
      </c>
    </row>
    <row r="126" spans="1:26" x14ac:dyDescent="0.2">
      <c r="A126" s="19" t="s">
        <v>133</v>
      </c>
      <c r="B126" t="str">
        <f t="shared" si="43"/>
        <v>XXX</v>
      </c>
      <c r="C126" t="str">
        <f t="shared" si="44"/>
        <v>XXX</v>
      </c>
      <c r="D126" t="str">
        <f t="shared" si="45"/>
        <v>XXX</v>
      </c>
      <c r="E126" t="str">
        <f t="shared" si="46"/>
        <v>XXX</v>
      </c>
      <c r="F126" t="str">
        <f t="shared" si="47"/>
        <v>XXX</v>
      </c>
      <c r="G126">
        <f t="shared" si="48"/>
        <v>0.64571428571428569</v>
      </c>
      <c r="H126">
        <f t="shared" si="49"/>
        <v>0.63428571428571434</v>
      </c>
      <c r="I126">
        <f t="shared" si="50"/>
        <v>0.65714285714285714</v>
      </c>
      <c r="J126">
        <f t="shared" si="51"/>
        <v>0.65714285714285714</v>
      </c>
      <c r="K126" t="str">
        <f t="shared" si="52"/>
        <v>XXX</v>
      </c>
      <c r="L126">
        <f t="shared" si="53"/>
        <v>0.63285714285714278</v>
      </c>
      <c r="M126" s="9">
        <v>0.72056089241666665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4.5199999999999996</v>
      </c>
      <c r="V126" s="7">
        <v>4.4400000000000004</v>
      </c>
      <c r="W126" s="7">
        <v>4.5999999999999996</v>
      </c>
      <c r="X126" s="7">
        <v>4.5999999999999996</v>
      </c>
      <c r="Y126" s="7" t="s">
        <v>264</v>
      </c>
      <c r="Z126" s="7">
        <v>4.43</v>
      </c>
    </row>
    <row r="127" spans="1:26" x14ac:dyDescent="0.2">
      <c r="A127" s="19" t="s">
        <v>134</v>
      </c>
      <c r="B127" t="str">
        <f t="shared" si="43"/>
        <v>XXX</v>
      </c>
      <c r="C127" t="str">
        <f t="shared" si="44"/>
        <v>XXX</v>
      </c>
      <c r="D127" t="str">
        <f t="shared" si="45"/>
        <v>XXX</v>
      </c>
      <c r="E127" t="str">
        <f t="shared" si="46"/>
        <v>XXX</v>
      </c>
      <c r="F127" t="str">
        <f t="shared" si="47"/>
        <v>XXX</v>
      </c>
      <c r="G127">
        <f t="shared" si="48"/>
        <v>0.41285714285714287</v>
      </c>
      <c r="H127">
        <f t="shared" si="49"/>
        <v>0.42142857142857143</v>
      </c>
      <c r="I127">
        <f t="shared" si="50"/>
        <v>0.40714285714285714</v>
      </c>
      <c r="J127">
        <f t="shared" si="51"/>
        <v>0.40571428571428569</v>
      </c>
      <c r="K127">
        <f t="shared" si="52"/>
        <v>0.41571428571428576</v>
      </c>
      <c r="L127">
        <f t="shared" si="53"/>
        <v>0.41428571428571426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2.89</v>
      </c>
      <c r="V127" s="7">
        <v>2.95</v>
      </c>
      <c r="W127" s="7">
        <v>2.85</v>
      </c>
      <c r="X127" s="7">
        <v>2.84</v>
      </c>
      <c r="Y127" s="7">
        <v>2.91</v>
      </c>
      <c r="Z127" s="7">
        <v>2.9</v>
      </c>
    </row>
    <row r="128" spans="1:26" x14ac:dyDescent="0.2">
      <c r="A128" s="19" t="s">
        <v>135</v>
      </c>
      <c r="B128">
        <f t="shared" si="43"/>
        <v>0.87857142857142867</v>
      </c>
      <c r="C128">
        <f t="shared" si="44"/>
        <v>0.89</v>
      </c>
      <c r="D128">
        <f t="shared" si="45"/>
        <v>0.88285714285714278</v>
      </c>
      <c r="E128">
        <f t="shared" si="46"/>
        <v>0.88142857142857145</v>
      </c>
      <c r="F128">
        <f t="shared" si="47"/>
        <v>0.87714285714285711</v>
      </c>
      <c r="G128">
        <f t="shared" si="48"/>
        <v>0.86571428571428566</v>
      </c>
      <c r="H128">
        <f t="shared" si="49"/>
        <v>0.86142857142857143</v>
      </c>
      <c r="I128">
        <f t="shared" si="50"/>
        <v>0.86428571428571421</v>
      </c>
      <c r="J128">
        <f t="shared" si="51"/>
        <v>0.87142857142857133</v>
      </c>
      <c r="K128">
        <f t="shared" si="52"/>
        <v>0.87857142857142867</v>
      </c>
      <c r="L128">
        <f t="shared" si="53"/>
        <v>0.88142857142857145</v>
      </c>
      <c r="M128" s="9">
        <v>0.72130774266666664</v>
      </c>
      <c r="O128" s="7" t="s">
        <v>135</v>
      </c>
      <c r="P128" s="7">
        <v>6.15</v>
      </c>
      <c r="Q128" s="7">
        <v>6.23</v>
      </c>
      <c r="R128" s="7">
        <v>6.18</v>
      </c>
      <c r="S128" s="7">
        <v>6.17</v>
      </c>
      <c r="T128" s="7">
        <v>6.14</v>
      </c>
      <c r="U128" s="7">
        <v>6.06</v>
      </c>
      <c r="V128" s="7">
        <v>6.03</v>
      </c>
      <c r="W128" s="7">
        <v>6.05</v>
      </c>
      <c r="X128" s="7">
        <v>6.1</v>
      </c>
      <c r="Y128" s="7">
        <v>6.15</v>
      </c>
      <c r="Z128" s="7">
        <v>6.17</v>
      </c>
    </row>
    <row r="129" spans="1:26" x14ac:dyDescent="0.2">
      <c r="A129" s="19" t="s">
        <v>178</v>
      </c>
      <c r="B129">
        <f t="shared" si="43"/>
        <v>0.69142857142857139</v>
      </c>
      <c r="C129">
        <f t="shared" si="44"/>
        <v>0.66142857142857137</v>
      </c>
      <c r="D129">
        <f t="shared" si="45"/>
        <v>0.62571428571428567</v>
      </c>
      <c r="E129">
        <f t="shared" si="46"/>
        <v>0.60142857142857142</v>
      </c>
      <c r="F129">
        <f t="shared" si="47"/>
        <v>0.5842857142857143</v>
      </c>
      <c r="G129">
        <f t="shared" si="48"/>
        <v>0.58714285714285719</v>
      </c>
      <c r="H129">
        <f t="shared" si="49"/>
        <v>0.61142857142857143</v>
      </c>
      <c r="I129">
        <f t="shared" si="50"/>
        <v>0.62714285714285711</v>
      </c>
      <c r="J129">
        <f t="shared" si="51"/>
        <v>0.61</v>
      </c>
      <c r="K129">
        <f t="shared" si="52"/>
        <v>0.58571428571428563</v>
      </c>
      <c r="L129">
        <f t="shared" si="53"/>
        <v>0.56714285714285717</v>
      </c>
      <c r="M129" s="9">
        <v>0.59396684962500002</v>
      </c>
      <c r="O129" s="7" t="s">
        <v>178</v>
      </c>
      <c r="P129" s="7">
        <v>4.84</v>
      </c>
      <c r="Q129" s="7">
        <v>4.63</v>
      </c>
      <c r="R129" s="7">
        <v>4.38</v>
      </c>
      <c r="S129" s="7">
        <v>4.21</v>
      </c>
      <c r="T129" s="7">
        <v>4.09</v>
      </c>
      <c r="U129" s="7">
        <v>4.1100000000000003</v>
      </c>
      <c r="V129" s="7">
        <v>4.28</v>
      </c>
      <c r="W129" s="7">
        <v>4.3899999999999997</v>
      </c>
      <c r="X129" s="7">
        <v>4.2699999999999996</v>
      </c>
      <c r="Y129" s="7">
        <v>4.0999999999999996</v>
      </c>
      <c r="Z129" s="7">
        <v>3.97</v>
      </c>
    </row>
    <row r="130" spans="1:26" x14ac:dyDescent="0.2">
      <c r="A130" s="19" t="s">
        <v>137</v>
      </c>
      <c r="B130">
        <f t="shared" si="43"/>
        <v>0.68285714285714294</v>
      </c>
      <c r="C130">
        <f t="shared" si="44"/>
        <v>0.71285714285714286</v>
      </c>
      <c r="D130">
        <f t="shared" si="45"/>
        <v>0.72571428571428576</v>
      </c>
      <c r="E130">
        <f t="shared" si="46"/>
        <v>0.70000000000000007</v>
      </c>
      <c r="F130">
        <f t="shared" si="47"/>
        <v>0.67</v>
      </c>
      <c r="G130">
        <f t="shared" si="48"/>
        <v>0.68714285714285706</v>
      </c>
      <c r="H130">
        <f t="shared" si="49"/>
        <v>0.73000000000000009</v>
      </c>
      <c r="I130">
        <f t="shared" si="50"/>
        <v>0.74714285714285722</v>
      </c>
      <c r="J130">
        <f t="shared" si="51"/>
        <v>0.73428571428571421</v>
      </c>
      <c r="K130">
        <f t="shared" si="52"/>
        <v>0.73428571428571421</v>
      </c>
      <c r="L130">
        <f t="shared" si="53"/>
        <v>0.74285714285714288</v>
      </c>
      <c r="M130" s="9">
        <v>0.63355398174999999</v>
      </c>
      <c r="O130" s="7" t="s">
        <v>137</v>
      </c>
      <c r="P130" s="7">
        <v>4.78</v>
      </c>
      <c r="Q130" s="7">
        <v>4.99</v>
      </c>
      <c r="R130" s="7">
        <v>5.08</v>
      </c>
      <c r="S130" s="7">
        <v>4.9000000000000004</v>
      </c>
      <c r="T130" s="7">
        <v>4.6900000000000004</v>
      </c>
      <c r="U130" s="7">
        <v>4.8099999999999996</v>
      </c>
      <c r="V130" s="7">
        <v>5.1100000000000003</v>
      </c>
      <c r="W130" s="7">
        <v>5.23</v>
      </c>
      <c r="X130" s="7">
        <v>5.14</v>
      </c>
      <c r="Y130" s="7">
        <v>5.14</v>
      </c>
      <c r="Z130" s="7">
        <v>5.2</v>
      </c>
    </row>
    <row r="131" spans="1:26" x14ac:dyDescent="0.2">
      <c r="A131" s="19" t="s">
        <v>138</v>
      </c>
      <c r="B131">
        <f t="shared" si="43"/>
        <v>0.38428571428571429</v>
      </c>
      <c r="C131">
        <f t="shared" si="44"/>
        <v>0.39571428571428574</v>
      </c>
      <c r="D131">
        <f t="shared" si="45"/>
        <v>0.39</v>
      </c>
      <c r="E131">
        <f t="shared" si="46"/>
        <v>0.36</v>
      </c>
      <c r="F131">
        <f t="shared" si="47"/>
        <v>0.34285714285714286</v>
      </c>
      <c r="G131">
        <f t="shared" si="48"/>
        <v>0.33428571428571424</v>
      </c>
      <c r="H131">
        <f t="shared" si="49"/>
        <v>0.33285714285714285</v>
      </c>
      <c r="I131">
        <f t="shared" si="50"/>
        <v>0.34142857142857147</v>
      </c>
      <c r="J131">
        <f t="shared" si="51"/>
        <v>0.36285714285714288</v>
      </c>
      <c r="K131">
        <f t="shared" si="52"/>
        <v>0.38</v>
      </c>
      <c r="L131">
        <f t="shared" si="53"/>
        <v>0.42714285714285716</v>
      </c>
      <c r="M131" s="9">
        <v>0.42685813499999997</v>
      </c>
      <c r="O131" s="7" t="s">
        <v>138</v>
      </c>
      <c r="P131" s="7">
        <v>2.69</v>
      </c>
      <c r="Q131" s="7">
        <v>2.77</v>
      </c>
      <c r="R131" s="7">
        <v>2.73</v>
      </c>
      <c r="S131" s="7">
        <v>2.52</v>
      </c>
      <c r="T131" s="7">
        <v>2.4</v>
      </c>
      <c r="U131" s="7">
        <v>2.34</v>
      </c>
      <c r="V131" s="7">
        <v>2.33</v>
      </c>
      <c r="W131" s="7">
        <v>2.39</v>
      </c>
      <c r="X131" s="7">
        <v>2.54</v>
      </c>
      <c r="Y131" s="7">
        <v>2.66</v>
      </c>
      <c r="Z131" s="7">
        <v>2.99</v>
      </c>
    </row>
    <row r="132" spans="1:26" x14ac:dyDescent="0.2">
      <c r="A132" s="19" t="s">
        <v>139</v>
      </c>
      <c r="B132" t="str">
        <f t="shared" si="43"/>
        <v>XXX</v>
      </c>
      <c r="C132" t="str">
        <f t="shared" si="44"/>
        <v>XXX</v>
      </c>
      <c r="D132" t="str">
        <f t="shared" si="45"/>
        <v>XXX</v>
      </c>
      <c r="E132" t="str">
        <f t="shared" si="46"/>
        <v>XXX</v>
      </c>
      <c r="F132" t="str">
        <f t="shared" si="47"/>
        <v>XXX</v>
      </c>
      <c r="G132" t="str">
        <f t="shared" si="48"/>
        <v>XXX</v>
      </c>
      <c r="H132" t="str">
        <f t="shared" si="49"/>
        <v>XXX</v>
      </c>
      <c r="I132" t="str">
        <f t="shared" si="50"/>
        <v>XXX</v>
      </c>
      <c r="J132" t="str">
        <f t="shared" si="51"/>
        <v>XXX</v>
      </c>
      <c r="K132" t="str">
        <f t="shared" si="52"/>
        <v>XXX</v>
      </c>
      <c r="L132" t="str">
        <f t="shared" si="53"/>
        <v>XXX</v>
      </c>
      <c r="M132" s="9"/>
    </row>
    <row r="133" spans="1:26" x14ac:dyDescent="0.2">
      <c r="A133" s="19" t="s">
        <v>140</v>
      </c>
      <c r="B133">
        <f t="shared" si="43"/>
        <v>0.55857142857142861</v>
      </c>
      <c r="C133">
        <f t="shared" si="44"/>
        <v>0.5714285714285714</v>
      </c>
      <c r="D133">
        <f t="shared" si="45"/>
        <v>0.50142857142857145</v>
      </c>
      <c r="E133">
        <f t="shared" si="46"/>
        <v>0.45857142857142857</v>
      </c>
      <c r="F133">
        <f t="shared" si="47"/>
        <v>0.4757142857142857</v>
      </c>
      <c r="G133">
        <f t="shared" si="48"/>
        <v>0.50857142857142856</v>
      </c>
      <c r="H133">
        <f t="shared" si="49"/>
        <v>0.57285714285714284</v>
      </c>
      <c r="I133">
        <f t="shared" si="50"/>
        <v>0.59142857142857141</v>
      </c>
      <c r="J133">
        <f t="shared" si="51"/>
        <v>0.58142857142857152</v>
      </c>
      <c r="K133">
        <f t="shared" si="52"/>
        <v>0.60142857142857142</v>
      </c>
      <c r="L133">
        <f t="shared" si="53"/>
        <v>0.6071428571428571</v>
      </c>
      <c r="M133" s="9">
        <v>0.65301787458333338</v>
      </c>
      <c r="O133" s="7" t="s">
        <v>140</v>
      </c>
      <c r="P133" s="7">
        <v>3.91</v>
      </c>
      <c r="Q133" s="7">
        <v>4</v>
      </c>
      <c r="R133" s="7">
        <v>3.51</v>
      </c>
      <c r="S133" s="7">
        <v>3.21</v>
      </c>
      <c r="T133" s="7">
        <v>3.33</v>
      </c>
      <c r="U133" s="7">
        <v>3.56</v>
      </c>
      <c r="V133" s="7">
        <v>4.01</v>
      </c>
      <c r="W133" s="7">
        <v>4.1399999999999997</v>
      </c>
      <c r="X133" s="7">
        <v>4.07</v>
      </c>
      <c r="Y133" s="7">
        <v>4.21</v>
      </c>
      <c r="Z133" s="7">
        <v>4.25</v>
      </c>
    </row>
    <row r="134" spans="1:26" x14ac:dyDescent="0.2">
      <c r="A134" s="19" t="s">
        <v>141</v>
      </c>
      <c r="B134">
        <f t="shared" si="43"/>
        <v>0.57999999999999996</v>
      </c>
      <c r="C134">
        <f t="shared" si="44"/>
        <v>0.62142857142857133</v>
      </c>
      <c r="D134">
        <f t="shared" si="45"/>
        <v>0.66428571428571437</v>
      </c>
      <c r="E134">
        <f t="shared" si="46"/>
        <v>0.65285714285714291</v>
      </c>
      <c r="F134">
        <f t="shared" si="47"/>
        <v>0.63428571428571434</v>
      </c>
      <c r="G134">
        <f t="shared" si="48"/>
        <v>0.65142857142857136</v>
      </c>
      <c r="H134">
        <f t="shared" si="49"/>
        <v>0.66285714285714281</v>
      </c>
      <c r="I134">
        <f t="shared" si="50"/>
        <v>0.69285714285714284</v>
      </c>
      <c r="J134">
        <f t="shared" si="51"/>
        <v>0.70714285714285718</v>
      </c>
      <c r="K134">
        <f t="shared" si="52"/>
        <v>0.68285714285714294</v>
      </c>
      <c r="L134">
        <f t="shared" si="53"/>
        <v>0.63857142857142857</v>
      </c>
      <c r="M134" s="9">
        <v>0.58033763966666674</v>
      </c>
      <c r="O134" s="7" t="s">
        <v>141</v>
      </c>
      <c r="P134" s="7">
        <v>4.0599999999999996</v>
      </c>
      <c r="Q134" s="7">
        <v>4.3499999999999996</v>
      </c>
      <c r="R134" s="7">
        <v>4.6500000000000004</v>
      </c>
      <c r="S134" s="7">
        <v>4.57</v>
      </c>
      <c r="T134" s="7">
        <v>4.4400000000000004</v>
      </c>
      <c r="U134" s="7">
        <v>4.5599999999999996</v>
      </c>
      <c r="V134" s="7">
        <v>4.6399999999999997</v>
      </c>
      <c r="W134" s="7">
        <v>4.8499999999999996</v>
      </c>
      <c r="X134" s="7">
        <v>4.95</v>
      </c>
      <c r="Y134" s="7">
        <v>4.78</v>
      </c>
      <c r="Z134" s="7">
        <v>4.47</v>
      </c>
    </row>
    <row r="135" spans="1:26" x14ac:dyDescent="0.2">
      <c r="A135" s="19" t="s">
        <v>142</v>
      </c>
      <c r="B135" t="str">
        <f t="shared" si="43"/>
        <v>XXX</v>
      </c>
      <c r="C135" t="str">
        <f t="shared" si="44"/>
        <v>XXX</v>
      </c>
      <c r="D135" t="str">
        <f t="shared" si="45"/>
        <v>XXX</v>
      </c>
      <c r="E135" t="str">
        <f t="shared" si="46"/>
        <v>XXX</v>
      </c>
      <c r="F135" t="str">
        <f t="shared" si="47"/>
        <v>XXX</v>
      </c>
      <c r="G135" t="str">
        <f t="shared" si="48"/>
        <v>XXX</v>
      </c>
      <c r="H135" t="str">
        <f t="shared" si="49"/>
        <v>XXX</v>
      </c>
      <c r="I135" t="str">
        <f t="shared" si="50"/>
        <v>XXX</v>
      </c>
      <c r="J135" t="str">
        <f t="shared" si="51"/>
        <v>XXX</v>
      </c>
      <c r="K135" t="str">
        <f t="shared" si="52"/>
        <v>XXX</v>
      </c>
      <c r="L135" t="str">
        <f t="shared" si="53"/>
        <v>XXX</v>
      </c>
      <c r="M135" s="9"/>
    </row>
    <row r="136" spans="1:26" x14ac:dyDescent="0.2">
      <c r="A136" s="19" t="s">
        <v>143</v>
      </c>
      <c r="B136">
        <f t="shared" si="43"/>
        <v>0.73714285714285721</v>
      </c>
      <c r="C136">
        <f t="shared" si="44"/>
        <v>0.74428571428571433</v>
      </c>
      <c r="D136">
        <f t="shared" si="45"/>
        <v>0.74857142857142855</v>
      </c>
      <c r="E136">
        <f t="shared" si="46"/>
        <v>0.76</v>
      </c>
      <c r="F136">
        <f t="shared" si="47"/>
        <v>0.73571428571428577</v>
      </c>
      <c r="G136">
        <f t="shared" si="48"/>
        <v>0.71714285714285708</v>
      </c>
      <c r="H136">
        <f t="shared" si="49"/>
        <v>0.71571428571428564</v>
      </c>
      <c r="I136">
        <f t="shared" si="50"/>
        <v>0.67</v>
      </c>
      <c r="J136">
        <f t="shared" si="51"/>
        <v>0.67428571428571427</v>
      </c>
      <c r="K136">
        <f t="shared" si="52"/>
        <v>0.66142857142857137</v>
      </c>
      <c r="L136">
        <f t="shared" si="53"/>
        <v>0.67571428571428582</v>
      </c>
      <c r="M136" s="9">
        <v>0.82757831025000006</v>
      </c>
      <c r="O136" s="7" t="s">
        <v>143</v>
      </c>
      <c r="P136" s="7">
        <v>5.16</v>
      </c>
      <c r="Q136" s="7">
        <v>5.21</v>
      </c>
      <c r="R136" s="7">
        <v>5.24</v>
      </c>
      <c r="S136" s="7">
        <v>5.32</v>
      </c>
      <c r="T136" s="7">
        <v>5.15</v>
      </c>
      <c r="U136" s="7">
        <v>5.0199999999999996</v>
      </c>
      <c r="V136" s="7">
        <v>5.01</v>
      </c>
      <c r="W136" s="7">
        <v>4.6900000000000004</v>
      </c>
      <c r="X136" s="7">
        <v>4.72</v>
      </c>
      <c r="Y136" s="7">
        <v>4.63</v>
      </c>
      <c r="Z136" s="7">
        <v>4.7300000000000004</v>
      </c>
    </row>
    <row r="137" spans="1:26" x14ac:dyDescent="0.2">
      <c r="A137" s="19" t="s">
        <v>144</v>
      </c>
      <c r="B137">
        <f t="shared" si="43"/>
        <v>0.84285714285714286</v>
      </c>
      <c r="C137">
        <f t="shared" si="44"/>
        <v>0.85</v>
      </c>
      <c r="D137">
        <f t="shared" si="45"/>
        <v>0.85428571428571431</v>
      </c>
      <c r="E137">
        <f t="shared" si="46"/>
        <v>0.84857142857142864</v>
      </c>
      <c r="F137">
        <f t="shared" si="47"/>
        <v>0.84857142857142864</v>
      </c>
      <c r="G137">
        <f t="shared" si="48"/>
        <v>0.86142857142857143</v>
      </c>
      <c r="H137">
        <f t="shared" si="49"/>
        <v>0.85285714285714287</v>
      </c>
      <c r="I137">
        <f t="shared" si="50"/>
        <v>0.84857142857142864</v>
      </c>
      <c r="J137">
        <f t="shared" si="51"/>
        <v>0.86428571428571421</v>
      </c>
      <c r="K137">
        <f t="shared" si="52"/>
        <v>0.88714285714285712</v>
      </c>
      <c r="L137">
        <f t="shared" si="53"/>
        <v>0.88714285714285712</v>
      </c>
      <c r="M137" s="9">
        <v>0.86271133416666668</v>
      </c>
      <c r="O137" s="7" t="s">
        <v>144</v>
      </c>
      <c r="P137" s="7">
        <v>5.9</v>
      </c>
      <c r="Q137" s="7">
        <v>5.95</v>
      </c>
      <c r="R137" s="7">
        <v>5.98</v>
      </c>
      <c r="S137" s="7">
        <v>5.94</v>
      </c>
      <c r="T137" s="7">
        <v>5.94</v>
      </c>
      <c r="U137" s="7">
        <v>6.03</v>
      </c>
      <c r="V137" s="7">
        <v>5.97</v>
      </c>
      <c r="W137" s="7">
        <v>5.94</v>
      </c>
      <c r="X137" s="7">
        <v>6.05</v>
      </c>
      <c r="Y137" s="7">
        <v>6.21</v>
      </c>
      <c r="Z137" s="7">
        <v>6.21</v>
      </c>
    </row>
    <row r="138" spans="1:26" x14ac:dyDescent="0.2">
      <c r="A138" s="19" t="s">
        <v>145</v>
      </c>
      <c r="B138">
        <f t="shared" si="43"/>
        <v>0.33999999999999997</v>
      </c>
      <c r="C138">
        <f t="shared" si="44"/>
        <v>0.39285714285714285</v>
      </c>
      <c r="D138">
        <f t="shared" si="45"/>
        <v>0.38428571428571429</v>
      </c>
      <c r="E138">
        <f t="shared" si="46"/>
        <v>0.40285714285714286</v>
      </c>
      <c r="F138">
        <f t="shared" si="47"/>
        <v>0.45142857142857146</v>
      </c>
      <c r="G138">
        <f t="shared" si="48"/>
        <v>0.5</v>
      </c>
      <c r="H138" t="str">
        <f t="shared" si="49"/>
        <v>XXX</v>
      </c>
      <c r="I138">
        <f t="shared" si="50"/>
        <v>0.52285714285714291</v>
      </c>
      <c r="J138">
        <f t="shared" si="51"/>
        <v>0.57714285714285718</v>
      </c>
      <c r="K138">
        <f t="shared" si="52"/>
        <v>0.57857142857142851</v>
      </c>
      <c r="L138">
        <f t="shared" si="53"/>
        <v>0.57857142857142851</v>
      </c>
      <c r="M138" s="9">
        <v>0.61106173195833324</v>
      </c>
      <c r="O138" s="7" t="s">
        <v>145</v>
      </c>
      <c r="P138" s="7">
        <v>2.38</v>
      </c>
      <c r="Q138" s="7">
        <v>2.75</v>
      </c>
      <c r="R138" s="7">
        <v>2.69</v>
      </c>
      <c r="S138" s="7">
        <v>2.82</v>
      </c>
      <c r="T138" s="7">
        <v>3.16</v>
      </c>
      <c r="U138" s="7">
        <v>3.5</v>
      </c>
      <c r="V138" s="7" t="s">
        <v>264</v>
      </c>
      <c r="W138" s="7">
        <v>3.66</v>
      </c>
      <c r="X138" s="7">
        <v>4.04</v>
      </c>
      <c r="Y138" s="7">
        <v>4.05</v>
      </c>
      <c r="Z138" s="7">
        <v>4.05</v>
      </c>
    </row>
    <row r="139" spans="1:26" x14ac:dyDescent="0.2">
      <c r="A139" s="19" t="s">
        <v>146</v>
      </c>
      <c r="B139">
        <f t="shared" si="43"/>
        <v>0.38</v>
      </c>
      <c r="C139">
        <f t="shared" si="44"/>
        <v>0.35571428571428576</v>
      </c>
      <c r="D139">
        <f t="shared" si="45"/>
        <v>0.34142857142857147</v>
      </c>
      <c r="E139">
        <f t="shared" si="46"/>
        <v>0.38857142857142862</v>
      </c>
      <c r="F139">
        <f t="shared" si="47"/>
        <v>0.44571428571428573</v>
      </c>
      <c r="G139">
        <f t="shared" si="48"/>
        <v>0.42142857142857143</v>
      </c>
      <c r="H139">
        <f t="shared" si="49"/>
        <v>0.35285714285714287</v>
      </c>
      <c r="I139">
        <f t="shared" si="50"/>
        <v>0.35000000000000003</v>
      </c>
      <c r="J139">
        <f t="shared" si="51"/>
        <v>0.39285714285714285</v>
      </c>
      <c r="K139">
        <f t="shared" si="52"/>
        <v>0.42142857142857143</v>
      </c>
      <c r="L139">
        <f t="shared" si="53"/>
        <v>0.42428571428571432</v>
      </c>
      <c r="M139" s="9">
        <v>0.24100177291666663</v>
      </c>
      <c r="O139" s="7" t="s">
        <v>146</v>
      </c>
      <c r="P139" s="7">
        <v>2.66</v>
      </c>
      <c r="Q139" s="7">
        <v>2.4900000000000002</v>
      </c>
      <c r="R139" s="7">
        <v>2.39</v>
      </c>
      <c r="S139" s="7">
        <v>2.72</v>
      </c>
      <c r="T139" s="7">
        <v>3.12</v>
      </c>
      <c r="U139" s="7">
        <v>2.95</v>
      </c>
      <c r="V139" s="7">
        <v>2.4700000000000002</v>
      </c>
      <c r="W139" s="7">
        <v>2.4500000000000002</v>
      </c>
      <c r="X139" s="7">
        <v>2.75</v>
      </c>
      <c r="Y139" s="7">
        <v>2.95</v>
      </c>
      <c r="Z139" s="7">
        <v>2.97</v>
      </c>
    </row>
    <row r="140" spans="1:26" x14ac:dyDescent="0.2">
      <c r="A140" s="19" t="s">
        <v>147</v>
      </c>
      <c r="B140">
        <f t="shared" si="43"/>
        <v>0.55999999999999994</v>
      </c>
      <c r="C140">
        <f t="shared" si="44"/>
        <v>0.55285714285714282</v>
      </c>
      <c r="D140">
        <f t="shared" si="45"/>
        <v>0.52</v>
      </c>
      <c r="E140">
        <f t="shared" si="46"/>
        <v>0.52714285714285714</v>
      </c>
      <c r="F140">
        <f t="shared" si="47"/>
        <v>0.49714285714285716</v>
      </c>
      <c r="G140">
        <f t="shared" si="48"/>
        <v>0.50428571428571423</v>
      </c>
      <c r="H140">
        <f t="shared" si="49"/>
        <v>0.52</v>
      </c>
      <c r="I140">
        <f t="shared" si="50"/>
        <v>0.51</v>
      </c>
      <c r="J140">
        <f t="shared" si="51"/>
        <v>0.50428571428571423</v>
      </c>
      <c r="K140">
        <f t="shared" si="52"/>
        <v>0.49428571428571427</v>
      </c>
      <c r="L140">
        <f t="shared" si="53"/>
        <v>0.50428571428571423</v>
      </c>
      <c r="M140" s="9">
        <v>0.60703094400000002</v>
      </c>
      <c r="O140" s="7" t="s">
        <v>147</v>
      </c>
      <c r="P140" s="7">
        <v>3.92</v>
      </c>
      <c r="Q140" s="7">
        <v>3.87</v>
      </c>
      <c r="R140" s="7">
        <v>3.64</v>
      </c>
      <c r="S140" s="7">
        <v>3.69</v>
      </c>
      <c r="T140" s="7">
        <v>3.48</v>
      </c>
      <c r="U140" s="7">
        <v>3.53</v>
      </c>
      <c r="V140" s="7">
        <v>3.64</v>
      </c>
      <c r="W140" s="7">
        <v>3.57</v>
      </c>
      <c r="X140" s="7">
        <v>3.53</v>
      </c>
      <c r="Y140" s="7">
        <v>3.46</v>
      </c>
      <c r="Z140" s="7">
        <v>3.53</v>
      </c>
    </row>
    <row r="141" spans="1:26" x14ac:dyDescent="0.2">
      <c r="A141" s="19" t="s">
        <v>148</v>
      </c>
      <c r="B141">
        <f t="shared" si="43"/>
        <v>0.26</v>
      </c>
      <c r="C141">
        <f t="shared" si="44"/>
        <v>0.28714285714285709</v>
      </c>
      <c r="D141">
        <f t="shared" si="45"/>
        <v>0.33857142857142858</v>
      </c>
      <c r="E141">
        <f t="shared" si="46"/>
        <v>0.3</v>
      </c>
      <c r="F141">
        <f t="shared" si="47"/>
        <v>0.28285714285714286</v>
      </c>
      <c r="G141">
        <f t="shared" si="48"/>
        <v>0.34428571428571431</v>
      </c>
      <c r="H141">
        <f t="shared" si="49"/>
        <v>0.31428571428571433</v>
      </c>
      <c r="I141">
        <f t="shared" si="50"/>
        <v>0.29285714285714282</v>
      </c>
      <c r="J141" t="str">
        <f t="shared" si="51"/>
        <v>XXX</v>
      </c>
      <c r="K141" t="str">
        <f t="shared" si="52"/>
        <v>XXX</v>
      </c>
      <c r="L141" t="str">
        <f t="shared" si="53"/>
        <v>XXX</v>
      </c>
      <c r="M141" s="9"/>
      <c r="O141" s="7" t="s">
        <v>148</v>
      </c>
      <c r="P141" s="7">
        <v>1.82</v>
      </c>
      <c r="Q141" s="7">
        <v>2.0099999999999998</v>
      </c>
      <c r="R141" s="7">
        <v>2.37</v>
      </c>
      <c r="S141" s="7">
        <v>2.1</v>
      </c>
      <c r="T141" s="7">
        <v>1.98</v>
      </c>
      <c r="U141" s="7">
        <v>2.41</v>
      </c>
      <c r="V141" s="7">
        <v>2.2000000000000002</v>
      </c>
      <c r="W141" s="7">
        <v>2.0499999999999998</v>
      </c>
      <c r="X141" s="7" t="s">
        <v>264</v>
      </c>
      <c r="Y141" s="7" t="s">
        <v>264</v>
      </c>
      <c r="Z141" s="7" t="s">
        <v>264</v>
      </c>
    </row>
    <row r="142" spans="1:26" x14ac:dyDescent="0.2">
      <c r="A142" s="19" t="s">
        <v>149</v>
      </c>
      <c r="B142" t="str">
        <f t="shared" si="43"/>
        <v>XXX</v>
      </c>
      <c r="C142" t="str">
        <f t="shared" si="44"/>
        <v>XXX</v>
      </c>
      <c r="D142" t="str">
        <f t="shared" si="45"/>
        <v>XXX</v>
      </c>
      <c r="E142" t="str">
        <f t="shared" si="46"/>
        <v>XXX</v>
      </c>
      <c r="F142" t="str">
        <f t="shared" si="47"/>
        <v>XXX</v>
      </c>
      <c r="G142" t="str">
        <f t="shared" si="48"/>
        <v>XXX</v>
      </c>
      <c r="H142" t="str">
        <f t="shared" si="49"/>
        <v>XXX</v>
      </c>
      <c r="I142" t="str">
        <f t="shared" si="50"/>
        <v>XXX</v>
      </c>
      <c r="J142" t="str">
        <f t="shared" si="51"/>
        <v>XXX</v>
      </c>
      <c r="K142" t="str">
        <f t="shared" si="52"/>
        <v>XXX</v>
      </c>
      <c r="L142" t="str">
        <f t="shared" si="53"/>
        <v>XXX</v>
      </c>
      <c r="M142" s="9"/>
    </row>
    <row r="143" spans="1:26" x14ac:dyDescent="0.2">
      <c r="A143" s="19" t="s">
        <v>150</v>
      </c>
      <c r="B143">
        <f t="shared" si="43"/>
        <v>0.55000000000000004</v>
      </c>
      <c r="C143">
        <f t="shared" si="44"/>
        <v>0.59</v>
      </c>
      <c r="D143">
        <f t="shared" si="45"/>
        <v>0.64142857142857146</v>
      </c>
      <c r="E143">
        <f t="shared" si="46"/>
        <v>0.64428571428571424</v>
      </c>
      <c r="F143">
        <f t="shared" si="47"/>
        <v>0.65142857142857136</v>
      </c>
      <c r="G143">
        <f t="shared" si="48"/>
        <v>0.66</v>
      </c>
      <c r="H143">
        <f t="shared" si="49"/>
        <v>0.66</v>
      </c>
      <c r="I143">
        <f t="shared" si="50"/>
        <v>0.65142857142857136</v>
      </c>
      <c r="J143">
        <f t="shared" si="51"/>
        <v>0.65</v>
      </c>
      <c r="K143">
        <f t="shared" si="52"/>
        <v>0.65571428571428569</v>
      </c>
      <c r="L143">
        <f t="shared" si="53"/>
        <v>0.65285714285714291</v>
      </c>
      <c r="M143" s="9">
        <v>0.47616700333333328</v>
      </c>
      <c r="O143" s="7" t="s">
        <v>150</v>
      </c>
      <c r="P143" s="7">
        <v>3.85</v>
      </c>
      <c r="Q143" s="7">
        <v>4.13</v>
      </c>
      <c r="R143" s="7">
        <v>4.49</v>
      </c>
      <c r="S143" s="7">
        <v>4.51</v>
      </c>
      <c r="T143" s="7">
        <v>4.5599999999999996</v>
      </c>
      <c r="U143" s="7">
        <v>4.62</v>
      </c>
      <c r="V143" s="7">
        <v>4.62</v>
      </c>
      <c r="W143" s="7">
        <v>4.5599999999999996</v>
      </c>
      <c r="X143" s="7">
        <v>4.55</v>
      </c>
      <c r="Y143" s="7">
        <v>4.59</v>
      </c>
      <c r="Z143" s="7">
        <v>4.57</v>
      </c>
    </row>
    <row r="144" spans="1:26" x14ac:dyDescent="0.2">
      <c r="A144" s="19" t="s">
        <v>151</v>
      </c>
      <c r="B144">
        <f t="shared" si="43"/>
        <v>0.76571428571428579</v>
      </c>
      <c r="C144">
        <f t="shared" si="44"/>
        <v>0.73000000000000009</v>
      </c>
      <c r="D144">
        <f t="shared" si="45"/>
        <v>0.69714285714285718</v>
      </c>
      <c r="E144">
        <f t="shared" si="46"/>
        <v>0.71571428571428564</v>
      </c>
      <c r="F144">
        <f t="shared" si="47"/>
        <v>0.64142857142857146</v>
      </c>
      <c r="G144" t="str">
        <f t="shared" si="48"/>
        <v>XXX</v>
      </c>
      <c r="H144">
        <f t="shared" si="49"/>
        <v>0.55142857142857138</v>
      </c>
      <c r="I144">
        <f t="shared" si="50"/>
        <v>0.55142857142857138</v>
      </c>
      <c r="J144">
        <f t="shared" si="51"/>
        <v>0.52142857142857146</v>
      </c>
      <c r="K144">
        <f t="shared" si="52"/>
        <v>0.52</v>
      </c>
      <c r="L144">
        <f t="shared" si="53"/>
        <v>0.52571428571428569</v>
      </c>
      <c r="M144" s="9">
        <v>0.59879231858333337</v>
      </c>
      <c r="O144" s="7" t="s">
        <v>151</v>
      </c>
      <c r="P144" s="7">
        <v>5.36</v>
      </c>
      <c r="Q144" s="7">
        <v>5.1100000000000003</v>
      </c>
      <c r="R144" s="7">
        <v>4.88</v>
      </c>
      <c r="S144" s="7">
        <v>5.01</v>
      </c>
      <c r="T144" s="7">
        <v>4.49</v>
      </c>
      <c r="U144" s="7" t="s">
        <v>264</v>
      </c>
      <c r="V144" s="7">
        <v>3.86</v>
      </c>
      <c r="W144" s="7">
        <v>3.86</v>
      </c>
      <c r="X144" s="7">
        <v>3.65</v>
      </c>
      <c r="Y144" s="7">
        <v>3.64</v>
      </c>
      <c r="Z144" s="7">
        <v>3.68</v>
      </c>
    </row>
    <row r="145" spans="1:26" x14ac:dyDescent="0.2">
      <c r="A145" s="19" t="s">
        <v>152</v>
      </c>
      <c r="B145">
        <f t="shared" si="43"/>
        <v>0.45857142857142857</v>
      </c>
      <c r="C145">
        <f t="shared" si="44"/>
        <v>0.43142857142857144</v>
      </c>
      <c r="D145">
        <f t="shared" si="45"/>
        <v>0.44857142857142857</v>
      </c>
      <c r="E145">
        <f t="shared" si="46"/>
        <v>0.45571428571428568</v>
      </c>
      <c r="F145">
        <f t="shared" si="47"/>
        <v>0.45428571428571429</v>
      </c>
      <c r="G145">
        <f t="shared" si="48"/>
        <v>0.47428571428571425</v>
      </c>
      <c r="H145">
        <f t="shared" si="49"/>
        <v>0.49428571428571427</v>
      </c>
      <c r="I145">
        <f t="shared" si="50"/>
        <v>0.49714285714285716</v>
      </c>
      <c r="J145">
        <f t="shared" si="51"/>
        <v>0.46571428571428569</v>
      </c>
      <c r="K145">
        <f t="shared" si="52"/>
        <v>0.44857142857142857</v>
      </c>
      <c r="L145">
        <f t="shared" si="53"/>
        <v>0.44857142857142857</v>
      </c>
      <c r="M145" s="9">
        <v>0.51359498895833333</v>
      </c>
      <c r="O145" s="7" t="s">
        <v>195</v>
      </c>
      <c r="P145" s="7">
        <v>3.21</v>
      </c>
      <c r="Q145" s="7">
        <v>3.02</v>
      </c>
      <c r="R145" s="7">
        <v>3.14</v>
      </c>
      <c r="S145" s="7">
        <v>3.19</v>
      </c>
      <c r="T145" s="7">
        <v>3.18</v>
      </c>
      <c r="U145" s="7">
        <v>3.32</v>
      </c>
      <c r="V145" s="7">
        <v>3.46</v>
      </c>
      <c r="W145" s="7">
        <v>3.48</v>
      </c>
      <c r="X145" s="7">
        <v>3.26</v>
      </c>
      <c r="Y145" s="7">
        <v>3.14</v>
      </c>
      <c r="Z145" s="7">
        <v>3.14</v>
      </c>
    </row>
    <row r="146" spans="1:26" x14ac:dyDescent="0.2">
      <c r="A146" s="19" t="s">
        <v>153</v>
      </c>
      <c r="B146">
        <f t="shared" si="43"/>
        <v>0.37714285714285717</v>
      </c>
      <c r="C146">
        <f t="shared" si="44"/>
        <v>0.37571428571428572</v>
      </c>
      <c r="D146">
        <f t="shared" si="45"/>
        <v>0.38714285714285712</v>
      </c>
      <c r="E146">
        <f t="shared" si="46"/>
        <v>0.43571428571428567</v>
      </c>
      <c r="F146">
        <f t="shared" si="47"/>
        <v>0.47714285714285715</v>
      </c>
      <c r="G146">
        <f t="shared" si="48"/>
        <v>0.46571428571428569</v>
      </c>
      <c r="H146">
        <f t="shared" si="49"/>
        <v>0.41428571428571426</v>
      </c>
      <c r="I146">
        <f t="shared" si="50"/>
        <v>0.41714285714285715</v>
      </c>
      <c r="J146">
        <f t="shared" si="51"/>
        <v>0.42285714285714288</v>
      </c>
      <c r="K146">
        <f t="shared" si="52"/>
        <v>0.4042857142857143</v>
      </c>
      <c r="L146">
        <f t="shared" si="53"/>
        <v>0.39999999999999997</v>
      </c>
      <c r="M146" s="9">
        <v>0.23886926975000006</v>
      </c>
      <c r="O146" s="7" t="s">
        <v>153</v>
      </c>
      <c r="P146" s="7">
        <v>2.64</v>
      </c>
      <c r="Q146" s="7">
        <v>2.63</v>
      </c>
      <c r="R146" s="7">
        <v>2.71</v>
      </c>
      <c r="S146" s="7">
        <v>3.05</v>
      </c>
      <c r="T146" s="7">
        <v>3.34</v>
      </c>
      <c r="U146" s="7">
        <v>3.26</v>
      </c>
      <c r="V146" s="7">
        <v>2.9</v>
      </c>
      <c r="W146" s="7">
        <v>2.92</v>
      </c>
      <c r="X146" s="7">
        <v>2.96</v>
      </c>
      <c r="Y146" s="7">
        <v>2.83</v>
      </c>
      <c r="Z146" s="7">
        <v>2.8</v>
      </c>
    </row>
    <row r="147" spans="1:26" x14ac:dyDescent="0.2">
      <c r="A147" s="19" t="s">
        <v>154</v>
      </c>
      <c r="B147">
        <f t="shared" si="43"/>
        <v>0.58857142857142863</v>
      </c>
      <c r="C147">
        <f t="shared" si="44"/>
        <v>0.66428571428571437</v>
      </c>
      <c r="D147">
        <f t="shared" si="45"/>
        <v>0.63428571428571434</v>
      </c>
      <c r="E147">
        <f t="shared" si="46"/>
        <v>0.62142857142857133</v>
      </c>
      <c r="F147">
        <f t="shared" si="47"/>
        <v>0.60571428571428576</v>
      </c>
      <c r="G147">
        <f t="shared" si="48"/>
        <v>0.63571428571428579</v>
      </c>
      <c r="H147">
        <f t="shared" si="49"/>
        <v>0.67285714285714282</v>
      </c>
      <c r="I147">
        <f t="shared" si="50"/>
        <v>0.66714285714285715</v>
      </c>
      <c r="J147">
        <f t="shared" si="51"/>
        <v>0.64</v>
      </c>
      <c r="K147">
        <f t="shared" si="52"/>
        <v>0.62857142857142867</v>
      </c>
      <c r="L147">
        <f t="shared" si="53"/>
        <v>0.65714285714285714</v>
      </c>
      <c r="M147" s="9">
        <v>0.72577346966666667</v>
      </c>
      <c r="O147" s="7" t="s">
        <v>154</v>
      </c>
      <c r="P147" s="7">
        <v>4.12</v>
      </c>
      <c r="Q147" s="7">
        <v>4.6500000000000004</v>
      </c>
      <c r="R147" s="7">
        <v>4.4400000000000004</v>
      </c>
      <c r="S147" s="7">
        <v>4.3499999999999996</v>
      </c>
      <c r="T147" s="7">
        <v>4.24</v>
      </c>
      <c r="U147" s="7">
        <v>4.45</v>
      </c>
      <c r="V147" s="7">
        <v>4.71</v>
      </c>
      <c r="W147" s="7">
        <v>4.67</v>
      </c>
      <c r="X147" s="7">
        <v>4.4800000000000004</v>
      </c>
      <c r="Y147" s="7">
        <v>4.4000000000000004</v>
      </c>
      <c r="Z147" s="7">
        <v>4.5999999999999996</v>
      </c>
    </row>
    <row r="148" spans="1:26" x14ac:dyDescent="0.2">
      <c r="A148" s="19" t="s">
        <v>155</v>
      </c>
      <c r="B148">
        <f t="shared" si="43"/>
        <v>0.58714285714285719</v>
      </c>
      <c r="C148">
        <f t="shared" si="44"/>
        <v>0.6428571428571429</v>
      </c>
      <c r="D148">
        <f t="shared" si="45"/>
        <v>0.74</v>
      </c>
      <c r="E148">
        <f t="shared" si="46"/>
        <v>0.69714285714285718</v>
      </c>
      <c r="F148">
        <f t="shared" si="47"/>
        <v>0.69857142857142851</v>
      </c>
      <c r="G148">
        <f t="shared" si="48"/>
        <v>0.74857142857142855</v>
      </c>
      <c r="H148">
        <f t="shared" si="49"/>
        <v>0.73714285714285721</v>
      </c>
      <c r="I148">
        <f t="shared" si="50"/>
        <v>0.77285714285714291</v>
      </c>
      <c r="J148">
        <f t="shared" si="51"/>
        <v>0.77285714285714291</v>
      </c>
      <c r="K148">
        <f t="shared" si="52"/>
        <v>0.79</v>
      </c>
      <c r="L148">
        <f t="shared" si="53"/>
        <v>0.77142857142857146</v>
      </c>
      <c r="M148" s="9">
        <v>0.65933051116666663</v>
      </c>
      <c r="O148" s="7" t="s">
        <v>155</v>
      </c>
      <c r="P148" s="7">
        <v>4.1100000000000003</v>
      </c>
      <c r="Q148" s="7">
        <v>4.5</v>
      </c>
      <c r="R148" s="7">
        <v>5.18</v>
      </c>
      <c r="S148" s="7">
        <v>4.88</v>
      </c>
      <c r="T148" s="7">
        <v>4.8899999999999997</v>
      </c>
      <c r="U148" s="7">
        <v>5.24</v>
      </c>
      <c r="V148" s="7">
        <v>5.16</v>
      </c>
      <c r="W148" s="7">
        <v>5.41</v>
      </c>
      <c r="X148" s="7">
        <v>5.41</v>
      </c>
      <c r="Y148" s="7">
        <v>5.53</v>
      </c>
      <c r="Z148" s="7">
        <v>5.4</v>
      </c>
    </row>
    <row r="149" spans="1:26" x14ac:dyDescent="0.2">
      <c r="A149" s="19" t="s">
        <v>156</v>
      </c>
      <c r="B149">
        <f t="shared" si="43"/>
        <v>0.6657142857142857</v>
      </c>
      <c r="C149">
        <f t="shared" si="44"/>
        <v>0.68714285714285706</v>
      </c>
      <c r="D149">
        <f t="shared" si="45"/>
        <v>0.69285714285714284</v>
      </c>
      <c r="E149">
        <f t="shared" si="46"/>
        <v>0.70000000000000007</v>
      </c>
      <c r="F149">
        <f t="shared" si="47"/>
        <v>0.7142857142857143</v>
      </c>
      <c r="G149">
        <f t="shared" si="48"/>
        <v>0.69428571428571428</v>
      </c>
      <c r="H149">
        <f t="shared" si="49"/>
        <v>0.69857142857142851</v>
      </c>
      <c r="I149">
        <f t="shared" si="50"/>
        <v>0.70000000000000007</v>
      </c>
      <c r="J149">
        <f t="shared" si="51"/>
        <v>0.69714285714285718</v>
      </c>
      <c r="K149">
        <f t="shared" si="52"/>
        <v>0.72</v>
      </c>
      <c r="L149">
        <f t="shared" si="53"/>
        <v>0.72142857142857142</v>
      </c>
      <c r="M149" s="9">
        <v>0.75363585554166679</v>
      </c>
      <c r="O149" s="7" t="s">
        <v>156</v>
      </c>
      <c r="P149" s="7">
        <v>4.66</v>
      </c>
      <c r="Q149" s="7">
        <v>4.8099999999999996</v>
      </c>
      <c r="R149" s="7">
        <v>4.8499999999999996</v>
      </c>
      <c r="S149" s="7">
        <v>4.9000000000000004</v>
      </c>
      <c r="T149" s="7">
        <v>5</v>
      </c>
      <c r="U149" s="7">
        <v>4.8600000000000003</v>
      </c>
      <c r="V149" s="7">
        <v>4.8899999999999997</v>
      </c>
      <c r="W149" s="7">
        <v>4.9000000000000004</v>
      </c>
      <c r="X149" s="7">
        <v>4.88</v>
      </c>
      <c r="Y149" s="7">
        <v>5.04</v>
      </c>
      <c r="Z149" s="7">
        <v>5.05</v>
      </c>
    </row>
    <row r="150" spans="1:26" x14ac:dyDescent="0.2">
      <c r="A150" s="19" t="s">
        <v>157</v>
      </c>
      <c r="B150">
        <f t="shared" si="43"/>
        <v>0.69285714285714284</v>
      </c>
      <c r="C150">
        <f t="shared" si="44"/>
        <v>0.70285714285714285</v>
      </c>
      <c r="D150">
        <f t="shared" si="45"/>
        <v>0.68285714285714294</v>
      </c>
      <c r="E150">
        <f t="shared" si="46"/>
        <v>0.67285714285714282</v>
      </c>
      <c r="F150">
        <f t="shared" si="47"/>
        <v>0.65428571428571425</v>
      </c>
      <c r="G150">
        <f t="shared" si="48"/>
        <v>0.65142857142857136</v>
      </c>
      <c r="H150">
        <f t="shared" si="49"/>
        <v>0.66857142857142848</v>
      </c>
      <c r="I150">
        <f t="shared" si="50"/>
        <v>0.67285714285714282</v>
      </c>
      <c r="J150">
        <f t="shared" si="51"/>
        <v>0.69428571428571428</v>
      </c>
      <c r="K150">
        <f t="shared" si="52"/>
        <v>0.72</v>
      </c>
      <c r="L150">
        <f t="shared" si="53"/>
        <v>0.79</v>
      </c>
      <c r="M150" s="9">
        <v>0.78395330112500006</v>
      </c>
      <c r="O150" s="7" t="s">
        <v>157</v>
      </c>
      <c r="P150" s="7">
        <v>4.8499999999999996</v>
      </c>
      <c r="Q150" s="7">
        <v>4.92</v>
      </c>
      <c r="R150" s="7">
        <v>4.78</v>
      </c>
      <c r="S150" s="7">
        <v>4.71</v>
      </c>
      <c r="T150" s="7">
        <v>4.58</v>
      </c>
      <c r="U150" s="7">
        <v>4.5599999999999996</v>
      </c>
      <c r="V150" s="7">
        <v>4.68</v>
      </c>
      <c r="W150" s="7">
        <v>4.71</v>
      </c>
      <c r="X150" s="7">
        <v>4.8600000000000003</v>
      </c>
      <c r="Y150" s="7">
        <v>5.04</v>
      </c>
      <c r="Z150" s="7">
        <v>5.53</v>
      </c>
    </row>
    <row r="151" spans="1:26" x14ac:dyDescent="0.2">
      <c r="A151" s="19" t="s">
        <v>158</v>
      </c>
      <c r="B151">
        <f t="shared" si="43"/>
        <v>0.52285714285714291</v>
      </c>
      <c r="C151">
        <f t="shared" si="44"/>
        <v>0.52714285714285714</v>
      </c>
      <c r="D151">
        <f t="shared" si="45"/>
        <v>0.53714285714285714</v>
      </c>
      <c r="E151">
        <f t="shared" si="46"/>
        <v>0.56714285714285717</v>
      </c>
      <c r="F151">
        <f t="shared" si="47"/>
        <v>0.53428571428571436</v>
      </c>
      <c r="G151">
        <f t="shared" si="48"/>
        <v>0.47714285714285715</v>
      </c>
      <c r="H151">
        <f t="shared" si="49"/>
        <v>0.46285714285714291</v>
      </c>
      <c r="I151">
        <f t="shared" si="50"/>
        <v>0.47428571428571425</v>
      </c>
      <c r="J151">
        <f t="shared" si="51"/>
        <v>0.48428571428571432</v>
      </c>
      <c r="K151">
        <f t="shared" si="52"/>
        <v>0.49285714285714288</v>
      </c>
      <c r="L151">
        <f t="shared" si="53"/>
        <v>0.49000000000000005</v>
      </c>
      <c r="M151" s="9">
        <v>0.64742852441666665</v>
      </c>
      <c r="O151" s="7" t="s">
        <v>158</v>
      </c>
      <c r="P151" s="7">
        <v>3.66</v>
      </c>
      <c r="Q151" s="7">
        <v>3.69</v>
      </c>
      <c r="R151" s="7">
        <v>3.76</v>
      </c>
      <c r="S151" s="7">
        <v>3.97</v>
      </c>
      <c r="T151" s="7">
        <v>3.74</v>
      </c>
      <c r="U151" s="7">
        <v>3.34</v>
      </c>
      <c r="V151" s="7">
        <v>3.24</v>
      </c>
      <c r="W151" s="7">
        <v>3.32</v>
      </c>
      <c r="X151" s="7">
        <v>3.39</v>
      </c>
      <c r="Y151" s="7">
        <v>3.45</v>
      </c>
      <c r="Z151" s="7">
        <v>3.43</v>
      </c>
    </row>
    <row r="152" spans="1:26" x14ac:dyDescent="0.2">
      <c r="A152" s="19" t="s">
        <v>159</v>
      </c>
      <c r="B152" t="str">
        <f t="shared" si="43"/>
        <v>XXX</v>
      </c>
      <c r="C152" t="str">
        <f t="shared" si="44"/>
        <v>XXX</v>
      </c>
      <c r="D152" t="str">
        <f t="shared" si="45"/>
        <v>XXX</v>
      </c>
      <c r="E152" t="str">
        <f t="shared" si="46"/>
        <v>XXX</v>
      </c>
      <c r="F152" t="str">
        <f t="shared" si="47"/>
        <v>XXX</v>
      </c>
      <c r="G152" t="str">
        <f t="shared" si="48"/>
        <v>XXX</v>
      </c>
      <c r="H152" t="str">
        <f t="shared" si="49"/>
        <v>XXX</v>
      </c>
      <c r="I152" t="str">
        <f t="shared" si="50"/>
        <v>XXX</v>
      </c>
      <c r="J152" t="str">
        <f t="shared" si="51"/>
        <v>XXX</v>
      </c>
      <c r="K152" t="str">
        <f t="shared" si="52"/>
        <v>XXX</v>
      </c>
      <c r="L152" t="str">
        <f t="shared" si="53"/>
        <v>XXX</v>
      </c>
      <c r="M152" s="9"/>
    </row>
    <row r="153" spans="1:26" x14ac:dyDescent="0.2">
      <c r="A153" s="19" t="s">
        <v>160</v>
      </c>
      <c r="B153">
        <f t="shared" si="43"/>
        <v>0.41857142857142859</v>
      </c>
      <c r="C153">
        <f t="shared" si="44"/>
        <v>0.41857142857142859</v>
      </c>
      <c r="D153">
        <f t="shared" si="45"/>
        <v>0.47428571428571425</v>
      </c>
      <c r="E153">
        <f t="shared" si="46"/>
        <v>0.50857142857142856</v>
      </c>
      <c r="F153">
        <f t="shared" si="47"/>
        <v>0.50142857142857145</v>
      </c>
      <c r="G153">
        <f t="shared" si="48"/>
        <v>0.50571428571428567</v>
      </c>
      <c r="H153">
        <f t="shared" si="49"/>
        <v>0.48428571428571432</v>
      </c>
      <c r="I153">
        <f t="shared" si="50"/>
        <v>0.50714285714285712</v>
      </c>
      <c r="J153">
        <f t="shared" si="51"/>
        <v>0.53</v>
      </c>
      <c r="K153">
        <f t="shared" si="52"/>
        <v>0.49285714285714288</v>
      </c>
      <c r="L153">
        <f t="shared" si="53"/>
        <v>0.48857142857142855</v>
      </c>
      <c r="M153" s="9">
        <v>0.54368886549999995</v>
      </c>
      <c r="O153" s="7" t="s">
        <v>160</v>
      </c>
      <c r="P153" s="7">
        <v>2.93</v>
      </c>
      <c r="Q153" s="7">
        <v>2.93</v>
      </c>
      <c r="R153" s="7">
        <v>3.32</v>
      </c>
      <c r="S153" s="7">
        <v>3.56</v>
      </c>
      <c r="T153" s="7">
        <v>3.51</v>
      </c>
      <c r="U153" s="7">
        <v>3.54</v>
      </c>
      <c r="V153" s="7">
        <v>3.39</v>
      </c>
      <c r="W153" s="7">
        <v>3.55</v>
      </c>
      <c r="X153" s="7">
        <v>3.71</v>
      </c>
      <c r="Y153" s="7">
        <v>3.45</v>
      </c>
      <c r="Z153" s="7">
        <v>3.42</v>
      </c>
    </row>
    <row r="154" spans="1:26" x14ac:dyDescent="0.2">
      <c r="A154" s="19" t="s">
        <v>196</v>
      </c>
      <c r="B154" t="str">
        <f t="shared" ref="B154:B156" si="54">IF(ISNUMBER(P154),(P154/7),"XXX")</f>
        <v>XXX</v>
      </c>
      <c r="C154" t="str">
        <f t="shared" si="44"/>
        <v>XXX</v>
      </c>
      <c r="D154" t="str">
        <f t="shared" si="45"/>
        <v>XXX</v>
      </c>
      <c r="E154" t="str">
        <f t="shared" si="46"/>
        <v>XXX</v>
      </c>
      <c r="F154">
        <f t="shared" si="47"/>
        <v>0.24428571428571427</v>
      </c>
      <c r="G154">
        <f t="shared" si="48"/>
        <v>0.26142857142857145</v>
      </c>
      <c r="H154">
        <f t="shared" si="49"/>
        <v>0.28428571428571431</v>
      </c>
      <c r="I154">
        <f t="shared" si="50"/>
        <v>0.28285714285714286</v>
      </c>
      <c r="J154" t="str">
        <f t="shared" si="51"/>
        <v>XXX</v>
      </c>
      <c r="K154">
        <f t="shared" si="52"/>
        <v>0.29285714285714282</v>
      </c>
      <c r="L154">
        <f t="shared" si="53"/>
        <v>0.33857142857142858</v>
      </c>
      <c r="M154" s="9">
        <v>0.40048986675000003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1.71</v>
      </c>
      <c r="U154" s="7">
        <v>1.83</v>
      </c>
      <c r="V154" s="7">
        <v>1.99</v>
      </c>
      <c r="W154" s="7">
        <v>1.98</v>
      </c>
      <c r="X154" s="7" t="s">
        <v>264</v>
      </c>
      <c r="Y154" s="7">
        <v>2.0499999999999998</v>
      </c>
      <c r="Z154" s="7">
        <v>2.37</v>
      </c>
    </row>
    <row r="155" spans="1:26" x14ac:dyDescent="0.2">
      <c r="A155" s="19" t="s">
        <v>162</v>
      </c>
      <c r="B155">
        <f t="shared" si="54"/>
        <v>0.4042857142857143</v>
      </c>
      <c r="C155">
        <f t="shared" ref="C155:C156" si="55">IF(ISNUMBER(Q155),(Q155/7),"XXX")</f>
        <v>0.42714285714285716</v>
      </c>
      <c r="D155">
        <f t="shared" ref="D155:D156" si="56">IF(ISNUMBER(R155),(R155/7),"XXX")</f>
        <v>0.42571428571428571</v>
      </c>
      <c r="E155">
        <f t="shared" ref="E155:E156" si="57">IF(ISNUMBER(S155),(S155/7),"XXX")</f>
        <v>0.46142857142857141</v>
      </c>
      <c r="F155">
        <f t="shared" ref="F155:F156" si="58">IF(ISNUMBER(T155),(T155/7),"XXX")</f>
        <v>0.47428571428571425</v>
      </c>
      <c r="G155">
        <f t="shared" ref="G155:G156" si="59">IF(ISNUMBER(U155),(U155/7),"XXX")</f>
        <v>0.48714285714285716</v>
      </c>
      <c r="H155">
        <f t="shared" ref="H155:H156" si="60">IF(ISNUMBER(V155),(V155/7),"XXX")</f>
        <v>0.53</v>
      </c>
      <c r="I155">
        <f t="shared" ref="I155:I156" si="61">IF(ISNUMBER(W155),(W155/7),"XXX")</f>
        <v>0.54428571428571426</v>
      </c>
      <c r="J155">
        <f t="shared" ref="J155:J156" si="62">IF(ISNUMBER(X155),(X155/7),"XXX")</f>
        <v>0.48571428571428571</v>
      </c>
      <c r="K155">
        <f t="shared" ref="K155:K156" si="63">IF(ISNUMBER(Y155),(Y155/7),"XXX")</f>
        <v>0.47142857142857142</v>
      </c>
      <c r="L155">
        <f t="shared" ref="L155:L156" si="64">IF(ISNUMBER(Z155),(Z155/7),"XXX")</f>
        <v>0.48</v>
      </c>
      <c r="M155" s="9">
        <v>0.24811352495833333</v>
      </c>
      <c r="O155" s="7" t="s">
        <v>162</v>
      </c>
      <c r="P155" s="7">
        <v>2.83</v>
      </c>
      <c r="Q155" s="7">
        <v>2.99</v>
      </c>
      <c r="R155" s="7">
        <v>2.98</v>
      </c>
      <c r="S155" s="7">
        <v>3.23</v>
      </c>
      <c r="T155" s="7">
        <v>3.32</v>
      </c>
      <c r="U155" s="7">
        <v>3.41</v>
      </c>
      <c r="V155" s="7">
        <v>3.71</v>
      </c>
      <c r="W155" s="7">
        <v>3.81</v>
      </c>
      <c r="X155" s="7">
        <v>3.4</v>
      </c>
      <c r="Y155" s="7">
        <v>3.3</v>
      </c>
      <c r="Z155" s="7">
        <v>3.36</v>
      </c>
    </row>
    <row r="156" spans="1:26" x14ac:dyDescent="0.2">
      <c r="A156" s="19" t="s">
        <v>163</v>
      </c>
      <c r="B156">
        <f t="shared" si="54"/>
        <v>0.49142857142857144</v>
      </c>
      <c r="C156">
        <f t="shared" si="55"/>
        <v>0.52428571428571424</v>
      </c>
      <c r="D156">
        <f t="shared" si="56"/>
        <v>0.4642857142857143</v>
      </c>
      <c r="E156">
        <f t="shared" si="57"/>
        <v>0.47714285714285715</v>
      </c>
      <c r="F156">
        <f t="shared" si="58"/>
        <v>0.54714285714285715</v>
      </c>
      <c r="G156">
        <f t="shared" si="59"/>
        <v>0.56571428571428573</v>
      </c>
      <c r="H156">
        <f t="shared" si="60"/>
        <v>0.58571428571428563</v>
      </c>
      <c r="I156">
        <f t="shared" si="61"/>
        <v>0.61142857142857143</v>
      </c>
      <c r="J156">
        <f t="shared" si="62"/>
        <v>0.63714285714285712</v>
      </c>
      <c r="K156">
        <f t="shared" si="63"/>
        <v>0.63</v>
      </c>
      <c r="L156">
        <f t="shared" si="64"/>
        <v>0.59857142857142864</v>
      </c>
      <c r="M156" s="9">
        <v>0.35320104362499988</v>
      </c>
      <c r="O156" s="7" t="s">
        <v>163</v>
      </c>
      <c r="P156" s="7">
        <v>3.44</v>
      </c>
      <c r="Q156" s="7">
        <v>3.67</v>
      </c>
      <c r="R156" s="7">
        <v>3.25</v>
      </c>
      <c r="S156" s="7">
        <v>3.34</v>
      </c>
      <c r="T156" s="7">
        <v>3.83</v>
      </c>
      <c r="U156" s="7">
        <v>3.96</v>
      </c>
      <c r="V156" s="7">
        <v>4.0999999999999996</v>
      </c>
      <c r="W156" s="7">
        <v>4.28</v>
      </c>
      <c r="X156" s="7">
        <v>4.46</v>
      </c>
      <c r="Y156" s="7">
        <v>4.41</v>
      </c>
      <c r="Z156" s="7">
        <v>4.1900000000000004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8"/>
  <sheetViews>
    <sheetView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T17" sqref="T17"/>
    </sheetView>
  </sheetViews>
  <sheetFormatPr baseColWidth="10" defaultColWidth="11.42578125" defaultRowHeight="12.75" x14ac:dyDescent="0.2"/>
  <cols>
    <col min="1" max="16384" width="11.42578125" style="7"/>
  </cols>
  <sheetData>
    <row r="1" spans="1:22" x14ac:dyDescent="0.2">
      <c r="A1" s="23"/>
      <c r="B1" s="23" t="s">
        <v>187</v>
      </c>
      <c r="C1" s="23">
        <v>2000</v>
      </c>
      <c r="D1" s="23">
        <v>2001</v>
      </c>
      <c r="E1" s="23">
        <v>2002</v>
      </c>
      <c r="F1" s="23">
        <v>2003</v>
      </c>
      <c r="G1" s="23">
        <v>2004</v>
      </c>
      <c r="H1" s="23">
        <v>2005</v>
      </c>
      <c r="I1" s="23">
        <v>2006</v>
      </c>
      <c r="J1" s="23">
        <v>2007</v>
      </c>
      <c r="K1" s="23">
        <v>2008</v>
      </c>
      <c r="L1" s="23">
        <v>2009</v>
      </c>
      <c r="M1" s="23">
        <v>2010</v>
      </c>
      <c r="N1" s="23">
        <v>2011</v>
      </c>
      <c r="O1" s="23">
        <v>2012</v>
      </c>
      <c r="P1" s="23">
        <v>2013</v>
      </c>
      <c r="Q1" s="23">
        <v>2014</v>
      </c>
      <c r="R1" s="23">
        <v>2015</v>
      </c>
      <c r="S1" s="23">
        <v>2016</v>
      </c>
      <c r="T1" s="23">
        <v>2017</v>
      </c>
      <c r="U1" s="23">
        <v>2018</v>
      </c>
      <c r="V1" s="23">
        <v>2019</v>
      </c>
    </row>
    <row r="2" spans="1:22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x14ac:dyDescent="0.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8.4180619999999998E-2</v>
      </c>
      <c r="F3" s="22">
        <v>0.65096337000000004</v>
      </c>
      <c r="G3" s="22">
        <v>0.54292560000000001</v>
      </c>
      <c r="H3" s="22">
        <v>0.52918410000000005</v>
      </c>
      <c r="I3" s="22">
        <v>0.49784001999999999</v>
      </c>
      <c r="J3" s="22">
        <v>0.55994754999999996</v>
      </c>
      <c r="K3" s="22">
        <v>0.62779980999999996</v>
      </c>
      <c r="L3" s="22">
        <v>0.53190351000000002</v>
      </c>
      <c r="M3" s="22">
        <v>0.46915733999999998</v>
      </c>
      <c r="N3" s="22">
        <v>0.47999977999999999</v>
      </c>
      <c r="O3" s="22">
        <v>0.34288703999999998</v>
      </c>
      <c r="P3" s="22">
        <v>0.44335812000000002</v>
      </c>
      <c r="Q3" s="22">
        <v>0.47265655000000001</v>
      </c>
      <c r="R3" s="22">
        <v>0.52267282999999998</v>
      </c>
      <c r="S3" s="22">
        <v>0.60012823000000004</v>
      </c>
      <c r="T3" s="22">
        <v>0.64313394000000002</v>
      </c>
      <c r="U3" s="22">
        <v>0.54922013999999997</v>
      </c>
      <c r="V3" s="22">
        <v>1.0844309299999999</v>
      </c>
    </row>
    <row r="4" spans="1:22" x14ac:dyDescent="0.2">
      <c r="A4" s="19" t="s">
        <v>13</v>
      </c>
      <c r="B4" s="24" t="s">
        <v>13</v>
      </c>
      <c r="C4" s="22">
        <v>2.7658305200000002</v>
      </c>
      <c r="D4" s="22">
        <v>2.7532761099999998</v>
      </c>
      <c r="E4" s="22">
        <v>2.5886692999999998</v>
      </c>
      <c r="F4" s="22">
        <v>2.6703534100000001</v>
      </c>
      <c r="G4" s="22">
        <v>2.8208270099999999</v>
      </c>
      <c r="H4" s="22">
        <v>2.6653177700000001</v>
      </c>
      <c r="I4" s="22">
        <v>2.5593106699999999</v>
      </c>
      <c r="J4" s="22">
        <v>2.4357140099999999</v>
      </c>
      <c r="K4" s="22">
        <v>2.2712550199999999</v>
      </c>
      <c r="L4" s="22">
        <v>2.3380596599999999</v>
      </c>
      <c r="M4" s="22">
        <v>2.37873578</v>
      </c>
      <c r="N4" s="22">
        <v>2.3655641100000002</v>
      </c>
      <c r="O4" s="22">
        <v>2.45518875</v>
      </c>
      <c r="P4" s="22">
        <v>2.5777564000000002</v>
      </c>
      <c r="Q4" s="22">
        <v>2.5936172000000002</v>
      </c>
      <c r="R4" s="22">
        <v>2.7313482800000002</v>
      </c>
      <c r="S4" s="22">
        <v>2.8037052199999999</v>
      </c>
      <c r="T4" s="22">
        <v>2.67507172</v>
      </c>
      <c r="U4" s="22">
        <v>2.8249945599999999</v>
      </c>
      <c r="V4" s="22" t="e">
        <v>#N/A</v>
      </c>
    </row>
    <row r="5" spans="1:22" x14ac:dyDescent="0.2">
      <c r="A5" s="19" t="s">
        <v>14</v>
      </c>
      <c r="B5" s="24" t="s">
        <v>14</v>
      </c>
      <c r="C5" s="22">
        <v>2.5108277800000001</v>
      </c>
      <c r="D5" s="22">
        <v>2.9254992</v>
      </c>
      <c r="E5" s="22">
        <v>2.8079257000000002</v>
      </c>
      <c r="F5" s="22">
        <v>2.7617897999999999</v>
      </c>
      <c r="G5" s="22">
        <v>2.5288202800000001</v>
      </c>
      <c r="H5" s="22">
        <v>2.24167132</v>
      </c>
      <c r="I5" s="22">
        <v>2.2969930199999999</v>
      </c>
      <c r="J5" s="22">
        <v>2.6668763200000001</v>
      </c>
      <c r="K5" s="22">
        <v>3.0251641299999998</v>
      </c>
      <c r="L5" s="22">
        <v>3.7989571099999999</v>
      </c>
      <c r="M5" s="22">
        <v>3.55552292</v>
      </c>
      <c r="N5" s="22">
        <v>3.7197589899999999</v>
      </c>
      <c r="O5" s="22">
        <v>4.3761405900000003</v>
      </c>
      <c r="P5" s="22">
        <v>4.2883033800000003</v>
      </c>
      <c r="Q5" s="22">
        <v>4.7145428699999998</v>
      </c>
      <c r="R5" s="22">
        <v>4.9170002899999998</v>
      </c>
      <c r="S5" s="22">
        <v>4.4724493000000001</v>
      </c>
      <c r="T5" s="22">
        <v>4.1414079700000004</v>
      </c>
      <c r="U5" s="22">
        <v>4.0581951099999998</v>
      </c>
      <c r="V5" s="22">
        <v>4.0581779500000001</v>
      </c>
    </row>
    <row r="6" spans="1:22" x14ac:dyDescent="0.2">
      <c r="A6" s="19" t="s">
        <v>15</v>
      </c>
      <c r="B6" s="24" t="s">
        <v>15</v>
      </c>
      <c r="C6" s="22">
        <v>1.1109874200000001</v>
      </c>
      <c r="D6" s="22">
        <v>2.0463147199999998</v>
      </c>
      <c r="E6" s="22">
        <v>1.3086270099999999</v>
      </c>
      <c r="F6" s="22">
        <v>1.46559668</v>
      </c>
      <c r="G6" s="22">
        <v>1.6866349</v>
      </c>
      <c r="H6" s="22">
        <v>1.278759</v>
      </c>
      <c r="I6" s="22">
        <v>1.4441202900000001</v>
      </c>
      <c r="J6" s="22">
        <v>1.7219860600000001</v>
      </c>
      <c r="K6" s="22">
        <v>2.1384365600000002</v>
      </c>
      <c r="L6" s="22">
        <v>2.6004581500000001</v>
      </c>
      <c r="M6" s="22">
        <v>1.67409575</v>
      </c>
      <c r="N6" s="22">
        <v>1.7132179700000001</v>
      </c>
      <c r="O6" s="22">
        <v>1.56333554</v>
      </c>
      <c r="P6" s="22">
        <v>1.69516742</v>
      </c>
      <c r="Q6" s="22">
        <v>1.3181600600000001</v>
      </c>
      <c r="R6" s="22">
        <v>1.23424077</v>
      </c>
      <c r="S6" s="22">
        <v>1.1975367100000001</v>
      </c>
      <c r="T6" s="22">
        <v>1.2918700000000001</v>
      </c>
      <c r="U6" s="22">
        <v>1.0687841199999999</v>
      </c>
      <c r="V6" s="22">
        <v>1.0443474100000001</v>
      </c>
    </row>
    <row r="7" spans="1:22" x14ac:dyDescent="0.2">
      <c r="A7" s="19" t="s">
        <v>16</v>
      </c>
      <c r="B7" s="24" t="s">
        <v>16</v>
      </c>
      <c r="C7" s="22">
        <v>4.4989514399999999</v>
      </c>
      <c r="D7" s="22">
        <v>4.59210253</v>
      </c>
      <c r="E7" s="22">
        <v>4.0335049600000001</v>
      </c>
      <c r="F7" s="22">
        <v>3.7721567199999999</v>
      </c>
      <c r="G7" s="22">
        <v>3.7443835700000001</v>
      </c>
      <c r="H7" s="22">
        <v>3.9133996999999998</v>
      </c>
      <c r="I7" s="22">
        <v>4.0189890899999998</v>
      </c>
      <c r="J7" s="22">
        <v>4.2549161900000003</v>
      </c>
      <c r="K7" s="22">
        <v>4.5085315699999997</v>
      </c>
      <c r="L7" s="22">
        <v>5.6698241200000004</v>
      </c>
      <c r="M7" s="22">
        <v>5.5683460199999999</v>
      </c>
      <c r="N7" s="22">
        <v>5.6811833399999996</v>
      </c>
      <c r="O7" s="22">
        <v>6.1348638500000003</v>
      </c>
      <c r="P7" s="22">
        <v>6.2204189300000001</v>
      </c>
      <c r="Q7" s="22">
        <v>6.3273019799999997</v>
      </c>
      <c r="R7" s="22">
        <v>6.8243742000000003</v>
      </c>
      <c r="S7" s="22">
        <v>5.5911865199999999</v>
      </c>
      <c r="T7" s="22">
        <v>6.5993561700000001</v>
      </c>
      <c r="U7" s="22">
        <v>5.9358029400000003</v>
      </c>
      <c r="V7" s="22">
        <v>5.9305572499999997</v>
      </c>
    </row>
    <row r="8" spans="1:22" x14ac:dyDescent="0.2">
      <c r="A8" s="19" t="s">
        <v>17</v>
      </c>
      <c r="B8" s="24" t="s">
        <v>17</v>
      </c>
      <c r="C8" s="22">
        <v>0.95468032000000003</v>
      </c>
      <c r="D8" s="22">
        <v>1.33908224</v>
      </c>
      <c r="E8" s="22">
        <v>1.17184234</v>
      </c>
      <c r="F8" s="22">
        <v>1.20635951</v>
      </c>
      <c r="G8" s="22">
        <v>1.2941114899999999</v>
      </c>
      <c r="H8" s="22">
        <v>1.4784116700000001</v>
      </c>
      <c r="I8" s="22">
        <v>1.5864076600000001</v>
      </c>
      <c r="J8" s="22">
        <v>1.61389256</v>
      </c>
      <c r="K8" s="22">
        <v>1.4881327200000001</v>
      </c>
      <c r="L8" s="22">
        <v>1.8116914</v>
      </c>
      <c r="M8" s="22">
        <v>1.6862896700000001</v>
      </c>
      <c r="N8" s="22">
        <v>1.6728649099999999</v>
      </c>
      <c r="O8" s="22">
        <v>1.5781703</v>
      </c>
      <c r="P8" s="22">
        <v>1.3756574399999999</v>
      </c>
      <c r="Q8" s="22">
        <v>1.50547874</v>
      </c>
      <c r="R8" s="22">
        <v>1.6102092299999999</v>
      </c>
      <c r="S8" s="22">
        <v>1.6373446</v>
      </c>
      <c r="T8" s="22">
        <v>1.3725060200000001</v>
      </c>
      <c r="U8" s="22">
        <v>1.23468113</v>
      </c>
      <c r="V8" s="22">
        <v>1.40614879</v>
      </c>
    </row>
    <row r="9" spans="1:22" x14ac:dyDescent="0.2">
      <c r="A9" s="19" t="s">
        <v>18</v>
      </c>
      <c r="B9" s="24" t="s">
        <v>18</v>
      </c>
      <c r="C9" s="22">
        <v>5.4694981599999997</v>
      </c>
      <c r="D9" s="22">
        <v>5.4726715099999996</v>
      </c>
      <c r="E9" s="22">
        <v>5.6782736800000002</v>
      </c>
      <c r="F9" s="22">
        <v>5.6391658800000002</v>
      </c>
      <c r="G9" s="22">
        <v>5.8134565399999998</v>
      </c>
      <c r="H9" s="22">
        <v>5.73987436</v>
      </c>
      <c r="I9" s="22">
        <v>5.7257361400000004</v>
      </c>
      <c r="J9" s="22">
        <v>5.8817467700000003</v>
      </c>
      <c r="K9" s="22">
        <v>5.9714541399999996</v>
      </c>
      <c r="L9" s="22">
        <v>6.2520132100000003</v>
      </c>
      <c r="M9" s="22">
        <v>6.1003284500000001</v>
      </c>
      <c r="N9" s="22">
        <v>6.2575564400000001</v>
      </c>
      <c r="O9" s="22">
        <v>6.1800675399999996</v>
      </c>
      <c r="P9" s="22">
        <v>5.9370551100000002</v>
      </c>
      <c r="Q9" s="22">
        <v>6.1004967700000003</v>
      </c>
      <c r="R9" s="22">
        <v>6.3836975100000002</v>
      </c>
      <c r="S9" s="22">
        <v>6.3380308200000002</v>
      </c>
      <c r="T9" s="22">
        <v>6.3654608699999997</v>
      </c>
      <c r="U9" s="22">
        <v>6.2970995900000002</v>
      </c>
      <c r="V9" s="22">
        <v>7.10425138</v>
      </c>
    </row>
    <row r="10" spans="1:22" x14ac:dyDescent="0.2">
      <c r="A10" s="19" t="s">
        <v>19</v>
      </c>
      <c r="B10" s="24" t="s">
        <v>19</v>
      </c>
      <c r="C10" s="22">
        <v>6.8257865899999999</v>
      </c>
      <c r="D10" s="22">
        <v>6.82649755</v>
      </c>
      <c r="E10" s="22">
        <v>6.8993406300000002</v>
      </c>
      <c r="F10" s="22">
        <v>6.9826855700000001</v>
      </c>
      <c r="G10" s="22">
        <v>6.99610281</v>
      </c>
      <c r="H10" s="22">
        <v>6.9941997499999999</v>
      </c>
      <c r="I10" s="22">
        <v>6.9434433000000002</v>
      </c>
      <c r="J10" s="22">
        <v>6.9392724000000001</v>
      </c>
      <c r="K10" s="22">
        <v>7.17632008</v>
      </c>
      <c r="L10" s="22">
        <v>7.4491767900000001</v>
      </c>
      <c r="M10" s="22">
        <v>7.3995790499999998</v>
      </c>
      <c r="N10" s="22">
        <v>7.2878980599999998</v>
      </c>
      <c r="O10" s="22">
        <v>7.4325108499999999</v>
      </c>
      <c r="P10" s="22">
        <v>7.4231281300000003</v>
      </c>
      <c r="Q10" s="22">
        <v>7.51863861</v>
      </c>
      <c r="R10" s="22">
        <v>7.5118532199999999</v>
      </c>
      <c r="S10" s="22">
        <v>7.4908599899999997</v>
      </c>
      <c r="T10" s="22">
        <v>7.4457655000000003</v>
      </c>
      <c r="U10" s="22">
        <v>7.4892535200000001</v>
      </c>
      <c r="V10" s="22">
        <v>7.6176485999999999</v>
      </c>
    </row>
    <row r="11" spans="1:22" x14ac:dyDescent="0.2">
      <c r="A11" s="19" t="s">
        <v>20</v>
      </c>
      <c r="B11" s="24" t="s">
        <v>20</v>
      </c>
      <c r="C11" s="22">
        <v>0.86689276000000004</v>
      </c>
      <c r="D11" s="22">
        <v>0.79006779000000005</v>
      </c>
      <c r="E11" s="22">
        <v>0.73446827999999997</v>
      </c>
      <c r="F11" s="22">
        <v>0.77900064000000002</v>
      </c>
      <c r="G11" s="22">
        <v>0.86431670000000005</v>
      </c>
      <c r="H11" s="22">
        <v>0.91786504000000002</v>
      </c>
      <c r="I11" s="22">
        <v>0.86607754000000003</v>
      </c>
      <c r="J11" s="22">
        <v>0.90689111</v>
      </c>
      <c r="K11" s="22">
        <v>0.86374002999999999</v>
      </c>
      <c r="L11" s="22">
        <v>1.1307280099999999</v>
      </c>
      <c r="M11" s="22">
        <v>1.0107778300000001</v>
      </c>
      <c r="N11" s="22">
        <v>0.94790989000000003</v>
      </c>
      <c r="O11" s="22">
        <v>1.11365366</v>
      </c>
      <c r="P11" s="22">
        <v>1.06307197</v>
      </c>
      <c r="Q11" s="22">
        <v>1.12798095</v>
      </c>
      <c r="R11" s="22">
        <v>1.30261827</v>
      </c>
      <c r="S11" s="22">
        <v>1.1633974300000001</v>
      </c>
      <c r="T11" s="22">
        <v>1.00201261</v>
      </c>
      <c r="U11" s="22">
        <v>0.92868196999999997</v>
      </c>
      <c r="V11" s="22">
        <v>1.2815710300000001</v>
      </c>
    </row>
    <row r="12" spans="1:22" x14ac:dyDescent="0.2">
      <c r="A12" s="19" t="s">
        <v>21</v>
      </c>
      <c r="B12" s="24" t="s">
        <v>21</v>
      </c>
      <c r="C12" s="22">
        <v>2.35164309</v>
      </c>
      <c r="D12" s="22">
        <v>2.4621417499999998</v>
      </c>
      <c r="E12" s="22">
        <v>2.5719432800000002</v>
      </c>
      <c r="F12" s="22">
        <v>2.4901297100000002</v>
      </c>
      <c r="G12" s="22">
        <v>2.2566747700000001</v>
      </c>
      <c r="H12" s="22">
        <v>2.1472685299999998</v>
      </c>
      <c r="I12" s="22">
        <v>2.1113824800000001</v>
      </c>
      <c r="J12" s="22">
        <v>2.16460228</v>
      </c>
      <c r="K12" s="22">
        <v>2.1703112099999999</v>
      </c>
      <c r="L12" s="22">
        <v>2.5924868600000002</v>
      </c>
      <c r="M12" s="22">
        <v>2.4198281800000001</v>
      </c>
      <c r="N12" s="22">
        <v>2.2369224999999999</v>
      </c>
      <c r="O12" s="22">
        <v>2.6834809800000001</v>
      </c>
      <c r="P12" s="22">
        <v>2.8083627199999999</v>
      </c>
      <c r="Q12" s="22">
        <v>2.8672535400000001</v>
      </c>
      <c r="R12" s="22">
        <v>3.2358031299999999</v>
      </c>
      <c r="S12" s="22">
        <v>2.9826898599999998</v>
      </c>
      <c r="T12" s="22">
        <v>2.74979949</v>
      </c>
      <c r="U12" s="22">
        <v>2.4378843300000002</v>
      </c>
      <c r="V12" s="22">
        <v>2.3749764</v>
      </c>
    </row>
    <row r="13" spans="1:22" x14ac:dyDescent="0.2">
      <c r="A13" s="19" t="s">
        <v>22</v>
      </c>
      <c r="B13" s="24" t="s">
        <v>22</v>
      </c>
      <c r="C13" s="22">
        <v>0.59430784000000003</v>
      </c>
      <c r="D13" s="22">
        <v>0.45549404999999998</v>
      </c>
      <c r="E13" s="22">
        <v>0.55839545000000002</v>
      </c>
      <c r="F13" s="22">
        <v>0.57762122000000005</v>
      </c>
      <c r="G13" s="22">
        <v>0.57157749000000002</v>
      </c>
      <c r="H13" s="22">
        <v>0.53574222000000005</v>
      </c>
      <c r="I13" s="22">
        <v>0.57358514999999999</v>
      </c>
      <c r="J13" s="22">
        <v>0.58525318000000004</v>
      </c>
      <c r="K13" s="22">
        <v>0.53093374000000004</v>
      </c>
      <c r="L13" s="22">
        <v>0.52133470999999998</v>
      </c>
      <c r="M13" s="22">
        <v>0.56376660000000001</v>
      </c>
      <c r="N13" s="22">
        <v>0.57771218000000002</v>
      </c>
      <c r="O13" s="22">
        <v>0.56256448999999997</v>
      </c>
      <c r="P13" s="22">
        <v>0.52373934</v>
      </c>
      <c r="Q13" s="22">
        <v>0.50554109000000003</v>
      </c>
      <c r="R13" s="22">
        <v>0.46535747999999999</v>
      </c>
      <c r="S13" s="22">
        <v>0.40610689</v>
      </c>
      <c r="T13" s="22">
        <v>0.40603625999999998</v>
      </c>
      <c r="U13" s="22">
        <v>0.42589213999999997</v>
      </c>
      <c r="V13" s="22">
        <v>0.46258455999999998</v>
      </c>
    </row>
    <row r="14" spans="1:22" x14ac:dyDescent="0.2">
      <c r="A14" s="19" t="s">
        <v>23</v>
      </c>
      <c r="B14" s="24" t="s">
        <v>23</v>
      </c>
      <c r="C14" s="22">
        <v>2.7647612100000001</v>
      </c>
      <c r="D14" s="22">
        <v>2.9443569200000002</v>
      </c>
      <c r="E14" s="22">
        <v>3.13669062</v>
      </c>
      <c r="F14" s="22">
        <v>3.75885224</v>
      </c>
      <c r="G14" s="22">
        <v>4.34377909</v>
      </c>
      <c r="H14" s="22">
        <v>3.8717071999999999</v>
      </c>
      <c r="I14" s="22">
        <v>3.7041220699999999</v>
      </c>
      <c r="J14" s="22">
        <v>3.2979130699999999</v>
      </c>
      <c r="K14" s="22">
        <v>3.5830385699999998</v>
      </c>
      <c r="L14" s="22">
        <v>3.90286708</v>
      </c>
      <c r="M14" s="22">
        <v>3.6207563899999999</v>
      </c>
      <c r="N14" s="22">
        <v>3.3458583399999999</v>
      </c>
      <c r="O14" s="22">
        <v>4.3039045299999996</v>
      </c>
      <c r="P14" s="22">
        <v>3.80649638</v>
      </c>
      <c r="Q14" s="22">
        <v>3.2854676199999999</v>
      </c>
      <c r="R14" s="22">
        <v>3.20032907</v>
      </c>
      <c r="S14" s="22">
        <v>3.1507828199999999</v>
      </c>
      <c r="T14" s="22">
        <v>3.0033566999999999</v>
      </c>
      <c r="U14" s="22">
        <v>2.9384310199999999</v>
      </c>
      <c r="V14" s="22">
        <v>2.82451534</v>
      </c>
    </row>
    <row r="15" spans="1:22" x14ac:dyDescent="0.2">
      <c r="A15" s="19" t="s">
        <v>24</v>
      </c>
      <c r="B15" s="24" t="s">
        <v>24</v>
      </c>
      <c r="C15" s="22">
        <v>4.1542282100000003</v>
      </c>
      <c r="D15" s="22">
        <v>4.2579164499999997</v>
      </c>
      <c r="E15" s="22">
        <v>4.0793414099999996</v>
      </c>
      <c r="F15" s="22">
        <v>4.3855409600000002</v>
      </c>
      <c r="G15" s="22">
        <v>4.3993654299999996</v>
      </c>
      <c r="H15" s="22">
        <v>4.5223674799999998</v>
      </c>
      <c r="I15" s="22">
        <v>3.9855394400000002</v>
      </c>
      <c r="J15" s="22">
        <v>3.9947464500000001</v>
      </c>
      <c r="K15" s="22">
        <v>3.4828226600000001</v>
      </c>
      <c r="L15" s="22">
        <v>3.4803841100000001</v>
      </c>
      <c r="M15" s="22">
        <v>3.8492190800000001</v>
      </c>
      <c r="N15" s="22">
        <v>3.0884151499999999</v>
      </c>
      <c r="O15" s="22">
        <v>3.4436979299999999</v>
      </c>
      <c r="P15" s="22">
        <v>3.5686817199999998</v>
      </c>
      <c r="Q15" s="22">
        <v>3.3728804600000002</v>
      </c>
      <c r="R15" s="22">
        <v>3.6867420700000002</v>
      </c>
      <c r="S15" s="22">
        <v>4.1929879200000002</v>
      </c>
      <c r="T15" s="22">
        <v>3.9805471899999998</v>
      </c>
      <c r="U15" s="22">
        <v>3.9000001000000002</v>
      </c>
      <c r="V15" s="22">
        <v>4.1252708399999998</v>
      </c>
    </row>
    <row r="16" spans="1:22" x14ac:dyDescent="0.2">
      <c r="A16" s="19" t="s">
        <v>25</v>
      </c>
      <c r="B16" s="24" t="s">
        <v>25</v>
      </c>
      <c r="C16" s="22">
        <v>5.96185923</v>
      </c>
      <c r="D16" s="22">
        <v>6.1394844099999997</v>
      </c>
      <c r="E16" s="22">
        <v>6.1324567800000001</v>
      </c>
      <c r="F16" s="22">
        <v>6.7925839400000001</v>
      </c>
      <c r="G16" s="22">
        <v>6.9958023999999996</v>
      </c>
      <c r="H16" s="22">
        <v>6.8979082099999998</v>
      </c>
      <c r="I16" s="22">
        <v>6.8076848999999999</v>
      </c>
      <c r="J16" s="22">
        <v>6.7758202599999997</v>
      </c>
      <c r="K16" s="22">
        <v>7.2696804999999998</v>
      </c>
      <c r="L16" s="22">
        <v>7.8751006099999996</v>
      </c>
      <c r="M16" s="22">
        <v>7.7802643800000002</v>
      </c>
      <c r="N16" s="22">
        <v>7.9088396999999997</v>
      </c>
      <c r="O16" s="22">
        <v>8.0433149299999993</v>
      </c>
      <c r="P16" s="22">
        <v>8.0387039199999997</v>
      </c>
      <c r="Q16" s="22">
        <v>8.0860633899999996</v>
      </c>
      <c r="R16" s="22">
        <v>7.9176554699999997</v>
      </c>
      <c r="S16" s="22">
        <v>8.3202333500000005</v>
      </c>
      <c r="T16" s="22">
        <v>8.3375110600000006</v>
      </c>
      <c r="U16" s="22">
        <v>8.2699251199999999</v>
      </c>
      <c r="V16" s="22">
        <v>8.1813888499999994</v>
      </c>
    </row>
    <row r="17" spans="1:22" x14ac:dyDescent="0.2">
      <c r="A17" s="19" t="s">
        <v>26</v>
      </c>
      <c r="B17" s="24" t="s">
        <v>26</v>
      </c>
      <c r="C17" s="22">
        <v>0.80706476999999999</v>
      </c>
      <c r="D17" s="22">
        <v>0.92712092000000002</v>
      </c>
      <c r="E17" s="22">
        <v>0.72565316999999996</v>
      </c>
      <c r="F17" s="22">
        <v>0.66474736000000001</v>
      </c>
      <c r="G17" s="22">
        <v>0.73165977000000004</v>
      </c>
      <c r="H17" s="22">
        <v>0.68285876999999995</v>
      </c>
      <c r="I17" s="22">
        <v>0.71946436000000002</v>
      </c>
      <c r="J17" s="22">
        <v>0.59594457999999995</v>
      </c>
      <c r="K17" s="22">
        <v>0.56289971000000005</v>
      </c>
      <c r="L17" s="22">
        <v>0.74733645000000004</v>
      </c>
      <c r="M17" s="22">
        <v>0.72442770000000001</v>
      </c>
      <c r="N17" s="22">
        <v>0.79594569999999998</v>
      </c>
      <c r="O17" s="22">
        <v>0.74672192000000004</v>
      </c>
      <c r="P17" s="22">
        <v>0.76462739999999996</v>
      </c>
      <c r="Q17" s="22">
        <v>0.57532859000000003</v>
      </c>
      <c r="R17" s="22">
        <v>0.58544843999999996</v>
      </c>
      <c r="S17" s="22">
        <v>0.57490980999999997</v>
      </c>
      <c r="T17" s="22">
        <v>0.81440628000000004</v>
      </c>
      <c r="U17" s="22">
        <v>0.49088349999999997</v>
      </c>
      <c r="V17" s="22">
        <v>0.54099613000000002</v>
      </c>
    </row>
    <row r="18" spans="1:22" x14ac:dyDescent="0.2">
      <c r="A18" s="19" t="s">
        <v>27</v>
      </c>
      <c r="B18" s="24" t="s">
        <v>27</v>
      </c>
      <c r="C18" s="22">
        <v>2.4320163699999999</v>
      </c>
      <c r="D18" s="22">
        <v>2.6140191599999998</v>
      </c>
      <c r="E18" s="22">
        <v>2.60214591</v>
      </c>
      <c r="F18" s="22">
        <v>2.7548646899999998</v>
      </c>
      <c r="G18" s="22">
        <v>2.5355176899999998</v>
      </c>
      <c r="H18" s="22">
        <v>2.7536964400000001</v>
      </c>
      <c r="I18" s="22">
        <v>2.6110627700000002</v>
      </c>
      <c r="J18" s="22">
        <v>2.7755427400000001</v>
      </c>
      <c r="K18" s="22">
        <v>2.7018880799999998</v>
      </c>
      <c r="L18" s="22">
        <v>3.1583070800000002</v>
      </c>
      <c r="M18" s="22">
        <v>3.05729294</v>
      </c>
      <c r="N18" s="22">
        <v>3.0206100899999999</v>
      </c>
      <c r="O18" s="22">
        <v>2.9963541</v>
      </c>
      <c r="P18" s="22">
        <v>3.2624266099999999</v>
      </c>
      <c r="Q18" s="22">
        <v>3.6924076100000001</v>
      </c>
      <c r="R18" s="22">
        <v>4.3064522700000003</v>
      </c>
      <c r="S18" s="22">
        <v>4.4294466999999997</v>
      </c>
      <c r="T18" s="22">
        <v>4.4475817700000002</v>
      </c>
      <c r="U18" s="22">
        <v>4.8357419999999998</v>
      </c>
      <c r="V18" s="22">
        <v>4.9319238700000003</v>
      </c>
    </row>
    <row r="19" spans="1:22" x14ac:dyDescent="0.2">
      <c r="A19" s="19" t="s">
        <v>28</v>
      </c>
      <c r="B19" s="24" t="s">
        <v>28</v>
      </c>
      <c r="C19" s="22">
        <v>4.0841379199999999</v>
      </c>
      <c r="D19" s="22">
        <v>4.3306479500000004</v>
      </c>
      <c r="E19" s="22">
        <v>4.4333286300000001</v>
      </c>
      <c r="F19" s="22">
        <v>5.4927196499999997</v>
      </c>
      <c r="G19" s="22">
        <v>5.1620101900000002</v>
      </c>
      <c r="H19" s="22">
        <v>4.9405345900000004</v>
      </c>
      <c r="I19" s="22">
        <v>5.0046110199999996</v>
      </c>
      <c r="J19" s="22">
        <v>5.2735509900000004</v>
      </c>
      <c r="K19" s="22">
        <v>5.3955421399999999</v>
      </c>
      <c r="L19" s="22">
        <v>6.1381668999999999</v>
      </c>
      <c r="M19" s="22">
        <v>6.1388673799999998</v>
      </c>
      <c r="N19" s="22">
        <v>6.2112231299999996</v>
      </c>
      <c r="O19" s="22">
        <v>6.5147266400000001</v>
      </c>
      <c r="P19" s="22">
        <v>6.58716393</v>
      </c>
      <c r="Q19" s="22">
        <v>6.6778688400000004</v>
      </c>
      <c r="R19" s="22">
        <v>6.4730515500000001</v>
      </c>
      <c r="S19" s="22">
        <v>6.5578312900000002</v>
      </c>
      <c r="T19" s="22">
        <v>6.2677564600000002</v>
      </c>
      <c r="U19" s="22">
        <v>6.21219301</v>
      </c>
      <c r="V19" s="22">
        <v>6.2188372599999999</v>
      </c>
    </row>
    <row r="20" spans="1:22" x14ac:dyDescent="0.2">
      <c r="A20" s="19" t="s">
        <v>29</v>
      </c>
      <c r="B20" s="24" t="s">
        <v>29</v>
      </c>
      <c r="C20" s="22">
        <v>3.19477272</v>
      </c>
      <c r="D20" s="22">
        <v>3.4867300999999999</v>
      </c>
      <c r="E20" s="22">
        <v>3.7331774200000001</v>
      </c>
      <c r="F20" s="22">
        <v>3.5800530899999998</v>
      </c>
      <c r="G20" s="22">
        <v>3.3818621599999998</v>
      </c>
      <c r="H20" s="22">
        <v>2.8412618599999999</v>
      </c>
      <c r="I20" s="22">
        <v>2.7308955199999998</v>
      </c>
      <c r="J20" s="22">
        <v>3.0230944200000001</v>
      </c>
      <c r="K20" s="22">
        <v>3.5962443400000002</v>
      </c>
      <c r="L20" s="22">
        <v>3.3608388900000001</v>
      </c>
      <c r="M20" s="22">
        <v>3.5649549999999999</v>
      </c>
      <c r="N20" s="22">
        <v>3.5479133100000002</v>
      </c>
      <c r="O20" s="22">
        <v>3.9614353200000001</v>
      </c>
      <c r="P20" s="22">
        <v>3.9791774700000002</v>
      </c>
      <c r="Q20" s="22">
        <v>3.79870653</v>
      </c>
      <c r="R20" s="22">
        <v>3.8800191900000001</v>
      </c>
      <c r="S20" s="22">
        <v>3.69899654</v>
      </c>
      <c r="T20" s="22">
        <v>4.6413636199999999</v>
      </c>
      <c r="U20" s="22">
        <v>4.68888426</v>
      </c>
      <c r="V20" s="22">
        <v>4.7494063400000002</v>
      </c>
    </row>
    <row r="21" spans="1:22" x14ac:dyDescent="0.2">
      <c r="A21" s="19" t="s">
        <v>30</v>
      </c>
      <c r="B21" s="24" t="s">
        <v>30</v>
      </c>
      <c r="C21" s="22">
        <v>3.4701540500000001</v>
      </c>
      <c r="D21" s="22">
        <v>3.5129740200000001</v>
      </c>
      <c r="E21" s="22">
        <v>3.6863465299999998</v>
      </c>
      <c r="F21" s="22">
        <v>3.5095465199999998</v>
      </c>
      <c r="G21" s="22">
        <v>3.4669253800000002</v>
      </c>
      <c r="H21" s="22">
        <v>3.3452584700000001</v>
      </c>
      <c r="I21" s="22">
        <v>3.5413060199999999</v>
      </c>
      <c r="J21" s="22">
        <v>3.4846310599999999</v>
      </c>
      <c r="K21" s="22">
        <v>3.5044219499999998</v>
      </c>
      <c r="L21" s="22">
        <v>3.7074189199999998</v>
      </c>
      <c r="M21" s="22">
        <v>3.5770106300000002</v>
      </c>
      <c r="N21" s="22">
        <v>3.46568108</v>
      </c>
      <c r="O21" s="22">
        <v>3.3546328500000002</v>
      </c>
      <c r="P21" s="22">
        <v>3.5511388799999999</v>
      </c>
      <c r="Q21" s="22">
        <v>3.6988654099999998</v>
      </c>
      <c r="R21" s="22">
        <v>3.85384679</v>
      </c>
      <c r="S21" s="22">
        <v>3.9484360199999999</v>
      </c>
      <c r="T21" s="22">
        <v>3.9531462199999998</v>
      </c>
      <c r="U21" s="22">
        <v>3.88923883</v>
      </c>
      <c r="V21" s="22">
        <v>3.9075586800000002</v>
      </c>
    </row>
    <row r="22" spans="1:22" x14ac:dyDescent="0.2">
      <c r="A22" s="19" t="s">
        <v>31</v>
      </c>
      <c r="B22" s="24" t="s">
        <v>31</v>
      </c>
      <c r="C22" s="22">
        <v>2.1473491199999999</v>
      </c>
      <c r="D22" s="22">
        <v>2.12138677</v>
      </c>
      <c r="E22" s="22">
        <v>2.1214849899999999</v>
      </c>
      <c r="F22" s="22">
        <v>2.1617298100000002</v>
      </c>
      <c r="G22" s="22">
        <v>2.1231510600000001</v>
      </c>
      <c r="H22" s="22">
        <v>1.8714321899999999</v>
      </c>
      <c r="I22" s="22">
        <v>1.6355270099999999</v>
      </c>
      <c r="J22" s="22">
        <v>1.71080506</v>
      </c>
      <c r="K22" s="22">
        <v>1.6888687600000001</v>
      </c>
      <c r="L22" s="22">
        <v>2.16198969</v>
      </c>
      <c r="M22" s="22">
        <v>2.0900459300000001</v>
      </c>
      <c r="N22" s="22">
        <v>1.7061734200000001</v>
      </c>
      <c r="O22" s="22">
        <v>1.68712533</v>
      </c>
      <c r="P22" s="22">
        <v>1.7197314500000001</v>
      </c>
      <c r="Q22" s="22">
        <v>1.77395678</v>
      </c>
      <c r="R22" s="22">
        <v>2.2683653800000001</v>
      </c>
      <c r="S22" s="22">
        <v>2.42138696</v>
      </c>
      <c r="T22" s="22">
        <v>2.1475052799999998</v>
      </c>
      <c r="U22" s="22">
        <v>2.2956669299999999</v>
      </c>
      <c r="V22" s="22">
        <v>2.0376055200000001</v>
      </c>
    </row>
    <row r="23" spans="1:22" x14ac:dyDescent="0.2">
      <c r="A23" s="19" t="s">
        <v>32</v>
      </c>
      <c r="B23" s="24" t="s">
        <v>32</v>
      </c>
      <c r="C23" s="22">
        <v>3.4715004</v>
      </c>
      <c r="D23" s="22">
        <v>3.84590173</v>
      </c>
      <c r="E23" s="22">
        <v>4.2019476899999999</v>
      </c>
      <c r="F23" s="22">
        <v>4.3713245399999998</v>
      </c>
      <c r="G23" s="22">
        <v>4.0950832400000001</v>
      </c>
      <c r="H23" s="22">
        <v>4.1045699100000004</v>
      </c>
      <c r="I23" s="22">
        <v>3.63341045</v>
      </c>
      <c r="J23" s="22">
        <v>3.4342899299999998</v>
      </c>
      <c r="K23" s="22">
        <v>3.4833569500000001</v>
      </c>
      <c r="L23" s="22">
        <v>3.5488374199999999</v>
      </c>
      <c r="M23" s="22">
        <v>3.94296932</v>
      </c>
      <c r="N23" s="22">
        <v>3.8648745999999998</v>
      </c>
      <c r="O23" s="22">
        <v>3.8487195999999999</v>
      </c>
      <c r="P23" s="22">
        <v>4.0542516700000002</v>
      </c>
      <c r="Q23" s="22">
        <v>4.4885253900000004</v>
      </c>
      <c r="R23" s="22">
        <v>4.1425132800000002</v>
      </c>
      <c r="S23" s="22">
        <v>4.1222701099999997</v>
      </c>
      <c r="T23" s="22">
        <v>4.1316094400000001</v>
      </c>
      <c r="U23" s="22">
        <v>4.2324943499999996</v>
      </c>
      <c r="V23" s="22">
        <v>4.2154989199999999</v>
      </c>
    </row>
    <row r="24" spans="1:22" x14ac:dyDescent="0.2">
      <c r="A24" s="19" t="s">
        <v>33</v>
      </c>
      <c r="B24" s="24" t="s">
        <v>33</v>
      </c>
      <c r="C24" s="22">
        <v>0.96129315999999998</v>
      </c>
      <c r="D24" s="22">
        <v>0.97162031999999998</v>
      </c>
      <c r="E24" s="22">
        <v>1.0579911500000001</v>
      </c>
      <c r="F24" s="22">
        <v>0.98018693999999995</v>
      </c>
      <c r="G24" s="22">
        <v>1.69978082</v>
      </c>
      <c r="H24" s="22">
        <v>1.22285116</v>
      </c>
      <c r="I24" s="22">
        <v>1.4309780599999999</v>
      </c>
      <c r="J24" s="22">
        <v>1.43212783</v>
      </c>
      <c r="K24" s="22">
        <v>1.36111391</v>
      </c>
      <c r="L24" s="22">
        <v>1.64177883</v>
      </c>
      <c r="M24" s="22">
        <v>1.3063093400000001</v>
      </c>
      <c r="N24" s="22">
        <v>1.34620249</v>
      </c>
      <c r="O24" s="22">
        <v>1.0645004499999999</v>
      </c>
      <c r="P24" s="22">
        <v>1.6123639299999999</v>
      </c>
      <c r="Q24" s="22">
        <v>1.62685144</v>
      </c>
      <c r="R24" s="22">
        <v>1.4561877299999999</v>
      </c>
      <c r="S24" s="22">
        <v>2.3888425799999999</v>
      </c>
      <c r="T24" s="22">
        <v>2.6108412699999999</v>
      </c>
      <c r="U24" s="22">
        <v>2.0870657000000001</v>
      </c>
      <c r="V24" s="22">
        <v>2.2850885399999998</v>
      </c>
    </row>
    <row r="25" spans="1:22" x14ac:dyDescent="0.2">
      <c r="A25" s="19" t="s">
        <v>34</v>
      </c>
      <c r="B25" s="24" t="s">
        <v>34</v>
      </c>
      <c r="C25" s="22">
        <v>1.4650725099999999</v>
      </c>
      <c r="D25" s="22">
        <v>1.6924420600000001</v>
      </c>
      <c r="E25" s="22">
        <v>1.5355022</v>
      </c>
      <c r="F25" s="22">
        <v>1.3550807199999999</v>
      </c>
      <c r="G25" s="22">
        <v>2.3681986300000002</v>
      </c>
      <c r="H25" s="22">
        <v>2.06247282</v>
      </c>
      <c r="I25" s="22">
        <v>2.3640158200000001</v>
      </c>
      <c r="J25" s="22">
        <v>2.4638352399999999</v>
      </c>
      <c r="K25" s="22">
        <v>1.55912995</v>
      </c>
      <c r="L25" s="22">
        <v>2.0807476</v>
      </c>
      <c r="M25" s="22">
        <v>1.9852896900000001</v>
      </c>
      <c r="N25" s="22">
        <v>3.4710812600000001</v>
      </c>
      <c r="O25" s="22">
        <v>2.66949105</v>
      </c>
      <c r="P25" s="22">
        <v>1.5408697099999999</v>
      </c>
      <c r="Q25" s="22">
        <v>2.7867980000000001</v>
      </c>
      <c r="R25" s="22">
        <v>2.4195461300000001</v>
      </c>
      <c r="S25" s="22">
        <v>1.91216838</v>
      </c>
      <c r="T25" s="22">
        <v>2.0408375300000001</v>
      </c>
      <c r="U25" s="22">
        <v>2.2890403300000002</v>
      </c>
      <c r="V25" s="22">
        <v>2.6672670799999998</v>
      </c>
    </row>
    <row r="26" spans="1:22" x14ac:dyDescent="0.2">
      <c r="A26" s="19" t="s">
        <v>35</v>
      </c>
      <c r="B26" s="24" t="s">
        <v>35</v>
      </c>
      <c r="C26" s="22">
        <v>1.2926052800000001</v>
      </c>
      <c r="D26" s="22">
        <v>1.1849398600000001</v>
      </c>
      <c r="E26" s="22">
        <v>1.40066004</v>
      </c>
      <c r="F26" s="22">
        <v>1.48519921</v>
      </c>
      <c r="G26" s="22">
        <v>1.3727464700000001</v>
      </c>
      <c r="H26" s="22">
        <v>1.22052443</v>
      </c>
      <c r="I26" s="22">
        <v>0.95991439000000001</v>
      </c>
      <c r="J26" s="22">
        <v>0.97199391999999996</v>
      </c>
      <c r="K26" s="22">
        <v>1.02431202</v>
      </c>
      <c r="L26" s="22">
        <v>1.2173858900000001</v>
      </c>
      <c r="M26" s="22">
        <v>1.3628323099999999</v>
      </c>
      <c r="N26" s="22">
        <v>1.2798713399999999</v>
      </c>
      <c r="O26" s="22">
        <v>1.406703</v>
      </c>
      <c r="P26" s="22">
        <v>1.41955817</v>
      </c>
      <c r="Q26" s="22">
        <v>1.2397720800000001</v>
      </c>
      <c r="R26" s="22">
        <v>1.3446514599999999</v>
      </c>
      <c r="S26" s="22">
        <v>1.3338146200000001</v>
      </c>
      <c r="T26" s="22">
        <v>1.5186729400000001</v>
      </c>
      <c r="U26" s="22">
        <v>1.66258287</v>
      </c>
      <c r="V26" s="22">
        <v>1.6988866300000001</v>
      </c>
    </row>
    <row r="27" spans="1:22" x14ac:dyDescent="0.2">
      <c r="A27" s="19" t="s">
        <v>36</v>
      </c>
      <c r="B27" s="24" t="s">
        <v>36</v>
      </c>
      <c r="C27" s="22">
        <v>0.6743055</v>
      </c>
      <c r="D27" s="22">
        <v>0.8233608</v>
      </c>
      <c r="E27" s="22">
        <v>0.95179194</v>
      </c>
      <c r="F27" s="22">
        <v>0.93935864999999996</v>
      </c>
      <c r="G27" s="22">
        <v>0.76064509000000002</v>
      </c>
      <c r="H27" s="22">
        <v>0.70870500999999997</v>
      </c>
      <c r="I27" s="22">
        <v>0.69953018</v>
      </c>
      <c r="J27" s="22">
        <v>0.60788518000000002</v>
      </c>
      <c r="K27" s="22">
        <v>0.57561034</v>
      </c>
      <c r="L27" s="22">
        <v>0.47905557999999998</v>
      </c>
      <c r="M27" s="22">
        <v>0.42714676000000001</v>
      </c>
      <c r="N27" s="22">
        <v>0.59744381999999996</v>
      </c>
      <c r="O27" s="22">
        <v>0.66323209000000005</v>
      </c>
      <c r="P27" s="22">
        <v>0.50073928000000001</v>
      </c>
      <c r="Q27" s="22">
        <v>0.61331670999999999</v>
      </c>
      <c r="R27" s="22">
        <v>0.37891248</v>
      </c>
      <c r="S27" s="22">
        <v>0.37905285</v>
      </c>
      <c r="T27" s="22">
        <v>0.14560163000000001</v>
      </c>
      <c r="U27" s="22">
        <v>0.21044466000000001</v>
      </c>
      <c r="V27" s="22">
        <v>0.12061489</v>
      </c>
    </row>
    <row r="28" spans="1:22" x14ac:dyDescent="0.2">
      <c r="A28" s="19" t="s">
        <v>37</v>
      </c>
      <c r="B28" s="24" t="s">
        <v>37</v>
      </c>
      <c r="C28" s="22">
        <v>6.0089082700000001</v>
      </c>
      <c r="D28" s="22">
        <v>6.2790079099999998</v>
      </c>
      <c r="E28" s="22">
        <v>6.4156184200000004</v>
      </c>
      <c r="F28" s="22">
        <v>6.5905561400000003</v>
      </c>
      <c r="G28" s="22">
        <v>6.6240005499999999</v>
      </c>
      <c r="H28" s="22">
        <v>6.5990581500000003</v>
      </c>
      <c r="I28" s="22">
        <v>6.4866991000000001</v>
      </c>
      <c r="J28" s="22">
        <v>6.5727105100000003</v>
      </c>
      <c r="K28" s="22">
        <v>6.7011704400000003</v>
      </c>
      <c r="L28" s="22">
        <v>7.5211820600000001</v>
      </c>
      <c r="M28" s="22">
        <v>7.4769406299999996</v>
      </c>
      <c r="N28" s="22">
        <v>7.3027687099999996</v>
      </c>
      <c r="O28" s="22">
        <v>7.4011817000000004</v>
      </c>
      <c r="P28" s="22">
        <v>7.3582077000000004</v>
      </c>
      <c r="Q28" s="22">
        <v>7.2318024599999999</v>
      </c>
      <c r="R28" s="22">
        <v>7.5806593900000001</v>
      </c>
      <c r="S28" s="22">
        <v>7.6778411899999996</v>
      </c>
      <c r="T28" s="22">
        <v>7.56277943</v>
      </c>
      <c r="U28" s="22">
        <v>7.5827798800000004</v>
      </c>
      <c r="V28" s="22">
        <v>7.6092958499999996</v>
      </c>
    </row>
    <row r="29" spans="1:22" x14ac:dyDescent="0.2">
      <c r="A29" s="19" t="s">
        <v>38</v>
      </c>
      <c r="B29" s="24" t="s">
        <v>38</v>
      </c>
      <c r="C29" s="22">
        <v>1.7202142499999999</v>
      </c>
      <c r="D29" s="22">
        <v>1.51701069</v>
      </c>
      <c r="E29" s="22">
        <v>1.43572009</v>
      </c>
      <c r="F29" s="22">
        <v>1.5427583499999999</v>
      </c>
      <c r="G29" s="22">
        <v>1.47439063</v>
      </c>
      <c r="H29" s="22">
        <v>1.0353682</v>
      </c>
      <c r="I29" s="22">
        <v>1.2272907500000001</v>
      </c>
      <c r="J29" s="22">
        <v>1.27164984</v>
      </c>
      <c r="K29" s="22">
        <v>0.84918875000000005</v>
      </c>
      <c r="L29" s="22">
        <v>0.74189532000000002</v>
      </c>
      <c r="M29" s="22">
        <v>0.58489584999999999</v>
      </c>
      <c r="N29" s="22">
        <v>0.41569987000000003</v>
      </c>
      <c r="O29" s="22">
        <v>0.62263756999999997</v>
      </c>
      <c r="P29" s="22">
        <v>0.98294168999999998</v>
      </c>
      <c r="Q29" s="22">
        <v>0.71108782000000004</v>
      </c>
      <c r="R29" s="22">
        <v>0.45585292999999999</v>
      </c>
      <c r="S29" s="22">
        <v>0.59953206999999997</v>
      </c>
      <c r="T29" s="22">
        <v>0.72882234999999995</v>
      </c>
      <c r="U29" s="22">
        <v>0.68856220999999995</v>
      </c>
      <c r="V29" s="22">
        <v>0.81950128</v>
      </c>
    </row>
    <row r="30" spans="1:22" x14ac:dyDescent="0.2">
      <c r="A30" s="19" t="s">
        <v>39</v>
      </c>
      <c r="B30" s="24" t="s">
        <v>39</v>
      </c>
      <c r="C30" s="22">
        <v>2.0755753499999998</v>
      </c>
      <c r="D30" s="22">
        <v>1.8456440000000001</v>
      </c>
      <c r="E30" s="22">
        <v>2.09626651</v>
      </c>
      <c r="F30" s="22">
        <v>1.73737049</v>
      </c>
      <c r="G30" s="22">
        <v>1.9180175100000001</v>
      </c>
      <c r="H30" s="22">
        <v>1.42997229</v>
      </c>
      <c r="I30" s="22">
        <v>0.99539058999999996</v>
      </c>
      <c r="J30" s="22">
        <v>1.02279294</v>
      </c>
      <c r="K30" s="22">
        <v>0.79530339999999999</v>
      </c>
      <c r="L30" s="22">
        <v>0.92613435</v>
      </c>
      <c r="M30" s="22">
        <v>0.85190224999999997</v>
      </c>
      <c r="N30" s="22">
        <v>0.83746195000000001</v>
      </c>
      <c r="O30" s="22">
        <v>0.95546544</v>
      </c>
      <c r="P30" s="22">
        <v>1.13619936</v>
      </c>
      <c r="Q30" s="22">
        <v>1.2344651200000001</v>
      </c>
      <c r="R30" s="22">
        <v>0.96198433999999999</v>
      </c>
      <c r="S30" s="22">
        <v>0.82245696000000001</v>
      </c>
      <c r="T30" s="22">
        <v>0.69614929000000003</v>
      </c>
      <c r="U30" s="22">
        <v>0.69780171000000002</v>
      </c>
      <c r="V30" s="22">
        <v>0.75380652999999997</v>
      </c>
    </row>
    <row r="31" spans="1:22" x14ac:dyDescent="0.2">
      <c r="A31" s="19" t="s">
        <v>40</v>
      </c>
      <c r="B31" s="24" t="s">
        <v>40</v>
      </c>
      <c r="C31" s="22">
        <v>2.5182218600000001</v>
      </c>
      <c r="D31" s="22">
        <v>2.6004109400000002</v>
      </c>
      <c r="E31" s="22">
        <v>2.7277994200000002</v>
      </c>
      <c r="F31" s="22">
        <v>2.8048191099999999</v>
      </c>
      <c r="G31" s="22">
        <v>2.7236370999999999</v>
      </c>
      <c r="H31" s="22">
        <v>2.5921649900000001</v>
      </c>
      <c r="I31" s="22">
        <v>2.4954757700000001</v>
      </c>
      <c r="J31" s="22">
        <v>2.6096429799999998</v>
      </c>
      <c r="K31" s="22">
        <v>2.9338076100000001</v>
      </c>
      <c r="L31" s="22">
        <v>3.37831378</v>
      </c>
      <c r="M31" s="22">
        <v>3.1912798900000001</v>
      </c>
      <c r="N31" s="22">
        <v>3.1934008600000001</v>
      </c>
      <c r="O31" s="22">
        <v>3.3655207200000001</v>
      </c>
      <c r="P31" s="22">
        <v>3.5473904599999999</v>
      </c>
      <c r="Q31" s="22">
        <v>3.7268831699999998</v>
      </c>
      <c r="R31" s="22">
        <v>3.98668098</v>
      </c>
      <c r="S31" s="22">
        <v>4.2297625500000002</v>
      </c>
      <c r="T31" s="22">
        <v>4.5704979899999998</v>
      </c>
      <c r="U31" s="22">
        <v>4.65451193</v>
      </c>
      <c r="V31" s="22">
        <v>4.7519597999999998</v>
      </c>
    </row>
    <row r="32" spans="1:22" x14ac:dyDescent="0.2">
      <c r="A32" s="19" t="s">
        <v>41</v>
      </c>
      <c r="B32" s="24" t="s">
        <v>41</v>
      </c>
      <c r="C32" s="22">
        <v>0.99070740000000002</v>
      </c>
      <c r="D32" s="22">
        <v>0.97475582000000005</v>
      </c>
      <c r="E32" s="22">
        <v>1.11262357</v>
      </c>
      <c r="F32" s="22">
        <v>1.25344634</v>
      </c>
      <c r="G32" s="22">
        <v>1.29851866</v>
      </c>
      <c r="H32" s="22">
        <v>1.3679797600000001</v>
      </c>
      <c r="I32" s="22">
        <v>1.3871203700000001</v>
      </c>
      <c r="J32" s="22">
        <v>1.4341754900000001</v>
      </c>
      <c r="K32" s="22">
        <v>1.73637438</v>
      </c>
      <c r="L32" s="22">
        <v>2.1486210799999998</v>
      </c>
      <c r="M32" s="22">
        <v>2.1959881800000001</v>
      </c>
      <c r="N32" s="22">
        <v>2.3330130599999999</v>
      </c>
      <c r="O32" s="22">
        <v>2.5447871700000002</v>
      </c>
      <c r="P32" s="22">
        <v>2.6898679699999999</v>
      </c>
      <c r="Q32" s="22">
        <v>2.7910368399999999</v>
      </c>
      <c r="R32" s="22">
        <v>2.9719066600000001</v>
      </c>
      <c r="S32" s="22">
        <v>2.8931934799999999</v>
      </c>
      <c r="T32" s="22">
        <v>2.87102747</v>
      </c>
      <c r="U32" s="22">
        <v>2.9155468899999999</v>
      </c>
      <c r="V32" s="22">
        <v>2.99503422</v>
      </c>
    </row>
    <row r="33" spans="1:22" x14ac:dyDescent="0.2">
      <c r="A33" s="19" t="s">
        <v>42</v>
      </c>
      <c r="B33" s="24" t="s">
        <v>42</v>
      </c>
      <c r="C33" s="22">
        <v>4.2001781500000002</v>
      </c>
      <c r="D33" s="22">
        <v>4.4598283800000003</v>
      </c>
      <c r="E33" s="22">
        <v>4.3678035700000004</v>
      </c>
      <c r="F33" s="22">
        <v>4.4687194799999999</v>
      </c>
      <c r="G33" s="22">
        <v>4.2640662200000001</v>
      </c>
      <c r="H33" s="22">
        <v>4.35741186</v>
      </c>
      <c r="I33" s="22">
        <v>4.5669598599999999</v>
      </c>
      <c r="J33" s="22">
        <v>4.5860624300000001</v>
      </c>
      <c r="K33" s="22">
        <v>4.7456269300000002</v>
      </c>
      <c r="L33" s="22">
        <v>5.2679739000000003</v>
      </c>
      <c r="M33" s="22">
        <v>5.1072573700000001</v>
      </c>
      <c r="N33" s="22">
        <v>4.9838352199999996</v>
      </c>
      <c r="O33" s="22">
        <v>4.7128729800000002</v>
      </c>
      <c r="P33" s="22">
        <v>4.90206432</v>
      </c>
      <c r="Q33" s="22">
        <v>5.0589265799999996</v>
      </c>
      <c r="R33" s="22">
        <v>5.3288922300000001</v>
      </c>
      <c r="S33" s="22">
        <v>5.29663372</v>
      </c>
      <c r="T33" s="22">
        <v>5.4549817999999997</v>
      </c>
      <c r="U33" s="22">
        <v>5.4608988800000002</v>
      </c>
      <c r="V33" s="22">
        <v>5.5418872800000001</v>
      </c>
    </row>
    <row r="34" spans="1:22" x14ac:dyDescent="0.2">
      <c r="A34" s="19" t="s">
        <v>43</v>
      </c>
      <c r="B34" s="24" t="s">
        <v>43</v>
      </c>
      <c r="C34" s="22">
        <v>6.2045709999999997E-2</v>
      </c>
      <c r="D34" s="22">
        <v>0.1064138</v>
      </c>
      <c r="E34" s="22">
        <v>0.10429355999999999</v>
      </c>
      <c r="F34" s="22">
        <v>0.22955516000000001</v>
      </c>
      <c r="G34" s="22">
        <v>0.18619445000000001</v>
      </c>
      <c r="H34" s="22">
        <v>0.21806885000000001</v>
      </c>
      <c r="I34" s="22">
        <v>0.22633369</v>
      </c>
      <c r="J34" s="22">
        <v>0.24325049000000001</v>
      </c>
      <c r="K34" s="22">
        <v>0.29166143999999999</v>
      </c>
      <c r="L34" s="22">
        <v>0.31161486999999999</v>
      </c>
      <c r="M34" s="22">
        <v>0.39785826000000002</v>
      </c>
      <c r="N34" s="22">
        <v>0.35409066</v>
      </c>
      <c r="O34" s="22">
        <v>0.53260945999999998</v>
      </c>
      <c r="P34" s="22">
        <v>0.49843409999999999</v>
      </c>
      <c r="Q34" s="22">
        <v>0.55080938000000002</v>
      </c>
      <c r="R34" s="22">
        <v>0.66200720999999996</v>
      </c>
      <c r="S34" s="22">
        <v>0.55122470999999995</v>
      </c>
      <c r="T34" s="22">
        <v>0.41352716</v>
      </c>
      <c r="U34" s="22">
        <v>0.49796230000000002</v>
      </c>
      <c r="V34" s="22">
        <v>0.55936717999999996</v>
      </c>
    </row>
    <row r="35" spans="1:22" x14ac:dyDescent="0.2">
      <c r="A35" s="19" t="s">
        <v>44</v>
      </c>
      <c r="B35" s="24" t="s">
        <v>44</v>
      </c>
      <c r="C35" s="22">
        <v>0.51469445000000003</v>
      </c>
      <c r="D35" s="22">
        <v>0.96511625999999995</v>
      </c>
      <c r="E35" s="22">
        <v>0.4319827</v>
      </c>
      <c r="F35" s="22">
        <v>0.50115913000000001</v>
      </c>
      <c r="G35" s="22">
        <v>0.43517574999999997</v>
      </c>
      <c r="H35" s="22">
        <v>0.43213489999999999</v>
      </c>
      <c r="I35" s="22">
        <v>0.55492180999999996</v>
      </c>
      <c r="J35" s="22">
        <v>0.58651834999999997</v>
      </c>
      <c r="K35" s="22">
        <v>1.0992857199999999</v>
      </c>
      <c r="L35" s="22">
        <v>0.61770879999999995</v>
      </c>
      <c r="M35" s="22">
        <v>0.82838798000000002</v>
      </c>
      <c r="N35" s="22">
        <v>0.65133934999999998</v>
      </c>
      <c r="O35" s="22">
        <v>0.81893634999999998</v>
      </c>
      <c r="P35" s="22">
        <v>0.93664944000000006</v>
      </c>
      <c r="Q35" s="22">
        <v>0.94694953999999998</v>
      </c>
      <c r="R35" s="22">
        <v>1.1188315200000001</v>
      </c>
      <c r="S35" s="22">
        <v>1.2043589400000001</v>
      </c>
      <c r="T35" s="22">
        <v>0.96620154000000003</v>
      </c>
      <c r="U35" s="22">
        <v>0.68406533999999997</v>
      </c>
      <c r="V35" s="22">
        <v>0.78319961000000005</v>
      </c>
    </row>
    <row r="36" spans="1:22" x14ac:dyDescent="0.2">
      <c r="A36" s="19" t="s">
        <v>45</v>
      </c>
      <c r="B36" s="24" t="s">
        <v>45</v>
      </c>
      <c r="C36" s="22">
        <v>4.2621874799999997</v>
      </c>
      <c r="D36" s="22">
        <v>4.2442040399999996</v>
      </c>
      <c r="E36" s="22">
        <v>4.5927896500000003</v>
      </c>
      <c r="F36" s="22">
        <v>4.6257839199999999</v>
      </c>
      <c r="G36" s="22">
        <v>4.3769722</v>
      </c>
      <c r="H36" s="22">
        <v>4.2622618699999997</v>
      </c>
      <c r="I36" s="22">
        <v>4.5848817799999999</v>
      </c>
      <c r="J36" s="22">
        <v>4.6324000400000003</v>
      </c>
      <c r="K36" s="22">
        <v>5.0651340500000002</v>
      </c>
      <c r="L36" s="22">
        <v>5.5762314799999997</v>
      </c>
      <c r="M36" s="22">
        <v>5.8064441699999998</v>
      </c>
      <c r="N36" s="22">
        <v>5.7010650600000004</v>
      </c>
      <c r="O36" s="22">
        <v>5.5034785299999998</v>
      </c>
      <c r="P36" s="22">
        <v>5.4544544200000002</v>
      </c>
      <c r="Q36" s="22">
        <v>5.4429182999999997</v>
      </c>
      <c r="R36" s="22">
        <v>5.5198259399999996</v>
      </c>
      <c r="S36" s="22">
        <v>5.3652877800000001</v>
      </c>
      <c r="T36" s="22">
        <v>5.17889643</v>
      </c>
      <c r="U36" s="22">
        <v>5.2816615100000002</v>
      </c>
      <c r="V36" s="22">
        <v>5.2762112600000002</v>
      </c>
    </row>
    <row r="37" spans="1:22" x14ac:dyDescent="0.2">
      <c r="A37" s="19" t="s">
        <v>46</v>
      </c>
      <c r="B37" s="24" t="s">
        <v>46</v>
      </c>
      <c r="C37" s="22">
        <v>0.58690357000000004</v>
      </c>
      <c r="D37" s="22">
        <v>0.50978743999999998</v>
      </c>
      <c r="E37" s="22">
        <v>0.54329919999999998</v>
      </c>
      <c r="F37" s="22">
        <v>0.51549666999999999</v>
      </c>
      <c r="G37" s="22">
        <v>0.55993599000000005</v>
      </c>
      <c r="H37" s="22">
        <v>0.52909434</v>
      </c>
      <c r="I37" s="22">
        <v>0.55780333000000004</v>
      </c>
      <c r="J37" s="22">
        <v>0.58830028999999995</v>
      </c>
      <c r="K37" s="22">
        <v>0.60338175000000005</v>
      </c>
      <c r="L37" s="22">
        <v>0.66823173000000002</v>
      </c>
      <c r="M37" s="22">
        <v>0.58760166000000003</v>
      </c>
      <c r="N37" s="22">
        <v>0.57984018000000004</v>
      </c>
      <c r="O37" s="22">
        <v>0.74607884999999996</v>
      </c>
      <c r="P37" s="22">
        <v>0.72783410999999998</v>
      </c>
      <c r="Q37" s="22">
        <v>0.77760934999999998</v>
      </c>
      <c r="R37" s="22">
        <v>0.80445975000000003</v>
      </c>
      <c r="S37" s="22">
        <v>0.86090880999999997</v>
      </c>
      <c r="T37" s="22">
        <v>0.94937866999999998</v>
      </c>
      <c r="U37" s="22">
        <v>0.90654146999999996</v>
      </c>
      <c r="V37" s="22">
        <v>0.95927446999999999</v>
      </c>
    </row>
    <row r="38" spans="1:22" x14ac:dyDescent="0.2">
      <c r="A38" s="19" t="s">
        <v>47</v>
      </c>
      <c r="B38" s="24" t="s">
        <v>47</v>
      </c>
      <c r="C38" s="22">
        <v>6.5592818299999998</v>
      </c>
      <c r="D38" s="22">
        <v>5.9471497500000003</v>
      </c>
      <c r="E38" s="22">
        <v>4.9027533500000002</v>
      </c>
      <c r="F38" s="22">
        <v>5.17067385</v>
      </c>
      <c r="G38" s="22">
        <v>5.2444877600000002</v>
      </c>
      <c r="H38" s="22">
        <v>5.8709101700000002</v>
      </c>
      <c r="I38" s="22">
        <v>5.9084439299999998</v>
      </c>
      <c r="J38" s="22">
        <v>6.4608392700000001</v>
      </c>
      <c r="K38" s="22">
        <v>6.4790120099999999</v>
      </c>
      <c r="L38" s="22">
        <v>6.7720608699999998</v>
      </c>
      <c r="M38" s="22">
        <v>6.74670696</v>
      </c>
      <c r="N38" s="22">
        <v>6.3679485299999996</v>
      </c>
      <c r="O38" s="22">
        <v>6.4334859800000004</v>
      </c>
      <c r="P38" s="22">
        <v>5.5437025999999996</v>
      </c>
      <c r="Q38" s="22">
        <v>5.6307778400000004</v>
      </c>
      <c r="R38" s="22">
        <v>5.63971424</v>
      </c>
      <c r="S38" s="22">
        <v>5.6520996099999996</v>
      </c>
      <c r="T38" s="22">
        <v>5.5990958199999996</v>
      </c>
      <c r="U38" s="22">
        <v>5.6451764100000004</v>
      </c>
      <c r="V38" s="22">
        <v>5.6905832299999997</v>
      </c>
    </row>
    <row r="39" spans="1:22" x14ac:dyDescent="0.2">
      <c r="A39" s="19" t="s">
        <v>48</v>
      </c>
      <c r="B39" s="24" t="s">
        <v>48</v>
      </c>
      <c r="C39" s="22">
        <v>2.18027353</v>
      </c>
      <c r="D39" s="22">
        <v>2.2335310000000002</v>
      </c>
      <c r="E39" s="22">
        <v>2.4922118200000001</v>
      </c>
      <c r="F39" s="22">
        <v>2.4770717599999998</v>
      </c>
      <c r="G39" s="22">
        <v>2.2318084200000001</v>
      </c>
      <c r="H39" s="22">
        <v>2.2543015500000001</v>
      </c>
      <c r="I39" s="22">
        <v>2.34010673</v>
      </c>
      <c r="J39" s="22">
        <v>2.3124260900000002</v>
      </c>
      <c r="K39" s="22">
        <v>2.5026631400000001</v>
      </c>
      <c r="L39" s="22">
        <v>2.74965072</v>
      </c>
      <c r="M39" s="22">
        <v>2.9815375799999999</v>
      </c>
      <c r="N39" s="22">
        <v>3.0571618100000002</v>
      </c>
      <c r="O39" s="22">
        <v>3.0096478499999999</v>
      </c>
      <c r="P39" s="22">
        <v>3.1639575999999998</v>
      </c>
      <c r="Q39" s="22">
        <v>2.9559791099999999</v>
      </c>
      <c r="R39" s="22">
        <v>2.8534443399999998</v>
      </c>
      <c r="S39" s="22">
        <v>2.79534912</v>
      </c>
      <c r="T39" s="22">
        <v>2.7597055400000001</v>
      </c>
      <c r="U39" s="22">
        <v>2.8891170000000002</v>
      </c>
      <c r="V39" s="22">
        <v>3.9254994399999998</v>
      </c>
    </row>
    <row r="40" spans="1:22" x14ac:dyDescent="0.2">
      <c r="A40" s="19" t="s">
        <v>243</v>
      </c>
      <c r="B40" s="24" t="s">
        <v>243</v>
      </c>
      <c r="C40" s="22">
        <v>5.0570468899999996</v>
      </c>
      <c r="D40" s="22">
        <v>5.1270442000000003</v>
      </c>
      <c r="E40" s="22">
        <v>5.4406595199999996</v>
      </c>
      <c r="F40" s="22">
        <v>5.7074127199999998</v>
      </c>
      <c r="G40" s="22">
        <v>5.5633807199999996</v>
      </c>
      <c r="H40" s="22">
        <v>5.4040832500000002</v>
      </c>
      <c r="I40" s="22">
        <v>5.2702321999999997</v>
      </c>
      <c r="J40" s="22">
        <v>5.0156331099999996</v>
      </c>
      <c r="K40" s="22">
        <v>5.1271848699999998</v>
      </c>
      <c r="L40" s="22">
        <v>6.0080556899999999</v>
      </c>
      <c r="M40" s="22">
        <v>5.7152872099999996</v>
      </c>
      <c r="N40" s="22">
        <v>5.7982001299999997</v>
      </c>
      <c r="O40" s="22">
        <v>5.8302183200000002</v>
      </c>
      <c r="P40" s="22">
        <v>6.4410238299999998</v>
      </c>
      <c r="Q40" s="22">
        <v>6.2726654999999996</v>
      </c>
      <c r="R40" s="22">
        <v>5.9178252200000001</v>
      </c>
      <c r="S40" s="22">
        <v>5.8187236799999997</v>
      </c>
      <c r="T40" s="22">
        <v>5.8393864600000001</v>
      </c>
      <c r="U40" s="22">
        <v>6.2232923500000004</v>
      </c>
      <c r="V40" s="22">
        <v>6.3851623499999999</v>
      </c>
    </row>
    <row r="41" spans="1:22" x14ac:dyDescent="0.2">
      <c r="A41" s="19" t="s">
        <v>50</v>
      </c>
      <c r="B41" s="24" t="s">
        <v>50</v>
      </c>
      <c r="C41" s="22">
        <v>6.7353396400000003</v>
      </c>
      <c r="D41" s="22">
        <v>7.0463838599999997</v>
      </c>
      <c r="E41" s="22">
        <v>7.2932081200000001</v>
      </c>
      <c r="F41" s="22">
        <v>7.4710221299999997</v>
      </c>
      <c r="G41" s="22">
        <v>7.5256266600000004</v>
      </c>
      <c r="H41" s="22">
        <v>7.6128125200000003</v>
      </c>
      <c r="I41" s="22">
        <v>7.6898922900000004</v>
      </c>
      <c r="J41" s="22">
        <v>7.8059272799999997</v>
      </c>
      <c r="K41" s="22">
        <v>7.9914183599999999</v>
      </c>
      <c r="L41" s="22">
        <v>9.0153980300000001</v>
      </c>
      <c r="M41" s="22">
        <v>8.6674261099999992</v>
      </c>
      <c r="N41" s="22">
        <v>8.4892158500000008</v>
      </c>
      <c r="O41" s="22">
        <v>8.6006669999999996</v>
      </c>
      <c r="P41" s="22">
        <v>8.5690088299999996</v>
      </c>
      <c r="Q41" s="22">
        <v>8.5636787400000003</v>
      </c>
      <c r="R41" s="22">
        <v>8.6095552400000006</v>
      </c>
      <c r="S41" s="22">
        <v>8.5338506699999996</v>
      </c>
      <c r="T41" s="22">
        <v>8.4357042300000007</v>
      </c>
      <c r="U41" s="22">
        <v>8.4473724400000005</v>
      </c>
      <c r="V41" s="22">
        <v>8.2921762500000007</v>
      </c>
    </row>
    <row r="42" spans="1:22" x14ac:dyDescent="0.2">
      <c r="A42" s="19" t="s">
        <v>51</v>
      </c>
      <c r="B42" s="24" t="s">
        <v>51</v>
      </c>
      <c r="C42" s="22">
        <v>1.7105132300000001</v>
      </c>
      <c r="D42" s="22">
        <v>1.7034113399999999</v>
      </c>
      <c r="E42" s="22">
        <v>1.6795551799999999</v>
      </c>
      <c r="F42" s="22">
        <v>1.1599065099999999</v>
      </c>
      <c r="G42" s="22">
        <v>1.1476725299999999</v>
      </c>
      <c r="H42" s="22">
        <v>1.39308286</v>
      </c>
      <c r="I42" s="22">
        <v>1.40171921</v>
      </c>
      <c r="J42" s="22">
        <v>1.6847881099999999</v>
      </c>
      <c r="K42" s="22">
        <v>2.1208362599999999</v>
      </c>
      <c r="L42" s="22">
        <v>2.330158</v>
      </c>
      <c r="M42" s="22">
        <v>2.5163874599999998</v>
      </c>
      <c r="N42" s="22">
        <v>2.7252161500000001</v>
      </c>
      <c r="O42" s="22">
        <v>2.7637085899999998</v>
      </c>
      <c r="P42" s="22">
        <v>2.77817011</v>
      </c>
      <c r="Q42" s="22">
        <v>2.46088409</v>
      </c>
      <c r="R42" s="22">
        <v>2.3679714199999999</v>
      </c>
      <c r="S42" s="22">
        <v>2.6646678399999999</v>
      </c>
      <c r="T42" s="22">
        <v>2.6821999500000002</v>
      </c>
      <c r="U42" s="22">
        <v>2.5400252299999999</v>
      </c>
      <c r="V42" s="22">
        <v>2.6619985100000001</v>
      </c>
    </row>
    <row r="43" spans="1:22" x14ac:dyDescent="0.2">
      <c r="A43" s="19" t="s">
        <v>52</v>
      </c>
      <c r="B43" s="24" t="s">
        <v>52</v>
      </c>
      <c r="C43" s="22">
        <v>0.96102405000000002</v>
      </c>
      <c r="D43" s="22">
        <v>1.25510871</v>
      </c>
      <c r="E43" s="22">
        <v>1.4128340500000001</v>
      </c>
      <c r="F43" s="22">
        <v>1.6680541</v>
      </c>
      <c r="G43" s="22">
        <v>1.73261905</v>
      </c>
      <c r="H43" s="22">
        <v>1.6827616700000001</v>
      </c>
      <c r="I43" s="22">
        <v>1.8175663900000001</v>
      </c>
      <c r="J43" s="22">
        <v>2.0455772900000002</v>
      </c>
      <c r="K43" s="22">
        <v>2.09913039</v>
      </c>
      <c r="L43" s="22">
        <v>2.3810701399999998</v>
      </c>
      <c r="M43" s="22">
        <v>2.8347752100000001</v>
      </c>
      <c r="N43" s="22">
        <v>3.06546903</v>
      </c>
      <c r="O43" s="22">
        <v>3.4377653600000002</v>
      </c>
      <c r="P43" s="22">
        <v>3.82528639</v>
      </c>
      <c r="Q43" s="22">
        <v>4.1146974600000004</v>
      </c>
      <c r="R43" s="22">
        <v>4.3125219299999999</v>
      </c>
      <c r="S43" s="22">
        <v>4.4160718899999996</v>
      </c>
      <c r="T43" s="22">
        <v>4.5447602299999996</v>
      </c>
      <c r="U43" s="22">
        <v>4.9299011200000002</v>
      </c>
      <c r="V43" s="22">
        <v>4.8294086500000004</v>
      </c>
    </row>
    <row r="44" spans="1:22" x14ac:dyDescent="0.2">
      <c r="A44" s="19" t="s">
        <v>188</v>
      </c>
      <c r="B44" s="24" t="s">
        <v>188</v>
      </c>
      <c r="C44" s="22">
        <v>1.73206902</v>
      </c>
      <c r="D44" s="22">
        <v>1.8480025499999999</v>
      </c>
      <c r="E44" s="22">
        <v>1.89907742</v>
      </c>
      <c r="F44" s="22">
        <v>1.6676878900000001</v>
      </c>
      <c r="G44" s="22">
        <v>1.5791299299999999</v>
      </c>
      <c r="H44" s="22">
        <v>1.5893116</v>
      </c>
      <c r="I44" s="22">
        <v>1.74427295</v>
      </c>
      <c r="J44" s="22">
        <v>1.56855941</v>
      </c>
      <c r="K44" s="22">
        <v>1.5361136200000001</v>
      </c>
      <c r="L44" s="22">
        <v>1.53460777</v>
      </c>
      <c r="M44" s="22">
        <v>1.3676884199999999</v>
      </c>
      <c r="N44" s="22">
        <v>1.4745991199999999</v>
      </c>
      <c r="O44" s="22">
        <v>1.35230184</v>
      </c>
      <c r="P44" s="22">
        <v>1.43904543</v>
      </c>
      <c r="Q44" s="22">
        <v>1.4845539299999999</v>
      </c>
      <c r="R44" s="22">
        <v>1.66732967</v>
      </c>
      <c r="S44" s="22">
        <v>1.6556836399999999</v>
      </c>
      <c r="T44" s="22">
        <v>1.7446686</v>
      </c>
      <c r="U44" s="22">
        <v>1.4215319200000001</v>
      </c>
      <c r="V44" s="22">
        <v>1.31698537</v>
      </c>
    </row>
    <row r="45" spans="1:22" x14ac:dyDescent="0.2">
      <c r="A45" s="19" t="s">
        <v>54</v>
      </c>
      <c r="B45" s="24" t="s">
        <v>54</v>
      </c>
      <c r="C45" s="22">
        <v>3.9431481399999999</v>
      </c>
      <c r="D45" s="22">
        <v>3.8334186099999998</v>
      </c>
      <c r="E45" s="22">
        <v>4.0032615700000003</v>
      </c>
      <c r="F45" s="22">
        <v>3.88919258</v>
      </c>
      <c r="G45" s="22">
        <v>4.0165090599999997</v>
      </c>
      <c r="H45" s="22">
        <v>4.2482480999999996</v>
      </c>
      <c r="I45" s="22">
        <v>4.5603642500000001</v>
      </c>
      <c r="J45" s="22">
        <v>4.1511297200000001</v>
      </c>
      <c r="K45" s="22">
        <v>4.13805771</v>
      </c>
      <c r="L45" s="22">
        <v>4.1698274599999996</v>
      </c>
      <c r="M45" s="22">
        <v>4.4435305600000001</v>
      </c>
      <c r="N45" s="22">
        <v>4.8678641300000001</v>
      </c>
      <c r="O45" s="22">
        <v>4.5167918199999999</v>
      </c>
      <c r="P45" s="22">
        <v>4.8367967600000004</v>
      </c>
      <c r="Q45" s="22">
        <v>4.7782211300000004</v>
      </c>
      <c r="R45" s="22">
        <v>4.90629911</v>
      </c>
      <c r="S45" s="22">
        <v>4.9676103600000001</v>
      </c>
      <c r="T45" s="22">
        <v>4.5978455499999997</v>
      </c>
      <c r="U45" s="22">
        <v>4.5290055300000001</v>
      </c>
      <c r="V45" s="22">
        <v>4.5488581699999999</v>
      </c>
    </row>
    <row r="46" spans="1:22" x14ac:dyDescent="0.2">
      <c r="A46" s="19" t="s">
        <v>55</v>
      </c>
      <c r="B46" s="24" t="s">
        <v>55</v>
      </c>
      <c r="C46" s="22">
        <v>3.92247367</v>
      </c>
      <c r="D46" s="22">
        <v>3.7384424200000002</v>
      </c>
      <c r="E46" s="22">
        <v>3.58231616</v>
      </c>
      <c r="F46" s="22">
        <v>3.6969993099999998</v>
      </c>
      <c r="G46" s="22">
        <v>3.78673196</v>
      </c>
      <c r="H46" s="22">
        <v>3.74367166</v>
      </c>
      <c r="I46" s="22">
        <v>3.5632844000000001</v>
      </c>
      <c r="J46" s="22">
        <v>3.7411403700000001</v>
      </c>
      <c r="K46" s="22">
        <v>4.3544149399999998</v>
      </c>
      <c r="L46" s="22">
        <v>5.0261011099999999</v>
      </c>
      <c r="M46" s="22">
        <v>4.6538104999999996</v>
      </c>
      <c r="N46" s="22">
        <v>4.32462502</v>
      </c>
      <c r="O46" s="22">
        <v>4.4086842500000003</v>
      </c>
      <c r="P46" s="22">
        <v>4.5115447</v>
      </c>
      <c r="Q46" s="22">
        <v>4.5842442500000002</v>
      </c>
      <c r="R46" s="22">
        <v>4.7824544900000001</v>
      </c>
      <c r="S46" s="22">
        <v>4.8501038599999999</v>
      </c>
      <c r="T46" s="22">
        <v>4.8454694700000003</v>
      </c>
      <c r="U46" s="22">
        <v>4.9221181899999999</v>
      </c>
      <c r="V46" s="22">
        <v>5.0085749599999998</v>
      </c>
    </row>
    <row r="47" spans="1:22" x14ac:dyDescent="0.2">
      <c r="A47" s="19" t="s">
        <v>56</v>
      </c>
      <c r="B47" s="24" t="s">
        <v>56</v>
      </c>
      <c r="C47" s="22">
        <v>2.4108104699999999</v>
      </c>
      <c r="D47" s="22">
        <v>2.3843185899999999</v>
      </c>
      <c r="E47" s="22">
        <v>2.4225831000000002</v>
      </c>
      <c r="F47" s="22">
        <v>2.91704059</v>
      </c>
      <c r="G47" s="22">
        <v>3.0239448499999999</v>
      </c>
      <c r="H47" s="22">
        <v>3.6406040200000001</v>
      </c>
      <c r="I47" s="22">
        <v>3.4594879199999999</v>
      </c>
      <c r="J47" s="22">
        <v>3.7541050899999999</v>
      </c>
      <c r="K47" s="22">
        <v>4.4539189300000004</v>
      </c>
      <c r="L47" s="22">
        <v>4.4614906300000001</v>
      </c>
      <c r="M47" s="22">
        <v>4.2280902899999999</v>
      </c>
      <c r="N47" s="22">
        <v>3.6115591500000002</v>
      </c>
      <c r="O47" s="22">
        <v>3.4132773900000002</v>
      </c>
      <c r="P47" s="22">
        <v>3.32484841</v>
      </c>
      <c r="Q47" s="22">
        <v>2.7401232700000002</v>
      </c>
      <c r="R47" s="22">
        <v>2.9478483199999999</v>
      </c>
      <c r="S47" s="22">
        <v>2.8459830300000002</v>
      </c>
      <c r="T47" s="22">
        <v>3.54254961</v>
      </c>
      <c r="U47" s="22">
        <v>3.5129718799999998</v>
      </c>
      <c r="V47" s="22">
        <v>3.4401140200000002</v>
      </c>
    </row>
    <row r="48" spans="1:22" x14ac:dyDescent="0.2">
      <c r="A48" s="19" t="s">
        <v>57</v>
      </c>
      <c r="B48" s="24" t="s">
        <v>57</v>
      </c>
      <c r="C48" s="22">
        <v>1.7995450500000001</v>
      </c>
      <c r="D48" s="22">
        <v>2.0154223400000002</v>
      </c>
      <c r="E48" s="22">
        <v>2.08121467</v>
      </c>
      <c r="F48" s="22">
        <v>2.27634859</v>
      </c>
      <c r="G48" s="22">
        <v>1.3252353699999999</v>
      </c>
      <c r="H48" s="22">
        <v>1.7282155800000001</v>
      </c>
      <c r="I48" s="22">
        <v>1.1201272</v>
      </c>
      <c r="J48" s="22">
        <v>1.3330678899999999</v>
      </c>
      <c r="K48" s="22">
        <v>0.51425027999999995</v>
      </c>
      <c r="L48" s="22">
        <v>0.90700835000000002</v>
      </c>
      <c r="M48" s="22">
        <v>0.94396371000000001</v>
      </c>
      <c r="N48" s="22">
        <v>0.38117662000000002</v>
      </c>
      <c r="O48" s="22">
        <v>1.06663215</v>
      </c>
      <c r="P48" s="22">
        <v>1.0996722000000001</v>
      </c>
      <c r="Q48" s="22">
        <v>0.71479219000000005</v>
      </c>
      <c r="R48" s="22">
        <v>0.96540976000000001</v>
      </c>
      <c r="S48" s="22">
        <v>0.90002780999999998</v>
      </c>
      <c r="T48" s="22">
        <v>0.86126678999999995</v>
      </c>
      <c r="U48" s="22">
        <v>0.77089483000000003</v>
      </c>
      <c r="V48" s="22">
        <v>0.73514652000000003</v>
      </c>
    </row>
    <row r="49" spans="1:22" x14ac:dyDescent="0.2">
      <c r="A49" s="19" t="s">
        <v>58</v>
      </c>
      <c r="B49" s="24" t="s">
        <v>58</v>
      </c>
      <c r="C49" s="22">
        <v>2.6313321599999999</v>
      </c>
      <c r="D49" s="22">
        <v>2.0865433200000001</v>
      </c>
      <c r="E49" s="22">
        <v>2.2017788899999999</v>
      </c>
      <c r="F49" s="22">
        <v>2.2232654100000002</v>
      </c>
      <c r="G49" s="22">
        <v>2.2177188399999999</v>
      </c>
      <c r="H49" s="22">
        <v>2.4168481800000001</v>
      </c>
      <c r="I49" s="22">
        <v>2.4755113099999999</v>
      </c>
      <c r="J49" s="22">
        <v>2.4681818500000001</v>
      </c>
      <c r="K49" s="22">
        <v>2.2114434200000002</v>
      </c>
      <c r="L49" s="22">
        <v>2.1923708899999999</v>
      </c>
      <c r="M49" s="22">
        <v>2.1831135700000002</v>
      </c>
      <c r="N49" s="22">
        <v>1.8899345400000001</v>
      </c>
      <c r="O49" s="22">
        <v>1.9140372299999999</v>
      </c>
      <c r="P49" s="22">
        <v>1.87161994</v>
      </c>
      <c r="Q49" s="22">
        <v>2.0661068</v>
      </c>
      <c r="R49" s="22">
        <v>2.0984785600000002</v>
      </c>
      <c r="S49" s="22">
        <v>2.0958652500000001</v>
      </c>
      <c r="T49" s="22">
        <v>2.11070943</v>
      </c>
      <c r="U49" s="22">
        <v>2.3198213600000002</v>
      </c>
      <c r="V49" s="22">
        <v>2.4952652500000001</v>
      </c>
    </row>
    <row r="50" spans="1:22" x14ac:dyDescent="0.2">
      <c r="A50" s="19" t="s">
        <v>59</v>
      </c>
      <c r="B50" s="24" t="s">
        <v>59</v>
      </c>
      <c r="C50" s="22">
        <v>5.37109375</v>
      </c>
      <c r="D50" s="22">
        <v>5.5264282199999997</v>
      </c>
      <c r="E50" s="22">
        <v>5.8596534699999996</v>
      </c>
      <c r="F50" s="22">
        <v>6.1372661600000002</v>
      </c>
      <c r="G50" s="22">
        <v>6.2730827299999996</v>
      </c>
      <c r="H50" s="22">
        <v>6.4486875499999998</v>
      </c>
      <c r="I50" s="22">
        <v>6.5232448600000001</v>
      </c>
      <c r="J50" s="22">
        <v>6.3554468200000001</v>
      </c>
      <c r="K50" s="22">
        <v>6.5766663599999999</v>
      </c>
      <c r="L50" s="22">
        <v>7.23975086</v>
      </c>
      <c r="M50" s="22">
        <v>7.1804532999999999</v>
      </c>
      <c r="N50" s="22">
        <v>7.30151606</v>
      </c>
      <c r="O50" s="22">
        <v>7.6498737300000004</v>
      </c>
      <c r="P50" s="22">
        <v>7.7914757699999999</v>
      </c>
      <c r="Q50" s="22">
        <v>7.7814946200000001</v>
      </c>
      <c r="R50" s="22">
        <v>7.5776310000000002</v>
      </c>
      <c r="S50" s="22">
        <v>7.2991805100000002</v>
      </c>
      <c r="T50" s="22">
        <v>7.1199655499999999</v>
      </c>
      <c r="U50" s="22">
        <v>7.0984625799999996</v>
      </c>
      <c r="V50" s="22">
        <v>7.3380699199999997</v>
      </c>
    </row>
    <row r="51" spans="1:22" x14ac:dyDescent="0.2">
      <c r="A51" s="19" t="s">
        <v>60</v>
      </c>
      <c r="B51" s="24" t="s">
        <v>60</v>
      </c>
      <c r="C51" s="22">
        <v>6.9707026499999998</v>
      </c>
      <c r="D51" s="22">
        <v>7.0616564799999999</v>
      </c>
      <c r="E51" s="22">
        <v>7.3163962400000004</v>
      </c>
      <c r="F51" s="22">
        <v>7.32370901</v>
      </c>
      <c r="G51" s="22">
        <v>7.3839097000000002</v>
      </c>
      <c r="H51" s="22">
        <v>7.4106597900000004</v>
      </c>
      <c r="I51" s="22">
        <v>7.4022374199999996</v>
      </c>
      <c r="J51" s="22">
        <v>7.3340840299999996</v>
      </c>
      <c r="K51" s="22">
        <v>7.4163927999999997</v>
      </c>
      <c r="L51" s="22">
        <v>7.9780645400000001</v>
      </c>
      <c r="M51" s="22">
        <v>7.9076766999999997</v>
      </c>
      <c r="N51" s="22">
        <v>7.8524789799999999</v>
      </c>
      <c r="O51" s="22">
        <v>7.9410514799999996</v>
      </c>
      <c r="P51" s="22">
        <v>8.0412750200000005</v>
      </c>
      <c r="Q51" s="22">
        <v>8.1384706500000004</v>
      </c>
      <c r="R51" s="22">
        <v>8.2843131999999997</v>
      </c>
      <c r="S51" s="22">
        <v>8.6187591599999998</v>
      </c>
      <c r="T51" s="22">
        <v>8.5964908599999994</v>
      </c>
      <c r="U51" s="22">
        <v>8.4939107899999993</v>
      </c>
      <c r="V51" s="22">
        <v>8.3275709199999994</v>
      </c>
    </row>
    <row r="52" spans="1:22" x14ac:dyDescent="0.2">
      <c r="A52" s="19" t="s">
        <v>61</v>
      </c>
      <c r="B52" s="24" t="s">
        <v>61</v>
      </c>
      <c r="C52" s="22">
        <v>1.06383753</v>
      </c>
      <c r="D52" s="22">
        <v>1.26300156</v>
      </c>
      <c r="E52" s="22">
        <v>1.1996057</v>
      </c>
      <c r="F52" s="22">
        <v>1.43528521</v>
      </c>
      <c r="G52" s="22">
        <v>1.35957193</v>
      </c>
      <c r="H52" s="22">
        <v>1.0543335700000001</v>
      </c>
      <c r="I52" s="22">
        <v>1.2173808800000001</v>
      </c>
      <c r="J52" s="22">
        <v>1.2334698399999999</v>
      </c>
      <c r="K52" s="22">
        <v>1.0624725800000001</v>
      </c>
      <c r="L52" s="22">
        <v>1.54066825</v>
      </c>
      <c r="M52" s="22">
        <v>1.57325673</v>
      </c>
      <c r="N52" s="22">
        <v>1.5855839300000001</v>
      </c>
      <c r="O52" s="22">
        <v>1.48285818</v>
      </c>
      <c r="P52" s="22">
        <v>1.82302856</v>
      </c>
      <c r="Q52" s="22">
        <v>1.5166876300000001</v>
      </c>
      <c r="R52" s="22">
        <v>1.56549311</v>
      </c>
      <c r="S52" s="22">
        <v>2.01055026</v>
      </c>
      <c r="T52" s="22">
        <v>1.759763</v>
      </c>
      <c r="U52" s="22">
        <v>1.60853457</v>
      </c>
      <c r="V52" s="22">
        <v>1.6696250399999999</v>
      </c>
    </row>
    <row r="53" spans="1:22" x14ac:dyDescent="0.2">
      <c r="A53" s="19" t="s">
        <v>189</v>
      </c>
      <c r="B53" s="24" t="s">
        <v>189</v>
      </c>
      <c r="C53" s="22">
        <v>0.58467137999999996</v>
      </c>
      <c r="D53" s="22">
        <v>0.59348535999999996</v>
      </c>
      <c r="E53" s="22">
        <v>0.52695285999999997</v>
      </c>
      <c r="F53" s="22">
        <v>0.5704515</v>
      </c>
      <c r="G53" s="22">
        <v>0.75893098000000003</v>
      </c>
      <c r="H53" s="22">
        <v>0.79390073000000005</v>
      </c>
      <c r="I53" s="22">
        <v>0.85979616999999997</v>
      </c>
      <c r="J53" s="22">
        <v>0.68640298</v>
      </c>
      <c r="K53" s="22">
        <v>0.70842141000000003</v>
      </c>
      <c r="L53" s="22">
        <v>0.8801949</v>
      </c>
      <c r="M53" s="22">
        <v>0.8924976</v>
      </c>
      <c r="N53" s="22">
        <v>1.01449692</v>
      </c>
      <c r="O53" s="22">
        <v>1.1724184799999999</v>
      </c>
      <c r="P53" s="22">
        <v>1.0837651500000001</v>
      </c>
      <c r="Q53" s="22">
        <v>1.0922869399999999</v>
      </c>
      <c r="R53" s="22">
        <v>0.99829203</v>
      </c>
      <c r="S53" s="22">
        <v>1.2897681000000001</v>
      </c>
      <c r="T53" s="22">
        <v>1.0609788899999999</v>
      </c>
      <c r="U53" s="22">
        <v>1.0711875</v>
      </c>
      <c r="V53" s="22">
        <v>1.04134357</v>
      </c>
    </row>
    <row r="54" spans="1:22" x14ac:dyDescent="0.2">
      <c r="A54" s="19" t="s">
        <v>63</v>
      </c>
      <c r="B54" s="24" t="s">
        <v>63</v>
      </c>
      <c r="C54" s="22">
        <v>0.82085954999999999</v>
      </c>
      <c r="D54" s="22">
        <v>1.1354030399999999</v>
      </c>
      <c r="E54" s="22">
        <v>1.1219830500000001</v>
      </c>
      <c r="F54" s="22">
        <v>1.14707553</v>
      </c>
      <c r="G54" s="22">
        <v>1.17821789</v>
      </c>
      <c r="H54" s="22">
        <v>1.20532358</v>
      </c>
      <c r="I54" s="22">
        <v>1.18501806</v>
      </c>
      <c r="J54" s="22">
        <v>1.09324026</v>
      </c>
      <c r="K54" s="22">
        <v>1.5349311800000001</v>
      </c>
      <c r="L54" s="22">
        <v>2.0496458999999998</v>
      </c>
      <c r="M54" s="22">
        <v>1.93382823</v>
      </c>
      <c r="N54" s="22">
        <v>1.4011537999999999</v>
      </c>
      <c r="O54" s="22">
        <v>1.5646233599999999</v>
      </c>
      <c r="P54" s="22">
        <v>1.8570978600000001</v>
      </c>
      <c r="Q54" s="22">
        <v>2.1815960400000001</v>
      </c>
      <c r="R54" s="22">
        <v>2.6403417600000001</v>
      </c>
      <c r="S54" s="22">
        <v>2.9300146100000002</v>
      </c>
      <c r="T54" s="22">
        <v>2.6267111299999999</v>
      </c>
      <c r="U54" s="22">
        <v>2.80701351</v>
      </c>
      <c r="V54" s="22">
        <v>2.7172760999999999</v>
      </c>
    </row>
    <row r="55" spans="1:22" x14ac:dyDescent="0.2">
      <c r="A55" s="19" t="s">
        <v>64</v>
      </c>
      <c r="B55" s="24" t="s">
        <v>64</v>
      </c>
      <c r="C55" s="22">
        <v>7.7330031400000001</v>
      </c>
      <c r="D55" s="22">
        <v>7.7554383299999996</v>
      </c>
      <c r="E55" s="22">
        <v>7.9253182400000002</v>
      </c>
      <c r="F55" s="22">
        <v>8.0524244300000003</v>
      </c>
      <c r="G55" s="22">
        <v>7.7004404099999997</v>
      </c>
      <c r="H55" s="22">
        <v>7.8034443900000001</v>
      </c>
      <c r="I55" s="22">
        <v>7.6594076199999996</v>
      </c>
      <c r="J55" s="22">
        <v>7.5554399500000002</v>
      </c>
      <c r="K55" s="22">
        <v>7.7176818799999998</v>
      </c>
      <c r="L55" s="22">
        <v>8.5021238300000004</v>
      </c>
      <c r="M55" s="22">
        <v>8.3990011199999994</v>
      </c>
      <c r="N55" s="22">
        <v>8.1280164700000004</v>
      </c>
      <c r="O55" s="22">
        <v>8.1880731600000001</v>
      </c>
      <c r="P55" s="22">
        <v>8.4056768399999999</v>
      </c>
      <c r="Q55" s="22">
        <v>8.4895286599999995</v>
      </c>
      <c r="R55" s="22">
        <v>8.6076507600000003</v>
      </c>
      <c r="S55" s="22">
        <v>8.6823787699999997</v>
      </c>
      <c r="T55" s="22">
        <v>8.8052864100000008</v>
      </c>
      <c r="U55" s="22">
        <v>8.8817815800000002</v>
      </c>
      <c r="V55" s="22">
        <v>9.0917787600000004</v>
      </c>
    </row>
    <row r="56" spans="1:22" x14ac:dyDescent="0.2">
      <c r="A56" s="19" t="s">
        <v>65</v>
      </c>
      <c r="B56" s="24" t="s">
        <v>65</v>
      </c>
      <c r="C56" s="22">
        <v>0.77580415999999996</v>
      </c>
      <c r="D56" s="22">
        <v>1.0637131900000001</v>
      </c>
      <c r="E56" s="22">
        <v>0.69735449999999999</v>
      </c>
      <c r="F56" s="22">
        <v>0.82477730999999999</v>
      </c>
      <c r="G56" s="22">
        <v>0.72471850999999998</v>
      </c>
      <c r="H56" s="22">
        <v>1.46986449</v>
      </c>
      <c r="I56" s="22">
        <v>1.47501886</v>
      </c>
      <c r="J56" s="22">
        <v>1.6479333599999999</v>
      </c>
      <c r="K56" s="22">
        <v>1.76051533</v>
      </c>
      <c r="L56" s="22">
        <v>2.1821301000000002</v>
      </c>
      <c r="M56" s="22">
        <v>2.3844969300000001</v>
      </c>
      <c r="N56" s="22">
        <v>2.3664865499999999</v>
      </c>
      <c r="O56" s="22">
        <v>1.98409915</v>
      </c>
      <c r="P56" s="22">
        <v>1.8705864000000001</v>
      </c>
      <c r="Q56" s="22">
        <v>1.43829823</v>
      </c>
      <c r="R56" s="22">
        <v>1.62140036</v>
      </c>
      <c r="S56" s="22">
        <v>1.32770717</v>
      </c>
      <c r="T56" s="22">
        <v>1.0872298499999999</v>
      </c>
      <c r="U56" s="22">
        <v>1.3764843899999999</v>
      </c>
      <c r="V56" s="22">
        <v>1.3756671</v>
      </c>
    </row>
    <row r="57" spans="1:22" x14ac:dyDescent="0.2">
      <c r="A57" s="19" t="s">
        <v>66</v>
      </c>
      <c r="B57" s="24" t="s">
        <v>66</v>
      </c>
      <c r="C57" s="22">
        <v>4.4638028099999998</v>
      </c>
      <c r="D57" s="22">
        <v>5.0488243099999996</v>
      </c>
      <c r="E57" s="22">
        <v>4.9779529599999996</v>
      </c>
      <c r="F57" s="22">
        <v>5.0579943700000003</v>
      </c>
      <c r="G57" s="22">
        <v>4.7450952500000003</v>
      </c>
      <c r="H57" s="22">
        <v>5.2102384600000002</v>
      </c>
      <c r="I57" s="22">
        <v>5.0880932799999998</v>
      </c>
      <c r="J57" s="22">
        <v>5.3189892800000003</v>
      </c>
      <c r="K57" s="22">
        <v>5.7675847999999998</v>
      </c>
      <c r="L57" s="22">
        <v>6.4268646199999999</v>
      </c>
      <c r="M57" s="22">
        <v>6.61249924</v>
      </c>
      <c r="N57" s="22">
        <v>6.0402774800000003</v>
      </c>
      <c r="O57" s="22">
        <v>5.6758599299999997</v>
      </c>
      <c r="P57" s="22">
        <v>5.1061582599999999</v>
      </c>
      <c r="Q57" s="22">
        <v>4.5061883900000002</v>
      </c>
      <c r="R57" s="22">
        <v>4.5880870800000002</v>
      </c>
      <c r="S57" s="22">
        <v>4.3370885799999996</v>
      </c>
      <c r="T57" s="22">
        <v>4.2221794099999999</v>
      </c>
      <c r="U57" s="22">
        <v>4.1116519</v>
      </c>
      <c r="V57" s="22">
        <v>3.7720236800000002</v>
      </c>
    </row>
    <row r="58" spans="1:22" x14ac:dyDescent="0.2">
      <c r="A58" s="19" t="s">
        <v>67</v>
      </c>
      <c r="B58" s="24" t="s">
        <v>67</v>
      </c>
      <c r="C58" s="22">
        <v>1.91270578</v>
      </c>
      <c r="D58" s="22">
        <v>1.9815173100000001</v>
      </c>
      <c r="E58" s="22">
        <v>1.9447207500000001</v>
      </c>
      <c r="F58" s="22">
        <v>2.0414345300000001</v>
      </c>
      <c r="G58" s="22">
        <v>2.02383399</v>
      </c>
      <c r="H58" s="22">
        <v>1.88115692</v>
      </c>
      <c r="I58" s="22">
        <v>2.0666072400000002</v>
      </c>
      <c r="J58" s="22">
        <v>1.97886395</v>
      </c>
      <c r="K58" s="22">
        <v>2.05417776</v>
      </c>
      <c r="L58" s="22">
        <v>2.2597844600000001</v>
      </c>
      <c r="M58" s="22">
        <v>2.0614166300000001</v>
      </c>
      <c r="N58" s="22">
        <v>1.9935035699999999</v>
      </c>
      <c r="O58" s="22">
        <v>2.02623343</v>
      </c>
      <c r="P58" s="22">
        <v>2.21485376</v>
      </c>
      <c r="Q58" s="22">
        <v>2.2379631999999998</v>
      </c>
      <c r="R58" s="22">
        <v>2.2782013399999999</v>
      </c>
      <c r="S58" s="22">
        <v>2.2876226900000001</v>
      </c>
      <c r="T58" s="22">
        <v>2.2005887</v>
      </c>
      <c r="U58" s="22">
        <v>2.2052352399999999</v>
      </c>
      <c r="V58" s="22">
        <v>2.3868169799999999</v>
      </c>
    </row>
    <row r="59" spans="1:22" x14ac:dyDescent="0.2">
      <c r="A59" s="19" t="s">
        <v>68</v>
      </c>
      <c r="B59" s="24" t="s">
        <v>68</v>
      </c>
      <c r="C59" s="22">
        <v>0.30125180000000001</v>
      </c>
      <c r="D59" s="22">
        <v>0.37107076999999999</v>
      </c>
      <c r="E59" s="22">
        <v>0.64011812000000001</v>
      </c>
      <c r="F59" s="22">
        <v>0.42212996000000003</v>
      </c>
      <c r="G59" s="22">
        <v>0.24164152</v>
      </c>
      <c r="H59" s="22">
        <v>0.26129073000000003</v>
      </c>
      <c r="I59" s="22">
        <v>0.24835719000000001</v>
      </c>
      <c r="J59" s="22">
        <v>0.24066733000000001</v>
      </c>
      <c r="K59" s="22">
        <v>0.26959306</v>
      </c>
      <c r="L59" s="22">
        <v>0.26025115999999998</v>
      </c>
      <c r="M59" s="22">
        <v>0.36297843000000002</v>
      </c>
      <c r="N59" s="22">
        <v>0.51036744999999994</v>
      </c>
      <c r="O59" s="22">
        <v>0.51431358000000005</v>
      </c>
      <c r="P59" s="22">
        <v>0.48858508</v>
      </c>
      <c r="Q59" s="22">
        <v>0.61062746999999995</v>
      </c>
      <c r="R59" s="22">
        <v>0.42931205</v>
      </c>
      <c r="S59" s="22">
        <v>0.66376047999999999</v>
      </c>
      <c r="T59" s="22">
        <v>0.59996830999999995</v>
      </c>
      <c r="U59" s="22">
        <v>0.60100215999999995</v>
      </c>
      <c r="V59" s="22">
        <v>0.89733302999999998</v>
      </c>
    </row>
    <row r="60" spans="1:22" x14ac:dyDescent="0.2">
      <c r="A60" s="19" t="s">
        <v>69</v>
      </c>
      <c r="B60" s="24" t="s">
        <v>69</v>
      </c>
      <c r="C60" s="22">
        <v>0.86399877000000003</v>
      </c>
      <c r="D60" s="22">
        <v>0.72340934999999995</v>
      </c>
      <c r="E60" s="22">
        <v>0.48501267999999997</v>
      </c>
      <c r="F60" s="22">
        <v>0.49904776000000001</v>
      </c>
      <c r="G60" s="22">
        <v>0.58947574999999997</v>
      </c>
      <c r="H60" s="22">
        <v>0.59453064</v>
      </c>
      <c r="I60" s="22">
        <v>0.29385617000000003</v>
      </c>
      <c r="J60" s="22">
        <v>0.81008243999999996</v>
      </c>
      <c r="K60" s="22">
        <v>0.84028471000000005</v>
      </c>
      <c r="L60" s="22">
        <v>0.80493104000000004</v>
      </c>
      <c r="M60" s="22">
        <v>0.82650577999999997</v>
      </c>
      <c r="N60" s="22">
        <v>0.42167205000000002</v>
      </c>
      <c r="O60" s="22">
        <v>0.45754521999999997</v>
      </c>
      <c r="P60" s="22">
        <v>0.48876396</v>
      </c>
      <c r="Q60" s="22">
        <v>0.47937906000000002</v>
      </c>
      <c r="R60" s="22">
        <v>0.55998265999999997</v>
      </c>
      <c r="S60" s="22">
        <v>0.53998089000000005</v>
      </c>
      <c r="T60" s="22">
        <v>0.56357860999999998</v>
      </c>
      <c r="U60" s="22">
        <v>0.55767160999999998</v>
      </c>
      <c r="V60" s="22">
        <v>0.52095848</v>
      </c>
    </row>
    <row r="61" spans="1:22" x14ac:dyDescent="0.2">
      <c r="A61" s="19" t="s">
        <v>70</v>
      </c>
      <c r="B61" s="24" t="s">
        <v>70</v>
      </c>
      <c r="C61" s="22">
        <v>3.0228588599999999</v>
      </c>
      <c r="D61" s="22">
        <v>2.4912173700000002</v>
      </c>
      <c r="E61" s="22">
        <v>2.5401225099999998</v>
      </c>
      <c r="F61" s="22">
        <v>2.61311603</v>
      </c>
      <c r="G61" s="22">
        <v>2.45127177</v>
      </c>
      <c r="H61" s="22">
        <v>2.9197757200000001</v>
      </c>
      <c r="I61" s="22">
        <v>3.27406335</v>
      </c>
      <c r="J61" s="22">
        <v>3.33394718</v>
      </c>
      <c r="K61" s="22">
        <v>3.3187580099999998</v>
      </c>
      <c r="L61" s="22">
        <v>3.9673025599999998</v>
      </c>
      <c r="M61" s="22">
        <v>3.69605827</v>
      </c>
      <c r="N61" s="22">
        <v>3.8937044099999998</v>
      </c>
      <c r="O61" s="22">
        <v>3.3830452000000002</v>
      </c>
      <c r="P61" s="22">
        <v>3.4937377000000001</v>
      </c>
      <c r="Q61" s="22">
        <v>3.1930570600000001</v>
      </c>
      <c r="R61" s="22">
        <v>2.9479651499999999</v>
      </c>
      <c r="S61" s="22">
        <v>3.0746495700000001</v>
      </c>
      <c r="T61" s="22">
        <v>2.8372883799999999</v>
      </c>
      <c r="U61" s="22">
        <v>2.8316900700000001</v>
      </c>
      <c r="V61" s="22">
        <v>2.8526568399999999</v>
      </c>
    </row>
    <row r="62" spans="1:22" x14ac:dyDescent="0.2">
      <c r="A62" s="19" t="s">
        <v>71</v>
      </c>
      <c r="B62" s="24" t="s">
        <v>71</v>
      </c>
      <c r="C62" s="22">
        <v>4.6664333300000003</v>
      </c>
      <c r="D62" s="22">
        <v>4.5668401699999999</v>
      </c>
      <c r="E62" s="22">
        <v>4.9306011200000004</v>
      </c>
      <c r="F62" s="22">
        <v>5.6819939599999998</v>
      </c>
      <c r="G62" s="22">
        <v>5.4098792099999997</v>
      </c>
      <c r="H62" s="22">
        <v>5.61317968</v>
      </c>
      <c r="I62" s="22">
        <v>5.4787120800000002</v>
      </c>
      <c r="J62" s="22">
        <v>4.8911442799999998</v>
      </c>
      <c r="K62" s="22">
        <v>4.8079047199999998</v>
      </c>
      <c r="L62" s="22">
        <v>4.9213848100000002</v>
      </c>
      <c r="M62" s="22">
        <v>4.9723982800000002</v>
      </c>
      <c r="N62" s="22">
        <v>4.9602789899999999</v>
      </c>
      <c r="O62" s="22">
        <v>4.8177494999999997</v>
      </c>
      <c r="P62" s="22">
        <v>4.7995305100000003</v>
      </c>
      <c r="Q62" s="22">
        <v>4.7106304200000002</v>
      </c>
      <c r="R62" s="22">
        <v>4.6497282999999996</v>
      </c>
      <c r="S62" s="22">
        <v>4.7366285299999999</v>
      </c>
      <c r="T62" s="22">
        <v>4.6172389999999996</v>
      </c>
      <c r="U62" s="22">
        <v>4.5533862100000002</v>
      </c>
      <c r="V62" s="22">
        <v>4.3168864300000003</v>
      </c>
    </row>
    <row r="63" spans="1:22" x14ac:dyDescent="0.2">
      <c r="A63" s="19" t="s">
        <v>72</v>
      </c>
      <c r="B63" s="24" t="s">
        <v>72</v>
      </c>
      <c r="C63" s="22">
        <v>7.1945877100000004</v>
      </c>
      <c r="D63" s="22">
        <v>7.07461071</v>
      </c>
      <c r="E63" s="22">
        <v>7.70809269</v>
      </c>
      <c r="F63" s="22">
        <v>7.9075546299999999</v>
      </c>
      <c r="G63" s="22">
        <v>7.5513787299999997</v>
      </c>
      <c r="H63" s="22">
        <v>7.2471947700000001</v>
      </c>
      <c r="I63" s="22">
        <v>6.9811081899999996</v>
      </c>
      <c r="J63" s="22">
        <v>6.8514108699999996</v>
      </c>
      <c r="K63" s="22">
        <v>6.8596243899999996</v>
      </c>
      <c r="L63" s="22">
        <v>7.1639180199999997</v>
      </c>
      <c r="M63" s="22">
        <v>6.6777286499999997</v>
      </c>
      <c r="N63" s="22">
        <v>6.56287003</v>
      </c>
      <c r="O63" s="22">
        <v>6.5384616900000001</v>
      </c>
      <c r="P63" s="22">
        <v>6.5594816199999997</v>
      </c>
      <c r="Q63" s="22">
        <v>6.6237688099999996</v>
      </c>
      <c r="R63" s="22">
        <v>6.5211868300000004</v>
      </c>
      <c r="S63" s="22">
        <v>6.5998845099999999</v>
      </c>
      <c r="T63" s="22">
        <v>6.8106956500000004</v>
      </c>
      <c r="U63" s="22">
        <v>6.9625082000000003</v>
      </c>
      <c r="V63" s="22">
        <v>7.1604976699999998</v>
      </c>
    </row>
    <row r="64" spans="1:22" x14ac:dyDescent="0.2">
      <c r="A64" s="19" t="s">
        <v>73</v>
      </c>
      <c r="B64" s="24" t="s">
        <v>73</v>
      </c>
      <c r="C64" s="22">
        <v>0.8344298</v>
      </c>
      <c r="D64" s="22">
        <v>0.80468141999999998</v>
      </c>
      <c r="E64" s="22">
        <v>0.77020191999999998</v>
      </c>
      <c r="F64" s="22">
        <v>0.75024331</v>
      </c>
      <c r="G64" s="22">
        <v>0.71163463999999998</v>
      </c>
      <c r="H64" s="22">
        <v>0.76303684999999999</v>
      </c>
      <c r="I64" s="22">
        <v>0.74535340000000005</v>
      </c>
      <c r="J64" s="22">
        <v>0.73512703000000001</v>
      </c>
      <c r="K64" s="22">
        <v>0.79527897000000003</v>
      </c>
      <c r="L64" s="22">
        <v>0.89261263999999996</v>
      </c>
      <c r="M64" s="22">
        <v>0.85750185999999995</v>
      </c>
      <c r="N64" s="22">
        <v>0.93731916000000004</v>
      </c>
      <c r="O64" s="22">
        <v>0.93186860999999999</v>
      </c>
      <c r="P64" s="22">
        <v>0.86504190999999997</v>
      </c>
      <c r="Q64" s="22">
        <v>0.85653548999999995</v>
      </c>
      <c r="R64" s="22">
        <v>0.92193186000000005</v>
      </c>
      <c r="S64" s="22">
        <v>0.94049965999999996</v>
      </c>
      <c r="T64" s="22">
        <v>0.96734679000000001</v>
      </c>
      <c r="U64" s="22">
        <v>0.88781779999999999</v>
      </c>
      <c r="V64" s="22">
        <v>0.98829239999999996</v>
      </c>
    </row>
    <row r="65" spans="1:22" x14ac:dyDescent="0.2">
      <c r="A65" s="19" t="s">
        <v>74</v>
      </c>
      <c r="B65" s="24" t="s">
        <v>74</v>
      </c>
      <c r="C65" s="22">
        <v>0.54973369999999999</v>
      </c>
      <c r="D65" s="22">
        <v>0.77221423</v>
      </c>
      <c r="E65" s="22">
        <v>0.67425042000000002</v>
      </c>
      <c r="F65" s="22">
        <v>0.81785041000000003</v>
      </c>
      <c r="G65" s="22">
        <v>0.74926208999999999</v>
      </c>
      <c r="H65" s="22">
        <v>0.73213077000000004</v>
      </c>
      <c r="I65" s="22">
        <v>0.83084285000000002</v>
      </c>
      <c r="J65" s="22">
        <v>1.0186986899999999</v>
      </c>
      <c r="K65" s="22">
        <v>0.89791237999999995</v>
      </c>
      <c r="L65" s="22">
        <v>0.92164314000000003</v>
      </c>
      <c r="M65" s="22">
        <v>0.66109072999999996</v>
      </c>
      <c r="N65" s="22">
        <v>0.70177155999999996</v>
      </c>
      <c r="O65" s="22">
        <v>0.76724904999999999</v>
      </c>
      <c r="P65" s="22">
        <v>0.81686824999999996</v>
      </c>
      <c r="Q65" s="22">
        <v>0.99250941999999998</v>
      </c>
      <c r="R65" s="22">
        <v>1.15799761</v>
      </c>
      <c r="S65" s="22">
        <v>1.3755830499999999</v>
      </c>
      <c r="T65" s="22">
        <v>1.3498449299999999</v>
      </c>
      <c r="U65" s="22">
        <v>1.3958539999999999</v>
      </c>
      <c r="V65" s="22">
        <v>1.42157829</v>
      </c>
    </row>
    <row r="66" spans="1:22" x14ac:dyDescent="0.2">
      <c r="A66" s="19" t="s">
        <v>190</v>
      </c>
      <c r="B66" s="24" t="s">
        <v>190</v>
      </c>
      <c r="C66" s="22">
        <v>1.80146801</v>
      </c>
      <c r="D66" s="22">
        <v>2.0667686500000002</v>
      </c>
      <c r="E66" s="22">
        <v>1.876436</v>
      </c>
      <c r="F66" s="22">
        <v>2.0367557999999999</v>
      </c>
      <c r="G66" s="22">
        <v>1.8823968200000001</v>
      </c>
      <c r="H66" s="22">
        <v>1.9859781299999999</v>
      </c>
      <c r="I66" s="22">
        <v>2.2062532899999998</v>
      </c>
      <c r="J66" s="22">
        <v>2.01693583</v>
      </c>
      <c r="K66" s="22">
        <v>1.9614359100000001</v>
      </c>
      <c r="L66" s="22">
        <v>2.3841490699999999</v>
      </c>
      <c r="M66" s="22">
        <v>2.1659061899999998</v>
      </c>
      <c r="N66" s="22">
        <v>2.19298649</v>
      </c>
      <c r="O66" s="22">
        <v>2.25898814</v>
      </c>
      <c r="P66" s="22">
        <v>2.285882</v>
      </c>
      <c r="Q66" s="22">
        <v>3.4046850200000001</v>
      </c>
      <c r="R66" s="22">
        <v>3.9117615200000002</v>
      </c>
      <c r="S66" s="22">
        <v>4.3377404200000003</v>
      </c>
      <c r="T66" s="22">
        <v>4.3465051700000004</v>
      </c>
      <c r="U66" s="22">
        <v>3.8867421200000001</v>
      </c>
      <c r="V66" s="22">
        <v>3.32201433</v>
      </c>
    </row>
    <row r="67" spans="1:22" x14ac:dyDescent="0.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1.35636818</v>
      </c>
      <c r="G67" s="22">
        <v>2.7258102900000001</v>
      </c>
      <c r="H67" s="22">
        <v>2.0203063499999998</v>
      </c>
      <c r="I67" s="22">
        <v>1.6088930400000001</v>
      </c>
      <c r="J67" s="22">
        <v>2.0376632200000002</v>
      </c>
      <c r="K67" s="22">
        <v>2.3812570599999998</v>
      </c>
      <c r="L67" s="22">
        <v>2.9235503700000001</v>
      </c>
      <c r="M67" s="22">
        <v>2.3866376900000001</v>
      </c>
      <c r="N67" s="22">
        <v>2.0888764900000001</v>
      </c>
      <c r="O67" s="22">
        <v>1.0089587</v>
      </c>
      <c r="P67" s="22">
        <v>1.1463512199999999</v>
      </c>
      <c r="Q67" s="22">
        <v>1.0374757100000001</v>
      </c>
      <c r="R67" s="22">
        <v>0.73074304999999995</v>
      </c>
      <c r="S67" s="22">
        <v>0.71533506999999996</v>
      </c>
      <c r="T67" s="22">
        <v>1.75485778</v>
      </c>
      <c r="U67" s="22">
        <v>2.0427350999999998</v>
      </c>
      <c r="V67" s="22">
        <v>2.2101747999999999</v>
      </c>
    </row>
    <row r="68" spans="1:22" x14ac:dyDescent="0.2">
      <c r="A68" s="19" t="s">
        <v>77</v>
      </c>
      <c r="B68" s="24" t="s">
        <v>77</v>
      </c>
      <c r="C68" s="22">
        <v>4.5766096100000002</v>
      </c>
      <c r="D68" s="22">
        <v>5.0174408000000001</v>
      </c>
      <c r="E68" s="22">
        <v>5.27241421</v>
      </c>
      <c r="F68" s="22">
        <v>5.5210428199999999</v>
      </c>
      <c r="G68" s="22">
        <v>5.7001395199999996</v>
      </c>
      <c r="H68" s="22">
        <v>6.0301055899999998</v>
      </c>
      <c r="I68" s="22">
        <v>5.8497843700000001</v>
      </c>
      <c r="J68" s="22">
        <v>6.1844477700000002</v>
      </c>
      <c r="K68" s="22">
        <v>7.2256145500000004</v>
      </c>
      <c r="L68" s="22">
        <v>8.0973606100000008</v>
      </c>
      <c r="M68" s="22">
        <v>8.0034818600000008</v>
      </c>
      <c r="N68" s="22">
        <v>7.6760826099999999</v>
      </c>
      <c r="O68" s="22">
        <v>7.6428046199999997</v>
      </c>
      <c r="P68" s="22">
        <v>7.2687997800000002</v>
      </c>
      <c r="Q68" s="22">
        <v>6.7702927600000002</v>
      </c>
      <c r="R68" s="22">
        <v>5.2682118400000002</v>
      </c>
      <c r="S68" s="22">
        <v>5.3994822500000001</v>
      </c>
      <c r="T68" s="22">
        <v>5.15522861</v>
      </c>
      <c r="U68" s="22">
        <v>5.08517361</v>
      </c>
      <c r="V68" s="22">
        <v>4.9813008300000003</v>
      </c>
    </row>
    <row r="69" spans="1:22" x14ac:dyDescent="0.2">
      <c r="A69" s="19" t="s">
        <v>78</v>
      </c>
      <c r="B69" s="24" t="s">
        <v>78</v>
      </c>
      <c r="C69" s="22">
        <v>4.2804436700000004</v>
      </c>
      <c r="D69" s="22">
        <v>4.5192704199999998</v>
      </c>
      <c r="E69" s="22">
        <v>4.5645170200000003</v>
      </c>
      <c r="F69" s="22">
        <v>4.4190974199999999</v>
      </c>
      <c r="G69" s="22">
        <v>4.3326058400000003</v>
      </c>
      <c r="H69" s="22">
        <v>4.2654709799999999</v>
      </c>
      <c r="I69" s="22">
        <v>4.3039989500000004</v>
      </c>
      <c r="J69" s="22">
        <v>4.1699032799999998</v>
      </c>
      <c r="K69" s="22">
        <v>4.2657794999999998</v>
      </c>
      <c r="L69" s="22">
        <v>4.3251452400000003</v>
      </c>
      <c r="M69" s="22">
        <v>4.4065723400000003</v>
      </c>
      <c r="N69" s="22">
        <v>4.3753271099999997</v>
      </c>
      <c r="O69" s="22">
        <v>4.4545431100000004</v>
      </c>
      <c r="P69" s="22">
        <v>4.4887485500000004</v>
      </c>
      <c r="Q69" s="22">
        <v>4.5093116799999997</v>
      </c>
      <c r="R69" s="22">
        <v>4.5020852099999997</v>
      </c>
      <c r="S69" s="22">
        <v>4.5418367399999999</v>
      </c>
      <c r="T69" s="22">
        <v>4.6567492499999998</v>
      </c>
      <c r="U69" s="22">
        <v>4.8622608200000004</v>
      </c>
      <c r="V69" s="22">
        <v>4.8334150300000003</v>
      </c>
    </row>
    <row r="70" spans="1:22" x14ac:dyDescent="0.2">
      <c r="A70" s="19" t="s">
        <v>79</v>
      </c>
      <c r="B70" s="24" t="s">
        <v>79</v>
      </c>
      <c r="C70" s="22">
        <v>5.4962778099999996</v>
      </c>
      <c r="D70" s="22">
        <v>5.7740106600000001</v>
      </c>
      <c r="E70" s="22">
        <v>5.8969430899999997</v>
      </c>
      <c r="F70" s="22">
        <v>5.9008674599999997</v>
      </c>
      <c r="G70" s="22">
        <v>6.2256984700000002</v>
      </c>
      <c r="H70" s="22">
        <v>6.4620189699999999</v>
      </c>
      <c r="I70" s="22">
        <v>6.55959702</v>
      </c>
      <c r="J70" s="22">
        <v>6.3045263299999998</v>
      </c>
      <c r="K70" s="22">
        <v>6.6278948800000004</v>
      </c>
      <c r="L70" s="22">
        <v>7.0095791800000002</v>
      </c>
      <c r="M70" s="22">
        <v>6.9949379</v>
      </c>
      <c r="N70" s="22">
        <v>6.7571558999999999</v>
      </c>
      <c r="O70" s="22">
        <v>6.6646614099999999</v>
      </c>
      <c r="P70" s="22">
        <v>6.64814186</v>
      </c>
      <c r="Q70" s="22">
        <v>6.6886215199999999</v>
      </c>
      <c r="R70" s="22">
        <v>6.5926642400000004</v>
      </c>
      <c r="S70" s="22">
        <v>6.4917354600000001</v>
      </c>
      <c r="T70" s="22">
        <v>6.3985638600000003</v>
      </c>
      <c r="U70" s="22">
        <v>6.4059710499999998</v>
      </c>
      <c r="V70" s="22">
        <v>6.40774679</v>
      </c>
    </row>
    <row r="71" spans="1:22" x14ac:dyDescent="0.2">
      <c r="A71" s="19" t="s">
        <v>80</v>
      </c>
      <c r="B71" s="24" t="s">
        <v>80</v>
      </c>
      <c r="C71" s="22">
        <v>3.1873807900000002</v>
      </c>
      <c r="D71" s="22">
        <v>2.4004743099999999</v>
      </c>
      <c r="E71" s="22">
        <v>2.7612519299999998</v>
      </c>
      <c r="F71" s="22">
        <v>2.0466740099999998</v>
      </c>
      <c r="G71" s="22">
        <v>2.4733998800000001</v>
      </c>
      <c r="H71" s="22">
        <v>2.2336316100000002</v>
      </c>
      <c r="I71" s="22">
        <v>2.0005037799999998</v>
      </c>
      <c r="J71" s="22">
        <v>2.6642618200000001</v>
      </c>
      <c r="K71" s="22">
        <v>2.9513540300000001</v>
      </c>
      <c r="L71" s="22">
        <v>2.9477548599999999</v>
      </c>
      <c r="M71" s="22">
        <v>3.0463011299999998</v>
      </c>
      <c r="N71" s="22">
        <v>3.09657669</v>
      </c>
      <c r="O71" s="22">
        <v>2.7824599700000001</v>
      </c>
      <c r="P71" s="22">
        <v>2.9721920499999999</v>
      </c>
      <c r="Q71" s="22">
        <v>3.06122088</v>
      </c>
      <c r="R71" s="22">
        <v>3.5588376500000001</v>
      </c>
      <c r="S71" s="22">
        <v>3.6255378700000001</v>
      </c>
      <c r="T71" s="22">
        <v>4.0652337100000002</v>
      </c>
      <c r="U71" s="22">
        <v>3.88880515</v>
      </c>
      <c r="V71" s="22">
        <v>3.9786212399999998</v>
      </c>
    </row>
    <row r="72" spans="1:22" x14ac:dyDescent="0.2">
      <c r="A72" s="19" t="s">
        <v>81</v>
      </c>
      <c r="B72" s="24" t="s">
        <v>81</v>
      </c>
      <c r="C72" s="22">
        <v>5.6579351400000002</v>
      </c>
      <c r="D72" s="22">
        <v>5.8613777200000001</v>
      </c>
      <c r="E72" s="22">
        <v>5.9372448899999997</v>
      </c>
      <c r="F72" s="22">
        <v>5.9865293499999996</v>
      </c>
      <c r="G72" s="22">
        <v>6.04880905</v>
      </c>
      <c r="H72" s="22">
        <v>6.2159938800000001</v>
      </c>
      <c r="I72" s="22">
        <v>6.1742267599999998</v>
      </c>
      <c r="J72" s="22">
        <v>6.3206715600000001</v>
      </c>
      <c r="K72" s="22">
        <v>6.5659670800000001</v>
      </c>
      <c r="L72" s="22">
        <v>7.2829694700000003</v>
      </c>
      <c r="M72" s="22">
        <v>7.4250712400000003</v>
      </c>
      <c r="N72" s="22">
        <v>8.78255081</v>
      </c>
      <c r="O72" s="22">
        <v>8.9568242999999992</v>
      </c>
      <c r="P72" s="22">
        <v>8.9943361300000007</v>
      </c>
      <c r="Q72" s="22">
        <v>9.0250167799999996</v>
      </c>
      <c r="R72" s="22">
        <v>9.0386676799999996</v>
      </c>
      <c r="S72" s="22">
        <v>8.9574556399999992</v>
      </c>
      <c r="T72" s="22">
        <v>8.9741449400000004</v>
      </c>
      <c r="U72" s="22">
        <v>9.0040264099999998</v>
      </c>
      <c r="V72" s="22">
        <v>9.0093393299999995</v>
      </c>
    </row>
    <row r="73" spans="1:22" x14ac:dyDescent="0.2">
      <c r="A73" s="19" t="s">
        <v>82</v>
      </c>
      <c r="B73" s="24" t="s">
        <v>82</v>
      </c>
      <c r="C73" s="22">
        <v>4.2030391700000003</v>
      </c>
      <c r="D73" s="22">
        <v>4.3736667599999999</v>
      </c>
      <c r="E73" s="22">
        <v>4.4390520999999996</v>
      </c>
      <c r="F73" s="22">
        <v>4.1185941699999997</v>
      </c>
      <c r="G73" s="22">
        <v>3.4400093599999999</v>
      </c>
      <c r="H73" s="22">
        <v>4.4437198599999999</v>
      </c>
      <c r="I73" s="22">
        <v>4.0058135999999998</v>
      </c>
      <c r="J73" s="22">
        <v>4.5643487</v>
      </c>
      <c r="K73" s="22">
        <v>5.1368160200000004</v>
      </c>
      <c r="L73" s="22">
        <v>6.1875791500000004</v>
      </c>
      <c r="M73" s="22">
        <v>5.4502987899999997</v>
      </c>
      <c r="N73" s="22">
        <v>5.4956588699999998</v>
      </c>
      <c r="O73" s="22">
        <v>5.0353946699999996</v>
      </c>
      <c r="P73" s="22">
        <v>4.4107427599999998</v>
      </c>
      <c r="Q73" s="22">
        <v>4.6479625699999998</v>
      </c>
      <c r="R73" s="22">
        <v>3.9945967200000001</v>
      </c>
      <c r="S73" s="22">
        <v>3.4725558799999998</v>
      </c>
      <c r="T73" s="22">
        <v>3.5759773300000002</v>
      </c>
      <c r="U73" s="22">
        <v>3.76851439</v>
      </c>
      <c r="V73" s="22">
        <v>3.8803432</v>
      </c>
    </row>
    <row r="74" spans="1:22" x14ac:dyDescent="0.2">
      <c r="A74" s="19" t="s">
        <v>83</v>
      </c>
      <c r="B74" s="24" t="s">
        <v>83</v>
      </c>
      <c r="C74" s="22">
        <v>2.1195816999999999</v>
      </c>
      <c r="D74" s="22">
        <v>1.9661661399999999</v>
      </c>
      <c r="E74" s="22">
        <v>1.93378139</v>
      </c>
      <c r="F74" s="22">
        <v>2.0405986299999999</v>
      </c>
      <c r="G74" s="22">
        <v>2.3200507199999998</v>
      </c>
      <c r="H74" s="22">
        <v>2.53249097</v>
      </c>
      <c r="I74" s="22">
        <v>2.3139343299999999</v>
      </c>
      <c r="J74" s="22">
        <v>1.79149234</v>
      </c>
      <c r="K74" s="22">
        <v>2.2662606200000002</v>
      </c>
      <c r="L74" s="22">
        <v>2.6560692800000001</v>
      </c>
      <c r="M74" s="22">
        <v>1.8439952100000001</v>
      </c>
      <c r="N74" s="22">
        <v>1.84243858</v>
      </c>
      <c r="O74" s="22">
        <v>2.06988883</v>
      </c>
      <c r="P74" s="22">
        <v>1.84699535</v>
      </c>
      <c r="Q74" s="22">
        <v>2.1333134199999999</v>
      </c>
      <c r="R74" s="22">
        <v>1.9199070899999999</v>
      </c>
      <c r="S74" s="22">
        <v>2.04025173</v>
      </c>
      <c r="T74" s="22">
        <v>1.89267063</v>
      </c>
      <c r="U74" s="22">
        <v>1.7142964599999999</v>
      </c>
      <c r="V74" s="22">
        <v>1.6707525299999999</v>
      </c>
    </row>
    <row r="75" spans="1:22" x14ac:dyDescent="0.2">
      <c r="A75" s="19" t="s">
        <v>84</v>
      </c>
      <c r="B75" s="24" t="s">
        <v>84</v>
      </c>
      <c r="C75" s="22">
        <v>1.3265834999999999</v>
      </c>
      <c r="D75" s="22">
        <v>1.3998103099999999</v>
      </c>
      <c r="E75" s="22">
        <v>1.50157619</v>
      </c>
      <c r="F75" s="22">
        <v>1.4884226300000001</v>
      </c>
      <c r="G75" s="22">
        <v>1.41600752</v>
      </c>
      <c r="H75" s="22">
        <v>1.4826911700000001</v>
      </c>
      <c r="I75" s="22">
        <v>1.45845628</v>
      </c>
      <c r="J75" s="22">
        <v>1.5563849199999999</v>
      </c>
      <c r="K75" s="22">
        <v>1.6380453100000001</v>
      </c>
      <c r="L75" s="22">
        <v>1.68060637</v>
      </c>
      <c r="M75" s="22">
        <v>1.7715457699999999</v>
      </c>
      <c r="N75" s="22">
        <v>1.7938090600000001</v>
      </c>
      <c r="O75" s="22">
        <v>1.81927824</v>
      </c>
      <c r="P75" s="22">
        <v>1.85911059</v>
      </c>
      <c r="Q75" s="22">
        <v>2.0421719600000001</v>
      </c>
      <c r="R75" s="22">
        <v>2.1076121300000001</v>
      </c>
      <c r="S75" s="22">
        <v>2.2007997000000001</v>
      </c>
      <c r="T75" s="22">
        <v>1.77812445</v>
      </c>
      <c r="U75" s="22">
        <v>1.85613954</v>
      </c>
      <c r="V75" s="22">
        <v>2.11127639</v>
      </c>
    </row>
    <row r="76" spans="1:22" x14ac:dyDescent="0.2">
      <c r="A76" s="19" t="s">
        <v>191</v>
      </c>
      <c r="B76" s="24" t="s">
        <v>191</v>
      </c>
      <c r="C76" s="22">
        <v>1.9615631099999999</v>
      </c>
      <c r="D76" s="22">
        <v>2.4766221000000002</v>
      </c>
      <c r="E76" s="22">
        <v>2.3534429100000001</v>
      </c>
      <c r="F76" s="22">
        <v>2.4779696499999999</v>
      </c>
      <c r="G76" s="22">
        <v>2.4893994300000002</v>
      </c>
      <c r="H76" s="22">
        <v>2.6344361300000001</v>
      </c>
      <c r="I76" s="22">
        <v>2.9170713400000001</v>
      </c>
      <c r="J76" s="22">
        <v>3.0149321599999999</v>
      </c>
      <c r="K76" s="22">
        <v>3.0905203800000001</v>
      </c>
      <c r="L76" s="22">
        <v>3.4218690399999998</v>
      </c>
      <c r="M76" s="22">
        <v>3.5118241299999999</v>
      </c>
      <c r="N76" s="22">
        <v>3.5188112299999998</v>
      </c>
      <c r="O76" s="22">
        <v>3.5364601599999999</v>
      </c>
      <c r="P76" s="22">
        <v>3.6136276700000001</v>
      </c>
      <c r="Q76" s="22">
        <v>3.7114176799999998</v>
      </c>
      <c r="R76" s="22">
        <v>3.81570315</v>
      </c>
      <c r="S76" s="22">
        <v>3.9772489100000001</v>
      </c>
      <c r="T76" s="22">
        <v>4.1158881200000001</v>
      </c>
      <c r="U76" s="22">
        <v>4.4099130600000001</v>
      </c>
      <c r="V76" s="22">
        <v>4.8600048999999999</v>
      </c>
    </row>
    <row r="77" spans="1:22" x14ac:dyDescent="0.2">
      <c r="A77" s="19" t="s">
        <v>86</v>
      </c>
      <c r="B77" s="24" t="s">
        <v>86</v>
      </c>
      <c r="C77" s="22">
        <v>1.59847903</v>
      </c>
      <c r="D77" s="22">
        <v>2.5152392400000001</v>
      </c>
      <c r="E77" s="22">
        <v>2.3998620499999999</v>
      </c>
      <c r="F77" s="22">
        <v>2.12393045</v>
      </c>
      <c r="G77" s="22">
        <v>1.79756808</v>
      </c>
      <c r="H77" s="22">
        <v>1.5342233199999999</v>
      </c>
      <c r="I77" s="22">
        <v>1.3937563900000001</v>
      </c>
      <c r="J77" s="22">
        <v>1.47248399</v>
      </c>
      <c r="K77" s="22">
        <v>1.50249875</v>
      </c>
      <c r="L77" s="22">
        <v>2.2079615600000002</v>
      </c>
      <c r="M77" s="22">
        <v>2.2555699300000001</v>
      </c>
      <c r="N77" s="22">
        <v>1.97078478</v>
      </c>
      <c r="O77" s="22">
        <v>1.9472516799999999</v>
      </c>
      <c r="P77" s="22">
        <v>2.0890426600000001</v>
      </c>
      <c r="Q77" s="22">
        <v>2.4666092399999999</v>
      </c>
      <c r="R77" s="22">
        <v>3.5767991499999998</v>
      </c>
      <c r="S77" s="22">
        <v>4.0362782499999996</v>
      </c>
      <c r="T77" s="22">
        <v>3.9882805299999999</v>
      </c>
      <c r="U77" s="22">
        <v>4.4977068899999999</v>
      </c>
      <c r="V77" s="22">
        <v>4.7793946299999996</v>
      </c>
    </row>
    <row r="78" spans="1:22" x14ac:dyDescent="0.2">
      <c r="A78" s="19" t="s">
        <v>177</v>
      </c>
      <c r="B78" s="24" t="s">
        <v>177</v>
      </c>
      <c r="C78" s="22">
        <v>2.13439822</v>
      </c>
      <c r="D78" s="22">
        <v>2.0031671499999999</v>
      </c>
      <c r="E78" s="22">
        <v>2.2198042899999999</v>
      </c>
      <c r="F78" s="22">
        <v>2.2665488699999998</v>
      </c>
      <c r="G78" s="22">
        <v>2.3370182499999999</v>
      </c>
      <c r="H78" s="22">
        <v>3.7988483899999999</v>
      </c>
      <c r="I78" s="22">
        <v>4.2117753000000002</v>
      </c>
      <c r="J78" s="22">
        <v>3.0853147500000002</v>
      </c>
      <c r="K78" s="22">
        <v>2.8958678199999999</v>
      </c>
      <c r="L78" s="22">
        <v>3.4807152700000001</v>
      </c>
      <c r="M78" s="22">
        <v>3.4151806800000002</v>
      </c>
      <c r="N78" s="22">
        <v>3.69314885</v>
      </c>
      <c r="O78" s="22">
        <v>4.2210059199999996</v>
      </c>
      <c r="P78" s="22">
        <v>3.9468607900000001</v>
      </c>
      <c r="Q78" s="22">
        <v>2.7490453700000002</v>
      </c>
      <c r="R78" s="22">
        <v>2.7116279599999999</v>
      </c>
      <c r="S78" s="22">
        <v>2.49723411</v>
      </c>
      <c r="T78" s="22">
        <v>2.3476746099999999</v>
      </c>
      <c r="U78" s="22">
        <v>2.4247190999999999</v>
      </c>
      <c r="V78" s="22">
        <v>2.3111727200000001</v>
      </c>
    </row>
    <row r="79" spans="1:22" x14ac:dyDescent="0.2">
      <c r="A79" s="19" t="s">
        <v>192</v>
      </c>
      <c r="B79" s="24" t="s">
        <v>192</v>
      </c>
      <c r="C79" s="22">
        <v>1.23306</v>
      </c>
      <c r="D79" s="22">
        <v>1.32956684</v>
      </c>
      <c r="E79" s="22">
        <v>1.01875472</v>
      </c>
      <c r="F79" s="22">
        <v>1.0962521999999999</v>
      </c>
      <c r="G79" s="22">
        <v>0.79425526000000002</v>
      </c>
      <c r="H79" s="22">
        <v>0.90671813000000001</v>
      </c>
      <c r="I79" s="22">
        <v>0.64221591</v>
      </c>
      <c r="J79" s="22">
        <v>0.57034885999999996</v>
      </c>
      <c r="K79" s="22">
        <v>0.51332533000000002</v>
      </c>
      <c r="L79" s="22">
        <v>1.14663947</v>
      </c>
      <c r="M79" s="22">
        <v>0.60363608999999996</v>
      </c>
      <c r="N79" s="22">
        <v>0.36693901000000001</v>
      </c>
      <c r="O79" s="22">
        <v>0.43670171000000002</v>
      </c>
      <c r="P79" s="22">
        <v>0.71266264000000001</v>
      </c>
      <c r="Q79" s="22">
        <v>0.68373322000000003</v>
      </c>
      <c r="R79" s="22">
        <v>0.86391306000000001</v>
      </c>
      <c r="S79" s="22">
        <v>0.76494843000000001</v>
      </c>
      <c r="T79" s="22">
        <v>0.88887793000000004</v>
      </c>
      <c r="U79" s="22">
        <v>0.86922860000000002</v>
      </c>
      <c r="V79" s="22">
        <v>0.95972489999999999</v>
      </c>
    </row>
    <row r="80" spans="1:22" x14ac:dyDescent="0.2">
      <c r="A80" s="19" t="s">
        <v>88</v>
      </c>
      <c r="B80" s="24" t="s">
        <v>88</v>
      </c>
      <c r="C80" s="22">
        <v>2.7609546200000001</v>
      </c>
      <c r="D80" s="22">
        <v>2.81548548</v>
      </c>
      <c r="E80" s="22">
        <v>2.8607535400000002</v>
      </c>
      <c r="F80" s="22">
        <v>2.7355837799999998</v>
      </c>
      <c r="G80" s="22">
        <v>3.4922723800000002</v>
      </c>
      <c r="H80" s="22">
        <v>3.2570447900000001</v>
      </c>
      <c r="I80" s="22">
        <v>3.51881909</v>
      </c>
      <c r="J80" s="22">
        <v>3.3608086099999999</v>
      </c>
      <c r="K80" s="22">
        <v>3.3783686199999998</v>
      </c>
      <c r="L80" s="22">
        <v>3.6500711400000001</v>
      </c>
      <c r="M80" s="22">
        <v>3.68302774</v>
      </c>
      <c r="N80" s="22">
        <v>3.5192661300000001</v>
      </c>
      <c r="O80" s="22">
        <v>3.2472581900000002</v>
      </c>
      <c r="P80" s="22">
        <v>3.2212729499999999</v>
      </c>
      <c r="Q80" s="22">
        <v>3.26178217</v>
      </c>
      <c r="R80" s="22">
        <v>3.3182821300000001</v>
      </c>
      <c r="S80" s="22">
        <v>3.4266154800000002</v>
      </c>
      <c r="T80" s="22">
        <v>3.4129624399999998</v>
      </c>
      <c r="U80" s="22">
        <v>3.6970372199999999</v>
      </c>
      <c r="V80" s="22">
        <v>3.9835770099999999</v>
      </c>
    </row>
    <row r="81" spans="1:22" x14ac:dyDescent="0.2">
      <c r="A81" s="19" t="s">
        <v>89</v>
      </c>
      <c r="B81" s="24" t="s">
        <v>89</v>
      </c>
      <c r="C81" s="22">
        <v>3.2303311799999999</v>
      </c>
      <c r="D81" s="22">
        <v>3.45373368</v>
      </c>
      <c r="E81" s="22">
        <v>3.0508182000000001</v>
      </c>
      <c r="F81" s="22">
        <v>2.9405055</v>
      </c>
      <c r="G81" s="22">
        <v>2.9705023800000001</v>
      </c>
      <c r="H81" s="22">
        <v>2.89967036</v>
      </c>
      <c r="I81" s="22">
        <v>3.5516138100000001</v>
      </c>
      <c r="J81" s="22">
        <v>3.5130760699999999</v>
      </c>
      <c r="K81" s="22">
        <v>3.0754518499999999</v>
      </c>
      <c r="L81" s="22">
        <v>2.6766519500000001</v>
      </c>
      <c r="M81" s="22">
        <v>2.9984464599999998</v>
      </c>
      <c r="N81" s="22">
        <v>3.5746965400000001</v>
      </c>
      <c r="O81" s="22">
        <v>3.04556966</v>
      </c>
      <c r="P81" s="22">
        <v>3.11619139</v>
      </c>
      <c r="Q81" s="22">
        <v>3.56868696</v>
      </c>
      <c r="R81" s="22">
        <v>3.3204226499999998</v>
      </c>
      <c r="S81" s="22">
        <v>3.66814661</v>
      </c>
      <c r="T81" s="22">
        <v>3.61839676</v>
      </c>
      <c r="U81" s="22">
        <v>4.3374037699999999</v>
      </c>
      <c r="V81" s="22">
        <v>4.2352232900000004</v>
      </c>
    </row>
    <row r="82" spans="1:22" x14ac:dyDescent="0.2">
      <c r="A82" s="19" t="s">
        <v>90</v>
      </c>
      <c r="B82" s="24" t="s">
        <v>90</v>
      </c>
      <c r="C82" s="22">
        <v>3.1654186200000001</v>
      </c>
      <c r="D82" s="22">
        <v>3.9820358800000002</v>
      </c>
      <c r="E82" s="22">
        <v>3.55323148</v>
      </c>
      <c r="F82" s="22">
        <v>3.5593409500000002</v>
      </c>
      <c r="G82" s="22">
        <v>3.45754099</v>
      </c>
      <c r="H82" s="22">
        <v>2.6298248800000001</v>
      </c>
      <c r="I82" s="22">
        <v>3.4518518399999998</v>
      </c>
      <c r="J82" s="22">
        <v>4.6394338599999996</v>
      </c>
      <c r="K82" s="22">
        <v>4.36957884</v>
      </c>
      <c r="L82" s="22">
        <v>4.8653244999999998</v>
      </c>
      <c r="M82" s="22">
        <v>4.7174444199999996</v>
      </c>
      <c r="N82" s="22">
        <v>5.3710617999999997</v>
      </c>
      <c r="O82" s="22">
        <v>4.8238101000000002</v>
      </c>
      <c r="P82" s="22">
        <v>4.6235041600000004</v>
      </c>
      <c r="Q82" s="22">
        <v>4.9326367400000004</v>
      </c>
      <c r="R82" s="22">
        <v>5.3124079699999998</v>
      </c>
      <c r="S82" s="22">
        <v>5.07716894</v>
      </c>
      <c r="T82" s="22">
        <v>5.5619306599999998</v>
      </c>
      <c r="U82" s="22">
        <v>5.1424055099999997</v>
      </c>
      <c r="V82" s="22">
        <v>4.9064745900000002</v>
      </c>
    </row>
    <row r="83" spans="1:22" x14ac:dyDescent="0.2">
      <c r="A83" s="19" t="s">
        <v>91</v>
      </c>
      <c r="B83" s="24" t="s">
        <v>91</v>
      </c>
      <c r="C83" s="22">
        <v>0.75278144999999996</v>
      </c>
      <c r="D83" s="22">
        <v>0.79391884999999995</v>
      </c>
      <c r="E83" s="22">
        <v>0.4877204</v>
      </c>
      <c r="F83" s="22">
        <v>0.53112720999999996</v>
      </c>
      <c r="G83" s="22">
        <v>0.69292556999999999</v>
      </c>
      <c r="H83" s="22">
        <v>0.57326447999999997</v>
      </c>
      <c r="I83" s="22">
        <v>0.70146059999999999</v>
      </c>
      <c r="J83" s="22">
        <v>0.82155900999999998</v>
      </c>
      <c r="K83" s="22">
        <v>1.3684138100000001</v>
      </c>
      <c r="L83" s="22">
        <v>0.96264892999999996</v>
      </c>
      <c r="M83" s="22">
        <v>0.79593855000000002</v>
      </c>
      <c r="N83" s="22">
        <v>1.5169973400000001</v>
      </c>
      <c r="O83" s="22">
        <v>0.87222825999999998</v>
      </c>
      <c r="P83" s="22">
        <v>0.34224947999999999</v>
      </c>
      <c r="Q83" s="22">
        <v>0.82515395000000002</v>
      </c>
      <c r="R83" s="22">
        <v>1.2069114400000001</v>
      </c>
      <c r="S83" s="22">
        <v>1.3923042999999999</v>
      </c>
      <c r="T83" s="22">
        <v>1.38163269</v>
      </c>
      <c r="U83" s="22">
        <v>1.6872549100000001</v>
      </c>
      <c r="V83" s="22">
        <v>1.3633662499999999</v>
      </c>
    </row>
    <row r="84" spans="1:22" x14ac:dyDescent="0.2">
      <c r="A84" s="19" t="s">
        <v>92</v>
      </c>
      <c r="B84" s="24" t="s">
        <v>92</v>
      </c>
      <c r="C84" s="22">
        <v>4.1696391100000003</v>
      </c>
      <c r="D84" s="22">
        <v>4.2216944700000001</v>
      </c>
      <c r="E84" s="22">
        <v>4.4740400300000003</v>
      </c>
      <c r="F84" s="22">
        <v>4.5973720599999996</v>
      </c>
      <c r="G84" s="22">
        <v>3.4518220400000001</v>
      </c>
      <c r="H84" s="22">
        <v>3.4287176100000001</v>
      </c>
      <c r="I84" s="22">
        <v>3.6486074899999998</v>
      </c>
      <c r="J84" s="22">
        <v>3.7947390099999998</v>
      </c>
      <c r="K84" s="22">
        <v>4.4516134300000001</v>
      </c>
      <c r="L84" s="22">
        <v>5.2942676500000001</v>
      </c>
      <c r="M84" s="22">
        <v>4.8445033999999998</v>
      </c>
      <c r="N84" s="22">
        <v>4.5629920999999998</v>
      </c>
      <c r="O84" s="22">
        <v>4.1807637199999999</v>
      </c>
      <c r="P84" s="22">
        <v>4.0180320700000003</v>
      </c>
      <c r="Q84" s="22">
        <v>4.1231436700000001</v>
      </c>
      <c r="R84" s="22">
        <v>4.2893829300000004</v>
      </c>
      <c r="S84" s="22">
        <v>4.3646335599999997</v>
      </c>
      <c r="T84" s="22">
        <v>4.21900225</v>
      </c>
      <c r="U84" s="22">
        <v>4.3118133500000004</v>
      </c>
      <c r="V84" s="22">
        <v>4.5601224900000004</v>
      </c>
    </row>
    <row r="85" spans="1:22" x14ac:dyDescent="0.2">
      <c r="A85" s="19" t="s">
        <v>93</v>
      </c>
      <c r="B85" s="24" t="s">
        <v>93</v>
      </c>
      <c r="C85" s="22">
        <v>4.9130449299999999</v>
      </c>
      <c r="D85" s="22">
        <v>5.3858766600000001</v>
      </c>
      <c r="E85" s="22">
        <v>5.6561636899999996</v>
      </c>
      <c r="F85" s="22">
        <v>5.8452448800000001</v>
      </c>
      <c r="G85" s="22">
        <v>6.2077922799999996</v>
      </c>
      <c r="H85" s="22">
        <v>6.0440473600000004</v>
      </c>
      <c r="I85" s="22">
        <v>5.6214308700000002</v>
      </c>
      <c r="J85" s="22">
        <v>5.3225007099999999</v>
      </c>
      <c r="K85" s="22">
        <v>5.7309813500000004</v>
      </c>
      <c r="L85" s="22">
        <v>6.3649167999999996</v>
      </c>
      <c r="M85" s="22">
        <v>6.0416913000000001</v>
      </c>
      <c r="N85" s="22">
        <v>5.1538286199999996</v>
      </c>
      <c r="O85" s="22">
        <v>4.66995001</v>
      </c>
      <c r="P85" s="22">
        <v>4.6355972300000001</v>
      </c>
      <c r="Q85" s="22">
        <v>4.5812683099999996</v>
      </c>
      <c r="R85" s="22">
        <v>4.4651079200000003</v>
      </c>
      <c r="S85" s="22">
        <v>4.3864340799999999</v>
      </c>
      <c r="T85" s="22">
        <v>4.4576439900000002</v>
      </c>
      <c r="U85" s="22">
        <v>4.4888224599999997</v>
      </c>
      <c r="V85" s="22">
        <v>4.6118688600000004</v>
      </c>
    </row>
    <row r="86" spans="1:22" x14ac:dyDescent="0.2">
      <c r="A86" s="19" t="s">
        <v>94</v>
      </c>
      <c r="B86" s="24" t="s">
        <v>94</v>
      </c>
      <c r="C86" s="22">
        <v>1.7678880699999999</v>
      </c>
      <c r="D86" s="22">
        <v>1.8792789000000001</v>
      </c>
      <c r="E86" s="22">
        <v>1.78953373</v>
      </c>
      <c r="F86" s="22">
        <v>2.1378977300000002</v>
      </c>
      <c r="G86" s="22">
        <v>2.1915171099999999</v>
      </c>
      <c r="H86" s="22">
        <v>1.93915868</v>
      </c>
      <c r="I86" s="22">
        <v>1.88154256</v>
      </c>
      <c r="J86" s="22">
        <v>1.88316441</v>
      </c>
      <c r="K86" s="22">
        <v>1.3941419100000001</v>
      </c>
      <c r="L86" s="22">
        <v>1.2360843399999999</v>
      </c>
      <c r="M86" s="22">
        <v>1.86783433</v>
      </c>
      <c r="N86" s="22">
        <v>1.67813408</v>
      </c>
      <c r="O86" s="22">
        <v>1.48979211</v>
      </c>
      <c r="P86" s="22">
        <v>1.30425894</v>
      </c>
      <c r="Q86" s="22">
        <v>1.7481420000000001</v>
      </c>
      <c r="R86" s="22">
        <v>1.99011004</v>
      </c>
      <c r="S86" s="22">
        <v>2.3719458599999999</v>
      </c>
      <c r="T86" s="22">
        <v>2.2461514500000002</v>
      </c>
      <c r="U86" s="22">
        <v>1.48056126</v>
      </c>
      <c r="V86" s="22">
        <v>1.1867730599999999</v>
      </c>
    </row>
    <row r="87" spans="1:22" x14ac:dyDescent="0.2">
      <c r="A87" s="19" t="s">
        <v>95</v>
      </c>
      <c r="B87" s="24" t="s">
        <v>95</v>
      </c>
      <c r="C87" s="22">
        <v>1.42971563</v>
      </c>
      <c r="D87" s="22">
        <v>1.17792249</v>
      </c>
      <c r="E87" s="22">
        <v>1.3727068899999999</v>
      </c>
      <c r="F87" s="22">
        <v>1.6545945399999999</v>
      </c>
      <c r="G87" s="22">
        <v>1.20767212</v>
      </c>
      <c r="H87" s="22">
        <v>1.48226893</v>
      </c>
      <c r="I87" s="22">
        <v>1.3287444100000001</v>
      </c>
      <c r="J87" s="22">
        <v>1.03428984</v>
      </c>
      <c r="K87" s="22">
        <v>1.9254081199999999</v>
      </c>
      <c r="L87" s="22">
        <v>1.48650408</v>
      </c>
      <c r="M87" s="22">
        <v>1.5938023299999999</v>
      </c>
      <c r="N87" s="22">
        <v>1.62257183</v>
      </c>
      <c r="O87" s="22">
        <v>1.34665346</v>
      </c>
      <c r="P87" s="22">
        <v>2.0867273800000001</v>
      </c>
      <c r="Q87" s="22">
        <v>2.2078926600000002</v>
      </c>
      <c r="R87" s="22">
        <v>2.6739931100000001</v>
      </c>
      <c r="S87" s="22">
        <v>2.6907129300000001</v>
      </c>
      <c r="T87" s="22">
        <v>2.4679451000000001</v>
      </c>
      <c r="U87" s="22">
        <v>2.4022078499999999</v>
      </c>
      <c r="V87" s="22">
        <v>2.4097156499999999</v>
      </c>
    </row>
    <row r="88" spans="1:22" x14ac:dyDescent="0.2">
      <c r="A88" s="19" t="s">
        <v>96</v>
      </c>
      <c r="B88" s="24" t="s">
        <v>96</v>
      </c>
      <c r="C88" s="22">
        <v>1.17325473</v>
      </c>
      <c r="D88" s="22">
        <v>1.35142004</v>
      </c>
      <c r="E88" s="22">
        <v>1.36677563</v>
      </c>
      <c r="F88" s="22">
        <v>1.51884329</v>
      </c>
      <c r="G88" s="22">
        <v>1.45687652</v>
      </c>
      <c r="H88" s="22">
        <v>1.3628044100000001</v>
      </c>
      <c r="I88" s="22">
        <v>1.6748802700000001</v>
      </c>
      <c r="J88" s="22">
        <v>1.6247776700000001</v>
      </c>
      <c r="K88" s="22">
        <v>1.5973081600000001</v>
      </c>
      <c r="L88" s="22">
        <v>1.8116610099999999</v>
      </c>
      <c r="M88" s="22">
        <v>1.67910564</v>
      </c>
      <c r="N88" s="22">
        <v>1.76482272</v>
      </c>
      <c r="O88" s="22">
        <v>1.8648726900000001</v>
      </c>
      <c r="P88" s="22">
        <v>1.89357066</v>
      </c>
      <c r="Q88" s="22">
        <v>2.03088164</v>
      </c>
      <c r="R88" s="22">
        <v>2.0336141599999999</v>
      </c>
      <c r="S88" s="22">
        <v>1.8888556999999999</v>
      </c>
      <c r="T88" s="22">
        <v>1.92218924</v>
      </c>
      <c r="U88" s="22">
        <v>1.92385709</v>
      </c>
      <c r="V88" s="22">
        <v>1.9965959799999999</v>
      </c>
    </row>
    <row r="89" spans="1:22" x14ac:dyDescent="0.2">
      <c r="A89" s="19" t="s">
        <v>97</v>
      </c>
      <c r="B89" s="24" t="s">
        <v>97</v>
      </c>
      <c r="C89" s="22">
        <v>2.5644016299999999</v>
      </c>
      <c r="D89" s="22">
        <v>2.6776623700000002</v>
      </c>
      <c r="E89" s="22">
        <v>2.5497593900000002</v>
      </c>
      <c r="F89" s="22">
        <v>2.1482141000000001</v>
      </c>
      <c r="G89" s="22">
        <v>2.3110232399999999</v>
      </c>
      <c r="H89" s="22">
        <v>2.96756434</v>
      </c>
      <c r="I89" s="22">
        <v>2.95987701</v>
      </c>
      <c r="J89" s="22">
        <v>3.9146642699999998</v>
      </c>
      <c r="K89" s="22">
        <v>6.3974390000000003</v>
      </c>
      <c r="L89" s="22">
        <v>5.8238139200000001</v>
      </c>
      <c r="M89" s="22">
        <v>4.4951310199999996</v>
      </c>
      <c r="N89" s="22">
        <v>3.6770257900000001</v>
      </c>
      <c r="O89" s="22">
        <v>4.2090425500000004</v>
      </c>
      <c r="P89" s="22">
        <v>4.2997651100000001</v>
      </c>
      <c r="Q89" s="22">
        <v>4.9043559999999999</v>
      </c>
      <c r="R89" s="22">
        <v>6.2659807199999999</v>
      </c>
      <c r="S89" s="22">
        <v>7.4259290699999996</v>
      </c>
      <c r="T89" s="22">
        <v>6.6033544500000003</v>
      </c>
      <c r="U89" s="22">
        <v>5.7797303199999996</v>
      </c>
      <c r="V89" s="22">
        <v>6.3931474699999997</v>
      </c>
    </row>
    <row r="90" spans="1:22" x14ac:dyDescent="0.2">
      <c r="A90" s="19" t="s">
        <v>98</v>
      </c>
      <c r="B90" s="24" t="s">
        <v>98</v>
      </c>
      <c r="C90" s="22">
        <v>1.2936578999999999</v>
      </c>
      <c r="D90" s="22">
        <v>1.0544714900000001</v>
      </c>
      <c r="E90" s="22">
        <v>1.11018836</v>
      </c>
      <c r="F90" s="22">
        <v>1.41262007</v>
      </c>
      <c r="G90" s="22">
        <v>1.5885403199999999</v>
      </c>
      <c r="H90" s="22">
        <v>1.3972441</v>
      </c>
      <c r="I90" s="22">
        <v>1.2240737699999999</v>
      </c>
      <c r="J90" s="22">
        <v>0.99664675999999996</v>
      </c>
      <c r="K90" s="22">
        <v>0.71611648999999999</v>
      </c>
      <c r="L90" s="22">
        <v>0.66759120999999999</v>
      </c>
      <c r="M90" s="22">
        <v>0.66898071999999997</v>
      </c>
      <c r="N90" s="22">
        <v>0.60475849999999998</v>
      </c>
      <c r="O90" s="22">
        <v>0.41354930000000001</v>
      </c>
      <c r="P90" s="22">
        <v>0.81583821999999995</v>
      </c>
      <c r="Q90" s="22">
        <v>0.89173353</v>
      </c>
      <c r="R90" s="22">
        <v>0.91927378999999998</v>
      </c>
      <c r="S90" s="22">
        <v>1.20876765</v>
      </c>
      <c r="T90" s="22">
        <v>1.17751443</v>
      </c>
      <c r="U90" s="22">
        <v>1.15118265</v>
      </c>
      <c r="V90" s="22">
        <v>1.31026745</v>
      </c>
    </row>
    <row r="91" spans="1:22" x14ac:dyDescent="0.2">
      <c r="A91" s="19" t="s">
        <v>99</v>
      </c>
      <c r="B91" s="24" t="s">
        <v>99</v>
      </c>
      <c r="C91" s="22">
        <v>4.7191390999999996</v>
      </c>
      <c r="D91" s="22">
        <v>4.8065705300000001</v>
      </c>
      <c r="E91" s="22">
        <v>5.4256358100000002</v>
      </c>
      <c r="F91" s="22">
        <v>5.51436043</v>
      </c>
      <c r="G91" s="22">
        <v>5.5969767600000004</v>
      </c>
      <c r="H91" s="22">
        <v>5.9891843800000002</v>
      </c>
      <c r="I91" s="22">
        <v>6.0336852099999998</v>
      </c>
      <c r="J91" s="22">
        <v>5.4574027100000002</v>
      </c>
      <c r="K91" s="22">
        <v>5.0918469399999999</v>
      </c>
      <c r="L91" s="22">
        <v>5.1440987600000003</v>
      </c>
      <c r="M91" s="22">
        <v>5.1351270700000002</v>
      </c>
      <c r="N91" s="22">
        <v>5.4443578700000002</v>
      </c>
      <c r="O91" s="22">
        <v>5.4993553200000003</v>
      </c>
      <c r="P91" s="22">
        <v>5.7399644900000002</v>
      </c>
      <c r="Q91" s="22">
        <v>5.5977420799999997</v>
      </c>
      <c r="R91" s="22">
        <v>5.4126062399999997</v>
      </c>
      <c r="S91" s="22">
        <v>5.6370534899999996</v>
      </c>
      <c r="T91" s="22">
        <v>5.5946512200000003</v>
      </c>
      <c r="U91" s="22">
        <v>5.5929055200000004</v>
      </c>
      <c r="V91" s="22">
        <v>5.1835227000000001</v>
      </c>
    </row>
    <row r="92" spans="1:22" x14ac:dyDescent="0.2">
      <c r="A92" s="19" t="s">
        <v>100</v>
      </c>
      <c r="B92" s="24" t="s">
        <v>100</v>
      </c>
      <c r="C92" s="22">
        <v>0.46969446999999998</v>
      </c>
      <c r="D92" s="22">
        <v>0.54510015000000001</v>
      </c>
      <c r="E92" s="22">
        <v>0.87326568000000004</v>
      </c>
      <c r="F92" s="22">
        <v>0.77199680000000004</v>
      </c>
      <c r="G92" s="22">
        <v>0.70654863000000001</v>
      </c>
      <c r="H92" s="22">
        <v>0.81955862000000002</v>
      </c>
      <c r="I92" s="22">
        <v>0.67619680999999998</v>
      </c>
      <c r="J92" s="22">
        <v>0.76387835000000004</v>
      </c>
      <c r="K92" s="22">
        <v>0.88776719999999998</v>
      </c>
      <c r="L92" s="22">
        <v>0.87885522999999999</v>
      </c>
      <c r="M92" s="22">
        <v>0.73150157999999998</v>
      </c>
      <c r="N92" s="22">
        <v>0.74974965999999998</v>
      </c>
      <c r="O92" s="22">
        <v>0.89773965</v>
      </c>
      <c r="P92" s="22">
        <v>1.0828769199999999</v>
      </c>
      <c r="Q92" s="22">
        <v>1.2523447299999999</v>
      </c>
      <c r="R92" s="22">
        <v>1.41883922</v>
      </c>
      <c r="S92" s="22">
        <v>1.1993491599999999</v>
      </c>
      <c r="T92" s="22">
        <v>1.2388303300000001</v>
      </c>
      <c r="U92" s="22">
        <v>1.4045600899999999</v>
      </c>
      <c r="V92" s="22">
        <v>1.23795974</v>
      </c>
    </row>
    <row r="93" spans="1:22" x14ac:dyDescent="0.2">
      <c r="A93" s="19" t="s">
        <v>101</v>
      </c>
      <c r="B93" s="24" t="s">
        <v>101</v>
      </c>
      <c r="C93" s="22">
        <v>1.5500642099999999</v>
      </c>
      <c r="D93" s="22">
        <v>1.5924460899999999</v>
      </c>
      <c r="E93" s="22">
        <v>1.7096730499999999</v>
      </c>
      <c r="F93" s="22">
        <v>1.6913063500000001</v>
      </c>
      <c r="G93" s="22">
        <v>1.8272342699999999</v>
      </c>
      <c r="H93" s="22">
        <v>1.7179750199999999</v>
      </c>
      <c r="I93" s="22">
        <v>1.6400526799999999</v>
      </c>
      <c r="J93" s="22">
        <v>1.4929529399999999</v>
      </c>
      <c r="K93" s="22">
        <v>1.4083915899999999</v>
      </c>
      <c r="L93" s="22">
        <v>1.6011586200000001</v>
      </c>
      <c r="M93" s="22">
        <v>2.021703</v>
      </c>
      <c r="N93" s="22">
        <v>1.7717099199999999</v>
      </c>
      <c r="O93" s="22">
        <v>1.9007318</v>
      </c>
      <c r="P93" s="22">
        <v>1.9576904799999999</v>
      </c>
      <c r="Q93" s="22">
        <v>2.47630405</v>
      </c>
      <c r="R93" s="22">
        <v>2.37549067</v>
      </c>
      <c r="S93" s="22">
        <v>2.5174033599999999</v>
      </c>
      <c r="T93" s="22">
        <v>2.55904102</v>
      </c>
      <c r="U93" s="22">
        <v>2.5779139999999998</v>
      </c>
      <c r="V93" s="22">
        <v>2.9163491700000002</v>
      </c>
    </row>
    <row r="94" spans="1:22" x14ac:dyDescent="0.2">
      <c r="A94" s="19" t="s">
        <v>102</v>
      </c>
      <c r="B94" s="24" t="s">
        <v>102</v>
      </c>
      <c r="C94" s="22">
        <v>2.0117788299999999</v>
      </c>
      <c r="D94" s="22">
        <v>2.1092739100000002</v>
      </c>
      <c r="E94" s="22">
        <v>2.1650571799999998</v>
      </c>
      <c r="F94" s="22">
        <v>2.4137032</v>
      </c>
      <c r="G94" s="22">
        <v>2.58744621</v>
      </c>
      <c r="H94" s="22">
        <v>2.4649763099999999</v>
      </c>
      <c r="I94" s="22">
        <v>2.4219811</v>
      </c>
      <c r="J94" s="22">
        <v>2.52675962</v>
      </c>
      <c r="K94" s="22">
        <v>2.6165549800000001</v>
      </c>
      <c r="L94" s="22">
        <v>2.86067677</v>
      </c>
      <c r="M94" s="22">
        <v>2.8809936</v>
      </c>
      <c r="N94" s="22">
        <v>2.9141597699999999</v>
      </c>
      <c r="O94" s="22">
        <v>3.0072195499999999</v>
      </c>
      <c r="P94" s="22">
        <v>3.1225318899999999</v>
      </c>
      <c r="Q94" s="22">
        <v>2.8923101400000002</v>
      </c>
      <c r="R94" s="22">
        <v>2.98734331</v>
      </c>
      <c r="S94" s="22">
        <v>2.84779787</v>
      </c>
      <c r="T94" s="22">
        <v>2.7580134900000002</v>
      </c>
      <c r="U94" s="22">
        <v>2.6718502000000002</v>
      </c>
      <c r="V94" s="22">
        <v>2.67891455</v>
      </c>
    </row>
    <row r="95" spans="1:22" x14ac:dyDescent="0.2">
      <c r="A95" s="19" t="s">
        <v>103</v>
      </c>
      <c r="B95" s="24" t="s">
        <v>103</v>
      </c>
      <c r="C95" s="22">
        <v>2.9014315599999998</v>
      </c>
      <c r="D95" s="22">
        <v>2.8658409100000002</v>
      </c>
      <c r="E95" s="22">
        <v>3.54672813</v>
      </c>
      <c r="F95" s="22">
        <v>3.2140553000000001</v>
      </c>
      <c r="G95" s="22">
        <v>5.3084745399999997</v>
      </c>
      <c r="H95" s="22">
        <v>5.0395035699999999</v>
      </c>
      <c r="I95" s="22">
        <v>5.1946268099999999</v>
      </c>
      <c r="J95" s="22">
        <v>5.6299099899999998</v>
      </c>
      <c r="K95" s="22">
        <v>5.2791314099999997</v>
      </c>
      <c r="L95" s="22">
        <v>5.8328380600000003</v>
      </c>
      <c r="M95" s="22">
        <v>4.6463413200000003</v>
      </c>
      <c r="N95" s="22">
        <v>4.2451753600000002</v>
      </c>
      <c r="O95" s="22">
        <v>4.4354114500000001</v>
      </c>
      <c r="P95" s="22">
        <v>4.0549931499999996</v>
      </c>
      <c r="Q95" s="22">
        <v>4.2598819700000004</v>
      </c>
      <c r="R95" s="22">
        <v>3.8970429900000001</v>
      </c>
      <c r="S95" s="22">
        <v>3.67679548</v>
      </c>
      <c r="T95" s="22">
        <v>3.5497465099999999</v>
      </c>
      <c r="U95" s="22">
        <v>3.72367048</v>
      </c>
      <c r="V95" s="22">
        <v>3.8067769999999999</v>
      </c>
    </row>
    <row r="96" spans="1:22" x14ac:dyDescent="0.2">
      <c r="A96" s="19" t="s">
        <v>104</v>
      </c>
      <c r="B96" s="24" t="s">
        <v>104</v>
      </c>
      <c r="C96" s="22">
        <v>3.6193821399999999</v>
      </c>
      <c r="D96" s="22">
        <v>2.9898221500000002</v>
      </c>
      <c r="E96" s="22">
        <v>3.04936886</v>
      </c>
      <c r="F96" s="22">
        <v>2.38488436</v>
      </c>
      <c r="G96" s="22">
        <v>2.2812628699999999</v>
      </c>
      <c r="H96" s="22">
        <v>2.2726504799999998</v>
      </c>
      <c r="I96" s="22">
        <v>2.4913394499999999</v>
      </c>
      <c r="J96" s="22">
        <v>2.8818528699999999</v>
      </c>
      <c r="K96" s="22">
        <v>3.2181937700000001</v>
      </c>
      <c r="L96" s="22">
        <v>3.1017477499999999</v>
      </c>
      <c r="M96" s="22">
        <v>2.4448432900000001</v>
      </c>
      <c r="N96" s="22">
        <v>2.1319282099999999</v>
      </c>
      <c r="O96" s="22">
        <v>2.3420372</v>
      </c>
      <c r="P96" s="22">
        <v>2.2616057399999998</v>
      </c>
      <c r="Q96" s="22">
        <v>2.3726291700000002</v>
      </c>
      <c r="R96" s="22">
        <v>2.3892858000000001</v>
      </c>
      <c r="S96" s="22">
        <v>2.62486672</v>
      </c>
      <c r="T96" s="22">
        <v>2.4706542499999999</v>
      </c>
      <c r="U96" s="22">
        <v>2.2105834500000001</v>
      </c>
      <c r="V96" s="22">
        <v>2.1334500300000001</v>
      </c>
    </row>
    <row r="97" spans="1:22" x14ac:dyDescent="0.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4.8575801800000002</v>
      </c>
      <c r="O97" s="22">
        <v>5.3049354600000003</v>
      </c>
      <c r="P97" s="22">
        <v>4.8976802800000003</v>
      </c>
      <c r="Q97" s="22">
        <v>4.8565645200000001</v>
      </c>
      <c r="R97" s="22">
        <v>5.3956227300000004</v>
      </c>
      <c r="S97" s="22">
        <v>5.1899342500000003</v>
      </c>
      <c r="T97" s="22">
        <v>4.58153057</v>
      </c>
      <c r="U97" s="22">
        <v>4.9686899200000001</v>
      </c>
      <c r="V97" s="22">
        <v>5.0674610099999997</v>
      </c>
    </row>
    <row r="98" spans="1:22" x14ac:dyDescent="0.2">
      <c r="A98" s="19" t="s">
        <v>106</v>
      </c>
      <c r="B98" s="24" t="s">
        <v>106</v>
      </c>
      <c r="C98" s="22">
        <v>0.98038714999999999</v>
      </c>
      <c r="D98" s="22">
        <v>1.0851726500000001</v>
      </c>
      <c r="E98" s="22">
        <v>1.22339368</v>
      </c>
      <c r="F98" s="22">
        <v>1.24859071</v>
      </c>
      <c r="G98" s="22">
        <v>1.2867744000000001</v>
      </c>
      <c r="H98" s="22">
        <v>1.2350927599999999</v>
      </c>
      <c r="I98" s="22">
        <v>1.8219854799999999</v>
      </c>
      <c r="J98" s="22">
        <v>2.2034432900000001</v>
      </c>
      <c r="K98" s="22">
        <v>2.12861419</v>
      </c>
      <c r="L98" s="22">
        <v>2.5189616699999999</v>
      </c>
      <c r="M98" s="22">
        <v>2.3400414</v>
      </c>
      <c r="N98" s="22">
        <v>2.3524620500000002</v>
      </c>
      <c r="O98" s="22">
        <v>2.4435877800000001</v>
      </c>
      <c r="P98" s="22">
        <v>2.5181446099999998</v>
      </c>
      <c r="Q98" s="22">
        <v>2.1546831100000001</v>
      </c>
      <c r="R98" s="22">
        <v>2.1044967200000002</v>
      </c>
      <c r="S98" s="22">
        <v>2.2272579700000001</v>
      </c>
      <c r="T98" s="22">
        <v>2.2510001700000002</v>
      </c>
      <c r="U98" s="22">
        <v>2.1431212400000001</v>
      </c>
      <c r="V98" s="22">
        <v>2.1168234300000002</v>
      </c>
    </row>
    <row r="99" spans="1:22" x14ac:dyDescent="0.2">
      <c r="A99" s="19" t="s">
        <v>107</v>
      </c>
      <c r="B99" s="24" t="s">
        <v>107</v>
      </c>
      <c r="C99" s="22">
        <v>1.15973294</v>
      </c>
      <c r="D99" s="22">
        <v>1.39558089</v>
      </c>
      <c r="E99" s="22">
        <v>1.24442005</v>
      </c>
      <c r="F99" s="22">
        <v>1.23728788</v>
      </c>
      <c r="G99" s="22">
        <v>1.17379761</v>
      </c>
      <c r="H99" s="22">
        <v>1.4858093299999999</v>
      </c>
      <c r="I99" s="22">
        <v>1.1874361</v>
      </c>
      <c r="J99" s="22">
        <v>1.21582115</v>
      </c>
      <c r="K99" s="22">
        <v>1.24023449</v>
      </c>
      <c r="L99" s="22">
        <v>1.3146306299999999</v>
      </c>
      <c r="M99" s="22">
        <v>1.28007519</v>
      </c>
      <c r="N99" s="22">
        <v>1.27621472</v>
      </c>
      <c r="O99" s="22">
        <v>1.2610186299999999</v>
      </c>
      <c r="P99" s="22">
        <v>1.51853013</v>
      </c>
      <c r="Q99" s="22">
        <v>1.7407883399999999</v>
      </c>
      <c r="R99" s="22">
        <v>1.8155214799999999</v>
      </c>
      <c r="S99" s="22">
        <v>1.63326025</v>
      </c>
      <c r="T99" s="22">
        <v>1.6651233400000001</v>
      </c>
      <c r="U99" s="22">
        <v>1.811064</v>
      </c>
      <c r="V99" s="22">
        <v>1.6672264299999999</v>
      </c>
    </row>
    <row r="100" spans="1:22" x14ac:dyDescent="0.2">
      <c r="A100" s="19" t="s">
        <v>108</v>
      </c>
      <c r="B100" s="24" t="s">
        <v>108</v>
      </c>
      <c r="C100" s="22">
        <v>0.26258931000000002</v>
      </c>
      <c r="D100" s="22">
        <v>0.24215327</v>
      </c>
      <c r="E100" s="22">
        <v>0.35882044000000002</v>
      </c>
      <c r="F100" s="22">
        <v>0.24302946</v>
      </c>
      <c r="G100" s="22">
        <v>0.25223461000000003</v>
      </c>
      <c r="H100" s="22">
        <v>0.16990875</v>
      </c>
      <c r="I100" s="22">
        <v>0.26902619</v>
      </c>
      <c r="J100" s="22">
        <v>0.20322418</v>
      </c>
      <c r="K100" s="22">
        <v>0.17093375</v>
      </c>
      <c r="L100" s="22">
        <v>0.18705817</v>
      </c>
      <c r="M100" s="22">
        <v>0.19247181999999999</v>
      </c>
      <c r="N100" s="22">
        <v>0.23041078000000001</v>
      </c>
      <c r="O100" s="22">
        <v>0.41500770999999997</v>
      </c>
      <c r="P100" s="22">
        <v>0.60410887000000002</v>
      </c>
      <c r="Q100" s="22">
        <v>1.0625565100000001</v>
      </c>
      <c r="R100" s="22">
        <v>1.20470119</v>
      </c>
      <c r="S100" s="22">
        <v>0.71513724000000001</v>
      </c>
      <c r="T100" s="22">
        <v>0.75167262999999995</v>
      </c>
      <c r="U100" s="22">
        <v>0.72659921999999999</v>
      </c>
      <c r="V100" s="22">
        <v>0.73722624999999997</v>
      </c>
    </row>
    <row r="101" spans="1:22" x14ac:dyDescent="0.2">
      <c r="A101" s="19" t="s">
        <v>109</v>
      </c>
      <c r="B101" s="24" t="s">
        <v>109</v>
      </c>
      <c r="C101" s="22">
        <v>4.8506641400000001</v>
      </c>
      <c r="D101" s="22">
        <v>4.9487524000000001</v>
      </c>
      <c r="E101" s="22">
        <v>5.1681222900000003</v>
      </c>
      <c r="F101" s="22">
        <v>5.2750463500000002</v>
      </c>
      <c r="G101" s="22">
        <v>4.9799084699999998</v>
      </c>
      <c r="H101" s="22">
        <v>4.5467739099999998</v>
      </c>
      <c r="I101" s="22">
        <v>4.1653323200000001</v>
      </c>
      <c r="J101" s="22">
        <v>4.6889548300000001</v>
      </c>
      <c r="K101" s="22">
        <v>4.1312160499999999</v>
      </c>
      <c r="L101" s="22">
        <v>3.4577050200000001</v>
      </c>
      <c r="M101" s="22">
        <v>3.9876587400000001</v>
      </c>
      <c r="N101" s="22">
        <v>4.0920991899999999</v>
      </c>
      <c r="O101" s="22">
        <v>3.8705275100000001</v>
      </c>
      <c r="P101" s="22">
        <v>4.18122244</v>
      </c>
      <c r="Q101" s="22">
        <v>3.8836050000000002</v>
      </c>
      <c r="R101" s="22">
        <v>4.21268463</v>
      </c>
      <c r="S101" s="22">
        <v>4.37176323</v>
      </c>
      <c r="T101" s="22">
        <v>4.05778646</v>
      </c>
      <c r="U101" s="22">
        <v>3.8711977000000002</v>
      </c>
      <c r="V101" s="22">
        <v>3.98512077</v>
      </c>
    </row>
    <row r="102" spans="1:22" x14ac:dyDescent="0.2">
      <c r="A102" s="19" t="s">
        <v>110</v>
      </c>
      <c r="B102" s="24" t="s">
        <v>110</v>
      </c>
      <c r="C102" s="22">
        <v>0.48485136000000001</v>
      </c>
      <c r="D102" s="22">
        <v>0.58291327999999998</v>
      </c>
      <c r="E102" s="22">
        <v>0.79097205000000004</v>
      </c>
      <c r="F102" s="22">
        <v>0.65877509000000001</v>
      </c>
      <c r="G102" s="22">
        <v>0.64549148000000001</v>
      </c>
      <c r="H102" s="22">
        <v>0.7515617</v>
      </c>
      <c r="I102" s="22">
        <v>0.84521471999999997</v>
      </c>
      <c r="J102" s="22">
        <v>0.67676955000000005</v>
      </c>
      <c r="K102" s="22">
        <v>0.70963746000000005</v>
      </c>
      <c r="L102" s="22">
        <v>0.79475653000000002</v>
      </c>
      <c r="M102" s="22">
        <v>0.78889083999999998</v>
      </c>
      <c r="N102" s="22">
        <v>0.79485243999999999</v>
      </c>
      <c r="O102" s="22">
        <v>0.78674686000000005</v>
      </c>
      <c r="P102" s="22">
        <v>0.75677406999999997</v>
      </c>
      <c r="Q102" s="22">
        <v>0.87364476999999996</v>
      </c>
      <c r="R102" s="22">
        <v>0.90927665999999996</v>
      </c>
      <c r="S102" s="22">
        <v>1.00771809</v>
      </c>
      <c r="T102" s="22">
        <v>1.06542468</v>
      </c>
      <c r="U102" s="22">
        <v>1.0672121000000001</v>
      </c>
      <c r="V102" s="22">
        <v>1.1028087099999999</v>
      </c>
    </row>
    <row r="103" spans="1:22" x14ac:dyDescent="0.2">
      <c r="A103" s="19" t="s">
        <v>111</v>
      </c>
      <c r="B103" s="24" t="s">
        <v>111</v>
      </c>
      <c r="C103" s="22">
        <v>5.3209352499999998</v>
      </c>
      <c r="D103" s="22">
        <v>5.6117591899999999</v>
      </c>
      <c r="E103" s="22">
        <v>6.0526361499999997</v>
      </c>
      <c r="F103" s="22">
        <v>6.3545951799999996</v>
      </c>
      <c r="G103" s="22">
        <v>6.2497401200000002</v>
      </c>
      <c r="H103" s="22">
        <v>6.22418928</v>
      </c>
      <c r="I103" s="22">
        <v>6.3685321799999999</v>
      </c>
      <c r="J103" s="22">
        <v>6.2696838399999999</v>
      </c>
      <c r="K103" s="22">
        <v>6.1780166599999999</v>
      </c>
      <c r="L103" s="22">
        <v>6.6640844299999999</v>
      </c>
      <c r="M103" s="22">
        <v>6.8305521000000002</v>
      </c>
      <c r="N103" s="22">
        <v>6.88881063</v>
      </c>
      <c r="O103" s="22">
        <v>7.03803921</v>
      </c>
      <c r="P103" s="22">
        <v>7.1233363199999999</v>
      </c>
      <c r="Q103" s="22">
        <v>7.1484303499999999</v>
      </c>
      <c r="R103" s="22">
        <v>6.8193411800000003</v>
      </c>
      <c r="S103" s="22">
        <v>6.7407183599999998</v>
      </c>
      <c r="T103" s="22">
        <v>6.5019660000000004</v>
      </c>
      <c r="U103" s="22">
        <v>6.5980434399999996</v>
      </c>
      <c r="V103" s="22">
        <v>6.6755628600000003</v>
      </c>
    </row>
    <row r="104" spans="1:22" x14ac:dyDescent="0.2">
      <c r="A104" s="19" t="s">
        <v>112</v>
      </c>
      <c r="B104" s="24" t="s">
        <v>112</v>
      </c>
      <c r="C104" s="22">
        <v>5.5644698100000003</v>
      </c>
      <c r="D104" s="22">
        <v>5.5461978900000002</v>
      </c>
      <c r="E104" s="22">
        <v>5.9201936699999997</v>
      </c>
      <c r="F104" s="22">
        <v>5.8297743799999999</v>
      </c>
      <c r="G104" s="22">
        <v>6.0866646800000002</v>
      </c>
      <c r="H104" s="22">
        <v>6.3661394099999997</v>
      </c>
      <c r="I104" s="22">
        <v>6.6704602199999998</v>
      </c>
      <c r="J104" s="22">
        <v>6.6046605100000004</v>
      </c>
      <c r="K104" s="22">
        <v>7.0828370999999999</v>
      </c>
      <c r="L104" s="22">
        <v>7.4772172000000001</v>
      </c>
      <c r="M104" s="22">
        <v>7.50836039</v>
      </c>
      <c r="N104" s="22">
        <v>7.4998655300000001</v>
      </c>
      <c r="O104" s="22">
        <v>7.5774230999999999</v>
      </c>
      <c r="P104" s="22">
        <v>7.2670988999999997</v>
      </c>
      <c r="Q104" s="22">
        <v>7.2801532699999996</v>
      </c>
      <c r="R104" s="22">
        <v>6.9341554600000004</v>
      </c>
      <c r="S104" s="22">
        <v>6.8877444299999997</v>
      </c>
      <c r="T104" s="22">
        <v>6.8058547999999996</v>
      </c>
      <c r="U104" s="22">
        <v>6.8922028500000003</v>
      </c>
      <c r="V104" s="22">
        <v>7.3605461099999996</v>
      </c>
    </row>
    <row r="105" spans="1:22" x14ac:dyDescent="0.2">
      <c r="A105" s="19" t="s">
        <v>113</v>
      </c>
      <c r="B105" s="24" t="s">
        <v>113</v>
      </c>
      <c r="C105" s="22">
        <v>2.5671212699999999</v>
      </c>
      <c r="D105" s="22">
        <v>2.45915222</v>
      </c>
      <c r="E105" s="22">
        <v>2.4618067699999999</v>
      </c>
      <c r="F105" s="22">
        <v>2.5571010099999998</v>
      </c>
      <c r="G105" s="22">
        <v>2.2737882100000002</v>
      </c>
      <c r="H105" s="22">
        <v>2.50809836</v>
      </c>
      <c r="I105" s="22">
        <v>2.8623824099999999</v>
      </c>
      <c r="J105" s="22">
        <v>3.15306854</v>
      </c>
      <c r="K105" s="22">
        <v>3.1905419799999999</v>
      </c>
      <c r="L105" s="22">
        <v>3.8133275499999999</v>
      </c>
      <c r="M105" s="22">
        <v>3.55465937</v>
      </c>
      <c r="N105" s="22">
        <v>3.5304467700000002</v>
      </c>
      <c r="O105" s="22">
        <v>3.7492055899999999</v>
      </c>
      <c r="P105" s="22">
        <v>3.86888838</v>
      </c>
      <c r="Q105" s="22">
        <v>4.1581101399999998</v>
      </c>
      <c r="R105" s="22">
        <v>4.4658603699999997</v>
      </c>
      <c r="S105" s="22">
        <v>4.6512236600000003</v>
      </c>
      <c r="T105" s="22">
        <v>4.8571891799999998</v>
      </c>
      <c r="U105" s="22">
        <v>5.1439461700000004</v>
      </c>
      <c r="V105" s="22">
        <v>5.1194944400000004</v>
      </c>
    </row>
    <row r="106" spans="1:22" x14ac:dyDescent="0.2">
      <c r="A106" s="19" t="s">
        <v>114</v>
      </c>
      <c r="B106" s="24" t="s">
        <v>114</v>
      </c>
      <c r="C106" s="22">
        <v>1.1299994</v>
      </c>
      <c r="D106" s="22">
        <v>1.14577365</v>
      </c>
      <c r="E106" s="22">
        <v>1.2073676600000001</v>
      </c>
      <c r="F106" s="22">
        <v>1.0709472900000001</v>
      </c>
      <c r="G106" s="22">
        <v>1.18101335</v>
      </c>
      <c r="H106" s="22">
        <v>1.9201788900000001</v>
      </c>
      <c r="I106" s="22">
        <v>2.0584135099999998</v>
      </c>
      <c r="J106" s="22">
        <v>1.50168777</v>
      </c>
      <c r="K106" s="22">
        <v>1.55048287</v>
      </c>
      <c r="L106" s="22">
        <v>1.53777564</v>
      </c>
      <c r="M106" s="22">
        <v>1.31193805</v>
      </c>
      <c r="N106" s="22">
        <v>1.27229667</v>
      </c>
      <c r="O106" s="22">
        <v>1.03993475</v>
      </c>
      <c r="P106" s="22">
        <v>1.34044743</v>
      </c>
      <c r="Q106" s="22">
        <v>1.2771248799999999</v>
      </c>
      <c r="R106" s="22">
        <v>1.1116317499999999</v>
      </c>
      <c r="S106" s="22">
        <v>1.10086405</v>
      </c>
      <c r="T106" s="22">
        <v>1.8844747500000001</v>
      </c>
      <c r="U106" s="22">
        <v>1.7616931199999999</v>
      </c>
      <c r="V106" s="22">
        <v>2.0231537799999999</v>
      </c>
    </row>
    <row r="107" spans="1:22" x14ac:dyDescent="0.2">
      <c r="A107" s="19" t="s">
        <v>115</v>
      </c>
      <c r="B107" s="24" t="s">
        <v>115</v>
      </c>
      <c r="C107" s="22">
        <v>0.58559430000000001</v>
      </c>
      <c r="D107" s="22">
        <v>0.85769313999999997</v>
      </c>
      <c r="E107" s="22">
        <v>0.53133202000000002</v>
      </c>
      <c r="F107" s="22">
        <v>0.92982911999999995</v>
      </c>
      <c r="G107" s="22">
        <v>1.20203364</v>
      </c>
      <c r="H107" s="22">
        <v>1.14133215</v>
      </c>
      <c r="I107" s="22">
        <v>0.90186708999999998</v>
      </c>
      <c r="J107" s="22">
        <v>0.77861225999999994</v>
      </c>
      <c r="K107" s="22">
        <v>0.66059946999999997</v>
      </c>
      <c r="L107" s="22">
        <v>0.57001245</v>
      </c>
      <c r="M107" s="22">
        <v>0.44847031999999998</v>
      </c>
      <c r="N107" s="22">
        <v>0.47937732999999999</v>
      </c>
      <c r="O107" s="22">
        <v>0.54436678000000005</v>
      </c>
      <c r="P107" s="22">
        <v>0.48927841</v>
      </c>
      <c r="Q107" s="22">
        <v>0.44593188</v>
      </c>
      <c r="R107" s="22">
        <v>0.58907843000000004</v>
      </c>
      <c r="S107" s="22">
        <v>0.47496936000000001</v>
      </c>
      <c r="T107" s="22">
        <v>0.53265768000000002</v>
      </c>
      <c r="U107" s="22">
        <v>0.49754338999999997</v>
      </c>
      <c r="V107" s="22">
        <v>0.48264918000000001</v>
      </c>
    </row>
    <row r="108" spans="1:22" x14ac:dyDescent="0.2">
      <c r="A108" s="19" t="s">
        <v>193</v>
      </c>
      <c r="B108" s="24" t="s">
        <v>193</v>
      </c>
      <c r="C108" s="22">
        <v>4.7122073200000001</v>
      </c>
      <c r="D108" s="22">
        <v>4.5578985200000002</v>
      </c>
      <c r="E108" s="22">
        <v>4.7312064200000004</v>
      </c>
      <c r="F108" s="22">
        <v>4.9539809200000002</v>
      </c>
      <c r="G108" s="22">
        <v>4.7195920899999999</v>
      </c>
      <c r="H108" s="22">
        <v>4.3757925000000002</v>
      </c>
      <c r="I108" s="22">
        <v>4.2151598899999998</v>
      </c>
      <c r="J108" s="22">
        <v>4.0400762600000002</v>
      </c>
      <c r="K108" s="22">
        <v>4.2324471499999996</v>
      </c>
      <c r="L108" s="22">
        <v>4.0919198999999997</v>
      </c>
      <c r="M108" s="22">
        <v>4.0665726700000002</v>
      </c>
      <c r="N108" s="22">
        <v>4.0569944400000004</v>
      </c>
      <c r="O108" s="22">
        <v>4.1349639900000001</v>
      </c>
      <c r="P108" s="22">
        <v>4.4111170800000004</v>
      </c>
      <c r="Q108" s="22">
        <v>4.0187177700000003</v>
      </c>
      <c r="R108" s="22">
        <v>4.1193017999999997</v>
      </c>
      <c r="S108" s="22">
        <v>4.0607338000000004</v>
      </c>
      <c r="T108" s="22">
        <v>3.7567496299999998</v>
      </c>
      <c r="U108" s="22">
        <v>3.7573046699999999</v>
      </c>
      <c r="V108" s="22">
        <v>4.2775745399999998</v>
      </c>
    </row>
    <row r="109" spans="1:22" x14ac:dyDescent="0.2">
      <c r="A109" s="19" t="s">
        <v>116</v>
      </c>
      <c r="B109" s="24" t="s">
        <v>116</v>
      </c>
      <c r="C109" s="22">
        <v>6.2994809199999997</v>
      </c>
      <c r="D109" s="22">
        <v>6.6422424299999996</v>
      </c>
      <c r="E109" s="22">
        <v>7.46015739</v>
      </c>
      <c r="F109" s="22">
        <v>7.6635866200000002</v>
      </c>
      <c r="G109" s="22">
        <v>7.3230810200000001</v>
      </c>
      <c r="H109" s="22">
        <v>6.9168291100000001</v>
      </c>
      <c r="I109" s="22">
        <v>6.5945892300000004</v>
      </c>
      <c r="J109" s="22">
        <v>6.73865318</v>
      </c>
      <c r="K109" s="22">
        <v>6.6977739300000003</v>
      </c>
      <c r="L109" s="22">
        <v>7.66199064</v>
      </c>
      <c r="M109" s="22">
        <v>7.5412535700000003</v>
      </c>
      <c r="N109" s="22">
        <v>7.4196748699999997</v>
      </c>
      <c r="O109" s="22">
        <v>7.4397115700000001</v>
      </c>
      <c r="P109" s="22">
        <v>7.5921521199999997</v>
      </c>
      <c r="Q109" s="22">
        <v>7.9701952900000004</v>
      </c>
      <c r="R109" s="22">
        <v>8.6638841600000003</v>
      </c>
      <c r="S109" s="22">
        <v>9.0427894599999998</v>
      </c>
      <c r="T109" s="22">
        <v>8.7809543600000008</v>
      </c>
      <c r="U109" s="22">
        <v>8.5908718099999994</v>
      </c>
      <c r="V109" s="22">
        <v>9.02942657</v>
      </c>
    </row>
    <row r="110" spans="1:22" x14ac:dyDescent="0.2">
      <c r="A110" s="19" t="s">
        <v>117</v>
      </c>
      <c r="B110" s="24" t="s">
        <v>117</v>
      </c>
      <c r="C110" s="22">
        <v>2.50450325</v>
      </c>
      <c r="D110" s="22">
        <v>2.5290629899999999</v>
      </c>
      <c r="E110" s="22">
        <v>2.6547129200000001</v>
      </c>
      <c r="F110" s="22">
        <v>2.6295166000000001</v>
      </c>
      <c r="G110" s="22">
        <v>2.4374716300000001</v>
      </c>
      <c r="H110" s="22">
        <v>2.1303524999999999</v>
      </c>
      <c r="I110" s="22">
        <v>1.8646587100000001</v>
      </c>
      <c r="J110" s="22">
        <v>1.9682685099999999</v>
      </c>
      <c r="K110" s="22">
        <v>1.5863107400000001</v>
      </c>
      <c r="L110" s="22">
        <v>2.30077767</v>
      </c>
      <c r="M110" s="22">
        <v>2.3331139099999998</v>
      </c>
      <c r="N110" s="22">
        <v>2.08465838</v>
      </c>
      <c r="O110" s="22">
        <v>2.1038732499999999</v>
      </c>
      <c r="P110" s="22">
        <v>2.4351856700000001</v>
      </c>
      <c r="Q110" s="22">
        <v>3.1659863000000001</v>
      </c>
      <c r="R110" s="22">
        <v>3.8488178300000002</v>
      </c>
      <c r="S110" s="22">
        <v>3.8728675799999999</v>
      </c>
      <c r="T110" s="22">
        <v>3.4630413099999999</v>
      </c>
      <c r="U110" s="22">
        <v>3.59855247</v>
      </c>
      <c r="V110" s="22">
        <v>3.5199325099999998</v>
      </c>
    </row>
    <row r="111" spans="1:22" x14ac:dyDescent="0.2">
      <c r="A111" s="19" t="s">
        <v>118</v>
      </c>
      <c r="B111" s="24" t="s">
        <v>118</v>
      </c>
      <c r="C111" s="22">
        <v>1.0134375099999999</v>
      </c>
      <c r="D111" s="22">
        <v>0.95722342000000005</v>
      </c>
      <c r="E111" s="22">
        <v>1.0712401899999999</v>
      </c>
      <c r="F111" s="22">
        <v>0.60844593999999996</v>
      </c>
      <c r="G111" s="22">
        <v>0.65464770999999999</v>
      </c>
      <c r="H111" s="22">
        <v>0.59058838999999996</v>
      </c>
      <c r="I111" s="22">
        <v>0.48937704999999998</v>
      </c>
      <c r="J111" s="22">
        <v>0.66952825000000005</v>
      </c>
      <c r="K111" s="22">
        <v>0.56152743000000005</v>
      </c>
      <c r="L111" s="22">
        <v>0.56858443999999997</v>
      </c>
      <c r="M111" s="22">
        <v>0.57170916000000005</v>
      </c>
      <c r="N111" s="22">
        <v>0.61155510000000002</v>
      </c>
      <c r="O111" s="22">
        <v>0.67824304000000002</v>
      </c>
      <c r="P111" s="22">
        <v>0.70266861000000003</v>
      </c>
      <c r="Q111" s="22">
        <v>0.69841200000000003</v>
      </c>
      <c r="R111" s="22">
        <v>0.74002051000000002</v>
      </c>
      <c r="S111" s="22">
        <v>0.86327969999999998</v>
      </c>
      <c r="T111" s="22">
        <v>0.91669148</v>
      </c>
      <c r="U111" s="22">
        <v>1.1439957599999999</v>
      </c>
      <c r="V111" s="22">
        <v>1.08106327</v>
      </c>
    </row>
    <row r="112" spans="1:22" x14ac:dyDescent="0.2">
      <c r="A112" s="19" t="s">
        <v>119</v>
      </c>
      <c r="B112" s="24" t="s">
        <v>119</v>
      </c>
      <c r="C112" s="22">
        <v>4.6724924999999997</v>
      </c>
      <c r="D112" s="22">
        <v>4.5480546999999998</v>
      </c>
      <c r="E112" s="22">
        <v>4.5841631899999999</v>
      </c>
      <c r="F112" s="22">
        <v>4.3130173699999999</v>
      </c>
      <c r="G112" s="22">
        <v>4.6444082299999998</v>
      </c>
      <c r="H112" s="22">
        <v>3.8173046099999999</v>
      </c>
      <c r="I112" s="22">
        <v>4.2113142000000003</v>
      </c>
      <c r="J112" s="22">
        <v>4.6905641600000001</v>
      </c>
      <c r="K112" s="22">
        <v>4.6509170500000003</v>
      </c>
      <c r="L112" s="22">
        <v>4.7457704500000002</v>
      </c>
      <c r="M112" s="22">
        <v>4.7446928000000002</v>
      </c>
      <c r="N112" s="22">
        <v>4.3145971300000001</v>
      </c>
      <c r="O112" s="22">
        <v>3.98130608</v>
      </c>
      <c r="P112" s="22">
        <v>4.1534390400000003</v>
      </c>
      <c r="Q112" s="22">
        <v>4.31628656</v>
      </c>
      <c r="R112" s="22">
        <v>4.3016762699999997</v>
      </c>
      <c r="S112" s="22">
        <v>4.8023519500000003</v>
      </c>
      <c r="T112" s="22">
        <v>4.4230823499999996</v>
      </c>
      <c r="U112" s="22">
        <v>4.6946349100000004</v>
      </c>
      <c r="V112" s="22">
        <v>5.0140957799999999</v>
      </c>
    </row>
    <row r="113" spans="1:22" x14ac:dyDescent="0.2">
      <c r="A113" s="19" t="s">
        <v>120</v>
      </c>
      <c r="B113" s="24" t="s">
        <v>120</v>
      </c>
      <c r="C113" s="22">
        <v>1.7015045900000001</v>
      </c>
      <c r="D113" s="22">
        <v>1.66755974</v>
      </c>
      <c r="E113" s="22">
        <v>1.7644567499999999</v>
      </c>
      <c r="F113" s="22">
        <v>1.4251953399999999</v>
      </c>
      <c r="G113" s="22">
        <v>1.7000595300000001</v>
      </c>
      <c r="H113" s="22">
        <v>1.6128888100000001</v>
      </c>
      <c r="I113" s="22">
        <v>1.62889814</v>
      </c>
      <c r="J113" s="22">
        <v>1.63440728</v>
      </c>
      <c r="K113" s="22">
        <v>1.5140811199999999</v>
      </c>
      <c r="L113" s="22">
        <v>1.5568499600000001</v>
      </c>
      <c r="M113" s="22">
        <v>1.3003214599999999</v>
      </c>
      <c r="N113" s="22">
        <v>1.4970574400000001</v>
      </c>
      <c r="O113" s="22">
        <v>1.8222147200000001</v>
      </c>
      <c r="P113" s="22">
        <v>1.9845594200000001</v>
      </c>
      <c r="Q113" s="22">
        <v>2.0206656500000002</v>
      </c>
      <c r="R113" s="22">
        <v>1.3778280000000001</v>
      </c>
      <c r="S113" s="22">
        <v>1.6779627800000001</v>
      </c>
      <c r="T113" s="22">
        <v>1.6814807700000001</v>
      </c>
      <c r="U113" s="22">
        <v>1.58740938</v>
      </c>
      <c r="V113" s="22">
        <v>1.32699835</v>
      </c>
    </row>
    <row r="114" spans="1:22" x14ac:dyDescent="0.2">
      <c r="A114" s="19" t="s">
        <v>121</v>
      </c>
      <c r="B114" s="24" t="s">
        <v>121</v>
      </c>
      <c r="C114" s="22">
        <v>2.3248913299999998</v>
      </c>
      <c r="D114" s="22">
        <v>1.9476659300000001</v>
      </c>
      <c r="E114" s="22">
        <v>1.46725595</v>
      </c>
      <c r="F114" s="22">
        <v>1.6300339699999999</v>
      </c>
      <c r="G114" s="22">
        <v>1.5977729599999999</v>
      </c>
      <c r="H114" s="22">
        <v>1.58578682</v>
      </c>
      <c r="I114" s="22">
        <v>1.76220965</v>
      </c>
      <c r="J114" s="22">
        <v>1.7357535399999999</v>
      </c>
      <c r="K114" s="22">
        <v>1.62308908</v>
      </c>
      <c r="L114" s="22">
        <v>2.1230833499999999</v>
      </c>
      <c r="M114" s="22">
        <v>2.13286233</v>
      </c>
      <c r="N114" s="22">
        <v>2.4643807400000002</v>
      </c>
      <c r="O114" s="22">
        <v>3.03187323</v>
      </c>
      <c r="P114" s="22">
        <v>2.6469793300000002</v>
      </c>
      <c r="Q114" s="22">
        <v>3.1696498399999999</v>
      </c>
      <c r="R114" s="22">
        <v>3.1607136699999998</v>
      </c>
      <c r="S114" s="22">
        <v>3.1510596299999998</v>
      </c>
      <c r="T114" s="22">
        <v>3.0258145299999999</v>
      </c>
      <c r="U114" s="22">
        <v>3.01784396</v>
      </c>
      <c r="V114" s="22">
        <v>3.2994334699999999</v>
      </c>
    </row>
    <row r="115" spans="1:22" x14ac:dyDescent="0.2">
      <c r="A115" s="19" t="s">
        <v>122</v>
      </c>
      <c r="B115" s="24" t="s">
        <v>122</v>
      </c>
      <c r="C115" s="22">
        <v>2.3408784900000001</v>
      </c>
      <c r="D115" s="22">
        <v>2.4758627400000002</v>
      </c>
      <c r="E115" s="22">
        <v>2.5227134200000001</v>
      </c>
      <c r="F115" s="22">
        <v>2.3357081399999999</v>
      </c>
      <c r="G115" s="22">
        <v>2.3036108</v>
      </c>
      <c r="H115" s="22">
        <v>2.5658016199999998</v>
      </c>
      <c r="I115" s="22">
        <v>2.2161142800000002</v>
      </c>
      <c r="J115" s="22">
        <v>2.1542613500000001</v>
      </c>
      <c r="K115" s="22">
        <v>2.1710753399999998</v>
      </c>
      <c r="L115" s="22">
        <v>2.5061421400000001</v>
      </c>
      <c r="M115" s="22">
        <v>2.4473257099999999</v>
      </c>
      <c r="N115" s="22">
        <v>2.3106939799999999</v>
      </c>
      <c r="O115" s="22">
        <v>2.4882228400000002</v>
      </c>
      <c r="P115" s="22">
        <v>2.6584410699999999</v>
      </c>
      <c r="Q115" s="22">
        <v>2.96458149</v>
      </c>
      <c r="R115" s="22">
        <v>3.03156757</v>
      </c>
      <c r="S115" s="22">
        <v>3.0661561499999999</v>
      </c>
      <c r="T115" s="22">
        <v>3.05735183</v>
      </c>
      <c r="U115" s="22">
        <v>3.1964008800000001</v>
      </c>
      <c r="V115" s="22">
        <v>3.2798132899999999</v>
      </c>
    </row>
    <row r="116" spans="1:22" x14ac:dyDescent="0.2">
      <c r="A116" s="19" t="s">
        <v>123</v>
      </c>
      <c r="B116" s="24" t="s">
        <v>123</v>
      </c>
      <c r="C116" s="22">
        <v>1.3564209899999999</v>
      </c>
      <c r="D116" s="22">
        <v>1.1562362900000001</v>
      </c>
      <c r="E116" s="22">
        <v>0.97705805000000001</v>
      </c>
      <c r="F116" s="22">
        <v>1.1142208600000001</v>
      </c>
      <c r="G116" s="22">
        <v>1.0884333799999999</v>
      </c>
      <c r="H116" s="22">
        <v>1.2387373399999999</v>
      </c>
      <c r="I116" s="22">
        <v>1.2122908800000001</v>
      </c>
      <c r="J116" s="22">
        <v>1.1753731999999999</v>
      </c>
      <c r="K116" s="22">
        <v>1.1642841100000001</v>
      </c>
      <c r="L116" s="22">
        <v>1.2764082000000001</v>
      </c>
      <c r="M116" s="22">
        <v>1.31791437</v>
      </c>
      <c r="N116" s="22">
        <v>1.06190205</v>
      </c>
      <c r="O116" s="22">
        <v>1.09802592</v>
      </c>
      <c r="P116" s="22">
        <v>1.1204470399999999</v>
      </c>
      <c r="Q116" s="22">
        <v>1.26327133</v>
      </c>
      <c r="R116" s="22">
        <v>1.46860576</v>
      </c>
      <c r="S116" s="22">
        <v>1.4737342600000001</v>
      </c>
      <c r="T116" s="22">
        <v>1.4827185899999999</v>
      </c>
      <c r="U116" s="22">
        <v>1.53632784</v>
      </c>
      <c r="V116" s="22">
        <v>1.6550749499999999</v>
      </c>
    </row>
    <row r="117" spans="1:22" x14ac:dyDescent="0.2">
      <c r="A117" s="19" t="s">
        <v>124</v>
      </c>
      <c r="B117" s="24" t="s">
        <v>124</v>
      </c>
      <c r="C117" s="22">
        <v>3.6070291999999999</v>
      </c>
      <c r="D117" s="22">
        <v>3.9864473299999998</v>
      </c>
      <c r="E117" s="22">
        <v>4.24438095</v>
      </c>
      <c r="F117" s="22">
        <v>4.0827384000000002</v>
      </c>
      <c r="G117" s="22">
        <v>3.9589922400000002</v>
      </c>
      <c r="H117" s="22">
        <v>3.9790821099999998</v>
      </c>
      <c r="I117" s="22">
        <v>4.0025959000000002</v>
      </c>
      <c r="J117" s="22">
        <v>4.09294081</v>
      </c>
      <c r="K117" s="22">
        <v>4.5399284399999997</v>
      </c>
      <c r="L117" s="22">
        <v>4.7263717700000001</v>
      </c>
      <c r="M117" s="22">
        <v>4.5751304599999996</v>
      </c>
      <c r="N117" s="22">
        <v>4.4320688199999996</v>
      </c>
      <c r="O117" s="22">
        <v>4.3460745799999998</v>
      </c>
      <c r="P117" s="22">
        <v>4.5093359900000003</v>
      </c>
      <c r="Q117" s="22">
        <v>4.4665336599999996</v>
      </c>
      <c r="R117" s="22">
        <v>4.4336996099999997</v>
      </c>
      <c r="S117" s="22">
        <v>4.4965376900000003</v>
      </c>
      <c r="T117" s="22">
        <v>4.51487017</v>
      </c>
      <c r="U117" s="22">
        <v>4.4980945600000002</v>
      </c>
      <c r="V117" s="22">
        <v>4.6020655599999998</v>
      </c>
    </row>
    <row r="118" spans="1:22" x14ac:dyDescent="0.2">
      <c r="A118" s="19" t="s">
        <v>125</v>
      </c>
      <c r="B118" s="24" t="s">
        <v>125</v>
      </c>
      <c r="C118" s="22">
        <v>5.9981570199999998</v>
      </c>
      <c r="D118" s="22">
        <v>6.0540599799999999</v>
      </c>
      <c r="E118" s="22">
        <v>6.32552147</v>
      </c>
      <c r="F118" s="22">
        <v>6.44214296</v>
      </c>
      <c r="G118" s="22">
        <v>6.7264423400000002</v>
      </c>
      <c r="H118" s="22">
        <v>6.8442225499999996</v>
      </c>
      <c r="I118" s="22">
        <v>5.9343028100000002</v>
      </c>
      <c r="J118" s="22">
        <v>5.8018589</v>
      </c>
      <c r="K118" s="22">
        <v>5.9895777700000004</v>
      </c>
      <c r="L118" s="22">
        <v>6.4638757699999996</v>
      </c>
      <c r="M118" s="22">
        <v>6.6731519700000002</v>
      </c>
      <c r="N118" s="22">
        <v>6.2768540399999999</v>
      </c>
      <c r="O118" s="22">
        <v>5.9159016600000003</v>
      </c>
      <c r="P118" s="22">
        <v>5.8582124699999998</v>
      </c>
      <c r="Q118" s="22">
        <v>5.7683253299999997</v>
      </c>
      <c r="R118" s="22">
        <v>5.7454338099999998</v>
      </c>
      <c r="S118" s="22">
        <v>5.7844982099999998</v>
      </c>
      <c r="T118" s="22">
        <v>5.6893897100000004</v>
      </c>
      <c r="U118" s="22">
        <v>5.7566347100000002</v>
      </c>
      <c r="V118" s="22">
        <v>5.80534792</v>
      </c>
    </row>
    <row r="119" spans="1:22" x14ac:dyDescent="0.2">
      <c r="A119" s="19" t="s">
        <v>126</v>
      </c>
      <c r="B119" s="24" t="s">
        <v>126</v>
      </c>
      <c r="C119" s="22">
        <v>1.1739918</v>
      </c>
      <c r="D119" s="22">
        <v>1.4624722000000001</v>
      </c>
      <c r="E119" s="22">
        <v>1.547966</v>
      </c>
      <c r="F119" s="22">
        <v>2.6276767300000001</v>
      </c>
      <c r="G119" s="22">
        <v>2.3869535900000001</v>
      </c>
      <c r="H119" s="22">
        <v>1.92000175</v>
      </c>
      <c r="I119" s="22">
        <v>1.7123062600000001</v>
      </c>
      <c r="J119" s="22">
        <v>1.54760242</v>
      </c>
      <c r="K119" s="22">
        <v>1.2231462</v>
      </c>
      <c r="L119" s="22">
        <v>1.6926660499999999</v>
      </c>
      <c r="M119" s="22">
        <v>1.3276448199999999</v>
      </c>
      <c r="N119" s="22">
        <v>1.1766786600000001</v>
      </c>
      <c r="O119" s="22">
        <v>1.3835847400000001</v>
      </c>
      <c r="P119" s="22">
        <v>1.74754524</v>
      </c>
      <c r="Q119" s="22">
        <v>2.1017427400000002</v>
      </c>
      <c r="R119" s="22">
        <v>2.5078663799999998</v>
      </c>
      <c r="S119" s="22">
        <v>2.6105341900000001</v>
      </c>
      <c r="T119" s="22">
        <v>2.2544465100000002</v>
      </c>
      <c r="U119" s="22">
        <v>1.87936616</v>
      </c>
      <c r="V119" s="22">
        <v>2.1178445799999999</v>
      </c>
    </row>
    <row r="120" spans="1:22" x14ac:dyDescent="0.2">
      <c r="A120" s="19" t="s">
        <v>127</v>
      </c>
      <c r="B120" s="24" t="s">
        <v>127</v>
      </c>
      <c r="C120" s="22">
        <v>3.3358547700000001</v>
      </c>
      <c r="D120" s="22">
        <v>3.48990417</v>
      </c>
      <c r="E120" s="22">
        <v>3.6797502</v>
      </c>
      <c r="F120" s="22">
        <v>4.4619364700000004</v>
      </c>
      <c r="G120" s="22">
        <v>4.0427894599999998</v>
      </c>
      <c r="H120" s="22">
        <v>4.4098105399999996</v>
      </c>
      <c r="I120" s="22">
        <v>4.02086115</v>
      </c>
      <c r="J120" s="22">
        <v>4.0906643899999997</v>
      </c>
      <c r="K120" s="22">
        <v>4.0731763799999996</v>
      </c>
      <c r="L120" s="22">
        <v>4.15208244</v>
      </c>
      <c r="M120" s="22">
        <v>4.6066370000000001</v>
      </c>
      <c r="N120" s="22">
        <v>3.5253810900000002</v>
      </c>
      <c r="O120" s="22">
        <v>3.6383967400000001</v>
      </c>
      <c r="P120" s="22">
        <v>4.1028852499999999</v>
      </c>
      <c r="Q120" s="22">
        <v>3.9612255099999998</v>
      </c>
      <c r="R120" s="22">
        <v>3.8559977999999999</v>
      </c>
      <c r="S120" s="22">
        <v>3.9118575999999998</v>
      </c>
      <c r="T120" s="22">
        <v>4.0478534699999997</v>
      </c>
      <c r="U120" s="22">
        <v>4.4312081299999999</v>
      </c>
      <c r="V120" s="22">
        <v>4.6036143300000001</v>
      </c>
    </row>
    <row r="121" spans="1:22" x14ac:dyDescent="0.2">
      <c r="A121" s="19" t="s">
        <v>194</v>
      </c>
      <c r="B121" s="24" t="s">
        <v>194</v>
      </c>
      <c r="C121" s="22">
        <v>2.9796474000000002</v>
      </c>
      <c r="D121" s="22">
        <v>3.0430135699999998</v>
      </c>
      <c r="E121" s="22">
        <v>3.2191042900000002</v>
      </c>
      <c r="F121" s="22">
        <v>3.00005722</v>
      </c>
      <c r="G121" s="22">
        <v>2.7975342300000001</v>
      </c>
      <c r="H121" s="22">
        <v>2.9176597599999998</v>
      </c>
      <c r="I121" s="22">
        <v>2.94237685</v>
      </c>
      <c r="J121" s="22">
        <v>2.9462883500000001</v>
      </c>
      <c r="K121" s="22">
        <v>3.07102203</v>
      </c>
      <c r="L121" s="22">
        <v>3.5030071700000001</v>
      </c>
      <c r="M121" s="22">
        <v>3.0512261399999998</v>
      </c>
      <c r="N121" s="22">
        <v>3.0040421500000001</v>
      </c>
      <c r="O121" s="22">
        <v>3.1448402400000002</v>
      </c>
      <c r="P121" s="22">
        <v>3.16959071</v>
      </c>
      <c r="Q121" s="22">
        <v>3.2018384900000001</v>
      </c>
      <c r="R121" s="22">
        <v>3.10975885</v>
      </c>
      <c r="S121" s="22">
        <v>3.0124878900000001</v>
      </c>
      <c r="T121" s="22">
        <v>3.0593280799999998</v>
      </c>
      <c r="U121" s="22">
        <v>3.1840233800000002</v>
      </c>
      <c r="V121" s="22">
        <v>3.45416021</v>
      </c>
    </row>
    <row r="122" spans="1:22" x14ac:dyDescent="0.2">
      <c r="A122" s="19" t="s">
        <v>129</v>
      </c>
      <c r="B122" s="24" t="s">
        <v>129</v>
      </c>
      <c r="C122" s="22">
        <v>0.77055203999999999</v>
      </c>
      <c r="D122" s="22">
        <v>0.81940210000000002</v>
      </c>
      <c r="E122" s="22">
        <v>0.88916980999999995</v>
      </c>
      <c r="F122" s="22">
        <v>2.66805673</v>
      </c>
      <c r="G122" s="22">
        <v>2.19401336</v>
      </c>
      <c r="H122" s="22">
        <v>1.83512509</v>
      </c>
      <c r="I122" s="22">
        <v>1.47802389</v>
      </c>
      <c r="J122" s="22">
        <v>1.7408056300000001</v>
      </c>
      <c r="K122" s="22">
        <v>1.80745983</v>
      </c>
      <c r="L122" s="22">
        <v>1.87467706</v>
      </c>
      <c r="M122" s="22">
        <v>2.0312521499999998</v>
      </c>
      <c r="N122" s="22">
        <v>2.1889235999999999</v>
      </c>
      <c r="O122" s="22">
        <v>2.0462083799999999</v>
      </c>
      <c r="P122" s="22">
        <v>2.1633279299999999</v>
      </c>
      <c r="Q122" s="22">
        <v>2.1846456500000002</v>
      </c>
      <c r="R122" s="22">
        <v>2.0951826599999999</v>
      </c>
      <c r="S122" s="22">
        <v>2.2226667400000002</v>
      </c>
      <c r="T122" s="22">
        <v>2.2288525099999998</v>
      </c>
      <c r="U122" s="22">
        <v>2.3451302100000002</v>
      </c>
      <c r="V122" s="22">
        <v>2.56083989</v>
      </c>
    </row>
    <row r="123" spans="1:22" x14ac:dyDescent="0.2">
      <c r="A123" s="19" t="s">
        <v>130</v>
      </c>
      <c r="B123" s="24" t="s">
        <v>130</v>
      </c>
      <c r="C123" s="22">
        <v>3.0345542399999998</v>
      </c>
      <c r="D123" s="22">
        <v>3.2365651099999999</v>
      </c>
      <c r="E123" s="22">
        <v>3.0729007699999999</v>
      </c>
      <c r="F123" s="22">
        <v>2.8798472899999998</v>
      </c>
      <c r="G123" s="22">
        <v>2.5618300399999998</v>
      </c>
      <c r="H123" s="22">
        <v>2.4783673300000002</v>
      </c>
      <c r="I123" s="22">
        <v>2.6413929500000002</v>
      </c>
      <c r="J123" s="22">
        <v>2.50739336</v>
      </c>
      <c r="K123" s="22">
        <v>1.88940299</v>
      </c>
      <c r="L123" s="22">
        <v>2.7882320900000002</v>
      </c>
      <c r="M123" s="22">
        <v>2.2592110600000002</v>
      </c>
      <c r="N123" s="22">
        <v>2.48944235</v>
      </c>
      <c r="O123" s="22">
        <v>2.7447271299999998</v>
      </c>
      <c r="P123" s="22">
        <v>3.1078634300000001</v>
      </c>
      <c r="Q123" s="22">
        <v>3.73111558</v>
      </c>
      <c r="R123" s="22">
        <v>4.10729933</v>
      </c>
      <c r="S123" s="22">
        <v>3.89302897</v>
      </c>
      <c r="T123" s="22">
        <v>4.4994649899999999</v>
      </c>
      <c r="U123" s="22">
        <v>4.0410785699999998</v>
      </c>
      <c r="V123" s="22">
        <v>3.9348487900000002</v>
      </c>
    </row>
    <row r="124" spans="1:22" x14ac:dyDescent="0.2">
      <c r="A124" s="19" t="s">
        <v>131</v>
      </c>
      <c r="B124" s="24" t="s">
        <v>131</v>
      </c>
      <c r="C124" s="22">
        <v>1.2527483699999999</v>
      </c>
      <c r="D124" s="22">
        <v>1.4157685</v>
      </c>
      <c r="E124" s="22">
        <v>1.3399424600000001</v>
      </c>
      <c r="F124" s="22">
        <v>1.54448271</v>
      </c>
      <c r="G124" s="22">
        <v>1.62705243</v>
      </c>
      <c r="H124" s="22">
        <v>1.59510672</v>
      </c>
      <c r="I124" s="22">
        <v>1.7594542500000001</v>
      </c>
      <c r="J124" s="22">
        <v>1.3188059299999999</v>
      </c>
      <c r="K124" s="22">
        <v>1.38714373</v>
      </c>
      <c r="L124" s="22">
        <v>1.4065786600000001</v>
      </c>
      <c r="M124" s="22">
        <v>1.16164362</v>
      </c>
      <c r="N124" s="22">
        <v>1.3086287999999999</v>
      </c>
      <c r="O124" s="22">
        <v>1.2192366100000001</v>
      </c>
      <c r="P124" s="22">
        <v>1.1707708800000001</v>
      </c>
      <c r="Q124" s="22">
        <v>1.08003676</v>
      </c>
      <c r="R124" s="22">
        <v>1.07820702</v>
      </c>
      <c r="S124" s="22">
        <v>1.06801879</v>
      </c>
      <c r="T124" s="22">
        <v>0.95649563999999998</v>
      </c>
      <c r="U124" s="22">
        <v>0.96029741000000002</v>
      </c>
      <c r="V124" s="22">
        <v>1.03445733</v>
      </c>
    </row>
    <row r="125" spans="1:22" x14ac:dyDescent="0.2">
      <c r="A125" s="19" t="s">
        <v>132</v>
      </c>
      <c r="B125" s="24" t="s">
        <v>132</v>
      </c>
      <c r="C125" s="22">
        <v>4.2527751900000004</v>
      </c>
      <c r="D125" s="22">
        <v>4.5842313800000003</v>
      </c>
      <c r="E125" s="22">
        <v>5.8169698700000003</v>
      </c>
      <c r="F125" s="22">
        <v>5.6792149500000004</v>
      </c>
      <c r="G125" s="22">
        <v>5.5915861099999997</v>
      </c>
      <c r="H125" s="22">
        <v>5.4187970200000004</v>
      </c>
      <c r="I125" s="22">
        <v>5.30469656</v>
      </c>
      <c r="J125" s="22">
        <v>5.7174930599999998</v>
      </c>
      <c r="K125" s="22">
        <v>5.8634948700000002</v>
      </c>
      <c r="L125" s="22">
        <v>5.7579731900000004</v>
      </c>
      <c r="M125" s="22">
        <v>5.8080339399999996</v>
      </c>
      <c r="N125" s="22">
        <v>5.5666012800000004</v>
      </c>
      <c r="O125" s="22">
        <v>5.7903628300000003</v>
      </c>
      <c r="P125" s="22">
        <v>5.5705056199999996</v>
      </c>
      <c r="Q125" s="22">
        <v>5.3827672</v>
      </c>
      <c r="R125" s="22">
        <v>5.0838770899999997</v>
      </c>
      <c r="S125" s="22">
        <v>4.8705110500000002</v>
      </c>
      <c r="T125" s="22">
        <v>4.7249789199999999</v>
      </c>
      <c r="U125" s="22">
        <v>5.0650887500000001</v>
      </c>
      <c r="V125" s="22">
        <v>5.0602803200000004</v>
      </c>
    </row>
    <row r="126" spans="1:22" x14ac:dyDescent="0.2">
      <c r="A126" s="19" t="s">
        <v>133</v>
      </c>
      <c r="B126" s="24" t="s">
        <v>133</v>
      </c>
      <c r="C126" s="22">
        <v>3.7859380200000001</v>
      </c>
      <c r="D126" s="22">
        <v>3.7585735300000001</v>
      </c>
      <c r="E126" s="22">
        <v>3.6368391500000001</v>
      </c>
      <c r="F126" s="22">
        <v>4.1458935700000001</v>
      </c>
      <c r="G126" s="22">
        <v>3.8128249599999999</v>
      </c>
      <c r="H126" s="22">
        <v>3.6201779799999998</v>
      </c>
      <c r="I126" s="22">
        <v>3.4434094399999999</v>
      </c>
      <c r="J126" s="22">
        <v>3.0430080899999998</v>
      </c>
      <c r="K126" s="22">
        <v>2.40282631</v>
      </c>
      <c r="L126" s="22">
        <v>2.3870523000000001</v>
      </c>
      <c r="M126" s="22">
        <v>3.1060183000000001</v>
      </c>
      <c r="N126" s="22">
        <v>3.0136551900000002</v>
      </c>
      <c r="O126" s="22">
        <v>4.0201811799999998</v>
      </c>
      <c r="P126" s="22">
        <v>3.20524502</v>
      </c>
      <c r="Q126" s="22">
        <v>3.28967834</v>
      </c>
      <c r="R126" s="22">
        <v>3.2453107800000001</v>
      </c>
      <c r="S126" s="22">
        <v>3.5857744199999999</v>
      </c>
      <c r="T126" s="22">
        <v>3.5845530000000001</v>
      </c>
      <c r="U126" s="22">
        <v>3.89030385</v>
      </c>
      <c r="V126" s="22">
        <v>3.7750895</v>
      </c>
    </row>
    <row r="127" spans="1:22" x14ac:dyDescent="0.2">
      <c r="A127" s="19" t="s">
        <v>134</v>
      </c>
      <c r="B127" s="24" t="s">
        <v>134</v>
      </c>
      <c r="C127" s="22">
        <v>2.07760787</v>
      </c>
      <c r="D127" s="22">
        <v>2.51132965</v>
      </c>
      <c r="E127" s="22">
        <v>2.80493784</v>
      </c>
      <c r="F127" s="22">
        <v>2.2002270199999998</v>
      </c>
      <c r="G127" s="22">
        <v>2.0971226700000001</v>
      </c>
      <c r="H127" s="22">
        <v>1.7210621800000001</v>
      </c>
      <c r="I127" s="22">
        <v>1.0842268500000001</v>
      </c>
      <c r="J127" s="22">
        <v>1.0738451499999999</v>
      </c>
      <c r="K127" s="22">
        <v>0.63286781000000003</v>
      </c>
      <c r="L127" s="22">
        <v>0.93309211999999997</v>
      </c>
      <c r="M127" s="22">
        <v>1.2722797400000001</v>
      </c>
      <c r="N127" s="22">
        <v>0.88903224000000003</v>
      </c>
      <c r="O127" s="22">
        <v>0.95205742000000004</v>
      </c>
      <c r="P127" s="22">
        <v>0.80621624000000003</v>
      </c>
      <c r="Q127" s="22">
        <v>1.33745706</v>
      </c>
      <c r="R127" s="22">
        <v>1.6406906800000001</v>
      </c>
      <c r="S127" s="22">
        <v>1.84638989</v>
      </c>
      <c r="T127" s="22">
        <v>0.85096198000000001</v>
      </c>
      <c r="U127" s="22">
        <v>0.76867907999999996</v>
      </c>
      <c r="V127" s="22">
        <v>1.22532105</v>
      </c>
    </row>
    <row r="128" spans="1:22" x14ac:dyDescent="0.2">
      <c r="A128" s="19" t="s">
        <v>135</v>
      </c>
      <c r="B128" s="24" t="s">
        <v>135</v>
      </c>
      <c r="C128" s="22">
        <v>1.2147411100000001</v>
      </c>
      <c r="D128" s="22">
        <v>0.88201147000000002</v>
      </c>
      <c r="E128" s="22">
        <v>1.0521413100000001</v>
      </c>
      <c r="F128" s="22">
        <v>1.3372828999999999</v>
      </c>
      <c r="G128" s="22">
        <v>1.02267361</v>
      </c>
      <c r="H128" s="22">
        <v>1.00069582</v>
      </c>
      <c r="I128" s="22">
        <v>0.99547803000000001</v>
      </c>
      <c r="J128" s="22">
        <v>0.95031679000000002</v>
      </c>
      <c r="K128" s="22">
        <v>1.1918921499999999</v>
      </c>
      <c r="L128" s="22">
        <v>1.18541074</v>
      </c>
      <c r="M128" s="22">
        <v>1.14910603</v>
      </c>
      <c r="N128" s="22">
        <v>1.1721450099999999</v>
      </c>
      <c r="O128" s="22">
        <v>1.3078713399999999</v>
      </c>
      <c r="P128" s="22">
        <v>1.5369689499999999</v>
      </c>
      <c r="Q128" s="22">
        <v>1.74364483</v>
      </c>
      <c r="R128" s="22">
        <v>1.9681615800000001</v>
      </c>
      <c r="S128" s="22">
        <v>2.0793094600000002</v>
      </c>
      <c r="T128" s="22">
        <v>2.1064455500000001</v>
      </c>
      <c r="U128" s="22">
        <v>2.04291058</v>
      </c>
      <c r="V128" s="22">
        <v>2.0490090799999998</v>
      </c>
    </row>
    <row r="129" spans="1:22" x14ac:dyDescent="0.2">
      <c r="A129" s="19" t="s">
        <v>178</v>
      </c>
      <c r="B129" s="24" t="s">
        <v>178</v>
      </c>
      <c r="C129" s="22">
        <v>4.6391358399999998</v>
      </c>
      <c r="D129" s="22">
        <v>4.6988949800000004</v>
      </c>
      <c r="E129" s="22">
        <v>4.8449616400000002</v>
      </c>
      <c r="F129" s="22">
        <v>4.7401728600000004</v>
      </c>
      <c r="G129" s="22">
        <v>5.0156788800000003</v>
      </c>
      <c r="H129" s="22">
        <v>4.9504332499999997</v>
      </c>
      <c r="I129" s="22">
        <v>4.7729206099999999</v>
      </c>
      <c r="J129" s="22">
        <v>4.9322633700000003</v>
      </c>
      <c r="K129" s="22">
        <v>5.19804668</v>
      </c>
      <c r="L129" s="22">
        <v>5.6937274899999997</v>
      </c>
      <c r="M129" s="22">
        <v>5.4889159200000002</v>
      </c>
      <c r="N129" s="22">
        <v>5.2983999300000004</v>
      </c>
      <c r="O129" s="22">
        <v>5.3650646200000001</v>
      </c>
      <c r="P129" s="22">
        <v>5.4982514399999998</v>
      </c>
      <c r="Q129" s="22">
        <v>5.4675283400000003</v>
      </c>
      <c r="R129" s="22">
        <v>5.34849453</v>
      </c>
      <c r="S129" s="22">
        <v>5.6853976199999998</v>
      </c>
      <c r="T129" s="22">
        <v>5.3525543200000003</v>
      </c>
      <c r="U129" s="22">
        <v>5.3113966000000001</v>
      </c>
      <c r="V129" s="22">
        <v>5.4845209099999996</v>
      </c>
    </row>
    <row r="130" spans="1:22" x14ac:dyDescent="0.2">
      <c r="A130" s="19" t="s">
        <v>137</v>
      </c>
      <c r="B130" s="24" t="s">
        <v>137</v>
      </c>
      <c r="C130" s="22">
        <v>5.5714001700000004</v>
      </c>
      <c r="D130" s="22">
        <v>5.5574116699999996</v>
      </c>
      <c r="E130" s="22">
        <v>5.8096933399999999</v>
      </c>
      <c r="F130" s="22">
        <v>5.8285856200000001</v>
      </c>
      <c r="G130" s="22">
        <v>5.7156281499999997</v>
      </c>
      <c r="H130" s="22">
        <v>5.7748050700000002</v>
      </c>
      <c r="I130" s="22">
        <v>5.6125712400000003</v>
      </c>
      <c r="J130" s="22">
        <v>5.2759380299999998</v>
      </c>
      <c r="K130" s="22">
        <v>5.6679820999999997</v>
      </c>
      <c r="L130" s="22">
        <v>6.1506943700000001</v>
      </c>
      <c r="M130" s="22">
        <v>6.1980800599999997</v>
      </c>
      <c r="N130" s="22">
        <v>6.1688919100000001</v>
      </c>
      <c r="O130" s="22">
        <v>6.1747550999999996</v>
      </c>
      <c r="P130" s="22">
        <v>6.1447396300000001</v>
      </c>
      <c r="Q130" s="22">
        <v>5.9959611900000001</v>
      </c>
      <c r="R130" s="22">
        <v>6.0638723399999996</v>
      </c>
      <c r="S130" s="22">
        <v>6.1177401500000004</v>
      </c>
      <c r="T130" s="22">
        <v>5.8768453599999999</v>
      </c>
      <c r="U130" s="22">
        <v>5.9950241999999996</v>
      </c>
      <c r="V130" s="22">
        <v>6.1687526699999999</v>
      </c>
    </row>
    <row r="131" spans="1:22" x14ac:dyDescent="0.2">
      <c r="A131" s="19" t="s">
        <v>138</v>
      </c>
      <c r="B131" s="24" t="s">
        <v>138</v>
      </c>
      <c r="C131" s="22">
        <v>2.9878425599999998</v>
      </c>
      <c r="D131" s="22">
        <v>2.6780815100000002</v>
      </c>
      <c r="E131" s="22">
        <v>2.5773401300000001</v>
      </c>
      <c r="F131" s="22">
        <v>3.1373131299999999</v>
      </c>
      <c r="G131" s="22">
        <v>3.0567943999999998</v>
      </c>
      <c r="H131" s="22">
        <v>3.0761756899999999</v>
      </c>
      <c r="I131" s="22">
        <v>3.61328125</v>
      </c>
      <c r="J131" s="22">
        <v>3.6711339999999999</v>
      </c>
      <c r="K131" s="22">
        <v>3.7315244700000001</v>
      </c>
      <c r="L131" s="22">
        <v>4.2395157799999996</v>
      </c>
      <c r="M131" s="22">
        <v>4.4481139199999999</v>
      </c>
      <c r="N131" s="22">
        <v>4.5339503299999997</v>
      </c>
      <c r="O131" s="22">
        <v>4.5380373000000001</v>
      </c>
      <c r="P131" s="22">
        <v>4.5299320200000004</v>
      </c>
      <c r="Q131" s="22">
        <v>4.7511434599999998</v>
      </c>
      <c r="R131" s="22">
        <v>5.0172843900000004</v>
      </c>
      <c r="S131" s="22">
        <v>4.9931211500000003</v>
      </c>
      <c r="T131" s="22">
        <v>4.98211432</v>
      </c>
      <c r="U131" s="22">
        <v>5.07550335</v>
      </c>
      <c r="V131" s="22">
        <v>5.3526582700000001</v>
      </c>
    </row>
    <row r="132" spans="1:22" x14ac:dyDescent="0.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0.69536834999999997</v>
      </c>
      <c r="U132" s="22">
        <v>0.68500351999999998</v>
      </c>
      <c r="V132" s="22">
        <v>0.98501508999999998</v>
      </c>
    </row>
    <row r="133" spans="1:22" x14ac:dyDescent="0.2">
      <c r="A133" s="19" t="s">
        <v>140</v>
      </c>
      <c r="B133" s="24" t="s">
        <v>140</v>
      </c>
      <c r="C133" s="22">
        <v>4.9190602300000004</v>
      </c>
      <c r="D133" s="22">
        <v>4.8746185300000002</v>
      </c>
      <c r="E133" s="22">
        <v>4.8981194500000003</v>
      </c>
      <c r="F133" s="22">
        <v>5.3784298899999996</v>
      </c>
      <c r="G133" s="22">
        <v>5.4649534199999996</v>
      </c>
      <c r="H133" s="22">
        <v>5.5326409300000003</v>
      </c>
      <c r="I133" s="22">
        <v>5.6447973300000003</v>
      </c>
      <c r="J133" s="22">
        <v>5.7251300799999996</v>
      </c>
      <c r="K133" s="22">
        <v>6.14247751</v>
      </c>
      <c r="L133" s="22">
        <v>6.8367414499999999</v>
      </c>
      <c r="M133" s="22">
        <v>6.7882256500000002</v>
      </c>
      <c r="N133" s="22">
        <v>6.7376084299999999</v>
      </c>
      <c r="O133" s="22">
        <v>6.6031642000000002</v>
      </c>
      <c r="P133" s="22">
        <v>6.4385623900000004</v>
      </c>
      <c r="Q133" s="22">
        <v>6.3865051299999998</v>
      </c>
      <c r="R133" s="22">
        <v>6.5083446499999997</v>
      </c>
      <c r="S133" s="22">
        <v>6.4058208499999996</v>
      </c>
      <c r="T133" s="22">
        <v>6.3175005899999999</v>
      </c>
      <c r="U133" s="22">
        <v>6.31789398</v>
      </c>
      <c r="V133" s="22">
        <v>6.4490675900000003</v>
      </c>
    </row>
    <row r="134" spans="1:22" x14ac:dyDescent="0.2">
      <c r="A134" s="19" t="s">
        <v>141</v>
      </c>
      <c r="B134" s="24" t="s">
        <v>141</v>
      </c>
      <c r="C134" s="22">
        <v>2.2773969200000002</v>
      </c>
      <c r="D134" s="22">
        <v>2.2042660700000001</v>
      </c>
      <c r="E134" s="22">
        <v>2.2305874800000001</v>
      </c>
      <c r="F134" s="22">
        <v>2.0761678200000002</v>
      </c>
      <c r="G134" s="22">
        <v>2.2004504200000001</v>
      </c>
      <c r="H134" s="22">
        <v>2.11068773</v>
      </c>
      <c r="I134" s="22">
        <v>2.0282878900000001</v>
      </c>
      <c r="J134" s="22">
        <v>1.91621375</v>
      </c>
      <c r="K134" s="22">
        <v>1.72213423</v>
      </c>
      <c r="L134" s="22">
        <v>1.7025485</v>
      </c>
      <c r="M134" s="22">
        <v>1.56387627</v>
      </c>
      <c r="N134" s="22">
        <v>1.5812853600000001</v>
      </c>
      <c r="O134" s="22">
        <v>1.4372402399999999</v>
      </c>
      <c r="P134" s="22">
        <v>1.73812568</v>
      </c>
      <c r="Q134" s="22">
        <v>1.6131500000000001</v>
      </c>
      <c r="R134" s="22">
        <v>1.7099429399999999</v>
      </c>
      <c r="S134" s="22">
        <v>1.6663197300000001</v>
      </c>
      <c r="T134" s="22">
        <v>1.4744045699999999</v>
      </c>
      <c r="U134" s="22">
        <v>1.7875824</v>
      </c>
      <c r="V134" s="22">
        <v>1.92656553</v>
      </c>
    </row>
    <row r="135" spans="1:22" x14ac:dyDescent="0.2">
      <c r="A135" s="19" t="s">
        <v>142</v>
      </c>
      <c r="B135" s="24" t="s">
        <v>142</v>
      </c>
      <c r="C135" s="22">
        <v>1.2199816699999999</v>
      </c>
      <c r="D135" s="22">
        <v>1.1215229</v>
      </c>
      <c r="E135" s="22">
        <v>1.128654</v>
      </c>
      <c r="F135" s="22">
        <v>1.26332223</v>
      </c>
      <c r="G135" s="22">
        <v>1.5730271300000001</v>
      </c>
      <c r="H135" s="22">
        <v>1.5996359600000001</v>
      </c>
      <c r="I135" s="22">
        <v>1.7773572200000001</v>
      </c>
      <c r="J135" s="22">
        <v>2.0494506399999999</v>
      </c>
      <c r="K135" s="22">
        <v>1.7319498099999999</v>
      </c>
      <c r="L135" s="22">
        <v>2.6293633000000001</v>
      </c>
      <c r="M135" s="22">
        <v>1.6462661000000001</v>
      </c>
      <c r="N135" s="22">
        <v>1.2828177199999999</v>
      </c>
      <c r="O135" s="22">
        <v>1.4933701800000001</v>
      </c>
      <c r="P135" s="22">
        <v>1.15195048</v>
      </c>
      <c r="Q135" s="22">
        <v>1.4345359799999999</v>
      </c>
      <c r="R135" s="22">
        <v>2.2631852600000002</v>
      </c>
      <c r="S135" s="22">
        <v>1.2899652699999999</v>
      </c>
      <c r="T135" s="22">
        <v>1.09046376</v>
      </c>
      <c r="U135" s="22">
        <v>0.97552638999999997</v>
      </c>
      <c r="V135" s="22">
        <v>1.0376266199999999</v>
      </c>
    </row>
    <row r="136" spans="1:22" x14ac:dyDescent="0.2">
      <c r="A136" s="19" t="s">
        <v>143</v>
      </c>
      <c r="B136" s="24" t="s">
        <v>143</v>
      </c>
      <c r="C136" s="22">
        <v>6.1894373900000001</v>
      </c>
      <c r="D136" s="22">
        <v>6.4903535799999998</v>
      </c>
      <c r="E136" s="22">
        <v>6.77922344</v>
      </c>
      <c r="F136" s="22">
        <v>6.9141292600000002</v>
      </c>
      <c r="G136" s="22">
        <v>6.7224717099999998</v>
      </c>
      <c r="H136" s="22">
        <v>6.7075505299999998</v>
      </c>
      <c r="I136" s="22">
        <v>6.6315832099999996</v>
      </c>
      <c r="J136" s="22">
        <v>6.5980315200000001</v>
      </c>
      <c r="K136" s="22">
        <v>6.7719183000000003</v>
      </c>
      <c r="L136" s="22">
        <v>7.2367830299999998</v>
      </c>
      <c r="M136" s="22">
        <v>6.8627238300000002</v>
      </c>
      <c r="N136" s="22">
        <v>8.8000097299999993</v>
      </c>
      <c r="O136" s="22">
        <v>9.0407753</v>
      </c>
      <c r="P136" s="22">
        <v>9.1623105999999996</v>
      </c>
      <c r="Q136" s="22">
        <v>9.1993694300000008</v>
      </c>
      <c r="R136" s="22">
        <v>9.0712995500000009</v>
      </c>
      <c r="S136" s="22">
        <v>9.1444883299999997</v>
      </c>
      <c r="T136" s="22">
        <v>9.1357059500000002</v>
      </c>
      <c r="U136" s="22">
        <v>9.2763385800000009</v>
      </c>
      <c r="V136" s="22">
        <v>9.2248344400000004</v>
      </c>
    </row>
    <row r="137" spans="1:22" x14ac:dyDescent="0.2">
      <c r="A137" s="19" t="s">
        <v>144</v>
      </c>
      <c r="B137" s="24" t="s">
        <v>144</v>
      </c>
      <c r="C137" s="22">
        <v>2.60352111</v>
      </c>
      <c r="D137" s="22">
        <v>2.8285183900000002</v>
      </c>
      <c r="E137" s="22">
        <v>3.0899314900000001</v>
      </c>
      <c r="F137" s="22">
        <v>3.1749243699999998</v>
      </c>
      <c r="G137" s="22">
        <v>3.14565611</v>
      </c>
      <c r="H137" s="22">
        <v>3.10609841</v>
      </c>
      <c r="I137" s="22">
        <v>2.9180788999999998</v>
      </c>
      <c r="J137" s="22">
        <v>2.8756170299999999</v>
      </c>
      <c r="K137" s="22">
        <v>2.9965212299999999</v>
      </c>
      <c r="L137" s="22">
        <v>3.2370924900000002</v>
      </c>
      <c r="M137" s="22">
        <v>3.21735024</v>
      </c>
      <c r="N137" s="22">
        <v>3.30035758</v>
      </c>
      <c r="O137" s="22">
        <v>3.4581873399999998</v>
      </c>
      <c r="P137" s="22">
        <v>3.4303226499999999</v>
      </c>
      <c r="Q137" s="22">
        <v>3.4075596300000002</v>
      </c>
      <c r="R137" s="22">
        <v>3.5023808500000002</v>
      </c>
      <c r="S137" s="22">
        <v>3.5025041099999998</v>
      </c>
      <c r="T137" s="22">
        <v>3.6229512700000002</v>
      </c>
      <c r="U137" s="22">
        <v>3.5529143799999998</v>
      </c>
      <c r="V137" s="22">
        <v>3.6256365800000001</v>
      </c>
    </row>
    <row r="138" spans="1:22" x14ac:dyDescent="0.2">
      <c r="A138" s="19" t="s">
        <v>145</v>
      </c>
      <c r="B138" s="24" t="s">
        <v>145</v>
      </c>
      <c r="C138" s="22">
        <v>0.88544553999999998</v>
      </c>
      <c r="D138" s="22">
        <v>0.87579620000000002</v>
      </c>
      <c r="E138" s="22">
        <v>0.80717486000000005</v>
      </c>
      <c r="F138" s="22">
        <v>0.76923078</v>
      </c>
      <c r="G138" s="22">
        <v>0.89477103999999996</v>
      </c>
      <c r="H138" s="22">
        <v>0.98875153000000005</v>
      </c>
      <c r="I138" s="22">
        <v>0.93615185999999995</v>
      </c>
      <c r="J138" s="22">
        <v>1.0774648200000001</v>
      </c>
      <c r="K138" s="22">
        <v>1.3697540800000001</v>
      </c>
      <c r="L138" s="22">
        <v>1.0842263700000001</v>
      </c>
      <c r="M138" s="22">
        <v>1.18032789</v>
      </c>
      <c r="N138" s="22">
        <v>1.30533111</v>
      </c>
      <c r="O138" s="22">
        <v>1.60808599</v>
      </c>
      <c r="P138" s="22">
        <v>1.9003083700000001</v>
      </c>
      <c r="Q138" s="22">
        <v>2.0776231300000001</v>
      </c>
      <c r="R138" s="22">
        <v>2.0449566799999999</v>
      </c>
      <c r="S138" s="22">
        <v>2.0014319399999998</v>
      </c>
      <c r="T138" s="22">
        <v>2.0966396299999999</v>
      </c>
      <c r="U138" s="22">
        <v>1.9579576299999999</v>
      </c>
      <c r="V138" s="22">
        <v>1.94083118</v>
      </c>
    </row>
    <row r="139" spans="1:22" x14ac:dyDescent="0.2">
      <c r="A139" s="19" t="s">
        <v>146</v>
      </c>
      <c r="B139" s="24" t="s">
        <v>146</v>
      </c>
      <c r="C139" s="22">
        <v>0.74586474999999997</v>
      </c>
      <c r="D139" s="22">
        <v>1.08908319</v>
      </c>
      <c r="E139" s="22">
        <v>1.3321340100000001</v>
      </c>
      <c r="F139" s="22">
        <v>1.4915854900000001</v>
      </c>
      <c r="G139" s="22">
        <v>1.9667486000000001</v>
      </c>
      <c r="H139" s="22">
        <v>2.3111696199999998</v>
      </c>
      <c r="I139" s="22">
        <v>2.3799889099999998</v>
      </c>
      <c r="J139" s="22">
        <v>1.9410563700000001</v>
      </c>
      <c r="K139" s="22">
        <v>2.2578394400000001</v>
      </c>
      <c r="L139" s="22">
        <v>1.4848464699999999</v>
      </c>
      <c r="M139" s="22">
        <v>1.4499772799999999</v>
      </c>
      <c r="N139" s="22">
        <v>1.2868162400000001</v>
      </c>
      <c r="O139" s="22">
        <v>1.1757333299999999</v>
      </c>
      <c r="P139" s="22">
        <v>1.18517041</v>
      </c>
      <c r="Q139" s="22">
        <v>1.1994538299999999</v>
      </c>
      <c r="R139" s="22">
        <v>1.2572610399999999</v>
      </c>
      <c r="S139" s="22">
        <v>1.6101373400000001</v>
      </c>
      <c r="T139" s="22">
        <v>1.5779468999999999</v>
      </c>
      <c r="U139" s="22">
        <v>1.56340396</v>
      </c>
      <c r="V139" s="22">
        <v>1.5649009899999999</v>
      </c>
    </row>
    <row r="140" spans="1:22" x14ac:dyDescent="0.2">
      <c r="A140" s="19" t="s">
        <v>147</v>
      </c>
      <c r="B140" s="24" t="s">
        <v>147</v>
      </c>
      <c r="C140" s="22">
        <v>1.7115304499999999</v>
      </c>
      <c r="D140" s="22">
        <v>1.66487634</v>
      </c>
      <c r="E140" s="22">
        <v>2.07636881</v>
      </c>
      <c r="F140" s="22">
        <v>2.0455691800000002</v>
      </c>
      <c r="G140" s="22">
        <v>2.0125563099999999</v>
      </c>
      <c r="H140" s="22">
        <v>2.0130620000000001</v>
      </c>
      <c r="I140" s="22">
        <v>2.2303164</v>
      </c>
      <c r="J140" s="22">
        <v>2.41405702</v>
      </c>
      <c r="K140" s="22">
        <v>2.60726309</v>
      </c>
      <c r="L140" s="22">
        <v>2.64681911</v>
      </c>
      <c r="M140" s="22">
        <v>2.5009603500000002</v>
      </c>
      <c r="N140" s="22">
        <v>2.72706866</v>
      </c>
      <c r="O140" s="22">
        <v>2.6802403899999998</v>
      </c>
      <c r="P140" s="22">
        <v>2.62275028</v>
      </c>
      <c r="Q140" s="22">
        <v>2.7885606300000001</v>
      </c>
      <c r="R140" s="22">
        <v>2.74870181</v>
      </c>
      <c r="S140" s="22">
        <v>2.85137558</v>
      </c>
      <c r="T140" s="22">
        <v>2.76579475</v>
      </c>
      <c r="U140" s="22">
        <v>2.6908781500000001</v>
      </c>
      <c r="V140" s="22">
        <v>2.7152462000000002</v>
      </c>
    </row>
    <row r="141" spans="1:22" x14ac:dyDescent="0.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1.3032732</v>
      </c>
      <c r="G141" s="22">
        <v>1.6713758700000001</v>
      </c>
      <c r="H141" s="22">
        <v>2.1240780400000001</v>
      </c>
      <c r="I141" s="22">
        <v>2.3965694900000001</v>
      </c>
      <c r="J141" s="22">
        <v>0.96646350999999997</v>
      </c>
      <c r="K141" s="22">
        <v>3.3983235399999998</v>
      </c>
      <c r="L141" s="22">
        <v>3.2456557799999999</v>
      </c>
      <c r="M141" s="22">
        <v>3.28824782</v>
      </c>
      <c r="N141" s="22">
        <v>3.5242545600000001</v>
      </c>
      <c r="O141" s="22">
        <v>4.1923465699999998</v>
      </c>
      <c r="P141" s="22">
        <v>4.4455585500000003</v>
      </c>
      <c r="Q141" s="22">
        <v>4.1271595999999997</v>
      </c>
      <c r="R141" s="22">
        <v>4.4065246599999996</v>
      </c>
      <c r="S141" s="22">
        <v>3.4233796600000002</v>
      </c>
      <c r="T141" s="22">
        <v>4.4508938799999997</v>
      </c>
      <c r="U141" s="22">
        <v>4.5263962700000002</v>
      </c>
      <c r="V141" s="22">
        <v>4.0022840500000001</v>
      </c>
    </row>
    <row r="142" spans="1:22" x14ac:dyDescent="0.2">
      <c r="A142" s="19" t="s">
        <v>149</v>
      </c>
      <c r="B142" s="24" t="s">
        <v>149</v>
      </c>
      <c r="C142" s="22">
        <v>0.290968</v>
      </c>
      <c r="D142" s="22">
        <v>0.32503304</v>
      </c>
      <c r="E142" s="22">
        <v>0.34117525999999998</v>
      </c>
      <c r="F142" s="22">
        <v>0.37685259999999998</v>
      </c>
      <c r="G142" s="22">
        <v>0.44411339999999999</v>
      </c>
      <c r="H142" s="22">
        <v>0.50362735999999997</v>
      </c>
      <c r="I142" s="22">
        <v>0.56445915000000002</v>
      </c>
      <c r="J142" s="22">
        <v>0.62281971999999997</v>
      </c>
      <c r="K142" s="22">
        <v>0.61289495000000005</v>
      </c>
      <c r="L142" s="22">
        <v>0.70697951000000003</v>
      </c>
      <c r="M142" s="22">
        <v>1.1526062500000001</v>
      </c>
      <c r="N142" s="22">
        <v>1.07126546</v>
      </c>
      <c r="O142" s="22">
        <v>1.2086992299999999</v>
      </c>
      <c r="P142" s="22">
        <v>0.99220741000000001</v>
      </c>
      <c r="Q142" s="22">
        <v>1.0339584399999999</v>
      </c>
      <c r="R142" s="22">
        <v>0.94316440999999995</v>
      </c>
      <c r="S142" s="22">
        <v>0.98174185000000003</v>
      </c>
      <c r="T142" s="22">
        <v>1.0482604499999999</v>
      </c>
      <c r="U142" s="22">
        <v>1.01942241</v>
      </c>
      <c r="V142" s="22">
        <v>0.86332363000000001</v>
      </c>
    </row>
    <row r="143" spans="1:22" x14ac:dyDescent="0.2">
      <c r="A143" s="19" t="s">
        <v>150</v>
      </c>
      <c r="B143" s="24" t="s">
        <v>150</v>
      </c>
      <c r="C143" s="22">
        <v>1.5669964599999999</v>
      </c>
      <c r="D143" s="22">
        <v>1.74266553</v>
      </c>
      <c r="E143" s="22">
        <v>1.9659956700000001</v>
      </c>
      <c r="F143" s="22">
        <v>1.9043713799999999</v>
      </c>
      <c r="G143" s="22">
        <v>1.8575668299999999</v>
      </c>
      <c r="H143" s="22">
        <v>2.1462986499999999</v>
      </c>
      <c r="I143" s="22">
        <v>1.86406863</v>
      </c>
      <c r="J143" s="22">
        <v>1.91819596</v>
      </c>
      <c r="K143" s="22">
        <v>1.7478144200000001</v>
      </c>
      <c r="L143" s="22">
        <v>2.6116273400000001</v>
      </c>
      <c r="M143" s="22">
        <v>2.44673586</v>
      </c>
      <c r="N143" s="22">
        <v>2.3549091799999999</v>
      </c>
      <c r="O143" s="22">
        <v>2.3803088699999999</v>
      </c>
      <c r="P143" s="22">
        <v>2.5909917400000002</v>
      </c>
      <c r="Q143" s="22">
        <v>2.6150150299999999</v>
      </c>
      <c r="R143" s="22">
        <v>3.1290616999999998</v>
      </c>
      <c r="S143" s="22">
        <v>3.42434788</v>
      </c>
      <c r="T143" s="22">
        <v>3.6575555799999999</v>
      </c>
      <c r="U143" s="22">
        <v>3.2498371599999998</v>
      </c>
      <c r="V143" s="22">
        <v>3.2277360000000002</v>
      </c>
    </row>
    <row r="144" spans="1:22" x14ac:dyDescent="0.2">
      <c r="A144" s="19" t="s">
        <v>151</v>
      </c>
      <c r="B144" s="24" t="s">
        <v>151</v>
      </c>
      <c r="C144" s="22">
        <v>2.6589236299999999</v>
      </c>
      <c r="D144" s="22">
        <v>2.66107702</v>
      </c>
      <c r="E144" s="22">
        <v>2.7802452999999998</v>
      </c>
      <c r="F144" s="22">
        <v>2.8089878599999998</v>
      </c>
      <c r="G144" s="22">
        <v>2.7880687700000002</v>
      </c>
      <c r="H144" s="22">
        <v>2.7429890600000002</v>
      </c>
      <c r="I144" s="22">
        <v>2.8128500000000001</v>
      </c>
      <c r="J144" s="22">
        <v>2.8978636299999998</v>
      </c>
      <c r="K144" s="22">
        <v>2.9401726699999999</v>
      </c>
      <c r="L144" s="22">
        <v>3.12067366</v>
      </c>
      <c r="M144" s="22">
        <v>3.2805345099999998</v>
      </c>
      <c r="N144" s="22">
        <v>3.62853074</v>
      </c>
      <c r="O144" s="22">
        <v>3.7633194900000002</v>
      </c>
      <c r="P144" s="22">
        <v>4.0516595799999999</v>
      </c>
      <c r="Q144" s="22">
        <v>3.9573852999999999</v>
      </c>
      <c r="R144" s="22">
        <v>3.5752642200000002</v>
      </c>
      <c r="S144" s="22">
        <v>3.6144065900000002</v>
      </c>
      <c r="T144" s="22">
        <v>3.8392946700000001</v>
      </c>
      <c r="U144" s="22">
        <v>3.8332090399999998</v>
      </c>
      <c r="V144" s="22">
        <v>3.9762251399999999</v>
      </c>
    </row>
    <row r="145" spans="1:23" x14ac:dyDescent="0.2">
      <c r="A145" s="19" t="s">
        <v>152</v>
      </c>
      <c r="B145" s="24" t="s">
        <v>152</v>
      </c>
      <c r="C145" s="22">
        <v>2.8368306200000002</v>
      </c>
      <c r="D145" s="22">
        <v>3.2871456100000001</v>
      </c>
      <c r="E145" s="22">
        <v>3.5422973600000001</v>
      </c>
      <c r="F145" s="22">
        <v>3.5705227900000001</v>
      </c>
      <c r="G145" s="22">
        <v>3.52044296</v>
      </c>
      <c r="H145" s="22">
        <v>3.3154196699999998</v>
      </c>
      <c r="I145" s="22">
        <v>3.5430409900000002</v>
      </c>
      <c r="J145" s="22">
        <v>3.6026225099999998</v>
      </c>
      <c r="K145" s="22">
        <v>3.7928450100000002</v>
      </c>
      <c r="L145" s="22">
        <v>4.4229149799999998</v>
      </c>
      <c r="M145" s="22">
        <v>3.9159364700000001</v>
      </c>
      <c r="N145" s="22">
        <v>3.68182659</v>
      </c>
      <c r="O145" s="22">
        <v>3.5187308800000001</v>
      </c>
      <c r="P145" s="22">
        <v>3.4247047899999998</v>
      </c>
      <c r="Q145" s="22">
        <v>3.3565747699999999</v>
      </c>
      <c r="R145" s="22">
        <v>3.21666908</v>
      </c>
      <c r="S145" s="22">
        <v>3.36101246</v>
      </c>
      <c r="T145" s="22">
        <v>3.2481048100000001</v>
      </c>
      <c r="U145" s="22">
        <v>3.1913537999999999</v>
      </c>
      <c r="V145" s="22">
        <v>3.3848588500000001</v>
      </c>
    </row>
    <row r="146" spans="1:23" x14ac:dyDescent="0.2">
      <c r="A146" s="19" t="s">
        <v>153</v>
      </c>
      <c r="B146" s="24" t="s">
        <v>153</v>
      </c>
      <c r="C146" s="22">
        <v>1.2568008900000001</v>
      </c>
      <c r="D146" s="22">
        <v>1.3374513400000001</v>
      </c>
      <c r="E146" s="22">
        <v>1.4525518399999999</v>
      </c>
      <c r="F146" s="22">
        <v>1.4603081899999999</v>
      </c>
      <c r="G146" s="22">
        <v>1.36040831</v>
      </c>
      <c r="H146" s="22">
        <v>0.99800610999999995</v>
      </c>
      <c r="I146" s="22">
        <v>0.94446313000000004</v>
      </c>
      <c r="J146" s="22">
        <v>0.91254807000000004</v>
      </c>
      <c r="K146" s="22">
        <v>0.89280676999999997</v>
      </c>
      <c r="L146" s="22">
        <v>0.81078357000000001</v>
      </c>
      <c r="M146" s="22">
        <v>1.0637172500000001</v>
      </c>
      <c r="N146" s="22">
        <v>0.90863340999999997</v>
      </c>
      <c r="O146" s="22">
        <v>0.92485046000000004</v>
      </c>
      <c r="P146" s="22">
        <v>0.97432136999999996</v>
      </c>
      <c r="Q146" s="22">
        <v>0.95077144999999996</v>
      </c>
      <c r="R146" s="22">
        <v>0.77470892999999996</v>
      </c>
      <c r="S146" s="22">
        <v>0.77894604000000001</v>
      </c>
      <c r="T146" s="22">
        <v>0.63893264999999999</v>
      </c>
      <c r="U146" s="22">
        <v>0.67621308999999996</v>
      </c>
      <c r="V146" s="22">
        <v>0.57824951000000002</v>
      </c>
    </row>
    <row r="147" spans="1:23" x14ac:dyDescent="0.2">
      <c r="A147" s="19" t="s">
        <v>154</v>
      </c>
      <c r="B147" s="24" t="s">
        <v>154</v>
      </c>
      <c r="C147" s="22">
        <v>2.5113253599999998</v>
      </c>
      <c r="D147" s="22">
        <v>2.80008173</v>
      </c>
      <c r="E147" s="22">
        <v>3.07087588</v>
      </c>
      <c r="F147" s="22">
        <v>3.6492190400000002</v>
      </c>
      <c r="G147" s="22">
        <v>3.4048101900000001</v>
      </c>
      <c r="H147" s="22">
        <v>3.72637844</v>
      </c>
      <c r="I147" s="22">
        <v>3.8774223299999999</v>
      </c>
      <c r="J147" s="22">
        <v>3.56190658</v>
      </c>
      <c r="K147" s="22">
        <v>3.1920692900000001</v>
      </c>
      <c r="L147" s="22">
        <v>3.8480591799999999</v>
      </c>
      <c r="M147" s="22">
        <v>3.6864914899999999</v>
      </c>
      <c r="N147" s="22">
        <v>3.4237141599999998</v>
      </c>
      <c r="O147" s="22">
        <v>3.7404558699999999</v>
      </c>
      <c r="P147" s="22">
        <v>3.33901906</v>
      </c>
      <c r="Q147" s="22">
        <v>3.4506981400000001</v>
      </c>
      <c r="R147" s="22">
        <v>3.6810562600000001</v>
      </c>
      <c r="S147" s="22">
        <v>3.6390232999999998</v>
      </c>
      <c r="T147" s="22">
        <v>3.5086841600000001</v>
      </c>
      <c r="U147" s="22">
        <v>3.4908406699999999</v>
      </c>
      <c r="V147" s="22">
        <v>3.1794965300000002</v>
      </c>
    </row>
    <row r="148" spans="1:23" x14ac:dyDescent="0.2">
      <c r="A148" s="19" t="s">
        <v>155</v>
      </c>
      <c r="B148" s="24" t="s">
        <v>155</v>
      </c>
      <c r="C148" s="22">
        <v>1.6341282100000001</v>
      </c>
      <c r="D148" s="22">
        <v>1.9132236199999999</v>
      </c>
      <c r="E148" s="22">
        <v>1.6640218499999999</v>
      </c>
      <c r="F148" s="22">
        <v>1.6215493700000001</v>
      </c>
      <c r="G148" s="22">
        <v>1.4060068100000001</v>
      </c>
      <c r="H148" s="22">
        <v>1.3188245300000001</v>
      </c>
      <c r="I148" s="22">
        <v>1.33256018</v>
      </c>
      <c r="J148" s="22">
        <v>1.50538909</v>
      </c>
      <c r="K148" s="22">
        <v>1.8716014599999999</v>
      </c>
      <c r="L148" s="22">
        <v>2.9841496900000002</v>
      </c>
      <c r="M148" s="22">
        <v>2.7482521499999999</v>
      </c>
      <c r="N148" s="22">
        <v>2.6579024800000002</v>
      </c>
      <c r="O148" s="22">
        <v>2.4848074900000001</v>
      </c>
      <c r="P148" s="22">
        <v>2.58594108</v>
      </c>
      <c r="Q148" s="22">
        <v>2.5765914900000002</v>
      </c>
      <c r="R148" s="22">
        <v>2.5533487799999999</v>
      </c>
      <c r="S148" s="22">
        <v>2.4999635200000001</v>
      </c>
      <c r="T148" s="22">
        <v>2.22512007</v>
      </c>
      <c r="U148" s="22">
        <v>2.1381626100000002</v>
      </c>
      <c r="V148" s="22">
        <v>2.2357583000000001</v>
      </c>
    </row>
    <row r="149" spans="1:23" x14ac:dyDescent="0.2">
      <c r="A149" s="19" t="s">
        <v>156</v>
      </c>
      <c r="B149" s="24" t="s">
        <v>156</v>
      </c>
      <c r="C149" s="22">
        <v>5.5200548200000004</v>
      </c>
      <c r="D149" s="22">
        <v>5.7884983999999999</v>
      </c>
      <c r="E149" s="22">
        <v>6.1511521299999998</v>
      </c>
      <c r="F149" s="22">
        <v>6.37286091</v>
      </c>
      <c r="G149" s="22">
        <v>6.7264466299999999</v>
      </c>
      <c r="H149" s="22">
        <v>6.8617439300000003</v>
      </c>
      <c r="I149" s="22">
        <v>7.0634150499999997</v>
      </c>
      <c r="J149" s="22">
        <v>7.0624342000000002</v>
      </c>
      <c r="K149" s="22">
        <v>7.38709784</v>
      </c>
      <c r="L149" s="22">
        <v>8.17551804</v>
      </c>
      <c r="M149" s="22">
        <v>8.0792951599999991</v>
      </c>
      <c r="N149" s="22">
        <v>8.0653057100000005</v>
      </c>
      <c r="O149" s="22">
        <v>8.0524244300000003</v>
      </c>
      <c r="P149" s="22">
        <v>7.9700970599999996</v>
      </c>
      <c r="Q149" s="22">
        <v>7.9615602499999998</v>
      </c>
      <c r="R149" s="22">
        <v>7.92137241</v>
      </c>
      <c r="S149" s="22">
        <v>7.9268345800000004</v>
      </c>
      <c r="T149" s="22">
        <v>7.8130373999999998</v>
      </c>
      <c r="U149" s="22">
        <v>7.8618707700000003</v>
      </c>
      <c r="V149" s="22">
        <v>8.0692043299999998</v>
      </c>
    </row>
    <row r="150" spans="1:23" x14ac:dyDescent="0.2">
      <c r="A150" s="19" t="s">
        <v>157</v>
      </c>
      <c r="B150" s="24" t="s">
        <v>157</v>
      </c>
      <c r="C150" s="22">
        <v>5.5422620800000004</v>
      </c>
      <c r="D150" s="22">
        <v>5.9684028600000003</v>
      </c>
      <c r="E150" s="22">
        <v>6.3218236000000001</v>
      </c>
      <c r="F150" s="22">
        <v>6.5221180900000002</v>
      </c>
      <c r="G150" s="22">
        <v>6.61016417</v>
      </c>
      <c r="H150" s="22">
        <v>6.62940884</v>
      </c>
      <c r="I150" s="22">
        <v>6.8089098899999998</v>
      </c>
      <c r="J150" s="22">
        <v>6.9233551000000002</v>
      </c>
      <c r="K150" s="22">
        <v>7.2517275799999998</v>
      </c>
      <c r="L150" s="22">
        <v>7.87523222</v>
      </c>
      <c r="M150" s="22">
        <v>7.9447650899999998</v>
      </c>
      <c r="N150" s="22">
        <v>7.92789316</v>
      </c>
      <c r="O150" s="22">
        <v>7.9004993399999996</v>
      </c>
      <c r="P150" s="22">
        <v>7.9461903600000001</v>
      </c>
      <c r="Q150" s="22">
        <v>8.2388811099999995</v>
      </c>
      <c r="R150" s="22">
        <v>8.4525051100000006</v>
      </c>
      <c r="S150" s="22">
        <v>8.55732727</v>
      </c>
      <c r="T150" s="22">
        <v>8.5121898700000003</v>
      </c>
      <c r="U150" s="22">
        <v>8.4723424900000008</v>
      </c>
      <c r="V150" s="22">
        <v>8.5249233199999992</v>
      </c>
    </row>
    <row r="151" spans="1:23" x14ac:dyDescent="0.2">
      <c r="A151" s="19" t="s">
        <v>158</v>
      </c>
      <c r="B151" s="24" t="s">
        <v>158</v>
      </c>
      <c r="C151" s="22">
        <v>3.8268127399999998</v>
      </c>
      <c r="D151" s="22">
        <v>4.3999738700000002</v>
      </c>
      <c r="E151" s="22">
        <v>4.6407232299999999</v>
      </c>
      <c r="F151" s="22">
        <v>5.0363421400000004</v>
      </c>
      <c r="G151" s="22">
        <v>4.3425211900000003</v>
      </c>
      <c r="H151" s="22">
        <v>3.5042631599999998</v>
      </c>
      <c r="I151" s="22">
        <v>3.6923592099999998</v>
      </c>
      <c r="J151" s="22">
        <v>3.6367788299999999</v>
      </c>
      <c r="K151" s="22">
        <v>4.5757579799999997</v>
      </c>
      <c r="L151" s="22">
        <v>4.7168664900000001</v>
      </c>
      <c r="M151" s="22">
        <v>4.7468690899999997</v>
      </c>
      <c r="N151" s="22">
        <v>4.88793612</v>
      </c>
      <c r="O151" s="22">
        <v>5.1810417199999996</v>
      </c>
      <c r="P151" s="22">
        <v>5.3942422900000002</v>
      </c>
      <c r="Q151" s="22">
        <v>5.4994873999999996</v>
      </c>
      <c r="R151" s="22">
        <v>5.6722292899999998</v>
      </c>
      <c r="S151" s="22">
        <v>6.0316514999999997</v>
      </c>
      <c r="T151" s="22">
        <v>6.1131353400000004</v>
      </c>
      <c r="U151" s="22">
        <v>6.2308602300000002</v>
      </c>
      <c r="V151" s="22">
        <v>6.2257075300000002</v>
      </c>
    </row>
    <row r="152" spans="1:23" x14ac:dyDescent="0.2">
      <c r="A152" s="19" t="s">
        <v>159</v>
      </c>
      <c r="B152" s="24" t="s">
        <v>159</v>
      </c>
      <c r="C152" s="22">
        <v>2.1265602100000001</v>
      </c>
      <c r="D152" s="22">
        <v>2.1556272500000002</v>
      </c>
      <c r="E152" s="22">
        <v>2.0491199500000001</v>
      </c>
      <c r="F152" s="22">
        <v>2.0088381800000001</v>
      </c>
      <c r="G152" s="22">
        <v>1.91252971</v>
      </c>
      <c r="H152" s="22">
        <v>1.92371881</v>
      </c>
      <c r="I152" s="22">
        <v>2.0429110499999998</v>
      </c>
      <c r="J152" s="22">
        <v>1.9048333200000001</v>
      </c>
      <c r="K152" s="22">
        <v>2.0303420999999999</v>
      </c>
      <c r="L152" s="22">
        <v>2.1162719700000001</v>
      </c>
      <c r="M152" s="22">
        <v>2.2631528400000001</v>
      </c>
      <c r="N152" s="22">
        <v>2.2242495999999998</v>
      </c>
      <c r="O152" s="22">
        <v>2.4788587099999999</v>
      </c>
      <c r="P152" s="22">
        <v>2.5467381499999999</v>
      </c>
      <c r="Q152" s="22">
        <v>2.4393980499999999</v>
      </c>
      <c r="R152" s="22">
        <v>2.4828352900000001</v>
      </c>
      <c r="S152" s="22">
        <v>2.16498423</v>
      </c>
      <c r="T152" s="22">
        <v>2.1067693200000002</v>
      </c>
      <c r="U152" s="22">
        <v>2.0240151900000001</v>
      </c>
      <c r="V152" s="22">
        <v>2.3361670999999999</v>
      </c>
    </row>
    <row r="153" spans="1:23" x14ac:dyDescent="0.2">
      <c r="A153" s="19" t="s">
        <v>160</v>
      </c>
      <c r="B153" s="24" t="s">
        <v>160</v>
      </c>
      <c r="C153" s="22">
        <v>1.33280778</v>
      </c>
      <c r="D153" s="22">
        <v>1.1951180699999999</v>
      </c>
      <c r="E153" s="22">
        <v>1.31295264</v>
      </c>
      <c r="F153" s="22">
        <v>1.2067800799999999</v>
      </c>
      <c r="G153" s="22">
        <v>1.35462737</v>
      </c>
      <c r="H153" s="22">
        <v>1.4741797400000001</v>
      </c>
      <c r="I153" s="22">
        <v>1.5299415599999999</v>
      </c>
      <c r="J153" s="22">
        <v>1.5193737700000001</v>
      </c>
      <c r="K153" s="22">
        <v>1.52749527</v>
      </c>
      <c r="L153" s="22">
        <v>1.51122534</v>
      </c>
      <c r="M153" s="22">
        <v>1.86173725</v>
      </c>
      <c r="N153" s="22">
        <v>1.7848693099999999</v>
      </c>
      <c r="O153" s="22">
        <v>2.09637356</v>
      </c>
      <c r="P153" s="22">
        <v>2.3911368799999999</v>
      </c>
      <c r="Q153" s="22">
        <v>1.93541718</v>
      </c>
      <c r="R153" s="22">
        <v>1.9087815299999999</v>
      </c>
      <c r="S153" s="22">
        <v>2.1432151799999999</v>
      </c>
      <c r="T153" s="22">
        <v>2.17300439</v>
      </c>
      <c r="U153" s="22">
        <v>2.0957646400000001</v>
      </c>
      <c r="V153" s="22">
        <v>2.29924917</v>
      </c>
    </row>
    <row r="154" spans="1:23" x14ac:dyDescent="0.2">
      <c r="A154" s="19" t="s">
        <v>196</v>
      </c>
      <c r="B154" s="24" t="s">
        <v>196</v>
      </c>
      <c r="C154" s="22">
        <v>2.3719620699999999</v>
      </c>
      <c r="D154" s="22">
        <v>2.4779734599999999</v>
      </c>
      <c r="E154" s="22">
        <v>2.3309841200000001</v>
      </c>
      <c r="F154" s="22">
        <v>2.40408087</v>
      </c>
      <c r="G154" s="22">
        <v>1.9529944699999999</v>
      </c>
      <c r="H154" s="22">
        <v>1.65503621</v>
      </c>
      <c r="I154" s="22">
        <v>1.6257573400000001</v>
      </c>
      <c r="J154" s="22">
        <v>1.56394875</v>
      </c>
      <c r="K154" s="22">
        <v>1.60280931</v>
      </c>
      <c r="L154" s="22">
        <v>1.3086924600000001</v>
      </c>
      <c r="M154" s="22">
        <v>1.1621712399999999</v>
      </c>
      <c r="N154" s="22">
        <v>1.09211802</v>
      </c>
      <c r="O154" s="22">
        <v>1.24131441</v>
      </c>
      <c r="P154" s="22">
        <v>0.97960776000000005</v>
      </c>
      <c r="Q154" s="22">
        <v>0.78348463999999995</v>
      </c>
      <c r="R154" s="22">
        <v>0.43304482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3" x14ac:dyDescent="0.2">
      <c r="A155" s="19" t="s">
        <v>162</v>
      </c>
      <c r="B155" s="24" t="s">
        <v>162</v>
      </c>
      <c r="C155" s="22">
        <v>3.1815805400000001</v>
      </c>
      <c r="D155" s="22">
        <v>3.1055931999999999</v>
      </c>
      <c r="E155" s="22">
        <v>2.9581449000000002</v>
      </c>
      <c r="F155" s="22">
        <v>2.44050002</v>
      </c>
      <c r="G155" s="22">
        <v>2.4150152199999999</v>
      </c>
      <c r="H155" s="22">
        <v>1.8311865300000001</v>
      </c>
      <c r="I155" s="22">
        <v>1.72526336</v>
      </c>
      <c r="J155" s="22">
        <v>0.97808874000000001</v>
      </c>
      <c r="K155" s="22">
        <v>0.57981901999999996</v>
      </c>
      <c r="L155" s="22">
        <v>0.43821606000000002</v>
      </c>
      <c r="M155" s="22">
        <v>0.84136677000000004</v>
      </c>
      <c r="N155" s="22">
        <v>1.2038799499999999</v>
      </c>
      <c r="O155" s="22">
        <v>1.2978662299999999</v>
      </c>
      <c r="P155" s="22">
        <v>1.3098732200000001</v>
      </c>
      <c r="Q155" s="22">
        <v>1.8938220699999999</v>
      </c>
      <c r="R155" s="22">
        <v>2.09054136</v>
      </c>
      <c r="S155" s="22">
        <v>1.7143074300000001</v>
      </c>
      <c r="T155" s="22">
        <v>1.76568532</v>
      </c>
      <c r="U155" s="22">
        <v>1.96286535</v>
      </c>
      <c r="V155" s="22">
        <v>2.12920475</v>
      </c>
    </row>
    <row r="156" spans="1:23" x14ac:dyDescent="0.2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2.7533571700000001</v>
      </c>
      <c r="N156" s="22">
        <v>2.1196537000000002</v>
      </c>
      <c r="O156" s="22">
        <v>1.9987827499999999</v>
      </c>
      <c r="P156" s="22">
        <v>2.0180702199999998</v>
      </c>
      <c r="Q156" s="22">
        <v>2.73156643</v>
      </c>
      <c r="R156" s="22">
        <v>1.55136812</v>
      </c>
      <c r="S156" s="22">
        <v>1.7889091399999999</v>
      </c>
      <c r="T156" s="22">
        <v>1.7941812800000001</v>
      </c>
      <c r="U156" s="22">
        <v>2.7829346199999998</v>
      </c>
      <c r="V156" s="22">
        <v>1.3582699300000001</v>
      </c>
    </row>
    <row r="157" spans="1:23" x14ac:dyDescent="0.2">
      <c r="A157" s="92"/>
      <c r="B157" s="92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86"/>
    </row>
    <row r="158" spans="1:23" x14ac:dyDescent="0.2">
      <c r="A158" s="92"/>
      <c r="B158" s="92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86"/>
    </row>
    <row r="159" spans="1:23" x14ac:dyDescent="0.2">
      <c r="A159" s="92"/>
      <c r="B159" s="86"/>
      <c r="C159" s="86"/>
    </row>
    <row r="160" spans="1:23" x14ac:dyDescent="0.2">
      <c r="A160" s="92"/>
      <c r="B160" s="86"/>
      <c r="C160" s="86"/>
    </row>
    <row r="161" spans="1:3" x14ac:dyDescent="0.2">
      <c r="A161" s="92"/>
      <c r="B161" s="86"/>
      <c r="C161" s="86"/>
    </row>
    <row r="162" spans="1:3" x14ac:dyDescent="0.2">
      <c r="A162" s="92"/>
      <c r="B162" s="86"/>
      <c r="C162" s="86"/>
    </row>
    <row r="163" spans="1:3" x14ac:dyDescent="0.2">
      <c r="A163" s="92"/>
      <c r="B163" s="86"/>
      <c r="C163" s="86"/>
    </row>
    <row r="164" spans="1:3" x14ac:dyDescent="0.2">
      <c r="A164" s="92"/>
      <c r="B164" s="86"/>
      <c r="C164" s="86"/>
    </row>
    <row r="165" spans="1:3" x14ac:dyDescent="0.2">
      <c r="A165" s="92"/>
      <c r="B165" s="86"/>
      <c r="C165" s="86"/>
    </row>
    <row r="166" spans="1:3" x14ac:dyDescent="0.2">
      <c r="A166" s="92"/>
      <c r="B166" s="86"/>
      <c r="C166" s="86"/>
    </row>
    <row r="167" spans="1:3" x14ac:dyDescent="0.2">
      <c r="A167" s="92"/>
      <c r="B167" s="86"/>
      <c r="C167" s="86"/>
    </row>
    <row r="168" spans="1:3" x14ac:dyDescent="0.2">
      <c r="A168" s="92"/>
      <c r="B168" s="86"/>
      <c r="C168" s="86"/>
    </row>
    <row r="169" spans="1:3" x14ac:dyDescent="0.2">
      <c r="A169" s="92"/>
      <c r="B169" s="86"/>
      <c r="C169" s="86"/>
    </row>
    <row r="170" spans="1:3" x14ac:dyDescent="0.2">
      <c r="A170" s="92"/>
      <c r="B170" s="86"/>
      <c r="C170" s="86"/>
    </row>
    <row r="171" spans="1:3" x14ac:dyDescent="0.2">
      <c r="A171" s="92"/>
      <c r="B171" s="86"/>
      <c r="C171" s="86"/>
    </row>
    <row r="172" spans="1:3" x14ac:dyDescent="0.2">
      <c r="A172" s="92"/>
      <c r="B172" s="86"/>
      <c r="C172" s="86"/>
    </row>
    <row r="173" spans="1:3" x14ac:dyDescent="0.2">
      <c r="A173" s="92"/>
      <c r="B173" s="86"/>
      <c r="C173" s="86"/>
    </row>
    <row r="174" spans="1:3" x14ac:dyDescent="0.2">
      <c r="A174" s="92"/>
      <c r="B174" s="86"/>
      <c r="C174" s="86"/>
    </row>
    <row r="175" spans="1:3" x14ac:dyDescent="0.2">
      <c r="A175" s="92"/>
      <c r="B175" s="86"/>
      <c r="C175" s="86"/>
    </row>
    <row r="176" spans="1:3" x14ac:dyDescent="0.2">
      <c r="A176" s="92"/>
      <c r="B176" s="86"/>
      <c r="C176" s="86"/>
    </row>
    <row r="177" spans="1:3" x14ac:dyDescent="0.2">
      <c r="A177" s="92"/>
      <c r="B177" s="86"/>
      <c r="C177" s="86"/>
    </row>
    <row r="178" spans="1:3" x14ac:dyDescent="0.2">
      <c r="A178" s="92"/>
      <c r="B178" s="86"/>
      <c r="C178" s="86"/>
    </row>
    <row r="179" spans="1:3" x14ac:dyDescent="0.2">
      <c r="A179" s="92"/>
      <c r="B179" s="86"/>
      <c r="C179" s="86"/>
    </row>
    <row r="180" spans="1:3" x14ac:dyDescent="0.2">
      <c r="A180" s="92"/>
      <c r="B180" s="86"/>
      <c r="C180" s="86"/>
    </row>
    <row r="181" spans="1:3" x14ac:dyDescent="0.2">
      <c r="A181" s="92"/>
      <c r="B181" s="86"/>
      <c r="C181" s="86"/>
    </row>
    <row r="182" spans="1:3" x14ac:dyDescent="0.2">
      <c r="A182" s="92"/>
      <c r="B182" s="86"/>
      <c r="C182" s="86"/>
    </row>
    <row r="183" spans="1:3" x14ac:dyDescent="0.2">
      <c r="A183" s="92"/>
      <c r="B183" s="86"/>
      <c r="C183" s="86"/>
    </row>
    <row r="184" spans="1:3" x14ac:dyDescent="0.2">
      <c r="A184" s="92"/>
      <c r="B184" s="86"/>
      <c r="C184" s="86"/>
    </row>
    <row r="185" spans="1:3" x14ac:dyDescent="0.2">
      <c r="A185" s="92"/>
      <c r="B185" s="86"/>
      <c r="C185" s="86"/>
    </row>
    <row r="186" spans="1:3" x14ac:dyDescent="0.2">
      <c r="A186" s="92"/>
      <c r="B186" s="86"/>
      <c r="C186" s="86"/>
    </row>
    <row r="187" spans="1:3" x14ac:dyDescent="0.2">
      <c r="A187" s="92"/>
      <c r="B187" s="86"/>
      <c r="C187" s="86"/>
    </row>
    <row r="188" spans="1:3" x14ac:dyDescent="0.2">
      <c r="A188" s="92"/>
      <c r="B188" s="86"/>
      <c r="C188" s="86"/>
    </row>
    <row r="189" spans="1:3" x14ac:dyDescent="0.2">
      <c r="A189" s="92"/>
      <c r="B189" s="86"/>
      <c r="C189" s="86"/>
    </row>
    <row r="190" spans="1:3" x14ac:dyDescent="0.2">
      <c r="A190" s="92"/>
      <c r="B190" s="86"/>
      <c r="C190" s="86"/>
    </row>
    <row r="191" spans="1:3" x14ac:dyDescent="0.2">
      <c r="A191" s="92"/>
      <c r="B191" s="86"/>
      <c r="C191" s="86"/>
    </row>
    <row r="192" spans="1:3" x14ac:dyDescent="0.2">
      <c r="A192" s="92"/>
      <c r="B192" s="86"/>
      <c r="C192" s="86"/>
    </row>
    <row r="193" spans="1:3" x14ac:dyDescent="0.2">
      <c r="A193" s="92"/>
      <c r="B193" s="86"/>
      <c r="C193" s="86"/>
    </row>
    <row r="194" spans="1:3" x14ac:dyDescent="0.2">
      <c r="A194" s="92"/>
      <c r="B194" s="86"/>
      <c r="C194" s="86"/>
    </row>
    <row r="195" spans="1:3" x14ac:dyDescent="0.2">
      <c r="A195" s="92"/>
      <c r="B195" s="86"/>
      <c r="C195" s="86"/>
    </row>
    <row r="196" spans="1:3" x14ac:dyDescent="0.2">
      <c r="A196" s="92"/>
      <c r="B196" s="86"/>
      <c r="C196" s="86"/>
    </row>
    <row r="197" spans="1:3" x14ac:dyDescent="0.2">
      <c r="A197" s="92"/>
      <c r="B197" s="86"/>
      <c r="C197" s="86"/>
    </row>
    <row r="198" spans="1:3" x14ac:dyDescent="0.2">
      <c r="A198" s="92"/>
      <c r="B198" s="86"/>
      <c r="C198" s="86"/>
    </row>
    <row r="199" spans="1:3" x14ac:dyDescent="0.2">
      <c r="A199" s="92"/>
      <c r="B199" s="86"/>
      <c r="C199" s="86"/>
    </row>
    <row r="200" spans="1:3" x14ac:dyDescent="0.2">
      <c r="A200" s="92"/>
      <c r="B200" s="86"/>
      <c r="C200" s="86"/>
    </row>
    <row r="201" spans="1:3" x14ac:dyDescent="0.2">
      <c r="A201" s="92"/>
      <c r="B201" s="86"/>
      <c r="C201" s="86"/>
    </row>
    <row r="202" spans="1:3" x14ac:dyDescent="0.2">
      <c r="A202" s="92"/>
      <c r="B202" s="86"/>
      <c r="C202" s="86"/>
    </row>
    <row r="203" spans="1:3" x14ac:dyDescent="0.2">
      <c r="A203" s="92"/>
      <c r="B203" s="86"/>
      <c r="C203" s="86"/>
    </row>
    <row r="204" spans="1:3" x14ac:dyDescent="0.2">
      <c r="A204" s="92"/>
      <c r="B204" s="86"/>
      <c r="C204" s="86"/>
    </row>
    <row r="205" spans="1:3" x14ac:dyDescent="0.2">
      <c r="A205" s="92"/>
      <c r="B205" s="86"/>
      <c r="C205" s="86"/>
    </row>
    <row r="206" spans="1:3" x14ac:dyDescent="0.2">
      <c r="A206" s="92"/>
      <c r="B206" s="86"/>
      <c r="C206" s="86"/>
    </row>
    <row r="207" spans="1:3" x14ac:dyDescent="0.2">
      <c r="A207" s="92"/>
      <c r="B207" s="86"/>
      <c r="C207" s="86"/>
    </row>
    <row r="208" spans="1:3" x14ac:dyDescent="0.2">
      <c r="A208" s="92"/>
      <c r="B208" s="86"/>
      <c r="C208" s="86"/>
    </row>
    <row r="209" spans="1:3" x14ac:dyDescent="0.2">
      <c r="A209" s="92"/>
      <c r="B209" s="86"/>
      <c r="C209" s="86"/>
    </row>
    <row r="210" spans="1:3" x14ac:dyDescent="0.2">
      <c r="A210" s="92"/>
      <c r="B210" s="86"/>
      <c r="C210" s="86"/>
    </row>
    <row r="211" spans="1:3" x14ac:dyDescent="0.2">
      <c r="A211" s="92"/>
      <c r="B211" s="86"/>
      <c r="C211" s="86"/>
    </row>
    <row r="212" spans="1:3" x14ac:dyDescent="0.2">
      <c r="A212" s="92"/>
      <c r="B212" s="86"/>
      <c r="C212" s="86"/>
    </row>
    <row r="213" spans="1:3" x14ac:dyDescent="0.2">
      <c r="A213" s="92"/>
      <c r="B213" s="86"/>
      <c r="C213" s="86"/>
    </row>
    <row r="214" spans="1:3" x14ac:dyDescent="0.2">
      <c r="A214" s="92"/>
      <c r="B214" s="86"/>
      <c r="C214" s="86"/>
    </row>
    <row r="215" spans="1:3" x14ac:dyDescent="0.2">
      <c r="A215" s="92"/>
      <c r="B215" s="86"/>
      <c r="C215" s="86"/>
    </row>
    <row r="216" spans="1:3" x14ac:dyDescent="0.2">
      <c r="A216" s="92"/>
      <c r="B216" s="86"/>
      <c r="C216" s="86"/>
    </row>
    <row r="217" spans="1:3" x14ac:dyDescent="0.2">
      <c r="A217" s="92"/>
      <c r="B217" s="86"/>
      <c r="C217" s="86"/>
    </row>
    <row r="218" spans="1:3" x14ac:dyDescent="0.2">
      <c r="A218" s="92"/>
      <c r="B218" s="86"/>
      <c r="C218" s="86"/>
    </row>
    <row r="219" spans="1:3" x14ac:dyDescent="0.2">
      <c r="A219" s="92"/>
      <c r="B219" s="86"/>
      <c r="C219" s="86"/>
    </row>
    <row r="220" spans="1:3" x14ac:dyDescent="0.2">
      <c r="A220" s="86"/>
      <c r="B220" s="86"/>
      <c r="C220" s="86"/>
    </row>
    <row r="221" spans="1:3" x14ac:dyDescent="0.2">
      <c r="A221" s="86"/>
      <c r="B221" s="86"/>
      <c r="C221" s="86"/>
    </row>
    <row r="222" spans="1:3" x14ac:dyDescent="0.2">
      <c r="A222" s="86"/>
      <c r="B222" s="86"/>
      <c r="C222" s="86"/>
    </row>
    <row r="223" spans="1:3" x14ac:dyDescent="0.2">
      <c r="A223" s="86"/>
      <c r="B223" s="86"/>
      <c r="C223" s="86"/>
    </row>
    <row r="224" spans="1:3" x14ac:dyDescent="0.2">
      <c r="A224" s="86"/>
      <c r="B224" s="86"/>
      <c r="C224" s="86"/>
    </row>
    <row r="225" spans="1:3" x14ac:dyDescent="0.2">
      <c r="A225" s="86"/>
      <c r="B225" s="86"/>
      <c r="C225" s="86"/>
    </row>
    <row r="226" spans="1:3" x14ac:dyDescent="0.2">
      <c r="A226" s="86"/>
      <c r="B226" s="86"/>
      <c r="C226" s="86"/>
    </row>
    <row r="227" spans="1:3" x14ac:dyDescent="0.2">
      <c r="A227" s="86"/>
      <c r="B227" s="86"/>
      <c r="C227" s="86"/>
    </row>
    <row r="228" spans="1:3" x14ac:dyDescent="0.2">
      <c r="A228" s="86"/>
      <c r="B228" s="86"/>
      <c r="C228" s="86"/>
    </row>
  </sheetData>
  <conditionalFormatting sqref="A3:A33 A36:A154">
    <cfRule type="expression" dxfId="2" priority="1">
      <formula>COUNTIF(#REF!,A3)&gt;0</formula>
    </cfRule>
  </conditionalFormatting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19"/>
  <sheetViews>
    <sheetView zoomScale="110" zoomScaleNormal="11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V3" sqref="V3"/>
    </sheetView>
  </sheetViews>
  <sheetFormatPr baseColWidth="10" defaultColWidth="11.42578125" defaultRowHeight="12.75" x14ac:dyDescent="0.2"/>
  <cols>
    <col min="1" max="2" width="11.42578125" style="7"/>
    <col min="3" max="22" width="8.5703125" style="7" customWidth="1"/>
    <col min="23" max="16384" width="11.42578125" style="7"/>
  </cols>
  <sheetData>
    <row r="2" spans="1:22" x14ac:dyDescent="0.2">
      <c r="A2" s="23"/>
      <c r="B2" s="23" t="s">
        <v>187</v>
      </c>
      <c r="C2" s="23">
        <v>2000</v>
      </c>
      <c r="D2" s="23">
        <v>2001</v>
      </c>
      <c r="E2" s="23">
        <v>2002</v>
      </c>
      <c r="F2" s="23">
        <v>2003</v>
      </c>
      <c r="G2" s="23">
        <v>2004</v>
      </c>
      <c r="H2" s="23">
        <v>2005</v>
      </c>
      <c r="I2" s="23">
        <v>2006</v>
      </c>
      <c r="J2" s="23">
        <v>2007</v>
      </c>
      <c r="K2" s="23">
        <v>2008</v>
      </c>
      <c r="L2" s="23">
        <v>2009</v>
      </c>
      <c r="M2" s="23">
        <v>2010</v>
      </c>
      <c r="N2" s="23">
        <v>2011</v>
      </c>
      <c r="O2" s="23">
        <v>2012</v>
      </c>
      <c r="P2" s="23">
        <v>2013</v>
      </c>
      <c r="Q2" s="23">
        <v>2014</v>
      </c>
      <c r="R2" s="23">
        <v>2015</v>
      </c>
      <c r="S2" s="23">
        <v>2016</v>
      </c>
      <c r="T2" s="23">
        <v>2017</v>
      </c>
      <c r="U2" s="23">
        <v>2018</v>
      </c>
      <c r="V2" s="23">
        <v>2019</v>
      </c>
    </row>
    <row r="3" spans="1:22" x14ac:dyDescent="0.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85.375610350000002</v>
      </c>
      <c r="F3" s="22">
        <v>86.069190980000002</v>
      </c>
      <c r="G3" s="22">
        <v>84.527595520000006</v>
      </c>
      <c r="H3" s="22">
        <v>78.970085139999995</v>
      </c>
      <c r="I3" s="22">
        <v>76.824974060000002</v>
      </c>
      <c r="J3" s="22">
        <v>78.169990540000001</v>
      </c>
      <c r="K3" s="22">
        <v>75.403388980000003</v>
      </c>
      <c r="L3" s="22">
        <v>72.779243469999997</v>
      </c>
      <c r="M3" s="22">
        <v>78.996650700000004</v>
      </c>
      <c r="N3" s="22">
        <v>73.255172729999998</v>
      </c>
      <c r="O3" s="22">
        <v>74.486206050000007</v>
      </c>
      <c r="P3" s="22">
        <v>72.047866819999996</v>
      </c>
      <c r="Q3" s="22">
        <v>73.055923460000002</v>
      </c>
      <c r="R3" s="22">
        <v>78.382293700000005</v>
      </c>
      <c r="S3" s="22">
        <v>75.974334720000002</v>
      </c>
      <c r="T3" s="22">
        <v>75.482574459999995</v>
      </c>
      <c r="U3" s="22">
        <v>76.223022459999996</v>
      </c>
      <c r="V3" s="22">
        <v>79.298614499999999</v>
      </c>
    </row>
    <row r="4" spans="1:22" x14ac:dyDescent="0.2">
      <c r="A4" s="19" t="s">
        <v>13</v>
      </c>
      <c r="B4" s="24" t="s">
        <v>13</v>
      </c>
      <c r="C4" s="22">
        <v>60.402309420000002</v>
      </c>
      <c r="D4" s="22">
        <v>57.776290889999999</v>
      </c>
      <c r="E4" s="22">
        <v>59.709190370000002</v>
      </c>
      <c r="F4" s="22">
        <v>54.014923099999997</v>
      </c>
      <c r="G4" s="22">
        <v>52.65771866</v>
      </c>
      <c r="H4" s="22">
        <v>52.52602005</v>
      </c>
      <c r="I4" s="22">
        <v>51.347057339999999</v>
      </c>
      <c r="J4" s="22">
        <v>55.977291110000003</v>
      </c>
      <c r="K4" s="22">
        <v>53.068397519999998</v>
      </c>
      <c r="L4" s="22">
        <v>47.114067079999998</v>
      </c>
      <c r="M4" s="22">
        <v>47.341831210000002</v>
      </c>
      <c r="N4" s="22">
        <v>49.543064119999997</v>
      </c>
      <c r="O4" s="22">
        <v>50.384193420000003</v>
      </c>
      <c r="P4" s="22">
        <v>50.881576539999998</v>
      </c>
      <c r="Q4" s="22">
        <v>52.145759580000004</v>
      </c>
      <c r="R4" s="22">
        <v>43.28312683</v>
      </c>
      <c r="S4" s="22">
        <v>41.765575409999997</v>
      </c>
      <c r="T4" s="22">
        <v>44.452198029999998</v>
      </c>
      <c r="U4" s="22">
        <v>44.584117890000002</v>
      </c>
      <c r="V4" s="22" t="e">
        <v>#N/A</v>
      </c>
    </row>
    <row r="5" spans="1:22" x14ac:dyDescent="0.2">
      <c r="A5" s="19" t="s">
        <v>14</v>
      </c>
      <c r="B5" s="24" t="s">
        <v>14</v>
      </c>
      <c r="C5" s="22">
        <v>25.794515610000001</v>
      </c>
      <c r="D5" s="22">
        <v>21.6685257</v>
      </c>
      <c r="E5" s="22">
        <v>22.52488327</v>
      </c>
      <c r="F5" s="22">
        <v>21.148637770000001</v>
      </c>
      <c r="G5" s="22">
        <v>26.09432602</v>
      </c>
      <c r="H5" s="22">
        <v>28.093612669999999</v>
      </c>
      <c r="I5" s="22">
        <v>29.12136078</v>
      </c>
      <c r="J5" s="22">
        <v>28.088581090000002</v>
      </c>
      <c r="K5" s="22">
        <v>26.146957400000002</v>
      </c>
      <c r="L5" s="22">
        <v>27.449506759999998</v>
      </c>
      <c r="M5" s="22">
        <v>28.882444379999999</v>
      </c>
      <c r="N5" s="22">
        <v>27.87346458</v>
      </c>
      <c r="O5" s="22">
        <v>25.715908049999999</v>
      </c>
      <c r="P5" s="22">
        <v>27.561977389999999</v>
      </c>
      <c r="Q5" s="22">
        <v>26.658454899999999</v>
      </c>
      <c r="R5" s="22">
        <v>28.208339689999999</v>
      </c>
      <c r="S5" s="22">
        <v>30.883607860000001</v>
      </c>
      <c r="T5" s="22">
        <v>32.535190579999998</v>
      </c>
      <c r="U5" s="22">
        <v>32.62851715</v>
      </c>
      <c r="V5" s="22">
        <v>33.443756100000002</v>
      </c>
    </row>
    <row r="6" spans="1:22" x14ac:dyDescent="0.2">
      <c r="A6" s="19" t="s">
        <v>15</v>
      </c>
      <c r="B6" s="24" t="s">
        <v>15</v>
      </c>
      <c r="C6" s="22">
        <v>27.3046875</v>
      </c>
      <c r="D6" s="22">
        <v>45.091087340000001</v>
      </c>
      <c r="E6" s="22">
        <v>49.662052150000001</v>
      </c>
      <c r="F6" s="22">
        <v>48.510688780000002</v>
      </c>
      <c r="G6" s="22">
        <v>46.891098020000001</v>
      </c>
      <c r="H6" s="22">
        <v>42.33265686</v>
      </c>
      <c r="I6" s="22">
        <v>30.665700910000002</v>
      </c>
      <c r="J6" s="22">
        <v>28.383970260000002</v>
      </c>
      <c r="K6" s="22">
        <v>21.653238300000002</v>
      </c>
      <c r="L6" s="22">
        <v>15.508905410000001</v>
      </c>
      <c r="M6" s="22">
        <v>19.343755720000001</v>
      </c>
      <c r="N6" s="22">
        <v>17.993808749999999</v>
      </c>
      <c r="O6" s="22">
        <v>17.61917686</v>
      </c>
      <c r="P6" s="22">
        <v>21.349277499999999</v>
      </c>
      <c r="Q6" s="22">
        <v>26.876167299999999</v>
      </c>
      <c r="R6" s="22">
        <v>33.523166660000001</v>
      </c>
      <c r="S6" s="22">
        <v>35.208930969999997</v>
      </c>
      <c r="T6" s="22">
        <v>34.121013640000001</v>
      </c>
      <c r="U6" s="22">
        <v>36.63189697</v>
      </c>
      <c r="V6" s="22">
        <v>37.464870449999999</v>
      </c>
    </row>
    <row r="7" spans="1:22" x14ac:dyDescent="0.2">
      <c r="A7" s="19" t="s">
        <v>16</v>
      </c>
      <c r="B7" s="24" t="s">
        <v>16</v>
      </c>
      <c r="C7" s="22">
        <v>29.10433197</v>
      </c>
      <c r="D7" s="22">
        <v>29.474397660000001</v>
      </c>
      <c r="E7" s="22">
        <v>29.993898389999998</v>
      </c>
      <c r="F7" s="22">
        <v>28.249893190000002</v>
      </c>
      <c r="G7" s="22">
        <v>27.62963104</v>
      </c>
      <c r="H7" s="22">
        <v>33.068130490000001</v>
      </c>
      <c r="I7" s="22">
        <v>32.410839080000002</v>
      </c>
      <c r="J7" s="22">
        <v>31.28629875</v>
      </c>
      <c r="K7" s="22">
        <v>30.2619133</v>
      </c>
      <c r="L7" s="22">
        <v>26.187095639999999</v>
      </c>
      <c r="M7" s="22">
        <v>26.780101779999999</v>
      </c>
      <c r="N7" s="22">
        <v>26.89295959</v>
      </c>
      <c r="O7" s="22">
        <v>26.087459559999999</v>
      </c>
      <c r="P7" s="22">
        <v>26.81741714</v>
      </c>
      <c r="Q7" s="22">
        <v>27.042108540000001</v>
      </c>
      <c r="R7" s="22">
        <v>25.93237495</v>
      </c>
      <c r="S7" s="22">
        <v>29.568614960000001</v>
      </c>
      <c r="T7" s="22">
        <v>25.841176990000001</v>
      </c>
      <c r="U7" s="22">
        <v>27.72951698</v>
      </c>
      <c r="V7" s="22">
        <v>27.65851593</v>
      </c>
    </row>
    <row r="8" spans="1:22" x14ac:dyDescent="0.2">
      <c r="A8" s="19" t="s">
        <v>17</v>
      </c>
      <c r="B8" s="24" t="s">
        <v>17</v>
      </c>
      <c r="C8" s="22">
        <v>62.010955809999999</v>
      </c>
      <c r="D8" s="22">
        <v>50.87960434</v>
      </c>
      <c r="E8" s="22">
        <v>75.234497070000003</v>
      </c>
      <c r="F8" s="22">
        <v>76.425552370000005</v>
      </c>
      <c r="G8" s="22">
        <v>71.588706970000004</v>
      </c>
      <c r="H8" s="22">
        <v>62.935916900000002</v>
      </c>
      <c r="I8" s="22">
        <v>61.17356873</v>
      </c>
      <c r="J8" s="22">
        <v>58.229183200000001</v>
      </c>
      <c r="K8" s="22">
        <v>71.437011720000001</v>
      </c>
      <c r="L8" s="22">
        <v>73.632926940000004</v>
      </c>
      <c r="M8" s="22">
        <v>77.624130249999993</v>
      </c>
      <c r="N8" s="22">
        <v>78.419670100000005</v>
      </c>
      <c r="O8" s="22">
        <v>78.587303160000005</v>
      </c>
      <c r="P8" s="22">
        <v>82.875572199999993</v>
      </c>
      <c r="Q8" s="22">
        <v>82.481369020000002</v>
      </c>
      <c r="R8" s="22">
        <v>81.629875179999999</v>
      </c>
      <c r="S8" s="22">
        <v>80.646881100000002</v>
      </c>
      <c r="T8" s="22">
        <v>84.348075870000002</v>
      </c>
      <c r="U8" s="22">
        <v>84.27638245</v>
      </c>
      <c r="V8" s="22">
        <v>84.794296259999996</v>
      </c>
    </row>
    <row r="9" spans="1:22" x14ac:dyDescent="0.2">
      <c r="A9" s="19" t="s">
        <v>18</v>
      </c>
      <c r="B9" s="24" t="s">
        <v>18</v>
      </c>
      <c r="C9" s="22">
        <v>20.997138979999999</v>
      </c>
      <c r="D9" s="22">
        <v>20.439096450000001</v>
      </c>
      <c r="E9" s="22">
        <v>19.920011519999999</v>
      </c>
      <c r="F9" s="22">
        <v>19.147588729999999</v>
      </c>
      <c r="G9" s="22">
        <v>19.21869659</v>
      </c>
      <c r="H9" s="22">
        <v>19.643014910000002</v>
      </c>
      <c r="I9" s="22">
        <v>19.74942017</v>
      </c>
      <c r="J9" s="22">
        <v>19.002559659999999</v>
      </c>
      <c r="K9" s="22">
        <v>19.041625979999999</v>
      </c>
      <c r="L9" s="22">
        <v>19.05284309</v>
      </c>
      <c r="M9" s="22">
        <v>19.749286649999998</v>
      </c>
      <c r="N9" s="22">
        <v>19.172483440000001</v>
      </c>
      <c r="O9" s="22">
        <v>19.934337620000001</v>
      </c>
      <c r="P9" s="22">
        <v>19.504165650000001</v>
      </c>
      <c r="Q9" s="22">
        <v>19.40170097</v>
      </c>
      <c r="R9" s="22">
        <v>18.741519929999999</v>
      </c>
      <c r="S9" s="22">
        <v>18.45708466</v>
      </c>
      <c r="T9" s="22">
        <v>18.007249829999999</v>
      </c>
      <c r="U9" s="22">
        <v>17.821159359999999</v>
      </c>
      <c r="V9" s="22">
        <v>15.981085780000001</v>
      </c>
    </row>
    <row r="10" spans="1:22" x14ac:dyDescent="0.2">
      <c r="A10" s="19" t="s">
        <v>19</v>
      </c>
      <c r="B10" s="24" t="s">
        <v>19</v>
      </c>
      <c r="C10" s="22">
        <v>17.82221985</v>
      </c>
      <c r="D10" s="22">
        <v>18.462957379999999</v>
      </c>
      <c r="E10" s="22">
        <v>18.613286970000001</v>
      </c>
      <c r="F10" s="22">
        <v>18.888368610000001</v>
      </c>
      <c r="G10" s="22">
        <v>19.30190468</v>
      </c>
      <c r="H10" s="22">
        <v>19.183259960000001</v>
      </c>
      <c r="I10" s="22">
        <v>18.806276319999998</v>
      </c>
      <c r="J10" s="22">
        <v>18.806138990000001</v>
      </c>
      <c r="K10" s="22">
        <v>18.24393272</v>
      </c>
      <c r="L10" s="22">
        <v>18.051286699999999</v>
      </c>
      <c r="M10" s="22">
        <v>18.601625439999999</v>
      </c>
      <c r="N10" s="22">
        <v>18.73956299</v>
      </c>
      <c r="O10" s="22">
        <v>18.67409134</v>
      </c>
      <c r="P10" s="22">
        <v>19.171251300000002</v>
      </c>
      <c r="Q10" s="22">
        <v>19.09817696</v>
      </c>
      <c r="R10" s="22">
        <v>19.09111214</v>
      </c>
      <c r="S10" s="22">
        <v>19.243352890000001</v>
      </c>
      <c r="T10" s="22">
        <v>20.638711929999999</v>
      </c>
      <c r="U10" s="22">
        <v>19.59343338</v>
      </c>
      <c r="V10" s="22">
        <v>19.071912770000001</v>
      </c>
    </row>
    <row r="11" spans="1:22" x14ac:dyDescent="0.2">
      <c r="A11" s="19" t="s">
        <v>20</v>
      </c>
      <c r="B11" s="24" t="s">
        <v>20</v>
      </c>
      <c r="C11" s="22">
        <v>68.607910160000003</v>
      </c>
      <c r="D11" s="22">
        <v>70.084190370000002</v>
      </c>
      <c r="E11" s="22">
        <v>72.291267399999995</v>
      </c>
      <c r="F11" s="22">
        <v>68.865829469999994</v>
      </c>
      <c r="G11" s="22">
        <v>65.775047299999997</v>
      </c>
      <c r="H11" s="22">
        <v>58.510494229999999</v>
      </c>
      <c r="I11" s="22">
        <v>56.387954710000002</v>
      </c>
      <c r="J11" s="22">
        <v>52.713870999999997</v>
      </c>
      <c r="K11" s="22">
        <v>54.168121339999999</v>
      </c>
      <c r="L11" s="22">
        <v>55.535091399999999</v>
      </c>
      <c r="M11" s="22">
        <v>57.922195430000002</v>
      </c>
      <c r="N11" s="22">
        <v>59.868495940000003</v>
      </c>
      <c r="O11" s="22">
        <v>60.627738950000001</v>
      </c>
      <c r="P11" s="22">
        <v>64.205596920000005</v>
      </c>
      <c r="Q11" s="22">
        <v>65.577224729999998</v>
      </c>
      <c r="R11" s="22">
        <v>67.448890689999999</v>
      </c>
      <c r="S11" s="22">
        <v>70.670501709999996</v>
      </c>
      <c r="T11" s="22">
        <v>72.512283330000002</v>
      </c>
      <c r="U11" s="22">
        <v>73.228614809999996</v>
      </c>
      <c r="V11" s="22">
        <v>67.962516780000001</v>
      </c>
    </row>
    <row r="12" spans="1:22" x14ac:dyDescent="0.2">
      <c r="A12" s="19" t="s">
        <v>21</v>
      </c>
      <c r="B12" s="24" t="s">
        <v>21</v>
      </c>
      <c r="C12" s="22">
        <v>25.792205809999999</v>
      </c>
      <c r="D12" s="22">
        <v>25.35382843</v>
      </c>
      <c r="E12" s="22">
        <v>25.722608569999998</v>
      </c>
      <c r="F12" s="22">
        <v>31.493101119999999</v>
      </c>
      <c r="G12" s="22">
        <v>30.900747299999999</v>
      </c>
      <c r="H12" s="22">
        <v>28.19252586</v>
      </c>
      <c r="I12" s="22">
        <v>27.09490967</v>
      </c>
      <c r="J12" s="22">
        <v>30.159124370000001</v>
      </c>
      <c r="K12" s="22">
        <v>27.220684049999999</v>
      </c>
      <c r="L12" s="22">
        <v>28.347856520000001</v>
      </c>
      <c r="M12" s="22">
        <v>28.460460659999999</v>
      </c>
      <c r="N12" s="22">
        <v>28.435850139999999</v>
      </c>
      <c r="O12" s="22">
        <v>26.803833010000002</v>
      </c>
      <c r="P12" s="22">
        <v>26.917972559999999</v>
      </c>
      <c r="Q12" s="22">
        <v>26.17599869</v>
      </c>
      <c r="R12" s="22">
        <v>25.840387339999999</v>
      </c>
      <c r="S12" s="22">
        <v>27.987857819999999</v>
      </c>
      <c r="T12" s="22">
        <v>30.44046402</v>
      </c>
      <c r="U12" s="22">
        <v>30.003578189999999</v>
      </c>
      <c r="V12" s="22">
        <v>29.7322998</v>
      </c>
    </row>
    <row r="13" spans="1:22" x14ac:dyDescent="0.2">
      <c r="A13" s="19" t="s">
        <v>22</v>
      </c>
      <c r="B13" s="24" t="s">
        <v>22</v>
      </c>
      <c r="C13" s="22">
        <v>61.095321660000003</v>
      </c>
      <c r="D13" s="22">
        <v>65.140167239999997</v>
      </c>
      <c r="E13" s="22">
        <v>62.293590549999998</v>
      </c>
      <c r="F13" s="22">
        <v>62.387626650000001</v>
      </c>
      <c r="G13" s="22">
        <v>62.505237579999999</v>
      </c>
      <c r="H13" s="22">
        <v>64.854858399999998</v>
      </c>
      <c r="I13" s="22">
        <v>65.075263980000003</v>
      </c>
      <c r="J13" s="22">
        <v>65.816322330000006</v>
      </c>
      <c r="K13" s="22">
        <v>67.163536070000006</v>
      </c>
      <c r="L13" s="22">
        <v>67.236701969999999</v>
      </c>
      <c r="M13" s="22">
        <v>67.210403439999993</v>
      </c>
      <c r="N13" s="22">
        <v>67.372222899999997</v>
      </c>
      <c r="O13" s="22">
        <v>67.469093319999999</v>
      </c>
      <c r="P13" s="22">
        <v>68.5146637</v>
      </c>
      <c r="Q13" s="22">
        <v>69.931457519999995</v>
      </c>
      <c r="R13" s="22">
        <v>71.816337590000003</v>
      </c>
      <c r="S13" s="22">
        <v>73.15340424</v>
      </c>
      <c r="T13" s="22">
        <v>73.900634769999996</v>
      </c>
      <c r="U13" s="22">
        <v>73.880676269999995</v>
      </c>
      <c r="V13" s="22">
        <v>72.676353449999993</v>
      </c>
    </row>
    <row r="14" spans="1:22" x14ac:dyDescent="0.2">
      <c r="A14" s="19" t="s">
        <v>23</v>
      </c>
      <c r="B14" s="24" t="s">
        <v>23</v>
      </c>
      <c r="C14" s="22">
        <v>39.37475586</v>
      </c>
      <c r="D14" s="22">
        <v>38.05859375</v>
      </c>
      <c r="E14" s="22">
        <v>36.521736150000002</v>
      </c>
      <c r="F14" s="22">
        <v>35.931079859999997</v>
      </c>
      <c r="G14" s="22">
        <v>33.589271549999999</v>
      </c>
      <c r="H14" s="22">
        <v>35.07392883</v>
      </c>
      <c r="I14" s="22">
        <v>35.381610870000003</v>
      </c>
      <c r="J14" s="22">
        <v>36.842216489999998</v>
      </c>
      <c r="K14" s="22">
        <v>35.455268859999997</v>
      </c>
      <c r="L14" s="22">
        <v>36.313400270000002</v>
      </c>
      <c r="M14" s="22">
        <v>38.080089569999998</v>
      </c>
      <c r="N14" s="22">
        <v>42.18822479</v>
      </c>
      <c r="O14" s="22">
        <v>38.606986999999997</v>
      </c>
      <c r="P14" s="22">
        <v>40.98610687</v>
      </c>
      <c r="Q14" s="22">
        <v>43.795726780000003</v>
      </c>
      <c r="R14" s="22">
        <v>44.002761839999998</v>
      </c>
      <c r="S14" s="22">
        <v>44.0699234</v>
      </c>
      <c r="T14" s="22">
        <v>45.291324619999997</v>
      </c>
      <c r="U14" s="22">
        <v>46.519428249999997</v>
      </c>
      <c r="V14" s="22">
        <v>46.726230620000003</v>
      </c>
    </row>
    <row r="15" spans="1:22" x14ac:dyDescent="0.2">
      <c r="A15" s="19" t="s">
        <v>24</v>
      </c>
      <c r="B15" s="24" t="s">
        <v>24</v>
      </c>
      <c r="C15" s="22">
        <v>16.028360370000001</v>
      </c>
      <c r="D15" s="22">
        <v>20.714370729999999</v>
      </c>
      <c r="E15" s="22">
        <v>23.026670459999998</v>
      </c>
      <c r="F15" s="22">
        <v>20.16889381</v>
      </c>
      <c r="G15" s="22">
        <v>19.221010209999999</v>
      </c>
      <c r="H15" s="22">
        <v>21.783025739999999</v>
      </c>
      <c r="I15" s="22">
        <v>24.38807869</v>
      </c>
      <c r="J15" s="22">
        <v>25.793939590000001</v>
      </c>
      <c r="K15" s="22">
        <v>29.84134293</v>
      </c>
      <c r="L15" s="22">
        <v>30.919721599999999</v>
      </c>
      <c r="M15" s="22">
        <v>29.165067669999999</v>
      </c>
      <c r="N15" s="22">
        <v>33.587844850000003</v>
      </c>
      <c r="O15" s="22">
        <v>30.773983000000001</v>
      </c>
      <c r="P15" s="22">
        <v>33.792339320000004</v>
      </c>
      <c r="Q15" s="22">
        <v>34.894325260000002</v>
      </c>
      <c r="R15" s="22">
        <v>36.202613829999997</v>
      </c>
      <c r="S15" s="22">
        <v>26.714185709999999</v>
      </c>
      <c r="T15" s="22">
        <v>27.05755615</v>
      </c>
      <c r="U15" s="22">
        <v>25.445594790000001</v>
      </c>
      <c r="V15" s="22">
        <v>25.690063479999999</v>
      </c>
    </row>
    <row r="16" spans="1:22" x14ac:dyDescent="0.2">
      <c r="A16" s="19" t="s">
        <v>25</v>
      </c>
      <c r="B16" s="24" t="s">
        <v>25</v>
      </c>
      <c r="C16" s="22">
        <v>20.227228159999999</v>
      </c>
      <c r="D16" s="22">
        <v>19.588264469999999</v>
      </c>
      <c r="E16" s="22">
        <v>20.871095660000002</v>
      </c>
      <c r="F16" s="22">
        <v>21.123043060000001</v>
      </c>
      <c r="G16" s="22">
        <v>20.276733400000001</v>
      </c>
      <c r="H16" s="22">
        <v>20.348184589999999</v>
      </c>
      <c r="I16" s="22">
        <v>20.499000550000002</v>
      </c>
      <c r="J16" s="22">
        <v>20.842378620000002</v>
      </c>
      <c r="K16" s="22">
        <v>20.180332180000001</v>
      </c>
      <c r="L16" s="22">
        <v>19.931121829999999</v>
      </c>
      <c r="M16" s="22">
        <v>19.953893659999999</v>
      </c>
      <c r="N16" s="22">
        <v>19.68982506</v>
      </c>
      <c r="O16" s="22">
        <v>19.363687519999999</v>
      </c>
      <c r="P16" s="22">
        <v>19.609123230000002</v>
      </c>
      <c r="Q16" s="22">
        <v>19.328384400000001</v>
      </c>
      <c r="R16" s="22">
        <v>19.34007072</v>
      </c>
      <c r="S16" s="22">
        <v>18.006822589999999</v>
      </c>
      <c r="T16" s="22">
        <v>17.804594040000001</v>
      </c>
      <c r="U16" s="22">
        <v>18.236850740000001</v>
      </c>
      <c r="V16" s="22">
        <v>18.172887800000002</v>
      </c>
    </row>
    <row r="17" spans="1:22" x14ac:dyDescent="0.2">
      <c r="A17" s="19" t="s">
        <v>26</v>
      </c>
      <c r="B17" s="24" t="s">
        <v>26</v>
      </c>
      <c r="C17" s="22">
        <v>52.369995119999999</v>
      </c>
      <c r="D17" s="22">
        <v>49.886955260000001</v>
      </c>
      <c r="E17" s="22">
        <v>52.659755709999999</v>
      </c>
      <c r="F17" s="22">
        <v>53.021465300000003</v>
      </c>
      <c r="G17" s="22">
        <v>51.056503300000003</v>
      </c>
      <c r="H17" s="22">
        <v>51.101642609999999</v>
      </c>
      <c r="I17" s="22">
        <v>50.494087219999997</v>
      </c>
      <c r="J17" s="22">
        <v>49.001235960000002</v>
      </c>
      <c r="K17" s="22">
        <v>47.329845429999999</v>
      </c>
      <c r="L17" s="22">
        <v>46.012954710000002</v>
      </c>
      <c r="M17" s="22">
        <v>44.994712829999997</v>
      </c>
      <c r="N17" s="22">
        <v>43.574913019999997</v>
      </c>
      <c r="O17" s="22">
        <v>37.406448359999999</v>
      </c>
      <c r="P17" s="22">
        <v>42.31209183</v>
      </c>
      <c r="Q17" s="22">
        <v>44.012542719999999</v>
      </c>
      <c r="R17" s="22">
        <v>40.496589659999998</v>
      </c>
      <c r="S17" s="22">
        <v>43.001098630000001</v>
      </c>
      <c r="T17" s="22">
        <v>43.867225650000002</v>
      </c>
      <c r="U17" s="22">
        <v>44.68420029</v>
      </c>
      <c r="V17" s="22">
        <v>47.043567660000001</v>
      </c>
    </row>
    <row r="18" spans="1:22" x14ac:dyDescent="0.2">
      <c r="A18" s="19" t="s">
        <v>27</v>
      </c>
      <c r="B18" s="24" t="s">
        <v>27</v>
      </c>
      <c r="C18" s="22">
        <v>33.507301329999997</v>
      </c>
      <c r="D18" s="22">
        <v>33.053379059999997</v>
      </c>
      <c r="E18" s="22">
        <v>33.920936580000003</v>
      </c>
      <c r="F18" s="22">
        <v>32.028614040000001</v>
      </c>
      <c r="G18" s="22">
        <v>32.594387050000002</v>
      </c>
      <c r="H18" s="22">
        <v>32.000194550000003</v>
      </c>
      <c r="I18" s="22">
        <v>32.265396119999998</v>
      </c>
      <c r="J18" s="22">
        <v>30.76193619</v>
      </c>
      <c r="K18" s="22">
        <v>30.368228909999999</v>
      </c>
      <c r="L18" s="22">
        <v>30.099376679999999</v>
      </c>
      <c r="M18" s="22">
        <v>33.277400970000002</v>
      </c>
      <c r="N18" s="22">
        <v>32.505462649999998</v>
      </c>
      <c r="O18" s="22">
        <v>34.358337400000003</v>
      </c>
      <c r="P18" s="22">
        <v>34.0091629</v>
      </c>
      <c r="Q18" s="22">
        <v>30.904357910000002</v>
      </c>
      <c r="R18" s="22">
        <v>27.32661629</v>
      </c>
      <c r="S18" s="22">
        <v>28.02112198</v>
      </c>
      <c r="T18" s="22">
        <v>25.077846529999999</v>
      </c>
      <c r="U18" s="22">
        <v>21.981468199999998</v>
      </c>
      <c r="V18" s="22">
        <v>23.86875534</v>
      </c>
    </row>
    <row r="19" spans="1:22" x14ac:dyDescent="0.2">
      <c r="A19" s="19" t="s">
        <v>28</v>
      </c>
      <c r="B19" s="24" t="s">
        <v>28</v>
      </c>
      <c r="C19" s="22">
        <v>39.493133540000002</v>
      </c>
      <c r="D19" s="22">
        <v>38.78443146</v>
      </c>
      <c r="E19" s="22">
        <v>35.93489838</v>
      </c>
      <c r="F19" s="22">
        <v>30.288478850000001</v>
      </c>
      <c r="G19" s="22">
        <v>42.700679780000002</v>
      </c>
      <c r="H19" s="22">
        <v>45.200057979999997</v>
      </c>
      <c r="I19" s="22">
        <v>44.997085570000003</v>
      </c>
      <c r="J19" s="22">
        <v>44.270668030000003</v>
      </c>
      <c r="K19" s="22">
        <v>43.912994380000001</v>
      </c>
      <c r="L19" s="22">
        <v>30.618316650000001</v>
      </c>
      <c r="M19" s="22">
        <v>30.075862879999999</v>
      </c>
      <c r="N19" s="22">
        <v>29.468484879999998</v>
      </c>
      <c r="O19" s="22">
        <v>29.212570190000001</v>
      </c>
      <c r="P19" s="22">
        <v>29.06751633</v>
      </c>
      <c r="Q19" s="22">
        <v>28.922344209999999</v>
      </c>
      <c r="R19" s="22">
        <v>28.80271149</v>
      </c>
      <c r="S19" s="22">
        <v>28.613727570000002</v>
      </c>
      <c r="T19" s="22">
        <v>29.119092940000002</v>
      </c>
      <c r="U19" s="22">
        <v>29.311689380000001</v>
      </c>
      <c r="V19" s="22">
        <v>29.352811809999999</v>
      </c>
    </row>
    <row r="20" spans="1:22" x14ac:dyDescent="0.2">
      <c r="A20" s="19" t="s">
        <v>29</v>
      </c>
      <c r="B20" s="24" t="s">
        <v>29</v>
      </c>
      <c r="C20" s="22">
        <v>10.98294926</v>
      </c>
      <c r="D20" s="22">
        <v>9.7253961600000007</v>
      </c>
      <c r="E20" s="22">
        <v>9.0043725999999999</v>
      </c>
      <c r="F20" s="22">
        <v>9.0451888999999994</v>
      </c>
      <c r="G20" s="22">
        <v>8.8836278899999996</v>
      </c>
      <c r="H20" s="22">
        <v>8.8270406700000006</v>
      </c>
      <c r="I20" s="22">
        <v>8.2874994300000004</v>
      </c>
      <c r="J20" s="22">
        <v>6.7726225900000001</v>
      </c>
      <c r="K20" s="22">
        <v>5.81573677</v>
      </c>
      <c r="L20" s="22">
        <v>5.4235305800000004</v>
      </c>
      <c r="M20" s="22">
        <v>4.9935631799999998</v>
      </c>
      <c r="N20" s="22">
        <v>4.5739607800000002</v>
      </c>
      <c r="O20" s="22">
        <v>4.2400465000000001</v>
      </c>
      <c r="P20" s="22">
        <v>3.78434443</v>
      </c>
      <c r="Q20" s="22">
        <v>3.7170953799999999</v>
      </c>
      <c r="R20" s="22">
        <v>3.5778176799999999</v>
      </c>
      <c r="S20" s="22">
        <v>3.3074941600000001</v>
      </c>
      <c r="T20" s="22">
        <v>2.9932422600000002</v>
      </c>
      <c r="U20" s="22">
        <v>3.0892307799999998</v>
      </c>
      <c r="V20" s="22">
        <v>3.1368885</v>
      </c>
    </row>
    <row r="21" spans="1:22" x14ac:dyDescent="0.2">
      <c r="A21" s="19" t="s">
        <v>30</v>
      </c>
      <c r="B21" s="24" t="s">
        <v>30</v>
      </c>
      <c r="C21" s="22">
        <v>36.592220310000002</v>
      </c>
      <c r="D21" s="22">
        <v>37.807029720000003</v>
      </c>
      <c r="E21" s="22">
        <v>36.40619659</v>
      </c>
      <c r="F21" s="22">
        <v>35.473857879999997</v>
      </c>
      <c r="G21" s="22">
        <v>35.365833279999997</v>
      </c>
      <c r="H21" s="22">
        <v>35.876441960000001</v>
      </c>
      <c r="I21" s="22">
        <v>34.371265409999999</v>
      </c>
      <c r="J21" s="22">
        <v>33.094120029999999</v>
      </c>
      <c r="K21" s="22">
        <v>30.884092330000001</v>
      </c>
      <c r="L21" s="22">
        <v>31.21032143</v>
      </c>
      <c r="M21" s="22">
        <v>29.385206220000001</v>
      </c>
      <c r="N21" s="22">
        <v>29.299583439999999</v>
      </c>
      <c r="O21" s="22">
        <v>29.682031630000001</v>
      </c>
      <c r="P21" s="22">
        <v>28.177066799999999</v>
      </c>
      <c r="Q21" s="22">
        <v>28.180248259999999</v>
      </c>
      <c r="R21" s="22">
        <v>24.707359310000001</v>
      </c>
      <c r="S21" s="22">
        <v>24.420572279999998</v>
      </c>
      <c r="T21" s="22">
        <v>24.467935560000001</v>
      </c>
      <c r="U21" s="22">
        <v>24.825294490000001</v>
      </c>
      <c r="V21" s="22">
        <v>24.879846570000002</v>
      </c>
    </row>
    <row r="22" spans="1:22" x14ac:dyDescent="0.2">
      <c r="A22" s="19" t="s">
        <v>31</v>
      </c>
      <c r="B22" s="24" t="s">
        <v>31</v>
      </c>
      <c r="C22" s="22">
        <v>15.831314089999999</v>
      </c>
      <c r="D22" s="22">
        <v>16.806747439999999</v>
      </c>
      <c r="E22" s="22">
        <v>16.41055107</v>
      </c>
      <c r="F22" s="22">
        <v>17.0513382</v>
      </c>
      <c r="G22" s="22">
        <v>16.90948105</v>
      </c>
      <c r="H22" s="22">
        <v>16.333963390000001</v>
      </c>
      <c r="I22" s="22">
        <v>14.688528059999999</v>
      </c>
      <c r="J22" s="22">
        <v>12.78499985</v>
      </c>
      <c r="K22" s="22">
        <v>10.10823727</v>
      </c>
      <c r="L22" s="22">
        <v>9.4994020500000005</v>
      </c>
      <c r="M22" s="22">
        <v>8.2613487200000009</v>
      </c>
      <c r="N22" s="22">
        <v>8.4718685199999992</v>
      </c>
      <c r="O22" s="22">
        <v>8.8519287099999993</v>
      </c>
      <c r="P22" s="22">
        <v>9.4074201599999991</v>
      </c>
      <c r="Q22" s="22">
        <v>7.3345994900000004</v>
      </c>
      <c r="R22" s="22">
        <v>4.9735765499999998</v>
      </c>
      <c r="S22" s="22">
        <v>4.9798154800000001</v>
      </c>
      <c r="T22" s="22">
        <v>5.4114232099999997</v>
      </c>
      <c r="U22" s="22">
        <v>4.85835171</v>
      </c>
      <c r="V22" s="22">
        <v>5.6801085499999999</v>
      </c>
    </row>
    <row r="23" spans="1:22" x14ac:dyDescent="0.2">
      <c r="A23" s="19" t="s">
        <v>32</v>
      </c>
      <c r="B23" s="24" t="s">
        <v>32</v>
      </c>
      <c r="C23" s="22">
        <v>40.375701900000003</v>
      </c>
      <c r="D23" s="22">
        <v>43.706127170000002</v>
      </c>
      <c r="E23" s="22">
        <v>39.794395450000003</v>
      </c>
      <c r="F23" s="22">
        <v>38.060829159999997</v>
      </c>
      <c r="G23" s="22">
        <v>39.203258509999998</v>
      </c>
      <c r="H23" s="22">
        <v>38.867412569999999</v>
      </c>
      <c r="I23" s="22">
        <v>42.647407530000002</v>
      </c>
      <c r="J23" s="22">
        <v>42.592700960000002</v>
      </c>
      <c r="K23" s="22">
        <v>42.629188540000001</v>
      </c>
      <c r="L23" s="22">
        <v>44.367343900000002</v>
      </c>
      <c r="M23" s="22">
        <v>43.141345979999997</v>
      </c>
      <c r="N23" s="22">
        <v>44.463726039999997</v>
      </c>
      <c r="O23" s="22">
        <v>47.746807099999998</v>
      </c>
      <c r="P23" s="22">
        <v>41.862442020000003</v>
      </c>
      <c r="Q23" s="22">
        <v>40.240940090000002</v>
      </c>
      <c r="R23" s="22">
        <v>42.509941099999999</v>
      </c>
      <c r="S23" s="22">
        <v>43.254714970000002</v>
      </c>
      <c r="T23" s="22">
        <v>43.361049649999998</v>
      </c>
      <c r="U23" s="22">
        <v>40.517379759999997</v>
      </c>
      <c r="V23" s="22">
        <v>38.973133089999997</v>
      </c>
    </row>
    <row r="24" spans="1:22" x14ac:dyDescent="0.2">
      <c r="A24" s="19" t="s">
        <v>33</v>
      </c>
      <c r="B24" s="24" t="s">
        <v>33</v>
      </c>
      <c r="C24" s="22">
        <v>42.160079959999997</v>
      </c>
      <c r="D24" s="22">
        <v>42.729385379999997</v>
      </c>
      <c r="E24" s="22">
        <v>38.27582932</v>
      </c>
      <c r="F24" s="22">
        <v>33.386928560000001</v>
      </c>
      <c r="G24" s="22">
        <v>30.43884087</v>
      </c>
      <c r="H24" s="22">
        <v>30.71225548</v>
      </c>
      <c r="I24" s="22">
        <v>30.852598189999998</v>
      </c>
      <c r="J24" s="22">
        <v>27.393472670000001</v>
      </c>
      <c r="K24" s="22">
        <v>30.957010270000001</v>
      </c>
      <c r="L24" s="22">
        <v>31.44069099</v>
      </c>
      <c r="M24" s="22">
        <v>30.168733599999999</v>
      </c>
      <c r="N24" s="22">
        <v>32.881702420000003</v>
      </c>
      <c r="O24" s="22">
        <v>32.383567810000002</v>
      </c>
      <c r="P24" s="22">
        <v>33.53733063</v>
      </c>
      <c r="Q24" s="22">
        <v>34.078475949999998</v>
      </c>
      <c r="R24" s="22">
        <v>36.029800420000001</v>
      </c>
      <c r="S24" s="22">
        <v>31.383094790000001</v>
      </c>
      <c r="T24" s="22">
        <v>31.677679059999999</v>
      </c>
      <c r="U24" s="22">
        <v>35.830749509999997</v>
      </c>
      <c r="V24" s="22">
        <v>34.693561549999998</v>
      </c>
    </row>
    <row r="25" spans="1:22" x14ac:dyDescent="0.2">
      <c r="A25" s="19" t="s">
        <v>34</v>
      </c>
      <c r="B25" s="24" t="s">
        <v>34</v>
      </c>
      <c r="C25" s="22">
        <v>41.786933900000001</v>
      </c>
      <c r="D25" s="22">
        <v>40.304588320000001</v>
      </c>
      <c r="E25" s="22">
        <v>41.200069429999999</v>
      </c>
      <c r="F25" s="22">
        <v>41.965694429999999</v>
      </c>
      <c r="G25" s="22">
        <v>35.560119630000003</v>
      </c>
      <c r="H25" s="22">
        <v>35.170085909999997</v>
      </c>
      <c r="I25" s="22">
        <v>34.814308169999997</v>
      </c>
      <c r="J25" s="22">
        <v>35.707035060000003</v>
      </c>
      <c r="K25" s="22">
        <v>35.957969669999997</v>
      </c>
      <c r="L25" s="22">
        <v>31.627553939999999</v>
      </c>
      <c r="M25" s="22">
        <v>28.200307850000002</v>
      </c>
      <c r="N25" s="22">
        <v>25.475242609999999</v>
      </c>
      <c r="O25" s="22">
        <v>22.693664550000001</v>
      </c>
      <c r="P25" s="22">
        <v>21.084394450000001</v>
      </c>
      <c r="Q25" s="22">
        <v>30.557468409999998</v>
      </c>
      <c r="R25" s="22">
        <v>30.536790849999999</v>
      </c>
      <c r="S25" s="22">
        <v>25.950426100000001</v>
      </c>
      <c r="T25" s="22">
        <v>25.83029938</v>
      </c>
      <c r="U25" s="22">
        <v>23.87432098</v>
      </c>
      <c r="V25" s="22">
        <v>24.67635727</v>
      </c>
    </row>
    <row r="26" spans="1:22" x14ac:dyDescent="0.2">
      <c r="A26" s="19" t="s">
        <v>35</v>
      </c>
      <c r="B26" s="24" t="s">
        <v>35</v>
      </c>
      <c r="C26" s="22">
        <v>68.682449340000005</v>
      </c>
      <c r="D26" s="22">
        <v>62.257701869999998</v>
      </c>
      <c r="E26" s="22">
        <v>60.626941680000002</v>
      </c>
      <c r="F26" s="22">
        <v>61.635105129999999</v>
      </c>
      <c r="G26" s="22">
        <v>56.311271669999996</v>
      </c>
      <c r="H26" s="22">
        <v>60.943611150000002</v>
      </c>
      <c r="I26" s="22">
        <v>52.345691680000002</v>
      </c>
      <c r="J26" s="22">
        <v>48.683559420000002</v>
      </c>
      <c r="K26" s="22">
        <v>51.076160430000002</v>
      </c>
      <c r="L26" s="22">
        <v>50.50344467</v>
      </c>
      <c r="M26" s="22">
        <v>51.909465789999999</v>
      </c>
      <c r="N26" s="22">
        <v>59.741878509999999</v>
      </c>
      <c r="O26" s="22">
        <v>60.470909120000002</v>
      </c>
      <c r="P26" s="22">
        <v>61.222152710000003</v>
      </c>
      <c r="Q26" s="22">
        <v>58.621776580000002</v>
      </c>
      <c r="R26" s="22">
        <v>57.331066130000004</v>
      </c>
      <c r="S26" s="22">
        <v>58.560401919999997</v>
      </c>
      <c r="T26" s="22">
        <v>58.235950469999999</v>
      </c>
      <c r="U26" s="22">
        <v>60.96880341</v>
      </c>
      <c r="V26" s="22">
        <v>64.39125061</v>
      </c>
    </row>
    <row r="27" spans="1:22" x14ac:dyDescent="0.2">
      <c r="A27" s="19" t="s">
        <v>36</v>
      </c>
      <c r="B27" s="24" t="s">
        <v>36</v>
      </c>
      <c r="C27" s="22">
        <v>77.52999878</v>
      </c>
      <c r="D27" s="22">
        <v>73.321121219999995</v>
      </c>
      <c r="E27" s="22">
        <v>70.230369569999993</v>
      </c>
      <c r="F27" s="22">
        <v>71.611053470000002</v>
      </c>
      <c r="G27" s="22">
        <v>73.966262819999997</v>
      </c>
      <c r="H27" s="22">
        <v>74.427261349999995</v>
      </c>
      <c r="I27" s="22">
        <v>74.434753420000007</v>
      </c>
      <c r="J27" s="22">
        <v>75.057998659999996</v>
      </c>
      <c r="K27" s="22">
        <v>74.262466430000003</v>
      </c>
      <c r="L27" s="22">
        <v>76.830848689999996</v>
      </c>
      <c r="M27" s="22">
        <v>76.05049133</v>
      </c>
      <c r="N27" s="22">
        <v>69.660522459999996</v>
      </c>
      <c r="O27" s="22">
        <v>66.845275880000003</v>
      </c>
      <c r="P27" s="22">
        <v>69.724296570000007</v>
      </c>
      <c r="Q27" s="22">
        <v>64.304283139999995</v>
      </c>
      <c r="R27" s="22">
        <v>69.853446959999999</v>
      </c>
      <c r="S27" s="22">
        <v>69.831771849999996</v>
      </c>
      <c r="T27" s="22">
        <v>75.822982789999998</v>
      </c>
      <c r="U27" s="22">
        <v>75.13141632</v>
      </c>
      <c r="V27" s="22">
        <v>72.530700679999995</v>
      </c>
    </row>
    <row r="28" spans="1:22" x14ac:dyDescent="0.2">
      <c r="A28" s="19" t="s">
        <v>37</v>
      </c>
      <c r="B28" s="24" t="s">
        <v>37</v>
      </c>
      <c r="C28" s="22">
        <v>16.605209349999999</v>
      </c>
      <c r="D28" s="22">
        <v>15.92599487</v>
      </c>
      <c r="E28" s="22">
        <v>15.9083395</v>
      </c>
      <c r="F28" s="22">
        <v>15.2514801</v>
      </c>
      <c r="G28" s="22">
        <v>15.2878685</v>
      </c>
      <c r="H28" s="22">
        <v>15.36829281</v>
      </c>
      <c r="I28" s="22">
        <v>15.87159061</v>
      </c>
      <c r="J28" s="22">
        <v>15.59513855</v>
      </c>
      <c r="K28" s="22">
        <v>15.48501587</v>
      </c>
      <c r="L28" s="22">
        <v>15.15418148</v>
      </c>
      <c r="M28" s="22">
        <v>15.488529209999999</v>
      </c>
      <c r="N28" s="22">
        <v>15.066024779999999</v>
      </c>
      <c r="O28" s="22">
        <v>14.870918270000001</v>
      </c>
      <c r="P28" s="22">
        <v>14.4959259</v>
      </c>
      <c r="Q28" s="22">
        <v>14.59731197</v>
      </c>
      <c r="R28" s="22">
        <v>14.61075115</v>
      </c>
      <c r="S28" s="22">
        <v>15.470611570000001</v>
      </c>
      <c r="T28" s="22">
        <v>15.280275339999999</v>
      </c>
      <c r="U28" s="22">
        <v>14.98915863</v>
      </c>
      <c r="V28" s="22">
        <v>14.914679530000001</v>
      </c>
    </row>
    <row r="29" spans="1:22" x14ac:dyDescent="0.2">
      <c r="A29" s="19" t="s">
        <v>38</v>
      </c>
      <c r="B29" s="24" t="s">
        <v>38</v>
      </c>
      <c r="C29" s="22">
        <v>47.039890290000002</v>
      </c>
      <c r="D29" s="22">
        <v>53.503871920000002</v>
      </c>
      <c r="E29" s="22">
        <v>49.511619570000001</v>
      </c>
      <c r="F29" s="22">
        <v>51.4727478</v>
      </c>
      <c r="G29" s="22">
        <v>54.852493289999998</v>
      </c>
      <c r="H29" s="22">
        <v>53.231281279999997</v>
      </c>
      <c r="I29" s="22">
        <v>52.94622803</v>
      </c>
      <c r="J29" s="22">
        <v>50.603569030000003</v>
      </c>
      <c r="K29" s="22">
        <v>58.59596252</v>
      </c>
      <c r="L29" s="22">
        <v>49.313259119999998</v>
      </c>
      <c r="M29" s="22">
        <v>62.270729060000001</v>
      </c>
      <c r="N29" s="22">
        <v>60.702610020000002</v>
      </c>
      <c r="O29" s="22">
        <v>58.315650939999998</v>
      </c>
      <c r="P29" s="22">
        <v>47.284568790000002</v>
      </c>
      <c r="Q29" s="22">
        <v>50.285793300000002</v>
      </c>
      <c r="R29" s="22">
        <v>48.776714320000004</v>
      </c>
      <c r="S29" s="22">
        <v>55.20956039</v>
      </c>
      <c r="T29" s="22">
        <v>56.41589355</v>
      </c>
      <c r="U29" s="22">
        <v>41.672725679999999</v>
      </c>
      <c r="V29" s="22">
        <v>60.315650939999998</v>
      </c>
    </row>
    <row r="30" spans="1:22" x14ac:dyDescent="0.2">
      <c r="A30" s="19" t="s">
        <v>39</v>
      </c>
      <c r="B30" s="24" t="s">
        <v>39</v>
      </c>
      <c r="C30" s="22">
        <v>56.216259000000001</v>
      </c>
      <c r="D30" s="22">
        <v>58.260929109999999</v>
      </c>
      <c r="E30" s="22">
        <v>64.735382079999994</v>
      </c>
      <c r="F30" s="22">
        <v>47.41553116</v>
      </c>
      <c r="G30" s="22">
        <v>51.014064789999999</v>
      </c>
      <c r="H30" s="22">
        <v>56.22251129</v>
      </c>
      <c r="I30" s="22">
        <v>63.660358430000002</v>
      </c>
      <c r="J30" s="22">
        <v>64.918266299999999</v>
      </c>
      <c r="K30" s="22">
        <v>68.815948489999997</v>
      </c>
      <c r="L30" s="22">
        <v>65.01296997</v>
      </c>
      <c r="M30" s="22">
        <v>67.58454132</v>
      </c>
      <c r="N30" s="22">
        <v>60.770160679999996</v>
      </c>
      <c r="O30" s="22">
        <v>59.428222660000003</v>
      </c>
      <c r="P30" s="22">
        <v>58.637954710000002</v>
      </c>
      <c r="Q30" s="22">
        <v>55.721206670000001</v>
      </c>
      <c r="R30" s="22">
        <v>56.724208830000002</v>
      </c>
      <c r="S30" s="22">
        <v>56.654548650000002</v>
      </c>
      <c r="T30" s="22">
        <v>59.210086820000001</v>
      </c>
      <c r="U30" s="22">
        <v>62.373466489999998</v>
      </c>
      <c r="V30" s="22">
        <v>57.223438260000002</v>
      </c>
    </row>
    <row r="31" spans="1:22" x14ac:dyDescent="0.2">
      <c r="A31" s="19" t="s">
        <v>40</v>
      </c>
      <c r="B31" s="24" t="s">
        <v>40</v>
      </c>
      <c r="C31" s="22">
        <v>42.814968110000002</v>
      </c>
      <c r="D31" s="22">
        <v>42.615173339999998</v>
      </c>
      <c r="E31" s="22">
        <v>42.484004970000001</v>
      </c>
      <c r="F31" s="22">
        <v>42.763847349999999</v>
      </c>
      <c r="G31" s="22">
        <v>41.844120029999999</v>
      </c>
      <c r="H31" s="22">
        <v>42.470867159999997</v>
      </c>
      <c r="I31" s="22">
        <v>40.749977110000003</v>
      </c>
      <c r="J31" s="22">
        <v>39.187274930000001</v>
      </c>
      <c r="K31" s="22">
        <v>37.430427549999997</v>
      </c>
      <c r="L31" s="22">
        <v>34.588939670000002</v>
      </c>
      <c r="M31" s="22">
        <v>34.467628480000002</v>
      </c>
      <c r="N31" s="22">
        <v>34.499259950000003</v>
      </c>
      <c r="O31" s="22">
        <v>33.407642359999997</v>
      </c>
      <c r="P31" s="22">
        <v>33.638309479999997</v>
      </c>
      <c r="Q31" s="22">
        <v>34.268730159999997</v>
      </c>
      <c r="R31" s="22">
        <v>34.509258269999997</v>
      </c>
      <c r="S31" s="22">
        <v>34.750827790000002</v>
      </c>
      <c r="T31" s="22">
        <v>33.30509567</v>
      </c>
      <c r="U31" s="22">
        <v>33.246726989999999</v>
      </c>
      <c r="V31" s="22">
        <v>32.800025939999998</v>
      </c>
    </row>
    <row r="32" spans="1:22" x14ac:dyDescent="0.2">
      <c r="A32" s="19" t="s">
        <v>41</v>
      </c>
      <c r="B32" s="24" t="s">
        <v>41</v>
      </c>
      <c r="C32" s="22">
        <v>60.125339510000003</v>
      </c>
      <c r="D32" s="22">
        <v>64.191436769999996</v>
      </c>
      <c r="E32" s="22">
        <v>62.850822450000003</v>
      </c>
      <c r="F32" s="22">
        <v>60.717765810000003</v>
      </c>
      <c r="G32" s="22">
        <v>58.768676759999998</v>
      </c>
      <c r="H32" s="22">
        <v>57.689994810000002</v>
      </c>
      <c r="I32" s="22">
        <v>55.991184230000002</v>
      </c>
      <c r="J32" s="22">
        <v>51.291210169999999</v>
      </c>
      <c r="K32" s="22">
        <v>47.36824799</v>
      </c>
      <c r="L32" s="22">
        <v>43.456222529999998</v>
      </c>
      <c r="M32" s="22">
        <v>40.800014500000003</v>
      </c>
      <c r="N32" s="22">
        <v>40.265541079999998</v>
      </c>
      <c r="O32" s="22">
        <v>39.234588619999997</v>
      </c>
      <c r="P32" s="22">
        <v>38.159515380000002</v>
      </c>
      <c r="Q32" s="22">
        <v>36.564834589999997</v>
      </c>
      <c r="R32" s="22">
        <v>35.089286799999996</v>
      </c>
      <c r="S32" s="22">
        <v>35.906185149999999</v>
      </c>
      <c r="T32" s="22">
        <v>36.050407409999998</v>
      </c>
      <c r="U32" s="22">
        <v>35.750656130000003</v>
      </c>
      <c r="V32" s="22">
        <v>35.230018620000003</v>
      </c>
    </row>
    <row r="33" spans="1:22" x14ac:dyDescent="0.2">
      <c r="A33" s="19" t="s">
        <v>42</v>
      </c>
      <c r="B33" s="24" t="s">
        <v>42</v>
      </c>
      <c r="C33" s="22">
        <v>13.69103336</v>
      </c>
      <c r="D33" s="22">
        <v>13.39813805</v>
      </c>
      <c r="E33" s="22">
        <v>11.489607810000001</v>
      </c>
      <c r="F33" s="22">
        <v>8.6039810200000009</v>
      </c>
      <c r="G33" s="22">
        <v>13.75858498</v>
      </c>
      <c r="H33" s="22">
        <v>16.40795898</v>
      </c>
      <c r="I33" s="22">
        <v>17.933368680000001</v>
      </c>
      <c r="J33" s="22">
        <v>19.248523710000001</v>
      </c>
      <c r="K33" s="22">
        <v>20.85273552</v>
      </c>
      <c r="L33" s="22">
        <v>18.014547350000001</v>
      </c>
      <c r="M33" s="22">
        <v>17.00355721</v>
      </c>
      <c r="N33" s="22">
        <v>15.315754889999999</v>
      </c>
      <c r="O33" s="22">
        <v>17.858552929999998</v>
      </c>
      <c r="P33" s="22">
        <v>17.152898789999998</v>
      </c>
      <c r="Q33" s="22">
        <v>16.277009960000001</v>
      </c>
      <c r="R33" s="22">
        <v>15.401050570000001</v>
      </c>
      <c r="S33" s="22">
        <v>15.61221027</v>
      </c>
      <c r="T33" s="22">
        <v>15.363010409999999</v>
      </c>
      <c r="U33" s="22">
        <v>15.1307478</v>
      </c>
      <c r="V33" s="22">
        <v>14.856961249999999</v>
      </c>
    </row>
    <row r="34" spans="1:22" x14ac:dyDescent="0.2">
      <c r="A34" s="19" t="s">
        <v>43</v>
      </c>
      <c r="B34" s="24" t="s">
        <v>43</v>
      </c>
      <c r="C34" s="22">
        <v>51.082504270000001</v>
      </c>
      <c r="D34" s="22">
        <v>70.117530819999999</v>
      </c>
      <c r="E34" s="22">
        <v>69.015159609999998</v>
      </c>
      <c r="F34" s="22">
        <v>66.522224429999994</v>
      </c>
      <c r="G34" s="22">
        <v>70.732864379999995</v>
      </c>
      <c r="H34" s="22">
        <v>68.51325989</v>
      </c>
      <c r="I34" s="22">
        <v>67.863479609999999</v>
      </c>
      <c r="J34" s="22">
        <v>63.5724144</v>
      </c>
      <c r="K34" s="22">
        <v>49.80169678</v>
      </c>
      <c r="L34" s="22">
        <v>45.38201523</v>
      </c>
      <c r="M34" s="22">
        <v>37.0503006</v>
      </c>
      <c r="N34" s="22">
        <v>38.824096679999997</v>
      </c>
      <c r="O34" s="22">
        <v>40.275028229999997</v>
      </c>
      <c r="P34" s="22">
        <v>39.43296814</v>
      </c>
      <c r="Q34" s="22">
        <v>38.716403960000001</v>
      </c>
      <c r="R34" s="22">
        <v>37.426708220000002</v>
      </c>
      <c r="S34" s="22">
        <v>37.291873930000001</v>
      </c>
      <c r="T34" s="22">
        <v>40.124721530000002</v>
      </c>
      <c r="U34" s="22">
        <v>41.610641479999998</v>
      </c>
      <c r="V34" s="22">
        <v>38.497005459999997</v>
      </c>
    </row>
    <row r="35" spans="1:22" x14ac:dyDescent="0.2">
      <c r="A35" s="19" t="s">
        <v>44</v>
      </c>
      <c r="B35" s="24" t="s">
        <v>44</v>
      </c>
      <c r="C35" s="22">
        <v>52.699726099999999</v>
      </c>
      <c r="D35" s="22">
        <v>45.78503036</v>
      </c>
      <c r="E35" s="22">
        <v>61.422706599999998</v>
      </c>
      <c r="F35" s="22">
        <v>61.434616089999999</v>
      </c>
      <c r="G35" s="22">
        <v>55.608402249999997</v>
      </c>
      <c r="H35" s="22">
        <v>51.97861099</v>
      </c>
      <c r="I35" s="22">
        <v>48.682067869999997</v>
      </c>
      <c r="J35" s="22">
        <v>49.156761170000003</v>
      </c>
      <c r="K35" s="22">
        <v>37.850811</v>
      </c>
      <c r="L35" s="22">
        <v>50.371761319999997</v>
      </c>
      <c r="M35" s="22">
        <v>42.154468540000003</v>
      </c>
      <c r="N35" s="22">
        <v>41.091346739999999</v>
      </c>
      <c r="O35" s="22">
        <v>29.73799133</v>
      </c>
      <c r="P35" s="22">
        <v>30.652585980000001</v>
      </c>
      <c r="Q35" s="22">
        <v>31.186315539999999</v>
      </c>
      <c r="R35" s="22">
        <v>32.460117339999996</v>
      </c>
      <c r="S35" s="22">
        <v>44.256782530000002</v>
      </c>
      <c r="T35" s="22">
        <v>45.590122219999998</v>
      </c>
      <c r="U35" s="22">
        <v>50.257499690000003</v>
      </c>
      <c r="V35" s="22">
        <v>45.861991879999998</v>
      </c>
    </row>
    <row r="36" spans="1:22" x14ac:dyDescent="0.2">
      <c r="A36" s="19" t="s">
        <v>45</v>
      </c>
      <c r="B36" s="24" t="s">
        <v>45</v>
      </c>
      <c r="C36" s="22">
        <v>31.574872970000001</v>
      </c>
      <c r="D36" s="22">
        <v>31.63286781</v>
      </c>
      <c r="E36" s="22">
        <v>30.69062233</v>
      </c>
      <c r="F36" s="22">
        <v>30.76501274</v>
      </c>
      <c r="G36" s="22">
        <v>32.059814449999998</v>
      </c>
      <c r="H36" s="22">
        <v>32.773815159999998</v>
      </c>
      <c r="I36" s="22">
        <v>31.0769558</v>
      </c>
      <c r="J36" s="22">
        <v>30.91247177</v>
      </c>
      <c r="K36" s="22">
        <v>29.51094818</v>
      </c>
      <c r="L36" s="22">
        <v>26.402250290000001</v>
      </c>
      <c r="M36" s="22">
        <v>25.384313580000001</v>
      </c>
      <c r="N36" s="22">
        <v>25.78322983</v>
      </c>
      <c r="O36" s="22">
        <v>24.5027504</v>
      </c>
      <c r="P36" s="22">
        <v>23.225666050000001</v>
      </c>
      <c r="Q36" s="22">
        <v>24.413305279999999</v>
      </c>
      <c r="R36" s="22">
        <v>22.599231719999999</v>
      </c>
      <c r="S36" s="22">
        <v>22.202951429999999</v>
      </c>
      <c r="T36" s="22">
        <v>21.255390169999998</v>
      </c>
      <c r="U36" s="22">
        <v>22.4164238</v>
      </c>
      <c r="V36" s="22">
        <v>22.324563980000001</v>
      </c>
    </row>
    <row r="37" spans="1:22" x14ac:dyDescent="0.2">
      <c r="A37" s="19" t="s">
        <v>46</v>
      </c>
      <c r="B37" s="24" t="s">
        <v>46</v>
      </c>
      <c r="C37" s="22">
        <v>73.065177919999996</v>
      </c>
      <c r="D37" s="22">
        <v>74.429107669999993</v>
      </c>
      <c r="E37" s="22">
        <v>73.056182860000007</v>
      </c>
      <c r="F37" s="22">
        <v>72.446235659999999</v>
      </c>
      <c r="G37" s="22">
        <v>69.9956131</v>
      </c>
      <c r="H37" s="22">
        <v>70.296333309999994</v>
      </c>
      <c r="I37" s="22">
        <v>67.472007750000003</v>
      </c>
      <c r="J37" s="22">
        <v>63.337661740000001</v>
      </c>
      <c r="K37" s="22">
        <v>59.380020139999999</v>
      </c>
      <c r="L37" s="22">
        <v>59.615695950000003</v>
      </c>
      <c r="M37" s="22">
        <v>58.5125618</v>
      </c>
      <c r="N37" s="22">
        <v>59.207298280000003</v>
      </c>
      <c r="O37" s="22">
        <v>52.798114779999999</v>
      </c>
      <c r="P37" s="22">
        <v>56.159324650000002</v>
      </c>
      <c r="Q37" s="22">
        <v>51.143421170000003</v>
      </c>
      <c r="R37" s="22">
        <v>42.58926392</v>
      </c>
      <c r="S37" s="22">
        <v>40.012493130000003</v>
      </c>
      <c r="T37" s="22">
        <v>39.215244290000001</v>
      </c>
      <c r="U37" s="22">
        <v>39.285324099999997</v>
      </c>
      <c r="V37" s="22">
        <v>37.293674469999999</v>
      </c>
    </row>
    <row r="38" spans="1:22" x14ac:dyDescent="0.2">
      <c r="A38" s="19" t="s">
        <v>47</v>
      </c>
      <c r="B38" s="24" t="s">
        <v>47</v>
      </c>
      <c r="C38" s="22">
        <v>13.861252779999999</v>
      </c>
      <c r="D38" s="22">
        <v>14.38989353</v>
      </c>
      <c r="E38" s="22">
        <v>18.632362369999999</v>
      </c>
      <c r="F38" s="22">
        <v>16.64276314</v>
      </c>
      <c r="G38" s="22">
        <v>18.12159729</v>
      </c>
      <c r="H38" s="22">
        <v>13.390596390000001</v>
      </c>
      <c r="I38" s="22">
        <v>13.31465816</v>
      </c>
      <c r="J38" s="22">
        <v>12.394235610000001</v>
      </c>
      <c r="K38" s="22">
        <v>14.513908389999999</v>
      </c>
      <c r="L38" s="22">
        <v>13.74662781</v>
      </c>
      <c r="M38" s="22">
        <v>13.95677757</v>
      </c>
      <c r="N38" s="22">
        <v>12.0521698</v>
      </c>
      <c r="O38" s="22">
        <v>11.472451209999999</v>
      </c>
      <c r="P38" s="22">
        <v>8.8312768899999998</v>
      </c>
      <c r="Q38" s="22">
        <v>11.275282860000001</v>
      </c>
      <c r="R38" s="22">
        <v>10.94434547</v>
      </c>
      <c r="S38" s="22">
        <v>10.973982810000001</v>
      </c>
      <c r="T38" s="22">
        <v>10.96659565</v>
      </c>
      <c r="U38" s="22">
        <v>10.478446959999999</v>
      </c>
      <c r="V38" s="22">
        <v>11.4647665</v>
      </c>
    </row>
    <row r="39" spans="1:22" x14ac:dyDescent="0.2">
      <c r="A39" s="19" t="s">
        <v>48</v>
      </c>
      <c r="B39" s="24" t="s">
        <v>48</v>
      </c>
      <c r="C39" s="22">
        <v>55.901916499999999</v>
      </c>
      <c r="D39" s="22">
        <v>55.216129299999999</v>
      </c>
      <c r="E39" s="22">
        <v>52.771621699999997</v>
      </c>
      <c r="F39" s="22">
        <v>47.654647830000002</v>
      </c>
      <c r="G39" s="22">
        <v>49.882179260000001</v>
      </c>
      <c r="H39" s="22">
        <v>49.832199099999997</v>
      </c>
      <c r="I39" s="22">
        <v>48.328247070000003</v>
      </c>
      <c r="J39" s="22">
        <v>48.797615049999997</v>
      </c>
      <c r="K39" s="22">
        <v>51.400081630000003</v>
      </c>
      <c r="L39" s="22">
        <v>49.92380524</v>
      </c>
      <c r="M39" s="22">
        <v>43.105968480000001</v>
      </c>
      <c r="N39" s="22">
        <v>41.374633789999997</v>
      </c>
      <c r="O39" s="22">
        <v>42.371662139999998</v>
      </c>
      <c r="P39" s="22">
        <v>42.599132539999999</v>
      </c>
      <c r="Q39" s="22">
        <v>45.110980990000002</v>
      </c>
      <c r="R39" s="22">
        <v>43.487331390000001</v>
      </c>
      <c r="S39" s="22">
        <v>44.43132782</v>
      </c>
      <c r="T39" s="22">
        <v>44.406871799999998</v>
      </c>
      <c r="U39" s="22">
        <v>43.59209061</v>
      </c>
      <c r="V39" s="22">
        <v>30.568269730000001</v>
      </c>
    </row>
    <row r="40" spans="1:22" x14ac:dyDescent="0.2">
      <c r="A40" s="19" t="s">
        <v>243</v>
      </c>
      <c r="B40" s="24" t="s">
        <v>243</v>
      </c>
      <c r="C40" s="22">
        <v>10.1975069</v>
      </c>
      <c r="D40" s="22">
        <v>10.64326572</v>
      </c>
      <c r="E40" s="22">
        <v>10.001703259999999</v>
      </c>
      <c r="F40" s="22">
        <v>10.36722469</v>
      </c>
      <c r="G40" s="22">
        <v>10.70501423</v>
      </c>
      <c r="H40" s="22">
        <v>11.092851639999999</v>
      </c>
      <c r="I40" s="22">
        <v>11.646023749999999</v>
      </c>
      <c r="J40" s="22">
        <v>13.63102531</v>
      </c>
      <c r="K40" s="22">
        <v>16.13297081</v>
      </c>
      <c r="L40" s="22">
        <v>15.05053902</v>
      </c>
      <c r="M40" s="22">
        <v>15.25087547</v>
      </c>
      <c r="N40" s="22">
        <v>15.02145863</v>
      </c>
      <c r="O40" s="22">
        <v>15.29148865</v>
      </c>
      <c r="P40" s="22">
        <v>13.58585358</v>
      </c>
      <c r="Q40" s="22">
        <v>14.08199215</v>
      </c>
      <c r="R40" s="22">
        <v>14.82839394</v>
      </c>
      <c r="S40" s="22">
        <v>15.02381229</v>
      </c>
      <c r="T40" s="22">
        <v>14.809100150000001</v>
      </c>
      <c r="U40" s="22">
        <v>14.190600399999999</v>
      </c>
      <c r="V40" s="22">
        <v>14.15002537</v>
      </c>
    </row>
    <row r="41" spans="1:22" x14ac:dyDescent="0.2">
      <c r="A41" s="19" t="s">
        <v>50</v>
      </c>
      <c r="B41" s="24" t="s">
        <v>50</v>
      </c>
      <c r="C41" s="22">
        <v>15.35643196</v>
      </c>
      <c r="D41" s="22">
        <v>15.115947719999999</v>
      </c>
      <c r="E41" s="22">
        <v>14.72838497</v>
      </c>
      <c r="F41" s="22">
        <v>14.557194709999999</v>
      </c>
      <c r="G41" s="22">
        <v>14.87114143</v>
      </c>
      <c r="H41" s="22">
        <v>14.70920753</v>
      </c>
      <c r="I41" s="22">
        <v>14.52643013</v>
      </c>
      <c r="J41" s="22">
        <v>14.561825750000001</v>
      </c>
      <c r="K41" s="22">
        <v>14.117797850000001</v>
      </c>
      <c r="L41" s="22">
        <v>13.68460464</v>
      </c>
      <c r="M41" s="22">
        <v>14.385710720000001</v>
      </c>
      <c r="N41" s="22">
        <v>14.55076981</v>
      </c>
      <c r="O41" s="22">
        <v>14.159056659999999</v>
      </c>
      <c r="P41" s="22">
        <v>13.810083390000001</v>
      </c>
      <c r="Q41" s="22">
        <v>13.774549479999999</v>
      </c>
      <c r="R41" s="22">
        <v>13.674767490000001</v>
      </c>
      <c r="S41" s="22">
        <v>13.71236897</v>
      </c>
      <c r="T41" s="22">
        <v>13.73846245</v>
      </c>
      <c r="U41" s="22">
        <v>13.76510525</v>
      </c>
      <c r="V41" s="22">
        <v>14.1692524</v>
      </c>
    </row>
    <row r="42" spans="1:22" x14ac:dyDescent="0.2">
      <c r="A42" s="19" t="s">
        <v>51</v>
      </c>
      <c r="B42" s="24" t="s">
        <v>51</v>
      </c>
      <c r="C42" s="22">
        <v>55.320144650000003</v>
      </c>
      <c r="D42" s="22">
        <v>54.503620150000003</v>
      </c>
      <c r="E42" s="22">
        <v>53.450668329999999</v>
      </c>
      <c r="F42" s="22">
        <v>61.651386260000002</v>
      </c>
      <c r="G42" s="22">
        <v>62.253124239999998</v>
      </c>
      <c r="H42" s="22">
        <v>53.876556399999998</v>
      </c>
      <c r="I42" s="22">
        <v>54.748325350000002</v>
      </c>
      <c r="J42" s="22">
        <v>47.689678190000002</v>
      </c>
      <c r="K42" s="22">
        <v>43.601455690000002</v>
      </c>
      <c r="L42" s="22">
        <v>42.821189879999999</v>
      </c>
      <c r="M42" s="22">
        <v>43.916805269999998</v>
      </c>
      <c r="N42" s="22">
        <v>42.444129940000003</v>
      </c>
      <c r="O42" s="22">
        <v>42.861679080000002</v>
      </c>
      <c r="P42" s="22">
        <v>42.183223720000001</v>
      </c>
      <c r="Q42" s="22">
        <v>42.484176640000001</v>
      </c>
      <c r="R42" s="22">
        <v>42.851310730000002</v>
      </c>
      <c r="S42" s="22">
        <v>44.616413119999997</v>
      </c>
      <c r="T42" s="22">
        <v>44.738197329999998</v>
      </c>
      <c r="U42" s="22">
        <v>44.745384219999998</v>
      </c>
      <c r="V42" s="22">
        <v>42.948455809999999</v>
      </c>
    </row>
    <row r="43" spans="1:22" x14ac:dyDescent="0.2">
      <c r="A43" s="19" t="s">
        <v>52</v>
      </c>
      <c r="B43" s="24" t="s">
        <v>52</v>
      </c>
      <c r="C43" s="22">
        <v>63.583248140000002</v>
      </c>
      <c r="D43" s="22">
        <v>60.977371220000002</v>
      </c>
      <c r="E43" s="22">
        <v>62.641437529999997</v>
      </c>
      <c r="F43" s="22">
        <v>62.054721829999998</v>
      </c>
      <c r="G43" s="22">
        <v>60.876010890000003</v>
      </c>
      <c r="H43" s="22">
        <v>62.833953860000001</v>
      </c>
      <c r="I43" s="22">
        <v>60.956157679999997</v>
      </c>
      <c r="J43" s="22">
        <v>55.387092590000002</v>
      </c>
      <c r="K43" s="22">
        <v>54.795120240000003</v>
      </c>
      <c r="L43" s="22">
        <v>52.01762772</v>
      </c>
      <c r="M43" s="22">
        <v>47.349906920000002</v>
      </c>
      <c r="N43" s="22">
        <v>46.44909286</v>
      </c>
      <c r="O43" s="22">
        <v>43.176292420000003</v>
      </c>
      <c r="P43" s="22">
        <v>38.030845640000003</v>
      </c>
      <c r="Q43" s="22">
        <v>33.163078310000003</v>
      </c>
      <c r="R43" s="22">
        <v>36.265293120000003</v>
      </c>
      <c r="S43" s="22">
        <v>33.146762850000002</v>
      </c>
      <c r="T43" s="22">
        <v>32.429523469999999</v>
      </c>
      <c r="U43" s="22">
        <v>30.464944840000001</v>
      </c>
      <c r="V43" s="22">
        <v>30.878416059999999</v>
      </c>
    </row>
    <row r="44" spans="1:22" x14ac:dyDescent="0.2">
      <c r="A44" s="19" t="s">
        <v>188</v>
      </c>
      <c r="B44" s="24" t="s">
        <v>188</v>
      </c>
      <c r="C44" s="22">
        <v>62.489349369999999</v>
      </c>
      <c r="D44" s="22">
        <v>63.825607300000001</v>
      </c>
      <c r="E44" s="22">
        <v>63.766796110000001</v>
      </c>
      <c r="F44" s="22">
        <v>65.405075069999995</v>
      </c>
      <c r="G44" s="22">
        <v>64.552566530000007</v>
      </c>
      <c r="H44" s="22">
        <v>64.583259580000004</v>
      </c>
      <c r="I44" s="22">
        <v>60.41719818</v>
      </c>
      <c r="J44" s="22">
        <v>60.327495570000004</v>
      </c>
      <c r="K44" s="22">
        <v>61.823802950000001</v>
      </c>
      <c r="L44" s="22">
        <v>60.436813350000001</v>
      </c>
      <c r="M44" s="22">
        <v>62.628101350000001</v>
      </c>
      <c r="N44" s="22">
        <v>60.495101929999997</v>
      </c>
      <c r="O44" s="22">
        <v>60.884059909999998</v>
      </c>
      <c r="P44" s="22">
        <v>57.93513489</v>
      </c>
      <c r="Q44" s="22">
        <v>55.121376040000001</v>
      </c>
      <c r="R44" s="22">
        <v>59.45430374</v>
      </c>
      <c r="S44" s="22">
        <v>58.996952059999998</v>
      </c>
      <c r="T44" s="22">
        <v>56.398254389999998</v>
      </c>
      <c r="U44" s="22">
        <v>62.261169430000002</v>
      </c>
      <c r="V44" s="22">
        <v>62.748111719999997</v>
      </c>
    </row>
    <row r="45" spans="1:22" x14ac:dyDescent="0.2">
      <c r="A45" s="19" t="s">
        <v>54</v>
      </c>
      <c r="B45" s="24" t="s">
        <v>54</v>
      </c>
      <c r="C45" s="22">
        <v>51.68439102</v>
      </c>
      <c r="D45" s="22">
        <v>50.609512330000001</v>
      </c>
      <c r="E45" s="22">
        <v>49.196628570000001</v>
      </c>
      <c r="F45" s="22">
        <v>48.621131900000002</v>
      </c>
      <c r="G45" s="22">
        <v>45.909709929999998</v>
      </c>
      <c r="H45" s="22">
        <v>42.687225339999998</v>
      </c>
      <c r="I45" s="22">
        <v>32.834236150000002</v>
      </c>
      <c r="J45" s="22">
        <v>35.394744869999997</v>
      </c>
      <c r="K45" s="22">
        <v>34.587696080000001</v>
      </c>
      <c r="L45" s="22">
        <v>33.158382420000002</v>
      </c>
      <c r="M45" s="22">
        <v>32.744895939999999</v>
      </c>
      <c r="N45" s="22">
        <v>30.584255219999999</v>
      </c>
      <c r="O45" s="22">
        <v>32.075557709999998</v>
      </c>
      <c r="P45" s="22">
        <v>28.23023796</v>
      </c>
      <c r="Q45" s="22">
        <v>28.271722789999998</v>
      </c>
      <c r="R45" s="22">
        <v>27.832254410000001</v>
      </c>
      <c r="S45" s="22">
        <v>27.168876650000001</v>
      </c>
      <c r="T45" s="22">
        <v>29.19644928</v>
      </c>
      <c r="U45" s="22">
        <v>28.78990173</v>
      </c>
      <c r="V45" s="22">
        <v>28.372318270000001</v>
      </c>
    </row>
    <row r="46" spans="1:22" x14ac:dyDescent="0.2">
      <c r="A46" s="19" t="s">
        <v>55</v>
      </c>
      <c r="B46" s="24" t="s">
        <v>55</v>
      </c>
      <c r="C46" s="22">
        <v>20.3646183</v>
      </c>
      <c r="D46" s="22">
        <v>19.24532318</v>
      </c>
      <c r="E46" s="22">
        <v>20.558872220000001</v>
      </c>
      <c r="F46" s="22">
        <v>20.512821200000001</v>
      </c>
      <c r="G46" s="22">
        <v>22.39760399</v>
      </c>
      <c r="H46" s="22">
        <v>22.636901859999998</v>
      </c>
      <c r="I46" s="22">
        <v>23.166202550000001</v>
      </c>
      <c r="J46" s="22">
        <v>22.650514600000001</v>
      </c>
      <c r="K46" s="22">
        <v>20.724134450000001</v>
      </c>
      <c r="L46" s="22">
        <v>20.334955220000001</v>
      </c>
      <c r="M46" s="22">
        <v>21.91824913</v>
      </c>
      <c r="N46" s="22">
        <v>21.555898670000001</v>
      </c>
      <c r="O46" s="22">
        <v>21.517412190000002</v>
      </c>
      <c r="P46" s="22">
        <v>22.605028149999999</v>
      </c>
      <c r="Q46" s="22">
        <v>22.62244415</v>
      </c>
      <c r="R46" s="22">
        <v>22.784137730000001</v>
      </c>
      <c r="S46" s="22">
        <v>22.728883740000001</v>
      </c>
      <c r="T46" s="22">
        <v>24.876935960000001</v>
      </c>
      <c r="U46" s="22">
        <v>24.640487669999999</v>
      </c>
      <c r="V46" s="22">
        <v>24.045368190000001</v>
      </c>
    </row>
    <row r="47" spans="1:22" x14ac:dyDescent="0.2">
      <c r="A47" s="19" t="s">
        <v>56</v>
      </c>
      <c r="B47" s="24" t="s">
        <v>56</v>
      </c>
      <c r="C47" s="22">
        <v>18.525180819999999</v>
      </c>
      <c r="D47" s="22">
        <v>17.861988069999999</v>
      </c>
      <c r="E47" s="22">
        <v>16.884168620000001</v>
      </c>
      <c r="F47" s="22">
        <v>15.05786896</v>
      </c>
      <c r="G47" s="22">
        <v>14.643968579999999</v>
      </c>
      <c r="H47" s="22">
        <v>13.244640349999999</v>
      </c>
      <c r="I47" s="22">
        <v>12.40433788</v>
      </c>
      <c r="J47" s="22">
        <v>12.13582325</v>
      </c>
      <c r="K47" s="22">
        <v>10.54234123</v>
      </c>
      <c r="L47" s="22">
        <v>10.42381477</v>
      </c>
      <c r="M47" s="22">
        <v>10.455421449999999</v>
      </c>
      <c r="N47" s="22">
        <v>10.483345030000001</v>
      </c>
      <c r="O47" s="22">
        <v>10.508193970000001</v>
      </c>
      <c r="P47" s="22">
        <v>10.53044891</v>
      </c>
      <c r="Q47" s="22">
        <v>10.55049515</v>
      </c>
      <c r="R47" s="22">
        <v>10.56864738</v>
      </c>
      <c r="S47" s="22">
        <v>10.585162159999999</v>
      </c>
      <c r="T47" s="22">
        <v>10.49674606</v>
      </c>
      <c r="U47" s="22">
        <v>10.103766439999999</v>
      </c>
      <c r="V47" s="22">
        <v>10.577210429999999</v>
      </c>
    </row>
    <row r="48" spans="1:22" x14ac:dyDescent="0.2">
      <c r="A48" s="19" t="s">
        <v>57</v>
      </c>
      <c r="B48" s="24" t="s">
        <v>57</v>
      </c>
      <c r="C48" s="22">
        <v>35.957302089999999</v>
      </c>
      <c r="D48" s="22">
        <v>34.553985599999997</v>
      </c>
      <c r="E48" s="22">
        <v>37.462627410000003</v>
      </c>
      <c r="F48" s="22">
        <v>34.458938600000003</v>
      </c>
      <c r="G48" s="22">
        <v>34.866313929999997</v>
      </c>
      <c r="H48" s="22">
        <v>31.340297700000001</v>
      </c>
      <c r="I48" s="22">
        <v>38.775329589999998</v>
      </c>
      <c r="J48" s="22">
        <v>36.996234889999997</v>
      </c>
      <c r="K48" s="22">
        <v>38.47733307</v>
      </c>
      <c r="L48" s="22">
        <v>41.539257050000003</v>
      </c>
      <c r="M48" s="22">
        <v>42.290206910000002</v>
      </c>
      <c r="N48" s="22">
        <v>46.537879940000003</v>
      </c>
      <c r="O48" s="22">
        <v>42.167453770000002</v>
      </c>
      <c r="P48" s="22">
        <v>42.404067990000001</v>
      </c>
      <c r="Q48" s="22">
        <v>38.474086759999999</v>
      </c>
      <c r="R48" s="22">
        <v>36.743480679999998</v>
      </c>
      <c r="S48" s="22">
        <v>35.43159103</v>
      </c>
      <c r="T48" s="22">
        <v>34.401615139999997</v>
      </c>
      <c r="U48" s="22">
        <v>35.443649290000003</v>
      </c>
      <c r="V48" s="22">
        <v>37.875320430000002</v>
      </c>
    </row>
    <row r="49" spans="1:22" x14ac:dyDescent="0.2">
      <c r="A49" s="19" t="s">
        <v>58</v>
      </c>
      <c r="B49" s="24" t="s">
        <v>58</v>
      </c>
      <c r="C49" s="22">
        <v>10.837266919999999</v>
      </c>
      <c r="D49" s="22">
        <v>13.178211210000001</v>
      </c>
      <c r="E49" s="22">
        <v>12.31893635</v>
      </c>
      <c r="F49" s="22">
        <v>12.854729649999999</v>
      </c>
      <c r="G49" s="22">
        <v>12.95536804</v>
      </c>
      <c r="H49" s="22">
        <v>12.087748530000001</v>
      </c>
      <c r="I49" s="22">
        <v>14.34637165</v>
      </c>
      <c r="J49" s="22">
        <v>15.587112429999999</v>
      </c>
      <c r="K49" s="22">
        <v>16.505613329999999</v>
      </c>
      <c r="L49" s="22">
        <v>24.589401250000002</v>
      </c>
      <c r="M49" s="22">
        <v>22.370723720000001</v>
      </c>
      <c r="N49" s="22">
        <v>25.316787720000001</v>
      </c>
      <c r="O49" s="22">
        <v>24.789247509999999</v>
      </c>
      <c r="P49" s="22">
        <v>22.546636580000001</v>
      </c>
      <c r="Q49" s="22">
        <v>19.896373749999999</v>
      </c>
      <c r="R49" s="22">
        <v>21.026044850000002</v>
      </c>
      <c r="S49" s="22">
        <v>20.638284680000002</v>
      </c>
      <c r="T49" s="22">
        <v>15.59424877</v>
      </c>
      <c r="U49" s="22">
        <v>14.43851471</v>
      </c>
      <c r="V49" s="22">
        <v>13.19460297</v>
      </c>
    </row>
    <row r="50" spans="1:22" x14ac:dyDescent="0.2">
      <c r="A50" s="19" t="s">
        <v>59</v>
      </c>
      <c r="B50" s="24" t="s">
        <v>59</v>
      </c>
      <c r="C50" s="22">
        <v>21.627063750000001</v>
      </c>
      <c r="D50" s="22">
        <v>21.219114300000001</v>
      </c>
      <c r="E50" s="22">
        <v>20.744571690000001</v>
      </c>
      <c r="F50" s="22">
        <v>20.337226869999999</v>
      </c>
      <c r="G50" s="22">
        <v>19.859584810000001</v>
      </c>
      <c r="H50" s="22">
        <v>19.576107029999999</v>
      </c>
      <c r="I50" s="22">
        <v>18.81658745</v>
      </c>
      <c r="J50" s="22">
        <v>18.998277659999999</v>
      </c>
      <c r="K50" s="22">
        <v>18.572988509999998</v>
      </c>
      <c r="L50" s="22">
        <v>18.317369459999998</v>
      </c>
      <c r="M50" s="22">
        <v>18.803955080000001</v>
      </c>
      <c r="N50" s="22">
        <v>18.152046200000001</v>
      </c>
      <c r="O50" s="22">
        <v>17.461959839999999</v>
      </c>
      <c r="P50" s="22">
        <v>17.79447365</v>
      </c>
      <c r="Q50" s="22">
        <v>17.637447359999999</v>
      </c>
      <c r="R50" s="22">
        <v>18.628894809999998</v>
      </c>
      <c r="S50" s="22">
        <v>19.272912980000001</v>
      </c>
      <c r="T50" s="22">
        <v>19.04596901</v>
      </c>
      <c r="U50" s="22">
        <v>18.430683139999999</v>
      </c>
      <c r="V50" s="22">
        <v>17.44896507</v>
      </c>
    </row>
    <row r="51" spans="1:22" x14ac:dyDescent="0.2">
      <c r="A51" s="19" t="s">
        <v>60</v>
      </c>
      <c r="B51" s="24" t="s">
        <v>60</v>
      </c>
      <c r="C51" s="22">
        <v>7.2734966300000004</v>
      </c>
      <c r="D51" s="22">
        <v>7.3357396100000001</v>
      </c>
      <c r="E51" s="22">
        <v>7.1379690199999999</v>
      </c>
      <c r="F51" s="22">
        <v>7.3766188599999998</v>
      </c>
      <c r="G51" s="22">
        <v>7.2462320299999998</v>
      </c>
      <c r="H51" s="22">
        <v>7.3689470300000002</v>
      </c>
      <c r="I51" s="22">
        <v>9.3588056599999998</v>
      </c>
      <c r="J51" s="22">
        <v>9.5284071000000008</v>
      </c>
      <c r="K51" s="22">
        <v>10.02973175</v>
      </c>
      <c r="L51" s="22">
        <v>10.166796679999999</v>
      </c>
      <c r="M51" s="22">
        <v>10.235031129999999</v>
      </c>
      <c r="N51" s="22">
        <v>10.23994064</v>
      </c>
      <c r="O51" s="22">
        <v>10.11996078</v>
      </c>
      <c r="P51" s="22">
        <v>9.9480237999999996</v>
      </c>
      <c r="Q51" s="22">
        <v>9.8698587399999997</v>
      </c>
      <c r="R51" s="22">
        <v>9.7168626800000002</v>
      </c>
      <c r="S51" s="22">
        <v>9.5764827700000001</v>
      </c>
      <c r="T51" s="22">
        <v>9.5860328700000004</v>
      </c>
      <c r="U51" s="22">
        <v>9.3165826799999998</v>
      </c>
      <c r="V51" s="22">
        <v>9.2610797900000001</v>
      </c>
    </row>
    <row r="52" spans="1:22" x14ac:dyDescent="0.2">
      <c r="A52" s="19" t="s">
        <v>61</v>
      </c>
      <c r="B52" s="24" t="s">
        <v>61</v>
      </c>
      <c r="C52" s="22">
        <v>53.130077360000001</v>
      </c>
      <c r="D52" s="22">
        <v>50.799835209999998</v>
      </c>
      <c r="E52" s="22">
        <v>54.068248750000002</v>
      </c>
      <c r="F52" s="22">
        <v>50.091506959999997</v>
      </c>
      <c r="G52" s="22">
        <v>49.94593811</v>
      </c>
      <c r="H52" s="22">
        <v>52.135570530000003</v>
      </c>
      <c r="I52" s="22">
        <v>51.149265290000002</v>
      </c>
      <c r="J52" s="22">
        <v>50.515850069999999</v>
      </c>
      <c r="K52" s="22">
        <v>51.963760379999997</v>
      </c>
      <c r="L52" s="22">
        <v>50.63160706</v>
      </c>
      <c r="M52" s="22">
        <v>25.505647660000001</v>
      </c>
      <c r="N52" s="22">
        <v>27.73152924</v>
      </c>
      <c r="O52" s="22">
        <v>28.00476265</v>
      </c>
      <c r="P52" s="22">
        <v>28.59301949</v>
      </c>
      <c r="Q52" s="22">
        <v>28.129810330000002</v>
      </c>
      <c r="R52" s="22">
        <v>25.90465927</v>
      </c>
      <c r="S52" s="22">
        <v>22.550891880000002</v>
      </c>
      <c r="T52" s="22">
        <v>25.15639114</v>
      </c>
      <c r="U52" s="22">
        <v>23.114152910000001</v>
      </c>
      <c r="V52" s="22">
        <v>23.08802223</v>
      </c>
    </row>
    <row r="53" spans="1:22" x14ac:dyDescent="0.2">
      <c r="A53" s="19" t="s">
        <v>189</v>
      </c>
      <c r="B53" s="24" t="s">
        <v>189</v>
      </c>
      <c r="C53" s="22">
        <v>13.03652668</v>
      </c>
      <c r="D53" s="22">
        <v>12.566061019999999</v>
      </c>
      <c r="E53" s="22">
        <v>12.90420151</v>
      </c>
      <c r="F53" s="22">
        <v>11.15263367</v>
      </c>
      <c r="G53" s="22">
        <v>9.6316375700000005</v>
      </c>
      <c r="H53" s="22">
        <v>10.81928349</v>
      </c>
      <c r="I53" s="22">
        <v>11.44450569</v>
      </c>
      <c r="J53" s="22">
        <v>13.153462409999999</v>
      </c>
      <c r="K53" s="22">
        <v>14.01054001</v>
      </c>
      <c r="L53" s="22">
        <v>14.64879799</v>
      </c>
      <c r="M53" s="22">
        <v>14.59445667</v>
      </c>
      <c r="N53" s="22">
        <v>15.278008460000001</v>
      </c>
      <c r="O53" s="22">
        <v>16.074089050000001</v>
      </c>
      <c r="P53" s="22">
        <v>20.90031433</v>
      </c>
      <c r="Q53" s="22">
        <v>18.394016270000002</v>
      </c>
      <c r="R53" s="22">
        <v>23.415586470000001</v>
      </c>
      <c r="S53" s="22">
        <v>26.462549209999999</v>
      </c>
      <c r="T53" s="22">
        <v>21.58429718</v>
      </c>
      <c r="U53" s="22">
        <v>18.531864169999999</v>
      </c>
      <c r="V53" s="22">
        <v>23.193620679999999</v>
      </c>
    </row>
    <row r="54" spans="1:22" x14ac:dyDescent="0.2">
      <c r="A54" s="19" t="s">
        <v>63</v>
      </c>
      <c r="B54" s="24" t="s">
        <v>63</v>
      </c>
      <c r="C54" s="22">
        <v>80.984344480000004</v>
      </c>
      <c r="D54" s="22">
        <v>76.438301089999996</v>
      </c>
      <c r="E54" s="22">
        <v>77.128547670000003</v>
      </c>
      <c r="F54" s="22">
        <v>79.207923890000004</v>
      </c>
      <c r="G54" s="22">
        <v>79.436965939999993</v>
      </c>
      <c r="H54" s="22">
        <v>79.585494999999995</v>
      </c>
      <c r="I54" s="22">
        <v>77.264328000000006</v>
      </c>
      <c r="J54" s="22">
        <v>75.673599240000001</v>
      </c>
      <c r="K54" s="22">
        <v>66.545890810000003</v>
      </c>
      <c r="L54" s="22">
        <v>68.908988949999994</v>
      </c>
      <c r="M54" s="22">
        <v>72.727272029999995</v>
      </c>
      <c r="N54" s="22">
        <v>75.612144470000004</v>
      </c>
      <c r="O54" s="22">
        <v>73.436782840000006</v>
      </c>
      <c r="P54" s="22">
        <v>69.077194210000002</v>
      </c>
      <c r="Q54" s="22">
        <v>65.975608829999999</v>
      </c>
      <c r="R54" s="22">
        <v>57.324337010000001</v>
      </c>
      <c r="S54" s="22">
        <v>55.518722529999998</v>
      </c>
      <c r="T54" s="22">
        <v>54.761905669999997</v>
      </c>
      <c r="U54" s="22">
        <v>47.668292999999998</v>
      </c>
      <c r="V54" s="22">
        <v>46.767753599999999</v>
      </c>
    </row>
    <row r="55" spans="1:22" x14ac:dyDescent="0.2">
      <c r="A55" s="19" t="s">
        <v>64</v>
      </c>
      <c r="B55" s="24" t="s">
        <v>64</v>
      </c>
      <c r="C55" s="22">
        <v>12.28860092</v>
      </c>
      <c r="D55" s="22">
        <v>12.28204536</v>
      </c>
      <c r="E55" s="22">
        <v>12.575441359999999</v>
      </c>
      <c r="F55" s="22">
        <v>12.8403635</v>
      </c>
      <c r="G55" s="22">
        <v>14.024029730000001</v>
      </c>
      <c r="H55" s="22">
        <v>14.12018967</v>
      </c>
      <c r="I55" s="22">
        <v>14.506655690000001</v>
      </c>
      <c r="J55" s="22">
        <v>14.412234310000001</v>
      </c>
      <c r="K55" s="22">
        <v>14.116501810000001</v>
      </c>
      <c r="L55" s="22">
        <v>13.89385128</v>
      </c>
      <c r="M55" s="22">
        <v>13.96032143</v>
      </c>
      <c r="N55" s="22">
        <v>14.004346849999999</v>
      </c>
      <c r="O55" s="22">
        <v>14.169925689999999</v>
      </c>
      <c r="P55" s="22">
        <v>13.30989647</v>
      </c>
      <c r="Q55" s="22">
        <v>13.000814439999999</v>
      </c>
      <c r="R55" s="22">
        <v>13.08271122</v>
      </c>
      <c r="S55" s="22">
        <v>12.98550797</v>
      </c>
      <c r="T55" s="22">
        <v>12.776960369999999</v>
      </c>
      <c r="U55" s="22">
        <v>12.83897305</v>
      </c>
      <c r="V55" s="22">
        <v>12.816400529999999</v>
      </c>
    </row>
    <row r="56" spans="1:22" x14ac:dyDescent="0.2">
      <c r="A56" s="19" t="s">
        <v>65</v>
      </c>
      <c r="B56" s="24" t="s">
        <v>65</v>
      </c>
      <c r="C56" s="22">
        <v>52.610046390000001</v>
      </c>
      <c r="D56" s="22">
        <v>46.820976260000002</v>
      </c>
      <c r="E56" s="22">
        <v>54.184444429999999</v>
      </c>
      <c r="F56" s="22">
        <v>51.087558749999999</v>
      </c>
      <c r="G56" s="22">
        <v>48.009239200000003</v>
      </c>
      <c r="H56" s="22">
        <v>37.129299160000002</v>
      </c>
      <c r="I56" s="22">
        <v>38.807003020000003</v>
      </c>
      <c r="J56" s="22">
        <v>38.469032290000001</v>
      </c>
      <c r="K56" s="22">
        <v>37.030242919999999</v>
      </c>
      <c r="L56" s="22">
        <v>31.048467639999998</v>
      </c>
      <c r="M56" s="22">
        <v>27.59669113</v>
      </c>
      <c r="N56" s="22">
        <v>36.055259700000001</v>
      </c>
      <c r="O56" s="22">
        <v>38.315071109999998</v>
      </c>
      <c r="P56" s="22">
        <v>38.875709530000002</v>
      </c>
      <c r="Q56" s="22">
        <v>45.050640110000003</v>
      </c>
      <c r="R56" s="22">
        <v>35.803062439999998</v>
      </c>
      <c r="S56" s="22">
        <v>37.823726649999998</v>
      </c>
      <c r="T56" s="22">
        <v>41.414962770000002</v>
      </c>
      <c r="U56" s="22">
        <v>37.415401459999998</v>
      </c>
      <c r="V56" s="22">
        <v>36.217540739999997</v>
      </c>
    </row>
    <row r="57" spans="1:22" x14ac:dyDescent="0.2">
      <c r="A57" s="19" t="s">
        <v>66</v>
      </c>
      <c r="B57" s="24" t="s">
        <v>66</v>
      </c>
      <c r="C57" s="22">
        <v>36.2721138</v>
      </c>
      <c r="D57" s="22">
        <v>34.778316500000003</v>
      </c>
      <c r="E57" s="22">
        <v>37.380191799999999</v>
      </c>
      <c r="F57" s="22">
        <v>37.899562840000002</v>
      </c>
      <c r="G57" s="22">
        <v>38.961116789999998</v>
      </c>
      <c r="H57" s="22">
        <v>36.87524414</v>
      </c>
      <c r="I57" s="22">
        <v>36.045108800000001</v>
      </c>
      <c r="J57" s="22">
        <v>34.223377229999997</v>
      </c>
      <c r="K57" s="22">
        <v>32.208232879999997</v>
      </c>
      <c r="L57" s="22">
        <v>29.50299454</v>
      </c>
      <c r="M57" s="22">
        <v>28.258852009999998</v>
      </c>
      <c r="N57" s="22">
        <v>31.158477779999998</v>
      </c>
      <c r="O57" s="22">
        <v>30.448957440000001</v>
      </c>
      <c r="P57" s="22">
        <v>34.07709122</v>
      </c>
      <c r="Q57" s="22">
        <v>37.09871674</v>
      </c>
      <c r="R57" s="22">
        <v>36.763172150000003</v>
      </c>
      <c r="S57" s="22">
        <v>34.885871889999997</v>
      </c>
      <c r="T57" s="22">
        <v>35.084411619999997</v>
      </c>
      <c r="U57" s="22">
        <v>36.777339939999997</v>
      </c>
      <c r="V57" s="22">
        <v>35.176971440000003</v>
      </c>
    </row>
    <row r="58" spans="1:22" x14ac:dyDescent="0.2">
      <c r="A58" s="19" t="s">
        <v>67</v>
      </c>
      <c r="B58" s="24" t="s">
        <v>67</v>
      </c>
      <c r="C58" s="22">
        <v>58.989990229999997</v>
      </c>
      <c r="D58" s="22">
        <v>62.31534576</v>
      </c>
      <c r="E58" s="22">
        <v>62.113296509999998</v>
      </c>
      <c r="F58" s="22">
        <v>61.623294829999999</v>
      </c>
      <c r="G58" s="22">
        <v>60.035316469999998</v>
      </c>
      <c r="H58" s="22">
        <v>62.47687912</v>
      </c>
      <c r="I58" s="22">
        <v>61.51553345</v>
      </c>
      <c r="J58" s="22">
        <v>61.623710629999998</v>
      </c>
      <c r="K58" s="22">
        <v>59.048336030000002</v>
      </c>
      <c r="L58" s="22">
        <v>56.9231987</v>
      </c>
      <c r="M58" s="22">
        <v>58.949142459999997</v>
      </c>
      <c r="N58" s="22">
        <v>58.879203799999999</v>
      </c>
      <c r="O58" s="22">
        <v>58.319919589999998</v>
      </c>
      <c r="P58" s="22">
        <v>54.619480129999999</v>
      </c>
      <c r="Q58" s="22">
        <v>55.555480959999997</v>
      </c>
      <c r="R58" s="22">
        <v>55.722785950000002</v>
      </c>
      <c r="S58" s="22">
        <v>56.060588840000001</v>
      </c>
      <c r="T58" s="22">
        <v>54.134105679999998</v>
      </c>
      <c r="U58" s="22">
        <v>57.500354770000001</v>
      </c>
      <c r="V58" s="22">
        <v>55.989177699999999</v>
      </c>
    </row>
    <row r="59" spans="1:22" x14ac:dyDescent="0.2">
      <c r="A59" s="19" t="s">
        <v>68</v>
      </c>
      <c r="B59" s="24" t="s">
        <v>68</v>
      </c>
      <c r="C59" s="22">
        <v>65.308906559999997</v>
      </c>
      <c r="D59" s="22">
        <v>63.355369570000001</v>
      </c>
      <c r="E59" s="22">
        <v>59.350914000000003</v>
      </c>
      <c r="F59" s="22">
        <v>62.463603970000001</v>
      </c>
      <c r="G59" s="22">
        <v>69.423034670000007</v>
      </c>
      <c r="H59" s="22">
        <v>70.01263428</v>
      </c>
      <c r="I59" s="22">
        <v>70.899780269999994</v>
      </c>
      <c r="J59" s="22">
        <v>71.55970001</v>
      </c>
      <c r="K59" s="22">
        <v>71.022644040000003</v>
      </c>
      <c r="L59" s="22">
        <v>72.583671570000007</v>
      </c>
      <c r="M59" s="22">
        <v>69.301780699999995</v>
      </c>
      <c r="N59" s="22">
        <v>59.985645290000001</v>
      </c>
      <c r="O59" s="22">
        <v>62.399291990000002</v>
      </c>
      <c r="P59" s="22">
        <v>61.90598679</v>
      </c>
      <c r="Q59" s="22">
        <v>58.359252929999997</v>
      </c>
      <c r="R59" s="22">
        <v>49.35240555</v>
      </c>
      <c r="S59" s="22">
        <v>49.76166534</v>
      </c>
      <c r="T59" s="22">
        <v>64.597557069999993</v>
      </c>
      <c r="U59" s="22">
        <v>67.115821839999995</v>
      </c>
      <c r="V59" s="22">
        <v>59.215427400000003</v>
      </c>
    </row>
    <row r="60" spans="1:22" x14ac:dyDescent="0.2">
      <c r="A60" s="19" t="s">
        <v>69</v>
      </c>
      <c r="B60" s="24" t="s">
        <v>69</v>
      </c>
      <c r="C60" s="22">
        <v>44.373435970000003</v>
      </c>
      <c r="D60" s="22">
        <v>45.20529938</v>
      </c>
      <c r="E60" s="22">
        <v>48.177799219999997</v>
      </c>
      <c r="F60" s="22">
        <v>48.056159970000003</v>
      </c>
      <c r="G60" s="22">
        <v>46.486259459999999</v>
      </c>
      <c r="H60" s="22">
        <v>46.016017910000002</v>
      </c>
      <c r="I60" s="22">
        <v>43.062767030000003</v>
      </c>
      <c r="J60" s="22">
        <v>40.120021819999998</v>
      </c>
      <c r="K60" s="22">
        <v>38.579563139999998</v>
      </c>
      <c r="L60" s="22">
        <v>39.274238590000003</v>
      </c>
      <c r="M60" s="22">
        <v>33.309673310000001</v>
      </c>
      <c r="N60" s="22">
        <v>26.08627701</v>
      </c>
      <c r="O60" s="22">
        <v>28.439817430000002</v>
      </c>
      <c r="P60" s="22">
        <v>36.241645810000001</v>
      </c>
      <c r="Q60" s="22">
        <v>31.01531219</v>
      </c>
      <c r="R60" s="22">
        <v>33.964881900000002</v>
      </c>
      <c r="S60" s="22">
        <v>35.290191649999997</v>
      </c>
      <c r="T60" s="22">
        <v>39.942050930000001</v>
      </c>
      <c r="U60" s="22">
        <v>44.346515660000001</v>
      </c>
      <c r="V60" s="22">
        <v>43.295299530000001</v>
      </c>
    </row>
    <row r="61" spans="1:22" x14ac:dyDescent="0.2">
      <c r="A61" s="19" t="s">
        <v>70</v>
      </c>
      <c r="B61" s="24" t="s">
        <v>70</v>
      </c>
      <c r="C61" s="22">
        <v>45.948818209999999</v>
      </c>
      <c r="D61" s="22">
        <v>52.52028275</v>
      </c>
      <c r="E61" s="22">
        <v>51.851421360000003</v>
      </c>
      <c r="F61" s="22">
        <v>48.323070530000003</v>
      </c>
      <c r="G61" s="22">
        <v>50.057262420000001</v>
      </c>
      <c r="H61" s="22">
        <v>49.064716339999997</v>
      </c>
      <c r="I61" s="22">
        <v>49.862487790000003</v>
      </c>
      <c r="J61" s="22">
        <v>49.799365999999999</v>
      </c>
      <c r="K61" s="22">
        <v>51.415622710000001</v>
      </c>
      <c r="L61" s="22">
        <v>44.909088130000001</v>
      </c>
      <c r="M61" s="22">
        <v>46.262527470000002</v>
      </c>
      <c r="N61" s="22">
        <v>45.795608520000002</v>
      </c>
      <c r="O61" s="22">
        <v>49.860034939999998</v>
      </c>
      <c r="P61" s="22">
        <v>49.258335109999997</v>
      </c>
      <c r="Q61" s="22">
        <v>48.687782290000001</v>
      </c>
      <c r="R61" s="22">
        <v>50.663536069999999</v>
      </c>
      <c r="S61" s="22">
        <v>49.884517670000001</v>
      </c>
      <c r="T61" s="22">
        <v>49.82243347</v>
      </c>
      <c r="U61" s="22">
        <v>52.305995940000003</v>
      </c>
      <c r="V61" s="22">
        <v>52.609096530000002</v>
      </c>
    </row>
    <row r="62" spans="1:22" x14ac:dyDescent="0.2">
      <c r="A62" s="19" t="s">
        <v>71</v>
      </c>
      <c r="B62" s="24" t="s">
        <v>71</v>
      </c>
      <c r="C62" s="22">
        <v>27.36366653</v>
      </c>
      <c r="D62" s="22">
        <v>28.865762709999998</v>
      </c>
      <c r="E62" s="22">
        <v>27.563577649999999</v>
      </c>
      <c r="F62" s="22">
        <v>26.394140239999999</v>
      </c>
      <c r="G62" s="22">
        <v>25.87196732</v>
      </c>
      <c r="H62" s="22">
        <v>25.801425930000001</v>
      </c>
      <c r="I62" s="22">
        <v>25.046405790000001</v>
      </c>
      <c r="J62" s="22">
        <v>27.014354709999999</v>
      </c>
      <c r="K62" s="22">
        <v>26.951351169999999</v>
      </c>
      <c r="L62" s="22">
        <v>26.268880840000001</v>
      </c>
      <c r="M62" s="22">
        <v>27.445549010000001</v>
      </c>
      <c r="N62" s="22">
        <v>28.243572239999999</v>
      </c>
      <c r="O62" s="22">
        <v>29.39691925</v>
      </c>
      <c r="P62" s="22">
        <v>28.384876250000001</v>
      </c>
      <c r="Q62" s="22">
        <v>28.360908510000002</v>
      </c>
      <c r="R62" s="22">
        <v>27.48835373</v>
      </c>
      <c r="S62" s="22">
        <v>27.689420699999999</v>
      </c>
      <c r="T62" s="22">
        <v>27.370489119999998</v>
      </c>
      <c r="U62" s="22">
        <v>26.428716659999999</v>
      </c>
      <c r="V62" s="22">
        <v>28.159561159999999</v>
      </c>
    </row>
    <row r="63" spans="1:22" x14ac:dyDescent="0.2">
      <c r="A63" s="19" t="s">
        <v>72</v>
      </c>
      <c r="B63" s="24" t="s">
        <v>72</v>
      </c>
      <c r="C63" s="22">
        <v>19.42706871</v>
      </c>
      <c r="D63" s="22">
        <v>19.473686220000001</v>
      </c>
      <c r="E63" s="22">
        <v>18.566562650000002</v>
      </c>
      <c r="F63" s="22">
        <v>17.38764763</v>
      </c>
      <c r="G63" s="22">
        <v>17.704444890000001</v>
      </c>
      <c r="H63" s="22">
        <v>17.58861542</v>
      </c>
      <c r="I63" s="22">
        <v>16.94632339</v>
      </c>
      <c r="J63" s="22">
        <v>16.470361709999999</v>
      </c>
      <c r="K63" s="22">
        <v>16.271432879999999</v>
      </c>
      <c r="L63" s="22">
        <v>16.874794009999999</v>
      </c>
      <c r="M63" s="22">
        <v>18.661195759999998</v>
      </c>
      <c r="N63" s="22">
        <v>18.503137590000001</v>
      </c>
      <c r="O63" s="22">
        <v>18.567735670000001</v>
      </c>
      <c r="P63" s="22">
        <v>18.256147380000002</v>
      </c>
      <c r="Q63" s="22">
        <v>17.980272289999998</v>
      </c>
      <c r="R63" s="22">
        <v>17.640872959999999</v>
      </c>
      <c r="S63" s="22">
        <v>16.867818830000001</v>
      </c>
      <c r="T63" s="22">
        <v>16.35491562</v>
      </c>
      <c r="U63" s="22">
        <v>15.860793109999999</v>
      </c>
      <c r="V63" s="22">
        <v>15.46228123</v>
      </c>
    </row>
    <row r="64" spans="1:22" x14ac:dyDescent="0.2">
      <c r="A64" s="19" t="s">
        <v>73</v>
      </c>
      <c r="B64" s="24" t="s">
        <v>73</v>
      </c>
      <c r="C64" s="22">
        <v>71.702026369999999</v>
      </c>
      <c r="D64" s="22">
        <v>74.106208800000005</v>
      </c>
      <c r="E64" s="22">
        <v>73.373962399999996</v>
      </c>
      <c r="F64" s="22">
        <v>73.424751279999995</v>
      </c>
      <c r="G64" s="22">
        <v>72.482666019999996</v>
      </c>
      <c r="H64" s="22">
        <v>73.149368289999998</v>
      </c>
      <c r="I64" s="22">
        <v>72.257080079999994</v>
      </c>
      <c r="J64" s="22">
        <v>70.816726680000002</v>
      </c>
      <c r="K64" s="22">
        <v>69.147941590000002</v>
      </c>
      <c r="L64" s="22">
        <v>66.757751459999994</v>
      </c>
      <c r="M64" s="22">
        <v>65.184768680000005</v>
      </c>
      <c r="N64" s="22">
        <v>62.224899290000003</v>
      </c>
      <c r="O64" s="22">
        <v>63.000137330000001</v>
      </c>
      <c r="P64" s="22">
        <v>69.073036189999996</v>
      </c>
      <c r="Q64" s="22">
        <v>67.013999940000005</v>
      </c>
      <c r="R64" s="22">
        <v>64.664413449999998</v>
      </c>
      <c r="S64" s="22">
        <v>63.206203459999998</v>
      </c>
      <c r="T64" s="22">
        <v>55.112476350000001</v>
      </c>
      <c r="U64" s="22">
        <v>55.320621490000001</v>
      </c>
      <c r="V64" s="22">
        <v>54.781635280000003</v>
      </c>
    </row>
    <row r="65" spans="1:22" x14ac:dyDescent="0.2">
      <c r="A65" s="19" t="s">
        <v>74</v>
      </c>
      <c r="B65" s="24" t="s">
        <v>74</v>
      </c>
      <c r="C65" s="22">
        <v>45.19502258</v>
      </c>
      <c r="D65" s="22">
        <v>40.492107390000001</v>
      </c>
      <c r="E65" s="22">
        <v>46.37796402</v>
      </c>
      <c r="F65" s="22">
        <v>46.016853330000004</v>
      </c>
      <c r="G65" s="22">
        <v>45.9106369</v>
      </c>
      <c r="H65" s="22">
        <v>55.328281400000002</v>
      </c>
      <c r="I65" s="22">
        <v>53.375041959999997</v>
      </c>
      <c r="J65" s="22">
        <v>49.545619960000003</v>
      </c>
      <c r="K65" s="22">
        <v>49.367568970000001</v>
      </c>
      <c r="L65" s="22">
        <v>49.221355440000004</v>
      </c>
      <c r="M65" s="22">
        <v>60.583866120000003</v>
      </c>
      <c r="N65" s="22">
        <v>56.223415369999998</v>
      </c>
      <c r="O65" s="22">
        <v>53.617923740000002</v>
      </c>
      <c r="P65" s="22">
        <v>50.899879460000001</v>
      </c>
      <c r="Q65" s="22">
        <v>45.247287749999998</v>
      </c>
      <c r="R65" s="22">
        <v>43.045299530000001</v>
      </c>
      <c r="S65" s="22">
        <v>38.517639160000002</v>
      </c>
      <c r="T65" s="22">
        <v>36.595939639999997</v>
      </c>
      <c r="U65" s="22">
        <v>35.640995029999999</v>
      </c>
      <c r="V65" s="22">
        <v>34.761558530000002</v>
      </c>
    </row>
    <row r="66" spans="1:22" x14ac:dyDescent="0.2">
      <c r="A66" s="19" t="s">
        <v>190</v>
      </c>
      <c r="B66" s="24" t="s">
        <v>190</v>
      </c>
      <c r="C66" s="22">
        <v>59.600162509999997</v>
      </c>
      <c r="D66" s="22">
        <v>59.249027249999997</v>
      </c>
      <c r="E66" s="22">
        <v>54.745979310000003</v>
      </c>
      <c r="F66" s="22">
        <v>54.068851469999998</v>
      </c>
      <c r="G66" s="22">
        <v>56.559646610000001</v>
      </c>
      <c r="H66" s="22">
        <v>56.094943999999998</v>
      </c>
      <c r="I66" s="22">
        <v>51.687992100000002</v>
      </c>
      <c r="J66" s="22">
        <v>53.214859009999998</v>
      </c>
      <c r="K66" s="22">
        <v>55.478511810000001</v>
      </c>
      <c r="L66" s="22">
        <v>56.027610780000003</v>
      </c>
      <c r="M66" s="22">
        <v>59.397220609999998</v>
      </c>
      <c r="N66" s="22">
        <v>57.52153397</v>
      </c>
      <c r="O66" s="22">
        <v>54.96147156</v>
      </c>
      <c r="P66" s="22">
        <v>51.066951750000001</v>
      </c>
      <c r="Q66" s="22">
        <v>42.19446945</v>
      </c>
      <c r="R66" s="22">
        <v>41.087574009999997</v>
      </c>
      <c r="S66" s="22">
        <v>42.293750760000002</v>
      </c>
      <c r="T66" s="22">
        <v>41.477802279999999</v>
      </c>
      <c r="U66" s="22">
        <v>35.828353880000002</v>
      </c>
      <c r="V66" s="22">
        <v>39.493747710000001</v>
      </c>
    </row>
    <row r="67" spans="1:22" x14ac:dyDescent="0.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54.640281680000001</v>
      </c>
      <c r="G67" s="22">
        <v>29.05013847</v>
      </c>
      <c r="H67" s="22">
        <v>30.243286130000001</v>
      </c>
      <c r="I67" s="22">
        <v>33.545417790000002</v>
      </c>
      <c r="J67" s="22">
        <v>30.579614639999999</v>
      </c>
      <c r="K67" s="22">
        <v>21.52830505</v>
      </c>
      <c r="L67" s="22">
        <v>22.390907290000001</v>
      </c>
      <c r="M67" s="22">
        <v>26.104351040000001</v>
      </c>
      <c r="N67" s="22">
        <v>25.135093690000001</v>
      </c>
      <c r="O67" s="22">
        <v>61.738067630000003</v>
      </c>
      <c r="P67" s="22">
        <v>58.34977722</v>
      </c>
      <c r="Q67" s="22">
        <v>61.837150569999999</v>
      </c>
      <c r="R67" s="22">
        <v>76.469978330000004</v>
      </c>
      <c r="S67" s="22">
        <v>79.132499690000003</v>
      </c>
      <c r="T67" s="22">
        <v>58.043296810000001</v>
      </c>
      <c r="U67" s="22">
        <v>51.352195739999999</v>
      </c>
      <c r="V67" s="22">
        <v>50.096965789999999</v>
      </c>
    </row>
    <row r="68" spans="1:22" x14ac:dyDescent="0.2">
      <c r="A68" s="19" t="s">
        <v>77</v>
      </c>
      <c r="B68" s="24" t="s">
        <v>77</v>
      </c>
      <c r="C68" s="22">
        <v>12.117090230000001</v>
      </c>
      <c r="D68" s="22">
        <v>10.647068020000001</v>
      </c>
      <c r="E68" s="22">
        <v>10.467074390000001</v>
      </c>
      <c r="F68" s="22">
        <v>13.14827919</v>
      </c>
      <c r="G68" s="22">
        <v>12.218670850000001</v>
      </c>
      <c r="H68" s="22">
        <v>13.55300426</v>
      </c>
      <c r="I68" s="22">
        <v>13.92956257</v>
      </c>
      <c r="J68" s="22">
        <v>11.57123661</v>
      </c>
      <c r="K68" s="22">
        <v>11.86308861</v>
      </c>
      <c r="L68" s="22">
        <v>12.700528139999999</v>
      </c>
      <c r="M68" s="22">
        <v>13.795636180000001</v>
      </c>
      <c r="N68" s="22">
        <v>13.89269829</v>
      </c>
      <c r="O68" s="22">
        <v>13.895556450000001</v>
      </c>
      <c r="P68" s="22">
        <v>14.29011631</v>
      </c>
      <c r="Q68" s="22">
        <v>14.309798239999999</v>
      </c>
      <c r="R68" s="22">
        <v>13.213294980000001</v>
      </c>
      <c r="S68" s="22">
        <v>12.79483604</v>
      </c>
      <c r="T68" s="22">
        <v>12.60849857</v>
      </c>
      <c r="U68" s="22">
        <v>12.02261448</v>
      </c>
      <c r="V68" s="22">
        <v>11.715565679999999</v>
      </c>
    </row>
    <row r="69" spans="1:22" x14ac:dyDescent="0.2">
      <c r="A69" s="19" t="s">
        <v>78</v>
      </c>
      <c r="B69" s="24" t="s">
        <v>78</v>
      </c>
      <c r="C69" s="22">
        <v>29.489830019999999</v>
      </c>
      <c r="D69" s="22">
        <v>30.330198289999998</v>
      </c>
      <c r="E69" s="22">
        <v>27.842859270000002</v>
      </c>
      <c r="F69" s="22">
        <v>28.628545760000002</v>
      </c>
      <c r="G69" s="22">
        <v>28.725490570000002</v>
      </c>
      <c r="H69" s="22">
        <v>30.243249890000001</v>
      </c>
      <c r="I69" s="22">
        <v>25.724103929999998</v>
      </c>
      <c r="J69" s="22">
        <v>26.663244250000002</v>
      </c>
      <c r="K69" s="22">
        <v>25.34703064</v>
      </c>
      <c r="L69" s="22">
        <v>25.418907170000001</v>
      </c>
      <c r="M69" s="22">
        <v>23.811695100000001</v>
      </c>
      <c r="N69" s="22">
        <v>23.759342190000002</v>
      </c>
      <c r="O69" s="22">
        <v>23.408355709999999</v>
      </c>
      <c r="P69" s="22">
        <v>22.654170990000001</v>
      </c>
      <c r="Q69" s="22">
        <v>23.010032649999999</v>
      </c>
      <c r="R69" s="22">
        <v>22.501026150000001</v>
      </c>
      <c r="S69" s="22">
        <v>22.822607040000001</v>
      </c>
      <c r="T69" s="22">
        <v>22.43102837</v>
      </c>
      <c r="U69" s="22">
        <v>21.448034289999999</v>
      </c>
      <c r="V69" s="22">
        <v>20.979972839999999</v>
      </c>
    </row>
    <row r="70" spans="1:22" x14ac:dyDescent="0.2">
      <c r="A70" s="19" t="s">
        <v>79</v>
      </c>
      <c r="B70" s="24" t="s">
        <v>79</v>
      </c>
      <c r="C70" s="22">
        <v>26.464483260000002</v>
      </c>
      <c r="D70" s="22">
        <v>24.47650909</v>
      </c>
      <c r="E70" s="22">
        <v>24.125432969999999</v>
      </c>
      <c r="F70" s="22">
        <v>23.718946460000002</v>
      </c>
      <c r="G70" s="22">
        <v>22.832641599999999</v>
      </c>
      <c r="H70" s="22">
        <v>21.605825419999999</v>
      </c>
      <c r="I70" s="22">
        <v>21.31744385</v>
      </c>
      <c r="J70" s="22">
        <v>21.51615524</v>
      </c>
      <c r="K70" s="22">
        <v>21.339324950000002</v>
      </c>
      <c r="L70" s="22">
        <v>20.663644789999999</v>
      </c>
      <c r="M70" s="22">
        <v>20.54892731</v>
      </c>
      <c r="N70" s="22">
        <v>22.026903149999999</v>
      </c>
      <c r="O70" s="22">
        <v>22.084302900000001</v>
      </c>
      <c r="P70" s="22">
        <v>22.226305010000001</v>
      </c>
      <c r="Q70" s="22">
        <v>22.539964680000001</v>
      </c>
      <c r="R70" s="22">
        <v>23.466541289999999</v>
      </c>
      <c r="S70" s="22">
        <v>23.32339859</v>
      </c>
      <c r="T70" s="22">
        <v>23.80604744</v>
      </c>
      <c r="U70" s="22">
        <v>23.56703568</v>
      </c>
      <c r="V70" s="22">
        <v>23.314804079999998</v>
      </c>
    </row>
    <row r="71" spans="1:22" x14ac:dyDescent="0.2">
      <c r="A71" s="19" t="s">
        <v>80</v>
      </c>
      <c r="B71" s="24" t="s">
        <v>80</v>
      </c>
      <c r="C71" s="22">
        <v>29.629665370000001</v>
      </c>
      <c r="D71" s="22">
        <v>38.416923519999997</v>
      </c>
      <c r="E71" s="22">
        <v>26.941486359999999</v>
      </c>
      <c r="F71" s="22">
        <v>34.57055664</v>
      </c>
      <c r="G71" s="22">
        <v>27.558279039999999</v>
      </c>
      <c r="H71" s="22">
        <v>29.142507550000001</v>
      </c>
      <c r="I71" s="22">
        <v>28.935947420000002</v>
      </c>
      <c r="J71" s="22">
        <v>31.155290600000001</v>
      </c>
      <c r="K71" s="22">
        <v>30.176603320000002</v>
      </c>
      <c r="L71" s="22">
        <v>22.964994430000001</v>
      </c>
      <c r="M71" s="22">
        <v>23.485483169999998</v>
      </c>
      <c r="N71" s="22">
        <v>22.03825569</v>
      </c>
      <c r="O71" s="22">
        <v>21.75101471</v>
      </c>
      <c r="P71" s="22">
        <v>19.477888109999999</v>
      </c>
      <c r="Q71" s="22">
        <v>21.411380770000001</v>
      </c>
      <c r="R71" s="22">
        <v>18.972291949999999</v>
      </c>
      <c r="S71" s="22">
        <v>17.93026733</v>
      </c>
      <c r="T71" s="22">
        <v>16.752189640000001</v>
      </c>
      <c r="U71" s="22">
        <v>16.775568010000001</v>
      </c>
      <c r="V71" s="22">
        <v>16.437606809999998</v>
      </c>
    </row>
    <row r="72" spans="1:22" x14ac:dyDescent="0.2">
      <c r="A72" s="19" t="s">
        <v>81</v>
      </c>
      <c r="B72" s="24" t="s">
        <v>81</v>
      </c>
      <c r="C72" s="22">
        <v>15.91636372</v>
      </c>
      <c r="D72" s="22">
        <v>15.785701749999999</v>
      </c>
      <c r="E72" s="22">
        <v>15.978508</v>
      </c>
      <c r="F72" s="22">
        <v>16.886775969999999</v>
      </c>
      <c r="G72" s="22">
        <v>16.588945389999999</v>
      </c>
      <c r="H72" s="22">
        <v>15.673435209999999</v>
      </c>
      <c r="I72" s="22">
        <v>16.422067640000002</v>
      </c>
      <c r="J72" s="22">
        <v>15.515057560000001</v>
      </c>
      <c r="K72" s="22">
        <v>15.23826599</v>
      </c>
      <c r="L72" s="22">
        <v>15.159132960000001</v>
      </c>
      <c r="M72" s="22">
        <v>14.57036018</v>
      </c>
      <c r="N72" s="22">
        <v>13.12178421</v>
      </c>
      <c r="O72" s="22">
        <v>12.972344400000001</v>
      </c>
      <c r="P72" s="22">
        <v>12.70128059</v>
      </c>
      <c r="Q72" s="22">
        <v>12.8696804</v>
      </c>
      <c r="R72" s="22">
        <v>12.94767094</v>
      </c>
      <c r="S72" s="22">
        <v>12.85439873</v>
      </c>
      <c r="T72" s="22">
        <v>12.65492725</v>
      </c>
      <c r="U72" s="22">
        <v>12.994567869999999</v>
      </c>
      <c r="V72" s="22">
        <v>12.90735722</v>
      </c>
    </row>
    <row r="73" spans="1:22" x14ac:dyDescent="0.2">
      <c r="A73" s="19" t="s">
        <v>82</v>
      </c>
      <c r="B73" s="24" t="s">
        <v>82</v>
      </c>
      <c r="C73" s="22">
        <v>39.100345609999998</v>
      </c>
      <c r="D73" s="22">
        <v>38.473766329999997</v>
      </c>
      <c r="E73" s="22">
        <v>39.481708529999999</v>
      </c>
      <c r="F73" s="22">
        <v>42.033382420000002</v>
      </c>
      <c r="G73" s="22">
        <v>40.684932709999998</v>
      </c>
      <c r="H73" s="22">
        <v>40.075855259999997</v>
      </c>
      <c r="I73" s="22">
        <v>39.186046599999997</v>
      </c>
      <c r="J73" s="22">
        <v>36.047668459999997</v>
      </c>
      <c r="K73" s="22">
        <v>31.9413929</v>
      </c>
      <c r="L73" s="22">
        <v>22.71313095</v>
      </c>
      <c r="M73" s="22">
        <v>21.85514641</v>
      </c>
      <c r="N73" s="22">
        <v>20.901639939999999</v>
      </c>
      <c r="O73" s="22">
        <v>21.583143230000001</v>
      </c>
      <c r="P73" s="22">
        <v>22.133485790000002</v>
      </c>
      <c r="Q73" s="22">
        <v>20.890773769999999</v>
      </c>
      <c r="R73" s="22">
        <v>29.3695755</v>
      </c>
      <c r="S73" s="22">
        <v>30.623632430000001</v>
      </c>
      <c r="T73" s="22">
        <v>30.427425379999999</v>
      </c>
      <c r="U73" s="22">
        <v>31.212543490000002</v>
      </c>
      <c r="V73" s="22">
        <v>30.289825440000001</v>
      </c>
    </row>
    <row r="74" spans="1:22" x14ac:dyDescent="0.2">
      <c r="A74" s="19" t="s">
        <v>83</v>
      </c>
      <c r="B74" s="24" t="s">
        <v>83</v>
      </c>
      <c r="C74" s="22">
        <v>48.510597230000002</v>
      </c>
      <c r="D74" s="22">
        <v>42.713180540000003</v>
      </c>
      <c r="E74" s="22">
        <v>45.895023350000002</v>
      </c>
      <c r="F74" s="22">
        <v>44.548099520000001</v>
      </c>
      <c r="G74" s="22">
        <v>41.039810180000003</v>
      </c>
      <c r="H74" s="22">
        <v>34.4123497</v>
      </c>
      <c r="I74" s="22">
        <v>31.081167220000001</v>
      </c>
      <c r="J74" s="22">
        <v>32.774242399999999</v>
      </c>
      <c r="K74" s="22">
        <v>24.472665790000001</v>
      </c>
      <c r="L74" s="22">
        <v>22.913154599999999</v>
      </c>
      <c r="M74" s="22">
        <v>27.2958374</v>
      </c>
      <c r="N74" s="22">
        <v>24.598047260000001</v>
      </c>
      <c r="O74" s="22">
        <v>27.820343019999999</v>
      </c>
      <c r="P74" s="22">
        <v>25.955278400000001</v>
      </c>
      <c r="Q74" s="22">
        <v>23.80191422</v>
      </c>
      <c r="R74" s="22">
        <v>32.095035549999999</v>
      </c>
      <c r="S74" s="22">
        <v>35.67286301</v>
      </c>
      <c r="T74" s="22">
        <v>33.143920899999998</v>
      </c>
      <c r="U74" s="22">
        <v>33.470252989999999</v>
      </c>
      <c r="V74" s="22">
        <v>33.863826750000001</v>
      </c>
    </row>
    <row r="75" spans="1:22" x14ac:dyDescent="0.2">
      <c r="A75" s="19" t="s">
        <v>84</v>
      </c>
      <c r="B75" s="24" t="s">
        <v>84</v>
      </c>
      <c r="C75" s="22">
        <v>47.116275790000003</v>
      </c>
      <c r="D75" s="22">
        <v>46.462337490000003</v>
      </c>
      <c r="E75" s="22">
        <v>44.330841059999997</v>
      </c>
      <c r="F75" s="22">
        <v>45.011058810000002</v>
      </c>
      <c r="G75" s="22">
        <v>44.207485200000001</v>
      </c>
      <c r="H75" s="22">
        <v>44.959136960000002</v>
      </c>
      <c r="I75" s="22">
        <v>38.43079376</v>
      </c>
      <c r="J75" s="22">
        <v>35.769126890000003</v>
      </c>
      <c r="K75" s="22">
        <v>33.461887359999999</v>
      </c>
      <c r="L75" s="22">
        <v>31.50622559</v>
      </c>
      <c r="M75" s="22">
        <v>30.178573610000001</v>
      </c>
      <c r="N75" s="22">
        <v>30.96613503</v>
      </c>
      <c r="O75" s="22">
        <v>31.604354860000001</v>
      </c>
      <c r="P75" s="22">
        <v>32.132034300000001</v>
      </c>
      <c r="Q75" s="22">
        <v>29.22180367</v>
      </c>
      <c r="R75" s="22">
        <v>26.898014069999999</v>
      </c>
      <c r="S75" s="22">
        <v>24.999731059999998</v>
      </c>
      <c r="T75" s="22">
        <v>23.280599590000001</v>
      </c>
      <c r="U75" s="22">
        <v>23.365056989999999</v>
      </c>
      <c r="V75" s="22">
        <v>24.299762730000001</v>
      </c>
    </row>
    <row r="76" spans="1:22" x14ac:dyDescent="0.2">
      <c r="A76" s="19" t="s">
        <v>191</v>
      </c>
      <c r="B76" s="24" t="s">
        <v>191</v>
      </c>
      <c r="C76" s="22">
        <v>43.638454439999997</v>
      </c>
      <c r="D76" s="22">
        <v>39.205207819999998</v>
      </c>
      <c r="E76" s="22">
        <v>38.636325839999998</v>
      </c>
      <c r="F76" s="22">
        <v>38.731090549999998</v>
      </c>
      <c r="G76" s="22">
        <v>38.025264739999997</v>
      </c>
      <c r="H76" s="22">
        <v>37.73801804</v>
      </c>
      <c r="I76" s="22">
        <v>35.739933010000001</v>
      </c>
      <c r="J76" s="22">
        <v>35.770145419999999</v>
      </c>
      <c r="K76" s="22">
        <v>37.053169250000003</v>
      </c>
      <c r="L76" s="22">
        <v>34.291538240000001</v>
      </c>
      <c r="M76" s="22">
        <v>34.018535610000001</v>
      </c>
      <c r="N76" s="22">
        <v>34.144424440000002</v>
      </c>
      <c r="O76" s="22">
        <v>34.547992710000003</v>
      </c>
      <c r="P76" s="22">
        <v>34.215457919999999</v>
      </c>
      <c r="Q76" s="22">
        <v>33.86190414</v>
      </c>
      <c r="R76" s="22">
        <v>33.599071500000001</v>
      </c>
      <c r="S76" s="22">
        <v>33.031017300000002</v>
      </c>
      <c r="T76" s="22">
        <v>32.625129700000002</v>
      </c>
      <c r="U76" s="22">
        <v>32.501510619999998</v>
      </c>
      <c r="V76" s="22">
        <v>30.245080949999998</v>
      </c>
    </row>
    <row r="77" spans="1:22" x14ac:dyDescent="0.2">
      <c r="A77" s="19" t="s">
        <v>86</v>
      </c>
      <c r="B77" s="24" t="s">
        <v>86</v>
      </c>
      <c r="C77" s="22">
        <v>25.494194029999999</v>
      </c>
      <c r="D77" s="22">
        <v>19.64636612</v>
      </c>
      <c r="E77" s="22">
        <v>21.539821620000001</v>
      </c>
      <c r="F77" s="22">
        <v>20.821166989999998</v>
      </c>
      <c r="G77" s="22">
        <v>21.555900569999999</v>
      </c>
      <c r="H77" s="22">
        <v>21.473684309999999</v>
      </c>
      <c r="I77" s="22">
        <v>21.239334110000001</v>
      </c>
      <c r="J77" s="22">
        <v>21.346076969999999</v>
      </c>
      <c r="K77" s="22">
        <v>19.80873489</v>
      </c>
      <c r="L77" s="22">
        <v>16.720380779999999</v>
      </c>
      <c r="M77" s="22">
        <v>14.332143780000001</v>
      </c>
      <c r="N77" s="22">
        <v>14.01464081</v>
      </c>
      <c r="O77" s="22">
        <v>14.95504665</v>
      </c>
      <c r="P77" s="22">
        <v>14.485441209999999</v>
      </c>
      <c r="Q77" s="22">
        <v>13.92933083</v>
      </c>
      <c r="R77" s="22">
        <v>13.69551849</v>
      </c>
      <c r="S77" s="22">
        <v>13.2821579</v>
      </c>
      <c r="T77" s="22">
        <v>12.92664242</v>
      </c>
      <c r="U77" s="22">
        <v>10.67510128</v>
      </c>
      <c r="V77" s="22">
        <v>11.79424191</v>
      </c>
    </row>
    <row r="78" spans="1:22" x14ac:dyDescent="0.2">
      <c r="A78" s="19" t="s">
        <v>177</v>
      </c>
      <c r="B78" s="24" t="s">
        <v>177</v>
      </c>
      <c r="C78" s="22">
        <v>51.646446230000002</v>
      </c>
      <c r="D78" s="22">
        <v>53.164558409999998</v>
      </c>
      <c r="E78" s="22">
        <v>51.661373140000002</v>
      </c>
      <c r="F78" s="22">
        <v>51.079368590000001</v>
      </c>
      <c r="G78" s="22">
        <v>46.59614182</v>
      </c>
      <c r="H78" s="22">
        <v>42.569702149999998</v>
      </c>
      <c r="I78" s="22">
        <v>39.180145260000003</v>
      </c>
      <c r="J78" s="22">
        <v>42.911514279999999</v>
      </c>
      <c r="K78" s="22">
        <v>48.676490780000002</v>
      </c>
      <c r="L78" s="22">
        <v>38.589984889999997</v>
      </c>
      <c r="M78" s="22">
        <v>43.09150314</v>
      </c>
      <c r="N78" s="22">
        <v>43.540138239999997</v>
      </c>
      <c r="O78" s="22">
        <v>43.243694310000002</v>
      </c>
      <c r="P78" s="22">
        <v>46.415206910000002</v>
      </c>
      <c r="Q78" s="22">
        <v>56.324256900000002</v>
      </c>
      <c r="R78" s="22">
        <v>54.539768219999999</v>
      </c>
      <c r="S78" s="22">
        <v>57.213115690000002</v>
      </c>
      <c r="T78" s="22">
        <v>56.376628879999998</v>
      </c>
      <c r="U78" s="22">
        <v>46.619812009999997</v>
      </c>
      <c r="V78" s="22">
        <v>46.181426999999999</v>
      </c>
    </row>
    <row r="79" spans="1:22" x14ac:dyDescent="0.2">
      <c r="A79" s="19" t="s">
        <v>192</v>
      </c>
      <c r="B79" s="24" t="s">
        <v>192</v>
      </c>
      <c r="C79" s="22">
        <v>44.779739380000002</v>
      </c>
      <c r="D79" s="22">
        <v>43.971466059999997</v>
      </c>
      <c r="E79" s="22">
        <v>49.669368740000003</v>
      </c>
      <c r="F79" s="22">
        <v>54.759140010000003</v>
      </c>
      <c r="G79" s="22">
        <v>47.259174350000002</v>
      </c>
      <c r="H79" s="22">
        <v>43.72243881</v>
      </c>
      <c r="I79" s="22">
        <v>41.077865600000003</v>
      </c>
      <c r="J79" s="22">
        <v>34.90810776</v>
      </c>
      <c r="K79" s="22">
        <v>31.377788540000001</v>
      </c>
      <c r="L79" s="22">
        <v>26.876941680000002</v>
      </c>
      <c r="M79" s="22">
        <v>35.96009445</v>
      </c>
      <c r="N79" s="22">
        <v>52.602409360000003</v>
      </c>
      <c r="O79" s="22">
        <v>48.63187027</v>
      </c>
      <c r="P79" s="22">
        <v>48.703323359999999</v>
      </c>
      <c r="Q79" s="22">
        <v>50.879467009999999</v>
      </c>
      <c r="R79" s="22">
        <v>45.365325929999997</v>
      </c>
      <c r="S79" s="22">
        <v>46.442119599999998</v>
      </c>
      <c r="T79" s="22">
        <v>46.237106320000002</v>
      </c>
      <c r="U79" s="22">
        <v>48.545925140000001</v>
      </c>
      <c r="V79" s="22">
        <v>41.832286830000001</v>
      </c>
    </row>
    <row r="80" spans="1:22" x14ac:dyDescent="0.2">
      <c r="A80" s="19" t="s">
        <v>88</v>
      </c>
      <c r="B80" s="24" t="s">
        <v>88</v>
      </c>
      <c r="C80" s="22">
        <v>47.659114840000001</v>
      </c>
      <c r="D80" s="22">
        <v>48.85079193</v>
      </c>
      <c r="E80" s="22">
        <v>47.581665039999997</v>
      </c>
      <c r="F80" s="22">
        <v>48.562362669999999</v>
      </c>
      <c r="G80" s="22">
        <v>40.631259919999998</v>
      </c>
      <c r="H80" s="22">
        <v>41.691032409999998</v>
      </c>
      <c r="I80" s="22">
        <v>35.598182680000001</v>
      </c>
      <c r="J80" s="22">
        <v>36.827705379999998</v>
      </c>
      <c r="K80" s="22">
        <v>37.306232450000003</v>
      </c>
      <c r="L80" s="22">
        <v>38.782676700000003</v>
      </c>
      <c r="M80" s="22">
        <v>37.185649869999999</v>
      </c>
      <c r="N80" s="22">
        <v>34.296752929999997</v>
      </c>
      <c r="O80" s="22">
        <v>37.823425290000003</v>
      </c>
      <c r="P80" s="22">
        <v>38.471485139999999</v>
      </c>
      <c r="Q80" s="22">
        <v>39.106006620000002</v>
      </c>
      <c r="R80" s="22">
        <v>40.537307740000003</v>
      </c>
      <c r="S80" s="22">
        <v>43.442283629999999</v>
      </c>
      <c r="T80" s="22">
        <v>42.005985260000003</v>
      </c>
      <c r="U80" s="22">
        <v>39.342002870000002</v>
      </c>
      <c r="V80" s="22">
        <v>35.719818119999999</v>
      </c>
    </row>
    <row r="81" spans="1:22" x14ac:dyDescent="0.2">
      <c r="A81" s="19" t="s">
        <v>89</v>
      </c>
      <c r="B81" s="24" t="s">
        <v>89</v>
      </c>
      <c r="C81" s="22">
        <v>57.790882109999998</v>
      </c>
      <c r="D81" s="22">
        <v>54.842311860000002</v>
      </c>
      <c r="E81" s="22">
        <v>54.115432740000003</v>
      </c>
      <c r="F81" s="22">
        <v>52.484489439999997</v>
      </c>
      <c r="G81" s="22">
        <v>48.881660459999999</v>
      </c>
      <c r="H81" s="22">
        <v>47.323394780000001</v>
      </c>
      <c r="I81" s="22">
        <v>44.689464569999998</v>
      </c>
      <c r="J81" s="22">
        <v>44.079566960000001</v>
      </c>
      <c r="K81" s="22">
        <v>44.859523770000003</v>
      </c>
      <c r="L81" s="22">
        <v>44.569740299999999</v>
      </c>
      <c r="M81" s="22">
        <v>43.585006710000002</v>
      </c>
      <c r="N81" s="22">
        <v>40.186603550000001</v>
      </c>
      <c r="O81" s="22">
        <v>37.335765840000001</v>
      </c>
      <c r="P81" s="22">
        <v>36.954582209999998</v>
      </c>
      <c r="Q81" s="22">
        <v>35.572166439999997</v>
      </c>
      <c r="R81" s="22">
        <v>32.697441099999999</v>
      </c>
      <c r="S81" s="22">
        <v>31.974815370000002</v>
      </c>
      <c r="T81" s="22">
        <v>33.066123959999999</v>
      </c>
      <c r="U81" s="22">
        <v>32.808162690000003</v>
      </c>
      <c r="V81" s="22">
        <v>33.535938260000002</v>
      </c>
    </row>
    <row r="82" spans="1:22" x14ac:dyDescent="0.2">
      <c r="A82" s="19" t="s">
        <v>90</v>
      </c>
      <c r="B82" s="24" t="s">
        <v>90</v>
      </c>
      <c r="C82" s="22">
        <v>39.72735977</v>
      </c>
      <c r="D82" s="22">
        <v>28.38722229</v>
      </c>
      <c r="E82" s="22">
        <v>29.22115707</v>
      </c>
      <c r="F82" s="22">
        <v>32.465888980000003</v>
      </c>
      <c r="G82" s="22">
        <v>31.500663759999998</v>
      </c>
      <c r="H82" s="22">
        <v>34.387649539999998</v>
      </c>
      <c r="I82" s="22">
        <v>30.02318382</v>
      </c>
      <c r="J82" s="22">
        <v>24.659500120000001</v>
      </c>
      <c r="K82" s="22">
        <v>22.369102479999999</v>
      </c>
      <c r="L82" s="22">
        <v>20.116764069999999</v>
      </c>
      <c r="M82" s="22">
        <v>21.142807009999999</v>
      </c>
      <c r="N82" s="22">
        <v>18.100952150000001</v>
      </c>
      <c r="O82" s="22">
        <v>18.344573969999999</v>
      </c>
      <c r="P82" s="22">
        <v>16.222625730000001</v>
      </c>
      <c r="Q82" s="22">
        <v>15.767565729999999</v>
      </c>
      <c r="R82" s="22">
        <v>16.175437930000001</v>
      </c>
      <c r="S82" s="22">
        <v>17.150909420000001</v>
      </c>
      <c r="T82" s="22">
        <v>15.54045677</v>
      </c>
      <c r="U82" s="22">
        <v>14.10389709</v>
      </c>
      <c r="V82" s="22">
        <v>13.761528970000001</v>
      </c>
    </row>
    <row r="83" spans="1:22" x14ac:dyDescent="0.2">
      <c r="A83" s="19" t="s">
        <v>91</v>
      </c>
      <c r="B83" s="24" t="s">
        <v>91</v>
      </c>
      <c r="C83" s="22">
        <v>70.101325990000007</v>
      </c>
      <c r="D83" s="22">
        <v>59.23411179</v>
      </c>
      <c r="E83" s="22">
        <v>63.96728134</v>
      </c>
      <c r="F83" s="22">
        <v>66.064643860000004</v>
      </c>
      <c r="G83" s="22">
        <v>78.380569460000004</v>
      </c>
      <c r="H83" s="22">
        <v>73.687973020000001</v>
      </c>
      <c r="I83" s="22">
        <v>70.017265320000007</v>
      </c>
      <c r="J83" s="22">
        <v>69.344154360000005</v>
      </c>
      <c r="K83" s="22">
        <v>63.324420930000002</v>
      </c>
      <c r="L83" s="22">
        <v>49.342460629999998</v>
      </c>
      <c r="M83" s="22">
        <v>50.871131900000002</v>
      </c>
      <c r="N83" s="22">
        <v>48.201839450000001</v>
      </c>
      <c r="O83" s="22">
        <v>45.326278690000002</v>
      </c>
      <c r="P83" s="22">
        <v>48.17132187</v>
      </c>
      <c r="Q83" s="22">
        <v>51.137619020000002</v>
      </c>
      <c r="R83" s="22">
        <v>46.654354099999999</v>
      </c>
      <c r="S83" s="22">
        <v>46.876609799999997</v>
      </c>
      <c r="T83" s="22">
        <v>47.969776150000001</v>
      </c>
      <c r="U83" s="22">
        <v>47.300060270000003</v>
      </c>
      <c r="V83" s="22">
        <v>54.39604568</v>
      </c>
    </row>
    <row r="84" spans="1:22" x14ac:dyDescent="0.2">
      <c r="A84" s="19" t="s">
        <v>92</v>
      </c>
      <c r="B84" s="24" t="s">
        <v>92</v>
      </c>
      <c r="C84" s="22">
        <v>27.15216637</v>
      </c>
      <c r="D84" s="22">
        <v>27.585393910000001</v>
      </c>
      <c r="E84" s="22">
        <v>25.602760310000001</v>
      </c>
      <c r="F84" s="22">
        <v>24.18149185</v>
      </c>
      <c r="G84" s="22">
        <v>32.919692990000001</v>
      </c>
      <c r="H84" s="22">
        <v>32.77876663</v>
      </c>
      <c r="I84" s="22">
        <v>31.855606080000001</v>
      </c>
      <c r="J84" s="22">
        <v>28.403993610000001</v>
      </c>
      <c r="K84" s="22">
        <v>28.17394638</v>
      </c>
      <c r="L84" s="22">
        <v>26.817079540000002</v>
      </c>
      <c r="M84" s="22">
        <v>27.591079709999999</v>
      </c>
      <c r="N84" s="22">
        <v>28.22128296</v>
      </c>
      <c r="O84" s="22">
        <v>31.800838469999999</v>
      </c>
      <c r="P84" s="22">
        <v>32.820873259999999</v>
      </c>
      <c r="Q84" s="22">
        <v>31.492761609999999</v>
      </c>
      <c r="R84" s="22">
        <v>31.83712006</v>
      </c>
      <c r="S84" s="22">
        <v>32.317047119999998</v>
      </c>
      <c r="T84" s="22">
        <v>32.589645390000001</v>
      </c>
      <c r="U84" s="22">
        <v>31.515785220000001</v>
      </c>
      <c r="V84" s="22">
        <v>32.270221710000001</v>
      </c>
    </row>
    <row r="85" spans="1:22" x14ac:dyDescent="0.2">
      <c r="A85" s="19" t="s">
        <v>93</v>
      </c>
      <c r="B85" s="24" t="s">
        <v>93</v>
      </c>
      <c r="C85" s="22">
        <v>14.250880240000001</v>
      </c>
      <c r="D85" s="22">
        <v>13.6576767</v>
      </c>
      <c r="E85" s="22">
        <v>13.8617382</v>
      </c>
      <c r="F85" s="22">
        <v>13.255092619999999</v>
      </c>
      <c r="G85" s="22">
        <v>12.77582836</v>
      </c>
      <c r="H85" s="22">
        <v>12.92818832</v>
      </c>
      <c r="I85" s="22">
        <v>13.376278879999999</v>
      </c>
      <c r="J85" s="22">
        <v>10.30741978</v>
      </c>
      <c r="K85" s="22">
        <v>10.061491970000001</v>
      </c>
      <c r="L85" s="22">
        <v>9.8952837000000002</v>
      </c>
      <c r="M85" s="22">
        <v>10.231861110000001</v>
      </c>
      <c r="N85" s="22">
        <v>10.88065338</v>
      </c>
      <c r="O85" s="22">
        <v>11.48753071</v>
      </c>
      <c r="P85" s="22">
        <v>11.219707489999999</v>
      </c>
      <c r="Q85" s="22">
        <v>11.108424189999999</v>
      </c>
      <c r="R85" s="22">
        <v>10.752237320000001</v>
      </c>
      <c r="S85" s="22">
        <v>10.77447701</v>
      </c>
      <c r="T85" s="22">
        <v>10.69308758</v>
      </c>
      <c r="U85" s="22">
        <v>10.474030490000001</v>
      </c>
      <c r="V85" s="22">
        <v>9.6224031399999994</v>
      </c>
    </row>
    <row r="86" spans="1:22" x14ac:dyDescent="0.2">
      <c r="A86" s="19" t="s">
        <v>94</v>
      </c>
      <c r="B86" s="24" t="s">
        <v>94</v>
      </c>
      <c r="C86" s="22">
        <v>38.684631349999997</v>
      </c>
      <c r="D86" s="22">
        <v>33.54099274</v>
      </c>
      <c r="E86" s="22">
        <v>37.256629940000003</v>
      </c>
      <c r="F86" s="22">
        <v>36.386672969999999</v>
      </c>
      <c r="G86" s="22">
        <v>30.5582943</v>
      </c>
      <c r="H86" s="22">
        <v>33.109325409999997</v>
      </c>
      <c r="I86" s="22">
        <v>31.627201079999999</v>
      </c>
      <c r="J86" s="22">
        <v>33.485897059999999</v>
      </c>
      <c r="K86" s="22">
        <v>36.962127690000003</v>
      </c>
      <c r="L86" s="22">
        <v>37.38218689</v>
      </c>
      <c r="M86" s="22">
        <v>36.512783050000003</v>
      </c>
      <c r="N86" s="22">
        <v>28.497446060000001</v>
      </c>
      <c r="O86" s="22">
        <v>33.241451259999998</v>
      </c>
      <c r="P86" s="22">
        <v>35.70820999</v>
      </c>
      <c r="Q86" s="22">
        <v>28.383592610000001</v>
      </c>
      <c r="R86" s="22">
        <v>25.345119480000001</v>
      </c>
      <c r="S86" s="22">
        <v>23.388776780000001</v>
      </c>
      <c r="T86" s="22">
        <v>25.411975859999998</v>
      </c>
      <c r="U86" s="22">
        <v>28.896120069999998</v>
      </c>
      <c r="V86" s="22">
        <v>32.51625061</v>
      </c>
    </row>
    <row r="87" spans="1:22" x14ac:dyDescent="0.2">
      <c r="A87" s="19" t="s">
        <v>95</v>
      </c>
      <c r="B87" s="24" t="s">
        <v>95</v>
      </c>
      <c r="C87" s="22">
        <v>10.924150470000001</v>
      </c>
      <c r="D87" s="22">
        <v>12.48319626</v>
      </c>
      <c r="E87" s="22">
        <v>14.80702782</v>
      </c>
      <c r="F87" s="22">
        <v>12.0708971</v>
      </c>
      <c r="G87" s="22">
        <v>9.6999273299999995</v>
      </c>
      <c r="H87" s="22">
        <v>9.0998172799999999</v>
      </c>
      <c r="I87" s="22">
        <v>8.9241657300000004</v>
      </c>
      <c r="J87" s="22">
        <v>11.715225220000001</v>
      </c>
      <c r="K87" s="22">
        <v>10.370281220000001</v>
      </c>
      <c r="L87" s="22">
        <v>11.23561001</v>
      </c>
      <c r="M87" s="22">
        <v>10.92772293</v>
      </c>
      <c r="N87" s="22">
        <v>8.9616432199999991</v>
      </c>
      <c r="O87" s="22">
        <v>10.241625790000001</v>
      </c>
      <c r="P87" s="22">
        <v>6.7059636100000004</v>
      </c>
      <c r="Q87" s="22">
        <v>8.1828880300000009</v>
      </c>
      <c r="R87" s="22">
        <v>10.98189545</v>
      </c>
      <c r="S87" s="22">
        <v>12.414958950000001</v>
      </c>
      <c r="T87" s="22">
        <v>12.69519043</v>
      </c>
      <c r="U87" s="22">
        <v>12.8176527</v>
      </c>
      <c r="V87" s="22">
        <v>16.864879609999999</v>
      </c>
    </row>
    <row r="88" spans="1:22" x14ac:dyDescent="0.2">
      <c r="A88" s="19" t="s">
        <v>96</v>
      </c>
      <c r="B88" s="24" t="s">
        <v>96</v>
      </c>
      <c r="C88" s="22">
        <v>40.702011110000001</v>
      </c>
      <c r="D88" s="22">
        <v>35.693122860000003</v>
      </c>
      <c r="E88" s="22">
        <v>34.644500729999997</v>
      </c>
      <c r="F88" s="22">
        <v>34.498828889999999</v>
      </c>
      <c r="G88" s="22">
        <v>36.107051849999998</v>
      </c>
      <c r="H88" s="22">
        <v>38.043800349999998</v>
      </c>
      <c r="I88" s="22">
        <v>34.731739040000001</v>
      </c>
      <c r="J88" s="22">
        <v>35.123050689999999</v>
      </c>
      <c r="K88" s="22">
        <v>35.536026</v>
      </c>
      <c r="L88" s="22">
        <v>32.191562650000002</v>
      </c>
      <c r="M88" s="22">
        <v>34.116699220000001</v>
      </c>
      <c r="N88" s="22">
        <v>34.01270676</v>
      </c>
      <c r="O88" s="22">
        <v>33.03797531</v>
      </c>
      <c r="P88" s="22">
        <v>33.669086460000003</v>
      </c>
      <c r="Q88" s="22">
        <v>33.044670099999998</v>
      </c>
      <c r="R88" s="22">
        <v>33.411060329999998</v>
      </c>
      <c r="S88" s="22">
        <v>34.426807400000001</v>
      </c>
      <c r="T88" s="22">
        <v>34.215812679999999</v>
      </c>
      <c r="U88" s="22">
        <v>34.988910679999996</v>
      </c>
      <c r="V88" s="22">
        <v>34.573833469999997</v>
      </c>
    </row>
    <row r="89" spans="1:22" x14ac:dyDescent="0.2">
      <c r="A89" s="19" t="s">
        <v>97</v>
      </c>
      <c r="B89" s="24" t="s">
        <v>97</v>
      </c>
      <c r="C89" s="22">
        <v>62.994312290000003</v>
      </c>
      <c r="D89" s="22">
        <v>57.463912960000002</v>
      </c>
      <c r="E89" s="22">
        <v>51.880859379999997</v>
      </c>
      <c r="F89" s="22">
        <v>53.809593200000002</v>
      </c>
      <c r="G89" s="22">
        <v>59.500850679999999</v>
      </c>
      <c r="H89" s="22">
        <v>55.658657069999997</v>
      </c>
      <c r="I89" s="22">
        <v>49.92178345</v>
      </c>
      <c r="J89" s="22">
        <v>47.224990839999997</v>
      </c>
      <c r="K89" s="22">
        <v>33.100242610000002</v>
      </c>
      <c r="L89" s="22">
        <v>34.316600800000003</v>
      </c>
      <c r="M89" s="22">
        <v>40.07978439</v>
      </c>
      <c r="N89" s="22">
        <v>39.687297819999998</v>
      </c>
      <c r="O89" s="22">
        <v>32.188293459999997</v>
      </c>
      <c r="P89" s="22">
        <v>32.365093229999999</v>
      </c>
      <c r="Q89" s="22">
        <v>28.136835099999999</v>
      </c>
      <c r="R89" s="22">
        <v>19.530984879999998</v>
      </c>
      <c r="S89" s="22">
        <v>18.979804990000002</v>
      </c>
      <c r="T89" s="22">
        <v>20.646997450000001</v>
      </c>
      <c r="U89" s="22">
        <v>19.22475815</v>
      </c>
      <c r="V89" s="22">
        <v>16.452257159999998</v>
      </c>
    </row>
    <row r="90" spans="1:22" x14ac:dyDescent="0.2">
      <c r="A90" s="19" t="s">
        <v>98</v>
      </c>
      <c r="B90" s="24" t="s">
        <v>98</v>
      </c>
      <c r="C90" s="22">
        <v>68.817123409999994</v>
      </c>
      <c r="D90" s="22">
        <v>67.793396000000001</v>
      </c>
      <c r="E90" s="22">
        <v>61.75164032</v>
      </c>
      <c r="F90" s="22">
        <v>61.202121730000002</v>
      </c>
      <c r="G90" s="22">
        <v>55.613094330000003</v>
      </c>
      <c r="H90" s="22">
        <v>57.018314359999998</v>
      </c>
      <c r="I90" s="22">
        <v>56.742965699999999</v>
      </c>
      <c r="J90" s="22">
        <v>61.347431180000001</v>
      </c>
      <c r="K90" s="22">
        <v>63.224525450000002</v>
      </c>
      <c r="L90" s="22">
        <v>61.837226870000002</v>
      </c>
      <c r="M90" s="22">
        <v>56.266246799999998</v>
      </c>
      <c r="N90" s="22">
        <v>50.002597809999997</v>
      </c>
      <c r="O90" s="22">
        <v>44.743824009999997</v>
      </c>
      <c r="P90" s="22">
        <v>34.819343570000001</v>
      </c>
      <c r="Q90" s="22">
        <v>33.551174160000002</v>
      </c>
      <c r="R90" s="22">
        <v>34.171245570000004</v>
      </c>
      <c r="S90" s="22">
        <v>35.750556950000004</v>
      </c>
      <c r="T90" s="22">
        <v>37.502445219999998</v>
      </c>
      <c r="U90" s="22">
        <v>32.553543089999998</v>
      </c>
      <c r="V90" s="22">
        <v>31.352964400000001</v>
      </c>
    </row>
    <row r="91" spans="1:22" x14ac:dyDescent="0.2">
      <c r="A91" s="19" t="s">
        <v>99</v>
      </c>
      <c r="B91" s="24" t="s">
        <v>99</v>
      </c>
      <c r="C91" s="22">
        <v>26.373628620000002</v>
      </c>
      <c r="D91" s="22">
        <v>29.666666029999998</v>
      </c>
      <c r="E91" s="22">
        <v>28.735631940000001</v>
      </c>
      <c r="F91" s="22">
        <v>28.835979460000001</v>
      </c>
      <c r="G91" s="22">
        <v>28.172588350000002</v>
      </c>
      <c r="H91" s="22">
        <v>28.859060289999999</v>
      </c>
      <c r="I91" s="22">
        <v>29.621849059999999</v>
      </c>
      <c r="J91" s="22">
        <v>31.078226090000001</v>
      </c>
      <c r="K91" s="22">
        <v>32.991802219999997</v>
      </c>
      <c r="L91" s="22">
        <v>32.459674839999998</v>
      </c>
      <c r="M91" s="22">
        <v>33.02582932</v>
      </c>
      <c r="N91" s="22">
        <v>33.162395480000001</v>
      </c>
      <c r="O91" s="22">
        <v>32.090763090000003</v>
      </c>
      <c r="P91" s="22">
        <v>30.22222137</v>
      </c>
      <c r="Q91" s="22">
        <v>36.458324429999998</v>
      </c>
      <c r="R91" s="22">
        <v>37.196586609999997</v>
      </c>
      <c r="S91" s="22">
        <v>35.137378689999998</v>
      </c>
      <c r="T91" s="22">
        <v>35.224639889999999</v>
      </c>
      <c r="U91" s="22">
        <v>34.29564285</v>
      </c>
      <c r="V91" s="22">
        <v>34.648082729999999</v>
      </c>
    </row>
    <row r="92" spans="1:22" x14ac:dyDescent="0.2">
      <c r="A92" s="19" t="s">
        <v>100</v>
      </c>
      <c r="B92" s="24" t="s">
        <v>100</v>
      </c>
      <c r="C92" s="22">
        <v>77.820785520000001</v>
      </c>
      <c r="D92" s="22">
        <v>77.125656129999996</v>
      </c>
      <c r="E92" s="22">
        <v>69.984451289999996</v>
      </c>
      <c r="F92" s="22">
        <v>68.389701840000001</v>
      </c>
      <c r="G92" s="22">
        <v>70.486618039999996</v>
      </c>
      <c r="H92" s="22">
        <v>67.134078979999998</v>
      </c>
      <c r="I92" s="22">
        <v>68.159622189999993</v>
      </c>
      <c r="J92" s="22">
        <v>65.298759459999999</v>
      </c>
      <c r="K92" s="22">
        <v>60.940277100000003</v>
      </c>
      <c r="L92" s="22">
        <v>62.765048980000003</v>
      </c>
      <c r="M92" s="22">
        <v>62.635971069999997</v>
      </c>
      <c r="N92" s="22">
        <v>58.37606049</v>
      </c>
      <c r="O92" s="22">
        <v>55.427997589999997</v>
      </c>
      <c r="P92" s="22">
        <v>50.208518980000001</v>
      </c>
      <c r="Q92" s="22">
        <v>47.620826719999997</v>
      </c>
      <c r="R92" s="22">
        <v>47.741985319999998</v>
      </c>
      <c r="S92" s="22">
        <v>53.727256769999997</v>
      </c>
      <c r="T92" s="22">
        <v>48.499481199999998</v>
      </c>
      <c r="U92" s="22">
        <v>45.965927120000003</v>
      </c>
      <c r="V92" s="22">
        <v>45.021087649999998</v>
      </c>
    </row>
    <row r="93" spans="1:22" x14ac:dyDescent="0.2">
      <c r="A93" s="19" t="s">
        <v>101</v>
      </c>
      <c r="B93" s="24" t="s">
        <v>101</v>
      </c>
      <c r="C93" s="22">
        <v>44.000068659999997</v>
      </c>
      <c r="D93" s="22">
        <v>43.819828029999996</v>
      </c>
      <c r="E93" s="22">
        <v>44.871650700000004</v>
      </c>
      <c r="F93" s="22">
        <v>45.322185519999998</v>
      </c>
      <c r="G93" s="22">
        <v>43.422866820000003</v>
      </c>
      <c r="H93" s="22">
        <v>49.588108060000003</v>
      </c>
      <c r="I93" s="22">
        <v>52.912998199999997</v>
      </c>
      <c r="J93" s="22">
        <v>55.80852127</v>
      </c>
      <c r="K93" s="22">
        <v>61.841548920000001</v>
      </c>
      <c r="L93" s="22">
        <v>58.373336790000003</v>
      </c>
      <c r="M93" s="22">
        <v>52.316856379999997</v>
      </c>
      <c r="N93" s="22">
        <v>53.071533199999998</v>
      </c>
      <c r="O93" s="22">
        <v>51.613182070000001</v>
      </c>
      <c r="P93" s="22">
        <v>53.180347439999998</v>
      </c>
      <c r="Q93" s="22">
        <v>50.180244450000004</v>
      </c>
      <c r="R93" s="22">
        <v>49.576725009999997</v>
      </c>
      <c r="S93" s="22">
        <v>48.160778049999998</v>
      </c>
      <c r="T93" s="22">
        <v>48.130405430000003</v>
      </c>
      <c r="U93" s="22">
        <v>48.2336235</v>
      </c>
      <c r="V93" s="22">
        <v>45.7204628</v>
      </c>
    </row>
    <row r="94" spans="1:22" x14ac:dyDescent="0.2">
      <c r="A94" s="19" t="s">
        <v>102</v>
      </c>
      <c r="B94" s="24" t="s">
        <v>102</v>
      </c>
      <c r="C94" s="22">
        <v>52.223640439999997</v>
      </c>
      <c r="D94" s="22">
        <v>53.428386690000004</v>
      </c>
      <c r="E94" s="22">
        <v>54.359333040000003</v>
      </c>
      <c r="F94" s="22">
        <v>55.663650509999997</v>
      </c>
      <c r="G94" s="22">
        <v>53.692699429999998</v>
      </c>
      <c r="H94" s="22">
        <v>54.589550019999997</v>
      </c>
      <c r="I94" s="22">
        <v>53.763950350000002</v>
      </c>
      <c r="J94" s="22">
        <v>52.49715424</v>
      </c>
      <c r="K94" s="22">
        <v>48.595855710000002</v>
      </c>
      <c r="L94" s="22">
        <v>47.353839870000002</v>
      </c>
      <c r="M94" s="22">
        <v>43.508766170000001</v>
      </c>
      <c r="N94" s="22">
        <v>40.734214780000002</v>
      </c>
      <c r="O94" s="22">
        <v>40.641410829999998</v>
      </c>
      <c r="P94" s="22">
        <v>39.879066469999998</v>
      </c>
      <c r="Q94" s="22">
        <v>40.872024539999998</v>
      </c>
      <c r="R94" s="22">
        <v>41.043773649999999</v>
      </c>
      <c r="S94" s="22">
        <v>41.372222899999997</v>
      </c>
      <c r="T94" s="22">
        <v>41.78836441</v>
      </c>
      <c r="U94" s="22">
        <v>42.257030489999998</v>
      </c>
      <c r="V94" s="22">
        <v>42.122097019999998</v>
      </c>
    </row>
    <row r="95" spans="1:22" x14ac:dyDescent="0.2">
      <c r="A95" s="19" t="s">
        <v>103</v>
      </c>
      <c r="B95" s="24" t="s">
        <v>103</v>
      </c>
      <c r="C95" s="22">
        <v>47.172569269999997</v>
      </c>
      <c r="D95" s="22">
        <v>51.941226960000002</v>
      </c>
      <c r="E95" s="22">
        <v>46.519039149999998</v>
      </c>
      <c r="F95" s="22">
        <v>48.306804659999997</v>
      </c>
      <c r="G95" s="22">
        <v>38.170249939999998</v>
      </c>
      <c r="H95" s="22">
        <v>42.763851170000002</v>
      </c>
      <c r="I95" s="22">
        <v>46.451580049999997</v>
      </c>
      <c r="J95" s="22">
        <v>45.099479680000002</v>
      </c>
      <c r="K95" s="22">
        <v>48.42182159</v>
      </c>
      <c r="L95" s="22">
        <v>45.578929899999999</v>
      </c>
      <c r="M95" s="22">
        <v>40.43186188</v>
      </c>
      <c r="N95" s="22">
        <v>44.796447749999999</v>
      </c>
      <c r="O95" s="22">
        <v>42.217849729999998</v>
      </c>
      <c r="P95" s="22">
        <v>42.576129909999999</v>
      </c>
      <c r="Q95" s="22">
        <v>38.348804469999997</v>
      </c>
      <c r="R95" s="22">
        <v>46.18740845</v>
      </c>
      <c r="S95" s="22">
        <v>46.291896819999998</v>
      </c>
      <c r="T95" s="22">
        <v>43.634479519999999</v>
      </c>
      <c r="U95" s="22">
        <v>40.09463882</v>
      </c>
      <c r="V95" s="22">
        <v>35.694030759999997</v>
      </c>
    </row>
    <row r="96" spans="1:22" x14ac:dyDescent="0.2">
      <c r="A96" s="19" t="s">
        <v>104</v>
      </c>
      <c r="B96" s="24" t="s">
        <v>104</v>
      </c>
      <c r="C96" s="22">
        <v>19.749530790000001</v>
      </c>
      <c r="D96" s="22">
        <v>22.36466789</v>
      </c>
      <c r="E96" s="22">
        <v>22.221185680000001</v>
      </c>
      <c r="F96" s="22">
        <v>25.063552860000001</v>
      </c>
      <c r="G96" s="22">
        <v>25.521873469999999</v>
      </c>
      <c r="H96" s="22">
        <v>32.413246149999999</v>
      </c>
      <c r="I96" s="22">
        <v>25.555696489999999</v>
      </c>
      <c r="J96" s="22">
        <v>23.281064990000001</v>
      </c>
      <c r="K96" s="22">
        <v>21.42464447</v>
      </c>
      <c r="L96" s="22">
        <v>22.75947571</v>
      </c>
      <c r="M96" s="22">
        <v>28.055047989999998</v>
      </c>
      <c r="N96" s="22">
        <v>32.003898620000001</v>
      </c>
      <c r="O96" s="22">
        <v>31.534400940000001</v>
      </c>
      <c r="P96" s="22">
        <v>37.310882569999997</v>
      </c>
      <c r="Q96" s="22">
        <v>34.95247269</v>
      </c>
      <c r="R96" s="22">
        <v>35.915954589999998</v>
      </c>
      <c r="S96" s="22">
        <v>31.957313540000001</v>
      </c>
      <c r="T96" s="22">
        <v>32.15246964</v>
      </c>
      <c r="U96" s="22">
        <v>33.888790129999997</v>
      </c>
      <c r="V96" s="22">
        <v>34.767333979999997</v>
      </c>
    </row>
    <row r="97" spans="1:22" x14ac:dyDescent="0.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38.801322939999999</v>
      </c>
      <c r="O97" s="22">
        <v>35.914051059999998</v>
      </c>
      <c r="P97" s="22">
        <v>42.077175140000001</v>
      </c>
      <c r="Q97" s="22">
        <v>39.115188600000003</v>
      </c>
      <c r="R97" s="22">
        <v>37.725551609999997</v>
      </c>
      <c r="S97" s="22">
        <v>38.23348618</v>
      </c>
      <c r="T97" s="22">
        <v>42.165691379999998</v>
      </c>
      <c r="U97" s="22">
        <v>39.610855100000002</v>
      </c>
      <c r="V97" s="22">
        <v>38.556289669999998</v>
      </c>
    </row>
    <row r="98" spans="1:22" x14ac:dyDescent="0.2">
      <c r="A98" s="19" t="s">
        <v>106</v>
      </c>
      <c r="B98" s="24" t="s">
        <v>106</v>
      </c>
      <c r="C98" s="22">
        <v>54.117565159999998</v>
      </c>
      <c r="D98" s="22">
        <v>53.253410340000002</v>
      </c>
      <c r="E98" s="22">
        <v>53.424781799999998</v>
      </c>
      <c r="F98" s="22">
        <v>54.504119869999997</v>
      </c>
      <c r="G98" s="22">
        <v>55.566120150000003</v>
      </c>
      <c r="H98" s="22">
        <v>59.260017400000002</v>
      </c>
      <c r="I98" s="22">
        <v>58.748809809999997</v>
      </c>
      <c r="J98" s="22">
        <v>54.86222076</v>
      </c>
      <c r="K98" s="22">
        <v>55.70158386</v>
      </c>
      <c r="L98" s="22">
        <v>53.242485049999999</v>
      </c>
      <c r="M98" s="22">
        <v>55.612731930000002</v>
      </c>
      <c r="N98" s="22">
        <v>54.984622960000003</v>
      </c>
      <c r="O98" s="22">
        <v>53.575241089999999</v>
      </c>
      <c r="P98" s="22">
        <v>51.667572020000001</v>
      </c>
      <c r="Q98" s="22">
        <v>55.307399750000002</v>
      </c>
      <c r="R98" s="22">
        <v>55.552078250000001</v>
      </c>
      <c r="S98" s="22">
        <v>54.31686783</v>
      </c>
      <c r="T98" s="22">
        <v>53.832740780000002</v>
      </c>
      <c r="U98" s="22">
        <v>46.985275270000002</v>
      </c>
      <c r="V98" s="22">
        <v>46.810512539999998</v>
      </c>
    </row>
    <row r="99" spans="1:22" x14ac:dyDescent="0.2">
      <c r="A99" s="19" t="s">
        <v>107</v>
      </c>
      <c r="B99" s="24" t="s">
        <v>107</v>
      </c>
      <c r="C99" s="22">
        <v>38.149375919999997</v>
      </c>
      <c r="D99" s="22">
        <v>26.084407809999998</v>
      </c>
      <c r="E99" s="22">
        <v>27.359584810000001</v>
      </c>
      <c r="F99" s="22">
        <v>21.21592712</v>
      </c>
      <c r="G99" s="22">
        <v>15.60630608</v>
      </c>
      <c r="H99" s="22">
        <v>12.31847477</v>
      </c>
      <c r="I99" s="22">
        <v>12.746887210000001</v>
      </c>
      <c r="J99" s="22">
        <v>12.01949883</v>
      </c>
      <c r="K99" s="22">
        <v>10.866912839999999</v>
      </c>
      <c r="L99" s="22">
        <v>8.2377147700000002</v>
      </c>
      <c r="M99" s="22">
        <v>7.1121187199999998</v>
      </c>
      <c r="N99" s="22">
        <v>6.7195386900000003</v>
      </c>
      <c r="O99" s="22">
        <v>5.5548295999999997</v>
      </c>
      <c r="P99" s="22">
        <v>8.0166416199999997</v>
      </c>
      <c r="Q99" s="22">
        <v>10.42470455</v>
      </c>
      <c r="R99" s="22">
        <v>11.2614851</v>
      </c>
      <c r="S99" s="22">
        <v>10.71028233</v>
      </c>
      <c r="T99" s="22">
        <v>9.77090645</v>
      </c>
      <c r="U99" s="22">
        <v>9.4927568400000002</v>
      </c>
      <c r="V99" s="22">
        <v>9.9782276200000002</v>
      </c>
    </row>
    <row r="100" spans="1:22" x14ac:dyDescent="0.2">
      <c r="A100" s="19" t="s">
        <v>108</v>
      </c>
      <c r="B100" s="24" t="s">
        <v>108</v>
      </c>
      <c r="C100" s="22">
        <v>85.655799869999996</v>
      </c>
      <c r="D100" s="22">
        <v>85.897567749999993</v>
      </c>
      <c r="E100" s="22">
        <v>82.23466492</v>
      </c>
      <c r="F100" s="22">
        <v>83.166900630000001</v>
      </c>
      <c r="G100" s="22">
        <v>78.884704589999998</v>
      </c>
      <c r="H100" s="22">
        <v>82.502593989999994</v>
      </c>
      <c r="I100" s="22">
        <v>75.016029360000005</v>
      </c>
      <c r="J100" s="22">
        <v>82.16391754</v>
      </c>
      <c r="K100" s="22">
        <v>82.458770749999999</v>
      </c>
      <c r="L100" s="22">
        <v>82.268501279999995</v>
      </c>
      <c r="M100" s="22">
        <v>80.744659420000005</v>
      </c>
      <c r="N100" s="22">
        <v>77.27888489</v>
      </c>
      <c r="O100" s="22">
        <v>76.700218199999995</v>
      </c>
      <c r="P100" s="22">
        <v>72.231445309999998</v>
      </c>
      <c r="Q100" s="22">
        <v>66.035408020000006</v>
      </c>
      <c r="R100" s="22">
        <v>70.450035099999994</v>
      </c>
      <c r="S100" s="22">
        <v>76.672729489999995</v>
      </c>
      <c r="T100" s="22">
        <v>75.687332150000003</v>
      </c>
      <c r="U100" s="22">
        <v>76.446357730000003</v>
      </c>
      <c r="V100" s="22">
        <v>75.954689029999997</v>
      </c>
    </row>
    <row r="101" spans="1:22" x14ac:dyDescent="0.2">
      <c r="A101" s="19" t="s">
        <v>109</v>
      </c>
      <c r="B101" s="24" t="s">
        <v>109</v>
      </c>
      <c r="C101" s="22">
        <v>6.6835718200000001</v>
      </c>
      <c r="D101" s="22">
        <v>6.3347330099999999</v>
      </c>
      <c r="E101" s="22">
        <v>6.7449250200000002</v>
      </c>
      <c r="F101" s="22">
        <v>6.6019468300000002</v>
      </c>
      <c r="G101" s="22">
        <v>6.3606934500000003</v>
      </c>
      <c r="H101" s="22">
        <v>6.27147627</v>
      </c>
      <c r="I101" s="22">
        <v>5.6455850600000002</v>
      </c>
      <c r="J101" s="22">
        <v>5.8008117700000001</v>
      </c>
      <c r="K101" s="22">
        <v>6.89986181</v>
      </c>
      <c r="L101" s="22">
        <v>8.4908533100000003</v>
      </c>
      <c r="M101" s="22">
        <v>9.2763271300000003</v>
      </c>
      <c r="N101" s="22">
        <v>10.30300426</v>
      </c>
      <c r="O101" s="22">
        <v>10.908235550000001</v>
      </c>
      <c r="P101" s="22">
        <v>9.8876876800000009</v>
      </c>
      <c r="Q101" s="22">
        <v>9.03688717</v>
      </c>
      <c r="R101" s="22">
        <v>7.3291258800000003</v>
      </c>
      <c r="S101" s="22">
        <v>7.7120752299999999</v>
      </c>
      <c r="T101" s="22">
        <v>7.7946329099999998</v>
      </c>
      <c r="U101" s="22">
        <v>8.0501756699999998</v>
      </c>
      <c r="V101" s="22">
        <v>8.2350206400000001</v>
      </c>
    </row>
    <row r="102" spans="1:22" x14ac:dyDescent="0.2">
      <c r="A102" s="19" t="s">
        <v>110</v>
      </c>
      <c r="B102" s="24" t="s">
        <v>110</v>
      </c>
      <c r="C102" s="22">
        <v>55.782051090000003</v>
      </c>
      <c r="D102" s="22">
        <v>51.26501846</v>
      </c>
      <c r="E102" s="22">
        <v>51.956195829999999</v>
      </c>
      <c r="F102" s="22">
        <v>53.809379579999998</v>
      </c>
      <c r="G102" s="22">
        <v>51.602848049999999</v>
      </c>
      <c r="H102" s="22">
        <v>49.217956540000003</v>
      </c>
      <c r="I102" s="22">
        <v>42.501873019999998</v>
      </c>
      <c r="J102" s="22">
        <v>60.961532589999997</v>
      </c>
      <c r="K102" s="22">
        <v>61.62509155</v>
      </c>
      <c r="L102" s="22">
        <v>57.623226170000002</v>
      </c>
      <c r="M102" s="22">
        <v>56.203887940000001</v>
      </c>
      <c r="N102" s="22">
        <v>58.379669190000001</v>
      </c>
      <c r="O102" s="22">
        <v>56.075431819999999</v>
      </c>
      <c r="P102" s="22">
        <v>63.533435820000001</v>
      </c>
      <c r="Q102" s="22">
        <v>60.047538760000002</v>
      </c>
      <c r="R102" s="22">
        <v>59.435241699999999</v>
      </c>
      <c r="S102" s="22">
        <v>55.440067290000002</v>
      </c>
      <c r="T102" s="22">
        <v>57.37548065</v>
      </c>
      <c r="U102" s="22">
        <v>57.725036619999997</v>
      </c>
      <c r="V102" s="22">
        <v>57.913040160000001</v>
      </c>
    </row>
    <row r="103" spans="1:22" x14ac:dyDescent="0.2">
      <c r="A103" s="19" t="s">
        <v>111</v>
      </c>
      <c r="B103" s="24" t="s">
        <v>111</v>
      </c>
      <c r="C103" s="22">
        <v>11.03255558</v>
      </c>
      <c r="D103" s="22">
        <v>10.4662714</v>
      </c>
      <c r="E103" s="22">
        <v>9.8129329700000003</v>
      </c>
      <c r="F103" s="22">
        <v>9.6043777499999994</v>
      </c>
      <c r="G103" s="22">
        <v>9.9604844999999997</v>
      </c>
      <c r="H103" s="22">
        <v>9.8848648099999998</v>
      </c>
      <c r="I103" s="22">
        <v>8.3262166999999998</v>
      </c>
      <c r="J103" s="22">
        <v>7.8892707800000004</v>
      </c>
      <c r="K103" s="22">
        <v>9.9235172299999999</v>
      </c>
      <c r="L103" s="22">
        <v>9.0698080099999991</v>
      </c>
      <c r="M103" s="22">
        <v>9.0954418199999996</v>
      </c>
      <c r="N103" s="22">
        <v>9.4823808700000001</v>
      </c>
      <c r="O103" s="22">
        <v>10.090562820000001</v>
      </c>
      <c r="P103" s="22">
        <v>11.534651759999999</v>
      </c>
      <c r="Q103" s="22">
        <v>11.587066650000001</v>
      </c>
      <c r="R103" s="22">
        <v>11.286428450000001</v>
      </c>
      <c r="S103" s="22">
        <v>11.275679589999999</v>
      </c>
      <c r="T103" s="22">
        <v>11.04886436</v>
      </c>
      <c r="U103" s="22">
        <v>10.79528618</v>
      </c>
      <c r="V103" s="22">
        <v>10.577308650000001</v>
      </c>
    </row>
    <row r="104" spans="1:22" x14ac:dyDescent="0.2">
      <c r="A104" s="19" t="s">
        <v>112</v>
      </c>
      <c r="B104" s="24" t="s">
        <v>112</v>
      </c>
      <c r="C104" s="22">
        <v>15.361595149999999</v>
      </c>
      <c r="D104" s="22">
        <v>16.986162190000002</v>
      </c>
      <c r="E104" s="22">
        <v>16.056674959999999</v>
      </c>
      <c r="F104" s="22">
        <v>15.379099849999999</v>
      </c>
      <c r="G104" s="22">
        <v>14.10670567</v>
      </c>
      <c r="H104" s="22">
        <v>14.07014275</v>
      </c>
      <c r="I104" s="22">
        <v>13.83843422</v>
      </c>
      <c r="J104" s="22">
        <v>11.453699110000001</v>
      </c>
      <c r="K104" s="22">
        <v>13.23509979</v>
      </c>
      <c r="L104" s="22">
        <v>12.356315609999999</v>
      </c>
      <c r="M104" s="22">
        <v>11.958110810000001</v>
      </c>
      <c r="N104" s="22">
        <v>12.09877777</v>
      </c>
      <c r="O104" s="22">
        <v>12.26525021</v>
      </c>
      <c r="P104" s="22">
        <v>12.37116337</v>
      </c>
      <c r="Q104" s="22">
        <v>12.85042477</v>
      </c>
      <c r="R104" s="22">
        <v>13.364660260000001</v>
      </c>
      <c r="S104" s="22">
        <v>13.575582499999999</v>
      </c>
      <c r="T104" s="22">
        <v>13.57707405</v>
      </c>
      <c r="U104" s="22">
        <v>12.91324902</v>
      </c>
      <c r="V104" s="22">
        <v>12.24473381</v>
      </c>
    </row>
    <row r="105" spans="1:22" x14ac:dyDescent="0.2">
      <c r="A105" s="19" t="s">
        <v>113</v>
      </c>
      <c r="B105" s="24" t="s">
        <v>113</v>
      </c>
      <c r="C105" s="22">
        <v>43.882965089999999</v>
      </c>
      <c r="D105" s="22">
        <v>40.382755279999998</v>
      </c>
      <c r="E105" s="22">
        <v>45.290000919999997</v>
      </c>
      <c r="F105" s="22">
        <v>38.689105990000002</v>
      </c>
      <c r="G105" s="22">
        <v>41.556568149999997</v>
      </c>
      <c r="H105" s="22">
        <v>39.168991089999999</v>
      </c>
      <c r="I105" s="22">
        <v>41.984313960000001</v>
      </c>
      <c r="J105" s="22">
        <v>41.94468689</v>
      </c>
      <c r="K105" s="22">
        <v>40.908576969999999</v>
      </c>
      <c r="L105" s="22">
        <v>38.318267820000003</v>
      </c>
      <c r="M105" s="22">
        <v>37.489131929999999</v>
      </c>
      <c r="N105" s="22">
        <v>37.83097076</v>
      </c>
      <c r="O105" s="22">
        <v>37.636226649999998</v>
      </c>
      <c r="P105" s="22">
        <v>36.895576480000003</v>
      </c>
      <c r="Q105" s="22">
        <v>35.330104830000003</v>
      </c>
      <c r="R105" s="22">
        <v>35.392791750000001</v>
      </c>
      <c r="S105" s="22">
        <v>35.015754700000002</v>
      </c>
      <c r="T105" s="22">
        <v>33.806304930000003</v>
      </c>
      <c r="U105" s="22">
        <v>32.82304001</v>
      </c>
      <c r="V105" s="22">
        <v>34.411205289999998</v>
      </c>
    </row>
    <row r="106" spans="1:22" x14ac:dyDescent="0.2">
      <c r="A106" s="19" t="s">
        <v>114</v>
      </c>
      <c r="B106" s="24" t="s">
        <v>114</v>
      </c>
      <c r="C106" s="22">
        <v>60.498161320000001</v>
      </c>
      <c r="D106" s="22">
        <v>60.42288971</v>
      </c>
      <c r="E106" s="22">
        <v>59.62220001</v>
      </c>
      <c r="F106" s="22">
        <v>61.246948240000002</v>
      </c>
      <c r="G106" s="22">
        <v>60.002536769999999</v>
      </c>
      <c r="H106" s="22">
        <v>50.134593959999997</v>
      </c>
      <c r="I106" s="22">
        <v>48.756641389999999</v>
      </c>
      <c r="J106" s="22">
        <v>53.406681059999997</v>
      </c>
      <c r="K106" s="22">
        <v>52.464950559999998</v>
      </c>
      <c r="L106" s="22">
        <v>53.618270870000003</v>
      </c>
      <c r="M106" s="22">
        <v>55.895317079999998</v>
      </c>
      <c r="N106" s="22">
        <v>57.737445829999999</v>
      </c>
      <c r="O106" s="22">
        <v>60.806495669999997</v>
      </c>
      <c r="P106" s="22">
        <v>56.543685910000001</v>
      </c>
      <c r="Q106" s="22">
        <v>54.673542019999999</v>
      </c>
      <c r="R106" s="22">
        <v>51.685649869999999</v>
      </c>
      <c r="S106" s="22">
        <v>58.510406490000001</v>
      </c>
      <c r="T106" s="22">
        <v>48.313720699999998</v>
      </c>
      <c r="U106" s="22">
        <v>48.961189269999998</v>
      </c>
      <c r="V106" s="22">
        <v>46.09529114</v>
      </c>
    </row>
    <row r="107" spans="1:22" x14ac:dyDescent="0.2">
      <c r="A107" s="19" t="s">
        <v>115</v>
      </c>
      <c r="B107" s="24" t="s">
        <v>115</v>
      </c>
      <c r="C107" s="22">
        <v>60.162067409999999</v>
      </c>
      <c r="D107" s="22">
        <v>60.747821809999998</v>
      </c>
      <c r="E107" s="22">
        <v>65.049156190000005</v>
      </c>
      <c r="F107" s="22">
        <v>72.814353940000004</v>
      </c>
      <c r="G107" s="22">
        <v>64.547874449999995</v>
      </c>
      <c r="H107" s="22">
        <v>65.970512389999996</v>
      </c>
      <c r="I107" s="22">
        <v>70.458808899999994</v>
      </c>
      <c r="J107" s="22">
        <v>70.937545779999994</v>
      </c>
      <c r="K107" s="22">
        <v>72.756935119999994</v>
      </c>
      <c r="L107" s="22">
        <v>74.474937440000005</v>
      </c>
      <c r="M107" s="22">
        <v>76.877487180000003</v>
      </c>
      <c r="N107" s="22">
        <v>74.725143430000003</v>
      </c>
      <c r="O107" s="22">
        <v>72.844329830000007</v>
      </c>
      <c r="P107" s="22">
        <v>70.926734920000001</v>
      </c>
      <c r="Q107" s="22">
        <v>71.854194640000003</v>
      </c>
      <c r="R107" s="22">
        <v>71.890083309999994</v>
      </c>
      <c r="S107" s="22">
        <v>75.187034609999998</v>
      </c>
      <c r="T107" s="22">
        <v>77.269515990000002</v>
      </c>
      <c r="U107" s="22">
        <v>75.945785520000001</v>
      </c>
      <c r="V107" s="22">
        <v>70.524024960000006</v>
      </c>
    </row>
    <row r="108" spans="1:22" x14ac:dyDescent="0.2">
      <c r="A108" s="19" t="s">
        <v>193</v>
      </c>
      <c r="B108" s="24" t="s">
        <v>193</v>
      </c>
      <c r="C108" s="22">
        <v>42.086738590000003</v>
      </c>
      <c r="D108" s="22">
        <v>42.382846829999998</v>
      </c>
      <c r="E108" s="22">
        <v>42.570026400000003</v>
      </c>
      <c r="F108" s="22">
        <v>43.790199280000003</v>
      </c>
      <c r="G108" s="22">
        <v>42.532653809999999</v>
      </c>
      <c r="H108" s="22">
        <v>41.238456730000003</v>
      </c>
      <c r="I108" s="22">
        <v>37.00005341</v>
      </c>
      <c r="J108" s="22">
        <v>37.285804749999997</v>
      </c>
      <c r="K108" s="22">
        <v>32.029293060000001</v>
      </c>
      <c r="L108" s="22">
        <v>34.790138239999997</v>
      </c>
      <c r="M108" s="22">
        <v>37.788635249999999</v>
      </c>
      <c r="N108" s="22">
        <v>35.79779053</v>
      </c>
      <c r="O108" s="22">
        <v>35.243743899999998</v>
      </c>
      <c r="P108" s="22">
        <v>33.707160950000002</v>
      </c>
      <c r="Q108" s="22">
        <v>34.976619720000002</v>
      </c>
      <c r="R108" s="22">
        <v>34.261932369999997</v>
      </c>
      <c r="S108" s="22">
        <v>35.320014950000001</v>
      </c>
      <c r="T108" s="22">
        <v>42.427040099999999</v>
      </c>
      <c r="U108" s="22">
        <v>42.10961914</v>
      </c>
      <c r="V108" s="22">
        <v>40.38256836</v>
      </c>
    </row>
    <row r="109" spans="1:22" x14ac:dyDescent="0.2">
      <c r="A109" s="19" t="s">
        <v>116</v>
      </c>
      <c r="B109" s="24" t="s">
        <v>116</v>
      </c>
      <c r="C109" s="22">
        <v>17.941572189999999</v>
      </c>
      <c r="D109" s="22">
        <v>16.9568634</v>
      </c>
      <c r="E109" s="22">
        <v>16.825384140000001</v>
      </c>
      <c r="F109" s="22">
        <v>16.598800659999998</v>
      </c>
      <c r="G109" s="22">
        <v>16.762142180000001</v>
      </c>
      <c r="H109" s="22">
        <v>16.71413231</v>
      </c>
      <c r="I109" s="22">
        <v>16.45254898</v>
      </c>
      <c r="J109" s="22">
        <v>16.072174069999999</v>
      </c>
      <c r="K109" s="22">
        <v>15.656921390000001</v>
      </c>
      <c r="L109" s="22">
        <v>15.25448418</v>
      </c>
      <c r="M109" s="22">
        <v>15.0464716</v>
      </c>
      <c r="N109" s="22">
        <v>15.209826469999999</v>
      </c>
      <c r="O109" s="22">
        <v>14.800082209999999</v>
      </c>
      <c r="P109" s="22">
        <v>14.59419537</v>
      </c>
      <c r="Q109" s="22">
        <v>14.37853241</v>
      </c>
      <c r="R109" s="22">
        <v>14.142769810000001</v>
      </c>
      <c r="S109" s="22">
        <v>14.270998949999999</v>
      </c>
      <c r="T109" s="22">
        <v>14.51192474</v>
      </c>
      <c r="U109" s="22">
        <v>13.968632700000001</v>
      </c>
      <c r="V109" s="22">
        <v>13.859790800000001</v>
      </c>
    </row>
    <row r="110" spans="1:22" x14ac:dyDescent="0.2">
      <c r="A110" s="19" t="s">
        <v>117</v>
      </c>
      <c r="B110" s="24" t="s">
        <v>117</v>
      </c>
      <c r="C110" s="22">
        <v>11.74951744</v>
      </c>
      <c r="D110" s="22">
        <v>11.267132760000001</v>
      </c>
      <c r="E110" s="22">
        <v>10.14918995</v>
      </c>
      <c r="F110" s="22">
        <v>10.577152249999999</v>
      </c>
      <c r="G110" s="22">
        <v>11.15068245</v>
      </c>
      <c r="H110" s="22">
        <v>10.54691792</v>
      </c>
      <c r="I110" s="22">
        <v>11.477663039999999</v>
      </c>
      <c r="J110" s="22">
        <v>11.269731520000001</v>
      </c>
      <c r="K110" s="22">
        <v>12.44921207</v>
      </c>
      <c r="L110" s="22">
        <v>11.49723816</v>
      </c>
      <c r="M110" s="22">
        <v>10.4072876</v>
      </c>
      <c r="N110" s="22">
        <v>10.83927441</v>
      </c>
      <c r="O110" s="22">
        <v>10.427007679999999</v>
      </c>
      <c r="P110" s="22">
        <v>7.1416640300000003</v>
      </c>
      <c r="Q110" s="22">
        <v>5.78115559</v>
      </c>
      <c r="R110" s="22">
        <v>5.7364168199999996</v>
      </c>
      <c r="S110" s="22">
        <v>6.0952434499999999</v>
      </c>
      <c r="T110" s="22">
        <v>7.0832772300000002</v>
      </c>
      <c r="U110" s="22">
        <v>5.9521608400000003</v>
      </c>
      <c r="V110" s="22">
        <v>6.5561542499999996</v>
      </c>
    </row>
    <row r="111" spans="1:22" x14ac:dyDescent="0.2">
      <c r="A111" s="19" t="s">
        <v>118</v>
      </c>
      <c r="B111" s="24" t="s">
        <v>118</v>
      </c>
      <c r="C111" s="22">
        <v>61.533893589999998</v>
      </c>
      <c r="D111" s="22">
        <v>60.114765169999998</v>
      </c>
      <c r="E111" s="22">
        <v>54.868518829999999</v>
      </c>
      <c r="F111" s="22">
        <v>65.533134459999999</v>
      </c>
      <c r="G111" s="22">
        <v>65.99908447</v>
      </c>
      <c r="H111" s="22">
        <v>71.024902339999997</v>
      </c>
      <c r="I111" s="22">
        <v>78.015899660000002</v>
      </c>
      <c r="J111" s="22">
        <v>72.434936519999994</v>
      </c>
      <c r="K111" s="22">
        <v>73.102539059999998</v>
      </c>
      <c r="L111" s="22">
        <v>72.33998871</v>
      </c>
      <c r="M111" s="22">
        <v>70.392425540000005</v>
      </c>
      <c r="N111" s="22">
        <v>67.142120360000007</v>
      </c>
      <c r="O111" s="22">
        <v>64.193603519999996</v>
      </c>
      <c r="P111" s="22">
        <v>65.16564941</v>
      </c>
      <c r="Q111" s="22">
        <v>66.524887079999999</v>
      </c>
      <c r="R111" s="22">
        <v>66.179260249999999</v>
      </c>
      <c r="S111" s="22">
        <v>62.21906662</v>
      </c>
      <c r="T111" s="22">
        <v>60.236877440000001</v>
      </c>
      <c r="U111" s="22">
        <v>56.241161349999999</v>
      </c>
      <c r="V111" s="22">
        <v>53.808490749999997</v>
      </c>
    </row>
    <row r="112" spans="1:22" x14ac:dyDescent="0.2">
      <c r="A112" s="19" t="s">
        <v>119</v>
      </c>
      <c r="B112" s="24" t="s">
        <v>119</v>
      </c>
      <c r="C112" s="22">
        <v>27.439558030000001</v>
      </c>
      <c r="D112" s="22">
        <v>28.546688079999999</v>
      </c>
      <c r="E112" s="22">
        <v>29.212617869999999</v>
      </c>
      <c r="F112" s="22">
        <v>29.64668846</v>
      </c>
      <c r="G112" s="22">
        <v>28.977149959999998</v>
      </c>
      <c r="H112" s="22">
        <v>32.239353180000002</v>
      </c>
      <c r="I112" s="22">
        <v>29.908857350000002</v>
      </c>
      <c r="J112" s="22">
        <v>28.10987854</v>
      </c>
      <c r="K112" s="22">
        <v>28.232713700000001</v>
      </c>
      <c r="L112" s="22">
        <v>28.47826195</v>
      </c>
      <c r="M112" s="22">
        <v>28.71008492</v>
      </c>
      <c r="N112" s="22">
        <v>30.513822560000001</v>
      </c>
      <c r="O112" s="22">
        <v>34.162136080000003</v>
      </c>
      <c r="P112" s="22">
        <v>32.314292909999999</v>
      </c>
      <c r="Q112" s="22">
        <v>30.441955570000001</v>
      </c>
      <c r="R112" s="22">
        <v>30.281560899999999</v>
      </c>
      <c r="S112" s="22">
        <v>28.143161769999999</v>
      </c>
      <c r="T112" s="22">
        <v>29.181188580000001</v>
      </c>
      <c r="U112" s="22">
        <v>28.704559329999999</v>
      </c>
      <c r="V112" s="22">
        <v>27.570140840000001</v>
      </c>
    </row>
    <row r="113" spans="1:22" x14ac:dyDescent="0.2">
      <c r="A113" s="19" t="s">
        <v>120</v>
      </c>
      <c r="B113" s="24" t="s">
        <v>120</v>
      </c>
      <c r="C113" s="22">
        <v>9.4428443899999994</v>
      </c>
      <c r="D113" s="22">
        <v>8.8653888700000003</v>
      </c>
      <c r="E113" s="22">
        <v>8.7493743899999998</v>
      </c>
      <c r="F113" s="22">
        <v>8.7829780599999996</v>
      </c>
      <c r="G113" s="22">
        <v>8.4750833500000002</v>
      </c>
      <c r="H113" s="22">
        <v>8.1955156299999992</v>
      </c>
      <c r="I113" s="22">
        <v>8.1073417699999997</v>
      </c>
      <c r="J113" s="22">
        <v>7.7815046299999997</v>
      </c>
      <c r="K113" s="22">
        <v>8.6952295300000007</v>
      </c>
      <c r="L113" s="22">
        <v>10.391269680000001</v>
      </c>
      <c r="M113" s="22">
        <v>12.28368092</v>
      </c>
      <c r="N113" s="22">
        <v>12.23990631</v>
      </c>
      <c r="O113" s="22">
        <v>9.2209281900000004</v>
      </c>
      <c r="P113" s="22">
        <v>6.5724329900000003</v>
      </c>
      <c r="Q113" s="22">
        <v>5.9552545500000003</v>
      </c>
      <c r="R113" s="22">
        <v>12.368960380000001</v>
      </c>
      <c r="S113" s="22">
        <v>10.144589420000001</v>
      </c>
      <c r="T113" s="22">
        <v>8.9985446899999992</v>
      </c>
      <c r="U113" s="22">
        <v>9.7444744100000005</v>
      </c>
      <c r="V113" s="22">
        <v>9.9193143799999994</v>
      </c>
    </row>
    <row r="114" spans="1:22" x14ac:dyDescent="0.2">
      <c r="A114" s="19" t="s">
        <v>121</v>
      </c>
      <c r="B114" s="24" t="s">
        <v>121</v>
      </c>
      <c r="C114" s="22">
        <v>49.09693146</v>
      </c>
      <c r="D114" s="22">
        <v>52.389629360000001</v>
      </c>
      <c r="E114" s="22">
        <v>56.072467799999998</v>
      </c>
      <c r="F114" s="22">
        <v>54.628337860000002</v>
      </c>
      <c r="G114" s="22">
        <v>56.959365839999997</v>
      </c>
      <c r="H114" s="22">
        <v>57.924659730000002</v>
      </c>
      <c r="I114" s="22">
        <v>56.722419739999999</v>
      </c>
      <c r="J114" s="22">
        <v>57.958084110000001</v>
      </c>
      <c r="K114" s="22">
        <v>60.46802521</v>
      </c>
      <c r="L114" s="22">
        <v>55.445446009999998</v>
      </c>
      <c r="M114" s="22">
        <v>53.929416660000001</v>
      </c>
      <c r="N114" s="22">
        <v>50.005371089999997</v>
      </c>
      <c r="O114" s="22">
        <v>46.33087158</v>
      </c>
      <c r="P114" s="22">
        <v>47.50415039</v>
      </c>
      <c r="Q114" s="22">
        <v>44.386436459999999</v>
      </c>
      <c r="R114" s="22">
        <v>43.807174680000003</v>
      </c>
      <c r="S114" s="22">
        <v>42.921604160000001</v>
      </c>
      <c r="T114" s="22">
        <v>43.77459717</v>
      </c>
      <c r="U114" s="22">
        <v>43.876312259999999</v>
      </c>
      <c r="V114" s="22">
        <v>41.625083920000002</v>
      </c>
    </row>
    <row r="115" spans="1:22" x14ac:dyDescent="0.2">
      <c r="A115" s="19" t="s">
        <v>122</v>
      </c>
      <c r="B115" s="24" t="s">
        <v>122</v>
      </c>
      <c r="C115" s="22">
        <v>40.281414030000001</v>
      </c>
      <c r="D115" s="22">
        <v>40.65113831</v>
      </c>
      <c r="E115" s="22">
        <v>39.940670009999998</v>
      </c>
      <c r="F115" s="22">
        <v>37.488758089999997</v>
      </c>
      <c r="G115" s="22">
        <v>36.693172449999999</v>
      </c>
      <c r="H115" s="22">
        <v>34.021007539999999</v>
      </c>
      <c r="I115" s="22">
        <v>40.329658510000002</v>
      </c>
      <c r="J115" s="22">
        <v>42.542049409999997</v>
      </c>
      <c r="K115" s="22">
        <v>43.349941250000001</v>
      </c>
      <c r="L115" s="22">
        <v>40.276290889999999</v>
      </c>
      <c r="M115" s="22">
        <v>39.51350403</v>
      </c>
      <c r="N115" s="22">
        <v>40.334629059999997</v>
      </c>
      <c r="O115" s="22">
        <v>38.86515808</v>
      </c>
      <c r="P115" s="22">
        <v>35.089183810000002</v>
      </c>
      <c r="Q115" s="22">
        <v>31.56134415</v>
      </c>
      <c r="R115" s="22">
        <v>29.931705470000001</v>
      </c>
      <c r="S115" s="22">
        <v>29.334068299999998</v>
      </c>
      <c r="T115" s="22">
        <v>28.64072037</v>
      </c>
      <c r="U115" s="22">
        <v>29.408988950000001</v>
      </c>
      <c r="V115" s="22">
        <v>28.132415770000001</v>
      </c>
    </row>
    <row r="116" spans="1:22" x14ac:dyDescent="0.2">
      <c r="A116" s="19" t="s">
        <v>123</v>
      </c>
      <c r="B116" s="24" t="s">
        <v>123</v>
      </c>
      <c r="C116" s="22">
        <v>41.194969180000001</v>
      </c>
      <c r="D116" s="22">
        <v>44.61747742</v>
      </c>
      <c r="E116" s="22">
        <v>47.76663971</v>
      </c>
      <c r="F116" s="22">
        <v>47.700534820000001</v>
      </c>
      <c r="G116" s="22">
        <v>47.779579159999997</v>
      </c>
      <c r="H116" s="22">
        <v>52.106510159999999</v>
      </c>
      <c r="I116" s="22">
        <v>54.035461429999998</v>
      </c>
      <c r="J116" s="22">
        <v>55.9674263</v>
      </c>
      <c r="K116" s="22">
        <v>57.449920650000003</v>
      </c>
      <c r="L116" s="22">
        <v>55.575988770000002</v>
      </c>
      <c r="M116" s="22">
        <v>54.845855710000002</v>
      </c>
      <c r="N116" s="22">
        <v>58.893089289999999</v>
      </c>
      <c r="O116" s="22">
        <v>58.31450272</v>
      </c>
      <c r="P116" s="22">
        <v>57.574401860000002</v>
      </c>
      <c r="Q116" s="22">
        <v>52.376674649999998</v>
      </c>
      <c r="R116" s="22">
        <v>51.178596499999998</v>
      </c>
      <c r="S116" s="22">
        <v>50.492084499999997</v>
      </c>
      <c r="T116" s="22">
        <v>50.148063659999998</v>
      </c>
      <c r="U116" s="22">
        <v>50.43684769</v>
      </c>
      <c r="V116" s="22">
        <v>48.559486390000004</v>
      </c>
    </row>
    <row r="117" spans="1:22" x14ac:dyDescent="0.2">
      <c r="A117" s="19" t="s">
        <v>124</v>
      </c>
      <c r="B117" s="24" t="s">
        <v>124</v>
      </c>
      <c r="C117" s="22">
        <v>31.327217099999999</v>
      </c>
      <c r="D117" s="22">
        <v>29.192628859999999</v>
      </c>
      <c r="E117" s="22">
        <v>26.662822720000001</v>
      </c>
      <c r="F117" s="22">
        <v>28.05083656</v>
      </c>
      <c r="G117" s="22">
        <v>29.79473114</v>
      </c>
      <c r="H117" s="22">
        <v>28.049861910000001</v>
      </c>
      <c r="I117" s="22">
        <v>27.315212249999998</v>
      </c>
      <c r="J117" s="22">
        <v>26.67068291</v>
      </c>
      <c r="K117" s="22">
        <v>24.433002470000002</v>
      </c>
      <c r="L117" s="22">
        <v>24.519556049999998</v>
      </c>
      <c r="M117" s="22">
        <v>23.865266800000001</v>
      </c>
      <c r="N117" s="22">
        <v>23.963632579999999</v>
      </c>
      <c r="O117" s="22">
        <v>24.274065019999998</v>
      </c>
      <c r="P117" s="22">
        <v>23.801603320000002</v>
      </c>
      <c r="Q117" s="22">
        <v>23.01104355</v>
      </c>
      <c r="R117" s="22">
        <v>23.312814710000001</v>
      </c>
      <c r="S117" s="22">
        <v>23.080461499999998</v>
      </c>
      <c r="T117" s="22">
        <v>23.056818010000001</v>
      </c>
      <c r="U117" s="22">
        <v>20.794578550000001</v>
      </c>
      <c r="V117" s="22">
        <v>20.444812769999999</v>
      </c>
    </row>
    <row r="118" spans="1:22" x14ac:dyDescent="0.2">
      <c r="A118" s="19" t="s">
        <v>125</v>
      </c>
      <c r="B118" s="24" t="s">
        <v>125</v>
      </c>
      <c r="C118" s="22">
        <v>25.714851379999999</v>
      </c>
      <c r="D118" s="22">
        <v>25.10839653</v>
      </c>
      <c r="E118" s="22">
        <v>23.180042270000001</v>
      </c>
      <c r="F118" s="22">
        <v>23.69093513</v>
      </c>
      <c r="G118" s="22">
        <v>23.504987719999999</v>
      </c>
      <c r="H118" s="22">
        <v>23.680187230000001</v>
      </c>
      <c r="I118" s="22">
        <v>25.524711610000001</v>
      </c>
      <c r="J118" s="22">
        <v>25.906208039999999</v>
      </c>
      <c r="K118" s="22">
        <v>26.393709179999998</v>
      </c>
      <c r="L118" s="22">
        <v>25.103372570000001</v>
      </c>
      <c r="M118" s="22">
        <v>24.708288190000001</v>
      </c>
      <c r="N118" s="22">
        <v>26.6541481</v>
      </c>
      <c r="O118" s="22">
        <v>29.583051680000001</v>
      </c>
      <c r="P118" s="22">
        <v>28.79403877</v>
      </c>
      <c r="Q118" s="22">
        <v>29.33474541</v>
      </c>
      <c r="R118" s="22">
        <v>29.53490639</v>
      </c>
      <c r="S118" s="22">
        <v>29.431625369999999</v>
      </c>
      <c r="T118" s="22">
        <v>29.68817902</v>
      </c>
      <c r="U118" s="22">
        <v>29.91727066</v>
      </c>
      <c r="V118" s="22">
        <v>30.452877040000001</v>
      </c>
    </row>
    <row r="119" spans="1:22" x14ac:dyDescent="0.2">
      <c r="A119" s="19" t="s">
        <v>126</v>
      </c>
      <c r="B119" s="24" t="s">
        <v>126</v>
      </c>
      <c r="C119" s="22">
        <v>30.034347530000002</v>
      </c>
      <c r="D119" s="22">
        <v>27.41547585</v>
      </c>
      <c r="E119" s="22">
        <v>27.512893680000001</v>
      </c>
      <c r="F119" s="22">
        <v>18.53093338</v>
      </c>
      <c r="G119" s="22">
        <v>18.555732729999999</v>
      </c>
      <c r="H119" s="22">
        <v>18.611860279999998</v>
      </c>
      <c r="I119" s="22">
        <v>18.66810036</v>
      </c>
      <c r="J119" s="22">
        <v>18.724452970000002</v>
      </c>
      <c r="K119" s="22">
        <v>18.780918119999999</v>
      </c>
      <c r="L119" s="22">
        <v>19.380554199999999</v>
      </c>
      <c r="M119" s="22">
        <v>18.72622299</v>
      </c>
      <c r="N119" s="22">
        <v>16.8867054</v>
      </c>
      <c r="O119" s="22">
        <v>10.88382721</v>
      </c>
      <c r="P119" s="22">
        <v>6.90943241</v>
      </c>
      <c r="Q119" s="22">
        <v>5.6663861300000002</v>
      </c>
      <c r="R119" s="22">
        <v>7.2603454599999999</v>
      </c>
      <c r="S119" s="22">
        <v>8.7916498199999999</v>
      </c>
      <c r="T119" s="22">
        <v>10.94932365</v>
      </c>
      <c r="U119" s="22">
        <v>12.82521629</v>
      </c>
      <c r="V119" s="22">
        <v>12.32652092</v>
      </c>
    </row>
    <row r="120" spans="1:22" x14ac:dyDescent="0.2">
      <c r="A120" s="19" t="s">
        <v>127</v>
      </c>
      <c r="B120" s="24" t="s">
        <v>127</v>
      </c>
      <c r="C120" s="22">
        <v>19.419723510000001</v>
      </c>
      <c r="D120" s="22">
        <v>18.940919879999999</v>
      </c>
      <c r="E120" s="22">
        <v>17.835145950000001</v>
      </c>
      <c r="F120" s="22">
        <v>15.12717628</v>
      </c>
      <c r="G120" s="22">
        <v>24.326986309999999</v>
      </c>
      <c r="H120" s="22">
        <v>18.498970029999999</v>
      </c>
      <c r="I120" s="22">
        <v>19.99056435</v>
      </c>
      <c r="J120" s="22">
        <v>17.59607506</v>
      </c>
      <c r="K120" s="22">
        <v>18.182153700000001</v>
      </c>
      <c r="L120" s="22">
        <v>20.78450394</v>
      </c>
      <c r="M120" s="22">
        <v>19.631237030000001</v>
      </c>
      <c r="N120" s="22">
        <v>24.27583885</v>
      </c>
      <c r="O120" s="22">
        <v>22.427940370000002</v>
      </c>
      <c r="P120" s="22">
        <v>20.176115039999999</v>
      </c>
      <c r="Q120" s="22">
        <v>20.313699719999999</v>
      </c>
      <c r="R120" s="22">
        <v>21.281867980000001</v>
      </c>
      <c r="S120" s="22">
        <v>20.754985810000001</v>
      </c>
      <c r="T120" s="22">
        <v>20.48815536</v>
      </c>
      <c r="U120" s="22">
        <v>19.45757103</v>
      </c>
      <c r="V120" s="22">
        <v>18.877168659999999</v>
      </c>
    </row>
    <row r="121" spans="1:22" x14ac:dyDescent="0.2">
      <c r="A121" s="19" t="s">
        <v>194</v>
      </c>
      <c r="B121" s="24" t="s">
        <v>194</v>
      </c>
      <c r="C121" s="22">
        <v>30.208864210000002</v>
      </c>
      <c r="D121" s="22">
        <v>30.79232025</v>
      </c>
      <c r="E121" s="22">
        <v>31.212934489999999</v>
      </c>
      <c r="F121" s="22">
        <v>33.279876710000003</v>
      </c>
      <c r="G121" s="22">
        <v>33.806152339999997</v>
      </c>
      <c r="H121" s="22">
        <v>31.93188095</v>
      </c>
      <c r="I121" s="22">
        <v>31.126836780000001</v>
      </c>
      <c r="J121" s="22">
        <v>31.448047639999999</v>
      </c>
      <c r="K121" s="22">
        <v>31.54885483</v>
      </c>
      <c r="L121" s="22">
        <v>34.582164759999998</v>
      </c>
      <c r="M121" s="22">
        <v>35.325725560000002</v>
      </c>
      <c r="N121" s="22">
        <v>34.194450379999999</v>
      </c>
      <c r="O121" s="22">
        <v>33.397544859999996</v>
      </c>
      <c r="P121" s="22">
        <v>34.832256319999999</v>
      </c>
      <c r="Q121" s="22">
        <v>35.825710299999997</v>
      </c>
      <c r="R121" s="22">
        <v>38.6463356</v>
      </c>
      <c r="S121" s="22">
        <v>40.484649660000002</v>
      </c>
      <c r="T121" s="22">
        <v>40.493083949999999</v>
      </c>
      <c r="U121" s="22">
        <v>38.311664579999999</v>
      </c>
      <c r="V121" s="22">
        <v>36.573745729999999</v>
      </c>
    </row>
    <row r="122" spans="1:22" x14ac:dyDescent="0.2">
      <c r="A122" s="19" t="s">
        <v>129</v>
      </c>
      <c r="B122" s="24" t="s">
        <v>129</v>
      </c>
      <c r="C122" s="22">
        <v>26.587331769999999</v>
      </c>
      <c r="D122" s="22">
        <v>27.676662449999998</v>
      </c>
      <c r="E122" s="22">
        <v>28.46427345</v>
      </c>
      <c r="F122" s="22">
        <v>17.11997414</v>
      </c>
      <c r="G122" s="22">
        <v>21.21723175</v>
      </c>
      <c r="H122" s="22">
        <v>23.797634120000001</v>
      </c>
      <c r="I122" s="22">
        <v>14.26959229</v>
      </c>
      <c r="J122" s="22">
        <v>12.49653721</v>
      </c>
      <c r="K122" s="22">
        <v>11.783793449999999</v>
      </c>
      <c r="L122" s="22">
        <v>11.37705517</v>
      </c>
      <c r="M122" s="22">
        <v>11.087390900000001</v>
      </c>
      <c r="N122" s="22">
        <v>10.792120929999999</v>
      </c>
      <c r="O122" s="22">
        <v>10.177074429999999</v>
      </c>
      <c r="P122" s="22">
        <v>12.309829710000001</v>
      </c>
      <c r="Q122" s="22">
        <v>12.07820892</v>
      </c>
      <c r="R122" s="22">
        <v>12.180939670000001</v>
      </c>
      <c r="S122" s="22">
        <v>11.3617878</v>
      </c>
      <c r="T122" s="22">
        <v>11.81890011</v>
      </c>
      <c r="U122" s="22">
        <v>11.68297958</v>
      </c>
      <c r="V122" s="22">
        <v>11.67218018</v>
      </c>
    </row>
    <row r="123" spans="1:22" x14ac:dyDescent="0.2">
      <c r="A123" s="19" t="s">
        <v>130</v>
      </c>
      <c r="B123" s="24" t="s">
        <v>130</v>
      </c>
      <c r="C123" s="22">
        <v>18.462463379999999</v>
      </c>
      <c r="D123" s="22">
        <v>18.033691409999999</v>
      </c>
      <c r="E123" s="22">
        <v>18.45171165</v>
      </c>
      <c r="F123" s="22">
        <v>17.94919586</v>
      </c>
      <c r="G123" s="22">
        <v>18.15097046</v>
      </c>
      <c r="H123" s="22">
        <v>16.491586689999998</v>
      </c>
      <c r="I123" s="22">
        <v>15.39395142</v>
      </c>
      <c r="J123" s="22">
        <v>16.738698960000001</v>
      </c>
      <c r="K123" s="22">
        <v>19.369043349999998</v>
      </c>
      <c r="L123" s="22">
        <v>18.350763319999999</v>
      </c>
      <c r="M123" s="22">
        <v>18.945138929999999</v>
      </c>
      <c r="N123" s="22">
        <v>15.621153830000001</v>
      </c>
      <c r="O123" s="22">
        <v>15.15621376</v>
      </c>
      <c r="P123" s="22">
        <v>14.359864229999999</v>
      </c>
      <c r="Q123" s="22">
        <v>13.135869980000001</v>
      </c>
      <c r="R123" s="22">
        <v>14.383366580000001</v>
      </c>
      <c r="S123" s="22">
        <v>15.705965040000001</v>
      </c>
      <c r="T123" s="22">
        <v>14.323529239999999</v>
      </c>
      <c r="U123" s="22">
        <v>15.898352620000001</v>
      </c>
      <c r="V123" s="22">
        <v>16.499958039999999</v>
      </c>
    </row>
    <row r="124" spans="1:22" x14ac:dyDescent="0.2">
      <c r="A124" s="19" t="s">
        <v>131</v>
      </c>
      <c r="B124" s="24" t="s">
        <v>131</v>
      </c>
      <c r="C124" s="22">
        <v>55.607597349999999</v>
      </c>
      <c r="D124" s="22">
        <v>52.796978000000003</v>
      </c>
      <c r="E124" s="22">
        <v>55.352710719999997</v>
      </c>
      <c r="F124" s="22">
        <v>54.938007349999999</v>
      </c>
      <c r="G124" s="22">
        <v>55.092357640000003</v>
      </c>
      <c r="H124" s="22">
        <v>39.516029359999997</v>
      </c>
      <c r="I124" s="22">
        <v>37.439506530000003</v>
      </c>
      <c r="J124" s="22">
        <v>44.272644040000003</v>
      </c>
      <c r="K124" s="22">
        <v>41.627811430000001</v>
      </c>
      <c r="L124" s="22">
        <v>45.615379330000003</v>
      </c>
      <c r="M124" s="22">
        <v>48.677333830000002</v>
      </c>
      <c r="N124" s="22">
        <v>50.798797610000001</v>
      </c>
      <c r="O124" s="22">
        <v>52.773864750000001</v>
      </c>
      <c r="P124" s="22">
        <v>55.238937380000003</v>
      </c>
      <c r="Q124" s="22">
        <v>50.448268890000001</v>
      </c>
      <c r="R124" s="22">
        <v>50.891143800000002</v>
      </c>
      <c r="S124" s="22">
        <v>51.195030209999999</v>
      </c>
      <c r="T124" s="22">
        <v>53.543514250000001</v>
      </c>
      <c r="U124" s="22">
        <v>49.8355751</v>
      </c>
      <c r="V124" s="22">
        <v>50.99054718</v>
      </c>
    </row>
    <row r="125" spans="1:22" x14ac:dyDescent="0.2">
      <c r="A125" s="19" t="s">
        <v>132</v>
      </c>
      <c r="B125" s="24" t="s">
        <v>132</v>
      </c>
      <c r="C125" s="22">
        <v>29.60838699</v>
      </c>
      <c r="D125" s="22">
        <v>28.483816149999999</v>
      </c>
      <c r="E125" s="22">
        <v>23.831466670000001</v>
      </c>
      <c r="F125" s="22">
        <v>24.977643969999999</v>
      </c>
      <c r="G125" s="22">
        <v>27.293312069999999</v>
      </c>
      <c r="H125" s="22">
        <v>29.818344119999999</v>
      </c>
      <c r="I125" s="22">
        <v>32.84013367</v>
      </c>
      <c r="J125" s="22">
        <v>34.712882999999998</v>
      </c>
      <c r="K125" s="22">
        <v>35.147102359999998</v>
      </c>
      <c r="L125" s="22">
        <v>35.165134430000002</v>
      </c>
      <c r="M125" s="22">
        <v>36.40253448</v>
      </c>
      <c r="N125" s="22">
        <v>36.404792790000002</v>
      </c>
      <c r="O125" s="22">
        <v>35.43024063</v>
      </c>
      <c r="P125" s="22">
        <v>37.866638180000002</v>
      </c>
      <c r="Q125" s="22">
        <v>39.944751740000001</v>
      </c>
      <c r="R125" s="22">
        <v>40.587734220000002</v>
      </c>
      <c r="S125" s="22">
        <v>40.453674319999998</v>
      </c>
      <c r="T125" s="22">
        <v>40.639350890000003</v>
      </c>
      <c r="U125" s="22">
        <v>38.310935970000003</v>
      </c>
      <c r="V125" s="22">
        <v>37.040184019999998</v>
      </c>
    </row>
    <row r="126" spans="1:22" x14ac:dyDescent="0.2">
      <c r="A126" s="19" t="s">
        <v>133</v>
      </c>
      <c r="B126" s="24" t="s">
        <v>133</v>
      </c>
      <c r="C126" s="22">
        <v>17.888319020000001</v>
      </c>
      <c r="D126" s="22">
        <v>30.133564</v>
      </c>
      <c r="E126" s="22">
        <v>19.482946399999999</v>
      </c>
      <c r="F126" s="22">
        <v>21.722843170000001</v>
      </c>
      <c r="G126" s="22">
        <v>24.260190959999999</v>
      </c>
      <c r="H126" s="22">
        <v>26.646345140000001</v>
      </c>
      <c r="I126" s="22">
        <v>25.7701931</v>
      </c>
      <c r="J126" s="22">
        <v>25.110795970000002</v>
      </c>
      <c r="K126" s="22">
        <v>39.23526382</v>
      </c>
      <c r="L126" s="22">
        <v>37.917816160000001</v>
      </c>
      <c r="M126" s="22">
        <v>29.046737669999999</v>
      </c>
      <c r="N126" s="22">
        <v>30.29617691</v>
      </c>
      <c r="O126" s="22">
        <v>25.132402419999998</v>
      </c>
      <c r="P126" s="22">
        <v>24.773212430000001</v>
      </c>
      <c r="Q126" s="22">
        <v>29.853794100000002</v>
      </c>
      <c r="R126" s="22">
        <v>28.908676150000002</v>
      </c>
      <c r="S126" s="22">
        <v>25.307018280000001</v>
      </c>
      <c r="T126" s="22">
        <v>24.599426269999999</v>
      </c>
      <c r="U126" s="22">
        <v>24.189794540000001</v>
      </c>
      <c r="V126" s="22">
        <v>25.227890009999999</v>
      </c>
    </row>
    <row r="127" spans="1:22" x14ac:dyDescent="0.2">
      <c r="A127" s="19" t="s">
        <v>134</v>
      </c>
      <c r="B127" s="24" t="s">
        <v>134</v>
      </c>
      <c r="C127" s="22">
        <v>75.653663640000005</v>
      </c>
      <c r="D127" s="22">
        <v>71.146842960000001</v>
      </c>
      <c r="E127" s="22">
        <v>68.58265686</v>
      </c>
      <c r="F127" s="22">
        <v>70.831039430000004</v>
      </c>
      <c r="G127" s="22">
        <v>67.035705570000005</v>
      </c>
      <c r="H127" s="22">
        <v>66.750419620000002</v>
      </c>
      <c r="I127" s="22">
        <v>68.645195009999995</v>
      </c>
      <c r="J127" s="22">
        <v>72.926094059999997</v>
      </c>
      <c r="K127" s="22">
        <v>75.536880490000001</v>
      </c>
      <c r="L127" s="22">
        <v>69.901351930000004</v>
      </c>
      <c r="M127" s="22">
        <v>64.020278930000003</v>
      </c>
      <c r="N127" s="22">
        <v>69.954109189999997</v>
      </c>
      <c r="O127" s="22">
        <v>73.188087460000006</v>
      </c>
      <c r="P127" s="22">
        <v>62.900970460000003</v>
      </c>
      <c r="Q127" s="22">
        <v>34.968326570000002</v>
      </c>
      <c r="R127" s="22">
        <v>36.696262359999999</v>
      </c>
      <c r="S127" s="22">
        <v>41.552055359999997</v>
      </c>
      <c r="T127" s="22">
        <v>54.496116639999997</v>
      </c>
      <c r="U127" s="22">
        <v>60.988891600000002</v>
      </c>
      <c r="V127" s="22">
        <v>55.182571410000001</v>
      </c>
    </row>
    <row r="128" spans="1:22" x14ac:dyDescent="0.2">
      <c r="A128" s="19" t="s">
        <v>135</v>
      </c>
      <c r="B128" s="24" t="s">
        <v>135</v>
      </c>
      <c r="C128" s="22">
        <v>48.17884445</v>
      </c>
      <c r="D128" s="22">
        <v>55.589736940000002</v>
      </c>
      <c r="E128" s="22">
        <v>53.087528229999997</v>
      </c>
      <c r="F128" s="22">
        <v>48.457977290000002</v>
      </c>
      <c r="G128" s="22">
        <v>51.007442470000001</v>
      </c>
      <c r="H128" s="22">
        <v>49.994483950000003</v>
      </c>
      <c r="I128" s="22">
        <v>48.834667209999999</v>
      </c>
      <c r="J128" s="22">
        <v>48.46814346</v>
      </c>
      <c r="K128" s="22">
        <v>46.457786560000002</v>
      </c>
      <c r="L128" s="22">
        <v>43.287536619999997</v>
      </c>
      <c r="M128" s="22">
        <v>41.458755490000001</v>
      </c>
      <c r="N128" s="22">
        <v>39.510372160000003</v>
      </c>
      <c r="O128" s="22">
        <v>37.653903960000001</v>
      </c>
      <c r="P128" s="22">
        <v>36.165985110000001</v>
      </c>
      <c r="Q128" s="22">
        <v>33.298046110000001</v>
      </c>
      <c r="R128" s="22">
        <v>33.085449220000001</v>
      </c>
      <c r="S128" s="22">
        <v>32.662448879999999</v>
      </c>
      <c r="T128" s="22">
        <v>32.108451840000001</v>
      </c>
      <c r="U128" s="22">
        <v>29.070705409999999</v>
      </c>
      <c r="V128" s="22">
        <v>30.15112877</v>
      </c>
    </row>
    <row r="129" spans="1:22" x14ac:dyDescent="0.2">
      <c r="A129" s="19" t="s">
        <v>178</v>
      </c>
      <c r="B129" s="24" t="s">
        <v>178</v>
      </c>
      <c r="C129" s="22">
        <v>10.83896637</v>
      </c>
      <c r="D129" s="22">
        <v>10.90437698</v>
      </c>
      <c r="E129" s="22">
        <v>11.01689148</v>
      </c>
      <c r="F129" s="22">
        <v>12.21277809</v>
      </c>
      <c r="G129" s="22">
        <v>21.23348236</v>
      </c>
      <c r="H129" s="22">
        <v>23.60951996</v>
      </c>
      <c r="I129" s="22">
        <v>26.588228229999999</v>
      </c>
      <c r="J129" s="22">
        <v>27.370327</v>
      </c>
      <c r="K129" s="22">
        <v>21.020145419999999</v>
      </c>
      <c r="L129" s="22">
        <v>22.417739869999998</v>
      </c>
      <c r="M129" s="22">
        <v>22.8006134</v>
      </c>
      <c r="N129" s="22">
        <v>23.57159042</v>
      </c>
      <c r="O129" s="22">
        <v>23.233089450000001</v>
      </c>
      <c r="P129" s="22">
        <v>23.32164955</v>
      </c>
      <c r="Q129" s="22">
        <v>18.007930760000001</v>
      </c>
      <c r="R129" s="22">
        <v>18.443574909999999</v>
      </c>
      <c r="S129" s="22">
        <v>17.888252260000002</v>
      </c>
      <c r="T129" s="22">
        <v>18.71318436</v>
      </c>
      <c r="U129" s="22">
        <v>18.90781784</v>
      </c>
      <c r="V129" s="22">
        <v>19.159347530000002</v>
      </c>
    </row>
    <row r="130" spans="1:22" x14ac:dyDescent="0.2">
      <c r="A130" s="19" t="s">
        <v>137</v>
      </c>
      <c r="B130" s="24" t="s">
        <v>137</v>
      </c>
      <c r="C130" s="22">
        <v>13.273268699999999</v>
      </c>
      <c r="D130" s="22">
        <v>12.90347862</v>
      </c>
      <c r="E130" s="22">
        <v>12.555215840000001</v>
      </c>
      <c r="F130" s="22">
        <v>12.486650470000001</v>
      </c>
      <c r="G130" s="22">
        <v>12.16907501</v>
      </c>
      <c r="H130" s="22">
        <v>13.019375800000001</v>
      </c>
      <c r="I130" s="22">
        <v>12.27804375</v>
      </c>
      <c r="J130" s="22">
        <v>13.631237029999999</v>
      </c>
      <c r="K130" s="22">
        <v>12.63994598</v>
      </c>
      <c r="L130" s="22">
        <v>12.77988815</v>
      </c>
      <c r="M130" s="22">
        <v>12.64016342</v>
      </c>
      <c r="N130" s="22">
        <v>12.196641919999999</v>
      </c>
      <c r="O130" s="22">
        <v>12.459965710000001</v>
      </c>
      <c r="P130" s="22">
        <v>12.454864499999999</v>
      </c>
      <c r="Q130" s="22">
        <v>12.98344612</v>
      </c>
      <c r="R130" s="22">
        <v>12.498777390000001</v>
      </c>
      <c r="S130" s="22">
        <v>12.002223969999999</v>
      </c>
      <c r="T130" s="22">
        <v>12.328168870000001</v>
      </c>
      <c r="U130" s="22">
        <v>11.981577870000001</v>
      </c>
      <c r="V130" s="22">
        <v>11.66131687</v>
      </c>
    </row>
    <row r="131" spans="1:22" x14ac:dyDescent="0.2">
      <c r="A131" s="19" t="s">
        <v>138</v>
      </c>
      <c r="B131" s="24" t="s">
        <v>138</v>
      </c>
      <c r="C131" s="22">
        <v>14.46151733</v>
      </c>
      <c r="D131" s="22">
        <v>14.12628174</v>
      </c>
      <c r="E131" s="22">
        <v>13.557767869999999</v>
      </c>
      <c r="F131" s="22">
        <v>12.32614326</v>
      </c>
      <c r="G131" s="22">
        <v>11.845900540000001</v>
      </c>
      <c r="H131" s="22">
        <v>11.312836649999999</v>
      </c>
      <c r="I131" s="22">
        <v>10.582863809999999</v>
      </c>
      <c r="J131" s="22">
        <v>9.7028923000000002</v>
      </c>
      <c r="K131" s="22">
        <v>8.84287548</v>
      </c>
      <c r="L131" s="22">
        <v>8.1097717300000003</v>
      </c>
      <c r="M131" s="22">
        <v>7.9950628300000002</v>
      </c>
      <c r="N131" s="22">
        <v>7.7509088500000001</v>
      </c>
      <c r="O131" s="22">
        <v>7.7220201499999996</v>
      </c>
      <c r="P131" s="22">
        <v>7.6100478200000001</v>
      </c>
      <c r="Q131" s="22">
        <v>5.6639814399999997</v>
      </c>
      <c r="R131" s="22">
        <v>5.7366528499999996</v>
      </c>
      <c r="S131" s="22">
        <v>5.7858352699999998</v>
      </c>
      <c r="T131" s="22">
        <v>5.8461871099999998</v>
      </c>
      <c r="U131" s="22">
        <v>5.8243370099999998</v>
      </c>
      <c r="V131" s="22">
        <v>5.6927142100000001</v>
      </c>
    </row>
    <row r="132" spans="1:22" x14ac:dyDescent="0.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19.192813869999998</v>
      </c>
      <c r="U132" s="22">
        <v>21.714731220000001</v>
      </c>
      <c r="V132" s="22">
        <v>23.527585980000001</v>
      </c>
    </row>
    <row r="133" spans="1:22" x14ac:dyDescent="0.2">
      <c r="A133" s="19" t="s">
        <v>140</v>
      </c>
      <c r="B133" s="24" t="s">
        <v>140</v>
      </c>
      <c r="C133" s="22">
        <v>24.324317929999999</v>
      </c>
      <c r="D133" s="22">
        <v>24.852285389999999</v>
      </c>
      <c r="E133" s="22">
        <v>24.599552150000001</v>
      </c>
      <c r="F133" s="22">
        <v>22.45524597</v>
      </c>
      <c r="G133" s="22">
        <v>22.15660858</v>
      </c>
      <c r="H133" s="22">
        <v>21.76430702</v>
      </c>
      <c r="I133" s="22">
        <v>21.02454376</v>
      </c>
      <c r="J133" s="22">
        <v>20.733867650000001</v>
      </c>
      <c r="K133" s="22">
        <v>20.641653059999999</v>
      </c>
      <c r="L133" s="22">
        <v>19.017921449999999</v>
      </c>
      <c r="M133" s="22">
        <v>20.291044240000002</v>
      </c>
      <c r="N133" s="22">
        <v>20.390596389999999</v>
      </c>
      <c r="O133" s="22">
        <v>21.806730269999999</v>
      </c>
      <c r="P133" s="22">
        <v>22.773540499999999</v>
      </c>
      <c r="Q133" s="22">
        <v>23.135627750000001</v>
      </c>
      <c r="R133" s="22">
        <v>22.297594069999999</v>
      </c>
      <c r="S133" s="22">
        <v>21.958667760000001</v>
      </c>
      <c r="T133" s="22">
        <v>22.227712629999999</v>
      </c>
      <c r="U133" s="22">
        <v>22.253465649999999</v>
      </c>
      <c r="V133" s="22">
        <v>21.811454770000001</v>
      </c>
    </row>
    <row r="134" spans="1:22" x14ac:dyDescent="0.2">
      <c r="A134" s="19" t="s">
        <v>141</v>
      </c>
      <c r="B134" s="24" t="s">
        <v>141</v>
      </c>
      <c r="C134" s="22">
        <v>40.043853759999998</v>
      </c>
      <c r="D134" s="22">
        <v>41.091323850000002</v>
      </c>
      <c r="E134" s="22">
        <v>40.453395839999999</v>
      </c>
      <c r="F134" s="22">
        <v>37.60930252</v>
      </c>
      <c r="G134" s="22">
        <v>41.032348630000001</v>
      </c>
      <c r="H134" s="22">
        <v>40.502830510000003</v>
      </c>
      <c r="I134" s="22">
        <v>40.949417109999999</v>
      </c>
      <c r="J134" s="22">
        <v>44.851795199999998</v>
      </c>
      <c r="K134" s="22">
        <v>50.640724179999999</v>
      </c>
      <c r="L134" s="22">
        <v>53.285533909999998</v>
      </c>
      <c r="M134" s="22">
        <v>53.297950739999997</v>
      </c>
      <c r="N134" s="22">
        <v>51.221019740000003</v>
      </c>
      <c r="O134" s="22">
        <v>51.930988309999996</v>
      </c>
      <c r="P134" s="22">
        <v>48.933757780000001</v>
      </c>
      <c r="Q134" s="22">
        <v>48.682544710000002</v>
      </c>
      <c r="R134" s="22">
        <v>48.932151789999999</v>
      </c>
      <c r="S134" s="22">
        <v>50.121601099999999</v>
      </c>
      <c r="T134" s="22">
        <v>49.252330780000001</v>
      </c>
      <c r="U134" s="22">
        <v>46.819870000000002</v>
      </c>
      <c r="V134" s="22">
        <v>45.636600489999999</v>
      </c>
    </row>
    <row r="135" spans="1:22" x14ac:dyDescent="0.2">
      <c r="A135" s="19" t="s">
        <v>142</v>
      </c>
      <c r="B135" s="24" t="s">
        <v>142</v>
      </c>
      <c r="C135" s="22">
        <v>61.822658539999999</v>
      </c>
      <c r="D135" s="22">
        <v>62.280700680000002</v>
      </c>
      <c r="E135" s="22">
        <v>61.421318049999996</v>
      </c>
      <c r="F135" s="22">
        <v>62.560508730000002</v>
      </c>
      <c r="G135" s="22">
        <v>57.177871699999997</v>
      </c>
      <c r="H135" s="22">
        <v>54.630947110000001</v>
      </c>
      <c r="I135" s="22">
        <v>55.789257050000003</v>
      </c>
      <c r="J135" s="22">
        <v>58.001770020000002</v>
      </c>
      <c r="K135" s="22">
        <v>62.403045650000003</v>
      </c>
      <c r="L135" s="22">
        <v>52.475822450000003</v>
      </c>
      <c r="M135" s="22">
        <v>61.313446040000002</v>
      </c>
      <c r="N135" s="22">
        <v>65.931350710000004</v>
      </c>
      <c r="O135" s="22">
        <v>65.454689029999997</v>
      </c>
      <c r="P135" s="22">
        <v>74.834289549999994</v>
      </c>
      <c r="Q135" s="22">
        <v>67.031784060000007</v>
      </c>
      <c r="R135" s="22">
        <v>63.225543979999998</v>
      </c>
      <c r="S135" s="22">
        <v>70.310813899999999</v>
      </c>
      <c r="T135" s="22">
        <v>72.479667660000004</v>
      </c>
      <c r="U135" s="22">
        <v>66.953399660000002</v>
      </c>
      <c r="V135" s="22">
        <v>67.383422850000002</v>
      </c>
    </row>
    <row r="136" spans="1:22" x14ac:dyDescent="0.2">
      <c r="A136" s="19" t="s">
        <v>143</v>
      </c>
      <c r="B136" s="24" t="s">
        <v>143</v>
      </c>
      <c r="C136" s="22">
        <v>14.462476730000001</v>
      </c>
      <c r="D136" s="22">
        <v>16.879926680000001</v>
      </c>
      <c r="E136" s="22">
        <v>16.509550090000001</v>
      </c>
      <c r="F136" s="22">
        <v>15.88181114</v>
      </c>
      <c r="G136" s="22">
        <v>16.28187943</v>
      </c>
      <c r="H136" s="22">
        <v>16.635692599999999</v>
      </c>
      <c r="I136" s="22">
        <v>16.54168129</v>
      </c>
      <c r="J136" s="22">
        <v>16.336839680000001</v>
      </c>
      <c r="K136" s="22">
        <v>16.32570076</v>
      </c>
      <c r="L136" s="22">
        <v>16.403270719999998</v>
      </c>
      <c r="M136" s="22">
        <v>16.37858391</v>
      </c>
      <c r="N136" s="22">
        <v>14.554640770000001</v>
      </c>
      <c r="O136" s="22">
        <v>14.80989265</v>
      </c>
      <c r="P136" s="22">
        <v>14.93118668</v>
      </c>
      <c r="Q136" s="22">
        <v>14.91894722</v>
      </c>
      <c r="R136" s="22">
        <v>14.90281487</v>
      </c>
      <c r="S136" s="22">
        <v>14.491889</v>
      </c>
      <c r="T136" s="22">
        <v>14.08661652</v>
      </c>
      <c r="U136" s="22">
        <v>13.958824160000001</v>
      </c>
      <c r="V136" s="22">
        <v>13.876381869999999</v>
      </c>
    </row>
    <row r="137" spans="1:22" x14ac:dyDescent="0.2">
      <c r="A137" s="19" t="s">
        <v>144</v>
      </c>
      <c r="B137" s="24" t="s">
        <v>144</v>
      </c>
      <c r="C137" s="22">
        <v>31.04061699</v>
      </c>
      <c r="D137" s="22">
        <v>30.119817730000001</v>
      </c>
      <c r="E137" s="22">
        <v>29.04967117</v>
      </c>
      <c r="F137" s="22">
        <v>28.622528079999999</v>
      </c>
      <c r="G137" s="22">
        <v>28.757337570000001</v>
      </c>
      <c r="H137" s="22">
        <v>27.14404678</v>
      </c>
      <c r="I137" s="22">
        <v>27.3494606</v>
      </c>
      <c r="J137" s="22">
        <v>27.33333206</v>
      </c>
      <c r="K137" s="22">
        <v>26.49786186</v>
      </c>
      <c r="L137" s="22">
        <v>26.201295850000001</v>
      </c>
      <c r="M137" s="22">
        <v>26.18807602</v>
      </c>
      <c r="N137" s="22">
        <v>25.645362850000001</v>
      </c>
      <c r="O137" s="22">
        <v>25.865373609999999</v>
      </c>
      <c r="P137" s="22">
        <v>25.162881850000002</v>
      </c>
      <c r="Q137" s="22">
        <v>26.036605829999999</v>
      </c>
      <c r="R137" s="22">
        <v>25.858148570000001</v>
      </c>
      <c r="S137" s="22">
        <v>26.572114939999999</v>
      </c>
      <c r="T137" s="22">
        <v>26.40589142</v>
      </c>
      <c r="U137" s="22">
        <v>27.981952669999998</v>
      </c>
      <c r="V137" s="22">
        <v>25.29318237</v>
      </c>
    </row>
    <row r="138" spans="1:22" x14ac:dyDescent="0.2">
      <c r="A138" s="19" t="s">
        <v>145</v>
      </c>
      <c r="B138" s="24" t="s">
        <v>145</v>
      </c>
      <c r="C138" s="22">
        <v>79.15171814</v>
      </c>
      <c r="D138" s="22">
        <v>76.521736149999995</v>
      </c>
      <c r="E138" s="22">
        <v>78.167114260000005</v>
      </c>
      <c r="F138" s="22">
        <v>73.302627560000005</v>
      </c>
      <c r="G138" s="22">
        <v>71.735694890000005</v>
      </c>
      <c r="H138" s="22">
        <v>66.099861149999995</v>
      </c>
      <c r="I138" s="22">
        <v>68.792915339999993</v>
      </c>
      <c r="J138" s="22">
        <v>70.613883970000003</v>
      </c>
      <c r="K138" s="22">
        <v>68.584213259999999</v>
      </c>
      <c r="L138" s="22">
        <v>69.639892579999994</v>
      </c>
      <c r="M138" s="22">
        <v>70.433517460000004</v>
      </c>
      <c r="N138" s="22">
        <v>62.544036869999999</v>
      </c>
      <c r="O138" s="22">
        <v>63.936019899999998</v>
      </c>
      <c r="P138" s="22">
        <v>61.914474490000003</v>
      </c>
      <c r="Q138" s="22">
        <v>62.185012819999997</v>
      </c>
      <c r="R138" s="22">
        <v>62.578887940000001</v>
      </c>
      <c r="S138" s="22">
        <v>66.002670289999998</v>
      </c>
      <c r="T138" s="22">
        <v>63.15241623</v>
      </c>
      <c r="U138" s="22">
        <v>68.419960020000005</v>
      </c>
      <c r="V138" s="22">
        <v>71.222999569999999</v>
      </c>
    </row>
    <row r="139" spans="1:22" x14ac:dyDescent="0.2">
      <c r="A139" s="19" t="s">
        <v>146</v>
      </c>
      <c r="B139" s="24" t="s">
        <v>146</v>
      </c>
      <c r="C139" s="22">
        <v>38.470184330000002</v>
      </c>
      <c r="D139" s="22">
        <v>40.908336640000002</v>
      </c>
      <c r="E139" s="22">
        <v>42.519557949999999</v>
      </c>
      <c r="F139" s="22">
        <v>40.012737270000002</v>
      </c>
      <c r="G139" s="22">
        <v>37.371341710000003</v>
      </c>
      <c r="H139" s="22">
        <v>33.714591980000002</v>
      </c>
      <c r="I139" s="22">
        <v>25.771894450000001</v>
      </c>
      <c r="J139" s="22">
        <v>28.474226000000002</v>
      </c>
      <c r="K139" s="22">
        <v>32.585098270000003</v>
      </c>
      <c r="L139" s="22">
        <v>34.648315429999997</v>
      </c>
      <c r="M139" s="22">
        <v>31.89402771</v>
      </c>
      <c r="N139" s="22">
        <v>27.95462036</v>
      </c>
      <c r="O139" s="22">
        <v>24.69026947</v>
      </c>
      <c r="P139" s="22">
        <v>24.09046936</v>
      </c>
      <c r="Q139" s="22">
        <v>25.981527329999999</v>
      </c>
      <c r="R139" s="22">
        <v>25.82907295</v>
      </c>
      <c r="S139" s="22">
        <v>21.893632889999999</v>
      </c>
      <c r="T139" s="22">
        <v>21.35103226</v>
      </c>
      <c r="U139" s="22">
        <v>20.877950670000001</v>
      </c>
      <c r="V139" s="22">
        <v>22.15128326</v>
      </c>
    </row>
    <row r="140" spans="1:22" x14ac:dyDescent="0.2">
      <c r="A140" s="19" t="s">
        <v>147</v>
      </c>
      <c r="B140" s="24" t="s">
        <v>147</v>
      </c>
      <c r="C140" s="22">
        <v>34.185588840000001</v>
      </c>
      <c r="D140" s="22">
        <v>33.988605499999998</v>
      </c>
      <c r="E140" s="22">
        <v>27.89708328</v>
      </c>
      <c r="F140" s="22">
        <v>27.1678009</v>
      </c>
      <c r="G140" s="22">
        <v>26.40885162</v>
      </c>
      <c r="H140" s="22">
        <v>27.583063129999999</v>
      </c>
      <c r="I140" s="22">
        <v>17.656860349999999</v>
      </c>
      <c r="J140" s="22">
        <v>14.813794140000001</v>
      </c>
      <c r="K140" s="22">
        <v>14.701761250000001</v>
      </c>
      <c r="L140" s="22">
        <v>15.902489660000001</v>
      </c>
      <c r="M140" s="22">
        <v>14.49738026</v>
      </c>
      <c r="N140" s="22">
        <v>13.008713719999999</v>
      </c>
      <c r="O140" s="22">
        <v>13.421867369999999</v>
      </c>
      <c r="P140" s="22">
        <v>12.5402317</v>
      </c>
      <c r="Q140" s="22">
        <v>12.85608101</v>
      </c>
      <c r="R140" s="22">
        <v>12.509404180000001</v>
      </c>
      <c r="S140" s="22">
        <v>11.34563923</v>
      </c>
      <c r="T140" s="22">
        <v>11.86769009</v>
      </c>
      <c r="U140" s="22">
        <v>10.248545650000001</v>
      </c>
      <c r="V140" s="22">
        <v>8.6695985800000006</v>
      </c>
    </row>
    <row r="141" spans="1:22" x14ac:dyDescent="0.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40.933090210000003</v>
      </c>
      <c r="G141" s="22">
        <v>34.590721129999999</v>
      </c>
      <c r="H141" s="22">
        <v>33.202613829999997</v>
      </c>
      <c r="I141" s="22">
        <v>22.019384380000002</v>
      </c>
      <c r="J141" s="22">
        <v>18.259912490000001</v>
      </c>
      <c r="K141" s="22">
        <v>11.52039433</v>
      </c>
      <c r="L141" s="22">
        <v>8.8447704300000005</v>
      </c>
      <c r="M141" s="22">
        <v>11.564626690000001</v>
      </c>
      <c r="N141" s="22">
        <v>9.9248475999999997</v>
      </c>
      <c r="O141" s="22">
        <v>9.4898920100000002</v>
      </c>
      <c r="P141" s="22">
        <v>6.9682316799999997</v>
      </c>
      <c r="Q141" s="22">
        <v>7.9060726199999998</v>
      </c>
      <c r="R141" s="22">
        <v>7.3592953699999999</v>
      </c>
      <c r="S141" s="22">
        <v>7.9046444899999999</v>
      </c>
      <c r="T141" s="22">
        <v>8.3449153900000006</v>
      </c>
      <c r="U141" s="22">
        <v>7.81963396</v>
      </c>
      <c r="V141" s="22">
        <v>8.1513090100000003</v>
      </c>
    </row>
    <row r="142" spans="1:22" x14ac:dyDescent="0.2">
      <c r="A142" s="19" t="s">
        <v>149</v>
      </c>
      <c r="B142" s="24" t="s">
        <v>149</v>
      </c>
      <c r="C142" s="22">
        <v>76.813186650000006</v>
      </c>
      <c r="D142" s="22">
        <v>75.559440609999996</v>
      </c>
      <c r="E142" s="22">
        <v>74.701370240000003</v>
      </c>
      <c r="F142" s="22">
        <v>72.985389710000007</v>
      </c>
      <c r="G142" s="22">
        <v>70.479110719999994</v>
      </c>
      <c r="H142" s="22">
        <v>68.781570430000002</v>
      </c>
      <c r="I142" s="22">
        <v>66.543014529999994</v>
      </c>
      <c r="J142" s="22">
        <v>66.704002380000006</v>
      </c>
      <c r="K142" s="22">
        <v>65.988632199999998</v>
      </c>
      <c r="L142" s="22">
        <v>65.249099729999998</v>
      </c>
      <c r="M142" s="22">
        <v>62.133068080000001</v>
      </c>
      <c r="N142" s="22">
        <v>62.167709350000003</v>
      </c>
      <c r="O142" s="22">
        <v>59.286560059999999</v>
      </c>
      <c r="P142" s="22">
        <v>57.869537350000002</v>
      </c>
      <c r="Q142" s="22">
        <v>57.35703659</v>
      </c>
      <c r="R142" s="22">
        <v>57.512157440000003</v>
      </c>
      <c r="S142" s="22">
        <v>54.675895689999997</v>
      </c>
      <c r="T142" s="22">
        <v>61.465663910000004</v>
      </c>
      <c r="U142" s="22">
        <v>64.664039610000003</v>
      </c>
      <c r="V142" s="22">
        <v>66.209777829999993</v>
      </c>
    </row>
    <row r="143" spans="1:22" x14ac:dyDescent="0.2">
      <c r="A143" s="19" t="s">
        <v>150</v>
      </c>
      <c r="B143" s="24" t="s">
        <v>150</v>
      </c>
      <c r="C143" s="22">
        <v>57.345588679999999</v>
      </c>
      <c r="D143" s="22">
        <v>51.31262589</v>
      </c>
      <c r="E143" s="22">
        <v>52.286029820000003</v>
      </c>
      <c r="F143" s="22">
        <v>48.58372498</v>
      </c>
      <c r="G143" s="22">
        <v>52.941764829999997</v>
      </c>
      <c r="H143" s="22">
        <v>46.24819565</v>
      </c>
      <c r="I143" s="22">
        <v>49.325065610000003</v>
      </c>
      <c r="J143" s="22">
        <v>49.283123019999998</v>
      </c>
      <c r="K143" s="22">
        <v>46.720161439999998</v>
      </c>
      <c r="L143" s="22">
        <v>47.511199949999998</v>
      </c>
      <c r="M143" s="22">
        <v>46.568031310000002</v>
      </c>
      <c r="N143" s="22">
        <v>44.816123959999999</v>
      </c>
      <c r="O143" s="22">
        <v>44.685729979999998</v>
      </c>
      <c r="P143" s="22">
        <v>43.173019410000002</v>
      </c>
      <c r="Q143" s="22">
        <v>42.831466669999998</v>
      </c>
      <c r="R143" s="22">
        <v>41.306022640000002</v>
      </c>
      <c r="S143" s="22">
        <v>43.11694336</v>
      </c>
      <c r="T143" s="22">
        <v>40.805862429999998</v>
      </c>
      <c r="U143" s="22">
        <v>44.889686580000003</v>
      </c>
      <c r="V143" s="22">
        <v>46.912818909999999</v>
      </c>
    </row>
    <row r="144" spans="1:22" x14ac:dyDescent="0.2">
      <c r="A144" s="19" t="s">
        <v>151</v>
      </c>
      <c r="B144" s="24" t="s">
        <v>151</v>
      </c>
      <c r="C144" s="22">
        <v>38.629863739999998</v>
      </c>
      <c r="D144" s="22">
        <v>39.447738649999998</v>
      </c>
      <c r="E144" s="22">
        <v>40.20476532</v>
      </c>
      <c r="F144" s="22">
        <v>40.896396639999999</v>
      </c>
      <c r="G144" s="22">
        <v>41.518604279999998</v>
      </c>
      <c r="H144" s="22">
        <v>42.115703580000002</v>
      </c>
      <c r="I144" s="22">
        <v>42.674743650000003</v>
      </c>
      <c r="J144" s="22">
        <v>42.868133540000002</v>
      </c>
      <c r="K144" s="22">
        <v>42.792793269999997</v>
      </c>
      <c r="L144" s="22">
        <v>42.521301270000002</v>
      </c>
      <c r="M144" s="22">
        <v>42.10583115</v>
      </c>
      <c r="N144" s="22">
        <v>41.583000179999999</v>
      </c>
      <c r="O144" s="22">
        <v>40.978206630000003</v>
      </c>
      <c r="P144" s="22">
        <v>39.063987730000001</v>
      </c>
      <c r="Q144" s="22">
        <v>38.004711149999999</v>
      </c>
      <c r="R144" s="22">
        <v>39.497001650000001</v>
      </c>
      <c r="S144" s="22">
        <v>39.840629579999998</v>
      </c>
      <c r="T144" s="22">
        <v>38.820751190000003</v>
      </c>
      <c r="U144" s="22">
        <v>38.691703799999999</v>
      </c>
      <c r="V144" s="22">
        <v>37.937808990000001</v>
      </c>
    </row>
    <row r="145" spans="1:22" x14ac:dyDescent="0.2">
      <c r="A145" s="19" t="s">
        <v>152</v>
      </c>
      <c r="B145" s="24" t="s">
        <v>152</v>
      </c>
      <c r="C145" s="22">
        <v>28.60040665</v>
      </c>
      <c r="D145" s="22">
        <v>23.432069779999999</v>
      </c>
      <c r="E145" s="22">
        <v>20.320768359999999</v>
      </c>
      <c r="F145" s="22">
        <v>18.93056297</v>
      </c>
      <c r="G145" s="22">
        <v>20.181018829999999</v>
      </c>
      <c r="H145" s="22">
        <v>24.176979060000001</v>
      </c>
      <c r="I145" s="22">
        <v>23.648929599999999</v>
      </c>
      <c r="J145" s="22">
        <v>23.884288789999999</v>
      </c>
      <c r="K145" s="22">
        <v>19.181957239999999</v>
      </c>
      <c r="L145" s="22">
        <v>14.5079031</v>
      </c>
      <c r="M145" s="22">
        <v>16.87221718</v>
      </c>
      <c r="N145" s="22">
        <v>15.895184520000001</v>
      </c>
      <c r="O145" s="22">
        <v>15.9315958</v>
      </c>
      <c r="P145" s="22">
        <v>16.926803589999999</v>
      </c>
      <c r="Q145" s="22">
        <v>17.725421910000001</v>
      </c>
      <c r="R145" s="22">
        <v>16.948732379999999</v>
      </c>
      <c r="S145" s="22">
        <v>16.46614456</v>
      </c>
      <c r="T145" s="22">
        <v>17.384201050000001</v>
      </c>
      <c r="U145" s="22">
        <v>17.491418840000001</v>
      </c>
      <c r="V145" s="22">
        <v>16.889820100000001</v>
      </c>
    </row>
    <row r="146" spans="1:22" x14ac:dyDescent="0.2">
      <c r="A146" s="19" t="s">
        <v>153</v>
      </c>
      <c r="B146" s="24" t="s">
        <v>153</v>
      </c>
      <c r="C146" s="22">
        <v>43.131603239999997</v>
      </c>
      <c r="D146" s="22">
        <v>43.499004360000001</v>
      </c>
      <c r="E146" s="22">
        <v>44.138511659999999</v>
      </c>
      <c r="F146" s="22">
        <v>45.417945860000003</v>
      </c>
      <c r="G146" s="22">
        <v>38.377490999999999</v>
      </c>
      <c r="H146" s="22">
        <v>48.598529820000003</v>
      </c>
      <c r="I146" s="22">
        <v>54.052837369999999</v>
      </c>
      <c r="J146" s="22">
        <v>54.48326874</v>
      </c>
      <c r="K146" s="22">
        <v>52.72429657</v>
      </c>
      <c r="L146" s="22">
        <v>42.849178309999999</v>
      </c>
      <c r="M146" s="22">
        <v>37.390663150000002</v>
      </c>
      <c r="N146" s="22">
        <v>33.010051730000001</v>
      </c>
      <c r="O146" s="22">
        <v>37.512268069999998</v>
      </c>
      <c r="P146" s="22">
        <v>42.517776490000003</v>
      </c>
      <c r="Q146" s="22">
        <v>40.14643478</v>
      </c>
      <c r="R146" s="22">
        <v>39.4708519</v>
      </c>
      <c r="S146" s="22">
        <v>40.60963821</v>
      </c>
      <c r="T146" s="22">
        <v>38.089504239999997</v>
      </c>
      <c r="U146" s="22">
        <v>35.628932949999999</v>
      </c>
      <c r="V146" s="22">
        <v>38.260288240000001</v>
      </c>
    </row>
    <row r="147" spans="1:22" x14ac:dyDescent="0.2">
      <c r="A147" s="19" t="s">
        <v>154</v>
      </c>
      <c r="B147" s="24" t="s">
        <v>154</v>
      </c>
      <c r="C147" s="22">
        <v>48.392658230000002</v>
      </c>
      <c r="D147" s="22">
        <v>47.165298460000002</v>
      </c>
      <c r="E147" s="22">
        <v>45.117454530000003</v>
      </c>
      <c r="F147" s="22">
        <v>41.025192259999997</v>
      </c>
      <c r="G147" s="22">
        <v>41.409942630000003</v>
      </c>
      <c r="H147" s="22">
        <v>37.958095550000003</v>
      </c>
      <c r="I147" s="22">
        <v>36.1341362</v>
      </c>
      <c r="J147" s="22">
        <v>36.46120071</v>
      </c>
      <c r="K147" s="22">
        <v>37.789901729999997</v>
      </c>
      <c r="L147" s="22">
        <v>37.407447810000001</v>
      </c>
      <c r="M147" s="22">
        <v>41.851978299999999</v>
      </c>
      <c r="N147" s="22">
        <v>46.313255310000002</v>
      </c>
      <c r="O147" s="22">
        <v>43.941150669999999</v>
      </c>
      <c r="P147" s="22">
        <v>48.168460850000002</v>
      </c>
      <c r="Q147" s="22">
        <v>48.168640140000001</v>
      </c>
      <c r="R147" s="22">
        <v>48.285354609999999</v>
      </c>
      <c r="S147" s="22">
        <v>48.400497440000002</v>
      </c>
      <c r="T147" s="22">
        <v>49.234176640000001</v>
      </c>
      <c r="U147" s="22">
        <v>50.659000399999996</v>
      </c>
      <c r="V147" s="22">
        <v>51.118923189999997</v>
      </c>
    </row>
    <row r="148" spans="1:22" x14ac:dyDescent="0.2">
      <c r="A148" s="19" t="s">
        <v>155</v>
      </c>
      <c r="B148" s="24" t="s">
        <v>155</v>
      </c>
      <c r="C148" s="22">
        <v>22.083435059999999</v>
      </c>
      <c r="D148" s="22">
        <v>15.08593273</v>
      </c>
      <c r="E148" s="22">
        <v>28.04150963</v>
      </c>
      <c r="F148" s="22">
        <v>27.456930159999999</v>
      </c>
      <c r="G148" s="22">
        <v>30.408378599999999</v>
      </c>
      <c r="H148" s="22">
        <v>30.139190670000001</v>
      </c>
      <c r="I148" s="22">
        <v>29.709608079999999</v>
      </c>
      <c r="J148" s="22">
        <v>28.87625122</v>
      </c>
      <c r="K148" s="22">
        <v>25.136518479999999</v>
      </c>
      <c r="L148" s="22">
        <v>16.100368499999998</v>
      </c>
      <c r="M148" s="22">
        <v>17.94574356</v>
      </c>
      <c r="N148" s="22">
        <v>16.884037020000001</v>
      </c>
      <c r="O148" s="22">
        <v>16.738803860000001</v>
      </c>
      <c r="P148" s="22">
        <v>17.155794140000001</v>
      </c>
      <c r="Q148" s="22">
        <v>17.807827</v>
      </c>
      <c r="R148" s="22">
        <v>17.789649959999998</v>
      </c>
      <c r="S148" s="22">
        <v>18.799701689999999</v>
      </c>
      <c r="T148" s="22">
        <v>11.416617390000001</v>
      </c>
      <c r="U148" s="22">
        <v>12.69611263</v>
      </c>
      <c r="V148" s="22">
        <v>12.50749207</v>
      </c>
    </row>
    <row r="149" spans="1:22" x14ac:dyDescent="0.2">
      <c r="A149" s="19" t="s">
        <v>156</v>
      </c>
      <c r="B149" s="24" t="s">
        <v>156</v>
      </c>
      <c r="C149" s="22">
        <v>17.712923050000001</v>
      </c>
      <c r="D149" s="22">
        <v>17.89385605</v>
      </c>
      <c r="E149" s="22">
        <v>17.266170500000001</v>
      </c>
      <c r="F149" s="22">
        <v>16.50909996</v>
      </c>
      <c r="G149" s="22">
        <v>15.21292496</v>
      </c>
      <c r="H149" s="22">
        <v>13.943380360000001</v>
      </c>
      <c r="I149" s="22">
        <v>13.29072762</v>
      </c>
      <c r="J149" s="22">
        <v>14.99859238</v>
      </c>
      <c r="K149" s="22">
        <v>13.78874207</v>
      </c>
      <c r="L149" s="22">
        <v>12.93808937</v>
      </c>
      <c r="M149" s="22">
        <v>13.5945406</v>
      </c>
      <c r="N149" s="22">
        <v>13.84098721</v>
      </c>
      <c r="O149" s="22">
        <v>14.557869910000001</v>
      </c>
      <c r="P149" s="22">
        <v>15.971526150000001</v>
      </c>
      <c r="Q149" s="22">
        <v>15.92839622</v>
      </c>
      <c r="R149" s="22">
        <v>16.082359310000001</v>
      </c>
      <c r="S149" s="22">
        <v>16.288106920000001</v>
      </c>
      <c r="T149" s="22">
        <v>16.73583412</v>
      </c>
      <c r="U149" s="22">
        <v>16.999794009999999</v>
      </c>
      <c r="V149" s="22">
        <v>17.073608400000001</v>
      </c>
    </row>
    <row r="150" spans="1:22" x14ac:dyDescent="0.2">
      <c r="A150" s="19" t="s">
        <v>157</v>
      </c>
      <c r="B150" s="24" t="s">
        <v>157</v>
      </c>
      <c r="C150" s="22">
        <v>15.11238384</v>
      </c>
      <c r="D150" s="22">
        <v>14.41044331</v>
      </c>
      <c r="E150" s="22">
        <v>14.327131270000001</v>
      </c>
      <c r="F150" s="22">
        <v>14.15007973</v>
      </c>
      <c r="G150" s="22">
        <v>13.977642060000001</v>
      </c>
      <c r="H150" s="22">
        <v>13.91825485</v>
      </c>
      <c r="I150" s="22">
        <v>13.67735291</v>
      </c>
      <c r="J150" s="22">
        <v>13.592079160000001</v>
      </c>
      <c r="K150" s="22">
        <v>13.349376680000001</v>
      </c>
      <c r="L150" s="22">
        <v>12.6413002</v>
      </c>
      <c r="M150" s="22">
        <v>12.364556309999999</v>
      </c>
      <c r="N150" s="22">
        <v>12.32208443</v>
      </c>
      <c r="O150" s="22">
        <v>12.330935480000001</v>
      </c>
      <c r="P150" s="22">
        <v>12.25372887</v>
      </c>
      <c r="Q150" s="22">
        <v>11.932201389999999</v>
      </c>
      <c r="R150" s="22">
        <v>11.739925380000001</v>
      </c>
      <c r="S150" s="22">
        <v>11.63196754</v>
      </c>
      <c r="T150" s="22">
        <v>11.401905060000001</v>
      </c>
      <c r="U150" s="22">
        <v>11.303585050000001</v>
      </c>
      <c r="V150" s="22">
        <v>11.3115778</v>
      </c>
    </row>
    <row r="151" spans="1:22" x14ac:dyDescent="0.2">
      <c r="A151" s="19" t="s">
        <v>158</v>
      </c>
      <c r="B151" s="24" t="s">
        <v>158</v>
      </c>
      <c r="C151" s="22">
        <v>25.166706090000002</v>
      </c>
      <c r="D151" s="22">
        <v>24.063068390000002</v>
      </c>
      <c r="E151" s="22">
        <v>21.69647217</v>
      </c>
      <c r="F151" s="22">
        <v>21.358520510000002</v>
      </c>
      <c r="G151" s="22">
        <v>24.29566574</v>
      </c>
      <c r="H151" s="22">
        <v>25.941869740000001</v>
      </c>
      <c r="I151" s="22">
        <v>23.76896477</v>
      </c>
      <c r="J151" s="22">
        <v>23.363105770000001</v>
      </c>
      <c r="K151" s="22">
        <v>21.292854309999999</v>
      </c>
      <c r="L151" s="22">
        <v>20.75167656</v>
      </c>
      <c r="M151" s="22">
        <v>20.472835539999998</v>
      </c>
      <c r="N151" s="22">
        <v>19.43045425</v>
      </c>
      <c r="O151" s="22">
        <v>18.464651109999998</v>
      </c>
      <c r="P151" s="22">
        <v>17.69369507</v>
      </c>
      <c r="Q151" s="22">
        <v>17.095441820000001</v>
      </c>
      <c r="R151" s="22">
        <v>16.921129229999998</v>
      </c>
      <c r="S151" s="22">
        <v>16.43923569</v>
      </c>
      <c r="T151" s="22">
        <v>16.49806976</v>
      </c>
      <c r="U151" s="22">
        <v>16.24662781</v>
      </c>
      <c r="V151" s="22">
        <v>15.46145821</v>
      </c>
    </row>
    <row r="152" spans="1:22" x14ac:dyDescent="0.2">
      <c r="A152" s="19" t="s">
        <v>159</v>
      </c>
      <c r="B152" s="24" t="s">
        <v>159</v>
      </c>
      <c r="C152" s="22">
        <v>60.777133939999999</v>
      </c>
      <c r="D152" s="22">
        <v>60.844814300000003</v>
      </c>
      <c r="E152" s="22">
        <v>62.071609500000001</v>
      </c>
      <c r="F152" s="22">
        <v>59.289814</v>
      </c>
      <c r="G152" s="22">
        <v>59.55314636</v>
      </c>
      <c r="H152" s="22">
        <v>57.623397830000002</v>
      </c>
      <c r="I152" s="22">
        <v>56.890724179999999</v>
      </c>
      <c r="J152" s="22">
        <v>58.126705170000001</v>
      </c>
      <c r="K152" s="22">
        <v>57.311950680000002</v>
      </c>
      <c r="L152" s="22">
        <v>56.415260310000001</v>
      </c>
      <c r="M152" s="22">
        <v>54.612751009999997</v>
      </c>
      <c r="N152" s="22">
        <v>54.452449799999997</v>
      </c>
      <c r="O152" s="22">
        <v>52.802814480000002</v>
      </c>
      <c r="P152" s="22">
        <v>52.920616150000001</v>
      </c>
      <c r="Q152" s="22">
        <v>45.409904480000002</v>
      </c>
      <c r="R152" s="22">
        <v>48.413692470000001</v>
      </c>
      <c r="S152" s="22">
        <v>54.658550259999998</v>
      </c>
      <c r="T152" s="22">
        <v>56.68790817</v>
      </c>
      <c r="U152" s="22">
        <v>60.342361449999999</v>
      </c>
      <c r="V152" s="22">
        <v>57.68497086</v>
      </c>
    </row>
    <row r="153" spans="1:22" x14ac:dyDescent="0.2">
      <c r="A153" s="19" t="s">
        <v>160</v>
      </c>
      <c r="B153" s="24" t="s">
        <v>160</v>
      </c>
      <c r="C153" s="22">
        <v>37.191703799999999</v>
      </c>
      <c r="D153" s="22">
        <v>31.609264369999998</v>
      </c>
      <c r="E153" s="22">
        <v>37.143535610000001</v>
      </c>
      <c r="F153" s="22">
        <v>37.144290920000003</v>
      </c>
      <c r="G153" s="22">
        <v>37.310279850000001</v>
      </c>
      <c r="H153" s="22">
        <v>37.268360139999999</v>
      </c>
      <c r="I153" s="22">
        <v>37.338161470000003</v>
      </c>
      <c r="J153" s="22">
        <v>37.302635189999997</v>
      </c>
      <c r="K153" s="22">
        <v>37.18603134</v>
      </c>
      <c r="L153" s="22">
        <v>37.260349269999999</v>
      </c>
      <c r="M153" s="22">
        <v>37.420280460000001</v>
      </c>
      <c r="N153" s="22">
        <v>37.407752989999999</v>
      </c>
      <c r="O153" s="22">
        <v>40.778923030000001</v>
      </c>
      <c r="P153" s="22">
        <v>41.269462590000003</v>
      </c>
      <c r="Q153" s="22">
        <v>41.722270969999997</v>
      </c>
      <c r="R153" s="22">
        <v>43.479385379999997</v>
      </c>
      <c r="S153" s="22">
        <v>44.572818759999997</v>
      </c>
      <c r="T153" s="22">
        <v>45.093830109999999</v>
      </c>
      <c r="U153" s="22">
        <v>44.580951689999999</v>
      </c>
      <c r="V153" s="22">
        <v>42.953186039999999</v>
      </c>
    </row>
    <row r="154" spans="1:22" x14ac:dyDescent="0.2">
      <c r="A154" s="19" t="s">
        <v>196</v>
      </c>
      <c r="B154" s="24" t="s">
        <v>196</v>
      </c>
      <c r="C154" s="22">
        <v>43.493305210000003</v>
      </c>
      <c r="D154" s="22">
        <v>44.62617874</v>
      </c>
      <c r="E154" s="22">
        <v>46.677036289999997</v>
      </c>
      <c r="F154" s="22">
        <v>54.264186860000002</v>
      </c>
      <c r="G154" s="22">
        <v>60.458057400000001</v>
      </c>
      <c r="H154" s="22">
        <v>64.780654909999996</v>
      </c>
      <c r="I154" s="22">
        <v>65.891868590000001</v>
      </c>
      <c r="J154" s="22">
        <v>69.155792239999997</v>
      </c>
      <c r="K154" s="22">
        <v>68.618461609999997</v>
      </c>
      <c r="L154" s="22">
        <v>74.215835569999996</v>
      </c>
      <c r="M154" s="22">
        <v>74.016899109999997</v>
      </c>
      <c r="N154" s="22">
        <v>72.485122680000003</v>
      </c>
      <c r="O154" s="22">
        <v>71.613288879999999</v>
      </c>
      <c r="P154" s="22">
        <v>74.583480829999999</v>
      </c>
      <c r="Q154" s="22">
        <v>76.416976930000004</v>
      </c>
      <c r="R154" s="22">
        <v>80.957237239999998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2" x14ac:dyDescent="0.2">
      <c r="A155" s="19" t="s">
        <v>162</v>
      </c>
      <c r="B155" s="24" t="s">
        <v>162</v>
      </c>
      <c r="C155" s="22">
        <v>26.590082169999999</v>
      </c>
      <c r="D155" s="22">
        <v>26.753564829999998</v>
      </c>
      <c r="E155" s="22">
        <v>24.363445280000001</v>
      </c>
      <c r="F155" s="22">
        <v>23.698154450000001</v>
      </c>
      <c r="G155" s="22">
        <v>25.014289860000002</v>
      </c>
      <c r="H155" s="22">
        <v>31.459730149999999</v>
      </c>
      <c r="I155" s="22">
        <v>32.569320679999997</v>
      </c>
      <c r="J155" s="22">
        <v>33.165054320000003</v>
      </c>
      <c r="K155" s="22">
        <v>35.06565475</v>
      </c>
      <c r="L155" s="22">
        <v>25.94079399</v>
      </c>
      <c r="M155" s="22">
        <v>24.469718929999999</v>
      </c>
      <c r="N155" s="22">
        <v>21.576019290000001</v>
      </c>
      <c r="O155" s="22">
        <v>17.42673302</v>
      </c>
      <c r="P155" s="22">
        <v>11.41708279</v>
      </c>
      <c r="Q155" s="22">
        <v>13.819740299999999</v>
      </c>
      <c r="R155" s="22">
        <v>12.24888039</v>
      </c>
      <c r="S155" s="22">
        <v>12.160715100000001</v>
      </c>
      <c r="T155" s="22">
        <v>11.85059547</v>
      </c>
      <c r="U155" s="22">
        <v>10.3405962</v>
      </c>
      <c r="V155" s="22">
        <v>10.23160172</v>
      </c>
    </row>
    <row r="156" spans="1:22" x14ac:dyDescent="0.2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34.431034089999997</v>
      </c>
      <c r="N156" s="22">
        <v>37.2208252</v>
      </c>
      <c r="O156" s="22">
        <v>34.968517300000002</v>
      </c>
      <c r="P156" s="22">
        <v>29.755964280000001</v>
      </c>
      <c r="Q156" s="22">
        <v>24.83175468</v>
      </c>
      <c r="R156" s="22">
        <v>25.78641764</v>
      </c>
      <c r="S156" s="22">
        <v>23.311034490000001</v>
      </c>
      <c r="T156" s="22">
        <v>22.80624577</v>
      </c>
      <c r="U156" s="22">
        <v>19.696977700000001</v>
      </c>
      <c r="V156" s="22">
        <v>24.376622879999999</v>
      </c>
    </row>
    <row r="157" spans="1:22" x14ac:dyDescent="0.2">
      <c r="A157" s="24"/>
    </row>
    <row r="158" spans="1:22" x14ac:dyDescent="0.2">
      <c r="A158" s="24"/>
      <c r="J158" s="9">
        <f>_xlfn.AGGREGATE(4, 6, J3:J156)</f>
        <v>82.16391754</v>
      </c>
      <c r="K158" s="9">
        <f>_xlfn.AGGREGATE(5, 6, J3:J156)</f>
        <v>5.8008117700000001</v>
      </c>
    </row>
    <row r="159" spans="1:22" x14ac:dyDescent="0.2">
      <c r="A159" s="24"/>
      <c r="J159" s="7" t="str">
        <f>INDEX(B3:B156, MATCH(_xlfn.AGGREGATE(4, 6, J3:J156), J3:J156, 0))</f>
        <v>Myanmar</v>
      </c>
      <c r="K159" s="7" t="str">
        <f>INDEX(B3:B156, MATCH(_xlfn.AGGREGATE(5, 6, J3:J156), J3:J156, 0))</f>
        <v>Namibia</v>
      </c>
    </row>
    <row r="160" spans="1:22" x14ac:dyDescent="0.2">
      <c r="A160" s="24"/>
    </row>
    <row r="161" spans="1:1" x14ac:dyDescent="0.2">
      <c r="A161" s="24"/>
    </row>
    <row r="162" spans="1:1" x14ac:dyDescent="0.2">
      <c r="A162" s="24"/>
    </row>
    <row r="163" spans="1:1" x14ac:dyDescent="0.2">
      <c r="A163" s="24"/>
    </row>
    <row r="164" spans="1:1" x14ac:dyDescent="0.2">
      <c r="A164" s="24"/>
    </row>
    <row r="165" spans="1:1" x14ac:dyDescent="0.2">
      <c r="A165" s="24"/>
    </row>
    <row r="166" spans="1:1" x14ac:dyDescent="0.2">
      <c r="A166" s="24"/>
    </row>
    <row r="167" spans="1:1" x14ac:dyDescent="0.2">
      <c r="A167" s="24"/>
    </row>
    <row r="168" spans="1:1" x14ac:dyDescent="0.2">
      <c r="A168" s="24"/>
    </row>
    <row r="169" spans="1:1" x14ac:dyDescent="0.2">
      <c r="A169" s="24"/>
    </row>
    <row r="170" spans="1:1" x14ac:dyDescent="0.2">
      <c r="A170" s="24"/>
    </row>
    <row r="171" spans="1:1" x14ac:dyDescent="0.2">
      <c r="A171" s="24"/>
    </row>
    <row r="172" spans="1:1" x14ac:dyDescent="0.2">
      <c r="A172" s="24"/>
    </row>
    <row r="173" spans="1:1" x14ac:dyDescent="0.2">
      <c r="A173" s="24"/>
    </row>
    <row r="174" spans="1:1" x14ac:dyDescent="0.2">
      <c r="A174" s="24"/>
    </row>
    <row r="175" spans="1:1" x14ac:dyDescent="0.2">
      <c r="A175" s="24"/>
    </row>
    <row r="176" spans="1:1" x14ac:dyDescent="0.2">
      <c r="A176" s="24"/>
    </row>
    <row r="177" spans="1:1" x14ac:dyDescent="0.2">
      <c r="A177" s="24"/>
    </row>
    <row r="178" spans="1:1" x14ac:dyDescent="0.2">
      <c r="A178" s="24"/>
    </row>
    <row r="179" spans="1:1" x14ac:dyDescent="0.2">
      <c r="A179" s="24"/>
    </row>
    <row r="180" spans="1:1" x14ac:dyDescent="0.2">
      <c r="A180" s="24"/>
    </row>
    <row r="181" spans="1:1" x14ac:dyDescent="0.2">
      <c r="A181" s="24"/>
    </row>
    <row r="182" spans="1:1" x14ac:dyDescent="0.2">
      <c r="A182" s="24"/>
    </row>
    <row r="183" spans="1:1" x14ac:dyDescent="0.2">
      <c r="A183" s="24"/>
    </row>
    <row r="184" spans="1:1" x14ac:dyDescent="0.2">
      <c r="A184" s="24"/>
    </row>
    <row r="185" spans="1:1" x14ac:dyDescent="0.2">
      <c r="A185" s="24"/>
    </row>
    <row r="186" spans="1:1" x14ac:dyDescent="0.2">
      <c r="A186" s="24"/>
    </row>
    <row r="187" spans="1:1" x14ac:dyDescent="0.2">
      <c r="A187" s="24"/>
    </row>
    <row r="188" spans="1:1" x14ac:dyDescent="0.2">
      <c r="A188" s="24"/>
    </row>
    <row r="189" spans="1:1" x14ac:dyDescent="0.2">
      <c r="A189" s="24"/>
    </row>
    <row r="190" spans="1:1" x14ac:dyDescent="0.2">
      <c r="A190" s="24"/>
    </row>
    <row r="191" spans="1:1" x14ac:dyDescent="0.2">
      <c r="A191" s="24"/>
    </row>
    <row r="192" spans="1:1" x14ac:dyDescent="0.2">
      <c r="A192" s="24"/>
    </row>
    <row r="193" spans="1:1" x14ac:dyDescent="0.2">
      <c r="A193" s="24"/>
    </row>
    <row r="194" spans="1:1" x14ac:dyDescent="0.2">
      <c r="A194" s="24"/>
    </row>
    <row r="195" spans="1:1" x14ac:dyDescent="0.2">
      <c r="A195" s="24"/>
    </row>
    <row r="196" spans="1:1" x14ac:dyDescent="0.2">
      <c r="A196" s="24"/>
    </row>
    <row r="197" spans="1:1" x14ac:dyDescent="0.2">
      <c r="A197" s="24"/>
    </row>
    <row r="198" spans="1:1" x14ac:dyDescent="0.2">
      <c r="A198" s="24"/>
    </row>
    <row r="199" spans="1:1" x14ac:dyDescent="0.2">
      <c r="A199" s="24"/>
    </row>
    <row r="200" spans="1:1" x14ac:dyDescent="0.2">
      <c r="A200" s="24"/>
    </row>
    <row r="201" spans="1:1" x14ac:dyDescent="0.2">
      <c r="A201" s="24"/>
    </row>
    <row r="202" spans="1:1" x14ac:dyDescent="0.2">
      <c r="A202" s="24"/>
    </row>
    <row r="203" spans="1:1" x14ac:dyDescent="0.2">
      <c r="A203" s="24"/>
    </row>
    <row r="204" spans="1:1" x14ac:dyDescent="0.2">
      <c r="A204" s="24"/>
    </row>
    <row r="205" spans="1:1" x14ac:dyDescent="0.2">
      <c r="A205" s="24"/>
    </row>
    <row r="206" spans="1:1" x14ac:dyDescent="0.2">
      <c r="A206" s="24"/>
    </row>
    <row r="207" spans="1:1" x14ac:dyDescent="0.2">
      <c r="A207" s="24"/>
    </row>
    <row r="208" spans="1:1" x14ac:dyDescent="0.2">
      <c r="A208" s="24"/>
    </row>
    <row r="209" spans="1:1" x14ac:dyDescent="0.2">
      <c r="A209" s="24"/>
    </row>
    <row r="210" spans="1:1" x14ac:dyDescent="0.2">
      <c r="A210" s="24"/>
    </row>
    <row r="211" spans="1:1" x14ac:dyDescent="0.2">
      <c r="A211" s="24"/>
    </row>
    <row r="212" spans="1:1" x14ac:dyDescent="0.2">
      <c r="A212" s="24"/>
    </row>
    <row r="213" spans="1:1" x14ac:dyDescent="0.2">
      <c r="A213" s="24"/>
    </row>
    <row r="214" spans="1:1" x14ac:dyDescent="0.2">
      <c r="A214" s="24"/>
    </row>
    <row r="215" spans="1:1" x14ac:dyDescent="0.2">
      <c r="A215" s="24"/>
    </row>
    <row r="216" spans="1:1" x14ac:dyDescent="0.2">
      <c r="A216" s="24"/>
    </row>
    <row r="217" spans="1:1" x14ac:dyDescent="0.2">
      <c r="A217" s="24"/>
    </row>
    <row r="218" spans="1:1" x14ac:dyDescent="0.2">
      <c r="A218" s="24"/>
    </row>
    <row r="219" spans="1:1" x14ac:dyDescent="0.2">
      <c r="A219" s="24"/>
    </row>
  </sheetData>
  <conditionalFormatting sqref="A3:A33 A36:A154">
    <cfRule type="expression" dxfId="1" priority="1">
      <formula>COUNTIF(#REF!,A3)&gt;0</formula>
    </cfRule>
  </conditionalFormatting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0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132" sqref="D132"/>
    </sheetView>
  </sheetViews>
  <sheetFormatPr baseColWidth="10" defaultColWidth="9.140625" defaultRowHeight="12.75" x14ac:dyDescent="0.2"/>
  <cols>
    <col min="1" max="1" width="20.5703125" customWidth="1"/>
    <col min="2" max="2" width="9.140625" style="7"/>
    <col min="3" max="3" width="26.140625" style="7" customWidth="1"/>
    <col min="4" max="4" width="8.140625" style="9" customWidth="1"/>
    <col min="5" max="29" width="8.140625" style="7" customWidth="1"/>
    <col min="30" max="16384" width="9.140625" style="7"/>
  </cols>
  <sheetData>
    <row r="1" spans="1:29" s="25" customFormat="1" x14ac:dyDescent="0.2">
      <c r="A1"/>
      <c r="C1" s="75" t="s">
        <v>170</v>
      </c>
      <c r="D1" s="25">
        <v>1995</v>
      </c>
      <c r="E1" s="25">
        <v>1996</v>
      </c>
      <c r="F1" s="25">
        <v>1997</v>
      </c>
      <c r="G1" s="25">
        <v>1998</v>
      </c>
      <c r="H1" s="25">
        <v>1999</v>
      </c>
      <c r="I1" s="25">
        <v>2000</v>
      </c>
      <c r="J1" s="25">
        <v>2001</v>
      </c>
      <c r="K1" s="25">
        <v>2002</v>
      </c>
      <c r="L1" s="25">
        <v>2003</v>
      </c>
      <c r="M1" s="25">
        <v>2004</v>
      </c>
      <c r="N1" s="25">
        <v>2005</v>
      </c>
      <c r="O1" s="25">
        <v>2006</v>
      </c>
      <c r="P1" s="94">
        <v>2007</v>
      </c>
      <c r="Q1" s="25">
        <v>2008</v>
      </c>
      <c r="R1" s="25">
        <v>2009</v>
      </c>
      <c r="S1" s="94">
        <v>2010</v>
      </c>
      <c r="T1" s="25">
        <v>2011</v>
      </c>
      <c r="U1" s="25">
        <v>2012</v>
      </c>
      <c r="V1" s="94">
        <v>2013</v>
      </c>
      <c r="W1" s="25">
        <v>2014</v>
      </c>
      <c r="X1" s="25">
        <v>2015</v>
      </c>
      <c r="Y1" s="94">
        <v>2016</v>
      </c>
      <c r="Z1" s="25">
        <v>2017</v>
      </c>
      <c r="AA1" s="25">
        <v>2018</v>
      </c>
      <c r="AB1" s="94">
        <v>2019</v>
      </c>
      <c r="AC1" s="25">
        <v>2020</v>
      </c>
    </row>
    <row r="2" spans="1:29" s="25" customFormat="1" x14ac:dyDescent="0.2">
      <c r="A2" s="51"/>
      <c r="C2" s="75"/>
    </row>
    <row r="3" spans="1:29" x14ac:dyDescent="0.2">
      <c r="A3" s="19" t="s">
        <v>12</v>
      </c>
      <c r="C3" s="7" t="s">
        <v>12</v>
      </c>
      <c r="D3" s="9">
        <v>0.8</v>
      </c>
      <c r="E3" s="7" t="e">
        <v>#N/A</v>
      </c>
      <c r="F3" s="7" t="e">
        <v>#N/A</v>
      </c>
      <c r="G3" s="7" t="e">
        <v>#N/A</v>
      </c>
      <c r="H3" s="7" t="e">
        <v>#N/A</v>
      </c>
      <c r="I3" s="7">
        <v>0.76</v>
      </c>
      <c r="J3" s="7" t="e">
        <v>#N/A</v>
      </c>
      <c r="K3" s="7" t="e">
        <v>#N/A</v>
      </c>
      <c r="L3" s="7" t="e">
        <v>#N/A</v>
      </c>
      <c r="M3" s="7" t="e">
        <v>#N/A</v>
      </c>
      <c r="N3" s="7">
        <v>2.231341</v>
      </c>
      <c r="O3" s="7" t="e">
        <v>#N/A</v>
      </c>
      <c r="P3" s="7" t="e">
        <v>#N/A</v>
      </c>
      <c r="Q3" s="7" t="e">
        <v>#N/A</v>
      </c>
      <c r="R3" s="7" t="e">
        <v>#N/A</v>
      </c>
      <c r="S3" s="7">
        <v>7.2096767319132198</v>
      </c>
      <c r="T3" s="7">
        <v>5.1252100739583701</v>
      </c>
      <c r="U3" s="7">
        <v>3.4869966230385701</v>
      </c>
      <c r="V3" s="7">
        <v>2.8000626612675532</v>
      </c>
      <c r="W3" s="7" t="e">
        <v>#N/A</v>
      </c>
      <c r="X3" s="7" t="e">
        <v>#N/A</v>
      </c>
      <c r="Y3" s="7" t="e">
        <v>#N/A</v>
      </c>
      <c r="Z3" s="7" t="e">
        <v>#N/A</v>
      </c>
      <c r="AA3" s="7" t="e">
        <v>#N/A</v>
      </c>
      <c r="AB3" s="7" t="e">
        <v>#N/A</v>
      </c>
      <c r="AC3" s="25">
        <v>1.8</v>
      </c>
    </row>
    <row r="4" spans="1:29" x14ac:dyDescent="0.2">
      <c r="A4" s="19" t="s">
        <v>13</v>
      </c>
      <c r="C4" s="7" t="s">
        <v>13</v>
      </c>
      <c r="D4" s="9">
        <v>10.02</v>
      </c>
      <c r="E4" s="7" t="e">
        <v>#N/A</v>
      </c>
      <c r="F4" s="7" t="e">
        <v>#N/A</v>
      </c>
      <c r="G4" s="7" t="e">
        <v>#N/A</v>
      </c>
      <c r="H4" s="7" t="e">
        <v>#N/A</v>
      </c>
      <c r="I4" s="7">
        <v>10.77</v>
      </c>
      <c r="J4" s="7" t="e">
        <v>#N/A</v>
      </c>
      <c r="K4" s="7" t="e">
        <v>#N/A</v>
      </c>
      <c r="L4" s="7" t="e">
        <v>#N/A</v>
      </c>
      <c r="M4" s="7" t="e">
        <v>#N/A</v>
      </c>
      <c r="N4" s="7">
        <v>10.26631372367801</v>
      </c>
      <c r="O4" s="7" t="e">
        <v>#N/A</v>
      </c>
      <c r="P4" s="7" t="e">
        <v>#N/A</v>
      </c>
      <c r="Q4" s="7" t="e">
        <v>#N/A</v>
      </c>
      <c r="R4" s="7" t="e">
        <v>#N/A</v>
      </c>
      <c r="S4" s="7">
        <v>10.87005111458552</v>
      </c>
      <c r="T4" s="7">
        <v>10.970972295118301</v>
      </c>
      <c r="U4" s="7">
        <v>11.372614062968969</v>
      </c>
      <c r="V4" s="7">
        <v>11.950119995720581</v>
      </c>
      <c r="W4" s="7" t="e">
        <v>#N/A</v>
      </c>
      <c r="X4" s="7">
        <v>11.870565757979</v>
      </c>
      <c r="Y4" s="7" t="e">
        <v>#N/A</v>
      </c>
      <c r="Z4" s="7" t="e">
        <v>#N/A</v>
      </c>
      <c r="AA4" s="7" t="e">
        <v>#N/A</v>
      </c>
      <c r="AB4" s="7" t="e">
        <v>#N/A</v>
      </c>
      <c r="AC4" s="25">
        <v>9.1999999999999993</v>
      </c>
    </row>
    <row r="5" spans="1:29" x14ac:dyDescent="0.2">
      <c r="A5" s="19" t="s">
        <v>14</v>
      </c>
      <c r="C5" s="7" t="s">
        <v>14</v>
      </c>
      <c r="D5" s="9">
        <v>4.4960000000000004</v>
      </c>
      <c r="E5" s="7" t="e">
        <v>#N/A</v>
      </c>
      <c r="F5" s="7" t="e">
        <v>#N/A</v>
      </c>
      <c r="G5" s="7" t="e">
        <v>#N/A</v>
      </c>
      <c r="H5" s="7">
        <v>6.3029999999999999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>
        <v>7.4470000000000001</v>
      </c>
      <c r="O5" s="7" t="e">
        <v>#N/A</v>
      </c>
      <c r="P5" s="7" t="e">
        <v>#N/A</v>
      </c>
      <c r="Q5" s="7" t="e">
        <v>#N/A</v>
      </c>
      <c r="R5" s="7" t="e">
        <v>#N/A</v>
      </c>
      <c r="S5" s="7" t="e">
        <v>#N/A</v>
      </c>
      <c r="T5" s="7">
        <v>8.5290779867256639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25">
        <v>8.9</v>
      </c>
    </row>
    <row r="6" spans="1:29" x14ac:dyDescent="0.2">
      <c r="A6" s="19" t="s">
        <v>15</v>
      </c>
      <c r="C6" s="7" t="s">
        <v>15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>
        <v>3.1209762900352498</v>
      </c>
      <c r="J6" s="7" t="e">
        <v>#N/A</v>
      </c>
      <c r="K6" s="7" t="e">
        <v>#N/A</v>
      </c>
      <c r="L6" s="7" t="e">
        <v>#N/A</v>
      </c>
      <c r="M6" s="7" t="e">
        <v>#N/A</v>
      </c>
      <c r="N6" s="7">
        <v>6.5620519672081494</v>
      </c>
      <c r="O6" s="7" t="e">
        <v>#N/A</v>
      </c>
      <c r="P6" s="7" t="e">
        <v>#N/A</v>
      </c>
      <c r="Q6" s="7" t="e">
        <v>#N/A</v>
      </c>
      <c r="R6" s="7" t="e">
        <v>#N/A</v>
      </c>
      <c r="S6" s="7">
        <v>9.4288220654875605</v>
      </c>
      <c r="T6" s="7">
        <v>11.070891562472751</v>
      </c>
      <c r="U6" s="7">
        <v>8.2163364033303505</v>
      </c>
      <c r="V6" s="7">
        <v>9.5738161790930896</v>
      </c>
      <c r="W6" s="7" t="e">
        <v>#N/A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25">
        <v>2.1</v>
      </c>
    </row>
    <row r="7" spans="1:29" x14ac:dyDescent="0.2">
      <c r="A7" s="19" t="s">
        <v>16</v>
      </c>
      <c r="AC7" s="25"/>
    </row>
    <row r="8" spans="1:29" x14ac:dyDescent="0.2">
      <c r="A8" s="19" t="s">
        <v>17</v>
      </c>
      <c r="C8" s="7" t="s">
        <v>17</v>
      </c>
      <c r="D8" s="9">
        <v>5.73</v>
      </c>
      <c r="E8" s="7" t="e">
        <v>#N/A</v>
      </c>
      <c r="F8" s="7" t="e">
        <v>#N/A</v>
      </c>
      <c r="G8" s="7" t="e">
        <v>#N/A</v>
      </c>
      <c r="H8" s="7" t="e">
        <v>#N/A</v>
      </c>
      <c r="I8" s="7">
        <v>2.1285500000000002</v>
      </c>
      <c r="J8" s="7" t="e">
        <v>#N/A</v>
      </c>
      <c r="K8" s="7" t="e">
        <v>#N/A</v>
      </c>
      <c r="L8" s="7" t="e">
        <v>#N/A</v>
      </c>
      <c r="M8" s="7" t="e">
        <v>#N/A</v>
      </c>
      <c r="N8" s="7">
        <v>1.9662200000000001</v>
      </c>
      <c r="O8" s="7" t="e">
        <v>#N/A</v>
      </c>
      <c r="P8" s="7" t="e">
        <v>#N/A</v>
      </c>
      <c r="Q8" s="7" t="e">
        <v>#N/A</v>
      </c>
      <c r="R8" s="7" t="e">
        <v>#N/A</v>
      </c>
      <c r="S8" s="7">
        <v>7.0573899999999998</v>
      </c>
      <c r="T8" s="7">
        <v>6.4240500000000003</v>
      </c>
      <c r="U8" s="7">
        <v>6.5477999999999996</v>
      </c>
      <c r="V8" s="7">
        <v>6.2133700000000003</v>
      </c>
      <c r="W8" s="7" t="e">
        <v>#N/A</v>
      </c>
      <c r="X8" s="7">
        <v>7.6</v>
      </c>
      <c r="Y8" s="7" t="e">
        <v>#N/A</v>
      </c>
      <c r="Z8" s="7" t="e">
        <v>#N/A</v>
      </c>
      <c r="AA8" s="7" t="e">
        <v>#N/A</v>
      </c>
      <c r="AB8" s="7" t="e">
        <v>#N/A</v>
      </c>
      <c r="AC8" s="25">
        <v>6.8</v>
      </c>
    </row>
    <row r="9" spans="1:29" x14ac:dyDescent="0.2">
      <c r="A9" s="19" t="s">
        <v>18</v>
      </c>
      <c r="C9" s="7" t="s">
        <v>18</v>
      </c>
      <c r="D9" s="9">
        <v>16.870999999999999</v>
      </c>
      <c r="E9" s="7" t="e">
        <v>#N/A</v>
      </c>
      <c r="F9" s="7" t="e">
        <v>#N/A</v>
      </c>
      <c r="G9" s="7" t="e">
        <v>#N/A</v>
      </c>
      <c r="H9" s="7" t="e">
        <v>#N/A</v>
      </c>
      <c r="I9" s="7">
        <v>18.242000000000001</v>
      </c>
      <c r="J9" s="7" t="e">
        <v>#N/A</v>
      </c>
      <c r="K9" s="7" t="e">
        <v>#N/A</v>
      </c>
      <c r="L9" s="7" t="e">
        <v>#N/A</v>
      </c>
      <c r="M9" s="7" t="e">
        <v>#N/A</v>
      </c>
      <c r="N9" s="7">
        <v>16.681000000000001</v>
      </c>
      <c r="O9" s="7" t="e">
        <v>#N/A</v>
      </c>
      <c r="P9" s="7" t="e">
        <v>#N/A</v>
      </c>
      <c r="Q9" s="7" t="e">
        <v>#N/A</v>
      </c>
      <c r="R9" s="7" t="e">
        <v>#N/A</v>
      </c>
      <c r="S9" s="7">
        <v>16.706</v>
      </c>
      <c r="T9" s="7">
        <v>17.189</v>
      </c>
      <c r="U9" s="7">
        <v>17.486000000000001</v>
      </c>
      <c r="V9" s="7">
        <v>18.109000000000002</v>
      </c>
      <c r="W9" s="7" t="e">
        <v>#N/A</v>
      </c>
      <c r="X9" s="7">
        <v>18.794</v>
      </c>
      <c r="Y9" s="7" t="e">
        <v>#N/A</v>
      </c>
      <c r="Z9" s="7" t="e">
        <v>#N/A</v>
      </c>
      <c r="AA9" s="7" t="e">
        <v>#N/A</v>
      </c>
      <c r="AB9" s="7" t="e">
        <v>#N/A</v>
      </c>
      <c r="AC9" s="25">
        <v>9.4</v>
      </c>
    </row>
    <row r="10" spans="1:29" x14ac:dyDescent="0.2">
      <c r="A10" s="19" t="s">
        <v>19</v>
      </c>
      <c r="C10" s="7" t="s">
        <v>19</v>
      </c>
      <c r="D10" s="9">
        <v>25.998000000000001</v>
      </c>
      <c r="E10" s="7" t="e">
        <v>#N/A</v>
      </c>
      <c r="F10" s="7" t="e">
        <v>#N/A</v>
      </c>
      <c r="G10" s="7" t="e">
        <v>#N/A</v>
      </c>
      <c r="H10" s="7" t="e">
        <v>#N/A</v>
      </c>
      <c r="I10" s="7">
        <v>25.486999999999998</v>
      </c>
      <c r="J10" s="7" t="e">
        <v>#N/A</v>
      </c>
      <c r="K10" s="7" t="e">
        <v>#N/A</v>
      </c>
      <c r="L10" s="7" t="e">
        <v>#N/A</v>
      </c>
      <c r="M10" s="7" t="e">
        <v>#N/A</v>
      </c>
      <c r="N10" s="7">
        <v>25.936</v>
      </c>
      <c r="O10" s="7" t="e">
        <v>#N/A</v>
      </c>
      <c r="P10" s="7" t="e">
        <v>#N/A</v>
      </c>
      <c r="Q10" s="7" t="e">
        <v>#N/A</v>
      </c>
      <c r="R10" s="7" t="e">
        <v>#N/A</v>
      </c>
      <c r="S10" s="7">
        <v>27.577000000000002</v>
      </c>
      <c r="T10" s="7">
        <v>26.806999999999999</v>
      </c>
      <c r="U10" s="7">
        <v>27.2</v>
      </c>
      <c r="V10" s="7">
        <v>27.559000000000001</v>
      </c>
      <c r="W10" s="7" t="e">
        <v>#N/A</v>
      </c>
      <c r="X10" s="7">
        <v>28.03</v>
      </c>
      <c r="Y10" s="7" t="e">
        <v>#N/A</v>
      </c>
      <c r="Z10" s="7" t="e">
        <v>#N/A</v>
      </c>
      <c r="AA10" s="7" t="e">
        <v>#N/A</v>
      </c>
      <c r="AB10" s="7" t="e">
        <v>#N/A</v>
      </c>
      <c r="AC10" s="25">
        <v>20.100000000000001</v>
      </c>
    </row>
    <row r="11" spans="1:29" x14ac:dyDescent="0.2">
      <c r="A11" s="19" t="s">
        <v>20</v>
      </c>
      <c r="C11" s="7" t="s">
        <v>20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>
        <v>8.57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>
        <v>7.0826000000000011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>
        <v>7.8817849994112805</v>
      </c>
      <c r="T11" s="7">
        <v>8.0918731368811994</v>
      </c>
      <c r="U11" s="7">
        <v>9.0223334809508504</v>
      </c>
      <c r="V11" s="7">
        <v>8.6406981318111988</v>
      </c>
      <c r="W11" s="7" t="e">
        <v>#N/A</v>
      </c>
      <c r="X11" s="7">
        <v>8.1652778825473096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25">
        <v>6</v>
      </c>
    </row>
    <row r="12" spans="1:29" x14ac:dyDescent="0.2">
      <c r="A12" s="19" t="s">
        <v>21</v>
      </c>
      <c r="C12" s="7" t="s">
        <v>21</v>
      </c>
      <c r="D12" s="9">
        <v>3.6399999999999997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>
        <v>3.26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>
        <v>2.8699999999999997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>
        <v>4.008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25">
        <v>6.3</v>
      </c>
    </row>
    <row r="13" spans="1:29" x14ac:dyDescent="0.2">
      <c r="A13" s="19" t="s">
        <v>22</v>
      </c>
      <c r="C13" s="7" t="s">
        <v>22</v>
      </c>
      <c r="D13" s="9">
        <v>1.099</v>
      </c>
      <c r="E13" s="7" t="e">
        <v>#N/A</v>
      </c>
      <c r="F13" s="7" t="e">
        <v>#N/A</v>
      </c>
      <c r="G13" s="7" t="e">
        <v>#N/A</v>
      </c>
      <c r="H13" s="7" t="e">
        <v>#N/A</v>
      </c>
      <c r="I13" s="7">
        <v>1.1160000000000001</v>
      </c>
      <c r="J13" s="7" t="e">
        <v>#N/A</v>
      </c>
      <c r="K13" s="7" t="e">
        <v>#N/A</v>
      </c>
      <c r="L13" s="7" t="e">
        <v>#N/A</v>
      </c>
      <c r="M13" s="7" t="e">
        <v>#N/A</v>
      </c>
      <c r="N13" s="7">
        <v>1.1659999999999999</v>
      </c>
      <c r="O13" s="7" t="e">
        <v>#N/A</v>
      </c>
      <c r="P13" s="7" t="e">
        <v>#N/A</v>
      </c>
      <c r="Q13" s="7" t="e">
        <v>#N/A</v>
      </c>
      <c r="R13" s="7" t="e">
        <v>#N/A</v>
      </c>
      <c r="S13" s="7" t="e">
        <v>#N/A</v>
      </c>
      <c r="T13" s="7">
        <v>2.6930000000000001</v>
      </c>
      <c r="U13" s="7" t="e">
        <v>#N/A</v>
      </c>
      <c r="V13" s="7" t="e">
        <v>#N/A</v>
      </c>
      <c r="W13" s="7">
        <v>1.6503239599999997</v>
      </c>
      <c r="X13" s="7" t="e">
        <v>#N/A</v>
      </c>
      <c r="Y13" s="7" t="e">
        <v>#N/A</v>
      </c>
      <c r="Z13" s="7" t="e">
        <v>#N/A</v>
      </c>
      <c r="AA13" s="7" t="e">
        <v>#N/A</v>
      </c>
      <c r="AB13" s="7" t="e">
        <v>#N/A</v>
      </c>
      <c r="AC13" s="25">
        <v>0.7</v>
      </c>
    </row>
    <row r="14" spans="1:29" x14ac:dyDescent="0.2">
      <c r="A14" s="19" t="s">
        <v>23</v>
      </c>
      <c r="C14" s="7" t="s">
        <v>23</v>
      </c>
      <c r="D14" s="9">
        <v>9.9089999999999989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>
        <v>8.5350000000000001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>
        <v>9.6829999999999998</v>
      </c>
      <c r="O14" s="7" t="e">
        <v>#N/A</v>
      </c>
      <c r="P14" s="7" t="e">
        <v>#N/A</v>
      </c>
      <c r="Q14" s="7" t="e">
        <v>#N/A</v>
      </c>
      <c r="R14" s="7" t="e">
        <v>#N/A</v>
      </c>
      <c r="S14" s="7">
        <v>11.406530040053404</v>
      </c>
      <c r="T14" s="7" t="e">
        <v>#N/A</v>
      </c>
      <c r="U14" s="7" t="e">
        <v>#N/A</v>
      </c>
      <c r="V14" s="7" t="e">
        <v>#N/A</v>
      </c>
      <c r="W14" s="7" t="e">
        <v>#N/A</v>
      </c>
      <c r="X14" s="7" t="e">
        <v>#N/A</v>
      </c>
      <c r="Y14" s="7" t="e">
        <v>#N/A</v>
      </c>
      <c r="Z14" s="7" t="e">
        <v>#N/A</v>
      </c>
      <c r="AA14" s="7" t="e">
        <v>#N/A</v>
      </c>
      <c r="AB14" s="7" t="e">
        <v>#N/A</v>
      </c>
      <c r="AC14" s="25">
        <v>4.0999999999999996</v>
      </c>
    </row>
    <row r="15" spans="1:29" x14ac:dyDescent="0.2">
      <c r="A15" s="19" t="s">
        <v>24</v>
      </c>
      <c r="C15" s="7" t="s">
        <v>24</v>
      </c>
      <c r="D15" s="9">
        <v>16.669999999999998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>
        <v>16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>
        <v>18.486616123970538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>
        <v>18.70775499823846</v>
      </c>
      <c r="T15" s="7">
        <v>15.794946588966049</v>
      </c>
      <c r="U15" s="7">
        <v>17.151476698176971</v>
      </c>
      <c r="V15" s="7">
        <v>18.66288754753235</v>
      </c>
      <c r="W15" s="7" t="e">
        <v>#N/A</v>
      </c>
      <c r="X15" s="7">
        <v>19.390198321045041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25">
        <v>13.3</v>
      </c>
    </row>
    <row r="16" spans="1:29" x14ac:dyDescent="0.2">
      <c r="A16" s="19" t="s">
        <v>25</v>
      </c>
      <c r="C16" s="7" t="s">
        <v>25</v>
      </c>
      <c r="D16" s="9">
        <v>25.169</v>
      </c>
      <c r="E16" s="7" t="e">
        <v>#N/A</v>
      </c>
      <c r="F16" s="7" t="e">
        <v>#N/A</v>
      </c>
      <c r="G16" s="7" t="e">
        <v>#N/A</v>
      </c>
      <c r="H16" s="7" t="e">
        <v>#N/A</v>
      </c>
      <c r="I16" s="7">
        <v>23.5</v>
      </c>
      <c r="J16" s="7" t="e">
        <v>#N/A</v>
      </c>
      <c r="K16" s="7" t="e">
        <v>#N/A</v>
      </c>
      <c r="L16" s="7" t="e">
        <v>#N/A</v>
      </c>
      <c r="M16" s="7" t="e">
        <v>#N/A</v>
      </c>
      <c r="N16" s="7">
        <v>25.27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>
        <v>28.302</v>
      </c>
      <c r="T16" s="7">
        <v>28.745999999999999</v>
      </c>
      <c r="U16" s="7">
        <v>29.024000000000001</v>
      </c>
      <c r="V16" s="7">
        <v>29.324000000000002</v>
      </c>
      <c r="W16" s="7" t="e">
        <v>#N/A</v>
      </c>
      <c r="X16" s="7">
        <v>29.17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25">
        <v>19.7</v>
      </c>
    </row>
    <row r="17" spans="1:29" x14ac:dyDescent="0.2">
      <c r="A17" s="19" t="s">
        <v>26</v>
      </c>
      <c r="C17" s="7" t="s">
        <v>26</v>
      </c>
      <c r="D17" s="9">
        <v>2.5920000000000001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>
        <v>2.6179999999999999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>
        <v>3.2519999999999998</v>
      </c>
      <c r="O17" s="7" t="e">
        <v>#N/A</v>
      </c>
      <c r="P17" s="7" t="e">
        <v>#N/A</v>
      </c>
      <c r="Q17" s="7" t="e">
        <v>#N/A</v>
      </c>
      <c r="R17" s="7" t="e">
        <v>#N/A</v>
      </c>
      <c r="S17" s="7">
        <v>4.2029999999999994</v>
      </c>
      <c r="T17" s="7" t="e">
        <v>#N/A</v>
      </c>
      <c r="U17" s="7" t="e">
        <v>#N/A</v>
      </c>
      <c r="V17" s="7" t="e">
        <v>#N/A</v>
      </c>
      <c r="W17" s="7" t="e">
        <v>#N/A</v>
      </c>
      <c r="X17" s="7" t="e">
        <v>#N/A</v>
      </c>
      <c r="Y17" s="7" t="e">
        <v>#N/A</v>
      </c>
      <c r="Z17" s="7" t="e">
        <v>#N/A</v>
      </c>
      <c r="AA17" s="7" t="e">
        <v>#N/A</v>
      </c>
      <c r="AB17" s="7" t="e">
        <v>#N/A</v>
      </c>
      <c r="AC17" s="25">
        <v>1.3</v>
      </c>
    </row>
    <row r="18" spans="1:29" x14ac:dyDescent="0.2">
      <c r="A18" s="19" t="s">
        <v>27</v>
      </c>
      <c r="C18" s="7" t="s">
        <v>317</v>
      </c>
      <c r="D18" s="9">
        <v>2.0623499139999999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>
        <v>8.0572207379999998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>
        <v>8.4641550950000006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>
        <v>8.8143243019999993</v>
      </c>
      <c r="T18" s="7">
        <v>8.6128608839999998</v>
      </c>
      <c r="U18" s="7">
        <v>8.9046125979999999</v>
      </c>
      <c r="V18" s="7">
        <v>9.4438151690000005</v>
      </c>
      <c r="W18" s="7">
        <v>10.176604718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25">
        <v>4.5</v>
      </c>
    </row>
    <row r="19" spans="1:29" x14ac:dyDescent="0.2">
      <c r="A19" s="19" t="s">
        <v>28</v>
      </c>
    </row>
    <row r="20" spans="1:29" x14ac:dyDescent="0.2">
      <c r="A20" s="19" t="s">
        <v>29</v>
      </c>
      <c r="C20" s="7" t="s">
        <v>29</v>
      </c>
      <c r="D20" s="9">
        <v>2.4359999999999999</v>
      </c>
      <c r="E20" s="7" t="e">
        <v>#N/A</v>
      </c>
      <c r="F20" s="7">
        <v>2.516</v>
      </c>
      <c r="G20" s="7" t="e">
        <v>#N/A</v>
      </c>
      <c r="H20" s="7" t="e">
        <v>#N/A</v>
      </c>
      <c r="I20" s="7">
        <v>4.423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>
        <v>7.67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>
        <v>6.5943927958833619</v>
      </c>
      <c r="T20" s="7" t="e">
        <v>#N/A</v>
      </c>
      <c r="U20" s="7" t="e">
        <v>#N/A</v>
      </c>
      <c r="V20" s="7" t="e">
        <v>#N/A</v>
      </c>
      <c r="W20" s="7" t="e">
        <v>#N/A</v>
      </c>
      <c r="X20" s="7" t="e">
        <v>#N/A</v>
      </c>
      <c r="Y20" s="7" t="e">
        <v>#N/A</v>
      </c>
      <c r="Z20" s="7" t="e">
        <v>#N/A</v>
      </c>
      <c r="AA20" s="7" t="e">
        <v>#N/A</v>
      </c>
      <c r="AB20" s="7" t="e">
        <v>#N/A</v>
      </c>
      <c r="AC20" s="25">
        <v>1.9</v>
      </c>
    </row>
    <row r="21" spans="1:29" x14ac:dyDescent="0.2">
      <c r="A21" s="19" t="s">
        <v>30</v>
      </c>
      <c r="C21" s="7" t="s">
        <v>30</v>
      </c>
      <c r="D21" s="9">
        <v>15.48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>
        <v>14.199111353999999</v>
      </c>
      <c r="J21" s="7" t="e">
        <v>#N/A</v>
      </c>
      <c r="K21" s="7" t="e">
        <v>#N/A</v>
      </c>
      <c r="L21" s="7" t="e">
        <v>#N/A</v>
      </c>
      <c r="M21" s="7" t="e">
        <v>#N/A</v>
      </c>
      <c r="N21" s="7">
        <v>15.460708229000002</v>
      </c>
      <c r="O21" s="7" t="e">
        <v>#N/A</v>
      </c>
      <c r="P21" s="7" t="e">
        <v>#N/A</v>
      </c>
      <c r="Q21" s="7" t="e">
        <v>#N/A</v>
      </c>
      <c r="R21" s="7" t="e">
        <v>#N/A</v>
      </c>
      <c r="S21" s="7">
        <v>16.410342184000001</v>
      </c>
      <c r="T21" s="7">
        <v>16.117788452999999</v>
      </c>
      <c r="U21" s="7">
        <v>16.560007873</v>
      </c>
      <c r="V21" s="7">
        <v>15.278043116000001</v>
      </c>
      <c r="W21" s="7" t="e">
        <v>#N/A</v>
      </c>
      <c r="X21" s="7">
        <v>18.26886721</v>
      </c>
      <c r="Y21" s="7" t="e">
        <v>#N/A</v>
      </c>
      <c r="Z21" s="7" t="e">
        <v>#N/A</v>
      </c>
      <c r="AA21" s="7" t="e">
        <v>#N/A</v>
      </c>
      <c r="AB21" s="7" t="e">
        <v>#N/A</v>
      </c>
      <c r="AC21" s="25">
        <v>15.7</v>
      </c>
    </row>
    <row r="22" spans="1:29" x14ac:dyDescent="0.2">
      <c r="A22" s="19" t="s">
        <v>31</v>
      </c>
      <c r="C22" s="7" t="s">
        <v>31</v>
      </c>
      <c r="D22" s="9">
        <v>3.5990000000000002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>
        <v>3.2869999999999999</v>
      </c>
      <c r="J22" s="7" t="e">
        <v>#N/A</v>
      </c>
      <c r="K22" s="7" t="e">
        <v>#N/A</v>
      </c>
      <c r="L22" s="7" t="e">
        <v>#N/A</v>
      </c>
      <c r="M22" s="7" t="e">
        <v>#N/A</v>
      </c>
      <c r="N22" s="7">
        <v>2.5449999999999999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>
        <v>2.3119999999999998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 t="e">
        <v>#N/A</v>
      </c>
      <c r="AB22" s="7" t="e">
        <v>#N/A</v>
      </c>
      <c r="AC22" s="25">
        <v>0.2</v>
      </c>
    </row>
    <row r="23" spans="1:29" x14ac:dyDescent="0.2">
      <c r="A23" s="19" t="s">
        <v>32</v>
      </c>
      <c r="C23" s="7" t="s">
        <v>32</v>
      </c>
      <c r="D23" s="9">
        <v>14.841999999999999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>
        <v>17.201000000000001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>
        <v>14.7</v>
      </c>
      <c r="O23" s="7" t="e">
        <v>#N/A</v>
      </c>
      <c r="P23" s="7" t="e">
        <v>#N/A</v>
      </c>
      <c r="Q23" s="7" t="e">
        <v>#N/A</v>
      </c>
      <c r="R23" s="7" t="e">
        <v>#N/A</v>
      </c>
      <c r="S23" s="7">
        <v>17</v>
      </c>
      <c r="T23" s="7">
        <v>16.5</v>
      </c>
      <c r="U23" s="7">
        <v>16.600000000000001</v>
      </c>
      <c r="V23" s="7">
        <v>17.600000000000001</v>
      </c>
      <c r="W23" s="7">
        <v>18.5</v>
      </c>
      <c r="X23" s="7" t="e">
        <v>#N/A</v>
      </c>
      <c r="Y23" s="7" t="e">
        <v>#N/A</v>
      </c>
      <c r="Z23" s="7" t="e">
        <v>#N/A</v>
      </c>
      <c r="AA23" s="7" t="e">
        <v>#N/A</v>
      </c>
      <c r="AB23" s="7" t="e">
        <v>#N/A</v>
      </c>
      <c r="AC23" s="25">
        <v>12.2</v>
      </c>
    </row>
    <row r="24" spans="1:29" x14ac:dyDescent="0.2">
      <c r="A24" s="19" t="s">
        <v>33</v>
      </c>
      <c r="C24" s="7" t="s">
        <v>33</v>
      </c>
      <c r="D24" s="9">
        <v>3.3000000000000003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>
        <v>3.5339999999999998</v>
      </c>
      <c r="J24" s="7" t="e">
        <v>#N/A</v>
      </c>
      <c r="K24" s="7" t="e">
        <v>#N/A</v>
      </c>
      <c r="L24" s="7" t="e">
        <v>#N/A</v>
      </c>
      <c r="M24" s="7" t="e">
        <v>#N/A</v>
      </c>
      <c r="N24" s="7">
        <v>5.1929999999999996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>
        <v>5.0741029207232264</v>
      </c>
      <c r="U24" s="7" t="e">
        <v>#N/A</v>
      </c>
      <c r="V24" s="7" t="e">
        <v>#N/A</v>
      </c>
      <c r="W24" s="7" t="e">
        <v>#N/A</v>
      </c>
      <c r="X24" s="7" t="e">
        <v>#N/A</v>
      </c>
      <c r="Y24" s="7" t="e">
        <v>#N/A</v>
      </c>
      <c r="Z24" s="7" t="e">
        <v>#N/A</v>
      </c>
      <c r="AA24" s="7" t="e">
        <v>#N/A</v>
      </c>
      <c r="AB24" s="7" t="e">
        <v>#N/A</v>
      </c>
      <c r="AC24" s="25">
        <v>0.1</v>
      </c>
    </row>
    <row r="25" spans="1:29" x14ac:dyDescent="0.2">
      <c r="A25" s="19" t="s">
        <v>34</v>
      </c>
      <c r="C25" s="7" t="s">
        <v>34</v>
      </c>
      <c r="D25" s="7" t="e">
        <v>#N/A</v>
      </c>
      <c r="E25" s="7" t="e">
        <v>#N/A</v>
      </c>
      <c r="F25" s="7" t="e">
        <v>#N/A</v>
      </c>
      <c r="G25" s="7" t="e">
        <v>#N/A</v>
      </c>
      <c r="H25" s="7" t="e">
        <v>#N/A</v>
      </c>
      <c r="I25" s="7">
        <v>3.6820000000000004</v>
      </c>
      <c r="J25" s="7" t="e">
        <v>#N/A</v>
      </c>
      <c r="K25" s="7" t="e">
        <v>#N/A</v>
      </c>
      <c r="L25" s="7" t="e">
        <v>#N/A</v>
      </c>
      <c r="M25" s="7" t="e">
        <v>#N/A</v>
      </c>
      <c r="N25" s="7">
        <v>4.2299999999999995</v>
      </c>
      <c r="O25" s="7" t="e">
        <v>#N/A</v>
      </c>
      <c r="P25" s="7" t="e">
        <v>#N/A</v>
      </c>
      <c r="Q25" s="7" t="e">
        <v>#N/A</v>
      </c>
      <c r="R25" s="7" t="e">
        <v>#N/A</v>
      </c>
      <c r="S25" s="7">
        <v>4.9400000000000004</v>
      </c>
      <c r="T25" s="7" t="e">
        <v>#N/A</v>
      </c>
      <c r="U25" s="7" t="e">
        <v>#N/A</v>
      </c>
      <c r="V25" s="7" t="e">
        <v>#N/A</v>
      </c>
      <c r="W25" s="7" t="e">
        <v>#N/A</v>
      </c>
      <c r="X25" s="7" t="e">
        <v>#N/A</v>
      </c>
      <c r="Y25" s="7" t="e">
        <v>#N/A</v>
      </c>
      <c r="Z25" s="7" t="e">
        <v>#N/A</v>
      </c>
      <c r="AA25" s="7" t="e">
        <v>#N/A</v>
      </c>
      <c r="AB25" s="7" t="e">
        <v>#N/A</v>
      </c>
      <c r="AC25" s="25">
        <v>2.6</v>
      </c>
    </row>
    <row r="26" spans="1:29" x14ac:dyDescent="0.2">
      <c r="A26" s="19" t="s">
        <v>35</v>
      </c>
      <c r="C26" s="7" t="s">
        <v>35</v>
      </c>
      <c r="D26" s="9">
        <v>0.75600000000000001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>
        <v>1.05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>
        <v>0.57279000000000002</v>
      </c>
      <c r="O26" s="7" t="e">
        <v>#N/A</v>
      </c>
      <c r="P26" s="7" t="e">
        <v>#N/A</v>
      </c>
      <c r="Q26" s="7" t="e">
        <v>#N/A</v>
      </c>
      <c r="R26" s="7" t="e">
        <v>#N/A</v>
      </c>
      <c r="S26" s="7">
        <v>0.60555999999999999</v>
      </c>
      <c r="T26" s="7">
        <v>1.23753</v>
      </c>
      <c r="U26" s="7">
        <v>1.244</v>
      </c>
      <c r="V26" s="7">
        <v>1.19048</v>
      </c>
      <c r="W26" s="7" t="e">
        <v>#N/A</v>
      </c>
      <c r="X26" s="7" t="e">
        <v>#N/A</v>
      </c>
      <c r="Y26" s="7" t="e">
        <v>#N/A</v>
      </c>
      <c r="Z26" s="7" t="e">
        <v>#N/A</v>
      </c>
      <c r="AA26" s="7" t="e">
        <v>#N/A</v>
      </c>
      <c r="AB26" s="7" t="e">
        <v>#N/A</v>
      </c>
      <c r="AC26" s="25">
        <v>0.9</v>
      </c>
    </row>
    <row r="27" spans="1:29" x14ac:dyDescent="0.2">
      <c r="A27" s="19" t="s">
        <v>36</v>
      </c>
      <c r="C27" s="7" t="s">
        <v>36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>
        <v>1.5329999999999999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>
        <v>1.9160000000000001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>
        <v>2.3318402203856747</v>
      </c>
      <c r="T27" s="7" t="e">
        <v>#N/A</v>
      </c>
      <c r="U27" s="7" t="e">
        <v>#N/A</v>
      </c>
      <c r="V27" s="7" t="e">
        <v>#N/A</v>
      </c>
      <c r="W27" s="7" t="e">
        <v>#N/A</v>
      </c>
      <c r="X27" s="7" t="e">
        <v>#N/A</v>
      </c>
      <c r="Y27" s="7" t="e">
        <v>#N/A</v>
      </c>
      <c r="Z27" s="7" t="e">
        <v>#N/A</v>
      </c>
      <c r="AA27" s="7" t="e">
        <v>#N/A</v>
      </c>
      <c r="AB27" s="7" t="e">
        <v>#N/A</v>
      </c>
      <c r="AC27" s="25">
        <v>0.8</v>
      </c>
    </row>
    <row r="28" spans="1:29" x14ac:dyDescent="0.2">
      <c r="A28" s="19" t="s">
        <v>37</v>
      </c>
      <c r="C28" s="7" t="s">
        <v>37</v>
      </c>
      <c r="D28" s="9">
        <v>18.353999999999999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>
        <v>15.763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>
        <v>16.138000000000002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>
        <v>17.547000000000001</v>
      </c>
      <c r="T28" s="7">
        <v>17.041</v>
      </c>
      <c r="U28" s="7">
        <v>17.091000000000001</v>
      </c>
      <c r="V28" s="7">
        <v>16.878</v>
      </c>
      <c r="W28" s="7" t="e">
        <v>#N/A</v>
      </c>
      <c r="X28" s="7">
        <v>17.213000000000001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25">
        <v>8.3000000000000007</v>
      </c>
    </row>
    <row r="29" spans="1:29" x14ac:dyDescent="0.2">
      <c r="A29" s="19" t="s">
        <v>38</v>
      </c>
      <c r="C29" s="7" t="s">
        <v>38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>
        <v>0.83390381282495674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>
        <v>0.73889688041594448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>
        <v>2.4466444887160494</v>
      </c>
      <c r="U29" s="7">
        <v>2.5533260088074865</v>
      </c>
      <c r="V29" s="7" t="e">
        <v>#N/A</v>
      </c>
      <c r="W29" s="7" t="e">
        <v>#N/A</v>
      </c>
      <c r="X29" s="7">
        <v>2.0085384899999998</v>
      </c>
      <c r="Y29" s="7" t="e">
        <v>#N/A</v>
      </c>
      <c r="Z29" s="7" t="e">
        <v>#N/A</v>
      </c>
      <c r="AA29" s="7" t="e">
        <v>#N/A</v>
      </c>
      <c r="AB29" s="7" t="e">
        <v>#N/A</v>
      </c>
      <c r="AC29" s="25">
        <v>2.8</v>
      </c>
    </row>
    <row r="30" spans="1:29" x14ac:dyDescent="0.2">
      <c r="A30" s="19" t="s">
        <v>39</v>
      </c>
      <c r="C30" s="7" t="s">
        <v>39</v>
      </c>
      <c r="D30" s="9">
        <v>2.8759999999999999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>
        <v>3.0669999999999997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2.044</v>
      </c>
      <c r="O30" s="7" t="e">
        <v>#N/A</v>
      </c>
      <c r="P30" s="7" t="e">
        <v>#N/A</v>
      </c>
      <c r="Q30" s="7" t="e">
        <v>#N/A</v>
      </c>
      <c r="R30" s="7" t="e">
        <v>#N/A</v>
      </c>
      <c r="S30" s="7">
        <v>1.306</v>
      </c>
      <c r="T30" s="7" t="e">
        <v>#N/A</v>
      </c>
      <c r="U30" s="7" t="e">
        <v>#N/A</v>
      </c>
      <c r="V30" s="7" t="e">
        <v>#N/A</v>
      </c>
      <c r="W30" s="7" t="e">
        <v>#N/A</v>
      </c>
      <c r="X30" s="7" t="e">
        <v>#N/A</v>
      </c>
      <c r="Y30" s="7" t="e">
        <v>#N/A</v>
      </c>
      <c r="Z30" s="7" t="e">
        <v>#N/A</v>
      </c>
      <c r="AA30" s="7" t="e">
        <v>#N/A</v>
      </c>
      <c r="AB30" s="7" t="e">
        <v>#N/A</v>
      </c>
      <c r="AC30" s="25">
        <v>0.6</v>
      </c>
    </row>
    <row r="31" spans="1:29" x14ac:dyDescent="0.2">
      <c r="A31" s="19" t="s">
        <v>40</v>
      </c>
      <c r="C31" s="7" t="s">
        <v>40</v>
      </c>
      <c r="D31" s="9">
        <v>13.497</v>
      </c>
      <c r="E31" s="7" t="e">
        <v>#N/A</v>
      </c>
      <c r="F31" s="7" t="e">
        <v>#N/A</v>
      </c>
      <c r="G31" s="7" t="e">
        <v>#N/A</v>
      </c>
      <c r="H31" s="7" t="e">
        <v>#N/A</v>
      </c>
      <c r="I31" s="7">
        <v>16.068999999999999</v>
      </c>
      <c r="J31" s="7" t="e">
        <v>#N/A</v>
      </c>
      <c r="K31" s="7" t="e">
        <v>#N/A</v>
      </c>
      <c r="L31" s="7" t="e">
        <v>#N/A</v>
      </c>
      <c r="M31" s="7" t="e">
        <v>#N/A</v>
      </c>
      <c r="N31" s="7">
        <v>11.109</v>
      </c>
      <c r="O31" s="7" t="e">
        <v>#N/A</v>
      </c>
      <c r="P31" s="7" t="e">
        <v>#N/A</v>
      </c>
      <c r="Q31" s="7" t="e">
        <v>#N/A</v>
      </c>
      <c r="R31" s="7" t="e">
        <v>#N/A</v>
      </c>
      <c r="S31" s="7">
        <v>13.514999999999999</v>
      </c>
      <c r="T31" s="7" t="e">
        <v>#N/A</v>
      </c>
      <c r="U31" s="7" t="e">
        <v>#N/A</v>
      </c>
      <c r="V31" s="7">
        <v>13.403</v>
      </c>
      <c r="W31" s="7" t="e">
        <v>#N/A</v>
      </c>
      <c r="X31" s="7">
        <v>15.340999999999999</v>
      </c>
      <c r="Y31" s="7" t="e">
        <v>#N/A</v>
      </c>
      <c r="Z31" s="7" t="e">
        <v>#N/A</v>
      </c>
      <c r="AA31" s="7" t="e">
        <v>#N/A</v>
      </c>
      <c r="AB31" s="7" t="e">
        <v>#N/A</v>
      </c>
      <c r="AC31" s="25">
        <v>6.8</v>
      </c>
    </row>
    <row r="32" spans="1:29" x14ac:dyDescent="0.2">
      <c r="A32" s="19" t="s">
        <v>41</v>
      </c>
      <c r="C32" s="7" t="s">
        <v>41</v>
      </c>
      <c r="D32" s="9">
        <v>3.1902200000000001</v>
      </c>
      <c r="E32" s="7" t="e">
        <v>#N/A</v>
      </c>
      <c r="F32" s="7" t="e">
        <v>#N/A</v>
      </c>
      <c r="G32" s="7" t="e">
        <v>#N/A</v>
      </c>
      <c r="H32" s="7" t="e">
        <v>#N/A</v>
      </c>
      <c r="I32" s="7">
        <v>4.6997999999999998</v>
      </c>
      <c r="J32" s="7" t="e">
        <v>#N/A</v>
      </c>
      <c r="K32" s="7" t="e">
        <v>#N/A</v>
      </c>
      <c r="L32" s="7" t="e">
        <v>#N/A</v>
      </c>
      <c r="M32" s="7" t="e">
        <v>#N/A</v>
      </c>
      <c r="N32" s="7">
        <v>2.6941228518994569</v>
      </c>
      <c r="O32" s="7" t="e">
        <v>#N/A</v>
      </c>
      <c r="P32" s="7" t="e">
        <v>#N/A</v>
      </c>
      <c r="Q32" s="7" t="e">
        <v>#N/A</v>
      </c>
      <c r="R32" s="7" t="e">
        <v>#N/A</v>
      </c>
      <c r="S32" s="7">
        <v>6.6743234414790198</v>
      </c>
      <c r="T32" s="7">
        <v>7.341367111776079</v>
      </c>
      <c r="U32" s="7">
        <v>7.9545218025730282</v>
      </c>
      <c r="V32" s="7">
        <v>8.3764604173973094</v>
      </c>
      <c r="W32" s="7" t="e">
        <v>#N/A</v>
      </c>
      <c r="X32" s="7">
        <v>6.2830371798263531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25">
        <v>7.2</v>
      </c>
    </row>
    <row r="33" spans="1:29" x14ac:dyDescent="0.2">
      <c r="A33" s="19" t="s">
        <v>42</v>
      </c>
      <c r="C33" s="7" t="s">
        <v>42</v>
      </c>
      <c r="D33" s="9">
        <v>8.33</v>
      </c>
      <c r="E33" s="7" t="e">
        <v>#N/A</v>
      </c>
      <c r="F33" s="7" t="e">
        <v>#N/A</v>
      </c>
      <c r="G33" s="7" t="e">
        <v>#N/A</v>
      </c>
      <c r="H33" s="7" t="e">
        <v>#N/A</v>
      </c>
      <c r="I33" s="7">
        <v>7.32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>
        <v>9.67</v>
      </c>
      <c r="O33" s="7" t="e">
        <v>#N/A</v>
      </c>
      <c r="P33" s="7" t="e">
        <v>#N/A</v>
      </c>
      <c r="Q33" s="7" t="e">
        <v>#N/A</v>
      </c>
      <c r="R33" s="7" t="e">
        <v>#N/A</v>
      </c>
      <c r="S33" s="7">
        <v>12.713450034000001</v>
      </c>
      <c r="T33" s="7">
        <v>12.610870464</v>
      </c>
      <c r="U33" s="7">
        <v>13.291426482999999</v>
      </c>
      <c r="V33" s="7">
        <v>13.531972224</v>
      </c>
      <c r="W33" s="7" t="e">
        <v>#N/A</v>
      </c>
      <c r="X33" s="7">
        <v>14.066438539</v>
      </c>
      <c r="Y33" s="7" t="e">
        <v>#N/A</v>
      </c>
      <c r="Z33" s="7" t="e">
        <v>#N/A</v>
      </c>
      <c r="AA33" s="7" t="e">
        <v>#N/A</v>
      </c>
      <c r="AB33" s="7" t="e">
        <v>#N/A</v>
      </c>
      <c r="AC33" s="25">
        <v>9</v>
      </c>
    </row>
    <row r="34" spans="1:29" x14ac:dyDescent="0.2">
      <c r="A34" s="19" t="s">
        <v>43</v>
      </c>
      <c r="C34" s="7" t="s">
        <v>333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>
        <v>0.27391054313099039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>
        <v>1.732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>
        <v>3.705914269499067</v>
      </c>
      <c r="U34" s="7">
        <v>3.4836285501004305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 t="e">
        <v>#N/A</v>
      </c>
      <c r="AB34" s="7" t="e">
        <v>#N/A</v>
      </c>
      <c r="AC34" s="25">
        <v>1.8</v>
      </c>
    </row>
    <row r="35" spans="1:29" x14ac:dyDescent="0.2">
      <c r="A35" s="19" t="s">
        <v>44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>
        <v>2.073</v>
      </c>
      <c r="J35" s="7" t="e">
        <v>#N/A</v>
      </c>
      <c r="K35" s="7" t="e">
        <v>#N/A</v>
      </c>
      <c r="L35" s="7" t="e">
        <v>#N/A</v>
      </c>
      <c r="M35" s="7" t="e">
        <v>#N/A</v>
      </c>
      <c r="N35" s="7">
        <v>1.346805583112721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1.4242679461116969</v>
      </c>
      <c r="T35" s="7">
        <v>1.7080894656256369</v>
      </c>
      <c r="U35" s="7">
        <v>2.2084605999295248</v>
      </c>
      <c r="V35" s="7" t="e">
        <v>#N/A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 t="e">
        <v>#N/A</v>
      </c>
      <c r="AB35" s="7" t="e">
        <v>#N/A</v>
      </c>
      <c r="AC35" s="25">
        <v>1.4</v>
      </c>
    </row>
    <row r="36" spans="1:29" x14ac:dyDescent="0.2">
      <c r="A36" s="19" t="s">
        <v>45</v>
      </c>
      <c r="C36" s="7" t="s">
        <v>45</v>
      </c>
      <c r="D36" s="9">
        <v>9.4312299139999993</v>
      </c>
      <c r="E36" s="7" t="e">
        <v>#N/A</v>
      </c>
      <c r="F36" s="7" t="e">
        <v>#N/A</v>
      </c>
      <c r="G36" s="7" t="e">
        <v>#N/A</v>
      </c>
      <c r="H36" s="7" t="e">
        <v>#N/A</v>
      </c>
      <c r="I36" s="7">
        <v>10.705447661000001</v>
      </c>
      <c r="J36" s="7" t="e">
        <v>#N/A</v>
      </c>
      <c r="K36" s="7" t="e">
        <v>#N/A</v>
      </c>
      <c r="L36" s="7" t="e">
        <v>#N/A</v>
      </c>
      <c r="M36" s="7" t="e">
        <v>#N/A</v>
      </c>
      <c r="N36" s="7">
        <v>9.8856530070000002</v>
      </c>
      <c r="O36" s="7" t="e">
        <v>#N/A</v>
      </c>
      <c r="P36" s="7" t="e">
        <v>#N/A</v>
      </c>
      <c r="Q36" s="7" t="e">
        <v>#N/A</v>
      </c>
      <c r="R36" s="7" t="e">
        <v>#N/A</v>
      </c>
      <c r="S36" s="7">
        <v>12.630788033</v>
      </c>
      <c r="T36" s="7">
        <v>12.721546887999999</v>
      </c>
      <c r="U36" s="7">
        <v>13.058454891</v>
      </c>
      <c r="V36" s="7">
        <v>13.330664073000001</v>
      </c>
      <c r="W36" s="7" t="e">
        <v>#N/A</v>
      </c>
      <c r="X36" s="7">
        <v>13.551898022</v>
      </c>
      <c r="Y36" s="7" t="e">
        <v>#N/A</v>
      </c>
      <c r="Z36" s="7" t="e">
        <v>#N/A</v>
      </c>
      <c r="AA36" s="7" t="e">
        <v>#N/A</v>
      </c>
      <c r="AB36" s="7" t="e">
        <v>#N/A</v>
      </c>
      <c r="AC36" s="25">
        <v>7.3</v>
      </c>
    </row>
    <row r="37" spans="1:29" x14ac:dyDescent="0.2">
      <c r="A37" s="19" t="s">
        <v>46</v>
      </c>
      <c r="C37" s="7" t="s">
        <v>334</v>
      </c>
      <c r="D37" s="9">
        <v>1.7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1.7290000000000001</v>
      </c>
      <c r="J37" s="7" t="e">
        <v>#N/A</v>
      </c>
      <c r="K37" s="7" t="e">
        <v>#N/A</v>
      </c>
      <c r="L37" s="7" t="e">
        <v>#N/A</v>
      </c>
      <c r="M37" s="7" t="e">
        <v>#N/A</v>
      </c>
      <c r="N37" s="7">
        <v>1.7530000000000001</v>
      </c>
      <c r="O37" s="7" t="e">
        <v>#N/A</v>
      </c>
      <c r="P37" s="7" t="e">
        <v>#N/A</v>
      </c>
      <c r="Q37" s="7" t="e">
        <v>#N/A</v>
      </c>
      <c r="R37" s="7" t="e">
        <v>#N/A</v>
      </c>
      <c r="S37" s="7" t="e">
        <v>#N/A</v>
      </c>
      <c r="T37" s="7">
        <v>1.9482116402116401</v>
      </c>
      <c r="U37" s="7" t="e">
        <v>#N/A</v>
      </c>
      <c r="V37" s="7" t="e">
        <v>#N/A</v>
      </c>
      <c r="W37" s="7" t="e">
        <v>#N/A</v>
      </c>
      <c r="X37" s="7" t="e">
        <v>#N/A</v>
      </c>
      <c r="Y37" s="7" t="e">
        <v>#N/A</v>
      </c>
      <c r="Z37" s="7" t="e">
        <v>#N/A</v>
      </c>
      <c r="AA37" s="7" t="e">
        <v>#N/A</v>
      </c>
      <c r="AB37" s="7" t="e">
        <v>#N/A</v>
      </c>
      <c r="AC37" s="25">
        <v>1.2</v>
      </c>
    </row>
    <row r="38" spans="1:29" x14ac:dyDescent="0.2">
      <c r="A38" s="19" t="s">
        <v>47</v>
      </c>
      <c r="C38" s="7" t="s">
        <v>47</v>
      </c>
      <c r="D38" s="9">
        <v>17.22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>
        <v>22.830000000000002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>
        <v>19.169999999999998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>
        <v>20.8</v>
      </c>
      <c r="T38" s="7">
        <v>20.399999999999999</v>
      </c>
      <c r="U38" s="7">
        <v>21.1</v>
      </c>
      <c r="V38" s="7">
        <v>22</v>
      </c>
      <c r="W38" s="7">
        <v>21.6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25">
        <v>14.7</v>
      </c>
    </row>
    <row r="39" spans="1:29" x14ac:dyDescent="0.2">
      <c r="A39" s="19" t="s">
        <v>48</v>
      </c>
      <c r="C39" s="7" t="s">
        <v>48</v>
      </c>
      <c r="D39" s="9">
        <v>10.3</v>
      </c>
      <c r="E39" s="7" t="e">
        <v>#N/A</v>
      </c>
      <c r="F39" s="7" t="e">
        <v>#N/A</v>
      </c>
      <c r="G39" s="7" t="e">
        <v>#N/A</v>
      </c>
      <c r="H39" s="7" t="e">
        <v>#N/A</v>
      </c>
      <c r="I39" s="7">
        <v>13.7</v>
      </c>
      <c r="J39" s="7" t="e">
        <v>#N/A</v>
      </c>
      <c r="K39" s="7" t="e">
        <v>#N/A</v>
      </c>
      <c r="L39" s="7" t="e">
        <v>#N/A</v>
      </c>
      <c r="M39" s="7" t="e">
        <v>#N/A</v>
      </c>
      <c r="N39" s="7">
        <v>16.600000000000001</v>
      </c>
      <c r="O39" s="7" t="e">
        <v>#N/A</v>
      </c>
      <c r="P39" s="7" t="e">
        <v>#N/A</v>
      </c>
      <c r="Q39" s="7" t="e">
        <v>#N/A</v>
      </c>
      <c r="R39" s="7" t="e">
        <v>#N/A</v>
      </c>
      <c r="S39" s="7">
        <v>19.899999999999999</v>
      </c>
      <c r="T39" s="7">
        <v>21.5</v>
      </c>
      <c r="U39" s="7">
        <v>22.3</v>
      </c>
      <c r="V39" s="7">
        <v>24.2</v>
      </c>
      <c r="W39" s="7">
        <v>23</v>
      </c>
      <c r="X39" s="7" t="e">
        <v>#N/A</v>
      </c>
      <c r="Y39" s="7" t="e">
        <v>#N/A</v>
      </c>
      <c r="Z39" s="7" t="e">
        <v>#N/A</v>
      </c>
      <c r="AA39" s="7" t="e">
        <v>#N/A</v>
      </c>
      <c r="AB39" s="7" t="e">
        <v>#N/A</v>
      </c>
      <c r="AC39" s="25">
        <v>12.7</v>
      </c>
    </row>
    <row r="40" spans="1:29" x14ac:dyDescent="0.2">
      <c r="A40" s="19" t="s">
        <v>243</v>
      </c>
      <c r="C40" s="7" t="s">
        <v>243</v>
      </c>
      <c r="D40" s="9">
        <v>16.129000000000001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>
        <v>17.962</v>
      </c>
      <c r="J40" s="7" t="e">
        <v>#N/A</v>
      </c>
      <c r="K40" s="7" t="e">
        <v>#N/A</v>
      </c>
      <c r="L40" s="7" t="e">
        <v>#N/A</v>
      </c>
      <c r="M40" s="7" t="e">
        <v>#N/A</v>
      </c>
      <c r="N40" s="7">
        <v>18.111999999999998</v>
      </c>
      <c r="O40" s="7" t="e">
        <v>#N/A</v>
      </c>
      <c r="P40" s="7" t="e">
        <v>#N/A</v>
      </c>
      <c r="Q40" s="7" t="e">
        <v>#N/A</v>
      </c>
      <c r="R40" s="7" t="e">
        <v>#N/A</v>
      </c>
      <c r="S40" s="7">
        <v>19.765999999999998</v>
      </c>
      <c r="T40" s="7">
        <v>19.812999999999999</v>
      </c>
      <c r="U40" s="7">
        <v>20.024000000000001</v>
      </c>
      <c r="V40" s="7">
        <v>20.260999999999999</v>
      </c>
      <c r="W40" s="7" t="e">
        <v>#N/A</v>
      </c>
      <c r="X40" s="7">
        <v>19.475000000000001</v>
      </c>
      <c r="Y40" s="7" t="e">
        <v>#N/A</v>
      </c>
      <c r="Z40" s="7" t="e">
        <v>#N/A</v>
      </c>
      <c r="AA40" s="7" t="e">
        <v>#N/A</v>
      </c>
      <c r="AB40" s="7" t="e">
        <v>#N/A</v>
      </c>
      <c r="AC40" s="25">
        <v>12</v>
      </c>
    </row>
    <row r="41" spans="1:29" x14ac:dyDescent="0.2">
      <c r="A41" s="19" t="s">
        <v>50</v>
      </c>
      <c r="C41" s="7" t="s">
        <v>50</v>
      </c>
      <c r="D41" s="9">
        <v>25.513000000000002</v>
      </c>
      <c r="E41" s="7" t="e">
        <v>#N/A</v>
      </c>
      <c r="F41" s="7" t="e">
        <v>#N/A</v>
      </c>
      <c r="G41" s="7" t="e">
        <v>#N/A</v>
      </c>
      <c r="H41" s="7" t="e">
        <v>#N/A</v>
      </c>
      <c r="I41" s="7">
        <v>23.765000000000001</v>
      </c>
      <c r="J41" s="7" t="e">
        <v>#N/A</v>
      </c>
      <c r="K41" s="7" t="e">
        <v>#N/A</v>
      </c>
      <c r="L41" s="7" t="e">
        <v>#N/A</v>
      </c>
      <c r="M41" s="7" t="e">
        <v>#N/A</v>
      </c>
      <c r="N41" s="7">
        <v>25.186</v>
      </c>
      <c r="O41" s="7" t="e">
        <v>#N/A</v>
      </c>
      <c r="P41" s="7" t="e">
        <v>#N/A</v>
      </c>
      <c r="Q41" s="7" t="e">
        <v>#N/A</v>
      </c>
      <c r="R41" s="7" t="e">
        <v>#N/A</v>
      </c>
      <c r="S41" s="7">
        <v>28.940999999999999</v>
      </c>
      <c r="T41" s="7">
        <v>28.86</v>
      </c>
      <c r="U41" s="7">
        <v>28.908999999999999</v>
      </c>
      <c r="V41" s="7">
        <v>29.016999999999999</v>
      </c>
      <c r="W41" s="7" t="e">
        <v>#N/A</v>
      </c>
      <c r="X41" s="7">
        <v>28.814</v>
      </c>
      <c r="Y41" s="7" t="e">
        <v>#N/A</v>
      </c>
      <c r="Z41" s="7" t="e">
        <v>#N/A</v>
      </c>
      <c r="AA41" s="7" t="e">
        <v>#N/A</v>
      </c>
      <c r="AB41" s="7" t="e">
        <v>#N/A</v>
      </c>
      <c r="AC41" s="25">
        <v>22.2</v>
      </c>
    </row>
    <row r="42" spans="1:29" x14ac:dyDescent="0.2">
      <c r="A42" s="19" t="s">
        <v>51</v>
      </c>
      <c r="C42" s="7" t="s">
        <v>51</v>
      </c>
      <c r="D42" s="9">
        <v>2.76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>
        <v>3.42</v>
      </c>
      <c r="J42" s="7" t="e">
        <v>#N/A</v>
      </c>
      <c r="K42" s="7" t="e">
        <v>#N/A</v>
      </c>
      <c r="L42" s="7" t="e">
        <v>#N/A</v>
      </c>
      <c r="M42" s="7" t="e">
        <v>#N/A</v>
      </c>
      <c r="N42" s="7">
        <v>5.03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>
        <v>4.82</v>
      </c>
      <c r="T42" s="7" t="e">
        <v>#N/A</v>
      </c>
      <c r="U42" s="7" t="e">
        <v>#N/A</v>
      </c>
      <c r="V42" s="7" t="e">
        <v>#N/A</v>
      </c>
      <c r="W42" s="7">
        <v>6.4004775399999998</v>
      </c>
      <c r="X42" s="7" t="e">
        <v>#N/A</v>
      </c>
      <c r="Y42" s="7" t="e">
        <v>#N/A</v>
      </c>
      <c r="Z42" s="7" t="e">
        <v>#N/A</v>
      </c>
      <c r="AA42" s="7" t="e">
        <v>#N/A</v>
      </c>
      <c r="AB42" s="7" t="e">
        <v>#N/A</v>
      </c>
      <c r="AC42" s="25">
        <v>1.5</v>
      </c>
    </row>
    <row r="43" spans="1:29" x14ac:dyDescent="0.2">
      <c r="A43" s="19" t="s">
        <v>52</v>
      </c>
      <c r="C43" s="7" t="s">
        <v>52</v>
      </c>
      <c r="D43" s="9">
        <v>1.66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>
        <v>1.1200000000000001</v>
      </c>
      <c r="J43" s="7" t="e">
        <v>#N/A</v>
      </c>
      <c r="K43" s="7" t="e">
        <v>#N/A</v>
      </c>
      <c r="L43" s="7" t="e">
        <v>#N/A</v>
      </c>
      <c r="M43" s="7" t="e">
        <v>#N/A</v>
      </c>
      <c r="N43" s="7">
        <v>2.12</v>
      </c>
      <c r="O43" s="7" t="e">
        <v>#N/A</v>
      </c>
      <c r="P43" s="7" t="e">
        <v>#N/A</v>
      </c>
      <c r="Q43" s="7" t="e">
        <v>#N/A</v>
      </c>
      <c r="R43" s="7" t="e">
        <v>#N/A</v>
      </c>
      <c r="S43" s="7">
        <v>4.37</v>
      </c>
      <c r="T43" s="7" t="e">
        <v>#N/A</v>
      </c>
      <c r="U43" s="7" t="e">
        <v>#N/A</v>
      </c>
      <c r="V43" s="7">
        <v>4.6741056122044977</v>
      </c>
      <c r="W43" s="7">
        <v>7.7681559307028714</v>
      </c>
      <c r="X43" s="7" t="e">
        <v>#N/A</v>
      </c>
      <c r="Y43" s="7" t="e">
        <v>#N/A</v>
      </c>
      <c r="Z43" s="7" t="e">
        <v>#N/A</v>
      </c>
      <c r="AA43" s="7" t="e">
        <v>#N/A</v>
      </c>
      <c r="AB43" s="7" t="e">
        <v>#N/A</v>
      </c>
      <c r="AC43" s="25">
        <v>5.2</v>
      </c>
    </row>
    <row r="44" spans="1:29" x14ac:dyDescent="0.2">
      <c r="A44" s="19" t="s">
        <v>188</v>
      </c>
      <c r="C44" s="7" t="s">
        <v>53</v>
      </c>
      <c r="D44" s="9">
        <v>5.3040000000000003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>
        <v>8.5689999999999991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>
        <v>8.3827888692830097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>
        <v>11.954262797520739</v>
      </c>
      <c r="T44" s="7">
        <v>12.559666893763639</v>
      </c>
      <c r="U44" s="7">
        <v>12.00833031510323</v>
      </c>
      <c r="V44" s="7">
        <v>11.78565245688257</v>
      </c>
      <c r="W44" s="7" t="e">
        <v>#N/A</v>
      </c>
      <c r="X44" s="7">
        <v>11.202033089143141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25">
        <v>9.5</v>
      </c>
    </row>
    <row r="45" spans="1:29" x14ac:dyDescent="0.2">
      <c r="A45" s="19" t="s">
        <v>54</v>
      </c>
      <c r="C45" s="7" t="s">
        <v>54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>
        <v>5.2373540339999991</v>
      </c>
      <c r="O45" s="7" t="e">
        <v>#N/A</v>
      </c>
      <c r="P45" s="7" t="e">
        <v>#N/A</v>
      </c>
      <c r="Q45" s="7" t="e">
        <v>#N/A</v>
      </c>
      <c r="R45" s="7" t="e">
        <v>#N/A</v>
      </c>
      <c r="S45" s="7">
        <v>10.818785592000001</v>
      </c>
      <c r="T45" s="7">
        <v>10.811692274999999</v>
      </c>
      <c r="U45" s="7">
        <v>11.056648721</v>
      </c>
      <c r="V45" s="7">
        <v>12.130037743999999</v>
      </c>
      <c r="W45" s="7" t="e">
        <v>#N/A</v>
      </c>
      <c r="X45" s="7">
        <v>11.592383195</v>
      </c>
      <c r="Y45" s="7" t="e">
        <v>#N/A</v>
      </c>
      <c r="Z45" s="7" t="e">
        <v>#N/A</v>
      </c>
      <c r="AA45" s="7" t="e">
        <v>#N/A</v>
      </c>
      <c r="AB45" s="7" t="e">
        <v>#N/A</v>
      </c>
      <c r="AC45" s="25">
        <v>5.4</v>
      </c>
    </row>
    <row r="46" spans="1:29" x14ac:dyDescent="0.2">
      <c r="A46" s="19" t="s">
        <v>55</v>
      </c>
      <c r="C46" s="7" t="s">
        <v>55</v>
      </c>
      <c r="D46" s="9">
        <v>15.3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>
        <v>13.816000000000001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12.97</v>
      </c>
      <c r="O46" s="7" t="e">
        <v>#N/A</v>
      </c>
      <c r="P46" s="7" t="e">
        <v>#N/A</v>
      </c>
      <c r="Q46" s="7" t="e">
        <v>#N/A</v>
      </c>
      <c r="R46" s="7" t="e">
        <v>#N/A</v>
      </c>
      <c r="S46" s="7">
        <v>18.321000000000002</v>
      </c>
      <c r="T46" s="7">
        <v>16.332999999999998</v>
      </c>
      <c r="U46" s="7">
        <v>15.853</v>
      </c>
      <c r="V46" s="7">
        <v>15.871</v>
      </c>
      <c r="W46" s="7" t="e">
        <v>#N/A</v>
      </c>
      <c r="X46" s="7">
        <v>17.036999999999999</v>
      </c>
      <c r="Y46" s="7" t="e">
        <v>#N/A</v>
      </c>
      <c r="Z46" s="7" t="e">
        <v>#N/A</v>
      </c>
      <c r="AA46" s="7" t="e">
        <v>#N/A</v>
      </c>
      <c r="AB46" s="7" t="e">
        <v>#N/A</v>
      </c>
      <c r="AC46" s="25">
        <v>13</v>
      </c>
    </row>
    <row r="47" spans="1:29" x14ac:dyDescent="0.2">
      <c r="A47" s="19" t="s">
        <v>56</v>
      </c>
    </row>
    <row r="48" spans="1:29" x14ac:dyDescent="0.2">
      <c r="A48" s="19" t="s">
        <v>57</v>
      </c>
      <c r="C48" s="7" t="s">
        <v>57</v>
      </c>
      <c r="D48" s="9">
        <v>2.0449999999999999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>
        <v>6.0229999999999997</v>
      </c>
      <c r="J48" s="7" t="e">
        <v>#N/A</v>
      </c>
      <c r="K48" s="7" t="e">
        <v>#N/A</v>
      </c>
      <c r="L48" s="7" t="e">
        <v>#N/A</v>
      </c>
      <c r="M48" s="7" t="e">
        <v>#N/A</v>
      </c>
      <c r="N48" s="7">
        <v>4.55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>
        <v>3.1721786015164279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 t="e">
        <v>#N/A</v>
      </c>
      <c r="AA48" s="7" t="e">
        <v>#N/A</v>
      </c>
      <c r="AB48" s="7" t="e">
        <v>#N/A</v>
      </c>
      <c r="AC48" s="25">
        <v>0.7</v>
      </c>
    </row>
    <row r="49" spans="1:29" x14ac:dyDescent="0.2">
      <c r="A49" s="19" t="s">
        <v>58</v>
      </c>
      <c r="C49" s="7" t="s">
        <v>58</v>
      </c>
      <c r="D49" s="9">
        <v>2.093</v>
      </c>
      <c r="E49" s="7" t="e">
        <v>#N/A</v>
      </c>
      <c r="F49" s="7" t="e">
        <v>#N/A</v>
      </c>
      <c r="G49" s="7" t="e">
        <v>#N/A</v>
      </c>
      <c r="H49" s="7" t="e">
        <v>#N/A</v>
      </c>
      <c r="I49" s="7">
        <v>2.363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>
        <v>2.3330000000000002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>
        <v>3.371</v>
      </c>
      <c r="T49" s="7" t="e">
        <v>#N/A</v>
      </c>
      <c r="U49" s="7" t="e">
        <v>#N/A</v>
      </c>
      <c r="V49" s="7" t="e">
        <v>#N/A</v>
      </c>
      <c r="W49" s="7" t="e">
        <v>#N/A</v>
      </c>
      <c r="X49" s="7">
        <v>3.3932081100000007</v>
      </c>
      <c r="Y49" s="7" t="e">
        <v>#N/A</v>
      </c>
      <c r="Z49" s="7" t="e">
        <v>#N/A</v>
      </c>
      <c r="AA49" s="7" t="e">
        <v>#N/A</v>
      </c>
      <c r="AB49" s="7" t="e">
        <v>#N/A</v>
      </c>
      <c r="AC49" s="25">
        <v>2.5</v>
      </c>
    </row>
    <row r="50" spans="1:29" x14ac:dyDescent="0.2">
      <c r="A50" s="19" t="s">
        <v>59</v>
      </c>
      <c r="C50" s="7" t="s">
        <v>59</v>
      </c>
      <c r="D50" s="9">
        <v>28.902000000000001</v>
      </c>
      <c r="E50" s="7" t="e">
        <v>#N/A</v>
      </c>
      <c r="F50" s="7" t="e">
        <v>#N/A</v>
      </c>
      <c r="G50" s="7" t="e">
        <v>#N/A</v>
      </c>
      <c r="H50" s="7" t="e">
        <v>#N/A</v>
      </c>
      <c r="I50" s="7">
        <v>22.648</v>
      </c>
      <c r="J50" s="7" t="e">
        <v>#N/A</v>
      </c>
      <c r="K50" s="7" t="e">
        <v>#N/A</v>
      </c>
      <c r="L50" s="7" t="e">
        <v>#N/A</v>
      </c>
      <c r="M50" s="7" t="e">
        <v>#N/A</v>
      </c>
      <c r="N50" s="7">
        <v>23.927</v>
      </c>
      <c r="O50" s="7" t="e">
        <v>#N/A</v>
      </c>
      <c r="P50" s="7" t="e">
        <v>#N/A</v>
      </c>
      <c r="Q50" s="7" t="e">
        <v>#N/A</v>
      </c>
      <c r="R50" s="7" t="e">
        <v>#N/A</v>
      </c>
      <c r="S50" s="7">
        <v>27.417000000000002</v>
      </c>
      <c r="T50" s="7">
        <v>27.122</v>
      </c>
      <c r="U50" s="7">
        <v>28.395</v>
      </c>
      <c r="V50" s="7">
        <v>29.481999999999999</v>
      </c>
      <c r="W50" s="7" t="e">
        <v>#N/A</v>
      </c>
      <c r="X50" s="7">
        <v>30.574999999999999</v>
      </c>
      <c r="Y50" s="7" t="e">
        <v>#N/A</v>
      </c>
      <c r="Z50" s="7" t="e">
        <v>#N/A</v>
      </c>
      <c r="AA50" s="7" t="e">
        <v>#N/A</v>
      </c>
      <c r="AB50" s="7" t="e">
        <v>#N/A</v>
      </c>
      <c r="AC50" s="25">
        <v>24.4</v>
      </c>
    </row>
    <row r="51" spans="1:29" x14ac:dyDescent="0.2">
      <c r="A51" s="19" t="s">
        <v>60</v>
      </c>
      <c r="C51" s="7" t="s">
        <v>60</v>
      </c>
      <c r="D51" s="9">
        <v>28.332000000000001</v>
      </c>
      <c r="E51" s="7" t="e">
        <v>#N/A</v>
      </c>
      <c r="F51" s="7" t="e">
        <v>#N/A</v>
      </c>
      <c r="G51" s="7" t="e">
        <v>#N/A</v>
      </c>
      <c r="H51" s="7" t="e">
        <v>#N/A</v>
      </c>
      <c r="I51" s="7">
        <v>27.495000000000001</v>
      </c>
      <c r="J51" s="7" t="e">
        <v>#N/A</v>
      </c>
      <c r="K51" s="7" t="e">
        <v>#N/A</v>
      </c>
      <c r="L51" s="7" t="e">
        <v>#N/A</v>
      </c>
      <c r="M51" s="7" t="e">
        <v>#N/A</v>
      </c>
      <c r="N51" s="7">
        <v>28.693999999999999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>
        <v>30.664000000000001</v>
      </c>
      <c r="T51" s="7">
        <v>30.468</v>
      </c>
      <c r="U51" s="7">
        <v>31.03</v>
      </c>
      <c r="V51" s="7">
        <v>31.492999999999999</v>
      </c>
      <c r="W51" s="7" t="e">
        <v>#N/A</v>
      </c>
      <c r="X51" s="7">
        <v>31.684999999999999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25">
        <v>23.9</v>
      </c>
    </row>
    <row r="52" spans="1:29" x14ac:dyDescent="0.2">
      <c r="A52" s="19" t="s">
        <v>61</v>
      </c>
    </row>
    <row r="53" spans="1:29" x14ac:dyDescent="0.2">
      <c r="A53" s="19" t="s">
        <v>189</v>
      </c>
      <c r="C53" s="7" t="s">
        <v>62</v>
      </c>
      <c r="D53" s="9">
        <v>3.2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>
        <v>2.5350000000000001</v>
      </c>
      <c r="J53" s="7" t="e">
        <v>#N/A</v>
      </c>
      <c r="K53" s="7" t="e">
        <v>#N/A</v>
      </c>
      <c r="L53" s="7" t="e">
        <v>#N/A</v>
      </c>
      <c r="M53" s="7" t="e">
        <v>#N/A</v>
      </c>
      <c r="N53" s="7">
        <v>2.9590000000000001</v>
      </c>
      <c r="O53" s="7" t="e">
        <v>#N/A</v>
      </c>
      <c r="P53" s="7" t="e">
        <v>#N/A</v>
      </c>
      <c r="Q53" s="7" t="e">
        <v>#N/A</v>
      </c>
      <c r="R53" s="7" t="e">
        <v>#N/A</v>
      </c>
      <c r="S53" s="7">
        <v>2.9842700284668564</v>
      </c>
      <c r="T53" s="7" t="e">
        <v>#N/A</v>
      </c>
      <c r="U53" s="7" t="e">
        <v>#N/A</v>
      </c>
      <c r="V53" s="7" t="e">
        <v>#N/A</v>
      </c>
      <c r="W53" s="7">
        <v>4.2116284500000001</v>
      </c>
      <c r="X53" s="7" t="e">
        <v>#N/A</v>
      </c>
      <c r="Y53" s="7" t="e">
        <v>#N/A</v>
      </c>
      <c r="Z53" s="7" t="e">
        <v>#N/A</v>
      </c>
      <c r="AA53" s="7" t="e">
        <v>#N/A</v>
      </c>
      <c r="AB53" s="7" t="e">
        <v>#N/A</v>
      </c>
      <c r="AC53" s="25">
        <v>0.9</v>
      </c>
    </row>
    <row r="54" spans="1:29" x14ac:dyDescent="0.2">
      <c r="A54" s="19" t="s">
        <v>63</v>
      </c>
      <c r="C54" s="7" t="s">
        <v>63</v>
      </c>
      <c r="D54" s="9">
        <v>5.69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>
        <v>5.1269999999999998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>
        <v>7.1577671467067701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>
        <v>9.0448202012589185</v>
      </c>
      <c r="T54" s="7">
        <v>8.0122456250647502</v>
      </c>
      <c r="U54" s="7">
        <v>8.2098701599373296</v>
      </c>
      <c r="V54" s="7">
        <v>9.40055387427544</v>
      </c>
      <c r="W54" s="7" t="e">
        <v>#N/A</v>
      </c>
      <c r="X54" s="7">
        <v>10.643529028231139</v>
      </c>
      <c r="Y54" s="7" t="e">
        <v>#N/A</v>
      </c>
      <c r="Z54" s="7" t="e">
        <v>#N/A</v>
      </c>
      <c r="AA54" s="7" t="e">
        <v>#N/A</v>
      </c>
      <c r="AB54" s="7" t="e">
        <v>#N/A</v>
      </c>
      <c r="AC54" s="25">
        <v>7.1</v>
      </c>
    </row>
    <row r="55" spans="1:29" x14ac:dyDescent="0.2">
      <c r="A55" s="19" t="s">
        <v>64</v>
      </c>
      <c r="C55" s="7" t="s">
        <v>64</v>
      </c>
      <c r="D55" s="9">
        <v>25.225000000000001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>
        <v>25.405000000000001</v>
      </c>
      <c r="J55" s="7" t="e">
        <v>#N/A</v>
      </c>
      <c r="K55" s="7" t="e">
        <v>#N/A</v>
      </c>
      <c r="L55" s="7" t="e">
        <v>#N/A</v>
      </c>
      <c r="M55" s="7" t="e">
        <v>#N/A</v>
      </c>
      <c r="N55" s="7">
        <v>26.279</v>
      </c>
      <c r="O55" s="7" t="e">
        <v>#N/A</v>
      </c>
      <c r="P55" s="7" t="e">
        <v>#N/A</v>
      </c>
      <c r="Q55" s="7" t="e">
        <v>#N/A</v>
      </c>
      <c r="R55" s="7" t="e">
        <v>#N/A</v>
      </c>
      <c r="S55" s="7">
        <v>25.922000000000001</v>
      </c>
      <c r="T55" s="7">
        <v>24.661999999999999</v>
      </c>
      <c r="U55" s="7">
        <v>24.562999999999999</v>
      </c>
      <c r="V55" s="7">
        <v>24.757999999999999</v>
      </c>
      <c r="W55" s="7" t="e">
        <v>#N/A</v>
      </c>
      <c r="X55" s="7">
        <v>24.963999999999999</v>
      </c>
      <c r="Y55" s="7" t="e">
        <v>#N/A</v>
      </c>
      <c r="Z55" s="7" t="e">
        <v>#N/A</v>
      </c>
      <c r="AA55" s="7" t="e">
        <v>#N/A</v>
      </c>
      <c r="AB55" s="7" t="e">
        <v>#N/A</v>
      </c>
      <c r="AC55" s="25">
        <v>19.399999999999999</v>
      </c>
    </row>
    <row r="56" spans="1:29" x14ac:dyDescent="0.2">
      <c r="A56" s="19" t="s">
        <v>65</v>
      </c>
      <c r="C56" s="7" t="s">
        <v>65</v>
      </c>
      <c r="D56" s="9">
        <v>3.6160000000000001</v>
      </c>
      <c r="E56" s="7" t="e">
        <v>#N/A</v>
      </c>
      <c r="F56" s="7" t="e">
        <v>#N/A</v>
      </c>
      <c r="G56" s="7" t="e">
        <v>#N/A</v>
      </c>
      <c r="H56" s="7" t="e">
        <v>#N/A</v>
      </c>
      <c r="I56" s="7">
        <v>3.1079999999999997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>
        <v>6.5570000000000004</v>
      </c>
      <c r="O56" s="7" t="e">
        <v>#N/A</v>
      </c>
      <c r="P56" s="7" t="e">
        <v>#N/A</v>
      </c>
      <c r="Q56" s="7" t="e">
        <v>#N/A</v>
      </c>
      <c r="R56" s="7" t="e">
        <v>#N/A</v>
      </c>
      <c r="S56" s="7">
        <v>5.3915444839857649</v>
      </c>
      <c r="T56" s="7" t="e">
        <v>#N/A</v>
      </c>
      <c r="U56" s="7" t="e">
        <v>#N/A</v>
      </c>
      <c r="V56" s="7" t="e">
        <v>#N/A</v>
      </c>
      <c r="W56" s="7" t="e">
        <v>#N/A</v>
      </c>
      <c r="X56" s="7" t="e">
        <v>#N/A</v>
      </c>
      <c r="Y56" s="7" t="e">
        <v>#N/A</v>
      </c>
      <c r="Z56" s="7" t="e">
        <v>#N/A</v>
      </c>
      <c r="AA56" s="7" t="e">
        <v>#N/A</v>
      </c>
      <c r="AB56" s="7" t="e">
        <v>#N/A</v>
      </c>
      <c r="AC56" s="25">
        <v>1.7</v>
      </c>
    </row>
    <row r="57" spans="1:29" x14ac:dyDescent="0.2">
      <c r="A57" s="19" t="s">
        <v>66</v>
      </c>
      <c r="C57" s="7" t="s">
        <v>66</v>
      </c>
      <c r="D57" s="9">
        <v>16.600000000000001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18.382999999999999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>
        <v>20.422000000000001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>
        <v>23.826000000000001</v>
      </c>
      <c r="T57" s="7">
        <v>25.920999999999999</v>
      </c>
      <c r="U57" s="7">
        <v>28.007999999999999</v>
      </c>
      <c r="V57" s="7">
        <v>26.04</v>
      </c>
      <c r="W57" s="7" t="e">
        <v>#N/A</v>
      </c>
      <c r="X57" s="7">
        <v>26.387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25">
        <v>19</v>
      </c>
    </row>
    <row r="58" spans="1:29" x14ac:dyDescent="0.2">
      <c r="A58" s="19" t="s">
        <v>67</v>
      </c>
      <c r="C58" s="7" t="s">
        <v>67</v>
      </c>
      <c r="D58" s="9">
        <v>2.61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>
        <v>3.82</v>
      </c>
      <c r="J58" s="7" t="e">
        <v>#N/A</v>
      </c>
      <c r="K58" s="7" t="e">
        <v>#N/A</v>
      </c>
      <c r="L58" s="7" t="e">
        <v>#N/A</v>
      </c>
      <c r="M58" s="7" t="e">
        <v>#N/A</v>
      </c>
      <c r="N58" s="7">
        <v>4.6500000000000004</v>
      </c>
      <c r="O58" s="7" t="e">
        <v>#N/A</v>
      </c>
      <c r="P58" s="7" t="e">
        <v>#N/A</v>
      </c>
      <c r="Q58" s="7" t="e">
        <v>#N/A</v>
      </c>
      <c r="R58" s="7" t="e">
        <v>#N/A</v>
      </c>
      <c r="S58" s="7" t="e">
        <v>#N/A</v>
      </c>
      <c r="T58" s="7">
        <v>4.3899999999999997</v>
      </c>
      <c r="U58" s="7" t="e">
        <v>#N/A</v>
      </c>
      <c r="V58" s="7" t="e">
        <v>#N/A</v>
      </c>
      <c r="W58" s="7" t="e">
        <v>#N/A</v>
      </c>
      <c r="X58" s="7" t="e">
        <v>#N/A</v>
      </c>
      <c r="Y58" s="7" t="e">
        <v>#N/A</v>
      </c>
      <c r="Z58" s="7" t="e">
        <v>#N/A</v>
      </c>
      <c r="AA58" s="7" t="e">
        <v>#N/A</v>
      </c>
      <c r="AB58" s="7" t="e">
        <v>#N/A</v>
      </c>
      <c r="AC58" s="25">
        <v>1.3</v>
      </c>
    </row>
    <row r="59" spans="1:29" x14ac:dyDescent="0.2">
      <c r="A59" s="19" t="s">
        <v>68</v>
      </c>
      <c r="C59" s="7" t="s">
        <v>68</v>
      </c>
      <c r="D59" s="9">
        <v>0.8</v>
      </c>
      <c r="E59" s="7" t="e">
        <v>#N/A</v>
      </c>
      <c r="F59" s="7" t="e">
        <v>#N/A</v>
      </c>
      <c r="G59" s="7" t="e">
        <v>#N/A</v>
      </c>
      <c r="H59" s="7" t="e">
        <v>#N/A</v>
      </c>
      <c r="I59" s="7">
        <v>1.2549999999999999</v>
      </c>
      <c r="J59" s="7" t="e">
        <v>#N/A</v>
      </c>
      <c r="K59" s="7" t="e">
        <v>#N/A</v>
      </c>
      <c r="L59" s="7" t="e">
        <v>#N/A</v>
      </c>
      <c r="M59" s="7" t="e">
        <v>#N/A</v>
      </c>
      <c r="N59" s="7">
        <v>1.0489999999999999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>
        <v>2.4726754436176304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 t="e">
        <v>#N/A</v>
      </c>
      <c r="Z59" s="7" t="e">
        <v>#N/A</v>
      </c>
      <c r="AA59" s="7" t="e">
        <v>#N/A</v>
      </c>
      <c r="AB59" s="7" t="e">
        <v>#N/A</v>
      </c>
      <c r="AC59" s="25">
        <v>0.5</v>
      </c>
    </row>
    <row r="60" spans="1:29" x14ac:dyDescent="0.2">
      <c r="A60" s="19" t="s">
        <v>69</v>
      </c>
      <c r="C60" s="7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>
        <v>3.27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25">
        <v>1</v>
      </c>
    </row>
    <row r="61" spans="1:29" x14ac:dyDescent="0.2">
      <c r="A61" s="19" t="s">
        <v>70</v>
      </c>
      <c r="C61" s="7" t="s">
        <v>70</v>
      </c>
      <c r="D61" s="9">
        <v>2.4700000000000002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>
        <v>3.05</v>
      </c>
      <c r="J61" s="7" t="e">
        <v>#N/A</v>
      </c>
      <c r="K61" s="7" t="e">
        <v>#N/A</v>
      </c>
      <c r="L61" s="7" t="e">
        <v>#N/A</v>
      </c>
      <c r="M61" s="7" t="e">
        <v>#N/A</v>
      </c>
      <c r="N61" s="7">
        <v>3.29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>
        <v>4.3899999999999997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25">
        <v>0.4</v>
      </c>
    </row>
    <row r="62" spans="1:29" x14ac:dyDescent="0.2">
      <c r="A62" s="19" t="s">
        <v>71</v>
      </c>
      <c r="C62" s="7" t="s">
        <v>71</v>
      </c>
      <c r="D62" s="9">
        <v>25.1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20.113</v>
      </c>
      <c r="J62" s="7" t="e">
        <v>#N/A</v>
      </c>
      <c r="K62" s="7" t="e">
        <v>#N/A</v>
      </c>
      <c r="L62" s="7" t="e">
        <v>#N/A</v>
      </c>
      <c r="M62" s="7" t="e">
        <v>#N/A</v>
      </c>
      <c r="N62" s="7">
        <v>21.856999999999999</v>
      </c>
      <c r="O62" s="7" t="e">
        <v>#N/A</v>
      </c>
      <c r="P62" s="7" t="e">
        <v>#N/A</v>
      </c>
      <c r="Q62" s="7" t="e">
        <v>#N/A</v>
      </c>
      <c r="R62" s="7" t="e">
        <v>#N/A</v>
      </c>
      <c r="S62" s="7">
        <v>23.038</v>
      </c>
      <c r="T62" s="7">
        <v>22.228000000000002</v>
      </c>
      <c r="U62" s="7">
        <v>22.5</v>
      </c>
      <c r="V62" s="7">
        <v>22.108000000000001</v>
      </c>
      <c r="W62" s="7" t="e">
        <v>#N/A</v>
      </c>
      <c r="X62" s="7">
        <v>20.672000000000001</v>
      </c>
      <c r="Y62" s="7" t="e">
        <v>#N/A</v>
      </c>
      <c r="Z62" s="7" t="e">
        <v>#N/A</v>
      </c>
      <c r="AA62" s="7" t="e">
        <v>#N/A</v>
      </c>
      <c r="AB62" s="7" t="e">
        <v>#N/A</v>
      </c>
      <c r="AC62" s="25">
        <v>13.5</v>
      </c>
    </row>
    <row r="63" spans="1:29" x14ac:dyDescent="0.2">
      <c r="A63" s="19" t="s">
        <v>72</v>
      </c>
      <c r="C63" s="7" t="s">
        <v>72</v>
      </c>
      <c r="D63" s="9">
        <v>14.71</v>
      </c>
      <c r="E63" s="7" t="e">
        <v>#N/A</v>
      </c>
      <c r="F63" s="7" t="e">
        <v>#N/A</v>
      </c>
      <c r="G63" s="7" t="e">
        <v>#N/A</v>
      </c>
      <c r="H63" s="7" t="e">
        <v>#N/A</v>
      </c>
      <c r="I63" s="7">
        <v>14.631</v>
      </c>
      <c r="J63" s="7" t="e">
        <v>#N/A</v>
      </c>
      <c r="K63" s="7" t="e">
        <v>#N/A</v>
      </c>
      <c r="L63" s="7" t="e">
        <v>#N/A</v>
      </c>
      <c r="M63" s="7" t="e">
        <v>#N/A</v>
      </c>
      <c r="N63" s="7">
        <v>15.893000000000001</v>
      </c>
      <c r="O63" s="7" t="e">
        <v>#N/A</v>
      </c>
      <c r="P63" s="7" t="e">
        <v>#N/A</v>
      </c>
      <c r="Q63" s="7" t="e">
        <v>#N/A</v>
      </c>
      <c r="R63" s="7" t="e">
        <v>#N/A</v>
      </c>
      <c r="S63" s="7">
        <v>16.995999999999999</v>
      </c>
      <c r="T63" s="7">
        <v>17.241</v>
      </c>
      <c r="U63" s="7">
        <v>16.995000000000001</v>
      </c>
      <c r="V63" s="7">
        <v>16.603000000000002</v>
      </c>
      <c r="W63" s="7" t="e">
        <v>#N/A</v>
      </c>
      <c r="X63" s="7">
        <v>15.673999999999999</v>
      </c>
      <c r="Y63" s="7" t="e">
        <v>#N/A</v>
      </c>
      <c r="Z63" s="7" t="e">
        <v>#N/A</v>
      </c>
      <c r="AA63" s="7" t="e">
        <v>#N/A</v>
      </c>
      <c r="AB63" s="7" t="e">
        <v>#N/A</v>
      </c>
      <c r="AC63" s="25">
        <v>9.9</v>
      </c>
    </row>
    <row r="64" spans="1:29" x14ac:dyDescent="0.2">
      <c r="A64" s="19" t="s">
        <v>73</v>
      </c>
      <c r="C64" s="7" t="s">
        <v>73</v>
      </c>
      <c r="D64" s="9">
        <v>1.548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>
        <v>1.613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>
        <v>1.5369999999999999</v>
      </c>
      <c r="O64" s="7" t="e">
        <v>#N/A</v>
      </c>
      <c r="P64" s="7" t="e">
        <v>#N/A</v>
      </c>
      <c r="Q64" s="7" t="e">
        <v>#N/A</v>
      </c>
      <c r="R64" s="7" t="e">
        <v>#N/A</v>
      </c>
      <c r="S64" s="7" t="e">
        <v>#N/A</v>
      </c>
      <c r="T64" s="7">
        <v>2.6378529127939458</v>
      </c>
      <c r="U64" s="7">
        <v>2.387485420316207</v>
      </c>
      <c r="V64" s="7" t="e">
        <v>#N/A</v>
      </c>
      <c r="W64" s="7">
        <v>2.6768865899999996</v>
      </c>
      <c r="X64" s="7" t="e">
        <v>#N/A</v>
      </c>
      <c r="Y64" s="7" t="e">
        <v>#N/A</v>
      </c>
      <c r="Z64" s="7" t="e">
        <v>#N/A</v>
      </c>
      <c r="AA64" s="7" t="e">
        <v>#N/A</v>
      </c>
      <c r="AB64" s="7" t="e">
        <v>#N/A</v>
      </c>
      <c r="AC64" s="25">
        <v>1.4</v>
      </c>
    </row>
    <row r="65" spans="1:29" x14ac:dyDescent="0.2">
      <c r="A65" s="19" t="s">
        <v>74</v>
      </c>
      <c r="C65" s="7" t="s">
        <v>74</v>
      </c>
      <c r="D65" s="9">
        <v>1.6080000000000001</v>
      </c>
      <c r="E65" s="7" t="e">
        <v>#N/A</v>
      </c>
      <c r="F65" s="7" t="e">
        <v>#N/A</v>
      </c>
      <c r="G65" s="7" t="e">
        <v>#N/A</v>
      </c>
      <c r="H65" s="7">
        <v>1.7970000000000002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>
        <v>2.0350000000000001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>
        <v>0.94868746062048204</v>
      </c>
      <c r="T65" s="7">
        <v>0.91973978660642697</v>
      </c>
      <c r="U65" s="7">
        <v>0.96328976928120102</v>
      </c>
      <c r="V65" s="7">
        <v>1.1101164094281519</v>
      </c>
      <c r="W65" s="7" t="e">
        <v>#N/A</v>
      </c>
      <c r="X65" s="7">
        <v>1.129407376893401</v>
      </c>
      <c r="Y65" s="7" t="e">
        <v>#N/A</v>
      </c>
      <c r="Z65" s="7" t="e">
        <v>#N/A</v>
      </c>
      <c r="AA65" s="7" t="e">
        <v>#N/A</v>
      </c>
      <c r="AB65" s="7" t="e">
        <v>#N/A</v>
      </c>
      <c r="AC65" s="25">
        <v>1.3</v>
      </c>
    </row>
    <row r="66" spans="1:29" x14ac:dyDescent="0.2">
      <c r="A66" s="19" t="s">
        <v>190</v>
      </c>
      <c r="C66" s="7" t="s">
        <v>318</v>
      </c>
      <c r="D66" s="9">
        <v>6.1</v>
      </c>
      <c r="E66" s="7" t="e">
        <v>#N/A</v>
      </c>
      <c r="F66" s="7" t="e">
        <v>#N/A</v>
      </c>
      <c r="G66" s="7" t="e">
        <v>#N/A</v>
      </c>
      <c r="H66" s="7" t="e">
        <v>#N/A</v>
      </c>
      <c r="I66" s="7">
        <v>8.8500000000000014</v>
      </c>
      <c r="J66" s="7" t="e">
        <v>#N/A</v>
      </c>
      <c r="K66" s="7" t="e">
        <v>#N/A</v>
      </c>
      <c r="L66" s="7" t="e">
        <v>#N/A</v>
      </c>
      <c r="M66" s="7" t="e">
        <v>#N/A</v>
      </c>
      <c r="N66" s="7">
        <v>9.2510136498517213</v>
      </c>
      <c r="O66" s="7" t="e">
        <v>#N/A</v>
      </c>
      <c r="P66" s="7" t="e">
        <v>#N/A</v>
      </c>
      <c r="Q66" s="7" t="e">
        <v>#N/A</v>
      </c>
      <c r="R66" s="7" t="e">
        <v>#N/A</v>
      </c>
      <c r="S66" s="7">
        <v>12.533489885664029</v>
      </c>
      <c r="T66" s="7" t="e">
        <v>#N/A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e">
        <v>#N/A</v>
      </c>
      <c r="AA66" s="7" t="e">
        <v>#N/A</v>
      </c>
      <c r="AB66" s="7" t="e">
        <v>#N/A</v>
      </c>
      <c r="AC66" s="25">
        <v>10.1</v>
      </c>
    </row>
    <row r="67" spans="1:29" x14ac:dyDescent="0.2">
      <c r="A67" s="19" t="s">
        <v>76</v>
      </c>
      <c r="C67" s="7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25">
        <v>7.6</v>
      </c>
    </row>
    <row r="68" spans="1:29" x14ac:dyDescent="0.2">
      <c r="A68" s="19" t="s">
        <v>77</v>
      </c>
      <c r="C68" s="7" t="s">
        <v>77</v>
      </c>
      <c r="D68" s="9">
        <v>17.542999999999999</v>
      </c>
      <c r="E68" s="7" t="e">
        <v>#N/A</v>
      </c>
      <c r="F68" s="7" t="e">
        <v>#N/A</v>
      </c>
      <c r="G68" s="7" t="e">
        <v>#N/A</v>
      </c>
      <c r="H68" s="7" t="e">
        <v>#N/A</v>
      </c>
      <c r="I68" s="7">
        <v>12.567</v>
      </c>
      <c r="J68" s="7" t="e">
        <v>#N/A</v>
      </c>
      <c r="K68" s="7" t="e">
        <v>#N/A</v>
      </c>
      <c r="L68" s="7" t="e">
        <v>#N/A</v>
      </c>
      <c r="M68" s="7" t="e">
        <v>#N/A</v>
      </c>
      <c r="N68" s="7">
        <v>14.879</v>
      </c>
      <c r="O68" s="7" t="e">
        <v>#N/A</v>
      </c>
      <c r="P68" s="7" t="e">
        <v>#N/A</v>
      </c>
      <c r="Q68" s="7" t="e">
        <v>#N/A</v>
      </c>
      <c r="R68" s="7" t="e">
        <v>#N/A</v>
      </c>
      <c r="S68" s="7">
        <v>22.388999999999999</v>
      </c>
      <c r="T68" s="7">
        <v>20.978999999999999</v>
      </c>
      <c r="U68" s="7">
        <v>20.971</v>
      </c>
      <c r="V68" s="7">
        <v>20.228999999999999</v>
      </c>
      <c r="W68" s="7" t="e">
        <v>#N/A</v>
      </c>
      <c r="X68" s="7">
        <v>16.971</v>
      </c>
      <c r="Y68" s="7" t="e">
        <v>#N/A</v>
      </c>
      <c r="Z68" s="7" t="e">
        <v>#N/A</v>
      </c>
      <c r="AA68" s="7" t="e">
        <v>#N/A</v>
      </c>
      <c r="AB68" s="7" t="e">
        <v>#N/A</v>
      </c>
      <c r="AC68" s="25">
        <v>9</v>
      </c>
    </row>
    <row r="69" spans="1:29" x14ac:dyDescent="0.2">
      <c r="A69" s="19" t="s">
        <v>78</v>
      </c>
      <c r="C69" s="7" t="s">
        <v>78</v>
      </c>
      <c r="D69" s="9">
        <v>17.006</v>
      </c>
      <c r="E69" s="7" t="e">
        <v>#N/A</v>
      </c>
      <c r="F69" s="7" t="e">
        <v>#N/A</v>
      </c>
      <c r="G69" s="7" t="e">
        <v>#N/A</v>
      </c>
      <c r="H69" s="7" t="e">
        <v>#N/A</v>
      </c>
      <c r="I69" s="7">
        <v>17.004999999999999</v>
      </c>
      <c r="J69" s="7" t="e">
        <v>#N/A</v>
      </c>
      <c r="K69" s="7" t="e">
        <v>#N/A</v>
      </c>
      <c r="L69" s="7" t="e">
        <v>#N/A</v>
      </c>
      <c r="M69" s="7" t="e">
        <v>#N/A</v>
      </c>
      <c r="N69" s="7">
        <v>16.3</v>
      </c>
      <c r="O69" s="7" t="e">
        <v>#N/A</v>
      </c>
      <c r="P69" s="7" t="e">
        <v>#N/A</v>
      </c>
      <c r="Q69" s="7" t="e">
        <v>#N/A</v>
      </c>
      <c r="R69" s="7" t="e">
        <v>#N/A</v>
      </c>
      <c r="S69" s="7">
        <v>16.035</v>
      </c>
      <c r="T69" s="7">
        <v>15.821</v>
      </c>
      <c r="U69" s="7">
        <v>15.988</v>
      </c>
      <c r="V69" s="7">
        <v>16.116</v>
      </c>
      <c r="W69" s="7" t="e">
        <v>#N/A</v>
      </c>
      <c r="X69" s="7">
        <v>16.045999999999999</v>
      </c>
      <c r="Y69" s="7" t="e">
        <v>#N/A</v>
      </c>
      <c r="Z69" s="7" t="e">
        <v>#N/A</v>
      </c>
      <c r="AA69" s="7" t="e">
        <v>#N/A</v>
      </c>
      <c r="AB69" s="7" t="e">
        <v>#N/A</v>
      </c>
      <c r="AC69" s="25">
        <v>11.4</v>
      </c>
    </row>
    <row r="70" spans="1:29" x14ac:dyDescent="0.2">
      <c r="A70" s="19" t="s">
        <v>79</v>
      </c>
      <c r="C70" s="7" t="s">
        <v>79</v>
      </c>
      <c r="D70" s="9">
        <v>20.957000000000001</v>
      </c>
      <c r="E70" s="7" t="e">
        <v>#N/A</v>
      </c>
      <c r="F70" s="7" t="e">
        <v>#N/A</v>
      </c>
      <c r="G70" s="7" t="e">
        <v>#N/A</v>
      </c>
      <c r="H70" s="7" t="e">
        <v>#N/A</v>
      </c>
      <c r="I70" s="7">
        <v>22.637</v>
      </c>
      <c r="J70" s="7" t="e">
        <v>#N/A</v>
      </c>
      <c r="K70" s="7" t="e">
        <v>#N/A</v>
      </c>
      <c r="L70" s="7" t="e">
        <v>#N/A</v>
      </c>
      <c r="M70" s="7" t="e">
        <v>#N/A</v>
      </c>
      <c r="N70" s="7">
        <v>24.094999999999999</v>
      </c>
      <c r="O70" s="7" t="e">
        <v>#N/A</v>
      </c>
      <c r="P70" s="7" t="e">
        <v>#N/A</v>
      </c>
      <c r="Q70" s="7" t="e">
        <v>#N/A</v>
      </c>
      <c r="R70" s="7" t="e">
        <v>#N/A</v>
      </c>
      <c r="S70" s="7">
        <v>27.629000000000001</v>
      </c>
      <c r="T70" s="7">
        <v>27.338000000000001</v>
      </c>
      <c r="U70" s="7">
        <v>28.094000000000001</v>
      </c>
      <c r="V70" s="7">
        <v>28.619</v>
      </c>
      <c r="W70" s="7" t="e">
        <v>#N/A</v>
      </c>
      <c r="X70" s="7">
        <v>28.917000000000002</v>
      </c>
      <c r="Y70" s="7" t="e">
        <v>#N/A</v>
      </c>
      <c r="Z70" s="7" t="e">
        <v>#N/A</v>
      </c>
      <c r="AA70" s="7" t="e">
        <v>#N/A</v>
      </c>
      <c r="AB70" s="7" t="e">
        <v>#N/A</v>
      </c>
      <c r="AC70" s="25">
        <v>20.9</v>
      </c>
    </row>
    <row r="71" spans="1:29" x14ac:dyDescent="0.2">
      <c r="A71" s="19" t="s">
        <v>80</v>
      </c>
      <c r="C71" s="7" t="s">
        <v>80</v>
      </c>
      <c r="D71" s="9">
        <v>3.82</v>
      </c>
      <c r="E71" s="7" t="e">
        <v>#N/A</v>
      </c>
      <c r="F71" s="7" t="e">
        <v>#N/A</v>
      </c>
      <c r="G71" s="7" t="e">
        <v>#N/A</v>
      </c>
      <c r="H71" s="7" t="e">
        <v>#N/A</v>
      </c>
      <c r="I71" s="7">
        <v>3.63</v>
      </c>
      <c r="J71" s="7" t="e">
        <v>#N/A</v>
      </c>
      <c r="K71" s="7" t="e">
        <v>#N/A</v>
      </c>
      <c r="L71" s="7" t="e">
        <v>#N/A</v>
      </c>
      <c r="M71" s="7" t="e">
        <v>#N/A</v>
      </c>
      <c r="N71" s="7">
        <v>4.4400000000000004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4.42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e">
        <v>#N/A</v>
      </c>
      <c r="AA71" s="7" t="e">
        <v>#N/A</v>
      </c>
      <c r="AB71" s="7" t="e">
        <v>#N/A</v>
      </c>
      <c r="AC71" s="25">
        <v>0.7</v>
      </c>
    </row>
    <row r="72" spans="1:29" x14ac:dyDescent="0.2">
      <c r="A72" s="19" t="s">
        <v>81</v>
      </c>
      <c r="C72" s="7" t="s">
        <v>81</v>
      </c>
      <c r="D72" s="9">
        <v>14.055</v>
      </c>
      <c r="E72" s="7" t="e">
        <v>#N/A</v>
      </c>
      <c r="F72" s="7" t="e">
        <v>#N/A</v>
      </c>
      <c r="G72" s="7" t="e">
        <v>#N/A</v>
      </c>
      <c r="H72" s="7" t="e">
        <v>#N/A</v>
      </c>
      <c r="I72" s="7">
        <v>16.268999999999998</v>
      </c>
      <c r="J72" s="7" t="e">
        <v>#N/A</v>
      </c>
      <c r="K72" s="7" t="e">
        <v>#N/A</v>
      </c>
      <c r="L72" s="7" t="e">
        <v>#N/A</v>
      </c>
      <c r="M72" s="7" t="e">
        <v>#N/A</v>
      </c>
      <c r="N72" s="7">
        <v>18.152000000000001</v>
      </c>
      <c r="O72" s="7" t="e">
        <v>#N/A</v>
      </c>
      <c r="P72" s="7" t="e">
        <v>#N/A</v>
      </c>
      <c r="Q72" s="7" t="e">
        <v>#N/A</v>
      </c>
      <c r="R72" s="7" t="e">
        <v>#N/A</v>
      </c>
      <c r="S72" s="7">
        <v>22.074000000000002</v>
      </c>
      <c r="T72" s="7">
        <v>23.119</v>
      </c>
      <c r="U72" s="7">
        <v>22.937999999999999</v>
      </c>
      <c r="V72" s="7">
        <v>23.06</v>
      </c>
      <c r="W72" s="7" t="e">
        <v>#N/A</v>
      </c>
      <c r="X72" s="7" t="e">
        <v>#N/A</v>
      </c>
      <c r="Y72" s="7" t="e">
        <v>#N/A</v>
      </c>
      <c r="Z72" s="7" t="e">
        <v>#N/A</v>
      </c>
      <c r="AA72" s="7" t="e">
        <v>#N/A</v>
      </c>
      <c r="AB72" s="7" t="e">
        <v>#N/A</v>
      </c>
      <c r="AC72" s="25">
        <v>16.100000000000001</v>
      </c>
    </row>
    <row r="73" spans="1:29" x14ac:dyDescent="0.2">
      <c r="A73" s="19" t="s">
        <v>82</v>
      </c>
      <c r="C73" s="7" t="s">
        <v>82</v>
      </c>
      <c r="D73" s="9">
        <v>7.4242785080405298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>
        <v>8.4461011124178889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16.222308101573631</v>
      </c>
      <c r="O73" s="7" t="e">
        <v>#N/A</v>
      </c>
      <c r="P73" s="7" t="e">
        <v>#N/A</v>
      </c>
      <c r="Q73" s="7" t="e">
        <v>#N/A</v>
      </c>
      <c r="R73" s="7" t="e">
        <v>#N/A</v>
      </c>
      <c r="S73" s="7">
        <v>8.9627878993394408</v>
      </c>
      <c r="T73" s="7">
        <v>12.109467781808519</v>
      </c>
      <c r="U73" s="7">
        <v>12.649389921807769</v>
      </c>
      <c r="V73" s="7">
        <v>9.8290980564462007</v>
      </c>
      <c r="W73" s="7" t="e">
        <v>#N/A</v>
      </c>
      <c r="X73" s="7">
        <v>8.9336926885647099</v>
      </c>
      <c r="Y73" s="7" t="e">
        <v>#N/A</v>
      </c>
      <c r="Z73" s="7" t="e">
        <v>#N/A</v>
      </c>
      <c r="AA73" s="7" t="e">
        <v>#N/A</v>
      </c>
      <c r="AB73" s="7" t="e">
        <v>#N/A</v>
      </c>
      <c r="AC73" s="25">
        <v>9</v>
      </c>
    </row>
    <row r="74" spans="1:29" x14ac:dyDescent="0.2">
      <c r="A74" s="19" t="s">
        <v>83</v>
      </c>
      <c r="C74" s="7" t="s">
        <v>83</v>
      </c>
      <c r="D74" s="9">
        <v>8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>
        <v>8.66908482228712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>
        <v>6.99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>
        <v>6.9910815926528791</v>
      </c>
      <c r="T74" s="7">
        <v>6.2845321396069007</v>
      </c>
      <c r="U74" s="7">
        <v>6.39288842784838</v>
      </c>
      <c r="V74" s="7">
        <v>5.9869007435072206</v>
      </c>
      <c r="W74" s="7" t="e">
        <v>#N/A</v>
      </c>
      <c r="X74" s="7">
        <v>5.3719082546503154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25">
        <v>5.0999999999999996</v>
      </c>
    </row>
    <row r="75" spans="1:29" x14ac:dyDescent="0.2">
      <c r="A75" s="19" t="s">
        <v>84</v>
      </c>
      <c r="C75" s="7" t="s">
        <v>84</v>
      </c>
      <c r="D75" s="9">
        <v>1.1649653705984426</v>
      </c>
      <c r="E75" s="7" t="e">
        <v>#N/A</v>
      </c>
      <c r="F75" s="7" t="e">
        <v>#N/A</v>
      </c>
      <c r="G75" s="7" t="e">
        <v>#N/A</v>
      </c>
      <c r="H75" s="7" t="e">
        <v>#N/A</v>
      </c>
      <c r="I75" s="7">
        <v>1.351882856232155</v>
      </c>
      <c r="J75" s="7" t="e">
        <v>#N/A</v>
      </c>
      <c r="K75" s="7" t="e">
        <v>#N/A</v>
      </c>
      <c r="L75" s="7" t="e">
        <v>#N/A</v>
      </c>
      <c r="M75" s="7" t="e">
        <v>#N/A</v>
      </c>
      <c r="N75" s="7">
        <v>2.0948794081104571</v>
      </c>
      <c r="O75" s="7" t="e">
        <v>#N/A</v>
      </c>
      <c r="P75" s="7" t="e">
        <v>#N/A</v>
      </c>
      <c r="Q75" s="7" t="e">
        <v>#N/A</v>
      </c>
      <c r="R75" s="7" t="e">
        <v>#N/A</v>
      </c>
      <c r="S75" s="7">
        <v>2.2832468677601119</v>
      </c>
      <c r="T75" s="7">
        <v>2.0889732258155673</v>
      </c>
      <c r="U75" s="7">
        <v>2.2867993499636086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 t="e">
        <v>#N/A</v>
      </c>
      <c r="AC75" s="25">
        <v>1</v>
      </c>
    </row>
    <row r="76" spans="1:29" x14ac:dyDescent="0.2">
      <c r="A76" s="19" t="s">
        <v>191</v>
      </c>
      <c r="C76" s="7" t="s">
        <v>319</v>
      </c>
      <c r="D76" s="9">
        <v>3.0710000000000002</v>
      </c>
      <c r="E76" s="7" t="e">
        <v>#N/A</v>
      </c>
      <c r="F76" s="7" t="e">
        <v>#N/A</v>
      </c>
      <c r="G76" s="7" t="e">
        <v>#N/A</v>
      </c>
      <c r="H76" s="7" t="e">
        <v>#N/A</v>
      </c>
      <c r="I76" s="7">
        <v>4.5250000000000004</v>
      </c>
      <c r="J76" s="7" t="e">
        <v>#N/A</v>
      </c>
      <c r="K76" s="7" t="e">
        <v>#N/A</v>
      </c>
      <c r="L76" s="7" t="e">
        <v>#N/A</v>
      </c>
      <c r="M76" s="7" t="e">
        <v>#N/A</v>
      </c>
      <c r="N76" s="7">
        <v>6.1150000000000002</v>
      </c>
      <c r="O76" s="7" t="e">
        <v>#N/A</v>
      </c>
      <c r="P76" s="7" t="e">
        <v>#N/A</v>
      </c>
      <c r="Q76" s="7" t="e">
        <v>#N/A</v>
      </c>
      <c r="R76" s="7" t="e">
        <v>#N/A</v>
      </c>
      <c r="S76" s="7">
        <v>8.2829999999999995</v>
      </c>
      <c r="T76" s="7">
        <v>8.24</v>
      </c>
      <c r="U76" s="7">
        <v>8.8219999999999992</v>
      </c>
      <c r="V76" s="7">
        <v>9.3320000000000007</v>
      </c>
      <c r="W76" s="7" t="e">
        <v>#N/A</v>
      </c>
      <c r="X76" s="7">
        <v>10.108000000000001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25">
        <v>6.3</v>
      </c>
    </row>
    <row r="77" spans="1:29" x14ac:dyDescent="0.2">
      <c r="A77" s="19" t="s">
        <v>86</v>
      </c>
      <c r="C77" s="7" t="s">
        <v>86</v>
      </c>
      <c r="D77" s="9">
        <v>11.120000000000001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13.489000000000001</v>
      </c>
      <c r="J77" s="7" t="e">
        <v>#N/A</v>
      </c>
      <c r="K77" s="7" t="e">
        <v>#N/A</v>
      </c>
      <c r="L77" s="7" t="e">
        <v>#N/A</v>
      </c>
      <c r="M77" s="7" t="e">
        <v>#N/A</v>
      </c>
      <c r="N77" s="7">
        <v>6.5436760710819506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 t="e">
        <v>#N/A</v>
      </c>
      <c r="T77" s="7">
        <v>11.436999999999999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e">
        <v>#N/A</v>
      </c>
      <c r="AA77" s="7" t="e">
        <v>#N/A</v>
      </c>
      <c r="AB77" s="7" t="e">
        <v>#N/A</v>
      </c>
      <c r="AC77" s="25">
        <v>7</v>
      </c>
    </row>
    <row r="78" spans="1:29" x14ac:dyDescent="0.2">
      <c r="A78" s="19" t="s">
        <v>177</v>
      </c>
      <c r="C78" s="7" t="s">
        <v>320</v>
      </c>
      <c r="D78" s="9">
        <v>13.95547803396215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>
        <v>5.1877431802429417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>
        <v>5.0960000000000001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>
        <v>8.174006088869918</v>
      </c>
      <c r="T78" s="7">
        <v>8.2978686949957208</v>
      </c>
      <c r="U78" s="7">
        <v>9.3869111251184894</v>
      </c>
      <c r="V78" s="7">
        <v>9.2059588263042365</v>
      </c>
      <c r="W78" s="7">
        <v>9.0478694465103118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25">
        <v>10.3</v>
      </c>
    </row>
    <row r="79" spans="1:29" x14ac:dyDescent="0.2">
      <c r="A79" s="19" t="s">
        <v>192</v>
      </c>
      <c r="C79" s="7" t="s">
        <v>321</v>
      </c>
      <c r="D79" s="9">
        <v>2.976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1.667</v>
      </c>
      <c r="J79" s="7" t="e">
        <v>#N/A</v>
      </c>
      <c r="K79" s="7" t="e">
        <v>#N/A</v>
      </c>
      <c r="L79" s="7" t="e">
        <v>#N/A</v>
      </c>
      <c r="M79" s="7" t="e">
        <v>#N/A</v>
      </c>
      <c r="N79" s="7">
        <v>0.73780000000000001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0.67520000000000002</v>
      </c>
      <c r="T79" s="7">
        <v>0.78742000000000001</v>
      </c>
      <c r="U79" s="7">
        <v>0.72250999999999999</v>
      </c>
      <c r="V79" s="7">
        <v>1.2003200000000001</v>
      </c>
      <c r="W79" s="7" t="e">
        <v>#N/A</v>
      </c>
      <c r="X79" s="7" t="e">
        <v>#N/A</v>
      </c>
      <c r="Y79" s="7" t="e">
        <v>#N/A</v>
      </c>
      <c r="Z79" s="7" t="e">
        <v>#N/A</v>
      </c>
      <c r="AA79" s="7" t="e">
        <v>#N/A</v>
      </c>
      <c r="AB79" s="7" t="e">
        <v>#N/A</v>
      </c>
      <c r="AC79" s="25">
        <v>0.7</v>
      </c>
    </row>
    <row r="80" spans="1:29" x14ac:dyDescent="0.2">
      <c r="A80" s="19" t="s">
        <v>88</v>
      </c>
      <c r="C80" s="7" t="s">
        <v>88</v>
      </c>
      <c r="D80" s="9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>
        <v>14.840999999999999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>
        <v>12.205</v>
      </c>
      <c r="O80" s="7" t="e">
        <v>#N/A</v>
      </c>
      <c r="P80" s="7" t="e">
        <v>#N/A</v>
      </c>
      <c r="Q80" s="7" t="e">
        <v>#N/A</v>
      </c>
      <c r="R80" s="7" t="e">
        <v>#N/A</v>
      </c>
      <c r="S80" s="7">
        <v>18.710999999999999</v>
      </c>
      <c r="T80" s="7">
        <v>15.907999999999999</v>
      </c>
      <c r="U80" s="7">
        <v>14.768000000000001</v>
      </c>
      <c r="V80" s="7">
        <v>14.377000000000001</v>
      </c>
      <c r="W80" s="7" t="e">
        <v>#N/A</v>
      </c>
      <c r="X80" s="7">
        <v>14.414999999999999</v>
      </c>
      <c r="Y80" s="7" t="e">
        <v>#N/A</v>
      </c>
      <c r="Z80" s="7" t="e">
        <v>#N/A</v>
      </c>
      <c r="AA80" s="7" t="e">
        <v>#N/A</v>
      </c>
      <c r="AB80" s="7" t="e">
        <v>#N/A</v>
      </c>
      <c r="AC80" s="25">
        <v>11.5</v>
      </c>
    </row>
    <row r="81" spans="1:29" x14ac:dyDescent="0.2">
      <c r="A81" s="19" t="s">
        <v>89</v>
      </c>
      <c r="C81" s="7" t="s">
        <v>89</v>
      </c>
      <c r="D81" s="9">
        <v>3.1500000000000004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>
        <v>2.3341409945771319</v>
      </c>
      <c r="J81" s="7" t="e">
        <v>#N/A</v>
      </c>
      <c r="K81" s="7" t="e">
        <v>#N/A</v>
      </c>
      <c r="L81" s="7" t="e">
        <v>#N/A</v>
      </c>
      <c r="M81" s="7" t="e">
        <v>#N/A</v>
      </c>
      <c r="N81" s="7">
        <v>1.322816485399982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>
        <v>0.95694415357766105</v>
      </c>
      <c r="T81" s="7">
        <v>0.83699804681034196</v>
      </c>
      <c r="U81" s="7">
        <v>0.71677923015598499</v>
      </c>
      <c r="V81" s="7">
        <v>0.94899832131436801</v>
      </c>
      <c r="W81" s="7" t="e">
        <v>#N/A</v>
      </c>
      <c r="X81" s="7">
        <v>2.0649177332911623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25">
        <v>6.2</v>
      </c>
    </row>
    <row r="82" spans="1:29" x14ac:dyDescent="0.2">
      <c r="A82" s="19" t="s">
        <v>90</v>
      </c>
      <c r="C82" s="7" t="s">
        <v>90</v>
      </c>
      <c r="D82" s="7" t="e">
        <v>#N/A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N82" s="7">
        <v>9.1188426590148275</v>
      </c>
      <c r="O82" s="7" t="e">
        <v>#N/A</v>
      </c>
      <c r="P82" s="7" t="e">
        <v>#N/A</v>
      </c>
      <c r="Q82" s="7" t="e">
        <v>#N/A</v>
      </c>
      <c r="R82" s="7" t="e">
        <v>#N/A</v>
      </c>
      <c r="S82" s="7" t="s">
        <v>248</v>
      </c>
      <c r="T82" s="7">
        <v>16.287435869999999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e">
        <v>#N/A</v>
      </c>
      <c r="AA82" s="7" t="e">
        <v>#N/A</v>
      </c>
      <c r="AB82" s="7" t="e">
        <v>#N/A</v>
      </c>
      <c r="AC82" s="25">
        <v>5.5</v>
      </c>
    </row>
    <row r="83" spans="1:29" x14ac:dyDescent="0.2">
      <c r="A83" s="19" t="s">
        <v>91</v>
      </c>
      <c r="C83" s="7" t="s">
        <v>91</v>
      </c>
      <c r="D83" s="9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3.3492430400000002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25">
        <v>0.4</v>
      </c>
    </row>
    <row r="84" spans="1:29" x14ac:dyDescent="0.2">
      <c r="A84" s="19" t="s">
        <v>92</v>
      </c>
      <c r="C84" s="7" t="s">
        <v>92</v>
      </c>
      <c r="D84" s="9">
        <v>13.018054000000001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>
        <v>15.7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>
        <v>13.2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>
        <v>18.899999999999999</v>
      </c>
      <c r="T84" s="7">
        <v>16.899999999999999</v>
      </c>
      <c r="U84" s="7">
        <v>16.3</v>
      </c>
      <c r="V84" s="7">
        <v>15.3</v>
      </c>
      <c r="W84" s="7">
        <v>14.7</v>
      </c>
      <c r="X84" s="7" t="e">
        <v>#N/A</v>
      </c>
      <c r="Y84" s="7" t="e">
        <v>#N/A</v>
      </c>
      <c r="Z84" s="7" t="e">
        <v>#N/A</v>
      </c>
      <c r="AA84" s="7" t="e">
        <v>#N/A</v>
      </c>
      <c r="AB84" s="7" t="e">
        <v>#N/A</v>
      </c>
      <c r="AC84" s="25">
        <v>12.1</v>
      </c>
    </row>
    <row r="85" spans="1:29" x14ac:dyDescent="0.2">
      <c r="A85" s="19" t="s">
        <v>93</v>
      </c>
      <c r="C85" s="7" t="s">
        <v>93</v>
      </c>
      <c r="D85" s="9">
        <v>19.684999999999999</v>
      </c>
      <c r="E85" s="7" t="e">
        <v>#N/A</v>
      </c>
      <c r="F85" s="7" t="e">
        <v>#N/A</v>
      </c>
      <c r="G85" s="7" t="e">
        <v>#N/A</v>
      </c>
      <c r="H85" s="7" t="e">
        <v>#N/A</v>
      </c>
      <c r="I85" s="7">
        <v>18.600999999999999</v>
      </c>
      <c r="J85" s="7" t="e">
        <v>#N/A</v>
      </c>
      <c r="K85" s="7" t="e">
        <v>#N/A</v>
      </c>
      <c r="L85" s="7" t="e">
        <v>#N/A</v>
      </c>
      <c r="M85" s="7" t="e">
        <v>#N/A</v>
      </c>
      <c r="N85" s="7">
        <v>22.391999999999999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>
        <v>22.91</v>
      </c>
      <c r="T85" s="7">
        <v>22.21</v>
      </c>
      <c r="U85" s="7">
        <v>23.16</v>
      </c>
      <c r="V85" s="7">
        <v>23.233000000000001</v>
      </c>
      <c r="W85" s="7" t="e">
        <v>#N/A</v>
      </c>
      <c r="X85" s="7">
        <v>22.184000000000001</v>
      </c>
      <c r="Y85" s="7" t="e">
        <v>#N/A</v>
      </c>
      <c r="Z85" s="7" t="e">
        <v>#N/A</v>
      </c>
      <c r="AA85" s="7" t="e">
        <v>#N/A</v>
      </c>
      <c r="AB85" s="7" t="e">
        <v>#N/A</v>
      </c>
      <c r="AC85" s="25">
        <v>18.3</v>
      </c>
    </row>
    <row r="86" spans="1:29" x14ac:dyDescent="0.2">
      <c r="A86" s="19" t="s">
        <v>94</v>
      </c>
      <c r="C86" s="7" t="s">
        <v>94</v>
      </c>
      <c r="D86" s="9">
        <v>1.4704710640968779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 t="e">
        <v>#N/A</v>
      </c>
      <c r="K86" s="7" t="e">
        <v>#N/A</v>
      </c>
      <c r="L86" s="7" t="e">
        <v>#N/A</v>
      </c>
      <c r="M86" s="7" t="e">
        <v>#N/A</v>
      </c>
      <c r="N86" s="7">
        <v>1.2730544268792121</v>
      </c>
      <c r="O86" s="7" t="e">
        <v>#N/A</v>
      </c>
      <c r="P86" s="7" t="e">
        <v>#N/A</v>
      </c>
      <c r="Q86" s="7" t="e">
        <v>#N/A</v>
      </c>
      <c r="R86" s="7" t="e">
        <v>#N/A</v>
      </c>
      <c r="S86" s="7">
        <v>0.63999680916507584</v>
      </c>
      <c r="T86" s="7">
        <v>0.72479203318102248</v>
      </c>
      <c r="U86" s="7">
        <v>0.67963997154162759</v>
      </c>
      <c r="V86" s="7">
        <v>0.67087169955000536</v>
      </c>
      <c r="W86" s="7">
        <v>0.7434275614879492</v>
      </c>
      <c r="X86" s="7" t="e">
        <v>#N/A</v>
      </c>
      <c r="Y86" s="7" t="e">
        <v>#N/A</v>
      </c>
      <c r="Z86" s="7" t="e">
        <v>#N/A</v>
      </c>
      <c r="AA86" s="7" t="e">
        <v>#N/A</v>
      </c>
      <c r="AB86" s="7" t="e">
        <v>#N/A</v>
      </c>
      <c r="AC86" s="25">
        <v>1</v>
      </c>
    </row>
    <row r="87" spans="1:29" x14ac:dyDescent="0.2">
      <c r="A87" s="19" t="s">
        <v>95</v>
      </c>
      <c r="C87" s="7" t="s">
        <v>95</v>
      </c>
      <c r="D87" s="7" t="e">
        <v>#N/A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N87" s="7" t="e">
        <v>#N/A</v>
      </c>
      <c r="O87" s="7" t="e">
        <v>#N/A</v>
      </c>
      <c r="P87" s="7" t="e">
        <v>#N/A</v>
      </c>
      <c r="Q87" s="7" t="e">
        <v>#N/A</v>
      </c>
      <c r="R87" s="7" t="e">
        <v>#N/A</v>
      </c>
      <c r="S87" s="7" t="e">
        <v>#N/A</v>
      </c>
      <c r="T87" s="7" t="e">
        <v>#N/A</v>
      </c>
      <c r="U87" s="7" t="e">
        <v>#N/A</v>
      </c>
      <c r="V87" s="7" t="e">
        <v>#N/A</v>
      </c>
      <c r="W87" s="7" t="e">
        <v>#N/A</v>
      </c>
      <c r="X87" s="7">
        <v>0.99465048534524914</v>
      </c>
      <c r="Y87" s="7" t="e">
        <v>#N/A</v>
      </c>
      <c r="Z87" s="7" t="e">
        <v>#N/A</v>
      </c>
      <c r="AA87" s="7" t="e">
        <v>#N/A</v>
      </c>
      <c r="AB87" s="7" t="e">
        <v>#N/A</v>
      </c>
      <c r="AC87" s="25">
        <v>1.6</v>
      </c>
    </row>
    <row r="88" spans="1:29" x14ac:dyDescent="0.2">
      <c r="A88" s="19" t="s">
        <v>96</v>
      </c>
      <c r="C88" s="7" t="s">
        <v>96</v>
      </c>
      <c r="D88" s="9">
        <v>2.0529999999999999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2.4</v>
      </c>
      <c r="J88" s="7" t="e">
        <v>#N/A</v>
      </c>
      <c r="K88" s="7" t="e">
        <v>#N/A</v>
      </c>
      <c r="L88" s="7" t="e">
        <v>#N/A</v>
      </c>
      <c r="M88" s="7" t="e">
        <v>#N/A</v>
      </c>
      <c r="N88" s="7">
        <v>2.496</v>
      </c>
      <c r="O88" s="7" t="e">
        <v>#N/A</v>
      </c>
      <c r="P88" s="7" t="e">
        <v>#N/A</v>
      </c>
      <c r="Q88" s="7" t="e">
        <v>#N/A</v>
      </c>
      <c r="R88" s="7" t="e">
        <v>#N/A</v>
      </c>
      <c r="S88" s="7">
        <v>3.4387699999999999</v>
      </c>
      <c r="T88" s="7">
        <v>3.53321</v>
      </c>
      <c r="U88" s="7">
        <v>3.77183</v>
      </c>
      <c r="V88" s="7" t="e">
        <v>#N/A</v>
      </c>
      <c r="W88" s="7" t="e">
        <v>#N/A</v>
      </c>
      <c r="X88" s="7" t="e">
        <v>#N/A</v>
      </c>
      <c r="Y88" s="7" t="e">
        <v>#N/A</v>
      </c>
      <c r="Z88" s="7" t="e">
        <v>#N/A</v>
      </c>
      <c r="AA88" s="7" t="e">
        <v>#N/A</v>
      </c>
      <c r="AB88" s="7" t="e">
        <v>#N/A</v>
      </c>
      <c r="AC88" s="25">
        <v>4.2</v>
      </c>
    </row>
    <row r="89" spans="1:29" x14ac:dyDescent="0.2">
      <c r="A89" s="19" t="s">
        <v>97</v>
      </c>
      <c r="C89" s="7" t="s">
        <v>97</v>
      </c>
      <c r="D89" s="9">
        <v>4.088416646182039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>
        <v>3.9881357070806347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>
        <v>7.1308357612104203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>
        <v>5.1371503689410298</v>
      </c>
      <c r="T89" s="7">
        <v>4.2038482774222201</v>
      </c>
      <c r="U89" s="7" t="e">
        <v>#N/A</v>
      </c>
      <c r="V89" s="7" t="e">
        <v>#N/A</v>
      </c>
      <c r="W89" s="7" t="e">
        <v>#N/A</v>
      </c>
      <c r="X89" s="7" t="e">
        <v>#N/A</v>
      </c>
      <c r="Y89" s="7" t="e">
        <v>#N/A</v>
      </c>
      <c r="Z89" s="7" t="e">
        <v>#N/A</v>
      </c>
      <c r="AA89" s="7" t="e">
        <v>#N/A</v>
      </c>
      <c r="AB89" s="7" t="e">
        <v>#N/A</v>
      </c>
      <c r="AC89" s="25">
        <v>2.9</v>
      </c>
    </row>
    <row r="90" spans="1:29" x14ac:dyDescent="0.2">
      <c r="A90" s="19" t="s">
        <v>98</v>
      </c>
      <c r="C90" s="7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 t="e">
        <v>#N/A</v>
      </c>
      <c r="P90" s="7" t="e">
        <v>#N/A</v>
      </c>
      <c r="Q90" s="7" t="e">
        <v>#N/A</v>
      </c>
      <c r="R90" s="7" t="e">
        <v>#N/A</v>
      </c>
      <c r="S90" s="7">
        <v>4.8840000000000003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 t="e">
        <v>#N/A</v>
      </c>
      <c r="Z90" s="7" t="e">
        <v>#N/A</v>
      </c>
      <c r="AA90" s="7" t="e">
        <v>#N/A</v>
      </c>
      <c r="AB90" s="7" t="e">
        <v>#N/A</v>
      </c>
      <c r="AC90" s="25">
        <v>2.2000000000000002</v>
      </c>
    </row>
    <row r="91" spans="1:29" x14ac:dyDescent="0.2">
      <c r="A91" s="19" t="s">
        <v>99</v>
      </c>
      <c r="C91" s="7" t="s">
        <v>99</v>
      </c>
      <c r="D91" s="9">
        <v>16</v>
      </c>
      <c r="E91" s="7" t="e">
        <v>#N/A</v>
      </c>
      <c r="F91" s="7" t="e">
        <v>#N/A</v>
      </c>
      <c r="G91" s="7" t="e">
        <v>#N/A</v>
      </c>
      <c r="H91" s="7" t="e">
        <v>#N/A</v>
      </c>
      <c r="I91" s="7">
        <v>16.600000000000001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>
        <v>17.7</v>
      </c>
      <c r="O91" s="7" t="e">
        <v>#N/A</v>
      </c>
      <c r="P91" s="7" t="e">
        <v>#N/A</v>
      </c>
      <c r="Q91" s="7" t="e">
        <v>#N/A</v>
      </c>
      <c r="R91" s="7" t="e">
        <v>#N/A</v>
      </c>
      <c r="S91" s="7">
        <v>19.3</v>
      </c>
      <c r="T91" s="7">
        <v>18.899999999999999</v>
      </c>
      <c r="U91" s="7">
        <v>19.100000000000001</v>
      </c>
      <c r="V91" s="7">
        <v>18.899999999999999</v>
      </c>
      <c r="W91" s="7">
        <v>18.2</v>
      </c>
      <c r="X91" s="7" t="e">
        <v>#N/A</v>
      </c>
      <c r="Y91" s="7" t="e">
        <v>#N/A</v>
      </c>
      <c r="Z91" s="7" t="e">
        <v>#N/A</v>
      </c>
      <c r="AA91" s="7" t="e">
        <v>#N/A</v>
      </c>
      <c r="AB91" s="7" t="e">
        <v>#N/A</v>
      </c>
      <c r="AC91" s="25">
        <v>11</v>
      </c>
    </row>
    <row r="92" spans="1:29" x14ac:dyDescent="0.2">
      <c r="A92" s="19" t="s">
        <v>100</v>
      </c>
      <c r="C92" s="7" t="s">
        <v>100</v>
      </c>
      <c r="D92" s="9">
        <v>3.617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>
        <v>4.2709999999999999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3.9619999999999997</v>
      </c>
      <c r="O92" s="7" t="e">
        <v>#N/A</v>
      </c>
      <c r="P92" s="7" t="e">
        <v>#N/A</v>
      </c>
      <c r="Q92" s="7" t="e">
        <v>#N/A</v>
      </c>
      <c r="R92" s="7" t="e">
        <v>#N/A</v>
      </c>
      <c r="S92" s="7">
        <v>4.8683750000000003</v>
      </c>
      <c r="T92" s="7" t="e">
        <v>#N/A</v>
      </c>
      <c r="U92" s="7" t="e">
        <v>#N/A</v>
      </c>
      <c r="V92" s="7" t="e">
        <v>#N/A</v>
      </c>
      <c r="W92" s="7" t="e">
        <v>#N/A</v>
      </c>
      <c r="X92" s="7" t="e">
        <v>#N/A</v>
      </c>
      <c r="Y92" s="7" t="e">
        <v>#N/A</v>
      </c>
      <c r="Z92" s="7" t="e">
        <v>#N/A</v>
      </c>
      <c r="AA92" s="7" t="e">
        <v>#N/A</v>
      </c>
      <c r="AB92" s="7" t="e">
        <v>#N/A</v>
      </c>
      <c r="AC92" s="25">
        <v>3.6</v>
      </c>
    </row>
    <row r="93" spans="1:29" x14ac:dyDescent="0.2">
      <c r="A93" s="19" t="s">
        <v>101</v>
      </c>
      <c r="C93" s="7" t="s">
        <v>101</v>
      </c>
      <c r="D93" s="9">
        <v>5.7629999999999999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>
        <v>6.8949999999999996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>
        <v>7.4729615348443499</v>
      </c>
      <c r="O93" s="7" t="e">
        <v>#N/A</v>
      </c>
      <c r="P93" s="7" t="e">
        <v>#N/A</v>
      </c>
      <c r="Q93" s="7" t="e">
        <v>#N/A</v>
      </c>
      <c r="R93" s="7" t="e">
        <v>#N/A</v>
      </c>
      <c r="S93" s="7">
        <v>9.6140668714547797</v>
      </c>
      <c r="T93" s="7">
        <v>9.1142191863957507</v>
      </c>
      <c r="U93" s="7">
        <v>8.9514874714003696</v>
      </c>
      <c r="V93" s="7">
        <v>9.5795728344091593</v>
      </c>
      <c r="W93" s="7">
        <v>9.7894943524135307</v>
      </c>
      <c r="X93" s="7" t="e">
        <v>#N/A</v>
      </c>
      <c r="Y93" s="7" t="e">
        <v>#N/A</v>
      </c>
      <c r="Z93" s="7" t="e">
        <v>#N/A</v>
      </c>
      <c r="AA93" s="7" t="e">
        <v>#N/A</v>
      </c>
      <c r="AB93" s="7" t="e">
        <v>#N/A</v>
      </c>
      <c r="AC93" s="25">
        <v>6.8</v>
      </c>
    </row>
    <row r="94" spans="1:29" x14ac:dyDescent="0.2">
      <c r="A94" s="19" t="s">
        <v>102</v>
      </c>
      <c r="C94" s="7" t="s">
        <v>102</v>
      </c>
      <c r="D94" s="7" t="e">
        <v>#N/A</v>
      </c>
      <c r="E94" s="7" t="e">
        <v>#N/A</v>
      </c>
      <c r="F94" s="7" t="e">
        <v>#N/A</v>
      </c>
      <c r="G94" s="7" t="e">
        <v>#N/A</v>
      </c>
      <c r="H94" s="7" t="e">
        <v>#N/A</v>
      </c>
      <c r="I94" s="7">
        <v>6.8838782649999999</v>
      </c>
      <c r="J94" s="7" t="e">
        <v>#N/A</v>
      </c>
      <c r="K94" s="7" t="e">
        <v>#N/A</v>
      </c>
      <c r="L94" s="7" t="e">
        <v>#N/A</v>
      </c>
      <c r="M94" s="7" t="e">
        <v>#N/A</v>
      </c>
      <c r="N94" s="7">
        <v>7.5824959569999999</v>
      </c>
      <c r="O94" s="7" t="e">
        <v>#N/A</v>
      </c>
      <c r="P94" s="7" t="e">
        <v>#N/A</v>
      </c>
      <c r="Q94" s="7" t="e">
        <v>#N/A</v>
      </c>
      <c r="R94" s="7" t="e">
        <v>#N/A</v>
      </c>
      <c r="S94" s="7">
        <v>10.363102071</v>
      </c>
      <c r="T94" s="7">
        <v>10.409950837</v>
      </c>
      <c r="U94" s="7">
        <v>10.530216797</v>
      </c>
      <c r="V94" s="7">
        <v>11.120047881</v>
      </c>
      <c r="W94" s="7" t="e">
        <v>#N/A</v>
      </c>
      <c r="X94" s="7">
        <v>11.95039596</v>
      </c>
      <c r="Y94" s="7" t="e">
        <v>#N/A</v>
      </c>
      <c r="Z94" s="7" t="e">
        <v>#N/A</v>
      </c>
      <c r="AA94" s="7" t="e">
        <v>#N/A</v>
      </c>
      <c r="AB94" s="7" t="e">
        <v>#N/A</v>
      </c>
      <c r="AC94" s="25">
        <v>7.5</v>
      </c>
    </row>
    <row r="95" spans="1:29" x14ac:dyDescent="0.2">
      <c r="A95" s="19" t="s">
        <v>103</v>
      </c>
      <c r="C95" s="7" t="s">
        <v>322</v>
      </c>
      <c r="D95" s="9">
        <v>18.396000000000001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>
        <v>15.161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>
        <v>15.522469814181061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>
        <v>19.87981605296223</v>
      </c>
      <c r="T95" s="7">
        <v>18.610129160983831</v>
      </c>
      <c r="U95" s="7">
        <v>18.57000719229768</v>
      </c>
      <c r="V95" s="7">
        <v>17.832271425730362</v>
      </c>
      <c r="W95" s="7" t="e">
        <v>#N/A</v>
      </c>
      <c r="X95" s="7">
        <v>18.148962853148149</v>
      </c>
      <c r="Y95" s="7" t="e">
        <v>#N/A</v>
      </c>
      <c r="Z95" s="7" t="e">
        <v>#N/A</v>
      </c>
      <c r="AA95" s="7" t="e">
        <v>#N/A</v>
      </c>
      <c r="AB95" s="7" t="e">
        <v>#N/A</v>
      </c>
      <c r="AC95" s="25">
        <v>11</v>
      </c>
    </row>
    <row r="96" spans="1:29" x14ac:dyDescent="0.2">
      <c r="A96" s="19" t="s">
        <v>104</v>
      </c>
      <c r="C96" s="7" t="s">
        <v>104</v>
      </c>
      <c r="D96" s="9">
        <v>5.62144575274296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>
        <v>8.74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>
        <v>15.708965205580071</v>
      </c>
      <c r="T96" s="7">
        <v>18.472165569001561</v>
      </c>
      <c r="U96" s="7">
        <v>18.369385771901918</v>
      </c>
      <c r="V96" s="7" t="e">
        <v>#N/A</v>
      </c>
      <c r="W96" s="7" t="e">
        <v>#N/A</v>
      </c>
      <c r="X96" s="7">
        <v>14.388556900294356</v>
      </c>
      <c r="Y96" s="7" t="e">
        <v>#N/A</v>
      </c>
      <c r="Z96" s="7" t="e">
        <v>#N/A</v>
      </c>
      <c r="AA96" s="7" t="e">
        <v>#N/A</v>
      </c>
      <c r="AB96" s="7" t="e">
        <v>#N/A</v>
      </c>
      <c r="AC96" s="25">
        <v>15.9</v>
      </c>
    </row>
    <row r="97" spans="1:29" x14ac:dyDescent="0.2">
      <c r="A97" s="19" t="s">
        <v>105</v>
      </c>
    </row>
    <row r="98" spans="1:29" x14ac:dyDescent="0.2">
      <c r="A98" s="19" t="s">
        <v>106</v>
      </c>
      <c r="C98" s="7" t="s">
        <v>106</v>
      </c>
      <c r="D98" s="9">
        <v>3.5359999999999996</v>
      </c>
      <c r="E98" s="7" t="e">
        <v>#N/A</v>
      </c>
      <c r="F98" s="7" t="e">
        <v>#N/A</v>
      </c>
      <c r="G98" s="7" t="e">
        <v>#N/A</v>
      </c>
      <c r="H98" s="7" t="e">
        <v>#N/A</v>
      </c>
      <c r="I98" s="7">
        <v>3.915</v>
      </c>
      <c r="J98" s="7" t="e">
        <v>#N/A</v>
      </c>
      <c r="K98" s="7" t="e">
        <v>#N/A</v>
      </c>
      <c r="L98" s="7" t="e">
        <v>#N/A</v>
      </c>
      <c r="M98" s="7" t="e">
        <v>#N/A</v>
      </c>
      <c r="N98" s="7">
        <v>4.7849921671018274</v>
      </c>
      <c r="O98" s="7" t="e">
        <v>#N/A</v>
      </c>
      <c r="P98" s="7" t="e">
        <v>#N/A</v>
      </c>
      <c r="Q98" s="7" t="e">
        <v>#N/A</v>
      </c>
      <c r="R98" s="7" t="e">
        <v>#N/A</v>
      </c>
      <c r="S98" s="7">
        <v>6.5737439024390243</v>
      </c>
      <c r="T98" s="7" t="e">
        <v>#N/A</v>
      </c>
      <c r="U98" s="7" t="e">
        <v>#N/A</v>
      </c>
      <c r="V98" s="7" t="e">
        <v>#N/A</v>
      </c>
      <c r="W98" s="7" t="e">
        <v>#N/A</v>
      </c>
      <c r="X98" s="7" t="e">
        <v>#N/A</v>
      </c>
      <c r="Y98" s="7" t="e">
        <v>#N/A</v>
      </c>
      <c r="Z98" s="7" t="e">
        <v>#N/A</v>
      </c>
      <c r="AA98" s="7" t="e">
        <v>#N/A</v>
      </c>
      <c r="AB98" s="7" t="e">
        <v>#N/A</v>
      </c>
      <c r="AC98" s="25">
        <v>4.5</v>
      </c>
    </row>
    <row r="99" spans="1:29" x14ac:dyDescent="0.2">
      <c r="A99" s="19" t="s">
        <v>107</v>
      </c>
      <c r="C99" s="7" t="s">
        <v>107</v>
      </c>
      <c r="D99" s="9">
        <v>3.4970000000000003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>
        <v>4.5120000000000005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>
        <v>4.7060000000000004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>
        <v>5.3170000000000002</v>
      </c>
      <c r="T99" s="7" t="e">
        <v>#N/A</v>
      </c>
      <c r="U99" s="7" t="e">
        <v>#N/A</v>
      </c>
      <c r="V99" s="7" t="e">
        <v>#N/A</v>
      </c>
      <c r="W99" s="7" t="e">
        <v>#N/A</v>
      </c>
      <c r="X99" s="7">
        <v>4.5167347700000002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25">
        <v>0.8</v>
      </c>
    </row>
    <row r="100" spans="1:29" x14ac:dyDescent="0.2">
      <c r="A100" s="19" t="s">
        <v>108</v>
      </c>
      <c r="C100" s="7" t="s">
        <v>108</v>
      </c>
      <c r="D100" s="9">
        <v>0.75600000000000001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>
        <v>0.48499999999999999</v>
      </c>
      <c r="J100" s="7" t="e">
        <v>#N/A</v>
      </c>
      <c r="K100" s="7" t="e">
        <v>#N/A</v>
      </c>
      <c r="L100" s="7" t="e">
        <v>#N/A</v>
      </c>
      <c r="M100" s="7" t="e">
        <v>#N/A</v>
      </c>
      <c r="N100" s="7">
        <v>0.40099999999999997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>
        <v>0.95899999999999996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 t="e">
        <v>#N/A</v>
      </c>
      <c r="AC100" s="25">
        <v>0.8</v>
      </c>
    </row>
    <row r="101" spans="1:29" x14ac:dyDescent="0.2">
      <c r="A101" s="19" t="s">
        <v>109</v>
      </c>
      <c r="C101" s="7" t="s">
        <v>109</v>
      </c>
      <c r="D101" s="9">
        <v>3.9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>
        <v>5.9506458652825298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>
        <v>5.5124371968122006</v>
      </c>
      <c r="O101" s="7" t="e">
        <v>#N/A</v>
      </c>
      <c r="P101" s="7" t="e">
        <v>#N/A</v>
      </c>
      <c r="Q101" s="7" t="e">
        <v>#N/A</v>
      </c>
      <c r="R101" s="7" t="e">
        <v>#N/A</v>
      </c>
      <c r="S101" s="7">
        <v>6.0823653747919302</v>
      </c>
      <c r="T101" s="7">
        <v>8.0388085682648107</v>
      </c>
      <c r="U101" s="7">
        <v>7.3027518694874098</v>
      </c>
      <c r="V101" s="7">
        <v>7.9524629916124496</v>
      </c>
      <c r="W101" s="7" t="e">
        <v>#N/A</v>
      </c>
      <c r="X101" s="7">
        <v>6.6921292218653807</v>
      </c>
      <c r="Y101" s="7" t="e">
        <v>#N/A</v>
      </c>
      <c r="Z101" s="7" t="e">
        <v>#N/A</v>
      </c>
      <c r="AA101" s="7" t="e">
        <v>#N/A</v>
      </c>
      <c r="AB101" s="7" t="e">
        <v>#N/A</v>
      </c>
      <c r="AC101" s="25">
        <v>3.8</v>
      </c>
    </row>
    <row r="102" spans="1:29" x14ac:dyDescent="0.2">
      <c r="A102" s="19" t="s">
        <v>110</v>
      </c>
      <c r="C102" s="7" t="s">
        <v>110</v>
      </c>
      <c r="D102" s="9">
        <v>1.167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>
        <v>1.726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>
        <v>1.5110000000000001</v>
      </c>
      <c r="O102" s="7" t="e">
        <v>#N/A</v>
      </c>
      <c r="P102" s="7" t="e">
        <v>#N/A</v>
      </c>
      <c r="Q102" s="7" t="e">
        <v>#N/A</v>
      </c>
      <c r="R102" s="7" t="e">
        <v>#N/A</v>
      </c>
      <c r="S102" s="7">
        <v>3.07</v>
      </c>
      <c r="T102" s="7">
        <v>2.3140000000000001</v>
      </c>
      <c r="U102" s="7" t="e">
        <v>#N/A</v>
      </c>
      <c r="V102" s="7">
        <v>2.1902337420050224</v>
      </c>
      <c r="W102" s="7" t="e">
        <v>#N/A</v>
      </c>
      <c r="X102" s="7">
        <v>3.0478191199999998</v>
      </c>
      <c r="Y102" s="7" t="e">
        <v>#N/A</v>
      </c>
      <c r="Z102" s="7" t="e">
        <v>#N/A</v>
      </c>
      <c r="AA102" s="7" t="e">
        <v>#N/A</v>
      </c>
      <c r="AB102" s="7" t="e">
        <v>#N/A</v>
      </c>
      <c r="AC102" s="25">
        <v>2.1</v>
      </c>
    </row>
    <row r="103" spans="1:29" x14ac:dyDescent="0.2">
      <c r="A103" s="19" t="s">
        <v>111</v>
      </c>
      <c r="C103" s="7" t="s">
        <v>111</v>
      </c>
      <c r="D103" s="9">
        <v>22.338999999999999</v>
      </c>
      <c r="E103" s="7" t="e">
        <v>#N/A</v>
      </c>
      <c r="F103" s="7" t="e">
        <v>#N/A</v>
      </c>
      <c r="G103" s="7" t="e">
        <v>#N/A</v>
      </c>
      <c r="H103" s="7" t="e">
        <v>#N/A</v>
      </c>
      <c r="I103" s="7">
        <v>18.404</v>
      </c>
      <c r="J103" s="7" t="e">
        <v>#N/A</v>
      </c>
      <c r="K103" s="7" t="e">
        <v>#N/A</v>
      </c>
      <c r="L103" s="7" t="e">
        <v>#N/A</v>
      </c>
      <c r="M103" s="7" t="e">
        <v>#N/A</v>
      </c>
      <c r="N103" s="7">
        <v>20.489000000000001</v>
      </c>
      <c r="O103" s="7" t="e">
        <v>#N/A</v>
      </c>
      <c r="P103" s="7" t="e">
        <v>#N/A</v>
      </c>
      <c r="Q103" s="7" t="e">
        <v>#N/A</v>
      </c>
      <c r="R103" s="7" t="e">
        <v>#N/A</v>
      </c>
      <c r="S103" s="7">
        <v>22.087</v>
      </c>
      <c r="T103" s="7">
        <v>21.974</v>
      </c>
      <c r="U103" s="7">
        <v>22.513999999999999</v>
      </c>
      <c r="V103" s="7">
        <v>22.879000000000001</v>
      </c>
      <c r="W103" s="7" t="e">
        <v>#N/A</v>
      </c>
      <c r="X103" s="7">
        <v>22.312999999999999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25">
        <v>15.5</v>
      </c>
    </row>
    <row r="104" spans="1:29" x14ac:dyDescent="0.2">
      <c r="A104" s="19" t="s">
        <v>112</v>
      </c>
      <c r="C104" s="7" t="s">
        <v>112</v>
      </c>
      <c r="D104" s="9">
        <v>17.904</v>
      </c>
      <c r="E104" s="7" t="e">
        <v>#N/A</v>
      </c>
      <c r="F104" s="7" t="e">
        <v>#N/A</v>
      </c>
      <c r="G104" s="7" t="e">
        <v>#N/A</v>
      </c>
      <c r="H104" s="7" t="e">
        <v>#N/A</v>
      </c>
      <c r="I104" s="7">
        <v>18.457000000000001</v>
      </c>
      <c r="J104" s="7" t="e">
        <v>#N/A</v>
      </c>
      <c r="K104" s="7" t="e">
        <v>#N/A</v>
      </c>
      <c r="L104" s="7" t="e">
        <v>#N/A</v>
      </c>
      <c r="M104" s="7" t="e">
        <v>#N/A</v>
      </c>
      <c r="N104" s="7">
        <v>17.809000000000001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>
        <v>20.251000000000001</v>
      </c>
      <c r="T104" s="7">
        <v>19.870999999999999</v>
      </c>
      <c r="U104" s="7">
        <v>19.902999999999999</v>
      </c>
      <c r="V104" s="7">
        <v>19.274999999999999</v>
      </c>
      <c r="W104" s="7" t="e">
        <v>#N/A</v>
      </c>
      <c r="X104" s="7">
        <v>19.667000000000002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25">
        <v>11.5</v>
      </c>
    </row>
    <row r="105" spans="1:29" x14ac:dyDescent="0.2">
      <c r="A105" s="19" t="s">
        <v>113</v>
      </c>
      <c r="C105" s="7" t="s">
        <v>113</v>
      </c>
      <c r="D105" s="9">
        <v>4.17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4.76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>
        <v>6.31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 t="e">
        <v>#N/A</v>
      </c>
      <c r="W105" s="7" t="e">
        <v>#N/A</v>
      </c>
      <c r="X105" s="7" t="e">
        <v>#N/A</v>
      </c>
      <c r="Y105" s="7" t="e">
        <v>#N/A</v>
      </c>
      <c r="Z105" s="7" t="e">
        <v>#N/A</v>
      </c>
      <c r="AA105" s="7" t="e">
        <v>#N/A</v>
      </c>
      <c r="AB105" s="7" t="e">
        <v>#N/A</v>
      </c>
      <c r="AC105" s="25">
        <v>0.4</v>
      </c>
    </row>
    <row r="106" spans="1:29" x14ac:dyDescent="0.2">
      <c r="A106" s="19" t="s">
        <v>114</v>
      </c>
      <c r="C106" s="7" t="s">
        <v>114</v>
      </c>
      <c r="D106" s="9">
        <v>2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>
        <v>1.82</v>
      </c>
      <c r="J106" s="7" t="e">
        <v>#N/A</v>
      </c>
      <c r="K106" s="7" t="e">
        <v>#N/A</v>
      </c>
      <c r="L106" s="7" t="e">
        <v>#N/A</v>
      </c>
      <c r="M106" s="7" t="e">
        <v>#N/A</v>
      </c>
      <c r="N106" s="7">
        <v>3.4790000000000001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>
        <v>2.9122755671253251</v>
      </c>
      <c r="T106" s="7" t="e">
        <v>#N/A</v>
      </c>
      <c r="U106" s="7" t="e">
        <v>#N/A</v>
      </c>
      <c r="V106" s="7" t="e">
        <v>#N/A</v>
      </c>
      <c r="W106" s="7" t="e">
        <v>#N/A</v>
      </c>
      <c r="X106" s="7" t="e">
        <v>#N/A</v>
      </c>
      <c r="Y106" s="7" t="e">
        <v>#N/A</v>
      </c>
      <c r="Z106" s="7" t="e">
        <v>#N/A</v>
      </c>
      <c r="AA106" s="7" t="e">
        <v>#N/A</v>
      </c>
      <c r="AB106" s="7" t="e">
        <v>#N/A</v>
      </c>
      <c r="AC106" s="25">
        <v>1.4</v>
      </c>
    </row>
    <row r="107" spans="1:29" x14ac:dyDescent="0.2">
      <c r="A107" s="19" t="s">
        <v>115</v>
      </c>
      <c r="C107" s="7" t="s">
        <v>115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>
        <v>0.74319395176821601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>
        <v>0.79269001709953402</v>
      </c>
      <c r="T107" s="7">
        <v>0.53583738680334503</v>
      </c>
      <c r="U107" s="7">
        <v>0.47038807242008801</v>
      </c>
      <c r="V107" s="7">
        <v>0.707320392852679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25">
        <v>0.7</v>
      </c>
    </row>
    <row r="108" spans="1:29" x14ac:dyDescent="0.2">
      <c r="A108" s="19" t="s">
        <v>193</v>
      </c>
      <c r="C108" s="7" t="s">
        <v>193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 t="e">
        <v>#N/A</v>
      </c>
      <c r="L108" s="7" t="e">
        <v>#N/A</v>
      </c>
      <c r="M108" s="7" t="e">
        <v>#N/A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25">
        <v>11.2</v>
      </c>
    </row>
    <row r="109" spans="1:29" x14ac:dyDescent="0.2">
      <c r="A109" s="19" t="s">
        <v>116</v>
      </c>
      <c r="C109" s="7" t="s">
        <v>116</v>
      </c>
      <c r="D109" s="9">
        <v>22.474</v>
      </c>
      <c r="E109" s="7" t="e">
        <v>#N/A</v>
      </c>
      <c r="F109" s="7" t="e">
        <v>#N/A</v>
      </c>
      <c r="G109" s="7" t="e">
        <v>#N/A</v>
      </c>
      <c r="H109" s="7" t="e">
        <v>#N/A</v>
      </c>
      <c r="I109" s="7">
        <v>20.402000000000001</v>
      </c>
      <c r="J109" s="7" t="e">
        <v>#N/A</v>
      </c>
      <c r="K109" s="7" t="e">
        <v>#N/A</v>
      </c>
      <c r="L109" s="7" t="e">
        <v>#N/A</v>
      </c>
      <c r="M109" s="7" t="e">
        <v>#N/A</v>
      </c>
      <c r="N109" s="7">
        <v>20.748999999999999</v>
      </c>
      <c r="O109" s="7" t="e">
        <v>#N/A</v>
      </c>
      <c r="P109" s="7" t="e">
        <v>#N/A</v>
      </c>
      <c r="Q109" s="7" t="e">
        <v>#N/A</v>
      </c>
      <c r="R109" s="7" t="e">
        <v>#N/A</v>
      </c>
      <c r="S109" s="7">
        <v>21.916</v>
      </c>
      <c r="T109" s="7">
        <v>21.41</v>
      </c>
      <c r="U109" s="7">
        <v>21.34</v>
      </c>
      <c r="V109" s="7">
        <v>21.765000000000001</v>
      </c>
      <c r="W109" s="7" t="e">
        <v>#N/A</v>
      </c>
      <c r="X109" s="7">
        <v>23.908999999999999</v>
      </c>
      <c r="Y109" s="7" t="e">
        <v>#N/A</v>
      </c>
      <c r="Z109" s="7" t="e">
        <v>#N/A</v>
      </c>
      <c r="AA109" s="7" t="e">
        <v>#N/A</v>
      </c>
      <c r="AB109" s="7" t="e">
        <v>#N/A</v>
      </c>
      <c r="AC109" s="25">
        <v>19.100000000000001</v>
      </c>
    </row>
    <row r="110" spans="1:29" x14ac:dyDescent="0.2">
      <c r="A110" s="19" t="s">
        <v>117</v>
      </c>
      <c r="C110" s="7" t="s">
        <v>117</v>
      </c>
      <c r="D110" s="9">
        <v>3.6616717252319502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>
        <v>3.7560566240204203</v>
      </c>
      <c r="J110" s="7" t="e">
        <v>#N/A</v>
      </c>
      <c r="K110" s="7" t="e">
        <v>#N/A</v>
      </c>
      <c r="L110" s="7" t="e">
        <v>#N/A</v>
      </c>
      <c r="M110" s="7" t="e">
        <v>#N/A</v>
      </c>
      <c r="N110" s="7">
        <v>3.9790257729608305</v>
      </c>
      <c r="O110" s="7" t="e">
        <v>#N/A</v>
      </c>
      <c r="P110" s="7" t="e">
        <v>#N/A</v>
      </c>
      <c r="Q110" s="7" t="e">
        <v>#N/A</v>
      </c>
      <c r="R110" s="7" t="e">
        <v>#N/A</v>
      </c>
      <c r="S110" s="7">
        <v>3.1089012567527599</v>
      </c>
      <c r="T110" s="7">
        <v>4.0694520576993298</v>
      </c>
      <c r="U110" s="7">
        <v>3.5464302341766798</v>
      </c>
      <c r="V110" s="7">
        <v>3.8344981753949403</v>
      </c>
      <c r="W110" s="7" t="e">
        <v>#N/A</v>
      </c>
      <c r="X110" s="7" t="e">
        <v>#N/A</v>
      </c>
      <c r="Y110" s="7" t="e">
        <v>#N/A</v>
      </c>
      <c r="Z110" s="7" t="e">
        <v>#N/A</v>
      </c>
      <c r="AA110" s="7" t="e">
        <v>#N/A</v>
      </c>
      <c r="AB110" s="7" t="e">
        <v>#N/A</v>
      </c>
      <c r="AC110" s="25">
        <v>2.2000000000000002</v>
      </c>
    </row>
    <row r="111" spans="1:29" x14ac:dyDescent="0.2">
      <c r="A111" s="19" t="s">
        <v>118</v>
      </c>
      <c r="C111" s="7" t="s">
        <v>118</v>
      </c>
      <c r="D111" s="9">
        <v>0.35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>
        <v>0.26598803171470098</v>
      </c>
      <c r="J111" s="7" t="e">
        <v>#N/A</v>
      </c>
      <c r="K111" s="7" t="e">
        <v>#N/A</v>
      </c>
      <c r="L111" s="7" t="e">
        <v>#N/A</v>
      </c>
      <c r="M111" s="7" t="e">
        <v>#N/A</v>
      </c>
      <c r="N111" s="7">
        <v>0.1574976383816066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>
        <v>0.20633623631835279</v>
      </c>
      <c r="T111" s="7">
        <v>0.14944923628452822</v>
      </c>
      <c r="U111" s="7">
        <v>0.211039333549497</v>
      </c>
      <c r="V111" s="7">
        <v>9.52240058584886E-2</v>
      </c>
      <c r="W111" s="7">
        <v>0.16897951904769309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25">
        <v>1.9</v>
      </c>
    </row>
    <row r="112" spans="1:29" x14ac:dyDescent="0.2">
      <c r="A112" s="19" t="s">
        <v>119</v>
      </c>
      <c r="C112" s="7" t="s">
        <v>119</v>
      </c>
      <c r="D112" s="9">
        <v>4.7300000000000004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>
        <v>5.05</v>
      </c>
      <c r="J112" s="7" t="e">
        <v>#N/A</v>
      </c>
      <c r="K112" s="7" t="e">
        <v>#N/A</v>
      </c>
      <c r="L112" s="7" t="e">
        <v>#N/A</v>
      </c>
      <c r="M112" s="7" t="e">
        <v>#N/A</v>
      </c>
      <c r="N112" s="7">
        <v>3.72</v>
      </c>
      <c r="O112" s="7" t="e">
        <v>#N/A</v>
      </c>
      <c r="P112" s="7" t="e">
        <v>#N/A</v>
      </c>
      <c r="Q112" s="7" t="e">
        <v>#N/A</v>
      </c>
      <c r="R112" s="7" t="e">
        <v>#N/A</v>
      </c>
      <c r="S112" s="7">
        <v>6.59</v>
      </c>
      <c r="T112" s="7" t="e">
        <v>#N/A</v>
      </c>
      <c r="U112" s="7" t="e">
        <v>#N/A</v>
      </c>
      <c r="V112" s="7" t="e">
        <v>#N/A</v>
      </c>
      <c r="W112" s="7" t="e">
        <v>#N/A</v>
      </c>
      <c r="X112" s="7">
        <v>9.7905808163101398</v>
      </c>
      <c r="Y112" s="7" t="e">
        <v>#N/A</v>
      </c>
      <c r="Z112" s="7" t="e">
        <v>#N/A</v>
      </c>
      <c r="AA112" s="7" t="e">
        <v>#N/A</v>
      </c>
      <c r="AB112" s="7" t="e">
        <v>#N/A</v>
      </c>
      <c r="AC112" s="25">
        <v>1.3</v>
      </c>
    </row>
    <row r="113" spans="1:29" x14ac:dyDescent="0.2">
      <c r="A113" s="19" t="s">
        <v>120</v>
      </c>
      <c r="C113" s="7" t="s">
        <v>120</v>
      </c>
      <c r="D113" s="9">
        <v>3.234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>
        <v>3.7909999999999999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>
        <v>3.4630000000000001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>
        <v>4.595610402805546</v>
      </c>
      <c r="U113" s="7">
        <v>4.3906386157101966</v>
      </c>
      <c r="V113" s="7" t="e">
        <v>#N/A</v>
      </c>
      <c r="W113" s="7" t="e">
        <v>#N/A</v>
      </c>
      <c r="X113" s="7">
        <v>3.5655427199999998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25">
        <v>0.1</v>
      </c>
    </row>
    <row r="114" spans="1:29" x14ac:dyDescent="0.2">
      <c r="A114" s="19" t="s">
        <v>121</v>
      </c>
      <c r="C114" s="7" t="s">
        <v>121</v>
      </c>
      <c r="D114" s="9">
        <v>4.4400000000000004</v>
      </c>
      <c r="E114" s="7" t="e">
        <v>#N/A</v>
      </c>
      <c r="F114" s="7" t="e">
        <v>#N/A</v>
      </c>
      <c r="G114" s="7" t="e">
        <v>#N/A</v>
      </c>
      <c r="H114" s="7" t="e">
        <v>#N/A</v>
      </c>
      <c r="I114" s="7">
        <v>5.01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>
        <v>4.18</v>
      </c>
      <c r="O114" s="7" t="e">
        <v>#N/A</v>
      </c>
      <c r="P114" s="7" t="e">
        <v>#N/A</v>
      </c>
      <c r="Q114" s="7" t="e">
        <v>#N/A</v>
      </c>
      <c r="R114" s="7" t="e">
        <v>#N/A</v>
      </c>
      <c r="S114" s="7">
        <v>6.35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e">
        <v>#N/A</v>
      </c>
      <c r="AA114" s="7" t="e">
        <v>#N/A</v>
      </c>
      <c r="AB114" s="7" t="e">
        <v>#N/A</v>
      </c>
      <c r="AC114" s="25">
        <v>6.2</v>
      </c>
    </row>
    <row r="115" spans="1:29" x14ac:dyDescent="0.2">
      <c r="A115" s="19" t="s">
        <v>122</v>
      </c>
      <c r="C115" s="7" t="s">
        <v>122</v>
      </c>
      <c r="D115" s="9">
        <v>4.2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>
        <v>5.108653812</v>
      </c>
      <c r="J115" s="7" t="e">
        <v>#N/A</v>
      </c>
      <c r="K115" s="7" t="e">
        <v>#N/A</v>
      </c>
      <c r="L115" s="7" t="e">
        <v>#N/A</v>
      </c>
      <c r="M115" s="7" t="e">
        <v>#N/A</v>
      </c>
      <c r="N115" s="7">
        <v>5.8670353110000004</v>
      </c>
      <c r="O115" s="7" t="e">
        <v>#N/A</v>
      </c>
      <c r="P115" s="7" t="e">
        <v>#N/A</v>
      </c>
      <c r="Q115" s="7" t="e">
        <v>#N/A</v>
      </c>
      <c r="R115" s="7" t="e">
        <v>#N/A</v>
      </c>
      <c r="S115" s="7">
        <v>4.9327408449999997</v>
      </c>
      <c r="T115" s="7">
        <v>4.7428013709999997</v>
      </c>
      <c r="U115" s="7">
        <v>4.8478277179999996</v>
      </c>
      <c r="V115" s="7">
        <v>5.2720498540000005</v>
      </c>
      <c r="W115" s="7" t="e">
        <v>#N/A</v>
      </c>
      <c r="X115" s="7">
        <v>5.4712455260000006</v>
      </c>
      <c r="Y115" s="7" t="e">
        <v>#N/A</v>
      </c>
      <c r="Z115" s="7" t="e">
        <v>#N/A</v>
      </c>
      <c r="AA115" s="7" t="e">
        <v>#N/A</v>
      </c>
      <c r="AB115" s="7" t="e">
        <v>#N/A</v>
      </c>
      <c r="AC115" s="25">
        <v>2.7</v>
      </c>
    </row>
    <row r="116" spans="1:29" x14ac:dyDescent="0.2">
      <c r="A116" s="19" t="s">
        <v>123</v>
      </c>
      <c r="C116" s="7" t="s">
        <v>123</v>
      </c>
      <c r="D116" s="9">
        <v>0.72439129726514695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>
        <v>1.090090462455511</v>
      </c>
      <c r="J116" s="7" t="e">
        <v>#N/A</v>
      </c>
      <c r="K116" s="7" t="e">
        <v>#N/A</v>
      </c>
      <c r="L116" s="7" t="e">
        <v>#N/A</v>
      </c>
      <c r="M116" s="7" t="e">
        <v>#N/A</v>
      </c>
      <c r="N116" s="7">
        <v>0.93346836334815697</v>
      </c>
      <c r="O116" s="7" t="e">
        <v>#N/A</v>
      </c>
      <c r="P116" s="7" t="e">
        <v>#N/A</v>
      </c>
      <c r="Q116" s="7" t="e">
        <v>#N/A</v>
      </c>
      <c r="R116" s="7" t="e">
        <v>#N/A</v>
      </c>
      <c r="S116" s="7">
        <v>1.5949390230154361</v>
      </c>
      <c r="T116" s="7">
        <v>1.6109458121238889</v>
      </c>
      <c r="U116" s="7">
        <v>1.8708871417200852</v>
      </c>
      <c r="V116" s="7">
        <v>1.96940445530979</v>
      </c>
      <c r="W116" s="7" t="e">
        <v>#N/A</v>
      </c>
      <c r="X116" s="7">
        <v>2.2008126782801449</v>
      </c>
      <c r="Y116" s="7" t="e">
        <v>#N/A</v>
      </c>
      <c r="Z116" s="7" t="e">
        <v>#N/A</v>
      </c>
      <c r="AA116" s="7" t="e">
        <v>#N/A</v>
      </c>
      <c r="AB116" s="7" t="e">
        <v>#N/A</v>
      </c>
      <c r="AC116" s="25">
        <v>2.6</v>
      </c>
    </row>
    <row r="117" spans="1:29" x14ac:dyDescent="0.2">
      <c r="A117" s="19" t="s">
        <v>124</v>
      </c>
      <c r="C117" s="7" t="s">
        <v>124</v>
      </c>
      <c r="D117" s="9">
        <v>21.832000000000001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>
        <v>20.221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>
        <v>20.878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20.632000000000001</v>
      </c>
      <c r="T117" s="7">
        <v>19.445</v>
      </c>
      <c r="U117" s="7">
        <v>19.030999999999999</v>
      </c>
      <c r="V117" s="7">
        <v>19.57</v>
      </c>
      <c r="W117" s="7" t="e">
        <v>#N/A</v>
      </c>
      <c r="X117" s="7">
        <v>19.419</v>
      </c>
      <c r="Y117" s="7" t="e">
        <v>#N/A</v>
      </c>
      <c r="Z117" s="7" t="e">
        <v>#N/A</v>
      </c>
      <c r="AA117" s="7" t="e">
        <v>#N/A</v>
      </c>
      <c r="AB117" s="7" t="e">
        <v>#N/A</v>
      </c>
      <c r="AC117" s="25">
        <v>16.2</v>
      </c>
    </row>
    <row r="118" spans="1:29" x14ac:dyDescent="0.2">
      <c r="A118" s="19" t="s">
        <v>125</v>
      </c>
      <c r="C118" s="7" t="s">
        <v>125</v>
      </c>
      <c r="D118" s="9">
        <v>16.015999999999998</v>
      </c>
      <c r="E118" s="7" t="e">
        <v>#N/A</v>
      </c>
      <c r="F118" s="7" t="e">
        <v>#N/A</v>
      </c>
      <c r="G118" s="7" t="e">
        <v>#N/A</v>
      </c>
      <c r="H118" s="7" t="e">
        <v>#N/A</v>
      </c>
      <c r="I118" s="7">
        <v>18.513000000000002</v>
      </c>
      <c r="J118" s="7" t="e">
        <v>#N/A</v>
      </c>
      <c r="K118" s="7" t="e">
        <v>#N/A</v>
      </c>
      <c r="L118" s="7" t="e">
        <v>#N/A</v>
      </c>
      <c r="M118" s="7" t="e">
        <v>#N/A</v>
      </c>
      <c r="N118" s="7">
        <v>22.329000000000001</v>
      </c>
      <c r="O118" s="7" t="e">
        <v>#N/A</v>
      </c>
      <c r="P118" s="7" t="e">
        <v>#N/A</v>
      </c>
      <c r="Q118" s="7" t="e">
        <v>#N/A</v>
      </c>
      <c r="R118" s="7" t="e">
        <v>#N/A</v>
      </c>
      <c r="S118" s="7">
        <v>24.481999999999999</v>
      </c>
      <c r="T118" s="7">
        <v>24.364999999999998</v>
      </c>
      <c r="U118" s="7">
        <v>24.527000000000001</v>
      </c>
      <c r="V118" s="7">
        <v>25.497</v>
      </c>
      <c r="W118" s="7" t="e">
        <v>#N/A</v>
      </c>
      <c r="X118" s="7">
        <v>24.1</v>
      </c>
      <c r="Y118" s="7" t="e">
        <v>#N/A</v>
      </c>
      <c r="Z118" s="7" t="e">
        <v>#N/A</v>
      </c>
      <c r="AA118" s="7" t="e">
        <v>#N/A</v>
      </c>
      <c r="AB118" s="7" t="e">
        <v>#N/A</v>
      </c>
      <c r="AC118" s="25">
        <v>17.100000000000001</v>
      </c>
    </row>
    <row r="119" spans="1:29" x14ac:dyDescent="0.2">
      <c r="A119" s="19" t="s">
        <v>126</v>
      </c>
      <c r="C119" s="7" t="s">
        <v>126</v>
      </c>
      <c r="D119" s="9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>
        <v>2.2770000000000001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>
        <v>1.7410000000000001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e">
        <v>#N/A</v>
      </c>
      <c r="AA119" s="7" t="e">
        <v>#N/A</v>
      </c>
      <c r="AB119" s="7" t="e">
        <v>#N/A</v>
      </c>
      <c r="AC119" s="25">
        <v>0.9</v>
      </c>
    </row>
    <row r="120" spans="1:29" x14ac:dyDescent="0.2">
      <c r="A120" s="19" t="s">
        <v>127</v>
      </c>
      <c r="C120" s="7" t="s">
        <v>127</v>
      </c>
      <c r="D120" s="9">
        <v>12.700000000000001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>
        <v>13</v>
      </c>
      <c r="J120" s="7" t="e">
        <v>#N/A</v>
      </c>
      <c r="K120" s="7" t="e">
        <v>#N/A</v>
      </c>
      <c r="L120" s="7" t="e">
        <v>#N/A</v>
      </c>
      <c r="M120" s="7" t="e">
        <v>#N/A</v>
      </c>
      <c r="N120" s="7">
        <v>13.4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>
        <v>17.3</v>
      </c>
      <c r="T120" s="7">
        <v>16.399999999999999</v>
      </c>
      <c r="U120" s="7">
        <v>15.4</v>
      </c>
      <c r="V120" s="7">
        <v>14.9</v>
      </c>
      <c r="W120" s="7">
        <v>14.8</v>
      </c>
      <c r="X120" s="7" t="e">
        <v>#N/A</v>
      </c>
      <c r="Y120" s="7" t="e">
        <v>#N/A</v>
      </c>
      <c r="Z120" s="7" t="e">
        <v>#N/A</v>
      </c>
      <c r="AA120" s="7" t="e">
        <v>#N/A</v>
      </c>
      <c r="AB120" s="7" t="e">
        <v>#N/A</v>
      </c>
      <c r="AC120" s="25">
        <v>11.7</v>
      </c>
    </row>
    <row r="121" spans="1:29" x14ac:dyDescent="0.2">
      <c r="A121" s="19" t="s">
        <v>194</v>
      </c>
      <c r="C121" s="7" t="s">
        <v>194</v>
      </c>
      <c r="D121" s="9">
        <v>11.129999999999999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>
        <v>9.36335261293857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>
        <v>11.78837450686512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>
        <v>16.570431720753231</v>
      </c>
      <c r="T121" s="7">
        <v>14.931295970893519</v>
      </c>
      <c r="U121" s="7">
        <v>14.768949405993739</v>
      </c>
      <c r="V121" s="7">
        <v>15.4225696209483</v>
      </c>
      <c r="W121" s="7" t="e">
        <v>#N/A</v>
      </c>
      <c r="X121" s="7">
        <v>15.56062703564359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25">
        <v>13.4</v>
      </c>
    </row>
    <row r="122" spans="1:29" x14ac:dyDescent="0.2">
      <c r="A122" s="19" t="s">
        <v>129</v>
      </c>
      <c r="C122" s="7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 t="e">
        <v>#N/A</v>
      </c>
      <c r="I122" s="7">
        <v>2.153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>
        <v>4.7080000000000002</v>
      </c>
      <c r="O122" s="7" t="e">
        <v>#N/A</v>
      </c>
      <c r="P122" s="7" t="e">
        <v>#N/A</v>
      </c>
      <c r="Q122" s="7" t="e">
        <v>#N/A</v>
      </c>
      <c r="R122" s="7" t="e">
        <v>#N/A</v>
      </c>
      <c r="S122" s="7">
        <v>7.3125587029444645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e">
        <v>#N/A</v>
      </c>
      <c r="AA122" s="7" t="e">
        <v>#N/A</v>
      </c>
      <c r="AB122" s="7" t="e">
        <v>#N/A</v>
      </c>
      <c r="AC122" s="25">
        <v>1.8</v>
      </c>
    </row>
    <row r="123" spans="1:29" x14ac:dyDescent="0.2">
      <c r="A123" s="19" t="s">
        <v>130</v>
      </c>
      <c r="C123" s="7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>
        <v>3.6430000000000002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25">
        <v>5.3</v>
      </c>
    </row>
    <row r="124" spans="1:29" x14ac:dyDescent="0.2">
      <c r="A124" s="19" t="s">
        <v>131</v>
      </c>
      <c r="C124" s="7" t="s">
        <v>131</v>
      </c>
      <c r="D124" s="9">
        <v>2.98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>
        <v>3.395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>
        <v>4.7850000000000001</v>
      </c>
      <c r="O124" s="7" t="e">
        <v>#N/A</v>
      </c>
      <c r="P124" s="7" t="e">
        <v>#N/A</v>
      </c>
      <c r="Q124" s="7" t="e">
        <v>#N/A</v>
      </c>
      <c r="R124" s="7" t="e">
        <v>#N/A</v>
      </c>
      <c r="S124" s="7">
        <v>5.3369999999999997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e">
        <v>#N/A</v>
      </c>
      <c r="AA124" s="7" t="e">
        <v>#N/A</v>
      </c>
      <c r="AB124" s="7" t="e">
        <v>#N/A</v>
      </c>
      <c r="AC124" s="25">
        <v>3.3</v>
      </c>
    </row>
    <row r="125" spans="1:29" x14ac:dyDescent="0.2">
      <c r="A125" s="19" t="s">
        <v>132</v>
      </c>
      <c r="C125" s="7" t="s">
        <v>132</v>
      </c>
      <c r="D125" s="9">
        <v>21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20.9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>
        <v>23.13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>
        <v>23.9</v>
      </c>
      <c r="T125" s="7">
        <v>22.7</v>
      </c>
      <c r="U125" s="7">
        <v>24</v>
      </c>
      <c r="V125" s="7">
        <v>23.3</v>
      </c>
      <c r="W125" s="7">
        <v>23.4</v>
      </c>
      <c r="X125" s="7" t="e">
        <v>#N/A</v>
      </c>
      <c r="Y125" s="7" t="e">
        <v>#N/A</v>
      </c>
      <c r="Z125" s="7" t="e">
        <v>#N/A</v>
      </c>
      <c r="AA125" s="7" t="e">
        <v>#N/A</v>
      </c>
      <c r="AB125" s="7" t="e">
        <v>#N/A</v>
      </c>
      <c r="AC125" s="25">
        <v>16.100000000000001</v>
      </c>
    </row>
    <row r="126" spans="1:29" x14ac:dyDescent="0.2">
      <c r="A126" s="19" t="s">
        <v>133</v>
      </c>
      <c r="C126" s="7" t="s">
        <v>133</v>
      </c>
      <c r="D126" s="9">
        <v>11.825957605057638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>
        <v>11.490621353143769</v>
      </c>
      <c r="J126" s="7" t="e">
        <v>#N/A</v>
      </c>
      <c r="K126" s="7" t="e">
        <v>#N/A</v>
      </c>
      <c r="L126" s="7" t="e">
        <v>#N/A</v>
      </c>
      <c r="M126" s="7" t="e">
        <v>#N/A</v>
      </c>
      <c r="N126" s="7">
        <v>9.7740000000000009</v>
      </c>
      <c r="O126" s="7" t="e">
        <v>#N/A</v>
      </c>
      <c r="P126" s="7" t="e">
        <v>#N/A</v>
      </c>
      <c r="Q126" s="7" t="e">
        <v>#N/A</v>
      </c>
      <c r="R126" s="7" t="e">
        <v>#N/A</v>
      </c>
      <c r="S126" s="7">
        <v>5.7362302027914103</v>
      </c>
      <c r="T126" s="7">
        <v>7.8285945103267398</v>
      </c>
      <c r="U126" s="7">
        <v>8.0418393231790297</v>
      </c>
      <c r="V126" s="7">
        <v>7.5958096285996604</v>
      </c>
      <c r="W126" s="7" t="e">
        <v>#N/A</v>
      </c>
      <c r="X126" s="7">
        <v>7.5494568701874503</v>
      </c>
      <c r="Y126" s="7" t="e">
        <v>#N/A</v>
      </c>
      <c r="Z126" s="7" t="e">
        <v>#N/A</v>
      </c>
      <c r="AA126" s="7" t="e">
        <v>#N/A</v>
      </c>
      <c r="AB126" s="7" t="e">
        <v>#N/A</v>
      </c>
      <c r="AC126" s="25">
        <v>6.4</v>
      </c>
    </row>
    <row r="127" spans="1:29" x14ac:dyDescent="0.2">
      <c r="A127" s="19" t="s">
        <v>134</v>
      </c>
      <c r="C127" s="7" t="s">
        <v>134</v>
      </c>
      <c r="D127" s="9">
        <v>2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>
        <v>4.2569999999999997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>
        <v>4.157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e">
        <v>#N/A</v>
      </c>
      <c r="AA127" s="7" t="e">
        <v>#N/A</v>
      </c>
      <c r="AB127" s="7" t="e">
        <v>#N/A</v>
      </c>
      <c r="AC127" s="25">
        <v>0.7</v>
      </c>
    </row>
    <row r="128" spans="1:29" x14ac:dyDescent="0.2">
      <c r="A128" s="19" t="s">
        <v>135</v>
      </c>
      <c r="C128" s="7" t="s">
        <v>135</v>
      </c>
      <c r="D128" s="9">
        <v>1.9434029057124471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1.580944414551225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>
        <v>1.1392249875043621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>
        <v>2.30064979924687</v>
      </c>
      <c r="T128" s="7">
        <v>2.7304868350392799</v>
      </c>
      <c r="U128" s="7">
        <v>3.0599556789554203</v>
      </c>
      <c r="V128" s="7">
        <v>3.0338176079371699</v>
      </c>
      <c r="W128" s="7" t="e">
        <v>#N/A</v>
      </c>
      <c r="X128" s="7">
        <v>4.1620005471379802</v>
      </c>
      <c r="Y128" s="7" t="e">
        <v>#N/A</v>
      </c>
      <c r="Z128" s="7" t="e">
        <v>#N/A</v>
      </c>
      <c r="AA128" s="7" t="e">
        <v>#N/A</v>
      </c>
      <c r="AB128" s="7" t="e">
        <v>#N/A</v>
      </c>
      <c r="AC128" s="25">
        <v>1</v>
      </c>
    </row>
    <row r="129" spans="1:29" x14ac:dyDescent="0.2">
      <c r="A129" s="19" t="s">
        <v>178</v>
      </c>
      <c r="C129" s="7" t="s">
        <v>136</v>
      </c>
      <c r="D129" s="9">
        <v>18.402999999999999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17.55</v>
      </c>
      <c r="J129" s="7" t="e">
        <v>#N/A</v>
      </c>
      <c r="K129" s="7" t="e">
        <v>#N/A</v>
      </c>
      <c r="L129" s="7" t="e">
        <v>#N/A</v>
      </c>
      <c r="M129" s="7" t="e">
        <v>#N/A</v>
      </c>
      <c r="N129" s="7">
        <v>15.834</v>
      </c>
      <c r="O129" s="7" t="e">
        <v>#N/A</v>
      </c>
      <c r="P129" s="7" t="e">
        <v>#N/A</v>
      </c>
      <c r="Q129" s="7" t="e">
        <v>#N/A</v>
      </c>
      <c r="R129" s="7" t="e">
        <v>#N/A</v>
      </c>
      <c r="S129" s="7">
        <v>18.050999999999998</v>
      </c>
      <c r="T129" s="7">
        <v>17.734000000000002</v>
      </c>
      <c r="U129" s="7">
        <v>17.91</v>
      </c>
      <c r="V129" s="7">
        <v>18.103000000000002</v>
      </c>
      <c r="W129" s="7" t="e">
        <v>#N/A</v>
      </c>
      <c r="X129" s="7">
        <v>19.408000000000001</v>
      </c>
      <c r="Y129" s="7" t="e">
        <v>#N/A</v>
      </c>
      <c r="Z129" s="7" t="e">
        <v>#N/A</v>
      </c>
      <c r="AA129" s="7" t="e">
        <v>#N/A</v>
      </c>
      <c r="AB129" s="7" t="e">
        <v>#N/A</v>
      </c>
      <c r="AC129" s="25">
        <v>14.3</v>
      </c>
    </row>
    <row r="130" spans="1:29" x14ac:dyDescent="0.2">
      <c r="A130" s="19" t="s">
        <v>137</v>
      </c>
      <c r="C130" s="7" t="s">
        <v>137</v>
      </c>
      <c r="D130" s="9" t="e">
        <v>#N/A</v>
      </c>
      <c r="E130" s="7" t="e">
        <v>#N/A</v>
      </c>
      <c r="F130" s="7" t="e">
        <v>#N/A</v>
      </c>
      <c r="G130" s="7" t="e">
        <v>#N/A</v>
      </c>
      <c r="H130" s="7" t="e">
        <v>#N/A</v>
      </c>
      <c r="I130" s="7">
        <v>22.372</v>
      </c>
      <c r="J130" s="7" t="e">
        <v>#N/A</v>
      </c>
      <c r="K130" s="7" t="e">
        <v>#N/A</v>
      </c>
      <c r="L130" s="7" t="e">
        <v>#N/A</v>
      </c>
      <c r="M130" s="7" t="e">
        <v>#N/A</v>
      </c>
      <c r="N130" s="7">
        <v>21.440999999999999</v>
      </c>
      <c r="O130" s="7" t="e">
        <v>#N/A</v>
      </c>
      <c r="P130" s="7" t="e">
        <v>#N/A</v>
      </c>
      <c r="Q130" s="7" t="e">
        <v>#N/A</v>
      </c>
      <c r="R130" s="7" t="e">
        <v>#N/A</v>
      </c>
      <c r="S130" s="7">
        <v>23.396999999999998</v>
      </c>
      <c r="T130" s="7">
        <v>23.510999999999999</v>
      </c>
      <c r="U130" s="7">
        <v>23.597000000000001</v>
      </c>
      <c r="V130" s="7">
        <v>23.978000000000002</v>
      </c>
      <c r="W130" s="7" t="e">
        <v>#N/A</v>
      </c>
      <c r="X130" s="7">
        <v>22.361999999999998</v>
      </c>
      <c r="Y130" s="7" t="e">
        <v>#N/A</v>
      </c>
      <c r="Z130" s="7" t="e">
        <v>#N/A</v>
      </c>
      <c r="AA130" s="7" t="e">
        <v>#N/A</v>
      </c>
      <c r="AB130" s="7" t="e">
        <v>#N/A</v>
      </c>
      <c r="AC130" s="25">
        <v>16.7</v>
      </c>
    </row>
    <row r="131" spans="1:29" x14ac:dyDescent="0.2">
      <c r="A131" s="19" t="s">
        <v>138</v>
      </c>
      <c r="C131" s="7" t="s">
        <v>138</v>
      </c>
      <c r="D131" s="9">
        <v>6.7799999999999994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>
        <v>6.70668819558629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>
        <v>8.551206829448029</v>
      </c>
      <c r="O131" s="7" t="e">
        <v>#N/A</v>
      </c>
      <c r="P131" s="7" t="e">
        <v>#N/A</v>
      </c>
      <c r="Q131" s="7" t="e">
        <v>#N/A</v>
      </c>
      <c r="R131" s="7" t="e">
        <v>#N/A</v>
      </c>
      <c r="S131" s="7">
        <v>9.7850000000000001</v>
      </c>
      <c r="T131" s="7" t="e">
        <v>#N/A</v>
      </c>
      <c r="U131" s="7">
        <v>9.8582703589768794</v>
      </c>
      <c r="V131" s="7">
        <v>10.01463115284125</v>
      </c>
      <c r="W131" s="7" t="e">
        <v>#N/A</v>
      </c>
      <c r="X131" s="7">
        <v>10.14728518035152</v>
      </c>
      <c r="Y131" s="7" t="e">
        <v>#N/A</v>
      </c>
      <c r="Z131" s="7" t="e">
        <v>#N/A</v>
      </c>
      <c r="AA131" s="7" t="e">
        <v>#N/A</v>
      </c>
      <c r="AB131" s="7" t="e">
        <v>#N/A</v>
      </c>
      <c r="AC131" s="25">
        <v>5.5</v>
      </c>
    </row>
    <row r="132" spans="1:29" x14ac:dyDescent="0.2">
      <c r="A132" s="19" t="s">
        <v>139</v>
      </c>
    </row>
    <row r="133" spans="1:29" x14ac:dyDescent="0.2">
      <c r="A133" s="19" t="s">
        <v>140</v>
      </c>
      <c r="C133" s="7" t="s">
        <v>140</v>
      </c>
      <c r="D133" s="9">
        <v>20.687000000000001</v>
      </c>
      <c r="E133" s="7" t="e">
        <v>#N/A</v>
      </c>
      <c r="F133" s="7" t="e">
        <v>#N/A</v>
      </c>
      <c r="G133" s="7" t="e">
        <v>#N/A</v>
      </c>
      <c r="H133" s="7" t="e">
        <v>#N/A</v>
      </c>
      <c r="I133" s="7">
        <v>19.481000000000002</v>
      </c>
      <c r="J133" s="7" t="e">
        <v>#N/A</v>
      </c>
      <c r="K133" s="7" t="e">
        <v>#N/A</v>
      </c>
      <c r="L133" s="7" t="e">
        <v>#N/A</v>
      </c>
      <c r="M133" s="7" t="e">
        <v>#N/A</v>
      </c>
      <c r="N133" s="7">
        <v>20.407</v>
      </c>
      <c r="O133" s="7" t="e">
        <v>#N/A</v>
      </c>
      <c r="P133" s="7" t="e">
        <v>#N/A</v>
      </c>
      <c r="Q133" s="7" t="e">
        <v>#N/A</v>
      </c>
      <c r="R133" s="7" t="e">
        <v>#N/A</v>
      </c>
      <c r="S133" s="7">
        <v>25.838999999999999</v>
      </c>
      <c r="T133" s="7">
        <v>26.300999999999998</v>
      </c>
      <c r="U133" s="7">
        <v>26.102</v>
      </c>
      <c r="V133" s="7">
        <v>26.28</v>
      </c>
      <c r="W133" s="7" t="e">
        <v>#N/A</v>
      </c>
      <c r="X133" s="7">
        <v>25.370999999999999</v>
      </c>
      <c r="Y133" s="7" t="e">
        <v>#N/A</v>
      </c>
      <c r="Z133" s="7" t="e">
        <v>#N/A</v>
      </c>
      <c r="AA133" s="7" t="e">
        <v>#N/A</v>
      </c>
      <c r="AB133" s="7" t="e">
        <v>#N/A</v>
      </c>
      <c r="AC133" s="25">
        <v>16.8</v>
      </c>
    </row>
    <row r="134" spans="1:29" x14ac:dyDescent="0.2">
      <c r="A134" s="19" t="s">
        <v>141</v>
      </c>
      <c r="C134" s="7" t="s">
        <v>141</v>
      </c>
      <c r="D134" s="9">
        <v>6.4791421108169702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>
        <v>4.3666851349361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>
        <v>5.6278951818791798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>
        <v>3.2391618713714099</v>
      </c>
      <c r="T134" s="7">
        <v>3.2521445940305798</v>
      </c>
      <c r="U134" s="7">
        <v>3.0025780643642603</v>
      </c>
      <c r="V134" s="7">
        <v>8.4562087931724204</v>
      </c>
      <c r="W134" s="7" t="e">
        <v>#N/A</v>
      </c>
      <c r="X134" s="7">
        <v>6.5117239159652698</v>
      </c>
      <c r="Y134" s="7" t="e">
        <v>#N/A</v>
      </c>
      <c r="Z134" s="7" t="e">
        <v>#N/A</v>
      </c>
      <c r="AA134" s="7" t="e">
        <v>#N/A</v>
      </c>
      <c r="AB134" s="7" t="e">
        <v>#N/A</v>
      </c>
      <c r="AC134" s="25">
        <v>3.2</v>
      </c>
    </row>
    <row r="135" spans="1:29" x14ac:dyDescent="0.2">
      <c r="A135" s="19" t="s">
        <v>142</v>
      </c>
      <c r="C135" s="7" t="s">
        <v>142</v>
      </c>
      <c r="D135" s="9">
        <v>1.49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>
        <v>1.3599999999999999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>
        <v>1.7210000000000001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>
        <v>2.2748561434193268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25">
        <v>0.7</v>
      </c>
    </row>
    <row r="136" spans="1:29" x14ac:dyDescent="0.2">
      <c r="A136" s="19" t="s">
        <v>143</v>
      </c>
      <c r="C136" s="7" t="s">
        <v>143</v>
      </c>
      <c r="D136" s="9">
        <v>30.561</v>
      </c>
      <c r="E136" s="7" t="e">
        <v>#N/A</v>
      </c>
      <c r="F136" s="7" t="e">
        <v>#N/A</v>
      </c>
      <c r="G136" s="7" t="e">
        <v>#N/A</v>
      </c>
      <c r="H136" s="7" t="e">
        <v>#N/A</v>
      </c>
      <c r="I136" s="7">
        <v>26.773</v>
      </c>
      <c r="J136" s="7" t="e">
        <v>#N/A</v>
      </c>
      <c r="K136" s="7" t="e">
        <v>#N/A</v>
      </c>
      <c r="L136" s="7" t="e">
        <v>#N/A</v>
      </c>
      <c r="M136" s="7" t="e">
        <v>#N/A</v>
      </c>
      <c r="N136" s="7">
        <v>27.350999999999999</v>
      </c>
      <c r="O136" s="7" t="e">
        <v>#N/A</v>
      </c>
      <c r="P136" s="7" t="e">
        <v>#N/A</v>
      </c>
      <c r="Q136" s="7" t="e">
        <v>#N/A</v>
      </c>
      <c r="R136" s="7" t="e">
        <v>#N/A</v>
      </c>
      <c r="S136" s="7">
        <v>26.268000000000001</v>
      </c>
      <c r="T136" s="7">
        <v>25.782</v>
      </c>
      <c r="U136" s="7">
        <v>26.704999999999998</v>
      </c>
      <c r="V136" s="7">
        <v>27.385999999999999</v>
      </c>
      <c r="W136" s="7" t="e">
        <v>#N/A</v>
      </c>
      <c r="X136" s="7">
        <v>26.677</v>
      </c>
      <c r="Y136" s="7" t="e">
        <v>#N/A</v>
      </c>
      <c r="Z136" s="7" t="e">
        <v>#N/A</v>
      </c>
      <c r="AA136" s="7" t="e">
        <v>#N/A</v>
      </c>
      <c r="AB136" s="7" t="e">
        <v>#N/A</v>
      </c>
      <c r="AC136" s="25">
        <v>19.5</v>
      </c>
    </row>
    <row r="137" spans="1:29" x14ac:dyDescent="0.2">
      <c r="A137" s="19" t="s">
        <v>144</v>
      </c>
      <c r="C137" s="7" t="s">
        <v>144</v>
      </c>
      <c r="D137" s="9">
        <v>16.067</v>
      </c>
      <c r="E137" s="7" t="e">
        <v>#N/A</v>
      </c>
      <c r="F137" s="7" t="e">
        <v>#N/A</v>
      </c>
      <c r="G137" s="7" t="e">
        <v>#N/A</v>
      </c>
      <c r="H137" s="7" t="e">
        <v>#N/A</v>
      </c>
      <c r="I137" s="7">
        <v>16.286999999999999</v>
      </c>
      <c r="J137" s="7" t="e">
        <v>#N/A</v>
      </c>
      <c r="K137" s="7" t="e">
        <v>#N/A</v>
      </c>
      <c r="L137" s="7" t="e">
        <v>#N/A</v>
      </c>
      <c r="M137" s="7" t="e">
        <v>#N/A</v>
      </c>
      <c r="N137" s="7">
        <v>18.425999999999998</v>
      </c>
      <c r="O137" s="7" t="e">
        <v>#N/A</v>
      </c>
      <c r="P137" s="7" t="e">
        <v>#N/A</v>
      </c>
      <c r="Q137" s="7" t="e">
        <v>#N/A</v>
      </c>
      <c r="R137" s="7" t="e">
        <v>#N/A</v>
      </c>
      <c r="S137" s="7">
        <v>18.431000000000001</v>
      </c>
      <c r="T137" s="7">
        <v>18.318000000000001</v>
      </c>
      <c r="U137" s="7">
        <v>18.779</v>
      </c>
      <c r="V137" s="7">
        <v>19.195</v>
      </c>
      <c r="W137" s="7" t="e">
        <v>#N/A</v>
      </c>
      <c r="X137" s="7">
        <v>19.608000000000001</v>
      </c>
      <c r="Y137" s="7" t="e">
        <v>#N/A</v>
      </c>
      <c r="Z137" s="7" t="e">
        <v>#N/A</v>
      </c>
      <c r="AA137" s="7" t="e">
        <v>#N/A</v>
      </c>
      <c r="AB137" s="7" t="e">
        <v>#N/A</v>
      </c>
      <c r="AC137" s="25">
        <v>12.8</v>
      </c>
    </row>
    <row r="138" spans="1:29" x14ac:dyDescent="0.2">
      <c r="A138" s="19" t="s">
        <v>145</v>
      </c>
      <c r="C138" s="7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25">
        <v>4</v>
      </c>
    </row>
    <row r="139" spans="1:29" x14ac:dyDescent="0.2">
      <c r="A139" s="19" t="s">
        <v>146</v>
      </c>
      <c r="C139" s="7" t="s">
        <v>323</v>
      </c>
      <c r="D139" s="9">
        <v>2</v>
      </c>
      <c r="E139" s="7" t="e">
        <v>#N/A</v>
      </c>
      <c r="F139" s="7" t="e">
        <v>#N/A</v>
      </c>
      <c r="G139" s="7" t="e">
        <v>#N/A</v>
      </c>
      <c r="H139" s="7" t="e">
        <v>#N/A</v>
      </c>
      <c r="I139" s="7">
        <v>2.0499999999999998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>
        <v>3.29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>
        <v>6.806</v>
      </c>
      <c r="T139" s="7" t="e">
        <v>#N/A</v>
      </c>
      <c r="U139" s="7" t="e">
        <v>#N/A</v>
      </c>
      <c r="V139" s="7" t="e">
        <v>#N/A</v>
      </c>
      <c r="W139" s="7" t="e">
        <v>#N/A</v>
      </c>
      <c r="X139" s="7" t="e">
        <v>#N/A</v>
      </c>
      <c r="Y139" s="7" t="e">
        <v>#N/A</v>
      </c>
      <c r="Z139" s="7" t="e">
        <v>#N/A</v>
      </c>
      <c r="AA139" s="7" t="e">
        <v>#N/A</v>
      </c>
      <c r="AB139" s="7" t="e">
        <v>#N/A</v>
      </c>
      <c r="AC139" s="25">
        <v>1.7</v>
      </c>
    </row>
    <row r="140" spans="1:29" x14ac:dyDescent="0.2">
      <c r="A140" s="19" t="s">
        <v>147</v>
      </c>
      <c r="C140" s="7" t="s">
        <v>147</v>
      </c>
      <c r="D140" s="9">
        <v>1.8320000000000001</v>
      </c>
      <c r="E140" s="7" t="e">
        <v>#N/A</v>
      </c>
      <c r="F140" s="7" t="e">
        <v>#N/A</v>
      </c>
      <c r="G140" s="7" t="e">
        <v>#N/A</v>
      </c>
      <c r="H140" s="7" t="e">
        <v>#N/A</v>
      </c>
      <c r="I140" s="7">
        <v>2.569</v>
      </c>
      <c r="J140" s="7" t="e">
        <v>#N/A</v>
      </c>
      <c r="K140" s="7" t="e">
        <v>#N/A</v>
      </c>
      <c r="L140" s="7" t="e">
        <v>#N/A</v>
      </c>
      <c r="M140" s="7" t="e">
        <v>#N/A</v>
      </c>
      <c r="N140" s="7">
        <v>3.6689999999999996</v>
      </c>
      <c r="O140" s="7" t="e">
        <v>#N/A</v>
      </c>
      <c r="P140" s="7" t="e">
        <v>#N/A</v>
      </c>
      <c r="Q140" s="7" t="e">
        <v>#N/A</v>
      </c>
      <c r="R140" s="7" t="e">
        <v>#N/A</v>
      </c>
      <c r="S140" s="7">
        <v>2.7129599999999998</v>
      </c>
      <c r="T140" s="7">
        <v>4.3172300000000003</v>
      </c>
      <c r="U140" s="7">
        <v>4.3749900000000004</v>
      </c>
      <c r="V140" s="7">
        <v>4.2897600000000002</v>
      </c>
      <c r="W140" s="7" t="e">
        <v>#N/A</v>
      </c>
      <c r="X140" s="7">
        <v>3.69447681818145</v>
      </c>
      <c r="Y140" s="7" t="e">
        <v>#N/A</v>
      </c>
      <c r="Z140" s="7" t="e">
        <v>#N/A</v>
      </c>
      <c r="AA140" s="7" t="e">
        <v>#N/A</v>
      </c>
      <c r="AB140" s="7" t="e">
        <v>#N/A</v>
      </c>
      <c r="AC140" s="25">
        <v>3</v>
      </c>
    </row>
    <row r="141" spans="1:29" x14ac:dyDescent="0.2">
      <c r="A141" s="19" t="s">
        <v>148</v>
      </c>
      <c r="C141" s="7" t="s">
        <v>148</v>
      </c>
      <c r="D141" s="9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>
        <v>0.73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>
        <v>3.26</v>
      </c>
      <c r="T141" s="7">
        <v>2.179420135107986</v>
      </c>
      <c r="U141" s="7">
        <v>3.0239567124394187</v>
      </c>
      <c r="V141" s="7">
        <v>3.3839885600070909</v>
      </c>
      <c r="W141" s="7">
        <v>3.2729200000000001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 t="e">
        <v>#N/A</v>
      </c>
      <c r="AC141" s="25">
        <v>8</v>
      </c>
    </row>
    <row r="142" spans="1:29" x14ac:dyDescent="0.2">
      <c r="A142" s="19" t="s">
        <v>149</v>
      </c>
      <c r="C142" s="7" t="s">
        <v>149</v>
      </c>
      <c r="D142" s="9">
        <v>2.7889999999999997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3.71</v>
      </c>
      <c r="J142" s="7" t="e">
        <v>#N/A</v>
      </c>
      <c r="K142" s="7" t="e">
        <v>#N/A</v>
      </c>
      <c r="L142" s="7" t="e">
        <v>#N/A</v>
      </c>
      <c r="M142" s="7" t="e">
        <v>#N/A</v>
      </c>
      <c r="N142" s="7">
        <v>4.24</v>
      </c>
      <c r="O142" s="7" t="e">
        <v>#N/A</v>
      </c>
      <c r="P142" s="7" t="e">
        <v>#N/A</v>
      </c>
      <c r="Q142" s="7" t="e">
        <v>#N/A</v>
      </c>
      <c r="R142" s="7" t="e">
        <v>#N/A</v>
      </c>
      <c r="S142" s="7">
        <v>5.7317279658432447</v>
      </c>
      <c r="T142" s="7" t="e">
        <v>#N/A</v>
      </c>
      <c r="U142" s="7" t="e">
        <v>#N/A</v>
      </c>
      <c r="V142" s="7" t="e">
        <v>#N/A</v>
      </c>
      <c r="W142" s="7">
        <v>2.5983070500000003</v>
      </c>
      <c r="X142" s="7" t="e">
        <v>#N/A</v>
      </c>
      <c r="Y142" s="7" t="e">
        <v>#N/A</v>
      </c>
      <c r="Z142" s="7" t="e">
        <v>#N/A</v>
      </c>
      <c r="AA142" s="7" t="e">
        <v>#N/A</v>
      </c>
      <c r="AB142" s="7" t="e">
        <v>#N/A</v>
      </c>
      <c r="AC142" s="25">
        <v>0.1</v>
      </c>
    </row>
    <row r="143" spans="1:29" x14ac:dyDescent="0.2">
      <c r="A143" s="19" t="s">
        <v>150</v>
      </c>
      <c r="C143" s="7" t="s">
        <v>150</v>
      </c>
      <c r="D143" s="9">
        <v>3.67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>
        <v>4.5999999999999996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>
        <v>5.77</v>
      </c>
      <c r="O143" s="7" t="e">
        <v>#N/A</v>
      </c>
      <c r="P143" s="7" t="e">
        <v>#N/A</v>
      </c>
      <c r="Q143" s="7" t="e">
        <v>#N/A</v>
      </c>
      <c r="R143" s="7" t="e">
        <v>#N/A</v>
      </c>
      <c r="S143" s="7">
        <v>8.9600000000000009</v>
      </c>
      <c r="T143" s="7" t="e">
        <v>#N/A</v>
      </c>
      <c r="U143" s="7" t="e">
        <v>#N/A</v>
      </c>
      <c r="V143" s="7" t="e">
        <v>#N/A</v>
      </c>
      <c r="W143" s="7" t="e">
        <v>#N/A</v>
      </c>
      <c r="X143" s="7" t="e">
        <v>#N/A</v>
      </c>
      <c r="Y143" s="7" t="e">
        <v>#N/A</v>
      </c>
      <c r="Z143" s="7" t="e">
        <v>#N/A</v>
      </c>
      <c r="AA143" s="7" t="e">
        <v>#N/A</v>
      </c>
      <c r="AB143" s="7" t="e">
        <v>#N/A</v>
      </c>
      <c r="AC143" s="25">
        <v>5.4</v>
      </c>
    </row>
    <row r="144" spans="1:29" x14ac:dyDescent="0.2">
      <c r="A144" s="19" t="s">
        <v>151</v>
      </c>
      <c r="C144" s="7" t="s">
        <v>151</v>
      </c>
      <c r="D144" s="9">
        <v>7.5239999999999991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>
        <v>6.9379999999999997</v>
      </c>
      <c r="J144" s="7" t="e">
        <v>#N/A</v>
      </c>
      <c r="K144" s="7" t="e">
        <v>#N/A</v>
      </c>
      <c r="L144" s="7" t="e">
        <v>#N/A</v>
      </c>
      <c r="M144" s="7" t="e">
        <v>#N/A</v>
      </c>
      <c r="N144" s="7">
        <v>8.0830000000000002</v>
      </c>
      <c r="O144" s="7" t="e">
        <v>#N/A</v>
      </c>
      <c r="P144" s="7" t="e">
        <v>#N/A</v>
      </c>
      <c r="Q144" s="7" t="e">
        <v>#N/A</v>
      </c>
      <c r="R144" s="7" t="e">
        <v>#N/A</v>
      </c>
      <c r="S144" s="7" t="e">
        <v>#N/A</v>
      </c>
      <c r="T144" s="7">
        <v>10.402999999999999</v>
      </c>
      <c r="U144" s="7" t="e">
        <v>#N/A</v>
      </c>
      <c r="V144" s="7" t="e">
        <v>#N/A</v>
      </c>
      <c r="W144" s="7" t="e">
        <v>#N/A</v>
      </c>
      <c r="X144" s="7">
        <v>2.7212653670483631</v>
      </c>
      <c r="Y144" s="7" t="e">
        <v>#N/A</v>
      </c>
      <c r="Z144" s="7" t="e">
        <v>#N/A</v>
      </c>
      <c r="AA144" s="7" t="e">
        <v>#N/A</v>
      </c>
      <c r="AB144" s="7" t="e">
        <v>#N/A</v>
      </c>
      <c r="AC144" s="25">
        <v>7.5</v>
      </c>
    </row>
    <row r="145" spans="1:29" x14ac:dyDescent="0.2">
      <c r="A145" s="19" t="s">
        <v>152</v>
      </c>
      <c r="C145" s="7" t="s">
        <v>152</v>
      </c>
      <c r="D145" s="9">
        <v>5.5949999999999998</v>
      </c>
      <c r="E145" s="7" t="e">
        <v>#N/A</v>
      </c>
      <c r="F145" s="7" t="e">
        <v>#N/A</v>
      </c>
      <c r="G145" s="7" t="e">
        <v>#N/A</v>
      </c>
      <c r="H145" s="7" t="e">
        <v>#N/A</v>
      </c>
      <c r="I145" s="7">
        <v>7.72</v>
      </c>
      <c r="J145" s="7" t="e">
        <v>#N/A</v>
      </c>
      <c r="K145" s="7" t="e">
        <v>#N/A</v>
      </c>
      <c r="L145" s="7" t="e">
        <v>#N/A</v>
      </c>
      <c r="M145" s="7" t="e">
        <v>#N/A</v>
      </c>
      <c r="N145" s="7">
        <v>10.269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>
        <v>12.837999999999999</v>
      </c>
      <c r="T145" s="7">
        <v>12.526999999999999</v>
      </c>
      <c r="U145" s="7">
        <v>13.031000000000001</v>
      </c>
      <c r="V145" s="7">
        <v>13.359</v>
      </c>
      <c r="W145" s="7">
        <v>13.507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25">
        <v>9.9</v>
      </c>
    </row>
    <row r="146" spans="1:29" x14ac:dyDescent="0.2">
      <c r="A146" s="19" t="s">
        <v>153</v>
      </c>
      <c r="C146" s="7" t="s">
        <v>153</v>
      </c>
      <c r="D146" s="7" t="e">
        <v>#N/A</v>
      </c>
      <c r="E146" s="7" t="e">
        <v>#N/A</v>
      </c>
      <c r="F146" s="7" t="e">
        <v>#N/A</v>
      </c>
      <c r="G146" s="7">
        <v>0.9</v>
      </c>
      <c r="H146" s="7" t="e">
        <v>#N/A</v>
      </c>
      <c r="I146" s="7">
        <v>4.2709999999999999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>
        <v>4.1719999999999997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>
        <v>3.4600000000000004</v>
      </c>
      <c r="U146" s="7" t="e">
        <v>#N/A</v>
      </c>
      <c r="V146" s="7" t="e">
        <v>#N/A</v>
      </c>
      <c r="W146" s="7" t="e">
        <v>#N/A</v>
      </c>
      <c r="X146" s="7">
        <v>2.1910679953667618</v>
      </c>
      <c r="Y146" s="7" t="e">
        <v>#N/A</v>
      </c>
      <c r="Z146" s="7" t="e">
        <v>#N/A</v>
      </c>
      <c r="AA146" s="7" t="e">
        <v>#N/A</v>
      </c>
      <c r="AB146" s="7" t="e">
        <v>#N/A</v>
      </c>
      <c r="AC146" s="25">
        <v>0.7</v>
      </c>
    </row>
    <row r="147" spans="1:29" x14ac:dyDescent="0.2">
      <c r="A147" s="19" t="s">
        <v>154</v>
      </c>
      <c r="C147" s="7" t="s">
        <v>154</v>
      </c>
      <c r="D147" s="9">
        <v>19.8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>
        <v>18.068999999999999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23.111747663040457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>
        <v>27.18677515319466</v>
      </c>
      <c r="T147" s="7">
        <v>17.446836862716701</v>
      </c>
      <c r="U147" s="7">
        <v>26.561659721970059</v>
      </c>
      <c r="V147" s="7">
        <v>27.16446998296481</v>
      </c>
      <c r="W147" s="7" t="e">
        <v>#N/A</v>
      </c>
      <c r="X147" s="7">
        <v>22.226139680660069</v>
      </c>
      <c r="Y147" s="7" t="e">
        <v>#N/A</v>
      </c>
      <c r="Z147" s="7" t="e">
        <v>#N/A</v>
      </c>
      <c r="AA147" s="7" t="e">
        <v>#N/A</v>
      </c>
      <c r="AB147" s="7" t="e">
        <v>#N/A</v>
      </c>
      <c r="AC147" s="25">
        <v>16.2</v>
      </c>
    </row>
    <row r="148" spans="1:29" x14ac:dyDescent="0.2">
      <c r="A148" s="19" t="s">
        <v>155</v>
      </c>
      <c r="C148" s="7" t="s">
        <v>155</v>
      </c>
      <c r="D148" s="7" t="e">
        <v>#N/A</v>
      </c>
      <c r="E148" s="7" t="e">
        <v>#N/A</v>
      </c>
      <c r="F148" s="7">
        <v>2.3109999999999999</v>
      </c>
      <c r="G148" s="7" t="e">
        <v>#N/A</v>
      </c>
      <c r="H148" s="7">
        <v>2.125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 t="e">
        <v>#N/A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>
        <v>3.8808749414948602</v>
      </c>
      <c r="U148" s="7">
        <v>4.8386358223546395</v>
      </c>
      <c r="V148" s="7">
        <v>5.0385313344296199</v>
      </c>
      <c r="W148" s="7" t="e">
        <v>#N/A</v>
      </c>
      <c r="X148" s="7">
        <v>4.9904713252946795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25">
        <v>2.2000000000000002</v>
      </c>
    </row>
    <row r="149" spans="1:29" x14ac:dyDescent="0.2">
      <c r="A149" s="19" t="s">
        <v>156</v>
      </c>
      <c r="C149" s="7" t="s">
        <v>156</v>
      </c>
      <c r="D149" s="9">
        <v>18.332999999999998</v>
      </c>
      <c r="E149" s="7" t="e">
        <v>#N/A</v>
      </c>
      <c r="F149" s="7" t="e">
        <v>#N/A</v>
      </c>
      <c r="G149" s="7" t="e">
        <v>#N/A</v>
      </c>
      <c r="H149" s="7" t="e">
        <v>#N/A</v>
      </c>
      <c r="I149" s="7">
        <v>17.706</v>
      </c>
      <c r="J149" s="7" t="e">
        <v>#N/A</v>
      </c>
      <c r="K149" s="7" t="e">
        <v>#N/A</v>
      </c>
      <c r="L149" s="7" t="e">
        <v>#N/A</v>
      </c>
      <c r="M149" s="7" t="e">
        <v>#N/A</v>
      </c>
      <c r="N149" s="7">
        <v>19.408000000000001</v>
      </c>
      <c r="O149" s="7" t="e">
        <v>#N/A</v>
      </c>
      <c r="P149" s="7" t="e">
        <v>#N/A</v>
      </c>
      <c r="Q149" s="7" t="e">
        <v>#N/A</v>
      </c>
      <c r="R149" s="7" t="e">
        <v>#N/A</v>
      </c>
      <c r="S149" s="7">
        <v>22.785</v>
      </c>
      <c r="T149" s="7">
        <v>22.434999999999999</v>
      </c>
      <c r="U149" s="7">
        <v>22.495000000000001</v>
      </c>
      <c r="V149" s="7">
        <v>21.873999999999999</v>
      </c>
      <c r="W149" s="7" t="e">
        <v>#N/A</v>
      </c>
      <c r="X149" s="7">
        <v>21.501999999999999</v>
      </c>
      <c r="Y149" s="7" t="e">
        <v>#N/A</v>
      </c>
      <c r="Z149" s="7" t="e">
        <v>#N/A</v>
      </c>
      <c r="AA149" s="7" t="e">
        <v>#N/A</v>
      </c>
      <c r="AB149" s="7" t="e">
        <v>#N/A</v>
      </c>
      <c r="AC149" s="25">
        <v>15.1</v>
      </c>
    </row>
    <row r="150" spans="1:29" x14ac:dyDescent="0.2">
      <c r="A150" s="19" t="s">
        <v>157</v>
      </c>
      <c r="C150" s="7" t="s">
        <v>157</v>
      </c>
      <c r="D150" s="9">
        <v>15.057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>
        <v>14.25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>
        <v>15.648999999999999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>
        <v>19.346</v>
      </c>
      <c r="T150" s="7">
        <v>19.085000000000001</v>
      </c>
      <c r="U150" s="7">
        <v>18.794</v>
      </c>
      <c r="V150" s="7">
        <v>18.815999999999999</v>
      </c>
      <c r="W150" s="7" t="e">
        <v>#N/A</v>
      </c>
      <c r="X150" s="7">
        <v>18.954000000000001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25">
        <v>18.899999999999999</v>
      </c>
    </row>
    <row r="151" spans="1:29" x14ac:dyDescent="0.2">
      <c r="A151" s="19" t="s">
        <v>158</v>
      </c>
      <c r="C151" s="7" t="s">
        <v>158</v>
      </c>
      <c r="D151" s="9">
        <v>18.07</v>
      </c>
      <c r="E151" s="7" t="e">
        <v>#N/A</v>
      </c>
      <c r="F151" s="7" t="e">
        <v>#N/A</v>
      </c>
      <c r="G151" s="7" t="e">
        <v>#N/A</v>
      </c>
      <c r="H151" s="7" t="e">
        <v>#N/A</v>
      </c>
      <c r="I151" s="7">
        <v>17.79</v>
      </c>
      <c r="J151" s="7" t="e">
        <v>#N/A</v>
      </c>
      <c r="K151" s="7" t="e">
        <v>#N/A</v>
      </c>
      <c r="L151" s="7" t="e">
        <v>#N/A</v>
      </c>
      <c r="M151" s="7" t="e">
        <v>#N/A</v>
      </c>
      <c r="N151" s="7">
        <v>16.350000000000001</v>
      </c>
      <c r="O151" s="7" t="e">
        <v>#N/A</v>
      </c>
      <c r="P151" s="7" t="e">
        <v>#N/A</v>
      </c>
      <c r="Q151" s="7" t="e">
        <v>#N/A</v>
      </c>
      <c r="R151" s="7" t="e">
        <v>#N/A</v>
      </c>
      <c r="S151" s="7">
        <v>17.89</v>
      </c>
      <c r="T151" s="7" t="e">
        <v>#N/A</v>
      </c>
      <c r="U151" s="7" t="e">
        <v>#N/A</v>
      </c>
      <c r="V151" s="7" t="e">
        <v>#N/A</v>
      </c>
      <c r="W151" s="7" t="e">
        <v>#N/A</v>
      </c>
      <c r="X151" s="7">
        <v>16.975033296437243</v>
      </c>
      <c r="Y151" s="7" t="e">
        <v>#N/A</v>
      </c>
      <c r="Z151" s="7" t="e">
        <v>#N/A</v>
      </c>
      <c r="AA151" s="7" t="e">
        <v>#N/A</v>
      </c>
      <c r="AB151" s="7" t="e">
        <v>#N/A</v>
      </c>
      <c r="AC151" s="25">
        <v>8.8000000000000007</v>
      </c>
    </row>
    <row r="152" spans="1:29" x14ac:dyDescent="0.2">
      <c r="A152" s="19" t="s">
        <v>159</v>
      </c>
      <c r="C152" s="7" t="s">
        <v>159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>
        <v>13.138999999999999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>
        <v>11.158284603</v>
      </c>
      <c r="T152" s="7">
        <v>12.76385448866708</v>
      </c>
      <c r="U152" s="7">
        <v>12.402105074883639</v>
      </c>
      <c r="V152" s="7">
        <v>11.97268652129763</v>
      </c>
      <c r="W152" s="7">
        <v>11.621180072192519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25">
        <v>7.8</v>
      </c>
    </row>
    <row r="153" spans="1:29" x14ac:dyDescent="0.2">
      <c r="A153" s="19" t="s">
        <v>160</v>
      </c>
      <c r="C153" s="7" t="s">
        <v>324</v>
      </c>
      <c r="D153" s="9">
        <v>4.9879999999999995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>
        <v>4.0640000000000001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>
        <v>4.2060000000000004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>
        <v>4.5832846228169997</v>
      </c>
      <c r="T153" s="7">
        <v>4.4618609222771601</v>
      </c>
      <c r="U153" s="7">
        <v>5.0202786811029698</v>
      </c>
      <c r="V153" s="7">
        <v>5.1164041749674398</v>
      </c>
      <c r="W153" s="7" t="e">
        <v>#N/A</v>
      </c>
      <c r="X153" s="7">
        <v>6.3335855510426597</v>
      </c>
      <c r="Y153" s="7" t="e">
        <v>#N/A</v>
      </c>
      <c r="Z153" s="7" t="e">
        <v>#N/A</v>
      </c>
      <c r="AA153" s="7" t="e">
        <v>#N/A</v>
      </c>
      <c r="AB153" s="7" t="e">
        <v>#N/A</v>
      </c>
      <c r="AC153" s="25">
        <v>4.3</v>
      </c>
    </row>
    <row r="154" spans="1:29" x14ac:dyDescent="0.2">
      <c r="A154" s="19" t="s">
        <v>196</v>
      </c>
      <c r="C154" s="7" t="s">
        <v>161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>
        <v>1.38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>
        <v>1.3983874771065565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>
        <v>1.867356419025451</v>
      </c>
      <c r="T154" s="7">
        <v>6.4074760930636501</v>
      </c>
      <c r="U154" s="7">
        <v>9.5579023480648306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25">
        <v>0.7</v>
      </c>
    </row>
    <row r="155" spans="1:29" x14ac:dyDescent="0.2">
      <c r="A155" s="19" t="s">
        <v>162</v>
      </c>
      <c r="C155" s="7" t="s">
        <v>162</v>
      </c>
      <c r="D155" s="9">
        <v>2.5</v>
      </c>
      <c r="E155" s="7" t="e">
        <v>#N/A</v>
      </c>
      <c r="F155" s="7" t="e">
        <v>#N/A</v>
      </c>
      <c r="G155" s="7" t="e">
        <v>#N/A</v>
      </c>
      <c r="H155" s="7" t="e">
        <v>#N/A</v>
      </c>
      <c r="I155" s="7">
        <v>3.907</v>
      </c>
      <c r="J155" s="7" t="e">
        <v>#N/A</v>
      </c>
      <c r="K155" s="7" t="e">
        <v>#N/A</v>
      </c>
      <c r="L155" s="7" t="e">
        <v>#N/A</v>
      </c>
      <c r="M155" s="7" t="e">
        <v>#N/A</v>
      </c>
      <c r="N155" s="7">
        <v>5.4399999999999995</v>
      </c>
      <c r="O155" s="7" t="e">
        <v>#N/A</v>
      </c>
      <c r="P155" s="7" t="e">
        <v>#N/A</v>
      </c>
      <c r="Q155" s="7" t="e">
        <v>#N/A</v>
      </c>
      <c r="R155" s="7" t="e">
        <v>#N/A</v>
      </c>
      <c r="S155" s="7" t="e">
        <v>#N/A</v>
      </c>
      <c r="T155" s="7">
        <v>5.4589999999999996</v>
      </c>
      <c r="U155" s="7" t="e">
        <v>#N/A</v>
      </c>
      <c r="V155" s="7" t="e">
        <v>#N/A</v>
      </c>
      <c r="W155" s="7" t="e">
        <v>#N/A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25">
        <v>0.8</v>
      </c>
    </row>
    <row r="156" spans="1:29" x14ac:dyDescent="0.2">
      <c r="A156" s="19" t="s">
        <v>163</v>
      </c>
      <c r="C156" s="7" t="s">
        <v>163</v>
      </c>
      <c r="D156" s="9">
        <v>3.5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5.5729999999999995</v>
      </c>
      <c r="J156" s="7" t="e">
        <v>#N/A</v>
      </c>
      <c r="K156" s="7" t="e">
        <v>#N/A</v>
      </c>
      <c r="L156" s="7" t="e">
        <v>#N/A</v>
      </c>
      <c r="M156" s="7" t="e">
        <v>#N/A</v>
      </c>
      <c r="N156" s="7">
        <v>3.9299999999999997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>
        <v>5.6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 t="e">
        <v>#N/A</v>
      </c>
      <c r="AC156" s="25">
        <v>2.9</v>
      </c>
    </row>
    <row r="179" spans="4:4" x14ac:dyDescent="0.2">
      <c r="D179" s="7"/>
    </row>
    <row r="180" spans="4:4" x14ac:dyDescent="0.2">
      <c r="D180" s="7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baseColWidth="10" defaultColWidth="9.140625" defaultRowHeight="12.75" x14ac:dyDescent="0.2"/>
  <cols>
    <col min="1" max="1" width="9.140625" style="7"/>
    <col min="2" max="2" width="27" style="18" customWidth="1"/>
    <col min="3" max="16384" width="9.140625" style="7"/>
  </cols>
  <sheetData>
    <row r="1" spans="1:23" ht="15" x14ac:dyDescent="0.2">
      <c r="B1" s="16" t="s">
        <v>247</v>
      </c>
      <c r="C1" s="98">
        <v>2012</v>
      </c>
      <c r="D1" s="99">
        <v>2013</v>
      </c>
      <c r="E1" s="17">
        <v>2014</v>
      </c>
      <c r="F1" s="17">
        <v>2015</v>
      </c>
      <c r="G1" s="99">
        <v>2016</v>
      </c>
      <c r="H1" s="17">
        <v>2017</v>
      </c>
      <c r="I1" s="17">
        <v>2018</v>
      </c>
      <c r="J1" s="99">
        <v>2019</v>
      </c>
      <c r="K1" s="17">
        <v>2020</v>
      </c>
      <c r="L1" s="17">
        <v>2021</v>
      </c>
      <c r="M1" s="17">
        <v>2022</v>
      </c>
      <c r="O1" s="17">
        <v>2014</v>
      </c>
      <c r="P1" s="17">
        <v>2015</v>
      </c>
      <c r="Q1" s="17">
        <v>2016</v>
      </c>
      <c r="R1" s="17">
        <v>2017</v>
      </c>
      <c r="S1" s="17">
        <v>2018</v>
      </c>
      <c r="T1" s="17">
        <v>2019</v>
      </c>
      <c r="U1" s="17">
        <v>2020</v>
      </c>
      <c r="W1" s="17">
        <v>2016</v>
      </c>
    </row>
    <row r="2" spans="1:23" ht="15" x14ac:dyDescent="0.2">
      <c r="B2" s="16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O2" s="20"/>
      <c r="P2" s="20"/>
      <c r="Q2" s="20"/>
      <c r="R2" s="20"/>
      <c r="S2" s="20"/>
      <c r="T2" s="20"/>
      <c r="U2" s="20"/>
      <c r="W2" s="20"/>
    </row>
    <row r="3" spans="1:23" ht="15" x14ac:dyDescent="0.2">
      <c r="A3" s="19" t="s">
        <v>12</v>
      </c>
      <c r="B3" s="16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>
        <v>24.7</v>
      </c>
      <c r="L3" s="7" t="e">
        <v>#N/A</v>
      </c>
      <c r="M3" s="7" t="e">
        <v>#N/A</v>
      </c>
      <c r="O3" s="7" t="str">
        <f>IF(ISNUMBER(E3),E3,IF(ISNUMBER(F3),F3,IF(ISNUMBER(D3),D3,IF(ISNUMBER(G3),G3,IF(ISNUMBER(C3),C3,IF(ISNUMBER(H3),H3,""))))))</f>
        <v/>
      </c>
      <c r="P3" s="7" t="str">
        <f t="shared" ref="P3:U3" si="0">IF(ISNUMBER(F3),F3,IF(ISNUMBER(G3),G3,IF(ISNUMBER(E3),E3,IF(ISNUMBER(H3),H3,IF(ISNUMBER(D3),D3,IF(ISNUMBER(I3),I3,""))))))</f>
        <v/>
      </c>
      <c r="Q3" s="7" t="str">
        <f t="shared" si="0"/>
        <v/>
      </c>
      <c r="R3" s="7">
        <f t="shared" si="0"/>
        <v>24.7</v>
      </c>
      <c r="S3" s="7">
        <f t="shared" si="0"/>
        <v>24.7</v>
      </c>
      <c r="T3" s="7">
        <f t="shared" si="0"/>
        <v>24.7</v>
      </c>
      <c r="U3" s="7">
        <f t="shared" si="0"/>
        <v>24.7</v>
      </c>
      <c r="W3" s="7">
        <f>IF(ISNUMBER(Q3),Q3,IF(ISNUMBER(R3),R3,IF(ISNUMBER(P3),P3,IF(ISNUMBER(S3),S3,IF(ISNUMBER(O3),O3,IF(ISNUMBER(T3),T3,""))))))</f>
        <v>24.7</v>
      </c>
    </row>
    <row r="4" spans="1:23" ht="15" x14ac:dyDescent="0.2">
      <c r="A4" s="19" t="s">
        <v>13</v>
      </c>
      <c r="B4" s="16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 t="e">
        <v>#N/A</v>
      </c>
      <c r="L4" s="7">
        <v>100</v>
      </c>
      <c r="M4" s="7" t="e">
        <v>#N/A</v>
      </c>
      <c r="O4" s="7" t="str">
        <f t="shared" ref="O4:O67" si="1">IF(ISNUMBER(E4),E4,IF(ISNUMBER(F4),F4,IF(ISNUMBER(D4),D4,IF(ISNUMBER(G4),G4,IF(ISNUMBER(C4),C4,IF(ISNUMBER(H4),H4,""))))))</f>
        <v/>
      </c>
      <c r="P4" s="7" t="str">
        <f t="shared" ref="P4:P67" si="2">IF(ISNUMBER(F4),F4,IF(ISNUMBER(G4),G4,IF(ISNUMBER(E4),E4,IF(ISNUMBER(H4),H4,IF(ISNUMBER(D4),D4,IF(ISNUMBER(I4),I4,""))))))</f>
        <v/>
      </c>
      <c r="Q4" s="7" t="str">
        <f t="shared" ref="Q4:Q67" si="3">IF(ISNUMBER(G4),G4,IF(ISNUMBER(H4),H4,IF(ISNUMBER(F4),F4,IF(ISNUMBER(I4),I4,IF(ISNUMBER(E4),E4,IF(ISNUMBER(J4),J4,""))))))</f>
        <v/>
      </c>
      <c r="R4" s="7" t="str">
        <f t="shared" ref="R4:R67" si="4">IF(ISNUMBER(H4),H4,IF(ISNUMBER(I4),I4,IF(ISNUMBER(G4),G4,IF(ISNUMBER(J4),J4,IF(ISNUMBER(F4),F4,IF(ISNUMBER(K4),K4,""))))))</f>
        <v/>
      </c>
      <c r="S4" s="7">
        <f t="shared" ref="S4:S67" si="5">IF(ISNUMBER(I4),I4,IF(ISNUMBER(J4),J4,IF(ISNUMBER(H4),H4,IF(ISNUMBER(K4),K4,IF(ISNUMBER(G4),G4,IF(ISNUMBER(L4),L4,""))))))</f>
        <v>100</v>
      </c>
      <c r="T4" s="7">
        <f t="shared" ref="T4:T67" si="6">IF(ISNUMBER(J4),J4,IF(ISNUMBER(K4),K4,IF(ISNUMBER(I4),I4,IF(ISNUMBER(L4),L4,IF(ISNUMBER(H4),H4,IF(ISNUMBER(M4),M4,""))))))</f>
        <v>100</v>
      </c>
      <c r="U4" s="7">
        <f t="shared" ref="U4:U67" si="7">IF(ISNUMBER(K4),K4,IF(ISNUMBER(L4),L4,IF(ISNUMBER(J4),J4,IF(ISNUMBER(M4),M4,IF(ISNUMBER(I4),I4,IF(ISNUMBER(N4),N4,""))))))</f>
        <v>100</v>
      </c>
      <c r="W4" s="7">
        <f t="shared" ref="W4:W67" si="8">IF(ISNUMBER(Q4),Q4,IF(ISNUMBER(R4),R4,IF(ISNUMBER(P4),P4,IF(ISNUMBER(S4),S4,IF(ISNUMBER(O4),O4,IF(ISNUMBER(T4),T4,""))))))</f>
        <v>100</v>
      </c>
    </row>
    <row r="5" spans="1:23" x14ac:dyDescent="0.2">
      <c r="A5" s="19" t="s">
        <v>14</v>
      </c>
      <c r="O5" s="7" t="str">
        <f t="shared" si="1"/>
        <v/>
      </c>
      <c r="P5" s="7" t="str">
        <f t="shared" si="2"/>
        <v/>
      </c>
      <c r="Q5" s="7" t="str">
        <f t="shared" si="3"/>
        <v/>
      </c>
      <c r="R5" s="7" t="str">
        <f t="shared" si="4"/>
        <v/>
      </c>
      <c r="S5" s="7" t="str">
        <f t="shared" si="5"/>
        <v/>
      </c>
      <c r="T5" s="7" t="str">
        <f t="shared" si="6"/>
        <v/>
      </c>
      <c r="U5" s="7" t="str">
        <f t="shared" si="7"/>
        <v/>
      </c>
      <c r="W5" s="7" t="str">
        <f t="shared" si="8"/>
        <v/>
      </c>
    </row>
    <row r="6" spans="1:23" ht="15" x14ac:dyDescent="0.2">
      <c r="A6" s="19" t="s">
        <v>15</v>
      </c>
      <c r="B6" s="16" t="s">
        <v>15</v>
      </c>
      <c r="C6" s="7">
        <v>14.5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O6" s="7">
        <f t="shared" si="1"/>
        <v>14.5</v>
      </c>
      <c r="P6" s="7" t="str">
        <f t="shared" si="2"/>
        <v/>
      </c>
      <c r="Q6" s="7" t="str">
        <f t="shared" si="3"/>
        <v/>
      </c>
      <c r="R6" s="7" t="str">
        <f t="shared" si="4"/>
        <v/>
      </c>
      <c r="S6" s="7" t="str">
        <f t="shared" si="5"/>
        <v/>
      </c>
      <c r="T6" s="7" t="str">
        <f t="shared" si="6"/>
        <v/>
      </c>
      <c r="U6" s="7" t="str">
        <f t="shared" si="7"/>
        <v/>
      </c>
      <c r="W6" s="7">
        <f t="shared" si="8"/>
        <v>14.5</v>
      </c>
    </row>
    <row r="7" spans="1:23" ht="15" x14ac:dyDescent="0.2">
      <c r="A7" s="19" t="s">
        <v>16</v>
      </c>
      <c r="B7" s="16" t="s">
        <v>16</v>
      </c>
      <c r="C7" s="7" t="e">
        <v>#N/A</v>
      </c>
      <c r="D7" s="7" t="e">
        <v>#N/A</v>
      </c>
      <c r="E7" s="7" t="e">
        <v>#N/A</v>
      </c>
      <c r="F7" s="7" t="e">
        <v>#N/A</v>
      </c>
      <c r="G7" s="7">
        <v>89.3</v>
      </c>
      <c r="H7" s="7" t="e">
        <v>#N/A</v>
      </c>
      <c r="I7" s="7" t="e">
        <v>#N/A</v>
      </c>
      <c r="J7" s="7" t="e">
        <v>#N/A</v>
      </c>
      <c r="K7" s="7">
        <v>89.8</v>
      </c>
      <c r="L7" s="7">
        <v>84.5</v>
      </c>
      <c r="M7" s="7" t="e">
        <v>#N/A</v>
      </c>
      <c r="O7" s="7">
        <f t="shared" si="1"/>
        <v>89.3</v>
      </c>
      <c r="P7" s="7">
        <f t="shared" si="2"/>
        <v>89.3</v>
      </c>
      <c r="Q7" s="7">
        <f t="shared" si="3"/>
        <v>89.3</v>
      </c>
      <c r="R7" s="7">
        <f t="shared" si="4"/>
        <v>89.3</v>
      </c>
      <c r="S7" s="7">
        <f t="shared" si="5"/>
        <v>89.8</v>
      </c>
      <c r="T7" s="7">
        <f t="shared" si="6"/>
        <v>89.8</v>
      </c>
      <c r="U7" s="7">
        <f t="shared" si="7"/>
        <v>89.8</v>
      </c>
      <c r="W7" s="7">
        <f t="shared" si="8"/>
        <v>89.3</v>
      </c>
    </row>
    <row r="8" spans="1:23" ht="15" x14ac:dyDescent="0.2">
      <c r="A8" s="19" t="s">
        <v>17</v>
      </c>
      <c r="B8" s="16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>
        <v>68.5</v>
      </c>
      <c r="H8" s="7" t="e">
        <v>#N/A</v>
      </c>
      <c r="I8" s="7">
        <v>100</v>
      </c>
      <c r="J8" s="7" t="e">
        <v>#N/A</v>
      </c>
      <c r="K8" s="7">
        <v>65.2</v>
      </c>
      <c r="L8" s="7" t="e">
        <v>#N/A</v>
      </c>
      <c r="M8" s="7" t="e">
        <v>#N/A</v>
      </c>
      <c r="O8" s="7">
        <f t="shared" si="1"/>
        <v>68.5</v>
      </c>
      <c r="P8" s="7">
        <f t="shared" si="2"/>
        <v>68.5</v>
      </c>
      <c r="Q8" s="7">
        <f t="shared" si="3"/>
        <v>68.5</v>
      </c>
      <c r="R8" s="7">
        <f t="shared" si="4"/>
        <v>100</v>
      </c>
      <c r="S8" s="7">
        <f t="shared" si="5"/>
        <v>100</v>
      </c>
      <c r="T8" s="7">
        <f t="shared" si="6"/>
        <v>65.2</v>
      </c>
      <c r="U8" s="7">
        <f t="shared" si="7"/>
        <v>65.2</v>
      </c>
      <c r="W8" s="7">
        <f t="shared" si="8"/>
        <v>68.5</v>
      </c>
    </row>
    <row r="9" spans="1:23" ht="15" x14ac:dyDescent="0.2">
      <c r="A9" s="19" t="s">
        <v>18</v>
      </c>
      <c r="B9" s="16" t="s">
        <v>18</v>
      </c>
      <c r="C9" s="7" t="e">
        <v>#N/A</v>
      </c>
      <c r="D9" s="7">
        <v>70.099999999999994</v>
      </c>
      <c r="E9" s="7">
        <v>71.3</v>
      </c>
      <c r="F9" s="7" t="e">
        <v>#N/A</v>
      </c>
      <c r="G9" s="7">
        <v>74.3</v>
      </c>
      <c r="H9" s="7" t="e">
        <v>#N/A</v>
      </c>
      <c r="I9" s="7">
        <v>100</v>
      </c>
      <c r="J9" s="7" t="e">
        <v>#N/A</v>
      </c>
      <c r="K9" s="7" t="e">
        <v>#N/A</v>
      </c>
      <c r="L9" s="7" t="e">
        <v>#N/A</v>
      </c>
      <c r="M9" s="7" t="e">
        <v>#N/A</v>
      </c>
      <c r="O9" s="7">
        <f t="shared" si="1"/>
        <v>71.3</v>
      </c>
      <c r="P9" s="7">
        <f t="shared" si="2"/>
        <v>74.3</v>
      </c>
      <c r="Q9" s="7">
        <f t="shared" si="3"/>
        <v>74.3</v>
      </c>
      <c r="R9" s="7">
        <f t="shared" si="4"/>
        <v>100</v>
      </c>
      <c r="S9" s="7">
        <f t="shared" si="5"/>
        <v>100</v>
      </c>
      <c r="T9" s="7">
        <f t="shared" si="6"/>
        <v>100</v>
      </c>
      <c r="U9" s="7">
        <f t="shared" si="7"/>
        <v>100</v>
      </c>
      <c r="W9" s="7">
        <f t="shared" si="8"/>
        <v>74.3</v>
      </c>
    </row>
    <row r="10" spans="1:23" ht="15" x14ac:dyDescent="0.2">
      <c r="A10" s="19" t="s">
        <v>19</v>
      </c>
      <c r="B10" s="16" t="s">
        <v>19</v>
      </c>
      <c r="C10" s="7" t="e">
        <v>#N/A</v>
      </c>
      <c r="D10" s="7">
        <v>100</v>
      </c>
      <c r="E10" s="7">
        <v>100</v>
      </c>
      <c r="F10" s="7" t="e">
        <v>#N/A</v>
      </c>
      <c r="G10" s="7" t="e">
        <v>#N/A</v>
      </c>
      <c r="H10" s="7" t="e">
        <v>#N/A</v>
      </c>
      <c r="I10" s="7">
        <v>100</v>
      </c>
      <c r="J10" s="7" t="e">
        <v>#N/A</v>
      </c>
      <c r="K10" s="7" t="e">
        <v>#N/A</v>
      </c>
      <c r="L10" s="7" t="e">
        <v>#N/A</v>
      </c>
      <c r="M10" s="7" t="e">
        <v>#N/A</v>
      </c>
      <c r="O10" s="7">
        <f t="shared" si="1"/>
        <v>100</v>
      </c>
      <c r="P10" s="7">
        <f t="shared" si="2"/>
        <v>100</v>
      </c>
      <c r="Q10" s="7">
        <f t="shared" si="3"/>
        <v>100</v>
      </c>
      <c r="R10" s="7">
        <f t="shared" si="4"/>
        <v>100</v>
      </c>
      <c r="S10" s="7">
        <f t="shared" si="5"/>
        <v>100</v>
      </c>
      <c r="T10" s="7">
        <f t="shared" si="6"/>
        <v>100</v>
      </c>
      <c r="U10" s="7">
        <f t="shared" si="7"/>
        <v>100</v>
      </c>
      <c r="W10" s="7">
        <f t="shared" si="8"/>
        <v>100</v>
      </c>
    </row>
    <row r="11" spans="1:23" ht="15" x14ac:dyDescent="0.2">
      <c r="A11" s="19" t="s">
        <v>20</v>
      </c>
      <c r="B11" s="16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>
        <v>81.099999999999994</v>
      </c>
      <c r="H11" s="7" t="e">
        <v>#N/A</v>
      </c>
      <c r="I11" s="7">
        <v>100</v>
      </c>
      <c r="J11" s="7" t="e">
        <v>#N/A</v>
      </c>
      <c r="K11" s="7">
        <v>72.8</v>
      </c>
      <c r="L11" s="7" t="e">
        <v>#N/A</v>
      </c>
      <c r="M11" s="7" t="e">
        <v>#N/A</v>
      </c>
      <c r="O11" s="7">
        <f t="shared" si="1"/>
        <v>81.099999999999994</v>
      </c>
      <c r="P11" s="7">
        <f t="shared" si="2"/>
        <v>81.099999999999994</v>
      </c>
      <c r="Q11" s="7">
        <f t="shared" si="3"/>
        <v>81.099999999999994</v>
      </c>
      <c r="R11" s="7">
        <f t="shared" si="4"/>
        <v>100</v>
      </c>
      <c r="S11" s="7">
        <f t="shared" si="5"/>
        <v>100</v>
      </c>
      <c r="T11" s="7">
        <f t="shared" si="6"/>
        <v>72.8</v>
      </c>
      <c r="U11" s="7">
        <f t="shared" si="7"/>
        <v>72.8</v>
      </c>
      <c r="W11" s="7">
        <f t="shared" si="8"/>
        <v>81.099999999999994</v>
      </c>
    </row>
    <row r="12" spans="1:23" ht="15" x14ac:dyDescent="0.2">
      <c r="A12" s="19" t="s">
        <v>21</v>
      </c>
      <c r="B12" s="16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>
        <v>75.099999999999994</v>
      </c>
      <c r="L12" s="7" t="e">
        <v>#N/A</v>
      </c>
      <c r="M12" s="7" t="e">
        <v>#N/A</v>
      </c>
      <c r="O12" s="7" t="str">
        <f t="shared" si="1"/>
        <v/>
      </c>
      <c r="P12" s="7" t="str">
        <f t="shared" si="2"/>
        <v/>
      </c>
      <c r="Q12" s="7" t="str">
        <f t="shared" si="3"/>
        <v/>
      </c>
      <c r="R12" s="7">
        <f t="shared" si="4"/>
        <v>75.099999999999994</v>
      </c>
      <c r="S12" s="7">
        <f t="shared" si="5"/>
        <v>75.099999999999994</v>
      </c>
      <c r="T12" s="7">
        <f t="shared" si="6"/>
        <v>75.099999999999994</v>
      </c>
      <c r="U12" s="7">
        <f t="shared" si="7"/>
        <v>75.099999999999994</v>
      </c>
      <c r="W12" s="7">
        <f t="shared" si="8"/>
        <v>75.099999999999994</v>
      </c>
    </row>
    <row r="13" spans="1:23" ht="15" x14ac:dyDescent="0.2">
      <c r="A13" s="19" t="s">
        <v>22</v>
      </c>
      <c r="B13" s="16" t="s">
        <v>22</v>
      </c>
      <c r="C13" s="7" t="e">
        <v>#N/A</v>
      </c>
      <c r="D13" s="7" t="e">
        <v>#N/A</v>
      </c>
      <c r="E13" s="7" t="e">
        <v>#N/A</v>
      </c>
      <c r="F13" s="7" t="e">
        <v>#N/A</v>
      </c>
      <c r="G13" s="7">
        <v>33.4</v>
      </c>
      <c r="H13" s="7" t="e">
        <v>#N/A</v>
      </c>
      <c r="I13" s="7" t="e">
        <v>#N/A</v>
      </c>
      <c r="J13" s="7">
        <v>38</v>
      </c>
      <c r="K13" s="7">
        <v>39</v>
      </c>
      <c r="L13" s="7">
        <v>56.9</v>
      </c>
      <c r="M13" s="7" t="e">
        <v>#N/A</v>
      </c>
      <c r="O13" s="7">
        <f t="shared" si="1"/>
        <v>33.4</v>
      </c>
      <c r="P13" s="7">
        <f t="shared" si="2"/>
        <v>33.4</v>
      </c>
      <c r="Q13" s="7">
        <f t="shared" si="3"/>
        <v>33.4</v>
      </c>
      <c r="R13" s="7">
        <f t="shared" si="4"/>
        <v>33.4</v>
      </c>
      <c r="S13" s="7">
        <f t="shared" si="5"/>
        <v>38</v>
      </c>
      <c r="T13" s="7">
        <f t="shared" si="6"/>
        <v>38</v>
      </c>
      <c r="U13" s="7">
        <f t="shared" si="7"/>
        <v>39</v>
      </c>
      <c r="W13" s="7">
        <f t="shared" si="8"/>
        <v>33.4</v>
      </c>
    </row>
    <row r="14" spans="1:23" ht="15" x14ac:dyDescent="0.2">
      <c r="A14" s="19" t="s">
        <v>23</v>
      </c>
      <c r="B14" s="16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 t="e">
        <v>#N/A</v>
      </c>
      <c r="J14" s="7" t="e">
        <v>#N/A</v>
      </c>
      <c r="K14" s="7">
        <v>63.5</v>
      </c>
      <c r="L14" s="7" t="e">
        <v>#N/A</v>
      </c>
      <c r="M14" s="7" t="e">
        <v>#N/A</v>
      </c>
      <c r="O14" s="7" t="str">
        <f t="shared" si="1"/>
        <v/>
      </c>
      <c r="P14" s="7" t="str">
        <f t="shared" si="2"/>
        <v/>
      </c>
      <c r="Q14" s="7" t="str">
        <f t="shared" si="3"/>
        <v/>
      </c>
      <c r="R14" s="7">
        <f t="shared" si="4"/>
        <v>63.5</v>
      </c>
      <c r="S14" s="7">
        <f t="shared" si="5"/>
        <v>63.5</v>
      </c>
      <c r="T14" s="7">
        <f t="shared" si="6"/>
        <v>63.5</v>
      </c>
      <c r="U14" s="7">
        <f t="shared" si="7"/>
        <v>63.5</v>
      </c>
      <c r="W14" s="7">
        <f t="shared" si="8"/>
        <v>63.5</v>
      </c>
    </row>
    <row r="15" spans="1:23" ht="15" x14ac:dyDescent="0.2">
      <c r="A15" s="19" t="s">
        <v>24</v>
      </c>
      <c r="B15" s="16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>
        <v>100</v>
      </c>
      <c r="H15" s="7" t="e">
        <v>#N/A</v>
      </c>
      <c r="I15" s="7" t="e">
        <v>#N/A</v>
      </c>
      <c r="J15" s="7" t="e">
        <v>#N/A</v>
      </c>
      <c r="K15" s="7">
        <v>100</v>
      </c>
      <c r="L15" s="7" t="e">
        <v>#N/A</v>
      </c>
      <c r="M15" s="7" t="e">
        <v>#N/A</v>
      </c>
      <c r="O15" s="7">
        <f t="shared" si="1"/>
        <v>100</v>
      </c>
      <c r="P15" s="7">
        <f t="shared" si="2"/>
        <v>100</v>
      </c>
      <c r="Q15" s="7">
        <f t="shared" si="3"/>
        <v>100</v>
      </c>
      <c r="R15" s="7">
        <f t="shared" si="4"/>
        <v>100</v>
      </c>
      <c r="S15" s="7">
        <f t="shared" si="5"/>
        <v>100</v>
      </c>
      <c r="T15" s="7">
        <f t="shared" si="6"/>
        <v>100</v>
      </c>
      <c r="U15" s="7">
        <f t="shared" si="7"/>
        <v>100</v>
      </c>
      <c r="W15" s="7">
        <f t="shared" si="8"/>
        <v>100</v>
      </c>
    </row>
    <row r="16" spans="1:23" ht="15" x14ac:dyDescent="0.2">
      <c r="A16" s="19" t="s">
        <v>25</v>
      </c>
      <c r="B16" s="16" t="s">
        <v>25</v>
      </c>
      <c r="C16" s="7" t="e">
        <v>#N/A</v>
      </c>
      <c r="D16" s="7">
        <v>100</v>
      </c>
      <c r="E16" s="7">
        <v>100</v>
      </c>
      <c r="F16" s="7" t="e">
        <v>#N/A</v>
      </c>
      <c r="G16" s="7" t="e">
        <v>#N/A</v>
      </c>
      <c r="H16" s="7" t="e">
        <v>#N/A</v>
      </c>
      <c r="I16" s="7">
        <v>100</v>
      </c>
      <c r="J16" s="7" t="e">
        <v>#N/A</v>
      </c>
      <c r="K16" s="7" t="e">
        <v>#N/A</v>
      </c>
      <c r="L16" s="7" t="e">
        <v>#N/A</v>
      </c>
      <c r="M16" s="7" t="e">
        <v>#N/A</v>
      </c>
      <c r="O16" s="7">
        <f t="shared" si="1"/>
        <v>100</v>
      </c>
      <c r="P16" s="7">
        <f t="shared" si="2"/>
        <v>100</v>
      </c>
      <c r="Q16" s="7">
        <f t="shared" si="3"/>
        <v>100</v>
      </c>
      <c r="R16" s="7">
        <f t="shared" si="4"/>
        <v>100</v>
      </c>
      <c r="S16" s="7">
        <f t="shared" si="5"/>
        <v>100</v>
      </c>
      <c r="T16" s="7">
        <f t="shared" si="6"/>
        <v>100</v>
      </c>
      <c r="U16" s="7">
        <f t="shared" si="7"/>
        <v>100</v>
      </c>
      <c r="W16" s="7">
        <f t="shared" si="8"/>
        <v>100</v>
      </c>
    </row>
    <row r="17" spans="1:23" ht="15" x14ac:dyDescent="0.2">
      <c r="A17" s="19" t="s">
        <v>26</v>
      </c>
      <c r="B17" s="16" t="s">
        <v>173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>
        <v>49.9</v>
      </c>
      <c r="L17" s="7" t="e">
        <v>#N/A</v>
      </c>
      <c r="M17" s="7" t="e">
        <v>#N/A</v>
      </c>
      <c r="O17" s="7" t="str">
        <f t="shared" si="1"/>
        <v/>
      </c>
      <c r="P17" s="7" t="str">
        <f t="shared" si="2"/>
        <v/>
      </c>
      <c r="Q17" s="7" t="str">
        <f t="shared" si="3"/>
        <v/>
      </c>
      <c r="R17" s="7">
        <f t="shared" si="4"/>
        <v>49.9</v>
      </c>
      <c r="S17" s="7">
        <f t="shared" si="5"/>
        <v>49.9</v>
      </c>
      <c r="T17" s="7">
        <f t="shared" si="6"/>
        <v>49.9</v>
      </c>
      <c r="U17" s="7">
        <f t="shared" si="7"/>
        <v>49.9</v>
      </c>
      <c r="W17" s="7">
        <f t="shared" si="8"/>
        <v>49.9</v>
      </c>
    </row>
    <row r="18" spans="1:23" ht="15" x14ac:dyDescent="0.2">
      <c r="A18" s="19" t="s">
        <v>27</v>
      </c>
      <c r="B18" s="16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>
        <v>100</v>
      </c>
      <c r="H18" s="7" t="e">
        <v>#N/A</v>
      </c>
      <c r="I18" s="7" t="e">
        <v>#N/A</v>
      </c>
      <c r="J18" s="7" t="e">
        <v>#N/A</v>
      </c>
      <c r="K18" s="7">
        <v>100</v>
      </c>
      <c r="L18" s="7">
        <v>100</v>
      </c>
      <c r="M18" s="7" t="e">
        <v>#N/A</v>
      </c>
      <c r="O18" s="7">
        <f t="shared" si="1"/>
        <v>100</v>
      </c>
      <c r="P18" s="7">
        <f t="shared" si="2"/>
        <v>100</v>
      </c>
      <c r="Q18" s="7">
        <f t="shared" si="3"/>
        <v>100</v>
      </c>
      <c r="R18" s="7">
        <f t="shared" si="4"/>
        <v>100</v>
      </c>
      <c r="S18" s="7">
        <f t="shared" si="5"/>
        <v>100</v>
      </c>
      <c r="T18" s="7">
        <f t="shared" si="6"/>
        <v>100</v>
      </c>
      <c r="U18" s="7">
        <f t="shared" si="7"/>
        <v>100</v>
      </c>
      <c r="W18" s="7">
        <f t="shared" si="8"/>
        <v>100</v>
      </c>
    </row>
    <row r="19" spans="1:23" ht="15" x14ac:dyDescent="0.2">
      <c r="A19" s="19" t="s">
        <v>28</v>
      </c>
      <c r="B19" s="16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>
        <v>69.5</v>
      </c>
      <c r="L19" s="7" t="e">
        <v>#N/A</v>
      </c>
      <c r="M19" s="7" t="e">
        <v>#N/A</v>
      </c>
      <c r="O19" s="7" t="str">
        <f t="shared" si="1"/>
        <v/>
      </c>
      <c r="P19" s="7" t="str">
        <f t="shared" si="2"/>
        <v/>
      </c>
      <c r="Q19" s="7" t="str">
        <f t="shared" si="3"/>
        <v/>
      </c>
      <c r="R19" s="7">
        <f t="shared" si="4"/>
        <v>69.5</v>
      </c>
      <c r="S19" s="7">
        <f t="shared" si="5"/>
        <v>69.5</v>
      </c>
      <c r="T19" s="7">
        <f t="shared" si="6"/>
        <v>69.5</v>
      </c>
      <c r="U19" s="7">
        <f t="shared" si="7"/>
        <v>69.5</v>
      </c>
      <c r="W19" s="7">
        <f t="shared" si="8"/>
        <v>69.5</v>
      </c>
    </row>
    <row r="20" spans="1:23" ht="15" x14ac:dyDescent="0.2">
      <c r="A20" s="19" t="s">
        <v>29</v>
      </c>
      <c r="B20" s="16" t="s">
        <v>29</v>
      </c>
      <c r="C20" s="7" t="e">
        <v>#N/A</v>
      </c>
      <c r="D20" s="7" t="e">
        <v>#N/A</v>
      </c>
      <c r="E20" s="7" t="e">
        <v>#N/A</v>
      </c>
      <c r="F20" s="7" t="e">
        <v>#N/A</v>
      </c>
      <c r="G20" s="7">
        <v>100</v>
      </c>
      <c r="H20" s="7" t="e">
        <v>#N/A</v>
      </c>
      <c r="I20" s="7" t="e">
        <v>#N/A</v>
      </c>
      <c r="J20" s="7" t="e">
        <v>#N/A</v>
      </c>
      <c r="K20" s="7">
        <v>100</v>
      </c>
      <c r="L20" s="7" t="e">
        <v>#N/A</v>
      </c>
      <c r="M20" s="7" t="e">
        <v>#N/A</v>
      </c>
      <c r="O20" s="7">
        <f t="shared" si="1"/>
        <v>100</v>
      </c>
      <c r="P20" s="7">
        <f t="shared" si="2"/>
        <v>100</v>
      </c>
      <c r="Q20" s="7">
        <f t="shared" si="3"/>
        <v>100</v>
      </c>
      <c r="R20" s="7">
        <f t="shared" si="4"/>
        <v>100</v>
      </c>
      <c r="S20" s="7">
        <f t="shared" si="5"/>
        <v>100</v>
      </c>
      <c r="T20" s="7">
        <f t="shared" si="6"/>
        <v>100</v>
      </c>
      <c r="U20" s="7">
        <f t="shared" si="7"/>
        <v>100</v>
      </c>
      <c r="W20" s="7">
        <f t="shared" si="8"/>
        <v>100</v>
      </c>
    </row>
    <row r="21" spans="1:23" ht="15" x14ac:dyDescent="0.2">
      <c r="A21" s="19" t="s">
        <v>30</v>
      </c>
      <c r="B21" s="16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>
        <v>78.3</v>
      </c>
      <c r="H21" s="7" t="e">
        <v>#N/A</v>
      </c>
      <c r="I21" s="7" t="e">
        <v>#N/A</v>
      </c>
      <c r="J21" s="7" t="e">
        <v>#N/A</v>
      </c>
      <c r="K21" s="7">
        <v>91.5</v>
      </c>
      <c r="L21" s="7">
        <v>79.3</v>
      </c>
      <c r="M21" s="7" t="e">
        <v>#N/A</v>
      </c>
      <c r="O21" s="7">
        <f t="shared" si="1"/>
        <v>78.3</v>
      </c>
      <c r="P21" s="7">
        <f t="shared" si="2"/>
        <v>78.3</v>
      </c>
      <c r="Q21" s="7">
        <f t="shared" si="3"/>
        <v>78.3</v>
      </c>
      <c r="R21" s="7">
        <f t="shared" si="4"/>
        <v>78.3</v>
      </c>
      <c r="S21" s="7">
        <f t="shared" si="5"/>
        <v>91.5</v>
      </c>
      <c r="T21" s="7">
        <f t="shared" si="6"/>
        <v>91.5</v>
      </c>
      <c r="U21" s="7">
        <f t="shared" si="7"/>
        <v>91.5</v>
      </c>
      <c r="W21" s="7">
        <f t="shared" si="8"/>
        <v>78.3</v>
      </c>
    </row>
    <row r="22" spans="1:23" ht="15" x14ac:dyDescent="0.2">
      <c r="A22" s="19" t="s">
        <v>31</v>
      </c>
      <c r="B22" s="16" t="s">
        <v>31</v>
      </c>
      <c r="C22" s="7" t="e">
        <v>#N/A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 t="e">
        <v>#N/A</v>
      </c>
      <c r="J22" s="7">
        <v>90.9</v>
      </c>
      <c r="K22" s="7">
        <v>100</v>
      </c>
      <c r="L22" s="7" t="e">
        <v>#N/A</v>
      </c>
      <c r="M22" s="7" t="e">
        <v>#N/A</v>
      </c>
      <c r="O22" s="7" t="str">
        <f t="shared" si="1"/>
        <v/>
      </c>
      <c r="P22" s="7" t="str">
        <f t="shared" si="2"/>
        <v/>
      </c>
      <c r="Q22" s="7">
        <f t="shared" si="3"/>
        <v>90.9</v>
      </c>
      <c r="R22" s="7">
        <f t="shared" si="4"/>
        <v>90.9</v>
      </c>
      <c r="S22" s="7">
        <f t="shared" si="5"/>
        <v>90.9</v>
      </c>
      <c r="T22" s="7">
        <f t="shared" si="6"/>
        <v>90.9</v>
      </c>
      <c r="U22" s="7">
        <f t="shared" si="7"/>
        <v>100</v>
      </c>
      <c r="W22" s="7">
        <f t="shared" si="8"/>
        <v>90.9</v>
      </c>
    </row>
    <row r="23" spans="1:23" ht="15" x14ac:dyDescent="0.2">
      <c r="A23" s="19" t="s">
        <v>32</v>
      </c>
      <c r="B23" s="16" t="s">
        <v>32</v>
      </c>
      <c r="C23" s="7" t="e">
        <v>#N/A</v>
      </c>
      <c r="D23" s="7">
        <v>100</v>
      </c>
      <c r="E23" s="7">
        <v>100</v>
      </c>
      <c r="F23" s="7" t="e">
        <v>#N/A</v>
      </c>
      <c r="G23" s="7">
        <v>100</v>
      </c>
      <c r="H23" s="7" t="e">
        <v>#N/A</v>
      </c>
      <c r="I23" s="7">
        <v>94</v>
      </c>
      <c r="J23" s="7" t="e">
        <v>#N/A</v>
      </c>
      <c r="K23" s="7" t="e">
        <v>#N/A</v>
      </c>
      <c r="L23" s="7" t="e">
        <v>#N/A</v>
      </c>
      <c r="M23" s="7" t="e">
        <v>#N/A</v>
      </c>
      <c r="O23" s="7">
        <f t="shared" si="1"/>
        <v>100</v>
      </c>
      <c r="P23" s="7">
        <f t="shared" si="2"/>
        <v>100</v>
      </c>
      <c r="Q23" s="7">
        <f t="shared" si="3"/>
        <v>100</v>
      </c>
      <c r="R23" s="7">
        <f t="shared" si="4"/>
        <v>94</v>
      </c>
      <c r="S23" s="7">
        <f t="shared" si="5"/>
        <v>94</v>
      </c>
      <c r="T23" s="7">
        <f t="shared" si="6"/>
        <v>94</v>
      </c>
      <c r="U23" s="7">
        <f t="shared" si="7"/>
        <v>94</v>
      </c>
      <c r="W23" s="7">
        <f t="shared" si="8"/>
        <v>100</v>
      </c>
    </row>
    <row r="24" spans="1:23" ht="15" x14ac:dyDescent="0.2">
      <c r="A24" s="19" t="s">
        <v>33</v>
      </c>
      <c r="B24" s="16" t="s">
        <v>33</v>
      </c>
      <c r="C24" s="7" t="e">
        <v>#N/A</v>
      </c>
      <c r="D24" s="7" t="e">
        <v>#N/A</v>
      </c>
      <c r="E24" s="7" t="e">
        <v>#N/A</v>
      </c>
      <c r="F24" s="7" t="e">
        <v>#N/A</v>
      </c>
      <c r="G24" s="7">
        <v>2.7</v>
      </c>
      <c r="H24" s="7" t="e">
        <v>#N/A</v>
      </c>
      <c r="I24" s="7" t="e">
        <v>#N/A</v>
      </c>
      <c r="J24" s="7" t="e">
        <v>#N/A</v>
      </c>
      <c r="K24" s="7">
        <v>6</v>
      </c>
      <c r="L24" s="7">
        <v>6.7</v>
      </c>
      <c r="M24" s="7" t="e">
        <v>#N/A</v>
      </c>
      <c r="O24" s="7">
        <f t="shared" si="1"/>
        <v>2.7</v>
      </c>
      <c r="P24" s="7">
        <f t="shared" si="2"/>
        <v>2.7</v>
      </c>
      <c r="Q24" s="7">
        <f t="shared" si="3"/>
        <v>2.7</v>
      </c>
      <c r="R24" s="7">
        <f t="shared" si="4"/>
        <v>2.7</v>
      </c>
      <c r="S24" s="7">
        <f t="shared" si="5"/>
        <v>6</v>
      </c>
      <c r="T24" s="7">
        <f t="shared" si="6"/>
        <v>6</v>
      </c>
      <c r="U24" s="7">
        <f t="shared" si="7"/>
        <v>6</v>
      </c>
      <c r="W24" s="7">
        <f t="shared" si="8"/>
        <v>2.7</v>
      </c>
    </row>
    <row r="25" spans="1:23" ht="15" x14ac:dyDescent="0.2">
      <c r="A25" s="19" t="s">
        <v>34</v>
      </c>
      <c r="B25" s="16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4</v>
      </c>
      <c r="H25" s="7" t="e">
        <v>#N/A</v>
      </c>
      <c r="I25" s="7" t="e">
        <v>#N/A</v>
      </c>
      <c r="J25" s="7" t="e">
        <v>#N/A</v>
      </c>
      <c r="K25" s="7" t="e">
        <v>#N/A</v>
      </c>
      <c r="L25" s="7" t="e">
        <v>#N/A</v>
      </c>
      <c r="M25" s="7" t="e">
        <v>#N/A</v>
      </c>
      <c r="O25" s="7">
        <f t="shared" si="1"/>
        <v>4</v>
      </c>
      <c r="P25" s="7">
        <f t="shared" si="2"/>
        <v>4</v>
      </c>
      <c r="Q25" s="7">
        <f t="shared" si="3"/>
        <v>4</v>
      </c>
      <c r="R25" s="7">
        <f t="shared" si="4"/>
        <v>4</v>
      </c>
      <c r="S25" s="7">
        <f t="shared" si="5"/>
        <v>4</v>
      </c>
      <c r="T25" s="7" t="str">
        <f t="shared" si="6"/>
        <v/>
      </c>
      <c r="U25" s="7" t="str">
        <f t="shared" si="7"/>
        <v/>
      </c>
      <c r="W25" s="7">
        <f t="shared" si="8"/>
        <v>4</v>
      </c>
    </row>
    <row r="26" spans="1:23" ht="15" x14ac:dyDescent="0.2">
      <c r="A26" s="19" t="s">
        <v>35</v>
      </c>
      <c r="B26" s="16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>
        <v>3.2</v>
      </c>
      <c r="H26" s="7">
        <v>5</v>
      </c>
      <c r="I26" s="7">
        <v>6.6</v>
      </c>
      <c r="J26" s="7" t="e">
        <v>#N/A</v>
      </c>
      <c r="K26" s="7" t="e">
        <v>#N/A</v>
      </c>
      <c r="L26" s="7" t="e">
        <v>#N/A</v>
      </c>
      <c r="M26" s="7" t="e">
        <v>#N/A</v>
      </c>
      <c r="O26" s="7">
        <f t="shared" si="1"/>
        <v>3.2</v>
      </c>
      <c r="P26" s="7">
        <f t="shared" si="2"/>
        <v>3.2</v>
      </c>
      <c r="Q26" s="7">
        <f t="shared" si="3"/>
        <v>3.2</v>
      </c>
      <c r="R26" s="7">
        <f t="shared" si="4"/>
        <v>5</v>
      </c>
      <c r="S26" s="7">
        <f t="shared" si="5"/>
        <v>6.6</v>
      </c>
      <c r="T26" s="7">
        <f t="shared" si="6"/>
        <v>6.6</v>
      </c>
      <c r="U26" s="7">
        <f t="shared" si="7"/>
        <v>6.6</v>
      </c>
      <c r="W26" s="7">
        <f t="shared" si="8"/>
        <v>3.2</v>
      </c>
    </row>
    <row r="27" spans="1:23" ht="15" x14ac:dyDescent="0.2">
      <c r="A27" s="19" t="s">
        <v>36</v>
      </c>
      <c r="B27" s="16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>
        <v>13</v>
      </c>
      <c r="H27" s="7" t="e">
        <v>#N/A</v>
      </c>
      <c r="I27" s="7" t="e">
        <v>#N/A</v>
      </c>
      <c r="J27" s="7">
        <v>18.3</v>
      </c>
      <c r="K27" s="7">
        <v>18.3</v>
      </c>
      <c r="L27" s="7" t="e">
        <v>#N/A</v>
      </c>
      <c r="M27" s="7" t="e">
        <v>#N/A</v>
      </c>
      <c r="O27" s="7">
        <f t="shared" si="1"/>
        <v>13</v>
      </c>
      <c r="P27" s="7">
        <f t="shared" si="2"/>
        <v>13</v>
      </c>
      <c r="Q27" s="7">
        <f t="shared" si="3"/>
        <v>13</v>
      </c>
      <c r="R27" s="7">
        <f t="shared" si="4"/>
        <v>13</v>
      </c>
      <c r="S27" s="7">
        <f t="shared" si="5"/>
        <v>18.3</v>
      </c>
      <c r="T27" s="7">
        <f t="shared" si="6"/>
        <v>18.3</v>
      </c>
      <c r="U27" s="7">
        <f t="shared" si="7"/>
        <v>18.3</v>
      </c>
      <c r="W27" s="7">
        <f t="shared" si="8"/>
        <v>13</v>
      </c>
    </row>
    <row r="28" spans="1:23" ht="15" x14ac:dyDescent="0.2">
      <c r="A28" s="19" t="s">
        <v>37</v>
      </c>
      <c r="B28" s="16" t="s">
        <v>37</v>
      </c>
      <c r="C28" s="7" t="e">
        <v>#N/A</v>
      </c>
      <c r="D28" s="7">
        <v>92.1</v>
      </c>
      <c r="E28" s="7">
        <v>95.1</v>
      </c>
      <c r="F28" s="7" t="e">
        <v>#N/A</v>
      </c>
      <c r="G28" s="7">
        <v>100</v>
      </c>
      <c r="H28" s="7" t="e">
        <v>#N/A</v>
      </c>
      <c r="I28" s="7">
        <v>100</v>
      </c>
      <c r="J28" s="7" t="e">
        <v>#N/A</v>
      </c>
      <c r="K28" s="7" t="e">
        <v>#N/A</v>
      </c>
      <c r="L28" s="7" t="e">
        <v>#N/A</v>
      </c>
      <c r="M28" s="7" t="e">
        <v>#N/A</v>
      </c>
      <c r="O28" s="7">
        <f t="shared" si="1"/>
        <v>95.1</v>
      </c>
      <c r="P28" s="7">
        <f t="shared" si="2"/>
        <v>100</v>
      </c>
      <c r="Q28" s="7">
        <f t="shared" si="3"/>
        <v>100</v>
      </c>
      <c r="R28" s="7">
        <f t="shared" si="4"/>
        <v>100</v>
      </c>
      <c r="S28" s="7">
        <f t="shared" si="5"/>
        <v>100</v>
      </c>
      <c r="T28" s="7">
        <f t="shared" si="6"/>
        <v>100</v>
      </c>
      <c r="U28" s="7">
        <f t="shared" si="7"/>
        <v>100</v>
      </c>
      <c r="W28" s="7">
        <f t="shared" si="8"/>
        <v>100</v>
      </c>
    </row>
    <row r="29" spans="1:23" ht="15" x14ac:dyDescent="0.2">
      <c r="A29" s="19" t="s">
        <v>38</v>
      </c>
      <c r="B29" s="16" t="s">
        <v>38</v>
      </c>
      <c r="C29" s="7" t="e">
        <v>#N/A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 t="e">
        <v>#N/A</v>
      </c>
      <c r="J29" s="7" t="e">
        <v>#N/A</v>
      </c>
      <c r="K29" s="7">
        <v>4.7</v>
      </c>
      <c r="L29" s="7" t="e">
        <v>#N/A</v>
      </c>
      <c r="M29" s="7" t="e">
        <v>#N/A</v>
      </c>
      <c r="O29" s="7" t="str">
        <f t="shared" si="1"/>
        <v/>
      </c>
      <c r="P29" s="7" t="str">
        <f t="shared" si="2"/>
        <v/>
      </c>
      <c r="Q29" s="7" t="str">
        <f t="shared" si="3"/>
        <v/>
      </c>
      <c r="R29" s="7">
        <f t="shared" si="4"/>
        <v>4.7</v>
      </c>
      <c r="S29" s="7">
        <f t="shared" si="5"/>
        <v>4.7</v>
      </c>
      <c r="T29" s="7">
        <f t="shared" si="6"/>
        <v>4.7</v>
      </c>
      <c r="U29" s="7">
        <f t="shared" si="7"/>
        <v>4.7</v>
      </c>
      <c r="W29" s="7">
        <f t="shared" si="8"/>
        <v>4.7</v>
      </c>
    </row>
    <row r="30" spans="1:23" ht="15" x14ac:dyDescent="0.2">
      <c r="A30" s="19" t="s">
        <v>39</v>
      </c>
      <c r="B30" s="16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>
        <v>1.6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O30" s="7">
        <f t="shared" si="1"/>
        <v>1.6</v>
      </c>
      <c r="P30" s="7">
        <f t="shared" si="2"/>
        <v>1.6</v>
      </c>
      <c r="Q30" s="7">
        <f t="shared" si="3"/>
        <v>1.6</v>
      </c>
      <c r="R30" s="7">
        <f t="shared" si="4"/>
        <v>1.6</v>
      </c>
      <c r="S30" s="7">
        <f t="shared" si="5"/>
        <v>1.6</v>
      </c>
      <c r="T30" s="7" t="str">
        <f t="shared" si="6"/>
        <v/>
      </c>
      <c r="U30" s="7" t="str">
        <f t="shared" si="7"/>
        <v/>
      </c>
      <c r="W30" s="7">
        <f t="shared" si="8"/>
        <v>1.6</v>
      </c>
    </row>
    <row r="31" spans="1:23" ht="15" x14ac:dyDescent="0.2">
      <c r="A31" s="19" t="s">
        <v>40</v>
      </c>
      <c r="B31" s="16" t="s">
        <v>40</v>
      </c>
      <c r="C31" s="7" t="e">
        <v>#N/A</v>
      </c>
      <c r="D31" s="7">
        <v>40.6</v>
      </c>
      <c r="E31" s="7">
        <v>40</v>
      </c>
      <c r="F31" s="7" t="e">
        <v>#N/A</v>
      </c>
      <c r="G31" s="7">
        <v>78.599999999999994</v>
      </c>
      <c r="H31" s="7" t="e">
        <v>#N/A</v>
      </c>
      <c r="I31" s="7">
        <v>71.5</v>
      </c>
      <c r="J31" s="7" t="e">
        <v>#N/A</v>
      </c>
      <c r="K31" s="7" t="e">
        <v>#N/A</v>
      </c>
      <c r="L31" s="7">
        <v>100</v>
      </c>
      <c r="M31" s="7" t="e">
        <v>#N/A</v>
      </c>
      <c r="O31" s="7">
        <f t="shared" si="1"/>
        <v>40</v>
      </c>
      <c r="P31" s="7">
        <f t="shared" si="2"/>
        <v>78.599999999999994</v>
      </c>
      <c r="Q31" s="7">
        <f t="shared" si="3"/>
        <v>78.599999999999994</v>
      </c>
      <c r="R31" s="7">
        <f t="shared" si="4"/>
        <v>71.5</v>
      </c>
      <c r="S31" s="7">
        <f t="shared" si="5"/>
        <v>71.5</v>
      </c>
      <c r="T31" s="7">
        <f t="shared" si="6"/>
        <v>71.5</v>
      </c>
      <c r="U31" s="7">
        <f t="shared" si="7"/>
        <v>100</v>
      </c>
      <c r="W31" s="7">
        <f t="shared" si="8"/>
        <v>78.599999999999994</v>
      </c>
    </row>
    <row r="32" spans="1:23" ht="15" x14ac:dyDescent="0.2">
      <c r="A32" s="19" t="s">
        <v>41</v>
      </c>
      <c r="B32" s="16" t="s">
        <v>41</v>
      </c>
      <c r="C32" s="7" t="e">
        <v>#N/A</v>
      </c>
      <c r="D32" s="7" t="e">
        <v>#N/A</v>
      </c>
      <c r="E32" s="7" t="e">
        <v>#N/A</v>
      </c>
      <c r="F32" s="7" t="e">
        <v>#N/A</v>
      </c>
      <c r="G32" s="7">
        <v>100</v>
      </c>
      <c r="H32" s="7">
        <v>100</v>
      </c>
      <c r="I32" s="7" t="e">
        <v>#N/A</v>
      </c>
      <c r="J32" s="7" t="e">
        <v>#N/A</v>
      </c>
      <c r="K32" s="7">
        <v>100</v>
      </c>
      <c r="L32" s="7" t="e">
        <v>#N/A</v>
      </c>
      <c r="M32" s="7" t="e">
        <v>#N/A</v>
      </c>
      <c r="O32" s="7">
        <f t="shared" si="1"/>
        <v>100</v>
      </c>
      <c r="P32" s="7">
        <f t="shared" si="2"/>
        <v>100</v>
      </c>
      <c r="Q32" s="7">
        <f t="shared" si="3"/>
        <v>100</v>
      </c>
      <c r="R32" s="7">
        <f t="shared" si="4"/>
        <v>100</v>
      </c>
      <c r="S32" s="7">
        <f t="shared" si="5"/>
        <v>100</v>
      </c>
      <c r="T32" s="7">
        <f t="shared" si="6"/>
        <v>100</v>
      </c>
      <c r="U32" s="7">
        <f t="shared" si="7"/>
        <v>100</v>
      </c>
      <c r="W32" s="7">
        <f t="shared" si="8"/>
        <v>100</v>
      </c>
    </row>
    <row r="33" spans="1:23" ht="15" x14ac:dyDescent="0.2">
      <c r="A33" s="19" t="s">
        <v>42</v>
      </c>
      <c r="B33" s="16" t="s">
        <v>42</v>
      </c>
      <c r="C33" s="7" t="e">
        <v>#N/A</v>
      </c>
      <c r="D33" s="7" t="e">
        <v>#N/A</v>
      </c>
      <c r="E33" s="7" t="e">
        <v>#N/A</v>
      </c>
      <c r="F33" s="7" t="e">
        <v>#N/A</v>
      </c>
      <c r="G33" s="7">
        <v>51.7</v>
      </c>
      <c r="H33" s="7" t="e">
        <v>#N/A</v>
      </c>
      <c r="I33" s="7" t="e">
        <v>#N/A</v>
      </c>
      <c r="J33" s="7" t="e">
        <v>#N/A</v>
      </c>
      <c r="K33" s="7">
        <v>50.6</v>
      </c>
      <c r="L33" s="7">
        <v>45.7</v>
      </c>
      <c r="M33" s="7" t="e">
        <v>#N/A</v>
      </c>
      <c r="O33" s="7">
        <f t="shared" si="1"/>
        <v>51.7</v>
      </c>
      <c r="P33" s="7">
        <f t="shared" si="2"/>
        <v>51.7</v>
      </c>
      <c r="Q33" s="7">
        <f t="shared" si="3"/>
        <v>51.7</v>
      </c>
      <c r="R33" s="7">
        <f t="shared" si="4"/>
        <v>51.7</v>
      </c>
      <c r="S33" s="7">
        <f t="shared" si="5"/>
        <v>50.6</v>
      </c>
      <c r="T33" s="7">
        <f t="shared" si="6"/>
        <v>50.6</v>
      </c>
      <c r="U33" s="7">
        <f t="shared" si="7"/>
        <v>50.6</v>
      </c>
      <c r="W33" s="7">
        <f t="shared" si="8"/>
        <v>51.7</v>
      </c>
    </row>
    <row r="34" spans="1:23" ht="15" x14ac:dyDescent="0.2">
      <c r="A34" s="19" t="s">
        <v>43</v>
      </c>
      <c r="B34" s="16"/>
      <c r="O34" s="7" t="str">
        <f t="shared" si="1"/>
        <v/>
      </c>
      <c r="P34" s="7" t="str">
        <f t="shared" si="2"/>
        <v/>
      </c>
      <c r="Q34" s="7" t="str">
        <f t="shared" si="3"/>
        <v/>
      </c>
      <c r="R34" s="7" t="str">
        <f t="shared" si="4"/>
        <v/>
      </c>
      <c r="S34" s="7" t="str">
        <f t="shared" si="5"/>
        <v/>
      </c>
      <c r="T34" s="7" t="str">
        <f t="shared" si="6"/>
        <v/>
      </c>
      <c r="U34" s="7" t="str">
        <f t="shared" si="7"/>
        <v/>
      </c>
      <c r="W34" s="7" t="str">
        <f t="shared" si="8"/>
        <v/>
      </c>
    </row>
    <row r="35" spans="1:23" x14ac:dyDescent="0.2">
      <c r="A35" s="19" t="s">
        <v>44</v>
      </c>
      <c r="B35" s="7"/>
      <c r="O35" s="7" t="str">
        <f t="shared" si="1"/>
        <v/>
      </c>
      <c r="P35" s="7" t="str">
        <f t="shared" si="2"/>
        <v/>
      </c>
      <c r="Q35" s="7" t="str">
        <f t="shared" si="3"/>
        <v/>
      </c>
      <c r="R35" s="7" t="str">
        <f t="shared" si="4"/>
        <v/>
      </c>
      <c r="S35" s="7" t="str">
        <f t="shared" si="5"/>
        <v/>
      </c>
      <c r="T35" s="7" t="str">
        <f t="shared" si="6"/>
        <v/>
      </c>
      <c r="U35" s="7" t="str">
        <f t="shared" si="7"/>
        <v/>
      </c>
      <c r="W35" s="7" t="str">
        <f t="shared" si="8"/>
        <v/>
      </c>
    </row>
    <row r="36" spans="1:23" ht="15" x14ac:dyDescent="0.2">
      <c r="A36" s="19" t="s">
        <v>45</v>
      </c>
      <c r="B36" s="16" t="s">
        <v>45</v>
      </c>
      <c r="C36" s="7" t="e">
        <v>#N/A</v>
      </c>
      <c r="D36" s="7" t="e">
        <v>#N/A</v>
      </c>
      <c r="E36" s="7" t="e">
        <v>#N/A</v>
      </c>
      <c r="F36" s="7" t="e">
        <v>#N/A</v>
      </c>
      <c r="G36" s="7">
        <v>68.8</v>
      </c>
      <c r="H36" s="7" t="e">
        <v>#N/A</v>
      </c>
      <c r="I36" s="7" t="e">
        <v>#N/A</v>
      </c>
      <c r="J36" s="7" t="e">
        <v>#N/A</v>
      </c>
      <c r="K36" s="7">
        <v>56.2</v>
      </c>
      <c r="L36" s="7">
        <v>56.2</v>
      </c>
      <c r="M36" s="7" t="e">
        <v>#N/A</v>
      </c>
      <c r="O36" s="7">
        <f t="shared" si="1"/>
        <v>68.8</v>
      </c>
      <c r="P36" s="7">
        <f t="shared" si="2"/>
        <v>68.8</v>
      </c>
      <c r="Q36" s="7">
        <f t="shared" si="3"/>
        <v>68.8</v>
      </c>
      <c r="R36" s="7">
        <f t="shared" si="4"/>
        <v>68.8</v>
      </c>
      <c r="S36" s="7">
        <f t="shared" si="5"/>
        <v>56.2</v>
      </c>
      <c r="T36" s="7">
        <f t="shared" si="6"/>
        <v>56.2</v>
      </c>
      <c r="U36" s="7">
        <f t="shared" si="7"/>
        <v>56.2</v>
      </c>
      <c r="W36" s="7">
        <f t="shared" si="8"/>
        <v>68.8</v>
      </c>
    </row>
    <row r="37" spans="1:23" x14ac:dyDescent="0.2">
      <c r="A37" s="19" t="s">
        <v>46</v>
      </c>
      <c r="B37" s="7"/>
      <c r="O37" s="7" t="str">
        <f t="shared" si="1"/>
        <v/>
      </c>
      <c r="P37" s="7" t="str">
        <f t="shared" si="2"/>
        <v/>
      </c>
      <c r="Q37" s="7" t="str">
        <f t="shared" si="3"/>
        <v/>
      </c>
      <c r="R37" s="7" t="str">
        <f t="shared" si="4"/>
        <v/>
      </c>
      <c r="S37" s="7" t="str">
        <f t="shared" si="5"/>
        <v/>
      </c>
      <c r="T37" s="7" t="str">
        <f t="shared" si="6"/>
        <v/>
      </c>
      <c r="U37" s="7" t="str">
        <f t="shared" si="7"/>
        <v/>
      </c>
      <c r="W37" s="7" t="str">
        <f t="shared" si="8"/>
        <v/>
      </c>
    </row>
    <row r="38" spans="1:23" ht="15" x14ac:dyDescent="0.2">
      <c r="A38" s="19" t="s">
        <v>47</v>
      </c>
      <c r="B38" s="16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>
        <v>57.6</v>
      </c>
      <c r="H38" s="7" t="e">
        <v>#N/A</v>
      </c>
      <c r="I38" s="7">
        <v>89.8</v>
      </c>
      <c r="J38" s="7" t="e">
        <v>#N/A</v>
      </c>
      <c r="K38" s="7" t="e">
        <v>#N/A</v>
      </c>
      <c r="L38" s="7" t="e">
        <v>#N/A</v>
      </c>
      <c r="M38" s="7" t="e">
        <v>#N/A</v>
      </c>
      <c r="O38" s="7">
        <f t="shared" si="1"/>
        <v>57.6</v>
      </c>
      <c r="P38" s="7">
        <f t="shared" si="2"/>
        <v>57.6</v>
      </c>
      <c r="Q38" s="7">
        <f t="shared" si="3"/>
        <v>57.6</v>
      </c>
      <c r="R38" s="7">
        <f t="shared" si="4"/>
        <v>89.8</v>
      </c>
      <c r="S38" s="7">
        <f t="shared" si="5"/>
        <v>89.8</v>
      </c>
      <c r="T38" s="7">
        <f t="shared" si="6"/>
        <v>89.8</v>
      </c>
      <c r="U38" s="7">
        <f t="shared" si="7"/>
        <v>89.8</v>
      </c>
      <c r="W38" s="7">
        <f t="shared" si="8"/>
        <v>57.6</v>
      </c>
    </row>
    <row r="39" spans="1:23" ht="15" x14ac:dyDescent="0.2">
      <c r="A39" s="19" t="s">
        <v>48</v>
      </c>
      <c r="B39" s="16" t="s">
        <v>48</v>
      </c>
      <c r="C39" s="7" t="e">
        <v>#N/A</v>
      </c>
      <c r="D39" s="7">
        <v>91.4</v>
      </c>
      <c r="E39" s="7">
        <v>94.3</v>
      </c>
      <c r="F39" s="7" t="e">
        <v>#N/A</v>
      </c>
      <c r="G39" s="7" t="e">
        <v>#N/A</v>
      </c>
      <c r="H39" s="7" t="e">
        <v>#N/A</v>
      </c>
      <c r="I39" s="7">
        <v>97.8</v>
      </c>
      <c r="J39" s="7" t="e">
        <v>#N/A</v>
      </c>
      <c r="K39" s="7" t="e">
        <v>#N/A</v>
      </c>
      <c r="L39" s="7" t="e">
        <v>#N/A</v>
      </c>
      <c r="M39" s="7" t="e">
        <v>#N/A</v>
      </c>
      <c r="O39" s="7">
        <f t="shared" si="1"/>
        <v>94.3</v>
      </c>
      <c r="P39" s="7">
        <f t="shared" si="2"/>
        <v>94.3</v>
      </c>
      <c r="Q39" s="7">
        <f t="shared" si="3"/>
        <v>97.8</v>
      </c>
      <c r="R39" s="7">
        <f t="shared" si="4"/>
        <v>97.8</v>
      </c>
      <c r="S39" s="7">
        <f t="shared" si="5"/>
        <v>97.8</v>
      </c>
      <c r="T39" s="7">
        <f t="shared" si="6"/>
        <v>97.8</v>
      </c>
      <c r="U39" s="7">
        <f t="shared" si="7"/>
        <v>97.8</v>
      </c>
      <c r="W39" s="7">
        <f t="shared" si="8"/>
        <v>97.8</v>
      </c>
    </row>
    <row r="40" spans="1:23" x14ac:dyDescent="0.2">
      <c r="A40" s="19" t="s">
        <v>243</v>
      </c>
      <c r="B40" s="7" t="s">
        <v>243</v>
      </c>
      <c r="C40" s="7" t="e">
        <v>#N/A</v>
      </c>
      <c r="D40" s="7">
        <v>100</v>
      </c>
      <c r="E40" s="7">
        <v>100</v>
      </c>
      <c r="F40" s="7" t="e">
        <v>#N/A</v>
      </c>
      <c r="G40" s="7" t="e">
        <v>#N/A</v>
      </c>
      <c r="H40" s="7" t="e">
        <v>#N/A</v>
      </c>
      <c r="I40" s="7">
        <v>91.3</v>
      </c>
      <c r="J40" s="7" t="e">
        <v>#N/A</v>
      </c>
      <c r="K40" s="7" t="e">
        <v>#N/A</v>
      </c>
      <c r="L40" s="7" t="e">
        <v>#N/A</v>
      </c>
      <c r="M40" s="7" t="e">
        <v>#N/A</v>
      </c>
      <c r="O40" s="7">
        <f t="shared" si="1"/>
        <v>100</v>
      </c>
      <c r="P40" s="7">
        <f t="shared" si="2"/>
        <v>100</v>
      </c>
      <c r="Q40" s="7">
        <f t="shared" si="3"/>
        <v>91.3</v>
      </c>
      <c r="R40" s="7">
        <f t="shared" si="4"/>
        <v>91.3</v>
      </c>
      <c r="S40" s="7">
        <f t="shared" si="5"/>
        <v>91.3</v>
      </c>
      <c r="T40" s="7">
        <f t="shared" si="6"/>
        <v>91.3</v>
      </c>
      <c r="U40" s="7">
        <f t="shared" si="7"/>
        <v>91.3</v>
      </c>
      <c r="W40" s="7">
        <f t="shared" si="8"/>
        <v>91.3</v>
      </c>
    </row>
    <row r="41" spans="1:23" ht="15" x14ac:dyDescent="0.2">
      <c r="A41" s="19" t="s">
        <v>50</v>
      </c>
      <c r="B41" s="16" t="s">
        <v>50</v>
      </c>
      <c r="C41" s="7" t="e">
        <v>#N/A</v>
      </c>
      <c r="D41" s="7">
        <v>96.8</v>
      </c>
      <c r="E41" s="7">
        <v>99.2</v>
      </c>
      <c r="F41" s="7" t="e">
        <v>#N/A</v>
      </c>
      <c r="G41" s="7" t="e">
        <v>#N/A</v>
      </c>
      <c r="H41" s="7" t="e">
        <v>#N/A</v>
      </c>
      <c r="I41" s="7">
        <v>100</v>
      </c>
      <c r="J41" s="7" t="e">
        <v>#N/A</v>
      </c>
      <c r="K41" s="7" t="e">
        <v>#N/A</v>
      </c>
      <c r="L41" s="7" t="e">
        <v>#N/A</v>
      </c>
      <c r="M41" s="7" t="e">
        <v>#N/A</v>
      </c>
      <c r="O41" s="7">
        <f t="shared" si="1"/>
        <v>99.2</v>
      </c>
      <c r="P41" s="7">
        <f t="shared" si="2"/>
        <v>99.2</v>
      </c>
      <c r="Q41" s="7">
        <f t="shared" si="3"/>
        <v>100</v>
      </c>
      <c r="R41" s="7">
        <f t="shared" si="4"/>
        <v>100</v>
      </c>
      <c r="S41" s="7">
        <f t="shared" si="5"/>
        <v>100</v>
      </c>
      <c r="T41" s="7">
        <f t="shared" si="6"/>
        <v>100</v>
      </c>
      <c r="U41" s="7">
        <f t="shared" si="7"/>
        <v>100</v>
      </c>
      <c r="W41" s="7">
        <f t="shared" si="8"/>
        <v>100</v>
      </c>
    </row>
    <row r="42" spans="1:23" ht="15" x14ac:dyDescent="0.2">
      <c r="A42" s="19" t="s">
        <v>51</v>
      </c>
      <c r="B42" s="16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 t="e">
        <v>#N/A</v>
      </c>
      <c r="K42" s="7">
        <v>11.3</v>
      </c>
      <c r="L42" s="7">
        <v>7.3</v>
      </c>
      <c r="M42" s="7" t="e">
        <v>#N/A</v>
      </c>
      <c r="O42" s="7" t="str">
        <f t="shared" si="1"/>
        <v/>
      </c>
      <c r="P42" s="7" t="str">
        <f t="shared" si="2"/>
        <v/>
      </c>
      <c r="Q42" s="7" t="str">
        <f t="shared" si="3"/>
        <v/>
      </c>
      <c r="R42" s="7">
        <f t="shared" si="4"/>
        <v>11.3</v>
      </c>
      <c r="S42" s="7">
        <f t="shared" si="5"/>
        <v>11.3</v>
      </c>
      <c r="T42" s="7">
        <f t="shared" si="6"/>
        <v>11.3</v>
      </c>
      <c r="U42" s="7">
        <f t="shared" si="7"/>
        <v>11.3</v>
      </c>
      <c r="W42" s="7">
        <f t="shared" si="8"/>
        <v>11.3</v>
      </c>
    </row>
    <row r="43" spans="1:23" ht="15" x14ac:dyDescent="0.2">
      <c r="A43" s="19" t="s">
        <v>52</v>
      </c>
      <c r="B43" s="16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>
        <v>52</v>
      </c>
      <c r="H43" s="7" t="e">
        <v>#N/A</v>
      </c>
      <c r="I43" s="7" t="e">
        <v>#N/A</v>
      </c>
      <c r="J43" s="7" t="e">
        <v>#N/A</v>
      </c>
      <c r="K43" s="7">
        <v>60.6</v>
      </c>
      <c r="L43" s="7">
        <v>72.900000000000006</v>
      </c>
      <c r="M43" s="7" t="e">
        <v>#N/A</v>
      </c>
      <c r="O43" s="7">
        <f t="shared" si="1"/>
        <v>52</v>
      </c>
      <c r="P43" s="7">
        <f t="shared" si="2"/>
        <v>52</v>
      </c>
      <c r="Q43" s="7">
        <f t="shared" si="3"/>
        <v>52</v>
      </c>
      <c r="R43" s="7">
        <f t="shared" si="4"/>
        <v>52</v>
      </c>
      <c r="S43" s="7">
        <f t="shared" si="5"/>
        <v>60.6</v>
      </c>
      <c r="T43" s="7">
        <f t="shared" si="6"/>
        <v>60.6</v>
      </c>
      <c r="U43" s="7">
        <f t="shared" si="7"/>
        <v>60.6</v>
      </c>
      <c r="W43" s="7">
        <f t="shared" si="8"/>
        <v>52</v>
      </c>
    </row>
    <row r="44" spans="1:23" x14ac:dyDescent="0.2">
      <c r="A44" s="19" t="s">
        <v>188</v>
      </c>
      <c r="B44" s="7" t="s">
        <v>188</v>
      </c>
      <c r="C44" s="7" t="e">
        <v>#N/A</v>
      </c>
      <c r="D44" s="7" t="e">
        <v>#N/A</v>
      </c>
      <c r="E44" s="7">
        <v>37.5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>
        <v>57.6</v>
      </c>
      <c r="L44" s="7" t="e">
        <v>#N/A</v>
      </c>
      <c r="M44" s="7" t="e">
        <v>#N/A</v>
      </c>
      <c r="O44" s="7">
        <f t="shared" si="1"/>
        <v>37.5</v>
      </c>
      <c r="P44" s="7">
        <f t="shared" si="2"/>
        <v>37.5</v>
      </c>
      <c r="Q44" s="7">
        <f t="shared" si="3"/>
        <v>37.5</v>
      </c>
      <c r="R44" s="7">
        <f t="shared" si="4"/>
        <v>57.6</v>
      </c>
      <c r="S44" s="7">
        <f t="shared" si="5"/>
        <v>57.6</v>
      </c>
      <c r="T44" s="7">
        <f t="shared" si="6"/>
        <v>57.6</v>
      </c>
      <c r="U44" s="7">
        <f t="shared" si="7"/>
        <v>57.6</v>
      </c>
      <c r="W44" s="7">
        <f t="shared" si="8"/>
        <v>37.5</v>
      </c>
    </row>
    <row r="45" spans="1:23" ht="15" x14ac:dyDescent="0.2">
      <c r="A45" s="19" t="s">
        <v>54</v>
      </c>
      <c r="B45" s="16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>
        <v>20.100000000000001</v>
      </c>
      <c r="L45" s="7">
        <v>24.5</v>
      </c>
      <c r="M45" s="7" t="e">
        <v>#N/A</v>
      </c>
      <c r="O45" s="7" t="str">
        <f t="shared" si="1"/>
        <v/>
      </c>
      <c r="P45" s="7" t="str">
        <f t="shared" si="2"/>
        <v/>
      </c>
      <c r="Q45" s="7" t="str">
        <f t="shared" si="3"/>
        <v/>
      </c>
      <c r="R45" s="7">
        <f t="shared" si="4"/>
        <v>20.100000000000001</v>
      </c>
      <c r="S45" s="7">
        <f t="shared" si="5"/>
        <v>20.100000000000001</v>
      </c>
      <c r="T45" s="7">
        <f t="shared" si="6"/>
        <v>20.100000000000001</v>
      </c>
      <c r="U45" s="7">
        <f t="shared" si="7"/>
        <v>20.100000000000001</v>
      </c>
      <c r="W45" s="7">
        <f t="shared" si="8"/>
        <v>20.100000000000001</v>
      </c>
    </row>
    <row r="46" spans="1:23" ht="15" x14ac:dyDescent="0.2">
      <c r="A46" s="19" t="s">
        <v>55</v>
      </c>
      <c r="B46" s="16" t="s">
        <v>55</v>
      </c>
      <c r="C46" s="7" t="e">
        <v>#N/A</v>
      </c>
      <c r="D46" s="7">
        <v>100</v>
      </c>
      <c r="E46" s="7">
        <v>100</v>
      </c>
      <c r="F46" s="7" t="e">
        <v>#N/A</v>
      </c>
      <c r="G46" s="7" t="e">
        <v>#N/A</v>
      </c>
      <c r="H46" s="7" t="e">
        <v>#N/A</v>
      </c>
      <c r="I46" s="7">
        <v>100</v>
      </c>
      <c r="J46" s="7" t="e">
        <v>#N/A</v>
      </c>
      <c r="K46" s="7" t="e">
        <v>#N/A</v>
      </c>
      <c r="L46" s="7" t="e">
        <v>#N/A</v>
      </c>
      <c r="M46" s="7" t="e">
        <v>#N/A</v>
      </c>
      <c r="O46" s="7">
        <f t="shared" si="1"/>
        <v>100</v>
      </c>
      <c r="P46" s="7">
        <f t="shared" si="2"/>
        <v>100</v>
      </c>
      <c r="Q46" s="7">
        <f t="shared" si="3"/>
        <v>100</v>
      </c>
      <c r="R46" s="7">
        <f t="shared" si="4"/>
        <v>100</v>
      </c>
      <c r="S46" s="7">
        <f t="shared" si="5"/>
        <v>100</v>
      </c>
      <c r="T46" s="7">
        <f t="shared" si="6"/>
        <v>100</v>
      </c>
      <c r="U46" s="7">
        <f t="shared" si="7"/>
        <v>100</v>
      </c>
      <c r="W46" s="7">
        <f t="shared" si="8"/>
        <v>100</v>
      </c>
    </row>
    <row r="47" spans="1:23" ht="15" x14ac:dyDescent="0.2">
      <c r="A47" s="19" t="s">
        <v>56</v>
      </c>
      <c r="B47" s="16" t="s">
        <v>56</v>
      </c>
      <c r="C47" s="7" t="e">
        <v>#N/A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 t="e">
        <v>#N/A</v>
      </c>
      <c r="I47" s="7" t="e">
        <v>#N/A</v>
      </c>
      <c r="J47" s="7" t="e">
        <v>#N/A</v>
      </c>
      <c r="K47" s="7">
        <v>100</v>
      </c>
      <c r="L47" s="7" t="e">
        <v>#N/A</v>
      </c>
      <c r="M47" s="7" t="e">
        <v>#N/A</v>
      </c>
      <c r="O47" s="7" t="str">
        <f t="shared" si="1"/>
        <v/>
      </c>
      <c r="P47" s="7" t="str">
        <f t="shared" si="2"/>
        <v/>
      </c>
      <c r="Q47" s="7" t="str">
        <f t="shared" si="3"/>
        <v/>
      </c>
      <c r="R47" s="7">
        <f t="shared" si="4"/>
        <v>100</v>
      </c>
      <c r="S47" s="7">
        <f t="shared" si="5"/>
        <v>100</v>
      </c>
      <c r="T47" s="7">
        <f t="shared" si="6"/>
        <v>100</v>
      </c>
      <c r="U47" s="7">
        <f t="shared" si="7"/>
        <v>100</v>
      </c>
      <c r="W47" s="7">
        <f t="shared" si="8"/>
        <v>100</v>
      </c>
    </row>
    <row r="48" spans="1:23" ht="15" x14ac:dyDescent="0.2">
      <c r="A48" s="19" t="s">
        <v>57</v>
      </c>
      <c r="B48" s="16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>
        <v>15.3</v>
      </c>
      <c r="H48" s="7" t="e">
        <v>#N/A</v>
      </c>
      <c r="I48" s="7" t="e">
        <v>#N/A</v>
      </c>
      <c r="J48" s="7" t="e">
        <v>#N/A</v>
      </c>
      <c r="K48" s="7">
        <v>3.9</v>
      </c>
      <c r="L48" s="7" t="e">
        <v>#N/A</v>
      </c>
      <c r="M48" s="7" t="e">
        <v>#N/A</v>
      </c>
      <c r="O48" s="7">
        <f t="shared" si="1"/>
        <v>15.3</v>
      </c>
      <c r="P48" s="7">
        <f t="shared" si="2"/>
        <v>15.3</v>
      </c>
      <c r="Q48" s="7">
        <f t="shared" si="3"/>
        <v>15.3</v>
      </c>
      <c r="R48" s="7">
        <f t="shared" si="4"/>
        <v>15.3</v>
      </c>
      <c r="S48" s="7">
        <f t="shared" si="5"/>
        <v>3.9</v>
      </c>
      <c r="T48" s="7">
        <f t="shared" si="6"/>
        <v>3.9</v>
      </c>
      <c r="U48" s="7">
        <f t="shared" si="7"/>
        <v>3.9</v>
      </c>
      <c r="W48" s="7">
        <f t="shared" si="8"/>
        <v>15.3</v>
      </c>
    </row>
    <row r="49" spans="1:23" ht="15" x14ac:dyDescent="0.2">
      <c r="A49" s="19" t="s">
        <v>58</v>
      </c>
      <c r="B49" s="16" t="s">
        <v>58</v>
      </c>
      <c r="C49" s="7" t="e">
        <v>#N/A</v>
      </c>
      <c r="D49" s="7" t="e">
        <v>#N/A</v>
      </c>
      <c r="E49" s="7" t="e">
        <v>#N/A</v>
      </c>
      <c r="F49" s="7">
        <v>10.6</v>
      </c>
      <c r="G49" s="7" t="e">
        <v>#N/A</v>
      </c>
      <c r="H49" s="7" t="e">
        <v>#N/A</v>
      </c>
      <c r="I49" s="7" t="e">
        <v>#N/A</v>
      </c>
      <c r="J49" s="7">
        <v>87.3</v>
      </c>
      <c r="K49" s="7">
        <v>92.1</v>
      </c>
      <c r="L49" s="7" t="e">
        <v>#N/A</v>
      </c>
      <c r="M49" s="7" t="e">
        <v>#N/A</v>
      </c>
      <c r="O49" s="7">
        <f t="shared" si="1"/>
        <v>10.6</v>
      </c>
      <c r="P49" s="7">
        <f t="shared" si="2"/>
        <v>10.6</v>
      </c>
      <c r="Q49" s="7">
        <f t="shared" si="3"/>
        <v>10.6</v>
      </c>
      <c r="R49" s="7">
        <f t="shared" si="4"/>
        <v>87.3</v>
      </c>
      <c r="S49" s="7">
        <f t="shared" si="5"/>
        <v>87.3</v>
      </c>
      <c r="T49" s="7">
        <f t="shared" si="6"/>
        <v>87.3</v>
      </c>
      <c r="U49" s="7">
        <f t="shared" si="7"/>
        <v>92.1</v>
      </c>
      <c r="W49" s="7">
        <f t="shared" si="8"/>
        <v>10.6</v>
      </c>
    </row>
    <row r="50" spans="1:23" ht="15" x14ac:dyDescent="0.2">
      <c r="A50" s="19" t="s">
        <v>59</v>
      </c>
      <c r="B50" s="16" t="s">
        <v>59</v>
      </c>
      <c r="C50" s="7" t="e">
        <v>#N/A</v>
      </c>
      <c r="D50" s="7">
        <v>100</v>
      </c>
      <c r="E50" s="7">
        <v>100</v>
      </c>
      <c r="F50" s="7" t="e">
        <v>#N/A</v>
      </c>
      <c r="G50" s="7" t="e">
        <v>#N/A</v>
      </c>
      <c r="H50" s="7" t="e">
        <v>#N/A</v>
      </c>
      <c r="I50" s="7">
        <v>100</v>
      </c>
      <c r="J50" s="7" t="e">
        <v>#N/A</v>
      </c>
      <c r="K50" s="7" t="e">
        <v>#N/A</v>
      </c>
      <c r="L50" s="7" t="e">
        <v>#N/A</v>
      </c>
      <c r="M50" s="7" t="e">
        <v>#N/A</v>
      </c>
      <c r="O50" s="7">
        <f t="shared" si="1"/>
        <v>100</v>
      </c>
      <c r="P50" s="7">
        <f t="shared" si="2"/>
        <v>100</v>
      </c>
      <c r="Q50" s="7">
        <f t="shared" si="3"/>
        <v>100</v>
      </c>
      <c r="R50" s="7">
        <f t="shared" si="4"/>
        <v>100</v>
      </c>
      <c r="S50" s="7">
        <f t="shared" si="5"/>
        <v>100</v>
      </c>
      <c r="T50" s="7">
        <f t="shared" si="6"/>
        <v>100</v>
      </c>
      <c r="U50" s="7">
        <f t="shared" si="7"/>
        <v>100</v>
      </c>
      <c r="W50" s="7">
        <f t="shared" si="8"/>
        <v>100</v>
      </c>
    </row>
    <row r="51" spans="1:23" ht="15" x14ac:dyDescent="0.2">
      <c r="A51" s="19" t="s">
        <v>60</v>
      </c>
      <c r="B51" s="16" t="s">
        <v>60</v>
      </c>
      <c r="C51" s="7" t="e">
        <v>#N/A</v>
      </c>
      <c r="D51" s="7">
        <v>100</v>
      </c>
      <c r="E51" s="7">
        <v>100</v>
      </c>
      <c r="F51" s="7" t="e">
        <v>#N/A</v>
      </c>
      <c r="G51" s="7" t="e">
        <v>#N/A</v>
      </c>
      <c r="H51" s="7" t="e">
        <v>#N/A</v>
      </c>
      <c r="I51" s="7">
        <v>100</v>
      </c>
      <c r="J51" s="7" t="e">
        <v>#N/A</v>
      </c>
      <c r="K51" s="7" t="e">
        <v>#N/A</v>
      </c>
      <c r="L51" s="7" t="e">
        <v>#N/A</v>
      </c>
      <c r="M51" s="7" t="e">
        <v>#N/A</v>
      </c>
      <c r="O51" s="7">
        <f t="shared" si="1"/>
        <v>100</v>
      </c>
      <c r="P51" s="7">
        <f t="shared" si="2"/>
        <v>100</v>
      </c>
      <c r="Q51" s="7">
        <f t="shared" si="3"/>
        <v>100</v>
      </c>
      <c r="R51" s="7">
        <f t="shared" si="4"/>
        <v>100</v>
      </c>
      <c r="S51" s="7">
        <f t="shared" si="5"/>
        <v>100</v>
      </c>
      <c r="T51" s="7">
        <f t="shared" si="6"/>
        <v>100</v>
      </c>
      <c r="U51" s="7">
        <f t="shared" si="7"/>
        <v>100</v>
      </c>
      <c r="W51" s="7">
        <f t="shared" si="8"/>
        <v>100</v>
      </c>
    </row>
    <row r="52" spans="1:23" ht="15" x14ac:dyDescent="0.2">
      <c r="A52" s="19" t="s">
        <v>61</v>
      </c>
      <c r="B52" s="16"/>
      <c r="O52" s="7" t="str">
        <f t="shared" si="1"/>
        <v/>
      </c>
      <c r="P52" s="7" t="str">
        <f t="shared" si="2"/>
        <v/>
      </c>
      <c r="Q52" s="7" t="str">
        <f t="shared" si="3"/>
        <v/>
      </c>
      <c r="R52" s="7" t="str">
        <f t="shared" si="4"/>
        <v/>
      </c>
      <c r="S52" s="7" t="str">
        <f t="shared" si="5"/>
        <v/>
      </c>
      <c r="T52" s="7" t="str">
        <f t="shared" si="6"/>
        <v/>
      </c>
      <c r="U52" s="7" t="str">
        <f t="shared" si="7"/>
        <v/>
      </c>
      <c r="W52" s="7" t="str">
        <f t="shared" si="8"/>
        <v/>
      </c>
    </row>
    <row r="53" spans="1:23" x14ac:dyDescent="0.2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 t="e">
        <v>#N/A</v>
      </c>
      <c r="G53" s="7">
        <v>17</v>
      </c>
      <c r="H53" s="7" t="e">
        <v>#N/A</v>
      </c>
      <c r="I53" s="7" t="e">
        <v>#N/A</v>
      </c>
      <c r="J53" s="7" t="e">
        <v>#N/A</v>
      </c>
      <c r="K53" s="7" t="e">
        <v>#N/A</v>
      </c>
      <c r="L53" s="7" t="e">
        <v>#N/A</v>
      </c>
      <c r="M53" s="7" t="e">
        <v>#N/A</v>
      </c>
      <c r="O53" s="7">
        <f t="shared" si="1"/>
        <v>17</v>
      </c>
      <c r="P53" s="7">
        <f t="shared" si="2"/>
        <v>17</v>
      </c>
      <c r="Q53" s="7">
        <f t="shared" si="3"/>
        <v>17</v>
      </c>
      <c r="R53" s="7">
        <f t="shared" si="4"/>
        <v>17</v>
      </c>
      <c r="S53" s="7">
        <f t="shared" si="5"/>
        <v>17</v>
      </c>
      <c r="T53" s="7" t="str">
        <f t="shared" si="6"/>
        <v/>
      </c>
      <c r="U53" s="7" t="str">
        <f t="shared" si="7"/>
        <v/>
      </c>
      <c r="W53" s="7">
        <f t="shared" si="8"/>
        <v>17</v>
      </c>
    </row>
    <row r="54" spans="1:23" ht="15" x14ac:dyDescent="0.2">
      <c r="A54" s="19" t="s">
        <v>63</v>
      </c>
      <c r="B54" s="16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>
        <v>91.9</v>
      </c>
      <c r="H54" s="7" t="e">
        <v>#N/A</v>
      </c>
      <c r="I54" s="7">
        <v>100</v>
      </c>
      <c r="J54" s="7" t="e">
        <v>#N/A</v>
      </c>
      <c r="K54" s="7">
        <v>90.9</v>
      </c>
      <c r="L54" s="7" t="e">
        <v>#N/A</v>
      </c>
      <c r="M54" s="7" t="e">
        <v>#N/A</v>
      </c>
      <c r="O54" s="7">
        <f t="shared" si="1"/>
        <v>91.9</v>
      </c>
      <c r="P54" s="7">
        <f t="shared" si="2"/>
        <v>91.9</v>
      </c>
      <c r="Q54" s="7">
        <f t="shared" si="3"/>
        <v>91.9</v>
      </c>
      <c r="R54" s="7">
        <f t="shared" si="4"/>
        <v>100</v>
      </c>
      <c r="S54" s="7">
        <f t="shared" si="5"/>
        <v>100</v>
      </c>
      <c r="T54" s="7">
        <f t="shared" si="6"/>
        <v>90.9</v>
      </c>
      <c r="U54" s="7">
        <f t="shared" si="7"/>
        <v>90.9</v>
      </c>
      <c r="W54" s="7">
        <f t="shared" si="8"/>
        <v>91.9</v>
      </c>
    </row>
    <row r="55" spans="1:23" ht="15" x14ac:dyDescent="0.2">
      <c r="A55" s="19" t="s">
        <v>64</v>
      </c>
      <c r="B55" s="16" t="s">
        <v>64</v>
      </c>
      <c r="C55" s="7" t="e">
        <v>#N/A</v>
      </c>
      <c r="D55" s="7">
        <v>71.099999999999994</v>
      </c>
      <c r="E55" s="7">
        <v>71.5</v>
      </c>
      <c r="F55" s="7" t="e">
        <v>#N/A</v>
      </c>
      <c r="G55" s="7">
        <v>100</v>
      </c>
      <c r="H55" s="7" t="e">
        <v>#N/A</v>
      </c>
      <c r="I55" s="7">
        <v>100</v>
      </c>
      <c r="J55" s="7" t="e">
        <v>#N/A</v>
      </c>
      <c r="K55" s="7" t="e">
        <v>#N/A</v>
      </c>
      <c r="L55" s="7" t="e">
        <v>#N/A</v>
      </c>
      <c r="M55" s="7" t="e">
        <v>#N/A</v>
      </c>
      <c r="O55" s="7">
        <f t="shared" si="1"/>
        <v>71.5</v>
      </c>
      <c r="P55" s="7">
        <f t="shared" si="2"/>
        <v>100</v>
      </c>
      <c r="Q55" s="7">
        <f t="shared" si="3"/>
        <v>100</v>
      </c>
      <c r="R55" s="7">
        <f t="shared" si="4"/>
        <v>100</v>
      </c>
      <c r="S55" s="7">
        <f t="shared" si="5"/>
        <v>100</v>
      </c>
      <c r="T55" s="7">
        <f t="shared" si="6"/>
        <v>100</v>
      </c>
      <c r="U55" s="7">
        <f t="shared" si="7"/>
        <v>100</v>
      </c>
      <c r="W55" s="7">
        <f t="shared" si="8"/>
        <v>100</v>
      </c>
    </row>
    <row r="56" spans="1:23" ht="15" x14ac:dyDescent="0.2">
      <c r="A56" s="19" t="s">
        <v>65</v>
      </c>
      <c r="B56" s="16" t="s">
        <v>65</v>
      </c>
      <c r="C56" s="7" t="e">
        <v>#N/A</v>
      </c>
      <c r="D56" s="7" t="e">
        <v>#N/A</v>
      </c>
      <c r="E56" s="7" t="e">
        <v>#N/A</v>
      </c>
      <c r="F56" s="7" t="e">
        <v>#N/A</v>
      </c>
      <c r="G56" s="7">
        <v>16.899999999999999</v>
      </c>
      <c r="H56" s="7" t="e">
        <v>#N/A</v>
      </c>
      <c r="I56" s="7" t="e">
        <v>#N/A</v>
      </c>
      <c r="J56" s="7">
        <v>19</v>
      </c>
      <c r="K56" s="7" t="e">
        <v>#N/A</v>
      </c>
      <c r="L56" s="7" t="e">
        <v>#N/A</v>
      </c>
      <c r="M56" s="7" t="e">
        <v>#N/A</v>
      </c>
      <c r="O56" s="7">
        <f t="shared" si="1"/>
        <v>16.899999999999999</v>
      </c>
      <c r="P56" s="7">
        <f t="shared" si="2"/>
        <v>16.899999999999999</v>
      </c>
      <c r="Q56" s="7">
        <f t="shared" si="3"/>
        <v>16.899999999999999</v>
      </c>
      <c r="R56" s="7">
        <f t="shared" si="4"/>
        <v>16.899999999999999</v>
      </c>
      <c r="S56" s="7">
        <f t="shared" si="5"/>
        <v>19</v>
      </c>
      <c r="T56" s="7">
        <f t="shared" si="6"/>
        <v>19</v>
      </c>
      <c r="U56" s="7">
        <f t="shared" si="7"/>
        <v>19</v>
      </c>
      <c r="W56" s="7">
        <f t="shared" si="8"/>
        <v>16.899999999999999</v>
      </c>
    </row>
    <row r="57" spans="1:23" ht="15" x14ac:dyDescent="0.2">
      <c r="A57" s="19" t="s">
        <v>66</v>
      </c>
      <c r="B57" s="16" t="s">
        <v>66</v>
      </c>
      <c r="C57" s="7" t="e">
        <v>#N/A</v>
      </c>
      <c r="D57" s="7" t="e">
        <v>#N/A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95.8</v>
      </c>
      <c r="J57" s="7" t="e">
        <v>#N/A</v>
      </c>
      <c r="K57" s="7" t="e">
        <v>#N/A</v>
      </c>
      <c r="L57" s="7" t="e">
        <v>#N/A</v>
      </c>
      <c r="M57" s="7" t="e">
        <v>#N/A</v>
      </c>
      <c r="O57" s="7" t="str">
        <f t="shared" si="1"/>
        <v/>
      </c>
      <c r="P57" s="7">
        <f t="shared" si="2"/>
        <v>95.8</v>
      </c>
      <c r="Q57" s="7">
        <f t="shared" si="3"/>
        <v>95.8</v>
      </c>
      <c r="R57" s="7">
        <f t="shared" si="4"/>
        <v>95.8</v>
      </c>
      <c r="S57" s="7">
        <f t="shared" si="5"/>
        <v>95.8</v>
      </c>
      <c r="T57" s="7">
        <f t="shared" si="6"/>
        <v>95.8</v>
      </c>
      <c r="U57" s="7">
        <f t="shared" si="7"/>
        <v>95.8</v>
      </c>
      <c r="W57" s="7">
        <f t="shared" si="8"/>
        <v>95.8</v>
      </c>
    </row>
    <row r="58" spans="1:23" ht="15" x14ac:dyDescent="0.2">
      <c r="A58" s="19" t="s">
        <v>67</v>
      </c>
      <c r="B58" s="16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>
        <v>8.3000000000000007</v>
      </c>
      <c r="H58" s="7">
        <v>26.2</v>
      </c>
      <c r="I58" s="7" t="e">
        <v>#N/A</v>
      </c>
      <c r="J58" s="7" t="e">
        <v>#N/A</v>
      </c>
      <c r="K58" s="7">
        <v>16.7</v>
      </c>
      <c r="L58" s="7">
        <v>15.6</v>
      </c>
      <c r="M58" s="7" t="e">
        <v>#N/A</v>
      </c>
      <c r="O58" s="7">
        <f t="shared" si="1"/>
        <v>8.3000000000000007</v>
      </c>
      <c r="P58" s="7">
        <f t="shared" si="2"/>
        <v>8.3000000000000007</v>
      </c>
      <c r="Q58" s="7">
        <f t="shared" si="3"/>
        <v>8.3000000000000007</v>
      </c>
      <c r="R58" s="7">
        <f t="shared" si="4"/>
        <v>26.2</v>
      </c>
      <c r="S58" s="7">
        <f t="shared" si="5"/>
        <v>26.2</v>
      </c>
      <c r="T58" s="7">
        <f t="shared" si="6"/>
        <v>16.7</v>
      </c>
      <c r="U58" s="7">
        <f t="shared" si="7"/>
        <v>16.7</v>
      </c>
      <c r="W58" s="7">
        <f t="shared" si="8"/>
        <v>8.3000000000000007</v>
      </c>
    </row>
    <row r="59" spans="1:23" ht="15" x14ac:dyDescent="0.2">
      <c r="A59" s="19" t="s">
        <v>68</v>
      </c>
      <c r="B59" s="16"/>
      <c r="O59" s="7" t="str">
        <f t="shared" si="1"/>
        <v/>
      </c>
      <c r="P59" s="7" t="str">
        <f t="shared" si="2"/>
        <v/>
      </c>
      <c r="Q59" s="7" t="str">
        <f t="shared" si="3"/>
        <v/>
      </c>
      <c r="R59" s="7" t="str">
        <f t="shared" si="4"/>
        <v/>
      </c>
      <c r="S59" s="7" t="str">
        <f t="shared" si="5"/>
        <v/>
      </c>
      <c r="T59" s="7" t="str">
        <f t="shared" si="6"/>
        <v/>
      </c>
      <c r="U59" s="7" t="str">
        <f t="shared" si="7"/>
        <v/>
      </c>
      <c r="W59" s="7" t="str">
        <f t="shared" si="8"/>
        <v/>
      </c>
    </row>
    <row r="60" spans="1:23" ht="15" x14ac:dyDescent="0.2">
      <c r="A60" s="19" t="s">
        <v>69</v>
      </c>
      <c r="B60" s="16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>
        <v>0.4</v>
      </c>
      <c r="L60" s="7" t="e">
        <v>#N/A</v>
      </c>
      <c r="M60" s="7" t="e">
        <v>#N/A</v>
      </c>
      <c r="O60" s="7" t="str">
        <f t="shared" si="1"/>
        <v/>
      </c>
      <c r="P60" s="7" t="str">
        <f t="shared" si="2"/>
        <v/>
      </c>
      <c r="Q60" s="7" t="str">
        <f t="shared" si="3"/>
        <v/>
      </c>
      <c r="R60" s="7">
        <f t="shared" si="4"/>
        <v>0.4</v>
      </c>
      <c r="S60" s="7">
        <f t="shared" si="5"/>
        <v>0.4</v>
      </c>
      <c r="T60" s="7">
        <f t="shared" si="6"/>
        <v>0.4</v>
      </c>
      <c r="U60" s="7">
        <f t="shared" si="7"/>
        <v>0.4</v>
      </c>
      <c r="W60" s="7">
        <f t="shared" si="8"/>
        <v>0.4</v>
      </c>
    </row>
    <row r="61" spans="1:23" ht="15" x14ac:dyDescent="0.2">
      <c r="A61" s="19" t="s">
        <v>70</v>
      </c>
      <c r="B61" s="16" t="s">
        <v>70</v>
      </c>
      <c r="C61" s="7">
        <v>7.5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10.7</v>
      </c>
      <c r="L61" s="7">
        <v>11.9</v>
      </c>
      <c r="M61" s="7" t="e">
        <v>#N/A</v>
      </c>
      <c r="O61" s="7">
        <f t="shared" si="1"/>
        <v>7.5</v>
      </c>
      <c r="P61" s="7" t="str">
        <f t="shared" si="2"/>
        <v/>
      </c>
      <c r="Q61" s="7" t="str">
        <f t="shared" si="3"/>
        <v/>
      </c>
      <c r="R61" s="7">
        <f t="shared" si="4"/>
        <v>10.7</v>
      </c>
      <c r="S61" s="7">
        <f t="shared" si="5"/>
        <v>10.7</v>
      </c>
      <c r="T61" s="7">
        <f t="shared" si="6"/>
        <v>10.7</v>
      </c>
      <c r="U61" s="7">
        <f t="shared" si="7"/>
        <v>10.7</v>
      </c>
      <c r="W61" s="7">
        <f t="shared" si="8"/>
        <v>10.7</v>
      </c>
    </row>
    <row r="62" spans="1:23" ht="15" x14ac:dyDescent="0.2">
      <c r="A62" s="19" t="s">
        <v>71</v>
      </c>
      <c r="B62" s="16" t="s">
        <v>71</v>
      </c>
      <c r="C62" s="7" t="e">
        <v>#N/A</v>
      </c>
      <c r="D62" s="7">
        <v>100</v>
      </c>
      <c r="E62" s="7">
        <v>100</v>
      </c>
      <c r="F62" s="7" t="e">
        <v>#N/A</v>
      </c>
      <c r="G62" s="7" t="e">
        <v>#N/A</v>
      </c>
      <c r="H62" s="7" t="e">
        <v>#N/A</v>
      </c>
      <c r="I62" s="7">
        <v>90.5</v>
      </c>
      <c r="J62" s="7" t="e">
        <v>#N/A</v>
      </c>
      <c r="K62" s="7" t="e">
        <v>#N/A</v>
      </c>
      <c r="L62" s="7" t="e">
        <v>#N/A</v>
      </c>
      <c r="M62" s="7" t="e">
        <v>#N/A</v>
      </c>
      <c r="O62" s="7">
        <f t="shared" si="1"/>
        <v>100</v>
      </c>
      <c r="P62" s="7">
        <f t="shared" si="2"/>
        <v>100</v>
      </c>
      <c r="Q62" s="7">
        <f t="shared" si="3"/>
        <v>90.5</v>
      </c>
      <c r="R62" s="7">
        <f t="shared" si="4"/>
        <v>90.5</v>
      </c>
      <c r="S62" s="7">
        <f t="shared" si="5"/>
        <v>90.5</v>
      </c>
      <c r="T62" s="7">
        <f t="shared" si="6"/>
        <v>90.5</v>
      </c>
      <c r="U62" s="7">
        <f t="shared" si="7"/>
        <v>90.5</v>
      </c>
      <c r="W62" s="7">
        <f t="shared" si="8"/>
        <v>90.5</v>
      </c>
    </row>
    <row r="63" spans="1:23" ht="15" x14ac:dyDescent="0.2">
      <c r="A63" s="19" t="s">
        <v>72</v>
      </c>
      <c r="B63" s="16" t="s">
        <v>72</v>
      </c>
      <c r="C63" s="7" t="e">
        <v>#N/A</v>
      </c>
      <c r="D63" s="7">
        <v>66.7</v>
      </c>
      <c r="E63" s="7">
        <v>69.2</v>
      </c>
      <c r="F63" s="7" t="e">
        <v>#N/A</v>
      </c>
      <c r="G63" s="7">
        <v>85.6</v>
      </c>
      <c r="H63" s="7" t="e">
        <v>#N/A</v>
      </c>
      <c r="I63" s="7">
        <v>71.400000000000006</v>
      </c>
      <c r="J63" s="7" t="e">
        <v>#N/A</v>
      </c>
      <c r="K63" s="7" t="e">
        <v>#N/A</v>
      </c>
      <c r="L63" s="7" t="e">
        <v>#N/A</v>
      </c>
      <c r="M63" s="7" t="e">
        <v>#N/A</v>
      </c>
      <c r="O63" s="7">
        <f t="shared" si="1"/>
        <v>69.2</v>
      </c>
      <c r="P63" s="7">
        <f t="shared" si="2"/>
        <v>85.6</v>
      </c>
      <c r="Q63" s="7">
        <f t="shared" si="3"/>
        <v>85.6</v>
      </c>
      <c r="R63" s="7">
        <f t="shared" si="4"/>
        <v>71.400000000000006</v>
      </c>
      <c r="S63" s="7">
        <f t="shared" si="5"/>
        <v>71.400000000000006</v>
      </c>
      <c r="T63" s="7">
        <f t="shared" si="6"/>
        <v>71.400000000000006</v>
      </c>
      <c r="U63" s="7">
        <f t="shared" si="7"/>
        <v>71.400000000000006</v>
      </c>
      <c r="W63" s="7">
        <f t="shared" si="8"/>
        <v>85.6</v>
      </c>
    </row>
    <row r="64" spans="1:23" ht="15" x14ac:dyDescent="0.2">
      <c r="A64" s="19" t="s">
        <v>73</v>
      </c>
      <c r="B64" s="16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>
        <v>25.2</v>
      </c>
      <c r="H64" s="7" t="e">
        <v>#N/A</v>
      </c>
      <c r="I64" s="7" t="e">
        <v>#N/A</v>
      </c>
      <c r="J64" s="7" t="e">
        <v>#N/A</v>
      </c>
      <c r="K64" s="7">
        <v>42.5</v>
      </c>
      <c r="L64" s="7" t="e">
        <v>#N/A</v>
      </c>
      <c r="M64" s="7" t="e">
        <v>#N/A</v>
      </c>
      <c r="O64" s="7">
        <f t="shared" si="1"/>
        <v>25.2</v>
      </c>
      <c r="P64" s="7">
        <f t="shared" si="2"/>
        <v>25.2</v>
      </c>
      <c r="Q64" s="7">
        <f t="shared" si="3"/>
        <v>25.2</v>
      </c>
      <c r="R64" s="7">
        <f t="shared" si="4"/>
        <v>25.2</v>
      </c>
      <c r="S64" s="7">
        <f t="shared" si="5"/>
        <v>42.5</v>
      </c>
      <c r="T64" s="7">
        <f t="shared" si="6"/>
        <v>42.5</v>
      </c>
      <c r="U64" s="7">
        <f t="shared" si="7"/>
        <v>42.5</v>
      </c>
      <c r="W64" s="7">
        <f t="shared" si="8"/>
        <v>25.2</v>
      </c>
    </row>
    <row r="65" spans="1:23" ht="15" x14ac:dyDescent="0.2">
      <c r="A65" s="19" t="s">
        <v>74</v>
      </c>
      <c r="B65" s="16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>
        <v>14</v>
      </c>
      <c r="H65" s="7" t="e">
        <v>#N/A</v>
      </c>
      <c r="I65" s="7" t="e">
        <v>#N/A</v>
      </c>
      <c r="J65" s="7">
        <v>14.1</v>
      </c>
      <c r="K65" s="7">
        <v>14.8</v>
      </c>
      <c r="L65" s="7" t="e">
        <v>#N/A</v>
      </c>
      <c r="M65" s="7" t="e">
        <v>#N/A</v>
      </c>
      <c r="O65" s="7">
        <f t="shared" si="1"/>
        <v>14</v>
      </c>
      <c r="P65" s="7">
        <f t="shared" si="2"/>
        <v>14</v>
      </c>
      <c r="Q65" s="7">
        <f t="shared" si="3"/>
        <v>14</v>
      </c>
      <c r="R65" s="7">
        <f t="shared" si="4"/>
        <v>14</v>
      </c>
      <c r="S65" s="7">
        <f t="shared" si="5"/>
        <v>14.1</v>
      </c>
      <c r="T65" s="7">
        <f t="shared" si="6"/>
        <v>14.1</v>
      </c>
      <c r="U65" s="7">
        <f t="shared" si="7"/>
        <v>14.8</v>
      </c>
      <c r="W65" s="7">
        <f t="shared" si="8"/>
        <v>14</v>
      </c>
    </row>
    <row r="66" spans="1:23" x14ac:dyDescent="0.2">
      <c r="A66" s="19" t="s">
        <v>190</v>
      </c>
      <c r="B66" s="7" t="s">
        <v>190</v>
      </c>
      <c r="C66" s="7" t="e">
        <v>#N/A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17</v>
      </c>
      <c r="I66" s="7" t="e">
        <v>#N/A</v>
      </c>
      <c r="J66" s="7" t="e">
        <v>#N/A</v>
      </c>
      <c r="K66" s="7">
        <v>21.3</v>
      </c>
      <c r="L66" s="7" t="e">
        <v>#N/A</v>
      </c>
      <c r="M66" s="7" t="e">
        <v>#N/A</v>
      </c>
      <c r="O66" s="7">
        <f t="shared" si="1"/>
        <v>17</v>
      </c>
      <c r="P66" s="7">
        <f t="shared" si="2"/>
        <v>17</v>
      </c>
      <c r="Q66" s="7">
        <f t="shared" si="3"/>
        <v>17</v>
      </c>
      <c r="R66" s="7">
        <f t="shared" si="4"/>
        <v>17</v>
      </c>
      <c r="S66" s="7">
        <f t="shared" si="5"/>
        <v>17</v>
      </c>
      <c r="T66" s="7">
        <f t="shared" si="6"/>
        <v>21.3</v>
      </c>
      <c r="U66" s="7">
        <f t="shared" si="7"/>
        <v>21.3</v>
      </c>
      <c r="W66" s="7">
        <f t="shared" si="8"/>
        <v>17</v>
      </c>
    </row>
    <row r="67" spans="1:23" ht="15" x14ac:dyDescent="0.2">
      <c r="A67" s="19" t="s">
        <v>76</v>
      </c>
      <c r="B67" s="16" t="s">
        <v>76</v>
      </c>
      <c r="C67" s="7" t="e">
        <v>#N/A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>
        <v>33.1</v>
      </c>
      <c r="L67" s="7" t="e">
        <v>#N/A</v>
      </c>
      <c r="M67" s="7" t="e">
        <v>#N/A</v>
      </c>
      <c r="O67" s="7" t="str">
        <f t="shared" si="1"/>
        <v/>
      </c>
      <c r="P67" s="7" t="str">
        <f t="shared" si="2"/>
        <v/>
      </c>
      <c r="Q67" s="7" t="str">
        <f t="shared" si="3"/>
        <v/>
      </c>
      <c r="R67" s="7">
        <f t="shared" si="4"/>
        <v>33.1</v>
      </c>
      <c r="S67" s="7">
        <f t="shared" si="5"/>
        <v>33.1</v>
      </c>
      <c r="T67" s="7">
        <f t="shared" si="6"/>
        <v>33.1</v>
      </c>
      <c r="U67" s="7">
        <f t="shared" si="7"/>
        <v>33.1</v>
      </c>
      <c r="W67" s="7">
        <f t="shared" si="8"/>
        <v>33.1</v>
      </c>
    </row>
    <row r="68" spans="1:23" ht="15" x14ac:dyDescent="0.2">
      <c r="A68" s="19" t="s">
        <v>77</v>
      </c>
      <c r="B68" s="16" t="s">
        <v>77</v>
      </c>
      <c r="C68" s="7" t="e">
        <v>#N/A</v>
      </c>
      <c r="D68" s="7">
        <v>70.400000000000006</v>
      </c>
      <c r="E68" s="7">
        <v>71.3</v>
      </c>
      <c r="F68" s="7" t="e">
        <v>#N/A</v>
      </c>
      <c r="G68" s="7">
        <v>95.8</v>
      </c>
      <c r="H68" s="7" t="e">
        <v>#N/A</v>
      </c>
      <c r="I68" s="7">
        <v>100</v>
      </c>
      <c r="J68" s="7">
        <v>100</v>
      </c>
      <c r="K68" s="7" t="e">
        <v>#N/A</v>
      </c>
      <c r="L68" s="7" t="e">
        <v>#N/A</v>
      </c>
      <c r="M68" s="7" t="e">
        <v>#N/A</v>
      </c>
      <c r="O68" s="7">
        <f t="shared" ref="O68:O131" si="9">IF(ISNUMBER(E68),E68,IF(ISNUMBER(F68),F68,IF(ISNUMBER(D68),D68,IF(ISNUMBER(G68),G68,IF(ISNUMBER(C68),C68,IF(ISNUMBER(H68),H68,""))))))</f>
        <v>71.3</v>
      </c>
      <c r="P68" s="7">
        <f t="shared" ref="P68:P131" si="10">IF(ISNUMBER(F68),F68,IF(ISNUMBER(G68),G68,IF(ISNUMBER(E68),E68,IF(ISNUMBER(H68),H68,IF(ISNUMBER(D68),D68,IF(ISNUMBER(I68),I68,""))))))</f>
        <v>95.8</v>
      </c>
      <c r="Q68" s="7">
        <f t="shared" ref="Q68:Q131" si="11">IF(ISNUMBER(G68),G68,IF(ISNUMBER(H68),H68,IF(ISNUMBER(F68),F68,IF(ISNUMBER(I68),I68,IF(ISNUMBER(E68),E68,IF(ISNUMBER(J68),J68,""))))))</f>
        <v>95.8</v>
      </c>
      <c r="R68" s="7">
        <f t="shared" ref="R68:R131" si="12">IF(ISNUMBER(H68),H68,IF(ISNUMBER(I68),I68,IF(ISNUMBER(G68),G68,IF(ISNUMBER(J68),J68,IF(ISNUMBER(F68),F68,IF(ISNUMBER(K68),K68,""))))))</f>
        <v>100</v>
      </c>
      <c r="S68" s="7">
        <f t="shared" ref="S68:S131" si="13">IF(ISNUMBER(I68),I68,IF(ISNUMBER(J68),J68,IF(ISNUMBER(H68),H68,IF(ISNUMBER(K68),K68,IF(ISNUMBER(G68),G68,IF(ISNUMBER(L68),L68,""))))))</f>
        <v>100</v>
      </c>
      <c r="T68" s="7">
        <f t="shared" ref="T68:T131" si="14">IF(ISNUMBER(J68),J68,IF(ISNUMBER(K68),K68,IF(ISNUMBER(I68),I68,IF(ISNUMBER(L68),L68,IF(ISNUMBER(H68),H68,IF(ISNUMBER(M68),M68,""))))))</f>
        <v>100</v>
      </c>
      <c r="U68" s="7">
        <f t="shared" ref="U68:U131" si="15">IF(ISNUMBER(K68),K68,IF(ISNUMBER(L68),L68,IF(ISNUMBER(J68),J68,IF(ISNUMBER(M68),M68,IF(ISNUMBER(I68),I68,IF(ISNUMBER(N68),N68,""))))))</f>
        <v>100</v>
      </c>
      <c r="W68" s="7">
        <f t="shared" ref="W68:W131" si="16">IF(ISNUMBER(Q68),Q68,IF(ISNUMBER(R68),R68,IF(ISNUMBER(P68),P68,IF(ISNUMBER(S68),S68,IF(ISNUMBER(O68),O68,IF(ISNUMBER(T68),T68,""))))))</f>
        <v>95.8</v>
      </c>
    </row>
    <row r="69" spans="1:23" ht="15" x14ac:dyDescent="0.2">
      <c r="A69" s="19" t="s">
        <v>78</v>
      </c>
      <c r="B69" s="16" t="s">
        <v>78</v>
      </c>
      <c r="C69" s="7" t="e">
        <v>#N/A</v>
      </c>
      <c r="D69" s="7">
        <v>81.099999999999994</v>
      </c>
      <c r="E69" s="7">
        <v>85</v>
      </c>
      <c r="F69" s="7" t="e">
        <v>#N/A</v>
      </c>
      <c r="G69" s="7">
        <v>99.1</v>
      </c>
      <c r="H69" s="7" t="e">
        <v>#N/A</v>
      </c>
      <c r="I69" s="7">
        <v>100</v>
      </c>
      <c r="J69" s="7">
        <v>100</v>
      </c>
      <c r="K69" s="7" t="e">
        <v>#N/A</v>
      </c>
      <c r="L69" s="7" t="e">
        <v>#N/A</v>
      </c>
      <c r="M69" s="7" t="e">
        <v>#N/A</v>
      </c>
      <c r="O69" s="7">
        <f t="shared" si="9"/>
        <v>85</v>
      </c>
      <c r="P69" s="7">
        <f t="shared" si="10"/>
        <v>99.1</v>
      </c>
      <c r="Q69" s="7">
        <f t="shared" si="11"/>
        <v>99.1</v>
      </c>
      <c r="R69" s="7">
        <f t="shared" si="12"/>
        <v>100</v>
      </c>
      <c r="S69" s="7">
        <f t="shared" si="13"/>
        <v>100</v>
      </c>
      <c r="T69" s="7">
        <f t="shared" si="14"/>
        <v>100</v>
      </c>
      <c r="U69" s="7">
        <f t="shared" si="15"/>
        <v>100</v>
      </c>
      <c r="W69" s="7">
        <f t="shared" si="16"/>
        <v>99.1</v>
      </c>
    </row>
    <row r="70" spans="1:23" ht="15" x14ac:dyDescent="0.2">
      <c r="A70" s="19" t="s">
        <v>79</v>
      </c>
      <c r="B70" s="16" t="s">
        <v>79</v>
      </c>
      <c r="C70" s="7" t="e">
        <v>#N/A</v>
      </c>
      <c r="D70" s="7">
        <v>90.2</v>
      </c>
      <c r="E70" s="7">
        <v>90.5</v>
      </c>
      <c r="F70" s="7" t="e">
        <v>#N/A</v>
      </c>
      <c r="G70" s="7" t="e">
        <v>#N/A</v>
      </c>
      <c r="H70" s="7" t="e">
        <v>#N/A</v>
      </c>
      <c r="I70" s="7">
        <v>94.4</v>
      </c>
      <c r="J70" s="7" t="e">
        <v>#N/A</v>
      </c>
      <c r="K70" s="7" t="e">
        <v>#N/A</v>
      </c>
      <c r="L70" s="7" t="e">
        <v>#N/A</v>
      </c>
      <c r="M70" s="7" t="e">
        <v>#N/A</v>
      </c>
      <c r="O70" s="7">
        <f t="shared" si="9"/>
        <v>90.5</v>
      </c>
      <c r="P70" s="7">
        <f t="shared" si="10"/>
        <v>90.5</v>
      </c>
      <c r="Q70" s="7">
        <f t="shared" si="11"/>
        <v>94.4</v>
      </c>
      <c r="R70" s="7">
        <f t="shared" si="12"/>
        <v>94.4</v>
      </c>
      <c r="S70" s="7">
        <f t="shared" si="13"/>
        <v>94.4</v>
      </c>
      <c r="T70" s="7">
        <f t="shared" si="14"/>
        <v>94.4</v>
      </c>
      <c r="U70" s="7">
        <f t="shared" si="15"/>
        <v>94.4</v>
      </c>
      <c r="W70" s="7">
        <f t="shared" si="16"/>
        <v>94.4</v>
      </c>
    </row>
    <row r="71" spans="1:23" ht="15" x14ac:dyDescent="0.2">
      <c r="A71" s="19" t="s">
        <v>80</v>
      </c>
      <c r="B71" s="16" t="s">
        <v>80</v>
      </c>
      <c r="C71" s="7" t="e">
        <v>#N/A</v>
      </c>
      <c r="D71" s="7" t="e">
        <v>#N/A</v>
      </c>
      <c r="E71" s="7" t="e">
        <v>#N/A</v>
      </c>
      <c r="F71" s="7" t="e">
        <v>#N/A</v>
      </c>
      <c r="G71" s="7">
        <v>30.3</v>
      </c>
      <c r="H71" s="7" t="e">
        <v>#N/A</v>
      </c>
      <c r="I71" s="7" t="e">
        <v>#N/A</v>
      </c>
      <c r="J71" s="7" t="e">
        <v>#N/A</v>
      </c>
      <c r="K71" s="7">
        <v>40.299999999999997</v>
      </c>
      <c r="L71" s="7" t="e">
        <v>#N/A</v>
      </c>
      <c r="M71" s="7" t="e">
        <v>#N/A</v>
      </c>
      <c r="O71" s="7">
        <f t="shared" si="9"/>
        <v>30.3</v>
      </c>
      <c r="P71" s="7">
        <f t="shared" si="10"/>
        <v>30.3</v>
      </c>
      <c r="Q71" s="7">
        <f t="shared" si="11"/>
        <v>30.3</v>
      </c>
      <c r="R71" s="7">
        <f t="shared" si="12"/>
        <v>30.3</v>
      </c>
      <c r="S71" s="7">
        <f t="shared" si="13"/>
        <v>40.299999999999997</v>
      </c>
      <c r="T71" s="7">
        <f t="shared" si="14"/>
        <v>40.299999999999997</v>
      </c>
      <c r="U71" s="7">
        <f t="shared" si="15"/>
        <v>40.299999999999997</v>
      </c>
      <c r="W71" s="7">
        <f t="shared" si="16"/>
        <v>30.3</v>
      </c>
    </row>
    <row r="72" spans="1:23" ht="15" x14ac:dyDescent="0.2">
      <c r="A72" s="19" t="s">
        <v>81</v>
      </c>
      <c r="B72" s="16" t="s">
        <v>81</v>
      </c>
      <c r="C72" s="7" t="e">
        <v>#N/A</v>
      </c>
      <c r="D72" s="7" t="e">
        <v>#N/A</v>
      </c>
      <c r="E72" s="7">
        <v>100</v>
      </c>
      <c r="F72" s="7" t="e">
        <v>#N/A</v>
      </c>
      <c r="G72" s="7" t="e">
        <v>#N/A</v>
      </c>
      <c r="H72" s="7" t="e">
        <v>#N/A</v>
      </c>
      <c r="I72" s="7">
        <v>100</v>
      </c>
      <c r="J72" s="7" t="e">
        <v>#N/A</v>
      </c>
      <c r="K72" s="7" t="e">
        <v>#N/A</v>
      </c>
      <c r="L72" s="7" t="e">
        <v>#N/A</v>
      </c>
      <c r="M72" s="7" t="e">
        <v>#N/A</v>
      </c>
      <c r="O72" s="7">
        <f t="shared" si="9"/>
        <v>100</v>
      </c>
      <c r="P72" s="7">
        <f t="shared" si="10"/>
        <v>100</v>
      </c>
      <c r="Q72" s="7">
        <f t="shared" si="11"/>
        <v>100</v>
      </c>
      <c r="R72" s="7">
        <f t="shared" si="12"/>
        <v>100</v>
      </c>
      <c r="S72" s="7">
        <f t="shared" si="13"/>
        <v>100</v>
      </c>
      <c r="T72" s="7">
        <f t="shared" si="14"/>
        <v>100</v>
      </c>
      <c r="U72" s="7">
        <f t="shared" si="15"/>
        <v>100</v>
      </c>
      <c r="W72" s="7">
        <f t="shared" si="16"/>
        <v>100</v>
      </c>
    </row>
    <row r="73" spans="1:23" ht="15" x14ac:dyDescent="0.2">
      <c r="A73" s="19" t="s">
        <v>82</v>
      </c>
      <c r="B73" s="16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>
        <v>60</v>
      </c>
      <c r="L73" s="7">
        <v>46.1</v>
      </c>
      <c r="M73" s="7" t="e">
        <v>#N/A</v>
      </c>
      <c r="O73" s="7" t="str">
        <f t="shared" si="9"/>
        <v/>
      </c>
      <c r="P73" s="7" t="str">
        <f t="shared" si="10"/>
        <v/>
      </c>
      <c r="Q73" s="7" t="str">
        <f t="shared" si="11"/>
        <v/>
      </c>
      <c r="R73" s="7">
        <f t="shared" si="12"/>
        <v>60</v>
      </c>
      <c r="S73" s="7">
        <f t="shared" si="13"/>
        <v>60</v>
      </c>
      <c r="T73" s="7">
        <f t="shared" si="14"/>
        <v>60</v>
      </c>
      <c r="U73" s="7">
        <f t="shared" si="15"/>
        <v>60</v>
      </c>
      <c r="W73" s="7">
        <f t="shared" si="16"/>
        <v>60</v>
      </c>
    </row>
    <row r="74" spans="1:23" ht="15" x14ac:dyDescent="0.2">
      <c r="A74" s="19" t="s">
        <v>83</v>
      </c>
      <c r="B74" s="16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>
        <v>82.6</v>
      </c>
      <c r="H74" s="7" t="e">
        <v>#N/A</v>
      </c>
      <c r="I74" s="7" t="e">
        <v>#N/A</v>
      </c>
      <c r="J74" s="7" t="e">
        <v>#N/A</v>
      </c>
      <c r="K74" s="7">
        <v>99.6</v>
      </c>
      <c r="L74" s="7" t="e">
        <v>#N/A</v>
      </c>
      <c r="M74" s="7" t="e">
        <v>#N/A</v>
      </c>
      <c r="O74" s="7">
        <f t="shared" si="9"/>
        <v>82.6</v>
      </c>
      <c r="P74" s="7">
        <f t="shared" si="10"/>
        <v>82.6</v>
      </c>
      <c r="Q74" s="7">
        <f t="shared" si="11"/>
        <v>82.6</v>
      </c>
      <c r="R74" s="7">
        <f t="shared" si="12"/>
        <v>82.6</v>
      </c>
      <c r="S74" s="7">
        <f t="shared" si="13"/>
        <v>99.6</v>
      </c>
      <c r="T74" s="7">
        <f t="shared" si="14"/>
        <v>99.6</v>
      </c>
      <c r="U74" s="7">
        <f t="shared" si="15"/>
        <v>99.6</v>
      </c>
      <c r="W74" s="7">
        <f t="shared" si="16"/>
        <v>82.6</v>
      </c>
    </row>
    <row r="75" spans="1:23" ht="15" x14ac:dyDescent="0.2">
      <c r="A75" s="19" t="s">
        <v>84</v>
      </c>
      <c r="B75" s="16" t="s">
        <v>84</v>
      </c>
      <c r="C75" s="7" t="e">
        <v>#N/A</v>
      </c>
      <c r="D75" s="7" t="e">
        <v>#N/A</v>
      </c>
      <c r="E75" s="7" t="e">
        <v>#N/A</v>
      </c>
      <c r="F75" s="7" t="e">
        <v>#N/A</v>
      </c>
      <c r="G75" s="7">
        <v>24.8</v>
      </c>
      <c r="H75" s="7" t="e">
        <v>#N/A</v>
      </c>
      <c r="I75" s="7" t="e">
        <v>#N/A</v>
      </c>
      <c r="J75" s="7">
        <v>13.2</v>
      </c>
      <c r="K75" s="7" t="e">
        <v>#N/A</v>
      </c>
      <c r="L75" s="7" t="e">
        <v>#N/A</v>
      </c>
      <c r="M75" s="7" t="e">
        <v>#N/A</v>
      </c>
      <c r="O75" s="7">
        <f t="shared" si="9"/>
        <v>24.8</v>
      </c>
      <c r="P75" s="7">
        <f t="shared" si="10"/>
        <v>24.8</v>
      </c>
      <c r="Q75" s="7">
        <f t="shared" si="11"/>
        <v>24.8</v>
      </c>
      <c r="R75" s="7">
        <f t="shared" si="12"/>
        <v>24.8</v>
      </c>
      <c r="S75" s="7">
        <f t="shared" si="13"/>
        <v>13.2</v>
      </c>
      <c r="T75" s="7">
        <f t="shared" si="14"/>
        <v>13.2</v>
      </c>
      <c r="U75" s="7">
        <f t="shared" si="15"/>
        <v>13.2</v>
      </c>
      <c r="W75" s="7">
        <f t="shared" si="16"/>
        <v>24.8</v>
      </c>
    </row>
    <row r="76" spans="1:23" x14ac:dyDescent="0.2">
      <c r="A76" s="19" t="s">
        <v>191</v>
      </c>
      <c r="B76" s="7" t="s">
        <v>191</v>
      </c>
      <c r="C76" s="7" t="e">
        <v>#N/A</v>
      </c>
      <c r="D76" s="7">
        <v>100</v>
      </c>
      <c r="E76" s="7">
        <v>100</v>
      </c>
      <c r="F76" s="7" t="e">
        <v>#N/A</v>
      </c>
      <c r="G76" s="7" t="e">
        <v>#N/A</v>
      </c>
      <c r="H76" s="7" t="e">
        <v>#N/A</v>
      </c>
      <c r="I76" s="7">
        <v>100</v>
      </c>
      <c r="J76" s="7" t="e">
        <v>#N/A</v>
      </c>
      <c r="K76" s="7" t="e">
        <v>#N/A</v>
      </c>
      <c r="L76" s="7" t="e">
        <v>#N/A</v>
      </c>
      <c r="M76" s="7" t="e">
        <v>#N/A</v>
      </c>
      <c r="O76" s="7">
        <f t="shared" si="9"/>
        <v>100</v>
      </c>
      <c r="P76" s="7">
        <f t="shared" si="10"/>
        <v>100</v>
      </c>
      <c r="Q76" s="7">
        <f t="shared" si="11"/>
        <v>100</v>
      </c>
      <c r="R76" s="7">
        <f t="shared" si="12"/>
        <v>100</v>
      </c>
      <c r="S76" s="7">
        <f t="shared" si="13"/>
        <v>100</v>
      </c>
      <c r="T76" s="7">
        <f t="shared" si="14"/>
        <v>100</v>
      </c>
      <c r="U76" s="7">
        <f t="shared" si="15"/>
        <v>100</v>
      </c>
      <c r="W76" s="7">
        <f t="shared" si="16"/>
        <v>100</v>
      </c>
    </row>
    <row r="77" spans="1:23" ht="15" x14ac:dyDescent="0.2">
      <c r="A77" s="19" t="s">
        <v>86</v>
      </c>
      <c r="B77" s="16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>
        <v>27.3</v>
      </c>
      <c r="H77" s="7" t="e">
        <v>#N/A</v>
      </c>
      <c r="I77" s="7" t="e">
        <v>#N/A</v>
      </c>
      <c r="J77" s="7" t="e">
        <v>#N/A</v>
      </c>
      <c r="K77" s="7">
        <v>27.6</v>
      </c>
      <c r="L77" s="7" t="e">
        <v>#N/A</v>
      </c>
      <c r="M77" s="7" t="e">
        <v>#N/A</v>
      </c>
      <c r="O77" s="7">
        <f t="shared" si="9"/>
        <v>27.3</v>
      </c>
      <c r="P77" s="7">
        <f t="shared" si="10"/>
        <v>27.3</v>
      </c>
      <c r="Q77" s="7">
        <f t="shared" si="11"/>
        <v>27.3</v>
      </c>
      <c r="R77" s="7">
        <f t="shared" si="12"/>
        <v>27.3</v>
      </c>
      <c r="S77" s="7">
        <f t="shared" si="13"/>
        <v>27.6</v>
      </c>
      <c r="T77" s="7">
        <f t="shared" si="14"/>
        <v>27.6</v>
      </c>
      <c r="U77" s="7">
        <f t="shared" si="15"/>
        <v>27.6</v>
      </c>
      <c r="W77" s="7">
        <f t="shared" si="16"/>
        <v>27.3</v>
      </c>
    </row>
    <row r="78" spans="1:23" x14ac:dyDescent="0.2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>
        <v>100</v>
      </c>
      <c r="H78" s="7" t="e">
        <v>#N/A</v>
      </c>
      <c r="I78" s="7">
        <v>100</v>
      </c>
      <c r="J78" s="7" t="e">
        <v>#N/A</v>
      </c>
      <c r="K78" s="7">
        <v>100</v>
      </c>
      <c r="L78" s="7" t="e">
        <v>#N/A</v>
      </c>
      <c r="M78" s="7" t="e">
        <v>#N/A</v>
      </c>
      <c r="O78" s="7">
        <f t="shared" si="9"/>
        <v>100</v>
      </c>
      <c r="P78" s="7">
        <f t="shared" si="10"/>
        <v>100</v>
      </c>
      <c r="Q78" s="7">
        <f t="shared" si="11"/>
        <v>100</v>
      </c>
      <c r="R78" s="7">
        <f t="shared" si="12"/>
        <v>100</v>
      </c>
      <c r="S78" s="7">
        <f t="shared" si="13"/>
        <v>100</v>
      </c>
      <c r="T78" s="7">
        <f t="shared" si="14"/>
        <v>100</v>
      </c>
      <c r="U78" s="7">
        <f t="shared" si="15"/>
        <v>100</v>
      </c>
      <c r="W78" s="7">
        <f t="shared" si="16"/>
        <v>100</v>
      </c>
    </row>
    <row r="79" spans="1:23" x14ac:dyDescent="0.2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 t="e">
        <v>#N/A</v>
      </c>
      <c r="J79" s="7" t="e">
        <v>#N/A</v>
      </c>
      <c r="K79" s="7">
        <v>6.3</v>
      </c>
      <c r="L79" s="7" t="e">
        <v>#N/A</v>
      </c>
      <c r="M79" s="7" t="e">
        <v>#N/A</v>
      </c>
      <c r="O79" s="7" t="str">
        <f t="shared" si="9"/>
        <v/>
      </c>
      <c r="P79" s="7" t="str">
        <f t="shared" si="10"/>
        <v/>
      </c>
      <c r="Q79" s="7" t="str">
        <f t="shared" si="11"/>
        <v/>
      </c>
      <c r="R79" s="7">
        <f t="shared" si="12"/>
        <v>6.3</v>
      </c>
      <c r="S79" s="7">
        <f t="shared" si="13"/>
        <v>6.3</v>
      </c>
      <c r="T79" s="7">
        <f t="shared" si="14"/>
        <v>6.3</v>
      </c>
      <c r="U79" s="7">
        <f t="shared" si="15"/>
        <v>6.3</v>
      </c>
      <c r="W79" s="7">
        <f t="shared" si="16"/>
        <v>6.3</v>
      </c>
    </row>
    <row r="80" spans="1:23" ht="15" x14ac:dyDescent="0.2">
      <c r="A80" s="19" t="s">
        <v>88</v>
      </c>
      <c r="B80" s="16" t="s">
        <v>88</v>
      </c>
      <c r="C80" s="7" t="e">
        <v>#N/A</v>
      </c>
      <c r="D80" s="7">
        <v>100</v>
      </c>
      <c r="E80" s="7">
        <v>100</v>
      </c>
      <c r="F80" s="7" t="e">
        <v>#N/A</v>
      </c>
      <c r="G80" s="7" t="e">
        <v>#N/A</v>
      </c>
      <c r="H80" s="7" t="e">
        <v>#N/A</v>
      </c>
      <c r="I80" s="7">
        <v>92</v>
      </c>
      <c r="J80" s="7" t="e">
        <v>#N/A</v>
      </c>
      <c r="K80" s="7" t="e">
        <v>#N/A</v>
      </c>
      <c r="L80" s="7" t="e">
        <v>#N/A</v>
      </c>
      <c r="M80" s="7" t="e">
        <v>#N/A</v>
      </c>
      <c r="O80" s="7">
        <f t="shared" si="9"/>
        <v>100</v>
      </c>
      <c r="P80" s="7">
        <f t="shared" si="10"/>
        <v>100</v>
      </c>
      <c r="Q80" s="7">
        <f t="shared" si="11"/>
        <v>92</v>
      </c>
      <c r="R80" s="7">
        <f t="shared" si="12"/>
        <v>92</v>
      </c>
      <c r="S80" s="7">
        <f t="shared" si="13"/>
        <v>92</v>
      </c>
      <c r="T80" s="7">
        <f t="shared" si="14"/>
        <v>92</v>
      </c>
      <c r="U80" s="7">
        <f t="shared" si="15"/>
        <v>92</v>
      </c>
      <c r="W80" s="7">
        <f t="shared" si="16"/>
        <v>92</v>
      </c>
    </row>
    <row r="81" spans="1:23" ht="15" x14ac:dyDescent="0.2">
      <c r="A81" s="19" t="s">
        <v>89</v>
      </c>
      <c r="B81" s="16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 t="e">
        <v>#N/A</v>
      </c>
      <c r="K81" s="7">
        <v>9.8000000000000007</v>
      </c>
      <c r="L81" s="7" t="e">
        <v>#N/A</v>
      </c>
      <c r="M81" s="7" t="e">
        <v>#N/A</v>
      </c>
      <c r="O81" s="7" t="str">
        <f t="shared" si="9"/>
        <v/>
      </c>
      <c r="P81" s="7" t="str">
        <f t="shared" si="10"/>
        <v/>
      </c>
      <c r="Q81" s="7" t="str">
        <f t="shared" si="11"/>
        <v/>
      </c>
      <c r="R81" s="7">
        <f t="shared" si="12"/>
        <v>9.8000000000000007</v>
      </c>
      <c r="S81" s="7">
        <f t="shared" si="13"/>
        <v>9.8000000000000007</v>
      </c>
      <c r="T81" s="7">
        <f t="shared" si="14"/>
        <v>9.8000000000000007</v>
      </c>
      <c r="U81" s="7">
        <f t="shared" si="15"/>
        <v>9.8000000000000007</v>
      </c>
      <c r="W81" s="7">
        <f t="shared" si="16"/>
        <v>9.8000000000000007</v>
      </c>
    </row>
    <row r="82" spans="1:23" ht="15" x14ac:dyDescent="0.2">
      <c r="A82" s="19" t="s">
        <v>90</v>
      </c>
      <c r="B82" s="16" t="s">
        <v>90</v>
      </c>
      <c r="C82" s="7" t="e">
        <v>#N/A</v>
      </c>
      <c r="D82" s="7" t="e">
        <v>#N/A</v>
      </c>
      <c r="E82" s="7" t="e">
        <v>#N/A</v>
      </c>
      <c r="F82" s="7">
        <v>94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O82" s="7">
        <f t="shared" si="9"/>
        <v>94</v>
      </c>
      <c r="P82" s="7">
        <f t="shared" si="10"/>
        <v>94</v>
      </c>
      <c r="Q82" s="7">
        <f t="shared" si="11"/>
        <v>94</v>
      </c>
      <c r="R82" s="7">
        <f t="shared" si="12"/>
        <v>94</v>
      </c>
      <c r="S82" s="7" t="str">
        <f t="shared" si="13"/>
        <v/>
      </c>
      <c r="T82" s="7" t="str">
        <f t="shared" si="14"/>
        <v/>
      </c>
      <c r="U82" s="7" t="str">
        <f t="shared" si="15"/>
        <v/>
      </c>
      <c r="W82" s="7">
        <f t="shared" si="16"/>
        <v>94</v>
      </c>
    </row>
    <row r="83" spans="1:23" ht="15" x14ac:dyDescent="0.2">
      <c r="A83" s="19" t="s">
        <v>91</v>
      </c>
      <c r="B83" s="16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>
        <v>3.4</v>
      </c>
      <c r="L83" s="7" t="e">
        <v>#N/A</v>
      </c>
      <c r="M83" s="7" t="e">
        <v>#N/A</v>
      </c>
      <c r="O83" s="7" t="str">
        <f t="shared" si="9"/>
        <v/>
      </c>
      <c r="P83" s="7" t="str">
        <f t="shared" si="10"/>
        <v/>
      </c>
      <c r="Q83" s="7" t="str">
        <f t="shared" si="11"/>
        <v/>
      </c>
      <c r="R83" s="7">
        <f t="shared" si="12"/>
        <v>3.4</v>
      </c>
      <c r="S83" s="7">
        <f t="shared" si="13"/>
        <v>3.4</v>
      </c>
      <c r="T83" s="7">
        <f t="shared" si="14"/>
        <v>3.4</v>
      </c>
      <c r="U83" s="7">
        <f t="shared" si="15"/>
        <v>3.4</v>
      </c>
      <c r="W83" s="7">
        <f t="shared" si="16"/>
        <v>3.4</v>
      </c>
    </row>
    <row r="84" spans="1:23" ht="15" x14ac:dyDescent="0.2">
      <c r="A84" s="19" t="s">
        <v>92</v>
      </c>
      <c r="B84" s="16" t="s">
        <v>92</v>
      </c>
      <c r="C84" s="7" t="e">
        <v>#N/A</v>
      </c>
      <c r="D84" s="7">
        <v>100</v>
      </c>
      <c r="E84" s="7">
        <v>100</v>
      </c>
      <c r="F84" s="7" t="e">
        <v>#N/A</v>
      </c>
      <c r="G84" s="7" t="e">
        <v>#N/A</v>
      </c>
      <c r="H84" s="7" t="e">
        <v>#N/A</v>
      </c>
      <c r="I84" s="7">
        <v>97.1</v>
      </c>
      <c r="J84" s="7" t="e">
        <v>#N/A</v>
      </c>
      <c r="K84" s="7" t="e">
        <v>#N/A</v>
      </c>
      <c r="L84" s="7" t="e">
        <v>#N/A</v>
      </c>
      <c r="M84" s="7" t="e">
        <v>#N/A</v>
      </c>
      <c r="O84" s="7">
        <f t="shared" si="9"/>
        <v>100</v>
      </c>
      <c r="P84" s="7">
        <f t="shared" si="10"/>
        <v>100</v>
      </c>
      <c r="Q84" s="7">
        <f t="shared" si="11"/>
        <v>97.1</v>
      </c>
      <c r="R84" s="7">
        <f t="shared" si="12"/>
        <v>97.1</v>
      </c>
      <c r="S84" s="7">
        <f t="shared" si="13"/>
        <v>97.1</v>
      </c>
      <c r="T84" s="7">
        <f t="shared" si="14"/>
        <v>97.1</v>
      </c>
      <c r="U84" s="7">
        <f t="shared" si="15"/>
        <v>97.1</v>
      </c>
      <c r="W84" s="7">
        <f t="shared" si="16"/>
        <v>97.1</v>
      </c>
    </row>
    <row r="85" spans="1:23" ht="15" x14ac:dyDescent="0.2">
      <c r="A85" s="19" t="s">
        <v>93</v>
      </c>
      <c r="B85" s="16" t="s">
        <v>93</v>
      </c>
      <c r="C85" s="7" t="e">
        <v>#N/A</v>
      </c>
      <c r="D85" s="7">
        <v>100</v>
      </c>
      <c r="E85" s="7">
        <v>100</v>
      </c>
      <c r="F85" s="7" t="e">
        <v>#N/A</v>
      </c>
      <c r="G85" s="7" t="e">
        <v>#N/A</v>
      </c>
      <c r="H85" s="7" t="e">
        <v>#N/A</v>
      </c>
      <c r="I85" s="7">
        <v>100</v>
      </c>
      <c r="J85" s="7" t="e">
        <v>#N/A</v>
      </c>
      <c r="K85" s="7" t="e">
        <v>#N/A</v>
      </c>
      <c r="L85" s="7" t="e">
        <v>#N/A</v>
      </c>
      <c r="M85" s="7" t="e">
        <v>#N/A</v>
      </c>
      <c r="O85" s="7">
        <f t="shared" si="9"/>
        <v>100</v>
      </c>
      <c r="P85" s="7">
        <f t="shared" si="10"/>
        <v>100</v>
      </c>
      <c r="Q85" s="7">
        <f t="shared" si="11"/>
        <v>100</v>
      </c>
      <c r="R85" s="7">
        <f t="shared" si="12"/>
        <v>100</v>
      </c>
      <c r="S85" s="7">
        <f t="shared" si="13"/>
        <v>100</v>
      </c>
      <c r="T85" s="7">
        <f t="shared" si="14"/>
        <v>100</v>
      </c>
      <c r="U85" s="7">
        <f t="shared" si="15"/>
        <v>100</v>
      </c>
      <c r="W85" s="7">
        <f t="shared" si="16"/>
        <v>100</v>
      </c>
    </row>
    <row r="86" spans="1:23" ht="15" x14ac:dyDescent="0.2">
      <c r="A86" s="19" t="s">
        <v>94</v>
      </c>
      <c r="B86" s="16"/>
      <c r="O86" s="7" t="str">
        <f t="shared" si="9"/>
        <v/>
      </c>
      <c r="P86" s="7" t="str">
        <f t="shared" si="10"/>
        <v/>
      </c>
      <c r="Q86" s="7" t="str">
        <f t="shared" si="11"/>
        <v/>
      </c>
      <c r="R86" s="7" t="str">
        <f t="shared" si="12"/>
        <v/>
      </c>
      <c r="S86" s="7" t="str">
        <f t="shared" si="13"/>
        <v/>
      </c>
      <c r="T86" s="7" t="str">
        <f t="shared" si="14"/>
        <v/>
      </c>
      <c r="U86" s="7" t="str">
        <f t="shared" si="15"/>
        <v/>
      </c>
      <c r="W86" s="7" t="str">
        <f t="shared" si="16"/>
        <v/>
      </c>
    </row>
    <row r="87" spans="1:23" ht="15" x14ac:dyDescent="0.2">
      <c r="A87" s="19" t="s">
        <v>95</v>
      </c>
      <c r="B87" s="16" t="s">
        <v>95</v>
      </c>
      <c r="C87" s="7" t="e">
        <v>#N/A</v>
      </c>
      <c r="D87" s="7" t="e">
        <v>#N/A</v>
      </c>
      <c r="E87" s="7" t="e">
        <v>#N/A</v>
      </c>
      <c r="F87" s="7" t="e">
        <v>#N/A</v>
      </c>
      <c r="G87" s="7">
        <v>2.2999999999999998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O87" s="7">
        <f t="shared" si="9"/>
        <v>2.2999999999999998</v>
      </c>
      <c r="P87" s="7">
        <f t="shared" si="10"/>
        <v>2.2999999999999998</v>
      </c>
      <c r="Q87" s="7">
        <f t="shared" si="11"/>
        <v>2.2999999999999998</v>
      </c>
      <c r="R87" s="7">
        <f t="shared" si="12"/>
        <v>2.2999999999999998</v>
      </c>
      <c r="S87" s="7">
        <f t="shared" si="13"/>
        <v>2.2999999999999998</v>
      </c>
      <c r="T87" s="7" t="str">
        <f t="shared" si="14"/>
        <v/>
      </c>
      <c r="U87" s="7" t="str">
        <f t="shared" si="15"/>
        <v/>
      </c>
      <c r="W87" s="7">
        <f t="shared" si="16"/>
        <v>2.2999999999999998</v>
      </c>
    </row>
    <row r="88" spans="1:23" ht="15" x14ac:dyDescent="0.2">
      <c r="A88" s="19" t="s">
        <v>96</v>
      </c>
      <c r="B88" s="16" t="s">
        <v>96</v>
      </c>
      <c r="C88" s="7" t="e">
        <v>#N/A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 t="e">
        <v>#N/A</v>
      </c>
      <c r="J88" s="7" t="e">
        <v>#N/A</v>
      </c>
      <c r="K88" s="7">
        <v>18.600000000000001</v>
      </c>
      <c r="L88" s="7" t="e">
        <v>#N/A</v>
      </c>
      <c r="M88" s="7" t="e">
        <v>#N/A</v>
      </c>
      <c r="O88" s="7" t="str">
        <f t="shared" si="9"/>
        <v/>
      </c>
      <c r="P88" s="7" t="str">
        <f t="shared" si="10"/>
        <v/>
      </c>
      <c r="Q88" s="7" t="str">
        <f t="shared" si="11"/>
        <v/>
      </c>
      <c r="R88" s="7">
        <f t="shared" si="12"/>
        <v>18.600000000000001</v>
      </c>
      <c r="S88" s="7">
        <f t="shared" si="13"/>
        <v>18.600000000000001</v>
      </c>
      <c r="T88" s="7">
        <f t="shared" si="14"/>
        <v>18.600000000000001</v>
      </c>
      <c r="U88" s="7">
        <f t="shared" si="15"/>
        <v>18.600000000000001</v>
      </c>
      <c r="W88" s="7">
        <f t="shared" si="16"/>
        <v>18.600000000000001</v>
      </c>
    </row>
    <row r="89" spans="1:23" ht="15" x14ac:dyDescent="0.2">
      <c r="A89" s="19" t="s">
        <v>97</v>
      </c>
      <c r="B89" s="16" t="s">
        <v>97</v>
      </c>
      <c r="C89" s="7">
        <v>99.7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>
        <v>100</v>
      </c>
      <c r="K89" s="7">
        <v>100</v>
      </c>
      <c r="L89" s="7" t="e">
        <v>#N/A</v>
      </c>
      <c r="M89" s="7" t="e">
        <v>#N/A</v>
      </c>
      <c r="O89" s="7">
        <f t="shared" si="9"/>
        <v>99.7</v>
      </c>
      <c r="P89" s="7" t="str">
        <f t="shared" si="10"/>
        <v/>
      </c>
      <c r="Q89" s="7">
        <f t="shared" si="11"/>
        <v>100</v>
      </c>
      <c r="R89" s="7">
        <f t="shared" si="12"/>
        <v>100</v>
      </c>
      <c r="S89" s="7">
        <f t="shared" si="13"/>
        <v>100</v>
      </c>
      <c r="T89" s="7">
        <f t="shared" si="14"/>
        <v>100</v>
      </c>
      <c r="U89" s="7">
        <f t="shared" si="15"/>
        <v>100</v>
      </c>
      <c r="W89" s="7">
        <f t="shared" si="16"/>
        <v>100</v>
      </c>
    </row>
    <row r="90" spans="1:23" ht="15" x14ac:dyDescent="0.2">
      <c r="A90" s="19" t="s">
        <v>98</v>
      </c>
      <c r="B90" s="16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>
        <v>2.7</v>
      </c>
      <c r="H90" s="7" t="e">
        <v>#N/A</v>
      </c>
      <c r="I90" s="7" t="e">
        <v>#N/A</v>
      </c>
      <c r="J90" s="7" t="e">
        <v>#N/A</v>
      </c>
      <c r="K90" s="7">
        <v>7.3</v>
      </c>
      <c r="L90" s="7" t="e">
        <v>#N/A</v>
      </c>
      <c r="M90" s="7" t="e">
        <v>#N/A</v>
      </c>
      <c r="O90" s="7">
        <f t="shared" si="9"/>
        <v>2.7</v>
      </c>
      <c r="P90" s="7">
        <f t="shared" si="10"/>
        <v>2.7</v>
      </c>
      <c r="Q90" s="7">
        <f t="shared" si="11"/>
        <v>2.7</v>
      </c>
      <c r="R90" s="7">
        <f t="shared" si="12"/>
        <v>2.7</v>
      </c>
      <c r="S90" s="7">
        <f t="shared" si="13"/>
        <v>7.3</v>
      </c>
      <c r="T90" s="7">
        <f t="shared" si="14"/>
        <v>7.3</v>
      </c>
      <c r="U90" s="7">
        <f t="shared" si="15"/>
        <v>7.3</v>
      </c>
      <c r="W90" s="7">
        <f t="shared" si="16"/>
        <v>2.7</v>
      </c>
    </row>
    <row r="91" spans="1:23" ht="15" x14ac:dyDescent="0.2">
      <c r="A91" s="19" t="s">
        <v>99</v>
      </c>
      <c r="B91" s="16" t="s">
        <v>99</v>
      </c>
      <c r="C91" s="7" t="e">
        <v>#N/A</v>
      </c>
      <c r="D91" s="7">
        <v>79.3</v>
      </c>
      <c r="E91" s="7">
        <v>81</v>
      </c>
      <c r="F91" s="7" t="e">
        <v>#N/A</v>
      </c>
      <c r="G91" s="7" t="e">
        <v>#N/A</v>
      </c>
      <c r="H91" s="7" t="e">
        <v>#N/A</v>
      </c>
      <c r="I91" s="7">
        <v>100</v>
      </c>
      <c r="J91" s="7">
        <v>100</v>
      </c>
      <c r="K91" s="7" t="e">
        <v>#N/A</v>
      </c>
      <c r="L91" s="7" t="e">
        <v>#N/A</v>
      </c>
      <c r="M91" s="7" t="e">
        <v>#N/A</v>
      </c>
      <c r="O91" s="7">
        <f t="shared" si="9"/>
        <v>81</v>
      </c>
      <c r="P91" s="7">
        <f t="shared" si="10"/>
        <v>81</v>
      </c>
      <c r="Q91" s="7">
        <f t="shared" si="11"/>
        <v>100</v>
      </c>
      <c r="R91" s="7">
        <f t="shared" si="12"/>
        <v>100</v>
      </c>
      <c r="S91" s="7">
        <f t="shared" si="13"/>
        <v>100</v>
      </c>
      <c r="T91" s="7">
        <f t="shared" si="14"/>
        <v>100</v>
      </c>
      <c r="U91" s="7">
        <f t="shared" si="15"/>
        <v>100</v>
      </c>
      <c r="W91" s="7">
        <f t="shared" si="16"/>
        <v>100</v>
      </c>
    </row>
    <row r="92" spans="1:23" ht="15" x14ac:dyDescent="0.2">
      <c r="A92" s="19" t="s">
        <v>100</v>
      </c>
      <c r="B92" s="16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>
        <v>9.3000000000000007</v>
      </c>
      <c r="H92" s="7" t="e">
        <v>#N/A</v>
      </c>
      <c r="I92" s="7" t="e">
        <v>#N/A</v>
      </c>
      <c r="J92" s="7" t="e">
        <v>#N/A</v>
      </c>
      <c r="K92" s="7">
        <v>16.2</v>
      </c>
      <c r="L92" s="7" t="e">
        <v>#N/A</v>
      </c>
      <c r="M92" s="7" t="e">
        <v>#N/A</v>
      </c>
      <c r="O92" s="7">
        <f t="shared" si="9"/>
        <v>9.3000000000000007</v>
      </c>
      <c r="P92" s="7">
        <f t="shared" si="10"/>
        <v>9.3000000000000007</v>
      </c>
      <c r="Q92" s="7">
        <f t="shared" si="11"/>
        <v>9.3000000000000007</v>
      </c>
      <c r="R92" s="7">
        <f t="shared" si="12"/>
        <v>9.3000000000000007</v>
      </c>
      <c r="S92" s="7">
        <f t="shared" si="13"/>
        <v>16.2</v>
      </c>
      <c r="T92" s="7">
        <f t="shared" si="14"/>
        <v>16.2</v>
      </c>
      <c r="U92" s="7">
        <f t="shared" si="15"/>
        <v>16.2</v>
      </c>
      <c r="W92" s="7">
        <f t="shared" si="16"/>
        <v>9.3000000000000007</v>
      </c>
    </row>
    <row r="93" spans="1:23" ht="15" x14ac:dyDescent="0.2">
      <c r="A93" s="19" t="s">
        <v>101</v>
      </c>
      <c r="B93" s="16" t="s">
        <v>101</v>
      </c>
      <c r="C93" s="7" t="e">
        <v>#N/A</v>
      </c>
      <c r="D93" s="7" t="e">
        <v>#N/A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 t="e">
        <v>#N/A</v>
      </c>
      <c r="J93" s="7" t="e">
        <v>#N/A</v>
      </c>
      <c r="K93" s="7">
        <v>100</v>
      </c>
      <c r="L93" s="7" t="e">
        <v>#N/A</v>
      </c>
      <c r="M93" s="7" t="e">
        <v>#N/A</v>
      </c>
      <c r="O93" s="7" t="str">
        <f t="shared" si="9"/>
        <v/>
      </c>
      <c r="P93" s="7" t="str">
        <f t="shared" si="10"/>
        <v/>
      </c>
      <c r="Q93" s="7" t="str">
        <f t="shared" si="11"/>
        <v/>
      </c>
      <c r="R93" s="7">
        <f t="shared" si="12"/>
        <v>100</v>
      </c>
      <c r="S93" s="7">
        <f t="shared" si="13"/>
        <v>100</v>
      </c>
      <c r="T93" s="7">
        <f t="shared" si="14"/>
        <v>100</v>
      </c>
      <c r="U93" s="7">
        <f t="shared" si="15"/>
        <v>100</v>
      </c>
      <c r="W93" s="7">
        <f t="shared" si="16"/>
        <v>100</v>
      </c>
    </row>
    <row r="94" spans="1:23" ht="15" x14ac:dyDescent="0.2">
      <c r="A94" s="19" t="s">
        <v>102</v>
      </c>
      <c r="B94" s="16" t="s">
        <v>102</v>
      </c>
      <c r="C94" s="7" t="e">
        <v>#N/A</v>
      </c>
      <c r="D94" s="7" t="e">
        <v>#N/A</v>
      </c>
      <c r="E94" s="7">
        <v>64.099999999999994</v>
      </c>
      <c r="F94" s="7" t="e">
        <v>#N/A</v>
      </c>
      <c r="G94" s="7" t="e">
        <v>#N/A</v>
      </c>
      <c r="H94" s="7">
        <v>78.599999999999994</v>
      </c>
      <c r="I94" s="7">
        <v>100</v>
      </c>
      <c r="J94" s="7">
        <v>100</v>
      </c>
      <c r="K94" s="7" t="e">
        <v>#N/A</v>
      </c>
      <c r="L94" s="7">
        <v>100</v>
      </c>
      <c r="M94" s="7" t="e">
        <v>#N/A</v>
      </c>
      <c r="O94" s="7">
        <f t="shared" si="9"/>
        <v>64.099999999999994</v>
      </c>
      <c r="P94" s="7">
        <f t="shared" si="10"/>
        <v>64.099999999999994</v>
      </c>
      <c r="Q94" s="7">
        <f t="shared" si="11"/>
        <v>78.599999999999994</v>
      </c>
      <c r="R94" s="7">
        <f t="shared" si="12"/>
        <v>78.599999999999994</v>
      </c>
      <c r="S94" s="7">
        <f t="shared" si="13"/>
        <v>100</v>
      </c>
      <c r="T94" s="7">
        <f t="shared" si="14"/>
        <v>100</v>
      </c>
      <c r="U94" s="7">
        <f t="shared" si="15"/>
        <v>100</v>
      </c>
      <c r="W94" s="7">
        <f t="shared" si="16"/>
        <v>78.599999999999994</v>
      </c>
    </row>
    <row r="95" spans="1:23" x14ac:dyDescent="0.2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>
        <v>75.2</v>
      </c>
      <c r="H95" s="7" t="e">
        <v>#N/A</v>
      </c>
      <c r="I95" s="7" t="e">
        <v>#N/A</v>
      </c>
      <c r="J95" s="7" t="e">
        <v>#N/A</v>
      </c>
      <c r="K95" s="7">
        <v>75.2</v>
      </c>
      <c r="L95" s="7" t="e">
        <v>#N/A</v>
      </c>
      <c r="M95" s="7" t="e">
        <v>#N/A</v>
      </c>
      <c r="O95" s="7">
        <f t="shared" si="9"/>
        <v>75.2</v>
      </c>
      <c r="P95" s="7">
        <f t="shared" si="10"/>
        <v>75.2</v>
      </c>
      <c r="Q95" s="7">
        <f t="shared" si="11"/>
        <v>75.2</v>
      </c>
      <c r="R95" s="7">
        <f t="shared" si="12"/>
        <v>75.2</v>
      </c>
      <c r="S95" s="7">
        <f t="shared" si="13"/>
        <v>75.2</v>
      </c>
      <c r="T95" s="7">
        <f t="shared" si="14"/>
        <v>75.2</v>
      </c>
      <c r="U95" s="7">
        <f t="shared" si="15"/>
        <v>75.2</v>
      </c>
      <c r="W95" s="7">
        <f t="shared" si="16"/>
        <v>75.2</v>
      </c>
    </row>
    <row r="96" spans="1:23" ht="15" x14ac:dyDescent="0.2">
      <c r="A96" s="19" t="s">
        <v>104</v>
      </c>
      <c r="B96" s="16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>
        <v>100</v>
      </c>
      <c r="H96" s="7" t="e">
        <v>#N/A</v>
      </c>
      <c r="I96" s="7">
        <v>100</v>
      </c>
      <c r="J96" s="7" t="e">
        <v>#N/A</v>
      </c>
      <c r="K96" s="7">
        <v>100</v>
      </c>
      <c r="L96" s="7" t="e">
        <v>#N/A</v>
      </c>
      <c r="M96" s="7" t="e">
        <v>#N/A</v>
      </c>
      <c r="O96" s="7">
        <f t="shared" si="9"/>
        <v>100</v>
      </c>
      <c r="P96" s="7">
        <f t="shared" si="10"/>
        <v>100</v>
      </c>
      <c r="Q96" s="7">
        <f t="shared" si="11"/>
        <v>100</v>
      </c>
      <c r="R96" s="7">
        <f t="shared" si="12"/>
        <v>100</v>
      </c>
      <c r="S96" s="7">
        <f t="shared" si="13"/>
        <v>100</v>
      </c>
      <c r="T96" s="7">
        <f t="shared" si="14"/>
        <v>100</v>
      </c>
      <c r="U96" s="7">
        <f t="shared" si="15"/>
        <v>100</v>
      </c>
      <c r="W96" s="7">
        <f t="shared" si="16"/>
        <v>100</v>
      </c>
    </row>
    <row r="97" spans="1:23" ht="15" x14ac:dyDescent="0.2">
      <c r="A97" s="19" t="s">
        <v>105</v>
      </c>
      <c r="B97" s="16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>
        <v>52.3</v>
      </c>
      <c r="H97" s="7" t="e">
        <v>#N/A</v>
      </c>
      <c r="I97" s="7" t="e">
        <v>#N/A</v>
      </c>
      <c r="J97" s="7" t="e">
        <v>#N/A</v>
      </c>
      <c r="K97" s="7">
        <v>90.6</v>
      </c>
      <c r="L97" s="7" t="e">
        <v>#N/A</v>
      </c>
      <c r="M97" s="7" t="e">
        <v>#N/A</v>
      </c>
      <c r="O97" s="7">
        <f t="shared" si="9"/>
        <v>52.3</v>
      </c>
      <c r="P97" s="7">
        <f t="shared" si="10"/>
        <v>52.3</v>
      </c>
      <c r="Q97" s="7">
        <f t="shared" si="11"/>
        <v>52.3</v>
      </c>
      <c r="R97" s="7">
        <f t="shared" si="12"/>
        <v>52.3</v>
      </c>
      <c r="S97" s="7">
        <f t="shared" si="13"/>
        <v>90.6</v>
      </c>
      <c r="T97" s="7">
        <f t="shared" si="14"/>
        <v>90.6</v>
      </c>
      <c r="U97" s="7">
        <f t="shared" si="15"/>
        <v>90.6</v>
      </c>
      <c r="W97" s="7">
        <f t="shared" si="16"/>
        <v>52.3</v>
      </c>
    </row>
    <row r="98" spans="1:23" x14ac:dyDescent="0.2">
      <c r="A98" s="19" t="s">
        <v>106</v>
      </c>
      <c r="B98" s="7"/>
      <c r="O98" s="7" t="str">
        <f t="shared" si="9"/>
        <v/>
      </c>
      <c r="P98" s="7" t="str">
        <f t="shared" si="10"/>
        <v/>
      </c>
      <c r="Q98" s="7" t="str">
        <f t="shared" si="11"/>
        <v/>
      </c>
      <c r="R98" s="7" t="str">
        <f t="shared" si="12"/>
        <v/>
      </c>
      <c r="S98" s="7" t="str">
        <f t="shared" si="13"/>
        <v/>
      </c>
      <c r="T98" s="7" t="str">
        <f t="shared" si="14"/>
        <v/>
      </c>
      <c r="U98" s="7" t="str">
        <f t="shared" si="15"/>
        <v/>
      </c>
      <c r="W98" s="7" t="str">
        <f t="shared" si="16"/>
        <v/>
      </c>
    </row>
    <row r="99" spans="1:23" ht="15" x14ac:dyDescent="0.2">
      <c r="A99" s="19" t="s">
        <v>107</v>
      </c>
      <c r="B99" s="16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>
        <v>17.3</v>
      </c>
      <c r="H99" s="7" t="e">
        <v>#N/A</v>
      </c>
      <c r="I99" s="7" t="e">
        <v>#N/A</v>
      </c>
      <c r="J99" s="7" t="e">
        <v>#N/A</v>
      </c>
      <c r="K99" s="7">
        <v>52.5</v>
      </c>
      <c r="L99" s="7" t="e">
        <v>#N/A</v>
      </c>
      <c r="M99" s="7" t="e">
        <v>#N/A</v>
      </c>
      <c r="O99" s="7">
        <f t="shared" si="9"/>
        <v>17.3</v>
      </c>
      <c r="P99" s="7">
        <f t="shared" si="10"/>
        <v>17.3</v>
      </c>
      <c r="Q99" s="7">
        <f t="shared" si="11"/>
        <v>17.3</v>
      </c>
      <c r="R99" s="7">
        <f t="shared" si="12"/>
        <v>17.3</v>
      </c>
      <c r="S99" s="7">
        <f t="shared" si="13"/>
        <v>52.5</v>
      </c>
      <c r="T99" s="7">
        <f t="shared" si="14"/>
        <v>52.5</v>
      </c>
      <c r="U99" s="7">
        <f t="shared" si="15"/>
        <v>52.5</v>
      </c>
      <c r="W99" s="7">
        <f t="shared" si="16"/>
        <v>17.3</v>
      </c>
    </row>
    <row r="100" spans="1:23" ht="15" x14ac:dyDescent="0.2">
      <c r="A100" s="19" t="s">
        <v>108</v>
      </c>
      <c r="B100" s="16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>
        <v>0.9</v>
      </c>
      <c r="H100" s="7" t="e">
        <v>#N/A</v>
      </c>
      <c r="I100" s="7" t="e">
        <v>#N/A</v>
      </c>
      <c r="J100" s="7" t="e">
        <v>#N/A</v>
      </c>
      <c r="K100" s="7">
        <v>14.9</v>
      </c>
      <c r="L100" s="7" t="e">
        <v>#N/A</v>
      </c>
      <c r="M100" s="7" t="e">
        <v>#N/A</v>
      </c>
      <c r="O100" s="7">
        <f t="shared" si="9"/>
        <v>0.9</v>
      </c>
      <c r="P100" s="7">
        <f t="shared" si="10"/>
        <v>0.9</v>
      </c>
      <c r="Q100" s="7">
        <f t="shared" si="11"/>
        <v>0.9</v>
      </c>
      <c r="R100" s="7">
        <f t="shared" si="12"/>
        <v>0.9</v>
      </c>
      <c r="S100" s="7">
        <f t="shared" si="13"/>
        <v>14.9</v>
      </c>
      <c r="T100" s="7">
        <f t="shared" si="14"/>
        <v>14.9</v>
      </c>
      <c r="U100" s="7">
        <f t="shared" si="15"/>
        <v>14.9</v>
      </c>
      <c r="W100" s="7">
        <f t="shared" si="16"/>
        <v>0.9</v>
      </c>
    </row>
    <row r="101" spans="1:23" ht="15" x14ac:dyDescent="0.2">
      <c r="A101" s="19" t="s">
        <v>109</v>
      </c>
      <c r="B101" s="16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>
        <v>100</v>
      </c>
      <c r="L101" s="7" t="e">
        <v>#N/A</v>
      </c>
      <c r="M101" s="7" t="e">
        <v>#N/A</v>
      </c>
      <c r="O101" s="7" t="str">
        <f t="shared" si="9"/>
        <v/>
      </c>
      <c r="P101" s="7" t="str">
        <f t="shared" si="10"/>
        <v/>
      </c>
      <c r="Q101" s="7" t="str">
        <f t="shared" si="11"/>
        <v/>
      </c>
      <c r="R101" s="7">
        <f t="shared" si="12"/>
        <v>100</v>
      </c>
      <c r="S101" s="7">
        <f t="shared" si="13"/>
        <v>100</v>
      </c>
      <c r="T101" s="7">
        <f t="shared" si="14"/>
        <v>100</v>
      </c>
      <c r="U101" s="7">
        <f t="shared" si="15"/>
        <v>100</v>
      </c>
      <c r="W101" s="7">
        <f t="shared" si="16"/>
        <v>100</v>
      </c>
    </row>
    <row r="102" spans="1:23" ht="15" x14ac:dyDescent="0.2">
      <c r="A102" s="19" t="s">
        <v>110</v>
      </c>
      <c r="B102" s="16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>
        <v>84.2</v>
      </c>
      <c r="K102" s="7">
        <v>80.2</v>
      </c>
      <c r="L102" s="7" t="e">
        <v>#N/A</v>
      </c>
      <c r="M102" s="7" t="e">
        <v>#N/A</v>
      </c>
      <c r="O102" s="7" t="str">
        <f t="shared" si="9"/>
        <v/>
      </c>
      <c r="P102" s="7" t="str">
        <f t="shared" si="10"/>
        <v/>
      </c>
      <c r="Q102" s="7">
        <f t="shared" si="11"/>
        <v>84.2</v>
      </c>
      <c r="R102" s="7">
        <f t="shared" si="12"/>
        <v>84.2</v>
      </c>
      <c r="S102" s="7">
        <f t="shared" si="13"/>
        <v>84.2</v>
      </c>
      <c r="T102" s="7">
        <f t="shared" si="14"/>
        <v>84.2</v>
      </c>
      <c r="U102" s="7">
        <f t="shared" si="15"/>
        <v>80.2</v>
      </c>
      <c r="W102" s="7">
        <f t="shared" si="16"/>
        <v>84.2</v>
      </c>
    </row>
    <row r="103" spans="1:23" ht="15" x14ac:dyDescent="0.2">
      <c r="A103" s="19" t="s">
        <v>111</v>
      </c>
      <c r="B103" s="16" t="s">
        <v>111</v>
      </c>
      <c r="C103" s="7" t="e">
        <v>#N/A</v>
      </c>
      <c r="D103" s="7">
        <v>96.8</v>
      </c>
      <c r="E103" s="7">
        <v>99</v>
      </c>
      <c r="F103" s="7" t="e">
        <v>#N/A</v>
      </c>
      <c r="G103" s="7" t="e">
        <v>#N/A</v>
      </c>
      <c r="H103" s="7" t="e">
        <v>#N/A</v>
      </c>
      <c r="I103" s="7">
        <v>100</v>
      </c>
      <c r="J103" s="7" t="e">
        <v>#N/A</v>
      </c>
      <c r="K103" s="7" t="e">
        <v>#N/A</v>
      </c>
      <c r="L103" s="7" t="e">
        <v>#N/A</v>
      </c>
      <c r="M103" s="7" t="e">
        <v>#N/A</v>
      </c>
      <c r="O103" s="7">
        <f t="shared" si="9"/>
        <v>99</v>
      </c>
      <c r="P103" s="7">
        <f t="shared" si="10"/>
        <v>99</v>
      </c>
      <c r="Q103" s="7">
        <f t="shared" si="11"/>
        <v>100</v>
      </c>
      <c r="R103" s="7">
        <f t="shared" si="12"/>
        <v>100</v>
      </c>
      <c r="S103" s="7">
        <f t="shared" si="13"/>
        <v>100</v>
      </c>
      <c r="T103" s="7">
        <f t="shared" si="14"/>
        <v>100</v>
      </c>
      <c r="U103" s="7">
        <f t="shared" si="15"/>
        <v>100</v>
      </c>
      <c r="W103" s="7">
        <f t="shared" si="16"/>
        <v>100</v>
      </c>
    </row>
    <row r="104" spans="1:23" ht="15" x14ac:dyDescent="0.2">
      <c r="A104" s="19" t="s">
        <v>112</v>
      </c>
      <c r="B104" s="16" t="s">
        <v>112</v>
      </c>
      <c r="C104" s="7" t="e">
        <v>#N/A</v>
      </c>
      <c r="D104" s="7">
        <v>97.9</v>
      </c>
      <c r="E104" s="7">
        <v>100</v>
      </c>
      <c r="F104" s="7" t="e">
        <v>#N/A</v>
      </c>
      <c r="G104" s="7">
        <v>100</v>
      </c>
      <c r="H104" s="7" t="e">
        <v>#N/A</v>
      </c>
      <c r="I104" s="7">
        <v>100</v>
      </c>
      <c r="J104" s="7" t="e">
        <v>#N/A</v>
      </c>
      <c r="K104" s="7" t="e">
        <v>#N/A</v>
      </c>
      <c r="L104" s="7" t="e">
        <v>#N/A</v>
      </c>
      <c r="M104" s="7" t="e">
        <v>#N/A</v>
      </c>
      <c r="O104" s="7">
        <f t="shared" si="9"/>
        <v>100</v>
      </c>
      <c r="P104" s="7">
        <f t="shared" si="10"/>
        <v>100</v>
      </c>
      <c r="Q104" s="7">
        <f t="shared" si="11"/>
        <v>100</v>
      </c>
      <c r="R104" s="7">
        <f t="shared" si="12"/>
        <v>100</v>
      </c>
      <c r="S104" s="7">
        <f t="shared" si="13"/>
        <v>100</v>
      </c>
      <c r="T104" s="7">
        <f t="shared" si="14"/>
        <v>100</v>
      </c>
      <c r="U104" s="7">
        <f t="shared" si="15"/>
        <v>100</v>
      </c>
      <c r="W104" s="7">
        <f t="shared" si="16"/>
        <v>100</v>
      </c>
    </row>
    <row r="105" spans="1:23" ht="15" x14ac:dyDescent="0.2">
      <c r="A105" s="19" t="s">
        <v>113</v>
      </c>
      <c r="B105" s="16" t="s">
        <v>113</v>
      </c>
      <c r="C105" s="7" t="e">
        <v>#N/A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 t="e">
        <v>#N/A</v>
      </c>
      <c r="J105" s="7" t="e">
        <v>#N/A</v>
      </c>
      <c r="K105" s="7">
        <v>28.6</v>
      </c>
      <c r="L105" s="7" t="e">
        <v>#N/A</v>
      </c>
      <c r="M105" s="7" t="e">
        <v>#N/A</v>
      </c>
      <c r="O105" s="7" t="str">
        <f t="shared" si="9"/>
        <v/>
      </c>
      <c r="P105" s="7" t="str">
        <f t="shared" si="10"/>
        <v/>
      </c>
      <c r="Q105" s="7" t="str">
        <f t="shared" si="11"/>
        <v/>
      </c>
      <c r="R105" s="7">
        <f t="shared" si="12"/>
        <v>28.6</v>
      </c>
      <c r="S105" s="7">
        <f t="shared" si="13"/>
        <v>28.6</v>
      </c>
      <c r="T105" s="7">
        <f t="shared" si="14"/>
        <v>28.6</v>
      </c>
      <c r="U105" s="7">
        <f t="shared" si="15"/>
        <v>28.6</v>
      </c>
      <c r="W105" s="7">
        <f t="shared" si="16"/>
        <v>28.6</v>
      </c>
    </row>
    <row r="106" spans="1:23" ht="15" x14ac:dyDescent="0.2">
      <c r="A106" s="19" t="s">
        <v>114</v>
      </c>
      <c r="B106" s="16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5.8</v>
      </c>
      <c r="H106" s="7" t="e">
        <v>#N/A</v>
      </c>
      <c r="I106" s="7" t="e">
        <v>#N/A</v>
      </c>
      <c r="J106" s="7" t="e">
        <v>#N/A</v>
      </c>
      <c r="K106" s="7" t="e">
        <v>#N/A</v>
      </c>
      <c r="L106" s="7" t="e">
        <v>#N/A</v>
      </c>
      <c r="M106" s="7" t="e">
        <v>#N/A</v>
      </c>
      <c r="O106" s="7">
        <f t="shared" si="9"/>
        <v>5.8</v>
      </c>
      <c r="P106" s="7">
        <f t="shared" si="10"/>
        <v>5.8</v>
      </c>
      <c r="Q106" s="7">
        <f t="shared" si="11"/>
        <v>5.8</v>
      </c>
      <c r="R106" s="7">
        <f t="shared" si="12"/>
        <v>5.8</v>
      </c>
      <c r="S106" s="7">
        <f t="shared" si="13"/>
        <v>5.8</v>
      </c>
      <c r="T106" s="7" t="str">
        <f t="shared" si="14"/>
        <v/>
      </c>
      <c r="U106" s="7" t="str">
        <f t="shared" si="15"/>
        <v/>
      </c>
      <c r="W106" s="7">
        <f t="shared" si="16"/>
        <v>5.8</v>
      </c>
    </row>
    <row r="107" spans="1:23" ht="15" x14ac:dyDescent="0.2">
      <c r="A107" s="19" t="s">
        <v>115</v>
      </c>
      <c r="B107" s="16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>
        <v>7.8</v>
      </c>
      <c r="H107" s="7">
        <v>7</v>
      </c>
      <c r="I107" s="7" t="e">
        <v>#N/A</v>
      </c>
      <c r="J107" s="7">
        <v>11</v>
      </c>
      <c r="K107" s="7" t="e">
        <v>#N/A</v>
      </c>
      <c r="L107" s="7" t="e">
        <v>#N/A</v>
      </c>
      <c r="M107" s="7" t="e">
        <v>#N/A</v>
      </c>
      <c r="O107" s="7">
        <f t="shared" si="9"/>
        <v>7.8</v>
      </c>
      <c r="P107" s="7">
        <f t="shared" si="10"/>
        <v>7.8</v>
      </c>
      <c r="Q107" s="7">
        <f t="shared" si="11"/>
        <v>7.8</v>
      </c>
      <c r="R107" s="7">
        <f t="shared" si="12"/>
        <v>7</v>
      </c>
      <c r="S107" s="7">
        <f t="shared" si="13"/>
        <v>11</v>
      </c>
      <c r="T107" s="7">
        <f t="shared" si="14"/>
        <v>11</v>
      </c>
      <c r="U107" s="7">
        <f t="shared" si="15"/>
        <v>11</v>
      </c>
      <c r="W107" s="7">
        <f t="shared" si="16"/>
        <v>7.8</v>
      </c>
    </row>
    <row r="108" spans="1:23" ht="15" x14ac:dyDescent="0.2">
      <c r="A108" s="19" t="s">
        <v>193</v>
      </c>
      <c r="B108" s="16" t="s">
        <v>193</v>
      </c>
      <c r="C108" s="7" t="e">
        <v>#N/A</v>
      </c>
      <c r="D108" s="7" t="e">
        <v>#N/A</v>
      </c>
      <c r="E108" s="7" t="e">
        <v>#N/A</v>
      </c>
      <c r="F108" s="7">
        <v>71.400000000000006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>
        <v>68.599999999999994</v>
      </c>
      <c r="L108" s="7" t="e">
        <v>#N/A</v>
      </c>
      <c r="M108" s="7" t="e">
        <v>#N/A</v>
      </c>
      <c r="O108" s="7">
        <f t="shared" si="9"/>
        <v>71.400000000000006</v>
      </c>
      <c r="P108" s="7">
        <f t="shared" si="10"/>
        <v>71.400000000000006</v>
      </c>
      <c r="Q108" s="7">
        <f t="shared" si="11"/>
        <v>71.400000000000006</v>
      </c>
      <c r="R108" s="7">
        <f t="shared" si="12"/>
        <v>71.400000000000006</v>
      </c>
      <c r="S108" s="7">
        <f t="shared" si="13"/>
        <v>68.599999999999994</v>
      </c>
      <c r="T108" s="7">
        <f t="shared" si="14"/>
        <v>68.599999999999994</v>
      </c>
      <c r="U108" s="7">
        <f t="shared" si="15"/>
        <v>68.599999999999994</v>
      </c>
      <c r="W108" s="7">
        <f t="shared" si="16"/>
        <v>71.400000000000006</v>
      </c>
    </row>
    <row r="109" spans="1:23" ht="15" x14ac:dyDescent="0.2">
      <c r="A109" s="19" t="s">
        <v>116</v>
      </c>
      <c r="B109" s="16" t="s">
        <v>116</v>
      </c>
      <c r="C109" s="7" t="e">
        <v>#N/A</v>
      </c>
      <c r="D109" s="7">
        <v>94.4</v>
      </c>
      <c r="E109" s="7">
        <v>98.8</v>
      </c>
      <c r="F109" s="7" t="e">
        <v>#N/A</v>
      </c>
      <c r="G109" s="7" t="e">
        <v>#N/A</v>
      </c>
      <c r="H109" s="7" t="e">
        <v>#N/A</v>
      </c>
      <c r="I109" s="7">
        <v>100</v>
      </c>
      <c r="J109" s="7" t="e">
        <v>#N/A</v>
      </c>
      <c r="K109" s="7" t="e">
        <v>#N/A</v>
      </c>
      <c r="L109" s="7" t="e">
        <v>#N/A</v>
      </c>
      <c r="M109" s="7" t="e">
        <v>#N/A</v>
      </c>
      <c r="O109" s="7">
        <f t="shared" si="9"/>
        <v>98.8</v>
      </c>
      <c r="P109" s="7">
        <f t="shared" si="10"/>
        <v>98.8</v>
      </c>
      <c r="Q109" s="7">
        <f t="shared" si="11"/>
        <v>100</v>
      </c>
      <c r="R109" s="7">
        <f t="shared" si="12"/>
        <v>100</v>
      </c>
      <c r="S109" s="7">
        <f t="shared" si="13"/>
        <v>100</v>
      </c>
      <c r="T109" s="7">
        <f t="shared" si="14"/>
        <v>100</v>
      </c>
      <c r="U109" s="7">
        <f t="shared" si="15"/>
        <v>100</v>
      </c>
      <c r="W109" s="7">
        <f t="shared" si="16"/>
        <v>100</v>
      </c>
    </row>
    <row r="110" spans="1:23" ht="15" x14ac:dyDescent="0.2">
      <c r="A110" s="19" t="s">
        <v>117</v>
      </c>
      <c r="B110" s="16" t="s">
        <v>117</v>
      </c>
      <c r="C110" s="7" t="e">
        <v>#N/A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 t="e">
        <v>#N/A</v>
      </c>
      <c r="J110" s="7" t="e">
        <v>#N/A</v>
      </c>
      <c r="K110" s="7">
        <v>46.9</v>
      </c>
      <c r="L110" s="7" t="e">
        <v>#N/A</v>
      </c>
      <c r="M110" s="7" t="e">
        <v>#N/A</v>
      </c>
      <c r="O110" s="7" t="str">
        <f t="shared" si="9"/>
        <v/>
      </c>
      <c r="P110" s="7" t="str">
        <f t="shared" si="10"/>
        <v/>
      </c>
      <c r="Q110" s="7" t="str">
        <f t="shared" si="11"/>
        <v/>
      </c>
      <c r="R110" s="7">
        <f t="shared" si="12"/>
        <v>46.9</v>
      </c>
      <c r="S110" s="7">
        <f t="shared" si="13"/>
        <v>46.9</v>
      </c>
      <c r="T110" s="7">
        <f t="shared" si="14"/>
        <v>46.9</v>
      </c>
      <c r="U110" s="7">
        <f t="shared" si="15"/>
        <v>46.9</v>
      </c>
      <c r="W110" s="7">
        <f t="shared" si="16"/>
        <v>46.9</v>
      </c>
    </row>
    <row r="111" spans="1:23" ht="15" x14ac:dyDescent="0.2">
      <c r="A111" s="19" t="s">
        <v>118</v>
      </c>
      <c r="B111" s="16" t="s">
        <v>118</v>
      </c>
      <c r="C111" s="7" t="e">
        <v>#N/A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 t="e">
        <v>#N/A</v>
      </c>
      <c r="J111" s="7" t="e">
        <v>#N/A</v>
      </c>
      <c r="K111" s="7">
        <v>5.8</v>
      </c>
      <c r="L111" s="7" t="e">
        <v>#N/A</v>
      </c>
      <c r="M111" s="7">
        <v>17.399999999999999</v>
      </c>
      <c r="O111" s="7" t="str">
        <f t="shared" si="9"/>
        <v/>
      </c>
      <c r="P111" s="7" t="str">
        <f t="shared" si="10"/>
        <v/>
      </c>
      <c r="Q111" s="7" t="str">
        <f t="shared" si="11"/>
        <v/>
      </c>
      <c r="R111" s="7">
        <f t="shared" si="12"/>
        <v>5.8</v>
      </c>
      <c r="S111" s="7">
        <f t="shared" si="13"/>
        <v>5.8</v>
      </c>
      <c r="T111" s="7">
        <f t="shared" si="14"/>
        <v>5.8</v>
      </c>
      <c r="U111" s="7">
        <f t="shared" si="15"/>
        <v>5.8</v>
      </c>
      <c r="W111" s="7">
        <f t="shared" si="16"/>
        <v>5.8</v>
      </c>
    </row>
    <row r="112" spans="1:23" ht="15" x14ac:dyDescent="0.2">
      <c r="A112" s="19" t="s">
        <v>119</v>
      </c>
      <c r="B112" s="16" t="s">
        <v>119</v>
      </c>
      <c r="C112" s="7" t="e">
        <v>#N/A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29.3</v>
      </c>
      <c r="L112" s="7">
        <v>63.9</v>
      </c>
      <c r="M112" s="7" t="e">
        <v>#N/A</v>
      </c>
      <c r="O112" s="7" t="str">
        <f t="shared" si="9"/>
        <v/>
      </c>
      <c r="P112" s="7" t="str">
        <f t="shared" si="10"/>
        <v/>
      </c>
      <c r="Q112" s="7" t="str">
        <f t="shared" si="11"/>
        <v/>
      </c>
      <c r="R112" s="7">
        <f t="shared" si="12"/>
        <v>29.3</v>
      </c>
      <c r="S112" s="7">
        <f t="shared" si="13"/>
        <v>29.3</v>
      </c>
      <c r="T112" s="7">
        <f t="shared" si="14"/>
        <v>29.3</v>
      </c>
      <c r="U112" s="7">
        <f t="shared" si="15"/>
        <v>29.3</v>
      </c>
      <c r="W112" s="7">
        <f t="shared" si="16"/>
        <v>29.3</v>
      </c>
    </row>
    <row r="113" spans="1:23" ht="15" x14ac:dyDescent="0.2">
      <c r="A113" s="19" t="s">
        <v>120</v>
      </c>
      <c r="B113" s="16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>
        <v>22.3</v>
      </c>
      <c r="L113" s="7" t="e">
        <v>#N/A</v>
      </c>
      <c r="M113" s="7" t="e">
        <v>#N/A</v>
      </c>
      <c r="O113" s="7" t="str">
        <f t="shared" si="9"/>
        <v/>
      </c>
      <c r="P113" s="7" t="str">
        <f t="shared" si="10"/>
        <v/>
      </c>
      <c r="Q113" s="7" t="str">
        <f t="shared" si="11"/>
        <v/>
      </c>
      <c r="R113" s="7">
        <f t="shared" si="12"/>
        <v>22.3</v>
      </c>
      <c r="S113" s="7">
        <f t="shared" si="13"/>
        <v>22.3</v>
      </c>
      <c r="T113" s="7">
        <f t="shared" si="14"/>
        <v>22.3</v>
      </c>
      <c r="U113" s="7">
        <f t="shared" si="15"/>
        <v>22.3</v>
      </c>
      <c r="W113" s="7">
        <f t="shared" si="16"/>
        <v>22.3</v>
      </c>
    </row>
    <row r="114" spans="1:23" ht="15" x14ac:dyDescent="0.2">
      <c r="A114" s="19" t="s">
        <v>121</v>
      </c>
      <c r="B114" s="16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22.2</v>
      </c>
      <c r="H114" s="7" t="e">
        <v>#N/A</v>
      </c>
      <c r="I114" s="7" t="e">
        <v>#N/A</v>
      </c>
      <c r="J114" s="7" t="e">
        <v>#N/A</v>
      </c>
      <c r="K114" s="7">
        <v>64.599999999999994</v>
      </c>
      <c r="L114" s="7">
        <v>87.1</v>
      </c>
      <c r="M114" s="7" t="e">
        <v>#N/A</v>
      </c>
      <c r="O114" s="7">
        <f t="shared" si="9"/>
        <v>22.2</v>
      </c>
      <c r="P114" s="7">
        <f t="shared" si="10"/>
        <v>22.2</v>
      </c>
      <c r="Q114" s="7">
        <f t="shared" si="11"/>
        <v>22.2</v>
      </c>
      <c r="R114" s="7">
        <f t="shared" si="12"/>
        <v>22.2</v>
      </c>
      <c r="S114" s="7">
        <f t="shared" si="13"/>
        <v>64.599999999999994</v>
      </c>
      <c r="T114" s="7">
        <f t="shared" si="14"/>
        <v>64.599999999999994</v>
      </c>
      <c r="U114" s="7">
        <f t="shared" si="15"/>
        <v>64.599999999999994</v>
      </c>
      <c r="W114" s="7">
        <f t="shared" si="16"/>
        <v>22.2</v>
      </c>
    </row>
    <row r="115" spans="1:23" ht="15" x14ac:dyDescent="0.2">
      <c r="A115" s="19" t="s">
        <v>122</v>
      </c>
      <c r="B115" s="16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>
        <v>19.3</v>
      </c>
      <c r="H115" s="7" t="e">
        <v>#N/A</v>
      </c>
      <c r="I115" s="7" t="e">
        <v>#N/A</v>
      </c>
      <c r="J115" s="7" t="e">
        <v>#N/A</v>
      </c>
      <c r="K115" s="7">
        <v>35.700000000000003</v>
      </c>
      <c r="L115" s="7" t="e">
        <v>#N/A</v>
      </c>
      <c r="M115" s="7" t="e">
        <v>#N/A</v>
      </c>
      <c r="O115" s="7">
        <f t="shared" si="9"/>
        <v>19.3</v>
      </c>
      <c r="P115" s="7">
        <f t="shared" si="10"/>
        <v>19.3</v>
      </c>
      <c r="Q115" s="7">
        <f t="shared" si="11"/>
        <v>19.3</v>
      </c>
      <c r="R115" s="7">
        <f t="shared" si="12"/>
        <v>19.3</v>
      </c>
      <c r="S115" s="7">
        <f t="shared" si="13"/>
        <v>35.700000000000003</v>
      </c>
      <c r="T115" s="7">
        <f t="shared" si="14"/>
        <v>35.700000000000003</v>
      </c>
      <c r="U115" s="7">
        <f t="shared" si="15"/>
        <v>35.700000000000003</v>
      </c>
      <c r="W115" s="7">
        <f t="shared" si="16"/>
        <v>19.3</v>
      </c>
    </row>
    <row r="116" spans="1:23" ht="15" x14ac:dyDescent="0.2">
      <c r="A116" s="19" t="s">
        <v>123</v>
      </c>
      <c r="B116" s="16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>
        <v>39.799999999999997</v>
      </c>
      <c r="H116" s="7" t="e">
        <v>#N/A</v>
      </c>
      <c r="I116" s="7" t="e">
        <v>#N/A</v>
      </c>
      <c r="J116" s="7" t="e">
        <v>#N/A</v>
      </c>
      <c r="K116" s="7">
        <v>20.5</v>
      </c>
      <c r="L116" s="7" t="e">
        <v>#N/A</v>
      </c>
      <c r="M116" s="7" t="e">
        <v>#N/A</v>
      </c>
      <c r="O116" s="7">
        <f t="shared" si="9"/>
        <v>39.799999999999997</v>
      </c>
      <c r="P116" s="7">
        <f t="shared" si="10"/>
        <v>39.799999999999997</v>
      </c>
      <c r="Q116" s="7">
        <f t="shared" si="11"/>
        <v>39.799999999999997</v>
      </c>
      <c r="R116" s="7">
        <f t="shared" si="12"/>
        <v>39.799999999999997</v>
      </c>
      <c r="S116" s="7">
        <f t="shared" si="13"/>
        <v>20.5</v>
      </c>
      <c r="T116" s="7">
        <f t="shared" si="14"/>
        <v>20.5</v>
      </c>
      <c r="U116" s="7">
        <f t="shared" si="15"/>
        <v>20.5</v>
      </c>
      <c r="W116" s="7">
        <f t="shared" si="16"/>
        <v>39.799999999999997</v>
      </c>
    </row>
    <row r="117" spans="1:23" ht="15" x14ac:dyDescent="0.2">
      <c r="A117" s="19" t="s">
        <v>124</v>
      </c>
      <c r="B117" s="16" t="s">
        <v>124</v>
      </c>
      <c r="C117" s="7" t="e">
        <v>#N/A</v>
      </c>
      <c r="D117" s="7">
        <v>100</v>
      </c>
      <c r="E117" s="7">
        <v>100</v>
      </c>
      <c r="F117" s="7" t="e">
        <v>#N/A</v>
      </c>
      <c r="G117" s="7" t="e">
        <v>#N/A</v>
      </c>
      <c r="H117" s="7" t="e">
        <v>#N/A</v>
      </c>
      <c r="I117" s="7">
        <v>83.6</v>
      </c>
      <c r="J117" s="7" t="e">
        <v>#N/A</v>
      </c>
      <c r="K117" s="7" t="e">
        <v>#N/A</v>
      </c>
      <c r="L117" s="7" t="e">
        <v>#N/A</v>
      </c>
      <c r="M117" s="7" t="e">
        <v>#N/A</v>
      </c>
      <c r="O117" s="7">
        <f t="shared" si="9"/>
        <v>100</v>
      </c>
      <c r="P117" s="7">
        <f t="shared" si="10"/>
        <v>100</v>
      </c>
      <c r="Q117" s="7">
        <f t="shared" si="11"/>
        <v>83.6</v>
      </c>
      <c r="R117" s="7">
        <f t="shared" si="12"/>
        <v>83.6</v>
      </c>
      <c r="S117" s="7">
        <f t="shared" si="13"/>
        <v>83.6</v>
      </c>
      <c r="T117" s="7">
        <f t="shared" si="14"/>
        <v>83.6</v>
      </c>
      <c r="U117" s="7">
        <f t="shared" si="15"/>
        <v>83.6</v>
      </c>
      <c r="W117" s="7">
        <f t="shared" si="16"/>
        <v>83.6</v>
      </c>
    </row>
    <row r="118" spans="1:23" ht="15" x14ac:dyDescent="0.2">
      <c r="A118" s="19" t="s">
        <v>125</v>
      </c>
      <c r="B118" s="16" t="s">
        <v>125</v>
      </c>
      <c r="C118" s="7" t="e">
        <v>#N/A</v>
      </c>
      <c r="D118" s="7" t="e">
        <v>#N/A</v>
      </c>
      <c r="E118" s="7">
        <v>82.2</v>
      </c>
      <c r="F118" s="7" t="e">
        <v>#N/A</v>
      </c>
      <c r="G118" s="7" t="e">
        <v>#N/A</v>
      </c>
      <c r="H118" s="7" t="e">
        <v>#N/A</v>
      </c>
      <c r="I118" s="7">
        <v>90.4</v>
      </c>
      <c r="J118" s="7" t="e">
        <v>#N/A</v>
      </c>
      <c r="K118" s="7" t="e">
        <v>#N/A</v>
      </c>
      <c r="L118" s="7" t="e">
        <v>#N/A</v>
      </c>
      <c r="M118" s="7" t="e">
        <v>#N/A</v>
      </c>
      <c r="O118" s="7">
        <f t="shared" si="9"/>
        <v>82.2</v>
      </c>
      <c r="P118" s="7">
        <f t="shared" si="10"/>
        <v>82.2</v>
      </c>
      <c r="Q118" s="7">
        <f t="shared" si="11"/>
        <v>90.4</v>
      </c>
      <c r="R118" s="7">
        <f t="shared" si="12"/>
        <v>90.4</v>
      </c>
      <c r="S118" s="7">
        <f t="shared" si="13"/>
        <v>90.4</v>
      </c>
      <c r="T118" s="7">
        <f t="shared" si="14"/>
        <v>90.4</v>
      </c>
      <c r="U118" s="7">
        <f t="shared" si="15"/>
        <v>90.4</v>
      </c>
      <c r="W118" s="7">
        <f t="shared" si="16"/>
        <v>90.4</v>
      </c>
    </row>
    <row r="119" spans="1:23" ht="15" x14ac:dyDescent="0.2">
      <c r="A119" s="19" t="s">
        <v>126</v>
      </c>
      <c r="B119" s="16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>
        <v>18</v>
      </c>
      <c r="H119" s="7" t="e">
        <v>#N/A</v>
      </c>
      <c r="I119" s="7">
        <v>13.1</v>
      </c>
      <c r="J119" s="7" t="e">
        <v>#N/A</v>
      </c>
      <c r="K119" s="7">
        <v>19.399999999999999</v>
      </c>
      <c r="L119" s="7" t="e">
        <v>#N/A</v>
      </c>
      <c r="M119" s="7" t="e">
        <v>#N/A</v>
      </c>
      <c r="O119" s="7">
        <f t="shared" si="9"/>
        <v>18</v>
      </c>
      <c r="P119" s="7">
        <f t="shared" si="10"/>
        <v>18</v>
      </c>
      <c r="Q119" s="7">
        <f t="shared" si="11"/>
        <v>18</v>
      </c>
      <c r="R119" s="7">
        <f t="shared" si="12"/>
        <v>13.1</v>
      </c>
      <c r="S119" s="7">
        <f t="shared" si="13"/>
        <v>13.1</v>
      </c>
      <c r="T119" s="7">
        <f t="shared" si="14"/>
        <v>19.399999999999999</v>
      </c>
      <c r="U119" s="7">
        <f t="shared" si="15"/>
        <v>19.399999999999999</v>
      </c>
      <c r="W119" s="7">
        <f t="shared" si="16"/>
        <v>18</v>
      </c>
    </row>
    <row r="120" spans="1:23" ht="15" x14ac:dyDescent="0.2">
      <c r="A120" s="19" t="s">
        <v>127</v>
      </c>
      <c r="B120" s="16" t="s">
        <v>127</v>
      </c>
      <c r="C120" s="7" t="e">
        <v>#N/A</v>
      </c>
      <c r="D120" s="7">
        <v>100</v>
      </c>
      <c r="E120" s="7">
        <v>100</v>
      </c>
      <c r="F120" s="7" t="e">
        <v>#N/A</v>
      </c>
      <c r="G120" s="7" t="e">
        <v>#N/A</v>
      </c>
      <c r="H120" s="7" t="e">
        <v>#N/A</v>
      </c>
      <c r="I120" s="7">
        <v>93.5</v>
      </c>
      <c r="J120" s="7" t="e">
        <v>#N/A</v>
      </c>
      <c r="K120" s="7" t="e">
        <v>#N/A</v>
      </c>
      <c r="L120" s="7" t="e">
        <v>#N/A</v>
      </c>
      <c r="M120" s="7" t="e">
        <v>#N/A</v>
      </c>
      <c r="O120" s="7">
        <f t="shared" si="9"/>
        <v>100</v>
      </c>
      <c r="P120" s="7">
        <f t="shared" si="10"/>
        <v>100</v>
      </c>
      <c r="Q120" s="7">
        <f t="shared" si="11"/>
        <v>93.5</v>
      </c>
      <c r="R120" s="7">
        <f t="shared" si="12"/>
        <v>93.5</v>
      </c>
      <c r="S120" s="7">
        <f t="shared" si="13"/>
        <v>93.5</v>
      </c>
      <c r="T120" s="7">
        <f t="shared" si="14"/>
        <v>93.5</v>
      </c>
      <c r="U120" s="7">
        <f t="shared" si="15"/>
        <v>93.5</v>
      </c>
      <c r="W120" s="7">
        <f t="shared" si="16"/>
        <v>93.5</v>
      </c>
    </row>
    <row r="121" spans="1:23" ht="15" x14ac:dyDescent="0.2">
      <c r="A121" s="19" t="s">
        <v>194</v>
      </c>
      <c r="B121" s="16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>
        <v>91.2</v>
      </c>
      <c r="H121" s="7">
        <v>100</v>
      </c>
      <c r="I121" s="7" t="e">
        <v>#N/A</v>
      </c>
      <c r="J121" s="7" t="e">
        <v>#N/A</v>
      </c>
      <c r="K121" s="7">
        <v>100</v>
      </c>
      <c r="L121" s="7" t="e">
        <v>#N/A</v>
      </c>
      <c r="M121" s="7" t="e">
        <v>#N/A</v>
      </c>
      <c r="O121" s="7">
        <f t="shared" si="9"/>
        <v>91.2</v>
      </c>
      <c r="P121" s="7">
        <f t="shared" si="10"/>
        <v>91.2</v>
      </c>
      <c r="Q121" s="7">
        <f t="shared" si="11"/>
        <v>91.2</v>
      </c>
      <c r="R121" s="7">
        <f t="shared" si="12"/>
        <v>100</v>
      </c>
      <c r="S121" s="7">
        <f t="shared" si="13"/>
        <v>100</v>
      </c>
      <c r="T121" s="7">
        <f t="shared" si="14"/>
        <v>100</v>
      </c>
      <c r="U121" s="7">
        <f t="shared" si="15"/>
        <v>100</v>
      </c>
      <c r="W121" s="7">
        <f t="shared" si="16"/>
        <v>91.2</v>
      </c>
    </row>
    <row r="122" spans="1:23" ht="15" x14ac:dyDescent="0.2">
      <c r="A122" s="19" t="s">
        <v>129</v>
      </c>
      <c r="B122" s="16" t="s">
        <v>129</v>
      </c>
      <c r="C122" s="7" t="e">
        <v>#N/A</v>
      </c>
      <c r="D122" s="7" t="e">
        <v>#N/A</v>
      </c>
      <c r="E122" s="7" t="e">
        <v>#N/A</v>
      </c>
      <c r="F122" s="7" t="e">
        <v>#N/A</v>
      </c>
      <c r="G122" s="7">
        <v>4.7</v>
      </c>
      <c r="H122" s="7">
        <v>6.5</v>
      </c>
      <c r="I122" s="7" t="e">
        <v>#N/A</v>
      </c>
      <c r="J122" s="7" t="e">
        <v>#N/A</v>
      </c>
      <c r="K122" s="7">
        <v>3.1</v>
      </c>
      <c r="L122" s="7" t="e">
        <v>#N/A</v>
      </c>
      <c r="M122" s="7" t="e">
        <v>#N/A</v>
      </c>
      <c r="O122" s="7">
        <f t="shared" si="9"/>
        <v>4.7</v>
      </c>
      <c r="P122" s="7">
        <f t="shared" si="10"/>
        <v>4.7</v>
      </c>
      <c r="Q122" s="7">
        <f t="shared" si="11"/>
        <v>4.7</v>
      </c>
      <c r="R122" s="7">
        <f t="shared" si="12"/>
        <v>6.5</v>
      </c>
      <c r="S122" s="7">
        <f t="shared" si="13"/>
        <v>6.5</v>
      </c>
      <c r="T122" s="7">
        <f t="shared" si="14"/>
        <v>3.1</v>
      </c>
      <c r="U122" s="7">
        <f t="shared" si="15"/>
        <v>3.1</v>
      </c>
      <c r="W122" s="7">
        <f t="shared" si="16"/>
        <v>4.7</v>
      </c>
    </row>
    <row r="123" spans="1:23" ht="15" x14ac:dyDescent="0.2">
      <c r="A123" s="19" t="s">
        <v>130</v>
      </c>
      <c r="B123" s="16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>
        <v>33.200000000000003</v>
      </c>
      <c r="L123" s="7" t="e">
        <v>#N/A</v>
      </c>
      <c r="M123" s="7" t="e">
        <v>#N/A</v>
      </c>
      <c r="O123" s="7" t="str">
        <f t="shared" si="9"/>
        <v/>
      </c>
      <c r="P123" s="7" t="str">
        <f t="shared" si="10"/>
        <v/>
      </c>
      <c r="Q123" s="7" t="str">
        <f t="shared" si="11"/>
        <v/>
      </c>
      <c r="R123" s="7">
        <f t="shared" si="12"/>
        <v>33.200000000000003</v>
      </c>
      <c r="S123" s="7">
        <f t="shared" si="13"/>
        <v>33.200000000000003</v>
      </c>
      <c r="T123" s="7">
        <f t="shared" si="14"/>
        <v>33.200000000000003</v>
      </c>
      <c r="U123" s="7">
        <f t="shared" si="15"/>
        <v>33.200000000000003</v>
      </c>
      <c r="W123" s="7">
        <f t="shared" si="16"/>
        <v>33.200000000000003</v>
      </c>
    </row>
    <row r="124" spans="1:23" ht="15" x14ac:dyDescent="0.2">
      <c r="A124" s="19" t="s">
        <v>131</v>
      </c>
      <c r="B124" s="16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>
        <v>29.9</v>
      </c>
      <c r="K124" s="7" t="e">
        <v>#N/A</v>
      </c>
      <c r="L124" s="7" t="e">
        <v>#N/A</v>
      </c>
      <c r="M124" s="7" t="e">
        <v>#N/A</v>
      </c>
      <c r="O124" s="7" t="str">
        <f t="shared" si="9"/>
        <v/>
      </c>
      <c r="P124" s="7" t="str">
        <f t="shared" si="10"/>
        <v/>
      </c>
      <c r="Q124" s="7">
        <f t="shared" si="11"/>
        <v>29.9</v>
      </c>
      <c r="R124" s="7">
        <f t="shared" si="12"/>
        <v>29.9</v>
      </c>
      <c r="S124" s="7">
        <f t="shared" si="13"/>
        <v>29.9</v>
      </c>
      <c r="T124" s="7">
        <f t="shared" si="14"/>
        <v>29.9</v>
      </c>
      <c r="U124" s="7">
        <f t="shared" si="15"/>
        <v>29.9</v>
      </c>
      <c r="W124" s="7">
        <f t="shared" si="16"/>
        <v>29.9</v>
      </c>
    </row>
    <row r="125" spans="1:23" ht="15" x14ac:dyDescent="0.2">
      <c r="A125" s="19" t="s">
        <v>132</v>
      </c>
      <c r="B125" s="16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>
        <v>63.5</v>
      </c>
      <c r="L125" s="7">
        <v>53.5</v>
      </c>
      <c r="M125" s="7" t="e">
        <v>#N/A</v>
      </c>
      <c r="O125" s="7" t="str">
        <f t="shared" si="9"/>
        <v/>
      </c>
      <c r="P125" s="7" t="str">
        <f t="shared" si="10"/>
        <v/>
      </c>
      <c r="Q125" s="7" t="str">
        <f t="shared" si="11"/>
        <v/>
      </c>
      <c r="R125" s="7">
        <f t="shared" si="12"/>
        <v>63.5</v>
      </c>
      <c r="S125" s="7">
        <f t="shared" si="13"/>
        <v>63.5</v>
      </c>
      <c r="T125" s="7">
        <f t="shared" si="14"/>
        <v>63.5</v>
      </c>
      <c r="U125" s="7">
        <f t="shared" si="15"/>
        <v>63.5</v>
      </c>
      <c r="W125" s="7">
        <f t="shared" si="16"/>
        <v>63.5</v>
      </c>
    </row>
    <row r="126" spans="1:23" ht="15" x14ac:dyDescent="0.2">
      <c r="A126" s="19" t="s">
        <v>133</v>
      </c>
      <c r="B126" s="16" t="s">
        <v>133</v>
      </c>
      <c r="C126" s="7" t="e">
        <v>#N/A</v>
      </c>
      <c r="D126" s="7" t="e">
        <v>#N/A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100</v>
      </c>
      <c r="L126" s="7" t="e">
        <v>#N/A</v>
      </c>
      <c r="M126" s="7" t="e">
        <v>#N/A</v>
      </c>
      <c r="O126" s="7" t="str">
        <f t="shared" si="9"/>
        <v/>
      </c>
      <c r="P126" s="7" t="str">
        <f t="shared" si="10"/>
        <v/>
      </c>
      <c r="Q126" s="7" t="str">
        <f t="shared" si="11"/>
        <v/>
      </c>
      <c r="R126" s="7">
        <f t="shared" si="12"/>
        <v>100</v>
      </c>
      <c r="S126" s="7">
        <f t="shared" si="13"/>
        <v>100</v>
      </c>
      <c r="T126" s="7">
        <f t="shared" si="14"/>
        <v>100</v>
      </c>
      <c r="U126" s="7">
        <f t="shared" si="15"/>
        <v>100</v>
      </c>
      <c r="W126" s="7">
        <f t="shared" si="16"/>
        <v>100</v>
      </c>
    </row>
    <row r="127" spans="1:23" ht="15" x14ac:dyDescent="0.2">
      <c r="A127" s="19" t="s">
        <v>134</v>
      </c>
      <c r="B127" s="16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>
        <v>7</v>
      </c>
      <c r="L127" s="7" t="e">
        <v>#N/A</v>
      </c>
      <c r="M127" s="7" t="e">
        <v>#N/A</v>
      </c>
      <c r="O127" s="7" t="str">
        <f t="shared" si="9"/>
        <v/>
      </c>
      <c r="P127" s="7" t="str">
        <f t="shared" si="10"/>
        <v/>
      </c>
      <c r="Q127" s="7" t="str">
        <f t="shared" si="11"/>
        <v/>
      </c>
      <c r="R127" s="7">
        <f t="shared" si="12"/>
        <v>7</v>
      </c>
      <c r="S127" s="7">
        <f t="shared" si="13"/>
        <v>7</v>
      </c>
      <c r="T127" s="7">
        <f t="shared" si="14"/>
        <v>7</v>
      </c>
      <c r="U127" s="7">
        <f t="shared" si="15"/>
        <v>7</v>
      </c>
      <c r="W127" s="7">
        <f t="shared" si="16"/>
        <v>7</v>
      </c>
    </row>
    <row r="128" spans="1:23" ht="15" x14ac:dyDescent="0.2">
      <c r="A128" s="19" t="s">
        <v>135</v>
      </c>
      <c r="B128" s="16" t="s">
        <v>135</v>
      </c>
      <c r="C128" s="7" t="e">
        <v>#N/A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48.9</v>
      </c>
      <c r="J128" s="7" t="e">
        <v>#N/A</v>
      </c>
      <c r="K128" s="7">
        <v>33.1</v>
      </c>
      <c r="L128" s="7" t="e">
        <v>#N/A</v>
      </c>
      <c r="M128" s="7" t="e">
        <v>#N/A</v>
      </c>
      <c r="O128" s="7" t="str">
        <f t="shared" si="9"/>
        <v/>
      </c>
      <c r="P128" s="7">
        <f t="shared" si="10"/>
        <v>48.9</v>
      </c>
      <c r="Q128" s="7">
        <f t="shared" si="11"/>
        <v>48.9</v>
      </c>
      <c r="R128" s="7">
        <f t="shared" si="12"/>
        <v>48.9</v>
      </c>
      <c r="S128" s="7">
        <f t="shared" si="13"/>
        <v>48.9</v>
      </c>
      <c r="T128" s="7">
        <f t="shared" si="14"/>
        <v>33.1</v>
      </c>
      <c r="U128" s="7">
        <f t="shared" si="15"/>
        <v>33.1</v>
      </c>
      <c r="W128" s="7">
        <f t="shared" si="16"/>
        <v>48.9</v>
      </c>
    </row>
    <row r="129" spans="1:23" x14ac:dyDescent="0.2">
      <c r="A129" s="19" t="s">
        <v>178</v>
      </c>
      <c r="B129" s="7" t="s">
        <v>178</v>
      </c>
      <c r="C129" s="7" t="e">
        <v>#N/A</v>
      </c>
      <c r="D129" s="7">
        <v>100</v>
      </c>
      <c r="E129" s="7">
        <v>100</v>
      </c>
      <c r="F129" s="7" t="e">
        <v>#N/A</v>
      </c>
      <c r="G129" s="7" t="e">
        <v>#N/A</v>
      </c>
      <c r="H129" s="7" t="e">
        <v>#N/A</v>
      </c>
      <c r="I129" s="7">
        <v>90.6</v>
      </c>
      <c r="J129" s="7" t="e">
        <v>#N/A</v>
      </c>
      <c r="K129" s="7" t="e">
        <v>#N/A</v>
      </c>
      <c r="L129" s="7" t="e">
        <v>#N/A</v>
      </c>
      <c r="M129" s="7" t="e">
        <v>#N/A</v>
      </c>
      <c r="O129" s="7">
        <f t="shared" si="9"/>
        <v>100</v>
      </c>
      <c r="P129" s="7">
        <f t="shared" si="10"/>
        <v>100</v>
      </c>
      <c r="Q129" s="7">
        <f t="shared" si="11"/>
        <v>90.6</v>
      </c>
      <c r="R129" s="7">
        <f t="shared" si="12"/>
        <v>90.6</v>
      </c>
      <c r="S129" s="7">
        <f t="shared" si="13"/>
        <v>90.6</v>
      </c>
      <c r="T129" s="7">
        <f t="shared" si="14"/>
        <v>90.6</v>
      </c>
      <c r="U129" s="7">
        <f t="shared" si="15"/>
        <v>90.6</v>
      </c>
      <c r="W129" s="7">
        <f t="shared" si="16"/>
        <v>90.6</v>
      </c>
    </row>
    <row r="130" spans="1:23" ht="15" x14ac:dyDescent="0.2">
      <c r="A130" s="19" t="s">
        <v>137</v>
      </c>
      <c r="B130" s="16" t="s">
        <v>137</v>
      </c>
      <c r="C130" s="7" t="e">
        <v>#N/A</v>
      </c>
      <c r="D130" s="7">
        <v>100</v>
      </c>
      <c r="E130" s="7">
        <v>100</v>
      </c>
      <c r="F130" s="7" t="e">
        <v>#N/A</v>
      </c>
      <c r="G130" s="7">
        <v>100</v>
      </c>
      <c r="H130" s="7" t="e">
        <v>#N/A</v>
      </c>
      <c r="I130" s="7">
        <v>100</v>
      </c>
      <c r="J130" s="7" t="e">
        <v>#N/A</v>
      </c>
      <c r="K130" s="7" t="e">
        <v>#N/A</v>
      </c>
      <c r="L130" s="7" t="e">
        <v>#N/A</v>
      </c>
      <c r="M130" s="7" t="e">
        <v>#N/A</v>
      </c>
      <c r="O130" s="7">
        <f t="shared" si="9"/>
        <v>100</v>
      </c>
      <c r="P130" s="7">
        <f t="shared" si="10"/>
        <v>100</v>
      </c>
      <c r="Q130" s="7">
        <f t="shared" si="11"/>
        <v>100</v>
      </c>
      <c r="R130" s="7">
        <f t="shared" si="12"/>
        <v>100</v>
      </c>
      <c r="S130" s="7">
        <f t="shared" si="13"/>
        <v>100</v>
      </c>
      <c r="T130" s="7">
        <f t="shared" si="14"/>
        <v>100</v>
      </c>
      <c r="U130" s="7">
        <f t="shared" si="15"/>
        <v>100</v>
      </c>
      <c r="W130" s="7">
        <f t="shared" si="16"/>
        <v>100</v>
      </c>
    </row>
    <row r="131" spans="1:23" ht="15" x14ac:dyDescent="0.2">
      <c r="A131" s="19" t="s">
        <v>138</v>
      </c>
      <c r="B131" s="16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>
        <v>81.400000000000006</v>
      </c>
      <c r="H131" s="7" t="e">
        <v>#N/A</v>
      </c>
      <c r="I131" s="7" t="e">
        <v>#N/A</v>
      </c>
      <c r="J131" s="7" t="e">
        <v>#N/A</v>
      </c>
      <c r="K131" s="7">
        <v>81.5</v>
      </c>
      <c r="L131" s="7" t="e">
        <v>#N/A</v>
      </c>
      <c r="M131" s="7" t="e">
        <v>#N/A</v>
      </c>
      <c r="O131" s="7">
        <f t="shared" si="9"/>
        <v>81.400000000000006</v>
      </c>
      <c r="P131" s="7">
        <f t="shared" si="10"/>
        <v>81.400000000000006</v>
      </c>
      <c r="Q131" s="7">
        <f t="shared" si="11"/>
        <v>81.400000000000006</v>
      </c>
      <c r="R131" s="7">
        <f t="shared" si="12"/>
        <v>81.400000000000006</v>
      </c>
      <c r="S131" s="7">
        <f t="shared" si="13"/>
        <v>81.5</v>
      </c>
      <c r="T131" s="7">
        <f t="shared" si="14"/>
        <v>81.5</v>
      </c>
      <c r="U131" s="7">
        <f t="shared" si="15"/>
        <v>81.5</v>
      </c>
      <c r="W131" s="7">
        <f t="shared" si="16"/>
        <v>81.400000000000006</v>
      </c>
    </row>
    <row r="132" spans="1:23" ht="15" x14ac:dyDescent="0.2">
      <c r="A132" s="19" t="s">
        <v>139</v>
      </c>
      <c r="B132" s="16" t="s">
        <v>139</v>
      </c>
      <c r="C132" s="7" t="e">
        <v>#N/A</v>
      </c>
      <c r="D132" s="7">
        <v>0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>
        <v>0</v>
      </c>
      <c r="L132" s="7" t="e">
        <v>#N/A</v>
      </c>
      <c r="M132" s="7" t="e">
        <v>#N/A</v>
      </c>
      <c r="O132" s="7">
        <f t="shared" ref="O132:O156" si="17">IF(ISNUMBER(E132),E132,IF(ISNUMBER(F132),F132,IF(ISNUMBER(D132),D132,IF(ISNUMBER(G132),G132,IF(ISNUMBER(C132),C132,IF(ISNUMBER(H132),H132,""))))))</f>
        <v>0</v>
      </c>
      <c r="P132" s="7">
        <f t="shared" ref="P132:P156" si="18">IF(ISNUMBER(F132),F132,IF(ISNUMBER(G132),G132,IF(ISNUMBER(E132),E132,IF(ISNUMBER(H132),H132,IF(ISNUMBER(D132),D132,IF(ISNUMBER(I132),I132,""))))))</f>
        <v>0</v>
      </c>
      <c r="Q132" s="7" t="str">
        <f t="shared" ref="Q132:Q156" si="19">IF(ISNUMBER(G132),G132,IF(ISNUMBER(H132),H132,IF(ISNUMBER(F132),F132,IF(ISNUMBER(I132),I132,IF(ISNUMBER(E132),E132,IF(ISNUMBER(J132),J132,""))))))</f>
        <v/>
      </c>
      <c r="R132" s="7">
        <f t="shared" ref="R132:R156" si="20">IF(ISNUMBER(H132),H132,IF(ISNUMBER(I132),I132,IF(ISNUMBER(G132),G132,IF(ISNUMBER(J132),J132,IF(ISNUMBER(F132),F132,IF(ISNUMBER(K132),K132,""))))))</f>
        <v>0</v>
      </c>
      <c r="S132" s="7">
        <f t="shared" ref="S132:S156" si="21">IF(ISNUMBER(I132),I132,IF(ISNUMBER(J132),J132,IF(ISNUMBER(H132),H132,IF(ISNUMBER(K132),K132,IF(ISNUMBER(G132),G132,IF(ISNUMBER(L132),L132,""))))))</f>
        <v>0</v>
      </c>
      <c r="T132" s="7">
        <f t="shared" ref="T132:T156" si="22">IF(ISNUMBER(J132),J132,IF(ISNUMBER(K132),K132,IF(ISNUMBER(I132),I132,IF(ISNUMBER(L132),L132,IF(ISNUMBER(H132),H132,IF(ISNUMBER(M132),M132,""))))))</f>
        <v>0</v>
      </c>
      <c r="U132" s="7">
        <f t="shared" ref="U132:U156" si="23">IF(ISNUMBER(K132),K132,IF(ISNUMBER(L132),L132,IF(ISNUMBER(J132),J132,IF(ISNUMBER(M132),M132,IF(ISNUMBER(I132),I132,IF(ISNUMBER(N132),N132,""))))))</f>
        <v>0</v>
      </c>
      <c r="W132" s="7">
        <f t="shared" ref="W132:W156" si="24">IF(ISNUMBER(Q132),Q132,IF(ISNUMBER(R132),R132,IF(ISNUMBER(P132),P132,IF(ISNUMBER(S132),S132,IF(ISNUMBER(O132),O132,IF(ISNUMBER(T132),T132,""))))))</f>
        <v>0</v>
      </c>
    </row>
    <row r="133" spans="1:23" ht="15" x14ac:dyDescent="0.2">
      <c r="A133" s="19" t="s">
        <v>140</v>
      </c>
      <c r="B133" s="16" t="s">
        <v>140</v>
      </c>
      <c r="C133" s="7" t="e">
        <v>#N/A</v>
      </c>
      <c r="D133" s="7">
        <v>65.099999999999994</v>
      </c>
      <c r="E133" s="7">
        <v>66.3</v>
      </c>
      <c r="F133" s="7" t="e">
        <v>#N/A</v>
      </c>
      <c r="G133" s="7" t="e">
        <v>#N/A</v>
      </c>
      <c r="H133" s="7" t="e">
        <v>#N/A</v>
      </c>
      <c r="I133" s="7">
        <v>98.2</v>
      </c>
      <c r="J133" s="7" t="e">
        <v>#N/A</v>
      </c>
      <c r="K133" s="7" t="e">
        <v>#N/A</v>
      </c>
      <c r="L133" s="7" t="e">
        <v>#N/A</v>
      </c>
      <c r="M133" s="7" t="e">
        <v>#N/A</v>
      </c>
      <c r="O133" s="7">
        <f t="shared" si="17"/>
        <v>66.3</v>
      </c>
      <c r="P133" s="7">
        <f t="shared" si="18"/>
        <v>66.3</v>
      </c>
      <c r="Q133" s="7">
        <f t="shared" si="19"/>
        <v>98.2</v>
      </c>
      <c r="R133" s="7">
        <f t="shared" si="20"/>
        <v>98.2</v>
      </c>
      <c r="S133" s="7">
        <f t="shared" si="21"/>
        <v>98.2</v>
      </c>
      <c r="T133" s="7">
        <f t="shared" si="22"/>
        <v>98.2</v>
      </c>
      <c r="U133" s="7">
        <f t="shared" si="23"/>
        <v>98.2</v>
      </c>
      <c r="W133" s="7">
        <f t="shared" si="24"/>
        <v>98.2</v>
      </c>
    </row>
    <row r="134" spans="1:23" ht="15" x14ac:dyDescent="0.2">
      <c r="A134" s="19" t="s">
        <v>141</v>
      </c>
      <c r="B134" s="16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>
        <v>25.2</v>
      </c>
      <c r="H134" s="7">
        <v>21.5</v>
      </c>
      <c r="I134" s="7" t="e">
        <v>#N/A</v>
      </c>
      <c r="J134" s="7" t="e">
        <v>#N/A</v>
      </c>
      <c r="K134" s="7">
        <v>35.700000000000003</v>
      </c>
      <c r="L134" s="7" t="e">
        <v>#N/A</v>
      </c>
      <c r="M134" s="7" t="e">
        <v>#N/A</v>
      </c>
      <c r="O134" s="7">
        <f t="shared" si="17"/>
        <v>25.2</v>
      </c>
      <c r="P134" s="7">
        <f t="shared" si="18"/>
        <v>25.2</v>
      </c>
      <c r="Q134" s="7">
        <f t="shared" si="19"/>
        <v>25.2</v>
      </c>
      <c r="R134" s="7">
        <f t="shared" si="20"/>
        <v>21.5</v>
      </c>
      <c r="S134" s="7">
        <f t="shared" si="21"/>
        <v>21.5</v>
      </c>
      <c r="T134" s="7">
        <f t="shared" si="22"/>
        <v>35.700000000000003</v>
      </c>
      <c r="U134" s="7">
        <f t="shared" si="23"/>
        <v>35.700000000000003</v>
      </c>
      <c r="W134" s="7">
        <f t="shared" si="24"/>
        <v>25.2</v>
      </c>
    </row>
    <row r="135" spans="1:23" ht="15" x14ac:dyDescent="0.2">
      <c r="A135" s="19" t="s">
        <v>142</v>
      </c>
      <c r="B135" s="16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11</v>
      </c>
      <c r="I135" s="7" t="e">
        <v>#N/A</v>
      </c>
      <c r="J135" s="7" t="e">
        <v>#N/A</v>
      </c>
      <c r="K135" s="7">
        <v>9.4</v>
      </c>
      <c r="L135" s="7" t="e">
        <v>#N/A</v>
      </c>
      <c r="M135" s="7" t="e">
        <v>#N/A</v>
      </c>
      <c r="O135" s="7">
        <f t="shared" si="17"/>
        <v>11</v>
      </c>
      <c r="P135" s="7">
        <f t="shared" si="18"/>
        <v>11</v>
      </c>
      <c r="Q135" s="7">
        <f t="shared" si="19"/>
        <v>11</v>
      </c>
      <c r="R135" s="7">
        <f t="shared" si="20"/>
        <v>11</v>
      </c>
      <c r="S135" s="7">
        <f t="shared" si="21"/>
        <v>11</v>
      </c>
      <c r="T135" s="7">
        <f t="shared" si="22"/>
        <v>9.4</v>
      </c>
      <c r="U135" s="7">
        <f t="shared" si="23"/>
        <v>9.4</v>
      </c>
      <c r="W135" s="7">
        <f t="shared" si="24"/>
        <v>11</v>
      </c>
    </row>
    <row r="136" spans="1:23" ht="15" x14ac:dyDescent="0.2">
      <c r="A136" s="19" t="s">
        <v>143</v>
      </c>
      <c r="B136" s="16" t="s">
        <v>143</v>
      </c>
      <c r="C136" s="7" t="e">
        <v>#N/A</v>
      </c>
      <c r="D136" s="7">
        <v>100</v>
      </c>
      <c r="E136" s="7">
        <v>100</v>
      </c>
      <c r="F136" s="7" t="e">
        <v>#N/A</v>
      </c>
      <c r="G136" s="7" t="e">
        <v>#N/A</v>
      </c>
      <c r="H136" s="7" t="e">
        <v>#N/A</v>
      </c>
      <c r="I136" s="7">
        <v>100</v>
      </c>
      <c r="J136" s="7" t="e">
        <v>#N/A</v>
      </c>
      <c r="K136" s="7" t="e">
        <v>#N/A</v>
      </c>
      <c r="L136" s="7" t="e">
        <v>#N/A</v>
      </c>
      <c r="M136" s="7" t="e">
        <v>#N/A</v>
      </c>
      <c r="O136" s="7">
        <f t="shared" si="17"/>
        <v>100</v>
      </c>
      <c r="P136" s="7">
        <f t="shared" si="18"/>
        <v>100</v>
      </c>
      <c r="Q136" s="7">
        <f t="shared" si="19"/>
        <v>100</v>
      </c>
      <c r="R136" s="7">
        <f t="shared" si="20"/>
        <v>100</v>
      </c>
      <c r="S136" s="7">
        <f t="shared" si="21"/>
        <v>100</v>
      </c>
      <c r="T136" s="7">
        <f t="shared" si="22"/>
        <v>100</v>
      </c>
      <c r="U136" s="7">
        <f t="shared" si="23"/>
        <v>100</v>
      </c>
      <c r="W136" s="7">
        <f t="shared" si="24"/>
        <v>100</v>
      </c>
    </row>
    <row r="137" spans="1:23" ht="15" x14ac:dyDescent="0.2">
      <c r="A137" s="19" t="s">
        <v>144</v>
      </c>
      <c r="B137" s="16" t="s">
        <v>144</v>
      </c>
      <c r="C137" s="7" t="e">
        <v>#N/A</v>
      </c>
      <c r="D137" s="7">
        <v>97.6</v>
      </c>
      <c r="E137" s="7">
        <v>99.7</v>
      </c>
      <c r="F137" s="7" t="e">
        <v>#N/A</v>
      </c>
      <c r="G137" s="7" t="e">
        <v>#N/A</v>
      </c>
      <c r="H137" s="7" t="e">
        <v>#N/A</v>
      </c>
      <c r="I137" s="7">
        <v>100</v>
      </c>
      <c r="J137" s="7" t="e">
        <v>#N/A</v>
      </c>
      <c r="K137" s="7" t="e">
        <v>#N/A</v>
      </c>
      <c r="L137" s="7" t="e">
        <v>#N/A</v>
      </c>
      <c r="M137" s="7" t="e">
        <v>#N/A</v>
      </c>
      <c r="O137" s="7">
        <f t="shared" si="17"/>
        <v>99.7</v>
      </c>
      <c r="P137" s="7">
        <f t="shared" si="18"/>
        <v>99.7</v>
      </c>
      <c r="Q137" s="7">
        <f t="shared" si="19"/>
        <v>100</v>
      </c>
      <c r="R137" s="7">
        <f t="shared" si="20"/>
        <v>100</v>
      </c>
      <c r="S137" s="7">
        <f t="shared" si="21"/>
        <v>100</v>
      </c>
      <c r="T137" s="7">
        <f t="shared" si="22"/>
        <v>100</v>
      </c>
      <c r="U137" s="7">
        <f t="shared" si="23"/>
        <v>100</v>
      </c>
      <c r="W137" s="7">
        <f t="shared" si="24"/>
        <v>100</v>
      </c>
    </row>
    <row r="138" spans="1:23" ht="15" x14ac:dyDescent="0.2">
      <c r="A138" s="19" t="s">
        <v>145</v>
      </c>
      <c r="B138" s="16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>
        <v>92.8</v>
      </c>
      <c r="H138" s="7" t="e">
        <v>#N/A</v>
      </c>
      <c r="I138" s="7">
        <v>100</v>
      </c>
      <c r="J138" s="7" t="e">
        <v>#N/A</v>
      </c>
      <c r="K138" s="7">
        <v>93.7</v>
      </c>
      <c r="L138" s="7" t="e">
        <v>#N/A</v>
      </c>
      <c r="M138" s="7" t="e">
        <v>#N/A</v>
      </c>
      <c r="O138" s="7">
        <f t="shared" si="17"/>
        <v>92.8</v>
      </c>
      <c r="P138" s="7">
        <f t="shared" si="18"/>
        <v>92.8</v>
      </c>
      <c r="Q138" s="7">
        <f t="shared" si="19"/>
        <v>92.8</v>
      </c>
      <c r="R138" s="7">
        <f t="shared" si="20"/>
        <v>100</v>
      </c>
      <c r="S138" s="7">
        <f t="shared" si="21"/>
        <v>100</v>
      </c>
      <c r="T138" s="7">
        <f t="shared" si="22"/>
        <v>93.7</v>
      </c>
      <c r="U138" s="7">
        <f t="shared" si="23"/>
        <v>93.7</v>
      </c>
      <c r="W138" s="7">
        <f t="shared" si="24"/>
        <v>92.8</v>
      </c>
    </row>
    <row r="139" spans="1:23" x14ac:dyDescent="0.2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 t="e">
        <v>#N/A</v>
      </c>
      <c r="G139" s="7">
        <v>3.2</v>
      </c>
      <c r="H139" s="7" t="e">
        <v>#N/A</v>
      </c>
      <c r="I139" s="7" t="e">
        <v>#N/A</v>
      </c>
      <c r="J139" s="7" t="e">
        <v>#N/A</v>
      </c>
      <c r="K139" s="7">
        <v>5.5</v>
      </c>
      <c r="L139" s="7">
        <v>7.4</v>
      </c>
      <c r="M139" s="7" t="e">
        <v>#N/A</v>
      </c>
      <c r="O139" s="7">
        <f t="shared" si="17"/>
        <v>3.2</v>
      </c>
      <c r="P139" s="7">
        <f t="shared" si="18"/>
        <v>3.2</v>
      </c>
      <c r="Q139" s="7">
        <f t="shared" si="19"/>
        <v>3.2</v>
      </c>
      <c r="R139" s="7">
        <f t="shared" si="20"/>
        <v>3.2</v>
      </c>
      <c r="S139" s="7">
        <f t="shared" si="21"/>
        <v>5.5</v>
      </c>
      <c r="T139" s="7">
        <f t="shared" si="22"/>
        <v>5.5</v>
      </c>
      <c r="U139" s="7">
        <f t="shared" si="23"/>
        <v>5.5</v>
      </c>
      <c r="W139" s="7">
        <f t="shared" si="24"/>
        <v>3.2</v>
      </c>
    </row>
    <row r="140" spans="1:23" ht="15" x14ac:dyDescent="0.2">
      <c r="A140" s="19" t="s">
        <v>147</v>
      </c>
      <c r="B140" s="16" t="s">
        <v>147</v>
      </c>
      <c r="C140" s="7" t="e">
        <v>#N/A</v>
      </c>
      <c r="D140" s="7" t="e">
        <v>#N/A</v>
      </c>
      <c r="E140" s="7" t="e">
        <v>#N/A</v>
      </c>
      <c r="F140" s="7" t="e">
        <v>#N/A</v>
      </c>
      <c r="G140" s="7">
        <v>83</v>
      </c>
      <c r="H140" s="7" t="e">
        <v>#N/A</v>
      </c>
      <c r="I140" s="7" t="e">
        <v>#N/A</v>
      </c>
      <c r="J140" s="7" t="e">
        <v>#N/A</v>
      </c>
      <c r="K140" s="7">
        <v>89.1</v>
      </c>
      <c r="L140" s="7" t="e">
        <v>#N/A</v>
      </c>
      <c r="M140" s="7" t="e">
        <v>#N/A</v>
      </c>
      <c r="O140" s="7">
        <f t="shared" si="17"/>
        <v>83</v>
      </c>
      <c r="P140" s="7">
        <f t="shared" si="18"/>
        <v>83</v>
      </c>
      <c r="Q140" s="7">
        <f t="shared" si="19"/>
        <v>83</v>
      </c>
      <c r="R140" s="7">
        <f t="shared" si="20"/>
        <v>83</v>
      </c>
      <c r="S140" s="7">
        <f t="shared" si="21"/>
        <v>89.1</v>
      </c>
      <c r="T140" s="7">
        <f t="shared" si="22"/>
        <v>89.1</v>
      </c>
      <c r="U140" s="7">
        <f t="shared" si="23"/>
        <v>89.1</v>
      </c>
      <c r="W140" s="7">
        <f t="shared" si="24"/>
        <v>83</v>
      </c>
    </row>
    <row r="141" spans="1:23" ht="15" x14ac:dyDescent="0.2">
      <c r="A141" s="19" t="s">
        <v>148</v>
      </c>
      <c r="B141" s="16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>
        <v>89.7</v>
      </c>
      <c r="H141" s="7" t="e">
        <v>#N/A</v>
      </c>
      <c r="I141" s="7" t="e">
        <v>#N/A</v>
      </c>
      <c r="J141" s="7">
        <v>100</v>
      </c>
      <c r="K141" s="7">
        <v>100</v>
      </c>
      <c r="L141" s="7" t="e">
        <v>#N/A</v>
      </c>
      <c r="M141" s="7" t="e">
        <v>#N/A</v>
      </c>
      <c r="O141" s="7">
        <f t="shared" si="17"/>
        <v>89.7</v>
      </c>
      <c r="P141" s="7">
        <f t="shared" si="18"/>
        <v>89.7</v>
      </c>
      <c r="Q141" s="7">
        <f t="shared" si="19"/>
        <v>89.7</v>
      </c>
      <c r="R141" s="7">
        <f t="shared" si="20"/>
        <v>89.7</v>
      </c>
      <c r="S141" s="7">
        <f t="shared" si="21"/>
        <v>100</v>
      </c>
      <c r="T141" s="7">
        <f t="shared" si="22"/>
        <v>100</v>
      </c>
      <c r="U141" s="7">
        <f t="shared" si="23"/>
        <v>100</v>
      </c>
      <c r="W141" s="7">
        <f t="shared" si="24"/>
        <v>89.7</v>
      </c>
    </row>
    <row r="142" spans="1:23" ht="15" x14ac:dyDescent="0.2">
      <c r="A142" s="19" t="s">
        <v>149</v>
      </c>
      <c r="B142" s="16" t="s">
        <v>149</v>
      </c>
      <c r="C142" s="7" t="e">
        <v>#N/A</v>
      </c>
      <c r="D142" s="7" t="e">
        <v>#N/A</v>
      </c>
      <c r="E142" s="7" t="e">
        <v>#N/A</v>
      </c>
      <c r="F142" s="7" t="e">
        <v>#N/A</v>
      </c>
      <c r="G142" s="7" t="e">
        <v>#N/A</v>
      </c>
      <c r="H142" s="7">
        <v>19</v>
      </c>
      <c r="I142" s="7" t="e">
        <v>#N/A</v>
      </c>
      <c r="J142" s="7" t="e">
        <v>#N/A</v>
      </c>
      <c r="K142" s="7" t="e">
        <v>#N/A</v>
      </c>
      <c r="L142" s="7" t="e">
        <v>#N/A</v>
      </c>
      <c r="M142" s="7" t="e">
        <v>#N/A</v>
      </c>
      <c r="O142" s="7">
        <f t="shared" si="17"/>
        <v>19</v>
      </c>
      <c r="P142" s="7">
        <f t="shared" si="18"/>
        <v>19</v>
      </c>
      <c r="Q142" s="7">
        <f t="shared" si="19"/>
        <v>19</v>
      </c>
      <c r="R142" s="7">
        <f t="shared" si="20"/>
        <v>19</v>
      </c>
      <c r="S142" s="7">
        <f t="shared" si="21"/>
        <v>19</v>
      </c>
      <c r="T142" s="7">
        <f t="shared" si="22"/>
        <v>19</v>
      </c>
      <c r="U142" s="7" t="str">
        <f t="shared" si="23"/>
        <v/>
      </c>
      <c r="W142" s="7">
        <f t="shared" si="24"/>
        <v>19</v>
      </c>
    </row>
    <row r="143" spans="1:23" ht="15" x14ac:dyDescent="0.2">
      <c r="A143" s="19" t="s">
        <v>150</v>
      </c>
      <c r="B143" s="16" t="s">
        <v>150</v>
      </c>
      <c r="C143" s="7" t="e">
        <v>#N/A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 t="e">
        <v>#N/A</v>
      </c>
      <c r="J143" s="7" t="e">
        <v>#N/A</v>
      </c>
      <c r="K143" s="7">
        <v>91.1</v>
      </c>
      <c r="L143" s="7" t="e">
        <v>#N/A</v>
      </c>
      <c r="M143" s="7" t="e">
        <v>#N/A</v>
      </c>
      <c r="O143" s="7" t="str">
        <f t="shared" si="17"/>
        <v/>
      </c>
      <c r="P143" s="7" t="str">
        <f t="shared" si="18"/>
        <v/>
      </c>
      <c r="Q143" s="7" t="str">
        <f t="shared" si="19"/>
        <v/>
      </c>
      <c r="R143" s="7">
        <f t="shared" si="20"/>
        <v>91.1</v>
      </c>
      <c r="S143" s="7">
        <f t="shared" si="21"/>
        <v>91.1</v>
      </c>
      <c r="T143" s="7">
        <f t="shared" si="22"/>
        <v>91.1</v>
      </c>
      <c r="U143" s="7">
        <f t="shared" si="23"/>
        <v>91.1</v>
      </c>
      <c r="W143" s="7">
        <f t="shared" si="24"/>
        <v>91.1</v>
      </c>
    </row>
    <row r="144" spans="1:23" ht="15" x14ac:dyDescent="0.2">
      <c r="A144" s="19" t="s">
        <v>151</v>
      </c>
      <c r="B144" s="16" t="s">
        <v>151</v>
      </c>
      <c r="C144" s="7" t="e">
        <v>#N/A</v>
      </c>
      <c r="D144" s="7" t="e">
        <v>#N/A</v>
      </c>
      <c r="E144" s="7" t="e">
        <v>#N/A</v>
      </c>
      <c r="F144" s="7">
        <v>33.799999999999997</v>
      </c>
      <c r="G144" s="7" t="e">
        <v>#N/A</v>
      </c>
      <c r="H144" s="7">
        <v>54</v>
      </c>
      <c r="I144" s="7" t="e">
        <v>#N/A</v>
      </c>
      <c r="J144" s="7" t="e">
        <v>#N/A</v>
      </c>
      <c r="K144" s="7">
        <v>85.4</v>
      </c>
      <c r="L144" s="7" t="e">
        <v>#N/A</v>
      </c>
      <c r="M144" s="7" t="e">
        <v>#N/A</v>
      </c>
      <c r="O144" s="7">
        <f t="shared" si="17"/>
        <v>33.799999999999997</v>
      </c>
      <c r="P144" s="7">
        <f t="shared" si="18"/>
        <v>33.799999999999997</v>
      </c>
      <c r="Q144" s="7">
        <f t="shared" si="19"/>
        <v>54</v>
      </c>
      <c r="R144" s="7">
        <f t="shared" si="20"/>
        <v>54</v>
      </c>
      <c r="S144" s="7">
        <f t="shared" si="21"/>
        <v>54</v>
      </c>
      <c r="T144" s="7">
        <f t="shared" si="22"/>
        <v>85.4</v>
      </c>
      <c r="U144" s="7">
        <f t="shared" si="23"/>
        <v>85.4</v>
      </c>
      <c r="W144" s="7">
        <f t="shared" si="24"/>
        <v>54</v>
      </c>
    </row>
    <row r="145" spans="1:23" x14ac:dyDescent="0.2">
      <c r="A145" s="19" t="s">
        <v>152</v>
      </c>
      <c r="B145" s="7" t="s">
        <v>152</v>
      </c>
      <c r="C145" s="7" t="e">
        <v>#N/A</v>
      </c>
      <c r="D145" s="7">
        <v>100</v>
      </c>
      <c r="E145" s="7">
        <v>100</v>
      </c>
      <c r="F145" s="7" t="e">
        <v>#N/A</v>
      </c>
      <c r="G145" s="7">
        <v>100</v>
      </c>
      <c r="H145" s="7" t="e">
        <v>#N/A</v>
      </c>
      <c r="I145" s="7">
        <v>100</v>
      </c>
      <c r="J145" s="7" t="e">
        <v>#N/A</v>
      </c>
      <c r="K145" s="7" t="e">
        <v>#N/A</v>
      </c>
      <c r="L145" s="7" t="e">
        <v>#N/A</v>
      </c>
      <c r="M145" s="7" t="e">
        <v>#N/A</v>
      </c>
      <c r="O145" s="7">
        <f t="shared" si="17"/>
        <v>100</v>
      </c>
      <c r="P145" s="7">
        <f t="shared" si="18"/>
        <v>100</v>
      </c>
      <c r="Q145" s="7">
        <f t="shared" si="19"/>
        <v>100</v>
      </c>
      <c r="R145" s="7">
        <f t="shared" si="20"/>
        <v>100</v>
      </c>
      <c r="S145" s="7">
        <f t="shared" si="21"/>
        <v>100</v>
      </c>
      <c r="T145" s="7">
        <f t="shared" si="22"/>
        <v>100</v>
      </c>
      <c r="U145" s="7">
        <f t="shared" si="23"/>
        <v>100</v>
      </c>
      <c r="W145" s="7">
        <f t="shared" si="24"/>
        <v>100</v>
      </c>
    </row>
    <row r="146" spans="1:23" ht="15" x14ac:dyDescent="0.2">
      <c r="A146" s="19" t="s">
        <v>153</v>
      </c>
      <c r="B146" s="16" t="s">
        <v>153</v>
      </c>
      <c r="C146" s="7" t="e">
        <v>#N/A</v>
      </c>
      <c r="D146" s="7" t="e">
        <v>#N/A</v>
      </c>
      <c r="E146" s="7" t="e">
        <v>#N/A</v>
      </c>
      <c r="F146" s="7" t="e">
        <v>#N/A</v>
      </c>
      <c r="G146" s="7">
        <v>6.6</v>
      </c>
      <c r="H146" s="7">
        <v>7.8</v>
      </c>
      <c r="I146" s="7" t="e">
        <v>#N/A</v>
      </c>
      <c r="J146" s="7" t="e">
        <v>#N/A</v>
      </c>
      <c r="K146" s="7">
        <v>11.2</v>
      </c>
      <c r="L146" s="7" t="e">
        <v>#N/A</v>
      </c>
      <c r="M146" s="7" t="e">
        <v>#N/A</v>
      </c>
      <c r="O146" s="7">
        <f t="shared" si="17"/>
        <v>6.6</v>
      </c>
      <c r="P146" s="7">
        <f t="shared" si="18"/>
        <v>6.6</v>
      </c>
      <c r="Q146" s="7">
        <f t="shared" si="19"/>
        <v>6.6</v>
      </c>
      <c r="R146" s="7">
        <f t="shared" si="20"/>
        <v>7.8</v>
      </c>
      <c r="S146" s="7">
        <f t="shared" si="21"/>
        <v>7.8</v>
      </c>
      <c r="T146" s="7">
        <f t="shared" si="22"/>
        <v>11.2</v>
      </c>
      <c r="U146" s="7">
        <f t="shared" si="23"/>
        <v>11.2</v>
      </c>
      <c r="W146" s="7">
        <f t="shared" si="24"/>
        <v>6.6</v>
      </c>
    </row>
    <row r="147" spans="1:23" ht="15" x14ac:dyDescent="0.2">
      <c r="A147" s="19" t="s">
        <v>154</v>
      </c>
      <c r="B147" s="16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>
        <v>91.9</v>
      </c>
      <c r="H147" s="7" t="e">
        <v>#N/A</v>
      </c>
      <c r="I147" s="7">
        <v>96</v>
      </c>
      <c r="J147" s="7" t="e">
        <v>#N/A</v>
      </c>
      <c r="K147" s="7">
        <v>96.2</v>
      </c>
      <c r="L147" s="7" t="e">
        <v>#N/A</v>
      </c>
      <c r="M147" s="7" t="e">
        <v>#N/A</v>
      </c>
      <c r="O147" s="7">
        <f t="shared" si="17"/>
        <v>91.9</v>
      </c>
      <c r="P147" s="7">
        <f t="shared" si="18"/>
        <v>91.9</v>
      </c>
      <c r="Q147" s="7">
        <f t="shared" si="19"/>
        <v>91.9</v>
      </c>
      <c r="R147" s="7">
        <f t="shared" si="20"/>
        <v>96</v>
      </c>
      <c r="S147" s="7">
        <f t="shared" si="21"/>
        <v>96</v>
      </c>
      <c r="T147" s="7">
        <f t="shared" si="22"/>
        <v>96.2</v>
      </c>
      <c r="U147" s="7">
        <f t="shared" si="23"/>
        <v>96.2</v>
      </c>
      <c r="W147" s="7">
        <f t="shared" si="24"/>
        <v>91.9</v>
      </c>
    </row>
    <row r="148" spans="1:23" ht="15" x14ac:dyDescent="0.2">
      <c r="A148" s="19" t="s">
        <v>155</v>
      </c>
      <c r="B148" s="16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>
        <v>22.6</v>
      </c>
      <c r="L148" s="7" t="e">
        <v>#N/A</v>
      </c>
      <c r="M148" s="7" t="e">
        <v>#N/A</v>
      </c>
      <c r="O148" s="7" t="str">
        <f t="shared" si="17"/>
        <v/>
      </c>
      <c r="P148" s="7" t="str">
        <f t="shared" si="18"/>
        <v/>
      </c>
      <c r="Q148" s="7" t="str">
        <f t="shared" si="19"/>
        <v/>
      </c>
      <c r="R148" s="7">
        <f t="shared" si="20"/>
        <v>22.6</v>
      </c>
      <c r="S148" s="7">
        <f t="shared" si="21"/>
        <v>22.6</v>
      </c>
      <c r="T148" s="7">
        <f t="shared" si="22"/>
        <v>22.6</v>
      </c>
      <c r="U148" s="7">
        <f t="shared" si="23"/>
        <v>22.6</v>
      </c>
      <c r="W148" s="7">
        <f t="shared" si="24"/>
        <v>22.6</v>
      </c>
    </row>
    <row r="149" spans="1:23" ht="15" x14ac:dyDescent="0.2">
      <c r="A149" s="19" t="s">
        <v>156</v>
      </c>
      <c r="B149" s="16" t="s">
        <v>156</v>
      </c>
      <c r="C149" s="7" t="e">
        <v>#N/A</v>
      </c>
      <c r="D149" s="7">
        <v>100</v>
      </c>
      <c r="E149" s="7">
        <v>100</v>
      </c>
      <c r="F149" s="7" t="e">
        <v>#N/A</v>
      </c>
      <c r="G149" s="7" t="e">
        <v>#N/A</v>
      </c>
      <c r="H149" s="7" t="e">
        <v>#N/A</v>
      </c>
      <c r="I149" s="7">
        <v>100</v>
      </c>
      <c r="J149" s="7" t="e">
        <v>#N/A</v>
      </c>
      <c r="K149" s="7" t="e">
        <v>#N/A</v>
      </c>
      <c r="L149" s="7" t="e">
        <v>#N/A</v>
      </c>
      <c r="M149" s="7" t="e">
        <v>#N/A</v>
      </c>
      <c r="O149" s="7">
        <f t="shared" si="17"/>
        <v>100</v>
      </c>
      <c r="P149" s="7">
        <f t="shared" si="18"/>
        <v>100</v>
      </c>
      <c r="Q149" s="7">
        <f t="shared" si="19"/>
        <v>100</v>
      </c>
      <c r="R149" s="7">
        <f t="shared" si="20"/>
        <v>100</v>
      </c>
      <c r="S149" s="7">
        <f t="shared" si="21"/>
        <v>100</v>
      </c>
      <c r="T149" s="7">
        <f t="shared" si="22"/>
        <v>100</v>
      </c>
      <c r="U149" s="7">
        <f t="shared" si="23"/>
        <v>100</v>
      </c>
      <c r="W149" s="7">
        <f t="shared" si="24"/>
        <v>100</v>
      </c>
    </row>
    <row r="150" spans="1:23" ht="15" x14ac:dyDescent="0.2">
      <c r="A150" s="19" t="s">
        <v>157</v>
      </c>
      <c r="B150" s="16" t="s">
        <v>157</v>
      </c>
      <c r="C150" s="7" t="e">
        <v>#N/A</v>
      </c>
      <c r="D150" s="7">
        <v>85.8</v>
      </c>
      <c r="E150" s="7">
        <v>88.2</v>
      </c>
      <c r="F150" s="7" t="e">
        <v>#N/A</v>
      </c>
      <c r="G150" s="7" t="e">
        <v>#N/A</v>
      </c>
      <c r="H150" s="7" t="e">
        <v>#N/A</v>
      </c>
      <c r="I150" s="7">
        <v>100</v>
      </c>
      <c r="J150" s="7">
        <v>100</v>
      </c>
      <c r="K150" s="7" t="e">
        <v>#N/A</v>
      </c>
      <c r="L150" s="7" t="e">
        <v>#N/A</v>
      </c>
      <c r="M150" s="7" t="e">
        <v>#N/A</v>
      </c>
      <c r="O150" s="7">
        <f t="shared" si="17"/>
        <v>88.2</v>
      </c>
      <c r="P150" s="7">
        <f t="shared" si="18"/>
        <v>88.2</v>
      </c>
      <c r="Q150" s="7">
        <f t="shared" si="19"/>
        <v>100</v>
      </c>
      <c r="R150" s="7">
        <f t="shared" si="20"/>
        <v>100</v>
      </c>
      <c r="S150" s="7">
        <f t="shared" si="21"/>
        <v>100</v>
      </c>
      <c r="T150" s="7">
        <f t="shared" si="22"/>
        <v>100</v>
      </c>
      <c r="U150" s="7">
        <f t="shared" si="23"/>
        <v>100</v>
      </c>
      <c r="W150" s="7">
        <f t="shared" si="24"/>
        <v>100</v>
      </c>
    </row>
    <row r="151" spans="1:23" ht="15" x14ac:dyDescent="0.2">
      <c r="A151" s="19" t="s">
        <v>158</v>
      </c>
      <c r="B151" s="16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>
        <v>76.5</v>
      </c>
      <c r="H151" s="7" t="e">
        <v>#N/A</v>
      </c>
      <c r="I151" s="7" t="e">
        <v>#N/A</v>
      </c>
      <c r="J151" s="7">
        <v>100</v>
      </c>
      <c r="K151" s="7">
        <v>100</v>
      </c>
      <c r="L151" s="7">
        <v>100</v>
      </c>
      <c r="M151" s="7" t="e">
        <v>#N/A</v>
      </c>
      <c r="O151" s="7">
        <f t="shared" si="17"/>
        <v>76.5</v>
      </c>
      <c r="P151" s="7">
        <f t="shared" si="18"/>
        <v>76.5</v>
      </c>
      <c r="Q151" s="7">
        <f t="shared" si="19"/>
        <v>76.5</v>
      </c>
      <c r="R151" s="7">
        <f t="shared" si="20"/>
        <v>76.5</v>
      </c>
      <c r="S151" s="7">
        <f t="shared" si="21"/>
        <v>100</v>
      </c>
      <c r="T151" s="7">
        <f t="shared" si="22"/>
        <v>100</v>
      </c>
      <c r="U151" s="7">
        <f t="shared" si="23"/>
        <v>100</v>
      </c>
      <c r="W151" s="7">
        <f t="shared" si="24"/>
        <v>76.5</v>
      </c>
    </row>
    <row r="152" spans="1:23" ht="15" x14ac:dyDescent="0.2">
      <c r="A152" s="19" t="s">
        <v>159</v>
      </c>
      <c r="B152" s="16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>
        <v>100</v>
      </c>
      <c r="I152" s="7">
        <v>100</v>
      </c>
      <c r="J152" s="7" t="e">
        <v>#N/A</v>
      </c>
      <c r="K152" s="7">
        <v>100</v>
      </c>
      <c r="L152" s="7" t="e">
        <v>#N/A</v>
      </c>
      <c r="M152" s="7" t="e">
        <v>#N/A</v>
      </c>
      <c r="O152" s="7">
        <f t="shared" si="17"/>
        <v>100</v>
      </c>
      <c r="P152" s="7">
        <f t="shared" si="18"/>
        <v>100</v>
      </c>
      <c r="Q152" s="7">
        <f t="shared" si="19"/>
        <v>100</v>
      </c>
      <c r="R152" s="7">
        <f t="shared" si="20"/>
        <v>100</v>
      </c>
      <c r="S152" s="7">
        <f t="shared" si="21"/>
        <v>100</v>
      </c>
      <c r="T152" s="7">
        <f t="shared" si="22"/>
        <v>100</v>
      </c>
      <c r="U152" s="7">
        <f t="shared" si="23"/>
        <v>100</v>
      </c>
      <c r="W152" s="7">
        <f t="shared" si="24"/>
        <v>100</v>
      </c>
    </row>
    <row r="153" spans="1:23" x14ac:dyDescent="0.2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>
        <v>39.9</v>
      </c>
      <c r="H153" s="7" t="e">
        <v>#N/A</v>
      </c>
      <c r="I153" s="7" t="e">
        <v>#N/A</v>
      </c>
      <c r="J153" s="7" t="e">
        <v>#N/A</v>
      </c>
      <c r="K153" s="7">
        <v>40.9</v>
      </c>
      <c r="L153" s="7" t="e">
        <v>#N/A</v>
      </c>
      <c r="M153" s="7" t="e">
        <v>#N/A</v>
      </c>
      <c r="O153" s="7">
        <f t="shared" si="17"/>
        <v>39.9</v>
      </c>
      <c r="P153" s="7">
        <f t="shared" si="18"/>
        <v>39.9</v>
      </c>
      <c r="Q153" s="7">
        <f t="shared" si="19"/>
        <v>39.9</v>
      </c>
      <c r="R153" s="7">
        <f t="shared" si="20"/>
        <v>39.9</v>
      </c>
      <c r="S153" s="7">
        <f t="shared" si="21"/>
        <v>40.9</v>
      </c>
      <c r="T153" s="7">
        <f t="shared" si="22"/>
        <v>40.9</v>
      </c>
      <c r="U153" s="7">
        <f t="shared" si="23"/>
        <v>40.9</v>
      </c>
      <c r="W153" s="7">
        <f t="shared" si="24"/>
        <v>39.9</v>
      </c>
    </row>
    <row r="154" spans="1:23" x14ac:dyDescent="0.2">
      <c r="A154" s="19" t="s">
        <v>196</v>
      </c>
      <c r="B154" s="7" t="s">
        <v>196</v>
      </c>
      <c r="C154" s="7" t="e">
        <v>#N/A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>
        <v>7.4</v>
      </c>
      <c r="L154" s="7" t="e">
        <v>#N/A</v>
      </c>
      <c r="M154" s="7" t="e">
        <v>#N/A</v>
      </c>
      <c r="O154" s="7" t="str">
        <f t="shared" si="17"/>
        <v/>
      </c>
      <c r="P154" s="7" t="str">
        <f t="shared" si="18"/>
        <v/>
      </c>
      <c r="Q154" s="7" t="str">
        <f t="shared" si="19"/>
        <v/>
      </c>
      <c r="R154" s="7">
        <f t="shared" si="20"/>
        <v>7.4</v>
      </c>
      <c r="S154" s="7">
        <f t="shared" si="21"/>
        <v>7.4</v>
      </c>
      <c r="T154" s="7">
        <f t="shared" si="22"/>
        <v>7.4</v>
      </c>
      <c r="U154" s="7">
        <f t="shared" si="23"/>
        <v>7.4</v>
      </c>
      <c r="W154" s="7">
        <f t="shared" si="24"/>
        <v>7.4</v>
      </c>
    </row>
    <row r="155" spans="1:23" ht="15" x14ac:dyDescent="0.2">
      <c r="A155" s="19" t="s">
        <v>162</v>
      </c>
      <c r="B155" s="16" t="s">
        <v>162</v>
      </c>
      <c r="C155" s="7" t="e">
        <v>#N/A</v>
      </c>
      <c r="D155" s="7" t="e">
        <v>#N/A</v>
      </c>
      <c r="E155" s="7" t="e">
        <v>#N/A</v>
      </c>
      <c r="F155" s="7" t="e">
        <v>#N/A</v>
      </c>
      <c r="G155" s="7">
        <v>8.8000000000000007</v>
      </c>
      <c r="H155" s="7" t="e">
        <v>#N/A</v>
      </c>
      <c r="I155" s="7" t="e">
        <v>#N/A</v>
      </c>
      <c r="J155" s="7" t="e">
        <v>#N/A</v>
      </c>
      <c r="K155" s="7">
        <v>7.8</v>
      </c>
      <c r="L155" s="7" t="e">
        <v>#N/A</v>
      </c>
      <c r="M155" s="7" t="e">
        <v>#N/A</v>
      </c>
      <c r="O155" s="7">
        <f t="shared" si="17"/>
        <v>8.8000000000000007</v>
      </c>
      <c r="P155" s="7">
        <f t="shared" si="18"/>
        <v>8.8000000000000007</v>
      </c>
      <c r="Q155" s="7">
        <f t="shared" si="19"/>
        <v>8.8000000000000007</v>
      </c>
      <c r="R155" s="7">
        <f t="shared" si="20"/>
        <v>8.8000000000000007</v>
      </c>
      <c r="S155" s="7">
        <f t="shared" si="21"/>
        <v>7.8</v>
      </c>
      <c r="T155" s="7">
        <f t="shared" si="22"/>
        <v>7.8</v>
      </c>
      <c r="U155" s="7">
        <f t="shared" si="23"/>
        <v>7.8</v>
      </c>
      <c r="W155" s="7">
        <f t="shared" si="24"/>
        <v>8.8000000000000007</v>
      </c>
    </row>
    <row r="156" spans="1:23" ht="15" x14ac:dyDescent="0.2">
      <c r="A156" s="19" t="s">
        <v>163</v>
      </c>
      <c r="B156" s="16" t="s">
        <v>163</v>
      </c>
      <c r="C156" s="7" t="e">
        <v>#N/A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20.8</v>
      </c>
      <c r="J156" s="7" t="e">
        <v>#N/A</v>
      </c>
      <c r="K156" s="7">
        <v>22</v>
      </c>
      <c r="L156" s="7" t="e">
        <v>#N/A</v>
      </c>
      <c r="M156" s="7" t="e">
        <v>#N/A</v>
      </c>
      <c r="O156" s="7" t="str">
        <f t="shared" si="17"/>
        <v/>
      </c>
      <c r="P156" s="7">
        <f t="shared" si="18"/>
        <v>20.8</v>
      </c>
      <c r="Q156" s="7">
        <f t="shared" si="19"/>
        <v>20.8</v>
      </c>
      <c r="R156" s="7">
        <f t="shared" si="20"/>
        <v>20.8</v>
      </c>
      <c r="S156" s="7">
        <f t="shared" si="21"/>
        <v>20.8</v>
      </c>
      <c r="T156" s="7">
        <f t="shared" si="22"/>
        <v>22</v>
      </c>
      <c r="U156" s="7">
        <f t="shared" si="23"/>
        <v>22</v>
      </c>
      <c r="W156" s="7">
        <f t="shared" si="24"/>
        <v>20.8</v>
      </c>
    </row>
    <row r="157" spans="1:23" x14ac:dyDescent="0.2">
      <c r="B157" s="7"/>
    </row>
    <row r="158" spans="1:23" x14ac:dyDescent="0.2">
      <c r="B158" s="7"/>
    </row>
    <row r="159" spans="1:23" x14ac:dyDescent="0.2">
      <c r="B159" s="7"/>
    </row>
    <row r="160" spans="1:23" x14ac:dyDescent="0.2">
      <c r="B160" s="7"/>
    </row>
    <row r="161" spans="2:2" x14ac:dyDescent="0.2">
      <c r="B161" s="7"/>
    </row>
    <row r="162" spans="2:2" x14ac:dyDescent="0.2">
      <c r="B162" s="7"/>
    </row>
    <row r="163" spans="2:2" x14ac:dyDescent="0.2">
      <c r="B163" s="7"/>
    </row>
    <row r="164" spans="2:2" x14ac:dyDescent="0.2">
      <c r="B164" s="7"/>
    </row>
    <row r="165" spans="2:2" x14ac:dyDescent="0.2">
      <c r="B165" s="7"/>
    </row>
    <row r="166" spans="2:2" x14ac:dyDescent="0.2">
      <c r="B166" s="7"/>
    </row>
    <row r="167" spans="2:2" x14ac:dyDescent="0.2">
      <c r="B167" s="7"/>
    </row>
    <row r="168" spans="2:2" x14ac:dyDescent="0.2">
      <c r="B168" s="7"/>
    </row>
    <row r="169" spans="2:2" x14ac:dyDescent="0.2">
      <c r="B169" s="7"/>
    </row>
    <row r="170" spans="2:2" x14ac:dyDescent="0.2">
      <c r="B170" s="7"/>
    </row>
    <row r="171" spans="2:2" x14ac:dyDescent="0.2">
      <c r="B171" s="7"/>
    </row>
    <row r="172" spans="2:2" x14ac:dyDescent="0.2">
      <c r="B172" s="7"/>
    </row>
    <row r="173" spans="2:2" x14ac:dyDescent="0.2">
      <c r="B173" s="7"/>
    </row>
    <row r="174" spans="2:2" x14ac:dyDescent="0.2">
      <c r="B174" s="7"/>
    </row>
    <row r="175" spans="2:2" x14ac:dyDescent="0.2">
      <c r="B175" s="7"/>
    </row>
    <row r="176" spans="2:2" x14ac:dyDescent="0.2">
      <c r="B176" s="7"/>
    </row>
    <row r="177" spans="2:2" x14ac:dyDescent="0.2">
      <c r="B177" s="7"/>
    </row>
    <row r="178" spans="2:2" x14ac:dyDescent="0.2">
      <c r="B178" s="7"/>
    </row>
    <row r="179" spans="2:2" x14ac:dyDescent="0.2">
      <c r="B179" s="7"/>
    </row>
    <row r="180" spans="2:2" x14ac:dyDescent="0.2">
      <c r="B180" s="7"/>
    </row>
    <row r="181" spans="2:2" x14ac:dyDescent="0.2">
      <c r="B181" s="7"/>
    </row>
    <row r="182" spans="2:2" x14ac:dyDescent="0.2">
      <c r="B182" s="7"/>
    </row>
    <row r="183" spans="2:2" x14ac:dyDescent="0.2">
      <c r="B183" s="7"/>
    </row>
    <row r="184" spans="2:2" x14ac:dyDescent="0.2">
      <c r="B184" s="7"/>
    </row>
    <row r="185" spans="2:2" x14ac:dyDescent="0.2">
      <c r="B185" s="7"/>
    </row>
    <row r="186" spans="2:2" x14ac:dyDescent="0.2">
      <c r="B186" s="7"/>
    </row>
    <row r="187" spans="2:2" x14ac:dyDescent="0.2">
      <c r="B187" s="7"/>
    </row>
    <row r="188" spans="2:2" x14ac:dyDescent="0.2">
      <c r="B188" s="7"/>
    </row>
    <row r="189" spans="2:2" x14ac:dyDescent="0.2">
      <c r="B189" s="7"/>
    </row>
    <row r="190" spans="2:2" x14ac:dyDescent="0.2">
      <c r="B190" s="7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8"/>
  <sheetViews>
    <sheetView workbookViewId="0">
      <selection activeCell="E246" sqref="E246"/>
    </sheetView>
  </sheetViews>
  <sheetFormatPr baseColWidth="10" defaultRowHeight="12.75" x14ac:dyDescent="0.2"/>
  <sheetData>
    <row r="1" spans="1:11" ht="48.75" thickBot="1" x14ac:dyDescent="0.25">
      <c r="A1" s="100"/>
      <c r="B1" s="101"/>
      <c r="C1" s="102" t="s">
        <v>377</v>
      </c>
      <c r="D1" s="102" t="s">
        <v>378</v>
      </c>
      <c r="E1" s="101"/>
      <c r="F1" s="101"/>
      <c r="G1" s="102" t="s">
        <v>377</v>
      </c>
      <c r="H1" s="101"/>
      <c r="I1" s="101"/>
      <c r="J1" s="101"/>
      <c r="K1" s="101"/>
    </row>
    <row r="2" spans="1:11" ht="24.75" thickBot="1" x14ac:dyDescent="0.25">
      <c r="A2" s="103" t="s">
        <v>247</v>
      </c>
      <c r="B2" s="102" t="s">
        <v>379</v>
      </c>
      <c r="C2" s="102" t="s">
        <v>380</v>
      </c>
      <c r="D2" s="102" t="s">
        <v>381</v>
      </c>
      <c r="E2" s="7"/>
      <c r="F2" s="7"/>
      <c r="G2" s="102" t="s">
        <v>382</v>
      </c>
      <c r="H2" s="7"/>
      <c r="I2" s="7"/>
      <c r="J2" s="7"/>
      <c r="K2" s="7"/>
    </row>
    <row r="3" spans="1:11" ht="13.5" thickBot="1" x14ac:dyDescent="0.25">
      <c r="A3" s="29" t="s">
        <v>12</v>
      </c>
      <c r="B3" s="104">
        <v>2020</v>
      </c>
      <c r="C3" s="105">
        <v>1.5163067579269409</v>
      </c>
      <c r="D3" s="7"/>
      <c r="E3" s="7"/>
      <c r="F3" s="7"/>
      <c r="G3" s="105">
        <f>IF(ISNUMBER(C3),IF(C3&gt;5,1,C3/5),"")</f>
        <v>0.30326135158538819</v>
      </c>
      <c r="H3" s="7"/>
      <c r="I3" s="7"/>
      <c r="J3" s="7"/>
      <c r="K3" s="7"/>
    </row>
    <row r="4" spans="1:11" ht="13.5" thickBot="1" x14ac:dyDescent="0.25">
      <c r="A4" s="38" t="s">
        <v>13</v>
      </c>
      <c r="B4" s="106" t="s">
        <v>383</v>
      </c>
      <c r="C4" s="107">
        <v>2.0420529842376709</v>
      </c>
      <c r="D4" s="108">
        <v>0.3</v>
      </c>
      <c r="E4" s="7"/>
      <c r="F4" s="7"/>
      <c r="G4" s="105">
        <f t="shared" ref="G4:G13" si="0">IF(ISNUMBER(C4),IF(C4&gt;5,1,C4/5),"")</f>
        <v>0.40841059684753417</v>
      </c>
      <c r="H4" s="7"/>
      <c r="I4" s="7"/>
      <c r="J4" s="7"/>
      <c r="K4" s="7"/>
    </row>
    <row r="5" spans="1:11" ht="13.5" thickBot="1" x14ac:dyDescent="0.25">
      <c r="A5" s="38" t="s">
        <v>14</v>
      </c>
      <c r="B5" s="104" t="s">
        <v>384</v>
      </c>
      <c r="C5" s="105">
        <v>1.181878924369812</v>
      </c>
      <c r="D5" s="7"/>
      <c r="E5" s="7"/>
      <c r="F5" s="7"/>
      <c r="G5" s="105">
        <f t="shared" si="0"/>
        <v>0.23637578487396241</v>
      </c>
      <c r="H5" s="7"/>
      <c r="I5" s="7"/>
      <c r="J5" s="7"/>
      <c r="K5" s="7"/>
    </row>
    <row r="6" spans="1:11" ht="13.5" thickBot="1" x14ac:dyDescent="0.25">
      <c r="A6" s="39" t="s">
        <v>385</v>
      </c>
      <c r="B6" s="7"/>
      <c r="C6" s="7"/>
      <c r="D6" s="7"/>
      <c r="E6" s="7"/>
      <c r="F6" s="7"/>
      <c r="G6" s="105" t="str">
        <f t="shared" si="0"/>
        <v/>
      </c>
      <c r="H6" s="7"/>
      <c r="I6" s="7"/>
      <c r="J6" s="7"/>
      <c r="K6" s="7"/>
    </row>
    <row r="7" spans="1:11" ht="13.5" thickBot="1" x14ac:dyDescent="0.25">
      <c r="A7" s="39" t="s">
        <v>339</v>
      </c>
      <c r="B7" s="7"/>
      <c r="C7" s="7"/>
      <c r="D7" s="7"/>
      <c r="E7" s="7"/>
      <c r="F7" s="7"/>
      <c r="G7" s="105" t="str">
        <f t="shared" si="0"/>
        <v/>
      </c>
      <c r="H7" s="7"/>
      <c r="I7" s="7"/>
      <c r="J7" s="7"/>
      <c r="K7" s="7"/>
    </row>
    <row r="8" spans="1:11" ht="13.5" thickBot="1" x14ac:dyDescent="0.25">
      <c r="A8" s="38" t="s">
        <v>15</v>
      </c>
      <c r="B8" s="106" t="s">
        <v>386</v>
      </c>
      <c r="C8" s="107">
        <v>0.49383765459060669</v>
      </c>
      <c r="D8" s="7"/>
      <c r="E8" s="7"/>
      <c r="F8" s="7"/>
      <c r="G8" s="105">
        <f t="shared" si="0"/>
        <v>9.8767530918121335E-2</v>
      </c>
      <c r="H8" s="7"/>
      <c r="I8" s="7"/>
      <c r="J8" s="7"/>
      <c r="K8" s="7"/>
    </row>
    <row r="9" spans="1:11" ht="13.5" thickBot="1" x14ac:dyDescent="0.25">
      <c r="A9" s="39" t="s">
        <v>340</v>
      </c>
      <c r="B9" s="7"/>
      <c r="C9" s="7"/>
      <c r="D9" s="7"/>
      <c r="E9" s="7"/>
      <c r="F9" s="7"/>
      <c r="G9" s="105" t="str">
        <f t="shared" si="0"/>
        <v/>
      </c>
      <c r="H9" s="7"/>
      <c r="I9" s="7"/>
      <c r="J9" s="7"/>
      <c r="K9" s="7"/>
    </row>
    <row r="10" spans="1:11" ht="13.5" thickBot="1" x14ac:dyDescent="0.25">
      <c r="A10" s="38" t="s">
        <v>16</v>
      </c>
      <c r="B10" s="104" t="s">
        <v>387</v>
      </c>
      <c r="C10" s="105">
        <v>3.3144619464874268</v>
      </c>
      <c r="D10" s="7"/>
      <c r="E10" s="7"/>
      <c r="F10" s="7"/>
      <c r="G10" s="105">
        <f t="shared" si="0"/>
        <v>0.6628923892974854</v>
      </c>
      <c r="H10" s="7"/>
      <c r="I10" s="7"/>
      <c r="J10" s="7"/>
      <c r="K10" s="7"/>
    </row>
    <row r="11" spans="1:11" ht="13.5" thickBot="1" x14ac:dyDescent="0.25">
      <c r="A11" s="38" t="s">
        <v>17</v>
      </c>
      <c r="B11" s="106">
        <v>2017</v>
      </c>
      <c r="C11" s="107">
        <v>1.5276304483413696</v>
      </c>
      <c r="D11" s="7"/>
      <c r="E11" s="7"/>
      <c r="F11" s="7"/>
      <c r="G11" s="105">
        <f t="shared" si="0"/>
        <v>0.30552608966827394</v>
      </c>
      <c r="H11" s="7"/>
      <c r="I11" s="7"/>
      <c r="J11" s="7"/>
      <c r="K11" s="7"/>
    </row>
    <row r="12" spans="1:11" ht="13.5" thickBot="1" x14ac:dyDescent="0.25">
      <c r="A12" s="39" t="s">
        <v>388</v>
      </c>
      <c r="B12" s="7"/>
      <c r="C12" s="7"/>
      <c r="D12" s="7"/>
      <c r="E12" s="7"/>
      <c r="F12" s="7"/>
      <c r="G12" s="105" t="str">
        <f t="shared" si="0"/>
        <v/>
      </c>
      <c r="H12" s="7"/>
      <c r="I12" s="7"/>
      <c r="J12" s="7"/>
      <c r="K12" s="7"/>
    </row>
    <row r="13" spans="1:11" ht="13.5" thickBot="1" x14ac:dyDescent="0.25">
      <c r="A13" s="38" t="s">
        <v>18</v>
      </c>
      <c r="B13" s="7"/>
      <c r="C13" s="7"/>
      <c r="D13" s="7"/>
      <c r="E13" s="7"/>
      <c r="F13" s="7"/>
      <c r="G13" s="105" t="str">
        <f t="shared" si="0"/>
        <v/>
      </c>
      <c r="H13" s="7"/>
      <c r="I13" s="7"/>
      <c r="J13" s="7"/>
      <c r="K13" s="7"/>
    </row>
    <row r="14" spans="1:11" ht="13.5" thickBot="1" x14ac:dyDescent="0.25">
      <c r="A14" s="38" t="s">
        <v>19</v>
      </c>
      <c r="B14" s="7"/>
      <c r="C14" s="7"/>
      <c r="D14" s="108"/>
      <c r="E14" s="7"/>
      <c r="F14" s="7"/>
      <c r="G14" s="109">
        <v>1</v>
      </c>
      <c r="I14" s="7"/>
      <c r="J14" s="7"/>
      <c r="K14" s="7"/>
    </row>
    <row r="15" spans="1:11" ht="13.5" thickBot="1" x14ac:dyDescent="0.25">
      <c r="A15" s="38" t="s">
        <v>20</v>
      </c>
      <c r="B15" s="104" t="s">
        <v>390</v>
      </c>
      <c r="C15" s="105">
        <v>0.8410983681678772</v>
      </c>
      <c r="D15" s="7"/>
      <c r="E15" s="7"/>
      <c r="F15" s="7"/>
      <c r="G15" s="105">
        <f>IF(ISNUMBER(C15),IF(C15&gt;5,1,C15/5),"")</f>
        <v>0.16821967363357543</v>
      </c>
      <c r="H15" s="7"/>
      <c r="I15" s="7"/>
      <c r="J15" s="7"/>
      <c r="K15" s="7"/>
    </row>
    <row r="16" spans="1:11" ht="13.5" thickBot="1" x14ac:dyDescent="0.25">
      <c r="A16" s="39" t="s">
        <v>341</v>
      </c>
      <c r="B16" s="7"/>
      <c r="C16" s="7"/>
      <c r="D16" s="7"/>
      <c r="E16" s="7"/>
      <c r="F16" s="7"/>
      <c r="G16" s="105" t="str">
        <f t="shared" ref="G16:G25" si="1">IF(ISNUMBER(C16),IF(C16&gt;5,1,C16/5),"")</f>
        <v/>
      </c>
      <c r="H16" s="7"/>
      <c r="I16" s="7"/>
      <c r="J16" s="7"/>
      <c r="K16" s="7"/>
    </row>
    <row r="17" spans="1:11" ht="13.5" thickBot="1" x14ac:dyDescent="0.25">
      <c r="A17" s="29" t="s">
        <v>21</v>
      </c>
      <c r="B17" s="7"/>
      <c r="C17" s="7"/>
      <c r="D17" s="7"/>
      <c r="E17" s="7"/>
      <c r="F17" s="7"/>
      <c r="G17" s="105" t="str">
        <f t="shared" si="1"/>
        <v/>
      </c>
      <c r="H17" s="7"/>
      <c r="I17" s="7"/>
      <c r="J17" s="7"/>
      <c r="K17" s="7"/>
    </row>
    <row r="18" spans="1:11" ht="13.5" thickBot="1" x14ac:dyDescent="0.25">
      <c r="A18" s="38" t="s">
        <v>22</v>
      </c>
      <c r="B18" s="106" t="s">
        <v>391</v>
      </c>
      <c r="C18" s="107">
        <v>0.76316457986831665</v>
      </c>
      <c r="D18" s="7"/>
      <c r="E18" s="7"/>
      <c r="F18" s="7"/>
      <c r="G18" s="105">
        <f t="shared" si="1"/>
        <v>0.15263291597366332</v>
      </c>
      <c r="H18" s="7"/>
      <c r="I18" s="7"/>
      <c r="J18" s="7"/>
      <c r="K18" s="7"/>
    </row>
    <row r="19" spans="1:11" ht="13.5" thickBot="1" x14ac:dyDescent="0.25">
      <c r="A19" s="29" t="s">
        <v>23</v>
      </c>
      <c r="B19" s="7"/>
      <c r="C19" s="7"/>
      <c r="D19" s="7"/>
      <c r="E19" s="7"/>
      <c r="F19" s="7"/>
      <c r="G19" s="105" t="str">
        <f t="shared" si="1"/>
        <v/>
      </c>
      <c r="H19" s="7"/>
      <c r="I19" s="7"/>
      <c r="J19" s="7"/>
      <c r="K19" s="7"/>
    </row>
    <row r="20" spans="1:11" ht="13.5" thickBot="1" x14ac:dyDescent="0.25">
      <c r="A20" s="29" t="s">
        <v>24</v>
      </c>
      <c r="B20" s="104" t="s">
        <v>384</v>
      </c>
      <c r="C20" s="105">
        <v>2.3824567794799805</v>
      </c>
      <c r="D20" s="7"/>
      <c r="E20" s="7"/>
      <c r="F20" s="7"/>
      <c r="G20" s="105">
        <f t="shared" si="1"/>
        <v>0.47649135589599612</v>
      </c>
      <c r="H20" s="7"/>
      <c r="I20" s="7"/>
      <c r="J20" s="7"/>
      <c r="K20" s="7"/>
    </row>
    <row r="21" spans="1:11" ht="13.5" thickBot="1" x14ac:dyDescent="0.25">
      <c r="A21" s="38" t="s">
        <v>25</v>
      </c>
      <c r="B21" s="7"/>
      <c r="C21" s="7"/>
      <c r="D21" s="111">
        <v>1.5</v>
      </c>
      <c r="E21" s="7"/>
      <c r="F21" s="7"/>
      <c r="G21" s="105" t="str">
        <f t="shared" si="1"/>
        <v/>
      </c>
      <c r="H21" s="7"/>
      <c r="I21" s="7"/>
      <c r="J21" s="7"/>
      <c r="K21" s="7"/>
    </row>
    <row r="22" spans="1:11" ht="13.5" thickBot="1" x14ac:dyDescent="0.25">
      <c r="A22" s="39" t="s">
        <v>173</v>
      </c>
      <c r="B22" s="7"/>
      <c r="C22" s="7"/>
      <c r="D22" s="7"/>
      <c r="E22" s="7"/>
      <c r="F22" s="7"/>
      <c r="G22" s="105" t="str">
        <f t="shared" si="1"/>
        <v/>
      </c>
      <c r="H22" s="7"/>
      <c r="I22" s="7"/>
      <c r="J22" s="7"/>
      <c r="K22" s="7"/>
    </row>
    <row r="23" spans="1:11" ht="13.5" thickBot="1" x14ac:dyDescent="0.25">
      <c r="A23" s="38" t="s">
        <v>26</v>
      </c>
      <c r="B23" s="106" t="s">
        <v>392</v>
      </c>
      <c r="C23" s="107">
        <v>0.4021313488483429</v>
      </c>
      <c r="D23" s="7"/>
      <c r="E23" s="7"/>
      <c r="F23" s="7"/>
      <c r="G23" s="105">
        <f t="shared" si="1"/>
        <v>8.0426269769668574E-2</v>
      </c>
      <c r="H23" s="7"/>
      <c r="I23" s="7"/>
      <c r="J23" s="7"/>
      <c r="K23" s="7"/>
    </row>
    <row r="24" spans="1:11" ht="13.5" thickBot="1" x14ac:dyDescent="0.25">
      <c r="A24" s="39" t="s">
        <v>393</v>
      </c>
      <c r="B24" s="7"/>
      <c r="C24" s="7"/>
      <c r="D24" s="7"/>
      <c r="E24" s="7"/>
      <c r="F24" s="7"/>
      <c r="G24" s="105" t="str">
        <f t="shared" si="1"/>
        <v/>
      </c>
      <c r="H24" s="7"/>
      <c r="I24" s="7"/>
      <c r="J24" s="7"/>
      <c r="K24" s="7"/>
    </row>
    <row r="25" spans="1:11" ht="13.5" thickBot="1" x14ac:dyDescent="0.25">
      <c r="A25" s="39" t="s">
        <v>342</v>
      </c>
      <c r="B25" s="104">
        <v>2020</v>
      </c>
      <c r="C25" s="105">
        <v>0.99246847629547119</v>
      </c>
      <c r="D25" s="7"/>
      <c r="E25" s="7"/>
      <c r="F25" s="7"/>
      <c r="G25" s="105">
        <f t="shared" si="1"/>
        <v>0.19849369525909424</v>
      </c>
      <c r="H25" s="7"/>
      <c r="I25" s="7"/>
      <c r="J25" s="7"/>
      <c r="K25" s="7"/>
    </row>
    <row r="26" spans="1:11" ht="13.5" thickBot="1" x14ac:dyDescent="0.25">
      <c r="A26" s="38" t="s">
        <v>27</v>
      </c>
      <c r="B26" s="106" t="s">
        <v>394</v>
      </c>
      <c r="C26" s="107">
        <v>2.1836509704589844</v>
      </c>
      <c r="D26" s="7"/>
      <c r="E26" s="7"/>
      <c r="F26" s="7"/>
      <c r="G26" s="105">
        <f>IF(ISNUMBER(C26),IF(C26&gt;5,1,C26/5),"")</f>
        <v>0.43673019409179686</v>
      </c>
      <c r="H26" s="7"/>
      <c r="I26" s="7"/>
      <c r="J26" s="7"/>
      <c r="K26" s="7"/>
    </row>
    <row r="27" spans="1:11" ht="13.5" thickBot="1" x14ac:dyDescent="0.25">
      <c r="A27" s="38" t="s">
        <v>28</v>
      </c>
      <c r="B27" s="104" t="s">
        <v>395</v>
      </c>
      <c r="C27" s="105">
        <v>2.790839672088623</v>
      </c>
      <c r="D27" s="111">
        <v>0.5</v>
      </c>
      <c r="E27" s="7"/>
      <c r="F27" s="7"/>
      <c r="G27" s="105">
        <f t="shared" ref="G27:G36" si="2">IF(ISNUMBER(C27),IF(C27&gt;5,1,C27/5),"")</f>
        <v>0.55816793441772461</v>
      </c>
      <c r="H27" s="7"/>
      <c r="I27" s="7"/>
      <c r="J27" s="7"/>
      <c r="K27" s="7"/>
    </row>
    <row r="28" spans="1:11" ht="13.5" thickBot="1" x14ac:dyDescent="0.25">
      <c r="A28" s="38" t="s">
        <v>29</v>
      </c>
      <c r="B28" s="106" t="s">
        <v>396</v>
      </c>
      <c r="C28" s="107">
        <v>3.0954592227935791</v>
      </c>
      <c r="D28" s="7"/>
      <c r="E28" s="7"/>
      <c r="F28" s="7"/>
      <c r="G28" s="105">
        <f t="shared" si="2"/>
        <v>0.6190918445587158</v>
      </c>
      <c r="H28" s="7"/>
      <c r="I28" s="7"/>
      <c r="J28" s="7"/>
      <c r="K28" s="7"/>
    </row>
    <row r="29" spans="1:11" ht="13.5" thickBot="1" x14ac:dyDescent="0.25">
      <c r="A29" s="38" t="s">
        <v>30</v>
      </c>
      <c r="B29" s="104">
        <v>2018</v>
      </c>
      <c r="C29" s="105">
        <v>1.2772332429885864</v>
      </c>
      <c r="D29" s="7"/>
      <c r="E29" s="7"/>
      <c r="F29" s="7"/>
      <c r="G29" s="105">
        <f t="shared" si="2"/>
        <v>0.25544664859771726</v>
      </c>
      <c r="H29" s="7"/>
      <c r="I29" s="7"/>
      <c r="J29" s="7"/>
      <c r="K29" s="7"/>
    </row>
    <row r="30" spans="1:11" ht="13.5" thickBot="1" x14ac:dyDescent="0.25">
      <c r="A30" s="39" t="s">
        <v>397</v>
      </c>
      <c r="B30" s="7"/>
      <c r="C30" s="7"/>
      <c r="D30" s="7"/>
      <c r="E30" s="7"/>
      <c r="F30" s="7"/>
      <c r="G30" s="105" t="str">
        <f t="shared" si="2"/>
        <v/>
      </c>
      <c r="H30" s="7"/>
      <c r="I30" s="7"/>
      <c r="J30" s="7"/>
      <c r="K30" s="7"/>
    </row>
    <row r="31" spans="1:11" ht="13.5" thickBot="1" x14ac:dyDescent="0.25">
      <c r="A31" s="40" t="s">
        <v>31</v>
      </c>
      <c r="B31" s="7"/>
      <c r="C31" s="7"/>
      <c r="D31" s="7"/>
      <c r="E31" s="7"/>
      <c r="F31" s="7"/>
      <c r="G31" s="105" t="str">
        <f t="shared" si="2"/>
        <v/>
      </c>
      <c r="H31" s="7"/>
      <c r="I31" s="7"/>
      <c r="J31" s="7"/>
      <c r="K31" s="7"/>
    </row>
    <row r="32" spans="1:11" ht="13.5" thickBot="1" x14ac:dyDescent="0.25">
      <c r="A32" s="38" t="s">
        <v>32</v>
      </c>
      <c r="B32" s="106" t="s">
        <v>398</v>
      </c>
      <c r="C32" s="107">
        <v>1.0736614465713501</v>
      </c>
      <c r="D32" s="108">
        <v>0.4</v>
      </c>
      <c r="E32" s="7"/>
      <c r="F32" s="7"/>
      <c r="G32" s="105">
        <f t="shared" si="2"/>
        <v>0.21473228931427002</v>
      </c>
      <c r="H32" s="7"/>
      <c r="I32" s="7"/>
      <c r="J32" s="7"/>
      <c r="K32" s="7"/>
    </row>
    <row r="33" spans="1:11" ht="13.5" thickBot="1" x14ac:dyDescent="0.25">
      <c r="A33" s="38" t="s">
        <v>33</v>
      </c>
      <c r="B33" s="104" t="s">
        <v>399</v>
      </c>
      <c r="C33" s="105">
        <v>1.8486833572387695</v>
      </c>
      <c r="D33" s="7"/>
      <c r="E33" s="7"/>
      <c r="F33" s="7"/>
      <c r="G33" s="105">
        <f t="shared" si="2"/>
        <v>0.36973667144775391</v>
      </c>
      <c r="H33" s="7"/>
      <c r="I33" s="7"/>
      <c r="J33" s="7"/>
      <c r="K33" s="7"/>
    </row>
    <row r="34" spans="1:11" ht="13.5" thickBot="1" x14ac:dyDescent="0.25">
      <c r="A34" s="38" t="s">
        <v>34</v>
      </c>
      <c r="B34" s="106" t="s">
        <v>400</v>
      </c>
      <c r="C34" s="107">
        <v>2.4456889629364014</v>
      </c>
      <c r="D34" s="7"/>
      <c r="E34" s="7"/>
      <c r="F34" s="7"/>
      <c r="G34" s="105">
        <f t="shared" si="2"/>
        <v>0.4891377925872803</v>
      </c>
      <c r="H34" s="7"/>
      <c r="I34" s="7"/>
      <c r="J34" s="7"/>
      <c r="K34" s="7"/>
    </row>
    <row r="35" spans="1:11" ht="13.5" thickBot="1" x14ac:dyDescent="0.25">
      <c r="A35" s="39" t="s">
        <v>343</v>
      </c>
      <c r="B35" s="104" t="s">
        <v>401</v>
      </c>
      <c r="C35" s="105">
        <v>2.4868510000000001</v>
      </c>
      <c r="D35" s="7"/>
      <c r="E35" s="7"/>
      <c r="F35" s="7"/>
      <c r="G35" s="105">
        <f t="shared" si="2"/>
        <v>0.49737020000000004</v>
      </c>
      <c r="H35" s="7"/>
      <c r="I35" s="7"/>
      <c r="J35" s="7"/>
      <c r="K35" s="7"/>
    </row>
    <row r="36" spans="1:11" ht="13.5" thickBot="1" x14ac:dyDescent="0.25">
      <c r="A36" s="38" t="s">
        <v>35</v>
      </c>
      <c r="B36" s="106" t="s">
        <v>402</v>
      </c>
      <c r="C36" s="107">
        <v>0.89598464965820313</v>
      </c>
      <c r="D36" s="7"/>
      <c r="E36" s="7"/>
      <c r="F36" s="7"/>
      <c r="G36" s="105">
        <f t="shared" si="2"/>
        <v>0.17919692993164063</v>
      </c>
      <c r="H36" s="7"/>
      <c r="I36" s="7"/>
      <c r="J36" s="7"/>
      <c r="K36" s="7"/>
    </row>
    <row r="37" spans="1:11" ht="13.5" thickBot="1" x14ac:dyDescent="0.25">
      <c r="A37" s="38" t="s">
        <v>36</v>
      </c>
      <c r="B37" s="104" t="s">
        <v>403</v>
      </c>
      <c r="C37" s="105">
        <v>3.0746456235647202E-2</v>
      </c>
      <c r="D37" s="7"/>
      <c r="E37" s="7"/>
      <c r="F37" s="7"/>
      <c r="G37" s="105">
        <f>IF(ISNUMBER(C37),IF(C37&gt;5,1,C37/5),"")</f>
        <v>6.1492912471294405E-3</v>
      </c>
      <c r="H37" s="7"/>
      <c r="I37" s="7"/>
      <c r="J37" s="7"/>
      <c r="K37" s="7"/>
    </row>
    <row r="38" spans="1:11" ht="13.5" thickBot="1" x14ac:dyDescent="0.25">
      <c r="A38" s="38" t="s">
        <v>37</v>
      </c>
      <c r="B38" s="7"/>
      <c r="C38" s="7"/>
      <c r="D38" s="7"/>
      <c r="E38" s="7"/>
      <c r="F38" s="7"/>
      <c r="G38" s="105" t="str">
        <f t="shared" ref="G38:G44" si="3">IF(ISNUMBER(C38),IF(C38&gt;5,1,C38/5),"")</f>
        <v/>
      </c>
      <c r="H38" s="7"/>
      <c r="I38" s="7"/>
      <c r="J38" s="7"/>
      <c r="K38" s="7"/>
    </row>
    <row r="39" spans="1:11" ht="13.5" thickBot="1" x14ac:dyDescent="0.25">
      <c r="A39" s="39" t="s">
        <v>404</v>
      </c>
      <c r="B39" s="7"/>
      <c r="C39" s="7"/>
      <c r="D39" s="7"/>
      <c r="E39" s="7"/>
      <c r="F39" s="7"/>
      <c r="G39" s="105" t="str">
        <f t="shared" si="3"/>
        <v/>
      </c>
      <c r="H39" s="7"/>
      <c r="I39" s="7"/>
      <c r="J39" s="7"/>
      <c r="K39" s="7"/>
    </row>
    <row r="40" spans="1:11" ht="13.5" thickBot="1" x14ac:dyDescent="0.25">
      <c r="A40" s="29" t="s">
        <v>38</v>
      </c>
      <c r="B40" s="106" t="s">
        <v>402</v>
      </c>
      <c r="C40" s="107">
        <v>2.5825545787811279</v>
      </c>
      <c r="D40" s="7"/>
      <c r="E40" s="7"/>
      <c r="F40" s="7"/>
      <c r="G40" s="105">
        <f t="shared" si="3"/>
        <v>0.51651091575622554</v>
      </c>
      <c r="H40" s="7"/>
      <c r="I40" s="7"/>
      <c r="J40" s="7"/>
      <c r="K40" s="7"/>
    </row>
    <row r="41" spans="1:11" ht="13.5" thickBot="1" x14ac:dyDescent="0.25">
      <c r="A41" s="38" t="s">
        <v>39</v>
      </c>
      <c r="B41" s="104" t="s">
        <v>405</v>
      </c>
      <c r="C41" s="105">
        <v>0.74745870000000003</v>
      </c>
      <c r="D41" s="7"/>
      <c r="E41" s="7"/>
      <c r="F41" s="7"/>
      <c r="G41" s="105">
        <f t="shared" si="3"/>
        <v>0.14949174000000001</v>
      </c>
      <c r="H41" s="7"/>
      <c r="I41" s="7"/>
      <c r="J41" s="7"/>
      <c r="K41" s="7"/>
    </row>
    <row r="42" spans="1:11" ht="13.5" thickBot="1" x14ac:dyDescent="0.25">
      <c r="A42" s="39" t="s">
        <v>406</v>
      </c>
      <c r="B42" s="7"/>
      <c r="C42" s="7"/>
      <c r="D42" s="7"/>
      <c r="E42" s="7"/>
      <c r="F42" s="7"/>
      <c r="G42" s="105" t="str">
        <f t="shared" si="3"/>
        <v/>
      </c>
      <c r="H42" s="7"/>
      <c r="I42" s="7"/>
      <c r="J42" s="7"/>
      <c r="K42" s="7"/>
    </row>
    <row r="43" spans="1:11" ht="13.5" thickBot="1" x14ac:dyDescent="0.25">
      <c r="A43" s="38" t="s">
        <v>40</v>
      </c>
      <c r="B43" s="106" t="s">
        <v>407</v>
      </c>
      <c r="C43" s="107">
        <v>3.64237380027771</v>
      </c>
      <c r="D43" s="7"/>
      <c r="E43" s="7"/>
      <c r="F43" s="7"/>
      <c r="G43" s="105">
        <f t="shared" si="3"/>
        <v>0.72847476005554201</v>
      </c>
      <c r="H43" s="7"/>
      <c r="I43" s="7"/>
      <c r="J43" s="7"/>
      <c r="K43" s="7"/>
    </row>
    <row r="44" spans="1:11" ht="13.5" thickBot="1" x14ac:dyDescent="0.25">
      <c r="A44" s="38" t="s">
        <v>41</v>
      </c>
      <c r="B44" s="104" t="s">
        <v>399</v>
      </c>
      <c r="C44" s="105">
        <v>1.2440357208251953</v>
      </c>
      <c r="D44" s="7"/>
      <c r="E44" s="7"/>
      <c r="F44" s="7"/>
      <c r="G44" s="105">
        <f t="shared" si="3"/>
        <v>0.24880714416503907</v>
      </c>
      <c r="H44" s="7"/>
      <c r="I44" s="7"/>
      <c r="J44" s="7"/>
      <c r="K44" s="7"/>
    </row>
    <row r="45" spans="1:11" ht="13.5" thickBot="1" x14ac:dyDescent="0.25">
      <c r="A45" s="38" t="s">
        <v>42</v>
      </c>
      <c r="B45" s="106" t="s">
        <v>387</v>
      </c>
      <c r="C45" s="107">
        <v>3.4453897476196289</v>
      </c>
      <c r="D45" s="7"/>
      <c r="E45" s="7"/>
      <c r="F45" s="7"/>
      <c r="G45" s="105">
        <f>IF(ISNUMBER(C45),IF(C45&gt;5,1,C45/5),"")</f>
        <v>0.68907794952392576</v>
      </c>
      <c r="H45" s="7"/>
      <c r="I45" s="7"/>
      <c r="J45" s="7"/>
      <c r="K45" s="7"/>
    </row>
    <row r="46" spans="1:11" ht="13.5" thickBot="1" x14ac:dyDescent="0.25">
      <c r="A46" s="39" t="s">
        <v>344</v>
      </c>
      <c r="B46" s="104" t="s">
        <v>403</v>
      </c>
      <c r="C46" s="105">
        <v>0.39547407627105713</v>
      </c>
      <c r="D46" s="7"/>
      <c r="E46" s="7"/>
      <c r="F46" s="7"/>
      <c r="G46" s="105">
        <f t="shared" ref="G46:G55" si="4">IF(ISNUMBER(C46),IF(C46&gt;5,1,C46/5),"")</f>
        <v>7.9094815254211429E-2</v>
      </c>
      <c r="H46" s="7"/>
      <c r="I46" s="7"/>
      <c r="J46" s="7"/>
      <c r="K46" s="7"/>
    </row>
    <row r="47" spans="1:11" ht="13.5" thickBot="1" x14ac:dyDescent="0.25">
      <c r="A47" s="38" t="s">
        <v>43</v>
      </c>
      <c r="B47" s="106">
        <v>2016</v>
      </c>
      <c r="C47" s="107">
        <v>0.68038201332092285</v>
      </c>
      <c r="D47" s="7"/>
      <c r="E47" s="7"/>
      <c r="F47" s="7"/>
      <c r="G47" s="105">
        <f t="shared" si="4"/>
        <v>0.13607640266418458</v>
      </c>
      <c r="H47" s="7"/>
      <c r="I47" s="7"/>
      <c r="J47" s="7"/>
      <c r="K47" s="7"/>
    </row>
    <row r="48" spans="1:11" ht="13.5" thickBot="1" x14ac:dyDescent="0.25">
      <c r="A48" s="29" t="s">
        <v>44</v>
      </c>
      <c r="B48" s="104" t="s">
        <v>408</v>
      </c>
      <c r="C48" s="105">
        <v>3.8017340004444122E-2</v>
      </c>
      <c r="D48" s="7"/>
      <c r="E48" s="7"/>
      <c r="F48" s="7"/>
      <c r="G48" s="105">
        <f t="shared" si="4"/>
        <v>7.6034680008888241E-3</v>
      </c>
      <c r="H48" s="7"/>
      <c r="I48" s="7"/>
      <c r="J48" s="7"/>
      <c r="K48" s="7"/>
    </row>
    <row r="49" spans="1:11" ht="13.5" thickBot="1" x14ac:dyDescent="0.25">
      <c r="A49" s="38" t="s">
        <v>45</v>
      </c>
      <c r="B49" s="106" t="s">
        <v>409</v>
      </c>
      <c r="C49" s="107">
        <v>1.3660347461700439</v>
      </c>
      <c r="D49" s="7"/>
      <c r="E49" s="7"/>
      <c r="F49" s="7"/>
      <c r="G49" s="105">
        <f t="shared" si="4"/>
        <v>0.27320694923400879</v>
      </c>
      <c r="H49" s="7"/>
      <c r="I49" s="7"/>
      <c r="J49" s="7"/>
      <c r="K49" s="7"/>
    </row>
    <row r="50" spans="1:11" ht="13.5" thickBot="1" x14ac:dyDescent="0.25">
      <c r="A50" s="38" t="s">
        <v>46</v>
      </c>
      <c r="B50" s="104" t="s">
        <v>398</v>
      </c>
      <c r="C50" s="105">
        <v>0.01</v>
      </c>
      <c r="D50" s="7"/>
      <c r="E50" s="7"/>
      <c r="F50" s="7"/>
      <c r="G50" s="105">
        <f t="shared" si="4"/>
        <v>2E-3</v>
      </c>
      <c r="H50" s="7"/>
      <c r="I50" s="7"/>
      <c r="J50" s="7"/>
      <c r="K50" s="7"/>
    </row>
    <row r="51" spans="1:11" ht="13.5" thickBot="1" x14ac:dyDescent="0.25">
      <c r="A51" s="38" t="s">
        <v>47</v>
      </c>
      <c r="B51" s="106" t="s">
        <v>410</v>
      </c>
      <c r="C51" s="107">
        <v>3.2271451950073242</v>
      </c>
      <c r="D51" s="111">
        <v>1.1000000000000001</v>
      </c>
      <c r="E51" s="7"/>
      <c r="F51" s="7"/>
      <c r="G51" s="105">
        <f t="shared" si="4"/>
        <v>0.64542903900146487</v>
      </c>
      <c r="H51" s="7"/>
      <c r="I51" s="7"/>
      <c r="J51" s="7"/>
      <c r="K51" s="7"/>
    </row>
    <row r="52" spans="1:11" ht="13.5" thickBot="1" x14ac:dyDescent="0.25">
      <c r="A52" s="39" t="s">
        <v>345</v>
      </c>
      <c r="B52" s="7"/>
      <c r="C52" s="7"/>
      <c r="D52" s="7"/>
      <c r="E52" s="7"/>
      <c r="F52" s="7"/>
      <c r="G52" s="105" t="str">
        <f t="shared" si="4"/>
        <v/>
      </c>
      <c r="H52" s="7"/>
      <c r="I52" s="7"/>
      <c r="J52" s="7"/>
      <c r="K52" s="7"/>
    </row>
    <row r="53" spans="1:11" ht="13.5" thickBot="1" x14ac:dyDescent="0.25">
      <c r="A53" s="39" t="s">
        <v>411</v>
      </c>
      <c r="B53" s="7"/>
      <c r="C53" s="7"/>
      <c r="D53" s="7"/>
      <c r="E53" s="7"/>
      <c r="F53" s="7"/>
      <c r="G53" s="105" t="str">
        <f t="shared" si="4"/>
        <v/>
      </c>
      <c r="H53" s="7"/>
      <c r="I53" s="7"/>
      <c r="J53" s="7"/>
      <c r="K53" s="7"/>
    </row>
    <row r="54" spans="1:11" ht="15" thickBot="1" x14ac:dyDescent="0.25">
      <c r="A54" s="38" t="s">
        <v>48</v>
      </c>
      <c r="B54" s="7"/>
      <c r="C54" s="7"/>
      <c r="D54" s="111">
        <v>2.2999999999999998</v>
      </c>
      <c r="E54" s="7"/>
      <c r="F54" s="7"/>
      <c r="G54" s="105" t="str">
        <f t="shared" si="4"/>
        <v/>
      </c>
      <c r="H54" s="110"/>
      <c r="I54" s="7"/>
      <c r="J54" s="7"/>
      <c r="K54" s="7"/>
    </row>
    <row r="55" spans="1:11" ht="13.5" thickBot="1" x14ac:dyDescent="0.25">
      <c r="A55" s="38" t="s">
        <v>243</v>
      </c>
      <c r="B55" s="104" t="s">
        <v>398</v>
      </c>
      <c r="C55" s="105">
        <v>0.78518551588058472</v>
      </c>
      <c r="D55" s="111">
        <v>0.2</v>
      </c>
      <c r="E55" s="7"/>
      <c r="F55" s="7"/>
      <c r="G55" s="105">
        <f t="shared" si="4"/>
        <v>0.15703710317611694</v>
      </c>
      <c r="H55" s="7"/>
      <c r="I55" s="7"/>
      <c r="J55" s="7"/>
      <c r="K55" s="7"/>
    </row>
    <row r="56" spans="1:11" ht="15" thickBot="1" x14ac:dyDescent="0.25">
      <c r="A56" s="38" t="s">
        <v>50</v>
      </c>
      <c r="B56" s="7"/>
      <c r="C56" s="7"/>
      <c r="D56" s="112">
        <v>11</v>
      </c>
      <c r="E56" s="7"/>
      <c r="F56" s="7"/>
      <c r="G56" s="109">
        <v>1</v>
      </c>
      <c r="H56" s="110" t="s">
        <v>389</v>
      </c>
      <c r="I56" s="7"/>
      <c r="J56" s="7"/>
      <c r="K56" s="7"/>
    </row>
    <row r="57" spans="1:11" ht="13.5" thickBot="1" x14ac:dyDescent="0.25">
      <c r="A57" s="39" t="s">
        <v>346</v>
      </c>
      <c r="B57" s="106" t="s">
        <v>412</v>
      </c>
      <c r="C57" s="107">
        <v>0.54558229446411133</v>
      </c>
      <c r="D57" s="7"/>
      <c r="E57" s="7"/>
      <c r="F57" s="7"/>
      <c r="G57" s="105">
        <f>IF(ISNUMBER(C57),IF(C57&gt;5,1,C57/5),"")</f>
        <v>0.10911645889282226</v>
      </c>
      <c r="H57" s="7"/>
      <c r="I57" s="7"/>
      <c r="J57" s="7"/>
      <c r="K57" s="7"/>
    </row>
    <row r="58" spans="1:11" ht="13.5" thickBot="1" x14ac:dyDescent="0.25">
      <c r="A58" s="39" t="s">
        <v>347</v>
      </c>
      <c r="B58" s="104" t="s">
        <v>413</v>
      </c>
      <c r="C58" s="105">
        <v>4.144620418548584</v>
      </c>
      <c r="D58" s="7"/>
      <c r="E58" s="7"/>
      <c r="F58" s="7"/>
      <c r="G58" s="105">
        <f t="shared" ref="G58:G121" si="5">IF(ISNUMBER(C58),IF(C58&gt;5,1,C58/5),"")</f>
        <v>0.82892408370971682</v>
      </c>
      <c r="H58" s="7"/>
      <c r="I58" s="7"/>
      <c r="J58" s="7"/>
      <c r="K58" s="7"/>
    </row>
    <row r="59" spans="1:11" ht="13.5" thickBot="1" x14ac:dyDescent="0.25">
      <c r="A59" s="38" t="s">
        <v>51</v>
      </c>
      <c r="B59" s="106" t="s">
        <v>414</v>
      </c>
      <c r="C59" s="107">
        <v>1.5932042598724365</v>
      </c>
      <c r="D59" s="7"/>
      <c r="E59" s="7"/>
      <c r="F59" s="7"/>
      <c r="G59" s="105">
        <f t="shared" si="5"/>
        <v>0.31864085197448733</v>
      </c>
      <c r="H59" s="7"/>
      <c r="I59" s="7"/>
      <c r="J59" s="7"/>
      <c r="K59" s="7"/>
    </row>
    <row r="60" spans="1:11" ht="13.5" thickBot="1" x14ac:dyDescent="0.25">
      <c r="A60" s="38" t="s">
        <v>52</v>
      </c>
      <c r="B60" s="104" t="s">
        <v>408</v>
      </c>
      <c r="C60" s="105">
        <v>1.4993211030960083</v>
      </c>
      <c r="D60" s="7"/>
      <c r="E60" s="7"/>
      <c r="F60" s="7"/>
      <c r="G60" s="105">
        <f t="shared" si="5"/>
        <v>0.29986422061920165</v>
      </c>
      <c r="H60" s="7"/>
      <c r="I60" s="7"/>
      <c r="J60" s="7"/>
      <c r="K60" s="7"/>
    </row>
    <row r="61" spans="1:11" ht="13.5" thickBot="1" x14ac:dyDescent="0.25">
      <c r="A61" s="38" t="s">
        <v>188</v>
      </c>
      <c r="B61" s="106" t="s">
        <v>387</v>
      </c>
      <c r="C61" s="107">
        <v>3.0695149898529053</v>
      </c>
      <c r="D61" s="7"/>
      <c r="E61" s="7"/>
      <c r="F61" s="7"/>
      <c r="G61" s="105">
        <f t="shared" si="5"/>
        <v>0.61390299797058101</v>
      </c>
      <c r="H61" s="7"/>
      <c r="I61" s="7"/>
      <c r="J61" s="7"/>
      <c r="K61" s="7"/>
    </row>
    <row r="62" spans="1:11" ht="13.5" thickBot="1" x14ac:dyDescent="0.25">
      <c r="A62" s="38" t="s">
        <v>54</v>
      </c>
      <c r="B62" s="104" t="s">
        <v>412</v>
      </c>
      <c r="C62" s="105">
        <v>1.4097774028778076</v>
      </c>
      <c r="D62" s="7"/>
      <c r="E62" s="7"/>
      <c r="F62" s="7"/>
      <c r="G62" s="105">
        <f t="shared" si="5"/>
        <v>0.28195548057556152</v>
      </c>
      <c r="H62" s="7"/>
      <c r="I62" s="7"/>
      <c r="J62" s="7"/>
      <c r="K62" s="7"/>
    </row>
    <row r="63" spans="1:11" ht="13.5" thickBot="1" x14ac:dyDescent="0.25">
      <c r="A63" s="39" t="s">
        <v>348</v>
      </c>
      <c r="B63" s="7"/>
      <c r="C63" s="7"/>
      <c r="D63" s="7"/>
      <c r="E63" s="7"/>
      <c r="F63" s="7"/>
      <c r="G63" s="105" t="str">
        <f t="shared" si="5"/>
        <v/>
      </c>
      <c r="H63" s="7"/>
      <c r="I63" s="7"/>
      <c r="J63" s="7"/>
      <c r="K63" s="7"/>
    </row>
    <row r="64" spans="1:11" ht="13.5" thickBot="1" x14ac:dyDescent="0.25">
      <c r="A64" s="39" t="s">
        <v>349</v>
      </c>
      <c r="B64" s="7"/>
      <c r="C64" s="7"/>
      <c r="D64" s="7"/>
      <c r="E64" s="7"/>
      <c r="F64" s="7"/>
      <c r="G64" s="105" t="str">
        <f t="shared" si="5"/>
        <v/>
      </c>
      <c r="H64" s="7"/>
      <c r="I64" s="7"/>
      <c r="J64" s="7"/>
      <c r="K64" s="7"/>
    </row>
    <row r="65" spans="1:11" ht="13.5" thickBot="1" x14ac:dyDescent="0.25">
      <c r="A65" s="38" t="s">
        <v>55</v>
      </c>
      <c r="B65" s="106" t="s">
        <v>415</v>
      </c>
      <c r="C65" s="107">
        <v>3.1143925189971924</v>
      </c>
      <c r="D65" s="108">
        <v>0.1</v>
      </c>
      <c r="E65" s="7"/>
      <c r="F65" s="7"/>
      <c r="G65" s="105">
        <f t="shared" si="5"/>
        <v>0.62287850379943843</v>
      </c>
      <c r="H65" s="7"/>
      <c r="I65" s="7"/>
      <c r="J65" s="7"/>
      <c r="K65" s="7"/>
    </row>
    <row r="66" spans="1:11" ht="13.5" thickBot="1" x14ac:dyDescent="0.25">
      <c r="A66" s="38" t="s">
        <v>56</v>
      </c>
      <c r="B66" s="104" t="s">
        <v>408</v>
      </c>
      <c r="C66" s="105">
        <v>1.5045500000000001</v>
      </c>
      <c r="D66" s="7"/>
      <c r="E66" s="7"/>
      <c r="F66" s="7"/>
      <c r="G66" s="105">
        <f t="shared" si="5"/>
        <v>0.30091000000000001</v>
      </c>
      <c r="H66" s="7"/>
      <c r="I66" s="7"/>
      <c r="J66" s="7"/>
      <c r="K66" s="7"/>
    </row>
    <row r="67" spans="1:11" ht="13.5" thickBot="1" x14ac:dyDescent="0.25">
      <c r="A67" s="38" t="s">
        <v>57</v>
      </c>
      <c r="B67" s="106" t="s">
        <v>409</v>
      </c>
      <c r="C67" s="107">
        <v>1.0229887962341309</v>
      </c>
      <c r="D67" s="7"/>
      <c r="E67" s="7"/>
      <c r="F67" s="7"/>
      <c r="G67" s="105">
        <f t="shared" si="5"/>
        <v>0.20459775924682616</v>
      </c>
      <c r="H67" s="7"/>
      <c r="I67" s="7"/>
      <c r="J67" s="7"/>
      <c r="K67" s="7"/>
    </row>
    <row r="68" spans="1:11" ht="13.5" thickBot="1" x14ac:dyDescent="0.25">
      <c r="A68" s="39" t="s">
        <v>416</v>
      </c>
      <c r="B68" s="7"/>
      <c r="C68" s="7"/>
      <c r="D68" s="7"/>
      <c r="E68" s="7"/>
      <c r="F68" s="7"/>
      <c r="G68" s="105" t="str">
        <f>IF(ISNUMBER(C68),IF(C68&gt;5,1,C68/5),"")</f>
        <v/>
      </c>
      <c r="H68" s="7"/>
      <c r="I68" s="7"/>
      <c r="J68" s="7"/>
      <c r="K68" s="7"/>
    </row>
    <row r="69" spans="1:11" ht="13.5" thickBot="1" x14ac:dyDescent="0.25">
      <c r="A69" s="29" t="s">
        <v>58</v>
      </c>
      <c r="B69" s="104" t="s">
        <v>417</v>
      </c>
      <c r="C69" s="105">
        <v>0.7240748405456543</v>
      </c>
      <c r="D69" s="7"/>
      <c r="E69" s="7"/>
      <c r="F69" s="7"/>
      <c r="G69" s="105">
        <f t="shared" si="5"/>
        <v>0.14481496810913086</v>
      </c>
      <c r="H69" s="7"/>
      <c r="I69" s="7"/>
      <c r="J69" s="7"/>
      <c r="K69" s="7"/>
    </row>
    <row r="70" spans="1:11" ht="13.5" thickBot="1" x14ac:dyDescent="0.25">
      <c r="A70" s="38" t="s">
        <v>59</v>
      </c>
      <c r="B70" s="7"/>
      <c r="C70" s="7"/>
      <c r="D70" s="112">
        <v>2</v>
      </c>
      <c r="E70" s="7"/>
      <c r="F70" s="7"/>
      <c r="G70" s="105" t="str">
        <f t="shared" si="5"/>
        <v/>
      </c>
      <c r="H70" s="7"/>
      <c r="I70" s="7"/>
      <c r="J70" s="7"/>
      <c r="K70" s="7"/>
    </row>
    <row r="71" spans="1:11" ht="15" thickBot="1" x14ac:dyDescent="0.25">
      <c r="A71" s="38" t="s">
        <v>60</v>
      </c>
      <c r="B71" s="7"/>
      <c r="C71" s="7"/>
      <c r="D71" s="108"/>
      <c r="E71" s="7"/>
      <c r="F71" s="7"/>
      <c r="G71" s="109">
        <v>1</v>
      </c>
      <c r="H71" s="110" t="s">
        <v>389</v>
      </c>
      <c r="I71" s="7"/>
      <c r="J71" s="7"/>
      <c r="K71" s="7"/>
    </row>
    <row r="72" spans="1:11" ht="13.5" thickBot="1" x14ac:dyDescent="0.25">
      <c r="A72" s="39" t="s">
        <v>418</v>
      </c>
      <c r="B72" s="7"/>
      <c r="C72" s="7"/>
      <c r="D72" s="7"/>
      <c r="E72" s="7"/>
      <c r="F72" s="7"/>
      <c r="G72" s="105" t="str">
        <f t="shared" si="5"/>
        <v/>
      </c>
      <c r="H72" s="7"/>
      <c r="I72" s="7"/>
      <c r="J72" s="7"/>
      <c r="K72" s="7"/>
    </row>
    <row r="73" spans="1:11" ht="13.5" thickBot="1" x14ac:dyDescent="0.25">
      <c r="A73" s="38" t="s">
        <v>61</v>
      </c>
      <c r="B73" s="106">
        <v>2014</v>
      </c>
      <c r="C73" s="107">
        <v>0.19803428649902344</v>
      </c>
      <c r="D73" s="7"/>
      <c r="E73" s="7"/>
      <c r="F73" s="7"/>
      <c r="G73" s="105">
        <f t="shared" si="5"/>
        <v>3.960685729980469E-2</v>
      </c>
      <c r="H73" s="7"/>
      <c r="I73" s="7"/>
      <c r="J73" s="7"/>
      <c r="K73" s="7"/>
    </row>
    <row r="74" spans="1:11" ht="13.5" thickBot="1" x14ac:dyDescent="0.25">
      <c r="A74" s="38" t="s">
        <v>189</v>
      </c>
      <c r="B74" s="7"/>
      <c r="C74" s="7"/>
      <c r="D74" s="7"/>
      <c r="E74" s="7"/>
      <c r="F74" s="7"/>
      <c r="G74" s="105" t="str">
        <f t="shared" si="5"/>
        <v/>
      </c>
      <c r="H74" s="7"/>
      <c r="I74" s="7"/>
      <c r="J74" s="7"/>
      <c r="K74" s="7"/>
    </row>
    <row r="75" spans="1:11" ht="13.5" thickBot="1" x14ac:dyDescent="0.25">
      <c r="A75" s="38" t="s">
        <v>63</v>
      </c>
      <c r="B75" s="104" t="s">
        <v>419</v>
      </c>
      <c r="C75" s="105">
        <v>9.2899646759033203</v>
      </c>
      <c r="D75" s="7"/>
      <c r="E75" s="7"/>
      <c r="F75" s="7"/>
      <c r="G75" s="105">
        <f t="shared" si="5"/>
        <v>1</v>
      </c>
      <c r="H75" s="7"/>
      <c r="I75" s="7"/>
      <c r="J75" s="7"/>
      <c r="K75" s="7"/>
    </row>
    <row r="76" spans="1:11" ht="15" thickBot="1" x14ac:dyDescent="0.25">
      <c r="A76" s="38" t="s">
        <v>64</v>
      </c>
      <c r="B76" s="7"/>
      <c r="C76" s="7"/>
      <c r="D76" s="111"/>
      <c r="E76" s="7"/>
      <c r="F76" s="7"/>
      <c r="G76" s="109">
        <v>1</v>
      </c>
      <c r="H76" s="110" t="s">
        <v>389</v>
      </c>
      <c r="I76" s="7"/>
      <c r="J76" s="7"/>
      <c r="K76" s="7"/>
    </row>
    <row r="77" spans="1:11" ht="13.5" thickBot="1" x14ac:dyDescent="0.25">
      <c r="A77" s="38" t="s">
        <v>65</v>
      </c>
      <c r="B77" s="106" t="s">
        <v>420</v>
      </c>
      <c r="C77" s="107">
        <v>0.44354954361915588</v>
      </c>
      <c r="D77" s="7"/>
      <c r="E77" s="7"/>
      <c r="F77" s="7"/>
      <c r="G77" s="105">
        <f t="shared" si="5"/>
        <v>8.870990872383118E-2</v>
      </c>
      <c r="H77" s="7"/>
      <c r="I77" s="7"/>
      <c r="J77" s="7"/>
      <c r="K77" s="7"/>
    </row>
    <row r="78" spans="1:11" ht="13.5" thickBot="1" x14ac:dyDescent="0.25">
      <c r="A78" s="39" t="s">
        <v>421</v>
      </c>
      <c r="B78" s="7"/>
      <c r="C78" s="7"/>
      <c r="D78" s="7"/>
      <c r="E78" s="7"/>
      <c r="F78" s="7"/>
      <c r="G78" s="105" t="str">
        <f t="shared" si="5"/>
        <v/>
      </c>
      <c r="H78" s="7"/>
      <c r="I78" s="7"/>
      <c r="J78" s="7"/>
      <c r="K78" s="7"/>
    </row>
    <row r="79" spans="1:11" ht="15" thickBot="1" x14ac:dyDescent="0.25">
      <c r="A79" s="29" t="s">
        <v>66</v>
      </c>
      <c r="B79" s="7"/>
      <c r="C79" s="7"/>
      <c r="D79" s="108">
        <v>1.4</v>
      </c>
      <c r="E79" s="7"/>
      <c r="F79" s="7"/>
      <c r="G79" s="109">
        <v>1</v>
      </c>
      <c r="H79" s="110" t="s">
        <v>422</v>
      </c>
      <c r="I79" s="7"/>
      <c r="J79" s="7"/>
      <c r="K79" s="7"/>
    </row>
    <row r="80" spans="1:11" ht="13.5" thickBot="1" x14ac:dyDescent="0.25">
      <c r="A80" s="39" t="s">
        <v>423</v>
      </c>
      <c r="B80" s="7"/>
      <c r="C80" s="7"/>
      <c r="D80" s="7"/>
      <c r="E80" s="7"/>
      <c r="F80" s="7"/>
      <c r="G80" s="105" t="str">
        <f t="shared" si="5"/>
        <v/>
      </c>
      <c r="H80" s="7"/>
      <c r="I80" s="7"/>
      <c r="J80" s="7"/>
      <c r="K80" s="7"/>
    </row>
    <row r="81" spans="1:11" ht="13.5" thickBot="1" x14ac:dyDescent="0.25">
      <c r="A81" s="39" t="s">
        <v>350</v>
      </c>
      <c r="B81" s="104" t="s">
        <v>424</v>
      </c>
      <c r="C81" s="105">
        <v>1.9586827754974365</v>
      </c>
      <c r="D81" s="7"/>
      <c r="E81" s="7"/>
      <c r="F81" s="7"/>
      <c r="G81" s="105">
        <f t="shared" si="5"/>
        <v>0.39173655509948729</v>
      </c>
      <c r="H81" s="7"/>
      <c r="I81" s="7"/>
      <c r="J81" s="7"/>
      <c r="K81" s="7"/>
    </row>
    <row r="82" spans="1:11" ht="13.5" thickBot="1" x14ac:dyDescent="0.25">
      <c r="A82" s="39" t="s">
        <v>425</v>
      </c>
      <c r="B82" s="7"/>
      <c r="C82" s="7"/>
      <c r="D82" s="7"/>
      <c r="E82" s="7"/>
      <c r="F82" s="7"/>
      <c r="G82" s="105" t="str">
        <f t="shared" si="5"/>
        <v/>
      </c>
      <c r="H82" s="7"/>
      <c r="I82" s="7"/>
      <c r="J82" s="7"/>
      <c r="K82" s="7"/>
    </row>
    <row r="83" spans="1:11" ht="13.5" thickBot="1" x14ac:dyDescent="0.25">
      <c r="A83" s="38" t="s">
        <v>67</v>
      </c>
      <c r="B83" s="106" t="s">
        <v>426</v>
      </c>
      <c r="C83" s="107">
        <v>1.2751880884170532</v>
      </c>
      <c r="D83" s="7"/>
      <c r="E83" s="7"/>
      <c r="F83" s="7"/>
      <c r="G83" s="105">
        <f t="shared" si="5"/>
        <v>0.25503761768341066</v>
      </c>
      <c r="H83" s="7"/>
      <c r="I83" s="7"/>
      <c r="J83" s="7"/>
      <c r="K83" s="7"/>
    </row>
    <row r="84" spans="1:11" ht="13.5" thickBot="1" x14ac:dyDescent="0.25">
      <c r="A84" s="38" t="s">
        <v>68</v>
      </c>
      <c r="B84" s="104" t="s">
        <v>400</v>
      </c>
      <c r="C84" s="105">
        <v>1.1706284284591675</v>
      </c>
      <c r="D84" s="7"/>
      <c r="E84" s="7"/>
      <c r="F84" s="7"/>
      <c r="G84" s="105">
        <f t="shared" si="5"/>
        <v>0.23412568569183351</v>
      </c>
      <c r="H84" s="7"/>
      <c r="I84" s="7"/>
      <c r="J84" s="7"/>
      <c r="K84" s="7"/>
    </row>
    <row r="85" spans="1:11" ht="13.5" thickBot="1" x14ac:dyDescent="0.25">
      <c r="A85" s="39" t="s">
        <v>351</v>
      </c>
      <c r="B85" s="106">
        <v>2015</v>
      </c>
      <c r="C85" s="107">
        <v>1.63739E-2</v>
      </c>
      <c r="D85" s="7"/>
      <c r="E85" s="7"/>
      <c r="F85" s="7"/>
      <c r="G85" s="105">
        <f t="shared" si="5"/>
        <v>3.2747800000000001E-3</v>
      </c>
      <c r="H85" s="7"/>
      <c r="I85" s="7"/>
      <c r="J85" s="7"/>
      <c r="K85" s="7"/>
    </row>
    <row r="86" spans="1:11" ht="13.5" thickBot="1" x14ac:dyDescent="0.25">
      <c r="A86" s="39" t="s">
        <v>352</v>
      </c>
      <c r="B86" s="7"/>
      <c r="C86" s="7"/>
      <c r="D86" s="7"/>
      <c r="E86" s="7"/>
      <c r="F86" s="7"/>
      <c r="G86" s="105" t="str">
        <f t="shared" si="5"/>
        <v/>
      </c>
      <c r="H86" s="7"/>
      <c r="I86" s="7"/>
      <c r="J86" s="7"/>
      <c r="K86" s="7"/>
    </row>
    <row r="87" spans="1:11" ht="13.5" thickBot="1" x14ac:dyDescent="0.25">
      <c r="A87" s="38" t="s">
        <v>69</v>
      </c>
      <c r="B87" s="7"/>
      <c r="C87" s="7"/>
      <c r="D87" s="7"/>
      <c r="E87" s="7"/>
      <c r="F87" s="7"/>
      <c r="G87" s="105" t="str">
        <f t="shared" si="5"/>
        <v/>
      </c>
      <c r="H87" s="7"/>
      <c r="I87" s="7"/>
      <c r="J87" s="7"/>
      <c r="K87" s="7"/>
    </row>
    <row r="88" spans="1:11" ht="13.5" thickBot="1" x14ac:dyDescent="0.25">
      <c r="A88" s="38" t="s">
        <v>70</v>
      </c>
      <c r="B88" s="104" t="s">
        <v>427</v>
      </c>
      <c r="C88" s="105">
        <v>0.42810249328613281</v>
      </c>
      <c r="D88" s="7"/>
      <c r="E88" s="7"/>
      <c r="F88" s="7"/>
      <c r="G88" s="105">
        <f t="shared" si="5"/>
        <v>8.5620498657226568E-2</v>
      </c>
      <c r="H88" s="7"/>
      <c r="I88" s="7"/>
      <c r="J88" s="7"/>
      <c r="K88" s="7"/>
    </row>
    <row r="89" spans="1:11" ht="13.5" thickBot="1" x14ac:dyDescent="0.25">
      <c r="A89" s="39" t="s">
        <v>428</v>
      </c>
      <c r="B89" s="7"/>
      <c r="C89" s="7"/>
      <c r="D89" s="7"/>
      <c r="E89" s="7"/>
      <c r="F89" s="7"/>
      <c r="G89" s="105" t="str">
        <f t="shared" si="5"/>
        <v/>
      </c>
      <c r="H89" s="7"/>
      <c r="I89" s="7"/>
      <c r="J89" s="7"/>
      <c r="K89" s="7"/>
    </row>
    <row r="90" spans="1:11" ht="13.5" thickBot="1" x14ac:dyDescent="0.25">
      <c r="A90" s="38" t="s">
        <v>71</v>
      </c>
      <c r="B90" s="106" t="s">
        <v>409</v>
      </c>
      <c r="C90" s="107">
        <v>1.8498818874359131</v>
      </c>
      <c r="D90" s="111">
        <v>0.8</v>
      </c>
      <c r="E90" s="7"/>
      <c r="F90" s="7"/>
      <c r="G90" s="105">
        <f t="shared" si="5"/>
        <v>0.36997637748718259</v>
      </c>
      <c r="H90" s="7"/>
      <c r="I90" s="7"/>
      <c r="J90" s="7"/>
      <c r="K90" s="7"/>
    </row>
    <row r="91" spans="1:11" ht="15" thickBot="1" x14ac:dyDescent="0.25">
      <c r="A91" s="29" t="s">
        <v>72</v>
      </c>
      <c r="B91" s="7"/>
      <c r="C91" s="7"/>
      <c r="D91" s="111">
        <v>5.3</v>
      </c>
      <c r="E91" s="7"/>
      <c r="F91" s="7"/>
      <c r="G91" s="109">
        <v>1</v>
      </c>
      <c r="H91" s="110" t="s">
        <v>389</v>
      </c>
      <c r="I91" s="7"/>
      <c r="J91" s="7"/>
      <c r="K91" s="7"/>
    </row>
    <row r="92" spans="1:11" ht="13.5" thickBot="1" x14ac:dyDescent="0.25">
      <c r="A92" s="38" t="s">
        <v>73</v>
      </c>
      <c r="B92" s="104" t="s">
        <v>399</v>
      </c>
      <c r="C92" s="105">
        <v>1.4961698055267334</v>
      </c>
      <c r="D92" s="7"/>
      <c r="E92" s="7"/>
      <c r="F92" s="7"/>
      <c r="G92" s="105">
        <f t="shared" si="5"/>
        <v>0.29923396110534667</v>
      </c>
      <c r="H92" s="7"/>
      <c r="I92" s="7"/>
      <c r="J92" s="7"/>
      <c r="K92" s="7"/>
    </row>
    <row r="93" spans="1:11" ht="13.5" thickBot="1" x14ac:dyDescent="0.25">
      <c r="A93" s="38" t="s">
        <v>74</v>
      </c>
      <c r="B93" s="106" t="s">
        <v>420</v>
      </c>
      <c r="C93" s="107">
        <v>0.5520395040512085</v>
      </c>
      <c r="D93" s="7"/>
      <c r="E93" s="7"/>
      <c r="F93" s="7"/>
      <c r="G93" s="105">
        <f t="shared" si="5"/>
        <v>0.1104079008102417</v>
      </c>
      <c r="H93" s="7"/>
      <c r="I93" s="7"/>
      <c r="J93" s="7"/>
      <c r="K93" s="7"/>
    </row>
    <row r="94" spans="1:11" ht="13.5" thickBot="1" x14ac:dyDescent="0.25">
      <c r="A94" s="38" t="s">
        <v>190</v>
      </c>
      <c r="B94" s="7"/>
      <c r="C94" s="7"/>
      <c r="D94" s="7"/>
      <c r="E94" s="7"/>
      <c r="F94" s="7"/>
      <c r="G94" s="105" t="str">
        <f t="shared" si="5"/>
        <v/>
      </c>
      <c r="H94" s="7"/>
      <c r="I94" s="7"/>
      <c r="J94" s="7"/>
      <c r="K94" s="7"/>
    </row>
    <row r="95" spans="1:11" ht="13.5" thickBot="1" x14ac:dyDescent="0.25">
      <c r="A95" s="29" t="s">
        <v>76</v>
      </c>
      <c r="B95" s="104">
        <v>2020</v>
      </c>
      <c r="C95" s="105">
        <v>1.482815146446228</v>
      </c>
      <c r="D95" s="7"/>
      <c r="E95" s="7"/>
      <c r="F95" s="7"/>
      <c r="G95" s="105">
        <f t="shared" si="5"/>
        <v>0.29656302928924561</v>
      </c>
      <c r="H95" s="7"/>
      <c r="I95" s="7"/>
      <c r="J95" s="7"/>
      <c r="K95" s="7"/>
    </row>
    <row r="96" spans="1:11" ht="13.5" thickBot="1" x14ac:dyDescent="0.25">
      <c r="A96" s="38" t="s">
        <v>77</v>
      </c>
      <c r="B96" s="7"/>
      <c r="C96" s="7"/>
      <c r="D96" s="111">
        <v>3.2</v>
      </c>
      <c r="E96" s="7"/>
      <c r="F96" s="7"/>
      <c r="G96" s="105" t="str">
        <f t="shared" si="5"/>
        <v/>
      </c>
      <c r="H96" s="7"/>
      <c r="I96" s="7"/>
      <c r="J96" s="7"/>
      <c r="K96" s="7"/>
    </row>
    <row r="97" spans="1:11" ht="13.5" thickBot="1" x14ac:dyDescent="0.25">
      <c r="A97" s="39" t="s">
        <v>429</v>
      </c>
      <c r="B97" s="7"/>
      <c r="C97" s="7"/>
      <c r="D97" s="7"/>
      <c r="E97" s="7"/>
      <c r="F97" s="7"/>
      <c r="G97" s="105" t="str">
        <f t="shared" si="5"/>
        <v/>
      </c>
      <c r="H97" s="7"/>
      <c r="I97" s="7"/>
      <c r="J97" s="7"/>
      <c r="K97" s="7"/>
    </row>
    <row r="98" spans="1:11" ht="15" thickBot="1" x14ac:dyDescent="0.25">
      <c r="A98" s="29" t="s">
        <v>78</v>
      </c>
      <c r="B98" s="7"/>
      <c r="C98" s="7"/>
      <c r="D98" s="7"/>
      <c r="E98" s="7"/>
      <c r="F98" s="7"/>
      <c r="G98" s="109">
        <v>0.2</v>
      </c>
      <c r="H98" s="110" t="s">
        <v>389</v>
      </c>
      <c r="I98" s="7"/>
      <c r="J98" s="7"/>
      <c r="K98" s="7"/>
    </row>
    <row r="99" spans="1:11" ht="13.5" thickBot="1" x14ac:dyDescent="0.25">
      <c r="A99" s="38" t="s">
        <v>79</v>
      </c>
      <c r="B99" s="7"/>
      <c r="C99" s="7"/>
      <c r="D99" s="108">
        <v>2.4</v>
      </c>
      <c r="E99" s="7"/>
      <c r="F99" s="7"/>
      <c r="G99" s="105" t="str">
        <f t="shared" si="5"/>
        <v/>
      </c>
      <c r="H99" s="7"/>
      <c r="I99" s="7"/>
      <c r="J99" s="7"/>
      <c r="K99" s="7"/>
    </row>
    <row r="100" spans="1:11" ht="13.5" thickBot="1" x14ac:dyDescent="0.25">
      <c r="A100" s="38" t="s">
        <v>80</v>
      </c>
      <c r="B100" s="106">
        <v>2018</v>
      </c>
      <c r="C100" s="107">
        <v>1.5122973918914795</v>
      </c>
      <c r="D100" s="7"/>
      <c r="E100" s="7"/>
      <c r="F100" s="7"/>
      <c r="G100" s="105">
        <f t="shared" si="5"/>
        <v>0.3024594783782959</v>
      </c>
      <c r="H100" s="7"/>
      <c r="I100" s="7"/>
      <c r="J100" s="7"/>
      <c r="K100" s="7"/>
    </row>
    <row r="101" spans="1:11" ht="13.5" thickBot="1" x14ac:dyDescent="0.25">
      <c r="A101" s="38" t="s">
        <v>81</v>
      </c>
      <c r="B101" s="7"/>
      <c r="C101" s="7"/>
      <c r="D101" s="7"/>
      <c r="E101" s="7"/>
      <c r="F101" s="7"/>
      <c r="G101" s="105" t="str">
        <f t="shared" si="5"/>
        <v/>
      </c>
      <c r="H101" s="7"/>
      <c r="I101" s="7"/>
      <c r="J101" s="7"/>
      <c r="K101" s="7"/>
    </row>
    <row r="102" spans="1:11" ht="13.5" thickBot="1" x14ac:dyDescent="0.25">
      <c r="A102" s="38" t="s">
        <v>82</v>
      </c>
      <c r="B102" s="104" t="s">
        <v>430</v>
      </c>
      <c r="C102" s="105">
        <v>1.7734678983688354</v>
      </c>
      <c r="D102" s="7"/>
      <c r="E102" s="7"/>
      <c r="F102" s="7"/>
      <c r="G102" s="105">
        <f t="shared" si="5"/>
        <v>0.35469357967376708</v>
      </c>
      <c r="H102" s="7"/>
      <c r="I102" s="7"/>
      <c r="J102" s="7"/>
      <c r="K102" s="7"/>
    </row>
    <row r="103" spans="1:11" ht="13.5" thickBot="1" x14ac:dyDescent="0.25">
      <c r="A103" s="38" t="s">
        <v>83</v>
      </c>
      <c r="B103" s="106" t="s">
        <v>410</v>
      </c>
      <c r="C103" s="107">
        <v>1.7080806493759155</v>
      </c>
      <c r="D103" s="7"/>
      <c r="E103" s="7"/>
      <c r="F103" s="7"/>
      <c r="G103" s="105">
        <f t="shared" si="5"/>
        <v>0.34161612987518308</v>
      </c>
      <c r="H103" s="7"/>
      <c r="I103" s="7"/>
      <c r="J103" s="7"/>
      <c r="K103" s="7"/>
    </row>
    <row r="104" spans="1:11" ht="13.5" thickBot="1" x14ac:dyDescent="0.25">
      <c r="A104" s="38" t="s">
        <v>84</v>
      </c>
      <c r="B104" s="104" t="s">
        <v>431</v>
      </c>
      <c r="C104" s="105">
        <v>0.37427148222923279</v>
      </c>
      <c r="D104" s="7"/>
      <c r="E104" s="7"/>
      <c r="F104" s="7"/>
      <c r="G104" s="105">
        <f t="shared" si="5"/>
        <v>7.4854296445846555E-2</v>
      </c>
      <c r="H104" s="7"/>
      <c r="I104" s="7"/>
      <c r="J104" s="7"/>
      <c r="K104" s="7"/>
    </row>
    <row r="105" spans="1:11" ht="13.5" thickBot="1" x14ac:dyDescent="0.25">
      <c r="A105" s="39" t="s">
        <v>353</v>
      </c>
      <c r="B105" s="106">
        <v>2016</v>
      </c>
      <c r="C105" s="107">
        <v>1.2929732799530029</v>
      </c>
      <c r="D105" s="7"/>
      <c r="E105" s="7"/>
      <c r="F105" s="7"/>
      <c r="G105" s="105">
        <f t="shared" si="5"/>
        <v>0.25859465599060061</v>
      </c>
      <c r="H105" s="7"/>
      <c r="I105" s="7"/>
      <c r="J105" s="7"/>
      <c r="K105" s="7"/>
    </row>
    <row r="106" spans="1:11" ht="13.5" thickBot="1" x14ac:dyDescent="0.25">
      <c r="A106" s="39" t="s">
        <v>354</v>
      </c>
      <c r="B106" s="7"/>
      <c r="C106" s="7"/>
      <c r="D106" s="7"/>
      <c r="E106" s="7"/>
      <c r="F106" s="7"/>
      <c r="G106" s="105" t="str">
        <f t="shared" si="5"/>
        <v/>
      </c>
      <c r="H106" s="7"/>
      <c r="I106" s="7"/>
      <c r="J106" s="7"/>
      <c r="K106" s="7"/>
    </row>
    <row r="107" spans="1:11" ht="13.5" thickBot="1" x14ac:dyDescent="0.25">
      <c r="A107" s="38" t="s">
        <v>191</v>
      </c>
      <c r="B107" s="7"/>
      <c r="C107" s="7"/>
      <c r="D107" s="7"/>
      <c r="E107" s="7"/>
      <c r="F107" s="7"/>
      <c r="G107" s="105" t="str">
        <f t="shared" si="5"/>
        <v/>
      </c>
      <c r="H107" s="7"/>
      <c r="I107" s="7"/>
      <c r="J107" s="7"/>
      <c r="K107" s="7"/>
    </row>
    <row r="108" spans="1:11" ht="13.5" thickBot="1" x14ac:dyDescent="0.25">
      <c r="A108" s="39" t="s">
        <v>432</v>
      </c>
      <c r="B108" s="104" t="s">
        <v>405</v>
      </c>
      <c r="C108" s="105">
        <v>4.607393741607666</v>
      </c>
      <c r="D108" s="7"/>
      <c r="E108" s="7"/>
      <c r="F108" s="7"/>
      <c r="G108" s="105">
        <f t="shared" si="5"/>
        <v>0.9214787483215332</v>
      </c>
      <c r="H108" s="7"/>
      <c r="I108" s="7"/>
      <c r="J108" s="7"/>
      <c r="K108" s="7"/>
    </row>
    <row r="109" spans="1:11" ht="13.5" thickBot="1" x14ac:dyDescent="0.25">
      <c r="A109" s="29" t="s">
        <v>86</v>
      </c>
      <c r="B109" s="106">
        <v>2010</v>
      </c>
      <c r="C109" s="107">
        <v>0.79657304286956787</v>
      </c>
      <c r="D109" s="7"/>
      <c r="E109" s="7"/>
      <c r="F109" s="7"/>
      <c r="G109" s="105">
        <f t="shared" si="5"/>
        <v>0.15931460857391358</v>
      </c>
      <c r="H109" s="7"/>
      <c r="I109" s="7"/>
      <c r="J109" s="7"/>
      <c r="K109" s="7"/>
    </row>
    <row r="110" spans="1:11" ht="13.5" thickBot="1" x14ac:dyDescent="0.25">
      <c r="A110" s="38" t="s">
        <v>177</v>
      </c>
      <c r="B110" s="104" t="s">
        <v>407</v>
      </c>
      <c r="C110" s="105">
        <v>2.5970792770385742</v>
      </c>
      <c r="D110" s="7"/>
      <c r="E110" s="7"/>
      <c r="F110" s="7"/>
      <c r="G110" s="105">
        <f t="shared" si="5"/>
        <v>0.51941585540771484</v>
      </c>
      <c r="H110" s="7"/>
      <c r="I110" s="7"/>
      <c r="J110" s="7"/>
      <c r="K110" s="7"/>
    </row>
    <row r="111" spans="1:11" ht="13.5" thickBot="1" x14ac:dyDescent="0.25">
      <c r="A111" s="38" t="s">
        <v>192</v>
      </c>
      <c r="B111" s="106">
        <v>2011</v>
      </c>
      <c r="C111" s="107">
        <v>3.8857400417327881E-2</v>
      </c>
      <c r="D111" s="7"/>
      <c r="E111" s="7"/>
      <c r="F111" s="7"/>
      <c r="G111" s="105">
        <f t="shared" si="5"/>
        <v>7.7714800834655763E-3</v>
      </c>
      <c r="H111" s="7"/>
      <c r="I111" s="7"/>
      <c r="J111" s="7"/>
      <c r="K111" s="7"/>
    </row>
    <row r="112" spans="1:11" ht="13.5" thickBot="1" x14ac:dyDescent="0.25">
      <c r="A112" s="38" t="s">
        <v>88</v>
      </c>
      <c r="B112" s="104" t="s">
        <v>398</v>
      </c>
      <c r="C112" s="105">
        <v>1.0236331224441528</v>
      </c>
      <c r="D112" s="108">
        <v>0.1</v>
      </c>
      <c r="E112" s="7"/>
      <c r="F112" s="7"/>
      <c r="G112" s="105">
        <f t="shared" si="5"/>
        <v>0.20472662448883056</v>
      </c>
      <c r="H112" s="7"/>
      <c r="I112" s="7"/>
      <c r="J112" s="7"/>
      <c r="K112" s="7"/>
    </row>
    <row r="113" spans="1:11" ht="13.5" thickBot="1" x14ac:dyDescent="0.25">
      <c r="A113" s="38" t="s">
        <v>89</v>
      </c>
      <c r="B113" s="7"/>
      <c r="C113" s="7"/>
      <c r="D113" s="7"/>
      <c r="E113" s="7"/>
      <c r="F113" s="7"/>
      <c r="G113" s="105" t="str">
        <f t="shared" si="5"/>
        <v/>
      </c>
      <c r="H113" s="7"/>
      <c r="I113" s="7"/>
      <c r="J113" s="7"/>
      <c r="K113" s="7"/>
    </row>
    <row r="114" spans="1:11" ht="13.5" thickBot="1" x14ac:dyDescent="0.25">
      <c r="A114" s="38" t="s">
        <v>90</v>
      </c>
      <c r="B114" s="104" t="s">
        <v>395</v>
      </c>
      <c r="C114" s="105">
        <v>5.6315016746520996</v>
      </c>
      <c r="D114" s="7"/>
      <c r="E114" s="7"/>
      <c r="F114" s="7"/>
      <c r="G114" s="105">
        <f t="shared" si="5"/>
        <v>1</v>
      </c>
      <c r="H114" s="7"/>
      <c r="I114" s="7"/>
      <c r="J114" s="7"/>
      <c r="K114" s="7"/>
    </row>
    <row r="115" spans="1:11" ht="13.5" thickBot="1" x14ac:dyDescent="0.25">
      <c r="A115" s="29" t="s">
        <v>91</v>
      </c>
      <c r="B115" s="106" t="s">
        <v>399</v>
      </c>
      <c r="C115" s="107">
        <v>1.6826939999999999</v>
      </c>
      <c r="D115" s="7"/>
      <c r="E115" s="7"/>
      <c r="F115" s="7"/>
      <c r="G115" s="105">
        <f t="shared" si="5"/>
        <v>0.33653879999999997</v>
      </c>
      <c r="H115" s="7"/>
      <c r="I115" s="7"/>
      <c r="J115" s="7"/>
      <c r="K115" s="7"/>
    </row>
    <row r="116" spans="1:11" ht="13.5" thickBot="1" x14ac:dyDescent="0.25">
      <c r="A116" s="39" t="s">
        <v>355</v>
      </c>
      <c r="B116" s="104" t="s">
        <v>433</v>
      </c>
      <c r="C116" s="113">
        <v>2.8127574920654297</v>
      </c>
      <c r="D116" s="7"/>
      <c r="E116" s="7"/>
      <c r="F116" s="7"/>
      <c r="G116" s="105">
        <f t="shared" si="5"/>
        <v>0.56255149841308594</v>
      </c>
      <c r="H116" s="7"/>
      <c r="I116" s="7"/>
      <c r="J116" s="7"/>
      <c r="K116" s="7"/>
    </row>
    <row r="117" spans="1:11" ht="13.5" thickBot="1" x14ac:dyDescent="0.25">
      <c r="A117" s="39" t="s">
        <v>356</v>
      </c>
      <c r="B117" s="7"/>
      <c r="C117" s="7"/>
      <c r="D117" s="7"/>
      <c r="E117" s="7"/>
      <c r="F117" s="7"/>
      <c r="G117" s="105" t="str">
        <f t="shared" si="5"/>
        <v/>
      </c>
      <c r="H117" s="7"/>
      <c r="I117" s="7"/>
      <c r="J117" s="7"/>
      <c r="K117" s="7"/>
    </row>
    <row r="118" spans="1:11" ht="13.5" thickBot="1" x14ac:dyDescent="0.25">
      <c r="A118" s="38" t="s">
        <v>92</v>
      </c>
      <c r="B118" s="106" t="s">
        <v>403</v>
      </c>
      <c r="C118" s="107">
        <v>0.4303334653377533</v>
      </c>
      <c r="D118" s="111">
        <v>0.5</v>
      </c>
      <c r="E118" s="7"/>
      <c r="F118" s="7"/>
      <c r="G118" s="105">
        <f t="shared" si="5"/>
        <v>8.6066693067550659E-2</v>
      </c>
      <c r="H118" s="7"/>
      <c r="I118" s="7"/>
      <c r="J118" s="7"/>
      <c r="K118" s="7"/>
    </row>
    <row r="119" spans="1:11" ht="15" thickBot="1" x14ac:dyDescent="0.25">
      <c r="A119" s="29" t="s">
        <v>93</v>
      </c>
      <c r="B119" s="7"/>
      <c r="C119" s="7"/>
      <c r="D119" s="108">
        <v>1.4</v>
      </c>
      <c r="E119" s="7"/>
      <c r="F119" s="7"/>
      <c r="G119" s="109">
        <v>1</v>
      </c>
      <c r="H119" s="110" t="s">
        <v>389</v>
      </c>
      <c r="I119" s="7"/>
      <c r="J119" s="7"/>
      <c r="K119" s="7"/>
    </row>
    <row r="120" spans="1:11" ht="13.5" thickBot="1" x14ac:dyDescent="0.25">
      <c r="A120" s="39" t="s">
        <v>434</v>
      </c>
      <c r="B120" s="7"/>
      <c r="C120" s="7"/>
      <c r="D120" s="7"/>
      <c r="E120" s="7"/>
      <c r="F120" s="7"/>
      <c r="G120" s="105" t="str">
        <f t="shared" si="5"/>
        <v/>
      </c>
      <c r="H120" s="7"/>
      <c r="I120" s="7"/>
      <c r="J120" s="7"/>
      <c r="K120" s="7"/>
    </row>
    <row r="121" spans="1:11" ht="13.5" thickBot="1" x14ac:dyDescent="0.25">
      <c r="A121" s="38" t="s">
        <v>94</v>
      </c>
      <c r="B121" s="104" t="s">
        <v>426</v>
      </c>
      <c r="C121" s="105">
        <v>0.2213927</v>
      </c>
      <c r="D121" s="7"/>
      <c r="E121" s="7"/>
      <c r="F121" s="7"/>
      <c r="G121" s="105">
        <f t="shared" si="5"/>
        <v>4.4278539999999998E-2</v>
      </c>
      <c r="H121" s="7"/>
      <c r="I121" s="7"/>
      <c r="J121" s="7"/>
      <c r="K121" s="7"/>
    </row>
    <row r="122" spans="1:11" ht="13.5" thickBot="1" x14ac:dyDescent="0.25">
      <c r="A122" s="38" t="s">
        <v>95</v>
      </c>
      <c r="B122" s="106" t="s">
        <v>435</v>
      </c>
      <c r="C122" s="107">
        <v>1.4949462413787842</v>
      </c>
      <c r="D122" s="7"/>
      <c r="E122" s="7"/>
      <c r="F122" s="7"/>
      <c r="G122" s="105">
        <f t="shared" ref="G122:G185" si="6">IF(ISNUMBER(C122),IF(C122&gt;5,1,C122/5),"")</f>
        <v>0.29898924827575685</v>
      </c>
      <c r="H122" s="7"/>
      <c r="I122" s="7"/>
      <c r="J122" s="7"/>
      <c r="K122" s="7"/>
    </row>
    <row r="123" spans="1:11" ht="13.5" thickBot="1" x14ac:dyDescent="0.25">
      <c r="A123" s="38" t="s">
        <v>96</v>
      </c>
      <c r="B123" s="104" t="s">
        <v>435</v>
      </c>
      <c r="C123" s="105">
        <v>0.75887763500213623</v>
      </c>
      <c r="D123" s="7"/>
      <c r="E123" s="7"/>
      <c r="F123" s="7"/>
      <c r="G123" s="105">
        <f t="shared" si="6"/>
        <v>0.15177552700042723</v>
      </c>
      <c r="H123" s="7"/>
      <c r="I123" s="7"/>
      <c r="J123" s="7"/>
      <c r="K123" s="7"/>
    </row>
    <row r="124" spans="1:11" ht="13.5" thickBot="1" x14ac:dyDescent="0.25">
      <c r="A124" s="29" t="s">
        <v>97</v>
      </c>
      <c r="B124" s="106" t="s">
        <v>401</v>
      </c>
      <c r="C124" s="107">
        <v>1.0722309999999999</v>
      </c>
      <c r="D124" s="7"/>
      <c r="E124" s="7"/>
      <c r="F124" s="7"/>
      <c r="G124" s="105">
        <f t="shared" si="6"/>
        <v>0.21444619999999998</v>
      </c>
      <c r="H124" s="7"/>
      <c r="I124" s="7"/>
      <c r="J124" s="7"/>
      <c r="K124" s="7"/>
    </row>
    <row r="125" spans="1:11" ht="13.5" thickBot="1" x14ac:dyDescent="0.25">
      <c r="A125" s="38" t="s">
        <v>98</v>
      </c>
      <c r="B125" s="104" t="s">
        <v>383</v>
      </c>
      <c r="C125" s="105">
        <v>0.62139630317687988</v>
      </c>
      <c r="D125" s="7"/>
      <c r="E125" s="7"/>
      <c r="F125" s="7"/>
      <c r="G125" s="105">
        <f t="shared" si="6"/>
        <v>0.12427926063537598</v>
      </c>
      <c r="H125" s="7"/>
      <c r="I125" s="7"/>
      <c r="J125" s="7"/>
      <c r="K125" s="7"/>
    </row>
    <row r="126" spans="1:11" ht="15" thickBot="1" x14ac:dyDescent="0.25">
      <c r="A126" s="42" t="s">
        <v>99</v>
      </c>
      <c r="B126" s="7"/>
      <c r="C126" s="7"/>
      <c r="D126" s="108">
        <v>1.2</v>
      </c>
      <c r="E126" s="7"/>
      <c r="F126" s="7"/>
      <c r="G126" s="109">
        <f>1.2/5</f>
        <v>0.24</v>
      </c>
      <c r="H126" s="110" t="s">
        <v>389</v>
      </c>
      <c r="I126" s="7"/>
      <c r="J126" s="7"/>
      <c r="K126" s="7"/>
    </row>
    <row r="127" spans="1:11" ht="13.5" thickBot="1" x14ac:dyDescent="0.25">
      <c r="A127" s="39" t="s">
        <v>357</v>
      </c>
      <c r="B127" s="7"/>
      <c r="C127" s="7"/>
      <c r="D127" s="7"/>
      <c r="E127" s="7"/>
      <c r="F127" s="7"/>
      <c r="G127" s="105" t="str">
        <f t="shared" si="6"/>
        <v/>
      </c>
      <c r="H127" s="7"/>
      <c r="I127" s="7"/>
      <c r="J127" s="7"/>
      <c r="K127" s="7"/>
    </row>
    <row r="128" spans="1:11" ht="13.5" thickBot="1" x14ac:dyDescent="0.25">
      <c r="A128" s="38" t="s">
        <v>100</v>
      </c>
      <c r="B128" s="106" t="s">
        <v>436</v>
      </c>
      <c r="C128" s="107">
        <v>3.1363240000000001</v>
      </c>
      <c r="D128" s="7"/>
      <c r="E128" s="7"/>
      <c r="F128" s="7"/>
      <c r="G128" s="105">
        <f t="shared" si="6"/>
        <v>0.62726480000000007</v>
      </c>
      <c r="H128" s="7"/>
      <c r="I128" s="7"/>
      <c r="J128" s="7"/>
      <c r="K128" s="7"/>
    </row>
    <row r="129" spans="1:11" ht="13.5" thickBot="1" x14ac:dyDescent="0.25">
      <c r="A129" s="38" t="s">
        <v>101</v>
      </c>
      <c r="B129" s="104" t="s">
        <v>424</v>
      </c>
      <c r="C129" s="105">
        <v>3.4564414024353027</v>
      </c>
      <c r="D129" s="7"/>
      <c r="E129" s="7"/>
      <c r="F129" s="7"/>
      <c r="G129" s="105">
        <f t="shared" si="6"/>
        <v>0.69128828048706059</v>
      </c>
      <c r="H129" s="7"/>
      <c r="I129" s="7"/>
      <c r="J129" s="7"/>
      <c r="K129" s="7"/>
    </row>
    <row r="130" spans="1:11" ht="13.5" thickBot="1" x14ac:dyDescent="0.25">
      <c r="A130" s="39" t="s">
        <v>437</v>
      </c>
      <c r="B130" s="7"/>
      <c r="C130" s="7"/>
      <c r="D130" s="7"/>
      <c r="E130" s="7"/>
      <c r="F130" s="7"/>
      <c r="G130" s="105" t="str">
        <f t="shared" si="6"/>
        <v/>
      </c>
      <c r="H130" s="7"/>
      <c r="I130" s="7"/>
      <c r="J130" s="7"/>
      <c r="K130" s="7"/>
    </row>
    <row r="131" spans="1:11" ht="13.5" thickBot="1" x14ac:dyDescent="0.25">
      <c r="A131" s="38" t="s">
        <v>102</v>
      </c>
      <c r="B131" s="106" t="s">
        <v>438</v>
      </c>
      <c r="C131" s="107">
        <v>1.6226294040679932</v>
      </c>
      <c r="D131" s="7"/>
      <c r="E131" s="7"/>
      <c r="F131" s="7"/>
      <c r="G131" s="105">
        <f t="shared" si="6"/>
        <v>0.32452588081359862</v>
      </c>
      <c r="H131" s="7"/>
      <c r="I131" s="7"/>
      <c r="J131" s="7"/>
      <c r="K131" s="7"/>
    </row>
    <row r="132" spans="1:11" ht="13.5" thickBot="1" x14ac:dyDescent="0.25">
      <c r="A132" s="39" t="s">
        <v>358</v>
      </c>
      <c r="B132" s="7"/>
      <c r="C132" s="7"/>
      <c r="D132" s="7"/>
      <c r="E132" s="7"/>
      <c r="F132" s="7"/>
      <c r="G132" s="105" t="str">
        <f t="shared" si="6"/>
        <v/>
      </c>
      <c r="H132" s="7"/>
      <c r="I132" s="7"/>
      <c r="J132" s="7"/>
      <c r="K132" s="7"/>
    </row>
    <row r="133" spans="1:11" ht="13.5" thickBot="1" x14ac:dyDescent="0.25">
      <c r="A133" s="38" t="s">
        <v>103</v>
      </c>
      <c r="B133" s="104" t="s">
        <v>384</v>
      </c>
      <c r="C133" s="105">
        <v>1.113282322883606</v>
      </c>
      <c r="D133" s="7"/>
      <c r="E133" s="7"/>
      <c r="F133" s="7"/>
      <c r="G133" s="105">
        <f t="shared" si="6"/>
        <v>0.2226564645767212</v>
      </c>
      <c r="H133" s="7"/>
      <c r="I133" s="7"/>
      <c r="J133" s="7"/>
      <c r="K133" s="7"/>
    </row>
    <row r="134" spans="1:11" ht="13.5" thickBot="1" x14ac:dyDescent="0.25">
      <c r="A134" s="39" t="s">
        <v>359</v>
      </c>
      <c r="B134" s="7"/>
      <c r="C134" s="7"/>
      <c r="D134" s="7"/>
      <c r="E134" s="7"/>
      <c r="F134" s="7"/>
      <c r="G134" s="105" t="str">
        <f t="shared" si="6"/>
        <v/>
      </c>
      <c r="H134" s="7"/>
      <c r="I134" s="7"/>
      <c r="J134" s="7"/>
      <c r="K134" s="7"/>
    </row>
    <row r="135" spans="1:11" ht="13.5" thickBot="1" x14ac:dyDescent="0.25">
      <c r="A135" s="38" t="s">
        <v>104</v>
      </c>
      <c r="B135" s="106" t="s">
        <v>399</v>
      </c>
      <c r="C135" s="107">
        <v>2.5249345302581787</v>
      </c>
      <c r="D135" s="7"/>
      <c r="E135" s="7"/>
      <c r="F135" s="7"/>
      <c r="G135" s="105">
        <f t="shared" si="6"/>
        <v>0.50498690605163576</v>
      </c>
      <c r="H135" s="7"/>
      <c r="I135" s="7"/>
      <c r="J135" s="7"/>
      <c r="K135" s="7"/>
    </row>
    <row r="136" spans="1:11" ht="13.5" thickBot="1" x14ac:dyDescent="0.25">
      <c r="A136" s="38" t="s">
        <v>105</v>
      </c>
      <c r="B136" s="104" t="s">
        <v>427</v>
      </c>
      <c r="C136" s="105">
        <v>0.59930592775344849</v>
      </c>
      <c r="D136" s="108">
        <v>0.4</v>
      </c>
      <c r="E136" s="7"/>
      <c r="F136" s="7"/>
      <c r="G136" s="105">
        <f t="shared" si="6"/>
        <v>0.1198611855506897</v>
      </c>
      <c r="H136" s="7"/>
      <c r="I136" s="7"/>
      <c r="J136" s="7"/>
      <c r="K136" s="7"/>
    </row>
    <row r="137" spans="1:11" ht="13.5" thickBot="1" x14ac:dyDescent="0.25">
      <c r="A137" s="38" t="s">
        <v>106</v>
      </c>
      <c r="B137" s="106" t="s">
        <v>439</v>
      </c>
      <c r="C137" s="107">
        <v>2.474440336227417</v>
      </c>
      <c r="D137" s="7"/>
      <c r="E137" s="7"/>
      <c r="F137" s="7"/>
      <c r="G137" s="105">
        <f t="shared" si="6"/>
        <v>0.4948880672454834</v>
      </c>
      <c r="H137" s="7"/>
      <c r="I137" s="7"/>
      <c r="J137" s="7"/>
      <c r="K137" s="7"/>
    </row>
    <row r="138" spans="1:11" ht="13.5" thickBot="1" x14ac:dyDescent="0.25">
      <c r="A138" s="38" t="s">
        <v>107</v>
      </c>
      <c r="B138" s="104" t="s">
        <v>408</v>
      </c>
      <c r="C138" s="105">
        <v>1.1644209999999999</v>
      </c>
      <c r="D138" s="7"/>
      <c r="E138" s="7"/>
      <c r="F138" s="7"/>
      <c r="G138" s="105">
        <f t="shared" si="6"/>
        <v>0.23288419999999999</v>
      </c>
      <c r="H138" s="7"/>
      <c r="I138" s="7"/>
      <c r="J138" s="7"/>
      <c r="K138" s="7"/>
    </row>
    <row r="139" spans="1:11" ht="13.5" thickBot="1" x14ac:dyDescent="0.25">
      <c r="A139" s="29" t="s">
        <v>108</v>
      </c>
      <c r="B139" s="106" t="s">
        <v>440</v>
      </c>
      <c r="C139" s="107">
        <v>2.9691185802221298E-2</v>
      </c>
      <c r="D139" s="7"/>
      <c r="E139" s="7"/>
      <c r="F139" s="7"/>
      <c r="G139" s="105">
        <f t="shared" si="6"/>
        <v>5.9382371604442593E-3</v>
      </c>
      <c r="H139" s="7"/>
      <c r="I139" s="7"/>
      <c r="J139" s="7"/>
      <c r="K139" s="7"/>
    </row>
    <row r="140" spans="1:11" ht="13.5" thickBot="1" x14ac:dyDescent="0.25">
      <c r="A140" s="38" t="s">
        <v>109</v>
      </c>
      <c r="B140" s="104">
        <v>2018</v>
      </c>
      <c r="C140" s="105">
        <v>2.8071370124816895</v>
      </c>
      <c r="D140" s="7"/>
      <c r="E140" s="7"/>
      <c r="F140" s="7"/>
      <c r="G140" s="105">
        <f t="shared" si="6"/>
        <v>0.56142740249633794</v>
      </c>
      <c r="H140" s="7"/>
      <c r="I140" s="7"/>
      <c r="J140" s="7"/>
      <c r="K140" s="7"/>
    </row>
    <row r="141" spans="1:11" ht="13.5" thickBot="1" x14ac:dyDescent="0.25">
      <c r="A141" s="39" t="s">
        <v>360</v>
      </c>
      <c r="B141" s="7"/>
      <c r="C141" s="7"/>
      <c r="D141" s="7"/>
      <c r="E141" s="7"/>
      <c r="F141" s="7"/>
      <c r="G141" s="105" t="str">
        <f t="shared" si="6"/>
        <v/>
      </c>
      <c r="H141" s="7"/>
      <c r="I141" s="7"/>
      <c r="J141" s="7"/>
      <c r="K141" s="7"/>
    </row>
    <row r="142" spans="1:11" ht="13.5" thickBot="1" x14ac:dyDescent="0.25">
      <c r="A142" s="38" t="s">
        <v>110</v>
      </c>
      <c r="B142" s="106" t="s">
        <v>399</v>
      </c>
      <c r="C142" s="107">
        <v>2.1043751239776611</v>
      </c>
      <c r="D142" s="7"/>
      <c r="E142" s="7"/>
      <c r="F142" s="7"/>
      <c r="G142" s="105">
        <f t="shared" si="6"/>
        <v>0.42087502479553224</v>
      </c>
      <c r="H142" s="7"/>
      <c r="I142" s="7"/>
      <c r="J142" s="7"/>
      <c r="K142" s="7"/>
    </row>
    <row r="143" spans="1:11" ht="15" thickBot="1" x14ac:dyDescent="0.25">
      <c r="A143" s="38" t="s">
        <v>111</v>
      </c>
      <c r="B143" s="7"/>
      <c r="C143" s="7"/>
      <c r="D143" s="114">
        <v>4</v>
      </c>
      <c r="E143" s="7"/>
      <c r="F143" s="7"/>
      <c r="G143" s="109">
        <v>1</v>
      </c>
      <c r="H143" s="110" t="s">
        <v>389</v>
      </c>
      <c r="I143" s="7"/>
      <c r="J143" s="7"/>
      <c r="K143" s="7"/>
    </row>
    <row r="144" spans="1:11" ht="13.5" thickBot="1" x14ac:dyDescent="0.25">
      <c r="A144" s="39" t="s">
        <v>441</v>
      </c>
      <c r="B144" s="7"/>
      <c r="C144" s="7"/>
      <c r="D144" s="7"/>
      <c r="E144" s="7"/>
      <c r="F144" s="7"/>
      <c r="G144" s="105" t="str">
        <f t="shared" si="6"/>
        <v/>
      </c>
      <c r="H144" s="7"/>
      <c r="I144" s="7"/>
      <c r="J144" s="7"/>
      <c r="K144" s="7"/>
    </row>
    <row r="145" spans="1:11" ht="13.5" thickBot="1" x14ac:dyDescent="0.25">
      <c r="A145" s="39" t="s">
        <v>442</v>
      </c>
      <c r="B145" s="7"/>
      <c r="C145" s="7"/>
      <c r="D145" s="7"/>
      <c r="E145" s="7"/>
      <c r="F145" s="7"/>
      <c r="G145" s="105" t="str">
        <f t="shared" si="6"/>
        <v/>
      </c>
      <c r="H145" s="7"/>
      <c r="I145" s="7"/>
      <c r="J145" s="7"/>
      <c r="K145" s="7"/>
    </row>
    <row r="146" spans="1:11" ht="13.5" thickBot="1" x14ac:dyDescent="0.25">
      <c r="A146" s="29" t="s">
        <v>112</v>
      </c>
      <c r="B146" s="7"/>
      <c r="C146" s="7"/>
      <c r="D146" s="7"/>
      <c r="E146" s="7"/>
      <c r="F146" s="7"/>
      <c r="G146" s="105" t="str">
        <f t="shared" si="6"/>
        <v/>
      </c>
      <c r="H146" s="7"/>
      <c r="I146" s="7"/>
      <c r="J146" s="7"/>
      <c r="K146" s="7"/>
    </row>
    <row r="147" spans="1:11" ht="13.5" thickBot="1" x14ac:dyDescent="0.25">
      <c r="A147" s="38" t="s">
        <v>113</v>
      </c>
      <c r="B147" s="104">
        <v>2013</v>
      </c>
      <c r="C147" s="105">
        <v>2.2223694324493408</v>
      </c>
      <c r="D147" s="7"/>
      <c r="E147" s="7"/>
      <c r="F147" s="7"/>
      <c r="G147" s="105">
        <f t="shared" si="6"/>
        <v>0.44447388648986819</v>
      </c>
      <c r="H147" s="7"/>
      <c r="I147" s="7"/>
      <c r="J147" s="7"/>
      <c r="K147" s="7"/>
    </row>
    <row r="148" spans="1:11" ht="13.5" thickBot="1" x14ac:dyDescent="0.25">
      <c r="A148" s="29" t="s">
        <v>114</v>
      </c>
      <c r="B148" s="106" t="s">
        <v>384</v>
      </c>
      <c r="C148" s="107">
        <v>0.4198022186756134</v>
      </c>
      <c r="D148" s="7"/>
      <c r="E148" s="7"/>
      <c r="F148" s="7"/>
      <c r="G148" s="105">
        <f t="shared" si="6"/>
        <v>8.3960443735122681E-2</v>
      </c>
      <c r="H148" s="7"/>
      <c r="I148" s="7"/>
      <c r="J148" s="7"/>
      <c r="K148" s="7"/>
    </row>
    <row r="149" spans="1:11" ht="13.5" thickBot="1" x14ac:dyDescent="0.25">
      <c r="A149" s="38" t="s">
        <v>115</v>
      </c>
      <c r="B149" s="104" t="s">
        <v>399</v>
      </c>
      <c r="C149" s="105">
        <v>0.29624068737030029</v>
      </c>
      <c r="D149" s="7"/>
      <c r="E149" s="7"/>
      <c r="F149" s="7"/>
      <c r="G149" s="105">
        <f t="shared" si="6"/>
        <v>5.9248137474060061E-2</v>
      </c>
      <c r="H149" s="7"/>
      <c r="I149" s="7"/>
      <c r="J149" s="7"/>
      <c r="K149" s="7"/>
    </row>
    <row r="150" spans="1:11" ht="13.5" thickBot="1" x14ac:dyDescent="0.25">
      <c r="A150" s="38" t="s">
        <v>193</v>
      </c>
      <c r="B150" s="106" t="s">
        <v>419</v>
      </c>
      <c r="C150" s="107">
        <v>1.797539234161377</v>
      </c>
      <c r="D150" s="108">
        <v>0.3</v>
      </c>
      <c r="E150" s="7"/>
      <c r="F150" s="7"/>
      <c r="G150" s="105">
        <f t="shared" si="6"/>
        <v>0.35950784683227538</v>
      </c>
      <c r="H150" s="7"/>
      <c r="I150" s="7"/>
      <c r="J150" s="7"/>
      <c r="K150" s="7"/>
    </row>
    <row r="151" spans="1:11" ht="13.5" thickBot="1" x14ac:dyDescent="0.25">
      <c r="A151" s="39" t="s">
        <v>443</v>
      </c>
      <c r="B151" s="7"/>
      <c r="C151" s="7"/>
      <c r="D151" s="7"/>
      <c r="E151" s="7"/>
      <c r="F151" s="7"/>
      <c r="G151" s="105" t="str">
        <f t="shared" si="6"/>
        <v/>
      </c>
      <c r="H151" s="7"/>
      <c r="I151" s="7"/>
      <c r="J151" s="7"/>
      <c r="K151" s="7"/>
    </row>
    <row r="152" spans="1:11" ht="13.5" thickBot="1" x14ac:dyDescent="0.25">
      <c r="A152" s="38" t="s">
        <v>116</v>
      </c>
      <c r="B152" s="7"/>
      <c r="C152" s="7"/>
      <c r="D152" s="108">
        <v>0.9</v>
      </c>
      <c r="E152" s="7"/>
      <c r="F152" s="7"/>
      <c r="G152" s="105" t="str">
        <f t="shared" si="6"/>
        <v/>
      </c>
      <c r="H152" s="7"/>
      <c r="I152" s="7"/>
      <c r="J152" s="7"/>
      <c r="K152" s="7"/>
    </row>
    <row r="153" spans="1:11" ht="13.5" thickBot="1" x14ac:dyDescent="0.25">
      <c r="A153" s="29" t="s">
        <v>117</v>
      </c>
      <c r="B153" s="7"/>
      <c r="C153" s="7"/>
      <c r="D153" s="7"/>
      <c r="E153" s="7"/>
      <c r="F153" s="7"/>
      <c r="G153" s="105" t="str">
        <f t="shared" si="6"/>
        <v/>
      </c>
      <c r="H153" s="7"/>
      <c r="I153" s="7"/>
      <c r="J153" s="7"/>
      <c r="K153" s="7"/>
    </row>
    <row r="154" spans="1:11" ht="13.5" thickBot="1" x14ac:dyDescent="0.25">
      <c r="A154" s="38" t="s">
        <v>118</v>
      </c>
      <c r="B154" s="104" t="s">
        <v>444</v>
      </c>
      <c r="C154" s="105">
        <v>0.61762124300003052</v>
      </c>
      <c r="D154" s="7"/>
      <c r="E154" s="7"/>
      <c r="F154" s="7"/>
      <c r="G154" s="105">
        <f t="shared" si="6"/>
        <v>0.1235242486000061</v>
      </c>
      <c r="H154" s="7"/>
      <c r="I154" s="7"/>
      <c r="J154" s="7"/>
      <c r="K154" s="7"/>
    </row>
    <row r="155" spans="1:11" ht="13.5" thickBot="1" x14ac:dyDescent="0.25">
      <c r="A155" s="39" t="s">
        <v>361</v>
      </c>
      <c r="B155" s="7"/>
      <c r="C155" s="7"/>
      <c r="D155" s="7"/>
      <c r="E155" s="7"/>
      <c r="F155" s="7"/>
      <c r="G155" s="105" t="str">
        <f t="shared" si="6"/>
        <v/>
      </c>
      <c r="H155" s="7"/>
      <c r="I155" s="7"/>
      <c r="J155" s="7"/>
      <c r="K155" s="7"/>
    </row>
    <row r="156" spans="1:11" ht="13.5" thickBot="1" x14ac:dyDescent="0.25">
      <c r="A156" s="38" t="s">
        <v>119</v>
      </c>
      <c r="B156" s="106" t="s">
        <v>408</v>
      </c>
      <c r="C156" s="107">
        <v>1.4752638339996338</v>
      </c>
      <c r="D156" s="7"/>
      <c r="E156" s="7"/>
      <c r="F156" s="7"/>
      <c r="G156" s="105">
        <f t="shared" si="6"/>
        <v>0.29505276679992676</v>
      </c>
      <c r="H156" s="7"/>
      <c r="I156" s="7"/>
      <c r="J156" s="7"/>
      <c r="K156" s="7"/>
    </row>
    <row r="157" spans="1:11" ht="13.5" thickBot="1" x14ac:dyDescent="0.25">
      <c r="A157" s="29" t="s">
        <v>120</v>
      </c>
      <c r="B157" s="104">
        <v>2015</v>
      </c>
      <c r="C157" s="105">
        <v>5.5852881632745266E-3</v>
      </c>
      <c r="D157" s="7"/>
      <c r="E157" s="7"/>
      <c r="F157" s="7"/>
      <c r="G157" s="105">
        <f t="shared" si="6"/>
        <v>1.1170576326549053E-3</v>
      </c>
      <c r="H157" s="7"/>
      <c r="I157" s="7"/>
      <c r="J157" s="7"/>
      <c r="K157" s="7"/>
    </row>
    <row r="158" spans="1:11" ht="13.5" thickBot="1" x14ac:dyDescent="0.25">
      <c r="A158" s="38" t="s">
        <v>121</v>
      </c>
      <c r="B158" s="106" t="s">
        <v>395</v>
      </c>
      <c r="C158" s="107">
        <v>1.4112406969070435</v>
      </c>
      <c r="D158" s="7"/>
      <c r="E158" s="7"/>
      <c r="F158" s="7"/>
      <c r="G158" s="105">
        <f t="shared" si="6"/>
        <v>0.28224813938140869</v>
      </c>
      <c r="H158" s="7"/>
      <c r="I158" s="7"/>
      <c r="J158" s="7"/>
      <c r="K158" s="7"/>
    </row>
    <row r="159" spans="1:11" ht="13.5" thickBot="1" x14ac:dyDescent="0.25">
      <c r="A159" s="38" t="s">
        <v>122</v>
      </c>
      <c r="B159" s="104" t="s">
        <v>413</v>
      </c>
      <c r="C159" s="105">
        <v>1.3847860097885132</v>
      </c>
      <c r="D159" s="7"/>
      <c r="E159" s="7"/>
      <c r="F159" s="7"/>
      <c r="G159" s="105">
        <f t="shared" si="6"/>
        <v>0.27695720195770263</v>
      </c>
      <c r="H159" s="7"/>
      <c r="I159" s="7"/>
      <c r="J159" s="7"/>
      <c r="K159" s="7"/>
    </row>
    <row r="160" spans="1:11" ht="13.5" thickBot="1" x14ac:dyDescent="0.25">
      <c r="A160" s="38" t="s">
        <v>123</v>
      </c>
      <c r="B160" s="106" t="s">
        <v>420</v>
      </c>
      <c r="C160" s="107">
        <v>0.6658368706703186</v>
      </c>
      <c r="D160" s="7"/>
      <c r="E160" s="7"/>
      <c r="F160" s="7"/>
      <c r="G160" s="105">
        <f t="shared" si="6"/>
        <v>0.13316737413406371</v>
      </c>
      <c r="H160" s="7"/>
      <c r="I160" s="7"/>
      <c r="J160" s="7"/>
      <c r="K160" s="7"/>
    </row>
    <row r="161" spans="1:11" ht="13.5" thickBot="1" x14ac:dyDescent="0.25">
      <c r="A161" s="38" t="s">
        <v>124</v>
      </c>
      <c r="B161" s="104" t="s">
        <v>415</v>
      </c>
      <c r="C161" s="105">
        <v>1.9668241739273071</v>
      </c>
      <c r="D161" s="111">
        <v>0.5</v>
      </c>
      <c r="E161" s="7"/>
      <c r="F161" s="7"/>
      <c r="G161" s="105">
        <f t="shared" si="6"/>
        <v>0.39336483478546141</v>
      </c>
      <c r="H161" s="7"/>
      <c r="I161" s="7"/>
      <c r="J161" s="7"/>
      <c r="K161" s="7"/>
    </row>
    <row r="162" spans="1:11" ht="13.5" thickBot="1" x14ac:dyDescent="0.25">
      <c r="A162" s="38" t="s">
        <v>125</v>
      </c>
      <c r="B162" s="7"/>
      <c r="C162" s="7"/>
      <c r="D162" s="108">
        <v>1.9</v>
      </c>
      <c r="E162" s="7"/>
      <c r="F162" s="7"/>
      <c r="G162" s="105" t="str">
        <f t="shared" si="6"/>
        <v/>
      </c>
      <c r="H162" s="7"/>
      <c r="I162" s="7"/>
      <c r="J162" s="7"/>
      <c r="K162" s="7"/>
    </row>
    <row r="163" spans="1:11" ht="13.5" thickBot="1" x14ac:dyDescent="0.25">
      <c r="A163" s="39" t="s">
        <v>445</v>
      </c>
      <c r="B163" s="7"/>
      <c r="C163" s="7"/>
      <c r="D163" s="7"/>
      <c r="E163" s="7"/>
      <c r="F163" s="7"/>
      <c r="G163" s="105" t="str">
        <f t="shared" si="6"/>
        <v/>
      </c>
      <c r="H163" s="7"/>
      <c r="I163" s="7"/>
      <c r="J163" s="7"/>
      <c r="K163" s="7"/>
    </row>
    <row r="164" spans="1:11" ht="13.5" thickBot="1" x14ac:dyDescent="0.25">
      <c r="A164" s="29" t="s">
        <v>126</v>
      </c>
      <c r="B164" s="7"/>
      <c r="C164" s="7"/>
      <c r="D164" s="7"/>
      <c r="E164" s="7"/>
      <c r="F164" s="7"/>
      <c r="G164" s="105" t="str">
        <f t="shared" si="6"/>
        <v/>
      </c>
      <c r="H164" s="7"/>
      <c r="I164" s="7"/>
      <c r="J164" s="7"/>
      <c r="K164" s="7"/>
    </row>
    <row r="165" spans="1:11" ht="13.5" thickBot="1" x14ac:dyDescent="0.25">
      <c r="A165" s="38" t="s">
        <v>127</v>
      </c>
      <c r="B165" s="106" t="s">
        <v>446</v>
      </c>
      <c r="C165" s="107">
        <v>1.2971228361129761</v>
      </c>
      <c r="D165" s="111">
        <v>0.5</v>
      </c>
      <c r="E165" s="7"/>
      <c r="F165" s="7"/>
      <c r="G165" s="105">
        <f t="shared" si="6"/>
        <v>0.25942456722259521</v>
      </c>
      <c r="H165" s="7"/>
      <c r="I165" s="7"/>
      <c r="J165" s="7"/>
      <c r="K165" s="7"/>
    </row>
    <row r="166" spans="1:11" ht="13.5" thickBot="1" x14ac:dyDescent="0.25">
      <c r="A166" s="38" t="s">
        <v>194</v>
      </c>
      <c r="B166" s="104" t="s">
        <v>405</v>
      </c>
      <c r="C166" s="105">
        <v>1.6081372499465942</v>
      </c>
      <c r="D166" s="7"/>
      <c r="E166" s="7"/>
      <c r="F166" s="7"/>
      <c r="G166" s="105">
        <f t="shared" si="6"/>
        <v>0.32162744998931886</v>
      </c>
      <c r="H166" s="7"/>
      <c r="I166" s="7"/>
      <c r="J166" s="7"/>
      <c r="K166" s="7"/>
    </row>
    <row r="167" spans="1:11" ht="13.5" thickBot="1" x14ac:dyDescent="0.25">
      <c r="A167" s="38" t="s">
        <v>129</v>
      </c>
      <c r="B167" s="106" t="s">
        <v>447</v>
      </c>
      <c r="C167" s="107">
        <v>0.69726840000000001</v>
      </c>
      <c r="D167" s="7"/>
      <c r="E167" s="7"/>
      <c r="F167" s="7"/>
      <c r="G167" s="105">
        <f t="shared" si="6"/>
        <v>0.13945368</v>
      </c>
      <c r="H167" s="7"/>
      <c r="I167" s="7"/>
      <c r="J167" s="7"/>
      <c r="K167" s="7"/>
    </row>
    <row r="168" spans="1:11" ht="13.5" thickBot="1" x14ac:dyDescent="0.25">
      <c r="A168" s="39" t="s">
        <v>362</v>
      </c>
      <c r="B168" s="104">
        <v>2016</v>
      </c>
      <c r="C168" s="105">
        <v>7.9218059778213501E-2</v>
      </c>
      <c r="D168" s="7"/>
      <c r="E168" s="7"/>
      <c r="F168" s="7"/>
      <c r="G168" s="105">
        <f t="shared" si="6"/>
        <v>1.5843611955642701E-2</v>
      </c>
      <c r="H168" s="7"/>
      <c r="I168" s="7"/>
      <c r="J168" s="7"/>
      <c r="K168" s="7"/>
    </row>
    <row r="169" spans="1:11" ht="13.5" thickBot="1" x14ac:dyDescent="0.25">
      <c r="A169" s="39" t="s">
        <v>363</v>
      </c>
      <c r="B169" s="7"/>
      <c r="C169" s="7"/>
      <c r="D169" s="7"/>
      <c r="E169" s="7"/>
      <c r="F169" s="7"/>
      <c r="G169" s="105" t="str">
        <f t="shared" si="6"/>
        <v/>
      </c>
      <c r="H169" s="7"/>
      <c r="I169" s="7"/>
      <c r="J169" s="7"/>
      <c r="K169" s="7"/>
    </row>
    <row r="170" spans="1:11" ht="13.5" thickBot="1" x14ac:dyDescent="0.25">
      <c r="A170" s="39" t="s">
        <v>364</v>
      </c>
      <c r="B170" s="106">
        <v>2017</v>
      </c>
      <c r="C170" s="107">
        <v>1.5929812431335448E-2</v>
      </c>
      <c r="D170" s="7"/>
      <c r="E170" s="7"/>
      <c r="F170" s="7"/>
      <c r="G170" s="105">
        <f t="shared" si="6"/>
        <v>3.1859624862670896E-3</v>
      </c>
      <c r="H170" s="7"/>
      <c r="I170" s="7"/>
      <c r="J170" s="7"/>
      <c r="K170" s="7"/>
    </row>
    <row r="171" spans="1:11" ht="13.5" thickBot="1" x14ac:dyDescent="0.25">
      <c r="A171" s="29" t="s">
        <v>130</v>
      </c>
      <c r="B171" s="104" t="s">
        <v>448</v>
      </c>
      <c r="C171" s="105">
        <v>0.7129930853843689</v>
      </c>
      <c r="D171" s="7"/>
      <c r="E171" s="7"/>
      <c r="F171" s="7"/>
      <c r="G171" s="105">
        <f t="shared" si="6"/>
        <v>0.14259861707687377</v>
      </c>
      <c r="H171" s="7"/>
      <c r="I171" s="7"/>
      <c r="J171" s="7"/>
      <c r="K171" s="7"/>
    </row>
    <row r="172" spans="1:11" ht="13.5" thickBot="1" x14ac:dyDescent="0.25">
      <c r="A172" s="38" t="s">
        <v>131</v>
      </c>
      <c r="B172" s="106" t="s">
        <v>402</v>
      </c>
      <c r="C172" s="107">
        <v>0.88567936420440674</v>
      </c>
      <c r="D172" s="7"/>
      <c r="E172" s="7"/>
      <c r="F172" s="7"/>
      <c r="G172" s="105">
        <f t="shared" si="6"/>
        <v>0.17713587284088134</v>
      </c>
      <c r="H172" s="7"/>
      <c r="I172" s="7"/>
      <c r="J172" s="7"/>
      <c r="K172" s="7"/>
    </row>
    <row r="173" spans="1:11" ht="13.5" thickBot="1" x14ac:dyDescent="0.25">
      <c r="A173" s="38" t="s">
        <v>132</v>
      </c>
      <c r="B173" s="104" t="s">
        <v>387</v>
      </c>
      <c r="C173" s="105">
        <v>1.5963269472122192</v>
      </c>
      <c r="D173" s="111">
        <v>1.1000000000000001</v>
      </c>
      <c r="E173" s="7"/>
      <c r="F173" s="7"/>
      <c r="G173" s="105">
        <f t="shared" si="6"/>
        <v>0.31926538944244387</v>
      </c>
      <c r="H173" s="7"/>
      <c r="I173" s="7"/>
      <c r="J173" s="7"/>
      <c r="K173" s="7"/>
    </row>
    <row r="174" spans="1:11" ht="13.5" thickBot="1" x14ac:dyDescent="0.25">
      <c r="A174" s="38" t="s">
        <v>133</v>
      </c>
      <c r="B174" s="106" t="s">
        <v>447</v>
      </c>
      <c r="C174" s="107">
        <v>2.5875890254974365</v>
      </c>
      <c r="D174" s="7"/>
      <c r="E174" s="7"/>
      <c r="F174" s="7"/>
      <c r="G174" s="105">
        <f t="shared" si="6"/>
        <v>0.5175178050994873</v>
      </c>
      <c r="H174" s="7"/>
      <c r="I174" s="7"/>
      <c r="J174" s="7"/>
      <c r="K174" s="7"/>
    </row>
    <row r="175" spans="1:11" ht="13.5" thickBot="1" x14ac:dyDescent="0.25">
      <c r="A175" s="29" t="s">
        <v>134</v>
      </c>
      <c r="B175" s="104" t="s">
        <v>449</v>
      </c>
      <c r="C175" s="105">
        <v>0.98006260395050049</v>
      </c>
      <c r="D175" s="7"/>
      <c r="E175" s="7"/>
      <c r="F175" s="7"/>
      <c r="G175" s="105">
        <f t="shared" si="6"/>
        <v>0.19601252079010009</v>
      </c>
      <c r="H175" s="7"/>
      <c r="I175" s="7"/>
      <c r="J175" s="7"/>
      <c r="K175" s="7"/>
    </row>
    <row r="176" spans="1:11" ht="13.5" thickBot="1" x14ac:dyDescent="0.25">
      <c r="A176" s="29" t="s">
        <v>135</v>
      </c>
      <c r="B176" s="7"/>
      <c r="C176" s="7"/>
      <c r="D176" s="7"/>
      <c r="E176" s="7"/>
      <c r="F176" s="7"/>
      <c r="G176" s="105" t="str">
        <f t="shared" si="6"/>
        <v/>
      </c>
      <c r="H176" s="7"/>
      <c r="I176" s="7"/>
      <c r="J176" s="7"/>
      <c r="K176" s="7"/>
    </row>
    <row r="177" spans="1:11" ht="13.5" thickBot="1" x14ac:dyDescent="0.25">
      <c r="A177" s="39" t="s">
        <v>450</v>
      </c>
      <c r="B177" s="7"/>
      <c r="C177" s="7"/>
      <c r="D177" s="7"/>
      <c r="E177" s="7"/>
      <c r="F177" s="7"/>
      <c r="G177" s="105" t="str">
        <f t="shared" si="6"/>
        <v/>
      </c>
      <c r="H177" s="7"/>
      <c r="I177" s="7"/>
      <c r="J177" s="7"/>
      <c r="K177" s="7"/>
    </row>
    <row r="178" spans="1:11" ht="13.5" thickBot="1" x14ac:dyDescent="0.25">
      <c r="A178" s="38" t="s">
        <v>178</v>
      </c>
      <c r="B178" s="106" t="s">
        <v>398</v>
      </c>
      <c r="C178" s="107">
        <v>1.4794179201126099</v>
      </c>
      <c r="D178" s="111">
        <v>0.6</v>
      </c>
      <c r="E178" s="7"/>
      <c r="F178" s="7"/>
      <c r="G178" s="105">
        <f t="shared" si="6"/>
        <v>0.29588358402252196</v>
      </c>
      <c r="H178" s="7"/>
      <c r="I178" s="7"/>
      <c r="J178" s="7"/>
      <c r="K178" s="7"/>
    </row>
    <row r="179" spans="1:11" ht="13.5" thickBot="1" x14ac:dyDescent="0.25">
      <c r="A179" s="38" t="s">
        <v>137</v>
      </c>
      <c r="B179" s="7"/>
      <c r="C179" s="7"/>
      <c r="D179" s="108">
        <v>1.9</v>
      </c>
      <c r="E179" s="7"/>
      <c r="F179" s="7"/>
      <c r="G179" s="105" t="str">
        <f t="shared" si="6"/>
        <v/>
      </c>
      <c r="H179" s="7"/>
      <c r="I179" s="7"/>
      <c r="J179" s="7"/>
      <c r="K179" s="7"/>
    </row>
    <row r="180" spans="1:11" ht="13.5" thickBot="1" x14ac:dyDescent="0.25">
      <c r="A180" s="39" t="s">
        <v>365</v>
      </c>
      <c r="B180" s="7"/>
      <c r="C180" s="7"/>
      <c r="D180" s="7"/>
      <c r="E180" s="7"/>
      <c r="F180" s="7"/>
      <c r="G180" s="105" t="str">
        <f t="shared" si="6"/>
        <v/>
      </c>
      <c r="H180" s="7"/>
      <c r="I180" s="7"/>
      <c r="J180" s="7"/>
      <c r="K180" s="7"/>
    </row>
    <row r="181" spans="1:11" ht="13.5" thickBot="1" x14ac:dyDescent="0.25">
      <c r="A181" s="39" t="s">
        <v>366</v>
      </c>
      <c r="B181" s="104">
        <v>2016</v>
      </c>
      <c r="C181" s="105">
        <v>0.20016787946224213</v>
      </c>
      <c r="D181" s="7"/>
      <c r="E181" s="7"/>
      <c r="F181" s="7"/>
      <c r="G181" s="105">
        <f t="shared" si="6"/>
        <v>4.0033575892448423E-2</v>
      </c>
      <c r="H181" s="7"/>
      <c r="I181" s="7"/>
      <c r="J181" s="7"/>
      <c r="K181" s="7"/>
    </row>
    <row r="182" spans="1:11" ht="13.5" thickBot="1" x14ac:dyDescent="0.25">
      <c r="A182" s="38" t="s">
        <v>138</v>
      </c>
      <c r="B182" s="106" t="s">
        <v>439</v>
      </c>
      <c r="C182" s="107">
        <v>4.9537558555603027</v>
      </c>
      <c r="D182" s="7"/>
      <c r="E182" s="7"/>
      <c r="F182" s="7"/>
      <c r="G182" s="105">
        <f t="shared" si="6"/>
        <v>0.99075117111206057</v>
      </c>
      <c r="H182" s="7"/>
      <c r="I182" s="7"/>
      <c r="J182" s="7"/>
      <c r="K182" s="7"/>
    </row>
    <row r="183" spans="1:11" ht="13.5" thickBot="1" x14ac:dyDescent="0.25">
      <c r="A183" s="29" t="s">
        <v>139</v>
      </c>
      <c r="B183" s="7"/>
      <c r="C183" s="7"/>
      <c r="D183" s="7"/>
      <c r="E183" s="7"/>
      <c r="F183" s="7"/>
      <c r="G183" s="105" t="str">
        <f t="shared" si="6"/>
        <v/>
      </c>
      <c r="H183" s="7"/>
      <c r="I183" s="7"/>
      <c r="J183" s="7"/>
      <c r="K183" s="7"/>
    </row>
    <row r="184" spans="1:11" ht="13.5" thickBot="1" x14ac:dyDescent="0.25">
      <c r="A184" s="38" t="s">
        <v>140</v>
      </c>
      <c r="B184" s="7"/>
      <c r="C184" s="7"/>
      <c r="D184" s="111">
        <v>2.9</v>
      </c>
      <c r="E184" s="7"/>
      <c r="F184" s="7"/>
      <c r="G184" s="105" t="str">
        <f t="shared" si="6"/>
        <v/>
      </c>
      <c r="H184" s="7"/>
      <c r="I184" s="7"/>
      <c r="J184" s="7"/>
      <c r="K184" s="7"/>
    </row>
    <row r="185" spans="1:11" ht="13.5" thickBot="1" x14ac:dyDescent="0.25">
      <c r="A185" s="38" t="s">
        <v>141</v>
      </c>
      <c r="B185" s="104" t="s">
        <v>399</v>
      </c>
      <c r="C185" s="105">
        <v>0.51188117265701294</v>
      </c>
      <c r="D185" s="7"/>
      <c r="E185" s="7"/>
      <c r="F185" s="7"/>
      <c r="G185" s="105">
        <f t="shared" si="6"/>
        <v>0.10237623453140259</v>
      </c>
      <c r="H185" s="7"/>
      <c r="I185" s="7"/>
      <c r="J185" s="7"/>
      <c r="K185" s="7"/>
    </row>
    <row r="186" spans="1:11" ht="13.5" thickBot="1" x14ac:dyDescent="0.25">
      <c r="A186" s="39" t="s">
        <v>367</v>
      </c>
      <c r="B186" s="7"/>
      <c r="C186" s="7"/>
      <c r="D186" s="7"/>
      <c r="E186" s="7"/>
      <c r="F186" s="7"/>
      <c r="G186" s="105" t="str">
        <f t="shared" ref="G186:G191" si="7">IF(ISNUMBER(C186),IF(C186&gt;5,1,C186/5),"")</f>
        <v/>
      </c>
      <c r="H186" s="7"/>
      <c r="I186" s="7"/>
      <c r="J186" s="7"/>
      <c r="K186" s="7"/>
    </row>
    <row r="187" spans="1:11" ht="13.5" thickBot="1" x14ac:dyDescent="0.25">
      <c r="A187" s="39" t="s">
        <v>368</v>
      </c>
      <c r="B187" s="106" t="s">
        <v>451</v>
      </c>
      <c r="C187" s="107">
        <v>0.38066098093986511</v>
      </c>
      <c r="D187" s="7"/>
      <c r="E187" s="7"/>
      <c r="F187" s="7"/>
      <c r="G187" s="105">
        <f t="shared" si="7"/>
        <v>7.6132196187973025E-2</v>
      </c>
      <c r="H187" s="7"/>
      <c r="I187" s="7"/>
      <c r="J187" s="7"/>
      <c r="K187" s="7"/>
    </row>
    <row r="188" spans="1:11" ht="13.5" thickBot="1" x14ac:dyDescent="0.25">
      <c r="A188" s="39" t="s">
        <v>452</v>
      </c>
      <c r="B188" s="7"/>
      <c r="C188" s="7"/>
      <c r="D188" s="7"/>
      <c r="E188" s="7"/>
      <c r="F188" s="7"/>
      <c r="G188" s="105" t="str">
        <f t="shared" si="7"/>
        <v/>
      </c>
      <c r="H188" s="7"/>
      <c r="I188" s="7"/>
      <c r="J188" s="7"/>
      <c r="K188" s="7"/>
    </row>
    <row r="189" spans="1:11" ht="13.5" thickBot="1" x14ac:dyDescent="0.25">
      <c r="A189" s="39" t="s">
        <v>369</v>
      </c>
      <c r="B189" s="7"/>
      <c r="C189" s="7"/>
      <c r="D189" s="7"/>
      <c r="E189" s="7"/>
      <c r="F189" s="7"/>
      <c r="G189" s="105" t="str">
        <f t="shared" si="7"/>
        <v/>
      </c>
      <c r="H189" s="7"/>
      <c r="I189" s="7"/>
      <c r="J189" s="7"/>
      <c r="K189" s="7"/>
    </row>
    <row r="190" spans="1:11" ht="13.5" thickBot="1" x14ac:dyDescent="0.25">
      <c r="A190" s="29" t="s">
        <v>142</v>
      </c>
      <c r="B190" s="104" t="s">
        <v>440</v>
      </c>
      <c r="C190" s="105">
        <v>0.97196817398071289</v>
      </c>
      <c r="D190" s="7"/>
      <c r="E190" s="7"/>
      <c r="F190" s="7"/>
      <c r="G190" s="105">
        <f t="shared" si="7"/>
        <v>0.19439363479614258</v>
      </c>
      <c r="H190" s="7"/>
      <c r="I190" s="7"/>
      <c r="J190" s="7"/>
      <c r="K190" s="7"/>
    </row>
    <row r="191" spans="1:11" ht="13.5" thickBot="1" x14ac:dyDescent="0.25">
      <c r="A191" s="39" t="s">
        <v>370</v>
      </c>
      <c r="B191" s="7"/>
      <c r="C191" s="7"/>
      <c r="D191" s="7"/>
      <c r="E191" s="7"/>
      <c r="F191" s="7"/>
      <c r="G191" s="105" t="str">
        <f t="shared" si="7"/>
        <v/>
      </c>
      <c r="H191" s="7"/>
      <c r="I191" s="7"/>
      <c r="J191" s="7"/>
      <c r="K191" s="7"/>
    </row>
    <row r="192" spans="1:11" ht="15" thickBot="1" x14ac:dyDescent="0.25">
      <c r="A192" s="38" t="s">
        <v>143</v>
      </c>
      <c r="B192" s="7"/>
      <c r="C192" s="7"/>
      <c r="D192" s="111">
        <v>0.7</v>
      </c>
      <c r="E192" s="7"/>
      <c r="F192" s="7"/>
      <c r="G192" s="109">
        <v>1</v>
      </c>
      <c r="H192" s="110" t="s">
        <v>389</v>
      </c>
      <c r="I192" s="7"/>
      <c r="J192" s="7"/>
      <c r="K192" s="7"/>
    </row>
    <row r="193" spans="1:11" ht="15" thickBot="1" x14ac:dyDescent="0.25">
      <c r="A193" s="38" t="s">
        <v>144</v>
      </c>
      <c r="B193" s="7"/>
      <c r="C193" s="7"/>
      <c r="D193" s="111">
        <v>2.1</v>
      </c>
      <c r="E193" s="7"/>
      <c r="F193" s="7"/>
      <c r="G193" s="109">
        <v>1</v>
      </c>
      <c r="H193" s="110" t="s">
        <v>389</v>
      </c>
      <c r="I193" s="7"/>
      <c r="J193" s="7"/>
      <c r="K193" s="7"/>
    </row>
    <row r="194" spans="1:11" ht="13.5" thickBot="1" x14ac:dyDescent="0.25">
      <c r="A194" s="39" t="s">
        <v>371</v>
      </c>
      <c r="B194" s="7"/>
      <c r="C194" s="7"/>
      <c r="D194" s="7"/>
      <c r="E194" s="7"/>
      <c r="F194" s="7"/>
      <c r="G194" s="105" t="str">
        <f t="shared" ref="G194:G223" si="8">IF(ISNUMBER(C194),IF(C194&gt;5,1,C194/5),"")</f>
        <v/>
      </c>
      <c r="H194" s="7"/>
      <c r="I194" s="7"/>
      <c r="J194" s="7"/>
      <c r="K194" s="7"/>
    </row>
    <row r="195" spans="1:11" ht="13.5" thickBot="1" x14ac:dyDescent="0.25">
      <c r="A195" s="38" t="s">
        <v>145</v>
      </c>
      <c r="B195" s="106" t="s">
        <v>405</v>
      </c>
      <c r="C195" s="107">
        <v>0.74504208564758301</v>
      </c>
      <c r="D195" s="7"/>
      <c r="E195" s="7"/>
      <c r="F195" s="7"/>
      <c r="G195" s="105">
        <f t="shared" si="8"/>
        <v>0.1490084171295166</v>
      </c>
      <c r="H195" s="7"/>
      <c r="I195" s="7"/>
      <c r="J195" s="7"/>
      <c r="K195" s="7"/>
    </row>
    <row r="196" spans="1:11" ht="13.5" thickBot="1" x14ac:dyDescent="0.25">
      <c r="A196" s="38" t="s">
        <v>146</v>
      </c>
      <c r="B196" s="104">
        <v>2016</v>
      </c>
      <c r="C196" s="105">
        <v>0.15332247316837311</v>
      </c>
      <c r="D196" s="7"/>
      <c r="E196" s="7"/>
      <c r="F196" s="7"/>
      <c r="G196" s="105">
        <f t="shared" si="8"/>
        <v>3.066449463367462E-2</v>
      </c>
      <c r="H196" s="7"/>
      <c r="I196" s="7"/>
      <c r="J196" s="7"/>
      <c r="K196" s="7"/>
    </row>
    <row r="197" spans="1:11" ht="13.5" thickBot="1" x14ac:dyDescent="0.25">
      <c r="A197" s="38" t="s">
        <v>147</v>
      </c>
      <c r="B197" s="106" t="s">
        <v>387</v>
      </c>
      <c r="C197" s="107">
        <v>1.6914185285568237</v>
      </c>
      <c r="D197" s="7"/>
      <c r="E197" s="7"/>
      <c r="F197" s="7"/>
      <c r="G197" s="105">
        <f t="shared" si="8"/>
        <v>0.33828370571136473</v>
      </c>
      <c r="H197" s="7"/>
      <c r="I197" s="7"/>
      <c r="J197" s="7"/>
      <c r="K197" s="7"/>
    </row>
    <row r="198" spans="1:11" ht="13.5" thickBot="1" x14ac:dyDescent="0.25">
      <c r="A198" s="29" t="s">
        <v>148</v>
      </c>
      <c r="B198" s="104" t="s">
        <v>440</v>
      </c>
      <c r="C198" s="105">
        <v>5.3136799999999997</v>
      </c>
      <c r="D198" s="7"/>
      <c r="E198" s="7"/>
      <c r="F198" s="7"/>
      <c r="G198" s="105">
        <f t="shared" si="8"/>
        <v>1</v>
      </c>
      <c r="H198" s="7"/>
      <c r="I198" s="7"/>
      <c r="J198" s="7"/>
      <c r="K198" s="7"/>
    </row>
    <row r="199" spans="1:11" ht="13.5" thickBot="1" x14ac:dyDescent="0.25">
      <c r="A199" s="29" t="s">
        <v>149</v>
      </c>
      <c r="B199" s="106" t="s">
        <v>408</v>
      </c>
      <c r="C199" s="107">
        <v>0.1430329829454422</v>
      </c>
      <c r="D199" s="7"/>
      <c r="E199" s="7"/>
      <c r="F199" s="7"/>
      <c r="G199" s="105">
        <f t="shared" si="8"/>
        <v>2.8606596589088439E-2</v>
      </c>
      <c r="H199" s="7"/>
      <c r="I199" s="7"/>
      <c r="J199" s="7"/>
      <c r="K199" s="7"/>
    </row>
    <row r="200" spans="1:11" ht="13.5" thickBot="1" x14ac:dyDescent="0.25">
      <c r="A200" s="39" t="s">
        <v>453</v>
      </c>
      <c r="B200" s="7"/>
      <c r="C200" s="7"/>
      <c r="D200" s="7"/>
      <c r="E200" s="7"/>
      <c r="F200" s="7"/>
      <c r="G200" s="105" t="str">
        <f t="shared" si="8"/>
        <v/>
      </c>
      <c r="H200" s="7"/>
      <c r="I200" s="7"/>
      <c r="J200" s="7"/>
      <c r="K200" s="7"/>
    </row>
    <row r="201" spans="1:11" ht="13.5" thickBot="1" x14ac:dyDescent="0.25">
      <c r="A201" s="39" t="s">
        <v>372</v>
      </c>
      <c r="B201" s="7"/>
      <c r="C201" s="7"/>
      <c r="D201" s="7"/>
      <c r="E201" s="7"/>
      <c r="F201" s="7"/>
      <c r="G201" s="105" t="str">
        <f t="shared" si="8"/>
        <v/>
      </c>
      <c r="H201" s="7"/>
      <c r="I201" s="7"/>
      <c r="J201" s="7"/>
      <c r="K201" s="7"/>
    </row>
    <row r="202" spans="1:11" ht="13.5" thickBot="1" x14ac:dyDescent="0.25">
      <c r="A202" s="38" t="s">
        <v>150</v>
      </c>
      <c r="B202" s="104" t="s">
        <v>454</v>
      </c>
      <c r="C202" s="105">
        <v>3.809150218963623</v>
      </c>
      <c r="D202" s="7"/>
      <c r="E202" s="7"/>
      <c r="F202" s="7"/>
      <c r="G202" s="105">
        <f t="shared" si="8"/>
        <v>0.76183004379272456</v>
      </c>
      <c r="H202" s="7"/>
      <c r="I202" s="7"/>
      <c r="J202" s="7"/>
      <c r="K202" s="7"/>
    </row>
    <row r="203" spans="1:11" ht="13.5" thickBot="1" x14ac:dyDescent="0.25">
      <c r="A203" s="38" t="s">
        <v>151</v>
      </c>
      <c r="B203" s="106" t="s">
        <v>412</v>
      </c>
      <c r="C203" s="107">
        <v>0.75183683633804321</v>
      </c>
      <c r="D203" s="7"/>
      <c r="E203" s="7"/>
      <c r="F203" s="7"/>
      <c r="G203" s="105">
        <f t="shared" si="8"/>
        <v>0.15036736726760863</v>
      </c>
      <c r="H203" s="7"/>
      <c r="I203" s="7"/>
      <c r="J203" s="7"/>
      <c r="K203" s="7"/>
    </row>
    <row r="204" spans="1:11" ht="13.5" thickBot="1" x14ac:dyDescent="0.25">
      <c r="A204" s="38" t="s">
        <v>152</v>
      </c>
      <c r="B204" s="104">
        <v>2019</v>
      </c>
      <c r="C204" s="105">
        <v>1.1339222192764282</v>
      </c>
      <c r="D204" s="108">
        <v>1.2</v>
      </c>
      <c r="E204" s="7"/>
      <c r="F204" s="7"/>
      <c r="G204" s="105">
        <f t="shared" si="8"/>
        <v>0.22678444385528565</v>
      </c>
      <c r="H204" s="7"/>
      <c r="I204" s="7"/>
      <c r="J204" s="7"/>
      <c r="K204" s="7"/>
    </row>
    <row r="205" spans="1:11" ht="13.5" thickBot="1" x14ac:dyDescent="0.25">
      <c r="A205" s="39" t="s">
        <v>373</v>
      </c>
      <c r="B205" s="7"/>
      <c r="C205" s="7"/>
      <c r="D205" s="7"/>
      <c r="E205" s="7"/>
      <c r="F205" s="7"/>
      <c r="G205" s="105" t="str">
        <f t="shared" si="8"/>
        <v/>
      </c>
      <c r="H205" s="7"/>
      <c r="I205" s="7"/>
      <c r="J205" s="7"/>
      <c r="K205" s="7"/>
    </row>
    <row r="206" spans="1:11" ht="13.5" thickBot="1" x14ac:dyDescent="0.25">
      <c r="A206" s="39" t="s">
        <v>455</v>
      </c>
      <c r="B206" s="7"/>
      <c r="C206" s="7"/>
      <c r="D206" s="7"/>
      <c r="E206" s="7"/>
      <c r="F206" s="7"/>
      <c r="G206" s="105" t="str">
        <f t="shared" si="8"/>
        <v/>
      </c>
      <c r="H206" s="7"/>
      <c r="I206" s="7"/>
      <c r="J206" s="7"/>
      <c r="K206" s="7"/>
    </row>
    <row r="207" spans="1:11" ht="13.5" thickBot="1" x14ac:dyDescent="0.25">
      <c r="A207" s="39" t="s">
        <v>374</v>
      </c>
      <c r="B207" s="7"/>
      <c r="C207" s="7"/>
      <c r="D207" s="7"/>
      <c r="E207" s="7"/>
      <c r="F207" s="7"/>
      <c r="G207" s="105" t="str">
        <f t="shared" si="8"/>
        <v/>
      </c>
      <c r="H207" s="7"/>
      <c r="I207" s="7"/>
      <c r="J207" s="7"/>
      <c r="K207" s="7"/>
    </row>
    <row r="208" spans="1:11" ht="13.5" thickBot="1" x14ac:dyDescent="0.25">
      <c r="A208" s="38" t="s">
        <v>153</v>
      </c>
      <c r="B208" s="106" t="s">
        <v>440</v>
      </c>
      <c r="C208" s="107">
        <v>0.60011094808578491</v>
      </c>
      <c r="D208" s="7"/>
      <c r="E208" s="7"/>
      <c r="F208" s="7"/>
      <c r="G208" s="105">
        <f t="shared" si="8"/>
        <v>0.12002218961715698</v>
      </c>
      <c r="H208" s="7"/>
      <c r="I208" s="7"/>
      <c r="J208" s="7"/>
      <c r="K208" s="7"/>
    </row>
    <row r="209" spans="1:11" ht="13.5" thickBot="1" x14ac:dyDescent="0.25">
      <c r="A209" s="38" t="s">
        <v>154</v>
      </c>
      <c r="B209" s="104" t="s">
        <v>415</v>
      </c>
      <c r="C209" s="105">
        <v>5.2823195457458496</v>
      </c>
      <c r="D209" s="7"/>
      <c r="E209" s="7"/>
      <c r="F209" s="7"/>
      <c r="G209" s="105">
        <f t="shared" si="8"/>
        <v>1</v>
      </c>
      <c r="H209" s="7"/>
      <c r="I209" s="7"/>
      <c r="J209" s="7"/>
      <c r="K209" s="7"/>
    </row>
    <row r="210" spans="1:11" ht="13.5" thickBot="1" x14ac:dyDescent="0.25">
      <c r="A210" s="38" t="s">
        <v>155</v>
      </c>
      <c r="B210" s="7"/>
      <c r="C210" s="7"/>
      <c r="D210" s="7"/>
      <c r="E210" s="7"/>
      <c r="F210" s="7"/>
      <c r="G210" s="105" t="str">
        <f t="shared" si="8"/>
        <v/>
      </c>
      <c r="H210" s="7"/>
      <c r="I210" s="7"/>
      <c r="J210" s="7"/>
      <c r="K210" s="7"/>
    </row>
    <row r="211" spans="1:11" ht="15" thickBot="1" x14ac:dyDescent="0.25">
      <c r="A211" s="38" t="s">
        <v>156</v>
      </c>
      <c r="B211" s="7"/>
      <c r="C211" s="7"/>
      <c r="D211" s="111" t="s">
        <v>456</v>
      </c>
      <c r="E211" s="7"/>
      <c r="F211" s="7"/>
      <c r="G211" s="109">
        <v>1</v>
      </c>
      <c r="H211" s="110" t="s">
        <v>389</v>
      </c>
      <c r="I211" s="7"/>
      <c r="J211" s="7"/>
      <c r="K211" s="7"/>
    </row>
    <row r="212" spans="1:11" ht="13.5" thickBot="1" x14ac:dyDescent="0.25">
      <c r="A212" s="38" t="s">
        <v>157</v>
      </c>
      <c r="B212" s="7"/>
      <c r="C212" s="7"/>
      <c r="D212" s="7"/>
      <c r="E212" s="7"/>
      <c r="F212" s="7"/>
      <c r="G212" s="105" t="str">
        <f t="shared" si="8"/>
        <v/>
      </c>
      <c r="H212" s="7"/>
      <c r="I212" s="7"/>
      <c r="J212" s="7"/>
      <c r="K212" s="7"/>
    </row>
    <row r="213" spans="1:11" ht="13.5" thickBot="1" x14ac:dyDescent="0.25">
      <c r="A213" s="38" t="s">
        <v>158</v>
      </c>
      <c r="B213" s="106" t="s">
        <v>408</v>
      </c>
      <c r="C213" s="107">
        <v>1.1504758596420288</v>
      </c>
      <c r="D213" s="7"/>
      <c r="E213" s="7"/>
      <c r="F213" s="7"/>
      <c r="G213" s="105">
        <f t="shared" si="8"/>
        <v>0.23009517192840576</v>
      </c>
      <c r="H213" s="7"/>
      <c r="I213" s="7"/>
      <c r="J213" s="7"/>
      <c r="K213" s="7"/>
    </row>
    <row r="214" spans="1:11" ht="13.5" thickBot="1" x14ac:dyDescent="0.25">
      <c r="A214" s="29" t="s">
        <v>159</v>
      </c>
      <c r="B214" s="104">
        <v>2017</v>
      </c>
      <c r="C214" s="105">
        <v>0.75105845928192139</v>
      </c>
      <c r="D214" s="7"/>
      <c r="E214" s="7"/>
      <c r="F214" s="7"/>
      <c r="G214" s="105">
        <f t="shared" si="8"/>
        <v>0.15021169185638428</v>
      </c>
      <c r="H214" s="7"/>
      <c r="I214" s="7"/>
      <c r="J214" s="7"/>
      <c r="K214" s="7"/>
    </row>
    <row r="215" spans="1:11" ht="13.5" thickBot="1" x14ac:dyDescent="0.25">
      <c r="A215" s="39" t="s">
        <v>375</v>
      </c>
      <c r="B215" s="7"/>
      <c r="C215" s="7"/>
      <c r="D215" s="7"/>
      <c r="E215" s="7"/>
      <c r="F215" s="7"/>
      <c r="G215" s="105" t="str">
        <f t="shared" si="8"/>
        <v/>
      </c>
      <c r="H215" s="7"/>
      <c r="I215" s="7"/>
      <c r="J215" s="7"/>
      <c r="K215" s="7"/>
    </row>
    <row r="216" spans="1:11" ht="13.5" thickBot="1" x14ac:dyDescent="0.25">
      <c r="A216" s="42" t="s">
        <v>376</v>
      </c>
      <c r="B216" s="7"/>
      <c r="C216" s="7"/>
      <c r="D216" s="7"/>
      <c r="E216" s="7"/>
      <c r="F216" s="7"/>
      <c r="G216" s="105" t="str">
        <f t="shared" si="8"/>
        <v/>
      </c>
      <c r="H216" s="7"/>
      <c r="I216" s="7"/>
      <c r="J216" s="7"/>
      <c r="K216" s="7"/>
    </row>
    <row r="217" spans="1:11" ht="13.5" thickBot="1" x14ac:dyDescent="0.25">
      <c r="A217" s="38" t="s">
        <v>160</v>
      </c>
      <c r="B217" s="104" t="s">
        <v>440</v>
      </c>
      <c r="C217" s="105">
        <v>1.5526577234268188</v>
      </c>
      <c r="D217" s="7"/>
      <c r="E217" s="7"/>
      <c r="F217" s="7"/>
      <c r="G217" s="105">
        <f t="shared" si="8"/>
        <v>0.31053154468536376</v>
      </c>
      <c r="H217" s="7"/>
      <c r="I217" s="7"/>
      <c r="J217" s="7"/>
      <c r="K217" s="7"/>
    </row>
    <row r="218" spans="1:11" ht="13.5" thickBot="1" x14ac:dyDescent="0.25">
      <c r="A218" s="39" t="s">
        <v>457</v>
      </c>
      <c r="B218" s="7"/>
      <c r="C218" s="7"/>
      <c r="D218" s="7"/>
      <c r="E218" s="7"/>
      <c r="F218" s="7"/>
      <c r="G218" s="105" t="str">
        <f t="shared" si="8"/>
        <v/>
      </c>
      <c r="H218" s="7"/>
      <c r="I218" s="7"/>
      <c r="J218" s="7"/>
      <c r="K218" s="7"/>
    </row>
    <row r="219" spans="1:11" ht="13.5" thickBot="1" x14ac:dyDescent="0.25">
      <c r="A219" s="39" t="s">
        <v>458</v>
      </c>
      <c r="B219" s="7"/>
      <c r="C219" s="7"/>
      <c r="D219" s="7"/>
      <c r="E219" s="7"/>
      <c r="F219" s="7"/>
      <c r="G219" s="105" t="str">
        <f t="shared" si="8"/>
        <v/>
      </c>
      <c r="H219" s="7"/>
      <c r="I219" s="7"/>
      <c r="J219" s="7"/>
      <c r="K219" s="7"/>
    </row>
    <row r="220" spans="1:11" ht="13.5" thickBot="1" x14ac:dyDescent="0.25">
      <c r="A220" s="38" t="s">
        <v>196</v>
      </c>
      <c r="B220" s="7"/>
      <c r="C220" s="7"/>
      <c r="D220" s="7"/>
      <c r="E220" s="7"/>
      <c r="F220" s="7"/>
      <c r="G220" s="105" t="str">
        <f t="shared" si="8"/>
        <v/>
      </c>
      <c r="H220" s="7"/>
      <c r="I220" s="7"/>
      <c r="J220" s="7"/>
      <c r="K220" s="7"/>
    </row>
    <row r="221" spans="1:11" ht="13.5" thickBot="1" x14ac:dyDescent="0.25">
      <c r="A221" s="38" t="s">
        <v>162</v>
      </c>
      <c r="B221" s="106" t="s">
        <v>435</v>
      </c>
      <c r="C221" s="107">
        <v>0.22221654653549194</v>
      </c>
      <c r="D221" s="7"/>
      <c r="E221" s="7"/>
      <c r="F221" s="7"/>
      <c r="G221" s="105">
        <f t="shared" si="8"/>
        <v>4.4443309307098389E-2</v>
      </c>
      <c r="H221" s="7"/>
      <c r="I221" s="7"/>
      <c r="J221" s="7"/>
      <c r="K221" s="7"/>
    </row>
    <row r="222" spans="1:11" ht="13.5" thickBot="1" x14ac:dyDescent="0.25">
      <c r="A222" s="38" t="s">
        <v>163</v>
      </c>
      <c r="B222" s="104" t="s">
        <v>402</v>
      </c>
      <c r="C222" s="105">
        <v>0.34651505947113037</v>
      </c>
      <c r="D222" s="7"/>
      <c r="E222" s="7"/>
      <c r="F222" s="7"/>
      <c r="G222" s="105">
        <f t="shared" si="8"/>
        <v>6.930301189422608E-2</v>
      </c>
      <c r="H222" s="7"/>
      <c r="I222" s="7"/>
      <c r="J222" s="7"/>
      <c r="K222" s="7"/>
    </row>
    <row r="223" spans="1:11" ht="13.5" thickBot="1" x14ac:dyDescent="0.25">
      <c r="A223" s="39" t="s">
        <v>459</v>
      </c>
      <c r="B223" s="7"/>
      <c r="C223" s="7"/>
      <c r="D223" s="7"/>
      <c r="E223" s="7"/>
      <c r="F223" s="7"/>
      <c r="G223" s="105" t="str">
        <f t="shared" si="8"/>
        <v/>
      </c>
      <c r="H223" s="7"/>
      <c r="I223" s="7"/>
      <c r="J223" s="7"/>
      <c r="K223" s="7"/>
    </row>
    <row r="224" spans="1:11" x14ac:dyDescent="0.2">
      <c r="A224" s="38"/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 x14ac:dyDescent="0.2">
      <c r="A225" s="38"/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 x14ac:dyDescent="0.2">
      <c r="A226" s="39" t="s">
        <v>282</v>
      </c>
      <c r="B226" s="7"/>
      <c r="C226" s="7"/>
      <c r="D226" s="7"/>
      <c r="E226" s="7"/>
      <c r="F226" s="7"/>
      <c r="G226" s="9">
        <f>AVERAGE(G3:G223)</f>
        <v>0.35510588362028012</v>
      </c>
      <c r="H226" s="7"/>
      <c r="I226" s="7"/>
      <c r="J226" s="7"/>
      <c r="K226" s="7"/>
    </row>
    <row r="227" spans="1:11" x14ac:dyDescent="0.2">
      <c r="A227" s="43" t="s">
        <v>283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 x14ac:dyDescent="0.2">
      <c r="A228" s="37" t="s">
        <v>284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 x14ac:dyDescent="0.2">
      <c r="A229" s="42" t="s">
        <v>285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 x14ac:dyDescent="0.2">
      <c r="A230" s="44" t="s">
        <v>286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3" spans="1:11" ht="13.5" thickBot="1" x14ac:dyDescent="0.25"/>
    <row r="234" spans="1:11" ht="24.75" thickBot="1" x14ac:dyDescent="0.25">
      <c r="B234" s="103" t="s">
        <v>247</v>
      </c>
      <c r="C234" s="102" t="s">
        <v>379</v>
      </c>
      <c r="D234" s="102" t="s">
        <v>380</v>
      </c>
      <c r="E234" s="102" t="s">
        <v>381</v>
      </c>
      <c r="F234" s="7"/>
      <c r="G234" s="7"/>
      <c r="H234" s="102" t="s">
        <v>382</v>
      </c>
    </row>
    <row r="235" spans="1:11" ht="13.5" thickBot="1" x14ac:dyDescent="0.25">
      <c r="A235" s="117" t="s">
        <v>12</v>
      </c>
      <c r="B235" s="29" t="s">
        <v>12</v>
      </c>
      <c r="C235" s="104">
        <v>2020</v>
      </c>
      <c r="D235" s="105">
        <v>1.5163067579269409</v>
      </c>
      <c r="E235" s="7"/>
      <c r="F235" s="7"/>
      <c r="G235" s="7"/>
      <c r="H235" s="105">
        <f>IF(ISNUMBER(D235),IF(D235&gt;5,1,D235/5),"")</f>
        <v>0.30326135158538819</v>
      </c>
    </row>
    <row r="236" spans="1:11" ht="13.5" thickBot="1" x14ac:dyDescent="0.25">
      <c r="A236" s="118" t="s">
        <v>13</v>
      </c>
      <c r="B236" s="38" t="s">
        <v>13</v>
      </c>
      <c r="C236" s="106" t="s">
        <v>383</v>
      </c>
      <c r="D236" s="107">
        <v>2.0420529842376709</v>
      </c>
      <c r="E236" s="108">
        <v>0.3</v>
      </c>
      <c r="F236" s="7"/>
      <c r="G236" s="7"/>
      <c r="H236" s="105">
        <f t="shared" ref="H236:H237" si="9">IF(ISNUMBER(D236),IF(D236&gt;5,1,D236/5),"")</f>
        <v>0.40841059684753417</v>
      </c>
    </row>
    <row r="237" spans="1:11" ht="13.5" thickBot="1" x14ac:dyDescent="0.25">
      <c r="A237" s="118" t="s">
        <v>14</v>
      </c>
      <c r="B237" s="38" t="s">
        <v>14</v>
      </c>
      <c r="C237" s="104" t="s">
        <v>384</v>
      </c>
      <c r="D237" s="105">
        <v>1.181878924369812</v>
      </c>
      <c r="E237" s="7"/>
      <c r="F237" s="7"/>
      <c r="G237" s="7"/>
      <c r="H237" s="105">
        <f t="shared" si="9"/>
        <v>0.23637578487396241</v>
      </c>
    </row>
    <row r="238" spans="1:11" ht="13.5" thickBot="1" x14ac:dyDescent="0.25">
      <c r="A238" s="118" t="s">
        <v>15</v>
      </c>
      <c r="B238" s="38" t="s">
        <v>15</v>
      </c>
      <c r="C238" s="106" t="s">
        <v>386</v>
      </c>
      <c r="D238" s="107">
        <v>0.49383765459060669</v>
      </c>
      <c r="E238" s="7"/>
      <c r="F238" s="7"/>
      <c r="G238" s="7"/>
      <c r="H238" s="105">
        <f>IF(ISNUMBER(D238),IF(D238&gt;5,1,D238/5),"")</f>
        <v>9.8767530918121335E-2</v>
      </c>
    </row>
    <row r="239" spans="1:11" ht="13.5" thickBot="1" x14ac:dyDescent="0.25">
      <c r="A239" s="118" t="s">
        <v>16</v>
      </c>
      <c r="B239" s="38" t="s">
        <v>16</v>
      </c>
      <c r="C239" s="104" t="s">
        <v>387</v>
      </c>
      <c r="D239" s="105">
        <v>3.3144619464874268</v>
      </c>
      <c r="E239" s="7"/>
      <c r="F239" s="7"/>
      <c r="G239" s="7"/>
      <c r="H239" s="105">
        <f>IF(ISNUMBER(D239),IF(D239&gt;5,1,D239/5),"")</f>
        <v>0.6628923892974854</v>
      </c>
    </row>
    <row r="240" spans="1:11" ht="13.5" thickBot="1" x14ac:dyDescent="0.25">
      <c r="A240" s="118" t="s">
        <v>17</v>
      </c>
      <c r="B240" s="38" t="s">
        <v>17</v>
      </c>
      <c r="C240" s="106">
        <v>2017</v>
      </c>
      <c r="D240" s="107">
        <v>1.5276304483413696</v>
      </c>
      <c r="E240" s="7"/>
      <c r="F240" s="7"/>
      <c r="G240" s="7"/>
      <c r="H240" s="105">
        <f>IF(ISNUMBER(D240),IF(D240&gt;5,1,D240/5),"")</f>
        <v>0.30552608966827394</v>
      </c>
    </row>
    <row r="241" spans="1:9" ht="13.5" thickBot="1" x14ac:dyDescent="0.25">
      <c r="A241" s="118" t="s">
        <v>18</v>
      </c>
      <c r="B241" s="38" t="s">
        <v>18</v>
      </c>
      <c r="C241" s="7"/>
      <c r="D241" s="7"/>
      <c r="E241" s="7"/>
      <c r="F241" s="7"/>
      <c r="G241" s="7"/>
      <c r="H241" s="105" t="str">
        <f>IF(ISNUMBER(D241),IF(D241&gt;5,1,D241/5),"")</f>
        <v/>
      </c>
    </row>
    <row r="242" spans="1:9" ht="15" thickBot="1" x14ac:dyDescent="0.25">
      <c r="A242" s="118" t="s">
        <v>19</v>
      </c>
      <c r="B242" s="38" t="s">
        <v>19</v>
      </c>
      <c r="C242" s="7"/>
      <c r="D242" s="7"/>
      <c r="E242" s="108"/>
      <c r="F242" s="7"/>
      <c r="G242" s="7"/>
      <c r="H242" s="109">
        <v>1</v>
      </c>
      <c r="I242" s="110" t="s">
        <v>389</v>
      </c>
    </row>
    <row r="243" spans="1:9" ht="13.5" thickBot="1" x14ac:dyDescent="0.25">
      <c r="A243" s="118" t="s">
        <v>20</v>
      </c>
      <c r="B243" s="38" t="s">
        <v>20</v>
      </c>
      <c r="C243" s="104" t="s">
        <v>390</v>
      </c>
      <c r="D243" s="105">
        <v>0.8410983681678772</v>
      </c>
      <c r="E243" s="7"/>
      <c r="F243" s="7"/>
      <c r="G243" s="7"/>
      <c r="H243" s="105">
        <f>IF(ISNUMBER(D243),IF(D243&gt;5,1,D243/5),"")</f>
        <v>0.16821967363357543</v>
      </c>
    </row>
    <row r="244" spans="1:9" ht="13.5" thickBot="1" x14ac:dyDescent="0.25">
      <c r="A244" s="118" t="s">
        <v>21</v>
      </c>
      <c r="B244" s="29" t="s">
        <v>21</v>
      </c>
      <c r="C244" s="7"/>
      <c r="D244" s="7"/>
      <c r="E244" s="7"/>
      <c r="F244" s="7"/>
      <c r="G244" s="7"/>
      <c r="H244" s="105" t="str">
        <f t="shared" ref="H244:H249" si="10">IF(ISNUMBER(D244),IF(D244&gt;5,1,D244/5),"")</f>
        <v/>
      </c>
    </row>
    <row r="245" spans="1:9" ht="13.5" thickBot="1" x14ac:dyDescent="0.25">
      <c r="A245" s="118" t="s">
        <v>22</v>
      </c>
      <c r="B245" s="38" t="s">
        <v>22</v>
      </c>
      <c r="C245" s="106" t="s">
        <v>391</v>
      </c>
      <c r="D245" s="107">
        <v>0.76316457986831665</v>
      </c>
      <c r="E245" s="7"/>
      <c r="F245" s="7"/>
      <c r="G245" s="7"/>
      <c r="H245" s="105">
        <f t="shared" si="10"/>
        <v>0.15263291597366332</v>
      </c>
    </row>
    <row r="246" spans="1:9" ht="13.5" thickBot="1" x14ac:dyDescent="0.25">
      <c r="A246" s="118" t="s">
        <v>23</v>
      </c>
      <c r="B246" s="29" t="s">
        <v>23</v>
      </c>
      <c r="C246" s="7"/>
      <c r="D246" s="7"/>
      <c r="E246" s="7"/>
      <c r="F246" s="7"/>
      <c r="G246" s="7"/>
      <c r="H246" s="105" t="str">
        <f t="shared" si="10"/>
        <v/>
      </c>
    </row>
    <row r="247" spans="1:9" ht="13.5" thickBot="1" x14ac:dyDescent="0.25">
      <c r="A247" s="118" t="s">
        <v>24</v>
      </c>
      <c r="B247" s="29" t="s">
        <v>24</v>
      </c>
      <c r="C247" s="104" t="s">
        <v>384</v>
      </c>
      <c r="D247" s="105">
        <v>2.3824567794799805</v>
      </c>
      <c r="E247" s="7"/>
      <c r="F247" s="7"/>
      <c r="G247" s="7"/>
      <c r="H247" s="105">
        <f t="shared" si="10"/>
        <v>0.47649135589599612</v>
      </c>
    </row>
    <row r="248" spans="1:9" ht="13.5" thickBot="1" x14ac:dyDescent="0.25">
      <c r="A248" s="118" t="s">
        <v>25</v>
      </c>
      <c r="B248" s="38" t="s">
        <v>25</v>
      </c>
      <c r="C248" s="7"/>
      <c r="D248" s="7"/>
      <c r="E248" s="111">
        <v>1.5</v>
      </c>
      <c r="F248" s="7"/>
      <c r="G248" s="7"/>
      <c r="H248" s="105" t="str">
        <f t="shared" si="10"/>
        <v/>
      </c>
    </row>
    <row r="249" spans="1:9" ht="13.5" thickBot="1" x14ac:dyDescent="0.25">
      <c r="A249" s="118" t="s">
        <v>26</v>
      </c>
      <c r="B249" s="38" t="s">
        <v>26</v>
      </c>
      <c r="C249" s="106" t="s">
        <v>392</v>
      </c>
      <c r="D249" s="107">
        <v>0.4021313488483429</v>
      </c>
      <c r="E249" s="7"/>
      <c r="F249" s="7"/>
      <c r="G249" s="7"/>
      <c r="H249" s="105">
        <f t="shared" si="10"/>
        <v>8.0426269769668574E-2</v>
      </c>
    </row>
    <row r="250" spans="1:9" ht="13.5" thickBot="1" x14ac:dyDescent="0.25">
      <c r="A250" s="118" t="s">
        <v>27</v>
      </c>
      <c r="B250" s="38" t="s">
        <v>27</v>
      </c>
      <c r="C250" s="106" t="s">
        <v>394</v>
      </c>
      <c r="D250" s="107">
        <v>2.1836509704589844</v>
      </c>
      <c r="E250" s="7"/>
      <c r="F250" s="7"/>
      <c r="G250" s="7"/>
      <c r="H250" s="105">
        <f>IF(ISNUMBER(D250),IF(D250&gt;5,1,D250/5),"")</f>
        <v>0.43673019409179686</v>
      </c>
    </row>
    <row r="251" spans="1:9" ht="13.5" thickBot="1" x14ac:dyDescent="0.25">
      <c r="A251" s="118" t="s">
        <v>28</v>
      </c>
      <c r="B251" s="38" t="s">
        <v>28</v>
      </c>
      <c r="C251" s="104" t="s">
        <v>395</v>
      </c>
      <c r="D251" s="105">
        <v>2.790839672088623</v>
      </c>
      <c r="E251" s="111">
        <v>0.5</v>
      </c>
      <c r="F251" s="7"/>
      <c r="G251" s="7"/>
      <c r="H251" s="105">
        <f t="shared" ref="H251:H258" si="11">IF(ISNUMBER(D251),IF(D251&gt;5,1,D251/5),"")</f>
        <v>0.55816793441772461</v>
      </c>
    </row>
    <row r="252" spans="1:9" ht="13.5" thickBot="1" x14ac:dyDescent="0.25">
      <c r="A252" s="118" t="s">
        <v>29</v>
      </c>
      <c r="B252" s="38" t="s">
        <v>29</v>
      </c>
      <c r="C252" s="106" t="s">
        <v>396</v>
      </c>
      <c r="D252" s="107">
        <v>3.0954592227935791</v>
      </c>
      <c r="E252" s="7"/>
      <c r="F252" s="7"/>
      <c r="G252" s="7"/>
      <c r="H252" s="105">
        <f t="shared" si="11"/>
        <v>0.6190918445587158</v>
      </c>
    </row>
    <row r="253" spans="1:9" ht="13.5" thickBot="1" x14ac:dyDescent="0.25">
      <c r="A253" s="118" t="s">
        <v>30</v>
      </c>
      <c r="B253" s="38" t="s">
        <v>30</v>
      </c>
      <c r="C253" s="104">
        <v>2018</v>
      </c>
      <c r="D253" s="105">
        <v>1.2772332429885864</v>
      </c>
      <c r="E253" s="7"/>
      <c r="F253" s="7"/>
      <c r="G253" s="7"/>
      <c r="H253" s="105">
        <f t="shared" si="11"/>
        <v>0.25544664859771726</v>
      </c>
    </row>
    <row r="254" spans="1:9" ht="13.5" thickBot="1" x14ac:dyDescent="0.25">
      <c r="A254" s="118" t="s">
        <v>31</v>
      </c>
      <c r="B254" s="40" t="s">
        <v>31</v>
      </c>
      <c r="C254" s="7"/>
      <c r="D254" s="7"/>
      <c r="E254" s="7"/>
      <c r="F254" s="7"/>
      <c r="G254" s="7"/>
      <c r="H254" s="105" t="str">
        <f t="shared" si="11"/>
        <v/>
      </c>
    </row>
    <row r="255" spans="1:9" ht="13.5" thickBot="1" x14ac:dyDescent="0.25">
      <c r="A255" s="118" t="s">
        <v>32</v>
      </c>
      <c r="B255" s="38" t="s">
        <v>32</v>
      </c>
      <c r="C255" s="106" t="s">
        <v>398</v>
      </c>
      <c r="D255" s="107">
        <v>1.0736614465713501</v>
      </c>
      <c r="E255" s="108">
        <v>0.4</v>
      </c>
      <c r="F255" s="7"/>
      <c r="G255" s="7"/>
      <c r="H255" s="105">
        <f t="shared" si="11"/>
        <v>0.21473228931427002</v>
      </c>
    </row>
    <row r="256" spans="1:9" ht="13.5" thickBot="1" x14ac:dyDescent="0.25">
      <c r="A256" s="118" t="s">
        <v>33</v>
      </c>
      <c r="B256" s="38" t="s">
        <v>33</v>
      </c>
      <c r="C256" s="104" t="s">
        <v>399</v>
      </c>
      <c r="D256" s="105">
        <v>1.8486833572387695</v>
      </c>
      <c r="E256" s="7"/>
      <c r="F256" s="7"/>
      <c r="G256" s="7"/>
      <c r="H256" s="105">
        <f t="shared" si="11"/>
        <v>0.36973667144775391</v>
      </c>
    </row>
    <row r="257" spans="1:8" ht="13.5" thickBot="1" x14ac:dyDescent="0.25">
      <c r="A257" s="118" t="s">
        <v>34</v>
      </c>
      <c r="B257" s="38" t="s">
        <v>34</v>
      </c>
      <c r="C257" s="106" t="s">
        <v>400</v>
      </c>
      <c r="D257" s="107">
        <v>2.4456889629364014</v>
      </c>
      <c r="E257" s="7"/>
      <c r="F257" s="7"/>
      <c r="G257" s="7"/>
      <c r="H257" s="105">
        <f t="shared" si="11"/>
        <v>0.4891377925872803</v>
      </c>
    </row>
    <row r="258" spans="1:8" ht="13.5" thickBot="1" x14ac:dyDescent="0.25">
      <c r="A258" s="118" t="s">
        <v>35</v>
      </c>
      <c r="B258" s="38" t="s">
        <v>35</v>
      </c>
      <c r="C258" s="106" t="s">
        <v>402</v>
      </c>
      <c r="D258" s="107">
        <v>0.89598464965820313</v>
      </c>
      <c r="E258" s="7"/>
      <c r="F258" s="7"/>
      <c r="G258" s="7"/>
      <c r="H258" s="105">
        <f t="shared" si="11"/>
        <v>0.17919692993164063</v>
      </c>
    </row>
    <row r="259" spans="1:8" ht="13.5" thickBot="1" x14ac:dyDescent="0.25">
      <c r="A259" s="118" t="s">
        <v>36</v>
      </c>
      <c r="B259" s="38" t="s">
        <v>36</v>
      </c>
      <c r="C259" s="104" t="s">
        <v>403</v>
      </c>
      <c r="D259" s="105">
        <v>3.0746456235647202E-2</v>
      </c>
      <c r="E259" s="7"/>
      <c r="F259" s="7"/>
      <c r="G259" s="7"/>
      <c r="H259" s="105">
        <f>IF(ISNUMBER(D259),IF(D259&gt;5,1,D259/5),"")</f>
        <v>6.1492912471294405E-3</v>
      </c>
    </row>
    <row r="260" spans="1:8" ht="13.5" thickBot="1" x14ac:dyDescent="0.25">
      <c r="A260" s="118" t="s">
        <v>37</v>
      </c>
      <c r="B260" s="38" t="s">
        <v>37</v>
      </c>
      <c r="C260" s="7"/>
      <c r="D260" s="7"/>
      <c r="E260" s="7"/>
      <c r="F260" s="7"/>
      <c r="G260" s="7"/>
      <c r="H260" s="105" t="str">
        <f t="shared" ref="H260:H264" si="12">IF(ISNUMBER(D260),IF(D260&gt;5,1,D260/5),"")</f>
        <v/>
      </c>
    </row>
    <row r="261" spans="1:8" ht="13.5" thickBot="1" x14ac:dyDescent="0.25">
      <c r="A261" s="118" t="s">
        <v>38</v>
      </c>
      <c r="B261" s="29" t="s">
        <v>38</v>
      </c>
      <c r="C261" s="106" t="s">
        <v>402</v>
      </c>
      <c r="D261" s="107">
        <v>2.5825545787811279</v>
      </c>
      <c r="E261" s="7"/>
      <c r="F261" s="7"/>
      <c r="G261" s="7"/>
      <c r="H261" s="105">
        <f t="shared" si="12"/>
        <v>0.51651091575622554</v>
      </c>
    </row>
    <row r="262" spans="1:8" ht="13.5" thickBot="1" x14ac:dyDescent="0.25">
      <c r="A262" s="118" t="s">
        <v>39</v>
      </c>
      <c r="B262" s="38" t="s">
        <v>39</v>
      </c>
      <c r="C262" s="104" t="s">
        <v>405</v>
      </c>
      <c r="D262" s="105">
        <v>0.74745870000000003</v>
      </c>
      <c r="E262" s="7"/>
      <c r="F262" s="7"/>
      <c r="G262" s="7"/>
      <c r="H262" s="105">
        <f t="shared" si="12"/>
        <v>0.14949174000000001</v>
      </c>
    </row>
    <row r="263" spans="1:8" ht="13.5" thickBot="1" x14ac:dyDescent="0.25">
      <c r="A263" s="118" t="s">
        <v>40</v>
      </c>
      <c r="B263" s="38" t="s">
        <v>40</v>
      </c>
      <c r="C263" s="106" t="s">
        <v>407</v>
      </c>
      <c r="D263" s="107">
        <v>3.64237380027771</v>
      </c>
      <c r="E263" s="7"/>
      <c r="F263" s="7"/>
      <c r="G263" s="7"/>
      <c r="H263" s="105">
        <f t="shared" si="12"/>
        <v>0.72847476005554201</v>
      </c>
    </row>
    <row r="264" spans="1:8" ht="13.5" thickBot="1" x14ac:dyDescent="0.25">
      <c r="A264" s="118" t="s">
        <v>41</v>
      </c>
      <c r="B264" s="38" t="s">
        <v>41</v>
      </c>
      <c r="C264" s="104" t="s">
        <v>399</v>
      </c>
      <c r="D264" s="105">
        <v>1.2440357208251953</v>
      </c>
      <c r="E264" s="7"/>
      <c r="F264" s="7"/>
      <c r="G264" s="7"/>
      <c r="H264" s="105">
        <f t="shared" si="12"/>
        <v>0.24880714416503907</v>
      </c>
    </row>
    <row r="265" spans="1:8" ht="13.5" thickBot="1" x14ac:dyDescent="0.25">
      <c r="A265" s="118" t="s">
        <v>42</v>
      </c>
      <c r="B265" s="38" t="s">
        <v>42</v>
      </c>
      <c r="C265" s="106" t="s">
        <v>387</v>
      </c>
      <c r="D265" s="107">
        <v>3.4453897476196289</v>
      </c>
      <c r="E265" s="7"/>
      <c r="F265" s="7"/>
      <c r="G265" s="7"/>
      <c r="H265" s="105">
        <f>IF(ISNUMBER(D265),IF(D265&gt;5,1,D265/5),"")</f>
        <v>0.68907794952392576</v>
      </c>
    </row>
    <row r="266" spans="1:8" ht="13.5" thickBot="1" x14ac:dyDescent="0.25">
      <c r="A266" s="118" t="s">
        <v>43</v>
      </c>
      <c r="B266" s="38" t="s">
        <v>43</v>
      </c>
      <c r="C266" s="106">
        <v>2016</v>
      </c>
      <c r="D266" s="107">
        <v>0.68038201332092285</v>
      </c>
      <c r="E266" s="7"/>
      <c r="F266" s="7"/>
      <c r="G266" s="7"/>
      <c r="H266" s="105">
        <f t="shared" ref="H266:H272" si="13">IF(ISNUMBER(D266),IF(D266&gt;5,1,D266/5),"")</f>
        <v>0.13607640266418458</v>
      </c>
    </row>
    <row r="267" spans="1:8" ht="13.5" thickBot="1" x14ac:dyDescent="0.25">
      <c r="A267" s="118" t="s">
        <v>44</v>
      </c>
      <c r="B267" s="29" t="s">
        <v>44</v>
      </c>
      <c r="C267" s="104" t="s">
        <v>408</v>
      </c>
      <c r="D267" s="105">
        <v>3.8017340004444122E-2</v>
      </c>
      <c r="E267" s="7"/>
      <c r="F267" s="7"/>
      <c r="G267" s="7"/>
      <c r="H267" s="105">
        <f t="shared" si="13"/>
        <v>7.6034680008888241E-3</v>
      </c>
    </row>
    <row r="268" spans="1:8" ht="13.5" thickBot="1" x14ac:dyDescent="0.25">
      <c r="A268" s="118" t="s">
        <v>45</v>
      </c>
      <c r="B268" s="38" t="s">
        <v>45</v>
      </c>
      <c r="C268" s="106" t="s">
        <v>409</v>
      </c>
      <c r="D268" s="107">
        <v>1.3660347461700439</v>
      </c>
      <c r="E268" s="7"/>
      <c r="F268" s="7"/>
      <c r="G268" s="7"/>
      <c r="H268" s="105">
        <f t="shared" si="13"/>
        <v>0.27320694923400879</v>
      </c>
    </row>
    <row r="269" spans="1:8" ht="13.5" thickBot="1" x14ac:dyDescent="0.25">
      <c r="A269" s="118" t="s">
        <v>46</v>
      </c>
      <c r="B269" s="38" t="s">
        <v>46</v>
      </c>
      <c r="C269" s="104" t="s">
        <v>398</v>
      </c>
      <c r="D269" s="105">
        <v>0.01</v>
      </c>
      <c r="E269" s="7"/>
      <c r="F269" s="7"/>
      <c r="G269" s="7"/>
      <c r="H269" s="105">
        <f t="shared" si="13"/>
        <v>2E-3</v>
      </c>
    </row>
    <row r="270" spans="1:8" ht="13.5" thickBot="1" x14ac:dyDescent="0.25">
      <c r="A270" s="118" t="s">
        <v>47</v>
      </c>
      <c r="B270" s="38" t="s">
        <v>47</v>
      </c>
      <c r="C270" s="106" t="s">
        <v>410</v>
      </c>
      <c r="D270" s="107">
        <v>3.2271451950073242</v>
      </c>
      <c r="E270" s="111">
        <v>1.1000000000000001</v>
      </c>
      <c r="F270" s="7"/>
      <c r="G270" s="7"/>
      <c r="H270" s="105">
        <f t="shared" si="13"/>
        <v>0.64542903900146487</v>
      </c>
    </row>
    <row r="271" spans="1:8" ht="13.5" thickBot="1" x14ac:dyDescent="0.25">
      <c r="A271" s="118" t="s">
        <v>48</v>
      </c>
      <c r="B271" s="38" t="s">
        <v>48</v>
      </c>
      <c r="C271" s="7"/>
      <c r="D271" s="7"/>
      <c r="E271" s="111">
        <v>2.2999999999999998</v>
      </c>
      <c r="F271" s="7"/>
      <c r="G271" s="7"/>
      <c r="H271" s="105" t="str">
        <f t="shared" si="13"/>
        <v/>
      </c>
    </row>
    <row r="272" spans="1:8" ht="13.5" thickBot="1" x14ac:dyDescent="0.25">
      <c r="A272" s="118" t="s">
        <v>243</v>
      </c>
      <c r="B272" s="38" t="s">
        <v>243</v>
      </c>
      <c r="C272" s="104" t="s">
        <v>398</v>
      </c>
      <c r="D272" s="105">
        <v>0.78518551588058472</v>
      </c>
      <c r="E272" s="111">
        <v>0.2</v>
      </c>
      <c r="F272" s="7"/>
      <c r="G272" s="7"/>
      <c r="H272" s="105">
        <f t="shared" si="13"/>
        <v>0.15703710317611694</v>
      </c>
    </row>
    <row r="273" spans="1:8" ht="13.5" thickBot="1" x14ac:dyDescent="0.25">
      <c r="A273" s="118" t="s">
        <v>50</v>
      </c>
      <c r="B273" s="38" t="s">
        <v>50</v>
      </c>
      <c r="C273" s="7"/>
      <c r="D273" s="7"/>
      <c r="E273" s="112">
        <v>11</v>
      </c>
      <c r="F273" s="7"/>
      <c r="G273" s="7"/>
      <c r="H273" s="109">
        <v>1</v>
      </c>
    </row>
    <row r="274" spans="1:8" ht="13.5" thickBot="1" x14ac:dyDescent="0.25">
      <c r="A274" s="118" t="s">
        <v>51</v>
      </c>
      <c r="B274" s="38" t="s">
        <v>51</v>
      </c>
      <c r="C274" s="106" t="s">
        <v>414</v>
      </c>
      <c r="D274" s="107">
        <v>1.5932042598724365</v>
      </c>
      <c r="E274" s="7"/>
      <c r="F274" s="7"/>
      <c r="G274" s="7"/>
      <c r="H274" s="105">
        <f>IF(ISNUMBER(D274),IF(D274&gt;5,1,D274/5),"")</f>
        <v>0.31864085197448733</v>
      </c>
    </row>
    <row r="275" spans="1:8" ht="13.5" thickBot="1" x14ac:dyDescent="0.25">
      <c r="A275" s="118" t="s">
        <v>52</v>
      </c>
      <c r="B275" s="38" t="s">
        <v>52</v>
      </c>
      <c r="C275" s="104" t="s">
        <v>408</v>
      </c>
      <c r="D275" s="105">
        <v>1.4993211030960083</v>
      </c>
      <c r="E275" s="7"/>
      <c r="F275" s="7"/>
      <c r="G275" s="7"/>
      <c r="H275" s="105">
        <f>IF(ISNUMBER(D275),IF(D275&gt;5,1,D275/5),"")</f>
        <v>0.29986422061920165</v>
      </c>
    </row>
    <row r="276" spans="1:8" ht="13.5" thickBot="1" x14ac:dyDescent="0.25">
      <c r="A276" s="118" t="s">
        <v>188</v>
      </c>
      <c r="B276" s="38" t="s">
        <v>188</v>
      </c>
      <c r="C276" s="106" t="s">
        <v>387</v>
      </c>
      <c r="D276" s="107">
        <v>3.0695149898529053</v>
      </c>
      <c r="E276" s="7"/>
      <c r="F276" s="7"/>
      <c r="G276" s="7"/>
      <c r="H276" s="105">
        <f>IF(ISNUMBER(D276),IF(D276&gt;5,1,D276/5),"")</f>
        <v>0.61390299797058101</v>
      </c>
    </row>
    <row r="277" spans="1:8" ht="13.5" thickBot="1" x14ac:dyDescent="0.25">
      <c r="A277" s="118" t="s">
        <v>54</v>
      </c>
      <c r="B277" s="38" t="s">
        <v>54</v>
      </c>
      <c r="C277" s="104" t="s">
        <v>412</v>
      </c>
      <c r="D277" s="105">
        <v>1.4097774028778076</v>
      </c>
      <c r="E277" s="7"/>
      <c r="F277" s="7"/>
      <c r="G277" s="7"/>
      <c r="H277" s="105">
        <f>IF(ISNUMBER(D277),IF(D277&gt;5,1,D277/5),"")</f>
        <v>0.28195548057556152</v>
      </c>
    </row>
    <row r="278" spans="1:8" ht="13.5" thickBot="1" x14ac:dyDescent="0.25">
      <c r="A278" s="118" t="s">
        <v>55</v>
      </c>
      <c r="B278" s="38" t="s">
        <v>55</v>
      </c>
      <c r="C278" s="106" t="s">
        <v>415</v>
      </c>
      <c r="D278" s="107">
        <v>3.1143925189971924</v>
      </c>
      <c r="E278" s="108">
        <v>0.1</v>
      </c>
      <c r="F278" s="7"/>
      <c r="G278" s="7"/>
      <c r="H278" s="105">
        <f t="shared" ref="H278:H280" si="14">IF(ISNUMBER(D278),IF(D278&gt;5,1,D278/5),"")</f>
        <v>0.62287850379943843</v>
      </c>
    </row>
    <row r="279" spans="1:8" ht="13.5" thickBot="1" x14ac:dyDescent="0.25">
      <c r="A279" s="118" t="s">
        <v>56</v>
      </c>
      <c r="B279" s="38" t="s">
        <v>56</v>
      </c>
      <c r="C279" s="104" t="s">
        <v>408</v>
      </c>
      <c r="D279" s="105">
        <v>1.5045500000000001</v>
      </c>
      <c r="E279" s="7"/>
      <c r="F279" s="7"/>
      <c r="G279" s="7"/>
      <c r="H279" s="105">
        <f t="shared" si="14"/>
        <v>0.30091000000000001</v>
      </c>
    </row>
    <row r="280" spans="1:8" ht="13.5" thickBot="1" x14ac:dyDescent="0.25">
      <c r="A280" s="118" t="s">
        <v>57</v>
      </c>
      <c r="B280" s="38" t="s">
        <v>57</v>
      </c>
      <c r="C280" s="106" t="s">
        <v>409</v>
      </c>
      <c r="D280" s="107">
        <v>1.0229887962341309</v>
      </c>
      <c r="E280" s="7"/>
      <c r="F280" s="7"/>
      <c r="G280" s="7"/>
      <c r="H280" s="105">
        <f t="shared" si="14"/>
        <v>0.20459775924682616</v>
      </c>
    </row>
    <row r="281" spans="1:8" ht="13.5" thickBot="1" x14ac:dyDescent="0.25">
      <c r="A281" s="118" t="s">
        <v>58</v>
      </c>
      <c r="B281" s="29" t="s">
        <v>58</v>
      </c>
      <c r="C281" s="104" t="s">
        <v>417</v>
      </c>
      <c r="D281" s="105">
        <v>0.7240748405456543</v>
      </c>
      <c r="E281" s="7"/>
      <c r="F281" s="7"/>
      <c r="G281" s="7"/>
      <c r="H281" s="105">
        <f t="shared" ref="H281:H282" si="15">IF(ISNUMBER(D281),IF(D281&gt;5,1,D281/5),"")</f>
        <v>0.14481496810913086</v>
      </c>
    </row>
    <row r="282" spans="1:8" ht="13.5" thickBot="1" x14ac:dyDescent="0.25">
      <c r="A282" s="118" t="s">
        <v>59</v>
      </c>
      <c r="B282" s="38" t="s">
        <v>59</v>
      </c>
      <c r="C282" s="7"/>
      <c r="D282" s="7"/>
      <c r="E282" s="112">
        <v>2</v>
      </c>
      <c r="F282" s="7"/>
      <c r="G282" s="7"/>
      <c r="H282" s="105" t="str">
        <f t="shared" si="15"/>
        <v/>
      </c>
    </row>
    <row r="283" spans="1:8" ht="13.5" thickBot="1" x14ac:dyDescent="0.25">
      <c r="A283" s="118" t="s">
        <v>60</v>
      </c>
      <c r="B283" s="38" t="s">
        <v>60</v>
      </c>
      <c r="C283" s="7"/>
      <c r="D283" s="7"/>
      <c r="E283" s="108"/>
      <c r="F283" s="7"/>
      <c r="G283" s="7"/>
      <c r="H283" s="109">
        <v>1</v>
      </c>
    </row>
    <row r="284" spans="1:8" ht="13.5" thickBot="1" x14ac:dyDescent="0.25">
      <c r="A284" s="118" t="s">
        <v>61</v>
      </c>
      <c r="B284" s="38" t="s">
        <v>61</v>
      </c>
      <c r="C284" s="106">
        <v>2014</v>
      </c>
      <c r="D284" s="107">
        <v>0.19803428649902344</v>
      </c>
      <c r="E284" s="7"/>
      <c r="F284" s="7"/>
      <c r="G284" s="7"/>
      <c r="H284" s="105">
        <f t="shared" ref="H284:H286" si="16">IF(ISNUMBER(D284),IF(D284&gt;5,1,D284/5),"")</f>
        <v>3.960685729980469E-2</v>
      </c>
    </row>
    <row r="285" spans="1:8" ht="13.5" thickBot="1" x14ac:dyDescent="0.25">
      <c r="A285" s="118" t="s">
        <v>62</v>
      </c>
      <c r="B285" s="38" t="s">
        <v>189</v>
      </c>
      <c r="C285" s="7"/>
      <c r="D285" s="7"/>
      <c r="E285" s="7"/>
      <c r="F285" s="7"/>
      <c r="G285" s="7"/>
      <c r="H285" s="105" t="str">
        <f t="shared" si="16"/>
        <v/>
      </c>
    </row>
    <row r="286" spans="1:8" ht="13.5" thickBot="1" x14ac:dyDescent="0.25">
      <c r="A286" s="118" t="s">
        <v>63</v>
      </c>
      <c r="B286" s="38" t="s">
        <v>63</v>
      </c>
      <c r="C286" s="104" t="s">
        <v>419</v>
      </c>
      <c r="D286" s="105">
        <v>9.2899646759033203</v>
      </c>
      <c r="E286" s="7"/>
      <c r="F286" s="7"/>
      <c r="G286" s="7"/>
      <c r="H286" s="105">
        <f t="shared" si="16"/>
        <v>1</v>
      </c>
    </row>
    <row r="287" spans="1:8" ht="13.5" thickBot="1" x14ac:dyDescent="0.25">
      <c r="A287" s="118" t="s">
        <v>64</v>
      </c>
      <c r="B287" s="38" t="s">
        <v>64</v>
      </c>
      <c r="C287" s="7"/>
      <c r="D287" s="7"/>
      <c r="E287" s="111"/>
      <c r="F287" s="7"/>
      <c r="G287" s="7"/>
      <c r="H287" s="109">
        <v>1</v>
      </c>
    </row>
    <row r="288" spans="1:8" ht="13.5" thickBot="1" x14ac:dyDescent="0.25">
      <c r="A288" s="118" t="s">
        <v>65</v>
      </c>
      <c r="B288" s="38" t="s">
        <v>65</v>
      </c>
      <c r="C288" s="106" t="s">
        <v>420</v>
      </c>
      <c r="D288" s="107">
        <v>0.44354954361915588</v>
      </c>
      <c r="E288" s="7"/>
      <c r="F288" s="7"/>
      <c r="G288" s="7"/>
      <c r="H288" s="105">
        <f t="shared" ref="H288" si="17">IF(ISNUMBER(D288),IF(D288&gt;5,1,D288/5),"")</f>
        <v>8.870990872383118E-2</v>
      </c>
    </row>
    <row r="289" spans="1:8" ht="13.5" thickBot="1" x14ac:dyDescent="0.25">
      <c r="A289" s="118" t="s">
        <v>66</v>
      </c>
      <c r="B289" s="29" t="s">
        <v>66</v>
      </c>
      <c r="C289" s="7"/>
      <c r="D289" s="7"/>
      <c r="E289" s="108">
        <v>1.4</v>
      </c>
      <c r="F289" s="7"/>
      <c r="G289" s="7"/>
      <c r="H289" s="109">
        <v>1</v>
      </c>
    </row>
    <row r="290" spans="1:8" ht="13.5" thickBot="1" x14ac:dyDescent="0.25">
      <c r="A290" s="118" t="s">
        <v>67</v>
      </c>
      <c r="B290" s="38" t="s">
        <v>67</v>
      </c>
      <c r="C290" s="106" t="s">
        <v>426</v>
      </c>
      <c r="D290" s="107">
        <v>1.2751880884170532</v>
      </c>
      <c r="E290" s="7"/>
      <c r="F290" s="7"/>
      <c r="G290" s="7"/>
      <c r="H290" s="105">
        <f t="shared" ref="H290:H294" si="18">IF(ISNUMBER(D290),IF(D290&gt;5,1,D290/5),"")</f>
        <v>0.25503761768341066</v>
      </c>
    </row>
    <row r="291" spans="1:8" ht="13.5" thickBot="1" x14ac:dyDescent="0.25">
      <c r="A291" s="118" t="s">
        <v>68</v>
      </c>
      <c r="B291" s="38" t="s">
        <v>68</v>
      </c>
      <c r="C291" s="104" t="s">
        <v>400</v>
      </c>
      <c r="D291" s="105">
        <v>1.1706284284591675</v>
      </c>
      <c r="E291" s="7"/>
      <c r="F291" s="7"/>
      <c r="G291" s="7"/>
      <c r="H291" s="105">
        <f t="shared" si="18"/>
        <v>0.23412568569183351</v>
      </c>
    </row>
    <row r="292" spans="1:8" ht="13.5" thickBot="1" x14ac:dyDescent="0.25">
      <c r="A292" s="118" t="s">
        <v>69</v>
      </c>
      <c r="B292" s="38" t="s">
        <v>69</v>
      </c>
      <c r="C292" s="7"/>
      <c r="D292" s="7"/>
      <c r="E292" s="7"/>
      <c r="F292" s="7"/>
      <c r="G292" s="7"/>
      <c r="H292" s="105" t="str">
        <f t="shared" si="18"/>
        <v/>
      </c>
    </row>
    <row r="293" spans="1:8" ht="13.5" thickBot="1" x14ac:dyDescent="0.25">
      <c r="A293" s="118" t="s">
        <v>70</v>
      </c>
      <c r="B293" s="38" t="s">
        <v>70</v>
      </c>
      <c r="C293" s="104" t="s">
        <v>427</v>
      </c>
      <c r="D293" s="105">
        <v>0.42810249328613281</v>
      </c>
      <c r="E293" s="7"/>
      <c r="F293" s="7"/>
      <c r="G293" s="7"/>
      <c r="H293" s="105">
        <f t="shared" si="18"/>
        <v>8.5620498657226568E-2</v>
      </c>
    </row>
    <row r="294" spans="1:8" ht="13.5" thickBot="1" x14ac:dyDescent="0.25">
      <c r="A294" s="118" t="s">
        <v>71</v>
      </c>
      <c r="B294" s="38" t="s">
        <v>71</v>
      </c>
      <c r="C294" s="106" t="s">
        <v>409</v>
      </c>
      <c r="D294" s="107">
        <v>1.8498818874359131</v>
      </c>
      <c r="E294" s="111">
        <v>0.8</v>
      </c>
      <c r="F294" s="7"/>
      <c r="G294" s="7"/>
      <c r="H294" s="105">
        <f t="shared" si="18"/>
        <v>0.36997637748718259</v>
      </c>
    </row>
    <row r="295" spans="1:8" ht="13.5" thickBot="1" x14ac:dyDescent="0.25">
      <c r="A295" s="118" t="s">
        <v>72</v>
      </c>
      <c r="B295" s="29" t="s">
        <v>72</v>
      </c>
      <c r="C295" s="7"/>
      <c r="D295" s="7"/>
      <c r="E295" s="111">
        <v>5.3</v>
      </c>
      <c r="F295" s="7"/>
      <c r="G295" s="7"/>
      <c r="H295" s="109">
        <v>1</v>
      </c>
    </row>
    <row r="296" spans="1:8" ht="13.5" thickBot="1" x14ac:dyDescent="0.25">
      <c r="A296" s="118" t="s">
        <v>73</v>
      </c>
      <c r="B296" s="38" t="s">
        <v>73</v>
      </c>
      <c r="C296" s="104" t="s">
        <v>399</v>
      </c>
      <c r="D296" s="105">
        <v>1.4961698055267334</v>
      </c>
      <c r="E296" s="7"/>
      <c r="F296" s="7"/>
      <c r="G296" s="7"/>
      <c r="H296" s="105">
        <f t="shared" ref="H296:H300" si="19">IF(ISNUMBER(D296),IF(D296&gt;5,1,D296/5),"")</f>
        <v>0.29923396110534667</v>
      </c>
    </row>
    <row r="297" spans="1:8" ht="13.5" thickBot="1" x14ac:dyDescent="0.25">
      <c r="A297" s="118" t="s">
        <v>74</v>
      </c>
      <c r="B297" s="38" t="s">
        <v>74</v>
      </c>
      <c r="C297" s="106" t="s">
        <v>420</v>
      </c>
      <c r="D297" s="107">
        <v>0.5520395040512085</v>
      </c>
      <c r="E297" s="7"/>
      <c r="F297" s="7"/>
      <c r="G297" s="7"/>
      <c r="H297" s="105">
        <f t="shared" si="19"/>
        <v>0.1104079008102417</v>
      </c>
    </row>
    <row r="298" spans="1:8" ht="13.5" thickBot="1" x14ac:dyDescent="0.25">
      <c r="A298" s="118" t="s">
        <v>190</v>
      </c>
      <c r="B298" s="38" t="s">
        <v>190</v>
      </c>
      <c r="C298" s="7"/>
      <c r="D298" s="7"/>
      <c r="E298" s="7"/>
      <c r="F298" s="7"/>
      <c r="G298" s="7"/>
      <c r="H298" s="105" t="str">
        <f t="shared" si="19"/>
        <v/>
      </c>
    </row>
    <row r="299" spans="1:8" ht="13.5" thickBot="1" x14ac:dyDescent="0.25">
      <c r="A299" s="118" t="s">
        <v>76</v>
      </c>
      <c r="B299" s="29" t="s">
        <v>76</v>
      </c>
      <c r="C299" s="104">
        <v>2020</v>
      </c>
      <c r="D299" s="105">
        <v>1.482815146446228</v>
      </c>
      <c r="E299" s="7"/>
      <c r="F299" s="7"/>
      <c r="G299" s="7"/>
      <c r="H299" s="105">
        <f t="shared" si="19"/>
        <v>0.29656302928924561</v>
      </c>
    </row>
    <row r="300" spans="1:8" ht="13.5" thickBot="1" x14ac:dyDescent="0.25">
      <c r="A300" s="118" t="s">
        <v>77</v>
      </c>
      <c r="B300" s="38" t="s">
        <v>77</v>
      </c>
      <c r="C300" s="7"/>
      <c r="D300" s="7"/>
      <c r="E300" s="111">
        <v>3.2</v>
      </c>
      <c r="F300" s="7"/>
      <c r="G300" s="7"/>
      <c r="H300" s="105" t="str">
        <f t="shared" si="19"/>
        <v/>
      </c>
    </row>
    <row r="301" spans="1:8" ht="13.5" thickBot="1" x14ac:dyDescent="0.25">
      <c r="A301" s="118" t="s">
        <v>176</v>
      </c>
      <c r="B301" s="29" t="s">
        <v>78</v>
      </c>
      <c r="C301" s="7"/>
      <c r="D301" s="7"/>
      <c r="E301" s="7"/>
      <c r="F301" s="7"/>
      <c r="G301" s="7"/>
      <c r="H301" s="109">
        <v>0.2</v>
      </c>
    </row>
    <row r="302" spans="1:8" ht="13.5" thickBot="1" x14ac:dyDescent="0.25">
      <c r="A302" s="118" t="s">
        <v>79</v>
      </c>
      <c r="B302" s="38" t="s">
        <v>79</v>
      </c>
      <c r="C302" s="7"/>
      <c r="D302" s="7"/>
      <c r="E302" s="108">
        <v>2.4</v>
      </c>
      <c r="F302" s="7"/>
      <c r="G302" s="7"/>
      <c r="H302" s="105" t="str">
        <f t="shared" ref="H302:H316" si="20">IF(ISNUMBER(D302),IF(D302&gt;5,1,D302/5),"")</f>
        <v/>
      </c>
    </row>
    <row r="303" spans="1:8" ht="13.5" thickBot="1" x14ac:dyDescent="0.25">
      <c r="A303" s="118" t="s">
        <v>80</v>
      </c>
      <c r="B303" s="38" t="s">
        <v>80</v>
      </c>
      <c r="C303" s="106">
        <v>2018</v>
      </c>
      <c r="D303" s="107">
        <v>1.5122973918914795</v>
      </c>
      <c r="E303" s="7"/>
      <c r="F303" s="7"/>
      <c r="G303" s="7"/>
      <c r="H303" s="105">
        <f t="shared" si="20"/>
        <v>0.3024594783782959</v>
      </c>
    </row>
    <row r="304" spans="1:8" ht="13.5" thickBot="1" x14ac:dyDescent="0.25">
      <c r="A304" s="118" t="s">
        <v>81</v>
      </c>
      <c r="B304" s="38" t="s">
        <v>81</v>
      </c>
      <c r="C304" s="7"/>
      <c r="D304" s="7"/>
      <c r="E304" s="7"/>
      <c r="F304" s="7"/>
      <c r="G304" s="7"/>
      <c r="H304" s="105" t="str">
        <f t="shared" si="20"/>
        <v/>
      </c>
    </row>
    <row r="305" spans="1:8" ht="13.5" thickBot="1" x14ac:dyDescent="0.25">
      <c r="A305" s="118" t="s">
        <v>82</v>
      </c>
      <c r="B305" s="38" t="s">
        <v>82</v>
      </c>
      <c r="C305" s="104" t="s">
        <v>430</v>
      </c>
      <c r="D305" s="105">
        <v>1.7734678983688354</v>
      </c>
      <c r="E305" s="7"/>
      <c r="F305" s="7"/>
      <c r="G305" s="7"/>
      <c r="H305" s="105">
        <f t="shared" si="20"/>
        <v>0.35469357967376708</v>
      </c>
    </row>
    <row r="306" spans="1:8" ht="13.5" thickBot="1" x14ac:dyDescent="0.25">
      <c r="A306" s="118" t="s">
        <v>83</v>
      </c>
      <c r="B306" s="38" t="s">
        <v>83</v>
      </c>
      <c r="C306" s="106" t="s">
        <v>410</v>
      </c>
      <c r="D306" s="107">
        <v>1.7080806493759155</v>
      </c>
      <c r="E306" s="7"/>
      <c r="F306" s="7"/>
      <c r="G306" s="7"/>
      <c r="H306" s="105">
        <f t="shared" si="20"/>
        <v>0.34161612987518308</v>
      </c>
    </row>
    <row r="307" spans="1:8" ht="13.5" thickBot="1" x14ac:dyDescent="0.25">
      <c r="A307" s="118" t="s">
        <v>84</v>
      </c>
      <c r="B307" s="38" t="s">
        <v>84</v>
      </c>
      <c r="C307" s="104" t="s">
        <v>431</v>
      </c>
      <c r="D307" s="105">
        <v>0.37427148222923279</v>
      </c>
      <c r="E307" s="7"/>
      <c r="F307" s="7"/>
      <c r="G307" s="7"/>
      <c r="H307" s="105">
        <f t="shared" si="20"/>
        <v>7.4854296445846555E-2</v>
      </c>
    </row>
    <row r="308" spans="1:8" ht="13.5" thickBot="1" x14ac:dyDescent="0.25">
      <c r="A308" s="118" t="s">
        <v>191</v>
      </c>
      <c r="B308" s="38" t="s">
        <v>191</v>
      </c>
      <c r="C308" s="7"/>
      <c r="D308" s="7"/>
      <c r="E308" s="7"/>
      <c r="F308" s="7"/>
      <c r="G308" s="7"/>
      <c r="H308" s="105" t="str">
        <f t="shared" si="20"/>
        <v/>
      </c>
    </row>
    <row r="309" spans="1:8" ht="13.5" thickBot="1" x14ac:dyDescent="0.25">
      <c r="A309" s="118" t="s">
        <v>86</v>
      </c>
      <c r="B309" s="29" t="s">
        <v>86</v>
      </c>
      <c r="C309" s="106">
        <v>2010</v>
      </c>
      <c r="D309" s="107">
        <v>0.79657304286956787</v>
      </c>
      <c r="E309" s="7"/>
      <c r="F309" s="7"/>
      <c r="G309" s="7"/>
      <c r="H309" s="105">
        <f t="shared" si="20"/>
        <v>0.15931460857391358</v>
      </c>
    </row>
    <row r="310" spans="1:8" ht="13.5" thickBot="1" x14ac:dyDescent="0.25">
      <c r="A310" s="118" t="s">
        <v>177</v>
      </c>
      <c r="B310" s="38" t="s">
        <v>177</v>
      </c>
      <c r="C310" s="104" t="s">
        <v>407</v>
      </c>
      <c r="D310" s="105">
        <v>2.5970792770385742</v>
      </c>
      <c r="E310" s="7"/>
      <c r="F310" s="7"/>
      <c r="G310" s="7"/>
      <c r="H310" s="105">
        <f t="shared" si="20"/>
        <v>0.51941585540771484</v>
      </c>
    </row>
    <row r="311" spans="1:8" ht="13.5" thickBot="1" x14ac:dyDescent="0.25">
      <c r="A311" s="118" t="s">
        <v>192</v>
      </c>
      <c r="B311" s="38" t="s">
        <v>192</v>
      </c>
      <c r="C311" s="106">
        <v>2011</v>
      </c>
      <c r="D311" s="107">
        <v>3.8857400417327881E-2</v>
      </c>
      <c r="E311" s="7"/>
      <c r="F311" s="7"/>
      <c r="G311" s="7"/>
      <c r="H311" s="105">
        <f t="shared" si="20"/>
        <v>7.7714800834655763E-3</v>
      </c>
    </row>
    <row r="312" spans="1:8" ht="13.5" thickBot="1" x14ac:dyDescent="0.25">
      <c r="A312" s="118" t="s">
        <v>88</v>
      </c>
      <c r="B312" s="38" t="s">
        <v>88</v>
      </c>
      <c r="C312" s="104" t="s">
        <v>398</v>
      </c>
      <c r="D312" s="105">
        <v>1.0236331224441528</v>
      </c>
      <c r="E312" s="108">
        <v>0.1</v>
      </c>
      <c r="F312" s="7"/>
      <c r="G312" s="7"/>
      <c r="H312" s="105">
        <f t="shared" si="20"/>
        <v>0.20472662448883056</v>
      </c>
    </row>
    <row r="313" spans="1:8" ht="13.5" thickBot="1" x14ac:dyDescent="0.25">
      <c r="A313" s="118" t="s">
        <v>89</v>
      </c>
      <c r="B313" s="38" t="s">
        <v>89</v>
      </c>
      <c r="C313" s="7"/>
      <c r="D313" s="7"/>
      <c r="E313" s="7"/>
      <c r="F313" s="7"/>
      <c r="G313" s="7"/>
      <c r="H313" s="105" t="str">
        <f t="shared" si="20"/>
        <v/>
      </c>
    </row>
    <row r="314" spans="1:8" ht="13.5" thickBot="1" x14ac:dyDescent="0.25">
      <c r="A314" s="118" t="s">
        <v>90</v>
      </c>
      <c r="B314" s="38" t="s">
        <v>90</v>
      </c>
      <c r="C314" s="104" t="s">
        <v>395</v>
      </c>
      <c r="D314" s="105">
        <v>5.6315016746520996</v>
      </c>
      <c r="E314" s="7"/>
      <c r="F314" s="7"/>
      <c r="G314" s="7"/>
      <c r="H314" s="105">
        <f t="shared" si="20"/>
        <v>1</v>
      </c>
    </row>
    <row r="315" spans="1:8" ht="13.5" thickBot="1" x14ac:dyDescent="0.25">
      <c r="A315" s="118" t="s">
        <v>91</v>
      </c>
      <c r="B315" s="29" t="s">
        <v>91</v>
      </c>
      <c r="C315" s="106" t="s">
        <v>399</v>
      </c>
      <c r="D315" s="107">
        <v>1.6826939999999999</v>
      </c>
      <c r="E315" s="7"/>
      <c r="F315" s="7"/>
      <c r="G315" s="7"/>
      <c r="H315" s="105">
        <f t="shared" si="20"/>
        <v>0.33653879999999997</v>
      </c>
    </row>
    <row r="316" spans="1:8" ht="13.5" thickBot="1" x14ac:dyDescent="0.25">
      <c r="A316" s="118" t="s">
        <v>92</v>
      </c>
      <c r="B316" s="38" t="s">
        <v>92</v>
      </c>
      <c r="C316" s="106" t="s">
        <v>403</v>
      </c>
      <c r="D316" s="107">
        <v>0.4303334653377533</v>
      </c>
      <c r="E316" s="111">
        <v>0.5</v>
      </c>
      <c r="F316" s="7"/>
      <c r="G316" s="7"/>
      <c r="H316" s="105">
        <f t="shared" si="20"/>
        <v>8.6066693067550659E-2</v>
      </c>
    </row>
    <row r="317" spans="1:8" ht="13.5" thickBot="1" x14ac:dyDescent="0.25">
      <c r="A317" s="118" t="s">
        <v>93</v>
      </c>
      <c r="B317" s="29" t="s">
        <v>93</v>
      </c>
      <c r="C317" s="7"/>
      <c r="D317" s="7"/>
      <c r="E317" s="108">
        <v>1.4</v>
      </c>
      <c r="F317" s="7"/>
      <c r="G317" s="7"/>
      <c r="H317" s="109">
        <v>1</v>
      </c>
    </row>
    <row r="318" spans="1:8" ht="13.5" thickBot="1" x14ac:dyDescent="0.25">
      <c r="A318" s="118" t="s">
        <v>94</v>
      </c>
      <c r="B318" s="38" t="s">
        <v>94</v>
      </c>
      <c r="C318" s="104" t="s">
        <v>426</v>
      </c>
      <c r="D318" s="105">
        <v>0.2213927</v>
      </c>
      <c r="E318" s="7"/>
      <c r="F318" s="7"/>
      <c r="G318" s="7"/>
      <c r="H318" s="105">
        <f t="shared" ref="H318:H322" si="21">IF(ISNUMBER(D318),IF(D318&gt;5,1,D318/5),"")</f>
        <v>4.4278539999999998E-2</v>
      </c>
    </row>
    <row r="319" spans="1:8" ht="13.5" thickBot="1" x14ac:dyDescent="0.25">
      <c r="A319" s="118" t="s">
        <v>95</v>
      </c>
      <c r="B319" s="38" t="s">
        <v>95</v>
      </c>
      <c r="C319" s="106" t="s">
        <v>435</v>
      </c>
      <c r="D319" s="107">
        <v>1.4949462413787842</v>
      </c>
      <c r="E319" s="7"/>
      <c r="F319" s="7"/>
      <c r="G319" s="7"/>
      <c r="H319" s="105">
        <f t="shared" si="21"/>
        <v>0.29898924827575685</v>
      </c>
    </row>
    <row r="320" spans="1:8" ht="13.5" thickBot="1" x14ac:dyDescent="0.25">
      <c r="A320" s="118" t="s">
        <v>96</v>
      </c>
      <c r="B320" s="38" t="s">
        <v>96</v>
      </c>
      <c r="C320" s="104" t="s">
        <v>435</v>
      </c>
      <c r="D320" s="105">
        <v>0.75887763500213623</v>
      </c>
      <c r="E320" s="7"/>
      <c r="F320" s="7"/>
      <c r="G320" s="7"/>
      <c r="H320" s="105">
        <f t="shared" si="21"/>
        <v>0.15177552700042723</v>
      </c>
    </row>
    <row r="321" spans="1:8" ht="13.5" thickBot="1" x14ac:dyDescent="0.25">
      <c r="A321" s="118" t="s">
        <v>97</v>
      </c>
      <c r="B321" s="29" t="s">
        <v>97</v>
      </c>
      <c r="C321" s="106" t="s">
        <v>401</v>
      </c>
      <c r="D321" s="107">
        <v>1.0722309999999999</v>
      </c>
      <c r="E321" s="7"/>
      <c r="F321" s="7"/>
      <c r="G321" s="7"/>
      <c r="H321" s="105">
        <f t="shared" si="21"/>
        <v>0.21444619999999998</v>
      </c>
    </row>
    <row r="322" spans="1:8" ht="13.5" thickBot="1" x14ac:dyDescent="0.25">
      <c r="A322" s="118" t="s">
        <v>98</v>
      </c>
      <c r="B322" s="38" t="s">
        <v>98</v>
      </c>
      <c r="C322" s="104" t="s">
        <v>383</v>
      </c>
      <c r="D322" s="105">
        <v>0.62139630317687988</v>
      </c>
      <c r="E322" s="7"/>
      <c r="F322" s="7"/>
      <c r="G322" s="7"/>
      <c r="H322" s="105">
        <f t="shared" si="21"/>
        <v>0.12427926063537598</v>
      </c>
    </row>
    <row r="323" spans="1:8" ht="13.5" thickBot="1" x14ac:dyDescent="0.25">
      <c r="A323" s="118" t="s">
        <v>99</v>
      </c>
      <c r="B323" s="42" t="s">
        <v>99</v>
      </c>
      <c r="C323" s="7"/>
      <c r="D323" s="7"/>
      <c r="E323" s="108">
        <v>1.2</v>
      </c>
      <c r="F323" s="7"/>
      <c r="G323" s="7"/>
      <c r="H323" s="109">
        <f>1.2/5</f>
        <v>0.24</v>
      </c>
    </row>
    <row r="324" spans="1:8" ht="13.5" thickBot="1" x14ac:dyDescent="0.25">
      <c r="A324" s="118" t="s">
        <v>100</v>
      </c>
      <c r="B324" s="38" t="s">
        <v>100</v>
      </c>
      <c r="C324" s="106" t="s">
        <v>436</v>
      </c>
      <c r="D324" s="107">
        <v>3.1363240000000001</v>
      </c>
      <c r="E324" s="7"/>
      <c r="F324" s="7"/>
      <c r="G324" s="7"/>
      <c r="H324" s="105">
        <f t="shared" ref="H324:H334" si="22">IF(ISNUMBER(D324),IF(D324&gt;5,1,D324/5),"")</f>
        <v>0.62726480000000007</v>
      </c>
    </row>
    <row r="325" spans="1:8" ht="13.5" thickBot="1" x14ac:dyDescent="0.25">
      <c r="A325" s="118" t="s">
        <v>101</v>
      </c>
      <c r="B325" s="38" t="s">
        <v>101</v>
      </c>
      <c r="C325" s="104" t="s">
        <v>424</v>
      </c>
      <c r="D325" s="105">
        <v>3.4564414024353027</v>
      </c>
      <c r="E325" s="7"/>
      <c r="F325" s="7"/>
      <c r="G325" s="7"/>
      <c r="H325" s="105">
        <f t="shared" si="22"/>
        <v>0.69128828048706059</v>
      </c>
    </row>
    <row r="326" spans="1:8" ht="13.5" thickBot="1" x14ac:dyDescent="0.25">
      <c r="A326" s="118" t="s">
        <v>102</v>
      </c>
      <c r="B326" s="38" t="s">
        <v>102</v>
      </c>
      <c r="C326" s="106" t="s">
        <v>438</v>
      </c>
      <c r="D326" s="107">
        <v>1.6226294040679932</v>
      </c>
      <c r="E326" s="7"/>
      <c r="F326" s="7"/>
      <c r="G326" s="7"/>
      <c r="H326" s="105">
        <f t="shared" si="22"/>
        <v>0.32452588081359862</v>
      </c>
    </row>
    <row r="327" spans="1:8" ht="13.5" thickBot="1" x14ac:dyDescent="0.25">
      <c r="A327" s="118" t="s">
        <v>103</v>
      </c>
      <c r="B327" s="38" t="s">
        <v>103</v>
      </c>
      <c r="C327" s="104" t="s">
        <v>384</v>
      </c>
      <c r="D327" s="105">
        <v>1.113282322883606</v>
      </c>
      <c r="E327" s="7"/>
      <c r="F327" s="7"/>
      <c r="G327" s="7"/>
      <c r="H327" s="105">
        <f t="shared" si="22"/>
        <v>0.2226564645767212</v>
      </c>
    </row>
    <row r="328" spans="1:8" ht="13.5" thickBot="1" x14ac:dyDescent="0.25">
      <c r="A328" s="118" t="s">
        <v>104</v>
      </c>
      <c r="B328" s="38" t="s">
        <v>104</v>
      </c>
      <c r="C328" s="106" t="s">
        <v>399</v>
      </c>
      <c r="D328" s="107">
        <v>2.5249345302581787</v>
      </c>
      <c r="E328" s="7"/>
      <c r="F328" s="7"/>
      <c r="G328" s="7"/>
      <c r="H328" s="105">
        <f t="shared" si="22"/>
        <v>0.50498690605163576</v>
      </c>
    </row>
    <row r="329" spans="1:8" ht="13.5" thickBot="1" x14ac:dyDescent="0.25">
      <c r="A329" s="118" t="s">
        <v>105</v>
      </c>
      <c r="B329" s="38" t="s">
        <v>105</v>
      </c>
      <c r="C329" s="104" t="s">
        <v>427</v>
      </c>
      <c r="D329" s="105">
        <v>0.59930592775344849</v>
      </c>
      <c r="E329" s="108">
        <v>0.4</v>
      </c>
      <c r="F329" s="7"/>
      <c r="G329" s="7"/>
      <c r="H329" s="105">
        <f t="shared" si="22"/>
        <v>0.1198611855506897</v>
      </c>
    </row>
    <row r="330" spans="1:8" ht="13.5" thickBot="1" x14ac:dyDescent="0.25">
      <c r="A330" s="118" t="s">
        <v>106</v>
      </c>
      <c r="B330" s="38" t="s">
        <v>106</v>
      </c>
      <c r="C330" s="106" t="s">
        <v>439</v>
      </c>
      <c r="D330" s="107">
        <v>2.474440336227417</v>
      </c>
      <c r="E330" s="7"/>
      <c r="F330" s="7"/>
      <c r="G330" s="7"/>
      <c r="H330" s="105">
        <f t="shared" si="22"/>
        <v>0.4948880672454834</v>
      </c>
    </row>
    <row r="331" spans="1:8" ht="13.5" thickBot="1" x14ac:dyDescent="0.25">
      <c r="A331" s="118" t="s">
        <v>107</v>
      </c>
      <c r="B331" s="38" t="s">
        <v>107</v>
      </c>
      <c r="C331" s="104" t="s">
        <v>408</v>
      </c>
      <c r="D331" s="105">
        <v>1.1644209999999999</v>
      </c>
      <c r="E331" s="7"/>
      <c r="F331" s="7"/>
      <c r="G331" s="7"/>
      <c r="H331" s="105">
        <f t="shared" si="22"/>
        <v>0.23288419999999999</v>
      </c>
    </row>
    <row r="332" spans="1:8" ht="13.5" thickBot="1" x14ac:dyDescent="0.25">
      <c r="A332" s="118" t="s">
        <v>108</v>
      </c>
      <c r="B332" s="29" t="s">
        <v>108</v>
      </c>
      <c r="C332" s="106" t="s">
        <v>440</v>
      </c>
      <c r="D332" s="107">
        <v>2.9691185802221298E-2</v>
      </c>
      <c r="E332" s="7"/>
      <c r="F332" s="7"/>
      <c r="G332" s="7"/>
      <c r="H332" s="105">
        <f t="shared" si="22"/>
        <v>5.9382371604442593E-3</v>
      </c>
    </row>
    <row r="333" spans="1:8" ht="13.5" thickBot="1" x14ac:dyDescent="0.25">
      <c r="A333" s="118" t="s">
        <v>109</v>
      </c>
      <c r="B333" s="38" t="s">
        <v>109</v>
      </c>
      <c r="C333" s="104">
        <v>2018</v>
      </c>
      <c r="D333" s="105">
        <v>2.8071370124816895</v>
      </c>
      <c r="E333" s="7"/>
      <c r="F333" s="7"/>
      <c r="G333" s="7"/>
      <c r="H333" s="105">
        <f t="shared" si="22"/>
        <v>0.56142740249633794</v>
      </c>
    </row>
    <row r="334" spans="1:8" ht="13.5" thickBot="1" x14ac:dyDescent="0.25">
      <c r="A334" s="118" t="s">
        <v>110</v>
      </c>
      <c r="B334" s="38" t="s">
        <v>110</v>
      </c>
      <c r="C334" s="106" t="s">
        <v>399</v>
      </c>
      <c r="D334" s="107">
        <v>2.1043751239776611</v>
      </c>
      <c r="E334" s="7"/>
      <c r="F334" s="7"/>
      <c r="G334" s="7"/>
      <c r="H334" s="105">
        <f t="shared" si="22"/>
        <v>0.42087502479553224</v>
      </c>
    </row>
    <row r="335" spans="1:8" ht="13.5" thickBot="1" x14ac:dyDescent="0.25">
      <c r="A335" s="118" t="s">
        <v>111</v>
      </c>
      <c r="B335" s="38" t="s">
        <v>111</v>
      </c>
      <c r="C335" s="7"/>
      <c r="D335" s="7"/>
      <c r="E335" s="114">
        <v>4</v>
      </c>
      <c r="F335" s="7"/>
      <c r="G335" s="7"/>
      <c r="H335" s="109">
        <v>1</v>
      </c>
    </row>
    <row r="336" spans="1:8" ht="13.5" thickBot="1" x14ac:dyDescent="0.25">
      <c r="A336" s="118" t="s">
        <v>112</v>
      </c>
      <c r="B336" s="29" t="s">
        <v>112</v>
      </c>
      <c r="C336" s="7"/>
      <c r="D336" s="7"/>
      <c r="E336" s="7"/>
      <c r="F336" s="7"/>
      <c r="G336" s="7"/>
      <c r="H336" s="105" t="str">
        <f t="shared" ref="H336:H367" si="23">IF(ISNUMBER(D336),IF(D336&gt;5,1,D336/5),"")</f>
        <v/>
      </c>
    </row>
    <row r="337" spans="1:8" ht="13.5" thickBot="1" x14ac:dyDescent="0.25">
      <c r="A337" s="118" t="s">
        <v>113</v>
      </c>
      <c r="B337" s="38" t="s">
        <v>113</v>
      </c>
      <c r="C337" s="104">
        <v>2013</v>
      </c>
      <c r="D337" s="105">
        <v>2.2223694324493408</v>
      </c>
      <c r="E337" s="7"/>
      <c r="F337" s="7"/>
      <c r="G337" s="7"/>
      <c r="H337" s="105">
        <f t="shared" si="23"/>
        <v>0.44447388648986819</v>
      </c>
    </row>
    <row r="338" spans="1:8" ht="13.5" thickBot="1" x14ac:dyDescent="0.25">
      <c r="A338" s="118" t="s">
        <v>114</v>
      </c>
      <c r="B338" s="29" t="s">
        <v>114</v>
      </c>
      <c r="C338" s="106" t="s">
        <v>384</v>
      </c>
      <c r="D338" s="107">
        <v>0.4198022186756134</v>
      </c>
      <c r="E338" s="7"/>
      <c r="F338" s="7"/>
      <c r="G338" s="7"/>
      <c r="H338" s="105">
        <f t="shared" si="23"/>
        <v>8.3960443735122681E-2</v>
      </c>
    </row>
    <row r="339" spans="1:8" ht="13.5" thickBot="1" x14ac:dyDescent="0.25">
      <c r="A339" s="118" t="s">
        <v>115</v>
      </c>
      <c r="B339" s="38" t="s">
        <v>115</v>
      </c>
      <c r="C339" s="104" t="s">
        <v>399</v>
      </c>
      <c r="D339" s="105">
        <v>0.29624068737030029</v>
      </c>
      <c r="E339" s="7"/>
      <c r="F339" s="7"/>
      <c r="G339" s="7"/>
      <c r="H339" s="105">
        <f t="shared" si="23"/>
        <v>5.9248137474060061E-2</v>
      </c>
    </row>
    <row r="340" spans="1:8" ht="13.5" thickBot="1" x14ac:dyDescent="0.25">
      <c r="A340" s="118" t="s">
        <v>193</v>
      </c>
      <c r="B340" s="38" t="s">
        <v>193</v>
      </c>
      <c r="C340" s="106" t="s">
        <v>419</v>
      </c>
      <c r="D340" s="107">
        <v>1.797539234161377</v>
      </c>
      <c r="E340" s="108">
        <v>0.3</v>
      </c>
      <c r="F340" s="7"/>
      <c r="G340" s="7"/>
      <c r="H340" s="105">
        <f t="shared" si="23"/>
        <v>0.35950784683227538</v>
      </c>
    </row>
    <row r="341" spans="1:8" ht="13.5" thickBot="1" x14ac:dyDescent="0.25">
      <c r="A341" s="118" t="s">
        <v>116</v>
      </c>
      <c r="B341" s="38" t="s">
        <v>116</v>
      </c>
      <c r="C341" s="7"/>
      <c r="D341" s="7"/>
      <c r="E341" s="108">
        <v>0.9</v>
      </c>
      <c r="F341" s="7"/>
      <c r="G341" s="7"/>
      <c r="H341" s="105" t="str">
        <f t="shared" si="23"/>
        <v/>
      </c>
    </row>
    <row r="342" spans="1:8" ht="13.5" thickBot="1" x14ac:dyDescent="0.25">
      <c r="A342" s="118" t="s">
        <v>117</v>
      </c>
      <c r="B342" s="29" t="s">
        <v>117</v>
      </c>
      <c r="C342" s="7"/>
      <c r="D342" s="7"/>
      <c r="E342" s="7"/>
      <c r="F342" s="7"/>
      <c r="G342" s="7"/>
      <c r="H342" s="105" t="str">
        <f t="shared" si="23"/>
        <v/>
      </c>
    </row>
    <row r="343" spans="1:8" ht="13.5" thickBot="1" x14ac:dyDescent="0.25">
      <c r="A343" s="118" t="s">
        <v>118</v>
      </c>
      <c r="B343" s="38" t="s">
        <v>118</v>
      </c>
      <c r="C343" s="104" t="s">
        <v>444</v>
      </c>
      <c r="D343" s="105">
        <v>0.61762124300003052</v>
      </c>
      <c r="E343" s="7"/>
      <c r="F343" s="7"/>
      <c r="G343" s="7"/>
      <c r="H343" s="105">
        <f t="shared" si="23"/>
        <v>0.1235242486000061</v>
      </c>
    </row>
    <row r="344" spans="1:8" ht="13.5" thickBot="1" x14ac:dyDescent="0.25">
      <c r="A344" s="118" t="s">
        <v>119</v>
      </c>
      <c r="B344" s="38" t="s">
        <v>119</v>
      </c>
      <c r="C344" s="106" t="s">
        <v>408</v>
      </c>
      <c r="D344" s="107">
        <v>1.4752638339996338</v>
      </c>
      <c r="E344" s="7"/>
      <c r="F344" s="7"/>
      <c r="G344" s="7"/>
      <c r="H344" s="105">
        <f t="shared" si="23"/>
        <v>0.29505276679992676</v>
      </c>
    </row>
    <row r="345" spans="1:8" ht="13.5" thickBot="1" x14ac:dyDescent="0.25">
      <c r="A345" s="118" t="s">
        <v>120</v>
      </c>
      <c r="B345" s="29" t="s">
        <v>120</v>
      </c>
      <c r="C345" s="104">
        <v>2015</v>
      </c>
      <c r="D345" s="105">
        <v>5.5852881632745266E-3</v>
      </c>
      <c r="E345" s="7"/>
      <c r="F345" s="7"/>
      <c r="G345" s="7"/>
      <c r="H345" s="105">
        <f t="shared" si="23"/>
        <v>1.1170576326549053E-3</v>
      </c>
    </row>
    <row r="346" spans="1:8" ht="13.5" thickBot="1" x14ac:dyDescent="0.25">
      <c r="A346" s="118" t="s">
        <v>121</v>
      </c>
      <c r="B346" s="38" t="s">
        <v>121</v>
      </c>
      <c r="C346" s="106" t="s">
        <v>395</v>
      </c>
      <c r="D346" s="107">
        <v>1.4112406969070435</v>
      </c>
      <c r="E346" s="7"/>
      <c r="F346" s="7"/>
      <c r="G346" s="7"/>
      <c r="H346" s="105">
        <f t="shared" si="23"/>
        <v>0.28224813938140869</v>
      </c>
    </row>
    <row r="347" spans="1:8" ht="13.5" thickBot="1" x14ac:dyDescent="0.25">
      <c r="A347" s="118" t="s">
        <v>122</v>
      </c>
      <c r="B347" s="38" t="s">
        <v>122</v>
      </c>
      <c r="C347" s="104" t="s">
        <v>413</v>
      </c>
      <c r="D347" s="105">
        <v>1.3847860097885132</v>
      </c>
      <c r="E347" s="7"/>
      <c r="F347" s="7"/>
      <c r="G347" s="7"/>
      <c r="H347" s="105">
        <f t="shared" si="23"/>
        <v>0.27695720195770263</v>
      </c>
    </row>
    <row r="348" spans="1:8" ht="13.5" thickBot="1" x14ac:dyDescent="0.25">
      <c r="A348" s="118" t="s">
        <v>123</v>
      </c>
      <c r="B348" s="38" t="s">
        <v>123</v>
      </c>
      <c r="C348" s="106" t="s">
        <v>420</v>
      </c>
      <c r="D348" s="107">
        <v>0.6658368706703186</v>
      </c>
      <c r="E348" s="7"/>
      <c r="F348" s="7"/>
      <c r="G348" s="7"/>
      <c r="H348" s="105">
        <f t="shared" si="23"/>
        <v>0.13316737413406371</v>
      </c>
    </row>
    <row r="349" spans="1:8" ht="13.5" thickBot="1" x14ac:dyDescent="0.25">
      <c r="A349" s="118" t="s">
        <v>124</v>
      </c>
      <c r="B349" s="38" t="s">
        <v>124</v>
      </c>
      <c r="C349" s="104" t="s">
        <v>415</v>
      </c>
      <c r="D349" s="105">
        <v>1.9668241739273071</v>
      </c>
      <c r="E349" s="111">
        <v>0.5</v>
      </c>
      <c r="F349" s="7"/>
      <c r="G349" s="7"/>
      <c r="H349" s="105">
        <f t="shared" si="23"/>
        <v>0.39336483478546141</v>
      </c>
    </row>
    <row r="350" spans="1:8" ht="13.5" thickBot="1" x14ac:dyDescent="0.25">
      <c r="A350" s="118" t="s">
        <v>125</v>
      </c>
      <c r="B350" s="38" t="s">
        <v>125</v>
      </c>
      <c r="C350" s="7"/>
      <c r="D350" s="7"/>
      <c r="E350" s="108">
        <v>1.9</v>
      </c>
      <c r="F350" s="7"/>
      <c r="G350" s="7"/>
      <c r="H350" s="105" t="str">
        <f t="shared" si="23"/>
        <v/>
      </c>
    </row>
    <row r="351" spans="1:8" ht="13.5" thickBot="1" x14ac:dyDescent="0.25">
      <c r="A351" s="118" t="s">
        <v>126</v>
      </c>
      <c r="B351" s="29" t="s">
        <v>126</v>
      </c>
      <c r="C351" s="7"/>
      <c r="D351" s="7"/>
      <c r="E351" s="7"/>
      <c r="F351" s="7"/>
      <c r="G351" s="7"/>
      <c r="H351" s="105" t="str">
        <f t="shared" si="23"/>
        <v/>
      </c>
    </row>
    <row r="352" spans="1:8" ht="13.5" thickBot="1" x14ac:dyDescent="0.25">
      <c r="A352" s="118" t="s">
        <v>127</v>
      </c>
      <c r="B352" s="38" t="s">
        <v>127</v>
      </c>
      <c r="C352" s="106" t="s">
        <v>446</v>
      </c>
      <c r="D352" s="107">
        <v>1.2971228361129761</v>
      </c>
      <c r="E352" s="111">
        <v>0.5</v>
      </c>
      <c r="F352" s="7"/>
      <c r="G352" s="7"/>
      <c r="H352" s="105">
        <f t="shared" si="23"/>
        <v>0.25942456722259521</v>
      </c>
    </row>
    <row r="353" spans="1:8" ht="13.5" thickBot="1" x14ac:dyDescent="0.25">
      <c r="A353" s="118" t="s">
        <v>194</v>
      </c>
      <c r="B353" s="38" t="s">
        <v>194</v>
      </c>
      <c r="C353" s="104" t="s">
        <v>405</v>
      </c>
      <c r="D353" s="105">
        <v>1.6081372499465942</v>
      </c>
      <c r="E353" s="7"/>
      <c r="F353" s="7"/>
      <c r="G353" s="7"/>
      <c r="H353" s="105">
        <f t="shared" si="23"/>
        <v>0.32162744998931886</v>
      </c>
    </row>
    <row r="354" spans="1:8" ht="13.5" thickBot="1" x14ac:dyDescent="0.25">
      <c r="A354" s="118" t="s">
        <v>129</v>
      </c>
      <c r="B354" s="38" t="s">
        <v>129</v>
      </c>
      <c r="C354" s="106" t="s">
        <v>447</v>
      </c>
      <c r="D354" s="107">
        <v>0.69726840000000001</v>
      </c>
      <c r="E354" s="7"/>
      <c r="F354" s="7"/>
      <c r="G354" s="7"/>
      <c r="H354" s="105">
        <f t="shared" si="23"/>
        <v>0.13945368</v>
      </c>
    </row>
    <row r="355" spans="1:8" ht="13.5" thickBot="1" x14ac:dyDescent="0.25">
      <c r="A355" s="118" t="s">
        <v>130</v>
      </c>
      <c r="B355" s="29" t="s">
        <v>130</v>
      </c>
      <c r="C355" s="104" t="s">
        <v>448</v>
      </c>
      <c r="D355" s="105">
        <v>0.7129930853843689</v>
      </c>
      <c r="E355" s="7"/>
      <c r="F355" s="7"/>
      <c r="G355" s="7"/>
      <c r="H355" s="105">
        <f t="shared" si="23"/>
        <v>0.14259861707687377</v>
      </c>
    </row>
    <row r="356" spans="1:8" ht="13.5" thickBot="1" x14ac:dyDescent="0.25">
      <c r="A356" s="118" t="s">
        <v>131</v>
      </c>
      <c r="B356" s="38" t="s">
        <v>131</v>
      </c>
      <c r="C356" s="106" t="s">
        <v>402</v>
      </c>
      <c r="D356" s="107">
        <v>0.88567936420440674</v>
      </c>
      <c r="E356" s="7"/>
      <c r="F356" s="7"/>
      <c r="G356" s="7"/>
      <c r="H356" s="105">
        <f t="shared" si="23"/>
        <v>0.17713587284088134</v>
      </c>
    </row>
    <row r="357" spans="1:8" ht="13.5" thickBot="1" x14ac:dyDescent="0.25">
      <c r="A357" s="118" t="s">
        <v>132</v>
      </c>
      <c r="B357" s="38" t="s">
        <v>132</v>
      </c>
      <c r="C357" s="104" t="s">
        <v>387</v>
      </c>
      <c r="D357" s="105">
        <v>1.5963269472122192</v>
      </c>
      <c r="E357" s="111">
        <v>1.1000000000000001</v>
      </c>
      <c r="F357" s="7"/>
      <c r="G357" s="7"/>
      <c r="H357" s="105">
        <f t="shared" si="23"/>
        <v>0.31926538944244387</v>
      </c>
    </row>
    <row r="358" spans="1:8" ht="13.5" thickBot="1" x14ac:dyDescent="0.25">
      <c r="A358" s="118" t="s">
        <v>133</v>
      </c>
      <c r="B358" s="38" t="s">
        <v>133</v>
      </c>
      <c r="C358" s="106" t="s">
        <v>447</v>
      </c>
      <c r="D358" s="107">
        <v>2.5875890254974365</v>
      </c>
      <c r="E358" s="7"/>
      <c r="F358" s="7"/>
      <c r="G358" s="7"/>
      <c r="H358" s="105">
        <f t="shared" si="23"/>
        <v>0.5175178050994873</v>
      </c>
    </row>
    <row r="359" spans="1:8" ht="13.5" thickBot="1" x14ac:dyDescent="0.25">
      <c r="A359" s="118" t="s">
        <v>134</v>
      </c>
      <c r="B359" s="29" t="s">
        <v>134</v>
      </c>
      <c r="C359" s="104" t="s">
        <v>449</v>
      </c>
      <c r="D359" s="105">
        <v>0.98006260395050049</v>
      </c>
      <c r="E359" s="7"/>
      <c r="F359" s="7"/>
      <c r="G359" s="7"/>
      <c r="H359" s="105">
        <f t="shared" si="23"/>
        <v>0.19601252079010009</v>
      </c>
    </row>
    <row r="360" spans="1:8" ht="13.5" thickBot="1" x14ac:dyDescent="0.25">
      <c r="A360" s="118" t="s">
        <v>135</v>
      </c>
      <c r="B360" s="29" t="s">
        <v>135</v>
      </c>
      <c r="C360" s="7"/>
      <c r="D360" s="7"/>
      <c r="E360" s="7"/>
      <c r="F360" s="7"/>
      <c r="G360" s="7"/>
      <c r="H360" s="105" t="str">
        <f t="shared" si="23"/>
        <v/>
      </c>
    </row>
    <row r="361" spans="1:8" ht="13.5" thickBot="1" x14ac:dyDescent="0.25">
      <c r="A361" s="118" t="s">
        <v>178</v>
      </c>
      <c r="B361" s="38" t="s">
        <v>178</v>
      </c>
      <c r="C361" s="106" t="s">
        <v>398</v>
      </c>
      <c r="D361" s="107">
        <v>1.4794179201126099</v>
      </c>
      <c r="E361" s="111">
        <v>0.6</v>
      </c>
      <c r="F361" s="7"/>
      <c r="G361" s="7"/>
      <c r="H361" s="105">
        <f t="shared" si="23"/>
        <v>0.29588358402252196</v>
      </c>
    </row>
    <row r="362" spans="1:8" ht="13.5" thickBot="1" x14ac:dyDescent="0.25">
      <c r="A362" s="118" t="s">
        <v>137</v>
      </c>
      <c r="B362" s="38" t="s">
        <v>137</v>
      </c>
      <c r="C362" s="7"/>
      <c r="D362" s="7"/>
      <c r="E362" s="108">
        <v>1.9</v>
      </c>
      <c r="F362" s="7"/>
      <c r="G362" s="7"/>
      <c r="H362" s="105" t="str">
        <f t="shared" si="23"/>
        <v/>
      </c>
    </row>
    <row r="363" spans="1:8" ht="13.5" thickBot="1" x14ac:dyDescent="0.25">
      <c r="A363" s="118" t="s">
        <v>138</v>
      </c>
      <c r="B363" s="38" t="s">
        <v>138</v>
      </c>
      <c r="C363" s="106" t="s">
        <v>439</v>
      </c>
      <c r="D363" s="107">
        <v>4.9537558555603027</v>
      </c>
      <c r="E363" s="7"/>
      <c r="F363" s="7"/>
      <c r="G363" s="7"/>
      <c r="H363" s="105">
        <f t="shared" si="23"/>
        <v>0.99075117111206057</v>
      </c>
    </row>
    <row r="364" spans="1:8" ht="13.5" thickBot="1" x14ac:dyDescent="0.25">
      <c r="A364" s="118" t="s">
        <v>139</v>
      </c>
      <c r="B364" s="29" t="s">
        <v>139</v>
      </c>
      <c r="C364" s="7"/>
      <c r="D364" s="7"/>
      <c r="E364" s="7"/>
      <c r="F364" s="7"/>
      <c r="G364" s="7"/>
      <c r="H364" s="105" t="str">
        <f t="shared" si="23"/>
        <v/>
      </c>
    </row>
    <row r="365" spans="1:8" ht="13.5" thickBot="1" x14ac:dyDescent="0.25">
      <c r="A365" s="118" t="s">
        <v>140</v>
      </c>
      <c r="B365" s="38" t="s">
        <v>140</v>
      </c>
      <c r="C365" s="7"/>
      <c r="D365" s="7"/>
      <c r="E365" s="111">
        <v>2.9</v>
      </c>
      <c r="F365" s="7"/>
      <c r="G365" s="7"/>
      <c r="H365" s="105" t="str">
        <f t="shared" si="23"/>
        <v/>
      </c>
    </row>
    <row r="366" spans="1:8" ht="13.5" thickBot="1" x14ac:dyDescent="0.25">
      <c r="A366" s="118" t="s">
        <v>141</v>
      </c>
      <c r="B366" s="38" t="s">
        <v>141</v>
      </c>
      <c r="C366" s="104" t="s">
        <v>399</v>
      </c>
      <c r="D366" s="105">
        <v>0.51188117265701294</v>
      </c>
      <c r="E366" s="7"/>
      <c r="F366" s="7"/>
      <c r="G366" s="7"/>
      <c r="H366" s="105">
        <f t="shared" si="23"/>
        <v>0.10237623453140259</v>
      </c>
    </row>
    <row r="367" spans="1:8" ht="13.5" thickBot="1" x14ac:dyDescent="0.25">
      <c r="A367" s="118" t="s">
        <v>142</v>
      </c>
      <c r="B367" s="29" t="s">
        <v>142</v>
      </c>
      <c r="C367" s="104" t="s">
        <v>440</v>
      </c>
      <c r="D367" s="105">
        <v>0.97196817398071289</v>
      </c>
      <c r="E367" s="7"/>
      <c r="F367" s="7"/>
      <c r="G367" s="7"/>
      <c r="H367" s="105">
        <f t="shared" si="23"/>
        <v>0.19439363479614258</v>
      </c>
    </row>
    <row r="368" spans="1:8" ht="13.5" thickBot="1" x14ac:dyDescent="0.25">
      <c r="A368" s="118" t="s">
        <v>143</v>
      </c>
      <c r="B368" s="38" t="s">
        <v>143</v>
      </c>
      <c r="C368" s="7"/>
      <c r="D368" s="7"/>
      <c r="E368" s="111">
        <v>0.7</v>
      </c>
      <c r="F368" s="7"/>
      <c r="G368" s="7"/>
      <c r="H368" s="109">
        <v>1</v>
      </c>
    </row>
    <row r="369" spans="1:8" ht="13.5" thickBot="1" x14ac:dyDescent="0.25">
      <c r="A369" s="118" t="s">
        <v>144</v>
      </c>
      <c r="B369" s="38" t="s">
        <v>144</v>
      </c>
      <c r="C369" s="7"/>
      <c r="D369" s="7"/>
      <c r="E369" s="111">
        <v>2.1</v>
      </c>
      <c r="F369" s="7"/>
      <c r="G369" s="7"/>
      <c r="H369" s="109">
        <v>1</v>
      </c>
    </row>
    <row r="370" spans="1:8" ht="13.5" thickBot="1" x14ac:dyDescent="0.25">
      <c r="A370" s="118" t="s">
        <v>145</v>
      </c>
      <c r="B370" s="38" t="s">
        <v>145</v>
      </c>
      <c r="C370" s="106" t="s">
        <v>405</v>
      </c>
      <c r="D370" s="107">
        <v>0.74504208564758301</v>
      </c>
      <c r="E370" s="7"/>
      <c r="F370" s="7"/>
      <c r="G370" s="7"/>
      <c r="H370" s="105">
        <f t="shared" ref="H370:H380" si="24">IF(ISNUMBER(D370),IF(D370&gt;5,1,D370/5),"")</f>
        <v>0.1490084171295166</v>
      </c>
    </row>
    <row r="371" spans="1:8" ht="13.5" thickBot="1" x14ac:dyDescent="0.25">
      <c r="A371" s="118" t="s">
        <v>146</v>
      </c>
      <c r="B371" s="38" t="s">
        <v>146</v>
      </c>
      <c r="C371" s="104">
        <v>2016</v>
      </c>
      <c r="D371" s="105">
        <v>0.15332247316837311</v>
      </c>
      <c r="E371" s="7"/>
      <c r="F371" s="7"/>
      <c r="G371" s="7"/>
      <c r="H371" s="105">
        <f t="shared" si="24"/>
        <v>3.066449463367462E-2</v>
      </c>
    </row>
    <row r="372" spans="1:8" ht="13.5" thickBot="1" x14ac:dyDescent="0.25">
      <c r="A372" s="118" t="s">
        <v>147</v>
      </c>
      <c r="B372" s="38" t="s">
        <v>147</v>
      </c>
      <c r="C372" s="106" t="s">
        <v>387</v>
      </c>
      <c r="D372" s="107">
        <v>1.6914185285568237</v>
      </c>
      <c r="E372" s="7"/>
      <c r="F372" s="7"/>
      <c r="G372" s="7"/>
      <c r="H372" s="105">
        <f t="shared" si="24"/>
        <v>0.33828370571136473</v>
      </c>
    </row>
    <row r="373" spans="1:8" ht="13.5" thickBot="1" x14ac:dyDescent="0.25">
      <c r="A373" s="118" t="s">
        <v>148</v>
      </c>
      <c r="B373" s="29" t="s">
        <v>148</v>
      </c>
      <c r="C373" s="104" t="s">
        <v>440</v>
      </c>
      <c r="D373" s="105">
        <v>5.3136799999999997</v>
      </c>
      <c r="E373" s="7"/>
      <c r="F373" s="7"/>
      <c r="G373" s="7"/>
      <c r="H373" s="105">
        <f t="shared" si="24"/>
        <v>1</v>
      </c>
    </row>
    <row r="374" spans="1:8" ht="13.5" thickBot="1" x14ac:dyDescent="0.25">
      <c r="A374" s="118" t="s">
        <v>149</v>
      </c>
      <c r="B374" s="29" t="s">
        <v>149</v>
      </c>
      <c r="C374" s="106" t="s">
        <v>408</v>
      </c>
      <c r="D374" s="107">
        <v>0.1430329829454422</v>
      </c>
      <c r="E374" s="7"/>
      <c r="F374" s="7"/>
      <c r="G374" s="7"/>
      <c r="H374" s="105">
        <f t="shared" si="24"/>
        <v>2.8606596589088439E-2</v>
      </c>
    </row>
    <row r="375" spans="1:8" ht="13.5" thickBot="1" x14ac:dyDescent="0.25">
      <c r="A375" s="118" t="s">
        <v>150</v>
      </c>
      <c r="B375" s="38" t="s">
        <v>150</v>
      </c>
      <c r="C375" s="104" t="s">
        <v>454</v>
      </c>
      <c r="D375" s="105">
        <v>3.809150218963623</v>
      </c>
      <c r="E375" s="7"/>
      <c r="F375" s="7"/>
      <c r="G375" s="7"/>
      <c r="H375" s="105">
        <f t="shared" si="24"/>
        <v>0.76183004379272456</v>
      </c>
    </row>
    <row r="376" spans="1:8" ht="13.5" thickBot="1" x14ac:dyDescent="0.25">
      <c r="A376" s="118" t="s">
        <v>151</v>
      </c>
      <c r="B376" s="38" t="s">
        <v>151</v>
      </c>
      <c r="C376" s="106" t="s">
        <v>412</v>
      </c>
      <c r="D376" s="107">
        <v>0.75183683633804321</v>
      </c>
      <c r="E376" s="7"/>
      <c r="F376" s="7"/>
      <c r="G376" s="7"/>
      <c r="H376" s="105">
        <f t="shared" si="24"/>
        <v>0.15036736726760863</v>
      </c>
    </row>
    <row r="377" spans="1:8" ht="13.5" thickBot="1" x14ac:dyDescent="0.25">
      <c r="A377" s="118" t="s">
        <v>152</v>
      </c>
      <c r="B377" s="38" t="s">
        <v>152</v>
      </c>
      <c r="C377" s="104">
        <v>2019</v>
      </c>
      <c r="D377" s="105">
        <v>1.1339222192764282</v>
      </c>
      <c r="E377" s="108">
        <v>1.2</v>
      </c>
      <c r="F377" s="7"/>
      <c r="G377" s="7"/>
      <c r="H377" s="105">
        <f t="shared" si="24"/>
        <v>0.22678444385528565</v>
      </c>
    </row>
    <row r="378" spans="1:8" ht="13.5" thickBot="1" x14ac:dyDescent="0.25">
      <c r="A378" s="118" t="s">
        <v>153</v>
      </c>
      <c r="B378" s="38" t="s">
        <v>153</v>
      </c>
      <c r="C378" s="106" t="s">
        <v>440</v>
      </c>
      <c r="D378" s="107">
        <v>0.60011094808578491</v>
      </c>
      <c r="E378" s="7"/>
      <c r="F378" s="7"/>
      <c r="G378" s="7"/>
      <c r="H378" s="105">
        <f t="shared" si="24"/>
        <v>0.12002218961715698</v>
      </c>
    </row>
    <row r="379" spans="1:8" ht="13.5" thickBot="1" x14ac:dyDescent="0.25">
      <c r="A379" s="118" t="s">
        <v>154</v>
      </c>
      <c r="B379" s="38" t="s">
        <v>154</v>
      </c>
      <c r="C379" s="104" t="s">
        <v>415</v>
      </c>
      <c r="D379" s="105">
        <v>5.2823195457458496</v>
      </c>
      <c r="E379" s="7"/>
      <c r="F379" s="7"/>
      <c r="G379" s="7"/>
      <c r="H379" s="105">
        <f t="shared" si="24"/>
        <v>1</v>
      </c>
    </row>
    <row r="380" spans="1:8" ht="13.5" thickBot="1" x14ac:dyDescent="0.25">
      <c r="A380" s="118" t="s">
        <v>155</v>
      </c>
      <c r="B380" s="38" t="s">
        <v>155</v>
      </c>
      <c r="C380" s="7"/>
      <c r="D380" s="7"/>
      <c r="E380" s="7"/>
      <c r="F380" s="7"/>
      <c r="G380" s="7"/>
      <c r="H380" s="105" t="str">
        <f t="shared" si="24"/>
        <v/>
      </c>
    </row>
    <row r="381" spans="1:8" ht="13.5" thickBot="1" x14ac:dyDescent="0.25">
      <c r="A381" s="118" t="s">
        <v>156</v>
      </c>
      <c r="B381" s="38" t="s">
        <v>156</v>
      </c>
      <c r="C381" s="7"/>
      <c r="D381" s="7"/>
      <c r="E381" s="111" t="s">
        <v>456</v>
      </c>
      <c r="F381" s="7"/>
      <c r="G381" s="7"/>
      <c r="H381" s="109">
        <v>1</v>
      </c>
    </row>
    <row r="382" spans="1:8" ht="13.5" thickBot="1" x14ac:dyDescent="0.25">
      <c r="A382" s="118" t="s">
        <v>157</v>
      </c>
      <c r="B382" s="38" t="s">
        <v>157</v>
      </c>
      <c r="C382" s="7"/>
      <c r="D382" s="7"/>
      <c r="E382" s="7"/>
      <c r="F382" s="7"/>
      <c r="G382" s="7"/>
      <c r="H382" s="105" t="str">
        <f t="shared" ref="H382:H388" si="25">IF(ISNUMBER(D382),IF(D382&gt;5,1,D382/5),"")</f>
        <v/>
      </c>
    </row>
    <row r="383" spans="1:8" ht="13.5" thickBot="1" x14ac:dyDescent="0.25">
      <c r="A383" s="118" t="s">
        <v>158</v>
      </c>
      <c r="B383" s="38" t="s">
        <v>158</v>
      </c>
      <c r="C383" s="106" t="s">
        <v>408</v>
      </c>
      <c r="D383" s="107">
        <v>1.1504758596420288</v>
      </c>
      <c r="E383" s="7"/>
      <c r="F383" s="7"/>
      <c r="G383" s="7"/>
      <c r="H383" s="105">
        <f t="shared" si="25"/>
        <v>0.23009517192840576</v>
      </c>
    </row>
    <row r="384" spans="1:8" ht="13.5" thickBot="1" x14ac:dyDescent="0.25">
      <c r="A384" s="118" t="s">
        <v>159</v>
      </c>
      <c r="B384" s="29" t="s">
        <v>159</v>
      </c>
      <c r="C384" s="104">
        <v>2017</v>
      </c>
      <c r="D384" s="105">
        <v>0.75105845928192139</v>
      </c>
      <c r="E384" s="7"/>
      <c r="F384" s="7"/>
      <c r="G384" s="7"/>
      <c r="H384" s="105">
        <f t="shared" si="25"/>
        <v>0.15021169185638428</v>
      </c>
    </row>
    <row r="385" spans="1:8" ht="13.5" thickBot="1" x14ac:dyDescent="0.25">
      <c r="A385" s="118" t="s">
        <v>160</v>
      </c>
      <c r="B385" s="38" t="s">
        <v>160</v>
      </c>
      <c r="C385" s="104" t="s">
        <v>440</v>
      </c>
      <c r="D385" s="105">
        <v>1.5526577234268188</v>
      </c>
      <c r="E385" s="7"/>
      <c r="F385" s="7"/>
      <c r="G385" s="7"/>
      <c r="H385" s="105">
        <f t="shared" si="25"/>
        <v>0.31053154468536376</v>
      </c>
    </row>
    <row r="386" spans="1:8" ht="13.5" thickBot="1" x14ac:dyDescent="0.25">
      <c r="A386" s="118" t="s">
        <v>196</v>
      </c>
      <c r="B386" s="38" t="s">
        <v>196</v>
      </c>
      <c r="C386" s="7"/>
      <c r="D386" s="7"/>
      <c r="E386" s="7"/>
      <c r="F386" s="7"/>
      <c r="G386" s="7"/>
      <c r="H386" s="105" t="str">
        <f t="shared" si="25"/>
        <v/>
      </c>
    </row>
    <row r="387" spans="1:8" ht="13.5" thickBot="1" x14ac:dyDescent="0.25">
      <c r="A387" s="118" t="s">
        <v>162</v>
      </c>
      <c r="B387" s="38" t="s">
        <v>162</v>
      </c>
      <c r="C387" s="106" t="s">
        <v>435</v>
      </c>
      <c r="D387" s="107">
        <v>0.22221654653549194</v>
      </c>
      <c r="E387" s="7"/>
      <c r="F387" s="7"/>
      <c r="G387" s="7"/>
      <c r="H387" s="105">
        <f t="shared" si="25"/>
        <v>4.4443309307098389E-2</v>
      </c>
    </row>
    <row r="388" spans="1:8" ht="13.5" thickBot="1" x14ac:dyDescent="0.25">
      <c r="A388" s="119" t="s">
        <v>163</v>
      </c>
      <c r="B388" s="38" t="s">
        <v>163</v>
      </c>
      <c r="C388" s="104" t="s">
        <v>402</v>
      </c>
      <c r="D388" s="105">
        <v>0.34651505947113037</v>
      </c>
      <c r="E388" s="7"/>
      <c r="F388" s="7"/>
      <c r="G388" s="7"/>
      <c r="H388" s="105">
        <f t="shared" si="25"/>
        <v>6.930301189422608E-2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6"/>
  <sheetViews>
    <sheetView workbookViewId="0">
      <pane xSplit="3" ySplit="2" topLeftCell="D31" activePane="bottomRight" state="frozen"/>
      <selection pane="topRight" activeCell="D1" sqref="D1"/>
      <selection pane="bottomLeft" activeCell="A3" sqref="A3"/>
      <selection pane="bottomRight" activeCell="P68" sqref="P68"/>
    </sheetView>
  </sheetViews>
  <sheetFormatPr baseColWidth="10" defaultColWidth="9.140625" defaultRowHeight="12.75" x14ac:dyDescent="0.2"/>
  <cols>
    <col min="1" max="1" width="12.5703125"/>
    <col min="2" max="16384" width="9.140625" style="7"/>
  </cols>
  <sheetData>
    <row r="1" spans="1:10" ht="15" x14ac:dyDescent="0.2">
      <c r="C1" s="16" t="s">
        <v>247</v>
      </c>
      <c r="D1" s="17">
        <v>2016</v>
      </c>
      <c r="E1" s="17">
        <v>2017</v>
      </c>
      <c r="F1" s="17">
        <v>2018</v>
      </c>
      <c r="G1" s="17">
        <v>2019</v>
      </c>
      <c r="H1" s="17">
        <v>2020</v>
      </c>
      <c r="I1" s="17">
        <v>2021</v>
      </c>
      <c r="J1" s="17">
        <v>2022</v>
      </c>
    </row>
    <row r="2" spans="1:10" ht="15" x14ac:dyDescent="0.2">
      <c r="A2" s="51"/>
      <c r="C2" s="16"/>
      <c r="D2" s="20"/>
      <c r="E2" s="20"/>
      <c r="F2" s="20"/>
      <c r="G2" s="20"/>
      <c r="H2" s="20"/>
      <c r="I2" s="20"/>
      <c r="J2" s="20"/>
    </row>
    <row r="3" spans="1:10" ht="15" x14ac:dyDescent="0.2">
      <c r="A3" s="19" t="s">
        <v>12</v>
      </c>
      <c r="C3" s="16" t="s">
        <v>12</v>
      </c>
      <c r="D3" s="7" t="e">
        <v>#N/A</v>
      </c>
      <c r="E3" s="7" t="e">
        <v>#N/A</v>
      </c>
      <c r="F3" s="7" t="e">
        <v>#N/A</v>
      </c>
      <c r="G3" s="7" t="e">
        <v>#N/A</v>
      </c>
      <c r="H3" s="7">
        <v>5.9</v>
      </c>
      <c r="I3" s="7" t="e">
        <v>#N/A</v>
      </c>
      <c r="J3" s="7" t="e">
        <v>#N/A</v>
      </c>
    </row>
    <row r="4" spans="1:10" x14ac:dyDescent="0.2">
      <c r="A4" s="19" t="s">
        <v>13</v>
      </c>
    </row>
    <row r="5" spans="1:10" x14ac:dyDescent="0.2">
      <c r="A5" s="19" t="s">
        <v>14</v>
      </c>
    </row>
    <row r="6" spans="1:10" ht="15" x14ac:dyDescent="0.2">
      <c r="A6" s="19" t="s">
        <v>15</v>
      </c>
      <c r="C6" s="16" t="s">
        <v>15</v>
      </c>
      <c r="D6" s="7" t="e">
        <v>#N/A</v>
      </c>
      <c r="E6" s="7">
        <v>5.5</v>
      </c>
      <c r="F6" s="7" t="e">
        <v>#N/A</v>
      </c>
      <c r="G6" s="7" t="e">
        <v>#N/A</v>
      </c>
      <c r="H6" s="7">
        <v>5.0999999999999996</v>
      </c>
      <c r="I6" s="7" t="e">
        <v>#N/A</v>
      </c>
      <c r="J6" s="7" t="e">
        <v>#N/A</v>
      </c>
    </row>
    <row r="7" spans="1:10" ht="15" x14ac:dyDescent="0.2">
      <c r="A7" s="19" t="s">
        <v>16</v>
      </c>
      <c r="C7" s="16" t="s">
        <v>16</v>
      </c>
      <c r="D7" s="7">
        <v>45.3</v>
      </c>
      <c r="E7" s="7" t="e">
        <v>#N/A</v>
      </c>
      <c r="F7" s="7" t="e">
        <v>#N/A</v>
      </c>
      <c r="G7" s="7" t="e">
        <v>#N/A</v>
      </c>
      <c r="H7" s="7">
        <v>32.799999999999997</v>
      </c>
      <c r="I7" s="7">
        <v>29.8</v>
      </c>
      <c r="J7" s="7" t="e">
        <v>#N/A</v>
      </c>
    </row>
    <row r="8" spans="1:10" ht="15" x14ac:dyDescent="0.2">
      <c r="A8" s="19" t="s">
        <v>17</v>
      </c>
      <c r="C8" s="16" t="s">
        <v>17</v>
      </c>
      <c r="D8" s="7">
        <v>16.2</v>
      </c>
      <c r="E8" s="7" t="e">
        <v>#N/A</v>
      </c>
      <c r="F8" s="7" t="e">
        <v>#N/A</v>
      </c>
      <c r="G8" s="7" t="e">
        <v>#N/A</v>
      </c>
      <c r="H8" s="7">
        <v>19.600000000000001</v>
      </c>
      <c r="I8" s="7" t="e">
        <v>#N/A</v>
      </c>
      <c r="J8" s="7" t="e">
        <v>#N/A</v>
      </c>
    </row>
    <row r="9" spans="1:10" ht="15" x14ac:dyDescent="0.2">
      <c r="A9" s="19" t="s">
        <v>18</v>
      </c>
      <c r="C9" s="16" t="s">
        <v>18</v>
      </c>
      <c r="D9" s="7">
        <v>53</v>
      </c>
      <c r="E9" s="7" t="e">
        <v>#N/A</v>
      </c>
      <c r="F9" s="7">
        <v>100</v>
      </c>
      <c r="G9" s="7" t="e">
        <v>#N/A</v>
      </c>
      <c r="H9" s="7" t="e">
        <v>#N/A</v>
      </c>
      <c r="I9" s="7" t="e">
        <v>#N/A</v>
      </c>
      <c r="J9" s="7" t="e">
        <v>#N/A</v>
      </c>
    </row>
    <row r="10" spans="1:10" ht="15" x14ac:dyDescent="0.2">
      <c r="A10" s="19" t="s">
        <v>19</v>
      </c>
      <c r="C10" s="16" t="s">
        <v>19</v>
      </c>
      <c r="D10" s="7">
        <v>93</v>
      </c>
      <c r="E10" s="7" t="e">
        <v>#N/A</v>
      </c>
      <c r="F10" s="7">
        <v>93</v>
      </c>
      <c r="G10" s="7" t="e">
        <v>#N/A</v>
      </c>
      <c r="H10" s="7" t="e">
        <v>#N/A</v>
      </c>
      <c r="I10" s="7" t="e">
        <v>#N/A</v>
      </c>
      <c r="J10" s="7" t="e">
        <v>#N/A</v>
      </c>
    </row>
    <row r="11" spans="1:10" ht="15" x14ac:dyDescent="0.2">
      <c r="A11" s="19" t="s">
        <v>20</v>
      </c>
      <c r="C11" s="16" t="s">
        <v>20</v>
      </c>
      <c r="D11" s="7">
        <v>12.6</v>
      </c>
      <c r="E11" s="7" t="e">
        <v>#N/A</v>
      </c>
      <c r="F11" s="7" t="e">
        <v>#N/A</v>
      </c>
      <c r="G11" s="7" t="e">
        <v>#N/A</v>
      </c>
      <c r="H11" s="7">
        <v>13.4</v>
      </c>
      <c r="I11" s="7" t="e">
        <v>#N/A</v>
      </c>
      <c r="J11" s="7" t="e">
        <v>#N/A</v>
      </c>
    </row>
    <row r="12" spans="1:10" ht="15" x14ac:dyDescent="0.2">
      <c r="A12" s="19" t="s">
        <v>21</v>
      </c>
      <c r="C12" s="16" t="s">
        <v>21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>
        <v>36.9</v>
      </c>
      <c r="I12" s="7" t="e">
        <v>#N/A</v>
      </c>
      <c r="J12" s="7" t="e">
        <v>#N/A</v>
      </c>
    </row>
    <row r="13" spans="1:10" ht="15" x14ac:dyDescent="0.2">
      <c r="A13" s="19" t="s">
        <v>22</v>
      </c>
      <c r="C13" s="16" t="s">
        <v>22</v>
      </c>
      <c r="D13" s="7">
        <v>4.3</v>
      </c>
      <c r="E13" s="7" t="e">
        <v>#N/A</v>
      </c>
      <c r="F13" s="7" t="e">
        <v>#N/A</v>
      </c>
      <c r="G13" s="7" t="e">
        <v>#N/A</v>
      </c>
      <c r="H13" s="7">
        <v>14.9</v>
      </c>
      <c r="I13" s="7">
        <v>20.9</v>
      </c>
      <c r="J13" s="7" t="e">
        <v>#N/A</v>
      </c>
    </row>
    <row r="14" spans="1:10" ht="15" x14ac:dyDescent="0.2">
      <c r="A14" s="19" t="s">
        <v>23</v>
      </c>
      <c r="C14" s="16" t="s">
        <v>23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9.6</v>
      </c>
      <c r="I14" s="7" t="e">
        <v>#N/A</v>
      </c>
      <c r="J14" s="7" t="e">
        <v>#N/A</v>
      </c>
    </row>
    <row r="15" spans="1:10" x14ac:dyDescent="0.2">
      <c r="A15" s="19" t="s">
        <v>24</v>
      </c>
    </row>
    <row r="16" spans="1:10" ht="15" x14ac:dyDescent="0.2">
      <c r="A16" s="19" t="s">
        <v>25</v>
      </c>
      <c r="C16" s="16" t="s">
        <v>25</v>
      </c>
      <c r="D16" s="7">
        <v>100</v>
      </c>
      <c r="E16" s="7" t="e">
        <v>#N/A</v>
      </c>
      <c r="F16" s="7">
        <v>100</v>
      </c>
      <c r="G16" s="7" t="e">
        <v>#N/A</v>
      </c>
      <c r="H16" s="7" t="e">
        <v>#N/A</v>
      </c>
      <c r="I16" s="7" t="e">
        <v>#N/A</v>
      </c>
      <c r="J16" s="7" t="e">
        <v>#N/A</v>
      </c>
    </row>
    <row r="17" spans="1:10" ht="15" x14ac:dyDescent="0.2">
      <c r="A17" s="19" t="s">
        <v>26</v>
      </c>
      <c r="C17" s="16"/>
    </row>
    <row r="18" spans="1:10" ht="15" x14ac:dyDescent="0.2">
      <c r="A18" s="19" t="s">
        <v>27</v>
      </c>
      <c r="C18" s="16" t="s">
        <v>27</v>
      </c>
      <c r="D18" s="7">
        <v>34.4</v>
      </c>
      <c r="E18" s="7" t="e">
        <v>#N/A</v>
      </c>
      <c r="F18" s="7" t="e">
        <v>#N/A</v>
      </c>
      <c r="G18" s="7" t="e">
        <v>#N/A</v>
      </c>
      <c r="H18" s="7">
        <v>37.200000000000003</v>
      </c>
      <c r="I18" s="7">
        <v>36</v>
      </c>
      <c r="J18" s="7" t="e">
        <v>#N/A</v>
      </c>
    </row>
    <row r="19" spans="1:10" x14ac:dyDescent="0.2">
      <c r="A19" s="19" t="s">
        <v>28</v>
      </c>
    </row>
    <row r="20" spans="1:10" ht="15" x14ac:dyDescent="0.2">
      <c r="A20" s="19" t="s">
        <v>29</v>
      </c>
      <c r="C20" s="16" t="s">
        <v>29</v>
      </c>
      <c r="D20" s="7">
        <v>8.4</v>
      </c>
      <c r="E20" s="7" t="e">
        <v>#N/A</v>
      </c>
      <c r="F20" s="7" t="e">
        <v>#N/A</v>
      </c>
      <c r="G20" s="7" t="e">
        <v>#N/A</v>
      </c>
      <c r="H20" s="7">
        <v>8.1999999999999993</v>
      </c>
      <c r="I20" s="7" t="e">
        <v>#N/A</v>
      </c>
      <c r="J20" s="7" t="e">
        <v>#N/A</v>
      </c>
    </row>
    <row r="21" spans="1:10" ht="15" x14ac:dyDescent="0.2">
      <c r="A21" s="19" t="s">
        <v>30</v>
      </c>
      <c r="C21" s="16" t="s">
        <v>30</v>
      </c>
      <c r="D21" s="7">
        <v>37</v>
      </c>
      <c r="E21" s="7" t="e">
        <v>#N/A</v>
      </c>
      <c r="F21" s="7" t="e">
        <v>#N/A</v>
      </c>
      <c r="G21" s="7" t="e">
        <v>#N/A</v>
      </c>
      <c r="H21" s="7">
        <v>45.9</v>
      </c>
      <c r="I21" s="7">
        <v>45.8</v>
      </c>
      <c r="J21" s="7" t="e">
        <v>#N/A</v>
      </c>
    </row>
    <row r="22" spans="1:10" ht="15" x14ac:dyDescent="0.2">
      <c r="A22" s="19" t="s">
        <v>31</v>
      </c>
      <c r="C22" s="16" t="s">
        <v>31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>
        <v>14.7</v>
      </c>
      <c r="I22" s="7" t="e">
        <v>#N/A</v>
      </c>
      <c r="J22" s="7" t="e">
        <v>#N/A</v>
      </c>
    </row>
    <row r="23" spans="1:10" ht="15" x14ac:dyDescent="0.2">
      <c r="A23" s="19" t="s">
        <v>32</v>
      </c>
      <c r="C23" s="16" t="s">
        <v>32</v>
      </c>
      <c r="D23" s="7">
        <v>28.8</v>
      </c>
      <c r="E23" s="7" t="e">
        <v>#N/A</v>
      </c>
      <c r="F23" s="7">
        <v>28.8</v>
      </c>
      <c r="G23" s="7" t="e">
        <v>#N/A</v>
      </c>
      <c r="H23" s="7" t="e">
        <v>#N/A</v>
      </c>
      <c r="I23" s="7" t="e">
        <v>#N/A</v>
      </c>
      <c r="J23" s="7" t="e">
        <v>#N/A</v>
      </c>
    </row>
    <row r="24" spans="1:10" ht="15" x14ac:dyDescent="0.2">
      <c r="A24" s="19" t="s">
        <v>33</v>
      </c>
      <c r="C24" s="16" t="s">
        <v>33</v>
      </c>
      <c r="D24" s="7">
        <v>3.6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</row>
    <row r="25" spans="1:10" ht="15" x14ac:dyDescent="0.2">
      <c r="A25" s="19" t="s">
        <v>34</v>
      </c>
      <c r="C25" s="16"/>
    </row>
    <row r="26" spans="1:10" ht="15" x14ac:dyDescent="0.2">
      <c r="A26" s="19" t="s">
        <v>35</v>
      </c>
      <c r="C26" s="16" t="s">
        <v>35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>
        <v>4.3</v>
      </c>
      <c r="I26" s="7" t="e">
        <v>#N/A</v>
      </c>
      <c r="J26" s="7" t="e">
        <v>#N/A</v>
      </c>
    </row>
    <row r="27" spans="1:10" ht="15" x14ac:dyDescent="0.2">
      <c r="A27" s="19" t="s">
        <v>36</v>
      </c>
      <c r="C27" s="16" t="s">
        <v>36</v>
      </c>
      <c r="D27" s="7">
        <v>0.2</v>
      </c>
      <c r="E27" s="7" t="e">
        <v>#N/A</v>
      </c>
      <c r="F27" s="7" t="e">
        <v>#N/A</v>
      </c>
      <c r="G27" s="7">
        <v>0.9</v>
      </c>
      <c r="H27" s="7">
        <v>4.0999999999999996</v>
      </c>
      <c r="I27" s="7" t="e">
        <v>#N/A</v>
      </c>
      <c r="J27" s="7" t="e">
        <v>#N/A</v>
      </c>
    </row>
    <row r="28" spans="1:10" ht="15" x14ac:dyDescent="0.2">
      <c r="A28" s="19" t="s">
        <v>37</v>
      </c>
      <c r="C28" s="16" t="s">
        <v>37</v>
      </c>
      <c r="D28" s="7">
        <v>99</v>
      </c>
      <c r="E28" s="7" t="e">
        <v>#N/A</v>
      </c>
      <c r="F28" s="7">
        <v>100</v>
      </c>
      <c r="G28" s="7" t="e">
        <v>#N/A</v>
      </c>
      <c r="H28" s="7" t="e">
        <v>#N/A</v>
      </c>
      <c r="I28" s="7" t="e">
        <v>#N/A</v>
      </c>
      <c r="J28" s="7" t="e">
        <v>#N/A</v>
      </c>
    </row>
    <row r="29" spans="1:10" x14ac:dyDescent="0.2">
      <c r="A29" s="19" t="s">
        <v>38</v>
      </c>
    </row>
    <row r="30" spans="1:10" x14ac:dyDescent="0.2">
      <c r="A30" s="19" t="s">
        <v>39</v>
      </c>
    </row>
    <row r="31" spans="1:10" ht="15" x14ac:dyDescent="0.2">
      <c r="A31" s="19" t="s">
        <v>40</v>
      </c>
      <c r="C31" s="16" t="s">
        <v>40</v>
      </c>
      <c r="D31" s="7">
        <v>18.8</v>
      </c>
      <c r="E31" s="7" t="e">
        <v>#N/A</v>
      </c>
      <c r="F31" s="7">
        <v>38.1</v>
      </c>
      <c r="G31" s="7" t="e">
        <v>#N/A</v>
      </c>
      <c r="H31" s="7" t="e">
        <v>#N/A</v>
      </c>
      <c r="I31" s="7" t="e">
        <v>#N/A</v>
      </c>
      <c r="J31" s="7" t="e">
        <v>#N/A</v>
      </c>
    </row>
    <row r="32" spans="1:10" ht="15" x14ac:dyDescent="0.2">
      <c r="A32" s="19" t="s">
        <v>41</v>
      </c>
      <c r="C32" s="16" t="s">
        <v>41</v>
      </c>
      <c r="D32" s="7" t="e">
        <v>#N/A</v>
      </c>
      <c r="E32" s="7">
        <v>31</v>
      </c>
      <c r="F32" s="7" t="e">
        <v>#N/A</v>
      </c>
      <c r="G32" s="7" t="e">
        <v>#N/A</v>
      </c>
      <c r="H32" s="7">
        <v>33.200000000000003</v>
      </c>
      <c r="I32" s="7" t="e">
        <v>#N/A</v>
      </c>
      <c r="J32" s="7" t="e">
        <v>#N/A</v>
      </c>
    </row>
    <row r="33" spans="1:10" ht="15" x14ac:dyDescent="0.2">
      <c r="A33" s="19" t="s">
        <v>42</v>
      </c>
      <c r="C33" s="16" t="s">
        <v>42</v>
      </c>
      <c r="D33" s="7">
        <v>14.1</v>
      </c>
      <c r="E33" s="7" t="e">
        <v>#N/A</v>
      </c>
      <c r="F33" s="7" t="e">
        <v>#N/A</v>
      </c>
      <c r="G33" s="7" t="e">
        <v>#N/A</v>
      </c>
      <c r="H33" s="7">
        <v>33.9</v>
      </c>
      <c r="I33" s="7">
        <v>28.9</v>
      </c>
      <c r="J33" s="7" t="e">
        <v>#N/A</v>
      </c>
    </row>
    <row r="34" spans="1:10" x14ac:dyDescent="0.2">
      <c r="A34" s="19" t="s">
        <v>43</v>
      </c>
      <c r="C34" s="7" t="s">
        <v>43</v>
      </c>
      <c r="D34" s="7">
        <v>5.6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</row>
    <row r="35" spans="1:10" ht="15" x14ac:dyDescent="0.2">
      <c r="A35" s="19" t="s">
        <v>44</v>
      </c>
      <c r="C35" s="16"/>
    </row>
    <row r="36" spans="1:10" ht="15" x14ac:dyDescent="0.2">
      <c r="A36" s="19" t="s">
        <v>45</v>
      </c>
      <c r="C36" s="16" t="s">
        <v>45</v>
      </c>
      <c r="D36" s="7">
        <v>66.5</v>
      </c>
      <c r="E36" s="7" t="e">
        <v>#N/A</v>
      </c>
      <c r="F36" s="7" t="e">
        <v>#N/A</v>
      </c>
      <c r="G36" s="7" t="e">
        <v>#N/A</v>
      </c>
      <c r="H36" s="7">
        <v>30.1</v>
      </c>
      <c r="I36" s="7" t="e">
        <v>#N/A</v>
      </c>
      <c r="J36" s="7" t="e">
        <v>#N/A</v>
      </c>
    </row>
    <row r="37" spans="1:10" x14ac:dyDescent="0.2">
      <c r="A37" s="19" t="s">
        <v>46</v>
      </c>
    </row>
    <row r="38" spans="1:10" x14ac:dyDescent="0.2">
      <c r="A38" s="19" t="s">
        <v>47</v>
      </c>
    </row>
    <row r="39" spans="1:10" ht="15" x14ac:dyDescent="0.2">
      <c r="A39" s="19" t="s">
        <v>48</v>
      </c>
      <c r="C39" s="16" t="s">
        <v>48</v>
      </c>
      <c r="D39" s="7">
        <v>24.1</v>
      </c>
      <c r="E39" s="7" t="e">
        <v>#N/A</v>
      </c>
      <c r="F39" s="7">
        <v>24.1</v>
      </c>
      <c r="G39" s="7" t="e">
        <v>#N/A</v>
      </c>
      <c r="H39" s="7" t="e">
        <v>#N/A</v>
      </c>
      <c r="I39" s="7" t="e">
        <v>#N/A</v>
      </c>
      <c r="J39" s="7" t="e">
        <v>#N/A</v>
      </c>
    </row>
    <row r="40" spans="1:10" x14ac:dyDescent="0.2">
      <c r="A40" s="19" t="s">
        <v>243</v>
      </c>
      <c r="C40" s="7" t="s">
        <v>243</v>
      </c>
      <c r="D40" s="7" t="e">
        <v>#N/A</v>
      </c>
      <c r="E40" s="7" t="e">
        <v>#N/A</v>
      </c>
      <c r="F40" s="7">
        <v>32</v>
      </c>
      <c r="G40" s="7" t="e">
        <v>#N/A</v>
      </c>
      <c r="H40" s="7" t="e">
        <v>#N/A</v>
      </c>
      <c r="I40" s="7" t="e">
        <v>#N/A</v>
      </c>
      <c r="J40" s="7" t="e">
        <v>#N/A</v>
      </c>
    </row>
    <row r="41" spans="1:10" ht="15" x14ac:dyDescent="0.2">
      <c r="A41" s="19" t="s">
        <v>50</v>
      </c>
      <c r="C41" s="16" t="s">
        <v>50</v>
      </c>
      <c r="D41" s="7">
        <v>63.7</v>
      </c>
      <c r="E41" s="7" t="e">
        <v>#N/A</v>
      </c>
      <c r="F41" s="7">
        <v>63.7</v>
      </c>
      <c r="G41" s="7" t="e">
        <v>#N/A</v>
      </c>
      <c r="H41" s="7" t="e">
        <v>#N/A</v>
      </c>
      <c r="I41" s="7" t="e">
        <v>#N/A</v>
      </c>
      <c r="J41" s="7" t="e">
        <v>#N/A</v>
      </c>
    </row>
    <row r="42" spans="1:10" ht="15" x14ac:dyDescent="0.2">
      <c r="A42" s="19" t="s">
        <v>51</v>
      </c>
      <c r="C42" s="16" t="s">
        <v>51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>
        <v>41.5</v>
      </c>
      <c r="I42" s="7">
        <v>41.1</v>
      </c>
      <c r="J42" s="7" t="e">
        <v>#N/A</v>
      </c>
    </row>
    <row r="43" spans="1:10" ht="15" x14ac:dyDescent="0.2">
      <c r="A43" s="19" t="s">
        <v>52</v>
      </c>
      <c r="C43" s="16" t="s">
        <v>52</v>
      </c>
      <c r="D43" s="7">
        <v>11.3</v>
      </c>
      <c r="E43" s="7" t="e">
        <v>#N/A</v>
      </c>
      <c r="F43" s="7" t="e">
        <v>#N/A</v>
      </c>
      <c r="G43" s="7" t="e">
        <v>#N/A</v>
      </c>
      <c r="H43" s="7">
        <v>10.7</v>
      </c>
      <c r="I43" s="7" t="e">
        <v>#N/A</v>
      </c>
      <c r="J43" s="7" t="e">
        <v>#N/A</v>
      </c>
    </row>
    <row r="44" spans="1:10" x14ac:dyDescent="0.2">
      <c r="A44" s="19" t="s">
        <v>188</v>
      </c>
      <c r="C44" s="7" t="s">
        <v>188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>
        <v>19.899999999999999</v>
      </c>
      <c r="I44" s="7" t="e">
        <v>#N/A</v>
      </c>
      <c r="J44" s="7" t="e">
        <v>#N/A</v>
      </c>
    </row>
    <row r="45" spans="1:10" ht="15" x14ac:dyDescent="0.2">
      <c r="A45" s="19" t="s">
        <v>54</v>
      </c>
      <c r="C45" s="16" t="s">
        <v>54</v>
      </c>
      <c r="D45" s="7" t="e">
        <v>#N/A</v>
      </c>
      <c r="E45" s="7" t="e">
        <v>#N/A</v>
      </c>
      <c r="F45" s="7" t="e">
        <v>#N/A</v>
      </c>
      <c r="G45" s="7">
        <v>6.9</v>
      </c>
      <c r="H45" s="7">
        <v>7.6</v>
      </c>
      <c r="I45" s="7">
        <v>4.8</v>
      </c>
      <c r="J45" s="7" t="e">
        <v>#N/A</v>
      </c>
    </row>
    <row r="46" spans="1:10" ht="15" x14ac:dyDescent="0.2">
      <c r="A46" s="19" t="s">
        <v>55</v>
      </c>
      <c r="C46" s="16" t="s">
        <v>55</v>
      </c>
      <c r="D46" s="7">
        <v>91.7</v>
      </c>
      <c r="E46" s="7" t="e">
        <v>#N/A</v>
      </c>
      <c r="F46" s="7">
        <v>91.7</v>
      </c>
      <c r="G46" s="7" t="e">
        <v>#N/A</v>
      </c>
      <c r="H46" s="7" t="e">
        <v>#N/A</v>
      </c>
      <c r="I46" s="7" t="e">
        <v>#N/A</v>
      </c>
      <c r="J46" s="7" t="e">
        <v>#N/A</v>
      </c>
    </row>
    <row r="47" spans="1:10" ht="15" x14ac:dyDescent="0.2">
      <c r="A47" s="19" t="s">
        <v>56</v>
      </c>
      <c r="C47" s="16" t="s">
        <v>56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>
        <v>20.2</v>
      </c>
      <c r="I47" s="7" t="e">
        <v>#N/A</v>
      </c>
      <c r="J47" s="7" t="e">
        <v>#N/A</v>
      </c>
    </row>
    <row r="48" spans="1:10" ht="15" x14ac:dyDescent="0.2">
      <c r="A48" s="19" t="s">
        <v>57</v>
      </c>
      <c r="C48" s="16" t="s">
        <v>57</v>
      </c>
      <c r="D48" s="7">
        <v>8</v>
      </c>
      <c r="E48" s="7" t="e">
        <v>#N/A</v>
      </c>
      <c r="F48" s="7" t="e">
        <v>#N/A</v>
      </c>
      <c r="G48" s="7" t="e">
        <v>#N/A</v>
      </c>
      <c r="H48" s="7">
        <v>3.2</v>
      </c>
      <c r="I48" s="7" t="e">
        <v>#N/A</v>
      </c>
      <c r="J48" s="7" t="e">
        <v>#N/A</v>
      </c>
    </row>
    <row r="49" spans="1:10" ht="15" x14ac:dyDescent="0.2">
      <c r="A49" s="19" t="s">
        <v>58</v>
      </c>
      <c r="C49" s="16" t="s">
        <v>58</v>
      </c>
      <c r="D49" s="7" t="e">
        <v>#N/A</v>
      </c>
      <c r="E49" s="7" t="e">
        <v>#N/A</v>
      </c>
      <c r="F49" s="7" t="e">
        <v>#N/A</v>
      </c>
      <c r="G49" s="7">
        <v>25</v>
      </c>
      <c r="H49" s="7">
        <v>28.2</v>
      </c>
      <c r="I49" s="7" t="e">
        <v>#N/A</v>
      </c>
      <c r="J49" s="7" t="e">
        <v>#N/A</v>
      </c>
    </row>
    <row r="50" spans="1:10" ht="15" x14ac:dyDescent="0.2">
      <c r="A50" s="19" t="s">
        <v>59</v>
      </c>
      <c r="C50" s="16" t="s">
        <v>59</v>
      </c>
      <c r="D50" s="7">
        <v>100</v>
      </c>
      <c r="E50" s="7" t="e">
        <v>#N/A</v>
      </c>
      <c r="F50" s="7">
        <v>100</v>
      </c>
      <c r="G50" s="7" t="e">
        <v>#N/A</v>
      </c>
      <c r="H50" s="7" t="e">
        <v>#N/A</v>
      </c>
      <c r="I50" s="7" t="e">
        <v>#N/A</v>
      </c>
      <c r="J50" s="7" t="e">
        <v>#N/A</v>
      </c>
    </row>
    <row r="51" spans="1:10" ht="15" x14ac:dyDescent="0.2">
      <c r="A51" s="19" t="s">
        <v>60</v>
      </c>
      <c r="C51" s="16" t="s">
        <v>60</v>
      </c>
      <c r="D51" s="7">
        <v>100</v>
      </c>
      <c r="E51" s="7" t="e">
        <v>#N/A</v>
      </c>
      <c r="F51" s="7">
        <v>100</v>
      </c>
      <c r="G51" s="7" t="e">
        <v>#N/A</v>
      </c>
      <c r="H51" s="7" t="e">
        <v>#N/A</v>
      </c>
      <c r="I51" s="7" t="e">
        <v>#N/A</v>
      </c>
      <c r="J51" s="7" t="e">
        <v>#N/A</v>
      </c>
    </row>
    <row r="52" spans="1:10" ht="15" x14ac:dyDescent="0.2">
      <c r="A52" s="19" t="s">
        <v>61</v>
      </c>
      <c r="C52" s="16"/>
    </row>
    <row r="53" spans="1:10" x14ac:dyDescent="0.2">
      <c r="A53" s="19" t="s">
        <v>189</v>
      </c>
      <c r="C53" s="7" t="s">
        <v>189</v>
      </c>
      <c r="D53" s="7">
        <v>0.5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 t="e">
        <v>#N/A</v>
      </c>
      <c r="J53" s="7" t="e">
        <v>#N/A</v>
      </c>
    </row>
    <row r="54" spans="1:10" ht="15" x14ac:dyDescent="0.2">
      <c r="A54" s="19" t="s">
        <v>63</v>
      </c>
      <c r="C54" s="16" t="s">
        <v>63</v>
      </c>
      <c r="D54" s="7">
        <v>12</v>
      </c>
      <c r="E54" s="7" t="e">
        <v>#N/A</v>
      </c>
      <c r="F54" s="7" t="e">
        <v>#N/A</v>
      </c>
      <c r="G54" s="7" t="e">
        <v>#N/A</v>
      </c>
      <c r="H54" s="7">
        <v>92.9</v>
      </c>
      <c r="I54" s="7" t="e">
        <v>#N/A</v>
      </c>
      <c r="J54" s="7" t="e">
        <v>#N/A</v>
      </c>
    </row>
    <row r="55" spans="1:10" ht="15" x14ac:dyDescent="0.2">
      <c r="A55" s="19" t="s">
        <v>64</v>
      </c>
      <c r="C55" s="16" t="s">
        <v>64</v>
      </c>
      <c r="D55" s="7" t="e">
        <v>#N/A</v>
      </c>
      <c r="E55" s="7" t="e">
        <v>#N/A</v>
      </c>
      <c r="F55" s="7">
        <v>96</v>
      </c>
      <c r="G55" s="7" t="e">
        <v>#N/A</v>
      </c>
      <c r="H55" s="7" t="e">
        <v>#N/A</v>
      </c>
      <c r="I55" s="7" t="e">
        <v>#N/A</v>
      </c>
      <c r="J55" s="7" t="e">
        <v>#N/A</v>
      </c>
    </row>
    <row r="56" spans="1:10" ht="15" x14ac:dyDescent="0.2">
      <c r="A56" s="19" t="s">
        <v>65</v>
      </c>
      <c r="C56" s="16" t="s">
        <v>65</v>
      </c>
      <c r="D56" s="7">
        <v>3.3</v>
      </c>
      <c r="E56" s="7" t="e">
        <v>#N/A</v>
      </c>
      <c r="F56" s="7" t="e">
        <v>#N/A</v>
      </c>
      <c r="G56" s="7" t="e">
        <v>#N/A</v>
      </c>
      <c r="H56" s="7">
        <v>5.0999999999999996</v>
      </c>
      <c r="I56" s="7" t="e">
        <v>#N/A</v>
      </c>
      <c r="J56" s="7" t="e">
        <v>#N/A</v>
      </c>
    </row>
    <row r="57" spans="1:10" ht="15" x14ac:dyDescent="0.2">
      <c r="A57" s="19" t="s">
        <v>66</v>
      </c>
      <c r="C57" s="16"/>
    </row>
    <row r="58" spans="1:10" ht="15" x14ac:dyDescent="0.2">
      <c r="A58" s="19" t="s">
        <v>67</v>
      </c>
      <c r="C58" s="16" t="s">
        <v>67</v>
      </c>
      <c r="D58" s="7" t="e">
        <v>#N/A</v>
      </c>
      <c r="E58" s="7">
        <v>2</v>
      </c>
      <c r="F58" s="7" t="e">
        <v>#N/A</v>
      </c>
      <c r="G58" s="7" t="e">
        <v>#N/A</v>
      </c>
      <c r="H58" s="7">
        <v>6.8</v>
      </c>
      <c r="I58" s="7">
        <v>5.3</v>
      </c>
      <c r="J58" s="7" t="e">
        <v>#N/A</v>
      </c>
    </row>
    <row r="59" spans="1:10" ht="15" x14ac:dyDescent="0.2">
      <c r="A59" s="19" t="s">
        <v>68</v>
      </c>
      <c r="C59" s="16"/>
    </row>
    <row r="60" spans="1:10" ht="15" x14ac:dyDescent="0.2">
      <c r="A60" s="19" t="s">
        <v>69</v>
      </c>
      <c r="C60" s="16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3.2</v>
      </c>
      <c r="I60" s="7" t="e">
        <v>#N/A</v>
      </c>
      <c r="J60" s="7" t="e">
        <v>#N/A</v>
      </c>
    </row>
    <row r="61" spans="1:10" ht="15" x14ac:dyDescent="0.2">
      <c r="A61" s="19" t="s">
        <v>70</v>
      </c>
      <c r="C61" s="16" t="s">
        <v>70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>
        <v>18.2</v>
      </c>
      <c r="I61" s="7" t="e">
        <v>#N/A</v>
      </c>
      <c r="J61" s="7" t="e">
        <v>#N/A</v>
      </c>
    </row>
    <row r="62" spans="1:10" ht="15" x14ac:dyDescent="0.2">
      <c r="A62" s="19" t="s">
        <v>71</v>
      </c>
      <c r="C62" s="16" t="s">
        <v>71</v>
      </c>
      <c r="D62" s="7">
        <v>56</v>
      </c>
      <c r="E62" s="7" t="e">
        <v>#N/A</v>
      </c>
      <c r="F62" s="7">
        <v>56</v>
      </c>
      <c r="G62" s="7" t="e">
        <v>#N/A</v>
      </c>
      <c r="H62" s="7" t="e">
        <v>#N/A</v>
      </c>
      <c r="I62" s="7" t="e">
        <v>#N/A</v>
      </c>
      <c r="J62" s="7" t="e">
        <v>#N/A</v>
      </c>
    </row>
    <row r="63" spans="1:10" x14ac:dyDescent="0.2">
      <c r="A63" s="19" t="s">
        <v>72</v>
      </c>
    </row>
    <row r="64" spans="1:10" ht="15" x14ac:dyDescent="0.2">
      <c r="A64" s="19" t="s">
        <v>73</v>
      </c>
      <c r="C64" s="16" t="s">
        <v>73</v>
      </c>
      <c r="D64" s="7">
        <v>10.4</v>
      </c>
      <c r="E64" s="7" t="e">
        <v>#N/A</v>
      </c>
      <c r="F64" s="7" t="e">
        <v>#N/A</v>
      </c>
      <c r="G64" s="7" t="e">
        <v>#N/A</v>
      </c>
      <c r="H64" s="7">
        <v>16.399999999999999</v>
      </c>
      <c r="I64" s="7" t="e">
        <v>#N/A</v>
      </c>
      <c r="J64" s="7" t="e">
        <v>#N/A</v>
      </c>
    </row>
    <row r="65" spans="1:10" ht="15" x14ac:dyDescent="0.2">
      <c r="A65" s="19" t="s">
        <v>74</v>
      </c>
      <c r="C65" s="16" t="s">
        <v>74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>
        <v>16.5</v>
      </c>
      <c r="I65" s="7" t="e">
        <v>#N/A</v>
      </c>
      <c r="J65" s="7" t="e">
        <v>#N/A</v>
      </c>
    </row>
    <row r="66" spans="1:10" x14ac:dyDescent="0.2">
      <c r="A66" s="19" t="s">
        <v>190</v>
      </c>
      <c r="C66" s="7" t="s">
        <v>190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9.3000000000000007</v>
      </c>
      <c r="I66" s="7" t="e">
        <v>#N/A</v>
      </c>
      <c r="J66" s="7" t="e">
        <v>#N/A</v>
      </c>
    </row>
    <row r="67" spans="1:10" ht="15" x14ac:dyDescent="0.2">
      <c r="A67" s="19" t="s">
        <v>76</v>
      </c>
      <c r="C67" s="16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>
        <v>26.9</v>
      </c>
      <c r="I67" s="7" t="e">
        <v>#N/A</v>
      </c>
      <c r="J67" s="7" t="e">
        <v>#N/A</v>
      </c>
    </row>
    <row r="68" spans="1:10" ht="15" x14ac:dyDescent="0.2">
      <c r="A68" s="19" t="s">
        <v>77</v>
      </c>
      <c r="C68" s="16" t="s">
        <v>77</v>
      </c>
      <c r="D68" s="7">
        <v>73.8</v>
      </c>
      <c r="E68" s="7" t="e">
        <v>#N/A</v>
      </c>
      <c r="F68" s="7">
        <v>73.8</v>
      </c>
      <c r="G68" s="7" t="e">
        <v>#N/A</v>
      </c>
      <c r="H68" s="7" t="e">
        <v>#N/A</v>
      </c>
      <c r="I68" s="7" t="e">
        <v>#N/A</v>
      </c>
      <c r="J68" s="7" t="e">
        <v>#N/A</v>
      </c>
    </row>
    <row r="69" spans="1:10" x14ac:dyDescent="0.2">
      <c r="A69" s="19" t="s">
        <v>78</v>
      </c>
    </row>
    <row r="70" spans="1:10" ht="15" x14ac:dyDescent="0.2">
      <c r="A70" s="19" t="s">
        <v>79</v>
      </c>
      <c r="C70" s="16" t="s">
        <v>79</v>
      </c>
      <c r="D70" s="7" t="e">
        <v>#N/A</v>
      </c>
      <c r="E70" s="7" t="e">
        <v>#N/A</v>
      </c>
      <c r="F70" s="7">
        <v>42.6</v>
      </c>
      <c r="G70" s="7" t="e">
        <v>#N/A</v>
      </c>
      <c r="H70" s="7" t="e">
        <v>#N/A</v>
      </c>
      <c r="I70" s="7" t="e">
        <v>#N/A</v>
      </c>
      <c r="J70" s="7" t="e">
        <v>#N/A</v>
      </c>
    </row>
    <row r="71" spans="1:10" ht="15" x14ac:dyDescent="0.2">
      <c r="A71" s="19" t="s">
        <v>80</v>
      </c>
      <c r="C71" s="16" t="s">
        <v>80</v>
      </c>
      <c r="D71" s="7" t="e">
        <v>#N/A</v>
      </c>
      <c r="E71" s="7" t="e">
        <v>#N/A</v>
      </c>
      <c r="F71" s="7" t="e">
        <v>#N/A</v>
      </c>
      <c r="G71" s="7" t="e">
        <v>#N/A</v>
      </c>
      <c r="H71" s="7">
        <v>14.3</v>
      </c>
      <c r="I71" s="7" t="e">
        <v>#N/A</v>
      </c>
      <c r="J71" s="7" t="e">
        <v>#N/A</v>
      </c>
    </row>
    <row r="72" spans="1:10" ht="15" x14ac:dyDescent="0.2">
      <c r="A72" s="19" t="s">
        <v>81</v>
      </c>
      <c r="C72" s="16" t="s">
        <v>81</v>
      </c>
      <c r="D72" s="7" t="e">
        <v>#N/A</v>
      </c>
      <c r="E72" s="7" t="e">
        <v>#N/A</v>
      </c>
      <c r="F72" s="7">
        <v>100</v>
      </c>
      <c r="G72" s="7" t="e">
        <v>#N/A</v>
      </c>
      <c r="H72" s="7" t="e">
        <v>#N/A</v>
      </c>
      <c r="I72" s="7" t="e">
        <v>#N/A</v>
      </c>
      <c r="J72" s="7" t="e">
        <v>#N/A</v>
      </c>
    </row>
    <row r="73" spans="1:10" ht="15" x14ac:dyDescent="0.2">
      <c r="A73" s="19" t="s">
        <v>82</v>
      </c>
      <c r="C73" s="16" t="s">
        <v>82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>
        <v>9.6999999999999993</v>
      </c>
      <c r="I73" s="7">
        <v>9.6999999999999993</v>
      </c>
      <c r="J73" s="7" t="e">
        <v>#N/A</v>
      </c>
    </row>
    <row r="74" spans="1:10" ht="15" x14ac:dyDescent="0.2">
      <c r="A74" s="19" t="s">
        <v>83</v>
      </c>
      <c r="C74" s="16" t="s">
        <v>83</v>
      </c>
      <c r="D74" s="7">
        <v>100</v>
      </c>
      <c r="E74" s="7" t="e">
        <v>#N/A</v>
      </c>
      <c r="F74" s="7" t="e">
        <v>#N/A</v>
      </c>
      <c r="G74" s="7" t="e">
        <v>#N/A</v>
      </c>
      <c r="H74" s="7">
        <v>74.2</v>
      </c>
      <c r="I74" s="7" t="e">
        <v>#N/A</v>
      </c>
      <c r="J74" s="7" t="e">
        <v>#N/A</v>
      </c>
    </row>
    <row r="75" spans="1:10" ht="15" x14ac:dyDescent="0.2">
      <c r="A75" s="19" t="s">
        <v>84</v>
      </c>
      <c r="C75" s="16" t="s">
        <v>84</v>
      </c>
      <c r="D75" s="7">
        <v>5.8</v>
      </c>
      <c r="E75" s="7" t="e">
        <v>#N/A</v>
      </c>
      <c r="F75" s="7" t="e">
        <v>#N/A</v>
      </c>
      <c r="G75" s="7">
        <v>2.5</v>
      </c>
      <c r="H75" s="7" t="e">
        <v>#N/A</v>
      </c>
      <c r="I75" s="7">
        <v>0.2</v>
      </c>
      <c r="J75" s="7" t="e">
        <v>#N/A</v>
      </c>
    </row>
    <row r="76" spans="1:10" x14ac:dyDescent="0.2">
      <c r="A76" s="19" t="s">
        <v>191</v>
      </c>
      <c r="C76" s="7" t="s">
        <v>191</v>
      </c>
      <c r="D76" s="7" t="e">
        <v>#N/A</v>
      </c>
      <c r="E76" s="7" t="e">
        <v>#N/A</v>
      </c>
      <c r="F76" s="7">
        <v>48.9</v>
      </c>
      <c r="G76" s="7" t="e">
        <v>#N/A</v>
      </c>
      <c r="H76" s="7" t="e">
        <v>#N/A</v>
      </c>
      <c r="I76" s="7" t="e">
        <v>#N/A</v>
      </c>
      <c r="J76" s="7" t="e">
        <v>#N/A</v>
      </c>
    </row>
    <row r="77" spans="1:10" ht="15" x14ac:dyDescent="0.2">
      <c r="A77" s="19" t="s">
        <v>86</v>
      </c>
      <c r="C77" s="16" t="s">
        <v>86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>
        <v>2.6</v>
      </c>
      <c r="I77" s="7" t="e">
        <v>#N/A</v>
      </c>
      <c r="J77" s="7" t="e">
        <v>#N/A</v>
      </c>
    </row>
    <row r="78" spans="1:10" x14ac:dyDescent="0.2">
      <c r="A78" s="19" t="s">
        <v>177</v>
      </c>
      <c r="C78" s="7" t="s">
        <v>177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>
        <v>14.1</v>
      </c>
      <c r="I78" s="7" t="e">
        <v>#N/A</v>
      </c>
      <c r="J78" s="7" t="e">
        <v>#N/A</v>
      </c>
    </row>
    <row r="79" spans="1:10" x14ac:dyDescent="0.2">
      <c r="A79" s="19" t="s">
        <v>192</v>
      </c>
      <c r="C79" s="7" t="s">
        <v>192</v>
      </c>
      <c r="D79" s="7" t="e">
        <v>#N/A</v>
      </c>
      <c r="E79" s="7" t="e">
        <v>#N/A</v>
      </c>
      <c r="F79" s="7">
        <v>0</v>
      </c>
      <c r="G79" s="7" t="e">
        <v>#N/A</v>
      </c>
      <c r="H79" s="7">
        <v>7.7</v>
      </c>
      <c r="I79" s="7" t="e">
        <v>#N/A</v>
      </c>
      <c r="J79" s="7" t="e">
        <v>#N/A</v>
      </c>
    </row>
    <row r="80" spans="1:10" ht="15" x14ac:dyDescent="0.2">
      <c r="A80" s="19" t="s">
        <v>88</v>
      </c>
      <c r="C80" s="16" t="s">
        <v>88</v>
      </c>
      <c r="D80" s="7">
        <v>85</v>
      </c>
      <c r="E80" s="7" t="e">
        <v>#N/A</v>
      </c>
      <c r="F80" s="7">
        <v>85</v>
      </c>
      <c r="G80" s="7" t="e">
        <v>#N/A</v>
      </c>
      <c r="H80" s="7" t="e">
        <v>#N/A</v>
      </c>
      <c r="I80" s="7" t="e">
        <v>#N/A</v>
      </c>
      <c r="J80" s="7" t="e">
        <v>#N/A</v>
      </c>
    </row>
    <row r="81" spans="1:10" ht="15" x14ac:dyDescent="0.2">
      <c r="A81" s="19" t="s">
        <v>89</v>
      </c>
      <c r="C81" s="16" t="s">
        <v>89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>
        <v>1.7</v>
      </c>
      <c r="I81" s="7" t="e">
        <v>#N/A</v>
      </c>
      <c r="J81" s="7" t="e">
        <v>#N/A</v>
      </c>
    </row>
    <row r="82" spans="1:10" ht="15" x14ac:dyDescent="0.2">
      <c r="A82" s="19" t="s">
        <v>90</v>
      </c>
      <c r="C82" s="16" t="s">
        <v>90</v>
      </c>
      <c r="D82" s="7">
        <v>7.8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</row>
    <row r="83" spans="1:10" ht="15" x14ac:dyDescent="0.2">
      <c r="A83" s="19" t="s">
        <v>91</v>
      </c>
      <c r="C83" s="16" t="s">
        <v>91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>
        <v>2.7</v>
      </c>
      <c r="I83" s="7" t="e">
        <v>#N/A</v>
      </c>
      <c r="J83" s="7" t="e">
        <v>#N/A</v>
      </c>
    </row>
    <row r="84" spans="1:10" ht="15" x14ac:dyDescent="0.2">
      <c r="A84" s="19" t="s">
        <v>92</v>
      </c>
      <c r="C84" s="16" t="s">
        <v>92</v>
      </c>
      <c r="D84" s="7">
        <v>51.3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</row>
    <row r="85" spans="1:10" x14ac:dyDescent="0.2">
      <c r="A85" s="19" t="s">
        <v>93</v>
      </c>
    </row>
    <row r="86" spans="1:10" x14ac:dyDescent="0.2">
      <c r="A86" s="19" t="s">
        <v>94</v>
      </c>
    </row>
    <row r="87" spans="1:10" ht="15" x14ac:dyDescent="0.2">
      <c r="A87" s="19" t="s">
        <v>95</v>
      </c>
      <c r="C87" s="16" t="s">
        <v>95</v>
      </c>
      <c r="D87" s="7">
        <v>19.600000000000001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</row>
    <row r="88" spans="1:10" ht="15" x14ac:dyDescent="0.2">
      <c r="A88" s="19" t="s">
        <v>96</v>
      </c>
      <c r="C88" s="16" t="s">
        <v>96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>
        <v>2.1</v>
      </c>
      <c r="I88" s="7" t="e">
        <v>#N/A</v>
      </c>
      <c r="J88" s="7" t="e">
        <v>#N/A</v>
      </c>
    </row>
    <row r="89" spans="1:10" ht="15" x14ac:dyDescent="0.2">
      <c r="A89" s="19" t="s">
        <v>97</v>
      </c>
      <c r="C89" s="16" t="s">
        <v>97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>
        <v>8.1</v>
      </c>
      <c r="I89" s="7" t="e">
        <v>#N/A</v>
      </c>
      <c r="J89" s="7" t="e">
        <v>#N/A</v>
      </c>
    </row>
    <row r="90" spans="1:10" ht="15" x14ac:dyDescent="0.2">
      <c r="A90" s="19" t="s">
        <v>98</v>
      </c>
      <c r="C90" s="16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>
        <v>5.8</v>
      </c>
      <c r="I90" s="7" t="e">
        <v>#N/A</v>
      </c>
      <c r="J90" s="7" t="e">
        <v>#N/A</v>
      </c>
    </row>
    <row r="91" spans="1:10" ht="15" x14ac:dyDescent="0.2">
      <c r="A91" s="19" t="s">
        <v>99</v>
      </c>
      <c r="C91" s="16"/>
    </row>
    <row r="92" spans="1:10" ht="15" x14ac:dyDescent="0.2">
      <c r="A92" s="19" t="s">
        <v>100</v>
      </c>
      <c r="C92" s="16" t="s">
        <v>100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>
        <v>4.9000000000000004</v>
      </c>
      <c r="I92" s="7" t="e">
        <v>#N/A</v>
      </c>
      <c r="J92" s="7" t="e">
        <v>#N/A</v>
      </c>
    </row>
    <row r="93" spans="1:10" x14ac:dyDescent="0.2">
      <c r="A93" s="19" t="s">
        <v>101</v>
      </c>
    </row>
    <row r="94" spans="1:10" ht="15" x14ac:dyDescent="0.2">
      <c r="A94" s="19" t="s">
        <v>102</v>
      </c>
      <c r="C94" s="16" t="s">
        <v>102</v>
      </c>
      <c r="D94" s="7" t="e">
        <v>#N/A</v>
      </c>
      <c r="E94" s="7">
        <v>29</v>
      </c>
      <c r="F94" s="7">
        <v>48</v>
      </c>
      <c r="G94" s="7" t="e">
        <v>#N/A</v>
      </c>
      <c r="H94" s="7" t="e">
        <v>#N/A</v>
      </c>
      <c r="I94" s="7">
        <v>52.2</v>
      </c>
      <c r="J94" s="7" t="e">
        <v>#N/A</v>
      </c>
    </row>
    <row r="95" spans="1:10" x14ac:dyDescent="0.2">
      <c r="A95" s="19" t="s">
        <v>103</v>
      </c>
    </row>
    <row r="96" spans="1:10" ht="15" x14ac:dyDescent="0.2">
      <c r="A96" s="19" t="s">
        <v>104</v>
      </c>
      <c r="C96" s="16" t="s">
        <v>104</v>
      </c>
      <c r="D96" s="7">
        <v>35.1</v>
      </c>
      <c r="E96" s="7" t="e">
        <v>#N/A</v>
      </c>
      <c r="F96" s="7" t="e">
        <v>#N/A</v>
      </c>
      <c r="G96" s="7" t="e">
        <v>#N/A</v>
      </c>
      <c r="H96" s="7">
        <v>88.5</v>
      </c>
      <c r="I96" s="7" t="e">
        <v>#N/A</v>
      </c>
      <c r="J96" s="7" t="e">
        <v>#N/A</v>
      </c>
    </row>
    <row r="97" spans="1:10" x14ac:dyDescent="0.2">
      <c r="A97" s="19" t="s">
        <v>105</v>
      </c>
    </row>
    <row r="98" spans="1:10" x14ac:dyDescent="0.2">
      <c r="A98" s="19" t="s">
        <v>106</v>
      </c>
    </row>
    <row r="99" spans="1:10" ht="15" x14ac:dyDescent="0.2">
      <c r="A99" s="19" t="s">
        <v>107</v>
      </c>
      <c r="C99" s="16" t="s">
        <v>107</v>
      </c>
      <c r="D99" s="7">
        <v>8.1999999999999993</v>
      </c>
      <c r="E99" s="7" t="e">
        <v>#N/A</v>
      </c>
      <c r="F99" s="7" t="e">
        <v>#N/A</v>
      </c>
      <c r="G99" s="7" t="e">
        <v>#N/A</v>
      </c>
      <c r="H99" s="7">
        <v>10.1</v>
      </c>
      <c r="I99" s="7">
        <v>9.1</v>
      </c>
      <c r="J99" s="7" t="e">
        <v>#N/A</v>
      </c>
    </row>
    <row r="100" spans="1:10" ht="15" x14ac:dyDescent="0.2">
      <c r="A100" s="19" t="s">
        <v>108</v>
      </c>
      <c r="C100" s="16" t="s">
        <v>108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>
        <v>1.1000000000000001</v>
      </c>
      <c r="I100" s="7" t="e">
        <v>#N/A</v>
      </c>
      <c r="J100" s="7" t="e">
        <v>#N/A</v>
      </c>
    </row>
    <row r="101" spans="1:10" ht="15" x14ac:dyDescent="0.2">
      <c r="A101" s="19" t="s">
        <v>109</v>
      </c>
      <c r="C101" s="16" t="s">
        <v>109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>
        <v>18.899999999999999</v>
      </c>
      <c r="I101" s="7" t="e">
        <v>#N/A</v>
      </c>
      <c r="J101" s="7" t="e">
        <v>#N/A</v>
      </c>
    </row>
    <row r="102" spans="1:10" ht="15" x14ac:dyDescent="0.2">
      <c r="A102" s="19" t="s">
        <v>110</v>
      </c>
      <c r="C102" s="16" t="s">
        <v>110</v>
      </c>
      <c r="D102" s="7" t="e">
        <v>#N/A</v>
      </c>
      <c r="E102" s="7" t="e">
        <v>#N/A</v>
      </c>
      <c r="F102" s="7" t="e">
        <v>#N/A</v>
      </c>
      <c r="G102" s="7">
        <v>14.8</v>
      </c>
      <c r="H102" s="7">
        <v>17.100000000000001</v>
      </c>
      <c r="I102" s="7" t="e">
        <v>#N/A</v>
      </c>
      <c r="J102" s="7" t="e">
        <v>#N/A</v>
      </c>
    </row>
    <row r="103" spans="1:10" ht="15" x14ac:dyDescent="0.2">
      <c r="A103" s="19" t="s">
        <v>111</v>
      </c>
      <c r="C103" s="16" t="s">
        <v>111</v>
      </c>
      <c r="D103" s="7">
        <v>90.3</v>
      </c>
      <c r="E103" s="7" t="e">
        <v>#N/A</v>
      </c>
      <c r="F103" s="7">
        <v>90.3</v>
      </c>
      <c r="G103" s="7" t="e">
        <v>#N/A</v>
      </c>
      <c r="H103" s="7" t="e">
        <v>#N/A</v>
      </c>
      <c r="I103" s="7" t="e">
        <v>#N/A</v>
      </c>
      <c r="J103" s="7" t="e">
        <v>#N/A</v>
      </c>
    </row>
    <row r="104" spans="1:10" ht="15" x14ac:dyDescent="0.2">
      <c r="A104" s="19" t="s">
        <v>112</v>
      </c>
      <c r="C104" s="16" t="s">
        <v>112</v>
      </c>
      <c r="D104" s="7">
        <v>9.6999999999999993</v>
      </c>
      <c r="E104" s="7" t="e">
        <v>#N/A</v>
      </c>
      <c r="F104" s="7">
        <v>100</v>
      </c>
      <c r="G104" s="7" t="e">
        <v>#N/A</v>
      </c>
      <c r="H104" s="7" t="e">
        <v>#N/A</v>
      </c>
      <c r="I104" s="7" t="e">
        <v>#N/A</v>
      </c>
      <c r="J104" s="7" t="e">
        <v>#N/A</v>
      </c>
    </row>
    <row r="105" spans="1:10" ht="15" x14ac:dyDescent="0.2">
      <c r="A105" s="19" t="s">
        <v>113</v>
      </c>
      <c r="C105" s="16" t="s">
        <v>113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>
        <v>2.2999999999999998</v>
      </c>
      <c r="I105" s="7" t="e">
        <v>#N/A</v>
      </c>
      <c r="J105" s="7" t="e">
        <v>#N/A</v>
      </c>
    </row>
    <row r="106" spans="1:10" ht="15" x14ac:dyDescent="0.2">
      <c r="A106" s="19" t="s">
        <v>114</v>
      </c>
      <c r="C106" s="16" t="s">
        <v>114</v>
      </c>
      <c r="D106" s="7">
        <v>16.399999999999999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 t="e">
        <v>#N/A</v>
      </c>
      <c r="J106" s="7" t="e">
        <v>#N/A</v>
      </c>
    </row>
    <row r="107" spans="1:10" ht="15" x14ac:dyDescent="0.2">
      <c r="A107" s="19" t="s">
        <v>115</v>
      </c>
      <c r="C107" s="16" t="s">
        <v>115</v>
      </c>
      <c r="D107" s="7" t="e">
        <v>#N/A</v>
      </c>
      <c r="E107" s="7" t="e">
        <v>#N/A</v>
      </c>
      <c r="F107" s="7" t="e">
        <v>#N/A</v>
      </c>
      <c r="G107" s="7">
        <v>1.8</v>
      </c>
      <c r="H107" s="7" t="e">
        <v>#N/A</v>
      </c>
      <c r="I107" s="7" t="e">
        <v>#N/A</v>
      </c>
      <c r="J107" s="7" t="e">
        <v>#N/A</v>
      </c>
    </row>
    <row r="108" spans="1:10" x14ac:dyDescent="0.2">
      <c r="A108" s="19" t="s">
        <v>193</v>
      </c>
    </row>
    <row r="109" spans="1:10" ht="15" x14ac:dyDescent="0.2">
      <c r="A109" s="19" t="s">
        <v>116</v>
      </c>
      <c r="C109" s="16" t="s">
        <v>116</v>
      </c>
      <c r="D109" s="7">
        <v>83.1</v>
      </c>
      <c r="E109" s="7" t="e">
        <v>#N/A</v>
      </c>
      <c r="F109" s="7">
        <v>83.1</v>
      </c>
      <c r="G109" s="7" t="e">
        <v>#N/A</v>
      </c>
      <c r="H109" s="7" t="e">
        <v>#N/A</v>
      </c>
      <c r="I109" s="7" t="e">
        <v>#N/A</v>
      </c>
      <c r="J109" s="7" t="e">
        <v>#N/A</v>
      </c>
    </row>
    <row r="110" spans="1:10" ht="15" x14ac:dyDescent="0.2">
      <c r="A110" s="19" t="s">
        <v>117</v>
      </c>
      <c r="C110" s="16" t="s">
        <v>117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>
        <v>1.7</v>
      </c>
      <c r="I110" s="7" t="e">
        <v>#N/A</v>
      </c>
      <c r="J110" s="7" t="e">
        <v>#N/A</v>
      </c>
    </row>
    <row r="111" spans="1:10" ht="15" x14ac:dyDescent="0.2">
      <c r="A111" s="19" t="s">
        <v>118</v>
      </c>
      <c r="C111" s="16" t="s">
        <v>118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>
        <v>5</v>
      </c>
      <c r="I111" s="7" t="e">
        <v>#N/A</v>
      </c>
      <c r="J111" s="7">
        <v>17.600000000000001</v>
      </c>
    </row>
    <row r="112" spans="1:10" ht="15" x14ac:dyDescent="0.2">
      <c r="A112" s="19" t="s">
        <v>119</v>
      </c>
      <c r="C112" s="16" t="s">
        <v>119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>
        <v>21.5</v>
      </c>
      <c r="I112" s="7">
        <v>39</v>
      </c>
      <c r="J112" s="7" t="e">
        <v>#N/A</v>
      </c>
    </row>
    <row r="113" spans="1:10" x14ac:dyDescent="0.2">
      <c r="A113" s="19" t="s">
        <v>120</v>
      </c>
    </row>
    <row r="114" spans="1:10" ht="15" x14ac:dyDescent="0.2">
      <c r="A114" s="19" t="s">
        <v>121</v>
      </c>
      <c r="C114" s="16" t="s">
        <v>121</v>
      </c>
      <c r="D114" s="7" t="e">
        <v>#N/A</v>
      </c>
      <c r="E114" s="7" t="e">
        <v>#N/A</v>
      </c>
      <c r="F114" s="7" t="e">
        <v>#N/A</v>
      </c>
      <c r="G114" s="7" t="e">
        <v>#N/A</v>
      </c>
      <c r="H114" s="7">
        <v>17.600000000000001</v>
      </c>
      <c r="I114" s="7">
        <v>14.7</v>
      </c>
      <c r="J114" s="7" t="e">
        <v>#N/A</v>
      </c>
    </row>
    <row r="115" spans="1:10" ht="15" x14ac:dyDescent="0.2">
      <c r="A115" s="19" t="s">
        <v>122</v>
      </c>
      <c r="C115" s="16" t="s">
        <v>122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>
        <v>15.1</v>
      </c>
      <c r="I115" s="7" t="e">
        <v>#N/A</v>
      </c>
      <c r="J115" s="7" t="e">
        <v>#N/A</v>
      </c>
    </row>
    <row r="116" spans="1:10" ht="15" x14ac:dyDescent="0.2">
      <c r="A116" s="19" t="s">
        <v>123</v>
      </c>
      <c r="C116" s="16" t="s">
        <v>123</v>
      </c>
      <c r="D116" s="7">
        <v>7.8</v>
      </c>
      <c r="E116" s="7" t="e">
        <v>#N/A</v>
      </c>
      <c r="F116" s="7" t="e">
        <v>#N/A</v>
      </c>
      <c r="G116" s="7" t="e">
        <v>#N/A</v>
      </c>
      <c r="H116" s="7">
        <v>22.4</v>
      </c>
      <c r="I116" s="7" t="e">
        <v>#N/A</v>
      </c>
      <c r="J116" s="7" t="e">
        <v>#N/A</v>
      </c>
    </row>
    <row r="117" spans="1:10" ht="15" x14ac:dyDescent="0.2">
      <c r="A117" s="19" t="s">
        <v>124</v>
      </c>
      <c r="C117" s="16" t="s">
        <v>124</v>
      </c>
      <c r="D117" s="7">
        <v>52</v>
      </c>
      <c r="E117" s="7" t="e">
        <v>#N/A</v>
      </c>
      <c r="F117" s="7">
        <v>52</v>
      </c>
      <c r="G117" s="7" t="e">
        <v>#N/A</v>
      </c>
      <c r="H117" s="7" t="e">
        <v>#N/A</v>
      </c>
      <c r="I117" s="7" t="e">
        <v>#N/A</v>
      </c>
      <c r="J117" s="7" t="e">
        <v>#N/A</v>
      </c>
    </row>
    <row r="118" spans="1:10" ht="15" x14ac:dyDescent="0.2">
      <c r="A118" s="19" t="s">
        <v>125</v>
      </c>
      <c r="C118" s="16" t="s">
        <v>125</v>
      </c>
      <c r="D118" s="7">
        <v>59.3</v>
      </c>
      <c r="E118" s="7" t="e">
        <v>#N/A</v>
      </c>
      <c r="F118" s="7">
        <v>59.3</v>
      </c>
      <c r="G118" s="7" t="e">
        <v>#N/A</v>
      </c>
      <c r="H118" s="7" t="e">
        <v>#N/A</v>
      </c>
      <c r="I118" s="7" t="e">
        <v>#N/A</v>
      </c>
      <c r="J118" s="7" t="e">
        <v>#N/A</v>
      </c>
    </row>
    <row r="119" spans="1:10" ht="15" x14ac:dyDescent="0.2">
      <c r="A119" s="19" t="s">
        <v>126</v>
      </c>
      <c r="C119" s="16" t="s">
        <v>126</v>
      </c>
      <c r="D119" s="7" t="e">
        <v>#N/A</v>
      </c>
      <c r="E119" s="7" t="e">
        <v>#N/A</v>
      </c>
      <c r="F119" s="7">
        <v>1</v>
      </c>
      <c r="G119" s="7" t="e">
        <v>#N/A</v>
      </c>
      <c r="H119" s="7">
        <v>0.6</v>
      </c>
      <c r="I119" s="7" t="e">
        <v>#N/A</v>
      </c>
      <c r="J119" s="7" t="e">
        <v>#N/A</v>
      </c>
    </row>
    <row r="120" spans="1:10" ht="15" x14ac:dyDescent="0.2">
      <c r="A120" s="19" t="s">
        <v>127</v>
      </c>
      <c r="C120" s="16" t="s">
        <v>127</v>
      </c>
      <c r="D120" s="7">
        <v>82.6</v>
      </c>
      <c r="E120" s="7" t="e">
        <v>#N/A</v>
      </c>
      <c r="F120" s="7">
        <v>82.6</v>
      </c>
      <c r="G120" s="7" t="e">
        <v>#N/A</v>
      </c>
      <c r="H120" s="7" t="e">
        <v>#N/A</v>
      </c>
      <c r="I120" s="7" t="e">
        <v>#N/A</v>
      </c>
      <c r="J120" s="7" t="e">
        <v>#N/A</v>
      </c>
    </row>
    <row r="121" spans="1:10" ht="15" x14ac:dyDescent="0.2">
      <c r="A121" s="19" t="s">
        <v>194</v>
      </c>
      <c r="C121" s="16" t="s">
        <v>194</v>
      </c>
      <c r="D121" s="7">
        <v>54.5</v>
      </c>
      <c r="E121" s="7">
        <v>76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</row>
    <row r="122" spans="1:10" ht="15" x14ac:dyDescent="0.2">
      <c r="A122" s="19" t="s">
        <v>129</v>
      </c>
      <c r="C122" s="16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>
        <v>4.0999999999999996</v>
      </c>
      <c r="I122" s="7">
        <v>3.8</v>
      </c>
      <c r="J122" s="7" t="e">
        <v>#N/A</v>
      </c>
    </row>
    <row r="123" spans="1:10" ht="15" x14ac:dyDescent="0.2">
      <c r="A123" s="19" t="s">
        <v>130</v>
      </c>
      <c r="C123" s="16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>
        <v>49.8</v>
      </c>
      <c r="I123" s="7" t="e">
        <v>#N/A</v>
      </c>
      <c r="J123" s="7" t="e">
        <v>#N/A</v>
      </c>
    </row>
    <row r="124" spans="1:10" ht="15" x14ac:dyDescent="0.2">
      <c r="A124" s="19" t="s">
        <v>131</v>
      </c>
      <c r="C124" s="16" t="s">
        <v>131</v>
      </c>
      <c r="D124" s="7" t="e">
        <v>#N/A</v>
      </c>
      <c r="E124" s="7" t="e">
        <v>#N/A</v>
      </c>
      <c r="F124" s="7" t="e">
        <v>#N/A</v>
      </c>
      <c r="G124" s="7">
        <v>17</v>
      </c>
      <c r="H124" s="7" t="e">
        <v>#N/A</v>
      </c>
      <c r="I124" s="7" t="e">
        <v>#N/A</v>
      </c>
      <c r="J124" s="7" t="e">
        <v>#N/A</v>
      </c>
    </row>
    <row r="125" spans="1:10" ht="15" x14ac:dyDescent="0.2">
      <c r="A125" s="19" t="s">
        <v>132</v>
      </c>
      <c r="C125" s="16" t="s">
        <v>132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10.7</v>
      </c>
      <c r="J125" s="7" t="e">
        <v>#N/A</v>
      </c>
    </row>
    <row r="126" spans="1:10" x14ac:dyDescent="0.2">
      <c r="A126" s="19" t="s">
        <v>133</v>
      </c>
    </row>
    <row r="127" spans="1:10" ht="15" x14ac:dyDescent="0.2">
      <c r="A127" s="19" t="s">
        <v>134</v>
      </c>
      <c r="C127" s="16" t="s">
        <v>134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>
        <v>1.4</v>
      </c>
      <c r="I127" s="7" t="e">
        <v>#N/A</v>
      </c>
      <c r="J127" s="7" t="e">
        <v>#N/A</v>
      </c>
    </row>
    <row r="128" spans="1:10" ht="15" x14ac:dyDescent="0.2">
      <c r="A128" s="19" t="s">
        <v>135</v>
      </c>
      <c r="C128" s="16" t="s">
        <v>135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>
        <v>100</v>
      </c>
      <c r="I128" s="7" t="e">
        <v>#N/A</v>
      </c>
      <c r="J128" s="7" t="e">
        <v>#N/A</v>
      </c>
    </row>
    <row r="129" spans="1:10" x14ac:dyDescent="0.2">
      <c r="A129" s="19" t="s">
        <v>178</v>
      </c>
      <c r="C129" s="7" t="s">
        <v>178</v>
      </c>
      <c r="D129" s="7">
        <v>70</v>
      </c>
      <c r="E129" s="7" t="e">
        <v>#N/A</v>
      </c>
      <c r="F129" s="7">
        <v>70</v>
      </c>
      <c r="G129" s="7" t="e">
        <v>#N/A</v>
      </c>
      <c r="H129" s="7" t="e">
        <v>#N/A</v>
      </c>
      <c r="I129" s="7" t="e">
        <v>#N/A</v>
      </c>
      <c r="J129" s="7" t="e">
        <v>#N/A</v>
      </c>
    </row>
    <row r="130" spans="1:10" ht="15" x14ac:dyDescent="0.2">
      <c r="A130" s="19" t="s">
        <v>137</v>
      </c>
      <c r="C130" s="16" t="s">
        <v>137</v>
      </c>
      <c r="D130" s="7">
        <v>100</v>
      </c>
      <c r="E130" s="7" t="e">
        <v>#N/A</v>
      </c>
      <c r="F130" s="7">
        <v>100</v>
      </c>
      <c r="G130" s="7" t="e">
        <v>#N/A</v>
      </c>
      <c r="H130" s="7" t="e">
        <v>#N/A</v>
      </c>
      <c r="I130" s="7" t="e">
        <v>#N/A</v>
      </c>
      <c r="J130" s="7" t="e">
        <v>#N/A</v>
      </c>
    </row>
    <row r="131" spans="1:10" ht="15" x14ac:dyDescent="0.2">
      <c r="A131" s="19" t="s">
        <v>138</v>
      </c>
      <c r="C131" s="16" t="s">
        <v>138</v>
      </c>
      <c r="D131" s="7">
        <v>35.6</v>
      </c>
      <c r="E131" s="7" t="e">
        <v>#N/A</v>
      </c>
      <c r="F131" s="7" t="e">
        <v>#N/A</v>
      </c>
      <c r="G131" s="7" t="e">
        <v>#N/A</v>
      </c>
      <c r="H131" s="7">
        <v>32.4</v>
      </c>
      <c r="I131" s="7" t="e">
        <v>#N/A</v>
      </c>
      <c r="J131" s="7" t="e">
        <v>#N/A</v>
      </c>
    </row>
    <row r="132" spans="1:10" ht="15" x14ac:dyDescent="0.2">
      <c r="A132" s="19" t="s">
        <v>139</v>
      </c>
      <c r="C132" s="16" t="s">
        <v>139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>
        <v>16.399999999999999</v>
      </c>
      <c r="I132" s="7" t="e">
        <v>#N/A</v>
      </c>
      <c r="J132" s="7" t="e">
        <v>#N/A</v>
      </c>
    </row>
    <row r="133" spans="1:10" ht="15" x14ac:dyDescent="0.2">
      <c r="A133" s="19" t="s">
        <v>140</v>
      </c>
      <c r="C133" s="16" t="s">
        <v>140</v>
      </c>
      <c r="D133" s="7">
        <v>45</v>
      </c>
      <c r="E133" s="7" t="e">
        <v>#N/A</v>
      </c>
      <c r="F133" s="7">
        <v>45</v>
      </c>
      <c r="G133" s="7" t="e">
        <v>#N/A</v>
      </c>
      <c r="H133" s="7" t="e">
        <v>#N/A</v>
      </c>
      <c r="I133" s="7" t="e">
        <v>#N/A</v>
      </c>
      <c r="J133" s="7" t="e">
        <v>#N/A</v>
      </c>
    </row>
    <row r="134" spans="1:10" ht="15" x14ac:dyDescent="0.2">
      <c r="A134" s="19" t="s">
        <v>141</v>
      </c>
      <c r="C134" s="16" t="s">
        <v>141</v>
      </c>
      <c r="D134" s="7">
        <v>4.4000000000000004</v>
      </c>
      <c r="E134" s="7" t="e">
        <v>#N/A</v>
      </c>
      <c r="F134" s="7" t="e">
        <v>#N/A</v>
      </c>
      <c r="G134" s="7" t="e">
        <v>#N/A</v>
      </c>
      <c r="H134" s="7">
        <v>16</v>
      </c>
      <c r="I134" s="7" t="e">
        <v>#N/A</v>
      </c>
      <c r="J134" s="7" t="e">
        <v>#N/A</v>
      </c>
    </row>
    <row r="135" spans="1:10" ht="15" x14ac:dyDescent="0.2">
      <c r="A135" s="19" t="s">
        <v>142</v>
      </c>
      <c r="C135" s="16" t="s">
        <v>142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7.5</v>
      </c>
      <c r="I135" s="7" t="e">
        <v>#N/A</v>
      </c>
      <c r="J135" s="7" t="e">
        <v>#N/A</v>
      </c>
    </row>
    <row r="136" spans="1:10" ht="15" x14ac:dyDescent="0.2">
      <c r="A136" s="19" t="s">
        <v>143</v>
      </c>
      <c r="C136" s="16" t="s">
        <v>143</v>
      </c>
      <c r="D136" s="7">
        <v>100</v>
      </c>
      <c r="E136" s="7" t="e">
        <v>#N/A</v>
      </c>
      <c r="F136" s="7">
        <v>100</v>
      </c>
      <c r="G136" s="7" t="e">
        <v>#N/A</v>
      </c>
      <c r="H136" s="7" t="e">
        <v>#N/A</v>
      </c>
      <c r="I136" s="7" t="e">
        <v>#N/A</v>
      </c>
      <c r="J136" s="7" t="e">
        <v>#N/A</v>
      </c>
    </row>
    <row r="137" spans="1:10" ht="15" x14ac:dyDescent="0.2">
      <c r="A137" s="19" t="s">
        <v>144</v>
      </c>
      <c r="C137" s="16" t="s">
        <v>144</v>
      </c>
      <c r="D137" s="7">
        <v>70.2</v>
      </c>
      <c r="E137" s="7" t="e">
        <v>#N/A</v>
      </c>
      <c r="F137" s="7">
        <v>70.2</v>
      </c>
      <c r="G137" s="7" t="e">
        <v>#N/A</v>
      </c>
      <c r="H137" s="7" t="e">
        <v>#N/A</v>
      </c>
      <c r="I137" s="7" t="e">
        <v>#N/A</v>
      </c>
      <c r="J137" s="7" t="e">
        <v>#N/A</v>
      </c>
    </row>
    <row r="138" spans="1:10" ht="15" x14ac:dyDescent="0.2">
      <c r="A138" s="19" t="s">
        <v>145</v>
      </c>
      <c r="C138" s="16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>
        <v>7.5</v>
      </c>
      <c r="I138" s="7" t="e">
        <v>#N/A</v>
      </c>
      <c r="J138" s="7" t="e">
        <v>#N/A</v>
      </c>
    </row>
    <row r="139" spans="1:10" x14ac:dyDescent="0.2">
      <c r="A139" s="19" t="s">
        <v>146</v>
      </c>
      <c r="C139" s="7" t="s">
        <v>146</v>
      </c>
      <c r="D139" s="7" t="e">
        <v>#N/A</v>
      </c>
      <c r="E139" s="7" t="e">
        <v>#N/A</v>
      </c>
      <c r="F139" s="7" t="e">
        <v>#N/A</v>
      </c>
      <c r="G139" s="7" t="e">
        <v>#N/A</v>
      </c>
      <c r="H139" s="7">
        <v>3</v>
      </c>
      <c r="I139" s="7">
        <v>10</v>
      </c>
      <c r="J139" s="7" t="e">
        <v>#N/A</v>
      </c>
    </row>
    <row r="140" spans="1:10" ht="15" x14ac:dyDescent="0.2">
      <c r="A140" s="19" t="s">
        <v>147</v>
      </c>
      <c r="C140" s="16" t="s">
        <v>147</v>
      </c>
      <c r="D140" s="7" t="e">
        <v>#N/A</v>
      </c>
      <c r="E140" s="7" t="e">
        <v>#N/A</v>
      </c>
      <c r="F140" s="7" t="e">
        <v>#N/A</v>
      </c>
      <c r="G140" s="7" t="e">
        <v>#N/A</v>
      </c>
      <c r="H140" s="7">
        <v>54.3</v>
      </c>
      <c r="I140" s="7" t="e">
        <v>#N/A</v>
      </c>
      <c r="J140" s="7" t="e">
        <v>#N/A</v>
      </c>
    </row>
    <row r="141" spans="1:10" ht="15" x14ac:dyDescent="0.2">
      <c r="A141" s="19" t="s">
        <v>148</v>
      </c>
      <c r="C141" s="16" t="s">
        <v>148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>
        <v>26.5</v>
      </c>
      <c r="I141" s="7" t="e">
        <v>#N/A</v>
      </c>
      <c r="J141" s="7" t="e">
        <v>#N/A</v>
      </c>
    </row>
    <row r="142" spans="1:10" ht="15" x14ac:dyDescent="0.2">
      <c r="A142" s="19" t="s">
        <v>149</v>
      </c>
      <c r="C142" s="16"/>
    </row>
    <row r="143" spans="1:10" ht="15" x14ac:dyDescent="0.2">
      <c r="A143" s="19" t="s">
        <v>150</v>
      </c>
      <c r="C143" s="16" t="s">
        <v>150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>
        <v>24</v>
      </c>
      <c r="I143" s="7" t="e">
        <v>#N/A</v>
      </c>
      <c r="J143" s="7" t="e">
        <v>#N/A</v>
      </c>
    </row>
    <row r="144" spans="1:10" ht="15" x14ac:dyDescent="0.2">
      <c r="A144" s="19" t="s">
        <v>151</v>
      </c>
      <c r="C144" s="16" t="s">
        <v>151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>
        <v>21.3</v>
      </c>
      <c r="I144" s="7" t="e">
        <v>#N/A</v>
      </c>
      <c r="J144" s="7" t="e">
        <v>#N/A</v>
      </c>
    </row>
    <row r="145" spans="1:10" ht="15" x14ac:dyDescent="0.2">
      <c r="A145" s="19" t="s">
        <v>152</v>
      </c>
      <c r="C145" s="16"/>
    </row>
    <row r="146" spans="1:10" ht="15" x14ac:dyDescent="0.2">
      <c r="A146" s="19" t="s">
        <v>153</v>
      </c>
      <c r="C146" s="16" t="s">
        <v>153</v>
      </c>
      <c r="D146" s="7">
        <v>0.6</v>
      </c>
      <c r="E146" s="7" t="e">
        <v>#N/A</v>
      </c>
      <c r="F146" s="7" t="e">
        <v>#N/A</v>
      </c>
      <c r="G146" s="7" t="e">
        <v>#N/A</v>
      </c>
      <c r="H146" s="7">
        <v>1.2</v>
      </c>
      <c r="I146" s="7" t="e">
        <v>#N/A</v>
      </c>
      <c r="J146" s="7" t="e">
        <v>#N/A</v>
      </c>
    </row>
    <row r="147" spans="1:10" ht="15" x14ac:dyDescent="0.2">
      <c r="A147" s="19" t="s">
        <v>154</v>
      </c>
      <c r="C147" s="16" t="s">
        <v>154</v>
      </c>
      <c r="D147" s="7" t="e">
        <v>#N/A</v>
      </c>
      <c r="E147" s="7" t="e">
        <v>#N/A</v>
      </c>
      <c r="F147" s="7">
        <v>39</v>
      </c>
      <c r="G147" s="7" t="e">
        <v>#N/A</v>
      </c>
      <c r="H147" s="7" t="e">
        <v>#N/A</v>
      </c>
      <c r="I147" s="7" t="e">
        <v>#N/A</v>
      </c>
      <c r="J147" s="7" t="e">
        <v>#N/A</v>
      </c>
    </row>
    <row r="148" spans="1:10" ht="15" x14ac:dyDescent="0.2">
      <c r="A148" s="19" t="s">
        <v>155</v>
      </c>
      <c r="C148" s="16" t="s">
        <v>155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>
        <v>1.2</v>
      </c>
      <c r="I148" s="7" t="e">
        <v>#N/A</v>
      </c>
      <c r="J148" s="7" t="e">
        <v>#N/A</v>
      </c>
    </row>
    <row r="149" spans="1:10" ht="15" x14ac:dyDescent="0.2">
      <c r="A149" s="19" t="s">
        <v>156</v>
      </c>
      <c r="C149" s="16" t="s">
        <v>156</v>
      </c>
      <c r="D149" s="7">
        <v>76.599999999999994</v>
      </c>
      <c r="E149" s="7" t="e">
        <v>#N/A</v>
      </c>
      <c r="F149" s="7">
        <v>76.599999999999994</v>
      </c>
      <c r="G149" s="7" t="e">
        <v>#N/A</v>
      </c>
      <c r="H149" s="7" t="e">
        <v>#N/A</v>
      </c>
      <c r="I149" s="7" t="e">
        <v>#N/A</v>
      </c>
      <c r="J149" s="7" t="e">
        <v>#N/A</v>
      </c>
    </row>
    <row r="150" spans="1:10" ht="15" x14ac:dyDescent="0.2">
      <c r="A150" s="19" t="s">
        <v>157</v>
      </c>
      <c r="C150" s="16" t="s">
        <v>157</v>
      </c>
      <c r="D150" s="7">
        <v>31</v>
      </c>
      <c r="E150" s="7" t="e">
        <v>#N/A</v>
      </c>
      <c r="F150" s="7">
        <v>31</v>
      </c>
      <c r="G150" s="7" t="e">
        <v>#N/A</v>
      </c>
      <c r="H150" s="7" t="e">
        <v>#N/A</v>
      </c>
      <c r="I150" s="7" t="e">
        <v>#N/A</v>
      </c>
      <c r="J150" s="7" t="e">
        <v>#N/A</v>
      </c>
    </row>
    <row r="151" spans="1:10" ht="15" x14ac:dyDescent="0.2">
      <c r="A151" s="19" t="s">
        <v>158</v>
      </c>
      <c r="C151" s="16" t="s">
        <v>158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84.3</v>
      </c>
      <c r="I151" s="7">
        <v>100</v>
      </c>
      <c r="J151" s="7" t="e">
        <v>#N/A</v>
      </c>
    </row>
    <row r="152" spans="1:10" ht="15" x14ac:dyDescent="0.2">
      <c r="A152" s="19" t="s">
        <v>159</v>
      </c>
      <c r="C152" s="16" t="s">
        <v>159</v>
      </c>
      <c r="D152" s="7" t="e">
        <v>#N/A</v>
      </c>
      <c r="E152" s="7">
        <v>16</v>
      </c>
      <c r="F152" s="7" t="e">
        <v>#N/A</v>
      </c>
      <c r="G152" s="7" t="e">
        <v>#N/A</v>
      </c>
      <c r="H152" s="7">
        <v>15.6</v>
      </c>
      <c r="I152" s="7" t="e">
        <v>#N/A</v>
      </c>
      <c r="J152" s="7" t="e">
        <v>#N/A</v>
      </c>
    </row>
    <row r="153" spans="1:10" x14ac:dyDescent="0.2">
      <c r="A153" s="19" t="s">
        <v>160</v>
      </c>
      <c r="C153" s="7" t="s">
        <v>160</v>
      </c>
      <c r="D153" s="7">
        <v>10</v>
      </c>
      <c r="E153" s="7" t="e">
        <v>#N/A</v>
      </c>
      <c r="F153" s="7" t="e">
        <v>#N/A</v>
      </c>
      <c r="G153" s="7" t="e">
        <v>#N/A</v>
      </c>
      <c r="H153" s="7">
        <v>24.6</v>
      </c>
      <c r="I153" s="7" t="e">
        <v>#N/A</v>
      </c>
      <c r="J153" s="7" t="e">
        <v>#N/A</v>
      </c>
    </row>
    <row r="154" spans="1:10" x14ac:dyDescent="0.2">
      <c r="A154" s="19" t="s">
        <v>196</v>
      </c>
      <c r="C154" s="7" t="s">
        <v>196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>
        <v>0</v>
      </c>
      <c r="I154" s="7" t="e">
        <v>#N/A</v>
      </c>
      <c r="J154" s="7" t="e">
        <v>#N/A</v>
      </c>
    </row>
    <row r="155" spans="1:10" ht="15" x14ac:dyDescent="0.2">
      <c r="A155" s="19" t="s">
        <v>162</v>
      </c>
      <c r="C155" s="16" t="s">
        <v>162</v>
      </c>
      <c r="D155" s="7">
        <v>10.199999999999999</v>
      </c>
      <c r="E155" s="7" t="e">
        <v>#N/A</v>
      </c>
      <c r="F155" s="7" t="e">
        <v>#N/A</v>
      </c>
      <c r="G155" s="7" t="e">
        <v>#N/A</v>
      </c>
      <c r="H155" s="7">
        <v>19.8</v>
      </c>
      <c r="I155" s="7" t="e">
        <v>#N/A</v>
      </c>
      <c r="J155" s="7" t="e">
        <v>#N/A</v>
      </c>
    </row>
    <row r="156" spans="1:10" ht="15" x14ac:dyDescent="0.2">
      <c r="A156" s="19" t="s">
        <v>163</v>
      </c>
      <c r="C156" s="16" t="s">
        <v>163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>
        <v>5.8</v>
      </c>
      <c r="I156" s="7" t="e">
        <v>#N/A</v>
      </c>
      <c r="J156" s="7" t="e">
        <v>#N/A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74"/>
  <sheetViews>
    <sheetView workbookViewId="0">
      <pane xSplit="2" ySplit="2" topLeftCell="C105" activePane="bottomRight" state="frozen"/>
      <selection pane="topRight" activeCell="C1" sqref="C1"/>
      <selection pane="bottomLeft" activeCell="A3" sqref="A3"/>
      <selection pane="bottomRight" activeCell="L126" sqref="L126"/>
    </sheetView>
  </sheetViews>
  <sheetFormatPr baseColWidth="10" defaultColWidth="9.42578125" defaultRowHeight="12.75" x14ac:dyDescent="0.2"/>
  <cols>
    <col min="1" max="1" width="21.42578125" customWidth="1"/>
    <col min="2" max="2" width="15.85546875" style="31" customWidth="1"/>
    <col min="3" max="12" width="12.7109375" style="7" customWidth="1"/>
    <col min="13" max="16384" width="9.42578125" style="7"/>
  </cols>
  <sheetData>
    <row r="1" spans="1:18" x14ac:dyDescent="0.2">
      <c r="B1" s="30" t="s">
        <v>261</v>
      </c>
      <c r="C1" s="7" t="s">
        <v>222</v>
      </c>
      <c r="D1" s="7" t="s">
        <v>235</v>
      </c>
      <c r="E1" s="7" t="s">
        <v>236</v>
      </c>
      <c r="F1" s="7" t="s">
        <v>237</v>
      </c>
      <c r="G1" s="7" t="s">
        <v>238</v>
      </c>
      <c r="H1" s="7" t="s">
        <v>239</v>
      </c>
      <c r="I1" s="7" t="s">
        <v>240</v>
      </c>
      <c r="J1" s="7" t="s">
        <v>241</v>
      </c>
      <c r="K1" s="7" t="s">
        <v>242</v>
      </c>
      <c r="L1" s="7" t="s">
        <v>260</v>
      </c>
      <c r="O1" s="7" t="s">
        <v>261</v>
      </c>
    </row>
    <row r="3" spans="1:18" x14ac:dyDescent="0.2">
      <c r="A3" s="19" t="s">
        <v>12</v>
      </c>
      <c r="B3" s="29" t="s">
        <v>12</v>
      </c>
      <c r="C3" s="7">
        <v>7.8018679999999998</v>
      </c>
      <c r="D3" s="7">
        <v>12.90104</v>
      </c>
      <c r="E3" s="7">
        <v>13.98273</v>
      </c>
      <c r="F3" s="7">
        <v>15.15319</v>
      </c>
      <c r="G3" s="7">
        <v>16.364920000000001</v>
      </c>
      <c r="H3" s="7">
        <v>17.549589999999998</v>
      </c>
      <c r="I3" s="7">
        <v>17.212949999999999</v>
      </c>
      <c r="J3" s="7">
        <v>16.826989999999999</v>
      </c>
      <c r="K3" s="7">
        <v>15.666040000000001</v>
      </c>
      <c r="L3" s="7" t="s">
        <v>262</v>
      </c>
      <c r="R3" s="7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IF(ISNUMBER('2-6-1'!L3), '2-6-1'!L3, "XXX")))))))))</f>
        <v>16.826989999999999</v>
      </c>
    </row>
    <row r="4" spans="1:18" x14ac:dyDescent="0.2">
      <c r="A4" s="19" t="s">
        <v>13</v>
      </c>
      <c r="B4" s="29" t="s">
        <v>13</v>
      </c>
      <c r="C4" s="7">
        <v>36.45073</v>
      </c>
      <c r="D4" s="7">
        <v>40.4818</v>
      </c>
      <c r="E4" s="7">
        <v>42.073819999999998</v>
      </c>
      <c r="F4" s="7">
        <v>41.187600000000003</v>
      </c>
      <c r="G4" s="7">
        <v>41.395859999999999</v>
      </c>
      <c r="H4" s="7">
        <v>42.901479999999999</v>
      </c>
      <c r="I4" s="7">
        <v>44.519039999999997</v>
      </c>
      <c r="J4" s="7">
        <v>45.731769999999997</v>
      </c>
      <c r="K4" s="7">
        <v>45.828760000000003</v>
      </c>
      <c r="L4" s="7">
        <v>46.954509999999999</v>
      </c>
    </row>
    <row r="5" spans="1:18" x14ac:dyDescent="0.2">
      <c r="A5" s="19" t="s">
        <v>14</v>
      </c>
      <c r="B5" s="29" t="s">
        <v>14</v>
      </c>
      <c r="C5" s="7">
        <v>61.795189999999998</v>
      </c>
      <c r="D5" s="7">
        <v>68.965509999999995</v>
      </c>
      <c r="E5" s="7">
        <v>68.792339999999996</v>
      </c>
      <c r="F5" s="7">
        <v>68.591800000000006</v>
      </c>
      <c r="G5" s="7">
        <v>68.441310000000001</v>
      </c>
      <c r="H5" s="7">
        <v>68.268810000000002</v>
      </c>
      <c r="I5" s="7">
        <v>68.117609999999999</v>
      </c>
      <c r="J5" s="7">
        <v>67.891829999999999</v>
      </c>
      <c r="K5" s="7">
        <v>68.972750000000005</v>
      </c>
      <c r="L5" s="7">
        <v>69.474100000000007</v>
      </c>
    </row>
    <row r="6" spans="1:18" x14ac:dyDescent="0.2">
      <c r="A6" s="19" t="s">
        <v>15</v>
      </c>
      <c r="B6" s="29" t="s">
        <v>15</v>
      </c>
      <c r="C6" s="7">
        <v>36.164369999999998</v>
      </c>
      <c r="D6" s="7">
        <v>33.7941</v>
      </c>
      <c r="E6" s="7">
        <v>36.66563</v>
      </c>
      <c r="F6" s="7">
        <v>36.893999999999998</v>
      </c>
      <c r="G6" s="7">
        <v>36.684139999999999</v>
      </c>
      <c r="H6" s="7">
        <v>36.380580000000002</v>
      </c>
      <c r="I6" s="7">
        <v>35.895090000000003</v>
      </c>
      <c r="J6" s="7">
        <v>35.283389999999997</v>
      </c>
      <c r="K6" s="7">
        <v>33.736069999999998</v>
      </c>
      <c r="L6" s="7">
        <v>34.147799999999997</v>
      </c>
    </row>
    <row r="7" spans="1:18" x14ac:dyDescent="0.2">
      <c r="A7" s="19" t="s">
        <v>16</v>
      </c>
      <c r="B7" s="29" t="s">
        <v>16</v>
      </c>
      <c r="C7" s="7">
        <v>72.392910000000001</v>
      </c>
      <c r="D7" s="7">
        <v>76.452579999999998</v>
      </c>
      <c r="E7" s="7">
        <v>76.346500000000006</v>
      </c>
      <c r="F7" s="7">
        <v>75.852779999999996</v>
      </c>
      <c r="G7" s="7">
        <v>75.197850000000003</v>
      </c>
      <c r="H7" s="7">
        <v>74.66</v>
      </c>
      <c r="I7" s="7">
        <v>74.471149999999994</v>
      </c>
      <c r="J7" s="7">
        <v>73.492779999999996</v>
      </c>
      <c r="K7" s="7">
        <v>73.000020000000006</v>
      </c>
      <c r="L7" s="7">
        <v>71.398129999999995</v>
      </c>
    </row>
    <row r="8" spans="1:18" x14ac:dyDescent="0.2">
      <c r="A8" s="19" t="s">
        <v>17</v>
      </c>
      <c r="B8" s="29" t="s">
        <v>17</v>
      </c>
      <c r="C8" s="7">
        <v>48.107439999999997</v>
      </c>
      <c r="D8" s="7">
        <v>57.1999</v>
      </c>
      <c r="E8" s="7">
        <v>55.862259999999999</v>
      </c>
      <c r="F8" s="7">
        <v>57.201909999999998</v>
      </c>
      <c r="G8" s="7">
        <v>58.050220000000003</v>
      </c>
      <c r="H8" s="7">
        <v>59.661070000000002</v>
      </c>
      <c r="I8" s="7">
        <v>64.416120000000006</v>
      </c>
      <c r="J8" s="7">
        <v>66.679739999999995</v>
      </c>
      <c r="K8" s="7">
        <v>68.503680000000003</v>
      </c>
      <c r="L8" s="7">
        <v>69.430869999999999</v>
      </c>
    </row>
    <row r="9" spans="1:18" x14ac:dyDescent="0.2">
      <c r="A9" s="19" t="s">
        <v>18</v>
      </c>
      <c r="B9" s="29" t="s">
        <v>18</v>
      </c>
      <c r="C9" s="7">
        <v>80.018680000000003</v>
      </c>
      <c r="D9" s="7">
        <v>83.164169999999999</v>
      </c>
      <c r="E9" s="7">
        <v>82.859440000000006</v>
      </c>
      <c r="F9" s="7">
        <v>82.942089999999993</v>
      </c>
      <c r="G9" s="7">
        <v>82.950450000000004</v>
      </c>
      <c r="H9" s="7">
        <v>83.100939999999994</v>
      </c>
      <c r="I9" s="7">
        <v>83.543520000000001</v>
      </c>
      <c r="J9" s="7">
        <v>83.422960000000003</v>
      </c>
      <c r="K9" s="7">
        <v>83.527529999999999</v>
      </c>
      <c r="L9" s="7">
        <v>83.398489999999995</v>
      </c>
    </row>
    <row r="10" spans="1:18" x14ac:dyDescent="0.2">
      <c r="A10" s="19" t="s">
        <v>19</v>
      </c>
      <c r="B10" s="29" t="s">
        <v>19</v>
      </c>
      <c r="C10" s="7">
        <v>86.487549999999999</v>
      </c>
      <c r="D10" s="7">
        <v>86.798929999999999</v>
      </c>
      <c r="E10" s="7">
        <v>86.711640000000003</v>
      </c>
      <c r="F10" s="7">
        <v>87.002930000000006</v>
      </c>
      <c r="G10" s="7">
        <v>87.279160000000005</v>
      </c>
      <c r="H10" s="7">
        <v>87.622829999999993</v>
      </c>
      <c r="I10" s="7">
        <v>87.994450000000001</v>
      </c>
      <c r="J10" s="7">
        <v>87.839320000000001</v>
      </c>
      <c r="K10" s="7">
        <v>87.785709999999995</v>
      </c>
      <c r="L10" s="7">
        <v>88.243690000000001</v>
      </c>
    </row>
    <row r="11" spans="1:18" x14ac:dyDescent="0.2">
      <c r="A11" s="19" t="s">
        <v>20</v>
      </c>
      <c r="B11" s="29" t="s">
        <v>20</v>
      </c>
      <c r="C11" s="7">
        <v>31.586040000000001</v>
      </c>
      <c r="D11" s="7">
        <v>33.486759999999997</v>
      </c>
      <c r="E11" s="7">
        <v>33.259630000000001</v>
      </c>
      <c r="F11" s="7">
        <v>32.345019999999998</v>
      </c>
      <c r="G11" s="7">
        <v>31.814630000000001</v>
      </c>
      <c r="H11" s="7">
        <v>31.624220000000001</v>
      </c>
      <c r="I11" s="7">
        <v>31.802530000000001</v>
      </c>
      <c r="J11" s="7">
        <v>33.318289999999998</v>
      </c>
      <c r="K11" s="7">
        <v>33.030009999999997</v>
      </c>
      <c r="L11" s="7">
        <v>33.715690000000002</v>
      </c>
    </row>
    <row r="12" spans="1:18" x14ac:dyDescent="0.2">
      <c r="A12" s="19" t="s">
        <v>21</v>
      </c>
      <c r="B12" s="29" t="s">
        <v>21</v>
      </c>
      <c r="C12" s="7">
        <v>96.166049999999998</v>
      </c>
      <c r="D12" s="7">
        <v>97.30789</v>
      </c>
      <c r="E12" s="7">
        <v>97.307649999999995</v>
      </c>
      <c r="F12" s="7">
        <v>97.307869999999994</v>
      </c>
      <c r="G12" s="7">
        <v>97.337540000000004</v>
      </c>
      <c r="H12" s="7">
        <v>97.365539999999996</v>
      </c>
      <c r="I12" s="7">
        <v>97.383200000000002</v>
      </c>
      <c r="J12" s="7">
        <v>97.408720000000002</v>
      </c>
      <c r="K12" s="7">
        <v>97.424040000000005</v>
      </c>
      <c r="L12" s="7">
        <v>97.389359999999996</v>
      </c>
    </row>
    <row r="13" spans="1:18" x14ac:dyDescent="0.2">
      <c r="A13" s="19" t="s">
        <v>22</v>
      </c>
      <c r="B13" s="29" t="s">
        <v>22</v>
      </c>
      <c r="C13" s="7">
        <v>34.098979999999997</v>
      </c>
      <c r="D13" s="7">
        <v>38.831209999999999</v>
      </c>
      <c r="E13" s="7">
        <v>39.115259999999999</v>
      </c>
      <c r="F13" s="7">
        <v>39.31429</v>
      </c>
      <c r="G13" s="7">
        <v>39.402500000000003</v>
      </c>
      <c r="H13" s="7">
        <v>39.49935</v>
      </c>
      <c r="I13" s="7">
        <v>39.950159999999997</v>
      </c>
      <c r="J13" s="7">
        <v>40.402790000000003</v>
      </c>
      <c r="K13" s="7">
        <v>39.98413</v>
      </c>
      <c r="L13" s="7">
        <v>40.9681</v>
      </c>
    </row>
    <row r="14" spans="1:18" x14ac:dyDescent="0.2">
      <c r="A14" s="19" t="s">
        <v>23</v>
      </c>
      <c r="B14" s="29" t="s">
        <v>23</v>
      </c>
      <c r="C14" s="7">
        <v>87.299030000000002</v>
      </c>
      <c r="D14" s="7">
        <v>83.245840000000001</v>
      </c>
      <c r="E14" s="7">
        <v>83.431790000000007</v>
      </c>
      <c r="F14" s="7">
        <v>83.738529999999997</v>
      </c>
      <c r="G14" s="7">
        <v>82.632919999999999</v>
      </c>
      <c r="H14" s="7">
        <v>81.225359999999995</v>
      </c>
      <c r="I14" s="7">
        <v>80.642920000000004</v>
      </c>
      <c r="J14" s="7">
        <v>80.445920000000001</v>
      </c>
      <c r="K14" s="7">
        <v>80.632159999999999</v>
      </c>
      <c r="L14" s="7">
        <v>80.781630000000007</v>
      </c>
    </row>
    <row r="15" spans="1:18" x14ac:dyDescent="0.2">
      <c r="A15" s="19" t="s">
        <v>24</v>
      </c>
      <c r="B15" s="29" t="s">
        <v>24</v>
      </c>
      <c r="C15" s="7">
        <v>95.132620000000003</v>
      </c>
      <c r="D15" s="7">
        <v>96.067459999999997</v>
      </c>
      <c r="E15" s="7">
        <v>96.071780000000004</v>
      </c>
      <c r="F15" s="7">
        <v>96.013019999999997</v>
      </c>
      <c r="G15" s="7">
        <v>95.942840000000004</v>
      </c>
      <c r="H15" s="7">
        <v>95.631050000000002</v>
      </c>
      <c r="I15" s="7">
        <v>95.821700000000007</v>
      </c>
      <c r="J15" s="7">
        <v>95.728359999999995</v>
      </c>
      <c r="K15" s="7">
        <v>96.130939999999995</v>
      </c>
      <c r="L15" s="7">
        <v>96.227080000000001</v>
      </c>
    </row>
    <row r="16" spans="1:18" x14ac:dyDescent="0.2">
      <c r="A16" s="19" t="s">
        <v>25</v>
      </c>
      <c r="B16" s="29" t="s">
        <v>25</v>
      </c>
      <c r="C16" s="7">
        <v>83.955680000000001</v>
      </c>
      <c r="D16" s="7">
        <v>84.920640000000006</v>
      </c>
      <c r="E16" s="7">
        <v>85.386750000000006</v>
      </c>
      <c r="F16" s="7">
        <v>84.821150000000003</v>
      </c>
      <c r="G16" s="7">
        <v>85.164299999999997</v>
      </c>
      <c r="H16" s="7">
        <v>85.706530000000001</v>
      </c>
      <c r="I16" s="7">
        <v>85.970920000000007</v>
      </c>
      <c r="J16" s="7">
        <v>85.766369999999995</v>
      </c>
      <c r="K16" s="7">
        <v>85.26952</v>
      </c>
      <c r="L16" s="7">
        <v>85.985100000000003</v>
      </c>
    </row>
    <row r="17" spans="1:12" x14ac:dyDescent="0.2">
      <c r="A17" s="19" t="s">
        <v>26</v>
      </c>
      <c r="B17" s="29" t="s">
        <v>26</v>
      </c>
      <c r="C17" s="7">
        <v>9.6889839999999996</v>
      </c>
      <c r="D17" s="7">
        <v>10.146269999999999</v>
      </c>
      <c r="E17" s="7">
        <v>10.30818</v>
      </c>
      <c r="F17" s="7">
        <v>10.15916</v>
      </c>
      <c r="G17" s="7">
        <v>10.195309999999999</v>
      </c>
      <c r="H17" s="7">
        <v>10.30194</v>
      </c>
      <c r="I17" s="7">
        <v>10.486840000000001</v>
      </c>
      <c r="J17" s="7">
        <v>10.89221</v>
      </c>
      <c r="K17" s="7">
        <v>9.8217879999999997</v>
      </c>
      <c r="L17" s="7">
        <v>10.168670000000001</v>
      </c>
    </row>
    <row r="18" spans="1:12" x14ac:dyDescent="0.2">
      <c r="A18" s="19" t="s">
        <v>27</v>
      </c>
      <c r="B18" s="29" t="s">
        <v>27</v>
      </c>
      <c r="C18" s="7">
        <v>31.942440000000001</v>
      </c>
      <c r="D18" s="7">
        <v>39.829270000000001</v>
      </c>
      <c r="E18" s="7">
        <v>37.306480000000001</v>
      </c>
      <c r="F18" s="7">
        <v>38.899500000000003</v>
      </c>
      <c r="G18" s="7">
        <v>30.396850000000001</v>
      </c>
      <c r="H18" s="7">
        <v>31.137740000000001</v>
      </c>
      <c r="I18" s="7">
        <v>31.467569999999998</v>
      </c>
      <c r="J18" s="7">
        <v>36.573709999999998</v>
      </c>
      <c r="K18" s="7">
        <v>32.026820000000001</v>
      </c>
      <c r="L18" s="7">
        <v>30.88401</v>
      </c>
    </row>
    <row r="19" spans="1:12" x14ac:dyDescent="0.2">
      <c r="A19" s="19" t="s">
        <v>28</v>
      </c>
      <c r="B19" s="29" t="s">
        <v>28</v>
      </c>
      <c r="C19" s="7">
        <v>70.635130000000004</v>
      </c>
      <c r="D19" s="7">
        <v>74.570970000000003</v>
      </c>
      <c r="E19" s="7">
        <v>76.955280000000002</v>
      </c>
      <c r="F19" s="7">
        <v>75.777879999999996</v>
      </c>
      <c r="G19" s="7">
        <v>75.600700000000003</v>
      </c>
      <c r="H19" s="7">
        <v>75.443569999999994</v>
      </c>
      <c r="I19" s="7">
        <v>78.642880000000005</v>
      </c>
      <c r="J19" s="7">
        <v>75.102440000000001</v>
      </c>
      <c r="K19" s="7">
        <v>81.575670000000002</v>
      </c>
      <c r="L19" s="7">
        <v>82.024889999999999</v>
      </c>
    </row>
    <row r="20" spans="1:12" x14ac:dyDescent="0.2">
      <c r="A20" s="19" t="s">
        <v>29</v>
      </c>
      <c r="B20" s="29" t="s">
        <v>29</v>
      </c>
      <c r="C20" s="7">
        <v>77.882549999999995</v>
      </c>
      <c r="D20" s="7">
        <v>69.173389999999998</v>
      </c>
      <c r="E20" s="7">
        <v>69.500789999999995</v>
      </c>
      <c r="F20" s="7">
        <v>69.273150000000001</v>
      </c>
      <c r="G20" s="7">
        <v>69.45384</v>
      </c>
      <c r="H20" s="7">
        <v>69.470579999999998</v>
      </c>
      <c r="I20" s="7">
        <v>69.650069999999999</v>
      </c>
      <c r="J20" s="7">
        <v>69.744929999999997</v>
      </c>
      <c r="K20" s="7">
        <v>71.117580000000004</v>
      </c>
      <c r="L20" s="7">
        <v>71.729410000000001</v>
      </c>
    </row>
    <row r="21" spans="1:12" x14ac:dyDescent="0.2">
      <c r="A21" s="19" t="s">
        <v>30</v>
      </c>
      <c r="B21" s="29" t="s">
        <v>30</v>
      </c>
      <c r="C21" s="7">
        <v>62.897689999999997</v>
      </c>
      <c r="D21" s="7">
        <v>69.866150000000005</v>
      </c>
      <c r="E21" s="7">
        <v>69.988200000000006</v>
      </c>
      <c r="F21" s="7">
        <v>68.695530000000005</v>
      </c>
      <c r="G21" s="7">
        <v>68.246369999999999</v>
      </c>
      <c r="H21" s="7">
        <v>67.695769999999996</v>
      </c>
      <c r="I21" s="7">
        <v>67.248130000000003</v>
      </c>
      <c r="J21" s="7">
        <v>66.917509999999993</v>
      </c>
      <c r="K21" s="7">
        <v>66.225819999999999</v>
      </c>
      <c r="L21" s="7">
        <v>64.913150000000002</v>
      </c>
    </row>
    <row r="22" spans="1:12" x14ac:dyDescent="0.2">
      <c r="A22" s="19" t="s">
        <v>31</v>
      </c>
      <c r="B22" s="29" t="s">
        <v>31</v>
      </c>
      <c r="C22" s="7">
        <v>93.966220000000007</v>
      </c>
      <c r="D22" s="7">
        <v>91.896420000000006</v>
      </c>
      <c r="E22" s="7">
        <v>91.665080000000003</v>
      </c>
      <c r="F22" s="7">
        <v>91.502459999999999</v>
      </c>
      <c r="G22" s="7">
        <v>91.333100000000002</v>
      </c>
      <c r="H22" s="7">
        <v>91.089079999999996</v>
      </c>
      <c r="I22" s="7">
        <v>92.428039999999996</v>
      </c>
      <c r="J22" s="7">
        <v>91.018680000000003</v>
      </c>
      <c r="K22" s="7">
        <v>90.923869999999994</v>
      </c>
      <c r="L22" s="7">
        <v>90.914100000000005</v>
      </c>
    </row>
    <row r="23" spans="1:12" x14ac:dyDescent="0.2">
      <c r="A23" s="19" t="s">
        <v>32</v>
      </c>
      <c r="B23" s="29" t="s">
        <v>32</v>
      </c>
      <c r="C23" s="7">
        <v>83.643039999999999</v>
      </c>
      <c r="D23" s="7">
        <v>87.861789999999999</v>
      </c>
      <c r="E23" s="7">
        <v>87.514330000000001</v>
      </c>
      <c r="F23" s="7">
        <v>87.972200000000001</v>
      </c>
      <c r="G23" s="7">
        <v>88.268720000000002</v>
      </c>
      <c r="H23" s="7">
        <v>88.101190000000003</v>
      </c>
      <c r="I23" s="7">
        <v>88.351179999999999</v>
      </c>
      <c r="J23" s="7">
        <v>89.174319999999994</v>
      </c>
      <c r="K23" s="7">
        <v>88.928280000000001</v>
      </c>
      <c r="L23" s="7">
        <v>89.524889999999999</v>
      </c>
    </row>
    <row r="24" spans="1:12" x14ac:dyDescent="0.2">
      <c r="A24" s="19" t="s">
        <v>33</v>
      </c>
      <c r="B24" s="29" t="s">
        <v>33</v>
      </c>
      <c r="C24" s="7">
        <v>5.1733549999999999</v>
      </c>
      <c r="D24" s="7">
        <v>11.302210000000001</v>
      </c>
      <c r="E24" s="7">
        <v>12.183619999999999</v>
      </c>
      <c r="F24" s="7">
        <v>12.45735</v>
      </c>
      <c r="G24" s="7">
        <v>12.88663</v>
      </c>
      <c r="H24" s="7">
        <v>13.268789999999999</v>
      </c>
      <c r="I24" s="7">
        <v>13.6111</v>
      </c>
      <c r="J24" s="7">
        <v>14.02196</v>
      </c>
      <c r="K24" s="7">
        <v>12.44703</v>
      </c>
      <c r="L24" s="7">
        <v>12.90828</v>
      </c>
    </row>
    <row r="25" spans="1:12" x14ac:dyDescent="0.2">
      <c r="A25" s="19" t="s">
        <v>34</v>
      </c>
      <c r="B25" s="29" t="s">
        <v>34</v>
      </c>
      <c r="C25" s="7">
        <v>13.90818</v>
      </c>
      <c r="D25" s="7">
        <v>13.249180000000001</v>
      </c>
      <c r="E25" s="7">
        <v>13.314590000000001</v>
      </c>
      <c r="F25" s="7">
        <v>12.95214</v>
      </c>
      <c r="G25" s="7">
        <v>12.84332</v>
      </c>
      <c r="H25" s="7">
        <v>12.533469999999999</v>
      </c>
      <c r="I25" s="7">
        <v>12.334910000000001</v>
      </c>
      <c r="J25" s="7">
        <v>12.2094</v>
      </c>
      <c r="K25" s="7">
        <v>11.53186</v>
      </c>
      <c r="L25" s="7">
        <v>11.81428</v>
      </c>
    </row>
    <row r="26" spans="1:12" x14ac:dyDescent="0.2">
      <c r="A26" s="19" t="s">
        <v>35</v>
      </c>
      <c r="B26" s="29" t="s">
        <v>35</v>
      </c>
      <c r="C26" s="7">
        <v>12.91797</v>
      </c>
      <c r="D26" s="7">
        <v>39.416890000000002</v>
      </c>
      <c r="E26" s="7">
        <v>43.507770000000001</v>
      </c>
      <c r="F26" s="7">
        <v>47.617809999999999</v>
      </c>
      <c r="G26" s="7">
        <v>48.931480000000001</v>
      </c>
      <c r="H26" s="7">
        <v>49.655029999999996</v>
      </c>
      <c r="I26" s="7">
        <v>50.958880000000001</v>
      </c>
      <c r="J26" s="7">
        <v>51.96434</v>
      </c>
      <c r="K26" s="7">
        <v>51.910290000000003</v>
      </c>
      <c r="L26" s="7">
        <v>52.833779999999997</v>
      </c>
    </row>
    <row r="27" spans="1:12" x14ac:dyDescent="0.2">
      <c r="A27" s="19" t="s">
        <v>36</v>
      </c>
      <c r="B27" s="29" t="s">
        <v>36</v>
      </c>
      <c r="C27" s="7">
        <v>19.1493</v>
      </c>
      <c r="D27" s="7">
        <v>21.81795</v>
      </c>
      <c r="E27" s="7">
        <v>22.5273</v>
      </c>
      <c r="F27" s="7">
        <v>23.17062</v>
      </c>
      <c r="G27" s="7">
        <v>23.781770000000002</v>
      </c>
      <c r="H27" s="7">
        <v>24.353149999999999</v>
      </c>
      <c r="I27" s="7">
        <v>24.947320000000001</v>
      </c>
      <c r="J27" s="7">
        <v>25.543880000000001</v>
      </c>
      <c r="K27" s="7">
        <v>24.160260000000001</v>
      </c>
      <c r="L27" s="7">
        <v>24.76399</v>
      </c>
    </row>
    <row r="28" spans="1:12" x14ac:dyDescent="0.2">
      <c r="A28" s="19" t="s">
        <v>37</v>
      </c>
      <c r="B28" s="29" t="s">
        <v>37</v>
      </c>
      <c r="C28" s="7">
        <v>83.868530000000007</v>
      </c>
      <c r="D28" s="7">
        <v>84.565560000000005</v>
      </c>
      <c r="E28" s="7">
        <v>84.691280000000006</v>
      </c>
      <c r="F28" s="7">
        <v>84.622020000000006</v>
      </c>
      <c r="G28" s="7">
        <v>84.680530000000005</v>
      </c>
      <c r="H28" s="7">
        <v>84.759469999999993</v>
      </c>
      <c r="I28" s="7">
        <v>84.667879999999997</v>
      </c>
      <c r="J28" s="7">
        <v>84.767139999999998</v>
      </c>
      <c r="K28" s="7">
        <v>84.470150000000004</v>
      </c>
      <c r="L28" s="7">
        <v>85.659030000000001</v>
      </c>
    </row>
    <row r="29" spans="1:12" x14ac:dyDescent="0.2">
      <c r="A29" s="19" t="s">
        <v>38</v>
      </c>
      <c r="B29" s="29" t="s">
        <v>38</v>
      </c>
      <c r="C29" s="7">
        <v>6.052886</v>
      </c>
      <c r="D29" s="7">
        <v>5.9616239999999996</v>
      </c>
      <c r="E29" s="7">
        <v>5.5703800000000001</v>
      </c>
      <c r="F29" s="7">
        <v>5.6837900000000001</v>
      </c>
      <c r="G29" s="7">
        <v>5.7041089999999999</v>
      </c>
      <c r="H29" s="7">
        <v>5.7263140000000003</v>
      </c>
      <c r="I29" s="7">
        <v>5.8092649999999999</v>
      </c>
      <c r="J29" s="7">
        <v>5.9512619999999998</v>
      </c>
      <c r="K29" s="7">
        <v>5.3533080000000002</v>
      </c>
      <c r="L29" s="7">
        <v>5.5386379999999997</v>
      </c>
    </row>
    <row r="30" spans="1:12" x14ac:dyDescent="0.2">
      <c r="A30" s="19" t="s">
        <v>39</v>
      </c>
      <c r="B30" s="29" t="s">
        <v>39</v>
      </c>
      <c r="C30" s="7">
        <v>5.2327209999999997</v>
      </c>
      <c r="D30" s="7">
        <v>9.5066220000000001</v>
      </c>
      <c r="E30" s="7">
        <v>9.8545060000000007</v>
      </c>
      <c r="F30" s="7">
        <v>9.9776030000000002</v>
      </c>
      <c r="G30" s="7">
        <v>9.1501210000000004</v>
      </c>
      <c r="H30" s="7">
        <v>8.7091410000000007</v>
      </c>
      <c r="I30" s="7">
        <v>8.8731200000000001</v>
      </c>
      <c r="J30" s="7">
        <v>8.8187010000000008</v>
      </c>
      <c r="K30" s="7">
        <v>7.8819169999999996</v>
      </c>
      <c r="L30" s="7">
        <v>8.0434780000000003</v>
      </c>
    </row>
    <row r="31" spans="1:12" x14ac:dyDescent="0.2">
      <c r="A31" s="19" t="s">
        <v>40</v>
      </c>
      <c r="B31" s="29" t="s">
        <v>40</v>
      </c>
      <c r="C31" s="7">
        <v>69.422470000000004</v>
      </c>
      <c r="D31" s="7">
        <v>74.576819999999998</v>
      </c>
      <c r="E31" s="7">
        <v>74.127679999999998</v>
      </c>
      <c r="F31" s="7">
        <v>74.351079999999996</v>
      </c>
      <c r="G31" s="7">
        <v>73.525989999999993</v>
      </c>
      <c r="H31" s="7">
        <v>72.567859999999996</v>
      </c>
      <c r="I31" s="7">
        <v>72.886099999999999</v>
      </c>
      <c r="J31" s="7">
        <v>72.78537</v>
      </c>
      <c r="K31" s="7">
        <v>72.77149</v>
      </c>
      <c r="L31" s="7">
        <v>72.974180000000004</v>
      </c>
    </row>
    <row r="32" spans="1:12" x14ac:dyDescent="0.2">
      <c r="A32" s="19" t="s">
        <v>41</v>
      </c>
      <c r="B32" s="29" t="s">
        <v>41</v>
      </c>
      <c r="C32" s="7">
        <v>33.50909</v>
      </c>
      <c r="D32" s="7">
        <v>47.596519999999998</v>
      </c>
      <c r="E32" s="7">
        <v>48.673279999999998</v>
      </c>
      <c r="F32" s="7">
        <v>49.68262</v>
      </c>
      <c r="G32" s="7">
        <v>50.664169999999999</v>
      </c>
      <c r="H32" s="7">
        <v>51.66722</v>
      </c>
      <c r="I32" s="7">
        <v>53.000010000000003</v>
      </c>
      <c r="J32" s="7">
        <v>53.96443</v>
      </c>
      <c r="K32" s="7">
        <v>54.415300000000002</v>
      </c>
      <c r="L32" s="7">
        <v>55.466320000000003</v>
      </c>
    </row>
    <row r="33" spans="1:12" x14ac:dyDescent="0.2">
      <c r="A33" s="19" t="s">
        <v>42</v>
      </c>
      <c r="B33" s="29" t="s">
        <v>42</v>
      </c>
      <c r="C33" s="7">
        <v>50.555660000000003</v>
      </c>
      <c r="D33" s="7">
        <v>47.635840000000002</v>
      </c>
      <c r="E33" s="7">
        <v>48.464239999999997</v>
      </c>
      <c r="F33" s="7">
        <v>48.920720000000003</v>
      </c>
      <c r="G33" s="7">
        <v>48.847859999999997</v>
      </c>
      <c r="H33" s="7">
        <v>48.88664</v>
      </c>
      <c r="I33" s="7">
        <v>48.593670000000003</v>
      </c>
      <c r="J33" s="7">
        <v>50.417839999999998</v>
      </c>
      <c r="K33" s="7">
        <v>49.179270000000002</v>
      </c>
      <c r="L33" s="7">
        <v>49.092269999999999</v>
      </c>
    </row>
    <row r="34" spans="1:12" x14ac:dyDescent="0.2">
      <c r="A34" s="19" t="s">
        <v>43</v>
      </c>
      <c r="B34" s="29" t="s">
        <v>43</v>
      </c>
      <c r="C34" s="7">
        <v>9.3132190000000001</v>
      </c>
      <c r="D34" s="7">
        <v>18.235399999999998</v>
      </c>
      <c r="E34" s="7">
        <v>19.074819999999999</v>
      </c>
      <c r="F34" s="7">
        <v>19.384779999999999</v>
      </c>
      <c r="G34" s="7">
        <v>19.321940000000001</v>
      </c>
      <c r="H34" s="7">
        <v>19.543130000000001</v>
      </c>
      <c r="I34" s="7">
        <v>20.117599999999999</v>
      </c>
      <c r="J34" s="7">
        <v>19.855270000000001</v>
      </c>
      <c r="K34" s="7">
        <v>18.813379999999999</v>
      </c>
      <c r="L34" s="7">
        <v>19.30575</v>
      </c>
    </row>
    <row r="35" spans="1:12" x14ac:dyDescent="0.2">
      <c r="A35" s="19" t="s">
        <v>44</v>
      </c>
      <c r="B35" s="29" t="s">
        <v>44</v>
      </c>
      <c r="C35" s="7">
        <v>21.02045</v>
      </c>
      <c r="D35" s="7">
        <v>24.096820000000001</v>
      </c>
      <c r="E35" s="7">
        <v>24.853090000000002</v>
      </c>
      <c r="F35" s="7">
        <v>25.313130000000001</v>
      </c>
      <c r="G35" s="7">
        <v>25.258379999999999</v>
      </c>
      <c r="H35" s="7">
        <v>25.255579999999998</v>
      </c>
      <c r="I35" s="7">
        <v>25.156169999999999</v>
      </c>
      <c r="J35" s="7">
        <v>25.32441</v>
      </c>
      <c r="K35" s="7">
        <v>23.528700000000001</v>
      </c>
      <c r="L35" s="7">
        <v>23.764579999999999</v>
      </c>
    </row>
    <row r="36" spans="1:12" x14ac:dyDescent="0.2">
      <c r="A36" s="19" t="s">
        <v>45</v>
      </c>
      <c r="B36" s="29" t="s">
        <v>45</v>
      </c>
      <c r="C36" s="7">
        <v>70.760990000000007</v>
      </c>
      <c r="D36" s="7">
        <v>74.498589999999993</v>
      </c>
      <c r="E36" s="7">
        <v>75.599400000000003</v>
      </c>
      <c r="F36" s="7">
        <v>75.686970000000002</v>
      </c>
      <c r="G36" s="7">
        <v>76.559449999999998</v>
      </c>
      <c r="H36" s="7">
        <v>75.688429999999997</v>
      </c>
      <c r="I36" s="7">
        <v>74.871020000000001</v>
      </c>
      <c r="J36" s="7">
        <v>73.358630000000005</v>
      </c>
      <c r="K36" s="7">
        <v>73.390720000000002</v>
      </c>
      <c r="L36" s="7">
        <v>73.839969999999994</v>
      </c>
    </row>
    <row r="37" spans="1:12" x14ac:dyDescent="0.2">
      <c r="A37" s="19" t="s">
        <v>46</v>
      </c>
      <c r="B37" s="29" t="s">
        <v>46</v>
      </c>
      <c r="C37" s="7">
        <v>20.381689999999999</v>
      </c>
      <c r="D37" s="7">
        <v>23.428149999999999</v>
      </c>
      <c r="E37" s="7">
        <v>23.9115</v>
      </c>
      <c r="F37" s="7">
        <v>24.480609999999999</v>
      </c>
      <c r="G37" s="7">
        <v>25.021940000000001</v>
      </c>
      <c r="H37" s="7">
        <v>26.60172</v>
      </c>
      <c r="I37" s="7">
        <v>27.45082</v>
      </c>
      <c r="J37" s="7">
        <v>28.277090000000001</v>
      </c>
      <c r="K37" s="7">
        <v>26.586500000000001</v>
      </c>
      <c r="L37" s="7">
        <v>27.41357</v>
      </c>
    </row>
    <row r="38" spans="1:12" x14ac:dyDescent="0.2">
      <c r="A38" s="19" t="s">
        <v>47</v>
      </c>
      <c r="B38" s="29" t="s">
        <v>47</v>
      </c>
      <c r="C38" s="7">
        <v>76.136499999999998</v>
      </c>
      <c r="D38" s="7">
        <v>81.922409999999999</v>
      </c>
      <c r="E38" s="7">
        <v>84.384339999999995</v>
      </c>
      <c r="F38" s="7">
        <v>84.330029999999994</v>
      </c>
      <c r="G38" s="7">
        <v>86.092039999999997</v>
      </c>
      <c r="H38" s="7">
        <v>87.630330000000001</v>
      </c>
      <c r="I38" s="7">
        <v>87.925250000000005</v>
      </c>
      <c r="J38" s="7">
        <v>87.651560000000003</v>
      </c>
      <c r="K38" s="7">
        <v>87.583349999999996</v>
      </c>
      <c r="L38" s="7">
        <v>87.163669999999996</v>
      </c>
    </row>
    <row r="39" spans="1:12" x14ac:dyDescent="0.2">
      <c r="A39" s="19" t="s">
        <v>48</v>
      </c>
      <c r="B39" s="29" t="s">
        <v>48</v>
      </c>
      <c r="C39" s="7">
        <v>75.757480000000001</v>
      </c>
      <c r="D39" s="7">
        <v>82.441760000000002</v>
      </c>
      <c r="E39" s="7">
        <v>82.111840000000001</v>
      </c>
      <c r="F39" s="7">
        <v>85.071489999999997</v>
      </c>
      <c r="G39" s="7">
        <v>85.718230000000005</v>
      </c>
      <c r="H39" s="7">
        <v>86.811999999999998</v>
      </c>
      <c r="I39" s="7">
        <v>86.721029999999999</v>
      </c>
      <c r="J39" s="7">
        <v>86.346800000000002</v>
      </c>
      <c r="K39" s="7">
        <v>86.217709999999997</v>
      </c>
      <c r="L39" s="7">
        <v>87.882480000000001</v>
      </c>
    </row>
    <row r="40" spans="1:12" x14ac:dyDescent="0.2">
      <c r="A40" s="19" t="s">
        <v>243</v>
      </c>
      <c r="B40" s="29" t="s">
        <v>243</v>
      </c>
      <c r="C40" s="7">
        <v>84.996979999999994</v>
      </c>
      <c r="D40" s="7">
        <v>82.137150000000005</v>
      </c>
      <c r="E40" s="7">
        <v>82.006870000000006</v>
      </c>
      <c r="F40" s="7">
        <v>82.661429999999996</v>
      </c>
      <c r="G40" s="7">
        <v>82.840360000000004</v>
      </c>
      <c r="H40" s="7">
        <v>82.879570000000001</v>
      </c>
      <c r="I40" s="7">
        <v>83.055880000000002</v>
      </c>
      <c r="J40" s="7">
        <v>83.199039999999997</v>
      </c>
      <c r="K40" s="7">
        <v>83.113879999999995</v>
      </c>
      <c r="L40" s="7">
        <v>84.100890000000007</v>
      </c>
    </row>
    <row r="41" spans="1:12" x14ac:dyDescent="0.2">
      <c r="A41" s="19" t="s">
        <v>50</v>
      </c>
      <c r="B41" s="29" t="s">
        <v>50</v>
      </c>
      <c r="C41" s="7">
        <v>90.878259999999997</v>
      </c>
      <c r="D41" s="7">
        <v>90.872150000000005</v>
      </c>
      <c r="E41" s="7">
        <v>91.029610000000005</v>
      </c>
      <c r="F41" s="7">
        <v>91.133240000000001</v>
      </c>
      <c r="G41" s="7">
        <v>91.211759999999998</v>
      </c>
      <c r="H41" s="7">
        <v>91.659580000000005</v>
      </c>
      <c r="I41" s="7">
        <v>91.863439999999997</v>
      </c>
      <c r="J41" s="7">
        <v>91.661270000000002</v>
      </c>
      <c r="K41" s="7">
        <v>91.476010000000002</v>
      </c>
      <c r="L41" s="7">
        <v>91.063540000000003</v>
      </c>
    </row>
    <row r="42" spans="1:12" x14ac:dyDescent="0.2">
      <c r="A42" s="19" t="s">
        <v>51</v>
      </c>
      <c r="B42" s="29" t="s">
        <v>51</v>
      </c>
      <c r="C42" s="7">
        <v>57.073590000000003</v>
      </c>
      <c r="D42" s="7">
        <v>55.186869999999999</v>
      </c>
      <c r="E42" s="7">
        <v>55.172919999999998</v>
      </c>
      <c r="F42" s="7">
        <v>55.601970000000001</v>
      </c>
      <c r="G42" s="7">
        <v>56.925690000000003</v>
      </c>
      <c r="H42" s="7">
        <v>56.034669999999998</v>
      </c>
      <c r="I42" s="7">
        <v>56.633659999999999</v>
      </c>
      <c r="J42" s="7">
        <v>58.231900000000003</v>
      </c>
      <c r="K42" s="7">
        <v>57.199480000000001</v>
      </c>
      <c r="L42" s="7">
        <v>58.095910000000003</v>
      </c>
    </row>
    <row r="43" spans="1:12" x14ac:dyDescent="0.2">
      <c r="A43" s="19" t="s">
        <v>52</v>
      </c>
      <c r="B43" s="29" t="s">
        <v>52</v>
      </c>
      <c r="C43" s="7">
        <v>52.166930000000001</v>
      </c>
      <c r="D43" s="7">
        <v>54.826099999999997</v>
      </c>
      <c r="E43" s="7">
        <v>57.106250000000003</v>
      </c>
      <c r="F43" s="7">
        <v>55.155270000000002</v>
      </c>
      <c r="G43" s="7">
        <v>51.473930000000003</v>
      </c>
      <c r="H43" s="7">
        <v>50.706740000000003</v>
      </c>
      <c r="I43" s="7">
        <v>50.087330000000001</v>
      </c>
      <c r="J43" s="7">
        <v>48.77111</v>
      </c>
      <c r="K43" s="7">
        <v>45.593789999999998</v>
      </c>
      <c r="L43" s="7">
        <v>45.155189999999997</v>
      </c>
    </row>
    <row r="44" spans="1:12" x14ac:dyDescent="0.2">
      <c r="A44" s="19" t="s">
        <v>188</v>
      </c>
      <c r="B44" s="29" t="s">
        <v>188</v>
      </c>
      <c r="C44" s="7">
        <v>59.941740000000003</v>
      </c>
      <c r="D44" s="7">
        <v>61.140880000000003</v>
      </c>
      <c r="E44" s="7">
        <v>60.829439999999998</v>
      </c>
      <c r="F44" s="7">
        <v>62.600749999999998</v>
      </c>
      <c r="G44" s="7">
        <v>69.863579999999999</v>
      </c>
      <c r="H44" s="7">
        <v>68.094920000000002</v>
      </c>
      <c r="I44" s="7">
        <v>68.768799999999999</v>
      </c>
      <c r="J44" s="7">
        <v>71.099940000000004</v>
      </c>
      <c r="K44" s="7">
        <v>72.476320000000001</v>
      </c>
      <c r="L44" s="7">
        <v>72.880780000000001</v>
      </c>
    </row>
    <row r="45" spans="1:12" x14ac:dyDescent="0.2">
      <c r="A45" s="19" t="s">
        <v>54</v>
      </c>
      <c r="B45" s="29" t="s">
        <v>54</v>
      </c>
      <c r="C45" s="7">
        <v>57.256070000000001</v>
      </c>
      <c r="D45" s="7">
        <v>58.095359999999999</v>
      </c>
      <c r="E45" s="7">
        <v>60.436770000000003</v>
      </c>
      <c r="F45" s="7">
        <v>59.583840000000002</v>
      </c>
      <c r="G45" s="7">
        <v>59.98874</v>
      </c>
      <c r="H45" s="7">
        <v>59.75994</v>
      </c>
      <c r="I45" s="7">
        <v>61.146810000000002</v>
      </c>
      <c r="J45" s="7">
        <v>60.872109999999999</v>
      </c>
      <c r="K45" s="7">
        <v>61.271590000000003</v>
      </c>
      <c r="L45" s="7">
        <v>62.135980000000004</v>
      </c>
    </row>
    <row r="46" spans="1:12" x14ac:dyDescent="0.2">
      <c r="A46" s="19" t="s">
        <v>55</v>
      </c>
      <c r="B46" s="29" t="s">
        <v>55</v>
      </c>
      <c r="C46" s="7">
        <v>91.708579999999998</v>
      </c>
      <c r="D46" s="7">
        <v>90.861940000000004</v>
      </c>
      <c r="E46" s="7">
        <v>90.890270000000001</v>
      </c>
      <c r="F46" s="7">
        <v>90.577560000000005</v>
      </c>
      <c r="G46" s="7">
        <v>90.432649999999995</v>
      </c>
      <c r="H46" s="7">
        <v>89.799449999999993</v>
      </c>
      <c r="I46" s="7">
        <v>89.285929999999993</v>
      </c>
      <c r="J46" s="7">
        <v>89.008970000000005</v>
      </c>
      <c r="K46" s="7">
        <v>89.212879999999998</v>
      </c>
      <c r="L46" s="7">
        <v>89.532780000000002</v>
      </c>
    </row>
    <row r="47" spans="1:12" x14ac:dyDescent="0.2">
      <c r="A47" s="19" t="s">
        <v>56</v>
      </c>
      <c r="B47" s="29" t="s">
        <v>56</v>
      </c>
      <c r="C47" s="7">
        <v>75.604550000000003</v>
      </c>
      <c r="D47" s="7">
        <v>66.829080000000005</v>
      </c>
      <c r="E47" s="7">
        <v>66.128360000000001</v>
      </c>
      <c r="F47" s="7">
        <v>65.416449999999998</v>
      </c>
      <c r="G47" s="7">
        <v>64.726929999999996</v>
      </c>
      <c r="H47" s="7">
        <v>64.738029999999995</v>
      </c>
      <c r="I47" s="7">
        <v>64.89</v>
      </c>
      <c r="J47" s="7">
        <v>65.129090000000005</v>
      </c>
      <c r="K47" s="7">
        <v>65.348039999999997</v>
      </c>
      <c r="L47" s="7">
        <v>65.948139999999995</v>
      </c>
    </row>
    <row r="48" spans="1:12" x14ac:dyDescent="0.2">
      <c r="A48" s="19" t="s">
        <v>57</v>
      </c>
      <c r="B48" s="29" t="s">
        <v>57</v>
      </c>
      <c r="C48" s="7">
        <v>9.5188590000000008</v>
      </c>
      <c r="D48" s="7">
        <v>11.816649999999999</v>
      </c>
      <c r="E48" s="7">
        <v>12.329750000000001</v>
      </c>
      <c r="F48" s="7">
        <v>12.89091</v>
      </c>
      <c r="G48" s="7">
        <v>13.42582</v>
      </c>
      <c r="H48" s="7">
        <v>13.969519999999999</v>
      </c>
      <c r="I48" s="7">
        <v>14.44829</v>
      </c>
      <c r="J48" s="7">
        <v>14.900359999999999</v>
      </c>
      <c r="K48" s="7">
        <v>13.862819999999999</v>
      </c>
      <c r="L48" s="7">
        <v>14.372199999999999</v>
      </c>
    </row>
    <row r="49" spans="1:12" x14ac:dyDescent="0.2">
      <c r="A49" s="19" t="s">
        <v>58</v>
      </c>
      <c r="B49" s="29" t="s">
        <v>58</v>
      </c>
      <c r="C49" s="7">
        <v>61.218829999999997</v>
      </c>
      <c r="D49" s="7">
        <v>57.253709999999998</v>
      </c>
      <c r="E49" s="7">
        <v>59.76934</v>
      </c>
      <c r="F49" s="7">
        <v>62.231960000000001</v>
      </c>
      <c r="G49" s="7">
        <v>64.581919999999997</v>
      </c>
      <c r="H49" s="7">
        <v>65.791499999999999</v>
      </c>
      <c r="I49" s="7">
        <v>66.903120000000001</v>
      </c>
      <c r="J49" s="7">
        <v>67.565380000000005</v>
      </c>
      <c r="K49" s="7">
        <v>66.300669999999997</v>
      </c>
      <c r="L49" s="7">
        <v>66.876270000000005</v>
      </c>
    </row>
    <row r="50" spans="1:12" x14ac:dyDescent="0.2">
      <c r="A50" s="19" t="s">
        <v>59</v>
      </c>
      <c r="B50" s="29" t="s">
        <v>59</v>
      </c>
      <c r="C50" s="7">
        <v>86.475300000000004</v>
      </c>
      <c r="D50" s="7">
        <v>86.56165</v>
      </c>
      <c r="E50" s="7">
        <v>85.999380000000002</v>
      </c>
      <c r="F50" s="7">
        <v>85.781549999999996</v>
      </c>
      <c r="G50" s="7">
        <v>85.967150000000004</v>
      </c>
      <c r="H50" s="7">
        <v>86.822209999999998</v>
      </c>
      <c r="I50" s="7">
        <v>86.79128</v>
      </c>
      <c r="J50" s="7">
        <v>86.542370000000005</v>
      </c>
      <c r="K50" s="7">
        <v>86.566109999999995</v>
      </c>
      <c r="L50" s="7">
        <v>85.290760000000006</v>
      </c>
    </row>
    <row r="51" spans="1:12" x14ac:dyDescent="0.2">
      <c r="A51" s="19" t="s">
        <v>60</v>
      </c>
      <c r="B51" s="29" t="s">
        <v>60</v>
      </c>
      <c r="C51" s="7">
        <v>88.588009999999997</v>
      </c>
      <c r="D51" s="7">
        <v>88.727549999999994</v>
      </c>
      <c r="E51" s="7">
        <v>88.390039999999999</v>
      </c>
      <c r="F51" s="7">
        <v>88.464969999999994</v>
      </c>
      <c r="G51" s="7">
        <v>88.231369999999998</v>
      </c>
      <c r="H51" s="7">
        <v>88.392480000000006</v>
      </c>
      <c r="I51" s="7">
        <v>88.351460000000003</v>
      </c>
      <c r="J51" s="7">
        <v>87.867459999999994</v>
      </c>
      <c r="K51" s="7">
        <v>87.59554</v>
      </c>
      <c r="L51" s="7">
        <v>87.514560000000003</v>
      </c>
    </row>
    <row r="52" spans="1:12" x14ac:dyDescent="0.2">
      <c r="A52" s="19" t="s">
        <v>61</v>
      </c>
      <c r="B52" s="29" t="s">
        <v>61</v>
      </c>
      <c r="C52" s="7">
        <v>58.457160000000002</v>
      </c>
      <c r="D52" s="7">
        <v>66.555480000000003</v>
      </c>
      <c r="E52" s="7">
        <v>66.553299999999993</v>
      </c>
      <c r="F52" s="7">
        <v>66.481939999999994</v>
      </c>
      <c r="G52" s="7">
        <v>66.299220000000005</v>
      </c>
      <c r="H52" s="7">
        <v>65.991249999999994</v>
      </c>
      <c r="I52" s="7">
        <v>65.681359999999998</v>
      </c>
      <c r="J52" s="7">
        <v>65.526600000000002</v>
      </c>
      <c r="K52" s="7">
        <v>65.792280000000005</v>
      </c>
      <c r="L52" s="7">
        <v>66.384190000000004</v>
      </c>
    </row>
    <row r="53" spans="1:12" x14ac:dyDescent="0.2">
      <c r="A53" s="19" t="s">
        <v>189</v>
      </c>
      <c r="B53" s="29" t="s">
        <v>189</v>
      </c>
      <c r="C53" s="7">
        <v>23.313210000000002</v>
      </c>
      <c r="D53" s="7">
        <v>25.551929999999999</v>
      </c>
      <c r="E53" s="7">
        <v>25.54842</v>
      </c>
      <c r="F53" s="7">
        <v>26.325839999999999</v>
      </c>
      <c r="G53" s="7">
        <v>26.89387</v>
      </c>
      <c r="H53" s="7">
        <v>26.6188</v>
      </c>
      <c r="I53" s="7">
        <v>26.670480000000001</v>
      </c>
      <c r="J53" s="7">
        <v>27.226659999999999</v>
      </c>
      <c r="K53" s="7">
        <v>25.057230000000001</v>
      </c>
      <c r="L53" s="7">
        <v>25.699470000000002</v>
      </c>
    </row>
    <row r="54" spans="1:12" x14ac:dyDescent="0.2">
      <c r="A54" s="19" t="s">
        <v>63</v>
      </c>
      <c r="B54" s="29" t="s">
        <v>63</v>
      </c>
      <c r="C54" s="7">
        <v>38.336950000000002</v>
      </c>
      <c r="D54" s="7">
        <v>42.590420000000002</v>
      </c>
      <c r="E54" s="7">
        <v>44.143839999999997</v>
      </c>
      <c r="F54" s="7">
        <v>46.350560000000002</v>
      </c>
      <c r="G54" s="7">
        <v>46.933320000000002</v>
      </c>
      <c r="H54" s="7">
        <v>48.363460000000003</v>
      </c>
      <c r="I54" s="7">
        <v>50.806649999999998</v>
      </c>
      <c r="J54" s="7">
        <v>50.293399999999998</v>
      </c>
      <c r="K54" s="7">
        <v>50.781089999999999</v>
      </c>
      <c r="L54" s="7">
        <v>51.83184</v>
      </c>
    </row>
    <row r="55" spans="1:12" x14ac:dyDescent="0.2">
      <c r="A55" s="19" t="s">
        <v>64</v>
      </c>
      <c r="B55" s="29" t="s">
        <v>64</v>
      </c>
      <c r="C55" s="7">
        <v>89.126239999999996</v>
      </c>
      <c r="D55" s="7">
        <v>88.803979999999996</v>
      </c>
      <c r="E55" s="7">
        <v>89.044039999999995</v>
      </c>
      <c r="F55" s="7">
        <v>89.246859999999998</v>
      </c>
      <c r="G55" s="7">
        <v>89.575469999999996</v>
      </c>
      <c r="H55" s="7">
        <v>89.800129999999996</v>
      </c>
      <c r="I55" s="7">
        <v>90.099580000000003</v>
      </c>
      <c r="J55" s="7">
        <v>90.393199999999993</v>
      </c>
      <c r="K55" s="7">
        <v>90.744349999999997</v>
      </c>
      <c r="L55" s="7">
        <v>91.686679999999996</v>
      </c>
    </row>
    <row r="56" spans="1:12" x14ac:dyDescent="0.2">
      <c r="A56" s="19" t="s">
        <v>65</v>
      </c>
      <c r="B56" s="29" t="s">
        <v>65</v>
      </c>
      <c r="C56" s="7">
        <v>19.49663</v>
      </c>
      <c r="D56" s="7">
        <v>23.755880000000001</v>
      </c>
      <c r="E56" s="7">
        <v>23.702950000000001</v>
      </c>
      <c r="F56" s="7">
        <v>23.629300000000001</v>
      </c>
      <c r="G56" s="7">
        <v>23.81962</v>
      </c>
      <c r="H56" s="7">
        <v>24.341059999999999</v>
      </c>
      <c r="I56" s="7">
        <v>24.905470000000001</v>
      </c>
      <c r="J56" s="7">
        <v>25.582820000000002</v>
      </c>
      <c r="K56" s="7">
        <v>24.284410000000001</v>
      </c>
      <c r="L56" s="7">
        <v>24.954920000000001</v>
      </c>
    </row>
    <row r="57" spans="1:12" x14ac:dyDescent="0.2">
      <c r="A57" s="19" t="s">
        <v>66</v>
      </c>
      <c r="B57" s="29" t="s">
        <v>66</v>
      </c>
      <c r="C57" s="7">
        <v>58.047289999999997</v>
      </c>
      <c r="D57" s="7">
        <v>63.010509999999996</v>
      </c>
      <c r="E57" s="7">
        <v>64.032629999999997</v>
      </c>
      <c r="F57" s="7">
        <v>65.043700000000001</v>
      </c>
      <c r="G57" s="7">
        <v>65.909769999999995</v>
      </c>
      <c r="H57" s="7">
        <v>65.930319999999995</v>
      </c>
      <c r="I57" s="7">
        <v>66.516850000000005</v>
      </c>
      <c r="J57" s="7">
        <v>68.102829999999997</v>
      </c>
      <c r="K57" s="7">
        <v>68.143190000000004</v>
      </c>
      <c r="L57" s="7">
        <v>67.828909999999993</v>
      </c>
    </row>
    <row r="58" spans="1:12" x14ac:dyDescent="0.2">
      <c r="A58" s="19" t="s">
        <v>67</v>
      </c>
      <c r="B58" s="29" t="s">
        <v>67</v>
      </c>
      <c r="C58" s="7">
        <v>50.135539999999999</v>
      </c>
      <c r="D58" s="7">
        <v>56.477539999999998</v>
      </c>
      <c r="E58" s="7">
        <v>59.272500000000001</v>
      </c>
      <c r="F58" s="7">
        <v>60.321829999999999</v>
      </c>
      <c r="G58" s="7">
        <v>62.353290000000001</v>
      </c>
      <c r="H58" s="7">
        <v>59.543140000000001</v>
      </c>
      <c r="I58" s="7">
        <v>59.419159999999998</v>
      </c>
      <c r="J58" s="7">
        <v>63.439210000000003</v>
      </c>
      <c r="K58" s="7">
        <v>63.11627</v>
      </c>
      <c r="L58" s="7">
        <v>63.908790000000003</v>
      </c>
    </row>
    <row r="59" spans="1:12" x14ac:dyDescent="0.2">
      <c r="A59" s="19" t="s">
        <v>68</v>
      </c>
      <c r="B59" s="29" t="s">
        <v>68</v>
      </c>
      <c r="C59" s="7">
        <v>6.9728300000000001</v>
      </c>
      <c r="D59" s="7">
        <v>7.1724019999999999</v>
      </c>
      <c r="E59" s="7">
        <v>7.201079</v>
      </c>
      <c r="F59" s="7">
        <v>6.980467</v>
      </c>
      <c r="G59" s="7">
        <v>7.4310400000000003</v>
      </c>
      <c r="H59" s="7">
        <v>7.7467920000000001</v>
      </c>
      <c r="I59" s="7">
        <v>7.3606170000000004</v>
      </c>
      <c r="J59" s="7">
        <v>7.7657600000000002</v>
      </c>
      <c r="K59" s="7">
        <v>7.1806390000000002</v>
      </c>
      <c r="L59" s="7">
        <v>7.3894060000000001</v>
      </c>
    </row>
    <row r="60" spans="1:12" x14ac:dyDescent="0.2">
      <c r="A60" s="19" t="s">
        <v>69</v>
      </c>
      <c r="B60" s="29" t="s">
        <v>69</v>
      </c>
      <c r="C60" s="7">
        <v>23.914459999999998</v>
      </c>
      <c r="D60" s="7">
        <v>25.585730000000002</v>
      </c>
      <c r="E60" s="7">
        <v>25.80425</v>
      </c>
      <c r="F60" s="7">
        <v>25.97232</v>
      </c>
      <c r="G60" s="7">
        <v>25.950469999999999</v>
      </c>
      <c r="H60" s="7">
        <v>25.943660000000001</v>
      </c>
      <c r="I60" s="7">
        <v>25.96058</v>
      </c>
      <c r="J60" s="7">
        <v>26.088290000000001</v>
      </c>
      <c r="K60" s="7">
        <v>22.737400000000001</v>
      </c>
      <c r="L60" s="7">
        <v>23.186640000000001</v>
      </c>
    </row>
    <row r="61" spans="1:12" x14ac:dyDescent="0.2">
      <c r="A61" s="19" t="s">
        <v>70</v>
      </c>
      <c r="B61" s="29" t="s">
        <v>70</v>
      </c>
      <c r="C61" s="7">
        <v>47.081780000000002</v>
      </c>
      <c r="D61" s="7">
        <v>44.490670000000001</v>
      </c>
      <c r="E61" s="7">
        <v>49.669719999999998</v>
      </c>
      <c r="F61" s="7">
        <v>48.578749999999999</v>
      </c>
      <c r="G61" s="7">
        <v>51.749980000000001</v>
      </c>
      <c r="H61" s="7">
        <v>47.613140000000001</v>
      </c>
      <c r="I61" s="7">
        <v>48.556310000000003</v>
      </c>
      <c r="J61" s="7">
        <v>49.820619999999998</v>
      </c>
      <c r="K61" s="7">
        <v>49.438229999999997</v>
      </c>
      <c r="L61" s="7">
        <v>50.074939999999998</v>
      </c>
    </row>
    <row r="62" spans="1:12" x14ac:dyDescent="0.2">
      <c r="A62" s="19" t="s">
        <v>71</v>
      </c>
      <c r="B62" s="29" t="s">
        <v>71</v>
      </c>
      <c r="C62" s="7">
        <v>84.773449999999997</v>
      </c>
      <c r="D62" s="7">
        <v>88.724149999999995</v>
      </c>
      <c r="E62" s="7">
        <v>89.051820000000006</v>
      </c>
      <c r="F62" s="7">
        <v>89.150599999999997</v>
      </c>
      <c r="G62" s="7">
        <v>89.260949999999994</v>
      </c>
      <c r="H62" s="7">
        <v>89.66498</v>
      </c>
      <c r="I62" s="7">
        <v>89.583460000000002</v>
      </c>
      <c r="J62" s="7">
        <v>89.172120000000007</v>
      </c>
      <c r="K62" s="7">
        <v>87.955740000000006</v>
      </c>
      <c r="L62" s="7">
        <v>87.541780000000003</v>
      </c>
    </row>
    <row r="63" spans="1:12" x14ac:dyDescent="0.2">
      <c r="A63" s="19" t="s">
        <v>72</v>
      </c>
      <c r="B63" s="29" t="s">
        <v>72</v>
      </c>
      <c r="C63" s="7">
        <v>82.200490000000002</v>
      </c>
      <c r="D63" s="7">
        <v>87.549319999999994</v>
      </c>
      <c r="E63" s="7">
        <v>87.441230000000004</v>
      </c>
      <c r="F63" s="7">
        <v>87.635599999999997</v>
      </c>
      <c r="G63" s="7">
        <v>88.041079999999994</v>
      </c>
      <c r="H63" s="7">
        <v>88.349170000000001</v>
      </c>
      <c r="I63" s="7">
        <v>88.105239999999995</v>
      </c>
      <c r="J63" s="7">
        <v>88.379710000000003</v>
      </c>
      <c r="K63" s="7">
        <v>88.393100000000004</v>
      </c>
      <c r="L63" s="7">
        <v>87.468829999999997</v>
      </c>
    </row>
    <row r="64" spans="1:12" x14ac:dyDescent="0.2">
      <c r="A64" s="19" t="s">
        <v>73</v>
      </c>
      <c r="B64" s="29" t="s">
        <v>73</v>
      </c>
      <c r="C64" s="7">
        <v>15.303509999999999</v>
      </c>
      <c r="D64" s="7">
        <v>20.127520000000001</v>
      </c>
      <c r="E64" s="7">
        <v>20.972709999999999</v>
      </c>
      <c r="F64" s="7">
        <v>21.874030000000001</v>
      </c>
      <c r="G64" s="7">
        <v>22.85923</v>
      </c>
      <c r="H64" s="7">
        <v>22.735420000000001</v>
      </c>
      <c r="I64" s="7">
        <v>23.457879999999999</v>
      </c>
      <c r="J64" s="7">
        <v>24.54571</v>
      </c>
      <c r="K64" s="7">
        <v>23.800470000000001</v>
      </c>
      <c r="L64" s="7">
        <v>23.88</v>
      </c>
    </row>
    <row r="65" spans="1:12" x14ac:dyDescent="0.2">
      <c r="A65" s="19" t="s">
        <v>74</v>
      </c>
      <c r="B65" s="29" t="s">
        <v>74</v>
      </c>
      <c r="C65" s="7">
        <v>32.834800000000001</v>
      </c>
      <c r="D65" s="7">
        <v>46.346260000000001</v>
      </c>
      <c r="E65" s="7">
        <v>46.70205</v>
      </c>
      <c r="F65" s="7">
        <v>48.995750000000001</v>
      </c>
      <c r="G65" s="7">
        <v>48.873759999999997</v>
      </c>
      <c r="H65" s="7">
        <v>48.809060000000002</v>
      </c>
      <c r="I65" s="7">
        <v>48.095199999999998</v>
      </c>
      <c r="J65" s="7">
        <v>48.25441</v>
      </c>
      <c r="K65" s="7">
        <v>47.0871</v>
      </c>
      <c r="L65" s="7">
        <v>47.402889999999999</v>
      </c>
    </row>
    <row r="66" spans="1:12" x14ac:dyDescent="0.2">
      <c r="A66" s="19" t="s">
        <v>190</v>
      </c>
      <c r="B66" s="29" t="s">
        <v>190</v>
      </c>
      <c r="C66" s="7">
        <v>52.795389999999998</v>
      </c>
      <c r="D66" s="7">
        <v>55.823860000000003</v>
      </c>
      <c r="E66" s="7">
        <v>56.611780000000003</v>
      </c>
      <c r="F66" s="7">
        <v>56.527830000000002</v>
      </c>
      <c r="G66" s="7">
        <v>55.774180000000001</v>
      </c>
      <c r="H66" s="7">
        <v>55.388420000000004</v>
      </c>
      <c r="I66" s="7">
        <v>54.475679999999997</v>
      </c>
      <c r="J66" s="7">
        <v>55.038319999999999</v>
      </c>
      <c r="K66" s="7">
        <v>56.270240000000001</v>
      </c>
      <c r="L66" s="7">
        <v>56.999099999999999</v>
      </c>
    </row>
    <row r="67" spans="1:12" x14ac:dyDescent="0.2">
      <c r="A67" s="19" t="s">
        <v>76</v>
      </c>
      <c r="B67" s="29" t="s">
        <v>76</v>
      </c>
      <c r="C67" s="7">
        <v>69.952209999999994</v>
      </c>
      <c r="D67" s="7">
        <v>73.134550000000004</v>
      </c>
      <c r="E67" s="7">
        <v>73.898520000000005</v>
      </c>
      <c r="F67" s="7">
        <v>74.878649999999993</v>
      </c>
      <c r="G67" s="7">
        <v>76.558760000000007</v>
      </c>
      <c r="H67" s="7">
        <v>77.597160000000002</v>
      </c>
      <c r="I67" s="7">
        <v>77.445369999999997</v>
      </c>
      <c r="J67" s="7">
        <v>77.518680000000003</v>
      </c>
      <c r="K67" s="7">
        <v>78.24624</v>
      </c>
      <c r="L67" s="7">
        <v>78.641249999999999</v>
      </c>
    </row>
    <row r="68" spans="1:12" x14ac:dyDescent="0.2">
      <c r="A68" s="19" t="s">
        <v>77</v>
      </c>
      <c r="B68" s="29" t="s">
        <v>77</v>
      </c>
      <c r="C68" s="7">
        <v>80.888890000000004</v>
      </c>
      <c r="D68" s="7">
        <v>82.980860000000007</v>
      </c>
      <c r="E68" s="7">
        <v>83.192779999999999</v>
      </c>
      <c r="F68" s="7">
        <v>83.517520000000005</v>
      </c>
      <c r="G68" s="7">
        <v>83.765979999999999</v>
      </c>
      <c r="H68" s="7">
        <v>84.55341</v>
      </c>
      <c r="I68" s="7">
        <v>84.975290000000001</v>
      </c>
      <c r="J68" s="7">
        <v>85.596580000000003</v>
      </c>
      <c r="K68" s="7">
        <v>85.470150000000004</v>
      </c>
      <c r="L68" s="7">
        <v>86.280450000000002</v>
      </c>
    </row>
    <row r="69" spans="1:12" x14ac:dyDescent="0.2">
      <c r="A69" s="19" t="s">
        <v>78</v>
      </c>
      <c r="B69" s="29" t="s">
        <v>78</v>
      </c>
      <c r="C69" s="7">
        <v>88.36318</v>
      </c>
      <c r="D69" s="7">
        <v>88.366399999999999</v>
      </c>
      <c r="E69" s="7">
        <v>88.28</v>
      </c>
      <c r="F69" s="7">
        <v>88.011949999999999</v>
      </c>
      <c r="G69" s="7">
        <v>87.854969999999994</v>
      </c>
      <c r="H69" s="7">
        <v>88.119050000000001</v>
      </c>
      <c r="I69" s="7">
        <v>87.961889999999997</v>
      </c>
      <c r="J69" s="7">
        <v>87.947270000000003</v>
      </c>
      <c r="K69" s="7">
        <v>87.568280000000001</v>
      </c>
      <c r="L69" s="7">
        <v>87.744</v>
      </c>
    </row>
    <row r="70" spans="1:12" x14ac:dyDescent="0.2">
      <c r="A70" s="19" t="s">
        <v>79</v>
      </c>
      <c r="B70" s="29" t="s">
        <v>79</v>
      </c>
      <c r="C70" s="7">
        <v>71.827039999999997</v>
      </c>
      <c r="D70" s="7">
        <v>75.178439999999995</v>
      </c>
      <c r="E70" s="7">
        <v>75.318790000000007</v>
      </c>
      <c r="F70" s="7">
        <v>75.619129999999998</v>
      </c>
      <c r="G70" s="7">
        <v>76.063680000000005</v>
      </c>
      <c r="H70" s="7">
        <v>76.797039999999996</v>
      </c>
      <c r="I70" s="7">
        <v>77.086609999999993</v>
      </c>
      <c r="J70" s="7">
        <v>77.259309999999999</v>
      </c>
      <c r="K70" s="7">
        <v>77.479100000000003</v>
      </c>
      <c r="L70" s="7">
        <v>78.144620000000003</v>
      </c>
    </row>
    <row r="71" spans="1:12" x14ac:dyDescent="0.2">
      <c r="A71" s="19" t="s">
        <v>80</v>
      </c>
      <c r="B71" s="29" t="s">
        <v>80</v>
      </c>
      <c r="C71" s="7">
        <v>59.361719999999998</v>
      </c>
      <c r="D71" s="7">
        <v>59.55621</v>
      </c>
      <c r="E71" s="7">
        <v>59.784100000000002</v>
      </c>
      <c r="F71" s="7">
        <v>60.061549999999997</v>
      </c>
      <c r="G71" s="7">
        <v>60.345120000000001</v>
      </c>
      <c r="H71" s="7">
        <v>60.604770000000002</v>
      </c>
      <c r="I71" s="7">
        <v>60.625900000000001</v>
      </c>
      <c r="J71" s="7">
        <v>60.459809999999997</v>
      </c>
      <c r="K71" s="7">
        <v>59.499949999999998</v>
      </c>
      <c r="L71" s="7">
        <v>60.172190000000001</v>
      </c>
    </row>
    <row r="72" spans="1:12" x14ac:dyDescent="0.2">
      <c r="A72" s="19" t="s">
        <v>81</v>
      </c>
      <c r="B72" s="29" t="s">
        <v>81</v>
      </c>
      <c r="C72" s="7">
        <v>83.090289999999996</v>
      </c>
      <c r="D72" s="7">
        <v>88.473010000000002</v>
      </c>
      <c r="E72" s="7">
        <v>88.593209999999999</v>
      </c>
      <c r="F72" s="7">
        <v>88.936710000000005</v>
      </c>
      <c r="G72" s="7">
        <v>89.420140000000004</v>
      </c>
      <c r="H72" s="7">
        <v>89.581289999999996</v>
      </c>
      <c r="I72" s="7">
        <v>89.713970000000003</v>
      </c>
      <c r="J72" s="7">
        <v>89.954509999999999</v>
      </c>
      <c r="K72" s="7">
        <v>89.968360000000004</v>
      </c>
      <c r="L72" s="7">
        <v>90.167900000000003</v>
      </c>
    </row>
    <row r="73" spans="1:12" x14ac:dyDescent="0.2">
      <c r="A73" s="19" t="s">
        <v>82</v>
      </c>
      <c r="B73" s="29" t="s">
        <v>82</v>
      </c>
      <c r="C73" s="7">
        <v>84.829220000000007</v>
      </c>
      <c r="D73" s="7">
        <v>85.574089999999998</v>
      </c>
      <c r="E73" s="7">
        <v>85.500690000000006</v>
      </c>
      <c r="F73" s="7">
        <v>85.373419999999996</v>
      </c>
      <c r="G73" s="7">
        <v>85.256259999999997</v>
      </c>
      <c r="H73" s="7">
        <v>85.265370000000004</v>
      </c>
      <c r="I73" s="7">
        <v>87.322199999999995</v>
      </c>
      <c r="J73" s="7">
        <v>87.606989999999996</v>
      </c>
      <c r="K73" s="7">
        <v>88.330179999999999</v>
      </c>
      <c r="L73" s="7">
        <v>88.657970000000006</v>
      </c>
    </row>
    <row r="74" spans="1:12" x14ac:dyDescent="0.2">
      <c r="A74" s="19" t="s">
        <v>83</v>
      </c>
      <c r="B74" s="29" t="s">
        <v>83</v>
      </c>
      <c r="C74" s="7">
        <v>58.326419999999999</v>
      </c>
      <c r="D74" s="7">
        <v>69.580430000000007</v>
      </c>
      <c r="E74" s="7">
        <v>71.461650000000006</v>
      </c>
      <c r="F74" s="7">
        <v>73.037220000000005</v>
      </c>
      <c r="G74" s="7">
        <v>74.274050000000003</v>
      </c>
      <c r="H74" s="7">
        <v>75.564930000000004</v>
      </c>
      <c r="I74" s="7">
        <v>75.878399999999999</v>
      </c>
      <c r="J74" s="7">
        <v>76.157589999999999</v>
      </c>
      <c r="K74" s="7">
        <v>77.381770000000003</v>
      </c>
      <c r="L74" s="7">
        <v>77.991219999999998</v>
      </c>
    </row>
    <row r="75" spans="1:12" x14ac:dyDescent="0.2">
      <c r="A75" s="19" t="s">
        <v>84</v>
      </c>
      <c r="B75" s="29" t="s">
        <v>84</v>
      </c>
      <c r="C75" s="7">
        <v>33.693289999999998</v>
      </c>
      <c r="D75" s="7">
        <v>34.034640000000003</v>
      </c>
      <c r="E75" s="7">
        <v>34.547260000000001</v>
      </c>
      <c r="F75" s="7">
        <v>35.125160000000001</v>
      </c>
      <c r="G75" s="7">
        <v>35.783110000000001</v>
      </c>
      <c r="H75" s="7">
        <v>36.404780000000002</v>
      </c>
      <c r="I75" s="7">
        <v>37.19773</v>
      </c>
      <c r="J75" s="7">
        <v>37.994320000000002</v>
      </c>
      <c r="K75" s="7">
        <v>36.998719999999999</v>
      </c>
      <c r="L75" s="7">
        <v>37.946950000000001</v>
      </c>
    </row>
    <row r="76" spans="1:12" x14ac:dyDescent="0.2">
      <c r="A76" s="19" t="s">
        <v>191</v>
      </c>
      <c r="B76" s="29" t="s">
        <v>191</v>
      </c>
      <c r="C76" s="7">
        <v>63.079549999999998</v>
      </c>
      <c r="D76" s="7">
        <v>72.590620000000001</v>
      </c>
      <c r="E76" s="7">
        <v>73.206779999999995</v>
      </c>
      <c r="F76" s="7">
        <v>74.240889999999993</v>
      </c>
      <c r="G76" s="7">
        <v>74.580730000000003</v>
      </c>
      <c r="H76" s="7">
        <v>74.690269999999998</v>
      </c>
      <c r="I76" s="7">
        <v>74.948580000000007</v>
      </c>
      <c r="J76" s="7">
        <v>75.435429999999997</v>
      </c>
      <c r="K76" s="7">
        <v>75.570800000000006</v>
      </c>
      <c r="L76" s="7">
        <v>76.120480000000001</v>
      </c>
    </row>
    <row r="77" spans="1:12" x14ac:dyDescent="0.2">
      <c r="A77" s="19" t="s">
        <v>86</v>
      </c>
      <c r="B77" s="29" t="s">
        <v>86</v>
      </c>
      <c r="C77" s="7">
        <v>97.004620000000003</v>
      </c>
      <c r="D77" s="7">
        <v>98.309970000000007</v>
      </c>
      <c r="E77" s="7">
        <v>98.676360000000003</v>
      </c>
      <c r="F77" s="7">
        <v>98.942819999999998</v>
      </c>
      <c r="G77" s="7">
        <v>98.266289999999998</v>
      </c>
      <c r="H77" s="7">
        <v>98.307590000000005</v>
      </c>
      <c r="I77" s="7">
        <v>98.304500000000004</v>
      </c>
      <c r="J77" s="7">
        <v>98.292720000000003</v>
      </c>
      <c r="K77" s="7">
        <v>98.284120000000001</v>
      </c>
      <c r="L77" s="7">
        <v>98.308610000000002</v>
      </c>
    </row>
    <row r="78" spans="1:12" x14ac:dyDescent="0.2">
      <c r="A78" s="19" t="s">
        <v>177</v>
      </c>
      <c r="B78" s="29" t="s">
        <v>177</v>
      </c>
      <c r="C78" s="7">
        <v>45.902529999999999</v>
      </c>
      <c r="D78" s="7">
        <v>56.249369999999999</v>
      </c>
      <c r="E78" s="7">
        <v>57.166879999999999</v>
      </c>
      <c r="F78" s="7">
        <v>60.138939999999998</v>
      </c>
      <c r="G78" s="7">
        <v>62.079270000000001</v>
      </c>
      <c r="H78" s="7">
        <v>64.427260000000004</v>
      </c>
      <c r="I78" s="7">
        <v>64.616129999999998</v>
      </c>
      <c r="J78" s="7">
        <v>65.315960000000004</v>
      </c>
      <c r="K78" s="7">
        <v>65.833799999999997</v>
      </c>
      <c r="L78" s="7">
        <v>66.552090000000007</v>
      </c>
    </row>
    <row r="79" spans="1:12" x14ac:dyDescent="0.2">
      <c r="A79" s="19" t="s">
        <v>192</v>
      </c>
      <c r="B79" s="29" t="s">
        <v>192</v>
      </c>
      <c r="C79" s="7">
        <v>11.15279</v>
      </c>
      <c r="D79" s="7">
        <v>17.43676</v>
      </c>
      <c r="E79" s="7">
        <v>18.089369999999999</v>
      </c>
      <c r="F79" s="7">
        <v>18.762270000000001</v>
      </c>
      <c r="G79" s="7">
        <v>19.47447</v>
      </c>
      <c r="H79" s="7">
        <v>20.246680000000001</v>
      </c>
      <c r="I79" s="7">
        <v>21.069590000000002</v>
      </c>
      <c r="J79" s="7">
        <v>21.935459999999999</v>
      </c>
      <c r="K79" s="7">
        <v>21.206769999999999</v>
      </c>
      <c r="L79" s="7">
        <v>21.951509999999999</v>
      </c>
    </row>
    <row r="80" spans="1:12" x14ac:dyDescent="0.2">
      <c r="A80" s="19" t="s">
        <v>88</v>
      </c>
      <c r="B80" s="29" t="s">
        <v>88</v>
      </c>
      <c r="C80" s="7">
        <v>85.138630000000006</v>
      </c>
      <c r="D80" s="7">
        <v>88.447209999999998</v>
      </c>
      <c r="E80" s="7">
        <v>88.45608</v>
      </c>
      <c r="F80" s="7">
        <v>87.389380000000003</v>
      </c>
      <c r="G80" s="7">
        <v>87.122249999999994</v>
      </c>
      <c r="H80" s="7">
        <v>87.341549999999998</v>
      </c>
      <c r="I80" s="7">
        <v>88.483199999999997</v>
      </c>
      <c r="J80" s="7">
        <v>88.415310000000005</v>
      </c>
      <c r="K80" s="7">
        <v>87.318799999999996</v>
      </c>
      <c r="L80" s="7">
        <v>86.675910000000002</v>
      </c>
    </row>
    <row r="81" spans="1:12" x14ac:dyDescent="0.2">
      <c r="A81" s="19" t="s">
        <v>89</v>
      </c>
      <c r="B81" s="29" t="s">
        <v>89</v>
      </c>
      <c r="C81" s="7">
        <v>64.307100000000005</v>
      </c>
      <c r="D81" s="7">
        <v>63.664200000000001</v>
      </c>
      <c r="E81" s="7">
        <v>63.104080000000003</v>
      </c>
      <c r="F81" s="7">
        <v>62.417479999999998</v>
      </c>
      <c r="G81" s="7">
        <v>61.963749999999997</v>
      </c>
      <c r="H81" s="7">
        <v>61.653770000000002</v>
      </c>
      <c r="I81" s="7">
        <v>61.323909999999998</v>
      </c>
      <c r="J81" s="7">
        <v>60.688920000000003</v>
      </c>
      <c r="K81" s="7">
        <v>60.811660000000003</v>
      </c>
      <c r="L81" s="7">
        <v>61.145049999999998</v>
      </c>
    </row>
    <row r="82" spans="1:12" x14ac:dyDescent="0.2">
      <c r="A82" s="19" t="s">
        <v>90</v>
      </c>
      <c r="B82" s="29" t="s">
        <v>90</v>
      </c>
      <c r="C82" s="7">
        <v>34.058909999999997</v>
      </c>
      <c r="D82" s="7">
        <v>41.008620000000001</v>
      </c>
      <c r="E82" s="7">
        <v>41.596409999999999</v>
      </c>
      <c r="F82" s="7">
        <v>42.359169999999999</v>
      </c>
      <c r="G82" s="7">
        <v>43.27111</v>
      </c>
      <c r="H82" s="7">
        <v>43.645969999999998</v>
      </c>
      <c r="I82" s="7">
        <v>44.092300000000002</v>
      </c>
      <c r="J82" s="7">
        <v>44.610709999999997</v>
      </c>
      <c r="K82" s="7">
        <v>44.518079999999998</v>
      </c>
      <c r="L82" s="7">
        <v>45.088380000000001</v>
      </c>
    </row>
    <row r="83" spans="1:12" x14ac:dyDescent="0.2">
      <c r="A83" s="19" t="s">
        <v>91</v>
      </c>
      <c r="B83" s="29" t="s">
        <v>91</v>
      </c>
      <c r="C83" s="7">
        <v>17.712959999999999</v>
      </c>
      <c r="D83" s="7">
        <v>20.886230000000001</v>
      </c>
      <c r="E83" s="7">
        <v>21.135100000000001</v>
      </c>
      <c r="F83" s="7">
        <v>21.06091</v>
      </c>
      <c r="G83" s="7">
        <v>21.184249999999999</v>
      </c>
      <c r="H83" s="7">
        <v>21.307680000000001</v>
      </c>
      <c r="I83" s="7">
        <v>21.323930000000001</v>
      </c>
      <c r="J83" s="7">
        <v>20.902509999999999</v>
      </c>
      <c r="K83" s="7">
        <v>19.114059999999998</v>
      </c>
      <c r="L83" s="7">
        <v>19.484639999999999</v>
      </c>
    </row>
    <row r="84" spans="1:12" x14ac:dyDescent="0.2">
      <c r="A84" s="19" t="s">
        <v>92</v>
      </c>
      <c r="B84" s="29" t="s">
        <v>92</v>
      </c>
      <c r="C84" s="7">
        <v>80.324529999999996</v>
      </c>
      <c r="D84" s="7">
        <v>88.227530000000002</v>
      </c>
      <c r="E84" s="7">
        <v>87.895930000000007</v>
      </c>
      <c r="F84" s="7">
        <v>87.729389999999995</v>
      </c>
      <c r="G84" s="7">
        <v>87.665710000000004</v>
      </c>
      <c r="H84" s="7">
        <v>87.993729999999999</v>
      </c>
      <c r="I84" s="7">
        <v>88.333820000000003</v>
      </c>
      <c r="J84" s="7">
        <v>88.343029999999999</v>
      </c>
      <c r="K84" s="7">
        <v>88.240260000000006</v>
      </c>
      <c r="L84" s="7">
        <v>88.42559</v>
      </c>
    </row>
    <row r="85" spans="1:12" x14ac:dyDescent="0.2">
      <c r="A85" s="19" t="s">
        <v>93</v>
      </c>
      <c r="B85" s="29" t="s">
        <v>93</v>
      </c>
      <c r="C85" s="7">
        <v>90.566320000000005</v>
      </c>
      <c r="D85" s="7">
        <v>91.167429999999996</v>
      </c>
      <c r="E85" s="7">
        <v>91.255229999999997</v>
      </c>
      <c r="F85" s="7">
        <v>90.243510000000001</v>
      </c>
      <c r="G85" s="7">
        <v>89.960430000000002</v>
      </c>
      <c r="H85" s="7">
        <v>90.148619999999994</v>
      </c>
      <c r="I85" s="7">
        <v>91.41534</v>
      </c>
      <c r="J85" s="7">
        <v>91.262169999999998</v>
      </c>
      <c r="K85" s="7">
        <v>90.60154</v>
      </c>
      <c r="L85" s="7">
        <v>89.867630000000005</v>
      </c>
    </row>
    <row r="86" spans="1:12" x14ac:dyDescent="0.2">
      <c r="A86" s="19" t="s">
        <v>94</v>
      </c>
      <c r="B86" s="29" t="s">
        <v>94</v>
      </c>
      <c r="C86" s="7">
        <v>15.14348</v>
      </c>
      <c r="D86" s="7">
        <v>10.810560000000001</v>
      </c>
      <c r="E86" s="7">
        <v>10.73624</v>
      </c>
      <c r="F86" s="7">
        <v>10.58539</v>
      </c>
      <c r="G86" s="7">
        <v>10.74933</v>
      </c>
      <c r="H86" s="7">
        <v>10.92877</v>
      </c>
      <c r="I86" s="7">
        <v>11.228809999999999</v>
      </c>
      <c r="J86" s="7">
        <v>11.51257</v>
      </c>
      <c r="K86" s="7">
        <v>10.44197</v>
      </c>
      <c r="L86" s="7">
        <v>10.715109999999999</v>
      </c>
    </row>
    <row r="87" spans="1:12" x14ac:dyDescent="0.2">
      <c r="A87" s="19" t="s">
        <v>95</v>
      </c>
      <c r="B87" s="29" t="s">
        <v>95</v>
      </c>
      <c r="C87" s="7">
        <v>40.264940000000003</v>
      </c>
      <c r="D87" s="7">
        <v>38.71772</v>
      </c>
      <c r="E87" s="7">
        <v>38.796219999999998</v>
      </c>
      <c r="F87" s="7">
        <v>38.655859999999997</v>
      </c>
      <c r="G87" s="7">
        <v>38.423139999999997</v>
      </c>
      <c r="H87" s="7">
        <v>38.265009999999997</v>
      </c>
      <c r="I87" s="7">
        <v>38.235140000000001</v>
      </c>
      <c r="J87" s="7">
        <v>38.369720000000001</v>
      </c>
      <c r="K87" s="7">
        <v>37.922280000000001</v>
      </c>
      <c r="L87" s="7">
        <v>38.622549999999997</v>
      </c>
    </row>
    <row r="88" spans="1:12" x14ac:dyDescent="0.2">
      <c r="A88" s="19" t="s">
        <v>96</v>
      </c>
      <c r="B88" s="29" t="s">
        <v>96</v>
      </c>
      <c r="C88" s="7">
        <v>74.252369999999999</v>
      </c>
      <c r="D88" s="7">
        <v>74.367840000000001</v>
      </c>
      <c r="E88" s="7">
        <v>75.419780000000003</v>
      </c>
      <c r="F88" s="7">
        <v>73.89622</v>
      </c>
      <c r="G88" s="7">
        <v>74.374099999999999</v>
      </c>
      <c r="H88" s="7">
        <v>73.981669999999994</v>
      </c>
      <c r="I88" s="7">
        <v>72.417950000000005</v>
      </c>
      <c r="J88" s="7">
        <v>74.424000000000007</v>
      </c>
      <c r="K88" s="7">
        <v>74.985510000000005</v>
      </c>
      <c r="L88" s="7">
        <v>75.588740000000001</v>
      </c>
    </row>
    <row r="89" spans="1:12" x14ac:dyDescent="0.2">
      <c r="A89" s="19" t="s">
        <v>97</v>
      </c>
      <c r="B89" s="29" t="s">
        <v>97</v>
      </c>
      <c r="C89" s="7">
        <v>64.063270000000003</v>
      </c>
      <c r="D89" s="7">
        <v>72.357399999999998</v>
      </c>
      <c r="E89" s="7">
        <v>73.07114</v>
      </c>
      <c r="F89" s="7">
        <v>74.777600000000007</v>
      </c>
      <c r="G89" s="7">
        <v>76.304190000000006</v>
      </c>
      <c r="H89" s="7">
        <v>76.751109999999997</v>
      </c>
      <c r="I89" s="7">
        <v>77.349850000000004</v>
      </c>
      <c r="J89" s="7">
        <v>77.980350000000001</v>
      </c>
      <c r="K89" s="7">
        <v>79.032210000000006</v>
      </c>
      <c r="L89" s="7">
        <v>79.596760000000003</v>
      </c>
    </row>
    <row r="90" spans="1:12" x14ac:dyDescent="0.2">
      <c r="A90" s="19" t="s">
        <v>98</v>
      </c>
      <c r="B90" s="29" t="s">
        <v>98</v>
      </c>
      <c r="C90" s="7">
        <v>13.77802</v>
      </c>
      <c r="D90" s="7">
        <v>17.110800000000001</v>
      </c>
      <c r="E90" s="7">
        <v>17.536740000000002</v>
      </c>
      <c r="F90" s="7">
        <v>17.74335</v>
      </c>
      <c r="G90" s="7">
        <v>20.008089999999999</v>
      </c>
      <c r="H90" s="7">
        <v>19.540369999999999</v>
      </c>
      <c r="I90" s="7">
        <v>18.964030000000001</v>
      </c>
      <c r="J90" s="7">
        <v>19.485469999999999</v>
      </c>
      <c r="K90" s="7">
        <v>18.155200000000001</v>
      </c>
      <c r="L90" s="7">
        <v>18.67191</v>
      </c>
    </row>
    <row r="91" spans="1:12" x14ac:dyDescent="0.2">
      <c r="A91" s="19" t="s">
        <v>99</v>
      </c>
      <c r="B91" s="29" t="s">
        <v>99</v>
      </c>
      <c r="C91" s="7">
        <v>87.786100000000005</v>
      </c>
      <c r="D91" s="7">
        <v>86.178650000000005</v>
      </c>
      <c r="E91" s="7">
        <v>86.436340000000001</v>
      </c>
      <c r="F91" s="7">
        <v>86.10745</v>
      </c>
      <c r="G91" s="7">
        <v>85.893420000000006</v>
      </c>
      <c r="H91" s="7">
        <v>85.078440000000001</v>
      </c>
      <c r="I91" s="7">
        <v>85.647509999999997</v>
      </c>
      <c r="J91" s="7">
        <v>84.309460000000001</v>
      </c>
      <c r="K91" s="7">
        <v>84.008160000000004</v>
      </c>
      <c r="L91" s="7">
        <v>84.296149999999997</v>
      </c>
    </row>
    <row r="92" spans="1:12" x14ac:dyDescent="0.2">
      <c r="A92" s="19" t="s">
        <v>100</v>
      </c>
      <c r="B92" s="29" t="s">
        <v>100</v>
      </c>
      <c r="C92" s="7">
        <v>40.377270000000003</v>
      </c>
      <c r="D92" s="7">
        <v>43.061019999999999</v>
      </c>
      <c r="E92" s="7">
        <v>42.935209999999998</v>
      </c>
      <c r="F92" s="7">
        <v>42.968339999999998</v>
      </c>
      <c r="G92" s="7">
        <v>42.790370000000003</v>
      </c>
      <c r="H92" s="7">
        <v>42.689120000000003</v>
      </c>
      <c r="I92" s="7">
        <v>42.953409999999998</v>
      </c>
      <c r="J92" s="7">
        <v>43.564279999999997</v>
      </c>
      <c r="K92" s="7">
        <v>42.315559999999998</v>
      </c>
      <c r="L92" s="7">
        <v>43.036929999999998</v>
      </c>
    </row>
    <row r="93" spans="1:12" x14ac:dyDescent="0.2">
      <c r="A93" s="19" t="s">
        <v>101</v>
      </c>
      <c r="B93" s="29" t="s">
        <v>101</v>
      </c>
      <c r="C93" s="7">
        <v>79.986019999999996</v>
      </c>
      <c r="D93" s="7">
        <v>79.205529999999996</v>
      </c>
      <c r="E93" s="7">
        <v>79.309240000000003</v>
      </c>
      <c r="F93" s="7">
        <v>79.103160000000003</v>
      </c>
      <c r="G93" s="7">
        <v>79.42268</v>
      </c>
      <c r="H93" s="7">
        <v>79.396119999999996</v>
      </c>
      <c r="I93" s="7">
        <v>80.245869999999996</v>
      </c>
      <c r="J93" s="7">
        <v>80.144049999999993</v>
      </c>
      <c r="K93" s="7">
        <v>80.714230000000001</v>
      </c>
      <c r="L93" s="7">
        <v>81.192409999999995</v>
      </c>
    </row>
    <row r="94" spans="1:12" x14ac:dyDescent="0.2">
      <c r="A94" s="19" t="s">
        <v>102</v>
      </c>
      <c r="B94" s="29" t="s">
        <v>102</v>
      </c>
      <c r="C94" s="7">
        <v>63.884830000000001</v>
      </c>
      <c r="D94" s="7">
        <v>67.083219999999997</v>
      </c>
      <c r="E94" s="7">
        <v>67.815880000000007</v>
      </c>
      <c r="F94" s="7">
        <v>67.917720000000003</v>
      </c>
      <c r="G94" s="7">
        <v>68.343559999999997</v>
      </c>
      <c r="H94" s="7">
        <v>68.549869999999999</v>
      </c>
      <c r="I94" s="7">
        <v>68.362809999999996</v>
      </c>
      <c r="J94" s="7">
        <v>68.054270000000002</v>
      </c>
      <c r="K94" s="7">
        <v>69.631960000000007</v>
      </c>
      <c r="L94" s="7">
        <v>68.411510000000007</v>
      </c>
    </row>
    <row r="95" spans="1:12" x14ac:dyDescent="0.2">
      <c r="A95" s="19" t="s">
        <v>103</v>
      </c>
      <c r="B95" s="29" t="s">
        <v>103</v>
      </c>
      <c r="C95" s="7">
        <v>63.019970000000001</v>
      </c>
      <c r="D95" s="7">
        <v>68.782330000000002</v>
      </c>
      <c r="E95" s="7">
        <v>67.312049999999999</v>
      </c>
      <c r="F95" s="7">
        <v>63.121780000000001</v>
      </c>
      <c r="G95" s="7">
        <v>62.995489999999997</v>
      </c>
      <c r="H95" s="7">
        <v>65.182400000000001</v>
      </c>
      <c r="I95" s="7">
        <v>74.201520000000002</v>
      </c>
      <c r="J95" s="7">
        <v>77.764719999999997</v>
      </c>
      <c r="K95" s="7">
        <v>78.138180000000006</v>
      </c>
      <c r="L95" s="7">
        <v>78.287090000000006</v>
      </c>
    </row>
    <row r="96" spans="1:12" x14ac:dyDescent="0.2">
      <c r="A96" s="19" t="s">
        <v>104</v>
      </c>
      <c r="B96" s="29" t="s">
        <v>104</v>
      </c>
      <c r="C96" s="7">
        <v>42.011620000000001</v>
      </c>
      <c r="D96" s="7">
        <v>49.286369999999998</v>
      </c>
      <c r="E96" s="7">
        <v>49.734439999999999</v>
      </c>
      <c r="F96" s="7">
        <v>49.282119999999999</v>
      </c>
      <c r="G96" s="7">
        <v>51.701070000000001</v>
      </c>
      <c r="H96" s="7">
        <v>49.898620000000001</v>
      </c>
      <c r="I96" s="7">
        <v>51.12012</v>
      </c>
      <c r="J96" s="7">
        <v>51.509480000000003</v>
      </c>
      <c r="K96" s="7">
        <v>51.939149999999998</v>
      </c>
      <c r="L96" s="7">
        <v>52.690899999999999</v>
      </c>
    </row>
    <row r="97" spans="1:12" x14ac:dyDescent="0.2">
      <c r="A97" s="19" t="s">
        <v>105</v>
      </c>
      <c r="B97" s="29" t="s">
        <v>105</v>
      </c>
      <c r="C97" s="7">
        <v>80.193680000000001</v>
      </c>
      <c r="D97" s="7">
        <v>83.986990000000006</v>
      </c>
      <c r="E97" s="7">
        <v>81.151269999999997</v>
      </c>
      <c r="F97" s="7">
        <v>79.121859999999998</v>
      </c>
      <c r="G97" s="7">
        <v>78.527630000000002</v>
      </c>
      <c r="H97" s="7">
        <v>78.025779999999997</v>
      </c>
      <c r="I97" s="7">
        <v>78.137990000000002</v>
      </c>
      <c r="J97" s="7">
        <v>79.408910000000006</v>
      </c>
      <c r="K97" s="7">
        <v>78.476429999999993</v>
      </c>
      <c r="L97" s="7">
        <v>78.913480000000007</v>
      </c>
    </row>
    <row r="98" spans="1:12" x14ac:dyDescent="0.2">
      <c r="A98" s="19" t="s">
        <v>106</v>
      </c>
      <c r="B98" s="29" t="s">
        <v>106</v>
      </c>
      <c r="C98" s="7">
        <v>40.815939999999998</v>
      </c>
      <c r="D98" s="7">
        <v>46.943429999999999</v>
      </c>
      <c r="E98" s="7">
        <v>47.00309</v>
      </c>
      <c r="F98" s="7">
        <v>47.978230000000003</v>
      </c>
      <c r="G98" s="7">
        <v>48.654170000000001</v>
      </c>
      <c r="H98" s="7">
        <v>49.585360000000001</v>
      </c>
      <c r="I98" s="7">
        <v>50.520420000000001</v>
      </c>
      <c r="J98" s="7">
        <v>51.437350000000002</v>
      </c>
      <c r="K98" s="7">
        <v>51.242690000000003</v>
      </c>
      <c r="L98" s="7">
        <v>52.086379999999998</v>
      </c>
    </row>
    <row r="99" spans="1:12" x14ac:dyDescent="0.2">
      <c r="A99" s="19" t="s">
        <v>107</v>
      </c>
      <c r="B99" s="29" t="s">
        <v>107</v>
      </c>
      <c r="C99" s="7">
        <v>8.0672160000000002</v>
      </c>
      <c r="D99" s="7">
        <v>12.83526</v>
      </c>
      <c r="E99" s="7">
        <v>13.445080000000001</v>
      </c>
      <c r="F99" s="7">
        <v>13.999420000000001</v>
      </c>
      <c r="G99" s="7">
        <v>14.490399999999999</v>
      </c>
      <c r="H99" s="7">
        <v>15.07099</v>
      </c>
      <c r="I99" s="7">
        <v>15.40498</v>
      </c>
      <c r="J99" s="7">
        <v>15.198449999999999</v>
      </c>
      <c r="K99" s="7">
        <v>14.444660000000001</v>
      </c>
      <c r="L99" s="7">
        <v>14.867290000000001</v>
      </c>
    </row>
    <row r="100" spans="1:12" x14ac:dyDescent="0.2">
      <c r="A100" s="19" t="s">
        <v>108</v>
      </c>
      <c r="B100" s="29" t="s">
        <v>108</v>
      </c>
      <c r="C100" s="7">
        <v>20.152170000000002</v>
      </c>
      <c r="D100" s="7">
        <v>33.78134</v>
      </c>
      <c r="E100" s="7">
        <v>34.53754</v>
      </c>
      <c r="F100" s="7">
        <v>35.276679999999999</v>
      </c>
      <c r="G100" s="7">
        <v>35.95261</v>
      </c>
      <c r="H100" s="7">
        <v>36.75976</v>
      </c>
      <c r="I100" s="7">
        <v>34.407330000000002</v>
      </c>
      <c r="J100" s="7">
        <v>35.080060000000003</v>
      </c>
      <c r="K100" s="7">
        <v>33.620060000000002</v>
      </c>
      <c r="L100" s="7" t="s">
        <v>262</v>
      </c>
    </row>
    <row r="101" spans="1:12" x14ac:dyDescent="0.2">
      <c r="A101" s="19" t="s">
        <v>109</v>
      </c>
      <c r="B101" s="29" t="s">
        <v>109</v>
      </c>
      <c r="C101" s="7">
        <v>64.634379999999993</v>
      </c>
      <c r="D101" s="7">
        <v>63.88409</v>
      </c>
      <c r="E101" s="7">
        <v>66.149959999999993</v>
      </c>
      <c r="F101" s="7">
        <v>68.475250000000003</v>
      </c>
      <c r="G101" s="7">
        <v>70.365530000000007</v>
      </c>
      <c r="H101" s="7">
        <v>66.539330000000007</v>
      </c>
      <c r="I101" s="7">
        <v>62.448439999999998</v>
      </c>
      <c r="J101" s="7">
        <v>61.781849999999999</v>
      </c>
      <c r="K101" s="7">
        <v>61.284790000000001</v>
      </c>
      <c r="L101" s="7">
        <v>61.534550000000003</v>
      </c>
    </row>
    <row r="102" spans="1:12" x14ac:dyDescent="0.2">
      <c r="A102" s="19" t="s">
        <v>110</v>
      </c>
      <c r="B102" s="29" t="s">
        <v>110</v>
      </c>
      <c r="C102" s="7">
        <v>15.746639999999999</v>
      </c>
      <c r="D102" s="7">
        <v>19.133500000000002</v>
      </c>
      <c r="E102" s="7">
        <v>19.470130000000001</v>
      </c>
      <c r="F102" s="7">
        <v>19.90692</v>
      </c>
      <c r="G102" s="7">
        <v>20.509350000000001</v>
      </c>
      <c r="H102" s="7">
        <v>20.874739999999999</v>
      </c>
      <c r="I102" s="7">
        <v>21.32095</v>
      </c>
      <c r="J102" s="7">
        <v>21.83202</v>
      </c>
      <c r="K102" s="7">
        <v>20.949870000000001</v>
      </c>
      <c r="L102" s="7">
        <v>21.669519999999999</v>
      </c>
    </row>
    <row r="103" spans="1:12" x14ac:dyDescent="0.2">
      <c r="A103" s="19" t="s">
        <v>111</v>
      </c>
      <c r="B103" s="29" t="s">
        <v>111</v>
      </c>
      <c r="C103" s="7">
        <v>88.786349999999999</v>
      </c>
      <c r="D103" s="7">
        <v>83.947559999999996</v>
      </c>
      <c r="E103" s="7">
        <v>83.384540000000001</v>
      </c>
      <c r="F103" s="7">
        <v>83.158829999999995</v>
      </c>
      <c r="G103" s="7">
        <v>83.185540000000003</v>
      </c>
      <c r="H103" s="7">
        <v>83.265370000000004</v>
      </c>
      <c r="I103" s="7">
        <v>83.307590000000005</v>
      </c>
      <c r="J103" s="7">
        <v>83.377989999999997</v>
      </c>
      <c r="K103" s="7">
        <v>82.754779999999997</v>
      </c>
      <c r="L103" s="7">
        <v>84.320930000000004</v>
      </c>
    </row>
    <row r="104" spans="1:12" x14ac:dyDescent="0.2">
      <c r="A104" s="19" t="s">
        <v>112</v>
      </c>
      <c r="B104" s="29" t="s">
        <v>112</v>
      </c>
      <c r="C104" s="7">
        <v>79.335279999999997</v>
      </c>
      <c r="D104" s="7">
        <v>84.59093</v>
      </c>
      <c r="E104" s="7">
        <v>84.714789999999994</v>
      </c>
      <c r="F104" s="7">
        <v>85.145070000000004</v>
      </c>
      <c r="G104" s="7">
        <v>81.996719999999996</v>
      </c>
      <c r="H104" s="7">
        <v>81.253429999999994</v>
      </c>
      <c r="I104" s="7">
        <v>81.599590000000006</v>
      </c>
      <c r="J104" s="7">
        <v>81.435379999999995</v>
      </c>
      <c r="K104" s="7">
        <v>80.317099999999996</v>
      </c>
      <c r="L104" s="7">
        <v>79.996669999999995</v>
      </c>
    </row>
    <row r="105" spans="1:12" x14ac:dyDescent="0.2">
      <c r="A105" s="19" t="s">
        <v>113</v>
      </c>
      <c r="B105" s="29" t="s">
        <v>113</v>
      </c>
      <c r="C105" s="7">
        <v>51.537239999999997</v>
      </c>
      <c r="D105" s="7">
        <v>53.366639999999997</v>
      </c>
      <c r="E105" s="7">
        <v>54.255670000000002</v>
      </c>
      <c r="F105" s="7">
        <v>55.0242</v>
      </c>
      <c r="G105" s="7">
        <v>55.859879999999997</v>
      </c>
      <c r="H105" s="7">
        <v>56.799460000000003</v>
      </c>
      <c r="I105" s="7">
        <v>57.22925</v>
      </c>
      <c r="J105" s="7">
        <v>57.297530000000002</v>
      </c>
      <c r="K105" s="7">
        <v>56.314129999999999</v>
      </c>
      <c r="L105" s="7">
        <v>56.998170000000002</v>
      </c>
    </row>
    <row r="106" spans="1:12" x14ac:dyDescent="0.2">
      <c r="A106" s="19" t="s">
        <v>114</v>
      </c>
      <c r="B106" s="29" t="s">
        <v>114</v>
      </c>
      <c r="C106" s="7">
        <v>9.8779020000000006</v>
      </c>
      <c r="D106" s="7">
        <v>8.0595960000000009</v>
      </c>
      <c r="E106" s="7">
        <v>5.3389069999999998</v>
      </c>
      <c r="F106" s="7">
        <v>5.2470759999999999</v>
      </c>
      <c r="G106" s="7">
        <v>5.1733589999999996</v>
      </c>
      <c r="H106" s="7">
        <v>5.1666049999999997</v>
      </c>
      <c r="I106" s="7">
        <v>5.1173469999999996</v>
      </c>
      <c r="J106" s="7">
        <v>5.1546209999999997</v>
      </c>
      <c r="K106" s="7">
        <v>4.7069770000000002</v>
      </c>
      <c r="L106" s="7">
        <v>4.8975549999999997</v>
      </c>
    </row>
    <row r="107" spans="1:12" x14ac:dyDescent="0.2">
      <c r="A107" s="19" t="s">
        <v>115</v>
      </c>
      <c r="B107" s="29" t="s">
        <v>115</v>
      </c>
      <c r="C107" s="7">
        <v>15.019819999999999</v>
      </c>
      <c r="D107" s="7">
        <v>18.067530000000001</v>
      </c>
      <c r="E107" s="7">
        <v>18.58681</v>
      </c>
      <c r="F107" s="7">
        <v>19.07038</v>
      </c>
      <c r="G107" s="7">
        <v>19.417169999999999</v>
      </c>
      <c r="H107" s="7">
        <v>19.80536</v>
      </c>
      <c r="I107" s="7">
        <v>20.244959999999999</v>
      </c>
      <c r="J107" s="7">
        <v>20.731649999999998</v>
      </c>
      <c r="K107" s="7">
        <v>19.145399999999999</v>
      </c>
      <c r="L107" s="7">
        <v>19.417449999999999</v>
      </c>
    </row>
    <row r="108" spans="1:12" x14ac:dyDescent="0.2">
      <c r="A108" s="19" t="s">
        <v>193</v>
      </c>
      <c r="B108" s="29" t="s">
        <v>193</v>
      </c>
      <c r="C108" s="7">
        <v>74.329549999999998</v>
      </c>
      <c r="D108" s="7">
        <v>71.90401</v>
      </c>
      <c r="E108" s="7">
        <v>73.333269999999999</v>
      </c>
      <c r="F108" s="7">
        <v>73.873599999999996</v>
      </c>
      <c r="G108" s="7">
        <v>75.872119999999995</v>
      </c>
      <c r="H108" s="7">
        <v>76.280230000000003</v>
      </c>
      <c r="I108" s="7">
        <v>76.367189999999994</v>
      </c>
      <c r="J108" s="7">
        <v>78.917050000000003</v>
      </c>
      <c r="K108" s="7">
        <v>82.235339999999994</v>
      </c>
      <c r="L108" s="7">
        <v>82.878389999999996</v>
      </c>
    </row>
    <row r="109" spans="1:12" x14ac:dyDescent="0.2">
      <c r="A109" s="19" t="s">
        <v>116</v>
      </c>
      <c r="B109" s="29" t="s">
        <v>116</v>
      </c>
      <c r="C109" s="7">
        <v>92.488489999999999</v>
      </c>
      <c r="D109" s="7">
        <v>93.016270000000006</v>
      </c>
      <c r="E109" s="7">
        <v>92.790469999999999</v>
      </c>
      <c r="F109" s="7">
        <v>92.976489999999998</v>
      </c>
      <c r="G109" s="7">
        <v>93.045490000000001</v>
      </c>
      <c r="H109" s="7">
        <v>93.477459999999994</v>
      </c>
      <c r="I109" s="7">
        <v>93.545490000000001</v>
      </c>
      <c r="J109" s="7">
        <v>93.586640000000003</v>
      </c>
      <c r="K109" s="7">
        <v>93.969269999999995</v>
      </c>
      <c r="L109" s="7">
        <v>95.505099999999999</v>
      </c>
    </row>
    <row r="110" spans="1:12" x14ac:dyDescent="0.2">
      <c r="A110" s="19" t="s">
        <v>117</v>
      </c>
      <c r="B110" s="29" t="s">
        <v>117</v>
      </c>
      <c r="C110" s="7">
        <v>88.408249999999995</v>
      </c>
      <c r="D110" s="7">
        <v>96.514309999999995</v>
      </c>
      <c r="E110" s="7">
        <v>96.474940000000004</v>
      </c>
      <c r="F110" s="7">
        <v>96.402140000000003</v>
      </c>
      <c r="G110" s="7">
        <v>96.385220000000004</v>
      </c>
      <c r="H110" s="7">
        <v>96.416470000000004</v>
      </c>
      <c r="I110" s="7">
        <v>96.480729999999994</v>
      </c>
      <c r="J110" s="7">
        <v>96.45693</v>
      </c>
      <c r="K110" s="7">
        <v>96.490039999999993</v>
      </c>
      <c r="L110" s="7">
        <v>96.519679999999994</v>
      </c>
    </row>
    <row r="111" spans="1:12" x14ac:dyDescent="0.2">
      <c r="A111" s="19" t="s">
        <v>118</v>
      </c>
      <c r="B111" s="29" t="s">
        <v>118</v>
      </c>
      <c r="C111" s="7">
        <v>35.576839999999997</v>
      </c>
      <c r="D111" s="7">
        <v>39.773949999999999</v>
      </c>
      <c r="E111" s="7">
        <v>39.769629999999999</v>
      </c>
      <c r="F111" s="7">
        <v>39.409260000000003</v>
      </c>
      <c r="G111" s="7">
        <v>38.64864</v>
      </c>
      <c r="H111" s="7">
        <v>40.77505</v>
      </c>
      <c r="I111" s="7">
        <v>42.96163</v>
      </c>
      <c r="J111" s="7">
        <v>43.750549999999997</v>
      </c>
      <c r="K111" s="7">
        <v>43.397329999999997</v>
      </c>
      <c r="L111" s="7">
        <v>44.385120000000001</v>
      </c>
    </row>
    <row r="112" spans="1:12" x14ac:dyDescent="0.2">
      <c r="A112" s="19" t="s">
        <v>119</v>
      </c>
      <c r="B112" s="29" t="s">
        <v>119</v>
      </c>
      <c r="C112" s="7">
        <v>66.701419999999999</v>
      </c>
      <c r="D112" s="7">
        <v>67.722480000000004</v>
      </c>
      <c r="E112" s="7">
        <v>67.330830000000006</v>
      </c>
      <c r="F112" s="7">
        <v>66.271050000000002</v>
      </c>
      <c r="G112" s="7">
        <v>64.201030000000003</v>
      </c>
      <c r="H112" s="7">
        <v>64.919070000000005</v>
      </c>
      <c r="I112" s="7">
        <v>62.608310000000003</v>
      </c>
      <c r="J112" s="7">
        <v>60.816229999999997</v>
      </c>
      <c r="K112" s="7">
        <v>55.740009999999998</v>
      </c>
      <c r="L112" s="7">
        <v>56.036189999999998</v>
      </c>
    </row>
    <row r="113" spans="1:12" x14ac:dyDescent="0.2">
      <c r="A113" s="19" t="s">
        <v>120</v>
      </c>
      <c r="B113" s="29" t="s">
        <v>120</v>
      </c>
      <c r="C113" s="7">
        <v>17.489540000000002</v>
      </c>
      <c r="D113" s="7">
        <v>19.620439999999999</v>
      </c>
      <c r="E113" s="7">
        <v>20.28482</v>
      </c>
      <c r="F113" s="7">
        <v>20.819990000000001</v>
      </c>
      <c r="G113" s="7">
        <v>21.36984</v>
      </c>
      <c r="H113" s="7">
        <v>21.88579</v>
      </c>
      <c r="I113" s="7">
        <v>22.235150000000001</v>
      </c>
      <c r="J113" s="7">
        <v>22.858830000000001</v>
      </c>
      <c r="K113" s="7">
        <v>21.625969999999999</v>
      </c>
      <c r="L113" s="7">
        <v>21.992380000000001</v>
      </c>
    </row>
    <row r="114" spans="1:12" x14ac:dyDescent="0.2">
      <c r="A114" s="19" t="s">
        <v>121</v>
      </c>
      <c r="B114" s="29" t="s">
        <v>121</v>
      </c>
      <c r="C114" s="7">
        <v>46.174950000000003</v>
      </c>
      <c r="D114" s="7">
        <v>55.442680000000003</v>
      </c>
      <c r="E114" s="7">
        <v>56.298200000000001</v>
      </c>
      <c r="F114" s="7">
        <v>56.231450000000002</v>
      </c>
      <c r="G114" s="7">
        <v>55.76585</v>
      </c>
      <c r="H114" s="7">
        <v>56.066070000000003</v>
      </c>
      <c r="I114" s="7">
        <v>56.94417</v>
      </c>
      <c r="J114" s="7">
        <v>56.993519999999997</v>
      </c>
      <c r="K114" s="7">
        <v>54.404269999999997</v>
      </c>
      <c r="L114" s="7">
        <v>54.75956</v>
      </c>
    </row>
    <row r="115" spans="1:12" x14ac:dyDescent="0.2">
      <c r="A115" s="19" t="s">
        <v>122</v>
      </c>
      <c r="B115" s="29" t="s">
        <v>122</v>
      </c>
      <c r="C115" s="7">
        <v>40.842939999999999</v>
      </c>
      <c r="D115" s="7">
        <v>45.432749999999999</v>
      </c>
      <c r="E115" s="7">
        <v>45.09</v>
      </c>
      <c r="F115" s="7">
        <v>45.939259999999997</v>
      </c>
      <c r="G115" s="7">
        <v>45.409129999999998</v>
      </c>
      <c r="H115" s="7">
        <v>44.986879999999999</v>
      </c>
      <c r="I115" s="7">
        <v>46.735500000000002</v>
      </c>
      <c r="J115" s="7">
        <v>44.54354</v>
      </c>
      <c r="K115" s="7">
        <v>43.986629999999998</v>
      </c>
      <c r="L115" s="7">
        <v>44.647469999999998</v>
      </c>
    </row>
    <row r="116" spans="1:12" x14ac:dyDescent="0.2">
      <c r="A116" s="19" t="s">
        <v>123</v>
      </c>
      <c r="B116" s="29" t="s">
        <v>123</v>
      </c>
      <c r="C116" s="7">
        <v>50.723050000000001</v>
      </c>
      <c r="D116" s="7">
        <v>58.030529999999999</v>
      </c>
      <c r="E116" s="7">
        <v>57.538200000000003</v>
      </c>
      <c r="F116" s="7">
        <v>58.978439999999999</v>
      </c>
      <c r="G116" s="7">
        <v>61.365720000000003</v>
      </c>
      <c r="H116" s="7">
        <v>62.20384</v>
      </c>
      <c r="I116" s="7">
        <v>63.484540000000003</v>
      </c>
      <c r="J116" s="7">
        <v>63.850299999999997</v>
      </c>
      <c r="K116" s="7">
        <v>62.594569999999997</v>
      </c>
      <c r="L116" s="7">
        <v>63.324959999999997</v>
      </c>
    </row>
    <row r="117" spans="1:12" x14ac:dyDescent="0.2">
      <c r="A117" s="19" t="s">
        <v>124</v>
      </c>
      <c r="B117" s="29" t="s">
        <v>124</v>
      </c>
      <c r="C117" s="7">
        <v>72.616399999999999</v>
      </c>
      <c r="D117" s="7">
        <v>78.170209999999997</v>
      </c>
      <c r="E117" s="7">
        <v>78.647019999999998</v>
      </c>
      <c r="F117" s="7">
        <v>78.767880000000005</v>
      </c>
      <c r="G117" s="7">
        <v>79.28313</v>
      </c>
      <c r="H117" s="7">
        <v>79.585179999999994</v>
      </c>
      <c r="I117" s="7">
        <v>79.72569</v>
      </c>
      <c r="J117" s="7">
        <v>79.991410000000002</v>
      </c>
      <c r="K117" s="7">
        <v>79.443100000000001</v>
      </c>
      <c r="L117" s="7">
        <v>80.205280000000002</v>
      </c>
    </row>
    <row r="118" spans="1:12" x14ac:dyDescent="0.2">
      <c r="A118" s="19" t="s">
        <v>125</v>
      </c>
      <c r="B118" s="29" t="s">
        <v>125</v>
      </c>
      <c r="C118" s="7">
        <v>73.919939999999997</v>
      </c>
      <c r="D118" s="7">
        <v>78.058920000000001</v>
      </c>
      <c r="E118" s="7">
        <v>80.25385</v>
      </c>
      <c r="F118" s="7">
        <v>81.576719999999995</v>
      </c>
      <c r="G118" s="7">
        <v>82.236170000000001</v>
      </c>
      <c r="H118" s="7">
        <v>83.014719999999997</v>
      </c>
      <c r="I118" s="7">
        <v>83.351900000000001</v>
      </c>
      <c r="J118" s="7">
        <v>83.141170000000002</v>
      </c>
      <c r="K118" s="7">
        <v>83.308689999999999</v>
      </c>
      <c r="L118" s="7">
        <v>85.04298</v>
      </c>
    </row>
    <row r="119" spans="1:12" x14ac:dyDescent="0.2">
      <c r="A119" s="19" t="s">
        <v>126</v>
      </c>
      <c r="B119" s="29" t="s">
        <v>126</v>
      </c>
      <c r="C119" s="7">
        <v>98.849779999999996</v>
      </c>
      <c r="D119" s="7">
        <v>99.50667</v>
      </c>
      <c r="E119" s="7">
        <v>99.559910000000002</v>
      </c>
      <c r="F119" s="7">
        <v>99.577060000000003</v>
      </c>
      <c r="G119" s="7">
        <v>99.591629999999995</v>
      </c>
      <c r="H119" s="7">
        <v>99.58981</v>
      </c>
      <c r="I119" s="7">
        <v>99.583759999999998</v>
      </c>
      <c r="J119" s="7">
        <v>99.568619999999996</v>
      </c>
      <c r="K119" s="7">
        <v>99.625460000000004</v>
      </c>
      <c r="L119" s="7">
        <v>99.622600000000006</v>
      </c>
    </row>
    <row r="120" spans="1:12" x14ac:dyDescent="0.2">
      <c r="A120" s="19" t="s">
        <v>127</v>
      </c>
      <c r="B120" s="29" t="s">
        <v>127</v>
      </c>
      <c r="C120" s="7">
        <v>53.892409999999998</v>
      </c>
      <c r="D120" s="7">
        <v>67.182239999999993</v>
      </c>
      <c r="E120" s="7">
        <v>67.917850000000001</v>
      </c>
      <c r="F120" s="7">
        <v>71.024889999999999</v>
      </c>
      <c r="G120" s="7">
        <v>73.391030000000001</v>
      </c>
      <c r="H120" s="7">
        <v>73.694730000000007</v>
      </c>
      <c r="I120" s="7">
        <v>74.778819999999996</v>
      </c>
      <c r="J120" s="7">
        <v>75.771879999999996</v>
      </c>
      <c r="K120" s="7">
        <v>76.232929999999996</v>
      </c>
      <c r="L120" s="7">
        <v>84.519689999999997</v>
      </c>
    </row>
    <row r="121" spans="1:12" x14ac:dyDescent="0.2">
      <c r="A121" s="19" t="s">
        <v>194</v>
      </c>
      <c r="B121" s="29" t="s">
        <v>194</v>
      </c>
      <c r="C121" s="7">
        <v>88.873699999999999</v>
      </c>
      <c r="D121" s="7">
        <v>92.758830000000003</v>
      </c>
      <c r="E121" s="7">
        <v>92.81926</v>
      </c>
      <c r="F121" s="7">
        <v>92.801929999999999</v>
      </c>
      <c r="G121" s="7">
        <v>92.519750000000002</v>
      </c>
      <c r="H121" s="7">
        <v>93.385329999999996</v>
      </c>
      <c r="I121" s="7">
        <v>93.179739999999995</v>
      </c>
      <c r="J121" s="7">
        <v>91.971050000000005</v>
      </c>
      <c r="K121" s="7">
        <v>93.257440000000003</v>
      </c>
      <c r="L121" s="7">
        <v>93.403350000000003</v>
      </c>
    </row>
    <row r="122" spans="1:12" x14ac:dyDescent="0.2">
      <c r="A122" s="19" t="s">
        <v>129</v>
      </c>
      <c r="B122" s="29" t="s">
        <v>129</v>
      </c>
      <c r="C122" s="7">
        <v>9.28993</v>
      </c>
      <c r="D122" s="7">
        <v>28.784089999999999</v>
      </c>
      <c r="E122" s="7">
        <v>30.710660000000001</v>
      </c>
      <c r="F122" s="7">
        <v>31.629259999999999</v>
      </c>
      <c r="G122" s="7">
        <v>31.997509999999998</v>
      </c>
      <c r="H122" s="7">
        <v>32.27769</v>
      </c>
      <c r="I122" s="7">
        <v>32.90981</v>
      </c>
      <c r="J122" s="7">
        <v>33.83766</v>
      </c>
      <c r="K122" s="7">
        <v>32.667879999999997</v>
      </c>
      <c r="L122" s="7">
        <v>33.61251</v>
      </c>
    </row>
    <row r="123" spans="1:12" x14ac:dyDescent="0.2">
      <c r="A123" s="19" t="s">
        <v>130</v>
      </c>
      <c r="B123" s="29" t="s">
        <v>130</v>
      </c>
      <c r="C123" s="7">
        <v>92.448149999999998</v>
      </c>
      <c r="D123" s="7">
        <v>94.685749999999999</v>
      </c>
      <c r="E123" s="7">
        <v>94.983770000000007</v>
      </c>
      <c r="F123" s="7">
        <v>95.194730000000007</v>
      </c>
      <c r="G123" s="7">
        <v>96.306200000000004</v>
      </c>
      <c r="H123" s="7">
        <v>97.146029999999996</v>
      </c>
      <c r="I123" s="7">
        <v>97.799599999999998</v>
      </c>
      <c r="J123" s="7">
        <v>96.234279999999998</v>
      </c>
      <c r="K123" s="7">
        <v>93.180499999999995</v>
      </c>
      <c r="L123" s="7">
        <v>93.222949999999997</v>
      </c>
    </row>
    <row r="124" spans="1:12" x14ac:dyDescent="0.2">
      <c r="A124" s="19" t="s">
        <v>131</v>
      </c>
      <c r="B124" s="29" t="s">
        <v>131</v>
      </c>
      <c r="C124" s="7">
        <v>20.35876</v>
      </c>
      <c r="D124" s="7">
        <v>31.369479999999999</v>
      </c>
      <c r="E124" s="7">
        <v>32.478969999999997</v>
      </c>
      <c r="F124" s="7">
        <v>33.413440000000001</v>
      </c>
      <c r="G124" s="7">
        <v>27.693919999999999</v>
      </c>
      <c r="H124" s="7">
        <v>27.296790000000001</v>
      </c>
      <c r="I124" s="7">
        <v>30.946480000000001</v>
      </c>
      <c r="J124" s="7">
        <v>34.322650000000003</v>
      </c>
      <c r="K124" s="7">
        <v>32.615299999999998</v>
      </c>
      <c r="L124" s="7">
        <v>33.481029999999997</v>
      </c>
    </row>
    <row r="125" spans="1:12" x14ac:dyDescent="0.2">
      <c r="A125" s="19" t="s">
        <v>132</v>
      </c>
      <c r="B125" s="29" t="s">
        <v>132</v>
      </c>
      <c r="C125" s="7">
        <v>60.822369999999999</v>
      </c>
      <c r="D125" s="7">
        <v>67.558229999999995</v>
      </c>
      <c r="E125" s="7">
        <v>68.289140000000003</v>
      </c>
      <c r="F125" s="7">
        <v>69.84075</v>
      </c>
      <c r="G125" s="7">
        <v>68.653379999999999</v>
      </c>
      <c r="H125" s="7">
        <v>69.426940000000002</v>
      </c>
      <c r="I125" s="7">
        <v>71.742310000000003</v>
      </c>
      <c r="J125" s="7">
        <v>72.300510000000003</v>
      </c>
      <c r="K125" s="7">
        <v>73.010580000000004</v>
      </c>
      <c r="L125" s="7">
        <v>77.063550000000006</v>
      </c>
    </row>
    <row r="126" spans="1:12" x14ac:dyDescent="0.2">
      <c r="A126" s="19" t="s">
        <v>133</v>
      </c>
      <c r="B126" s="29" t="s">
        <v>133</v>
      </c>
      <c r="C126" s="7" t="s">
        <v>262</v>
      </c>
      <c r="D126" s="7" t="s">
        <v>262</v>
      </c>
      <c r="E126" s="7" t="s">
        <v>262</v>
      </c>
      <c r="F126" s="7" t="s">
        <v>262</v>
      </c>
      <c r="G126" s="7" t="s">
        <v>262</v>
      </c>
      <c r="H126" s="7" t="s">
        <v>262</v>
      </c>
      <c r="I126" s="7" t="s">
        <v>262</v>
      </c>
      <c r="J126" s="7" t="s">
        <v>262</v>
      </c>
      <c r="K126" s="7" t="s">
        <v>262</v>
      </c>
      <c r="L126" s="7" t="s">
        <v>262</v>
      </c>
    </row>
    <row r="127" spans="1:12" x14ac:dyDescent="0.2">
      <c r="A127" s="19" t="s">
        <v>134</v>
      </c>
      <c r="B127" s="29" t="s">
        <v>134</v>
      </c>
      <c r="C127" s="7">
        <v>8.4115300000000008</v>
      </c>
      <c r="D127" s="7">
        <v>11.275460000000001</v>
      </c>
      <c r="E127" s="7">
        <v>11.12115</v>
      </c>
      <c r="F127" s="7">
        <v>9.5694230000000005</v>
      </c>
      <c r="G127" s="7">
        <v>9.8024170000000002</v>
      </c>
      <c r="H127" s="7">
        <v>9.6842000000000006</v>
      </c>
      <c r="I127" s="7">
        <v>9.6992410000000007</v>
      </c>
      <c r="J127" s="7">
        <v>9.833043</v>
      </c>
      <c r="K127" s="7">
        <v>8.8032210000000006</v>
      </c>
      <c r="L127" s="7">
        <v>9.0288000000000004</v>
      </c>
    </row>
    <row r="128" spans="1:12" x14ac:dyDescent="0.2">
      <c r="A128" s="19" t="s">
        <v>135</v>
      </c>
      <c r="B128" s="29" t="s">
        <v>135</v>
      </c>
      <c r="C128" s="7">
        <v>84.622470000000007</v>
      </c>
      <c r="D128" s="7">
        <v>85.084149999999994</v>
      </c>
      <c r="E128" s="7">
        <v>85.380830000000003</v>
      </c>
      <c r="F128" s="7">
        <v>86.009609999999995</v>
      </c>
      <c r="G128" s="7">
        <v>85.868650000000002</v>
      </c>
      <c r="H128" s="7">
        <v>85.354399999999998</v>
      </c>
      <c r="I128" s="7">
        <v>85.968419999999995</v>
      </c>
      <c r="J128" s="7">
        <v>86.540509999999998</v>
      </c>
      <c r="K128" s="7">
        <v>87.272869999999998</v>
      </c>
      <c r="L128" s="7">
        <v>87.451740000000001</v>
      </c>
    </row>
    <row r="129" spans="1:12" x14ac:dyDescent="0.2">
      <c r="A129" s="19" t="s">
        <v>178</v>
      </c>
      <c r="B129" s="29" t="s">
        <v>178</v>
      </c>
      <c r="C129" s="7">
        <v>92.094570000000004</v>
      </c>
      <c r="D129" s="7">
        <v>84.387919999999994</v>
      </c>
      <c r="E129" s="7">
        <v>84.544899999999998</v>
      </c>
      <c r="F129" s="7">
        <v>84.845359999999999</v>
      </c>
      <c r="G129" s="7">
        <v>84.573869999999999</v>
      </c>
      <c r="H129" s="7">
        <v>84.738579999999999</v>
      </c>
      <c r="I129" s="7">
        <v>85.187380000000005</v>
      </c>
      <c r="J129" s="7">
        <v>84.949240000000003</v>
      </c>
      <c r="K129" s="7">
        <v>85.016720000000007</v>
      </c>
      <c r="L129" s="7">
        <v>85.197019999999995</v>
      </c>
    </row>
    <row r="130" spans="1:12" x14ac:dyDescent="0.2">
      <c r="A130" s="19" t="s">
        <v>137</v>
      </c>
      <c r="B130" s="29" t="s">
        <v>137</v>
      </c>
      <c r="C130" s="7">
        <v>83.942329999999998</v>
      </c>
      <c r="D130" s="7">
        <v>83.122600000000006</v>
      </c>
      <c r="E130" s="7">
        <v>81.429779999999994</v>
      </c>
      <c r="F130" s="7">
        <v>83.500159999999994</v>
      </c>
      <c r="G130" s="7">
        <v>85.805629999999994</v>
      </c>
      <c r="H130" s="7">
        <v>85.41901</v>
      </c>
      <c r="I130" s="7">
        <v>84.799909999999997</v>
      </c>
      <c r="J130" s="7">
        <v>86.332340000000002</v>
      </c>
      <c r="K130" s="7">
        <v>87.426500000000004</v>
      </c>
      <c r="L130" s="7">
        <v>86.384150000000005</v>
      </c>
    </row>
    <row r="131" spans="1:12" x14ac:dyDescent="0.2">
      <c r="A131" s="19" t="s">
        <v>138</v>
      </c>
      <c r="B131" s="29" t="s">
        <v>138</v>
      </c>
      <c r="C131" s="7">
        <v>81.69623</v>
      </c>
      <c r="D131" s="7">
        <v>85.135040000000004</v>
      </c>
      <c r="E131" s="7">
        <v>85.870769999999993</v>
      </c>
      <c r="F131" s="7">
        <v>85.411720000000003</v>
      </c>
      <c r="G131" s="7">
        <v>84.884379999999993</v>
      </c>
      <c r="H131" s="7">
        <v>84.531379999999999</v>
      </c>
      <c r="I131" s="7">
        <v>84.427729999999997</v>
      </c>
      <c r="J131" s="7">
        <v>83.661109999999994</v>
      </c>
      <c r="K131" s="7">
        <v>83.277940000000001</v>
      </c>
      <c r="L131" s="7">
        <v>83.482050000000001</v>
      </c>
    </row>
    <row r="132" spans="1:12" x14ac:dyDescent="0.2">
      <c r="A132" s="19" t="s">
        <v>139</v>
      </c>
      <c r="B132" s="29" t="s">
        <v>139</v>
      </c>
      <c r="C132" s="7">
        <v>8.1391740000000006</v>
      </c>
      <c r="D132" s="7">
        <v>9.5958760000000005</v>
      </c>
      <c r="E132" s="7">
        <v>10.220789999999999</v>
      </c>
      <c r="F132" s="7">
        <v>10.16563</v>
      </c>
      <c r="G132" s="7">
        <v>9.6581799999999998</v>
      </c>
      <c r="H132" s="7">
        <v>9.3313430000000004</v>
      </c>
      <c r="I132" s="7">
        <v>9.1858219999999999</v>
      </c>
      <c r="J132" s="7">
        <v>9.2375340000000001</v>
      </c>
      <c r="K132" s="7">
        <v>8.4992920000000005</v>
      </c>
      <c r="L132" s="7">
        <v>8.7215720000000001</v>
      </c>
    </row>
    <row r="133" spans="1:12" x14ac:dyDescent="0.2">
      <c r="A133" s="19" t="s">
        <v>140</v>
      </c>
      <c r="B133" s="29" t="s">
        <v>140</v>
      </c>
      <c r="C133" s="7">
        <v>79.916989999999998</v>
      </c>
      <c r="D133" s="7">
        <v>82.140500000000003</v>
      </c>
      <c r="E133" s="7">
        <v>82.406850000000006</v>
      </c>
      <c r="F133" s="7">
        <v>82.718729999999994</v>
      </c>
      <c r="G133" s="7">
        <v>83.059079999999994</v>
      </c>
      <c r="H133" s="7">
        <v>83.514340000000004</v>
      </c>
      <c r="I133" s="7">
        <v>84.029660000000007</v>
      </c>
      <c r="J133" s="7">
        <v>84.320899999999995</v>
      </c>
      <c r="K133" s="7">
        <v>83.928380000000004</v>
      </c>
      <c r="L133" s="7">
        <v>84.108959999999996</v>
      </c>
    </row>
    <row r="134" spans="1:12" x14ac:dyDescent="0.2">
      <c r="A134" s="19" t="s">
        <v>141</v>
      </c>
      <c r="B134" s="29" t="s">
        <v>141</v>
      </c>
      <c r="C134" s="7">
        <v>56.239379999999997</v>
      </c>
      <c r="D134" s="7">
        <v>55.713549999999998</v>
      </c>
      <c r="E134" s="7">
        <v>56.429679999999998</v>
      </c>
      <c r="F134" s="7">
        <v>56.146740000000001</v>
      </c>
      <c r="G134" s="7">
        <v>57.822850000000003</v>
      </c>
      <c r="H134" s="7">
        <v>57.674570000000003</v>
      </c>
      <c r="I134" s="7">
        <v>57.803199999999997</v>
      </c>
      <c r="J134" s="7">
        <v>58.205469999999998</v>
      </c>
      <c r="K134" s="7">
        <v>58.673679999999997</v>
      </c>
      <c r="L134" s="7">
        <v>59.547490000000003</v>
      </c>
    </row>
    <row r="135" spans="1:12" x14ac:dyDescent="0.2">
      <c r="A135" s="19" t="s">
        <v>142</v>
      </c>
      <c r="B135" s="29" t="s">
        <v>142</v>
      </c>
      <c r="C135" s="7">
        <v>38.93694</v>
      </c>
      <c r="D135" s="7">
        <v>44.08202</v>
      </c>
      <c r="E135" s="7">
        <v>44.812609999999999</v>
      </c>
      <c r="F135" s="7">
        <v>45.361719999999998</v>
      </c>
      <c r="G135" s="7">
        <v>45.87433</v>
      </c>
      <c r="H135" s="7">
        <v>46.505029999999998</v>
      </c>
      <c r="I135" s="7">
        <v>47.06026</v>
      </c>
      <c r="J135" s="7">
        <v>47.26153</v>
      </c>
      <c r="K135" s="7">
        <v>47.196640000000002</v>
      </c>
      <c r="L135" s="7">
        <v>47.721200000000003</v>
      </c>
    </row>
    <row r="136" spans="1:12" x14ac:dyDescent="0.2">
      <c r="A136" s="19" t="s">
        <v>143</v>
      </c>
      <c r="B136" s="29" t="s">
        <v>143</v>
      </c>
      <c r="C136" s="7">
        <v>88.91489</v>
      </c>
      <c r="D136" s="7">
        <v>89.408330000000007</v>
      </c>
      <c r="E136" s="7">
        <v>89.667699999999996</v>
      </c>
      <c r="F136" s="7">
        <v>89.745670000000004</v>
      </c>
      <c r="G136" s="7">
        <v>90.011020000000002</v>
      </c>
      <c r="H136" s="7">
        <v>90.142480000000006</v>
      </c>
      <c r="I136" s="7">
        <v>90.284220000000005</v>
      </c>
      <c r="J136" s="7">
        <v>90.157899999999998</v>
      </c>
      <c r="K136" s="7">
        <v>90.080010000000001</v>
      </c>
      <c r="L136" s="7">
        <v>89.473150000000004</v>
      </c>
    </row>
    <row r="137" spans="1:12" x14ac:dyDescent="0.2">
      <c r="A137" s="19" t="s">
        <v>144</v>
      </c>
      <c r="B137" s="29" t="s">
        <v>144</v>
      </c>
      <c r="C137" s="7">
        <v>82.63588</v>
      </c>
      <c r="D137" s="7">
        <v>84.668940000000006</v>
      </c>
      <c r="E137" s="7">
        <v>84.731530000000006</v>
      </c>
      <c r="F137" s="7">
        <v>85.133319999999998</v>
      </c>
      <c r="G137" s="7">
        <v>84.941640000000007</v>
      </c>
      <c r="H137" s="7">
        <v>85.144450000000006</v>
      </c>
      <c r="I137" s="7">
        <v>85.254390000000001</v>
      </c>
      <c r="J137" s="7">
        <v>85.626130000000003</v>
      </c>
      <c r="K137" s="7">
        <v>85.657070000000004</v>
      </c>
      <c r="L137" s="7">
        <v>84.986279999999994</v>
      </c>
    </row>
    <row r="138" spans="1:12" x14ac:dyDescent="0.2">
      <c r="A138" s="19" t="s">
        <v>145</v>
      </c>
      <c r="B138" s="29" t="s">
        <v>145</v>
      </c>
      <c r="C138" s="7">
        <v>56.177239999999998</v>
      </c>
      <c r="D138" s="7">
        <v>67.657979999999995</v>
      </c>
      <c r="E138" s="7">
        <v>68.341459999999998</v>
      </c>
      <c r="F138" s="7">
        <v>69.019220000000004</v>
      </c>
      <c r="G138" s="7">
        <v>69.692340000000002</v>
      </c>
      <c r="H138" s="7">
        <v>70.404750000000007</v>
      </c>
      <c r="I138" s="7">
        <v>71.182509999999994</v>
      </c>
      <c r="J138" s="7">
        <v>72.006020000000007</v>
      </c>
      <c r="K138" s="7">
        <v>72.864699999999999</v>
      </c>
      <c r="L138" s="7">
        <v>73.582210000000003</v>
      </c>
    </row>
    <row r="139" spans="1:12" x14ac:dyDescent="0.2">
      <c r="A139" s="19" t="s">
        <v>146</v>
      </c>
      <c r="B139" s="29" t="s">
        <v>146</v>
      </c>
      <c r="C139" s="7">
        <v>8.9356220000000004</v>
      </c>
      <c r="D139" s="7">
        <v>13.1351</v>
      </c>
      <c r="E139" s="7">
        <v>13.400539999999999</v>
      </c>
      <c r="F139" s="7">
        <v>13.688639999999999</v>
      </c>
      <c r="G139" s="7">
        <v>14.137589999999999</v>
      </c>
      <c r="H139" s="7">
        <v>14.589230000000001</v>
      </c>
      <c r="I139" s="7">
        <v>15.18343</v>
      </c>
      <c r="J139" s="7">
        <v>15.79936</v>
      </c>
      <c r="K139" s="7">
        <v>14.59788</v>
      </c>
      <c r="L139" s="7">
        <v>15.08963</v>
      </c>
    </row>
    <row r="140" spans="1:12" x14ac:dyDescent="0.2">
      <c r="A140" s="19" t="s">
        <v>147</v>
      </c>
      <c r="B140" s="29" t="s">
        <v>147</v>
      </c>
      <c r="C140" s="7">
        <v>39.604799999999997</v>
      </c>
      <c r="D140" s="7">
        <v>44.680210000000002</v>
      </c>
      <c r="E140" s="7">
        <v>47.35783</v>
      </c>
      <c r="F140" s="7">
        <v>48.422809999999998</v>
      </c>
      <c r="G140" s="7">
        <v>49.061660000000003</v>
      </c>
      <c r="H140" s="7">
        <v>49.40314</v>
      </c>
      <c r="I140" s="7">
        <v>48.534260000000003</v>
      </c>
      <c r="J140" s="7">
        <v>49.716929999999998</v>
      </c>
      <c r="K140" s="7">
        <v>49.476880000000001</v>
      </c>
      <c r="L140" s="7">
        <v>48.171799999999998</v>
      </c>
    </row>
    <row r="141" spans="1:12" x14ac:dyDescent="0.2">
      <c r="A141" s="19" t="s">
        <v>148</v>
      </c>
      <c r="B141" s="29" t="s">
        <v>148</v>
      </c>
      <c r="C141" s="7">
        <v>25.960470000000001</v>
      </c>
      <c r="D141" s="7">
        <v>30.23845</v>
      </c>
      <c r="E141" s="7">
        <v>30.66835</v>
      </c>
      <c r="F141" s="7">
        <v>31.0258</v>
      </c>
      <c r="G141" s="7">
        <v>31.523330000000001</v>
      </c>
      <c r="H141" s="7">
        <v>31.464379999999998</v>
      </c>
      <c r="I141" s="7">
        <v>31.4236</v>
      </c>
      <c r="J141" s="7">
        <v>33.066279999999999</v>
      </c>
      <c r="K141" s="7">
        <v>31.91433</v>
      </c>
      <c r="L141" s="7">
        <v>32.57094</v>
      </c>
    </row>
    <row r="142" spans="1:12" x14ac:dyDescent="0.2">
      <c r="A142" s="19" t="s">
        <v>149</v>
      </c>
      <c r="B142" s="29" t="s">
        <v>149</v>
      </c>
      <c r="C142" s="7">
        <v>10.9305</v>
      </c>
      <c r="D142" s="7">
        <v>17.362539999999999</v>
      </c>
      <c r="E142" s="7">
        <v>18.52901</v>
      </c>
      <c r="F142" s="7">
        <v>19.721209999999999</v>
      </c>
      <c r="G142" s="7">
        <v>21.195070000000001</v>
      </c>
      <c r="H142" s="7">
        <v>22.34158</v>
      </c>
      <c r="I142" s="7">
        <v>22.80152</v>
      </c>
      <c r="J142" s="7">
        <v>23.2608</v>
      </c>
      <c r="K142" s="7">
        <v>21.612629999999999</v>
      </c>
      <c r="L142" s="7">
        <v>22.26493</v>
      </c>
    </row>
    <row r="143" spans="1:12" x14ac:dyDescent="0.2">
      <c r="A143" s="19" t="s">
        <v>150</v>
      </c>
      <c r="B143" s="29" t="s">
        <v>150</v>
      </c>
      <c r="C143" s="7">
        <v>77.554519999999997</v>
      </c>
      <c r="D143" s="7">
        <v>78.502219999999994</v>
      </c>
      <c r="E143" s="7">
        <v>78.516130000000004</v>
      </c>
      <c r="F143" s="7">
        <v>77.799229999999994</v>
      </c>
      <c r="G143" s="7">
        <v>76.479870000000005</v>
      </c>
      <c r="H143" s="7">
        <v>76.085030000000003</v>
      </c>
      <c r="I143" s="7">
        <v>75.929450000000003</v>
      </c>
      <c r="J143" s="7">
        <v>75.591530000000006</v>
      </c>
      <c r="K143" s="7">
        <v>76.073139999999995</v>
      </c>
      <c r="L143" s="7">
        <v>76.285489999999996</v>
      </c>
    </row>
    <row r="144" spans="1:12" x14ac:dyDescent="0.2">
      <c r="A144" s="19" t="s">
        <v>151</v>
      </c>
      <c r="B144" s="29" t="s">
        <v>151</v>
      </c>
      <c r="C144" s="7">
        <v>69.958240000000004</v>
      </c>
      <c r="D144" s="7">
        <v>72.130340000000004</v>
      </c>
      <c r="E144" s="7">
        <v>73.015420000000006</v>
      </c>
      <c r="F144" s="7">
        <v>73.814319999999995</v>
      </c>
      <c r="G144" s="7">
        <v>73.354460000000003</v>
      </c>
      <c r="H144" s="7">
        <v>75.452709999999996</v>
      </c>
      <c r="I144" s="7">
        <v>75.957700000000003</v>
      </c>
      <c r="J144" s="7">
        <v>76.585329999999999</v>
      </c>
      <c r="K144" s="7">
        <v>77.987459999999999</v>
      </c>
      <c r="L144" s="7">
        <v>78.553830000000005</v>
      </c>
    </row>
    <row r="145" spans="1:12" x14ac:dyDescent="0.2">
      <c r="A145" s="19" t="s">
        <v>152</v>
      </c>
      <c r="B145" s="29" t="s">
        <v>152</v>
      </c>
      <c r="C145" s="7">
        <v>48.597499999999997</v>
      </c>
      <c r="D145" s="7">
        <v>64.073740000000001</v>
      </c>
      <c r="E145" s="7">
        <v>66.060609999999997</v>
      </c>
      <c r="F145" s="7">
        <v>67.137619999999998</v>
      </c>
      <c r="G145" s="7">
        <v>67.553319999999999</v>
      </c>
      <c r="H145" s="7">
        <v>67.265309999999999</v>
      </c>
      <c r="I145" s="7">
        <v>67.990970000000004</v>
      </c>
      <c r="J145" s="7">
        <v>68.462019999999995</v>
      </c>
      <c r="K145" s="7">
        <v>69.834209999999999</v>
      </c>
      <c r="L145" s="7">
        <v>70.616519999999994</v>
      </c>
    </row>
    <row r="146" spans="1:12" x14ac:dyDescent="0.2">
      <c r="A146" s="19" t="s">
        <v>153</v>
      </c>
      <c r="B146" s="29" t="s">
        <v>153</v>
      </c>
      <c r="C146" s="7">
        <v>13.63843</v>
      </c>
      <c r="D146" s="7">
        <v>20.705500000000001</v>
      </c>
      <c r="E146" s="7">
        <v>20.860009999999999</v>
      </c>
      <c r="F146" s="7">
        <v>21.126670000000001</v>
      </c>
      <c r="G146" s="7">
        <v>21.36298</v>
      </c>
      <c r="H146" s="7">
        <v>21.32264</v>
      </c>
      <c r="I146" s="7">
        <v>21.712060000000001</v>
      </c>
      <c r="J146" s="7">
        <v>22.157119999999999</v>
      </c>
      <c r="K146" s="7">
        <v>21.25854</v>
      </c>
      <c r="L146" s="7">
        <v>21.898589999999999</v>
      </c>
    </row>
    <row r="147" spans="1:12" x14ac:dyDescent="0.2">
      <c r="A147" s="19" t="s">
        <v>154</v>
      </c>
      <c r="B147" s="29" t="s">
        <v>154</v>
      </c>
      <c r="C147" s="7">
        <v>89.939520000000002</v>
      </c>
      <c r="D147" s="7">
        <v>80.876890000000003</v>
      </c>
      <c r="E147" s="7">
        <v>84.133489999999995</v>
      </c>
      <c r="F147" s="7">
        <v>84.06756</v>
      </c>
      <c r="G147" s="7">
        <v>84.363140000000001</v>
      </c>
      <c r="H147" s="7">
        <v>84.287959999999998</v>
      </c>
      <c r="I147" s="7">
        <v>84.364410000000007</v>
      </c>
      <c r="J147" s="7">
        <v>84.552949999999996</v>
      </c>
      <c r="K147" s="7">
        <v>84.94511</v>
      </c>
      <c r="L147" s="7">
        <v>85.27561</v>
      </c>
    </row>
    <row r="148" spans="1:12" x14ac:dyDescent="0.2">
      <c r="A148" s="19" t="s">
        <v>155</v>
      </c>
      <c r="B148" s="29" t="s">
        <v>155</v>
      </c>
      <c r="C148" s="7">
        <v>96.803280000000001</v>
      </c>
      <c r="D148" s="7">
        <v>96.711780000000005</v>
      </c>
      <c r="E148" s="7">
        <v>96.857569999999996</v>
      </c>
      <c r="F148" s="7">
        <v>96.942220000000006</v>
      </c>
      <c r="G148" s="7">
        <v>97.057419999999993</v>
      </c>
      <c r="H148" s="7">
        <v>96.528549999999996</v>
      </c>
      <c r="I148" s="7">
        <v>96.026079999999993</v>
      </c>
      <c r="J148" s="7">
        <v>95.060220000000001</v>
      </c>
      <c r="K148" s="7">
        <v>95.090639999999993</v>
      </c>
      <c r="L148" s="7">
        <v>94.854780000000005</v>
      </c>
    </row>
    <row r="149" spans="1:12" x14ac:dyDescent="0.2">
      <c r="A149" s="19" t="s">
        <v>156</v>
      </c>
      <c r="B149" s="29" t="s">
        <v>156</v>
      </c>
      <c r="C149" s="7">
        <v>87.728989999999996</v>
      </c>
      <c r="D149" s="7">
        <v>85.406809999999993</v>
      </c>
      <c r="E149" s="7">
        <v>84.765240000000006</v>
      </c>
      <c r="F149" s="7">
        <v>85.012460000000004</v>
      </c>
      <c r="G149" s="7">
        <v>84.563370000000006</v>
      </c>
      <c r="H149" s="7">
        <v>84.631029999999996</v>
      </c>
      <c r="I149" s="7">
        <v>84.88946</v>
      </c>
      <c r="J149" s="7">
        <v>84.431349999999995</v>
      </c>
      <c r="K149" s="7">
        <v>85.482950000000002</v>
      </c>
      <c r="L149" s="7">
        <v>85.686170000000004</v>
      </c>
    </row>
    <row r="150" spans="1:12" x14ac:dyDescent="0.2">
      <c r="A150" s="19" t="s">
        <v>157</v>
      </c>
      <c r="B150" s="29" t="s">
        <v>157</v>
      </c>
      <c r="C150" s="7">
        <v>92.435410000000005</v>
      </c>
      <c r="D150" s="7">
        <v>93.405299999999997</v>
      </c>
      <c r="E150" s="7">
        <v>93.554239999999993</v>
      </c>
      <c r="F150" s="7">
        <v>93.555589999999995</v>
      </c>
      <c r="G150" s="7">
        <v>93.613299999999995</v>
      </c>
      <c r="H150" s="7">
        <v>93.747680000000003</v>
      </c>
      <c r="I150" s="7">
        <v>93.718999999999994</v>
      </c>
      <c r="J150" s="7">
        <v>93.906170000000003</v>
      </c>
      <c r="K150" s="7">
        <v>93.693370000000002</v>
      </c>
      <c r="L150" s="7">
        <v>93.395039999999995</v>
      </c>
    </row>
    <row r="151" spans="1:12" x14ac:dyDescent="0.2">
      <c r="A151" s="19" t="s">
        <v>158</v>
      </c>
      <c r="B151" s="29" t="s">
        <v>158</v>
      </c>
      <c r="C151" s="7">
        <v>73.060829999999996</v>
      </c>
      <c r="D151" s="7">
        <v>72.682689999999994</v>
      </c>
      <c r="E151" s="7">
        <v>73.207440000000005</v>
      </c>
      <c r="F151" s="7">
        <v>72.675629999999998</v>
      </c>
      <c r="G151" s="7">
        <v>72.152869999999993</v>
      </c>
      <c r="H151" s="7">
        <v>71.954549999999998</v>
      </c>
      <c r="I151" s="7">
        <v>71.819609999999997</v>
      </c>
      <c r="J151" s="7">
        <v>71.454899999999995</v>
      </c>
      <c r="K151" s="7">
        <v>70.930850000000007</v>
      </c>
      <c r="L151" s="7">
        <v>71.168930000000003</v>
      </c>
    </row>
    <row r="152" spans="1:12" x14ac:dyDescent="0.2">
      <c r="A152" s="19" t="s">
        <v>159</v>
      </c>
      <c r="B152" s="29" t="s">
        <v>159</v>
      </c>
      <c r="C152" s="7">
        <v>46.673549999999999</v>
      </c>
      <c r="D152" s="7">
        <v>51.412790000000001</v>
      </c>
      <c r="E152" s="7">
        <v>51.802590000000002</v>
      </c>
      <c r="F152" s="7">
        <v>52.160989999999998</v>
      </c>
      <c r="G152" s="7">
        <v>52.528410000000001</v>
      </c>
      <c r="H152" s="7">
        <v>52.908520000000003</v>
      </c>
      <c r="I152" s="7">
        <v>53.27102</v>
      </c>
      <c r="J152" s="7">
        <v>53.55104</v>
      </c>
      <c r="K152" s="7">
        <v>53.391390000000001</v>
      </c>
      <c r="L152" s="7">
        <v>53.618340000000003</v>
      </c>
    </row>
    <row r="153" spans="1:12" x14ac:dyDescent="0.2">
      <c r="A153" s="19" t="s">
        <v>160</v>
      </c>
      <c r="B153" s="29" t="s">
        <v>160</v>
      </c>
      <c r="C153" s="7">
        <v>18.872910000000001</v>
      </c>
      <c r="D153" s="7">
        <v>34.859940000000002</v>
      </c>
      <c r="E153" s="7">
        <v>35.671860000000002</v>
      </c>
      <c r="F153" s="7">
        <v>39.339930000000003</v>
      </c>
      <c r="G153" s="7">
        <v>41.246009999999998</v>
      </c>
      <c r="H153" s="7">
        <v>42.848869999999998</v>
      </c>
      <c r="I153" s="7">
        <v>43.944330000000001</v>
      </c>
      <c r="J153" s="7">
        <v>45.128079999999997</v>
      </c>
      <c r="K153" s="7">
        <v>45.151890000000002</v>
      </c>
      <c r="L153" s="7">
        <v>46.344160000000002</v>
      </c>
    </row>
    <row r="154" spans="1:12" x14ac:dyDescent="0.2">
      <c r="A154" s="19" t="s">
        <v>196</v>
      </c>
      <c r="B154" s="29" t="s">
        <v>196</v>
      </c>
      <c r="C154" s="7">
        <v>50.112699999999997</v>
      </c>
      <c r="D154" s="7">
        <v>50.384650000000001</v>
      </c>
      <c r="E154" s="7">
        <v>50.59957</v>
      </c>
      <c r="F154" s="7">
        <v>48.540430000000001</v>
      </c>
      <c r="G154" s="7">
        <v>46.832630000000002</v>
      </c>
      <c r="H154" s="7">
        <v>45.375259999999997</v>
      </c>
      <c r="I154" s="7">
        <v>44.515430000000002</v>
      </c>
      <c r="J154" s="7">
        <v>44.094769999999997</v>
      </c>
      <c r="K154" s="7">
        <v>42.756399999999999</v>
      </c>
      <c r="L154" s="7">
        <v>43.198990000000002</v>
      </c>
    </row>
    <row r="155" spans="1:12" x14ac:dyDescent="0.2">
      <c r="A155" s="19" t="s">
        <v>162</v>
      </c>
      <c r="B155" s="29" t="s">
        <v>162</v>
      </c>
      <c r="C155" s="7">
        <v>18.30001</v>
      </c>
      <c r="D155" s="7">
        <v>21.07863</v>
      </c>
      <c r="E155" s="7">
        <v>21.669740000000001</v>
      </c>
      <c r="F155" s="7">
        <v>22.134640000000001</v>
      </c>
      <c r="G155" s="7">
        <v>22.67905</v>
      </c>
      <c r="H155" s="7">
        <v>23.259080000000001</v>
      </c>
      <c r="I155" s="7">
        <v>23.966750000000001</v>
      </c>
      <c r="J155" s="7">
        <v>24.576129999999999</v>
      </c>
      <c r="K155" s="7">
        <v>22.847709999999999</v>
      </c>
      <c r="L155" s="7">
        <v>23.259119999999999</v>
      </c>
    </row>
    <row r="156" spans="1:12" x14ac:dyDescent="0.2">
      <c r="A156" s="19" t="s">
        <v>163</v>
      </c>
      <c r="B156" s="29" t="s">
        <v>163</v>
      </c>
      <c r="C156" s="7">
        <v>38.478259999999999</v>
      </c>
      <c r="D156" s="7">
        <v>33.904490000000003</v>
      </c>
      <c r="E156" s="7">
        <v>33.914029999999997</v>
      </c>
      <c r="F156" s="7">
        <v>33.689030000000002</v>
      </c>
      <c r="G156" s="7">
        <v>33.423340000000003</v>
      </c>
      <c r="H156" s="7">
        <v>33.389130000000002</v>
      </c>
      <c r="I156" s="7">
        <v>33.435969999999998</v>
      </c>
      <c r="J156" s="7">
        <v>32.253140000000002</v>
      </c>
      <c r="K156" s="7">
        <v>31.438140000000001</v>
      </c>
      <c r="L156" s="7">
        <v>31.963439999999999</v>
      </c>
    </row>
    <row r="157" spans="1:12" ht="15" x14ac:dyDescent="0.25">
      <c r="A157" s="3"/>
      <c r="B157" s="29"/>
    </row>
    <row r="158" spans="1:12" ht="15" x14ac:dyDescent="0.25">
      <c r="A158" s="3"/>
    </row>
    <row r="159" spans="1:12" ht="15" x14ac:dyDescent="0.25">
      <c r="A159" s="3"/>
    </row>
    <row r="160" spans="1:12" ht="15" x14ac:dyDescent="0.25">
      <c r="A160" s="3"/>
    </row>
    <row r="161" spans="1:1" ht="15" x14ac:dyDescent="0.25">
      <c r="A161" s="3"/>
    </row>
    <row r="162" spans="1:1" ht="15" x14ac:dyDescent="0.25">
      <c r="A162" s="3"/>
    </row>
    <row r="163" spans="1:1" ht="15" x14ac:dyDescent="0.25">
      <c r="A163" s="3"/>
    </row>
    <row r="164" spans="1:1" ht="15" x14ac:dyDescent="0.25">
      <c r="A164" s="3"/>
    </row>
    <row r="165" spans="1:1" ht="15" x14ac:dyDescent="0.25">
      <c r="A165" s="3"/>
    </row>
    <row r="166" spans="1:1" ht="15" x14ac:dyDescent="0.25">
      <c r="A166" s="3"/>
    </row>
    <row r="167" spans="1:1" ht="15" x14ac:dyDescent="0.25">
      <c r="A167" s="3"/>
    </row>
    <row r="168" spans="1:1" ht="15" x14ac:dyDescent="0.25">
      <c r="A168" s="3"/>
    </row>
    <row r="169" spans="1:1" ht="15" x14ac:dyDescent="0.25">
      <c r="A169" s="3"/>
    </row>
    <row r="170" spans="1:1" ht="15" x14ac:dyDescent="0.25">
      <c r="A170" s="3"/>
    </row>
    <row r="171" spans="1:1" ht="15" x14ac:dyDescent="0.25">
      <c r="A171" s="3"/>
    </row>
    <row r="172" spans="1:1" ht="15" x14ac:dyDescent="0.25">
      <c r="A172" s="3"/>
    </row>
    <row r="173" spans="1:1" ht="15" x14ac:dyDescent="0.25">
      <c r="A173" s="3"/>
    </row>
    <row r="174" spans="1:1" ht="15" x14ac:dyDescent="0.25">
      <c r="A174" s="3"/>
    </row>
    <row r="175" spans="1:1" ht="15" x14ac:dyDescent="0.25">
      <c r="A175" s="3"/>
    </row>
    <row r="176" spans="1:1" ht="15" x14ac:dyDescent="0.25">
      <c r="A176" s="3"/>
    </row>
    <row r="177" spans="1:1" ht="15" x14ac:dyDescent="0.25">
      <c r="A177" s="3"/>
    </row>
    <row r="178" spans="1:1" ht="15" x14ac:dyDescent="0.25">
      <c r="A178" s="3"/>
    </row>
    <row r="179" spans="1:1" ht="15" x14ac:dyDescent="0.25">
      <c r="A179" s="3"/>
    </row>
    <row r="180" spans="1:1" ht="15" x14ac:dyDescent="0.25">
      <c r="A180" s="3"/>
    </row>
    <row r="181" spans="1:1" ht="15" x14ac:dyDescent="0.25">
      <c r="A181" s="3"/>
    </row>
    <row r="182" spans="1:1" ht="15" x14ac:dyDescent="0.25">
      <c r="A182" s="3"/>
    </row>
    <row r="183" spans="1:1" ht="15" x14ac:dyDescent="0.25">
      <c r="A183" s="3"/>
    </row>
    <row r="184" spans="1:1" ht="15" x14ac:dyDescent="0.25">
      <c r="A184" s="3"/>
    </row>
    <row r="185" spans="1:1" ht="15" x14ac:dyDescent="0.25">
      <c r="A185" s="3"/>
    </row>
    <row r="186" spans="1:1" ht="15" x14ac:dyDescent="0.25">
      <c r="A186" s="3"/>
    </row>
    <row r="187" spans="1:1" ht="15" x14ac:dyDescent="0.25">
      <c r="A187" s="3"/>
    </row>
    <row r="188" spans="1:1" ht="15" x14ac:dyDescent="0.25">
      <c r="A188" s="3"/>
    </row>
    <row r="189" spans="1:1" ht="15" x14ac:dyDescent="0.25">
      <c r="A189" s="3"/>
    </row>
    <row r="190" spans="1:1" ht="15" x14ac:dyDescent="0.25">
      <c r="A190" s="3"/>
    </row>
    <row r="191" spans="1:1" ht="15" x14ac:dyDescent="0.25">
      <c r="A191" s="3"/>
    </row>
    <row r="192" spans="1:1" ht="15" x14ac:dyDescent="0.25">
      <c r="A192" s="3"/>
    </row>
    <row r="193" spans="1:1" ht="15" x14ac:dyDescent="0.25">
      <c r="A193" s="3"/>
    </row>
    <row r="194" spans="1:1" ht="15" x14ac:dyDescent="0.25">
      <c r="A194" s="3"/>
    </row>
    <row r="195" spans="1:1" ht="15" x14ac:dyDescent="0.25">
      <c r="A195" s="3"/>
    </row>
    <row r="196" spans="1:1" ht="15" x14ac:dyDescent="0.25">
      <c r="A196" s="3"/>
    </row>
    <row r="197" spans="1:1" ht="15" x14ac:dyDescent="0.25">
      <c r="A197" s="3"/>
    </row>
    <row r="198" spans="1:1" ht="15" x14ac:dyDescent="0.25">
      <c r="A198" s="3"/>
    </row>
    <row r="199" spans="1:1" ht="15" x14ac:dyDescent="0.25">
      <c r="A199" s="3"/>
    </row>
    <row r="200" spans="1:1" ht="15" x14ac:dyDescent="0.25">
      <c r="A200" s="3"/>
    </row>
    <row r="201" spans="1:1" ht="15" x14ac:dyDescent="0.25">
      <c r="A201" s="3"/>
    </row>
    <row r="202" spans="1:1" ht="15" x14ac:dyDescent="0.25">
      <c r="A202" s="3"/>
    </row>
    <row r="203" spans="1:1" ht="15" x14ac:dyDescent="0.25">
      <c r="A203" s="3"/>
    </row>
    <row r="204" spans="1:1" ht="15" x14ac:dyDescent="0.25">
      <c r="A204" s="3"/>
    </row>
    <row r="205" spans="1:1" ht="15" x14ac:dyDescent="0.25">
      <c r="A205" s="3"/>
    </row>
    <row r="206" spans="1:1" ht="15" x14ac:dyDescent="0.25">
      <c r="A206" s="3"/>
    </row>
    <row r="207" spans="1:1" ht="15" x14ac:dyDescent="0.25">
      <c r="A207" s="3"/>
    </row>
    <row r="208" spans="1:1" ht="15" x14ac:dyDescent="0.25">
      <c r="A208" s="3"/>
    </row>
    <row r="209" spans="1:1" ht="15" x14ac:dyDescent="0.25">
      <c r="A209" s="3"/>
    </row>
    <row r="210" spans="1:1" ht="15" x14ac:dyDescent="0.25">
      <c r="A210" s="3"/>
    </row>
    <row r="211" spans="1:1" ht="15" x14ac:dyDescent="0.25">
      <c r="A211" s="3"/>
    </row>
    <row r="212" spans="1:1" ht="15" x14ac:dyDescent="0.25">
      <c r="A212" s="3"/>
    </row>
    <row r="213" spans="1:1" ht="15" x14ac:dyDescent="0.25">
      <c r="A213" s="3"/>
    </row>
    <row r="214" spans="1:1" ht="15" x14ac:dyDescent="0.25">
      <c r="A214" s="3"/>
    </row>
    <row r="215" spans="1:1" ht="15" x14ac:dyDescent="0.25">
      <c r="A215" s="3"/>
    </row>
    <row r="216" spans="1:1" ht="15" x14ac:dyDescent="0.25">
      <c r="A216" s="3"/>
    </row>
    <row r="217" spans="1:1" ht="15" x14ac:dyDescent="0.25">
      <c r="A217" s="3"/>
    </row>
    <row r="218" spans="1:1" ht="15" x14ac:dyDescent="0.25">
      <c r="A218" s="3"/>
    </row>
    <row r="219" spans="1:1" ht="15" x14ac:dyDescent="0.25">
      <c r="A219" s="3"/>
    </row>
    <row r="220" spans="1:1" ht="15" x14ac:dyDescent="0.25">
      <c r="A220" s="3"/>
    </row>
    <row r="221" spans="1:1" ht="15" x14ac:dyDescent="0.25">
      <c r="A221" s="3"/>
    </row>
    <row r="222" spans="1:1" ht="15" x14ac:dyDescent="0.25">
      <c r="A222" s="3"/>
    </row>
    <row r="223" spans="1:1" ht="15" x14ac:dyDescent="0.25">
      <c r="A223" s="3"/>
    </row>
    <row r="224" spans="1:1" ht="15" x14ac:dyDescent="0.25">
      <c r="A224" s="3"/>
    </row>
    <row r="225" spans="1:1" ht="15" x14ac:dyDescent="0.25">
      <c r="A225" s="3"/>
    </row>
    <row r="226" spans="1:1" ht="15" x14ac:dyDescent="0.25">
      <c r="A226" s="3"/>
    </row>
    <row r="227" spans="1:1" ht="15" x14ac:dyDescent="0.25">
      <c r="A227" s="3"/>
    </row>
    <row r="228" spans="1:1" ht="15" x14ac:dyDescent="0.25">
      <c r="A228" s="3"/>
    </row>
    <row r="229" spans="1:1" ht="15" x14ac:dyDescent="0.25">
      <c r="A229" s="3"/>
    </row>
    <row r="230" spans="1:1" ht="15" x14ac:dyDescent="0.25">
      <c r="A230" s="3"/>
    </row>
    <row r="231" spans="1:1" ht="15" x14ac:dyDescent="0.25">
      <c r="A231" s="3"/>
    </row>
    <row r="232" spans="1:1" ht="15" x14ac:dyDescent="0.25">
      <c r="A232" s="3"/>
    </row>
    <row r="233" spans="1:1" ht="15" x14ac:dyDescent="0.25">
      <c r="A233" s="3"/>
    </row>
    <row r="234" spans="1:1" ht="15" x14ac:dyDescent="0.25">
      <c r="A234" s="3"/>
    </row>
    <row r="235" spans="1:1" ht="15" x14ac:dyDescent="0.25">
      <c r="A235" s="3"/>
    </row>
    <row r="236" spans="1:1" ht="15" x14ac:dyDescent="0.25">
      <c r="A236" s="3"/>
    </row>
    <row r="237" spans="1:1" ht="15" x14ac:dyDescent="0.25">
      <c r="A237" s="3"/>
    </row>
    <row r="238" spans="1:1" ht="15" x14ac:dyDescent="0.25">
      <c r="A238" s="3"/>
    </row>
    <row r="239" spans="1:1" ht="15" x14ac:dyDescent="0.25">
      <c r="A239" s="3"/>
    </row>
    <row r="240" spans="1:1" ht="15" x14ac:dyDescent="0.25">
      <c r="A240" s="3"/>
    </row>
    <row r="241" spans="1:1" ht="15" x14ac:dyDescent="0.25">
      <c r="A241" s="3"/>
    </row>
    <row r="242" spans="1:1" ht="15" x14ac:dyDescent="0.25">
      <c r="A242" s="3"/>
    </row>
    <row r="243" spans="1:1" ht="15" x14ac:dyDescent="0.25">
      <c r="A243" s="3"/>
    </row>
    <row r="244" spans="1:1" ht="15" x14ac:dyDescent="0.25">
      <c r="A244" s="3"/>
    </row>
    <row r="245" spans="1:1" ht="15" x14ac:dyDescent="0.25">
      <c r="A245" s="3"/>
    </row>
    <row r="246" spans="1:1" ht="15" x14ac:dyDescent="0.25">
      <c r="A246" s="3"/>
    </row>
    <row r="247" spans="1:1" ht="15" x14ac:dyDescent="0.25">
      <c r="A247" s="3"/>
    </row>
    <row r="248" spans="1:1" ht="15" x14ac:dyDescent="0.25">
      <c r="A248" s="3"/>
    </row>
    <row r="249" spans="1:1" ht="15" x14ac:dyDescent="0.25">
      <c r="A249" s="3"/>
    </row>
    <row r="250" spans="1:1" ht="15" x14ac:dyDescent="0.25">
      <c r="A250" s="3"/>
    </row>
    <row r="251" spans="1:1" ht="15" x14ac:dyDescent="0.25">
      <c r="A251" s="3"/>
    </row>
    <row r="252" spans="1:1" ht="15" x14ac:dyDescent="0.25">
      <c r="A252" s="3"/>
    </row>
    <row r="253" spans="1:1" ht="15" x14ac:dyDescent="0.25">
      <c r="A253" s="3"/>
    </row>
    <row r="254" spans="1:1" ht="15" x14ac:dyDescent="0.25">
      <c r="A254" s="3"/>
    </row>
    <row r="255" spans="1:1" ht="15" x14ac:dyDescent="0.25">
      <c r="A255" s="3"/>
    </row>
    <row r="256" spans="1:1" ht="15" x14ac:dyDescent="0.25">
      <c r="A256" s="3"/>
    </row>
    <row r="257" spans="1:1" ht="15" x14ac:dyDescent="0.25">
      <c r="A257" s="3"/>
    </row>
    <row r="258" spans="1:1" ht="15" x14ac:dyDescent="0.25">
      <c r="A258" s="3"/>
    </row>
    <row r="259" spans="1:1" ht="15" x14ac:dyDescent="0.25">
      <c r="A259" s="3"/>
    </row>
    <row r="260" spans="1:1" ht="15" x14ac:dyDescent="0.25">
      <c r="A260" s="3"/>
    </row>
    <row r="261" spans="1:1" ht="15" x14ac:dyDescent="0.25">
      <c r="A261" s="3"/>
    </row>
    <row r="262" spans="1:1" ht="15" x14ac:dyDescent="0.25">
      <c r="A262" s="3"/>
    </row>
    <row r="263" spans="1:1" ht="15" x14ac:dyDescent="0.25">
      <c r="A263" s="3"/>
    </row>
    <row r="264" spans="1:1" ht="15" x14ac:dyDescent="0.25">
      <c r="A264" s="3"/>
    </row>
    <row r="265" spans="1:1" ht="15" x14ac:dyDescent="0.25">
      <c r="A265" s="3"/>
    </row>
    <row r="266" spans="1:1" ht="15" x14ac:dyDescent="0.25">
      <c r="A266" s="3"/>
    </row>
    <row r="267" spans="1:1" ht="15" x14ac:dyDescent="0.25">
      <c r="A267" s="3"/>
    </row>
    <row r="268" spans="1:1" ht="15" x14ac:dyDescent="0.25">
      <c r="A268" s="3"/>
    </row>
    <row r="269" spans="1:1" ht="15" x14ac:dyDescent="0.25">
      <c r="A269" s="3"/>
    </row>
    <row r="270" spans="1:1" ht="15" x14ac:dyDescent="0.25">
      <c r="A270" s="3"/>
    </row>
    <row r="271" spans="1:1" ht="15" x14ac:dyDescent="0.25">
      <c r="A271" s="3"/>
    </row>
    <row r="272" spans="1:1" ht="15" x14ac:dyDescent="0.25">
      <c r="A272" s="3"/>
    </row>
    <row r="273" spans="1:1" ht="15" x14ac:dyDescent="0.25">
      <c r="A273" s="3"/>
    </row>
    <row r="274" spans="1:1" ht="15" x14ac:dyDescent="0.25">
      <c r="A274" s="3"/>
    </row>
    <row r="275" spans="1:1" ht="15" x14ac:dyDescent="0.25">
      <c r="A275" s="3"/>
    </row>
    <row r="276" spans="1:1" ht="15" x14ac:dyDescent="0.25">
      <c r="A276" s="3"/>
    </row>
    <row r="277" spans="1:1" ht="15" x14ac:dyDescent="0.25">
      <c r="A277" s="3"/>
    </row>
    <row r="278" spans="1:1" ht="15" x14ac:dyDescent="0.25">
      <c r="A278" s="3"/>
    </row>
    <row r="279" spans="1:1" ht="15" x14ac:dyDescent="0.25">
      <c r="A279" s="3"/>
    </row>
    <row r="280" spans="1:1" ht="15" x14ac:dyDescent="0.25">
      <c r="A280" s="3"/>
    </row>
    <row r="281" spans="1:1" ht="15" x14ac:dyDescent="0.25">
      <c r="A281" s="3"/>
    </row>
    <row r="282" spans="1:1" ht="15" x14ac:dyDescent="0.25">
      <c r="A282" s="3"/>
    </row>
    <row r="283" spans="1:1" ht="15" x14ac:dyDescent="0.25">
      <c r="A283" s="3"/>
    </row>
    <row r="284" spans="1:1" ht="15" x14ac:dyDescent="0.25">
      <c r="A284" s="3"/>
    </row>
    <row r="285" spans="1:1" ht="15" x14ac:dyDescent="0.25">
      <c r="A285" s="3"/>
    </row>
    <row r="286" spans="1:1" ht="15" x14ac:dyDescent="0.25">
      <c r="A286" s="3"/>
    </row>
    <row r="287" spans="1:1" ht="15" x14ac:dyDescent="0.25">
      <c r="A287" s="3"/>
    </row>
    <row r="288" spans="1:1" ht="15" x14ac:dyDescent="0.25">
      <c r="A288" s="3"/>
    </row>
    <row r="289" spans="1:1" ht="15" x14ac:dyDescent="0.25">
      <c r="A289" s="3"/>
    </row>
    <row r="290" spans="1:1" ht="15" x14ac:dyDescent="0.25">
      <c r="A290" s="3"/>
    </row>
    <row r="291" spans="1:1" ht="15" x14ac:dyDescent="0.25">
      <c r="A291" s="3"/>
    </row>
    <row r="292" spans="1:1" ht="15" x14ac:dyDescent="0.25">
      <c r="A292" s="3"/>
    </row>
    <row r="293" spans="1:1" ht="15" x14ac:dyDescent="0.25">
      <c r="A293" s="3"/>
    </row>
    <row r="294" spans="1:1" ht="15" x14ac:dyDescent="0.25">
      <c r="A294" s="3"/>
    </row>
    <row r="295" spans="1:1" ht="15" x14ac:dyDescent="0.25">
      <c r="A295" s="3"/>
    </row>
    <row r="296" spans="1:1" ht="15" x14ac:dyDescent="0.25">
      <c r="A296" s="3"/>
    </row>
    <row r="297" spans="1:1" ht="15" x14ac:dyDescent="0.25">
      <c r="A297" s="3"/>
    </row>
    <row r="298" spans="1:1" ht="15" x14ac:dyDescent="0.25">
      <c r="A298" s="3"/>
    </row>
    <row r="299" spans="1:1" ht="15" x14ac:dyDescent="0.25">
      <c r="A299" s="3"/>
    </row>
    <row r="300" spans="1:1" ht="15" x14ac:dyDescent="0.25">
      <c r="A300" s="3"/>
    </row>
    <row r="301" spans="1:1" ht="15" x14ac:dyDescent="0.25">
      <c r="A301" s="3"/>
    </row>
    <row r="302" spans="1:1" ht="15" x14ac:dyDescent="0.25">
      <c r="A302" s="3"/>
    </row>
    <row r="303" spans="1:1" ht="15" x14ac:dyDescent="0.25">
      <c r="A303" s="3"/>
    </row>
    <row r="304" spans="1:1" ht="15" x14ac:dyDescent="0.25">
      <c r="A304" s="3"/>
    </row>
    <row r="305" spans="1:1" ht="15" x14ac:dyDescent="0.25">
      <c r="A305" s="3"/>
    </row>
    <row r="306" spans="1:1" ht="15" x14ac:dyDescent="0.25">
      <c r="A306" s="3"/>
    </row>
    <row r="307" spans="1:1" ht="15" x14ac:dyDescent="0.25">
      <c r="A307" s="3"/>
    </row>
    <row r="308" spans="1:1" ht="15" x14ac:dyDescent="0.25">
      <c r="A308" s="3"/>
    </row>
    <row r="309" spans="1:1" ht="15" x14ac:dyDescent="0.25">
      <c r="A309" s="3"/>
    </row>
    <row r="310" spans="1:1" ht="15" x14ac:dyDescent="0.25">
      <c r="A310" s="3"/>
    </row>
    <row r="311" spans="1:1" ht="15" x14ac:dyDescent="0.25">
      <c r="A311" s="3"/>
    </row>
    <row r="312" spans="1:1" ht="15" x14ac:dyDescent="0.25">
      <c r="A312" s="3"/>
    </row>
    <row r="313" spans="1:1" ht="15" x14ac:dyDescent="0.25">
      <c r="A313" s="3"/>
    </row>
    <row r="314" spans="1:1" ht="15" x14ac:dyDescent="0.25">
      <c r="A314" s="3"/>
    </row>
    <row r="315" spans="1:1" ht="15" x14ac:dyDescent="0.25">
      <c r="A315" s="3"/>
    </row>
    <row r="316" spans="1:1" ht="15" x14ac:dyDescent="0.25">
      <c r="A316" s="3"/>
    </row>
    <row r="317" spans="1:1" ht="15" x14ac:dyDescent="0.25">
      <c r="A317" s="3"/>
    </row>
    <row r="318" spans="1:1" ht="15" x14ac:dyDescent="0.25">
      <c r="A318" s="3"/>
    </row>
    <row r="319" spans="1:1" ht="15" x14ac:dyDescent="0.25">
      <c r="A319" s="3"/>
    </row>
    <row r="320" spans="1:1" ht="15" x14ac:dyDescent="0.25">
      <c r="A320" s="3"/>
    </row>
    <row r="321" spans="1:1" ht="15" x14ac:dyDescent="0.25">
      <c r="A321" s="3"/>
    </row>
    <row r="322" spans="1:1" ht="15" x14ac:dyDescent="0.25">
      <c r="A322" s="3"/>
    </row>
    <row r="323" spans="1:1" ht="15" x14ac:dyDescent="0.25">
      <c r="A323" s="3"/>
    </row>
    <row r="324" spans="1:1" ht="15" x14ac:dyDescent="0.25">
      <c r="A324" s="3"/>
    </row>
    <row r="325" spans="1:1" ht="15" x14ac:dyDescent="0.25">
      <c r="A325" s="3"/>
    </row>
    <row r="326" spans="1:1" ht="15" x14ac:dyDescent="0.25">
      <c r="A326" s="3"/>
    </row>
    <row r="327" spans="1:1" ht="15" x14ac:dyDescent="0.25">
      <c r="A327" s="3"/>
    </row>
    <row r="328" spans="1:1" ht="15" x14ac:dyDescent="0.25">
      <c r="A328" s="3"/>
    </row>
    <row r="329" spans="1:1" ht="15" x14ac:dyDescent="0.25">
      <c r="A329" s="3"/>
    </row>
    <row r="330" spans="1:1" ht="15" x14ac:dyDescent="0.25">
      <c r="A330" s="3"/>
    </row>
    <row r="331" spans="1:1" ht="15" x14ac:dyDescent="0.25">
      <c r="A331" s="3"/>
    </row>
    <row r="332" spans="1:1" ht="15" x14ac:dyDescent="0.25">
      <c r="A332" s="3"/>
    </row>
    <row r="333" spans="1:1" ht="15" x14ac:dyDescent="0.25">
      <c r="A333" s="3"/>
    </row>
    <row r="334" spans="1:1" ht="15" x14ac:dyDescent="0.25">
      <c r="A334" s="3"/>
    </row>
    <row r="335" spans="1:1" ht="15" x14ac:dyDescent="0.25">
      <c r="A335" s="3"/>
    </row>
    <row r="336" spans="1:1" ht="15" x14ac:dyDescent="0.25">
      <c r="A336" s="3"/>
    </row>
    <row r="337" spans="1:1" ht="15" x14ac:dyDescent="0.25">
      <c r="A337" s="3"/>
    </row>
    <row r="338" spans="1:1" ht="15" x14ac:dyDescent="0.25">
      <c r="A338" s="3"/>
    </row>
    <row r="339" spans="1:1" ht="15" x14ac:dyDescent="0.25">
      <c r="A339" s="3"/>
    </row>
    <row r="340" spans="1:1" ht="15" x14ac:dyDescent="0.25">
      <c r="A340" s="3"/>
    </row>
    <row r="341" spans="1:1" ht="15" x14ac:dyDescent="0.25">
      <c r="A341" s="3"/>
    </row>
    <row r="342" spans="1:1" ht="15" x14ac:dyDescent="0.25">
      <c r="A342" s="3"/>
    </row>
    <row r="343" spans="1:1" ht="15" x14ac:dyDescent="0.25">
      <c r="A343" s="3"/>
    </row>
    <row r="344" spans="1:1" ht="15" x14ac:dyDescent="0.25">
      <c r="A344" s="3"/>
    </row>
    <row r="345" spans="1:1" ht="15" x14ac:dyDescent="0.25">
      <c r="A345" s="3"/>
    </row>
    <row r="346" spans="1:1" ht="15" x14ac:dyDescent="0.25">
      <c r="A346" s="3"/>
    </row>
    <row r="347" spans="1:1" ht="15" x14ac:dyDescent="0.25">
      <c r="A347" s="3"/>
    </row>
    <row r="348" spans="1:1" ht="15" x14ac:dyDescent="0.25">
      <c r="A348" s="3"/>
    </row>
    <row r="349" spans="1:1" ht="15" x14ac:dyDescent="0.25">
      <c r="A349" s="3"/>
    </row>
    <row r="350" spans="1:1" ht="15" x14ac:dyDescent="0.25">
      <c r="A350" s="3"/>
    </row>
    <row r="351" spans="1:1" ht="15" x14ac:dyDescent="0.25">
      <c r="A351" s="3"/>
    </row>
    <row r="352" spans="1:1" ht="15" x14ac:dyDescent="0.25">
      <c r="A352" s="3"/>
    </row>
    <row r="353" spans="1:1" ht="15" x14ac:dyDescent="0.25">
      <c r="A353" s="3"/>
    </row>
    <row r="354" spans="1:1" ht="15" x14ac:dyDescent="0.25">
      <c r="A354" s="3"/>
    </row>
    <row r="355" spans="1:1" ht="15" x14ac:dyDescent="0.25">
      <c r="A355" s="3"/>
    </row>
    <row r="356" spans="1:1" ht="15" x14ac:dyDescent="0.25">
      <c r="A356" s="3"/>
    </row>
    <row r="357" spans="1:1" ht="15" x14ac:dyDescent="0.25">
      <c r="A357" s="3"/>
    </row>
    <row r="358" spans="1:1" ht="15" x14ac:dyDescent="0.25">
      <c r="A358" s="3"/>
    </row>
    <row r="359" spans="1:1" ht="15" x14ac:dyDescent="0.25">
      <c r="A359" s="3"/>
    </row>
    <row r="360" spans="1:1" ht="15" x14ac:dyDescent="0.25">
      <c r="A360" s="3"/>
    </row>
    <row r="361" spans="1:1" ht="15" x14ac:dyDescent="0.25">
      <c r="A361" s="3"/>
    </row>
    <row r="362" spans="1:1" ht="15" x14ac:dyDescent="0.25">
      <c r="A362" s="3"/>
    </row>
    <row r="363" spans="1:1" ht="15" x14ac:dyDescent="0.25">
      <c r="A363" s="3"/>
    </row>
    <row r="364" spans="1:1" ht="15" x14ac:dyDescent="0.25">
      <c r="A364" s="3"/>
    </row>
    <row r="365" spans="1:1" ht="15" x14ac:dyDescent="0.25">
      <c r="A365" s="3"/>
    </row>
    <row r="366" spans="1:1" ht="15" x14ac:dyDescent="0.25">
      <c r="A366" s="3"/>
    </row>
    <row r="367" spans="1:1" ht="15" x14ac:dyDescent="0.25">
      <c r="A367" s="3"/>
    </row>
    <row r="368" spans="1:1" ht="15" x14ac:dyDescent="0.25">
      <c r="A368" s="3"/>
    </row>
    <row r="369" spans="1:1" ht="15" x14ac:dyDescent="0.25">
      <c r="A369" s="3"/>
    </row>
    <row r="370" spans="1:1" ht="15" x14ac:dyDescent="0.25">
      <c r="A370" s="3"/>
    </row>
    <row r="371" spans="1:1" ht="15" x14ac:dyDescent="0.25">
      <c r="A371" s="3"/>
    </row>
    <row r="372" spans="1:1" ht="15" x14ac:dyDescent="0.25">
      <c r="A372" s="3"/>
    </row>
    <row r="373" spans="1:1" ht="15" x14ac:dyDescent="0.25">
      <c r="A373" s="3"/>
    </row>
    <row r="374" spans="1:1" ht="15" x14ac:dyDescent="0.25">
      <c r="A374" s="3"/>
    </row>
    <row r="375" spans="1:1" ht="15" x14ac:dyDescent="0.25">
      <c r="A375" s="3"/>
    </row>
    <row r="376" spans="1:1" ht="15" x14ac:dyDescent="0.25">
      <c r="A376" s="3"/>
    </row>
    <row r="377" spans="1:1" ht="15" x14ac:dyDescent="0.25">
      <c r="A377" s="3"/>
    </row>
    <row r="378" spans="1:1" ht="15" x14ac:dyDescent="0.25">
      <c r="A378" s="3"/>
    </row>
    <row r="379" spans="1:1" ht="15" x14ac:dyDescent="0.25">
      <c r="A379" s="3"/>
    </row>
    <row r="380" spans="1:1" ht="15" x14ac:dyDescent="0.25">
      <c r="A380" s="3"/>
    </row>
    <row r="381" spans="1:1" ht="15" x14ac:dyDescent="0.25">
      <c r="A381" s="3"/>
    </row>
    <row r="382" spans="1:1" ht="15" x14ac:dyDescent="0.25">
      <c r="A382" s="3"/>
    </row>
    <row r="383" spans="1:1" ht="15" x14ac:dyDescent="0.25">
      <c r="A383" s="3"/>
    </row>
    <row r="384" spans="1:1" ht="15" x14ac:dyDescent="0.25">
      <c r="A384" s="3"/>
    </row>
    <row r="385" spans="1:1" ht="15" x14ac:dyDescent="0.25">
      <c r="A385" s="3"/>
    </row>
    <row r="386" spans="1:1" ht="15" x14ac:dyDescent="0.25">
      <c r="A386" s="3"/>
    </row>
    <row r="387" spans="1:1" ht="15" x14ac:dyDescent="0.25">
      <c r="A387" s="3"/>
    </row>
    <row r="388" spans="1:1" ht="15" x14ac:dyDescent="0.25">
      <c r="A388" s="3"/>
    </row>
    <row r="389" spans="1:1" ht="15" x14ac:dyDescent="0.25">
      <c r="A389" s="3"/>
    </row>
    <row r="390" spans="1:1" ht="15" x14ac:dyDescent="0.25">
      <c r="A390" s="3"/>
    </row>
    <row r="391" spans="1:1" ht="15" x14ac:dyDescent="0.25">
      <c r="A391" s="3"/>
    </row>
    <row r="392" spans="1:1" ht="15" x14ac:dyDescent="0.25">
      <c r="A392" s="3"/>
    </row>
    <row r="393" spans="1:1" ht="15" x14ac:dyDescent="0.25">
      <c r="A393" s="3"/>
    </row>
    <row r="394" spans="1:1" ht="15" x14ac:dyDescent="0.25">
      <c r="A394" s="3"/>
    </row>
    <row r="395" spans="1:1" ht="15" x14ac:dyDescent="0.25">
      <c r="A395" s="3"/>
    </row>
    <row r="396" spans="1:1" ht="15" x14ac:dyDescent="0.25">
      <c r="A396" s="3"/>
    </row>
    <row r="397" spans="1:1" ht="15" x14ac:dyDescent="0.25">
      <c r="A397" s="3"/>
    </row>
    <row r="398" spans="1:1" ht="15" x14ac:dyDescent="0.25">
      <c r="A398" s="3"/>
    </row>
    <row r="399" spans="1:1" ht="15" x14ac:dyDescent="0.25">
      <c r="A399" s="3"/>
    </row>
    <row r="400" spans="1:1" ht="15" x14ac:dyDescent="0.25">
      <c r="A400" s="3"/>
    </row>
    <row r="401" spans="1:1" ht="15" x14ac:dyDescent="0.25">
      <c r="A401" s="3"/>
    </row>
    <row r="402" spans="1:1" ht="15" x14ac:dyDescent="0.25">
      <c r="A402" s="3"/>
    </row>
    <row r="403" spans="1:1" ht="15" x14ac:dyDescent="0.25">
      <c r="A403" s="3"/>
    </row>
    <row r="404" spans="1:1" ht="15" x14ac:dyDescent="0.25">
      <c r="A404" s="3"/>
    </row>
    <row r="405" spans="1:1" ht="15" x14ac:dyDescent="0.25">
      <c r="A405" s="3"/>
    </row>
    <row r="406" spans="1:1" ht="15" x14ac:dyDescent="0.25">
      <c r="A406" s="3"/>
    </row>
    <row r="407" spans="1:1" ht="15" x14ac:dyDescent="0.25">
      <c r="A407" s="3"/>
    </row>
    <row r="408" spans="1:1" ht="15" x14ac:dyDescent="0.25">
      <c r="A408" s="3"/>
    </row>
    <row r="409" spans="1:1" ht="15" x14ac:dyDescent="0.25">
      <c r="A409" s="3"/>
    </row>
    <row r="410" spans="1:1" ht="15" x14ac:dyDescent="0.25">
      <c r="A410" s="3"/>
    </row>
    <row r="411" spans="1:1" ht="15" x14ac:dyDescent="0.25">
      <c r="A411" s="3"/>
    </row>
    <row r="412" spans="1:1" ht="15" x14ac:dyDescent="0.25">
      <c r="A412" s="3"/>
    </row>
    <row r="413" spans="1:1" ht="15" x14ac:dyDescent="0.25">
      <c r="A413" s="3"/>
    </row>
    <row r="414" spans="1:1" ht="15" x14ac:dyDescent="0.25">
      <c r="A414" s="3"/>
    </row>
    <row r="415" spans="1:1" ht="15" x14ac:dyDescent="0.25">
      <c r="A415" s="3"/>
    </row>
    <row r="416" spans="1:1" ht="15" x14ac:dyDescent="0.25">
      <c r="A416" s="3"/>
    </row>
    <row r="417" spans="1:1" ht="15" x14ac:dyDescent="0.25">
      <c r="A417" s="3"/>
    </row>
    <row r="418" spans="1:1" ht="15" x14ac:dyDescent="0.25">
      <c r="A418" s="3"/>
    </row>
    <row r="419" spans="1:1" ht="15" x14ac:dyDescent="0.25">
      <c r="A419" s="3"/>
    </row>
    <row r="420" spans="1:1" ht="15" x14ac:dyDescent="0.25">
      <c r="A420" s="3"/>
    </row>
    <row r="421" spans="1:1" ht="15" x14ac:dyDescent="0.25">
      <c r="A421" s="3"/>
    </row>
    <row r="422" spans="1:1" ht="15" x14ac:dyDescent="0.25">
      <c r="A422" s="3"/>
    </row>
    <row r="423" spans="1:1" ht="15" x14ac:dyDescent="0.25">
      <c r="A423" s="3"/>
    </row>
    <row r="424" spans="1:1" ht="15" x14ac:dyDescent="0.25">
      <c r="A424" s="3"/>
    </row>
    <row r="425" spans="1:1" ht="15" x14ac:dyDescent="0.25">
      <c r="A425" s="3"/>
    </row>
    <row r="426" spans="1:1" ht="15" x14ac:dyDescent="0.25">
      <c r="A426" s="3"/>
    </row>
    <row r="427" spans="1:1" ht="15" x14ac:dyDescent="0.25">
      <c r="A427" s="3"/>
    </row>
    <row r="428" spans="1:1" ht="15" x14ac:dyDescent="0.25">
      <c r="A428" s="3"/>
    </row>
    <row r="429" spans="1:1" ht="15" x14ac:dyDescent="0.25">
      <c r="A429" s="3"/>
    </row>
    <row r="430" spans="1:1" ht="15" x14ac:dyDescent="0.25">
      <c r="A430" s="3"/>
    </row>
    <row r="431" spans="1:1" ht="15" x14ac:dyDescent="0.25">
      <c r="A431" s="3"/>
    </row>
    <row r="432" spans="1:1" ht="15" x14ac:dyDescent="0.25">
      <c r="A432" s="3"/>
    </row>
    <row r="433" spans="1:1" ht="15" x14ac:dyDescent="0.25">
      <c r="A433" s="3"/>
    </row>
    <row r="434" spans="1:1" ht="15" x14ac:dyDescent="0.25">
      <c r="A434" s="3"/>
    </row>
    <row r="435" spans="1:1" ht="15" x14ac:dyDescent="0.25">
      <c r="A435" s="3"/>
    </row>
    <row r="436" spans="1:1" ht="15" x14ac:dyDescent="0.25">
      <c r="A436" s="3"/>
    </row>
    <row r="437" spans="1:1" ht="15" x14ac:dyDescent="0.25">
      <c r="A437" s="3"/>
    </row>
    <row r="438" spans="1:1" ht="15" x14ac:dyDescent="0.25">
      <c r="A438" s="3"/>
    </row>
    <row r="439" spans="1:1" ht="15" x14ac:dyDescent="0.25">
      <c r="A439" s="3"/>
    </row>
    <row r="440" spans="1:1" ht="15" x14ac:dyDescent="0.25">
      <c r="A440" s="3"/>
    </row>
    <row r="441" spans="1:1" ht="15" x14ac:dyDescent="0.25">
      <c r="A441" s="3"/>
    </row>
    <row r="442" spans="1:1" ht="15" x14ac:dyDescent="0.25">
      <c r="A442" s="3"/>
    </row>
    <row r="443" spans="1:1" ht="15" x14ac:dyDescent="0.25">
      <c r="A443" s="3"/>
    </row>
    <row r="444" spans="1:1" ht="15" x14ac:dyDescent="0.25">
      <c r="A444" s="3"/>
    </row>
    <row r="445" spans="1:1" ht="15" x14ac:dyDescent="0.25">
      <c r="A445" s="3"/>
    </row>
    <row r="446" spans="1:1" ht="15" x14ac:dyDescent="0.25">
      <c r="A446" s="3"/>
    </row>
    <row r="447" spans="1:1" ht="15" x14ac:dyDescent="0.25">
      <c r="A447" s="3"/>
    </row>
    <row r="448" spans="1:1" ht="15" x14ac:dyDescent="0.25">
      <c r="A448" s="3"/>
    </row>
    <row r="449" spans="1:1" ht="15" x14ac:dyDescent="0.25">
      <c r="A449" s="3"/>
    </row>
    <row r="450" spans="1:1" ht="15" x14ac:dyDescent="0.25">
      <c r="A450" s="3"/>
    </row>
    <row r="451" spans="1:1" ht="15" x14ac:dyDescent="0.25">
      <c r="A451" s="3"/>
    </row>
    <row r="452" spans="1:1" ht="15" x14ac:dyDescent="0.25">
      <c r="A452" s="3"/>
    </row>
    <row r="453" spans="1:1" ht="15" x14ac:dyDescent="0.25">
      <c r="A453" s="3"/>
    </row>
    <row r="454" spans="1:1" ht="15" x14ac:dyDescent="0.25">
      <c r="A454" s="3"/>
    </row>
    <row r="455" spans="1:1" ht="15" x14ac:dyDescent="0.25">
      <c r="A455" s="3"/>
    </row>
    <row r="456" spans="1:1" ht="15" x14ac:dyDescent="0.25">
      <c r="A456" s="3"/>
    </row>
    <row r="457" spans="1:1" ht="15" x14ac:dyDescent="0.25">
      <c r="A457" s="3"/>
    </row>
    <row r="458" spans="1:1" ht="15" x14ac:dyDescent="0.25">
      <c r="A458" s="3"/>
    </row>
    <row r="459" spans="1:1" ht="15" x14ac:dyDescent="0.25">
      <c r="A459" s="3"/>
    </row>
    <row r="460" spans="1:1" ht="15" x14ac:dyDescent="0.25">
      <c r="A460" s="3"/>
    </row>
    <row r="461" spans="1:1" ht="15" x14ac:dyDescent="0.25">
      <c r="A461" s="3"/>
    </row>
    <row r="462" spans="1:1" ht="15" x14ac:dyDescent="0.25">
      <c r="A462" s="3"/>
    </row>
    <row r="463" spans="1:1" ht="15" x14ac:dyDescent="0.25">
      <c r="A463" s="3"/>
    </row>
    <row r="464" spans="1:1" ht="15" x14ac:dyDescent="0.25">
      <c r="A464" s="3"/>
    </row>
    <row r="465" spans="1:1" ht="15" x14ac:dyDescent="0.25">
      <c r="A465" s="3"/>
    </row>
    <row r="466" spans="1:1" ht="15" x14ac:dyDescent="0.25">
      <c r="A466" s="3"/>
    </row>
    <row r="467" spans="1:1" ht="15" x14ac:dyDescent="0.25">
      <c r="A467" s="3"/>
    </row>
    <row r="468" spans="1:1" ht="15" x14ac:dyDescent="0.25">
      <c r="A468" s="3"/>
    </row>
    <row r="469" spans="1:1" ht="15" x14ac:dyDescent="0.25">
      <c r="A469" s="3"/>
    </row>
    <row r="470" spans="1:1" ht="15" x14ac:dyDescent="0.25">
      <c r="A470" s="3"/>
    </row>
    <row r="471" spans="1:1" ht="15" x14ac:dyDescent="0.25">
      <c r="A471" s="3"/>
    </row>
    <row r="472" spans="1:1" ht="15" x14ac:dyDescent="0.25">
      <c r="A472" s="3"/>
    </row>
    <row r="473" spans="1:1" ht="15" x14ac:dyDescent="0.25">
      <c r="A473" s="3"/>
    </row>
    <row r="474" spans="1:1" ht="15" x14ac:dyDescent="0.25">
      <c r="A474" s="3"/>
    </row>
    <row r="475" spans="1:1" ht="15" x14ac:dyDescent="0.25">
      <c r="A475" s="3"/>
    </row>
    <row r="476" spans="1:1" ht="15" x14ac:dyDescent="0.25">
      <c r="A476" s="3"/>
    </row>
    <row r="477" spans="1:1" ht="15" x14ac:dyDescent="0.25">
      <c r="A477" s="3"/>
    </row>
    <row r="478" spans="1:1" ht="15" x14ac:dyDescent="0.25">
      <c r="A478" s="3"/>
    </row>
    <row r="479" spans="1:1" ht="15" x14ac:dyDescent="0.25">
      <c r="A479" s="3"/>
    </row>
    <row r="480" spans="1:1" ht="15" x14ac:dyDescent="0.25">
      <c r="A480" s="3"/>
    </row>
    <row r="481" spans="1:1" ht="15" x14ac:dyDescent="0.25">
      <c r="A481" s="3"/>
    </row>
    <row r="482" spans="1:1" ht="15" x14ac:dyDescent="0.25">
      <c r="A482" s="3"/>
    </row>
    <row r="483" spans="1:1" ht="15" x14ac:dyDescent="0.25">
      <c r="A483" s="3"/>
    </row>
    <row r="484" spans="1:1" ht="15" x14ac:dyDescent="0.25">
      <c r="A484" s="3"/>
    </row>
    <row r="485" spans="1:1" ht="15" x14ac:dyDescent="0.25">
      <c r="A485" s="3"/>
    </row>
    <row r="486" spans="1:1" ht="15" x14ac:dyDescent="0.25">
      <c r="A486" s="3"/>
    </row>
    <row r="487" spans="1:1" ht="15" x14ac:dyDescent="0.25">
      <c r="A487" s="3"/>
    </row>
    <row r="488" spans="1:1" ht="15" x14ac:dyDescent="0.25">
      <c r="A488" s="3"/>
    </row>
    <row r="489" spans="1:1" ht="15" x14ac:dyDescent="0.25">
      <c r="A489" s="3"/>
    </row>
    <row r="490" spans="1:1" ht="15" x14ac:dyDescent="0.25">
      <c r="A490" s="3"/>
    </row>
    <row r="491" spans="1:1" ht="15" x14ac:dyDescent="0.25">
      <c r="A491" s="3"/>
    </row>
    <row r="492" spans="1:1" ht="15" x14ac:dyDescent="0.25">
      <c r="A492" s="3"/>
    </row>
    <row r="493" spans="1:1" ht="15" x14ac:dyDescent="0.25">
      <c r="A493" s="3"/>
    </row>
    <row r="494" spans="1:1" ht="15" x14ac:dyDescent="0.25">
      <c r="A494" s="3"/>
    </row>
    <row r="495" spans="1:1" ht="15" x14ac:dyDescent="0.25">
      <c r="A495" s="3"/>
    </row>
    <row r="496" spans="1:1" ht="15" x14ac:dyDescent="0.25">
      <c r="A496" s="3"/>
    </row>
    <row r="497" spans="1:1" ht="15" x14ac:dyDescent="0.25">
      <c r="A497" s="3"/>
    </row>
    <row r="498" spans="1:1" ht="15" x14ac:dyDescent="0.25">
      <c r="A498" s="3"/>
    </row>
    <row r="499" spans="1:1" ht="15" x14ac:dyDescent="0.25">
      <c r="A499" s="3"/>
    </row>
    <row r="500" spans="1:1" ht="15" x14ac:dyDescent="0.25">
      <c r="A500" s="3"/>
    </row>
    <row r="501" spans="1:1" ht="15" x14ac:dyDescent="0.25">
      <c r="A501" s="3"/>
    </row>
    <row r="502" spans="1:1" ht="15" x14ac:dyDescent="0.25">
      <c r="A502" s="3"/>
    </row>
    <row r="503" spans="1:1" ht="15" x14ac:dyDescent="0.25">
      <c r="A503" s="3"/>
    </row>
    <row r="504" spans="1:1" ht="15" x14ac:dyDescent="0.25">
      <c r="A504" s="3"/>
    </row>
    <row r="505" spans="1:1" ht="15" x14ac:dyDescent="0.25">
      <c r="A505" s="3"/>
    </row>
    <row r="506" spans="1:1" ht="15" x14ac:dyDescent="0.25">
      <c r="A506" s="3"/>
    </row>
    <row r="507" spans="1:1" ht="15" x14ac:dyDescent="0.25">
      <c r="A507" s="3"/>
    </row>
    <row r="508" spans="1:1" ht="15" x14ac:dyDescent="0.25">
      <c r="A508" s="3"/>
    </row>
    <row r="509" spans="1:1" ht="15" x14ac:dyDescent="0.25">
      <c r="A509" s="3"/>
    </row>
    <row r="510" spans="1:1" ht="15" x14ac:dyDescent="0.25">
      <c r="A510" s="3"/>
    </row>
    <row r="511" spans="1:1" ht="15" x14ac:dyDescent="0.25">
      <c r="A511" s="3"/>
    </row>
    <row r="512" spans="1:1" ht="15" x14ac:dyDescent="0.25">
      <c r="A512" s="3"/>
    </row>
    <row r="513" spans="1:1" ht="15" x14ac:dyDescent="0.25">
      <c r="A513" s="3"/>
    </row>
    <row r="514" spans="1:1" ht="15" x14ac:dyDescent="0.25">
      <c r="A514" s="3"/>
    </row>
    <row r="515" spans="1:1" ht="15" x14ac:dyDescent="0.25">
      <c r="A515" s="3"/>
    </row>
    <row r="516" spans="1:1" ht="15" x14ac:dyDescent="0.25">
      <c r="A516" s="3"/>
    </row>
    <row r="517" spans="1:1" ht="15" x14ac:dyDescent="0.25">
      <c r="A517" s="3"/>
    </row>
    <row r="518" spans="1:1" ht="15" x14ac:dyDescent="0.25">
      <c r="A518" s="3"/>
    </row>
    <row r="519" spans="1:1" ht="15" x14ac:dyDescent="0.25">
      <c r="A519" s="3"/>
    </row>
    <row r="520" spans="1:1" ht="15" x14ac:dyDescent="0.25">
      <c r="A520" s="3"/>
    </row>
    <row r="521" spans="1:1" ht="15" x14ac:dyDescent="0.25">
      <c r="A521" s="3"/>
    </row>
    <row r="522" spans="1:1" ht="15" x14ac:dyDescent="0.25">
      <c r="A522" s="3"/>
    </row>
    <row r="523" spans="1:1" ht="15" x14ac:dyDescent="0.25">
      <c r="A523" s="3"/>
    </row>
    <row r="524" spans="1:1" ht="15" x14ac:dyDescent="0.25">
      <c r="A524" s="3"/>
    </row>
    <row r="525" spans="1:1" ht="15" x14ac:dyDescent="0.25">
      <c r="A525" s="3"/>
    </row>
    <row r="526" spans="1:1" ht="15" x14ac:dyDescent="0.25">
      <c r="A526" s="3"/>
    </row>
    <row r="527" spans="1:1" ht="15" x14ac:dyDescent="0.25">
      <c r="A527" s="3"/>
    </row>
    <row r="528" spans="1:1" ht="15" x14ac:dyDescent="0.25">
      <c r="A528" s="3"/>
    </row>
    <row r="529" spans="1:1" ht="15" x14ac:dyDescent="0.25">
      <c r="A529" s="3"/>
    </row>
    <row r="530" spans="1:1" ht="15" x14ac:dyDescent="0.25">
      <c r="A530" s="3"/>
    </row>
    <row r="531" spans="1:1" ht="15" x14ac:dyDescent="0.25">
      <c r="A531" s="3"/>
    </row>
    <row r="532" spans="1:1" ht="15" x14ac:dyDescent="0.25">
      <c r="A532" s="3"/>
    </row>
    <row r="533" spans="1:1" ht="15" x14ac:dyDescent="0.25">
      <c r="A533" s="3"/>
    </row>
    <row r="534" spans="1:1" ht="15" x14ac:dyDescent="0.25">
      <c r="A534" s="3"/>
    </row>
    <row r="535" spans="1:1" ht="15" x14ac:dyDescent="0.25">
      <c r="A535" s="3"/>
    </row>
    <row r="536" spans="1:1" ht="15" x14ac:dyDescent="0.25">
      <c r="A536" s="3"/>
    </row>
    <row r="537" spans="1:1" ht="15" x14ac:dyDescent="0.25">
      <c r="A537" s="3"/>
    </row>
    <row r="538" spans="1:1" ht="15" x14ac:dyDescent="0.25">
      <c r="A538" s="3"/>
    </row>
    <row r="539" spans="1:1" ht="15" x14ac:dyDescent="0.25">
      <c r="A539" s="3"/>
    </row>
    <row r="540" spans="1:1" ht="15" x14ac:dyDescent="0.25">
      <c r="A540" s="3"/>
    </row>
    <row r="541" spans="1:1" ht="15" x14ac:dyDescent="0.25">
      <c r="A541" s="3"/>
    </row>
    <row r="542" spans="1:1" ht="15" x14ac:dyDescent="0.25">
      <c r="A542" s="3"/>
    </row>
    <row r="543" spans="1:1" ht="15" x14ac:dyDescent="0.25">
      <c r="A543" s="3"/>
    </row>
    <row r="544" spans="1:1" ht="15" x14ac:dyDescent="0.25">
      <c r="A544" s="3"/>
    </row>
    <row r="545" spans="1:1" ht="15" x14ac:dyDescent="0.25">
      <c r="A545" s="3"/>
    </row>
    <row r="546" spans="1:1" ht="15" x14ac:dyDescent="0.25">
      <c r="A546" s="3"/>
    </row>
    <row r="547" spans="1:1" ht="15" x14ac:dyDescent="0.25">
      <c r="A547" s="3"/>
    </row>
    <row r="548" spans="1:1" ht="15" x14ac:dyDescent="0.25">
      <c r="A548" s="3"/>
    </row>
    <row r="549" spans="1:1" ht="15" x14ac:dyDescent="0.25">
      <c r="A549" s="3"/>
    </row>
    <row r="550" spans="1:1" ht="15" x14ac:dyDescent="0.25">
      <c r="A550" s="3"/>
    </row>
    <row r="551" spans="1:1" ht="15" x14ac:dyDescent="0.25">
      <c r="A551" s="3"/>
    </row>
    <row r="552" spans="1:1" ht="15" x14ac:dyDescent="0.25">
      <c r="A552" s="3"/>
    </row>
    <row r="553" spans="1:1" ht="15" x14ac:dyDescent="0.25">
      <c r="A553" s="3"/>
    </row>
    <row r="554" spans="1:1" ht="15" x14ac:dyDescent="0.25">
      <c r="A554" s="3"/>
    </row>
    <row r="555" spans="1:1" ht="15" x14ac:dyDescent="0.25">
      <c r="A555" s="3"/>
    </row>
    <row r="556" spans="1:1" ht="15" x14ac:dyDescent="0.25">
      <c r="A556" s="3"/>
    </row>
    <row r="557" spans="1:1" ht="15" x14ac:dyDescent="0.25">
      <c r="A557" s="3"/>
    </row>
    <row r="558" spans="1:1" ht="15" x14ac:dyDescent="0.25">
      <c r="A558" s="3"/>
    </row>
    <row r="559" spans="1:1" ht="15" x14ac:dyDescent="0.25">
      <c r="A559" s="3"/>
    </row>
    <row r="560" spans="1:1" ht="15" x14ac:dyDescent="0.25">
      <c r="A560" s="3"/>
    </row>
    <row r="561" spans="1:1" ht="15" x14ac:dyDescent="0.25">
      <c r="A561" s="3"/>
    </row>
    <row r="562" spans="1:1" ht="15" x14ac:dyDescent="0.25">
      <c r="A562" s="3"/>
    </row>
    <row r="563" spans="1:1" ht="15" x14ac:dyDescent="0.25">
      <c r="A563" s="3"/>
    </row>
    <row r="564" spans="1:1" ht="15" x14ac:dyDescent="0.25">
      <c r="A564" s="3"/>
    </row>
    <row r="565" spans="1:1" ht="15" x14ac:dyDescent="0.25">
      <c r="A565" s="3"/>
    </row>
    <row r="566" spans="1:1" ht="15" x14ac:dyDescent="0.25">
      <c r="A566" s="3"/>
    </row>
    <row r="567" spans="1:1" ht="15" x14ac:dyDescent="0.25">
      <c r="A567" s="3"/>
    </row>
    <row r="568" spans="1:1" ht="15" x14ac:dyDescent="0.25">
      <c r="A568" s="3"/>
    </row>
    <row r="569" spans="1:1" ht="15" x14ac:dyDescent="0.25">
      <c r="A569" s="3"/>
    </row>
    <row r="570" spans="1:1" ht="15" x14ac:dyDescent="0.25">
      <c r="A570" s="3"/>
    </row>
    <row r="571" spans="1:1" ht="15" x14ac:dyDescent="0.25">
      <c r="A571" s="3"/>
    </row>
    <row r="572" spans="1:1" ht="15" x14ac:dyDescent="0.25">
      <c r="A572" s="3"/>
    </row>
    <row r="573" spans="1:1" ht="15" x14ac:dyDescent="0.25">
      <c r="A573" s="3"/>
    </row>
    <row r="574" spans="1:1" ht="15" x14ac:dyDescent="0.25">
      <c r="A574" s="3"/>
    </row>
    <row r="575" spans="1:1" ht="15" x14ac:dyDescent="0.25">
      <c r="A575" s="3"/>
    </row>
    <row r="576" spans="1:1" ht="15" x14ac:dyDescent="0.25">
      <c r="A576" s="3"/>
    </row>
    <row r="577" spans="1:1" ht="15" x14ac:dyDescent="0.25">
      <c r="A577" s="3"/>
    </row>
    <row r="578" spans="1:1" ht="15" x14ac:dyDescent="0.25">
      <c r="A578" s="3"/>
    </row>
    <row r="579" spans="1:1" ht="15" x14ac:dyDescent="0.25">
      <c r="A579" s="3"/>
    </row>
    <row r="580" spans="1:1" ht="15" x14ac:dyDescent="0.25">
      <c r="A580" s="3"/>
    </row>
    <row r="581" spans="1:1" ht="15" x14ac:dyDescent="0.25">
      <c r="A581" s="3"/>
    </row>
    <row r="582" spans="1:1" ht="15" x14ac:dyDescent="0.25">
      <c r="A582" s="3"/>
    </row>
    <row r="583" spans="1:1" ht="15" x14ac:dyDescent="0.25">
      <c r="A583" s="3"/>
    </row>
    <row r="584" spans="1:1" ht="15" x14ac:dyDescent="0.25">
      <c r="A584" s="3"/>
    </row>
    <row r="585" spans="1:1" ht="15" x14ac:dyDescent="0.25">
      <c r="A585" s="3"/>
    </row>
    <row r="586" spans="1:1" ht="15" x14ac:dyDescent="0.25">
      <c r="A586" s="3"/>
    </row>
    <row r="587" spans="1:1" ht="15" x14ac:dyDescent="0.25">
      <c r="A587" s="3"/>
    </row>
    <row r="588" spans="1:1" ht="15" x14ac:dyDescent="0.25">
      <c r="A588" s="3"/>
    </row>
    <row r="589" spans="1:1" ht="15" x14ac:dyDescent="0.25">
      <c r="A589" s="3"/>
    </row>
    <row r="590" spans="1:1" ht="15" x14ac:dyDescent="0.25">
      <c r="A590" s="3"/>
    </row>
    <row r="591" spans="1:1" ht="15" x14ac:dyDescent="0.25">
      <c r="A591" s="3"/>
    </row>
    <row r="592" spans="1:1" ht="15" x14ac:dyDescent="0.25">
      <c r="A592" s="3"/>
    </row>
    <row r="593" spans="1:1" ht="15" x14ac:dyDescent="0.25">
      <c r="A593" s="3"/>
    </row>
    <row r="594" spans="1:1" ht="15" x14ac:dyDescent="0.25">
      <c r="A594" s="3"/>
    </row>
    <row r="595" spans="1:1" ht="15" x14ac:dyDescent="0.25">
      <c r="A595" s="3"/>
    </row>
    <row r="596" spans="1:1" ht="15" x14ac:dyDescent="0.25">
      <c r="A596" s="3"/>
    </row>
    <row r="597" spans="1:1" ht="15" x14ac:dyDescent="0.25">
      <c r="A597" s="3"/>
    </row>
    <row r="598" spans="1:1" ht="15" x14ac:dyDescent="0.25">
      <c r="A598" s="3"/>
    </row>
    <row r="599" spans="1:1" ht="15" x14ac:dyDescent="0.25">
      <c r="A599" s="3"/>
    </row>
    <row r="600" spans="1:1" ht="15" x14ac:dyDescent="0.25">
      <c r="A600" s="3"/>
    </row>
    <row r="601" spans="1:1" ht="15" x14ac:dyDescent="0.25">
      <c r="A601" s="3"/>
    </row>
    <row r="602" spans="1:1" ht="15" x14ac:dyDescent="0.25">
      <c r="A602" s="3"/>
    </row>
    <row r="603" spans="1:1" ht="15" x14ac:dyDescent="0.25">
      <c r="A603" s="3"/>
    </row>
    <row r="604" spans="1:1" ht="15" x14ac:dyDescent="0.25">
      <c r="A604" s="3"/>
    </row>
    <row r="605" spans="1:1" ht="15" x14ac:dyDescent="0.25">
      <c r="A605" s="3"/>
    </row>
    <row r="606" spans="1:1" ht="15" x14ac:dyDescent="0.25">
      <c r="A606" s="3"/>
    </row>
    <row r="607" spans="1:1" ht="15" x14ac:dyDescent="0.25">
      <c r="A607" s="3"/>
    </row>
    <row r="608" spans="1:1" ht="15" x14ac:dyDescent="0.25">
      <c r="A608" s="3"/>
    </row>
    <row r="609" spans="1:1" ht="15" x14ac:dyDescent="0.25">
      <c r="A609" s="3"/>
    </row>
    <row r="610" spans="1:1" ht="15" x14ac:dyDescent="0.25">
      <c r="A610" s="3"/>
    </row>
    <row r="611" spans="1:1" ht="15" x14ac:dyDescent="0.25">
      <c r="A611" s="3"/>
    </row>
    <row r="612" spans="1:1" ht="15" x14ac:dyDescent="0.25">
      <c r="A612" s="3"/>
    </row>
    <row r="613" spans="1:1" ht="15" x14ac:dyDescent="0.25">
      <c r="A613" s="3"/>
    </row>
    <row r="614" spans="1:1" ht="15" x14ac:dyDescent="0.25">
      <c r="A614" s="3"/>
    </row>
    <row r="615" spans="1:1" ht="15" x14ac:dyDescent="0.25">
      <c r="A615" s="3"/>
    </row>
    <row r="616" spans="1:1" ht="15" x14ac:dyDescent="0.25">
      <c r="A616" s="3"/>
    </row>
    <row r="617" spans="1:1" ht="15" x14ac:dyDescent="0.25">
      <c r="A617" s="3"/>
    </row>
    <row r="618" spans="1:1" ht="15" x14ac:dyDescent="0.25">
      <c r="A618" s="3"/>
    </row>
    <row r="619" spans="1:1" ht="15" x14ac:dyDescent="0.25">
      <c r="A619" s="3"/>
    </row>
    <row r="620" spans="1:1" ht="15" x14ac:dyDescent="0.25">
      <c r="A620" s="3"/>
    </row>
    <row r="621" spans="1:1" ht="15" x14ac:dyDescent="0.25">
      <c r="A621" s="3"/>
    </row>
    <row r="622" spans="1:1" ht="15" x14ac:dyDescent="0.25">
      <c r="A622" s="3"/>
    </row>
    <row r="623" spans="1:1" ht="15" x14ac:dyDescent="0.25">
      <c r="A623" s="3"/>
    </row>
    <row r="624" spans="1:1" ht="15" x14ac:dyDescent="0.25">
      <c r="A624" s="3"/>
    </row>
    <row r="625" spans="1:1" ht="15" x14ac:dyDescent="0.25">
      <c r="A625" s="3"/>
    </row>
    <row r="626" spans="1:1" ht="15" x14ac:dyDescent="0.25">
      <c r="A626" s="3"/>
    </row>
    <row r="627" spans="1:1" ht="15" x14ac:dyDescent="0.25">
      <c r="A627" s="3"/>
    </row>
    <row r="628" spans="1:1" ht="15" x14ac:dyDescent="0.25">
      <c r="A628" s="3"/>
    </row>
    <row r="629" spans="1:1" ht="15" x14ac:dyDescent="0.25">
      <c r="A629" s="3"/>
    </row>
    <row r="630" spans="1:1" ht="15" x14ac:dyDescent="0.25">
      <c r="A630" s="3"/>
    </row>
    <row r="631" spans="1:1" ht="15" x14ac:dyDescent="0.25">
      <c r="A631" s="3"/>
    </row>
    <row r="632" spans="1:1" ht="15" x14ac:dyDescent="0.25">
      <c r="A632" s="3"/>
    </row>
    <row r="633" spans="1:1" ht="15" x14ac:dyDescent="0.25">
      <c r="A633" s="3"/>
    </row>
    <row r="634" spans="1:1" ht="15" x14ac:dyDescent="0.25">
      <c r="A634" s="3"/>
    </row>
    <row r="635" spans="1:1" ht="15" x14ac:dyDescent="0.25">
      <c r="A635" s="3"/>
    </row>
    <row r="636" spans="1:1" ht="15" x14ac:dyDescent="0.25">
      <c r="A636" s="3"/>
    </row>
    <row r="637" spans="1:1" ht="15" x14ac:dyDescent="0.25">
      <c r="A637" s="3"/>
    </row>
    <row r="638" spans="1:1" ht="15" x14ac:dyDescent="0.25">
      <c r="A638" s="3"/>
    </row>
    <row r="639" spans="1:1" ht="15" x14ac:dyDescent="0.25">
      <c r="A639" s="3"/>
    </row>
    <row r="640" spans="1:1" ht="15" x14ac:dyDescent="0.25">
      <c r="A640" s="3"/>
    </row>
    <row r="641" spans="1:1" ht="15" x14ac:dyDescent="0.25">
      <c r="A641" s="3"/>
    </row>
    <row r="642" spans="1:1" ht="15" x14ac:dyDescent="0.25">
      <c r="A642" s="3"/>
    </row>
    <row r="643" spans="1:1" ht="15" x14ac:dyDescent="0.25">
      <c r="A643" s="3"/>
    </row>
    <row r="644" spans="1:1" ht="15" x14ac:dyDescent="0.25">
      <c r="A644" s="3"/>
    </row>
    <row r="645" spans="1:1" ht="15" x14ac:dyDescent="0.25">
      <c r="A645" s="3"/>
    </row>
    <row r="646" spans="1:1" ht="15" x14ac:dyDescent="0.25">
      <c r="A646" s="3"/>
    </row>
    <row r="647" spans="1:1" ht="15" x14ac:dyDescent="0.25">
      <c r="A647" s="3"/>
    </row>
    <row r="648" spans="1:1" ht="15" x14ac:dyDescent="0.25">
      <c r="A648" s="3"/>
    </row>
    <row r="649" spans="1:1" ht="15" x14ac:dyDescent="0.25">
      <c r="A649" s="3"/>
    </row>
    <row r="650" spans="1:1" ht="15" x14ac:dyDescent="0.25">
      <c r="A650" s="3"/>
    </row>
    <row r="651" spans="1:1" ht="15" x14ac:dyDescent="0.25">
      <c r="A651" s="3"/>
    </row>
    <row r="652" spans="1:1" ht="15" x14ac:dyDescent="0.25">
      <c r="A652" s="3"/>
    </row>
    <row r="653" spans="1:1" ht="15" x14ac:dyDescent="0.25">
      <c r="A653" s="3"/>
    </row>
    <row r="654" spans="1:1" ht="15" x14ac:dyDescent="0.25">
      <c r="A654" s="3"/>
    </row>
    <row r="655" spans="1:1" ht="15" x14ac:dyDescent="0.25">
      <c r="A655" s="3"/>
    </row>
    <row r="656" spans="1:1" ht="15" x14ac:dyDescent="0.25">
      <c r="A656" s="3"/>
    </row>
    <row r="657" spans="1:1" ht="15" x14ac:dyDescent="0.25">
      <c r="A657" s="3"/>
    </row>
    <row r="658" spans="1:1" ht="15" x14ac:dyDescent="0.25">
      <c r="A658" s="3"/>
    </row>
    <row r="659" spans="1:1" ht="15" x14ac:dyDescent="0.25">
      <c r="A659" s="3"/>
    </row>
    <row r="660" spans="1:1" ht="15" x14ac:dyDescent="0.25">
      <c r="A660" s="3"/>
    </row>
    <row r="661" spans="1:1" ht="15" x14ac:dyDescent="0.25">
      <c r="A661" s="3"/>
    </row>
    <row r="662" spans="1:1" ht="15" x14ac:dyDescent="0.25">
      <c r="A662" s="3"/>
    </row>
    <row r="663" spans="1:1" ht="15" x14ac:dyDescent="0.25">
      <c r="A663" s="3"/>
    </row>
    <row r="664" spans="1:1" ht="15" x14ac:dyDescent="0.25">
      <c r="A664" s="3"/>
    </row>
    <row r="665" spans="1:1" ht="15" x14ac:dyDescent="0.25">
      <c r="A665" s="3"/>
    </row>
    <row r="666" spans="1:1" ht="15" x14ac:dyDescent="0.25">
      <c r="A666" s="3"/>
    </row>
    <row r="667" spans="1:1" ht="15" x14ac:dyDescent="0.25">
      <c r="A667" s="3"/>
    </row>
    <row r="668" spans="1:1" ht="15" x14ac:dyDescent="0.25">
      <c r="A668" s="3"/>
    </row>
    <row r="669" spans="1:1" ht="15" x14ac:dyDescent="0.25">
      <c r="A669" s="3"/>
    </row>
    <row r="670" spans="1:1" ht="15" x14ac:dyDescent="0.25">
      <c r="A670" s="3"/>
    </row>
    <row r="671" spans="1:1" ht="15" x14ac:dyDescent="0.25">
      <c r="A671" s="3"/>
    </row>
    <row r="672" spans="1:1" ht="15" x14ac:dyDescent="0.25">
      <c r="A672" s="3"/>
    </row>
    <row r="673" spans="1:1" ht="15" x14ac:dyDescent="0.25">
      <c r="A673" s="3"/>
    </row>
    <row r="674" spans="1:1" ht="15" x14ac:dyDescent="0.25">
      <c r="A674" s="3"/>
    </row>
    <row r="675" spans="1:1" ht="15" x14ac:dyDescent="0.25">
      <c r="A675" s="3"/>
    </row>
    <row r="676" spans="1:1" ht="15" x14ac:dyDescent="0.25">
      <c r="A676" s="3"/>
    </row>
    <row r="677" spans="1:1" ht="15" x14ac:dyDescent="0.25">
      <c r="A677" s="3"/>
    </row>
    <row r="678" spans="1:1" ht="15" x14ac:dyDescent="0.25">
      <c r="A678" s="3"/>
    </row>
    <row r="679" spans="1:1" ht="15" x14ac:dyDescent="0.25">
      <c r="A679" s="3"/>
    </row>
    <row r="680" spans="1:1" ht="15" x14ac:dyDescent="0.25">
      <c r="A680" s="3"/>
    </row>
    <row r="681" spans="1:1" ht="15" x14ac:dyDescent="0.25">
      <c r="A681" s="3"/>
    </row>
    <row r="682" spans="1:1" ht="15" x14ac:dyDescent="0.25">
      <c r="A682" s="3"/>
    </row>
    <row r="683" spans="1:1" ht="15" x14ac:dyDescent="0.25">
      <c r="A683" s="3"/>
    </row>
    <row r="684" spans="1:1" ht="15" x14ac:dyDescent="0.25">
      <c r="A684" s="3"/>
    </row>
    <row r="685" spans="1:1" ht="15" x14ac:dyDescent="0.25">
      <c r="A685" s="3"/>
    </row>
    <row r="686" spans="1:1" ht="15" x14ac:dyDescent="0.25">
      <c r="A686" s="3"/>
    </row>
    <row r="687" spans="1:1" ht="15" x14ac:dyDescent="0.25">
      <c r="A687" s="3"/>
    </row>
    <row r="688" spans="1:1" ht="15" x14ac:dyDescent="0.25">
      <c r="A688" s="3"/>
    </row>
    <row r="689" spans="1:1" ht="15" x14ac:dyDescent="0.25">
      <c r="A689" s="3"/>
    </row>
    <row r="690" spans="1:1" ht="15" x14ac:dyDescent="0.25">
      <c r="A690" s="3"/>
    </row>
    <row r="691" spans="1:1" ht="15" x14ac:dyDescent="0.25">
      <c r="A691" s="3"/>
    </row>
    <row r="692" spans="1:1" ht="15" x14ac:dyDescent="0.25">
      <c r="A692" s="3"/>
    </row>
    <row r="693" spans="1:1" ht="15" x14ac:dyDescent="0.25">
      <c r="A693" s="3"/>
    </row>
    <row r="694" spans="1:1" ht="15" x14ac:dyDescent="0.25">
      <c r="A694" s="3"/>
    </row>
    <row r="695" spans="1:1" ht="15" x14ac:dyDescent="0.25">
      <c r="A695" s="3"/>
    </row>
    <row r="696" spans="1:1" ht="15" x14ac:dyDescent="0.25">
      <c r="A696" s="3"/>
    </row>
    <row r="697" spans="1:1" ht="15" x14ac:dyDescent="0.25">
      <c r="A697" s="3"/>
    </row>
    <row r="698" spans="1:1" ht="15" x14ac:dyDescent="0.25">
      <c r="A698" s="3"/>
    </row>
    <row r="699" spans="1:1" ht="15" x14ac:dyDescent="0.25">
      <c r="A699" s="3"/>
    </row>
    <row r="700" spans="1:1" ht="15" x14ac:dyDescent="0.25">
      <c r="A700" s="3"/>
    </row>
    <row r="701" spans="1:1" ht="15" x14ac:dyDescent="0.25">
      <c r="A701" s="3"/>
    </row>
    <row r="702" spans="1:1" ht="15" x14ac:dyDescent="0.25">
      <c r="A702" s="3"/>
    </row>
    <row r="703" spans="1:1" ht="15" x14ac:dyDescent="0.25">
      <c r="A703" s="3"/>
    </row>
    <row r="704" spans="1:1" ht="15" x14ac:dyDescent="0.25">
      <c r="A704" s="3"/>
    </row>
    <row r="705" spans="1:1" ht="15" x14ac:dyDescent="0.25">
      <c r="A705" s="3"/>
    </row>
    <row r="706" spans="1:1" ht="15" x14ac:dyDescent="0.25">
      <c r="A706" s="3"/>
    </row>
    <row r="707" spans="1:1" ht="15" x14ac:dyDescent="0.25">
      <c r="A707" s="3"/>
    </row>
    <row r="708" spans="1:1" ht="15" x14ac:dyDescent="0.25">
      <c r="A708" s="3"/>
    </row>
    <row r="709" spans="1:1" ht="15" x14ac:dyDescent="0.25">
      <c r="A709" s="3"/>
    </row>
    <row r="710" spans="1:1" ht="15" x14ac:dyDescent="0.25">
      <c r="A710" s="3"/>
    </row>
    <row r="711" spans="1:1" ht="15" x14ac:dyDescent="0.25">
      <c r="A711" s="3"/>
    </row>
    <row r="712" spans="1:1" ht="15" x14ac:dyDescent="0.25">
      <c r="A712" s="3"/>
    </row>
    <row r="713" spans="1:1" ht="15" x14ac:dyDescent="0.25">
      <c r="A713" s="3"/>
    </row>
    <row r="714" spans="1:1" ht="15" x14ac:dyDescent="0.25">
      <c r="A714" s="3"/>
    </row>
    <row r="715" spans="1:1" ht="15" x14ac:dyDescent="0.25">
      <c r="A715" s="3"/>
    </row>
    <row r="716" spans="1:1" ht="15" x14ac:dyDescent="0.25">
      <c r="A716" s="3"/>
    </row>
    <row r="717" spans="1:1" ht="15" x14ac:dyDescent="0.25">
      <c r="A717" s="3"/>
    </row>
    <row r="718" spans="1:1" ht="15" x14ac:dyDescent="0.25">
      <c r="A718" s="3"/>
    </row>
    <row r="719" spans="1:1" ht="15" x14ac:dyDescent="0.25">
      <c r="A719" s="3"/>
    </row>
    <row r="720" spans="1:1" ht="15" x14ac:dyDescent="0.25">
      <c r="A720" s="3"/>
    </row>
    <row r="721" spans="1:1" ht="15" x14ac:dyDescent="0.25">
      <c r="A721" s="3"/>
    </row>
    <row r="722" spans="1:1" ht="15" x14ac:dyDescent="0.25">
      <c r="A722" s="3"/>
    </row>
    <row r="723" spans="1:1" ht="15" x14ac:dyDescent="0.25">
      <c r="A723" s="3"/>
    </row>
    <row r="724" spans="1:1" ht="15" x14ac:dyDescent="0.25">
      <c r="A724" s="3"/>
    </row>
    <row r="725" spans="1:1" ht="15" x14ac:dyDescent="0.25">
      <c r="A725" s="3"/>
    </row>
    <row r="726" spans="1:1" ht="15" x14ac:dyDescent="0.25">
      <c r="A726" s="3"/>
    </row>
    <row r="727" spans="1:1" ht="15" x14ac:dyDescent="0.25">
      <c r="A727" s="3"/>
    </row>
    <row r="728" spans="1:1" ht="15" x14ac:dyDescent="0.25">
      <c r="A728" s="3"/>
    </row>
    <row r="729" spans="1:1" ht="15" x14ac:dyDescent="0.25">
      <c r="A729" s="3"/>
    </row>
    <row r="730" spans="1:1" ht="15" x14ac:dyDescent="0.25">
      <c r="A730" s="3"/>
    </row>
    <row r="731" spans="1:1" ht="15" x14ac:dyDescent="0.25">
      <c r="A731" s="3"/>
    </row>
    <row r="732" spans="1:1" ht="15" x14ac:dyDescent="0.25">
      <c r="A732" s="3"/>
    </row>
    <row r="733" spans="1:1" ht="15" x14ac:dyDescent="0.25">
      <c r="A733" s="3"/>
    </row>
    <row r="734" spans="1:1" ht="15" x14ac:dyDescent="0.25">
      <c r="A734" s="3"/>
    </row>
    <row r="735" spans="1:1" ht="15" x14ac:dyDescent="0.25">
      <c r="A735" s="3"/>
    </row>
    <row r="736" spans="1:1" ht="15" x14ac:dyDescent="0.25">
      <c r="A736" s="3"/>
    </row>
    <row r="737" spans="1:1" ht="15" x14ac:dyDescent="0.25">
      <c r="A737" s="3"/>
    </row>
    <row r="738" spans="1:1" ht="15" x14ac:dyDescent="0.25">
      <c r="A738" s="3"/>
    </row>
    <row r="739" spans="1:1" ht="15" x14ac:dyDescent="0.25">
      <c r="A739" s="3"/>
    </row>
    <row r="740" spans="1:1" ht="15" x14ac:dyDescent="0.25">
      <c r="A740" s="3"/>
    </row>
    <row r="741" spans="1:1" ht="15" x14ac:dyDescent="0.25">
      <c r="A741" s="3"/>
    </row>
    <row r="742" spans="1:1" ht="15" x14ac:dyDescent="0.25">
      <c r="A742" s="3"/>
    </row>
    <row r="743" spans="1:1" ht="15" x14ac:dyDescent="0.25">
      <c r="A743" s="3"/>
    </row>
    <row r="744" spans="1:1" ht="15" x14ac:dyDescent="0.25">
      <c r="A744" s="3"/>
    </row>
    <row r="745" spans="1:1" ht="15" x14ac:dyDescent="0.25">
      <c r="A745" s="3"/>
    </row>
    <row r="746" spans="1:1" ht="15" x14ac:dyDescent="0.25">
      <c r="A746" s="3"/>
    </row>
    <row r="747" spans="1:1" ht="15" x14ac:dyDescent="0.25">
      <c r="A747" s="3"/>
    </row>
    <row r="748" spans="1:1" ht="15" x14ac:dyDescent="0.25">
      <c r="A748" s="3"/>
    </row>
    <row r="749" spans="1:1" ht="15" x14ac:dyDescent="0.25">
      <c r="A749" s="3"/>
    </row>
    <row r="750" spans="1:1" ht="15" x14ac:dyDescent="0.25">
      <c r="A750" s="3"/>
    </row>
    <row r="751" spans="1:1" ht="15" x14ac:dyDescent="0.25">
      <c r="A751" s="3"/>
    </row>
    <row r="752" spans="1:1" ht="15" x14ac:dyDescent="0.25">
      <c r="A752" s="3"/>
    </row>
    <row r="753" spans="1:1" ht="15" x14ac:dyDescent="0.25">
      <c r="A753" s="3"/>
    </row>
    <row r="754" spans="1:1" ht="15" x14ac:dyDescent="0.25">
      <c r="A754" s="3"/>
    </row>
    <row r="755" spans="1:1" ht="15" x14ac:dyDescent="0.25">
      <c r="A755" s="3"/>
    </row>
    <row r="756" spans="1:1" ht="15" x14ac:dyDescent="0.25">
      <c r="A756" s="3"/>
    </row>
    <row r="757" spans="1:1" ht="15" x14ac:dyDescent="0.25">
      <c r="A757" s="3"/>
    </row>
    <row r="758" spans="1:1" ht="15" x14ac:dyDescent="0.25">
      <c r="A758" s="3"/>
    </row>
    <row r="759" spans="1:1" ht="15" x14ac:dyDescent="0.25">
      <c r="A759" s="3"/>
    </row>
    <row r="760" spans="1:1" ht="15" x14ac:dyDescent="0.25">
      <c r="A760" s="3"/>
    </row>
    <row r="761" spans="1:1" ht="15" x14ac:dyDescent="0.25">
      <c r="A761" s="3"/>
    </row>
    <row r="762" spans="1:1" ht="15" x14ac:dyDescent="0.25">
      <c r="A762" s="3"/>
    </row>
    <row r="763" spans="1:1" ht="15" x14ac:dyDescent="0.25">
      <c r="A763" s="3"/>
    </row>
    <row r="764" spans="1:1" ht="15" x14ac:dyDescent="0.25">
      <c r="A764" s="3"/>
    </row>
    <row r="765" spans="1:1" ht="15" x14ac:dyDescent="0.25">
      <c r="A765" s="3"/>
    </row>
    <row r="766" spans="1:1" ht="15" x14ac:dyDescent="0.25">
      <c r="A766" s="3"/>
    </row>
    <row r="767" spans="1:1" ht="15" x14ac:dyDescent="0.25">
      <c r="A767" s="3"/>
    </row>
    <row r="768" spans="1:1" ht="15" x14ac:dyDescent="0.25">
      <c r="A768" s="3"/>
    </row>
    <row r="769" spans="1:1" ht="15" x14ac:dyDescent="0.25">
      <c r="A769" s="3"/>
    </row>
    <row r="770" spans="1:1" ht="15" x14ac:dyDescent="0.25">
      <c r="A770" s="3"/>
    </row>
    <row r="771" spans="1:1" ht="15" x14ac:dyDescent="0.25">
      <c r="A771" s="3"/>
    </row>
    <row r="772" spans="1:1" ht="15" x14ac:dyDescent="0.25">
      <c r="A772" s="3"/>
    </row>
    <row r="773" spans="1:1" ht="15" x14ac:dyDescent="0.25">
      <c r="A773" s="3"/>
    </row>
    <row r="774" spans="1:1" ht="15" x14ac:dyDescent="0.25">
      <c r="A774" s="3"/>
    </row>
    <row r="775" spans="1:1" ht="15" x14ac:dyDescent="0.25">
      <c r="A775" s="3"/>
    </row>
    <row r="776" spans="1:1" ht="15" x14ac:dyDescent="0.25">
      <c r="A776" s="3"/>
    </row>
    <row r="777" spans="1:1" ht="15" x14ac:dyDescent="0.25">
      <c r="A777" s="3"/>
    </row>
    <row r="778" spans="1:1" ht="15" x14ac:dyDescent="0.25">
      <c r="A778" s="3"/>
    </row>
    <row r="779" spans="1:1" ht="15" x14ac:dyDescent="0.25">
      <c r="A779" s="3"/>
    </row>
    <row r="780" spans="1:1" ht="15" x14ac:dyDescent="0.25">
      <c r="A780" s="3"/>
    </row>
    <row r="781" spans="1:1" ht="15" x14ac:dyDescent="0.25">
      <c r="A781" s="3"/>
    </row>
    <row r="782" spans="1:1" ht="15" x14ac:dyDescent="0.25">
      <c r="A782" s="3"/>
    </row>
    <row r="783" spans="1:1" ht="15" x14ac:dyDescent="0.25">
      <c r="A783" s="3"/>
    </row>
    <row r="784" spans="1:1" ht="15" x14ac:dyDescent="0.25">
      <c r="A784" s="3"/>
    </row>
    <row r="785" spans="1:1" ht="15" x14ac:dyDescent="0.25">
      <c r="A785" s="3"/>
    </row>
    <row r="786" spans="1:1" ht="15" x14ac:dyDescent="0.25">
      <c r="A786" s="3"/>
    </row>
    <row r="787" spans="1:1" ht="15" x14ac:dyDescent="0.25">
      <c r="A787" s="3"/>
    </row>
    <row r="788" spans="1:1" ht="15" x14ac:dyDescent="0.25">
      <c r="A788" s="3"/>
    </row>
    <row r="789" spans="1:1" ht="15" x14ac:dyDescent="0.25">
      <c r="A789" s="3"/>
    </row>
    <row r="790" spans="1:1" ht="15" x14ac:dyDescent="0.25">
      <c r="A790" s="3"/>
    </row>
    <row r="791" spans="1:1" ht="15" x14ac:dyDescent="0.25">
      <c r="A791" s="3"/>
    </row>
    <row r="792" spans="1:1" ht="15" x14ac:dyDescent="0.25">
      <c r="A792" s="3"/>
    </row>
    <row r="793" spans="1:1" ht="15" x14ac:dyDescent="0.25">
      <c r="A793" s="3"/>
    </row>
    <row r="794" spans="1:1" ht="15" x14ac:dyDescent="0.25">
      <c r="A794" s="3"/>
    </row>
    <row r="795" spans="1:1" ht="15" x14ac:dyDescent="0.25">
      <c r="A795" s="3"/>
    </row>
    <row r="796" spans="1:1" ht="15" x14ac:dyDescent="0.25">
      <c r="A796" s="3"/>
    </row>
    <row r="797" spans="1:1" ht="15" x14ac:dyDescent="0.25">
      <c r="A797" s="3"/>
    </row>
    <row r="798" spans="1:1" ht="15" x14ac:dyDescent="0.25">
      <c r="A798" s="3"/>
    </row>
    <row r="799" spans="1:1" ht="15" x14ac:dyDescent="0.25">
      <c r="A799" s="3"/>
    </row>
    <row r="800" spans="1:1" ht="15" x14ac:dyDescent="0.25">
      <c r="A800" s="3"/>
    </row>
    <row r="801" spans="1:1" ht="15" x14ac:dyDescent="0.25">
      <c r="A801" s="3"/>
    </row>
    <row r="802" spans="1:1" ht="15" x14ac:dyDescent="0.25">
      <c r="A802" s="3"/>
    </row>
    <row r="803" spans="1:1" ht="15" x14ac:dyDescent="0.25">
      <c r="A803" s="3"/>
    </row>
    <row r="804" spans="1:1" ht="15" x14ac:dyDescent="0.25">
      <c r="A804" s="3"/>
    </row>
    <row r="805" spans="1:1" ht="15" x14ac:dyDescent="0.25">
      <c r="A805" s="3"/>
    </row>
    <row r="806" spans="1:1" ht="15" x14ac:dyDescent="0.25">
      <c r="A806" s="3"/>
    </row>
    <row r="807" spans="1:1" ht="15" x14ac:dyDescent="0.25">
      <c r="A807" s="3"/>
    </row>
    <row r="808" spans="1:1" ht="15" x14ac:dyDescent="0.25">
      <c r="A808" s="3"/>
    </row>
    <row r="809" spans="1:1" ht="15" x14ac:dyDescent="0.25">
      <c r="A809" s="3"/>
    </row>
    <row r="810" spans="1:1" ht="15" x14ac:dyDescent="0.25">
      <c r="A810" s="3"/>
    </row>
    <row r="811" spans="1:1" ht="15" x14ac:dyDescent="0.25">
      <c r="A811" s="3"/>
    </row>
    <row r="812" spans="1:1" ht="15" x14ac:dyDescent="0.25">
      <c r="A812" s="3"/>
    </row>
    <row r="813" spans="1:1" ht="15" x14ac:dyDescent="0.25">
      <c r="A813" s="3"/>
    </row>
    <row r="814" spans="1:1" ht="15" x14ac:dyDescent="0.25">
      <c r="A814" s="3"/>
    </row>
    <row r="815" spans="1:1" ht="15" x14ac:dyDescent="0.25">
      <c r="A815" s="3"/>
    </row>
    <row r="816" spans="1:1" ht="15" x14ac:dyDescent="0.25">
      <c r="A816" s="3"/>
    </row>
    <row r="817" spans="1:1" ht="15" x14ac:dyDescent="0.25">
      <c r="A817" s="3"/>
    </row>
    <row r="818" spans="1:1" ht="15" x14ac:dyDescent="0.25">
      <c r="A818" s="3"/>
    </row>
    <row r="819" spans="1:1" ht="15" x14ac:dyDescent="0.25">
      <c r="A819" s="3"/>
    </row>
    <row r="820" spans="1:1" ht="15" x14ac:dyDescent="0.25">
      <c r="A820" s="3"/>
    </row>
    <row r="821" spans="1:1" ht="15" x14ac:dyDescent="0.25">
      <c r="A821" s="3"/>
    </row>
    <row r="822" spans="1:1" ht="15" x14ac:dyDescent="0.25">
      <c r="A822" s="3"/>
    </row>
    <row r="823" spans="1:1" ht="15" x14ac:dyDescent="0.25">
      <c r="A823" s="3"/>
    </row>
    <row r="824" spans="1:1" ht="15" x14ac:dyDescent="0.25">
      <c r="A824" s="3"/>
    </row>
    <row r="825" spans="1:1" ht="15" x14ac:dyDescent="0.25">
      <c r="A825" s="3"/>
    </row>
    <row r="826" spans="1:1" ht="15" x14ac:dyDescent="0.25">
      <c r="A826" s="3"/>
    </row>
    <row r="827" spans="1:1" ht="15" x14ac:dyDescent="0.25">
      <c r="A827" s="3"/>
    </row>
    <row r="828" spans="1:1" ht="15" x14ac:dyDescent="0.25">
      <c r="A828" s="3"/>
    </row>
    <row r="829" spans="1:1" ht="15" x14ac:dyDescent="0.25">
      <c r="A829" s="3"/>
    </row>
    <row r="830" spans="1:1" ht="15" x14ac:dyDescent="0.25">
      <c r="A830" s="3"/>
    </row>
    <row r="831" spans="1:1" ht="15" x14ac:dyDescent="0.25">
      <c r="A831" s="3"/>
    </row>
    <row r="832" spans="1:1" ht="15" x14ac:dyDescent="0.25">
      <c r="A832" s="3"/>
    </row>
    <row r="833" spans="1:1" ht="15" x14ac:dyDescent="0.25">
      <c r="A833" s="3"/>
    </row>
    <row r="834" spans="1:1" ht="15" x14ac:dyDescent="0.25">
      <c r="A834" s="3"/>
    </row>
    <row r="835" spans="1:1" ht="15" x14ac:dyDescent="0.25">
      <c r="A835" s="3"/>
    </row>
    <row r="836" spans="1:1" ht="15" x14ac:dyDescent="0.25">
      <c r="A836" s="3"/>
    </row>
    <row r="837" spans="1:1" ht="15" x14ac:dyDescent="0.25">
      <c r="A837" s="3"/>
    </row>
    <row r="838" spans="1:1" ht="15" x14ac:dyDescent="0.25">
      <c r="A838" s="3"/>
    </row>
    <row r="839" spans="1:1" ht="15" x14ac:dyDescent="0.25">
      <c r="A839" s="3"/>
    </row>
    <row r="840" spans="1:1" ht="15" x14ac:dyDescent="0.25">
      <c r="A840" s="3"/>
    </row>
    <row r="841" spans="1:1" ht="15" x14ac:dyDescent="0.25">
      <c r="A841" s="3"/>
    </row>
    <row r="842" spans="1:1" ht="15" x14ac:dyDescent="0.25">
      <c r="A842" s="3"/>
    </row>
    <row r="843" spans="1:1" ht="15" x14ac:dyDescent="0.25">
      <c r="A843" s="3"/>
    </row>
    <row r="844" spans="1:1" ht="15" x14ac:dyDescent="0.25">
      <c r="A844" s="3"/>
    </row>
    <row r="845" spans="1:1" ht="15" x14ac:dyDescent="0.25">
      <c r="A845" s="3"/>
    </row>
    <row r="846" spans="1:1" ht="15" x14ac:dyDescent="0.25">
      <c r="A846" s="3"/>
    </row>
    <row r="847" spans="1:1" ht="15" x14ac:dyDescent="0.25">
      <c r="A847" s="3"/>
    </row>
    <row r="848" spans="1:1" ht="15" x14ac:dyDescent="0.25">
      <c r="A848" s="3"/>
    </row>
    <row r="849" spans="1:1" ht="15" x14ac:dyDescent="0.25">
      <c r="A849" s="3"/>
    </row>
    <row r="850" spans="1:1" ht="15" x14ac:dyDescent="0.25">
      <c r="A850" s="3"/>
    </row>
    <row r="851" spans="1:1" ht="15" x14ac:dyDescent="0.25">
      <c r="A851" s="3"/>
    </row>
    <row r="852" spans="1:1" ht="15" x14ac:dyDescent="0.25">
      <c r="A852" s="3"/>
    </row>
    <row r="853" spans="1:1" ht="15" x14ac:dyDescent="0.25">
      <c r="A853" s="3"/>
    </row>
    <row r="854" spans="1:1" ht="15" x14ac:dyDescent="0.25">
      <c r="A854" s="3"/>
    </row>
    <row r="855" spans="1:1" ht="15" x14ac:dyDescent="0.25">
      <c r="A855" s="3"/>
    </row>
    <row r="856" spans="1:1" ht="15" x14ac:dyDescent="0.25">
      <c r="A856" s="3"/>
    </row>
    <row r="857" spans="1:1" ht="15" x14ac:dyDescent="0.25">
      <c r="A857" s="3"/>
    </row>
    <row r="858" spans="1:1" ht="15" x14ac:dyDescent="0.25">
      <c r="A858" s="3"/>
    </row>
    <row r="859" spans="1:1" ht="15" x14ac:dyDescent="0.25">
      <c r="A859" s="3"/>
    </row>
    <row r="860" spans="1:1" ht="15" x14ac:dyDescent="0.25">
      <c r="A860" s="3"/>
    </row>
    <row r="861" spans="1:1" ht="15" x14ac:dyDescent="0.25">
      <c r="A861" s="3"/>
    </row>
    <row r="862" spans="1:1" ht="15" x14ac:dyDescent="0.25">
      <c r="A862" s="3"/>
    </row>
    <row r="863" spans="1:1" ht="15" x14ac:dyDescent="0.25">
      <c r="A863" s="3"/>
    </row>
    <row r="864" spans="1:1" ht="15" x14ac:dyDescent="0.25">
      <c r="A864" s="3"/>
    </row>
    <row r="865" spans="1:1" ht="15" x14ac:dyDescent="0.25">
      <c r="A865" s="3"/>
    </row>
    <row r="866" spans="1:1" ht="15" x14ac:dyDescent="0.25">
      <c r="A866" s="3"/>
    </row>
    <row r="867" spans="1:1" ht="15" x14ac:dyDescent="0.25">
      <c r="A867" s="3"/>
    </row>
    <row r="868" spans="1:1" ht="15" x14ac:dyDescent="0.25">
      <c r="A868" s="3"/>
    </row>
    <row r="869" spans="1:1" ht="15" x14ac:dyDescent="0.25">
      <c r="A869" s="3"/>
    </row>
    <row r="870" spans="1:1" ht="15" x14ac:dyDescent="0.25">
      <c r="A870" s="3"/>
    </row>
    <row r="871" spans="1:1" ht="15" x14ac:dyDescent="0.25">
      <c r="A871" s="3"/>
    </row>
    <row r="872" spans="1:1" ht="15" x14ac:dyDescent="0.25">
      <c r="A872" s="3"/>
    </row>
    <row r="873" spans="1:1" ht="15" x14ac:dyDescent="0.25">
      <c r="A873" s="3"/>
    </row>
    <row r="874" spans="1:1" ht="15" x14ac:dyDescent="0.25">
      <c r="A874" s="3"/>
    </row>
    <row r="875" spans="1:1" ht="15" x14ac:dyDescent="0.25">
      <c r="A875" s="3"/>
    </row>
    <row r="876" spans="1:1" ht="15" x14ac:dyDescent="0.25">
      <c r="A876" s="3"/>
    </row>
    <row r="877" spans="1:1" ht="15" x14ac:dyDescent="0.25">
      <c r="A877" s="3"/>
    </row>
    <row r="878" spans="1:1" ht="15" x14ac:dyDescent="0.25">
      <c r="A878" s="3"/>
    </row>
    <row r="879" spans="1:1" ht="15" x14ac:dyDescent="0.25">
      <c r="A879" s="3"/>
    </row>
    <row r="880" spans="1:1" ht="15" x14ac:dyDescent="0.25">
      <c r="A880" s="3"/>
    </row>
    <row r="881" spans="1:1" ht="15" x14ac:dyDescent="0.25">
      <c r="A881" s="3"/>
    </row>
    <row r="882" spans="1:1" ht="15" x14ac:dyDescent="0.25">
      <c r="A882" s="3"/>
    </row>
    <row r="883" spans="1:1" ht="15" x14ac:dyDescent="0.25">
      <c r="A883" s="3"/>
    </row>
    <row r="884" spans="1:1" ht="15" x14ac:dyDescent="0.25">
      <c r="A884" s="3"/>
    </row>
    <row r="885" spans="1:1" ht="15" x14ac:dyDescent="0.25">
      <c r="A885" s="3"/>
    </row>
    <row r="886" spans="1:1" ht="15" x14ac:dyDescent="0.25">
      <c r="A886" s="3"/>
    </row>
    <row r="887" spans="1:1" ht="15" x14ac:dyDescent="0.25">
      <c r="A887" s="3"/>
    </row>
    <row r="888" spans="1:1" ht="15" x14ac:dyDescent="0.25">
      <c r="A888" s="3"/>
    </row>
    <row r="889" spans="1:1" ht="15" x14ac:dyDescent="0.25">
      <c r="A889" s="3"/>
    </row>
    <row r="890" spans="1:1" ht="15" x14ac:dyDescent="0.25">
      <c r="A890" s="3"/>
    </row>
    <row r="891" spans="1:1" ht="15" x14ac:dyDescent="0.25">
      <c r="A891" s="3"/>
    </row>
    <row r="892" spans="1:1" ht="15" x14ac:dyDescent="0.25">
      <c r="A892" s="3"/>
    </row>
    <row r="893" spans="1:1" ht="15" x14ac:dyDescent="0.25">
      <c r="A893" s="3"/>
    </row>
    <row r="894" spans="1:1" ht="15" x14ac:dyDescent="0.25">
      <c r="A894" s="3"/>
    </row>
    <row r="895" spans="1:1" ht="15" x14ac:dyDescent="0.25">
      <c r="A895" s="3"/>
    </row>
    <row r="896" spans="1:1" ht="15" x14ac:dyDescent="0.25">
      <c r="A896" s="3"/>
    </row>
    <row r="897" spans="1:1" ht="15" x14ac:dyDescent="0.25">
      <c r="A897" s="3"/>
    </row>
    <row r="898" spans="1:1" ht="15" x14ac:dyDescent="0.25">
      <c r="A898" s="3"/>
    </row>
    <row r="899" spans="1:1" ht="15" x14ac:dyDescent="0.25">
      <c r="A899" s="3"/>
    </row>
    <row r="900" spans="1:1" ht="15" x14ac:dyDescent="0.25">
      <c r="A900" s="3"/>
    </row>
    <row r="901" spans="1:1" ht="15" x14ac:dyDescent="0.25">
      <c r="A901" s="3"/>
    </row>
    <row r="902" spans="1:1" ht="15" x14ac:dyDescent="0.25">
      <c r="A902" s="3"/>
    </row>
    <row r="903" spans="1:1" ht="15" x14ac:dyDescent="0.25">
      <c r="A903" s="3"/>
    </row>
    <row r="904" spans="1:1" ht="15" x14ac:dyDescent="0.25">
      <c r="A904" s="3"/>
    </row>
    <row r="905" spans="1:1" ht="15" x14ac:dyDescent="0.25">
      <c r="A905" s="3"/>
    </row>
    <row r="906" spans="1:1" ht="15" x14ac:dyDescent="0.25">
      <c r="A906" s="3"/>
    </row>
    <row r="907" spans="1:1" ht="15" x14ac:dyDescent="0.25">
      <c r="A907" s="3"/>
    </row>
    <row r="908" spans="1:1" ht="15" x14ac:dyDescent="0.25">
      <c r="A908" s="3"/>
    </row>
    <row r="909" spans="1:1" ht="15" x14ac:dyDescent="0.25">
      <c r="A909" s="3"/>
    </row>
    <row r="910" spans="1:1" ht="15" x14ac:dyDescent="0.25">
      <c r="A910" s="3"/>
    </row>
    <row r="911" spans="1:1" ht="15" x14ac:dyDescent="0.25">
      <c r="A911" s="3"/>
    </row>
    <row r="912" spans="1:1" ht="15" x14ac:dyDescent="0.25">
      <c r="A912" s="3"/>
    </row>
    <row r="913" spans="1:1" ht="15" x14ac:dyDescent="0.25">
      <c r="A913" s="3"/>
    </row>
    <row r="914" spans="1:1" ht="15" x14ac:dyDescent="0.25">
      <c r="A914" s="3"/>
    </row>
    <row r="915" spans="1:1" ht="15" x14ac:dyDescent="0.25">
      <c r="A915" s="3"/>
    </row>
    <row r="916" spans="1:1" ht="15" x14ac:dyDescent="0.25">
      <c r="A916" s="3"/>
    </row>
    <row r="917" spans="1:1" ht="15" x14ac:dyDescent="0.25">
      <c r="A917" s="3"/>
    </row>
    <row r="918" spans="1:1" ht="15" x14ac:dyDescent="0.25">
      <c r="A918" s="3"/>
    </row>
    <row r="919" spans="1:1" ht="15" x14ac:dyDescent="0.25">
      <c r="A919" s="3"/>
    </row>
    <row r="920" spans="1:1" ht="15" x14ac:dyDescent="0.25">
      <c r="A920" s="3"/>
    </row>
    <row r="921" spans="1:1" ht="15" x14ac:dyDescent="0.25">
      <c r="A921" s="3"/>
    </row>
    <row r="922" spans="1:1" ht="15" x14ac:dyDescent="0.25">
      <c r="A922" s="3"/>
    </row>
    <row r="923" spans="1:1" ht="15" x14ac:dyDescent="0.25">
      <c r="A923" s="3"/>
    </row>
    <row r="924" spans="1:1" ht="15" x14ac:dyDescent="0.25">
      <c r="A924" s="3"/>
    </row>
    <row r="925" spans="1:1" ht="15" x14ac:dyDescent="0.25">
      <c r="A925" s="3"/>
    </row>
    <row r="926" spans="1:1" ht="15" x14ac:dyDescent="0.25">
      <c r="A926" s="3"/>
    </row>
    <row r="927" spans="1:1" ht="15" x14ac:dyDescent="0.25">
      <c r="A927" s="3"/>
    </row>
    <row r="928" spans="1:1" ht="15" x14ac:dyDescent="0.25">
      <c r="A928" s="3"/>
    </row>
    <row r="929" spans="1:1" ht="15" x14ac:dyDescent="0.25">
      <c r="A929" s="3"/>
    </row>
    <row r="930" spans="1:1" ht="15" x14ac:dyDescent="0.25">
      <c r="A930" s="3"/>
    </row>
    <row r="931" spans="1:1" ht="15" x14ac:dyDescent="0.25">
      <c r="A931" s="3"/>
    </row>
    <row r="932" spans="1:1" ht="15" x14ac:dyDescent="0.25">
      <c r="A932" s="3"/>
    </row>
    <row r="933" spans="1:1" ht="15" x14ac:dyDescent="0.25">
      <c r="A933" s="3"/>
    </row>
    <row r="934" spans="1:1" ht="15" x14ac:dyDescent="0.25">
      <c r="A934" s="3"/>
    </row>
    <row r="935" spans="1:1" ht="15" x14ac:dyDescent="0.25">
      <c r="A935" s="3"/>
    </row>
    <row r="936" spans="1:1" ht="15" x14ac:dyDescent="0.25">
      <c r="A936" s="3"/>
    </row>
    <row r="937" spans="1:1" ht="15" x14ac:dyDescent="0.25">
      <c r="A937" s="3"/>
    </row>
    <row r="938" spans="1:1" ht="15" x14ac:dyDescent="0.25">
      <c r="A938" s="3"/>
    </row>
    <row r="939" spans="1:1" ht="15" x14ac:dyDescent="0.25">
      <c r="A939" s="3"/>
    </row>
    <row r="940" spans="1:1" ht="15" x14ac:dyDescent="0.25">
      <c r="A940" s="3"/>
    </row>
    <row r="941" spans="1:1" ht="15" x14ac:dyDescent="0.25">
      <c r="A941" s="3"/>
    </row>
    <row r="942" spans="1:1" ht="15" x14ac:dyDescent="0.25">
      <c r="A942" s="3"/>
    </row>
    <row r="943" spans="1:1" ht="15" x14ac:dyDescent="0.25">
      <c r="A943" s="3"/>
    </row>
    <row r="944" spans="1:1" ht="15" x14ac:dyDescent="0.25">
      <c r="A944" s="3"/>
    </row>
    <row r="945" spans="1:1" ht="15" x14ac:dyDescent="0.25">
      <c r="A945" s="3"/>
    </row>
    <row r="946" spans="1:1" ht="15" x14ac:dyDescent="0.25">
      <c r="A946" s="3"/>
    </row>
    <row r="947" spans="1:1" ht="15" x14ac:dyDescent="0.25">
      <c r="A947" s="3"/>
    </row>
    <row r="948" spans="1:1" ht="15" x14ac:dyDescent="0.25">
      <c r="A948" s="3"/>
    </row>
    <row r="949" spans="1:1" ht="15" x14ac:dyDescent="0.25">
      <c r="A949" s="3"/>
    </row>
    <row r="950" spans="1:1" ht="15" x14ac:dyDescent="0.25">
      <c r="A950" s="3"/>
    </row>
    <row r="951" spans="1:1" ht="15" x14ac:dyDescent="0.25">
      <c r="A951" s="3"/>
    </row>
    <row r="952" spans="1:1" ht="15" x14ac:dyDescent="0.25">
      <c r="A952" s="3"/>
    </row>
    <row r="953" spans="1:1" ht="15" x14ac:dyDescent="0.25">
      <c r="A953" s="3"/>
    </row>
    <row r="954" spans="1:1" ht="15" x14ac:dyDescent="0.25">
      <c r="A954" s="3"/>
    </row>
    <row r="955" spans="1:1" ht="15" x14ac:dyDescent="0.25">
      <c r="A955" s="3"/>
    </row>
    <row r="956" spans="1:1" ht="15" x14ac:dyDescent="0.25">
      <c r="A956" s="3"/>
    </row>
    <row r="957" spans="1:1" ht="15" x14ac:dyDescent="0.25">
      <c r="A957" s="3"/>
    </row>
    <row r="958" spans="1:1" ht="15" x14ac:dyDescent="0.25">
      <c r="A958" s="3"/>
    </row>
    <row r="959" spans="1:1" ht="15" x14ac:dyDescent="0.25">
      <c r="A959" s="3"/>
    </row>
    <row r="960" spans="1:1" ht="15" x14ac:dyDescent="0.25">
      <c r="A960" s="3"/>
    </row>
    <row r="961" spans="1:1" ht="15" x14ac:dyDescent="0.25">
      <c r="A961" s="3"/>
    </row>
    <row r="962" spans="1:1" ht="15" x14ac:dyDescent="0.25">
      <c r="A962" s="3"/>
    </row>
    <row r="963" spans="1:1" ht="15" x14ac:dyDescent="0.25">
      <c r="A963" s="3"/>
    </row>
    <row r="964" spans="1:1" ht="15" x14ac:dyDescent="0.25">
      <c r="A964" s="3"/>
    </row>
    <row r="965" spans="1:1" ht="15" x14ac:dyDescent="0.25">
      <c r="A965" s="3"/>
    </row>
    <row r="966" spans="1:1" ht="15" x14ac:dyDescent="0.25">
      <c r="A966" s="3"/>
    </row>
    <row r="967" spans="1:1" ht="15" x14ac:dyDescent="0.25">
      <c r="A967" s="3"/>
    </row>
    <row r="968" spans="1:1" ht="15" x14ac:dyDescent="0.25">
      <c r="A968" s="3"/>
    </row>
    <row r="969" spans="1:1" ht="15" x14ac:dyDescent="0.25">
      <c r="A969" s="3"/>
    </row>
    <row r="970" spans="1:1" ht="15" x14ac:dyDescent="0.25">
      <c r="A970" s="3"/>
    </row>
    <row r="971" spans="1:1" ht="15" x14ac:dyDescent="0.25">
      <c r="A971" s="3"/>
    </row>
    <row r="972" spans="1:1" ht="15" x14ac:dyDescent="0.25">
      <c r="A972" s="3"/>
    </row>
    <row r="973" spans="1:1" ht="15" x14ac:dyDescent="0.25">
      <c r="A973" s="3"/>
    </row>
    <row r="974" spans="1:1" ht="15" x14ac:dyDescent="0.25">
      <c r="A974" s="3"/>
    </row>
  </sheetData>
  <conditionalFormatting sqref="A3:A33 A36:A154">
    <cfRule type="expression" dxfId="0" priority="1">
      <formula>COUNTIF(#REF!,A3)&gt;0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6"/>
  <sheetViews>
    <sheetView topLeftCell="A103" workbookViewId="0">
      <selection activeCell="K4" sqref="K4"/>
    </sheetView>
  </sheetViews>
  <sheetFormatPr baseColWidth="10" defaultColWidth="11.42578125" defaultRowHeight="12.75" x14ac:dyDescent="0.2"/>
  <cols>
    <col min="1" max="1" width="10.85546875" customWidth="1"/>
    <col min="2" max="16384" width="11.42578125" style="7"/>
  </cols>
  <sheetData>
    <row r="1" spans="1:13" ht="15" x14ac:dyDescent="0.2">
      <c r="B1" s="17">
        <v>2010</v>
      </c>
      <c r="C1" s="17">
        <v>2011</v>
      </c>
      <c r="D1" s="17">
        <v>2012</v>
      </c>
      <c r="E1" s="17">
        <v>2013</v>
      </c>
      <c r="F1" s="17">
        <v>2014</v>
      </c>
      <c r="G1" s="17">
        <v>2015</v>
      </c>
      <c r="H1" s="17">
        <v>2016</v>
      </c>
      <c r="I1" s="17">
        <v>2017</v>
      </c>
      <c r="J1" s="17">
        <v>2018</v>
      </c>
      <c r="K1" s="17">
        <v>2019</v>
      </c>
      <c r="L1" s="17">
        <v>2020</v>
      </c>
      <c r="M1" s="17">
        <v>2021</v>
      </c>
    </row>
    <row r="2" spans="1:13" x14ac:dyDescent="0.2">
      <c r="B2" s="7" t="s">
        <v>263</v>
      </c>
    </row>
    <row r="3" spans="1:13" x14ac:dyDescent="0.2">
      <c r="A3" s="19" t="s">
        <v>12</v>
      </c>
    </row>
    <row r="4" spans="1:13" x14ac:dyDescent="0.2">
      <c r="A4" s="19" t="s">
        <v>13</v>
      </c>
      <c r="B4" s="7">
        <v>0.19</v>
      </c>
      <c r="C4" s="7">
        <v>0.22</v>
      </c>
      <c r="D4" s="7">
        <v>0.39</v>
      </c>
      <c r="E4" s="7">
        <v>0.37</v>
      </c>
      <c r="F4" s="7">
        <v>0.48</v>
      </c>
      <c r="G4" s="7">
        <v>0.34</v>
      </c>
      <c r="H4" s="7">
        <v>0.26</v>
      </c>
      <c r="I4" s="7">
        <v>0.43</v>
      </c>
      <c r="J4" s="7">
        <v>0.35</v>
      </c>
      <c r="K4" s="7">
        <v>0.27</v>
      </c>
      <c r="L4" s="7">
        <v>0.34</v>
      </c>
      <c r="M4" s="7">
        <v>0.04</v>
      </c>
    </row>
    <row r="5" spans="1:13" x14ac:dyDescent="0.2">
      <c r="A5" s="19" t="s">
        <v>14</v>
      </c>
      <c r="B5" s="7">
        <v>0.19</v>
      </c>
      <c r="C5" s="7">
        <v>0.14000000000000001</v>
      </c>
      <c r="D5" s="7">
        <v>0.13</v>
      </c>
      <c r="E5" s="7">
        <v>0.12</v>
      </c>
      <c r="F5" s="7">
        <v>0.11</v>
      </c>
      <c r="G5" s="7">
        <v>0.1</v>
      </c>
      <c r="H5" s="7">
        <v>0.1</v>
      </c>
      <c r="I5" s="7">
        <v>0.1</v>
      </c>
      <c r="J5" s="7">
        <v>0.1</v>
      </c>
      <c r="K5" s="7">
        <v>0.1</v>
      </c>
      <c r="L5" s="7">
        <v>0.09</v>
      </c>
      <c r="M5" s="7">
        <v>0.09</v>
      </c>
    </row>
    <row r="6" spans="1:13" x14ac:dyDescent="0.2">
      <c r="A6" s="19" t="s">
        <v>15</v>
      </c>
      <c r="B6" s="7">
        <v>31.99</v>
      </c>
      <c r="C6" s="7">
        <v>33.03</v>
      </c>
      <c r="D6" s="7">
        <v>32.82</v>
      </c>
      <c r="E6" s="7">
        <v>33.29</v>
      </c>
      <c r="F6" s="7">
        <v>33.979999999999997</v>
      </c>
      <c r="G6" s="7">
        <v>36.14</v>
      </c>
      <c r="H6" s="7">
        <v>38.369999999999997</v>
      </c>
      <c r="I6" s="7">
        <v>41.25</v>
      </c>
      <c r="J6" s="7">
        <v>45.26</v>
      </c>
      <c r="K6" s="7">
        <v>47.55</v>
      </c>
      <c r="L6" s="7">
        <v>51.04</v>
      </c>
      <c r="M6" s="7">
        <v>51.89</v>
      </c>
    </row>
    <row r="7" spans="1:13" x14ac:dyDescent="0.2">
      <c r="A7" s="19" t="s">
        <v>16</v>
      </c>
      <c r="B7" s="7">
        <v>0.44</v>
      </c>
      <c r="C7" s="7">
        <v>0.35</v>
      </c>
      <c r="D7" s="7">
        <v>0.35</v>
      </c>
      <c r="E7" s="7">
        <v>0.31</v>
      </c>
      <c r="F7" s="7">
        <v>0.28000000000000003</v>
      </c>
      <c r="G7" s="7">
        <v>0.3</v>
      </c>
      <c r="H7" s="7">
        <v>0.33</v>
      </c>
      <c r="I7" s="7">
        <v>0.28000000000000003</v>
      </c>
      <c r="J7" s="7">
        <v>0.41</v>
      </c>
      <c r="K7" s="7">
        <v>0.45</v>
      </c>
      <c r="L7" s="7">
        <v>0.55000000000000004</v>
      </c>
      <c r="M7" s="7">
        <v>0.45</v>
      </c>
    </row>
    <row r="8" spans="1:13" x14ac:dyDescent="0.2">
      <c r="A8" s="19" t="s">
        <v>17</v>
      </c>
      <c r="B8" s="7">
        <v>0.3</v>
      </c>
      <c r="C8" s="7">
        <v>0.37</v>
      </c>
      <c r="D8" s="7">
        <v>0.28000000000000003</v>
      </c>
      <c r="E8" s="7">
        <v>1.62</v>
      </c>
      <c r="F8" s="7">
        <v>0.61</v>
      </c>
      <c r="G8" s="7">
        <v>0.39</v>
      </c>
      <c r="H8" s="7">
        <v>0.36</v>
      </c>
      <c r="I8" s="7">
        <v>0.27</v>
      </c>
      <c r="J8" s="7">
        <v>0.43</v>
      </c>
      <c r="K8" s="7">
        <v>0.33</v>
      </c>
      <c r="L8" s="7">
        <v>0.37</v>
      </c>
      <c r="M8" s="7">
        <v>0.36</v>
      </c>
    </row>
    <row r="9" spans="1:13" x14ac:dyDescent="0.2">
      <c r="A9" s="19" t="s">
        <v>18</v>
      </c>
      <c r="B9" s="32">
        <v>0</v>
      </c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</row>
    <row r="10" spans="1:13" x14ac:dyDescent="0.2">
      <c r="A10" s="19" t="s">
        <v>19</v>
      </c>
      <c r="B10" s="32">
        <v>0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</row>
    <row r="11" spans="1:13" x14ac:dyDescent="0.2">
      <c r="A11" s="19" t="s">
        <v>20</v>
      </c>
      <c r="B11" s="7">
        <v>0.1</v>
      </c>
      <c r="C11" s="7">
        <v>0.1</v>
      </c>
      <c r="D11" s="7">
        <v>0.1</v>
      </c>
      <c r="E11" s="7">
        <v>0.1</v>
      </c>
      <c r="F11" s="7">
        <v>0.1</v>
      </c>
      <c r="G11" s="7">
        <v>0.1</v>
      </c>
      <c r="H11" s="7">
        <v>0.1</v>
      </c>
      <c r="I11" s="7">
        <v>0.1</v>
      </c>
      <c r="J11" s="7">
        <v>0.1</v>
      </c>
      <c r="K11" s="7">
        <v>0.1</v>
      </c>
      <c r="L11" s="7">
        <v>0.1</v>
      </c>
      <c r="M11" s="7">
        <v>0.1</v>
      </c>
    </row>
    <row r="12" spans="1:13" x14ac:dyDescent="0.2">
      <c r="A12" s="19" t="s">
        <v>21</v>
      </c>
      <c r="B12" s="32">
        <v>0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</row>
    <row r="13" spans="1:13" x14ac:dyDescent="0.2">
      <c r="A13" s="19" t="s">
        <v>22</v>
      </c>
      <c r="B13" s="7">
        <v>16.16</v>
      </c>
      <c r="C13" s="7">
        <v>15.13</v>
      </c>
      <c r="D13" s="7">
        <v>14.44</v>
      </c>
      <c r="E13" s="7">
        <v>13.65</v>
      </c>
      <c r="F13" s="7">
        <v>13.14</v>
      </c>
      <c r="G13" s="7">
        <v>12.21</v>
      </c>
      <c r="H13" s="7">
        <v>11.92</v>
      </c>
      <c r="I13" s="7">
        <v>9.52</v>
      </c>
      <c r="J13" s="7">
        <v>6.35</v>
      </c>
      <c r="K13" s="7">
        <v>5.55</v>
      </c>
      <c r="L13" s="7">
        <v>5.0599999999999996</v>
      </c>
      <c r="M13" s="7">
        <v>4.04</v>
      </c>
    </row>
    <row r="14" spans="1:13" x14ac:dyDescent="0.2">
      <c r="A14" s="19" t="s">
        <v>23</v>
      </c>
      <c r="B14" s="32">
        <v>0</v>
      </c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</row>
    <row r="15" spans="1:13" x14ac:dyDescent="0.2">
      <c r="A15" s="19" t="s">
        <v>24</v>
      </c>
      <c r="B15" s="7">
        <v>0.1</v>
      </c>
      <c r="C15" s="7">
        <v>0.1</v>
      </c>
      <c r="D15" s="7">
        <v>0.1</v>
      </c>
      <c r="E15" s="7">
        <v>0.1</v>
      </c>
      <c r="F15" s="7">
        <v>0.1</v>
      </c>
      <c r="G15" s="7">
        <v>0.1</v>
      </c>
      <c r="H15" s="7">
        <v>0.1</v>
      </c>
      <c r="I15" s="7">
        <v>0.1</v>
      </c>
      <c r="J15" s="7">
        <v>0.1</v>
      </c>
      <c r="K15" s="7">
        <v>0.1</v>
      </c>
      <c r="L15" s="7">
        <v>0.1</v>
      </c>
      <c r="M15" s="7">
        <v>0.1</v>
      </c>
    </row>
    <row r="16" spans="1:13" x14ac:dyDescent="0.2">
      <c r="A16" s="19" t="s">
        <v>25</v>
      </c>
      <c r="B16" s="32">
        <v>0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</row>
    <row r="17" spans="1:13" x14ac:dyDescent="0.2">
      <c r="A17" s="19" t="s">
        <v>26</v>
      </c>
      <c r="B17" s="7">
        <v>47.62</v>
      </c>
      <c r="C17" s="7">
        <v>47.14</v>
      </c>
      <c r="D17" s="7">
        <v>47.49</v>
      </c>
      <c r="E17" s="7">
        <v>46.45</v>
      </c>
      <c r="F17" s="7">
        <v>43.73</v>
      </c>
      <c r="G17" s="7">
        <v>44.42</v>
      </c>
      <c r="H17" s="7">
        <v>44.2</v>
      </c>
      <c r="I17" s="7">
        <v>42.55</v>
      </c>
      <c r="J17" s="7">
        <v>40.53</v>
      </c>
      <c r="K17" s="7">
        <v>38.19</v>
      </c>
      <c r="L17" s="7">
        <v>38.46</v>
      </c>
      <c r="M17" s="7">
        <v>37.32</v>
      </c>
    </row>
    <row r="18" spans="1:13" x14ac:dyDescent="0.2">
      <c r="A18" s="19" t="s">
        <v>27</v>
      </c>
      <c r="B18" s="7">
        <v>8.15</v>
      </c>
      <c r="C18" s="7">
        <v>6.53</v>
      </c>
      <c r="D18" s="7">
        <v>7.32</v>
      </c>
      <c r="E18" s="7">
        <v>6.57</v>
      </c>
      <c r="F18" s="7">
        <v>5.89</v>
      </c>
      <c r="G18" s="7">
        <v>6.09</v>
      </c>
      <c r="H18" s="7">
        <v>7.74</v>
      </c>
      <c r="I18" s="7">
        <v>6.98</v>
      </c>
      <c r="J18" s="7">
        <v>5.75</v>
      </c>
      <c r="K18" s="7">
        <v>3.82</v>
      </c>
      <c r="L18" s="7">
        <v>4.5999999999999996</v>
      </c>
      <c r="M18" s="7">
        <v>4.43</v>
      </c>
    </row>
    <row r="19" spans="1:13" x14ac:dyDescent="0.2">
      <c r="A19" s="19" t="s">
        <v>28</v>
      </c>
      <c r="B19" s="7">
        <v>0.02</v>
      </c>
      <c r="C19" s="7">
        <v>0.02</v>
      </c>
      <c r="D19" s="7">
        <v>0.02</v>
      </c>
      <c r="E19" s="7">
        <v>0.02</v>
      </c>
      <c r="F19" s="7">
        <v>0.02</v>
      </c>
      <c r="G19" s="7">
        <v>0.02</v>
      </c>
      <c r="H19" s="7">
        <v>0.02</v>
      </c>
      <c r="I19" s="7">
        <v>0.02</v>
      </c>
      <c r="J19" s="7">
        <v>0.02</v>
      </c>
      <c r="K19" s="7">
        <v>0.02</v>
      </c>
      <c r="L19" s="7">
        <v>0.1</v>
      </c>
      <c r="M19" s="7">
        <v>0.1</v>
      </c>
    </row>
    <row r="20" spans="1:13" x14ac:dyDescent="0.2">
      <c r="A20" s="19" t="s">
        <v>29</v>
      </c>
      <c r="B20" s="7">
        <v>11.5</v>
      </c>
      <c r="C20" s="7">
        <v>10.98</v>
      </c>
      <c r="D20" s="7">
        <v>10.76</v>
      </c>
      <c r="E20" s="7">
        <v>8.77</v>
      </c>
      <c r="F20" s="7">
        <v>8.39</v>
      </c>
      <c r="G20" s="7">
        <v>9.98</v>
      </c>
      <c r="H20" s="7">
        <v>9.65</v>
      </c>
      <c r="I20" s="7">
        <v>9.2899999999999991</v>
      </c>
      <c r="J20" s="7">
        <v>8.81</v>
      </c>
      <c r="K20" s="7">
        <v>8.51</v>
      </c>
      <c r="L20" s="7">
        <v>11.11</v>
      </c>
      <c r="M20" s="7">
        <v>9.6</v>
      </c>
    </row>
    <row r="21" spans="1:13" x14ac:dyDescent="0.2">
      <c r="A21" s="19" t="s">
        <v>30</v>
      </c>
      <c r="B21" s="7">
        <v>2.27</v>
      </c>
      <c r="C21" s="7">
        <v>2.08</v>
      </c>
      <c r="D21" s="7">
        <v>1.52</v>
      </c>
      <c r="E21" s="7">
        <v>0.94</v>
      </c>
      <c r="F21" s="7">
        <v>0.83</v>
      </c>
      <c r="G21" s="7">
        <v>0.96</v>
      </c>
      <c r="H21" s="7">
        <v>1.28</v>
      </c>
      <c r="I21" s="7">
        <v>1.73</v>
      </c>
      <c r="J21" s="7">
        <v>1.77</v>
      </c>
      <c r="K21" s="7">
        <v>1.98</v>
      </c>
      <c r="L21" s="7">
        <v>2.09</v>
      </c>
      <c r="M21" s="7">
        <v>1.83</v>
      </c>
    </row>
    <row r="22" spans="1:13" x14ac:dyDescent="0.2">
      <c r="A22" s="19" t="s">
        <v>31</v>
      </c>
    </row>
    <row r="23" spans="1:13" x14ac:dyDescent="0.2">
      <c r="A23" s="19" t="s">
        <v>32</v>
      </c>
      <c r="B23" s="32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</row>
    <row r="24" spans="1:13" x14ac:dyDescent="0.2">
      <c r="A24" s="19" t="s">
        <v>33</v>
      </c>
      <c r="B24" s="7">
        <v>50.03</v>
      </c>
      <c r="C24" s="7">
        <v>47.54</v>
      </c>
      <c r="D24" s="7">
        <v>44.9</v>
      </c>
      <c r="E24" s="7">
        <v>42.49</v>
      </c>
      <c r="F24" s="7">
        <v>40.61</v>
      </c>
      <c r="G24" s="7">
        <v>39.83</v>
      </c>
      <c r="H24" s="7">
        <v>37.590000000000003</v>
      </c>
      <c r="I24" s="7">
        <v>35.18</v>
      </c>
      <c r="J24" s="7">
        <v>32.28</v>
      </c>
      <c r="K24" s="7">
        <v>29.88</v>
      </c>
      <c r="L24" s="7">
        <v>31.45</v>
      </c>
      <c r="M24" s="7">
        <v>31.24</v>
      </c>
    </row>
    <row r="25" spans="1:13" x14ac:dyDescent="0.2">
      <c r="A25" s="19" t="s">
        <v>34</v>
      </c>
      <c r="B25" s="7">
        <v>73.67</v>
      </c>
      <c r="C25" s="7">
        <v>73.14</v>
      </c>
      <c r="D25" s="7">
        <v>72.430000000000007</v>
      </c>
      <c r="E25" s="7">
        <v>70.989999999999995</v>
      </c>
      <c r="F25" s="7">
        <v>70.22</v>
      </c>
      <c r="G25" s="7">
        <v>73.510000000000005</v>
      </c>
      <c r="H25" s="7">
        <v>75.44</v>
      </c>
      <c r="I25" s="7">
        <v>76.599999999999994</v>
      </c>
      <c r="J25" s="7">
        <v>77.38</v>
      </c>
      <c r="K25" s="7">
        <v>78.040000000000006</v>
      </c>
      <c r="L25" s="7">
        <v>79.11</v>
      </c>
      <c r="M25" s="7">
        <v>79.39</v>
      </c>
    </row>
    <row r="26" spans="1:13" x14ac:dyDescent="0.2">
      <c r="A26" s="19" t="s">
        <v>35</v>
      </c>
      <c r="B26" s="7">
        <v>35.909999999999997</v>
      </c>
      <c r="C26" s="7">
        <v>35.92</v>
      </c>
      <c r="D26" s="7">
        <v>30.77</v>
      </c>
      <c r="E26" s="7">
        <v>25.6</v>
      </c>
      <c r="F26" s="7">
        <v>21.77</v>
      </c>
      <c r="G26" s="7">
        <v>18.21</v>
      </c>
      <c r="H26" s="7">
        <v>14.96</v>
      </c>
      <c r="I26" s="7">
        <v>13.85</v>
      </c>
      <c r="J26" s="7">
        <v>11.83</v>
      </c>
      <c r="K26" s="7">
        <v>10.07</v>
      </c>
      <c r="L26" s="7">
        <v>9.33</v>
      </c>
      <c r="M26" s="7">
        <v>9.2200000000000006</v>
      </c>
    </row>
    <row r="27" spans="1:13" x14ac:dyDescent="0.2">
      <c r="A27" s="19" t="s">
        <v>36</v>
      </c>
      <c r="B27" s="7">
        <v>29.17</v>
      </c>
      <c r="C27" s="7">
        <v>27.98</v>
      </c>
      <c r="D27" s="7">
        <v>26.79</v>
      </c>
      <c r="E27" s="7">
        <v>24.78</v>
      </c>
      <c r="F27" s="7">
        <v>22.8</v>
      </c>
      <c r="G27" s="7">
        <v>21.86</v>
      </c>
      <c r="H27" s="7">
        <v>20.91</v>
      </c>
      <c r="I27" s="7">
        <v>20.55</v>
      </c>
      <c r="J27" s="7">
        <v>20.03</v>
      </c>
      <c r="K27" s="7">
        <v>19.649999999999999</v>
      </c>
      <c r="L27" s="7">
        <v>21.04</v>
      </c>
      <c r="M27" s="7">
        <v>21.33</v>
      </c>
    </row>
    <row r="28" spans="1:13" x14ac:dyDescent="0.2">
      <c r="A28" s="19" t="s">
        <v>37</v>
      </c>
      <c r="B28" s="32">
        <v>0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</row>
    <row r="29" spans="1:13" x14ac:dyDescent="0.2">
      <c r="A29" s="19" t="s">
        <v>38</v>
      </c>
      <c r="B29" s="7">
        <v>60.81</v>
      </c>
      <c r="C29" s="7">
        <v>59.31</v>
      </c>
      <c r="D29" s="7">
        <v>56.98</v>
      </c>
      <c r="E29" s="7">
        <v>62.36</v>
      </c>
      <c r="F29" s="7">
        <v>62.73</v>
      </c>
      <c r="G29" s="7">
        <v>62.63</v>
      </c>
      <c r="H29" s="7">
        <v>62.56</v>
      </c>
      <c r="I29" s="7">
        <v>62.5</v>
      </c>
      <c r="J29" s="7">
        <v>62.51</v>
      </c>
      <c r="K29" s="7">
        <v>62.58</v>
      </c>
      <c r="L29" s="7">
        <v>62.64</v>
      </c>
      <c r="M29" s="7">
        <v>63.48</v>
      </c>
    </row>
    <row r="30" spans="1:13" x14ac:dyDescent="0.2">
      <c r="A30" s="19" t="s">
        <v>39</v>
      </c>
      <c r="B30" s="7">
        <v>35.22</v>
      </c>
      <c r="C30" s="7">
        <v>36.5</v>
      </c>
      <c r="D30" s="7">
        <v>34.18</v>
      </c>
      <c r="E30" s="7">
        <v>33.51</v>
      </c>
      <c r="F30" s="7">
        <v>32.44</v>
      </c>
      <c r="G30" s="7">
        <v>32.619999999999997</v>
      </c>
      <c r="H30" s="7">
        <v>36.659999999999997</v>
      </c>
      <c r="I30" s="7">
        <v>39.76</v>
      </c>
      <c r="J30" s="7">
        <v>40.119999999999997</v>
      </c>
      <c r="K30" s="7">
        <v>40.020000000000003</v>
      </c>
      <c r="L30" s="7">
        <v>41.88</v>
      </c>
      <c r="M30" s="7">
        <v>42.67</v>
      </c>
    </row>
    <row r="31" spans="1:13" x14ac:dyDescent="0.2">
      <c r="A31" s="19" t="s">
        <v>40</v>
      </c>
      <c r="B31" s="7">
        <v>0.28999999999999998</v>
      </c>
      <c r="C31" s="7">
        <v>0.19</v>
      </c>
      <c r="D31" s="7">
        <v>0.14000000000000001</v>
      </c>
      <c r="E31" s="7">
        <v>0.11</v>
      </c>
      <c r="F31" s="7">
        <v>0.1</v>
      </c>
      <c r="G31" s="7">
        <v>0.09</v>
      </c>
      <c r="H31" s="7">
        <v>0.09</v>
      </c>
      <c r="I31" s="7">
        <v>0.09</v>
      </c>
      <c r="J31" s="7">
        <v>0.08</v>
      </c>
      <c r="K31" s="7">
        <v>0.08</v>
      </c>
      <c r="L31" s="7">
        <v>0.06</v>
      </c>
      <c r="M31" s="7">
        <v>0.06</v>
      </c>
    </row>
    <row r="32" spans="1:13" x14ac:dyDescent="0.2">
      <c r="A32" s="19" t="s">
        <v>41</v>
      </c>
      <c r="B32" s="7">
        <v>13.05</v>
      </c>
      <c r="C32" s="7">
        <v>9.35</v>
      </c>
      <c r="D32" s="7">
        <v>7.66</v>
      </c>
      <c r="E32" s="7">
        <v>2.2000000000000002</v>
      </c>
      <c r="F32" s="7">
        <v>1.6</v>
      </c>
      <c r="G32" s="7">
        <v>0.86</v>
      </c>
      <c r="H32" s="7">
        <v>0.62</v>
      </c>
      <c r="I32" s="7">
        <v>0.42</v>
      </c>
      <c r="J32" s="7">
        <v>0.3</v>
      </c>
      <c r="K32" s="7">
        <v>0.24</v>
      </c>
      <c r="L32" s="7">
        <v>0.24</v>
      </c>
      <c r="M32" s="7">
        <v>0.23</v>
      </c>
    </row>
    <row r="33" spans="1:13" x14ac:dyDescent="0.2">
      <c r="A33" s="19" t="s">
        <v>42</v>
      </c>
      <c r="B33" s="7">
        <v>5.08</v>
      </c>
      <c r="C33" s="7">
        <v>4.01</v>
      </c>
      <c r="D33" s="7">
        <v>2.61</v>
      </c>
      <c r="E33" s="7">
        <v>3.45</v>
      </c>
      <c r="F33" s="7">
        <v>2.94</v>
      </c>
      <c r="G33" s="7">
        <v>2.6</v>
      </c>
      <c r="H33" s="7">
        <v>2.54</v>
      </c>
      <c r="I33" s="7">
        <v>2.4</v>
      </c>
      <c r="J33" s="7">
        <v>2.27</v>
      </c>
      <c r="K33" s="7">
        <v>2.74</v>
      </c>
      <c r="L33" s="7">
        <v>3.03</v>
      </c>
      <c r="M33" s="7">
        <v>2.44</v>
      </c>
    </row>
    <row r="34" spans="1:13" x14ac:dyDescent="0.2">
      <c r="A34" s="19" t="s">
        <v>43</v>
      </c>
      <c r="B34" s="7">
        <v>84.34</v>
      </c>
      <c r="C34" s="7">
        <v>80.61</v>
      </c>
      <c r="D34" s="7">
        <v>76.69</v>
      </c>
      <c r="E34" s="7">
        <v>72.97</v>
      </c>
      <c r="F34" s="7">
        <v>70.42</v>
      </c>
      <c r="G34" s="7">
        <v>69</v>
      </c>
      <c r="H34" s="7">
        <v>69.42</v>
      </c>
      <c r="I34" s="7">
        <v>69.17</v>
      </c>
      <c r="J34" s="7">
        <v>67.959999999999994</v>
      </c>
      <c r="K34" s="7">
        <v>67.36</v>
      </c>
      <c r="L34" s="7">
        <v>68.569999999999993</v>
      </c>
      <c r="M34" s="7">
        <v>68.84</v>
      </c>
    </row>
    <row r="35" spans="1:13" x14ac:dyDescent="0.2">
      <c r="A35" s="19" t="s">
        <v>44</v>
      </c>
      <c r="B35" s="7">
        <v>39.479999999999997</v>
      </c>
      <c r="C35" s="7">
        <v>38.04</v>
      </c>
      <c r="D35" s="7">
        <v>35.26</v>
      </c>
      <c r="E35" s="7">
        <v>36.61</v>
      </c>
      <c r="F35" s="7">
        <v>35.31</v>
      </c>
      <c r="G35" s="7">
        <v>37.799999999999997</v>
      </c>
      <c r="H35" s="7">
        <v>43.12</v>
      </c>
      <c r="I35" s="7">
        <v>46.74</v>
      </c>
      <c r="J35" s="7">
        <v>51.33</v>
      </c>
      <c r="K35" s="7">
        <v>54.02</v>
      </c>
      <c r="L35" s="7">
        <v>58.09</v>
      </c>
      <c r="M35" s="7">
        <v>59.26</v>
      </c>
    </row>
    <row r="36" spans="1:13" x14ac:dyDescent="0.2">
      <c r="A36" s="19" t="s">
        <v>45</v>
      </c>
      <c r="B36" s="7">
        <v>0.48</v>
      </c>
      <c r="C36" s="7">
        <v>0.53</v>
      </c>
      <c r="D36" s="7">
        <v>0.55000000000000004</v>
      </c>
      <c r="E36" s="7">
        <v>0.56000000000000005</v>
      </c>
      <c r="F36" s="7">
        <v>0.48</v>
      </c>
      <c r="G36" s="7">
        <v>0.48</v>
      </c>
      <c r="H36" s="7">
        <v>0.39</v>
      </c>
      <c r="I36" s="7">
        <v>0.32</v>
      </c>
      <c r="J36" s="7">
        <v>0.45</v>
      </c>
      <c r="K36" s="7">
        <v>0.31</v>
      </c>
      <c r="L36" s="7">
        <v>0.31</v>
      </c>
      <c r="M36" s="7">
        <v>0.31</v>
      </c>
    </row>
    <row r="37" spans="1:13" x14ac:dyDescent="0.2">
      <c r="A37" s="19" t="s">
        <v>46</v>
      </c>
      <c r="B37" s="7">
        <v>31.64</v>
      </c>
      <c r="C37" s="7">
        <v>36.74</v>
      </c>
      <c r="D37" s="7">
        <v>33.68</v>
      </c>
      <c r="E37" s="7">
        <v>32.049999999999997</v>
      </c>
      <c r="F37" s="7">
        <v>30.07</v>
      </c>
      <c r="G37" s="7">
        <v>28.29</v>
      </c>
      <c r="H37" s="7">
        <v>26.28</v>
      </c>
      <c r="I37" s="7">
        <v>24.16</v>
      </c>
      <c r="J37" s="7">
        <v>22.49</v>
      </c>
      <c r="K37" s="7">
        <v>20.9</v>
      </c>
      <c r="L37" s="7">
        <v>20.99</v>
      </c>
      <c r="M37" s="7">
        <v>19.96</v>
      </c>
    </row>
    <row r="38" spans="1:13" x14ac:dyDescent="0.2">
      <c r="A38" s="19" t="s">
        <v>47</v>
      </c>
      <c r="B38" s="32">
        <v>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</row>
    <row r="39" spans="1:13" x14ac:dyDescent="0.2">
      <c r="A39" s="19" t="s">
        <v>48</v>
      </c>
      <c r="B39" s="32">
        <v>0</v>
      </c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</row>
    <row r="40" spans="1:13" x14ac:dyDescent="0.2">
      <c r="A40" s="19" t="s">
        <v>243</v>
      </c>
      <c r="B40" s="32">
        <v>0</v>
      </c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</row>
    <row r="41" spans="1:13" x14ac:dyDescent="0.2">
      <c r="A41" s="19" t="s">
        <v>50</v>
      </c>
      <c r="B41" s="32">
        <v>0</v>
      </c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</row>
    <row r="42" spans="1:13" x14ac:dyDescent="0.2">
      <c r="A42" s="19" t="s">
        <v>51</v>
      </c>
      <c r="B42" s="7">
        <v>1.78</v>
      </c>
      <c r="C42" s="7">
        <v>2.15</v>
      </c>
      <c r="D42" s="7">
        <v>1.89</v>
      </c>
      <c r="E42" s="7">
        <v>1.48</v>
      </c>
      <c r="F42" s="7">
        <v>1.45</v>
      </c>
      <c r="G42" s="7">
        <v>1.28</v>
      </c>
      <c r="H42" s="7">
        <v>1.1299999999999999</v>
      </c>
      <c r="I42" s="7">
        <v>0.47</v>
      </c>
      <c r="J42" s="7">
        <v>0.3</v>
      </c>
      <c r="K42" s="7">
        <v>0.37</v>
      </c>
      <c r="L42" s="7">
        <v>0.28000000000000003</v>
      </c>
      <c r="M42" s="7">
        <v>0.28000000000000003</v>
      </c>
    </row>
    <row r="43" spans="1:13" x14ac:dyDescent="0.2">
      <c r="A43" s="19" t="s">
        <v>52</v>
      </c>
      <c r="B43" s="7">
        <v>5.51</v>
      </c>
      <c r="C43" s="7">
        <v>4.76</v>
      </c>
      <c r="D43" s="7">
        <v>4.6500000000000004</v>
      </c>
      <c r="E43" s="7">
        <v>3.58</v>
      </c>
      <c r="F43" s="7">
        <v>2.79</v>
      </c>
      <c r="G43" s="7">
        <v>3.88</v>
      </c>
      <c r="H43" s="7">
        <v>4.22</v>
      </c>
      <c r="I43" s="7">
        <v>3.8</v>
      </c>
      <c r="J43" s="7">
        <v>3.92</v>
      </c>
      <c r="K43" s="7">
        <v>4.22</v>
      </c>
      <c r="L43" s="7">
        <v>4.66</v>
      </c>
      <c r="M43" s="7">
        <v>4.5</v>
      </c>
    </row>
    <row r="44" spans="1:13" x14ac:dyDescent="0.2">
      <c r="A44" s="19" t="s">
        <v>188</v>
      </c>
      <c r="B44" s="7">
        <v>1.76</v>
      </c>
      <c r="C44" s="7">
        <v>1.2</v>
      </c>
      <c r="D44" s="7">
        <v>0.82</v>
      </c>
      <c r="E44" s="7">
        <v>0.82</v>
      </c>
      <c r="F44" s="7">
        <v>0.76</v>
      </c>
      <c r="G44" s="7">
        <v>0.69</v>
      </c>
      <c r="H44" s="7">
        <v>0.98</v>
      </c>
      <c r="I44" s="7">
        <v>1.46</v>
      </c>
      <c r="J44" s="7">
        <v>2.09</v>
      </c>
      <c r="K44" s="7">
        <v>2.23</v>
      </c>
      <c r="L44" s="7">
        <v>1.89</v>
      </c>
      <c r="M44" s="7">
        <v>1.75</v>
      </c>
    </row>
    <row r="45" spans="1:13" x14ac:dyDescent="0.2">
      <c r="A45" s="19" t="s">
        <v>54</v>
      </c>
      <c r="B45" s="7">
        <v>3.77</v>
      </c>
      <c r="C45" s="7">
        <v>3</v>
      </c>
      <c r="D45" s="7">
        <v>3.01</v>
      </c>
      <c r="E45" s="7">
        <v>2</v>
      </c>
      <c r="F45" s="7">
        <v>1.64</v>
      </c>
      <c r="G45" s="7">
        <v>0.77</v>
      </c>
      <c r="H45" s="7">
        <v>1.05</v>
      </c>
      <c r="I45" s="7">
        <v>0.73</v>
      </c>
      <c r="J45" s="7">
        <v>0.46</v>
      </c>
      <c r="K45" s="7">
        <v>0.38</v>
      </c>
      <c r="L45" s="7">
        <v>0.46</v>
      </c>
      <c r="M45" s="7">
        <v>0.46</v>
      </c>
    </row>
    <row r="46" spans="1:13" x14ac:dyDescent="0.2">
      <c r="A46" s="19" t="s">
        <v>55</v>
      </c>
      <c r="B46" s="32">
        <v>0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</row>
    <row r="47" spans="1:13" x14ac:dyDescent="0.2">
      <c r="A47" s="19" t="s">
        <v>56</v>
      </c>
      <c r="B47" s="7">
        <v>31.99</v>
      </c>
      <c r="C47" s="7">
        <v>30.92</v>
      </c>
      <c r="D47" s="7">
        <v>25.44</v>
      </c>
      <c r="E47" s="7">
        <v>22.32</v>
      </c>
      <c r="F47" s="7">
        <v>22.76</v>
      </c>
      <c r="G47" s="7">
        <v>22.1</v>
      </c>
      <c r="H47" s="7">
        <v>22.54</v>
      </c>
      <c r="I47" s="7">
        <v>21.88</v>
      </c>
      <c r="J47" s="7">
        <v>21.52</v>
      </c>
      <c r="K47" s="7">
        <v>20.92</v>
      </c>
      <c r="L47" s="7">
        <v>22.34</v>
      </c>
      <c r="M47" s="7">
        <v>22.14</v>
      </c>
    </row>
    <row r="48" spans="1:13" x14ac:dyDescent="0.2">
      <c r="A48" s="19" t="s">
        <v>57</v>
      </c>
      <c r="B48" s="7">
        <v>35.159999999999997</v>
      </c>
      <c r="C48" s="7">
        <v>33.96</v>
      </c>
      <c r="D48" s="7">
        <v>33.450000000000003</v>
      </c>
      <c r="E48" s="7">
        <v>32.4</v>
      </c>
      <c r="F48" s="7">
        <v>31.43</v>
      </c>
      <c r="G48" s="7">
        <v>30.3</v>
      </c>
      <c r="H48" s="7">
        <v>28.08</v>
      </c>
      <c r="I48" s="7">
        <v>24.11</v>
      </c>
      <c r="J48" s="7">
        <v>21.94</v>
      </c>
      <c r="K48" s="7">
        <v>19.440000000000001</v>
      </c>
      <c r="L48" s="7">
        <v>18.850000000000001</v>
      </c>
      <c r="M48" s="7">
        <v>18.36</v>
      </c>
    </row>
    <row r="49" spans="1:13" x14ac:dyDescent="0.2">
      <c r="A49" s="19" t="s">
        <v>58</v>
      </c>
      <c r="B49" s="7">
        <v>0.52</v>
      </c>
      <c r="C49" s="7">
        <v>0.44</v>
      </c>
      <c r="D49" s="7">
        <v>0.28000000000000003</v>
      </c>
      <c r="E49" s="7">
        <v>0.17</v>
      </c>
      <c r="F49" s="7">
        <v>0.11</v>
      </c>
      <c r="G49" s="7">
        <v>0.1</v>
      </c>
      <c r="H49" s="7">
        <v>0.09</v>
      </c>
      <c r="I49" s="7">
        <v>0.06</v>
      </c>
      <c r="J49" s="7">
        <v>0.06</v>
      </c>
      <c r="K49" s="7">
        <v>0.06</v>
      </c>
      <c r="L49" s="7">
        <v>0.18</v>
      </c>
      <c r="M49" s="7">
        <v>0.18</v>
      </c>
    </row>
    <row r="50" spans="1:13" x14ac:dyDescent="0.2">
      <c r="A50" s="19" t="s">
        <v>59</v>
      </c>
      <c r="B50" s="32">
        <v>0</v>
      </c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</row>
    <row r="51" spans="1:13" x14ac:dyDescent="0.2">
      <c r="A51" s="19" t="s">
        <v>60</v>
      </c>
      <c r="B51" s="32">
        <v>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</row>
    <row r="52" spans="1:13" x14ac:dyDescent="0.2">
      <c r="A52" s="19" t="s">
        <v>61</v>
      </c>
      <c r="B52" s="7">
        <v>4.7</v>
      </c>
      <c r="C52" s="7">
        <v>3.89</v>
      </c>
      <c r="D52" s="7">
        <v>3.34</v>
      </c>
      <c r="E52" s="7">
        <v>2.74</v>
      </c>
      <c r="F52" s="7">
        <v>2.35</v>
      </c>
      <c r="G52" s="7">
        <v>1.96</v>
      </c>
      <c r="H52" s="7">
        <v>1.62</v>
      </c>
      <c r="I52" s="7">
        <v>1.46</v>
      </c>
      <c r="J52" s="7">
        <v>1.55</v>
      </c>
      <c r="K52" s="7">
        <v>1.51</v>
      </c>
      <c r="L52" s="7">
        <v>1.61</v>
      </c>
      <c r="M52" s="7">
        <v>1.61</v>
      </c>
    </row>
    <row r="53" spans="1:13" x14ac:dyDescent="0.2">
      <c r="A53" s="19" t="s">
        <v>189</v>
      </c>
      <c r="B53" s="7">
        <v>22</v>
      </c>
      <c r="C53" s="7">
        <v>21.38</v>
      </c>
      <c r="D53" s="7">
        <v>19.5</v>
      </c>
      <c r="E53" s="7">
        <v>16.14</v>
      </c>
      <c r="F53" s="7">
        <v>13.91</v>
      </c>
      <c r="G53" s="7">
        <v>9.94</v>
      </c>
      <c r="H53" s="7">
        <v>9.14</v>
      </c>
      <c r="I53" s="7">
        <v>8.73</v>
      </c>
      <c r="J53" s="7">
        <v>7.78</v>
      </c>
      <c r="K53" s="7">
        <v>6.91</v>
      </c>
      <c r="L53" s="7">
        <v>7.3</v>
      </c>
      <c r="M53" s="7">
        <v>7.28</v>
      </c>
    </row>
    <row r="54" spans="1:13" x14ac:dyDescent="0.2">
      <c r="A54" s="19" t="s">
        <v>63</v>
      </c>
      <c r="B54" s="7">
        <v>10.09</v>
      </c>
      <c r="C54" s="7">
        <v>9.39</v>
      </c>
      <c r="D54" s="7">
        <v>7.11</v>
      </c>
      <c r="E54" s="7">
        <v>5.48</v>
      </c>
      <c r="F54" s="7">
        <v>4.22</v>
      </c>
      <c r="G54" s="7">
        <v>3.16</v>
      </c>
      <c r="H54" s="7">
        <v>3.18</v>
      </c>
      <c r="I54" s="7">
        <v>4.04</v>
      </c>
      <c r="J54" s="7">
        <v>3.44</v>
      </c>
      <c r="K54" s="7">
        <v>2.88</v>
      </c>
      <c r="L54" s="7">
        <v>2.99</v>
      </c>
      <c r="M54" s="7">
        <v>2.4700000000000002</v>
      </c>
    </row>
    <row r="55" spans="1:13" x14ac:dyDescent="0.2">
      <c r="A55" s="19" t="s">
        <v>64</v>
      </c>
      <c r="B55" s="32">
        <v>0</v>
      </c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</row>
    <row r="56" spans="1:13" x14ac:dyDescent="0.2">
      <c r="A56" s="19" t="s">
        <v>65</v>
      </c>
      <c r="B56" s="7">
        <v>14.74</v>
      </c>
      <c r="C56" s="7">
        <v>11.3</v>
      </c>
      <c r="D56" s="7">
        <v>9.52</v>
      </c>
      <c r="E56" s="7">
        <v>8.49</v>
      </c>
      <c r="F56" s="7">
        <v>8.85</v>
      </c>
      <c r="G56" s="7">
        <v>9.4</v>
      </c>
      <c r="H56" s="7">
        <v>9.77</v>
      </c>
      <c r="I56" s="7">
        <v>9.31</v>
      </c>
      <c r="J56" s="7">
        <v>8.57</v>
      </c>
      <c r="K56" s="7">
        <v>7.74</v>
      </c>
      <c r="L56" s="7">
        <v>7.82</v>
      </c>
      <c r="M56" s="7">
        <v>7.92</v>
      </c>
    </row>
    <row r="57" spans="1:13" x14ac:dyDescent="0.2">
      <c r="A57" s="19" t="s">
        <v>66</v>
      </c>
      <c r="B57" s="32">
        <v>0</v>
      </c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</row>
    <row r="58" spans="1:13" x14ac:dyDescent="0.2">
      <c r="A58" s="19" t="s">
        <v>67</v>
      </c>
      <c r="B58" s="7">
        <v>6.54</v>
      </c>
      <c r="C58" s="7">
        <v>6.13</v>
      </c>
      <c r="D58" s="7">
        <v>6.05</v>
      </c>
      <c r="E58" s="7">
        <v>5.64</v>
      </c>
      <c r="F58" s="7">
        <v>4.92</v>
      </c>
      <c r="G58" s="7">
        <v>4.3</v>
      </c>
      <c r="H58" s="7">
        <v>3.86</v>
      </c>
      <c r="I58" s="7">
        <v>3.86</v>
      </c>
      <c r="J58" s="7">
        <v>3.66</v>
      </c>
      <c r="K58" s="7">
        <v>3.23</v>
      </c>
      <c r="L58" s="7">
        <v>3.49</v>
      </c>
      <c r="M58" s="7">
        <v>3.16</v>
      </c>
    </row>
    <row r="59" spans="1:13" x14ac:dyDescent="0.2">
      <c r="A59" s="19" t="s">
        <v>68</v>
      </c>
      <c r="B59" s="7">
        <v>56.07</v>
      </c>
      <c r="C59" s="7">
        <v>48.13</v>
      </c>
      <c r="D59" s="7">
        <v>39.340000000000003</v>
      </c>
      <c r="E59" s="7">
        <v>38.31</v>
      </c>
      <c r="F59" s="7">
        <v>37.53</v>
      </c>
      <c r="G59" s="7">
        <v>36.97</v>
      </c>
      <c r="H59" s="7">
        <v>32.159999999999997</v>
      </c>
      <c r="I59" s="7">
        <v>28.49</v>
      </c>
      <c r="J59" s="7">
        <v>26.69</v>
      </c>
      <c r="K59" s="7">
        <v>25.06</v>
      </c>
      <c r="L59" s="7">
        <v>24.16</v>
      </c>
      <c r="M59" s="7">
        <v>23.29</v>
      </c>
    </row>
    <row r="60" spans="1:13" x14ac:dyDescent="0.2">
      <c r="A60" s="19" t="s">
        <v>69</v>
      </c>
      <c r="B60" s="7">
        <v>23.27</v>
      </c>
      <c r="C60" s="7">
        <v>22.33</v>
      </c>
      <c r="D60" s="7">
        <v>21.83</v>
      </c>
      <c r="E60" s="7">
        <v>20.93</v>
      </c>
      <c r="F60" s="7">
        <v>21.09</v>
      </c>
      <c r="G60" s="7">
        <v>20.3</v>
      </c>
      <c r="H60" s="7">
        <v>19.239999999999998</v>
      </c>
      <c r="I60" s="7">
        <v>18.37</v>
      </c>
      <c r="J60" s="7">
        <v>17.63</v>
      </c>
      <c r="K60" s="7">
        <v>18.18</v>
      </c>
      <c r="L60" s="7">
        <v>19.63</v>
      </c>
      <c r="M60" s="7">
        <v>20.309999999999999</v>
      </c>
    </row>
    <row r="61" spans="1:13" x14ac:dyDescent="0.2">
      <c r="A61" s="19" t="s">
        <v>70</v>
      </c>
      <c r="B61" s="7">
        <v>12.21</v>
      </c>
      <c r="C61" s="7">
        <v>12.34</v>
      </c>
      <c r="D61" s="7">
        <v>15.18</v>
      </c>
      <c r="E61" s="7">
        <v>13.04</v>
      </c>
      <c r="F61" s="7">
        <v>11.76</v>
      </c>
      <c r="G61" s="7">
        <v>11.62</v>
      </c>
      <c r="H61" s="7">
        <v>12.44</v>
      </c>
      <c r="I61" s="7">
        <v>12.19</v>
      </c>
      <c r="J61" s="7">
        <v>12.56</v>
      </c>
      <c r="K61" s="7">
        <v>11.5</v>
      </c>
      <c r="L61" s="7">
        <v>13.32</v>
      </c>
      <c r="M61" s="7">
        <v>12.52</v>
      </c>
    </row>
    <row r="62" spans="1:13" x14ac:dyDescent="0.2">
      <c r="A62" s="19" t="s">
        <v>71</v>
      </c>
      <c r="B62" s="32">
        <v>0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</row>
    <row r="63" spans="1:13" x14ac:dyDescent="0.2">
      <c r="A63" s="19" t="s">
        <v>72</v>
      </c>
      <c r="B63" s="32">
        <v>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</row>
    <row r="64" spans="1:13" x14ac:dyDescent="0.2">
      <c r="A64" s="19" t="s">
        <v>73</v>
      </c>
      <c r="B64" s="7">
        <v>26.7</v>
      </c>
      <c r="C64" s="7">
        <v>21.91</v>
      </c>
      <c r="D64" s="7">
        <v>20.02</v>
      </c>
      <c r="E64" s="7">
        <v>17.670000000000002</v>
      </c>
      <c r="F64" s="7">
        <v>15.77</v>
      </c>
      <c r="G64" s="7">
        <v>13.57</v>
      </c>
      <c r="H64" s="7">
        <v>11.52</v>
      </c>
      <c r="I64" s="7">
        <v>10</v>
      </c>
      <c r="J64" s="7">
        <v>9</v>
      </c>
      <c r="K64" s="7">
        <v>8.57</v>
      </c>
      <c r="L64" s="7">
        <v>9.7899999999999991</v>
      </c>
      <c r="M64" s="7">
        <v>7.62</v>
      </c>
    </row>
    <row r="65" spans="1:13" x14ac:dyDescent="0.2">
      <c r="A65" s="19" t="s">
        <v>74</v>
      </c>
      <c r="B65" s="7">
        <v>12.34</v>
      </c>
      <c r="C65" s="7">
        <v>10.210000000000001</v>
      </c>
      <c r="D65" s="7">
        <v>8.2799999999999994</v>
      </c>
      <c r="E65" s="7">
        <v>7</v>
      </c>
      <c r="F65" s="7">
        <v>6.07</v>
      </c>
      <c r="G65" s="7">
        <v>5.63</v>
      </c>
      <c r="H65" s="7">
        <v>5.17</v>
      </c>
      <c r="I65" s="7">
        <v>4.58</v>
      </c>
      <c r="J65" s="7">
        <v>3.98</v>
      </c>
      <c r="K65" s="7">
        <v>3.18</v>
      </c>
      <c r="L65" s="7">
        <v>3.57</v>
      </c>
      <c r="M65" s="7">
        <v>2.91</v>
      </c>
    </row>
    <row r="66" spans="1:13" x14ac:dyDescent="0.2">
      <c r="A66" s="19" t="s">
        <v>190</v>
      </c>
      <c r="B66" s="7">
        <v>0.25</v>
      </c>
      <c r="C66" s="7">
        <v>0.17</v>
      </c>
      <c r="D66" s="7">
        <v>0.11</v>
      </c>
      <c r="E66" s="7">
        <v>0.05</v>
      </c>
      <c r="F66" s="7">
        <v>0.13</v>
      </c>
      <c r="G66" s="7">
        <v>0.13</v>
      </c>
      <c r="H66" s="7">
        <v>0.12</v>
      </c>
      <c r="I66" s="7">
        <v>0.11</v>
      </c>
      <c r="J66" s="7">
        <v>0.16</v>
      </c>
      <c r="K66" s="7">
        <v>0.23</v>
      </c>
      <c r="L66" s="7">
        <v>0.21</v>
      </c>
      <c r="M66" s="7">
        <v>0.21</v>
      </c>
    </row>
    <row r="67" spans="1:13" x14ac:dyDescent="0.2">
      <c r="A67" s="19" t="s">
        <v>76</v>
      </c>
      <c r="B67" s="7">
        <v>0.54</v>
      </c>
      <c r="C67" s="7">
        <v>0.56999999999999995</v>
      </c>
      <c r="D67" s="7">
        <v>0.5</v>
      </c>
      <c r="E67" s="7">
        <v>0.41</v>
      </c>
      <c r="F67" s="7">
        <v>0.5</v>
      </c>
      <c r="G67" s="7">
        <v>0.51</v>
      </c>
      <c r="H67" s="7">
        <v>0.31</v>
      </c>
      <c r="I67" s="7">
        <v>0.38</v>
      </c>
      <c r="J67" s="7">
        <v>0.43</v>
      </c>
      <c r="K67" s="7">
        <v>0.38</v>
      </c>
      <c r="L67" s="7">
        <v>0.73</v>
      </c>
      <c r="M67" s="7">
        <v>0.71</v>
      </c>
    </row>
    <row r="68" spans="1:13" x14ac:dyDescent="0.2">
      <c r="A68" s="19" t="s">
        <v>77</v>
      </c>
      <c r="B68" s="32">
        <v>0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</row>
    <row r="69" spans="1:13" x14ac:dyDescent="0.2">
      <c r="A69" s="19" t="s">
        <v>78</v>
      </c>
      <c r="B69" s="32">
        <v>0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</row>
    <row r="70" spans="1:13" x14ac:dyDescent="0.2">
      <c r="A70" s="19" t="s">
        <v>79</v>
      </c>
      <c r="B70" s="32">
        <v>0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</row>
    <row r="71" spans="1:13" x14ac:dyDescent="0.2">
      <c r="A71" s="19" t="s">
        <v>80</v>
      </c>
      <c r="B71" s="7">
        <v>0.59</v>
      </c>
      <c r="C71" s="7">
        <v>0.56000000000000005</v>
      </c>
      <c r="D71" s="7">
        <v>0.6</v>
      </c>
      <c r="E71" s="7">
        <v>0.61</v>
      </c>
      <c r="F71" s="7">
        <v>0.65</v>
      </c>
      <c r="G71" s="7">
        <v>0.63</v>
      </c>
      <c r="H71" s="7">
        <v>0.7</v>
      </c>
      <c r="I71" s="7">
        <v>0.75</v>
      </c>
      <c r="J71" s="7">
        <v>0.76</v>
      </c>
      <c r="K71" s="7">
        <v>0.83</v>
      </c>
      <c r="L71" s="7">
        <v>1.33</v>
      </c>
      <c r="M71" s="7">
        <v>1.1000000000000001</v>
      </c>
    </row>
    <row r="72" spans="1:13" x14ac:dyDescent="0.2">
      <c r="A72" s="19" t="s">
        <v>81</v>
      </c>
      <c r="B72" s="32">
        <v>0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</row>
    <row r="73" spans="1:13" x14ac:dyDescent="0.2">
      <c r="A73" s="19" t="s">
        <v>82</v>
      </c>
      <c r="B73" s="7">
        <v>0.18</v>
      </c>
      <c r="C73" s="7">
        <v>0.12</v>
      </c>
      <c r="D73" s="7">
        <v>0.12</v>
      </c>
      <c r="E73" s="7">
        <v>0.12</v>
      </c>
      <c r="F73" s="7">
        <v>0.12</v>
      </c>
      <c r="G73" s="7">
        <v>0.12</v>
      </c>
      <c r="H73" s="7">
        <v>0.12</v>
      </c>
      <c r="I73" s="7">
        <v>0.12</v>
      </c>
      <c r="J73" s="7">
        <v>0.12</v>
      </c>
      <c r="K73" s="7">
        <v>0.12</v>
      </c>
      <c r="L73" s="7">
        <v>0.08</v>
      </c>
      <c r="M73" s="7">
        <v>0.08</v>
      </c>
    </row>
    <row r="74" spans="1:13" x14ac:dyDescent="0.2">
      <c r="A74" s="19" t="s">
        <v>83</v>
      </c>
      <c r="B74" s="7">
        <v>0.03</v>
      </c>
      <c r="C74" s="7">
        <v>0.01</v>
      </c>
      <c r="D74" s="7">
        <v>0.01</v>
      </c>
      <c r="E74" s="7">
        <v>0.01</v>
      </c>
      <c r="F74" s="7">
        <v>0</v>
      </c>
      <c r="G74" s="7">
        <v>0</v>
      </c>
      <c r="H74" s="7">
        <v>0</v>
      </c>
      <c r="I74" s="7">
        <v>0.01</v>
      </c>
      <c r="J74" s="7">
        <v>0</v>
      </c>
      <c r="K74" s="7">
        <v>0</v>
      </c>
      <c r="L74" s="7">
        <v>0.1</v>
      </c>
      <c r="M74" s="7">
        <v>0.09</v>
      </c>
    </row>
    <row r="75" spans="1:13" x14ac:dyDescent="0.2">
      <c r="A75" s="19" t="s">
        <v>84</v>
      </c>
      <c r="B75" s="7">
        <v>36.119999999999997</v>
      </c>
      <c r="C75" s="7">
        <v>35.31</v>
      </c>
      <c r="D75" s="7">
        <v>34.630000000000003</v>
      </c>
      <c r="E75" s="7">
        <v>33.880000000000003</v>
      </c>
      <c r="F75" s="7">
        <v>33.18</v>
      </c>
      <c r="G75" s="7">
        <v>32.47</v>
      </c>
      <c r="H75" s="7">
        <v>31.4</v>
      </c>
      <c r="I75" s="7">
        <v>30.04</v>
      </c>
      <c r="J75" s="7">
        <v>28</v>
      </c>
      <c r="K75" s="7">
        <v>26.39</v>
      </c>
      <c r="L75" s="7">
        <v>27.48</v>
      </c>
      <c r="M75" s="7">
        <v>26.43</v>
      </c>
    </row>
    <row r="76" spans="1:13" x14ac:dyDescent="0.2">
      <c r="A76" s="19" t="s">
        <v>191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 x14ac:dyDescent="0.2">
      <c r="A77" s="19" t="s">
        <v>86</v>
      </c>
      <c r="B77" s="32">
        <v>0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</row>
    <row r="78" spans="1:13" x14ac:dyDescent="0.2">
      <c r="A78" s="19" t="s">
        <v>177</v>
      </c>
      <c r="B78" s="7">
        <v>1.28</v>
      </c>
      <c r="C78" s="7">
        <v>0.28000000000000003</v>
      </c>
      <c r="D78" s="7">
        <v>1</v>
      </c>
      <c r="E78" s="7">
        <v>1.03</v>
      </c>
      <c r="F78" s="7">
        <v>0.26</v>
      </c>
      <c r="G78" s="7">
        <v>0.56000000000000005</v>
      </c>
      <c r="H78" s="7">
        <v>0.31</v>
      </c>
      <c r="I78" s="7">
        <v>0.33</v>
      </c>
      <c r="J78" s="7">
        <v>0.17</v>
      </c>
      <c r="K78" s="7">
        <v>0.17</v>
      </c>
      <c r="L78" s="7">
        <v>0.31</v>
      </c>
      <c r="M78" s="7">
        <v>0.3</v>
      </c>
    </row>
    <row r="79" spans="1:13" x14ac:dyDescent="0.2">
      <c r="A79" s="19" t="s">
        <v>192</v>
      </c>
      <c r="B79" s="7">
        <v>18.04</v>
      </c>
      <c r="C79" s="7">
        <v>17.79</v>
      </c>
      <c r="D79" s="7">
        <v>15.03</v>
      </c>
      <c r="E79" s="7">
        <v>14.31</v>
      </c>
      <c r="F79" s="7">
        <v>13.46</v>
      </c>
      <c r="G79" s="7">
        <v>12.53</v>
      </c>
      <c r="H79" s="7">
        <v>11.85</v>
      </c>
      <c r="I79" s="7">
        <v>11.09</v>
      </c>
      <c r="J79" s="7">
        <v>10.48</v>
      </c>
      <c r="K79" s="7">
        <v>9.74</v>
      </c>
      <c r="L79" s="7">
        <v>9.9499999999999993</v>
      </c>
      <c r="M79" s="7">
        <v>9.27</v>
      </c>
    </row>
    <row r="80" spans="1:13" x14ac:dyDescent="0.2">
      <c r="A80" s="19" t="s">
        <v>88</v>
      </c>
      <c r="B80" s="32">
        <v>0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</row>
    <row r="81" spans="1:13" x14ac:dyDescent="0.2">
      <c r="A81" s="19" t="s">
        <v>89</v>
      </c>
      <c r="B81" s="7">
        <v>0.1</v>
      </c>
      <c r="C81" s="7">
        <v>0.1</v>
      </c>
      <c r="D81" s="7">
        <v>0.1</v>
      </c>
      <c r="E81" s="7">
        <v>0.1</v>
      </c>
      <c r="F81" s="7">
        <v>0.1</v>
      </c>
      <c r="G81" s="7">
        <v>0.1</v>
      </c>
      <c r="H81" s="7">
        <v>0.1</v>
      </c>
      <c r="I81" s="7">
        <v>0.1</v>
      </c>
      <c r="J81" s="7">
        <v>0.1</v>
      </c>
      <c r="K81" s="7">
        <v>0.1</v>
      </c>
      <c r="L81" s="7">
        <v>0.1</v>
      </c>
      <c r="M81" s="7">
        <v>0.1</v>
      </c>
    </row>
    <row r="82" spans="1:13" x14ac:dyDescent="0.2">
      <c r="A82" s="19" t="s">
        <v>90</v>
      </c>
      <c r="B82" s="7">
        <v>31.1</v>
      </c>
      <c r="C82" s="7">
        <v>27.92</v>
      </c>
      <c r="D82" s="7">
        <v>24.25</v>
      </c>
      <c r="E82" s="7">
        <v>22.04</v>
      </c>
      <c r="F82" s="7">
        <v>20.6</v>
      </c>
      <c r="G82" s="7">
        <v>19.100000000000001</v>
      </c>
      <c r="H82" s="7">
        <v>17.52</v>
      </c>
      <c r="I82" s="7">
        <v>17.16</v>
      </c>
      <c r="J82" s="7">
        <v>17.59</v>
      </c>
      <c r="K82" s="7">
        <v>18.329999999999998</v>
      </c>
      <c r="L82" s="7">
        <v>20.56</v>
      </c>
      <c r="M82" s="7">
        <v>19.71</v>
      </c>
    </row>
    <row r="83" spans="1:13" x14ac:dyDescent="0.2">
      <c r="A83" s="19" t="s">
        <v>91</v>
      </c>
      <c r="B83" s="7">
        <v>62.5</v>
      </c>
      <c r="C83" s="7">
        <v>55.45</v>
      </c>
      <c r="D83" s="7">
        <v>47.26</v>
      </c>
      <c r="E83" s="7">
        <v>43.11</v>
      </c>
      <c r="F83" s="7">
        <v>41.79</v>
      </c>
      <c r="G83" s="7">
        <v>42.63</v>
      </c>
      <c r="H83" s="7">
        <v>44.4</v>
      </c>
      <c r="I83" s="7">
        <v>44.48</v>
      </c>
      <c r="J83" s="7">
        <v>45.09</v>
      </c>
      <c r="K83" s="7">
        <v>48.04</v>
      </c>
      <c r="L83" s="7">
        <v>51.21</v>
      </c>
      <c r="M83" s="7">
        <v>50.84</v>
      </c>
    </row>
    <row r="84" spans="1:13" x14ac:dyDescent="0.2">
      <c r="A84" s="19" t="s">
        <v>92</v>
      </c>
      <c r="B84" s="32">
        <v>0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</row>
    <row r="85" spans="1:13" x14ac:dyDescent="0.2">
      <c r="A85" s="19" t="s">
        <v>93</v>
      </c>
      <c r="B85" s="32">
        <v>0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</row>
    <row r="86" spans="1:13" x14ac:dyDescent="0.2">
      <c r="A86" s="19" t="s">
        <v>94</v>
      </c>
      <c r="B86" s="7">
        <v>76.180000000000007</v>
      </c>
      <c r="C86" s="7">
        <v>76.66</v>
      </c>
      <c r="D86" s="7">
        <v>76.569999999999993</v>
      </c>
      <c r="E86" s="7">
        <v>76.790000000000006</v>
      </c>
      <c r="F86" s="7">
        <v>76.56</v>
      </c>
      <c r="G86" s="7">
        <v>76.459999999999994</v>
      </c>
      <c r="H86" s="7">
        <v>75.95</v>
      </c>
      <c r="I86" s="7">
        <v>75.489999999999995</v>
      </c>
      <c r="J86" s="7">
        <v>74.680000000000007</v>
      </c>
      <c r="K86" s="7">
        <v>73.88</v>
      </c>
      <c r="L86" s="7">
        <v>76</v>
      </c>
      <c r="M86" s="7">
        <v>76.09</v>
      </c>
    </row>
    <row r="87" spans="1:13" x14ac:dyDescent="0.2">
      <c r="A87" s="19" t="s">
        <v>95</v>
      </c>
      <c r="B87" s="7">
        <v>67.8</v>
      </c>
      <c r="C87" s="7">
        <v>67.25</v>
      </c>
      <c r="D87" s="7">
        <v>68.53</v>
      </c>
      <c r="E87" s="7">
        <v>67.27</v>
      </c>
      <c r="F87" s="7">
        <v>65.13</v>
      </c>
      <c r="G87" s="7">
        <v>65.53</v>
      </c>
      <c r="H87" s="7">
        <v>66.16</v>
      </c>
      <c r="I87" s="7">
        <v>65.38</v>
      </c>
      <c r="J87" s="7">
        <v>65.040000000000006</v>
      </c>
      <c r="K87" s="7">
        <v>64.239999999999995</v>
      </c>
      <c r="L87" s="7">
        <v>64.97</v>
      </c>
      <c r="M87" s="7">
        <v>64.97</v>
      </c>
    </row>
    <row r="88" spans="1:13" x14ac:dyDescent="0.2">
      <c r="A88" s="19" t="s">
        <v>96</v>
      </c>
      <c r="B88" s="7">
        <v>7.0000000000000007E-2</v>
      </c>
      <c r="C88" s="7">
        <v>0.03</v>
      </c>
      <c r="D88" s="7">
        <v>0.02</v>
      </c>
      <c r="E88" s="7">
        <v>0.01</v>
      </c>
      <c r="F88" s="7">
        <v>0.01</v>
      </c>
      <c r="G88" s="7">
        <v>0.01</v>
      </c>
      <c r="H88" s="7">
        <v>0</v>
      </c>
      <c r="I88" s="7">
        <v>0</v>
      </c>
      <c r="J88" s="7">
        <v>0</v>
      </c>
      <c r="K88" s="7">
        <v>0</v>
      </c>
      <c r="L88" s="7">
        <v>0.1</v>
      </c>
      <c r="M88" s="7">
        <v>0.09</v>
      </c>
    </row>
    <row r="89" spans="1:13" x14ac:dyDescent="0.2">
      <c r="A89" s="19" t="s">
        <v>97</v>
      </c>
      <c r="B89" s="7">
        <v>0.53</v>
      </c>
      <c r="C89" s="7">
        <v>0.04</v>
      </c>
      <c r="D89" s="7">
        <v>0.06</v>
      </c>
      <c r="E89" s="7">
        <v>0.02</v>
      </c>
      <c r="F89" s="7">
        <v>0</v>
      </c>
      <c r="G89" s="7">
        <v>0</v>
      </c>
      <c r="H89" s="7">
        <v>0.1</v>
      </c>
      <c r="I89" s="7">
        <v>0.1</v>
      </c>
      <c r="J89" s="7">
        <v>0.1</v>
      </c>
      <c r="K89" s="7">
        <v>0.1</v>
      </c>
      <c r="L89" s="7">
        <v>0.1</v>
      </c>
      <c r="M89" s="7">
        <v>0.09</v>
      </c>
    </row>
    <row r="90" spans="1:13" x14ac:dyDescent="0.2">
      <c r="A90" s="19" t="s">
        <v>98</v>
      </c>
      <c r="B90" s="7">
        <v>50.07</v>
      </c>
      <c r="C90" s="7">
        <v>50.07</v>
      </c>
      <c r="D90" s="7">
        <v>52.31</v>
      </c>
      <c r="E90" s="7">
        <v>52.72</v>
      </c>
      <c r="F90" s="7">
        <v>50.23</v>
      </c>
      <c r="G90" s="7">
        <v>48.3</v>
      </c>
      <c r="H90" s="7">
        <v>46.01</v>
      </c>
      <c r="I90" s="7">
        <v>44.23</v>
      </c>
      <c r="J90" s="7">
        <v>43.22</v>
      </c>
      <c r="K90" s="7">
        <v>42.03</v>
      </c>
      <c r="L90" s="7">
        <v>44.63</v>
      </c>
      <c r="M90" s="7">
        <v>45.24</v>
      </c>
    </row>
    <row r="91" spans="1:13" x14ac:dyDescent="0.2">
      <c r="A91" s="19" t="s">
        <v>99</v>
      </c>
      <c r="B91" s="32">
        <v>0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</row>
    <row r="92" spans="1:13" x14ac:dyDescent="0.2">
      <c r="A92" s="19" t="s">
        <v>100</v>
      </c>
      <c r="B92" s="7">
        <v>7.11</v>
      </c>
      <c r="C92" s="7">
        <v>6.11</v>
      </c>
      <c r="D92" s="7">
        <v>5.17</v>
      </c>
      <c r="E92" s="7">
        <v>4.87</v>
      </c>
      <c r="F92" s="7">
        <v>3.57</v>
      </c>
      <c r="G92" s="7">
        <v>3.3</v>
      </c>
      <c r="H92" s="7">
        <v>3.52</v>
      </c>
      <c r="I92" s="7">
        <v>3.4</v>
      </c>
      <c r="J92" s="7">
        <v>3.53</v>
      </c>
      <c r="K92" s="7">
        <v>3</v>
      </c>
      <c r="L92" s="7">
        <v>3.38</v>
      </c>
      <c r="M92" s="7">
        <v>3.36</v>
      </c>
    </row>
    <row r="93" spans="1:13" x14ac:dyDescent="0.2">
      <c r="A93" s="19" t="s">
        <v>101</v>
      </c>
      <c r="B93" s="7">
        <v>0.15</v>
      </c>
      <c r="C93" s="7">
        <v>0.16</v>
      </c>
      <c r="D93" s="7">
        <v>0.17</v>
      </c>
      <c r="E93" s="7">
        <v>0.16</v>
      </c>
      <c r="F93" s="7">
        <v>0.13</v>
      </c>
      <c r="G93" s="7">
        <v>0.11</v>
      </c>
      <c r="H93" s="7">
        <v>0.1</v>
      </c>
      <c r="I93" s="7">
        <v>0.06</v>
      </c>
      <c r="J93" s="7">
        <v>0.06</v>
      </c>
      <c r="K93" s="7">
        <v>0.04</v>
      </c>
      <c r="L93" s="7">
        <v>0.09</v>
      </c>
      <c r="M93" s="7">
        <v>7.0000000000000007E-2</v>
      </c>
    </row>
    <row r="94" spans="1:13" x14ac:dyDescent="0.2">
      <c r="A94" s="19" t="s">
        <v>102</v>
      </c>
      <c r="B94" s="7">
        <v>3.07</v>
      </c>
      <c r="C94" s="7">
        <v>2.81</v>
      </c>
      <c r="D94" s="7">
        <v>2.6</v>
      </c>
      <c r="E94" s="7">
        <v>2.57</v>
      </c>
      <c r="F94" s="7">
        <v>2.4700000000000002</v>
      </c>
      <c r="G94" s="7">
        <v>1.9</v>
      </c>
      <c r="H94" s="7">
        <v>1.24</v>
      </c>
      <c r="I94" s="7">
        <v>1.05</v>
      </c>
      <c r="J94" s="7">
        <v>0.93</v>
      </c>
      <c r="K94" s="7">
        <v>0.98</v>
      </c>
      <c r="L94" s="7">
        <v>0.99</v>
      </c>
      <c r="M94" s="7">
        <v>0.65</v>
      </c>
    </row>
    <row r="95" spans="1:13" x14ac:dyDescent="0.2">
      <c r="A95" s="19" t="s">
        <v>103</v>
      </c>
      <c r="B95" s="7">
        <v>0.16</v>
      </c>
      <c r="C95" s="7">
        <v>0.08</v>
      </c>
      <c r="D95" s="7">
        <v>0.1</v>
      </c>
      <c r="E95" s="7">
        <v>0.03</v>
      </c>
      <c r="F95" s="7">
        <v>0.1</v>
      </c>
      <c r="G95" s="7">
        <v>0.01</v>
      </c>
      <c r="H95" s="7">
        <v>0.05</v>
      </c>
      <c r="I95" s="7">
        <v>0.02</v>
      </c>
      <c r="J95" s="7">
        <v>0.01</v>
      </c>
      <c r="K95" s="7">
        <v>0.01</v>
      </c>
      <c r="L95" s="7">
        <v>0.1</v>
      </c>
      <c r="M95" s="7">
        <v>0.09</v>
      </c>
    </row>
    <row r="96" spans="1:13" x14ac:dyDescent="0.2">
      <c r="A96" s="19" t="s">
        <v>104</v>
      </c>
      <c r="B96" s="7">
        <v>0.55000000000000004</v>
      </c>
      <c r="C96" s="7">
        <v>0.36</v>
      </c>
      <c r="D96" s="7">
        <v>0.12</v>
      </c>
      <c r="E96" s="7">
        <v>0.08</v>
      </c>
      <c r="F96" s="7">
        <v>0.1</v>
      </c>
      <c r="G96" s="7">
        <v>0.09</v>
      </c>
      <c r="H96" s="7">
        <v>0.16</v>
      </c>
      <c r="I96" s="7">
        <v>0.16</v>
      </c>
      <c r="J96" s="7">
        <v>0.15</v>
      </c>
      <c r="K96" s="7">
        <v>7.0000000000000007E-2</v>
      </c>
      <c r="L96" s="7">
        <v>0.12</v>
      </c>
      <c r="M96" s="7">
        <v>0.12</v>
      </c>
    </row>
    <row r="97" spans="1:13" x14ac:dyDescent="0.2">
      <c r="A97" s="19" t="s">
        <v>105</v>
      </c>
      <c r="B97" s="7">
        <v>0.1</v>
      </c>
      <c r="C97" s="7">
        <v>0.06</v>
      </c>
      <c r="D97" s="7">
        <v>0.39</v>
      </c>
      <c r="E97" s="7">
        <v>0.32</v>
      </c>
      <c r="F97" s="7">
        <v>0.1</v>
      </c>
      <c r="G97" s="7">
        <v>0.11</v>
      </c>
      <c r="H97" s="7">
        <v>0.13</v>
      </c>
      <c r="I97" s="7">
        <v>0.15</v>
      </c>
      <c r="J97" s="7">
        <v>0.2</v>
      </c>
      <c r="K97" s="7">
        <v>0.28999999999999998</v>
      </c>
      <c r="L97" s="7">
        <v>0.79</v>
      </c>
      <c r="M97" s="7">
        <v>0.74</v>
      </c>
    </row>
    <row r="98" spans="1:13" x14ac:dyDescent="0.2">
      <c r="A98" s="19" t="s">
        <v>106</v>
      </c>
      <c r="B98" s="7">
        <v>1.39</v>
      </c>
      <c r="C98" s="7">
        <v>1.1200000000000001</v>
      </c>
      <c r="D98" s="7">
        <v>0.85</v>
      </c>
      <c r="E98" s="7">
        <v>0.74</v>
      </c>
      <c r="F98" s="7">
        <v>0.64</v>
      </c>
      <c r="G98" s="7">
        <v>0.55000000000000004</v>
      </c>
      <c r="H98" s="7">
        <v>0.36</v>
      </c>
      <c r="I98" s="7">
        <v>0.21</v>
      </c>
      <c r="J98" s="7">
        <v>0.2</v>
      </c>
      <c r="K98" s="7">
        <v>0.18</v>
      </c>
      <c r="L98" s="7">
        <v>0.24</v>
      </c>
      <c r="M98" s="7">
        <v>0.15</v>
      </c>
    </row>
    <row r="99" spans="1:13" x14ac:dyDescent="0.2">
      <c r="A99" s="19" t="s">
        <v>107</v>
      </c>
      <c r="B99" s="7">
        <v>65.92</v>
      </c>
      <c r="C99" s="7">
        <v>64.09</v>
      </c>
      <c r="D99" s="7">
        <v>62.64</v>
      </c>
      <c r="E99" s="7">
        <v>61.73</v>
      </c>
      <c r="F99" s="7">
        <v>60.65</v>
      </c>
      <c r="G99" s="7">
        <v>59.53</v>
      </c>
      <c r="H99" s="7">
        <v>59.04</v>
      </c>
      <c r="I99" s="7">
        <v>58.62</v>
      </c>
      <c r="J99" s="7">
        <v>58.39</v>
      </c>
      <c r="K99" s="7">
        <v>58.69</v>
      </c>
      <c r="L99" s="7">
        <v>60.25</v>
      </c>
      <c r="M99" s="7">
        <v>60.69</v>
      </c>
    </row>
    <row r="100" spans="1:13" x14ac:dyDescent="0.2">
      <c r="A100" s="19" t="s">
        <v>108</v>
      </c>
      <c r="B100" s="7">
        <v>12.14</v>
      </c>
      <c r="C100" s="7">
        <v>10.59</v>
      </c>
      <c r="D100" s="7">
        <v>9.01</v>
      </c>
      <c r="E100" s="7">
        <v>7.24</v>
      </c>
      <c r="F100" s="7">
        <v>5.72</v>
      </c>
      <c r="G100" s="7">
        <v>4.7699999999999996</v>
      </c>
      <c r="H100" s="7">
        <v>3.25</v>
      </c>
      <c r="I100" s="7">
        <v>1.61</v>
      </c>
      <c r="J100" s="7">
        <v>1.21</v>
      </c>
      <c r="K100" s="7">
        <v>1.02</v>
      </c>
      <c r="L100" s="7">
        <v>0.94</v>
      </c>
      <c r="M100" s="7">
        <v>1.3</v>
      </c>
    </row>
    <row r="101" spans="1:13" x14ac:dyDescent="0.2">
      <c r="A101" s="19" t="s">
        <v>109</v>
      </c>
      <c r="B101" s="7">
        <v>15.33</v>
      </c>
      <c r="C101" s="7">
        <v>13.22</v>
      </c>
      <c r="D101" s="7">
        <v>11.98</v>
      </c>
      <c r="E101" s="7">
        <v>10.39</v>
      </c>
      <c r="F101" s="7">
        <v>9.06</v>
      </c>
      <c r="G101" s="7">
        <v>8.65</v>
      </c>
      <c r="H101" s="7">
        <v>8.6999999999999993</v>
      </c>
      <c r="I101" s="7">
        <v>9.42</v>
      </c>
      <c r="J101" s="7">
        <v>10.029999999999999</v>
      </c>
      <c r="K101" s="7">
        <v>10.65</v>
      </c>
      <c r="L101" s="7">
        <v>12.46</v>
      </c>
      <c r="M101" s="7">
        <v>12.45</v>
      </c>
    </row>
    <row r="102" spans="1:13" x14ac:dyDescent="0.2">
      <c r="A102" s="19" t="s">
        <v>110</v>
      </c>
      <c r="B102" s="7">
        <v>12.97</v>
      </c>
      <c r="C102" s="7">
        <v>12.54</v>
      </c>
      <c r="D102" s="7">
        <v>7.08</v>
      </c>
      <c r="E102" s="7">
        <v>6.05</v>
      </c>
      <c r="F102" s="7">
        <v>5.3</v>
      </c>
      <c r="G102" s="7">
        <v>4.8099999999999996</v>
      </c>
      <c r="H102" s="7">
        <v>5.16</v>
      </c>
      <c r="I102" s="7">
        <v>4.8499999999999996</v>
      </c>
      <c r="J102" s="7">
        <v>4.54</v>
      </c>
      <c r="K102" s="7">
        <v>3.8</v>
      </c>
      <c r="L102" s="7">
        <v>3.9</v>
      </c>
      <c r="M102" s="7">
        <v>3.37</v>
      </c>
    </row>
    <row r="103" spans="1:13" x14ac:dyDescent="0.2">
      <c r="A103" s="19" t="s">
        <v>111</v>
      </c>
      <c r="B103" s="32">
        <v>0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</row>
    <row r="104" spans="1:13" x14ac:dyDescent="0.2">
      <c r="A104" s="19" t="s">
        <v>112</v>
      </c>
      <c r="B104" s="32">
        <v>0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</row>
    <row r="105" spans="1:13" x14ac:dyDescent="0.2">
      <c r="A105" s="19" t="s">
        <v>113</v>
      </c>
      <c r="B105" s="7">
        <v>4.8600000000000003</v>
      </c>
      <c r="C105" s="7">
        <v>4.3</v>
      </c>
      <c r="D105" s="7">
        <v>3.62</v>
      </c>
      <c r="E105" s="7">
        <v>3.13</v>
      </c>
      <c r="F105" s="7">
        <v>2.25</v>
      </c>
      <c r="G105" s="7">
        <v>1.85</v>
      </c>
      <c r="H105" s="7">
        <v>1.48</v>
      </c>
      <c r="I105" s="7">
        <v>1.19</v>
      </c>
      <c r="J105" s="7">
        <v>1.78</v>
      </c>
      <c r="K105" s="7">
        <v>2.1800000000000002</v>
      </c>
      <c r="L105" s="7">
        <v>2.4700000000000002</v>
      </c>
      <c r="M105" s="7">
        <v>2.4700000000000002</v>
      </c>
    </row>
    <row r="106" spans="1:13" x14ac:dyDescent="0.2">
      <c r="A106" s="19" t="s">
        <v>114</v>
      </c>
      <c r="B106" s="7">
        <v>51.31</v>
      </c>
      <c r="C106" s="7">
        <v>46.72</v>
      </c>
      <c r="D106" s="7">
        <v>42.47</v>
      </c>
      <c r="E106" s="7">
        <v>43.49</v>
      </c>
      <c r="F106" s="7">
        <v>43.07</v>
      </c>
      <c r="G106" s="7">
        <v>42.52</v>
      </c>
      <c r="H106" s="7">
        <v>41.33</v>
      </c>
      <c r="I106" s="7">
        <v>40.64</v>
      </c>
      <c r="J106" s="7">
        <v>38.64</v>
      </c>
      <c r="K106" s="7">
        <v>37.5</v>
      </c>
      <c r="L106" s="7">
        <v>39.28</v>
      </c>
      <c r="M106" s="7">
        <v>38.6</v>
      </c>
    </row>
    <row r="107" spans="1:13" x14ac:dyDescent="0.2">
      <c r="A107" s="19" t="s">
        <v>115</v>
      </c>
      <c r="B107" s="7">
        <v>49.04</v>
      </c>
      <c r="C107" s="7">
        <v>42.52</v>
      </c>
      <c r="D107" s="7">
        <v>38.950000000000003</v>
      </c>
      <c r="E107" s="7">
        <v>39.729999999999997</v>
      </c>
      <c r="F107" s="7">
        <v>36.19</v>
      </c>
      <c r="G107" s="7">
        <v>34.76</v>
      </c>
      <c r="H107" s="7">
        <v>35.54</v>
      </c>
      <c r="I107" s="7">
        <v>34.71</v>
      </c>
      <c r="J107" s="7">
        <v>33.380000000000003</v>
      </c>
      <c r="K107" s="7">
        <v>32.43</v>
      </c>
      <c r="L107" s="7">
        <v>34.380000000000003</v>
      </c>
      <c r="M107" s="7">
        <v>34.89</v>
      </c>
    </row>
    <row r="108" spans="1:13" x14ac:dyDescent="0.2">
      <c r="A108" s="19" t="s">
        <v>193</v>
      </c>
      <c r="B108" s="7">
        <v>6.48</v>
      </c>
      <c r="C108" s="7">
        <v>5.37</v>
      </c>
      <c r="D108" s="7">
        <v>3.53</v>
      </c>
      <c r="E108" s="7">
        <v>2.2999999999999998</v>
      </c>
      <c r="F108" s="7">
        <v>1.72</v>
      </c>
      <c r="G108" s="7">
        <v>2.57</v>
      </c>
      <c r="H108" s="7">
        <v>1.57</v>
      </c>
      <c r="I108" s="7">
        <v>1.8</v>
      </c>
      <c r="J108" s="7">
        <v>1.04</v>
      </c>
      <c r="K108" s="7">
        <v>1.02</v>
      </c>
      <c r="L108" s="7">
        <v>1.04</v>
      </c>
      <c r="M108" s="7">
        <v>1.02</v>
      </c>
    </row>
    <row r="109" spans="1:13" x14ac:dyDescent="0.2">
      <c r="A109" s="19" t="s">
        <v>116</v>
      </c>
      <c r="B109" s="32">
        <v>0</v>
      </c>
      <c r="C109" s="32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</row>
    <row r="110" spans="1:13" x14ac:dyDescent="0.2">
      <c r="A110" s="19" t="s">
        <v>117</v>
      </c>
      <c r="B110" s="32">
        <v>0</v>
      </c>
      <c r="C110" s="32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</row>
    <row r="111" spans="1:13" x14ac:dyDescent="0.2">
      <c r="A111" s="19" t="s">
        <v>118</v>
      </c>
      <c r="B111" s="7">
        <v>8.52</v>
      </c>
      <c r="C111" s="7">
        <v>7.13</v>
      </c>
      <c r="D111" s="7">
        <v>6.06</v>
      </c>
      <c r="E111" s="7">
        <v>6.04</v>
      </c>
      <c r="F111" s="7">
        <v>4.6100000000000003</v>
      </c>
      <c r="G111" s="7">
        <v>4.6100000000000003</v>
      </c>
      <c r="H111" s="7">
        <v>3.78</v>
      </c>
      <c r="I111" s="7">
        <v>3.4</v>
      </c>
      <c r="J111" s="7">
        <v>3.26</v>
      </c>
      <c r="K111" s="7">
        <v>3.44</v>
      </c>
      <c r="L111" s="7">
        <v>3.7</v>
      </c>
      <c r="M111" s="7">
        <v>3.68</v>
      </c>
    </row>
    <row r="112" spans="1:13" x14ac:dyDescent="0.2">
      <c r="A112" s="19" t="s">
        <v>119</v>
      </c>
      <c r="B112" s="7">
        <v>2.4</v>
      </c>
      <c r="C112" s="7">
        <v>1.1299999999999999</v>
      </c>
      <c r="D112" s="7">
        <v>2.09</v>
      </c>
      <c r="E112" s="7">
        <v>1.06</v>
      </c>
      <c r="F112" s="7">
        <v>1.65</v>
      </c>
      <c r="G112" s="7">
        <v>0.6</v>
      </c>
      <c r="H112" s="7">
        <v>0.74</v>
      </c>
      <c r="I112" s="7">
        <v>0.94</v>
      </c>
      <c r="J112" s="7">
        <v>0.52</v>
      </c>
      <c r="K112" s="7">
        <v>0.37</v>
      </c>
      <c r="L112" s="7">
        <v>0.57999999999999996</v>
      </c>
      <c r="M112" s="7">
        <v>0.56999999999999995</v>
      </c>
    </row>
    <row r="113" spans="1:13" x14ac:dyDescent="0.2">
      <c r="A113" s="19" t="s">
        <v>120</v>
      </c>
      <c r="B113" s="7">
        <v>33.68</v>
      </c>
      <c r="C113" s="7">
        <v>33.82</v>
      </c>
      <c r="D113" s="7">
        <v>32.979999999999997</v>
      </c>
      <c r="E113" s="7">
        <v>32.270000000000003</v>
      </c>
      <c r="F113" s="7">
        <v>27.41</v>
      </c>
      <c r="G113" s="7">
        <v>25.69</v>
      </c>
      <c r="H113" s="7">
        <v>24.02</v>
      </c>
      <c r="I113" s="7">
        <v>23.62</v>
      </c>
      <c r="J113" s="7">
        <v>24.32</v>
      </c>
      <c r="K113" s="7">
        <v>22.86</v>
      </c>
      <c r="L113" s="7">
        <v>24.75</v>
      </c>
      <c r="M113" s="7">
        <v>24.03</v>
      </c>
    </row>
    <row r="114" spans="1:13" x14ac:dyDescent="0.2">
      <c r="A114" s="19" t="s">
        <v>121</v>
      </c>
      <c r="B114" s="7">
        <v>2.5</v>
      </c>
      <c r="C114" s="7">
        <v>3.06</v>
      </c>
      <c r="D114" s="7">
        <v>2.06</v>
      </c>
      <c r="E114" s="7">
        <v>0.51</v>
      </c>
      <c r="F114" s="7">
        <v>0.68</v>
      </c>
      <c r="G114" s="7">
        <v>0.52</v>
      </c>
      <c r="H114" s="7">
        <v>0.46</v>
      </c>
      <c r="I114" s="7">
        <v>0.27</v>
      </c>
      <c r="J114" s="7">
        <v>0.4</v>
      </c>
      <c r="K114" s="7">
        <v>0.28999999999999998</v>
      </c>
      <c r="L114" s="7">
        <v>0.31</v>
      </c>
      <c r="M114" s="7">
        <v>0.3</v>
      </c>
    </row>
    <row r="115" spans="1:13" x14ac:dyDescent="0.2">
      <c r="A115" s="19" t="s">
        <v>122</v>
      </c>
      <c r="B115" s="7">
        <v>6.53</v>
      </c>
      <c r="C115" s="7">
        <v>6.17</v>
      </c>
      <c r="D115" s="7">
        <v>5.67</v>
      </c>
      <c r="E115" s="7">
        <v>5.14</v>
      </c>
      <c r="F115" s="7">
        <v>4.4000000000000004</v>
      </c>
      <c r="G115" s="7">
        <v>4.29</v>
      </c>
      <c r="H115" s="7">
        <v>4.16</v>
      </c>
      <c r="I115" s="7">
        <v>4.04</v>
      </c>
      <c r="J115" s="7">
        <v>3.17</v>
      </c>
      <c r="K115" s="7">
        <v>2.58</v>
      </c>
      <c r="L115" s="7">
        <v>3.42</v>
      </c>
      <c r="M115" s="7">
        <v>2.86</v>
      </c>
    </row>
    <row r="116" spans="1:13" x14ac:dyDescent="0.2">
      <c r="A116" s="19" t="s">
        <v>123</v>
      </c>
      <c r="B116" s="7">
        <v>8.89</v>
      </c>
      <c r="C116" s="7">
        <v>9.2799999999999994</v>
      </c>
      <c r="D116" s="7">
        <v>8.49</v>
      </c>
      <c r="E116" s="7">
        <v>7.67</v>
      </c>
      <c r="F116" s="7">
        <v>6.61</v>
      </c>
      <c r="G116" s="7">
        <v>5.47</v>
      </c>
      <c r="H116" s="7">
        <v>4.43</v>
      </c>
      <c r="I116" s="7">
        <v>3.48</v>
      </c>
      <c r="J116" s="7">
        <v>2.67</v>
      </c>
      <c r="K116" s="7">
        <v>2.0099999999999998</v>
      </c>
      <c r="L116" s="7">
        <v>3.43</v>
      </c>
      <c r="M116" s="7">
        <v>2.75</v>
      </c>
    </row>
    <row r="117" spans="1:13" x14ac:dyDescent="0.2">
      <c r="A117" s="19" t="s">
        <v>124</v>
      </c>
      <c r="B117" s="32">
        <v>0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</row>
    <row r="118" spans="1:13" x14ac:dyDescent="0.2">
      <c r="A118" s="19" t="s">
        <v>125</v>
      </c>
      <c r="B118" s="32">
        <v>0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</row>
    <row r="119" spans="1:13" x14ac:dyDescent="0.2">
      <c r="A119" s="19" t="s">
        <v>126</v>
      </c>
      <c r="B119" s="32">
        <v>0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</row>
    <row r="120" spans="1:13" x14ac:dyDescent="0.2">
      <c r="A120" s="19" t="s">
        <v>127</v>
      </c>
    </row>
    <row r="121" spans="1:13" x14ac:dyDescent="0.2">
      <c r="A121" s="19" t="s">
        <v>194</v>
      </c>
      <c r="B121" s="7">
        <v>0.03</v>
      </c>
      <c r="C121" s="7">
        <v>0.01</v>
      </c>
      <c r="D121" s="7">
        <v>0.01</v>
      </c>
      <c r="E121" s="7">
        <v>0</v>
      </c>
      <c r="F121" s="7">
        <v>0.01</v>
      </c>
      <c r="G121" s="7">
        <v>0.01</v>
      </c>
      <c r="H121" s="7">
        <v>0.01</v>
      </c>
      <c r="I121" s="7">
        <v>0.01</v>
      </c>
      <c r="J121" s="7">
        <v>0.01</v>
      </c>
      <c r="K121" s="7">
        <v>0.01</v>
      </c>
      <c r="L121" s="7">
        <v>0.01</v>
      </c>
      <c r="M121" s="7">
        <v>0.01</v>
      </c>
    </row>
    <row r="122" spans="1:13" x14ac:dyDescent="0.2">
      <c r="A122" s="19" t="s">
        <v>129</v>
      </c>
      <c r="B122" s="7">
        <v>61.02</v>
      </c>
      <c r="C122" s="7">
        <v>59.14</v>
      </c>
      <c r="D122" s="7">
        <v>56.67</v>
      </c>
      <c r="E122" s="7">
        <v>55.17</v>
      </c>
      <c r="F122" s="7">
        <v>53.5</v>
      </c>
      <c r="G122" s="7">
        <v>51.71</v>
      </c>
      <c r="H122" s="7">
        <v>51.29</v>
      </c>
      <c r="I122" s="7">
        <v>51.97</v>
      </c>
      <c r="J122" s="7">
        <v>48.4</v>
      </c>
      <c r="K122" s="7">
        <v>44.6</v>
      </c>
      <c r="L122" s="7">
        <v>47.43</v>
      </c>
      <c r="M122" s="7">
        <v>46.51</v>
      </c>
    </row>
    <row r="123" spans="1:13" x14ac:dyDescent="0.2">
      <c r="A123" s="19" t="s">
        <v>130</v>
      </c>
      <c r="B123" s="32">
        <v>0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</row>
    <row r="124" spans="1:13" x14ac:dyDescent="0.2">
      <c r="A124" s="19" t="s">
        <v>131</v>
      </c>
      <c r="B124" s="7">
        <v>38.799999999999997</v>
      </c>
      <c r="C124" s="7">
        <v>39.47</v>
      </c>
      <c r="D124" s="7">
        <v>38.79</v>
      </c>
      <c r="E124" s="7">
        <v>38.729999999999997</v>
      </c>
      <c r="F124" s="7">
        <v>37.090000000000003</v>
      </c>
      <c r="G124" s="7">
        <v>35.409999999999997</v>
      </c>
      <c r="H124" s="7">
        <v>33.51</v>
      </c>
      <c r="I124" s="7">
        <v>31.75</v>
      </c>
      <c r="J124" s="7">
        <v>30.13</v>
      </c>
      <c r="K124" s="7">
        <v>28.89</v>
      </c>
      <c r="L124" s="7">
        <v>30.17</v>
      </c>
      <c r="M124" s="7">
        <v>30.09</v>
      </c>
    </row>
    <row r="125" spans="1:13" x14ac:dyDescent="0.2">
      <c r="A125" s="19" t="s">
        <v>132</v>
      </c>
      <c r="B125" s="7">
        <v>0.03</v>
      </c>
      <c r="C125" s="7">
        <v>0.04</v>
      </c>
      <c r="D125" s="7">
        <v>0.05</v>
      </c>
      <c r="E125" s="7">
        <v>7.0000000000000007E-2</v>
      </c>
      <c r="F125" s="7">
        <v>0.04</v>
      </c>
      <c r="G125" s="7">
        <v>0.02</v>
      </c>
      <c r="H125" s="7">
        <v>0.03</v>
      </c>
      <c r="I125" s="7">
        <v>0.03</v>
      </c>
      <c r="J125" s="7">
        <v>0.04</v>
      </c>
      <c r="K125" s="7">
        <v>0.04</v>
      </c>
      <c r="L125" s="7">
        <v>0.1</v>
      </c>
      <c r="M125" s="7">
        <v>0.1</v>
      </c>
    </row>
    <row r="126" spans="1:13" x14ac:dyDescent="0.2">
      <c r="A126" s="19" t="s">
        <v>133</v>
      </c>
    </row>
    <row r="127" spans="1:13" x14ac:dyDescent="0.2">
      <c r="A127" s="19" t="s">
        <v>134</v>
      </c>
      <c r="B127" s="7">
        <v>59.29</v>
      </c>
      <c r="C127" s="7">
        <v>55.61</v>
      </c>
      <c r="D127" s="7">
        <v>42.37</v>
      </c>
      <c r="E127" s="7">
        <v>34.049999999999997</v>
      </c>
      <c r="F127" s="7">
        <v>32.33</v>
      </c>
      <c r="G127" s="7">
        <v>50.52</v>
      </c>
      <c r="H127" s="7">
        <v>46.92</v>
      </c>
      <c r="I127" s="7">
        <v>44.95</v>
      </c>
      <c r="J127" s="7">
        <v>43.99</v>
      </c>
      <c r="K127" s="7">
        <v>41.19</v>
      </c>
      <c r="L127" s="7">
        <v>44.12</v>
      </c>
      <c r="M127" s="7">
        <v>43.38</v>
      </c>
    </row>
    <row r="128" spans="1:13" x14ac:dyDescent="0.2">
      <c r="A128" s="19" t="s">
        <v>135</v>
      </c>
      <c r="B128" s="32">
        <v>0</v>
      </c>
      <c r="C128" s="32">
        <v>0</v>
      </c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</row>
    <row r="129" spans="1:13" x14ac:dyDescent="0.2">
      <c r="A129" s="19" t="s">
        <v>178</v>
      </c>
      <c r="B129" s="32">
        <v>0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</row>
    <row r="130" spans="1:13" x14ac:dyDescent="0.2">
      <c r="A130" s="19" t="s">
        <v>137</v>
      </c>
      <c r="B130" s="32">
        <v>0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</row>
    <row r="131" spans="1:13" x14ac:dyDescent="0.2">
      <c r="A131" s="19" t="s">
        <v>138</v>
      </c>
      <c r="B131" s="7">
        <v>6.12</v>
      </c>
      <c r="C131" s="7">
        <v>6.22</v>
      </c>
      <c r="D131" s="7">
        <v>6.41</v>
      </c>
      <c r="E131" s="7">
        <v>6.59</v>
      </c>
      <c r="F131" s="7">
        <v>6.83</v>
      </c>
      <c r="G131" s="7">
        <v>7.09</v>
      </c>
      <c r="H131" s="7">
        <v>7.21</v>
      </c>
      <c r="I131" s="7">
        <v>7.21</v>
      </c>
      <c r="J131" s="7">
        <v>7.3</v>
      </c>
      <c r="K131" s="7">
        <v>7.45</v>
      </c>
      <c r="L131" s="7">
        <v>8.2100000000000009</v>
      </c>
      <c r="M131" s="7">
        <v>7.71</v>
      </c>
    </row>
    <row r="132" spans="1:13" x14ac:dyDescent="0.2">
      <c r="A132" s="19" t="s">
        <v>139</v>
      </c>
    </row>
    <row r="133" spans="1:13" x14ac:dyDescent="0.2">
      <c r="A133" s="19" t="s">
        <v>140</v>
      </c>
      <c r="B133" s="32">
        <v>0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</row>
    <row r="134" spans="1:13" x14ac:dyDescent="0.2">
      <c r="A134" s="19" t="s">
        <v>141</v>
      </c>
      <c r="B134" s="7">
        <v>2.0499999999999998</v>
      </c>
      <c r="C134" s="7">
        <v>1.68</v>
      </c>
      <c r="D134" s="7">
        <v>1.61</v>
      </c>
      <c r="E134" s="7">
        <v>1.34</v>
      </c>
      <c r="F134" s="7">
        <v>1.1299999999999999</v>
      </c>
      <c r="G134" s="7">
        <v>0.95</v>
      </c>
      <c r="H134" s="7">
        <v>0.67</v>
      </c>
      <c r="I134" s="7">
        <v>0.6</v>
      </c>
      <c r="J134" s="7">
        <v>0.35</v>
      </c>
      <c r="K134" s="7">
        <v>0.24</v>
      </c>
      <c r="L134" s="7">
        <v>0.21</v>
      </c>
      <c r="M134" s="7">
        <v>0.21</v>
      </c>
    </row>
    <row r="135" spans="1:13" x14ac:dyDescent="0.2">
      <c r="A135" s="19" t="s">
        <v>142</v>
      </c>
      <c r="B135" s="7">
        <v>13.9</v>
      </c>
      <c r="C135" s="7">
        <v>10.199999999999999</v>
      </c>
      <c r="D135" s="7">
        <v>8.16</v>
      </c>
      <c r="E135" s="7">
        <v>8.09</v>
      </c>
      <c r="F135" s="7">
        <v>8.58</v>
      </c>
      <c r="G135" s="7">
        <v>7.86</v>
      </c>
      <c r="H135" s="7">
        <v>7.24</v>
      </c>
      <c r="I135" s="7">
        <v>6.88</v>
      </c>
      <c r="J135" s="7">
        <v>8</v>
      </c>
      <c r="K135" s="7">
        <v>9.75</v>
      </c>
      <c r="L135" s="7">
        <v>11.35</v>
      </c>
      <c r="M135" s="7">
        <v>12.03</v>
      </c>
    </row>
    <row r="136" spans="1:13" x14ac:dyDescent="0.2">
      <c r="A136" s="19" t="s">
        <v>143</v>
      </c>
      <c r="B136" s="32">
        <v>0</v>
      </c>
      <c r="C136" s="32">
        <v>0</v>
      </c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</row>
    <row r="137" spans="1:13" x14ac:dyDescent="0.2">
      <c r="A137" s="19" t="s">
        <v>144</v>
      </c>
      <c r="B137" s="32">
        <v>0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</row>
    <row r="138" spans="1:13" x14ac:dyDescent="0.2">
      <c r="A138" s="19" t="s">
        <v>145</v>
      </c>
      <c r="B138" s="7">
        <v>3.84</v>
      </c>
      <c r="C138" s="7">
        <v>3.78</v>
      </c>
      <c r="D138" s="7">
        <v>3.88</v>
      </c>
      <c r="E138" s="7">
        <v>3.84</v>
      </c>
      <c r="F138" s="7">
        <v>3.83</v>
      </c>
      <c r="G138" s="7">
        <v>3.84</v>
      </c>
      <c r="H138" s="7">
        <v>3.18</v>
      </c>
      <c r="I138" s="7">
        <v>2.62</v>
      </c>
      <c r="J138" s="7">
        <v>2.14</v>
      </c>
      <c r="K138" s="7">
        <v>1.92</v>
      </c>
      <c r="L138" s="7">
        <v>1.66</v>
      </c>
      <c r="M138" s="7">
        <v>1.37</v>
      </c>
    </row>
    <row r="139" spans="1:13" x14ac:dyDescent="0.2">
      <c r="A139" s="19" t="s">
        <v>146</v>
      </c>
      <c r="B139" s="7">
        <v>56.34</v>
      </c>
      <c r="C139" s="7">
        <v>52.43</v>
      </c>
      <c r="D139" s="7">
        <v>51.37</v>
      </c>
      <c r="E139" s="7">
        <v>51.16</v>
      </c>
      <c r="F139" s="7">
        <v>51.13</v>
      </c>
      <c r="G139" s="7">
        <v>51.05</v>
      </c>
      <c r="H139" s="7">
        <v>50.56</v>
      </c>
      <c r="I139" s="7">
        <v>50.44</v>
      </c>
      <c r="J139" s="7">
        <v>50.44</v>
      </c>
      <c r="K139" s="7">
        <v>48.84</v>
      </c>
      <c r="L139" s="7">
        <v>49.19</v>
      </c>
      <c r="M139" s="7">
        <v>48.45</v>
      </c>
    </row>
    <row r="140" spans="1:13" x14ac:dyDescent="0.2">
      <c r="A140" s="19" t="s">
        <v>147</v>
      </c>
      <c r="B140" s="7">
        <v>0.11</v>
      </c>
      <c r="C140" s="7">
        <v>0.05</v>
      </c>
      <c r="D140" s="7">
        <v>7.0000000000000007E-2</v>
      </c>
      <c r="E140" s="7">
        <v>0.05</v>
      </c>
      <c r="F140" s="7">
        <v>0.01</v>
      </c>
      <c r="G140" s="7">
        <v>0.01</v>
      </c>
      <c r="H140" s="7">
        <v>0.01</v>
      </c>
      <c r="I140" s="7">
        <v>0.02</v>
      </c>
      <c r="J140" s="7">
        <v>0.01</v>
      </c>
      <c r="K140" s="7">
        <v>0.06</v>
      </c>
      <c r="L140" s="7">
        <v>0.1</v>
      </c>
      <c r="M140" s="7">
        <v>0.1</v>
      </c>
    </row>
    <row r="141" spans="1:13" x14ac:dyDescent="0.2">
      <c r="A141" s="19" t="s">
        <v>148</v>
      </c>
      <c r="B141" s="7">
        <v>26.48</v>
      </c>
      <c r="C141" s="7">
        <v>27.28</v>
      </c>
      <c r="D141" s="7">
        <v>25.46</v>
      </c>
      <c r="E141" s="7">
        <v>21.82</v>
      </c>
      <c r="F141" s="7">
        <v>18.059999999999999</v>
      </c>
      <c r="G141" s="7">
        <v>19.71</v>
      </c>
      <c r="H141" s="7">
        <v>18.32</v>
      </c>
      <c r="I141" s="7">
        <v>17.809999999999999</v>
      </c>
      <c r="J141" s="7">
        <v>18.079999999999998</v>
      </c>
      <c r="K141" s="7">
        <v>17.350000000000001</v>
      </c>
      <c r="L141" s="7">
        <v>22.57</v>
      </c>
      <c r="M141" s="7">
        <v>22.58</v>
      </c>
    </row>
    <row r="142" spans="1:13" x14ac:dyDescent="0.2">
      <c r="A142" s="19" t="s">
        <v>149</v>
      </c>
      <c r="B142" s="7">
        <v>49.23</v>
      </c>
      <c r="C142" s="7">
        <v>45.03</v>
      </c>
      <c r="D142" s="7">
        <v>43.84</v>
      </c>
      <c r="E142" s="7">
        <v>42.69</v>
      </c>
      <c r="F142" s="7">
        <v>41.4</v>
      </c>
      <c r="G142" s="7">
        <v>40.450000000000003</v>
      </c>
      <c r="H142" s="7">
        <v>38.26</v>
      </c>
      <c r="I142" s="7">
        <v>36.92</v>
      </c>
      <c r="J142" s="7">
        <v>35.36</v>
      </c>
      <c r="K142" s="7">
        <v>34.28</v>
      </c>
      <c r="L142" s="7">
        <v>34.729999999999997</v>
      </c>
      <c r="M142" s="7">
        <v>34.51</v>
      </c>
    </row>
    <row r="143" spans="1:13" x14ac:dyDescent="0.2">
      <c r="A143" s="19" t="s">
        <v>150</v>
      </c>
      <c r="B143" s="7">
        <v>7.0000000000000007E-2</v>
      </c>
      <c r="C143" s="7">
        <v>7.0000000000000007E-2</v>
      </c>
      <c r="D143" s="7">
        <v>7.0000000000000007E-2</v>
      </c>
      <c r="E143" s="7">
        <v>7.0000000000000007E-2</v>
      </c>
      <c r="F143" s="7">
        <v>7.0000000000000007E-2</v>
      </c>
      <c r="G143" s="7">
        <v>7.0000000000000007E-2</v>
      </c>
      <c r="H143" s="7">
        <v>0.08</v>
      </c>
      <c r="I143" s="7">
        <v>0.08</v>
      </c>
      <c r="J143" s="7">
        <v>0.09</v>
      </c>
      <c r="K143" s="7">
        <v>0.09</v>
      </c>
      <c r="L143" s="7">
        <v>0.09</v>
      </c>
      <c r="M143" s="7">
        <v>0.09</v>
      </c>
    </row>
    <row r="144" spans="1:13" x14ac:dyDescent="0.2">
      <c r="A144" s="19" t="s">
        <v>151</v>
      </c>
      <c r="B144" s="7">
        <v>0.65</v>
      </c>
      <c r="C144" s="7">
        <v>0.59</v>
      </c>
      <c r="D144" s="7">
        <v>0.43</v>
      </c>
      <c r="E144" s="7">
        <v>0.26</v>
      </c>
      <c r="F144" s="7">
        <v>0.16</v>
      </c>
      <c r="G144" s="7">
        <v>0.1</v>
      </c>
      <c r="H144" s="7">
        <v>0.08</v>
      </c>
      <c r="I144" s="7">
        <v>0.08</v>
      </c>
      <c r="J144" s="7">
        <v>7.0000000000000007E-2</v>
      </c>
      <c r="K144" s="7">
        <v>7.0000000000000007E-2</v>
      </c>
      <c r="L144" s="7">
        <v>0.09</v>
      </c>
      <c r="M144" s="7">
        <v>0.09</v>
      </c>
    </row>
    <row r="145" spans="1:13" x14ac:dyDescent="0.2">
      <c r="A145" s="19" t="s">
        <v>152</v>
      </c>
      <c r="B145" s="7">
        <v>0.24</v>
      </c>
      <c r="C145" s="7">
        <v>0.04</v>
      </c>
      <c r="D145" s="7">
        <v>0.03</v>
      </c>
      <c r="E145" s="7">
        <v>0.09</v>
      </c>
      <c r="F145" s="7">
        <v>0.06</v>
      </c>
      <c r="G145" s="7">
        <v>0.06</v>
      </c>
      <c r="H145" s="7">
        <v>0.06</v>
      </c>
      <c r="I145" s="7">
        <v>0.04</v>
      </c>
      <c r="J145" s="7">
        <v>0.01</v>
      </c>
      <c r="K145" s="7">
        <v>0.11</v>
      </c>
      <c r="L145" s="7">
        <v>0.09</v>
      </c>
      <c r="M145" s="7">
        <v>0.09</v>
      </c>
    </row>
    <row r="146" spans="1:13" x14ac:dyDescent="0.2">
      <c r="A146" s="19" t="s">
        <v>153</v>
      </c>
      <c r="B146" s="7">
        <v>39.96</v>
      </c>
      <c r="C146" s="7">
        <v>34.67</v>
      </c>
      <c r="D146" s="7">
        <v>32.96</v>
      </c>
      <c r="E146" s="7">
        <v>33.200000000000003</v>
      </c>
      <c r="F146" s="7">
        <v>34.22</v>
      </c>
      <c r="G146" s="7">
        <v>35.229999999999997</v>
      </c>
      <c r="H146" s="7">
        <v>36.520000000000003</v>
      </c>
      <c r="I146" s="7">
        <v>37.520000000000003</v>
      </c>
      <c r="J146" s="7">
        <v>36.1</v>
      </c>
      <c r="K146" s="7">
        <v>34.29</v>
      </c>
      <c r="L146" s="7">
        <v>34.369999999999997</v>
      </c>
      <c r="M146" s="7">
        <v>34.01</v>
      </c>
    </row>
    <row r="147" spans="1:13" x14ac:dyDescent="0.2">
      <c r="A147" s="19" t="s">
        <v>154</v>
      </c>
      <c r="B147" s="7">
        <v>0</v>
      </c>
      <c r="C147" s="7">
        <v>0.1</v>
      </c>
      <c r="D147" s="7">
        <v>0.1</v>
      </c>
      <c r="E147" s="7">
        <v>0.1</v>
      </c>
      <c r="F147" s="7">
        <v>0</v>
      </c>
      <c r="G147" s="7">
        <v>0.01</v>
      </c>
      <c r="H147" s="7">
        <v>0.1</v>
      </c>
      <c r="I147" s="7">
        <v>0.01</v>
      </c>
      <c r="J147" s="7">
        <v>0</v>
      </c>
      <c r="K147" s="7">
        <v>0.1</v>
      </c>
      <c r="L147" s="7">
        <v>0.1</v>
      </c>
      <c r="M147" s="7">
        <v>0.09</v>
      </c>
    </row>
    <row r="148" spans="1:13" x14ac:dyDescent="0.2">
      <c r="A148" s="19" t="s">
        <v>155</v>
      </c>
      <c r="B148" s="32">
        <v>0</v>
      </c>
      <c r="C148" s="32">
        <v>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</row>
    <row r="149" spans="1:13" x14ac:dyDescent="0.2">
      <c r="A149" s="19" t="s">
        <v>156</v>
      </c>
      <c r="B149" s="32">
        <v>0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</row>
    <row r="150" spans="1:13" x14ac:dyDescent="0.2">
      <c r="A150" s="19" t="s">
        <v>157</v>
      </c>
      <c r="B150" s="32">
        <v>0</v>
      </c>
      <c r="C150" s="32">
        <v>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</row>
    <row r="151" spans="1:13" x14ac:dyDescent="0.2">
      <c r="A151" s="19" t="s">
        <v>158</v>
      </c>
      <c r="B151" s="7">
        <v>0.05</v>
      </c>
      <c r="C151" s="7">
        <v>0.04</v>
      </c>
      <c r="D151" s="7">
        <v>0.05</v>
      </c>
      <c r="E151" s="7">
        <v>0.05</v>
      </c>
      <c r="F151" s="7">
        <v>0.04</v>
      </c>
      <c r="G151" s="7">
        <v>0.04</v>
      </c>
      <c r="H151" s="7">
        <v>0.02</v>
      </c>
      <c r="I151" s="7">
        <v>0.02</v>
      </c>
      <c r="J151" s="7">
        <v>0.02</v>
      </c>
      <c r="K151" s="7">
        <v>0.03</v>
      </c>
      <c r="L151" s="7">
        <v>0.03</v>
      </c>
      <c r="M151" s="7">
        <v>0.03</v>
      </c>
    </row>
    <row r="152" spans="1:13" x14ac:dyDescent="0.2">
      <c r="A152" s="19" t="s">
        <v>159</v>
      </c>
      <c r="B152" s="7">
        <v>24.74</v>
      </c>
      <c r="C152" s="7">
        <v>21.77</v>
      </c>
      <c r="D152" s="7">
        <v>18.75</v>
      </c>
      <c r="E152" s="7">
        <v>15.97</v>
      </c>
      <c r="F152" s="7">
        <v>13.75</v>
      </c>
      <c r="G152" s="7">
        <v>11.78</v>
      </c>
      <c r="H152" s="7">
        <v>10.19</v>
      </c>
      <c r="I152" s="7">
        <v>9.34</v>
      </c>
      <c r="J152" s="7">
        <v>8.4600000000000009</v>
      </c>
      <c r="K152" s="7">
        <v>7.52</v>
      </c>
      <c r="L152" s="7">
        <v>7.33</v>
      </c>
      <c r="M152" s="7">
        <v>6.51</v>
      </c>
    </row>
    <row r="153" spans="1:13" x14ac:dyDescent="0.2">
      <c r="A153" s="19" t="s">
        <v>160</v>
      </c>
      <c r="B153" s="7">
        <v>4.72</v>
      </c>
      <c r="C153" s="7">
        <v>3.93</v>
      </c>
      <c r="D153" s="7">
        <v>3.22</v>
      </c>
      <c r="E153" s="7">
        <v>3.13</v>
      </c>
      <c r="F153" s="7">
        <v>3.07</v>
      </c>
      <c r="G153" s="7">
        <v>2.56</v>
      </c>
      <c r="H153" s="7">
        <v>2.13</v>
      </c>
      <c r="I153" s="7">
        <v>2.12</v>
      </c>
      <c r="J153" s="7">
        <v>2.12</v>
      </c>
      <c r="K153" s="7">
        <v>1.59</v>
      </c>
      <c r="L153" s="7">
        <v>1.41</v>
      </c>
      <c r="M153" s="7">
        <v>1.23</v>
      </c>
    </row>
    <row r="154" spans="1:13" x14ac:dyDescent="0.2">
      <c r="A154" s="19" t="s">
        <v>196</v>
      </c>
      <c r="B154" s="7">
        <v>5.18</v>
      </c>
      <c r="C154" s="7">
        <v>11.24</v>
      </c>
      <c r="D154" s="7">
        <v>11.83</v>
      </c>
      <c r="E154" s="7">
        <v>10.8</v>
      </c>
      <c r="F154" s="7">
        <v>12.76</v>
      </c>
      <c r="G154" s="7">
        <v>32.17</v>
      </c>
      <c r="H154" s="7">
        <v>40.19</v>
      </c>
      <c r="I154" s="7">
        <v>45.7</v>
      </c>
      <c r="J154" s="7">
        <v>46.88</v>
      </c>
      <c r="K154" s="7">
        <v>47.08</v>
      </c>
      <c r="L154" s="7">
        <v>53.65</v>
      </c>
      <c r="M154" s="7">
        <v>52.58</v>
      </c>
    </row>
    <row r="155" spans="1:13" x14ac:dyDescent="0.2">
      <c r="A155" s="19" t="s">
        <v>162</v>
      </c>
      <c r="B155" s="7">
        <v>62.19</v>
      </c>
      <c r="C155" s="7">
        <v>60.43</v>
      </c>
      <c r="D155" s="7">
        <v>57.57</v>
      </c>
      <c r="E155" s="7">
        <v>56.22</v>
      </c>
      <c r="F155" s="7">
        <v>55.25</v>
      </c>
      <c r="G155" s="7">
        <v>54.55</v>
      </c>
      <c r="H155" s="7">
        <v>54.23</v>
      </c>
      <c r="I155" s="7">
        <v>53.93</v>
      </c>
      <c r="J155" s="7">
        <v>53.76</v>
      </c>
      <c r="K155" s="7">
        <v>53.92</v>
      </c>
      <c r="L155" s="7">
        <v>55.55</v>
      </c>
      <c r="M155" s="7">
        <v>55.86</v>
      </c>
    </row>
    <row r="156" spans="1:13" x14ac:dyDescent="0.2">
      <c r="A156" s="19" t="s">
        <v>163</v>
      </c>
      <c r="B156" s="7">
        <v>23.54</v>
      </c>
      <c r="C156" s="7">
        <v>18.82</v>
      </c>
      <c r="D156" s="7">
        <v>17.03</v>
      </c>
      <c r="E156" s="7">
        <v>19.850000000000001</v>
      </c>
      <c r="F156" s="7">
        <v>22.51</v>
      </c>
      <c r="G156" s="7">
        <v>25.41</v>
      </c>
      <c r="H156" s="7">
        <v>28.79</v>
      </c>
      <c r="I156" s="7">
        <v>30.18</v>
      </c>
      <c r="J156" s="7">
        <v>29.6</v>
      </c>
      <c r="K156" s="7">
        <v>35.6</v>
      </c>
      <c r="L156" s="7">
        <v>39.479999999999997</v>
      </c>
      <c r="M156" s="7">
        <v>38.630000000000003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6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2.75" x14ac:dyDescent="0.2"/>
  <cols>
    <col min="1" max="1" width="21" customWidth="1"/>
    <col min="13" max="13" width="9.42578125" style="69" customWidth="1"/>
    <col min="15" max="16" width="11.42578125" style="7"/>
    <col min="17" max="17" width="31.140625" style="7" customWidth="1"/>
    <col min="18" max="28" width="11.42578125" style="7"/>
  </cols>
  <sheetData>
    <row r="1" spans="1:28" ht="15" x14ac:dyDescent="0.25">
      <c r="A1" s="70" t="s">
        <v>309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256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45" x14ac:dyDescent="0.25">
      <c r="A2" s="51"/>
      <c r="M2" s="66" t="s">
        <v>276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5" x14ac:dyDescent="0.25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x14ac:dyDescent="0.2">
      <c r="A4" s="19" t="s">
        <v>13</v>
      </c>
      <c r="B4">
        <f t="shared" ref="B4:B67" si="1">IF(ISNUMBER(R4),(R4/7),"XXX")</f>
        <v>0.40285714285714286</v>
      </c>
      <c r="C4">
        <f t="shared" ref="C4:C67" si="2">IF(ISNUMBER(S4),(S4/7),"XXX")</f>
        <v>0.42</v>
      </c>
      <c r="D4">
        <f t="shared" ref="D4:D67" si="3">IF(ISNUMBER(T4),(T4/7),"XXX")</f>
        <v>0.42428571428571432</v>
      </c>
      <c r="E4">
        <f t="shared" ref="E4:E67" si="4">IF(ISNUMBER(U4),(U4/7),"XXX")</f>
        <v>0.45285714285714285</v>
      </c>
      <c r="F4">
        <f t="shared" ref="F4:F67" si="5">IF(ISNUMBER(V4),(V4/7),"XXX")</f>
        <v>0.47142857142857142</v>
      </c>
      <c r="G4">
        <f t="shared" ref="G4:G67" si="6">IF(ISNUMBER(W4),(W4/7),"XXX")</f>
        <v>0.44285714285714289</v>
      </c>
      <c r="H4">
        <f t="shared" ref="H4:H67" si="7">IF(ISNUMBER(X4),(X4/7),"XXX")</f>
        <v>0.40857142857142853</v>
      </c>
      <c r="I4">
        <f t="shared" ref="I4:I67" si="8">IF(ISNUMBER(Y4),(Y4/7),"XXX")</f>
        <v>0.40142857142857141</v>
      </c>
      <c r="J4">
        <f t="shared" ref="J4:J67" si="9">IF(ISNUMBER(Z4),(Z4/7),"XXX")</f>
        <v>0.44285714285714289</v>
      </c>
      <c r="K4">
        <f t="shared" ref="K4:K67" si="10">IF(ISNUMBER(AA4),(AA4/7),"XXX")</f>
        <v>0.49571428571428572</v>
      </c>
      <c r="L4">
        <f t="shared" ref="L4:L67" si="11">IF(ISNUMBER(AB4),(AB4/7),"XXX")</f>
        <v>0.51428571428571435</v>
      </c>
      <c r="M4" s="68">
        <v>0.41704800927777774</v>
      </c>
      <c r="O4" s="7" t="s">
        <v>13</v>
      </c>
      <c r="Q4" s="7" t="s">
        <v>13</v>
      </c>
      <c r="R4" s="7">
        <v>2.82</v>
      </c>
      <c r="S4" s="7">
        <v>2.94</v>
      </c>
      <c r="T4" s="7">
        <v>2.97</v>
      </c>
      <c r="U4" s="7">
        <v>3.17</v>
      </c>
      <c r="V4" s="7">
        <v>3.3</v>
      </c>
      <c r="W4" s="7">
        <v>3.1</v>
      </c>
      <c r="X4" s="7">
        <v>2.86</v>
      </c>
      <c r="Y4" s="7">
        <v>2.81</v>
      </c>
      <c r="Z4" s="7">
        <v>3.1</v>
      </c>
      <c r="AA4" s="7">
        <v>3.47</v>
      </c>
      <c r="AB4" s="7">
        <v>3.6</v>
      </c>
    </row>
    <row r="5" spans="1:28" x14ac:dyDescent="0.2">
      <c r="A5" s="19" t="s">
        <v>14</v>
      </c>
      <c r="B5">
        <f t="shared" si="1"/>
        <v>0.55714285714285716</v>
      </c>
      <c r="C5">
        <f t="shared" si="2"/>
        <v>0.45714285714285718</v>
      </c>
      <c r="D5">
        <f t="shared" si="3"/>
        <v>0.42285714285714288</v>
      </c>
      <c r="E5">
        <f t="shared" si="4"/>
        <v>0.47142857142857142</v>
      </c>
      <c r="F5">
        <f t="shared" si="5"/>
        <v>0.39857142857142858</v>
      </c>
      <c r="G5">
        <f t="shared" si="6"/>
        <v>0.32857142857142857</v>
      </c>
      <c r="H5">
        <f t="shared" si="7"/>
        <v>0.41000000000000003</v>
      </c>
      <c r="I5">
        <f t="shared" si="8"/>
        <v>0.49142857142857144</v>
      </c>
      <c r="J5">
        <f t="shared" si="9"/>
        <v>0.51285714285714279</v>
      </c>
      <c r="K5">
        <f t="shared" si="10"/>
        <v>0.50857142857142856</v>
      </c>
      <c r="L5">
        <f t="shared" si="11"/>
        <v>0.53857142857142859</v>
      </c>
      <c r="M5" s="68">
        <v>0.4206747876111111</v>
      </c>
      <c r="O5" s="7" t="s">
        <v>14</v>
      </c>
      <c r="Q5" s="7" t="s">
        <v>14</v>
      </c>
      <c r="R5" s="7">
        <v>3.9</v>
      </c>
      <c r="S5" s="7">
        <v>3.2</v>
      </c>
      <c r="T5" s="7">
        <v>2.96</v>
      </c>
      <c r="U5" s="7">
        <v>3.3</v>
      </c>
      <c r="V5" s="7">
        <v>2.79</v>
      </c>
      <c r="W5" s="7">
        <v>2.2999999999999998</v>
      </c>
      <c r="X5" s="7">
        <v>2.87</v>
      </c>
      <c r="Y5" s="7">
        <v>3.44</v>
      </c>
      <c r="Z5" s="7">
        <v>3.59</v>
      </c>
      <c r="AA5" s="7">
        <v>3.56</v>
      </c>
      <c r="AB5" s="7">
        <v>3.77</v>
      </c>
    </row>
    <row r="6" spans="1:28" x14ac:dyDescent="0.2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0.39571428571428574</v>
      </c>
      <c r="F6">
        <f t="shared" si="5"/>
        <v>0.37</v>
      </c>
      <c r="G6" t="str">
        <f t="shared" si="6"/>
        <v>XXX</v>
      </c>
      <c r="H6">
        <f t="shared" si="7"/>
        <v>0.37714285714285717</v>
      </c>
      <c r="I6">
        <f t="shared" si="8"/>
        <v>0.3457142857142857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0.29846578972222221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2.77</v>
      </c>
      <c r="V6" s="7">
        <v>2.59</v>
      </c>
      <c r="W6" s="7" t="s">
        <v>264</v>
      </c>
      <c r="X6" s="7">
        <v>2.64</v>
      </c>
      <c r="Y6" s="7">
        <v>2.42</v>
      </c>
      <c r="Z6" s="7" t="s">
        <v>264</v>
      </c>
      <c r="AA6" s="7" t="s">
        <v>264</v>
      </c>
      <c r="AB6" s="7" t="s">
        <v>264</v>
      </c>
    </row>
    <row r="7" spans="1:28" x14ac:dyDescent="0.2">
      <c r="A7" s="19" t="s">
        <v>16</v>
      </c>
      <c r="B7">
        <f t="shared" si="1"/>
        <v>0.41714285714285715</v>
      </c>
      <c r="C7">
        <f t="shared" si="2"/>
        <v>0.43</v>
      </c>
      <c r="D7">
        <f t="shared" si="3"/>
        <v>0.39571428571428574</v>
      </c>
      <c r="E7">
        <f t="shared" si="4"/>
        <v>0.37142857142857144</v>
      </c>
      <c r="F7">
        <f t="shared" si="5"/>
        <v>0.37857142857142856</v>
      </c>
      <c r="G7">
        <f t="shared" si="6"/>
        <v>0.36571428571428571</v>
      </c>
      <c r="H7">
        <f t="shared" si="7"/>
        <v>0.34714285714285714</v>
      </c>
      <c r="I7">
        <f t="shared" si="8"/>
        <v>0.36571428571428571</v>
      </c>
      <c r="J7">
        <f t="shared" si="9"/>
        <v>0.41571428571428576</v>
      </c>
      <c r="K7">
        <f t="shared" si="10"/>
        <v>0.47428571428571425</v>
      </c>
      <c r="L7">
        <f t="shared" si="11"/>
        <v>0.51571428571428568</v>
      </c>
      <c r="M7" s="68">
        <v>0.46508482827777775</v>
      </c>
      <c r="O7" s="7" t="s">
        <v>16</v>
      </c>
      <c r="Q7" s="7" t="s">
        <v>16</v>
      </c>
      <c r="R7" s="7">
        <v>2.92</v>
      </c>
      <c r="S7" s="7">
        <v>3.01</v>
      </c>
      <c r="T7" s="7">
        <v>2.77</v>
      </c>
      <c r="U7" s="7">
        <v>2.6</v>
      </c>
      <c r="V7" s="7">
        <v>2.65</v>
      </c>
      <c r="W7" s="7">
        <v>2.56</v>
      </c>
      <c r="X7" s="7">
        <v>2.4300000000000002</v>
      </c>
      <c r="Y7" s="7">
        <v>2.56</v>
      </c>
      <c r="Z7" s="7">
        <v>2.91</v>
      </c>
      <c r="AA7" s="7">
        <v>3.32</v>
      </c>
      <c r="AB7" s="7">
        <v>3.61</v>
      </c>
    </row>
    <row r="8" spans="1:28" x14ac:dyDescent="0.2">
      <c r="A8" s="19" t="s">
        <v>17</v>
      </c>
      <c r="B8">
        <f t="shared" si="1"/>
        <v>0.55571428571428572</v>
      </c>
      <c r="C8">
        <f t="shared" si="2"/>
        <v>0.56857142857142862</v>
      </c>
      <c r="D8">
        <f t="shared" si="3"/>
        <v>0.52857142857142858</v>
      </c>
      <c r="E8">
        <f t="shared" si="4"/>
        <v>0.47857142857142859</v>
      </c>
      <c r="F8">
        <f t="shared" si="5"/>
        <v>0.50285714285714289</v>
      </c>
      <c r="G8">
        <f t="shared" si="6"/>
        <v>0.57714285714285718</v>
      </c>
      <c r="H8">
        <f t="shared" si="7"/>
        <v>0.60571428571428576</v>
      </c>
      <c r="I8">
        <f t="shared" si="8"/>
        <v>0.55999999999999994</v>
      </c>
      <c r="J8">
        <f t="shared" si="9"/>
        <v>0.54428571428571426</v>
      </c>
      <c r="K8">
        <f t="shared" si="10"/>
        <v>0.59142857142857141</v>
      </c>
      <c r="L8">
        <f t="shared" si="11"/>
        <v>0.61</v>
      </c>
      <c r="M8" s="68">
        <v>0.61950676177777775</v>
      </c>
      <c r="O8" s="7" t="s">
        <v>17</v>
      </c>
      <c r="Q8" s="7" t="s">
        <v>17</v>
      </c>
      <c r="R8" s="7">
        <v>3.89</v>
      </c>
      <c r="S8" s="7">
        <v>3.98</v>
      </c>
      <c r="T8" s="7">
        <v>3.7</v>
      </c>
      <c r="U8" s="7">
        <v>3.35</v>
      </c>
      <c r="V8" s="7">
        <v>3.52</v>
      </c>
      <c r="W8" s="7">
        <v>4.04</v>
      </c>
      <c r="X8" s="7">
        <v>4.24</v>
      </c>
      <c r="Y8" s="7">
        <v>3.92</v>
      </c>
      <c r="Z8" s="7">
        <v>3.81</v>
      </c>
      <c r="AA8" s="7">
        <v>4.1399999999999997</v>
      </c>
      <c r="AB8" s="7">
        <v>4.2699999999999996</v>
      </c>
    </row>
    <row r="9" spans="1:28" x14ac:dyDescent="0.2">
      <c r="A9" s="19" t="s">
        <v>18</v>
      </c>
      <c r="B9">
        <f t="shared" si="1"/>
        <v>0.88571428571428579</v>
      </c>
      <c r="C9">
        <f t="shared" si="2"/>
        <v>0.88571428571428579</v>
      </c>
      <c r="D9">
        <f t="shared" si="3"/>
        <v>0.86285714285714288</v>
      </c>
      <c r="E9">
        <f t="shared" si="4"/>
        <v>0.82714285714285718</v>
      </c>
      <c r="F9">
        <f t="shared" si="5"/>
        <v>0.78285714285714292</v>
      </c>
      <c r="G9">
        <f t="shared" si="6"/>
        <v>0.77428571428571424</v>
      </c>
      <c r="H9">
        <f t="shared" si="7"/>
        <v>0.75285714285714278</v>
      </c>
      <c r="I9">
        <f t="shared" si="8"/>
        <v>0.7857142857142857</v>
      </c>
      <c r="J9">
        <f t="shared" si="9"/>
        <v>0.83571428571428563</v>
      </c>
      <c r="K9">
        <f t="shared" si="10"/>
        <v>0.8342857142857143</v>
      </c>
      <c r="L9">
        <f t="shared" si="11"/>
        <v>0.82857142857142851</v>
      </c>
      <c r="M9" s="68">
        <v>0.76591157911111107</v>
      </c>
      <c r="O9" s="7" t="s">
        <v>18</v>
      </c>
      <c r="Q9" s="7" t="s">
        <v>18</v>
      </c>
      <c r="R9" s="7">
        <v>6.2</v>
      </c>
      <c r="S9" s="7">
        <v>6.2</v>
      </c>
      <c r="T9" s="7">
        <v>6.04</v>
      </c>
      <c r="U9" s="7">
        <v>5.79</v>
      </c>
      <c r="V9" s="7">
        <v>5.48</v>
      </c>
      <c r="W9" s="7">
        <v>5.42</v>
      </c>
      <c r="X9" s="7">
        <v>5.27</v>
      </c>
      <c r="Y9" s="7">
        <v>5.5</v>
      </c>
      <c r="Z9" s="7">
        <v>5.85</v>
      </c>
      <c r="AA9" s="7">
        <v>5.84</v>
      </c>
      <c r="AB9" s="7">
        <v>5.8</v>
      </c>
    </row>
    <row r="10" spans="1:28" x14ac:dyDescent="0.2">
      <c r="A10" s="19" t="s">
        <v>19</v>
      </c>
      <c r="B10">
        <f t="shared" si="1"/>
        <v>0.90142857142857136</v>
      </c>
      <c r="C10">
        <f t="shared" si="2"/>
        <v>0.92428571428571427</v>
      </c>
      <c r="D10">
        <f t="shared" si="3"/>
        <v>0.89571428571428569</v>
      </c>
      <c r="E10">
        <f t="shared" si="4"/>
        <v>0.85571428571428576</v>
      </c>
      <c r="F10">
        <f t="shared" si="5"/>
        <v>0.82571428571428573</v>
      </c>
      <c r="G10">
        <f t="shared" si="6"/>
        <v>0.81857142857142862</v>
      </c>
      <c r="H10">
        <f t="shared" si="7"/>
        <v>0.8214285714285714</v>
      </c>
      <c r="I10">
        <f t="shared" si="8"/>
        <v>0.81857142857142862</v>
      </c>
      <c r="J10">
        <f t="shared" si="9"/>
        <v>0.83</v>
      </c>
      <c r="K10">
        <f t="shared" si="10"/>
        <v>0.84142857142857141</v>
      </c>
      <c r="L10">
        <f t="shared" si="11"/>
        <v>0.83857142857142863</v>
      </c>
      <c r="M10" s="68">
        <v>0.81479483711111111</v>
      </c>
      <c r="O10" s="7" t="s">
        <v>19</v>
      </c>
      <c r="Q10" s="7" t="s">
        <v>19</v>
      </c>
      <c r="R10" s="7">
        <v>6.31</v>
      </c>
      <c r="S10" s="7">
        <v>6.47</v>
      </c>
      <c r="T10" s="7">
        <v>6.27</v>
      </c>
      <c r="U10" s="7">
        <v>5.99</v>
      </c>
      <c r="V10" s="7">
        <v>5.78</v>
      </c>
      <c r="W10" s="7">
        <v>5.73</v>
      </c>
      <c r="X10" s="7">
        <v>5.75</v>
      </c>
      <c r="Y10" s="7">
        <v>5.73</v>
      </c>
      <c r="Z10" s="7">
        <v>5.81</v>
      </c>
      <c r="AA10" s="7">
        <v>5.89</v>
      </c>
      <c r="AB10" s="7">
        <v>5.87</v>
      </c>
    </row>
    <row r="11" spans="1:28" x14ac:dyDescent="0.2">
      <c r="A11" s="19" t="s">
        <v>20</v>
      </c>
      <c r="B11">
        <f t="shared" si="1"/>
        <v>0.5</v>
      </c>
      <c r="C11">
        <f t="shared" si="2"/>
        <v>0.57000000000000006</v>
      </c>
      <c r="D11">
        <f t="shared" si="3"/>
        <v>0.5842857142857143</v>
      </c>
      <c r="E11">
        <f t="shared" si="4"/>
        <v>0.53857142857142859</v>
      </c>
      <c r="F11">
        <f t="shared" si="5"/>
        <v>0.54285714285714282</v>
      </c>
      <c r="G11">
        <f t="shared" si="6"/>
        <v>0.56285714285714283</v>
      </c>
      <c r="H11">
        <f t="shared" si="7"/>
        <v>0.55571428571428572</v>
      </c>
      <c r="I11">
        <f t="shared" si="8"/>
        <v>0.53</v>
      </c>
      <c r="J11">
        <f t="shared" si="9"/>
        <v>0.53</v>
      </c>
      <c r="K11">
        <f t="shared" si="10"/>
        <v>0.59857142857142864</v>
      </c>
      <c r="L11">
        <f t="shared" si="11"/>
        <v>0.68428571428571427</v>
      </c>
      <c r="M11" s="68">
        <v>0.65603513183333328</v>
      </c>
      <c r="O11" s="7" t="s">
        <v>20</v>
      </c>
      <c r="Q11" s="7" t="s">
        <v>20</v>
      </c>
      <c r="R11" s="7">
        <v>3.5</v>
      </c>
      <c r="S11" s="7">
        <v>3.99</v>
      </c>
      <c r="T11" s="7">
        <v>4.09</v>
      </c>
      <c r="U11" s="7">
        <v>3.77</v>
      </c>
      <c r="V11" s="7">
        <v>3.8</v>
      </c>
      <c r="W11" s="7">
        <v>3.94</v>
      </c>
      <c r="X11" s="7">
        <v>3.89</v>
      </c>
      <c r="Y11" s="7">
        <v>3.71</v>
      </c>
      <c r="Z11" s="7">
        <v>3.71</v>
      </c>
      <c r="AA11" s="7">
        <v>4.1900000000000004</v>
      </c>
      <c r="AB11" s="7">
        <v>4.79</v>
      </c>
    </row>
    <row r="12" spans="1:28" x14ac:dyDescent="0.2">
      <c r="A12" s="19" t="s">
        <v>21</v>
      </c>
      <c r="B12">
        <f t="shared" si="1"/>
        <v>0.74857142857142855</v>
      </c>
      <c r="C12">
        <f t="shared" si="2"/>
        <v>0.75571428571428567</v>
      </c>
      <c r="D12">
        <f t="shared" si="3"/>
        <v>0.76571428571428579</v>
      </c>
      <c r="E12">
        <f t="shared" si="4"/>
        <v>0.78142857142857136</v>
      </c>
      <c r="F12">
        <f t="shared" si="5"/>
        <v>0.79714285714285715</v>
      </c>
      <c r="G12">
        <f t="shared" si="6"/>
        <v>0.78285714285714292</v>
      </c>
      <c r="H12">
        <f t="shared" si="7"/>
        <v>0.75142857142857145</v>
      </c>
      <c r="I12">
        <f t="shared" si="8"/>
        <v>0.72142857142857142</v>
      </c>
      <c r="J12">
        <f t="shared" si="9"/>
        <v>0.73571428571428577</v>
      </c>
      <c r="K12">
        <f t="shared" si="10"/>
        <v>0.76</v>
      </c>
      <c r="L12">
        <f t="shared" si="11"/>
        <v>0.76</v>
      </c>
      <c r="M12" s="68">
        <v>0.68791190783333334</v>
      </c>
      <c r="O12" s="7" t="s">
        <v>21</v>
      </c>
      <c r="Q12" s="7" t="s">
        <v>21</v>
      </c>
      <c r="R12" s="7">
        <v>5.24</v>
      </c>
      <c r="S12" s="7">
        <v>5.29</v>
      </c>
      <c r="T12" s="7">
        <v>5.36</v>
      </c>
      <c r="U12" s="7">
        <v>5.47</v>
      </c>
      <c r="V12" s="7">
        <v>5.58</v>
      </c>
      <c r="W12" s="7">
        <v>5.48</v>
      </c>
      <c r="X12" s="7">
        <v>5.26</v>
      </c>
      <c r="Y12" s="7">
        <v>5.05</v>
      </c>
      <c r="Z12" s="7">
        <v>5.15</v>
      </c>
      <c r="AA12" s="7">
        <v>5.32</v>
      </c>
      <c r="AB12" s="7">
        <v>5.32</v>
      </c>
    </row>
    <row r="13" spans="1:28" x14ac:dyDescent="0.2">
      <c r="A13" s="19" t="s">
        <v>22</v>
      </c>
      <c r="B13">
        <f t="shared" si="1"/>
        <v>0.44428571428571428</v>
      </c>
      <c r="C13">
        <f t="shared" si="2"/>
        <v>0.43714285714285717</v>
      </c>
      <c r="D13">
        <f t="shared" si="3"/>
        <v>0.44428571428571428</v>
      </c>
      <c r="E13">
        <f t="shared" si="4"/>
        <v>0.45</v>
      </c>
      <c r="F13">
        <f t="shared" si="5"/>
        <v>0.46285714285714291</v>
      </c>
      <c r="G13">
        <f t="shared" si="6"/>
        <v>0.46142857142857141</v>
      </c>
      <c r="H13">
        <f t="shared" si="7"/>
        <v>0.44428571428571428</v>
      </c>
      <c r="I13">
        <f t="shared" si="8"/>
        <v>0.43</v>
      </c>
      <c r="J13">
        <f t="shared" si="9"/>
        <v>0.45428571428571429</v>
      </c>
      <c r="K13">
        <f t="shared" si="10"/>
        <v>0.50857142857142856</v>
      </c>
      <c r="L13">
        <f t="shared" si="11"/>
        <v>0.53857142857142859</v>
      </c>
      <c r="M13" s="68">
        <v>0.35835733944444448</v>
      </c>
      <c r="O13" s="7" t="s">
        <v>22</v>
      </c>
      <c r="Q13" s="7" t="s">
        <v>22</v>
      </c>
      <c r="R13" s="7">
        <v>3.11</v>
      </c>
      <c r="S13" s="7">
        <v>3.06</v>
      </c>
      <c r="T13" s="7">
        <v>3.11</v>
      </c>
      <c r="U13" s="7">
        <v>3.15</v>
      </c>
      <c r="V13" s="7">
        <v>3.24</v>
      </c>
      <c r="W13" s="7">
        <v>3.23</v>
      </c>
      <c r="X13" s="7">
        <v>3.11</v>
      </c>
      <c r="Y13" s="7">
        <v>3.01</v>
      </c>
      <c r="Z13" s="7">
        <v>3.18</v>
      </c>
      <c r="AA13" s="7">
        <v>3.56</v>
      </c>
      <c r="AB13" s="7">
        <v>3.77</v>
      </c>
    </row>
    <row r="14" spans="1:28" x14ac:dyDescent="0.2">
      <c r="A14" s="19" t="s">
        <v>23</v>
      </c>
      <c r="B14">
        <f t="shared" si="1"/>
        <v>0.73428571428571421</v>
      </c>
      <c r="C14">
        <f t="shared" si="2"/>
        <v>0.78142857142857136</v>
      </c>
      <c r="D14">
        <f t="shared" si="3"/>
        <v>0.77571428571428569</v>
      </c>
      <c r="E14">
        <f t="shared" si="4"/>
        <v>0.76428571428571423</v>
      </c>
      <c r="F14">
        <f t="shared" si="5"/>
        <v>0.79999999999999993</v>
      </c>
      <c r="G14">
        <f t="shared" si="6"/>
        <v>0.74571428571428566</v>
      </c>
      <c r="H14">
        <f t="shared" si="7"/>
        <v>0.69428571428571428</v>
      </c>
      <c r="I14">
        <f t="shared" si="8"/>
        <v>0.69142857142857139</v>
      </c>
      <c r="J14" t="str">
        <f t="shared" si="9"/>
        <v>XXX</v>
      </c>
      <c r="K14">
        <f t="shared" si="10"/>
        <v>0.67714285714285716</v>
      </c>
      <c r="L14" t="str">
        <f t="shared" si="11"/>
        <v>XXX</v>
      </c>
      <c r="M14" s="68">
        <v>0.49893616572222221</v>
      </c>
      <c r="O14" s="7" t="s">
        <v>23</v>
      </c>
      <c r="Q14" s="7" t="s">
        <v>23</v>
      </c>
      <c r="R14" s="7">
        <v>5.14</v>
      </c>
      <c r="S14" s="7">
        <v>5.47</v>
      </c>
      <c r="T14" s="7">
        <v>5.43</v>
      </c>
      <c r="U14" s="7">
        <v>5.35</v>
      </c>
      <c r="V14" s="7">
        <v>5.6</v>
      </c>
      <c r="W14" s="7">
        <v>5.22</v>
      </c>
      <c r="X14" s="7">
        <v>4.8600000000000003</v>
      </c>
      <c r="Y14" s="7">
        <v>4.84</v>
      </c>
      <c r="Z14" s="7" t="s">
        <v>264</v>
      </c>
      <c r="AA14" s="7">
        <v>4.74</v>
      </c>
      <c r="AB14" s="7" t="s">
        <v>264</v>
      </c>
    </row>
    <row r="15" spans="1:28" x14ac:dyDescent="0.2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2">
      <c r="A16" s="19" t="s">
        <v>25</v>
      </c>
      <c r="B16">
        <f t="shared" si="1"/>
        <v>0.84714285714285709</v>
      </c>
      <c r="C16">
        <f t="shared" si="2"/>
        <v>0.83857142857142863</v>
      </c>
      <c r="D16">
        <f t="shared" si="3"/>
        <v>0.7985714285714286</v>
      </c>
      <c r="E16">
        <f t="shared" si="4"/>
        <v>0.76285714285714279</v>
      </c>
      <c r="F16">
        <f t="shared" si="5"/>
        <v>0.75142857142857145</v>
      </c>
      <c r="G16">
        <f t="shared" si="6"/>
        <v>0.75</v>
      </c>
      <c r="H16">
        <f t="shared" si="7"/>
        <v>0.76428571428571423</v>
      </c>
      <c r="I16">
        <f t="shared" si="8"/>
        <v>0.76999999999999991</v>
      </c>
      <c r="J16">
        <f t="shared" si="9"/>
        <v>0.78857142857142848</v>
      </c>
      <c r="K16">
        <f t="shared" si="10"/>
        <v>0.83142857142857152</v>
      </c>
      <c r="L16">
        <f t="shared" si="11"/>
        <v>0.8342857142857143</v>
      </c>
      <c r="M16" s="68">
        <v>0.79028219644444431</v>
      </c>
      <c r="O16" s="7" t="s">
        <v>25</v>
      </c>
      <c r="Q16" s="7" t="s">
        <v>25</v>
      </c>
      <c r="R16" s="7">
        <v>5.93</v>
      </c>
      <c r="S16" s="7">
        <v>5.87</v>
      </c>
      <c r="T16" s="7">
        <v>5.59</v>
      </c>
      <c r="U16" s="7">
        <v>5.34</v>
      </c>
      <c r="V16" s="7">
        <v>5.26</v>
      </c>
      <c r="W16" s="7">
        <v>5.25</v>
      </c>
      <c r="X16" s="7">
        <v>5.35</v>
      </c>
      <c r="Y16" s="7">
        <v>5.39</v>
      </c>
      <c r="Z16" s="7">
        <v>5.52</v>
      </c>
      <c r="AA16" s="7">
        <v>5.82</v>
      </c>
      <c r="AB16" s="7">
        <v>5.84</v>
      </c>
    </row>
    <row r="17" spans="1:28" x14ac:dyDescent="0.2">
      <c r="A17" s="19" t="s">
        <v>26</v>
      </c>
      <c r="B17" t="str">
        <f t="shared" si="1"/>
        <v>XXX</v>
      </c>
      <c r="C17" t="str">
        <f t="shared" si="2"/>
        <v>XXX</v>
      </c>
      <c r="D17" t="str">
        <f t="shared" si="3"/>
        <v>XXX</v>
      </c>
      <c r="E17" t="str">
        <f t="shared" si="4"/>
        <v>XXX</v>
      </c>
      <c r="F17">
        <f t="shared" si="5"/>
        <v>0.52142857142857146</v>
      </c>
      <c r="G17" t="str">
        <f t="shared" si="6"/>
        <v>XXX</v>
      </c>
      <c r="H17" t="str">
        <f t="shared" si="7"/>
        <v>XXX</v>
      </c>
      <c r="I17" t="str">
        <f t="shared" si="8"/>
        <v>XXX</v>
      </c>
      <c r="J17" t="str">
        <f t="shared" si="9"/>
        <v>XXX</v>
      </c>
      <c r="K17" t="str">
        <f t="shared" si="10"/>
        <v>XXX</v>
      </c>
      <c r="L17" t="str">
        <f t="shared" si="11"/>
        <v>XXX</v>
      </c>
      <c r="M17" s="68">
        <v>0.40004428488888893</v>
      </c>
      <c r="O17" s="7" t="s">
        <v>26</v>
      </c>
      <c r="Q17" s="7" t="s">
        <v>173</v>
      </c>
      <c r="R17" s="7" t="s">
        <v>264</v>
      </c>
      <c r="S17" s="7" t="s">
        <v>264</v>
      </c>
      <c r="T17" s="7" t="s">
        <v>264</v>
      </c>
      <c r="U17" s="7" t="s">
        <v>264</v>
      </c>
      <c r="V17" s="7">
        <v>3.65</v>
      </c>
      <c r="W17" s="7" t="s">
        <v>264</v>
      </c>
      <c r="X17" s="7" t="s">
        <v>264</v>
      </c>
      <c r="Y17" s="7" t="s">
        <v>264</v>
      </c>
      <c r="Z17" s="7" t="s">
        <v>264</v>
      </c>
      <c r="AA17" s="7" t="s">
        <v>264</v>
      </c>
      <c r="AB17" s="7" t="s">
        <v>264</v>
      </c>
    </row>
    <row r="18" spans="1:28" x14ac:dyDescent="0.2">
      <c r="A18" s="19" t="s">
        <v>27</v>
      </c>
      <c r="B18">
        <f t="shared" si="1"/>
        <v>0.39142857142857146</v>
      </c>
      <c r="C18">
        <f t="shared" si="2"/>
        <v>0.33857142857142858</v>
      </c>
      <c r="D18">
        <f t="shared" si="3"/>
        <v>0.28999999999999998</v>
      </c>
      <c r="E18">
        <f t="shared" si="4"/>
        <v>0.29714285714285715</v>
      </c>
      <c r="F18">
        <f t="shared" si="5"/>
        <v>0.37857142857142856</v>
      </c>
      <c r="G18">
        <f t="shared" si="6"/>
        <v>0.45714285714285718</v>
      </c>
      <c r="H18">
        <f t="shared" si="7"/>
        <v>0.45714285714285718</v>
      </c>
      <c r="I18">
        <f t="shared" si="8"/>
        <v>0.48571428571428571</v>
      </c>
      <c r="J18">
        <f t="shared" si="9"/>
        <v>0.48142857142857143</v>
      </c>
      <c r="K18">
        <f t="shared" si="10"/>
        <v>0.42</v>
      </c>
      <c r="L18" t="str">
        <f t="shared" si="11"/>
        <v>XXX</v>
      </c>
      <c r="M18" s="68">
        <v>0.25258255800000001</v>
      </c>
      <c r="O18" s="7" t="s">
        <v>27</v>
      </c>
      <c r="Q18" s="7" t="s">
        <v>27</v>
      </c>
      <c r="R18" s="7">
        <v>2.74</v>
      </c>
      <c r="S18" s="7">
        <v>2.37</v>
      </c>
      <c r="T18" s="7">
        <v>2.0299999999999998</v>
      </c>
      <c r="U18" s="7">
        <v>2.08</v>
      </c>
      <c r="V18" s="7">
        <v>2.65</v>
      </c>
      <c r="W18" s="7">
        <v>3.2</v>
      </c>
      <c r="X18" s="7">
        <v>3.2</v>
      </c>
      <c r="Y18" s="7">
        <v>3.4</v>
      </c>
      <c r="Z18" s="7">
        <v>3.37</v>
      </c>
      <c r="AA18" s="7">
        <v>2.94</v>
      </c>
      <c r="AB18" s="7" t="s">
        <v>264</v>
      </c>
    </row>
    <row r="19" spans="1:28" x14ac:dyDescent="0.2">
      <c r="A19" s="19" t="s">
        <v>28</v>
      </c>
      <c r="B19">
        <f t="shared" si="1"/>
        <v>0.41714285714285715</v>
      </c>
      <c r="C19">
        <f t="shared" si="2"/>
        <v>0.42428571428571432</v>
      </c>
      <c r="D19">
        <f t="shared" si="3"/>
        <v>0.36142857142857138</v>
      </c>
      <c r="E19">
        <f t="shared" si="4"/>
        <v>0.36285714285714288</v>
      </c>
      <c r="F19">
        <f t="shared" si="5"/>
        <v>0.39999999999999997</v>
      </c>
      <c r="G19">
        <f t="shared" si="6"/>
        <v>0.43714285714285717</v>
      </c>
      <c r="H19">
        <f t="shared" si="7"/>
        <v>0.46857142857142853</v>
      </c>
      <c r="I19" t="str">
        <f t="shared" si="8"/>
        <v>XXX</v>
      </c>
      <c r="J19">
        <f t="shared" si="9"/>
        <v>0.43571428571428567</v>
      </c>
      <c r="K19">
        <f t="shared" si="10"/>
        <v>0.43857142857142856</v>
      </c>
      <c r="L19">
        <f t="shared" si="11"/>
        <v>0.44428571428571428</v>
      </c>
      <c r="M19" s="68">
        <v>0.37528835933333332</v>
      </c>
      <c r="O19" s="7" t="s">
        <v>28</v>
      </c>
      <c r="Q19" s="7" t="s">
        <v>28</v>
      </c>
      <c r="R19" s="7">
        <v>2.92</v>
      </c>
      <c r="S19" s="7">
        <v>2.97</v>
      </c>
      <c r="T19" s="7">
        <v>2.5299999999999998</v>
      </c>
      <c r="U19" s="7">
        <v>2.54</v>
      </c>
      <c r="V19" s="7">
        <v>2.8</v>
      </c>
      <c r="W19" s="7">
        <v>3.06</v>
      </c>
      <c r="X19" s="7">
        <v>3.28</v>
      </c>
      <c r="Y19" s="7" t="s">
        <v>264</v>
      </c>
      <c r="Z19" s="7">
        <v>3.05</v>
      </c>
      <c r="AA19" s="7">
        <v>3.07</v>
      </c>
      <c r="AB19" s="7">
        <v>3.11</v>
      </c>
    </row>
    <row r="20" spans="1:28" x14ac:dyDescent="0.2">
      <c r="A20" s="19" t="s">
        <v>29</v>
      </c>
      <c r="B20">
        <f t="shared" si="1"/>
        <v>0.61285714285714288</v>
      </c>
      <c r="C20">
        <f t="shared" si="2"/>
        <v>0.65571428571428569</v>
      </c>
      <c r="D20">
        <f t="shared" si="3"/>
        <v>0.69285714285714284</v>
      </c>
      <c r="E20">
        <f t="shared" si="4"/>
        <v>0.7014285714285714</v>
      </c>
      <c r="F20">
        <f t="shared" si="5"/>
        <v>0.67714285714285716</v>
      </c>
      <c r="G20">
        <f t="shared" si="6"/>
        <v>0.65857142857142859</v>
      </c>
      <c r="H20">
        <f t="shared" si="7"/>
        <v>0.66428571428571437</v>
      </c>
      <c r="I20">
        <f t="shared" si="8"/>
        <v>0.66428571428571437</v>
      </c>
      <c r="J20">
        <f t="shared" si="9"/>
        <v>0.66857142857142848</v>
      </c>
      <c r="K20">
        <f t="shared" si="10"/>
        <v>0.68428571428571427</v>
      </c>
      <c r="L20">
        <f t="shared" si="11"/>
        <v>0.68428571428571427</v>
      </c>
      <c r="M20" s="68">
        <v>0.50033932261111114</v>
      </c>
      <c r="O20" s="7" t="s">
        <v>29</v>
      </c>
      <c r="Q20" s="7" t="s">
        <v>29</v>
      </c>
      <c r="R20" s="7">
        <v>4.29</v>
      </c>
      <c r="S20" s="7">
        <v>4.59</v>
      </c>
      <c r="T20" s="7">
        <v>4.8499999999999996</v>
      </c>
      <c r="U20" s="7">
        <v>4.91</v>
      </c>
      <c r="V20" s="7">
        <v>4.74</v>
      </c>
      <c r="W20" s="7">
        <v>4.6100000000000003</v>
      </c>
      <c r="X20" s="7">
        <v>4.6500000000000004</v>
      </c>
      <c r="Y20" s="7">
        <v>4.6500000000000004</v>
      </c>
      <c r="Z20" s="7">
        <v>4.68</v>
      </c>
      <c r="AA20" s="7">
        <v>4.79</v>
      </c>
      <c r="AB20" s="7">
        <v>4.79</v>
      </c>
    </row>
    <row r="21" spans="1:28" x14ac:dyDescent="0.2">
      <c r="A21" s="19" t="s">
        <v>30</v>
      </c>
      <c r="B21">
        <f t="shared" si="1"/>
        <v>0.58285714285714285</v>
      </c>
      <c r="C21">
        <f t="shared" si="2"/>
        <v>0.59285714285714286</v>
      </c>
      <c r="D21">
        <f t="shared" si="3"/>
        <v>0.5614285714285715</v>
      </c>
      <c r="E21">
        <f t="shared" si="4"/>
        <v>0.55142857142857138</v>
      </c>
      <c r="F21">
        <f t="shared" si="5"/>
        <v>0.57428571428571418</v>
      </c>
      <c r="G21">
        <f t="shared" si="6"/>
        <v>0.61142857142857143</v>
      </c>
      <c r="H21">
        <f t="shared" si="7"/>
        <v>0.6071428571428571</v>
      </c>
      <c r="I21">
        <f t="shared" si="8"/>
        <v>0.5357142857142857</v>
      </c>
      <c r="J21">
        <f t="shared" si="9"/>
        <v>0.54714285714285715</v>
      </c>
      <c r="K21">
        <f t="shared" si="10"/>
        <v>0.58571428571428563</v>
      </c>
      <c r="L21">
        <f t="shared" si="11"/>
        <v>0.61142857142857143</v>
      </c>
      <c r="M21" s="68">
        <v>0.47110568416666659</v>
      </c>
      <c r="O21" s="7" t="s">
        <v>30</v>
      </c>
      <c r="Q21" s="7" t="s">
        <v>30</v>
      </c>
      <c r="R21" s="7">
        <v>4.08</v>
      </c>
      <c r="S21" s="7">
        <v>4.1500000000000004</v>
      </c>
      <c r="T21" s="7">
        <v>3.93</v>
      </c>
      <c r="U21" s="7">
        <v>3.86</v>
      </c>
      <c r="V21" s="7">
        <v>4.0199999999999996</v>
      </c>
      <c r="W21" s="7">
        <v>4.28</v>
      </c>
      <c r="X21" s="7">
        <v>4.25</v>
      </c>
      <c r="Y21" s="7">
        <v>3.75</v>
      </c>
      <c r="Z21" s="7">
        <v>3.83</v>
      </c>
      <c r="AA21" s="7">
        <v>4.0999999999999996</v>
      </c>
      <c r="AB21" s="7">
        <v>4.28</v>
      </c>
    </row>
    <row r="22" spans="1:28" x14ac:dyDescent="0.2">
      <c r="A22" s="19" t="s">
        <v>31</v>
      </c>
      <c r="B22" t="str">
        <f t="shared" si="1"/>
        <v>XXX</v>
      </c>
      <c r="C22">
        <f t="shared" si="2"/>
        <v>0.63285714285714278</v>
      </c>
      <c r="D22">
        <f t="shared" si="3"/>
        <v>0.64857142857142858</v>
      </c>
      <c r="E22">
        <f t="shared" si="4"/>
        <v>0.63428571428571434</v>
      </c>
      <c r="F22">
        <f t="shared" si="5"/>
        <v>0.62714285714285711</v>
      </c>
      <c r="G22">
        <f t="shared" si="6"/>
        <v>0.62571428571428567</v>
      </c>
      <c r="H22">
        <f t="shared" si="7"/>
        <v>0.64571428571428569</v>
      </c>
      <c r="I22" t="str">
        <f t="shared" si="8"/>
        <v>XXX</v>
      </c>
      <c r="J22" t="str">
        <f t="shared" si="9"/>
        <v>XXX</v>
      </c>
      <c r="K22">
        <f t="shared" si="10"/>
        <v>0.61142857142857143</v>
      </c>
      <c r="L22">
        <f t="shared" si="11"/>
        <v>0.62714285714285711</v>
      </c>
      <c r="M22" s="68">
        <v>0.56918531522222227</v>
      </c>
      <c r="O22" s="7" t="s">
        <v>31</v>
      </c>
      <c r="Q22" s="7" t="s">
        <v>31</v>
      </c>
      <c r="R22" s="7" t="s">
        <v>264</v>
      </c>
      <c r="S22" s="7">
        <v>4.43</v>
      </c>
      <c r="T22" s="7">
        <v>4.54</v>
      </c>
      <c r="U22" s="7">
        <v>4.4400000000000004</v>
      </c>
      <c r="V22" s="7">
        <v>4.3899999999999997</v>
      </c>
      <c r="W22" s="7">
        <v>4.38</v>
      </c>
      <c r="X22" s="7">
        <v>4.5199999999999996</v>
      </c>
      <c r="Y22" s="7" t="s">
        <v>264</v>
      </c>
      <c r="Z22" s="7" t="s">
        <v>264</v>
      </c>
      <c r="AA22" s="7">
        <v>4.28</v>
      </c>
      <c r="AB22" s="7">
        <v>4.3899999999999997</v>
      </c>
    </row>
    <row r="23" spans="1:28" x14ac:dyDescent="0.2">
      <c r="A23" s="19" t="s">
        <v>32</v>
      </c>
      <c r="B23">
        <f t="shared" si="1"/>
        <v>0.49571428571428572</v>
      </c>
      <c r="C23">
        <f t="shared" si="2"/>
        <v>0.50857142857142856</v>
      </c>
      <c r="D23">
        <f t="shared" si="3"/>
        <v>0.45285714285714285</v>
      </c>
      <c r="E23">
        <f t="shared" si="4"/>
        <v>0.43428571428571427</v>
      </c>
      <c r="F23">
        <f t="shared" si="5"/>
        <v>0.45142857142857146</v>
      </c>
      <c r="G23">
        <f t="shared" si="6"/>
        <v>0.4757142857142857</v>
      </c>
      <c r="H23">
        <f t="shared" si="7"/>
        <v>0.48142857142857143</v>
      </c>
      <c r="I23">
        <f t="shared" si="8"/>
        <v>0.47428571428571425</v>
      </c>
      <c r="J23">
        <f t="shared" si="9"/>
        <v>0.49142857142857144</v>
      </c>
      <c r="K23">
        <f t="shared" si="10"/>
        <v>0.51</v>
      </c>
      <c r="L23">
        <f t="shared" si="11"/>
        <v>0.48571428571428571</v>
      </c>
      <c r="M23" s="68">
        <v>0.5232551786666666</v>
      </c>
      <c r="O23" s="7" t="s">
        <v>32</v>
      </c>
      <c r="Q23" s="7" t="s">
        <v>32</v>
      </c>
      <c r="R23" s="7">
        <v>3.47</v>
      </c>
      <c r="S23" s="7">
        <v>3.56</v>
      </c>
      <c r="T23" s="7">
        <v>3.17</v>
      </c>
      <c r="U23" s="7">
        <v>3.04</v>
      </c>
      <c r="V23" s="7">
        <v>3.16</v>
      </c>
      <c r="W23" s="7">
        <v>3.33</v>
      </c>
      <c r="X23" s="7">
        <v>3.37</v>
      </c>
      <c r="Y23" s="7">
        <v>3.32</v>
      </c>
      <c r="Z23" s="7">
        <v>3.44</v>
      </c>
      <c r="AA23" s="7">
        <v>3.57</v>
      </c>
      <c r="AB23" s="7">
        <v>3.4</v>
      </c>
    </row>
    <row r="24" spans="1:28" x14ac:dyDescent="0.2">
      <c r="A24" s="19" t="s">
        <v>33</v>
      </c>
      <c r="B24">
        <f t="shared" si="1"/>
        <v>0.6071428571428571</v>
      </c>
      <c r="C24">
        <f t="shared" si="2"/>
        <v>0.59428571428571431</v>
      </c>
      <c r="D24">
        <f t="shared" si="3"/>
        <v>0.56571428571428573</v>
      </c>
      <c r="E24">
        <f t="shared" si="4"/>
        <v>0.55428571428571427</v>
      </c>
      <c r="F24">
        <f t="shared" si="5"/>
        <v>0.55999999999999994</v>
      </c>
      <c r="G24">
        <f t="shared" si="6"/>
        <v>0.57999999999999996</v>
      </c>
      <c r="H24">
        <f t="shared" si="7"/>
        <v>0.51142857142857145</v>
      </c>
      <c r="I24">
        <f t="shared" si="8"/>
        <v>0.49571428571428572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0.4555094798333334</v>
      </c>
      <c r="O24" s="7" t="s">
        <v>33</v>
      </c>
      <c r="Q24" s="7" t="s">
        <v>33</v>
      </c>
      <c r="R24" s="7">
        <v>4.25</v>
      </c>
      <c r="S24" s="7">
        <v>4.16</v>
      </c>
      <c r="T24" s="7">
        <v>3.96</v>
      </c>
      <c r="U24" s="7">
        <v>3.88</v>
      </c>
      <c r="V24" s="7">
        <v>3.92</v>
      </c>
      <c r="W24" s="7">
        <v>4.0599999999999996</v>
      </c>
      <c r="X24" s="7">
        <v>3.58</v>
      </c>
      <c r="Y24" s="7">
        <v>3.47</v>
      </c>
      <c r="Z24" s="7" t="s">
        <v>264</v>
      </c>
      <c r="AA24" s="7" t="s">
        <v>264</v>
      </c>
      <c r="AB24" s="7" t="s">
        <v>264</v>
      </c>
    </row>
    <row r="25" spans="1:28" x14ac:dyDescent="0.2">
      <c r="A25" s="19" t="s">
        <v>34</v>
      </c>
      <c r="B25">
        <f t="shared" si="1"/>
        <v>0.40714285714285714</v>
      </c>
      <c r="C25">
        <f t="shared" si="2"/>
        <v>0.40571428571428569</v>
      </c>
      <c r="D25">
        <f t="shared" si="3"/>
        <v>0.37857142857142856</v>
      </c>
      <c r="E25">
        <f t="shared" si="4"/>
        <v>0.37285714285714283</v>
      </c>
      <c r="F25">
        <f t="shared" si="5"/>
        <v>0.34857142857142859</v>
      </c>
      <c r="G25">
        <f t="shared" si="6"/>
        <v>0.32428571428571429</v>
      </c>
      <c r="H25">
        <f t="shared" si="7"/>
        <v>0.36285714285714288</v>
      </c>
      <c r="I25">
        <f t="shared" si="8"/>
        <v>0.38857142857142862</v>
      </c>
      <c r="J25">
        <f t="shared" si="9"/>
        <v>0.38857142857142862</v>
      </c>
      <c r="K25">
        <f t="shared" si="10"/>
        <v>0.38857142857142862</v>
      </c>
      <c r="L25">
        <f t="shared" si="11"/>
        <v>0.43857142857142856</v>
      </c>
      <c r="M25" s="68">
        <v>0.39219858377777778</v>
      </c>
      <c r="O25" s="7" t="s">
        <v>34</v>
      </c>
      <c r="Q25" s="7" t="s">
        <v>34</v>
      </c>
      <c r="R25" s="7">
        <v>2.85</v>
      </c>
      <c r="S25" s="7">
        <v>2.84</v>
      </c>
      <c r="T25" s="7">
        <v>2.65</v>
      </c>
      <c r="U25" s="7">
        <v>2.61</v>
      </c>
      <c r="V25" s="7">
        <v>2.44</v>
      </c>
      <c r="W25" s="7">
        <v>2.27</v>
      </c>
      <c r="X25" s="7">
        <v>2.54</v>
      </c>
      <c r="Y25" s="7">
        <v>2.72</v>
      </c>
      <c r="Z25" s="7">
        <v>2.72</v>
      </c>
      <c r="AA25" s="7">
        <v>2.72</v>
      </c>
      <c r="AB25" s="7">
        <v>3.07</v>
      </c>
    </row>
    <row r="26" spans="1:28" x14ac:dyDescent="0.2">
      <c r="A26" s="19" t="s">
        <v>35</v>
      </c>
      <c r="B26" t="str">
        <f t="shared" si="1"/>
        <v>XXX</v>
      </c>
      <c r="C26" t="str">
        <f t="shared" si="2"/>
        <v>XXX</v>
      </c>
      <c r="D26" t="str">
        <f t="shared" si="3"/>
        <v>XXX</v>
      </c>
      <c r="E26" t="str">
        <f t="shared" si="4"/>
        <v>XXX</v>
      </c>
      <c r="F26" t="str">
        <f t="shared" si="5"/>
        <v>XXX</v>
      </c>
      <c r="G26" t="str">
        <f t="shared" si="6"/>
        <v>XXX</v>
      </c>
      <c r="H26" t="str">
        <f t="shared" si="7"/>
        <v>XXX</v>
      </c>
      <c r="I26" t="str">
        <f t="shared" si="8"/>
        <v>XXX</v>
      </c>
      <c r="J26" t="str">
        <f t="shared" si="9"/>
        <v>XXX</v>
      </c>
      <c r="K26" t="str">
        <f t="shared" si="10"/>
        <v>XXX</v>
      </c>
      <c r="L26" t="str">
        <f t="shared" si="11"/>
        <v>XXX</v>
      </c>
      <c r="M26" s="68">
        <v>0.39635954961111108</v>
      </c>
      <c r="O26" s="7" t="s">
        <v>35</v>
      </c>
    </row>
    <row r="27" spans="1:28" x14ac:dyDescent="0.2">
      <c r="A27" s="19" t="s">
        <v>36</v>
      </c>
      <c r="B27">
        <f t="shared" si="1"/>
        <v>0.52428571428571424</v>
      </c>
      <c r="C27">
        <f t="shared" si="2"/>
        <v>0.50571428571428567</v>
      </c>
      <c r="D27">
        <f t="shared" si="3"/>
        <v>0.45428571428571429</v>
      </c>
      <c r="E27">
        <f t="shared" si="4"/>
        <v>0.48142857142857143</v>
      </c>
      <c r="F27">
        <f t="shared" si="5"/>
        <v>0.48857142857142855</v>
      </c>
      <c r="G27">
        <f t="shared" si="6"/>
        <v>0.50857142857142856</v>
      </c>
      <c r="H27">
        <f t="shared" si="7"/>
        <v>0.51714285714285713</v>
      </c>
      <c r="I27">
        <f t="shared" si="8"/>
        <v>0.50857142857142856</v>
      </c>
      <c r="J27">
        <f t="shared" si="9"/>
        <v>0.55999999999999994</v>
      </c>
      <c r="K27">
        <f t="shared" si="10"/>
        <v>0.59285714285714286</v>
      </c>
      <c r="L27">
        <f t="shared" si="11"/>
        <v>0.60142857142857142</v>
      </c>
      <c r="M27" s="68">
        <v>0.41534354422222219</v>
      </c>
      <c r="O27" s="7" t="s">
        <v>36</v>
      </c>
      <c r="Q27" s="7" t="s">
        <v>36</v>
      </c>
      <c r="R27" s="7">
        <v>3.67</v>
      </c>
      <c r="S27" s="7">
        <v>3.54</v>
      </c>
      <c r="T27" s="7">
        <v>3.18</v>
      </c>
      <c r="U27" s="7">
        <v>3.37</v>
      </c>
      <c r="V27" s="7">
        <v>3.42</v>
      </c>
      <c r="W27" s="7">
        <v>3.56</v>
      </c>
      <c r="X27" s="7">
        <v>3.62</v>
      </c>
      <c r="Y27" s="7">
        <v>3.56</v>
      </c>
      <c r="Z27" s="7">
        <v>3.92</v>
      </c>
      <c r="AA27" s="7">
        <v>4.1500000000000004</v>
      </c>
      <c r="AB27" s="7">
        <v>4.21</v>
      </c>
    </row>
    <row r="28" spans="1:28" x14ac:dyDescent="0.2">
      <c r="A28" s="19" t="s">
        <v>37</v>
      </c>
      <c r="B28">
        <f t="shared" si="1"/>
        <v>0.84857142857142864</v>
      </c>
      <c r="C28">
        <f t="shared" si="2"/>
        <v>0.87571428571428567</v>
      </c>
      <c r="D28">
        <f t="shared" si="3"/>
        <v>0.85142857142857142</v>
      </c>
      <c r="E28">
        <f t="shared" si="4"/>
        <v>0.84571428571428575</v>
      </c>
      <c r="F28">
        <f t="shared" si="5"/>
        <v>0.83</v>
      </c>
      <c r="G28">
        <f t="shared" si="6"/>
        <v>0.8342857142857143</v>
      </c>
      <c r="H28">
        <f t="shared" si="7"/>
        <v>0.84</v>
      </c>
      <c r="I28">
        <f t="shared" si="8"/>
        <v>0.84</v>
      </c>
      <c r="J28">
        <f t="shared" si="9"/>
        <v>0.85</v>
      </c>
      <c r="K28">
        <f t="shared" si="10"/>
        <v>0.84142857142857141</v>
      </c>
      <c r="L28">
        <f t="shared" si="11"/>
        <v>0.85142857142857142</v>
      </c>
      <c r="M28" s="68">
        <v>0.74452873333333347</v>
      </c>
      <c r="O28" s="7" t="s">
        <v>37</v>
      </c>
      <c r="Q28" s="7" t="s">
        <v>37</v>
      </c>
      <c r="R28" s="7">
        <v>5.94</v>
      </c>
      <c r="S28" s="7">
        <v>6.13</v>
      </c>
      <c r="T28" s="7">
        <v>5.96</v>
      </c>
      <c r="U28" s="7">
        <v>5.92</v>
      </c>
      <c r="V28" s="7">
        <v>5.81</v>
      </c>
      <c r="W28" s="7">
        <v>5.84</v>
      </c>
      <c r="X28" s="7">
        <v>5.88</v>
      </c>
      <c r="Y28" s="7">
        <v>5.88</v>
      </c>
      <c r="Z28" s="7">
        <v>5.95</v>
      </c>
      <c r="AA28" s="7">
        <v>5.89</v>
      </c>
      <c r="AB28" s="7">
        <v>5.96</v>
      </c>
    </row>
    <row r="29" spans="1:28" x14ac:dyDescent="0.2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2">
      <c r="A30" s="19" t="s">
        <v>39</v>
      </c>
      <c r="B30">
        <f t="shared" si="1"/>
        <v>0.34714285714285714</v>
      </c>
      <c r="C30">
        <f t="shared" si="2"/>
        <v>0.35714285714285715</v>
      </c>
      <c r="D30">
        <f t="shared" si="3"/>
        <v>0.34428571428571431</v>
      </c>
      <c r="E30">
        <f t="shared" si="4"/>
        <v>0.33857142857142858</v>
      </c>
      <c r="F30">
        <f t="shared" si="5"/>
        <v>0.35571428571428576</v>
      </c>
      <c r="G30">
        <f t="shared" si="6"/>
        <v>0.34714285714285714</v>
      </c>
      <c r="H30">
        <f t="shared" si="7"/>
        <v>0.33428571428571424</v>
      </c>
      <c r="I30">
        <f t="shared" si="8"/>
        <v>0.35857142857142854</v>
      </c>
      <c r="J30">
        <f t="shared" si="9"/>
        <v>0.41571428571428576</v>
      </c>
      <c r="K30">
        <f t="shared" si="10"/>
        <v>0.42</v>
      </c>
      <c r="L30">
        <f t="shared" si="11"/>
        <v>0.41428571428571426</v>
      </c>
      <c r="M30" s="68">
        <v>0.32268882327777781</v>
      </c>
      <c r="O30" s="7" t="s">
        <v>39</v>
      </c>
      <c r="Q30" s="7" t="s">
        <v>39</v>
      </c>
      <c r="R30" s="7">
        <v>2.4300000000000002</v>
      </c>
      <c r="S30" s="7">
        <v>2.5</v>
      </c>
      <c r="T30" s="7">
        <v>2.41</v>
      </c>
      <c r="U30" s="7">
        <v>2.37</v>
      </c>
      <c r="V30" s="7">
        <v>2.4900000000000002</v>
      </c>
      <c r="W30" s="7">
        <v>2.4300000000000002</v>
      </c>
      <c r="X30" s="7">
        <v>2.34</v>
      </c>
      <c r="Y30" s="7">
        <v>2.5099999999999998</v>
      </c>
      <c r="Z30" s="7">
        <v>2.91</v>
      </c>
      <c r="AA30" s="7">
        <v>2.94</v>
      </c>
      <c r="AB30" s="7">
        <v>2.9</v>
      </c>
    </row>
    <row r="31" spans="1:28" x14ac:dyDescent="0.2">
      <c r="A31" s="19" t="s">
        <v>40</v>
      </c>
      <c r="B31">
        <f t="shared" si="1"/>
        <v>0.70428571428571429</v>
      </c>
      <c r="C31">
        <f t="shared" si="2"/>
        <v>0.68571428571428572</v>
      </c>
      <c r="D31">
        <f t="shared" si="3"/>
        <v>0.69428571428571428</v>
      </c>
      <c r="E31">
        <f t="shared" si="4"/>
        <v>0.67428571428571427</v>
      </c>
      <c r="F31">
        <f t="shared" si="5"/>
        <v>0.65285714285714291</v>
      </c>
      <c r="G31">
        <f t="shared" si="6"/>
        <v>0.66714285714285715</v>
      </c>
      <c r="H31">
        <f t="shared" si="7"/>
        <v>0.66857142857142848</v>
      </c>
      <c r="I31">
        <f t="shared" si="8"/>
        <v>0.66142857142857137</v>
      </c>
      <c r="J31">
        <f t="shared" si="9"/>
        <v>0.68571428571428572</v>
      </c>
      <c r="K31">
        <f t="shared" si="10"/>
        <v>0.70857142857142852</v>
      </c>
      <c r="L31">
        <f t="shared" si="11"/>
        <v>0.70714285714285718</v>
      </c>
      <c r="M31" s="68">
        <v>0.59953256711111114</v>
      </c>
      <c r="O31" s="7" t="s">
        <v>40</v>
      </c>
      <c r="Q31" s="7" t="s">
        <v>40</v>
      </c>
      <c r="R31" s="7">
        <v>4.93</v>
      </c>
      <c r="S31" s="7">
        <v>4.8</v>
      </c>
      <c r="T31" s="7">
        <v>4.8600000000000003</v>
      </c>
      <c r="U31" s="7">
        <v>4.72</v>
      </c>
      <c r="V31" s="7">
        <v>4.57</v>
      </c>
      <c r="W31" s="7">
        <v>4.67</v>
      </c>
      <c r="X31" s="7">
        <v>4.68</v>
      </c>
      <c r="Y31" s="7">
        <v>4.63</v>
      </c>
      <c r="Z31" s="7">
        <v>4.8</v>
      </c>
      <c r="AA31" s="7">
        <v>4.96</v>
      </c>
      <c r="AB31" s="7">
        <v>4.95</v>
      </c>
    </row>
    <row r="32" spans="1:28" x14ac:dyDescent="0.2">
      <c r="A32" s="19" t="s">
        <v>41</v>
      </c>
      <c r="B32">
        <f t="shared" si="1"/>
        <v>0.57428571428571418</v>
      </c>
      <c r="C32">
        <f t="shared" si="2"/>
        <v>0.66</v>
      </c>
      <c r="D32">
        <f t="shared" si="3"/>
        <v>0.69142857142857139</v>
      </c>
      <c r="E32">
        <f t="shared" si="4"/>
        <v>0.67714285714285716</v>
      </c>
      <c r="F32">
        <f t="shared" si="5"/>
        <v>0.67142857142857149</v>
      </c>
      <c r="G32">
        <f t="shared" si="6"/>
        <v>0.65</v>
      </c>
      <c r="H32">
        <f t="shared" si="7"/>
        <v>0.62857142857142867</v>
      </c>
      <c r="I32">
        <f t="shared" si="8"/>
        <v>0.61571428571428566</v>
      </c>
      <c r="J32">
        <f t="shared" si="9"/>
        <v>0.61285714285714288</v>
      </c>
      <c r="K32">
        <f t="shared" si="10"/>
        <v>0.63285714285714278</v>
      </c>
      <c r="L32">
        <f t="shared" si="11"/>
        <v>0.65</v>
      </c>
      <c r="M32" s="68">
        <v>0.65639116494444449</v>
      </c>
      <c r="O32" s="7" t="s">
        <v>41</v>
      </c>
      <c r="Q32" s="7" t="s">
        <v>41</v>
      </c>
      <c r="R32" s="7">
        <v>4.0199999999999996</v>
      </c>
      <c r="S32" s="7">
        <v>4.62</v>
      </c>
      <c r="T32" s="7">
        <v>4.84</v>
      </c>
      <c r="U32" s="7">
        <v>4.74</v>
      </c>
      <c r="V32" s="7">
        <v>4.7</v>
      </c>
      <c r="W32" s="7">
        <v>4.55</v>
      </c>
      <c r="X32" s="7">
        <v>4.4000000000000004</v>
      </c>
      <c r="Y32" s="7">
        <v>4.3099999999999996</v>
      </c>
      <c r="Z32" s="7">
        <v>4.29</v>
      </c>
      <c r="AA32" s="7">
        <v>4.43</v>
      </c>
      <c r="AB32" s="7">
        <v>4.55</v>
      </c>
    </row>
    <row r="33" spans="1:28" x14ac:dyDescent="0.2">
      <c r="A33" s="19" t="s">
        <v>42</v>
      </c>
      <c r="B33">
        <f t="shared" si="1"/>
        <v>0.6</v>
      </c>
      <c r="C33">
        <f t="shared" si="2"/>
        <v>0.58571428571428563</v>
      </c>
      <c r="D33">
        <f t="shared" si="3"/>
        <v>0.52142857142857146</v>
      </c>
      <c r="E33">
        <f t="shared" si="4"/>
        <v>0.50714285714285712</v>
      </c>
      <c r="F33">
        <f t="shared" si="5"/>
        <v>0.52428571428571424</v>
      </c>
      <c r="G33">
        <f t="shared" si="6"/>
        <v>0.51571428571428568</v>
      </c>
      <c r="H33">
        <f t="shared" si="7"/>
        <v>0.51857142857142857</v>
      </c>
      <c r="I33">
        <f t="shared" si="8"/>
        <v>0.52</v>
      </c>
      <c r="J33">
        <f t="shared" si="9"/>
        <v>0.56428571428571428</v>
      </c>
      <c r="K33">
        <f t="shared" si="10"/>
        <v>0.59</v>
      </c>
      <c r="L33">
        <f t="shared" si="11"/>
        <v>0.5614285714285715</v>
      </c>
      <c r="M33" s="68">
        <v>0.51116555527777785</v>
      </c>
      <c r="O33" s="7" t="s">
        <v>42</v>
      </c>
      <c r="Q33" s="7" t="s">
        <v>42</v>
      </c>
      <c r="R33" s="7">
        <v>4.2</v>
      </c>
      <c r="S33" s="7">
        <v>4.0999999999999996</v>
      </c>
      <c r="T33" s="7">
        <v>3.65</v>
      </c>
      <c r="U33" s="7">
        <v>3.55</v>
      </c>
      <c r="V33" s="7">
        <v>3.67</v>
      </c>
      <c r="W33" s="7">
        <v>3.61</v>
      </c>
      <c r="X33" s="7">
        <v>3.63</v>
      </c>
      <c r="Y33" s="7">
        <v>3.64</v>
      </c>
      <c r="Z33" s="7">
        <v>3.95</v>
      </c>
      <c r="AA33" s="7">
        <v>4.13</v>
      </c>
      <c r="AB33" s="7">
        <v>3.93</v>
      </c>
    </row>
    <row r="34" spans="1:28" x14ac:dyDescent="0.2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0.52285714285714291</v>
      </c>
      <c r="L34">
        <f t="shared" si="11"/>
        <v>0.48285714285714282</v>
      </c>
      <c r="M34" s="68">
        <v>0.32879698277777775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3.66</v>
      </c>
      <c r="AB34" s="7">
        <v>3.38</v>
      </c>
    </row>
    <row r="35" spans="1:28" x14ac:dyDescent="0.2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2">
      <c r="A36" s="19" t="s">
        <v>45</v>
      </c>
      <c r="B36">
        <f t="shared" si="1"/>
        <v>0.61571428571428566</v>
      </c>
      <c r="C36">
        <f t="shared" si="2"/>
        <v>0.60428571428571431</v>
      </c>
      <c r="D36">
        <f t="shared" si="3"/>
        <v>0.59571428571428575</v>
      </c>
      <c r="E36">
        <f t="shared" si="4"/>
        <v>0.5842857142857143</v>
      </c>
      <c r="F36">
        <f t="shared" si="5"/>
        <v>0.57714285714285718</v>
      </c>
      <c r="G36">
        <f t="shared" si="6"/>
        <v>0.59714285714285709</v>
      </c>
      <c r="H36">
        <f t="shared" si="7"/>
        <v>0.61857142857142855</v>
      </c>
      <c r="I36">
        <f t="shared" si="8"/>
        <v>0.62857142857142867</v>
      </c>
      <c r="J36">
        <f t="shared" si="9"/>
        <v>0.6428571428571429</v>
      </c>
      <c r="K36">
        <f t="shared" si="10"/>
        <v>0.65428571428571425</v>
      </c>
      <c r="L36">
        <f t="shared" si="11"/>
        <v>0.68571428571428572</v>
      </c>
      <c r="M36" s="68">
        <v>0.6150627136111112</v>
      </c>
      <c r="O36" s="7" t="s">
        <v>45</v>
      </c>
      <c r="Q36" s="7" t="s">
        <v>45</v>
      </c>
      <c r="R36" s="7">
        <v>4.3099999999999996</v>
      </c>
      <c r="S36" s="7">
        <v>4.2300000000000004</v>
      </c>
      <c r="T36" s="7">
        <v>4.17</v>
      </c>
      <c r="U36" s="7">
        <v>4.09</v>
      </c>
      <c r="V36" s="7">
        <v>4.04</v>
      </c>
      <c r="W36" s="7">
        <v>4.18</v>
      </c>
      <c r="X36" s="7">
        <v>4.33</v>
      </c>
      <c r="Y36" s="7">
        <v>4.4000000000000004</v>
      </c>
      <c r="Z36" s="7">
        <v>4.5</v>
      </c>
      <c r="AA36" s="7">
        <v>4.58</v>
      </c>
      <c r="AB36" s="7">
        <v>4.8</v>
      </c>
    </row>
    <row r="37" spans="1:28" x14ac:dyDescent="0.2">
      <c r="A37" s="19" t="s">
        <v>46</v>
      </c>
      <c r="B37" t="str">
        <f t="shared" si="1"/>
        <v>XXX</v>
      </c>
      <c r="C37">
        <f t="shared" si="2"/>
        <v>0.44</v>
      </c>
      <c r="D37">
        <f t="shared" si="3"/>
        <v>0.42285714285714288</v>
      </c>
      <c r="E37">
        <f t="shared" si="4"/>
        <v>0.42571428571428571</v>
      </c>
      <c r="F37">
        <f t="shared" si="5"/>
        <v>0.41000000000000003</v>
      </c>
      <c r="G37">
        <f t="shared" si="6"/>
        <v>0.43428571428571427</v>
      </c>
      <c r="H37">
        <f t="shared" si="7"/>
        <v>0.45571428571428568</v>
      </c>
      <c r="I37">
        <f t="shared" si="8"/>
        <v>0.48571428571428571</v>
      </c>
      <c r="J37">
        <f t="shared" si="9"/>
        <v>0.59142857142857141</v>
      </c>
      <c r="K37">
        <f t="shared" si="10"/>
        <v>0.58285714285714285</v>
      </c>
      <c r="L37" t="str">
        <f t="shared" si="11"/>
        <v>XXX</v>
      </c>
      <c r="M37" s="68">
        <v>0.43988894622222224</v>
      </c>
      <c r="O37" s="7" t="s">
        <v>46</v>
      </c>
      <c r="Q37" s="7" t="s">
        <v>46</v>
      </c>
      <c r="R37" s="7" t="s">
        <v>264</v>
      </c>
      <c r="S37" s="7">
        <v>3.08</v>
      </c>
      <c r="T37" s="7">
        <v>2.96</v>
      </c>
      <c r="U37" s="7">
        <v>2.98</v>
      </c>
      <c r="V37" s="7">
        <v>2.87</v>
      </c>
      <c r="W37" s="7">
        <v>3.04</v>
      </c>
      <c r="X37" s="7">
        <v>3.19</v>
      </c>
      <c r="Y37" s="7">
        <v>3.4</v>
      </c>
      <c r="Z37" s="7">
        <v>4.1399999999999997</v>
      </c>
      <c r="AA37" s="7">
        <v>4.08</v>
      </c>
      <c r="AB37" s="7" t="s">
        <v>264</v>
      </c>
    </row>
    <row r="38" spans="1:28" x14ac:dyDescent="0.2">
      <c r="A38" s="19" t="s">
        <v>47</v>
      </c>
      <c r="B38">
        <f t="shared" si="1"/>
        <v>0.58142857142857152</v>
      </c>
      <c r="C38">
        <f t="shared" si="2"/>
        <v>0.57428571428571418</v>
      </c>
      <c r="D38">
        <f t="shared" si="3"/>
        <v>0.54428571428571426</v>
      </c>
      <c r="E38">
        <f t="shared" si="4"/>
        <v>0.54571428571428571</v>
      </c>
      <c r="F38">
        <f t="shared" si="5"/>
        <v>0.54142857142857148</v>
      </c>
      <c r="G38">
        <f t="shared" si="6"/>
        <v>0.52285714285714291</v>
      </c>
      <c r="H38">
        <f t="shared" si="7"/>
        <v>0.52857142857142858</v>
      </c>
      <c r="I38">
        <f t="shared" si="8"/>
        <v>0.53285714285714281</v>
      </c>
      <c r="J38">
        <f t="shared" si="9"/>
        <v>0.53428571428571436</v>
      </c>
      <c r="K38">
        <f t="shared" si="10"/>
        <v>0.54285714285714282</v>
      </c>
      <c r="L38">
        <f t="shared" si="11"/>
        <v>0.52714285714285714</v>
      </c>
      <c r="M38" s="68">
        <v>0.56788517105555547</v>
      </c>
      <c r="O38" s="7" t="s">
        <v>47</v>
      </c>
      <c r="Q38" s="7" t="s">
        <v>47</v>
      </c>
      <c r="R38" s="7">
        <v>4.07</v>
      </c>
      <c r="S38" s="7">
        <v>4.0199999999999996</v>
      </c>
      <c r="T38" s="7">
        <v>3.81</v>
      </c>
      <c r="U38" s="7">
        <v>3.82</v>
      </c>
      <c r="V38" s="7">
        <v>3.79</v>
      </c>
      <c r="W38" s="7">
        <v>3.66</v>
      </c>
      <c r="X38" s="7">
        <v>3.7</v>
      </c>
      <c r="Y38" s="7">
        <v>3.73</v>
      </c>
      <c r="Z38" s="7">
        <v>3.74</v>
      </c>
      <c r="AA38" s="7">
        <v>3.8</v>
      </c>
      <c r="AB38" s="7">
        <v>3.69</v>
      </c>
    </row>
    <row r="39" spans="1:28" x14ac:dyDescent="0.2">
      <c r="A39" s="19" t="s">
        <v>48</v>
      </c>
      <c r="B39">
        <f t="shared" si="1"/>
        <v>0.72714285714285709</v>
      </c>
      <c r="C39">
        <f t="shared" si="2"/>
        <v>0.76714285714285713</v>
      </c>
      <c r="D39">
        <f t="shared" si="3"/>
        <v>0.75428571428571434</v>
      </c>
      <c r="E39">
        <f t="shared" si="4"/>
        <v>0.74285714285714288</v>
      </c>
      <c r="F39">
        <f t="shared" si="5"/>
        <v>0.72571428571428576</v>
      </c>
      <c r="G39">
        <f t="shared" si="6"/>
        <v>0.7014285714285714</v>
      </c>
      <c r="H39">
        <f t="shared" si="7"/>
        <v>0.66</v>
      </c>
      <c r="I39">
        <f t="shared" si="8"/>
        <v>0.62</v>
      </c>
      <c r="J39">
        <f t="shared" si="9"/>
        <v>0.63428571428571434</v>
      </c>
      <c r="K39">
        <f t="shared" si="10"/>
        <v>0.61</v>
      </c>
      <c r="L39">
        <f t="shared" si="11"/>
        <v>0.64571428571428569</v>
      </c>
      <c r="M39" s="68">
        <v>0.68649213050000002</v>
      </c>
      <c r="O39" s="7" t="s">
        <v>48</v>
      </c>
      <c r="Q39" s="7" t="s">
        <v>48</v>
      </c>
      <c r="R39" s="7">
        <v>5.09</v>
      </c>
      <c r="S39" s="7">
        <v>5.37</v>
      </c>
      <c r="T39" s="7">
        <v>5.28</v>
      </c>
      <c r="U39" s="7">
        <v>5.2</v>
      </c>
      <c r="V39" s="7">
        <v>5.08</v>
      </c>
      <c r="W39" s="7">
        <v>4.91</v>
      </c>
      <c r="X39" s="7">
        <v>4.62</v>
      </c>
      <c r="Y39" s="7">
        <v>4.34</v>
      </c>
      <c r="Z39" s="7">
        <v>4.4400000000000004</v>
      </c>
      <c r="AA39" s="7">
        <v>4.2699999999999996</v>
      </c>
      <c r="AB39" s="7">
        <v>4.5199999999999996</v>
      </c>
    </row>
    <row r="40" spans="1:28" x14ac:dyDescent="0.2">
      <c r="A40" s="19" t="s">
        <v>243</v>
      </c>
      <c r="B40">
        <f t="shared" si="1"/>
        <v>0.62142857142857133</v>
      </c>
      <c r="C40">
        <f t="shared" si="2"/>
        <v>0.63571428571428579</v>
      </c>
      <c r="D40">
        <f t="shared" si="3"/>
        <v>0.64142857142857146</v>
      </c>
      <c r="E40">
        <f t="shared" si="4"/>
        <v>0.60571428571428576</v>
      </c>
      <c r="F40">
        <f t="shared" si="5"/>
        <v>0.56714285714285717</v>
      </c>
      <c r="G40">
        <f t="shared" si="6"/>
        <v>0.57000000000000006</v>
      </c>
      <c r="H40">
        <f t="shared" si="7"/>
        <v>0.55142857142857138</v>
      </c>
      <c r="I40">
        <f t="shared" si="8"/>
        <v>0.56857142857142862</v>
      </c>
      <c r="J40">
        <f t="shared" si="9"/>
        <v>0.63857142857142857</v>
      </c>
      <c r="K40">
        <f t="shared" si="10"/>
        <v>0.66285714285714281</v>
      </c>
      <c r="L40">
        <f t="shared" si="11"/>
        <v>0.6785714285714286</v>
      </c>
      <c r="M40" s="68">
        <v>0.70277428627777783</v>
      </c>
      <c r="O40" s="7" t="s">
        <v>49</v>
      </c>
      <c r="Q40" s="7" t="s">
        <v>49</v>
      </c>
      <c r="R40" s="7">
        <v>4.3499999999999996</v>
      </c>
      <c r="S40" s="7">
        <v>4.45</v>
      </c>
      <c r="T40" s="7">
        <v>4.49</v>
      </c>
      <c r="U40" s="7">
        <v>4.24</v>
      </c>
      <c r="V40" s="7">
        <v>3.97</v>
      </c>
      <c r="W40" s="7">
        <v>3.99</v>
      </c>
      <c r="X40" s="7">
        <v>3.86</v>
      </c>
      <c r="Y40" s="7">
        <v>3.98</v>
      </c>
      <c r="Z40" s="7">
        <v>4.47</v>
      </c>
      <c r="AA40" s="7">
        <v>4.6399999999999997</v>
      </c>
      <c r="AB40" s="7">
        <v>4.75</v>
      </c>
    </row>
    <row r="41" spans="1:28" x14ac:dyDescent="0.2">
      <c r="A41" s="19" t="s">
        <v>50</v>
      </c>
      <c r="B41">
        <f t="shared" si="1"/>
        <v>0.9285714285714286</v>
      </c>
      <c r="C41">
        <f t="shared" si="2"/>
        <v>0.9285714285714286</v>
      </c>
      <c r="D41">
        <f t="shared" si="3"/>
        <v>0.90285714285714291</v>
      </c>
      <c r="E41">
        <f t="shared" si="4"/>
        <v>0.84428571428571431</v>
      </c>
      <c r="F41">
        <f t="shared" si="5"/>
        <v>0.85428571428571431</v>
      </c>
      <c r="G41">
        <f t="shared" si="6"/>
        <v>0.77571428571428569</v>
      </c>
      <c r="H41">
        <f t="shared" si="7"/>
        <v>0.75714285714285712</v>
      </c>
      <c r="I41">
        <f t="shared" si="8"/>
        <v>0.79428571428571426</v>
      </c>
      <c r="J41">
        <f t="shared" si="9"/>
        <v>0.81285714285714294</v>
      </c>
      <c r="K41">
        <f t="shared" si="10"/>
        <v>0.81857142857142862</v>
      </c>
      <c r="L41">
        <f t="shared" si="11"/>
        <v>0.83142857142857152</v>
      </c>
      <c r="M41" s="68">
        <v>0.80906072722222233</v>
      </c>
      <c r="O41" s="7" t="s">
        <v>50</v>
      </c>
      <c r="Q41" s="7" t="s">
        <v>50</v>
      </c>
      <c r="R41" s="7">
        <v>6.5</v>
      </c>
      <c r="S41" s="7">
        <v>6.5</v>
      </c>
      <c r="T41" s="7">
        <v>6.32</v>
      </c>
      <c r="U41" s="7">
        <v>5.91</v>
      </c>
      <c r="V41" s="7">
        <v>5.98</v>
      </c>
      <c r="W41" s="7">
        <v>5.43</v>
      </c>
      <c r="X41" s="7">
        <v>5.3</v>
      </c>
      <c r="Y41" s="7">
        <v>5.56</v>
      </c>
      <c r="Z41" s="7">
        <v>5.69</v>
      </c>
      <c r="AA41" s="7">
        <v>5.73</v>
      </c>
      <c r="AB41" s="7">
        <v>5.82</v>
      </c>
    </row>
    <row r="42" spans="1:28" x14ac:dyDescent="0.2">
      <c r="A42" s="19" t="s">
        <v>51</v>
      </c>
      <c r="B42">
        <f t="shared" si="1"/>
        <v>0.55571428571428572</v>
      </c>
      <c r="C42">
        <f t="shared" si="2"/>
        <v>0.55142857142857138</v>
      </c>
      <c r="D42">
        <f t="shared" si="3"/>
        <v>0.53</v>
      </c>
      <c r="E42">
        <f t="shared" si="4"/>
        <v>0.51142857142857145</v>
      </c>
      <c r="F42">
        <f t="shared" si="5"/>
        <v>0.48857142857142855</v>
      </c>
      <c r="G42">
        <f t="shared" si="6"/>
        <v>0.50142857142857145</v>
      </c>
      <c r="H42">
        <f t="shared" si="7"/>
        <v>0.50571428571428567</v>
      </c>
      <c r="I42">
        <f t="shared" si="8"/>
        <v>0.51571428571428568</v>
      </c>
      <c r="J42">
        <f t="shared" si="9"/>
        <v>0.55428571428571427</v>
      </c>
      <c r="K42">
        <f t="shared" si="10"/>
        <v>0.5714285714285714</v>
      </c>
      <c r="L42">
        <f t="shared" si="11"/>
        <v>0.55285714285714282</v>
      </c>
      <c r="M42" s="68">
        <v>0.5250889672222222</v>
      </c>
      <c r="O42" s="7" t="s">
        <v>51</v>
      </c>
      <c r="Q42" s="7" t="s">
        <v>51</v>
      </c>
      <c r="R42" s="7">
        <v>3.89</v>
      </c>
      <c r="S42" s="7">
        <v>3.86</v>
      </c>
      <c r="T42" s="7">
        <v>3.71</v>
      </c>
      <c r="U42" s="7">
        <v>3.58</v>
      </c>
      <c r="V42" s="7">
        <v>3.42</v>
      </c>
      <c r="W42" s="7">
        <v>3.51</v>
      </c>
      <c r="X42" s="7">
        <v>3.54</v>
      </c>
      <c r="Y42" s="7">
        <v>3.61</v>
      </c>
      <c r="Z42" s="7">
        <v>3.88</v>
      </c>
      <c r="AA42" s="7">
        <v>4</v>
      </c>
      <c r="AB42" s="7">
        <v>3.87</v>
      </c>
    </row>
    <row r="43" spans="1:28" x14ac:dyDescent="0.2">
      <c r="A43" s="19" t="s">
        <v>52</v>
      </c>
      <c r="B43">
        <f t="shared" si="1"/>
        <v>0.44571428571428573</v>
      </c>
      <c r="C43">
        <f t="shared" si="2"/>
        <v>0.42428571428571432</v>
      </c>
      <c r="D43">
        <f t="shared" si="3"/>
        <v>0.42428571428571432</v>
      </c>
      <c r="E43">
        <f t="shared" si="4"/>
        <v>0.42</v>
      </c>
      <c r="F43">
        <f t="shared" si="5"/>
        <v>0.43571428571428567</v>
      </c>
      <c r="G43">
        <f t="shared" si="6"/>
        <v>0.45428571428571429</v>
      </c>
      <c r="H43">
        <f t="shared" si="7"/>
        <v>0.53</v>
      </c>
      <c r="I43" t="str">
        <f t="shared" si="8"/>
        <v>XXX</v>
      </c>
      <c r="J43">
        <f t="shared" si="9"/>
        <v>0.55428571428571427</v>
      </c>
      <c r="K43">
        <f t="shared" si="10"/>
        <v>0.52142857142857146</v>
      </c>
      <c r="L43">
        <f t="shared" si="11"/>
        <v>0.4757142857142857</v>
      </c>
      <c r="M43" s="68">
        <v>0.47192528250000004</v>
      </c>
      <c r="O43" s="7" t="s">
        <v>52</v>
      </c>
      <c r="Q43" s="7" t="s">
        <v>52</v>
      </c>
      <c r="R43" s="7">
        <v>3.12</v>
      </c>
      <c r="S43" s="7">
        <v>2.97</v>
      </c>
      <c r="T43" s="7">
        <v>2.97</v>
      </c>
      <c r="U43" s="7">
        <v>2.94</v>
      </c>
      <c r="V43" s="7">
        <v>3.05</v>
      </c>
      <c r="W43" s="7">
        <v>3.18</v>
      </c>
      <c r="X43" s="7">
        <v>3.71</v>
      </c>
      <c r="Y43" s="7" t="s">
        <v>264</v>
      </c>
      <c r="Z43" s="7">
        <v>3.88</v>
      </c>
      <c r="AA43" s="7">
        <v>3.65</v>
      </c>
      <c r="AB43" s="7">
        <v>3.33</v>
      </c>
    </row>
    <row r="44" spans="1:28" x14ac:dyDescent="0.2">
      <c r="A44" s="19" t="s">
        <v>188</v>
      </c>
      <c r="B44">
        <f t="shared" si="1"/>
        <v>0.64857142857142858</v>
      </c>
      <c r="C44">
        <f t="shared" si="2"/>
        <v>0.61714285714285722</v>
      </c>
      <c r="D44">
        <f t="shared" si="3"/>
        <v>0.59714285714285709</v>
      </c>
      <c r="E44">
        <f t="shared" si="4"/>
        <v>0.61142857142857143</v>
      </c>
      <c r="F44">
        <f t="shared" si="5"/>
        <v>0.55000000000000004</v>
      </c>
      <c r="G44">
        <f t="shared" si="6"/>
        <v>0.54142857142857148</v>
      </c>
      <c r="H44">
        <f t="shared" si="7"/>
        <v>0.50857142857142856</v>
      </c>
      <c r="I44">
        <f t="shared" si="8"/>
        <v>0.47857142857142859</v>
      </c>
      <c r="J44">
        <f t="shared" si="9"/>
        <v>0.53</v>
      </c>
      <c r="K44">
        <f t="shared" si="10"/>
        <v>0.53</v>
      </c>
      <c r="L44">
        <f t="shared" si="11"/>
        <v>0.51714285714285713</v>
      </c>
      <c r="M44" s="68">
        <v>0.4884642388888889</v>
      </c>
      <c r="O44" s="7" t="s">
        <v>188</v>
      </c>
      <c r="Q44" s="7" t="s">
        <v>188</v>
      </c>
      <c r="R44" s="7">
        <v>4.54</v>
      </c>
      <c r="S44" s="7">
        <v>4.32</v>
      </c>
      <c r="T44" s="7">
        <v>4.18</v>
      </c>
      <c r="U44" s="7">
        <v>4.28</v>
      </c>
      <c r="V44" s="7">
        <v>3.85</v>
      </c>
      <c r="W44" s="7">
        <v>3.79</v>
      </c>
      <c r="X44" s="7">
        <v>3.56</v>
      </c>
      <c r="Y44" s="7">
        <v>3.35</v>
      </c>
      <c r="Z44" s="7">
        <v>3.71</v>
      </c>
      <c r="AA44" s="7">
        <v>3.71</v>
      </c>
      <c r="AB44" s="7">
        <v>3.62</v>
      </c>
    </row>
    <row r="45" spans="1:28" x14ac:dyDescent="0.2">
      <c r="A45" s="19" t="s">
        <v>54</v>
      </c>
      <c r="B45">
        <f t="shared" si="1"/>
        <v>0.57571428571428573</v>
      </c>
      <c r="C45">
        <f t="shared" si="2"/>
        <v>0.5357142857142857</v>
      </c>
      <c r="D45">
        <f t="shared" si="3"/>
        <v>0.54142857142857148</v>
      </c>
      <c r="E45">
        <f t="shared" si="4"/>
        <v>0.52428571428571424</v>
      </c>
      <c r="F45">
        <f t="shared" si="5"/>
        <v>0.48428571428571432</v>
      </c>
      <c r="G45">
        <f t="shared" si="6"/>
        <v>0.47428571428571425</v>
      </c>
      <c r="H45">
        <f t="shared" si="7"/>
        <v>0.47428571428571425</v>
      </c>
      <c r="I45">
        <f t="shared" si="8"/>
        <v>0.51142857142857145</v>
      </c>
      <c r="J45">
        <f t="shared" si="9"/>
        <v>0.51714285714285713</v>
      </c>
      <c r="K45">
        <f t="shared" si="10"/>
        <v>0.52285714285714291</v>
      </c>
      <c r="L45">
        <f t="shared" si="11"/>
        <v>0.48714285714285716</v>
      </c>
      <c r="M45" s="68">
        <v>0.42030501627777772</v>
      </c>
      <c r="O45" s="7" t="s">
        <v>54</v>
      </c>
      <c r="Q45" s="7" t="s">
        <v>54</v>
      </c>
      <c r="R45" s="7">
        <v>4.03</v>
      </c>
      <c r="S45" s="7">
        <v>3.75</v>
      </c>
      <c r="T45" s="7">
        <v>3.79</v>
      </c>
      <c r="U45" s="7">
        <v>3.67</v>
      </c>
      <c r="V45" s="7">
        <v>3.39</v>
      </c>
      <c r="W45" s="7">
        <v>3.32</v>
      </c>
      <c r="X45" s="7">
        <v>3.32</v>
      </c>
      <c r="Y45" s="7">
        <v>3.58</v>
      </c>
      <c r="Z45" s="7">
        <v>3.62</v>
      </c>
      <c r="AA45" s="7">
        <v>3.66</v>
      </c>
      <c r="AB45" s="7">
        <v>3.41</v>
      </c>
    </row>
    <row r="46" spans="1:28" x14ac:dyDescent="0.2">
      <c r="A46" s="19" t="s">
        <v>55</v>
      </c>
      <c r="B46">
        <f t="shared" si="1"/>
        <v>0.76</v>
      </c>
      <c r="C46">
        <f t="shared" si="2"/>
        <v>0.77571428571428569</v>
      </c>
      <c r="D46">
        <f t="shared" si="3"/>
        <v>0.75285714285714278</v>
      </c>
      <c r="E46">
        <f t="shared" si="4"/>
        <v>0.72857142857142854</v>
      </c>
      <c r="F46">
        <f t="shared" si="5"/>
        <v>0.73428571428571421</v>
      </c>
      <c r="G46">
        <f t="shared" si="6"/>
        <v>0.72142857142857142</v>
      </c>
      <c r="H46">
        <f t="shared" si="7"/>
        <v>0.71857142857142864</v>
      </c>
      <c r="I46">
        <f t="shared" si="8"/>
        <v>0.72857142857142854</v>
      </c>
      <c r="J46">
        <f t="shared" si="9"/>
        <v>0.76</v>
      </c>
      <c r="K46">
        <f t="shared" si="10"/>
        <v>0.78714285714285714</v>
      </c>
      <c r="L46">
        <f t="shared" si="11"/>
        <v>0.77285714285714291</v>
      </c>
      <c r="M46" s="68">
        <v>0.79130146238888888</v>
      </c>
      <c r="O46" s="7" t="s">
        <v>55</v>
      </c>
      <c r="Q46" s="7" t="s">
        <v>55</v>
      </c>
      <c r="R46" s="7">
        <v>5.32</v>
      </c>
      <c r="S46" s="7">
        <v>5.43</v>
      </c>
      <c r="T46" s="7">
        <v>5.27</v>
      </c>
      <c r="U46" s="7">
        <v>5.0999999999999996</v>
      </c>
      <c r="V46" s="7">
        <v>5.14</v>
      </c>
      <c r="W46" s="7">
        <v>5.05</v>
      </c>
      <c r="X46" s="7">
        <v>5.03</v>
      </c>
      <c r="Y46" s="7">
        <v>5.0999999999999996</v>
      </c>
      <c r="Z46" s="7">
        <v>5.32</v>
      </c>
      <c r="AA46" s="7">
        <v>5.51</v>
      </c>
      <c r="AB46" s="7">
        <v>5.41</v>
      </c>
    </row>
    <row r="47" spans="1:28" x14ac:dyDescent="0.2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0.61714285714285722</v>
      </c>
      <c r="F47">
        <f t="shared" si="5"/>
        <v>0.57571428571428573</v>
      </c>
      <c r="G47">
        <f t="shared" si="6"/>
        <v>0.55714285714285716</v>
      </c>
      <c r="H47">
        <f t="shared" si="7"/>
        <v>0.58571428571428563</v>
      </c>
      <c r="I47">
        <f t="shared" si="8"/>
        <v>0.59142857142857141</v>
      </c>
      <c r="J47">
        <f t="shared" si="9"/>
        <v>0.59428571428571431</v>
      </c>
      <c r="K47" t="str">
        <f t="shared" si="10"/>
        <v>XXX</v>
      </c>
      <c r="L47">
        <f t="shared" si="11"/>
        <v>0.51142857142857145</v>
      </c>
      <c r="M47" s="68">
        <v>0.5313985215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4.32</v>
      </c>
      <c r="V47" s="7">
        <v>4.03</v>
      </c>
      <c r="W47" s="7">
        <v>3.9</v>
      </c>
      <c r="X47" s="7">
        <v>4.0999999999999996</v>
      </c>
      <c r="Y47" s="7">
        <v>4.1399999999999997</v>
      </c>
      <c r="Z47" s="7">
        <v>4.16</v>
      </c>
      <c r="AA47" s="7" t="s">
        <v>264</v>
      </c>
      <c r="AB47" s="7">
        <v>3.58</v>
      </c>
    </row>
    <row r="48" spans="1:28" x14ac:dyDescent="0.2">
      <c r="A48" s="19" t="s">
        <v>57</v>
      </c>
      <c r="B48">
        <f t="shared" si="1"/>
        <v>0.53428571428571436</v>
      </c>
      <c r="C48">
        <f t="shared" si="2"/>
        <v>0.5614285714285715</v>
      </c>
      <c r="D48">
        <f t="shared" si="3"/>
        <v>0.56428571428571428</v>
      </c>
      <c r="E48">
        <f t="shared" si="4"/>
        <v>0.59571428571428575</v>
      </c>
      <c r="F48">
        <f t="shared" si="5"/>
        <v>0.59285714285714286</v>
      </c>
      <c r="G48">
        <f t="shared" si="6"/>
        <v>0.5614285714285715</v>
      </c>
      <c r="H48">
        <f t="shared" si="7"/>
        <v>0.51857142857142857</v>
      </c>
      <c r="I48">
        <f t="shared" si="8"/>
        <v>0.47428571428571425</v>
      </c>
      <c r="J48">
        <f t="shared" si="9"/>
        <v>0.51142857142857145</v>
      </c>
      <c r="K48">
        <f t="shared" si="10"/>
        <v>0.56285714285714283</v>
      </c>
      <c r="L48">
        <f t="shared" si="11"/>
        <v>0.57999999999999996</v>
      </c>
      <c r="M48" s="68">
        <v>0.31091537472222225</v>
      </c>
      <c r="O48" s="7" t="s">
        <v>57</v>
      </c>
      <c r="Q48" s="7" t="s">
        <v>57</v>
      </c>
      <c r="R48" s="7">
        <v>3.74</v>
      </c>
      <c r="S48" s="7">
        <v>3.93</v>
      </c>
      <c r="T48" s="7">
        <v>3.95</v>
      </c>
      <c r="U48" s="7">
        <v>4.17</v>
      </c>
      <c r="V48" s="7">
        <v>4.1500000000000004</v>
      </c>
      <c r="W48" s="7">
        <v>3.93</v>
      </c>
      <c r="X48" s="7">
        <v>3.63</v>
      </c>
      <c r="Y48" s="7">
        <v>3.32</v>
      </c>
      <c r="Z48" s="7">
        <v>3.58</v>
      </c>
      <c r="AA48" s="7">
        <v>3.94</v>
      </c>
      <c r="AB48" s="7">
        <v>4.0599999999999996</v>
      </c>
    </row>
    <row r="49" spans="1:28" x14ac:dyDescent="0.2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2">
      <c r="A50" s="19" t="s">
        <v>59</v>
      </c>
      <c r="B50">
        <f t="shared" si="1"/>
        <v>0.91142857142857137</v>
      </c>
      <c r="C50">
        <f t="shared" si="2"/>
        <v>0.9157142857142857</v>
      </c>
      <c r="D50">
        <f t="shared" si="3"/>
        <v>0.90428571428571425</v>
      </c>
      <c r="E50">
        <f t="shared" si="4"/>
        <v>0.90428571428571425</v>
      </c>
      <c r="F50">
        <f t="shared" si="5"/>
        <v>0.91142857142857137</v>
      </c>
      <c r="G50">
        <f t="shared" si="6"/>
        <v>0.91285714285714281</v>
      </c>
      <c r="H50">
        <f t="shared" si="7"/>
        <v>0.90428571428571425</v>
      </c>
      <c r="I50">
        <f t="shared" si="8"/>
        <v>0.90285714285714291</v>
      </c>
      <c r="J50">
        <f t="shared" si="9"/>
        <v>0.91285714285714281</v>
      </c>
      <c r="K50">
        <f t="shared" si="10"/>
        <v>0.92285714285714282</v>
      </c>
      <c r="L50">
        <f t="shared" si="11"/>
        <v>0.93428571428571427</v>
      </c>
      <c r="M50" s="68">
        <v>0.91306089294444448</v>
      </c>
      <c r="O50" s="7" t="s">
        <v>59</v>
      </c>
      <c r="Q50" s="7" t="s">
        <v>59</v>
      </c>
      <c r="R50" s="7">
        <v>6.38</v>
      </c>
      <c r="S50" s="7">
        <v>6.41</v>
      </c>
      <c r="T50" s="7">
        <v>6.33</v>
      </c>
      <c r="U50" s="7">
        <v>6.33</v>
      </c>
      <c r="V50" s="7">
        <v>6.38</v>
      </c>
      <c r="W50" s="7">
        <v>6.39</v>
      </c>
      <c r="X50" s="7">
        <v>6.33</v>
      </c>
      <c r="Y50" s="7">
        <v>6.32</v>
      </c>
      <c r="Z50" s="7">
        <v>6.39</v>
      </c>
      <c r="AA50" s="7">
        <v>6.46</v>
      </c>
      <c r="AB50" s="7">
        <v>6.54</v>
      </c>
    </row>
    <row r="51" spans="1:28" x14ac:dyDescent="0.2">
      <c r="A51" s="19" t="s">
        <v>60</v>
      </c>
      <c r="B51">
        <f t="shared" si="1"/>
        <v>0.85857142857142854</v>
      </c>
      <c r="C51">
        <f t="shared" si="2"/>
        <v>0.86428571428571421</v>
      </c>
      <c r="D51">
        <f t="shared" si="3"/>
        <v>0.83</v>
      </c>
      <c r="E51">
        <f t="shared" si="4"/>
        <v>0.8342857142857143</v>
      </c>
      <c r="F51">
        <f t="shared" si="5"/>
        <v>0.84428571428571431</v>
      </c>
      <c r="G51">
        <f t="shared" si="6"/>
        <v>0.81428571428571428</v>
      </c>
      <c r="H51">
        <f t="shared" si="7"/>
        <v>0.80999999999999994</v>
      </c>
      <c r="I51">
        <f t="shared" si="8"/>
        <v>0.79428571428571426</v>
      </c>
      <c r="J51">
        <f t="shared" si="9"/>
        <v>0.80428571428571427</v>
      </c>
      <c r="K51">
        <f t="shared" si="10"/>
        <v>0.80571428571428572</v>
      </c>
      <c r="L51">
        <f t="shared" si="11"/>
        <v>0.78857142857142848</v>
      </c>
      <c r="M51" s="68">
        <v>0.7596305370555555</v>
      </c>
      <c r="O51" s="7" t="s">
        <v>60</v>
      </c>
      <c r="Q51" s="7" t="s">
        <v>60</v>
      </c>
      <c r="R51" s="7">
        <v>6.01</v>
      </c>
      <c r="S51" s="7">
        <v>6.05</v>
      </c>
      <c r="T51" s="7">
        <v>5.81</v>
      </c>
      <c r="U51" s="7">
        <v>5.84</v>
      </c>
      <c r="V51" s="7">
        <v>5.91</v>
      </c>
      <c r="W51" s="7">
        <v>5.7</v>
      </c>
      <c r="X51" s="7">
        <v>5.67</v>
      </c>
      <c r="Y51" s="7">
        <v>5.56</v>
      </c>
      <c r="Z51" s="7">
        <v>5.63</v>
      </c>
      <c r="AA51" s="7">
        <v>5.64</v>
      </c>
      <c r="AB51" s="7">
        <v>5.52</v>
      </c>
    </row>
    <row r="52" spans="1:28" x14ac:dyDescent="0.2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0.61142857142857143</v>
      </c>
      <c r="H52">
        <f t="shared" si="7"/>
        <v>0.51714285714285713</v>
      </c>
      <c r="I52">
        <f t="shared" si="8"/>
        <v>0.50571428571428567</v>
      </c>
      <c r="J52">
        <f t="shared" si="9"/>
        <v>0.56428571428571428</v>
      </c>
      <c r="K52">
        <f t="shared" si="10"/>
        <v>0.55999999999999994</v>
      </c>
      <c r="L52" t="str">
        <f t="shared" si="11"/>
        <v>XXX</v>
      </c>
      <c r="M52" s="68">
        <v>0.31433691711111111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4.28</v>
      </c>
      <c r="X52" s="7">
        <v>3.62</v>
      </c>
      <c r="Y52" s="7">
        <v>3.54</v>
      </c>
      <c r="Z52" s="7">
        <v>3.95</v>
      </c>
      <c r="AA52" s="7">
        <v>3.92</v>
      </c>
      <c r="AB52" s="7" t="s">
        <v>264</v>
      </c>
    </row>
    <row r="53" spans="1:28" x14ac:dyDescent="0.2">
      <c r="A53" s="19" t="s">
        <v>189</v>
      </c>
      <c r="B53">
        <f t="shared" si="1"/>
        <v>0.56857142857142862</v>
      </c>
      <c r="C53">
        <f t="shared" si="2"/>
        <v>0.65571428571428569</v>
      </c>
      <c r="D53">
        <f t="shared" si="3"/>
        <v>0.70714285714285718</v>
      </c>
      <c r="E53">
        <f t="shared" si="4"/>
        <v>0.70714285714285718</v>
      </c>
      <c r="F53">
        <f t="shared" si="5"/>
        <v>0.70714285714285718</v>
      </c>
      <c r="G53">
        <f t="shared" si="6"/>
        <v>0.68571428571428572</v>
      </c>
      <c r="H53">
        <f t="shared" si="7"/>
        <v>0.61428571428571421</v>
      </c>
      <c r="I53">
        <f t="shared" si="8"/>
        <v>0.59571428571428575</v>
      </c>
      <c r="J53">
        <f t="shared" si="9"/>
        <v>0.58285714285714285</v>
      </c>
      <c r="K53">
        <f t="shared" si="10"/>
        <v>0.58142857142857152</v>
      </c>
      <c r="L53">
        <f t="shared" si="11"/>
        <v>0.60857142857142854</v>
      </c>
      <c r="M53" s="68">
        <v>0.45704689027777784</v>
      </c>
      <c r="O53" s="7" t="s">
        <v>189</v>
      </c>
      <c r="Q53" s="7" t="s">
        <v>189</v>
      </c>
      <c r="R53" s="7">
        <v>3.98</v>
      </c>
      <c r="S53" s="7">
        <v>4.59</v>
      </c>
      <c r="T53" s="7">
        <v>4.95</v>
      </c>
      <c r="U53" s="7">
        <v>4.95</v>
      </c>
      <c r="V53" s="7">
        <v>4.95</v>
      </c>
      <c r="W53" s="7">
        <v>4.8</v>
      </c>
      <c r="X53" s="7">
        <v>4.3</v>
      </c>
      <c r="Y53" s="7">
        <v>4.17</v>
      </c>
      <c r="Z53" s="7">
        <v>4.08</v>
      </c>
      <c r="AA53" s="7">
        <v>4.07</v>
      </c>
      <c r="AB53" s="7">
        <v>4.26</v>
      </c>
    </row>
    <row r="54" spans="1:28" x14ac:dyDescent="0.2">
      <c r="A54" s="19" t="s">
        <v>63</v>
      </c>
      <c r="B54">
        <f t="shared" si="1"/>
        <v>0.44714285714285712</v>
      </c>
      <c r="C54">
        <f t="shared" si="2"/>
        <v>0.47857142857142859</v>
      </c>
      <c r="D54">
        <f t="shared" si="3"/>
        <v>0.46142857142857141</v>
      </c>
      <c r="E54">
        <f t="shared" si="4"/>
        <v>0.44571428571428573</v>
      </c>
      <c r="F54">
        <f t="shared" si="5"/>
        <v>0.43857142857142856</v>
      </c>
      <c r="G54">
        <f t="shared" si="6"/>
        <v>0.41571428571428576</v>
      </c>
      <c r="H54">
        <f t="shared" si="7"/>
        <v>0.45285714285714285</v>
      </c>
      <c r="I54">
        <f t="shared" si="8"/>
        <v>0.51285714285714279</v>
      </c>
      <c r="J54">
        <f t="shared" si="9"/>
        <v>0.5714285714285714</v>
      </c>
      <c r="K54">
        <f t="shared" si="10"/>
        <v>0.62571428571428567</v>
      </c>
      <c r="L54">
        <f t="shared" si="11"/>
        <v>0.62</v>
      </c>
      <c r="M54" s="68">
        <v>0.60203361777777786</v>
      </c>
      <c r="O54" s="7" t="s">
        <v>63</v>
      </c>
      <c r="Q54" s="7" t="s">
        <v>63</v>
      </c>
      <c r="R54" s="7">
        <v>3.13</v>
      </c>
      <c r="S54" s="7">
        <v>3.35</v>
      </c>
      <c r="T54" s="7">
        <v>3.23</v>
      </c>
      <c r="U54" s="7">
        <v>3.12</v>
      </c>
      <c r="V54" s="7">
        <v>3.07</v>
      </c>
      <c r="W54" s="7">
        <v>2.91</v>
      </c>
      <c r="X54" s="7">
        <v>3.17</v>
      </c>
      <c r="Y54" s="7">
        <v>3.59</v>
      </c>
      <c r="Z54" s="7">
        <v>4</v>
      </c>
      <c r="AA54" s="7">
        <v>4.38</v>
      </c>
      <c r="AB54" s="7">
        <v>4.34</v>
      </c>
    </row>
    <row r="55" spans="1:28" x14ac:dyDescent="0.2">
      <c r="A55" s="19" t="s">
        <v>64</v>
      </c>
      <c r="B55">
        <f t="shared" si="1"/>
        <v>0.94428571428571428</v>
      </c>
      <c r="C55">
        <f t="shared" si="2"/>
        <v>0.90714285714285714</v>
      </c>
      <c r="D55">
        <f t="shared" si="3"/>
        <v>0.87</v>
      </c>
      <c r="E55">
        <f t="shared" si="4"/>
        <v>0.8571428571428571</v>
      </c>
      <c r="F55">
        <f t="shared" si="5"/>
        <v>0.80999999999999994</v>
      </c>
      <c r="G55">
        <f t="shared" si="6"/>
        <v>0.8214285714285714</v>
      </c>
      <c r="H55">
        <f t="shared" si="7"/>
        <v>0.8214285714285714</v>
      </c>
      <c r="I55">
        <f t="shared" si="8"/>
        <v>0.79428571428571426</v>
      </c>
      <c r="J55">
        <f t="shared" si="9"/>
        <v>0.82285714285714284</v>
      </c>
      <c r="K55">
        <f t="shared" si="10"/>
        <v>0.83</v>
      </c>
      <c r="L55">
        <f t="shared" si="11"/>
        <v>0.80285714285714282</v>
      </c>
      <c r="M55" s="68">
        <v>0.72039934794444438</v>
      </c>
      <c r="O55" s="7" t="s">
        <v>64</v>
      </c>
      <c r="Q55" s="7" t="s">
        <v>64</v>
      </c>
      <c r="R55" s="7">
        <v>6.61</v>
      </c>
      <c r="S55" s="7">
        <v>6.35</v>
      </c>
      <c r="T55" s="7">
        <v>6.09</v>
      </c>
      <c r="U55" s="7">
        <v>6</v>
      </c>
      <c r="V55" s="7">
        <v>5.67</v>
      </c>
      <c r="W55" s="7">
        <v>5.75</v>
      </c>
      <c r="X55" s="7">
        <v>5.75</v>
      </c>
      <c r="Y55" s="7">
        <v>5.56</v>
      </c>
      <c r="Z55" s="7">
        <v>5.76</v>
      </c>
      <c r="AA55" s="7">
        <v>5.81</v>
      </c>
      <c r="AB55" s="7">
        <v>5.62</v>
      </c>
    </row>
    <row r="56" spans="1:28" x14ac:dyDescent="0.2">
      <c r="A56" s="19" t="s">
        <v>65</v>
      </c>
      <c r="B56" t="str">
        <f t="shared" si="1"/>
        <v>XXX</v>
      </c>
      <c r="C56">
        <f t="shared" si="2"/>
        <v>0.57714285714285718</v>
      </c>
      <c r="D56">
        <f t="shared" si="3"/>
        <v>0.55857142857142861</v>
      </c>
      <c r="E56">
        <f t="shared" si="4"/>
        <v>0.55714285714285716</v>
      </c>
      <c r="F56">
        <f t="shared" si="5"/>
        <v>0.53285714285714281</v>
      </c>
      <c r="G56">
        <f t="shared" si="6"/>
        <v>0.51714285714285713</v>
      </c>
      <c r="H56">
        <f t="shared" si="7"/>
        <v>0.58857142857142863</v>
      </c>
      <c r="I56">
        <f t="shared" si="8"/>
        <v>0.60285714285714287</v>
      </c>
      <c r="J56">
        <f t="shared" si="9"/>
        <v>0.58142857142857152</v>
      </c>
      <c r="K56">
        <f t="shared" si="10"/>
        <v>0.59428571428571431</v>
      </c>
      <c r="L56">
        <f t="shared" si="11"/>
        <v>0.60428571428571431</v>
      </c>
      <c r="M56" s="68">
        <v>0.42543500533333334</v>
      </c>
      <c r="O56" s="7" t="s">
        <v>65</v>
      </c>
      <c r="Q56" s="7" t="s">
        <v>65</v>
      </c>
      <c r="R56" s="7" t="s">
        <v>264</v>
      </c>
      <c r="S56" s="7">
        <v>4.04</v>
      </c>
      <c r="T56" s="7">
        <v>3.91</v>
      </c>
      <c r="U56" s="7">
        <v>3.9</v>
      </c>
      <c r="V56" s="7">
        <v>3.73</v>
      </c>
      <c r="W56" s="7">
        <v>3.62</v>
      </c>
      <c r="X56" s="7">
        <v>4.12</v>
      </c>
      <c r="Y56" s="7">
        <v>4.22</v>
      </c>
      <c r="Z56" s="7">
        <v>4.07</v>
      </c>
      <c r="AA56" s="7">
        <v>4.16</v>
      </c>
      <c r="AB56" s="7">
        <v>4.2300000000000004</v>
      </c>
    </row>
    <row r="57" spans="1:28" x14ac:dyDescent="0.2">
      <c r="A57" s="19" t="s">
        <v>66</v>
      </c>
      <c r="B57">
        <f t="shared" si="1"/>
        <v>0.69000000000000006</v>
      </c>
      <c r="C57">
        <f t="shared" si="2"/>
        <v>0.68285714285714294</v>
      </c>
      <c r="D57">
        <f t="shared" si="3"/>
        <v>0.67142857142857149</v>
      </c>
      <c r="E57">
        <f t="shared" si="4"/>
        <v>0.63714285714285712</v>
      </c>
      <c r="F57">
        <f t="shared" si="5"/>
        <v>0.6071428571428571</v>
      </c>
      <c r="G57">
        <f t="shared" si="6"/>
        <v>0.57285714285714284</v>
      </c>
      <c r="H57">
        <f t="shared" si="7"/>
        <v>0.54714285714285715</v>
      </c>
      <c r="I57">
        <f t="shared" si="8"/>
        <v>0.55571428571428572</v>
      </c>
      <c r="J57">
        <f t="shared" si="9"/>
        <v>0.57571428571428573</v>
      </c>
      <c r="K57">
        <f t="shared" si="10"/>
        <v>0.59</v>
      </c>
      <c r="L57">
        <f t="shared" si="11"/>
        <v>0.57285714285714284</v>
      </c>
      <c r="M57" s="68">
        <v>0.38284586005555554</v>
      </c>
      <c r="O57" s="7" t="s">
        <v>66</v>
      </c>
      <c r="Q57" s="7" t="s">
        <v>66</v>
      </c>
      <c r="R57" s="7">
        <v>4.83</v>
      </c>
      <c r="S57" s="7">
        <v>4.78</v>
      </c>
      <c r="T57" s="7">
        <v>4.7</v>
      </c>
      <c r="U57" s="7">
        <v>4.46</v>
      </c>
      <c r="V57" s="7">
        <v>4.25</v>
      </c>
      <c r="W57" s="7">
        <v>4.01</v>
      </c>
      <c r="X57" s="7">
        <v>3.83</v>
      </c>
      <c r="Y57" s="7">
        <v>3.89</v>
      </c>
      <c r="Z57" s="7">
        <v>4.03</v>
      </c>
      <c r="AA57" s="7">
        <v>4.13</v>
      </c>
      <c r="AB57" s="7">
        <v>4.01</v>
      </c>
    </row>
    <row r="58" spans="1:28" x14ac:dyDescent="0.2">
      <c r="A58" s="19" t="s">
        <v>67</v>
      </c>
      <c r="B58">
        <f t="shared" si="1"/>
        <v>0.53714285714285714</v>
      </c>
      <c r="C58">
        <f t="shared" si="2"/>
        <v>0.52571428571428569</v>
      </c>
      <c r="D58">
        <f t="shared" si="3"/>
        <v>0.49000000000000005</v>
      </c>
      <c r="E58">
        <f t="shared" si="4"/>
        <v>0.47000000000000003</v>
      </c>
      <c r="F58">
        <f t="shared" si="5"/>
        <v>0.46142857142857141</v>
      </c>
      <c r="G58">
        <f t="shared" si="6"/>
        <v>0.48142857142857143</v>
      </c>
      <c r="H58">
        <f t="shared" si="7"/>
        <v>0.50285714285714289</v>
      </c>
      <c r="I58">
        <f t="shared" si="8"/>
        <v>0.51285714285714279</v>
      </c>
      <c r="J58">
        <f t="shared" si="9"/>
        <v>0.57000000000000006</v>
      </c>
      <c r="K58">
        <f t="shared" si="10"/>
        <v>0.59714285714285709</v>
      </c>
      <c r="L58">
        <f t="shared" si="11"/>
        <v>0.56285714285714283</v>
      </c>
      <c r="M58" s="68">
        <v>0.47585399677777779</v>
      </c>
      <c r="O58" s="7" t="s">
        <v>67</v>
      </c>
      <c r="Q58" s="7" t="s">
        <v>67</v>
      </c>
      <c r="R58" s="7">
        <v>3.76</v>
      </c>
      <c r="S58" s="7">
        <v>3.68</v>
      </c>
      <c r="T58" s="7">
        <v>3.43</v>
      </c>
      <c r="U58" s="7">
        <v>3.29</v>
      </c>
      <c r="V58" s="7">
        <v>3.23</v>
      </c>
      <c r="W58" s="7">
        <v>3.37</v>
      </c>
      <c r="X58" s="7">
        <v>3.52</v>
      </c>
      <c r="Y58" s="7">
        <v>3.59</v>
      </c>
      <c r="Z58" s="7">
        <v>3.99</v>
      </c>
      <c r="AA58" s="7">
        <v>4.18</v>
      </c>
      <c r="AB58" s="7">
        <v>3.94</v>
      </c>
    </row>
    <row r="59" spans="1:28" x14ac:dyDescent="0.2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0.41000000000000003</v>
      </c>
      <c r="H59">
        <f t="shared" si="7"/>
        <v>0.39</v>
      </c>
      <c r="I59">
        <f t="shared" si="8"/>
        <v>0.35571428571428576</v>
      </c>
      <c r="J59">
        <f t="shared" si="9"/>
        <v>0.35571428571428576</v>
      </c>
      <c r="K59" t="str">
        <f t="shared" si="10"/>
        <v>XXX</v>
      </c>
      <c r="L59">
        <f t="shared" si="11"/>
        <v>0.62428571428571433</v>
      </c>
      <c r="M59" s="68">
        <v>0.42228194338888891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2.87</v>
      </c>
      <c r="X59" s="7">
        <v>2.73</v>
      </c>
      <c r="Y59" s="7">
        <v>2.4900000000000002</v>
      </c>
      <c r="Z59" s="7">
        <v>2.4900000000000002</v>
      </c>
      <c r="AA59" s="7" t="s">
        <v>264</v>
      </c>
      <c r="AB59" s="7">
        <v>4.37</v>
      </c>
    </row>
    <row r="60" spans="1:28" x14ac:dyDescent="0.2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0.28142857142857142</v>
      </c>
      <c r="G60">
        <f t="shared" si="6"/>
        <v>0.27285714285714285</v>
      </c>
      <c r="H60">
        <f t="shared" si="7"/>
        <v>0.29714285714285715</v>
      </c>
      <c r="I60">
        <f t="shared" si="8"/>
        <v>0.32428571428571429</v>
      </c>
      <c r="J60">
        <f t="shared" si="9"/>
        <v>0.35571428571428576</v>
      </c>
      <c r="K60" t="str">
        <f t="shared" si="10"/>
        <v>XXX</v>
      </c>
      <c r="L60">
        <f t="shared" si="11"/>
        <v>0.36285714285714288</v>
      </c>
      <c r="M60" s="68">
        <v>0.18121939233333337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1.97</v>
      </c>
      <c r="W60" s="7">
        <v>1.91</v>
      </c>
      <c r="X60" s="7">
        <v>2.08</v>
      </c>
      <c r="Y60" s="7">
        <v>2.27</v>
      </c>
      <c r="Z60" s="7">
        <v>2.4900000000000002</v>
      </c>
      <c r="AA60" s="7" t="s">
        <v>264</v>
      </c>
      <c r="AB60" s="7">
        <v>2.54</v>
      </c>
    </row>
    <row r="61" spans="1:28" x14ac:dyDescent="0.2">
      <c r="A61" s="19" t="s">
        <v>70</v>
      </c>
      <c r="B61">
        <f t="shared" si="1"/>
        <v>0.5485714285714286</v>
      </c>
      <c r="C61">
        <f t="shared" si="2"/>
        <v>0.57857142857142851</v>
      </c>
      <c r="D61">
        <f t="shared" si="3"/>
        <v>0.52428571428571424</v>
      </c>
      <c r="E61">
        <f t="shared" si="4"/>
        <v>0.51428571428571435</v>
      </c>
      <c r="F61">
        <f t="shared" si="5"/>
        <v>0.51428571428571435</v>
      </c>
      <c r="G61">
        <f t="shared" si="6"/>
        <v>0.49714285714285716</v>
      </c>
      <c r="H61">
        <f t="shared" si="7"/>
        <v>0.46714285714285714</v>
      </c>
      <c r="I61">
        <f t="shared" si="8"/>
        <v>0.52</v>
      </c>
      <c r="J61">
        <f t="shared" si="9"/>
        <v>0.59285714285714286</v>
      </c>
      <c r="K61">
        <f t="shared" si="10"/>
        <v>0.57428571428571418</v>
      </c>
      <c r="L61">
        <f t="shared" si="11"/>
        <v>0.54142857142857148</v>
      </c>
      <c r="M61" s="68">
        <v>0.49111807611111113</v>
      </c>
      <c r="O61" s="7" t="s">
        <v>70</v>
      </c>
      <c r="Q61" s="7" t="s">
        <v>70</v>
      </c>
      <c r="R61" s="7">
        <v>3.84</v>
      </c>
      <c r="S61" s="7">
        <v>4.05</v>
      </c>
      <c r="T61" s="7">
        <v>3.67</v>
      </c>
      <c r="U61" s="7">
        <v>3.6</v>
      </c>
      <c r="V61" s="7">
        <v>3.6</v>
      </c>
      <c r="W61" s="7">
        <v>3.48</v>
      </c>
      <c r="X61" s="7">
        <v>3.27</v>
      </c>
      <c r="Y61" s="7">
        <v>3.64</v>
      </c>
      <c r="Z61" s="7">
        <v>4.1500000000000004</v>
      </c>
      <c r="AA61" s="7">
        <v>4.0199999999999996</v>
      </c>
      <c r="AB61" s="7">
        <v>3.79</v>
      </c>
    </row>
    <row r="62" spans="1:28" x14ac:dyDescent="0.2">
      <c r="A62" s="19" t="s">
        <v>71</v>
      </c>
      <c r="B62">
        <f t="shared" si="1"/>
        <v>0.73000000000000009</v>
      </c>
      <c r="C62">
        <f t="shared" si="2"/>
        <v>0.69428571428571428</v>
      </c>
      <c r="D62">
        <f t="shared" si="3"/>
        <v>0.62571428571428567</v>
      </c>
      <c r="E62">
        <f t="shared" si="4"/>
        <v>0.60285714285714287</v>
      </c>
      <c r="F62">
        <f t="shared" si="5"/>
        <v>0.60571428571428576</v>
      </c>
      <c r="G62">
        <f t="shared" si="6"/>
        <v>0.55571428571428572</v>
      </c>
      <c r="H62">
        <f t="shared" si="7"/>
        <v>0.5357142857142857</v>
      </c>
      <c r="I62">
        <f t="shared" si="8"/>
        <v>0.53142857142857147</v>
      </c>
      <c r="J62">
        <f t="shared" si="9"/>
        <v>0.50428571428571423</v>
      </c>
      <c r="K62">
        <f t="shared" si="10"/>
        <v>0.45428571428571429</v>
      </c>
      <c r="L62">
        <f t="shared" si="11"/>
        <v>0.50714285714285712</v>
      </c>
      <c r="M62" s="68">
        <v>0.62545388011111103</v>
      </c>
      <c r="O62" s="7" t="s">
        <v>71</v>
      </c>
      <c r="Q62" s="7" t="s">
        <v>71</v>
      </c>
      <c r="R62" s="7">
        <v>5.1100000000000003</v>
      </c>
      <c r="S62" s="7">
        <v>4.8600000000000003</v>
      </c>
      <c r="T62" s="7">
        <v>4.38</v>
      </c>
      <c r="U62" s="7">
        <v>4.22</v>
      </c>
      <c r="V62" s="7">
        <v>4.24</v>
      </c>
      <c r="W62" s="7">
        <v>3.89</v>
      </c>
      <c r="X62" s="7">
        <v>3.75</v>
      </c>
      <c r="Y62" s="7">
        <v>3.72</v>
      </c>
      <c r="Z62" s="7">
        <v>3.53</v>
      </c>
      <c r="AA62" s="7">
        <v>3.18</v>
      </c>
      <c r="AB62" s="7">
        <v>3.55</v>
      </c>
    </row>
    <row r="63" spans="1:28" x14ac:dyDescent="0.2">
      <c r="A63" s="19" t="s">
        <v>72</v>
      </c>
      <c r="B63">
        <f t="shared" si="1"/>
        <v>0.88285714285714278</v>
      </c>
      <c r="C63">
        <f t="shared" si="2"/>
        <v>0.89</v>
      </c>
      <c r="D63">
        <f t="shared" si="3"/>
        <v>0.83142857142857152</v>
      </c>
      <c r="E63">
        <f t="shared" si="4"/>
        <v>0.75428571428571434</v>
      </c>
      <c r="F63">
        <f t="shared" si="5"/>
        <v>0.73857142857142855</v>
      </c>
      <c r="G63">
        <f t="shared" si="6"/>
        <v>0.73285714285714287</v>
      </c>
      <c r="H63">
        <f t="shared" si="7"/>
        <v>0.72285714285714275</v>
      </c>
      <c r="I63">
        <f t="shared" si="8"/>
        <v>0.73000000000000009</v>
      </c>
      <c r="J63">
        <f t="shared" si="9"/>
        <v>0.77714285714285725</v>
      </c>
      <c r="K63">
        <f t="shared" si="10"/>
        <v>0.82714285714285718</v>
      </c>
      <c r="L63">
        <f t="shared" si="11"/>
        <v>0.83142857142857152</v>
      </c>
      <c r="M63" s="68">
        <v>0.82046242822222215</v>
      </c>
      <c r="O63" s="7" t="s">
        <v>72</v>
      </c>
      <c r="Q63" s="7" t="s">
        <v>72</v>
      </c>
      <c r="R63" s="7">
        <v>6.18</v>
      </c>
      <c r="S63" s="7">
        <v>6.23</v>
      </c>
      <c r="T63" s="7">
        <v>5.82</v>
      </c>
      <c r="U63" s="7">
        <v>5.28</v>
      </c>
      <c r="V63" s="7">
        <v>5.17</v>
      </c>
      <c r="W63" s="7">
        <v>5.13</v>
      </c>
      <c r="X63" s="7">
        <v>5.0599999999999996</v>
      </c>
      <c r="Y63" s="7">
        <v>5.1100000000000003</v>
      </c>
      <c r="Z63" s="7">
        <v>5.44</v>
      </c>
      <c r="AA63" s="7">
        <v>5.79</v>
      </c>
      <c r="AB63" s="7">
        <v>5.82</v>
      </c>
    </row>
    <row r="64" spans="1:28" x14ac:dyDescent="0.2">
      <c r="A64" s="19" t="s">
        <v>73</v>
      </c>
      <c r="B64">
        <f t="shared" si="1"/>
        <v>0.69285714285714284</v>
      </c>
      <c r="C64">
        <f t="shared" si="2"/>
        <v>0.65428571428571425</v>
      </c>
      <c r="D64">
        <f t="shared" si="3"/>
        <v>0.62857142857142867</v>
      </c>
      <c r="E64">
        <f t="shared" si="4"/>
        <v>0.60285714285714287</v>
      </c>
      <c r="F64">
        <f t="shared" si="5"/>
        <v>0.57714285714285718</v>
      </c>
      <c r="G64">
        <f t="shared" si="6"/>
        <v>0.59285714285714286</v>
      </c>
      <c r="H64">
        <f t="shared" si="7"/>
        <v>0.59142857142857141</v>
      </c>
      <c r="I64">
        <f t="shared" si="8"/>
        <v>0.56428571428571428</v>
      </c>
      <c r="J64">
        <f t="shared" si="9"/>
        <v>0.55857142857142861</v>
      </c>
      <c r="K64">
        <f t="shared" si="10"/>
        <v>0.59142857142857141</v>
      </c>
      <c r="L64">
        <f t="shared" si="11"/>
        <v>0.62571428571428567</v>
      </c>
      <c r="M64" s="68">
        <v>0.47772183421111114</v>
      </c>
      <c r="O64" s="7" t="s">
        <v>73</v>
      </c>
      <c r="Q64" s="7" t="s">
        <v>73</v>
      </c>
      <c r="R64" s="7">
        <v>4.8499999999999996</v>
      </c>
      <c r="S64" s="7">
        <v>4.58</v>
      </c>
      <c r="T64" s="7">
        <v>4.4000000000000004</v>
      </c>
      <c r="U64" s="7">
        <v>4.22</v>
      </c>
      <c r="V64" s="7">
        <v>4.04</v>
      </c>
      <c r="W64" s="7">
        <v>4.1500000000000004</v>
      </c>
      <c r="X64" s="7">
        <v>4.1399999999999997</v>
      </c>
      <c r="Y64" s="7">
        <v>3.95</v>
      </c>
      <c r="Z64" s="7">
        <v>3.91</v>
      </c>
      <c r="AA64" s="7">
        <v>4.1399999999999997</v>
      </c>
      <c r="AB64" s="7">
        <v>4.38</v>
      </c>
    </row>
    <row r="65" spans="1:28" x14ac:dyDescent="0.2">
      <c r="A65" s="19" t="s">
        <v>74</v>
      </c>
      <c r="B65">
        <f t="shared" si="1"/>
        <v>0.47000000000000003</v>
      </c>
      <c r="C65">
        <f t="shared" si="2"/>
        <v>0.47285714285714286</v>
      </c>
      <c r="D65">
        <f t="shared" si="3"/>
        <v>0.55999999999999994</v>
      </c>
      <c r="E65">
        <f t="shared" si="4"/>
        <v>0.56571428571428573</v>
      </c>
      <c r="F65">
        <f t="shared" si="5"/>
        <v>0.55000000000000004</v>
      </c>
      <c r="G65">
        <f t="shared" si="6"/>
        <v>0.56428571428571428</v>
      </c>
      <c r="H65">
        <f t="shared" si="7"/>
        <v>0.57285714285714284</v>
      </c>
      <c r="I65">
        <f t="shared" si="8"/>
        <v>0.60428571428571431</v>
      </c>
      <c r="J65">
        <f t="shared" si="9"/>
        <v>0.61428571428571421</v>
      </c>
      <c r="K65">
        <f t="shared" si="10"/>
        <v>0.62142857142857133</v>
      </c>
      <c r="L65">
        <f t="shared" si="11"/>
        <v>0.65571428571428569</v>
      </c>
      <c r="M65" s="68">
        <v>0.5640038596111111</v>
      </c>
      <c r="O65" s="7" t="s">
        <v>74</v>
      </c>
      <c r="Q65" s="7" t="s">
        <v>74</v>
      </c>
      <c r="R65" s="7">
        <v>3.29</v>
      </c>
      <c r="S65" s="7">
        <v>3.31</v>
      </c>
      <c r="T65" s="7">
        <v>3.92</v>
      </c>
      <c r="U65" s="7">
        <v>3.96</v>
      </c>
      <c r="V65" s="7">
        <v>3.85</v>
      </c>
      <c r="W65" s="7">
        <v>3.95</v>
      </c>
      <c r="X65" s="7">
        <v>4.01</v>
      </c>
      <c r="Y65" s="7">
        <v>4.2300000000000004</v>
      </c>
      <c r="Z65" s="7">
        <v>4.3</v>
      </c>
      <c r="AA65" s="7">
        <v>4.3499999999999996</v>
      </c>
      <c r="AB65" s="7">
        <v>4.59</v>
      </c>
    </row>
    <row r="66" spans="1:28" x14ac:dyDescent="0.2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0.53285714285714281</v>
      </c>
      <c r="F66">
        <f t="shared" si="5"/>
        <v>0.54428571428571426</v>
      </c>
      <c r="G66">
        <f t="shared" si="6"/>
        <v>0.57428571428571418</v>
      </c>
      <c r="H66">
        <f t="shared" si="7"/>
        <v>0.54285714285714282</v>
      </c>
      <c r="I66">
        <f t="shared" si="8"/>
        <v>0.49571428571428572</v>
      </c>
      <c r="J66">
        <f t="shared" si="9"/>
        <v>0.51571428571428568</v>
      </c>
      <c r="K66">
        <f t="shared" si="10"/>
        <v>0.51857142857142857</v>
      </c>
      <c r="L66">
        <f t="shared" si="11"/>
        <v>0.53142857142857147</v>
      </c>
      <c r="M66" s="68">
        <v>0.40366076094444447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3.73</v>
      </c>
      <c r="V66" s="7">
        <v>3.81</v>
      </c>
      <c r="W66" s="7">
        <v>4.0199999999999996</v>
      </c>
      <c r="X66" s="7">
        <v>3.8</v>
      </c>
      <c r="Y66" s="7">
        <v>3.47</v>
      </c>
      <c r="Z66" s="7">
        <v>3.61</v>
      </c>
      <c r="AA66" s="7">
        <v>3.63</v>
      </c>
      <c r="AB66" s="7">
        <v>3.72</v>
      </c>
    </row>
    <row r="67" spans="1:28" x14ac:dyDescent="0.2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2">
      <c r="A68" s="19" t="s">
        <v>77</v>
      </c>
      <c r="B68">
        <f t="shared" ref="B68:B131" si="12">IF(ISNUMBER(R68),(R68/7),"XXX")</f>
        <v>0.86428571428571421</v>
      </c>
      <c r="C68">
        <f t="shared" ref="C68:C131" si="13">IF(ISNUMBER(S68),(S68/7),"XXX")</f>
        <v>0.87428571428571433</v>
      </c>
      <c r="D68">
        <f t="shared" ref="D68:D131" si="14">IF(ISNUMBER(T68),(T68/7),"XXX")</f>
        <v>0.84285714285714286</v>
      </c>
      <c r="E68">
        <f t="shared" ref="E68:E131" si="15">IF(ISNUMBER(U68),(U68/7),"XXX")</f>
        <v>0.82714285714285718</v>
      </c>
      <c r="F68">
        <f t="shared" ref="F68:F131" si="16">IF(ISNUMBER(V68),(V68/7),"XXX")</f>
        <v>0.84285714285714286</v>
      </c>
      <c r="G68">
        <f t="shared" ref="G68:G131" si="17">IF(ISNUMBER(W68),(W68/7),"XXX")</f>
        <v>0.81285714285714294</v>
      </c>
      <c r="H68">
        <f t="shared" ref="H68:H131" si="18">IF(ISNUMBER(X68),(X68/7),"XXX")</f>
        <v>0.80428571428571427</v>
      </c>
      <c r="I68">
        <f t="shared" ref="I68:I131" si="19">IF(ISNUMBER(Y68),(Y68/7),"XXX")</f>
        <v>0.82571428571428573</v>
      </c>
      <c r="J68">
        <f t="shared" ref="J68:J131" si="20">IF(ISNUMBER(Z68),(Z68/7),"XXX")</f>
        <v>0.85857142857142854</v>
      </c>
      <c r="K68">
        <f t="shared" ref="K68:K131" si="21">IF(ISNUMBER(AA68),(AA68/7),"XXX")</f>
        <v>0.87714285714285711</v>
      </c>
      <c r="L68">
        <f t="shared" ref="L68:L131" si="22">IF(ISNUMBER(AB68),(AB68/7),"XXX")</f>
        <v>0.84714285714285709</v>
      </c>
      <c r="M68" s="68">
        <v>0.75393169188888876</v>
      </c>
      <c r="O68" s="7" t="s">
        <v>77</v>
      </c>
      <c r="Q68" s="7" t="s">
        <v>77</v>
      </c>
      <c r="R68" s="7">
        <v>6.05</v>
      </c>
      <c r="S68" s="7">
        <v>6.12</v>
      </c>
      <c r="T68" s="7">
        <v>5.9</v>
      </c>
      <c r="U68" s="7">
        <v>5.79</v>
      </c>
      <c r="V68" s="7">
        <v>5.9</v>
      </c>
      <c r="W68" s="7">
        <v>5.69</v>
      </c>
      <c r="X68" s="7">
        <v>5.63</v>
      </c>
      <c r="Y68" s="7">
        <v>5.78</v>
      </c>
      <c r="Z68" s="7">
        <v>6.01</v>
      </c>
      <c r="AA68" s="7">
        <v>6.14</v>
      </c>
      <c r="AB68" s="7">
        <v>5.93</v>
      </c>
    </row>
    <row r="69" spans="1:28" x14ac:dyDescent="0.2">
      <c r="A69" s="19" t="s">
        <v>78</v>
      </c>
      <c r="B69">
        <f t="shared" si="12"/>
        <v>0.78</v>
      </c>
      <c r="C69">
        <f t="shared" si="13"/>
        <v>0.70285714285714285</v>
      </c>
      <c r="D69">
        <f t="shared" si="14"/>
        <v>0.61571428571428566</v>
      </c>
      <c r="E69">
        <f t="shared" si="15"/>
        <v>0.65285714285714291</v>
      </c>
      <c r="F69">
        <f t="shared" si="16"/>
        <v>0.72285714285714275</v>
      </c>
      <c r="G69">
        <f t="shared" si="17"/>
        <v>0.73000000000000009</v>
      </c>
      <c r="H69">
        <f t="shared" si="18"/>
        <v>0.69571428571428573</v>
      </c>
      <c r="I69">
        <f t="shared" si="19"/>
        <v>0.67571428571428582</v>
      </c>
      <c r="J69">
        <f t="shared" si="20"/>
        <v>0.72142857142857142</v>
      </c>
      <c r="K69">
        <f t="shared" si="21"/>
        <v>0.7857142857142857</v>
      </c>
      <c r="L69">
        <f t="shared" si="22"/>
        <v>0.80999999999999994</v>
      </c>
      <c r="M69" s="68">
        <v>0.71133718488888875</v>
      </c>
      <c r="O69" s="7" t="s">
        <v>78</v>
      </c>
      <c r="Q69" s="7" t="s">
        <v>78</v>
      </c>
      <c r="R69" s="7">
        <v>5.46</v>
      </c>
      <c r="S69" s="7">
        <v>4.92</v>
      </c>
      <c r="T69" s="7">
        <v>4.3099999999999996</v>
      </c>
      <c r="U69" s="7">
        <v>4.57</v>
      </c>
      <c r="V69" s="7">
        <v>5.0599999999999996</v>
      </c>
      <c r="W69" s="7">
        <v>5.1100000000000003</v>
      </c>
      <c r="X69" s="7">
        <v>4.87</v>
      </c>
      <c r="Y69" s="7">
        <v>4.7300000000000004</v>
      </c>
      <c r="Z69" s="7">
        <v>5.05</v>
      </c>
      <c r="AA69" s="7">
        <v>5.5</v>
      </c>
      <c r="AB69" s="7">
        <v>5.67</v>
      </c>
    </row>
    <row r="70" spans="1:28" x14ac:dyDescent="0.2">
      <c r="A70" s="19" t="s">
        <v>79</v>
      </c>
      <c r="B70">
        <f t="shared" si="12"/>
        <v>0.68428571428571427</v>
      </c>
      <c r="C70">
        <f t="shared" si="13"/>
        <v>0.66285714285714281</v>
      </c>
      <c r="D70">
        <f t="shared" si="14"/>
        <v>0.60571428571428576</v>
      </c>
      <c r="E70">
        <f t="shared" si="15"/>
        <v>0.5842857142857143</v>
      </c>
      <c r="F70">
        <f t="shared" si="16"/>
        <v>0.58142857142857152</v>
      </c>
      <c r="G70">
        <f t="shared" si="17"/>
        <v>0.5842857142857143</v>
      </c>
      <c r="H70">
        <f t="shared" si="18"/>
        <v>0.58285714285714285</v>
      </c>
      <c r="I70">
        <f t="shared" si="19"/>
        <v>0.55714285714285716</v>
      </c>
      <c r="J70">
        <f t="shared" si="20"/>
        <v>0.57999999999999996</v>
      </c>
      <c r="K70">
        <f t="shared" si="21"/>
        <v>0.58714285714285719</v>
      </c>
      <c r="L70">
        <f t="shared" si="22"/>
        <v>0.59428571428571431</v>
      </c>
      <c r="M70" s="68">
        <v>0.68272168372222231</v>
      </c>
      <c r="O70" s="7" t="s">
        <v>79</v>
      </c>
      <c r="Q70" s="7" t="s">
        <v>79</v>
      </c>
      <c r="R70" s="7">
        <v>4.79</v>
      </c>
      <c r="S70" s="7">
        <v>4.6399999999999997</v>
      </c>
      <c r="T70" s="7">
        <v>4.24</v>
      </c>
      <c r="U70" s="7">
        <v>4.09</v>
      </c>
      <c r="V70" s="7">
        <v>4.07</v>
      </c>
      <c r="W70" s="7">
        <v>4.09</v>
      </c>
      <c r="X70" s="7">
        <v>4.08</v>
      </c>
      <c r="Y70" s="7">
        <v>3.9</v>
      </c>
      <c r="Z70" s="7">
        <v>4.0599999999999996</v>
      </c>
      <c r="AA70" s="7">
        <v>4.1100000000000003</v>
      </c>
      <c r="AB70" s="7">
        <v>4.16</v>
      </c>
    </row>
    <row r="71" spans="1:28" x14ac:dyDescent="0.2">
      <c r="A71" s="19" t="s">
        <v>80</v>
      </c>
      <c r="B71">
        <f t="shared" si="12"/>
        <v>0.63714285714285712</v>
      </c>
      <c r="C71">
        <f t="shared" si="13"/>
        <v>0.64428571428571424</v>
      </c>
      <c r="D71">
        <f t="shared" si="14"/>
        <v>0.59857142857142864</v>
      </c>
      <c r="E71">
        <f t="shared" si="15"/>
        <v>0.55999999999999994</v>
      </c>
      <c r="F71">
        <f t="shared" si="16"/>
        <v>0.5714285714285714</v>
      </c>
      <c r="G71">
        <f t="shared" si="17"/>
        <v>0.56285714285714283</v>
      </c>
      <c r="H71">
        <f t="shared" si="18"/>
        <v>0.57714285714285718</v>
      </c>
      <c r="I71">
        <f t="shared" si="19"/>
        <v>0.59571428571428575</v>
      </c>
      <c r="J71">
        <f t="shared" si="20"/>
        <v>0.62714285714285711</v>
      </c>
      <c r="K71">
        <f t="shared" si="21"/>
        <v>0.66</v>
      </c>
      <c r="L71">
        <f t="shared" si="22"/>
        <v>0.64571428571428569</v>
      </c>
      <c r="M71" s="68">
        <v>0.52896487977777784</v>
      </c>
      <c r="O71" s="7" t="s">
        <v>80</v>
      </c>
      <c r="Q71" s="7" t="s">
        <v>80</v>
      </c>
      <c r="R71" s="7">
        <v>4.46</v>
      </c>
      <c r="S71" s="7">
        <v>4.51</v>
      </c>
      <c r="T71" s="7">
        <v>4.1900000000000004</v>
      </c>
      <c r="U71" s="7">
        <v>3.92</v>
      </c>
      <c r="V71" s="7">
        <v>4</v>
      </c>
      <c r="W71" s="7">
        <v>3.94</v>
      </c>
      <c r="X71" s="7">
        <v>4.04</v>
      </c>
      <c r="Y71" s="7">
        <v>4.17</v>
      </c>
      <c r="Z71" s="7">
        <v>4.3899999999999997</v>
      </c>
      <c r="AA71" s="7">
        <v>4.62</v>
      </c>
      <c r="AB71" s="7">
        <v>4.5199999999999996</v>
      </c>
    </row>
    <row r="72" spans="1:28" x14ac:dyDescent="0.2">
      <c r="A72" s="19" t="s">
        <v>81</v>
      </c>
      <c r="B72">
        <f t="shared" si="12"/>
        <v>0.8571428571428571</v>
      </c>
      <c r="C72">
        <f t="shared" si="13"/>
        <v>0.86571428571428566</v>
      </c>
      <c r="D72">
        <f t="shared" si="14"/>
        <v>0.82000000000000006</v>
      </c>
      <c r="E72">
        <f t="shared" si="15"/>
        <v>0.78</v>
      </c>
      <c r="F72">
        <f t="shared" si="16"/>
        <v>0.79285714285714282</v>
      </c>
      <c r="G72">
        <f t="shared" si="17"/>
        <v>0.80714285714285716</v>
      </c>
      <c r="H72">
        <f t="shared" si="18"/>
        <v>0.82714285714285718</v>
      </c>
      <c r="I72">
        <f t="shared" si="19"/>
        <v>0.85</v>
      </c>
      <c r="J72">
        <f t="shared" si="20"/>
        <v>0.87714285714285711</v>
      </c>
      <c r="K72">
        <f t="shared" si="21"/>
        <v>0.87</v>
      </c>
      <c r="L72">
        <f t="shared" si="22"/>
        <v>0.85428571428571431</v>
      </c>
      <c r="M72" s="68">
        <v>0.84166085988888883</v>
      </c>
      <c r="O72" s="7" t="s">
        <v>81</v>
      </c>
      <c r="Q72" s="7" t="s">
        <v>81</v>
      </c>
      <c r="R72" s="7">
        <v>6</v>
      </c>
      <c r="S72" s="7">
        <v>6.06</v>
      </c>
      <c r="T72" s="7">
        <v>5.74</v>
      </c>
      <c r="U72" s="7">
        <v>5.46</v>
      </c>
      <c r="V72" s="7">
        <v>5.55</v>
      </c>
      <c r="W72" s="7">
        <v>5.65</v>
      </c>
      <c r="X72" s="7">
        <v>5.79</v>
      </c>
      <c r="Y72" s="7">
        <v>5.95</v>
      </c>
      <c r="Z72" s="7">
        <v>6.14</v>
      </c>
      <c r="AA72" s="7">
        <v>6.09</v>
      </c>
      <c r="AB72" s="7">
        <v>5.98</v>
      </c>
    </row>
    <row r="73" spans="1:28" x14ac:dyDescent="0.2">
      <c r="A73" s="19" t="s">
        <v>82</v>
      </c>
      <c r="B73">
        <f t="shared" si="12"/>
        <v>0.73857142857142855</v>
      </c>
      <c r="C73">
        <f t="shared" si="13"/>
        <v>0.78</v>
      </c>
      <c r="D73">
        <f t="shared" si="14"/>
        <v>0.77285714285714291</v>
      </c>
      <c r="E73">
        <f t="shared" si="15"/>
        <v>0.72428571428571431</v>
      </c>
      <c r="F73">
        <f t="shared" si="16"/>
        <v>0.69571428571428573</v>
      </c>
      <c r="G73">
        <f t="shared" si="17"/>
        <v>0.7142857142857143</v>
      </c>
      <c r="H73">
        <f t="shared" si="18"/>
        <v>0.72428571428571431</v>
      </c>
      <c r="I73">
        <f t="shared" si="19"/>
        <v>0.70285714285714285</v>
      </c>
      <c r="J73">
        <f t="shared" si="20"/>
        <v>0.6785714285714286</v>
      </c>
      <c r="K73">
        <f t="shared" si="21"/>
        <v>0.71</v>
      </c>
      <c r="L73">
        <f t="shared" si="22"/>
        <v>0.69142857142857139</v>
      </c>
      <c r="M73" s="68">
        <v>0.68736706838888895</v>
      </c>
      <c r="O73" s="7" t="s">
        <v>82</v>
      </c>
      <c r="Q73" s="7" t="s">
        <v>82</v>
      </c>
      <c r="R73" s="7">
        <v>5.17</v>
      </c>
      <c r="S73" s="7">
        <v>5.46</v>
      </c>
      <c r="T73" s="7">
        <v>5.41</v>
      </c>
      <c r="U73" s="7">
        <v>5.07</v>
      </c>
      <c r="V73" s="7">
        <v>4.87</v>
      </c>
      <c r="W73" s="7">
        <v>5</v>
      </c>
      <c r="X73" s="7">
        <v>5.07</v>
      </c>
      <c r="Y73" s="7">
        <v>4.92</v>
      </c>
      <c r="Z73" s="7">
        <v>4.75</v>
      </c>
      <c r="AA73" s="7">
        <v>4.97</v>
      </c>
      <c r="AB73" s="7">
        <v>4.84</v>
      </c>
    </row>
    <row r="74" spans="1:28" x14ac:dyDescent="0.2">
      <c r="A74" s="19" t="s">
        <v>83</v>
      </c>
      <c r="B74">
        <f t="shared" si="12"/>
        <v>0.53428571428571436</v>
      </c>
      <c r="C74">
        <f t="shared" si="13"/>
        <v>0.53714285714285714</v>
      </c>
      <c r="D74">
        <f t="shared" si="14"/>
        <v>0.49857142857142861</v>
      </c>
      <c r="E74">
        <f t="shared" si="15"/>
        <v>0.46571428571428569</v>
      </c>
      <c r="F74">
        <f t="shared" si="16"/>
        <v>0.46571428571428569</v>
      </c>
      <c r="G74">
        <f t="shared" si="17"/>
        <v>0.53999999999999992</v>
      </c>
      <c r="H74">
        <f t="shared" si="18"/>
        <v>0.57857142857142851</v>
      </c>
      <c r="I74">
        <f t="shared" si="19"/>
        <v>0.56571428571428573</v>
      </c>
      <c r="J74">
        <f t="shared" si="20"/>
        <v>0.58857142857142863</v>
      </c>
      <c r="K74">
        <f t="shared" si="21"/>
        <v>0.61285714285714288</v>
      </c>
      <c r="L74">
        <f t="shared" si="22"/>
        <v>0.57714285714285718</v>
      </c>
      <c r="M74" s="68">
        <v>0.54950212899999995</v>
      </c>
      <c r="O74" s="7" t="s">
        <v>83</v>
      </c>
      <c r="Q74" s="7" t="s">
        <v>83</v>
      </c>
      <c r="R74" s="7">
        <v>3.74</v>
      </c>
      <c r="S74" s="7">
        <v>3.76</v>
      </c>
      <c r="T74" s="7">
        <v>3.49</v>
      </c>
      <c r="U74" s="7">
        <v>3.26</v>
      </c>
      <c r="V74" s="7">
        <v>3.26</v>
      </c>
      <c r="W74" s="7">
        <v>3.78</v>
      </c>
      <c r="X74" s="7">
        <v>4.05</v>
      </c>
      <c r="Y74" s="7">
        <v>3.96</v>
      </c>
      <c r="Z74" s="7">
        <v>4.12</v>
      </c>
      <c r="AA74" s="7">
        <v>4.29</v>
      </c>
      <c r="AB74" s="7">
        <v>4.04</v>
      </c>
    </row>
    <row r="75" spans="1:28" x14ac:dyDescent="0.2">
      <c r="A75" s="19" t="s">
        <v>84</v>
      </c>
      <c r="B75">
        <f t="shared" si="12"/>
        <v>0.53285714285714281</v>
      </c>
      <c r="C75">
        <f t="shared" si="13"/>
        <v>0.5485714285714286</v>
      </c>
      <c r="D75">
        <f t="shared" si="14"/>
        <v>0.50857142857142856</v>
      </c>
      <c r="E75">
        <f t="shared" si="15"/>
        <v>0.48714285714285716</v>
      </c>
      <c r="F75">
        <f t="shared" si="16"/>
        <v>0.48714285714285716</v>
      </c>
      <c r="G75">
        <f t="shared" si="17"/>
        <v>0.48857142857142855</v>
      </c>
      <c r="H75">
        <f t="shared" si="18"/>
        <v>0.53714285714285714</v>
      </c>
      <c r="I75">
        <f t="shared" si="19"/>
        <v>0.57714285714285718</v>
      </c>
      <c r="J75">
        <f t="shared" si="20"/>
        <v>0.57571428571428573</v>
      </c>
      <c r="K75">
        <f t="shared" si="21"/>
        <v>0.60428571428571431</v>
      </c>
      <c r="L75">
        <f t="shared" si="22"/>
        <v>0.64428571428571424</v>
      </c>
      <c r="M75" s="68">
        <v>0.53849600155555555</v>
      </c>
      <c r="O75" s="7" t="s">
        <v>84</v>
      </c>
      <c r="Q75" s="7" t="s">
        <v>84</v>
      </c>
      <c r="R75" s="7">
        <v>3.73</v>
      </c>
      <c r="S75" s="7">
        <v>3.84</v>
      </c>
      <c r="T75" s="7">
        <v>3.56</v>
      </c>
      <c r="U75" s="7">
        <v>3.41</v>
      </c>
      <c r="V75" s="7">
        <v>3.41</v>
      </c>
      <c r="W75" s="7">
        <v>3.42</v>
      </c>
      <c r="X75" s="7">
        <v>3.76</v>
      </c>
      <c r="Y75" s="7">
        <v>4.04</v>
      </c>
      <c r="Z75" s="7">
        <v>4.03</v>
      </c>
      <c r="AA75" s="7">
        <v>4.2300000000000004</v>
      </c>
      <c r="AB75" s="7">
        <v>4.51</v>
      </c>
    </row>
    <row r="76" spans="1:28" x14ac:dyDescent="0.2">
      <c r="A76" s="19" t="s">
        <v>191</v>
      </c>
      <c r="B76">
        <f t="shared" si="12"/>
        <v>0.79999999999999993</v>
      </c>
      <c r="C76">
        <f t="shared" si="13"/>
        <v>0.75571428571428567</v>
      </c>
      <c r="D76">
        <f t="shared" si="14"/>
        <v>0.67285714285714282</v>
      </c>
      <c r="E76">
        <f t="shared" si="15"/>
        <v>0.64571428571428569</v>
      </c>
      <c r="F76">
        <f t="shared" si="16"/>
        <v>0.62714285714285711</v>
      </c>
      <c r="G76">
        <f t="shared" si="17"/>
        <v>0.65</v>
      </c>
      <c r="H76">
        <f t="shared" si="18"/>
        <v>0.62428571428571433</v>
      </c>
      <c r="I76">
        <f t="shared" si="19"/>
        <v>0.57714285714285718</v>
      </c>
      <c r="J76">
        <f t="shared" si="20"/>
        <v>0.63428571428571434</v>
      </c>
      <c r="K76">
        <f t="shared" si="21"/>
        <v>0.67285714285714282</v>
      </c>
      <c r="L76">
        <f t="shared" si="22"/>
        <v>0.67999999999999994</v>
      </c>
      <c r="M76" s="68">
        <v>0.72826515305555561</v>
      </c>
      <c r="O76" s="7" t="s">
        <v>191</v>
      </c>
      <c r="Q76" s="7" t="s">
        <v>191</v>
      </c>
      <c r="R76" s="7">
        <v>5.6</v>
      </c>
      <c r="S76" s="7">
        <v>5.29</v>
      </c>
      <c r="T76" s="7">
        <v>4.71</v>
      </c>
      <c r="U76" s="7">
        <v>4.5199999999999996</v>
      </c>
      <c r="V76" s="7">
        <v>4.3899999999999997</v>
      </c>
      <c r="W76" s="7">
        <v>4.55</v>
      </c>
      <c r="X76" s="7">
        <v>4.37</v>
      </c>
      <c r="Y76" s="7">
        <v>4.04</v>
      </c>
      <c r="Z76" s="7">
        <v>4.4400000000000004</v>
      </c>
      <c r="AA76" s="7">
        <v>4.71</v>
      </c>
      <c r="AB76" s="7">
        <v>4.76</v>
      </c>
    </row>
    <row r="77" spans="1:28" x14ac:dyDescent="0.2">
      <c r="A77" s="19" t="s">
        <v>86</v>
      </c>
      <c r="B77">
        <f t="shared" si="12"/>
        <v>0.68714285714285706</v>
      </c>
      <c r="C77">
        <f t="shared" si="13"/>
        <v>0.72</v>
      </c>
      <c r="D77">
        <f t="shared" si="14"/>
        <v>0.6785714285714286</v>
      </c>
      <c r="E77">
        <f t="shared" si="15"/>
        <v>0.66428571428571437</v>
      </c>
      <c r="F77">
        <f t="shared" si="16"/>
        <v>0.65714285714285714</v>
      </c>
      <c r="G77">
        <f t="shared" si="17"/>
        <v>0.68285714285714294</v>
      </c>
      <c r="H77">
        <f t="shared" si="18"/>
        <v>0.65857142857142859</v>
      </c>
      <c r="I77">
        <f t="shared" si="19"/>
        <v>0.58714285714285719</v>
      </c>
      <c r="J77">
        <f t="shared" si="20"/>
        <v>0.58714285714285719</v>
      </c>
      <c r="K77">
        <f t="shared" si="21"/>
        <v>0.60142857142857142</v>
      </c>
      <c r="L77">
        <f t="shared" si="22"/>
        <v>0.62428571428571433</v>
      </c>
      <c r="M77" s="68">
        <v>0.5525789207777777</v>
      </c>
      <c r="O77" s="7" t="s">
        <v>86</v>
      </c>
      <c r="Q77" s="7" t="s">
        <v>86</v>
      </c>
      <c r="R77" s="7">
        <v>4.8099999999999996</v>
      </c>
      <c r="S77" s="7">
        <v>5.04</v>
      </c>
      <c r="T77" s="7">
        <v>4.75</v>
      </c>
      <c r="U77" s="7">
        <v>4.6500000000000004</v>
      </c>
      <c r="V77" s="7">
        <v>4.5999999999999996</v>
      </c>
      <c r="W77" s="7">
        <v>4.78</v>
      </c>
      <c r="X77" s="7">
        <v>4.6100000000000003</v>
      </c>
      <c r="Y77" s="7">
        <v>4.1100000000000003</v>
      </c>
      <c r="Z77" s="7">
        <v>4.1100000000000003</v>
      </c>
      <c r="AA77" s="7">
        <v>4.21</v>
      </c>
      <c r="AB77" s="7">
        <v>4.37</v>
      </c>
    </row>
    <row r="78" spans="1:28" x14ac:dyDescent="0.2">
      <c r="A78" s="19" t="s">
        <v>177</v>
      </c>
      <c r="B78">
        <f t="shared" si="12"/>
        <v>0.43571428571428567</v>
      </c>
      <c r="C78">
        <f t="shared" si="13"/>
        <v>0.43857142857142856</v>
      </c>
      <c r="D78">
        <f t="shared" si="14"/>
        <v>0.39285714285714285</v>
      </c>
      <c r="E78">
        <f t="shared" si="15"/>
        <v>0.37571428571428572</v>
      </c>
      <c r="F78">
        <f t="shared" si="16"/>
        <v>0.32428571428571429</v>
      </c>
      <c r="G78">
        <f t="shared" si="17"/>
        <v>0.32285714285714284</v>
      </c>
      <c r="H78">
        <f t="shared" si="18"/>
        <v>0.38714285714285712</v>
      </c>
      <c r="I78">
        <f t="shared" si="19"/>
        <v>0.42714285714285716</v>
      </c>
      <c r="J78">
        <f t="shared" si="20"/>
        <v>0.4642857142857143</v>
      </c>
      <c r="K78">
        <f t="shared" si="21"/>
        <v>0.49571428571428572</v>
      </c>
      <c r="L78">
        <f t="shared" si="22"/>
        <v>0.49142857142857144</v>
      </c>
      <c r="M78" s="68">
        <v>0.54171889622222213</v>
      </c>
      <c r="O78" s="7" t="s">
        <v>177</v>
      </c>
      <c r="Q78" s="7" t="s">
        <v>177</v>
      </c>
      <c r="R78" s="7">
        <v>3.05</v>
      </c>
      <c r="S78" s="7">
        <v>3.07</v>
      </c>
      <c r="T78" s="7">
        <v>2.75</v>
      </c>
      <c r="U78" s="7">
        <v>2.63</v>
      </c>
      <c r="V78" s="7">
        <v>2.27</v>
      </c>
      <c r="W78" s="7">
        <v>2.2599999999999998</v>
      </c>
      <c r="X78" s="7">
        <v>2.71</v>
      </c>
      <c r="Y78" s="7">
        <v>2.99</v>
      </c>
      <c r="Z78" s="7">
        <v>3.25</v>
      </c>
      <c r="AA78" s="7">
        <v>3.47</v>
      </c>
      <c r="AB78" s="7">
        <v>3.44</v>
      </c>
    </row>
    <row r="79" spans="1:28" x14ac:dyDescent="0.2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0.55285714285714282</v>
      </c>
      <c r="I79">
        <f t="shared" si="19"/>
        <v>0.53</v>
      </c>
      <c r="J79">
        <f t="shared" si="20"/>
        <v>0.50142857142857145</v>
      </c>
      <c r="K79">
        <f t="shared" si="21"/>
        <v>0.53142857142857147</v>
      </c>
      <c r="L79">
        <f t="shared" si="22"/>
        <v>0.55142857142857138</v>
      </c>
      <c r="M79" s="68">
        <v>0.44290339150000002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3.87</v>
      </c>
      <c r="Y79" s="7">
        <v>3.71</v>
      </c>
      <c r="Z79" s="7">
        <v>3.51</v>
      </c>
      <c r="AA79" s="7">
        <v>3.72</v>
      </c>
      <c r="AB79" s="7">
        <v>3.86</v>
      </c>
    </row>
    <row r="80" spans="1:28" x14ac:dyDescent="0.2">
      <c r="A80" s="19" t="s">
        <v>88</v>
      </c>
      <c r="B80">
        <f t="shared" si="12"/>
        <v>0.64142857142857146</v>
      </c>
      <c r="C80">
        <f t="shared" si="13"/>
        <v>0.67571428571428582</v>
      </c>
      <c r="D80">
        <f t="shared" si="14"/>
        <v>0.63428571428571434</v>
      </c>
      <c r="E80">
        <f t="shared" si="15"/>
        <v>0.57857142857142851</v>
      </c>
      <c r="F80">
        <f t="shared" si="16"/>
        <v>0.56428571428571428</v>
      </c>
      <c r="G80">
        <f t="shared" si="17"/>
        <v>0.58571428571428563</v>
      </c>
      <c r="H80">
        <f t="shared" si="18"/>
        <v>0.60285714285714287</v>
      </c>
      <c r="I80">
        <f t="shared" si="19"/>
        <v>0.62714285714285711</v>
      </c>
      <c r="J80">
        <f t="shared" si="20"/>
        <v>0.65428571428571425</v>
      </c>
      <c r="K80">
        <f t="shared" si="21"/>
        <v>0.62285714285714289</v>
      </c>
      <c r="L80">
        <f t="shared" si="22"/>
        <v>0.57857142857142851</v>
      </c>
      <c r="M80" s="68">
        <v>0.64775479105555567</v>
      </c>
      <c r="O80" s="7" t="s">
        <v>88</v>
      </c>
      <c r="Q80" s="7" t="s">
        <v>88</v>
      </c>
      <c r="R80" s="7">
        <v>4.49</v>
      </c>
      <c r="S80" s="7">
        <v>4.7300000000000004</v>
      </c>
      <c r="T80" s="7">
        <v>4.4400000000000004</v>
      </c>
      <c r="U80" s="7">
        <v>4.05</v>
      </c>
      <c r="V80" s="7">
        <v>3.95</v>
      </c>
      <c r="W80" s="7">
        <v>4.0999999999999996</v>
      </c>
      <c r="X80" s="7">
        <v>4.22</v>
      </c>
      <c r="Y80" s="7">
        <v>4.3899999999999997</v>
      </c>
      <c r="Z80" s="7">
        <v>4.58</v>
      </c>
      <c r="AA80" s="7">
        <v>4.3600000000000003</v>
      </c>
      <c r="AB80" s="7">
        <v>4.05</v>
      </c>
    </row>
    <row r="81" spans="1:28" x14ac:dyDescent="0.2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0.56857142857142862</v>
      </c>
      <c r="F81">
        <f t="shared" si="16"/>
        <v>0.55142857142857138</v>
      </c>
      <c r="G81">
        <f t="shared" si="17"/>
        <v>0.53285714285714281</v>
      </c>
      <c r="H81">
        <f t="shared" si="18"/>
        <v>0.48857142857142855</v>
      </c>
      <c r="I81">
        <f t="shared" si="19"/>
        <v>0.44285714285714289</v>
      </c>
      <c r="J81">
        <f t="shared" si="20"/>
        <v>0.53285714285714281</v>
      </c>
      <c r="K81">
        <f t="shared" si="21"/>
        <v>0.56285714285714283</v>
      </c>
      <c r="L81">
        <f t="shared" si="22"/>
        <v>0.55285714285714282</v>
      </c>
      <c r="M81" s="68">
        <v>0.47544477777777777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3.98</v>
      </c>
      <c r="V81" s="7">
        <v>3.86</v>
      </c>
      <c r="W81" s="7">
        <v>3.73</v>
      </c>
      <c r="X81" s="7">
        <v>3.42</v>
      </c>
      <c r="Y81" s="7">
        <v>3.1</v>
      </c>
      <c r="Z81" s="7">
        <v>3.73</v>
      </c>
      <c r="AA81" s="7">
        <v>3.94</v>
      </c>
      <c r="AB81" s="7">
        <v>3.87</v>
      </c>
    </row>
    <row r="82" spans="1:28" x14ac:dyDescent="0.2">
      <c r="A82" s="19" t="s">
        <v>90</v>
      </c>
      <c r="B82">
        <f t="shared" si="12"/>
        <v>0.4042857142857143</v>
      </c>
      <c r="C82">
        <f t="shared" si="13"/>
        <v>0.47285714285714286</v>
      </c>
      <c r="D82">
        <f t="shared" si="14"/>
        <v>0.53285714285714281</v>
      </c>
      <c r="E82">
        <f t="shared" si="15"/>
        <v>0.49142857142857144</v>
      </c>
      <c r="F82">
        <f t="shared" si="16"/>
        <v>0.4642857142857143</v>
      </c>
      <c r="G82">
        <f t="shared" si="17"/>
        <v>0.45571428571428568</v>
      </c>
      <c r="H82">
        <f t="shared" si="18"/>
        <v>0.46714285714285714</v>
      </c>
      <c r="I82">
        <f t="shared" si="19"/>
        <v>0.50857142857142856</v>
      </c>
      <c r="J82">
        <f t="shared" si="20"/>
        <v>0.61857142857142855</v>
      </c>
      <c r="K82">
        <f t="shared" si="21"/>
        <v>0.59142857142857141</v>
      </c>
      <c r="L82">
        <f t="shared" si="22"/>
        <v>0.51571428571428568</v>
      </c>
      <c r="M82" s="68">
        <v>0.38216019472222224</v>
      </c>
      <c r="O82" s="7" t="s">
        <v>90</v>
      </c>
      <c r="Q82" s="7" t="s">
        <v>90</v>
      </c>
      <c r="R82" s="7">
        <v>2.83</v>
      </c>
      <c r="S82" s="7">
        <v>3.31</v>
      </c>
      <c r="T82" s="7">
        <v>3.73</v>
      </c>
      <c r="U82" s="7">
        <v>3.44</v>
      </c>
      <c r="V82" s="7">
        <v>3.25</v>
      </c>
      <c r="W82" s="7">
        <v>3.19</v>
      </c>
      <c r="X82" s="7">
        <v>3.27</v>
      </c>
      <c r="Y82" s="7">
        <v>3.56</v>
      </c>
      <c r="Z82" s="7">
        <v>4.33</v>
      </c>
      <c r="AA82" s="7">
        <v>4.1399999999999997</v>
      </c>
      <c r="AB82" s="7">
        <v>3.61</v>
      </c>
    </row>
    <row r="83" spans="1:28" x14ac:dyDescent="0.2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0.63428571428571434</v>
      </c>
      <c r="H83">
        <f t="shared" si="18"/>
        <v>0.5357142857142857</v>
      </c>
      <c r="I83" t="str">
        <f t="shared" si="19"/>
        <v>XXX</v>
      </c>
      <c r="J83">
        <f t="shared" si="20"/>
        <v>0.60285714285714287</v>
      </c>
      <c r="K83">
        <f t="shared" si="21"/>
        <v>0.57428571428571418</v>
      </c>
      <c r="L83">
        <f t="shared" si="22"/>
        <v>0.52428571428571424</v>
      </c>
      <c r="M83" s="68">
        <v>0.32534242738888891</v>
      </c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4.4400000000000004</v>
      </c>
      <c r="X83" s="7">
        <v>3.75</v>
      </c>
      <c r="Y83" s="7" t="s">
        <v>264</v>
      </c>
      <c r="Z83" s="7">
        <v>4.22</v>
      </c>
      <c r="AA83" s="7">
        <v>4.0199999999999996</v>
      </c>
      <c r="AB83" s="7">
        <v>3.67</v>
      </c>
    </row>
    <row r="84" spans="1:28" x14ac:dyDescent="0.2">
      <c r="A84" s="19" t="s">
        <v>92</v>
      </c>
      <c r="B84">
        <f t="shared" si="12"/>
        <v>0.66285714285714281</v>
      </c>
      <c r="C84">
        <f t="shared" si="13"/>
        <v>0.67999999999999994</v>
      </c>
      <c r="D84">
        <f t="shared" si="14"/>
        <v>0.61142857142857143</v>
      </c>
      <c r="E84">
        <f t="shared" si="15"/>
        <v>0.58142857142857152</v>
      </c>
      <c r="F84">
        <f t="shared" si="16"/>
        <v>0.57999999999999996</v>
      </c>
      <c r="G84">
        <f t="shared" si="17"/>
        <v>0.58285714285714285</v>
      </c>
      <c r="H84">
        <f t="shared" si="18"/>
        <v>0.58285714285714285</v>
      </c>
      <c r="I84">
        <f t="shared" si="19"/>
        <v>0.58714285714285719</v>
      </c>
      <c r="J84">
        <f t="shared" si="20"/>
        <v>0.60571428571428576</v>
      </c>
      <c r="K84">
        <f t="shared" si="21"/>
        <v>0.62285714285714289</v>
      </c>
      <c r="L84">
        <f t="shared" si="22"/>
        <v>0.61571428571428566</v>
      </c>
      <c r="M84" s="68">
        <v>0.71983645755555559</v>
      </c>
      <c r="O84" s="7" t="s">
        <v>92</v>
      </c>
      <c r="Q84" s="7" t="s">
        <v>92</v>
      </c>
      <c r="R84" s="7">
        <v>4.6399999999999997</v>
      </c>
      <c r="S84" s="7">
        <v>4.76</v>
      </c>
      <c r="T84" s="7">
        <v>4.28</v>
      </c>
      <c r="U84" s="7">
        <v>4.07</v>
      </c>
      <c r="V84" s="7">
        <v>4.0599999999999996</v>
      </c>
      <c r="W84" s="7">
        <v>4.08</v>
      </c>
      <c r="X84" s="7">
        <v>4.08</v>
      </c>
      <c r="Y84" s="7">
        <v>4.1100000000000003</v>
      </c>
      <c r="Z84" s="7">
        <v>4.24</v>
      </c>
      <c r="AA84" s="7">
        <v>4.3600000000000003</v>
      </c>
      <c r="AB84" s="7">
        <v>4.3099999999999996</v>
      </c>
    </row>
    <row r="85" spans="1:28" x14ac:dyDescent="0.2">
      <c r="A85" s="19" t="s">
        <v>93</v>
      </c>
      <c r="B85">
        <f t="shared" si="12"/>
        <v>0.83857142857142863</v>
      </c>
      <c r="C85">
        <f t="shared" si="13"/>
        <v>0.84857142857142864</v>
      </c>
      <c r="D85">
        <f t="shared" si="14"/>
        <v>0.88428571428571434</v>
      </c>
      <c r="E85">
        <f t="shared" si="15"/>
        <v>0.88</v>
      </c>
      <c r="F85">
        <f t="shared" si="16"/>
        <v>0.88142857142857145</v>
      </c>
      <c r="G85">
        <f t="shared" si="17"/>
        <v>0.87428571428571433</v>
      </c>
      <c r="H85">
        <f t="shared" si="18"/>
        <v>0.8571428571428571</v>
      </c>
      <c r="I85">
        <f t="shared" si="19"/>
        <v>0.87142857142857133</v>
      </c>
      <c r="J85">
        <f t="shared" si="20"/>
        <v>0.89142857142857146</v>
      </c>
      <c r="K85">
        <f t="shared" si="21"/>
        <v>0.90571428571428569</v>
      </c>
      <c r="L85">
        <f t="shared" si="22"/>
        <v>0.90142857142857136</v>
      </c>
      <c r="M85" s="68">
        <v>0.84782677755555558</v>
      </c>
      <c r="O85" s="7" t="s">
        <v>93</v>
      </c>
      <c r="Q85" s="7" t="s">
        <v>93</v>
      </c>
      <c r="R85" s="7">
        <v>5.87</v>
      </c>
      <c r="S85" s="7">
        <v>5.94</v>
      </c>
      <c r="T85" s="7">
        <v>6.19</v>
      </c>
      <c r="U85" s="7">
        <v>6.16</v>
      </c>
      <c r="V85" s="7">
        <v>6.17</v>
      </c>
      <c r="W85" s="7">
        <v>6.12</v>
      </c>
      <c r="X85" s="7">
        <v>6</v>
      </c>
      <c r="Y85" s="7">
        <v>6.1</v>
      </c>
      <c r="Z85" s="7">
        <v>6.24</v>
      </c>
      <c r="AA85" s="7">
        <v>6.34</v>
      </c>
      <c r="AB85" s="7">
        <v>6.31</v>
      </c>
    </row>
    <row r="86" spans="1:28" x14ac:dyDescent="0.2">
      <c r="A86" s="19" t="s">
        <v>94</v>
      </c>
      <c r="B86">
        <f t="shared" si="12"/>
        <v>0.49571428571428572</v>
      </c>
      <c r="C86">
        <f t="shared" si="13"/>
        <v>0.48857142857142855</v>
      </c>
      <c r="D86">
        <f t="shared" si="14"/>
        <v>0.44428571428571428</v>
      </c>
      <c r="E86">
        <f t="shared" si="15"/>
        <v>0.39142857142857146</v>
      </c>
      <c r="F86">
        <f t="shared" si="16"/>
        <v>0.36571428571428571</v>
      </c>
      <c r="G86">
        <f t="shared" si="17"/>
        <v>0.35857142857142854</v>
      </c>
      <c r="H86">
        <f t="shared" si="18"/>
        <v>0.42</v>
      </c>
      <c r="I86">
        <f t="shared" si="19"/>
        <v>0.42857142857142855</v>
      </c>
      <c r="J86">
        <f t="shared" si="20"/>
        <v>0.43428571428571427</v>
      </c>
      <c r="K86">
        <f t="shared" si="21"/>
        <v>0.46571428571428569</v>
      </c>
      <c r="L86">
        <f t="shared" si="22"/>
        <v>0.46</v>
      </c>
      <c r="M86" s="68">
        <v>0.33362237350000001</v>
      </c>
      <c r="O86" s="7" t="s">
        <v>94</v>
      </c>
      <c r="Q86" s="7" t="s">
        <v>94</v>
      </c>
      <c r="R86" s="7">
        <v>3.47</v>
      </c>
      <c r="S86" s="7">
        <v>3.42</v>
      </c>
      <c r="T86" s="7">
        <v>3.11</v>
      </c>
      <c r="U86" s="7">
        <v>2.74</v>
      </c>
      <c r="V86" s="7">
        <v>2.56</v>
      </c>
      <c r="W86" s="7">
        <v>2.5099999999999998</v>
      </c>
      <c r="X86" s="7">
        <v>2.94</v>
      </c>
      <c r="Y86" s="7">
        <v>3</v>
      </c>
      <c r="Z86" s="7">
        <v>3.04</v>
      </c>
      <c r="AA86" s="7">
        <v>3.26</v>
      </c>
      <c r="AB86" s="7">
        <v>3.22</v>
      </c>
    </row>
    <row r="87" spans="1:28" x14ac:dyDescent="0.2">
      <c r="A87" s="19" t="s">
        <v>95</v>
      </c>
      <c r="B87" t="str">
        <f t="shared" si="12"/>
        <v>XXX</v>
      </c>
      <c r="C87">
        <f t="shared" si="13"/>
        <v>0.55428571428571427</v>
      </c>
      <c r="D87">
        <f t="shared" si="14"/>
        <v>0.56857142857142862</v>
      </c>
      <c r="E87">
        <f t="shared" si="15"/>
        <v>0.57999999999999996</v>
      </c>
      <c r="F87">
        <f t="shared" si="16"/>
        <v>0.56428571428571428</v>
      </c>
      <c r="G87">
        <f t="shared" si="17"/>
        <v>0.54285714285714282</v>
      </c>
      <c r="H87">
        <f t="shared" si="18"/>
        <v>0.52571428571428569</v>
      </c>
      <c r="I87">
        <f t="shared" si="19"/>
        <v>0.51857142857142857</v>
      </c>
      <c r="J87">
        <f t="shared" si="20"/>
        <v>0.54428571428571426</v>
      </c>
      <c r="K87">
        <f t="shared" si="21"/>
        <v>0.53857142857142859</v>
      </c>
      <c r="L87">
        <f t="shared" si="22"/>
        <v>0.53</v>
      </c>
      <c r="M87" s="68">
        <v>0.43490843505555554</v>
      </c>
      <c r="O87" s="7" t="s">
        <v>95</v>
      </c>
      <c r="Q87" s="7" t="s">
        <v>95</v>
      </c>
      <c r="R87" s="7" t="s">
        <v>264</v>
      </c>
      <c r="S87" s="7">
        <v>3.88</v>
      </c>
      <c r="T87" s="7">
        <v>3.98</v>
      </c>
      <c r="U87" s="7">
        <v>4.0599999999999996</v>
      </c>
      <c r="V87" s="7">
        <v>3.95</v>
      </c>
      <c r="W87" s="7">
        <v>3.8</v>
      </c>
      <c r="X87" s="7">
        <v>3.68</v>
      </c>
      <c r="Y87" s="7">
        <v>3.63</v>
      </c>
      <c r="Z87" s="7">
        <v>3.81</v>
      </c>
      <c r="AA87" s="7">
        <v>3.77</v>
      </c>
      <c r="AB87" s="7">
        <v>3.71</v>
      </c>
    </row>
    <row r="88" spans="1:28" x14ac:dyDescent="0.2">
      <c r="A88" s="19" t="s">
        <v>96</v>
      </c>
      <c r="B88">
        <f t="shared" si="12"/>
        <v>0.78714285714285714</v>
      </c>
      <c r="C88">
        <f t="shared" si="13"/>
        <v>0.74571428571428566</v>
      </c>
      <c r="D88">
        <f t="shared" si="14"/>
        <v>0.71142857142857152</v>
      </c>
      <c r="E88">
        <f t="shared" si="15"/>
        <v>0.70714285714285718</v>
      </c>
      <c r="F88">
        <f t="shared" si="16"/>
        <v>0.74142857142857144</v>
      </c>
      <c r="G88">
        <f t="shared" si="17"/>
        <v>0.74285714285714288</v>
      </c>
      <c r="H88">
        <f t="shared" si="18"/>
        <v>0.72428571428571431</v>
      </c>
      <c r="I88">
        <f t="shared" si="19"/>
        <v>0.75142857142857145</v>
      </c>
      <c r="J88">
        <f t="shared" si="20"/>
        <v>0.76714285714285713</v>
      </c>
      <c r="K88">
        <f t="shared" si="21"/>
        <v>0.75714285714285712</v>
      </c>
      <c r="L88">
        <f t="shared" si="22"/>
        <v>0.76285714285714279</v>
      </c>
      <c r="M88" s="68">
        <v>0.80032955277777784</v>
      </c>
      <c r="O88" s="7" t="s">
        <v>96</v>
      </c>
      <c r="Q88" s="7" t="s">
        <v>96</v>
      </c>
      <c r="R88" s="7">
        <v>5.51</v>
      </c>
      <c r="S88" s="7">
        <v>5.22</v>
      </c>
      <c r="T88" s="7">
        <v>4.9800000000000004</v>
      </c>
      <c r="U88" s="7">
        <v>4.95</v>
      </c>
      <c r="V88" s="7">
        <v>5.19</v>
      </c>
      <c r="W88" s="7">
        <v>5.2</v>
      </c>
      <c r="X88" s="7">
        <v>5.07</v>
      </c>
      <c r="Y88" s="7">
        <v>5.26</v>
      </c>
      <c r="Z88" s="7">
        <v>5.37</v>
      </c>
      <c r="AA88" s="7">
        <v>5.3</v>
      </c>
      <c r="AB88" s="7">
        <v>5.34</v>
      </c>
    </row>
    <row r="89" spans="1:28" x14ac:dyDescent="0.2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2">
      <c r="A90" s="19" t="s">
        <v>98</v>
      </c>
      <c r="B90">
        <f t="shared" si="12"/>
        <v>0.55000000000000004</v>
      </c>
      <c r="C90">
        <f t="shared" si="13"/>
        <v>0.53999999999999992</v>
      </c>
      <c r="D90">
        <f t="shared" si="14"/>
        <v>0.51857142857142857</v>
      </c>
      <c r="E90">
        <f t="shared" si="15"/>
        <v>0.46571428571428569</v>
      </c>
      <c r="F90">
        <f t="shared" si="16"/>
        <v>0.46285714285714291</v>
      </c>
      <c r="G90">
        <f t="shared" si="17"/>
        <v>0.48142857142857143</v>
      </c>
      <c r="H90">
        <f t="shared" si="18"/>
        <v>0.44</v>
      </c>
      <c r="I90">
        <f t="shared" si="19"/>
        <v>0.4642857142857143</v>
      </c>
      <c r="J90">
        <f t="shared" si="20"/>
        <v>0.52714285714285714</v>
      </c>
      <c r="K90">
        <f t="shared" si="21"/>
        <v>0.54142857142857148</v>
      </c>
      <c r="L90">
        <f t="shared" si="22"/>
        <v>0.52</v>
      </c>
      <c r="M90" s="68">
        <v>0.36789579394444444</v>
      </c>
      <c r="O90" s="7" t="s">
        <v>98</v>
      </c>
      <c r="Q90" s="7" t="s">
        <v>98</v>
      </c>
      <c r="R90" s="7">
        <v>3.85</v>
      </c>
      <c r="S90" s="7">
        <v>3.78</v>
      </c>
      <c r="T90" s="7">
        <v>3.63</v>
      </c>
      <c r="U90" s="7">
        <v>3.26</v>
      </c>
      <c r="V90" s="7">
        <v>3.24</v>
      </c>
      <c r="W90" s="7">
        <v>3.37</v>
      </c>
      <c r="X90" s="7">
        <v>3.08</v>
      </c>
      <c r="Y90" s="7">
        <v>3.25</v>
      </c>
      <c r="Z90" s="7">
        <v>3.69</v>
      </c>
      <c r="AA90" s="7">
        <v>3.79</v>
      </c>
      <c r="AB90" s="7">
        <v>3.64</v>
      </c>
    </row>
    <row r="91" spans="1:28" x14ac:dyDescent="0.2">
      <c r="A91" s="19" t="s">
        <v>99</v>
      </c>
      <c r="B91">
        <f t="shared" si="12"/>
        <v>0.7142857142857143</v>
      </c>
      <c r="C91">
        <f t="shared" si="13"/>
        <v>0.73714285714285721</v>
      </c>
      <c r="D91">
        <f t="shared" si="14"/>
        <v>0.73000000000000009</v>
      </c>
      <c r="E91">
        <f t="shared" si="15"/>
        <v>0.72714285714285709</v>
      </c>
      <c r="F91">
        <f t="shared" si="16"/>
        <v>0.71857142857142864</v>
      </c>
      <c r="G91">
        <f t="shared" si="17"/>
        <v>0.75285714285714278</v>
      </c>
      <c r="H91">
        <f t="shared" si="18"/>
        <v>0.75857142857142856</v>
      </c>
      <c r="I91">
        <f t="shared" si="19"/>
        <v>0.69571428571428573</v>
      </c>
      <c r="J91">
        <f t="shared" si="20"/>
        <v>0.69000000000000006</v>
      </c>
      <c r="K91">
        <f t="shared" si="21"/>
        <v>0.71</v>
      </c>
      <c r="L91">
        <f t="shared" si="22"/>
        <v>0.72714285714285709</v>
      </c>
      <c r="M91" s="68">
        <v>0.57364249227777786</v>
      </c>
      <c r="O91" s="7" t="s">
        <v>99</v>
      </c>
      <c r="Q91" s="7" t="s">
        <v>99</v>
      </c>
      <c r="R91" s="7">
        <v>5</v>
      </c>
      <c r="S91" s="7">
        <v>5.16</v>
      </c>
      <c r="T91" s="7">
        <v>5.1100000000000003</v>
      </c>
      <c r="U91" s="7">
        <v>5.09</v>
      </c>
      <c r="V91" s="7">
        <v>5.03</v>
      </c>
      <c r="W91" s="7">
        <v>5.27</v>
      </c>
      <c r="X91" s="7">
        <v>5.31</v>
      </c>
      <c r="Y91" s="7">
        <v>4.87</v>
      </c>
      <c r="Z91" s="7">
        <v>4.83</v>
      </c>
      <c r="AA91" s="7">
        <v>4.97</v>
      </c>
      <c r="AB91" s="7">
        <v>5.09</v>
      </c>
    </row>
    <row r="92" spans="1:28" x14ac:dyDescent="0.2">
      <c r="A92" s="19" t="s">
        <v>100</v>
      </c>
      <c r="B92">
        <f t="shared" si="12"/>
        <v>0.53428571428571436</v>
      </c>
      <c r="C92">
        <f t="shared" si="13"/>
        <v>0.49857142857142861</v>
      </c>
      <c r="D92">
        <f t="shared" si="14"/>
        <v>0.43714285714285717</v>
      </c>
      <c r="E92">
        <f t="shared" si="15"/>
        <v>0.45571428571428568</v>
      </c>
      <c r="F92">
        <f t="shared" si="16"/>
        <v>0.46857142857142853</v>
      </c>
      <c r="G92">
        <f t="shared" si="17"/>
        <v>0.46714285714285714</v>
      </c>
      <c r="H92">
        <f t="shared" si="18"/>
        <v>0.38428571428571429</v>
      </c>
      <c r="I92">
        <f t="shared" si="19"/>
        <v>0.3457142857142857</v>
      </c>
      <c r="J92">
        <f t="shared" si="20"/>
        <v>0.33428571428571424</v>
      </c>
      <c r="K92">
        <f t="shared" si="21"/>
        <v>0.39285714285714285</v>
      </c>
      <c r="L92">
        <f t="shared" si="22"/>
        <v>0.38857142857142862</v>
      </c>
      <c r="M92" s="68">
        <v>0.27796368594444443</v>
      </c>
      <c r="O92" s="7" t="s">
        <v>100</v>
      </c>
      <c r="Q92" s="7" t="s">
        <v>100</v>
      </c>
      <c r="R92" s="7">
        <v>3.74</v>
      </c>
      <c r="S92" s="7">
        <v>3.49</v>
      </c>
      <c r="T92" s="7">
        <v>3.06</v>
      </c>
      <c r="U92" s="7">
        <v>3.19</v>
      </c>
      <c r="V92" s="7">
        <v>3.28</v>
      </c>
      <c r="W92" s="7">
        <v>3.27</v>
      </c>
      <c r="X92" s="7">
        <v>2.69</v>
      </c>
      <c r="Y92" s="7">
        <v>2.42</v>
      </c>
      <c r="Z92" s="7">
        <v>2.34</v>
      </c>
      <c r="AA92" s="7">
        <v>2.75</v>
      </c>
      <c r="AB92" s="7">
        <v>2.72</v>
      </c>
    </row>
    <row r="93" spans="1:28" x14ac:dyDescent="0.2">
      <c r="A93" s="19" t="s">
        <v>101</v>
      </c>
      <c r="B93">
        <f t="shared" si="12"/>
        <v>0.73428571428571421</v>
      </c>
      <c r="C93">
        <f t="shared" si="13"/>
        <v>0.75857142857142856</v>
      </c>
      <c r="D93">
        <f t="shared" si="14"/>
        <v>0.70428571428571429</v>
      </c>
      <c r="E93">
        <f t="shared" si="15"/>
        <v>0.68857142857142861</v>
      </c>
      <c r="F93">
        <f t="shared" si="16"/>
        <v>0.67999999999999994</v>
      </c>
      <c r="G93">
        <f t="shared" si="17"/>
        <v>0.67571428571428582</v>
      </c>
      <c r="H93">
        <f t="shared" si="18"/>
        <v>0.67428571428571427</v>
      </c>
      <c r="I93">
        <f t="shared" si="19"/>
        <v>0.68857142857142861</v>
      </c>
      <c r="J93">
        <f t="shared" si="20"/>
        <v>0.69571428571428573</v>
      </c>
      <c r="K93">
        <f t="shared" si="21"/>
        <v>0.68571428571428572</v>
      </c>
      <c r="L93">
        <f t="shared" si="22"/>
        <v>0.67571428571428582</v>
      </c>
      <c r="M93" s="68">
        <v>0.63213589988888885</v>
      </c>
      <c r="O93" s="7" t="s">
        <v>101</v>
      </c>
      <c r="Q93" s="7" t="s">
        <v>101</v>
      </c>
      <c r="R93" s="7">
        <v>5.14</v>
      </c>
      <c r="S93" s="7">
        <v>5.31</v>
      </c>
      <c r="T93" s="7">
        <v>4.93</v>
      </c>
      <c r="U93" s="7">
        <v>4.82</v>
      </c>
      <c r="V93" s="7">
        <v>4.76</v>
      </c>
      <c r="W93" s="7">
        <v>4.7300000000000004</v>
      </c>
      <c r="X93" s="7">
        <v>4.72</v>
      </c>
      <c r="Y93" s="7">
        <v>4.82</v>
      </c>
      <c r="Z93" s="7">
        <v>4.87</v>
      </c>
      <c r="AA93" s="7">
        <v>4.8</v>
      </c>
      <c r="AB93" s="7">
        <v>4.7300000000000004</v>
      </c>
    </row>
    <row r="94" spans="1:28" x14ac:dyDescent="0.2">
      <c r="A94" s="19" t="s">
        <v>102</v>
      </c>
      <c r="B94">
        <f t="shared" si="12"/>
        <v>0.57714285714285718</v>
      </c>
      <c r="C94">
        <f t="shared" si="13"/>
        <v>0.54428571428571426</v>
      </c>
      <c r="D94">
        <f t="shared" si="14"/>
        <v>0.52857142857142858</v>
      </c>
      <c r="E94">
        <f t="shared" si="15"/>
        <v>0.52142857142857146</v>
      </c>
      <c r="F94">
        <f t="shared" si="16"/>
        <v>0.53714285714285714</v>
      </c>
      <c r="G94">
        <f t="shared" si="17"/>
        <v>0.56714285714285717</v>
      </c>
      <c r="H94">
        <f t="shared" si="18"/>
        <v>0.57000000000000006</v>
      </c>
      <c r="I94">
        <f t="shared" si="19"/>
        <v>0.54285714285714282</v>
      </c>
      <c r="J94">
        <f t="shared" si="20"/>
        <v>0.5614285714285715</v>
      </c>
      <c r="K94">
        <f t="shared" si="21"/>
        <v>0.58714285714285719</v>
      </c>
      <c r="L94">
        <f t="shared" si="22"/>
        <v>0.57285714285714284</v>
      </c>
      <c r="M94" s="68">
        <v>0.52879771127777775</v>
      </c>
      <c r="O94" s="7" t="s">
        <v>102</v>
      </c>
      <c r="Q94" s="7" t="s">
        <v>102</v>
      </c>
      <c r="R94" s="7">
        <v>4.04</v>
      </c>
      <c r="S94" s="7">
        <v>3.81</v>
      </c>
      <c r="T94" s="7">
        <v>3.7</v>
      </c>
      <c r="U94" s="7">
        <v>3.65</v>
      </c>
      <c r="V94" s="7">
        <v>3.76</v>
      </c>
      <c r="W94" s="7">
        <v>3.97</v>
      </c>
      <c r="X94" s="7">
        <v>3.99</v>
      </c>
      <c r="Y94" s="7">
        <v>3.8</v>
      </c>
      <c r="Z94" s="7">
        <v>3.93</v>
      </c>
      <c r="AA94" s="7">
        <v>4.1100000000000003</v>
      </c>
      <c r="AB94" s="7">
        <v>4.01</v>
      </c>
    </row>
    <row r="95" spans="1:28" x14ac:dyDescent="0.2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0.43857142857142856</v>
      </c>
      <c r="F95">
        <f t="shared" si="16"/>
        <v>0.44571428571428573</v>
      </c>
      <c r="G95">
        <f t="shared" si="17"/>
        <v>0.45142857142857146</v>
      </c>
      <c r="H95">
        <f t="shared" si="18"/>
        <v>0.43142857142857144</v>
      </c>
      <c r="I95">
        <f t="shared" si="19"/>
        <v>0.43571428571428567</v>
      </c>
      <c r="J95">
        <f t="shared" si="20"/>
        <v>0.45714285714285718</v>
      </c>
      <c r="K95">
        <f t="shared" si="21"/>
        <v>0.45857142857142857</v>
      </c>
      <c r="L95">
        <f t="shared" si="22"/>
        <v>0.48285714285714282</v>
      </c>
      <c r="M95" s="68">
        <v>0.561760168611111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3.07</v>
      </c>
      <c r="V95" s="7">
        <v>3.12</v>
      </c>
      <c r="W95" s="7">
        <v>3.16</v>
      </c>
      <c r="X95" s="7">
        <v>3.02</v>
      </c>
      <c r="Y95" s="7">
        <v>3.05</v>
      </c>
      <c r="Z95" s="7">
        <v>3.2</v>
      </c>
      <c r="AA95" s="7">
        <v>3.21</v>
      </c>
      <c r="AB95" s="7">
        <v>3.38</v>
      </c>
    </row>
    <row r="96" spans="1:28" x14ac:dyDescent="0.2">
      <c r="A96" s="19" t="s">
        <v>104</v>
      </c>
      <c r="B96">
        <f t="shared" si="12"/>
        <v>0.50142857142857145</v>
      </c>
      <c r="C96">
        <f t="shared" si="13"/>
        <v>0.47857142857142859</v>
      </c>
      <c r="D96">
        <f t="shared" si="14"/>
        <v>0.44285714285714289</v>
      </c>
      <c r="E96">
        <f t="shared" si="15"/>
        <v>0.43142857142857144</v>
      </c>
      <c r="F96">
        <f t="shared" si="16"/>
        <v>0.42</v>
      </c>
      <c r="G96">
        <f t="shared" si="17"/>
        <v>0.44285714285714289</v>
      </c>
      <c r="H96">
        <f t="shared" si="18"/>
        <v>0.45714285714285718</v>
      </c>
      <c r="I96">
        <f t="shared" si="19"/>
        <v>0.47428571428571425</v>
      </c>
      <c r="J96">
        <f t="shared" si="20"/>
        <v>0.50428571428571423</v>
      </c>
      <c r="K96">
        <f t="shared" si="21"/>
        <v>0.51714285714285713</v>
      </c>
      <c r="L96">
        <f t="shared" si="22"/>
        <v>0.50142857142857145</v>
      </c>
      <c r="M96" s="68">
        <v>0.41600634783333335</v>
      </c>
      <c r="O96" s="7" t="s">
        <v>104</v>
      </c>
      <c r="Q96" s="7" t="s">
        <v>104</v>
      </c>
      <c r="R96" s="7">
        <v>3.51</v>
      </c>
      <c r="S96" s="7">
        <v>3.35</v>
      </c>
      <c r="T96" s="7">
        <v>3.1</v>
      </c>
      <c r="U96" s="7">
        <v>3.02</v>
      </c>
      <c r="V96" s="7">
        <v>2.94</v>
      </c>
      <c r="W96" s="7">
        <v>3.1</v>
      </c>
      <c r="X96" s="7">
        <v>3.2</v>
      </c>
      <c r="Y96" s="7">
        <v>3.32</v>
      </c>
      <c r="Z96" s="7">
        <v>3.53</v>
      </c>
      <c r="AA96" s="7">
        <v>3.62</v>
      </c>
      <c r="AB96" s="7">
        <v>3.51</v>
      </c>
    </row>
    <row r="97" spans="1:28" x14ac:dyDescent="0.2">
      <c r="A97" s="19" t="s">
        <v>105</v>
      </c>
      <c r="B97">
        <f t="shared" si="12"/>
        <v>0.55714285714285716</v>
      </c>
      <c r="C97">
        <f t="shared" si="13"/>
        <v>0.58571428571428563</v>
      </c>
      <c r="D97">
        <f t="shared" si="14"/>
        <v>0.60428571428571431</v>
      </c>
      <c r="E97">
        <f t="shared" si="15"/>
        <v>0.62571428571428567</v>
      </c>
      <c r="F97">
        <f t="shared" si="16"/>
        <v>0.62714285714285711</v>
      </c>
      <c r="G97">
        <f t="shared" si="17"/>
        <v>0.60857142857142854</v>
      </c>
      <c r="H97">
        <f t="shared" si="18"/>
        <v>0.57428571428571418</v>
      </c>
      <c r="I97">
        <f t="shared" si="19"/>
        <v>0.56428571428571428</v>
      </c>
      <c r="J97">
        <f t="shared" si="20"/>
        <v>0.5614285714285715</v>
      </c>
      <c r="K97">
        <f t="shared" si="21"/>
        <v>0.53714285714285714</v>
      </c>
      <c r="L97">
        <f t="shared" si="22"/>
        <v>0.55142857142857138</v>
      </c>
      <c r="M97" s="68">
        <v>0.54041749900000002</v>
      </c>
      <c r="O97" s="7" t="s">
        <v>105</v>
      </c>
      <c r="Q97" s="7" t="s">
        <v>105</v>
      </c>
      <c r="R97" s="7">
        <v>3.9</v>
      </c>
      <c r="S97" s="7">
        <v>4.0999999999999996</v>
      </c>
      <c r="T97" s="7">
        <v>4.2300000000000004</v>
      </c>
      <c r="U97" s="7">
        <v>4.38</v>
      </c>
      <c r="V97" s="7">
        <v>4.3899999999999997</v>
      </c>
      <c r="W97" s="7">
        <v>4.26</v>
      </c>
      <c r="X97" s="7">
        <v>4.0199999999999996</v>
      </c>
      <c r="Y97" s="7">
        <v>3.95</v>
      </c>
      <c r="Z97" s="7">
        <v>3.93</v>
      </c>
      <c r="AA97" s="7">
        <v>3.76</v>
      </c>
      <c r="AB97" s="7">
        <v>3.86</v>
      </c>
    </row>
    <row r="98" spans="1:28" x14ac:dyDescent="0.2">
      <c r="A98" s="19" t="s">
        <v>106</v>
      </c>
      <c r="B98">
        <f t="shared" si="12"/>
        <v>0.62857142857142867</v>
      </c>
      <c r="C98">
        <f t="shared" si="13"/>
        <v>0.60285714285714287</v>
      </c>
      <c r="D98">
        <f t="shared" si="14"/>
        <v>0.5842857142857143</v>
      </c>
      <c r="E98">
        <f t="shared" si="15"/>
        <v>0.58285714285714285</v>
      </c>
      <c r="F98">
        <f t="shared" si="16"/>
        <v>0.58285714285714285</v>
      </c>
      <c r="G98">
        <f t="shared" si="17"/>
        <v>0.60142857142857142</v>
      </c>
      <c r="H98">
        <f t="shared" si="18"/>
        <v>0.61428571428571421</v>
      </c>
      <c r="I98">
        <f t="shared" si="19"/>
        <v>0.64</v>
      </c>
      <c r="J98">
        <f t="shared" si="20"/>
        <v>0.63857142857142857</v>
      </c>
      <c r="K98">
        <f t="shared" si="21"/>
        <v>0.65</v>
      </c>
      <c r="L98">
        <f t="shared" si="22"/>
        <v>0.65714285714285714</v>
      </c>
      <c r="M98" s="68">
        <v>0.67331628799999987</v>
      </c>
      <c r="O98" s="7" t="s">
        <v>106</v>
      </c>
      <c r="Q98" s="7" t="s">
        <v>106</v>
      </c>
      <c r="R98" s="7">
        <v>4.4000000000000004</v>
      </c>
      <c r="S98" s="7">
        <v>4.22</v>
      </c>
      <c r="T98" s="7">
        <v>4.09</v>
      </c>
      <c r="U98" s="7">
        <v>4.08</v>
      </c>
      <c r="V98" s="7">
        <v>4.08</v>
      </c>
      <c r="W98" s="7">
        <v>4.21</v>
      </c>
      <c r="X98" s="7">
        <v>4.3</v>
      </c>
      <c r="Y98" s="7">
        <v>4.4800000000000004</v>
      </c>
      <c r="Z98" s="7">
        <v>4.47</v>
      </c>
      <c r="AA98" s="7">
        <v>4.55</v>
      </c>
      <c r="AB98" s="7">
        <v>4.5999999999999996</v>
      </c>
    </row>
    <row r="99" spans="1:28" x14ac:dyDescent="0.2">
      <c r="A99" s="19" t="s">
        <v>107</v>
      </c>
      <c r="B99">
        <f t="shared" si="12"/>
        <v>0.48857142857142855</v>
      </c>
      <c r="C99">
        <f t="shared" si="13"/>
        <v>0.45714285714285718</v>
      </c>
      <c r="D99">
        <f t="shared" si="14"/>
        <v>0.42571428571428571</v>
      </c>
      <c r="E99">
        <f t="shared" si="15"/>
        <v>0.43857142857142856</v>
      </c>
      <c r="F99">
        <f t="shared" si="16"/>
        <v>0.45142857142857146</v>
      </c>
      <c r="G99">
        <f t="shared" si="17"/>
        <v>0.45857142857142857</v>
      </c>
      <c r="H99">
        <f t="shared" si="18"/>
        <v>0.45714285714285718</v>
      </c>
      <c r="I99">
        <f t="shared" si="19"/>
        <v>0.45</v>
      </c>
      <c r="J99">
        <f t="shared" si="20"/>
        <v>0.47714285714285715</v>
      </c>
      <c r="K99">
        <f t="shared" si="21"/>
        <v>0.49714285714285716</v>
      </c>
      <c r="L99">
        <f t="shared" si="22"/>
        <v>0.50285714285714289</v>
      </c>
      <c r="M99" s="68">
        <v>0.32308687105555556</v>
      </c>
      <c r="O99" s="7" t="s">
        <v>107</v>
      </c>
      <c r="Q99" s="7" t="s">
        <v>107</v>
      </c>
      <c r="R99" s="7">
        <v>3.42</v>
      </c>
      <c r="S99" s="7">
        <v>3.2</v>
      </c>
      <c r="T99" s="7">
        <v>2.98</v>
      </c>
      <c r="U99" s="7">
        <v>3.07</v>
      </c>
      <c r="V99" s="7">
        <v>3.16</v>
      </c>
      <c r="W99" s="7">
        <v>3.21</v>
      </c>
      <c r="X99" s="7">
        <v>3.2</v>
      </c>
      <c r="Y99" s="7">
        <v>3.15</v>
      </c>
      <c r="Z99" s="7">
        <v>3.34</v>
      </c>
      <c r="AA99" s="7">
        <v>3.48</v>
      </c>
      <c r="AB99" s="7">
        <v>3.52</v>
      </c>
    </row>
    <row r="100" spans="1:28" x14ac:dyDescent="0.2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0.3671428571428571</v>
      </c>
      <c r="I100">
        <f t="shared" si="19"/>
        <v>0.38714285714285712</v>
      </c>
      <c r="J100">
        <f t="shared" si="20"/>
        <v>0.42285714285714288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2.57</v>
      </c>
      <c r="Y100" s="7">
        <v>2.71</v>
      </c>
      <c r="Z100" s="7">
        <v>2.96</v>
      </c>
      <c r="AA100" s="7" t="s">
        <v>264</v>
      </c>
      <c r="AB100" s="7" t="s">
        <v>264</v>
      </c>
    </row>
    <row r="101" spans="1:28" x14ac:dyDescent="0.2">
      <c r="A101" s="19" t="s">
        <v>109</v>
      </c>
      <c r="B101">
        <f t="shared" si="12"/>
        <v>0.71142857142857152</v>
      </c>
      <c r="C101">
        <f t="shared" si="13"/>
        <v>0.76714285714285713</v>
      </c>
      <c r="D101">
        <f t="shared" si="14"/>
        <v>0.77571428571428569</v>
      </c>
      <c r="E101">
        <f t="shared" si="15"/>
        <v>0.76428571428571423</v>
      </c>
      <c r="F101">
        <f t="shared" si="16"/>
        <v>0.72857142857142854</v>
      </c>
      <c r="G101">
        <f t="shared" si="17"/>
        <v>0.68857142857142861</v>
      </c>
      <c r="H101">
        <f t="shared" si="18"/>
        <v>0.69000000000000006</v>
      </c>
      <c r="I101">
        <f t="shared" si="19"/>
        <v>0.68857142857142861</v>
      </c>
      <c r="J101">
        <f t="shared" si="20"/>
        <v>0.7014285714285714</v>
      </c>
      <c r="K101">
        <f t="shared" si="21"/>
        <v>0.72142857142857142</v>
      </c>
      <c r="L101">
        <f t="shared" si="22"/>
        <v>0.71714285714285708</v>
      </c>
      <c r="M101" s="68">
        <v>0.53422802822222226</v>
      </c>
      <c r="O101" s="7" t="s">
        <v>109</v>
      </c>
      <c r="Q101" s="7" t="s">
        <v>109</v>
      </c>
      <c r="R101" s="7">
        <v>4.9800000000000004</v>
      </c>
      <c r="S101" s="7">
        <v>5.37</v>
      </c>
      <c r="T101" s="7">
        <v>5.43</v>
      </c>
      <c r="U101" s="7">
        <v>5.35</v>
      </c>
      <c r="V101" s="7">
        <v>5.0999999999999996</v>
      </c>
      <c r="W101" s="7">
        <v>4.82</v>
      </c>
      <c r="X101" s="7">
        <v>4.83</v>
      </c>
      <c r="Y101" s="7">
        <v>4.82</v>
      </c>
      <c r="Z101" s="7">
        <v>4.91</v>
      </c>
      <c r="AA101" s="7">
        <v>5.05</v>
      </c>
      <c r="AB101" s="7">
        <v>5.0199999999999996</v>
      </c>
    </row>
    <row r="102" spans="1:28" x14ac:dyDescent="0.2">
      <c r="A102" s="19" t="s">
        <v>110</v>
      </c>
      <c r="B102">
        <f t="shared" si="12"/>
        <v>0.48428571428571432</v>
      </c>
      <c r="C102">
        <f t="shared" si="13"/>
        <v>0.4642857142857143</v>
      </c>
      <c r="D102">
        <f t="shared" si="14"/>
        <v>0.42857142857142855</v>
      </c>
      <c r="E102">
        <f t="shared" si="15"/>
        <v>0.41428571428571426</v>
      </c>
      <c r="F102">
        <f t="shared" si="16"/>
        <v>0.43</v>
      </c>
      <c r="G102">
        <f t="shared" si="17"/>
        <v>0.46714285714285714</v>
      </c>
      <c r="H102">
        <f t="shared" si="18"/>
        <v>0.46571428571428569</v>
      </c>
      <c r="I102">
        <f t="shared" si="19"/>
        <v>0.45714285714285718</v>
      </c>
      <c r="J102">
        <f t="shared" si="20"/>
        <v>0.50428571428571423</v>
      </c>
      <c r="K102">
        <f t="shared" si="21"/>
        <v>0.5485714285714286</v>
      </c>
      <c r="L102">
        <f t="shared" si="22"/>
        <v>0.57000000000000006</v>
      </c>
      <c r="M102" s="68">
        <v>0.36502597599999992</v>
      </c>
      <c r="O102" s="7" t="s">
        <v>110</v>
      </c>
      <c r="Q102" s="7" t="s">
        <v>110</v>
      </c>
      <c r="R102" s="7">
        <v>3.39</v>
      </c>
      <c r="S102" s="7">
        <v>3.25</v>
      </c>
      <c r="T102" s="7">
        <v>3</v>
      </c>
      <c r="U102" s="7">
        <v>2.9</v>
      </c>
      <c r="V102" s="7">
        <v>3.01</v>
      </c>
      <c r="W102" s="7">
        <v>3.27</v>
      </c>
      <c r="X102" s="7">
        <v>3.26</v>
      </c>
      <c r="Y102" s="7">
        <v>3.2</v>
      </c>
      <c r="Z102" s="7">
        <v>3.53</v>
      </c>
      <c r="AA102" s="7">
        <v>3.84</v>
      </c>
      <c r="AB102" s="7">
        <v>3.99</v>
      </c>
    </row>
    <row r="103" spans="1:28" x14ac:dyDescent="0.2">
      <c r="A103" s="19" t="s">
        <v>111</v>
      </c>
      <c r="B103">
        <f t="shared" si="12"/>
        <v>0.89714285714285713</v>
      </c>
      <c r="C103">
        <f t="shared" si="13"/>
        <v>0.88285714285714278</v>
      </c>
      <c r="D103">
        <f t="shared" si="14"/>
        <v>0.86</v>
      </c>
      <c r="E103">
        <f t="shared" si="15"/>
        <v>0.82714285714285718</v>
      </c>
      <c r="F103">
        <f t="shared" si="16"/>
        <v>0.83</v>
      </c>
      <c r="G103">
        <f t="shared" si="17"/>
        <v>0.85571428571428576</v>
      </c>
      <c r="H103">
        <f t="shared" si="18"/>
        <v>0.84142857142857141</v>
      </c>
      <c r="I103">
        <f t="shared" si="19"/>
        <v>0.82857142857142851</v>
      </c>
      <c r="J103">
        <f t="shared" si="20"/>
        <v>0.85857142857142854</v>
      </c>
      <c r="K103">
        <f t="shared" si="21"/>
        <v>0.88571428571428579</v>
      </c>
      <c r="L103">
        <f t="shared" si="22"/>
        <v>0.88714285714285712</v>
      </c>
      <c r="M103" s="68">
        <v>0.88252116311111128</v>
      </c>
      <c r="O103" s="7" t="s">
        <v>111</v>
      </c>
      <c r="Q103" s="7" t="s">
        <v>111</v>
      </c>
      <c r="R103" s="7">
        <v>6.28</v>
      </c>
      <c r="S103" s="7">
        <v>6.18</v>
      </c>
      <c r="T103" s="7">
        <v>6.02</v>
      </c>
      <c r="U103" s="7">
        <v>5.79</v>
      </c>
      <c r="V103" s="7">
        <v>5.81</v>
      </c>
      <c r="W103" s="7">
        <v>5.99</v>
      </c>
      <c r="X103" s="7">
        <v>5.89</v>
      </c>
      <c r="Y103" s="7">
        <v>5.8</v>
      </c>
      <c r="Z103" s="7">
        <v>6.01</v>
      </c>
      <c r="AA103" s="7">
        <v>6.2</v>
      </c>
      <c r="AB103" s="7">
        <v>6.21</v>
      </c>
    </row>
    <row r="104" spans="1:28" x14ac:dyDescent="0.2">
      <c r="A104" s="19" t="s">
        <v>112</v>
      </c>
      <c r="B104">
        <f t="shared" si="12"/>
        <v>0.85285714285714287</v>
      </c>
      <c r="C104">
        <f t="shared" si="13"/>
        <v>0.86285714285714288</v>
      </c>
      <c r="D104">
        <f t="shared" si="14"/>
        <v>0.88</v>
      </c>
      <c r="E104">
        <f t="shared" si="15"/>
        <v>0.82285714285714284</v>
      </c>
      <c r="F104">
        <f t="shared" si="16"/>
        <v>0.83285714285714285</v>
      </c>
      <c r="G104">
        <f t="shared" si="17"/>
        <v>0.87142857142857133</v>
      </c>
      <c r="H104">
        <f t="shared" si="18"/>
        <v>0.85285714285714287</v>
      </c>
      <c r="I104">
        <f t="shared" si="19"/>
        <v>0.85142857142857142</v>
      </c>
      <c r="J104">
        <f t="shared" si="20"/>
        <v>0.87</v>
      </c>
      <c r="K104">
        <f t="shared" si="21"/>
        <v>0.87857142857142867</v>
      </c>
      <c r="L104">
        <f t="shared" si="22"/>
        <v>0.89714285714285713</v>
      </c>
      <c r="M104" s="68">
        <v>0.83308139377777779</v>
      </c>
      <c r="O104" s="7" t="s">
        <v>112</v>
      </c>
      <c r="Q104" s="7" t="s">
        <v>112</v>
      </c>
      <c r="R104" s="7">
        <v>5.97</v>
      </c>
      <c r="S104" s="7">
        <v>6.04</v>
      </c>
      <c r="T104" s="7">
        <v>6.16</v>
      </c>
      <c r="U104" s="7">
        <v>5.76</v>
      </c>
      <c r="V104" s="7">
        <v>5.83</v>
      </c>
      <c r="W104" s="7">
        <v>6.1</v>
      </c>
      <c r="X104" s="7">
        <v>5.97</v>
      </c>
      <c r="Y104" s="7">
        <v>5.96</v>
      </c>
      <c r="Z104" s="7">
        <v>6.09</v>
      </c>
      <c r="AA104" s="7">
        <v>6.15</v>
      </c>
      <c r="AB104" s="7">
        <v>6.28</v>
      </c>
    </row>
    <row r="105" spans="1:28" x14ac:dyDescent="0.2">
      <c r="A105" s="19" t="s">
        <v>113</v>
      </c>
      <c r="B105">
        <f t="shared" si="12"/>
        <v>0.4757142857142857</v>
      </c>
      <c r="C105">
        <f t="shared" si="13"/>
        <v>0.45857142857142857</v>
      </c>
      <c r="D105">
        <f t="shared" si="14"/>
        <v>0.41571428571428576</v>
      </c>
      <c r="E105">
        <f t="shared" si="15"/>
        <v>0.41714285714285715</v>
      </c>
      <c r="F105">
        <f t="shared" si="16"/>
        <v>0.42857142857142855</v>
      </c>
      <c r="G105">
        <f t="shared" si="17"/>
        <v>0.4642857142857143</v>
      </c>
      <c r="H105">
        <f t="shared" si="18"/>
        <v>0.48571428571428571</v>
      </c>
      <c r="I105">
        <f t="shared" si="19"/>
        <v>0.44142857142857139</v>
      </c>
      <c r="J105">
        <f t="shared" si="20"/>
        <v>0.45</v>
      </c>
      <c r="K105">
        <f t="shared" si="21"/>
        <v>0.45</v>
      </c>
      <c r="L105">
        <f t="shared" si="22"/>
        <v>0.48285714285714282</v>
      </c>
      <c r="M105" s="68">
        <v>0.34024257394444446</v>
      </c>
      <c r="O105" s="7" t="s">
        <v>113</v>
      </c>
      <c r="Q105" s="7" t="s">
        <v>113</v>
      </c>
      <c r="R105" s="7">
        <v>3.33</v>
      </c>
      <c r="S105" s="7">
        <v>3.21</v>
      </c>
      <c r="T105" s="7">
        <v>2.91</v>
      </c>
      <c r="U105" s="7">
        <v>2.92</v>
      </c>
      <c r="V105" s="7">
        <v>3</v>
      </c>
      <c r="W105" s="7">
        <v>3.25</v>
      </c>
      <c r="X105" s="7">
        <v>3.4</v>
      </c>
      <c r="Y105" s="7">
        <v>3.09</v>
      </c>
      <c r="Z105" s="7">
        <v>3.15</v>
      </c>
      <c r="AA105" s="7">
        <v>3.15</v>
      </c>
      <c r="AB105" s="7">
        <v>3.38</v>
      </c>
    </row>
    <row r="106" spans="1:28" x14ac:dyDescent="0.2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2">
      <c r="A107" s="19" t="s">
        <v>115</v>
      </c>
      <c r="B107">
        <f t="shared" si="12"/>
        <v>0.50285714285714289</v>
      </c>
      <c r="C107">
        <f t="shared" si="13"/>
        <v>0.5357142857142857</v>
      </c>
      <c r="D107">
        <f t="shared" si="14"/>
        <v>0.51714285714285713</v>
      </c>
      <c r="E107">
        <f t="shared" si="15"/>
        <v>0.45428571428571429</v>
      </c>
      <c r="F107">
        <f t="shared" si="16"/>
        <v>0.43857142857142856</v>
      </c>
      <c r="G107">
        <f t="shared" si="17"/>
        <v>0.45857142857142857</v>
      </c>
      <c r="H107">
        <f t="shared" si="18"/>
        <v>0.46</v>
      </c>
      <c r="I107">
        <f t="shared" si="19"/>
        <v>0.45142857142857146</v>
      </c>
      <c r="J107">
        <f t="shared" si="20"/>
        <v>0.51142857142857145</v>
      </c>
      <c r="K107">
        <f t="shared" si="21"/>
        <v>0.53999999999999992</v>
      </c>
      <c r="L107">
        <f t="shared" si="22"/>
        <v>0.51</v>
      </c>
      <c r="M107" s="68">
        <v>0.33752226298888893</v>
      </c>
      <c r="O107" s="7" t="s">
        <v>115</v>
      </c>
      <c r="Q107" s="7" t="s">
        <v>115</v>
      </c>
      <c r="R107" s="7">
        <v>3.52</v>
      </c>
      <c r="S107" s="7">
        <v>3.75</v>
      </c>
      <c r="T107" s="7">
        <v>3.62</v>
      </c>
      <c r="U107" s="7">
        <v>3.18</v>
      </c>
      <c r="V107" s="7">
        <v>3.07</v>
      </c>
      <c r="W107" s="7">
        <v>3.21</v>
      </c>
      <c r="X107" s="7">
        <v>3.22</v>
      </c>
      <c r="Y107" s="7">
        <v>3.16</v>
      </c>
      <c r="Z107" s="7">
        <v>3.58</v>
      </c>
      <c r="AA107" s="7">
        <v>3.78</v>
      </c>
      <c r="AB107" s="7">
        <v>3.57</v>
      </c>
    </row>
    <row r="108" spans="1:28" x14ac:dyDescent="0.2">
      <c r="A108" s="19" t="s">
        <v>193</v>
      </c>
      <c r="B108">
        <f t="shared" si="12"/>
        <v>0.47714285714285715</v>
      </c>
      <c r="C108">
        <f t="shared" si="13"/>
        <v>0.50714285714285712</v>
      </c>
      <c r="D108">
        <f t="shared" si="14"/>
        <v>0.51285714285714279</v>
      </c>
      <c r="E108">
        <f t="shared" si="15"/>
        <v>0.49428571428571427</v>
      </c>
      <c r="F108">
        <f t="shared" si="16"/>
        <v>0.49714285714285716</v>
      </c>
      <c r="G108">
        <f t="shared" si="17"/>
        <v>0.55000000000000004</v>
      </c>
      <c r="H108">
        <f t="shared" si="18"/>
        <v>0.61142857142857143</v>
      </c>
      <c r="I108">
        <f t="shared" si="19"/>
        <v>0.62571428571428567</v>
      </c>
      <c r="J108">
        <f t="shared" si="20"/>
        <v>0.60285714285714287</v>
      </c>
      <c r="K108">
        <f t="shared" si="21"/>
        <v>0.57428571428571418</v>
      </c>
      <c r="L108" t="str">
        <f t="shared" si="22"/>
        <v>XXX</v>
      </c>
      <c r="M108" s="68">
        <v>0.54685955572222222</v>
      </c>
      <c r="O108" s="7" t="s">
        <v>193</v>
      </c>
      <c r="Q108" s="7" t="s">
        <v>193</v>
      </c>
      <c r="R108" s="7">
        <v>3.34</v>
      </c>
      <c r="S108" s="7">
        <v>3.55</v>
      </c>
      <c r="T108" s="7">
        <v>3.59</v>
      </c>
      <c r="U108" s="7">
        <v>3.46</v>
      </c>
      <c r="V108" s="7">
        <v>3.48</v>
      </c>
      <c r="W108" s="7">
        <v>3.85</v>
      </c>
      <c r="X108" s="7">
        <v>4.28</v>
      </c>
      <c r="Y108" s="7">
        <v>4.38</v>
      </c>
      <c r="Z108" s="7">
        <v>4.22</v>
      </c>
      <c r="AA108" s="7">
        <v>4.0199999999999996</v>
      </c>
      <c r="AB108" s="7" t="s">
        <v>264</v>
      </c>
    </row>
    <row r="109" spans="1:28" x14ac:dyDescent="0.2">
      <c r="A109" s="19" t="s">
        <v>116</v>
      </c>
      <c r="B109">
        <f t="shared" si="12"/>
        <v>0.87</v>
      </c>
      <c r="C109">
        <f t="shared" si="13"/>
        <v>0.88285714285714278</v>
      </c>
      <c r="D109">
        <f t="shared" si="14"/>
        <v>0.86571428571428566</v>
      </c>
      <c r="E109">
        <f t="shared" si="15"/>
        <v>0.84428571428571431</v>
      </c>
      <c r="F109">
        <f t="shared" si="16"/>
        <v>0.83142857142857152</v>
      </c>
      <c r="G109">
        <f t="shared" si="17"/>
        <v>0.82714285714285718</v>
      </c>
      <c r="H109">
        <f t="shared" si="18"/>
        <v>0.83142857142857152</v>
      </c>
      <c r="I109">
        <f t="shared" si="19"/>
        <v>0.83571428571428563</v>
      </c>
      <c r="J109">
        <f t="shared" si="20"/>
        <v>0.84428571428571431</v>
      </c>
      <c r="K109">
        <f t="shared" si="21"/>
        <v>0.87285714285714289</v>
      </c>
      <c r="L109">
        <f t="shared" si="22"/>
        <v>0.86142857142857143</v>
      </c>
      <c r="M109" s="68">
        <v>0.73552897238888892</v>
      </c>
      <c r="O109" s="7" t="s">
        <v>116</v>
      </c>
      <c r="Q109" s="7" t="s">
        <v>116</v>
      </c>
      <c r="R109" s="7">
        <v>6.09</v>
      </c>
      <c r="S109" s="7">
        <v>6.18</v>
      </c>
      <c r="T109" s="7">
        <v>6.06</v>
      </c>
      <c r="U109" s="7">
        <v>5.91</v>
      </c>
      <c r="V109" s="7">
        <v>5.82</v>
      </c>
      <c r="W109" s="7">
        <v>5.79</v>
      </c>
      <c r="X109" s="7">
        <v>5.82</v>
      </c>
      <c r="Y109" s="7">
        <v>5.85</v>
      </c>
      <c r="Z109" s="7">
        <v>5.91</v>
      </c>
      <c r="AA109" s="7">
        <v>6.11</v>
      </c>
      <c r="AB109" s="7">
        <v>6.03</v>
      </c>
    </row>
    <row r="110" spans="1:28" x14ac:dyDescent="0.2">
      <c r="A110" s="19" t="s">
        <v>117</v>
      </c>
      <c r="B110">
        <f t="shared" si="12"/>
        <v>0.68285714285714294</v>
      </c>
      <c r="C110">
        <f t="shared" si="13"/>
        <v>0.75</v>
      </c>
      <c r="D110">
        <f t="shared" si="14"/>
        <v>0.77428571428571424</v>
      </c>
      <c r="E110">
        <f t="shared" si="15"/>
        <v>0.77571428571428569</v>
      </c>
      <c r="F110">
        <f t="shared" si="16"/>
        <v>0.77857142857142858</v>
      </c>
      <c r="G110">
        <f t="shared" si="17"/>
        <v>0.76857142857142857</v>
      </c>
      <c r="H110">
        <f t="shared" si="18"/>
        <v>0.78142857142857136</v>
      </c>
      <c r="I110">
        <f t="shared" si="19"/>
        <v>0.73142857142857143</v>
      </c>
      <c r="J110">
        <f t="shared" si="20"/>
        <v>0.69571428571428573</v>
      </c>
      <c r="K110">
        <f t="shared" si="21"/>
        <v>0.74857142857142855</v>
      </c>
      <c r="L110">
        <f t="shared" si="22"/>
        <v>0.74857142857142855</v>
      </c>
      <c r="M110" s="68">
        <v>0.65957817499999993</v>
      </c>
      <c r="O110" s="7" t="s">
        <v>117</v>
      </c>
      <c r="Q110" s="7" t="s">
        <v>117</v>
      </c>
      <c r="R110" s="7">
        <v>4.78</v>
      </c>
      <c r="S110" s="7">
        <v>5.25</v>
      </c>
      <c r="T110" s="7">
        <v>5.42</v>
      </c>
      <c r="U110" s="7">
        <v>5.43</v>
      </c>
      <c r="V110" s="7">
        <v>5.45</v>
      </c>
      <c r="W110" s="7">
        <v>5.38</v>
      </c>
      <c r="X110" s="7">
        <v>5.47</v>
      </c>
      <c r="Y110" s="7">
        <v>5.12</v>
      </c>
      <c r="Z110" s="7">
        <v>4.87</v>
      </c>
      <c r="AA110" s="7">
        <v>5.24</v>
      </c>
      <c r="AB110" s="7">
        <v>5.24</v>
      </c>
    </row>
    <row r="111" spans="1:28" x14ac:dyDescent="0.2">
      <c r="A111" s="19" t="s">
        <v>118</v>
      </c>
      <c r="B111">
        <f t="shared" si="12"/>
        <v>0.55000000000000004</v>
      </c>
      <c r="C111">
        <f t="shared" si="13"/>
        <v>0.53714285714285714</v>
      </c>
      <c r="D111">
        <f t="shared" si="14"/>
        <v>0.5</v>
      </c>
      <c r="E111">
        <f t="shared" si="15"/>
        <v>0.48714285714285716</v>
      </c>
      <c r="F111">
        <f t="shared" si="16"/>
        <v>0.47428571428571425</v>
      </c>
      <c r="G111">
        <f t="shared" si="17"/>
        <v>0.47142857142857142</v>
      </c>
      <c r="H111">
        <f t="shared" si="18"/>
        <v>0.45714285714285718</v>
      </c>
      <c r="I111">
        <f t="shared" si="19"/>
        <v>0.44857142857142857</v>
      </c>
      <c r="J111">
        <f t="shared" si="20"/>
        <v>0.48285714285714282</v>
      </c>
      <c r="K111">
        <f t="shared" si="21"/>
        <v>0.49285714285714288</v>
      </c>
      <c r="L111">
        <f t="shared" si="22"/>
        <v>0.51428571428571435</v>
      </c>
      <c r="M111" s="68">
        <v>0.44284208083333332</v>
      </c>
      <c r="O111" s="7" t="s">
        <v>118</v>
      </c>
      <c r="Q111" s="7" t="s">
        <v>118</v>
      </c>
      <c r="R111" s="7">
        <v>3.85</v>
      </c>
      <c r="S111" s="7">
        <v>3.76</v>
      </c>
      <c r="T111" s="7">
        <v>3.5</v>
      </c>
      <c r="U111" s="7">
        <v>3.41</v>
      </c>
      <c r="V111" s="7">
        <v>3.32</v>
      </c>
      <c r="W111" s="7">
        <v>3.3</v>
      </c>
      <c r="X111" s="7">
        <v>3.2</v>
      </c>
      <c r="Y111" s="7">
        <v>3.14</v>
      </c>
      <c r="Z111" s="7">
        <v>3.38</v>
      </c>
      <c r="AA111" s="7">
        <v>3.45</v>
      </c>
      <c r="AB111" s="7">
        <v>3.6</v>
      </c>
    </row>
    <row r="112" spans="1:28" x14ac:dyDescent="0.2">
      <c r="A112" s="19" t="s">
        <v>119</v>
      </c>
      <c r="B112">
        <f t="shared" si="12"/>
        <v>0.68285714285714294</v>
      </c>
      <c r="C112">
        <f t="shared" si="13"/>
        <v>0.69000000000000006</v>
      </c>
      <c r="D112">
        <f t="shared" si="14"/>
        <v>0.64571428571428569</v>
      </c>
      <c r="E112">
        <f t="shared" si="15"/>
        <v>0.64428571428571424</v>
      </c>
      <c r="F112">
        <f t="shared" si="16"/>
        <v>0.65428571428571425</v>
      </c>
      <c r="G112">
        <f t="shared" si="17"/>
        <v>0.68285714285714294</v>
      </c>
      <c r="H112">
        <f t="shared" si="18"/>
        <v>0.68142857142857138</v>
      </c>
      <c r="I112">
        <f t="shared" si="19"/>
        <v>0.63714285714285712</v>
      </c>
      <c r="J112">
        <f t="shared" si="20"/>
        <v>0.65857142857142859</v>
      </c>
      <c r="K112">
        <f t="shared" si="21"/>
        <v>0.69714285714285718</v>
      </c>
      <c r="L112">
        <f t="shared" si="22"/>
        <v>0.68428571428571427</v>
      </c>
      <c r="M112" s="68">
        <v>0.50777688027777779</v>
      </c>
      <c r="O112" s="7" t="s">
        <v>119</v>
      </c>
      <c r="Q112" s="7" t="s">
        <v>119</v>
      </c>
      <c r="R112" s="7">
        <v>4.78</v>
      </c>
      <c r="S112" s="7">
        <v>4.83</v>
      </c>
      <c r="T112" s="7">
        <v>4.5199999999999996</v>
      </c>
      <c r="U112" s="7">
        <v>4.51</v>
      </c>
      <c r="V112" s="7">
        <v>4.58</v>
      </c>
      <c r="W112" s="7">
        <v>4.78</v>
      </c>
      <c r="X112" s="7">
        <v>4.7699999999999996</v>
      </c>
      <c r="Y112" s="7">
        <v>4.46</v>
      </c>
      <c r="Z112" s="7">
        <v>4.6100000000000003</v>
      </c>
      <c r="AA112" s="7">
        <v>4.88</v>
      </c>
      <c r="AB112" s="7">
        <v>4.79</v>
      </c>
    </row>
    <row r="113" spans="1:28" x14ac:dyDescent="0.2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2">
      <c r="A114" s="19" t="s">
        <v>121</v>
      </c>
      <c r="B114">
        <f t="shared" si="12"/>
        <v>0.39857142857142858</v>
      </c>
      <c r="C114">
        <f t="shared" si="13"/>
        <v>0.39714285714285713</v>
      </c>
      <c r="D114">
        <f t="shared" si="14"/>
        <v>0.38142857142857139</v>
      </c>
      <c r="E114">
        <f t="shared" si="15"/>
        <v>0.3828571428571429</v>
      </c>
      <c r="F114">
        <f t="shared" si="16"/>
        <v>0.39714285714285713</v>
      </c>
      <c r="G114">
        <f t="shared" si="17"/>
        <v>0.39285714285714285</v>
      </c>
      <c r="H114">
        <f t="shared" si="18"/>
        <v>0.40142857142857141</v>
      </c>
      <c r="I114">
        <f t="shared" si="19"/>
        <v>0.42714285714285716</v>
      </c>
      <c r="J114">
        <f t="shared" si="20"/>
        <v>0.49000000000000005</v>
      </c>
      <c r="K114">
        <f t="shared" si="21"/>
        <v>0.51857142857142857</v>
      </c>
      <c r="L114">
        <f t="shared" si="22"/>
        <v>0.51285714285714279</v>
      </c>
      <c r="M114" s="68">
        <v>0.4427388456111111</v>
      </c>
      <c r="O114" s="7" t="s">
        <v>121</v>
      </c>
      <c r="Q114" s="7" t="s">
        <v>121</v>
      </c>
      <c r="R114" s="7">
        <v>2.79</v>
      </c>
      <c r="S114" s="7">
        <v>2.78</v>
      </c>
      <c r="T114" s="7">
        <v>2.67</v>
      </c>
      <c r="U114" s="7">
        <v>2.68</v>
      </c>
      <c r="V114" s="7">
        <v>2.78</v>
      </c>
      <c r="W114" s="7">
        <v>2.75</v>
      </c>
      <c r="X114" s="7">
        <v>2.81</v>
      </c>
      <c r="Y114" s="7">
        <v>2.99</v>
      </c>
      <c r="Z114" s="7">
        <v>3.43</v>
      </c>
      <c r="AA114" s="7">
        <v>3.63</v>
      </c>
      <c r="AB114" s="7">
        <v>3.59</v>
      </c>
    </row>
    <row r="115" spans="1:28" x14ac:dyDescent="0.2">
      <c r="A115" s="19" t="s">
        <v>122</v>
      </c>
      <c r="B115">
        <f t="shared" si="12"/>
        <v>0.46857142857142853</v>
      </c>
      <c r="C115">
        <f t="shared" si="13"/>
        <v>0.48</v>
      </c>
      <c r="D115">
        <f t="shared" si="14"/>
        <v>0.49571428571428572</v>
      </c>
      <c r="E115">
        <f t="shared" si="15"/>
        <v>0.48571428571428571</v>
      </c>
      <c r="F115">
        <f t="shared" si="16"/>
        <v>0.49000000000000005</v>
      </c>
      <c r="G115">
        <f t="shared" si="17"/>
        <v>0.48285714285714282</v>
      </c>
      <c r="H115">
        <f t="shared" si="18"/>
        <v>0.48571428571428571</v>
      </c>
      <c r="I115">
        <f t="shared" si="19"/>
        <v>0.47000000000000003</v>
      </c>
      <c r="J115">
        <f t="shared" si="20"/>
        <v>0.51428571428571435</v>
      </c>
      <c r="K115">
        <f t="shared" si="21"/>
        <v>0.55285714285714282</v>
      </c>
      <c r="L115">
        <f t="shared" si="22"/>
        <v>0.51714285714285713</v>
      </c>
      <c r="M115" s="68">
        <v>0.45974083744444444</v>
      </c>
      <c r="O115" s="7" t="s">
        <v>122</v>
      </c>
      <c r="Q115" s="7" t="s">
        <v>122</v>
      </c>
      <c r="R115" s="7">
        <v>3.28</v>
      </c>
      <c r="S115" s="7">
        <v>3.36</v>
      </c>
      <c r="T115" s="7">
        <v>3.47</v>
      </c>
      <c r="U115" s="7">
        <v>3.4</v>
      </c>
      <c r="V115" s="7">
        <v>3.43</v>
      </c>
      <c r="W115" s="7">
        <v>3.38</v>
      </c>
      <c r="X115" s="7">
        <v>3.4</v>
      </c>
      <c r="Y115" s="7">
        <v>3.29</v>
      </c>
      <c r="Z115" s="7">
        <v>3.6</v>
      </c>
      <c r="AA115" s="7">
        <v>3.87</v>
      </c>
      <c r="AB115" s="7">
        <v>3.62</v>
      </c>
    </row>
    <row r="116" spans="1:28" x14ac:dyDescent="0.2">
      <c r="A116" s="19" t="s">
        <v>123</v>
      </c>
      <c r="B116">
        <f t="shared" si="12"/>
        <v>0.55999999999999994</v>
      </c>
      <c r="C116">
        <f t="shared" si="13"/>
        <v>0.53428571428571436</v>
      </c>
      <c r="D116">
        <f t="shared" si="14"/>
        <v>0.50142857142857145</v>
      </c>
      <c r="E116">
        <f t="shared" si="15"/>
        <v>0.48142857142857143</v>
      </c>
      <c r="F116">
        <f t="shared" si="16"/>
        <v>0.47714285714285715</v>
      </c>
      <c r="G116">
        <f t="shared" si="17"/>
        <v>0.54571428571428571</v>
      </c>
      <c r="H116">
        <f t="shared" si="18"/>
        <v>0.5842857142857143</v>
      </c>
      <c r="I116">
        <f t="shared" si="19"/>
        <v>0.5842857142857143</v>
      </c>
      <c r="J116">
        <f t="shared" si="20"/>
        <v>0.57714285714285718</v>
      </c>
      <c r="K116">
        <f t="shared" si="21"/>
        <v>0.5842857142857143</v>
      </c>
      <c r="L116">
        <f t="shared" si="22"/>
        <v>0.6</v>
      </c>
      <c r="M116" s="68">
        <v>0.52686595916666668</v>
      </c>
      <c r="O116" s="7" t="s">
        <v>123</v>
      </c>
      <c r="Q116" s="7" t="s">
        <v>123</v>
      </c>
      <c r="R116" s="7">
        <v>3.92</v>
      </c>
      <c r="S116" s="7">
        <v>3.74</v>
      </c>
      <c r="T116" s="7">
        <v>3.51</v>
      </c>
      <c r="U116" s="7">
        <v>3.37</v>
      </c>
      <c r="V116" s="7">
        <v>3.34</v>
      </c>
      <c r="W116" s="7">
        <v>3.82</v>
      </c>
      <c r="X116" s="7">
        <v>4.09</v>
      </c>
      <c r="Y116" s="7">
        <v>4.09</v>
      </c>
      <c r="Z116" s="7">
        <v>4.04</v>
      </c>
      <c r="AA116" s="7">
        <v>4.09</v>
      </c>
      <c r="AB116" s="7">
        <v>4.2</v>
      </c>
    </row>
    <row r="117" spans="1:28" x14ac:dyDescent="0.2">
      <c r="A117" s="19" t="s">
        <v>124</v>
      </c>
      <c r="B117">
        <f t="shared" si="12"/>
        <v>0.54714285714285715</v>
      </c>
      <c r="C117">
        <f t="shared" si="13"/>
        <v>0.53714285714285714</v>
      </c>
      <c r="D117">
        <f t="shared" si="14"/>
        <v>0.57571428571428573</v>
      </c>
      <c r="E117">
        <f t="shared" si="15"/>
        <v>0.61428571428571421</v>
      </c>
      <c r="F117">
        <f t="shared" si="16"/>
        <v>0.6071428571428571</v>
      </c>
      <c r="G117">
        <f t="shared" si="17"/>
        <v>0.58857142857142863</v>
      </c>
      <c r="H117">
        <f t="shared" si="18"/>
        <v>0.58285714285714285</v>
      </c>
      <c r="I117">
        <f t="shared" si="19"/>
        <v>0.59</v>
      </c>
      <c r="J117">
        <f t="shared" si="20"/>
        <v>0.59714285714285709</v>
      </c>
      <c r="K117">
        <f t="shared" si="21"/>
        <v>0.59714285714285709</v>
      </c>
      <c r="L117">
        <f t="shared" si="22"/>
        <v>0.57999999999999996</v>
      </c>
      <c r="M117" s="68">
        <v>0.55561467277777776</v>
      </c>
      <c r="O117" s="7" t="s">
        <v>124</v>
      </c>
      <c r="Q117" s="7" t="s">
        <v>124</v>
      </c>
      <c r="R117" s="7">
        <v>3.83</v>
      </c>
      <c r="S117" s="7">
        <v>3.76</v>
      </c>
      <c r="T117" s="7">
        <v>4.03</v>
      </c>
      <c r="U117" s="7">
        <v>4.3</v>
      </c>
      <c r="V117" s="7">
        <v>4.25</v>
      </c>
      <c r="W117" s="7">
        <v>4.12</v>
      </c>
      <c r="X117" s="7">
        <v>4.08</v>
      </c>
      <c r="Y117" s="7">
        <v>4.13</v>
      </c>
      <c r="Z117" s="7">
        <v>4.18</v>
      </c>
      <c r="AA117" s="7">
        <v>4.18</v>
      </c>
      <c r="AB117" s="7">
        <v>4.0599999999999996</v>
      </c>
    </row>
    <row r="118" spans="1:28" x14ac:dyDescent="0.2">
      <c r="A118" s="19" t="s">
        <v>125</v>
      </c>
      <c r="B118">
        <f t="shared" si="12"/>
        <v>0.76571428571428579</v>
      </c>
      <c r="C118">
        <f t="shared" si="13"/>
        <v>0.76285714285714279</v>
      </c>
      <c r="D118">
        <f t="shared" si="14"/>
        <v>0.7142857142857143</v>
      </c>
      <c r="E118">
        <f t="shared" si="15"/>
        <v>0.68857142857142861</v>
      </c>
      <c r="F118">
        <f t="shared" si="16"/>
        <v>0.65428571428571425</v>
      </c>
      <c r="G118">
        <f t="shared" si="17"/>
        <v>0.66428571428571437</v>
      </c>
      <c r="H118">
        <f t="shared" si="18"/>
        <v>0.67571428571428582</v>
      </c>
      <c r="I118">
        <f t="shared" si="19"/>
        <v>0.6785714285714286</v>
      </c>
      <c r="J118">
        <f t="shared" si="20"/>
        <v>0.67285714285714282</v>
      </c>
      <c r="K118">
        <f t="shared" si="21"/>
        <v>0.65428571428571425</v>
      </c>
      <c r="L118">
        <f t="shared" si="22"/>
        <v>0.68428571428571427</v>
      </c>
      <c r="M118" s="68">
        <v>0.66892078183333326</v>
      </c>
      <c r="O118" s="7" t="s">
        <v>125</v>
      </c>
      <c r="Q118" s="7" t="s">
        <v>125</v>
      </c>
      <c r="R118" s="7">
        <v>5.36</v>
      </c>
      <c r="S118" s="7">
        <v>5.34</v>
      </c>
      <c r="T118" s="7">
        <v>5</v>
      </c>
      <c r="U118" s="7">
        <v>4.82</v>
      </c>
      <c r="V118" s="7">
        <v>4.58</v>
      </c>
      <c r="W118" s="7">
        <v>4.6500000000000004</v>
      </c>
      <c r="X118" s="7">
        <v>4.7300000000000004</v>
      </c>
      <c r="Y118" s="7">
        <v>4.75</v>
      </c>
      <c r="Z118" s="7">
        <v>4.71</v>
      </c>
      <c r="AA118" s="7">
        <v>4.58</v>
      </c>
      <c r="AB118" s="7">
        <v>4.79</v>
      </c>
    </row>
    <row r="119" spans="1:28" x14ac:dyDescent="0.2">
      <c r="A119" s="19" t="s">
        <v>126</v>
      </c>
      <c r="B119">
        <f t="shared" si="12"/>
        <v>0.75571428571428567</v>
      </c>
      <c r="C119">
        <f t="shared" si="13"/>
        <v>0.77714285714285725</v>
      </c>
      <c r="D119">
        <f t="shared" si="14"/>
        <v>0.78857142857142848</v>
      </c>
      <c r="E119">
        <f t="shared" si="15"/>
        <v>0.75285714285714278</v>
      </c>
      <c r="F119">
        <f t="shared" si="16"/>
        <v>0.71714285714285708</v>
      </c>
      <c r="G119">
        <f t="shared" si="17"/>
        <v>0.80142857142857149</v>
      </c>
      <c r="H119">
        <f t="shared" si="18"/>
        <v>0.85428571428571431</v>
      </c>
      <c r="I119">
        <f t="shared" si="19"/>
        <v>0.85571428571428576</v>
      </c>
      <c r="J119">
        <f t="shared" si="20"/>
        <v>0.84857142857142864</v>
      </c>
      <c r="K119">
        <f t="shared" si="21"/>
        <v>0.82285714285714284</v>
      </c>
      <c r="L119">
        <f t="shared" si="22"/>
        <v>0.80428571428571427</v>
      </c>
      <c r="M119" s="68">
        <v>0.76772864127777785</v>
      </c>
      <c r="O119" s="7" t="s">
        <v>126</v>
      </c>
      <c r="Q119" s="7" t="s">
        <v>126</v>
      </c>
      <c r="R119" s="7">
        <v>5.29</v>
      </c>
      <c r="S119" s="7">
        <v>5.44</v>
      </c>
      <c r="T119" s="7">
        <v>5.52</v>
      </c>
      <c r="U119" s="7">
        <v>5.27</v>
      </c>
      <c r="V119" s="7">
        <v>5.0199999999999996</v>
      </c>
      <c r="W119" s="7">
        <v>5.61</v>
      </c>
      <c r="X119" s="7">
        <v>5.98</v>
      </c>
      <c r="Y119" s="7">
        <v>5.99</v>
      </c>
      <c r="Z119" s="7">
        <v>5.94</v>
      </c>
      <c r="AA119" s="7">
        <v>5.76</v>
      </c>
      <c r="AB119" s="7">
        <v>5.63</v>
      </c>
    </row>
    <row r="120" spans="1:28" x14ac:dyDescent="0.2">
      <c r="A120" s="19" t="s">
        <v>127</v>
      </c>
      <c r="B120">
        <f t="shared" si="12"/>
        <v>0.55000000000000004</v>
      </c>
      <c r="C120">
        <f t="shared" si="13"/>
        <v>0.56571428571428573</v>
      </c>
      <c r="D120">
        <f t="shared" si="14"/>
        <v>0.55142857142857138</v>
      </c>
      <c r="E120">
        <f t="shared" si="15"/>
        <v>0.5485714285714286</v>
      </c>
      <c r="F120">
        <f t="shared" si="16"/>
        <v>0.51571428571428568</v>
      </c>
      <c r="G120">
        <f t="shared" si="17"/>
        <v>0.50285714285714289</v>
      </c>
      <c r="H120">
        <f t="shared" si="18"/>
        <v>0.51285714285714279</v>
      </c>
      <c r="I120">
        <f t="shared" si="19"/>
        <v>0.5357142857142857</v>
      </c>
      <c r="J120">
        <f t="shared" si="20"/>
        <v>0.55571428571428572</v>
      </c>
      <c r="K120">
        <f t="shared" si="21"/>
        <v>0.57285714285714284</v>
      </c>
      <c r="L120">
        <f t="shared" si="22"/>
        <v>0.63571428571428579</v>
      </c>
      <c r="M120" s="68">
        <v>0.5961784203888888</v>
      </c>
      <c r="O120" s="7" t="s">
        <v>127</v>
      </c>
      <c r="Q120" s="7" t="s">
        <v>127</v>
      </c>
      <c r="R120" s="7">
        <v>3.85</v>
      </c>
      <c r="S120" s="7">
        <v>3.96</v>
      </c>
      <c r="T120" s="7">
        <v>3.86</v>
      </c>
      <c r="U120" s="7">
        <v>3.84</v>
      </c>
      <c r="V120" s="7">
        <v>3.61</v>
      </c>
      <c r="W120" s="7">
        <v>3.52</v>
      </c>
      <c r="X120" s="7">
        <v>3.59</v>
      </c>
      <c r="Y120" s="7">
        <v>3.75</v>
      </c>
      <c r="Z120" s="7">
        <v>3.89</v>
      </c>
      <c r="AA120" s="7">
        <v>4.01</v>
      </c>
      <c r="AB120" s="7">
        <v>4.45</v>
      </c>
    </row>
    <row r="121" spans="1:28" x14ac:dyDescent="0.2">
      <c r="A121" s="19" t="s">
        <v>194</v>
      </c>
      <c r="B121">
        <f t="shared" si="12"/>
        <v>0.42285714285714288</v>
      </c>
      <c r="C121">
        <f t="shared" si="13"/>
        <v>0.45</v>
      </c>
      <c r="D121">
        <f t="shared" si="14"/>
        <v>0.42285714285714288</v>
      </c>
      <c r="E121">
        <f t="shared" si="15"/>
        <v>0.40285714285714286</v>
      </c>
      <c r="F121">
        <f t="shared" si="16"/>
        <v>0.38571428571428573</v>
      </c>
      <c r="G121">
        <f t="shared" si="17"/>
        <v>0.39</v>
      </c>
      <c r="H121">
        <f t="shared" si="18"/>
        <v>0.42571428571428571</v>
      </c>
      <c r="I121">
        <f t="shared" si="19"/>
        <v>0.46142857142857141</v>
      </c>
      <c r="J121">
        <f t="shared" si="20"/>
        <v>0.46142857142857141</v>
      </c>
      <c r="K121">
        <f t="shared" si="21"/>
        <v>0.49000000000000005</v>
      </c>
      <c r="L121">
        <f t="shared" si="22"/>
        <v>0.51714285714285713</v>
      </c>
      <c r="M121" s="68">
        <v>0.59558690655555546</v>
      </c>
      <c r="O121" s="7" t="s">
        <v>194</v>
      </c>
      <c r="Q121" s="7" t="s">
        <v>194</v>
      </c>
      <c r="R121" s="7">
        <v>2.96</v>
      </c>
      <c r="S121" s="7">
        <v>3.15</v>
      </c>
      <c r="T121" s="7">
        <v>2.96</v>
      </c>
      <c r="U121" s="7">
        <v>2.82</v>
      </c>
      <c r="V121" s="7">
        <v>2.7</v>
      </c>
      <c r="W121" s="7">
        <v>2.73</v>
      </c>
      <c r="X121" s="7">
        <v>2.98</v>
      </c>
      <c r="Y121" s="7">
        <v>3.23</v>
      </c>
      <c r="Z121" s="7">
        <v>3.23</v>
      </c>
      <c r="AA121" s="7">
        <v>3.43</v>
      </c>
      <c r="AB121" s="7">
        <v>3.62</v>
      </c>
    </row>
    <row r="122" spans="1:28" x14ac:dyDescent="0.2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0.70571428571428574</v>
      </c>
      <c r="G122">
        <f t="shared" si="17"/>
        <v>0.72571428571428576</v>
      </c>
      <c r="H122">
        <f t="shared" si="18"/>
        <v>0.72285714285714275</v>
      </c>
      <c r="I122">
        <f t="shared" si="19"/>
        <v>0.72142857142857142</v>
      </c>
      <c r="J122">
        <f t="shared" si="20"/>
        <v>0.77285714285714291</v>
      </c>
      <c r="K122">
        <f t="shared" si="21"/>
        <v>0.79428571428571426</v>
      </c>
      <c r="L122">
        <f t="shared" si="22"/>
        <v>0.76714285714285713</v>
      </c>
      <c r="M122" s="68">
        <v>0.74067145983333338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4.9400000000000004</v>
      </c>
      <c r="W122" s="7">
        <v>5.08</v>
      </c>
      <c r="X122" s="7">
        <v>5.0599999999999996</v>
      </c>
      <c r="Y122" s="7">
        <v>5.05</v>
      </c>
      <c r="Z122" s="7">
        <v>5.41</v>
      </c>
      <c r="AA122" s="7">
        <v>5.56</v>
      </c>
      <c r="AB122" s="7">
        <v>5.37</v>
      </c>
    </row>
    <row r="123" spans="1:28" x14ac:dyDescent="0.2">
      <c r="A123" s="19" t="s">
        <v>130</v>
      </c>
      <c r="B123">
        <f t="shared" si="12"/>
        <v>0.67571428571428582</v>
      </c>
      <c r="C123">
        <f t="shared" si="13"/>
        <v>0.72428571428571431</v>
      </c>
      <c r="D123">
        <f t="shared" si="14"/>
        <v>0.72714285714285709</v>
      </c>
      <c r="E123">
        <f t="shared" si="15"/>
        <v>0.74428571428571433</v>
      </c>
      <c r="F123">
        <f t="shared" si="16"/>
        <v>0.77571428571428569</v>
      </c>
      <c r="G123">
        <f t="shared" si="17"/>
        <v>0.77428571428571424</v>
      </c>
      <c r="H123">
        <f t="shared" si="18"/>
        <v>0.74571428571428566</v>
      </c>
      <c r="I123">
        <f t="shared" si="19"/>
        <v>0.72</v>
      </c>
      <c r="J123">
        <f t="shared" si="20"/>
        <v>0.74571428571428566</v>
      </c>
      <c r="K123">
        <f t="shared" si="21"/>
        <v>0.73428571428571421</v>
      </c>
      <c r="L123">
        <f t="shared" si="22"/>
        <v>0.71142857142857152</v>
      </c>
      <c r="M123" s="68">
        <v>0.61857809488888882</v>
      </c>
      <c r="O123" s="7" t="s">
        <v>130</v>
      </c>
      <c r="Q123" s="7" t="s">
        <v>130</v>
      </c>
      <c r="R123" s="7">
        <v>4.7300000000000004</v>
      </c>
      <c r="S123" s="7">
        <v>5.07</v>
      </c>
      <c r="T123" s="7">
        <v>5.09</v>
      </c>
      <c r="U123" s="7">
        <v>5.21</v>
      </c>
      <c r="V123" s="7">
        <v>5.43</v>
      </c>
      <c r="W123" s="7">
        <v>5.42</v>
      </c>
      <c r="X123" s="7">
        <v>5.22</v>
      </c>
      <c r="Y123" s="7">
        <v>5.04</v>
      </c>
      <c r="Z123" s="7">
        <v>5.22</v>
      </c>
      <c r="AA123" s="7">
        <v>5.14</v>
      </c>
      <c r="AB123" s="7">
        <v>4.9800000000000004</v>
      </c>
    </row>
    <row r="124" spans="1:28" x14ac:dyDescent="0.2">
      <c r="A124" s="19" t="s">
        <v>131</v>
      </c>
      <c r="B124">
        <f t="shared" si="12"/>
        <v>0.52142857142857146</v>
      </c>
      <c r="C124">
        <f t="shared" si="13"/>
        <v>0.5842857142857143</v>
      </c>
      <c r="D124">
        <f t="shared" si="14"/>
        <v>0.5614285714285715</v>
      </c>
      <c r="E124">
        <f t="shared" si="15"/>
        <v>0.5357142857142857</v>
      </c>
      <c r="F124">
        <f t="shared" si="16"/>
        <v>0.54571428571428571</v>
      </c>
      <c r="G124">
        <f t="shared" si="17"/>
        <v>0.53714285714285714</v>
      </c>
      <c r="H124">
        <f t="shared" si="18"/>
        <v>0.53428571428571436</v>
      </c>
      <c r="I124">
        <f t="shared" si="19"/>
        <v>0.53857142857142859</v>
      </c>
      <c r="J124">
        <f t="shared" si="20"/>
        <v>0.58285714285714285</v>
      </c>
      <c r="K124">
        <f t="shared" si="21"/>
        <v>0.60285714285714287</v>
      </c>
      <c r="L124">
        <f t="shared" si="22"/>
        <v>0.61142857142857143</v>
      </c>
      <c r="M124" s="68">
        <v>0.48076772688888886</v>
      </c>
      <c r="O124" s="7" t="s">
        <v>131</v>
      </c>
      <c r="Q124" s="7" t="s">
        <v>131</v>
      </c>
      <c r="R124" s="7">
        <v>3.65</v>
      </c>
      <c r="S124" s="7">
        <v>4.09</v>
      </c>
      <c r="T124" s="7">
        <v>3.93</v>
      </c>
      <c r="U124" s="7">
        <v>3.75</v>
      </c>
      <c r="V124" s="7">
        <v>3.82</v>
      </c>
      <c r="W124" s="7">
        <v>3.76</v>
      </c>
      <c r="X124" s="7">
        <v>3.74</v>
      </c>
      <c r="Y124" s="7">
        <v>3.77</v>
      </c>
      <c r="Z124" s="7">
        <v>4.08</v>
      </c>
      <c r="AA124" s="7">
        <v>4.22</v>
      </c>
      <c r="AB124" s="7">
        <v>4.28</v>
      </c>
    </row>
    <row r="125" spans="1:28" x14ac:dyDescent="0.2">
      <c r="A125" s="19" t="s">
        <v>132</v>
      </c>
      <c r="B125">
        <f t="shared" si="12"/>
        <v>0.45428571428571429</v>
      </c>
      <c r="C125">
        <f t="shared" si="13"/>
        <v>0.48142857142857143</v>
      </c>
      <c r="D125">
        <f t="shared" si="14"/>
        <v>0.45714285714285718</v>
      </c>
      <c r="E125">
        <f t="shared" si="15"/>
        <v>0.43142857142857144</v>
      </c>
      <c r="F125">
        <f t="shared" si="16"/>
        <v>0.42857142857142855</v>
      </c>
      <c r="G125">
        <f t="shared" si="17"/>
        <v>0.43</v>
      </c>
      <c r="H125">
        <f t="shared" si="18"/>
        <v>0.44</v>
      </c>
      <c r="I125">
        <f t="shared" si="19"/>
        <v>0.43714285714285717</v>
      </c>
      <c r="J125">
        <f t="shared" si="20"/>
        <v>0.43571428571428567</v>
      </c>
      <c r="K125">
        <f t="shared" si="21"/>
        <v>0.45571428571428568</v>
      </c>
      <c r="L125">
        <f t="shared" si="22"/>
        <v>0.47857142857142859</v>
      </c>
      <c r="M125" s="68">
        <v>0.51018487616666663</v>
      </c>
      <c r="O125" s="7" t="s">
        <v>132</v>
      </c>
      <c r="Q125" s="7" t="s">
        <v>132</v>
      </c>
      <c r="R125" s="7">
        <v>3.18</v>
      </c>
      <c r="S125" s="7">
        <v>3.37</v>
      </c>
      <c r="T125" s="7">
        <v>3.2</v>
      </c>
      <c r="U125" s="7">
        <v>3.02</v>
      </c>
      <c r="V125" s="7">
        <v>3</v>
      </c>
      <c r="W125" s="7">
        <v>3.01</v>
      </c>
      <c r="X125" s="7">
        <v>3.08</v>
      </c>
      <c r="Y125" s="7">
        <v>3.06</v>
      </c>
      <c r="Z125" s="7">
        <v>3.05</v>
      </c>
      <c r="AA125" s="7">
        <v>3.19</v>
      </c>
      <c r="AB125" s="7">
        <v>3.35</v>
      </c>
    </row>
    <row r="126" spans="1:28" x14ac:dyDescent="0.2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0.63571428571428579</v>
      </c>
      <c r="H126">
        <f t="shared" si="18"/>
        <v>0.61714285714285722</v>
      </c>
      <c r="I126">
        <f t="shared" si="19"/>
        <v>0.57714285714285718</v>
      </c>
      <c r="J126">
        <f t="shared" si="20"/>
        <v>0.57714285714285718</v>
      </c>
      <c r="K126" t="str">
        <f t="shared" si="21"/>
        <v>XXX</v>
      </c>
      <c r="L126">
        <f t="shared" si="22"/>
        <v>0.58857142857142863</v>
      </c>
      <c r="M126" s="68">
        <v>0.63388655983333331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4.45</v>
      </c>
      <c r="X126" s="7">
        <v>4.32</v>
      </c>
      <c r="Y126" s="7">
        <v>4.04</v>
      </c>
      <c r="Z126" s="7">
        <v>4.04</v>
      </c>
      <c r="AA126" s="7" t="s">
        <v>264</v>
      </c>
      <c r="AB126" s="7">
        <v>4.12</v>
      </c>
    </row>
    <row r="127" spans="1:28" x14ac:dyDescent="0.2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0.48428571428571432</v>
      </c>
      <c r="H127">
        <f t="shared" si="18"/>
        <v>0.51714285714285713</v>
      </c>
      <c r="I127">
        <f t="shared" si="19"/>
        <v>0.47857142857142859</v>
      </c>
      <c r="J127">
        <f t="shared" si="20"/>
        <v>0.46142857142857141</v>
      </c>
      <c r="K127">
        <f t="shared" si="21"/>
        <v>0.48857142857142855</v>
      </c>
      <c r="L127">
        <f t="shared" si="22"/>
        <v>0.50142857142857145</v>
      </c>
      <c r="M127" s="68">
        <v>0.37115421822222222</v>
      </c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3.39</v>
      </c>
      <c r="X127" s="7">
        <v>3.62</v>
      </c>
      <c r="Y127" s="7">
        <v>3.35</v>
      </c>
      <c r="Z127" s="7">
        <v>3.23</v>
      </c>
      <c r="AA127" s="7">
        <v>3.42</v>
      </c>
      <c r="AB127" s="7">
        <v>3.51</v>
      </c>
    </row>
    <row r="128" spans="1:28" x14ac:dyDescent="0.2">
      <c r="A128" s="19" t="s">
        <v>135</v>
      </c>
      <c r="B128">
        <f t="shared" si="12"/>
        <v>0.90428571428571425</v>
      </c>
      <c r="C128">
        <f t="shared" si="13"/>
        <v>0.92</v>
      </c>
      <c r="D128">
        <f t="shared" si="14"/>
        <v>0.90714285714285714</v>
      </c>
      <c r="E128">
        <f t="shared" si="15"/>
        <v>0.89571428571428569</v>
      </c>
      <c r="F128">
        <f t="shared" si="16"/>
        <v>0.89857142857142858</v>
      </c>
      <c r="G128">
        <f t="shared" si="17"/>
        <v>0.89714285714285713</v>
      </c>
      <c r="H128">
        <f t="shared" si="18"/>
        <v>0.89428571428571424</v>
      </c>
      <c r="I128">
        <f t="shared" si="19"/>
        <v>0.88714285714285712</v>
      </c>
      <c r="J128">
        <f t="shared" si="20"/>
        <v>0.89142857142857146</v>
      </c>
      <c r="K128">
        <f t="shared" si="21"/>
        <v>0.9</v>
      </c>
      <c r="L128">
        <f t="shared" si="22"/>
        <v>0.90285714285714291</v>
      </c>
      <c r="M128" s="68">
        <v>0.91260598500000001</v>
      </c>
      <c r="O128" s="7" t="s">
        <v>135</v>
      </c>
      <c r="Q128" s="7" t="s">
        <v>135</v>
      </c>
      <c r="R128" s="7">
        <v>6.33</v>
      </c>
      <c r="S128" s="7">
        <v>6.44</v>
      </c>
      <c r="T128" s="7">
        <v>6.35</v>
      </c>
      <c r="U128" s="7">
        <v>6.27</v>
      </c>
      <c r="V128" s="7">
        <v>6.29</v>
      </c>
      <c r="W128" s="7">
        <v>6.28</v>
      </c>
      <c r="X128" s="7">
        <v>6.26</v>
      </c>
      <c r="Y128" s="7">
        <v>6.21</v>
      </c>
      <c r="Z128" s="7">
        <v>6.24</v>
      </c>
      <c r="AA128" s="7">
        <v>6.3</v>
      </c>
      <c r="AB128" s="7">
        <v>6.32</v>
      </c>
    </row>
    <row r="129" spans="1:28" x14ac:dyDescent="0.2">
      <c r="A129" s="19" t="s">
        <v>178</v>
      </c>
      <c r="B129">
        <f t="shared" si="12"/>
        <v>0.66285714285714281</v>
      </c>
      <c r="C129">
        <f t="shared" si="13"/>
        <v>0.64142857142857146</v>
      </c>
      <c r="D129">
        <f t="shared" si="14"/>
        <v>0.61142857142857143</v>
      </c>
      <c r="E129">
        <f t="shared" si="15"/>
        <v>0.58571428571428563</v>
      </c>
      <c r="F129">
        <f t="shared" si="16"/>
        <v>0.56857142857142862</v>
      </c>
      <c r="G129">
        <f t="shared" si="17"/>
        <v>0.57000000000000006</v>
      </c>
      <c r="H129">
        <f t="shared" si="18"/>
        <v>0.55285714285714282</v>
      </c>
      <c r="I129">
        <f t="shared" si="19"/>
        <v>0.54571428571428571</v>
      </c>
      <c r="J129">
        <f t="shared" si="20"/>
        <v>0.57857142857142851</v>
      </c>
      <c r="K129">
        <f t="shared" si="21"/>
        <v>0.60285714285714287</v>
      </c>
      <c r="L129">
        <f t="shared" si="22"/>
        <v>0.59857142857142864</v>
      </c>
      <c r="M129" s="68">
        <v>0.65809528566666653</v>
      </c>
      <c r="O129" s="7" t="s">
        <v>178</v>
      </c>
      <c r="Q129" s="7" t="s">
        <v>178</v>
      </c>
      <c r="R129" s="7">
        <v>4.6399999999999997</v>
      </c>
      <c r="S129" s="7">
        <v>4.49</v>
      </c>
      <c r="T129" s="7">
        <v>4.28</v>
      </c>
      <c r="U129" s="7">
        <v>4.0999999999999996</v>
      </c>
      <c r="V129" s="7">
        <v>3.98</v>
      </c>
      <c r="W129" s="7">
        <v>3.99</v>
      </c>
      <c r="X129" s="7">
        <v>3.87</v>
      </c>
      <c r="Y129" s="7">
        <v>3.82</v>
      </c>
      <c r="Z129" s="7">
        <v>4.05</v>
      </c>
      <c r="AA129" s="7">
        <v>4.22</v>
      </c>
      <c r="AB129" s="7">
        <v>4.1900000000000004</v>
      </c>
    </row>
    <row r="130" spans="1:28" x14ac:dyDescent="0.2">
      <c r="A130" s="19" t="s">
        <v>137</v>
      </c>
      <c r="B130">
        <f t="shared" si="12"/>
        <v>0.68142857142857138</v>
      </c>
      <c r="C130">
        <f t="shared" si="13"/>
        <v>0.67142857142857149</v>
      </c>
      <c r="D130">
        <f t="shared" si="14"/>
        <v>0.67571428571428582</v>
      </c>
      <c r="E130">
        <f t="shared" si="15"/>
        <v>0.65</v>
      </c>
      <c r="F130">
        <f t="shared" si="16"/>
        <v>0.62</v>
      </c>
      <c r="G130">
        <f t="shared" si="17"/>
        <v>0.62571428571428567</v>
      </c>
      <c r="H130">
        <f t="shared" si="18"/>
        <v>0.60428571428571431</v>
      </c>
      <c r="I130">
        <f t="shared" si="19"/>
        <v>0.59142857142857141</v>
      </c>
      <c r="J130">
        <f t="shared" si="20"/>
        <v>0.62428571428571433</v>
      </c>
      <c r="K130">
        <f t="shared" si="21"/>
        <v>0.63857142857142857</v>
      </c>
      <c r="L130">
        <f t="shared" si="22"/>
        <v>0.64142857142857146</v>
      </c>
      <c r="M130" s="68">
        <v>0.6665941927222222</v>
      </c>
      <c r="O130" s="7" t="s">
        <v>137</v>
      </c>
      <c r="Q130" s="7" t="s">
        <v>137</v>
      </c>
      <c r="R130" s="7">
        <v>4.7699999999999996</v>
      </c>
      <c r="S130" s="7">
        <v>4.7</v>
      </c>
      <c r="T130" s="7">
        <v>4.7300000000000004</v>
      </c>
      <c r="U130" s="7">
        <v>4.55</v>
      </c>
      <c r="V130" s="7">
        <v>4.34</v>
      </c>
      <c r="W130" s="7">
        <v>4.38</v>
      </c>
      <c r="X130" s="7">
        <v>4.2300000000000004</v>
      </c>
      <c r="Y130" s="7">
        <v>4.1399999999999997</v>
      </c>
      <c r="Z130" s="7">
        <v>4.37</v>
      </c>
      <c r="AA130" s="7">
        <v>4.47</v>
      </c>
      <c r="AB130" s="7">
        <v>4.49</v>
      </c>
    </row>
    <row r="131" spans="1:28" x14ac:dyDescent="0.2">
      <c r="A131" s="19" t="s">
        <v>138</v>
      </c>
      <c r="B131">
        <f t="shared" si="12"/>
        <v>0.7985714285714286</v>
      </c>
      <c r="C131">
        <f t="shared" si="13"/>
        <v>0.82714285714285718</v>
      </c>
      <c r="D131">
        <f t="shared" si="14"/>
        <v>0.80714285714285716</v>
      </c>
      <c r="E131">
        <f t="shared" si="15"/>
        <v>0.74857142857142855</v>
      </c>
      <c r="F131">
        <f t="shared" si="16"/>
        <v>0.74</v>
      </c>
      <c r="G131">
        <f t="shared" si="17"/>
        <v>0.76714285714285713</v>
      </c>
      <c r="H131">
        <f t="shared" si="18"/>
        <v>0.79571428571428571</v>
      </c>
      <c r="I131">
        <f t="shared" si="19"/>
        <v>0.7857142857142857</v>
      </c>
      <c r="J131">
        <f t="shared" si="20"/>
        <v>0.77857142857142858</v>
      </c>
      <c r="K131">
        <f t="shared" si="21"/>
        <v>0.79142857142857148</v>
      </c>
      <c r="L131">
        <f t="shared" si="22"/>
        <v>0.66</v>
      </c>
      <c r="M131" s="68">
        <v>0.5418988598333333</v>
      </c>
      <c r="O131" s="7" t="s">
        <v>138</v>
      </c>
      <c r="Q131" s="7" t="s">
        <v>138</v>
      </c>
      <c r="R131" s="7">
        <v>5.59</v>
      </c>
      <c r="S131" s="7">
        <v>5.79</v>
      </c>
      <c r="T131" s="7">
        <v>5.65</v>
      </c>
      <c r="U131" s="7">
        <v>5.24</v>
      </c>
      <c r="V131" s="7">
        <v>5.18</v>
      </c>
      <c r="W131" s="7">
        <v>5.37</v>
      </c>
      <c r="X131" s="7">
        <v>5.57</v>
      </c>
      <c r="Y131" s="7">
        <v>5.5</v>
      </c>
      <c r="Z131" s="7">
        <v>5.45</v>
      </c>
      <c r="AA131" s="7">
        <v>5.54</v>
      </c>
      <c r="AB131" s="7">
        <v>4.62</v>
      </c>
    </row>
    <row r="132" spans="1:28" x14ac:dyDescent="0.2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2">
      <c r="A133" s="19" t="s">
        <v>140</v>
      </c>
      <c r="B133">
        <f t="shared" si="23"/>
        <v>0.76142857142857145</v>
      </c>
      <c r="C133">
        <f t="shared" si="24"/>
        <v>0.73571428571428577</v>
      </c>
      <c r="D133">
        <f t="shared" si="25"/>
        <v>0.69571428571428573</v>
      </c>
      <c r="E133">
        <f t="shared" si="26"/>
        <v>0.67142857142857149</v>
      </c>
      <c r="F133">
        <f t="shared" si="27"/>
        <v>0.66142857142857137</v>
      </c>
      <c r="G133">
        <f t="shared" si="28"/>
        <v>0.65142857142857136</v>
      </c>
      <c r="H133">
        <f t="shared" si="29"/>
        <v>0.63714285714285712</v>
      </c>
      <c r="I133">
        <f t="shared" si="30"/>
        <v>0.58142857142857152</v>
      </c>
      <c r="J133">
        <f t="shared" si="31"/>
        <v>0.60428571428571431</v>
      </c>
      <c r="K133">
        <f t="shared" si="32"/>
        <v>0.66285714285714281</v>
      </c>
      <c r="L133">
        <f t="shared" si="33"/>
        <v>0.66</v>
      </c>
      <c r="M133" s="68">
        <v>0.67021687827777765</v>
      </c>
      <c r="O133" s="7" t="s">
        <v>140</v>
      </c>
      <c r="Q133" s="7" t="s">
        <v>140</v>
      </c>
      <c r="R133" s="7">
        <v>5.33</v>
      </c>
      <c r="S133" s="7">
        <v>5.15</v>
      </c>
      <c r="T133" s="7">
        <v>4.87</v>
      </c>
      <c r="U133" s="7">
        <v>4.7</v>
      </c>
      <c r="V133" s="7">
        <v>4.63</v>
      </c>
      <c r="W133" s="7">
        <v>4.5599999999999996</v>
      </c>
      <c r="X133" s="7">
        <v>4.46</v>
      </c>
      <c r="Y133" s="7">
        <v>4.07</v>
      </c>
      <c r="Z133" s="7">
        <v>4.2300000000000004</v>
      </c>
      <c r="AA133" s="7">
        <v>4.6399999999999997</v>
      </c>
      <c r="AB133" s="7">
        <v>4.62</v>
      </c>
    </row>
    <row r="134" spans="1:28" x14ac:dyDescent="0.2">
      <c r="A134" s="19" t="s">
        <v>141</v>
      </c>
      <c r="B134">
        <f t="shared" si="23"/>
        <v>0.62857142857142867</v>
      </c>
      <c r="C134">
        <f t="shared" si="24"/>
        <v>0.63285714285714278</v>
      </c>
      <c r="D134">
        <f t="shared" si="25"/>
        <v>0.59285714285714286</v>
      </c>
      <c r="E134">
        <f t="shared" si="26"/>
        <v>0.61571428571428566</v>
      </c>
      <c r="F134">
        <f t="shared" si="27"/>
        <v>0.62</v>
      </c>
      <c r="G134">
        <f t="shared" si="28"/>
        <v>0.59285714285714286</v>
      </c>
      <c r="H134">
        <f t="shared" si="29"/>
        <v>0.59714285714285709</v>
      </c>
      <c r="I134">
        <f t="shared" si="30"/>
        <v>0.59714285714285709</v>
      </c>
      <c r="J134">
        <f t="shared" si="31"/>
        <v>0.62142857142857133</v>
      </c>
      <c r="K134">
        <f t="shared" si="32"/>
        <v>0.63</v>
      </c>
      <c r="L134">
        <f t="shared" si="33"/>
        <v>0.59285714285714286</v>
      </c>
      <c r="M134" s="68">
        <v>0.37393803594444441</v>
      </c>
      <c r="O134" s="7" t="s">
        <v>141</v>
      </c>
      <c r="Q134" s="7" t="s">
        <v>141</v>
      </c>
      <c r="R134" s="7">
        <v>4.4000000000000004</v>
      </c>
      <c r="S134" s="7">
        <v>4.43</v>
      </c>
      <c r="T134" s="7">
        <v>4.1500000000000004</v>
      </c>
      <c r="U134" s="7">
        <v>4.3099999999999996</v>
      </c>
      <c r="V134" s="7">
        <v>4.34</v>
      </c>
      <c r="W134" s="7">
        <v>4.1500000000000004</v>
      </c>
      <c r="X134" s="7">
        <v>4.18</v>
      </c>
      <c r="Y134" s="7">
        <v>4.18</v>
      </c>
      <c r="Z134" s="7">
        <v>4.3499999999999996</v>
      </c>
      <c r="AA134" s="7">
        <v>4.41</v>
      </c>
      <c r="AB134" s="7">
        <v>4.1500000000000004</v>
      </c>
    </row>
    <row r="135" spans="1:28" x14ac:dyDescent="0.2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2">
      <c r="A136" s="19" t="s">
        <v>143</v>
      </c>
      <c r="B136">
        <f t="shared" si="23"/>
        <v>0.89</v>
      </c>
      <c r="C136">
        <f t="shared" si="24"/>
        <v>0.90285714285714291</v>
      </c>
      <c r="D136">
        <f t="shared" si="25"/>
        <v>0.90142857142857136</v>
      </c>
      <c r="E136">
        <f t="shared" si="26"/>
        <v>0.89571428571428569</v>
      </c>
      <c r="F136">
        <f t="shared" si="27"/>
        <v>0.88</v>
      </c>
      <c r="G136">
        <f t="shared" si="28"/>
        <v>0.82857142857142851</v>
      </c>
      <c r="H136">
        <f t="shared" si="29"/>
        <v>0.8214285714285714</v>
      </c>
      <c r="I136">
        <f t="shared" si="30"/>
        <v>0.80142857142857149</v>
      </c>
      <c r="J136">
        <f t="shared" si="31"/>
        <v>0.83857142857142863</v>
      </c>
      <c r="K136">
        <f t="shared" si="32"/>
        <v>0.8928571428571429</v>
      </c>
      <c r="L136">
        <f t="shared" si="33"/>
        <v>0.84571428571428575</v>
      </c>
      <c r="M136" s="68">
        <v>0.81303331588888883</v>
      </c>
      <c r="O136" s="7" t="s">
        <v>143</v>
      </c>
      <c r="Q136" s="7" t="s">
        <v>143</v>
      </c>
      <c r="R136" s="7">
        <v>6.23</v>
      </c>
      <c r="S136" s="7">
        <v>6.32</v>
      </c>
      <c r="T136" s="7">
        <v>6.31</v>
      </c>
      <c r="U136" s="7">
        <v>6.27</v>
      </c>
      <c r="V136" s="7">
        <v>6.16</v>
      </c>
      <c r="W136" s="7">
        <v>5.8</v>
      </c>
      <c r="X136" s="7">
        <v>5.75</v>
      </c>
      <c r="Y136" s="7">
        <v>5.61</v>
      </c>
      <c r="Z136" s="7">
        <v>5.87</v>
      </c>
      <c r="AA136" s="7">
        <v>6.25</v>
      </c>
      <c r="AB136" s="7">
        <v>5.92</v>
      </c>
    </row>
    <row r="137" spans="1:28" x14ac:dyDescent="0.2">
      <c r="A137" s="19" t="s">
        <v>144</v>
      </c>
      <c r="B137">
        <f t="shared" si="23"/>
        <v>0.92714285714285716</v>
      </c>
      <c r="C137">
        <f t="shared" si="24"/>
        <v>0.93428571428571427</v>
      </c>
      <c r="D137">
        <f t="shared" si="25"/>
        <v>0.91285714285714281</v>
      </c>
      <c r="E137">
        <f t="shared" si="26"/>
        <v>0.89714285714285713</v>
      </c>
      <c r="F137">
        <f t="shared" si="27"/>
        <v>0.90285714285714291</v>
      </c>
      <c r="G137">
        <f t="shared" si="28"/>
        <v>0.90142857142857136</v>
      </c>
      <c r="H137">
        <f t="shared" si="29"/>
        <v>0.87857142857142867</v>
      </c>
      <c r="I137">
        <f t="shared" si="30"/>
        <v>0.88142857142857145</v>
      </c>
      <c r="J137">
        <f t="shared" si="31"/>
        <v>0.9</v>
      </c>
      <c r="K137">
        <f t="shared" si="32"/>
        <v>0.92571428571428582</v>
      </c>
      <c r="L137">
        <f t="shared" si="33"/>
        <v>0.93571428571428572</v>
      </c>
      <c r="M137" s="68">
        <v>0.85662254755555567</v>
      </c>
      <c r="O137" s="7" t="s">
        <v>144</v>
      </c>
      <c r="Q137" s="7" t="s">
        <v>144</v>
      </c>
      <c r="R137" s="7">
        <v>6.49</v>
      </c>
      <c r="S137" s="7">
        <v>6.54</v>
      </c>
      <c r="T137" s="7">
        <v>6.39</v>
      </c>
      <c r="U137" s="7">
        <v>6.28</v>
      </c>
      <c r="V137" s="7">
        <v>6.32</v>
      </c>
      <c r="W137" s="7">
        <v>6.31</v>
      </c>
      <c r="X137" s="7">
        <v>6.15</v>
      </c>
      <c r="Y137" s="7">
        <v>6.17</v>
      </c>
      <c r="Z137" s="7">
        <v>6.3</v>
      </c>
      <c r="AA137" s="7">
        <v>6.48</v>
      </c>
      <c r="AB137" s="7">
        <v>6.55</v>
      </c>
    </row>
    <row r="138" spans="1:28" x14ac:dyDescent="0.2">
      <c r="A138" s="19" t="s">
        <v>145</v>
      </c>
      <c r="B138">
        <f t="shared" si="23"/>
        <v>0.54142857142857148</v>
      </c>
      <c r="C138">
        <f t="shared" si="24"/>
        <v>0.53142857142857147</v>
      </c>
      <c r="D138">
        <f t="shared" si="25"/>
        <v>0.50857142857142856</v>
      </c>
      <c r="E138">
        <f t="shared" si="26"/>
        <v>0.5</v>
      </c>
      <c r="F138">
        <f t="shared" si="27"/>
        <v>0.52</v>
      </c>
      <c r="G138">
        <f t="shared" si="28"/>
        <v>0.53</v>
      </c>
      <c r="H138" t="str">
        <f t="shared" si="29"/>
        <v>XXX</v>
      </c>
      <c r="I138">
        <f t="shared" si="30"/>
        <v>0.54285714285714282</v>
      </c>
      <c r="J138">
        <f t="shared" si="31"/>
        <v>0.59285714285714286</v>
      </c>
      <c r="K138">
        <f t="shared" si="32"/>
        <v>0.62428571428571433</v>
      </c>
      <c r="L138">
        <f t="shared" si="33"/>
        <v>0.62428571428571433</v>
      </c>
      <c r="M138" s="68">
        <v>0.46733588638888895</v>
      </c>
      <c r="O138" s="7" t="s">
        <v>145</v>
      </c>
      <c r="Q138" s="7" t="s">
        <v>145</v>
      </c>
      <c r="R138" s="7">
        <v>3.79</v>
      </c>
      <c r="S138" s="7">
        <v>3.72</v>
      </c>
      <c r="T138" s="7">
        <v>3.56</v>
      </c>
      <c r="U138" s="7">
        <v>3.5</v>
      </c>
      <c r="V138" s="7">
        <v>3.64</v>
      </c>
      <c r="W138" s="7">
        <v>3.71</v>
      </c>
      <c r="X138" s="7" t="s">
        <v>264</v>
      </c>
      <c r="Y138" s="7">
        <v>3.8</v>
      </c>
      <c r="Z138" s="7">
        <v>4.1500000000000004</v>
      </c>
      <c r="AA138" s="7">
        <v>4.37</v>
      </c>
      <c r="AB138" s="7">
        <v>4.37</v>
      </c>
    </row>
    <row r="139" spans="1:28" x14ac:dyDescent="0.2">
      <c r="A139" s="19" t="s">
        <v>146</v>
      </c>
      <c r="B139">
        <f t="shared" si="23"/>
        <v>0.52857142857142858</v>
      </c>
      <c r="C139">
        <f t="shared" si="24"/>
        <v>0.5</v>
      </c>
      <c r="D139">
        <f t="shared" si="25"/>
        <v>0.50142857142857145</v>
      </c>
      <c r="E139">
        <f t="shared" si="26"/>
        <v>0.50714285714285712</v>
      </c>
      <c r="F139">
        <f t="shared" si="27"/>
        <v>0.49428571428571427</v>
      </c>
      <c r="G139">
        <f t="shared" si="28"/>
        <v>0.49142857142857144</v>
      </c>
      <c r="H139">
        <f t="shared" si="29"/>
        <v>0.51571428571428568</v>
      </c>
      <c r="I139">
        <f t="shared" si="30"/>
        <v>0.49285714285714288</v>
      </c>
      <c r="J139">
        <f t="shared" si="31"/>
        <v>0.48714285714285716</v>
      </c>
      <c r="K139">
        <f t="shared" si="32"/>
        <v>0.54571428571428571</v>
      </c>
      <c r="L139">
        <f t="shared" si="33"/>
        <v>0.56714285714285717</v>
      </c>
      <c r="M139" s="68">
        <v>0.43314652972222212</v>
      </c>
      <c r="O139" s="7" t="s">
        <v>146</v>
      </c>
      <c r="Q139" s="7" t="s">
        <v>146</v>
      </c>
      <c r="R139" s="7">
        <v>3.7</v>
      </c>
      <c r="S139" s="7">
        <v>3.5</v>
      </c>
      <c r="T139" s="7">
        <v>3.51</v>
      </c>
      <c r="U139" s="7">
        <v>3.55</v>
      </c>
      <c r="V139" s="7">
        <v>3.46</v>
      </c>
      <c r="W139" s="7">
        <v>3.44</v>
      </c>
      <c r="X139" s="7">
        <v>3.61</v>
      </c>
      <c r="Y139" s="7">
        <v>3.45</v>
      </c>
      <c r="Z139" s="7">
        <v>3.41</v>
      </c>
      <c r="AA139" s="7">
        <v>3.82</v>
      </c>
      <c r="AB139" s="7">
        <v>3.97</v>
      </c>
    </row>
    <row r="140" spans="1:28" x14ac:dyDescent="0.2">
      <c r="A140" s="19" t="s">
        <v>147</v>
      </c>
      <c r="B140">
        <f t="shared" si="23"/>
        <v>0.68285714285714294</v>
      </c>
      <c r="C140">
        <f t="shared" si="24"/>
        <v>0.62714285714285711</v>
      </c>
      <c r="D140">
        <f t="shared" si="25"/>
        <v>0.56285714285714283</v>
      </c>
      <c r="E140">
        <f t="shared" si="26"/>
        <v>0.52</v>
      </c>
      <c r="F140">
        <f t="shared" si="27"/>
        <v>0.48714285714285716</v>
      </c>
      <c r="G140">
        <f t="shared" si="28"/>
        <v>0.5</v>
      </c>
      <c r="H140">
        <f t="shared" si="29"/>
        <v>0.53714285714285714</v>
      </c>
      <c r="I140">
        <f t="shared" si="30"/>
        <v>0.5357142857142857</v>
      </c>
      <c r="J140">
        <f t="shared" si="31"/>
        <v>0.54285714285714282</v>
      </c>
      <c r="K140">
        <f t="shared" si="32"/>
        <v>0.53857142857142859</v>
      </c>
      <c r="L140">
        <f t="shared" si="33"/>
        <v>0.55428571428571427</v>
      </c>
      <c r="M140" s="68">
        <v>0.54689896372222224</v>
      </c>
      <c r="O140" s="7" t="s">
        <v>147</v>
      </c>
      <c r="Q140" s="7" t="s">
        <v>147</v>
      </c>
      <c r="R140" s="7">
        <v>4.78</v>
      </c>
      <c r="S140" s="7">
        <v>4.3899999999999997</v>
      </c>
      <c r="T140" s="7">
        <v>3.94</v>
      </c>
      <c r="U140" s="7">
        <v>3.64</v>
      </c>
      <c r="V140" s="7">
        <v>3.41</v>
      </c>
      <c r="W140" s="7">
        <v>3.5</v>
      </c>
      <c r="X140" s="7">
        <v>3.76</v>
      </c>
      <c r="Y140" s="7">
        <v>3.75</v>
      </c>
      <c r="Z140" s="7">
        <v>3.8</v>
      </c>
      <c r="AA140" s="7">
        <v>3.77</v>
      </c>
      <c r="AB140" s="7">
        <v>3.88</v>
      </c>
    </row>
    <row r="141" spans="1:28" x14ac:dyDescent="0.2">
      <c r="A141" s="19" t="s">
        <v>148</v>
      </c>
      <c r="B141">
        <f t="shared" si="23"/>
        <v>0.36</v>
      </c>
      <c r="C141">
        <f t="shared" si="24"/>
        <v>0.37142857142857144</v>
      </c>
      <c r="D141">
        <f t="shared" si="25"/>
        <v>0.37714285714285717</v>
      </c>
      <c r="E141">
        <f t="shared" si="26"/>
        <v>0.38</v>
      </c>
      <c r="F141">
        <f t="shared" si="27"/>
        <v>0.38428571428571429</v>
      </c>
      <c r="G141">
        <f t="shared" si="28"/>
        <v>0.39</v>
      </c>
      <c r="H141">
        <f t="shared" si="29"/>
        <v>0.39571428571428574</v>
      </c>
      <c r="I141">
        <f t="shared" si="30"/>
        <v>0.38428571428571429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2.52</v>
      </c>
      <c r="S141" s="7">
        <v>2.6</v>
      </c>
      <c r="T141" s="7">
        <v>2.64</v>
      </c>
      <c r="U141" s="7">
        <v>2.66</v>
      </c>
      <c r="V141" s="7">
        <v>2.69</v>
      </c>
      <c r="W141" s="7">
        <v>2.73</v>
      </c>
      <c r="X141" s="7">
        <v>2.77</v>
      </c>
      <c r="Y141" s="7">
        <v>2.69</v>
      </c>
      <c r="Z141" s="7" t="s">
        <v>264</v>
      </c>
      <c r="AA141" s="7" t="s">
        <v>264</v>
      </c>
      <c r="AB141" s="7" t="s">
        <v>264</v>
      </c>
    </row>
    <row r="142" spans="1:28" x14ac:dyDescent="0.2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2">
      <c r="A143" s="19" t="s">
        <v>150</v>
      </c>
      <c r="B143">
        <f t="shared" si="23"/>
        <v>0.59428571428571431</v>
      </c>
      <c r="C143">
        <f t="shared" si="24"/>
        <v>0.59571428571428575</v>
      </c>
      <c r="D143">
        <f t="shared" si="25"/>
        <v>0.5842857142857143</v>
      </c>
      <c r="E143">
        <f t="shared" si="26"/>
        <v>0.5614285714285715</v>
      </c>
      <c r="F143">
        <f t="shared" si="27"/>
        <v>0.54714285714285715</v>
      </c>
      <c r="G143">
        <f t="shared" si="28"/>
        <v>0.55000000000000004</v>
      </c>
      <c r="H143">
        <f t="shared" si="29"/>
        <v>0.55714285714285716</v>
      </c>
      <c r="I143">
        <f t="shared" si="30"/>
        <v>0.54714285714285715</v>
      </c>
      <c r="J143">
        <f t="shared" si="31"/>
        <v>0.54571428571428571</v>
      </c>
      <c r="K143">
        <f t="shared" si="32"/>
        <v>0.55999999999999994</v>
      </c>
      <c r="L143">
        <f t="shared" si="33"/>
        <v>0.5842857142857143</v>
      </c>
      <c r="M143" s="68">
        <v>0.45377088655555553</v>
      </c>
      <c r="O143" s="7" t="s">
        <v>150</v>
      </c>
      <c r="Q143" s="7" t="s">
        <v>150</v>
      </c>
      <c r="R143" s="7">
        <v>4.16</v>
      </c>
      <c r="S143" s="7">
        <v>4.17</v>
      </c>
      <c r="T143" s="7">
        <v>4.09</v>
      </c>
      <c r="U143" s="7">
        <v>3.93</v>
      </c>
      <c r="V143" s="7">
        <v>3.83</v>
      </c>
      <c r="W143" s="7">
        <v>3.85</v>
      </c>
      <c r="X143" s="7">
        <v>3.9</v>
      </c>
      <c r="Y143" s="7">
        <v>3.83</v>
      </c>
      <c r="Z143" s="7">
        <v>3.82</v>
      </c>
      <c r="AA143" s="7">
        <v>3.92</v>
      </c>
      <c r="AB143" s="7">
        <v>4.09</v>
      </c>
    </row>
    <row r="144" spans="1:28" x14ac:dyDescent="0.2">
      <c r="A144" s="19" t="s">
        <v>151</v>
      </c>
      <c r="B144">
        <f t="shared" si="23"/>
        <v>0.74285714285714288</v>
      </c>
      <c r="C144">
        <f t="shared" si="24"/>
        <v>0.74</v>
      </c>
      <c r="D144">
        <f t="shared" si="25"/>
        <v>0.68714285714285706</v>
      </c>
      <c r="E144">
        <f t="shared" si="26"/>
        <v>0.72428571428571431</v>
      </c>
      <c r="F144">
        <f t="shared" si="27"/>
        <v>0.64571428571428569</v>
      </c>
      <c r="G144" t="str">
        <f t="shared" si="28"/>
        <v>XXX</v>
      </c>
      <c r="H144">
        <f t="shared" si="29"/>
        <v>0.55714285714285716</v>
      </c>
      <c r="I144">
        <f t="shared" si="30"/>
        <v>0.52714285714285714</v>
      </c>
      <c r="J144">
        <f t="shared" si="31"/>
        <v>0.58285714285714285</v>
      </c>
      <c r="K144">
        <f t="shared" si="32"/>
        <v>0.61714285714285722</v>
      </c>
      <c r="L144">
        <f t="shared" si="33"/>
        <v>0.61428571428571421</v>
      </c>
      <c r="M144" s="68">
        <v>0.48031710783333331</v>
      </c>
      <c r="O144" s="7" t="s">
        <v>151</v>
      </c>
      <c r="Q144" s="7" t="s">
        <v>151</v>
      </c>
      <c r="R144" s="7">
        <v>5.2</v>
      </c>
      <c r="S144" s="7">
        <v>5.18</v>
      </c>
      <c r="T144" s="7">
        <v>4.8099999999999996</v>
      </c>
      <c r="U144" s="7">
        <v>5.07</v>
      </c>
      <c r="V144" s="7">
        <v>4.5199999999999996</v>
      </c>
      <c r="W144" s="7" t="s">
        <v>264</v>
      </c>
      <c r="X144" s="7">
        <v>3.9</v>
      </c>
      <c r="Y144" s="7">
        <v>3.69</v>
      </c>
      <c r="Z144" s="7">
        <v>4.08</v>
      </c>
      <c r="AA144" s="7">
        <v>4.32</v>
      </c>
      <c r="AB144" s="7">
        <v>4.3</v>
      </c>
    </row>
    <row r="145" spans="1:28" x14ac:dyDescent="0.2">
      <c r="A145" s="19" t="s">
        <v>152</v>
      </c>
      <c r="B145">
        <f t="shared" si="23"/>
        <v>0.62142857142857133</v>
      </c>
      <c r="C145">
        <f t="shared" si="24"/>
        <v>0.54571428571428571</v>
      </c>
      <c r="D145">
        <f t="shared" si="25"/>
        <v>0.49857142857142861</v>
      </c>
      <c r="E145">
        <f t="shared" si="26"/>
        <v>0.50857142857142856</v>
      </c>
      <c r="F145">
        <f t="shared" si="27"/>
        <v>0.53</v>
      </c>
      <c r="G145">
        <f t="shared" si="28"/>
        <v>0.58857142857142863</v>
      </c>
      <c r="H145">
        <f t="shared" si="29"/>
        <v>0.61714285714285722</v>
      </c>
      <c r="I145">
        <f t="shared" si="30"/>
        <v>0.60857142857142854</v>
      </c>
      <c r="J145">
        <f t="shared" si="31"/>
        <v>0.59714285714285709</v>
      </c>
      <c r="K145">
        <f t="shared" si="32"/>
        <v>0.58857142857142863</v>
      </c>
      <c r="L145">
        <f t="shared" si="33"/>
        <v>0.58857142857142863</v>
      </c>
      <c r="M145" s="68">
        <v>0.59589704405555555</v>
      </c>
      <c r="O145" s="7" t="s">
        <v>195</v>
      </c>
      <c r="Q145" s="7" t="s">
        <v>195</v>
      </c>
      <c r="R145" s="7">
        <v>4.3499999999999996</v>
      </c>
      <c r="S145" s="7">
        <v>3.82</v>
      </c>
      <c r="T145" s="7">
        <v>3.49</v>
      </c>
      <c r="U145" s="7">
        <v>3.56</v>
      </c>
      <c r="V145" s="7">
        <v>3.71</v>
      </c>
      <c r="W145" s="7">
        <v>4.12</v>
      </c>
      <c r="X145" s="7">
        <v>4.32</v>
      </c>
      <c r="Y145" s="7">
        <v>4.26</v>
      </c>
      <c r="Z145" s="7">
        <v>4.18</v>
      </c>
      <c r="AA145" s="7">
        <v>4.12</v>
      </c>
      <c r="AB145" s="7">
        <v>4.12</v>
      </c>
    </row>
    <row r="146" spans="1:28" x14ac:dyDescent="0.2">
      <c r="A146" s="19" t="s">
        <v>153</v>
      </c>
      <c r="B146">
        <f t="shared" si="23"/>
        <v>0.47000000000000003</v>
      </c>
      <c r="C146">
        <f t="shared" si="24"/>
        <v>0.47000000000000003</v>
      </c>
      <c r="D146">
        <f t="shared" si="25"/>
        <v>0.45714285714285718</v>
      </c>
      <c r="E146">
        <f t="shared" si="26"/>
        <v>0.49857142857142861</v>
      </c>
      <c r="F146">
        <f t="shared" si="27"/>
        <v>0.55000000000000004</v>
      </c>
      <c r="G146">
        <f t="shared" si="28"/>
        <v>0.54428571428571426</v>
      </c>
      <c r="H146">
        <f t="shared" si="29"/>
        <v>0.48285714285714282</v>
      </c>
      <c r="I146">
        <f t="shared" si="30"/>
        <v>0.45428571428571429</v>
      </c>
      <c r="J146">
        <f t="shared" si="31"/>
        <v>0.52857142857142858</v>
      </c>
      <c r="K146">
        <f t="shared" si="32"/>
        <v>0.5714285714285714</v>
      </c>
      <c r="L146">
        <f t="shared" si="33"/>
        <v>0.54571428571428571</v>
      </c>
      <c r="M146" s="68">
        <v>0.42176983616666669</v>
      </c>
      <c r="O146" s="7" t="s">
        <v>153</v>
      </c>
      <c r="Q146" s="7" t="s">
        <v>153</v>
      </c>
      <c r="R146" s="7">
        <v>3.29</v>
      </c>
      <c r="S146" s="7">
        <v>3.29</v>
      </c>
      <c r="T146" s="7">
        <v>3.2</v>
      </c>
      <c r="U146" s="7">
        <v>3.49</v>
      </c>
      <c r="V146" s="7">
        <v>3.85</v>
      </c>
      <c r="W146" s="7">
        <v>3.81</v>
      </c>
      <c r="X146" s="7">
        <v>3.38</v>
      </c>
      <c r="Y146" s="7">
        <v>3.18</v>
      </c>
      <c r="Z146" s="7">
        <v>3.7</v>
      </c>
      <c r="AA146" s="7">
        <v>4</v>
      </c>
      <c r="AB146" s="7">
        <v>3.82</v>
      </c>
    </row>
    <row r="147" spans="1:28" x14ac:dyDescent="0.2">
      <c r="A147" s="19" t="s">
        <v>154</v>
      </c>
      <c r="B147">
        <f t="shared" si="23"/>
        <v>0.44142857142857139</v>
      </c>
      <c r="C147">
        <f t="shared" si="24"/>
        <v>0.44</v>
      </c>
      <c r="D147">
        <f t="shared" si="25"/>
        <v>0.39714285714285713</v>
      </c>
      <c r="E147">
        <f t="shared" si="26"/>
        <v>0.37285714285714283</v>
      </c>
      <c r="F147">
        <f t="shared" si="27"/>
        <v>0.37857142857142856</v>
      </c>
      <c r="G147">
        <f t="shared" si="28"/>
        <v>0.38857142857142862</v>
      </c>
      <c r="H147">
        <f t="shared" si="29"/>
        <v>0.35857142857142854</v>
      </c>
      <c r="I147">
        <f t="shared" si="30"/>
        <v>0.3828571428571429</v>
      </c>
      <c r="J147">
        <f t="shared" si="31"/>
        <v>0.42857142857142855</v>
      </c>
      <c r="K147">
        <f t="shared" si="32"/>
        <v>0.44142857142857139</v>
      </c>
      <c r="L147">
        <f t="shared" si="33"/>
        <v>0.46714285714285714</v>
      </c>
      <c r="M147" s="68">
        <v>0.42120033633333326</v>
      </c>
      <c r="O147" s="7" t="s">
        <v>154</v>
      </c>
      <c r="Q147" s="7" t="s">
        <v>154</v>
      </c>
      <c r="R147" s="7">
        <v>3.09</v>
      </c>
      <c r="S147" s="7">
        <v>3.08</v>
      </c>
      <c r="T147" s="7">
        <v>2.78</v>
      </c>
      <c r="U147" s="7">
        <v>2.61</v>
      </c>
      <c r="V147" s="7">
        <v>2.65</v>
      </c>
      <c r="W147" s="7">
        <v>2.72</v>
      </c>
      <c r="X147" s="7">
        <v>2.5099999999999998</v>
      </c>
      <c r="Y147" s="7">
        <v>2.68</v>
      </c>
      <c r="Z147" s="7">
        <v>3</v>
      </c>
      <c r="AA147" s="7">
        <v>3.09</v>
      </c>
      <c r="AB147" s="7">
        <v>3.27</v>
      </c>
    </row>
    <row r="148" spans="1:28" x14ac:dyDescent="0.2">
      <c r="A148" s="19" t="s">
        <v>155</v>
      </c>
      <c r="B148">
        <f t="shared" si="23"/>
        <v>0.72428571428571431</v>
      </c>
      <c r="C148">
        <f t="shared" si="24"/>
        <v>0.75571428571428567</v>
      </c>
      <c r="D148">
        <f t="shared" si="25"/>
        <v>0.7857142857142857</v>
      </c>
      <c r="E148">
        <f t="shared" si="26"/>
        <v>0.73142857142857143</v>
      </c>
      <c r="F148">
        <f t="shared" si="27"/>
        <v>0.69714285714285718</v>
      </c>
      <c r="G148">
        <f t="shared" si="28"/>
        <v>0.74571428571428566</v>
      </c>
      <c r="H148">
        <f t="shared" si="29"/>
        <v>0.76714285714285713</v>
      </c>
      <c r="I148">
        <f t="shared" si="30"/>
        <v>0.78</v>
      </c>
      <c r="J148">
        <f t="shared" si="31"/>
        <v>0.78</v>
      </c>
      <c r="K148">
        <f t="shared" si="32"/>
        <v>0.81857142857142862</v>
      </c>
      <c r="L148">
        <f t="shared" si="33"/>
        <v>0.83714285714285719</v>
      </c>
      <c r="M148" s="68">
        <v>0.75619829494444446</v>
      </c>
      <c r="O148" s="7" t="s">
        <v>155</v>
      </c>
      <c r="Q148" s="7" t="s">
        <v>155</v>
      </c>
      <c r="R148" s="7">
        <v>5.07</v>
      </c>
      <c r="S148" s="7">
        <v>5.29</v>
      </c>
      <c r="T148" s="7">
        <v>5.5</v>
      </c>
      <c r="U148" s="7">
        <v>5.12</v>
      </c>
      <c r="V148" s="7">
        <v>4.88</v>
      </c>
      <c r="W148" s="7">
        <v>5.22</v>
      </c>
      <c r="X148" s="7">
        <v>5.37</v>
      </c>
      <c r="Y148" s="7">
        <v>5.46</v>
      </c>
      <c r="Z148" s="7">
        <v>5.46</v>
      </c>
      <c r="AA148" s="7">
        <v>5.73</v>
      </c>
      <c r="AB148" s="7">
        <v>5.86</v>
      </c>
    </row>
    <row r="149" spans="1:28" x14ac:dyDescent="0.2">
      <c r="A149" s="19" t="s">
        <v>156</v>
      </c>
      <c r="B149">
        <f t="shared" si="23"/>
        <v>0.86</v>
      </c>
      <c r="C149">
        <f t="shared" si="24"/>
        <v>0.77857142857142858</v>
      </c>
      <c r="D149">
        <f t="shared" si="25"/>
        <v>0.78714285714285714</v>
      </c>
      <c r="E149">
        <f t="shared" si="26"/>
        <v>0.80999999999999994</v>
      </c>
      <c r="F149">
        <f t="shared" si="27"/>
        <v>0.84285714285714286</v>
      </c>
      <c r="G149">
        <f t="shared" si="28"/>
        <v>0.87142857142857133</v>
      </c>
      <c r="H149">
        <f t="shared" si="29"/>
        <v>0.86571428571428566</v>
      </c>
      <c r="I149">
        <f t="shared" si="30"/>
        <v>0.87571428571428567</v>
      </c>
      <c r="J149">
        <f t="shared" si="31"/>
        <v>0.88571428571428579</v>
      </c>
      <c r="K149">
        <f t="shared" si="32"/>
        <v>0.88857142857142857</v>
      </c>
      <c r="L149">
        <f t="shared" si="33"/>
        <v>0.89428571428571424</v>
      </c>
      <c r="M149" s="68">
        <v>0.78480403155555567</v>
      </c>
      <c r="O149" s="7" t="s">
        <v>156</v>
      </c>
      <c r="Q149" s="7" t="s">
        <v>156</v>
      </c>
      <c r="R149" s="7">
        <v>6.02</v>
      </c>
      <c r="S149" s="7">
        <v>5.45</v>
      </c>
      <c r="T149" s="7">
        <v>5.51</v>
      </c>
      <c r="U149" s="7">
        <v>5.67</v>
      </c>
      <c r="V149" s="7">
        <v>5.9</v>
      </c>
      <c r="W149" s="7">
        <v>6.1</v>
      </c>
      <c r="X149" s="7">
        <v>6.06</v>
      </c>
      <c r="Y149" s="7">
        <v>6.13</v>
      </c>
      <c r="Z149" s="7">
        <v>6.2</v>
      </c>
      <c r="AA149" s="7">
        <v>6.22</v>
      </c>
      <c r="AB149" s="7">
        <v>6.26</v>
      </c>
    </row>
    <row r="150" spans="1:28" x14ac:dyDescent="0.2">
      <c r="A150" s="19" t="s">
        <v>157</v>
      </c>
      <c r="B150">
        <f t="shared" si="23"/>
        <v>0.7857142857142857</v>
      </c>
      <c r="C150">
        <f t="shared" si="24"/>
        <v>0.81714285714285706</v>
      </c>
      <c r="D150">
        <f t="shared" si="25"/>
        <v>0.7857142857142857</v>
      </c>
      <c r="E150">
        <f t="shared" si="26"/>
        <v>0.72857142857142854</v>
      </c>
      <c r="F150">
        <f t="shared" si="27"/>
        <v>0.72142857142857142</v>
      </c>
      <c r="G150">
        <f t="shared" si="28"/>
        <v>0.71142857142857152</v>
      </c>
      <c r="H150">
        <f t="shared" si="29"/>
        <v>0.73857142857142855</v>
      </c>
      <c r="I150">
        <f t="shared" si="30"/>
        <v>0.76714285714285713</v>
      </c>
      <c r="J150">
        <f t="shared" si="31"/>
        <v>0.80285714285714282</v>
      </c>
      <c r="K150">
        <f t="shared" si="32"/>
        <v>0.81285714285714294</v>
      </c>
      <c r="L150">
        <f t="shared" si="33"/>
        <v>0.82285714285714284</v>
      </c>
      <c r="M150" s="68">
        <v>0.70983998505555557</v>
      </c>
      <c r="O150" s="7" t="s">
        <v>157</v>
      </c>
      <c r="Q150" s="7" t="s">
        <v>157</v>
      </c>
      <c r="R150" s="7">
        <v>5.5</v>
      </c>
      <c r="S150" s="7">
        <v>5.72</v>
      </c>
      <c r="T150" s="7">
        <v>5.5</v>
      </c>
      <c r="U150" s="7">
        <v>5.0999999999999996</v>
      </c>
      <c r="V150" s="7">
        <v>5.05</v>
      </c>
      <c r="W150" s="7">
        <v>4.9800000000000004</v>
      </c>
      <c r="X150" s="7">
        <v>5.17</v>
      </c>
      <c r="Y150" s="7">
        <v>5.37</v>
      </c>
      <c r="Z150" s="7">
        <v>5.62</v>
      </c>
      <c r="AA150" s="7">
        <v>5.69</v>
      </c>
      <c r="AB150" s="7">
        <v>5.76</v>
      </c>
    </row>
    <row r="151" spans="1:28" x14ac:dyDescent="0.2">
      <c r="A151" s="19" t="s">
        <v>158</v>
      </c>
      <c r="B151">
        <f t="shared" si="23"/>
        <v>0.63571428571428579</v>
      </c>
      <c r="C151">
        <f t="shared" si="24"/>
        <v>0.65142857142857136</v>
      </c>
      <c r="D151">
        <f t="shared" si="25"/>
        <v>0.64571428571428569</v>
      </c>
      <c r="E151">
        <f t="shared" si="26"/>
        <v>0.63714285714285712</v>
      </c>
      <c r="F151">
        <f t="shared" si="27"/>
        <v>0.67142857142857149</v>
      </c>
      <c r="G151">
        <f t="shared" si="28"/>
        <v>0.66857142857142848</v>
      </c>
      <c r="H151">
        <f t="shared" si="29"/>
        <v>0.65857142857142859</v>
      </c>
      <c r="I151">
        <f t="shared" si="30"/>
        <v>0.66142857142857137</v>
      </c>
      <c r="J151">
        <f t="shared" si="31"/>
        <v>0.70285714285714285</v>
      </c>
      <c r="K151">
        <f t="shared" si="32"/>
        <v>0.72285714285714275</v>
      </c>
      <c r="L151">
        <f t="shared" si="33"/>
        <v>0.68857142857142861</v>
      </c>
      <c r="M151" s="68">
        <v>0.68422688377777785</v>
      </c>
      <c r="O151" s="7" t="s">
        <v>158</v>
      </c>
      <c r="Q151" s="7" t="s">
        <v>158</v>
      </c>
      <c r="R151" s="7">
        <v>4.45</v>
      </c>
      <c r="S151" s="7">
        <v>4.5599999999999996</v>
      </c>
      <c r="T151" s="7">
        <v>4.5199999999999996</v>
      </c>
      <c r="U151" s="7">
        <v>4.46</v>
      </c>
      <c r="V151" s="7">
        <v>4.7</v>
      </c>
      <c r="W151" s="7">
        <v>4.68</v>
      </c>
      <c r="X151" s="7">
        <v>4.6100000000000003</v>
      </c>
      <c r="Y151" s="7">
        <v>4.63</v>
      </c>
      <c r="Z151" s="7">
        <v>4.92</v>
      </c>
      <c r="AA151" s="7">
        <v>5.0599999999999996</v>
      </c>
      <c r="AB151" s="7">
        <v>4.82</v>
      </c>
    </row>
    <row r="152" spans="1:28" x14ac:dyDescent="0.2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2">
      <c r="A153" s="19" t="s">
        <v>160</v>
      </c>
      <c r="B153">
        <f t="shared" si="23"/>
        <v>0.53714285714285714</v>
      </c>
      <c r="C153">
        <f t="shared" si="24"/>
        <v>0.56285714285714283</v>
      </c>
      <c r="D153">
        <f t="shared" si="25"/>
        <v>0.56571428571428573</v>
      </c>
      <c r="E153">
        <f t="shared" si="26"/>
        <v>0.51714285714285713</v>
      </c>
      <c r="F153">
        <f t="shared" si="27"/>
        <v>0.47142857142857142</v>
      </c>
      <c r="G153">
        <f t="shared" si="28"/>
        <v>0.46</v>
      </c>
      <c r="H153">
        <f t="shared" si="29"/>
        <v>0.47000000000000003</v>
      </c>
      <c r="I153">
        <f t="shared" si="30"/>
        <v>0.48857142857142855</v>
      </c>
      <c r="J153">
        <f t="shared" si="31"/>
        <v>0.54428571428571426</v>
      </c>
      <c r="K153">
        <f t="shared" si="32"/>
        <v>0.55428571428571427</v>
      </c>
      <c r="L153">
        <f t="shared" si="33"/>
        <v>0.55000000000000004</v>
      </c>
      <c r="M153" s="68">
        <v>0.46949144472222221</v>
      </c>
      <c r="O153" s="7" t="s">
        <v>160</v>
      </c>
      <c r="Q153" s="7" t="s">
        <v>160</v>
      </c>
      <c r="R153" s="7">
        <v>3.76</v>
      </c>
      <c r="S153" s="7">
        <v>3.94</v>
      </c>
      <c r="T153" s="7">
        <v>3.96</v>
      </c>
      <c r="U153" s="7">
        <v>3.62</v>
      </c>
      <c r="V153" s="7">
        <v>3.3</v>
      </c>
      <c r="W153" s="7">
        <v>3.22</v>
      </c>
      <c r="X153" s="7">
        <v>3.29</v>
      </c>
      <c r="Y153" s="7">
        <v>3.42</v>
      </c>
      <c r="Z153" s="7">
        <v>3.81</v>
      </c>
      <c r="AA153" s="7">
        <v>3.88</v>
      </c>
      <c r="AB153" s="7">
        <v>3.85</v>
      </c>
    </row>
    <row r="154" spans="1:28" x14ac:dyDescent="0.2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0.39714285714285713</v>
      </c>
      <c r="G154">
        <f t="shared" si="28"/>
        <v>0.41285714285714287</v>
      </c>
      <c r="H154">
        <f t="shared" si="29"/>
        <v>0.42</v>
      </c>
      <c r="I154">
        <f t="shared" si="30"/>
        <v>0.4042857142857143</v>
      </c>
      <c r="J154" t="str">
        <f t="shared" si="31"/>
        <v>XXX</v>
      </c>
      <c r="K154">
        <f t="shared" si="32"/>
        <v>0.39428571428571424</v>
      </c>
      <c r="L154">
        <f t="shared" si="33"/>
        <v>0.40142857142857141</v>
      </c>
      <c r="M154" s="68">
        <v>0.25807806649999998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2.78</v>
      </c>
      <c r="W154" s="7">
        <v>2.89</v>
      </c>
      <c r="X154" s="7">
        <v>2.94</v>
      </c>
      <c r="Y154" s="7">
        <v>2.83</v>
      </c>
      <c r="Z154" s="7" t="s">
        <v>264</v>
      </c>
      <c r="AA154" s="7">
        <v>2.76</v>
      </c>
      <c r="AB154" s="7">
        <v>2.81</v>
      </c>
    </row>
    <row r="155" spans="1:28" x14ac:dyDescent="0.2">
      <c r="A155" s="19" t="s">
        <v>162</v>
      </c>
      <c r="B155">
        <f t="shared" si="23"/>
        <v>0.56285714285714283</v>
      </c>
      <c r="C155">
        <f t="shared" si="24"/>
        <v>0.61</v>
      </c>
      <c r="D155">
        <f t="shared" si="25"/>
        <v>0.59714285714285709</v>
      </c>
      <c r="E155">
        <f t="shared" si="26"/>
        <v>0.56571428571428573</v>
      </c>
      <c r="F155">
        <f t="shared" si="27"/>
        <v>0.56571428571428573</v>
      </c>
      <c r="G155">
        <f t="shared" si="28"/>
        <v>0.60571428571428576</v>
      </c>
      <c r="H155">
        <f t="shared" si="29"/>
        <v>0.62857142857142867</v>
      </c>
      <c r="I155">
        <f t="shared" si="30"/>
        <v>0.63142857142857145</v>
      </c>
      <c r="J155">
        <f t="shared" si="31"/>
        <v>0.63714285714285712</v>
      </c>
      <c r="K155">
        <f t="shared" si="32"/>
        <v>0.62857142857142867</v>
      </c>
      <c r="L155">
        <f t="shared" si="33"/>
        <v>0.60428571428571431</v>
      </c>
      <c r="M155" s="68">
        <v>0.39892570972222224</v>
      </c>
      <c r="O155" s="7" t="s">
        <v>162</v>
      </c>
      <c r="Q155" s="7" t="s">
        <v>162</v>
      </c>
      <c r="R155" s="7">
        <v>3.94</v>
      </c>
      <c r="S155" s="7">
        <v>4.2699999999999996</v>
      </c>
      <c r="T155" s="7">
        <v>4.18</v>
      </c>
      <c r="U155" s="7">
        <v>3.96</v>
      </c>
      <c r="V155" s="7">
        <v>3.96</v>
      </c>
      <c r="W155" s="7">
        <v>4.24</v>
      </c>
      <c r="X155" s="7">
        <v>4.4000000000000004</v>
      </c>
      <c r="Y155" s="7">
        <v>4.42</v>
      </c>
      <c r="Z155" s="7">
        <v>4.46</v>
      </c>
      <c r="AA155" s="7">
        <v>4.4000000000000004</v>
      </c>
      <c r="AB155" s="7">
        <v>4.2300000000000004</v>
      </c>
    </row>
    <row r="156" spans="1:28" x14ac:dyDescent="0.2">
      <c r="A156" s="19" t="s">
        <v>163</v>
      </c>
      <c r="B156">
        <f t="shared" si="23"/>
        <v>0.34285714285714286</v>
      </c>
      <c r="C156">
        <f t="shared" si="24"/>
        <v>0.33857142857142858</v>
      </c>
      <c r="D156">
        <f t="shared" si="25"/>
        <v>0.33142857142857141</v>
      </c>
      <c r="E156">
        <f t="shared" si="26"/>
        <v>0.35285714285714287</v>
      </c>
      <c r="F156">
        <f t="shared" si="27"/>
        <v>0.37285714285714283</v>
      </c>
      <c r="G156">
        <f t="shared" si="28"/>
        <v>0.39714285714285713</v>
      </c>
      <c r="H156">
        <f t="shared" si="29"/>
        <v>0.39428571428571424</v>
      </c>
      <c r="I156">
        <f t="shared" si="30"/>
        <v>0.36285714285714288</v>
      </c>
      <c r="J156">
        <f t="shared" si="31"/>
        <v>0.39142857142857146</v>
      </c>
      <c r="K156">
        <f t="shared" si="32"/>
        <v>0.41857142857142859</v>
      </c>
      <c r="L156">
        <f t="shared" si="33"/>
        <v>0.4042857142857143</v>
      </c>
      <c r="M156" s="68">
        <v>0.35385163627777777</v>
      </c>
      <c r="O156" s="7" t="s">
        <v>163</v>
      </c>
      <c r="Q156" s="7" t="s">
        <v>163</v>
      </c>
      <c r="R156" s="7">
        <v>2.4</v>
      </c>
      <c r="S156" s="7">
        <v>2.37</v>
      </c>
      <c r="T156" s="7">
        <v>2.3199999999999998</v>
      </c>
      <c r="U156" s="7">
        <v>2.4700000000000002</v>
      </c>
      <c r="V156" s="7">
        <v>2.61</v>
      </c>
      <c r="W156" s="7">
        <v>2.78</v>
      </c>
      <c r="X156" s="7">
        <v>2.76</v>
      </c>
      <c r="Y156" s="7">
        <v>2.54</v>
      </c>
      <c r="Z156" s="7">
        <v>2.74</v>
      </c>
      <c r="AA156" s="7">
        <v>2.93</v>
      </c>
      <c r="AB156" s="7">
        <v>2.83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8" sqref="G38"/>
    </sheetView>
  </sheetViews>
  <sheetFormatPr baseColWidth="10" defaultRowHeight="12.75" x14ac:dyDescent="0.2"/>
  <cols>
    <col min="1" max="1" width="21" customWidth="1"/>
    <col min="13" max="13" width="9.42578125" style="7" customWidth="1"/>
    <col min="15" max="15" width="31.140625" style="7" customWidth="1"/>
    <col min="16" max="26" width="11.42578125" style="7"/>
  </cols>
  <sheetData>
    <row r="1" spans="1:39" ht="15" x14ac:dyDescent="0.25">
      <c r="A1" s="70" t="s">
        <v>316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257</v>
      </c>
      <c r="O1" s="70" t="s">
        <v>310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  <c r="AB1" s="33" t="s">
        <v>315</v>
      </c>
      <c r="AC1" s="33">
        <v>2007</v>
      </c>
      <c r="AD1" s="33" t="s">
        <v>295</v>
      </c>
      <c r="AE1" s="33" t="s">
        <v>296</v>
      </c>
      <c r="AF1" s="33" t="s">
        <v>297</v>
      </c>
      <c r="AG1" s="33" t="s">
        <v>298</v>
      </c>
      <c r="AH1" s="33" t="s">
        <v>299</v>
      </c>
      <c r="AI1" s="33" t="s">
        <v>300</v>
      </c>
      <c r="AJ1" s="33" t="s">
        <v>301</v>
      </c>
      <c r="AK1" s="33" t="s">
        <v>302</v>
      </c>
      <c r="AL1" s="33" t="s">
        <v>303</v>
      </c>
      <c r="AM1" s="33" t="s">
        <v>304</v>
      </c>
    </row>
    <row r="2" spans="1:39" ht="45" x14ac:dyDescent="0.25">
      <c r="A2" s="51"/>
      <c r="M2" s="49" t="s">
        <v>277</v>
      </c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5" x14ac:dyDescent="0.25">
      <c r="A3" s="19" t="s">
        <v>12</v>
      </c>
      <c r="B3" t="str">
        <f>IF(ISNUMBER(AVERAGE(P3,AC3)),(AVERAGE(P3,AC3)/7),"XXX")</f>
        <v>XXX</v>
      </c>
      <c r="C3" t="str">
        <f t="shared" ref="C3:L3" si="0">IF(ISNUMBER(AVERAGE(Q3,AD3)),(AVERAGE(Q3,AD3)/7),"XXX")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 x14ac:dyDescent="0.2">
      <c r="A4" s="19" t="s">
        <v>13</v>
      </c>
      <c r="B4">
        <f t="shared" ref="B4:B67" si="1">IF(ISNUMBER(AVERAGE(P4,AC4)),(AVERAGE(P4,AC4)/7),"XXX")</f>
        <v>0.33142857142857141</v>
      </c>
      <c r="C4">
        <f t="shared" ref="C4:C67" si="2">IF(ISNUMBER(AVERAGE(Q4,AD4)),(AVERAGE(Q4,AD4)/7),"XXX")</f>
        <v>0.35642857142857143</v>
      </c>
      <c r="D4">
        <f t="shared" ref="D4:D67" si="3">IF(ISNUMBER(AVERAGE(R4,AE4)),(AVERAGE(R4,AE4)/7),"XXX")</f>
        <v>0.42642857142857143</v>
      </c>
      <c r="E4">
        <f t="shared" ref="E4:E67" si="4">IF(ISNUMBER(AVERAGE(S4,AF4)),(AVERAGE(S4,AF4)/7),"XXX")</f>
        <v>0.47928571428571426</v>
      </c>
      <c r="F4">
        <f t="shared" ref="F4:F67" si="5">IF(ISNUMBER(AVERAGE(T4,AG4)),(AVERAGE(T4,AG4)/7),"XXX")</f>
        <v>0.45785714285714285</v>
      </c>
      <c r="G4">
        <f t="shared" ref="G4:G67" si="6">IF(ISNUMBER(AVERAGE(U4,AH4)),(AVERAGE(U4,AH4)/7),"XXX")</f>
        <v>0.41214285714285709</v>
      </c>
      <c r="H4">
        <f t="shared" ref="H4:H67" si="7">IF(ISNUMBER(AVERAGE(V4,AI4)),(AVERAGE(V4,AI4)/7),"XXX")</f>
        <v>0.37</v>
      </c>
      <c r="I4">
        <f t="shared" ref="I4:I67" si="8">IF(ISNUMBER(AVERAGE(W4,AJ4)),(AVERAGE(W4,AJ4)/7),"XXX")</f>
        <v>0.39428571428571424</v>
      </c>
      <c r="J4">
        <f t="shared" ref="J4:J67" si="9">IF(ISNUMBER(AVERAGE(X4,AK4)),(AVERAGE(X4,AK4)/7),"XXX")</f>
        <v>0.44071428571428573</v>
      </c>
      <c r="K4">
        <f t="shared" ref="K4:K67" si="10">IF(ISNUMBER(AVERAGE(Y4,AL4)),(AVERAGE(Y4,AL4)/7),"XXX")</f>
        <v>0.44142857142857139</v>
      </c>
      <c r="L4">
        <f t="shared" ref="L4:L67" si="11">IF(ISNUMBER(AVERAGE(Z4,AM4)),(AVERAGE(Z4,AM4)/7),"XXX")</f>
        <v>0.44214285714285712</v>
      </c>
      <c r="M4" s="9">
        <v>0.36</v>
      </c>
      <c r="O4" s="7" t="s">
        <v>13</v>
      </c>
      <c r="P4" s="7">
        <v>2.2599999999999998</v>
      </c>
      <c r="Q4" s="7">
        <v>2.5499999999999998</v>
      </c>
      <c r="R4" s="7">
        <v>3.07</v>
      </c>
      <c r="S4" s="7">
        <v>3.55</v>
      </c>
      <c r="T4" s="7">
        <v>3.41</v>
      </c>
      <c r="U4" s="7">
        <v>3.02</v>
      </c>
      <c r="V4" s="7">
        <v>2.66</v>
      </c>
      <c r="W4" s="7">
        <v>2.74</v>
      </c>
      <c r="X4" s="7">
        <v>3.17</v>
      </c>
      <c r="Y4" s="7">
        <v>3.34</v>
      </c>
      <c r="Z4" s="7">
        <v>3.42</v>
      </c>
      <c r="AB4" s="7" t="s">
        <v>13</v>
      </c>
      <c r="AC4" s="7">
        <v>2.38</v>
      </c>
      <c r="AD4" s="7">
        <v>2.44</v>
      </c>
      <c r="AE4" s="7">
        <v>2.9</v>
      </c>
      <c r="AF4" s="7">
        <v>3.16</v>
      </c>
      <c r="AG4" s="7">
        <v>3</v>
      </c>
      <c r="AH4" s="7">
        <v>2.75</v>
      </c>
      <c r="AI4" s="7">
        <v>2.52</v>
      </c>
      <c r="AJ4" s="7">
        <v>2.78</v>
      </c>
      <c r="AK4" s="7">
        <v>3</v>
      </c>
      <c r="AL4" s="7">
        <v>2.84</v>
      </c>
      <c r="AM4" s="7">
        <v>2.77</v>
      </c>
    </row>
    <row r="5" spans="1:39" x14ac:dyDescent="0.2">
      <c r="A5" s="19" t="s">
        <v>14</v>
      </c>
      <c r="B5">
        <f t="shared" si="1"/>
        <v>0.49142857142857144</v>
      </c>
      <c r="C5">
        <f t="shared" si="2"/>
        <v>0.43357142857142861</v>
      </c>
      <c r="D5">
        <f t="shared" si="3"/>
        <v>0.39857142857142858</v>
      </c>
      <c r="E5">
        <f t="shared" si="4"/>
        <v>0.41714285714285715</v>
      </c>
      <c r="F5">
        <f t="shared" si="5"/>
        <v>0.36928571428571427</v>
      </c>
      <c r="G5">
        <f t="shared" si="6"/>
        <v>0.32857142857142857</v>
      </c>
      <c r="H5">
        <f t="shared" si="7"/>
        <v>0.37928571428571434</v>
      </c>
      <c r="I5">
        <f t="shared" si="8"/>
        <v>0.42785714285714288</v>
      </c>
      <c r="J5">
        <f t="shared" si="9"/>
        <v>0.44428571428571428</v>
      </c>
      <c r="K5">
        <f t="shared" si="10"/>
        <v>0.45357142857142857</v>
      </c>
      <c r="L5">
        <f t="shared" si="11"/>
        <v>0.46142857142857141</v>
      </c>
      <c r="M5" s="9">
        <v>0.35</v>
      </c>
      <c r="O5" s="7" t="s">
        <v>14</v>
      </c>
      <c r="P5" s="7">
        <v>3.11</v>
      </c>
      <c r="Q5" s="7">
        <v>2.83</v>
      </c>
      <c r="R5" s="7">
        <v>2.77</v>
      </c>
      <c r="S5" s="7">
        <v>3.03</v>
      </c>
      <c r="T5" s="7">
        <v>2.61</v>
      </c>
      <c r="U5" s="7">
        <v>2.2200000000000002</v>
      </c>
      <c r="V5" s="7">
        <v>2.4</v>
      </c>
      <c r="W5" s="7">
        <v>2.75</v>
      </c>
      <c r="X5" s="7">
        <v>3.01</v>
      </c>
      <c r="Y5" s="7">
        <v>3.11</v>
      </c>
      <c r="Z5" s="7">
        <v>3.13</v>
      </c>
      <c r="AB5" s="7" t="s">
        <v>14</v>
      </c>
      <c r="AC5" s="7">
        <v>3.77</v>
      </c>
      <c r="AD5" s="7">
        <v>3.24</v>
      </c>
      <c r="AE5" s="7">
        <v>2.81</v>
      </c>
      <c r="AF5" s="7">
        <v>2.81</v>
      </c>
      <c r="AG5" s="7">
        <v>2.56</v>
      </c>
      <c r="AH5" s="7">
        <v>2.38</v>
      </c>
      <c r="AI5" s="7">
        <v>2.91</v>
      </c>
      <c r="AJ5" s="7">
        <v>3.24</v>
      </c>
      <c r="AK5" s="7">
        <v>3.21</v>
      </c>
      <c r="AL5" s="7">
        <v>3.24</v>
      </c>
      <c r="AM5" s="7">
        <v>3.33</v>
      </c>
    </row>
    <row r="6" spans="1:39" x14ac:dyDescent="0.2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0.38357142857142856</v>
      </c>
      <c r="F6">
        <f t="shared" si="5"/>
        <v>0.32785714285714285</v>
      </c>
      <c r="G6" t="str">
        <f t="shared" si="6"/>
        <v>XXX</v>
      </c>
      <c r="H6">
        <f t="shared" si="7"/>
        <v>0.32357142857142857</v>
      </c>
      <c r="I6">
        <f t="shared" si="8"/>
        <v>0.28857142857142859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9">
        <v>0.19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2.81</v>
      </c>
      <c r="T6" s="7">
        <v>2.42</v>
      </c>
      <c r="U6" s="7" t="s">
        <v>264</v>
      </c>
      <c r="V6" s="7">
        <v>2.2200000000000002</v>
      </c>
      <c r="W6" s="7">
        <v>2</v>
      </c>
      <c r="X6" s="7" t="s">
        <v>264</v>
      </c>
      <c r="Y6" s="7" t="s">
        <v>264</v>
      </c>
      <c r="Z6" s="7" t="s">
        <v>264</v>
      </c>
      <c r="AB6" s="7" t="s">
        <v>15</v>
      </c>
      <c r="AC6" s="7" t="s">
        <v>264</v>
      </c>
      <c r="AD6" s="7" t="s">
        <v>264</v>
      </c>
      <c r="AE6" s="7" t="s">
        <v>264</v>
      </c>
      <c r="AF6" s="7">
        <v>2.56</v>
      </c>
      <c r="AG6" s="7">
        <v>2.17</v>
      </c>
      <c r="AH6" s="7" t="s">
        <v>264</v>
      </c>
      <c r="AI6" s="7">
        <v>2.31</v>
      </c>
      <c r="AJ6" s="7">
        <v>2.04</v>
      </c>
      <c r="AK6" s="7" t="s">
        <v>264</v>
      </c>
      <c r="AL6" s="7" t="s">
        <v>264</v>
      </c>
      <c r="AM6" s="7" t="s">
        <v>264</v>
      </c>
    </row>
    <row r="7" spans="1:39" x14ac:dyDescent="0.2">
      <c r="A7" s="19" t="s">
        <v>16</v>
      </c>
      <c r="B7">
        <f t="shared" si="1"/>
        <v>0.28928571428571426</v>
      </c>
      <c r="C7">
        <f t="shared" si="2"/>
        <v>0.2792857142857143</v>
      </c>
      <c r="D7">
        <f t="shared" si="3"/>
        <v>0.28428571428571431</v>
      </c>
      <c r="E7">
        <f t="shared" si="4"/>
        <v>0.31785714285714289</v>
      </c>
      <c r="F7">
        <f t="shared" si="5"/>
        <v>0.31714285714285712</v>
      </c>
      <c r="G7">
        <f t="shared" si="6"/>
        <v>0.29785714285714288</v>
      </c>
      <c r="H7">
        <f t="shared" si="7"/>
        <v>0.29357142857142854</v>
      </c>
      <c r="I7">
        <f t="shared" si="8"/>
        <v>0.28857142857142853</v>
      </c>
      <c r="J7">
        <f t="shared" si="9"/>
        <v>0.30071428571428571</v>
      </c>
      <c r="K7">
        <f t="shared" si="10"/>
        <v>0.33857142857142858</v>
      </c>
      <c r="L7">
        <f t="shared" si="11"/>
        <v>0.38928571428571429</v>
      </c>
      <c r="M7" s="9">
        <v>0.4</v>
      </c>
      <c r="O7" s="7" t="s">
        <v>16</v>
      </c>
      <c r="P7" s="7">
        <v>1.93</v>
      </c>
      <c r="Q7" s="7">
        <v>1.84</v>
      </c>
      <c r="R7" s="7">
        <v>1.81</v>
      </c>
      <c r="S7" s="7">
        <v>2.2200000000000002</v>
      </c>
      <c r="T7" s="7">
        <v>2.23</v>
      </c>
      <c r="U7" s="7">
        <v>2.11</v>
      </c>
      <c r="V7" s="7">
        <v>2.04</v>
      </c>
      <c r="W7" s="7">
        <v>2.0299999999999998</v>
      </c>
      <c r="X7" s="7">
        <v>2.13</v>
      </c>
      <c r="Y7" s="7">
        <v>2.34</v>
      </c>
      <c r="Z7" s="7">
        <v>2.54</v>
      </c>
      <c r="AB7" s="7" t="s">
        <v>16</v>
      </c>
      <c r="AC7" s="7">
        <v>2.12</v>
      </c>
      <c r="AD7" s="7">
        <v>2.0699999999999998</v>
      </c>
      <c r="AE7" s="7">
        <v>2.17</v>
      </c>
      <c r="AF7" s="7">
        <v>2.23</v>
      </c>
      <c r="AG7" s="7">
        <v>2.21</v>
      </c>
      <c r="AH7" s="7">
        <v>2.06</v>
      </c>
      <c r="AI7" s="7">
        <v>2.0699999999999998</v>
      </c>
      <c r="AJ7" s="7">
        <v>2.0099999999999998</v>
      </c>
      <c r="AK7" s="7">
        <v>2.08</v>
      </c>
      <c r="AL7" s="7">
        <v>2.4</v>
      </c>
      <c r="AM7" s="7">
        <v>2.91</v>
      </c>
    </row>
    <row r="8" spans="1:39" x14ac:dyDescent="0.2">
      <c r="A8" s="19" t="s">
        <v>17</v>
      </c>
      <c r="B8">
        <f t="shared" si="1"/>
        <v>0.33142857142857141</v>
      </c>
      <c r="C8">
        <f t="shared" si="2"/>
        <v>0.34857142857142859</v>
      </c>
      <c r="D8">
        <f t="shared" si="3"/>
        <v>0.36071428571428577</v>
      </c>
      <c r="E8">
        <f t="shared" si="4"/>
        <v>0.39285714285714285</v>
      </c>
      <c r="F8">
        <f t="shared" si="5"/>
        <v>0.4107142857142857</v>
      </c>
      <c r="G8">
        <f t="shared" si="6"/>
        <v>0.43285714285714288</v>
      </c>
      <c r="H8">
        <f t="shared" si="7"/>
        <v>0.45142857142857146</v>
      </c>
      <c r="I8">
        <f t="shared" si="8"/>
        <v>0.44571428571428573</v>
      </c>
      <c r="J8">
        <f t="shared" si="9"/>
        <v>0.45214285714285712</v>
      </c>
      <c r="K8">
        <f t="shared" si="10"/>
        <v>0.48142857142857143</v>
      </c>
      <c r="L8">
        <f t="shared" si="11"/>
        <v>0.50142857142857145</v>
      </c>
      <c r="M8" s="9">
        <v>0.35</v>
      </c>
      <c r="O8" s="7" t="s">
        <v>17</v>
      </c>
      <c r="P8" s="7">
        <v>2.2799999999999998</v>
      </c>
      <c r="Q8" s="7">
        <v>2.37</v>
      </c>
      <c r="R8" s="7">
        <v>2.4700000000000002</v>
      </c>
      <c r="S8" s="7">
        <v>2.77</v>
      </c>
      <c r="T8" s="7">
        <v>2.92</v>
      </c>
      <c r="U8" s="7">
        <v>3.16</v>
      </c>
      <c r="V8" s="7">
        <v>3.29</v>
      </c>
      <c r="W8" s="7">
        <v>3.25</v>
      </c>
      <c r="X8" s="7">
        <v>3.29</v>
      </c>
      <c r="Y8" s="7">
        <v>3.53</v>
      </c>
      <c r="Z8" s="7">
        <v>3.67</v>
      </c>
      <c r="AB8" s="7" t="s">
        <v>17</v>
      </c>
      <c r="AC8" s="7">
        <v>2.36</v>
      </c>
      <c r="AD8" s="7">
        <v>2.5099999999999998</v>
      </c>
      <c r="AE8" s="7">
        <v>2.58</v>
      </c>
      <c r="AF8" s="7">
        <v>2.73</v>
      </c>
      <c r="AG8" s="7">
        <v>2.83</v>
      </c>
      <c r="AH8" s="7">
        <v>2.9</v>
      </c>
      <c r="AI8" s="7">
        <v>3.03</v>
      </c>
      <c r="AJ8" s="7">
        <v>2.99</v>
      </c>
      <c r="AK8" s="7">
        <v>3.04</v>
      </c>
      <c r="AL8" s="7">
        <v>3.21</v>
      </c>
      <c r="AM8" s="7">
        <v>3.35</v>
      </c>
    </row>
    <row r="9" spans="1:39" x14ac:dyDescent="0.2">
      <c r="A9" s="19" t="s">
        <v>18</v>
      </c>
      <c r="B9">
        <f t="shared" si="1"/>
        <v>0.78499999999999992</v>
      </c>
      <c r="C9">
        <f t="shared" si="2"/>
        <v>0.81285714285714283</v>
      </c>
      <c r="D9">
        <f t="shared" si="3"/>
        <v>0.79357142857142848</v>
      </c>
      <c r="E9">
        <f t="shared" si="4"/>
        <v>0.78</v>
      </c>
      <c r="F9">
        <f t="shared" si="5"/>
        <v>0.75071428571428567</v>
      </c>
      <c r="G9">
        <f t="shared" si="6"/>
        <v>0.72857142857142854</v>
      </c>
      <c r="H9">
        <f t="shared" si="7"/>
        <v>0.69928571428571418</v>
      </c>
      <c r="I9">
        <f t="shared" si="8"/>
        <v>0.71571428571428564</v>
      </c>
      <c r="J9">
        <f t="shared" si="9"/>
        <v>0.74428571428571433</v>
      </c>
      <c r="K9">
        <f t="shared" si="10"/>
        <v>0.76142857142857145</v>
      </c>
      <c r="L9">
        <f t="shared" si="11"/>
        <v>0.77714285714285702</v>
      </c>
      <c r="M9" s="9">
        <v>0.77</v>
      </c>
      <c r="O9" s="7" t="s">
        <v>18</v>
      </c>
      <c r="P9" s="7">
        <v>5.39</v>
      </c>
      <c r="Q9" s="7">
        <v>5.55</v>
      </c>
      <c r="R9" s="7">
        <v>5.41</v>
      </c>
      <c r="S9" s="7">
        <v>5.49</v>
      </c>
      <c r="T9" s="7">
        <v>5.33</v>
      </c>
      <c r="U9" s="7">
        <v>5.1100000000000003</v>
      </c>
      <c r="V9" s="7">
        <v>4.9000000000000004</v>
      </c>
      <c r="W9" s="7">
        <v>5.0999999999999996</v>
      </c>
      <c r="X9" s="7">
        <v>5.32</v>
      </c>
      <c r="Y9" s="7">
        <v>5.42</v>
      </c>
      <c r="Z9" s="7">
        <v>5.51</v>
      </c>
      <c r="AB9" s="7" t="s">
        <v>18</v>
      </c>
      <c r="AC9" s="7">
        <v>5.6</v>
      </c>
      <c r="AD9" s="7">
        <v>5.83</v>
      </c>
      <c r="AE9" s="7">
        <v>5.7</v>
      </c>
      <c r="AF9" s="7">
        <v>5.43</v>
      </c>
      <c r="AG9" s="7">
        <v>5.18</v>
      </c>
      <c r="AH9" s="7">
        <v>5.09</v>
      </c>
      <c r="AI9" s="7">
        <v>4.8899999999999997</v>
      </c>
      <c r="AJ9" s="7">
        <v>4.92</v>
      </c>
      <c r="AK9" s="7">
        <v>5.0999999999999996</v>
      </c>
      <c r="AL9" s="7">
        <v>5.24</v>
      </c>
      <c r="AM9" s="7">
        <v>5.37</v>
      </c>
    </row>
    <row r="10" spans="1:39" x14ac:dyDescent="0.2">
      <c r="A10" s="19" t="s">
        <v>19</v>
      </c>
      <c r="B10">
        <f t="shared" si="1"/>
        <v>0.75785714285714278</v>
      </c>
      <c r="C10">
        <f t="shared" si="2"/>
        <v>0.76142857142857145</v>
      </c>
      <c r="D10">
        <f t="shared" si="3"/>
        <v>0.72142857142857142</v>
      </c>
      <c r="E10">
        <f t="shared" si="4"/>
        <v>0.72357142857142864</v>
      </c>
      <c r="F10">
        <f t="shared" si="5"/>
        <v>0.69071428571428573</v>
      </c>
      <c r="G10">
        <f t="shared" si="6"/>
        <v>0.62785714285714278</v>
      </c>
      <c r="H10">
        <f t="shared" si="7"/>
        <v>0.63500000000000001</v>
      </c>
      <c r="I10">
        <f t="shared" si="8"/>
        <v>0.65500000000000003</v>
      </c>
      <c r="J10">
        <f t="shared" si="9"/>
        <v>0.66214285714285714</v>
      </c>
      <c r="K10">
        <f t="shared" si="10"/>
        <v>0.68285714285714294</v>
      </c>
      <c r="L10">
        <f t="shared" si="11"/>
        <v>0.68785714285714283</v>
      </c>
      <c r="M10" s="9">
        <v>0.76</v>
      </c>
      <c r="O10" s="7" t="s">
        <v>19</v>
      </c>
      <c r="P10" s="7">
        <v>5.3</v>
      </c>
      <c r="Q10" s="7">
        <v>5.24</v>
      </c>
      <c r="R10" s="7">
        <v>4.92</v>
      </c>
      <c r="S10" s="7">
        <v>5.23</v>
      </c>
      <c r="T10" s="7">
        <v>4.96</v>
      </c>
      <c r="U10" s="7">
        <v>4.3099999999999996</v>
      </c>
      <c r="V10" s="7">
        <v>4.4000000000000004</v>
      </c>
      <c r="W10" s="7">
        <v>4.5999999999999996</v>
      </c>
      <c r="X10" s="7">
        <v>4.76</v>
      </c>
      <c r="Y10" s="7">
        <v>4.9400000000000004</v>
      </c>
      <c r="Z10" s="7">
        <v>4.93</v>
      </c>
      <c r="AB10" s="7" t="s">
        <v>19</v>
      </c>
      <c r="AC10" s="7">
        <v>5.31</v>
      </c>
      <c r="AD10" s="7">
        <v>5.42</v>
      </c>
      <c r="AE10" s="7">
        <v>5.18</v>
      </c>
      <c r="AF10" s="7">
        <v>4.9000000000000004</v>
      </c>
      <c r="AG10" s="7">
        <v>4.71</v>
      </c>
      <c r="AH10" s="7">
        <v>4.4800000000000004</v>
      </c>
      <c r="AI10" s="7">
        <v>4.49</v>
      </c>
      <c r="AJ10" s="7">
        <v>4.57</v>
      </c>
      <c r="AK10" s="7">
        <v>4.51</v>
      </c>
      <c r="AL10" s="7">
        <v>4.62</v>
      </c>
      <c r="AM10" s="7">
        <v>4.7</v>
      </c>
    </row>
    <row r="11" spans="1:39" x14ac:dyDescent="0.2">
      <c r="A11" s="19" t="s">
        <v>20</v>
      </c>
      <c r="B11">
        <f t="shared" si="1"/>
        <v>0.39999999999999997</v>
      </c>
      <c r="C11">
        <f t="shared" si="2"/>
        <v>0.48285714285714282</v>
      </c>
      <c r="D11">
        <f t="shared" si="3"/>
        <v>0.53357142857142859</v>
      </c>
      <c r="E11">
        <f t="shared" si="4"/>
        <v>0.46285714285714291</v>
      </c>
      <c r="F11">
        <f t="shared" si="5"/>
        <v>0.45357142857142857</v>
      </c>
      <c r="G11">
        <f t="shared" si="6"/>
        <v>0.47500000000000003</v>
      </c>
      <c r="H11">
        <f t="shared" si="7"/>
        <v>0.48714285714285716</v>
      </c>
      <c r="I11">
        <f t="shared" si="8"/>
        <v>0.47285714285714286</v>
      </c>
      <c r="J11">
        <f t="shared" si="9"/>
        <v>0.47285714285714286</v>
      </c>
      <c r="K11">
        <f t="shared" si="10"/>
        <v>0.53357142857142859</v>
      </c>
      <c r="L11">
        <f t="shared" si="11"/>
        <v>0.62428571428571433</v>
      </c>
      <c r="M11" s="9">
        <v>0.25</v>
      </c>
      <c r="O11" s="7" t="s">
        <v>20</v>
      </c>
      <c r="P11" s="7">
        <v>2.84</v>
      </c>
      <c r="Q11" s="7">
        <v>3.39</v>
      </c>
      <c r="R11" s="7">
        <v>3.74</v>
      </c>
      <c r="S11" s="7">
        <v>3.27</v>
      </c>
      <c r="T11" s="7">
        <v>3.06</v>
      </c>
      <c r="U11" s="7">
        <v>3.15</v>
      </c>
      <c r="V11" s="7">
        <v>3.37</v>
      </c>
      <c r="W11" s="7">
        <v>3.41</v>
      </c>
      <c r="X11" s="7">
        <v>3.41</v>
      </c>
      <c r="Y11" s="7">
        <v>3.82</v>
      </c>
      <c r="Z11" s="7">
        <v>4.3600000000000003</v>
      </c>
      <c r="AB11" s="7" t="s">
        <v>20</v>
      </c>
      <c r="AC11" s="7">
        <v>2.76</v>
      </c>
      <c r="AD11" s="7">
        <v>3.37</v>
      </c>
      <c r="AE11" s="7">
        <v>3.73</v>
      </c>
      <c r="AF11" s="7">
        <v>3.21</v>
      </c>
      <c r="AG11" s="7">
        <v>3.29</v>
      </c>
      <c r="AH11" s="7">
        <v>3.5</v>
      </c>
      <c r="AI11" s="7">
        <v>3.45</v>
      </c>
      <c r="AJ11" s="7">
        <v>3.21</v>
      </c>
      <c r="AK11" s="7">
        <v>3.21</v>
      </c>
      <c r="AL11" s="7">
        <v>3.65</v>
      </c>
      <c r="AM11" s="7">
        <v>4.38</v>
      </c>
    </row>
    <row r="12" spans="1:39" x14ac:dyDescent="0.2">
      <c r="A12" s="19" t="s">
        <v>21</v>
      </c>
      <c r="B12">
        <f t="shared" si="1"/>
        <v>0.55571428571428572</v>
      </c>
      <c r="C12">
        <f t="shared" si="2"/>
        <v>0.60642857142857143</v>
      </c>
      <c r="D12">
        <f t="shared" si="3"/>
        <v>0.61214285714285721</v>
      </c>
      <c r="E12">
        <f t="shared" si="4"/>
        <v>0.66857142857142848</v>
      </c>
      <c r="F12">
        <f t="shared" si="5"/>
        <v>0.7321428571428571</v>
      </c>
      <c r="G12">
        <f t="shared" si="6"/>
        <v>0.70428571428571429</v>
      </c>
      <c r="H12">
        <f t="shared" si="7"/>
        <v>0.63357142857142867</v>
      </c>
      <c r="I12">
        <f t="shared" si="8"/>
        <v>0.63</v>
      </c>
      <c r="J12">
        <f t="shared" si="9"/>
        <v>0.67928571428571427</v>
      </c>
      <c r="K12">
        <f t="shared" si="10"/>
        <v>0.70071428571428573</v>
      </c>
      <c r="L12">
        <f t="shared" si="11"/>
        <v>0.70071428571428573</v>
      </c>
      <c r="M12" s="9">
        <v>0.36</v>
      </c>
      <c r="O12" s="7" t="s">
        <v>21</v>
      </c>
      <c r="P12" s="7">
        <v>3.83</v>
      </c>
      <c r="Q12" s="7">
        <v>4.2300000000000004</v>
      </c>
      <c r="R12" s="7">
        <v>4.49</v>
      </c>
      <c r="S12" s="7">
        <v>5.0599999999999996</v>
      </c>
      <c r="T12" s="7">
        <v>5.28</v>
      </c>
      <c r="U12" s="7">
        <v>5.05</v>
      </c>
      <c r="V12" s="7">
        <v>4.6100000000000003</v>
      </c>
      <c r="W12" s="7">
        <v>4.59</v>
      </c>
      <c r="X12" s="7">
        <v>5.0199999999999996</v>
      </c>
      <c r="Y12" s="7">
        <v>5.12</v>
      </c>
      <c r="Z12" s="7">
        <v>5.12</v>
      </c>
      <c r="AB12" s="7" t="s">
        <v>21</v>
      </c>
      <c r="AC12" s="7">
        <v>3.95</v>
      </c>
      <c r="AD12" s="7">
        <v>4.26</v>
      </c>
      <c r="AE12" s="7">
        <v>4.08</v>
      </c>
      <c r="AF12" s="7">
        <v>4.3</v>
      </c>
      <c r="AG12" s="7">
        <v>4.97</v>
      </c>
      <c r="AH12" s="7">
        <v>4.8099999999999996</v>
      </c>
      <c r="AI12" s="7">
        <v>4.26</v>
      </c>
      <c r="AJ12" s="7">
        <v>4.2300000000000004</v>
      </c>
      <c r="AK12" s="7">
        <v>4.49</v>
      </c>
      <c r="AL12" s="7">
        <v>4.6900000000000004</v>
      </c>
      <c r="AM12" s="7">
        <v>4.6900000000000004</v>
      </c>
    </row>
    <row r="13" spans="1:39" x14ac:dyDescent="0.2">
      <c r="A13" s="19" t="s">
        <v>22</v>
      </c>
      <c r="B13">
        <f t="shared" si="1"/>
        <v>0.29285714285714282</v>
      </c>
      <c r="C13">
        <f t="shared" si="2"/>
        <v>0.32571428571428568</v>
      </c>
      <c r="D13">
        <f t="shared" si="3"/>
        <v>0.36428571428571427</v>
      </c>
      <c r="E13">
        <f t="shared" si="4"/>
        <v>0.37857142857142861</v>
      </c>
      <c r="F13">
        <f t="shared" si="5"/>
        <v>0.36285714285714288</v>
      </c>
      <c r="G13">
        <f t="shared" si="6"/>
        <v>0.34214285714285714</v>
      </c>
      <c r="H13">
        <f t="shared" si="7"/>
        <v>0.33142857142857141</v>
      </c>
      <c r="I13">
        <f t="shared" si="8"/>
        <v>0.32</v>
      </c>
      <c r="J13">
        <f t="shared" si="9"/>
        <v>0.31714285714285712</v>
      </c>
      <c r="K13">
        <f t="shared" si="10"/>
        <v>0.3507142857142857</v>
      </c>
      <c r="L13">
        <f t="shared" si="11"/>
        <v>0.40214285714285719</v>
      </c>
      <c r="M13" s="9">
        <v>0.26</v>
      </c>
      <c r="O13" s="7" t="s">
        <v>22</v>
      </c>
      <c r="P13" s="7">
        <v>1.87</v>
      </c>
      <c r="Q13" s="7">
        <v>2.0099999999999998</v>
      </c>
      <c r="R13" s="7">
        <v>2.2000000000000002</v>
      </c>
      <c r="S13" s="7">
        <v>2.37</v>
      </c>
      <c r="T13" s="7">
        <v>2.35</v>
      </c>
      <c r="U13" s="7">
        <v>2.25</v>
      </c>
      <c r="V13" s="7">
        <v>2.2999999999999998</v>
      </c>
      <c r="W13" s="7">
        <v>2.2400000000000002</v>
      </c>
      <c r="X13" s="7">
        <v>2.16</v>
      </c>
      <c r="Y13" s="7">
        <v>2.34</v>
      </c>
      <c r="Z13" s="7">
        <v>2.74</v>
      </c>
      <c r="AB13" s="7" t="s">
        <v>22</v>
      </c>
      <c r="AC13" s="7">
        <v>2.23</v>
      </c>
      <c r="AD13" s="7">
        <v>2.5499999999999998</v>
      </c>
      <c r="AE13" s="7">
        <v>2.9</v>
      </c>
      <c r="AF13" s="7">
        <v>2.93</v>
      </c>
      <c r="AG13" s="7">
        <v>2.73</v>
      </c>
      <c r="AH13" s="7">
        <v>2.54</v>
      </c>
      <c r="AI13" s="7">
        <v>2.34</v>
      </c>
      <c r="AJ13" s="7">
        <v>2.2400000000000002</v>
      </c>
      <c r="AK13" s="7">
        <v>2.2799999999999998</v>
      </c>
      <c r="AL13" s="7">
        <v>2.57</v>
      </c>
      <c r="AM13" s="7">
        <v>2.89</v>
      </c>
    </row>
    <row r="14" spans="1:39" x14ac:dyDescent="0.2">
      <c r="A14" s="19" t="s">
        <v>23</v>
      </c>
      <c r="B14">
        <f t="shared" si="1"/>
        <v>0.69357142857142862</v>
      </c>
      <c r="C14">
        <f t="shared" si="2"/>
        <v>0.70357142857142851</v>
      </c>
      <c r="D14">
        <f t="shared" si="3"/>
        <v>0.69500000000000006</v>
      </c>
      <c r="E14">
        <f t="shared" si="4"/>
        <v>0.71142857142857152</v>
      </c>
      <c r="F14">
        <f t="shared" si="5"/>
        <v>0.72214285714285709</v>
      </c>
      <c r="G14">
        <f t="shared" si="6"/>
        <v>0.68714285714285717</v>
      </c>
      <c r="H14">
        <f t="shared" si="7"/>
        <v>0.65785714285714292</v>
      </c>
      <c r="I14">
        <f t="shared" si="8"/>
        <v>0.62214285714285722</v>
      </c>
      <c r="J14" t="str">
        <f t="shared" si="9"/>
        <v>XXX</v>
      </c>
      <c r="K14">
        <f t="shared" si="10"/>
        <v>0.55999999999999994</v>
      </c>
      <c r="L14" t="str">
        <f t="shared" si="11"/>
        <v>XXX</v>
      </c>
      <c r="M14" s="9">
        <v>0.68</v>
      </c>
      <c r="O14" s="7" t="s">
        <v>23</v>
      </c>
      <c r="P14" s="7">
        <v>4.8899999999999997</v>
      </c>
      <c r="Q14" s="7">
        <v>4.8899999999999997</v>
      </c>
      <c r="R14" s="7">
        <v>4.87</v>
      </c>
      <c r="S14" s="7">
        <v>5.15</v>
      </c>
      <c r="T14" s="7">
        <v>5.18</v>
      </c>
      <c r="U14" s="7">
        <v>4.8899999999999997</v>
      </c>
      <c r="V14" s="7">
        <v>4.68</v>
      </c>
      <c r="W14" s="7">
        <v>4.41</v>
      </c>
      <c r="X14" s="7" t="s">
        <v>264</v>
      </c>
      <c r="Y14" s="7">
        <v>4.03</v>
      </c>
      <c r="Z14" s="7" t="s">
        <v>264</v>
      </c>
      <c r="AB14" s="7" t="s">
        <v>23</v>
      </c>
      <c r="AC14" s="7">
        <v>4.82</v>
      </c>
      <c r="AD14" s="7">
        <v>4.96</v>
      </c>
      <c r="AE14" s="7">
        <v>4.8600000000000003</v>
      </c>
      <c r="AF14" s="7">
        <v>4.8099999999999996</v>
      </c>
      <c r="AG14" s="7">
        <v>4.93</v>
      </c>
      <c r="AH14" s="7">
        <v>4.7300000000000004</v>
      </c>
      <c r="AI14" s="7">
        <v>4.53</v>
      </c>
      <c r="AJ14" s="7">
        <v>4.3</v>
      </c>
      <c r="AK14" s="7" t="s">
        <v>264</v>
      </c>
      <c r="AL14" s="7">
        <v>3.81</v>
      </c>
      <c r="AM14" s="7" t="s">
        <v>264</v>
      </c>
    </row>
    <row r="15" spans="1:39" x14ac:dyDescent="0.2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9"/>
    </row>
    <row r="16" spans="1:39" x14ac:dyDescent="0.2">
      <c r="A16" s="19" t="s">
        <v>25</v>
      </c>
      <c r="B16">
        <f t="shared" si="1"/>
        <v>0.65142857142857147</v>
      </c>
      <c r="C16">
        <f t="shared" si="2"/>
        <v>0.68214285714285716</v>
      </c>
      <c r="D16">
        <f t="shared" si="3"/>
        <v>0.6428571428571429</v>
      </c>
      <c r="E16">
        <f t="shared" si="4"/>
        <v>0.66142857142857159</v>
      </c>
      <c r="F16">
        <f t="shared" si="5"/>
        <v>0.67785714285714282</v>
      </c>
      <c r="G16">
        <f t="shared" si="6"/>
        <v>0.67285714285714282</v>
      </c>
      <c r="H16">
        <f t="shared" si="7"/>
        <v>0.69071428571428573</v>
      </c>
      <c r="I16">
        <f t="shared" si="8"/>
        <v>0.71285714285714286</v>
      </c>
      <c r="J16">
        <f t="shared" si="9"/>
        <v>0.73857142857142855</v>
      </c>
      <c r="K16">
        <f t="shared" si="10"/>
        <v>0.74714285714285722</v>
      </c>
      <c r="L16">
        <f t="shared" si="11"/>
        <v>0.69928571428571418</v>
      </c>
      <c r="M16" s="9">
        <v>0.75</v>
      </c>
      <c r="O16" s="7" t="s">
        <v>25</v>
      </c>
      <c r="P16" s="7">
        <v>4.4400000000000004</v>
      </c>
      <c r="Q16" s="7">
        <v>4.57</v>
      </c>
      <c r="R16" s="7">
        <v>4.3099999999999996</v>
      </c>
      <c r="S16" s="7">
        <v>4.6900000000000004</v>
      </c>
      <c r="T16" s="7">
        <v>4.79</v>
      </c>
      <c r="U16" s="7">
        <v>4.75</v>
      </c>
      <c r="V16" s="7">
        <v>4.93</v>
      </c>
      <c r="W16" s="7">
        <v>5.1100000000000003</v>
      </c>
      <c r="X16" s="7">
        <v>5.28</v>
      </c>
      <c r="Y16" s="7">
        <v>5.36</v>
      </c>
      <c r="Z16" s="7">
        <v>4.9400000000000004</v>
      </c>
      <c r="AB16" s="7" t="s">
        <v>25</v>
      </c>
      <c r="AC16" s="7">
        <v>4.68</v>
      </c>
      <c r="AD16" s="7">
        <v>4.9800000000000004</v>
      </c>
      <c r="AE16" s="7">
        <v>4.6900000000000004</v>
      </c>
      <c r="AF16" s="7">
        <v>4.57</v>
      </c>
      <c r="AG16" s="7">
        <v>4.7</v>
      </c>
      <c r="AH16" s="7">
        <v>4.67</v>
      </c>
      <c r="AI16" s="7">
        <v>4.74</v>
      </c>
      <c r="AJ16" s="7">
        <v>4.87</v>
      </c>
      <c r="AK16" s="7">
        <v>5.0599999999999996</v>
      </c>
      <c r="AL16" s="7">
        <v>5.0999999999999996</v>
      </c>
      <c r="AM16" s="7">
        <v>4.8499999999999996</v>
      </c>
    </row>
    <row r="17" spans="1:39" x14ac:dyDescent="0.2">
      <c r="A17" s="19" t="s">
        <v>26</v>
      </c>
      <c r="B17">
        <f t="shared" si="1"/>
        <v>0.41357142857142859</v>
      </c>
      <c r="C17">
        <f t="shared" si="2"/>
        <v>0.435</v>
      </c>
      <c r="D17">
        <f t="shared" si="3"/>
        <v>0.42785714285714288</v>
      </c>
      <c r="E17">
        <f t="shared" si="4"/>
        <v>0.40285714285714286</v>
      </c>
      <c r="F17">
        <f t="shared" si="5"/>
        <v>0.39571428571428574</v>
      </c>
      <c r="G17">
        <f t="shared" si="6"/>
        <v>0.38857142857142851</v>
      </c>
      <c r="H17">
        <f t="shared" si="7"/>
        <v>0.36714285714285716</v>
      </c>
      <c r="I17" t="str">
        <f t="shared" si="8"/>
        <v>XXX</v>
      </c>
      <c r="J17">
        <f t="shared" si="9"/>
        <v>0.43642857142857139</v>
      </c>
      <c r="K17">
        <f t="shared" si="10"/>
        <v>0.42357142857142854</v>
      </c>
      <c r="L17">
        <f t="shared" si="11"/>
        <v>0.39500000000000002</v>
      </c>
      <c r="M17" s="9">
        <v>0.4</v>
      </c>
      <c r="O17" s="7" t="s">
        <v>26</v>
      </c>
      <c r="P17" s="7">
        <v>2.38</v>
      </c>
      <c r="Q17" s="7">
        <v>2.64</v>
      </c>
      <c r="R17" s="7">
        <v>2.56</v>
      </c>
      <c r="S17" s="7">
        <v>2.57</v>
      </c>
      <c r="T17" s="7">
        <v>2.62</v>
      </c>
      <c r="U17" s="7">
        <v>2.46</v>
      </c>
      <c r="V17" s="7">
        <v>2.39</v>
      </c>
      <c r="W17" s="7" t="s">
        <v>264</v>
      </c>
      <c r="X17" s="7">
        <v>2.75</v>
      </c>
      <c r="Y17" s="7">
        <v>2.71</v>
      </c>
      <c r="Z17" s="7">
        <v>2.56</v>
      </c>
      <c r="AB17" s="7" t="s">
        <v>26</v>
      </c>
      <c r="AC17" s="7">
        <v>3.41</v>
      </c>
      <c r="AD17" s="7">
        <v>3.45</v>
      </c>
      <c r="AE17" s="7">
        <v>3.43</v>
      </c>
      <c r="AF17" s="7">
        <v>3.07</v>
      </c>
      <c r="AG17" s="7">
        <v>2.92</v>
      </c>
      <c r="AH17" s="7">
        <v>2.98</v>
      </c>
      <c r="AI17" s="7">
        <v>2.75</v>
      </c>
      <c r="AJ17" s="7" t="s">
        <v>264</v>
      </c>
      <c r="AK17" s="7">
        <v>3.36</v>
      </c>
      <c r="AL17" s="7">
        <v>3.22</v>
      </c>
      <c r="AM17" s="7">
        <v>2.97</v>
      </c>
    </row>
    <row r="18" spans="1:39" x14ac:dyDescent="0.2">
      <c r="A18" s="19" t="s">
        <v>27</v>
      </c>
      <c r="B18">
        <f t="shared" si="1"/>
        <v>0.30928571428571427</v>
      </c>
      <c r="C18">
        <f t="shared" si="2"/>
        <v>0.2792857142857143</v>
      </c>
      <c r="D18">
        <f t="shared" si="3"/>
        <v>0.27</v>
      </c>
      <c r="E18">
        <f t="shared" si="4"/>
        <v>0.33999999999999997</v>
      </c>
      <c r="F18">
        <f t="shared" si="5"/>
        <v>0.40785714285714286</v>
      </c>
      <c r="G18">
        <f t="shared" si="6"/>
        <v>0.43214285714285711</v>
      </c>
      <c r="H18">
        <f t="shared" si="7"/>
        <v>0.44285714285714289</v>
      </c>
      <c r="I18">
        <f t="shared" si="8"/>
        <v>0.47142857142857142</v>
      </c>
      <c r="J18">
        <f t="shared" si="9"/>
        <v>0.39071428571428574</v>
      </c>
      <c r="K18">
        <f t="shared" si="10"/>
        <v>0.26285714285714284</v>
      </c>
      <c r="L18" t="str">
        <f t="shared" si="11"/>
        <v>XXX</v>
      </c>
      <c r="M18" s="9">
        <v>0.28999999999999998</v>
      </c>
      <c r="O18" s="7" t="s">
        <v>27</v>
      </c>
      <c r="P18" s="7">
        <v>2.0499999999999998</v>
      </c>
      <c r="Q18" s="7">
        <v>1.84</v>
      </c>
      <c r="R18" s="7">
        <v>1.79</v>
      </c>
      <c r="S18" s="7">
        <v>2.44</v>
      </c>
      <c r="T18" s="7">
        <v>2.77</v>
      </c>
      <c r="U18" s="7">
        <v>2.86</v>
      </c>
      <c r="V18" s="7">
        <v>2.93</v>
      </c>
      <c r="W18" s="7">
        <v>3.14</v>
      </c>
      <c r="X18" s="7">
        <v>2.73</v>
      </c>
      <c r="Y18" s="7">
        <v>1.99</v>
      </c>
      <c r="Z18" s="7" t="s">
        <v>264</v>
      </c>
      <c r="AB18" s="7" t="s">
        <v>27</v>
      </c>
      <c r="AC18" s="7">
        <v>2.2799999999999998</v>
      </c>
      <c r="AD18" s="7">
        <v>2.0699999999999998</v>
      </c>
      <c r="AE18" s="7">
        <v>1.99</v>
      </c>
      <c r="AF18" s="7">
        <v>2.3199999999999998</v>
      </c>
      <c r="AG18" s="7">
        <v>2.94</v>
      </c>
      <c r="AH18" s="7">
        <v>3.19</v>
      </c>
      <c r="AI18" s="7">
        <v>3.27</v>
      </c>
      <c r="AJ18" s="7">
        <v>3.46</v>
      </c>
      <c r="AK18" s="7">
        <v>2.74</v>
      </c>
      <c r="AL18" s="7">
        <v>1.69</v>
      </c>
      <c r="AM18" s="7" t="s">
        <v>264</v>
      </c>
    </row>
    <row r="19" spans="1:39" x14ac:dyDescent="0.2">
      <c r="A19" s="19" t="s">
        <v>28</v>
      </c>
      <c r="B19">
        <f t="shared" si="1"/>
        <v>0.37571428571428572</v>
      </c>
      <c r="C19">
        <f t="shared" si="2"/>
        <v>0.34428571428571431</v>
      </c>
      <c r="D19">
        <f t="shared" si="3"/>
        <v>0.3392857142857143</v>
      </c>
      <c r="E19">
        <f t="shared" si="4"/>
        <v>0.39785714285714285</v>
      </c>
      <c r="F19">
        <f t="shared" si="5"/>
        <v>0.43357142857142861</v>
      </c>
      <c r="G19">
        <f t="shared" si="6"/>
        <v>0.4757142857142857</v>
      </c>
      <c r="H19">
        <f t="shared" si="7"/>
        <v>0.51</v>
      </c>
      <c r="I19" t="str">
        <f t="shared" si="8"/>
        <v>XXX</v>
      </c>
      <c r="J19">
        <f t="shared" si="9"/>
        <v>0.38571428571428573</v>
      </c>
      <c r="K19">
        <f t="shared" si="10"/>
        <v>0.38785714285714284</v>
      </c>
      <c r="L19">
        <f t="shared" si="11"/>
        <v>0.37285714285714289</v>
      </c>
      <c r="M19" s="9">
        <v>0.38</v>
      </c>
      <c r="O19" s="7" t="s">
        <v>28</v>
      </c>
      <c r="P19" s="7">
        <v>2.5099999999999998</v>
      </c>
      <c r="Q19" s="7">
        <v>2.46</v>
      </c>
      <c r="R19" s="7">
        <v>2.6</v>
      </c>
      <c r="S19" s="7">
        <v>2.94</v>
      </c>
      <c r="T19" s="7">
        <v>3.05</v>
      </c>
      <c r="U19" s="7">
        <v>3.4</v>
      </c>
      <c r="V19" s="7">
        <v>3.68</v>
      </c>
      <c r="W19" s="7" t="s">
        <v>264</v>
      </c>
      <c r="X19" s="7">
        <v>2.7</v>
      </c>
      <c r="Y19" s="7">
        <v>2.74</v>
      </c>
      <c r="Z19" s="7">
        <v>2.62</v>
      </c>
      <c r="AB19" s="7" t="s">
        <v>28</v>
      </c>
      <c r="AC19" s="7">
        <v>2.75</v>
      </c>
      <c r="AD19" s="7">
        <v>2.36</v>
      </c>
      <c r="AE19" s="7">
        <v>2.15</v>
      </c>
      <c r="AF19" s="7">
        <v>2.63</v>
      </c>
      <c r="AG19" s="7">
        <v>3.02</v>
      </c>
      <c r="AH19" s="7">
        <v>3.26</v>
      </c>
      <c r="AI19" s="7">
        <v>3.46</v>
      </c>
      <c r="AJ19" s="7" t="s">
        <v>264</v>
      </c>
      <c r="AK19" s="7">
        <v>2.7</v>
      </c>
      <c r="AL19" s="7">
        <v>2.69</v>
      </c>
      <c r="AM19" s="7">
        <v>2.6</v>
      </c>
    </row>
    <row r="20" spans="1:39" x14ac:dyDescent="0.2">
      <c r="A20" s="19" t="s">
        <v>29</v>
      </c>
      <c r="B20">
        <f t="shared" si="1"/>
        <v>0.61285714285714288</v>
      </c>
      <c r="C20">
        <f t="shared" si="2"/>
        <v>0.65928571428571436</v>
      </c>
      <c r="D20">
        <f t="shared" si="3"/>
        <v>0.69500000000000006</v>
      </c>
      <c r="E20">
        <f t="shared" si="4"/>
        <v>0.67571428571428582</v>
      </c>
      <c r="F20">
        <f t="shared" si="5"/>
        <v>0.67999999999999994</v>
      </c>
      <c r="G20">
        <f t="shared" si="6"/>
        <v>0.67428571428571438</v>
      </c>
      <c r="H20">
        <f t="shared" si="7"/>
        <v>0.64214285714285713</v>
      </c>
      <c r="I20">
        <f t="shared" si="8"/>
        <v>0.60214285714285709</v>
      </c>
      <c r="J20">
        <f t="shared" si="9"/>
        <v>0.59428571428571431</v>
      </c>
      <c r="K20">
        <f t="shared" si="10"/>
        <v>0.6</v>
      </c>
      <c r="L20">
        <f t="shared" si="11"/>
        <v>0.56142857142857139</v>
      </c>
      <c r="M20" s="9">
        <v>0.61</v>
      </c>
      <c r="O20" s="7" t="s">
        <v>29</v>
      </c>
      <c r="P20" s="7">
        <v>4.18</v>
      </c>
      <c r="Q20" s="7">
        <v>4.66</v>
      </c>
      <c r="R20" s="7">
        <v>4.8600000000000003</v>
      </c>
      <c r="S20" s="7">
        <v>4.74</v>
      </c>
      <c r="T20" s="7">
        <v>4.76</v>
      </c>
      <c r="U20" s="7">
        <v>4.6500000000000004</v>
      </c>
      <c r="V20" s="7">
        <v>4.46</v>
      </c>
      <c r="W20" s="7">
        <v>4.24</v>
      </c>
      <c r="X20" s="7">
        <v>4.1900000000000004</v>
      </c>
      <c r="Y20" s="7">
        <v>4.28</v>
      </c>
      <c r="Z20" s="7">
        <v>4.0599999999999996</v>
      </c>
      <c r="AB20" s="7" t="s">
        <v>29</v>
      </c>
      <c r="AC20" s="7">
        <v>4.4000000000000004</v>
      </c>
      <c r="AD20" s="7">
        <v>4.57</v>
      </c>
      <c r="AE20" s="7">
        <v>4.87</v>
      </c>
      <c r="AF20" s="7">
        <v>4.72</v>
      </c>
      <c r="AG20" s="7">
        <v>4.76</v>
      </c>
      <c r="AH20" s="7">
        <v>4.79</v>
      </c>
      <c r="AI20" s="7">
        <v>4.53</v>
      </c>
      <c r="AJ20" s="7">
        <v>4.1900000000000004</v>
      </c>
      <c r="AK20" s="7">
        <v>4.13</v>
      </c>
      <c r="AL20" s="7">
        <v>4.12</v>
      </c>
      <c r="AM20" s="7">
        <v>3.8</v>
      </c>
    </row>
    <row r="21" spans="1:39" x14ac:dyDescent="0.2">
      <c r="A21" s="19" t="s">
        <v>30</v>
      </c>
      <c r="B21">
        <f t="shared" si="1"/>
        <v>0.33857142857142858</v>
      </c>
      <c r="C21">
        <f t="shared" si="2"/>
        <v>0.39428571428571424</v>
      </c>
      <c r="D21">
        <f t="shared" si="3"/>
        <v>0.37357142857142861</v>
      </c>
      <c r="E21">
        <f t="shared" si="4"/>
        <v>0.42142857142857143</v>
      </c>
      <c r="F21">
        <f t="shared" si="5"/>
        <v>0.45214285714285712</v>
      </c>
      <c r="G21">
        <f t="shared" si="6"/>
        <v>0.44214285714285712</v>
      </c>
      <c r="H21">
        <f t="shared" si="7"/>
        <v>0.43142857142857144</v>
      </c>
      <c r="I21">
        <f t="shared" si="8"/>
        <v>0.39357142857142857</v>
      </c>
      <c r="J21">
        <f t="shared" si="9"/>
        <v>0.34071428571428569</v>
      </c>
      <c r="K21">
        <f t="shared" si="10"/>
        <v>0.35928571428571426</v>
      </c>
      <c r="L21">
        <f t="shared" si="11"/>
        <v>0.38142857142857139</v>
      </c>
      <c r="M21" s="9">
        <v>0.35</v>
      </c>
      <c r="O21" s="7" t="s">
        <v>30</v>
      </c>
      <c r="P21" s="7">
        <v>1.8</v>
      </c>
      <c r="Q21" s="7">
        <v>2.02</v>
      </c>
      <c r="R21" s="7">
        <v>1.94</v>
      </c>
      <c r="S21" s="7">
        <v>2.68</v>
      </c>
      <c r="T21" s="7">
        <v>2.94</v>
      </c>
      <c r="U21" s="7">
        <v>2.84</v>
      </c>
      <c r="V21" s="7">
        <v>2.66</v>
      </c>
      <c r="W21" s="7">
        <v>2.44</v>
      </c>
      <c r="X21" s="7">
        <v>2.08</v>
      </c>
      <c r="Y21" s="7">
        <v>2.0699999999999998</v>
      </c>
      <c r="Z21" s="7">
        <v>2.11</v>
      </c>
      <c r="AB21" s="7" t="s">
        <v>30</v>
      </c>
      <c r="AC21" s="7">
        <v>2.94</v>
      </c>
      <c r="AD21" s="7">
        <v>3.5</v>
      </c>
      <c r="AE21" s="7">
        <v>3.29</v>
      </c>
      <c r="AF21" s="7">
        <v>3.22</v>
      </c>
      <c r="AG21" s="7">
        <v>3.39</v>
      </c>
      <c r="AH21" s="7">
        <v>3.35</v>
      </c>
      <c r="AI21" s="7">
        <v>3.38</v>
      </c>
      <c r="AJ21" s="7">
        <v>3.07</v>
      </c>
      <c r="AK21" s="7">
        <v>2.69</v>
      </c>
      <c r="AL21" s="7">
        <v>2.96</v>
      </c>
      <c r="AM21" s="7">
        <v>3.23</v>
      </c>
    </row>
    <row r="22" spans="1:39" x14ac:dyDescent="0.2">
      <c r="A22" s="19" t="s">
        <v>31</v>
      </c>
      <c r="B22" t="str">
        <f t="shared" si="1"/>
        <v>XXX</v>
      </c>
      <c r="C22">
        <f t="shared" si="2"/>
        <v>0.62428571428571433</v>
      </c>
      <c r="D22">
        <f t="shared" si="3"/>
        <v>0.63928571428571423</v>
      </c>
      <c r="E22">
        <f t="shared" si="4"/>
        <v>0.66428571428571437</v>
      </c>
      <c r="F22">
        <f t="shared" si="5"/>
        <v>0.68142857142857138</v>
      </c>
      <c r="G22">
        <f t="shared" si="6"/>
        <v>0.70500000000000007</v>
      </c>
      <c r="H22">
        <f t="shared" si="7"/>
        <v>0.72071428571428575</v>
      </c>
      <c r="I22" t="str">
        <f t="shared" si="8"/>
        <v>XXX</v>
      </c>
      <c r="J22" t="str">
        <f t="shared" si="9"/>
        <v>XXX</v>
      </c>
      <c r="K22">
        <f t="shared" si="10"/>
        <v>0.59285714285714286</v>
      </c>
      <c r="L22">
        <f t="shared" si="11"/>
        <v>0.62071428571428577</v>
      </c>
      <c r="M22" s="9">
        <v>0.63</v>
      </c>
      <c r="O22" s="7" t="s">
        <v>31</v>
      </c>
      <c r="P22" s="7" t="s">
        <v>264</v>
      </c>
      <c r="Q22" s="7">
        <v>4.57</v>
      </c>
      <c r="R22" s="7">
        <v>4.6900000000000004</v>
      </c>
      <c r="S22" s="7">
        <v>5</v>
      </c>
      <c r="T22" s="7">
        <v>5.09</v>
      </c>
      <c r="U22" s="7">
        <v>5.19</v>
      </c>
      <c r="V22" s="7">
        <v>5.36</v>
      </c>
      <c r="W22" s="7" t="s">
        <v>264</v>
      </c>
      <c r="X22" s="7" t="s">
        <v>264</v>
      </c>
      <c r="Y22" s="7">
        <v>4.5599999999999996</v>
      </c>
      <c r="Z22" s="7">
        <v>4.78</v>
      </c>
      <c r="AB22" s="7" t="s">
        <v>31</v>
      </c>
      <c r="AC22" s="7" t="s">
        <v>264</v>
      </c>
      <c r="AD22" s="7">
        <v>4.17</v>
      </c>
      <c r="AE22" s="7">
        <v>4.26</v>
      </c>
      <c r="AF22" s="7">
        <v>4.3</v>
      </c>
      <c r="AG22" s="7">
        <v>4.45</v>
      </c>
      <c r="AH22" s="7">
        <v>4.68</v>
      </c>
      <c r="AI22" s="7">
        <v>4.7300000000000004</v>
      </c>
      <c r="AJ22" s="7" t="s">
        <v>264</v>
      </c>
      <c r="AK22" s="7" t="s">
        <v>264</v>
      </c>
      <c r="AL22" s="7">
        <v>3.74</v>
      </c>
      <c r="AM22" s="7">
        <v>3.91</v>
      </c>
    </row>
    <row r="23" spans="1:39" x14ac:dyDescent="0.2">
      <c r="A23" s="19" t="s">
        <v>32</v>
      </c>
      <c r="B23">
        <f t="shared" si="1"/>
        <v>0.34285714285714292</v>
      </c>
      <c r="C23">
        <f t="shared" si="2"/>
        <v>0.34857142857142859</v>
      </c>
      <c r="D23">
        <f t="shared" si="3"/>
        <v>0.35000000000000003</v>
      </c>
      <c r="E23">
        <f t="shared" si="4"/>
        <v>0.39499999999999996</v>
      </c>
      <c r="F23">
        <f t="shared" si="5"/>
        <v>0.40357142857142858</v>
      </c>
      <c r="G23">
        <f t="shared" si="6"/>
        <v>0.41642857142857143</v>
      </c>
      <c r="H23">
        <f t="shared" si="7"/>
        <v>0.40071428571428569</v>
      </c>
      <c r="I23">
        <f t="shared" si="8"/>
        <v>0.36428571428571427</v>
      </c>
      <c r="J23">
        <f t="shared" si="9"/>
        <v>0.38642857142857145</v>
      </c>
      <c r="K23">
        <f t="shared" si="10"/>
        <v>0.42642857142857143</v>
      </c>
      <c r="L23">
        <f t="shared" si="11"/>
        <v>0.41928571428571432</v>
      </c>
      <c r="M23" s="9">
        <v>0.42</v>
      </c>
      <c r="O23" s="7" t="s">
        <v>32</v>
      </c>
      <c r="P23" s="7">
        <v>2.2200000000000002</v>
      </c>
      <c r="Q23" s="7">
        <v>2.21</v>
      </c>
      <c r="R23" s="7">
        <v>2.2200000000000002</v>
      </c>
      <c r="S23" s="7">
        <v>2.77</v>
      </c>
      <c r="T23" s="7">
        <v>2.92</v>
      </c>
      <c r="U23" s="7">
        <v>3.08</v>
      </c>
      <c r="V23" s="7">
        <v>3.07</v>
      </c>
      <c r="W23" s="7">
        <v>2.87</v>
      </c>
      <c r="X23" s="7">
        <v>2.92</v>
      </c>
      <c r="Y23" s="7">
        <v>3.11</v>
      </c>
      <c r="Z23" s="7">
        <v>3.02</v>
      </c>
      <c r="AB23" s="7" t="s">
        <v>32</v>
      </c>
      <c r="AC23" s="7">
        <v>2.58</v>
      </c>
      <c r="AD23" s="7">
        <v>2.67</v>
      </c>
      <c r="AE23" s="7">
        <v>2.68</v>
      </c>
      <c r="AF23" s="7">
        <v>2.76</v>
      </c>
      <c r="AG23" s="7">
        <v>2.73</v>
      </c>
      <c r="AH23" s="7">
        <v>2.75</v>
      </c>
      <c r="AI23" s="7">
        <v>2.54</v>
      </c>
      <c r="AJ23" s="7">
        <v>2.23</v>
      </c>
      <c r="AK23" s="7">
        <v>2.4900000000000002</v>
      </c>
      <c r="AL23" s="7">
        <v>2.86</v>
      </c>
      <c r="AM23" s="7">
        <v>2.85</v>
      </c>
    </row>
    <row r="24" spans="1:39" x14ac:dyDescent="0.2">
      <c r="A24" s="19" t="s">
        <v>33</v>
      </c>
      <c r="B24">
        <f t="shared" si="1"/>
        <v>0.40499999999999997</v>
      </c>
      <c r="C24">
        <f t="shared" si="2"/>
        <v>0.43428571428571427</v>
      </c>
      <c r="D24">
        <f t="shared" si="3"/>
        <v>0.43285714285714288</v>
      </c>
      <c r="E24">
        <f t="shared" si="4"/>
        <v>0.38571428571428573</v>
      </c>
      <c r="F24">
        <f t="shared" si="5"/>
        <v>0.375</v>
      </c>
      <c r="G24">
        <f t="shared" si="6"/>
        <v>0.37642857142857139</v>
      </c>
      <c r="H24">
        <f t="shared" si="7"/>
        <v>0.34928571428571431</v>
      </c>
      <c r="I24">
        <f t="shared" si="8"/>
        <v>0.35714285714285715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9">
        <v>0.41</v>
      </c>
      <c r="O24" s="7" t="s">
        <v>33</v>
      </c>
      <c r="P24" s="7">
        <v>2.65</v>
      </c>
      <c r="Q24" s="7">
        <v>2.82</v>
      </c>
      <c r="R24" s="7">
        <v>2.84</v>
      </c>
      <c r="S24" s="7">
        <v>2.66</v>
      </c>
      <c r="T24" s="7">
        <v>2.57</v>
      </c>
      <c r="U24" s="7">
        <v>2.65</v>
      </c>
      <c r="V24" s="7">
        <v>2.4500000000000002</v>
      </c>
      <c r="W24" s="7">
        <v>2.52</v>
      </c>
      <c r="X24" s="7" t="s">
        <v>264</v>
      </c>
      <c r="Y24" s="7" t="s">
        <v>264</v>
      </c>
      <c r="Z24" s="7" t="s">
        <v>264</v>
      </c>
      <c r="AB24" s="7" t="s">
        <v>33</v>
      </c>
      <c r="AC24" s="7">
        <v>3.02</v>
      </c>
      <c r="AD24" s="7">
        <v>3.26</v>
      </c>
      <c r="AE24" s="7">
        <v>3.22</v>
      </c>
      <c r="AF24" s="7">
        <v>2.74</v>
      </c>
      <c r="AG24" s="7">
        <v>2.68</v>
      </c>
      <c r="AH24" s="7">
        <v>2.62</v>
      </c>
      <c r="AI24" s="7">
        <v>2.44</v>
      </c>
      <c r="AJ24" s="7">
        <v>2.48</v>
      </c>
      <c r="AK24" s="7" t="s">
        <v>264</v>
      </c>
      <c r="AL24" s="7" t="s">
        <v>264</v>
      </c>
      <c r="AM24" s="7" t="s">
        <v>264</v>
      </c>
    </row>
    <row r="25" spans="1:39" x14ac:dyDescent="0.2">
      <c r="A25" s="19" t="s">
        <v>34</v>
      </c>
      <c r="B25">
        <f t="shared" si="1"/>
        <v>0.32142857142857145</v>
      </c>
      <c r="C25">
        <f t="shared" si="2"/>
        <v>0.32214285714285712</v>
      </c>
      <c r="D25">
        <f t="shared" si="3"/>
        <v>0.30571428571428566</v>
      </c>
      <c r="E25">
        <f t="shared" si="4"/>
        <v>0.30928571428571427</v>
      </c>
      <c r="F25">
        <f t="shared" si="5"/>
        <v>0.29571428571428571</v>
      </c>
      <c r="G25">
        <f t="shared" si="6"/>
        <v>0.28428571428571431</v>
      </c>
      <c r="H25">
        <f t="shared" si="7"/>
        <v>0.31214285714285717</v>
      </c>
      <c r="I25">
        <f t="shared" si="8"/>
        <v>0.32</v>
      </c>
      <c r="J25">
        <f t="shared" si="9"/>
        <v>0.32</v>
      </c>
      <c r="K25">
        <f t="shared" si="10"/>
        <v>0.33142857142857146</v>
      </c>
      <c r="L25">
        <f t="shared" si="11"/>
        <v>0.40571428571428569</v>
      </c>
      <c r="M25" s="9">
        <v>0.17</v>
      </c>
      <c r="O25" s="7" t="s">
        <v>34</v>
      </c>
      <c r="P25" s="7">
        <v>2.11</v>
      </c>
      <c r="Q25" s="7">
        <v>2.13</v>
      </c>
      <c r="R25" s="7">
        <v>1.98</v>
      </c>
      <c r="S25" s="7">
        <v>2.09</v>
      </c>
      <c r="T25" s="7">
        <v>2.0299999999999998</v>
      </c>
      <c r="U25" s="7">
        <v>1.96</v>
      </c>
      <c r="V25" s="7">
        <v>2.33</v>
      </c>
      <c r="W25" s="7">
        <v>2.46</v>
      </c>
      <c r="X25" s="7">
        <v>2.46</v>
      </c>
      <c r="Y25" s="7">
        <v>2.54</v>
      </c>
      <c r="Z25" s="7">
        <v>3.09</v>
      </c>
      <c r="AB25" s="7" t="s">
        <v>34</v>
      </c>
      <c r="AC25" s="7">
        <v>2.39</v>
      </c>
      <c r="AD25" s="7">
        <v>2.38</v>
      </c>
      <c r="AE25" s="7">
        <v>2.2999999999999998</v>
      </c>
      <c r="AF25" s="7">
        <v>2.2400000000000002</v>
      </c>
      <c r="AG25" s="7">
        <v>2.11</v>
      </c>
      <c r="AH25" s="7">
        <v>2.02</v>
      </c>
      <c r="AI25" s="7">
        <v>2.04</v>
      </c>
      <c r="AJ25" s="7">
        <v>2.02</v>
      </c>
      <c r="AK25" s="7">
        <v>2.02</v>
      </c>
      <c r="AL25" s="7">
        <v>2.1</v>
      </c>
      <c r="AM25" s="7">
        <v>2.59</v>
      </c>
    </row>
    <row r="26" spans="1:39" x14ac:dyDescent="0.2">
      <c r="A26" s="19" t="s">
        <v>35</v>
      </c>
      <c r="B26">
        <f t="shared" si="1"/>
        <v>0.38499999999999995</v>
      </c>
      <c r="C26">
        <f t="shared" si="2"/>
        <v>0.40142857142857141</v>
      </c>
      <c r="D26">
        <f t="shared" si="3"/>
        <v>0.42214285714285715</v>
      </c>
      <c r="E26">
        <f t="shared" si="4"/>
        <v>0.43714285714285711</v>
      </c>
      <c r="F26">
        <f t="shared" si="5"/>
        <v>0.46499999999999997</v>
      </c>
      <c r="G26">
        <f t="shared" si="6"/>
        <v>0.48714285714285716</v>
      </c>
      <c r="H26">
        <f t="shared" si="7"/>
        <v>0.42571428571428571</v>
      </c>
      <c r="I26">
        <f t="shared" si="8"/>
        <v>0.36142857142857149</v>
      </c>
      <c r="J26">
        <f t="shared" si="9"/>
        <v>0.39714285714285719</v>
      </c>
      <c r="K26">
        <f t="shared" si="10"/>
        <v>0.435</v>
      </c>
      <c r="L26">
        <f t="shared" si="11"/>
        <v>0.41428571428571431</v>
      </c>
      <c r="M26" s="9">
        <v>0.2</v>
      </c>
      <c r="O26" s="7" t="s">
        <v>35</v>
      </c>
      <c r="P26" s="7">
        <v>2.82</v>
      </c>
      <c r="Q26" s="7">
        <v>2.89</v>
      </c>
      <c r="R26" s="7">
        <v>3</v>
      </c>
      <c r="S26" s="7">
        <v>3.07</v>
      </c>
      <c r="T26" s="7">
        <v>3.28</v>
      </c>
      <c r="U26" s="7">
        <v>3.44</v>
      </c>
      <c r="V26" s="7">
        <v>3.03</v>
      </c>
      <c r="W26" s="7">
        <v>2.62</v>
      </c>
      <c r="X26" s="7">
        <v>2.91</v>
      </c>
      <c r="Y26" s="7">
        <v>3.2</v>
      </c>
      <c r="Z26" s="7">
        <v>3.06</v>
      </c>
      <c r="AB26" s="7" t="s">
        <v>35</v>
      </c>
      <c r="AC26" s="7">
        <v>2.57</v>
      </c>
      <c r="AD26" s="7">
        <v>2.73</v>
      </c>
      <c r="AE26" s="7">
        <v>2.91</v>
      </c>
      <c r="AF26" s="7">
        <v>3.05</v>
      </c>
      <c r="AG26" s="7">
        <v>3.23</v>
      </c>
      <c r="AH26" s="7">
        <v>3.38</v>
      </c>
      <c r="AI26" s="7">
        <v>2.93</v>
      </c>
      <c r="AJ26" s="7">
        <v>2.44</v>
      </c>
      <c r="AK26" s="7">
        <v>2.65</v>
      </c>
      <c r="AL26" s="7">
        <v>2.89</v>
      </c>
      <c r="AM26" s="7">
        <v>2.74</v>
      </c>
    </row>
    <row r="27" spans="1:39" x14ac:dyDescent="0.2">
      <c r="A27" s="19" t="s">
        <v>36</v>
      </c>
      <c r="B27">
        <f t="shared" si="1"/>
        <v>0.28428571428571431</v>
      </c>
      <c r="C27">
        <f t="shared" si="2"/>
        <v>0.30642857142857144</v>
      </c>
      <c r="D27">
        <f t="shared" si="3"/>
        <v>0.33428571428571424</v>
      </c>
      <c r="E27">
        <f t="shared" si="4"/>
        <v>0.37</v>
      </c>
      <c r="F27">
        <f t="shared" si="5"/>
        <v>0.37785714285714284</v>
      </c>
      <c r="G27">
        <f t="shared" si="6"/>
        <v>0.35285714285714281</v>
      </c>
      <c r="H27">
        <f t="shared" si="7"/>
        <v>0.33285714285714285</v>
      </c>
      <c r="I27">
        <f t="shared" si="8"/>
        <v>0.39428571428571424</v>
      </c>
      <c r="J27">
        <f t="shared" si="9"/>
        <v>0.41642857142857143</v>
      </c>
      <c r="K27">
        <f t="shared" si="10"/>
        <v>0.39857142857142858</v>
      </c>
      <c r="L27">
        <f t="shared" si="11"/>
        <v>0.39857142857142858</v>
      </c>
      <c r="M27" s="9">
        <v>0.25</v>
      </c>
      <c r="O27" s="7" t="s">
        <v>36</v>
      </c>
      <c r="P27" s="7">
        <v>1.73</v>
      </c>
      <c r="Q27" s="7">
        <v>1.87</v>
      </c>
      <c r="R27" s="7">
        <v>2.0699999999999998</v>
      </c>
      <c r="S27" s="7">
        <v>2.44</v>
      </c>
      <c r="T27" s="7">
        <v>2.52</v>
      </c>
      <c r="U27" s="7">
        <v>2.41</v>
      </c>
      <c r="V27" s="7">
        <v>2.2999999999999998</v>
      </c>
      <c r="W27" s="7">
        <v>2.71</v>
      </c>
      <c r="X27" s="7">
        <v>2.84</v>
      </c>
      <c r="Y27" s="7">
        <v>2.73</v>
      </c>
      <c r="Z27" s="7">
        <v>2.72</v>
      </c>
      <c r="AB27" s="7" t="s">
        <v>36</v>
      </c>
      <c r="AC27" s="7">
        <v>2.25</v>
      </c>
      <c r="AD27" s="7">
        <v>2.42</v>
      </c>
      <c r="AE27" s="7">
        <v>2.61</v>
      </c>
      <c r="AF27" s="7">
        <v>2.74</v>
      </c>
      <c r="AG27" s="7">
        <v>2.77</v>
      </c>
      <c r="AH27" s="7">
        <v>2.5299999999999998</v>
      </c>
      <c r="AI27" s="7">
        <v>2.36</v>
      </c>
      <c r="AJ27" s="7">
        <v>2.81</v>
      </c>
      <c r="AK27" s="7">
        <v>2.99</v>
      </c>
      <c r="AL27" s="7">
        <v>2.85</v>
      </c>
      <c r="AM27" s="7">
        <v>2.86</v>
      </c>
    </row>
    <row r="28" spans="1:39" x14ac:dyDescent="0.2">
      <c r="A28" s="19" t="s">
        <v>37</v>
      </c>
      <c r="B28">
        <f t="shared" si="1"/>
        <v>0.67142857142857149</v>
      </c>
      <c r="C28">
        <f t="shared" si="2"/>
        <v>0.72928571428571431</v>
      </c>
      <c r="D28">
        <f t="shared" si="3"/>
        <v>0.73357142857142854</v>
      </c>
      <c r="E28">
        <f t="shared" si="4"/>
        <v>0.76214285714285712</v>
      </c>
      <c r="F28">
        <f t="shared" si="5"/>
        <v>0.76214285714285712</v>
      </c>
      <c r="G28">
        <f t="shared" si="6"/>
        <v>0.75642857142857145</v>
      </c>
      <c r="H28">
        <f t="shared" si="7"/>
        <v>0.74214285714285722</v>
      </c>
      <c r="I28">
        <f t="shared" si="8"/>
        <v>0.75428571428571434</v>
      </c>
      <c r="J28">
        <f t="shared" si="9"/>
        <v>0.75357142857142867</v>
      </c>
      <c r="K28">
        <f t="shared" si="10"/>
        <v>0.73928571428571421</v>
      </c>
      <c r="L28">
        <f t="shared" si="11"/>
        <v>0.76</v>
      </c>
      <c r="M28" s="9">
        <v>0.81</v>
      </c>
      <c r="O28" s="7" t="s">
        <v>37</v>
      </c>
      <c r="P28" s="7">
        <v>4.41</v>
      </c>
      <c r="Q28" s="7">
        <v>4.9000000000000004</v>
      </c>
      <c r="R28" s="7">
        <v>4.92</v>
      </c>
      <c r="S28" s="7">
        <v>5.37</v>
      </c>
      <c r="T28" s="7">
        <v>5.4</v>
      </c>
      <c r="U28" s="7">
        <v>5.32</v>
      </c>
      <c r="V28" s="7">
        <v>5.21</v>
      </c>
      <c r="W28" s="7">
        <v>5.28</v>
      </c>
      <c r="X28" s="7">
        <v>5.31</v>
      </c>
      <c r="Y28" s="7">
        <v>5.29</v>
      </c>
      <c r="Z28" s="7">
        <v>5.46</v>
      </c>
      <c r="AB28" s="7" t="s">
        <v>37</v>
      </c>
      <c r="AC28" s="7">
        <v>4.99</v>
      </c>
      <c r="AD28" s="7">
        <v>5.31</v>
      </c>
      <c r="AE28" s="7">
        <v>5.35</v>
      </c>
      <c r="AF28" s="7">
        <v>5.3</v>
      </c>
      <c r="AG28" s="7">
        <v>5.27</v>
      </c>
      <c r="AH28" s="7">
        <v>5.27</v>
      </c>
      <c r="AI28" s="7">
        <v>5.18</v>
      </c>
      <c r="AJ28" s="7">
        <v>5.28</v>
      </c>
      <c r="AK28" s="7">
        <v>5.24</v>
      </c>
      <c r="AL28" s="7">
        <v>5.0599999999999996</v>
      </c>
      <c r="AM28" s="7">
        <v>5.18</v>
      </c>
    </row>
    <row r="29" spans="1:39" x14ac:dyDescent="0.2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9"/>
    </row>
    <row r="30" spans="1:39" x14ac:dyDescent="0.2">
      <c r="A30" s="19" t="s">
        <v>39</v>
      </c>
      <c r="B30">
        <f t="shared" si="1"/>
        <v>0.26571428571428568</v>
      </c>
      <c r="C30">
        <f t="shared" si="2"/>
        <v>0.25857142857142856</v>
      </c>
      <c r="D30">
        <f t="shared" si="3"/>
        <v>0.29499999999999998</v>
      </c>
      <c r="E30">
        <f t="shared" si="4"/>
        <v>0.34428571428571431</v>
      </c>
      <c r="F30">
        <f t="shared" si="5"/>
        <v>0.33571428571428569</v>
      </c>
      <c r="G30">
        <f t="shared" si="6"/>
        <v>0.32357142857142851</v>
      </c>
      <c r="H30">
        <f t="shared" si="7"/>
        <v>0.29571428571428571</v>
      </c>
      <c r="I30">
        <f t="shared" si="8"/>
        <v>0.31</v>
      </c>
      <c r="J30">
        <f t="shared" si="9"/>
        <v>0.32214285714285712</v>
      </c>
      <c r="K30">
        <f t="shared" si="10"/>
        <v>0.30499999999999999</v>
      </c>
      <c r="L30">
        <f t="shared" si="11"/>
        <v>0.30857142857142861</v>
      </c>
      <c r="M30" s="9">
        <v>0.19</v>
      </c>
      <c r="O30" s="7" t="s">
        <v>39</v>
      </c>
      <c r="P30" s="7">
        <v>1.69</v>
      </c>
      <c r="Q30" s="7">
        <v>1.71</v>
      </c>
      <c r="R30" s="7">
        <v>1.88</v>
      </c>
      <c r="S30" s="7">
        <v>2.14</v>
      </c>
      <c r="T30" s="7">
        <v>2.17</v>
      </c>
      <c r="U30" s="7">
        <v>2.23</v>
      </c>
      <c r="V30" s="7">
        <v>2.0299999999999998</v>
      </c>
      <c r="W30" s="7">
        <v>2.1800000000000002</v>
      </c>
      <c r="X30" s="7">
        <v>2.2200000000000002</v>
      </c>
      <c r="Y30" s="7">
        <v>2.0099999999999998</v>
      </c>
      <c r="Z30" s="7">
        <v>2.09</v>
      </c>
      <c r="AB30" s="7" t="s">
        <v>39</v>
      </c>
      <c r="AC30" s="7">
        <v>2.0299999999999998</v>
      </c>
      <c r="AD30" s="7">
        <v>1.91</v>
      </c>
      <c r="AE30" s="7">
        <v>2.25</v>
      </c>
      <c r="AF30" s="7">
        <v>2.68</v>
      </c>
      <c r="AG30" s="7">
        <v>2.5299999999999998</v>
      </c>
      <c r="AH30" s="7">
        <v>2.2999999999999998</v>
      </c>
      <c r="AI30" s="7">
        <v>2.11</v>
      </c>
      <c r="AJ30" s="7">
        <v>2.16</v>
      </c>
      <c r="AK30" s="7">
        <v>2.29</v>
      </c>
      <c r="AL30" s="7">
        <v>2.2599999999999998</v>
      </c>
      <c r="AM30" s="7">
        <v>2.23</v>
      </c>
    </row>
    <row r="31" spans="1:39" x14ac:dyDescent="0.2">
      <c r="A31" s="19" t="s">
        <v>40</v>
      </c>
      <c r="B31">
        <f t="shared" si="1"/>
        <v>0.58285714285714285</v>
      </c>
      <c r="C31">
        <f t="shared" si="2"/>
        <v>0.54928571428571427</v>
      </c>
      <c r="D31">
        <f t="shared" si="3"/>
        <v>0.55500000000000005</v>
      </c>
      <c r="E31">
        <f t="shared" si="4"/>
        <v>0.67999999999999994</v>
      </c>
      <c r="F31">
        <f t="shared" si="5"/>
        <v>0.72</v>
      </c>
      <c r="G31">
        <f t="shared" si="6"/>
        <v>0.69714285714285718</v>
      </c>
      <c r="H31">
        <f t="shared" si="7"/>
        <v>0.68214285714285716</v>
      </c>
      <c r="I31">
        <f t="shared" si="8"/>
        <v>0.67142857142857137</v>
      </c>
      <c r="J31">
        <f t="shared" si="9"/>
        <v>0.62357142857142855</v>
      </c>
      <c r="K31">
        <f t="shared" si="10"/>
        <v>0.59071428571428564</v>
      </c>
      <c r="L31">
        <f t="shared" si="11"/>
        <v>0.60857142857142854</v>
      </c>
      <c r="M31" s="9">
        <v>0.67</v>
      </c>
      <c r="O31" s="7" t="s">
        <v>40</v>
      </c>
      <c r="P31" s="7">
        <v>4.12</v>
      </c>
      <c r="Q31" s="7">
        <v>3.64</v>
      </c>
      <c r="R31" s="7">
        <v>3.62</v>
      </c>
      <c r="S31" s="7">
        <v>4.7</v>
      </c>
      <c r="T31" s="7">
        <v>5.03</v>
      </c>
      <c r="U31" s="7">
        <v>4.97</v>
      </c>
      <c r="V31" s="7">
        <v>4.8499999999999996</v>
      </c>
      <c r="W31" s="7">
        <v>4.8</v>
      </c>
      <c r="X31" s="7">
        <v>4.4400000000000004</v>
      </c>
      <c r="Y31" s="7">
        <v>4.16</v>
      </c>
      <c r="Z31" s="7">
        <v>4.28</v>
      </c>
      <c r="AB31" s="7" t="s">
        <v>40</v>
      </c>
      <c r="AC31" s="7">
        <v>4.04</v>
      </c>
      <c r="AD31" s="7">
        <v>4.05</v>
      </c>
      <c r="AE31" s="7">
        <v>4.1500000000000004</v>
      </c>
      <c r="AF31" s="7">
        <v>4.82</v>
      </c>
      <c r="AG31" s="7">
        <v>5.05</v>
      </c>
      <c r="AH31" s="7">
        <v>4.79</v>
      </c>
      <c r="AI31" s="7">
        <v>4.7</v>
      </c>
      <c r="AJ31" s="7">
        <v>4.5999999999999996</v>
      </c>
      <c r="AK31" s="7">
        <v>4.29</v>
      </c>
      <c r="AL31" s="7">
        <v>4.1100000000000003</v>
      </c>
      <c r="AM31" s="7">
        <v>4.24</v>
      </c>
    </row>
    <row r="32" spans="1:39" x14ac:dyDescent="0.2">
      <c r="A32" s="19" t="s">
        <v>41</v>
      </c>
      <c r="B32">
        <f t="shared" si="1"/>
        <v>0.45714285714285718</v>
      </c>
      <c r="C32">
        <f t="shared" si="2"/>
        <v>0.51142857142857145</v>
      </c>
      <c r="D32">
        <f t="shared" si="3"/>
        <v>0.55214285714285716</v>
      </c>
      <c r="E32">
        <f t="shared" si="4"/>
        <v>0.56642857142857139</v>
      </c>
      <c r="F32">
        <f t="shared" si="5"/>
        <v>0.5635714285714285</v>
      </c>
      <c r="G32">
        <f t="shared" si="6"/>
        <v>0.55499999999999994</v>
      </c>
      <c r="H32">
        <f t="shared" si="7"/>
        <v>0.57071428571428573</v>
      </c>
      <c r="I32">
        <f t="shared" si="8"/>
        <v>0.57285714285714284</v>
      </c>
      <c r="J32">
        <f t="shared" si="9"/>
        <v>0.56285714285714283</v>
      </c>
      <c r="K32">
        <f t="shared" si="10"/>
        <v>0.59857142857142864</v>
      </c>
      <c r="L32">
        <f t="shared" si="11"/>
        <v>0.63357142857142867</v>
      </c>
      <c r="M32" s="9">
        <v>0.39</v>
      </c>
      <c r="O32" s="7" t="s">
        <v>41</v>
      </c>
      <c r="P32" s="7">
        <v>3.18</v>
      </c>
      <c r="Q32" s="7">
        <v>3.55</v>
      </c>
      <c r="R32" s="7">
        <v>3.88</v>
      </c>
      <c r="S32" s="7">
        <v>4.04</v>
      </c>
      <c r="T32" s="7">
        <v>4.01</v>
      </c>
      <c r="U32" s="7">
        <v>3.92</v>
      </c>
      <c r="V32" s="7">
        <v>3.99</v>
      </c>
      <c r="W32" s="7">
        <v>3.98</v>
      </c>
      <c r="X32" s="7">
        <v>3.96</v>
      </c>
      <c r="Y32" s="7">
        <v>4.2300000000000004</v>
      </c>
      <c r="Z32" s="7">
        <v>4.38</v>
      </c>
      <c r="AB32" s="7" t="s">
        <v>41</v>
      </c>
      <c r="AC32" s="7">
        <v>3.22</v>
      </c>
      <c r="AD32" s="7">
        <v>3.61</v>
      </c>
      <c r="AE32" s="7">
        <v>3.85</v>
      </c>
      <c r="AF32" s="7">
        <v>3.89</v>
      </c>
      <c r="AG32" s="7">
        <v>3.88</v>
      </c>
      <c r="AH32" s="7">
        <v>3.85</v>
      </c>
      <c r="AI32" s="7">
        <v>4</v>
      </c>
      <c r="AJ32" s="7">
        <v>4.04</v>
      </c>
      <c r="AK32" s="7">
        <v>3.92</v>
      </c>
      <c r="AL32" s="7">
        <v>4.1500000000000004</v>
      </c>
      <c r="AM32" s="7">
        <v>4.49</v>
      </c>
    </row>
    <row r="33" spans="1:39" x14ac:dyDescent="0.2">
      <c r="A33" s="19" t="s">
        <v>42</v>
      </c>
      <c r="B33">
        <f t="shared" si="1"/>
        <v>0.41857142857142854</v>
      </c>
      <c r="C33">
        <f t="shared" si="2"/>
        <v>0.44</v>
      </c>
      <c r="D33">
        <f t="shared" si="3"/>
        <v>0.39999999999999997</v>
      </c>
      <c r="E33">
        <f t="shared" si="4"/>
        <v>0.41142857142857142</v>
      </c>
      <c r="F33">
        <f t="shared" si="5"/>
        <v>0.42071428571428576</v>
      </c>
      <c r="G33">
        <f t="shared" si="6"/>
        <v>0.39714285714285719</v>
      </c>
      <c r="H33">
        <f t="shared" si="7"/>
        <v>0.38642857142857145</v>
      </c>
      <c r="I33">
        <f t="shared" si="8"/>
        <v>0.37428571428571428</v>
      </c>
      <c r="J33">
        <f t="shared" si="9"/>
        <v>0.35642857142857143</v>
      </c>
      <c r="K33">
        <f t="shared" si="10"/>
        <v>0.36571428571428571</v>
      </c>
      <c r="L33">
        <f t="shared" si="11"/>
        <v>0.35571428571428576</v>
      </c>
      <c r="M33" s="9">
        <v>0.36</v>
      </c>
      <c r="O33" s="7" t="s">
        <v>42</v>
      </c>
      <c r="P33" s="7">
        <v>2.5099999999999998</v>
      </c>
      <c r="Q33" s="7">
        <v>2.76</v>
      </c>
      <c r="R33" s="7">
        <v>2.56</v>
      </c>
      <c r="S33" s="7">
        <v>2.79</v>
      </c>
      <c r="T33" s="7">
        <v>2.83</v>
      </c>
      <c r="U33" s="7">
        <v>2.67</v>
      </c>
      <c r="V33" s="7">
        <v>2.58</v>
      </c>
      <c r="W33" s="7">
        <v>2.5299999999999998</v>
      </c>
      <c r="X33" s="7">
        <v>2.4500000000000002</v>
      </c>
      <c r="Y33" s="7">
        <v>2.48</v>
      </c>
      <c r="Z33" s="7">
        <v>2.4</v>
      </c>
      <c r="AB33" s="7" t="s">
        <v>42</v>
      </c>
      <c r="AC33" s="7">
        <v>3.35</v>
      </c>
      <c r="AD33" s="7">
        <v>3.4</v>
      </c>
      <c r="AE33" s="7">
        <v>3.04</v>
      </c>
      <c r="AF33" s="7">
        <v>2.97</v>
      </c>
      <c r="AG33" s="7">
        <v>3.06</v>
      </c>
      <c r="AH33" s="7">
        <v>2.89</v>
      </c>
      <c r="AI33" s="7">
        <v>2.83</v>
      </c>
      <c r="AJ33" s="7">
        <v>2.71</v>
      </c>
      <c r="AK33" s="7">
        <v>2.54</v>
      </c>
      <c r="AL33" s="7">
        <v>2.64</v>
      </c>
      <c r="AM33" s="7">
        <v>2.58</v>
      </c>
    </row>
    <row r="34" spans="1:39" x14ac:dyDescent="0.2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0.35714285714285715</v>
      </c>
      <c r="L34">
        <f t="shared" si="11"/>
        <v>0.36428571428571427</v>
      </c>
      <c r="M34" s="9">
        <v>0.2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2.5099999999999998</v>
      </c>
      <c r="Z34" s="7">
        <v>2.5</v>
      </c>
      <c r="AB34" s="7" t="s">
        <v>43</v>
      </c>
      <c r="AC34" s="7" t="s">
        <v>264</v>
      </c>
      <c r="AD34" s="7" t="s">
        <v>264</v>
      </c>
      <c r="AE34" s="7" t="s">
        <v>264</v>
      </c>
      <c r="AF34" s="7" t="s">
        <v>264</v>
      </c>
      <c r="AG34" s="7" t="s">
        <v>264</v>
      </c>
      <c r="AH34" s="7" t="s">
        <v>264</v>
      </c>
      <c r="AI34" s="7" t="s">
        <v>264</v>
      </c>
      <c r="AJ34" s="7" t="s">
        <v>264</v>
      </c>
      <c r="AK34" s="7" t="s">
        <v>264</v>
      </c>
      <c r="AL34" s="7">
        <v>2.4900000000000002</v>
      </c>
      <c r="AM34" s="7">
        <v>2.6</v>
      </c>
    </row>
    <row r="35" spans="1:39" x14ac:dyDescent="0.2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9"/>
    </row>
    <row r="36" spans="1:39" x14ac:dyDescent="0.2">
      <c r="A36" s="19" t="s">
        <v>45</v>
      </c>
      <c r="B36">
        <f t="shared" si="1"/>
        <v>0.5357142857142857</v>
      </c>
      <c r="C36">
        <f t="shared" si="2"/>
        <v>0.59428571428571431</v>
      </c>
      <c r="D36">
        <f t="shared" si="3"/>
        <v>0.6100000000000001</v>
      </c>
      <c r="E36">
        <f t="shared" si="4"/>
        <v>0.61</v>
      </c>
      <c r="F36">
        <f t="shared" si="5"/>
        <v>0.56857142857142851</v>
      </c>
      <c r="G36">
        <f t="shared" si="6"/>
        <v>0.5485714285714286</v>
      </c>
      <c r="H36">
        <f t="shared" si="7"/>
        <v>0.55142857142857138</v>
      </c>
      <c r="I36">
        <f t="shared" si="8"/>
        <v>0.56928571428571428</v>
      </c>
      <c r="J36">
        <f t="shared" si="9"/>
        <v>0.55000000000000004</v>
      </c>
      <c r="K36">
        <f t="shared" si="10"/>
        <v>0.54357142857142848</v>
      </c>
      <c r="L36">
        <f t="shared" si="11"/>
        <v>0.57714285714285718</v>
      </c>
      <c r="M36" s="9">
        <v>0.56000000000000005</v>
      </c>
      <c r="O36" s="7" t="s">
        <v>45</v>
      </c>
      <c r="P36" s="7">
        <v>3.27</v>
      </c>
      <c r="Q36" s="7">
        <v>3.82</v>
      </c>
      <c r="R36" s="7">
        <v>3.97</v>
      </c>
      <c r="S36" s="7">
        <v>4.09</v>
      </c>
      <c r="T36" s="7">
        <v>3.82</v>
      </c>
      <c r="U36" s="7">
        <v>3.67</v>
      </c>
      <c r="V36" s="7">
        <v>3.63</v>
      </c>
      <c r="W36" s="7">
        <v>3.71</v>
      </c>
      <c r="X36" s="7">
        <v>3.55</v>
      </c>
      <c r="Y36" s="7">
        <v>3.47</v>
      </c>
      <c r="Z36" s="7">
        <v>3.7</v>
      </c>
      <c r="AB36" s="7" t="s">
        <v>45</v>
      </c>
      <c r="AC36" s="7">
        <v>4.2300000000000004</v>
      </c>
      <c r="AD36" s="7">
        <v>4.5</v>
      </c>
      <c r="AE36" s="7">
        <v>4.57</v>
      </c>
      <c r="AF36" s="7">
        <v>4.45</v>
      </c>
      <c r="AG36" s="7">
        <v>4.1399999999999997</v>
      </c>
      <c r="AH36" s="7">
        <v>4.01</v>
      </c>
      <c r="AI36" s="7">
        <v>4.09</v>
      </c>
      <c r="AJ36" s="7">
        <v>4.26</v>
      </c>
      <c r="AK36" s="7">
        <v>4.1500000000000004</v>
      </c>
      <c r="AL36" s="7">
        <v>4.1399999999999997</v>
      </c>
      <c r="AM36" s="7">
        <v>4.38</v>
      </c>
    </row>
    <row r="37" spans="1:39" x14ac:dyDescent="0.2">
      <c r="A37" s="19" t="s">
        <v>46</v>
      </c>
      <c r="B37" t="str">
        <f t="shared" si="1"/>
        <v>XXX</v>
      </c>
      <c r="C37">
        <f t="shared" si="2"/>
        <v>0.26285714285714284</v>
      </c>
      <c r="D37">
        <f t="shared" si="3"/>
        <v>0.27714285714285714</v>
      </c>
      <c r="E37">
        <f t="shared" si="4"/>
        <v>0.29714285714285715</v>
      </c>
      <c r="F37">
        <f t="shared" si="5"/>
        <v>0.28928571428571426</v>
      </c>
      <c r="G37">
        <f t="shared" si="6"/>
        <v>0.35857142857142854</v>
      </c>
      <c r="H37">
        <f t="shared" si="7"/>
        <v>0.39785714285714285</v>
      </c>
      <c r="I37">
        <f t="shared" si="8"/>
        <v>0.47642857142857142</v>
      </c>
      <c r="J37">
        <f t="shared" si="9"/>
        <v>0.54214285714285715</v>
      </c>
      <c r="K37">
        <f t="shared" si="10"/>
        <v>0.49000000000000005</v>
      </c>
      <c r="L37" t="str">
        <f t="shared" si="11"/>
        <v>XXX</v>
      </c>
      <c r="M37" s="9">
        <v>0.35</v>
      </c>
      <c r="O37" s="7" t="s">
        <v>46</v>
      </c>
      <c r="P37" s="7" t="s">
        <v>264</v>
      </c>
      <c r="Q37" s="7">
        <v>1.73</v>
      </c>
      <c r="R37" s="7">
        <v>1.8</v>
      </c>
      <c r="S37" s="7">
        <v>2.0699999999999998</v>
      </c>
      <c r="T37" s="7">
        <v>2.06</v>
      </c>
      <c r="U37" s="7">
        <v>2.59</v>
      </c>
      <c r="V37" s="7">
        <v>2.88</v>
      </c>
      <c r="W37" s="7">
        <v>3.43</v>
      </c>
      <c r="X37" s="7">
        <v>3.82</v>
      </c>
      <c r="Y37" s="7">
        <v>3.49</v>
      </c>
      <c r="Z37" s="7" t="s">
        <v>264</v>
      </c>
      <c r="AB37" s="7" t="s">
        <v>46</v>
      </c>
      <c r="AC37" s="7" t="s">
        <v>264</v>
      </c>
      <c r="AD37" s="7">
        <v>1.95</v>
      </c>
      <c r="AE37" s="7">
        <v>2.08</v>
      </c>
      <c r="AF37" s="7">
        <v>2.09</v>
      </c>
      <c r="AG37" s="7">
        <v>1.99</v>
      </c>
      <c r="AH37" s="7">
        <v>2.4300000000000002</v>
      </c>
      <c r="AI37" s="7">
        <v>2.69</v>
      </c>
      <c r="AJ37" s="7">
        <v>3.24</v>
      </c>
      <c r="AK37" s="7">
        <v>3.77</v>
      </c>
      <c r="AL37" s="7">
        <v>3.37</v>
      </c>
      <c r="AM37" s="7" t="s">
        <v>264</v>
      </c>
    </row>
    <row r="38" spans="1:39" x14ac:dyDescent="0.2">
      <c r="A38" s="19" t="s">
        <v>47</v>
      </c>
      <c r="B38">
        <f t="shared" si="1"/>
        <v>0.45500000000000002</v>
      </c>
      <c r="C38">
        <f t="shared" si="2"/>
        <v>0.42857142857142855</v>
      </c>
      <c r="D38">
        <f t="shared" si="3"/>
        <v>0.39999999999999997</v>
      </c>
      <c r="E38">
        <f t="shared" si="4"/>
        <v>0.42214285714285715</v>
      </c>
      <c r="F38">
        <f t="shared" si="5"/>
        <v>0.41857142857142854</v>
      </c>
      <c r="G38">
        <f t="shared" si="6"/>
        <v>0.39857142857142858</v>
      </c>
      <c r="H38">
        <f t="shared" si="7"/>
        <v>0.40928571428571431</v>
      </c>
      <c r="I38">
        <f t="shared" si="8"/>
        <v>0.42071428571428576</v>
      </c>
      <c r="J38">
        <f t="shared" si="9"/>
        <v>0.42785714285714288</v>
      </c>
      <c r="K38">
        <f t="shared" si="10"/>
        <v>0.41785714285714282</v>
      </c>
      <c r="L38">
        <f t="shared" si="11"/>
        <v>0.38428571428571429</v>
      </c>
      <c r="M38" s="9">
        <v>0.48</v>
      </c>
      <c r="O38" s="7" t="s">
        <v>47</v>
      </c>
      <c r="P38" s="7">
        <v>3.21</v>
      </c>
      <c r="Q38" s="7">
        <v>2.97</v>
      </c>
      <c r="R38" s="7">
        <v>2.68</v>
      </c>
      <c r="S38" s="7">
        <v>3</v>
      </c>
      <c r="T38" s="7">
        <v>2.96</v>
      </c>
      <c r="U38" s="7">
        <v>2.8</v>
      </c>
      <c r="V38" s="7">
        <v>2.96</v>
      </c>
      <c r="W38" s="7">
        <v>3.08</v>
      </c>
      <c r="X38" s="7">
        <v>3.04</v>
      </c>
      <c r="Y38" s="7">
        <v>3.01</v>
      </c>
      <c r="Z38" s="7">
        <v>2.86</v>
      </c>
      <c r="AB38" s="7" t="s">
        <v>47</v>
      </c>
      <c r="AC38" s="7">
        <v>3.16</v>
      </c>
      <c r="AD38" s="7">
        <v>3.03</v>
      </c>
      <c r="AE38" s="7">
        <v>2.92</v>
      </c>
      <c r="AF38" s="7">
        <v>2.91</v>
      </c>
      <c r="AG38" s="7">
        <v>2.9</v>
      </c>
      <c r="AH38" s="7">
        <v>2.78</v>
      </c>
      <c r="AI38" s="7">
        <v>2.77</v>
      </c>
      <c r="AJ38" s="7">
        <v>2.81</v>
      </c>
      <c r="AK38" s="7">
        <v>2.95</v>
      </c>
      <c r="AL38" s="7">
        <v>2.84</v>
      </c>
      <c r="AM38" s="7">
        <v>2.52</v>
      </c>
    </row>
    <row r="39" spans="1:39" x14ac:dyDescent="0.2">
      <c r="A39" s="19" t="s">
        <v>48</v>
      </c>
      <c r="B39">
        <f t="shared" si="1"/>
        <v>0.60357142857142854</v>
      </c>
      <c r="C39">
        <f t="shared" si="2"/>
        <v>0.66714285714285715</v>
      </c>
      <c r="D39">
        <f t="shared" si="3"/>
        <v>0.66857142857142848</v>
      </c>
      <c r="E39">
        <f t="shared" si="4"/>
        <v>0.67428571428571427</v>
      </c>
      <c r="F39">
        <f t="shared" si="5"/>
        <v>0.64</v>
      </c>
      <c r="G39">
        <f t="shared" si="6"/>
        <v>0.59214285714285708</v>
      </c>
      <c r="H39">
        <f t="shared" si="7"/>
        <v>0.57928571428571429</v>
      </c>
      <c r="I39">
        <f t="shared" si="8"/>
        <v>0.57000000000000006</v>
      </c>
      <c r="J39">
        <f t="shared" si="9"/>
        <v>0.5407142857142857</v>
      </c>
      <c r="K39">
        <f t="shared" si="10"/>
        <v>0.50785714285714278</v>
      </c>
      <c r="L39">
        <f t="shared" si="11"/>
        <v>0.54428571428571426</v>
      </c>
      <c r="M39" s="9">
        <v>0.59</v>
      </c>
      <c r="O39" s="7" t="s">
        <v>48</v>
      </c>
      <c r="P39" s="7">
        <v>4.2</v>
      </c>
      <c r="Q39" s="7">
        <v>4.6500000000000004</v>
      </c>
      <c r="R39" s="7">
        <v>4.71</v>
      </c>
      <c r="S39" s="7">
        <v>4.8899999999999997</v>
      </c>
      <c r="T39" s="7">
        <v>4.55</v>
      </c>
      <c r="U39" s="7">
        <v>4.24</v>
      </c>
      <c r="V39" s="7">
        <v>4.25</v>
      </c>
      <c r="W39" s="7">
        <v>4.16</v>
      </c>
      <c r="X39" s="7">
        <v>3.8</v>
      </c>
      <c r="Y39" s="7">
        <v>3.5</v>
      </c>
      <c r="Z39" s="7">
        <v>3.79</v>
      </c>
      <c r="AB39" s="7" t="s">
        <v>48</v>
      </c>
      <c r="AC39" s="7">
        <v>4.25</v>
      </c>
      <c r="AD39" s="7">
        <v>4.6900000000000004</v>
      </c>
      <c r="AE39" s="7">
        <v>4.6500000000000004</v>
      </c>
      <c r="AF39" s="7">
        <v>4.55</v>
      </c>
      <c r="AG39" s="7">
        <v>4.41</v>
      </c>
      <c r="AH39" s="7">
        <v>4.05</v>
      </c>
      <c r="AI39" s="7">
        <v>3.86</v>
      </c>
      <c r="AJ39" s="7">
        <v>3.82</v>
      </c>
      <c r="AK39" s="7">
        <v>3.77</v>
      </c>
      <c r="AL39" s="7">
        <v>3.61</v>
      </c>
      <c r="AM39" s="7">
        <v>3.83</v>
      </c>
    </row>
    <row r="40" spans="1:39" x14ac:dyDescent="0.2">
      <c r="A40" s="19" t="s">
        <v>243</v>
      </c>
      <c r="B40">
        <f t="shared" si="1"/>
        <v>0.42071428571428576</v>
      </c>
      <c r="C40">
        <f t="shared" si="2"/>
        <v>0.40857142857142864</v>
      </c>
      <c r="D40">
        <f t="shared" si="3"/>
        <v>0.40928571428571431</v>
      </c>
      <c r="E40">
        <f t="shared" si="4"/>
        <v>0.44071428571428573</v>
      </c>
      <c r="F40">
        <f t="shared" si="5"/>
        <v>0.40499999999999997</v>
      </c>
      <c r="G40">
        <f t="shared" si="6"/>
        <v>0.40285714285714286</v>
      </c>
      <c r="H40">
        <f t="shared" si="7"/>
        <v>0.4042857142857143</v>
      </c>
      <c r="I40">
        <f t="shared" si="8"/>
        <v>0.42857142857142855</v>
      </c>
      <c r="J40">
        <f t="shared" si="9"/>
        <v>0.48000000000000004</v>
      </c>
      <c r="K40">
        <f t="shared" si="10"/>
        <v>0.48928571428571427</v>
      </c>
      <c r="L40">
        <f t="shared" si="11"/>
        <v>0.49571428571428566</v>
      </c>
      <c r="M40" s="9">
        <v>0.59</v>
      </c>
      <c r="O40" s="7" t="s">
        <v>49</v>
      </c>
      <c r="P40" s="7">
        <v>2.5</v>
      </c>
      <c r="Q40" s="7">
        <v>2.41</v>
      </c>
      <c r="R40" s="7">
        <v>2.44</v>
      </c>
      <c r="S40" s="7">
        <v>2.89</v>
      </c>
      <c r="T40" s="7">
        <v>2.63</v>
      </c>
      <c r="U40" s="7">
        <v>2.59</v>
      </c>
      <c r="V40" s="7">
        <v>2.56</v>
      </c>
      <c r="W40" s="7">
        <v>2.77</v>
      </c>
      <c r="X40" s="7">
        <v>3.2</v>
      </c>
      <c r="Y40" s="7">
        <v>3.29</v>
      </c>
      <c r="Z40" s="7">
        <v>3.38</v>
      </c>
      <c r="AB40" s="7" t="s">
        <v>49</v>
      </c>
      <c r="AC40" s="7">
        <v>3.39</v>
      </c>
      <c r="AD40" s="7">
        <v>3.31</v>
      </c>
      <c r="AE40" s="7">
        <v>3.29</v>
      </c>
      <c r="AF40" s="7">
        <v>3.28</v>
      </c>
      <c r="AG40" s="7">
        <v>3.04</v>
      </c>
      <c r="AH40" s="7">
        <v>3.05</v>
      </c>
      <c r="AI40" s="7">
        <v>3.1</v>
      </c>
      <c r="AJ40" s="7">
        <v>3.23</v>
      </c>
      <c r="AK40" s="7">
        <v>3.52</v>
      </c>
      <c r="AL40" s="7">
        <v>3.56</v>
      </c>
      <c r="AM40" s="7">
        <v>3.56</v>
      </c>
    </row>
    <row r="41" spans="1:39" x14ac:dyDescent="0.2">
      <c r="A41" s="19" t="s">
        <v>50</v>
      </c>
      <c r="B41">
        <f t="shared" si="1"/>
        <v>0.88142857142857145</v>
      </c>
      <c r="C41">
        <f t="shared" si="2"/>
        <v>0.90500000000000003</v>
      </c>
      <c r="D41">
        <f t="shared" si="3"/>
        <v>0.89</v>
      </c>
      <c r="E41">
        <f t="shared" si="4"/>
        <v>0.85642857142857143</v>
      </c>
      <c r="F41">
        <f t="shared" si="5"/>
        <v>0.87</v>
      </c>
      <c r="G41">
        <f t="shared" si="6"/>
        <v>0.79285714285714282</v>
      </c>
      <c r="H41">
        <f t="shared" si="7"/>
        <v>0.78</v>
      </c>
      <c r="I41">
        <f t="shared" si="8"/>
        <v>0.80928571428571427</v>
      </c>
      <c r="J41">
        <f t="shared" si="9"/>
        <v>0.80499999999999994</v>
      </c>
      <c r="K41">
        <f t="shared" si="10"/>
        <v>0.81071428571428583</v>
      </c>
      <c r="L41">
        <f t="shared" si="11"/>
        <v>0.80428571428571427</v>
      </c>
      <c r="M41" s="9">
        <v>0.88</v>
      </c>
      <c r="O41" s="7" t="s">
        <v>50</v>
      </c>
      <c r="P41" s="7">
        <v>6.29</v>
      </c>
      <c r="Q41" s="7">
        <v>6.38</v>
      </c>
      <c r="R41" s="7">
        <v>6.34</v>
      </c>
      <c r="S41" s="7">
        <v>6.11</v>
      </c>
      <c r="T41" s="7">
        <v>6.2</v>
      </c>
      <c r="U41" s="7">
        <v>5.81</v>
      </c>
      <c r="V41" s="7">
        <v>5.63</v>
      </c>
      <c r="W41" s="7">
        <v>5.75</v>
      </c>
      <c r="X41" s="7">
        <v>5.77</v>
      </c>
      <c r="Y41" s="7">
        <v>5.82</v>
      </c>
      <c r="Z41" s="7">
        <v>5.74</v>
      </c>
      <c r="AB41" s="7" t="s">
        <v>50</v>
      </c>
      <c r="AC41" s="7">
        <v>6.05</v>
      </c>
      <c r="AD41" s="7">
        <v>6.29</v>
      </c>
      <c r="AE41" s="7">
        <v>6.12</v>
      </c>
      <c r="AF41" s="7">
        <v>5.88</v>
      </c>
      <c r="AG41" s="7">
        <v>5.98</v>
      </c>
      <c r="AH41" s="7">
        <v>5.29</v>
      </c>
      <c r="AI41" s="7">
        <v>5.29</v>
      </c>
      <c r="AJ41" s="7">
        <v>5.58</v>
      </c>
      <c r="AK41" s="7">
        <v>5.5</v>
      </c>
      <c r="AL41" s="7">
        <v>5.53</v>
      </c>
      <c r="AM41" s="7">
        <v>5.52</v>
      </c>
    </row>
    <row r="42" spans="1:39" x14ac:dyDescent="0.2">
      <c r="A42" s="19" t="s">
        <v>51</v>
      </c>
      <c r="B42">
        <f t="shared" si="1"/>
        <v>0.33428571428571424</v>
      </c>
      <c r="C42">
        <f t="shared" si="2"/>
        <v>0.30857142857142861</v>
      </c>
      <c r="D42">
        <f t="shared" si="3"/>
        <v>0.31714285714285712</v>
      </c>
      <c r="E42">
        <f t="shared" si="4"/>
        <v>0.34500000000000003</v>
      </c>
      <c r="F42">
        <f t="shared" si="5"/>
        <v>0.31785714285714289</v>
      </c>
      <c r="G42">
        <f t="shared" si="6"/>
        <v>0.31571428571428573</v>
      </c>
      <c r="H42">
        <f t="shared" si="7"/>
        <v>0.31357142857142861</v>
      </c>
      <c r="I42">
        <f t="shared" si="8"/>
        <v>0.34214285714285714</v>
      </c>
      <c r="J42">
        <f t="shared" si="9"/>
        <v>0.34357142857142858</v>
      </c>
      <c r="K42">
        <f t="shared" si="10"/>
        <v>0.31857142857142862</v>
      </c>
      <c r="L42">
        <f t="shared" si="11"/>
        <v>0.29357142857142854</v>
      </c>
      <c r="M42" s="9">
        <v>0.3</v>
      </c>
      <c r="O42" s="7" t="s">
        <v>51</v>
      </c>
      <c r="P42" s="7">
        <v>2.0699999999999998</v>
      </c>
      <c r="Q42" s="7">
        <v>1.89</v>
      </c>
      <c r="R42" s="7">
        <v>1.89</v>
      </c>
      <c r="S42" s="7">
        <v>2.38</v>
      </c>
      <c r="T42" s="7">
        <v>2.2200000000000002</v>
      </c>
      <c r="U42" s="7">
        <v>2.23</v>
      </c>
      <c r="V42" s="7">
        <v>2.2400000000000002</v>
      </c>
      <c r="W42" s="7">
        <v>2.4500000000000002</v>
      </c>
      <c r="X42" s="7">
        <v>2.42</v>
      </c>
      <c r="Y42" s="7">
        <v>2.2200000000000002</v>
      </c>
      <c r="Z42" s="7">
        <v>2.09</v>
      </c>
      <c r="AB42" s="7" t="s">
        <v>51</v>
      </c>
      <c r="AC42" s="7">
        <v>2.61</v>
      </c>
      <c r="AD42" s="7">
        <v>2.4300000000000002</v>
      </c>
      <c r="AE42" s="7">
        <v>2.5499999999999998</v>
      </c>
      <c r="AF42" s="7">
        <v>2.4500000000000002</v>
      </c>
      <c r="AG42" s="7">
        <v>2.23</v>
      </c>
      <c r="AH42" s="7">
        <v>2.19</v>
      </c>
      <c r="AI42" s="7">
        <v>2.15</v>
      </c>
      <c r="AJ42" s="7">
        <v>2.34</v>
      </c>
      <c r="AK42" s="7">
        <v>2.39</v>
      </c>
      <c r="AL42" s="7">
        <v>2.2400000000000002</v>
      </c>
      <c r="AM42" s="7">
        <v>2.02</v>
      </c>
    </row>
    <row r="43" spans="1:39" x14ac:dyDescent="0.2">
      <c r="A43" s="19" t="s">
        <v>52</v>
      </c>
      <c r="B43">
        <f t="shared" si="1"/>
        <v>0.26999999999999996</v>
      </c>
      <c r="C43">
        <f t="shared" si="2"/>
        <v>0.28499999999999998</v>
      </c>
      <c r="D43">
        <f t="shared" si="3"/>
        <v>0.29499999999999998</v>
      </c>
      <c r="E43">
        <f t="shared" si="4"/>
        <v>0.33499999999999996</v>
      </c>
      <c r="F43">
        <f t="shared" si="5"/>
        <v>0.37857142857142856</v>
      </c>
      <c r="G43">
        <f t="shared" si="6"/>
        <v>0.39357142857142857</v>
      </c>
      <c r="H43">
        <f t="shared" si="7"/>
        <v>0.4707142857142857</v>
      </c>
      <c r="I43" t="str">
        <f t="shared" si="8"/>
        <v>XXX</v>
      </c>
      <c r="J43">
        <f t="shared" si="9"/>
        <v>0.36214285714285716</v>
      </c>
      <c r="K43">
        <f t="shared" si="10"/>
        <v>0.33857142857142858</v>
      </c>
      <c r="L43">
        <f t="shared" si="11"/>
        <v>0.29357142857142854</v>
      </c>
      <c r="M43" s="9">
        <v>0.34</v>
      </c>
      <c r="O43" s="7" t="s">
        <v>52</v>
      </c>
      <c r="P43" s="7">
        <v>1.77</v>
      </c>
      <c r="Q43" s="7">
        <v>1.92</v>
      </c>
      <c r="R43" s="7">
        <v>1.95</v>
      </c>
      <c r="S43" s="7">
        <v>2.41</v>
      </c>
      <c r="T43" s="7">
        <v>2.73</v>
      </c>
      <c r="U43" s="7">
        <v>2.81</v>
      </c>
      <c r="V43" s="7">
        <v>3.31</v>
      </c>
      <c r="W43" s="7" t="s">
        <v>264</v>
      </c>
      <c r="X43" s="7">
        <v>2.86</v>
      </c>
      <c r="Y43" s="7">
        <v>2.71</v>
      </c>
      <c r="Z43" s="7">
        <v>2.36</v>
      </c>
      <c r="AB43" s="7" t="s">
        <v>52</v>
      </c>
      <c r="AC43" s="7">
        <v>2.0099999999999998</v>
      </c>
      <c r="AD43" s="7">
        <v>2.0699999999999998</v>
      </c>
      <c r="AE43" s="7">
        <v>2.1800000000000002</v>
      </c>
      <c r="AF43" s="7">
        <v>2.2799999999999998</v>
      </c>
      <c r="AG43" s="7">
        <v>2.57</v>
      </c>
      <c r="AH43" s="7">
        <v>2.7</v>
      </c>
      <c r="AI43" s="7">
        <v>3.28</v>
      </c>
      <c r="AJ43" s="7" t="s">
        <v>264</v>
      </c>
      <c r="AK43" s="7">
        <v>2.21</v>
      </c>
      <c r="AL43" s="7">
        <v>2.0299999999999998</v>
      </c>
      <c r="AM43" s="7">
        <v>1.75</v>
      </c>
    </row>
    <row r="44" spans="1:39" x14ac:dyDescent="0.2">
      <c r="A44" s="19" t="s">
        <v>188</v>
      </c>
      <c r="B44">
        <f t="shared" si="1"/>
        <v>0.53</v>
      </c>
      <c r="C44">
        <f t="shared" si="2"/>
        <v>0.51857142857142857</v>
      </c>
      <c r="D44">
        <f t="shared" si="3"/>
        <v>0.47785714285714281</v>
      </c>
      <c r="E44">
        <f t="shared" si="4"/>
        <v>0.49357142857142861</v>
      </c>
      <c r="F44">
        <f t="shared" si="5"/>
        <v>0.48928571428571427</v>
      </c>
      <c r="G44">
        <f t="shared" si="6"/>
        <v>0.46285714285714291</v>
      </c>
      <c r="H44">
        <f t="shared" si="7"/>
        <v>0.43357142857142861</v>
      </c>
      <c r="I44">
        <f t="shared" si="8"/>
        <v>0.495</v>
      </c>
      <c r="J44">
        <f t="shared" si="9"/>
        <v>0.55571428571428572</v>
      </c>
      <c r="K44">
        <f t="shared" si="10"/>
        <v>0.55571428571428572</v>
      </c>
      <c r="L44">
        <f t="shared" si="11"/>
        <v>0.57500000000000007</v>
      </c>
      <c r="M44" s="9">
        <v>0.35</v>
      </c>
      <c r="O44" s="7" t="s">
        <v>188</v>
      </c>
      <c r="P44" s="7">
        <v>3.32</v>
      </c>
      <c r="Q44" s="7">
        <v>3.18</v>
      </c>
      <c r="R44" s="7">
        <v>3.3</v>
      </c>
      <c r="S44" s="7">
        <v>3.61</v>
      </c>
      <c r="T44" s="7">
        <v>3.18</v>
      </c>
      <c r="U44" s="7">
        <v>2.91</v>
      </c>
      <c r="V44" s="7">
        <v>2.87</v>
      </c>
      <c r="W44" s="7">
        <v>3.06</v>
      </c>
      <c r="X44" s="7">
        <v>3.46</v>
      </c>
      <c r="Y44" s="7">
        <v>3.46</v>
      </c>
      <c r="Z44" s="7">
        <v>3.74</v>
      </c>
      <c r="AB44" s="7" t="s">
        <v>188</v>
      </c>
      <c r="AC44" s="7">
        <v>4.0999999999999996</v>
      </c>
      <c r="AD44" s="7">
        <v>4.08</v>
      </c>
      <c r="AE44" s="7">
        <v>3.39</v>
      </c>
      <c r="AF44" s="7">
        <v>3.3</v>
      </c>
      <c r="AG44" s="7">
        <v>3.67</v>
      </c>
      <c r="AH44" s="7">
        <v>3.57</v>
      </c>
      <c r="AI44" s="7">
        <v>3.2</v>
      </c>
      <c r="AJ44" s="7">
        <v>3.87</v>
      </c>
      <c r="AK44" s="7">
        <v>4.32</v>
      </c>
      <c r="AL44" s="7">
        <v>4.32</v>
      </c>
      <c r="AM44" s="7">
        <v>4.3099999999999996</v>
      </c>
    </row>
    <row r="45" spans="1:39" x14ac:dyDescent="0.2">
      <c r="A45" s="19" t="s">
        <v>54</v>
      </c>
      <c r="B45">
        <f t="shared" si="1"/>
        <v>0.44857142857142851</v>
      </c>
      <c r="C45">
        <f t="shared" si="2"/>
        <v>0.40714285714285708</v>
      </c>
      <c r="D45">
        <f t="shared" si="3"/>
        <v>0.40214285714285714</v>
      </c>
      <c r="E45">
        <f t="shared" si="4"/>
        <v>0.42</v>
      </c>
      <c r="F45">
        <f t="shared" si="5"/>
        <v>0.39571428571428574</v>
      </c>
      <c r="G45">
        <f t="shared" si="6"/>
        <v>0.36428571428571427</v>
      </c>
      <c r="H45">
        <f t="shared" si="7"/>
        <v>0.38928571428571429</v>
      </c>
      <c r="I45">
        <f t="shared" si="8"/>
        <v>0.46642857142857136</v>
      </c>
      <c r="J45">
        <f t="shared" si="9"/>
        <v>0.42214285714285715</v>
      </c>
      <c r="K45">
        <f t="shared" si="10"/>
        <v>0.37357142857142861</v>
      </c>
      <c r="L45">
        <f t="shared" si="11"/>
        <v>0.34285714285714286</v>
      </c>
      <c r="M45" s="9">
        <v>0.35</v>
      </c>
      <c r="O45" s="7" t="s">
        <v>54</v>
      </c>
      <c r="P45" s="7">
        <v>3.09</v>
      </c>
      <c r="Q45" s="7">
        <v>2.76</v>
      </c>
      <c r="R45" s="7">
        <v>2.78</v>
      </c>
      <c r="S45" s="7">
        <v>3.09</v>
      </c>
      <c r="T45" s="7">
        <v>2.83</v>
      </c>
      <c r="U45" s="7">
        <v>2.56</v>
      </c>
      <c r="V45" s="7">
        <v>2.75</v>
      </c>
      <c r="W45" s="7">
        <v>3.25</v>
      </c>
      <c r="X45" s="7">
        <v>2.87</v>
      </c>
      <c r="Y45" s="7">
        <v>2.5299999999999998</v>
      </c>
      <c r="Z45" s="7">
        <v>2.27</v>
      </c>
      <c r="AB45" s="7" t="s">
        <v>54</v>
      </c>
      <c r="AC45" s="7">
        <v>3.19</v>
      </c>
      <c r="AD45" s="7">
        <v>2.94</v>
      </c>
      <c r="AE45" s="7">
        <v>2.85</v>
      </c>
      <c r="AF45" s="7">
        <v>2.79</v>
      </c>
      <c r="AG45" s="7">
        <v>2.71</v>
      </c>
      <c r="AH45" s="7">
        <v>2.54</v>
      </c>
      <c r="AI45" s="7">
        <v>2.7</v>
      </c>
      <c r="AJ45" s="7">
        <v>3.28</v>
      </c>
      <c r="AK45" s="7">
        <v>3.04</v>
      </c>
      <c r="AL45" s="7">
        <v>2.7</v>
      </c>
      <c r="AM45" s="7">
        <v>2.5299999999999998</v>
      </c>
    </row>
    <row r="46" spans="1:39" x14ac:dyDescent="0.2">
      <c r="A46" s="19" t="s">
        <v>55</v>
      </c>
      <c r="B46">
        <f t="shared" si="1"/>
        <v>0.58642857142857141</v>
      </c>
      <c r="C46">
        <f t="shared" si="2"/>
        <v>0.5892857142857143</v>
      </c>
      <c r="D46">
        <f t="shared" si="3"/>
        <v>0.59928571428571431</v>
      </c>
      <c r="E46">
        <f t="shared" si="4"/>
        <v>0.64785714285714291</v>
      </c>
      <c r="F46">
        <f t="shared" si="5"/>
        <v>0.67642857142857138</v>
      </c>
      <c r="G46">
        <f t="shared" si="6"/>
        <v>0.67714285714285716</v>
      </c>
      <c r="H46">
        <f t="shared" si="7"/>
        <v>0.66714285714285715</v>
      </c>
      <c r="I46">
        <f t="shared" si="8"/>
        <v>0.68428571428571427</v>
      </c>
      <c r="J46">
        <f t="shared" si="9"/>
        <v>0.69928571428571418</v>
      </c>
      <c r="K46">
        <f t="shared" si="10"/>
        <v>0.70714285714285707</v>
      </c>
      <c r="L46">
        <f t="shared" si="11"/>
        <v>0.69714285714285729</v>
      </c>
      <c r="M46" s="9">
        <v>0.73</v>
      </c>
      <c r="O46" s="7" t="s">
        <v>55</v>
      </c>
      <c r="P46" s="7">
        <v>3.82</v>
      </c>
      <c r="Q46" s="7">
        <v>3.84</v>
      </c>
      <c r="R46" s="7">
        <v>3.83</v>
      </c>
      <c r="S46" s="7">
        <v>4.4400000000000004</v>
      </c>
      <c r="T46" s="7">
        <v>4.72</v>
      </c>
      <c r="U46" s="7">
        <v>4.66</v>
      </c>
      <c r="V46" s="7">
        <v>4.54</v>
      </c>
      <c r="W46" s="7">
        <v>4.7</v>
      </c>
      <c r="X46" s="7">
        <v>4.87</v>
      </c>
      <c r="Y46" s="7">
        <v>4.93</v>
      </c>
      <c r="Z46" s="7">
        <v>4.82</v>
      </c>
      <c r="AB46" s="7" t="s">
        <v>55</v>
      </c>
      <c r="AC46" s="7">
        <v>4.3899999999999997</v>
      </c>
      <c r="AD46" s="7">
        <v>4.41</v>
      </c>
      <c r="AE46" s="7">
        <v>4.5599999999999996</v>
      </c>
      <c r="AF46" s="7">
        <v>4.63</v>
      </c>
      <c r="AG46" s="7">
        <v>4.75</v>
      </c>
      <c r="AH46" s="7">
        <v>4.82</v>
      </c>
      <c r="AI46" s="7">
        <v>4.8</v>
      </c>
      <c r="AJ46" s="7">
        <v>4.88</v>
      </c>
      <c r="AK46" s="7">
        <v>4.92</v>
      </c>
      <c r="AL46" s="7">
        <v>4.97</v>
      </c>
      <c r="AM46" s="7">
        <v>4.9400000000000004</v>
      </c>
    </row>
    <row r="47" spans="1:39" x14ac:dyDescent="0.2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0.46357142857142858</v>
      </c>
      <c r="F47">
        <f t="shared" si="5"/>
        <v>0.43785714285714283</v>
      </c>
      <c r="G47">
        <f t="shared" si="6"/>
        <v>0.41428571428571426</v>
      </c>
      <c r="H47">
        <f t="shared" si="7"/>
        <v>0.46357142857142858</v>
      </c>
      <c r="I47">
        <f t="shared" si="8"/>
        <v>0.48714285714285716</v>
      </c>
      <c r="J47">
        <f t="shared" si="9"/>
        <v>0.44928571428571429</v>
      </c>
      <c r="K47" t="str">
        <f t="shared" si="10"/>
        <v>XXX</v>
      </c>
      <c r="L47">
        <f t="shared" si="11"/>
        <v>0.51500000000000001</v>
      </c>
      <c r="M47" s="9">
        <v>0.38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3.29</v>
      </c>
      <c r="T47" s="7">
        <v>3.04</v>
      </c>
      <c r="U47" s="7">
        <v>2.88</v>
      </c>
      <c r="V47" s="7">
        <v>3.24</v>
      </c>
      <c r="W47" s="7">
        <v>3.5</v>
      </c>
      <c r="X47" s="7">
        <v>3.3</v>
      </c>
      <c r="Y47" s="7" t="s">
        <v>264</v>
      </c>
      <c r="Z47" s="7">
        <v>3.76</v>
      </c>
      <c r="AB47" s="7" t="s">
        <v>56</v>
      </c>
      <c r="AC47" s="7" t="s">
        <v>264</v>
      </c>
      <c r="AD47" s="7" t="s">
        <v>264</v>
      </c>
      <c r="AE47" s="7" t="s">
        <v>264</v>
      </c>
      <c r="AF47" s="7">
        <v>3.2</v>
      </c>
      <c r="AG47" s="7">
        <v>3.09</v>
      </c>
      <c r="AH47" s="7">
        <v>2.92</v>
      </c>
      <c r="AI47" s="7">
        <v>3.25</v>
      </c>
      <c r="AJ47" s="7">
        <v>3.32</v>
      </c>
      <c r="AK47" s="7">
        <v>2.99</v>
      </c>
      <c r="AL47" s="7" t="s">
        <v>264</v>
      </c>
      <c r="AM47" s="7">
        <v>3.45</v>
      </c>
    </row>
    <row r="48" spans="1:39" x14ac:dyDescent="0.2">
      <c r="A48" s="19" t="s">
        <v>57</v>
      </c>
      <c r="B48">
        <f t="shared" si="1"/>
        <v>0.42571428571428571</v>
      </c>
      <c r="C48">
        <f t="shared" si="2"/>
        <v>0.44500000000000001</v>
      </c>
      <c r="D48">
        <f t="shared" si="3"/>
        <v>0.44571428571428573</v>
      </c>
      <c r="E48">
        <f t="shared" si="4"/>
        <v>0.48999999999999994</v>
      </c>
      <c r="F48">
        <f t="shared" si="5"/>
        <v>0.48071428571428576</v>
      </c>
      <c r="G48">
        <f t="shared" si="6"/>
        <v>0.44428571428571434</v>
      </c>
      <c r="H48">
        <f t="shared" si="7"/>
        <v>0.42571428571428571</v>
      </c>
      <c r="I48">
        <f t="shared" si="8"/>
        <v>0.42357142857142854</v>
      </c>
      <c r="J48">
        <f t="shared" si="9"/>
        <v>0.49357142857142861</v>
      </c>
      <c r="K48">
        <f t="shared" si="10"/>
        <v>0.54571428571428571</v>
      </c>
      <c r="L48">
        <f t="shared" si="11"/>
        <v>0.5178571428571429</v>
      </c>
      <c r="M48" s="9">
        <v>0.34</v>
      </c>
      <c r="O48" s="7" t="s">
        <v>57</v>
      </c>
      <c r="P48" s="7">
        <v>3.06</v>
      </c>
      <c r="Q48" s="7">
        <v>3.08</v>
      </c>
      <c r="R48" s="7">
        <v>3.17</v>
      </c>
      <c r="S48" s="7">
        <v>3.56</v>
      </c>
      <c r="T48" s="7">
        <v>3.53</v>
      </c>
      <c r="U48" s="7">
        <v>3.31</v>
      </c>
      <c r="V48" s="7">
        <v>3.15</v>
      </c>
      <c r="W48" s="7">
        <v>3.08</v>
      </c>
      <c r="X48" s="7">
        <v>3.44</v>
      </c>
      <c r="Y48" s="7">
        <v>3.76</v>
      </c>
      <c r="Z48" s="7">
        <v>3.61</v>
      </c>
      <c r="AB48" s="7" t="s">
        <v>57</v>
      </c>
      <c r="AC48" s="7">
        <v>2.9</v>
      </c>
      <c r="AD48" s="7">
        <v>3.15</v>
      </c>
      <c r="AE48" s="7">
        <v>3.07</v>
      </c>
      <c r="AF48" s="7">
        <v>3.3</v>
      </c>
      <c r="AG48" s="7">
        <v>3.2</v>
      </c>
      <c r="AH48" s="7">
        <v>2.91</v>
      </c>
      <c r="AI48" s="7">
        <v>2.81</v>
      </c>
      <c r="AJ48" s="7">
        <v>2.85</v>
      </c>
      <c r="AK48" s="7">
        <v>3.47</v>
      </c>
      <c r="AL48" s="7">
        <v>3.88</v>
      </c>
      <c r="AM48" s="7">
        <v>3.64</v>
      </c>
    </row>
    <row r="49" spans="1:39" x14ac:dyDescent="0.2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9"/>
    </row>
    <row r="50" spans="1:39" x14ac:dyDescent="0.2">
      <c r="A50" s="19" t="s">
        <v>59</v>
      </c>
      <c r="B50">
        <f t="shared" si="1"/>
        <v>0.86785714285714277</v>
      </c>
      <c r="C50">
        <f t="shared" si="2"/>
        <v>0.88714285714285712</v>
      </c>
      <c r="D50">
        <f t="shared" si="3"/>
        <v>0.84785714285714298</v>
      </c>
      <c r="E50">
        <f t="shared" si="4"/>
        <v>0.83000000000000007</v>
      </c>
      <c r="F50">
        <f t="shared" si="5"/>
        <v>0.82857142857142863</v>
      </c>
      <c r="G50">
        <f t="shared" si="6"/>
        <v>0.84000000000000008</v>
      </c>
      <c r="H50">
        <f t="shared" si="7"/>
        <v>0.85928571428571421</v>
      </c>
      <c r="I50">
        <f t="shared" si="8"/>
        <v>0.86928571428571433</v>
      </c>
      <c r="J50">
        <f t="shared" si="9"/>
        <v>0.87357142857142855</v>
      </c>
      <c r="K50">
        <f t="shared" si="10"/>
        <v>0.88928571428571423</v>
      </c>
      <c r="L50">
        <f t="shared" si="11"/>
        <v>0.89357142857142857</v>
      </c>
      <c r="M50" s="9">
        <v>0.85</v>
      </c>
      <c r="O50" s="7" t="s">
        <v>59</v>
      </c>
      <c r="P50" s="7">
        <v>6.09</v>
      </c>
      <c r="Q50" s="7">
        <v>6.16</v>
      </c>
      <c r="R50" s="7">
        <v>5.95</v>
      </c>
      <c r="S50" s="7">
        <v>5.98</v>
      </c>
      <c r="T50" s="7">
        <v>5.9</v>
      </c>
      <c r="U50" s="7">
        <v>5.98</v>
      </c>
      <c r="V50" s="7">
        <v>6.1</v>
      </c>
      <c r="W50" s="7">
        <v>6.21</v>
      </c>
      <c r="X50" s="7">
        <v>6.23</v>
      </c>
      <c r="Y50" s="7">
        <v>6.28</v>
      </c>
      <c r="Z50" s="7">
        <v>6.31</v>
      </c>
      <c r="AB50" s="7" t="s">
        <v>59</v>
      </c>
      <c r="AC50" s="7">
        <v>6.06</v>
      </c>
      <c r="AD50" s="7">
        <v>6.26</v>
      </c>
      <c r="AE50" s="7">
        <v>5.92</v>
      </c>
      <c r="AF50" s="7">
        <v>5.64</v>
      </c>
      <c r="AG50" s="7">
        <v>5.7</v>
      </c>
      <c r="AH50" s="7">
        <v>5.78</v>
      </c>
      <c r="AI50" s="7">
        <v>5.93</v>
      </c>
      <c r="AJ50" s="7">
        <v>5.96</v>
      </c>
      <c r="AK50" s="7">
        <v>6</v>
      </c>
      <c r="AL50" s="7">
        <v>6.17</v>
      </c>
      <c r="AM50" s="7">
        <v>6.2</v>
      </c>
    </row>
    <row r="51" spans="1:39" x14ac:dyDescent="0.2">
      <c r="A51" s="19" t="s">
        <v>60</v>
      </c>
      <c r="B51">
        <f t="shared" si="1"/>
        <v>0.65142857142857147</v>
      </c>
      <c r="C51">
        <f t="shared" si="2"/>
        <v>0.65928571428571436</v>
      </c>
      <c r="D51">
        <f t="shared" si="3"/>
        <v>0.62714285714285722</v>
      </c>
      <c r="E51">
        <f t="shared" si="4"/>
        <v>0.65785714285714292</v>
      </c>
      <c r="F51">
        <f t="shared" si="5"/>
        <v>0.65</v>
      </c>
      <c r="G51">
        <f t="shared" si="6"/>
        <v>0.62857142857142867</v>
      </c>
      <c r="H51">
        <f t="shared" si="7"/>
        <v>0.64642857142857146</v>
      </c>
      <c r="I51">
        <f t="shared" si="8"/>
        <v>0.63857142857142857</v>
      </c>
      <c r="J51">
        <f t="shared" si="9"/>
        <v>0.64785714285714291</v>
      </c>
      <c r="K51">
        <f t="shared" si="10"/>
        <v>0.6735714285714286</v>
      </c>
      <c r="L51">
        <f t="shared" si="11"/>
        <v>0.66785714285714293</v>
      </c>
      <c r="M51" s="9">
        <v>0.72</v>
      </c>
      <c r="O51" s="7" t="s">
        <v>60</v>
      </c>
      <c r="P51" s="7">
        <v>4.33</v>
      </c>
      <c r="Q51" s="7">
        <v>4.4000000000000004</v>
      </c>
      <c r="R51" s="7">
        <v>4.42</v>
      </c>
      <c r="S51" s="7">
        <v>4.8899999999999997</v>
      </c>
      <c r="T51" s="7">
        <v>4.8099999999999996</v>
      </c>
      <c r="U51" s="7">
        <v>4.51</v>
      </c>
      <c r="V51" s="7">
        <v>4.5999999999999996</v>
      </c>
      <c r="W51" s="7">
        <v>4.51</v>
      </c>
      <c r="X51" s="7">
        <v>4.53</v>
      </c>
      <c r="Y51" s="7">
        <v>4.78</v>
      </c>
      <c r="Z51" s="7">
        <v>4.7300000000000004</v>
      </c>
      <c r="AB51" s="7" t="s">
        <v>60</v>
      </c>
      <c r="AC51" s="7">
        <v>4.79</v>
      </c>
      <c r="AD51" s="7">
        <v>4.83</v>
      </c>
      <c r="AE51" s="7">
        <v>4.3600000000000003</v>
      </c>
      <c r="AF51" s="7">
        <v>4.32</v>
      </c>
      <c r="AG51" s="7">
        <v>4.29</v>
      </c>
      <c r="AH51" s="7">
        <v>4.29</v>
      </c>
      <c r="AI51" s="7">
        <v>4.45</v>
      </c>
      <c r="AJ51" s="7">
        <v>4.43</v>
      </c>
      <c r="AK51" s="7">
        <v>4.54</v>
      </c>
      <c r="AL51" s="7">
        <v>4.6500000000000004</v>
      </c>
      <c r="AM51" s="7">
        <v>4.62</v>
      </c>
    </row>
    <row r="52" spans="1:39" x14ac:dyDescent="0.2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0.43214285714285711</v>
      </c>
      <c r="H52">
        <f t="shared" si="7"/>
        <v>0.43428571428571427</v>
      </c>
      <c r="I52">
        <f t="shared" si="8"/>
        <v>0.45357142857142857</v>
      </c>
      <c r="J52">
        <f t="shared" si="9"/>
        <v>0.44428571428571434</v>
      </c>
      <c r="K52">
        <f t="shared" si="10"/>
        <v>0.43928571428571433</v>
      </c>
      <c r="L52" t="str">
        <f t="shared" si="11"/>
        <v>XXX</v>
      </c>
      <c r="M52" s="9">
        <v>0.31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3.21</v>
      </c>
      <c r="V52" s="7">
        <v>3.21</v>
      </c>
      <c r="W52" s="7">
        <v>3.35</v>
      </c>
      <c r="X52" s="7">
        <v>3.23</v>
      </c>
      <c r="Y52" s="7">
        <v>3.13</v>
      </c>
      <c r="Z52" s="7" t="s">
        <v>264</v>
      </c>
      <c r="AB52" s="7" t="s">
        <v>61</v>
      </c>
      <c r="AC52" s="7" t="s">
        <v>264</v>
      </c>
      <c r="AD52" s="7" t="s">
        <v>264</v>
      </c>
      <c r="AE52" s="7" t="s">
        <v>264</v>
      </c>
      <c r="AF52" s="7" t="s">
        <v>264</v>
      </c>
      <c r="AG52" s="7" t="s">
        <v>264</v>
      </c>
      <c r="AH52" s="7">
        <v>2.84</v>
      </c>
      <c r="AI52" s="7">
        <v>2.87</v>
      </c>
      <c r="AJ52" s="7">
        <v>3</v>
      </c>
      <c r="AK52" s="7">
        <v>2.99</v>
      </c>
      <c r="AL52" s="7">
        <v>3.02</v>
      </c>
      <c r="AM52" s="7" t="s">
        <v>264</v>
      </c>
    </row>
    <row r="53" spans="1:39" x14ac:dyDescent="0.2">
      <c r="A53" s="19" t="s">
        <v>189</v>
      </c>
      <c r="B53">
        <f t="shared" si="1"/>
        <v>0.54285714285714282</v>
      </c>
      <c r="C53">
        <f t="shared" si="2"/>
        <v>0.61857142857142855</v>
      </c>
      <c r="D53">
        <f t="shared" si="3"/>
        <v>0.64785714285714291</v>
      </c>
      <c r="E53">
        <f t="shared" si="4"/>
        <v>0.64571428571428569</v>
      </c>
      <c r="F53">
        <f t="shared" si="5"/>
        <v>0.64071428571428568</v>
      </c>
      <c r="G53">
        <f t="shared" si="6"/>
        <v>0.62642857142857145</v>
      </c>
      <c r="H53">
        <f t="shared" si="7"/>
        <v>0.57785714285714285</v>
      </c>
      <c r="I53">
        <f t="shared" si="8"/>
        <v>0.56357142857142861</v>
      </c>
      <c r="J53">
        <f t="shared" si="9"/>
        <v>0.56642857142857139</v>
      </c>
      <c r="K53">
        <f t="shared" si="10"/>
        <v>0.54642857142857149</v>
      </c>
      <c r="L53">
        <f t="shared" si="11"/>
        <v>0.55928571428571427</v>
      </c>
      <c r="M53" s="9">
        <v>0.37</v>
      </c>
      <c r="O53" s="7" t="s">
        <v>189</v>
      </c>
      <c r="P53" s="7">
        <v>3.68</v>
      </c>
      <c r="Q53" s="7">
        <v>4.2300000000000004</v>
      </c>
      <c r="R53" s="7">
        <v>4.42</v>
      </c>
      <c r="S53" s="7">
        <v>4.46</v>
      </c>
      <c r="T53" s="7">
        <v>4.47</v>
      </c>
      <c r="U53" s="7">
        <v>4.4400000000000004</v>
      </c>
      <c r="V53" s="7">
        <v>4.1500000000000004</v>
      </c>
      <c r="W53" s="7">
        <v>4.04</v>
      </c>
      <c r="X53" s="7">
        <v>4.05</v>
      </c>
      <c r="Y53" s="7">
        <v>3.93</v>
      </c>
      <c r="Z53" s="7">
        <v>4.08</v>
      </c>
      <c r="AB53" s="7" t="s">
        <v>189</v>
      </c>
      <c r="AC53" s="7">
        <v>3.92</v>
      </c>
      <c r="AD53" s="7">
        <v>4.43</v>
      </c>
      <c r="AE53" s="7">
        <v>4.6500000000000004</v>
      </c>
      <c r="AF53" s="7">
        <v>4.58</v>
      </c>
      <c r="AG53" s="7">
        <v>4.5</v>
      </c>
      <c r="AH53" s="7">
        <v>4.33</v>
      </c>
      <c r="AI53" s="7">
        <v>3.94</v>
      </c>
      <c r="AJ53" s="7">
        <v>3.85</v>
      </c>
      <c r="AK53" s="7">
        <v>3.88</v>
      </c>
      <c r="AL53" s="7">
        <v>3.72</v>
      </c>
      <c r="AM53" s="7">
        <v>3.75</v>
      </c>
    </row>
    <row r="54" spans="1:39" x14ac:dyDescent="0.2">
      <c r="A54" s="19" t="s">
        <v>63</v>
      </c>
      <c r="B54">
        <f t="shared" si="1"/>
        <v>0.43428571428571427</v>
      </c>
      <c r="C54">
        <f t="shared" si="2"/>
        <v>0.48142857142857143</v>
      </c>
      <c r="D54">
        <f t="shared" si="3"/>
        <v>0.45214285714285712</v>
      </c>
      <c r="E54">
        <f t="shared" si="4"/>
        <v>0.48857142857142855</v>
      </c>
      <c r="F54">
        <f t="shared" si="5"/>
        <v>0.52928571428571425</v>
      </c>
      <c r="G54">
        <f t="shared" si="6"/>
        <v>0.5485714285714286</v>
      </c>
      <c r="H54">
        <f t="shared" si="7"/>
        <v>0.54428571428571426</v>
      </c>
      <c r="I54">
        <f t="shared" si="8"/>
        <v>0.56857142857142862</v>
      </c>
      <c r="J54">
        <f t="shared" si="9"/>
        <v>0.58142857142857152</v>
      </c>
      <c r="K54">
        <f t="shared" si="10"/>
        <v>0.57214285714285718</v>
      </c>
      <c r="L54">
        <f t="shared" si="11"/>
        <v>0.54</v>
      </c>
      <c r="M54" s="9">
        <v>0.57999999999999996</v>
      </c>
      <c r="O54" s="7" t="s">
        <v>63</v>
      </c>
      <c r="P54" s="7">
        <v>3.32</v>
      </c>
      <c r="Q54" s="7">
        <v>3.66</v>
      </c>
      <c r="R54" s="7">
        <v>3.41</v>
      </c>
      <c r="S54" s="7">
        <v>3.86</v>
      </c>
      <c r="T54" s="7">
        <v>4.2</v>
      </c>
      <c r="U54" s="7">
        <v>4.41</v>
      </c>
      <c r="V54" s="7">
        <v>4.28</v>
      </c>
      <c r="W54" s="7">
        <v>4.32</v>
      </c>
      <c r="X54" s="7">
        <v>4.3499999999999996</v>
      </c>
      <c r="Y54" s="7">
        <v>4.25</v>
      </c>
      <c r="Z54" s="7">
        <v>4.13</v>
      </c>
      <c r="AB54" s="7" t="s">
        <v>63</v>
      </c>
      <c r="AC54" s="7">
        <v>2.76</v>
      </c>
      <c r="AD54" s="7">
        <v>3.08</v>
      </c>
      <c r="AE54" s="7">
        <v>2.92</v>
      </c>
      <c r="AF54" s="7">
        <v>2.98</v>
      </c>
      <c r="AG54" s="7">
        <v>3.21</v>
      </c>
      <c r="AH54" s="7">
        <v>3.27</v>
      </c>
      <c r="AI54" s="7">
        <v>3.34</v>
      </c>
      <c r="AJ54" s="7">
        <v>3.64</v>
      </c>
      <c r="AK54" s="7">
        <v>3.79</v>
      </c>
      <c r="AL54" s="7">
        <v>3.76</v>
      </c>
      <c r="AM54" s="7">
        <v>3.43</v>
      </c>
    </row>
    <row r="55" spans="1:39" x14ac:dyDescent="0.2">
      <c r="A55" s="19" t="s">
        <v>64</v>
      </c>
      <c r="B55">
        <f t="shared" si="1"/>
        <v>0.78785714285714292</v>
      </c>
      <c r="C55">
        <f t="shared" si="2"/>
        <v>0.78142857142857147</v>
      </c>
      <c r="D55">
        <f t="shared" si="3"/>
        <v>0.75642857142857145</v>
      </c>
      <c r="E55">
        <f t="shared" si="4"/>
        <v>0.76714285714285713</v>
      </c>
      <c r="F55">
        <f t="shared" si="5"/>
        <v>0.74142857142857133</v>
      </c>
      <c r="G55">
        <f t="shared" si="6"/>
        <v>0.74357142857142855</v>
      </c>
      <c r="H55">
        <f t="shared" si="7"/>
        <v>0.74857142857142855</v>
      </c>
      <c r="I55">
        <f t="shared" si="8"/>
        <v>0.74857142857142855</v>
      </c>
      <c r="J55">
        <f t="shared" si="9"/>
        <v>0.7321428571428571</v>
      </c>
      <c r="K55">
        <f t="shared" si="10"/>
        <v>0.72357142857142853</v>
      </c>
      <c r="L55">
        <f t="shared" si="11"/>
        <v>0.75428571428571434</v>
      </c>
      <c r="M55" s="9">
        <v>0.8</v>
      </c>
      <c r="O55" s="7" t="s">
        <v>64</v>
      </c>
      <c r="P55" s="7">
        <v>5.21</v>
      </c>
      <c r="Q55" s="7">
        <v>5.08</v>
      </c>
      <c r="R55" s="7">
        <v>4.9000000000000004</v>
      </c>
      <c r="S55" s="7">
        <v>5.24</v>
      </c>
      <c r="T55" s="7">
        <v>5.04</v>
      </c>
      <c r="U55" s="7">
        <v>5.05</v>
      </c>
      <c r="V55" s="7">
        <v>5.15</v>
      </c>
      <c r="W55" s="7">
        <v>5.2</v>
      </c>
      <c r="X55" s="7">
        <v>5.1100000000000003</v>
      </c>
      <c r="Y55" s="7">
        <v>5.0599999999999996</v>
      </c>
      <c r="Z55" s="7">
        <v>5.28</v>
      </c>
      <c r="AB55" s="7" t="s">
        <v>64</v>
      </c>
      <c r="AC55" s="7">
        <v>5.82</v>
      </c>
      <c r="AD55" s="7">
        <v>5.86</v>
      </c>
      <c r="AE55" s="7">
        <v>5.69</v>
      </c>
      <c r="AF55" s="7">
        <v>5.5</v>
      </c>
      <c r="AG55" s="7">
        <v>5.34</v>
      </c>
      <c r="AH55" s="7">
        <v>5.36</v>
      </c>
      <c r="AI55" s="7">
        <v>5.33</v>
      </c>
      <c r="AJ55" s="7">
        <v>5.28</v>
      </c>
      <c r="AK55" s="7">
        <v>5.14</v>
      </c>
      <c r="AL55" s="7">
        <v>5.07</v>
      </c>
      <c r="AM55" s="7">
        <v>5.28</v>
      </c>
    </row>
    <row r="56" spans="1:39" x14ac:dyDescent="0.2">
      <c r="A56" s="19" t="s">
        <v>65</v>
      </c>
      <c r="B56" t="str">
        <f t="shared" si="1"/>
        <v>XXX</v>
      </c>
      <c r="C56">
        <f t="shared" si="2"/>
        <v>0.44142857142857139</v>
      </c>
      <c r="D56">
        <f t="shared" si="3"/>
        <v>0.44071428571428573</v>
      </c>
      <c r="E56">
        <f t="shared" si="4"/>
        <v>0.46785714285714292</v>
      </c>
      <c r="F56">
        <f t="shared" si="5"/>
        <v>0.47928571428571426</v>
      </c>
      <c r="G56">
        <f t="shared" si="6"/>
        <v>0.46357142857142858</v>
      </c>
      <c r="H56">
        <f t="shared" si="7"/>
        <v>0.48285714285714282</v>
      </c>
      <c r="I56">
        <f t="shared" si="8"/>
        <v>0.505</v>
      </c>
      <c r="J56">
        <f t="shared" si="9"/>
        <v>0.48357142857142854</v>
      </c>
      <c r="K56">
        <f t="shared" si="10"/>
        <v>0.48571428571428571</v>
      </c>
      <c r="L56">
        <f t="shared" si="11"/>
        <v>0.50714285714285712</v>
      </c>
      <c r="M56" s="9">
        <v>0.41</v>
      </c>
      <c r="O56" s="7" t="s">
        <v>65</v>
      </c>
      <c r="P56" s="7" t="s">
        <v>264</v>
      </c>
      <c r="Q56" s="7">
        <v>3.06</v>
      </c>
      <c r="R56" s="7">
        <v>3.01</v>
      </c>
      <c r="S56" s="7">
        <v>3.24</v>
      </c>
      <c r="T56" s="7">
        <v>3.23</v>
      </c>
      <c r="U56" s="7">
        <v>2.98</v>
      </c>
      <c r="V56" s="7">
        <v>3.1</v>
      </c>
      <c r="W56" s="7">
        <v>3.37</v>
      </c>
      <c r="X56" s="7">
        <v>3.15</v>
      </c>
      <c r="Y56" s="7">
        <v>3.07</v>
      </c>
      <c r="Z56" s="7">
        <v>3.27</v>
      </c>
      <c r="AB56" s="7" t="s">
        <v>65</v>
      </c>
      <c r="AC56" s="7" t="s">
        <v>264</v>
      </c>
      <c r="AD56" s="7">
        <v>3.12</v>
      </c>
      <c r="AE56" s="7">
        <v>3.16</v>
      </c>
      <c r="AF56" s="7">
        <v>3.31</v>
      </c>
      <c r="AG56" s="7">
        <v>3.48</v>
      </c>
      <c r="AH56" s="7">
        <v>3.51</v>
      </c>
      <c r="AI56" s="7">
        <v>3.66</v>
      </c>
      <c r="AJ56" s="7">
        <v>3.7</v>
      </c>
      <c r="AK56" s="7">
        <v>3.62</v>
      </c>
      <c r="AL56" s="7">
        <v>3.73</v>
      </c>
      <c r="AM56" s="7">
        <v>3.83</v>
      </c>
    </row>
    <row r="57" spans="1:39" x14ac:dyDescent="0.2">
      <c r="A57" s="19" t="s">
        <v>66</v>
      </c>
      <c r="B57">
        <f t="shared" si="1"/>
        <v>0.52500000000000002</v>
      </c>
      <c r="C57">
        <f t="shared" si="2"/>
        <v>0.48214285714285715</v>
      </c>
      <c r="D57">
        <f t="shared" si="3"/>
        <v>0.42785714285714288</v>
      </c>
      <c r="E57">
        <f t="shared" si="4"/>
        <v>0.42714285714285716</v>
      </c>
      <c r="F57">
        <f t="shared" si="5"/>
        <v>0.4042857142857143</v>
      </c>
      <c r="G57">
        <f t="shared" si="6"/>
        <v>0.37642857142857139</v>
      </c>
      <c r="H57">
        <f t="shared" si="7"/>
        <v>0.40714285714285714</v>
      </c>
      <c r="I57">
        <f t="shared" si="8"/>
        <v>0.44071428571428573</v>
      </c>
      <c r="J57">
        <f t="shared" si="9"/>
        <v>0.46285714285714291</v>
      </c>
      <c r="K57">
        <f t="shared" si="10"/>
        <v>0.46857142857142858</v>
      </c>
      <c r="L57">
        <f t="shared" si="11"/>
        <v>0.45571428571428579</v>
      </c>
      <c r="M57" s="9">
        <v>0.45</v>
      </c>
      <c r="O57" s="7" t="s">
        <v>66</v>
      </c>
      <c r="P57" s="7">
        <v>3.54</v>
      </c>
      <c r="Q57" s="7">
        <v>3.14</v>
      </c>
      <c r="R57" s="7">
        <v>2.78</v>
      </c>
      <c r="S57" s="7">
        <v>2.9</v>
      </c>
      <c r="T57" s="7">
        <v>2.69</v>
      </c>
      <c r="U57" s="7">
        <v>2.48</v>
      </c>
      <c r="V57" s="7">
        <v>2.72</v>
      </c>
      <c r="W57" s="7">
        <v>3.05</v>
      </c>
      <c r="X57" s="7">
        <v>3.16</v>
      </c>
      <c r="Y57" s="7">
        <v>3.18</v>
      </c>
      <c r="Z57" s="7">
        <v>3.16</v>
      </c>
      <c r="AB57" s="7" t="s">
        <v>66</v>
      </c>
      <c r="AC57" s="7">
        <v>3.81</v>
      </c>
      <c r="AD57" s="7">
        <v>3.61</v>
      </c>
      <c r="AE57" s="7">
        <v>3.21</v>
      </c>
      <c r="AF57" s="7">
        <v>3.08</v>
      </c>
      <c r="AG57" s="7">
        <v>2.97</v>
      </c>
      <c r="AH57" s="7">
        <v>2.79</v>
      </c>
      <c r="AI57" s="7">
        <v>2.98</v>
      </c>
      <c r="AJ57" s="7">
        <v>3.12</v>
      </c>
      <c r="AK57" s="7">
        <v>3.32</v>
      </c>
      <c r="AL57" s="7">
        <v>3.38</v>
      </c>
      <c r="AM57" s="7">
        <v>3.22</v>
      </c>
    </row>
    <row r="58" spans="1:39" x14ac:dyDescent="0.2">
      <c r="A58" s="19" t="s">
        <v>67</v>
      </c>
      <c r="B58">
        <f t="shared" si="1"/>
        <v>0.42785714285714288</v>
      </c>
      <c r="C58">
        <f t="shared" si="2"/>
        <v>0.41714285714285715</v>
      </c>
      <c r="D58">
        <f t="shared" si="3"/>
        <v>0.36785714285714288</v>
      </c>
      <c r="E58">
        <f t="shared" si="4"/>
        <v>0.36214285714285716</v>
      </c>
      <c r="F58">
        <f t="shared" si="5"/>
        <v>0.35499999999999998</v>
      </c>
      <c r="G58">
        <f t="shared" si="6"/>
        <v>0.39214285714285718</v>
      </c>
      <c r="H58">
        <f t="shared" si="7"/>
        <v>0.40071428571428569</v>
      </c>
      <c r="I58">
        <f t="shared" si="8"/>
        <v>0.38714285714285712</v>
      </c>
      <c r="J58">
        <f t="shared" si="9"/>
        <v>0.37214285714285716</v>
      </c>
      <c r="K58">
        <f t="shared" si="10"/>
        <v>0.38499999999999995</v>
      </c>
      <c r="L58">
        <f t="shared" si="11"/>
        <v>0.39714285714285719</v>
      </c>
      <c r="M58" s="9">
        <v>0.27</v>
      </c>
      <c r="O58" s="7" t="s">
        <v>67</v>
      </c>
      <c r="P58" s="7">
        <v>2.73</v>
      </c>
      <c r="Q58" s="7">
        <v>2.68</v>
      </c>
      <c r="R58" s="7">
        <v>2.33</v>
      </c>
      <c r="S58" s="7">
        <v>2.5299999999999998</v>
      </c>
      <c r="T58" s="7">
        <v>2.46</v>
      </c>
      <c r="U58" s="7">
        <v>2.69</v>
      </c>
      <c r="V58" s="7">
        <v>2.71</v>
      </c>
      <c r="W58" s="7">
        <v>2.64</v>
      </c>
      <c r="X58" s="7">
        <v>2.57</v>
      </c>
      <c r="Y58" s="7">
        <v>2.59</v>
      </c>
      <c r="Z58" s="7">
        <v>2.58</v>
      </c>
      <c r="AB58" s="7" t="s">
        <v>67</v>
      </c>
      <c r="AC58" s="7">
        <v>3.26</v>
      </c>
      <c r="AD58" s="7">
        <v>3.16</v>
      </c>
      <c r="AE58" s="7">
        <v>2.82</v>
      </c>
      <c r="AF58" s="7">
        <v>2.54</v>
      </c>
      <c r="AG58" s="7">
        <v>2.5099999999999998</v>
      </c>
      <c r="AH58" s="7">
        <v>2.8</v>
      </c>
      <c r="AI58" s="7">
        <v>2.9</v>
      </c>
      <c r="AJ58" s="7">
        <v>2.78</v>
      </c>
      <c r="AK58" s="7">
        <v>2.64</v>
      </c>
      <c r="AL58" s="7">
        <v>2.8</v>
      </c>
      <c r="AM58" s="7">
        <v>2.98</v>
      </c>
    </row>
    <row r="59" spans="1:39" x14ac:dyDescent="0.2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0.39428571428571424</v>
      </c>
      <c r="H59">
        <f t="shared" si="7"/>
        <v>0.3457142857142857</v>
      </c>
      <c r="I59">
        <f t="shared" si="8"/>
        <v>0.29785714285714288</v>
      </c>
      <c r="J59">
        <f t="shared" si="9"/>
        <v>0.29785714285714288</v>
      </c>
      <c r="K59" t="str">
        <f t="shared" si="10"/>
        <v>XXX</v>
      </c>
      <c r="L59">
        <f t="shared" si="11"/>
        <v>0.39499999999999996</v>
      </c>
      <c r="M59" s="9">
        <v>0.28000000000000003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2.58</v>
      </c>
      <c r="V59" s="7">
        <v>2.39</v>
      </c>
      <c r="W59" s="7">
        <v>2.15</v>
      </c>
      <c r="X59" s="7">
        <v>2.15</v>
      </c>
      <c r="Y59" s="7" t="s">
        <v>264</v>
      </c>
      <c r="Z59" s="7">
        <v>2.48</v>
      </c>
      <c r="AB59" s="7" t="s">
        <v>68</v>
      </c>
      <c r="AC59" s="7" t="s">
        <v>264</v>
      </c>
      <c r="AD59" s="7" t="s">
        <v>264</v>
      </c>
      <c r="AE59" s="7" t="s">
        <v>264</v>
      </c>
      <c r="AF59" s="7" t="s">
        <v>264</v>
      </c>
      <c r="AG59" s="7" t="s">
        <v>264</v>
      </c>
      <c r="AH59" s="7">
        <v>2.94</v>
      </c>
      <c r="AI59" s="7">
        <v>2.4500000000000002</v>
      </c>
      <c r="AJ59" s="7">
        <v>2.02</v>
      </c>
      <c r="AK59" s="7">
        <v>2.02</v>
      </c>
      <c r="AL59" s="7" t="s">
        <v>264</v>
      </c>
      <c r="AM59" s="7">
        <v>3.05</v>
      </c>
    </row>
    <row r="60" spans="1:39" x14ac:dyDescent="0.2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0.28642857142857142</v>
      </c>
      <c r="G60">
        <f t="shared" si="6"/>
        <v>0.29285714285714282</v>
      </c>
      <c r="H60">
        <f t="shared" si="7"/>
        <v>0.33214285714285718</v>
      </c>
      <c r="I60">
        <f t="shared" si="8"/>
        <v>0.33999999999999997</v>
      </c>
      <c r="J60">
        <f t="shared" si="9"/>
        <v>0.34428571428571431</v>
      </c>
      <c r="K60" t="str">
        <f t="shared" si="10"/>
        <v>XXX</v>
      </c>
      <c r="L60">
        <f t="shared" si="11"/>
        <v>0.315</v>
      </c>
      <c r="M60" s="9">
        <v>0.2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2.0499999999999998</v>
      </c>
      <c r="U60" s="7">
        <v>2.12</v>
      </c>
      <c r="V60" s="7">
        <v>2.4</v>
      </c>
      <c r="W60" s="7">
        <v>2.42</v>
      </c>
      <c r="X60" s="7">
        <v>2.31</v>
      </c>
      <c r="Y60" s="7" t="s">
        <v>264</v>
      </c>
      <c r="Z60" s="7">
        <v>2.15</v>
      </c>
      <c r="AB60" s="7" t="s">
        <v>69</v>
      </c>
      <c r="AC60" s="7" t="s">
        <v>264</v>
      </c>
      <c r="AD60" s="7" t="s">
        <v>264</v>
      </c>
      <c r="AE60" s="7" t="s">
        <v>264</v>
      </c>
      <c r="AF60" s="7" t="s">
        <v>264</v>
      </c>
      <c r="AG60" s="7">
        <v>1.96</v>
      </c>
      <c r="AH60" s="7">
        <v>1.98</v>
      </c>
      <c r="AI60" s="7">
        <v>2.25</v>
      </c>
      <c r="AJ60" s="7">
        <v>2.34</v>
      </c>
      <c r="AK60" s="7">
        <v>2.5099999999999998</v>
      </c>
      <c r="AL60" s="7" t="s">
        <v>264</v>
      </c>
      <c r="AM60" s="7">
        <v>2.2599999999999998</v>
      </c>
    </row>
    <row r="61" spans="1:39" x14ac:dyDescent="0.2">
      <c r="A61" s="19" t="s">
        <v>70</v>
      </c>
      <c r="B61">
        <f t="shared" si="1"/>
        <v>0.39999999999999997</v>
      </c>
      <c r="C61">
        <f t="shared" si="2"/>
        <v>0.42</v>
      </c>
      <c r="D61">
        <f t="shared" si="3"/>
        <v>0.37357142857142861</v>
      </c>
      <c r="E61">
        <f t="shared" si="4"/>
        <v>0.39428571428571424</v>
      </c>
      <c r="F61">
        <f t="shared" si="5"/>
        <v>0.43428571428571427</v>
      </c>
      <c r="G61">
        <f t="shared" si="6"/>
        <v>0.42785714285714288</v>
      </c>
      <c r="H61">
        <f t="shared" si="7"/>
        <v>0.36142857142857149</v>
      </c>
      <c r="I61">
        <f t="shared" si="8"/>
        <v>0.40142857142857141</v>
      </c>
      <c r="J61">
        <f t="shared" si="9"/>
        <v>0.45857142857142857</v>
      </c>
      <c r="K61">
        <f t="shared" si="10"/>
        <v>0.40214285714285714</v>
      </c>
      <c r="L61">
        <f t="shared" si="11"/>
        <v>0.37142857142857139</v>
      </c>
      <c r="M61" s="9">
        <v>0.28999999999999998</v>
      </c>
      <c r="O61" s="7" t="s">
        <v>70</v>
      </c>
      <c r="P61" s="7">
        <v>2.76</v>
      </c>
      <c r="Q61" s="7">
        <v>2.81</v>
      </c>
      <c r="R61" s="7">
        <v>2.4700000000000002</v>
      </c>
      <c r="S61" s="7">
        <v>2.73</v>
      </c>
      <c r="T61" s="7">
        <v>2.99</v>
      </c>
      <c r="U61" s="7">
        <v>2.85</v>
      </c>
      <c r="V61" s="7">
        <v>2.4500000000000002</v>
      </c>
      <c r="W61" s="7">
        <v>2.81</v>
      </c>
      <c r="X61" s="7">
        <v>3.18</v>
      </c>
      <c r="Y61" s="7">
        <v>2.82</v>
      </c>
      <c r="Z61" s="7">
        <v>2.65</v>
      </c>
      <c r="AB61" s="7" t="s">
        <v>70</v>
      </c>
      <c r="AC61" s="7">
        <v>2.84</v>
      </c>
      <c r="AD61" s="7">
        <v>3.07</v>
      </c>
      <c r="AE61" s="7">
        <v>2.76</v>
      </c>
      <c r="AF61" s="7">
        <v>2.79</v>
      </c>
      <c r="AG61" s="7">
        <v>3.09</v>
      </c>
      <c r="AH61" s="7">
        <v>3.14</v>
      </c>
      <c r="AI61" s="7">
        <v>2.61</v>
      </c>
      <c r="AJ61" s="7">
        <v>2.81</v>
      </c>
      <c r="AK61" s="7">
        <v>3.24</v>
      </c>
      <c r="AL61" s="7">
        <v>2.81</v>
      </c>
      <c r="AM61" s="7">
        <v>2.5499999999999998</v>
      </c>
    </row>
    <row r="62" spans="1:39" x14ac:dyDescent="0.2">
      <c r="A62" s="19" t="s">
        <v>71</v>
      </c>
      <c r="B62">
        <f t="shared" si="1"/>
        <v>0.46857142857142853</v>
      </c>
      <c r="C62">
        <f t="shared" si="2"/>
        <v>0.43214285714285711</v>
      </c>
      <c r="D62">
        <f t="shared" si="3"/>
        <v>0.40928571428571431</v>
      </c>
      <c r="E62">
        <f t="shared" si="4"/>
        <v>0.44357142857142856</v>
      </c>
      <c r="F62">
        <f t="shared" si="5"/>
        <v>0.44785714285714284</v>
      </c>
      <c r="G62">
        <f t="shared" si="6"/>
        <v>0.435</v>
      </c>
      <c r="H62">
        <f t="shared" si="7"/>
        <v>0.43857142857142861</v>
      </c>
      <c r="I62">
        <f t="shared" si="8"/>
        <v>0.44500000000000001</v>
      </c>
      <c r="J62">
        <f t="shared" si="9"/>
        <v>0.41500000000000004</v>
      </c>
      <c r="K62">
        <f t="shared" si="10"/>
        <v>0.4042857142857143</v>
      </c>
      <c r="L62">
        <f t="shared" si="11"/>
        <v>0.39571428571428563</v>
      </c>
      <c r="M62" s="9">
        <v>0.46</v>
      </c>
      <c r="O62" s="7" t="s">
        <v>71</v>
      </c>
      <c r="P62" s="7">
        <v>3.05</v>
      </c>
      <c r="Q62" s="7">
        <v>2.67</v>
      </c>
      <c r="R62" s="7">
        <v>2.46</v>
      </c>
      <c r="S62" s="7">
        <v>2.91</v>
      </c>
      <c r="T62" s="7">
        <v>2.91</v>
      </c>
      <c r="U62" s="7">
        <v>2.94</v>
      </c>
      <c r="V62" s="7">
        <v>2.97</v>
      </c>
      <c r="W62" s="7">
        <v>3.01</v>
      </c>
      <c r="X62" s="7">
        <v>2.9</v>
      </c>
      <c r="Y62" s="7">
        <v>3.15</v>
      </c>
      <c r="Z62" s="7">
        <v>3.01</v>
      </c>
      <c r="AB62" s="7" t="s">
        <v>71</v>
      </c>
      <c r="AC62" s="7">
        <v>3.51</v>
      </c>
      <c r="AD62" s="7">
        <v>3.38</v>
      </c>
      <c r="AE62" s="7">
        <v>3.27</v>
      </c>
      <c r="AF62" s="7">
        <v>3.3</v>
      </c>
      <c r="AG62" s="7">
        <v>3.36</v>
      </c>
      <c r="AH62" s="7">
        <v>3.15</v>
      </c>
      <c r="AI62" s="7">
        <v>3.17</v>
      </c>
      <c r="AJ62" s="7">
        <v>3.22</v>
      </c>
      <c r="AK62" s="7">
        <v>2.91</v>
      </c>
      <c r="AL62" s="7">
        <v>2.5099999999999998</v>
      </c>
      <c r="AM62" s="7">
        <v>2.5299999999999998</v>
      </c>
    </row>
    <row r="63" spans="1:39" x14ac:dyDescent="0.2">
      <c r="A63" s="19" t="s">
        <v>72</v>
      </c>
      <c r="B63">
        <f t="shared" si="1"/>
        <v>0.82071428571428573</v>
      </c>
      <c r="C63">
        <f t="shared" si="2"/>
        <v>0.81857142857142862</v>
      </c>
      <c r="D63">
        <f t="shared" si="3"/>
        <v>0.74285714285714288</v>
      </c>
      <c r="E63">
        <f t="shared" si="4"/>
        <v>0.71928571428571431</v>
      </c>
      <c r="F63">
        <f t="shared" si="5"/>
        <v>0.70428571428571429</v>
      </c>
      <c r="G63">
        <f t="shared" si="6"/>
        <v>0.68428571428571427</v>
      </c>
      <c r="H63">
        <f t="shared" si="7"/>
        <v>0.6785714285714286</v>
      </c>
      <c r="I63">
        <f t="shared" si="8"/>
        <v>0.69714285714285718</v>
      </c>
      <c r="J63">
        <f t="shared" si="9"/>
        <v>0.72857142857142854</v>
      </c>
      <c r="K63">
        <f t="shared" si="10"/>
        <v>0.74214285714285722</v>
      </c>
      <c r="L63">
        <f t="shared" si="11"/>
        <v>0.75928571428571423</v>
      </c>
      <c r="M63" s="9">
        <v>0.76</v>
      </c>
      <c r="O63" s="7" t="s">
        <v>72</v>
      </c>
      <c r="P63" s="7">
        <v>5.94</v>
      </c>
      <c r="Q63" s="7">
        <v>5.87</v>
      </c>
      <c r="R63" s="7">
        <v>5.24</v>
      </c>
      <c r="S63" s="7">
        <v>5.16</v>
      </c>
      <c r="T63" s="7">
        <v>4.93</v>
      </c>
      <c r="U63" s="7">
        <v>4.82</v>
      </c>
      <c r="V63" s="7">
        <v>4.91</v>
      </c>
      <c r="W63" s="7">
        <v>5.13</v>
      </c>
      <c r="X63" s="7">
        <v>5.37</v>
      </c>
      <c r="Y63" s="7">
        <v>5.47</v>
      </c>
      <c r="Z63" s="7">
        <v>5.55</v>
      </c>
      <c r="AB63" s="7" t="s">
        <v>72</v>
      </c>
      <c r="AC63" s="7">
        <v>5.55</v>
      </c>
      <c r="AD63" s="7">
        <v>5.59</v>
      </c>
      <c r="AE63" s="7">
        <v>5.16</v>
      </c>
      <c r="AF63" s="7">
        <v>4.91</v>
      </c>
      <c r="AG63" s="7">
        <v>4.93</v>
      </c>
      <c r="AH63" s="7">
        <v>4.76</v>
      </c>
      <c r="AI63" s="7">
        <v>4.59</v>
      </c>
      <c r="AJ63" s="7">
        <v>4.63</v>
      </c>
      <c r="AK63" s="7">
        <v>4.83</v>
      </c>
      <c r="AL63" s="7">
        <v>4.92</v>
      </c>
      <c r="AM63" s="7">
        <v>5.08</v>
      </c>
    </row>
    <row r="64" spans="1:39" x14ac:dyDescent="0.2">
      <c r="A64" s="19" t="s">
        <v>73</v>
      </c>
      <c r="B64">
        <f t="shared" si="1"/>
        <v>0.51571428571428579</v>
      </c>
      <c r="C64">
        <f t="shared" si="2"/>
        <v>0.50428571428571434</v>
      </c>
      <c r="D64">
        <f t="shared" si="3"/>
        <v>0.50571428571428567</v>
      </c>
      <c r="E64">
        <f t="shared" si="4"/>
        <v>0.49571428571428566</v>
      </c>
      <c r="F64">
        <f t="shared" si="5"/>
        <v>0.45785714285714285</v>
      </c>
      <c r="G64">
        <f t="shared" si="6"/>
        <v>0.46214285714285719</v>
      </c>
      <c r="H64">
        <f t="shared" si="7"/>
        <v>0.4642857142857143</v>
      </c>
      <c r="I64">
        <f t="shared" si="8"/>
        <v>0.5178571428571429</v>
      </c>
      <c r="J64">
        <f t="shared" si="9"/>
        <v>0.57214285714285718</v>
      </c>
      <c r="K64">
        <f t="shared" si="10"/>
        <v>0.61285714285714288</v>
      </c>
      <c r="L64">
        <f t="shared" si="11"/>
        <v>0.62142857142857133</v>
      </c>
      <c r="M64" s="9">
        <v>0.41</v>
      </c>
      <c r="O64" s="7" t="s">
        <v>73</v>
      </c>
      <c r="P64" s="7">
        <v>2.93</v>
      </c>
      <c r="Q64" s="7">
        <v>2.98</v>
      </c>
      <c r="R64" s="7">
        <v>2.99</v>
      </c>
      <c r="S64" s="7">
        <v>3.09</v>
      </c>
      <c r="T64" s="7">
        <v>2.89</v>
      </c>
      <c r="U64" s="7">
        <v>2.83</v>
      </c>
      <c r="V64" s="7">
        <v>2.73</v>
      </c>
      <c r="W64" s="7">
        <v>3.43</v>
      </c>
      <c r="X64" s="7">
        <v>4.0599999999999996</v>
      </c>
      <c r="Y64" s="7">
        <v>4.38</v>
      </c>
      <c r="Z64" s="7">
        <v>4.38</v>
      </c>
      <c r="AB64" s="7" t="s">
        <v>73</v>
      </c>
      <c r="AC64" s="7">
        <v>4.29</v>
      </c>
      <c r="AD64" s="7">
        <v>4.08</v>
      </c>
      <c r="AE64" s="7">
        <v>4.09</v>
      </c>
      <c r="AF64" s="7">
        <v>3.85</v>
      </c>
      <c r="AG64" s="7">
        <v>3.52</v>
      </c>
      <c r="AH64" s="7">
        <v>3.64</v>
      </c>
      <c r="AI64" s="7">
        <v>3.77</v>
      </c>
      <c r="AJ64" s="7">
        <v>3.82</v>
      </c>
      <c r="AK64" s="7">
        <v>3.95</v>
      </c>
      <c r="AL64" s="7">
        <v>4.2</v>
      </c>
      <c r="AM64" s="7">
        <v>4.32</v>
      </c>
    </row>
    <row r="65" spans="1:39" x14ac:dyDescent="0.2">
      <c r="A65" s="19" t="s">
        <v>74</v>
      </c>
      <c r="B65">
        <f t="shared" si="1"/>
        <v>0.44642857142857145</v>
      </c>
      <c r="C65">
        <f t="shared" si="2"/>
        <v>0.48071428571428576</v>
      </c>
      <c r="D65">
        <f t="shared" si="3"/>
        <v>0.51</v>
      </c>
      <c r="E65">
        <f t="shared" si="4"/>
        <v>0.52071428571428569</v>
      </c>
      <c r="F65">
        <f t="shared" si="5"/>
        <v>0.49928571428571428</v>
      </c>
      <c r="G65">
        <f t="shared" si="6"/>
        <v>0.49071428571428571</v>
      </c>
      <c r="H65">
        <f t="shared" si="7"/>
        <v>0.49928571428571428</v>
      </c>
      <c r="I65">
        <f t="shared" si="8"/>
        <v>0.52857142857142858</v>
      </c>
      <c r="J65">
        <f t="shared" si="9"/>
        <v>0.54142857142857148</v>
      </c>
      <c r="K65">
        <f t="shared" si="10"/>
        <v>0.54500000000000004</v>
      </c>
      <c r="L65">
        <f t="shared" si="11"/>
        <v>0.5764285714285714</v>
      </c>
      <c r="M65" s="9">
        <v>0.38</v>
      </c>
      <c r="O65" s="7" t="s">
        <v>74</v>
      </c>
      <c r="P65" s="7">
        <v>2.98</v>
      </c>
      <c r="Q65" s="7">
        <v>3.2</v>
      </c>
      <c r="R65" s="7">
        <v>3.37</v>
      </c>
      <c r="S65" s="7">
        <v>3.43</v>
      </c>
      <c r="T65" s="7">
        <v>3.24</v>
      </c>
      <c r="U65" s="7">
        <v>3.19</v>
      </c>
      <c r="V65" s="7">
        <v>3.31</v>
      </c>
      <c r="W65" s="7">
        <v>3.54</v>
      </c>
      <c r="X65" s="7">
        <v>3.65</v>
      </c>
      <c r="Y65" s="7">
        <v>3.71</v>
      </c>
      <c r="Z65" s="7">
        <v>3.9</v>
      </c>
      <c r="AB65" s="7" t="s">
        <v>74</v>
      </c>
      <c r="AC65" s="7">
        <v>3.27</v>
      </c>
      <c r="AD65" s="7">
        <v>3.53</v>
      </c>
      <c r="AE65" s="7">
        <v>3.77</v>
      </c>
      <c r="AF65" s="7">
        <v>3.86</v>
      </c>
      <c r="AG65" s="7">
        <v>3.75</v>
      </c>
      <c r="AH65" s="7">
        <v>3.68</v>
      </c>
      <c r="AI65" s="7">
        <v>3.68</v>
      </c>
      <c r="AJ65" s="7">
        <v>3.86</v>
      </c>
      <c r="AK65" s="7">
        <v>3.93</v>
      </c>
      <c r="AL65" s="7">
        <v>3.92</v>
      </c>
      <c r="AM65" s="7">
        <v>4.17</v>
      </c>
    </row>
    <row r="66" spans="1:39" x14ac:dyDescent="0.2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0.52500000000000002</v>
      </c>
      <c r="F66">
        <f t="shared" si="5"/>
        <v>0.52642857142857147</v>
      </c>
      <c r="G66">
        <f t="shared" si="6"/>
        <v>0.53857142857142859</v>
      </c>
      <c r="H66">
        <f t="shared" si="7"/>
        <v>0.49642857142857139</v>
      </c>
      <c r="I66">
        <f t="shared" si="8"/>
        <v>0.45714285714285718</v>
      </c>
      <c r="J66">
        <f t="shared" si="9"/>
        <v>0.49071428571428571</v>
      </c>
      <c r="K66">
        <f t="shared" si="10"/>
        <v>0.49214285714285716</v>
      </c>
      <c r="L66">
        <f t="shared" si="11"/>
        <v>0.50785714285714278</v>
      </c>
      <c r="M66" s="9">
        <v>0.28000000000000003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3.7</v>
      </c>
      <c r="T66" s="7">
        <v>3.7</v>
      </c>
      <c r="U66" s="7">
        <v>3.75</v>
      </c>
      <c r="V66" s="7">
        <v>3.44</v>
      </c>
      <c r="W66" s="7">
        <v>3.17</v>
      </c>
      <c r="X66" s="7">
        <v>3.4</v>
      </c>
      <c r="Y66" s="7">
        <v>3.41</v>
      </c>
      <c r="Z66" s="7">
        <v>3.51</v>
      </c>
      <c r="AB66" s="7" t="s">
        <v>190</v>
      </c>
      <c r="AC66" s="7" t="s">
        <v>264</v>
      </c>
      <c r="AD66" s="7" t="s">
        <v>264</v>
      </c>
      <c r="AE66" s="7" t="s">
        <v>264</v>
      </c>
      <c r="AF66" s="7">
        <v>3.65</v>
      </c>
      <c r="AG66" s="7">
        <v>3.67</v>
      </c>
      <c r="AH66" s="7">
        <v>3.79</v>
      </c>
      <c r="AI66" s="7">
        <v>3.51</v>
      </c>
      <c r="AJ66" s="7">
        <v>3.23</v>
      </c>
      <c r="AK66" s="7">
        <v>3.47</v>
      </c>
      <c r="AL66" s="7">
        <v>3.48</v>
      </c>
      <c r="AM66" s="7">
        <v>3.6</v>
      </c>
    </row>
    <row r="67" spans="1:39" x14ac:dyDescent="0.2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9"/>
    </row>
    <row r="68" spans="1:39" x14ac:dyDescent="0.2">
      <c r="A68" s="19" t="s">
        <v>77</v>
      </c>
      <c r="B68">
        <f t="shared" ref="B68:B131" si="12">IF(ISNUMBER(AVERAGE(P68,AC68)),(AVERAGE(P68,AC68)/7),"XXX")</f>
        <v>0.67499999999999993</v>
      </c>
      <c r="C68">
        <f t="shared" ref="C68:C131" si="13">IF(ISNUMBER(AVERAGE(Q68,AD68)),(AVERAGE(Q68,AD68)/7),"XXX")</f>
        <v>0.71357142857142863</v>
      </c>
      <c r="D68">
        <f t="shared" ref="D68:D131" si="14">IF(ISNUMBER(AVERAGE(R68,AE68)),(AVERAGE(R68,AE68)/7),"XXX")</f>
        <v>0.68928571428571428</v>
      </c>
      <c r="E68">
        <f t="shared" ref="E68:E131" si="15">IF(ISNUMBER(AVERAGE(S68,AF68)),(AVERAGE(S68,AF68)/7),"XXX")</f>
        <v>0.69428571428571417</v>
      </c>
      <c r="F68">
        <f t="shared" ref="F68:F131" si="16">IF(ISNUMBER(AVERAGE(T68,AG68)),(AVERAGE(T68,AG68)/7),"XXX")</f>
        <v>0.7142857142857143</v>
      </c>
      <c r="G68">
        <f t="shared" ref="G68:G131" si="17">IF(ISNUMBER(AVERAGE(U68,AH68)),(AVERAGE(U68,AH68)/7),"XXX")</f>
        <v>0.72499999999999998</v>
      </c>
      <c r="H68">
        <f t="shared" ref="H68:H131" si="18">IF(ISNUMBER(AVERAGE(V68,AI68)),(AVERAGE(V68,AI68)/7),"XXX")</f>
        <v>0.74642857142857133</v>
      </c>
      <c r="I68">
        <f t="shared" ref="I68:I131" si="19">IF(ISNUMBER(AVERAGE(W68,AJ68)),(AVERAGE(W68,AJ68)/7),"XXX")</f>
        <v>0.77500000000000002</v>
      </c>
      <c r="J68">
        <f t="shared" ref="J68:J131" si="20">IF(ISNUMBER(AVERAGE(X68,AK68)),(AVERAGE(X68,AK68)/7),"XXX")</f>
        <v>0.80214285714285716</v>
      </c>
      <c r="K68">
        <f t="shared" ref="K68:K131" si="21">IF(ISNUMBER(AVERAGE(Y68,AL68)),(AVERAGE(Y68,AL68)/7),"XXX")</f>
        <v>0.82571428571428573</v>
      </c>
      <c r="L68">
        <f t="shared" ref="L68:L131" si="22">IF(ISNUMBER(AVERAGE(Z68,AM68)),(AVERAGE(Z68,AM68)/7),"XXX")</f>
        <v>0.78000000000000014</v>
      </c>
      <c r="M68" s="9">
        <v>0.73</v>
      </c>
      <c r="O68" s="7" t="s">
        <v>77</v>
      </c>
      <c r="P68" s="7">
        <v>4.43</v>
      </c>
      <c r="Q68" s="7">
        <v>4.66</v>
      </c>
      <c r="R68" s="7">
        <v>4.5</v>
      </c>
      <c r="S68" s="7">
        <v>4.8</v>
      </c>
      <c r="T68" s="7">
        <v>4.84</v>
      </c>
      <c r="U68" s="7">
        <v>4.95</v>
      </c>
      <c r="V68" s="7">
        <v>5.21</v>
      </c>
      <c r="W68" s="7">
        <v>5.46</v>
      </c>
      <c r="X68" s="7">
        <v>5.66</v>
      </c>
      <c r="Y68" s="7">
        <v>5.78</v>
      </c>
      <c r="Z68" s="7">
        <v>5.48</v>
      </c>
      <c r="AB68" s="7" t="s">
        <v>77</v>
      </c>
      <c r="AC68" s="7">
        <v>5.0199999999999996</v>
      </c>
      <c r="AD68" s="7">
        <v>5.33</v>
      </c>
      <c r="AE68" s="7">
        <v>5.15</v>
      </c>
      <c r="AF68" s="7">
        <v>4.92</v>
      </c>
      <c r="AG68" s="7">
        <v>5.16</v>
      </c>
      <c r="AH68" s="7">
        <v>5.2</v>
      </c>
      <c r="AI68" s="7">
        <v>5.24</v>
      </c>
      <c r="AJ68" s="7">
        <v>5.39</v>
      </c>
      <c r="AK68" s="7">
        <v>5.57</v>
      </c>
      <c r="AL68" s="7">
        <v>5.78</v>
      </c>
      <c r="AM68" s="7">
        <v>5.44</v>
      </c>
    </row>
    <row r="69" spans="1:39" x14ac:dyDescent="0.2">
      <c r="A69" s="19" t="s">
        <v>78</v>
      </c>
      <c r="B69">
        <f t="shared" si="12"/>
        <v>0.63571428571428579</v>
      </c>
      <c r="C69">
        <f t="shared" si="13"/>
        <v>0.58857142857142863</v>
      </c>
      <c r="D69">
        <f t="shared" si="14"/>
        <v>0.66142857142857137</v>
      </c>
      <c r="E69">
        <f t="shared" si="15"/>
        <v>0.71642857142857141</v>
      </c>
      <c r="F69">
        <f t="shared" si="16"/>
        <v>0.6735714285714286</v>
      </c>
      <c r="G69">
        <f t="shared" si="17"/>
        <v>0.65428571428571425</v>
      </c>
      <c r="H69">
        <f t="shared" si="18"/>
        <v>0.63214285714285712</v>
      </c>
      <c r="I69">
        <f t="shared" si="19"/>
        <v>0.59785714285714298</v>
      </c>
      <c r="J69">
        <f t="shared" si="20"/>
        <v>0.58857142857142863</v>
      </c>
      <c r="K69">
        <f t="shared" si="21"/>
        <v>0.6607142857142857</v>
      </c>
      <c r="L69">
        <f t="shared" si="22"/>
        <v>0.6785714285714286</v>
      </c>
      <c r="M69" s="9">
        <v>0.61</v>
      </c>
      <c r="O69" s="7" t="s">
        <v>78</v>
      </c>
      <c r="P69" s="7">
        <v>3.98</v>
      </c>
      <c r="Q69" s="7">
        <v>3.65</v>
      </c>
      <c r="R69" s="7">
        <v>4.42</v>
      </c>
      <c r="S69" s="7">
        <v>5.01</v>
      </c>
      <c r="T69" s="7">
        <v>4.55</v>
      </c>
      <c r="U69" s="7">
        <v>4.46</v>
      </c>
      <c r="V69" s="7">
        <v>4.3099999999999996</v>
      </c>
      <c r="W69" s="7">
        <v>4.01</v>
      </c>
      <c r="X69" s="7">
        <v>3.91</v>
      </c>
      <c r="Y69" s="7">
        <v>4.45</v>
      </c>
      <c r="Z69" s="7">
        <v>4.63</v>
      </c>
      <c r="AB69" s="7" t="s">
        <v>78</v>
      </c>
      <c r="AC69" s="7">
        <v>4.92</v>
      </c>
      <c r="AD69" s="7">
        <v>4.59</v>
      </c>
      <c r="AE69" s="7">
        <v>4.84</v>
      </c>
      <c r="AF69" s="7">
        <v>5.0199999999999996</v>
      </c>
      <c r="AG69" s="7">
        <v>4.88</v>
      </c>
      <c r="AH69" s="7">
        <v>4.7</v>
      </c>
      <c r="AI69" s="7">
        <v>4.54</v>
      </c>
      <c r="AJ69" s="7">
        <v>4.3600000000000003</v>
      </c>
      <c r="AK69" s="7">
        <v>4.33</v>
      </c>
      <c r="AL69" s="7">
        <v>4.8</v>
      </c>
      <c r="AM69" s="7">
        <v>4.87</v>
      </c>
    </row>
    <row r="70" spans="1:39" x14ac:dyDescent="0.2">
      <c r="A70" s="19" t="s">
        <v>79</v>
      </c>
      <c r="B70">
        <f t="shared" si="12"/>
        <v>0.44071428571428573</v>
      </c>
      <c r="C70">
        <f t="shared" si="13"/>
        <v>0.42357142857142854</v>
      </c>
      <c r="D70">
        <f t="shared" si="14"/>
        <v>0.38642857142857145</v>
      </c>
      <c r="E70">
        <f t="shared" si="15"/>
        <v>0.43</v>
      </c>
      <c r="F70">
        <f t="shared" si="16"/>
        <v>0.44428571428571434</v>
      </c>
      <c r="G70">
        <f t="shared" si="17"/>
        <v>0.43</v>
      </c>
      <c r="H70">
        <f t="shared" si="18"/>
        <v>0.41928571428571432</v>
      </c>
      <c r="I70">
        <f t="shared" si="19"/>
        <v>0.3992857142857143</v>
      </c>
      <c r="J70">
        <f t="shared" si="20"/>
        <v>0.4107142857142857</v>
      </c>
      <c r="K70">
        <f t="shared" si="21"/>
        <v>0.44</v>
      </c>
      <c r="L70">
        <f t="shared" si="22"/>
        <v>0.44857142857142851</v>
      </c>
      <c r="M70" s="9">
        <v>0.52</v>
      </c>
      <c r="O70" s="7" t="s">
        <v>79</v>
      </c>
      <c r="P70" s="7">
        <v>2.89</v>
      </c>
      <c r="Q70" s="7">
        <v>2.75</v>
      </c>
      <c r="R70" s="7">
        <v>2.54</v>
      </c>
      <c r="S70" s="7">
        <v>3.04</v>
      </c>
      <c r="T70" s="7">
        <v>3.02</v>
      </c>
      <c r="U70" s="7">
        <v>2.89</v>
      </c>
      <c r="V70" s="7">
        <v>2.83</v>
      </c>
      <c r="W70" s="7">
        <v>2.77</v>
      </c>
      <c r="X70" s="7">
        <v>2.87</v>
      </c>
      <c r="Y70" s="7">
        <v>3.14</v>
      </c>
      <c r="Z70" s="7">
        <v>3.17</v>
      </c>
      <c r="AB70" s="7" t="s">
        <v>79</v>
      </c>
      <c r="AC70" s="7">
        <v>3.28</v>
      </c>
      <c r="AD70" s="7">
        <v>3.18</v>
      </c>
      <c r="AE70" s="7">
        <v>2.87</v>
      </c>
      <c r="AF70" s="7">
        <v>2.98</v>
      </c>
      <c r="AG70" s="7">
        <v>3.2</v>
      </c>
      <c r="AH70" s="7">
        <v>3.13</v>
      </c>
      <c r="AI70" s="7">
        <v>3.04</v>
      </c>
      <c r="AJ70" s="7">
        <v>2.82</v>
      </c>
      <c r="AK70" s="7">
        <v>2.88</v>
      </c>
      <c r="AL70" s="7">
        <v>3.02</v>
      </c>
      <c r="AM70" s="7">
        <v>3.11</v>
      </c>
    </row>
    <row r="71" spans="1:39" x14ac:dyDescent="0.2">
      <c r="A71" s="19" t="s">
        <v>80</v>
      </c>
      <c r="B71">
        <f t="shared" si="12"/>
        <v>0.40857142857142864</v>
      </c>
      <c r="C71">
        <f t="shared" si="13"/>
        <v>0.42142857142857143</v>
      </c>
      <c r="D71">
        <f t="shared" si="14"/>
        <v>0.44857142857142851</v>
      </c>
      <c r="E71">
        <f t="shared" si="15"/>
        <v>0.46285714285714291</v>
      </c>
      <c r="F71">
        <f t="shared" si="16"/>
        <v>0.46142857142857141</v>
      </c>
      <c r="G71">
        <f t="shared" si="17"/>
        <v>0.46071428571428574</v>
      </c>
      <c r="H71">
        <f t="shared" si="18"/>
        <v>0.46499999999999997</v>
      </c>
      <c r="I71">
        <f t="shared" si="19"/>
        <v>0.48071428571428576</v>
      </c>
      <c r="J71">
        <f t="shared" si="20"/>
        <v>0.48285714285714282</v>
      </c>
      <c r="K71">
        <f t="shared" si="21"/>
        <v>0.50285714285714289</v>
      </c>
      <c r="L71">
        <f t="shared" si="22"/>
        <v>0.5178571428571429</v>
      </c>
      <c r="M71" s="9">
        <v>0.44</v>
      </c>
      <c r="O71" s="7" t="s">
        <v>80</v>
      </c>
      <c r="P71" s="7">
        <v>2.39</v>
      </c>
      <c r="Q71" s="7">
        <v>2.38</v>
      </c>
      <c r="R71" s="7">
        <v>2.59</v>
      </c>
      <c r="S71" s="7">
        <v>3.01</v>
      </c>
      <c r="T71" s="7">
        <v>3.05</v>
      </c>
      <c r="U71" s="7">
        <v>2.97</v>
      </c>
      <c r="V71" s="7">
        <v>2.97</v>
      </c>
      <c r="W71" s="7">
        <v>3.08</v>
      </c>
      <c r="X71" s="7">
        <v>3.05</v>
      </c>
      <c r="Y71" s="7">
        <v>3.22</v>
      </c>
      <c r="Z71" s="7">
        <v>3.37</v>
      </c>
      <c r="AB71" s="7" t="s">
        <v>80</v>
      </c>
      <c r="AC71" s="7">
        <v>3.33</v>
      </c>
      <c r="AD71" s="7">
        <v>3.52</v>
      </c>
      <c r="AE71" s="7">
        <v>3.69</v>
      </c>
      <c r="AF71" s="7">
        <v>3.47</v>
      </c>
      <c r="AG71" s="7">
        <v>3.41</v>
      </c>
      <c r="AH71" s="7">
        <v>3.48</v>
      </c>
      <c r="AI71" s="7">
        <v>3.54</v>
      </c>
      <c r="AJ71" s="7">
        <v>3.65</v>
      </c>
      <c r="AK71" s="7">
        <v>3.71</v>
      </c>
      <c r="AL71" s="7">
        <v>3.82</v>
      </c>
      <c r="AM71" s="7">
        <v>3.88</v>
      </c>
    </row>
    <row r="72" spans="1:39" x14ac:dyDescent="0.2">
      <c r="A72" s="19" t="s">
        <v>81</v>
      </c>
      <c r="B72">
        <f t="shared" si="12"/>
        <v>0.65785714285714292</v>
      </c>
      <c r="C72">
        <f t="shared" si="13"/>
        <v>0.64214285714285713</v>
      </c>
      <c r="D72">
        <f t="shared" si="14"/>
        <v>0.6428571428571429</v>
      </c>
      <c r="E72">
        <f t="shared" si="15"/>
        <v>0.71499999999999997</v>
      </c>
      <c r="F72">
        <f t="shared" si="16"/>
        <v>0.73071428571428576</v>
      </c>
      <c r="G72">
        <f t="shared" si="17"/>
        <v>0.72714285714285709</v>
      </c>
      <c r="H72">
        <f t="shared" si="18"/>
        <v>0.74928571428571433</v>
      </c>
      <c r="I72">
        <f t="shared" si="19"/>
        <v>0.79142857142857148</v>
      </c>
      <c r="J72">
        <f t="shared" si="20"/>
        <v>0.79357142857142848</v>
      </c>
      <c r="K72">
        <f t="shared" si="21"/>
        <v>0.77285714285714291</v>
      </c>
      <c r="L72">
        <f t="shared" si="22"/>
        <v>0.7678571428571429</v>
      </c>
      <c r="M72" s="9">
        <v>0.73</v>
      </c>
      <c r="O72" s="7" t="s">
        <v>81</v>
      </c>
      <c r="P72" s="7">
        <v>4.1399999999999997</v>
      </c>
      <c r="Q72" s="7">
        <v>3.98</v>
      </c>
      <c r="R72" s="7">
        <v>4.01</v>
      </c>
      <c r="S72" s="7">
        <v>4.84</v>
      </c>
      <c r="T72" s="7">
        <v>4.8899999999999997</v>
      </c>
      <c r="U72" s="7">
        <v>4.8600000000000003</v>
      </c>
      <c r="V72" s="7">
        <v>5.1100000000000003</v>
      </c>
      <c r="W72" s="7">
        <v>5.43</v>
      </c>
      <c r="X72" s="7">
        <v>5.45</v>
      </c>
      <c r="Y72" s="7">
        <v>5.32</v>
      </c>
      <c r="Z72" s="7">
        <v>5.31</v>
      </c>
      <c r="AB72" s="7" t="s">
        <v>81</v>
      </c>
      <c r="AC72" s="7">
        <v>5.07</v>
      </c>
      <c r="AD72" s="7">
        <v>5.01</v>
      </c>
      <c r="AE72" s="7">
        <v>4.99</v>
      </c>
      <c r="AF72" s="7">
        <v>5.17</v>
      </c>
      <c r="AG72" s="7">
        <v>5.34</v>
      </c>
      <c r="AH72" s="7">
        <v>5.32</v>
      </c>
      <c r="AI72" s="7">
        <v>5.38</v>
      </c>
      <c r="AJ72" s="7">
        <v>5.65</v>
      </c>
      <c r="AK72" s="7">
        <v>5.66</v>
      </c>
      <c r="AL72" s="7">
        <v>5.5</v>
      </c>
      <c r="AM72" s="7">
        <v>5.44</v>
      </c>
    </row>
    <row r="73" spans="1:39" x14ac:dyDescent="0.2">
      <c r="A73" s="19" t="s">
        <v>82</v>
      </c>
      <c r="B73">
        <f t="shared" si="12"/>
        <v>0.59</v>
      </c>
      <c r="C73">
        <f t="shared" si="13"/>
        <v>0.61857142857142855</v>
      </c>
      <c r="D73">
        <f t="shared" si="14"/>
        <v>0.62285714285714278</v>
      </c>
      <c r="E73">
        <f t="shared" si="15"/>
        <v>0.58857142857142863</v>
      </c>
      <c r="F73">
        <f t="shared" si="16"/>
        <v>0.54714285714285715</v>
      </c>
      <c r="G73">
        <f t="shared" si="17"/>
        <v>0.56857142857142862</v>
      </c>
      <c r="H73">
        <f t="shared" si="18"/>
        <v>0.58785714285714286</v>
      </c>
      <c r="I73">
        <f t="shared" si="19"/>
        <v>0.58285714285714285</v>
      </c>
      <c r="J73">
        <f t="shared" si="20"/>
        <v>0.60357142857142854</v>
      </c>
      <c r="K73">
        <f t="shared" si="21"/>
        <v>0.64500000000000013</v>
      </c>
      <c r="L73">
        <f t="shared" si="22"/>
        <v>0.62857142857142867</v>
      </c>
      <c r="M73" s="9">
        <v>0.49</v>
      </c>
      <c r="O73" s="7" t="s">
        <v>82</v>
      </c>
      <c r="P73" s="7">
        <v>4</v>
      </c>
      <c r="Q73" s="7">
        <v>4.2</v>
      </c>
      <c r="R73" s="7">
        <v>4.3099999999999996</v>
      </c>
      <c r="S73" s="7">
        <v>4.1900000000000004</v>
      </c>
      <c r="T73" s="7">
        <v>3.85</v>
      </c>
      <c r="U73" s="7">
        <v>3.99</v>
      </c>
      <c r="V73" s="7">
        <v>4.12</v>
      </c>
      <c r="W73" s="7">
        <v>4.05</v>
      </c>
      <c r="X73" s="7">
        <v>4.25</v>
      </c>
      <c r="Y73" s="7">
        <v>4.6100000000000003</v>
      </c>
      <c r="Z73" s="7">
        <v>4.4800000000000004</v>
      </c>
      <c r="AB73" s="7" t="s">
        <v>82</v>
      </c>
      <c r="AC73" s="7">
        <v>4.26</v>
      </c>
      <c r="AD73" s="7">
        <v>4.46</v>
      </c>
      <c r="AE73" s="7">
        <v>4.41</v>
      </c>
      <c r="AF73" s="7">
        <v>4.05</v>
      </c>
      <c r="AG73" s="7">
        <v>3.81</v>
      </c>
      <c r="AH73" s="7">
        <v>3.97</v>
      </c>
      <c r="AI73" s="7">
        <v>4.1100000000000003</v>
      </c>
      <c r="AJ73" s="7">
        <v>4.1100000000000003</v>
      </c>
      <c r="AK73" s="7">
        <v>4.2</v>
      </c>
      <c r="AL73" s="7">
        <v>4.42</v>
      </c>
      <c r="AM73" s="7">
        <v>4.32</v>
      </c>
    </row>
    <row r="74" spans="1:39" x14ac:dyDescent="0.2">
      <c r="A74" s="19" t="s">
        <v>83</v>
      </c>
      <c r="B74">
        <f t="shared" si="12"/>
        <v>0.435</v>
      </c>
      <c r="C74">
        <f t="shared" si="13"/>
        <v>0.45000000000000007</v>
      </c>
      <c r="D74">
        <f t="shared" si="14"/>
        <v>0.45</v>
      </c>
      <c r="E74">
        <f t="shared" si="15"/>
        <v>0.43285714285714288</v>
      </c>
      <c r="F74">
        <f t="shared" si="16"/>
        <v>0.41714285714285715</v>
      </c>
      <c r="G74">
        <f t="shared" si="17"/>
        <v>0.46857142857142858</v>
      </c>
      <c r="H74">
        <f t="shared" si="18"/>
        <v>0.49285714285714288</v>
      </c>
      <c r="I74">
        <f t="shared" si="19"/>
        <v>0.5</v>
      </c>
      <c r="J74">
        <f t="shared" si="20"/>
        <v>0.53357142857142859</v>
      </c>
      <c r="K74">
        <f t="shared" si="21"/>
        <v>0.54642857142857149</v>
      </c>
      <c r="L74">
        <f t="shared" si="22"/>
        <v>0.49857142857142861</v>
      </c>
      <c r="M74" s="9">
        <v>0.31</v>
      </c>
      <c r="O74" s="7" t="s">
        <v>83</v>
      </c>
      <c r="P74" s="7">
        <v>3.13</v>
      </c>
      <c r="Q74" s="7">
        <v>3.18</v>
      </c>
      <c r="R74" s="7">
        <v>3.17</v>
      </c>
      <c r="S74" s="7">
        <v>3.22</v>
      </c>
      <c r="T74" s="7">
        <v>3.17</v>
      </c>
      <c r="U74" s="7">
        <v>3.58</v>
      </c>
      <c r="V74" s="7">
        <v>3.7</v>
      </c>
      <c r="W74" s="7">
        <v>3.64</v>
      </c>
      <c r="X74" s="7">
        <v>3.87</v>
      </c>
      <c r="Y74" s="7">
        <v>3.99</v>
      </c>
      <c r="Z74" s="7">
        <v>3.65</v>
      </c>
      <c r="AB74" s="7" t="s">
        <v>83</v>
      </c>
      <c r="AC74" s="7">
        <v>2.96</v>
      </c>
      <c r="AD74" s="7">
        <v>3.12</v>
      </c>
      <c r="AE74" s="7">
        <v>3.13</v>
      </c>
      <c r="AF74" s="7">
        <v>2.84</v>
      </c>
      <c r="AG74" s="7">
        <v>2.67</v>
      </c>
      <c r="AH74" s="7">
        <v>2.98</v>
      </c>
      <c r="AI74" s="7">
        <v>3.2</v>
      </c>
      <c r="AJ74" s="7">
        <v>3.36</v>
      </c>
      <c r="AK74" s="7">
        <v>3.6</v>
      </c>
      <c r="AL74" s="7">
        <v>3.66</v>
      </c>
      <c r="AM74" s="7">
        <v>3.33</v>
      </c>
    </row>
    <row r="75" spans="1:39" x14ac:dyDescent="0.2">
      <c r="A75" s="19" t="s">
        <v>84</v>
      </c>
      <c r="B75">
        <f t="shared" si="12"/>
        <v>0.34785714285714286</v>
      </c>
      <c r="C75">
        <f t="shared" si="13"/>
        <v>0.37285714285714289</v>
      </c>
      <c r="D75">
        <f t="shared" si="14"/>
        <v>0.33428571428571424</v>
      </c>
      <c r="E75">
        <f t="shared" si="15"/>
        <v>0.33571428571428574</v>
      </c>
      <c r="F75">
        <f t="shared" si="16"/>
        <v>0.375</v>
      </c>
      <c r="G75">
        <f t="shared" si="17"/>
        <v>0.40571428571428569</v>
      </c>
      <c r="H75">
        <f t="shared" si="18"/>
        <v>0.45285714285714285</v>
      </c>
      <c r="I75">
        <f t="shared" si="19"/>
        <v>0.47642857142857142</v>
      </c>
      <c r="J75">
        <f t="shared" si="20"/>
        <v>0.45714285714285718</v>
      </c>
      <c r="K75">
        <f t="shared" si="21"/>
        <v>0.45642857142857146</v>
      </c>
      <c r="L75">
        <f t="shared" si="22"/>
        <v>0.47642857142857142</v>
      </c>
      <c r="M75" s="9">
        <v>0.27</v>
      </c>
      <c r="O75" s="7" t="s">
        <v>84</v>
      </c>
      <c r="P75" s="7">
        <v>2.2000000000000002</v>
      </c>
      <c r="Q75" s="7">
        <v>2.54</v>
      </c>
      <c r="R75" s="7">
        <v>2.17</v>
      </c>
      <c r="S75" s="7">
        <v>2.2000000000000002</v>
      </c>
      <c r="T75" s="7">
        <v>2.52</v>
      </c>
      <c r="U75" s="7">
        <v>2.74</v>
      </c>
      <c r="V75" s="7">
        <v>2.98</v>
      </c>
      <c r="W75" s="7">
        <v>3.09</v>
      </c>
      <c r="X75" s="7">
        <v>2.95</v>
      </c>
      <c r="Y75" s="7">
        <v>2.99</v>
      </c>
      <c r="Z75" s="7">
        <v>3.09</v>
      </c>
      <c r="AB75" s="7" t="s">
        <v>84</v>
      </c>
      <c r="AC75" s="7">
        <v>2.67</v>
      </c>
      <c r="AD75" s="7">
        <v>2.68</v>
      </c>
      <c r="AE75" s="7">
        <v>2.5099999999999998</v>
      </c>
      <c r="AF75" s="7">
        <v>2.5</v>
      </c>
      <c r="AG75" s="7">
        <v>2.73</v>
      </c>
      <c r="AH75" s="7">
        <v>2.94</v>
      </c>
      <c r="AI75" s="7">
        <v>3.36</v>
      </c>
      <c r="AJ75" s="7">
        <v>3.58</v>
      </c>
      <c r="AK75" s="7">
        <v>3.45</v>
      </c>
      <c r="AL75" s="7">
        <v>3.4</v>
      </c>
      <c r="AM75" s="7">
        <v>3.58</v>
      </c>
    </row>
    <row r="76" spans="1:39" x14ac:dyDescent="0.2">
      <c r="A76" s="19" t="s">
        <v>191</v>
      </c>
      <c r="B76">
        <f t="shared" si="12"/>
        <v>0.67214285714285715</v>
      </c>
      <c r="C76">
        <f t="shared" si="13"/>
        <v>0.65571428571428569</v>
      </c>
      <c r="D76">
        <f t="shared" si="14"/>
        <v>0.50142857142857145</v>
      </c>
      <c r="E76">
        <f t="shared" si="15"/>
        <v>0.49000000000000005</v>
      </c>
      <c r="F76">
        <f t="shared" si="16"/>
        <v>0.46857142857142858</v>
      </c>
      <c r="G76">
        <f t="shared" si="17"/>
        <v>0.46928571428571431</v>
      </c>
      <c r="H76">
        <f t="shared" si="18"/>
        <v>0.46714285714285714</v>
      </c>
      <c r="I76">
        <f t="shared" si="19"/>
        <v>0.46928571428571431</v>
      </c>
      <c r="J76">
        <f t="shared" si="20"/>
        <v>0.49071428571428571</v>
      </c>
      <c r="K76">
        <f t="shared" si="21"/>
        <v>0.49071428571428571</v>
      </c>
      <c r="L76">
        <f t="shared" si="22"/>
        <v>0.49928571428571428</v>
      </c>
      <c r="M76" s="9">
        <v>0.56999999999999995</v>
      </c>
      <c r="O76" s="7" t="s">
        <v>191</v>
      </c>
      <c r="P76" s="7">
        <v>4.49</v>
      </c>
      <c r="Q76" s="7">
        <v>4.6100000000000003</v>
      </c>
      <c r="R76" s="7">
        <v>3.45</v>
      </c>
      <c r="S76" s="7">
        <v>3.47</v>
      </c>
      <c r="T76" s="7">
        <v>3.36</v>
      </c>
      <c r="U76" s="7">
        <v>3.33</v>
      </c>
      <c r="V76" s="7">
        <v>3.29</v>
      </c>
      <c r="W76" s="7">
        <v>3.36</v>
      </c>
      <c r="X76" s="7">
        <v>3.48</v>
      </c>
      <c r="Y76" s="7">
        <v>3.49</v>
      </c>
      <c r="Z76" s="7">
        <v>3.65</v>
      </c>
      <c r="AB76" s="7" t="s">
        <v>191</v>
      </c>
      <c r="AC76" s="7">
        <v>4.92</v>
      </c>
      <c r="AD76" s="7">
        <v>4.57</v>
      </c>
      <c r="AE76" s="7">
        <v>3.57</v>
      </c>
      <c r="AF76" s="7">
        <v>3.39</v>
      </c>
      <c r="AG76" s="7">
        <v>3.2</v>
      </c>
      <c r="AH76" s="7">
        <v>3.24</v>
      </c>
      <c r="AI76" s="7">
        <v>3.25</v>
      </c>
      <c r="AJ76" s="7">
        <v>3.21</v>
      </c>
      <c r="AK76" s="7">
        <v>3.39</v>
      </c>
      <c r="AL76" s="7">
        <v>3.38</v>
      </c>
      <c r="AM76" s="7">
        <v>3.34</v>
      </c>
    </row>
    <row r="77" spans="1:39" x14ac:dyDescent="0.2">
      <c r="A77" s="19" t="s">
        <v>86</v>
      </c>
      <c r="B77">
        <f t="shared" si="12"/>
        <v>0.56857142857142862</v>
      </c>
      <c r="C77">
        <f t="shared" si="13"/>
        <v>0.54428571428571426</v>
      </c>
      <c r="D77">
        <f t="shared" si="14"/>
        <v>0.52642857142857147</v>
      </c>
      <c r="E77">
        <f t="shared" si="15"/>
        <v>0.57500000000000007</v>
      </c>
      <c r="F77">
        <f t="shared" si="16"/>
        <v>0.56785714285714284</v>
      </c>
      <c r="G77">
        <f t="shared" si="17"/>
        <v>0.53285714285714281</v>
      </c>
      <c r="H77">
        <f t="shared" si="18"/>
        <v>0.5407142857142857</v>
      </c>
      <c r="I77">
        <f t="shared" si="19"/>
        <v>0.5357142857142857</v>
      </c>
      <c r="J77">
        <f t="shared" si="20"/>
        <v>0.53500000000000003</v>
      </c>
      <c r="K77">
        <f t="shared" si="21"/>
        <v>0.53071428571428569</v>
      </c>
      <c r="L77">
        <f t="shared" si="22"/>
        <v>0.52714285714285714</v>
      </c>
      <c r="M77" s="9">
        <v>0.41</v>
      </c>
      <c r="O77" s="7" t="s">
        <v>86</v>
      </c>
      <c r="P77" s="7">
        <v>3.83</v>
      </c>
      <c r="Q77" s="7">
        <v>3.57</v>
      </c>
      <c r="R77" s="7">
        <v>3.49</v>
      </c>
      <c r="S77" s="7">
        <v>3.85</v>
      </c>
      <c r="T77" s="7">
        <v>3.8</v>
      </c>
      <c r="U77" s="7">
        <v>3.65</v>
      </c>
      <c r="V77" s="7">
        <v>3.72</v>
      </c>
      <c r="W77" s="7">
        <v>3.61</v>
      </c>
      <c r="X77" s="7">
        <v>3.6</v>
      </c>
      <c r="Y77" s="7">
        <v>3.65</v>
      </c>
      <c r="Z77" s="7">
        <v>3.61</v>
      </c>
      <c r="AB77" s="7" t="s">
        <v>86</v>
      </c>
      <c r="AC77" s="7">
        <v>4.13</v>
      </c>
      <c r="AD77" s="7">
        <v>4.05</v>
      </c>
      <c r="AE77" s="7">
        <v>3.88</v>
      </c>
      <c r="AF77" s="7">
        <v>4.2</v>
      </c>
      <c r="AG77" s="7">
        <v>4.1500000000000004</v>
      </c>
      <c r="AH77" s="7">
        <v>3.81</v>
      </c>
      <c r="AI77" s="7">
        <v>3.85</v>
      </c>
      <c r="AJ77" s="7">
        <v>3.89</v>
      </c>
      <c r="AK77" s="7">
        <v>3.89</v>
      </c>
      <c r="AL77" s="7">
        <v>3.78</v>
      </c>
      <c r="AM77" s="7">
        <v>3.77</v>
      </c>
    </row>
    <row r="78" spans="1:39" x14ac:dyDescent="0.2">
      <c r="A78" s="19" t="s">
        <v>177</v>
      </c>
      <c r="B78">
        <f t="shared" si="12"/>
        <v>0.32142857142857145</v>
      </c>
      <c r="C78">
        <f t="shared" si="13"/>
        <v>0.35285714285714287</v>
      </c>
      <c r="D78">
        <f t="shared" si="14"/>
        <v>0.34857142857142859</v>
      </c>
      <c r="E78">
        <f t="shared" si="15"/>
        <v>0.33785714285714291</v>
      </c>
      <c r="F78">
        <f t="shared" si="16"/>
        <v>0.29642857142857143</v>
      </c>
      <c r="G78">
        <f t="shared" si="17"/>
        <v>0.30214285714285716</v>
      </c>
      <c r="H78">
        <f t="shared" si="18"/>
        <v>0.32928571428571424</v>
      </c>
      <c r="I78">
        <f t="shared" si="19"/>
        <v>0.35285714285714281</v>
      </c>
      <c r="J78">
        <f t="shared" si="20"/>
        <v>0.39428571428571424</v>
      </c>
      <c r="K78">
        <f t="shared" si="21"/>
        <v>0.42428571428571427</v>
      </c>
      <c r="L78">
        <f t="shared" si="22"/>
        <v>0.42214285714285715</v>
      </c>
      <c r="M78" s="9">
        <v>0.28999999999999998</v>
      </c>
      <c r="O78" s="7" t="s">
        <v>177</v>
      </c>
      <c r="P78" s="7">
        <v>2.2999999999999998</v>
      </c>
      <c r="Q78" s="7">
        <v>2.4500000000000002</v>
      </c>
      <c r="R78" s="7">
        <v>2.2799999999999998</v>
      </c>
      <c r="S78" s="7">
        <v>2.34</v>
      </c>
      <c r="T78" s="7">
        <v>2.13</v>
      </c>
      <c r="U78" s="7">
        <v>2.16</v>
      </c>
      <c r="V78" s="7">
        <v>2.33</v>
      </c>
      <c r="W78" s="7">
        <v>2.52</v>
      </c>
      <c r="X78" s="7">
        <v>2.74</v>
      </c>
      <c r="Y78" s="7">
        <v>2.86</v>
      </c>
      <c r="Z78" s="7">
        <v>2.94</v>
      </c>
      <c r="AB78" s="7" t="s">
        <v>177</v>
      </c>
      <c r="AC78" s="7">
        <v>2.2000000000000002</v>
      </c>
      <c r="AD78" s="7">
        <v>2.4900000000000002</v>
      </c>
      <c r="AE78" s="7">
        <v>2.6</v>
      </c>
      <c r="AF78" s="7">
        <v>2.39</v>
      </c>
      <c r="AG78" s="7">
        <v>2.02</v>
      </c>
      <c r="AH78" s="7">
        <v>2.0699999999999998</v>
      </c>
      <c r="AI78" s="7">
        <v>2.2799999999999998</v>
      </c>
      <c r="AJ78" s="7">
        <v>2.42</v>
      </c>
      <c r="AK78" s="7">
        <v>2.78</v>
      </c>
      <c r="AL78" s="7">
        <v>3.08</v>
      </c>
      <c r="AM78" s="7">
        <v>2.97</v>
      </c>
    </row>
    <row r="79" spans="1:39" x14ac:dyDescent="0.2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0.54428571428571426</v>
      </c>
      <c r="I79">
        <f t="shared" si="19"/>
        <v>0.5278571428571428</v>
      </c>
      <c r="J79">
        <f t="shared" si="20"/>
        <v>0.51357142857142857</v>
      </c>
      <c r="K79">
        <f t="shared" si="21"/>
        <v>0.54</v>
      </c>
      <c r="L79">
        <f t="shared" si="22"/>
        <v>0.55642857142857138</v>
      </c>
      <c r="M79" s="9">
        <v>0.28999999999999998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3.84</v>
      </c>
      <c r="W79" s="7">
        <v>3.61</v>
      </c>
      <c r="X79" s="7">
        <v>3.51</v>
      </c>
      <c r="Y79" s="7">
        <v>3.82</v>
      </c>
      <c r="Z79" s="7">
        <v>4.01</v>
      </c>
      <c r="AB79" s="7" t="s">
        <v>192</v>
      </c>
      <c r="AC79" s="7" t="s">
        <v>264</v>
      </c>
      <c r="AD79" s="7" t="s">
        <v>264</v>
      </c>
      <c r="AE79" s="7" t="s">
        <v>264</v>
      </c>
      <c r="AF79" s="7" t="s">
        <v>264</v>
      </c>
      <c r="AG79" s="7" t="s">
        <v>264</v>
      </c>
      <c r="AH79" s="7" t="s">
        <v>264</v>
      </c>
      <c r="AI79" s="7">
        <v>3.78</v>
      </c>
      <c r="AJ79" s="7">
        <v>3.78</v>
      </c>
      <c r="AK79" s="7">
        <v>3.68</v>
      </c>
      <c r="AL79" s="7">
        <v>3.74</v>
      </c>
      <c r="AM79" s="7">
        <v>3.78</v>
      </c>
    </row>
    <row r="80" spans="1:39" x14ac:dyDescent="0.2">
      <c r="A80" s="19" t="s">
        <v>88</v>
      </c>
      <c r="B80">
        <f t="shared" si="12"/>
        <v>0.45</v>
      </c>
      <c r="C80">
        <f t="shared" si="13"/>
        <v>0.43714285714285711</v>
      </c>
      <c r="D80">
        <f t="shared" si="14"/>
        <v>0.42357142857142854</v>
      </c>
      <c r="E80">
        <f t="shared" si="15"/>
        <v>0.43785714285714289</v>
      </c>
      <c r="F80">
        <f t="shared" si="16"/>
        <v>0.4757142857142857</v>
      </c>
      <c r="G80">
        <f t="shared" si="17"/>
        <v>0.49428571428571427</v>
      </c>
      <c r="H80">
        <f t="shared" si="18"/>
        <v>0.49785714285714283</v>
      </c>
      <c r="I80">
        <f t="shared" si="19"/>
        <v>0.50785714285714278</v>
      </c>
      <c r="J80">
        <f t="shared" si="20"/>
        <v>0.505</v>
      </c>
      <c r="K80">
        <f t="shared" si="21"/>
        <v>0.48499999999999999</v>
      </c>
      <c r="L80">
        <f t="shared" si="22"/>
        <v>0.45142857142857146</v>
      </c>
      <c r="M80" s="9">
        <v>0.57999999999999996</v>
      </c>
      <c r="O80" s="7" t="s">
        <v>88</v>
      </c>
      <c r="P80" s="7">
        <v>2.94</v>
      </c>
      <c r="Q80" s="7">
        <v>2.8</v>
      </c>
      <c r="R80" s="7">
        <v>2.72</v>
      </c>
      <c r="S80" s="7">
        <v>2.99</v>
      </c>
      <c r="T80" s="7">
        <v>3.28</v>
      </c>
      <c r="U80" s="7">
        <v>3.38</v>
      </c>
      <c r="V80" s="7">
        <v>3.44</v>
      </c>
      <c r="W80" s="7">
        <v>3.58</v>
      </c>
      <c r="X80" s="7">
        <v>3.57</v>
      </c>
      <c r="Y80" s="7">
        <v>3.48</v>
      </c>
      <c r="Z80" s="7">
        <v>3.27</v>
      </c>
      <c r="AB80" s="7" t="s">
        <v>88</v>
      </c>
      <c r="AC80" s="7">
        <v>3.36</v>
      </c>
      <c r="AD80" s="7">
        <v>3.32</v>
      </c>
      <c r="AE80" s="7">
        <v>3.21</v>
      </c>
      <c r="AF80" s="7">
        <v>3.14</v>
      </c>
      <c r="AG80" s="7">
        <v>3.38</v>
      </c>
      <c r="AH80" s="7">
        <v>3.54</v>
      </c>
      <c r="AI80" s="7">
        <v>3.53</v>
      </c>
      <c r="AJ80" s="7">
        <v>3.53</v>
      </c>
      <c r="AK80" s="7">
        <v>3.5</v>
      </c>
      <c r="AL80" s="7">
        <v>3.31</v>
      </c>
      <c r="AM80" s="7">
        <v>3.05</v>
      </c>
    </row>
    <row r="81" spans="1:39" x14ac:dyDescent="0.2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0.33499999999999996</v>
      </c>
      <c r="F81">
        <f t="shared" si="16"/>
        <v>0.32</v>
      </c>
      <c r="G81">
        <f t="shared" si="17"/>
        <v>0.31642857142857139</v>
      </c>
      <c r="H81">
        <f t="shared" si="18"/>
        <v>0.29071428571428576</v>
      </c>
      <c r="I81">
        <f t="shared" si="19"/>
        <v>0.26571428571428568</v>
      </c>
      <c r="J81">
        <f t="shared" si="20"/>
        <v>0.35714285714285715</v>
      </c>
      <c r="K81">
        <f t="shared" si="21"/>
        <v>0.36928571428571427</v>
      </c>
      <c r="L81">
        <f t="shared" si="22"/>
        <v>0.35785714285714282</v>
      </c>
      <c r="M81" s="9">
        <v>0.28000000000000003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2.3199999999999998</v>
      </c>
      <c r="T81" s="7">
        <v>2.2599999999999998</v>
      </c>
      <c r="U81" s="7">
        <v>2.25</v>
      </c>
      <c r="V81" s="7">
        <v>2.04</v>
      </c>
      <c r="W81" s="7">
        <v>1.82</v>
      </c>
      <c r="X81" s="7">
        <v>2.4500000000000002</v>
      </c>
      <c r="Y81" s="7">
        <v>2.54</v>
      </c>
      <c r="Z81" s="7">
        <v>2.4700000000000002</v>
      </c>
      <c r="AB81" s="7" t="s">
        <v>89</v>
      </c>
      <c r="AC81" s="7" t="s">
        <v>264</v>
      </c>
      <c r="AD81" s="7" t="s">
        <v>264</v>
      </c>
      <c r="AE81" s="7" t="s">
        <v>264</v>
      </c>
      <c r="AF81" s="7">
        <v>2.37</v>
      </c>
      <c r="AG81" s="7">
        <v>2.2200000000000002</v>
      </c>
      <c r="AH81" s="7">
        <v>2.1800000000000002</v>
      </c>
      <c r="AI81" s="7">
        <v>2.0299999999999998</v>
      </c>
      <c r="AJ81" s="7">
        <v>1.9</v>
      </c>
      <c r="AK81" s="7">
        <v>2.5499999999999998</v>
      </c>
      <c r="AL81" s="7">
        <v>2.63</v>
      </c>
      <c r="AM81" s="7">
        <v>2.54</v>
      </c>
    </row>
    <row r="82" spans="1:39" x14ac:dyDescent="0.2">
      <c r="A82" s="19" t="s">
        <v>90</v>
      </c>
      <c r="B82">
        <f t="shared" si="12"/>
        <v>0.39</v>
      </c>
      <c r="C82">
        <f t="shared" si="13"/>
        <v>0.40642857142857147</v>
      </c>
      <c r="D82">
        <f t="shared" si="14"/>
        <v>0.45857142857142857</v>
      </c>
      <c r="E82">
        <f t="shared" si="15"/>
        <v>0.43785714285714289</v>
      </c>
      <c r="F82">
        <f t="shared" si="16"/>
        <v>0.38928571428571429</v>
      </c>
      <c r="G82">
        <f t="shared" si="17"/>
        <v>0.40642857142857142</v>
      </c>
      <c r="H82">
        <f t="shared" si="18"/>
        <v>0.48714285714285716</v>
      </c>
      <c r="I82">
        <f t="shared" si="19"/>
        <v>0.54714285714285715</v>
      </c>
      <c r="J82">
        <f t="shared" si="20"/>
        <v>0.56714285714285717</v>
      </c>
      <c r="K82">
        <f t="shared" si="21"/>
        <v>0.51285714285714279</v>
      </c>
      <c r="L82">
        <f t="shared" si="22"/>
        <v>0.46857142857142858</v>
      </c>
      <c r="M82" s="9">
        <v>0.41</v>
      </c>
      <c r="O82" s="7" t="s">
        <v>90</v>
      </c>
      <c r="P82" s="7">
        <v>2.39</v>
      </c>
      <c r="Q82" s="7">
        <v>2.72</v>
      </c>
      <c r="R82" s="7">
        <v>3.15</v>
      </c>
      <c r="S82" s="7">
        <v>3.14</v>
      </c>
      <c r="T82" s="7">
        <v>2.89</v>
      </c>
      <c r="U82" s="7">
        <v>2.96</v>
      </c>
      <c r="V82" s="7">
        <v>3.47</v>
      </c>
      <c r="W82" s="7">
        <v>3.79</v>
      </c>
      <c r="X82" s="7">
        <v>3.7</v>
      </c>
      <c r="Y82" s="7">
        <v>3.26</v>
      </c>
      <c r="Z82" s="7">
        <v>3.07</v>
      </c>
      <c r="AB82" s="7" t="s">
        <v>90</v>
      </c>
      <c r="AC82" s="7">
        <v>3.07</v>
      </c>
      <c r="AD82" s="7">
        <v>2.97</v>
      </c>
      <c r="AE82" s="7">
        <v>3.27</v>
      </c>
      <c r="AF82" s="7">
        <v>2.99</v>
      </c>
      <c r="AG82" s="7">
        <v>2.56</v>
      </c>
      <c r="AH82" s="7">
        <v>2.73</v>
      </c>
      <c r="AI82" s="7">
        <v>3.35</v>
      </c>
      <c r="AJ82" s="7">
        <v>3.87</v>
      </c>
      <c r="AK82" s="7">
        <v>4.24</v>
      </c>
      <c r="AL82" s="7">
        <v>3.92</v>
      </c>
      <c r="AM82" s="7">
        <v>3.49</v>
      </c>
    </row>
    <row r="83" spans="1:39" x14ac:dyDescent="0.2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0.59142857142857141</v>
      </c>
      <c r="H83">
        <f t="shared" si="18"/>
        <v>0.48785714285714288</v>
      </c>
      <c r="I83" t="str">
        <f t="shared" si="19"/>
        <v>XXX</v>
      </c>
      <c r="J83">
        <f t="shared" si="20"/>
        <v>0.54785714285714282</v>
      </c>
      <c r="K83">
        <f t="shared" si="21"/>
        <v>0.54142857142857148</v>
      </c>
      <c r="L83">
        <f t="shared" si="22"/>
        <v>0.46142857142857141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4.18</v>
      </c>
      <c r="V83" s="7">
        <v>3.43</v>
      </c>
      <c r="W83" s="7" t="s">
        <v>264</v>
      </c>
      <c r="X83" s="7">
        <v>3.79</v>
      </c>
      <c r="Y83" s="7">
        <v>3.84</v>
      </c>
      <c r="Z83" s="7">
        <v>3.29</v>
      </c>
      <c r="AB83" s="7" t="s">
        <v>91</v>
      </c>
      <c r="AC83" s="7" t="s">
        <v>264</v>
      </c>
      <c r="AD83" s="7" t="s">
        <v>264</v>
      </c>
      <c r="AE83" s="7" t="s">
        <v>264</v>
      </c>
      <c r="AF83" s="7" t="s">
        <v>264</v>
      </c>
      <c r="AG83" s="7" t="s">
        <v>264</v>
      </c>
      <c r="AH83" s="7">
        <v>4.0999999999999996</v>
      </c>
      <c r="AI83" s="7">
        <v>3.4</v>
      </c>
      <c r="AJ83" s="7" t="s">
        <v>264</v>
      </c>
      <c r="AK83" s="7">
        <v>3.88</v>
      </c>
      <c r="AL83" s="7">
        <v>3.74</v>
      </c>
      <c r="AM83" s="7">
        <v>3.17</v>
      </c>
    </row>
    <row r="84" spans="1:39" x14ac:dyDescent="0.2">
      <c r="A84" s="19" t="s">
        <v>92</v>
      </c>
      <c r="B84">
        <f t="shared" si="12"/>
        <v>0.45428571428571424</v>
      </c>
      <c r="C84">
        <f t="shared" si="13"/>
        <v>0.46071428571428569</v>
      </c>
      <c r="D84">
        <f t="shared" si="14"/>
        <v>0.44</v>
      </c>
      <c r="E84">
        <f t="shared" si="15"/>
        <v>0.48285714285714282</v>
      </c>
      <c r="F84">
        <f t="shared" si="16"/>
        <v>0.46142857142857141</v>
      </c>
      <c r="G84">
        <f t="shared" si="17"/>
        <v>0.46642857142857147</v>
      </c>
      <c r="H84">
        <f t="shared" si="18"/>
        <v>0.48785714285714288</v>
      </c>
      <c r="I84">
        <f t="shared" si="19"/>
        <v>0.49642857142857139</v>
      </c>
      <c r="J84">
        <f t="shared" si="20"/>
        <v>0.52071428571428569</v>
      </c>
      <c r="K84">
        <f t="shared" si="21"/>
        <v>0.53428571428571436</v>
      </c>
      <c r="L84">
        <f t="shared" si="22"/>
        <v>0.52428571428571424</v>
      </c>
      <c r="M84" s="9">
        <v>0.59</v>
      </c>
      <c r="O84" s="7" t="s">
        <v>92</v>
      </c>
      <c r="P84" s="7">
        <v>3.13</v>
      </c>
      <c r="Q84" s="7">
        <v>3.09</v>
      </c>
      <c r="R84" s="7">
        <v>2.79</v>
      </c>
      <c r="S84" s="7">
        <v>3.31</v>
      </c>
      <c r="T84" s="7">
        <v>3.18</v>
      </c>
      <c r="U84" s="7">
        <v>3.22</v>
      </c>
      <c r="V84" s="7">
        <v>3.4</v>
      </c>
      <c r="W84" s="7">
        <v>3.53</v>
      </c>
      <c r="X84" s="7">
        <v>3.76</v>
      </c>
      <c r="Y84" s="7">
        <v>3.87</v>
      </c>
      <c r="Z84" s="7">
        <v>3.77</v>
      </c>
      <c r="AB84" s="7" t="s">
        <v>92</v>
      </c>
      <c r="AC84" s="7">
        <v>3.23</v>
      </c>
      <c r="AD84" s="7">
        <v>3.36</v>
      </c>
      <c r="AE84" s="7">
        <v>3.37</v>
      </c>
      <c r="AF84" s="7">
        <v>3.45</v>
      </c>
      <c r="AG84" s="7">
        <v>3.28</v>
      </c>
      <c r="AH84" s="7">
        <v>3.31</v>
      </c>
      <c r="AI84" s="7">
        <v>3.43</v>
      </c>
      <c r="AJ84" s="7">
        <v>3.42</v>
      </c>
      <c r="AK84" s="7">
        <v>3.53</v>
      </c>
      <c r="AL84" s="7">
        <v>3.61</v>
      </c>
      <c r="AM84" s="7">
        <v>3.57</v>
      </c>
    </row>
    <row r="85" spans="1:39" x14ac:dyDescent="0.2">
      <c r="A85" s="19" t="s">
        <v>93</v>
      </c>
      <c r="B85">
        <f t="shared" si="12"/>
        <v>0.7678571428571429</v>
      </c>
      <c r="C85">
        <f t="shared" si="13"/>
        <v>0.8035714285714286</v>
      </c>
      <c r="D85">
        <f t="shared" si="14"/>
        <v>0.82428571428571418</v>
      </c>
      <c r="E85">
        <f t="shared" si="15"/>
        <v>0.81357142857142861</v>
      </c>
      <c r="F85">
        <f t="shared" si="16"/>
        <v>0.80999999999999994</v>
      </c>
      <c r="G85">
        <f t="shared" si="17"/>
        <v>0.78285714285714292</v>
      </c>
      <c r="H85">
        <f t="shared" si="18"/>
        <v>0.77642857142857147</v>
      </c>
      <c r="I85">
        <f t="shared" si="19"/>
        <v>0.80571428571428572</v>
      </c>
      <c r="J85">
        <f t="shared" si="20"/>
        <v>0.82714285714285718</v>
      </c>
      <c r="K85">
        <f t="shared" si="21"/>
        <v>0.83500000000000008</v>
      </c>
      <c r="L85">
        <f t="shared" si="22"/>
        <v>0.82500000000000007</v>
      </c>
      <c r="M85" s="9">
        <v>0.81</v>
      </c>
      <c r="O85" s="7" t="s">
        <v>93</v>
      </c>
      <c r="P85" s="7">
        <v>5.6</v>
      </c>
      <c r="Q85" s="7">
        <v>5.79</v>
      </c>
      <c r="R85" s="7">
        <v>6</v>
      </c>
      <c r="S85" s="7">
        <v>6.08</v>
      </c>
      <c r="T85" s="7">
        <v>6.02</v>
      </c>
      <c r="U85" s="7">
        <v>5.89</v>
      </c>
      <c r="V85" s="7">
        <v>5.82</v>
      </c>
      <c r="W85" s="7">
        <v>5.93</v>
      </c>
      <c r="X85" s="7">
        <v>6.04</v>
      </c>
      <c r="Y85" s="7">
        <v>6.07</v>
      </c>
      <c r="Z85" s="7">
        <v>6.01</v>
      </c>
      <c r="AB85" s="7" t="s">
        <v>93</v>
      </c>
      <c r="AC85" s="7">
        <v>5.15</v>
      </c>
      <c r="AD85" s="7">
        <v>5.46</v>
      </c>
      <c r="AE85" s="7">
        <v>5.54</v>
      </c>
      <c r="AF85" s="7">
        <v>5.31</v>
      </c>
      <c r="AG85" s="7">
        <v>5.32</v>
      </c>
      <c r="AH85" s="7">
        <v>5.07</v>
      </c>
      <c r="AI85" s="7">
        <v>5.05</v>
      </c>
      <c r="AJ85" s="7">
        <v>5.35</v>
      </c>
      <c r="AK85" s="7">
        <v>5.54</v>
      </c>
      <c r="AL85" s="7">
        <v>5.62</v>
      </c>
      <c r="AM85" s="7">
        <v>5.54</v>
      </c>
    </row>
    <row r="86" spans="1:39" x14ac:dyDescent="0.2">
      <c r="A86" s="19" t="s">
        <v>94</v>
      </c>
      <c r="B86">
        <f t="shared" si="12"/>
        <v>0.40142857142857136</v>
      </c>
      <c r="C86">
        <f t="shared" si="13"/>
        <v>0.40357142857142858</v>
      </c>
      <c r="D86">
        <f t="shared" si="14"/>
        <v>0.37357142857142861</v>
      </c>
      <c r="E86">
        <f t="shared" si="15"/>
        <v>0.35714285714285715</v>
      </c>
      <c r="F86">
        <f t="shared" si="16"/>
        <v>0.34214285714285714</v>
      </c>
      <c r="G86">
        <f t="shared" si="17"/>
        <v>0.35142857142857142</v>
      </c>
      <c r="H86">
        <f t="shared" si="18"/>
        <v>0.35285714285714281</v>
      </c>
      <c r="I86">
        <f t="shared" si="19"/>
        <v>0.34928571428571431</v>
      </c>
      <c r="J86">
        <f t="shared" si="20"/>
        <v>0.3671428571428571</v>
      </c>
      <c r="K86">
        <f t="shared" si="21"/>
        <v>0.36071428571428571</v>
      </c>
      <c r="L86">
        <f t="shared" si="22"/>
        <v>0.3457142857142857</v>
      </c>
      <c r="M86" s="9">
        <v>0.25</v>
      </c>
      <c r="O86" s="7" t="s">
        <v>94</v>
      </c>
      <c r="P86" s="7">
        <v>2.61</v>
      </c>
      <c r="Q86" s="7">
        <v>2.61</v>
      </c>
      <c r="R86" s="7">
        <v>2.37</v>
      </c>
      <c r="S86" s="7">
        <v>2.4300000000000002</v>
      </c>
      <c r="T86" s="7">
        <v>2.33</v>
      </c>
      <c r="U86" s="7">
        <v>2.38</v>
      </c>
      <c r="V86" s="7">
        <v>2.4300000000000002</v>
      </c>
      <c r="W86" s="7">
        <v>2.44</v>
      </c>
      <c r="X86" s="7">
        <v>2.5099999999999998</v>
      </c>
      <c r="Y86" s="7">
        <v>2.5</v>
      </c>
      <c r="Z86" s="7">
        <v>2.36</v>
      </c>
      <c r="AB86" s="7" t="s">
        <v>94</v>
      </c>
      <c r="AC86" s="7">
        <v>3.01</v>
      </c>
      <c r="AD86" s="7">
        <v>3.04</v>
      </c>
      <c r="AE86" s="7">
        <v>2.86</v>
      </c>
      <c r="AF86" s="7">
        <v>2.57</v>
      </c>
      <c r="AG86" s="7">
        <v>2.46</v>
      </c>
      <c r="AH86" s="7">
        <v>2.54</v>
      </c>
      <c r="AI86" s="7">
        <v>2.5099999999999998</v>
      </c>
      <c r="AJ86" s="7">
        <v>2.4500000000000002</v>
      </c>
      <c r="AK86" s="7">
        <v>2.63</v>
      </c>
      <c r="AL86" s="7">
        <v>2.5499999999999998</v>
      </c>
      <c r="AM86" s="7">
        <v>2.48</v>
      </c>
    </row>
    <row r="87" spans="1:39" x14ac:dyDescent="0.2">
      <c r="A87" s="19" t="s">
        <v>95</v>
      </c>
      <c r="B87" t="str">
        <f t="shared" si="12"/>
        <v>XXX</v>
      </c>
      <c r="C87">
        <f t="shared" si="13"/>
        <v>0.54714285714285715</v>
      </c>
      <c r="D87">
        <f t="shared" si="14"/>
        <v>0.5535714285714286</v>
      </c>
      <c r="E87">
        <f t="shared" si="15"/>
        <v>0.55285714285714282</v>
      </c>
      <c r="F87">
        <f t="shared" si="16"/>
        <v>0.50642857142857145</v>
      </c>
      <c r="G87">
        <f t="shared" si="17"/>
        <v>0.46285714285714291</v>
      </c>
      <c r="H87">
        <f t="shared" si="18"/>
        <v>0.46499999999999997</v>
      </c>
      <c r="I87">
        <f t="shared" si="19"/>
        <v>0.44785714285714284</v>
      </c>
      <c r="J87">
        <f t="shared" si="20"/>
        <v>0.41142857142857142</v>
      </c>
      <c r="K87">
        <f t="shared" si="21"/>
        <v>0.4107142857142857</v>
      </c>
      <c r="L87">
        <f t="shared" si="22"/>
        <v>0.40642857142857142</v>
      </c>
      <c r="M87" s="9">
        <v>0.32</v>
      </c>
      <c r="O87" s="7" t="s">
        <v>95</v>
      </c>
      <c r="P87" s="7" t="s">
        <v>264</v>
      </c>
      <c r="Q87" s="7">
        <v>3.48</v>
      </c>
      <c r="R87" s="7">
        <v>3.58</v>
      </c>
      <c r="S87" s="7">
        <v>3.76</v>
      </c>
      <c r="T87" s="7">
        <v>3.38</v>
      </c>
      <c r="U87" s="7">
        <v>3.07</v>
      </c>
      <c r="V87" s="7">
        <v>3.1</v>
      </c>
      <c r="W87" s="7">
        <v>2.93</v>
      </c>
      <c r="X87" s="7">
        <v>2.61</v>
      </c>
      <c r="Y87" s="7">
        <v>2.54</v>
      </c>
      <c r="Z87" s="7">
        <v>2.52</v>
      </c>
      <c r="AB87" s="7" t="s">
        <v>95</v>
      </c>
      <c r="AC87" s="7" t="s">
        <v>264</v>
      </c>
      <c r="AD87" s="7">
        <v>4.18</v>
      </c>
      <c r="AE87" s="7">
        <v>4.17</v>
      </c>
      <c r="AF87" s="7">
        <v>3.98</v>
      </c>
      <c r="AG87" s="7">
        <v>3.71</v>
      </c>
      <c r="AH87" s="7">
        <v>3.41</v>
      </c>
      <c r="AI87" s="7">
        <v>3.41</v>
      </c>
      <c r="AJ87" s="7">
        <v>3.34</v>
      </c>
      <c r="AK87" s="7">
        <v>3.15</v>
      </c>
      <c r="AL87" s="7">
        <v>3.21</v>
      </c>
      <c r="AM87" s="7">
        <v>3.17</v>
      </c>
    </row>
    <row r="88" spans="1:39" x14ac:dyDescent="0.2">
      <c r="A88" s="19" t="s">
        <v>96</v>
      </c>
      <c r="B88">
        <f t="shared" si="12"/>
        <v>0.67785714285714282</v>
      </c>
      <c r="C88">
        <f t="shared" si="13"/>
        <v>0.63428571428571423</v>
      </c>
      <c r="D88">
        <f t="shared" si="14"/>
        <v>0.56428571428571428</v>
      </c>
      <c r="E88">
        <f t="shared" si="15"/>
        <v>0.58071428571428563</v>
      </c>
      <c r="F88">
        <f t="shared" si="16"/>
        <v>0.63714285714285712</v>
      </c>
      <c r="G88">
        <f t="shared" si="17"/>
        <v>0.62928571428571423</v>
      </c>
      <c r="H88">
        <f t="shared" si="18"/>
        <v>0.62285714285714278</v>
      </c>
      <c r="I88">
        <f t="shared" si="19"/>
        <v>0.67785714285714282</v>
      </c>
      <c r="J88">
        <f t="shared" si="20"/>
        <v>0.68785714285714283</v>
      </c>
      <c r="K88">
        <f t="shared" si="21"/>
        <v>0.65</v>
      </c>
      <c r="L88">
        <f t="shared" si="22"/>
        <v>0.65214285714285702</v>
      </c>
      <c r="M88" s="9">
        <v>0.47</v>
      </c>
      <c r="O88" s="7" t="s">
        <v>96</v>
      </c>
      <c r="P88" s="7">
        <v>4.74</v>
      </c>
      <c r="Q88" s="7">
        <v>4.49</v>
      </c>
      <c r="R88" s="7">
        <v>3.96</v>
      </c>
      <c r="S88" s="7">
        <v>4.1100000000000003</v>
      </c>
      <c r="T88" s="7">
        <v>4.51</v>
      </c>
      <c r="U88" s="7">
        <v>4.43</v>
      </c>
      <c r="V88" s="7">
        <v>4.42</v>
      </c>
      <c r="W88" s="7">
        <v>4.79</v>
      </c>
      <c r="X88" s="7">
        <v>4.84</v>
      </c>
      <c r="Y88" s="7">
        <v>4.59</v>
      </c>
      <c r="Z88" s="7">
        <v>4.6100000000000003</v>
      </c>
      <c r="AB88" s="7" t="s">
        <v>96</v>
      </c>
      <c r="AC88" s="7">
        <v>4.75</v>
      </c>
      <c r="AD88" s="7">
        <v>4.3899999999999997</v>
      </c>
      <c r="AE88" s="7">
        <v>3.94</v>
      </c>
      <c r="AF88" s="7">
        <v>4.0199999999999996</v>
      </c>
      <c r="AG88" s="7">
        <v>4.41</v>
      </c>
      <c r="AH88" s="7">
        <v>4.38</v>
      </c>
      <c r="AI88" s="7">
        <v>4.3</v>
      </c>
      <c r="AJ88" s="7">
        <v>4.7</v>
      </c>
      <c r="AK88" s="7">
        <v>4.79</v>
      </c>
      <c r="AL88" s="7">
        <v>4.51</v>
      </c>
      <c r="AM88" s="7">
        <v>4.5199999999999996</v>
      </c>
    </row>
    <row r="89" spans="1:39" x14ac:dyDescent="0.2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9"/>
    </row>
    <row r="90" spans="1:39" x14ac:dyDescent="0.2">
      <c r="A90" s="19" t="s">
        <v>98</v>
      </c>
      <c r="B90">
        <f t="shared" si="12"/>
        <v>0.42499999999999993</v>
      </c>
      <c r="C90">
        <f t="shared" si="13"/>
        <v>0.41428571428571431</v>
      </c>
      <c r="D90">
        <f t="shared" si="14"/>
        <v>0.38499999999999995</v>
      </c>
      <c r="E90">
        <f t="shared" si="15"/>
        <v>0.36428571428571427</v>
      </c>
      <c r="F90">
        <f t="shared" si="16"/>
        <v>0.37785714285714284</v>
      </c>
      <c r="G90">
        <f t="shared" si="17"/>
        <v>0.37714285714285711</v>
      </c>
      <c r="H90">
        <f t="shared" si="18"/>
        <v>0.34500000000000003</v>
      </c>
      <c r="I90">
        <f t="shared" si="19"/>
        <v>0.39285714285714285</v>
      </c>
      <c r="J90">
        <f t="shared" si="20"/>
        <v>0.47214285714285709</v>
      </c>
      <c r="K90">
        <f t="shared" si="21"/>
        <v>0.47285714285714286</v>
      </c>
      <c r="L90">
        <f t="shared" si="22"/>
        <v>0.43785714285714289</v>
      </c>
      <c r="M90" s="9">
        <v>0.32</v>
      </c>
      <c r="O90" s="7" t="s">
        <v>98</v>
      </c>
      <c r="P90" s="7">
        <v>2.59</v>
      </c>
      <c r="Q90" s="7">
        <v>2.4700000000000002</v>
      </c>
      <c r="R90" s="7">
        <v>2.2999999999999998</v>
      </c>
      <c r="S90" s="7">
        <v>2.42</v>
      </c>
      <c r="T90" s="7">
        <v>2.5499999999999998</v>
      </c>
      <c r="U90" s="7">
        <v>2.5099999999999998</v>
      </c>
      <c r="V90" s="7">
        <v>2.2799999999999998</v>
      </c>
      <c r="W90" s="7">
        <v>2.59</v>
      </c>
      <c r="X90" s="7">
        <v>3.09</v>
      </c>
      <c r="Y90" s="7">
        <v>3.13</v>
      </c>
      <c r="Z90" s="7">
        <v>2.91</v>
      </c>
      <c r="AB90" s="7" t="s">
        <v>98</v>
      </c>
      <c r="AC90" s="7">
        <v>3.36</v>
      </c>
      <c r="AD90" s="7">
        <v>3.33</v>
      </c>
      <c r="AE90" s="7">
        <v>3.09</v>
      </c>
      <c r="AF90" s="7">
        <v>2.68</v>
      </c>
      <c r="AG90" s="7">
        <v>2.74</v>
      </c>
      <c r="AH90" s="7">
        <v>2.77</v>
      </c>
      <c r="AI90" s="7">
        <v>2.5499999999999998</v>
      </c>
      <c r="AJ90" s="7">
        <v>2.91</v>
      </c>
      <c r="AK90" s="7">
        <v>3.52</v>
      </c>
      <c r="AL90" s="7">
        <v>3.49</v>
      </c>
      <c r="AM90" s="7">
        <v>3.22</v>
      </c>
    </row>
    <row r="91" spans="1:39" x14ac:dyDescent="0.2">
      <c r="A91" s="19" t="s">
        <v>99</v>
      </c>
      <c r="B91">
        <f t="shared" si="12"/>
        <v>0.62785714285714278</v>
      </c>
      <c r="C91">
        <f t="shared" si="13"/>
        <v>0.63285714285714278</v>
      </c>
      <c r="D91">
        <f t="shared" si="14"/>
        <v>0.61142857142857132</v>
      </c>
      <c r="E91">
        <f t="shared" si="15"/>
        <v>0.61785714285714277</v>
      </c>
      <c r="F91">
        <f t="shared" si="16"/>
        <v>0.59642857142857142</v>
      </c>
      <c r="G91">
        <f t="shared" si="17"/>
        <v>0.56571428571428573</v>
      </c>
      <c r="H91">
        <f t="shared" si="18"/>
        <v>0.56857142857142862</v>
      </c>
      <c r="I91">
        <f t="shared" si="19"/>
        <v>0.5535714285714286</v>
      </c>
      <c r="J91">
        <f t="shared" si="20"/>
        <v>0.57357142857142851</v>
      </c>
      <c r="K91">
        <f t="shared" si="21"/>
        <v>0.56071428571428572</v>
      </c>
      <c r="L91">
        <f t="shared" si="22"/>
        <v>0.53500000000000003</v>
      </c>
      <c r="M91" s="9">
        <v>0.54</v>
      </c>
      <c r="O91" s="7" t="s">
        <v>99</v>
      </c>
      <c r="P91" s="7">
        <v>4.42</v>
      </c>
      <c r="Q91" s="7">
        <v>4.38</v>
      </c>
      <c r="R91" s="7">
        <v>4.2699999999999996</v>
      </c>
      <c r="S91" s="7">
        <v>4.3899999999999997</v>
      </c>
      <c r="T91" s="7">
        <v>4.17</v>
      </c>
      <c r="U91" s="7">
        <v>3.92</v>
      </c>
      <c r="V91" s="7">
        <v>3.97</v>
      </c>
      <c r="W91" s="7">
        <v>3.92</v>
      </c>
      <c r="X91" s="7">
        <v>4.05</v>
      </c>
      <c r="Y91" s="7">
        <v>4.04</v>
      </c>
      <c r="Z91" s="7">
        <v>3.92</v>
      </c>
      <c r="AB91" s="7" t="s">
        <v>99</v>
      </c>
      <c r="AC91" s="7">
        <v>4.37</v>
      </c>
      <c r="AD91" s="7">
        <v>4.4800000000000004</v>
      </c>
      <c r="AE91" s="7">
        <v>4.29</v>
      </c>
      <c r="AF91" s="7">
        <v>4.26</v>
      </c>
      <c r="AG91" s="7">
        <v>4.18</v>
      </c>
      <c r="AH91" s="7">
        <v>4</v>
      </c>
      <c r="AI91" s="7">
        <v>3.99</v>
      </c>
      <c r="AJ91" s="7">
        <v>3.83</v>
      </c>
      <c r="AK91" s="7">
        <v>3.98</v>
      </c>
      <c r="AL91" s="7">
        <v>3.81</v>
      </c>
      <c r="AM91" s="7">
        <v>3.57</v>
      </c>
    </row>
    <row r="92" spans="1:39" x14ac:dyDescent="0.2">
      <c r="A92" s="19" t="s">
        <v>100</v>
      </c>
      <c r="B92">
        <f t="shared" si="12"/>
        <v>0.43642857142857139</v>
      </c>
      <c r="C92">
        <f t="shared" si="13"/>
        <v>0.375</v>
      </c>
      <c r="D92">
        <f t="shared" si="14"/>
        <v>0.38714285714285712</v>
      </c>
      <c r="E92">
        <f t="shared" si="15"/>
        <v>0.35357142857142854</v>
      </c>
      <c r="F92">
        <f t="shared" si="16"/>
        <v>0.3457142857142857</v>
      </c>
      <c r="G92">
        <f t="shared" si="17"/>
        <v>0.36857142857142861</v>
      </c>
      <c r="H92">
        <f t="shared" si="18"/>
        <v>0.33428571428571424</v>
      </c>
      <c r="I92">
        <f t="shared" si="19"/>
        <v>0.33071428571428568</v>
      </c>
      <c r="J92">
        <f t="shared" si="20"/>
        <v>0.31642857142857139</v>
      </c>
      <c r="K92">
        <f t="shared" si="21"/>
        <v>0.43285714285714288</v>
      </c>
      <c r="L92">
        <f t="shared" si="22"/>
        <v>0.41428571428571426</v>
      </c>
      <c r="M92" s="9">
        <v>0.27</v>
      </c>
      <c r="O92" s="7" t="s">
        <v>100</v>
      </c>
      <c r="P92" s="7">
        <v>2.73</v>
      </c>
      <c r="Q92" s="7">
        <v>2.27</v>
      </c>
      <c r="R92" s="7">
        <v>2.5</v>
      </c>
      <c r="S92" s="7">
        <v>2.44</v>
      </c>
      <c r="T92" s="7">
        <v>2.42</v>
      </c>
      <c r="U92" s="7">
        <v>2.7</v>
      </c>
      <c r="V92" s="7">
        <v>2.4300000000000002</v>
      </c>
      <c r="W92" s="7">
        <v>2.33</v>
      </c>
      <c r="X92" s="7">
        <v>2.1800000000000002</v>
      </c>
      <c r="Y92" s="7">
        <v>2.91</v>
      </c>
      <c r="Z92" s="7">
        <v>2.86</v>
      </c>
      <c r="AB92" s="7" t="s">
        <v>100</v>
      </c>
      <c r="AC92" s="7">
        <v>3.38</v>
      </c>
      <c r="AD92" s="7">
        <v>2.98</v>
      </c>
      <c r="AE92" s="7">
        <v>2.92</v>
      </c>
      <c r="AF92" s="7">
        <v>2.5099999999999998</v>
      </c>
      <c r="AG92" s="7">
        <v>2.42</v>
      </c>
      <c r="AH92" s="7">
        <v>2.46</v>
      </c>
      <c r="AI92" s="7">
        <v>2.25</v>
      </c>
      <c r="AJ92" s="7">
        <v>2.2999999999999998</v>
      </c>
      <c r="AK92" s="7">
        <v>2.25</v>
      </c>
      <c r="AL92" s="7">
        <v>3.15</v>
      </c>
      <c r="AM92" s="7">
        <v>2.94</v>
      </c>
    </row>
    <row r="93" spans="1:39" x14ac:dyDescent="0.2">
      <c r="A93" s="19" t="s">
        <v>101</v>
      </c>
      <c r="B93">
        <f t="shared" si="12"/>
        <v>0.51142857142857145</v>
      </c>
      <c r="C93">
        <f t="shared" si="13"/>
        <v>0.55571428571428572</v>
      </c>
      <c r="D93">
        <f t="shared" si="14"/>
        <v>0.5535714285714286</v>
      </c>
      <c r="E93">
        <f t="shared" si="15"/>
        <v>0.57000000000000006</v>
      </c>
      <c r="F93">
        <f t="shared" si="16"/>
        <v>0.5635714285714285</v>
      </c>
      <c r="G93">
        <f t="shared" si="17"/>
        <v>0.5714285714285714</v>
      </c>
      <c r="H93">
        <f t="shared" si="18"/>
        <v>0.5635714285714285</v>
      </c>
      <c r="I93">
        <f t="shared" si="19"/>
        <v>0.56500000000000006</v>
      </c>
      <c r="J93">
        <f t="shared" si="20"/>
        <v>0.55571428571428572</v>
      </c>
      <c r="K93">
        <f t="shared" si="21"/>
        <v>0.56214285714285706</v>
      </c>
      <c r="L93">
        <f t="shared" si="22"/>
        <v>0.56928571428571428</v>
      </c>
      <c r="M93" s="9">
        <v>0.51</v>
      </c>
      <c r="O93" s="7" t="s">
        <v>101</v>
      </c>
      <c r="P93" s="7">
        <v>3.27</v>
      </c>
      <c r="Q93" s="7">
        <v>3.61</v>
      </c>
      <c r="R93" s="7">
        <v>3.62</v>
      </c>
      <c r="S93" s="7">
        <v>4</v>
      </c>
      <c r="T93" s="7">
        <v>3.88</v>
      </c>
      <c r="U93" s="7">
        <v>3.87</v>
      </c>
      <c r="V93" s="7">
        <v>3.83</v>
      </c>
      <c r="W93" s="7">
        <v>3.86</v>
      </c>
      <c r="X93" s="7">
        <v>3.83</v>
      </c>
      <c r="Y93" s="7">
        <v>3.86</v>
      </c>
      <c r="Z93" s="7">
        <v>3.89</v>
      </c>
      <c r="AB93" s="7" t="s">
        <v>101</v>
      </c>
      <c r="AC93" s="7">
        <v>3.89</v>
      </c>
      <c r="AD93" s="7">
        <v>4.17</v>
      </c>
      <c r="AE93" s="7">
        <v>4.13</v>
      </c>
      <c r="AF93" s="7">
        <v>3.98</v>
      </c>
      <c r="AG93" s="7">
        <v>4.01</v>
      </c>
      <c r="AH93" s="7">
        <v>4.13</v>
      </c>
      <c r="AI93" s="7">
        <v>4.0599999999999996</v>
      </c>
      <c r="AJ93" s="7">
        <v>4.05</v>
      </c>
      <c r="AK93" s="7">
        <v>3.95</v>
      </c>
      <c r="AL93" s="7">
        <v>4.01</v>
      </c>
      <c r="AM93" s="7">
        <v>4.08</v>
      </c>
    </row>
    <row r="94" spans="1:39" x14ac:dyDescent="0.2">
      <c r="A94" s="19" t="s">
        <v>102</v>
      </c>
      <c r="B94">
        <f t="shared" si="12"/>
        <v>0.41642857142857143</v>
      </c>
      <c r="C94">
        <f t="shared" si="13"/>
        <v>0.40285714285714291</v>
      </c>
      <c r="D94">
        <f t="shared" si="14"/>
        <v>0.39714285714285719</v>
      </c>
      <c r="E94">
        <f t="shared" si="15"/>
        <v>0.41785714285714282</v>
      </c>
      <c r="F94">
        <f t="shared" si="16"/>
        <v>0.42285714285714288</v>
      </c>
      <c r="G94">
        <f t="shared" si="17"/>
        <v>0.43857142857142861</v>
      </c>
      <c r="H94">
        <f t="shared" si="18"/>
        <v>0.42928571428571427</v>
      </c>
      <c r="I94">
        <f t="shared" si="19"/>
        <v>0.40214285714285714</v>
      </c>
      <c r="J94">
        <f t="shared" si="20"/>
        <v>0.37785714285714278</v>
      </c>
      <c r="K94">
        <f t="shared" si="21"/>
        <v>0.36357142857142855</v>
      </c>
      <c r="L94">
        <f t="shared" si="22"/>
        <v>0.34357142857142858</v>
      </c>
      <c r="M94" s="9">
        <v>0.28000000000000003</v>
      </c>
      <c r="O94" s="7" t="s">
        <v>102</v>
      </c>
      <c r="P94" s="7">
        <v>2.67</v>
      </c>
      <c r="Q94" s="7">
        <v>2.54</v>
      </c>
      <c r="R94" s="7">
        <v>2.52</v>
      </c>
      <c r="S94" s="7">
        <v>2.84</v>
      </c>
      <c r="T94" s="7">
        <v>2.87</v>
      </c>
      <c r="U94" s="7">
        <v>2.96</v>
      </c>
      <c r="V94" s="7">
        <v>2.88</v>
      </c>
      <c r="W94" s="7">
        <v>2.69</v>
      </c>
      <c r="X94" s="7">
        <v>2.5299999999999998</v>
      </c>
      <c r="Y94" s="7">
        <v>2.4700000000000002</v>
      </c>
      <c r="Z94" s="7">
        <v>2.36</v>
      </c>
      <c r="AB94" s="7" t="s">
        <v>102</v>
      </c>
      <c r="AC94" s="7">
        <v>3.16</v>
      </c>
      <c r="AD94" s="7">
        <v>3.1</v>
      </c>
      <c r="AE94" s="7">
        <v>3.04</v>
      </c>
      <c r="AF94" s="7">
        <v>3.01</v>
      </c>
      <c r="AG94" s="7">
        <v>3.05</v>
      </c>
      <c r="AH94" s="7">
        <v>3.18</v>
      </c>
      <c r="AI94" s="7">
        <v>3.13</v>
      </c>
      <c r="AJ94" s="7">
        <v>2.94</v>
      </c>
      <c r="AK94" s="7">
        <v>2.76</v>
      </c>
      <c r="AL94" s="7">
        <v>2.62</v>
      </c>
      <c r="AM94" s="7">
        <v>2.4500000000000002</v>
      </c>
    </row>
    <row r="95" spans="1:39" x14ac:dyDescent="0.2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0.38642857142857145</v>
      </c>
      <c r="F95">
        <f t="shared" si="16"/>
        <v>0.37285714285714289</v>
      </c>
      <c r="G95">
        <f t="shared" si="17"/>
        <v>0.35928571428571426</v>
      </c>
      <c r="H95">
        <f t="shared" si="18"/>
        <v>0.33357142857142857</v>
      </c>
      <c r="I95">
        <f t="shared" si="19"/>
        <v>0.32999999999999996</v>
      </c>
      <c r="J95">
        <f t="shared" si="20"/>
        <v>0.32785714285714285</v>
      </c>
      <c r="K95">
        <f t="shared" si="21"/>
        <v>0.30928571428571427</v>
      </c>
      <c r="L95">
        <f t="shared" si="22"/>
        <v>0.32999999999999996</v>
      </c>
      <c r="M95" s="9">
        <v>0.33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2.93</v>
      </c>
      <c r="T95" s="7">
        <v>2.85</v>
      </c>
      <c r="U95" s="7">
        <v>2.76</v>
      </c>
      <c r="V95" s="7">
        <v>2.56</v>
      </c>
      <c r="W95" s="7">
        <v>2.5099999999999998</v>
      </c>
      <c r="X95" s="7">
        <v>2.48</v>
      </c>
      <c r="Y95" s="7">
        <v>2.34</v>
      </c>
      <c r="Z95" s="7">
        <v>2.5099999999999998</v>
      </c>
      <c r="AB95" s="7" t="s">
        <v>103</v>
      </c>
      <c r="AC95" s="7" t="s">
        <v>264</v>
      </c>
      <c r="AD95" s="7" t="s">
        <v>264</v>
      </c>
      <c r="AE95" s="7" t="s">
        <v>264</v>
      </c>
      <c r="AF95" s="7">
        <v>2.48</v>
      </c>
      <c r="AG95" s="7">
        <v>2.37</v>
      </c>
      <c r="AH95" s="7">
        <v>2.27</v>
      </c>
      <c r="AI95" s="7">
        <v>2.11</v>
      </c>
      <c r="AJ95" s="7">
        <v>2.11</v>
      </c>
      <c r="AK95" s="7">
        <v>2.11</v>
      </c>
      <c r="AL95" s="7">
        <v>1.99</v>
      </c>
      <c r="AM95" s="7">
        <v>2.11</v>
      </c>
    </row>
    <row r="96" spans="1:39" x14ac:dyDescent="0.2">
      <c r="A96" s="19" t="s">
        <v>104</v>
      </c>
      <c r="B96">
        <f t="shared" si="12"/>
        <v>0.31</v>
      </c>
      <c r="C96">
        <f t="shared" si="13"/>
        <v>0.30928571428571427</v>
      </c>
      <c r="D96">
        <f t="shared" si="14"/>
        <v>0.31928571428571428</v>
      </c>
      <c r="E96">
        <f t="shared" si="15"/>
        <v>0.3392857142857143</v>
      </c>
      <c r="F96">
        <f t="shared" si="16"/>
        <v>0.34857142857142864</v>
      </c>
      <c r="G96">
        <f t="shared" si="17"/>
        <v>0.36285714285714288</v>
      </c>
      <c r="H96">
        <f t="shared" si="18"/>
        <v>0.37357142857142861</v>
      </c>
      <c r="I96">
        <f t="shared" si="19"/>
        <v>0.38857142857142851</v>
      </c>
      <c r="J96">
        <f t="shared" si="20"/>
        <v>0.39642857142857141</v>
      </c>
      <c r="K96">
        <f t="shared" si="21"/>
        <v>0.38571428571428573</v>
      </c>
      <c r="L96">
        <f t="shared" si="22"/>
        <v>0.36428571428571427</v>
      </c>
      <c r="M96" s="9">
        <v>0.37</v>
      </c>
      <c r="O96" s="7" t="s">
        <v>104</v>
      </c>
      <c r="P96" s="7">
        <v>1.99</v>
      </c>
      <c r="Q96" s="7">
        <v>2</v>
      </c>
      <c r="R96" s="7">
        <v>2.09</v>
      </c>
      <c r="S96" s="7">
        <v>2.38</v>
      </c>
      <c r="T96" s="7">
        <v>2.4700000000000002</v>
      </c>
      <c r="U96" s="7">
        <v>2.5299999999999998</v>
      </c>
      <c r="V96" s="7">
        <v>2.65</v>
      </c>
      <c r="W96" s="7">
        <v>2.84</v>
      </c>
      <c r="X96" s="7">
        <v>2.9</v>
      </c>
      <c r="Y96" s="7">
        <v>2.84</v>
      </c>
      <c r="Z96" s="7">
        <v>2.66</v>
      </c>
      <c r="AB96" s="7" t="s">
        <v>104</v>
      </c>
      <c r="AC96" s="7">
        <v>2.35</v>
      </c>
      <c r="AD96" s="7">
        <v>2.33</v>
      </c>
      <c r="AE96" s="7">
        <v>2.38</v>
      </c>
      <c r="AF96" s="7">
        <v>2.37</v>
      </c>
      <c r="AG96" s="7">
        <v>2.41</v>
      </c>
      <c r="AH96" s="7">
        <v>2.5499999999999998</v>
      </c>
      <c r="AI96" s="7">
        <v>2.58</v>
      </c>
      <c r="AJ96" s="7">
        <v>2.6</v>
      </c>
      <c r="AK96" s="7">
        <v>2.65</v>
      </c>
      <c r="AL96" s="7">
        <v>2.56</v>
      </c>
      <c r="AM96" s="7">
        <v>2.44</v>
      </c>
    </row>
    <row r="97" spans="1:39" x14ac:dyDescent="0.2">
      <c r="A97" s="19" t="s">
        <v>105</v>
      </c>
      <c r="B97">
        <f t="shared" si="12"/>
        <v>0.41785714285714282</v>
      </c>
      <c r="C97">
        <f t="shared" si="13"/>
        <v>0.48714285714285716</v>
      </c>
      <c r="D97">
        <f t="shared" si="14"/>
        <v>0.52857142857142858</v>
      </c>
      <c r="E97">
        <f t="shared" si="15"/>
        <v>0.57500000000000007</v>
      </c>
      <c r="F97">
        <f t="shared" si="16"/>
        <v>0.59357142857142853</v>
      </c>
      <c r="G97">
        <f t="shared" si="17"/>
        <v>0.57714285714285718</v>
      </c>
      <c r="H97">
        <f t="shared" si="18"/>
        <v>0.54500000000000004</v>
      </c>
      <c r="I97">
        <f t="shared" si="19"/>
        <v>0.51142857142857145</v>
      </c>
      <c r="J97">
        <f t="shared" si="20"/>
        <v>0.50142857142857145</v>
      </c>
      <c r="K97">
        <f t="shared" si="21"/>
        <v>0.49142857142857144</v>
      </c>
      <c r="L97">
        <f t="shared" si="22"/>
        <v>0.50285714285714289</v>
      </c>
      <c r="M97" s="9">
        <v>0.45</v>
      </c>
      <c r="O97" s="7" t="s">
        <v>105</v>
      </c>
      <c r="P97" s="7">
        <v>2.88</v>
      </c>
      <c r="Q97" s="7">
        <v>3.41</v>
      </c>
      <c r="R97" s="7">
        <v>3.7</v>
      </c>
      <c r="S97" s="7">
        <v>4.09</v>
      </c>
      <c r="T97" s="7">
        <v>4.22</v>
      </c>
      <c r="U97" s="7">
        <v>4.1100000000000003</v>
      </c>
      <c r="V97" s="7">
        <v>3.92</v>
      </c>
      <c r="W97" s="7">
        <v>3.74</v>
      </c>
      <c r="X97" s="7">
        <v>3.67</v>
      </c>
      <c r="Y97" s="7">
        <v>3.54</v>
      </c>
      <c r="Z97" s="7">
        <v>3.63</v>
      </c>
      <c r="AB97" s="7" t="s">
        <v>105</v>
      </c>
      <c r="AC97" s="7">
        <v>2.97</v>
      </c>
      <c r="AD97" s="7">
        <v>3.41</v>
      </c>
      <c r="AE97" s="7">
        <v>3.7</v>
      </c>
      <c r="AF97" s="7">
        <v>3.96</v>
      </c>
      <c r="AG97" s="7">
        <v>4.09</v>
      </c>
      <c r="AH97" s="7">
        <v>3.97</v>
      </c>
      <c r="AI97" s="7">
        <v>3.71</v>
      </c>
      <c r="AJ97" s="7">
        <v>3.42</v>
      </c>
      <c r="AK97" s="7">
        <v>3.35</v>
      </c>
      <c r="AL97" s="7">
        <v>3.34</v>
      </c>
      <c r="AM97" s="7">
        <v>3.41</v>
      </c>
    </row>
    <row r="98" spans="1:39" x14ac:dyDescent="0.2">
      <c r="A98" s="19" t="s">
        <v>106</v>
      </c>
      <c r="B98">
        <f t="shared" si="12"/>
        <v>0.50857142857142856</v>
      </c>
      <c r="C98">
        <f t="shared" si="13"/>
        <v>0.50571428571428567</v>
      </c>
      <c r="D98">
        <f t="shared" si="14"/>
        <v>0.46285714285714291</v>
      </c>
      <c r="E98">
        <f t="shared" si="15"/>
        <v>0.49000000000000005</v>
      </c>
      <c r="F98">
        <f t="shared" si="16"/>
        <v>0.50428571428571423</v>
      </c>
      <c r="G98">
        <f t="shared" si="17"/>
        <v>0.5178571428571429</v>
      </c>
      <c r="H98">
        <f t="shared" si="18"/>
        <v>0.50857142857142856</v>
      </c>
      <c r="I98">
        <f t="shared" si="19"/>
        <v>0.52142857142857146</v>
      </c>
      <c r="J98">
        <f t="shared" si="20"/>
        <v>0.52500000000000002</v>
      </c>
      <c r="K98">
        <f t="shared" si="21"/>
        <v>0.52500000000000002</v>
      </c>
      <c r="L98">
        <f t="shared" si="22"/>
        <v>0.52071428571428569</v>
      </c>
      <c r="M98" s="9">
        <v>0.43</v>
      </c>
      <c r="O98" s="7" t="s">
        <v>106</v>
      </c>
      <c r="P98" s="7">
        <v>3.39</v>
      </c>
      <c r="Q98" s="7">
        <v>3.33</v>
      </c>
      <c r="R98" s="7">
        <v>3.09</v>
      </c>
      <c r="S98" s="7">
        <v>3.45</v>
      </c>
      <c r="T98" s="7">
        <v>3.55</v>
      </c>
      <c r="U98" s="7">
        <v>3.7</v>
      </c>
      <c r="V98" s="7">
        <v>3.72</v>
      </c>
      <c r="W98" s="7">
        <v>3.8</v>
      </c>
      <c r="X98" s="7">
        <v>3.82</v>
      </c>
      <c r="Y98" s="7">
        <v>3.76</v>
      </c>
      <c r="Z98" s="7">
        <v>3.71</v>
      </c>
      <c r="AB98" s="7" t="s">
        <v>106</v>
      </c>
      <c r="AC98" s="7">
        <v>3.73</v>
      </c>
      <c r="AD98" s="7">
        <v>3.75</v>
      </c>
      <c r="AE98" s="7">
        <v>3.39</v>
      </c>
      <c r="AF98" s="7">
        <v>3.41</v>
      </c>
      <c r="AG98" s="7">
        <v>3.51</v>
      </c>
      <c r="AH98" s="7">
        <v>3.55</v>
      </c>
      <c r="AI98" s="7">
        <v>3.4</v>
      </c>
      <c r="AJ98" s="7">
        <v>3.5</v>
      </c>
      <c r="AK98" s="7">
        <v>3.53</v>
      </c>
      <c r="AL98" s="7">
        <v>3.59</v>
      </c>
      <c r="AM98" s="7">
        <v>3.58</v>
      </c>
    </row>
    <row r="99" spans="1:39" x14ac:dyDescent="0.2">
      <c r="A99" s="19" t="s">
        <v>107</v>
      </c>
      <c r="B99">
        <f t="shared" si="12"/>
        <v>0.36071428571428571</v>
      </c>
      <c r="C99">
        <f t="shared" si="13"/>
        <v>0.38642857142857145</v>
      </c>
      <c r="D99">
        <f t="shared" si="14"/>
        <v>0.38785714285714284</v>
      </c>
      <c r="E99">
        <f t="shared" si="15"/>
        <v>0.43071428571428572</v>
      </c>
      <c r="F99">
        <f t="shared" si="16"/>
        <v>0.41785714285714282</v>
      </c>
      <c r="G99">
        <f t="shared" si="17"/>
        <v>0.39071428571428574</v>
      </c>
      <c r="H99">
        <f t="shared" si="18"/>
        <v>0.37642857142857139</v>
      </c>
      <c r="I99">
        <f t="shared" si="19"/>
        <v>0.36285714285714288</v>
      </c>
      <c r="J99">
        <f t="shared" si="20"/>
        <v>0.37571428571428572</v>
      </c>
      <c r="K99">
        <f t="shared" si="21"/>
        <v>0.38</v>
      </c>
      <c r="L99">
        <f t="shared" si="22"/>
        <v>0.36857142857142861</v>
      </c>
      <c r="M99" s="9">
        <v>0.23</v>
      </c>
      <c r="O99" s="7" t="s">
        <v>107</v>
      </c>
      <c r="P99" s="7">
        <v>2.25</v>
      </c>
      <c r="Q99" s="7">
        <v>2.39</v>
      </c>
      <c r="R99" s="7">
        <v>2.56</v>
      </c>
      <c r="S99" s="7">
        <v>3.08</v>
      </c>
      <c r="T99" s="7">
        <v>2.97</v>
      </c>
      <c r="U99" s="7">
        <v>2.79</v>
      </c>
      <c r="V99" s="7">
        <v>2.62</v>
      </c>
      <c r="W99" s="7">
        <v>2.58</v>
      </c>
      <c r="X99" s="7">
        <v>2.66</v>
      </c>
      <c r="Y99" s="7">
        <v>2.62</v>
      </c>
      <c r="Z99" s="7">
        <v>2.52</v>
      </c>
      <c r="AB99" s="7" t="s">
        <v>107</v>
      </c>
      <c r="AC99" s="7">
        <v>2.8</v>
      </c>
      <c r="AD99" s="7">
        <v>3.02</v>
      </c>
      <c r="AE99" s="7">
        <v>2.87</v>
      </c>
      <c r="AF99" s="7">
        <v>2.95</v>
      </c>
      <c r="AG99" s="7">
        <v>2.88</v>
      </c>
      <c r="AH99" s="7">
        <v>2.68</v>
      </c>
      <c r="AI99" s="7">
        <v>2.65</v>
      </c>
      <c r="AJ99" s="7">
        <v>2.5</v>
      </c>
      <c r="AK99" s="7">
        <v>2.6</v>
      </c>
      <c r="AL99" s="7">
        <v>2.7</v>
      </c>
      <c r="AM99" s="7">
        <v>2.64</v>
      </c>
    </row>
    <row r="100" spans="1:39" x14ac:dyDescent="0.2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0.36428571428571427</v>
      </c>
      <c r="I100">
        <f t="shared" si="19"/>
        <v>0.35642857142857143</v>
      </c>
      <c r="J100">
        <f t="shared" si="20"/>
        <v>0.36500000000000005</v>
      </c>
      <c r="K100" t="str">
        <f t="shared" si="21"/>
        <v>XXX</v>
      </c>
      <c r="L100" t="str">
        <f t="shared" si="22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2.56</v>
      </c>
      <c r="W100" s="7">
        <v>2.5499999999999998</v>
      </c>
      <c r="X100" s="7">
        <v>2.64</v>
      </c>
      <c r="Y100" s="7" t="s">
        <v>264</v>
      </c>
      <c r="Z100" s="7" t="s">
        <v>264</v>
      </c>
      <c r="AB100" s="7" t="s">
        <v>108</v>
      </c>
      <c r="AC100" s="7" t="s">
        <v>264</v>
      </c>
      <c r="AD100" s="7" t="s">
        <v>264</v>
      </c>
      <c r="AE100" s="7" t="s">
        <v>264</v>
      </c>
      <c r="AF100" s="7" t="s">
        <v>264</v>
      </c>
      <c r="AG100" s="7" t="s">
        <v>264</v>
      </c>
      <c r="AH100" s="7" t="s">
        <v>264</v>
      </c>
      <c r="AI100" s="7">
        <v>2.54</v>
      </c>
      <c r="AJ100" s="7">
        <v>2.44</v>
      </c>
      <c r="AK100" s="7">
        <v>2.4700000000000002</v>
      </c>
      <c r="AL100" s="7" t="s">
        <v>264</v>
      </c>
      <c r="AM100" s="7" t="s">
        <v>264</v>
      </c>
    </row>
    <row r="101" spans="1:39" x14ac:dyDescent="0.2">
      <c r="A101" s="19" t="s">
        <v>109</v>
      </c>
      <c r="B101">
        <f t="shared" si="12"/>
        <v>0.51071428571428579</v>
      </c>
      <c r="C101">
        <f t="shared" si="13"/>
        <v>0.58285714285714285</v>
      </c>
      <c r="D101">
        <f t="shared" si="14"/>
        <v>0.62</v>
      </c>
      <c r="E101">
        <f t="shared" si="15"/>
        <v>0.62857142857142867</v>
      </c>
      <c r="F101">
        <f t="shared" si="16"/>
        <v>0.56785714285714284</v>
      </c>
      <c r="G101">
        <f t="shared" si="17"/>
        <v>0.51642857142857146</v>
      </c>
      <c r="H101">
        <f t="shared" si="18"/>
        <v>0.52500000000000002</v>
      </c>
      <c r="I101">
        <f t="shared" si="19"/>
        <v>0.51928571428571424</v>
      </c>
      <c r="J101">
        <f t="shared" si="20"/>
        <v>0.53142857142857136</v>
      </c>
      <c r="K101">
        <f t="shared" si="21"/>
        <v>0.56928571428571428</v>
      </c>
      <c r="L101">
        <f t="shared" si="22"/>
        <v>0.56428571428571428</v>
      </c>
      <c r="M101" s="9">
        <v>0.53</v>
      </c>
      <c r="O101" s="7" t="s">
        <v>109</v>
      </c>
      <c r="P101" s="7">
        <v>3.11</v>
      </c>
      <c r="Q101" s="7">
        <v>3.73</v>
      </c>
      <c r="R101" s="7">
        <v>4.07</v>
      </c>
      <c r="S101" s="7">
        <v>4.32</v>
      </c>
      <c r="T101" s="7">
        <v>3.96</v>
      </c>
      <c r="U101" s="7">
        <v>3.55</v>
      </c>
      <c r="V101" s="7">
        <v>3.54</v>
      </c>
      <c r="W101" s="7">
        <v>3.5</v>
      </c>
      <c r="X101" s="7">
        <v>3.57</v>
      </c>
      <c r="Y101" s="7">
        <v>3.86</v>
      </c>
      <c r="Z101" s="7">
        <v>3.79</v>
      </c>
      <c r="AB101" s="7" t="s">
        <v>109</v>
      </c>
      <c r="AC101" s="7">
        <v>4.04</v>
      </c>
      <c r="AD101" s="7">
        <v>4.43</v>
      </c>
      <c r="AE101" s="7">
        <v>4.6100000000000003</v>
      </c>
      <c r="AF101" s="7">
        <v>4.4800000000000004</v>
      </c>
      <c r="AG101" s="7">
        <v>3.99</v>
      </c>
      <c r="AH101" s="7">
        <v>3.68</v>
      </c>
      <c r="AI101" s="7">
        <v>3.81</v>
      </c>
      <c r="AJ101" s="7">
        <v>3.77</v>
      </c>
      <c r="AK101" s="7">
        <v>3.87</v>
      </c>
      <c r="AL101" s="7">
        <v>4.1100000000000003</v>
      </c>
      <c r="AM101" s="7">
        <v>4.1100000000000003</v>
      </c>
    </row>
    <row r="102" spans="1:39" x14ac:dyDescent="0.2">
      <c r="A102" s="19" t="s">
        <v>110</v>
      </c>
      <c r="B102">
        <f t="shared" si="12"/>
        <v>0.38857142857142851</v>
      </c>
      <c r="C102">
        <f t="shared" si="13"/>
        <v>0.38214285714285712</v>
      </c>
      <c r="D102">
        <f t="shared" si="14"/>
        <v>0.38642857142857145</v>
      </c>
      <c r="E102">
        <f t="shared" si="15"/>
        <v>0.38928571428571423</v>
      </c>
      <c r="F102">
        <f t="shared" si="16"/>
        <v>0.39857142857142858</v>
      </c>
      <c r="G102">
        <f t="shared" si="17"/>
        <v>0.40214285714285719</v>
      </c>
      <c r="H102">
        <f t="shared" si="18"/>
        <v>0.39071428571428574</v>
      </c>
      <c r="I102">
        <f t="shared" si="19"/>
        <v>0.4042857142857143</v>
      </c>
      <c r="J102">
        <f t="shared" si="20"/>
        <v>0.42714285714285716</v>
      </c>
      <c r="K102">
        <f t="shared" si="21"/>
        <v>0.43428571428571427</v>
      </c>
      <c r="L102">
        <f t="shared" si="22"/>
        <v>0.43285714285714288</v>
      </c>
      <c r="M102" s="9">
        <v>0.31</v>
      </c>
      <c r="O102" s="7" t="s">
        <v>110</v>
      </c>
      <c r="P102" s="7">
        <v>2.2599999999999998</v>
      </c>
      <c r="Q102" s="7">
        <v>2.33</v>
      </c>
      <c r="R102" s="7">
        <v>2.2999999999999998</v>
      </c>
      <c r="S102" s="7">
        <v>2.34</v>
      </c>
      <c r="T102" s="7">
        <v>2.42</v>
      </c>
      <c r="U102" s="7">
        <v>2.4900000000000002</v>
      </c>
      <c r="V102" s="7">
        <v>2.4700000000000002</v>
      </c>
      <c r="W102" s="7">
        <v>2.6</v>
      </c>
      <c r="X102" s="7">
        <v>2.72</v>
      </c>
      <c r="Y102" s="7">
        <v>2.75</v>
      </c>
      <c r="Z102" s="7">
        <v>2.77</v>
      </c>
      <c r="AB102" s="7" t="s">
        <v>110</v>
      </c>
      <c r="AC102" s="7">
        <v>3.18</v>
      </c>
      <c r="AD102" s="7">
        <v>3.02</v>
      </c>
      <c r="AE102" s="7">
        <v>3.11</v>
      </c>
      <c r="AF102" s="7">
        <v>3.11</v>
      </c>
      <c r="AG102" s="7">
        <v>3.16</v>
      </c>
      <c r="AH102" s="7">
        <v>3.14</v>
      </c>
      <c r="AI102" s="7">
        <v>3</v>
      </c>
      <c r="AJ102" s="7">
        <v>3.06</v>
      </c>
      <c r="AK102" s="7">
        <v>3.26</v>
      </c>
      <c r="AL102" s="7">
        <v>3.33</v>
      </c>
      <c r="AM102" s="7">
        <v>3.29</v>
      </c>
    </row>
    <row r="103" spans="1:39" x14ac:dyDescent="0.2">
      <c r="A103" s="19" t="s">
        <v>111</v>
      </c>
      <c r="B103">
        <f t="shared" si="12"/>
        <v>0.8342857142857143</v>
      </c>
      <c r="C103">
        <f t="shared" si="13"/>
        <v>0.84928571428571431</v>
      </c>
      <c r="D103">
        <f t="shared" si="14"/>
        <v>0.82071428571428573</v>
      </c>
      <c r="E103">
        <f t="shared" si="15"/>
        <v>0.81214285714285717</v>
      </c>
      <c r="F103">
        <f t="shared" si="16"/>
        <v>0.81785714285714284</v>
      </c>
      <c r="G103">
        <f t="shared" si="17"/>
        <v>0.83071428571428563</v>
      </c>
      <c r="H103">
        <f t="shared" si="18"/>
        <v>0.81285714285714294</v>
      </c>
      <c r="I103">
        <f t="shared" si="19"/>
        <v>0.80499999999999994</v>
      </c>
      <c r="J103">
        <f t="shared" si="20"/>
        <v>0.81500000000000006</v>
      </c>
      <c r="K103">
        <f t="shared" si="21"/>
        <v>0.83571428571428563</v>
      </c>
      <c r="L103">
        <f t="shared" si="22"/>
        <v>0.85142857142857142</v>
      </c>
      <c r="M103" s="9">
        <v>0.82</v>
      </c>
      <c r="O103" s="7" t="s">
        <v>111</v>
      </c>
      <c r="P103" s="7">
        <v>5.74</v>
      </c>
      <c r="Q103" s="7">
        <v>5.79</v>
      </c>
      <c r="R103" s="7">
        <v>5.59</v>
      </c>
      <c r="S103" s="7">
        <v>5.67</v>
      </c>
      <c r="T103" s="7">
        <v>5.75</v>
      </c>
      <c r="U103" s="7">
        <v>5.82</v>
      </c>
      <c r="V103" s="7">
        <v>5.73</v>
      </c>
      <c r="W103" s="7">
        <v>5.66</v>
      </c>
      <c r="X103" s="7">
        <v>5.73</v>
      </c>
      <c r="Y103" s="7">
        <v>5.91</v>
      </c>
      <c r="Z103" s="7">
        <v>5.95</v>
      </c>
      <c r="AB103" s="7" t="s">
        <v>111</v>
      </c>
      <c r="AC103" s="7">
        <v>5.94</v>
      </c>
      <c r="AD103" s="7">
        <v>6.1</v>
      </c>
      <c r="AE103" s="7">
        <v>5.9</v>
      </c>
      <c r="AF103" s="7">
        <v>5.7</v>
      </c>
      <c r="AG103" s="7">
        <v>5.7</v>
      </c>
      <c r="AH103" s="7">
        <v>5.81</v>
      </c>
      <c r="AI103" s="7">
        <v>5.65</v>
      </c>
      <c r="AJ103" s="7">
        <v>5.61</v>
      </c>
      <c r="AK103" s="7">
        <v>5.68</v>
      </c>
      <c r="AL103" s="7">
        <v>5.79</v>
      </c>
      <c r="AM103" s="7">
        <v>5.97</v>
      </c>
    </row>
    <row r="104" spans="1:39" x14ac:dyDescent="0.2">
      <c r="A104" s="19" t="s">
        <v>112</v>
      </c>
      <c r="B104">
        <f t="shared" si="12"/>
        <v>0.85071428571428576</v>
      </c>
      <c r="C104">
        <f t="shared" si="13"/>
        <v>0.84499999999999997</v>
      </c>
      <c r="D104">
        <f t="shared" si="14"/>
        <v>0.87714285714285722</v>
      </c>
      <c r="E104">
        <f t="shared" si="15"/>
        <v>0.89642857142857146</v>
      </c>
      <c r="F104">
        <f t="shared" si="16"/>
        <v>0.88500000000000001</v>
      </c>
      <c r="G104">
        <f t="shared" si="17"/>
        <v>0.87714285714285722</v>
      </c>
      <c r="H104">
        <f t="shared" si="18"/>
        <v>0.87642857142857145</v>
      </c>
      <c r="I104">
        <f t="shared" si="19"/>
        <v>0.89</v>
      </c>
      <c r="J104">
        <f t="shared" si="20"/>
        <v>0.875</v>
      </c>
      <c r="K104">
        <f t="shared" si="21"/>
        <v>0.88285714285714278</v>
      </c>
      <c r="L104">
        <f t="shared" si="22"/>
        <v>0.89857142857142858</v>
      </c>
      <c r="M104" s="9">
        <v>0.87</v>
      </c>
      <c r="O104" s="7" t="s">
        <v>112</v>
      </c>
      <c r="P104" s="7">
        <v>5.84</v>
      </c>
      <c r="Q104" s="7">
        <v>5.8</v>
      </c>
      <c r="R104" s="7">
        <v>6.07</v>
      </c>
      <c r="S104" s="7">
        <v>6.31</v>
      </c>
      <c r="T104" s="7">
        <v>6.24</v>
      </c>
      <c r="U104" s="7">
        <v>6.23</v>
      </c>
      <c r="V104" s="7">
        <v>6.28</v>
      </c>
      <c r="W104" s="7">
        <v>6.32</v>
      </c>
      <c r="X104" s="7">
        <v>6.2</v>
      </c>
      <c r="Y104" s="7">
        <v>6.33</v>
      </c>
      <c r="Z104" s="7">
        <v>6.4</v>
      </c>
      <c r="AB104" s="7" t="s">
        <v>112</v>
      </c>
      <c r="AC104" s="7">
        <v>6.07</v>
      </c>
      <c r="AD104" s="7">
        <v>6.03</v>
      </c>
      <c r="AE104" s="7">
        <v>6.21</v>
      </c>
      <c r="AF104" s="7">
        <v>6.24</v>
      </c>
      <c r="AG104" s="7">
        <v>6.15</v>
      </c>
      <c r="AH104" s="7">
        <v>6.05</v>
      </c>
      <c r="AI104" s="7">
        <v>5.99</v>
      </c>
      <c r="AJ104" s="7">
        <v>6.14</v>
      </c>
      <c r="AK104" s="7">
        <v>6.05</v>
      </c>
      <c r="AL104" s="7">
        <v>6.03</v>
      </c>
      <c r="AM104" s="7">
        <v>6.18</v>
      </c>
    </row>
    <row r="105" spans="1:39" x14ac:dyDescent="0.2">
      <c r="A105" s="19" t="s">
        <v>113</v>
      </c>
      <c r="B105">
        <f t="shared" si="12"/>
        <v>0.29785714285714288</v>
      </c>
      <c r="C105">
        <f t="shared" si="13"/>
        <v>0.28999999999999998</v>
      </c>
      <c r="D105">
        <f t="shared" si="14"/>
        <v>0.31928571428571428</v>
      </c>
      <c r="E105">
        <f t="shared" si="15"/>
        <v>0.33571428571428569</v>
      </c>
      <c r="F105">
        <f t="shared" si="16"/>
        <v>0.31214285714285717</v>
      </c>
      <c r="G105">
        <f t="shared" si="17"/>
        <v>0.37714285714285711</v>
      </c>
      <c r="H105">
        <f t="shared" si="18"/>
        <v>0.43</v>
      </c>
      <c r="I105">
        <f t="shared" si="19"/>
        <v>0.37</v>
      </c>
      <c r="J105">
        <f t="shared" si="20"/>
        <v>0.30428571428571427</v>
      </c>
      <c r="K105">
        <f t="shared" si="21"/>
        <v>0.30428571428571427</v>
      </c>
      <c r="L105">
        <f t="shared" si="22"/>
        <v>0.30714285714285711</v>
      </c>
      <c r="M105" s="9">
        <v>0.25</v>
      </c>
      <c r="O105" s="7" t="s">
        <v>113</v>
      </c>
      <c r="P105" s="7">
        <v>2.1800000000000002</v>
      </c>
      <c r="Q105" s="7">
        <v>2.11</v>
      </c>
      <c r="R105" s="7">
        <v>2.21</v>
      </c>
      <c r="S105" s="7">
        <v>2.5299999999999998</v>
      </c>
      <c r="T105" s="7">
        <v>2.4300000000000002</v>
      </c>
      <c r="U105" s="7">
        <v>2.84</v>
      </c>
      <c r="V105" s="7">
        <v>3.12</v>
      </c>
      <c r="W105" s="7">
        <v>2.75</v>
      </c>
      <c r="X105" s="7">
        <v>2.4300000000000002</v>
      </c>
      <c r="Y105" s="7">
        <v>2.4300000000000002</v>
      </c>
      <c r="Z105" s="7">
        <v>2.5099999999999998</v>
      </c>
      <c r="AB105" s="7" t="s">
        <v>113</v>
      </c>
      <c r="AC105" s="7">
        <v>1.99</v>
      </c>
      <c r="AD105" s="7">
        <v>1.95</v>
      </c>
      <c r="AE105" s="7">
        <v>2.2599999999999998</v>
      </c>
      <c r="AF105" s="7">
        <v>2.17</v>
      </c>
      <c r="AG105" s="7">
        <v>1.94</v>
      </c>
      <c r="AH105" s="7">
        <v>2.44</v>
      </c>
      <c r="AI105" s="7">
        <v>2.9</v>
      </c>
      <c r="AJ105" s="7">
        <v>2.4300000000000002</v>
      </c>
      <c r="AK105" s="7">
        <v>1.83</v>
      </c>
      <c r="AL105" s="7">
        <v>1.83</v>
      </c>
      <c r="AM105" s="7">
        <v>1.79</v>
      </c>
    </row>
    <row r="106" spans="1:39" x14ac:dyDescent="0.2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9"/>
    </row>
    <row r="107" spans="1:39" x14ac:dyDescent="0.2">
      <c r="A107" s="19" t="s">
        <v>115</v>
      </c>
      <c r="B107">
        <f t="shared" si="12"/>
        <v>0.36928571428571427</v>
      </c>
      <c r="C107">
        <f t="shared" si="13"/>
        <v>0.36642857142857144</v>
      </c>
      <c r="D107">
        <f t="shared" si="14"/>
        <v>0.36642857142857144</v>
      </c>
      <c r="E107">
        <f t="shared" si="15"/>
        <v>0.37428571428571428</v>
      </c>
      <c r="F107">
        <f t="shared" si="16"/>
        <v>0.39142857142857146</v>
      </c>
      <c r="G107">
        <f t="shared" si="17"/>
        <v>0.39285714285714285</v>
      </c>
      <c r="H107">
        <f t="shared" si="18"/>
        <v>0.34714285714285714</v>
      </c>
      <c r="I107">
        <f t="shared" si="19"/>
        <v>0.33571428571428574</v>
      </c>
      <c r="J107">
        <f t="shared" si="20"/>
        <v>0.34785714285714286</v>
      </c>
      <c r="K107">
        <f t="shared" si="21"/>
        <v>0.36428571428571427</v>
      </c>
      <c r="L107">
        <f t="shared" si="22"/>
        <v>0.35714285714285715</v>
      </c>
      <c r="M107" s="9">
        <v>0.27</v>
      </c>
      <c r="O107" s="7" t="s">
        <v>115</v>
      </c>
      <c r="P107" s="7">
        <v>2.2000000000000002</v>
      </c>
      <c r="Q107" s="7">
        <v>1.96</v>
      </c>
      <c r="R107" s="7">
        <v>1.95</v>
      </c>
      <c r="S107" s="7">
        <v>2.31</v>
      </c>
      <c r="T107" s="7">
        <v>2.34</v>
      </c>
      <c r="U107" s="7">
        <v>2.4300000000000002</v>
      </c>
      <c r="V107" s="7">
        <v>2.1800000000000002</v>
      </c>
      <c r="W107" s="7">
        <v>2.02</v>
      </c>
      <c r="X107" s="7">
        <v>2.14</v>
      </c>
      <c r="Y107" s="7">
        <v>2.17</v>
      </c>
      <c r="Z107" s="7">
        <v>2.15</v>
      </c>
      <c r="AB107" s="7" t="s">
        <v>115</v>
      </c>
      <c r="AC107" s="7">
        <v>2.97</v>
      </c>
      <c r="AD107" s="7">
        <v>3.17</v>
      </c>
      <c r="AE107" s="7">
        <v>3.18</v>
      </c>
      <c r="AF107" s="7">
        <v>2.93</v>
      </c>
      <c r="AG107" s="7">
        <v>3.14</v>
      </c>
      <c r="AH107" s="7">
        <v>3.07</v>
      </c>
      <c r="AI107" s="7">
        <v>2.68</v>
      </c>
      <c r="AJ107" s="7">
        <v>2.68</v>
      </c>
      <c r="AK107" s="7">
        <v>2.73</v>
      </c>
      <c r="AL107" s="7">
        <v>2.93</v>
      </c>
      <c r="AM107" s="7">
        <v>2.85</v>
      </c>
    </row>
    <row r="108" spans="1:39" x14ac:dyDescent="0.2">
      <c r="A108" s="19" t="s">
        <v>193</v>
      </c>
      <c r="B108">
        <f t="shared" si="12"/>
        <v>0.39999999999999997</v>
      </c>
      <c r="C108">
        <f t="shared" si="13"/>
        <v>0.43714285714285717</v>
      </c>
      <c r="D108">
        <f t="shared" si="14"/>
        <v>0.44142857142857139</v>
      </c>
      <c r="E108">
        <f t="shared" si="15"/>
        <v>0.46714285714285714</v>
      </c>
      <c r="F108">
        <f t="shared" si="16"/>
        <v>0.46071428571428574</v>
      </c>
      <c r="G108">
        <f t="shared" si="17"/>
        <v>0.46571428571428569</v>
      </c>
      <c r="H108">
        <f t="shared" si="18"/>
        <v>0.50857142857142856</v>
      </c>
      <c r="I108">
        <f t="shared" si="19"/>
        <v>0.54642857142857137</v>
      </c>
      <c r="J108">
        <f t="shared" si="20"/>
        <v>0.52214285714285713</v>
      </c>
      <c r="K108">
        <f t="shared" si="21"/>
        <v>0.5</v>
      </c>
      <c r="L108" t="str">
        <f t="shared" si="22"/>
        <v>XXX</v>
      </c>
      <c r="M108" s="9">
        <v>0.37</v>
      </c>
      <c r="O108" s="7" t="s">
        <v>193</v>
      </c>
      <c r="P108" s="7">
        <v>2.89</v>
      </c>
      <c r="Q108" s="7">
        <v>3.19</v>
      </c>
      <c r="R108" s="7">
        <v>3.21</v>
      </c>
      <c r="S108" s="7">
        <v>3.6</v>
      </c>
      <c r="T108" s="7">
        <v>3.54</v>
      </c>
      <c r="U108" s="7">
        <v>3.61</v>
      </c>
      <c r="V108" s="7">
        <v>3.83</v>
      </c>
      <c r="W108" s="7">
        <v>4.0999999999999996</v>
      </c>
      <c r="X108" s="7">
        <v>4.05</v>
      </c>
      <c r="Y108" s="7">
        <v>3.88</v>
      </c>
      <c r="Z108" s="7" t="s">
        <v>264</v>
      </c>
      <c r="AB108" s="7" t="s">
        <v>193</v>
      </c>
      <c r="AC108" s="7">
        <v>2.71</v>
      </c>
      <c r="AD108" s="7">
        <v>2.93</v>
      </c>
      <c r="AE108" s="7">
        <v>2.97</v>
      </c>
      <c r="AF108" s="7">
        <v>2.94</v>
      </c>
      <c r="AG108" s="7">
        <v>2.91</v>
      </c>
      <c r="AH108" s="7">
        <v>2.91</v>
      </c>
      <c r="AI108" s="7">
        <v>3.29</v>
      </c>
      <c r="AJ108" s="7">
        <v>3.55</v>
      </c>
      <c r="AK108" s="7">
        <v>3.26</v>
      </c>
      <c r="AL108" s="7">
        <v>3.12</v>
      </c>
      <c r="AM108" s="7" t="s">
        <v>264</v>
      </c>
    </row>
    <row r="109" spans="1:39" x14ac:dyDescent="0.2">
      <c r="A109" s="19" t="s">
        <v>116</v>
      </c>
      <c r="B109">
        <f t="shared" si="12"/>
        <v>0.82285714285714284</v>
      </c>
      <c r="C109">
        <f t="shared" si="13"/>
        <v>0.83500000000000008</v>
      </c>
      <c r="D109">
        <f t="shared" si="14"/>
        <v>0.82428571428571418</v>
      </c>
      <c r="E109">
        <f t="shared" si="15"/>
        <v>0.83500000000000008</v>
      </c>
      <c r="F109">
        <f t="shared" si="16"/>
        <v>0.83285714285714285</v>
      </c>
      <c r="G109">
        <f t="shared" si="17"/>
        <v>0.82214285714285729</v>
      </c>
      <c r="H109">
        <f t="shared" si="18"/>
        <v>0.82571428571428573</v>
      </c>
      <c r="I109">
        <f t="shared" si="19"/>
        <v>0.84</v>
      </c>
      <c r="J109">
        <f t="shared" si="20"/>
        <v>0.86071428571428577</v>
      </c>
      <c r="K109">
        <f t="shared" si="21"/>
        <v>0.85357142857142854</v>
      </c>
      <c r="L109">
        <f t="shared" si="22"/>
        <v>0.83857142857142863</v>
      </c>
      <c r="M109" s="9">
        <v>0.84</v>
      </c>
      <c r="O109" s="7" t="s">
        <v>116</v>
      </c>
      <c r="P109" s="7">
        <v>5.82</v>
      </c>
      <c r="Q109" s="7">
        <v>5.91</v>
      </c>
      <c r="R109" s="7">
        <v>5.85</v>
      </c>
      <c r="S109" s="7">
        <v>5.99</v>
      </c>
      <c r="T109" s="7">
        <v>6.01</v>
      </c>
      <c r="U109" s="7">
        <v>5.94</v>
      </c>
      <c r="V109" s="7">
        <v>5.94</v>
      </c>
      <c r="W109" s="7">
        <v>6.04</v>
      </c>
      <c r="X109" s="7">
        <v>6.17</v>
      </c>
      <c r="Y109" s="7">
        <v>6.11</v>
      </c>
      <c r="Z109" s="7">
        <v>5.99</v>
      </c>
      <c r="AB109" s="7" t="s">
        <v>116</v>
      </c>
      <c r="AC109" s="7">
        <v>5.7</v>
      </c>
      <c r="AD109" s="7">
        <v>5.78</v>
      </c>
      <c r="AE109" s="7">
        <v>5.69</v>
      </c>
      <c r="AF109" s="7">
        <v>5.7</v>
      </c>
      <c r="AG109" s="7">
        <v>5.65</v>
      </c>
      <c r="AH109" s="7">
        <v>5.57</v>
      </c>
      <c r="AI109" s="7">
        <v>5.62</v>
      </c>
      <c r="AJ109" s="7">
        <v>5.72</v>
      </c>
      <c r="AK109" s="7">
        <v>5.88</v>
      </c>
      <c r="AL109" s="7">
        <v>5.84</v>
      </c>
      <c r="AM109" s="7">
        <v>5.75</v>
      </c>
    </row>
    <row r="110" spans="1:39" x14ac:dyDescent="0.2">
      <c r="A110" s="19" t="s">
        <v>117</v>
      </c>
      <c r="B110">
        <f t="shared" si="12"/>
        <v>0.68285714285714294</v>
      </c>
      <c r="C110">
        <f t="shared" si="13"/>
        <v>0.72857142857142854</v>
      </c>
      <c r="D110">
        <f t="shared" si="14"/>
        <v>0.73714285714285721</v>
      </c>
      <c r="E110">
        <f t="shared" si="15"/>
        <v>0.74571428571428577</v>
      </c>
      <c r="F110">
        <f t="shared" si="16"/>
        <v>0.73928571428571421</v>
      </c>
      <c r="G110">
        <f t="shared" si="17"/>
        <v>0.72642857142857142</v>
      </c>
      <c r="H110">
        <f t="shared" si="18"/>
        <v>0.74357142857142855</v>
      </c>
      <c r="I110">
        <f t="shared" si="19"/>
        <v>0.68785714285714283</v>
      </c>
      <c r="J110">
        <f t="shared" si="20"/>
        <v>0.62357142857142855</v>
      </c>
      <c r="K110">
        <f t="shared" si="21"/>
        <v>0.65571428571428569</v>
      </c>
      <c r="L110">
        <f t="shared" si="22"/>
        <v>0.65571428571428569</v>
      </c>
      <c r="M110" s="9">
        <v>0.52</v>
      </c>
      <c r="O110" s="7" t="s">
        <v>117</v>
      </c>
      <c r="P110" s="7">
        <v>4.82</v>
      </c>
      <c r="Q110" s="7">
        <v>5.24</v>
      </c>
      <c r="R110" s="7">
        <v>5.43</v>
      </c>
      <c r="S110" s="7">
        <v>5.58</v>
      </c>
      <c r="T110" s="7">
        <v>5.54</v>
      </c>
      <c r="U110" s="7">
        <v>5.38</v>
      </c>
      <c r="V110" s="7">
        <v>5.45</v>
      </c>
      <c r="W110" s="7">
        <v>5</v>
      </c>
      <c r="X110" s="7">
        <v>4.63</v>
      </c>
      <c r="Y110" s="7">
        <v>4.8899999999999997</v>
      </c>
      <c r="Z110" s="7">
        <v>4.8899999999999997</v>
      </c>
      <c r="AB110" s="7" t="s">
        <v>117</v>
      </c>
      <c r="AC110" s="7">
        <v>4.74</v>
      </c>
      <c r="AD110" s="7">
        <v>4.96</v>
      </c>
      <c r="AE110" s="7">
        <v>4.8899999999999997</v>
      </c>
      <c r="AF110" s="7">
        <v>4.8600000000000003</v>
      </c>
      <c r="AG110" s="7">
        <v>4.8099999999999996</v>
      </c>
      <c r="AH110" s="7">
        <v>4.79</v>
      </c>
      <c r="AI110" s="7">
        <v>4.96</v>
      </c>
      <c r="AJ110" s="7">
        <v>4.63</v>
      </c>
      <c r="AK110" s="7">
        <v>4.0999999999999996</v>
      </c>
      <c r="AL110" s="7">
        <v>4.29</v>
      </c>
      <c r="AM110" s="7">
        <v>4.29</v>
      </c>
    </row>
    <row r="111" spans="1:39" x14ac:dyDescent="0.2">
      <c r="A111" s="19" t="s">
        <v>118</v>
      </c>
      <c r="B111">
        <f t="shared" si="12"/>
        <v>0.43571428571428567</v>
      </c>
      <c r="C111">
        <f t="shared" si="13"/>
        <v>0.41000000000000003</v>
      </c>
      <c r="D111">
        <f t="shared" si="14"/>
        <v>0.40285714285714291</v>
      </c>
      <c r="E111">
        <f t="shared" si="15"/>
        <v>0.42142857142857143</v>
      </c>
      <c r="F111">
        <f t="shared" si="16"/>
        <v>0.43642857142857139</v>
      </c>
      <c r="G111">
        <f t="shared" si="17"/>
        <v>0.43142857142857144</v>
      </c>
      <c r="H111">
        <f t="shared" si="18"/>
        <v>0.41571428571428576</v>
      </c>
      <c r="I111">
        <f t="shared" si="19"/>
        <v>0.41928571428571432</v>
      </c>
      <c r="J111">
        <f t="shared" si="20"/>
        <v>0.43642857142857139</v>
      </c>
      <c r="K111">
        <f t="shared" si="21"/>
        <v>0.45214285714285712</v>
      </c>
      <c r="L111">
        <f t="shared" si="22"/>
        <v>0.48142857142857143</v>
      </c>
      <c r="M111" s="9">
        <v>0.33</v>
      </c>
      <c r="O111" s="7" t="s">
        <v>118</v>
      </c>
      <c r="P111" s="7">
        <v>2.92</v>
      </c>
      <c r="Q111" s="7">
        <v>2.79</v>
      </c>
      <c r="R111" s="7">
        <v>2.67</v>
      </c>
      <c r="S111" s="7">
        <v>2.74</v>
      </c>
      <c r="T111" s="7">
        <v>2.83</v>
      </c>
      <c r="U111" s="7">
        <v>2.81</v>
      </c>
      <c r="V111" s="7">
        <v>2.62</v>
      </c>
      <c r="W111" s="7">
        <v>2.65</v>
      </c>
      <c r="X111" s="7">
        <v>2.84</v>
      </c>
      <c r="Y111" s="7">
        <v>3.04</v>
      </c>
      <c r="Z111" s="7">
        <v>3.32</v>
      </c>
      <c r="AB111" s="7" t="s">
        <v>118</v>
      </c>
      <c r="AC111" s="7">
        <v>3.18</v>
      </c>
      <c r="AD111" s="7">
        <v>2.95</v>
      </c>
      <c r="AE111" s="7">
        <v>2.97</v>
      </c>
      <c r="AF111" s="7">
        <v>3.16</v>
      </c>
      <c r="AG111" s="7">
        <v>3.28</v>
      </c>
      <c r="AH111" s="7">
        <v>3.23</v>
      </c>
      <c r="AI111" s="7">
        <v>3.2</v>
      </c>
      <c r="AJ111" s="7">
        <v>3.22</v>
      </c>
      <c r="AK111" s="7">
        <v>3.27</v>
      </c>
      <c r="AL111" s="7">
        <v>3.29</v>
      </c>
      <c r="AM111" s="7">
        <v>3.42</v>
      </c>
    </row>
    <row r="112" spans="1:39" x14ac:dyDescent="0.2">
      <c r="A112" s="19" t="s">
        <v>119</v>
      </c>
      <c r="B112">
        <f t="shared" si="12"/>
        <v>0.38714285714285712</v>
      </c>
      <c r="C112">
        <f t="shared" si="13"/>
        <v>0.38500000000000006</v>
      </c>
      <c r="D112">
        <f t="shared" si="14"/>
        <v>0.40499999999999997</v>
      </c>
      <c r="E112">
        <f t="shared" si="15"/>
        <v>0.40285714285714286</v>
      </c>
      <c r="F112">
        <f t="shared" si="16"/>
        <v>0.36928571428571427</v>
      </c>
      <c r="G112">
        <f t="shared" si="17"/>
        <v>0.39500000000000002</v>
      </c>
      <c r="H112">
        <f t="shared" si="18"/>
        <v>0.42428571428571427</v>
      </c>
      <c r="I112">
        <f t="shared" si="19"/>
        <v>0.41000000000000003</v>
      </c>
      <c r="J112">
        <f t="shared" si="20"/>
        <v>0.40142857142857141</v>
      </c>
      <c r="K112">
        <f t="shared" si="21"/>
        <v>0.42285714285714288</v>
      </c>
      <c r="L112">
        <f t="shared" si="22"/>
        <v>0.40071428571428575</v>
      </c>
      <c r="M112" s="9">
        <v>0.37</v>
      </c>
      <c r="O112" s="7" t="s">
        <v>119</v>
      </c>
      <c r="P112" s="7">
        <v>2.74</v>
      </c>
      <c r="Q112" s="7">
        <v>2.68</v>
      </c>
      <c r="R112" s="7">
        <v>2.79</v>
      </c>
      <c r="S112" s="7">
        <v>3.07</v>
      </c>
      <c r="T112" s="7">
        <v>2.92</v>
      </c>
      <c r="U112" s="7">
        <v>3.06</v>
      </c>
      <c r="V112" s="7">
        <v>3.14</v>
      </c>
      <c r="W112" s="7">
        <v>2.99</v>
      </c>
      <c r="X112" s="7">
        <v>2.95</v>
      </c>
      <c r="Y112" s="7">
        <v>3.12</v>
      </c>
      <c r="Z112" s="7">
        <v>2.93</v>
      </c>
      <c r="AB112" s="7" t="s">
        <v>119</v>
      </c>
      <c r="AC112" s="7">
        <v>2.68</v>
      </c>
      <c r="AD112" s="7">
        <v>2.71</v>
      </c>
      <c r="AE112" s="7">
        <v>2.88</v>
      </c>
      <c r="AF112" s="7">
        <v>2.57</v>
      </c>
      <c r="AG112" s="7">
        <v>2.25</v>
      </c>
      <c r="AH112" s="7">
        <v>2.4700000000000002</v>
      </c>
      <c r="AI112" s="7">
        <v>2.8</v>
      </c>
      <c r="AJ112" s="7">
        <v>2.75</v>
      </c>
      <c r="AK112" s="7">
        <v>2.67</v>
      </c>
      <c r="AL112" s="7">
        <v>2.8</v>
      </c>
      <c r="AM112" s="7">
        <v>2.68</v>
      </c>
    </row>
    <row r="113" spans="1:39" x14ac:dyDescent="0.2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9"/>
    </row>
    <row r="114" spans="1:39" x14ac:dyDescent="0.2">
      <c r="A114" s="19" t="s">
        <v>121</v>
      </c>
      <c r="B114">
        <f t="shared" si="12"/>
        <v>0.23214285714285715</v>
      </c>
      <c r="C114">
        <f t="shared" si="13"/>
        <v>0.22142857142857145</v>
      </c>
      <c r="D114">
        <f t="shared" si="14"/>
        <v>0.24642857142857144</v>
      </c>
      <c r="E114">
        <f t="shared" si="15"/>
        <v>0.28857142857142859</v>
      </c>
      <c r="F114">
        <f t="shared" si="16"/>
        <v>0.30571428571428566</v>
      </c>
      <c r="G114">
        <f t="shared" si="17"/>
        <v>0.31142857142857139</v>
      </c>
      <c r="H114">
        <f t="shared" si="18"/>
        <v>0.2857142857142857</v>
      </c>
      <c r="I114">
        <f t="shared" si="19"/>
        <v>0.26928571428571429</v>
      </c>
      <c r="J114">
        <f t="shared" si="20"/>
        <v>0.28714285714285709</v>
      </c>
      <c r="K114">
        <f t="shared" si="21"/>
        <v>0.30071428571428571</v>
      </c>
      <c r="L114">
        <f t="shared" si="22"/>
        <v>0.30071428571428571</v>
      </c>
      <c r="M114" s="9">
        <v>0.28999999999999998</v>
      </c>
      <c r="O114" s="7" t="s">
        <v>121</v>
      </c>
      <c r="P114" s="7">
        <v>1.61</v>
      </c>
      <c r="Q114" s="7">
        <v>1.52</v>
      </c>
      <c r="R114" s="7">
        <v>1.67</v>
      </c>
      <c r="S114" s="7">
        <v>2.11</v>
      </c>
      <c r="T114" s="7">
        <v>2.25</v>
      </c>
      <c r="U114" s="7">
        <v>2.2599999999999998</v>
      </c>
      <c r="V114" s="7">
        <v>2.12</v>
      </c>
      <c r="W114" s="7">
        <v>1.95</v>
      </c>
      <c r="X114" s="7">
        <v>1.97</v>
      </c>
      <c r="Y114" s="7">
        <v>2.0699999999999998</v>
      </c>
      <c r="Z114" s="7">
        <v>2.08</v>
      </c>
      <c r="AB114" s="7" t="s">
        <v>121</v>
      </c>
      <c r="AC114" s="7">
        <v>1.64</v>
      </c>
      <c r="AD114" s="7">
        <v>1.58</v>
      </c>
      <c r="AE114" s="7">
        <v>1.78</v>
      </c>
      <c r="AF114" s="7">
        <v>1.93</v>
      </c>
      <c r="AG114" s="7">
        <v>2.0299999999999998</v>
      </c>
      <c r="AH114" s="7">
        <v>2.1</v>
      </c>
      <c r="AI114" s="7">
        <v>1.88</v>
      </c>
      <c r="AJ114" s="7">
        <v>1.82</v>
      </c>
      <c r="AK114" s="7">
        <v>2.0499999999999998</v>
      </c>
      <c r="AL114" s="7">
        <v>2.14</v>
      </c>
      <c r="AM114" s="7">
        <v>2.13</v>
      </c>
    </row>
    <row r="115" spans="1:39" x14ac:dyDescent="0.2">
      <c r="A115" s="19" t="s">
        <v>122</v>
      </c>
      <c r="B115">
        <f t="shared" si="12"/>
        <v>0.3507142857142857</v>
      </c>
      <c r="C115">
        <f t="shared" si="13"/>
        <v>0.39642857142857146</v>
      </c>
      <c r="D115">
        <f t="shared" si="14"/>
        <v>0.40642857142857142</v>
      </c>
      <c r="E115">
        <f t="shared" si="15"/>
        <v>0.41285714285714281</v>
      </c>
      <c r="F115">
        <f t="shared" si="16"/>
        <v>0.41285714285714281</v>
      </c>
      <c r="G115">
        <f t="shared" si="17"/>
        <v>0.39428571428571424</v>
      </c>
      <c r="H115">
        <f t="shared" si="18"/>
        <v>0.38928571428571429</v>
      </c>
      <c r="I115">
        <f t="shared" si="19"/>
        <v>0.38071428571428573</v>
      </c>
      <c r="J115">
        <f t="shared" si="20"/>
        <v>0.38500000000000006</v>
      </c>
      <c r="K115">
        <f t="shared" si="21"/>
        <v>0.40499999999999997</v>
      </c>
      <c r="L115">
        <f t="shared" si="22"/>
        <v>0.37142857142857139</v>
      </c>
      <c r="M115" s="9">
        <v>0.35</v>
      </c>
      <c r="O115" s="7" t="s">
        <v>122</v>
      </c>
      <c r="P115" s="7">
        <v>2.4</v>
      </c>
      <c r="Q115" s="7">
        <v>2.72</v>
      </c>
      <c r="R115" s="7">
        <v>2.75</v>
      </c>
      <c r="S115" s="7">
        <v>3.01</v>
      </c>
      <c r="T115" s="7">
        <v>3.02</v>
      </c>
      <c r="U115" s="7">
        <v>2.81</v>
      </c>
      <c r="V115" s="7">
        <v>2.73</v>
      </c>
      <c r="W115" s="7">
        <v>2.77</v>
      </c>
      <c r="X115" s="7">
        <v>2.74</v>
      </c>
      <c r="Y115" s="7">
        <v>2.8</v>
      </c>
      <c r="Z115" s="7">
        <v>2.5299999999999998</v>
      </c>
      <c r="AB115" s="7" t="s">
        <v>122</v>
      </c>
      <c r="AC115" s="7">
        <v>2.5099999999999998</v>
      </c>
      <c r="AD115" s="7">
        <v>2.83</v>
      </c>
      <c r="AE115" s="7">
        <v>2.94</v>
      </c>
      <c r="AF115" s="7">
        <v>2.77</v>
      </c>
      <c r="AG115" s="7">
        <v>2.76</v>
      </c>
      <c r="AH115" s="7">
        <v>2.71</v>
      </c>
      <c r="AI115" s="7">
        <v>2.72</v>
      </c>
      <c r="AJ115" s="7">
        <v>2.56</v>
      </c>
      <c r="AK115" s="7">
        <v>2.65</v>
      </c>
      <c r="AL115" s="7">
        <v>2.87</v>
      </c>
      <c r="AM115" s="7">
        <v>2.67</v>
      </c>
    </row>
    <row r="116" spans="1:39" x14ac:dyDescent="0.2">
      <c r="A116" s="19" t="s">
        <v>123</v>
      </c>
      <c r="B116">
        <f t="shared" si="12"/>
        <v>0.35714285714285715</v>
      </c>
      <c r="C116">
        <f t="shared" si="13"/>
        <v>0.34785714285714286</v>
      </c>
      <c r="D116">
        <f t="shared" si="14"/>
        <v>0.32357142857142851</v>
      </c>
      <c r="E116">
        <f t="shared" si="15"/>
        <v>0.33214285714285718</v>
      </c>
      <c r="F116">
        <f t="shared" si="16"/>
        <v>0.36142857142857149</v>
      </c>
      <c r="G116">
        <f t="shared" si="17"/>
        <v>0.40785714285714286</v>
      </c>
      <c r="H116">
        <f t="shared" si="18"/>
        <v>0.43428571428571427</v>
      </c>
      <c r="I116">
        <f t="shared" si="19"/>
        <v>0.46071428571428569</v>
      </c>
      <c r="J116">
        <f t="shared" si="20"/>
        <v>0.45285714285714285</v>
      </c>
      <c r="K116">
        <f t="shared" si="21"/>
        <v>0.43428571428571427</v>
      </c>
      <c r="L116">
        <f t="shared" si="22"/>
        <v>0.40214285714285714</v>
      </c>
      <c r="M116" s="9">
        <v>0.36</v>
      </c>
      <c r="O116" s="7" t="s">
        <v>123</v>
      </c>
      <c r="P116" s="7">
        <v>2.0499999999999998</v>
      </c>
      <c r="Q116" s="7">
        <v>2.02</v>
      </c>
      <c r="R116" s="7">
        <v>1.92</v>
      </c>
      <c r="S116" s="7">
        <v>2.14</v>
      </c>
      <c r="T116" s="7">
        <v>2.37</v>
      </c>
      <c r="U116" s="7">
        <v>2.79</v>
      </c>
      <c r="V116" s="7">
        <v>2.98</v>
      </c>
      <c r="W116" s="7">
        <v>3.11</v>
      </c>
      <c r="X116" s="7">
        <v>2.99</v>
      </c>
      <c r="Y116" s="7">
        <v>2.83</v>
      </c>
      <c r="Z116" s="7">
        <v>2.62</v>
      </c>
      <c r="AB116" s="7" t="s">
        <v>123</v>
      </c>
      <c r="AC116" s="7">
        <v>2.95</v>
      </c>
      <c r="AD116" s="7">
        <v>2.85</v>
      </c>
      <c r="AE116" s="7">
        <v>2.61</v>
      </c>
      <c r="AF116" s="7">
        <v>2.5099999999999998</v>
      </c>
      <c r="AG116" s="7">
        <v>2.69</v>
      </c>
      <c r="AH116" s="7">
        <v>2.92</v>
      </c>
      <c r="AI116" s="7">
        <v>3.1</v>
      </c>
      <c r="AJ116" s="7">
        <v>3.34</v>
      </c>
      <c r="AK116" s="7">
        <v>3.35</v>
      </c>
      <c r="AL116" s="7">
        <v>3.25</v>
      </c>
      <c r="AM116" s="7">
        <v>3.01</v>
      </c>
    </row>
    <row r="117" spans="1:39" x14ac:dyDescent="0.2">
      <c r="A117" s="19" t="s">
        <v>124</v>
      </c>
      <c r="B117">
        <f t="shared" si="12"/>
        <v>0.44142857142857139</v>
      </c>
      <c r="C117">
        <f t="shared" si="13"/>
        <v>0.41142857142857142</v>
      </c>
      <c r="D117">
        <f t="shared" si="14"/>
        <v>0.47500000000000003</v>
      </c>
      <c r="E117">
        <f t="shared" si="15"/>
        <v>0.55071428571428571</v>
      </c>
      <c r="F117">
        <f t="shared" si="16"/>
        <v>0.54785714285714282</v>
      </c>
      <c r="G117">
        <f t="shared" si="17"/>
        <v>0.53928571428571426</v>
      </c>
      <c r="H117">
        <f t="shared" si="18"/>
        <v>0.51642857142857146</v>
      </c>
      <c r="I117">
        <f t="shared" si="19"/>
        <v>0.51642857142857146</v>
      </c>
      <c r="J117">
        <f t="shared" si="20"/>
        <v>0.52500000000000002</v>
      </c>
      <c r="K117">
        <f t="shared" si="21"/>
        <v>0.50571428571428567</v>
      </c>
      <c r="L117">
        <f t="shared" si="22"/>
        <v>0.47357142857142859</v>
      </c>
      <c r="M117" s="9">
        <v>0.6</v>
      </c>
      <c r="O117" s="7" t="s">
        <v>124</v>
      </c>
      <c r="P117" s="7">
        <v>2.89</v>
      </c>
      <c r="Q117" s="7">
        <v>2.65</v>
      </c>
      <c r="R117" s="7">
        <v>3.04</v>
      </c>
      <c r="S117" s="7">
        <v>3.86</v>
      </c>
      <c r="T117" s="7">
        <v>3.86</v>
      </c>
      <c r="U117" s="7">
        <v>3.78</v>
      </c>
      <c r="V117" s="7">
        <v>3.62</v>
      </c>
      <c r="W117" s="7">
        <v>3.61</v>
      </c>
      <c r="X117" s="7">
        <v>3.69</v>
      </c>
      <c r="Y117" s="7">
        <v>3.7</v>
      </c>
      <c r="Z117" s="7">
        <v>3.6</v>
      </c>
      <c r="AB117" s="7" t="s">
        <v>124</v>
      </c>
      <c r="AC117" s="7">
        <v>3.29</v>
      </c>
      <c r="AD117" s="7">
        <v>3.11</v>
      </c>
      <c r="AE117" s="7">
        <v>3.61</v>
      </c>
      <c r="AF117" s="7">
        <v>3.85</v>
      </c>
      <c r="AG117" s="7">
        <v>3.81</v>
      </c>
      <c r="AH117" s="7">
        <v>3.77</v>
      </c>
      <c r="AI117" s="7">
        <v>3.61</v>
      </c>
      <c r="AJ117" s="7">
        <v>3.62</v>
      </c>
      <c r="AK117" s="7">
        <v>3.66</v>
      </c>
      <c r="AL117" s="7">
        <v>3.38</v>
      </c>
      <c r="AM117" s="7">
        <v>3.03</v>
      </c>
    </row>
    <row r="118" spans="1:39" x14ac:dyDescent="0.2">
      <c r="A118" s="19" t="s">
        <v>125</v>
      </c>
      <c r="B118">
        <f t="shared" si="12"/>
        <v>0.65214285714285725</v>
      </c>
      <c r="C118">
        <f t="shared" si="13"/>
        <v>0.61071428571428577</v>
      </c>
      <c r="D118">
        <f t="shared" si="14"/>
        <v>0.57571428571428573</v>
      </c>
      <c r="E118">
        <f t="shared" si="15"/>
        <v>0.5635714285714285</v>
      </c>
      <c r="F118">
        <f t="shared" si="16"/>
        <v>0.52428571428571424</v>
      </c>
      <c r="G118">
        <f t="shared" si="17"/>
        <v>0.52928571428571425</v>
      </c>
      <c r="H118">
        <f t="shared" si="18"/>
        <v>0.54142857142857148</v>
      </c>
      <c r="I118">
        <f t="shared" si="19"/>
        <v>0.56857142857142862</v>
      </c>
      <c r="J118">
        <f t="shared" si="20"/>
        <v>0.5764285714285714</v>
      </c>
      <c r="K118">
        <f t="shared" si="21"/>
        <v>0.57571428571428562</v>
      </c>
      <c r="L118">
        <f t="shared" si="22"/>
        <v>0.59857142857142853</v>
      </c>
      <c r="M118" s="9">
        <v>0.64</v>
      </c>
      <c r="O118" s="7" t="s">
        <v>125</v>
      </c>
      <c r="P118" s="7">
        <v>4.1900000000000004</v>
      </c>
      <c r="Q118" s="7">
        <v>3.97</v>
      </c>
      <c r="R118" s="7">
        <v>3.94</v>
      </c>
      <c r="S118" s="7">
        <v>4.18</v>
      </c>
      <c r="T118" s="7">
        <v>3.91</v>
      </c>
      <c r="U118" s="7">
        <v>3.96</v>
      </c>
      <c r="V118" s="7">
        <v>3.97</v>
      </c>
      <c r="W118" s="7">
        <v>4.08</v>
      </c>
      <c r="X118" s="7">
        <v>4.09</v>
      </c>
      <c r="Y118" s="7">
        <v>4.0199999999999996</v>
      </c>
      <c r="Z118" s="7">
        <v>4.1399999999999997</v>
      </c>
      <c r="AB118" s="7" t="s">
        <v>125</v>
      </c>
      <c r="AC118" s="7">
        <v>4.9400000000000004</v>
      </c>
      <c r="AD118" s="7">
        <v>4.58</v>
      </c>
      <c r="AE118" s="7">
        <v>4.12</v>
      </c>
      <c r="AF118" s="7">
        <v>3.71</v>
      </c>
      <c r="AG118" s="7">
        <v>3.43</v>
      </c>
      <c r="AH118" s="7">
        <v>3.45</v>
      </c>
      <c r="AI118" s="7">
        <v>3.61</v>
      </c>
      <c r="AJ118" s="7">
        <v>3.88</v>
      </c>
      <c r="AK118" s="7">
        <v>3.98</v>
      </c>
      <c r="AL118" s="7">
        <v>4.04</v>
      </c>
      <c r="AM118" s="7">
        <v>4.24</v>
      </c>
    </row>
    <row r="119" spans="1:39" x14ac:dyDescent="0.2">
      <c r="A119" s="19" t="s">
        <v>126</v>
      </c>
      <c r="B119">
        <f t="shared" si="12"/>
        <v>0.74928571428571422</v>
      </c>
      <c r="C119">
        <f t="shared" si="13"/>
        <v>0.78</v>
      </c>
      <c r="D119">
        <f t="shared" si="14"/>
        <v>0.84714285714285709</v>
      </c>
      <c r="E119">
        <f t="shared" si="15"/>
        <v>0.84428571428571431</v>
      </c>
      <c r="F119">
        <f t="shared" si="16"/>
        <v>0.81142857142857139</v>
      </c>
      <c r="G119">
        <f t="shared" si="17"/>
        <v>0.84</v>
      </c>
      <c r="H119">
        <f t="shared" si="18"/>
        <v>0.85214285714285709</v>
      </c>
      <c r="I119">
        <f t="shared" si="19"/>
        <v>0.8571428571428571</v>
      </c>
      <c r="J119">
        <f t="shared" si="20"/>
        <v>0.84642857142857153</v>
      </c>
      <c r="K119">
        <f t="shared" si="21"/>
        <v>0.81642857142857139</v>
      </c>
      <c r="L119">
        <f t="shared" si="22"/>
        <v>0.82071428571428573</v>
      </c>
      <c r="M119" s="9">
        <v>0.62</v>
      </c>
      <c r="O119" s="7" t="s">
        <v>126</v>
      </c>
      <c r="P119" s="7">
        <v>5.39</v>
      </c>
      <c r="Q119" s="7">
        <v>5.59</v>
      </c>
      <c r="R119" s="7">
        <v>6.01</v>
      </c>
      <c r="S119" s="7">
        <v>5.96</v>
      </c>
      <c r="T119" s="7">
        <v>5.74</v>
      </c>
      <c r="U119" s="7">
        <v>6.1</v>
      </c>
      <c r="V119" s="7">
        <v>6.3</v>
      </c>
      <c r="W119" s="7">
        <v>6.22</v>
      </c>
      <c r="X119" s="7">
        <v>6.07</v>
      </c>
      <c r="Y119" s="7">
        <v>5.97</v>
      </c>
      <c r="Z119" s="7">
        <v>6.09</v>
      </c>
      <c r="AB119" s="7" t="s">
        <v>126</v>
      </c>
      <c r="AC119" s="7">
        <v>5.0999999999999996</v>
      </c>
      <c r="AD119" s="7">
        <v>5.33</v>
      </c>
      <c r="AE119" s="7">
        <v>5.85</v>
      </c>
      <c r="AF119" s="7">
        <v>5.86</v>
      </c>
      <c r="AG119" s="7">
        <v>5.62</v>
      </c>
      <c r="AH119" s="7">
        <v>5.66</v>
      </c>
      <c r="AI119" s="7">
        <v>5.63</v>
      </c>
      <c r="AJ119" s="7">
        <v>5.78</v>
      </c>
      <c r="AK119" s="7">
        <v>5.78</v>
      </c>
      <c r="AL119" s="7">
        <v>5.46</v>
      </c>
      <c r="AM119" s="7">
        <v>5.4</v>
      </c>
    </row>
    <row r="120" spans="1:39" x14ac:dyDescent="0.2">
      <c r="A120" s="19" t="s">
        <v>127</v>
      </c>
      <c r="B120">
        <f t="shared" si="12"/>
        <v>0.36928571428571427</v>
      </c>
      <c r="C120">
        <f t="shared" si="13"/>
        <v>0.39071428571428574</v>
      </c>
      <c r="D120">
        <f t="shared" si="14"/>
        <v>0.39285714285714285</v>
      </c>
      <c r="E120">
        <f t="shared" si="15"/>
        <v>0.43285714285714288</v>
      </c>
      <c r="F120">
        <f t="shared" si="16"/>
        <v>0.40642857142857142</v>
      </c>
      <c r="G120">
        <f t="shared" si="17"/>
        <v>0.37214285714285716</v>
      </c>
      <c r="H120">
        <f t="shared" si="18"/>
        <v>0.37357142857142861</v>
      </c>
      <c r="I120">
        <f t="shared" si="19"/>
        <v>0.43357142857142861</v>
      </c>
      <c r="J120">
        <f t="shared" si="20"/>
        <v>0.43571428571428567</v>
      </c>
      <c r="K120">
        <f t="shared" si="21"/>
        <v>0.41642857142857143</v>
      </c>
      <c r="L120">
        <f t="shared" si="22"/>
        <v>0.43571428571428567</v>
      </c>
      <c r="M120" s="9">
        <v>0.47</v>
      </c>
      <c r="O120" s="7" t="s">
        <v>127</v>
      </c>
      <c r="P120" s="7">
        <v>2.46</v>
      </c>
      <c r="Q120" s="7">
        <v>2.62</v>
      </c>
      <c r="R120" s="7">
        <v>2.6</v>
      </c>
      <c r="S120" s="7">
        <v>3.13</v>
      </c>
      <c r="T120" s="7">
        <v>2.9</v>
      </c>
      <c r="U120" s="7">
        <v>2.68</v>
      </c>
      <c r="V120" s="7">
        <v>2.7</v>
      </c>
      <c r="W120" s="7">
        <v>3.07</v>
      </c>
      <c r="X120" s="7">
        <v>2.91</v>
      </c>
      <c r="Y120" s="7">
        <v>2.76</v>
      </c>
      <c r="Z120" s="7">
        <v>3.04</v>
      </c>
      <c r="AB120" s="7" t="s">
        <v>127</v>
      </c>
      <c r="AC120" s="7">
        <v>2.71</v>
      </c>
      <c r="AD120" s="7">
        <v>2.85</v>
      </c>
      <c r="AE120" s="7">
        <v>2.9</v>
      </c>
      <c r="AF120" s="7">
        <v>2.93</v>
      </c>
      <c r="AG120" s="7">
        <v>2.79</v>
      </c>
      <c r="AH120" s="7">
        <v>2.5299999999999998</v>
      </c>
      <c r="AI120" s="7">
        <v>2.5299999999999998</v>
      </c>
      <c r="AJ120" s="7">
        <v>3</v>
      </c>
      <c r="AK120" s="7">
        <v>3.19</v>
      </c>
      <c r="AL120" s="7">
        <v>3.07</v>
      </c>
      <c r="AM120" s="7">
        <v>3.06</v>
      </c>
    </row>
    <row r="121" spans="1:39" x14ac:dyDescent="0.2">
      <c r="A121" s="19" t="s">
        <v>194</v>
      </c>
      <c r="B121">
        <f t="shared" si="12"/>
        <v>0.35500000000000004</v>
      </c>
      <c r="C121">
        <f t="shared" si="13"/>
        <v>0.37785714285714284</v>
      </c>
      <c r="D121">
        <f t="shared" si="14"/>
        <v>0.37357142857142861</v>
      </c>
      <c r="E121">
        <f t="shared" si="15"/>
        <v>0.39642857142857146</v>
      </c>
      <c r="F121">
        <f t="shared" si="16"/>
        <v>0.375</v>
      </c>
      <c r="G121">
        <f t="shared" si="17"/>
        <v>0.36571428571428571</v>
      </c>
      <c r="H121">
        <f t="shared" si="18"/>
        <v>0.38928571428571423</v>
      </c>
      <c r="I121">
        <f t="shared" si="19"/>
        <v>0.42</v>
      </c>
      <c r="J121">
        <f t="shared" si="20"/>
        <v>0.42</v>
      </c>
      <c r="K121">
        <f t="shared" si="21"/>
        <v>0.46571428571428569</v>
      </c>
      <c r="L121">
        <f t="shared" si="22"/>
        <v>0.48357142857142854</v>
      </c>
      <c r="M121" s="9">
        <v>0.28000000000000003</v>
      </c>
      <c r="O121" s="7" t="s">
        <v>194</v>
      </c>
      <c r="P121" s="7">
        <v>2.41</v>
      </c>
      <c r="Q121" s="7">
        <v>2.4300000000000002</v>
      </c>
      <c r="R121" s="7">
        <v>2.5299999999999998</v>
      </c>
      <c r="S121" s="7">
        <v>2.89</v>
      </c>
      <c r="T121" s="7">
        <v>2.72</v>
      </c>
      <c r="U121" s="7">
        <v>2.65</v>
      </c>
      <c r="V121" s="7">
        <v>2.82</v>
      </c>
      <c r="W121" s="7">
        <v>3.02</v>
      </c>
      <c r="X121" s="7">
        <v>3.02</v>
      </c>
      <c r="Y121" s="7">
        <v>3.35</v>
      </c>
      <c r="Z121" s="7">
        <v>3.48</v>
      </c>
      <c r="AB121" s="7" t="s">
        <v>194</v>
      </c>
      <c r="AC121" s="7">
        <v>2.56</v>
      </c>
      <c r="AD121" s="7">
        <v>2.86</v>
      </c>
      <c r="AE121" s="7">
        <v>2.7</v>
      </c>
      <c r="AF121" s="7">
        <v>2.66</v>
      </c>
      <c r="AG121" s="7">
        <v>2.5299999999999998</v>
      </c>
      <c r="AH121" s="7">
        <v>2.4700000000000002</v>
      </c>
      <c r="AI121" s="7">
        <v>2.63</v>
      </c>
      <c r="AJ121" s="7">
        <v>2.86</v>
      </c>
      <c r="AK121" s="7">
        <v>2.86</v>
      </c>
      <c r="AL121" s="7">
        <v>3.17</v>
      </c>
      <c r="AM121" s="7">
        <v>3.29</v>
      </c>
    </row>
    <row r="122" spans="1:39" x14ac:dyDescent="0.2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0.76142857142857145</v>
      </c>
      <c r="F122">
        <f t="shared" si="16"/>
        <v>0.75571428571428567</v>
      </c>
      <c r="G122">
        <f t="shared" si="17"/>
        <v>0.75071428571428567</v>
      </c>
      <c r="H122">
        <f t="shared" si="18"/>
        <v>0.72999999999999987</v>
      </c>
      <c r="I122">
        <f t="shared" si="19"/>
        <v>0.71714285714285708</v>
      </c>
      <c r="J122">
        <f t="shared" si="20"/>
        <v>0.75857142857142867</v>
      </c>
      <c r="K122">
        <f t="shared" si="21"/>
        <v>0.78928571428571437</v>
      </c>
      <c r="L122">
        <f t="shared" si="22"/>
        <v>0.77428571428571424</v>
      </c>
      <c r="M122" s="9">
        <v>0.56000000000000005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5.59</v>
      </c>
      <c r="T122" s="7">
        <v>5.42</v>
      </c>
      <c r="U122" s="7">
        <v>5.29</v>
      </c>
      <c r="V122" s="7">
        <v>5.33</v>
      </c>
      <c r="W122" s="7">
        <v>5.35</v>
      </c>
      <c r="X122" s="7">
        <v>5.53</v>
      </c>
      <c r="Y122" s="7">
        <v>5.71</v>
      </c>
      <c r="Z122" s="7">
        <v>5.54</v>
      </c>
      <c r="AB122" s="7" t="s">
        <v>129</v>
      </c>
      <c r="AC122" s="7" t="s">
        <v>264</v>
      </c>
      <c r="AD122" s="7" t="s">
        <v>264</v>
      </c>
      <c r="AE122" s="7" t="s">
        <v>264</v>
      </c>
      <c r="AF122" s="7">
        <v>5.07</v>
      </c>
      <c r="AG122" s="7">
        <v>5.16</v>
      </c>
      <c r="AH122" s="7">
        <v>5.22</v>
      </c>
      <c r="AI122" s="7">
        <v>4.8899999999999997</v>
      </c>
      <c r="AJ122" s="7">
        <v>4.6900000000000004</v>
      </c>
      <c r="AK122" s="7">
        <v>5.09</v>
      </c>
      <c r="AL122" s="7">
        <v>5.34</v>
      </c>
      <c r="AM122" s="7">
        <v>5.3</v>
      </c>
    </row>
    <row r="123" spans="1:39" x14ac:dyDescent="0.2">
      <c r="A123" s="19" t="s">
        <v>130</v>
      </c>
      <c r="B123">
        <f t="shared" si="12"/>
        <v>0.59785714285714298</v>
      </c>
      <c r="C123">
        <f t="shared" si="13"/>
        <v>0.66142857142857137</v>
      </c>
      <c r="D123">
        <f t="shared" si="14"/>
        <v>0.68571428571428572</v>
      </c>
      <c r="E123">
        <f t="shared" si="15"/>
        <v>0.73714285714285721</v>
      </c>
      <c r="F123">
        <f t="shared" si="16"/>
        <v>0.77785714285714291</v>
      </c>
      <c r="G123">
        <f t="shared" si="17"/>
        <v>0.74428571428571433</v>
      </c>
      <c r="H123">
        <f t="shared" si="18"/>
        <v>0.7142857142857143</v>
      </c>
      <c r="I123">
        <f t="shared" si="19"/>
        <v>0.7014285714285714</v>
      </c>
      <c r="J123">
        <f t="shared" si="20"/>
        <v>0.72571428571428576</v>
      </c>
      <c r="K123">
        <f t="shared" si="21"/>
        <v>0.7321428571428571</v>
      </c>
      <c r="L123">
        <f t="shared" si="22"/>
        <v>0.72285714285714298</v>
      </c>
      <c r="M123" s="9">
        <v>0.49</v>
      </c>
      <c r="O123" s="7" t="s">
        <v>130</v>
      </c>
      <c r="P123" s="7">
        <v>4.1399999999999997</v>
      </c>
      <c r="Q123" s="7">
        <v>4.59</v>
      </c>
      <c r="R123" s="7">
        <v>4.88</v>
      </c>
      <c r="S123" s="7">
        <v>5.4</v>
      </c>
      <c r="T123" s="7">
        <v>5.68</v>
      </c>
      <c r="U123" s="7">
        <v>5.46</v>
      </c>
      <c r="V123" s="7">
        <v>5.24</v>
      </c>
      <c r="W123" s="7">
        <v>5.18</v>
      </c>
      <c r="X123" s="7">
        <v>5.32</v>
      </c>
      <c r="Y123" s="7">
        <v>5.36</v>
      </c>
      <c r="Z123" s="7">
        <v>5.25</v>
      </c>
      <c r="AB123" s="7" t="s">
        <v>130</v>
      </c>
      <c r="AC123" s="7">
        <v>4.2300000000000004</v>
      </c>
      <c r="AD123" s="7">
        <v>4.67</v>
      </c>
      <c r="AE123" s="7">
        <v>4.72</v>
      </c>
      <c r="AF123" s="7">
        <v>4.92</v>
      </c>
      <c r="AG123" s="7">
        <v>5.21</v>
      </c>
      <c r="AH123" s="7">
        <v>4.96</v>
      </c>
      <c r="AI123" s="7">
        <v>4.76</v>
      </c>
      <c r="AJ123" s="7">
        <v>4.6399999999999997</v>
      </c>
      <c r="AK123" s="7">
        <v>4.84</v>
      </c>
      <c r="AL123" s="7">
        <v>4.8899999999999997</v>
      </c>
      <c r="AM123" s="7">
        <v>4.87</v>
      </c>
    </row>
    <row r="124" spans="1:39" x14ac:dyDescent="0.2">
      <c r="A124" s="19" t="s">
        <v>131</v>
      </c>
      <c r="B124">
        <f t="shared" si="12"/>
        <v>0.30499999999999999</v>
      </c>
      <c r="C124">
        <f t="shared" si="13"/>
        <v>0.34214285714285708</v>
      </c>
      <c r="D124">
        <f t="shared" si="14"/>
        <v>0.36</v>
      </c>
      <c r="E124">
        <f t="shared" si="15"/>
        <v>0.41285714285714287</v>
      </c>
      <c r="F124">
        <f t="shared" si="16"/>
        <v>0.39142857142857146</v>
      </c>
      <c r="G124">
        <f t="shared" si="17"/>
        <v>0.38071428571428573</v>
      </c>
      <c r="H124">
        <f t="shared" si="18"/>
        <v>0.42714285714285716</v>
      </c>
      <c r="I124">
        <f t="shared" si="19"/>
        <v>0.4757142857142857</v>
      </c>
      <c r="J124">
        <f t="shared" si="20"/>
        <v>0.50071428571428567</v>
      </c>
      <c r="K124">
        <f t="shared" si="21"/>
        <v>0.49357142857142861</v>
      </c>
      <c r="L124">
        <f t="shared" si="22"/>
        <v>0.48714285714285716</v>
      </c>
      <c r="M124" s="9">
        <v>0.45</v>
      </c>
      <c r="O124" s="7" t="s">
        <v>131</v>
      </c>
      <c r="P124" s="7">
        <v>1.93</v>
      </c>
      <c r="Q124" s="7">
        <v>2.2799999999999998</v>
      </c>
      <c r="R124" s="7">
        <v>2.38</v>
      </c>
      <c r="S124" s="7">
        <v>2.85</v>
      </c>
      <c r="T124" s="7">
        <v>2.74</v>
      </c>
      <c r="U124" s="7">
        <v>2.66</v>
      </c>
      <c r="V124" s="7">
        <v>2.98</v>
      </c>
      <c r="W124" s="7">
        <v>3.28</v>
      </c>
      <c r="X124" s="7">
        <v>3.45</v>
      </c>
      <c r="Y124" s="7">
        <v>3.44</v>
      </c>
      <c r="Z124" s="7">
        <v>3.36</v>
      </c>
      <c r="AB124" s="7" t="s">
        <v>131</v>
      </c>
      <c r="AC124" s="7">
        <v>2.34</v>
      </c>
      <c r="AD124" s="7">
        <v>2.5099999999999998</v>
      </c>
      <c r="AE124" s="7">
        <v>2.66</v>
      </c>
      <c r="AF124" s="7">
        <v>2.93</v>
      </c>
      <c r="AG124" s="7">
        <v>2.74</v>
      </c>
      <c r="AH124" s="7">
        <v>2.67</v>
      </c>
      <c r="AI124" s="7">
        <v>3</v>
      </c>
      <c r="AJ124" s="7">
        <v>3.38</v>
      </c>
      <c r="AK124" s="7">
        <v>3.56</v>
      </c>
      <c r="AL124" s="7">
        <v>3.47</v>
      </c>
      <c r="AM124" s="7">
        <v>3.46</v>
      </c>
    </row>
    <row r="125" spans="1:39" x14ac:dyDescent="0.2">
      <c r="A125" s="19" t="s">
        <v>132</v>
      </c>
      <c r="B125">
        <f t="shared" si="12"/>
        <v>0.3671428571428571</v>
      </c>
      <c r="C125">
        <f t="shared" si="13"/>
        <v>0.38071428571428573</v>
      </c>
      <c r="D125">
        <f t="shared" si="14"/>
        <v>0.37857142857142856</v>
      </c>
      <c r="E125">
        <f t="shared" si="15"/>
        <v>0.38142857142857139</v>
      </c>
      <c r="F125">
        <f t="shared" si="16"/>
        <v>0.37</v>
      </c>
      <c r="G125">
        <f t="shared" si="17"/>
        <v>0.37214285714285716</v>
      </c>
      <c r="H125">
        <f t="shared" si="18"/>
        <v>0.38285714285714284</v>
      </c>
      <c r="I125">
        <f t="shared" si="19"/>
        <v>0.38642857142857145</v>
      </c>
      <c r="J125">
        <f t="shared" si="20"/>
        <v>0.38214285714285712</v>
      </c>
      <c r="K125">
        <f t="shared" si="21"/>
        <v>0.40499999999999997</v>
      </c>
      <c r="L125">
        <f t="shared" si="22"/>
        <v>0.41857142857142854</v>
      </c>
      <c r="M125" s="9">
        <v>0.39</v>
      </c>
      <c r="O125" s="7" t="s">
        <v>132</v>
      </c>
      <c r="P125" s="7">
        <v>2.5099999999999998</v>
      </c>
      <c r="Q125" s="7">
        <v>2.6</v>
      </c>
      <c r="R125" s="7">
        <v>2.67</v>
      </c>
      <c r="S125" s="7">
        <v>2.89</v>
      </c>
      <c r="T125" s="7">
        <v>2.8</v>
      </c>
      <c r="U125" s="7">
        <v>2.83</v>
      </c>
      <c r="V125" s="7">
        <v>2.9</v>
      </c>
      <c r="W125" s="7">
        <v>2.91</v>
      </c>
      <c r="X125" s="7">
        <v>2.84</v>
      </c>
      <c r="Y125" s="7">
        <v>3.01</v>
      </c>
      <c r="Z125" s="7">
        <v>3.21</v>
      </c>
      <c r="AB125" s="7" t="s">
        <v>132</v>
      </c>
      <c r="AC125" s="7">
        <v>2.63</v>
      </c>
      <c r="AD125" s="7">
        <v>2.73</v>
      </c>
      <c r="AE125" s="7">
        <v>2.63</v>
      </c>
      <c r="AF125" s="7">
        <v>2.4500000000000002</v>
      </c>
      <c r="AG125" s="7">
        <v>2.38</v>
      </c>
      <c r="AH125" s="7">
        <v>2.38</v>
      </c>
      <c r="AI125" s="7">
        <v>2.46</v>
      </c>
      <c r="AJ125" s="7">
        <v>2.5</v>
      </c>
      <c r="AK125" s="7">
        <v>2.5099999999999998</v>
      </c>
      <c r="AL125" s="7">
        <v>2.66</v>
      </c>
      <c r="AM125" s="7">
        <v>2.65</v>
      </c>
    </row>
    <row r="126" spans="1:39" x14ac:dyDescent="0.2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0.55000000000000004</v>
      </c>
      <c r="H126">
        <f t="shared" si="18"/>
        <v>0.58071428571428563</v>
      </c>
      <c r="I126">
        <f t="shared" si="19"/>
        <v>0.53</v>
      </c>
      <c r="J126">
        <f t="shared" si="20"/>
        <v>0.53</v>
      </c>
      <c r="K126" t="str">
        <f t="shared" si="21"/>
        <v>XXX</v>
      </c>
      <c r="L126">
        <f t="shared" si="22"/>
        <v>0.46285714285714291</v>
      </c>
      <c r="M126" s="9">
        <v>0.66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3.95</v>
      </c>
      <c r="V126" s="7">
        <v>4.21</v>
      </c>
      <c r="W126" s="7">
        <v>3.74</v>
      </c>
      <c r="X126" s="7">
        <v>3.74</v>
      </c>
      <c r="Y126" s="7" t="s">
        <v>264</v>
      </c>
      <c r="Z126" s="7">
        <v>3.16</v>
      </c>
      <c r="AB126" s="7" t="s">
        <v>133</v>
      </c>
      <c r="AC126" s="7" t="s">
        <v>264</v>
      </c>
      <c r="AD126" s="7" t="s">
        <v>264</v>
      </c>
      <c r="AE126" s="7" t="s">
        <v>264</v>
      </c>
      <c r="AF126" s="7" t="s">
        <v>264</v>
      </c>
      <c r="AG126" s="7" t="s">
        <v>264</v>
      </c>
      <c r="AH126" s="7">
        <v>3.75</v>
      </c>
      <c r="AI126" s="7">
        <v>3.92</v>
      </c>
      <c r="AJ126" s="7">
        <v>3.68</v>
      </c>
      <c r="AK126" s="7">
        <v>3.68</v>
      </c>
      <c r="AL126" s="7" t="s">
        <v>264</v>
      </c>
      <c r="AM126" s="7">
        <v>3.32</v>
      </c>
    </row>
    <row r="127" spans="1:39" x14ac:dyDescent="0.2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0.40357142857142858</v>
      </c>
      <c r="H127">
        <f t="shared" si="18"/>
        <v>0.40499999999999997</v>
      </c>
      <c r="I127">
        <f t="shared" si="19"/>
        <v>0.38</v>
      </c>
      <c r="J127">
        <f t="shared" si="20"/>
        <v>0.35357142857142859</v>
      </c>
      <c r="K127">
        <f t="shared" si="21"/>
        <v>0.35928571428571432</v>
      </c>
      <c r="L127">
        <f t="shared" si="22"/>
        <v>0.39785714285714285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2.86</v>
      </c>
      <c r="V127" s="7">
        <v>2.81</v>
      </c>
      <c r="W127" s="7">
        <v>2.68</v>
      </c>
      <c r="X127" s="7">
        <v>2.4500000000000002</v>
      </c>
      <c r="Y127" s="7">
        <v>2.4900000000000002</v>
      </c>
      <c r="Z127" s="7">
        <v>2.81</v>
      </c>
      <c r="AB127" s="7" t="s">
        <v>134</v>
      </c>
      <c r="AC127" s="7" t="s">
        <v>264</v>
      </c>
      <c r="AD127" s="7" t="s">
        <v>264</v>
      </c>
      <c r="AE127" s="7" t="s">
        <v>264</v>
      </c>
      <c r="AF127" s="7" t="s">
        <v>264</v>
      </c>
      <c r="AG127" s="7" t="s">
        <v>264</v>
      </c>
      <c r="AH127" s="7">
        <v>2.79</v>
      </c>
      <c r="AI127" s="7">
        <v>2.86</v>
      </c>
      <c r="AJ127" s="7">
        <v>2.64</v>
      </c>
      <c r="AK127" s="7">
        <v>2.5</v>
      </c>
      <c r="AL127" s="7">
        <v>2.54</v>
      </c>
      <c r="AM127" s="7">
        <v>2.76</v>
      </c>
    </row>
    <row r="128" spans="1:39" x14ac:dyDescent="0.2">
      <c r="A128" s="19" t="s">
        <v>135</v>
      </c>
      <c r="B128">
        <f t="shared" si="12"/>
        <v>0.84857142857142853</v>
      </c>
      <c r="C128">
        <f t="shared" si="13"/>
        <v>0.87714285714285722</v>
      </c>
      <c r="D128">
        <f t="shared" si="14"/>
        <v>0.87285714285714289</v>
      </c>
      <c r="E128">
        <f t="shared" si="15"/>
        <v>0.86714285714285722</v>
      </c>
      <c r="F128">
        <f t="shared" si="16"/>
        <v>0.86</v>
      </c>
      <c r="G128">
        <f t="shared" si="17"/>
        <v>0.84571428571428575</v>
      </c>
      <c r="H128">
        <f t="shared" si="18"/>
        <v>0.84285714285714286</v>
      </c>
      <c r="I128">
        <f t="shared" si="19"/>
        <v>0.8392857142857143</v>
      </c>
      <c r="J128">
        <f t="shared" si="20"/>
        <v>0.84499999999999986</v>
      </c>
      <c r="K128">
        <f t="shared" si="21"/>
        <v>0.86714285714285722</v>
      </c>
      <c r="L128">
        <f t="shared" si="22"/>
        <v>0.86928571428571433</v>
      </c>
      <c r="M128" s="9">
        <v>0.85</v>
      </c>
      <c r="O128" s="7" t="s">
        <v>135</v>
      </c>
      <c r="P128" s="7">
        <v>6.36</v>
      </c>
      <c r="Q128" s="7">
        <v>6.46</v>
      </c>
      <c r="R128" s="7">
        <v>6.44</v>
      </c>
      <c r="S128" s="7">
        <v>6.5</v>
      </c>
      <c r="T128" s="7">
        <v>6.51</v>
      </c>
      <c r="U128" s="7">
        <v>6.33</v>
      </c>
      <c r="V128" s="7">
        <v>6.25</v>
      </c>
      <c r="W128" s="7">
        <v>6.24</v>
      </c>
      <c r="X128" s="7">
        <v>6.31</v>
      </c>
      <c r="Y128" s="7">
        <v>6.43</v>
      </c>
      <c r="Z128" s="7">
        <v>6.41</v>
      </c>
      <c r="AB128" s="7" t="s">
        <v>135</v>
      </c>
      <c r="AC128" s="7">
        <v>5.52</v>
      </c>
      <c r="AD128" s="7">
        <v>5.82</v>
      </c>
      <c r="AE128" s="7">
        <v>5.78</v>
      </c>
      <c r="AF128" s="7">
        <v>5.64</v>
      </c>
      <c r="AG128" s="7">
        <v>5.53</v>
      </c>
      <c r="AH128" s="7">
        <v>5.51</v>
      </c>
      <c r="AI128" s="7">
        <v>5.55</v>
      </c>
      <c r="AJ128" s="7">
        <v>5.51</v>
      </c>
      <c r="AK128" s="7">
        <v>5.52</v>
      </c>
      <c r="AL128" s="7">
        <v>5.71</v>
      </c>
      <c r="AM128" s="7">
        <v>5.76</v>
      </c>
    </row>
    <row r="129" spans="1:39" x14ac:dyDescent="0.2">
      <c r="A129" s="19" t="s">
        <v>178</v>
      </c>
      <c r="B129">
        <f t="shared" si="12"/>
        <v>0.42785714285714288</v>
      </c>
      <c r="C129">
        <f t="shared" si="13"/>
        <v>0.39714285714285719</v>
      </c>
      <c r="D129">
        <f t="shared" si="14"/>
        <v>0.37</v>
      </c>
      <c r="E129">
        <f t="shared" si="15"/>
        <v>0.36500000000000005</v>
      </c>
      <c r="F129">
        <f t="shared" si="16"/>
        <v>0.36</v>
      </c>
      <c r="G129">
        <f t="shared" si="17"/>
        <v>0.35785714285714282</v>
      </c>
      <c r="H129">
        <f t="shared" si="18"/>
        <v>0.32785714285714285</v>
      </c>
      <c r="I129">
        <f t="shared" si="19"/>
        <v>0.33142857142857141</v>
      </c>
      <c r="J129">
        <f t="shared" si="20"/>
        <v>0.34928571428571431</v>
      </c>
      <c r="K129">
        <f t="shared" si="21"/>
        <v>0.36071428571428571</v>
      </c>
      <c r="L129">
        <f t="shared" si="22"/>
        <v>0.36642857142857144</v>
      </c>
      <c r="M129" s="9">
        <v>0.5</v>
      </c>
      <c r="O129" s="7" t="s">
        <v>178</v>
      </c>
      <c r="P129" s="7">
        <v>2.9</v>
      </c>
      <c r="Q129" s="7">
        <v>2.61</v>
      </c>
      <c r="R129" s="7">
        <v>2.38</v>
      </c>
      <c r="S129" s="7">
        <v>2.72</v>
      </c>
      <c r="T129" s="7">
        <v>2.67</v>
      </c>
      <c r="U129" s="7">
        <v>2.6</v>
      </c>
      <c r="V129" s="7">
        <v>2.46</v>
      </c>
      <c r="W129" s="7">
        <v>2.5499999999999998</v>
      </c>
      <c r="X129" s="7">
        <v>2.67</v>
      </c>
      <c r="Y129" s="7">
        <v>2.71</v>
      </c>
      <c r="Z129" s="7">
        <v>2.76</v>
      </c>
      <c r="AB129" s="7" t="s">
        <v>178</v>
      </c>
      <c r="AC129" s="7">
        <v>3.09</v>
      </c>
      <c r="AD129" s="7">
        <v>2.95</v>
      </c>
      <c r="AE129" s="7">
        <v>2.8</v>
      </c>
      <c r="AF129" s="7">
        <v>2.39</v>
      </c>
      <c r="AG129" s="7">
        <v>2.37</v>
      </c>
      <c r="AH129" s="7">
        <v>2.41</v>
      </c>
      <c r="AI129" s="7">
        <v>2.13</v>
      </c>
      <c r="AJ129" s="7">
        <v>2.09</v>
      </c>
      <c r="AK129" s="7">
        <v>2.2200000000000002</v>
      </c>
      <c r="AL129" s="7">
        <v>2.34</v>
      </c>
      <c r="AM129" s="7">
        <v>2.37</v>
      </c>
    </row>
    <row r="130" spans="1:39" x14ac:dyDescent="0.2">
      <c r="A130" s="19" t="s">
        <v>137</v>
      </c>
      <c r="B130">
        <f t="shared" si="12"/>
        <v>0.56642857142857139</v>
      </c>
      <c r="C130">
        <f t="shared" si="13"/>
        <v>0.53142857142857136</v>
      </c>
      <c r="D130">
        <f t="shared" si="14"/>
        <v>0.54642857142857149</v>
      </c>
      <c r="E130">
        <f t="shared" si="15"/>
        <v>0.54428571428571426</v>
      </c>
      <c r="F130">
        <f t="shared" si="16"/>
        <v>0.48214285714285715</v>
      </c>
      <c r="G130">
        <f t="shared" si="17"/>
        <v>0.47500000000000003</v>
      </c>
      <c r="H130">
        <f t="shared" si="18"/>
        <v>0.45500000000000002</v>
      </c>
      <c r="I130">
        <f t="shared" si="19"/>
        <v>0.44071428571428573</v>
      </c>
      <c r="J130">
        <f t="shared" si="20"/>
        <v>0.47428571428571431</v>
      </c>
      <c r="K130">
        <f t="shared" si="21"/>
        <v>0.50214285714285711</v>
      </c>
      <c r="L130">
        <f t="shared" si="22"/>
        <v>0.49285714285714288</v>
      </c>
      <c r="M130" s="9">
        <v>0.6</v>
      </c>
      <c r="O130" s="7" t="s">
        <v>137</v>
      </c>
      <c r="P130" s="7">
        <v>3.97</v>
      </c>
      <c r="Q130" s="7">
        <v>3.75</v>
      </c>
      <c r="R130" s="7">
        <v>3.83</v>
      </c>
      <c r="S130" s="7">
        <v>4</v>
      </c>
      <c r="T130" s="7">
        <v>3.53</v>
      </c>
      <c r="U130" s="7">
        <v>3.46</v>
      </c>
      <c r="V130" s="7">
        <v>3.33</v>
      </c>
      <c r="W130" s="7">
        <v>3.22</v>
      </c>
      <c r="X130" s="7">
        <v>3.54</v>
      </c>
      <c r="Y130" s="7">
        <v>3.74</v>
      </c>
      <c r="Z130" s="7">
        <v>3.65</v>
      </c>
      <c r="AB130" s="7" t="s">
        <v>137</v>
      </c>
      <c r="AC130" s="7">
        <v>3.96</v>
      </c>
      <c r="AD130" s="7">
        <v>3.69</v>
      </c>
      <c r="AE130" s="7">
        <v>3.82</v>
      </c>
      <c r="AF130" s="7">
        <v>3.62</v>
      </c>
      <c r="AG130" s="7">
        <v>3.22</v>
      </c>
      <c r="AH130" s="7">
        <v>3.19</v>
      </c>
      <c r="AI130" s="7">
        <v>3.04</v>
      </c>
      <c r="AJ130" s="7">
        <v>2.95</v>
      </c>
      <c r="AK130" s="7">
        <v>3.1</v>
      </c>
      <c r="AL130" s="7">
        <v>3.29</v>
      </c>
      <c r="AM130" s="7">
        <v>3.25</v>
      </c>
    </row>
    <row r="131" spans="1:39" x14ac:dyDescent="0.2">
      <c r="A131" s="19" t="s">
        <v>138</v>
      </c>
      <c r="B131">
        <f t="shared" si="12"/>
        <v>0.56428571428571428</v>
      </c>
      <c r="C131">
        <f t="shared" si="13"/>
        <v>0.56642857142857139</v>
      </c>
      <c r="D131">
        <f t="shared" si="14"/>
        <v>0.5178571428571429</v>
      </c>
      <c r="E131">
        <f t="shared" si="15"/>
        <v>0.50357142857142856</v>
      </c>
      <c r="F131">
        <f t="shared" si="16"/>
        <v>0.50428571428571434</v>
      </c>
      <c r="G131">
        <f t="shared" si="17"/>
        <v>0.51857142857142857</v>
      </c>
      <c r="H131">
        <f t="shared" si="18"/>
        <v>0.51500000000000001</v>
      </c>
      <c r="I131">
        <f t="shared" si="19"/>
        <v>0.51999999999999991</v>
      </c>
      <c r="J131">
        <f t="shared" si="20"/>
        <v>0.51857142857142857</v>
      </c>
      <c r="K131">
        <f t="shared" si="21"/>
        <v>0.51999999999999991</v>
      </c>
      <c r="L131">
        <f t="shared" si="22"/>
        <v>0.43785714285714283</v>
      </c>
      <c r="M131" s="9">
        <v>0.43</v>
      </c>
      <c r="O131" s="7" t="s">
        <v>138</v>
      </c>
      <c r="P131" s="7">
        <v>3.52</v>
      </c>
      <c r="Q131" s="7">
        <v>3.62</v>
      </c>
      <c r="R131" s="7">
        <v>3.26</v>
      </c>
      <c r="S131" s="7">
        <v>3.38</v>
      </c>
      <c r="T131" s="7">
        <v>3.33</v>
      </c>
      <c r="U131" s="7">
        <v>3.33</v>
      </c>
      <c r="V131" s="7">
        <v>3.24</v>
      </c>
      <c r="W131" s="7">
        <v>3.26</v>
      </c>
      <c r="X131" s="7">
        <v>3.24</v>
      </c>
      <c r="Y131" s="7">
        <v>3.23</v>
      </c>
      <c r="Z131" s="7">
        <v>2.67</v>
      </c>
      <c r="AB131" s="7" t="s">
        <v>138</v>
      </c>
      <c r="AC131" s="7">
        <v>4.38</v>
      </c>
      <c r="AD131" s="7">
        <v>4.3099999999999996</v>
      </c>
      <c r="AE131" s="7">
        <v>3.99</v>
      </c>
      <c r="AF131" s="7">
        <v>3.67</v>
      </c>
      <c r="AG131" s="7">
        <v>3.73</v>
      </c>
      <c r="AH131" s="7">
        <v>3.93</v>
      </c>
      <c r="AI131" s="7">
        <v>3.97</v>
      </c>
      <c r="AJ131" s="7">
        <v>4.0199999999999996</v>
      </c>
      <c r="AK131" s="7">
        <v>4.0199999999999996</v>
      </c>
      <c r="AL131" s="7">
        <v>4.05</v>
      </c>
      <c r="AM131" s="7">
        <v>3.46</v>
      </c>
    </row>
    <row r="132" spans="1:39" x14ac:dyDescent="0.2">
      <c r="A132" s="19" t="s">
        <v>139</v>
      </c>
      <c r="B132" t="str">
        <f t="shared" ref="B132:B156" si="23">IF(ISNUMBER(AVERAGE(P132,AC132)),(AVERAGE(P132,AC132)/7),"XXX")</f>
        <v>XXX</v>
      </c>
      <c r="C132" t="str">
        <f t="shared" ref="C132:C156" si="24">IF(ISNUMBER(AVERAGE(Q132,AD132)),(AVERAGE(Q132,AD132)/7),"XXX")</f>
        <v>XXX</v>
      </c>
      <c r="D132" t="str">
        <f t="shared" ref="D132:D156" si="25">IF(ISNUMBER(AVERAGE(R132,AE132)),(AVERAGE(R132,AE132)/7),"XXX")</f>
        <v>XXX</v>
      </c>
      <c r="E132" t="str">
        <f t="shared" ref="E132:E156" si="26">IF(ISNUMBER(AVERAGE(S132,AF132)),(AVERAGE(S132,AF132)/7),"XXX")</f>
        <v>XXX</v>
      </c>
      <c r="F132" t="str">
        <f t="shared" ref="F132:F156" si="27">IF(ISNUMBER(AVERAGE(T132,AG132)),(AVERAGE(T132,AG132)/7),"XXX")</f>
        <v>XXX</v>
      </c>
      <c r="G132" t="str">
        <f t="shared" ref="G132:G156" si="28">IF(ISNUMBER(AVERAGE(U132,AH132)),(AVERAGE(U132,AH132)/7),"XXX")</f>
        <v>XXX</v>
      </c>
      <c r="H132" t="str">
        <f t="shared" ref="H132:H156" si="29">IF(ISNUMBER(AVERAGE(V132,AI132)),(AVERAGE(V132,AI132)/7),"XXX")</f>
        <v>XXX</v>
      </c>
      <c r="I132" t="str">
        <f t="shared" ref="I132:I156" si="30">IF(ISNUMBER(AVERAGE(W132,AJ132)),(AVERAGE(W132,AJ132)/7),"XXX")</f>
        <v>XXX</v>
      </c>
      <c r="J132" t="str">
        <f t="shared" ref="J132:J156" si="31">IF(ISNUMBER(AVERAGE(X132,AK132)),(AVERAGE(X132,AK132)/7),"XXX")</f>
        <v>XXX</v>
      </c>
      <c r="K132" t="str">
        <f t="shared" ref="K132:K156" si="32">IF(ISNUMBER(AVERAGE(Y132,AL132)),(AVERAGE(Y132,AL132)/7),"XXX")</f>
        <v>XXX</v>
      </c>
      <c r="L132" t="str">
        <f t="shared" ref="L132:L156" si="33">IF(ISNUMBER(AVERAGE(Z132,AM132)),(AVERAGE(Z132,AM132)/7),"XXX")</f>
        <v>XXX</v>
      </c>
      <c r="M132" s="9"/>
    </row>
    <row r="133" spans="1:39" x14ac:dyDescent="0.2">
      <c r="A133" s="19" t="s">
        <v>140</v>
      </c>
      <c r="B133">
        <f t="shared" si="23"/>
        <v>0.51571428571428579</v>
      </c>
      <c r="C133">
        <f t="shared" si="24"/>
        <v>0.57285714285714284</v>
      </c>
      <c r="D133">
        <f t="shared" si="25"/>
        <v>0.54785714285714282</v>
      </c>
      <c r="E133">
        <f t="shared" si="26"/>
        <v>0.52785714285714291</v>
      </c>
      <c r="F133">
        <f t="shared" si="27"/>
        <v>0.53</v>
      </c>
      <c r="G133">
        <f t="shared" si="28"/>
        <v>0.52714285714285725</v>
      </c>
      <c r="H133">
        <f t="shared" si="29"/>
        <v>0.48928571428571427</v>
      </c>
      <c r="I133">
        <f t="shared" si="30"/>
        <v>0.44500000000000001</v>
      </c>
      <c r="J133">
        <f t="shared" si="31"/>
        <v>0.46214285714285719</v>
      </c>
      <c r="K133">
        <f t="shared" si="32"/>
        <v>0.495</v>
      </c>
      <c r="L133">
        <f t="shared" si="33"/>
        <v>0.48785714285714288</v>
      </c>
      <c r="M133" s="9">
        <v>0.57999999999999996</v>
      </c>
      <c r="O133" s="7" t="s">
        <v>140</v>
      </c>
      <c r="P133" s="7">
        <v>3.83</v>
      </c>
      <c r="Q133" s="7">
        <v>4.1399999999999997</v>
      </c>
      <c r="R133" s="7">
        <v>3.91</v>
      </c>
      <c r="S133" s="7">
        <v>3.87</v>
      </c>
      <c r="T133" s="7">
        <v>3.84</v>
      </c>
      <c r="U133" s="7">
        <v>3.72</v>
      </c>
      <c r="V133" s="7">
        <v>3.44</v>
      </c>
      <c r="W133" s="7">
        <v>3.14</v>
      </c>
      <c r="X133" s="7">
        <v>3.23</v>
      </c>
      <c r="Y133" s="7">
        <v>3.4</v>
      </c>
      <c r="Z133" s="7">
        <v>3.31</v>
      </c>
      <c r="AB133" s="7" t="s">
        <v>140</v>
      </c>
      <c r="AC133" s="7">
        <v>3.39</v>
      </c>
      <c r="AD133" s="7">
        <v>3.88</v>
      </c>
      <c r="AE133" s="7">
        <v>3.76</v>
      </c>
      <c r="AF133" s="7">
        <v>3.52</v>
      </c>
      <c r="AG133" s="7">
        <v>3.58</v>
      </c>
      <c r="AH133" s="7">
        <v>3.66</v>
      </c>
      <c r="AI133" s="7">
        <v>3.41</v>
      </c>
      <c r="AJ133" s="7">
        <v>3.09</v>
      </c>
      <c r="AK133" s="7">
        <v>3.24</v>
      </c>
      <c r="AL133" s="7">
        <v>3.53</v>
      </c>
      <c r="AM133" s="7">
        <v>3.52</v>
      </c>
    </row>
    <row r="134" spans="1:39" x14ac:dyDescent="0.2">
      <c r="A134" s="19" t="s">
        <v>141</v>
      </c>
      <c r="B134">
        <f t="shared" si="23"/>
        <v>0.46214285714285719</v>
      </c>
      <c r="C134">
        <f t="shared" si="24"/>
        <v>0.4757142857142857</v>
      </c>
      <c r="D134">
        <f t="shared" si="25"/>
        <v>0.46571428571428569</v>
      </c>
      <c r="E134">
        <f t="shared" si="26"/>
        <v>0.52428571428571424</v>
      </c>
      <c r="F134">
        <f t="shared" si="27"/>
        <v>0.51714285714285713</v>
      </c>
      <c r="G134">
        <f t="shared" si="28"/>
        <v>0.50071428571428567</v>
      </c>
      <c r="H134">
        <f t="shared" si="29"/>
        <v>0.47000000000000003</v>
      </c>
      <c r="I134">
        <f t="shared" si="30"/>
        <v>0.44500000000000001</v>
      </c>
      <c r="J134">
        <f t="shared" si="31"/>
        <v>0.47214285714285714</v>
      </c>
      <c r="K134">
        <f t="shared" si="32"/>
        <v>0.49357142857142861</v>
      </c>
      <c r="L134">
        <f t="shared" si="33"/>
        <v>0.45857142857142857</v>
      </c>
      <c r="M134" s="9">
        <v>0.38</v>
      </c>
      <c r="O134" s="7" t="s">
        <v>141</v>
      </c>
      <c r="P134" s="7">
        <v>2.98</v>
      </c>
      <c r="Q134" s="7">
        <v>2.99</v>
      </c>
      <c r="R134" s="7">
        <v>2.8</v>
      </c>
      <c r="S134" s="7">
        <v>3.43</v>
      </c>
      <c r="T134" s="7">
        <v>3.35</v>
      </c>
      <c r="U134" s="7">
        <v>3.18</v>
      </c>
      <c r="V134" s="7">
        <v>3.11</v>
      </c>
      <c r="W134" s="7">
        <v>3.07</v>
      </c>
      <c r="X134" s="7">
        <v>3.14</v>
      </c>
      <c r="Y134" s="7">
        <v>3.3</v>
      </c>
      <c r="Z134" s="7">
        <v>3.15</v>
      </c>
      <c r="AB134" s="7" t="s">
        <v>141</v>
      </c>
      <c r="AC134" s="7">
        <v>3.49</v>
      </c>
      <c r="AD134" s="7">
        <v>3.67</v>
      </c>
      <c r="AE134" s="7">
        <v>3.72</v>
      </c>
      <c r="AF134" s="7">
        <v>3.91</v>
      </c>
      <c r="AG134" s="7">
        <v>3.89</v>
      </c>
      <c r="AH134" s="7">
        <v>3.83</v>
      </c>
      <c r="AI134" s="7">
        <v>3.47</v>
      </c>
      <c r="AJ134" s="7">
        <v>3.16</v>
      </c>
      <c r="AK134" s="7">
        <v>3.47</v>
      </c>
      <c r="AL134" s="7">
        <v>3.61</v>
      </c>
      <c r="AM134" s="7">
        <v>3.27</v>
      </c>
    </row>
    <row r="135" spans="1:39" x14ac:dyDescent="0.2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9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</row>
    <row r="136" spans="1:39" x14ac:dyDescent="0.2">
      <c r="A136" s="19" t="s">
        <v>143</v>
      </c>
      <c r="B136">
        <f t="shared" si="23"/>
        <v>0.81928571428571428</v>
      </c>
      <c r="C136">
        <f t="shared" si="24"/>
        <v>0.88142857142857145</v>
      </c>
      <c r="D136">
        <f t="shared" si="25"/>
        <v>0.88428571428571434</v>
      </c>
      <c r="E136">
        <f t="shared" si="26"/>
        <v>0.89785714285714291</v>
      </c>
      <c r="F136">
        <f t="shared" si="27"/>
        <v>0.88500000000000001</v>
      </c>
      <c r="G136">
        <f t="shared" si="28"/>
        <v>0.8342857142857143</v>
      </c>
      <c r="H136">
        <f t="shared" si="29"/>
        <v>0.83000000000000007</v>
      </c>
      <c r="I136">
        <f t="shared" si="30"/>
        <v>0.77642857142857136</v>
      </c>
      <c r="J136">
        <f t="shared" si="31"/>
        <v>0.79714285714285715</v>
      </c>
      <c r="K136">
        <f t="shared" si="32"/>
        <v>0.86642857142857133</v>
      </c>
      <c r="L136">
        <f t="shared" si="33"/>
        <v>0.81500000000000006</v>
      </c>
      <c r="M136" s="9">
        <v>0.85</v>
      </c>
      <c r="O136" s="7" t="s">
        <v>143</v>
      </c>
      <c r="P136" s="7">
        <v>5.73</v>
      </c>
      <c r="Q136" s="7">
        <v>6.12</v>
      </c>
      <c r="R136" s="7">
        <v>6.15</v>
      </c>
      <c r="S136" s="7">
        <v>6.31</v>
      </c>
      <c r="T136" s="7">
        <v>6.25</v>
      </c>
      <c r="U136" s="7">
        <v>5.91</v>
      </c>
      <c r="V136" s="7">
        <v>5.88</v>
      </c>
      <c r="W136" s="7">
        <v>5.52</v>
      </c>
      <c r="X136" s="7">
        <v>5.69</v>
      </c>
      <c r="Y136" s="7">
        <v>6.1</v>
      </c>
      <c r="Z136" s="7">
        <v>5.66</v>
      </c>
      <c r="AB136" s="7" t="s">
        <v>143</v>
      </c>
      <c r="AC136" s="7">
        <v>5.74</v>
      </c>
      <c r="AD136" s="7">
        <v>6.22</v>
      </c>
      <c r="AE136" s="7">
        <v>6.23</v>
      </c>
      <c r="AF136" s="7">
        <v>6.26</v>
      </c>
      <c r="AG136" s="7">
        <v>6.14</v>
      </c>
      <c r="AH136" s="7">
        <v>5.77</v>
      </c>
      <c r="AI136" s="7">
        <v>5.74</v>
      </c>
      <c r="AJ136" s="7">
        <v>5.35</v>
      </c>
      <c r="AK136" s="7">
        <v>5.47</v>
      </c>
      <c r="AL136" s="7">
        <v>6.03</v>
      </c>
      <c r="AM136" s="7">
        <v>5.75</v>
      </c>
    </row>
    <row r="137" spans="1:39" x14ac:dyDescent="0.2">
      <c r="A137" s="19" t="s">
        <v>144</v>
      </c>
      <c r="B137">
        <f t="shared" si="23"/>
        <v>0.82571428571428573</v>
      </c>
      <c r="C137">
        <f t="shared" si="24"/>
        <v>0.84571428571428575</v>
      </c>
      <c r="D137">
        <f t="shared" si="25"/>
        <v>0.82357142857142851</v>
      </c>
      <c r="E137">
        <f t="shared" si="26"/>
        <v>0.81714285714285728</v>
      </c>
      <c r="F137">
        <f t="shared" si="27"/>
        <v>0.81714285714285706</v>
      </c>
      <c r="G137">
        <f t="shared" si="28"/>
        <v>0.81428571428571428</v>
      </c>
      <c r="H137">
        <f t="shared" si="29"/>
        <v>0.8035714285714286</v>
      </c>
      <c r="I137">
        <f t="shared" si="30"/>
        <v>0.80071428571428582</v>
      </c>
      <c r="J137">
        <f t="shared" si="31"/>
        <v>0.81642857142857139</v>
      </c>
      <c r="K137">
        <f t="shared" si="32"/>
        <v>0.84428571428571431</v>
      </c>
      <c r="L137">
        <f t="shared" si="33"/>
        <v>0.84714285714285709</v>
      </c>
      <c r="M137" s="9">
        <v>0.85</v>
      </c>
      <c r="O137" s="7" t="s">
        <v>144</v>
      </c>
      <c r="P137" s="7">
        <v>5.87</v>
      </c>
      <c r="Q137" s="7">
        <v>5.95</v>
      </c>
      <c r="R137" s="7">
        <v>5.85</v>
      </c>
      <c r="S137" s="7">
        <v>5.86</v>
      </c>
      <c r="T137" s="7">
        <v>5.81</v>
      </c>
      <c r="U137" s="7">
        <v>5.79</v>
      </c>
      <c r="V137" s="7">
        <v>5.77</v>
      </c>
      <c r="W137" s="7">
        <v>5.8</v>
      </c>
      <c r="X137" s="7">
        <v>5.87</v>
      </c>
      <c r="Y137" s="7">
        <v>5.96</v>
      </c>
      <c r="Z137" s="7">
        <v>5.96</v>
      </c>
      <c r="AB137" s="7" t="s">
        <v>144</v>
      </c>
      <c r="AC137" s="7">
        <v>5.69</v>
      </c>
      <c r="AD137" s="7">
        <v>5.89</v>
      </c>
      <c r="AE137" s="7">
        <v>5.68</v>
      </c>
      <c r="AF137" s="7">
        <v>5.58</v>
      </c>
      <c r="AG137" s="7">
        <v>5.63</v>
      </c>
      <c r="AH137" s="7">
        <v>5.61</v>
      </c>
      <c r="AI137" s="7">
        <v>5.48</v>
      </c>
      <c r="AJ137" s="7">
        <v>5.41</v>
      </c>
      <c r="AK137" s="7">
        <v>5.56</v>
      </c>
      <c r="AL137" s="7">
        <v>5.86</v>
      </c>
      <c r="AM137" s="7">
        <v>5.9</v>
      </c>
    </row>
    <row r="138" spans="1:39" x14ac:dyDescent="0.2">
      <c r="A138" s="19" t="s">
        <v>145</v>
      </c>
      <c r="B138">
        <f t="shared" si="23"/>
        <v>0.46571428571428569</v>
      </c>
      <c r="C138">
        <f t="shared" si="24"/>
        <v>0.48428571428571426</v>
      </c>
      <c r="D138">
        <f t="shared" si="25"/>
        <v>0.47500000000000003</v>
      </c>
      <c r="E138">
        <f t="shared" si="26"/>
        <v>0.47214285714285709</v>
      </c>
      <c r="F138">
        <f t="shared" si="27"/>
        <v>0.51642857142857146</v>
      </c>
      <c r="G138">
        <f t="shared" si="28"/>
        <v>0.52285714285714291</v>
      </c>
      <c r="H138" t="str">
        <f t="shared" si="29"/>
        <v>XXX</v>
      </c>
      <c r="I138">
        <f t="shared" si="30"/>
        <v>0.51714285714285713</v>
      </c>
      <c r="J138">
        <f t="shared" si="31"/>
        <v>0.55857142857142861</v>
      </c>
      <c r="K138">
        <f t="shared" si="32"/>
        <v>0.60071428571428576</v>
      </c>
      <c r="L138">
        <f t="shared" si="33"/>
        <v>0.60071428571428576</v>
      </c>
      <c r="M138" s="9">
        <v>0.25</v>
      </c>
      <c r="O138" s="7" t="s">
        <v>145</v>
      </c>
      <c r="P138" s="7">
        <v>3.39</v>
      </c>
      <c r="Q138" s="7">
        <v>3.44</v>
      </c>
      <c r="R138" s="7">
        <v>3.31</v>
      </c>
      <c r="S138" s="7">
        <v>3.38</v>
      </c>
      <c r="T138" s="7">
        <v>3.64</v>
      </c>
      <c r="U138" s="7">
        <v>3.51</v>
      </c>
      <c r="V138" s="7" t="s">
        <v>264</v>
      </c>
      <c r="W138" s="7">
        <v>3.69</v>
      </c>
      <c r="X138" s="7">
        <v>4</v>
      </c>
      <c r="Y138" s="7">
        <v>4.3099999999999996</v>
      </c>
      <c r="Z138" s="7">
        <v>4.3099999999999996</v>
      </c>
      <c r="AB138" s="7" t="s">
        <v>145</v>
      </c>
      <c r="AC138" s="7">
        <v>3.13</v>
      </c>
      <c r="AD138" s="7">
        <v>3.34</v>
      </c>
      <c r="AE138" s="7">
        <v>3.34</v>
      </c>
      <c r="AF138" s="7">
        <v>3.23</v>
      </c>
      <c r="AG138" s="7">
        <v>3.59</v>
      </c>
      <c r="AH138" s="7">
        <v>3.81</v>
      </c>
      <c r="AI138" s="7" t="s">
        <v>264</v>
      </c>
      <c r="AJ138" s="7">
        <v>3.55</v>
      </c>
      <c r="AK138" s="7">
        <v>3.82</v>
      </c>
      <c r="AL138" s="7">
        <v>4.0999999999999996</v>
      </c>
      <c r="AM138" s="7">
        <v>4.0999999999999996</v>
      </c>
    </row>
    <row r="139" spans="1:39" x14ac:dyDescent="0.2">
      <c r="A139" s="19" t="s">
        <v>146</v>
      </c>
      <c r="B139">
        <f t="shared" si="23"/>
        <v>0.50642857142857145</v>
      </c>
      <c r="C139">
        <f t="shared" si="24"/>
        <v>0.45071428571428573</v>
      </c>
      <c r="D139">
        <f t="shared" si="25"/>
        <v>0.45357142857142857</v>
      </c>
      <c r="E139">
        <f t="shared" si="26"/>
        <v>0.46714285714285714</v>
      </c>
      <c r="F139">
        <f t="shared" si="27"/>
        <v>0.47142857142857142</v>
      </c>
      <c r="G139">
        <f t="shared" si="28"/>
        <v>0.45785714285714285</v>
      </c>
      <c r="H139">
        <f t="shared" si="29"/>
        <v>0.42785714285714288</v>
      </c>
      <c r="I139">
        <f t="shared" si="30"/>
        <v>0.43285714285714288</v>
      </c>
      <c r="J139">
        <f t="shared" si="31"/>
        <v>0.44571428571428573</v>
      </c>
      <c r="K139">
        <f t="shared" si="32"/>
        <v>0.48071428571428576</v>
      </c>
      <c r="L139">
        <f t="shared" si="33"/>
        <v>0.5</v>
      </c>
      <c r="M139" s="9">
        <v>0.36</v>
      </c>
      <c r="O139" s="7" t="s">
        <v>146</v>
      </c>
      <c r="P139" s="7">
        <v>3.27</v>
      </c>
      <c r="Q139" s="7">
        <v>2.88</v>
      </c>
      <c r="R139" s="7">
        <v>2.95</v>
      </c>
      <c r="S139" s="7">
        <v>3.11</v>
      </c>
      <c r="T139" s="7">
        <v>3.12</v>
      </c>
      <c r="U139" s="7">
        <v>3.01</v>
      </c>
      <c r="V139" s="7">
        <v>2.81</v>
      </c>
      <c r="W139" s="7">
        <v>2.86</v>
      </c>
      <c r="X139" s="7">
        <v>2.95</v>
      </c>
      <c r="Y139" s="7">
        <v>3.16</v>
      </c>
      <c r="Z139" s="7">
        <v>3.36</v>
      </c>
      <c r="AB139" s="7" t="s">
        <v>146</v>
      </c>
      <c r="AC139" s="7">
        <v>3.82</v>
      </c>
      <c r="AD139" s="7">
        <v>3.43</v>
      </c>
      <c r="AE139" s="7">
        <v>3.4</v>
      </c>
      <c r="AF139" s="7">
        <v>3.43</v>
      </c>
      <c r="AG139" s="7">
        <v>3.48</v>
      </c>
      <c r="AH139" s="7">
        <v>3.4</v>
      </c>
      <c r="AI139" s="7">
        <v>3.18</v>
      </c>
      <c r="AJ139" s="7">
        <v>3.2</v>
      </c>
      <c r="AK139" s="7">
        <v>3.29</v>
      </c>
      <c r="AL139" s="7">
        <v>3.57</v>
      </c>
      <c r="AM139" s="7">
        <v>3.64</v>
      </c>
    </row>
    <row r="140" spans="1:39" x14ac:dyDescent="0.2">
      <c r="A140" s="19" t="s">
        <v>147</v>
      </c>
      <c r="B140">
        <f t="shared" si="23"/>
        <v>0.52571428571428569</v>
      </c>
      <c r="C140">
        <f t="shared" si="24"/>
        <v>0.50642857142857145</v>
      </c>
      <c r="D140">
        <f t="shared" si="25"/>
        <v>0.47857142857142854</v>
      </c>
      <c r="E140">
        <f t="shared" si="26"/>
        <v>0.49071428571428571</v>
      </c>
      <c r="F140">
        <f t="shared" si="27"/>
        <v>0.48</v>
      </c>
      <c r="G140">
        <f t="shared" si="28"/>
        <v>0.45714285714285718</v>
      </c>
      <c r="H140">
        <f t="shared" si="29"/>
        <v>0.44</v>
      </c>
      <c r="I140">
        <f t="shared" si="30"/>
        <v>0.43142857142857144</v>
      </c>
      <c r="J140">
        <f t="shared" si="31"/>
        <v>0.45785714285714285</v>
      </c>
      <c r="K140">
        <f t="shared" si="32"/>
        <v>0.46499999999999997</v>
      </c>
      <c r="L140">
        <f t="shared" si="33"/>
        <v>0.4757142857142857</v>
      </c>
      <c r="M140" s="9">
        <v>0.36</v>
      </c>
      <c r="O140" s="7" t="s">
        <v>147</v>
      </c>
      <c r="P140" s="7">
        <v>3.22</v>
      </c>
      <c r="Q140" s="7">
        <v>3.18</v>
      </c>
      <c r="R140" s="7">
        <v>3.07</v>
      </c>
      <c r="S140" s="7">
        <v>3.27</v>
      </c>
      <c r="T140" s="7">
        <v>3.13</v>
      </c>
      <c r="U140" s="7">
        <v>2.97</v>
      </c>
      <c r="V140" s="7">
        <v>2.84</v>
      </c>
      <c r="W140" s="7">
        <v>2.74</v>
      </c>
      <c r="X140" s="7">
        <v>2.89</v>
      </c>
      <c r="Y140" s="7">
        <v>3</v>
      </c>
      <c r="Z140" s="7">
        <v>3.11</v>
      </c>
      <c r="AB140" s="7" t="s">
        <v>147</v>
      </c>
      <c r="AC140" s="7">
        <v>4.1399999999999997</v>
      </c>
      <c r="AD140" s="7">
        <v>3.91</v>
      </c>
      <c r="AE140" s="7">
        <v>3.63</v>
      </c>
      <c r="AF140" s="7">
        <v>3.6</v>
      </c>
      <c r="AG140" s="7">
        <v>3.59</v>
      </c>
      <c r="AH140" s="7">
        <v>3.43</v>
      </c>
      <c r="AI140" s="7">
        <v>3.32</v>
      </c>
      <c r="AJ140" s="7">
        <v>3.3</v>
      </c>
      <c r="AK140" s="7">
        <v>3.52</v>
      </c>
      <c r="AL140" s="7">
        <v>3.51</v>
      </c>
      <c r="AM140" s="7">
        <v>3.55</v>
      </c>
    </row>
    <row r="141" spans="1:39" x14ac:dyDescent="0.2">
      <c r="A141" s="19" t="s">
        <v>148</v>
      </c>
      <c r="B141">
        <f t="shared" si="23"/>
        <v>0.35642857142857143</v>
      </c>
      <c r="C141">
        <f t="shared" si="24"/>
        <v>0.40857142857142864</v>
      </c>
      <c r="D141">
        <f t="shared" si="25"/>
        <v>0.45071428571428573</v>
      </c>
      <c r="E141">
        <f t="shared" si="26"/>
        <v>0.4642857142857143</v>
      </c>
      <c r="F141">
        <f t="shared" si="27"/>
        <v>0.43928571428571433</v>
      </c>
      <c r="G141">
        <f t="shared" si="28"/>
        <v>0.45642857142857146</v>
      </c>
      <c r="H141">
        <f t="shared" si="29"/>
        <v>0.45785714285714285</v>
      </c>
      <c r="I141">
        <f t="shared" si="30"/>
        <v>0.42928571428571427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9"/>
      <c r="O141" s="7" t="s">
        <v>148</v>
      </c>
      <c r="P141" s="7">
        <v>2.35</v>
      </c>
      <c r="Q141" s="7">
        <v>2.79</v>
      </c>
      <c r="R141" s="7">
        <v>3.17</v>
      </c>
      <c r="S141" s="7">
        <v>3.29</v>
      </c>
      <c r="T141" s="7">
        <v>3.05</v>
      </c>
      <c r="U141" s="7">
        <v>3.23</v>
      </c>
      <c r="V141" s="7">
        <v>3.25</v>
      </c>
      <c r="W141" s="7">
        <v>3.08</v>
      </c>
      <c r="X141" s="7" t="s">
        <v>264</v>
      </c>
      <c r="Y141" s="7" t="s">
        <v>264</v>
      </c>
      <c r="Z141" s="7" t="s">
        <v>264</v>
      </c>
      <c r="AB141" s="7" t="s">
        <v>148</v>
      </c>
      <c r="AC141" s="7">
        <v>2.64</v>
      </c>
      <c r="AD141" s="7">
        <v>2.93</v>
      </c>
      <c r="AE141" s="7">
        <v>3.14</v>
      </c>
      <c r="AF141" s="7">
        <v>3.21</v>
      </c>
      <c r="AG141" s="7">
        <v>3.1</v>
      </c>
      <c r="AH141" s="7">
        <v>3.16</v>
      </c>
      <c r="AI141" s="7">
        <v>3.16</v>
      </c>
      <c r="AJ141" s="7">
        <v>2.93</v>
      </c>
      <c r="AK141" s="7" t="s">
        <v>264</v>
      </c>
      <c r="AL141" s="7" t="s">
        <v>264</v>
      </c>
      <c r="AM141" s="7" t="s">
        <v>264</v>
      </c>
    </row>
    <row r="142" spans="1:39" x14ac:dyDescent="0.2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9"/>
    </row>
    <row r="143" spans="1:39" x14ac:dyDescent="0.2">
      <c r="A143" s="19" t="s">
        <v>150</v>
      </c>
      <c r="B143">
        <f t="shared" si="23"/>
        <v>0.38428571428571429</v>
      </c>
      <c r="C143">
        <f t="shared" si="24"/>
        <v>0.37714285714285717</v>
      </c>
      <c r="D143">
        <f t="shared" si="25"/>
        <v>0.43</v>
      </c>
      <c r="E143">
        <f t="shared" si="26"/>
        <v>0.48999999999999994</v>
      </c>
      <c r="F143">
        <f t="shared" si="27"/>
        <v>0.46357142857142858</v>
      </c>
      <c r="G143">
        <f t="shared" si="28"/>
        <v>0.45714285714285718</v>
      </c>
      <c r="H143">
        <f t="shared" si="29"/>
        <v>0.45285714285714285</v>
      </c>
      <c r="I143">
        <f t="shared" si="30"/>
        <v>0.42499999999999999</v>
      </c>
      <c r="J143">
        <f t="shared" si="31"/>
        <v>0.40071428571428569</v>
      </c>
      <c r="K143">
        <f t="shared" si="32"/>
        <v>0.40071428571428569</v>
      </c>
      <c r="L143">
        <f t="shared" si="33"/>
        <v>0.43428571428571427</v>
      </c>
      <c r="M143" s="9">
        <v>0.41</v>
      </c>
      <c r="O143" s="7" t="s">
        <v>150</v>
      </c>
      <c r="P143" s="7">
        <v>2.2999999999999998</v>
      </c>
      <c r="Q143" s="7">
        <v>2.41</v>
      </c>
      <c r="R143" s="7">
        <v>2.63</v>
      </c>
      <c r="S143" s="7">
        <v>3.1</v>
      </c>
      <c r="T143" s="7">
        <v>2.98</v>
      </c>
      <c r="U143" s="7">
        <v>2.91</v>
      </c>
      <c r="V143" s="7">
        <v>2.86</v>
      </c>
      <c r="W143" s="7">
        <v>2.62</v>
      </c>
      <c r="X143" s="7">
        <v>2.5</v>
      </c>
      <c r="Y143" s="7">
        <v>2.57</v>
      </c>
      <c r="Z143" s="7">
        <v>2.75</v>
      </c>
      <c r="AB143" s="7" t="s">
        <v>150</v>
      </c>
      <c r="AC143" s="7">
        <v>3.08</v>
      </c>
      <c r="AD143" s="7">
        <v>2.87</v>
      </c>
      <c r="AE143" s="7">
        <v>3.39</v>
      </c>
      <c r="AF143" s="7">
        <v>3.76</v>
      </c>
      <c r="AG143" s="7">
        <v>3.51</v>
      </c>
      <c r="AH143" s="7">
        <v>3.49</v>
      </c>
      <c r="AI143" s="7">
        <v>3.48</v>
      </c>
      <c r="AJ143" s="7">
        <v>3.33</v>
      </c>
      <c r="AK143" s="7">
        <v>3.11</v>
      </c>
      <c r="AL143" s="7">
        <v>3.04</v>
      </c>
      <c r="AM143" s="7">
        <v>3.33</v>
      </c>
    </row>
    <row r="144" spans="1:39" x14ac:dyDescent="0.2">
      <c r="A144" s="19" t="s">
        <v>151</v>
      </c>
      <c r="B144">
        <f t="shared" si="23"/>
        <v>0.71928571428571431</v>
      </c>
      <c r="C144">
        <f t="shared" si="24"/>
        <v>0.71357142857142863</v>
      </c>
      <c r="D144">
        <f t="shared" si="25"/>
        <v>0.68428571428571427</v>
      </c>
      <c r="E144">
        <f t="shared" si="26"/>
        <v>0.71571428571428564</v>
      </c>
      <c r="F144">
        <f t="shared" si="27"/>
        <v>0.59499999999999997</v>
      </c>
      <c r="G144" t="str">
        <f t="shared" si="28"/>
        <v>XXX</v>
      </c>
      <c r="H144">
        <f t="shared" si="29"/>
        <v>0.50857142857142856</v>
      </c>
      <c r="I144">
        <f t="shared" si="30"/>
        <v>0.48857142857142855</v>
      </c>
      <c r="J144">
        <f t="shared" si="31"/>
        <v>0.49857142857142861</v>
      </c>
      <c r="K144">
        <f t="shared" si="32"/>
        <v>0.51285714285714279</v>
      </c>
      <c r="L144">
        <f t="shared" si="33"/>
        <v>0.50428571428571434</v>
      </c>
      <c r="M144" s="9">
        <v>0.43</v>
      </c>
      <c r="O144" s="7" t="s">
        <v>151</v>
      </c>
      <c r="P144" s="7">
        <v>5.0199999999999996</v>
      </c>
      <c r="Q144" s="7">
        <v>5.04</v>
      </c>
      <c r="R144" s="7">
        <v>4.99</v>
      </c>
      <c r="S144" s="7">
        <v>5.3</v>
      </c>
      <c r="T144" s="7">
        <v>4.34</v>
      </c>
      <c r="U144" s="7" t="s">
        <v>264</v>
      </c>
      <c r="V144" s="7">
        <v>3.62</v>
      </c>
      <c r="W144" s="7">
        <v>3.46</v>
      </c>
      <c r="X144" s="7">
        <v>3.45</v>
      </c>
      <c r="Y144" s="7">
        <v>3.55</v>
      </c>
      <c r="Z144" s="7">
        <v>3.5</v>
      </c>
      <c r="AB144" s="7" t="s">
        <v>151</v>
      </c>
      <c r="AC144" s="7">
        <v>5.05</v>
      </c>
      <c r="AD144" s="7">
        <v>4.95</v>
      </c>
      <c r="AE144" s="7">
        <v>4.59</v>
      </c>
      <c r="AF144" s="7">
        <v>4.72</v>
      </c>
      <c r="AG144" s="7">
        <v>3.99</v>
      </c>
      <c r="AH144" s="7" t="s">
        <v>264</v>
      </c>
      <c r="AI144" s="7">
        <v>3.5</v>
      </c>
      <c r="AJ144" s="7">
        <v>3.38</v>
      </c>
      <c r="AK144" s="7">
        <v>3.53</v>
      </c>
      <c r="AL144" s="7">
        <v>3.63</v>
      </c>
      <c r="AM144" s="7">
        <v>3.56</v>
      </c>
    </row>
    <row r="145" spans="1:39" x14ac:dyDescent="0.2">
      <c r="A145" s="19" t="s">
        <v>152</v>
      </c>
      <c r="B145">
        <f t="shared" si="23"/>
        <v>0.51285714285714279</v>
      </c>
      <c r="C145">
        <f t="shared" si="24"/>
        <v>0.45000000000000007</v>
      </c>
      <c r="D145">
        <f t="shared" si="25"/>
        <v>0.41500000000000004</v>
      </c>
      <c r="E145">
        <f t="shared" si="26"/>
        <v>0.44857142857142857</v>
      </c>
      <c r="F145">
        <f t="shared" si="27"/>
        <v>0.45428571428571424</v>
      </c>
      <c r="G145">
        <f t="shared" si="28"/>
        <v>0.49928571428571428</v>
      </c>
      <c r="H145">
        <f t="shared" si="29"/>
        <v>0.52071428571428569</v>
      </c>
      <c r="I145">
        <f t="shared" si="30"/>
        <v>0.47785714285714281</v>
      </c>
      <c r="J145">
        <f t="shared" si="31"/>
        <v>0.46571428571428569</v>
      </c>
      <c r="K145">
        <f t="shared" si="32"/>
        <v>0.48928571428571427</v>
      </c>
      <c r="L145">
        <f t="shared" si="33"/>
        <v>0.48928571428571427</v>
      </c>
      <c r="M145" s="9">
        <v>0.41</v>
      </c>
      <c r="O145" s="7" t="s">
        <v>195</v>
      </c>
      <c r="P145" s="7">
        <v>3.31</v>
      </c>
      <c r="Q145" s="7">
        <v>2.81</v>
      </c>
      <c r="R145" s="7">
        <v>2.61</v>
      </c>
      <c r="S145" s="7">
        <v>3.2</v>
      </c>
      <c r="T145" s="7">
        <v>3.34</v>
      </c>
      <c r="U145" s="7">
        <v>3.74</v>
      </c>
      <c r="V145" s="7">
        <v>3.91</v>
      </c>
      <c r="W145" s="7">
        <v>3.55</v>
      </c>
      <c r="X145" s="7">
        <v>3.59</v>
      </c>
      <c r="Y145" s="7">
        <v>3.87</v>
      </c>
      <c r="Z145" s="7">
        <v>3.87</v>
      </c>
      <c r="AB145" s="7" t="s">
        <v>195</v>
      </c>
      <c r="AC145" s="7">
        <v>3.87</v>
      </c>
      <c r="AD145" s="7">
        <v>3.49</v>
      </c>
      <c r="AE145" s="7">
        <v>3.2</v>
      </c>
      <c r="AF145" s="7">
        <v>3.08</v>
      </c>
      <c r="AG145" s="7">
        <v>3.02</v>
      </c>
      <c r="AH145" s="7">
        <v>3.25</v>
      </c>
      <c r="AI145" s="7">
        <v>3.38</v>
      </c>
      <c r="AJ145" s="7">
        <v>3.14</v>
      </c>
      <c r="AK145" s="7">
        <v>2.93</v>
      </c>
      <c r="AL145" s="7">
        <v>2.98</v>
      </c>
      <c r="AM145" s="7">
        <v>2.98</v>
      </c>
    </row>
    <row r="146" spans="1:39" x14ac:dyDescent="0.2">
      <c r="A146" s="19" t="s">
        <v>153</v>
      </c>
      <c r="B146">
        <f t="shared" si="23"/>
        <v>0.33714285714285719</v>
      </c>
      <c r="C146">
        <f t="shared" si="24"/>
        <v>0.33857142857142858</v>
      </c>
      <c r="D146">
        <f t="shared" si="25"/>
        <v>0.34071428571428569</v>
      </c>
      <c r="E146">
        <f t="shared" si="26"/>
        <v>0.37714285714285717</v>
      </c>
      <c r="F146">
        <f t="shared" si="27"/>
        <v>0.39285714285714285</v>
      </c>
      <c r="G146">
        <f t="shared" si="28"/>
        <v>0.39499999999999996</v>
      </c>
      <c r="H146">
        <f t="shared" si="29"/>
        <v>0.37642857142857139</v>
      </c>
      <c r="I146">
        <f t="shared" si="30"/>
        <v>0.37214285714285716</v>
      </c>
      <c r="J146">
        <f t="shared" si="31"/>
        <v>0.3992857142857143</v>
      </c>
      <c r="K146">
        <f t="shared" si="32"/>
        <v>0.40571428571428569</v>
      </c>
      <c r="L146">
        <f t="shared" si="33"/>
        <v>0.3992857142857143</v>
      </c>
      <c r="M146" s="9">
        <v>0.26</v>
      </c>
      <c r="O146" s="7" t="s">
        <v>153</v>
      </c>
      <c r="P146" s="7">
        <v>2</v>
      </c>
      <c r="Q146" s="7">
        <v>2.06</v>
      </c>
      <c r="R146" s="7">
        <v>2.0699999999999998</v>
      </c>
      <c r="S146" s="7">
        <v>2.37</v>
      </c>
      <c r="T146" s="7">
        <v>2.4700000000000002</v>
      </c>
      <c r="U146" s="7">
        <v>2.5099999999999998</v>
      </c>
      <c r="V146" s="7">
        <v>2.36</v>
      </c>
      <c r="W146" s="7">
        <v>2.42</v>
      </c>
      <c r="X146" s="7">
        <v>2.61</v>
      </c>
      <c r="Y146" s="7">
        <v>2.62</v>
      </c>
      <c r="Z146" s="7">
        <v>2.59</v>
      </c>
      <c r="AB146" s="7" t="s">
        <v>153</v>
      </c>
      <c r="AC146" s="7">
        <v>2.72</v>
      </c>
      <c r="AD146" s="7">
        <v>2.68</v>
      </c>
      <c r="AE146" s="7">
        <v>2.7</v>
      </c>
      <c r="AF146" s="7">
        <v>2.91</v>
      </c>
      <c r="AG146" s="7">
        <v>3.03</v>
      </c>
      <c r="AH146" s="7">
        <v>3.02</v>
      </c>
      <c r="AI146" s="7">
        <v>2.91</v>
      </c>
      <c r="AJ146" s="7">
        <v>2.79</v>
      </c>
      <c r="AK146" s="7">
        <v>2.98</v>
      </c>
      <c r="AL146" s="7">
        <v>3.06</v>
      </c>
      <c r="AM146" s="7">
        <v>3</v>
      </c>
    </row>
    <row r="147" spans="1:39" x14ac:dyDescent="0.2">
      <c r="A147" s="19" t="s">
        <v>154</v>
      </c>
      <c r="B147">
        <f t="shared" si="23"/>
        <v>0.36285714285714288</v>
      </c>
      <c r="C147">
        <f t="shared" si="24"/>
        <v>0.36714285714285716</v>
      </c>
      <c r="D147">
        <f t="shared" si="25"/>
        <v>0.32999999999999996</v>
      </c>
      <c r="E147">
        <f t="shared" si="26"/>
        <v>0.31714285714285712</v>
      </c>
      <c r="F147">
        <f t="shared" si="27"/>
        <v>0.33428571428571424</v>
      </c>
      <c r="G147">
        <f t="shared" si="28"/>
        <v>0.35142857142857142</v>
      </c>
      <c r="H147">
        <f t="shared" si="29"/>
        <v>0.33428571428571424</v>
      </c>
      <c r="I147">
        <f t="shared" si="30"/>
        <v>0.3457142857142857</v>
      </c>
      <c r="J147">
        <f t="shared" si="31"/>
        <v>0.375</v>
      </c>
      <c r="K147">
        <f t="shared" si="32"/>
        <v>0.36357142857142855</v>
      </c>
      <c r="L147">
        <f t="shared" si="33"/>
        <v>0.36214285714285716</v>
      </c>
      <c r="M147" s="9">
        <v>0.32</v>
      </c>
      <c r="O147" s="7" t="s">
        <v>154</v>
      </c>
      <c r="P147" s="7">
        <v>2.5</v>
      </c>
      <c r="Q147" s="7">
        <v>2.5</v>
      </c>
      <c r="R147" s="7">
        <v>2.2599999999999998</v>
      </c>
      <c r="S147" s="7">
        <v>2.2799999999999998</v>
      </c>
      <c r="T147" s="7">
        <v>2.3199999999999998</v>
      </c>
      <c r="U147" s="7">
        <v>2.42</v>
      </c>
      <c r="V147" s="7">
        <v>2.4500000000000002</v>
      </c>
      <c r="W147" s="7">
        <v>2.58</v>
      </c>
      <c r="X147" s="7">
        <v>2.77</v>
      </c>
      <c r="Y147" s="7">
        <v>2.73</v>
      </c>
      <c r="Z147" s="7">
        <v>2.71</v>
      </c>
      <c r="AB147" s="7" t="s">
        <v>154</v>
      </c>
      <c r="AC147" s="7">
        <v>2.58</v>
      </c>
      <c r="AD147" s="7">
        <v>2.64</v>
      </c>
      <c r="AE147" s="7">
        <v>2.36</v>
      </c>
      <c r="AF147" s="7">
        <v>2.16</v>
      </c>
      <c r="AG147" s="7">
        <v>2.36</v>
      </c>
      <c r="AH147" s="7">
        <v>2.5</v>
      </c>
      <c r="AI147" s="7">
        <v>2.23</v>
      </c>
      <c r="AJ147" s="7">
        <v>2.2599999999999998</v>
      </c>
      <c r="AK147" s="7">
        <v>2.48</v>
      </c>
      <c r="AL147" s="7">
        <v>2.36</v>
      </c>
      <c r="AM147" s="7">
        <v>2.36</v>
      </c>
    </row>
    <row r="148" spans="1:39" x14ac:dyDescent="0.2">
      <c r="A148" s="19" t="s">
        <v>155</v>
      </c>
      <c r="B148">
        <f t="shared" si="23"/>
        <v>0.72857142857142854</v>
      </c>
      <c r="C148">
        <f t="shared" si="24"/>
        <v>0.75357142857142867</v>
      </c>
      <c r="D148">
        <f t="shared" si="25"/>
        <v>0.76642857142857146</v>
      </c>
      <c r="E148">
        <f t="shared" si="26"/>
        <v>0.73857142857142855</v>
      </c>
      <c r="F148">
        <f t="shared" si="27"/>
        <v>0.745</v>
      </c>
      <c r="G148">
        <f t="shared" si="28"/>
        <v>0.79714285714285715</v>
      </c>
      <c r="H148">
        <f t="shared" si="29"/>
        <v>0.80642857142857138</v>
      </c>
      <c r="I148">
        <f t="shared" si="30"/>
        <v>0.82785714285714285</v>
      </c>
      <c r="J148">
        <f t="shared" si="31"/>
        <v>0.82785714285714285</v>
      </c>
      <c r="K148">
        <f t="shared" si="32"/>
        <v>0.84642857142857142</v>
      </c>
      <c r="L148">
        <f t="shared" si="33"/>
        <v>0.86142857142857132</v>
      </c>
      <c r="M148" s="9">
        <v>0.7</v>
      </c>
      <c r="O148" s="7" t="s">
        <v>155</v>
      </c>
      <c r="P148" s="7">
        <v>5.52</v>
      </c>
      <c r="Q148" s="7">
        <v>5.55</v>
      </c>
      <c r="R148" s="7">
        <v>5.71</v>
      </c>
      <c r="S148" s="7">
        <v>5.57</v>
      </c>
      <c r="T148" s="7">
        <v>5.61</v>
      </c>
      <c r="U148" s="7">
        <v>5.98</v>
      </c>
      <c r="V148" s="7">
        <v>6.02</v>
      </c>
      <c r="W148" s="7">
        <v>6.15</v>
      </c>
      <c r="X148" s="7">
        <v>6.15</v>
      </c>
      <c r="Y148" s="7">
        <v>6.29</v>
      </c>
      <c r="Z148" s="7">
        <v>6.31</v>
      </c>
      <c r="AB148" s="7" t="s">
        <v>155</v>
      </c>
      <c r="AC148" s="7">
        <v>4.68</v>
      </c>
      <c r="AD148" s="7">
        <v>5</v>
      </c>
      <c r="AE148" s="7">
        <v>5.0199999999999996</v>
      </c>
      <c r="AF148" s="7">
        <v>4.7699999999999996</v>
      </c>
      <c r="AG148" s="7">
        <v>4.82</v>
      </c>
      <c r="AH148" s="7">
        <v>5.18</v>
      </c>
      <c r="AI148" s="7">
        <v>5.27</v>
      </c>
      <c r="AJ148" s="7">
        <v>5.44</v>
      </c>
      <c r="AK148" s="7">
        <v>5.44</v>
      </c>
      <c r="AL148" s="7">
        <v>5.56</v>
      </c>
      <c r="AM148" s="7">
        <v>5.75</v>
      </c>
    </row>
    <row r="149" spans="1:39" x14ac:dyDescent="0.2">
      <c r="A149" s="19" t="s">
        <v>156</v>
      </c>
      <c r="B149">
        <f t="shared" si="23"/>
        <v>0.71857142857142864</v>
      </c>
      <c r="C149">
        <f t="shared" si="24"/>
        <v>0.68499999999999994</v>
      </c>
      <c r="D149">
        <f t="shared" si="25"/>
        <v>0.68499999999999994</v>
      </c>
      <c r="E149">
        <f t="shared" si="26"/>
        <v>0.73071428571428576</v>
      </c>
      <c r="F149">
        <f t="shared" si="27"/>
        <v>0.73285714285714287</v>
      </c>
      <c r="G149">
        <f t="shared" si="28"/>
        <v>0.74071428571428577</v>
      </c>
      <c r="H149">
        <f t="shared" si="29"/>
        <v>0.75642857142857145</v>
      </c>
      <c r="I149">
        <f t="shared" si="30"/>
        <v>0.76500000000000001</v>
      </c>
      <c r="J149">
        <f t="shared" si="31"/>
        <v>0.76500000000000001</v>
      </c>
      <c r="K149">
        <f t="shared" si="32"/>
        <v>0.78642857142857159</v>
      </c>
      <c r="L149">
        <f t="shared" si="33"/>
        <v>0.78714285714285714</v>
      </c>
      <c r="M149" s="9">
        <v>0.8</v>
      </c>
      <c r="O149" s="7" t="s">
        <v>156</v>
      </c>
      <c r="P149" s="7">
        <v>4.82</v>
      </c>
      <c r="Q149" s="7">
        <v>4.57</v>
      </c>
      <c r="R149" s="7">
        <v>4.54</v>
      </c>
      <c r="S149" s="7">
        <v>4.9800000000000004</v>
      </c>
      <c r="T149" s="7">
        <v>5.01</v>
      </c>
      <c r="U149" s="7">
        <v>5.15</v>
      </c>
      <c r="V149" s="7">
        <v>5.3</v>
      </c>
      <c r="W149" s="7">
        <v>5.36</v>
      </c>
      <c r="X149" s="7">
        <v>5.37</v>
      </c>
      <c r="Y149" s="7">
        <v>5.57</v>
      </c>
      <c r="Z149" s="7">
        <v>5.57</v>
      </c>
      <c r="AB149" s="7" t="s">
        <v>156</v>
      </c>
      <c r="AC149" s="7">
        <v>5.24</v>
      </c>
      <c r="AD149" s="7">
        <v>5.0199999999999996</v>
      </c>
      <c r="AE149" s="7">
        <v>5.05</v>
      </c>
      <c r="AF149" s="7">
        <v>5.25</v>
      </c>
      <c r="AG149" s="7">
        <v>5.25</v>
      </c>
      <c r="AH149" s="7">
        <v>5.22</v>
      </c>
      <c r="AI149" s="7">
        <v>5.29</v>
      </c>
      <c r="AJ149" s="7">
        <v>5.35</v>
      </c>
      <c r="AK149" s="7">
        <v>5.34</v>
      </c>
      <c r="AL149" s="7">
        <v>5.44</v>
      </c>
      <c r="AM149" s="7">
        <v>5.45</v>
      </c>
    </row>
    <row r="150" spans="1:39" x14ac:dyDescent="0.2">
      <c r="A150" s="19" t="s">
        <v>157</v>
      </c>
      <c r="B150">
        <f t="shared" si="23"/>
        <v>0.59785714285714298</v>
      </c>
      <c r="C150">
        <f t="shared" si="24"/>
        <v>0.63214285714285712</v>
      </c>
      <c r="D150">
        <f t="shared" si="25"/>
        <v>0.61357142857142855</v>
      </c>
      <c r="E150">
        <f t="shared" si="26"/>
        <v>0.60285714285714287</v>
      </c>
      <c r="F150">
        <f t="shared" si="27"/>
        <v>0.59857142857142853</v>
      </c>
      <c r="G150">
        <f t="shared" si="28"/>
        <v>0.58785714285714286</v>
      </c>
      <c r="H150">
        <f t="shared" si="29"/>
        <v>0.60642857142857143</v>
      </c>
      <c r="I150">
        <f t="shared" si="30"/>
        <v>0.61428571428571443</v>
      </c>
      <c r="J150">
        <f t="shared" si="31"/>
        <v>0.62857142857142867</v>
      </c>
      <c r="K150">
        <f t="shared" si="32"/>
        <v>0.65928571428571436</v>
      </c>
      <c r="L150">
        <f t="shared" si="33"/>
        <v>0.72285714285714298</v>
      </c>
      <c r="M150" s="9">
        <v>0.71</v>
      </c>
      <c r="O150" s="7" t="s">
        <v>157</v>
      </c>
      <c r="P150" s="7">
        <v>4.12</v>
      </c>
      <c r="Q150" s="7">
        <v>4.3</v>
      </c>
      <c r="R150" s="7">
        <v>4.21</v>
      </c>
      <c r="S150" s="7">
        <v>4.3099999999999996</v>
      </c>
      <c r="T150" s="7">
        <v>4.24</v>
      </c>
      <c r="U150" s="7">
        <v>4.17</v>
      </c>
      <c r="V150" s="7">
        <v>4.3</v>
      </c>
      <c r="W150" s="7">
        <v>4.32</v>
      </c>
      <c r="X150" s="7">
        <v>4.46</v>
      </c>
      <c r="Y150" s="7">
        <v>4.68</v>
      </c>
      <c r="Z150" s="7">
        <v>5.08</v>
      </c>
      <c r="AB150" s="7" t="s">
        <v>157</v>
      </c>
      <c r="AC150" s="7">
        <v>4.25</v>
      </c>
      <c r="AD150" s="7">
        <v>4.55</v>
      </c>
      <c r="AE150" s="7">
        <v>4.38</v>
      </c>
      <c r="AF150" s="7">
        <v>4.13</v>
      </c>
      <c r="AG150" s="7">
        <v>4.1399999999999997</v>
      </c>
      <c r="AH150" s="7">
        <v>4.0599999999999996</v>
      </c>
      <c r="AI150" s="7">
        <v>4.1900000000000004</v>
      </c>
      <c r="AJ150" s="7">
        <v>4.28</v>
      </c>
      <c r="AK150" s="7">
        <v>4.34</v>
      </c>
      <c r="AL150" s="7">
        <v>4.55</v>
      </c>
      <c r="AM150" s="7">
        <v>5.04</v>
      </c>
    </row>
    <row r="151" spans="1:39" x14ac:dyDescent="0.2">
      <c r="A151" s="19" t="s">
        <v>158</v>
      </c>
      <c r="B151">
        <f t="shared" si="23"/>
        <v>0.62642857142857145</v>
      </c>
      <c r="C151">
        <f t="shared" si="24"/>
        <v>0.64500000000000013</v>
      </c>
      <c r="D151">
        <f t="shared" si="25"/>
        <v>0.64928571428571424</v>
      </c>
      <c r="E151">
        <f t="shared" si="26"/>
        <v>0.68428571428571427</v>
      </c>
      <c r="F151">
        <f t="shared" si="27"/>
        <v>0.69428571428571417</v>
      </c>
      <c r="G151">
        <f t="shared" si="28"/>
        <v>0.68071428571428572</v>
      </c>
      <c r="H151">
        <f t="shared" si="29"/>
        <v>0.69142857142857139</v>
      </c>
      <c r="I151">
        <f t="shared" si="30"/>
        <v>0.70214285714285718</v>
      </c>
      <c r="J151">
        <f t="shared" si="31"/>
        <v>0.71142857142857152</v>
      </c>
      <c r="K151">
        <f t="shared" si="32"/>
        <v>0.70500000000000007</v>
      </c>
      <c r="L151">
        <f t="shared" si="33"/>
        <v>0.67928571428571427</v>
      </c>
      <c r="M151" s="9">
        <v>0.7</v>
      </c>
      <c r="O151" s="7" t="s">
        <v>158</v>
      </c>
      <c r="P151" s="7">
        <v>4.34</v>
      </c>
      <c r="Q151" s="7">
        <v>4.4800000000000004</v>
      </c>
      <c r="R151" s="7">
        <v>4.45</v>
      </c>
      <c r="S151" s="7">
        <v>4.9000000000000004</v>
      </c>
      <c r="T151" s="7">
        <v>5.0199999999999996</v>
      </c>
      <c r="U151" s="7">
        <v>4.93</v>
      </c>
      <c r="V151" s="7">
        <v>4.99</v>
      </c>
      <c r="W151" s="7">
        <v>5.08</v>
      </c>
      <c r="X151" s="7">
        <v>5.07</v>
      </c>
      <c r="Y151" s="7">
        <v>4.9400000000000004</v>
      </c>
      <c r="Z151" s="7">
        <v>4.7</v>
      </c>
      <c r="AB151" s="7" t="s">
        <v>158</v>
      </c>
      <c r="AC151" s="7">
        <v>4.43</v>
      </c>
      <c r="AD151" s="7">
        <v>4.55</v>
      </c>
      <c r="AE151" s="7">
        <v>4.6399999999999997</v>
      </c>
      <c r="AF151" s="7">
        <v>4.68</v>
      </c>
      <c r="AG151" s="7">
        <v>4.7</v>
      </c>
      <c r="AH151" s="7">
        <v>4.5999999999999996</v>
      </c>
      <c r="AI151" s="7">
        <v>4.6900000000000004</v>
      </c>
      <c r="AJ151" s="7">
        <v>4.75</v>
      </c>
      <c r="AK151" s="7">
        <v>4.8899999999999997</v>
      </c>
      <c r="AL151" s="7">
        <v>4.93</v>
      </c>
      <c r="AM151" s="7">
        <v>4.8099999999999996</v>
      </c>
    </row>
    <row r="152" spans="1:39" x14ac:dyDescent="0.2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9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</row>
    <row r="153" spans="1:39" x14ac:dyDescent="0.2">
      <c r="A153" s="19" t="s">
        <v>160</v>
      </c>
      <c r="B153">
        <f t="shared" si="23"/>
        <v>0.45428571428571424</v>
      </c>
      <c r="C153">
        <f t="shared" si="24"/>
        <v>0.47142857142857142</v>
      </c>
      <c r="D153">
        <f t="shared" si="25"/>
        <v>0.49142857142857144</v>
      </c>
      <c r="E153">
        <f t="shared" si="26"/>
        <v>0.5</v>
      </c>
      <c r="F153">
        <f t="shared" si="27"/>
        <v>0.47785714285714281</v>
      </c>
      <c r="G153">
        <f t="shared" si="28"/>
        <v>0.45928571428571424</v>
      </c>
      <c r="H153">
        <f t="shared" si="29"/>
        <v>0.45999999999999996</v>
      </c>
      <c r="I153">
        <f t="shared" si="30"/>
        <v>0.46214285714285719</v>
      </c>
      <c r="J153">
        <f t="shared" si="31"/>
        <v>0.47785714285714281</v>
      </c>
      <c r="K153">
        <f t="shared" si="32"/>
        <v>0.495</v>
      </c>
      <c r="L153">
        <f t="shared" si="33"/>
        <v>0.49214285714285716</v>
      </c>
      <c r="M153" s="9">
        <v>0.33</v>
      </c>
      <c r="O153" s="7" t="s">
        <v>160</v>
      </c>
      <c r="P153" s="7">
        <v>3.05</v>
      </c>
      <c r="Q153" s="7">
        <v>3.21</v>
      </c>
      <c r="R153" s="7">
        <v>3.4</v>
      </c>
      <c r="S153" s="7">
        <v>3.49</v>
      </c>
      <c r="T153" s="7">
        <v>3.42</v>
      </c>
      <c r="U153" s="7">
        <v>3.27</v>
      </c>
      <c r="V153" s="7">
        <v>3.23</v>
      </c>
      <c r="W153" s="7">
        <v>3.25</v>
      </c>
      <c r="X153" s="7">
        <v>3.36</v>
      </c>
      <c r="Y153" s="7">
        <v>3.53</v>
      </c>
      <c r="Z153" s="7">
        <v>3.44</v>
      </c>
      <c r="AB153" s="7" t="s">
        <v>160</v>
      </c>
      <c r="AC153" s="7">
        <v>3.31</v>
      </c>
      <c r="AD153" s="7">
        <v>3.39</v>
      </c>
      <c r="AE153" s="7">
        <v>3.48</v>
      </c>
      <c r="AF153" s="7">
        <v>3.51</v>
      </c>
      <c r="AG153" s="7">
        <v>3.27</v>
      </c>
      <c r="AH153" s="7">
        <v>3.16</v>
      </c>
      <c r="AI153" s="7">
        <v>3.21</v>
      </c>
      <c r="AJ153" s="7">
        <v>3.22</v>
      </c>
      <c r="AK153" s="7">
        <v>3.33</v>
      </c>
      <c r="AL153" s="7">
        <v>3.4</v>
      </c>
      <c r="AM153" s="7">
        <v>3.45</v>
      </c>
    </row>
    <row r="154" spans="1:39" x14ac:dyDescent="0.2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0.26999999999999996</v>
      </c>
      <c r="G154">
        <f t="shared" si="28"/>
        <v>0.30428571428571427</v>
      </c>
      <c r="H154">
        <f t="shared" si="29"/>
        <v>0.31785714285714289</v>
      </c>
      <c r="I154">
        <f t="shared" si="30"/>
        <v>0.30642857142857144</v>
      </c>
      <c r="J154" t="str">
        <f t="shared" si="31"/>
        <v>XXX</v>
      </c>
      <c r="K154">
        <f t="shared" si="32"/>
        <v>0.30357142857142855</v>
      </c>
      <c r="L154">
        <f t="shared" si="33"/>
        <v>0.33214285714285718</v>
      </c>
      <c r="M154" s="9">
        <v>0.14000000000000001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2.0499999999999998</v>
      </c>
      <c r="U154" s="7">
        <v>2.21</v>
      </c>
      <c r="V154" s="7">
        <v>2.23</v>
      </c>
      <c r="W154" s="7">
        <v>2.12</v>
      </c>
      <c r="X154" s="7" t="s">
        <v>264</v>
      </c>
      <c r="Y154" s="7">
        <v>2.0699999999999998</v>
      </c>
      <c r="Z154" s="7">
        <v>2.2799999999999998</v>
      </c>
      <c r="AB154" s="7" t="s">
        <v>196</v>
      </c>
      <c r="AC154" s="7" t="s">
        <v>264</v>
      </c>
      <c r="AD154" s="7" t="s">
        <v>264</v>
      </c>
      <c r="AE154" s="7" t="s">
        <v>264</v>
      </c>
      <c r="AF154" s="7" t="s">
        <v>264</v>
      </c>
      <c r="AG154" s="7">
        <v>1.73</v>
      </c>
      <c r="AH154" s="7">
        <v>2.0499999999999998</v>
      </c>
      <c r="AI154" s="7">
        <v>2.2200000000000002</v>
      </c>
      <c r="AJ154" s="7">
        <v>2.17</v>
      </c>
      <c r="AK154" s="7" t="s">
        <v>264</v>
      </c>
      <c r="AL154" s="7">
        <v>2.1800000000000002</v>
      </c>
      <c r="AM154" s="7">
        <v>2.37</v>
      </c>
    </row>
    <row r="155" spans="1:39" x14ac:dyDescent="0.2">
      <c r="A155" s="19" t="s">
        <v>162</v>
      </c>
      <c r="B155">
        <f t="shared" si="23"/>
        <v>0.35357142857142854</v>
      </c>
      <c r="C155">
        <f t="shared" si="24"/>
        <v>0.40214285714285714</v>
      </c>
      <c r="D155">
        <f t="shared" si="25"/>
        <v>0.43571428571428567</v>
      </c>
      <c r="E155">
        <f t="shared" si="26"/>
        <v>0.47000000000000003</v>
      </c>
      <c r="F155">
        <f t="shared" si="27"/>
        <v>0.44428571428571434</v>
      </c>
      <c r="G155">
        <f t="shared" si="28"/>
        <v>0.46571428571428569</v>
      </c>
      <c r="H155">
        <f t="shared" si="29"/>
        <v>0.49357142857142861</v>
      </c>
      <c r="I155">
        <f t="shared" si="30"/>
        <v>0.49214285714285716</v>
      </c>
      <c r="J155">
        <f t="shared" si="31"/>
        <v>0.50357142857142867</v>
      </c>
      <c r="K155">
        <f t="shared" si="32"/>
        <v>0.48</v>
      </c>
      <c r="L155">
        <f t="shared" si="33"/>
        <v>0.43214285714285711</v>
      </c>
      <c r="M155" s="9">
        <v>0.35</v>
      </c>
      <c r="O155" s="7" t="s">
        <v>162</v>
      </c>
      <c r="P155" s="7">
        <v>2.17</v>
      </c>
      <c r="Q155" s="7">
        <v>2.6</v>
      </c>
      <c r="R155" s="7">
        <v>2.82</v>
      </c>
      <c r="S155" s="7">
        <v>3.08</v>
      </c>
      <c r="T155" s="7">
        <v>2.97</v>
      </c>
      <c r="U155" s="7">
        <v>3.25</v>
      </c>
      <c r="V155" s="7">
        <v>3.4</v>
      </c>
      <c r="W155" s="7">
        <v>3.33</v>
      </c>
      <c r="X155" s="7">
        <v>3.41</v>
      </c>
      <c r="Y155" s="7">
        <v>3.32</v>
      </c>
      <c r="Z155" s="7">
        <v>3.01</v>
      </c>
      <c r="AB155" s="7" t="s">
        <v>162</v>
      </c>
      <c r="AC155" s="7">
        <v>2.78</v>
      </c>
      <c r="AD155" s="7">
        <v>3.03</v>
      </c>
      <c r="AE155" s="7">
        <v>3.28</v>
      </c>
      <c r="AF155" s="7">
        <v>3.5</v>
      </c>
      <c r="AG155" s="7">
        <v>3.25</v>
      </c>
      <c r="AH155" s="7">
        <v>3.27</v>
      </c>
      <c r="AI155" s="7">
        <v>3.51</v>
      </c>
      <c r="AJ155" s="7">
        <v>3.56</v>
      </c>
      <c r="AK155" s="7">
        <v>3.64</v>
      </c>
      <c r="AL155" s="7">
        <v>3.4</v>
      </c>
      <c r="AM155" s="7">
        <v>3.04</v>
      </c>
    </row>
    <row r="156" spans="1:39" x14ac:dyDescent="0.2">
      <c r="A156" s="19" t="s">
        <v>163</v>
      </c>
      <c r="B156">
        <f t="shared" si="23"/>
        <v>0.26428571428571429</v>
      </c>
      <c r="C156">
        <f t="shared" si="24"/>
        <v>0.27</v>
      </c>
      <c r="D156">
        <f t="shared" si="25"/>
        <v>0.29071428571428576</v>
      </c>
      <c r="E156">
        <f t="shared" si="26"/>
        <v>0.375</v>
      </c>
      <c r="F156">
        <f t="shared" si="27"/>
        <v>0.3992857142857143</v>
      </c>
      <c r="G156">
        <f t="shared" si="28"/>
        <v>0.39</v>
      </c>
      <c r="H156">
        <f t="shared" si="29"/>
        <v>0.39142857142857146</v>
      </c>
      <c r="I156">
        <f t="shared" si="30"/>
        <v>0.36571428571428571</v>
      </c>
      <c r="J156">
        <f t="shared" si="31"/>
        <v>0.35285714285714281</v>
      </c>
      <c r="K156">
        <f t="shared" si="32"/>
        <v>0.35571428571428576</v>
      </c>
      <c r="L156">
        <f t="shared" si="33"/>
        <v>0.34785714285714286</v>
      </c>
      <c r="M156" s="9">
        <v>0.22</v>
      </c>
      <c r="O156" s="7" t="s">
        <v>163</v>
      </c>
      <c r="P156" s="7">
        <v>1.77</v>
      </c>
      <c r="Q156" s="7">
        <v>1.82</v>
      </c>
      <c r="R156" s="7">
        <v>1.96</v>
      </c>
      <c r="S156" s="7">
        <v>2.84</v>
      </c>
      <c r="T156" s="7">
        <v>3.01</v>
      </c>
      <c r="U156" s="7">
        <v>2.85</v>
      </c>
      <c r="V156" s="7">
        <v>2.8</v>
      </c>
      <c r="W156" s="7">
        <v>2.63</v>
      </c>
      <c r="X156" s="7">
        <v>2.5499999999999998</v>
      </c>
      <c r="Y156" s="7">
        <v>2.57</v>
      </c>
      <c r="Z156" s="7">
        <v>2.44</v>
      </c>
      <c r="AB156" s="7" t="s">
        <v>163</v>
      </c>
      <c r="AC156" s="7">
        <v>1.93</v>
      </c>
      <c r="AD156" s="7">
        <v>1.96</v>
      </c>
      <c r="AE156" s="7">
        <v>2.11</v>
      </c>
      <c r="AF156" s="7">
        <v>2.41</v>
      </c>
      <c r="AG156" s="7">
        <v>2.58</v>
      </c>
      <c r="AH156" s="7">
        <v>2.61</v>
      </c>
      <c r="AI156" s="7">
        <v>2.68</v>
      </c>
      <c r="AJ156" s="7">
        <v>2.4900000000000002</v>
      </c>
      <c r="AK156" s="7">
        <v>2.39</v>
      </c>
      <c r="AL156" s="7">
        <v>2.41</v>
      </c>
      <c r="AM156" s="7">
        <v>2.4300000000000002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6"/>
  <sheetViews>
    <sheetView workbookViewId="0">
      <selection activeCell="H138" sqref="H138"/>
    </sheetView>
  </sheetViews>
  <sheetFormatPr baseColWidth="10" defaultRowHeight="12.75" x14ac:dyDescent="0.2"/>
  <cols>
    <col min="1" max="1" width="21" customWidth="1"/>
    <col min="13" max="13" width="9.42578125" style="69" customWidth="1"/>
    <col min="15" max="16" width="11.42578125" style="7"/>
    <col min="17" max="17" width="31.140625" style="7" customWidth="1"/>
    <col min="18" max="28" width="11.42578125" style="7"/>
  </cols>
  <sheetData>
    <row r="1" spans="1:28" ht="15" x14ac:dyDescent="0.25">
      <c r="A1" s="33" t="s">
        <v>313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258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 x14ac:dyDescent="0.25">
      <c r="A2" s="51"/>
      <c r="M2" s="66" t="s">
        <v>278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x14ac:dyDescent="0.2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 x14ac:dyDescent="0.2">
      <c r="A4" s="19" t="s">
        <v>13</v>
      </c>
      <c r="B4">
        <f t="shared" ref="B4:B67" si="1">IF(ISNUMBER(R4),(R4/7),"XXX")</f>
        <v>0.49571428571428572</v>
      </c>
      <c r="C4">
        <f t="shared" ref="C4:C67" si="2">IF(ISNUMBER(S4),(S4/7),"XXX")</f>
        <v>0.51714285714285713</v>
      </c>
      <c r="D4">
        <f t="shared" ref="D4:D67" si="3">IF(ISNUMBER(T4),(T4/7),"XXX")</f>
        <v>0.5714285714285714</v>
      </c>
      <c r="E4">
        <f t="shared" ref="E4:E67" si="4">IF(ISNUMBER(U4),(U4/7),"XXX")</f>
        <v>0.58571428571428563</v>
      </c>
      <c r="F4">
        <f t="shared" ref="F4:F67" si="5">IF(ISNUMBER(V4),(V4/7),"XXX")</f>
        <v>0.61428571428571421</v>
      </c>
      <c r="G4">
        <f t="shared" ref="G4:G67" si="6">IF(ISNUMBER(W4),(W4/7),"XXX")</f>
        <v>0.59714285714285709</v>
      </c>
      <c r="H4">
        <f t="shared" ref="H4:H67" si="7">IF(ISNUMBER(X4),(X4/7),"XXX")</f>
        <v>0.57571428571428573</v>
      </c>
      <c r="I4">
        <f t="shared" ref="I4:I67" si="8">IF(ISNUMBER(Y4),(Y4/7),"XXX")</f>
        <v>0.61142857142857143</v>
      </c>
      <c r="J4">
        <f t="shared" ref="J4:J67" si="9">IF(ISNUMBER(Z4),(Z4/7),"XXX")</f>
        <v>0.62714285714285711</v>
      </c>
      <c r="K4">
        <f t="shared" ref="K4:K67" si="10">IF(ISNUMBER(AA4),(AA4/7),"XXX")</f>
        <v>0.61857142857142855</v>
      </c>
      <c r="L4">
        <f t="shared" ref="L4:L67" si="11">IF(ISNUMBER(AB4),(AB4/7),"XXX")</f>
        <v>0.63285714285714278</v>
      </c>
      <c r="M4" s="68">
        <v>0.42929588420370374</v>
      </c>
      <c r="O4" s="7" t="s">
        <v>13</v>
      </c>
      <c r="Q4" s="7" t="s">
        <v>13</v>
      </c>
      <c r="R4" s="7">
        <v>3.47</v>
      </c>
      <c r="S4" s="7">
        <v>3.62</v>
      </c>
      <c r="T4" s="7">
        <v>4</v>
      </c>
      <c r="U4" s="7">
        <v>4.0999999999999996</v>
      </c>
      <c r="V4" s="7">
        <v>4.3</v>
      </c>
      <c r="W4" s="7">
        <v>4.18</v>
      </c>
      <c r="X4" s="7">
        <v>4.03</v>
      </c>
      <c r="Y4" s="7">
        <v>4.28</v>
      </c>
      <c r="Z4" s="7">
        <v>4.3899999999999997</v>
      </c>
      <c r="AA4" s="7">
        <v>4.33</v>
      </c>
      <c r="AB4" s="7">
        <v>4.43</v>
      </c>
    </row>
    <row r="5" spans="1:28" x14ac:dyDescent="0.2">
      <c r="A5" s="19" t="s">
        <v>14</v>
      </c>
      <c r="B5">
        <f t="shared" si="1"/>
        <v>0.57571428571428573</v>
      </c>
      <c r="C5">
        <f t="shared" si="2"/>
        <v>0.53428571428571436</v>
      </c>
      <c r="D5">
        <f t="shared" si="3"/>
        <v>0.51428571428571435</v>
      </c>
      <c r="E5">
        <f t="shared" si="4"/>
        <v>0.51571428571428568</v>
      </c>
      <c r="F5">
        <f t="shared" si="5"/>
        <v>0.49428571428571427</v>
      </c>
      <c r="G5">
        <f t="shared" si="6"/>
        <v>0.44142857142857139</v>
      </c>
      <c r="H5">
        <f t="shared" si="7"/>
        <v>0.47285714285714286</v>
      </c>
      <c r="I5">
        <f t="shared" si="8"/>
        <v>0.51857142857142857</v>
      </c>
      <c r="J5">
        <f t="shared" si="9"/>
        <v>0.51428571428571435</v>
      </c>
      <c r="K5">
        <f t="shared" si="10"/>
        <v>0.52</v>
      </c>
      <c r="L5">
        <f t="shared" si="11"/>
        <v>0.54571428571428571</v>
      </c>
      <c r="M5" s="68">
        <v>0.50045289818518512</v>
      </c>
      <c r="O5" s="7" t="s">
        <v>14</v>
      </c>
      <c r="Q5" s="7" t="s">
        <v>14</v>
      </c>
      <c r="R5" s="7">
        <v>4.03</v>
      </c>
      <c r="S5" s="7">
        <v>3.74</v>
      </c>
      <c r="T5" s="7">
        <v>3.6</v>
      </c>
      <c r="U5" s="7">
        <v>3.61</v>
      </c>
      <c r="V5" s="7">
        <v>3.46</v>
      </c>
      <c r="W5" s="7">
        <v>3.09</v>
      </c>
      <c r="X5" s="7">
        <v>3.31</v>
      </c>
      <c r="Y5" s="7">
        <v>3.63</v>
      </c>
      <c r="Z5" s="7">
        <v>3.6</v>
      </c>
      <c r="AA5" s="7">
        <v>3.64</v>
      </c>
      <c r="AB5" s="7">
        <v>3.82</v>
      </c>
    </row>
    <row r="6" spans="1:28" x14ac:dyDescent="0.2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0.49000000000000005</v>
      </c>
      <c r="F6">
        <f t="shared" si="5"/>
        <v>0.46571428571428569</v>
      </c>
      <c r="G6" t="str">
        <f t="shared" si="6"/>
        <v>XXX</v>
      </c>
      <c r="H6">
        <f t="shared" si="7"/>
        <v>0.45428571428571429</v>
      </c>
      <c r="I6">
        <f t="shared" si="8"/>
        <v>0.46142857142857141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0.2996824449814815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3.43</v>
      </c>
      <c r="V6" s="7">
        <v>3.26</v>
      </c>
      <c r="W6" s="7" t="s">
        <v>264</v>
      </c>
      <c r="X6" s="7">
        <v>3.18</v>
      </c>
      <c r="Y6" s="7">
        <v>3.23</v>
      </c>
      <c r="Z6" s="7" t="s">
        <v>264</v>
      </c>
      <c r="AA6" s="7" t="s">
        <v>264</v>
      </c>
      <c r="AB6" s="7" t="s">
        <v>264</v>
      </c>
    </row>
    <row r="7" spans="1:28" x14ac:dyDescent="0.2">
      <c r="A7" s="19" t="s">
        <v>16</v>
      </c>
      <c r="B7">
        <f t="shared" si="1"/>
        <v>0.47714285714285715</v>
      </c>
      <c r="C7">
        <f t="shared" si="2"/>
        <v>0.48142857142857143</v>
      </c>
      <c r="D7">
        <f t="shared" si="3"/>
        <v>0.45571428571428568</v>
      </c>
      <c r="E7">
        <f t="shared" si="4"/>
        <v>0.40142857142857141</v>
      </c>
      <c r="F7">
        <f t="shared" si="5"/>
        <v>0.42571428571428571</v>
      </c>
      <c r="G7">
        <f t="shared" si="6"/>
        <v>0.42571428571428571</v>
      </c>
      <c r="H7">
        <f t="shared" si="7"/>
        <v>0.40714285714285714</v>
      </c>
      <c r="I7">
        <f t="shared" si="8"/>
        <v>0.43142857142857144</v>
      </c>
      <c r="J7">
        <f t="shared" si="9"/>
        <v>0.40857142857142853</v>
      </c>
      <c r="K7">
        <f t="shared" si="10"/>
        <v>0.42571428571428571</v>
      </c>
      <c r="L7">
        <f t="shared" si="11"/>
        <v>0.47142857142857142</v>
      </c>
      <c r="M7" s="68">
        <v>0.42834565814814818</v>
      </c>
      <c r="O7" s="7" t="s">
        <v>16</v>
      </c>
      <c r="Q7" s="7" t="s">
        <v>16</v>
      </c>
      <c r="R7" s="7">
        <v>3.34</v>
      </c>
      <c r="S7" s="7">
        <v>3.37</v>
      </c>
      <c r="T7" s="7">
        <v>3.19</v>
      </c>
      <c r="U7" s="7">
        <v>2.81</v>
      </c>
      <c r="V7" s="7">
        <v>2.98</v>
      </c>
      <c r="W7" s="7">
        <v>2.98</v>
      </c>
      <c r="X7" s="7">
        <v>2.85</v>
      </c>
      <c r="Y7" s="7">
        <v>3.02</v>
      </c>
      <c r="Z7" s="7">
        <v>2.86</v>
      </c>
      <c r="AA7" s="7">
        <v>2.98</v>
      </c>
      <c r="AB7" s="7">
        <v>3.3</v>
      </c>
    </row>
    <row r="8" spans="1:28" x14ac:dyDescent="0.2">
      <c r="A8" s="19" t="s">
        <v>17</v>
      </c>
      <c r="B8">
        <f t="shared" si="1"/>
        <v>0.52571428571428569</v>
      </c>
      <c r="C8">
        <f t="shared" si="2"/>
        <v>0.5357142857142857</v>
      </c>
      <c r="D8">
        <f t="shared" si="3"/>
        <v>0.54571428571428571</v>
      </c>
      <c r="E8">
        <f t="shared" si="4"/>
        <v>0.53</v>
      </c>
      <c r="F8">
        <f t="shared" si="5"/>
        <v>0.54428571428571426</v>
      </c>
      <c r="G8">
        <f t="shared" si="6"/>
        <v>0.61</v>
      </c>
      <c r="H8">
        <f t="shared" si="7"/>
        <v>0.63285714285714278</v>
      </c>
      <c r="I8">
        <f t="shared" si="8"/>
        <v>0.65142857142857136</v>
      </c>
      <c r="J8">
        <f t="shared" si="9"/>
        <v>0.67142857142857149</v>
      </c>
      <c r="K8">
        <f t="shared" si="10"/>
        <v>0.69285714285714284</v>
      </c>
      <c r="L8">
        <f t="shared" si="11"/>
        <v>0.71</v>
      </c>
      <c r="M8" s="68">
        <v>0.62962818144444443</v>
      </c>
      <c r="O8" s="7" t="s">
        <v>17</v>
      </c>
      <c r="Q8" s="7" t="s">
        <v>17</v>
      </c>
      <c r="R8" s="7">
        <v>3.68</v>
      </c>
      <c r="S8" s="7">
        <v>3.75</v>
      </c>
      <c r="T8" s="7">
        <v>3.82</v>
      </c>
      <c r="U8" s="7">
        <v>3.71</v>
      </c>
      <c r="V8" s="7">
        <v>3.81</v>
      </c>
      <c r="W8" s="7">
        <v>4.2699999999999996</v>
      </c>
      <c r="X8" s="7">
        <v>4.43</v>
      </c>
      <c r="Y8" s="7">
        <v>4.5599999999999996</v>
      </c>
      <c r="Z8" s="7">
        <v>4.7</v>
      </c>
      <c r="AA8" s="7">
        <v>4.8499999999999996</v>
      </c>
      <c r="AB8" s="7">
        <v>4.97</v>
      </c>
    </row>
    <row r="9" spans="1:28" x14ac:dyDescent="0.2">
      <c r="A9" s="19" t="s">
        <v>18</v>
      </c>
      <c r="B9">
        <f t="shared" si="1"/>
        <v>0.76999999999999991</v>
      </c>
      <c r="C9">
        <f t="shared" si="2"/>
        <v>0.78428571428571436</v>
      </c>
      <c r="D9">
        <f t="shared" si="3"/>
        <v>0.77142857142857146</v>
      </c>
      <c r="E9">
        <f t="shared" si="4"/>
        <v>0.73285714285714287</v>
      </c>
      <c r="F9">
        <f t="shared" si="5"/>
        <v>0.69571428571428573</v>
      </c>
      <c r="G9">
        <f t="shared" si="6"/>
        <v>0.70428571428571429</v>
      </c>
      <c r="H9">
        <f t="shared" si="7"/>
        <v>0.69285714285714284</v>
      </c>
      <c r="I9">
        <f t="shared" si="8"/>
        <v>0.72</v>
      </c>
      <c r="J9">
        <f t="shared" si="9"/>
        <v>0.70285714285714285</v>
      </c>
      <c r="K9">
        <f t="shared" si="10"/>
        <v>0.70000000000000007</v>
      </c>
      <c r="L9">
        <f t="shared" si="11"/>
        <v>0.71142857142857152</v>
      </c>
      <c r="M9" s="68">
        <v>0.60320849772222229</v>
      </c>
      <c r="O9" s="7" t="s">
        <v>18</v>
      </c>
      <c r="Q9" s="7" t="s">
        <v>18</v>
      </c>
      <c r="R9" s="7">
        <v>5.39</v>
      </c>
      <c r="S9" s="7">
        <v>5.49</v>
      </c>
      <c r="T9" s="7">
        <v>5.4</v>
      </c>
      <c r="U9" s="7">
        <v>5.13</v>
      </c>
      <c r="V9" s="7">
        <v>4.87</v>
      </c>
      <c r="W9" s="7">
        <v>4.93</v>
      </c>
      <c r="X9" s="7">
        <v>4.8499999999999996</v>
      </c>
      <c r="Y9" s="7">
        <v>5.04</v>
      </c>
      <c r="Z9" s="7">
        <v>4.92</v>
      </c>
      <c r="AA9" s="7">
        <v>4.9000000000000004</v>
      </c>
      <c r="AB9" s="7">
        <v>4.9800000000000004</v>
      </c>
    </row>
    <row r="10" spans="1:28" x14ac:dyDescent="0.2">
      <c r="A10" s="19" t="s">
        <v>19</v>
      </c>
      <c r="B10">
        <f t="shared" si="1"/>
        <v>0.74571428571428566</v>
      </c>
      <c r="C10">
        <f t="shared" si="2"/>
        <v>0.75571428571428567</v>
      </c>
      <c r="D10">
        <f t="shared" si="3"/>
        <v>0.72285714285714275</v>
      </c>
      <c r="E10">
        <f t="shared" si="4"/>
        <v>0.68428571428571427</v>
      </c>
      <c r="F10">
        <f t="shared" si="5"/>
        <v>0.66</v>
      </c>
      <c r="G10">
        <f t="shared" si="6"/>
        <v>0.66714285714285715</v>
      </c>
      <c r="H10">
        <f t="shared" si="7"/>
        <v>0.67285714285714282</v>
      </c>
      <c r="I10">
        <f t="shared" si="8"/>
        <v>0.70000000000000007</v>
      </c>
      <c r="J10">
        <f t="shared" si="9"/>
        <v>0.68285714285714294</v>
      </c>
      <c r="K10">
        <f t="shared" si="10"/>
        <v>0.67999999999999994</v>
      </c>
      <c r="L10">
        <f t="shared" si="11"/>
        <v>0.67999999999999994</v>
      </c>
      <c r="M10" s="68">
        <v>0.67511577962962976</v>
      </c>
      <c r="O10" s="7" t="s">
        <v>19</v>
      </c>
      <c r="Q10" s="7" t="s">
        <v>19</v>
      </c>
      <c r="R10" s="7">
        <v>5.22</v>
      </c>
      <c r="S10" s="7">
        <v>5.29</v>
      </c>
      <c r="T10" s="7">
        <v>5.0599999999999996</v>
      </c>
      <c r="U10" s="7">
        <v>4.79</v>
      </c>
      <c r="V10" s="7">
        <v>4.62</v>
      </c>
      <c r="W10" s="7">
        <v>4.67</v>
      </c>
      <c r="X10" s="7">
        <v>4.71</v>
      </c>
      <c r="Y10" s="7">
        <v>4.9000000000000004</v>
      </c>
      <c r="Z10" s="7">
        <v>4.78</v>
      </c>
      <c r="AA10" s="7">
        <v>4.76</v>
      </c>
      <c r="AB10" s="7">
        <v>4.76</v>
      </c>
    </row>
    <row r="11" spans="1:28" x14ac:dyDescent="0.2">
      <c r="A11" s="19" t="s">
        <v>20</v>
      </c>
      <c r="B11">
        <f t="shared" si="1"/>
        <v>0.51571428571428568</v>
      </c>
      <c r="C11">
        <f t="shared" si="2"/>
        <v>0.56428571428571428</v>
      </c>
      <c r="D11">
        <f t="shared" si="3"/>
        <v>0.59428571428571431</v>
      </c>
      <c r="E11">
        <f t="shared" si="4"/>
        <v>0.5485714285714286</v>
      </c>
      <c r="F11">
        <f t="shared" si="5"/>
        <v>0.57714285714285718</v>
      </c>
      <c r="G11">
        <f t="shared" si="6"/>
        <v>0.6</v>
      </c>
      <c r="H11">
        <f t="shared" si="7"/>
        <v>0.60142857142857142</v>
      </c>
      <c r="I11">
        <f t="shared" si="8"/>
        <v>0.63</v>
      </c>
      <c r="J11">
        <f t="shared" si="9"/>
        <v>0.63142857142857145</v>
      </c>
      <c r="K11">
        <f t="shared" si="10"/>
        <v>0.66714285714285715</v>
      </c>
      <c r="L11">
        <f t="shared" si="11"/>
        <v>0.71857142857142864</v>
      </c>
      <c r="M11" s="68">
        <v>0.68923807146296279</v>
      </c>
      <c r="O11" s="7" t="s">
        <v>20</v>
      </c>
      <c r="Q11" s="7" t="s">
        <v>20</v>
      </c>
      <c r="R11" s="7">
        <v>3.61</v>
      </c>
      <c r="S11" s="7">
        <v>3.95</v>
      </c>
      <c r="T11" s="7">
        <v>4.16</v>
      </c>
      <c r="U11" s="7">
        <v>3.84</v>
      </c>
      <c r="V11" s="7">
        <v>4.04</v>
      </c>
      <c r="W11" s="7">
        <v>4.2</v>
      </c>
      <c r="X11" s="7">
        <v>4.21</v>
      </c>
      <c r="Y11" s="7">
        <v>4.41</v>
      </c>
      <c r="Z11" s="7">
        <v>4.42</v>
      </c>
      <c r="AA11" s="7">
        <v>4.67</v>
      </c>
      <c r="AB11" s="7">
        <v>5.03</v>
      </c>
    </row>
    <row r="12" spans="1:28" x14ac:dyDescent="0.2">
      <c r="A12" s="19" t="s">
        <v>21</v>
      </c>
      <c r="B12">
        <f t="shared" si="1"/>
        <v>0.65428571428571425</v>
      </c>
      <c r="C12">
        <f t="shared" si="2"/>
        <v>0.6785714285714286</v>
      </c>
      <c r="D12">
        <f t="shared" si="3"/>
        <v>0.72571428571428576</v>
      </c>
      <c r="E12">
        <f t="shared" si="4"/>
        <v>0.75142857142857145</v>
      </c>
      <c r="F12">
        <f t="shared" si="5"/>
        <v>0.76999999999999991</v>
      </c>
      <c r="G12">
        <f t="shared" si="6"/>
        <v>0.74714285714285722</v>
      </c>
      <c r="H12">
        <f t="shared" si="7"/>
        <v>0.74285714285714288</v>
      </c>
      <c r="I12">
        <f t="shared" si="8"/>
        <v>0.75714285714285712</v>
      </c>
      <c r="J12">
        <f t="shared" si="9"/>
        <v>0.76142857142857145</v>
      </c>
      <c r="K12">
        <f t="shared" si="10"/>
        <v>0.75571428571428567</v>
      </c>
      <c r="L12">
        <f t="shared" si="11"/>
        <v>0.75571428571428567</v>
      </c>
      <c r="M12" s="68">
        <v>0.64164760374074081</v>
      </c>
      <c r="O12" s="7" t="s">
        <v>21</v>
      </c>
      <c r="Q12" s="7" t="s">
        <v>21</v>
      </c>
      <c r="R12" s="7">
        <v>4.58</v>
      </c>
      <c r="S12" s="7">
        <v>4.75</v>
      </c>
      <c r="T12" s="7">
        <v>5.08</v>
      </c>
      <c r="U12" s="7">
        <v>5.26</v>
      </c>
      <c r="V12" s="7">
        <v>5.39</v>
      </c>
      <c r="W12" s="7">
        <v>5.23</v>
      </c>
      <c r="X12" s="7">
        <v>5.2</v>
      </c>
      <c r="Y12" s="7">
        <v>5.3</v>
      </c>
      <c r="Z12" s="7">
        <v>5.33</v>
      </c>
      <c r="AA12" s="7">
        <v>5.29</v>
      </c>
      <c r="AB12" s="7">
        <v>5.29</v>
      </c>
    </row>
    <row r="13" spans="1:28" x14ac:dyDescent="0.2">
      <c r="A13" s="19" t="s">
        <v>22</v>
      </c>
      <c r="B13">
        <f t="shared" si="1"/>
        <v>0.57571428571428573</v>
      </c>
      <c r="C13">
        <f t="shared" si="2"/>
        <v>0.56428571428571428</v>
      </c>
      <c r="D13">
        <f t="shared" si="3"/>
        <v>0.56285714285714283</v>
      </c>
      <c r="E13">
        <f t="shared" si="4"/>
        <v>0.55714285714285716</v>
      </c>
      <c r="F13">
        <f t="shared" si="5"/>
        <v>0.61142857142857143</v>
      </c>
      <c r="G13">
        <f t="shared" si="6"/>
        <v>0.61857142857142855</v>
      </c>
      <c r="H13">
        <f t="shared" si="7"/>
        <v>0.62142857142857133</v>
      </c>
      <c r="I13">
        <f t="shared" si="8"/>
        <v>0.65285714285714291</v>
      </c>
      <c r="J13">
        <f t="shared" si="9"/>
        <v>0.62714285714285711</v>
      </c>
      <c r="K13">
        <f t="shared" si="10"/>
        <v>0.62857142857142867</v>
      </c>
      <c r="L13">
        <f t="shared" si="11"/>
        <v>0.62857142857142867</v>
      </c>
      <c r="M13" s="68">
        <v>0.45064685081481476</v>
      </c>
      <c r="O13" s="7" t="s">
        <v>22</v>
      </c>
      <c r="Q13" s="7" t="s">
        <v>22</v>
      </c>
      <c r="R13" s="7">
        <v>4.03</v>
      </c>
      <c r="S13" s="7">
        <v>3.95</v>
      </c>
      <c r="T13" s="7">
        <v>3.94</v>
      </c>
      <c r="U13" s="7">
        <v>3.9</v>
      </c>
      <c r="V13" s="7">
        <v>4.28</v>
      </c>
      <c r="W13" s="7">
        <v>4.33</v>
      </c>
      <c r="X13" s="7">
        <v>4.3499999999999996</v>
      </c>
      <c r="Y13" s="7">
        <v>4.57</v>
      </c>
      <c r="Z13" s="7">
        <v>4.3899999999999997</v>
      </c>
      <c r="AA13" s="7">
        <v>4.4000000000000004</v>
      </c>
      <c r="AB13" s="7">
        <v>4.4000000000000004</v>
      </c>
    </row>
    <row r="14" spans="1:28" x14ac:dyDescent="0.2">
      <c r="A14" s="19" t="s">
        <v>23</v>
      </c>
      <c r="B14">
        <f t="shared" si="1"/>
        <v>0.57571428571428573</v>
      </c>
      <c r="C14">
        <f t="shared" si="2"/>
        <v>0.58142857142857152</v>
      </c>
      <c r="D14">
        <f t="shared" si="3"/>
        <v>0.5842857142857143</v>
      </c>
      <c r="E14">
        <f t="shared" si="4"/>
        <v>0.61142857142857143</v>
      </c>
      <c r="F14">
        <f t="shared" si="5"/>
        <v>0.61428571428571421</v>
      </c>
      <c r="G14">
        <f t="shared" si="6"/>
        <v>0.61142857142857143</v>
      </c>
      <c r="H14">
        <f t="shared" si="7"/>
        <v>0.62</v>
      </c>
      <c r="I14">
        <f t="shared" si="8"/>
        <v>0.64857142857142858</v>
      </c>
      <c r="J14" t="str">
        <f t="shared" si="9"/>
        <v>XXX</v>
      </c>
      <c r="K14">
        <f t="shared" si="10"/>
        <v>0.62285714285714289</v>
      </c>
      <c r="L14" t="str">
        <f t="shared" si="11"/>
        <v>XXX</v>
      </c>
      <c r="M14" s="68">
        <v>0.42896448683333327</v>
      </c>
      <c r="O14" s="7" t="s">
        <v>23</v>
      </c>
      <c r="Q14" s="7" t="s">
        <v>23</v>
      </c>
      <c r="R14" s="7">
        <v>4.03</v>
      </c>
      <c r="S14" s="7">
        <v>4.07</v>
      </c>
      <c r="T14" s="7">
        <v>4.09</v>
      </c>
      <c r="U14" s="7">
        <v>4.28</v>
      </c>
      <c r="V14" s="7">
        <v>4.3</v>
      </c>
      <c r="W14" s="7">
        <v>4.28</v>
      </c>
      <c r="X14" s="7">
        <v>4.34</v>
      </c>
      <c r="Y14" s="7">
        <v>4.54</v>
      </c>
      <c r="Z14" s="7" t="s">
        <v>264</v>
      </c>
      <c r="AA14" s="7">
        <v>4.3600000000000003</v>
      </c>
      <c r="AB14" s="7" t="s">
        <v>264</v>
      </c>
    </row>
    <row r="15" spans="1:28" x14ac:dyDescent="0.2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2">
      <c r="A16" s="19" t="s">
        <v>25</v>
      </c>
      <c r="B16">
        <f t="shared" si="1"/>
        <v>0.70285714285714285</v>
      </c>
      <c r="C16">
        <f t="shared" si="2"/>
        <v>0.73285714285714287</v>
      </c>
      <c r="D16">
        <f t="shared" si="3"/>
        <v>0.72142857142857142</v>
      </c>
      <c r="E16">
        <f t="shared" si="4"/>
        <v>0.68714285714285706</v>
      </c>
      <c r="F16">
        <f t="shared" si="5"/>
        <v>0.67428571428571427</v>
      </c>
      <c r="G16">
        <f t="shared" si="6"/>
        <v>0.68714285714285706</v>
      </c>
      <c r="H16">
        <f t="shared" si="7"/>
        <v>0.69428571428571428</v>
      </c>
      <c r="I16">
        <f t="shared" si="8"/>
        <v>0.72428571428571431</v>
      </c>
      <c r="J16">
        <f t="shared" si="9"/>
        <v>0.71571428571428564</v>
      </c>
      <c r="K16">
        <f t="shared" si="10"/>
        <v>0.71857142857142864</v>
      </c>
      <c r="L16">
        <f t="shared" si="11"/>
        <v>0.71</v>
      </c>
      <c r="M16" s="68">
        <v>0.63341151344444446</v>
      </c>
      <c r="O16" s="7" t="s">
        <v>25</v>
      </c>
      <c r="Q16" s="7" t="s">
        <v>25</v>
      </c>
      <c r="R16" s="7">
        <v>4.92</v>
      </c>
      <c r="S16" s="7">
        <v>5.13</v>
      </c>
      <c r="T16" s="7">
        <v>5.05</v>
      </c>
      <c r="U16" s="7">
        <v>4.8099999999999996</v>
      </c>
      <c r="V16" s="7">
        <v>4.72</v>
      </c>
      <c r="W16" s="7">
        <v>4.8099999999999996</v>
      </c>
      <c r="X16" s="7">
        <v>4.8600000000000003</v>
      </c>
      <c r="Y16" s="7">
        <v>5.07</v>
      </c>
      <c r="Z16" s="7">
        <v>5.01</v>
      </c>
      <c r="AA16" s="7">
        <v>5.03</v>
      </c>
      <c r="AB16" s="7">
        <v>4.97</v>
      </c>
    </row>
    <row r="17" spans="1:28" x14ac:dyDescent="0.2">
      <c r="A17" s="19" t="s">
        <v>26</v>
      </c>
      <c r="B17">
        <f t="shared" si="1"/>
        <v>0.56571428571428573</v>
      </c>
      <c r="C17">
        <f t="shared" si="2"/>
        <v>0.5714285714285714</v>
      </c>
      <c r="D17">
        <f t="shared" si="3"/>
        <v>0.5842857142857143</v>
      </c>
      <c r="E17">
        <f t="shared" si="4"/>
        <v>0.55428571428571427</v>
      </c>
      <c r="F17">
        <f t="shared" si="5"/>
        <v>0.57714285714285718</v>
      </c>
      <c r="G17">
        <f t="shared" si="6"/>
        <v>0.53999999999999992</v>
      </c>
      <c r="H17">
        <f t="shared" si="7"/>
        <v>0.51428571428571435</v>
      </c>
      <c r="I17" t="str">
        <f t="shared" si="8"/>
        <v>XXX</v>
      </c>
      <c r="J17">
        <f t="shared" si="9"/>
        <v>0.56857142857142862</v>
      </c>
      <c r="K17">
        <f t="shared" si="10"/>
        <v>0.55714285714285716</v>
      </c>
      <c r="L17">
        <f t="shared" si="11"/>
        <v>0.56428571428571428</v>
      </c>
      <c r="M17" s="68">
        <v>0.54851170822222217</v>
      </c>
      <c r="O17" s="7" t="s">
        <v>26</v>
      </c>
      <c r="Q17" s="7" t="s">
        <v>26</v>
      </c>
      <c r="R17" s="7">
        <v>3.96</v>
      </c>
      <c r="S17" s="7">
        <v>4</v>
      </c>
      <c r="T17" s="7">
        <v>4.09</v>
      </c>
      <c r="U17" s="7">
        <v>3.88</v>
      </c>
      <c r="V17" s="7">
        <v>4.04</v>
      </c>
      <c r="W17" s="7">
        <v>3.78</v>
      </c>
      <c r="X17" s="7">
        <v>3.6</v>
      </c>
      <c r="Y17" s="7" t="s">
        <v>264</v>
      </c>
      <c r="Z17" s="7">
        <v>3.98</v>
      </c>
      <c r="AA17" s="7">
        <v>3.9</v>
      </c>
      <c r="AB17" s="7">
        <v>3.95</v>
      </c>
    </row>
    <row r="18" spans="1:28" x14ac:dyDescent="0.2">
      <c r="A18" s="19" t="s">
        <v>27</v>
      </c>
      <c r="B18">
        <f t="shared" si="1"/>
        <v>0.49285714285714288</v>
      </c>
      <c r="C18">
        <f t="shared" si="2"/>
        <v>0.46857142857142853</v>
      </c>
      <c r="D18">
        <f t="shared" si="3"/>
        <v>0.44714285714285712</v>
      </c>
      <c r="E18">
        <f t="shared" si="4"/>
        <v>0.43714285714285717</v>
      </c>
      <c r="F18">
        <f t="shared" si="5"/>
        <v>0.45571428571428568</v>
      </c>
      <c r="G18">
        <f t="shared" si="6"/>
        <v>0.46142857142857141</v>
      </c>
      <c r="H18">
        <f t="shared" si="7"/>
        <v>0.47428571428571425</v>
      </c>
      <c r="I18">
        <f t="shared" si="8"/>
        <v>0.50714285714285712</v>
      </c>
      <c r="J18">
        <f t="shared" si="9"/>
        <v>0.49857142857142861</v>
      </c>
      <c r="K18">
        <f t="shared" si="10"/>
        <v>0.49428571428571427</v>
      </c>
      <c r="L18" t="str">
        <f t="shared" si="11"/>
        <v>XXX</v>
      </c>
      <c r="M18" s="68">
        <v>0.38157481614814814</v>
      </c>
      <c r="O18" s="7" t="s">
        <v>27</v>
      </c>
      <c r="Q18" s="7" t="s">
        <v>27</v>
      </c>
      <c r="R18" s="7">
        <v>3.45</v>
      </c>
      <c r="S18" s="7">
        <v>3.28</v>
      </c>
      <c r="T18" s="7">
        <v>3.13</v>
      </c>
      <c r="U18" s="7">
        <v>3.06</v>
      </c>
      <c r="V18" s="7">
        <v>3.19</v>
      </c>
      <c r="W18" s="7">
        <v>3.23</v>
      </c>
      <c r="X18" s="7">
        <v>3.32</v>
      </c>
      <c r="Y18" s="7">
        <v>3.55</v>
      </c>
      <c r="Z18" s="7">
        <v>3.49</v>
      </c>
      <c r="AA18" s="7">
        <v>3.46</v>
      </c>
      <c r="AB18" s="7" t="s">
        <v>264</v>
      </c>
    </row>
    <row r="19" spans="1:28" x14ac:dyDescent="0.2">
      <c r="A19" s="19" t="s">
        <v>28</v>
      </c>
      <c r="B19">
        <f t="shared" si="1"/>
        <v>0.50428571428571423</v>
      </c>
      <c r="C19">
        <f t="shared" si="2"/>
        <v>0.50714285714285712</v>
      </c>
      <c r="D19">
        <f t="shared" si="3"/>
        <v>0.46571428571428569</v>
      </c>
      <c r="E19">
        <f t="shared" si="4"/>
        <v>0.4642857142857143</v>
      </c>
      <c r="F19">
        <f t="shared" si="5"/>
        <v>0.51285714285714279</v>
      </c>
      <c r="G19">
        <f t="shared" si="6"/>
        <v>0.54571428571428571</v>
      </c>
      <c r="H19">
        <f t="shared" si="7"/>
        <v>0.57000000000000006</v>
      </c>
      <c r="I19" t="str">
        <f t="shared" si="8"/>
        <v>XXX</v>
      </c>
      <c r="J19">
        <f t="shared" si="9"/>
        <v>0.55999999999999994</v>
      </c>
      <c r="K19">
        <f t="shared" si="10"/>
        <v>0.54714285714285715</v>
      </c>
      <c r="L19">
        <f t="shared" si="11"/>
        <v>0.5485714285714286</v>
      </c>
      <c r="M19" s="68">
        <v>0.42097630320370366</v>
      </c>
      <c r="O19" s="7" t="s">
        <v>28</v>
      </c>
      <c r="Q19" s="7" t="s">
        <v>28</v>
      </c>
      <c r="R19" s="7">
        <v>3.53</v>
      </c>
      <c r="S19" s="7">
        <v>3.55</v>
      </c>
      <c r="T19" s="7">
        <v>3.26</v>
      </c>
      <c r="U19" s="7">
        <v>3.25</v>
      </c>
      <c r="V19" s="7">
        <v>3.59</v>
      </c>
      <c r="W19" s="7">
        <v>3.82</v>
      </c>
      <c r="X19" s="7">
        <v>3.99</v>
      </c>
      <c r="Y19" s="7" t="s">
        <v>264</v>
      </c>
      <c r="Z19" s="7">
        <v>3.92</v>
      </c>
      <c r="AA19" s="7">
        <v>3.83</v>
      </c>
      <c r="AB19" s="7">
        <v>3.84</v>
      </c>
    </row>
    <row r="20" spans="1:28" x14ac:dyDescent="0.2">
      <c r="A20" s="19" t="s">
        <v>29</v>
      </c>
      <c r="B20">
        <f t="shared" si="1"/>
        <v>0.53</v>
      </c>
      <c r="C20">
        <f t="shared" si="2"/>
        <v>0.58571428571428563</v>
      </c>
      <c r="D20">
        <f t="shared" si="3"/>
        <v>0.6</v>
      </c>
      <c r="E20">
        <f t="shared" si="4"/>
        <v>0.61714285714285722</v>
      </c>
      <c r="F20">
        <f t="shared" si="5"/>
        <v>0.62571428571428567</v>
      </c>
      <c r="G20">
        <f t="shared" si="6"/>
        <v>0.63285714285714278</v>
      </c>
      <c r="H20">
        <f t="shared" si="7"/>
        <v>0.61714285714285722</v>
      </c>
      <c r="I20">
        <f t="shared" si="8"/>
        <v>0.63714285714285712</v>
      </c>
      <c r="J20">
        <f t="shared" si="9"/>
        <v>0.63571428571428579</v>
      </c>
      <c r="K20">
        <f t="shared" si="10"/>
        <v>0.64857142857142858</v>
      </c>
      <c r="L20">
        <f t="shared" si="11"/>
        <v>0.64142857142857146</v>
      </c>
      <c r="M20" s="68">
        <v>0.47903114337037039</v>
      </c>
      <c r="O20" s="7" t="s">
        <v>29</v>
      </c>
      <c r="Q20" s="7" t="s">
        <v>29</v>
      </c>
      <c r="R20" s="7">
        <v>3.71</v>
      </c>
      <c r="S20" s="7">
        <v>4.0999999999999996</v>
      </c>
      <c r="T20" s="7">
        <v>4.2</v>
      </c>
      <c r="U20" s="7">
        <v>4.32</v>
      </c>
      <c r="V20" s="7">
        <v>4.38</v>
      </c>
      <c r="W20" s="7">
        <v>4.43</v>
      </c>
      <c r="X20" s="7">
        <v>4.32</v>
      </c>
      <c r="Y20" s="7">
        <v>4.46</v>
      </c>
      <c r="Z20" s="7">
        <v>4.45</v>
      </c>
      <c r="AA20" s="7">
        <v>4.54</v>
      </c>
      <c r="AB20" s="7">
        <v>4.49</v>
      </c>
    </row>
    <row r="21" spans="1:28" x14ac:dyDescent="0.2">
      <c r="A21" s="19" t="s">
        <v>30</v>
      </c>
      <c r="B21">
        <f t="shared" si="1"/>
        <v>0.51</v>
      </c>
      <c r="C21">
        <f t="shared" si="2"/>
        <v>0.5357142857142857</v>
      </c>
      <c r="D21">
        <f t="shared" si="3"/>
        <v>0.52571428571428569</v>
      </c>
      <c r="E21">
        <f t="shared" si="4"/>
        <v>0.49000000000000005</v>
      </c>
      <c r="F21">
        <f t="shared" si="5"/>
        <v>0.51</v>
      </c>
      <c r="G21">
        <f t="shared" si="6"/>
        <v>0.53857142857142859</v>
      </c>
      <c r="H21">
        <f t="shared" si="7"/>
        <v>0.52142857142857146</v>
      </c>
      <c r="I21">
        <f t="shared" si="8"/>
        <v>0.54285714285714282</v>
      </c>
      <c r="J21">
        <f t="shared" si="9"/>
        <v>0.52857142857142858</v>
      </c>
      <c r="K21">
        <f t="shared" si="10"/>
        <v>0.52285714285714291</v>
      </c>
      <c r="L21">
        <f t="shared" si="11"/>
        <v>0.53714285714285714</v>
      </c>
      <c r="M21" s="68">
        <v>0.4501812502037037</v>
      </c>
      <c r="O21" s="7" t="s">
        <v>30</v>
      </c>
      <c r="Q21" s="7" t="s">
        <v>30</v>
      </c>
      <c r="R21" s="7">
        <v>3.57</v>
      </c>
      <c r="S21" s="7">
        <v>3.75</v>
      </c>
      <c r="T21" s="7">
        <v>3.68</v>
      </c>
      <c r="U21" s="7">
        <v>3.43</v>
      </c>
      <c r="V21" s="7">
        <v>3.57</v>
      </c>
      <c r="W21" s="7">
        <v>3.77</v>
      </c>
      <c r="X21" s="7">
        <v>3.65</v>
      </c>
      <c r="Y21" s="7">
        <v>3.8</v>
      </c>
      <c r="Z21" s="7">
        <v>3.7</v>
      </c>
      <c r="AA21" s="7">
        <v>3.66</v>
      </c>
      <c r="AB21" s="7">
        <v>3.76</v>
      </c>
    </row>
    <row r="22" spans="1:28" x14ac:dyDescent="0.2">
      <c r="A22" s="19" t="s">
        <v>31</v>
      </c>
      <c r="B22" t="str">
        <f t="shared" si="1"/>
        <v>XXX</v>
      </c>
      <c r="C22">
        <f t="shared" si="2"/>
        <v>0.56714285714285717</v>
      </c>
      <c r="D22">
        <f t="shared" si="3"/>
        <v>0.54571428571428571</v>
      </c>
      <c r="E22">
        <f t="shared" si="4"/>
        <v>0.57714285714285718</v>
      </c>
      <c r="F22">
        <f t="shared" si="5"/>
        <v>0.57857142857142851</v>
      </c>
      <c r="G22">
        <f t="shared" si="6"/>
        <v>0.59714285714285709</v>
      </c>
      <c r="H22">
        <f t="shared" si="7"/>
        <v>0.65571428571428569</v>
      </c>
      <c r="I22" t="str">
        <f t="shared" si="8"/>
        <v>XXX</v>
      </c>
      <c r="J22" t="str">
        <f t="shared" si="9"/>
        <v>XXX</v>
      </c>
      <c r="K22">
        <f t="shared" si="10"/>
        <v>0.66428571428571437</v>
      </c>
      <c r="L22">
        <f t="shared" si="11"/>
        <v>0.66285714285714281</v>
      </c>
      <c r="M22" s="68">
        <v>0.51099117159259266</v>
      </c>
      <c r="O22" s="7" t="s">
        <v>31</v>
      </c>
      <c r="Q22" s="7" t="s">
        <v>31</v>
      </c>
      <c r="R22" s="7" t="s">
        <v>264</v>
      </c>
      <c r="S22" s="7">
        <v>3.97</v>
      </c>
      <c r="T22" s="7">
        <v>3.82</v>
      </c>
      <c r="U22" s="7">
        <v>4.04</v>
      </c>
      <c r="V22" s="7">
        <v>4.05</v>
      </c>
      <c r="W22" s="7">
        <v>4.18</v>
      </c>
      <c r="X22" s="7">
        <v>4.59</v>
      </c>
      <c r="Y22" s="7" t="s">
        <v>264</v>
      </c>
      <c r="Z22" s="7" t="s">
        <v>264</v>
      </c>
      <c r="AA22" s="7">
        <v>4.6500000000000004</v>
      </c>
      <c r="AB22" s="7">
        <v>4.6399999999999997</v>
      </c>
    </row>
    <row r="23" spans="1:28" x14ac:dyDescent="0.2">
      <c r="A23" s="19" t="s">
        <v>32</v>
      </c>
      <c r="B23">
        <f t="shared" si="1"/>
        <v>0.56285714285714283</v>
      </c>
      <c r="C23">
        <f t="shared" si="2"/>
        <v>0.59142857142857141</v>
      </c>
      <c r="D23">
        <f t="shared" si="3"/>
        <v>0.57714285714285718</v>
      </c>
      <c r="E23">
        <f t="shared" si="4"/>
        <v>0.55999999999999994</v>
      </c>
      <c r="F23">
        <f t="shared" si="5"/>
        <v>0.57571428571428573</v>
      </c>
      <c r="G23">
        <f t="shared" si="6"/>
        <v>0.59571428571428575</v>
      </c>
      <c r="H23">
        <f t="shared" si="7"/>
        <v>0.59714285714285709</v>
      </c>
      <c r="I23">
        <f t="shared" si="8"/>
        <v>0.63428571428571434</v>
      </c>
      <c r="J23">
        <f t="shared" si="9"/>
        <v>0.63571428571428579</v>
      </c>
      <c r="K23">
        <f t="shared" si="10"/>
        <v>0.65285714285714291</v>
      </c>
      <c r="L23">
        <f t="shared" si="11"/>
        <v>0.6428571428571429</v>
      </c>
      <c r="M23" s="68">
        <v>0.54676244437037036</v>
      </c>
      <c r="O23" s="7" t="s">
        <v>32</v>
      </c>
      <c r="Q23" s="7" t="s">
        <v>32</v>
      </c>
      <c r="R23" s="7">
        <v>3.94</v>
      </c>
      <c r="S23" s="7">
        <v>4.1399999999999997</v>
      </c>
      <c r="T23" s="7">
        <v>4.04</v>
      </c>
      <c r="U23" s="7">
        <v>3.92</v>
      </c>
      <c r="V23" s="7">
        <v>4.03</v>
      </c>
      <c r="W23" s="7">
        <v>4.17</v>
      </c>
      <c r="X23" s="7">
        <v>4.18</v>
      </c>
      <c r="Y23" s="7">
        <v>4.4400000000000004</v>
      </c>
      <c r="Z23" s="7">
        <v>4.45</v>
      </c>
      <c r="AA23" s="7">
        <v>4.57</v>
      </c>
      <c r="AB23" s="7">
        <v>4.5</v>
      </c>
    </row>
    <row r="24" spans="1:28" x14ac:dyDescent="0.2">
      <c r="A24" s="19" t="s">
        <v>33</v>
      </c>
      <c r="B24">
        <f t="shared" si="1"/>
        <v>0.59714285714285709</v>
      </c>
      <c r="C24">
        <f t="shared" si="2"/>
        <v>0.61142857142857143</v>
      </c>
      <c r="D24">
        <f t="shared" si="3"/>
        <v>0.60428571428571431</v>
      </c>
      <c r="E24">
        <f t="shared" si="4"/>
        <v>0.55428571428571427</v>
      </c>
      <c r="F24">
        <f t="shared" si="5"/>
        <v>0.56714285714285717</v>
      </c>
      <c r="G24">
        <f t="shared" si="6"/>
        <v>0.60428571428571431</v>
      </c>
      <c r="H24">
        <f t="shared" si="7"/>
        <v>0.57571428571428573</v>
      </c>
      <c r="I24">
        <f t="shared" si="8"/>
        <v>0.60857142857142854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0.46522650011111116</v>
      </c>
      <c r="O24" s="7" t="s">
        <v>33</v>
      </c>
      <c r="Q24" s="7" t="s">
        <v>33</v>
      </c>
      <c r="R24" s="7">
        <v>4.18</v>
      </c>
      <c r="S24" s="7">
        <v>4.28</v>
      </c>
      <c r="T24" s="7">
        <v>4.2300000000000004</v>
      </c>
      <c r="U24" s="7">
        <v>3.88</v>
      </c>
      <c r="V24" s="7">
        <v>3.97</v>
      </c>
      <c r="W24" s="7">
        <v>4.2300000000000004</v>
      </c>
      <c r="X24" s="7">
        <v>4.03</v>
      </c>
      <c r="Y24" s="7">
        <v>4.26</v>
      </c>
      <c r="Z24" s="7" t="s">
        <v>264</v>
      </c>
      <c r="AA24" s="7" t="s">
        <v>264</v>
      </c>
      <c r="AB24" s="7" t="s">
        <v>264</v>
      </c>
    </row>
    <row r="25" spans="1:28" x14ac:dyDescent="0.2">
      <c r="A25" s="19" t="s">
        <v>34</v>
      </c>
      <c r="B25">
        <f t="shared" si="1"/>
        <v>0.47142857142857142</v>
      </c>
      <c r="C25">
        <f t="shared" si="2"/>
        <v>0.47714285714285715</v>
      </c>
      <c r="D25">
        <f t="shared" si="3"/>
        <v>0.45714285714285718</v>
      </c>
      <c r="E25">
        <f t="shared" si="4"/>
        <v>0.43571428571428567</v>
      </c>
      <c r="F25">
        <f t="shared" si="5"/>
        <v>0.45142857142857146</v>
      </c>
      <c r="G25">
        <f t="shared" si="6"/>
        <v>0.51571428571428568</v>
      </c>
      <c r="H25">
        <f t="shared" si="7"/>
        <v>0.52</v>
      </c>
      <c r="I25">
        <f t="shared" si="8"/>
        <v>0.56857142857142862</v>
      </c>
      <c r="J25">
        <f t="shared" si="9"/>
        <v>0.57571428571428573</v>
      </c>
      <c r="K25">
        <f t="shared" si="10"/>
        <v>0.59571428571428575</v>
      </c>
      <c r="L25">
        <f t="shared" si="11"/>
        <v>0.59571428571428575</v>
      </c>
      <c r="M25" s="68">
        <v>0.50886524607407413</v>
      </c>
      <c r="O25" s="7" t="s">
        <v>34</v>
      </c>
      <c r="Q25" s="7" t="s">
        <v>34</v>
      </c>
      <c r="R25" s="7">
        <v>3.3</v>
      </c>
      <c r="S25" s="7">
        <v>3.34</v>
      </c>
      <c r="T25" s="7">
        <v>3.2</v>
      </c>
      <c r="U25" s="7">
        <v>3.05</v>
      </c>
      <c r="V25" s="7">
        <v>3.16</v>
      </c>
      <c r="W25" s="7">
        <v>3.61</v>
      </c>
      <c r="X25" s="7">
        <v>3.64</v>
      </c>
      <c r="Y25" s="7">
        <v>3.98</v>
      </c>
      <c r="Z25" s="7">
        <v>4.03</v>
      </c>
      <c r="AA25" s="7">
        <v>4.17</v>
      </c>
      <c r="AB25" s="7">
        <v>4.17</v>
      </c>
    </row>
    <row r="26" spans="1:28" x14ac:dyDescent="0.2">
      <c r="A26" s="19" t="s">
        <v>35</v>
      </c>
      <c r="B26">
        <f t="shared" si="1"/>
        <v>0.57285714285714284</v>
      </c>
      <c r="C26">
        <f t="shared" si="2"/>
        <v>0.56428571428571428</v>
      </c>
      <c r="D26">
        <f t="shared" si="3"/>
        <v>0.55999999999999994</v>
      </c>
      <c r="E26">
        <f t="shared" si="4"/>
        <v>0.5485714285714286</v>
      </c>
      <c r="F26">
        <f t="shared" si="5"/>
        <v>0.59714285714285709</v>
      </c>
      <c r="G26">
        <f t="shared" si="6"/>
        <v>0.61571428571428566</v>
      </c>
      <c r="H26">
        <f t="shared" si="7"/>
        <v>0.61571428571428566</v>
      </c>
      <c r="I26">
        <f t="shared" si="8"/>
        <v>0.59857142857142864</v>
      </c>
      <c r="J26">
        <f t="shared" si="9"/>
        <v>0.5842857142857143</v>
      </c>
      <c r="K26">
        <f t="shared" si="10"/>
        <v>0.60285714285714287</v>
      </c>
      <c r="L26">
        <f t="shared" si="11"/>
        <v>0.58714285714285719</v>
      </c>
      <c r="M26" s="68">
        <v>0.46155537940740743</v>
      </c>
      <c r="O26" s="7" t="s">
        <v>35</v>
      </c>
      <c r="Q26" s="7" t="s">
        <v>35</v>
      </c>
      <c r="R26" s="7">
        <v>4.01</v>
      </c>
      <c r="S26" s="7">
        <v>3.95</v>
      </c>
      <c r="T26" s="7">
        <v>3.92</v>
      </c>
      <c r="U26" s="7">
        <v>3.84</v>
      </c>
      <c r="V26" s="7">
        <v>4.18</v>
      </c>
      <c r="W26" s="7">
        <v>4.3099999999999996</v>
      </c>
      <c r="X26" s="7">
        <v>4.3099999999999996</v>
      </c>
      <c r="Y26" s="7">
        <v>4.1900000000000004</v>
      </c>
      <c r="Z26" s="7">
        <v>4.09</v>
      </c>
      <c r="AA26" s="7">
        <v>4.22</v>
      </c>
      <c r="AB26" s="7">
        <v>4.1100000000000003</v>
      </c>
    </row>
    <row r="27" spans="1:28" x14ac:dyDescent="0.2">
      <c r="A27" s="19" t="s">
        <v>36</v>
      </c>
      <c r="B27">
        <f t="shared" si="1"/>
        <v>0.55142857142857138</v>
      </c>
      <c r="C27">
        <f t="shared" si="2"/>
        <v>0.56571428571428573</v>
      </c>
      <c r="D27">
        <f t="shared" si="3"/>
        <v>0.55000000000000004</v>
      </c>
      <c r="E27">
        <f t="shared" si="4"/>
        <v>0.53714285714285714</v>
      </c>
      <c r="F27">
        <f t="shared" si="5"/>
        <v>0.59714285714285709</v>
      </c>
      <c r="G27">
        <f t="shared" si="6"/>
        <v>0.63285714285714278</v>
      </c>
      <c r="H27">
        <f t="shared" si="7"/>
        <v>0.61142857142857143</v>
      </c>
      <c r="I27">
        <f t="shared" si="8"/>
        <v>0.62142857142857133</v>
      </c>
      <c r="J27">
        <f t="shared" si="9"/>
        <v>0.61428571428571421</v>
      </c>
      <c r="K27">
        <f t="shared" si="10"/>
        <v>0.62142857142857133</v>
      </c>
      <c r="L27">
        <f t="shared" si="11"/>
        <v>0.60571428571428576</v>
      </c>
      <c r="M27" s="68">
        <v>0.49992500405555551</v>
      </c>
      <c r="O27" s="7" t="s">
        <v>36</v>
      </c>
      <c r="Q27" s="7" t="s">
        <v>36</v>
      </c>
      <c r="R27" s="7">
        <v>3.86</v>
      </c>
      <c r="S27" s="7">
        <v>3.96</v>
      </c>
      <c r="T27" s="7">
        <v>3.85</v>
      </c>
      <c r="U27" s="7">
        <v>3.76</v>
      </c>
      <c r="V27" s="7">
        <v>4.18</v>
      </c>
      <c r="W27" s="7">
        <v>4.43</v>
      </c>
      <c r="X27" s="7">
        <v>4.28</v>
      </c>
      <c r="Y27" s="7">
        <v>4.3499999999999996</v>
      </c>
      <c r="Z27" s="7">
        <v>4.3</v>
      </c>
      <c r="AA27" s="7">
        <v>4.3499999999999996</v>
      </c>
      <c r="AB27" s="7">
        <v>4.24</v>
      </c>
    </row>
    <row r="28" spans="1:28" x14ac:dyDescent="0.2">
      <c r="A28" s="19" t="s">
        <v>37</v>
      </c>
      <c r="B28">
        <f t="shared" si="1"/>
        <v>0.75</v>
      </c>
      <c r="C28">
        <f t="shared" si="2"/>
        <v>0.74714285714285722</v>
      </c>
      <c r="D28">
        <f t="shared" si="3"/>
        <v>0.74</v>
      </c>
      <c r="E28">
        <f t="shared" si="4"/>
        <v>0.73000000000000009</v>
      </c>
      <c r="F28">
        <f t="shared" si="5"/>
        <v>0.73571428571428577</v>
      </c>
      <c r="G28">
        <f t="shared" si="6"/>
        <v>0.74428571428571433</v>
      </c>
      <c r="H28">
        <f t="shared" si="7"/>
        <v>0.72857142857142854</v>
      </c>
      <c r="I28">
        <f t="shared" si="8"/>
        <v>0.76428571428571423</v>
      </c>
      <c r="J28">
        <f t="shared" si="9"/>
        <v>0.75714285714285712</v>
      </c>
      <c r="K28">
        <f t="shared" si="10"/>
        <v>0.74714285714285722</v>
      </c>
      <c r="L28">
        <f t="shared" si="11"/>
        <v>0.75714285714285712</v>
      </c>
      <c r="M28" s="68">
        <v>0.6006349281296296</v>
      </c>
      <c r="O28" s="7" t="s">
        <v>37</v>
      </c>
      <c r="Q28" s="7" t="s">
        <v>37</v>
      </c>
      <c r="R28" s="7">
        <v>5.25</v>
      </c>
      <c r="S28" s="7">
        <v>5.23</v>
      </c>
      <c r="T28" s="7">
        <v>5.18</v>
      </c>
      <c r="U28" s="7">
        <v>5.1100000000000003</v>
      </c>
      <c r="V28" s="7">
        <v>5.15</v>
      </c>
      <c r="W28" s="7">
        <v>5.21</v>
      </c>
      <c r="X28" s="7">
        <v>5.0999999999999996</v>
      </c>
      <c r="Y28" s="7">
        <v>5.35</v>
      </c>
      <c r="Z28" s="7">
        <v>5.3</v>
      </c>
      <c r="AA28" s="7">
        <v>5.23</v>
      </c>
      <c r="AB28" s="7">
        <v>5.3</v>
      </c>
    </row>
    <row r="29" spans="1:28" x14ac:dyDescent="0.2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2">
      <c r="A30" s="19" t="s">
        <v>39</v>
      </c>
      <c r="B30">
        <f t="shared" si="1"/>
        <v>0.43285714285714283</v>
      </c>
      <c r="C30">
        <f t="shared" si="2"/>
        <v>0.43142857142857144</v>
      </c>
      <c r="D30">
        <f t="shared" si="3"/>
        <v>0.41714285714285715</v>
      </c>
      <c r="E30">
        <f t="shared" si="4"/>
        <v>0.41857142857142859</v>
      </c>
      <c r="F30">
        <f t="shared" si="5"/>
        <v>0.44285714285714289</v>
      </c>
      <c r="G30">
        <f t="shared" si="6"/>
        <v>0.44857142857142857</v>
      </c>
      <c r="H30">
        <f t="shared" si="7"/>
        <v>0.42285714285714288</v>
      </c>
      <c r="I30">
        <f t="shared" si="8"/>
        <v>0.46285714285714291</v>
      </c>
      <c r="J30">
        <f t="shared" si="9"/>
        <v>0.47285714285714286</v>
      </c>
      <c r="K30">
        <f t="shared" si="10"/>
        <v>0.45428571428571429</v>
      </c>
      <c r="L30">
        <f t="shared" si="11"/>
        <v>0.46</v>
      </c>
      <c r="M30" s="68">
        <v>0.28590126394444448</v>
      </c>
      <c r="O30" s="7" t="s">
        <v>39</v>
      </c>
      <c r="Q30" s="7" t="s">
        <v>39</v>
      </c>
      <c r="R30" s="7">
        <v>3.03</v>
      </c>
      <c r="S30" s="7">
        <v>3.02</v>
      </c>
      <c r="T30" s="7">
        <v>2.92</v>
      </c>
      <c r="U30" s="7">
        <v>2.93</v>
      </c>
      <c r="V30" s="7">
        <v>3.1</v>
      </c>
      <c r="W30" s="7">
        <v>3.14</v>
      </c>
      <c r="X30" s="7">
        <v>2.96</v>
      </c>
      <c r="Y30" s="7">
        <v>3.24</v>
      </c>
      <c r="Z30" s="7">
        <v>3.31</v>
      </c>
      <c r="AA30" s="7">
        <v>3.18</v>
      </c>
      <c r="AB30" s="7">
        <v>3.22</v>
      </c>
    </row>
    <row r="31" spans="1:28" x14ac:dyDescent="0.2">
      <c r="A31" s="19" t="s">
        <v>40</v>
      </c>
      <c r="B31">
        <f t="shared" si="1"/>
        <v>0.71142857142857152</v>
      </c>
      <c r="C31">
        <f t="shared" si="2"/>
        <v>0.71285714285714286</v>
      </c>
      <c r="D31">
        <f t="shared" si="3"/>
        <v>0.69857142857142851</v>
      </c>
      <c r="E31">
        <f t="shared" si="4"/>
        <v>0.68714285714285706</v>
      </c>
      <c r="F31">
        <f t="shared" si="5"/>
        <v>0.68428571428571427</v>
      </c>
      <c r="G31">
        <f t="shared" si="6"/>
        <v>0.68857142857142861</v>
      </c>
      <c r="H31">
        <f t="shared" si="7"/>
        <v>0.68142857142857138</v>
      </c>
      <c r="I31">
        <f t="shared" si="8"/>
        <v>0.7014285714285714</v>
      </c>
      <c r="J31">
        <f t="shared" si="9"/>
        <v>0.68714285714285706</v>
      </c>
      <c r="K31">
        <f t="shared" si="10"/>
        <v>0.67428571428571427</v>
      </c>
      <c r="L31">
        <f t="shared" si="11"/>
        <v>0.68428571428571427</v>
      </c>
      <c r="M31" s="68">
        <v>0.59608976933333335</v>
      </c>
      <c r="O31" s="7" t="s">
        <v>40</v>
      </c>
      <c r="Q31" s="7" t="s">
        <v>40</v>
      </c>
      <c r="R31" s="7">
        <v>4.9800000000000004</v>
      </c>
      <c r="S31" s="7">
        <v>4.99</v>
      </c>
      <c r="T31" s="7">
        <v>4.8899999999999997</v>
      </c>
      <c r="U31" s="7">
        <v>4.8099999999999996</v>
      </c>
      <c r="V31" s="7">
        <v>4.79</v>
      </c>
      <c r="W31" s="7">
        <v>4.82</v>
      </c>
      <c r="X31" s="7">
        <v>4.7699999999999996</v>
      </c>
      <c r="Y31" s="7">
        <v>4.91</v>
      </c>
      <c r="Z31" s="7">
        <v>4.8099999999999996</v>
      </c>
      <c r="AA31" s="7">
        <v>4.72</v>
      </c>
      <c r="AB31" s="7">
        <v>4.79</v>
      </c>
    </row>
    <row r="32" spans="1:28" x14ac:dyDescent="0.2">
      <c r="A32" s="19" t="s">
        <v>41</v>
      </c>
      <c r="B32">
        <f t="shared" si="1"/>
        <v>0.6</v>
      </c>
      <c r="C32">
        <f t="shared" si="2"/>
        <v>0.6428571428571429</v>
      </c>
      <c r="D32">
        <f t="shared" si="3"/>
        <v>0.6428571428571429</v>
      </c>
      <c r="E32">
        <f t="shared" si="4"/>
        <v>0.61857142857142855</v>
      </c>
      <c r="F32">
        <f t="shared" si="5"/>
        <v>0.61857142857142855</v>
      </c>
      <c r="G32">
        <f t="shared" si="6"/>
        <v>0.60142857142857142</v>
      </c>
      <c r="H32">
        <f t="shared" si="7"/>
        <v>0.60857142857142854</v>
      </c>
      <c r="I32">
        <f t="shared" si="8"/>
        <v>0.64</v>
      </c>
      <c r="J32">
        <f t="shared" si="9"/>
        <v>0.63571428571428579</v>
      </c>
      <c r="K32">
        <f t="shared" si="10"/>
        <v>0.64142857142857146</v>
      </c>
      <c r="L32">
        <f t="shared" si="11"/>
        <v>0.66428571428571437</v>
      </c>
      <c r="M32" s="68">
        <v>0.57524549522222224</v>
      </c>
      <c r="O32" s="7" t="s">
        <v>41</v>
      </c>
      <c r="Q32" s="7" t="s">
        <v>41</v>
      </c>
      <c r="R32" s="7">
        <v>4.2</v>
      </c>
      <c r="S32" s="7">
        <v>4.5</v>
      </c>
      <c r="T32" s="7">
        <v>4.5</v>
      </c>
      <c r="U32" s="7">
        <v>4.33</v>
      </c>
      <c r="V32" s="7">
        <v>4.33</v>
      </c>
      <c r="W32" s="7">
        <v>4.21</v>
      </c>
      <c r="X32" s="7">
        <v>4.26</v>
      </c>
      <c r="Y32" s="7">
        <v>4.4800000000000004</v>
      </c>
      <c r="Z32" s="7">
        <v>4.45</v>
      </c>
      <c r="AA32" s="7">
        <v>4.49</v>
      </c>
      <c r="AB32" s="7">
        <v>4.6500000000000004</v>
      </c>
    </row>
    <row r="33" spans="1:28" x14ac:dyDescent="0.2">
      <c r="A33" s="19" t="s">
        <v>42</v>
      </c>
      <c r="B33">
        <f t="shared" si="1"/>
        <v>0.53142857142857147</v>
      </c>
      <c r="C33">
        <f t="shared" si="2"/>
        <v>0.55714285714285716</v>
      </c>
      <c r="D33">
        <f t="shared" si="3"/>
        <v>0.54714285714285715</v>
      </c>
      <c r="E33">
        <f t="shared" si="4"/>
        <v>0.49285714285714288</v>
      </c>
      <c r="F33">
        <f t="shared" si="5"/>
        <v>0.52428571428571424</v>
      </c>
      <c r="G33">
        <f t="shared" si="6"/>
        <v>0.53999999999999992</v>
      </c>
      <c r="H33">
        <f t="shared" si="7"/>
        <v>0.54714285714285715</v>
      </c>
      <c r="I33">
        <f t="shared" si="8"/>
        <v>0.56714285714285717</v>
      </c>
      <c r="J33">
        <f t="shared" si="9"/>
        <v>0.56285714285714283</v>
      </c>
      <c r="K33">
        <f t="shared" si="10"/>
        <v>0.57000000000000006</v>
      </c>
      <c r="L33">
        <f t="shared" si="11"/>
        <v>0.57999999999999996</v>
      </c>
      <c r="M33" s="68">
        <v>0.45697830338888884</v>
      </c>
      <c r="O33" s="7" t="s">
        <v>42</v>
      </c>
      <c r="Q33" s="7" t="s">
        <v>42</v>
      </c>
      <c r="R33" s="7">
        <v>3.72</v>
      </c>
      <c r="S33" s="7">
        <v>3.9</v>
      </c>
      <c r="T33" s="7">
        <v>3.83</v>
      </c>
      <c r="U33" s="7">
        <v>3.45</v>
      </c>
      <c r="V33" s="7">
        <v>3.67</v>
      </c>
      <c r="W33" s="7">
        <v>3.78</v>
      </c>
      <c r="X33" s="7">
        <v>3.83</v>
      </c>
      <c r="Y33" s="7">
        <v>3.97</v>
      </c>
      <c r="Z33" s="7">
        <v>3.94</v>
      </c>
      <c r="AA33" s="7">
        <v>3.99</v>
      </c>
      <c r="AB33" s="7">
        <v>4.0599999999999996</v>
      </c>
    </row>
    <row r="34" spans="1:28" x14ac:dyDescent="0.2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0.5842857142857143</v>
      </c>
      <c r="L34">
        <f t="shared" si="11"/>
        <v>0.55999999999999994</v>
      </c>
      <c r="M34" s="68">
        <v>0.36503480977777775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4.09</v>
      </c>
      <c r="AB34" s="7">
        <v>3.92</v>
      </c>
    </row>
    <row r="35" spans="1:28" x14ac:dyDescent="0.2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2">
      <c r="A36" s="19" t="s">
        <v>45</v>
      </c>
      <c r="B36">
        <f t="shared" si="1"/>
        <v>0.58714285714285719</v>
      </c>
      <c r="C36">
        <f t="shared" si="2"/>
        <v>0.62</v>
      </c>
      <c r="D36">
        <f t="shared" si="3"/>
        <v>0.61714285714285722</v>
      </c>
      <c r="E36">
        <f t="shared" si="4"/>
        <v>0.58571428571428563</v>
      </c>
      <c r="F36">
        <f t="shared" si="5"/>
        <v>0.57285714285714284</v>
      </c>
      <c r="G36">
        <f t="shared" si="6"/>
        <v>0.57000000000000006</v>
      </c>
      <c r="H36">
        <f t="shared" si="7"/>
        <v>0.57857142857142851</v>
      </c>
      <c r="I36">
        <f t="shared" si="8"/>
        <v>0.64</v>
      </c>
      <c r="J36">
        <f t="shared" si="9"/>
        <v>0.61</v>
      </c>
      <c r="K36">
        <f t="shared" si="10"/>
        <v>0.59285714285714286</v>
      </c>
      <c r="L36">
        <f t="shared" si="11"/>
        <v>0.61285714285714288</v>
      </c>
      <c r="M36" s="68">
        <v>0.54251723379629635</v>
      </c>
      <c r="O36" s="7" t="s">
        <v>45</v>
      </c>
      <c r="Q36" s="7" t="s">
        <v>45</v>
      </c>
      <c r="R36" s="7">
        <v>4.1100000000000003</v>
      </c>
      <c r="S36" s="7">
        <v>4.34</v>
      </c>
      <c r="T36" s="7">
        <v>4.32</v>
      </c>
      <c r="U36" s="7">
        <v>4.0999999999999996</v>
      </c>
      <c r="V36" s="7">
        <v>4.01</v>
      </c>
      <c r="W36" s="7">
        <v>3.99</v>
      </c>
      <c r="X36" s="7">
        <v>4.05</v>
      </c>
      <c r="Y36" s="7">
        <v>4.4800000000000004</v>
      </c>
      <c r="Z36" s="7">
        <v>4.2699999999999996</v>
      </c>
      <c r="AA36" s="7">
        <v>4.1500000000000004</v>
      </c>
      <c r="AB36" s="7">
        <v>4.29</v>
      </c>
    </row>
    <row r="37" spans="1:28" x14ac:dyDescent="0.2">
      <c r="A37" s="19" t="s">
        <v>46</v>
      </c>
      <c r="B37" t="str">
        <f t="shared" si="1"/>
        <v>XXX</v>
      </c>
      <c r="C37">
        <f t="shared" si="2"/>
        <v>0.54571428571428571</v>
      </c>
      <c r="D37">
        <f t="shared" si="3"/>
        <v>0.5485714285714286</v>
      </c>
      <c r="E37">
        <f t="shared" si="4"/>
        <v>0.52571428571428569</v>
      </c>
      <c r="F37">
        <f t="shared" si="5"/>
        <v>0.54428571428571426</v>
      </c>
      <c r="G37">
        <f t="shared" si="6"/>
        <v>0.56428571428571428</v>
      </c>
      <c r="H37">
        <f t="shared" si="7"/>
        <v>0.57428571428571418</v>
      </c>
      <c r="I37">
        <f t="shared" si="8"/>
        <v>0.63714285714285712</v>
      </c>
      <c r="J37">
        <f t="shared" si="9"/>
        <v>0.64571428571428569</v>
      </c>
      <c r="K37">
        <f t="shared" si="10"/>
        <v>0.63714285714285712</v>
      </c>
      <c r="L37" t="str">
        <f t="shared" si="11"/>
        <v>XXX</v>
      </c>
      <c r="M37" s="68">
        <v>0.47660710192592604</v>
      </c>
      <c r="O37" s="7" t="s">
        <v>46</v>
      </c>
      <c r="Q37" s="7" t="s">
        <v>46</v>
      </c>
      <c r="R37" s="7" t="s">
        <v>264</v>
      </c>
      <c r="S37" s="7">
        <v>3.82</v>
      </c>
      <c r="T37" s="7">
        <v>3.84</v>
      </c>
      <c r="U37" s="7">
        <v>3.68</v>
      </c>
      <c r="V37" s="7">
        <v>3.81</v>
      </c>
      <c r="W37" s="7">
        <v>3.95</v>
      </c>
      <c r="X37" s="7">
        <v>4.0199999999999996</v>
      </c>
      <c r="Y37" s="7">
        <v>4.46</v>
      </c>
      <c r="Z37" s="7">
        <v>4.5199999999999996</v>
      </c>
      <c r="AA37" s="7">
        <v>4.46</v>
      </c>
      <c r="AB37" s="7" t="s">
        <v>264</v>
      </c>
    </row>
    <row r="38" spans="1:28" x14ac:dyDescent="0.2">
      <c r="A38" s="19" t="s">
        <v>47</v>
      </c>
      <c r="B38">
        <f t="shared" si="1"/>
        <v>0.57999999999999996</v>
      </c>
      <c r="C38">
        <f t="shared" si="2"/>
        <v>0.59142857142857141</v>
      </c>
      <c r="D38">
        <f t="shared" si="3"/>
        <v>0.56285714285714283</v>
      </c>
      <c r="E38">
        <f t="shared" si="4"/>
        <v>0.53142857142857147</v>
      </c>
      <c r="F38">
        <f t="shared" si="5"/>
        <v>0.54571428571428571</v>
      </c>
      <c r="G38">
        <f t="shared" si="6"/>
        <v>0.56285714285714283</v>
      </c>
      <c r="H38">
        <f t="shared" si="7"/>
        <v>0.5614285714285715</v>
      </c>
      <c r="I38">
        <f t="shared" si="8"/>
        <v>0.6</v>
      </c>
      <c r="J38">
        <f t="shared" si="9"/>
        <v>0.58857142857142863</v>
      </c>
      <c r="K38">
        <f t="shared" si="10"/>
        <v>0.59285714285714286</v>
      </c>
      <c r="L38">
        <f t="shared" si="11"/>
        <v>0.59285714285714286</v>
      </c>
      <c r="M38" s="68">
        <v>0.4603444956296297</v>
      </c>
      <c r="O38" s="7" t="s">
        <v>47</v>
      </c>
      <c r="Q38" s="7" t="s">
        <v>47</v>
      </c>
      <c r="R38" s="7">
        <v>4.0599999999999996</v>
      </c>
      <c r="S38" s="7">
        <v>4.1399999999999997</v>
      </c>
      <c r="T38" s="7">
        <v>3.94</v>
      </c>
      <c r="U38" s="7">
        <v>3.72</v>
      </c>
      <c r="V38" s="7">
        <v>3.82</v>
      </c>
      <c r="W38" s="7">
        <v>3.94</v>
      </c>
      <c r="X38" s="7">
        <v>3.93</v>
      </c>
      <c r="Y38" s="7">
        <v>4.2</v>
      </c>
      <c r="Z38" s="7">
        <v>4.12</v>
      </c>
      <c r="AA38" s="7">
        <v>4.1500000000000004</v>
      </c>
      <c r="AB38" s="7">
        <v>4.1500000000000004</v>
      </c>
    </row>
    <row r="39" spans="1:28" x14ac:dyDescent="0.2">
      <c r="A39" s="19" t="s">
        <v>48</v>
      </c>
      <c r="B39">
        <f t="shared" si="1"/>
        <v>0.65428571428571425</v>
      </c>
      <c r="C39">
        <f t="shared" si="2"/>
        <v>0.69428571428571428</v>
      </c>
      <c r="D39">
        <f t="shared" si="3"/>
        <v>0.69285714285714284</v>
      </c>
      <c r="E39">
        <f t="shared" si="4"/>
        <v>0.71142857142857152</v>
      </c>
      <c r="F39">
        <f t="shared" si="5"/>
        <v>0.69714285714285718</v>
      </c>
      <c r="G39">
        <f t="shared" si="6"/>
        <v>0.69000000000000006</v>
      </c>
      <c r="H39">
        <f t="shared" si="7"/>
        <v>0.69000000000000006</v>
      </c>
      <c r="I39">
        <f t="shared" si="8"/>
        <v>0.72142857142857142</v>
      </c>
      <c r="J39">
        <f t="shared" si="9"/>
        <v>0.7142857142857143</v>
      </c>
      <c r="K39">
        <f t="shared" si="10"/>
        <v>0.70571428571428574</v>
      </c>
      <c r="L39">
        <f t="shared" si="11"/>
        <v>0.72714285714285709</v>
      </c>
      <c r="M39" s="68">
        <v>0.61365605724074068</v>
      </c>
      <c r="O39" s="7" t="s">
        <v>48</v>
      </c>
      <c r="Q39" s="7" t="s">
        <v>48</v>
      </c>
      <c r="R39" s="7">
        <v>4.58</v>
      </c>
      <c r="S39" s="7">
        <v>4.8600000000000003</v>
      </c>
      <c r="T39" s="7">
        <v>4.8499999999999996</v>
      </c>
      <c r="U39" s="7">
        <v>4.9800000000000004</v>
      </c>
      <c r="V39" s="7">
        <v>4.88</v>
      </c>
      <c r="W39" s="7">
        <v>4.83</v>
      </c>
      <c r="X39" s="7">
        <v>4.83</v>
      </c>
      <c r="Y39" s="7">
        <v>5.05</v>
      </c>
      <c r="Z39" s="7">
        <v>5</v>
      </c>
      <c r="AA39" s="7">
        <v>4.9400000000000004</v>
      </c>
      <c r="AB39" s="7">
        <v>5.09</v>
      </c>
    </row>
    <row r="40" spans="1:28" x14ac:dyDescent="0.2">
      <c r="A40" s="19" t="s">
        <v>243</v>
      </c>
      <c r="B40">
        <f t="shared" si="1"/>
        <v>0.65857142857142859</v>
      </c>
      <c r="C40">
        <f t="shared" si="2"/>
        <v>0.67428571428571427</v>
      </c>
      <c r="D40">
        <f t="shared" si="3"/>
        <v>0.69857142857142851</v>
      </c>
      <c r="E40">
        <f t="shared" si="4"/>
        <v>0.62285714285714289</v>
      </c>
      <c r="F40">
        <f t="shared" si="5"/>
        <v>0.63</v>
      </c>
      <c r="G40">
        <f t="shared" si="6"/>
        <v>0.62857142857142867</v>
      </c>
      <c r="H40">
        <f t="shared" si="7"/>
        <v>0.60285714285714287</v>
      </c>
      <c r="I40">
        <f t="shared" si="8"/>
        <v>0.64</v>
      </c>
      <c r="J40">
        <f t="shared" si="9"/>
        <v>0.66285714285714281</v>
      </c>
      <c r="K40">
        <f t="shared" si="10"/>
        <v>0.6657142857142857</v>
      </c>
      <c r="L40">
        <f t="shared" si="11"/>
        <v>0.66285714285714281</v>
      </c>
      <c r="M40" s="68">
        <v>0.53004773016666662</v>
      </c>
      <c r="O40" s="7" t="s">
        <v>49</v>
      </c>
      <c r="Q40" s="7" t="s">
        <v>49</v>
      </c>
      <c r="R40" s="7">
        <v>4.6100000000000003</v>
      </c>
      <c r="S40" s="7">
        <v>4.72</v>
      </c>
      <c r="T40" s="7">
        <v>4.8899999999999997</v>
      </c>
      <c r="U40" s="7">
        <v>4.3600000000000003</v>
      </c>
      <c r="V40" s="7">
        <v>4.41</v>
      </c>
      <c r="W40" s="7">
        <v>4.4000000000000004</v>
      </c>
      <c r="X40" s="7">
        <v>4.22</v>
      </c>
      <c r="Y40" s="7">
        <v>4.4800000000000004</v>
      </c>
      <c r="Z40" s="7">
        <v>4.6399999999999997</v>
      </c>
      <c r="AA40" s="7">
        <v>4.66</v>
      </c>
      <c r="AB40" s="7">
        <v>4.6399999999999997</v>
      </c>
    </row>
    <row r="41" spans="1:28" x14ac:dyDescent="0.2">
      <c r="A41" s="19" t="s">
        <v>50</v>
      </c>
      <c r="B41">
        <f t="shared" si="1"/>
        <v>0.77285714285714291</v>
      </c>
      <c r="C41">
        <f t="shared" si="2"/>
        <v>0.76571428571428579</v>
      </c>
      <c r="D41">
        <f t="shared" si="3"/>
        <v>0.74571428571428566</v>
      </c>
      <c r="E41">
        <f t="shared" si="4"/>
        <v>0.73000000000000009</v>
      </c>
      <c r="F41">
        <f t="shared" si="5"/>
        <v>0.70000000000000007</v>
      </c>
      <c r="G41">
        <f t="shared" si="6"/>
        <v>0.72428571428571431</v>
      </c>
      <c r="H41">
        <f t="shared" si="7"/>
        <v>0.70428571428571429</v>
      </c>
      <c r="I41">
        <f t="shared" si="8"/>
        <v>0.73000000000000009</v>
      </c>
      <c r="J41">
        <f t="shared" si="9"/>
        <v>0.73857142857142855</v>
      </c>
      <c r="K41">
        <f t="shared" si="10"/>
        <v>0.74714285714285722</v>
      </c>
      <c r="L41">
        <f t="shared" si="11"/>
        <v>0.74857142857142855</v>
      </c>
      <c r="M41" s="68">
        <v>0.67789586385185185</v>
      </c>
      <c r="O41" s="7" t="s">
        <v>50</v>
      </c>
      <c r="Q41" s="7" t="s">
        <v>50</v>
      </c>
      <c r="R41" s="7">
        <v>5.41</v>
      </c>
      <c r="S41" s="7">
        <v>5.36</v>
      </c>
      <c r="T41" s="7">
        <v>5.22</v>
      </c>
      <c r="U41" s="7">
        <v>5.1100000000000003</v>
      </c>
      <c r="V41" s="7">
        <v>4.9000000000000004</v>
      </c>
      <c r="W41" s="7">
        <v>5.07</v>
      </c>
      <c r="X41" s="7">
        <v>4.93</v>
      </c>
      <c r="Y41" s="7">
        <v>5.1100000000000003</v>
      </c>
      <c r="Z41" s="7">
        <v>5.17</v>
      </c>
      <c r="AA41" s="7">
        <v>5.23</v>
      </c>
      <c r="AB41" s="7">
        <v>5.24</v>
      </c>
    </row>
    <row r="42" spans="1:28" x14ac:dyDescent="0.2">
      <c r="A42" s="19" t="s">
        <v>51</v>
      </c>
      <c r="B42">
        <f t="shared" si="1"/>
        <v>0.49714285714285716</v>
      </c>
      <c r="C42">
        <f t="shared" si="2"/>
        <v>0.56857142857142862</v>
      </c>
      <c r="D42">
        <f t="shared" si="3"/>
        <v>0.56857142857142862</v>
      </c>
      <c r="E42">
        <f t="shared" si="4"/>
        <v>0.52142857142857146</v>
      </c>
      <c r="F42">
        <f t="shared" si="5"/>
        <v>0.55142857142857138</v>
      </c>
      <c r="G42">
        <f t="shared" si="6"/>
        <v>0.56857142857142862</v>
      </c>
      <c r="H42">
        <f t="shared" si="7"/>
        <v>0.57428571428571418</v>
      </c>
      <c r="I42">
        <f t="shared" si="8"/>
        <v>0.61857142857142855</v>
      </c>
      <c r="J42">
        <f t="shared" si="9"/>
        <v>0.61</v>
      </c>
      <c r="K42">
        <f t="shared" si="10"/>
        <v>0.59</v>
      </c>
      <c r="L42">
        <f t="shared" si="11"/>
        <v>0.57285714285714284</v>
      </c>
      <c r="M42" s="68">
        <v>0.46825729475925926</v>
      </c>
      <c r="O42" s="7" t="s">
        <v>51</v>
      </c>
      <c r="Q42" s="7" t="s">
        <v>51</v>
      </c>
      <c r="R42" s="7">
        <v>3.48</v>
      </c>
      <c r="S42" s="7">
        <v>3.98</v>
      </c>
      <c r="T42" s="7">
        <v>3.98</v>
      </c>
      <c r="U42" s="7">
        <v>3.65</v>
      </c>
      <c r="V42" s="7">
        <v>3.86</v>
      </c>
      <c r="W42" s="7">
        <v>3.98</v>
      </c>
      <c r="X42" s="7">
        <v>4.0199999999999996</v>
      </c>
      <c r="Y42" s="7">
        <v>4.33</v>
      </c>
      <c r="Z42" s="7">
        <v>4.2699999999999996</v>
      </c>
      <c r="AA42" s="7">
        <v>4.13</v>
      </c>
      <c r="AB42" s="7">
        <v>4.01</v>
      </c>
    </row>
    <row r="43" spans="1:28" x14ac:dyDescent="0.2">
      <c r="A43" s="19" t="s">
        <v>52</v>
      </c>
      <c r="B43">
        <f t="shared" si="1"/>
        <v>0.50142857142857145</v>
      </c>
      <c r="C43">
        <f t="shared" si="2"/>
        <v>0.49000000000000005</v>
      </c>
      <c r="D43">
        <f t="shared" si="3"/>
        <v>0.48571428571428571</v>
      </c>
      <c r="E43">
        <f t="shared" si="4"/>
        <v>0.47285714285714286</v>
      </c>
      <c r="F43">
        <f t="shared" si="5"/>
        <v>0.50857142857142856</v>
      </c>
      <c r="G43">
        <f t="shared" si="6"/>
        <v>0.52714285714285714</v>
      </c>
      <c r="H43">
        <f t="shared" si="7"/>
        <v>0.57000000000000006</v>
      </c>
      <c r="I43" t="str">
        <f t="shared" si="8"/>
        <v>XXX</v>
      </c>
      <c r="J43">
        <f t="shared" si="9"/>
        <v>0.5485714285714286</v>
      </c>
      <c r="K43">
        <f t="shared" si="10"/>
        <v>0.55285714285714282</v>
      </c>
      <c r="L43">
        <f t="shared" si="11"/>
        <v>0.55000000000000004</v>
      </c>
      <c r="M43" s="68">
        <v>0.42139963748148146</v>
      </c>
      <c r="O43" s="7" t="s">
        <v>52</v>
      </c>
      <c r="Q43" s="7" t="s">
        <v>52</v>
      </c>
      <c r="R43" s="7">
        <v>3.51</v>
      </c>
      <c r="S43" s="7">
        <v>3.43</v>
      </c>
      <c r="T43" s="7">
        <v>3.4</v>
      </c>
      <c r="U43" s="7">
        <v>3.31</v>
      </c>
      <c r="V43" s="7">
        <v>3.56</v>
      </c>
      <c r="W43" s="7">
        <v>3.69</v>
      </c>
      <c r="X43" s="7">
        <v>3.99</v>
      </c>
      <c r="Y43" s="7" t="s">
        <v>264</v>
      </c>
      <c r="Z43" s="7">
        <v>3.84</v>
      </c>
      <c r="AA43" s="7">
        <v>3.87</v>
      </c>
      <c r="AB43" s="7">
        <v>3.85</v>
      </c>
    </row>
    <row r="44" spans="1:28" x14ac:dyDescent="0.2">
      <c r="A44" s="19" t="s">
        <v>188</v>
      </c>
      <c r="B44">
        <f t="shared" si="1"/>
        <v>0.60571428571428576</v>
      </c>
      <c r="C44">
        <f t="shared" si="2"/>
        <v>0.6</v>
      </c>
      <c r="D44">
        <f t="shared" si="3"/>
        <v>0.59714285714285709</v>
      </c>
      <c r="E44">
        <f t="shared" si="4"/>
        <v>0.58285714285714285</v>
      </c>
      <c r="F44">
        <f t="shared" si="5"/>
        <v>0.55999999999999994</v>
      </c>
      <c r="G44">
        <f t="shared" si="6"/>
        <v>0.55999999999999994</v>
      </c>
      <c r="H44">
        <f t="shared" si="7"/>
        <v>0.57285714285714284</v>
      </c>
      <c r="I44">
        <f t="shared" si="8"/>
        <v>0.59285714285714286</v>
      </c>
      <c r="J44">
        <f t="shared" si="9"/>
        <v>0.59142857142857141</v>
      </c>
      <c r="K44">
        <f t="shared" si="10"/>
        <v>0.59142857142857141</v>
      </c>
      <c r="L44">
        <f t="shared" si="11"/>
        <v>0.63857142857142857</v>
      </c>
      <c r="M44" s="68">
        <v>0.59958827053703689</v>
      </c>
      <c r="O44" s="7" t="s">
        <v>188</v>
      </c>
      <c r="Q44" s="7" t="s">
        <v>188</v>
      </c>
      <c r="R44" s="7">
        <v>4.24</v>
      </c>
      <c r="S44" s="7">
        <v>4.2</v>
      </c>
      <c r="T44" s="7">
        <v>4.18</v>
      </c>
      <c r="U44" s="7">
        <v>4.08</v>
      </c>
      <c r="V44" s="7">
        <v>3.92</v>
      </c>
      <c r="W44" s="7">
        <v>3.92</v>
      </c>
      <c r="X44" s="7">
        <v>4.01</v>
      </c>
      <c r="Y44" s="7">
        <v>4.1500000000000004</v>
      </c>
      <c r="Z44" s="7">
        <v>4.1399999999999997</v>
      </c>
      <c r="AA44" s="7">
        <v>4.1399999999999997</v>
      </c>
      <c r="AB44" s="7">
        <v>4.47</v>
      </c>
    </row>
    <row r="45" spans="1:28" x14ac:dyDescent="0.2">
      <c r="A45" s="19" t="s">
        <v>54</v>
      </c>
      <c r="B45">
        <f t="shared" si="1"/>
        <v>0.62</v>
      </c>
      <c r="C45">
        <f t="shared" si="2"/>
        <v>0.61</v>
      </c>
      <c r="D45">
        <f t="shared" si="3"/>
        <v>0.63285714285714278</v>
      </c>
      <c r="E45">
        <f t="shared" si="4"/>
        <v>0.59714285714285709</v>
      </c>
      <c r="F45">
        <f t="shared" si="5"/>
        <v>0.58571428571428563</v>
      </c>
      <c r="G45">
        <f t="shared" si="6"/>
        <v>0.58857142857142863</v>
      </c>
      <c r="H45">
        <f t="shared" si="7"/>
        <v>0.59714285714285709</v>
      </c>
      <c r="I45">
        <f t="shared" si="8"/>
        <v>0.64714285714285713</v>
      </c>
      <c r="J45">
        <f t="shared" si="9"/>
        <v>0.60857142857142854</v>
      </c>
      <c r="K45">
        <f t="shared" si="10"/>
        <v>0.58142857142857152</v>
      </c>
      <c r="L45">
        <f t="shared" si="11"/>
        <v>0.57999999999999996</v>
      </c>
      <c r="M45" s="68">
        <v>0.46641497262962955</v>
      </c>
      <c r="O45" s="7" t="s">
        <v>54</v>
      </c>
      <c r="Q45" s="7" t="s">
        <v>54</v>
      </c>
      <c r="R45" s="7">
        <v>4.34</v>
      </c>
      <c r="S45" s="7">
        <v>4.2699999999999996</v>
      </c>
      <c r="T45" s="7">
        <v>4.43</v>
      </c>
      <c r="U45" s="7">
        <v>4.18</v>
      </c>
      <c r="V45" s="7">
        <v>4.0999999999999996</v>
      </c>
      <c r="W45" s="7">
        <v>4.12</v>
      </c>
      <c r="X45" s="7">
        <v>4.18</v>
      </c>
      <c r="Y45" s="7">
        <v>4.53</v>
      </c>
      <c r="Z45" s="7">
        <v>4.26</v>
      </c>
      <c r="AA45" s="7">
        <v>4.07</v>
      </c>
      <c r="AB45" s="7">
        <v>4.0599999999999996</v>
      </c>
    </row>
    <row r="46" spans="1:28" x14ac:dyDescent="0.2">
      <c r="A46" s="19" t="s">
        <v>55</v>
      </c>
      <c r="B46">
        <f t="shared" si="1"/>
        <v>0.70857142857142852</v>
      </c>
      <c r="C46">
        <f t="shared" si="2"/>
        <v>0.73000000000000009</v>
      </c>
      <c r="D46">
        <f t="shared" si="3"/>
        <v>0.70428571428571429</v>
      </c>
      <c r="E46">
        <f t="shared" si="4"/>
        <v>0.67</v>
      </c>
      <c r="F46">
        <f t="shared" si="5"/>
        <v>0.67285714285714282</v>
      </c>
      <c r="G46">
        <f t="shared" si="6"/>
        <v>0.66714285714285715</v>
      </c>
      <c r="H46">
        <f t="shared" si="7"/>
        <v>0.67</v>
      </c>
      <c r="I46">
        <f t="shared" si="8"/>
        <v>0.72285714285714275</v>
      </c>
      <c r="J46">
        <f t="shared" si="9"/>
        <v>0.72142857142857142</v>
      </c>
      <c r="K46">
        <f t="shared" si="10"/>
        <v>0.72714285714285709</v>
      </c>
      <c r="L46">
        <f t="shared" si="11"/>
        <v>0.72285714285714275</v>
      </c>
      <c r="M46" s="68">
        <v>0.60842380701851839</v>
      </c>
      <c r="O46" s="7" t="s">
        <v>55</v>
      </c>
      <c r="Q46" s="7" t="s">
        <v>55</v>
      </c>
      <c r="R46" s="7">
        <v>4.96</v>
      </c>
      <c r="S46" s="7">
        <v>5.1100000000000003</v>
      </c>
      <c r="T46" s="7">
        <v>4.93</v>
      </c>
      <c r="U46" s="7">
        <v>4.6900000000000004</v>
      </c>
      <c r="V46" s="7">
        <v>4.71</v>
      </c>
      <c r="W46" s="7">
        <v>4.67</v>
      </c>
      <c r="X46" s="7">
        <v>4.6900000000000004</v>
      </c>
      <c r="Y46" s="7">
        <v>5.0599999999999996</v>
      </c>
      <c r="Z46" s="7">
        <v>5.05</v>
      </c>
      <c r="AA46" s="7">
        <v>5.09</v>
      </c>
      <c r="AB46" s="7">
        <v>5.0599999999999996</v>
      </c>
    </row>
    <row r="47" spans="1:28" x14ac:dyDescent="0.2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0.52428571428571424</v>
      </c>
      <c r="F47">
        <f t="shared" si="5"/>
        <v>0.52857142857142858</v>
      </c>
      <c r="G47">
        <f t="shared" si="6"/>
        <v>0.53285714285714281</v>
      </c>
      <c r="H47">
        <f t="shared" si="7"/>
        <v>0.55571428571428572</v>
      </c>
      <c r="I47">
        <f t="shared" si="8"/>
        <v>0.58714285714285719</v>
      </c>
      <c r="J47">
        <f t="shared" si="9"/>
        <v>0.5714285714285714</v>
      </c>
      <c r="K47" t="str">
        <f t="shared" si="10"/>
        <v>XXX</v>
      </c>
      <c r="L47">
        <f t="shared" si="11"/>
        <v>0.58571428571428563</v>
      </c>
      <c r="M47" s="68">
        <v>0.47589507811111109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3.67</v>
      </c>
      <c r="V47" s="7">
        <v>3.7</v>
      </c>
      <c r="W47" s="7">
        <v>3.73</v>
      </c>
      <c r="X47" s="7">
        <v>3.89</v>
      </c>
      <c r="Y47" s="7">
        <v>4.1100000000000003</v>
      </c>
      <c r="Z47" s="7">
        <v>4</v>
      </c>
      <c r="AA47" s="7" t="s">
        <v>264</v>
      </c>
      <c r="AB47" s="7">
        <v>4.0999999999999996</v>
      </c>
    </row>
    <row r="48" spans="1:28" x14ac:dyDescent="0.2">
      <c r="A48" s="19" t="s">
        <v>57</v>
      </c>
      <c r="B48">
        <f t="shared" si="1"/>
        <v>0.57285714285714284</v>
      </c>
      <c r="C48">
        <f t="shared" si="2"/>
        <v>0.57571428571428573</v>
      </c>
      <c r="D48">
        <f t="shared" si="3"/>
        <v>0.57999999999999996</v>
      </c>
      <c r="E48">
        <f t="shared" si="4"/>
        <v>0.60142857142857142</v>
      </c>
      <c r="F48">
        <f t="shared" si="5"/>
        <v>0.60428571428571431</v>
      </c>
      <c r="G48">
        <f t="shared" si="6"/>
        <v>0.58285714285714285</v>
      </c>
      <c r="H48">
        <f t="shared" si="7"/>
        <v>0.55428571428571427</v>
      </c>
      <c r="I48">
        <f t="shared" si="8"/>
        <v>0.61571428571428566</v>
      </c>
      <c r="J48">
        <f t="shared" si="9"/>
        <v>0.6428571428571429</v>
      </c>
      <c r="K48">
        <f t="shared" si="10"/>
        <v>0.62428571428571433</v>
      </c>
      <c r="L48">
        <f t="shared" si="11"/>
        <v>0.5714285714285714</v>
      </c>
      <c r="M48" s="68">
        <v>0.34780252420370372</v>
      </c>
      <c r="O48" s="7" t="s">
        <v>57</v>
      </c>
      <c r="Q48" s="7" t="s">
        <v>57</v>
      </c>
      <c r="R48" s="7">
        <v>4.01</v>
      </c>
      <c r="S48" s="7">
        <v>4.03</v>
      </c>
      <c r="T48" s="7">
        <v>4.0599999999999996</v>
      </c>
      <c r="U48" s="7">
        <v>4.21</v>
      </c>
      <c r="V48" s="7">
        <v>4.2300000000000004</v>
      </c>
      <c r="W48" s="7">
        <v>4.08</v>
      </c>
      <c r="X48" s="7">
        <v>3.88</v>
      </c>
      <c r="Y48" s="7">
        <v>4.3099999999999996</v>
      </c>
      <c r="Z48" s="7">
        <v>4.5</v>
      </c>
      <c r="AA48" s="7">
        <v>4.37</v>
      </c>
      <c r="AB48" s="7">
        <v>4</v>
      </c>
    </row>
    <row r="49" spans="1:28" x14ac:dyDescent="0.2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2">
      <c r="A50" s="19" t="s">
        <v>59</v>
      </c>
      <c r="B50">
        <f t="shared" si="1"/>
        <v>0.75142857142857145</v>
      </c>
      <c r="C50">
        <f t="shared" si="2"/>
        <v>0.74571428571428566</v>
      </c>
      <c r="D50">
        <f t="shared" si="3"/>
        <v>0.70857142857142852</v>
      </c>
      <c r="E50">
        <f t="shared" si="4"/>
        <v>0.68714285714285706</v>
      </c>
      <c r="F50">
        <f t="shared" si="5"/>
        <v>0.65857142857142859</v>
      </c>
      <c r="G50">
        <f t="shared" si="6"/>
        <v>0.69142857142857139</v>
      </c>
      <c r="H50">
        <f t="shared" si="7"/>
        <v>0.69428571428571428</v>
      </c>
      <c r="I50">
        <f t="shared" si="8"/>
        <v>0.71285714285714286</v>
      </c>
      <c r="J50">
        <f t="shared" si="9"/>
        <v>0.69571428571428573</v>
      </c>
      <c r="K50">
        <f t="shared" si="10"/>
        <v>0.71142857142857152</v>
      </c>
      <c r="L50">
        <f t="shared" si="11"/>
        <v>0.72428571428571431</v>
      </c>
      <c r="M50" s="68">
        <v>0.6415726255370372</v>
      </c>
      <c r="O50" s="7" t="s">
        <v>59</v>
      </c>
      <c r="Q50" s="7" t="s">
        <v>59</v>
      </c>
      <c r="R50" s="7">
        <v>5.26</v>
      </c>
      <c r="S50" s="7">
        <v>5.22</v>
      </c>
      <c r="T50" s="7">
        <v>4.96</v>
      </c>
      <c r="U50" s="7">
        <v>4.8099999999999996</v>
      </c>
      <c r="V50" s="7">
        <v>4.6100000000000003</v>
      </c>
      <c r="W50" s="7">
        <v>4.84</v>
      </c>
      <c r="X50" s="7">
        <v>4.8600000000000003</v>
      </c>
      <c r="Y50" s="7">
        <v>4.99</v>
      </c>
      <c r="Z50" s="7">
        <v>4.87</v>
      </c>
      <c r="AA50" s="7">
        <v>4.9800000000000004</v>
      </c>
      <c r="AB50" s="7">
        <v>5.07</v>
      </c>
    </row>
    <row r="51" spans="1:28" x14ac:dyDescent="0.2">
      <c r="A51" s="19" t="s">
        <v>60</v>
      </c>
      <c r="B51">
        <f t="shared" si="1"/>
        <v>0.70285714285714285</v>
      </c>
      <c r="C51">
        <f t="shared" si="2"/>
        <v>0.71714285714285708</v>
      </c>
      <c r="D51">
        <f t="shared" si="3"/>
        <v>0.7014285714285714</v>
      </c>
      <c r="E51">
        <f t="shared" si="4"/>
        <v>0.66285714285714281</v>
      </c>
      <c r="F51">
        <f t="shared" si="5"/>
        <v>0.64428571428571424</v>
      </c>
      <c r="G51">
        <f t="shared" si="6"/>
        <v>0.64</v>
      </c>
      <c r="H51">
        <f t="shared" si="7"/>
        <v>0.61857142857142855</v>
      </c>
      <c r="I51">
        <f t="shared" si="8"/>
        <v>0.65571428571428569</v>
      </c>
      <c r="J51">
        <f t="shared" si="9"/>
        <v>0.66714285714285715</v>
      </c>
      <c r="K51">
        <f t="shared" si="10"/>
        <v>0.66857142857142848</v>
      </c>
      <c r="L51">
        <f t="shared" si="11"/>
        <v>0.66285714285714281</v>
      </c>
      <c r="M51" s="68">
        <v>0.62229008146296305</v>
      </c>
      <c r="O51" s="7" t="s">
        <v>60</v>
      </c>
      <c r="Q51" s="7" t="s">
        <v>60</v>
      </c>
      <c r="R51" s="7">
        <v>4.92</v>
      </c>
      <c r="S51" s="7">
        <v>5.0199999999999996</v>
      </c>
      <c r="T51" s="7">
        <v>4.91</v>
      </c>
      <c r="U51" s="7">
        <v>4.6399999999999997</v>
      </c>
      <c r="V51" s="7">
        <v>4.51</v>
      </c>
      <c r="W51" s="7">
        <v>4.4800000000000004</v>
      </c>
      <c r="X51" s="7">
        <v>4.33</v>
      </c>
      <c r="Y51" s="7">
        <v>4.59</v>
      </c>
      <c r="Z51" s="7">
        <v>4.67</v>
      </c>
      <c r="AA51" s="7">
        <v>4.68</v>
      </c>
      <c r="AB51" s="7">
        <v>4.6399999999999997</v>
      </c>
    </row>
    <row r="52" spans="1:28" x14ac:dyDescent="0.2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0.52142857142857146</v>
      </c>
      <c r="H52">
        <f t="shared" si="7"/>
        <v>0.52857142857142858</v>
      </c>
      <c r="I52">
        <f t="shared" si="8"/>
        <v>0.57571428571428573</v>
      </c>
      <c r="J52">
        <f t="shared" si="9"/>
        <v>0.5614285714285715</v>
      </c>
      <c r="K52">
        <f t="shared" si="10"/>
        <v>0.55142857142857138</v>
      </c>
      <c r="L52" t="str">
        <f t="shared" si="11"/>
        <v>XXX</v>
      </c>
      <c r="M52" s="68">
        <v>0.39199776116666668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3.65</v>
      </c>
      <c r="X52" s="7">
        <v>3.7</v>
      </c>
      <c r="Y52" s="7">
        <v>4.03</v>
      </c>
      <c r="Z52" s="7">
        <v>3.93</v>
      </c>
      <c r="AA52" s="7">
        <v>3.86</v>
      </c>
      <c r="AB52" s="7" t="s">
        <v>264</v>
      </c>
    </row>
    <row r="53" spans="1:28" x14ac:dyDescent="0.2">
      <c r="A53" s="19" t="s">
        <v>189</v>
      </c>
      <c r="B53">
        <f t="shared" si="1"/>
        <v>0.57000000000000006</v>
      </c>
      <c r="C53">
        <f t="shared" si="2"/>
        <v>0.61571428571428566</v>
      </c>
      <c r="D53">
        <f t="shared" si="3"/>
        <v>0.62857142857142867</v>
      </c>
      <c r="E53">
        <f t="shared" si="4"/>
        <v>0.58142857142857152</v>
      </c>
      <c r="F53">
        <f t="shared" si="5"/>
        <v>0.55714285714285716</v>
      </c>
      <c r="G53">
        <f t="shared" si="6"/>
        <v>0.56428571428571428</v>
      </c>
      <c r="H53">
        <f t="shared" si="7"/>
        <v>0.55714285714285716</v>
      </c>
      <c r="I53">
        <f t="shared" si="8"/>
        <v>0.55428571428571427</v>
      </c>
      <c r="J53">
        <f t="shared" si="9"/>
        <v>0.63285714285714278</v>
      </c>
      <c r="K53">
        <f t="shared" si="10"/>
        <v>0.63857142857142857</v>
      </c>
      <c r="L53">
        <f t="shared" si="11"/>
        <v>0.66857142857142848</v>
      </c>
      <c r="M53" s="68">
        <v>0.56402720787037053</v>
      </c>
      <c r="O53" s="7" t="s">
        <v>189</v>
      </c>
      <c r="Q53" s="7" t="s">
        <v>189</v>
      </c>
      <c r="R53" s="7">
        <v>3.99</v>
      </c>
      <c r="S53" s="7">
        <v>4.3099999999999996</v>
      </c>
      <c r="T53" s="7">
        <v>4.4000000000000004</v>
      </c>
      <c r="U53" s="7">
        <v>4.07</v>
      </c>
      <c r="V53" s="7">
        <v>3.9</v>
      </c>
      <c r="W53" s="7">
        <v>3.95</v>
      </c>
      <c r="X53" s="7">
        <v>3.9</v>
      </c>
      <c r="Y53" s="7">
        <v>3.88</v>
      </c>
      <c r="Z53" s="7">
        <v>4.43</v>
      </c>
      <c r="AA53" s="7">
        <v>4.47</v>
      </c>
      <c r="AB53" s="7">
        <v>4.68</v>
      </c>
    </row>
    <row r="54" spans="1:28" x14ac:dyDescent="0.2">
      <c r="A54" s="19" t="s">
        <v>63</v>
      </c>
      <c r="B54">
        <f t="shared" si="1"/>
        <v>0.5842857142857143</v>
      </c>
      <c r="C54">
        <f t="shared" si="2"/>
        <v>0.61142857142857143</v>
      </c>
      <c r="D54">
        <f t="shared" si="3"/>
        <v>0.6</v>
      </c>
      <c r="E54">
        <f t="shared" si="4"/>
        <v>0.61714285714285722</v>
      </c>
      <c r="F54">
        <f t="shared" si="5"/>
        <v>0.61</v>
      </c>
      <c r="G54">
        <f t="shared" si="6"/>
        <v>0.61142857142857143</v>
      </c>
      <c r="H54">
        <f t="shared" si="7"/>
        <v>0.63857142857142857</v>
      </c>
      <c r="I54">
        <f t="shared" si="8"/>
        <v>0.67142857142857149</v>
      </c>
      <c r="J54">
        <f t="shared" si="9"/>
        <v>0.68857142857142861</v>
      </c>
      <c r="K54">
        <f t="shared" si="10"/>
        <v>0.69857142857142851</v>
      </c>
      <c r="L54">
        <f t="shared" si="11"/>
        <v>0.68285714285714294</v>
      </c>
      <c r="M54" s="68">
        <v>0.53961618301851855</v>
      </c>
      <c r="O54" s="7" t="s">
        <v>63</v>
      </c>
      <c r="Q54" s="7" t="s">
        <v>63</v>
      </c>
      <c r="R54" s="7">
        <v>4.09</v>
      </c>
      <c r="S54" s="7">
        <v>4.28</v>
      </c>
      <c r="T54" s="7">
        <v>4.2</v>
      </c>
      <c r="U54" s="7">
        <v>4.32</v>
      </c>
      <c r="V54" s="7">
        <v>4.2699999999999996</v>
      </c>
      <c r="W54" s="7">
        <v>4.28</v>
      </c>
      <c r="X54" s="7">
        <v>4.47</v>
      </c>
      <c r="Y54" s="7">
        <v>4.7</v>
      </c>
      <c r="Z54" s="7">
        <v>4.82</v>
      </c>
      <c r="AA54" s="7">
        <v>4.8899999999999997</v>
      </c>
      <c r="AB54" s="7">
        <v>4.78</v>
      </c>
    </row>
    <row r="55" spans="1:28" x14ac:dyDescent="0.2">
      <c r="A55" s="19" t="s">
        <v>64</v>
      </c>
      <c r="B55">
        <f t="shared" si="1"/>
        <v>0.74</v>
      </c>
      <c r="C55">
        <f t="shared" si="2"/>
        <v>0.74714285714285722</v>
      </c>
      <c r="D55">
        <f t="shared" si="3"/>
        <v>0.72571428571428576</v>
      </c>
      <c r="E55">
        <f t="shared" si="4"/>
        <v>0.70000000000000007</v>
      </c>
      <c r="F55">
        <f t="shared" si="5"/>
        <v>0.66714285714285715</v>
      </c>
      <c r="G55">
        <f t="shared" si="6"/>
        <v>0.68857142857142861</v>
      </c>
      <c r="H55">
        <f t="shared" si="7"/>
        <v>0.69857142857142851</v>
      </c>
      <c r="I55">
        <f t="shared" si="8"/>
        <v>0.72857142857142854</v>
      </c>
      <c r="J55">
        <f t="shared" si="9"/>
        <v>0.72142857142857142</v>
      </c>
      <c r="K55">
        <f t="shared" si="10"/>
        <v>0.72428571428571431</v>
      </c>
      <c r="L55">
        <f t="shared" si="11"/>
        <v>0.75571428571428567</v>
      </c>
      <c r="M55" s="68">
        <v>0.69650208509259259</v>
      </c>
      <c r="O55" s="7" t="s">
        <v>64</v>
      </c>
      <c r="Q55" s="7" t="s">
        <v>64</v>
      </c>
      <c r="R55" s="7">
        <v>5.18</v>
      </c>
      <c r="S55" s="7">
        <v>5.23</v>
      </c>
      <c r="T55" s="7">
        <v>5.08</v>
      </c>
      <c r="U55" s="7">
        <v>4.9000000000000004</v>
      </c>
      <c r="V55" s="7">
        <v>4.67</v>
      </c>
      <c r="W55" s="7">
        <v>4.82</v>
      </c>
      <c r="X55" s="7">
        <v>4.8899999999999997</v>
      </c>
      <c r="Y55" s="7">
        <v>5.0999999999999996</v>
      </c>
      <c r="Z55" s="7">
        <v>5.05</v>
      </c>
      <c r="AA55" s="7">
        <v>5.07</v>
      </c>
      <c r="AB55" s="7">
        <v>5.29</v>
      </c>
    </row>
    <row r="56" spans="1:28" x14ac:dyDescent="0.2">
      <c r="A56" s="19" t="s">
        <v>65</v>
      </c>
      <c r="B56" t="str">
        <f t="shared" si="1"/>
        <v>XXX</v>
      </c>
      <c r="C56">
        <f t="shared" si="2"/>
        <v>0.59428571428571431</v>
      </c>
      <c r="D56">
        <f t="shared" si="3"/>
        <v>0.60285714285714287</v>
      </c>
      <c r="E56">
        <f t="shared" si="4"/>
        <v>0.59142857142857141</v>
      </c>
      <c r="F56">
        <f t="shared" si="5"/>
        <v>0.64428571428571424</v>
      </c>
      <c r="G56">
        <f t="shared" si="6"/>
        <v>0.64142857142857146</v>
      </c>
      <c r="H56">
        <f t="shared" si="7"/>
        <v>0.65142857142857136</v>
      </c>
      <c r="I56">
        <f t="shared" si="8"/>
        <v>0.6657142857142857</v>
      </c>
      <c r="J56">
        <f t="shared" si="9"/>
        <v>0.63857142857142857</v>
      </c>
      <c r="K56">
        <f t="shared" si="10"/>
        <v>0.64</v>
      </c>
      <c r="L56">
        <f t="shared" si="11"/>
        <v>0.65285714285714291</v>
      </c>
      <c r="M56" s="68">
        <v>0.51814632948148154</v>
      </c>
      <c r="O56" s="7" t="s">
        <v>65</v>
      </c>
      <c r="Q56" s="7" t="s">
        <v>65</v>
      </c>
      <c r="R56" s="7" t="s">
        <v>264</v>
      </c>
      <c r="S56" s="7">
        <v>4.16</v>
      </c>
      <c r="T56" s="7">
        <v>4.22</v>
      </c>
      <c r="U56" s="7">
        <v>4.1399999999999997</v>
      </c>
      <c r="V56" s="7">
        <v>4.51</v>
      </c>
      <c r="W56" s="7">
        <v>4.49</v>
      </c>
      <c r="X56" s="7">
        <v>4.5599999999999996</v>
      </c>
      <c r="Y56" s="7">
        <v>4.66</v>
      </c>
      <c r="Z56" s="7">
        <v>4.47</v>
      </c>
      <c r="AA56" s="7">
        <v>4.4800000000000004</v>
      </c>
      <c r="AB56" s="7">
        <v>4.57</v>
      </c>
    </row>
    <row r="57" spans="1:28" x14ac:dyDescent="0.2">
      <c r="A57" s="19" t="s">
        <v>66</v>
      </c>
      <c r="B57">
        <f t="shared" si="1"/>
        <v>0.5842857142857143</v>
      </c>
      <c r="C57">
        <f t="shared" si="2"/>
        <v>0.59428571428571431</v>
      </c>
      <c r="D57">
        <f t="shared" si="3"/>
        <v>0.57428571428571418</v>
      </c>
      <c r="E57">
        <f t="shared" si="4"/>
        <v>0.52571428571428569</v>
      </c>
      <c r="F57">
        <f t="shared" si="5"/>
        <v>0.53285714285714281</v>
      </c>
      <c r="G57">
        <f t="shared" si="6"/>
        <v>0.55142857142857138</v>
      </c>
      <c r="H57">
        <f t="shared" si="7"/>
        <v>0.54714285714285715</v>
      </c>
      <c r="I57">
        <f t="shared" si="8"/>
        <v>0.61</v>
      </c>
      <c r="J57">
        <f t="shared" si="9"/>
        <v>0.59857142857142864</v>
      </c>
      <c r="K57">
        <f t="shared" si="10"/>
        <v>0.58714285714285719</v>
      </c>
      <c r="L57">
        <f t="shared" si="11"/>
        <v>0.58285714285714285</v>
      </c>
      <c r="M57" s="68">
        <v>0.49522146474074075</v>
      </c>
      <c r="O57" s="7" t="s">
        <v>66</v>
      </c>
      <c r="Q57" s="7" t="s">
        <v>66</v>
      </c>
      <c r="R57" s="7">
        <v>4.09</v>
      </c>
      <c r="S57" s="7">
        <v>4.16</v>
      </c>
      <c r="T57" s="7">
        <v>4.0199999999999996</v>
      </c>
      <c r="U57" s="7">
        <v>3.68</v>
      </c>
      <c r="V57" s="7">
        <v>3.73</v>
      </c>
      <c r="W57" s="7">
        <v>3.86</v>
      </c>
      <c r="X57" s="7">
        <v>3.83</v>
      </c>
      <c r="Y57" s="7">
        <v>4.2699999999999996</v>
      </c>
      <c r="Z57" s="7">
        <v>4.1900000000000004</v>
      </c>
      <c r="AA57" s="7">
        <v>4.1100000000000003</v>
      </c>
      <c r="AB57" s="7">
        <v>4.08</v>
      </c>
    </row>
    <row r="58" spans="1:28" x14ac:dyDescent="0.2">
      <c r="A58" s="19" t="s">
        <v>67</v>
      </c>
      <c r="B58">
        <f t="shared" si="1"/>
        <v>0.60428571428571431</v>
      </c>
      <c r="C58">
        <f t="shared" si="2"/>
        <v>0.62571428571428567</v>
      </c>
      <c r="D58">
        <f t="shared" si="3"/>
        <v>0.62142857142857133</v>
      </c>
      <c r="E58">
        <f t="shared" si="4"/>
        <v>0.57285714285714284</v>
      </c>
      <c r="F58">
        <f t="shared" si="5"/>
        <v>0.58714285714285719</v>
      </c>
      <c r="G58">
        <f t="shared" si="6"/>
        <v>0.59142857142857141</v>
      </c>
      <c r="H58">
        <f t="shared" si="7"/>
        <v>0.59142857142857141</v>
      </c>
      <c r="I58">
        <f t="shared" si="8"/>
        <v>0.67</v>
      </c>
      <c r="J58">
        <f t="shared" si="9"/>
        <v>0.67142857142857149</v>
      </c>
      <c r="K58">
        <f t="shared" si="10"/>
        <v>0.66285714285714281</v>
      </c>
      <c r="L58">
        <f t="shared" si="11"/>
        <v>0.65571428571428569</v>
      </c>
      <c r="M58" s="68">
        <v>0.54510420335185183</v>
      </c>
      <c r="O58" s="7" t="s">
        <v>67</v>
      </c>
      <c r="Q58" s="7" t="s">
        <v>67</v>
      </c>
      <c r="R58" s="7">
        <v>4.2300000000000004</v>
      </c>
      <c r="S58" s="7">
        <v>4.38</v>
      </c>
      <c r="T58" s="7">
        <v>4.3499999999999996</v>
      </c>
      <c r="U58" s="7">
        <v>4.01</v>
      </c>
      <c r="V58" s="7">
        <v>4.1100000000000003</v>
      </c>
      <c r="W58" s="7">
        <v>4.1399999999999997</v>
      </c>
      <c r="X58" s="7">
        <v>4.1399999999999997</v>
      </c>
      <c r="Y58" s="7">
        <v>4.6900000000000004</v>
      </c>
      <c r="Z58" s="7">
        <v>4.7</v>
      </c>
      <c r="AA58" s="7">
        <v>4.6399999999999997</v>
      </c>
      <c r="AB58" s="7">
        <v>4.59</v>
      </c>
    </row>
    <row r="59" spans="1:28" x14ac:dyDescent="0.2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0.54285714285714282</v>
      </c>
      <c r="H59">
        <f t="shared" si="7"/>
        <v>0.53142857142857147</v>
      </c>
      <c r="I59">
        <f t="shared" si="8"/>
        <v>0.5357142857142857</v>
      </c>
      <c r="J59">
        <f t="shared" si="9"/>
        <v>0.56428571428571428</v>
      </c>
      <c r="K59" t="str">
        <f t="shared" si="10"/>
        <v>XXX</v>
      </c>
      <c r="L59">
        <f t="shared" si="11"/>
        <v>0.62142857142857133</v>
      </c>
      <c r="M59" s="68">
        <v>0.58337651359259257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3.8</v>
      </c>
      <c r="X59" s="7">
        <v>3.72</v>
      </c>
      <c r="Y59" s="7">
        <v>3.75</v>
      </c>
      <c r="Z59" s="7">
        <v>3.95</v>
      </c>
      <c r="AA59" s="7" t="s">
        <v>264</v>
      </c>
      <c r="AB59" s="7">
        <v>4.3499999999999996</v>
      </c>
    </row>
    <row r="60" spans="1:28" x14ac:dyDescent="0.2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0.41714285714285715</v>
      </c>
      <c r="G60">
        <f t="shared" si="6"/>
        <v>0.42428571428571432</v>
      </c>
      <c r="H60">
        <f t="shared" si="7"/>
        <v>0.44714285714285712</v>
      </c>
      <c r="I60">
        <f t="shared" si="8"/>
        <v>0.47857142857142859</v>
      </c>
      <c r="J60">
        <f t="shared" si="9"/>
        <v>0.4642857142857143</v>
      </c>
      <c r="K60" t="str">
        <f t="shared" si="10"/>
        <v>XXX</v>
      </c>
      <c r="L60">
        <f t="shared" si="11"/>
        <v>0.43</v>
      </c>
      <c r="M60" s="68">
        <v>0.26678854005555552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2.92</v>
      </c>
      <c r="W60" s="7">
        <v>2.97</v>
      </c>
      <c r="X60" s="7">
        <v>3.13</v>
      </c>
      <c r="Y60" s="7">
        <v>3.35</v>
      </c>
      <c r="Z60" s="7">
        <v>3.25</v>
      </c>
      <c r="AA60" s="7" t="s">
        <v>264</v>
      </c>
      <c r="AB60" s="7">
        <v>3.01</v>
      </c>
    </row>
    <row r="61" spans="1:28" x14ac:dyDescent="0.2">
      <c r="A61" s="19" t="s">
        <v>70</v>
      </c>
      <c r="B61">
        <f t="shared" si="1"/>
        <v>0.54285714285714282</v>
      </c>
      <c r="C61">
        <f t="shared" si="2"/>
        <v>0.57571428571428573</v>
      </c>
      <c r="D61">
        <f t="shared" si="3"/>
        <v>0.5614285714285715</v>
      </c>
      <c r="E61">
        <f t="shared" si="4"/>
        <v>0.53714285714285714</v>
      </c>
      <c r="F61">
        <f t="shared" si="5"/>
        <v>0.54714285714285715</v>
      </c>
      <c r="G61">
        <f t="shared" si="6"/>
        <v>0.55571428571428572</v>
      </c>
      <c r="H61">
        <f t="shared" si="7"/>
        <v>0.54285714285714282</v>
      </c>
      <c r="I61">
        <f t="shared" si="8"/>
        <v>0.60428571428571431</v>
      </c>
      <c r="J61">
        <f t="shared" si="9"/>
        <v>0.61285714285714288</v>
      </c>
      <c r="K61">
        <f t="shared" si="10"/>
        <v>0.58285714285714285</v>
      </c>
      <c r="L61">
        <f t="shared" si="11"/>
        <v>0.57857142857142851</v>
      </c>
      <c r="M61" s="68">
        <v>0.48394245570370376</v>
      </c>
      <c r="O61" s="7" t="s">
        <v>70</v>
      </c>
      <c r="Q61" s="7" t="s">
        <v>70</v>
      </c>
      <c r="R61" s="7">
        <v>3.8</v>
      </c>
      <c r="S61" s="7">
        <v>4.03</v>
      </c>
      <c r="T61" s="7">
        <v>3.93</v>
      </c>
      <c r="U61" s="7">
        <v>3.76</v>
      </c>
      <c r="V61" s="7">
        <v>3.83</v>
      </c>
      <c r="W61" s="7">
        <v>3.89</v>
      </c>
      <c r="X61" s="7">
        <v>3.8</v>
      </c>
      <c r="Y61" s="7">
        <v>4.2300000000000004</v>
      </c>
      <c r="Z61" s="7">
        <v>4.29</v>
      </c>
      <c r="AA61" s="7">
        <v>4.08</v>
      </c>
      <c r="AB61" s="7">
        <v>4.05</v>
      </c>
    </row>
    <row r="62" spans="1:28" x14ac:dyDescent="0.2">
      <c r="A62" s="19" t="s">
        <v>71</v>
      </c>
      <c r="B62">
        <f t="shared" si="1"/>
        <v>0.61285714285714288</v>
      </c>
      <c r="C62">
        <f t="shared" si="2"/>
        <v>0.61142857142857143</v>
      </c>
      <c r="D62">
        <f t="shared" si="3"/>
        <v>0.61428571428571421</v>
      </c>
      <c r="E62">
        <f t="shared" si="4"/>
        <v>0.55857142857142861</v>
      </c>
      <c r="F62">
        <f t="shared" si="5"/>
        <v>0.60285714285714287</v>
      </c>
      <c r="G62">
        <f t="shared" si="6"/>
        <v>0.61</v>
      </c>
      <c r="H62">
        <f t="shared" si="7"/>
        <v>0.59714285714285709</v>
      </c>
      <c r="I62">
        <f t="shared" si="8"/>
        <v>0.63285714285714278</v>
      </c>
      <c r="J62">
        <f t="shared" si="9"/>
        <v>0.62428571428571433</v>
      </c>
      <c r="K62">
        <f t="shared" si="10"/>
        <v>0.61285714285714288</v>
      </c>
      <c r="L62">
        <f t="shared" si="11"/>
        <v>0.61</v>
      </c>
      <c r="M62" s="68">
        <v>0.44858882603703704</v>
      </c>
      <c r="O62" s="7" t="s">
        <v>71</v>
      </c>
      <c r="Q62" s="7" t="s">
        <v>71</v>
      </c>
      <c r="R62" s="7">
        <v>4.29</v>
      </c>
      <c r="S62" s="7">
        <v>4.28</v>
      </c>
      <c r="T62" s="7">
        <v>4.3</v>
      </c>
      <c r="U62" s="7">
        <v>3.91</v>
      </c>
      <c r="V62" s="7">
        <v>4.22</v>
      </c>
      <c r="W62" s="7">
        <v>4.2699999999999996</v>
      </c>
      <c r="X62" s="7">
        <v>4.18</v>
      </c>
      <c r="Y62" s="7">
        <v>4.43</v>
      </c>
      <c r="Z62" s="7">
        <v>4.37</v>
      </c>
      <c r="AA62" s="7">
        <v>4.29</v>
      </c>
      <c r="AB62" s="7">
        <v>4.2699999999999996</v>
      </c>
    </row>
    <row r="63" spans="1:28" x14ac:dyDescent="0.2">
      <c r="A63" s="19" t="s">
        <v>72</v>
      </c>
      <c r="B63">
        <f t="shared" si="1"/>
        <v>0.69571428571428573</v>
      </c>
      <c r="C63">
        <f t="shared" si="2"/>
        <v>0.69571428571428573</v>
      </c>
      <c r="D63">
        <f t="shared" si="3"/>
        <v>0.68285714285714294</v>
      </c>
      <c r="E63">
        <f t="shared" si="4"/>
        <v>0.67571428571428582</v>
      </c>
      <c r="F63">
        <f t="shared" si="5"/>
        <v>0.62571428571428567</v>
      </c>
      <c r="G63">
        <f t="shared" si="6"/>
        <v>0.63142857142857145</v>
      </c>
      <c r="H63">
        <f t="shared" si="7"/>
        <v>0.61857142857142855</v>
      </c>
      <c r="I63">
        <f t="shared" si="8"/>
        <v>0.65428571428571425</v>
      </c>
      <c r="J63">
        <f t="shared" si="9"/>
        <v>0.66428571428571437</v>
      </c>
      <c r="K63">
        <f t="shared" si="10"/>
        <v>0.67571428571428582</v>
      </c>
      <c r="L63">
        <f t="shared" si="11"/>
        <v>0.69000000000000006</v>
      </c>
      <c r="M63" s="68">
        <v>0.58962103612962968</v>
      </c>
      <c r="O63" s="7" t="s">
        <v>72</v>
      </c>
      <c r="Q63" s="7" t="s">
        <v>72</v>
      </c>
      <c r="R63" s="7">
        <v>4.87</v>
      </c>
      <c r="S63" s="7">
        <v>4.87</v>
      </c>
      <c r="T63" s="7">
        <v>4.78</v>
      </c>
      <c r="U63" s="7">
        <v>4.7300000000000004</v>
      </c>
      <c r="V63" s="7">
        <v>4.38</v>
      </c>
      <c r="W63" s="7">
        <v>4.42</v>
      </c>
      <c r="X63" s="7">
        <v>4.33</v>
      </c>
      <c r="Y63" s="7">
        <v>4.58</v>
      </c>
      <c r="Z63" s="7">
        <v>4.6500000000000004</v>
      </c>
      <c r="AA63" s="7">
        <v>4.7300000000000004</v>
      </c>
      <c r="AB63" s="7">
        <v>4.83</v>
      </c>
    </row>
    <row r="64" spans="1:28" x14ac:dyDescent="0.2">
      <c r="A64" s="19" t="s">
        <v>73</v>
      </c>
      <c r="B64">
        <f t="shared" si="1"/>
        <v>0.66428571428571437</v>
      </c>
      <c r="C64">
        <f t="shared" si="2"/>
        <v>0.66</v>
      </c>
      <c r="D64">
        <f t="shared" si="3"/>
        <v>0.64428571428571424</v>
      </c>
      <c r="E64">
        <f t="shared" si="4"/>
        <v>0.58285714285714285</v>
      </c>
      <c r="F64">
        <f t="shared" si="5"/>
        <v>0.60428571428571431</v>
      </c>
      <c r="G64">
        <f t="shared" si="6"/>
        <v>0.60428571428571431</v>
      </c>
      <c r="H64">
        <f t="shared" si="7"/>
        <v>0.61142857142857143</v>
      </c>
      <c r="I64">
        <f t="shared" si="8"/>
        <v>0.61571428571428566</v>
      </c>
      <c r="J64">
        <f t="shared" si="9"/>
        <v>0.6071428571428571</v>
      </c>
      <c r="K64">
        <f t="shared" si="10"/>
        <v>0.62714285714285711</v>
      </c>
      <c r="L64">
        <f t="shared" si="11"/>
        <v>0.64</v>
      </c>
      <c r="M64" s="68">
        <v>0.56888719844444435</v>
      </c>
      <c r="O64" s="7" t="s">
        <v>73</v>
      </c>
      <c r="Q64" s="7" t="s">
        <v>73</v>
      </c>
      <c r="R64" s="7">
        <v>4.6500000000000004</v>
      </c>
      <c r="S64" s="7">
        <v>4.62</v>
      </c>
      <c r="T64" s="7">
        <v>4.51</v>
      </c>
      <c r="U64" s="7">
        <v>4.08</v>
      </c>
      <c r="V64" s="7">
        <v>4.2300000000000004</v>
      </c>
      <c r="W64" s="7">
        <v>4.2300000000000004</v>
      </c>
      <c r="X64" s="7">
        <v>4.28</v>
      </c>
      <c r="Y64" s="7">
        <v>4.3099999999999996</v>
      </c>
      <c r="Z64" s="7">
        <v>4.25</v>
      </c>
      <c r="AA64" s="7">
        <v>4.3899999999999997</v>
      </c>
      <c r="AB64" s="7">
        <v>4.4800000000000004</v>
      </c>
    </row>
    <row r="65" spans="1:28" x14ac:dyDescent="0.2">
      <c r="A65" s="19" t="s">
        <v>74</v>
      </c>
      <c r="B65">
        <f t="shared" si="1"/>
        <v>0.70571428571428574</v>
      </c>
      <c r="C65">
        <f t="shared" si="2"/>
        <v>0.66285714285714281</v>
      </c>
      <c r="D65">
        <f t="shared" si="3"/>
        <v>0.64571428571428569</v>
      </c>
      <c r="E65">
        <f t="shared" si="4"/>
        <v>0.61571428571428566</v>
      </c>
      <c r="F65">
        <f t="shared" si="5"/>
        <v>0.61142857142857143</v>
      </c>
      <c r="G65">
        <f t="shared" si="6"/>
        <v>0.62142857142857133</v>
      </c>
      <c r="H65">
        <f t="shared" si="7"/>
        <v>0.63857142857142857</v>
      </c>
      <c r="I65">
        <f t="shared" si="8"/>
        <v>0.6657142857142857</v>
      </c>
      <c r="J65">
        <f t="shared" si="9"/>
        <v>0.64142857142857146</v>
      </c>
      <c r="K65">
        <f t="shared" si="10"/>
        <v>0.64</v>
      </c>
      <c r="L65">
        <f t="shared" si="11"/>
        <v>0.68142857142857138</v>
      </c>
      <c r="M65" s="68">
        <v>0.57008097792592594</v>
      </c>
      <c r="O65" s="7" t="s">
        <v>74</v>
      </c>
      <c r="Q65" s="7" t="s">
        <v>74</v>
      </c>
      <c r="R65" s="7">
        <v>4.9400000000000004</v>
      </c>
      <c r="S65" s="7">
        <v>4.6399999999999997</v>
      </c>
      <c r="T65" s="7">
        <v>4.5199999999999996</v>
      </c>
      <c r="U65" s="7">
        <v>4.3099999999999996</v>
      </c>
      <c r="V65" s="7">
        <v>4.28</v>
      </c>
      <c r="W65" s="7">
        <v>4.3499999999999996</v>
      </c>
      <c r="X65" s="7">
        <v>4.47</v>
      </c>
      <c r="Y65" s="7">
        <v>4.66</v>
      </c>
      <c r="Z65" s="7">
        <v>4.49</v>
      </c>
      <c r="AA65" s="7">
        <v>4.4800000000000004</v>
      </c>
      <c r="AB65" s="7">
        <v>4.7699999999999996</v>
      </c>
    </row>
    <row r="66" spans="1:28" x14ac:dyDescent="0.2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0.59285714285714286</v>
      </c>
      <c r="F66">
        <f t="shared" si="5"/>
        <v>0.60285714285714287</v>
      </c>
      <c r="G66">
        <f t="shared" si="6"/>
        <v>0.61285714285714288</v>
      </c>
      <c r="H66">
        <f t="shared" si="7"/>
        <v>0.59714285714285709</v>
      </c>
      <c r="I66">
        <f t="shared" si="8"/>
        <v>0.61285714285714288</v>
      </c>
      <c r="J66">
        <f t="shared" si="9"/>
        <v>0.62142857142857133</v>
      </c>
      <c r="K66">
        <f t="shared" si="10"/>
        <v>0.61</v>
      </c>
      <c r="L66">
        <f t="shared" si="11"/>
        <v>0.62142857142857133</v>
      </c>
      <c r="M66" s="68">
        <v>0.43397312255555553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4.1500000000000004</v>
      </c>
      <c r="V66" s="7">
        <v>4.22</v>
      </c>
      <c r="W66" s="7">
        <v>4.29</v>
      </c>
      <c r="X66" s="7">
        <v>4.18</v>
      </c>
      <c r="Y66" s="7">
        <v>4.29</v>
      </c>
      <c r="Z66" s="7">
        <v>4.3499999999999996</v>
      </c>
      <c r="AA66" s="7">
        <v>4.2699999999999996</v>
      </c>
      <c r="AB66" s="7">
        <v>4.3499999999999996</v>
      </c>
    </row>
    <row r="67" spans="1:28" x14ac:dyDescent="0.2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2">
      <c r="A68" s="19" t="s">
        <v>77</v>
      </c>
      <c r="B68">
        <f t="shared" ref="B68:B131" si="12">IF(ISNUMBER(R68),(R68/7),"XXX")</f>
        <v>0.77428571428571424</v>
      </c>
      <c r="C68">
        <f t="shared" ref="C68:C131" si="13">IF(ISNUMBER(S68),(S68/7),"XXX")</f>
        <v>0.76571428571428579</v>
      </c>
      <c r="D68">
        <f t="shared" ref="D68:D131" si="14">IF(ISNUMBER(T68),(T68/7),"XXX")</f>
        <v>0.72857142857142854</v>
      </c>
      <c r="E68">
        <f t="shared" ref="E68:E131" si="15">IF(ISNUMBER(U68),(U68/7),"XXX")</f>
        <v>0.7014285714285714</v>
      </c>
      <c r="F68">
        <f t="shared" ref="F68:F131" si="16">IF(ISNUMBER(V68),(V68/7),"XXX")</f>
        <v>0.69428571428571428</v>
      </c>
      <c r="G68">
        <f t="shared" ref="G68:G131" si="17">IF(ISNUMBER(W68),(W68/7),"XXX")</f>
        <v>0.72571428571428576</v>
      </c>
      <c r="H68">
        <f t="shared" ref="H68:H131" si="18">IF(ISNUMBER(X68),(X68/7),"XXX")</f>
        <v>0.73428571428571421</v>
      </c>
      <c r="I68">
        <f t="shared" ref="I68:I131" si="19">IF(ISNUMBER(Y68),(Y68/7),"XXX")</f>
        <v>0.75714285714285712</v>
      </c>
      <c r="J68">
        <f t="shared" ref="J68:J131" si="20">IF(ISNUMBER(Z68),(Z68/7),"XXX")</f>
        <v>0.76285714285714279</v>
      </c>
      <c r="K68">
        <f t="shared" ref="K68:K131" si="21">IF(ISNUMBER(AA68),(AA68/7),"XXX")</f>
        <v>0.76999999999999991</v>
      </c>
      <c r="L68">
        <f t="shared" ref="L68:L131" si="22">IF(ISNUMBER(AB68),(AB68/7),"XXX")</f>
        <v>0.77142857142857146</v>
      </c>
      <c r="M68" s="68">
        <v>0.59142054451851855</v>
      </c>
      <c r="O68" s="7" t="s">
        <v>77</v>
      </c>
      <c r="Q68" s="7" t="s">
        <v>77</v>
      </c>
      <c r="R68" s="7">
        <v>5.42</v>
      </c>
      <c r="S68" s="7">
        <v>5.36</v>
      </c>
      <c r="T68" s="7">
        <v>5.0999999999999996</v>
      </c>
      <c r="U68" s="7">
        <v>4.91</v>
      </c>
      <c r="V68" s="7">
        <v>4.8600000000000003</v>
      </c>
      <c r="W68" s="7">
        <v>5.08</v>
      </c>
      <c r="X68" s="7">
        <v>5.14</v>
      </c>
      <c r="Y68" s="7">
        <v>5.3</v>
      </c>
      <c r="Z68" s="7">
        <v>5.34</v>
      </c>
      <c r="AA68" s="7">
        <v>5.39</v>
      </c>
      <c r="AB68" s="7">
        <v>5.4</v>
      </c>
    </row>
    <row r="69" spans="1:28" x14ac:dyDescent="0.2">
      <c r="A69" s="19" t="s">
        <v>78</v>
      </c>
      <c r="B69">
        <f t="shared" si="12"/>
        <v>0.70857142857142852</v>
      </c>
      <c r="C69">
        <f t="shared" si="13"/>
        <v>0.67428571428571427</v>
      </c>
      <c r="D69">
        <f t="shared" si="14"/>
        <v>0.65428571428571425</v>
      </c>
      <c r="E69">
        <f t="shared" si="15"/>
        <v>0.67571428571428582</v>
      </c>
      <c r="F69">
        <f t="shared" si="16"/>
        <v>0.65</v>
      </c>
      <c r="G69">
        <f t="shared" si="17"/>
        <v>0.62571428571428567</v>
      </c>
      <c r="H69">
        <f t="shared" si="18"/>
        <v>0.61142857142857143</v>
      </c>
      <c r="I69">
        <f t="shared" si="19"/>
        <v>0.61857142857142855</v>
      </c>
      <c r="J69">
        <f t="shared" si="20"/>
        <v>0.64142857142857146</v>
      </c>
      <c r="K69">
        <f t="shared" si="21"/>
        <v>0.69142857142857139</v>
      </c>
      <c r="L69">
        <f t="shared" si="22"/>
        <v>0.71714285714285708</v>
      </c>
      <c r="M69" s="68">
        <v>0.57097766581481491</v>
      </c>
      <c r="O69" s="7" t="s">
        <v>78</v>
      </c>
      <c r="Q69" s="7" t="s">
        <v>78</v>
      </c>
      <c r="R69" s="7">
        <v>4.96</v>
      </c>
      <c r="S69" s="7">
        <v>4.72</v>
      </c>
      <c r="T69" s="7">
        <v>4.58</v>
      </c>
      <c r="U69" s="7">
        <v>4.7300000000000004</v>
      </c>
      <c r="V69" s="7">
        <v>4.55</v>
      </c>
      <c r="W69" s="7">
        <v>4.38</v>
      </c>
      <c r="X69" s="7">
        <v>4.28</v>
      </c>
      <c r="Y69" s="7">
        <v>4.33</v>
      </c>
      <c r="Z69" s="7">
        <v>4.49</v>
      </c>
      <c r="AA69" s="7">
        <v>4.84</v>
      </c>
      <c r="AB69" s="7">
        <v>5.0199999999999996</v>
      </c>
    </row>
    <row r="70" spans="1:28" x14ac:dyDescent="0.2">
      <c r="A70" s="19" t="s">
        <v>79</v>
      </c>
      <c r="B70">
        <f t="shared" si="12"/>
        <v>0.58857142857142863</v>
      </c>
      <c r="C70">
        <f t="shared" si="13"/>
        <v>0.59</v>
      </c>
      <c r="D70">
        <f t="shared" si="14"/>
        <v>0.59857142857142864</v>
      </c>
      <c r="E70">
        <f t="shared" si="15"/>
        <v>0.56285714285714283</v>
      </c>
      <c r="F70">
        <f t="shared" si="16"/>
        <v>0.59142857142857141</v>
      </c>
      <c r="G70">
        <f t="shared" si="17"/>
        <v>0.59428571428571431</v>
      </c>
      <c r="H70">
        <f t="shared" si="18"/>
        <v>0.57428571428571418</v>
      </c>
      <c r="I70">
        <f t="shared" si="19"/>
        <v>0.61428571428571421</v>
      </c>
      <c r="J70">
        <f t="shared" si="20"/>
        <v>0.61428571428571421</v>
      </c>
      <c r="K70">
        <f t="shared" si="21"/>
        <v>0.61857142857142855</v>
      </c>
      <c r="L70">
        <f t="shared" si="22"/>
        <v>0.62428571428571433</v>
      </c>
      <c r="M70" s="68">
        <v>0.62219893492592593</v>
      </c>
      <c r="O70" s="7" t="s">
        <v>79</v>
      </c>
      <c r="Q70" s="7" t="s">
        <v>79</v>
      </c>
      <c r="R70" s="7">
        <v>4.12</v>
      </c>
      <c r="S70" s="7">
        <v>4.13</v>
      </c>
      <c r="T70" s="7">
        <v>4.1900000000000004</v>
      </c>
      <c r="U70" s="7">
        <v>3.94</v>
      </c>
      <c r="V70" s="7">
        <v>4.1399999999999997</v>
      </c>
      <c r="W70" s="7">
        <v>4.16</v>
      </c>
      <c r="X70" s="7">
        <v>4.0199999999999996</v>
      </c>
      <c r="Y70" s="7">
        <v>4.3</v>
      </c>
      <c r="Z70" s="7">
        <v>4.3</v>
      </c>
      <c r="AA70" s="7">
        <v>4.33</v>
      </c>
      <c r="AB70" s="7">
        <v>4.37</v>
      </c>
    </row>
    <row r="71" spans="1:28" x14ac:dyDescent="0.2">
      <c r="A71" s="19" t="s">
        <v>80</v>
      </c>
      <c r="B71">
        <f t="shared" si="12"/>
        <v>0.62857142857142867</v>
      </c>
      <c r="C71">
        <f t="shared" si="13"/>
        <v>0.62428571428571433</v>
      </c>
      <c r="D71">
        <f t="shared" si="14"/>
        <v>0.61571428571428566</v>
      </c>
      <c r="E71">
        <f t="shared" si="15"/>
        <v>0.57285714285714284</v>
      </c>
      <c r="F71">
        <f t="shared" si="16"/>
        <v>0.60285714285714287</v>
      </c>
      <c r="G71">
        <f t="shared" si="17"/>
        <v>0.63142857142857145</v>
      </c>
      <c r="H71">
        <f t="shared" si="18"/>
        <v>0.62428571428571433</v>
      </c>
      <c r="I71">
        <f t="shared" si="19"/>
        <v>0.65428571428571425</v>
      </c>
      <c r="J71">
        <f t="shared" si="20"/>
        <v>0.65285714285714291</v>
      </c>
      <c r="K71">
        <f t="shared" si="21"/>
        <v>0.6785714285714286</v>
      </c>
      <c r="L71">
        <f t="shared" si="22"/>
        <v>0.67285714285714282</v>
      </c>
      <c r="M71" s="68">
        <v>0.53963786583333329</v>
      </c>
      <c r="O71" s="7" t="s">
        <v>80</v>
      </c>
      <c r="Q71" s="7" t="s">
        <v>80</v>
      </c>
      <c r="R71" s="7">
        <v>4.4000000000000004</v>
      </c>
      <c r="S71" s="7">
        <v>4.37</v>
      </c>
      <c r="T71" s="7">
        <v>4.3099999999999996</v>
      </c>
      <c r="U71" s="7">
        <v>4.01</v>
      </c>
      <c r="V71" s="7">
        <v>4.22</v>
      </c>
      <c r="W71" s="7">
        <v>4.42</v>
      </c>
      <c r="X71" s="7">
        <v>4.37</v>
      </c>
      <c r="Y71" s="7">
        <v>4.58</v>
      </c>
      <c r="Z71" s="7">
        <v>4.57</v>
      </c>
      <c r="AA71" s="7">
        <v>4.75</v>
      </c>
      <c r="AB71" s="7">
        <v>4.71</v>
      </c>
    </row>
    <row r="72" spans="1:28" x14ac:dyDescent="0.2">
      <c r="A72" s="19" t="s">
        <v>81</v>
      </c>
      <c r="B72">
        <f t="shared" si="12"/>
        <v>0.71</v>
      </c>
      <c r="C72">
        <f t="shared" si="13"/>
        <v>0.7014285714285714</v>
      </c>
      <c r="D72">
        <f t="shared" si="14"/>
        <v>0.68428571428571427</v>
      </c>
      <c r="E72">
        <f t="shared" si="15"/>
        <v>0.67714285714285716</v>
      </c>
      <c r="F72">
        <f t="shared" si="16"/>
        <v>0.65285714285714291</v>
      </c>
      <c r="G72">
        <f t="shared" si="17"/>
        <v>0.65285714285714291</v>
      </c>
      <c r="H72">
        <f t="shared" si="18"/>
        <v>0.66428571428571437</v>
      </c>
      <c r="I72">
        <f t="shared" si="19"/>
        <v>0.71142857142857152</v>
      </c>
      <c r="J72">
        <f t="shared" si="20"/>
        <v>0.72285714285714275</v>
      </c>
      <c r="K72">
        <f t="shared" si="21"/>
        <v>0.72571428571428576</v>
      </c>
      <c r="L72">
        <f t="shared" si="22"/>
        <v>0.73428571428571421</v>
      </c>
      <c r="M72" s="68">
        <v>0.71972233275925912</v>
      </c>
      <c r="O72" s="7" t="s">
        <v>81</v>
      </c>
      <c r="Q72" s="7" t="s">
        <v>81</v>
      </c>
      <c r="R72" s="7">
        <v>4.97</v>
      </c>
      <c r="S72" s="7">
        <v>4.91</v>
      </c>
      <c r="T72" s="7">
        <v>4.79</v>
      </c>
      <c r="U72" s="7">
        <v>4.74</v>
      </c>
      <c r="V72" s="7">
        <v>4.57</v>
      </c>
      <c r="W72" s="7">
        <v>4.57</v>
      </c>
      <c r="X72" s="7">
        <v>4.6500000000000004</v>
      </c>
      <c r="Y72" s="7">
        <v>4.9800000000000004</v>
      </c>
      <c r="Z72" s="7">
        <v>5.0599999999999996</v>
      </c>
      <c r="AA72" s="7">
        <v>5.08</v>
      </c>
      <c r="AB72" s="7">
        <v>5.14</v>
      </c>
    </row>
    <row r="73" spans="1:28" x14ac:dyDescent="0.2">
      <c r="A73" s="19" t="s">
        <v>82</v>
      </c>
      <c r="B73">
        <f t="shared" si="12"/>
        <v>0.66142857142857137</v>
      </c>
      <c r="C73">
        <f t="shared" si="13"/>
        <v>0.68142857142857138</v>
      </c>
      <c r="D73">
        <f t="shared" si="14"/>
        <v>0.66428571428571437</v>
      </c>
      <c r="E73">
        <f t="shared" si="15"/>
        <v>0.62857142857142867</v>
      </c>
      <c r="F73">
        <f t="shared" si="16"/>
        <v>0.62571428571428567</v>
      </c>
      <c r="G73">
        <f t="shared" si="17"/>
        <v>0.66</v>
      </c>
      <c r="H73">
        <f t="shared" si="18"/>
        <v>0.67</v>
      </c>
      <c r="I73">
        <f t="shared" si="19"/>
        <v>0.69857142857142851</v>
      </c>
      <c r="J73">
        <f t="shared" si="20"/>
        <v>0.69285714285714284</v>
      </c>
      <c r="K73">
        <f t="shared" si="21"/>
        <v>0.69285714285714284</v>
      </c>
      <c r="L73">
        <f t="shared" si="22"/>
        <v>0.67285714285714282</v>
      </c>
      <c r="M73" s="68">
        <v>0.5812064055740741</v>
      </c>
      <c r="O73" s="7" t="s">
        <v>82</v>
      </c>
      <c r="Q73" s="7" t="s">
        <v>82</v>
      </c>
      <c r="R73" s="7">
        <v>4.63</v>
      </c>
      <c r="S73" s="7">
        <v>4.7699999999999996</v>
      </c>
      <c r="T73" s="7">
        <v>4.6500000000000004</v>
      </c>
      <c r="U73" s="7">
        <v>4.4000000000000004</v>
      </c>
      <c r="V73" s="7">
        <v>4.38</v>
      </c>
      <c r="W73" s="7">
        <v>4.62</v>
      </c>
      <c r="X73" s="7">
        <v>4.6900000000000004</v>
      </c>
      <c r="Y73" s="7">
        <v>4.8899999999999997</v>
      </c>
      <c r="Z73" s="7">
        <v>4.8499999999999996</v>
      </c>
      <c r="AA73" s="7">
        <v>4.8499999999999996</v>
      </c>
      <c r="AB73" s="7">
        <v>4.71</v>
      </c>
    </row>
    <row r="74" spans="1:28" x14ac:dyDescent="0.2">
      <c r="A74" s="19" t="s">
        <v>83</v>
      </c>
      <c r="B74">
        <f t="shared" si="12"/>
        <v>0.59571428571428575</v>
      </c>
      <c r="C74">
        <f t="shared" si="13"/>
        <v>0.59285714285714286</v>
      </c>
      <c r="D74">
        <f t="shared" si="14"/>
        <v>0.5842857142857143</v>
      </c>
      <c r="E74">
        <f t="shared" si="15"/>
        <v>0.5614285714285715</v>
      </c>
      <c r="F74">
        <f t="shared" si="16"/>
        <v>0.59857142857142864</v>
      </c>
      <c r="G74">
        <f t="shared" si="17"/>
        <v>0.62</v>
      </c>
      <c r="H74">
        <f t="shared" si="18"/>
        <v>0.63142857142857145</v>
      </c>
      <c r="I74">
        <f t="shared" si="19"/>
        <v>0.66428571428571437</v>
      </c>
      <c r="J74">
        <f t="shared" si="20"/>
        <v>0.66857142857142848</v>
      </c>
      <c r="K74">
        <f t="shared" si="21"/>
        <v>0.66428571428571437</v>
      </c>
      <c r="L74">
        <f t="shared" si="22"/>
        <v>0.64714285714285713</v>
      </c>
      <c r="M74" s="68">
        <v>0.54987966574074076</v>
      </c>
      <c r="O74" s="7" t="s">
        <v>83</v>
      </c>
      <c r="Q74" s="7" t="s">
        <v>83</v>
      </c>
      <c r="R74" s="7">
        <v>4.17</v>
      </c>
      <c r="S74" s="7">
        <v>4.1500000000000004</v>
      </c>
      <c r="T74" s="7">
        <v>4.09</v>
      </c>
      <c r="U74" s="7">
        <v>3.93</v>
      </c>
      <c r="V74" s="7">
        <v>4.1900000000000004</v>
      </c>
      <c r="W74" s="7">
        <v>4.34</v>
      </c>
      <c r="X74" s="7">
        <v>4.42</v>
      </c>
      <c r="Y74" s="7">
        <v>4.6500000000000004</v>
      </c>
      <c r="Z74" s="7">
        <v>4.68</v>
      </c>
      <c r="AA74" s="7">
        <v>4.6500000000000004</v>
      </c>
      <c r="AB74" s="7">
        <v>4.53</v>
      </c>
    </row>
    <row r="75" spans="1:28" x14ac:dyDescent="0.2">
      <c r="A75" s="19" t="s">
        <v>84</v>
      </c>
      <c r="B75">
        <f t="shared" si="12"/>
        <v>0.54571428571428571</v>
      </c>
      <c r="C75">
        <f t="shared" si="13"/>
        <v>0.59142857142857141</v>
      </c>
      <c r="D75">
        <f t="shared" si="14"/>
        <v>0.6</v>
      </c>
      <c r="E75">
        <f t="shared" si="15"/>
        <v>0.53999999999999992</v>
      </c>
      <c r="F75">
        <f t="shared" si="16"/>
        <v>0.57428571428571418</v>
      </c>
      <c r="G75">
        <f t="shared" si="17"/>
        <v>0.59</v>
      </c>
      <c r="H75">
        <f t="shared" si="18"/>
        <v>0.61</v>
      </c>
      <c r="I75">
        <f t="shared" si="19"/>
        <v>0.65428571428571425</v>
      </c>
      <c r="J75">
        <f t="shared" si="20"/>
        <v>0.6428571428571429</v>
      </c>
      <c r="K75">
        <f t="shared" si="21"/>
        <v>0.63857142857142857</v>
      </c>
      <c r="L75">
        <f t="shared" si="22"/>
        <v>0.65857142857142859</v>
      </c>
      <c r="M75" s="68">
        <v>0.53013164024074078</v>
      </c>
      <c r="O75" s="7" t="s">
        <v>84</v>
      </c>
      <c r="Q75" s="7" t="s">
        <v>84</v>
      </c>
      <c r="R75" s="7">
        <v>3.82</v>
      </c>
      <c r="S75" s="7">
        <v>4.1399999999999997</v>
      </c>
      <c r="T75" s="7">
        <v>4.2</v>
      </c>
      <c r="U75" s="7">
        <v>3.78</v>
      </c>
      <c r="V75" s="7">
        <v>4.0199999999999996</v>
      </c>
      <c r="W75" s="7">
        <v>4.13</v>
      </c>
      <c r="X75" s="7">
        <v>4.2699999999999996</v>
      </c>
      <c r="Y75" s="7">
        <v>4.58</v>
      </c>
      <c r="Z75" s="7">
        <v>4.5</v>
      </c>
      <c r="AA75" s="7">
        <v>4.47</v>
      </c>
      <c r="AB75" s="7">
        <v>4.6100000000000003</v>
      </c>
    </row>
    <row r="76" spans="1:28" x14ac:dyDescent="0.2">
      <c r="A76" s="19" t="s">
        <v>191</v>
      </c>
      <c r="B76">
        <f t="shared" si="12"/>
        <v>0.7142857142857143</v>
      </c>
      <c r="C76">
        <f t="shared" si="13"/>
        <v>0.70428571428571429</v>
      </c>
      <c r="D76">
        <f t="shared" si="14"/>
        <v>0.63571428571428579</v>
      </c>
      <c r="E76">
        <f t="shared" si="15"/>
        <v>0.61</v>
      </c>
      <c r="F76">
        <f t="shared" si="16"/>
        <v>0.62</v>
      </c>
      <c r="G76">
        <f t="shared" si="17"/>
        <v>0.66</v>
      </c>
      <c r="H76">
        <f t="shared" si="18"/>
        <v>0.65428571428571425</v>
      </c>
      <c r="I76">
        <f t="shared" si="19"/>
        <v>0.68142857142857138</v>
      </c>
      <c r="J76">
        <f t="shared" si="20"/>
        <v>0.69285714285714284</v>
      </c>
      <c r="K76">
        <f t="shared" si="21"/>
        <v>0.70000000000000007</v>
      </c>
      <c r="L76">
        <f t="shared" si="22"/>
        <v>0.71142857142857152</v>
      </c>
      <c r="M76" s="68">
        <v>0.53541497392592585</v>
      </c>
      <c r="O76" s="7" t="s">
        <v>191</v>
      </c>
      <c r="Q76" s="7" t="s">
        <v>191</v>
      </c>
      <c r="R76" s="7">
        <v>5</v>
      </c>
      <c r="S76" s="7">
        <v>4.93</v>
      </c>
      <c r="T76" s="7">
        <v>4.45</v>
      </c>
      <c r="U76" s="7">
        <v>4.2699999999999996</v>
      </c>
      <c r="V76" s="7">
        <v>4.34</v>
      </c>
      <c r="W76" s="7">
        <v>4.62</v>
      </c>
      <c r="X76" s="7">
        <v>4.58</v>
      </c>
      <c r="Y76" s="7">
        <v>4.7699999999999996</v>
      </c>
      <c r="Z76" s="7">
        <v>4.8499999999999996</v>
      </c>
      <c r="AA76" s="7">
        <v>4.9000000000000004</v>
      </c>
      <c r="AB76" s="7">
        <v>4.9800000000000004</v>
      </c>
    </row>
    <row r="77" spans="1:28" x14ac:dyDescent="0.2">
      <c r="A77" s="19" t="s">
        <v>86</v>
      </c>
      <c r="B77">
        <f t="shared" si="12"/>
        <v>0.62857142857142867</v>
      </c>
      <c r="C77">
        <f t="shared" si="13"/>
        <v>0.66285714285714281</v>
      </c>
      <c r="D77">
        <f t="shared" si="14"/>
        <v>0.64</v>
      </c>
      <c r="E77">
        <f t="shared" si="15"/>
        <v>0.64</v>
      </c>
      <c r="F77">
        <f t="shared" si="16"/>
        <v>0.64428571428571424</v>
      </c>
      <c r="G77">
        <f t="shared" si="17"/>
        <v>0.61142857142857143</v>
      </c>
      <c r="H77">
        <f t="shared" si="18"/>
        <v>0.6071428571428571</v>
      </c>
      <c r="I77">
        <f t="shared" si="19"/>
        <v>0.60142857142857142</v>
      </c>
      <c r="J77">
        <f t="shared" si="20"/>
        <v>0.6071428571428571</v>
      </c>
      <c r="K77">
        <f t="shared" si="21"/>
        <v>0.62285714285714289</v>
      </c>
      <c r="L77">
        <f t="shared" si="22"/>
        <v>0.61142857142857143</v>
      </c>
      <c r="M77" s="68">
        <v>0.53116710092592589</v>
      </c>
      <c r="O77" s="7" t="s">
        <v>86</v>
      </c>
      <c r="Q77" s="7" t="s">
        <v>86</v>
      </c>
      <c r="R77" s="7">
        <v>4.4000000000000004</v>
      </c>
      <c r="S77" s="7">
        <v>4.6399999999999997</v>
      </c>
      <c r="T77" s="7">
        <v>4.4800000000000004</v>
      </c>
      <c r="U77" s="7">
        <v>4.4800000000000004</v>
      </c>
      <c r="V77" s="7">
        <v>4.51</v>
      </c>
      <c r="W77" s="7">
        <v>4.28</v>
      </c>
      <c r="X77" s="7">
        <v>4.25</v>
      </c>
      <c r="Y77" s="7">
        <v>4.21</v>
      </c>
      <c r="Z77" s="7">
        <v>4.25</v>
      </c>
      <c r="AA77" s="7">
        <v>4.3600000000000003</v>
      </c>
      <c r="AB77" s="7">
        <v>4.28</v>
      </c>
    </row>
    <row r="78" spans="1:28" x14ac:dyDescent="0.2">
      <c r="A78" s="19" t="s">
        <v>177</v>
      </c>
      <c r="B78">
        <f t="shared" si="12"/>
        <v>0.48714285714285716</v>
      </c>
      <c r="C78">
        <f t="shared" si="13"/>
        <v>0.52285714285714291</v>
      </c>
      <c r="D78">
        <f t="shared" si="14"/>
        <v>0.53428571428571436</v>
      </c>
      <c r="E78">
        <f t="shared" si="15"/>
        <v>0.50285714285714289</v>
      </c>
      <c r="F78">
        <f t="shared" si="16"/>
        <v>0.54142857142857148</v>
      </c>
      <c r="G78">
        <f t="shared" si="17"/>
        <v>0.53</v>
      </c>
      <c r="H78">
        <f t="shared" si="18"/>
        <v>0.53714285714285714</v>
      </c>
      <c r="I78">
        <f t="shared" si="19"/>
        <v>0.62714285714285711</v>
      </c>
      <c r="J78">
        <f t="shared" si="20"/>
        <v>0.63142857142857145</v>
      </c>
      <c r="K78">
        <f t="shared" si="21"/>
        <v>0.62571428571428567</v>
      </c>
      <c r="L78">
        <f t="shared" si="22"/>
        <v>0.62285714285714289</v>
      </c>
      <c r="M78" s="68">
        <v>0.4421117526296296</v>
      </c>
      <c r="O78" s="7" t="s">
        <v>177</v>
      </c>
      <c r="Q78" s="7" t="s">
        <v>177</v>
      </c>
      <c r="R78" s="7">
        <v>3.41</v>
      </c>
      <c r="S78" s="7">
        <v>3.66</v>
      </c>
      <c r="T78" s="7">
        <v>3.74</v>
      </c>
      <c r="U78" s="7">
        <v>3.52</v>
      </c>
      <c r="V78" s="7">
        <v>3.79</v>
      </c>
      <c r="W78" s="7">
        <v>3.71</v>
      </c>
      <c r="X78" s="7">
        <v>3.76</v>
      </c>
      <c r="Y78" s="7">
        <v>4.3899999999999997</v>
      </c>
      <c r="Z78" s="7">
        <v>4.42</v>
      </c>
      <c r="AA78" s="7">
        <v>4.38</v>
      </c>
      <c r="AB78" s="7">
        <v>4.3600000000000003</v>
      </c>
    </row>
    <row r="79" spans="1:28" x14ac:dyDescent="0.2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0.63</v>
      </c>
      <c r="I79">
        <f t="shared" si="19"/>
        <v>0.65857142857142859</v>
      </c>
      <c r="J79">
        <f t="shared" si="20"/>
        <v>0.62857142857142867</v>
      </c>
      <c r="K79">
        <f t="shared" si="21"/>
        <v>0.63</v>
      </c>
      <c r="L79">
        <f t="shared" si="22"/>
        <v>0.62285714285714289</v>
      </c>
      <c r="M79" s="68">
        <v>0.48302763037037039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4.41</v>
      </c>
      <c r="Y79" s="7">
        <v>4.6100000000000003</v>
      </c>
      <c r="Z79" s="7">
        <v>4.4000000000000004</v>
      </c>
      <c r="AA79" s="7">
        <v>4.41</v>
      </c>
      <c r="AB79" s="7">
        <v>4.3600000000000003</v>
      </c>
    </row>
    <row r="80" spans="1:28" x14ac:dyDescent="0.2">
      <c r="A80" s="19" t="s">
        <v>88</v>
      </c>
      <c r="B80">
        <f t="shared" si="12"/>
        <v>0.63857142857142857</v>
      </c>
      <c r="C80">
        <f t="shared" si="13"/>
        <v>0.64714285714285713</v>
      </c>
      <c r="D80">
        <f t="shared" si="14"/>
        <v>0.62857142857142867</v>
      </c>
      <c r="E80">
        <f t="shared" si="15"/>
        <v>0.57857142857142851</v>
      </c>
      <c r="F80">
        <f t="shared" si="16"/>
        <v>0.6071428571428571</v>
      </c>
      <c r="G80">
        <f t="shared" si="17"/>
        <v>0.63714285714285712</v>
      </c>
      <c r="H80">
        <f t="shared" si="18"/>
        <v>0.64857142857142858</v>
      </c>
      <c r="I80">
        <f t="shared" si="19"/>
        <v>0.69000000000000006</v>
      </c>
      <c r="J80">
        <f t="shared" si="20"/>
        <v>0.68428571428571427</v>
      </c>
      <c r="K80">
        <f t="shared" si="21"/>
        <v>0.66428571428571437</v>
      </c>
      <c r="L80">
        <f t="shared" si="22"/>
        <v>0.64571428571428569</v>
      </c>
      <c r="M80" s="68">
        <v>0.58060925092592608</v>
      </c>
      <c r="O80" s="7" t="s">
        <v>88</v>
      </c>
      <c r="Q80" s="7" t="s">
        <v>88</v>
      </c>
      <c r="R80" s="7">
        <v>4.47</v>
      </c>
      <c r="S80" s="7">
        <v>4.53</v>
      </c>
      <c r="T80" s="7">
        <v>4.4000000000000004</v>
      </c>
      <c r="U80" s="7">
        <v>4.05</v>
      </c>
      <c r="V80" s="7">
        <v>4.25</v>
      </c>
      <c r="W80" s="7">
        <v>4.46</v>
      </c>
      <c r="X80" s="7">
        <v>4.54</v>
      </c>
      <c r="Y80" s="7">
        <v>4.83</v>
      </c>
      <c r="Z80" s="7">
        <v>4.79</v>
      </c>
      <c r="AA80" s="7">
        <v>4.6500000000000004</v>
      </c>
      <c r="AB80" s="7">
        <v>4.5199999999999996</v>
      </c>
    </row>
    <row r="81" spans="1:28" x14ac:dyDescent="0.2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0.60428571428571431</v>
      </c>
      <c r="F81">
        <f t="shared" si="16"/>
        <v>0.64142857142857146</v>
      </c>
      <c r="G81">
        <f t="shared" si="17"/>
        <v>0.65285714285714291</v>
      </c>
      <c r="H81">
        <f t="shared" si="18"/>
        <v>0.64714285714285713</v>
      </c>
      <c r="I81">
        <f t="shared" si="19"/>
        <v>0.65428571428571425</v>
      </c>
      <c r="J81">
        <f t="shared" si="20"/>
        <v>0.65142857142857136</v>
      </c>
      <c r="K81">
        <f t="shared" si="21"/>
        <v>0.64142857142857146</v>
      </c>
      <c r="L81">
        <f t="shared" si="22"/>
        <v>0.63571428571428579</v>
      </c>
      <c r="M81" s="68">
        <v>0.48828510885185189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4.2300000000000004</v>
      </c>
      <c r="V81" s="7">
        <v>4.49</v>
      </c>
      <c r="W81" s="7">
        <v>4.57</v>
      </c>
      <c r="X81" s="7">
        <v>4.53</v>
      </c>
      <c r="Y81" s="7">
        <v>4.58</v>
      </c>
      <c r="Z81" s="7">
        <v>4.5599999999999996</v>
      </c>
      <c r="AA81" s="7">
        <v>4.49</v>
      </c>
      <c r="AB81" s="7">
        <v>4.45</v>
      </c>
    </row>
    <row r="82" spans="1:28" x14ac:dyDescent="0.2">
      <c r="A82" s="19" t="s">
        <v>90</v>
      </c>
      <c r="B82">
        <f t="shared" si="12"/>
        <v>0.50142857142857145</v>
      </c>
      <c r="C82">
        <f t="shared" si="13"/>
        <v>0.55142857142857138</v>
      </c>
      <c r="D82">
        <f t="shared" si="14"/>
        <v>0.5842857142857143</v>
      </c>
      <c r="E82">
        <f t="shared" si="15"/>
        <v>0.55142857142857138</v>
      </c>
      <c r="F82">
        <f t="shared" si="16"/>
        <v>0.5614285714285715</v>
      </c>
      <c r="G82">
        <f t="shared" si="17"/>
        <v>0.56571428571428573</v>
      </c>
      <c r="H82">
        <f t="shared" si="18"/>
        <v>0.62571428571428567</v>
      </c>
      <c r="I82">
        <f t="shared" si="19"/>
        <v>0.64571428571428569</v>
      </c>
      <c r="J82">
        <f t="shared" si="20"/>
        <v>0.63</v>
      </c>
      <c r="K82">
        <f t="shared" si="21"/>
        <v>0.63</v>
      </c>
      <c r="L82">
        <f t="shared" si="22"/>
        <v>0.65428571428571425</v>
      </c>
      <c r="M82" s="68">
        <v>0.5346432217962962</v>
      </c>
      <c r="O82" s="7" t="s">
        <v>90</v>
      </c>
      <c r="Q82" s="7" t="s">
        <v>90</v>
      </c>
      <c r="R82" s="7">
        <v>3.51</v>
      </c>
      <c r="S82" s="7">
        <v>3.86</v>
      </c>
      <c r="T82" s="7">
        <v>4.09</v>
      </c>
      <c r="U82" s="7">
        <v>3.86</v>
      </c>
      <c r="V82" s="7">
        <v>3.93</v>
      </c>
      <c r="W82" s="7">
        <v>3.96</v>
      </c>
      <c r="X82" s="7">
        <v>4.38</v>
      </c>
      <c r="Y82" s="7">
        <v>4.5199999999999996</v>
      </c>
      <c r="Z82" s="7">
        <v>4.41</v>
      </c>
      <c r="AA82" s="7">
        <v>4.41</v>
      </c>
      <c r="AB82" s="7">
        <v>4.58</v>
      </c>
    </row>
    <row r="83" spans="1:28" x14ac:dyDescent="0.2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0.65285714285714291</v>
      </c>
      <c r="H83">
        <f t="shared" si="18"/>
        <v>0.65714285714285714</v>
      </c>
      <c r="I83" t="str">
        <f t="shared" si="19"/>
        <v>XXX</v>
      </c>
      <c r="J83">
        <f t="shared" si="20"/>
        <v>0.65285714285714291</v>
      </c>
      <c r="K83">
        <f t="shared" si="21"/>
        <v>0.63285714285714278</v>
      </c>
      <c r="L83">
        <f t="shared" si="22"/>
        <v>0.61571428571428566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4.57</v>
      </c>
      <c r="X83" s="7">
        <v>4.5999999999999996</v>
      </c>
      <c r="Y83" s="7" t="s">
        <v>264</v>
      </c>
      <c r="Z83" s="7">
        <v>4.57</v>
      </c>
      <c r="AA83" s="7">
        <v>4.43</v>
      </c>
      <c r="AB83" s="7">
        <v>4.3099999999999996</v>
      </c>
    </row>
    <row r="84" spans="1:28" x14ac:dyDescent="0.2">
      <c r="A84" s="19" t="s">
        <v>92</v>
      </c>
      <c r="B84">
        <f t="shared" si="12"/>
        <v>0.63714285714285712</v>
      </c>
      <c r="C84">
        <f t="shared" si="13"/>
        <v>0.63428571428571434</v>
      </c>
      <c r="D84">
        <f t="shared" si="14"/>
        <v>0.58857142857142863</v>
      </c>
      <c r="E84">
        <f t="shared" si="15"/>
        <v>0.54571428571428571</v>
      </c>
      <c r="F84">
        <f t="shared" si="16"/>
        <v>0.57999999999999996</v>
      </c>
      <c r="G84">
        <f t="shared" si="17"/>
        <v>0.59857142857142864</v>
      </c>
      <c r="H84">
        <f t="shared" si="18"/>
        <v>0.60142857142857142</v>
      </c>
      <c r="I84">
        <f t="shared" si="19"/>
        <v>0.66</v>
      </c>
      <c r="J84">
        <f t="shared" si="20"/>
        <v>0.67571428571428582</v>
      </c>
      <c r="K84">
        <f t="shared" si="21"/>
        <v>0.67285714285714282</v>
      </c>
      <c r="L84">
        <f t="shared" si="22"/>
        <v>0.65142857142857136</v>
      </c>
      <c r="M84" s="68">
        <v>0.54708892766666661</v>
      </c>
      <c r="O84" s="7" t="s">
        <v>92</v>
      </c>
      <c r="Q84" s="7" t="s">
        <v>92</v>
      </c>
      <c r="R84" s="7">
        <v>4.46</v>
      </c>
      <c r="S84" s="7">
        <v>4.4400000000000004</v>
      </c>
      <c r="T84" s="7">
        <v>4.12</v>
      </c>
      <c r="U84" s="7">
        <v>3.82</v>
      </c>
      <c r="V84" s="7">
        <v>4.0599999999999996</v>
      </c>
      <c r="W84" s="7">
        <v>4.1900000000000004</v>
      </c>
      <c r="X84" s="7">
        <v>4.21</v>
      </c>
      <c r="Y84" s="7">
        <v>4.62</v>
      </c>
      <c r="Z84" s="7">
        <v>4.7300000000000004</v>
      </c>
      <c r="AA84" s="7">
        <v>4.71</v>
      </c>
      <c r="AB84" s="7">
        <v>4.5599999999999996</v>
      </c>
    </row>
    <row r="85" spans="1:28" x14ac:dyDescent="0.2">
      <c r="A85" s="19" t="s">
        <v>93</v>
      </c>
      <c r="B85">
        <f t="shared" si="12"/>
        <v>0.71</v>
      </c>
      <c r="C85">
        <f t="shared" si="13"/>
        <v>0.73285714285714287</v>
      </c>
      <c r="D85">
        <f t="shared" si="14"/>
        <v>0.74714285714285722</v>
      </c>
      <c r="E85">
        <f t="shared" si="15"/>
        <v>0.75428571428571434</v>
      </c>
      <c r="F85">
        <f t="shared" si="16"/>
        <v>0.73714285714285721</v>
      </c>
      <c r="G85">
        <f t="shared" si="17"/>
        <v>0.72142857142857142</v>
      </c>
      <c r="H85">
        <f t="shared" si="18"/>
        <v>0.74285714285714288</v>
      </c>
      <c r="I85">
        <f t="shared" si="19"/>
        <v>0.77714285714285725</v>
      </c>
      <c r="J85">
        <f t="shared" si="20"/>
        <v>0.77857142857142858</v>
      </c>
      <c r="K85">
        <f t="shared" si="21"/>
        <v>0.78</v>
      </c>
      <c r="L85">
        <f t="shared" si="22"/>
        <v>0.77857142857142858</v>
      </c>
      <c r="M85" s="68">
        <v>0.7000640586111111</v>
      </c>
      <c r="O85" s="7" t="s">
        <v>93</v>
      </c>
      <c r="Q85" s="7" t="s">
        <v>93</v>
      </c>
      <c r="R85" s="7">
        <v>4.97</v>
      </c>
      <c r="S85" s="7">
        <v>5.13</v>
      </c>
      <c r="T85" s="7">
        <v>5.23</v>
      </c>
      <c r="U85" s="7">
        <v>5.28</v>
      </c>
      <c r="V85" s="7">
        <v>5.16</v>
      </c>
      <c r="W85" s="7">
        <v>5.05</v>
      </c>
      <c r="X85" s="7">
        <v>5.2</v>
      </c>
      <c r="Y85" s="7">
        <v>5.44</v>
      </c>
      <c r="Z85" s="7">
        <v>5.45</v>
      </c>
      <c r="AA85" s="7">
        <v>5.46</v>
      </c>
      <c r="AB85" s="7">
        <v>5.45</v>
      </c>
    </row>
    <row r="86" spans="1:28" x14ac:dyDescent="0.2">
      <c r="A86" s="19" t="s">
        <v>94</v>
      </c>
      <c r="B86">
        <f t="shared" si="12"/>
        <v>0.56428571428571428</v>
      </c>
      <c r="C86">
        <f t="shared" si="13"/>
        <v>0.60857142857142854</v>
      </c>
      <c r="D86">
        <f t="shared" si="14"/>
        <v>0.59857142857142864</v>
      </c>
      <c r="E86">
        <f t="shared" si="15"/>
        <v>0.56571428571428573</v>
      </c>
      <c r="F86">
        <f t="shared" si="16"/>
        <v>0.57714285714285718</v>
      </c>
      <c r="G86">
        <f t="shared" si="17"/>
        <v>0.59428571428571431</v>
      </c>
      <c r="H86">
        <f t="shared" si="18"/>
        <v>0.61285714285714288</v>
      </c>
      <c r="I86">
        <f t="shared" si="19"/>
        <v>0.63285714285714278</v>
      </c>
      <c r="J86">
        <f t="shared" si="20"/>
        <v>0.60571428571428576</v>
      </c>
      <c r="K86">
        <f t="shared" si="21"/>
        <v>0.5714285714285714</v>
      </c>
      <c r="L86">
        <f t="shared" si="22"/>
        <v>0.59714285714285709</v>
      </c>
      <c r="M86" s="68">
        <v>0.39870357514814819</v>
      </c>
      <c r="O86" s="7" t="s">
        <v>94</v>
      </c>
      <c r="Q86" s="7" t="s">
        <v>94</v>
      </c>
      <c r="R86" s="7">
        <v>3.95</v>
      </c>
      <c r="S86" s="7">
        <v>4.26</v>
      </c>
      <c r="T86" s="7">
        <v>4.1900000000000004</v>
      </c>
      <c r="U86" s="7">
        <v>3.96</v>
      </c>
      <c r="V86" s="7">
        <v>4.04</v>
      </c>
      <c r="W86" s="7">
        <v>4.16</v>
      </c>
      <c r="X86" s="7">
        <v>4.29</v>
      </c>
      <c r="Y86" s="7">
        <v>4.43</v>
      </c>
      <c r="Z86" s="7">
        <v>4.24</v>
      </c>
      <c r="AA86" s="7">
        <v>4</v>
      </c>
      <c r="AB86" s="7">
        <v>4.18</v>
      </c>
    </row>
    <row r="87" spans="1:28" x14ac:dyDescent="0.2">
      <c r="A87" s="19" t="s">
        <v>95</v>
      </c>
      <c r="B87" t="str">
        <f t="shared" si="12"/>
        <v>XXX</v>
      </c>
      <c r="C87">
        <f t="shared" si="13"/>
        <v>0.61285714285714288</v>
      </c>
      <c r="D87">
        <f t="shared" si="14"/>
        <v>0.6071428571428571</v>
      </c>
      <c r="E87">
        <f t="shared" si="15"/>
        <v>0.58857142857142863</v>
      </c>
      <c r="F87">
        <f t="shared" si="16"/>
        <v>0.57999999999999996</v>
      </c>
      <c r="G87">
        <f t="shared" si="17"/>
        <v>0.55857142857142861</v>
      </c>
      <c r="H87">
        <f t="shared" si="18"/>
        <v>0.5714285714285714</v>
      </c>
      <c r="I87">
        <f t="shared" si="19"/>
        <v>0.6</v>
      </c>
      <c r="J87">
        <f t="shared" si="20"/>
        <v>0.5842857142857143</v>
      </c>
      <c r="K87">
        <f t="shared" si="21"/>
        <v>0.56857142857142862</v>
      </c>
      <c r="L87">
        <f t="shared" si="22"/>
        <v>0.57571428571428573</v>
      </c>
      <c r="M87" s="68">
        <v>0.40591825379629631</v>
      </c>
      <c r="O87" s="7" t="s">
        <v>95</v>
      </c>
      <c r="Q87" s="7" t="s">
        <v>95</v>
      </c>
      <c r="R87" s="7" t="s">
        <v>264</v>
      </c>
      <c r="S87" s="7">
        <v>4.29</v>
      </c>
      <c r="T87" s="7">
        <v>4.25</v>
      </c>
      <c r="U87" s="7">
        <v>4.12</v>
      </c>
      <c r="V87" s="7">
        <v>4.0599999999999996</v>
      </c>
      <c r="W87" s="7">
        <v>3.91</v>
      </c>
      <c r="X87" s="7">
        <v>4</v>
      </c>
      <c r="Y87" s="7">
        <v>4.2</v>
      </c>
      <c r="Z87" s="7">
        <v>4.09</v>
      </c>
      <c r="AA87" s="7">
        <v>3.98</v>
      </c>
      <c r="AB87" s="7">
        <v>4.03</v>
      </c>
    </row>
    <row r="88" spans="1:28" x14ac:dyDescent="0.2">
      <c r="A88" s="19" t="s">
        <v>96</v>
      </c>
      <c r="B88">
        <f t="shared" si="12"/>
        <v>0.75142857142857145</v>
      </c>
      <c r="C88">
        <f t="shared" si="13"/>
        <v>0.72571428571428576</v>
      </c>
      <c r="D88">
        <f t="shared" si="14"/>
        <v>0.69142857142857139</v>
      </c>
      <c r="E88">
        <f t="shared" si="15"/>
        <v>0.67</v>
      </c>
      <c r="F88">
        <f t="shared" si="16"/>
        <v>0.7142857142857143</v>
      </c>
      <c r="G88">
        <f t="shared" si="17"/>
        <v>0.74285714285714288</v>
      </c>
      <c r="H88">
        <f t="shared" si="18"/>
        <v>0.76</v>
      </c>
      <c r="I88">
        <f t="shared" si="19"/>
        <v>0.79428571428571426</v>
      </c>
      <c r="J88">
        <f t="shared" si="20"/>
        <v>0.78428571428571436</v>
      </c>
      <c r="K88">
        <f t="shared" si="21"/>
        <v>0.76285714285714279</v>
      </c>
      <c r="L88">
        <f t="shared" si="22"/>
        <v>0.72857142857142854</v>
      </c>
      <c r="M88" s="68">
        <v>0.68800395505555556</v>
      </c>
      <c r="O88" s="7" t="s">
        <v>96</v>
      </c>
      <c r="Q88" s="7" t="s">
        <v>96</v>
      </c>
      <c r="R88" s="7">
        <v>5.26</v>
      </c>
      <c r="S88" s="7">
        <v>5.08</v>
      </c>
      <c r="T88" s="7">
        <v>4.84</v>
      </c>
      <c r="U88" s="7">
        <v>4.6900000000000004</v>
      </c>
      <c r="V88" s="7">
        <v>5</v>
      </c>
      <c r="W88" s="7">
        <v>5.2</v>
      </c>
      <c r="X88" s="7">
        <v>5.32</v>
      </c>
      <c r="Y88" s="7">
        <v>5.56</v>
      </c>
      <c r="Z88" s="7">
        <v>5.49</v>
      </c>
      <c r="AA88" s="7">
        <v>5.34</v>
      </c>
      <c r="AB88" s="7">
        <v>5.0999999999999996</v>
      </c>
    </row>
    <row r="89" spans="1:28" x14ac:dyDescent="0.2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2">
      <c r="A90" s="19" t="s">
        <v>98</v>
      </c>
      <c r="B90">
        <f t="shared" si="12"/>
        <v>0.58285714285714285</v>
      </c>
      <c r="C90">
        <f t="shared" si="13"/>
        <v>0.61285714285714288</v>
      </c>
      <c r="D90">
        <f t="shared" si="14"/>
        <v>0.57285714285714284</v>
      </c>
      <c r="E90">
        <f t="shared" si="15"/>
        <v>0.53999999999999992</v>
      </c>
      <c r="F90">
        <f t="shared" si="16"/>
        <v>0.57571428571428573</v>
      </c>
      <c r="G90">
        <f t="shared" si="17"/>
        <v>0.60428571428571431</v>
      </c>
      <c r="H90">
        <f t="shared" si="18"/>
        <v>0.60285714285714287</v>
      </c>
      <c r="I90">
        <f t="shared" si="19"/>
        <v>0.64571428571428569</v>
      </c>
      <c r="J90">
        <f t="shared" si="20"/>
        <v>0.63714285714285712</v>
      </c>
      <c r="K90">
        <f t="shared" si="21"/>
        <v>0.63285714285714278</v>
      </c>
      <c r="L90">
        <f t="shared" si="22"/>
        <v>0.64142857142857146</v>
      </c>
      <c r="M90" s="68">
        <v>0.45832402179629633</v>
      </c>
      <c r="O90" s="7" t="s">
        <v>98</v>
      </c>
      <c r="Q90" s="7" t="s">
        <v>98</v>
      </c>
      <c r="R90" s="7">
        <v>4.08</v>
      </c>
      <c r="S90" s="7">
        <v>4.29</v>
      </c>
      <c r="T90" s="7">
        <v>4.01</v>
      </c>
      <c r="U90" s="7">
        <v>3.78</v>
      </c>
      <c r="V90" s="7">
        <v>4.03</v>
      </c>
      <c r="W90" s="7">
        <v>4.2300000000000004</v>
      </c>
      <c r="X90" s="7">
        <v>4.22</v>
      </c>
      <c r="Y90" s="7">
        <v>4.5199999999999996</v>
      </c>
      <c r="Z90" s="7">
        <v>4.46</v>
      </c>
      <c r="AA90" s="7">
        <v>4.43</v>
      </c>
      <c r="AB90" s="7">
        <v>4.49</v>
      </c>
    </row>
    <row r="91" spans="1:28" x14ac:dyDescent="0.2">
      <c r="A91" s="19" t="s">
        <v>99</v>
      </c>
      <c r="B91">
        <f t="shared" si="12"/>
        <v>0.63142857142857145</v>
      </c>
      <c r="C91">
        <f t="shared" si="13"/>
        <v>0.65</v>
      </c>
      <c r="D91">
        <f t="shared" si="14"/>
        <v>0.66</v>
      </c>
      <c r="E91">
        <f t="shared" si="15"/>
        <v>0.64714285714285713</v>
      </c>
      <c r="F91">
        <f t="shared" si="16"/>
        <v>0.6428571428571429</v>
      </c>
      <c r="G91">
        <f t="shared" si="17"/>
        <v>0.64714285714285713</v>
      </c>
      <c r="H91">
        <f t="shared" si="18"/>
        <v>0.65571428571428569</v>
      </c>
      <c r="I91">
        <f t="shared" si="19"/>
        <v>0.68428571428571427</v>
      </c>
      <c r="J91">
        <f t="shared" si="20"/>
        <v>0.67714285714285716</v>
      </c>
      <c r="K91">
        <f t="shared" si="21"/>
        <v>0.69000000000000006</v>
      </c>
      <c r="L91">
        <f t="shared" si="22"/>
        <v>0.7014285714285714</v>
      </c>
      <c r="M91" s="68">
        <v>0.59863936461111111</v>
      </c>
      <c r="O91" s="7" t="s">
        <v>99</v>
      </c>
      <c r="Q91" s="7" t="s">
        <v>99</v>
      </c>
      <c r="R91" s="7">
        <v>4.42</v>
      </c>
      <c r="S91" s="7">
        <v>4.55</v>
      </c>
      <c r="T91" s="7">
        <v>4.62</v>
      </c>
      <c r="U91" s="7">
        <v>4.53</v>
      </c>
      <c r="V91" s="7">
        <v>4.5</v>
      </c>
      <c r="W91" s="7">
        <v>4.53</v>
      </c>
      <c r="X91" s="7">
        <v>4.59</v>
      </c>
      <c r="Y91" s="7">
        <v>4.79</v>
      </c>
      <c r="Z91" s="7">
        <v>4.74</v>
      </c>
      <c r="AA91" s="7">
        <v>4.83</v>
      </c>
      <c r="AB91" s="7">
        <v>4.91</v>
      </c>
    </row>
    <row r="92" spans="1:28" x14ac:dyDescent="0.2">
      <c r="A92" s="19" t="s">
        <v>100</v>
      </c>
      <c r="B92">
        <f t="shared" si="12"/>
        <v>0.47000000000000003</v>
      </c>
      <c r="C92">
        <f t="shared" si="13"/>
        <v>0.48857142857142855</v>
      </c>
      <c r="D92">
        <f t="shared" si="14"/>
        <v>0.53857142857142859</v>
      </c>
      <c r="E92">
        <f t="shared" si="15"/>
        <v>0.47142857142857142</v>
      </c>
      <c r="F92">
        <f t="shared" si="16"/>
        <v>0.48</v>
      </c>
      <c r="G92">
        <f t="shared" si="17"/>
        <v>0.52142857142857146</v>
      </c>
      <c r="H92">
        <f t="shared" si="18"/>
        <v>0.5</v>
      </c>
      <c r="I92">
        <f t="shared" si="19"/>
        <v>0.52</v>
      </c>
      <c r="J92">
        <f t="shared" si="20"/>
        <v>0.51</v>
      </c>
      <c r="K92">
        <f t="shared" si="21"/>
        <v>0.51428571428571435</v>
      </c>
      <c r="L92">
        <f t="shared" si="22"/>
        <v>0.52428571428571424</v>
      </c>
      <c r="M92" s="68">
        <v>0.26799264214814816</v>
      </c>
      <c r="O92" s="7" t="s">
        <v>100</v>
      </c>
      <c r="Q92" s="7" t="s">
        <v>100</v>
      </c>
      <c r="R92" s="7">
        <v>3.29</v>
      </c>
      <c r="S92" s="7">
        <v>3.42</v>
      </c>
      <c r="T92" s="7">
        <v>3.77</v>
      </c>
      <c r="U92" s="7">
        <v>3.3</v>
      </c>
      <c r="V92" s="7">
        <v>3.36</v>
      </c>
      <c r="W92" s="7">
        <v>3.65</v>
      </c>
      <c r="X92" s="7">
        <v>3.5</v>
      </c>
      <c r="Y92" s="7">
        <v>3.64</v>
      </c>
      <c r="Z92" s="7">
        <v>3.57</v>
      </c>
      <c r="AA92" s="7">
        <v>3.6</v>
      </c>
      <c r="AB92" s="7">
        <v>3.67</v>
      </c>
    </row>
    <row r="93" spans="1:28" x14ac:dyDescent="0.2">
      <c r="A93" s="19" t="s">
        <v>101</v>
      </c>
      <c r="B93">
        <f t="shared" si="12"/>
        <v>0.61285714285714288</v>
      </c>
      <c r="C93">
        <f t="shared" si="13"/>
        <v>0.66714285714285715</v>
      </c>
      <c r="D93">
        <f t="shared" si="14"/>
        <v>0.67571428571428582</v>
      </c>
      <c r="E93">
        <f t="shared" si="15"/>
        <v>0.67571428571428582</v>
      </c>
      <c r="F93">
        <f t="shared" si="16"/>
        <v>0.69142857142857139</v>
      </c>
      <c r="G93">
        <f t="shared" si="17"/>
        <v>0.69857142857142851</v>
      </c>
      <c r="H93">
        <f t="shared" si="18"/>
        <v>0.70857142857142852</v>
      </c>
      <c r="I93">
        <f t="shared" si="19"/>
        <v>0.73428571428571421</v>
      </c>
      <c r="J93">
        <f t="shared" si="20"/>
        <v>0.72285714285714275</v>
      </c>
      <c r="K93">
        <f t="shared" si="21"/>
        <v>0.72</v>
      </c>
      <c r="L93">
        <f t="shared" si="22"/>
        <v>0.72571428571428576</v>
      </c>
      <c r="M93" s="68">
        <v>0.56169277207407409</v>
      </c>
      <c r="O93" s="7" t="s">
        <v>101</v>
      </c>
      <c r="Q93" s="7" t="s">
        <v>101</v>
      </c>
      <c r="R93" s="7">
        <v>4.29</v>
      </c>
      <c r="S93" s="7">
        <v>4.67</v>
      </c>
      <c r="T93" s="7">
        <v>4.7300000000000004</v>
      </c>
      <c r="U93" s="7">
        <v>4.7300000000000004</v>
      </c>
      <c r="V93" s="7">
        <v>4.84</v>
      </c>
      <c r="W93" s="7">
        <v>4.8899999999999997</v>
      </c>
      <c r="X93" s="7">
        <v>4.96</v>
      </c>
      <c r="Y93" s="7">
        <v>5.14</v>
      </c>
      <c r="Z93" s="7">
        <v>5.0599999999999996</v>
      </c>
      <c r="AA93" s="7">
        <v>5.04</v>
      </c>
      <c r="AB93" s="7">
        <v>5.08</v>
      </c>
    </row>
    <row r="94" spans="1:28" x14ac:dyDescent="0.2">
      <c r="A94" s="19" t="s">
        <v>102</v>
      </c>
      <c r="B94">
        <f t="shared" si="12"/>
        <v>0.59571428571428575</v>
      </c>
      <c r="C94">
        <f t="shared" si="13"/>
        <v>0.57428571428571418</v>
      </c>
      <c r="D94">
        <f t="shared" si="14"/>
        <v>0.54571428571428571</v>
      </c>
      <c r="E94">
        <f t="shared" si="15"/>
        <v>0.52</v>
      </c>
      <c r="F94">
        <f t="shared" si="16"/>
        <v>0.55857142857142861</v>
      </c>
      <c r="G94">
        <f t="shared" si="17"/>
        <v>0.57428571428571418</v>
      </c>
      <c r="H94">
        <f t="shared" si="18"/>
        <v>0.57999999999999996</v>
      </c>
      <c r="I94">
        <f t="shared" si="19"/>
        <v>0.60142857142857142</v>
      </c>
      <c r="J94">
        <f t="shared" si="20"/>
        <v>0.6071428571428571</v>
      </c>
      <c r="K94">
        <f t="shared" si="21"/>
        <v>0.61714285714285722</v>
      </c>
      <c r="L94">
        <f t="shared" si="22"/>
        <v>0.61</v>
      </c>
      <c r="M94" s="68">
        <v>0.50613202870370366</v>
      </c>
      <c r="O94" s="7" t="s">
        <v>102</v>
      </c>
      <c r="Q94" s="7" t="s">
        <v>102</v>
      </c>
      <c r="R94" s="7">
        <v>4.17</v>
      </c>
      <c r="S94" s="7">
        <v>4.0199999999999996</v>
      </c>
      <c r="T94" s="7">
        <v>3.82</v>
      </c>
      <c r="U94" s="7">
        <v>3.64</v>
      </c>
      <c r="V94" s="7">
        <v>3.91</v>
      </c>
      <c r="W94" s="7">
        <v>4.0199999999999996</v>
      </c>
      <c r="X94" s="7">
        <v>4.0599999999999996</v>
      </c>
      <c r="Y94" s="7">
        <v>4.21</v>
      </c>
      <c r="Z94" s="7">
        <v>4.25</v>
      </c>
      <c r="AA94" s="7">
        <v>4.32</v>
      </c>
      <c r="AB94" s="7">
        <v>4.2699999999999996</v>
      </c>
    </row>
    <row r="95" spans="1:28" x14ac:dyDescent="0.2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0.5485714285714286</v>
      </c>
      <c r="F95">
        <f t="shared" si="16"/>
        <v>0.56857142857142862</v>
      </c>
      <c r="G95">
        <f t="shared" si="17"/>
        <v>0.56857142857142862</v>
      </c>
      <c r="H95">
        <f t="shared" si="18"/>
        <v>0.55857142857142861</v>
      </c>
      <c r="I95">
        <f t="shared" si="19"/>
        <v>0.59428571428571431</v>
      </c>
      <c r="J95">
        <f t="shared" si="20"/>
        <v>0.59142857142857141</v>
      </c>
      <c r="K95">
        <f t="shared" si="21"/>
        <v>0.58285714285714285</v>
      </c>
      <c r="L95">
        <f t="shared" si="22"/>
        <v>0.59428571428571431</v>
      </c>
      <c r="M95" s="68">
        <v>0.48918437074074084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3.84</v>
      </c>
      <c r="V95" s="7">
        <v>3.98</v>
      </c>
      <c r="W95" s="7">
        <v>3.98</v>
      </c>
      <c r="X95" s="7">
        <v>3.91</v>
      </c>
      <c r="Y95" s="7">
        <v>4.16</v>
      </c>
      <c r="Z95" s="7">
        <v>4.1399999999999997</v>
      </c>
      <c r="AA95" s="7">
        <v>4.08</v>
      </c>
      <c r="AB95" s="7">
        <v>4.16</v>
      </c>
    </row>
    <row r="96" spans="1:28" x14ac:dyDescent="0.2">
      <c r="A96" s="19" t="s">
        <v>104</v>
      </c>
      <c r="B96">
        <f t="shared" si="12"/>
        <v>0.56285714285714283</v>
      </c>
      <c r="C96">
        <f t="shared" si="13"/>
        <v>0.56428571428571428</v>
      </c>
      <c r="D96">
        <f t="shared" si="14"/>
        <v>0.56857142857142862</v>
      </c>
      <c r="E96">
        <f t="shared" si="15"/>
        <v>0.54428571428571426</v>
      </c>
      <c r="F96">
        <f t="shared" si="16"/>
        <v>0.58714285714285719</v>
      </c>
      <c r="G96">
        <f t="shared" si="17"/>
        <v>0.60428571428571431</v>
      </c>
      <c r="H96">
        <f t="shared" si="18"/>
        <v>0.59714285714285709</v>
      </c>
      <c r="I96">
        <f t="shared" si="19"/>
        <v>0.63714285714285712</v>
      </c>
      <c r="J96">
        <f t="shared" si="20"/>
        <v>0.63142857142857145</v>
      </c>
      <c r="K96">
        <f t="shared" si="21"/>
        <v>0.6071428571428571</v>
      </c>
      <c r="L96">
        <f t="shared" si="22"/>
        <v>0.60142857142857142</v>
      </c>
      <c r="M96" s="68">
        <v>0.38293445116666669</v>
      </c>
      <c r="O96" s="7" t="s">
        <v>104</v>
      </c>
      <c r="Q96" s="7" t="s">
        <v>104</v>
      </c>
      <c r="R96" s="7">
        <v>3.94</v>
      </c>
      <c r="S96" s="7">
        <v>3.95</v>
      </c>
      <c r="T96" s="7">
        <v>3.98</v>
      </c>
      <c r="U96" s="7">
        <v>3.81</v>
      </c>
      <c r="V96" s="7">
        <v>4.1100000000000003</v>
      </c>
      <c r="W96" s="7">
        <v>4.2300000000000004</v>
      </c>
      <c r="X96" s="7">
        <v>4.18</v>
      </c>
      <c r="Y96" s="7">
        <v>4.46</v>
      </c>
      <c r="Z96" s="7">
        <v>4.42</v>
      </c>
      <c r="AA96" s="7">
        <v>4.25</v>
      </c>
      <c r="AB96" s="7">
        <v>4.21</v>
      </c>
    </row>
    <row r="97" spans="1:28" x14ac:dyDescent="0.2">
      <c r="A97" s="19" t="s">
        <v>105</v>
      </c>
      <c r="B97">
        <f t="shared" si="12"/>
        <v>0.56571428571428573</v>
      </c>
      <c r="C97">
        <f t="shared" si="13"/>
        <v>0.59285714285714286</v>
      </c>
      <c r="D97">
        <f t="shared" si="14"/>
        <v>0.6</v>
      </c>
      <c r="E97">
        <f t="shared" si="15"/>
        <v>0.62142857142857133</v>
      </c>
      <c r="F97">
        <f t="shared" si="16"/>
        <v>0.65</v>
      </c>
      <c r="G97">
        <f t="shared" si="17"/>
        <v>0.65428571428571425</v>
      </c>
      <c r="H97">
        <f t="shared" si="18"/>
        <v>0.64</v>
      </c>
      <c r="I97">
        <f t="shared" si="19"/>
        <v>0.65285714285714291</v>
      </c>
      <c r="J97">
        <f t="shared" si="20"/>
        <v>0.65142857142857136</v>
      </c>
      <c r="K97">
        <f t="shared" si="21"/>
        <v>0.65</v>
      </c>
      <c r="L97">
        <f t="shared" si="22"/>
        <v>0.65857142857142859</v>
      </c>
      <c r="M97" s="68">
        <v>0.55719395037037034</v>
      </c>
      <c r="O97" s="7" t="s">
        <v>105</v>
      </c>
      <c r="Q97" s="7" t="s">
        <v>105</v>
      </c>
      <c r="R97" s="7">
        <v>3.96</v>
      </c>
      <c r="S97" s="7">
        <v>4.1500000000000004</v>
      </c>
      <c r="T97" s="7">
        <v>4.2</v>
      </c>
      <c r="U97" s="7">
        <v>4.3499999999999996</v>
      </c>
      <c r="V97" s="7">
        <v>4.55</v>
      </c>
      <c r="W97" s="7">
        <v>4.58</v>
      </c>
      <c r="X97" s="7">
        <v>4.4800000000000004</v>
      </c>
      <c r="Y97" s="7">
        <v>4.57</v>
      </c>
      <c r="Z97" s="7">
        <v>4.5599999999999996</v>
      </c>
      <c r="AA97" s="7">
        <v>4.55</v>
      </c>
      <c r="AB97" s="7">
        <v>4.6100000000000003</v>
      </c>
    </row>
    <row r="98" spans="1:28" x14ac:dyDescent="0.2">
      <c r="A98" s="19" t="s">
        <v>106</v>
      </c>
      <c r="B98">
        <f t="shared" si="12"/>
        <v>0.61857142857142855</v>
      </c>
      <c r="C98">
        <f t="shared" si="13"/>
        <v>0.62428571428571433</v>
      </c>
      <c r="D98">
        <f t="shared" si="14"/>
        <v>0.61571428571428566</v>
      </c>
      <c r="E98">
        <f t="shared" si="15"/>
        <v>0.59</v>
      </c>
      <c r="F98">
        <f t="shared" si="16"/>
        <v>0.60142857142857142</v>
      </c>
      <c r="G98">
        <f t="shared" si="17"/>
        <v>0.62285714285714289</v>
      </c>
      <c r="H98">
        <f t="shared" si="18"/>
        <v>0.64</v>
      </c>
      <c r="I98">
        <f t="shared" si="19"/>
        <v>0.68285714285714294</v>
      </c>
      <c r="J98">
        <f t="shared" si="20"/>
        <v>0.66285714285714281</v>
      </c>
      <c r="K98">
        <f t="shared" si="21"/>
        <v>0.67285714285714282</v>
      </c>
      <c r="L98">
        <f t="shared" si="22"/>
        <v>0.67999999999999994</v>
      </c>
      <c r="M98" s="68">
        <v>0.58861985031481479</v>
      </c>
      <c r="O98" s="7" t="s">
        <v>106</v>
      </c>
      <c r="Q98" s="7" t="s">
        <v>106</v>
      </c>
      <c r="R98" s="7">
        <v>4.33</v>
      </c>
      <c r="S98" s="7">
        <v>4.37</v>
      </c>
      <c r="T98" s="7">
        <v>4.3099999999999996</v>
      </c>
      <c r="U98" s="7">
        <v>4.13</v>
      </c>
      <c r="V98" s="7">
        <v>4.21</v>
      </c>
      <c r="W98" s="7">
        <v>4.3600000000000003</v>
      </c>
      <c r="X98" s="7">
        <v>4.4800000000000004</v>
      </c>
      <c r="Y98" s="7">
        <v>4.78</v>
      </c>
      <c r="Z98" s="7">
        <v>4.6399999999999997</v>
      </c>
      <c r="AA98" s="7">
        <v>4.71</v>
      </c>
      <c r="AB98" s="7">
        <v>4.76</v>
      </c>
    </row>
    <row r="99" spans="1:28" x14ac:dyDescent="0.2">
      <c r="A99" s="19" t="s">
        <v>107</v>
      </c>
      <c r="B99">
        <f t="shared" si="12"/>
        <v>0.4757142857142857</v>
      </c>
      <c r="C99">
        <f t="shared" si="13"/>
        <v>0.52285714285714291</v>
      </c>
      <c r="D99">
        <f t="shared" si="14"/>
        <v>0.53</v>
      </c>
      <c r="E99">
        <f t="shared" si="15"/>
        <v>0.53999999999999992</v>
      </c>
      <c r="F99">
        <f t="shared" si="16"/>
        <v>0.55428571428571427</v>
      </c>
      <c r="G99">
        <f t="shared" si="17"/>
        <v>0.54142857142857148</v>
      </c>
      <c r="H99">
        <f t="shared" si="18"/>
        <v>0.55285714285714282</v>
      </c>
      <c r="I99">
        <f t="shared" si="19"/>
        <v>0.60285714285714287</v>
      </c>
      <c r="J99">
        <f t="shared" si="20"/>
        <v>0.59714285714285709</v>
      </c>
      <c r="K99">
        <f t="shared" si="21"/>
        <v>0.5714285714285714</v>
      </c>
      <c r="L99">
        <f t="shared" si="22"/>
        <v>0.56428571428571428</v>
      </c>
      <c r="M99" s="68">
        <v>0.38710013585185188</v>
      </c>
      <c r="O99" s="7" t="s">
        <v>107</v>
      </c>
      <c r="Q99" s="7" t="s">
        <v>107</v>
      </c>
      <c r="R99" s="7">
        <v>3.33</v>
      </c>
      <c r="S99" s="7">
        <v>3.66</v>
      </c>
      <c r="T99" s="7">
        <v>3.71</v>
      </c>
      <c r="U99" s="7">
        <v>3.78</v>
      </c>
      <c r="V99" s="7">
        <v>3.88</v>
      </c>
      <c r="W99" s="7">
        <v>3.79</v>
      </c>
      <c r="X99" s="7">
        <v>3.87</v>
      </c>
      <c r="Y99" s="7">
        <v>4.22</v>
      </c>
      <c r="Z99" s="7">
        <v>4.18</v>
      </c>
      <c r="AA99" s="7">
        <v>4</v>
      </c>
      <c r="AB99" s="7">
        <v>3.95</v>
      </c>
    </row>
    <row r="100" spans="1:28" x14ac:dyDescent="0.2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0.51</v>
      </c>
      <c r="I100">
        <f t="shared" si="19"/>
        <v>0.54714285714285715</v>
      </c>
      <c r="J100">
        <f t="shared" si="20"/>
        <v>0.5357142857142857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3.57</v>
      </c>
      <c r="Y100" s="7">
        <v>3.83</v>
      </c>
      <c r="Z100" s="7">
        <v>3.75</v>
      </c>
      <c r="AA100" s="7" t="s">
        <v>264</v>
      </c>
      <c r="AB100" s="7" t="s">
        <v>264</v>
      </c>
    </row>
    <row r="101" spans="1:28" x14ac:dyDescent="0.2">
      <c r="A101" s="19" t="s">
        <v>109</v>
      </c>
      <c r="B101">
        <f t="shared" si="12"/>
        <v>0.55428571428571427</v>
      </c>
      <c r="C101">
        <f t="shared" si="13"/>
        <v>0.56571428571428573</v>
      </c>
      <c r="D101">
        <f t="shared" si="14"/>
        <v>0.59714285714285709</v>
      </c>
      <c r="E101">
        <f t="shared" si="15"/>
        <v>0.61714285714285722</v>
      </c>
      <c r="F101">
        <f t="shared" si="16"/>
        <v>0.62142857142857133</v>
      </c>
      <c r="G101">
        <f t="shared" si="17"/>
        <v>0.61428571428571421</v>
      </c>
      <c r="H101">
        <f t="shared" si="18"/>
        <v>0.60285714285714287</v>
      </c>
      <c r="I101">
        <f t="shared" si="19"/>
        <v>0.62285714285714289</v>
      </c>
      <c r="J101">
        <f t="shared" si="20"/>
        <v>0.62428571428571433</v>
      </c>
      <c r="K101">
        <f t="shared" si="21"/>
        <v>0.62571428571428567</v>
      </c>
      <c r="L101">
        <f t="shared" si="22"/>
        <v>0.62285714285714289</v>
      </c>
      <c r="M101" s="68">
        <v>0.52763082364814817</v>
      </c>
      <c r="O101" s="7" t="s">
        <v>109</v>
      </c>
      <c r="Q101" s="7" t="s">
        <v>109</v>
      </c>
      <c r="R101" s="7">
        <v>3.88</v>
      </c>
      <c r="S101" s="7">
        <v>3.96</v>
      </c>
      <c r="T101" s="7">
        <v>4.18</v>
      </c>
      <c r="U101" s="7">
        <v>4.32</v>
      </c>
      <c r="V101" s="7">
        <v>4.3499999999999996</v>
      </c>
      <c r="W101" s="7">
        <v>4.3</v>
      </c>
      <c r="X101" s="7">
        <v>4.22</v>
      </c>
      <c r="Y101" s="7">
        <v>4.3600000000000003</v>
      </c>
      <c r="Z101" s="7">
        <v>4.37</v>
      </c>
      <c r="AA101" s="7">
        <v>4.38</v>
      </c>
      <c r="AB101" s="7">
        <v>4.3600000000000003</v>
      </c>
    </row>
    <row r="102" spans="1:28" x14ac:dyDescent="0.2">
      <c r="A102" s="19" t="s">
        <v>110</v>
      </c>
      <c r="B102">
        <f t="shared" si="12"/>
        <v>0.57428571428571418</v>
      </c>
      <c r="C102">
        <f t="shared" si="13"/>
        <v>0.5714285714285714</v>
      </c>
      <c r="D102">
        <f t="shared" si="14"/>
        <v>0.55571428571428572</v>
      </c>
      <c r="E102">
        <f t="shared" si="15"/>
        <v>0.52285714285714291</v>
      </c>
      <c r="F102">
        <f t="shared" si="16"/>
        <v>0.55142857142857138</v>
      </c>
      <c r="G102">
        <f t="shared" si="17"/>
        <v>0.5714285714285714</v>
      </c>
      <c r="H102">
        <f t="shared" si="18"/>
        <v>0.5714285714285714</v>
      </c>
      <c r="I102">
        <f t="shared" si="19"/>
        <v>0.62142857142857133</v>
      </c>
      <c r="J102">
        <f t="shared" si="20"/>
        <v>0.62285714285714289</v>
      </c>
      <c r="K102">
        <f t="shared" si="21"/>
        <v>0.61285714285714288</v>
      </c>
      <c r="L102">
        <f t="shared" si="22"/>
        <v>0.61571428571428566</v>
      </c>
      <c r="M102" s="68">
        <v>0.43738730305555557</v>
      </c>
      <c r="O102" s="7" t="s">
        <v>110</v>
      </c>
      <c r="Q102" s="7" t="s">
        <v>110</v>
      </c>
      <c r="R102" s="7">
        <v>4.0199999999999996</v>
      </c>
      <c r="S102" s="7">
        <v>4</v>
      </c>
      <c r="T102" s="7">
        <v>3.89</v>
      </c>
      <c r="U102" s="7">
        <v>3.66</v>
      </c>
      <c r="V102" s="7">
        <v>3.86</v>
      </c>
      <c r="W102" s="7">
        <v>4</v>
      </c>
      <c r="X102" s="7">
        <v>4</v>
      </c>
      <c r="Y102" s="7">
        <v>4.3499999999999996</v>
      </c>
      <c r="Z102" s="7">
        <v>4.3600000000000003</v>
      </c>
      <c r="AA102" s="7">
        <v>4.29</v>
      </c>
      <c r="AB102" s="7">
        <v>4.3099999999999996</v>
      </c>
    </row>
    <row r="103" spans="1:28" x14ac:dyDescent="0.2">
      <c r="A103" s="19" t="s">
        <v>111</v>
      </c>
      <c r="B103">
        <f t="shared" si="12"/>
        <v>0.76999999999999991</v>
      </c>
      <c r="C103">
        <f t="shared" si="13"/>
        <v>0.78857142857142848</v>
      </c>
      <c r="D103">
        <f t="shared" si="14"/>
        <v>0.77285714285714291</v>
      </c>
      <c r="E103">
        <f t="shared" si="15"/>
        <v>0.73857142857142855</v>
      </c>
      <c r="F103">
        <f t="shared" si="16"/>
        <v>0.72857142857142854</v>
      </c>
      <c r="G103">
        <f t="shared" si="17"/>
        <v>0.75571428571428567</v>
      </c>
      <c r="H103">
        <f t="shared" si="18"/>
        <v>0.75428571428571434</v>
      </c>
      <c r="I103">
        <f t="shared" si="19"/>
        <v>0.78857142857142848</v>
      </c>
      <c r="J103">
        <f t="shared" si="20"/>
        <v>0.78285714285714292</v>
      </c>
      <c r="K103">
        <f t="shared" si="21"/>
        <v>0.78714285714285714</v>
      </c>
      <c r="L103">
        <f t="shared" si="22"/>
        <v>0.80571428571428572</v>
      </c>
      <c r="M103" s="68">
        <v>0.72739743303703686</v>
      </c>
      <c r="O103" s="7" t="s">
        <v>111</v>
      </c>
      <c r="Q103" s="7" t="s">
        <v>111</v>
      </c>
      <c r="R103" s="7">
        <v>5.39</v>
      </c>
      <c r="S103" s="7">
        <v>5.52</v>
      </c>
      <c r="T103" s="7">
        <v>5.41</v>
      </c>
      <c r="U103" s="7">
        <v>5.17</v>
      </c>
      <c r="V103" s="7">
        <v>5.0999999999999996</v>
      </c>
      <c r="W103" s="7">
        <v>5.29</v>
      </c>
      <c r="X103" s="7">
        <v>5.28</v>
      </c>
      <c r="Y103" s="7">
        <v>5.52</v>
      </c>
      <c r="Z103" s="7">
        <v>5.48</v>
      </c>
      <c r="AA103" s="7">
        <v>5.51</v>
      </c>
      <c r="AB103" s="7">
        <v>5.64</v>
      </c>
    </row>
    <row r="104" spans="1:28" x14ac:dyDescent="0.2">
      <c r="A104" s="19" t="s">
        <v>112</v>
      </c>
      <c r="B104">
        <f t="shared" si="12"/>
        <v>0.77428571428571424</v>
      </c>
      <c r="C104">
        <f t="shared" si="13"/>
        <v>0.75857142857142856</v>
      </c>
      <c r="D104">
        <f t="shared" si="14"/>
        <v>0.77571428571428569</v>
      </c>
      <c r="E104">
        <f t="shared" si="15"/>
        <v>0.76571428571428579</v>
      </c>
      <c r="F104">
        <f t="shared" si="16"/>
        <v>0.75142857142857145</v>
      </c>
      <c r="G104">
        <f t="shared" si="17"/>
        <v>0.78857142857142848</v>
      </c>
      <c r="H104">
        <f t="shared" si="18"/>
        <v>0.77714285714285725</v>
      </c>
      <c r="I104">
        <f t="shared" si="19"/>
        <v>0.81285714285714294</v>
      </c>
      <c r="J104">
        <f t="shared" si="20"/>
        <v>0.80999999999999994</v>
      </c>
      <c r="K104">
        <f t="shared" si="21"/>
        <v>0.80285714285714282</v>
      </c>
      <c r="L104">
        <f t="shared" si="22"/>
        <v>0.79714285714285715</v>
      </c>
      <c r="M104" s="68">
        <v>0.63972094325925921</v>
      </c>
      <c r="O104" s="7" t="s">
        <v>112</v>
      </c>
      <c r="Q104" s="7" t="s">
        <v>112</v>
      </c>
      <c r="R104" s="7">
        <v>5.42</v>
      </c>
      <c r="S104" s="7">
        <v>5.31</v>
      </c>
      <c r="T104" s="7">
        <v>5.43</v>
      </c>
      <c r="U104" s="7">
        <v>5.36</v>
      </c>
      <c r="V104" s="7">
        <v>5.26</v>
      </c>
      <c r="W104" s="7">
        <v>5.52</v>
      </c>
      <c r="X104" s="7">
        <v>5.44</v>
      </c>
      <c r="Y104" s="7">
        <v>5.69</v>
      </c>
      <c r="Z104" s="7">
        <v>5.67</v>
      </c>
      <c r="AA104" s="7">
        <v>5.62</v>
      </c>
      <c r="AB104" s="7">
        <v>5.58</v>
      </c>
    </row>
    <row r="105" spans="1:28" x14ac:dyDescent="0.2">
      <c r="A105" s="19" t="s">
        <v>113</v>
      </c>
      <c r="B105">
        <f t="shared" si="12"/>
        <v>0.51714285714285713</v>
      </c>
      <c r="C105">
        <f t="shared" si="13"/>
        <v>0.53428571428571436</v>
      </c>
      <c r="D105">
        <f t="shared" si="14"/>
        <v>0.53142857142857147</v>
      </c>
      <c r="E105">
        <f t="shared" si="15"/>
        <v>0.5</v>
      </c>
      <c r="F105">
        <f t="shared" si="16"/>
        <v>0.50714285714285712</v>
      </c>
      <c r="G105">
        <f t="shared" si="17"/>
        <v>0.51285714285714279</v>
      </c>
      <c r="H105">
        <f t="shared" si="18"/>
        <v>0.53428571428571436</v>
      </c>
      <c r="I105">
        <f t="shared" si="19"/>
        <v>0.56571428571428573</v>
      </c>
      <c r="J105">
        <f t="shared" si="20"/>
        <v>0.5614285714285715</v>
      </c>
      <c r="K105">
        <f t="shared" si="21"/>
        <v>0.56285714285714283</v>
      </c>
      <c r="L105">
        <f t="shared" si="22"/>
        <v>0.5714285714285714</v>
      </c>
      <c r="M105" s="68">
        <v>0.39120753166666666</v>
      </c>
      <c r="O105" s="7" t="s">
        <v>113</v>
      </c>
      <c r="Q105" s="7" t="s">
        <v>113</v>
      </c>
      <c r="R105" s="7">
        <v>3.62</v>
      </c>
      <c r="S105" s="7">
        <v>3.74</v>
      </c>
      <c r="T105" s="7">
        <v>3.72</v>
      </c>
      <c r="U105" s="7">
        <v>3.5</v>
      </c>
      <c r="V105" s="7">
        <v>3.55</v>
      </c>
      <c r="W105" s="7">
        <v>3.59</v>
      </c>
      <c r="X105" s="7">
        <v>3.74</v>
      </c>
      <c r="Y105" s="7">
        <v>3.96</v>
      </c>
      <c r="Z105" s="7">
        <v>3.93</v>
      </c>
      <c r="AA105" s="7">
        <v>3.94</v>
      </c>
      <c r="AB105" s="7">
        <v>4</v>
      </c>
    </row>
    <row r="106" spans="1:28" x14ac:dyDescent="0.2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2">
      <c r="A107" s="19" t="s">
        <v>115</v>
      </c>
      <c r="B107">
        <f t="shared" si="12"/>
        <v>0.61857142857142855</v>
      </c>
      <c r="C107">
        <f t="shared" si="13"/>
        <v>0.65</v>
      </c>
      <c r="D107">
        <f t="shared" si="14"/>
        <v>0.63857142857142857</v>
      </c>
      <c r="E107">
        <f t="shared" si="15"/>
        <v>0.57571428571428573</v>
      </c>
      <c r="F107">
        <f t="shared" si="16"/>
        <v>0.62285714285714289</v>
      </c>
      <c r="G107">
        <f t="shared" si="17"/>
        <v>0.62285714285714289</v>
      </c>
      <c r="H107">
        <f t="shared" si="18"/>
        <v>0.61571428571428566</v>
      </c>
      <c r="I107">
        <f t="shared" si="19"/>
        <v>0.65714285714285714</v>
      </c>
      <c r="J107">
        <f t="shared" si="20"/>
        <v>0.64571428571428569</v>
      </c>
      <c r="K107">
        <f t="shared" si="21"/>
        <v>0.63428571428571434</v>
      </c>
      <c r="L107">
        <f t="shared" si="22"/>
        <v>0.62428571428571433</v>
      </c>
      <c r="M107" s="68">
        <v>0.50314235248148143</v>
      </c>
      <c r="O107" s="7" t="s">
        <v>115</v>
      </c>
      <c r="Q107" s="7" t="s">
        <v>115</v>
      </c>
      <c r="R107" s="7">
        <v>4.33</v>
      </c>
      <c r="S107" s="7">
        <v>4.55</v>
      </c>
      <c r="T107" s="7">
        <v>4.47</v>
      </c>
      <c r="U107" s="7">
        <v>4.03</v>
      </c>
      <c r="V107" s="7">
        <v>4.3600000000000003</v>
      </c>
      <c r="W107" s="7">
        <v>4.3600000000000003</v>
      </c>
      <c r="X107" s="7">
        <v>4.3099999999999996</v>
      </c>
      <c r="Y107" s="7">
        <v>4.5999999999999996</v>
      </c>
      <c r="Z107" s="7">
        <v>4.5199999999999996</v>
      </c>
      <c r="AA107" s="7">
        <v>4.4400000000000004</v>
      </c>
      <c r="AB107" s="7">
        <v>4.37</v>
      </c>
    </row>
    <row r="108" spans="1:28" x14ac:dyDescent="0.2">
      <c r="A108" s="19" t="s">
        <v>193</v>
      </c>
      <c r="B108">
        <f t="shared" si="12"/>
        <v>0.56571428571428573</v>
      </c>
      <c r="C108">
        <f t="shared" si="13"/>
        <v>0.58571428571428563</v>
      </c>
      <c r="D108">
        <f t="shared" si="14"/>
        <v>0.62857142857142867</v>
      </c>
      <c r="E108">
        <f t="shared" si="15"/>
        <v>0.63714285714285712</v>
      </c>
      <c r="F108">
        <f t="shared" si="16"/>
        <v>0.65142857142857136</v>
      </c>
      <c r="G108">
        <f t="shared" si="17"/>
        <v>0.66714285714285715</v>
      </c>
      <c r="H108">
        <f t="shared" si="18"/>
        <v>0.7014285714285714</v>
      </c>
      <c r="I108">
        <f t="shared" si="19"/>
        <v>0.73142857142857143</v>
      </c>
      <c r="J108">
        <f t="shared" si="20"/>
        <v>0.73142857142857143</v>
      </c>
      <c r="K108">
        <f t="shared" si="21"/>
        <v>0.73428571428571421</v>
      </c>
      <c r="L108" t="str">
        <f t="shared" si="22"/>
        <v>XXX</v>
      </c>
      <c r="M108" s="68">
        <v>0.41232104214814819</v>
      </c>
      <c r="O108" s="7" t="s">
        <v>193</v>
      </c>
      <c r="Q108" s="7" t="s">
        <v>193</v>
      </c>
      <c r="R108" s="7">
        <v>3.96</v>
      </c>
      <c r="S108" s="7">
        <v>4.0999999999999996</v>
      </c>
      <c r="T108" s="7">
        <v>4.4000000000000004</v>
      </c>
      <c r="U108" s="7">
        <v>4.46</v>
      </c>
      <c r="V108" s="7">
        <v>4.5599999999999996</v>
      </c>
      <c r="W108" s="7">
        <v>4.67</v>
      </c>
      <c r="X108" s="7">
        <v>4.91</v>
      </c>
      <c r="Y108" s="7">
        <v>5.12</v>
      </c>
      <c r="Z108" s="7">
        <v>5.12</v>
      </c>
      <c r="AA108" s="7">
        <v>5.14</v>
      </c>
      <c r="AB108" s="7" t="s">
        <v>264</v>
      </c>
    </row>
    <row r="109" spans="1:28" x14ac:dyDescent="0.2">
      <c r="A109" s="19" t="s">
        <v>116</v>
      </c>
      <c r="B109">
        <f t="shared" si="12"/>
        <v>0.71285714285714286</v>
      </c>
      <c r="C109">
        <f t="shared" si="13"/>
        <v>0.72142857142857142</v>
      </c>
      <c r="D109">
        <f t="shared" si="14"/>
        <v>0.71571428571428564</v>
      </c>
      <c r="E109">
        <f t="shared" si="15"/>
        <v>0.70714285714285718</v>
      </c>
      <c r="F109">
        <f t="shared" si="16"/>
        <v>0.66285714285714281</v>
      </c>
      <c r="G109">
        <f t="shared" si="17"/>
        <v>0.68714285714285706</v>
      </c>
      <c r="H109">
        <f t="shared" si="18"/>
        <v>0.69857142857142851</v>
      </c>
      <c r="I109">
        <f t="shared" si="19"/>
        <v>0.71857142857142864</v>
      </c>
      <c r="J109">
        <f t="shared" si="20"/>
        <v>0.72428571428571431</v>
      </c>
      <c r="K109">
        <f t="shared" si="21"/>
        <v>0.71857142857142864</v>
      </c>
      <c r="L109">
        <f t="shared" si="22"/>
        <v>0.71142857142857152</v>
      </c>
      <c r="M109" s="68">
        <v>0.64160708144444456</v>
      </c>
      <c r="O109" s="7" t="s">
        <v>116</v>
      </c>
      <c r="Q109" s="7" t="s">
        <v>116</v>
      </c>
      <c r="R109" s="7">
        <v>4.99</v>
      </c>
      <c r="S109" s="7">
        <v>5.05</v>
      </c>
      <c r="T109" s="7">
        <v>5.01</v>
      </c>
      <c r="U109" s="7">
        <v>4.95</v>
      </c>
      <c r="V109" s="7">
        <v>4.6399999999999997</v>
      </c>
      <c r="W109" s="7">
        <v>4.8099999999999996</v>
      </c>
      <c r="X109" s="7">
        <v>4.8899999999999997</v>
      </c>
      <c r="Y109" s="7">
        <v>5.03</v>
      </c>
      <c r="Z109" s="7">
        <v>5.07</v>
      </c>
      <c r="AA109" s="7">
        <v>5.03</v>
      </c>
      <c r="AB109" s="7">
        <v>4.9800000000000004</v>
      </c>
    </row>
    <row r="110" spans="1:28" x14ac:dyDescent="0.2">
      <c r="A110" s="19" t="s">
        <v>117</v>
      </c>
      <c r="B110">
        <f t="shared" si="12"/>
        <v>0.65571428571428569</v>
      </c>
      <c r="C110">
        <f t="shared" si="13"/>
        <v>0.68142857142857138</v>
      </c>
      <c r="D110">
        <f t="shared" si="14"/>
        <v>0.7014285714285714</v>
      </c>
      <c r="E110">
        <f t="shared" si="15"/>
        <v>0.70857142857142852</v>
      </c>
      <c r="F110">
        <f t="shared" si="16"/>
        <v>0.69714285714285718</v>
      </c>
      <c r="G110">
        <f t="shared" si="17"/>
        <v>0.72571428571428576</v>
      </c>
      <c r="H110">
        <f t="shared" si="18"/>
        <v>0.74571428571428566</v>
      </c>
      <c r="I110">
        <f t="shared" si="19"/>
        <v>0.73857142857142855</v>
      </c>
      <c r="J110">
        <f t="shared" si="20"/>
        <v>0.69285714285714284</v>
      </c>
      <c r="K110">
        <f t="shared" si="21"/>
        <v>0.69857142857142851</v>
      </c>
      <c r="L110">
        <f t="shared" si="22"/>
        <v>0.70285714285714285</v>
      </c>
      <c r="M110" s="68">
        <v>0.61912259346296283</v>
      </c>
      <c r="O110" s="7" t="s">
        <v>117</v>
      </c>
      <c r="Q110" s="7" t="s">
        <v>117</v>
      </c>
      <c r="R110" s="7">
        <v>4.59</v>
      </c>
      <c r="S110" s="7">
        <v>4.7699999999999996</v>
      </c>
      <c r="T110" s="7">
        <v>4.91</v>
      </c>
      <c r="U110" s="7">
        <v>4.96</v>
      </c>
      <c r="V110" s="7">
        <v>4.88</v>
      </c>
      <c r="W110" s="7">
        <v>5.08</v>
      </c>
      <c r="X110" s="7">
        <v>5.22</v>
      </c>
      <c r="Y110" s="7">
        <v>5.17</v>
      </c>
      <c r="Z110" s="7">
        <v>4.8499999999999996</v>
      </c>
      <c r="AA110" s="7">
        <v>4.8899999999999997</v>
      </c>
      <c r="AB110" s="7">
        <v>4.92</v>
      </c>
    </row>
    <row r="111" spans="1:28" x14ac:dyDescent="0.2">
      <c r="A111" s="19" t="s">
        <v>118</v>
      </c>
      <c r="B111">
        <f t="shared" si="12"/>
        <v>0.59142857142857141</v>
      </c>
      <c r="C111">
        <f t="shared" si="13"/>
        <v>0.58714285714285719</v>
      </c>
      <c r="D111">
        <f t="shared" si="14"/>
        <v>0.59714285714285709</v>
      </c>
      <c r="E111">
        <f t="shared" si="15"/>
        <v>0.57571428571428573</v>
      </c>
      <c r="F111">
        <f t="shared" si="16"/>
        <v>0.59285714285714286</v>
      </c>
      <c r="G111">
        <f t="shared" si="17"/>
        <v>0.59714285714285709</v>
      </c>
      <c r="H111">
        <f t="shared" si="18"/>
        <v>0.60142857142857142</v>
      </c>
      <c r="I111">
        <f t="shared" si="19"/>
        <v>0.62857142857142867</v>
      </c>
      <c r="J111">
        <f t="shared" si="20"/>
        <v>0.60571428571428576</v>
      </c>
      <c r="K111">
        <f t="shared" si="21"/>
        <v>0.59857142857142864</v>
      </c>
      <c r="L111">
        <f t="shared" si="22"/>
        <v>0.60571428571428576</v>
      </c>
      <c r="M111" s="68">
        <v>0.49495771640740743</v>
      </c>
      <c r="O111" s="7" t="s">
        <v>118</v>
      </c>
      <c r="Q111" s="7" t="s">
        <v>118</v>
      </c>
      <c r="R111" s="7">
        <v>4.1399999999999997</v>
      </c>
      <c r="S111" s="7">
        <v>4.1100000000000003</v>
      </c>
      <c r="T111" s="7">
        <v>4.18</v>
      </c>
      <c r="U111" s="7">
        <v>4.03</v>
      </c>
      <c r="V111" s="7">
        <v>4.1500000000000004</v>
      </c>
      <c r="W111" s="7">
        <v>4.18</v>
      </c>
      <c r="X111" s="7">
        <v>4.21</v>
      </c>
      <c r="Y111" s="7">
        <v>4.4000000000000004</v>
      </c>
      <c r="Z111" s="7">
        <v>4.24</v>
      </c>
      <c r="AA111" s="7">
        <v>4.1900000000000004</v>
      </c>
      <c r="AB111" s="7">
        <v>4.24</v>
      </c>
    </row>
    <row r="112" spans="1:28" x14ac:dyDescent="0.2">
      <c r="A112" s="19" t="s">
        <v>119</v>
      </c>
      <c r="B112">
        <f t="shared" si="12"/>
        <v>0.61</v>
      </c>
      <c r="C112">
        <f t="shared" si="13"/>
        <v>0.62857142857142867</v>
      </c>
      <c r="D112">
        <f t="shared" si="14"/>
        <v>0.62857142857142867</v>
      </c>
      <c r="E112">
        <f t="shared" si="15"/>
        <v>0.6071428571428571</v>
      </c>
      <c r="F112">
        <f t="shared" si="16"/>
        <v>0.63714285714285712</v>
      </c>
      <c r="G112">
        <f t="shared" si="17"/>
        <v>0.65571428571428569</v>
      </c>
      <c r="H112">
        <f t="shared" si="18"/>
        <v>0.6657142857142857</v>
      </c>
      <c r="I112">
        <f t="shared" si="19"/>
        <v>0.68571428571428572</v>
      </c>
      <c r="J112">
        <f t="shared" si="20"/>
        <v>0.68428571428571427</v>
      </c>
      <c r="K112">
        <f t="shared" si="21"/>
        <v>0.69571428571428573</v>
      </c>
      <c r="L112">
        <f t="shared" si="22"/>
        <v>0.68714285714285706</v>
      </c>
      <c r="M112" s="68">
        <v>0.52201648105555554</v>
      </c>
      <c r="O112" s="7" t="s">
        <v>119</v>
      </c>
      <c r="Q112" s="7" t="s">
        <v>119</v>
      </c>
      <c r="R112" s="7">
        <v>4.2699999999999996</v>
      </c>
      <c r="S112" s="7">
        <v>4.4000000000000004</v>
      </c>
      <c r="T112" s="7">
        <v>4.4000000000000004</v>
      </c>
      <c r="U112" s="7">
        <v>4.25</v>
      </c>
      <c r="V112" s="7">
        <v>4.46</v>
      </c>
      <c r="W112" s="7">
        <v>4.59</v>
      </c>
      <c r="X112" s="7">
        <v>4.66</v>
      </c>
      <c r="Y112" s="7">
        <v>4.8</v>
      </c>
      <c r="Z112" s="7">
        <v>4.79</v>
      </c>
      <c r="AA112" s="7">
        <v>4.87</v>
      </c>
      <c r="AB112" s="7">
        <v>4.8099999999999996</v>
      </c>
    </row>
    <row r="113" spans="1:28" x14ac:dyDescent="0.2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2">
      <c r="A114" s="19" t="s">
        <v>121</v>
      </c>
      <c r="B114">
        <f t="shared" si="12"/>
        <v>0.50285714285714289</v>
      </c>
      <c r="C114">
        <f t="shared" si="13"/>
        <v>0.57999999999999996</v>
      </c>
      <c r="D114">
        <f t="shared" si="14"/>
        <v>0.55999999999999994</v>
      </c>
      <c r="E114">
        <f t="shared" si="15"/>
        <v>0.54142857142857148</v>
      </c>
      <c r="F114">
        <f t="shared" si="16"/>
        <v>0.59428571428571431</v>
      </c>
      <c r="G114">
        <f t="shared" si="17"/>
        <v>0.61571428571428566</v>
      </c>
      <c r="H114">
        <f t="shared" si="18"/>
        <v>0.63428571428571434</v>
      </c>
      <c r="I114">
        <f t="shared" si="19"/>
        <v>0.6428571428571429</v>
      </c>
      <c r="J114">
        <f t="shared" si="20"/>
        <v>0.63285714285714278</v>
      </c>
      <c r="K114">
        <f t="shared" si="21"/>
        <v>0.63</v>
      </c>
      <c r="L114">
        <f t="shared" si="22"/>
        <v>0.62857142857142867</v>
      </c>
      <c r="M114" s="68">
        <v>0.4705228673148148</v>
      </c>
      <c r="O114" s="7" t="s">
        <v>121</v>
      </c>
      <c r="Q114" s="7" t="s">
        <v>121</v>
      </c>
      <c r="R114" s="7">
        <v>3.52</v>
      </c>
      <c r="S114" s="7">
        <v>4.0599999999999996</v>
      </c>
      <c r="T114" s="7">
        <v>3.92</v>
      </c>
      <c r="U114" s="7">
        <v>3.79</v>
      </c>
      <c r="V114" s="7">
        <v>4.16</v>
      </c>
      <c r="W114" s="7">
        <v>4.3099999999999996</v>
      </c>
      <c r="X114" s="7">
        <v>4.4400000000000004</v>
      </c>
      <c r="Y114" s="7">
        <v>4.5</v>
      </c>
      <c r="Z114" s="7">
        <v>4.43</v>
      </c>
      <c r="AA114" s="7">
        <v>4.41</v>
      </c>
      <c r="AB114" s="7">
        <v>4.4000000000000004</v>
      </c>
    </row>
    <row r="115" spans="1:28" x14ac:dyDescent="0.2">
      <c r="A115" s="19" t="s">
        <v>122</v>
      </c>
      <c r="B115">
        <f t="shared" si="12"/>
        <v>0.58142857142857152</v>
      </c>
      <c r="C115">
        <f t="shared" si="13"/>
        <v>0.60142857142857142</v>
      </c>
      <c r="D115">
        <f t="shared" si="14"/>
        <v>0.58857142857142863</v>
      </c>
      <c r="E115">
        <f t="shared" si="15"/>
        <v>0.56857142857142862</v>
      </c>
      <c r="F115">
        <f t="shared" si="16"/>
        <v>0.61428571428571421</v>
      </c>
      <c r="G115">
        <f t="shared" si="17"/>
        <v>0.62142857142857133</v>
      </c>
      <c r="H115">
        <f t="shared" si="18"/>
        <v>0.62714285714285711</v>
      </c>
      <c r="I115">
        <f t="shared" si="19"/>
        <v>0.65142857142857136</v>
      </c>
      <c r="J115">
        <f t="shared" si="20"/>
        <v>0.63714285714285712</v>
      </c>
      <c r="K115">
        <f t="shared" si="21"/>
        <v>0.63571428571428579</v>
      </c>
      <c r="L115">
        <f t="shared" si="22"/>
        <v>0.62857142857142867</v>
      </c>
      <c r="M115" s="68">
        <v>0.47629269405555552</v>
      </c>
      <c r="O115" s="7" t="s">
        <v>122</v>
      </c>
      <c r="Q115" s="7" t="s">
        <v>122</v>
      </c>
      <c r="R115" s="7">
        <v>4.07</v>
      </c>
      <c r="S115" s="7">
        <v>4.21</v>
      </c>
      <c r="T115" s="7">
        <v>4.12</v>
      </c>
      <c r="U115" s="7">
        <v>3.98</v>
      </c>
      <c r="V115" s="7">
        <v>4.3</v>
      </c>
      <c r="W115" s="7">
        <v>4.3499999999999996</v>
      </c>
      <c r="X115" s="7">
        <v>4.3899999999999997</v>
      </c>
      <c r="Y115" s="7">
        <v>4.5599999999999996</v>
      </c>
      <c r="Z115" s="7">
        <v>4.46</v>
      </c>
      <c r="AA115" s="7">
        <v>4.45</v>
      </c>
      <c r="AB115" s="7">
        <v>4.4000000000000004</v>
      </c>
    </row>
    <row r="116" spans="1:28" x14ac:dyDescent="0.2">
      <c r="A116" s="19" t="s">
        <v>123</v>
      </c>
      <c r="B116">
        <f t="shared" si="12"/>
        <v>0.57285714285714284</v>
      </c>
      <c r="C116">
        <f t="shared" si="13"/>
        <v>0.5485714285714286</v>
      </c>
      <c r="D116">
        <f t="shared" si="14"/>
        <v>0.52571428571428569</v>
      </c>
      <c r="E116">
        <f t="shared" si="15"/>
        <v>0.5</v>
      </c>
      <c r="F116">
        <f t="shared" si="16"/>
        <v>0.54714285714285715</v>
      </c>
      <c r="G116">
        <f t="shared" si="17"/>
        <v>0.55857142857142861</v>
      </c>
      <c r="H116">
        <f t="shared" si="18"/>
        <v>0.55999999999999994</v>
      </c>
      <c r="I116">
        <f t="shared" si="19"/>
        <v>0.6</v>
      </c>
      <c r="J116">
        <f t="shared" si="20"/>
        <v>0.5842857142857143</v>
      </c>
      <c r="K116">
        <f t="shared" si="21"/>
        <v>0.55999999999999994</v>
      </c>
      <c r="L116">
        <f t="shared" si="22"/>
        <v>0.55999999999999994</v>
      </c>
      <c r="M116" s="68">
        <v>0.52054591088888891</v>
      </c>
      <c r="O116" s="7" t="s">
        <v>123</v>
      </c>
      <c r="Q116" s="7" t="s">
        <v>123</v>
      </c>
      <c r="R116" s="7">
        <v>4.01</v>
      </c>
      <c r="S116" s="7">
        <v>3.84</v>
      </c>
      <c r="T116" s="7">
        <v>3.68</v>
      </c>
      <c r="U116" s="7">
        <v>3.5</v>
      </c>
      <c r="V116" s="7">
        <v>3.83</v>
      </c>
      <c r="W116" s="7">
        <v>3.91</v>
      </c>
      <c r="X116" s="7">
        <v>3.92</v>
      </c>
      <c r="Y116" s="7">
        <v>4.2</v>
      </c>
      <c r="Z116" s="7">
        <v>4.09</v>
      </c>
      <c r="AA116" s="7">
        <v>3.92</v>
      </c>
      <c r="AB116" s="7">
        <v>3.92</v>
      </c>
    </row>
    <row r="117" spans="1:28" x14ac:dyDescent="0.2">
      <c r="A117" s="19" t="s">
        <v>124</v>
      </c>
      <c r="B117">
        <f t="shared" si="12"/>
        <v>0.60142857142857142</v>
      </c>
      <c r="C117">
        <f t="shared" si="13"/>
        <v>0.60142857142857142</v>
      </c>
      <c r="D117">
        <f t="shared" si="14"/>
        <v>0.61285714285714288</v>
      </c>
      <c r="E117">
        <f t="shared" si="15"/>
        <v>0.61571428571428566</v>
      </c>
      <c r="F117">
        <f t="shared" si="16"/>
        <v>0.61857142857142855</v>
      </c>
      <c r="G117">
        <f t="shared" si="17"/>
        <v>0.63571428571428579</v>
      </c>
      <c r="H117">
        <f t="shared" si="18"/>
        <v>0.62571428571428567</v>
      </c>
      <c r="I117">
        <f t="shared" si="19"/>
        <v>0.67</v>
      </c>
      <c r="J117">
        <f t="shared" si="20"/>
        <v>0.6657142857142857</v>
      </c>
      <c r="K117">
        <f t="shared" si="21"/>
        <v>0.66285714285714281</v>
      </c>
      <c r="L117">
        <f t="shared" si="22"/>
        <v>0.65857142857142859</v>
      </c>
      <c r="M117" s="68">
        <v>0.56796176344444449</v>
      </c>
      <c r="O117" s="7" t="s">
        <v>124</v>
      </c>
      <c r="Q117" s="7" t="s">
        <v>124</v>
      </c>
      <c r="R117" s="7">
        <v>4.21</v>
      </c>
      <c r="S117" s="7">
        <v>4.21</v>
      </c>
      <c r="T117" s="7">
        <v>4.29</v>
      </c>
      <c r="U117" s="7">
        <v>4.3099999999999996</v>
      </c>
      <c r="V117" s="7">
        <v>4.33</v>
      </c>
      <c r="W117" s="7">
        <v>4.45</v>
      </c>
      <c r="X117" s="7">
        <v>4.38</v>
      </c>
      <c r="Y117" s="7">
        <v>4.6900000000000004</v>
      </c>
      <c r="Z117" s="7">
        <v>4.66</v>
      </c>
      <c r="AA117" s="7">
        <v>4.6399999999999997</v>
      </c>
      <c r="AB117" s="7">
        <v>4.6100000000000003</v>
      </c>
    </row>
    <row r="118" spans="1:28" x14ac:dyDescent="0.2">
      <c r="A118" s="19" t="s">
        <v>125</v>
      </c>
      <c r="B118">
        <f t="shared" si="12"/>
        <v>0.65571428571428569</v>
      </c>
      <c r="C118">
        <f t="shared" si="13"/>
        <v>0.65857142857142859</v>
      </c>
      <c r="D118">
        <f t="shared" si="14"/>
        <v>0.63714285714285712</v>
      </c>
      <c r="E118">
        <f t="shared" si="15"/>
        <v>0.59571428571428575</v>
      </c>
      <c r="F118">
        <f t="shared" si="16"/>
        <v>0.58142857142857152</v>
      </c>
      <c r="G118">
        <f t="shared" si="17"/>
        <v>0.6</v>
      </c>
      <c r="H118">
        <f t="shared" si="18"/>
        <v>0.59571428571428575</v>
      </c>
      <c r="I118">
        <f t="shared" si="19"/>
        <v>0.66285714285714281</v>
      </c>
      <c r="J118">
        <f t="shared" si="20"/>
        <v>0.67285714285714282</v>
      </c>
      <c r="K118">
        <f t="shared" si="21"/>
        <v>0.66857142857142848</v>
      </c>
      <c r="L118">
        <f t="shared" si="22"/>
        <v>0.67</v>
      </c>
      <c r="M118" s="68">
        <v>0.56555305585185178</v>
      </c>
      <c r="O118" s="7" t="s">
        <v>125</v>
      </c>
      <c r="Q118" s="7" t="s">
        <v>125</v>
      </c>
      <c r="R118" s="7">
        <v>4.59</v>
      </c>
      <c r="S118" s="7">
        <v>4.6100000000000003</v>
      </c>
      <c r="T118" s="7">
        <v>4.46</v>
      </c>
      <c r="U118" s="7">
        <v>4.17</v>
      </c>
      <c r="V118" s="7">
        <v>4.07</v>
      </c>
      <c r="W118" s="7">
        <v>4.2</v>
      </c>
      <c r="X118" s="7">
        <v>4.17</v>
      </c>
      <c r="Y118" s="7">
        <v>4.6399999999999997</v>
      </c>
      <c r="Z118" s="7">
        <v>4.71</v>
      </c>
      <c r="AA118" s="7">
        <v>4.68</v>
      </c>
      <c r="AB118" s="7">
        <v>4.6900000000000004</v>
      </c>
    </row>
    <row r="119" spans="1:28" x14ac:dyDescent="0.2">
      <c r="A119" s="19" t="s">
        <v>126</v>
      </c>
      <c r="B119">
        <f t="shared" si="12"/>
        <v>0.6657142857142857</v>
      </c>
      <c r="C119">
        <f t="shared" si="13"/>
        <v>0.69142857142857139</v>
      </c>
      <c r="D119">
        <f t="shared" si="14"/>
        <v>0.76</v>
      </c>
      <c r="E119">
        <f t="shared" si="15"/>
        <v>0.75571428571428567</v>
      </c>
      <c r="F119">
        <f t="shared" si="16"/>
        <v>0.73285714285714287</v>
      </c>
      <c r="G119">
        <f t="shared" si="17"/>
        <v>0.76714285714285713</v>
      </c>
      <c r="H119">
        <f t="shared" si="18"/>
        <v>0.80428571428571427</v>
      </c>
      <c r="I119">
        <f t="shared" si="19"/>
        <v>0.81142857142857139</v>
      </c>
      <c r="J119">
        <f t="shared" si="20"/>
        <v>0.81428571428571428</v>
      </c>
      <c r="K119">
        <f t="shared" si="21"/>
        <v>0.80571428571428572</v>
      </c>
      <c r="L119">
        <f t="shared" si="22"/>
        <v>0.77428571428571424</v>
      </c>
      <c r="M119" s="68">
        <v>0.67525769161111115</v>
      </c>
      <c r="O119" s="7" t="s">
        <v>126</v>
      </c>
      <c r="Q119" s="7" t="s">
        <v>126</v>
      </c>
      <c r="R119" s="7">
        <v>4.66</v>
      </c>
      <c r="S119" s="7">
        <v>4.84</v>
      </c>
      <c r="T119" s="7">
        <v>5.32</v>
      </c>
      <c r="U119" s="7">
        <v>5.29</v>
      </c>
      <c r="V119" s="7">
        <v>5.13</v>
      </c>
      <c r="W119" s="7">
        <v>5.37</v>
      </c>
      <c r="X119" s="7">
        <v>5.63</v>
      </c>
      <c r="Y119" s="7">
        <v>5.68</v>
      </c>
      <c r="Z119" s="7">
        <v>5.7</v>
      </c>
      <c r="AA119" s="7">
        <v>5.64</v>
      </c>
      <c r="AB119" s="7">
        <v>5.42</v>
      </c>
    </row>
    <row r="120" spans="1:28" x14ac:dyDescent="0.2">
      <c r="A120" s="19" t="s">
        <v>127</v>
      </c>
      <c r="B120">
        <f t="shared" si="12"/>
        <v>0.60285714285714287</v>
      </c>
      <c r="C120">
        <f t="shared" si="13"/>
        <v>0.61428571428571421</v>
      </c>
      <c r="D120">
        <f t="shared" si="14"/>
        <v>0.61285714285714288</v>
      </c>
      <c r="E120">
        <f t="shared" si="15"/>
        <v>0.56714285714285717</v>
      </c>
      <c r="F120">
        <f t="shared" si="16"/>
        <v>0.56285714285714283</v>
      </c>
      <c r="G120">
        <f t="shared" si="17"/>
        <v>0.55999999999999994</v>
      </c>
      <c r="H120">
        <f t="shared" si="18"/>
        <v>0.57000000000000006</v>
      </c>
      <c r="I120">
        <f t="shared" si="19"/>
        <v>0.62714285714285711</v>
      </c>
      <c r="J120">
        <f t="shared" si="20"/>
        <v>0.62571428571428567</v>
      </c>
      <c r="K120">
        <f t="shared" si="21"/>
        <v>0.62285714285714289</v>
      </c>
      <c r="L120">
        <f t="shared" si="22"/>
        <v>0.62</v>
      </c>
      <c r="M120" s="68">
        <v>0.54230057748148153</v>
      </c>
      <c r="O120" s="7" t="s">
        <v>127</v>
      </c>
      <c r="Q120" s="7" t="s">
        <v>127</v>
      </c>
      <c r="R120" s="7">
        <v>4.22</v>
      </c>
      <c r="S120" s="7">
        <v>4.3</v>
      </c>
      <c r="T120" s="7">
        <v>4.29</v>
      </c>
      <c r="U120" s="7">
        <v>3.97</v>
      </c>
      <c r="V120" s="7">
        <v>3.94</v>
      </c>
      <c r="W120" s="7">
        <v>3.92</v>
      </c>
      <c r="X120" s="7">
        <v>3.99</v>
      </c>
      <c r="Y120" s="7">
        <v>4.3899999999999997</v>
      </c>
      <c r="Z120" s="7">
        <v>4.38</v>
      </c>
      <c r="AA120" s="7">
        <v>4.3600000000000003</v>
      </c>
      <c r="AB120" s="7">
        <v>4.34</v>
      </c>
    </row>
    <row r="121" spans="1:28" x14ac:dyDescent="0.2">
      <c r="A121" s="19" t="s">
        <v>194</v>
      </c>
      <c r="B121">
        <f t="shared" si="12"/>
        <v>0.55571428571428572</v>
      </c>
      <c r="C121">
        <f t="shared" si="13"/>
        <v>0.57000000000000006</v>
      </c>
      <c r="D121">
        <f t="shared" si="14"/>
        <v>0.55428571428571427</v>
      </c>
      <c r="E121">
        <f t="shared" si="15"/>
        <v>0.51428571428571435</v>
      </c>
      <c r="F121">
        <f t="shared" si="16"/>
        <v>0.52571428571428569</v>
      </c>
      <c r="G121">
        <f t="shared" si="17"/>
        <v>0.52428571428571424</v>
      </c>
      <c r="H121">
        <f t="shared" si="18"/>
        <v>0.54142857142857148</v>
      </c>
      <c r="I121">
        <f t="shared" si="19"/>
        <v>0.6</v>
      </c>
      <c r="J121">
        <f t="shared" si="20"/>
        <v>0.61428571428571421</v>
      </c>
      <c r="K121">
        <f t="shared" si="21"/>
        <v>0.62142857142857133</v>
      </c>
      <c r="L121">
        <f t="shared" si="22"/>
        <v>0.62857142857142867</v>
      </c>
      <c r="M121" s="68">
        <v>0.55187412542592595</v>
      </c>
      <c r="O121" s="7" t="s">
        <v>194</v>
      </c>
      <c r="Q121" s="7" t="s">
        <v>194</v>
      </c>
      <c r="R121" s="7">
        <v>3.89</v>
      </c>
      <c r="S121" s="7">
        <v>3.99</v>
      </c>
      <c r="T121" s="7">
        <v>3.88</v>
      </c>
      <c r="U121" s="7">
        <v>3.6</v>
      </c>
      <c r="V121" s="7">
        <v>3.68</v>
      </c>
      <c r="W121" s="7">
        <v>3.67</v>
      </c>
      <c r="X121" s="7">
        <v>3.79</v>
      </c>
      <c r="Y121" s="7">
        <v>4.2</v>
      </c>
      <c r="Z121" s="7">
        <v>4.3</v>
      </c>
      <c r="AA121" s="7">
        <v>4.3499999999999996</v>
      </c>
      <c r="AB121" s="7">
        <v>4.4000000000000004</v>
      </c>
    </row>
    <row r="122" spans="1:28" x14ac:dyDescent="0.2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0.68714285714285706</v>
      </c>
      <c r="G122">
        <f t="shared" si="17"/>
        <v>0.70714285714285718</v>
      </c>
      <c r="H122">
        <f t="shared" si="18"/>
        <v>0.7014285714285714</v>
      </c>
      <c r="I122">
        <f t="shared" si="19"/>
        <v>0.73142857142857143</v>
      </c>
      <c r="J122">
        <f t="shared" si="20"/>
        <v>0.70857142857142852</v>
      </c>
      <c r="K122">
        <f t="shared" si="21"/>
        <v>0.72</v>
      </c>
      <c r="L122">
        <f t="shared" si="22"/>
        <v>0.72857142857142854</v>
      </c>
      <c r="M122" s="68">
        <v>0.56630196835185187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4.8099999999999996</v>
      </c>
      <c r="W122" s="7">
        <v>4.95</v>
      </c>
      <c r="X122" s="7">
        <v>4.91</v>
      </c>
      <c r="Y122" s="7">
        <v>5.12</v>
      </c>
      <c r="Z122" s="7">
        <v>4.96</v>
      </c>
      <c r="AA122" s="7">
        <v>5.04</v>
      </c>
      <c r="AB122" s="7">
        <v>5.0999999999999996</v>
      </c>
    </row>
    <row r="123" spans="1:28" x14ac:dyDescent="0.2">
      <c r="A123" s="19" t="s">
        <v>130</v>
      </c>
      <c r="B123">
        <f t="shared" si="12"/>
        <v>0.67428571428571427</v>
      </c>
      <c r="C123">
        <f t="shared" si="13"/>
        <v>0.72142857142857142</v>
      </c>
      <c r="D123">
        <f t="shared" si="14"/>
        <v>0.72285714285714275</v>
      </c>
      <c r="E123">
        <f t="shared" si="15"/>
        <v>0.76142857142857145</v>
      </c>
      <c r="F123">
        <f t="shared" si="16"/>
        <v>0.7857142857142857</v>
      </c>
      <c r="G123">
        <f t="shared" si="17"/>
        <v>0.78428571428571436</v>
      </c>
      <c r="H123">
        <f t="shared" si="18"/>
        <v>0.73428571428571421</v>
      </c>
      <c r="I123">
        <f t="shared" si="19"/>
        <v>0.72857142857142854</v>
      </c>
      <c r="J123">
        <f t="shared" si="20"/>
        <v>0.72857142857142854</v>
      </c>
      <c r="K123">
        <f t="shared" si="21"/>
        <v>0.70000000000000007</v>
      </c>
      <c r="L123">
        <f t="shared" si="22"/>
        <v>0.69142857142857139</v>
      </c>
      <c r="M123" s="68">
        <v>0.67161893840740727</v>
      </c>
      <c r="O123" s="7" t="s">
        <v>130</v>
      </c>
      <c r="Q123" s="7" t="s">
        <v>130</v>
      </c>
      <c r="R123" s="7">
        <v>4.72</v>
      </c>
      <c r="S123" s="7">
        <v>5.05</v>
      </c>
      <c r="T123" s="7">
        <v>5.0599999999999996</v>
      </c>
      <c r="U123" s="7">
        <v>5.33</v>
      </c>
      <c r="V123" s="7">
        <v>5.5</v>
      </c>
      <c r="W123" s="7">
        <v>5.49</v>
      </c>
      <c r="X123" s="7">
        <v>5.14</v>
      </c>
      <c r="Y123" s="7">
        <v>5.0999999999999996</v>
      </c>
      <c r="Z123" s="7">
        <v>5.0999999999999996</v>
      </c>
      <c r="AA123" s="7">
        <v>4.9000000000000004</v>
      </c>
      <c r="AB123" s="7">
        <v>4.84</v>
      </c>
    </row>
    <row r="124" spans="1:28" x14ac:dyDescent="0.2">
      <c r="A124" s="19" t="s">
        <v>131</v>
      </c>
      <c r="B124">
        <f t="shared" si="12"/>
        <v>0.57999999999999996</v>
      </c>
      <c r="C124">
        <f t="shared" si="13"/>
        <v>0.62428571428571433</v>
      </c>
      <c r="D124">
        <f t="shared" si="14"/>
        <v>0.6657142857142857</v>
      </c>
      <c r="E124">
        <f t="shared" si="15"/>
        <v>0.59285714285714286</v>
      </c>
      <c r="F124">
        <f t="shared" si="16"/>
        <v>0.59714285714285709</v>
      </c>
      <c r="G124">
        <f t="shared" si="17"/>
        <v>0.63428571428571434</v>
      </c>
      <c r="H124">
        <f t="shared" si="18"/>
        <v>0.65428571428571425</v>
      </c>
      <c r="I124">
        <f t="shared" si="19"/>
        <v>0.65714285714285714</v>
      </c>
      <c r="J124">
        <f t="shared" si="20"/>
        <v>0.65285714285714291</v>
      </c>
      <c r="K124">
        <f t="shared" si="21"/>
        <v>0.64857142857142858</v>
      </c>
      <c r="L124">
        <f t="shared" si="22"/>
        <v>0.64857142857142858</v>
      </c>
      <c r="M124" s="68">
        <v>0.51937445444444452</v>
      </c>
      <c r="O124" s="7" t="s">
        <v>131</v>
      </c>
      <c r="Q124" s="7" t="s">
        <v>131</v>
      </c>
      <c r="R124" s="7">
        <v>4.0599999999999996</v>
      </c>
      <c r="S124" s="7">
        <v>4.37</v>
      </c>
      <c r="T124" s="7">
        <v>4.66</v>
      </c>
      <c r="U124" s="7">
        <v>4.1500000000000004</v>
      </c>
      <c r="V124" s="7">
        <v>4.18</v>
      </c>
      <c r="W124" s="7">
        <v>4.4400000000000004</v>
      </c>
      <c r="X124" s="7">
        <v>4.58</v>
      </c>
      <c r="Y124" s="7">
        <v>4.5999999999999996</v>
      </c>
      <c r="Z124" s="7">
        <v>4.57</v>
      </c>
      <c r="AA124" s="7">
        <v>4.54</v>
      </c>
      <c r="AB124" s="7">
        <v>4.54</v>
      </c>
    </row>
    <row r="125" spans="1:28" x14ac:dyDescent="0.2">
      <c r="A125" s="19" t="s">
        <v>132</v>
      </c>
      <c r="B125">
        <f t="shared" si="12"/>
        <v>0.52714285714285714</v>
      </c>
      <c r="C125">
        <f t="shared" si="13"/>
        <v>0.52571428571428569</v>
      </c>
      <c r="D125">
        <f t="shared" si="14"/>
        <v>0.52857142857142858</v>
      </c>
      <c r="E125">
        <f t="shared" si="15"/>
        <v>0.52</v>
      </c>
      <c r="F125">
        <f t="shared" si="16"/>
        <v>0.52428571428571424</v>
      </c>
      <c r="G125">
        <f t="shared" si="17"/>
        <v>0.53428571428571436</v>
      </c>
      <c r="H125">
        <f t="shared" si="18"/>
        <v>0.53714285714285714</v>
      </c>
      <c r="I125">
        <f t="shared" si="19"/>
        <v>0.57285714285714284</v>
      </c>
      <c r="J125">
        <f t="shared" si="20"/>
        <v>0.56714285714285717</v>
      </c>
      <c r="K125">
        <f t="shared" si="21"/>
        <v>0.56857142857142862</v>
      </c>
      <c r="L125">
        <f t="shared" si="22"/>
        <v>0.59428571428571431</v>
      </c>
      <c r="M125" s="68">
        <v>0.47676485551851849</v>
      </c>
      <c r="O125" s="7" t="s">
        <v>132</v>
      </c>
      <c r="Q125" s="7" t="s">
        <v>132</v>
      </c>
      <c r="R125" s="7">
        <v>3.69</v>
      </c>
      <c r="S125" s="7">
        <v>3.68</v>
      </c>
      <c r="T125" s="7">
        <v>3.7</v>
      </c>
      <c r="U125" s="7">
        <v>3.64</v>
      </c>
      <c r="V125" s="7">
        <v>3.67</v>
      </c>
      <c r="W125" s="7">
        <v>3.74</v>
      </c>
      <c r="X125" s="7">
        <v>3.76</v>
      </c>
      <c r="Y125" s="7">
        <v>4.01</v>
      </c>
      <c r="Z125" s="7">
        <v>3.97</v>
      </c>
      <c r="AA125" s="7">
        <v>3.98</v>
      </c>
      <c r="AB125" s="7">
        <v>4.16</v>
      </c>
    </row>
    <row r="126" spans="1:28" x14ac:dyDescent="0.2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0.58714285714285719</v>
      </c>
      <c r="H126">
        <f t="shared" si="18"/>
        <v>0.63142857142857145</v>
      </c>
      <c r="I126">
        <f t="shared" si="19"/>
        <v>0.63571428571428579</v>
      </c>
      <c r="J126">
        <f t="shared" si="20"/>
        <v>0.63285714285714278</v>
      </c>
      <c r="K126" t="str">
        <f t="shared" si="21"/>
        <v>XXX</v>
      </c>
      <c r="L126">
        <f t="shared" si="22"/>
        <v>0.60571428571428576</v>
      </c>
      <c r="M126" s="68">
        <v>0.55054569246296292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4.1100000000000003</v>
      </c>
      <c r="X126" s="7">
        <v>4.42</v>
      </c>
      <c r="Y126" s="7">
        <v>4.45</v>
      </c>
      <c r="Z126" s="7">
        <v>4.43</v>
      </c>
      <c r="AA126" s="7" t="s">
        <v>264</v>
      </c>
      <c r="AB126" s="7">
        <v>4.24</v>
      </c>
    </row>
    <row r="127" spans="1:28" x14ac:dyDescent="0.2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0.59285714285714286</v>
      </c>
      <c r="H127">
        <f t="shared" si="18"/>
        <v>0.60857142857142854</v>
      </c>
      <c r="I127">
        <f t="shared" si="19"/>
        <v>0.63285714285714278</v>
      </c>
      <c r="J127">
        <f t="shared" si="20"/>
        <v>0.59571428571428575</v>
      </c>
      <c r="K127">
        <f t="shared" si="21"/>
        <v>0.5842857142857143</v>
      </c>
      <c r="L127">
        <f t="shared" si="22"/>
        <v>0.57999999999999996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4.1500000000000004</v>
      </c>
      <c r="X127" s="7">
        <v>4.26</v>
      </c>
      <c r="Y127" s="7">
        <v>4.43</v>
      </c>
      <c r="Z127" s="7">
        <v>4.17</v>
      </c>
      <c r="AA127" s="7">
        <v>4.09</v>
      </c>
      <c r="AB127" s="7">
        <v>4.0599999999999996</v>
      </c>
    </row>
    <row r="128" spans="1:28" x14ac:dyDescent="0.2">
      <c r="A128" s="19" t="s">
        <v>135</v>
      </c>
      <c r="B128">
        <f t="shared" si="12"/>
        <v>0.7857142857142857</v>
      </c>
      <c r="C128">
        <f t="shared" si="13"/>
        <v>0.81428571428571428</v>
      </c>
      <c r="D128">
        <f t="shared" si="14"/>
        <v>0.80285714285714282</v>
      </c>
      <c r="E128">
        <f t="shared" si="15"/>
        <v>0.80142857142857149</v>
      </c>
      <c r="F128">
        <f t="shared" si="16"/>
        <v>0.78</v>
      </c>
      <c r="G128">
        <f t="shared" si="17"/>
        <v>0.78857142857142848</v>
      </c>
      <c r="H128">
        <f t="shared" si="18"/>
        <v>0.79999999999999993</v>
      </c>
      <c r="I128">
        <f t="shared" si="19"/>
        <v>0.82000000000000006</v>
      </c>
      <c r="J128">
        <f t="shared" si="20"/>
        <v>0.82428571428571418</v>
      </c>
      <c r="K128">
        <f t="shared" si="21"/>
        <v>0.8342857142857143</v>
      </c>
      <c r="L128">
        <f t="shared" si="22"/>
        <v>0.8342857142857143</v>
      </c>
      <c r="M128" s="68">
        <v>0.73753869970370378</v>
      </c>
      <c r="O128" s="7" t="s">
        <v>135</v>
      </c>
      <c r="Q128" s="7" t="s">
        <v>135</v>
      </c>
      <c r="R128" s="7">
        <v>5.5</v>
      </c>
      <c r="S128" s="7">
        <v>5.7</v>
      </c>
      <c r="T128" s="7">
        <v>5.62</v>
      </c>
      <c r="U128" s="7">
        <v>5.61</v>
      </c>
      <c r="V128" s="7">
        <v>5.46</v>
      </c>
      <c r="W128" s="7">
        <v>5.52</v>
      </c>
      <c r="X128" s="7">
        <v>5.6</v>
      </c>
      <c r="Y128" s="7">
        <v>5.74</v>
      </c>
      <c r="Z128" s="7">
        <v>5.77</v>
      </c>
      <c r="AA128" s="7">
        <v>5.84</v>
      </c>
      <c r="AB128" s="7">
        <v>5.84</v>
      </c>
    </row>
    <row r="129" spans="1:28" x14ac:dyDescent="0.2">
      <c r="A129" s="19" t="s">
        <v>178</v>
      </c>
      <c r="B129">
        <f t="shared" si="12"/>
        <v>0.68142857142857138</v>
      </c>
      <c r="C129">
        <f t="shared" si="13"/>
        <v>0.6785714285714286</v>
      </c>
      <c r="D129">
        <f t="shared" si="14"/>
        <v>0.68285714285714294</v>
      </c>
      <c r="E129">
        <f t="shared" si="15"/>
        <v>0.59571428571428575</v>
      </c>
      <c r="F129">
        <f t="shared" si="16"/>
        <v>0.61428571428571421</v>
      </c>
      <c r="G129">
        <f t="shared" si="17"/>
        <v>0.61428571428571421</v>
      </c>
      <c r="H129">
        <f t="shared" si="18"/>
        <v>0.58714285714285719</v>
      </c>
      <c r="I129">
        <f t="shared" si="19"/>
        <v>0.61714285714285722</v>
      </c>
      <c r="J129">
        <f t="shared" si="20"/>
        <v>0.62142857142857133</v>
      </c>
      <c r="K129">
        <f t="shared" si="21"/>
        <v>0.62</v>
      </c>
      <c r="L129">
        <f t="shared" si="22"/>
        <v>0.62428571428571433</v>
      </c>
      <c r="M129" s="68">
        <v>0.47925043105555554</v>
      </c>
      <c r="O129" s="7" t="s">
        <v>178</v>
      </c>
      <c r="Q129" s="7" t="s">
        <v>178</v>
      </c>
      <c r="R129" s="7">
        <v>4.7699999999999996</v>
      </c>
      <c r="S129" s="7">
        <v>4.75</v>
      </c>
      <c r="T129" s="7">
        <v>4.78</v>
      </c>
      <c r="U129" s="7">
        <v>4.17</v>
      </c>
      <c r="V129" s="7">
        <v>4.3</v>
      </c>
      <c r="W129" s="7">
        <v>4.3</v>
      </c>
      <c r="X129" s="7">
        <v>4.1100000000000003</v>
      </c>
      <c r="Y129" s="7">
        <v>4.32</v>
      </c>
      <c r="Z129" s="7">
        <v>4.3499999999999996</v>
      </c>
      <c r="AA129" s="7">
        <v>4.34</v>
      </c>
      <c r="AB129" s="7">
        <v>4.37</v>
      </c>
    </row>
    <row r="130" spans="1:28" x14ac:dyDescent="0.2">
      <c r="A130" s="19" t="s">
        <v>137</v>
      </c>
      <c r="B130">
        <f t="shared" si="12"/>
        <v>0.62571428571428567</v>
      </c>
      <c r="C130">
        <f t="shared" si="13"/>
        <v>0.62</v>
      </c>
      <c r="D130">
        <f t="shared" si="14"/>
        <v>0.66142857142857137</v>
      </c>
      <c r="E130">
        <f t="shared" si="15"/>
        <v>0.64428571428571424</v>
      </c>
      <c r="F130">
        <f t="shared" si="16"/>
        <v>0.63285714285714278</v>
      </c>
      <c r="G130">
        <f t="shared" si="17"/>
        <v>0.65142857142857136</v>
      </c>
      <c r="H130">
        <f t="shared" si="18"/>
        <v>0.63428571428571434</v>
      </c>
      <c r="I130">
        <f t="shared" si="19"/>
        <v>0.65571428571428569</v>
      </c>
      <c r="J130">
        <f t="shared" si="20"/>
        <v>0.65714285714285714</v>
      </c>
      <c r="K130">
        <f t="shared" si="21"/>
        <v>0.67428571428571427</v>
      </c>
      <c r="L130">
        <f t="shared" si="22"/>
        <v>0.67428571428571427</v>
      </c>
      <c r="M130" s="68">
        <v>0.60691490000000003</v>
      </c>
      <c r="O130" s="7" t="s">
        <v>137</v>
      </c>
      <c r="Q130" s="7" t="s">
        <v>137</v>
      </c>
      <c r="R130" s="7">
        <v>4.38</v>
      </c>
      <c r="S130" s="7">
        <v>4.34</v>
      </c>
      <c r="T130" s="7">
        <v>4.63</v>
      </c>
      <c r="U130" s="7">
        <v>4.51</v>
      </c>
      <c r="V130" s="7">
        <v>4.43</v>
      </c>
      <c r="W130" s="7">
        <v>4.5599999999999996</v>
      </c>
      <c r="X130" s="7">
        <v>4.4400000000000004</v>
      </c>
      <c r="Y130" s="7">
        <v>4.59</v>
      </c>
      <c r="Z130" s="7">
        <v>4.5999999999999996</v>
      </c>
      <c r="AA130" s="7">
        <v>4.72</v>
      </c>
      <c r="AB130" s="7">
        <v>4.72</v>
      </c>
    </row>
    <row r="131" spans="1:28" x14ac:dyDescent="0.2">
      <c r="A131" s="19" t="s">
        <v>138</v>
      </c>
      <c r="B131">
        <f t="shared" si="12"/>
        <v>0.70000000000000007</v>
      </c>
      <c r="C131">
        <f t="shared" si="13"/>
        <v>0.72285714285714275</v>
      </c>
      <c r="D131">
        <f t="shared" si="14"/>
        <v>0.69857142857142851</v>
      </c>
      <c r="E131">
        <f t="shared" si="15"/>
        <v>0.65142857142857136</v>
      </c>
      <c r="F131">
        <f t="shared" si="16"/>
        <v>0.68714285714285706</v>
      </c>
      <c r="G131">
        <f t="shared" si="17"/>
        <v>0.69142857142857139</v>
      </c>
      <c r="H131">
        <f t="shared" si="18"/>
        <v>0.70428571428571429</v>
      </c>
      <c r="I131">
        <f t="shared" si="19"/>
        <v>0.71857142857142864</v>
      </c>
      <c r="J131">
        <f t="shared" si="20"/>
        <v>0.70428571428571429</v>
      </c>
      <c r="K131">
        <f t="shared" si="21"/>
        <v>0.69857142857142851</v>
      </c>
      <c r="L131">
        <f t="shared" si="22"/>
        <v>0.66285714285714281</v>
      </c>
      <c r="M131" s="68">
        <v>0.53122758424074068</v>
      </c>
      <c r="O131" s="7" t="s">
        <v>138</v>
      </c>
      <c r="Q131" s="7" t="s">
        <v>138</v>
      </c>
      <c r="R131" s="7">
        <v>4.9000000000000004</v>
      </c>
      <c r="S131" s="7">
        <v>5.0599999999999996</v>
      </c>
      <c r="T131" s="7">
        <v>4.8899999999999997</v>
      </c>
      <c r="U131" s="7">
        <v>4.5599999999999996</v>
      </c>
      <c r="V131" s="7">
        <v>4.8099999999999996</v>
      </c>
      <c r="W131" s="7">
        <v>4.84</v>
      </c>
      <c r="X131" s="7">
        <v>4.93</v>
      </c>
      <c r="Y131" s="7">
        <v>5.03</v>
      </c>
      <c r="Z131" s="7">
        <v>4.93</v>
      </c>
      <c r="AA131" s="7">
        <v>4.8899999999999997</v>
      </c>
      <c r="AB131" s="7">
        <v>4.6399999999999997</v>
      </c>
    </row>
    <row r="132" spans="1:28" x14ac:dyDescent="0.2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2">
      <c r="A133" s="19" t="s">
        <v>140</v>
      </c>
      <c r="B133">
        <f t="shared" si="23"/>
        <v>0.63142857142857145</v>
      </c>
      <c r="C133">
        <f t="shared" si="24"/>
        <v>0.65714285714285714</v>
      </c>
      <c r="D133">
        <f t="shared" si="25"/>
        <v>0.63285714285714278</v>
      </c>
      <c r="E133">
        <f t="shared" si="26"/>
        <v>0.57857142857142851</v>
      </c>
      <c r="F133">
        <f t="shared" si="27"/>
        <v>0.5842857142857143</v>
      </c>
      <c r="G133">
        <f t="shared" si="28"/>
        <v>0.62428571428571433</v>
      </c>
      <c r="H133">
        <f t="shared" si="29"/>
        <v>0.61857142857142855</v>
      </c>
      <c r="I133">
        <f t="shared" si="30"/>
        <v>0.61857142857142855</v>
      </c>
      <c r="J133">
        <f t="shared" si="31"/>
        <v>0.63857142857142857</v>
      </c>
      <c r="K133">
        <f t="shared" si="32"/>
        <v>0.65142857142857136</v>
      </c>
      <c r="L133">
        <f t="shared" si="33"/>
        <v>0.65428571428571425</v>
      </c>
      <c r="M133" s="68">
        <v>0.58076080127777774</v>
      </c>
      <c r="O133" s="7" t="s">
        <v>140</v>
      </c>
      <c r="Q133" s="7" t="s">
        <v>140</v>
      </c>
      <c r="R133" s="7">
        <v>4.42</v>
      </c>
      <c r="S133" s="7">
        <v>4.5999999999999996</v>
      </c>
      <c r="T133" s="7">
        <v>4.43</v>
      </c>
      <c r="U133" s="7">
        <v>4.05</v>
      </c>
      <c r="V133" s="7">
        <v>4.09</v>
      </c>
      <c r="W133" s="7">
        <v>4.37</v>
      </c>
      <c r="X133" s="7">
        <v>4.33</v>
      </c>
      <c r="Y133" s="7">
        <v>4.33</v>
      </c>
      <c r="Z133" s="7">
        <v>4.47</v>
      </c>
      <c r="AA133" s="7">
        <v>4.5599999999999996</v>
      </c>
      <c r="AB133" s="7">
        <v>4.58</v>
      </c>
    </row>
    <row r="134" spans="1:28" x14ac:dyDescent="0.2">
      <c r="A134" s="19" t="s">
        <v>141</v>
      </c>
      <c r="B134">
        <f t="shared" si="23"/>
        <v>0.60571428571428576</v>
      </c>
      <c r="C134">
        <f t="shared" si="24"/>
        <v>0.65571428571428569</v>
      </c>
      <c r="D134">
        <f t="shared" si="25"/>
        <v>0.63714285714285712</v>
      </c>
      <c r="E134">
        <f t="shared" si="26"/>
        <v>0.60285714285714287</v>
      </c>
      <c r="F134">
        <f t="shared" si="27"/>
        <v>0.62857142857142867</v>
      </c>
      <c r="G134">
        <f t="shared" si="28"/>
        <v>0.58571428571428563</v>
      </c>
      <c r="H134">
        <f t="shared" si="29"/>
        <v>0.65857142857142859</v>
      </c>
      <c r="I134">
        <f t="shared" si="30"/>
        <v>0.67285714285714282</v>
      </c>
      <c r="J134">
        <f t="shared" si="31"/>
        <v>0.65428571428571425</v>
      </c>
      <c r="K134">
        <f t="shared" si="32"/>
        <v>0.63714285714285712</v>
      </c>
      <c r="L134">
        <f t="shared" si="33"/>
        <v>0.61571428571428566</v>
      </c>
      <c r="M134" s="68">
        <v>0.48057763664814812</v>
      </c>
      <c r="O134" s="7" t="s">
        <v>141</v>
      </c>
      <c r="Q134" s="7" t="s">
        <v>141</v>
      </c>
      <c r="R134" s="7">
        <v>4.24</v>
      </c>
      <c r="S134" s="7">
        <v>4.59</v>
      </c>
      <c r="T134" s="7">
        <v>4.46</v>
      </c>
      <c r="U134" s="7">
        <v>4.22</v>
      </c>
      <c r="V134" s="7">
        <v>4.4000000000000004</v>
      </c>
      <c r="W134" s="7">
        <v>4.0999999999999996</v>
      </c>
      <c r="X134" s="7">
        <v>4.6100000000000003</v>
      </c>
      <c r="Y134" s="7">
        <v>4.71</v>
      </c>
      <c r="Z134" s="7">
        <v>4.58</v>
      </c>
      <c r="AA134" s="7">
        <v>4.46</v>
      </c>
      <c r="AB134" s="7">
        <v>4.3099999999999996</v>
      </c>
    </row>
    <row r="135" spans="1:28" x14ac:dyDescent="0.2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2">
      <c r="A136" s="19" t="s">
        <v>143</v>
      </c>
      <c r="B136">
        <f t="shared" si="23"/>
        <v>0.74</v>
      </c>
      <c r="C136">
        <f t="shared" si="24"/>
        <v>0.74714285714285722</v>
      </c>
      <c r="D136">
        <f t="shared" si="25"/>
        <v>0.73428571428571421</v>
      </c>
      <c r="E136">
        <f t="shared" si="26"/>
        <v>0.72714285714285709</v>
      </c>
      <c r="F136">
        <f t="shared" si="27"/>
        <v>0.69285714285714284</v>
      </c>
      <c r="G136">
        <f t="shared" si="28"/>
        <v>0.70428571428571429</v>
      </c>
      <c r="H136">
        <f t="shared" si="29"/>
        <v>0.7142857142857143</v>
      </c>
      <c r="I136">
        <f t="shared" si="30"/>
        <v>0.72714285714285709</v>
      </c>
      <c r="J136">
        <f t="shared" si="31"/>
        <v>0.72428571428571431</v>
      </c>
      <c r="K136">
        <f t="shared" si="32"/>
        <v>0.74142857142857144</v>
      </c>
      <c r="L136">
        <f t="shared" si="33"/>
        <v>0.73857142857142855</v>
      </c>
      <c r="M136" s="68">
        <v>0.64920784807407406</v>
      </c>
      <c r="O136" s="7" t="s">
        <v>143</v>
      </c>
      <c r="Q136" s="7" t="s">
        <v>143</v>
      </c>
      <c r="R136" s="7">
        <v>5.18</v>
      </c>
      <c r="S136" s="7">
        <v>5.23</v>
      </c>
      <c r="T136" s="7">
        <v>5.14</v>
      </c>
      <c r="U136" s="7">
        <v>5.09</v>
      </c>
      <c r="V136" s="7">
        <v>4.8499999999999996</v>
      </c>
      <c r="W136" s="7">
        <v>4.93</v>
      </c>
      <c r="X136" s="7">
        <v>5</v>
      </c>
      <c r="Y136" s="7">
        <v>5.09</v>
      </c>
      <c r="Z136" s="7">
        <v>5.07</v>
      </c>
      <c r="AA136" s="7">
        <v>5.19</v>
      </c>
      <c r="AB136" s="7">
        <v>5.17</v>
      </c>
    </row>
    <row r="137" spans="1:28" x14ac:dyDescent="0.2">
      <c r="A137" s="19" t="s">
        <v>144</v>
      </c>
      <c r="B137">
        <f t="shared" si="23"/>
        <v>0.75</v>
      </c>
      <c r="C137">
        <f t="shared" si="24"/>
        <v>0.75571428571428567</v>
      </c>
      <c r="D137">
        <f t="shared" si="25"/>
        <v>0.73428571428571421</v>
      </c>
      <c r="E137">
        <f t="shared" si="26"/>
        <v>0.73571428571428577</v>
      </c>
      <c r="F137">
        <f t="shared" si="27"/>
        <v>0.72</v>
      </c>
      <c r="G137">
        <f t="shared" si="28"/>
        <v>0.73142857142857143</v>
      </c>
      <c r="H137">
        <f t="shared" si="29"/>
        <v>0.74142857142857144</v>
      </c>
      <c r="I137">
        <f t="shared" si="30"/>
        <v>0.77857142857142858</v>
      </c>
      <c r="J137">
        <f t="shared" si="31"/>
        <v>0.77428571428571424</v>
      </c>
      <c r="K137">
        <f t="shared" si="32"/>
        <v>0.77714285714285725</v>
      </c>
      <c r="L137">
        <f t="shared" si="33"/>
        <v>0.77714285714285725</v>
      </c>
      <c r="M137" s="68">
        <v>0.72865090546296285</v>
      </c>
      <c r="O137" s="7" t="s">
        <v>144</v>
      </c>
      <c r="Q137" s="7" t="s">
        <v>144</v>
      </c>
      <c r="R137" s="7">
        <v>5.25</v>
      </c>
      <c r="S137" s="7">
        <v>5.29</v>
      </c>
      <c r="T137" s="7">
        <v>5.14</v>
      </c>
      <c r="U137" s="7">
        <v>5.15</v>
      </c>
      <c r="V137" s="7">
        <v>5.04</v>
      </c>
      <c r="W137" s="7">
        <v>5.12</v>
      </c>
      <c r="X137" s="7">
        <v>5.19</v>
      </c>
      <c r="Y137" s="7">
        <v>5.45</v>
      </c>
      <c r="Z137" s="7">
        <v>5.42</v>
      </c>
      <c r="AA137" s="7">
        <v>5.44</v>
      </c>
      <c r="AB137" s="7">
        <v>5.44</v>
      </c>
    </row>
    <row r="138" spans="1:28" x14ac:dyDescent="0.2">
      <c r="A138" s="19" t="s">
        <v>145</v>
      </c>
      <c r="B138">
        <f t="shared" si="23"/>
        <v>0.46857142857142853</v>
      </c>
      <c r="C138">
        <f t="shared" si="24"/>
        <v>0.50142857142857145</v>
      </c>
      <c r="D138">
        <f t="shared" si="25"/>
        <v>0.49000000000000005</v>
      </c>
      <c r="E138">
        <f t="shared" si="26"/>
        <v>0.48142857142857143</v>
      </c>
      <c r="F138">
        <f t="shared" si="27"/>
        <v>0.52285714285714291</v>
      </c>
      <c r="G138">
        <f t="shared" si="28"/>
        <v>0.55714285714285716</v>
      </c>
      <c r="H138" t="str">
        <f t="shared" si="29"/>
        <v>XXX</v>
      </c>
      <c r="I138">
        <f t="shared" si="30"/>
        <v>0.56428571428571428</v>
      </c>
      <c r="J138">
        <f t="shared" si="31"/>
        <v>0.58142857142857152</v>
      </c>
      <c r="K138">
        <f t="shared" si="32"/>
        <v>0.61428571428571421</v>
      </c>
      <c r="L138">
        <f t="shared" si="33"/>
        <v>0.62285714285714289</v>
      </c>
      <c r="M138" s="68">
        <v>0.53238187898148137</v>
      </c>
      <c r="O138" s="7" t="s">
        <v>145</v>
      </c>
      <c r="Q138" s="7" t="s">
        <v>145</v>
      </c>
      <c r="R138" s="7">
        <v>3.28</v>
      </c>
      <c r="S138" s="7">
        <v>3.51</v>
      </c>
      <c r="T138" s="7">
        <v>3.43</v>
      </c>
      <c r="U138" s="7">
        <v>3.37</v>
      </c>
      <c r="V138" s="7">
        <v>3.66</v>
      </c>
      <c r="W138" s="7">
        <v>3.9</v>
      </c>
      <c r="X138" s="7" t="s">
        <v>264</v>
      </c>
      <c r="Y138" s="7">
        <v>3.95</v>
      </c>
      <c r="Z138" s="7">
        <v>4.07</v>
      </c>
      <c r="AA138" s="7">
        <v>4.3</v>
      </c>
      <c r="AB138" s="7">
        <v>4.3600000000000003</v>
      </c>
    </row>
    <row r="139" spans="1:28" x14ac:dyDescent="0.2">
      <c r="A139" s="19" t="s">
        <v>146</v>
      </c>
      <c r="B139">
        <f t="shared" si="23"/>
        <v>0.5842857142857143</v>
      </c>
      <c r="C139">
        <f t="shared" si="24"/>
        <v>0.55714285714285716</v>
      </c>
      <c r="D139">
        <f t="shared" si="25"/>
        <v>0.55714285714285716</v>
      </c>
      <c r="E139">
        <f t="shared" si="26"/>
        <v>0.54571428571428571</v>
      </c>
      <c r="F139">
        <f t="shared" si="27"/>
        <v>0.55571428571428572</v>
      </c>
      <c r="G139">
        <f t="shared" si="28"/>
        <v>0.55857142857142861</v>
      </c>
      <c r="H139">
        <f t="shared" si="29"/>
        <v>0.56857142857142862</v>
      </c>
      <c r="I139">
        <f t="shared" si="30"/>
        <v>0.59</v>
      </c>
      <c r="J139">
        <f t="shared" si="31"/>
        <v>0.58857142857142863</v>
      </c>
      <c r="K139">
        <f t="shared" si="32"/>
        <v>0.6</v>
      </c>
      <c r="L139">
        <f t="shared" si="33"/>
        <v>0.59857142857142864</v>
      </c>
      <c r="M139" s="68">
        <v>0.47065710583333326</v>
      </c>
      <c r="O139" s="7" t="s">
        <v>146</v>
      </c>
      <c r="Q139" s="7" t="s">
        <v>146</v>
      </c>
      <c r="R139" s="7">
        <v>4.09</v>
      </c>
      <c r="S139" s="7">
        <v>3.9</v>
      </c>
      <c r="T139" s="7">
        <v>3.9</v>
      </c>
      <c r="U139" s="7">
        <v>3.82</v>
      </c>
      <c r="V139" s="7">
        <v>3.89</v>
      </c>
      <c r="W139" s="7">
        <v>3.91</v>
      </c>
      <c r="X139" s="7">
        <v>3.98</v>
      </c>
      <c r="Y139" s="7">
        <v>4.13</v>
      </c>
      <c r="Z139" s="7">
        <v>4.12</v>
      </c>
      <c r="AA139" s="7">
        <v>4.2</v>
      </c>
      <c r="AB139" s="7">
        <v>4.1900000000000004</v>
      </c>
    </row>
    <row r="140" spans="1:28" x14ac:dyDescent="0.2">
      <c r="A140" s="19" t="s">
        <v>147</v>
      </c>
      <c r="B140">
        <f t="shared" si="23"/>
        <v>0.66714285714285715</v>
      </c>
      <c r="C140">
        <f t="shared" si="24"/>
        <v>0.65</v>
      </c>
      <c r="D140">
        <f t="shared" si="25"/>
        <v>0.63428571428571434</v>
      </c>
      <c r="E140">
        <f t="shared" si="26"/>
        <v>0.59714285714285709</v>
      </c>
      <c r="F140">
        <f t="shared" si="27"/>
        <v>0.59857142857142864</v>
      </c>
      <c r="G140">
        <f t="shared" si="28"/>
        <v>0.61142857142857143</v>
      </c>
      <c r="H140">
        <f t="shared" si="29"/>
        <v>0.62857142857142867</v>
      </c>
      <c r="I140">
        <f t="shared" si="30"/>
        <v>0.66428571428571437</v>
      </c>
      <c r="J140">
        <f t="shared" si="31"/>
        <v>0.65571428571428569</v>
      </c>
      <c r="K140">
        <f t="shared" si="32"/>
        <v>0.65142857142857136</v>
      </c>
      <c r="L140">
        <f t="shared" si="33"/>
        <v>0.66428571428571437</v>
      </c>
      <c r="M140" s="68">
        <v>0.53602601864814825</v>
      </c>
      <c r="O140" s="7" t="s">
        <v>147</v>
      </c>
      <c r="Q140" s="7" t="s">
        <v>147</v>
      </c>
      <c r="R140" s="7">
        <v>4.67</v>
      </c>
      <c r="S140" s="7">
        <v>4.55</v>
      </c>
      <c r="T140" s="7">
        <v>4.4400000000000004</v>
      </c>
      <c r="U140" s="7">
        <v>4.18</v>
      </c>
      <c r="V140" s="7">
        <v>4.1900000000000004</v>
      </c>
      <c r="W140" s="7">
        <v>4.28</v>
      </c>
      <c r="X140" s="7">
        <v>4.4000000000000004</v>
      </c>
      <c r="Y140" s="7">
        <v>4.6500000000000004</v>
      </c>
      <c r="Z140" s="7">
        <v>4.59</v>
      </c>
      <c r="AA140" s="7">
        <v>4.5599999999999996</v>
      </c>
      <c r="AB140" s="7">
        <v>4.6500000000000004</v>
      </c>
    </row>
    <row r="141" spans="1:28" x14ac:dyDescent="0.2">
      <c r="A141" s="19" t="s">
        <v>148</v>
      </c>
      <c r="B141">
        <f t="shared" si="23"/>
        <v>0.43571428571428567</v>
      </c>
      <c r="C141">
        <f t="shared" si="24"/>
        <v>0.48714285714285716</v>
      </c>
      <c r="D141">
        <f t="shared" si="25"/>
        <v>0.49285714285714288</v>
      </c>
      <c r="E141">
        <f t="shared" si="26"/>
        <v>0.53428571428571436</v>
      </c>
      <c r="F141">
        <f t="shared" si="27"/>
        <v>0.57285714285714284</v>
      </c>
      <c r="G141">
        <f t="shared" si="28"/>
        <v>0.5614285714285715</v>
      </c>
      <c r="H141">
        <f t="shared" si="29"/>
        <v>0.54428571428571426</v>
      </c>
      <c r="I141">
        <f t="shared" si="30"/>
        <v>0.55000000000000004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3.05</v>
      </c>
      <c r="S141" s="7">
        <v>3.41</v>
      </c>
      <c r="T141" s="7">
        <v>3.45</v>
      </c>
      <c r="U141" s="7">
        <v>3.74</v>
      </c>
      <c r="V141" s="7">
        <v>4.01</v>
      </c>
      <c r="W141" s="7">
        <v>3.93</v>
      </c>
      <c r="X141" s="7">
        <v>3.81</v>
      </c>
      <c r="Y141" s="7">
        <v>3.85</v>
      </c>
      <c r="Z141" s="7" t="s">
        <v>264</v>
      </c>
      <c r="AA141" s="7" t="s">
        <v>264</v>
      </c>
      <c r="AB141" s="7" t="s">
        <v>264</v>
      </c>
    </row>
    <row r="142" spans="1:28" x14ac:dyDescent="0.2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2">
      <c r="A143" s="19" t="s">
        <v>150</v>
      </c>
      <c r="B143">
        <f t="shared" si="23"/>
        <v>0.57714285714285718</v>
      </c>
      <c r="C143">
        <f t="shared" si="24"/>
        <v>0.58571428571428563</v>
      </c>
      <c r="D143">
        <f t="shared" si="25"/>
        <v>0.58285714285714285</v>
      </c>
      <c r="E143">
        <f t="shared" si="26"/>
        <v>0.57285714285714284</v>
      </c>
      <c r="F143">
        <f t="shared" si="27"/>
        <v>0.57999999999999996</v>
      </c>
      <c r="G143">
        <f t="shared" si="28"/>
        <v>0.58142857142857152</v>
      </c>
      <c r="H143">
        <f t="shared" si="29"/>
        <v>0.61142857142857143</v>
      </c>
      <c r="I143">
        <f t="shared" si="30"/>
        <v>0.64142857142857146</v>
      </c>
      <c r="J143">
        <f t="shared" si="31"/>
        <v>0.64</v>
      </c>
      <c r="K143">
        <f t="shared" si="32"/>
        <v>0.62571428571428567</v>
      </c>
      <c r="L143">
        <f t="shared" si="33"/>
        <v>0.63428571428571434</v>
      </c>
      <c r="M143" s="68">
        <v>0.45592880251851853</v>
      </c>
      <c r="O143" s="7" t="s">
        <v>150</v>
      </c>
      <c r="Q143" s="7" t="s">
        <v>150</v>
      </c>
      <c r="R143" s="7">
        <v>4.04</v>
      </c>
      <c r="S143" s="7">
        <v>4.0999999999999996</v>
      </c>
      <c r="T143" s="7">
        <v>4.08</v>
      </c>
      <c r="U143" s="7">
        <v>4.01</v>
      </c>
      <c r="V143" s="7">
        <v>4.0599999999999996</v>
      </c>
      <c r="W143" s="7">
        <v>4.07</v>
      </c>
      <c r="X143" s="7">
        <v>4.28</v>
      </c>
      <c r="Y143" s="7">
        <v>4.49</v>
      </c>
      <c r="Z143" s="7">
        <v>4.4800000000000004</v>
      </c>
      <c r="AA143" s="7">
        <v>4.38</v>
      </c>
      <c r="AB143" s="7">
        <v>4.4400000000000004</v>
      </c>
    </row>
    <row r="144" spans="1:28" x14ac:dyDescent="0.2">
      <c r="A144" s="19" t="s">
        <v>151</v>
      </c>
      <c r="B144">
        <f t="shared" si="23"/>
        <v>0.71</v>
      </c>
      <c r="C144">
        <f t="shared" si="24"/>
        <v>0.7142857142857143</v>
      </c>
      <c r="D144">
        <f t="shared" si="25"/>
        <v>0.70285714285714285</v>
      </c>
      <c r="E144">
        <f t="shared" si="26"/>
        <v>0.68285714285714294</v>
      </c>
      <c r="F144">
        <f t="shared" si="27"/>
        <v>0.62857142857142867</v>
      </c>
      <c r="G144" t="str">
        <f t="shared" si="28"/>
        <v>XXX</v>
      </c>
      <c r="H144">
        <f t="shared" si="29"/>
        <v>0.58714285714285719</v>
      </c>
      <c r="I144">
        <f t="shared" si="30"/>
        <v>0.60142857142857142</v>
      </c>
      <c r="J144">
        <f t="shared" si="31"/>
        <v>0.58285714285714285</v>
      </c>
      <c r="K144">
        <f t="shared" si="32"/>
        <v>0.58714285714285719</v>
      </c>
      <c r="L144">
        <f t="shared" si="33"/>
        <v>0.59142857142857141</v>
      </c>
      <c r="M144" s="68">
        <v>0.53001101809259266</v>
      </c>
      <c r="O144" s="7" t="s">
        <v>151</v>
      </c>
      <c r="Q144" s="7" t="s">
        <v>151</v>
      </c>
      <c r="R144" s="7">
        <v>4.97</v>
      </c>
      <c r="S144" s="7">
        <v>5</v>
      </c>
      <c r="T144" s="7">
        <v>4.92</v>
      </c>
      <c r="U144" s="7">
        <v>4.78</v>
      </c>
      <c r="V144" s="7">
        <v>4.4000000000000004</v>
      </c>
      <c r="W144" s="7" t="s">
        <v>264</v>
      </c>
      <c r="X144" s="7">
        <v>4.1100000000000003</v>
      </c>
      <c r="Y144" s="7">
        <v>4.21</v>
      </c>
      <c r="Z144" s="7">
        <v>4.08</v>
      </c>
      <c r="AA144" s="7">
        <v>4.1100000000000003</v>
      </c>
      <c r="AB144" s="7">
        <v>4.1399999999999997</v>
      </c>
    </row>
    <row r="145" spans="1:28" x14ac:dyDescent="0.2">
      <c r="A145" s="19" t="s">
        <v>152</v>
      </c>
      <c r="B145">
        <f t="shared" si="23"/>
        <v>0.65285714285714291</v>
      </c>
      <c r="C145">
        <f t="shared" si="24"/>
        <v>0.65142857142857136</v>
      </c>
      <c r="D145">
        <f t="shared" si="25"/>
        <v>0.65</v>
      </c>
      <c r="E145">
        <f t="shared" si="26"/>
        <v>0.61285714285714288</v>
      </c>
      <c r="F145">
        <f t="shared" si="27"/>
        <v>0.64571428571428569</v>
      </c>
      <c r="G145">
        <f t="shared" si="28"/>
        <v>0.67571428571428582</v>
      </c>
      <c r="H145">
        <f t="shared" si="29"/>
        <v>0.66857142857142848</v>
      </c>
      <c r="I145">
        <f t="shared" si="30"/>
        <v>0.69571428571428573</v>
      </c>
      <c r="J145">
        <f t="shared" si="31"/>
        <v>0.67571428571428582</v>
      </c>
      <c r="K145">
        <f t="shared" si="32"/>
        <v>0.66285714285714281</v>
      </c>
      <c r="L145">
        <f t="shared" si="33"/>
        <v>0.66714285714285715</v>
      </c>
      <c r="M145" s="68">
        <v>0.53540054959259253</v>
      </c>
      <c r="O145" s="7" t="s">
        <v>195</v>
      </c>
      <c r="Q145" s="7" t="s">
        <v>195</v>
      </c>
      <c r="R145" s="7">
        <v>4.57</v>
      </c>
      <c r="S145" s="7">
        <v>4.5599999999999996</v>
      </c>
      <c r="T145" s="7">
        <v>4.55</v>
      </c>
      <c r="U145" s="7">
        <v>4.29</v>
      </c>
      <c r="V145" s="7">
        <v>4.5199999999999996</v>
      </c>
      <c r="W145" s="7">
        <v>4.7300000000000004</v>
      </c>
      <c r="X145" s="7">
        <v>4.68</v>
      </c>
      <c r="Y145" s="7">
        <v>4.87</v>
      </c>
      <c r="Z145" s="7">
        <v>4.7300000000000004</v>
      </c>
      <c r="AA145" s="7">
        <v>4.6399999999999997</v>
      </c>
      <c r="AB145" s="7">
        <v>4.67</v>
      </c>
    </row>
    <row r="146" spans="1:28" x14ac:dyDescent="0.2">
      <c r="A146" s="19" t="s">
        <v>153</v>
      </c>
      <c r="B146">
        <f t="shared" si="23"/>
        <v>0.53857142857142859</v>
      </c>
      <c r="C146">
        <f t="shared" si="24"/>
        <v>0.54285714285714282</v>
      </c>
      <c r="D146">
        <f t="shared" si="25"/>
        <v>0.54285714285714282</v>
      </c>
      <c r="E146">
        <f t="shared" si="26"/>
        <v>0.52142857142857146</v>
      </c>
      <c r="F146">
        <f t="shared" si="27"/>
        <v>0.5614285714285715</v>
      </c>
      <c r="G146">
        <f t="shared" si="28"/>
        <v>0.56857142857142862</v>
      </c>
      <c r="H146">
        <f t="shared" si="29"/>
        <v>0.57571428571428573</v>
      </c>
      <c r="I146">
        <f t="shared" si="30"/>
        <v>0.60571428571428576</v>
      </c>
      <c r="J146">
        <f t="shared" si="31"/>
        <v>0.58714285714285719</v>
      </c>
      <c r="K146">
        <f t="shared" si="32"/>
        <v>0.57571428571428573</v>
      </c>
      <c r="L146">
        <f t="shared" si="33"/>
        <v>0.57428571428571418</v>
      </c>
      <c r="M146" s="68">
        <v>0.44571071642592591</v>
      </c>
      <c r="O146" s="7" t="s">
        <v>153</v>
      </c>
      <c r="Q146" s="7" t="s">
        <v>153</v>
      </c>
      <c r="R146" s="7">
        <v>3.77</v>
      </c>
      <c r="S146" s="7">
        <v>3.8</v>
      </c>
      <c r="T146" s="7">
        <v>3.8</v>
      </c>
      <c r="U146" s="7">
        <v>3.65</v>
      </c>
      <c r="V146" s="7">
        <v>3.93</v>
      </c>
      <c r="W146" s="7">
        <v>3.98</v>
      </c>
      <c r="X146" s="7">
        <v>4.03</v>
      </c>
      <c r="Y146" s="7">
        <v>4.24</v>
      </c>
      <c r="Z146" s="7">
        <v>4.1100000000000003</v>
      </c>
      <c r="AA146" s="7">
        <v>4.03</v>
      </c>
      <c r="AB146" s="7">
        <v>4.0199999999999996</v>
      </c>
    </row>
    <row r="147" spans="1:28" x14ac:dyDescent="0.2">
      <c r="A147" s="19" t="s">
        <v>154</v>
      </c>
      <c r="B147">
        <f t="shared" si="23"/>
        <v>0.51571428571428568</v>
      </c>
      <c r="C147">
        <f t="shared" si="24"/>
        <v>0.53285714285714281</v>
      </c>
      <c r="D147">
        <f t="shared" si="25"/>
        <v>0.51285714285714279</v>
      </c>
      <c r="E147">
        <f t="shared" si="26"/>
        <v>0.45714285714285718</v>
      </c>
      <c r="F147">
        <f t="shared" si="27"/>
        <v>0.47142857142857142</v>
      </c>
      <c r="G147">
        <f t="shared" si="28"/>
        <v>0.51142857142857145</v>
      </c>
      <c r="H147">
        <f t="shared" si="29"/>
        <v>0.51285714285714279</v>
      </c>
      <c r="I147">
        <f t="shared" si="30"/>
        <v>0.5614285714285715</v>
      </c>
      <c r="J147">
        <f t="shared" si="31"/>
        <v>0.57000000000000006</v>
      </c>
      <c r="K147">
        <f t="shared" si="32"/>
        <v>0.57999999999999996</v>
      </c>
      <c r="L147">
        <f t="shared" si="33"/>
        <v>0.59285714285714286</v>
      </c>
      <c r="M147" s="68">
        <v>0.49183500696296301</v>
      </c>
      <c r="O147" s="7" t="s">
        <v>154</v>
      </c>
      <c r="Q147" s="7" t="s">
        <v>154</v>
      </c>
      <c r="R147" s="7">
        <v>3.61</v>
      </c>
      <c r="S147" s="7">
        <v>3.73</v>
      </c>
      <c r="T147" s="7">
        <v>3.59</v>
      </c>
      <c r="U147" s="7">
        <v>3.2</v>
      </c>
      <c r="V147" s="7">
        <v>3.3</v>
      </c>
      <c r="W147" s="7">
        <v>3.58</v>
      </c>
      <c r="X147" s="7">
        <v>3.59</v>
      </c>
      <c r="Y147" s="7">
        <v>3.93</v>
      </c>
      <c r="Z147" s="7">
        <v>3.99</v>
      </c>
      <c r="AA147" s="7">
        <v>4.0599999999999996</v>
      </c>
      <c r="AB147" s="7">
        <v>4.1500000000000004</v>
      </c>
    </row>
    <row r="148" spans="1:28" x14ac:dyDescent="0.2">
      <c r="A148" s="19" t="s">
        <v>155</v>
      </c>
      <c r="B148">
        <f t="shared" si="23"/>
        <v>0.69714285714285718</v>
      </c>
      <c r="C148">
        <f t="shared" si="24"/>
        <v>0.71857142857142864</v>
      </c>
      <c r="D148">
        <f t="shared" si="25"/>
        <v>0.76428571428571423</v>
      </c>
      <c r="E148">
        <f t="shared" si="26"/>
        <v>0.75</v>
      </c>
      <c r="F148">
        <f t="shared" si="27"/>
        <v>0.75285714285714278</v>
      </c>
      <c r="G148">
        <f t="shared" si="28"/>
        <v>0.77714285714285725</v>
      </c>
      <c r="H148">
        <f t="shared" si="29"/>
        <v>0.79142857142857148</v>
      </c>
      <c r="I148">
        <f t="shared" si="30"/>
        <v>0.83</v>
      </c>
      <c r="J148">
        <f t="shared" si="31"/>
        <v>0.83</v>
      </c>
      <c r="K148">
        <f t="shared" si="32"/>
        <v>0.82000000000000006</v>
      </c>
      <c r="L148">
        <f t="shared" si="33"/>
        <v>0.81428571428571428</v>
      </c>
      <c r="M148" s="68">
        <v>0.70790839196296307</v>
      </c>
      <c r="O148" s="7" t="s">
        <v>155</v>
      </c>
      <c r="Q148" s="7" t="s">
        <v>155</v>
      </c>
      <c r="R148" s="7">
        <v>4.88</v>
      </c>
      <c r="S148" s="7">
        <v>5.03</v>
      </c>
      <c r="T148" s="7">
        <v>5.35</v>
      </c>
      <c r="U148" s="7">
        <v>5.25</v>
      </c>
      <c r="V148" s="7">
        <v>5.27</v>
      </c>
      <c r="W148" s="7">
        <v>5.44</v>
      </c>
      <c r="X148" s="7">
        <v>5.54</v>
      </c>
      <c r="Y148" s="7">
        <v>5.81</v>
      </c>
      <c r="Z148" s="7">
        <v>5.81</v>
      </c>
      <c r="AA148" s="7">
        <v>5.74</v>
      </c>
      <c r="AB148" s="7">
        <v>5.7</v>
      </c>
    </row>
    <row r="149" spans="1:28" x14ac:dyDescent="0.2">
      <c r="A149" s="19" t="s">
        <v>156</v>
      </c>
      <c r="B149">
        <f t="shared" si="23"/>
        <v>0.76142857142857145</v>
      </c>
      <c r="C149">
        <f t="shared" si="24"/>
        <v>0.73428571428571421</v>
      </c>
      <c r="D149">
        <f t="shared" si="25"/>
        <v>0.72285714285714275</v>
      </c>
      <c r="E149">
        <f t="shared" si="26"/>
        <v>0.71</v>
      </c>
      <c r="F149">
        <f t="shared" si="27"/>
        <v>0.70714285714285718</v>
      </c>
      <c r="G149">
        <f t="shared" si="28"/>
        <v>0.72714285714285709</v>
      </c>
      <c r="H149">
        <f t="shared" si="29"/>
        <v>0.72428571428571431</v>
      </c>
      <c r="I149">
        <f t="shared" si="30"/>
        <v>0.75571428571428567</v>
      </c>
      <c r="J149">
        <f t="shared" si="31"/>
        <v>0.76285714285714279</v>
      </c>
      <c r="K149">
        <f t="shared" si="32"/>
        <v>0.77857142857142858</v>
      </c>
      <c r="L149">
        <f t="shared" si="33"/>
        <v>0.76857142857142857</v>
      </c>
      <c r="M149" s="68">
        <v>0.64316482898148153</v>
      </c>
      <c r="O149" s="7" t="s">
        <v>156</v>
      </c>
      <c r="Q149" s="7" t="s">
        <v>156</v>
      </c>
      <c r="R149" s="7">
        <v>5.33</v>
      </c>
      <c r="S149" s="7">
        <v>5.14</v>
      </c>
      <c r="T149" s="7">
        <v>5.0599999999999996</v>
      </c>
      <c r="U149" s="7">
        <v>4.97</v>
      </c>
      <c r="V149" s="7">
        <v>4.95</v>
      </c>
      <c r="W149" s="7">
        <v>5.09</v>
      </c>
      <c r="X149" s="7">
        <v>5.07</v>
      </c>
      <c r="Y149" s="7">
        <v>5.29</v>
      </c>
      <c r="Z149" s="7">
        <v>5.34</v>
      </c>
      <c r="AA149" s="7">
        <v>5.45</v>
      </c>
      <c r="AB149" s="7">
        <v>5.38</v>
      </c>
    </row>
    <row r="150" spans="1:28" x14ac:dyDescent="0.2">
      <c r="A150" s="19" t="s">
        <v>157</v>
      </c>
      <c r="B150">
        <f t="shared" si="23"/>
        <v>0.75857142857142856</v>
      </c>
      <c r="C150">
        <f t="shared" si="24"/>
        <v>0.75857142857142856</v>
      </c>
      <c r="D150">
        <f t="shared" si="25"/>
        <v>0.73857142857142855</v>
      </c>
      <c r="E150">
        <f t="shared" si="26"/>
        <v>0.68285714285714294</v>
      </c>
      <c r="F150">
        <f t="shared" si="27"/>
        <v>0.68142857142857138</v>
      </c>
      <c r="G150">
        <f t="shared" si="28"/>
        <v>0.69571428571428573</v>
      </c>
      <c r="H150">
        <f t="shared" si="29"/>
        <v>0.70428571428571429</v>
      </c>
      <c r="I150">
        <f t="shared" si="30"/>
        <v>0.73857142857142855</v>
      </c>
      <c r="J150">
        <f t="shared" si="31"/>
        <v>0.74714285714285722</v>
      </c>
      <c r="K150">
        <f t="shared" si="32"/>
        <v>0.76</v>
      </c>
      <c r="L150">
        <f t="shared" si="33"/>
        <v>0.79</v>
      </c>
      <c r="M150" s="68">
        <v>0.70150982009259266</v>
      </c>
      <c r="O150" s="7" t="s">
        <v>157</v>
      </c>
      <c r="Q150" s="7" t="s">
        <v>157</v>
      </c>
      <c r="R150" s="7">
        <v>5.31</v>
      </c>
      <c r="S150" s="7">
        <v>5.31</v>
      </c>
      <c r="T150" s="7">
        <v>5.17</v>
      </c>
      <c r="U150" s="7">
        <v>4.78</v>
      </c>
      <c r="V150" s="7">
        <v>4.7699999999999996</v>
      </c>
      <c r="W150" s="7">
        <v>4.87</v>
      </c>
      <c r="X150" s="7">
        <v>4.93</v>
      </c>
      <c r="Y150" s="7">
        <v>5.17</v>
      </c>
      <c r="Z150" s="7">
        <v>5.23</v>
      </c>
      <c r="AA150" s="7">
        <v>5.32</v>
      </c>
      <c r="AB150" s="7">
        <v>5.53</v>
      </c>
    </row>
    <row r="151" spans="1:28" x14ac:dyDescent="0.2">
      <c r="A151" s="19" t="s">
        <v>158</v>
      </c>
      <c r="B151">
        <f t="shared" si="23"/>
        <v>0.58142857142857152</v>
      </c>
      <c r="C151">
        <f t="shared" si="24"/>
        <v>0.5842857142857143</v>
      </c>
      <c r="D151">
        <f t="shared" si="25"/>
        <v>0.56857142857142862</v>
      </c>
      <c r="E151">
        <f t="shared" si="26"/>
        <v>0.56857142857142862</v>
      </c>
      <c r="F151">
        <f t="shared" si="27"/>
        <v>0.57714285714285718</v>
      </c>
      <c r="G151">
        <f t="shared" si="28"/>
        <v>0.64</v>
      </c>
      <c r="H151">
        <f t="shared" si="29"/>
        <v>0.63571428571428579</v>
      </c>
      <c r="I151">
        <f t="shared" si="30"/>
        <v>0.67</v>
      </c>
      <c r="J151">
        <f t="shared" si="31"/>
        <v>0.66285714285714281</v>
      </c>
      <c r="K151">
        <f t="shared" si="32"/>
        <v>0.65428571428571425</v>
      </c>
      <c r="L151">
        <f t="shared" si="33"/>
        <v>0.6428571428571429</v>
      </c>
      <c r="M151" s="68">
        <v>0.52362597872222216</v>
      </c>
      <c r="O151" s="7" t="s">
        <v>158</v>
      </c>
      <c r="Q151" s="7" t="s">
        <v>158</v>
      </c>
      <c r="R151" s="7">
        <v>4.07</v>
      </c>
      <c r="S151" s="7">
        <v>4.09</v>
      </c>
      <c r="T151" s="7">
        <v>3.98</v>
      </c>
      <c r="U151" s="7">
        <v>3.98</v>
      </c>
      <c r="V151" s="7">
        <v>4.04</v>
      </c>
      <c r="W151" s="7">
        <v>4.4800000000000004</v>
      </c>
      <c r="X151" s="7">
        <v>4.45</v>
      </c>
      <c r="Y151" s="7">
        <v>4.6900000000000004</v>
      </c>
      <c r="Z151" s="7">
        <v>4.6399999999999997</v>
      </c>
      <c r="AA151" s="7">
        <v>4.58</v>
      </c>
      <c r="AB151" s="7">
        <v>4.5</v>
      </c>
    </row>
    <row r="152" spans="1:28" x14ac:dyDescent="0.2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2">
      <c r="A153" s="19" t="s">
        <v>160</v>
      </c>
      <c r="B153">
        <f t="shared" si="23"/>
        <v>0.60571428571428576</v>
      </c>
      <c r="C153">
        <f t="shared" si="24"/>
        <v>0.62</v>
      </c>
      <c r="D153">
        <f t="shared" si="25"/>
        <v>0.62428571428571433</v>
      </c>
      <c r="E153">
        <f t="shared" si="26"/>
        <v>0.57999999999999996</v>
      </c>
      <c r="F153">
        <f t="shared" si="27"/>
        <v>0.60428571428571431</v>
      </c>
      <c r="G153">
        <f t="shared" si="28"/>
        <v>0.60428571428571431</v>
      </c>
      <c r="H153">
        <f t="shared" si="29"/>
        <v>0.61</v>
      </c>
      <c r="I153">
        <f t="shared" si="30"/>
        <v>0.62857142857142867</v>
      </c>
      <c r="J153">
        <f t="shared" si="31"/>
        <v>0.62285714285714289</v>
      </c>
      <c r="K153">
        <f t="shared" si="32"/>
        <v>0.62</v>
      </c>
      <c r="L153">
        <f t="shared" si="33"/>
        <v>0.61285714285714288</v>
      </c>
      <c r="M153" s="68">
        <v>0.53669718898148155</v>
      </c>
      <c r="O153" s="7" t="s">
        <v>160</v>
      </c>
      <c r="Q153" s="7" t="s">
        <v>160</v>
      </c>
      <c r="R153" s="7">
        <v>4.24</v>
      </c>
      <c r="S153" s="7">
        <v>4.34</v>
      </c>
      <c r="T153" s="7">
        <v>4.37</v>
      </c>
      <c r="U153" s="7">
        <v>4.0599999999999996</v>
      </c>
      <c r="V153" s="7">
        <v>4.2300000000000004</v>
      </c>
      <c r="W153" s="7">
        <v>4.2300000000000004</v>
      </c>
      <c r="X153" s="7">
        <v>4.2699999999999996</v>
      </c>
      <c r="Y153" s="7">
        <v>4.4000000000000004</v>
      </c>
      <c r="Z153" s="7">
        <v>4.3600000000000003</v>
      </c>
      <c r="AA153" s="7">
        <v>4.34</v>
      </c>
      <c r="AB153" s="7">
        <v>4.29</v>
      </c>
    </row>
    <row r="154" spans="1:28" x14ac:dyDescent="0.2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0.49857142857142861</v>
      </c>
      <c r="G154">
        <f t="shared" si="28"/>
        <v>0.55428571428571427</v>
      </c>
      <c r="H154">
        <f t="shared" si="29"/>
        <v>0.53857142857142859</v>
      </c>
      <c r="I154">
        <f t="shared" si="30"/>
        <v>0.56428571428571428</v>
      </c>
      <c r="J154" t="str">
        <f t="shared" si="31"/>
        <v>XXX</v>
      </c>
      <c r="K154">
        <f t="shared" si="32"/>
        <v>0.55571428571428572</v>
      </c>
      <c r="L154">
        <f t="shared" si="33"/>
        <v>0.5357142857142857</v>
      </c>
      <c r="M154" s="68">
        <v>0.38315652035185183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3.49</v>
      </c>
      <c r="W154" s="7">
        <v>3.88</v>
      </c>
      <c r="X154" s="7">
        <v>3.77</v>
      </c>
      <c r="Y154" s="7">
        <v>3.95</v>
      </c>
      <c r="Z154" s="7" t="s">
        <v>264</v>
      </c>
      <c r="AA154" s="7">
        <v>3.89</v>
      </c>
      <c r="AB154" s="7">
        <v>3.75</v>
      </c>
    </row>
    <row r="155" spans="1:28" x14ac:dyDescent="0.2">
      <c r="A155" s="19" t="s">
        <v>162</v>
      </c>
      <c r="B155">
        <f t="shared" si="23"/>
        <v>0.5714285714285714</v>
      </c>
      <c r="C155">
        <f t="shared" si="24"/>
        <v>0.61857142857142855</v>
      </c>
      <c r="D155">
        <f t="shared" si="25"/>
        <v>0.63857142857142857</v>
      </c>
      <c r="E155">
        <f t="shared" si="26"/>
        <v>0.62</v>
      </c>
      <c r="F155">
        <f t="shared" si="27"/>
        <v>0.65</v>
      </c>
      <c r="G155">
        <f t="shared" si="28"/>
        <v>0.69142857142857139</v>
      </c>
      <c r="H155">
        <f t="shared" si="29"/>
        <v>0.70000000000000007</v>
      </c>
      <c r="I155">
        <f t="shared" si="30"/>
        <v>0.72285714285714275</v>
      </c>
      <c r="J155">
        <f t="shared" si="31"/>
        <v>0.69285714285714284</v>
      </c>
      <c r="K155">
        <f t="shared" si="32"/>
        <v>0.65714285714285714</v>
      </c>
      <c r="L155">
        <f t="shared" si="33"/>
        <v>0.64714285714285713</v>
      </c>
      <c r="M155" s="68">
        <v>0.45641884979629632</v>
      </c>
      <c r="O155" s="7" t="s">
        <v>162</v>
      </c>
      <c r="Q155" s="7" t="s">
        <v>162</v>
      </c>
      <c r="R155" s="7">
        <v>4</v>
      </c>
      <c r="S155" s="7">
        <v>4.33</v>
      </c>
      <c r="T155" s="7">
        <v>4.47</v>
      </c>
      <c r="U155" s="7">
        <v>4.34</v>
      </c>
      <c r="V155" s="7">
        <v>4.55</v>
      </c>
      <c r="W155" s="7">
        <v>4.84</v>
      </c>
      <c r="X155" s="7">
        <v>4.9000000000000004</v>
      </c>
      <c r="Y155" s="7">
        <v>5.0599999999999996</v>
      </c>
      <c r="Z155" s="7">
        <v>4.8499999999999996</v>
      </c>
      <c r="AA155" s="7">
        <v>4.5999999999999996</v>
      </c>
      <c r="AB155" s="7">
        <v>4.53</v>
      </c>
    </row>
    <row r="156" spans="1:28" x14ac:dyDescent="0.2">
      <c r="A156" s="19" t="s">
        <v>163</v>
      </c>
      <c r="B156">
        <f t="shared" si="23"/>
        <v>0.46</v>
      </c>
      <c r="C156">
        <f t="shared" si="24"/>
        <v>0.43857142857142856</v>
      </c>
      <c r="D156">
        <f t="shared" si="25"/>
        <v>0.43142857142857144</v>
      </c>
      <c r="E156">
        <f t="shared" si="26"/>
        <v>0.49000000000000005</v>
      </c>
      <c r="F156">
        <f t="shared" si="27"/>
        <v>0.52285714285714291</v>
      </c>
      <c r="G156">
        <f t="shared" si="28"/>
        <v>0.53142857142857147</v>
      </c>
      <c r="H156">
        <f t="shared" si="29"/>
        <v>0.54428571428571426</v>
      </c>
      <c r="I156">
        <f t="shared" si="30"/>
        <v>0.55428571428571427</v>
      </c>
      <c r="J156">
        <f t="shared" si="31"/>
        <v>0.53</v>
      </c>
      <c r="K156">
        <f t="shared" si="32"/>
        <v>0.52857142857142858</v>
      </c>
      <c r="L156">
        <f t="shared" si="33"/>
        <v>0.52285714285714291</v>
      </c>
      <c r="M156" s="68">
        <v>0.41771686962962967</v>
      </c>
      <c r="O156" s="7" t="s">
        <v>163</v>
      </c>
      <c r="Q156" s="7" t="s">
        <v>163</v>
      </c>
      <c r="R156" s="7">
        <v>3.22</v>
      </c>
      <c r="S156" s="7">
        <v>3.07</v>
      </c>
      <c r="T156" s="7">
        <v>3.02</v>
      </c>
      <c r="U156" s="7">
        <v>3.43</v>
      </c>
      <c r="V156" s="7">
        <v>3.66</v>
      </c>
      <c r="W156" s="7">
        <v>3.72</v>
      </c>
      <c r="X156" s="7">
        <v>3.81</v>
      </c>
      <c r="Y156" s="7">
        <v>3.88</v>
      </c>
      <c r="Z156" s="7">
        <v>3.71</v>
      </c>
      <c r="AA156" s="7">
        <v>3.7</v>
      </c>
      <c r="AB156" s="7">
        <v>3.66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2.75" x14ac:dyDescent="0.2"/>
  <cols>
    <col min="1" max="1" width="21" customWidth="1"/>
    <col min="13" max="13" width="9.42578125" style="69" customWidth="1"/>
    <col min="15" max="16" width="11.42578125" style="7"/>
    <col min="17" max="17" width="31.140625" style="7" customWidth="1"/>
    <col min="18" max="28" width="11.42578125" style="7"/>
  </cols>
  <sheetData>
    <row r="1" spans="1:28" ht="15" x14ac:dyDescent="0.25">
      <c r="A1" s="33" t="s">
        <v>314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259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 x14ac:dyDescent="0.25">
      <c r="A2" s="51"/>
      <c r="M2" s="66" t="s">
        <v>279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x14ac:dyDescent="0.2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 x14ac:dyDescent="0.2">
      <c r="A4" s="19" t="s">
        <v>13</v>
      </c>
      <c r="B4">
        <f t="shared" ref="B4:B67" si="1">IF(ISNUMBER(R4),(R4/7),"XXX")</f>
        <v>0.41285714285714287</v>
      </c>
      <c r="C4">
        <f t="shared" ref="C4:C67" si="2">IF(ISNUMBER(S4),(S4/7),"XXX")</f>
        <v>0.43857142857142856</v>
      </c>
      <c r="D4">
        <f t="shared" ref="D4:D67" si="3">IF(ISNUMBER(T4),(T4/7),"XXX")</f>
        <v>0.50857142857142856</v>
      </c>
      <c r="E4">
        <f t="shared" ref="E4:E67" si="4">IF(ISNUMBER(U4),(U4/7),"XXX")</f>
        <v>0.5614285714285715</v>
      </c>
      <c r="F4">
        <f t="shared" ref="F4:F67" si="5">IF(ISNUMBER(V4),(V4/7),"XXX")</f>
        <v>0.5714285714285714</v>
      </c>
      <c r="G4">
        <f t="shared" ref="G4:G67" si="6">IF(ISNUMBER(W4),(W4/7),"XXX")</f>
        <v>0.52285714285714291</v>
      </c>
      <c r="H4">
        <f t="shared" ref="H4:H67" si="7">IF(ISNUMBER(X4),(X4/7),"XXX")</f>
        <v>0.48571428571428571</v>
      </c>
      <c r="I4">
        <f t="shared" ref="I4:I67" si="8">IF(ISNUMBER(Y4),(Y4/7),"XXX")</f>
        <v>0.49000000000000005</v>
      </c>
      <c r="J4">
        <f t="shared" ref="J4:J67" si="9">IF(ISNUMBER(Z4),(Z4/7),"XXX")</f>
        <v>0.51</v>
      </c>
      <c r="K4">
        <f t="shared" ref="K4:K67" si="10">IF(ISNUMBER(AA4),(AA4/7),"XXX")</f>
        <v>0.51428571428571435</v>
      </c>
      <c r="L4">
        <f t="shared" ref="L4:L67" si="11">IF(ISNUMBER(AB4),(AB4/7),"XXX")</f>
        <v>0.54142857142857148</v>
      </c>
      <c r="M4" s="68">
        <v>0.52678822805555547</v>
      </c>
      <c r="O4" s="7" t="s">
        <v>13</v>
      </c>
      <c r="Q4" s="7" t="s">
        <v>13</v>
      </c>
      <c r="R4" s="7">
        <v>2.89</v>
      </c>
      <c r="S4" s="7">
        <v>3.07</v>
      </c>
      <c r="T4" s="7">
        <v>3.56</v>
      </c>
      <c r="U4" s="7">
        <v>3.93</v>
      </c>
      <c r="V4" s="7">
        <v>4</v>
      </c>
      <c r="W4" s="7">
        <v>3.66</v>
      </c>
      <c r="X4" s="7">
        <v>3.4</v>
      </c>
      <c r="Y4" s="7">
        <v>3.43</v>
      </c>
      <c r="Z4" s="7">
        <v>3.57</v>
      </c>
      <c r="AA4" s="7">
        <v>3.6</v>
      </c>
      <c r="AB4" s="7">
        <v>3.79</v>
      </c>
    </row>
    <row r="5" spans="1:28" x14ac:dyDescent="0.2">
      <c r="A5" s="19" t="s">
        <v>14</v>
      </c>
      <c r="B5">
        <f t="shared" si="1"/>
        <v>0.51571428571428568</v>
      </c>
      <c r="C5">
        <f t="shared" si="2"/>
        <v>0.45285714285714285</v>
      </c>
      <c r="D5">
        <f t="shared" si="3"/>
        <v>0.42714285714285716</v>
      </c>
      <c r="E5">
        <f t="shared" si="4"/>
        <v>0.44428571428571428</v>
      </c>
      <c r="F5">
        <f t="shared" si="5"/>
        <v>0.41000000000000003</v>
      </c>
      <c r="G5">
        <f t="shared" si="6"/>
        <v>0.36285714285714288</v>
      </c>
      <c r="H5">
        <f t="shared" si="7"/>
        <v>0.40285714285714286</v>
      </c>
      <c r="I5">
        <f t="shared" si="8"/>
        <v>0.45142857142857146</v>
      </c>
      <c r="J5">
        <f t="shared" si="9"/>
        <v>0.46714285714285714</v>
      </c>
      <c r="K5">
        <f t="shared" si="10"/>
        <v>0.47000000000000003</v>
      </c>
      <c r="L5">
        <f t="shared" si="11"/>
        <v>0.47714285714285715</v>
      </c>
      <c r="M5" s="68">
        <v>0.37912435661111105</v>
      </c>
      <c r="O5" s="7" t="s">
        <v>14</v>
      </c>
      <c r="Q5" s="7" t="s">
        <v>14</v>
      </c>
      <c r="R5" s="7">
        <v>3.61</v>
      </c>
      <c r="S5" s="7">
        <v>3.17</v>
      </c>
      <c r="T5" s="7">
        <v>2.99</v>
      </c>
      <c r="U5" s="7">
        <v>3.11</v>
      </c>
      <c r="V5" s="7">
        <v>2.87</v>
      </c>
      <c r="W5" s="7">
        <v>2.54</v>
      </c>
      <c r="X5" s="7">
        <v>2.82</v>
      </c>
      <c r="Y5" s="7">
        <v>3.16</v>
      </c>
      <c r="Z5" s="7">
        <v>3.27</v>
      </c>
      <c r="AA5" s="7">
        <v>3.29</v>
      </c>
      <c r="AB5" s="7">
        <v>3.34</v>
      </c>
    </row>
    <row r="6" spans="1:28" x14ac:dyDescent="0.2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0.39999999999999997</v>
      </c>
      <c r="F6">
        <f t="shared" si="5"/>
        <v>0.37</v>
      </c>
      <c r="G6" t="str">
        <f t="shared" si="6"/>
        <v>XXX</v>
      </c>
      <c r="H6">
        <f t="shared" si="7"/>
        <v>0.37142857142857144</v>
      </c>
      <c r="I6">
        <f t="shared" si="8"/>
        <v>0.36285714285714288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0.3312943809777778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2.8</v>
      </c>
      <c r="V6" s="7">
        <v>2.59</v>
      </c>
      <c r="W6" s="7" t="s">
        <v>264</v>
      </c>
      <c r="X6" s="7">
        <v>2.6</v>
      </c>
      <c r="Y6" s="7">
        <v>2.54</v>
      </c>
      <c r="Z6" s="7" t="s">
        <v>264</v>
      </c>
      <c r="AA6" s="7" t="s">
        <v>264</v>
      </c>
      <c r="AB6" s="7" t="s">
        <v>264</v>
      </c>
    </row>
    <row r="7" spans="1:28" x14ac:dyDescent="0.2">
      <c r="A7" s="19" t="s">
        <v>16</v>
      </c>
      <c r="B7">
        <f t="shared" si="1"/>
        <v>0.36</v>
      </c>
      <c r="C7">
        <f t="shared" si="2"/>
        <v>0.34142857142857147</v>
      </c>
      <c r="D7">
        <f t="shared" si="3"/>
        <v>0.36142857142857138</v>
      </c>
      <c r="E7">
        <f t="shared" si="4"/>
        <v>0.37142857142857144</v>
      </c>
      <c r="F7">
        <f t="shared" si="5"/>
        <v>0.37</v>
      </c>
      <c r="G7">
        <f t="shared" si="6"/>
        <v>0.34857142857142859</v>
      </c>
      <c r="H7">
        <f t="shared" si="7"/>
        <v>0.33</v>
      </c>
      <c r="I7">
        <f t="shared" si="8"/>
        <v>0.32</v>
      </c>
      <c r="J7">
        <f t="shared" si="9"/>
        <v>0.33428571428571424</v>
      </c>
      <c r="K7">
        <f t="shared" si="10"/>
        <v>0.35571428571428576</v>
      </c>
      <c r="L7">
        <f t="shared" si="11"/>
        <v>0.40714285714285714</v>
      </c>
      <c r="M7" s="68">
        <v>0.39878549836666666</v>
      </c>
      <c r="O7" s="7" t="s">
        <v>16</v>
      </c>
      <c r="Q7" s="7" t="s">
        <v>16</v>
      </c>
      <c r="R7" s="7">
        <v>2.52</v>
      </c>
      <c r="S7" s="7">
        <v>2.39</v>
      </c>
      <c r="T7" s="7">
        <v>2.5299999999999998</v>
      </c>
      <c r="U7" s="7">
        <v>2.6</v>
      </c>
      <c r="V7" s="7">
        <v>2.59</v>
      </c>
      <c r="W7" s="7">
        <v>2.44</v>
      </c>
      <c r="X7" s="7">
        <v>2.31</v>
      </c>
      <c r="Y7" s="7">
        <v>2.2400000000000002</v>
      </c>
      <c r="Z7" s="7">
        <v>2.34</v>
      </c>
      <c r="AA7" s="7">
        <v>2.4900000000000002</v>
      </c>
      <c r="AB7" s="7">
        <v>2.85</v>
      </c>
    </row>
    <row r="8" spans="1:28" x14ac:dyDescent="0.2">
      <c r="A8" s="19" t="s">
        <v>17</v>
      </c>
      <c r="B8">
        <f t="shared" si="1"/>
        <v>0.44142857142857139</v>
      </c>
      <c r="C8">
        <f t="shared" si="2"/>
        <v>0.4642857142857143</v>
      </c>
      <c r="D8">
        <f t="shared" si="3"/>
        <v>0.4757142857142857</v>
      </c>
      <c r="E8">
        <f t="shared" si="4"/>
        <v>0.48857142857142855</v>
      </c>
      <c r="F8">
        <f t="shared" si="5"/>
        <v>0.52714285714285714</v>
      </c>
      <c r="G8">
        <f t="shared" si="6"/>
        <v>0.5714285714285714</v>
      </c>
      <c r="H8">
        <f t="shared" si="7"/>
        <v>0.5485714285714286</v>
      </c>
      <c r="I8">
        <f t="shared" si="8"/>
        <v>0.49857142857142861</v>
      </c>
      <c r="J8">
        <f t="shared" si="9"/>
        <v>0.48571428571428571</v>
      </c>
      <c r="K8">
        <f t="shared" si="10"/>
        <v>0.51571428571428568</v>
      </c>
      <c r="L8">
        <f t="shared" si="11"/>
        <v>0.52571428571428569</v>
      </c>
      <c r="M8" s="68">
        <v>0.52960774631111118</v>
      </c>
      <c r="O8" s="7" t="s">
        <v>17</v>
      </c>
      <c r="Q8" s="7" t="s">
        <v>17</v>
      </c>
      <c r="R8" s="7">
        <v>3.09</v>
      </c>
      <c r="S8" s="7">
        <v>3.25</v>
      </c>
      <c r="T8" s="7">
        <v>3.33</v>
      </c>
      <c r="U8" s="7">
        <v>3.42</v>
      </c>
      <c r="V8" s="7">
        <v>3.69</v>
      </c>
      <c r="W8" s="7">
        <v>4</v>
      </c>
      <c r="X8" s="7">
        <v>3.84</v>
      </c>
      <c r="Y8" s="7">
        <v>3.49</v>
      </c>
      <c r="Z8" s="7">
        <v>3.4</v>
      </c>
      <c r="AA8" s="7">
        <v>3.61</v>
      </c>
      <c r="AB8" s="7">
        <v>3.68</v>
      </c>
    </row>
    <row r="9" spans="1:28" x14ac:dyDescent="0.2">
      <c r="A9" s="19" t="s">
        <v>18</v>
      </c>
      <c r="B9">
        <f t="shared" si="1"/>
        <v>0.68142857142857138</v>
      </c>
      <c r="C9">
        <f t="shared" si="2"/>
        <v>0.67</v>
      </c>
      <c r="D9">
        <f t="shared" si="3"/>
        <v>0.65571428571428569</v>
      </c>
      <c r="E9">
        <f t="shared" si="4"/>
        <v>0.66714285714285715</v>
      </c>
      <c r="F9">
        <f t="shared" si="5"/>
        <v>0.63</v>
      </c>
      <c r="G9">
        <f t="shared" si="6"/>
        <v>0.59714285714285709</v>
      </c>
      <c r="H9">
        <f t="shared" si="7"/>
        <v>0.55571428571428572</v>
      </c>
      <c r="I9">
        <f t="shared" si="8"/>
        <v>0.55571428571428572</v>
      </c>
      <c r="J9">
        <f t="shared" si="9"/>
        <v>0.60857142857142854</v>
      </c>
      <c r="K9">
        <f t="shared" si="10"/>
        <v>0.60285714285714287</v>
      </c>
      <c r="L9">
        <f t="shared" si="11"/>
        <v>0.59571428571428575</v>
      </c>
      <c r="M9" s="68">
        <v>0.65986053811111101</v>
      </c>
      <c r="O9" s="7" t="s">
        <v>18</v>
      </c>
      <c r="Q9" s="7" t="s">
        <v>18</v>
      </c>
      <c r="R9" s="7">
        <v>4.7699999999999996</v>
      </c>
      <c r="S9" s="7">
        <v>4.6900000000000004</v>
      </c>
      <c r="T9" s="7">
        <v>4.59</v>
      </c>
      <c r="U9" s="7">
        <v>4.67</v>
      </c>
      <c r="V9" s="7">
        <v>4.41</v>
      </c>
      <c r="W9" s="7">
        <v>4.18</v>
      </c>
      <c r="X9" s="7">
        <v>3.89</v>
      </c>
      <c r="Y9" s="7">
        <v>3.89</v>
      </c>
      <c r="Z9" s="7">
        <v>4.26</v>
      </c>
      <c r="AA9" s="7">
        <v>4.22</v>
      </c>
      <c r="AB9" s="7">
        <v>4.17</v>
      </c>
    </row>
    <row r="10" spans="1:28" x14ac:dyDescent="0.2">
      <c r="A10" s="19" t="s">
        <v>19</v>
      </c>
      <c r="B10">
        <f t="shared" si="1"/>
        <v>0.69142857142857139</v>
      </c>
      <c r="C10">
        <f t="shared" si="2"/>
        <v>0.66857142857142848</v>
      </c>
      <c r="D10">
        <f t="shared" si="3"/>
        <v>0.66714285714285715</v>
      </c>
      <c r="E10">
        <f t="shared" si="4"/>
        <v>0.67</v>
      </c>
      <c r="F10">
        <f t="shared" si="5"/>
        <v>0.64</v>
      </c>
      <c r="G10">
        <f t="shared" si="6"/>
        <v>0.59571428571428575</v>
      </c>
      <c r="H10">
        <f t="shared" si="7"/>
        <v>0.60285714285714287</v>
      </c>
      <c r="I10">
        <f t="shared" si="8"/>
        <v>0.58714285714285719</v>
      </c>
      <c r="J10">
        <f t="shared" si="9"/>
        <v>0.61571428571428566</v>
      </c>
      <c r="K10">
        <f t="shared" si="10"/>
        <v>0.62285714285714289</v>
      </c>
      <c r="L10">
        <f t="shared" si="11"/>
        <v>0.5714285714285714</v>
      </c>
      <c r="M10" s="68">
        <v>0.65584772825555548</v>
      </c>
      <c r="O10" s="7" t="s">
        <v>19</v>
      </c>
      <c r="Q10" s="7" t="s">
        <v>19</v>
      </c>
      <c r="R10" s="7">
        <v>4.84</v>
      </c>
      <c r="S10" s="7">
        <v>4.68</v>
      </c>
      <c r="T10" s="7">
        <v>4.67</v>
      </c>
      <c r="U10" s="7">
        <v>4.6900000000000004</v>
      </c>
      <c r="V10" s="7">
        <v>4.4800000000000004</v>
      </c>
      <c r="W10" s="7">
        <v>4.17</v>
      </c>
      <c r="X10" s="7">
        <v>4.22</v>
      </c>
      <c r="Y10" s="7">
        <v>4.1100000000000003</v>
      </c>
      <c r="Z10" s="7">
        <v>4.3099999999999996</v>
      </c>
      <c r="AA10" s="7">
        <v>4.3600000000000003</v>
      </c>
      <c r="AB10" s="7">
        <v>4</v>
      </c>
    </row>
    <row r="11" spans="1:28" x14ac:dyDescent="0.2">
      <c r="A11" s="19" t="s">
        <v>20</v>
      </c>
      <c r="B11">
        <f t="shared" si="1"/>
        <v>0.49000000000000005</v>
      </c>
      <c r="C11">
        <f t="shared" si="2"/>
        <v>0.54571428571428571</v>
      </c>
      <c r="D11">
        <f t="shared" si="3"/>
        <v>0.57285714285714284</v>
      </c>
      <c r="E11">
        <f t="shared" si="4"/>
        <v>0.53</v>
      </c>
      <c r="F11">
        <f t="shared" si="5"/>
        <v>0.52142857142857146</v>
      </c>
      <c r="G11">
        <f t="shared" si="6"/>
        <v>0.5714285714285714</v>
      </c>
      <c r="H11">
        <f t="shared" si="7"/>
        <v>0.56857142857142862</v>
      </c>
      <c r="I11">
        <f t="shared" si="8"/>
        <v>0.54285714285714282</v>
      </c>
      <c r="J11">
        <f t="shared" si="9"/>
        <v>0.54285714285714282</v>
      </c>
      <c r="K11">
        <f t="shared" si="10"/>
        <v>0.58142857142857152</v>
      </c>
      <c r="L11">
        <f t="shared" si="11"/>
        <v>0.66</v>
      </c>
      <c r="M11" s="68">
        <v>0.66849992672222225</v>
      </c>
      <c r="O11" s="7" t="s">
        <v>20</v>
      </c>
      <c r="Q11" s="7" t="s">
        <v>20</v>
      </c>
      <c r="R11" s="7">
        <v>3.43</v>
      </c>
      <c r="S11" s="7">
        <v>3.82</v>
      </c>
      <c r="T11" s="7">
        <v>4.01</v>
      </c>
      <c r="U11" s="7">
        <v>3.71</v>
      </c>
      <c r="V11" s="7">
        <v>3.65</v>
      </c>
      <c r="W11" s="7">
        <v>4</v>
      </c>
      <c r="X11" s="7">
        <v>3.98</v>
      </c>
      <c r="Y11" s="7">
        <v>3.8</v>
      </c>
      <c r="Z11" s="7">
        <v>3.8</v>
      </c>
      <c r="AA11" s="7">
        <v>4.07</v>
      </c>
      <c r="AB11" s="7">
        <v>4.62</v>
      </c>
    </row>
    <row r="12" spans="1:28" x14ac:dyDescent="0.2">
      <c r="A12" s="19" t="s">
        <v>21</v>
      </c>
      <c r="B12">
        <f t="shared" si="1"/>
        <v>0.6071428571428571</v>
      </c>
      <c r="C12">
        <f t="shared" si="2"/>
        <v>0.63285714285714278</v>
      </c>
      <c r="D12">
        <f t="shared" si="3"/>
        <v>0.59285714285714286</v>
      </c>
      <c r="E12">
        <f t="shared" si="4"/>
        <v>0.62</v>
      </c>
      <c r="F12">
        <f t="shared" si="5"/>
        <v>0.70571428571428574</v>
      </c>
      <c r="G12">
        <f t="shared" si="6"/>
        <v>0.68285714285714294</v>
      </c>
      <c r="H12">
        <f t="shared" si="7"/>
        <v>0.62428571428571433</v>
      </c>
      <c r="I12">
        <f t="shared" si="8"/>
        <v>0.61</v>
      </c>
      <c r="J12">
        <f t="shared" si="9"/>
        <v>0.6428571428571429</v>
      </c>
      <c r="K12">
        <f t="shared" si="10"/>
        <v>0.66714285714285715</v>
      </c>
      <c r="L12">
        <f t="shared" si="11"/>
        <v>0.66714285714285715</v>
      </c>
      <c r="M12" s="68">
        <v>0.66923160688888894</v>
      </c>
      <c r="O12" s="7" t="s">
        <v>21</v>
      </c>
      <c r="Q12" s="7" t="s">
        <v>21</v>
      </c>
      <c r="R12" s="7">
        <v>4.25</v>
      </c>
      <c r="S12" s="7">
        <v>4.43</v>
      </c>
      <c r="T12" s="7">
        <v>4.1500000000000004</v>
      </c>
      <c r="U12" s="7">
        <v>4.34</v>
      </c>
      <c r="V12" s="7">
        <v>4.9400000000000004</v>
      </c>
      <c r="W12" s="7">
        <v>4.78</v>
      </c>
      <c r="X12" s="7">
        <v>4.37</v>
      </c>
      <c r="Y12" s="7">
        <v>4.2699999999999996</v>
      </c>
      <c r="Z12" s="7">
        <v>4.5</v>
      </c>
      <c r="AA12" s="7">
        <v>4.67</v>
      </c>
      <c r="AB12" s="7">
        <v>4.67</v>
      </c>
    </row>
    <row r="13" spans="1:28" x14ac:dyDescent="0.2">
      <c r="A13" s="19" t="s">
        <v>22</v>
      </c>
      <c r="B13">
        <f t="shared" si="1"/>
        <v>0.41857142857142859</v>
      </c>
      <c r="C13">
        <f t="shared" si="2"/>
        <v>0.41000000000000003</v>
      </c>
      <c r="D13">
        <f t="shared" si="3"/>
        <v>0.42428571428571432</v>
      </c>
      <c r="E13">
        <f t="shared" si="4"/>
        <v>0.45142857142857146</v>
      </c>
      <c r="F13">
        <f t="shared" si="5"/>
        <v>0.47714285714285715</v>
      </c>
      <c r="G13">
        <f t="shared" si="6"/>
        <v>0.47857142857142859</v>
      </c>
      <c r="H13">
        <f t="shared" si="7"/>
        <v>0.46857142857142853</v>
      </c>
      <c r="I13">
        <f t="shared" si="8"/>
        <v>0.42285714285714288</v>
      </c>
      <c r="J13">
        <f t="shared" si="9"/>
        <v>0.40714285714285714</v>
      </c>
      <c r="K13">
        <f t="shared" si="10"/>
        <v>0.43142857142857144</v>
      </c>
      <c r="L13">
        <f t="shared" si="11"/>
        <v>0.46857142857142853</v>
      </c>
      <c r="M13" s="68">
        <v>0.52341332042222222</v>
      </c>
      <c r="O13" s="7" t="s">
        <v>22</v>
      </c>
      <c r="Q13" s="7" t="s">
        <v>22</v>
      </c>
      <c r="R13" s="7">
        <v>2.93</v>
      </c>
      <c r="S13" s="7">
        <v>2.87</v>
      </c>
      <c r="T13" s="7">
        <v>2.97</v>
      </c>
      <c r="U13" s="7">
        <v>3.16</v>
      </c>
      <c r="V13" s="7">
        <v>3.34</v>
      </c>
      <c r="W13" s="7">
        <v>3.35</v>
      </c>
      <c r="X13" s="7">
        <v>3.28</v>
      </c>
      <c r="Y13" s="7">
        <v>2.96</v>
      </c>
      <c r="Z13" s="7">
        <v>2.85</v>
      </c>
      <c r="AA13" s="7">
        <v>3.02</v>
      </c>
      <c r="AB13" s="7">
        <v>3.28</v>
      </c>
    </row>
    <row r="14" spans="1:28" x14ac:dyDescent="0.2">
      <c r="A14" s="19" t="s">
        <v>23</v>
      </c>
      <c r="B14">
        <f t="shared" si="1"/>
        <v>0.65285714285714291</v>
      </c>
      <c r="C14">
        <f t="shared" si="2"/>
        <v>0.66714285714285715</v>
      </c>
      <c r="D14">
        <f t="shared" si="3"/>
        <v>0.67142857142857149</v>
      </c>
      <c r="E14">
        <f t="shared" si="4"/>
        <v>0.67571428571428582</v>
      </c>
      <c r="F14">
        <f t="shared" si="5"/>
        <v>0.68714285714285706</v>
      </c>
      <c r="G14">
        <f t="shared" si="6"/>
        <v>0.64142857142857146</v>
      </c>
      <c r="H14">
        <f t="shared" si="7"/>
        <v>0.61571428571428566</v>
      </c>
      <c r="I14">
        <f t="shared" si="8"/>
        <v>0.57857142857142851</v>
      </c>
      <c r="J14" t="str">
        <f t="shared" si="9"/>
        <v>XXX</v>
      </c>
      <c r="K14">
        <f t="shared" si="10"/>
        <v>0.52</v>
      </c>
      <c r="L14" t="str">
        <f t="shared" si="11"/>
        <v>XXX</v>
      </c>
      <c r="M14" s="68">
        <v>0.4023111131444444</v>
      </c>
      <c r="O14" s="7" t="s">
        <v>23</v>
      </c>
      <c r="Q14" s="7" t="s">
        <v>23</v>
      </c>
      <c r="R14" s="7">
        <v>4.57</v>
      </c>
      <c r="S14" s="7">
        <v>4.67</v>
      </c>
      <c r="T14" s="7">
        <v>4.7</v>
      </c>
      <c r="U14" s="7">
        <v>4.7300000000000004</v>
      </c>
      <c r="V14" s="7">
        <v>4.8099999999999996</v>
      </c>
      <c r="W14" s="7">
        <v>4.49</v>
      </c>
      <c r="X14" s="7">
        <v>4.3099999999999996</v>
      </c>
      <c r="Y14" s="7">
        <v>4.05</v>
      </c>
      <c r="Z14" s="7" t="s">
        <v>264</v>
      </c>
      <c r="AA14" s="7">
        <v>3.64</v>
      </c>
      <c r="AB14" s="7" t="s">
        <v>264</v>
      </c>
    </row>
    <row r="15" spans="1:28" x14ac:dyDescent="0.2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2">
      <c r="A16" s="19" t="s">
        <v>25</v>
      </c>
      <c r="B16">
        <f t="shared" si="1"/>
        <v>0.55571428571428572</v>
      </c>
      <c r="C16">
        <f t="shared" si="2"/>
        <v>0.55000000000000004</v>
      </c>
      <c r="D16">
        <f t="shared" si="3"/>
        <v>0.52571428571428569</v>
      </c>
      <c r="E16">
        <f t="shared" si="4"/>
        <v>0.53285714285714281</v>
      </c>
      <c r="F16">
        <f t="shared" si="5"/>
        <v>0.53285714285714281</v>
      </c>
      <c r="G16">
        <f t="shared" si="6"/>
        <v>0.55000000000000004</v>
      </c>
      <c r="H16">
        <f t="shared" si="7"/>
        <v>0.53428571428571436</v>
      </c>
      <c r="I16">
        <f t="shared" si="8"/>
        <v>0.52142857142857146</v>
      </c>
      <c r="J16">
        <f t="shared" si="9"/>
        <v>0.5614285714285715</v>
      </c>
      <c r="K16">
        <f t="shared" si="10"/>
        <v>0.58285714285714285</v>
      </c>
      <c r="L16">
        <f t="shared" si="11"/>
        <v>0.5614285714285715</v>
      </c>
      <c r="M16" s="68">
        <v>0.546755294</v>
      </c>
      <c r="O16" s="7" t="s">
        <v>25</v>
      </c>
      <c r="Q16" s="7" t="s">
        <v>25</v>
      </c>
      <c r="R16" s="7">
        <v>3.89</v>
      </c>
      <c r="S16" s="7">
        <v>3.85</v>
      </c>
      <c r="T16" s="7">
        <v>3.68</v>
      </c>
      <c r="U16" s="7">
        <v>3.73</v>
      </c>
      <c r="V16" s="7">
        <v>3.73</v>
      </c>
      <c r="W16" s="7">
        <v>3.85</v>
      </c>
      <c r="X16" s="7">
        <v>3.74</v>
      </c>
      <c r="Y16" s="7">
        <v>3.65</v>
      </c>
      <c r="Z16" s="7">
        <v>3.93</v>
      </c>
      <c r="AA16" s="7">
        <v>4.08</v>
      </c>
      <c r="AB16" s="7">
        <v>3.93</v>
      </c>
    </row>
    <row r="17" spans="1:28" x14ac:dyDescent="0.2">
      <c r="A17" s="19" t="s">
        <v>26</v>
      </c>
      <c r="B17">
        <f t="shared" si="1"/>
        <v>0.47714285714285715</v>
      </c>
      <c r="C17">
        <f t="shared" si="2"/>
        <v>0.51</v>
      </c>
      <c r="D17">
        <f t="shared" si="3"/>
        <v>0.56857142857142862</v>
      </c>
      <c r="E17">
        <f t="shared" si="4"/>
        <v>0.54571428571428571</v>
      </c>
      <c r="F17">
        <f t="shared" si="5"/>
        <v>0.51857142857142857</v>
      </c>
      <c r="G17">
        <f t="shared" si="6"/>
        <v>0.51142857142857145</v>
      </c>
      <c r="H17">
        <f t="shared" si="7"/>
        <v>0.46142857142857141</v>
      </c>
      <c r="I17" t="str">
        <f t="shared" si="8"/>
        <v>XXX</v>
      </c>
      <c r="J17">
        <f t="shared" si="9"/>
        <v>0.4757142857142857</v>
      </c>
      <c r="K17">
        <f t="shared" si="10"/>
        <v>0.47857142857142859</v>
      </c>
      <c r="L17">
        <f t="shared" si="11"/>
        <v>0.47000000000000003</v>
      </c>
      <c r="M17" s="68">
        <v>0.4516074160555556</v>
      </c>
      <c r="O17" s="7" t="s">
        <v>26</v>
      </c>
      <c r="Q17" s="7" t="s">
        <v>26</v>
      </c>
      <c r="R17" s="7">
        <v>3.34</v>
      </c>
      <c r="S17" s="7">
        <v>3.57</v>
      </c>
      <c r="T17" s="7">
        <v>3.98</v>
      </c>
      <c r="U17" s="7">
        <v>3.82</v>
      </c>
      <c r="V17" s="7">
        <v>3.63</v>
      </c>
      <c r="W17" s="7">
        <v>3.58</v>
      </c>
      <c r="X17" s="7">
        <v>3.23</v>
      </c>
      <c r="Y17" s="7" t="s">
        <v>264</v>
      </c>
      <c r="Z17" s="7">
        <v>3.33</v>
      </c>
      <c r="AA17" s="7">
        <v>3.35</v>
      </c>
      <c r="AB17" s="7">
        <v>3.29</v>
      </c>
    </row>
    <row r="18" spans="1:28" x14ac:dyDescent="0.2">
      <c r="A18" s="19" t="s">
        <v>27</v>
      </c>
      <c r="B18">
        <f t="shared" si="1"/>
        <v>0.3828571428571429</v>
      </c>
      <c r="C18">
        <f t="shared" si="2"/>
        <v>0.33</v>
      </c>
      <c r="D18">
        <f t="shared" si="3"/>
        <v>0.34142857142857147</v>
      </c>
      <c r="E18">
        <f t="shared" si="4"/>
        <v>0.39857142857142858</v>
      </c>
      <c r="F18">
        <f t="shared" si="5"/>
        <v>0.44142857142857139</v>
      </c>
      <c r="G18">
        <f t="shared" si="6"/>
        <v>0.47714285714285715</v>
      </c>
      <c r="H18">
        <f t="shared" si="7"/>
        <v>0.49000000000000005</v>
      </c>
      <c r="I18">
        <f t="shared" si="8"/>
        <v>0.50285714285714289</v>
      </c>
      <c r="J18">
        <f t="shared" si="9"/>
        <v>0.45571428571428568</v>
      </c>
      <c r="K18">
        <f t="shared" si="10"/>
        <v>0.38</v>
      </c>
      <c r="L18" t="str">
        <f t="shared" si="11"/>
        <v>XXX</v>
      </c>
      <c r="M18" s="68">
        <v>0.31540801127777779</v>
      </c>
      <c r="O18" s="7" t="s">
        <v>27</v>
      </c>
      <c r="Q18" s="7" t="s">
        <v>27</v>
      </c>
      <c r="R18" s="7">
        <v>2.68</v>
      </c>
      <c r="S18" s="7">
        <v>2.31</v>
      </c>
      <c r="T18" s="7">
        <v>2.39</v>
      </c>
      <c r="U18" s="7">
        <v>2.79</v>
      </c>
      <c r="V18" s="7">
        <v>3.09</v>
      </c>
      <c r="W18" s="7">
        <v>3.34</v>
      </c>
      <c r="X18" s="7">
        <v>3.43</v>
      </c>
      <c r="Y18" s="7">
        <v>3.52</v>
      </c>
      <c r="Z18" s="7">
        <v>3.19</v>
      </c>
      <c r="AA18" s="7">
        <v>2.66</v>
      </c>
      <c r="AB18" s="7" t="s">
        <v>264</v>
      </c>
    </row>
    <row r="19" spans="1:28" x14ac:dyDescent="0.2">
      <c r="A19" s="19" t="s">
        <v>28</v>
      </c>
      <c r="B19">
        <f t="shared" si="1"/>
        <v>0.35428571428571426</v>
      </c>
      <c r="C19">
        <f t="shared" si="2"/>
        <v>0.34142857142857147</v>
      </c>
      <c r="D19">
        <f t="shared" si="3"/>
        <v>0.30857142857142861</v>
      </c>
      <c r="E19">
        <f t="shared" si="4"/>
        <v>0.36</v>
      </c>
      <c r="F19">
        <f t="shared" si="5"/>
        <v>0.39999999999999997</v>
      </c>
      <c r="G19">
        <f t="shared" si="6"/>
        <v>0.46</v>
      </c>
      <c r="H19">
        <f t="shared" si="7"/>
        <v>0.47714285714285715</v>
      </c>
      <c r="I19" t="str">
        <f t="shared" si="8"/>
        <v>XXX</v>
      </c>
      <c r="J19">
        <f t="shared" si="9"/>
        <v>0.36285714285714288</v>
      </c>
      <c r="K19">
        <f t="shared" si="10"/>
        <v>0.35857142857142854</v>
      </c>
      <c r="L19">
        <f t="shared" si="11"/>
        <v>0.35857142857142854</v>
      </c>
      <c r="M19" s="68">
        <v>0.2640344069777778</v>
      </c>
      <c r="O19" s="7" t="s">
        <v>28</v>
      </c>
      <c r="Q19" s="7" t="s">
        <v>28</v>
      </c>
      <c r="R19" s="7">
        <v>2.48</v>
      </c>
      <c r="S19" s="7">
        <v>2.39</v>
      </c>
      <c r="T19" s="7">
        <v>2.16</v>
      </c>
      <c r="U19" s="7">
        <v>2.52</v>
      </c>
      <c r="V19" s="7">
        <v>2.8</v>
      </c>
      <c r="W19" s="7">
        <v>3.22</v>
      </c>
      <c r="X19" s="7">
        <v>3.34</v>
      </c>
      <c r="Y19" s="7" t="s">
        <v>264</v>
      </c>
      <c r="Z19" s="7">
        <v>2.54</v>
      </c>
      <c r="AA19" s="7">
        <v>2.5099999999999998</v>
      </c>
      <c r="AB19" s="7">
        <v>2.5099999999999998</v>
      </c>
    </row>
    <row r="20" spans="1:28" x14ac:dyDescent="0.2">
      <c r="A20" s="19" t="s">
        <v>29</v>
      </c>
      <c r="B20">
        <f t="shared" si="1"/>
        <v>0.59714285714285709</v>
      </c>
      <c r="C20">
        <f t="shared" si="2"/>
        <v>0.62285714285714289</v>
      </c>
      <c r="D20">
        <f t="shared" si="3"/>
        <v>0.63428571428571434</v>
      </c>
      <c r="E20">
        <f t="shared" si="4"/>
        <v>0.64142857142857146</v>
      </c>
      <c r="F20">
        <f t="shared" si="5"/>
        <v>0.65571428571428569</v>
      </c>
      <c r="G20">
        <f t="shared" si="6"/>
        <v>0.63714285714285712</v>
      </c>
      <c r="H20">
        <f t="shared" si="7"/>
        <v>0.62</v>
      </c>
      <c r="I20">
        <f t="shared" si="8"/>
        <v>0.57285714285714284</v>
      </c>
      <c r="J20">
        <f t="shared" si="9"/>
        <v>0.5842857142857143</v>
      </c>
      <c r="K20">
        <f t="shared" si="10"/>
        <v>0.61</v>
      </c>
      <c r="L20">
        <f t="shared" si="11"/>
        <v>0.58857142857142863</v>
      </c>
      <c r="M20" s="68">
        <v>0.39139476255555555</v>
      </c>
      <c r="O20" s="7" t="s">
        <v>29</v>
      </c>
      <c r="Q20" s="7" t="s">
        <v>29</v>
      </c>
      <c r="R20" s="7">
        <v>4.18</v>
      </c>
      <c r="S20" s="7">
        <v>4.3600000000000003</v>
      </c>
      <c r="T20" s="7">
        <v>4.4400000000000004</v>
      </c>
      <c r="U20" s="7">
        <v>4.49</v>
      </c>
      <c r="V20" s="7">
        <v>4.59</v>
      </c>
      <c r="W20" s="7">
        <v>4.46</v>
      </c>
      <c r="X20" s="7">
        <v>4.34</v>
      </c>
      <c r="Y20" s="7">
        <v>4.01</v>
      </c>
      <c r="Z20" s="7">
        <v>4.09</v>
      </c>
      <c r="AA20" s="7">
        <v>4.2699999999999996</v>
      </c>
      <c r="AB20" s="7">
        <v>4.12</v>
      </c>
    </row>
    <row r="21" spans="1:28" x14ac:dyDescent="0.2">
      <c r="A21" s="19" t="s">
        <v>30</v>
      </c>
      <c r="B21">
        <f t="shared" si="1"/>
        <v>0.35571428571428576</v>
      </c>
      <c r="C21">
        <f t="shared" si="2"/>
        <v>0.38</v>
      </c>
      <c r="D21">
        <f t="shared" si="3"/>
        <v>0.39999999999999997</v>
      </c>
      <c r="E21">
        <f t="shared" si="4"/>
        <v>0.42</v>
      </c>
      <c r="F21">
        <f t="shared" si="5"/>
        <v>0.43857142857142856</v>
      </c>
      <c r="G21">
        <f t="shared" si="6"/>
        <v>0.45142857142857146</v>
      </c>
      <c r="H21">
        <f t="shared" si="7"/>
        <v>0.41857142857142859</v>
      </c>
      <c r="I21">
        <f t="shared" si="8"/>
        <v>0.38142857142857139</v>
      </c>
      <c r="J21">
        <f t="shared" si="9"/>
        <v>0.35714285714285715</v>
      </c>
      <c r="K21">
        <f t="shared" si="10"/>
        <v>0.34857142857142859</v>
      </c>
      <c r="L21">
        <f t="shared" si="11"/>
        <v>0.3457142857142857</v>
      </c>
      <c r="M21" s="68">
        <v>0.45674393571111105</v>
      </c>
      <c r="O21" s="7" t="s">
        <v>30</v>
      </c>
      <c r="Q21" s="7" t="s">
        <v>30</v>
      </c>
      <c r="R21" s="7">
        <v>2.4900000000000002</v>
      </c>
      <c r="S21" s="7">
        <v>2.66</v>
      </c>
      <c r="T21" s="7">
        <v>2.8</v>
      </c>
      <c r="U21" s="7">
        <v>2.94</v>
      </c>
      <c r="V21" s="7">
        <v>3.07</v>
      </c>
      <c r="W21" s="7">
        <v>3.16</v>
      </c>
      <c r="X21" s="7">
        <v>2.93</v>
      </c>
      <c r="Y21" s="7">
        <v>2.67</v>
      </c>
      <c r="Z21" s="7">
        <v>2.5</v>
      </c>
      <c r="AA21" s="7">
        <v>2.44</v>
      </c>
      <c r="AB21" s="7">
        <v>2.42</v>
      </c>
    </row>
    <row r="22" spans="1:28" x14ac:dyDescent="0.2">
      <c r="A22" s="19" t="s">
        <v>31</v>
      </c>
      <c r="B22" t="str">
        <f t="shared" si="1"/>
        <v>XXX</v>
      </c>
      <c r="C22">
        <f t="shared" si="2"/>
        <v>0.60285714285714287</v>
      </c>
      <c r="D22">
        <f t="shared" si="3"/>
        <v>0.60857142857142854</v>
      </c>
      <c r="E22">
        <f t="shared" si="4"/>
        <v>0.58285714285714285</v>
      </c>
      <c r="F22">
        <f t="shared" si="5"/>
        <v>0.58857142857142863</v>
      </c>
      <c r="G22">
        <f t="shared" si="6"/>
        <v>0.61571428571428566</v>
      </c>
      <c r="H22">
        <f t="shared" si="7"/>
        <v>0.61428571428571421</v>
      </c>
      <c r="I22" t="str">
        <f t="shared" si="8"/>
        <v>XXX</v>
      </c>
      <c r="J22" t="str">
        <f t="shared" si="9"/>
        <v>XXX</v>
      </c>
      <c r="K22">
        <f t="shared" si="10"/>
        <v>0.4757142857142857</v>
      </c>
      <c r="L22">
        <f t="shared" si="11"/>
        <v>0.51142857142857145</v>
      </c>
      <c r="M22" s="68">
        <v>0.49831298319999995</v>
      </c>
      <c r="O22" s="7" t="s">
        <v>31</v>
      </c>
      <c r="Q22" s="7" t="s">
        <v>31</v>
      </c>
      <c r="R22" s="7" t="s">
        <v>264</v>
      </c>
      <c r="S22" s="7">
        <v>4.22</v>
      </c>
      <c r="T22" s="7">
        <v>4.26</v>
      </c>
      <c r="U22" s="7">
        <v>4.08</v>
      </c>
      <c r="V22" s="7">
        <v>4.12</v>
      </c>
      <c r="W22" s="7">
        <v>4.3099999999999996</v>
      </c>
      <c r="X22" s="7">
        <v>4.3</v>
      </c>
      <c r="Y22" s="7" t="s">
        <v>264</v>
      </c>
      <c r="Z22" s="7" t="s">
        <v>264</v>
      </c>
      <c r="AA22" s="7">
        <v>3.33</v>
      </c>
      <c r="AB22" s="7">
        <v>3.58</v>
      </c>
    </row>
    <row r="23" spans="1:28" x14ac:dyDescent="0.2">
      <c r="A23" s="19" t="s">
        <v>32</v>
      </c>
      <c r="B23">
        <f t="shared" si="1"/>
        <v>0.41428571428571426</v>
      </c>
      <c r="C23">
        <f t="shared" si="2"/>
        <v>0.42285714285714288</v>
      </c>
      <c r="D23">
        <f t="shared" si="3"/>
        <v>0.43</v>
      </c>
      <c r="E23">
        <f t="shared" si="4"/>
        <v>0.43285714285714283</v>
      </c>
      <c r="F23">
        <f t="shared" si="5"/>
        <v>0.42428571428571432</v>
      </c>
      <c r="G23">
        <f t="shared" si="6"/>
        <v>0.44</v>
      </c>
      <c r="H23">
        <f t="shared" si="7"/>
        <v>0.43571428571428567</v>
      </c>
      <c r="I23">
        <f t="shared" si="8"/>
        <v>0.40571428571428569</v>
      </c>
      <c r="J23">
        <f t="shared" si="9"/>
        <v>0.42571428571428571</v>
      </c>
      <c r="K23">
        <f t="shared" si="10"/>
        <v>0.45714285714285718</v>
      </c>
      <c r="L23">
        <f t="shared" si="11"/>
        <v>0.45285714285714285</v>
      </c>
      <c r="M23" s="68">
        <v>0.56783763571111112</v>
      </c>
      <c r="O23" s="7" t="s">
        <v>32</v>
      </c>
      <c r="Q23" s="7" t="s">
        <v>32</v>
      </c>
      <c r="R23" s="7">
        <v>2.9</v>
      </c>
      <c r="S23" s="7">
        <v>2.96</v>
      </c>
      <c r="T23" s="7">
        <v>3.01</v>
      </c>
      <c r="U23" s="7">
        <v>3.03</v>
      </c>
      <c r="V23" s="7">
        <v>2.97</v>
      </c>
      <c r="W23" s="7">
        <v>3.08</v>
      </c>
      <c r="X23" s="7">
        <v>3.05</v>
      </c>
      <c r="Y23" s="7">
        <v>2.84</v>
      </c>
      <c r="Z23" s="7">
        <v>2.98</v>
      </c>
      <c r="AA23" s="7">
        <v>3.2</v>
      </c>
      <c r="AB23" s="7">
        <v>3.17</v>
      </c>
    </row>
    <row r="24" spans="1:28" x14ac:dyDescent="0.2">
      <c r="A24" s="19" t="s">
        <v>33</v>
      </c>
      <c r="B24">
        <f t="shared" si="1"/>
        <v>0.52714285714285714</v>
      </c>
      <c r="C24">
        <f t="shared" si="2"/>
        <v>0.54428571428571426</v>
      </c>
      <c r="D24">
        <f t="shared" si="3"/>
        <v>0.55285714285714282</v>
      </c>
      <c r="E24">
        <f t="shared" si="4"/>
        <v>0.49714285714285716</v>
      </c>
      <c r="F24">
        <f t="shared" si="5"/>
        <v>0.48571428571428571</v>
      </c>
      <c r="G24">
        <f t="shared" si="6"/>
        <v>0.52</v>
      </c>
      <c r="H24">
        <f t="shared" si="7"/>
        <v>0.47285714285714286</v>
      </c>
      <c r="I24">
        <f t="shared" si="8"/>
        <v>0.45714285714285718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0.49818844264444445</v>
      </c>
      <c r="O24" s="7" t="s">
        <v>33</v>
      </c>
      <c r="Q24" s="7" t="s">
        <v>33</v>
      </c>
      <c r="R24" s="7">
        <v>3.69</v>
      </c>
      <c r="S24" s="7">
        <v>3.81</v>
      </c>
      <c r="T24" s="7">
        <v>3.87</v>
      </c>
      <c r="U24" s="7">
        <v>3.48</v>
      </c>
      <c r="V24" s="7">
        <v>3.4</v>
      </c>
      <c r="W24" s="7">
        <v>3.64</v>
      </c>
      <c r="X24" s="7">
        <v>3.31</v>
      </c>
      <c r="Y24" s="7">
        <v>3.2</v>
      </c>
      <c r="Z24" s="7" t="s">
        <v>264</v>
      </c>
      <c r="AA24" s="7" t="s">
        <v>264</v>
      </c>
      <c r="AB24" s="7" t="s">
        <v>264</v>
      </c>
    </row>
    <row r="25" spans="1:28" x14ac:dyDescent="0.2">
      <c r="A25" s="19" t="s">
        <v>34</v>
      </c>
      <c r="B25">
        <f t="shared" si="1"/>
        <v>0.44285714285714289</v>
      </c>
      <c r="C25">
        <f t="shared" si="2"/>
        <v>0.42571428571428571</v>
      </c>
      <c r="D25">
        <f t="shared" si="3"/>
        <v>0.38857142857142862</v>
      </c>
      <c r="E25">
        <f t="shared" si="4"/>
        <v>0.40714285714285714</v>
      </c>
      <c r="F25">
        <f t="shared" si="5"/>
        <v>0.39571428571428574</v>
      </c>
      <c r="G25">
        <f t="shared" si="6"/>
        <v>0.36</v>
      </c>
      <c r="H25">
        <f t="shared" si="7"/>
        <v>0.38571428571428573</v>
      </c>
      <c r="I25">
        <f t="shared" si="8"/>
        <v>0.41285714285714287</v>
      </c>
      <c r="J25">
        <f t="shared" si="9"/>
        <v>0.41285714285714287</v>
      </c>
      <c r="K25">
        <f t="shared" si="10"/>
        <v>0.39714285714285713</v>
      </c>
      <c r="L25">
        <f t="shared" si="11"/>
        <v>0.43571428571428567</v>
      </c>
      <c r="M25" s="68">
        <v>0.43337824944444442</v>
      </c>
      <c r="O25" s="7" t="s">
        <v>34</v>
      </c>
      <c r="Q25" s="7" t="s">
        <v>34</v>
      </c>
      <c r="R25" s="7">
        <v>3.1</v>
      </c>
      <c r="S25" s="7">
        <v>2.98</v>
      </c>
      <c r="T25" s="7">
        <v>2.72</v>
      </c>
      <c r="U25" s="7">
        <v>2.85</v>
      </c>
      <c r="V25" s="7">
        <v>2.77</v>
      </c>
      <c r="W25" s="7">
        <v>2.52</v>
      </c>
      <c r="X25" s="7">
        <v>2.7</v>
      </c>
      <c r="Y25" s="7">
        <v>2.89</v>
      </c>
      <c r="Z25" s="7">
        <v>2.89</v>
      </c>
      <c r="AA25" s="7">
        <v>2.78</v>
      </c>
      <c r="AB25" s="7">
        <v>3.05</v>
      </c>
    </row>
    <row r="26" spans="1:28" x14ac:dyDescent="0.2">
      <c r="A26" s="19" t="s">
        <v>35</v>
      </c>
      <c r="B26">
        <f t="shared" si="1"/>
        <v>0.48</v>
      </c>
      <c r="C26">
        <f t="shared" si="2"/>
        <v>0.47428571428571425</v>
      </c>
      <c r="D26">
        <f t="shared" si="3"/>
        <v>0.49571428571428572</v>
      </c>
      <c r="E26">
        <f t="shared" si="4"/>
        <v>0.50714285714285712</v>
      </c>
      <c r="F26">
        <f t="shared" si="5"/>
        <v>0.53999999999999992</v>
      </c>
      <c r="G26">
        <f t="shared" si="6"/>
        <v>0.57428571428571418</v>
      </c>
      <c r="H26">
        <f t="shared" si="7"/>
        <v>0.49571428571428572</v>
      </c>
      <c r="I26">
        <f t="shared" si="8"/>
        <v>0.42285714285714288</v>
      </c>
      <c r="J26">
        <f t="shared" si="9"/>
        <v>0.41857142857142859</v>
      </c>
      <c r="K26">
        <f t="shared" si="10"/>
        <v>0.42571428571428571</v>
      </c>
      <c r="L26">
        <f t="shared" si="11"/>
        <v>0.43571428571428567</v>
      </c>
      <c r="M26" s="68">
        <v>0.31295706830000003</v>
      </c>
      <c r="O26" s="7" t="s">
        <v>35</v>
      </c>
      <c r="Q26" s="7" t="s">
        <v>35</v>
      </c>
      <c r="R26" s="7">
        <v>3.36</v>
      </c>
      <c r="S26" s="7">
        <v>3.32</v>
      </c>
      <c r="T26" s="7">
        <v>3.47</v>
      </c>
      <c r="U26" s="7">
        <v>3.55</v>
      </c>
      <c r="V26" s="7">
        <v>3.78</v>
      </c>
      <c r="W26" s="7">
        <v>4.0199999999999996</v>
      </c>
      <c r="X26" s="7">
        <v>3.47</v>
      </c>
      <c r="Y26" s="7">
        <v>2.96</v>
      </c>
      <c r="Z26" s="7">
        <v>2.93</v>
      </c>
      <c r="AA26" s="7">
        <v>2.98</v>
      </c>
      <c r="AB26" s="7">
        <v>3.05</v>
      </c>
    </row>
    <row r="27" spans="1:28" x14ac:dyDescent="0.2">
      <c r="A27" s="19" t="s">
        <v>36</v>
      </c>
      <c r="B27">
        <f t="shared" si="1"/>
        <v>0.40285714285714286</v>
      </c>
      <c r="C27">
        <f t="shared" si="2"/>
        <v>0.43714285714285717</v>
      </c>
      <c r="D27">
        <f t="shared" si="3"/>
        <v>0.45714285714285718</v>
      </c>
      <c r="E27">
        <f t="shared" si="4"/>
        <v>0.45</v>
      </c>
      <c r="F27">
        <f t="shared" si="5"/>
        <v>0.46285714285714291</v>
      </c>
      <c r="G27">
        <f t="shared" si="6"/>
        <v>0.49857142857142861</v>
      </c>
      <c r="H27">
        <f t="shared" si="7"/>
        <v>0.47285714285714286</v>
      </c>
      <c r="I27">
        <f t="shared" si="8"/>
        <v>0.49000000000000005</v>
      </c>
      <c r="J27">
        <f t="shared" si="9"/>
        <v>0.49285714285714288</v>
      </c>
      <c r="K27">
        <f t="shared" si="10"/>
        <v>0.49857142857142861</v>
      </c>
      <c r="L27">
        <f t="shared" si="11"/>
        <v>0.49714285714285716</v>
      </c>
      <c r="M27" s="68">
        <v>0.3931948012555555</v>
      </c>
      <c r="O27" s="7" t="s">
        <v>36</v>
      </c>
      <c r="Q27" s="7" t="s">
        <v>36</v>
      </c>
      <c r="R27" s="7">
        <v>2.82</v>
      </c>
      <c r="S27" s="7">
        <v>3.06</v>
      </c>
      <c r="T27" s="7">
        <v>3.2</v>
      </c>
      <c r="U27" s="7">
        <v>3.15</v>
      </c>
      <c r="V27" s="7">
        <v>3.24</v>
      </c>
      <c r="W27" s="7">
        <v>3.49</v>
      </c>
      <c r="X27" s="7">
        <v>3.31</v>
      </c>
      <c r="Y27" s="7">
        <v>3.43</v>
      </c>
      <c r="Z27" s="7">
        <v>3.45</v>
      </c>
      <c r="AA27" s="7">
        <v>3.49</v>
      </c>
      <c r="AB27" s="7">
        <v>3.48</v>
      </c>
    </row>
    <row r="28" spans="1:28" x14ac:dyDescent="0.2">
      <c r="A28" s="19" t="s">
        <v>37</v>
      </c>
      <c r="B28">
        <f t="shared" si="1"/>
        <v>0.6428571428571429</v>
      </c>
      <c r="C28">
        <f t="shared" si="2"/>
        <v>0.65857142857142859</v>
      </c>
      <c r="D28">
        <f t="shared" si="3"/>
        <v>0.65714285714285714</v>
      </c>
      <c r="E28">
        <f t="shared" si="4"/>
        <v>0.66857142857142848</v>
      </c>
      <c r="F28">
        <f t="shared" si="5"/>
        <v>0.67571428571428582</v>
      </c>
      <c r="G28">
        <f t="shared" si="6"/>
        <v>0.66285714285714281</v>
      </c>
      <c r="H28">
        <f t="shared" si="7"/>
        <v>0.66</v>
      </c>
      <c r="I28">
        <f t="shared" si="8"/>
        <v>0.6657142857142857</v>
      </c>
      <c r="J28">
        <f t="shared" si="9"/>
        <v>0.67142857142857149</v>
      </c>
      <c r="K28">
        <f t="shared" si="10"/>
        <v>0.66142857142857137</v>
      </c>
      <c r="L28">
        <f t="shared" si="11"/>
        <v>0.65857142857142859</v>
      </c>
      <c r="M28" s="68">
        <v>0.67014743223333328</v>
      </c>
      <c r="O28" s="7" t="s">
        <v>37</v>
      </c>
      <c r="Q28" s="7" t="s">
        <v>37</v>
      </c>
      <c r="R28" s="7">
        <v>4.5</v>
      </c>
      <c r="S28" s="7">
        <v>4.6100000000000003</v>
      </c>
      <c r="T28" s="7">
        <v>4.5999999999999996</v>
      </c>
      <c r="U28" s="7">
        <v>4.68</v>
      </c>
      <c r="V28" s="7">
        <v>4.7300000000000004</v>
      </c>
      <c r="W28" s="7">
        <v>4.6399999999999997</v>
      </c>
      <c r="X28" s="7">
        <v>4.62</v>
      </c>
      <c r="Y28" s="7">
        <v>4.66</v>
      </c>
      <c r="Z28" s="7">
        <v>4.7</v>
      </c>
      <c r="AA28" s="7">
        <v>4.63</v>
      </c>
      <c r="AB28" s="7">
        <v>4.6100000000000003</v>
      </c>
    </row>
    <row r="29" spans="1:28" x14ac:dyDescent="0.2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2">
      <c r="A30" s="19" t="s">
        <v>39</v>
      </c>
      <c r="B30">
        <f t="shared" si="1"/>
        <v>0.35285714285714287</v>
      </c>
      <c r="C30">
        <f t="shared" si="2"/>
        <v>0.37571428571428572</v>
      </c>
      <c r="D30">
        <f t="shared" si="3"/>
        <v>0.39714285714285713</v>
      </c>
      <c r="E30">
        <f t="shared" si="4"/>
        <v>0.40285714285714286</v>
      </c>
      <c r="F30">
        <f t="shared" si="5"/>
        <v>0.40142857142857141</v>
      </c>
      <c r="G30">
        <f t="shared" si="6"/>
        <v>0.39714285714285713</v>
      </c>
      <c r="H30">
        <f t="shared" si="7"/>
        <v>0.35714285714285715</v>
      </c>
      <c r="I30">
        <f t="shared" si="8"/>
        <v>0.36428571428571427</v>
      </c>
      <c r="J30">
        <f t="shared" si="9"/>
        <v>0.39999999999999997</v>
      </c>
      <c r="K30">
        <f t="shared" si="10"/>
        <v>0.4042857142857143</v>
      </c>
      <c r="L30">
        <f t="shared" si="11"/>
        <v>0.37428571428571428</v>
      </c>
      <c r="M30" s="68">
        <v>0.28888216116666665</v>
      </c>
      <c r="O30" s="7" t="s">
        <v>39</v>
      </c>
      <c r="Q30" s="7" t="s">
        <v>39</v>
      </c>
      <c r="R30" s="7">
        <v>2.4700000000000002</v>
      </c>
      <c r="S30" s="7">
        <v>2.63</v>
      </c>
      <c r="T30" s="7">
        <v>2.78</v>
      </c>
      <c r="U30" s="7">
        <v>2.82</v>
      </c>
      <c r="V30" s="7">
        <v>2.81</v>
      </c>
      <c r="W30" s="7">
        <v>2.78</v>
      </c>
      <c r="X30" s="7">
        <v>2.5</v>
      </c>
      <c r="Y30" s="7">
        <v>2.5499999999999998</v>
      </c>
      <c r="Z30" s="7">
        <v>2.8</v>
      </c>
      <c r="AA30" s="7">
        <v>2.83</v>
      </c>
      <c r="AB30" s="7">
        <v>2.62</v>
      </c>
    </row>
    <row r="31" spans="1:28" x14ac:dyDescent="0.2">
      <c r="A31" s="19" t="s">
        <v>40</v>
      </c>
      <c r="B31">
        <f t="shared" si="1"/>
        <v>0.63857142857142857</v>
      </c>
      <c r="C31">
        <f t="shared" si="2"/>
        <v>0.60857142857142854</v>
      </c>
      <c r="D31">
        <f t="shared" si="3"/>
        <v>0.62142857142857133</v>
      </c>
      <c r="E31">
        <f t="shared" si="4"/>
        <v>0.65</v>
      </c>
      <c r="F31">
        <f t="shared" si="5"/>
        <v>0.65571428571428569</v>
      </c>
      <c r="G31">
        <f t="shared" si="6"/>
        <v>0.6657142857142857</v>
      </c>
      <c r="H31">
        <f t="shared" si="7"/>
        <v>0.65285714285714291</v>
      </c>
      <c r="I31">
        <f t="shared" si="8"/>
        <v>0.62</v>
      </c>
      <c r="J31">
        <f t="shared" si="9"/>
        <v>0.59285714285714286</v>
      </c>
      <c r="K31">
        <f t="shared" si="10"/>
        <v>0.57428571428571418</v>
      </c>
      <c r="L31">
        <f t="shared" si="11"/>
        <v>0.5357142857142857</v>
      </c>
      <c r="M31" s="68">
        <v>0.58161816994444449</v>
      </c>
      <c r="O31" s="7" t="s">
        <v>40</v>
      </c>
      <c r="Q31" s="7" t="s">
        <v>40</v>
      </c>
      <c r="R31" s="7">
        <v>4.47</v>
      </c>
      <c r="S31" s="7">
        <v>4.26</v>
      </c>
      <c r="T31" s="7">
        <v>4.3499999999999996</v>
      </c>
      <c r="U31" s="7">
        <v>4.55</v>
      </c>
      <c r="V31" s="7">
        <v>4.59</v>
      </c>
      <c r="W31" s="7">
        <v>4.66</v>
      </c>
      <c r="X31" s="7">
        <v>4.57</v>
      </c>
      <c r="Y31" s="7">
        <v>4.34</v>
      </c>
      <c r="Z31" s="7">
        <v>4.1500000000000004</v>
      </c>
      <c r="AA31" s="7">
        <v>4.0199999999999996</v>
      </c>
      <c r="AB31" s="7">
        <v>3.75</v>
      </c>
    </row>
    <row r="32" spans="1:28" x14ac:dyDescent="0.2">
      <c r="A32" s="19" t="s">
        <v>41</v>
      </c>
      <c r="B32">
        <f t="shared" si="1"/>
        <v>0.52142857142857146</v>
      </c>
      <c r="C32">
        <f t="shared" si="2"/>
        <v>0.57999999999999996</v>
      </c>
      <c r="D32">
        <f t="shared" si="3"/>
        <v>0.59</v>
      </c>
      <c r="E32">
        <f t="shared" si="4"/>
        <v>0.59714285714285709</v>
      </c>
      <c r="F32">
        <f t="shared" si="5"/>
        <v>0.59571428571428575</v>
      </c>
      <c r="G32">
        <f t="shared" si="6"/>
        <v>0.59</v>
      </c>
      <c r="H32">
        <f t="shared" si="7"/>
        <v>0.58857142857142863</v>
      </c>
      <c r="I32">
        <f t="shared" si="8"/>
        <v>0.57999999999999996</v>
      </c>
      <c r="J32">
        <f t="shared" si="9"/>
        <v>0.57285714285714284</v>
      </c>
      <c r="K32">
        <f t="shared" si="10"/>
        <v>0.59285714285714286</v>
      </c>
      <c r="L32">
        <f t="shared" si="11"/>
        <v>0.61857142857142855</v>
      </c>
      <c r="M32" s="68">
        <v>0.66227147314444457</v>
      </c>
      <c r="O32" s="7" t="s">
        <v>41</v>
      </c>
      <c r="Q32" s="7" t="s">
        <v>41</v>
      </c>
      <c r="R32" s="7">
        <v>3.65</v>
      </c>
      <c r="S32" s="7">
        <v>4.0599999999999996</v>
      </c>
      <c r="T32" s="7">
        <v>4.13</v>
      </c>
      <c r="U32" s="7">
        <v>4.18</v>
      </c>
      <c r="V32" s="7">
        <v>4.17</v>
      </c>
      <c r="W32" s="7">
        <v>4.13</v>
      </c>
      <c r="X32" s="7">
        <v>4.12</v>
      </c>
      <c r="Y32" s="7">
        <v>4.0599999999999996</v>
      </c>
      <c r="Z32" s="7">
        <v>4.01</v>
      </c>
      <c r="AA32" s="7">
        <v>4.1500000000000004</v>
      </c>
      <c r="AB32" s="7">
        <v>4.33</v>
      </c>
    </row>
    <row r="33" spans="1:28" x14ac:dyDescent="0.2">
      <c r="A33" s="19" t="s">
        <v>42</v>
      </c>
      <c r="B33">
        <f t="shared" si="1"/>
        <v>0.49714285714285716</v>
      </c>
      <c r="C33">
        <f t="shared" si="2"/>
        <v>0.50571428571428567</v>
      </c>
      <c r="D33">
        <f t="shared" si="3"/>
        <v>0.48285714285714282</v>
      </c>
      <c r="E33">
        <f t="shared" si="4"/>
        <v>0.48142857142857143</v>
      </c>
      <c r="F33">
        <f t="shared" si="5"/>
        <v>0.48142857142857143</v>
      </c>
      <c r="G33">
        <f t="shared" si="6"/>
        <v>0.48</v>
      </c>
      <c r="H33">
        <f t="shared" si="7"/>
        <v>0.4642857142857143</v>
      </c>
      <c r="I33">
        <f t="shared" si="8"/>
        <v>0.44857142857142857</v>
      </c>
      <c r="J33">
        <f t="shared" si="9"/>
        <v>0.43428571428571427</v>
      </c>
      <c r="K33">
        <f t="shared" si="10"/>
        <v>0.43</v>
      </c>
      <c r="L33">
        <f t="shared" si="11"/>
        <v>0.39</v>
      </c>
      <c r="M33" s="68">
        <v>0.51263730394444451</v>
      </c>
      <c r="O33" s="7" t="s">
        <v>42</v>
      </c>
      <c r="Q33" s="7" t="s">
        <v>42</v>
      </c>
      <c r="R33" s="7">
        <v>3.48</v>
      </c>
      <c r="S33" s="7">
        <v>3.54</v>
      </c>
      <c r="T33" s="7">
        <v>3.38</v>
      </c>
      <c r="U33" s="7">
        <v>3.37</v>
      </c>
      <c r="V33" s="7">
        <v>3.37</v>
      </c>
      <c r="W33" s="7">
        <v>3.36</v>
      </c>
      <c r="X33" s="7">
        <v>3.25</v>
      </c>
      <c r="Y33" s="7">
        <v>3.14</v>
      </c>
      <c r="Z33" s="7">
        <v>3.04</v>
      </c>
      <c r="AA33" s="7">
        <v>3.01</v>
      </c>
      <c r="AB33" s="7">
        <v>2.73</v>
      </c>
    </row>
    <row r="34" spans="1:28" x14ac:dyDescent="0.2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0.47142857142857142</v>
      </c>
      <c r="L34">
        <f t="shared" si="11"/>
        <v>0.42142857142857143</v>
      </c>
      <c r="M34" s="68">
        <v>0.25594442173333332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3.3</v>
      </c>
      <c r="AB34" s="7">
        <v>2.95</v>
      </c>
    </row>
    <row r="35" spans="1:28" x14ac:dyDescent="0.2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2">
      <c r="A36" s="19" t="s">
        <v>45</v>
      </c>
      <c r="B36">
        <f t="shared" si="1"/>
        <v>0.52</v>
      </c>
      <c r="C36">
        <f t="shared" si="2"/>
        <v>0.55142857142857138</v>
      </c>
      <c r="D36">
        <f t="shared" si="3"/>
        <v>0.56285714285714283</v>
      </c>
      <c r="E36">
        <f t="shared" si="4"/>
        <v>0.55857142857142861</v>
      </c>
      <c r="F36">
        <f t="shared" si="5"/>
        <v>0.52</v>
      </c>
      <c r="G36">
        <f t="shared" si="6"/>
        <v>0.51428571428571435</v>
      </c>
      <c r="H36">
        <f t="shared" si="7"/>
        <v>0.51285714285714279</v>
      </c>
      <c r="I36">
        <f t="shared" si="8"/>
        <v>0.51</v>
      </c>
      <c r="J36">
        <f t="shared" si="9"/>
        <v>0.49714285714285716</v>
      </c>
      <c r="K36">
        <f t="shared" si="10"/>
        <v>0.4757142857142857</v>
      </c>
      <c r="L36">
        <f t="shared" si="11"/>
        <v>0.48714285714285716</v>
      </c>
      <c r="M36" s="68">
        <v>0.4994363586222223</v>
      </c>
      <c r="O36" s="7" t="s">
        <v>45</v>
      </c>
      <c r="Q36" s="7" t="s">
        <v>45</v>
      </c>
      <c r="R36" s="7">
        <v>3.64</v>
      </c>
      <c r="S36" s="7">
        <v>3.86</v>
      </c>
      <c r="T36" s="7">
        <v>3.94</v>
      </c>
      <c r="U36" s="7">
        <v>3.91</v>
      </c>
      <c r="V36" s="7">
        <v>3.64</v>
      </c>
      <c r="W36" s="7">
        <v>3.6</v>
      </c>
      <c r="X36" s="7">
        <v>3.59</v>
      </c>
      <c r="Y36" s="7">
        <v>3.57</v>
      </c>
      <c r="Z36" s="7">
        <v>3.48</v>
      </c>
      <c r="AA36" s="7">
        <v>3.33</v>
      </c>
      <c r="AB36" s="7">
        <v>3.41</v>
      </c>
    </row>
    <row r="37" spans="1:28" x14ac:dyDescent="0.2">
      <c r="A37" s="19" t="s">
        <v>46</v>
      </c>
      <c r="B37" t="str">
        <f t="shared" si="1"/>
        <v>XXX</v>
      </c>
      <c r="C37">
        <f t="shared" si="2"/>
        <v>0.39428571428571424</v>
      </c>
      <c r="D37">
        <f t="shared" si="3"/>
        <v>0.41142857142857142</v>
      </c>
      <c r="E37">
        <f t="shared" si="4"/>
        <v>0.41428571428571426</v>
      </c>
      <c r="F37">
        <f t="shared" si="5"/>
        <v>0.4042857142857143</v>
      </c>
      <c r="G37">
        <f t="shared" si="6"/>
        <v>0.47857142857142859</v>
      </c>
      <c r="H37">
        <f t="shared" si="7"/>
        <v>0.50428571428571423</v>
      </c>
      <c r="I37">
        <f t="shared" si="8"/>
        <v>0.52714285714285714</v>
      </c>
      <c r="J37">
        <f t="shared" si="9"/>
        <v>0.59714285714285709</v>
      </c>
      <c r="K37">
        <f t="shared" si="10"/>
        <v>0.57000000000000006</v>
      </c>
      <c r="L37" t="str">
        <f t="shared" si="11"/>
        <v>XXX</v>
      </c>
      <c r="M37" s="68">
        <v>0.35480829741111114</v>
      </c>
      <c r="O37" s="7" t="s">
        <v>46</v>
      </c>
      <c r="Q37" s="7" t="s">
        <v>46</v>
      </c>
      <c r="R37" s="7" t="s">
        <v>264</v>
      </c>
      <c r="S37" s="7">
        <v>2.76</v>
      </c>
      <c r="T37" s="7">
        <v>2.88</v>
      </c>
      <c r="U37" s="7">
        <v>2.9</v>
      </c>
      <c r="V37" s="7">
        <v>2.83</v>
      </c>
      <c r="W37" s="7">
        <v>3.35</v>
      </c>
      <c r="X37" s="7">
        <v>3.53</v>
      </c>
      <c r="Y37" s="7">
        <v>3.69</v>
      </c>
      <c r="Z37" s="7">
        <v>4.18</v>
      </c>
      <c r="AA37" s="7">
        <v>3.99</v>
      </c>
      <c r="AB37" s="7" t="s">
        <v>264</v>
      </c>
    </row>
    <row r="38" spans="1:28" x14ac:dyDescent="0.2">
      <c r="A38" s="19" t="s">
        <v>47</v>
      </c>
      <c r="B38">
        <f t="shared" si="1"/>
        <v>0.47285714285714286</v>
      </c>
      <c r="C38">
        <f t="shared" si="2"/>
        <v>0.45857142857142857</v>
      </c>
      <c r="D38">
        <f t="shared" si="3"/>
        <v>0.41285714285714287</v>
      </c>
      <c r="E38">
        <f t="shared" si="4"/>
        <v>0.40285714285714286</v>
      </c>
      <c r="F38">
        <f t="shared" si="5"/>
        <v>0.40142857142857141</v>
      </c>
      <c r="G38">
        <f t="shared" si="6"/>
        <v>0.39714285714285713</v>
      </c>
      <c r="H38">
        <f t="shared" si="7"/>
        <v>0.38428571428571429</v>
      </c>
      <c r="I38">
        <f t="shared" si="8"/>
        <v>0.35285714285714287</v>
      </c>
      <c r="J38">
        <f t="shared" si="9"/>
        <v>0.35571428571428576</v>
      </c>
      <c r="K38">
        <f t="shared" si="10"/>
        <v>0.34857142857142859</v>
      </c>
      <c r="L38">
        <f t="shared" si="11"/>
        <v>0.32714285714285712</v>
      </c>
      <c r="M38" s="68">
        <v>0.35771838162222225</v>
      </c>
      <c r="O38" s="7" t="s">
        <v>47</v>
      </c>
      <c r="Q38" s="7" t="s">
        <v>47</v>
      </c>
      <c r="R38" s="7">
        <v>3.31</v>
      </c>
      <c r="S38" s="7">
        <v>3.21</v>
      </c>
      <c r="T38" s="7">
        <v>2.89</v>
      </c>
      <c r="U38" s="7">
        <v>2.82</v>
      </c>
      <c r="V38" s="7">
        <v>2.81</v>
      </c>
      <c r="W38" s="7">
        <v>2.78</v>
      </c>
      <c r="X38" s="7">
        <v>2.69</v>
      </c>
      <c r="Y38" s="7">
        <v>2.4700000000000002</v>
      </c>
      <c r="Z38" s="7">
        <v>2.4900000000000002</v>
      </c>
      <c r="AA38" s="7">
        <v>2.44</v>
      </c>
      <c r="AB38" s="7">
        <v>2.29</v>
      </c>
    </row>
    <row r="39" spans="1:28" x14ac:dyDescent="0.2">
      <c r="A39" s="19" t="s">
        <v>48</v>
      </c>
      <c r="B39">
        <f t="shared" si="1"/>
        <v>0.61142857142857143</v>
      </c>
      <c r="C39">
        <f t="shared" si="2"/>
        <v>0.65428571428571425</v>
      </c>
      <c r="D39">
        <f t="shared" si="3"/>
        <v>0.66142857142857137</v>
      </c>
      <c r="E39">
        <f t="shared" si="4"/>
        <v>0.64142857142857146</v>
      </c>
      <c r="F39">
        <f t="shared" si="5"/>
        <v>0.63</v>
      </c>
      <c r="G39">
        <f t="shared" si="6"/>
        <v>0.59857142857142864</v>
      </c>
      <c r="H39">
        <f t="shared" si="7"/>
        <v>0.59</v>
      </c>
      <c r="I39">
        <f t="shared" si="8"/>
        <v>0.57999999999999996</v>
      </c>
      <c r="J39">
        <f t="shared" si="9"/>
        <v>0.55571428571428572</v>
      </c>
      <c r="K39">
        <f t="shared" si="10"/>
        <v>0.52</v>
      </c>
      <c r="L39">
        <f t="shared" si="11"/>
        <v>0.54714285714285715</v>
      </c>
      <c r="M39" s="68">
        <v>0.55561180244444441</v>
      </c>
      <c r="O39" s="7" t="s">
        <v>48</v>
      </c>
      <c r="Q39" s="7" t="s">
        <v>48</v>
      </c>
      <c r="R39" s="7">
        <v>4.28</v>
      </c>
      <c r="S39" s="7">
        <v>4.58</v>
      </c>
      <c r="T39" s="7">
        <v>4.63</v>
      </c>
      <c r="U39" s="7">
        <v>4.49</v>
      </c>
      <c r="V39" s="7">
        <v>4.41</v>
      </c>
      <c r="W39" s="7">
        <v>4.1900000000000004</v>
      </c>
      <c r="X39" s="7">
        <v>4.13</v>
      </c>
      <c r="Y39" s="7">
        <v>4.0599999999999996</v>
      </c>
      <c r="Z39" s="7">
        <v>3.89</v>
      </c>
      <c r="AA39" s="7">
        <v>3.64</v>
      </c>
      <c r="AB39" s="7">
        <v>3.83</v>
      </c>
    </row>
    <row r="40" spans="1:28" x14ac:dyDescent="0.2">
      <c r="A40" s="19" t="s">
        <v>243</v>
      </c>
      <c r="B40">
        <f t="shared" si="1"/>
        <v>0.42857142857142855</v>
      </c>
      <c r="C40">
        <f t="shared" si="2"/>
        <v>0.43285714285714283</v>
      </c>
      <c r="D40">
        <f t="shared" si="3"/>
        <v>0.4642857142857143</v>
      </c>
      <c r="E40">
        <f t="shared" si="4"/>
        <v>0.45428571428571429</v>
      </c>
      <c r="F40">
        <f t="shared" si="5"/>
        <v>0.42428571428571432</v>
      </c>
      <c r="G40">
        <f t="shared" si="6"/>
        <v>0.43285714285714283</v>
      </c>
      <c r="H40">
        <f t="shared" si="7"/>
        <v>0.44714285714285712</v>
      </c>
      <c r="I40">
        <f t="shared" si="8"/>
        <v>0.49285714285714288</v>
      </c>
      <c r="J40">
        <f t="shared" si="9"/>
        <v>0.52571428571428569</v>
      </c>
      <c r="K40">
        <f t="shared" si="10"/>
        <v>0.51571428571428568</v>
      </c>
      <c r="L40">
        <f t="shared" si="11"/>
        <v>0.43571428571428567</v>
      </c>
      <c r="M40" s="68">
        <v>0.43977961935555554</v>
      </c>
      <c r="O40" s="7" t="s">
        <v>49</v>
      </c>
      <c r="Q40" s="7" t="s">
        <v>49</v>
      </c>
      <c r="R40" s="7">
        <v>3</v>
      </c>
      <c r="S40" s="7">
        <v>3.03</v>
      </c>
      <c r="T40" s="7">
        <v>3.25</v>
      </c>
      <c r="U40" s="7">
        <v>3.18</v>
      </c>
      <c r="V40" s="7">
        <v>2.97</v>
      </c>
      <c r="W40" s="7">
        <v>3.03</v>
      </c>
      <c r="X40" s="7">
        <v>3.13</v>
      </c>
      <c r="Y40" s="7">
        <v>3.45</v>
      </c>
      <c r="Z40" s="7">
        <v>3.68</v>
      </c>
      <c r="AA40" s="7">
        <v>3.61</v>
      </c>
      <c r="AB40" s="7">
        <v>3.05</v>
      </c>
    </row>
    <row r="41" spans="1:28" x14ac:dyDescent="0.2">
      <c r="A41" s="19" t="s">
        <v>50</v>
      </c>
      <c r="B41">
        <f t="shared" si="1"/>
        <v>0.76571428571428579</v>
      </c>
      <c r="C41">
        <f t="shared" si="2"/>
        <v>0.75</v>
      </c>
      <c r="D41">
        <f t="shared" si="3"/>
        <v>0.73000000000000009</v>
      </c>
      <c r="E41">
        <f t="shared" si="4"/>
        <v>0.70428571428571429</v>
      </c>
      <c r="F41">
        <f t="shared" si="5"/>
        <v>0.71</v>
      </c>
      <c r="G41">
        <f t="shared" si="6"/>
        <v>0.59285714285714286</v>
      </c>
      <c r="H41">
        <f t="shared" si="7"/>
        <v>0.57000000000000006</v>
      </c>
      <c r="I41">
        <f t="shared" si="8"/>
        <v>0.58142857142857152</v>
      </c>
      <c r="J41">
        <f t="shared" si="9"/>
        <v>0.6</v>
      </c>
      <c r="K41">
        <f t="shared" si="10"/>
        <v>0.61142857142857143</v>
      </c>
      <c r="L41">
        <f t="shared" si="11"/>
        <v>0.61714285714285722</v>
      </c>
      <c r="M41" s="68">
        <v>0.73306849272222219</v>
      </c>
      <c r="O41" s="7" t="s">
        <v>50</v>
      </c>
      <c r="Q41" s="7" t="s">
        <v>50</v>
      </c>
      <c r="R41" s="7">
        <v>5.36</v>
      </c>
      <c r="S41" s="7">
        <v>5.25</v>
      </c>
      <c r="T41" s="7">
        <v>5.1100000000000003</v>
      </c>
      <c r="U41" s="7">
        <v>4.93</v>
      </c>
      <c r="V41" s="7">
        <v>4.97</v>
      </c>
      <c r="W41" s="7">
        <v>4.1500000000000004</v>
      </c>
      <c r="X41" s="7">
        <v>3.99</v>
      </c>
      <c r="Y41" s="7">
        <v>4.07</v>
      </c>
      <c r="Z41" s="7">
        <v>4.2</v>
      </c>
      <c r="AA41" s="7">
        <v>4.28</v>
      </c>
      <c r="AB41" s="7">
        <v>4.32</v>
      </c>
    </row>
    <row r="42" spans="1:28" x14ac:dyDescent="0.2">
      <c r="A42" s="19" t="s">
        <v>51</v>
      </c>
      <c r="B42">
        <f t="shared" si="1"/>
        <v>0.42</v>
      </c>
      <c r="C42">
        <f t="shared" si="2"/>
        <v>0.40285714285714286</v>
      </c>
      <c r="D42">
        <f t="shared" si="3"/>
        <v>0.43</v>
      </c>
      <c r="E42">
        <f t="shared" si="4"/>
        <v>0.44</v>
      </c>
      <c r="F42">
        <f t="shared" si="5"/>
        <v>0.43142857142857144</v>
      </c>
      <c r="G42">
        <f t="shared" si="6"/>
        <v>0.44571428571428573</v>
      </c>
      <c r="H42">
        <f t="shared" si="7"/>
        <v>0.46142857142857141</v>
      </c>
      <c r="I42">
        <f t="shared" si="8"/>
        <v>0.48142857142857143</v>
      </c>
      <c r="J42">
        <f t="shared" si="9"/>
        <v>0.45285714285714285</v>
      </c>
      <c r="K42">
        <f t="shared" si="10"/>
        <v>0.41571428571428576</v>
      </c>
      <c r="L42">
        <f t="shared" si="11"/>
        <v>0.38857142857142862</v>
      </c>
      <c r="M42" s="68">
        <v>0.46500723227777774</v>
      </c>
      <c r="O42" s="7" t="s">
        <v>51</v>
      </c>
      <c r="Q42" s="7" t="s">
        <v>51</v>
      </c>
      <c r="R42" s="7">
        <v>2.94</v>
      </c>
      <c r="S42" s="7">
        <v>2.82</v>
      </c>
      <c r="T42" s="7">
        <v>3.01</v>
      </c>
      <c r="U42" s="7">
        <v>3.08</v>
      </c>
      <c r="V42" s="7">
        <v>3.02</v>
      </c>
      <c r="W42" s="7">
        <v>3.12</v>
      </c>
      <c r="X42" s="7">
        <v>3.23</v>
      </c>
      <c r="Y42" s="7">
        <v>3.37</v>
      </c>
      <c r="Z42" s="7">
        <v>3.17</v>
      </c>
      <c r="AA42" s="7">
        <v>2.91</v>
      </c>
      <c r="AB42" s="7">
        <v>2.72</v>
      </c>
    </row>
    <row r="43" spans="1:28" x14ac:dyDescent="0.2">
      <c r="A43" s="19" t="s">
        <v>52</v>
      </c>
      <c r="B43">
        <f t="shared" si="1"/>
        <v>0.34428571428571431</v>
      </c>
      <c r="C43">
        <f t="shared" si="2"/>
        <v>0.35428571428571426</v>
      </c>
      <c r="D43">
        <f t="shared" si="3"/>
        <v>0.38857142857142862</v>
      </c>
      <c r="E43">
        <f t="shared" si="4"/>
        <v>0.38857142857142862</v>
      </c>
      <c r="F43">
        <f t="shared" si="5"/>
        <v>0.41428571428571426</v>
      </c>
      <c r="G43">
        <f t="shared" si="6"/>
        <v>0.43428571428571427</v>
      </c>
      <c r="H43">
        <f t="shared" si="7"/>
        <v>0.50571428571428567</v>
      </c>
      <c r="I43" t="str">
        <f t="shared" si="8"/>
        <v>XXX</v>
      </c>
      <c r="J43">
        <f t="shared" si="9"/>
        <v>0.41142857142857142</v>
      </c>
      <c r="K43">
        <f t="shared" si="10"/>
        <v>0.40714285714285714</v>
      </c>
      <c r="L43">
        <f t="shared" si="11"/>
        <v>0.34428571428571431</v>
      </c>
      <c r="M43" s="68">
        <v>0.41529244185555564</v>
      </c>
      <c r="O43" s="7" t="s">
        <v>52</v>
      </c>
      <c r="Q43" s="7" t="s">
        <v>52</v>
      </c>
      <c r="R43" s="7">
        <v>2.41</v>
      </c>
      <c r="S43" s="7">
        <v>2.48</v>
      </c>
      <c r="T43" s="7">
        <v>2.72</v>
      </c>
      <c r="U43" s="7">
        <v>2.72</v>
      </c>
      <c r="V43" s="7">
        <v>2.9</v>
      </c>
      <c r="W43" s="7">
        <v>3.04</v>
      </c>
      <c r="X43" s="7">
        <v>3.54</v>
      </c>
      <c r="Y43" s="7" t="s">
        <v>264</v>
      </c>
      <c r="Z43" s="7">
        <v>2.88</v>
      </c>
      <c r="AA43" s="7">
        <v>2.85</v>
      </c>
      <c r="AB43" s="7">
        <v>2.41</v>
      </c>
    </row>
    <row r="44" spans="1:28" x14ac:dyDescent="0.2">
      <c r="A44" s="19" t="s">
        <v>188</v>
      </c>
      <c r="B44">
        <f t="shared" si="1"/>
        <v>0.51571428571428568</v>
      </c>
      <c r="C44">
        <f t="shared" si="2"/>
        <v>0.52</v>
      </c>
      <c r="D44">
        <f t="shared" si="3"/>
        <v>0.5357142857142857</v>
      </c>
      <c r="E44">
        <f t="shared" si="4"/>
        <v>0.5357142857142857</v>
      </c>
      <c r="F44">
        <f t="shared" si="5"/>
        <v>0.48</v>
      </c>
      <c r="G44">
        <f t="shared" si="6"/>
        <v>0.46</v>
      </c>
      <c r="H44">
        <f t="shared" si="7"/>
        <v>0.44857142857142857</v>
      </c>
      <c r="I44">
        <f t="shared" si="8"/>
        <v>0.46714285714285714</v>
      </c>
      <c r="J44">
        <f t="shared" si="9"/>
        <v>0.46571428571428569</v>
      </c>
      <c r="K44">
        <f t="shared" si="10"/>
        <v>0.46571428571428569</v>
      </c>
      <c r="L44">
        <f t="shared" si="11"/>
        <v>0.46857142857142853</v>
      </c>
      <c r="M44" s="68">
        <v>0.47600120305555549</v>
      </c>
      <c r="O44" s="7" t="s">
        <v>188</v>
      </c>
      <c r="Q44" s="7" t="s">
        <v>188</v>
      </c>
      <c r="R44" s="7">
        <v>3.61</v>
      </c>
      <c r="S44" s="7">
        <v>3.64</v>
      </c>
      <c r="T44" s="7">
        <v>3.75</v>
      </c>
      <c r="U44" s="7">
        <v>3.75</v>
      </c>
      <c r="V44" s="7">
        <v>3.36</v>
      </c>
      <c r="W44" s="7">
        <v>3.22</v>
      </c>
      <c r="X44" s="7">
        <v>3.14</v>
      </c>
      <c r="Y44" s="7">
        <v>3.27</v>
      </c>
      <c r="Z44" s="7">
        <v>3.26</v>
      </c>
      <c r="AA44" s="7">
        <v>3.26</v>
      </c>
      <c r="AB44" s="7">
        <v>3.28</v>
      </c>
    </row>
    <row r="45" spans="1:28" x14ac:dyDescent="0.2">
      <c r="A45" s="19" t="s">
        <v>54</v>
      </c>
      <c r="B45">
        <f t="shared" si="1"/>
        <v>0.52428571428571424</v>
      </c>
      <c r="C45">
        <f t="shared" si="2"/>
        <v>0.50285714285714289</v>
      </c>
      <c r="D45">
        <f t="shared" si="3"/>
        <v>0.51571428571428568</v>
      </c>
      <c r="E45">
        <f t="shared" si="4"/>
        <v>0.48857142857142855</v>
      </c>
      <c r="F45">
        <f t="shared" si="5"/>
        <v>0.44714285714285712</v>
      </c>
      <c r="G45">
        <f t="shared" si="6"/>
        <v>0.42428571428571432</v>
      </c>
      <c r="H45">
        <f t="shared" si="7"/>
        <v>0.43142857142857144</v>
      </c>
      <c r="I45">
        <f t="shared" si="8"/>
        <v>0.49571428571428572</v>
      </c>
      <c r="J45">
        <f t="shared" si="9"/>
        <v>0.44714285714285712</v>
      </c>
      <c r="K45">
        <f t="shared" si="10"/>
        <v>0.40857142857142853</v>
      </c>
      <c r="L45">
        <f t="shared" si="11"/>
        <v>0.35428571428571426</v>
      </c>
      <c r="M45" s="68">
        <v>0.39000880715555558</v>
      </c>
      <c r="O45" s="7" t="s">
        <v>54</v>
      </c>
      <c r="Q45" s="7" t="s">
        <v>54</v>
      </c>
      <c r="R45" s="7">
        <v>3.67</v>
      </c>
      <c r="S45" s="7">
        <v>3.52</v>
      </c>
      <c r="T45" s="7">
        <v>3.61</v>
      </c>
      <c r="U45" s="7">
        <v>3.42</v>
      </c>
      <c r="V45" s="7">
        <v>3.13</v>
      </c>
      <c r="W45" s="7">
        <v>2.97</v>
      </c>
      <c r="X45" s="7">
        <v>3.02</v>
      </c>
      <c r="Y45" s="7">
        <v>3.47</v>
      </c>
      <c r="Z45" s="7">
        <v>3.13</v>
      </c>
      <c r="AA45" s="7">
        <v>2.86</v>
      </c>
      <c r="AB45" s="7">
        <v>2.48</v>
      </c>
    </row>
    <row r="46" spans="1:28" x14ac:dyDescent="0.2">
      <c r="A46" s="19" t="s">
        <v>55</v>
      </c>
      <c r="B46">
        <f t="shared" si="1"/>
        <v>0.6428571428571429</v>
      </c>
      <c r="C46">
        <f t="shared" si="2"/>
        <v>0.6428571428571429</v>
      </c>
      <c r="D46">
        <f t="shared" si="3"/>
        <v>0.6071428571428571</v>
      </c>
      <c r="E46">
        <f t="shared" si="4"/>
        <v>0.61857142857142855</v>
      </c>
      <c r="F46">
        <f t="shared" si="5"/>
        <v>0.62714285714285711</v>
      </c>
      <c r="G46">
        <f t="shared" si="6"/>
        <v>0.61142857142857143</v>
      </c>
      <c r="H46">
        <f t="shared" si="7"/>
        <v>0.62428571428571433</v>
      </c>
      <c r="I46">
        <f t="shared" si="8"/>
        <v>0.63285714285714278</v>
      </c>
      <c r="J46">
        <f t="shared" si="9"/>
        <v>0.62857142857142867</v>
      </c>
      <c r="K46">
        <f t="shared" si="10"/>
        <v>0.63857142857142857</v>
      </c>
      <c r="L46">
        <f t="shared" si="11"/>
        <v>0.60142857142857142</v>
      </c>
      <c r="M46" s="68">
        <v>0.66342210773333321</v>
      </c>
      <c r="O46" s="7" t="s">
        <v>55</v>
      </c>
      <c r="Q46" s="7" t="s">
        <v>55</v>
      </c>
      <c r="R46" s="7">
        <v>4.5</v>
      </c>
      <c r="S46" s="7">
        <v>4.5</v>
      </c>
      <c r="T46" s="7">
        <v>4.25</v>
      </c>
      <c r="U46" s="7">
        <v>4.33</v>
      </c>
      <c r="V46" s="7">
        <v>4.3899999999999997</v>
      </c>
      <c r="W46" s="7">
        <v>4.28</v>
      </c>
      <c r="X46" s="7">
        <v>4.37</v>
      </c>
      <c r="Y46" s="7">
        <v>4.43</v>
      </c>
      <c r="Z46" s="7">
        <v>4.4000000000000004</v>
      </c>
      <c r="AA46" s="7">
        <v>4.47</v>
      </c>
      <c r="AB46" s="7">
        <v>4.21</v>
      </c>
    </row>
    <row r="47" spans="1:28" x14ac:dyDescent="0.2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0.50714285714285712</v>
      </c>
      <c r="F47">
        <f t="shared" si="5"/>
        <v>0.46571428571428569</v>
      </c>
      <c r="G47">
        <f t="shared" si="6"/>
        <v>0.43428571428571427</v>
      </c>
      <c r="H47">
        <f t="shared" si="7"/>
        <v>0.49142857142857144</v>
      </c>
      <c r="I47">
        <f t="shared" si="8"/>
        <v>0.50714285714285712</v>
      </c>
      <c r="J47">
        <f t="shared" si="9"/>
        <v>0.47857142857142859</v>
      </c>
      <c r="K47" t="str">
        <f t="shared" si="10"/>
        <v>XXX</v>
      </c>
      <c r="L47">
        <f t="shared" si="11"/>
        <v>0.4642857142857143</v>
      </c>
      <c r="M47" s="68">
        <v>0.38634167115555557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3.55</v>
      </c>
      <c r="V47" s="7">
        <v>3.26</v>
      </c>
      <c r="W47" s="7">
        <v>3.04</v>
      </c>
      <c r="X47" s="7">
        <v>3.44</v>
      </c>
      <c r="Y47" s="7">
        <v>3.55</v>
      </c>
      <c r="Z47" s="7">
        <v>3.35</v>
      </c>
      <c r="AA47" s="7" t="s">
        <v>264</v>
      </c>
      <c r="AB47" s="7">
        <v>3.25</v>
      </c>
    </row>
    <row r="48" spans="1:28" x14ac:dyDescent="0.2">
      <c r="A48" s="19" t="s">
        <v>57</v>
      </c>
      <c r="B48">
        <f t="shared" si="1"/>
        <v>0.49714285714285716</v>
      </c>
      <c r="C48">
        <f t="shared" si="2"/>
        <v>0.52428571428571424</v>
      </c>
      <c r="D48">
        <f t="shared" si="3"/>
        <v>0.51142857142857145</v>
      </c>
      <c r="E48">
        <f t="shared" si="4"/>
        <v>0.54571428571428571</v>
      </c>
      <c r="F48">
        <f t="shared" si="5"/>
        <v>0.53285714285714281</v>
      </c>
      <c r="G48">
        <f t="shared" si="6"/>
        <v>0.53</v>
      </c>
      <c r="H48">
        <f t="shared" si="7"/>
        <v>0.48285714285714282</v>
      </c>
      <c r="I48">
        <f t="shared" si="8"/>
        <v>0.44857142857142857</v>
      </c>
      <c r="J48">
        <f t="shared" si="9"/>
        <v>0.48285714285714282</v>
      </c>
      <c r="K48">
        <f t="shared" si="10"/>
        <v>0.52571428571428569</v>
      </c>
      <c r="L48">
        <f t="shared" si="11"/>
        <v>0.52571428571428569</v>
      </c>
      <c r="M48" s="68">
        <v>0.45489207243333335</v>
      </c>
      <c r="O48" s="7" t="s">
        <v>57</v>
      </c>
      <c r="Q48" s="7" t="s">
        <v>57</v>
      </c>
      <c r="R48" s="7">
        <v>3.48</v>
      </c>
      <c r="S48" s="7">
        <v>3.67</v>
      </c>
      <c r="T48" s="7">
        <v>3.58</v>
      </c>
      <c r="U48" s="7">
        <v>3.82</v>
      </c>
      <c r="V48" s="7">
        <v>3.73</v>
      </c>
      <c r="W48" s="7">
        <v>3.71</v>
      </c>
      <c r="X48" s="7">
        <v>3.38</v>
      </c>
      <c r="Y48" s="7">
        <v>3.14</v>
      </c>
      <c r="Z48" s="7">
        <v>3.38</v>
      </c>
      <c r="AA48" s="7">
        <v>3.68</v>
      </c>
      <c r="AB48" s="7">
        <v>3.68</v>
      </c>
    </row>
    <row r="49" spans="1:28" x14ac:dyDescent="0.2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2">
      <c r="A50" s="19" t="s">
        <v>59</v>
      </c>
      <c r="B50">
        <f t="shared" si="1"/>
        <v>0.77142857142857146</v>
      </c>
      <c r="C50">
        <f t="shared" si="2"/>
        <v>0.75857142857142856</v>
      </c>
      <c r="D50">
        <f t="shared" si="3"/>
        <v>0.72142857142857142</v>
      </c>
      <c r="E50">
        <f t="shared" si="4"/>
        <v>0.73428571428571421</v>
      </c>
      <c r="F50">
        <f t="shared" si="5"/>
        <v>0.75571428571428567</v>
      </c>
      <c r="G50">
        <f t="shared" si="6"/>
        <v>0.76999999999999991</v>
      </c>
      <c r="H50">
        <f t="shared" si="7"/>
        <v>0.80142857142857149</v>
      </c>
      <c r="I50">
        <f t="shared" si="8"/>
        <v>0.76428571428571423</v>
      </c>
      <c r="J50">
        <f t="shared" si="9"/>
        <v>0.76</v>
      </c>
      <c r="K50">
        <f t="shared" si="10"/>
        <v>0.76571428571428579</v>
      </c>
      <c r="L50">
        <f t="shared" si="11"/>
        <v>0.76571428571428579</v>
      </c>
      <c r="M50" s="68">
        <v>0.82522079677777771</v>
      </c>
      <c r="O50" s="7" t="s">
        <v>59</v>
      </c>
      <c r="Q50" s="7" t="s">
        <v>59</v>
      </c>
      <c r="R50" s="7">
        <v>5.4</v>
      </c>
      <c r="S50" s="7">
        <v>5.31</v>
      </c>
      <c r="T50" s="7">
        <v>5.05</v>
      </c>
      <c r="U50" s="7">
        <v>5.14</v>
      </c>
      <c r="V50" s="7">
        <v>5.29</v>
      </c>
      <c r="W50" s="7">
        <v>5.39</v>
      </c>
      <c r="X50" s="7">
        <v>5.61</v>
      </c>
      <c r="Y50" s="7">
        <v>5.35</v>
      </c>
      <c r="Z50" s="7">
        <v>5.32</v>
      </c>
      <c r="AA50" s="7">
        <v>5.36</v>
      </c>
      <c r="AB50" s="7">
        <v>5.36</v>
      </c>
    </row>
    <row r="51" spans="1:28" x14ac:dyDescent="0.2">
      <c r="A51" s="19" t="s">
        <v>60</v>
      </c>
      <c r="B51">
        <f t="shared" si="1"/>
        <v>0.59285714285714286</v>
      </c>
      <c r="C51">
        <f t="shared" si="2"/>
        <v>0.58571428571428563</v>
      </c>
      <c r="D51">
        <f t="shared" si="3"/>
        <v>0.58142857142857152</v>
      </c>
      <c r="E51">
        <f t="shared" si="4"/>
        <v>0.59571428571428575</v>
      </c>
      <c r="F51">
        <f t="shared" si="5"/>
        <v>0.58714285714285719</v>
      </c>
      <c r="G51">
        <f t="shared" si="6"/>
        <v>0.5485714285714286</v>
      </c>
      <c r="H51">
        <f t="shared" si="7"/>
        <v>0.52571428571428569</v>
      </c>
      <c r="I51">
        <f t="shared" si="8"/>
        <v>0.52142857142857146</v>
      </c>
      <c r="J51">
        <f t="shared" si="9"/>
        <v>0.55571428571428572</v>
      </c>
      <c r="K51">
        <f t="shared" si="10"/>
        <v>0.56714285714285717</v>
      </c>
      <c r="L51">
        <f t="shared" si="11"/>
        <v>0.54714285714285715</v>
      </c>
      <c r="M51" s="68">
        <v>0.66734606690000009</v>
      </c>
      <c r="O51" s="7" t="s">
        <v>60</v>
      </c>
      <c r="Q51" s="7" t="s">
        <v>60</v>
      </c>
      <c r="R51" s="7">
        <v>4.1500000000000004</v>
      </c>
      <c r="S51" s="7">
        <v>4.0999999999999996</v>
      </c>
      <c r="T51" s="7">
        <v>4.07</v>
      </c>
      <c r="U51" s="7">
        <v>4.17</v>
      </c>
      <c r="V51" s="7">
        <v>4.1100000000000003</v>
      </c>
      <c r="W51" s="7">
        <v>3.84</v>
      </c>
      <c r="X51" s="7">
        <v>3.68</v>
      </c>
      <c r="Y51" s="7">
        <v>3.65</v>
      </c>
      <c r="Z51" s="7">
        <v>3.89</v>
      </c>
      <c r="AA51" s="7">
        <v>3.97</v>
      </c>
      <c r="AB51" s="7">
        <v>3.83</v>
      </c>
    </row>
    <row r="52" spans="1:28" x14ac:dyDescent="0.2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0.55285714285714282</v>
      </c>
      <c r="H52">
        <f t="shared" si="7"/>
        <v>0.51</v>
      </c>
      <c r="I52">
        <f t="shared" si="8"/>
        <v>0.48285714285714282</v>
      </c>
      <c r="J52">
        <f t="shared" si="9"/>
        <v>0.48428571428571432</v>
      </c>
      <c r="K52">
        <f t="shared" si="10"/>
        <v>0.49285714285714288</v>
      </c>
      <c r="L52" t="str">
        <f t="shared" si="11"/>
        <v>XXX</v>
      </c>
      <c r="M52" s="68">
        <v>0.28556481334444439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3.87</v>
      </c>
      <c r="X52" s="7">
        <v>3.57</v>
      </c>
      <c r="Y52" s="7">
        <v>3.38</v>
      </c>
      <c r="Z52" s="7">
        <v>3.39</v>
      </c>
      <c r="AA52" s="7">
        <v>3.45</v>
      </c>
      <c r="AB52" s="7" t="s">
        <v>264</v>
      </c>
    </row>
    <row r="53" spans="1:28" x14ac:dyDescent="0.2">
      <c r="A53" s="19" t="s">
        <v>189</v>
      </c>
      <c r="B53">
        <f t="shared" si="1"/>
        <v>0.60142857142857142</v>
      </c>
      <c r="C53">
        <f t="shared" si="2"/>
        <v>0.67285714285714282</v>
      </c>
      <c r="D53">
        <f t="shared" si="3"/>
        <v>0.68714285714285706</v>
      </c>
      <c r="E53">
        <f t="shared" si="4"/>
        <v>0.67428571428571427</v>
      </c>
      <c r="F53">
        <f t="shared" si="5"/>
        <v>0.66428571428571437</v>
      </c>
      <c r="G53">
        <f t="shared" si="6"/>
        <v>0.6657142857142857</v>
      </c>
      <c r="H53">
        <f t="shared" si="7"/>
        <v>0.61142857142857143</v>
      </c>
      <c r="I53">
        <f t="shared" si="8"/>
        <v>0.57428571428571418</v>
      </c>
      <c r="J53">
        <f t="shared" si="9"/>
        <v>0.59142857142857141</v>
      </c>
      <c r="K53">
        <f t="shared" si="10"/>
        <v>0.59285714285714286</v>
      </c>
      <c r="L53">
        <f t="shared" si="11"/>
        <v>0.61</v>
      </c>
      <c r="M53" s="68">
        <v>0.48128579391111109</v>
      </c>
      <c r="O53" s="7" t="s">
        <v>189</v>
      </c>
      <c r="Q53" s="7" t="s">
        <v>189</v>
      </c>
      <c r="R53" s="7">
        <v>4.21</v>
      </c>
      <c r="S53" s="7">
        <v>4.71</v>
      </c>
      <c r="T53" s="7">
        <v>4.8099999999999996</v>
      </c>
      <c r="U53" s="7">
        <v>4.72</v>
      </c>
      <c r="V53" s="7">
        <v>4.6500000000000004</v>
      </c>
      <c r="W53" s="7">
        <v>4.66</v>
      </c>
      <c r="X53" s="7">
        <v>4.28</v>
      </c>
      <c r="Y53" s="7">
        <v>4.0199999999999996</v>
      </c>
      <c r="Z53" s="7">
        <v>4.1399999999999997</v>
      </c>
      <c r="AA53" s="7">
        <v>4.1500000000000004</v>
      </c>
      <c r="AB53" s="7">
        <v>4.2699999999999996</v>
      </c>
    </row>
    <row r="54" spans="1:28" x14ac:dyDescent="0.2">
      <c r="A54" s="19" t="s">
        <v>63</v>
      </c>
      <c r="B54">
        <f t="shared" si="1"/>
        <v>0.49857142857142861</v>
      </c>
      <c r="C54">
        <f t="shared" si="2"/>
        <v>0.54142857142857148</v>
      </c>
      <c r="D54">
        <f t="shared" si="3"/>
        <v>0.54428571428571426</v>
      </c>
      <c r="E54">
        <f t="shared" si="4"/>
        <v>0.55428571428571427</v>
      </c>
      <c r="F54">
        <f t="shared" si="5"/>
        <v>0.55285714285714282</v>
      </c>
      <c r="G54">
        <f t="shared" si="6"/>
        <v>0.55000000000000004</v>
      </c>
      <c r="H54">
        <f t="shared" si="7"/>
        <v>0.53857142857142859</v>
      </c>
      <c r="I54">
        <f t="shared" si="8"/>
        <v>0.55142857142857138</v>
      </c>
      <c r="J54">
        <f t="shared" si="9"/>
        <v>0.57857142857142851</v>
      </c>
      <c r="K54">
        <f t="shared" si="10"/>
        <v>0.57857142857142851</v>
      </c>
      <c r="L54">
        <f t="shared" si="11"/>
        <v>0.54285714285714282</v>
      </c>
      <c r="M54" s="68">
        <v>0.54035087425555561</v>
      </c>
      <c r="O54" s="7" t="s">
        <v>63</v>
      </c>
      <c r="Q54" s="7" t="s">
        <v>63</v>
      </c>
      <c r="R54" s="7">
        <v>3.49</v>
      </c>
      <c r="S54" s="7">
        <v>3.79</v>
      </c>
      <c r="T54" s="7">
        <v>3.81</v>
      </c>
      <c r="U54" s="7">
        <v>3.88</v>
      </c>
      <c r="V54" s="7">
        <v>3.87</v>
      </c>
      <c r="W54" s="7">
        <v>3.85</v>
      </c>
      <c r="X54" s="7">
        <v>3.77</v>
      </c>
      <c r="Y54" s="7">
        <v>3.86</v>
      </c>
      <c r="Z54" s="7">
        <v>4.05</v>
      </c>
      <c r="AA54" s="7">
        <v>4.05</v>
      </c>
      <c r="AB54" s="7">
        <v>3.8</v>
      </c>
    </row>
    <row r="55" spans="1:28" x14ac:dyDescent="0.2">
      <c r="A55" s="19" t="s">
        <v>64</v>
      </c>
      <c r="B55">
        <f t="shared" si="1"/>
        <v>0.68142857142857138</v>
      </c>
      <c r="C55">
        <f t="shared" si="2"/>
        <v>0.65142857142857136</v>
      </c>
      <c r="D55">
        <f t="shared" si="3"/>
        <v>0.64</v>
      </c>
      <c r="E55">
        <f t="shared" si="4"/>
        <v>0.65571428571428569</v>
      </c>
      <c r="F55">
        <f t="shared" si="5"/>
        <v>0.61857142857142855</v>
      </c>
      <c r="G55">
        <f t="shared" si="6"/>
        <v>0.63571428571428579</v>
      </c>
      <c r="H55">
        <f t="shared" si="7"/>
        <v>0.65571428571428569</v>
      </c>
      <c r="I55">
        <f t="shared" si="8"/>
        <v>0.65</v>
      </c>
      <c r="J55">
        <f t="shared" si="9"/>
        <v>0.67571428571428582</v>
      </c>
      <c r="K55">
        <f t="shared" si="10"/>
        <v>0.68571428571428572</v>
      </c>
      <c r="L55">
        <f t="shared" si="11"/>
        <v>0.74285714285714288</v>
      </c>
      <c r="M55" s="68">
        <v>0.70989263716666673</v>
      </c>
      <c r="O55" s="7" t="s">
        <v>64</v>
      </c>
      <c r="Q55" s="7" t="s">
        <v>64</v>
      </c>
      <c r="R55" s="7">
        <v>4.7699999999999996</v>
      </c>
      <c r="S55" s="7">
        <v>4.5599999999999996</v>
      </c>
      <c r="T55" s="7">
        <v>4.4800000000000004</v>
      </c>
      <c r="U55" s="7">
        <v>4.59</v>
      </c>
      <c r="V55" s="7">
        <v>4.33</v>
      </c>
      <c r="W55" s="7">
        <v>4.45</v>
      </c>
      <c r="X55" s="7">
        <v>4.59</v>
      </c>
      <c r="Y55" s="7">
        <v>4.55</v>
      </c>
      <c r="Z55" s="7">
        <v>4.7300000000000004</v>
      </c>
      <c r="AA55" s="7">
        <v>4.8</v>
      </c>
      <c r="AB55" s="7">
        <v>5.2</v>
      </c>
    </row>
    <row r="56" spans="1:28" x14ac:dyDescent="0.2">
      <c r="A56" s="19" t="s">
        <v>65</v>
      </c>
      <c r="B56" t="str">
        <f t="shared" si="1"/>
        <v>XXX</v>
      </c>
      <c r="C56">
        <f t="shared" si="2"/>
        <v>0.52857142857142858</v>
      </c>
      <c r="D56">
        <f t="shared" si="3"/>
        <v>0.48857142857142855</v>
      </c>
      <c r="E56">
        <f t="shared" si="4"/>
        <v>0.53142857142857147</v>
      </c>
      <c r="F56">
        <f t="shared" si="5"/>
        <v>0.54571428571428571</v>
      </c>
      <c r="G56">
        <f t="shared" si="6"/>
        <v>0.52</v>
      </c>
      <c r="H56">
        <f t="shared" si="7"/>
        <v>0.53</v>
      </c>
      <c r="I56">
        <f t="shared" si="8"/>
        <v>0.52714285714285714</v>
      </c>
      <c r="J56">
        <f t="shared" si="9"/>
        <v>0.53857142857142859</v>
      </c>
      <c r="K56">
        <f t="shared" si="10"/>
        <v>0.54285714285714282</v>
      </c>
      <c r="L56">
        <f t="shared" si="11"/>
        <v>0.5485714285714286</v>
      </c>
      <c r="M56" s="68">
        <v>0.54766694706666674</v>
      </c>
      <c r="O56" s="7" t="s">
        <v>65</v>
      </c>
      <c r="Q56" s="7" t="s">
        <v>65</v>
      </c>
      <c r="R56" s="7" t="s">
        <v>264</v>
      </c>
      <c r="S56" s="7">
        <v>3.7</v>
      </c>
      <c r="T56" s="7">
        <v>3.42</v>
      </c>
      <c r="U56" s="7">
        <v>3.72</v>
      </c>
      <c r="V56" s="7">
        <v>3.82</v>
      </c>
      <c r="W56" s="7">
        <v>3.64</v>
      </c>
      <c r="X56" s="7">
        <v>3.71</v>
      </c>
      <c r="Y56" s="7">
        <v>3.69</v>
      </c>
      <c r="Z56" s="7">
        <v>3.77</v>
      </c>
      <c r="AA56" s="7">
        <v>3.8</v>
      </c>
      <c r="AB56" s="7">
        <v>3.84</v>
      </c>
    </row>
    <row r="57" spans="1:28" x14ac:dyDescent="0.2">
      <c r="A57" s="19" t="s">
        <v>66</v>
      </c>
      <c r="B57">
        <f t="shared" si="1"/>
        <v>0.50285714285714289</v>
      </c>
      <c r="C57">
        <f t="shared" si="2"/>
        <v>0.46285714285714291</v>
      </c>
      <c r="D57">
        <f t="shared" si="3"/>
        <v>0.43857142857142856</v>
      </c>
      <c r="E57">
        <f t="shared" si="4"/>
        <v>0.42714285714285716</v>
      </c>
      <c r="F57">
        <f t="shared" si="5"/>
        <v>0.39428571428571424</v>
      </c>
      <c r="G57">
        <f t="shared" si="6"/>
        <v>0.36571428571428571</v>
      </c>
      <c r="H57">
        <f t="shared" si="7"/>
        <v>0.36857142857142861</v>
      </c>
      <c r="I57">
        <f t="shared" si="8"/>
        <v>0.38428571428571429</v>
      </c>
      <c r="J57">
        <f t="shared" si="9"/>
        <v>0.39428571428571424</v>
      </c>
      <c r="K57">
        <f t="shared" si="10"/>
        <v>0.38714285714285712</v>
      </c>
      <c r="L57">
        <f t="shared" si="11"/>
        <v>0.34428571428571431</v>
      </c>
      <c r="M57" s="68">
        <v>0.45765431718888894</v>
      </c>
      <c r="O57" s="7" t="s">
        <v>66</v>
      </c>
      <c r="Q57" s="7" t="s">
        <v>66</v>
      </c>
      <c r="R57" s="7">
        <v>3.52</v>
      </c>
      <c r="S57" s="7">
        <v>3.24</v>
      </c>
      <c r="T57" s="7">
        <v>3.07</v>
      </c>
      <c r="U57" s="7">
        <v>2.99</v>
      </c>
      <c r="V57" s="7">
        <v>2.76</v>
      </c>
      <c r="W57" s="7">
        <v>2.56</v>
      </c>
      <c r="X57" s="7">
        <v>2.58</v>
      </c>
      <c r="Y57" s="7">
        <v>2.69</v>
      </c>
      <c r="Z57" s="7">
        <v>2.76</v>
      </c>
      <c r="AA57" s="7">
        <v>2.71</v>
      </c>
      <c r="AB57" s="7">
        <v>2.41</v>
      </c>
    </row>
    <row r="58" spans="1:28" x14ac:dyDescent="0.2">
      <c r="A58" s="19" t="s">
        <v>67</v>
      </c>
      <c r="B58">
        <f t="shared" si="1"/>
        <v>0.49571428571428572</v>
      </c>
      <c r="C58">
        <f t="shared" si="2"/>
        <v>0.50571428571428567</v>
      </c>
      <c r="D58">
        <f t="shared" si="3"/>
        <v>0.48142857142857143</v>
      </c>
      <c r="E58">
        <f t="shared" si="4"/>
        <v>0.47000000000000003</v>
      </c>
      <c r="F58">
        <f t="shared" si="5"/>
        <v>0.45428571428571429</v>
      </c>
      <c r="G58">
        <f t="shared" si="6"/>
        <v>0.48142857142857143</v>
      </c>
      <c r="H58">
        <f t="shared" si="7"/>
        <v>0.49285714285714288</v>
      </c>
      <c r="I58">
        <f t="shared" si="8"/>
        <v>0.48857142857142855</v>
      </c>
      <c r="J58">
        <f t="shared" si="9"/>
        <v>0.47000000000000003</v>
      </c>
      <c r="K58">
        <f t="shared" si="10"/>
        <v>0.45142857142857146</v>
      </c>
      <c r="L58">
        <f t="shared" si="11"/>
        <v>0.42428571428571432</v>
      </c>
      <c r="M58" s="68">
        <v>0.41051404346666664</v>
      </c>
      <c r="O58" s="7" t="s">
        <v>67</v>
      </c>
      <c r="Q58" s="7" t="s">
        <v>67</v>
      </c>
      <c r="R58" s="7">
        <v>3.47</v>
      </c>
      <c r="S58" s="7">
        <v>3.54</v>
      </c>
      <c r="T58" s="7">
        <v>3.37</v>
      </c>
      <c r="U58" s="7">
        <v>3.29</v>
      </c>
      <c r="V58" s="7">
        <v>3.18</v>
      </c>
      <c r="W58" s="7">
        <v>3.37</v>
      </c>
      <c r="X58" s="7">
        <v>3.45</v>
      </c>
      <c r="Y58" s="7">
        <v>3.42</v>
      </c>
      <c r="Z58" s="7">
        <v>3.29</v>
      </c>
      <c r="AA58" s="7">
        <v>3.16</v>
      </c>
      <c r="AB58" s="7">
        <v>2.97</v>
      </c>
    </row>
    <row r="59" spans="1:28" x14ac:dyDescent="0.2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0.47857142857142859</v>
      </c>
      <c r="H59">
        <f t="shared" si="7"/>
        <v>0.45285714285714285</v>
      </c>
      <c r="I59">
        <f t="shared" si="8"/>
        <v>0.39571428571428574</v>
      </c>
      <c r="J59">
        <f t="shared" si="9"/>
        <v>0.39571428571428574</v>
      </c>
      <c r="K59" t="str">
        <f t="shared" si="10"/>
        <v>XXX</v>
      </c>
      <c r="L59">
        <f t="shared" si="11"/>
        <v>0.42</v>
      </c>
      <c r="M59" s="68">
        <v>0.46760435569999997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3.35</v>
      </c>
      <c r="X59" s="7">
        <v>3.17</v>
      </c>
      <c r="Y59" s="7">
        <v>2.77</v>
      </c>
      <c r="Z59" s="7">
        <v>2.77</v>
      </c>
      <c r="AA59" s="7" t="s">
        <v>264</v>
      </c>
      <c r="AB59" s="7">
        <v>2.94</v>
      </c>
    </row>
    <row r="60" spans="1:28" x14ac:dyDescent="0.2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0.31571428571428573</v>
      </c>
      <c r="G60">
        <f t="shared" si="6"/>
        <v>0.32</v>
      </c>
      <c r="H60">
        <f t="shared" si="7"/>
        <v>0.37</v>
      </c>
      <c r="I60">
        <f t="shared" si="8"/>
        <v>0.37285714285714283</v>
      </c>
      <c r="J60">
        <f t="shared" si="9"/>
        <v>0.37857142857142856</v>
      </c>
      <c r="K60" t="str">
        <f t="shared" si="10"/>
        <v>XXX</v>
      </c>
      <c r="L60">
        <f t="shared" si="11"/>
        <v>0.35285714285714287</v>
      </c>
      <c r="M60" s="68">
        <v>0.31404464111111108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2.21</v>
      </c>
      <c r="W60" s="7">
        <v>2.2400000000000002</v>
      </c>
      <c r="X60" s="7">
        <v>2.59</v>
      </c>
      <c r="Y60" s="7">
        <v>2.61</v>
      </c>
      <c r="Z60" s="7">
        <v>2.65</v>
      </c>
      <c r="AA60" s="7" t="s">
        <v>264</v>
      </c>
      <c r="AB60" s="7">
        <v>2.4700000000000002</v>
      </c>
    </row>
    <row r="61" spans="1:28" x14ac:dyDescent="0.2">
      <c r="A61" s="19" t="s">
        <v>70</v>
      </c>
      <c r="B61">
        <f t="shared" si="1"/>
        <v>0.49571428571428572</v>
      </c>
      <c r="C61">
        <f t="shared" si="2"/>
        <v>0.52285714285714291</v>
      </c>
      <c r="D61">
        <f t="shared" si="3"/>
        <v>0.46857142857142853</v>
      </c>
      <c r="E61">
        <f t="shared" si="4"/>
        <v>0.48</v>
      </c>
      <c r="F61">
        <f t="shared" si="5"/>
        <v>0.48857142857142855</v>
      </c>
      <c r="G61">
        <f t="shared" si="6"/>
        <v>0.45285714285714285</v>
      </c>
      <c r="H61">
        <f t="shared" si="7"/>
        <v>0.42285714285714288</v>
      </c>
      <c r="I61">
        <f t="shared" si="8"/>
        <v>0.48142857142857143</v>
      </c>
      <c r="J61">
        <f t="shared" si="9"/>
        <v>0.49000000000000005</v>
      </c>
      <c r="K61">
        <f t="shared" si="10"/>
        <v>0.42285714285714288</v>
      </c>
      <c r="L61">
        <f t="shared" si="11"/>
        <v>0.40714285714285714</v>
      </c>
      <c r="M61" s="68">
        <v>0.40025327603333333</v>
      </c>
      <c r="O61" s="7" t="s">
        <v>70</v>
      </c>
      <c r="Q61" s="7" t="s">
        <v>70</v>
      </c>
      <c r="R61" s="7">
        <v>3.47</v>
      </c>
      <c r="S61" s="7">
        <v>3.66</v>
      </c>
      <c r="T61" s="7">
        <v>3.28</v>
      </c>
      <c r="U61" s="7">
        <v>3.36</v>
      </c>
      <c r="V61" s="7">
        <v>3.42</v>
      </c>
      <c r="W61" s="7">
        <v>3.17</v>
      </c>
      <c r="X61" s="7">
        <v>2.96</v>
      </c>
      <c r="Y61" s="7">
        <v>3.37</v>
      </c>
      <c r="Z61" s="7">
        <v>3.43</v>
      </c>
      <c r="AA61" s="7">
        <v>2.96</v>
      </c>
      <c r="AB61" s="7">
        <v>2.85</v>
      </c>
    </row>
    <row r="62" spans="1:28" x14ac:dyDescent="0.2">
      <c r="A62" s="19" t="s">
        <v>71</v>
      </c>
      <c r="B62">
        <f t="shared" si="1"/>
        <v>0.45142857142857146</v>
      </c>
      <c r="C62">
        <f t="shared" si="2"/>
        <v>0.39428571428571424</v>
      </c>
      <c r="D62">
        <f t="shared" si="3"/>
        <v>0.39428571428571424</v>
      </c>
      <c r="E62">
        <f t="shared" si="4"/>
        <v>0.41571428571428576</v>
      </c>
      <c r="F62">
        <f t="shared" si="5"/>
        <v>0.43</v>
      </c>
      <c r="G62">
        <f t="shared" si="6"/>
        <v>0.41000000000000003</v>
      </c>
      <c r="H62">
        <f t="shared" si="7"/>
        <v>0.39999999999999997</v>
      </c>
      <c r="I62">
        <f t="shared" si="8"/>
        <v>0.41142857142857142</v>
      </c>
      <c r="J62">
        <f t="shared" si="9"/>
        <v>0.41428571428571426</v>
      </c>
      <c r="K62">
        <f t="shared" si="10"/>
        <v>0.39</v>
      </c>
      <c r="L62">
        <f t="shared" si="11"/>
        <v>0.39285714285714285</v>
      </c>
      <c r="M62" s="68">
        <v>0.4809036321222222</v>
      </c>
      <c r="O62" s="7" t="s">
        <v>71</v>
      </c>
      <c r="Q62" s="7" t="s">
        <v>71</v>
      </c>
      <c r="R62" s="7">
        <v>3.16</v>
      </c>
      <c r="S62" s="7">
        <v>2.76</v>
      </c>
      <c r="T62" s="7">
        <v>2.76</v>
      </c>
      <c r="U62" s="7">
        <v>2.91</v>
      </c>
      <c r="V62" s="7">
        <v>3.01</v>
      </c>
      <c r="W62" s="7">
        <v>2.87</v>
      </c>
      <c r="X62" s="7">
        <v>2.8</v>
      </c>
      <c r="Y62" s="7">
        <v>2.88</v>
      </c>
      <c r="Z62" s="7">
        <v>2.9</v>
      </c>
      <c r="AA62" s="7">
        <v>2.73</v>
      </c>
      <c r="AB62" s="7">
        <v>2.75</v>
      </c>
    </row>
    <row r="63" spans="1:28" x14ac:dyDescent="0.2">
      <c r="A63" s="19" t="s">
        <v>72</v>
      </c>
      <c r="B63">
        <f t="shared" si="1"/>
        <v>0.76</v>
      </c>
      <c r="C63">
        <f t="shared" si="2"/>
        <v>0.74571428571428566</v>
      </c>
      <c r="D63">
        <f t="shared" si="3"/>
        <v>0.71142857142857152</v>
      </c>
      <c r="E63">
        <f t="shared" si="4"/>
        <v>0.68285714285714294</v>
      </c>
      <c r="F63">
        <f t="shared" si="5"/>
        <v>0.65571428571428569</v>
      </c>
      <c r="G63">
        <f t="shared" si="6"/>
        <v>0.61857142857142855</v>
      </c>
      <c r="H63">
        <f t="shared" si="7"/>
        <v>0.62285714285714289</v>
      </c>
      <c r="I63">
        <f t="shared" si="8"/>
        <v>0.61857142857142855</v>
      </c>
      <c r="J63">
        <f t="shared" si="9"/>
        <v>0.65857142857142859</v>
      </c>
      <c r="K63">
        <f t="shared" si="10"/>
        <v>0.68428571428571427</v>
      </c>
      <c r="L63">
        <f t="shared" si="11"/>
        <v>0.68428571428571427</v>
      </c>
      <c r="M63" s="68">
        <v>0.62778006662222219</v>
      </c>
      <c r="O63" s="7" t="s">
        <v>72</v>
      </c>
      <c r="Q63" s="7" t="s">
        <v>72</v>
      </c>
      <c r="R63" s="7">
        <v>5.32</v>
      </c>
      <c r="S63" s="7">
        <v>5.22</v>
      </c>
      <c r="T63" s="7">
        <v>4.9800000000000004</v>
      </c>
      <c r="U63" s="7">
        <v>4.78</v>
      </c>
      <c r="V63" s="7">
        <v>4.59</v>
      </c>
      <c r="W63" s="7">
        <v>4.33</v>
      </c>
      <c r="X63" s="7">
        <v>4.3600000000000003</v>
      </c>
      <c r="Y63" s="7">
        <v>4.33</v>
      </c>
      <c r="Z63" s="7">
        <v>4.6100000000000003</v>
      </c>
      <c r="AA63" s="7">
        <v>4.79</v>
      </c>
      <c r="AB63" s="7">
        <v>4.79</v>
      </c>
    </row>
    <row r="64" spans="1:28" x14ac:dyDescent="0.2">
      <c r="A64" s="19" t="s">
        <v>73</v>
      </c>
      <c r="B64">
        <f t="shared" si="1"/>
        <v>0.56285714285714283</v>
      </c>
      <c r="C64">
        <f t="shared" si="2"/>
        <v>0.53857142857142859</v>
      </c>
      <c r="D64">
        <f t="shared" si="3"/>
        <v>0.5714285714285714</v>
      </c>
      <c r="E64">
        <f t="shared" si="4"/>
        <v>0.55428571428571427</v>
      </c>
      <c r="F64">
        <f t="shared" si="5"/>
        <v>0.52714285714285714</v>
      </c>
      <c r="G64">
        <f t="shared" si="6"/>
        <v>0.52714285714285714</v>
      </c>
      <c r="H64">
        <f t="shared" si="7"/>
        <v>0.51142857142857145</v>
      </c>
      <c r="I64">
        <f t="shared" si="8"/>
        <v>0.53428571428571436</v>
      </c>
      <c r="J64">
        <f t="shared" si="9"/>
        <v>0.57000000000000006</v>
      </c>
      <c r="K64">
        <f t="shared" si="10"/>
        <v>0.60142857142857142</v>
      </c>
      <c r="L64">
        <f t="shared" si="11"/>
        <v>0.63</v>
      </c>
      <c r="M64" s="68">
        <v>0.66376382113333332</v>
      </c>
      <c r="O64" s="7" t="s">
        <v>73</v>
      </c>
      <c r="Q64" s="7" t="s">
        <v>73</v>
      </c>
      <c r="R64" s="7">
        <v>3.94</v>
      </c>
      <c r="S64" s="7">
        <v>3.77</v>
      </c>
      <c r="T64" s="7">
        <v>4</v>
      </c>
      <c r="U64" s="7">
        <v>3.88</v>
      </c>
      <c r="V64" s="7">
        <v>3.69</v>
      </c>
      <c r="W64" s="7">
        <v>3.69</v>
      </c>
      <c r="X64" s="7">
        <v>3.58</v>
      </c>
      <c r="Y64" s="7">
        <v>3.74</v>
      </c>
      <c r="Z64" s="7">
        <v>3.99</v>
      </c>
      <c r="AA64" s="7">
        <v>4.21</v>
      </c>
      <c r="AB64" s="7">
        <v>4.41</v>
      </c>
    </row>
    <row r="65" spans="1:28" x14ac:dyDescent="0.2">
      <c r="A65" s="19" t="s">
        <v>74</v>
      </c>
      <c r="B65">
        <f t="shared" si="1"/>
        <v>0.53428571428571436</v>
      </c>
      <c r="C65">
        <f t="shared" si="2"/>
        <v>0.52142857142857146</v>
      </c>
      <c r="D65">
        <f t="shared" si="3"/>
        <v>0.5614285714285715</v>
      </c>
      <c r="E65">
        <f t="shared" si="4"/>
        <v>0.55857142857142861</v>
      </c>
      <c r="F65">
        <f t="shared" si="5"/>
        <v>0.54142857142857148</v>
      </c>
      <c r="G65">
        <f t="shared" si="6"/>
        <v>0.56428571428571428</v>
      </c>
      <c r="H65">
        <f t="shared" si="7"/>
        <v>0.56428571428571428</v>
      </c>
      <c r="I65">
        <f t="shared" si="8"/>
        <v>0.57428571428571418</v>
      </c>
      <c r="J65">
        <f t="shared" si="9"/>
        <v>0.55999999999999994</v>
      </c>
      <c r="K65">
        <f t="shared" si="10"/>
        <v>0.56857142857142862</v>
      </c>
      <c r="L65">
        <f t="shared" si="11"/>
        <v>0.59142857142857141</v>
      </c>
      <c r="M65" s="68">
        <v>0.54562736218888885</v>
      </c>
      <c r="O65" s="7" t="s">
        <v>74</v>
      </c>
      <c r="Q65" s="7" t="s">
        <v>74</v>
      </c>
      <c r="R65" s="7">
        <v>3.74</v>
      </c>
      <c r="S65" s="7">
        <v>3.65</v>
      </c>
      <c r="T65" s="7">
        <v>3.93</v>
      </c>
      <c r="U65" s="7">
        <v>3.91</v>
      </c>
      <c r="V65" s="7">
        <v>3.79</v>
      </c>
      <c r="W65" s="7">
        <v>3.95</v>
      </c>
      <c r="X65" s="7">
        <v>3.95</v>
      </c>
      <c r="Y65" s="7">
        <v>4.0199999999999996</v>
      </c>
      <c r="Z65" s="7">
        <v>3.92</v>
      </c>
      <c r="AA65" s="7">
        <v>3.98</v>
      </c>
      <c r="AB65" s="7">
        <v>4.1399999999999997</v>
      </c>
    </row>
    <row r="66" spans="1:28" x14ac:dyDescent="0.2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0.45142857142857146</v>
      </c>
      <c r="F66">
        <f t="shared" si="5"/>
        <v>0.46</v>
      </c>
      <c r="G66">
        <f t="shared" si="6"/>
        <v>0.4757142857142857</v>
      </c>
      <c r="H66">
        <f t="shared" si="7"/>
        <v>0.44571428571428573</v>
      </c>
      <c r="I66">
        <f t="shared" si="8"/>
        <v>0.42</v>
      </c>
      <c r="J66">
        <f t="shared" si="9"/>
        <v>0.45</v>
      </c>
      <c r="K66">
        <f t="shared" si="10"/>
        <v>0.45714285714285718</v>
      </c>
      <c r="L66">
        <f t="shared" si="11"/>
        <v>0.48714285714285716</v>
      </c>
      <c r="M66" s="68">
        <v>0.34843626290000002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3.16</v>
      </c>
      <c r="V66" s="7">
        <v>3.22</v>
      </c>
      <c r="W66" s="7">
        <v>3.33</v>
      </c>
      <c r="X66" s="7">
        <v>3.12</v>
      </c>
      <c r="Y66" s="7">
        <v>2.94</v>
      </c>
      <c r="Z66" s="7">
        <v>3.15</v>
      </c>
      <c r="AA66" s="7">
        <v>3.2</v>
      </c>
      <c r="AB66" s="7">
        <v>3.41</v>
      </c>
    </row>
    <row r="67" spans="1:28" x14ac:dyDescent="0.2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2">
      <c r="A68" s="19" t="s">
        <v>77</v>
      </c>
      <c r="B68">
        <f t="shared" ref="B68:B131" si="12">IF(ISNUMBER(R68),(R68/7),"XXX")</f>
        <v>0.62428571428571433</v>
      </c>
      <c r="C68">
        <f t="shared" ref="C68:C131" si="13">IF(ISNUMBER(S68),(S68/7),"XXX")</f>
        <v>0.62428571428571433</v>
      </c>
      <c r="D68">
        <f t="shared" ref="D68:D131" si="14">IF(ISNUMBER(T68),(T68/7),"XXX")</f>
        <v>0.60142857142857142</v>
      </c>
      <c r="E68">
        <f t="shared" ref="E68:E131" si="15">IF(ISNUMBER(U68),(U68/7),"XXX")</f>
        <v>0.57571428571428573</v>
      </c>
      <c r="F68">
        <f t="shared" ref="F68:F131" si="16">IF(ISNUMBER(V68),(V68/7),"XXX")</f>
        <v>0.58285714285714285</v>
      </c>
      <c r="G68">
        <f t="shared" ref="G68:G131" si="17">IF(ISNUMBER(W68),(W68/7),"XXX")</f>
        <v>0.59714285714285709</v>
      </c>
      <c r="H68">
        <f t="shared" ref="H68:H131" si="18">IF(ISNUMBER(X68),(X68/7),"XXX")</f>
        <v>0.62142857142857133</v>
      </c>
      <c r="I68">
        <f t="shared" ref="I68:I131" si="19">IF(ISNUMBER(Y68),(Y68/7),"XXX")</f>
        <v>0.64428571428571424</v>
      </c>
      <c r="J68">
        <f t="shared" ref="J68:J131" si="20">IF(ISNUMBER(Z68),(Z68/7),"XXX")</f>
        <v>0.67428571428571427</v>
      </c>
      <c r="K68">
        <f t="shared" ref="K68:K131" si="21">IF(ISNUMBER(AA68),(AA68/7),"XXX")</f>
        <v>0.68142857142857138</v>
      </c>
      <c r="L68">
        <f t="shared" ref="L68:L131" si="22">IF(ISNUMBER(AB68),(AB68/7),"XXX")</f>
        <v>0.61571428571428566</v>
      </c>
      <c r="M68" s="68">
        <v>0.64959649246666673</v>
      </c>
      <c r="O68" s="7" t="s">
        <v>77</v>
      </c>
      <c r="Q68" s="7" t="s">
        <v>77</v>
      </c>
      <c r="R68" s="7">
        <v>4.37</v>
      </c>
      <c r="S68" s="7">
        <v>4.37</v>
      </c>
      <c r="T68" s="7">
        <v>4.21</v>
      </c>
      <c r="U68" s="7">
        <v>4.03</v>
      </c>
      <c r="V68" s="7">
        <v>4.08</v>
      </c>
      <c r="W68" s="7">
        <v>4.18</v>
      </c>
      <c r="X68" s="7">
        <v>4.3499999999999996</v>
      </c>
      <c r="Y68" s="7">
        <v>4.51</v>
      </c>
      <c r="Z68" s="7">
        <v>4.72</v>
      </c>
      <c r="AA68" s="7">
        <v>4.7699999999999996</v>
      </c>
      <c r="AB68" s="7">
        <v>4.3099999999999996</v>
      </c>
    </row>
    <row r="69" spans="1:28" x14ac:dyDescent="0.2">
      <c r="A69" s="19" t="s">
        <v>78</v>
      </c>
      <c r="B69">
        <f t="shared" si="12"/>
        <v>0.62571428571428567</v>
      </c>
      <c r="C69">
        <f t="shared" si="13"/>
        <v>0.56857142857142862</v>
      </c>
      <c r="D69">
        <f t="shared" si="14"/>
        <v>0.55428571428571427</v>
      </c>
      <c r="E69">
        <f t="shared" si="15"/>
        <v>0.54428571428571426</v>
      </c>
      <c r="F69">
        <f t="shared" si="16"/>
        <v>0.55999999999999994</v>
      </c>
      <c r="G69">
        <f t="shared" si="17"/>
        <v>0.55285714285714282</v>
      </c>
      <c r="H69">
        <f t="shared" si="18"/>
        <v>0.52857142857142858</v>
      </c>
      <c r="I69">
        <f t="shared" si="19"/>
        <v>0.51285714285714279</v>
      </c>
      <c r="J69">
        <f t="shared" si="20"/>
        <v>0.5357142857142857</v>
      </c>
      <c r="K69">
        <f t="shared" si="21"/>
        <v>0.57714285714285718</v>
      </c>
      <c r="L69">
        <f t="shared" si="22"/>
        <v>0.60285714285714287</v>
      </c>
      <c r="M69" s="68">
        <v>0.61340408193333329</v>
      </c>
      <c r="O69" s="7" t="s">
        <v>78</v>
      </c>
      <c r="Q69" s="7" t="s">
        <v>78</v>
      </c>
      <c r="R69" s="7">
        <v>4.38</v>
      </c>
      <c r="S69" s="7">
        <v>3.98</v>
      </c>
      <c r="T69" s="7">
        <v>3.88</v>
      </c>
      <c r="U69" s="7">
        <v>3.81</v>
      </c>
      <c r="V69" s="7">
        <v>3.92</v>
      </c>
      <c r="W69" s="7">
        <v>3.87</v>
      </c>
      <c r="X69" s="7">
        <v>3.7</v>
      </c>
      <c r="Y69" s="7">
        <v>3.59</v>
      </c>
      <c r="Z69" s="7">
        <v>3.75</v>
      </c>
      <c r="AA69" s="7">
        <v>4.04</v>
      </c>
      <c r="AB69" s="7">
        <v>4.22</v>
      </c>
    </row>
    <row r="70" spans="1:28" x14ac:dyDescent="0.2">
      <c r="A70" s="19" t="s">
        <v>79</v>
      </c>
      <c r="B70">
        <f t="shared" si="12"/>
        <v>0.38571428571428573</v>
      </c>
      <c r="C70">
        <f t="shared" si="13"/>
        <v>0.37571428571428572</v>
      </c>
      <c r="D70">
        <f t="shared" si="14"/>
        <v>0.37714285714285717</v>
      </c>
      <c r="E70">
        <f t="shared" si="15"/>
        <v>0.39428571428571424</v>
      </c>
      <c r="F70">
        <f t="shared" si="16"/>
        <v>0.37428571428571428</v>
      </c>
      <c r="G70">
        <f t="shared" si="17"/>
        <v>0.36857142857142861</v>
      </c>
      <c r="H70">
        <f t="shared" si="18"/>
        <v>0.34285714285714286</v>
      </c>
      <c r="I70">
        <f t="shared" si="19"/>
        <v>0.30285714285714288</v>
      </c>
      <c r="J70">
        <f t="shared" si="20"/>
        <v>0.31428571428571433</v>
      </c>
      <c r="K70">
        <f t="shared" si="21"/>
        <v>0.33428571428571424</v>
      </c>
      <c r="L70">
        <f t="shared" si="22"/>
        <v>0.32714285714285712</v>
      </c>
      <c r="M70" s="68">
        <v>0.45291042991111113</v>
      </c>
      <c r="O70" s="7" t="s">
        <v>79</v>
      </c>
      <c r="Q70" s="7" t="s">
        <v>79</v>
      </c>
      <c r="R70" s="7">
        <v>2.7</v>
      </c>
      <c r="S70" s="7">
        <v>2.63</v>
      </c>
      <c r="T70" s="7">
        <v>2.64</v>
      </c>
      <c r="U70" s="7">
        <v>2.76</v>
      </c>
      <c r="V70" s="7">
        <v>2.62</v>
      </c>
      <c r="W70" s="7">
        <v>2.58</v>
      </c>
      <c r="X70" s="7">
        <v>2.4</v>
      </c>
      <c r="Y70" s="7">
        <v>2.12</v>
      </c>
      <c r="Z70" s="7">
        <v>2.2000000000000002</v>
      </c>
      <c r="AA70" s="7">
        <v>2.34</v>
      </c>
      <c r="AB70" s="7">
        <v>2.29</v>
      </c>
    </row>
    <row r="71" spans="1:28" x14ac:dyDescent="0.2">
      <c r="A71" s="19" t="s">
        <v>80</v>
      </c>
      <c r="B71">
        <f t="shared" si="12"/>
        <v>0.46714285714285714</v>
      </c>
      <c r="C71">
        <f t="shared" si="13"/>
        <v>0.44285714285714289</v>
      </c>
      <c r="D71">
        <f t="shared" si="14"/>
        <v>0.45857142857142857</v>
      </c>
      <c r="E71">
        <f t="shared" si="15"/>
        <v>0.47142857142857142</v>
      </c>
      <c r="F71">
        <f t="shared" si="16"/>
        <v>0.46142857142857141</v>
      </c>
      <c r="G71">
        <f t="shared" si="17"/>
        <v>0.45857142857142857</v>
      </c>
      <c r="H71">
        <f t="shared" si="18"/>
        <v>0.45285714285714285</v>
      </c>
      <c r="I71">
        <f t="shared" si="19"/>
        <v>0.44428571428571428</v>
      </c>
      <c r="J71">
        <f t="shared" si="20"/>
        <v>0.45714285714285718</v>
      </c>
      <c r="K71">
        <f t="shared" si="21"/>
        <v>0.47285714285714286</v>
      </c>
      <c r="L71">
        <f t="shared" si="22"/>
        <v>0.49142857142857144</v>
      </c>
      <c r="M71" s="68">
        <v>0.37231867843333338</v>
      </c>
      <c r="O71" s="7" t="s">
        <v>80</v>
      </c>
      <c r="Q71" s="7" t="s">
        <v>80</v>
      </c>
      <c r="R71" s="7">
        <v>3.27</v>
      </c>
      <c r="S71" s="7">
        <v>3.1</v>
      </c>
      <c r="T71" s="7">
        <v>3.21</v>
      </c>
      <c r="U71" s="7">
        <v>3.3</v>
      </c>
      <c r="V71" s="7">
        <v>3.23</v>
      </c>
      <c r="W71" s="7">
        <v>3.21</v>
      </c>
      <c r="X71" s="7">
        <v>3.17</v>
      </c>
      <c r="Y71" s="7">
        <v>3.11</v>
      </c>
      <c r="Z71" s="7">
        <v>3.2</v>
      </c>
      <c r="AA71" s="7">
        <v>3.31</v>
      </c>
      <c r="AB71" s="7">
        <v>3.44</v>
      </c>
    </row>
    <row r="72" spans="1:28" x14ac:dyDescent="0.2">
      <c r="A72" s="19" t="s">
        <v>81</v>
      </c>
      <c r="B72">
        <f t="shared" si="12"/>
        <v>0.63857142857142857</v>
      </c>
      <c r="C72">
        <f t="shared" si="13"/>
        <v>0.63142857142857145</v>
      </c>
      <c r="D72">
        <f t="shared" si="14"/>
        <v>0.57999999999999996</v>
      </c>
      <c r="E72">
        <f t="shared" si="15"/>
        <v>0.56714285714285717</v>
      </c>
      <c r="F72">
        <f t="shared" si="16"/>
        <v>0.57428571428571418</v>
      </c>
      <c r="G72">
        <f t="shared" si="17"/>
        <v>0.55571428571428572</v>
      </c>
      <c r="H72">
        <f t="shared" si="18"/>
        <v>0.59428571428571431</v>
      </c>
      <c r="I72">
        <f t="shared" si="19"/>
        <v>0.64428571428571424</v>
      </c>
      <c r="J72">
        <f t="shared" si="20"/>
        <v>0.66142857142857137</v>
      </c>
      <c r="K72">
        <f t="shared" si="21"/>
        <v>0.66285714285714281</v>
      </c>
      <c r="L72">
        <f t="shared" si="22"/>
        <v>0.65714285714285714</v>
      </c>
      <c r="M72" s="68">
        <v>0.72474479011111115</v>
      </c>
      <c r="O72" s="7" t="s">
        <v>81</v>
      </c>
      <c r="Q72" s="7" t="s">
        <v>81</v>
      </c>
      <c r="R72" s="7">
        <v>4.47</v>
      </c>
      <c r="S72" s="7">
        <v>4.42</v>
      </c>
      <c r="T72" s="7">
        <v>4.0599999999999996</v>
      </c>
      <c r="U72" s="7">
        <v>3.97</v>
      </c>
      <c r="V72" s="7">
        <v>4.0199999999999996</v>
      </c>
      <c r="W72" s="7">
        <v>3.89</v>
      </c>
      <c r="X72" s="7">
        <v>4.16</v>
      </c>
      <c r="Y72" s="7">
        <v>4.51</v>
      </c>
      <c r="Z72" s="7">
        <v>4.63</v>
      </c>
      <c r="AA72" s="7">
        <v>4.6399999999999997</v>
      </c>
      <c r="AB72" s="7">
        <v>4.5999999999999996</v>
      </c>
    </row>
    <row r="73" spans="1:28" x14ac:dyDescent="0.2">
      <c r="A73" s="19" t="s">
        <v>82</v>
      </c>
      <c r="B73">
        <f t="shared" si="12"/>
        <v>0.59</v>
      </c>
      <c r="C73">
        <f t="shared" si="13"/>
        <v>0.62142857142857133</v>
      </c>
      <c r="D73">
        <f t="shared" si="14"/>
        <v>0.62285714285714289</v>
      </c>
      <c r="E73">
        <f t="shared" si="15"/>
        <v>0.5714285714285714</v>
      </c>
      <c r="F73">
        <f t="shared" si="16"/>
        <v>0.53</v>
      </c>
      <c r="G73">
        <f t="shared" si="17"/>
        <v>0.57571428571428573</v>
      </c>
      <c r="H73">
        <f t="shared" si="18"/>
        <v>0.59428571428571431</v>
      </c>
      <c r="I73">
        <f t="shared" si="19"/>
        <v>0.60285714285714287</v>
      </c>
      <c r="J73">
        <f t="shared" si="20"/>
        <v>0.59428571428571431</v>
      </c>
      <c r="K73">
        <f t="shared" si="21"/>
        <v>0.57857142857142851</v>
      </c>
      <c r="L73">
        <f t="shared" si="22"/>
        <v>0.54142857142857148</v>
      </c>
      <c r="M73" s="68">
        <v>0.51870554683333336</v>
      </c>
      <c r="O73" s="7" t="s">
        <v>82</v>
      </c>
      <c r="Q73" s="7" t="s">
        <v>82</v>
      </c>
      <c r="R73" s="7">
        <v>4.13</v>
      </c>
      <c r="S73" s="7">
        <v>4.3499999999999996</v>
      </c>
      <c r="T73" s="7">
        <v>4.3600000000000003</v>
      </c>
      <c r="U73" s="7">
        <v>4</v>
      </c>
      <c r="V73" s="7">
        <v>3.71</v>
      </c>
      <c r="W73" s="7">
        <v>4.03</v>
      </c>
      <c r="X73" s="7">
        <v>4.16</v>
      </c>
      <c r="Y73" s="7">
        <v>4.22</v>
      </c>
      <c r="Z73" s="7">
        <v>4.16</v>
      </c>
      <c r="AA73" s="7">
        <v>4.05</v>
      </c>
      <c r="AB73" s="7">
        <v>3.79</v>
      </c>
    </row>
    <row r="74" spans="1:28" x14ac:dyDescent="0.2">
      <c r="A74" s="19" t="s">
        <v>83</v>
      </c>
      <c r="B74">
        <f t="shared" si="12"/>
        <v>0.50714285714285712</v>
      </c>
      <c r="C74">
        <f t="shared" si="13"/>
        <v>0.51142857142857145</v>
      </c>
      <c r="D74">
        <f t="shared" si="14"/>
        <v>0.49142857142857144</v>
      </c>
      <c r="E74">
        <f t="shared" si="15"/>
        <v>0.5</v>
      </c>
      <c r="F74">
        <f t="shared" si="16"/>
        <v>0.50857142857142856</v>
      </c>
      <c r="G74">
        <f t="shared" si="17"/>
        <v>0.57571428571428573</v>
      </c>
      <c r="H74">
        <f t="shared" si="18"/>
        <v>0.56428571428571428</v>
      </c>
      <c r="I74">
        <f t="shared" si="19"/>
        <v>0.54142857142857148</v>
      </c>
      <c r="J74">
        <f t="shared" si="20"/>
        <v>0.56714285714285717</v>
      </c>
      <c r="K74">
        <f t="shared" si="21"/>
        <v>0.57428571428571418</v>
      </c>
      <c r="L74">
        <f t="shared" si="22"/>
        <v>0.52857142857142858</v>
      </c>
      <c r="M74" s="68">
        <v>0.61323466566666662</v>
      </c>
      <c r="O74" s="7" t="s">
        <v>83</v>
      </c>
      <c r="Q74" s="7" t="s">
        <v>83</v>
      </c>
      <c r="R74" s="7">
        <v>3.55</v>
      </c>
      <c r="S74" s="7">
        <v>3.58</v>
      </c>
      <c r="T74" s="7">
        <v>3.44</v>
      </c>
      <c r="U74" s="7">
        <v>3.5</v>
      </c>
      <c r="V74" s="7">
        <v>3.56</v>
      </c>
      <c r="W74" s="7">
        <v>4.03</v>
      </c>
      <c r="X74" s="7">
        <v>3.95</v>
      </c>
      <c r="Y74" s="7">
        <v>3.79</v>
      </c>
      <c r="Z74" s="7">
        <v>3.97</v>
      </c>
      <c r="AA74" s="7">
        <v>4.0199999999999996</v>
      </c>
      <c r="AB74" s="7">
        <v>3.7</v>
      </c>
    </row>
    <row r="75" spans="1:28" x14ac:dyDescent="0.2">
      <c r="A75" s="19" t="s">
        <v>84</v>
      </c>
      <c r="B75">
        <f t="shared" si="12"/>
        <v>0.46714285714285714</v>
      </c>
      <c r="C75">
        <f t="shared" si="13"/>
        <v>0.51428571428571435</v>
      </c>
      <c r="D75">
        <f t="shared" si="14"/>
        <v>0.44571428571428573</v>
      </c>
      <c r="E75">
        <f t="shared" si="15"/>
        <v>0.44</v>
      </c>
      <c r="F75">
        <f t="shared" si="16"/>
        <v>0.47142857142857142</v>
      </c>
      <c r="G75">
        <f t="shared" si="17"/>
        <v>0.51</v>
      </c>
      <c r="H75">
        <f t="shared" si="18"/>
        <v>0.52571428571428569</v>
      </c>
      <c r="I75">
        <f t="shared" si="19"/>
        <v>0.53999999999999992</v>
      </c>
      <c r="J75">
        <f t="shared" si="20"/>
        <v>0.54714285714285715</v>
      </c>
      <c r="K75">
        <f t="shared" si="21"/>
        <v>0.55000000000000004</v>
      </c>
      <c r="L75">
        <f t="shared" si="22"/>
        <v>0.55428571428571427</v>
      </c>
      <c r="M75" s="68">
        <v>0.49631097582222217</v>
      </c>
      <c r="O75" s="7" t="s">
        <v>84</v>
      </c>
      <c r="Q75" s="7" t="s">
        <v>84</v>
      </c>
      <c r="R75" s="7">
        <v>3.27</v>
      </c>
      <c r="S75" s="7">
        <v>3.6</v>
      </c>
      <c r="T75" s="7">
        <v>3.12</v>
      </c>
      <c r="U75" s="7">
        <v>3.08</v>
      </c>
      <c r="V75" s="7">
        <v>3.3</v>
      </c>
      <c r="W75" s="7">
        <v>3.57</v>
      </c>
      <c r="X75" s="7">
        <v>3.68</v>
      </c>
      <c r="Y75" s="7">
        <v>3.78</v>
      </c>
      <c r="Z75" s="7">
        <v>3.83</v>
      </c>
      <c r="AA75" s="7">
        <v>3.85</v>
      </c>
      <c r="AB75" s="7">
        <v>3.88</v>
      </c>
    </row>
    <row r="76" spans="1:28" x14ac:dyDescent="0.2">
      <c r="A76" s="19" t="s">
        <v>191</v>
      </c>
      <c r="B76">
        <f t="shared" si="12"/>
        <v>0.65714285714285714</v>
      </c>
      <c r="C76">
        <f t="shared" si="13"/>
        <v>0.60428571428571431</v>
      </c>
      <c r="D76">
        <f t="shared" si="14"/>
        <v>0.48714285714285716</v>
      </c>
      <c r="E76">
        <f t="shared" si="15"/>
        <v>0.47142857142857142</v>
      </c>
      <c r="F76">
        <f t="shared" si="16"/>
        <v>0.43857142857142856</v>
      </c>
      <c r="G76">
        <f t="shared" si="17"/>
        <v>0.47142857142857142</v>
      </c>
      <c r="H76">
        <f t="shared" si="18"/>
        <v>0.4642857142857143</v>
      </c>
      <c r="I76">
        <f t="shared" si="19"/>
        <v>0.44857142857142857</v>
      </c>
      <c r="J76">
        <f t="shared" si="20"/>
        <v>0.48285714285714282</v>
      </c>
      <c r="K76">
        <f t="shared" si="21"/>
        <v>0.49285714285714288</v>
      </c>
      <c r="L76">
        <f t="shared" si="22"/>
        <v>0.50142857142857145</v>
      </c>
      <c r="M76" s="68">
        <v>0.63605554894444449</v>
      </c>
      <c r="O76" s="7" t="s">
        <v>191</v>
      </c>
      <c r="Q76" s="7" t="s">
        <v>191</v>
      </c>
      <c r="R76" s="7">
        <v>4.5999999999999996</v>
      </c>
      <c r="S76" s="7">
        <v>4.2300000000000004</v>
      </c>
      <c r="T76" s="7">
        <v>3.41</v>
      </c>
      <c r="U76" s="7">
        <v>3.3</v>
      </c>
      <c r="V76" s="7">
        <v>3.07</v>
      </c>
      <c r="W76" s="7">
        <v>3.3</v>
      </c>
      <c r="X76" s="7">
        <v>3.25</v>
      </c>
      <c r="Y76" s="7">
        <v>3.14</v>
      </c>
      <c r="Z76" s="7">
        <v>3.38</v>
      </c>
      <c r="AA76" s="7">
        <v>3.45</v>
      </c>
      <c r="AB76" s="7">
        <v>3.51</v>
      </c>
    </row>
    <row r="77" spans="1:28" x14ac:dyDescent="0.2">
      <c r="A77" s="19" t="s">
        <v>86</v>
      </c>
      <c r="B77">
        <f t="shared" si="12"/>
        <v>0.56285714285714283</v>
      </c>
      <c r="C77">
        <f t="shared" si="13"/>
        <v>0.51571428571428568</v>
      </c>
      <c r="D77">
        <f t="shared" si="14"/>
        <v>0.51571428571428568</v>
      </c>
      <c r="E77">
        <f t="shared" si="15"/>
        <v>0.51857142857142857</v>
      </c>
      <c r="F77">
        <f t="shared" si="16"/>
        <v>0.50857142857142856</v>
      </c>
      <c r="G77">
        <f t="shared" si="17"/>
        <v>0.46142857142857141</v>
      </c>
      <c r="H77">
        <f t="shared" si="18"/>
        <v>0.46285714285714291</v>
      </c>
      <c r="I77">
        <f t="shared" si="19"/>
        <v>0.46571428571428569</v>
      </c>
      <c r="J77">
        <f t="shared" si="20"/>
        <v>0.49857142857142861</v>
      </c>
      <c r="K77">
        <f t="shared" si="21"/>
        <v>0.51142857142857145</v>
      </c>
      <c r="L77">
        <f t="shared" si="22"/>
        <v>0.51285714285714279</v>
      </c>
      <c r="M77" s="68">
        <v>0.58191788195555549</v>
      </c>
      <c r="O77" s="7" t="s">
        <v>86</v>
      </c>
      <c r="Q77" s="7" t="s">
        <v>86</v>
      </c>
      <c r="R77" s="7">
        <v>3.94</v>
      </c>
      <c r="S77" s="7">
        <v>3.61</v>
      </c>
      <c r="T77" s="7">
        <v>3.61</v>
      </c>
      <c r="U77" s="7">
        <v>3.63</v>
      </c>
      <c r="V77" s="7">
        <v>3.56</v>
      </c>
      <c r="W77" s="7">
        <v>3.23</v>
      </c>
      <c r="X77" s="7">
        <v>3.24</v>
      </c>
      <c r="Y77" s="7">
        <v>3.26</v>
      </c>
      <c r="Z77" s="7">
        <v>3.49</v>
      </c>
      <c r="AA77" s="7">
        <v>3.58</v>
      </c>
      <c r="AB77" s="7">
        <v>3.59</v>
      </c>
    </row>
    <row r="78" spans="1:28" x14ac:dyDescent="0.2">
      <c r="A78" s="19" t="s">
        <v>177</v>
      </c>
      <c r="B78">
        <f t="shared" si="12"/>
        <v>0.36142857142857138</v>
      </c>
      <c r="C78">
        <f t="shared" si="13"/>
        <v>0.39999999999999997</v>
      </c>
      <c r="D78">
        <f t="shared" si="14"/>
        <v>0.40285714285714286</v>
      </c>
      <c r="E78">
        <f t="shared" si="15"/>
        <v>0.42571428571428571</v>
      </c>
      <c r="F78">
        <f t="shared" si="16"/>
        <v>0.42285714285714288</v>
      </c>
      <c r="G78">
        <f t="shared" si="17"/>
        <v>0.41428571428571426</v>
      </c>
      <c r="H78">
        <f t="shared" si="18"/>
        <v>0.41428571428571426</v>
      </c>
      <c r="I78">
        <f t="shared" si="19"/>
        <v>0.43</v>
      </c>
      <c r="J78">
        <f t="shared" si="20"/>
        <v>0.44571428571428573</v>
      </c>
      <c r="K78">
        <f t="shared" si="21"/>
        <v>0.45285714285714285</v>
      </c>
      <c r="L78">
        <f t="shared" si="22"/>
        <v>0.46571428571428569</v>
      </c>
      <c r="M78" s="68">
        <v>0.47174617978888894</v>
      </c>
      <c r="O78" s="7" t="s">
        <v>177</v>
      </c>
      <c r="Q78" s="7" t="s">
        <v>177</v>
      </c>
      <c r="R78" s="7">
        <v>2.5299999999999998</v>
      </c>
      <c r="S78" s="7">
        <v>2.8</v>
      </c>
      <c r="T78" s="7">
        <v>2.82</v>
      </c>
      <c r="U78" s="7">
        <v>2.98</v>
      </c>
      <c r="V78" s="7">
        <v>2.96</v>
      </c>
      <c r="W78" s="7">
        <v>2.9</v>
      </c>
      <c r="X78" s="7">
        <v>2.9</v>
      </c>
      <c r="Y78" s="7">
        <v>3.01</v>
      </c>
      <c r="Z78" s="7">
        <v>3.12</v>
      </c>
      <c r="AA78" s="7">
        <v>3.17</v>
      </c>
      <c r="AB78" s="7">
        <v>3.26</v>
      </c>
    </row>
    <row r="79" spans="1:28" x14ac:dyDescent="0.2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0.55714285714285716</v>
      </c>
      <c r="I79">
        <f t="shared" si="19"/>
        <v>0.53428571428571436</v>
      </c>
      <c r="J79">
        <f t="shared" si="20"/>
        <v>0.54571428571428571</v>
      </c>
      <c r="K79">
        <f t="shared" si="21"/>
        <v>0.55999999999999994</v>
      </c>
      <c r="L79">
        <f t="shared" si="22"/>
        <v>0.55000000000000004</v>
      </c>
      <c r="M79" s="68">
        <v>0.37803695596666664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3.9</v>
      </c>
      <c r="Y79" s="7">
        <v>3.74</v>
      </c>
      <c r="Z79" s="7">
        <v>3.82</v>
      </c>
      <c r="AA79" s="7">
        <v>3.92</v>
      </c>
      <c r="AB79" s="7">
        <v>3.85</v>
      </c>
    </row>
    <row r="80" spans="1:28" x14ac:dyDescent="0.2">
      <c r="A80" s="19" t="s">
        <v>88</v>
      </c>
      <c r="B80">
        <f t="shared" si="12"/>
        <v>0.50714285714285712</v>
      </c>
      <c r="C80">
        <f t="shared" si="13"/>
        <v>0.47285714285714286</v>
      </c>
      <c r="D80">
        <f t="shared" si="14"/>
        <v>0.45285714285714285</v>
      </c>
      <c r="E80">
        <f t="shared" si="15"/>
        <v>0.43857142857142856</v>
      </c>
      <c r="F80">
        <f t="shared" si="16"/>
        <v>0.46142857142857141</v>
      </c>
      <c r="G80">
        <f t="shared" si="17"/>
        <v>0.48571428571428571</v>
      </c>
      <c r="H80">
        <f t="shared" si="18"/>
        <v>0.48571428571428571</v>
      </c>
      <c r="I80">
        <f t="shared" si="19"/>
        <v>0.48142857142857143</v>
      </c>
      <c r="J80">
        <f t="shared" si="20"/>
        <v>0.49428571428571427</v>
      </c>
      <c r="K80">
        <f t="shared" si="21"/>
        <v>0.4642857142857143</v>
      </c>
      <c r="L80">
        <f t="shared" si="22"/>
        <v>0.39857142857142858</v>
      </c>
      <c r="M80" s="68">
        <v>0.49729922084444445</v>
      </c>
      <c r="O80" s="7" t="s">
        <v>88</v>
      </c>
      <c r="Q80" s="7" t="s">
        <v>88</v>
      </c>
      <c r="R80" s="7">
        <v>3.55</v>
      </c>
      <c r="S80" s="7">
        <v>3.31</v>
      </c>
      <c r="T80" s="7">
        <v>3.17</v>
      </c>
      <c r="U80" s="7">
        <v>3.07</v>
      </c>
      <c r="V80" s="7">
        <v>3.23</v>
      </c>
      <c r="W80" s="7">
        <v>3.4</v>
      </c>
      <c r="X80" s="7">
        <v>3.4</v>
      </c>
      <c r="Y80" s="7">
        <v>3.37</v>
      </c>
      <c r="Z80" s="7">
        <v>3.46</v>
      </c>
      <c r="AA80" s="7">
        <v>3.25</v>
      </c>
      <c r="AB80" s="7">
        <v>2.79</v>
      </c>
    </row>
    <row r="81" spans="1:28" x14ac:dyDescent="0.2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0.41428571428571426</v>
      </c>
      <c r="F81">
        <f t="shared" si="16"/>
        <v>0.42142857142857143</v>
      </c>
      <c r="G81">
        <f t="shared" si="17"/>
        <v>0.4042857142857143</v>
      </c>
      <c r="H81">
        <f t="shared" si="18"/>
        <v>0.37142857142857144</v>
      </c>
      <c r="I81">
        <f t="shared" si="19"/>
        <v>0.33</v>
      </c>
      <c r="J81">
        <f t="shared" si="20"/>
        <v>0.38428571428571429</v>
      </c>
      <c r="K81">
        <f t="shared" si="21"/>
        <v>0.39285714285714285</v>
      </c>
      <c r="L81">
        <f t="shared" si="22"/>
        <v>0.38</v>
      </c>
      <c r="M81" s="68">
        <v>0.38842749260000003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2.9</v>
      </c>
      <c r="V81" s="7">
        <v>2.95</v>
      </c>
      <c r="W81" s="7">
        <v>2.83</v>
      </c>
      <c r="X81" s="7">
        <v>2.6</v>
      </c>
      <c r="Y81" s="7">
        <v>2.31</v>
      </c>
      <c r="Z81" s="7">
        <v>2.69</v>
      </c>
      <c r="AA81" s="7">
        <v>2.75</v>
      </c>
      <c r="AB81" s="7">
        <v>2.66</v>
      </c>
    </row>
    <row r="82" spans="1:28" x14ac:dyDescent="0.2">
      <c r="A82" s="19" t="s">
        <v>90</v>
      </c>
      <c r="B82">
        <f t="shared" si="12"/>
        <v>0.41714285714285715</v>
      </c>
      <c r="C82">
        <f t="shared" si="13"/>
        <v>0.44285714285714289</v>
      </c>
      <c r="D82">
        <f t="shared" si="14"/>
        <v>0.44714285714285712</v>
      </c>
      <c r="E82">
        <f t="shared" si="15"/>
        <v>0.45</v>
      </c>
      <c r="F82">
        <f t="shared" si="16"/>
        <v>0.44142857142857139</v>
      </c>
      <c r="G82">
        <f t="shared" si="17"/>
        <v>0.43857142857142856</v>
      </c>
      <c r="H82">
        <f t="shared" si="18"/>
        <v>0.50714285714285712</v>
      </c>
      <c r="I82">
        <f t="shared" si="19"/>
        <v>0.53285714285714281</v>
      </c>
      <c r="J82">
        <f t="shared" si="20"/>
        <v>0.54571428571428571</v>
      </c>
      <c r="K82">
        <f t="shared" si="21"/>
        <v>0.53428571428571436</v>
      </c>
      <c r="L82">
        <f t="shared" si="22"/>
        <v>0.52714285714285714</v>
      </c>
      <c r="M82" s="68">
        <v>0.31518757758888893</v>
      </c>
      <c r="O82" s="7" t="s">
        <v>90</v>
      </c>
      <c r="Q82" s="7" t="s">
        <v>90</v>
      </c>
      <c r="R82" s="7">
        <v>2.92</v>
      </c>
      <c r="S82" s="7">
        <v>3.1</v>
      </c>
      <c r="T82" s="7">
        <v>3.13</v>
      </c>
      <c r="U82" s="7">
        <v>3.15</v>
      </c>
      <c r="V82" s="7">
        <v>3.09</v>
      </c>
      <c r="W82" s="7">
        <v>3.07</v>
      </c>
      <c r="X82" s="7">
        <v>3.55</v>
      </c>
      <c r="Y82" s="7">
        <v>3.73</v>
      </c>
      <c r="Z82" s="7">
        <v>3.82</v>
      </c>
      <c r="AA82" s="7">
        <v>3.74</v>
      </c>
      <c r="AB82" s="7">
        <v>3.69</v>
      </c>
    </row>
    <row r="83" spans="1:28" x14ac:dyDescent="0.2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0.60428571428571431</v>
      </c>
      <c r="H83">
        <f t="shared" si="18"/>
        <v>0.56285714285714283</v>
      </c>
      <c r="I83" t="str">
        <f t="shared" si="19"/>
        <v>XXX</v>
      </c>
      <c r="J83">
        <f t="shared" si="20"/>
        <v>0.55714285714285716</v>
      </c>
      <c r="K83">
        <f t="shared" si="21"/>
        <v>0.5357142857142857</v>
      </c>
      <c r="L83">
        <f t="shared" si="22"/>
        <v>0.48142857142857143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4.2300000000000004</v>
      </c>
      <c r="X83" s="7">
        <v>3.94</v>
      </c>
      <c r="Y83" s="7" t="s">
        <v>264</v>
      </c>
      <c r="Z83" s="7">
        <v>3.9</v>
      </c>
      <c r="AA83" s="7">
        <v>3.75</v>
      </c>
      <c r="AB83" s="7">
        <v>3.37</v>
      </c>
    </row>
    <row r="84" spans="1:28" x14ac:dyDescent="0.2">
      <c r="A84" s="19" t="s">
        <v>92</v>
      </c>
      <c r="B84">
        <f t="shared" si="12"/>
        <v>0.51857142857142857</v>
      </c>
      <c r="C84">
        <f t="shared" si="13"/>
        <v>0.5</v>
      </c>
      <c r="D84">
        <f t="shared" si="14"/>
        <v>0.46285714285714291</v>
      </c>
      <c r="E84">
        <f t="shared" si="15"/>
        <v>0.46714285714285714</v>
      </c>
      <c r="F84">
        <f t="shared" si="16"/>
        <v>0.49142857142857144</v>
      </c>
      <c r="G84">
        <f t="shared" si="17"/>
        <v>0.51428571428571435</v>
      </c>
      <c r="H84">
        <f t="shared" si="18"/>
        <v>0.49142857142857144</v>
      </c>
      <c r="I84">
        <f t="shared" si="19"/>
        <v>0.47714285714285715</v>
      </c>
      <c r="J84">
        <f t="shared" si="20"/>
        <v>0.49285714285714288</v>
      </c>
      <c r="K84">
        <f t="shared" si="21"/>
        <v>0.48571428571428571</v>
      </c>
      <c r="L84">
        <f t="shared" si="22"/>
        <v>0.4642857142857143</v>
      </c>
      <c r="M84" s="68">
        <v>0.5605282982555555</v>
      </c>
      <c r="O84" s="7" t="s">
        <v>92</v>
      </c>
      <c r="Q84" s="7" t="s">
        <v>92</v>
      </c>
      <c r="R84" s="7">
        <v>3.63</v>
      </c>
      <c r="S84" s="7">
        <v>3.5</v>
      </c>
      <c r="T84" s="7">
        <v>3.24</v>
      </c>
      <c r="U84" s="7">
        <v>3.27</v>
      </c>
      <c r="V84" s="7">
        <v>3.44</v>
      </c>
      <c r="W84" s="7">
        <v>3.6</v>
      </c>
      <c r="X84" s="7">
        <v>3.44</v>
      </c>
      <c r="Y84" s="7">
        <v>3.34</v>
      </c>
      <c r="Z84" s="7">
        <v>3.45</v>
      </c>
      <c r="AA84" s="7">
        <v>3.4</v>
      </c>
      <c r="AB84" s="7">
        <v>3.25</v>
      </c>
    </row>
    <row r="85" spans="1:28" x14ac:dyDescent="0.2">
      <c r="A85" s="19" t="s">
        <v>93</v>
      </c>
      <c r="B85">
        <f t="shared" si="12"/>
        <v>0.67285714285714282</v>
      </c>
      <c r="C85">
        <f t="shared" si="13"/>
        <v>0.68285714285714294</v>
      </c>
      <c r="D85">
        <f t="shared" si="14"/>
        <v>0.74714285714285722</v>
      </c>
      <c r="E85">
        <f t="shared" si="15"/>
        <v>0.73428571428571421</v>
      </c>
      <c r="F85">
        <f t="shared" si="16"/>
        <v>0.69857142857142851</v>
      </c>
      <c r="G85">
        <f t="shared" si="17"/>
        <v>0.68285714285714294</v>
      </c>
      <c r="H85">
        <f t="shared" si="18"/>
        <v>0.69857142857142851</v>
      </c>
      <c r="I85">
        <f t="shared" si="19"/>
        <v>0.71142857142857152</v>
      </c>
      <c r="J85">
        <f t="shared" si="20"/>
        <v>0.73428571428571421</v>
      </c>
      <c r="K85">
        <f t="shared" si="21"/>
        <v>0.74</v>
      </c>
      <c r="L85">
        <f t="shared" si="22"/>
        <v>0.74571428571428566</v>
      </c>
      <c r="M85" s="68">
        <v>0.74441888596666661</v>
      </c>
      <c r="O85" s="7" t="s">
        <v>93</v>
      </c>
      <c r="Q85" s="7" t="s">
        <v>93</v>
      </c>
      <c r="R85" s="7">
        <v>4.71</v>
      </c>
      <c r="S85" s="7">
        <v>4.78</v>
      </c>
      <c r="T85" s="7">
        <v>5.23</v>
      </c>
      <c r="U85" s="7">
        <v>5.14</v>
      </c>
      <c r="V85" s="7">
        <v>4.8899999999999997</v>
      </c>
      <c r="W85" s="7">
        <v>4.78</v>
      </c>
      <c r="X85" s="7">
        <v>4.8899999999999997</v>
      </c>
      <c r="Y85" s="7">
        <v>4.9800000000000004</v>
      </c>
      <c r="Z85" s="7">
        <v>5.14</v>
      </c>
      <c r="AA85" s="7">
        <v>5.18</v>
      </c>
      <c r="AB85" s="7">
        <v>5.22</v>
      </c>
    </row>
    <row r="86" spans="1:28" x14ac:dyDescent="0.2">
      <c r="A86" s="19" t="s">
        <v>94</v>
      </c>
      <c r="B86">
        <f t="shared" si="12"/>
        <v>0.48142857142857143</v>
      </c>
      <c r="C86">
        <f t="shared" si="13"/>
        <v>0.49000000000000005</v>
      </c>
      <c r="D86">
        <f t="shared" si="14"/>
        <v>0.44714285714285712</v>
      </c>
      <c r="E86">
        <f t="shared" si="15"/>
        <v>0.42428571428571432</v>
      </c>
      <c r="F86">
        <f t="shared" si="16"/>
        <v>0.39714285714285713</v>
      </c>
      <c r="G86">
        <f t="shared" si="17"/>
        <v>0.39428571428571424</v>
      </c>
      <c r="H86">
        <f t="shared" si="18"/>
        <v>0.41285714285714287</v>
      </c>
      <c r="I86">
        <f t="shared" si="19"/>
        <v>0.41857142857142859</v>
      </c>
      <c r="J86">
        <f t="shared" si="20"/>
        <v>0.39428571428571424</v>
      </c>
      <c r="K86">
        <f t="shared" si="21"/>
        <v>0.38428571428571429</v>
      </c>
      <c r="L86">
        <f t="shared" si="22"/>
        <v>0.37571428571428572</v>
      </c>
      <c r="M86" s="68">
        <v>0.30424175658888886</v>
      </c>
      <c r="O86" s="7" t="s">
        <v>94</v>
      </c>
      <c r="Q86" s="7" t="s">
        <v>94</v>
      </c>
      <c r="R86" s="7">
        <v>3.37</v>
      </c>
      <c r="S86" s="7">
        <v>3.43</v>
      </c>
      <c r="T86" s="7">
        <v>3.13</v>
      </c>
      <c r="U86" s="7">
        <v>2.97</v>
      </c>
      <c r="V86" s="7">
        <v>2.78</v>
      </c>
      <c r="W86" s="7">
        <v>2.76</v>
      </c>
      <c r="X86" s="7">
        <v>2.89</v>
      </c>
      <c r="Y86" s="7">
        <v>2.93</v>
      </c>
      <c r="Z86" s="7">
        <v>2.76</v>
      </c>
      <c r="AA86" s="7">
        <v>2.69</v>
      </c>
      <c r="AB86" s="7">
        <v>2.63</v>
      </c>
    </row>
    <row r="87" spans="1:28" x14ac:dyDescent="0.2">
      <c r="A87" s="19" t="s">
        <v>95</v>
      </c>
      <c r="B87" t="str">
        <f t="shared" si="12"/>
        <v>XXX</v>
      </c>
      <c r="C87">
        <f t="shared" si="13"/>
        <v>0.58857142857142863</v>
      </c>
      <c r="D87">
        <f t="shared" si="14"/>
        <v>0.57714285714285718</v>
      </c>
      <c r="E87">
        <f t="shared" si="15"/>
        <v>0.57000000000000006</v>
      </c>
      <c r="F87">
        <f t="shared" si="16"/>
        <v>0.54428571428571426</v>
      </c>
      <c r="G87">
        <f t="shared" si="17"/>
        <v>0.50285714285714289</v>
      </c>
      <c r="H87">
        <f t="shared" si="18"/>
        <v>0.52285714285714291</v>
      </c>
      <c r="I87">
        <f t="shared" si="19"/>
        <v>0.49000000000000005</v>
      </c>
      <c r="J87">
        <f t="shared" si="20"/>
        <v>0.4642857142857143</v>
      </c>
      <c r="K87">
        <f t="shared" si="21"/>
        <v>0.46</v>
      </c>
      <c r="L87">
        <f t="shared" si="22"/>
        <v>0.45857142857142857</v>
      </c>
      <c r="M87" s="68">
        <v>0.33623770211111115</v>
      </c>
      <c r="O87" s="7" t="s">
        <v>95</v>
      </c>
      <c r="Q87" s="7" t="s">
        <v>95</v>
      </c>
      <c r="R87" s="7" t="s">
        <v>264</v>
      </c>
      <c r="S87" s="7">
        <v>4.12</v>
      </c>
      <c r="T87" s="7">
        <v>4.04</v>
      </c>
      <c r="U87" s="7">
        <v>3.99</v>
      </c>
      <c r="V87" s="7">
        <v>3.81</v>
      </c>
      <c r="W87" s="7">
        <v>3.52</v>
      </c>
      <c r="X87" s="7">
        <v>3.66</v>
      </c>
      <c r="Y87" s="7">
        <v>3.43</v>
      </c>
      <c r="Z87" s="7">
        <v>3.25</v>
      </c>
      <c r="AA87" s="7">
        <v>3.22</v>
      </c>
      <c r="AB87" s="7">
        <v>3.21</v>
      </c>
    </row>
    <row r="88" spans="1:28" x14ac:dyDescent="0.2">
      <c r="A88" s="19" t="s">
        <v>96</v>
      </c>
      <c r="B88">
        <f t="shared" si="12"/>
        <v>0.72428571428571431</v>
      </c>
      <c r="C88">
        <f t="shared" si="13"/>
        <v>0.69428571428571428</v>
      </c>
      <c r="D88">
        <f t="shared" si="14"/>
        <v>0.62285714285714289</v>
      </c>
      <c r="E88">
        <f t="shared" si="15"/>
        <v>0.63</v>
      </c>
      <c r="F88">
        <f t="shared" si="16"/>
        <v>0.68428571428571427</v>
      </c>
      <c r="G88">
        <f t="shared" si="17"/>
        <v>0.70571428571428574</v>
      </c>
      <c r="H88">
        <f t="shared" si="18"/>
        <v>0.6785714285714286</v>
      </c>
      <c r="I88">
        <f t="shared" si="19"/>
        <v>0.71714285714285708</v>
      </c>
      <c r="J88">
        <f t="shared" si="20"/>
        <v>0.72857142857142854</v>
      </c>
      <c r="K88">
        <f t="shared" si="21"/>
        <v>0.71142857142857152</v>
      </c>
      <c r="L88">
        <f t="shared" si="22"/>
        <v>0.69857142857142851</v>
      </c>
      <c r="M88" s="68">
        <v>0.74843866956666671</v>
      </c>
      <c r="O88" s="7" t="s">
        <v>96</v>
      </c>
      <c r="Q88" s="7" t="s">
        <v>96</v>
      </c>
      <c r="R88" s="7">
        <v>5.07</v>
      </c>
      <c r="S88" s="7">
        <v>4.8600000000000003</v>
      </c>
      <c r="T88" s="7">
        <v>4.3600000000000003</v>
      </c>
      <c r="U88" s="7">
        <v>4.41</v>
      </c>
      <c r="V88" s="7">
        <v>4.79</v>
      </c>
      <c r="W88" s="7">
        <v>4.9400000000000004</v>
      </c>
      <c r="X88" s="7">
        <v>4.75</v>
      </c>
      <c r="Y88" s="7">
        <v>5.0199999999999996</v>
      </c>
      <c r="Z88" s="7">
        <v>5.0999999999999996</v>
      </c>
      <c r="AA88" s="7">
        <v>4.9800000000000004</v>
      </c>
      <c r="AB88" s="7">
        <v>4.8899999999999997</v>
      </c>
    </row>
    <row r="89" spans="1:28" x14ac:dyDescent="0.2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2">
      <c r="A90" s="19" t="s">
        <v>98</v>
      </c>
      <c r="B90">
        <f t="shared" si="12"/>
        <v>0.56857142857142862</v>
      </c>
      <c r="C90">
        <f t="shared" si="13"/>
        <v>0.55428571428571427</v>
      </c>
      <c r="D90">
        <f t="shared" si="14"/>
        <v>0.52714285714285714</v>
      </c>
      <c r="E90">
        <f t="shared" si="15"/>
        <v>0.50285714285714289</v>
      </c>
      <c r="F90">
        <f t="shared" si="16"/>
        <v>0.50428571428571423</v>
      </c>
      <c r="G90">
        <f t="shared" si="17"/>
        <v>0.50285714285714289</v>
      </c>
      <c r="H90">
        <f t="shared" si="18"/>
        <v>0.46</v>
      </c>
      <c r="I90">
        <f t="shared" si="19"/>
        <v>0.48285714285714282</v>
      </c>
      <c r="J90">
        <f t="shared" si="20"/>
        <v>0.50857142857142856</v>
      </c>
      <c r="K90">
        <f t="shared" si="21"/>
        <v>0.49857142857142861</v>
      </c>
      <c r="L90">
        <f t="shared" si="22"/>
        <v>0.48428571428571432</v>
      </c>
      <c r="M90" s="68">
        <v>0.34083087243333332</v>
      </c>
      <c r="O90" s="7" t="s">
        <v>98</v>
      </c>
      <c r="Q90" s="7" t="s">
        <v>98</v>
      </c>
      <c r="R90" s="7">
        <v>3.98</v>
      </c>
      <c r="S90" s="7">
        <v>3.88</v>
      </c>
      <c r="T90" s="7">
        <v>3.69</v>
      </c>
      <c r="U90" s="7">
        <v>3.52</v>
      </c>
      <c r="V90" s="7">
        <v>3.53</v>
      </c>
      <c r="W90" s="7">
        <v>3.52</v>
      </c>
      <c r="X90" s="7">
        <v>3.22</v>
      </c>
      <c r="Y90" s="7">
        <v>3.38</v>
      </c>
      <c r="Z90" s="7">
        <v>3.56</v>
      </c>
      <c r="AA90" s="7">
        <v>3.49</v>
      </c>
      <c r="AB90" s="7">
        <v>3.39</v>
      </c>
    </row>
    <row r="91" spans="1:28" x14ac:dyDescent="0.2">
      <c r="A91" s="19" t="s">
        <v>99</v>
      </c>
      <c r="B91">
        <f t="shared" si="12"/>
        <v>0.55142857142857138</v>
      </c>
      <c r="C91">
        <f t="shared" si="13"/>
        <v>0.56285714285714283</v>
      </c>
      <c r="D91">
        <f t="shared" si="14"/>
        <v>0.56714285714285717</v>
      </c>
      <c r="E91">
        <f t="shared" si="15"/>
        <v>0.55857142857142861</v>
      </c>
      <c r="F91">
        <f t="shared" si="16"/>
        <v>0.53999999999999992</v>
      </c>
      <c r="G91">
        <f t="shared" si="17"/>
        <v>0.54285714285714282</v>
      </c>
      <c r="H91">
        <f t="shared" si="18"/>
        <v>0.55142857142857138</v>
      </c>
      <c r="I91">
        <f t="shared" si="19"/>
        <v>0.54571428571428571</v>
      </c>
      <c r="J91">
        <f t="shared" si="20"/>
        <v>0.55571428571428572</v>
      </c>
      <c r="K91">
        <f t="shared" si="21"/>
        <v>0.55428571428571427</v>
      </c>
      <c r="L91">
        <f t="shared" si="22"/>
        <v>0.57000000000000006</v>
      </c>
      <c r="M91" s="68">
        <v>0.58456726867777775</v>
      </c>
      <c r="O91" s="7" t="s">
        <v>99</v>
      </c>
      <c r="Q91" s="7" t="s">
        <v>99</v>
      </c>
      <c r="R91" s="7">
        <v>3.86</v>
      </c>
      <c r="S91" s="7">
        <v>3.94</v>
      </c>
      <c r="T91" s="7">
        <v>3.97</v>
      </c>
      <c r="U91" s="7">
        <v>3.91</v>
      </c>
      <c r="V91" s="7">
        <v>3.78</v>
      </c>
      <c r="W91" s="7">
        <v>3.8</v>
      </c>
      <c r="X91" s="7">
        <v>3.86</v>
      </c>
      <c r="Y91" s="7">
        <v>3.82</v>
      </c>
      <c r="Z91" s="7">
        <v>3.89</v>
      </c>
      <c r="AA91" s="7">
        <v>3.88</v>
      </c>
      <c r="AB91" s="7">
        <v>3.99</v>
      </c>
    </row>
    <row r="92" spans="1:28" x14ac:dyDescent="0.2">
      <c r="A92" s="19" t="s">
        <v>100</v>
      </c>
      <c r="B92">
        <f t="shared" si="12"/>
        <v>0.53</v>
      </c>
      <c r="C92">
        <f t="shared" si="13"/>
        <v>0.48571428571428571</v>
      </c>
      <c r="D92">
        <f t="shared" si="14"/>
        <v>0.50142857142857145</v>
      </c>
      <c r="E92">
        <f t="shared" si="15"/>
        <v>0.52285714285714291</v>
      </c>
      <c r="F92">
        <f t="shared" si="16"/>
        <v>0.5</v>
      </c>
      <c r="G92">
        <f t="shared" si="17"/>
        <v>0.48571428571428571</v>
      </c>
      <c r="H92">
        <f t="shared" si="18"/>
        <v>0.40285714285714286</v>
      </c>
      <c r="I92">
        <f t="shared" si="19"/>
        <v>0.36857142857142861</v>
      </c>
      <c r="J92">
        <f t="shared" si="20"/>
        <v>0.37857142857142856</v>
      </c>
      <c r="K92">
        <f t="shared" si="21"/>
        <v>0.38142857142857139</v>
      </c>
      <c r="L92">
        <f t="shared" si="22"/>
        <v>0.35142857142857142</v>
      </c>
      <c r="M92" s="68">
        <v>0.21190756226666668</v>
      </c>
      <c r="O92" s="7" t="s">
        <v>100</v>
      </c>
      <c r="Q92" s="7" t="s">
        <v>100</v>
      </c>
      <c r="R92" s="7">
        <v>3.71</v>
      </c>
      <c r="S92" s="7">
        <v>3.4</v>
      </c>
      <c r="T92" s="7">
        <v>3.51</v>
      </c>
      <c r="U92" s="7">
        <v>3.66</v>
      </c>
      <c r="V92" s="7">
        <v>3.5</v>
      </c>
      <c r="W92" s="7">
        <v>3.4</v>
      </c>
      <c r="X92" s="7">
        <v>2.82</v>
      </c>
      <c r="Y92" s="7">
        <v>2.58</v>
      </c>
      <c r="Z92" s="7">
        <v>2.65</v>
      </c>
      <c r="AA92" s="7">
        <v>2.67</v>
      </c>
      <c r="AB92" s="7">
        <v>2.46</v>
      </c>
    </row>
    <row r="93" spans="1:28" x14ac:dyDescent="0.2">
      <c r="A93" s="19" t="s">
        <v>101</v>
      </c>
      <c r="B93">
        <f t="shared" si="12"/>
        <v>0.57285714285714284</v>
      </c>
      <c r="C93">
        <f t="shared" si="13"/>
        <v>0.6071428571428571</v>
      </c>
      <c r="D93">
        <f t="shared" si="14"/>
        <v>0.60857142857142854</v>
      </c>
      <c r="E93">
        <f t="shared" si="15"/>
        <v>0.62714285714285711</v>
      </c>
      <c r="F93">
        <f t="shared" si="16"/>
        <v>0.60285714285714287</v>
      </c>
      <c r="G93">
        <f t="shared" si="17"/>
        <v>0.6071428571428571</v>
      </c>
      <c r="H93">
        <f t="shared" si="18"/>
        <v>0.60571428571428576</v>
      </c>
      <c r="I93">
        <f t="shared" si="19"/>
        <v>0.59857142857142864</v>
      </c>
      <c r="J93">
        <f t="shared" si="20"/>
        <v>0.61428571428571421</v>
      </c>
      <c r="K93">
        <f t="shared" si="21"/>
        <v>0.60857142857142854</v>
      </c>
      <c r="L93">
        <f t="shared" si="22"/>
        <v>0.58571428571428563</v>
      </c>
      <c r="M93" s="68">
        <v>0.59192556801111107</v>
      </c>
      <c r="O93" s="7" t="s">
        <v>101</v>
      </c>
      <c r="Q93" s="7" t="s">
        <v>101</v>
      </c>
      <c r="R93" s="7">
        <v>4.01</v>
      </c>
      <c r="S93" s="7">
        <v>4.25</v>
      </c>
      <c r="T93" s="7">
        <v>4.26</v>
      </c>
      <c r="U93" s="7">
        <v>4.3899999999999997</v>
      </c>
      <c r="V93" s="7">
        <v>4.22</v>
      </c>
      <c r="W93" s="7">
        <v>4.25</v>
      </c>
      <c r="X93" s="7">
        <v>4.24</v>
      </c>
      <c r="Y93" s="7">
        <v>4.1900000000000004</v>
      </c>
      <c r="Z93" s="7">
        <v>4.3</v>
      </c>
      <c r="AA93" s="7">
        <v>4.26</v>
      </c>
      <c r="AB93" s="7">
        <v>4.0999999999999996</v>
      </c>
    </row>
    <row r="94" spans="1:28" x14ac:dyDescent="0.2">
      <c r="A94" s="19" t="s">
        <v>102</v>
      </c>
      <c r="B94">
        <f t="shared" si="12"/>
        <v>0.46285714285714291</v>
      </c>
      <c r="C94">
        <f t="shared" si="13"/>
        <v>0.43857142857142856</v>
      </c>
      <c r="D94">
        <f t="shared" si="14"/>
        <v>0.46714285714285714</v>
      </c>
      <c r="E94">
        <f t="shared" si="15"/>
        <v>0.47000000000000003</v>
      </c>
      <c r="F94">
        <f t="shared" si="16"/>
        <v>0.4757142857142857</v>
      </c>
      <c r="G94">
        <f t="shared" si="17"/>
        <v>0.50428571428571423</v>
      </c>
      <c r="H94">
        <f t="shared" si="18"/>
        <v>0.48285714285714282</v>
      </c>
      <c r="I94">
        <f t="shared" si="19"/>
        <v>0.45142857142857146</v>
      </c>
      <c r="J94">
        <f t="shared" si="20"/>
        <v>0.44428571428571428</v>
      </c>
      <c r="K94">
        <f t="shared" si="21"/>
        <v>0.44</v>
      </c>
      <c r="L94">
        <f t="shared" si="22"/>
        <v>0.41142857142857142</v>
      </c>
      <c r="M94" s="68">
        <v>0.5285403993333333</v>
      </c>
      <c r="O94" s="7" t="s">
        <v>102</v>
      </c>
      <c r="Q94" s="7" t="s">
        <v>102</v>
      </c>
      <c r="R94" s="7">
        <v>3.24</v>
      </c>
      <c r="S94" s="7">
        <v>3.07</v>
      </c>
      <c r="T94" s="7">
        <v>3.27</v>
      </c>
      <c r="U94" s="7">
        <v>3.29</v>
      </c>
      <c r="V94" s="7">
        <v>3.33</v>
      </c>
      <c r="W94" s="7">
        <v>3.53</v>
      </c>
      <c r="X94" s="7">
        <v>3.38</v>
      </c>
      <c r="Y94" s="7">
        <v>3.16</v>
      </c>
      <c r="Z94" s="7">
        <v>3.11</v>
      </c>
      <c r="AA94" s="7">
        <v>3.08</v>
      </c>
      <c r="AB94" s="7">
        <v>2.88</v>
      </c>
    </row>
    <row r="95" spans="1:28" x14ac:dyDescent="0.2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0.46142857142857141</v>
      </c>
      <c r="F95">
        <f t="shared" si="16"/>
        <v>0.4642857142857143</v>
      </c>
      <c r="G95">
        <f t="shared" si="17"/>
        <v>0.45714285714285718</v>
      </c>
      <c r="H95">
        <f t="shared" si="18"/>
        <v>0.41714285714285715</v>
      </c>
      <c r="I95">
        <f t="shared" si="19"/>
        <v>0.41142857142857142</v>
      </c>
      <c r="J95">
        <f t="shared" si="20"/>
        <v>0.40714285714285714</v>
      </c>
      <c r="K95">
        <f t="shared" si="21"/>
        <v>0.38142857142857139</v>
      </c>
      <c r="L95">
        <f t="shared" si="22"/>
        <v>0.40142857142857141</v>
      </c>
      <c r="M95" s="68">
        <v>0.51841525899999996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3.23</v>
      </c>
      <c r="V95" s="7">
        <v>3.25</v>
      </c>
      <c r="W95" s="7">
        <v>3.2</v>
      </c>
      <c r="X95" s="7">
        <v>2.92</v>
      </c>
      <c r="Y95" s="7">
        <v>2.88</v>
      </c>
      <c r="Z95" s="7">
        <v>2.85</v>
      </c>
      <c r="AA95" s="7">
        <v>2.67</v>
      </c>
      <c r="AB95" s="7">
        <v>2.81</v>
      </c>
    </row>
    <row r="96" spans="1:28" x14ac:dyDescent="0.2">
      <c r="A96" s="19" t="s">
        <v>104</v>
      </c>
      <c r="B96">
        <f t="shared" si="12"/>
        <v>0.37428571428571428</v>
      </c>
      <c r="C96">
        <f t="shared" si="13"/>
        <v>0.36857142857142861</v>
      </c>
      <c r="D96">
        <f t="shared" si="14"/>
        <v>0.38714285714285712</v>
      </c>
      <c r="E96">
        <f t="shared" si="15"/>
        <v>0.39</v>
      </c>
      <c r="F96">
        <f t="shared" si="16"/>
        <v>0.40142857142857141</v>
      </c>
      <c r="G96">
        <f t="shared" si="17"/>
        <v>0.43428571428571427</v>
      </c>
      <c r="H96">
        <f t="shared" si="18"/>
        <v>0.41571428571428576</v>
      </c>
      <c r="I96">
        <f t="shared" si="19"/>
        <v>0.42</v>
      </c>
      <c r="J96">
        <f t="shared" si="20"/>
        <v>0.45714285714285718</v>
      </c>
      <c r="K96">
        <f t="shared" si="21"/>
        <v>0.47142857142857142</v>
      </c>
      <c r="L96">
        <f t="shared" si="22"/>
        <v>0.44285714285714289</v>
      </c>
      <c r="M96" s="68">
        <v>0.45460949341111112</v>
      </c>
      <c r="O96" s="7" t="s">
        <v>104</v>
      </c>
      <c r="Q96" s="7" t="s">
        <v>104</v>
      </c>
      <c r="R96" s="7">
        <v>2.62</v>
      </c>
      <c r="S96" s="7">
        <v>2.58</v>
      </c>
      <c r="T96" s="7">
        <v>2.71</v>
      </c>
      <c r="U96" s="7">
        <v>2.73</v>
      </c>
      <c r="V96" s="7">
        <v>2.81</v>
      </c>
      <c r="W96" s="7">
        <v>3.04</v>
      </c>
      <c r="X96" s="7">
        <v>2.91</v>
      </c>
      <c r="Y96" s="7">
        <v>2.94</v>
      </c>
      <c r="Z96" s="7">
        <v>3.2</v>
      </c>
      <c r="AA96" s="7">
        <v>3.3</v>
      </c>
      <c r="AB96" s="7">
        <v>3.1</v>
      </c>
    </row>
    <row r="97" spans="1:28" x14ac:dyDescent="0.2">
      <c r="A97" s="19" t="s">
        <v>105</v>
      </c>
      <c r="B97">
        <f t="shared" si="12"/>
        <v>0.46142857142857141</v>
      </c>
      <c r="C97">
        <f t="shared" si="13"/>
        <v>0.51428571428571435</v>
      </c>
      <c r="D97">
        <f t="shared" si="14"/>
        <v>0.56285714285714283</v>
      </c>
      <c r="E97">
        <f t="shared" si="15"/>
        <v>0.59857142857142864</v>
      </c>
      <c r="F97">
        <f t="shared" si="16"/>
        <v>0.62428571428571433</v>
      </c>
      <c r="G97">
        <f t="shared" si="17"/>
        <v>0.59714285714285709</v>
      </c>
      <c r="H97">
        <f t="shared" si="18"/>
        <v>0.54571428571428571</v>
      </c>
      <c r="I97">
        <f t="shared" si="19"/>
        <v>0.52285714285714291</v>
      </c>
      <c r="J97">
        <f t="shared" si="20"/>
        <v>0.51857142857142857</v>
      </c>
      <c r="K97">
        <f t="shared" si="21"/>
        <v>0.50857142857142856</v>
      </c>
      <c r="L97">
        <f t="shared" si="22"/>
        <v>0.52571428571428569</v>
      </c>
      <c r="M97" s="68">
        <v>0.59333608550000005</v>
      </c>
      <c r="O97" s="7" t="s">
        <v>105</v>
      </c>
      <c r="Q97" s="7" t="s">
        <v>105</v>
      </c>
      <c r="R97" s="7">
        <v>3.23</v>
      </c>
      <c r="S97" s="7">
        <v>3.6</v>
      </c>
      <c r="T97" s="7">
        <v>3.94</v>
      </c>
      <c r="U97" s="7">
        <v>4.1900000000000004</v>
      </c>
      <c r="V97" s="7">
        <v>4.37</v>
      </c>
      <c r="W97" s="7">
        <v>4.18</v>
      </c>
      <c r="X97" s="7">
        <v>3.82</v>
      </c>
      <c r="Y97" s="7">
        <v>3.66</v>
      </c>
      <c r="Z97" s="7">
        <v>3.63</v>
      </c>
      <c r="AA97" s="7">
        <v>3.56</v>
      </c>
      <c r="AB97" s="7">
        <v>3.68</v>
      </c>
    </row>
    <row r="98" spans="1:28" x14ac:dyDescent="0.2">
      <c r="A98" s="19" t="s">
        <v>106</v>
      </c>
      <c r="B98">
        <f t="shared" si="12"/>
        <v>0.55428571428571427</v>
      </c>
      <c r="C98">
        <f t="shared" si="13"/>
        <v>0.55000000000000004</v>
      </c>
      <c r="D98">
        <f t="shared" si="14"/>
        <v>0.53857142857142859</v>
      </c>
      <c r="E98">
        <f t="shared" si="15"/>
        <v>0.53142857142857147</v>
      </c>
      <c r="F98">
        <f t="shared" si="16"/>
        <v>0.53142857142857147</v>
      </c>
      <c r="G98">
        <f t="shared" si="17"/>
        <v>0.55000000000000004</v>
      </c>
      <c r="H98">
        <f t="shared" si="18"/>
        <v>0.52428571428571424</v>
      </c>
      <c r="I98">
        <f t="shared" si="19"/>
        <v>0.52857142857142858</v>
      </c>
      <c r="J98">
        <f t="shared" si="20"/>
        <v>0.53428571428571436</v>
      </c>
      <c r="K98">
        <f t="shared" si="21"/>
        <v>0.5357142857142857</v>
      </c>
      <c r="L98">
        <f t="shared" si="22"/>
        <v>0.53857142857142859</v>
      </c>
      <c r="M98" s="68">
        <v>0.61505399807777783</v>
      </c>
      <c r="O98" s="7" t="s">
        <v>106</v>
      </c>
      <c r="Q98" s="7" t="s">
        <v>106</v>
      </c>
      <c r="R98" s="7">
        <v>3.88</v>
      </c>
      <c r="S98" s="7">
        <v>3.85</v>
      </c>
      <c r="T98" s="7">
        <v>3.77</v>
      </c>
      <c r="U98" s="7">
        <v>3.72</v>
      </c>
      <c r="V98" s="7">
        <v>3.72</v>
      </c>
      <c r="W98" s="7">
        <v>3.85</v>
      </c>
      <c r="X98" s="7">
        <v>3.67</v>
      </c>
      <c r="Y98" s="7">
        <v>3.7</v>
      </c>
      <c r="Z98" s="7">
        <v>3.74</v>
      </c>
      <c r="AA98" s="7">
        <v>3.75</v>
      </c>
      <c r="AB98" s="7">
        <v>3.77</v>
      </c>
    </row>
    <row r="99" spans="1:28" x14ac:dyDescent="0.2">
      <c r="A99" s="19" t="s">
        <v>107</v>
      </c>
      <c r="B99">
        <f t="shared" si="12"/>
        <v>0.45571428571428568</v>
      </c>
      <c r="C99">
        <f t="shared" si="13"/>
        <v>0.47428571428571425</v>
      </c>
      <c r="D99">
        <f t="shared" si="14"/>
        <v>0.48571428571428571</v>
      </c>
      <c r="E99">
        <f t="shared" si="15"/>
        <v>0.50428571428571423</v>
      </c>
      <c r="F99">
        <f t="shared" si="16"/>
        <v>0.49285714285714288</v>
      </c>
      <c r="G99">
        <f t="shared" si="17"/>
        <v>0.49000000000000005</v>
      </c>
      <c r="H99">
        <f t="shared" si="18"/>
        <v>0.46142857142857141</v>
      </c>
      <c r="I99">
        <f t="shared" si="19"/>
        <v>0.45142857142857146</v>
      </c>
      <c r="J99">
        <f t="shared" si="20"/>
        <v>0.45</v>
      </c>
      <c r="K99">
        <f t="shared" si="21"/>
        <v>0.42571428571428571</v>
      </c>
      <c r="L99">
        <f t="shared" si="22"/>
        <v>0.39999999999999997</v>
      </c>
      <c r="M99" s="68">
        <v>0.36258887910000004</v>
      </c>
      <c r="O99" s="7" t="s">
        <v>107</v>
      </c>
      <c r="Q99" s="7" t="s">
        <v>107</v>
      </c>
      <c r="R99" s="7">
        <v>3.19</v>
      </c>
      <c r="S99" s="7">
        <v>3.32</v>
      </c>
      <c r="T99" s="7">
        <v>3.4</v>
      </c>
      <c r="U99" s="7">
        <v>3.53</v>
      </c>
      <c r="V99" s="7">
        <v>3.45</v>
      </c>
      <c r="W99" s="7">
        <v>3.43</v>
      </c>
      <c r="X99" s="7">
        <v>3.23</v>
      </c>
      <c r="Y99" s="7">
        <v>3.16</v>
      </c>
      <c r="Z99" s="7">
        <v>3.15</v>
      </c>
      <c r="AA99" s="7">
        <v>2.98</v>
      </c>
      <c r="AB99" s="7">
        <v>2.8</v>
      </c>
    </row>
    <row r="100" spans="1:28" x14ac:dyDescent="0.2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0.38142857142857139</v>
      </c>
      <c r="I100">
        <f t="shared" si="19"/>
        <v>0.39857142857142858</v>
      </c>
      <c r="J100">
        <f t="shared" si="20"/>
        <v>0.40142857142857141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2.67</v>
      </c>
      <c r="Y100" s="7">
        <v>2.79</v>
      </c>
      <c r="Z100" s="7">
        <v>2.81</v>
      </c>
      <c r="AA100" s="7" t="s">
        <v>264</v>
      </c>
      <c r="AB100" s="7" t="s">
        <v>264</v>
      </c>
    </row>
    <row r="101" spans="1:28" x14ac:dyDescent="0.2">
      <c r="A101" s="19" t="s">
        <v>109</v>
      </c>
      <c r="B101">
        <f t="shared" si="12"/>
        <v>0.52</v>
      </c>
      <c r="C101">
        <f t="shared" si="13"/>
        <v>0.5714285714285714</v>
      </c>
      <c r="D101">
        <f t="shared" si="14"/>
        <v>0.62142857142857133</v>
      </c>
      <c r="E101">
        <f t="shared" si="15"/>
        <v>0.64</v>
      </c>
      <c r="F101">
        <f t="shared" si="16"/>
        <v>0.6</v>
      </c>
      <c r="G101">
        <f t="shared" si="17"/>
        <v>0.54428571428571426</v>
      </c>
      <c r="H101">
        <f t="shared" si="18"/>
        <v>0.55285714285714282</v>
      </c>
      <c r="I101">
        <f t="shared" si="19"/>
        <v>0.54142857142857148</v>
      </c>
      <c r="J101">
        <f t="shared" si="20"/>
        <v>0.57285714285714284</v>
      </c>
      <c r="K101">
        <f t="shared" si="21"/>
        <v>0.6</v>
      </c>
      <c r="L101">
        <f t="shared" si="22"/>
        <v>0.59857142857142864</v>
      </c>
      <c r="M101" s="68">
        <v>0.48050563207777769</v>
      </c>
      <c r="O101" s="7" t="s">
        <v>109</v>
      </c>
      <c r="Q101" s="7" t="s">
        <v>109</v>
      </c>
      <c r="R101" s="7">
        <v>3.64</v>
      </c>
      <c r="S101" s="7">
        <v>4</v>
      </c>
      <c r="T101" s="7">
        <v>4.3499999999999996</v>
      </c>
      <c r="U101" s="7">
        <v>4.4800000000000004</v>
      </c>
      <c r="V101" s="7">
        <v>4.2</v>
      </c>
      <c r="W101" s="7">
        <v>3.81</v>
      </c>
      <c r="X101" s="7">
        <v>3.87</v>
      </c>
      <c r="Y101" s="7">
        <v>3.79</v>
      </c>
      <c r="Z101" s="7">
        <v>4.01</v>
      </c>
      <c r="AA101" s="7">
        <v>4.2</v>
      </c>
      <c r="AB101" s="7">
        <v>4.1900000000000004</v>
      </c>
    </row>
    <row r="102" spans="1:28" x14ac:dyDescent="0.2">
      <c r="A102" s="19" t="s">
        <v>110</v>
      </c>
      <c r="B102">
        <f t="shared" si="12"/>
        <v>0.43714285714285717</v>
      </c>
      <c r="C102">
        <f t="shared" si="13"/>
        <v>0.43428571428571427</v>
      </c>
      <c r="D102">
        <f t="shared" si="14"/>
        <v>0.41714285714285715</v>
      </c>
      <c r="E102">
        <f t="shared" si="15"/>
        <v>0.42428571428571432</v>
      </c>
      <c r="F102">
        <f t="shared" si="16"/>
        <v>0.44285714285714289</v>
      </c>
      <c r="G102">
        <f t="shared" si="17"/>
        <v>0.46142857142857141</v>
      </c>
      <c r="H102">
        <f t="shared" si="18"/>
        <v>0.44</v>
      </c>
      <c r="I102">
        <f t="shared" si="19"/>
        <v>0.42285714285714288</v>
      </c>
      <c r="J102">
        <f t="shared" si="20"/>
        <v>0.43428571428571427</v>
      </c>
      <c r="K102">
        <f t="shared" si="21"/>
        <v>0.44285714285714289</v>
      </c>
      <c r="L102">
        <f t="shared" si="22"/>
        <v>0.46285714285714291</v>
      </c>
      <c r="M102" s="68">
        <v>0.50975033972222228</v>
      </c>
      <c r="O102" s="7" t="s">
        <v>110</v>
      </c>
      <c r="Q102" s="7" t="s">
        <v>110</v>
      </c>
      <c r="R102" s="7">
        <v>3.06</v>
      </c>
      <c r="S102" s="7">
        <v>3.04</v>
      </c>
      <c r="T102" s="7">
        <v>2.92</v>
      </c>
      <c r="U102" s="7">
        <v>2.97</v>
      </c>
      <c r="V102" s="7">
        <v>3.1</v>
      </c>
      <c r="W102" s="7">
        <v>3.23</v>
      </c>
      <c r="X102" s="7">
        <v>3.08</v>
      </c>
      <c r="Y102" s="7">
        <v>2.96</v>
      </c>
      <c r="Z102" s="7">
        <v>3.04</v>
      </c>
      <c r="AA102" s="7">
        <v>3.1</v>
      </c>
      <c r="AB102" s="7">
        <v>3.24</v>
      </c>
    </row>
    <row r="103" spans="1:28" x14ac:dyDescent="0.2">
      <c r="A103" s="19" t="s">
        <v>111</v>
      </c>
      <c r="B103">
        <f t="shared" si="12"/>
        <v>0.70000000000000007</v>
      </c>
      <c r="C103">
        <f t="shared" si="13"/>
        <v>0.67142857142857149</v>
      </c>
      <c r="D103">
        <f t="shared" si="14"/>
        <v>0.66714285714285715</v>
      </c>
      <c r="E103">
        <f t="shared" si="15"/>
        <v>0.67142857142857149</v>
      </c>
      <c r="F103">
        <f t="shared" si="16"/>
        <v>0.68857142857142861</v>
      </c>
      <c r="G103">
        <f t="shared" si="17"/>
        <v>0.70000000000000007</v>
      </c>
      <c r="H103">
        <f t="shared" si="18"/>
        <v>0.70285714285714285</v>
      </c>
      <c r="I103">
        <f t="shared" si="19"/>
        <v>0.69000000000000006</v>
      </c>
      <c r="J103">
        <f t="shared" si="20"/>
        <v>0.70571428571428574</v>
      </c>
      <c r="K103">
        <f t="shared" si="21"/>
        <v>0.71857142857142864</v>
      </c>
      <c r="L103">
        <f t="shared" si="22"/>
        <v>0.73857142857142855</v>
      </c>
      <c r="M103" s="68">
        <v>0.77056143684444445</v>
      </c>
      <c r="O103" s="7" t="s">
        <v>111</v>
      </c>
      <c r="Q103" s="7" t="s">
        <v>111</v>
      </c>
      <c r="R103" s="7">
        <v>4.9000000000000004</v>
      </c>
      <c r="S103" s="7">
        <v>4.7</v>
      </c>
      <c r="T103" s="7">
        <v>4.67</v>
      </c>
      <c r="U103" s="7">
        <v>4.7</v>
      </c>
      <c r="V103" s="7">
        <v>4.82</v>
      </c>
      <c r="W103" s="7">
        <v>4.9000000000000004</v>
      </c>
      <c r="X103" s="7">
        <v>4.92</v>
      </c>
      <c r="Y103" s="7">
        <v>4.83</v>
      </c>
      <c r="Z103" s="7">
        <v>4.9400000000000004</v>
      </c>
      <c r="AA103" s="7">
        <v>5.03</v>
      </c>
      <c r="AB103" s="7">
        <v>5.17</v>
      </c>
    </row>
    <row r="104" spans="1:28" x14ac:dyDescent="0.2">
      <c r="A104" s="19" t="s">
        <v>112</v>
      </c>
      <c r="B104">
        <f t="shared" si="12"/>
        <v>0.65857142857142859</v>
      </c>
      <c r="C104">
        <f t="shared" si="13"/>
        <v>0.63857142857142857</v>
      </c>
      <c r="D104">
        <f t="shared" si="14"/>
        <v>0.71857142857142864</v>
      </c>
      <c r="E104">
        <f t="shared" si="15"/>
        <v>0.72</v>
      </c>
      <c r="F104">
        <f t="shared" si="16"/>
        <v>0.72</v>
      </c>
      <c r="G104">
        <f t="shared" si="17"/>
        <v>0.72857142857142854</v>
      </c>
      <c r="H104">
        <f t="shared" si="18"/>
        <v>0.75285714285714278</v>
      </c>
      <c r="I104">
        <f t="shared" si="19"/>
        <v>0.75428571428571434</v>
      </c>
      <c r="J104">
        <f t="shared" si="20"/>
        <v>0.74714285714285722</v>
      </c>
      <c r="K104">
        <f t="shared" si="21"/>
        <v>0.75571428571428567</v>
      </c>
      <c r="L104">
        <f t="shared" si="22"/>
        <v>0.76714285714285713</v>
      </c>
      <c r="M104" s="68">
        <v>0.73823562594444458</v>
      </c>
      <c r="O104" s="7" t="s">
        <v>112</v>
      </c>
      <c r="Q104" s="7" t="s">
        <v>112</v>
      </c>
      <c r="R104" s="7">
        <v>4.6100000000000003</v>
      </c>
      <c r="S104" s="7">
        <v>4.47</v>
      </c>
      <c r="T104" s="7">
        <v>5.03</v>
      </c>
      <c r="U104" s="7">
        <v>5.04</v>
      </c>
      <c r="V104" s="7">
        <v>5.04</v>
      </c>
      <c r="W104" s="7">
        <v>5.0999999999999996</v>
      </c>
      <c r="X104" s="7">
        <v>5.27</v>
      </c>
      <c r="Y104" s="7">
        <v>5.28</v>
      </c>
      <c r="Z104" s="7">
        <v>5.23</v>
      </c>
      <c r="AA104" s="7">
        <v>5.29</v>
      </c>
      <c r="AB104" s="7">
        <v>5.37</v>
      </c>
    </row>
    <row r="105" spans="1:28" x14ac:dyDescent="0.2">
      <c r="A105" s="19" t="s">
        <v>113</v>
      </c>
      <c r="B105">
        <f t="shared" si="12"/>
        <v>0.40142857142857141</v>
      </c>
      <c r="C105">
        <f t="shared" si="13"/>
        <v>0.41428571428571426</v>
      </c>
      <c r="D105">
        <f t="shared" si="14"/>
        <v>0.42857142857142855</v>
      </c>
      <c r="E105">
        <f t="shared" si="15"/>
        <v>0.41714285714285715</v>
      </c>
      <c r="F105">
        <f t="shared" si="16"/>
        <v>0.40142857142857141</v>
      </c>
      <c r="G105">
        <f t="shared" si="17"/>
        <v>0.46571428571428569</v>
      </c>
      <c r="H105">
        <f t="shared" si="18"/>
        <v>0.5</v>
      </c>
      <c r="I105">
        <f t="shared" si="19"/>
        <v>0.45285714285714285</v>
      </c>
      <c r="J105">
        <f t="shared" si="20"/>
        <v>0.39999999999999997</v>
      </c>
      <c r="K105">
        <f t="shared" si="21"/>
        <v>0.39999999999999997</v>
      </c>
      <c r="L105">
        <f t="shared" si="22"/>
        <v>0.38857142857142862</v>
      </c>
      <c r="M105" s="68">
        <v>0.31000613501111113</v>
      </c>
      <c r="O105" s="7" t="s">
        <v>113</v>
      </c>
      <c r="Q105" s="7" t="s">
        <v>113</v>
      </c>
      <c r="R105" s="7">
        <v>2.81</v>
      </c>
      <c r="S105" s="7">
        <v>2.9</v>
      </c>
      <c r="T105" s="7">
        <v>3</v>
      </c>
      <c r="U105" s="7">
        <v>2.92</v>
      </c>
      <c r="V105" s="7">
        <v>2.81</v>
      </c>
      <c r="W105" s="7">
        <v>3.26</v>
      </c>
      <c r="X105" s="7">
        <v>3.5</v>
      </c>
      <c r="Y105" s="7">
        <v>3.17</v>
      </c>
      <c r="Z105" s="7">
        <v>2.8</v>
      </c>
      <c r="AA105" s="7">
        <v>2.8</v>
      </c>
      <c r="AB105" s="7">
        <v>2.72</v>
      </c>
    </row>
    <row r="106" spans="1:28" x14ac:dyDescent="0.2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2">
      <c r="A107" s="19" t="s">
        <v>115</v>
      </c>
      <c r="B107">
        <f t="shared" si="12"/>
        <v>0.47857142857142859</v>
      </c>
      <c r="C107">
        <f t="shared" si="13"/>
        <v>0.48714285714285716</v>
      </c>
      <c r="D107">
        <f t="shared" si="14"/>
        <v>0.4757142857142857</v>
      </c>
      <c r="E107">
        <f t="shared" si="15"/>
        <v>0.44857142857142857</v>
      </c>
      <c r="F107">
        <f t="shared" si="16"/>
        <v>0.50714285714285712</v>
      </c>
      <c r="G107">
        <f t="shared" si="17"/>
        <v>0.52</v>
      </c>
      <c r="H107">
        <f t="shared" si="18"/>
        <v>0.47000000000000003</v>
      </c>
      <c r="I107">
        <f t="shared" si="19"/>
        <v>0.42</v>
      </c>
      <c r="J107">
        <f t="shared" si="20"/>
        <v>0.43142857142857144</v>
      </c>
      <c r="K107">
        <f t="shared" si="21"/>
        <v>0.43142857142857144</v>
      </c>
      <c r="L107">
        <f t="shared" si="22"/>
        <v>0.40285714285714286</v>
      </c>
      <c r="M107" s="68">
        <v>0.37033701605555558</v>
      </c>
      <c r="O107" s="7" t="s">
        <v>115</v>
      </c>
      <c r="Q107" s="7" t="s">
        <v>115</v>
      </c>
      <c r="R107" s="7">
        <v>3.35</v>
      </c>
      <c r="S107" s="7">
        <v>3.41</v>
      </c>
      <c r="T107" s="7">
        <v>3.33</v>
      </c>
      <c r="U107" s="7">
        <v>3.14</v>
      </c>
      <c r="V107" s="7">
        <v>3.55</v>
      </c>
      <c r="W107" s="7">
        <v>3.64</v>
      </c>
      <c r="X107" s="7">
        <v>3.29</v>
      </c>
      <c r="Y107" s="7">
        <v>2.94</v>
      </c>
      <c r="Z107" s="7">
        <v>3.02</v>
      </c>
      <c r="AA107" s="7">
        <v>3.02</v>
      </c>
      <c r="AB107" s="7">
        <v>2.82</v>
      </c>
    </row>
    <row r="108" spans="1:28" x14ac:dyDescent="0.2">
      <c r="A108" s="19" t="s">
        <v>193</v>
      </c>
      <c r="B108">
        <f t="shared" si="12"/>
        <v>0.44428571428571428</v>
      </c>
      <c r="C108">
        <f t="shared" si="13"/>
        <v>0.4757142857142857</v>
      </c>
      <c r="D108">
        <f t="shared" si="14"/>
        <v>0.48142857142857143</v>
      </c>
      <c r="E108">
        <f t="shared" si="15"/>
        <v>0.46857142857142853</v>
      </c>
      <c r="F108">
        <f t="shared" si="16"/>
        <v>0.46714285714285714</v>
      </c>
      <c r="G108">
        <f t="shared" si="17"/>
        <v>0.50571428571428567</v>
      </c>
      <c r="H108">
        <f t="shared" si="18"/>
        <v>0.52142857142857146</v>
      </c>
      <c r="I108">
        <f t="shared" si="19"/>
        <v>0.55571428571428572</v>
      </c>
      <c r="J108">
        <f t="shared" si="20"/>
        <v>0.55428571428571427</v>
      </c>
      <c r="K108">
        <f t="shared" si="21"/>
        <v>0.52285714285714291</v>
      </c>
      <c r="L108" t="str">
        <f t="shared" si="22"/>
        <v>XXX</v>
      </c>
      <c r="M108" s="68">
        <v>0.42924729322222221</v>
      </c>
      <c r="O108" s="7" t="s">
        <v>193</v>
      </c>
      <c r="Q108" s="7" t="s">
        <v>193</v>
      </c>
      <c r="R108" s="7">
        <v>3.11</v>
      </c>
      <c r="S108" s="7">
        <v>3.33</v>
      </c>
      <c r="T108" s="7">
        <v>3.37</v>
      </c>
      <c r="U108" s="7">
        <v>3.28</v>
      </c>
      <c r="V108" s="7">
        <v>3.27</v>
      </c>
      <c r="W108" s="7">
        <v>3.54</v>
      </c>
      <c r="X108" s="7">
        <v>3.65</v>
      </c>
      <c r="Y108" s="7">
        <v>3.89</v>
      </c>
      <c r="Z108" s="7">
        <v>3.88</v>
      </c>
      <c r="AA108" s="7">
        <v>3.66</v>
      </c>
      <c r="AB108" s="7" t="s">
        <v>264</v>
      </c>
    </row>
    <row r="109" spans="1:28" x14ac:dyDescent="0.2">
      <c r="A109" s="19" t="s">
        <v>116</v>
      </c>
      <c r="B109">
        <f t="shared" si="12"/>
        <v>0.7014285714285714</v>
      </c>
      <c r="C109">
        <f t="shared" si="13"/>
        <v>0.69571428571428573</v>
      </c>
      <c r="D109">
        <f t="shared" si="14"/>
        <v>0.69714285714285718</v>
      </c>
      <c r="E109">
        <f t="shared" si="15"/>
        <v>0.69285714285714284</v>
      </c>
      <c r="F109">
        <f t="shared" si="16"/>
        <v>0.67428571428571427</v>
      </c>
      <c r="G109">
        <f t="shared" si="17"/>
        <v>0.6657142857142857</v>
      </c>
      <c r="H109">
        <f t="shared" si="18"/>
        <v>0.68428571428571427</v>
      </c>
      <c r="I109">
        <f t="shared" si="19"/>
        <v>0.69285714285714284</v>
      </c>
      <c r="J109">
        <f t="shared" si="20"/>
        <v>0.72857142857142854</v>
      </c>
      <c r="K109">
        <f t="shared" si="21"/>
        <v>0.73714285714285721</v>
      </c>
      <c r="L109">
        <f t="shared" si="22"/>
        <v>0.70714285714285718</v>
      </c>
      <c r="M109" s="68">
        <v>0.7043132981111111</v>
      </c>
      <c r="O109" s="7" t="s">
        <v>116</v>
      </c>
      <c r="Q109" s="7" t="s">
        <v>116</v>
      </c>
      <c r="R109" s="7">
        <v>4.91</v>
      </c>
      <c r="S109" s="7">
        <v>4.87</v>
      </c>
      <c r="T109" s="7">
        <v>4.88</v>
      </c>
      <c r="U109" s="7">
        <v>4.8499999999999996</v>
      </c>
      <c r="V109" s="7">
        <v>4.72</v>
      </c>
      <c r="W109" s="7">
        <v>4.66</v>
      </c>
      <c r="X109" s="7">
        <v>4.79</v>
      </c>
      <c r="Y109" s="7">
        <v>4.8499999999999996</v>
      </c>
      <c r="Z109" s="7">
        <v>5.0999999999999996</v>
      </c>
      <c r="AA109" s="7">
        <v>5.16</v>
      </c>
      <c r="AB109" s="7">
        <v>4.95</v>
      </c>
    </row>
    <row r="110" spans="1:28" x14ac:dyDescent="0.2">
      <c r="A110" s="19" t="s">
        <v>117</v>
      </c>
      <c r="B110">
        <f t="shared" si="12"/>
        <v>0.67</v>
      </c>
      <c r="C110">
        <f t="shared" si="13"/>
        <v>0.70285714285714285</v>
      </c>
      <c r="D110">
        <f t="shared" si="14"/>
        <v>0.70428571428571429</v>
      </c>
      <c r="E110">
        <f t="shared" si="15"/>
        <v>0.70714285714285718</v>
      </c>
      <c r="F110">
        <f t="shared" si="16"/>
        <v>0.69571428571428573</v>
      </c>
      <c r="G110">
        <f t="shared" si="17"/>
        <v>0.69857142857142851</v>
      </c>
      <c r="H110">
        <f t="shared" si="18"/>
        <v>0.7142857142857143</v>
      </c>
      <c r="I110">
        <f t="shared" si="19"/>
        <v>0.6428571428571429</v>
      </c>
      <c r="J110">
        <f t="shared" si="20"/>
        <v>0.59571428571428575</v>
      </c>
      <c r="K110">
        <f t="shared" si="21"/>
        <v>0.63142857142857145</v>
      </c>
      <c r="L110">
        <f t="shared" si="22"/>
        <v>0.63142857142857145</v>
      </c>
      <c r="M110" s="68">
        <v>0.70773623387777773</v>
      </c>
      <c r="O110" s="7" t="s">
        <v>117</v>
      </c>
      <c r="Q110" s="7" t="s">
        <v>117</v>
      </c>
      <c r="R110" s="7">
        <v>4.6900000000000004</v>
      </c>
      <c r="S110" s="7">
        <v>4.92</v>
      </c>
      <c r="T110" s="7">
        <v>4.93</v>
      </c>
      <c r="U110" s="7">
        <v>4.95</v>
      </c>
      <c r="V110" s="7">
        <v>4.87</v>
      </c>
      <c r="W110" s="7">
        <v>4.8899999999999997</v>
      </c>
      <c r="X110" s="7">
        <v>5</v>
      </c>
      <c r="Y110" s="7">
        <v>4.5</v>
      </c>
      <c r="Z110" s="7">
        <v>4.17</v>
      </c>
      <c r="AA110" s="7">
        <v>4.42</v>
      </c>
      <c r="AB110" s="7">
        <v>4.42</v>
      </c>
    </row>
    <row r="111" spans="1:28" x14ac:dyDescent="0.2">
      <c r="A111" s="19" t="s">
        <v>118</v>
      </c>
      <c r="B111">
        <f t="shared" si="12"/>
        <v>0.46142857142857141</v>
      </c>
      <c r="C111">
        <f t="shared" si="13"/>
        <v>0.45142857142857146</v>
      </c>
      <c r="D111">
        <f t="shared" si="14"/>
        <v>0.46</v>
      </c>
      <c r="E111">
        <f t="shared" si="15"/>
        <v>0.47285714285714286</v>
      </c>
      <c r="F111">
        <f t="shared" si="16"/>
        <v>0.47428571428571425</v>
      </c>
      <c r="G111">
        <f t="shared" si="17"/>
        <v>0.4642857142857143</v>
      </c>
      <c r="H111">
        <f t="shared" si="18"/>
        <v>0.44857142857142857</v>
      </c>
      <c r="I111">
        <f t="shared" si="19"/>
        <v>0.44</v>
      </c>
      <c r="J111">
        <f t="shared" si="20"/>
        <v>0.43571428571428567</v>
      </c>
      <c r="K111">
        <f t="shared" si="21"/>
        <v>0.44428571428571428</v>
      </c>
      <c r="L111">
        <f t="shared" si="22"/>
        <v>0.49285714285714288</v>
      </c>
      <c r="M111" s="68">
        <v>0.47835161950000005</v>
      </c>
      <c r="O111" s="7" t="s">
        <v>118</v>
      </c>
      <c r="Q111" s="7" t="s">
        <v>118</v>
      </c>
      <c r="R111" s="7">
        <v>3.23</v>
      </c>
      <c r="S111" s="7">
        <v>3.16</v>
      </c>
      <c r="T111" s="7">
        <v>3.22</v>
      </c>
      <c r="U111" s="7">
        <v>3.31</v>
      </c>
      <c r="V111" s="7">
        <v>3.32</v>
      </c>
      <c r="W111" s="7">
        <v>3.25</v>
      </c>
      <c r="X111" s="7">
        <v>3.14</v>
      </c>
      <c r="Y111" s="7">
        <v>3.08</v>
      </c>
      <c r="Z111" s="7">
        <v>3.05</v>
      </c>
      <c r="AA111" s="7">
        <v>3.11</v>
      </c>
      <c r="AB111" s="7">
        <v>3.45</v>
      </c>
    </row>
    <row r="112" spans="1:28" x14ac:dyDescent="0.2">
      <c r="A112" s="19" t="s">
        <v>119</v>
      </c>
      <c r="B112">
        <f t="shared" si="12"/>
        <v>0.47000000000000003</v>
      </c>
      <c r="C112">
        <f t="shared" si="13"/>
        <v>0.49000000000000005</v>
      </c>
      <c r="D112">
        <f t="shared" si="14"/>
        <v>0.50142857142857145</v>
      </c>
      <c r="E112">
        <f t="shared" si="15"/>
        <v>0.50857142857142856</v>
      </c>
      <c r="F112">
        <f t="shared" si="16"/>
        <v>0.52285714285714291</v>
      </c>
      <c r="G112">
        <f t="shared" si="17"/>
        <v>0.58714285714285719</v>
      </c>
      <c r="H112">
        <f t="shared" si="18"/>
        <v>0.56857142857142862</v>
      </c>
      <c r="I112">
        <f t="shared" si="19"/>
        <v>0.53</v>
      </c>
      <c r="J112">
        <f t="shared" si="20"/>
        <v>0.51428571428571435</v>
      </c>
      <c r="K112">
        <f t="shared" si="21"/>
        <v>0.50285714285714289</v>
      </c>
      <c r="L112">
        <f t="shared" si="22"/>
        <v>0.46857142857142853</v>
      </c>
      <c r="M112" s="68">
        <v>0.48248326783333334</v>
      </c>
      <c r="O112" s="7" t="s">
        <v>119</v>
      </c>
      <c r="Q112" s="7" t="s">
        <v>119</v>
      </c>
      <c r="R112" s="7">
        <v>3.29</v>
      </c>
      <c r="S112" s="7">
        <v>3.43</v>
      </c>
      <c r="T112" s="7">
        <v>3.51</v>
      </c>
      <c r="U112" s="7">
        <v>3.56</v>
      </c>
      <c r="V112" s="7">
        <v>3.66</v>
      </c>
      <c r="W112" s="7">
        <v>4.1100000000000003</v>
      </c>
      <c r="X112" s="7">
        <v>3.98</v>
      </c>
      <c r="Y112" s="7">
        <v>3.71</v>
      </c>
      <c r="Z112" s="7">
        <v>3.6</v>
      </c>
      <c r="AA112" s="7">
        <v>3.52</v>
      </c>
      <c r="AB112" s="7">
        <v>3.28</v>
      </c>
    </row>
    <row r="113" spans="1:28" x14ac:dyDescent="0.2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2">
      <c r="A114" s="19" t="s">
        <v>121</v>
      </c>
      <c r="B114">
        <f t="shared" si="12"/>
        <v>0.34714285714285714</v>
      </c>
      <c r="C114">
        <f t="shared" si="13"/>
        <v>0.36285714285714288</v>
      </c>
      <c r="D114">
        <f t="shared" si="14"/>
        <v>0.39857142857142858</v>
      </c>
      <c r="E114">
        <f t="shared" si="15"/>
        <v>0.41428571428571426</v>
      </c>
      <c r="F114">
        <f t="shared" si="16"/>
        <v>0.43142857142857144</v>
      </c>
      <c r="G114">
        <f t="shared" si="17"/>
        <v>0.43</v>
      </c>
      <c r="H114">
        <f t="shared" si="18"/>
        <v>0.43571428571428567</v>
      </c>
      <c r="I114">
        <f t="shared" si="19"/>
        <v>0.43428571428571427</v>
      </c>
      <c r="J114">
        <f t="shared" si="20"/>
        <v>0.41857142857142859</v>
      </c>
      <c r="K114">
        <f t="shared" si="21"/>
        <v>0.39571428571428574</v>
      </c>
      <c r="L114">
        <f t="shared" si="22"/>
        <v>0.40857142857142853</v>
      </c>
      <c r="M114" s="68">
        <v>0.40290806687777775</v>
      </c>
      <c r="O114" s="7" t="s">
        <v>121</v>
      </c>
      <c r="Q114" s="7" t="s">
        <v>121</v>
      </c>
      <c r="R114" s="7">
        <v>2.4300000000000002</v>
      </c>
      <c r="S114" s="7">
        <v>2.54</v>
      </c>
      <c r="T114" s="7">
        <v>2.79</v>
      </c>
      <c r="U114" s="7">
        <v>2.9</v>
      </c>
      <c r="V114" s="7">
        <v>3.02</v>
      </c>
      <c r="W114" s="7">
        <v>3.01</v>
      </c>
      <c r="X114" s="7">
        <v>3.05</v>
      </c>
      <c r="Y114" s="7">
        <v>3.04</v>
      </c>
      <c r="Z114" s="7">
        <v>2.93</v>
      </c>
      <c r="AA114" s="7">
        <v>2.77</v>
      </c>
      <c r="AB114" s="7">
        <v>2.86</v>
      </c>
    </row>
    <row r="115" spans="1:28" x14ac:dyDescent="0.2">
      <c r="A115" s="19" t="s">
        <v>122</v>
      </c>
      <c r="B115">
        <f t="shared" si="12"/>
        <v>0.41285714285714287</v>
      </c>
      <c r="C115">
        <f t="shared" si="13"/>
        <v>0.44142857142857139</v>
      </c>
      <c r="D115">
        <f t="shared" si="14"/>
        <v>0.46714285714285714</v>
      </c>
      <c r="E115">
        <f t="shared" si="15"/>
        <v>0.48571428571428571</v>
      </c>
      <c r="F115">
        <f t="shared" si="16"/>
        <v>0.48571428571428571</v>
      </c>
      <c r="G115">
        <f t="shared" si="17"/>
        <v>0.47285714285714286</v>
      </c>
      <c r="H115">
        <f t="shared" si="18"/>
        <v>0.45571428571428568</v>
      </c>
      <c r="I115">
        <f t="shared" si="19"/>
        <v>0.42142857142857143</v>
      </c>
      <c r="J115">
        <f t="shared" si="20"/>
        <v>0.40142857142857141</v>
      </c>
      <c r="K115">
        <f t="shared" si="21"/>
        <v>0.40285714285714286</v>
      </c>
      <c r="L115">
        <f t="shared" si="22"/>
        <v>0.39999999999999997</v>
      </c>
      <c r="M115" s="68">
        <v>0.44545387558888899</v>
      </c>
      <c r="O115" s="7" t="s">
        <v>122</v>
      </c>
      <c r="Q115" s="7" t="s">
        <v>122</v>
      </c>
      <c r="R115" s="7">
        <v>2.89</v>
      </c>
      <c r="S115" s="7">
        <v>3.09</v>
      </c>
      <c r="T115" s="7">
        <v>3.27</v>
      </c>
      <c r="U115" s="7">
        <v>3.4</v>
      </c>
      <c r="V115" s="7">
        <v>3.4</v>
      </c>
      <c r="W115" s="7">
        <v>3.31</v>
      </c>
      <c r="X115" s="7">
        <v>3.19</v>
      </c>
      <c r="Y115" s="7">
        <v>2.95</v>
      </c>
      <c r="Z115" s="7">
        <v>2.81</v>
      </c>
      <c r="AA115" s="7">
        <v>2.82</v>
      </c>
      <c r="AB115" s="7">
        <v>2.8</v>
      </c>
    </row>
    <row r="116" spans="1:28" x14ac:dyDescent="0.2">
      <c r="A116" s="19" t="s">
        <v>123</v>
      </c>
      <c r="B116">
        <f t="shared" si="12"/>
        <v>0.43571428571428567</v>
      </c>
      <c r="C116">
        <f t="shared" si="13"/>
        <v>0.43</v>
      </c>
      <c r="D116">
        <f t="shared" si="14"/>
        <v>0.4042857142857143</v>
      </c>
      <c r="E116">
        <f t="shared" si="15"/>
        <v>0.4042857142857143</v>
      </c>
      <c r="F116">
        <f t="shared" si="16"/>
        <v>0.41142857142857142</v>
      </c>
      <c r="G116">
        <f t="shared" si="17"/>
        <v>0.48142857142857143</v>
      </c>
      <c r="H116">
        <f t="shared" si="18"/>
        <v>0.5</v>
      </c>
      <c r="I116">
        <f t="shared" si="19"/>
        <v>0.50571428571428567</v>
      </c>
      <c r="J116">
        <f t="shared" si="20"/>
        <v>0.48285714285714282</v>
      </c>
      <c r="K116">
        <f t="shared" si="21"/>
        <v>0.45714285714285718</v>
      </c>
      <c r="L116">
        <f t="shared" si="22"/>
        <v>0.44142857142857139</v>
      </c>
      <c r="M116" s="68">
        <v>0.53500644363333338</v>
      </c>
      <c r="O116" s="7" t="s">
        <v>123</v>
      </c>
      <c r="Q116" s="7" t="s">
        <v>123</v>
      </c>
      <c r="R116" s="7">
        <v>3.05</v>
      </c>
      <c r="S116" s="7">
        <v>3.01</v>
      </c>
      <c r="T116" s="7">
        <v>2.83</v>
      </c>
      <c r="U116" s="7">
        <v>2.83</v>
      </c>
      <c r="V116" s="7">
        <v>2.88</v>
      </c>
      <c r="W116" s="7">
        <v>3.37</v>
      </c>
      <c r="X116" s="7">
        <v>3.5</v>
      </c>
      <c r="Y116" s="7">
        <v>3.54</v>
      </c>
      <c r="Z116" s="7">
        <v>3.38</v>
      </c>
      <c r="AA116" s="7">
        <v>3.2</v>
      </c>
      <c r="AB116" s="7">
        <v>3.09</v>
      </c>
    </row>
    <row r="117" spans="1:28" x14ac:dyDescent="0.2">
      <c r="A117" s="19" t="s">
        <v>124</v>
      </c>
      <c r="B117">
        <f t="shared" si="12"/>
        <v>0.42571428571428571</v>
      </c>
      <c r="C117">
        <f t="shared" si="13"/>
        <v>0.38714285714285712</v>
      </c>
      <c r="D117">
        <f t="shared" si="14"/>
        <v>0.40857142857142853</v>
      </c>
      <c r="E117">
        <f t="shared" si="15"/>
        <v>0.45</v>
      </c>
      <c r="F117">
        <f t="shared" si="16"/>
        <v>0.45857142857142857</v>
      </c>
      <c r="G117">
        <f t="shared" si="17"/>
        <v>0.44428571428571428</v>
      </c>
      <c r="H117">
        <f t="shared" si="18"/>
        <v>0.43</v>
      </c>
      <c r="I117">
        <f t="shared" si="19"/>
        <v>0.43</v>
      </c>
      <c r="J117">
        <f t="shared" si="20"/>
        <v>0.45714285714285718</v>
      </c>
      <c r="K117">
        <f t="shared" si="21"/>
        <v>0.44714285714285712</v>
      </c>
      <c r="L117">
        <f t="shared" si="22"/>
        <v>0.42142857142857143</v>
      </c>
      <c r="M117" s="68">
        <v>0.51517308424444441</v>
      </c>
      <c r="O117" s="7" t="s">
        <v>124</v>
      </c>
      <c r="Q117" s="7" t="s">
        <v>124</v>
      </c>
      <c r="R117" s="7">
        <v>2.98</v>
      </c>
      <c r="S117" s="7">
        <v>2.71</v>
      </c>
      <c r="T117" s="7">
        <v>2.86</v>
      </c>
      <c r="U117" s="7">
        <v>3.15</v>
      </c>
      <c r="V117" s="7">
        <v>3.21</v>
      </c>
      <c r="W117" s="7">
        <v>3.11</v>
      </c>
      <c r="X117" s="7">
        <v>3.01</v>
      </c>
      <c r="Y117" s="7">
        <v>3.01</v>
      </c>
      <c r="Z117" s="7">
        <v>3.2</v>
      </c>
      <c r="AA117" s="7">
        <v>3.13</v>
      </c>
      <c r="AB117" s="7">
        <v>2.95</v>
      </c>
    </row>
    <row r="118" spans="1:28" x14ac:dyDescent="0.2">
      <c r="A118" s="19" t="s">
        <v>125</v>
      </c>
      <c r="B118">
        <f t="shared" si="12"/>
        <v>0.53285714285714281</v>
      </c>
      <c r="C118">
        <f t="shared" si="13"/>
        <v>0.51428571428571435</v>
      </c>
      <c r="D118">
        <f t="shared" si="14"/>
        <v>0.46142857142857141</v>
      </c>
      <c r="E118">
        <f t="shared" si="15"/>
        <v>0.42857142857142855</v>
      </c>
      <c r="F118">
        <f t="shared" si="16"/>
        <v>0.40142857142857141</v>
      </c>
      <c r="G118">
        <f t="shared" si="17"/>
        <v>0.44714285714285712</v>
      </c>
      <c r="H118">
        <f t="shared" si="18"/>
        <v>0.43857142857142856</v>
      </c>
      <c r="I118">
        <f t="shared" si="19"/>
        <v>0.45857142857142857</v>
      </c>
      <c r="J118">
        <f t="shared" si="20"/>
        <v>0.46142857142857141</v>
      </c>
      <c r="K118">
        <f t="shared" si="21"/>
        <v>0.43857142857142856</v>
      </c>
      <c r="L118">
        <f t="shared" si="22"/>
        <v>0.44714285714285712</v>
      </c>
      <c r="M118" s="68">
        <v>0.52551792068888892</v>
      </c>
      <c r="O118" s="7" t="s">
        <v>125</v>
      </c>
      <c r="Q118" s="7" t="s">
        <v>125</v>
      </c>
      <c r="R118" s="7">
        <v>3.73</v>
      </c>
      <c r="S118" s="7">
        <v>3.6</v>
      </c>
      <c r="T118" s="7">
        <v>3.23</v>
      </c>
      <c r="U118" s="7">
        <v>3</v>
      </c>
      <c r="V118" s="7">
        <v>2.81</v>
      </c>
      <c r="W118" s="7">
        <v>3.13</v>
      </c>
      <c r="X118" s="7">
        <v>3.07</v>
      </c>
      <c r="Y118" s="7">
        <v>3.21</v>
      </c>
      <c r="Z118" s="7">
        <v>3.23</v>
      </c>
      <c r="AA118" s="7">
        <v>3.07</v>
      </c>
      <c r="AB118" s="7">
        <v>3.13</v>
      </c>
    </row>
    <row r="119" spans="1:28" x14ac:dyDescent="0.2">
      <c r="A119" s="19" t="s">
        <v>126</v>
      </c>
      <c r="B119">
        <f t="shared" si="12"/>
        <v>0.68714285714285706</v>
      </c>
      <c r="C119">
        <f t="shared" si="13"/>
        <v>0.71142857142857152</v>
      </c>
      <c r="D119">
        <f t="shared" si="14"/>
        <v>0.74428571428571433</v>
      </c>
      <c r="E119">
        <f t="shared" si="15"/>
        <v>0.72571428571428576</v>
      </c>
      <c r="F119">
        <f t="shared" si="16"/>
        <v>0.69857142857142851</v>
      </c>
      <c r="G119">
        <f t="shared" si="17"/>
        <v>0.77285714285714291</v>
      </c>
      <c r="H119">
        <f t="shared" si="18"/>
        <v>0.79142857142857148</v>
      </c>
      <c r="I119">
        <f t="shared" si="19"/>
        <v>0.79428571428571426</v>
      </c>
      <c r="J119">
        <f t="shared" si="20"/>
        <v>0.80857142857142861</v>
      </c>
      <c r="K119">
        <f t="shared" si="21"/>
        <v>0.78285714285714292</v>
      </c>
      <c r="L119">
        <f t="shared" si="22"/>
        <v>0.76285714285714279</v>
      </c>
      <c r="M119" s="68">
        <v>0.69916256268888888</v>
      </c>
      <c r="O119" s="7" t="s">
        <v>126</v>
      </c>
      <c r="Q119" s="7" t="s">
        <v>126</v>
      </c>
      <c r="R119" s="7">
        <v>4.8099999999999996</v>
      </c>
      <c r="S119" s="7">
        <v>4.9800000000000004</v>
      </c>
      <c r="T119" s="7">
        <v>5.21</v>
      </c>
      <c r="U119" s="7">
        <v>5.08</v>
      </c>
      <c r="V119" s="7">
        <v>4.8899999999999997</v>
      </c>
      <c r="W119" s="7">
        <v>5.41</v>
      </c>
      <c r="X119" s="7">
        <v>5.54</v>
      </c>
      <c r="Y119" s="7">
        <v>5.56</v>
      </c>
      <c r="Z119" s="7">
        <v>5.66</v>
      </c>
      <c r="AA119" s="7">
        <v>5.48</v>
      </c>
      <c r="AB119" s="7">
        <v>5.34</v>
      </c>
    </row>
    <row r="120" spans="1:28" x14ac:dyDescent="0.2">
      <c r="A120" s="19" t="s">
        <v>127</v>
      </c>
      <c r="B120">
        <f t="shared" si="12"/>
        <v>0.42285714285714288</v>
      </c>
      <c r="C120">
        <f t="shared" si="13"/>
        <v>0.44428571428571428</v>
      </c>
      <c r="D120">
        <f t="shared" si="14"/>
        <v>0.41571428571428576</v>
      </c>
      <c r="E120">
        <f t="shared" si="15"/>
        <v>0.4042857142857143</v>
      </c>
      <c r="F120">
        <f t="shared" si="16"/>
        <v>0.40142857142857141</v>
      </c>
      <c r="G120">
        <f t="shared" si="17"/>
        <v>0.39285714285714285</v>
      </c>
      <c r="H120">
        <f t="shared" si="18"/>
        <v>0.39999999999999997</v>
      </c>
      <c r="I120">
        <f t="shared" si="19"/>
        <v>0.45</v>
      </c>
      <c r="J120">
        <f t="shared" si="20"/>
        <v>0.46</v>
      </c>
      <c r="K120">
        <f t="shared" si="21"/>
        <v>0.41428571428571426</v>
      </c>
      <c r="L120">
        <f t="shared" si="22"/>
        <v>0.39857142857142858</v>
      </c>
      <c r="M120" s="68">
        <v>0.50906034973333336</v>
      </c>
      <c r="O120" s="7" t="s">
        <v>127</v>
      </c>
      <c r="Q120" s="7" t="s">
        <v>127</v>
      </c>
      <c r="R120" s="7">
        <v>2.96</v>
      </c>
      <c r="S120" s="7">
        <v>3.11</v>
      </c>
      <c r="T120" s="7">
        <v>2.91</v>
      </c>
      <c r="U120" s="7">
        <v>2.83</v>
      </c>
      <c r="V120" s="7">
        <v>2.81</v>
      </c>
      <c r="W120" s="7">
        <v>2.75</v>
      </c>
      <c r="X120" s="7">
        <v>2.8</v>
      </c>
      <c r="Y120" s="7">
        <v>3.15</v>
      </c>
      <c r="Z120" s="7">
        <v>3.22</v>
      </c>
      <c r="AA120" s="7">
        <v>2.9</v>
      </c>
      <c r="AB120" s="7">
        <v>2.79</v>
      </c>
    </row>
    <row r="121" spans="1:28" x14ac:dyDescent="0.2">
      <c r="A121" s="19" t="s">
        <v>194</v>
      </c>
      <c r="B121">
        <f t="shared" si="12"/>
        <v>0.39999999999999997</v>
      </c>
      <c r="C121">
        <f t="shared" si="13"/>
        <v>0.42285714285714288</v>
      </c>
      <c r="D121">
        <f t="shared" si="14"/>
        <v>0.41857142857142859</v>
      </c>
      <c r="E121">
        <f t="shared" si="15"/>
        <v>0.43285714285714283</v>
      </c>
      <c r="F121">
        <f t="shared" si="16"/>
        <v>0.41285714285714287</v>
      </c>
      <c r="G121">
        <f t="shared" si="17"/>
        <v>0.41571428571428576</v>
      </c>
      <c r="H121">
        <f t="shared" si="18"/>
        <v>0.43571428571428567</v>
      </c>
      <c r="I121">
        <f t="shared" si="19"/>
        <v>0.45142857142857146</v>
      </c>
      <c r="J121">
        <f t="shared" si="20"/>
        <v>0.45142857142857146</v>
      </c>
      <c r="K121">
        <f t="shared" si="21"/>
        <v>0.46714285714285714</v>
      </c>
      <c r="L121">
        <f t="shared" si="22"/>
        <v>0.49714285714285716</v>
      </c>
      <c r="M121" s="68">
        <v>0.56855634183333337</v>
      </c>
      <c r="O121" s="7" t="s">
        <v>194</v>
      </c>
      <c r="Q121" s="7" t="s">
        <v>194</v>
      </c>
      <c r="R121" s="7">
        <v>2.8</v>
      </c>
      <c r="S121" s="7">
        <v>2.96</v>
      </c>
      <c r="T121" s="7">
        <v>2.93</v>
      </c>
      <c r="U121" s="7">
        <v>3.03</v>
      </c>
      <c r="V121" s="7">
        <v>2.89</v>
      </c>
      <c r="W121" s="7">
        <v>2.91</v>
      </c>
      <c r="X121" s="7">
        <v>3.05</v>
      </c>
      <c r="Y121" s="7">
        <v>3.16</v>
      </c>
      <c r="Z121" s="7">
        <v>3.16</v>
      </c>
      <c r="AA121" s="7">
        <v>3.27</v>
      </c>
      <c r="AB121" s="7">
        <v>3.48</v>
      </c>
    </row>
    <row r="122" spans="1:28" x14ac:dyDescent="0.2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0.7014285714285714</v>
      </c>
      <c r="F122">
        <f t="shared" si="16"/>
        <v>0.72857142857142854</v>
      </c>
      <c r="G122">
        <f t="shared" si="17"/>
        <v>0.74857142857142855</v>
      </c>
      <c r="H122">
        <f t="shared" si="18"/>
        <v>0.73571428571428577</v>
      </c>
      <c r="I122">
        <f t="shared" si="19"/>
        <v>0.72857142857142854</v>
      </c>
      <c r="J122">
        <f t="shared" si="20"/>
        <v>0.76999999999999991</v>
      </c>
      <c r="K122">
        <f t="shared" si="21"/>
        <v>0.79</v>
      </c>
      <c r="L122">
        <f t="shared" si="22"/>
        <v>0.77285714285714291</v>
      </c>
      <c r="M122" s="68">
        <v>0.6782499087777778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4.91</v>
      </c>
      <c r="V122" s="7">
        <v>5.0999999999999996</v>
      </c>
      <c r="W122" s="7">
        <v>5.24</v>
      </c>
      <c r="X122" s="7">
        <v>5.15</v>
      </c>
      <c r="Y122" s="7">
        <v>5.0999999999999996</v>
      </c>
      <c r="Z122" s="7">
        <v>5.39</v>
      </c>
      <c r="AA122" s="7">
        <v>5.53</v>
      </c>
      <c r="AB122" s="7">
        <v>5.41</v>
      </c>
    </row>
    <row r="123" spans="1:28" x14ac:dyDescent="0.2">
      <c r="A123" s="19" t="s">
        <v>130</v>
      </c>
      <c r="B123">
        <f t="shared" si="12"/>
        <v>0.59857142857142864</v>
      </c>
      <c r="C123">
        <f t="shared" si="13"/>
        <v>0.64142857142857146</v>
      </c>
      <c r="D123">
        <f t="shared" si="14"/>
        <v>0.6071428571428571</v>
      </c>
      <c r="E123">
        <f t="shared" si="15"/>
        <v>0.65142857142857136</v>
      </c>
      <c r="F123">
        <f t="shared" si="16"/>
        <v>0.69714285714285718</v>
      </c>
      <c r="G123">
        <f t="shared" si="17"/>
        <v>0.68428571428571427</v>
      </c>
      <c r="H123">
        <f t="shared" si="18"/>
        <v>0.63857142857142857</v>
      </c>
      <c r="I123">
        <f t="shared" si="19"/>
        <v>0.61142857142857143</v>
      </c>
      <c r="J123">
        <f t="shared" si="20"/>
        <v>0.63142857142857145</v>
      </c>
      <c r="K123">
        <f t="shared" si="21"/>
        <v>0.64428571428571424</v>
      </c>
      <c r="L123">
        <f t="shared" si="22"/>
        <v>0.64857142857142858</v>
      </c>
      <c r="M123" s="68">
        <v>0.67152799496666671</v>
      </c>
      <c r="O123" s="7" t="s">
        <v>130</v>
      </c>
      <c r="Q123" s="7" t="s">
        <v>130</v>
      </c>
      <c r="R123" s="7">
        <v>4.1900000000000004</v>
      </c>
      <c r="S123" s="7">
        <v>4.49</v>
      </c>
      <c r="T123" s="7">
        <v>4.25</v>
      </c>
      <c r="U123" s="7">
        <v>4.5599999999999996</v>
      </c>
      <c r="V123" s="7">
        <v>4.88</v>
      </c>
      <c r="W123" s="7">
        <v>4.79</v>
      </c>
      <c r="X123" s="7">
        <v>4.47</v>
      </c>
      <c r="Y123" s="7">
        <v>4.28</v>
      </c>
      <c r="Z123" s="7">
        <v>4.42</v>
      </c>
      <c r="AA123" s="7">
        <v>4.51</v>
      </c>
      <c r="AB123" s="7">
        <v>4.54</v>
      </c>
    </row>
    <row r="124" spans="1:28" x14ac:dyDescent="0.2">
      <c r="A124" s="19" t="s">
        <v>131</v>
      </c>
      <c r="B124">
        <f t="shared" si="12"/>
        <v>0.41428571428571426</v>
      </c>
      <c r="C124">
        <f t="shared" si="13"/>
        <v>0.44571428571428573</v>
      </c>
      <c r="D124">
        <f t="shared" si="14"/>
        <v>0.45</v>
      </c>
      <c r="E124">
        <f t="shared" si="15"/>
        <v>0.48142857142857143</v>
      </c>
      <c r="F124">
        <f t="shared" si="16"/>
        <v>0.45714285714285718</v>
      </c>
      <c r="G124">
        <f t="shared" si="17"/>
        <v>0.48</v>
      </c>
      <c r="H124">
        <f t="shared" si="18"/>
        <v>0.52857142857142858</v>
      </c>
      <c r="I124">
        <f t="shared" si="19"/>
        <v>0.54571428571428571</v>
      </c>
      <c r="J124">
        <f t="shared" si="20"/>
        <v>0.57000000000000006</v>
      </c>
      <c r="K124">
        <f t="shared" si="21"/>
        <v>0.56714285714285717</v>
      </c>
      <c r="L124">
        <f t="shared" si="22"/>
        <v>0.55571428571428572</v>
      </c>
      <c r="M124" s="68">
        <v>0.50791455642222216</v>
      </c>
      <c r="O124" s="7" t="s">
        <v>131</v>
      </c>
      <c r="Q124" s="7" t="s">
        <v>131</v>
      </c>
      <c r="R124" s="7">
        <v>2.9</v>
      </c>
      <c r="S124" s="7">
        <v>3.12</v>
      </c>
      <c r="T124" s="7">
        <v>3.15</v>
      </c>
      <c r="U124" s="7">
        <v>3.37</v>
      </c>
      <c r="V124" s="7">
        <v>3.2</v>
      </c>
      <c r="W124" s="7">
        <v>3.36</v>
      </c>
      <c r="X124" s="7">
        <v>3.7</v>
      </c>
      <c r="Y124" s="7">
        <v>3.82</v>
      </c>
      <c r="Z124" s="7">
        <v>3.99</v>
      </c>
      <c r="AA124" s="7">
        <v>3.97</v>
      </c>
      <c r="AB124" s="7">
        <v>3.89</v>
      </c>
    </row>
    <row r="125" spans="1:28" x14ac:dyDescent="0.2">
      <c r="A125" s="19" t="s">
        <v>132</v>
      </c>
      <c r="B125">
        <f t="shared" si="12"/>
        <v>0.43571428571428567</v>
      </c>
      <c r="C125">
        <f t="shared" si="13"/>
        <v>0.42285714285714288</v>
      </c>
      <c r="D125">
        <f t="shared" si="14"/>
        <v>0.40285714285714286</v>
      </c>
      <c r="E125">
        <f t="shared" si="15"/>
        <v>0.39714285714285713</v>
      </c>
      <c r="F125">
        <f t="shared" si="16"/>
        <v>0.38571428571428573</v>
      </c>
      <c r="G125">
        <f t="shared" si="17"/>
        <v>0.38571428571428573</v>
      </c>
      <c r="H125">
        <f t="shared" si="18"/>
        <v>0.37857142857142856</v>
      </c>
      <c r="I125">
        <f t="shared" si="19"/>
        <v>0.37142857142857144</v>
      </c>
      <c r="J125">
        <f t="shared" si="20"/>
        <v>0.37857142857142856</v>
      </c>
      <c r="K125">
        <f t="shared" si="21"/>
        <v>0.39571428571428574</v>
      </c>
      <c r="L125">
        <f t="shared" si="22"/>
        <v>0.44</v>
      </c>
      <c r="M125" s="68">
        <v>0.50187423493333339</v>
      </c>
      <c r="O125" s="7" t="s">
        <v>132</v>
      </c>
      <c r="Q125" s="7" t="s">
        <v>132</v>
      </c>
      <c r="R125" s="7">
        <v>3.05</v>
      </c>
      <c r="S125" s="7">
        <v>2.96</v>
      </c>
      <c r="T125" s="7">
        <v>2.82</v>
      </c>
      <c r="U125" s="7">
        <v>2.78</v>
      </c>
      <c r="V125" s="7">
        <v>2.7</v>
      </c>
      <c r="W125" s="7">
        <v>2.7</v>
      </c>
      <c r="X125" s="7">
        <v>2.65</v>
      </c>
      <c r="Y125" s="7">
        <v>2.6</v>
      </c>
      <c r="Z125" s="7">
        <v>2.65</v>
      </c>
      <c r="AA125" s="7">
        <v>2.77</v>
      </c>
      <c r="AB125" s="7">
        <v>3.08</v>
      </c>
    </row>
    <row r="126" spans="1:28" x14ac:dyDescent="0.2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0.61</v>
      </c>
      <c r="H126">
        <f t="shared" si="18"/>
        <v>0.58857142857142863</v>
      </c>
      <c r="I126">
        <f t="shared" si="19"/>
        <v>0.5485714285714286</v>
      </c>
      <c r="J126">
        <f t="shared" si="20"/>
        <v>0.5485714285714286</v>
      </c>
      <c r="K126" t="str">
        <f t="shared" si="21"/>
        <v>XXX</v>
      </c>
      <c r="L126">
        <f t="shared" si="22"/>
        <v>0.55000000000000004</v>
      </c>
      <c r="M126" s="68">
        <v>0.57783959308888877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4.2699999999999996</v>
      </c>
      <c r="X126" s="7">
        <v>4.12</v>
      </c>
      <c r="Y126" s="7">
        <v>3.84</v>
      </c>
      <c r="Z126" s="7">
        <v>3.84</v>
      </c>
      <c r="AA126" s="7" t="s">
        <v>264</v>
      </c>
      <c r="AB126" s="7">
        <v>3.85</v>
      </c>
    </row>
    <row r="127" spans="1:28" x14ac:dyDescent="0.2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0.50142857142857145</v>
      </c>
      <c r="H127">
        <f t="shared" si="18"/>
        <v>0.49714285714285716</v>
      </c>
      <c r="I127">
        <f t="shared" si="19"/>
        <v>0.46</v>
      </c>
      <c r="J127">
        <f t="shared" si="20"/>
        <v>0.45428571428571429</v>
      </c>
      <c r="K127">
        <f t="shared" si="21"/>
        <v>0.45428571428571429</v>
      </c>
      <c r="L127">
        <f t="shared" si="22"/>
        <v>0.45285714285714285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3.51</v>
      </c>
      <c r="X127" s="7">
        <v>3.48</v>
      </c>
      <c r="Y127" s="7">
        <v>3.22</v>
      </c>
      <c r="Z127" s="7">
        <v>3.18</v>
      </c>
      <c r="AA127" s="7">
        <v>3.18</v>
      </c>
      <c r="AB127" s="7">
        <v>3.17</v>
      </c>
    </row>
    <row r="128" spans="1:28" x14ac:dyDescent="0.2">
      <c r="A128" s="19" t="s">
        <v>135</v>
      </c>
      <c r="B128">
        <f t="shared" si="12"/>
        <v>0.83285714285714285</v>
      </c>
      <c r="C128">
        <f t="shared" si="13"/>
        <v>0.86428571428571421</v>
      </c>
      <c r="D128">
        <f t="shared" si="14"/>
        <v>0.85</v>
      </c>
      <c r="E128">
        <f t="shared" si="15"/>
        <v>0.84571428571428575</v>
      </c>
      <c r="F128">
        <f t="shared" si="16"/>
        <v>0.84428571428571431</v>
      </c>
      <c r="G128">
        <f t="shared" si="17"/>
        <v>0.84142857142857141</v>
      </c>
      <c r="H128">
        <f t="shared" si="18"/>
        <v>0.81428571428571428</v>
      </c>
      <c r="I128">
        <f t="shared" si="19"/>
        <v>0.79</v>
      </c>
      <c r="J128">
        <f t="shared" si="20"/>
        <v>0.82428571428571418</v>
      </c>
      <c r="K128">
        <f t="shared" si="21"/>
        <v>0.83857142857142863</v>
      </c>
      <c r="L128">
        <f t="shared" si="22"/>
        <v>0.82428571428571418</v>
      </c>
      <c r="M128" s="68">
        <v>0.85870467295555553</v>
      </c>
      <c r="O128" s="7" t="s">
        <v>135</v>
      </c>
      <c r="Q128" s="7" t="s">
        <v>135</v>
      </c>
      <c r="R128" s="7">
        <v>5.83</v>
      </c>
      <c r="S128" s="7">
        <v>6.05</v>
      </c>
      <c r="T128" s="7">
        <v>5.95</v>
      </c>
      <c r="U128" s="7">
        <v>5.92</v>
      </c>
      <c r="V128" s="7">
        <v>5.91</v>
      </c>
      <c r="W128" s="7">
        <v>5.89</v>
      </c>
      <c r="X128" s="7">
        <v>5.7</v>
      </c>
      <c r="Y128" s="7">
        <v>5.53</v>
      </c>
      <c r="Z128" s="7">
        <v>5.77</v>
      </c>
      <c r="AA128" s="7">
        <v>5.87</v>
      </c>
      <c r="AB128" s="7">
        <v>5.77</v>
      </c>
    </row>
    <row r="129" spans="1:28" x14ac:dyDescent="0.2">
      <c r="A129" s="19" t="s">
        <v>178</v>
      </c>
      <c r="B129">
        <f t="shared" si="12"/>
        <v>0.49285714285714288</v>
      </c>
      <c r="C129">
        <f t="shared" si="13"/>
        <v>0.46</v>
      </c>
      <c r="D129">
        <f t="shared" si="14"/>
        <v>0.44142857142857139</v>
      </c>
      <c r="E129">
        <f t="shared" si="15"/>
        <v>0.40857142857142853</v>
      </c>
      <c r="F129">
        <f t="shared" si="16"/>
        <v>0.39571428571428574</v>
      </c>
      <c r="G129">
        <f t="shared" si="17"/>
        <v>0.39857142857142858</v>
      </c>
      <c r="H129">
        <f t="shared" si="18"/>
        <v>0.37857142857142856</v>
      </c>
      <c r="I129">
        <f t="shared" si="19"/>
        <v>0.37857142857142856</v>
      </c>
      <c r="J129">
        <f t="shared" si="20"/>
        <v>0.37714285714285717</v>
      </c>
      <c r="K129">
        <f t="shared" si="21"/>
        <v>0.37</v>
      </c>
      <c r="L129">
        <f t="shared" si="22"/>
        <v>0.38</v>
      </c>
      <c r="M129" s="68">
        <v>0.42573853337777778</v>
      </c>
      <c r="O129" s="7" t="s">
        <v>178</v>
      </c>
      <c r="Q129" s="7" t="s">
        <v>178</v>
      </c>
      <c r="R129" s="7">
        <v>3.45</v>
      </c>
      <c r="S129" s="7">
        <v>3.22</v>
      </c>
      <c r="T129" s="7">
        <v>3.09</v>
      </c>
      <c r="U129" s="7">
        <v>2.86</v>
      </c>
      <c r="V129" s="7">
        <v>2.77</v>
      </c>
      <c r="W129" s="7">
        <v>2.79</v>
      </c>
      <c r="X129" s="7">
        <v>2.65</v>
      </c>
      <c r="Y129" s="7">
        <v>2.65</v>
      </c>
      <c r="Z129" s="7">
        <v>2.64</v>
      </c>
      <c r="AA129" s="7">
        <v>2.59</v>
      </c>
      <c r="AB129" s="7">
        <v>2.66</v>
      </c>
    </row>
    <row r="130" spans="1:28" x14ac:dyDescent="0.2">
      <c r="A130" s="19" t="s">
        <v>137</v>
      </c>
      <c r="B130">
        <f t="shared" si="12"/>
        <v>0.53714285714285714</v>
      </c>
      <c r="C130">
        <f t="shared" si="13"/>
        <v>0.5485714285714286</v>
      </c>
      <c r="D130">
        <f t="shared" si="14"/>
        <v>0.56571428571428573</v>
      </c>
      <c r="E130">
        <f t="shared" si="15"/>
        <v>0.52142857142857146</v>
      </c>
      <c r="F130">
        <f t="shared" si="16"/>
        <v>0.47142857142857142</v>
      </c>
      <c r="G130">
        <f t="shared" si="17"/>
        <v>0.44428571428571428</v>
      </c>
      <c r="H130">
        <f t="shared" si="18"/>
        <v>0.41142857142857142</v>
      </c>
      <c r="I130">
        <f t="shared" si="19"/>
        <v>0.39142857142857146</v>
      </c>
      <c r="J130">
        <f t="shared" si="20"/>
        <v>0.42142857142857143</v>
      </c>
      <c r="K130">
        <f t="shared" si="21"/>
        <v>0.43714285714285717</v>
      </c>
      <c r="L130">
        <f t="shared" si="22"/>
        <v>0.43285714285714283</v>
      </c>
      <c r="M130" s="68">
        <v>0.48058048882222215</v>
      </c>
      <c r="O130" s="7" t="s">
        <v>137</v>
      </c>
      <c r="Q130" s="7" t="s">
        <v>137</v>
      </c>
      <c r="R130" s="7">
        <v>3.76</v>
      </c>
      <c r="S130" s="7">
        <v>3.84</v>
      </c>
      <c r="T130" s="7">
        <v>3.96</v>
      </c>
      <c r="U130" s="7">
        <v>3.65</v>
      </c>
      <c r="V130" s="7">
        <v>3.3</v>
      </c>
      <c r="W130" s="7">
        <v>3.11</v>
      </c>
      <c r="X130" s="7">
        <v>2.88</v>
      </c>
      <c r="Y130" s="7">
        <v>2.74</v>
      </c>
      <c r="Z130" s="7">
        <v>2.95</v>
      </c>
      <c r="AA130" s="7">
        <v>3.06</v>
      </c>
      <c r="AB130" s="7">
        <v>3.03</v>
      </c>
    </row>
    <row r="131" spans="1:28" x14ac:dyDescent="0.2">
      <c r="A131" s="19" t="s">
        <v>138</v>
      </c>
      <c r="B131">
        <f t="shared" si="12"/>
        <v>0.61142857142857143</v>
      </c>
      <c r="C131">
        <f t="shared" si="13"/>
        <v>0.61</v>
      </c>
      <c r="D131">
        <f t="shared" si="14"/>
        <v>0.62571428571428567</v>
      </c>
      <c r="E131">
        <f t="shared" si="15"/>
        <v>0.60571428571428576</v>
      </c>
      <c r="F131">
        <f t="shared" si="16"/>
        <v>0.58571428571428563</v>
      </c>
      <c r="G131">
        <f t="shared" si="17"/>
        <v>0.56571428571428573</v>
      </c>
      <c r="H131">
        <f t="shared" si="18"/>
        <v>0.59428571428571431</v>
      </c>
      <c r="I131">
        <f t="shared" si="19"/>
        <v>0.57857142857142851</v>
      </c>
      <c r="J131">
        <f t="shared" si="20"/>
        <v>0.58571428571428563</v>
      </c>
      <c r="K131">
        <f t="shared" si="21"/>
        <v>0.60571428571428576</v>
      </c>
      <c r="L131">
        <f t="shared" si="22"/>
        <v>0.52</v>
      </c>
      <c r="M131" s="68">
        <v>0.59251149495555544</v>
      </c>
      <c r="O131" s="7" t="s">
        <v>138</v>
      </c>
      <c r="Q131" s="7" t="s">
        <v>138</v>
      </c>
      <c r="R131" s="7">
        <v>4.28</v>
      </c>
      <c r="S131" s="7">
        <v>4.2699999999999996</v>
      </c>
      <c r="T131" s="7">
        <v>4.38</v>
      </c>
      <c r="U131" s="7">
        <v>4.24</v>
      </c>
      <c r="V131" s="7">
        <v>4.0999999999999996</v>
      </c>
      <c r="W131" s="7">
        <v>3.96</v>
      </c>
      <c r="X131" s="7">
        <v>4.16</v>
      </c>
      <c r="Y131" s="7">
        <v>4.05</v>
      </c>
      <c r="Z131" s="7">
        <v>4.0999999999999996</v>
      </c>
      <c r="AA131" s="7">
        <v>4.24</v>
      </c>
      <c r="AB131" s="7">
        <v>3.64</v>
      </c>
    </row>
    <row r="132" spans="1:28" x14ac:dyDescent="0.2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2">
      <c r="A133" s="19" t="s">
        <v>140</v>
      </c>
      <c r="B133">
        <f t="shared" si="23"/>
        <v>0.54714285714285715</v>
      </c>
      <c r="C133">
        <f t="shared" si="24"/>
        <v>0.54285714285714282</v>
      </c>
      <c r="D133">
        <f t="shared" si="25"/>
        <v>0.50142857142857145</v>
      </c>
      <c r="E133">
        <f t="shared" si="26"/>
        <v>0.48714285714285716</v>
      </c>
      <c r="F133">
        <f t="shared" si="27"/>
        <v>0.48285714285714282</v>
      </c>
      <c r="G133">
        <f t="shared" si="28"/>
        <v>0.49142857142857144</v>
      </c>
      <c r="H133">
        <f t="shared" si="29"/>
        <v>0.47285714285714286</v>
      </c>
      <c r="I133">
        <f t="shared" si="30"/>
        <v>0.44428571428571428</v>
      </c>
      <c r="J133">
        <f t="shared" si="31"/>
        <v>0.46</v>
      </c>
      <c r="K133">
        <f t="shared" si="32"/>
        <v>0.4757142857142857</v>
      </c>
      <c r="L133">
        <f t="shared" si="33"/>
        <v>0.48</v>
      </c>
      <c r="M133" s="68">
        <v>0.59575885533333328</v>
      </c>
      <c r="O133" s="7" t="s">
        <v>140</v>
      </c>
      <c r="Q133" s="7" t="s">
        <v>140</v>
      </c>
      <c r="R133" s="7">
        <v>3.83</v>
      </c>
      <c r="S133" s="7">
        <v>3.8</v>
      </c>
      <c r="T133" s="7">
        <v>3.51</v>
      </c>
      <c r="U133" s="7">
        <v>3.41</v>
      </c>
      <c r="V133" s="7">
        <v>3.38</v>
      </c>
      <c r="W133" s="7">
        <v>3.44</v>
      </c>
      <c r="X133" s="7">
        <v>3.31</v>
      </c>
      <c r="Y133" s="7">
        <v>3.11</v>
      </c>
      <c r="Z133" s="7">
        <v>3.22</v>
      </c>
      <c r="AA133" s="7">
        <v>3.33</v>
      </c>
      <c r="AB133" s="7">
        <v>3.36</v>
      </c>
    </row>
    <row r="134" spans="1:28" x14ac:dyDescent="0.2">
      <c r="A134" s="19" t="s">
        <v>141</v>
      </c>
      <c r="B134">
        <f t="shared" si="23"/>
        <v>0.51</v>
      </c>
      <c r="C134">
        <f t="shared" si="24"/>
        <v>0.51571428571428568</v>
      </c>
      <c r="D134">
        <f t="shared" si="25"/>
        <v>0.51</v>
      </c>
      <c r="E134">
        <f t="shared" si="26"/>
        <v>0.53999999999999992</v>
      </c>
      <c r="F134">
        <f t="shared" si="27"/>
        <v>0.58285714285714285</v>
      </c>
      <c r="G134">
        <f t="shared" si="28"/>
        <v>0.6</v>
      </c>
      <c r="H134">
        <f t="shared" si="29"/>
        <v>0.56714285714285717</v>
      </c>
      <c r="I134">
        <f t="shared" si="30"/>
        <v>0.52571428571428569</v>
      </c>
      <c r="J134">
        <f t="shared" si="31"/>
        <v>0.55285714285714282</v>
      </c>
      <c r="K134">
        <f t="shared" si="32"/>
        <v>0.54428571428571426</v>
      </c>
      <c r="L134">
        <f t="shared" si="33"/>
        <v>0.45714285714285718</v>
      </c>
      <c r="M134" s="68">
        <v>0.47960817817777773</v>
      </c>
      <c r="O134" s="7" t="s">
        <v>141</v>
      </c>
      <c r="Q134" s="7" t="s">
        <v>141</v>
      </c>
      <c r="R134" s="7">
        <v>3.57</v>
      </c>
      <c r="S134" s="7">
        <v>3.61</v>
      </c>
      <c r="T134" s="7">
        <v>3.57</v>
      </c>
      <c r="U134" s="7">
        <v>3.78</v>
      </c>
      <c r="V134" s="7">
        <v>4.08</v>
      </c>
      <c r="W134" s="7">
        <v>4.2</v>
      </c>
      <c r="X134" s="7">
        <v>3.97</v>
      </c>
      <c r="Y134" s="7">
        <v>3.68</v>
      </c>
      <c r="Z134" s="7">
        <v>3.87</v>
      </c>
      <c r="AA134" s="7">
        <v>3.81</v>
      </c>
      <c r="AB134" s="7">
        <v>3.2</v>
      </c>
    </row>
    <row r="135" spans="1:28" x14ac:dyDescent="0.2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2">
      <c r="A136" s="19" t="s">
        <v>143</v>
      </c>
      <c r="B136">
        <f t="shared" si="23"/>
        <v>0.68428571428571427</v>
      </c>
      <c r="C136">
        <f t="shared" si="24"/>
        <v>0.7142857142857143</v>
      </c>
      <c r="D136">
        <f t="shared" si="25"/>
        <v>0.75857142857142856</v>
      </c>
      <c r="E136">
        <f t="shared" si="26"/>
        <v>0.76285714285714279</v>
      </c>
      <c r="F136">
        <f t="shared" si="27"/>
        <v>0.74857142857142855</v>
      </c>
      <c r="G136">
        <f t="shared" si="28"/>
        <v>0.71</v>
      </c>
      <c r="H136">
        <f t="shared" si="29"/>
        <v>0.73428571428571421</v>
      </c>
      <c r="I136">
        <f t="shared" si="30"/>
        <v>0.69000000000000006</v>
      </c>
      <c r="J136">
        <f t="shared" si="31"/>
        <v>0.70857142857142852</v>
      </c>
      <c r="K136">
        <f t="shared" si="32"/>
        <v>0.73428571428571421</v>
      </c>
      <c r="L136">
        <f t="shared" si="33"/>
        <v>0.68428571428571427</v>
      </c>
      <c r="M136" s="68">
        <v>0.69295030168888883</v>
      </c>
      <c r="O136" s="7" t="s">
        <v>143</v>
      </c>
      <c r="Q136" s="7" t="s">
        <v>143</v>
      </c>
      <c r="R136" s="7">
        <v>4.79</v>
      </c>
      <c r="S136" s="7">
        <v>5</v>
      </c>
      <c r="T136" s="7">
        <v>5.31</v>
      </c>
      <c r="U136" s="7">
        <v>5.34</v>
      </c>
      <c r="V136" s="7">
        <v>5.24</v>
      </c>
      <c r="W136" s="7">
        <v>4.97</v>
      </c>
      <c r="X136" s="7">
        <v>5.14</v>
      </c>
      <c r="Y136" s="7">
        <v>4.83</v>
      </c>
      <c r="Z136" s="7">
        <v>4.96</v>
      </c>
      <c r="AA136" s="7">
        <v>5.14</v>
      </c>
      <c r="AB136" s="7">
        <v>4.79</v>
      </c>
    </row>
    <row r="137" spans="1:28" x14ac:dyDescent="0.2">
      <c r="A137" s="19" t="s">
        <v>144</v>
      </c>
      <c r="B137">
        <f t="shared" si="23"/>
        <v>0.74571428571428566</v>
      </c>
      <c r="C137">
        <f t="shared" si="24"/>
        <v>0.74571428571428566</v>
      </c>
      <c r="D137">
        <f t="shared" si="25"/>
        <v>0.72714285714285709</v>
      </c>
      <c r="E137">
        <f t="shared" si="26"/>
        <v>0.74</v>
      </c>
      <c r="F137">
        <f t="shared" si="27"/>
        <v>0.74428571428571433</v>
      </c>
      <c r="G137">
        <f t="shared" si="28"/>
        <v>0.74142857142857144</v>
      </c>
      <c r="H137">
        <f t="shared" si="29"/>
        <v>0.74</v>
      </c>
      <c r="I137">
        <f t="shared" si="30"/>
        <v>0.71714285714285708</v>
      </c>
      <c r="J137">
        <f t="shared" si="31"/>
        <v>0.75285714285714278</v>
      </c>
      <c r="K137">
        <f t="shared" si="32"/>
        <v>0.78142857142857136</v>
      </c>
      <c r="L137">
        <f t="shared" si="33"/>
        <v>0.78714285714285714</v>
      </c>
      <c r="M137" s="68">
        <v>0.7600435150888889</v>
      </c>
      <c r="O137" s="7" t="s">
        <v>144</v>
      </c>
      <c r="Q137" s="7" t="s">
        <v>144</v>
      </c>
      <c r="R137" s="7">
        <v>5.22</v>
      </c>
      <c r="S137" s="7">
        <v>5.22</v>
      </c>
      <c r="T137" s="7">
        <v>5.09</v>
      </c>
      <c r="U137" s="7">
        <v>5.18</v>
      </c>
      <c r="V137" s="7">
        <v>5.21</v>
      </c>
      <c r="W137" s="7">
        <v>5.19</v>
      </c>
      <c r="X137" s="7">
        <v>5.18</v>
      </c>
      <c r="Y137" s="7">
        <v>5.0199999999999996</v>
      </c>
      <c r="Z137" s="7">
        <v>5.27</v>
      </c>
      <c r="AA137" s="7">
        <v>5.47</v>
      </c>
      <c r="AB137" s="7">
        <v>5.51</v>
      </c>
    </row>
    <row r="138" spans="1:28" x14ac:dyDescent="0.2">
      <c r="A138" s="19" t="s">
        <v>145</v>
      </c>
      <c r="B138">
        <f t="shared" si="23"/>
        <v>0.46285714285714291</v>
      </c>
      <c r="C138">
        <f t="shared" si="24"/>
        <v>0.48142857142857143</v>
      </c>
      <c r="D138">
        <f t="shared" si="25"/>
        <v>0.49714285714285716</v>
      </c>
      <c r="E138">
        <f t="shared" si="26"/>
        <v>0.53285714285714281</v>
      </c>
      <c r="F138">
        <f t="shared" si="27"/>
        <v>0.56714285714285717</v>
      </c>
      <c r="G138">
        <f t="shared" si="28"/>
        <v>0.58571428571428563</v>
      </c>
      <c r="H138" t="str">
        <f t="shared" si="29"/>
        <v>XXX</v>
      </c>
      <c r="I138">
        <f t="shared" si="30"/>
        <v>0.54571428571428571</v>
      </c>
      <c r="J138">
        <f t="shared" si="31"/>
        <v>0.57999999999999996</v>
      </c>
      <c r="K138">
        <f t="shared" si="32"/>
        <v>0.61571428571428566</v>
      </c>
      <c r="L138">
        <f t="shared" si="33"/>
        <v>0.61571428571428566</v>
      </c>
      <c r="M138" s="68">
        <v>0.50960659317777779</v>
      </c>
      <c r="O138" s="7" t="s">
        <v>145</v>
      </c>
      <c r="Q138" s="7" t="s">
        <v>145</v>
      </c>
      <c r="R138" s="7">
        <v>3.24</v>
      </c>
      <c r="S138" s="7">
        <v>3.37</v>
      </c>
      <c r="T138" s="7">
        <v>3.48</v>
      </c>
      <c r="U138" s="7">
        <v>3.73</v>
      </c>
      <c r="V138" s="7">
        <v>3.97</v>
      </c>
      <c r="W138" s="7">
        <v>4.0999999999999996</v>
      </c>
      <c r="X138" s="7" t="s">
        <v>264</v>
      </c>
      <c r="Y138" s="7">
        <v>3.82</v>
      </c>
      <c r="Z138" s="7">
        <v>4.0599999999999996</v>
      </c>
      <c r="AA138" s="7">
        <v>4.3099999999999996</v>
      </c>
      <c r="AB138" s="7">
        <v>4.3099999999999996</v>
      </c>
    </row>
    <row r="139" spans="1:28" x14ac:dyDescent="0.2">
      <c r="A139" s="19" t="s">
        <v>146</v>
      </c>
      <c r="B139">
        <f t="shared" si="23"/>
        <v>0.57000000000000006</v>
      </c>
      <c r="C139">
        <f t="shared" si="24"/>
        <v>0.51</v>
      </c>
      <c r="D139">
        <f t="shared" si="25"/>
        <v>0.51</v>
      </c>
      <c r="E139">
        <f t="shared" si="26"/>
        <v>0.51285714285714279</v>
      </c>
      <c r="F139">
        <f t="shared" si="27"/>
        <v>0.52428571428571424</v>
      </c>
      <c r="G139">
        <f t="shared" si="28"/>
        <v>0.51285714285714279</v>
      </c>
      <c r="H139">
        <f t="shared" si="29"/>
        <v>0.49571428571428572</v>
      </c>
      <c r="I139">
        <f t="shared" si="30"/>
        <v>0.48714285714285716</v>
      </c>
      <c r="J139">
        <f t="shared" si="31"/>
        <v>0.5</v>
      </c>
      <c r="K139">
        <f t="shared" si="32"/>
        <v>0.52</v>
      </c>
      <c r="L139">
        <f t="shared" si="33"/>
        <v>0.5485714285714286</v>
      </c>
      <c r="M139" s="68">
        <v>0.53454436857777776</v>
      </c>
      <c r="O139" s="7" t="s">
        <v>146</v>
      </c>
      <c r="Q139" s="7" t="s">
        <v>146</v>
      </c>
      <c r="R139" s="7">
        <v>3.99</v>
      </c>
      <c r="S139" s="7">
        <v>3.57</v>
      </c>
      <c r="T139" s="7">
        <v>3.57</v>
      </c>
      <c r="U139" s="7">
        <v>3.59</v>
      </c>
      <c r="V139" s="7">
        <v>3.67</v>
      </c>
      <c r="W139" s="7">
        <v>3.59</v>
      </c>
      <c r="X139" s="7">
        <v>3.47</v>
      </c>
      <c r="Y139" s="7">
        <v>3.41</v>
      </c>
      <c r="Z139" s="7">
        <v>3.5</v>
      </c>
      <c r="AA139" s="7">
        <v>3.64</v>
      </c>
      <c r="AB139" s="7">
        <v>3.84</v>
      </c>
    </row>
    <row r="140" spans="1:28" x14ac:dyDescent="0.2">
      <c r="A140" s="19" t="s">
        <v>147</v>
      </c>
      <c r="B140">
        <f t="shared" si="23"/>
        <v>0.61285714285714288</v>
      </c>
      <c r="C140">
        <f t="shared" si="24"/>
        <v>0.56285714285714283</v>
      </c>
      <c r="D140">
        <f t="shared" si="25"/>
        <v>0.55714285714285716</v>
      </c>
      <c r="E140">
        <f t="shared" si="26"/>
        <v>0.5614285714285715</v>
      </c>
      <c r="F140">
        <f t="shared" si="27"/>
        <v>0.54714285714285715</v>
      </c>
      <c r="G140">
        <f t="shared" si="28"/>
        <v>0.52</v>
      </c>
      <c r="H140">
        <f t="shared" si="29"/>
        <v>0.49428571428571427</v>
      </c>
      <c r="I140">
        <f t="shared" si="30"/>
        <v>0.47285714285714286</v>
      </c>
      <c r="J140">
        <f t="shared" si="31"/>
        <v>0.49000000000000005</v>
      </c>
      <c r="K140">
        <f t="shared" si="32"/>
        <v>0.49714285714285716</v>
      </c>
      <c r="L140">
        <f t="shared" si="33"/>
        <v>0.52285714285714291</v>
      </c>
      <c r="M140" s="68">
        <v>0.54826958971111117</v>
      </c>
      <c r="O140" s="7" t="s">
        <v>147</v>
      </c>
      <c r="Q140" s="7" t="s">
        <v>147</v>
      </c>
      <c r="R140" s="7">
        <v>4.29</v>
      </c>
      <c r="S140" s="7">
        <v>3.94</v>
      </c>
      <c r="T140" s="7">
        <v>3.9</v>
      </c>
      <c r="U140" s="7">
        <v>3.93</v>
      </c>
      <c r="V140" s="7">
        <v>3.83</v>
      </c>
      <c r="W140" s="7">
        <v>3.64</v>
      </c>
      <c r="X140" s="7">
        <v>3.46</v>
      </c>
      <c r="Y140" s="7">
        <v>3.31</v>
      </c>
      <c r="Z140" s="7">
        <v>3.43</v>
      </c>
      <c r="AA140" s="7">
        <v>3.48</v>
      </c>
      <c r="AB140" s="7">
        <v>3.66</v>
      </c>
    </row>
    <row r="141" spans="1:28" x14ac:dyDescent="0.2">
      <c r="A141" s="19" t="s">
        <v>148</v>
      </c>
      <c r="B141">
        <f t="shared" si="23"/>
        <v>0.40142857142857141</v>
      </c>
      <c r="C141">
        <f t="shared" si="24"/>
        <v>0.44142857142857139</v>
      </c>
      <c r="D141">
        <f t="shared" si="25"/>
        <v>0.47428571428571425</v>
      </c>
      <c r="E141">
        <f t="shared" si="26"/>
        <v>0.47428571428571425</v>
      </c>
      <c r="F141">
        <f t="shared" si="27"/>
        <v>0.45</v>
      </c>
      <c r="G141">
        <f t="shared" si="28"/>
        <v>0.50714285714285712</v>
      </c>
      <c r="H141">
        <f t="shared" si="29"/>
        <v>0.47857142857142859</v>
      </c>
      <c r="I141">
        <f t="shared" si="30"/>
        <v>0.42428571428571432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2.81</v>
      </c>
      <c r="S141" s="7">
        <v>3.09</v>
      </c>
      <c r="T141" s="7">
        <v>3.32</v>
      </c>
      <c r="U141" s="7">
        <v>3.32</v>
      </c>
      <c r="V141" s="7">
        <v>3.15</v>
      </c>
      <c r="W141" s="7">
        <v>3.55</v>
      </c>
      <c r="X141" s="7">
        <v>3.35</v>
      </c>
      <c r="Y141" s="7">
        <v>2.97</v>
      </c>
      <c r="Z141" s="7" t="s">
        <v>264</v>
      </c>
      <c r="AA141" s="7" t="s">
        <v>264</v>
      </c>
      <c r="AB141" s="7" t="s">
        <v>264</v>
      </c>
    </row>
    <row r="142" spans="1:28" x14ac:dyDescent="0.2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2">
      <c r="A143" s="19" t="s">
        <v>150</v>
      </c>
      <c r="B143">
        <f t="shared" si="23"/>
        <v>0.47285714285714286</v>
      </c>
      <c r="C143">
        <f t="shared" si="24"/>
        <v>0.46571428571428569</v>
      </c>
      <c r="D143">
        <f t="shared" si="25"/>
        <v>0.52714285714285714</v>
      </c>
      <c r="E143">
        <f t="shared" si="26"/>
        <v>0.52714285714285714</v>
      </c>
      <c r="F143">
        <f t="shared" si="27"/>
        <v>0.50428571428571423</v>
      </c>
      <c r="G143">
        <f t="shared" si="28"/>
        <v>0.48714285714285716</v>
      </c>
      <c r="H143">
        <f t="shared" si="29"/>
        <v>0.48571428571428571</v>
      </c>
      <c r="I143">
        <f t="shared" si="30"/>
        <v>0.46285714285714291</v>
      </c>
      <c r="J143">
        <f t="shared" si="31"/>
        <v>0.45857142857142857</v>
      </c>
      <c r="K143">
        <f t="shared" si="32"/>
        <v>0.45</v>
      </c>
      <c r="L143">
        <f t="shared" si="33"/>
        <v>0.45571428571428568</v>
      </c>
      <c r="M143" s="68">
        <v>0.40287990700000004</v>
      </c>
      <c r="O143" s="7" t="s">
        <v>150</v>
      </c>
      <c r="Q143" s="7" t="s">
        <v>150</v>
      </c>
      <c r="R143" s="7">
        <v>3.31</v>
      </c>
      <c r="S143" s="7">
        <v>3.26</v>
      </c>
      <c r="T143" s="7">
        <v>3.69</v>
      </c>
      <c r="U143" s="7">
        <v>3.69</v>
      </c>
      <c r="V143" s="7">
        <v>3.53</v>
      </c>
      <c r="W143" s="7">
        <v>3.41</v>
      </c>
      <c r="X143" s="7">
        <v>3.4</v>
      </c>
      <c r="Y143" s="7">
        <v>3.24</v>
      </c>
      <c r="Z143" s="7">
        <v>3.21</v>
      </c>
      <c r="AA143" s="7">
        <v>3.15</v>
      </c>
      <c r="AB143" s="7">
        <v>3.19</v>
      </c>
    </row>
    <row r="144" spans="1:28" x14ac:dyDescent="0.2">
      <c r="A144" s="19" t="s">
        <v>151</v>
      </c>
      <c r="B144">
        <f t="shared" si="23"/>
        <v>0.72285714285714275</v>
      </c>
      <c r="C144">
        <f t="shared" si="24"/>
        <v>0.70714285714285718</v>
      </c>
      <c r="D144">
        <f t="shared" si="25"/>
        <v>0.67428571428571427</v>
      </c>
      <c r="E144">
        <f t="shared" si="26"/>
        <v>0.70428571428571429</v>
      </c>
      <c r="F144">
        <f t="shared" si="27"/>
        <v>0.63142857142857145</v>
      </c>
      <c r="G144" t="str">
        <f t="shared" si="28"/>
        <v>XXX</v>
      </c>
      <c r="H144">
        <f t="shared" si="29"/>
        <v>0.52714285714285714</v>
      </c>
      <c r="I144">
        <f t="shared" si="30"/>
        <v>0.50285714285714289</v>
      </c>
      <c r="J144">
        <f t="shared" si="31"/>
        <v>0.49714285714285716</v>
      </c>
      <c r="K144">
        <f t="shared" si="32"/>
        <v>0.49428571428571427</v>
      </c>
      <c r="L144">
        <f t="shared" si="33"/>
        <v>0.48571428571428571</v>
      </c>
      <c r="M144" s="68">
        <v>0.5233257942777777</v>
      </c>
      <c r="O144" s="7" t="s">
        <v>151</v>
      </c>
      <c r="Q144" s="7" t="s">
        <v>151</v>
      </c>
      <c r="R144" s="7">
        <v>5.0599999999999996</v>
      </c>
      <c r="S144" s="7">
        <v>4.95</v>
      </c>
      <c r="T144" s="7">
        <v>4.72</v>
      </c>
      <c r="U144" s="7">
        <v>4.93</v>
      </c>
      <c r="V144" s="7">
        <v>4.42</v>
      </c>
      <c r="W144" s="7" t="s">
        <v>264</v>
      </c>
      <c r="X144" s="7">
        <v>3.69</v>
      </c>
      <c r="Y144" s="7">
        <v>3.52</v>
      </c>
      <c r="Z144" s="7">
        <v>3.48</v>
      </c>
      <c r="AA144" s="7">
        <v>3.46</v>
      </c>
      <c r="AB144" s="7">
        <v>3.4</v>
      </c>
    </row>
    <row r="145" spans="1:28" x14ac:dyDescent="0.2">
      <c r="A145" s="19" t="s">
        <v>152</v>
      </c>
      <c r="B145">
        <f t="shared" si="23"/>
        <v>0.50285714285714289</v>
      </c>
      <c r="C145">
        <f t="shared" si="24"/>
        <v>0.45142857142857146</v>
      </c>
      <c r="D145">
        <f t="shared" si="25"/>
        <v>0.47714285714285715</v>
      </c>
      <c r="E145">
        <f t="shared" si="26"/>
        <v>0.5</v>
      </c>
      <c r="F145">
        <f t="shared" si="27"/>
        <v>0.51571428571428568</v>
      </c>
      <c r="G145">
        <f t="shared" si="28"/>
        <v>0.57285714285714284</v>
      </c>
      <c r="H145">
        <f t="shared" si="29"/>
        <v>0.56714285714285717</v>
      </c>
      <c r="I145">
        <f t="shared" si="30"/>
        <v>0.54285714285714282</v>
      </c>
      <c r="J145">
        <f t="shared" si="31"/>
        <v>0.52571428571428569</v>
      </c>
      <c r="K145">
        <f t="shared" si="32"/>
        <v>0.5</v>
      </c>
      <c r="L145">
        <f t="shared" si="33"/>
        <v>0.49142857142857144</v>
      </c>
      <c r="M145" s="68">
        <v>0.57142608033333342</v>
      </c>
      <c r="O145" s="7" t="s">
        <v>195</v>
      </c>
      <c r="Q145" s="7" t="s">
        <v>195</v>
      </c>
      <c r="R145" s="7">
        <v>3.52</v>
      </c>
      <c r="S145" s="7">
        <v>3.16</v>
      </c>
      <c r="T145" s="7">
        <v>3.34</v>
      </c>
      <c r="U145" s="7">
        <v>3.5</v>
      </c>
      <c r="V145" s="7">
        <v>3.61</v>
      </c>
      <c r="W145" s="7">
        <v>4.01</v>
      </c>
      <c r="X145" s="7">
        <v>3.97</v>
      </c>
      <c r="Y145" s="7">
        <v>3.8</v>
      </c>
      <c r="Z145" s="7">
        <v>3.68</v>
      </c>
      <c r="AA145" s="7">
        <v>3.5</v>
      </c>
      <c r="AB145" s="7">
        <v>3.44</v>
      </c>
    </row>
    <row r="146" spans="1:28" x14ac:dyDescent="0.2">
      <c r="A146" s="19" t="s">
        <v>153</v>
      </c>
      <c r="B146">
        <f t="shared" si="23"/>
        <v>0.48</v>
      </c>
      <c r="C146">
        <f t="shared" si="24"/>
        <v>0.48857142857142855</v>
      </c>
      <c r="D146">
        <f t="shared" si="25"/>
        <v>0.50285714285714289</v>
      </c>
      <c r="E146">
        <f t="shared" si="26"/>
        <v>0.52</v>
      </c>
      <c r="F146">
        <f t="shared" si="27"/>
        <v>0.53142857142857147</v>
      </c>
      <c r="G146">
        <f t="shared" si="28"/>
        <v>0.53285714285714281</v>
      </c>
      <c r="H146">
        <f t="shared" si="29"/>
        <v>0.49857142857142861</v>
      </c>
      <c r="I146">
        <f t="shared" si="30"/>
        <v>0.48857142857142855</v>
      </c>
      <c r="J146">
        <f t="shared" si="31"/>
        <v>0.51</v>
      </c>
      <c r="K146">
        <f t="shared" si="32"/>
        <v>0.50857142857142856</v>
      </c>
      <c r="L146">
        <f t="shared" si="33"/>
        <v>0.49285714285714288</v>
      </c>
      <c r="M146" s="68">
        <v>0.5016512473111111</v>
      </c>
      <c r="O146" s="7" t="s">
        <v>153</v>
      </c>
      <c r="Q146" s="7" t="s">
        <v>153</v>
      </c>
      <c r="R146" s="7">
        <v>3.36</v>
      </c>
      <c r="S146" s="7">
        <v>3.42</v>
      </c>
      <c r="T146" s="7">
        <v>3.52</v>
      </c>
      <c r="U146" s="7">
        <v>3.64</v>
      </c>
      <c r="V146" s="7">
        <v>3.72</v>
      </c>
      <c r="W146" s="7">
        <v>3.73</v>
      </c>
      <c r="X146" s="7">
        <v>3.49</v>
      </c>
      <c r="Y146" s="7">
        <v>3.42</v>
      </c>
      <c r="Z146" s="7">
        <v>3.57</v>
      </c>
      <c r="AA146" s="7">
        <v>3.56</v>
      </c>
      <c r="AB146" s="7">
        <v>3.45</v>
      </c>
    </row>
    <row r="147" spans="1:28" x14ac:dyDescent="0.2">
      <c r="A147" s="19" t="s">
        <v>154</v>
      </c>
      <c r="B147">
        <f t="shared" si="23"/>
        <v>0.39571428571428574</v>
      </c>
      <c r="C147">
        <f t="shared" si="24"/>
        <v>0.42857142857142855</v>
      </c>
      <c r="D147">
        <f t="shared" si="25"/>
        <v>0.38142857142857139</v>
      </c>
      <c r="E147">
        <f t="shared" si="26"/>
        <v>0.37</v>
      </c>
      <c r="F147">
        <f t="shared" si="27"/>
        <v>0.37571428571428572</v>
      </c>
      <c r="G147">
        <f t="shared" si="28"/>
        <v>0.3828571428571429</v>
      </c>
      <c r="H147">
        <f t="shared" si="29"/>
        <v>0.35571428571428576</v>
      </c>
      <c r="I147">
        <f t="shared" si="30"/>
        <v>0.3828571428571429</v>
      </c>
      <c r="J147">
        <f t="shared" si="31"/>
        <v>0.41000000000000003</v>
      </c>
      <c r="K147">
        <f t="shared" si="32"/>
        <v>0.41000000000000003</v>
      </c>
      <c r="L147">
        <f t="shared" si="33"/>
        <v>0.42714285714285716</v>
      </c>
      <c r="M147" s="68">
        <v>0.5078547266222222</v>
      </c>
      <c r="O147" s="7" t="s">
        <v>154</v>
      </c>
      <c r="Q147" s="7" t="s">
        <v>154</v>
      </c>
      <c r="R147" s="7">
        <v>2.77</v>
      </c>
      <c r="S147" s="7">
        <v>3</v>
      </c>
      <c r="T147" s="7">
        <v>2.67</v>
      </c>
      <c r="U147" s="7">
        <v>2.59</v>
      </c>
      <c r="V147" s="7">
        <v>2.63</v>
      </c>
      <c r="W147" s="7">
        <v>2.68</v>
      </c>
      <c r="X147" s="7">
        <v>2.4900000000000002</v>
      </c>
      <c r="Y147" s="7">
        <v>2.68</v>
      </c>
      <c r="Z147" s="7">
        <v>2.87</v>
      </c>
      <c r="AA147" s="7">
        <v>2.87</v>
      </c>
      <c r="AB147" s="7">
        <v>2.99</v>
      </c>
    </row>
    <row r="148" spans="1:28" x14ac:dyDescent="0.2">
      <c r="A148" s="19" t="s">
        <v>155</v>
      </c>
      <c r="B148">
        <f t="shared" si="23"/>
        <v>0.71142857142857152</v>
      </c>
      <c r="C148">
        <f t="shared" si="24"/>
        <v>0.71714285714285708</v>
      </c>
      <c r="D148">
        <f t="shared" si="25"/>
        <v>0.72714285714285709</v>
      </c>
      <c r="E148">
        <f t="shared" si="26"/>
        <v>0.6785714285714286</v>
      </c>
      <c r="F148">
        <f t="shared" si="27"/>
        <v>0.66285714285714281</v>
      </c>
      <c r="G148">
        <f t="shared" si="28"/>
        <v>0.73142857142857143</v>
      </c>
      <c r="H148">
        <f t="shared" si="29"/>
        <v>0.73000000000000009</v>
      </c>
      <c r="I148">
        <f t="shared" si="30"/>
        <v>0.75571428571428567</v>
      </c>
      <c r="J148">
        <f t="shared" si="31"/>
        <v>0.75571428571428567</v>
      </c>
      <c r="K148">
        <f t="shared" si="32"/>
        <v>0.77571428571428569</v>
      </c>
      <c r="L148">
        <f t="shared" si="33"/>
        <v>0.7985714285714286</v>
      </c>
      <c r="M148" s="68">
        <v>0.80012183722222219</v>
      </c>
      <c r="O148" s="7" t="s">
        <v>155</v>
      </c>
      <c r="Q148" s="7" t="s">
        <v>155</v>
      </c>
      <c r="R148" s="7">
        <v>4.9800000000000004</v>
      </c>
      <c r="S148" s="7">
        <v>5.0199999999999996</v>
      </c>
      <c r="T148" s="7">
        <v>5.09</v>
      </c>
      <c r="U148" s="7">
        <v>4.75</v>
      </c>
      <c r="V148" s="7">
        <v>4.6399999999999997</v>
      </c>
      <c r="W148" s="7">
        <v>5.12</v>
      </c>
      <c r="X148" s="7">
        <v>5.1100000000000003</v>
      </c>
      <c r="Y148" s="7">
        <v>5.29</v>
      </c>
      <c r="Z148" s="7">
        <v>5.29</v>
      </c>
      <c r="AA148" s="7">
        <v>5.43</v>
      </c>
      <c r="AB148" s="7">
        <v>5.59</v>
      </c>
    </row>
    <row r="149" spans="1:28" x14ac:dyDescent="0.2">
      <c r="A149" s="19" t="s">
        <v>156</v>
      </c>
      <c r="B149">
        <f t="shared" si="23"/>
        <v>0.63571428571428579</v>
      </c>
      <c r="C149">
        <f t="shared" si="24"/>
        <v>0.57999999999999996</v>
      </c>
      <c r="D149">
        <f t="shared" si="25"/>
        <v>0.6071428571428571</v>
      </c>
      <c r="E149">
        <f t="shared" si="26"/>
        <v>0.61428571428571421</v>
      </c>
      <c r="F149">
        <f t="shared" si="27"/>
        <v>0.62428571428571433</v>
      </c>
      <c r="G149">
        <f t="shared" si="28"/>
        <v>0.64428571428571424</v>
      </c>
      <c r="H149">
        <f t="shared" si="29"/>
        <v>0.67</v>
      </c>
      <c r="I149">
        <f t="shared" si="30"/>
        <v>0.67571428571428582</v>
      </c>
      <c r="J149">
        <f t="shared" si="31"/>
        <v>0.68857142857142861</v>
      </c>
      <c r="K149">
        <f t="shared" si="32"/>
        <v>0.70000000000000007</v>
      </c>
      <c r="L149">
        <f t="shared" si="33"/>
        <v>0.69428571428571428</v>
      </c>
      <c r="M149" s="68">
        <v>0.7399673395555556</v>
      </c>
      <c r="O149" s="7" t="s">
        <v>156</v>
      </c>
      <c r="Q149" s="7" t="s">
        <v>156</v>
      </c>
      <c r="R149" s="7">
        <v>4.45</v>
      </c>
      <c r="S149" s="7">
        <v>4.0599999999999996</v>
      </c>
      <c r="T149" s="7">
        <v>4.25</v>
      </c>
      <c r="U149" s="7">
        <v>4.3</v>
      </c>
      <c r="V149" s="7">
        <v>4.37</v>
      </c>
      <c r="W149" s="7">
        <v>4.51</v>
      </c>
      <c r="X149" s="7">
        <v>4.6900000000000004</v>
      </c>
      <c r="Y149" s="7">
        <v>4.7300000000000004</v>
      </c>
      <c r="Z149" s="7">
        <v>4.82</v>
      </c>
      <c r="AA149" s="7">
        <v>4.9000000000000004</v>
      </c>
      <c r="AB149" s="7">
        <v>4.8600000000000003</v>
      </c>
    </row>
    <row r="150" spans="1:28" x14ac:dyDescent="0.2">
      <c r="A150" s="19" t="s">
        <v>157</v>
      </c>
      <c r="B150">
        <f t="shared" si="23"/>
        <v>0.6</v>
      </c>
      <c r="C150">
        <f t="shared" si="24"/>
        <v>0.59571428571428575</v>
      </c>
      <c r="D150">
        <f t="shared" si="25"/>
        <v>0.5842857142857143</v>
      </c>
      <c r="E150">
        <f t="shared" si="26"/>
        <v>0.57999999999999996</v>
      </c>
      <c r="F150">
        <f t="shared" si="27"/>
        <v>0.56857142857142862</v>
      </c>
      <c r="G150">
        <f t="shared" si="28"/>
        <v>0.56714285714285717</v>
      </c>
      <c r="H150">
        <f t="shared" si="29"/>
        <v>0.57000000000000006</v>
      </c>
      <c r="I150">
        <f t="shared" si="30"/>
        <v>0.57714285714285718</v>
      </c>
      <c r="J150">
        <f t="shared" si="31"/>
        <v>0.60857142857142854</v>
      </c>
      <c r="K150">
        <f t="shared" si="32"/>
        <v>0.63857142857142857</v>
      </c>
      <c r="L150">
        <f t="shared" si="33"/>
        <v>0.76999999999999991</v>
      </c>
      <c r="M150" s="68">
        <v>0.75761810272222219</v>
      </c>
      <c r="O150" s="7" t="s">
        <v>157</v>
      </c>
      <c r="Q150" s="7" t="s">
        <v>157</v>
      </c>
      <c r="R150" s="7">
        <v>4.2</v>
      </c>
      <c r="S150" s="7">
        <v>4.17</v>
      </c>
      <c r="T150" s="7">
        <v>4.09</v>
      </c>
      <c r="U150" s="7">
        <v>4.0599999999999996</v>
      </c>
      <c r="V150" s="7">
        <v>3.98</v>
      </c>
      <c r="W150" s="7">
        <v>3.97</v>
      </c>
      <c r="X150" s="7">
        <v>3.99</v>
      </c>
      <c r="Y150" s="7">
        <v>4.04</v>
      </c>
      <c r="Z150" s="7">
        <v>4.26</v>
      </c>
      <c r="AA150" s="7">
        <v>4.47</v>
      </c>
      <c r="AB150" s="7">
        <v>5.39</v>
      </c>
    </row>
    <row r="151" spans="1:28" x14ac:dyDescent="0.2">
      <c r="A151" s="19" t="s">
        <v>158</v>
      </c>
      <c r="B151">
        <f t="shared" si="23"/>
        <v>0.50857142857142856</v>
      </c>
      <c r="C151">
        <f t="shared" si="24"/>
        <v>0.50571428571428567</v>
      </c>
      <c r="D151">
        <f t="shared" si="25"/>
        <v>0.50714285714285712</v>
      </c>
      <c r="E151">
        <f t="shared" si="26"/>
        <v>0.54428571428571426</v>
      </c>
      <c r="F151">
        <f t="shared" si="27"/>
        <v>0.55714285714285716</v>
      </c>
      <c r="G151">
        <f t="shared" si="28"/>
        <v>0.52142857142857146</v>
      </c>
      <c r="H151">
        <f t="shared" si="29"/>
        <v>0.52857142857142858</v>
      </c>
      <c r="I151">
        <f t="shared" si="30"/>
        <v>0.52857142857142858</v>
      </c>
      <c r="J151">
        <f t="shared" si="31"/>
        <v>0.54142857142857148</v>
      </c>
      <c r="K151">
        <f t="shared" si="32"/>
        <v>0.53</v>
      </c>
      <c r="L151">
        <f t="shared" si="33"/>
        <v>0.49142857142857144</v>
      </c>
      <c r="M151" s="68">
        <v>0.57912608646666663</v>
      </c>
      <c r="O151" s="7" t="s">
        <v>158</v>
      </c>
      <c r="Q151" s="7" t="s">
        <v>158</v>
      </c>
      <c r="R151" s="7">
        <v>3.56</v>
      </c>
      <c r="S151" s="7">
        <v>3.54</v>
      </c>
      <c r="T151" s="7">
        <v>3.55</v>
      </c>
      <c r="U151" s="7">
        <v>3.81</v>
      </c>
      <c r="V151" s="7">
        <v>3.9</v>
      </c>
      <c r="W151" s="7">
        <v>3.65</v>
      </c>
      <c r="X151" s="7">
        <v>3.7</v>
      </c>
      <c r="Y151" s="7">
        <v>3.7</v>
      </c>
      <c r="Z151" s="7">
        <v>3.79</v>
      </c>
      <c r="AA151" s="7">
        <v>3.71</v>
      </c>
      <c r="AB151" s="7">
        <v>3.44</v>
      </c>
    </row>
    <row r="152" spans="1:28" x14ac:dyDescent="0.2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2">
      <c r="A153" s="19" t="s">
        <v>160</v>
      </c>
      <c r="B153">
        <f t="shared" si="23"/>
        <v>0.47142857142857142</v>
      </c>
      <c r="C153">
        <f t="shared" si="24"/>
        <v>0.49857142857142861</v>
      </c>
      <c r="D153">
        <f t="shared" si="25"/>
        <v>0.52</v>
      </c>
      <c r="E153">
        <f t="shared" si="26"/>
        <v>0.5</v>
      </c>
      <c r="F153">
        <f t="shared" si="27"/>
        <v>0.47714285714285715</v>
      </c>
      <c r="G153">
        <f t="shared" si="28"/>
        <v>0.48571428571428571</v>
      </c>
      <c r="H153">
        <f t="shared" si="29"/>
        <v>0.46</v>
      </c>
      <c r="I153">
        <f t="shared" si="30"/>
        <v>0.46285714285714291</v>
      </c>
      <c r="J153">
        <f t="shared" si="31"/>
        <v>0.48714285714285716</v>
      </c>
      <c r="K153">
        <f t="shared" si="32"/>
        <v>0.48571428571428571</v>
      </c>
      <c r="L153">
        <f t="shared" si="33"/>
        <v>0.49571428571428572</v>
      </c>
      <c r="M153" s="68">
        <v>0.50660851267777784</v>
      </c>
      <c r="O153" s="7" t="s">
        <v>160</v>
      </c>
      <c r="Q153" s="7" t="s">
        <v>160</v>
      </c>
      <c r="R153" s="7">
        <v>3.3</v>
      </c>
      <c r="S153" s="7">
        <v>3.49</v>
      </c>
      <c r="T153" s="7">
        <v>3.64</v>
      </c>
      <c r="U153" s="7">
        <v>3.5</v>
      </c>
      <c r="V153" s="7">
        <v>3.34</v>
      </c>
      <c r="W153" s="7">
        <v>3.4</v>
      </c>
      <c r="X153" s="7">
        <v>3.22</v>
      </c>
      <c r="Y153" s="7">
        <v>3.24</v>
      </c>
      <c r="Z153" s="7">
        <v>3.41</v>
      </c>
      <c r="AA153" s="7">
        <v>3.4</v>
      </c>
      <c r="AB153" s="7">
        <v>3.47</v>
      </c>
    </row>
    <row r="154" spans="1:28" x14ac:dyDescent="0.2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0.30571428571428572</v>
      </c>
      <c r="G154">
        <f t="shared" si="28"/>
        <v>0.35714285714285715</v>
      </c>
      <c r="H154">
        <f t="shared" si="29"/>
        <v>0.38857142857142862</v>
      </c>
      <c r="I154">
        <f t="shared" si="30"/>
        <v>0.37857142857142856</v>
      </c>
      <c r="J154" t="str">
        <f t="shared" si="31"/>
        <v>XXX</v>
      </c>
      <c r="K154">
        <f t="shared" si="32"/>
        <v>0.37571428571428572</v>
      </c>
      <c r="L154">
        <f t="shared" si="33"/>
        <v>0.38142857142857139</v>
      </c>
      <c r="M154" s="68">
        <v>0.24850170145555553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2.14</v>
      </c>
      <c r="W154" s="7">
        <v>2.5</v>
      </c>
      <c r="X154" s="7">
        <v>2.72</v>
      </c>
      <c r="Y154" s="7">
        <v>2.65</v>
      </c>
      <c r="Z154" s="7" t="s">
        <v>264</v>
      </c>
      <c r="AA154" s="7">
        <v>2.63</v>
      </c>
      <c r="AB154" s="7">
        <v>2.67</v>
      </c>
    </row>
    <row r="155" spans="1:28" x14ac:dyDescent="0.2">
      <c r="A155" s="19" t="s">
        <v>162</v>
      </c>
      <c r="B155">
        <f t="shared" si="23"/>
        <v>0.53714285714285714</v>
      </c>
      <c r="C155">
        <f t="shared" si="24"/>
        <v>0.54142857142857148</v>
      </c>
      <c r="D155">
        <f t="shared" si="25"/>
        <v>0.53</v>
      </c>
      <c r="E155">
        <f t="shared" si="26"/>
        <v>0.53999999999999992</v>
      </c>
      <c r="F155">
        <f t="shared" si="27"/>
        <v>0.55000000000000004</v>
      </c>
      <c r="G155">
        <f t="shared" si="28"/>
        <v>0.58714285714285719</v>
      </c>
      <c r="H155">
        <f t="shared" si="29"/>
        <v>0.59714285714285709</v>
      </c>
      <c r="I155">
        <f t="shared" si="30"/>
        <v>0.5614285714285715</v>
      </c>
      <c r="J155">
        <f t="shared" si="31"/>
        <v>0.57000000000000006</v>
      </c>
      <c r="K155">
        <f t="shared" si="32"/>
        <v>0.55285714285714282</v>
      </c>
      <c r="L155">
        <f t="shared" si="33"/>
        <v>0.50285714285714289</v>
      </c>
      <c r="M155" s="68">
        <v>0.41305089323333327</v>
      </c>
      <c r="O155" s="7" t="s">
        <v>162</v>
      </c>
      <c r="Q155" s="7" t="s">
        <v>162</v>
      </c>
      <c r="R155" s="7">
        <v>3.76</v>
      </c>
      <c r="S155" s="7">
        <v>3.79</v>
      </c>
      <c r="T155" s="7">
        <v>3.71</v>
      </c>
      <c r="U155" s="7">
        <v>3.78</v>
      </c>
      <c r="V155" s="7">
        <v>3.85</v>
      </c>
      <c r="W155" s="7">
        <v>4.1100000000000003</v>
      </c>
      <c r="X155" s="7">
        <v>4.18</v>
      </c>
      <c r="Y155" s="7">
        <v>3.93</v>
      </c>
      <c r="Z155" s="7">
        <v>3.99</v>
      </c>
      <c r="AA155" s="7">
        <v>3.87</v>
      </c>
      <c r="AB155" s="7">
        <v>3.52</v>
      </c>
    </row>
    <row r="156" spans="1:28" x14ac:dyDescent="0.2">
      <c r="A156" s="19" t="s">
        <v>163</v>
      </c>
      <c r="B156">
        <f t="shared" si="23"/>
        <v>0.34714285714285714</v>
      </c>
      <c r="C156">
        <f t="shared" si="24"/>
        <v>0.34142857142857147</v>
      </c>
      <c r="D156">
        <f t="shared" si="25"/>
        <v>0.39142857142857146</v>
      </c>
      <c r="E156">
        <f t="shared" si="26"/>
        <v>0.44714285714285712</v>
      </c>
      <c r="F156">
        <f t="shared" si="27"/>
        <v>0.46142857142857141</v>
      </c>
      <c r="G156">
        <f t="shared" si="28"/>
        <v>0.44571428571428573</v>
      </c>
      <c r="H156">
        <f t="shared" si="29"/>
        <v>0.45857142857142857</v>
      </c>
      <c r="I156">
        <f t="shared" si="30"/>
        <v>0.41000000000000003</v>
      </c>
      <c r="J156">
        <f t="shared" si="31"/>
        <v>0.40714285714285714</v>
      </c>
      <c r="K156">
        <f t="shared" si="32"/>
        <v>0.40285714285714286</v>
      </c>
      <c r="L156">
        <f t="shared" si="33"/>
        <v>0.37285714285714283</v>
      </c>
      <c r="M156" s="68">
        <v>0.30068897203333333</v>
      </c>
      <c r="O156" s="7" t="s">
        <v>163</v>
      </c>
      <c r="Q156" s="7" t="s">
        <v>163</v>
      </c>
      <c r="R156" s="7">
        <v>2.4300000000000002</v>
      </c>
      <c r="S156" s="7">
        <v>2.39</v>
      </c>
      <c r="T156" s="7">
        <v>2.74</v>
      </c>
      <c r="U156" s="7">
        <v>3.13</v>
      </c>
      <c r="V156" s="7">
        <v>3.23</v>
      </c>
      <c r="W156" s="7">
        <v>3.12</v>
      </c>
      <c r="X156" s="7">
        <v>3.21</v>
      </c>
      <c r="Y156" s="7">
        <v>2.87</v>
      </c>
      <c r="Z156" s="7">
        <v>2.85</v>
      </c>
      <c r="AA156" s="7">
        <v>2.82</v>
      </c>
      <c r="AB156" s="7">
        <v>2.61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1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O2" sqref="O2"/>
    </sheetView>
  </sheetViews>
  <sheetFormatPr baseColWidth="10" defaultRowHeight="12.75" x14ac:dyDescent="0.2"/>
  <cols>
    <col min="2" max="2" width="11.42578125" style="7"/>
  </cols>
  <sheetData>
    <row r="1" spans="1:18" ht="48" x14ac:dyDescent="0.2">
      <c r="B1" s="123" t="s">
        <v>187</v>
      </c>
      <c r="C1" s="120" t="s">
        <v>460</v>
      </c>
      <c r="D1" s="120" t="s">
        <v>461</v>
      </c>
      <c r="E1" s="120" t="s">
        <v>462</v>
      </c>
      <c r="F1" s="120" t="s">
        <v>463</v>
      </c>
      <c r="G1" s="120" t="s">
        <v>464</v>
      </c>
      <c r="H1" s="120" t="s">
        <v>465</v>
      </c>
      <c r="I1" s="120" t="s">
        <v>466</v>
      </c>
      <c r="J1" s="120" t="s">
        <v>467</v>
      </c>
      <c r="K1" s="120" t="s">
        <v>468</v>
      </c>
      <c r="L1" s="120" t="s">
        <v>469</v>
      </c>
      <c r="M1" s="120" t="s">
        <v>470</v>
      </c>
      <c r="N1" s="120" t="s">
        <v>471</v>
      </c>
      <c r="O1" s="120" t="s">
        <v>472</v>
      </c>
      <c r="P1" s="120" t="s">
        <v>473</v>
      </c>
      <c r="Q1" s="120" t="s">
        <v>474</v>
      </c>
      <c r="R1" s="7"/>
    </row>
    <row r="2" spans="1:18" x14ac:dyDescent="0.2">
      <c r="A2" s="117" t="s">
        <v>12</v>
      </c>
      <c r="B2" s="124" t="s">
        <v>12</v>
      </c>
      <c r="C2" s="121">
        <v>0.39500000000000002</v>
      </c>
      <c r="D2" s="121">
        <v>0.4</v>
      </c>
      <c r="E2" s="121">
        <v>0.39200000000000002</v>
      </c>
      <c r="F2" s="121">
        <v>0.377</v>
      </c>
      <c r="G2" s="121">
        <v>0.375</v>
      </c>
      <c r="H2" s="121">
        <v>0.377</v>
      </c>
      <c r="I2" s="121">
        <v>0.38</v>
      </c>
      <c r="J2" s="121">
        <v>0.379</v>
      </c>
      <c r="K2" s="121">
        <v>0.378</v>
      </c>
      <c r="L2" s="121">
        <v>0.35399999999999998</v>
      </c>
      <c r="M2" s="121">
        <v>0.35299999999999998</v>
      </c>
      <c r="N2" s="121">
        <v>0.35199999999999998</v>
      </c>
      <c r="O2" s="121">
        <v>0.35099999999999998</v>
      </c>
      <c r="P2" s="121">
        <v>0.35099999999999998</v>
      </c>
      <c r="Q2" s="121">
        <v>0.16</v>
      </c>
    </row>
    <row r="3" spans="1:18" x14ac:dyDescent="0.2">
      <c r="A3" s="118" t="s">
        <v>13</v>
      </c>
      <c r="B3" s="124" t="s">
        <v>13</v>
      </c>
      <c r="C3" s="121">
        <v>0.54400000000000004</v>
      </c>
      <c r="D3" s="121">
        <v>0.54</v>
      </c>
      <c r="E3" s="121">
        <v>0.53700000000000003</v>
      </c>
      <c r="F3" s="121">
        <v>0.53600000000000003</v>
      </c>
      <c r="G3" s="121">
        <v>0.53600000000000003</v>
      </c>
      <c r="H3" s="121">
        <v>0.53300000000000003</v>
      </c>
      <c r="I3" s="121">
        <v>0.502</v>
      </c>
      <c r="J3" s="121">
        <v>0.51</v>
      </c>
      <c r="K3" s="121">
        <v>0.50800000000000001</v>
      </c>
      <c r="L3" s="121">
        <v>0.50800000000000001</v>
      </c>
      <c r="M3" s="121">
        <v>0.52500000000000002</v>
      </c>
      <c r="N3" s="121">
        <v>0.50600000000000001</v>
      </c>
      <c r="O3" s="121">
        <v>0.48799999999999999</v>
      </c>
      <c r="P3" s="121">
        <v>0.48499999999999999</v>
      </c>
      <c r="Q3" s="121">
        <v>0.47799999999999998</v>
      </c>
    </row>
    <row r="4" spans="1:18" x14ac:dyDescent="0.2">
      <c r="A4" s="118" t="s">
        <v>14</v>
      </c>
      <c r="B4" s="124" t="s">
        <v>14</v>
      </c>
      <c r="C4" s="121">
        <v>0.33500000000000002</v>
      </c>
      <c r="D4" s="121">
        <v>0.33</v>
      </c>
      <c r="E4" s="121">
        <v>0.33</v>
      </c>
      <c r="F4" s="121">
        <v>0.32800000000000001</v>
      </c>
      <c r="G4" s="121">
        <v>0.33</v>
      </c>
      <c r="H4" s="121">
        <v>0.32900000000000001</v>
      </c>
      <c r="I4" s="121">
        <v>0.32800000000000001</v>
      </c>
      <c r="J4" s="121">
        <v>0.32800000000000001</v>
      </c>
      <c r="K4" s="121">
        <v>0.33</v>
      </c>
      <c r="L4" s="121">
        <v>0.31</v>
      </c>
      <c r="M4" s="121">
        <v>0.311</v>
      </c>
      <c r="N4" s="121">
        <v>0.30299999999999999</v>
      </c>
      <c r="O4" s="121">
        <v>0.29299999999999998</v>
      </c>
      <c r="P4" s="121">
        <v>0.28100000000000003</v>
      </c>
      <c r="Q4" s="121">
        <v>0.28399999999999997</v>
      </c>
    </row>
    <row r="5" spans="1:18" x14ac:dyDescent="0.2">
      <c r="A5" s="118" t="s">
        <v>15</v>
      </c>
      <c r="B5" s="124" t="s">
        <v>15</v>
      </c>
      <c r="C5" s="121">
        <v>0.17699999999999999</v>
      </c>
      <c r="D5" s="121">
        <v>0.19</v>
      </c>
      <c r="E5" s="121">
        <v>0.22</v>
      </c>
      <c r="F5" s="121">
        <v>0.313</v>
      </c>
      <c r="G5" s="121">
        <v>0.314</v>
      </c>
      <c r="H5" s="121">
        <v>0.312</v>
      </c>
      <c r="I5" s="121">
        <v>0.30599999999999999</v>
      </c>
      <c r="J5" s="121">
        <v>0.30599999999999999</v>
      </c>
      <c r="K5" s="121">
        <v>0.30599999999999999</v>
      </c>
      <c r="L5" s="121">
        <v>0.30599999999999999</v>
      </c>
      <c r="M5" s="121">
        <v>0.318</v>
      </c>
      <c r="N5" s="121">
        <v>0.36799999999999999</v>
      </c>
      <c r="O5" s="121">
        <v>0.36599999999999999</v>
      </c>
      <c r="P5" s="121">
        <v>0.35299999999999998</v>
      </c>
      <c r="Q5" s="121">
        <v>0.35099999999999998</v>
      </c>
    </row>
    <row r="6" spans="1:18" x14ac:dyDescent="0.2">
      <c r="A6" s="118" t="s">
        <v>16</v>
      </c>
      <c r="B6" s="124" t="s">
        <v>16</v>
      </c>
      <c r="C6" s="121">
        <v>0.79700000000000004</v>
      </c>
      <c r="D6" s="121">
        <v>0.78900000000000003</v>
      </c>
      <c r="E6" s="121">
        <v>0.78400000000000003</v>
      </c>
      <c r="F6" s="121">
        <v>0.77300000000000002</v>
      </c>
      <c r="G6" s="121">
        <v>0.77400000000000002</v>
      </c>
      <c r="H6" s="121">
        <v>0.77700000000000002</v>
      </c>
      <c r="I6" s="121">
        <v>0.78200000000000003</v>
      </c>
      <c r="J6" s="121">
        <v>0.79800000000000004</v>
      </c>
      <c r="K6" s="121">
        <v>0.78500000000000003</v>
      </c>
      <c r="L6" s="121">
        <v>0.76200000000000001</v>
      </c>
      <c r="M6" s="121">
        <v>0.75600000000000001</v>
      </c>
      <c r="N6" s="121">
        <v>0.77700000000000002</v>
      </c>
      <c r="O6" s="121">
        <v>0.77800000000000002</v>
      </c>
      <c r="P6" s="121">
        <v>0.81899999999999995</v>
      </c>
      <c r="Q6" s="121">
        <v>0.81899999999999995</v>
      </c>
    </row>
    <row r="7" spans="1:18" x14ac:dyDescent="0.2">
      <c r="A7" s="118" t="s">
        <v>17</v>
      </c>
      <c r="B7" s="124" t="s">
        <v>17</v>
      </c>
      <c r="C7" s="121">
        <v>0.35199999999999998</v>
      </c>
      <c r="D7" s="121">
        <v>0.32100000000000001</v>
      </c>
      <c r="E7" s="121">
        <v>0.32700000000000001</v>
      </c>
      <c r="F7" s="121">
        <v>0.33700000000000002</v>
      </c>
      <c r="G7" s="121">
        <v>0.33900000000000002</v>
      </c>
      <c r="H7" s="121">
        <v>0.36099999999999999</v>
      </c>
      <c r="I7" s="121">
        <v>0.36099999999999999</v>
      </c>
      <c r="J7" s="121">
        <v>0.35199999999999998</v>
      </c>
      <c r="K7" s="121">
        <v>0.35599999999999998</v>
      </c>
      <c r="L7" s="121">
        <v>0.35699999999999998</v>
      </c>
      <c r="M7" s="121">
        <v>0.39</v>
      </c>
      <c r="N7" s="121">
        <v>0.46700000000000003</v>
      </c>
      <c r="O7" s="121">
        <v>0.80700000000000005</v>
      </c>
      <c r="P7" s="121">
        <v>0.79500000000000004</v>
      </c>
      <c r="Q7" s="121">
        <v>0.73899999999999999</v>
      </c>
    </row>
    <row r="8" spans="1:18" x14ac:dyDescent="0.2">
      <c r="A8" s="118" t="s">
        <v>18</v>
      </c>
      <c r="B8" s="124" t="s">
        <v>18</v>
      </c>
      <c r="C8" s="121">
        <v>0.88400000000000001</v>
      </c>
      <c r="D8" s="121">
        <v>0.89200000000000002</v>
      </c>
      <c r="E8" s="121">
        <v>0.89200000000000002</v>
      </c>
      <c r="F8" s="121">
        <v>0.89600000000000002</v>
      </c>
      <c r="G8" s="121">
        <v>0.90400000000000003</v>
      </c>
      <c r="H8" s="121">
        <v>0.90400000000000003</v>
      </c>
      <c r="I8" s="121">
        <v>0.89100000000000001</v>
      </c>
      <c r="J8" s="121">
        <v>0.873</v>
      </c>
      <c r="K8" s="121">
        <v>0.88400000000000001</v>
      </c>
      <c r="L8" s="121">
        <v>0.88700000000000001</v>
      </c>
      <c r="M8" s="121">
        <v>0.88900000000000001</v>
      </c>
      <c r="N8" s="121">
        <v>0.878</v>
      </c>
      <c r="O8" s="121">
        <v>0.85099999999999998</v>
      </c>
      <c r="P8" s="121">
        <v>0.85899999999999999</v>
      </c>
      <c r="Q8" s="121">
        <v>0.85399999999999998</v>
      </c>
    </row>
    <row r="9" spans="1:18" x14ac:dyDescent="0.2">
      <c r="A9" s="118" t="s">
        <v>19</v>
      </c>
      <c r="B9" s="124" t="s">
        <v>19</v>
      </c>
      <c r="C9" s="121">
        <v>0.879</v>
      </c>
      <c r="D9" s="121">
        <v>0.879</v>
      </c>
      <c r="E9" s="121">
        <v>0.878</v>
      </c>
      <c r="F9" s="121">
        <v>0.873</v>
      </c>
      <c r="G9" s="121">
        <v>0.874</v>
      </c>
      <c r="H9" s="121">
        <v>0.875</v>
      </c>
      <c r="I9" s="121">
        <v>0.875</v>
      </c>
      <c r="J9" s="121">
        <v>0.876</v>
      </c>
      <c r="K9" s="121">
        <v>0.876</v>
      </c>
      <c r="L9" s="121">
        <v>0.85399999999999998</v>
      </c>
      <c r="M9" s="121">
        <v>0.85199999999999998</v>
      </c>
      <c r="N9" s="121">
        <v>0.84299999999999997</v>
      </c>
      <c r="O9" s="121">
        <v>0.84399999999999997</v>
      </c>
      <c r="P9" s="121">
        <v>0.84099999999999997</v>
      </c>
      <c r="Q9" s="121">
        <v>0.82499999999999996</v>
      </c>
    </row>
    <row r="10" spans="1:18" x14ac:dyDescent="0.2">
      <c r="A10" s="118" t="s">
        <v>20</v>
      </c>
      <c r="B10" s="124" t="s">
        <v>20</v>
      </c>
      <c r="C10" s="121">
        <v>0.214</v>
      </c>
      <c r="D10" s="121">
        <v>0.21199999999999999</v>
      </c>
      <c r="E10" s="121">
        <v>0.21</v>
      </c>
      <c r="F10" s="121">
        <v>0.21099999999999999</v>
      </c>
      <c r="G10" s="121">
        <v>0.20799999999999999</v>
      </c>
      <c r="H10" s="121">
        <v>0.20599999999999999</v>
      </c>
      <c r="I10" s="121">
        <v>0.20499999999999999</v>
      </c>
      <c r="J10" s="121">
        <v>0.19400000000000001</v>
      </c>
      <c r="K10" s="121">
        <v>0.193</v>
      </c>
      <c r="L10" s="121">
        <v>0.2</v>
      </c>
      <c r="M10" s="121">
        <v>0.2</v>
      </c>
      <c r="N10" s="121">
        <v>0.19400000000000001</v>
      </c>
      <c r="O10" s="121">
        <v>0.192</v>
      </c>
      <c r="P10" s="121">
        <v>0.19600000000000001</v>
      </c>
      <c r="Q10" s="121">
        <v>0.19400000000000001</v>
      </c>
    </row>
    <row r="11" spans="1:18" x14ac:dyDescent="0.2">
      <c r="A11" s="118" t="s">
        <v>21</v>
      </c>
      <c r="B11" s="124" t="s">
        <v>21</v>
      </c>
      <c r="C11" s="121">
        <v>0.23200000000000001</v>
      </c>
      <c r="D11" s="121">
        <v>0.23200000000000001</v>
      </c>
      <c r="E11" s="121">
        <v>0.23</v>
      </c>
      <c r="F11" s="121">
        <v>0.22700000000000001</v>
      </c>
      <c r="G11" s="121">
        <v>0.184</v>
      </c>
      <c r="H11" s="121">
        <v>0.16600000000000001</v>
      </c>
      <c r="I11" s="121">
        <v>0.16400000000000001</v>
      </c>
      <c r="J11" s="121">
        <v>0.16200000000000001</v>
      </c>
      <c r="K11" s="121">
        <v>0.13800000000000001</v>
      </c>
      <c r="L11" s="121">
        <v>0.13100000000000001</v>
      </c>
      <c r="M11" s="121">
        <v>0.126</v>
      </c>
      <c r="N11" s="121">
        <v>0.121</v>
      </c>
      <c r="O11" s="121">
        <v>0.11799999999999999</v>
      </c>
      <c r="P11" s="121">
        <v>0.11799999999999999</v>
      </c>
      <c r="Q11" s="121">
        <v>0.122</v>
      </c>
    </row>
    <row r="12" spans="1:18" x14ac:dyDescent="0.2">
      <c r="A12" s="118" t="s">
        <v>22</v>
      </c>
      <c r="B12" s="124" t="s">
        <v>22</v>
      </c>
      <c r="C12" s="121">
        <v>0.20699999999999999</v>
      </c>
      <c r="D12" s="121">
        <v>0.20899999999999999</v>
      </c>
      <c r="E12" s="121">
        <v>0.41399999999999998</v>
      </c>
      <c r="F12" s="121">
        <v>0.42599999999999999</v>
      </c>
      <c r="G12" s="121">
        <v>0.41499999999999998</v>
      </c>
      <c r="H12" s="121">
        <v>0.40899999999999997</v>
      </c>
      <c r="I12" s="121">
        <v>0.372</v>
      </c>
      <c r="J12" s="121">
        <v>0.29199999999999998</v>
      </c>
      <c r="K12" s="121">
        <v>0.28399999999999997</v>
      </c>
      <c r="L12" s="121">
        <v>0.28000000000000003</v>
      </c>
      <c r="M12" s="121">
        <v>0.27900000000000003</v>
      </c>
      <c r="N12" s="121">
        <v>0.27900000000000003</v>
      </c>
      <c r="O12" s="121">
        <v>0.25600000000000001</v>
      </c>
      <c r="P12" s="121">
        <v>0.26300000000000001</v>
      </c>
      <c r="Q12" s="121">
        <v>0.26700000000000002</v>
      </c>
    </row>
    <row r="13" spans="1:18" x14ac:dyDescent="0.2">
      <c r="A13" s="118" t="s">
        <v>23</v>
      </c>
      <c r="B13" s="124" t="s">
        <v>23</v>
      </c>
      <c r="C13" s="121">
        <v>0.76700000000000002</v>
      </c>
      <c r="D13" s="121">
        <v>0.78400000000000003</v>
      </c>
      <c r="E13" s="121">
        <v>0.78500000000000003</v>
      </c>
      <c r="F13" s="121">
        <v>0.78500000000000003</v>
      </c>
      <c r="G13" s="121">
        <v>0.78500000000000003</v>
      </c>
      <c r="H13" s="121">
        <v>0.78500000000000003</v>
      </c>
      <c r="I13" s="121">
        <v>0.77900000000000003</v>
      </c>
      <c r="J13" s="121">
        <v>0.77800000000000002</v>
      </c>
      <c r="K13" s="121">
        <v>0.77300000000000002</v>
      </c>
      <c r="L13" s="121">
        <v>0.77300000000000002</v>
      </c>
      <c r="M13" s="121">
        <v>0.77500000000000002</v>
      </c>
      <c r="N13" s="121">
        <v>0.77700000000000002</v>
      </c>
      <c r="O13" s="121">
        <v>0.78700000000000003</v>
      </c>
      <c r="P13" s="121">
        <v>0.79700000000000004</v>
      </c>
      <c r="Q13" s="121">
        <v>0.79700000000000004</v>
      </c>
    </row>
    <row r="14" spans="1:18" x14ac:dyDescent="0.2">
      <c r="A14" s="118" t="s">
        <v>24</v>
      </c>
      <c r="B14" s="124" t="s">
        <v>24</v>
      </c>
      <c r="C14" s="121">
        <v>0.223</v>
      </c>
      <c r="D14" s="121">
        <v>0.224</v>
      </c>
      <c r="E14" s="121">
        <v>0.22700000000000001</v>
      </c>
      <c r="F14" s="121">
        <v>0.22900000000000001</v>
      </c>
      <c r="G14" s="121">
        <v>0.219</v>
      </c>
      <c r="H14" s="121">
        <v>0.224</v>
      </c>
      <c r="I14" s="121">
        <v>0.247</v>
      </c>
      <c r="J14" s="121">
        <v>0.247</v>
      </c>
      <c r="K14" s="121">
        <v>0.252</v>
      </c>
      <c r="L14" s="121">
        <v>0.25600000000000001</v>
      </c>
      <c r="M14" s="121">
        <v>0.25800000000000001</v>
      </c>
      <c r="N14" s="121">
        <v>0.25600000000000001</v>
      </c>
      <c r="O14" s="121">
        <v>0.25700000000000001</v>
      </c>
      <c r="P14" s="121">
        <v>0.23799999999999999</v>
      </c>
      <c r="Q14" s="121">
        <v>0.183</v>
      </c>
    </row>
    <row r="15" spans="1:18" x14ac:dyDescent="0.2">
      <c r="A15" s="118" t="s">
        <v>25</v>
      </c>
      <c r="B15" s="124" t="s">
        <v>25</v>
      </c>
      <c r="C15" s="121">
        <v>0.88600000000000001</v>
      </c>
      <c r="D15" s="121">
        <v>0.89100000000000001</v>
      </c>
      <c r="E15" s="121">
        <v>0.89100000000000001</v>
      </c>
      <c r="F15" s="121">
        <v>0.89100000000000001</v>
      </c>
      <c r="G15" s="121">
        <v>0.89200000000000002</v>
      </c>
      <c r="H15" s="121">
        <v>0.89200000000000002</v>
      </c>
      <c r="I15" s="121">
        <v>0.89600000000000002</v>
      </c>
      <c r="J15" s="121">
        <v>0.89600000000000002</v>
      </c>
      <c r="K15" s="121">
        <v>0.89600000000000002</v>
      </c>
      <c r="L15" s="121">
        <v>0.89600000000000002</v>
      </c>
      <c r="M15" s="121">
        <v>0.89500000000000002</v>
      </c>
      <c r="N15" s="121">
        <v>0.89500000000000002</v>
      </c>
      <c r="O15" s="121">
        <v>0.88900000000000001</v>
      </c>
      <c r="P15" s="121">
        <v>0.88600000000000001</v>
      </c>
      <c r="Q15" s="121">
        <v>0.88500000000000001</v>
      </c>
    </row>
    <row r="16" spans="1:18" x14ac:dyDescent="0.2">
      <c r="A16" s="118" t="s">
        <v>26</v>
      </c>
      <c r="B16" s="124" t="s">
        <v>26</v>
      </c>
      <c r="C16" s="121">
        <v>0.66500000000000004</v>
      </c>
      <c r="D16" s="121">
        <v>0.65100000000000002</v>
      </c>
      <c r="E16" s="121">
        <v>0.65100000000000002</v>
      </c>
      <c r="F16" s="121">
        <v>0.65600000000000003</v>
      </c>
      <c r="G16" s="121">
        <v>0.623</v>
      </c>
      <c r="H16" s="121">
        <v>0.61399999999999999</v>
      </c>
      <c r="I16" s="121">
        <v>0.61499999999999999</v>
      </c>
      <c r="J16" s="121">
        <v>0.623</v>
      </c>
      <c r="K16" s="121">
        <v>0.66400000000000003</v>
      </c>
      <c r="L16" s="121">
        <v>0.71</v>
      </c>
      <c r="M16" s="121">
        <v>0.71099999999999997</v>
      </c>
      <c r="N16" s="121">
        <v>0.622</v>
      </c>
      <c r="O16" s="121">
        <v>0.48799999999999999</v>
      </c>
      <c r="P16" s="121">
        <v>0.41699999999999998</v>
      </c>
      <c r="Q16" s="121">
        <v>0.42099999999999999</v>
      </c>
    </row>
    <row r="17" spans="1:17" x14ac:dyDescent="0.2">
      <c r="A17" s="118" t="s">
        <v>27</v>
      </c>
      <c r="B17" s="124" t="s">
        <v>27</v>
      </c>
      <c r="C17" s="121">
        <v>0.73</v>
      </c>
      <c r="D17" s="121">
        <v>0.73</v>
      </c>
      <c r="E17" s="121">
        <v>0.72899999999999998</v>
      </c>
      <c r="F17" s="121">
        <v>0.69099999999999995</v>
      </c>
      <c r="G17" s="121">
        <v>0.69199999999999995</v>
      </c>
      <c r="H17" s="121">
        <v>0.68400000000000005</v>
      </c>
      <c r="I17" s="121">
        <v>0.67400000000000004</v>
      </c>
      <c r="J17" s="121">
        <v>0.66100000000000003</v>
      </c>
      <c r="K17" s="121">
        <v>0.63</v>
      </c>
      <c r="L17" s="121">
        <v>0.629</v>
      </c>
      <c r="M17" s="121">
        <v>0.629</v>
      </c>
      <c r="N17" s="121">
        <v>0.60599999999999998</v>
      </c>
      <c r="O17" s="121">
        <v>0.55300000000000005</v>
      </c>
      <c r="P17" s="121">
        <v>0.32700000000000001</v>
      </c>
      <c r="Q17" s="121">
        <v>0.61899999999999999</v>
      </c>
    </row>
    <row r="18" spans="1:17" x14ac:dyDescent="0.2">
      <c r="A18" s="118" t="s">
        <v>28</v>
      </c>
      <c r="B18" s="124" t="s">
        <v>28</v>
      </c>
      <c r="C18" s="121">
        <v>0.59399999999999997</v>
      </c>
      <c r="D18" s="121">
        <v>0.59199999999999997</v>
      </c>
      <c r="E18" s="121">
        <v>0.59</v>
      </c>
      <c r="F18" s="121">
        <v>0.59099999999999997</v>
      </c>
      <c r="G18" s="121">
        <v>0.59499999999999997</v>
      </c>
      <c r="H18" s="121">
        <v>0.59499999999999997</v>
      </c>
      <c r="I18" s="121">
        <v>0.58399999999999996</v>
      </c>
      <c r="J18" s="121">
        <v>0.57899999999999996</v>
      </c>
      <c r="K18" s="121">
        <v>0.57099999999999995</v>
      </c>
      <c r="L18" s="121">
        <v>0.56200000000000006</v>
      </c>
      <c r="M18" s="121">
        <v>0.55600000000000005</v>
      </c>
      <c r="N18" s="121">
        <v>0.53500000000000003</v>
      </c>
      <c r="O18" s="121">
        <v>0.52100000000000002</v>
      </c>
      <c r="P18" s="121">
        <v>0.52900000000000003</v>
      </c>
      <c r="Q18" s="121">
        <v>0.52600000000000002</v>
      </c>
    </row>
    <row r="19" spans="1:17" x14ac:dyDescent="0.2">
      <c r="A19" s="118" t="s">
        <v>29</v>
      </c>
      <c r="B19" s="124" t="s">
        <v>29</v>
      </c>
      <c r="C19" s="121">
        <v>0.72699999999999998</v>
      </c>
      <c r="D19" s="121">
        <v>0.72</v>
      </c>
      <c r="E19" s="121">
        <v>0.72399999999999998</v>
      </c>
      <c r="F19" s="121">
        <v>0.72</v>
      </c>
      <c r="G19" s="121">
        <v>0.72299999999999998</v>
      </c>
      <c r="H19" s="121">
        <v>0.72299999999999998</v>
      </c>
      <c r="I19" s="121">
        <v>0.71499999999999997</v>
      </c>
      <c r="J19" s="121">
        <v>0.71199999999999997</v>
      </c>
      <c r="K19" s="121">
        <v>0.70199999999999996</v>
      </c>
      <c r="L19" s="121">
        <v>0.69899999999999995</v>
      </c>
      <c r="M19" s="121">
        <v>0.68500000000000005</v>
      </c>
      <c r="N19" s="121">
        <v>0.69099999999999995</v>
      </c>
      <c r="O19" s="121">
        <v>0.67200000000000004</v>
      </c>
      <c r="P19" s="121">
        <v>0.59599999999999997</v>
      </c>
      <c r="Q19" s="121">
        <v>0.59499999999999997</v>
      </c>
    </row>
    <row r="20" spans="1:17" x14ac:dyDescent="0.2">
      <c r="A20" s="118" t="s">
        <v>30</v>
      </c>
      <c r="B20" s="124" t="s">
        <v>30</v>
      </c>
      <c r="C20" s="121">
        <v>0.873</v>
      </c>
      <c r="D20" s="121">
        <v>0.873</v>
      </c>
      <c r="E20" s="121">
        <v>0.873</v>
      </c>
      <c r="F20" s="121">
        <v>0.877</v>
      </c>
      <c r="G20" s="121">
        <v>0.879</v>
      </c>
      <c r="H20" s="121">
        <v>0.874</v>
      </c>
      <c r="I20" s="121">
        <v>0.878</v>
      </c>
      <c r="J20" s="121">
        <v>0.878</v>
      </c>
      <c r="K20" s="121">
        <v>0.872</v>
      </c>
      <c r="L20" s="121">
        <v>0.80800000000000005</v>
      </c>
      <c r="M20" s="121">
        <v>0.77500000000000002</v>
      </c>
      <c r="N20" s="121">
        <v>0.76400000000000001</v>
      </c>
      <c r="O20" s="121">
        <v>0.67600000000000005</v>
      </c>
      <c r="P20" s="121">
        <v>0.67800000000000005</v>
      </c>
      <c r="Q20" s="121">
        <v>0.66100000000000003</v>
      </c>
    </row>
    <row r="21" spans="1:17" x14ac:dyDescent="0.2">
      <c r="A21" s="126" t="s">
        <v>31</v>
      </c>
      <c r="B21" s="126" t="s">
        <v>31</v>
      </c>
      <c r="C21" s="128" t="s">
        <v>264</v>
      </c>
      <c r="D21" s="128" t="s">
        <v>264</v>
      </c>
      <c r="E21" s="128" t="s">
        <v>264</v>
      </c>
      <c r="F21" s="128" t="s">
        <v>264</v>
      </c>
      <c r="G21" s="128" t="s">
        <v>264</v>
      </c>
      <c r="H21" s="128" t="s">
        <v>264</v>
      </c>
      <c r="I21" s="128" t="s">
        <v>264</v>
      </c>
      <c r="J21" s="128" t="s">
        <v>264</v>
      </c>
      <c r="K21" s="128" t="s">
        <v>264</v>
      </c>
      <c r="L21" s="128" t="s">
        <v>264</v>
      </c>
      <c r="M21" s="128" t="s">
        <v>264</v>
      </c>
      <c r="N21" s="128" t="s">
        <v>264</v>
      </c>
      <c r="O21" s="128" t="s">
        <v>264</v>
      </c>
      <c r="P21" s="128" t="s">
        <v>264</v>
      </c>
      <c r="Q21" s="128" t="s">
        <v>264</v>
      </c>
    </row>
    <row r="22" spans="1:17" x14ac:dyDescent="0.2">
      <c r="A22" s="118" t="s">
        <v>32</v>
      </c>
      <c r="B22" s="124" t="s">
        <v>32</v>
      </c>
      <c r="C22" s="121">
        <v>0.71799999999999997</v>
      </c>
      <c r="D22" s="121">
        <v>0.72399999999999998</v>
      </c>
      <c r="E22" s="121">
        <v>0.71399999999999997</v>
      </c>
      <c r="F22" s="121">
        <v>0.68899999999999995</v>
      </c>
      <c r="G22" s="121">
        <v>0.68400000000000005</v>
      </c>
      <c r="H22" s="121">
        <v>0.67900000000000005</v>
      </c>
      <c r="I22" s="121">
        <v>0.67400000000000004</v>
      </c>
      <c r="J22" s="121">
        <v>0.67400000000000004</v>
      </c>
      <c r="K22" s="121">
        <v>0.67500000000000004</v>
      </c>
      <c r="L22" s="121">
        <v>0.67700000000000005</v>
      </c>
      <c r="M22" s="121">
        <v>0.628</v>
      </c>
      <c r="N22" s="121">
        <v>0.623</v>
      </c>
      <c r="O22" s="121">
        <v>0.623</v>
      </c>
      <c r="P22" s="121">
        <v>0.61499999999999999</v>
      </c>
      <c r="Q22" s="121">
        <v>0.65600000000000003</v>
      </c>
    </row>
    <row r="23" spans="1:17" x14ac:dyDescent="0.2">
      <c r="A23" s="118" t="s">
        <v>33</v>
      </c>
      <c r="B23" s="124" t="s">
        <v>33</v>
      </c>
      <c r="C23" s="121">
        <v>0.56399999999999995</v>
      </c>
      <c r="D23" s="121">
        <v>0.56699999999999995</v>
      </c>
      <c r="E23" s="121">
        <v>0.56499999999999995</v>
      </c>
      <c r="F23" s="121">
        <v>0.57499999999999996</v>
      </c>
      <c r="G23" s="121">
        <v>0.59599999999999997</v>
      </c>
      <c r="H23" s="121">
        <v>0.59799999999999998</v>
      </c>
      <c r="I23" s="121">
        <v>0.63200000000000001</v>
      </c>
      <c r="J23" s="121">
        <v>0.57099999999999995</v>
      </c>
      <c r="K23" s="121">
        <v>0.374</v>
      </c>
      <c r="L23" s="121">
        <v>0.72499999999999998</v>
      </c>
      <c r="M23" s="121">
        <v>0.72799999999999998</v>
      </c>
      <c r="N23" s="121">
        <v>0.71399999999999997</v>
      </c>
      <c r="O23" s="121">
        <v>0.70799999999999996</v>
      </c>
      <c r="P23" s="121">
        <v>0.70399999999999996</v>
      </c>
      <c r="Q23" s="121">
        <v>0.66400000000000003</v>
      </c>
    </row>
    <row r="24" spans="1:17" x14ac:dyDescent="0.2">
      <c r="A24" s="118" t="s">
        <v>34</v>
      </c>
      <c r="B24" s="124" t="s">
        <v>34</v>
      </c>
      <c r="C24" s="121">
        <v>0.40799999999999997</v>
      </c>
      <c r="D24" s="121">
        <v>0.40500000000000003</v>
      </c>
      <c r="E24" s="121">
        <v>0.39400000000000002</v>
      </c>
      <c r="F24" s="121">
        <v>0.33800000000000002</v>
      </c>
      <c r="G24" s="121">
        <v>0.28699999999999998</v>
      </c>
      <c r="H24" s="121">
        <v>0.28699999999999998</v>
      </c>
      <c r="I24" s="121">
        <v>0.28100000000000003</v>
      </c>
      <c r="J24" s="121">
        <v>0.27200000000000002</v>
      </c>
      <c r="K24" s="121">
        <v>0.20499999999999999</v>
      </c>
      <c r="L24" s="121">
        <v>0.16400000000000001</v>
      </c>
      <c r="M24" s="121">
        <v>0.158</v>
      </c>
      <c r="N24" s="121">
        <v>0.157</v>
      </c>
      <c r="O24" s="121">
        <v>0.158</v>
      </c>
      <c r="P24" s="121">
        <v>0.16800000000000001</v>
      </c>
      <c r="Q24" s="121">
        <v>0.184</v>
      </c>
    </row>
    <row r="25" spans="1:17" x14ac:dyDescent="0.2">
      <c r="A25" s="118" t="s">
        <v>35</v>
      </c>
      <c r="B25" s="124" t="s">
        <v>35</v>
      </c>
      <c r="C25" s="121">
        <v>0.31900000000000001</v>
      </c>
      <c r="D25" s="121">
        <v>0.315</v>
      </c>
      <c r="E25" s="121">
        <v>0.311</v>
      </c>
      <c r="F25" s="121">
        <v>0.307</v>
      </c>
      <c r="G25" s="121">
        <v>0.307</v>
      </c>
      <c r="H25" s="121">
        <v>0.30499999999999999</v>
      </c>
      <c r="I25" s="121">
        <v>0.29499999999999998</v>
      </c>
      <c r="J25" s="121">
        <v>0.29399999999999998</v>
      </c>
      <c r="K25" s="121">
        <v>0.29299999999999998</v>
      </c>
      <c r="L25" s="121">
        <v>0.27600000000000002</v>
      </c>
      <c r="M25" s="121">
        <v>0.23200000000000001</v>
      </c>
      <c r="N25" s="121">
        <v>0.215</v>
      </c>
      <c r="O25" s="121">
        <v>0.19700000000000001</v>
      </c>
      <c r="P25" s="121">
        <v>0.19500000000000001</v>
      </c>
      <c r="Q25" s="121">
        <v>0.19500000000000001</v>
      </c>
    </row>
    <row r="26" spans="1:17" x14ac:dyDescent="0.2">
      <c r="A26" s="118" t="s">
        <v>36</v>
      </c>
      <c r="B26" s="124" t="s">
        <v>36</v>
      </c>
      <c r="C26" s="121">
        <v>0.33100000000000002</v>
      </c>
      <c r="D26" s="121">
        <v>0.33100000000000002</v>
      </c>
      <c r="E26" s="121">
        <v>0.33100000000000002</v>
      </c>
      <c r="F26" s="121">
        <v>0.33100000000000002</v>
      </c>
      <c r="G26" s="121">
        <v>0.33400000000000002</v>
      </c>
      <c r="H26" s="121">
        <v>0.34</v>
      </c>
      <c r="I26" s="121">
        <v>0.33900000000000002</v>
      </c>
      <c r="J26" s="121">
        <v>0.34699999999999998</v>
      </c>
      <c r="K26" s="121">
        <v>0.34799999999999998</v>
      </c>
      <c r="L26" s="121">
        <v>0.33</v>
      </c>
      <c r="M26" s="121">
        <v>0.314</v>
      </c>
      <c r="N26" s="121">
        <v>0.31</v>
      </c>
      <c r="O26" s="121">
        <v>0.29299999999999998</v>
      </c>
      <c r="P26" s="121">
        <v>0.29699999999999999</v>
      </c>
      <c r="Q26" s="121">
        <v>0.29899999999999999</v>
      </c>
    </row>
    <row r="27" spans="1:17" x14ac:dyDescent="0.2">
      <c r="A27" s="118" t="s">
        <v>37</v>
      </c>
      <c r="B27" s="124" t="s">
        <v>37</v>
      </c>
      <c r="C27" s="121">
        <v>0.83399999999999996</v>
      </c>
      <c r="D27" s="121">
        <v>0.83299999999999996</v>
      </c>
      <c r="E27" s="121">
        <v>0.83199999999999996</v>
      </c>
      <c r="F27" s="121">
        <v>0.83199999999999996</v>
      </c>
      <c r="G27" s="121">
        <v>0.81399999999999995</v>
      </c>
      <c r="H27" s="121">
        <v>0.80700000000000005</v>
      </c>
      <c r="I27" s="121">
        <v>0.81599999999999995</v>
      </c>
      <c r="J27" s="121">
        <v>0.80800000000000005</v>
      </c>
      <c r="K27" s="121">
        <v>0.81200000000000006</v>
      </c>
      <c r="L27" s="121">
        <v>0.84099999999999997</v>
      </c>
      <c r="M27" s="121">
        <v>0.84599999999999997</v>
      </c>
      <c r="N27" s="121">
        <v>0.84699999999999998</v>
      </c>
      <c r="O27" s="121">
        <v>0.85099999999999998</v>
      </c>
      <c r="P27" s="121">
        <v>0.86199999999999999</v>
      </c>
      <c r="Q27" s="121">
        <v>0.85699999999999998</v>
      </c>
    </row>
    <row r="28" spans="1:17" x14ac:dyDescent="0.2">
      <c r="A28" s="118" t="s">
        <v>38</v>
      </c>
      <c r="B28" s="124" t="s">
        <v>38</v>
      </c>
      <c r="C28" s="121">
        <v>0.34200000000000003</v>
      </c>
      <c r="D28" s="121">
        <v>0.34200000000000003</v>
      </c>
      <c r="E28" s="121">
        <v>0.34200000000000003</v>
      </c>
      <c r="F28" s="121">
        <v>0.34100000000000003</v>
      </c>
      <c r="G28" s="121">
        <v>0.32</v>
      </c>
      <c r="H28" s="121">
        <v>0.31900000000000001</v>
      </c>
      <c r="I28" s="121">
        <v>0.26700000000000002</v>
      </c>
      <c r="J28" s="121">
        <v>0.27600000000000002</v>
      </c>
      <c r="K28" s="121">
        <v>0.27800000000000002</v>
      </c>
      <c r="L28" s="121">
        <v>0.39500000000000002</v>
      </c>
      <c r="M28" s="121">
        <v>0.39900000000000002</v>
      </c>
      <c r="N28" s="121">
        <v>0.40799999999999997</v>
      </c>
      <c r="O28" s="121">
        <v>0.38900000000000001</v>
      </c>
      <c r="P28" s="121">
        <v>0.38500000000000001</v>
      </c>
      <c r="Q28" s="121">
        <v>0.33300000000000002</v>
      </c>
    </row>
    <row r="29" spans="1:17" x14ac:dyDescent="0.2">
      <c r="A29" s="118" t="s">
        <v>39</v>
      </c>
      <c r="B29" s="124" t="s">
        <v>39</v>
      </c>
      <c r="C29" s="121">
        <v>0.27200000000000002</v>
      </c>
      <c r="D29" s="121">
        <v>0.27500000000000002</v>
      </c>
      <c r="E29" s="121">
        <v>0.27700000000000002</v>
      </c>
      <c r="F29" s="121">
        <v>0.27900000000000003</v>
      </c>
      <c r="G29" s="121">
        <v>0.27700000000000002</v>
      </c>
      <c r="H29" s="121">
        <v>0.27800000000000002</v>
      </c>
      <c r="I29" s="121">
        <v>0.27500000000000002</v>
      </c>
      <c r="J29" s="121">
        <v>0.27500000000000002</v>
      </c>
      <c r="K29" s="121">
        <v>0.27600000000000002</v>
      </c>
      <c r="L29" s="121">
        <v>0.27600000000000002</v>
      </c>
      <c r="M29" s="121">
        <v>0.26300000000000001</v>
      </c>
      <c r="N29" s="121">
        <v>0.26300000000000001</v>
      </c>
      <c r="O29" s="121">
        <v>0.26800000000000002</v>
      </c>
      <c r="P29" s="121">
        <v>0.26800000000000002</v>
      </c>
      <c r="Q29" s="121">
        <v>0.20899999999999999</v>
      </c>
    </row>
    <row r="30" spans="1:17" x14ac:dyDescent="0.2">
      <c r="A30" s="118" t="s">
        <v>40</v>
      </c>
      <c r="B30" s="124" t="s">
        <v>40</v>
      </c>
      <c r="C30" s="121">
        <v>0.89200000000000002</v>
      </c>
      <c r="D30" s="121">
        <v>0.89200000000000002</v>
      </c>
      <c r="E30" s="121">
        <v>0.89100000000000001</v>
      </c>
      <c r="F30" s="121">
        <v>0.89300000000000002</v>
      </c>
      <c r="G30" s="121">
        <v>0.89600000000000002</v>
      </c>
      <c r="H30" s="121">
        <v>0.89500000000000002</v>
      </c>
      <c r="I30" s="121">
        <v>0.89500000000000002</v>
      </c>
      <c r="J30" s="121">
        <v>0.89400000000000002</v>
      </c>
      <c r="K30" s="121">
        <v>0.89</v>
      </c>
      <c r="L30" s="121">
        <v>0.89100000000000001</v>
      </c>
      <c r="M30" s="121">
        <v>0.89200000000000002</v>
      </c>
      <c r="N30" s="121">
        <v>0.873</v>
      </c>
      <c r="O30" s="121">
        <v>0.83</v>
      </c>
      <c r="P30" s="121">
        <v>0.83499999999999996</v>
      </c>
      <c r="Q30" s="121">
        <v>0.83399999999999996</v>
      </c>
    </row>
    <row r="31" spans="1:17" x14ac:dyDescent="0.2">
      <c r="A31" s="118" t="s">
        <v>41</v>
      </c>
      <c r="B31" s="124" t="s">
        <v>41</v>
      </c>
      <c r="C31" s="121">
        <v>9.4E-2</v>
      </c>
      <c r="D31" s="121">
        <v>9.4E-2</v>
      </c>
      <c r="E31" s="121">
        <v>9.4E-2</v>
      </c>
      <c r="F31" s="121">
        <v>9.4E-2</v>
      </c>
      <c r="G31" s="121">
        <v>9.4E-2</v>
      </c>
      <c r="H31" s="121">
        <v>9.4E-2</v>
      </c>
      <c r="I31" s="121">
        <v>8.6999999999999994E-2</v>
      </c>
      <c r="J31" s="121">
        <v>8.5000000000000006E-2</v>
      </c>
      <c r="K31" s="121">
        <v>8.3000000000000004E-2</v>
      </c>
      <c r="L31" s="121">
        <v>8.1000000000000003E-2</v>
      </c>
      <c r="M31" s="121">
        <v>7.9000000000000001E-2</v>
      </c>
      <c r="N31" s="121">
        <v>7.8E-2</v>
      </c>
      <c r="O31" s="121">
        <v>7.5999999999999998E-2</v>
      </c>
      <c r="P31" s="121">
        <v>7.6999999999999999E-2</v>
      </c>
      <c r="Q31" s="121">
        <v>7.8E-2</v>
      </c>
    </row>
    <row r="32" spans="1:17" x14ac:dyDescent="0.2">
      <c r="A32" s="118" t="s">
        <v>42</v>
      </c>
      <c r="B32" s="124" t="s">
        <v>42</v>
      </c>
      <c r="C32" s="121">
        <v>0.58299999999999996</v>
      </c>
      <c r="D32" s="121">
        <v>0.58699999999999997</v>
      </c>
      <c r="E32" s="121">
        <v>0.58599999999999997</v>
      </c>
      <c r="F32" s="121">
        <v>0.627</v>
      </c>
      <c r="G32" s="121">
        <v>0.66100000000000003</v>
      </c>
      <c r="H32" s="121">
        <v>0.66500000000000004</v>
      </c>
      <c r="I32" s="121">
        <v>0.66900000000000004</v>
      </c>
      <c r="J32" s="121">
        <v>0.67900000000000005</v>
      </c>
      <c r="K32" s="121">
        <v>0.68500000000000005</v>
      </c>
      <c r="L32" s="121">
        <v>0.67600000000000005</v>
      </c>
      <c r="M32" s="121">
        <v>0.67200000000000004</v>
      </c>
      <c r="N32" s="121">
        <v>0.67800000000000005</v>
      </c>
      <c r="O32" s="121">
        <v>0.66300000000000003</v>
      </c>
      <c r="P32" s="121">
        <v>0.65200000000000002</v>
      </c>
      <c r="Q32" s="121">
        <v>0.64500000000000002</v>
      </c>
    </row>
    <row r="33" spans="1:17" x14ac:dyDescent="0.2">
      <c r="A33" s="118" t="s">
        <v>43</v>
      </c>
      <c r="B33" s="85" t="s">
        <v>43</v>
      </c>
      <c r="C33" s="121">
        <v>0.36399999999999999</v>
      </c>
      <c r="D33" s="121">
        <v>0.36299999999999999</v>
      </c>
      <c r="E33" s="121">
        <v>0.36499999999999999</v>
      </c>
      <c r="F33" s="121">
        <v>0.36299999999999999</v>
      </c>
      <c r="G33" s="121">
        <v>0.36</v>
      </c>
      <c r="H33" s="121">
        <v>0.33100000000000002</v>
      </c>
      <c r="I33" s="121">
        <v>0.32600000000000001</v>
      </c>
      <c r="J33" s="121">
        <v>0.32800000000000001</v>
      </c>
      <c r="K33" s="121">
        <v>0.32</v>
      </c>
      <c r="L33" s="121">
        <v>0.317</v>
      </c>
      <c r="M33" s="121">
        <v>0.313</v>
      </c>
      <c r="N33" s="121">
        <v>0.314</v>
      </c>
      <c r="O33" s="121">
        <v>0.34799999999999998</v>
      </c>
      <c r="P33" s="121">
        <v>0.35599999999999998</v>
      </c>
      <c r="Q33" s="121">
        <v>0.35799999999999998</v>
      </c>
    </row>
    <row r="34" spans="1:17" x14ac:dyDescent="0.2">
      <c r="A34" s="118" t="s">
        <v>44</v>
      </c>
      <c r="B34" s="85" t="s">
        <v>44</v>
      </c>
      <c r="C34" s="121">
        <v>0.255</v>
      </c>
      <c r="D34" s="121">
        <v>0.254</v>
      </c>
      <c r="E34" s="121">
        <v>0.25600000000000001</v>
      </c>
      <c r="F34" s="121">
        <v>0.25600000000000001</v>
      </c>
      <c r="G34" s="121">
        <v>0.25600000000000001</v>
      </c>
      <c r="H34" s="121">
        <v>0.254</v>
      </c>
      <c r="I34" s="121">
        <v>0.25</v>
      </c>
      <c r="J34" s="121">
        <v>0.25</v>
      </c>
      <c r="K34" s="121">
        <v>0.25</v>
      </c>
      <c r="L34" s="121">
        <v>0.246</v>
      </c>
      <c r="M34" s="121">
        <v>0.247</v>
      </c>
      <c r="N34" s="121">
        <v>0.25</v>
      </c>
      <c r="O34" s="121">
        <v>0.24</v>
      </c>
      <c r="P34" s="121">
        <v>0.249</v>
      </c>
      <c r="Q34" s="121">
        <v>0.24399999999999999</v>
      </c>
    </row>
    <row r="35" spans="1:17" x14ac:dyDescent="0.2">
      <c r="A35" s="118" t="s">
        <v>45</v>
      </c>
      <c r="B35" s="124" t="s">
        <v>45</v>
      </c>
      <c r="C35" s="121">
        <v>0.91200000000000003</v>
      </c>
      <c r="D35" s="121">
        <v>0.91200000000000003</v>
      </c>
      <c r="E35" s="121">
        <v>0.91200000000000003</v>
      </c>
      <c r="F35" s="121">
        <v>0.91500000000000004</v>
      </c>
      <c r="G35" s="121">
        <v>0.91600000000000004</v>
      </c>
      <c r="H35" s="121">
        <v>0.91300000000000003</v>
      </c>
      <c r="I35" s="121">
        <v>0.91300000000000003</v>
      </c>
      <c r="J35" s="121">
        <v>0.91200000000000003</v>
      </c>
      <c r="K35" s="121">
        <v>0.91200000000000003</v>
      </c>
      <c r="L35" s="121">
        <v>0.90800000000000003</v>
      </c>
      <c r="M35" s="121">
        <v>0.90600000000000003</v>
      </c>
      <c r="N35" s="121">
        <v>0.89700000000000002</v>
      </c>
      <c r="O35" s="121">
        <v>0.89900000000000002</v>
      </c>
      <c r="P35" s="121">
        <v>0.90300000000000002</v>
      </c>
      <c r="Q35" s="121">
        <v>0.9</v>
      </c>
    </row>
    <row r="36" spans="1:17" x14ac:dyDescent="0.2">
      <c r="A36" s="118" t="s">
        <v>46</v>
      </c>
      <c r="B36" s="85" t="s">
        <v>46</v>
      </c>
      <c r="C36" s="121">
        <v>0.43099999999999999</v>
      </c>
      <c r="D36" s="121">
        <v>0.432</v>
      </c>
      <c r="E36" s="121">
        <v>0.43</v>
      </c>
      <c r="F36" s="121">
        <v>0.433</v>
      </c>
      <c r="G36" s="121">
        <v>0.44400000000000001</v>
      </c>
      <c r="H36" s="121">
        <v>0.46700000000000003</v>
      </c>
      <c r="I36" s="121">
        <v>0.46200000000000002</v>
      </c>
      <c r="J36" s="121">
        <v>0.46899999999999997</v>
      </c>
      <c r="K36" s="121">
        <v>0.47699999999999998</v>
      </c>
      <c r="L36" s="121">
        <v>0.53600000000000003</v>
      </c>
      <c r="M36" s="121">
        <v>0.55300000000000005</v>
      </c>
      <c r="N36" s="121">
        <v>0.55400000000000005</v>
      </c>
      <c r="O36" s="121">
        <v>0.54400000000000004</v>
      </c>
      <c r="P36" s="121">
        <v>0.52100000000000002</v>
      </c>
      <c r="Q36" s="121">
        <v>0.43099999999999999</v>
      </c>
    </row>
    <row r="37" spans="1:17" x14ac:dyDescent="0.2">
      <c r="A37" s="118" t="s">
        <v>47</v>
      </c>
      <c r="B37" s="124" t="s">
        <v>47</v>
      </c>
      <c r="C37" s="121">
        <v>0.78100000000000003</v>
      </c>
      <c r="D37" s="121">
        <v>0.78300000000000003</v>
      </c>
      <c r="E37" s="121">
        <v>0.78</v>
      </c>
      <c r="F37" s="121">
        <v>0.83199999999999996</v>
      </c>
      <c r="G37" s="121">
        <v>0.85299999999999998</v>
      </c>
      <c r="H37" s="121">
        <v>0.85499999999999998</v>
      </c>
      <c r="I37" s="121">
        <v>0.83199999999999996</v>
      </c>
      <c r="J37" s="121">
        <v>0.82599999999999996</v>
      </c>
      <c r="K37" s="121">
        <v>0.82599999999999996</v>
      </c>
      <c r="L37" s="121">
        <v>0.76500000000000001</v>
      </c>
      <c r="M37" s="121">
        <v>0.73199999999999998</v>
      </c>
      <c r="N37" s="121">
        <v>0.73299999999999998</v>
      </c>
      <c r="O37" s="121">
        <v>0.73299999999999998</v>
      </c>
      <c r="P37" s="121">
        <v>0.76</v>
      </c>
      <c r="Q37" s="121">
        <v>0.751</v>
      </c>
    </row>
    <row r="38" spans="1:17" x14ac:dyDescent="0.2">
      <c r="A38" s="118" t="s">
        <v>48</v>
      </c>
      <c r="B38" s="124" t="s">
        <v>48</v>
      </c>
      <c r="C38" s="121">
        <v>0.84799999999999998</v>
      </c>
      <c r="D38" s="121">
        <v>0.84499999999999997</v>
      </c>
      <c r="E38" s="121">
        <v>0.84599999999999997</v>
      </c>
      <c r="F38" s="121">
        <v>0.85099999999999998</v>
      </c>
      <c r="G38" s="121">
        <v>0.85399999999999998</v>
      </c>
      <c r="H38" s="121">
        <v>0.85299999999999998</v>
      </c>
      <c r="I38" s="121">
        <v>0.85399999999999998</v>
      </c>
      <c r="J38" s="121">
        <v>0.85199999999999998</v>
      </c>
      <c r="K38" s="121">
        <v>0.85299999999999998</v>
      </c>
      <c r="L38" s="121">
        <v>0.85599999999999998</v>
      </c>
      <c r="M38" s="121">
        <v>0.85199999999999998</v>
      </c>
      <c r="N38" s="121">
        <v>0.84199999999999997</v>
      </c>
      <c r="O38" s="121">
        <v>0.85</v>
      </c>
      <c r="P38" s="121">
        <v>0.81899999999999995</v>
      </c>
      <c r="Q38" s="121">
        <v>0.81599999999999995</v>
      </c>
    </row>
    <row r="39" spans="1:17" x14ac:dyDescent="0.2">
      <c r="A39" s="118" t="s">
        <v>243</v>
      </c>
      <c r="B39" s="124" t="s">
        <v>243</v>
      </c>
      <c r="C39" s="121">
        <v>0.90700000000000003</v>
      </c>
      <c r="D39" s="121">
        <v>0.90700000000000003</v>
      </c>
      <c r="E39" s="121">
        <v>0.89600000000000002</v>
      </c>
      <c r="F39" s="121">
        <v>0.89200000000000002</v>
      </c>
      <c r="G39" s="121">
        <v>0.89600000000000002</v>
      </c>
      <c r="H39" s="121">
        <v>0.89600000000000002</v>
      </c>
      <c r="I39" s="121">
        <v>0.86799999999999999</v>
      </c>
      <c r="J39" s="121">
        <v>0.85699999999999998</v>
      </c>
      <c r="K39" s="121">
        <v>0.85699999999999998</v>
      </c>
      <c r="L39" s="121">
        <v>0.85699999999999998</v>
      </c>
      <c r="M39" s="121">
        <v>0.85099999999999998</v>
      </c>
      <c r="N39" s="121">
        <v>0.81799999999999995</v>
      </c>
      <c r="O39" s="121">
        <v>0.80800000000000005</v>
      </c>
      <c r="P39" s="121">
        <v>0.80500000000000005</v>
      </c>
      <c r="Q39" s="121">
        <v>0.80500000000000005</v>
      </c>
    </row>
    <row r="40" spans="1:17" x14ac:dyDescent="0.2">
      <c r="A40" s="118" t="s">
        <v>50</v>
      </c>
      <c r="B40" s="124" t="s">
        <v>50</v>
      </c>
      <c r="C40" s="121">
        <v>0.91900000000000004</v>
      </c>
      <c r="D40" s="121">
        <v>0.91800000000000004</v>
      </c>
      <c r="E40" s="121">
        <v>0.91800000000000004</v>
      </c>
      <c r="F40" s="121">
        <v>0.91800000000000004</v>
      </c>
      <c r="G40" s="121">
        <v>0.91700000000000004</v>
      </c>
      <c r="H40" s="121">
        <v>0.91500000000000004</v>
      </c>
      <c r="I40" s="121">
        <v>0.91500000000000004</v>
      </c>
      <c r="J40" s="121">
        <v>0.91500000000000004</v>
      </c>
      <c r="K40" s="121">
        <v>0.91500000000000004</v>
      </c>
      <c r="L40" s="121">
        <v>0.91400000000000003</v>
      </c>
      <c r="M40" s="121">
        <v>0.91400000000000003</v>
      </c>
      <c r="N40" s="121">
        <v>0.91400000000000003</v>
      </c>
      <c r="O40" s="121">
        <v>0.91100000000000003</v>
      </c>
      <c r="P40" s="121">
        <v>0.90800000000000003</v>
      </c>
      <c r="Q40" s="121">
        <v>0.90800000000000003</v>
      </c>
    </row>
    <row r="41" spans="1:17" x14ac:dyDescent="0.2">
      <c r="A41" s="118" t="s">
        <v>51</v>
      </c>
      <c r="B41" s="124" t="s">
        <v>51</v>
      </c>
      <c r="C41" s="121">
        <v>0.60899999999999999</v>
      </c>
      <c r="D41" s="121">
        <v>0.60699999999999998</v>
      </c>
      <c r="E41" s="121">
        <v>0.60599999999999998</v>
      </c>
      <c r="F41" s="121">
        <v>0.60099999999999998</v>
      </c>
      <c r="G41" s="121">
        <v>0.59299999999999997</v>
      </c>
      <c r="H41" s="121">
        <v>0.59099999999999997</v>
      </c>
      <c r="I41" s="121">
        <v>0.58199999999999996</v>
      </c>
      <c r="J41" s="121">
        <v>0.58199999999999996</v>
      </c>
      <c r="K41" s="121">
        <v>0.55700000000000005</v>
      </c>
      <c r="L41" s="121">
        <v>0.53700000000000003</v>
      </c>
      <c r="M41" s="121">
        <v>0.52100000000000002</v>
      </c>
      <c r="N41" s="121">
        <v>0.52300000000000002</v>
      </c>
      <c r="O41" s="121">
        <v>0.50900000000000001</v>
      </c>
      <c r="P41" s="121">
        <v>0.58199999999999996</v>
      </c>
      <c r="Q41" s="121">
        <v>0.68300000000000005</v>
      </c>
    </row>
    <row r="42" spans="1:17" x14ac:dyDescent="0.2">
      <c r="A42" s="118" t="s">
        <v>52</v>
      </c>
      <c r="B42" s="124" t="s">
        <v>52</v>
      </c>
      <c r="C42" s="121">
        <v>0.67200000000000004</v>
      </c>
      <c r="D42" s="121">
        <v>0.64600000000000002</v>
      </c>
      <c r="E42" s="121">
        <v>0.622</v>
      </c>
      <c r="F42" s="121">
        <v>0.59199999999999997</v>
      </c>
      <c r="G42" s="121">
        <v>0.59</v>
      </c>
      <c r="H42" s="121">
        <v>0.59099999999999997</v>
      </c>
      <c r="I42" s="121">
        <v>0.56999999999999995</v>
      </c>
      <c r="J42" s="121">
        <v>0.56000000000000005</v>
      </c>
      <c r="K42" s="121">
        <v>0.56499999999999995</v>
      </c>
      <c r="L42" s="121">
        <v>0.56299999999999994</v>
      </c>
      <c r="M42" s="121">
        <v>0.6</v>
      </c>
      <c r="N42" s="121">
        <v>0.67600000000000005</v>
      </c>
      <c r="O42" s="121">
        <v>0.65500000000000003</v>
      </c>
      <c r="P42" s="121">
        <v>0.64900000000000002</v>
      </c>
      <c r="Q42" s="121">
        <v>0.64400000000000002</v>
      </c>
    </row>
    <row r="43" spans="1:17" x14ac:dyDescent="0.2">
      <c r="A43" s="118" t="s">
        <v>188</v>
      </c>
      <c r="B43" s="85" t="s">
        <v>188</v>
      </c>
      <c r="C43" s="121">
        <v>0.21299999999999999</v>
      </c>
      <c r="D43" s="121">
        <v>0.214</v>
      </c>
      <c r="E43" s="121">
        <v>0.21099999999999999</v>
      </c>
      <c r="F43" s="121">
        <v>0.21099999999999999</v>
      </c>
      <c r="G43" s="121">
        <v>0.20899999999999999</v>
      </c>
      <c r="H43" s="121">
        <v>0.30199999999999999</v>
      </c>
      <c r="I43" s="121">
        <v>0.24099999999999999</v>
      </c>
      <c r="J43" s="121">
        <v>0.14699999999999999</v>
      </c>
      <c r="K43" s="121">
        <v>0.16700000000000001</v>
      </c>
      <c r="L43" s="121">
        <v>0.188</v>
      </c>
      <c r="M43" s="121">
        <v>0.185</v>
      </c>
      <c r="N43" s="121">
        <v>0.183</v>
      </c>
      <c r="O43" s="121">
        <v>0.17899999999999999</v>
      </c>
      <c r="P43" s="121">
        <v>0.18</v>
      </c>
      <c r="Q43" s="121">
        <v>0.184</v>
      </c>
    </row>
    <row r="44" spans="1:17" x14ac:dyDescent="0.2">
      <c r="A44" s="118" t="s">
        <v>54</v>
      </c>
      <c r="B44" s="124" t="s">
        <v>54</v>
      </c>
      <c r="C44" s="121">
        <v>0.56499999999999995</v>
      </c>
      <c r="D44" s="121">
        <v>0.56599999999999995</v>
      </c>
      <c r="E44" s="121">
        <v>0.6</v>
      </c>
      <c r="F44" s="121">
        <v>0.61299999999999999</v>
      </c>
      <c r="G44" s="121">
        <v>0.61299999999999999</v>
      </c>
      <c r="H44" s="121">
        <v>0.626</v>
      </c>
      <c r="I44" s="121">
        <v>0.625</v>
      </c>
      <c r="J44" s="121">
        <v>0.68</v>
      </c>
      <c r="K44" s="121">
        <v>0.66900000000000004</v>
      </c>
      <c r="L44" s="121">
        <v>0.67500000000000004</v>
      </c>
      <c r="M44" s="121">
        <v>0.69</v>
      </c>
      <c r="N44" s="121">
        <v>0.65</v>
      </c>
      <c r="O44" s="121">
        <v>0.64</v>
      </c>
      <c r="P44" s="121">
        <v>0.57699999999999996</v>
      </c>
      <c r="Q44" s="121">
        <v>0.46700000000000003</v>
      </c>
    </row>
    <row r="45" spans="1:17" x14ac:dyDescent="0.2">
      <c r="A45" s="118" t="s">
        <v>55</v>
      </c>
      <c r="B45" s="124" t="s">
        <v>55</v>
      </c>
      <c r="C45" s="121">
        <v>0.86699999999999999</v>
      </c>
      <c r="D45" s="121">
        <v>0.87</v>
      </c>
      <c r="E45" s="121">
        <v>0.87</v>
      </c>
      <c r="F45" s="121">
        <v>0.875</v>
      </c>
      <c r="G45" s="121">
        <v>0.876</v>
      </c>
      <c r="H45" s="121">
        <v>0.877</v>
      </c>
      <c r="I45" s="121">
        <v>0.876</v>
      </c>
      <c r="J45" s="121">
        <v>0.88100000000000001</v>
      </c>
      <c r="K45" s="121">
        <v>0.88900000000000001</v>
      </c>
      <c r="L45" s="121">
        <v>0.90200000000000002</v>
      </c>
      <c r="M45" s="121">
        <v>0.90100000000000002</v>
      </c>
      <c r="N45" s="121">
        <v>0.90100000000000002</v>
      </c>
      <c r="O45" s="121">
        <v>0.88900000000000001</v>
      </c>
      <c r="P45" s="121">
        <v>0.88900000000000001</v>
      </c>
      <c r="Q45" s="121">
        <v>0.89100000000000001</v>
      </c>
    </row>
    <row r="46" spans="1:17" x14ac:dyDescent="0.2">
      <c r="A46" s="118" t="s">
        <v>56</v>
      </c>
      <c r="B46" s="124" t="s">
        <v>56</v>
      </c>
      <c r="C46" s="121">
        <v>0.13300000000000001</v>
      </c>
      <c r="D46" s="121">
        <v>0.13</v>
      </c>
      <c r="E46" s="121">
        <v>0.126</v>
      </c>
      <c r="F46" s="121">
        <v>0.126</v>
      </c>
      <c r="G46" s="121">
        <v>0.126</v>
      </c>
      <c r="H46" s="121">
        <v>0.126</v>
      </c>
      <c r="I46" s="121">
        <v>0.13200000000000001</v>
      </c>
      <c r="J46" s="121">
        <v>0.13200000000000001</v>
      </c>
      <c r="K46" s="121">
        <v>0.13200000000000001</v>
      </c>
      <c r="L46" s="121">
        <v>0.13200000000000001</v>
      </c>
      <c r="M46" s="121">
        <v>0.13600000000000001</v>
      </c>
      <c r="N46" s="121">
        <v>0.13400000000000001</v>
      </c>
      <c r="O46" s="121">
        <v>0.13700000000000001</v>
      </c>
      <c r="P46" s="121">
        <v>0.13700000000000001</v>
      </c>
      <c r="Q46" s="121">
        <v>0.129</v>
      </c>
    </row>
    <row r="47" spans="1:17" x14ac:dyDescent="0.2">
      <c r="A47" s="118" t="s">
        <v>57</v>
      </c>
      <c r="B47" s="124" t="s">
        <v>57</v>
      </c>
      <c r="C47" s="121">
        <v>0.247</v>
      </c>
      <c r="D47" s="121">
        <v>0.247</v>
      </c>
      <c r="E47" s="121">
        <v>0.246</v>
      </c>
      <c r="F47" s="121">
        <v>0.23100000000000001</v>
      </c>
      <c r="G47" s="121">
        <v>0.22500000000000001</v>
      </c>
      <c r="H47" s="121">
        <v>0.22600000000000001</v>
      </c>
      <c r="I47" s="121">
        <v>0.22600000000000001</v>
      </c>
      <c r="J47" s="121">
        <v>0.22600000000000001</v>
      </c>
      <c r="K47" s="121">
        <v>0.22800000000000001</v>
      </c>
      <c r="L47" s="121">
        <v>0.22500000000000001</v>
      </c>
      <c r="M47" s="121">
        <v>0.223</v>
      </c>
      <c r="N47" s="121">
        <v>0.27600000000000002</v>
      </c>
      <c r="O47" s="121">
        <v>0.33700000000000002</v>
      </c>
      <c r="P47" s="121">
        <v>0.32500000000000001</v>
      </c>
      <c r="Q47" s="121">
        <v>0.314</v>
      </c>
    </row>
    <row r="48" spans="1:17" x14ac:dyDescent="0.2">
      <c r="A48" s="118" t="s">
        <v>58</v>
      </c>
      <c r="B48" s="124" t="s">
        <v>58</v>
      </c>
      <c r="C48" s="121">
        <v>0.14299999999999999</v>
      </c>
      <c r="D48" s="121">
        <v>0.14199999999999999</v>
      </c>
      <c r="E48" s="121">
        <v>0.13200000000000001</v>
      </c>
      <c r="F48" s="121">
        <v>0.13900000000000001</v>
      </c>
      <c r="G48" s="121">
        <v>0.13900000000000001</v>
      </c>
      <c r="H48" s="121">
        <v>0.14199999999999999</v>
      </c>
      <c r="I48" s="121">
        <v>0.14699999999999999</v>
      </c>
      <c r="J48" s="121">
        <v>0.221</v>
      </c>
      <c r="K48" s="121">
        <v>0.39800000000000002</v>
      </c>
      <c r="L48" s="121">
        <v>0.40600000000000003</v>
      </c>
      <c r="M48" s="121">
        <v>0.41</v>
      </c>
      <c r="N48" s="121">
        <v>0.40799999999999997</v>
      </c>
      <c r="O48" s="121">
        <v>0.39500000000000002</v>
      </c>
      <c r="P48" s="121">
        <v>0.40600000000000003</v>
      </c>
      <c r="Q48" s="121">
        <v>0.40300000000000002</v>
      </c>
    </row>
    <row r="49" spans="1:17" x14ac:dyDescent="0.2">
      <c r="A49" s="118" t="s">
        <v>59</v>
      </c>
      <c r="B49" s="124" t="s">
        <v>59</v>
      </c>
      <c r="C49" s="121">
        <v>0.88200000000000001</v>
      </c>
      <c r="D49" s="121">
        <v>0.88100000000000001</v>
      </c>
      <c r="E49" s="121">
        <v>0.88100000000000001</v>
      </c>
      <c r="F49" s="121">
        <v>0.88100000000000001</v>
      </c>
      <c r="G49" s="121">
        <v>0.88400000000000001</v>
      </c>
      <c r="H49" s="121">
        <v>0.88500000000000001</v>
      </c>
      <c r="I49" s="121">
        <v>0.88700000000000001</v>
      </c>
      <c r="J49" s="121">
        <v>0.88700000000000001</v>
      </c>
      <c r="K49" s="121">
        <v>0.871</v>
      </c>
      <c r="L49" s="121">
        <v>0.86799999999999999</v>
      </c>
      <c r="M49" s="121">
        <v>0.86899999999999999</v>
      </c>
      <c r="N49" s="121">
        <v>0.878</v>
      </c>
      <c r="O49" s="121">
        <v>0.875</v>
      </c>
      <c r="P49" s="121">
        <v>0.874</v>
      </c>
      <c r="Q49" s="121">
        <v>0.86799999999999999</v>
      </c>
    </row>
    <row r="50" spans="1:17" x14ac:dyDescent="0.2">
      <c r="A50" s="118" t="s">
        <v>60</v>
      </c>
      <c r="B50" s="124" t="s">
        <v>60</v>
      </c>
      <c r="C50" s="121">
        <v>0.88400000000000001</v>
      </c>
      <c r="D50" s="121">
        <v>0.89400000000000002</v>
      </c>
      <c r="E50" s="121">
        <v>0.89400000000000002</v>
      </c>
      <c r="F50" s="121">
        <v>0.89400000000000002</v>
      </c>
      <c r="G50" s="121">
        <v>0.89500000000000002</v>
      </c>
      <c r="H50" s="121">
        <v>0.89500000000000002</v>
      </c>
      <c r="I50" s="121">
        <v>0.89500000000000002</v>
      </c>
      <c r="J50" s="121">
        <v>0.89400000000000002</v>
      </c>
      <c r="K50" s="121">
        <v>0.89400000000000002</v>
      </c>
      <c r="L50" s="121">
        <v>0.89400000000000002</v>
      </c>
      <c r="M50" s="121">
        <v>0.89300000000000002</v>
      </c>
      <c r="N50" s="121">
        <v>0.88300000000000001</v>
      </c>
      <c r="O50" s="121">
        <v>0.874</v>
      </c>
      <c r="P50" s="121">
        <v>0.874</v>
      </c>
      <c r="Q50" s="121">
        <v>0.874</v>
      </c>
    </row>
    <row r="51" spans="1:17" x14ac:dyDescent="0.2">
      <c r="A51" s="118" t="s">
        <v>61</v>
      </c>
      <c r="B51" s="124" t="s">
        <v>61</v>
      </c>
      <c r="C51" s="121">
        <v>0.35899999999999999</v>
      </c>
      <c r="D51" s="121">
        <v>0.35899999999999999</v>
      </c>
      <c r="E51" s="121">
        <v>0.35799999999999998</v>
      </c>
      <c r="F51" s="121">
        <v>0.377</v>
      </c>
      <c r="G51" s="121">
        <v>0.377</v>
      </c>
      <c r="H51" s="121">
        <v>0.371</v>
      </c>
      <c r="I51" s="121">
        <v>0.378</v>
      </c>
      <c r="J51" s="121">
        <v>0.378</v>
      </c>
      <c r="K51" s="121">
        <v>0.378</v>
      </c>
      <c r="L51" s="121">
        <v>0.38100000000000001</v>
      </c>
      <c r="M51" s="121">
        <v>0.40600000000000003</v>
      </c>
      <c r="N51" s="121">
        <v>0.39800000000000002</v>
      </c>
      <c r="O51" s="121">
        <v>0.38600000000000001</v>
      </c>
      <c r="P51" s="121">
        <v>0.38200000000000001</v>
      </c>
      <c r="Q51" s="121">
        <v>0.377</v>
      </c>
    </row>
    <row r="52" spans="1:17" x14ac:dyDescent="0.2">
      <c r="A52" s="118" t="s">
        <v>62</v>
      </c>
      <c r="B52" s="85" t="s">
        <v>189</v>
      </c>
      <c r="C52" s="121">
        <v>0.24399999999999999</v>
      </c>
      <c r="D52" s="121">
        <v>0.25</v>
      </c>
      <c r="E52" s="121">
        <v>0.25</v>
      </c>
      <c r="F52" s="121">
        <v>0.25</v>
      </c>
      <c r="G52" s="121">
        <v>0.25</v>
      </c>
      <c r="H52" s="121">
        <v>0.251</v>
      </c>
      <c r="I52" s="121">
        <v>0.245</v>
      </c>
      <c r="J52" s="121">
        <v>0.247</v>
      </c>
      <c r="K52" s="121">
        <v>0.247</v>
      </c>
      <c r="L52" s="121">
        <v>0.247</v>
      </c>
      <c r="M52" s="121">
        <v>0.47399999999999998</v>
      </c>
      <c r="N52" s="121">
        <v>0.53400000000000003</v>
      </c>
      <c r="O52" s="121">
        <v>0.52</v>
      </c>
      <c r="P52" s="121">
        <v>0.49</v>
      </c>
      <c r="Q52" s="121">
        <v>0.499</v>
      </c>
    </row>
    <row r="53" spans="1:17" x14ac:dyDescent="0.2">
      <c r="A53" s="118" t="s">
        <v>63</v>
      </c>
      <c r="B53" s="124" t="s">
        <v>63</v>
      </c>
      <c r="C53" s="121">
        <v>0.55200000000000005</v>
      </c>
      <c r="D53" s="121">
        <v>0.503</v>
      </c>
      <c r="E53" s="121">
        <v>0.5</v>
      </c>
      <c r="F53" s="121">
        <v>0.50600000000000001</v>
      </c>
      <c r="G53" s="121">
        <v>0.504</v>
      </c>
      <c r="H53" s="121">
        <v>0.51100000000000001</v>
      </c>
      <c r="I53" s="121">
        <v>0.626</v>
      </c>
      <c r="J53" s="121">
        <v>0.68400000000000005</v>
      </c>
      <c r="K53" s="121">
        <v>0.69</v>
      </c>
      <c r="L53" s="121">
        <v>0.69599999999999995</v>
      </c>
      <c r="M53" s="121">
        <v>0.71299999999999997</v>
      </c>
      <c r="N53" s="121">
        <v>0.69199999999999995</v>
      </c>
      <c r="O53" s="121">
        <v>0.65</v>
      </c>
      <c r="P53" s="121">
        <v>0.64800000000000002</v>
      </c>
      <c r="Q53" s="121">
        <v>0.64800000000000002</v>
      </c>
    </row>
    <row r="54" spans="1:17" x14ac:dyDescent="0.2">
      <c r="A54" s="118" t="s">
        <v>64</v>
      </c>
      <c r="B54" s="124" t="s">
        <v>64</v>
      </c>
      <c r="C54" s="121">
        <v>0.90100000000000002</v>
      </c>
      <c r="D54" s="121">
        <v>0.90100000000000002</v>
      </c>
      <c r="E54" s="121">
        <v>0.90200000000000002</v>
      </c>
      <c r="F54" s="121">
        <v>0.90400000000000003</v>
      </c>
      <c r="G54" s="121">
        <v>0.90500000000000003</v>
      </c>
      <c r="H54" s="121">
        <v>0.90400000000000003</v>
      </c>
      <c r="I54" s="121">
        <v>0.89900000000000002</v>
      </c>
      <c r="J54" s="121">
        <v>0.88800000000000001</v>
      </c>
      <c r="K54" s="121">
        <v>0.88600000000000001</v>
      </c>
      <c r="L54" s="121">
        <v>0.88600000000000001</v>
      </c>
      <c r="M54" s="121">
        <v>0.88600000000000001</v>
      </c>
      <c r="N54" s="121">
        <v>0.876</v>
      </c>
      <c r="O54" s="121">
        <v>0.878</v>
      </c>
      <c r="P54" s="121">
        <v>0.874</v>
      </c>
      <c r="Q54" s="121">
        <v>0.87</v>
      </c>
    </row>
    <row r="55" spans="1:17" x14ac:dyDescent="0.2">
      <c r="A55" s="118" t="s">
        <v>65</v>
      </c>
      <c r="B55" s="124" t="s">
        <v>65</v>
      </c>
      <c r="C55" s="121">
        <v>0.73299999999999998</v>
      </c>
      <c r="D55" s="121">
        <v>0.73499999999999999</v>
      </c>
      <c r="E55" s="121">
        <v>0.76500000000000001</v>
      </c>
      <c r="F55" s="121">
        <v>0.77300000000000002</v>
      </c>
      <c r="G55" s="121">
        <v>0.77300000000000002</v>
      </c>
      <c r="H55" s="121">
        <v>0.77800000000000002</v>
      </c>
      <c r="I55" s="121">
        <v>0.754</v>
      </c>
      <c r="J55" s="121">
        <v>0.74299999999999999</v>
      </c>
      <c r="K55" s="121">
        <v>0.74099999999999999</v>
      </c>
      <c r="L55" s="121">
        <v>0.73799999999999999</v>
      </c>
      <c r="M55" s="121">
        <v>0.74199999999999999</v>
      </c>
      <c r="N55" s="121">
        <v>0.746</v>
      </c>
      <c r="O55" s="121">
        <v>0.72299999999999998</v>
      </c>
      <c r="P55" s="121">
        <v>0.72</v>
      </c>
      <c r="Q55" s="121">
        <v>0.66300000000000003</v>
      </c>
    </row>
    <row r="56" spans="1:17" x14ac:dyDescent="0.2">
      <c r="A56" s="118" t="s">
        <v>66</v>
      </c>
      <c r="B56" s="124" t="s">
        <v>66</v>
      </c>
      <c r="C56" s="121">
        <v>0.89100000000000001</v>
      </c>
      <c r="D56" s="121">
        <v>0.9</v>
      </c>
      <c r="E56" s="121">
        <v>0.89900000000000002</v>
      </c>
      <c r="F56" s="121">
        <v>0.90400000000000003</v>
      </c>
      <c r="G56" s="121">
        <v>0.90400000000000003</v>
      </c>
      <c r="H56" s="121">
        <v>0.89800000000000002</v>
      </c>
      <c r="I56" s="121">
        <v>0.88300000000000001</v>
      </c>
      <c r="J56" s="121">
        <v>0.88500000000000001</v>
      </c>
      <c r="K56" s="121">
        <v>0.87</v>
      </c>
      <c r="L56" s="121">
        <v>0.86699999999999999</v>
      </c>
      <c r="M56" s="121">
        <v>0.86399999999999999</v>
      </c>
      <c r="N56" s="121">
        <v>0.85299999999999998</v>
      </c>
      <c r="O56" s="121">
        <v>0.85499999999999998</v>
      </c>
      <c r="P56" s="121">
        <v>0.82899999999999996</v>
      </c>
      <c r="Q56" s="121">
        <v>0.79700000000000004</v>
      </c>
    </row>
    <row r="57" spans="1:17" x14ac:dyDescent="0.2">
      <c r="A57" s="118" t="s">
        <v>67</v>
      </c>
      <c r="B57" s="124" t="s">
        <v>67</v>
      </c>
      <c r="C57" s="121">
        <v>0.57799999999999996</v>
      </c>
      <c r="D57" s="121">
        <v>0.59099999999999997</v>
      </c>
      <c r="E57" s="121">
        <v>0.58899999999999997</v>
      </c>
      <c r="F57" s="121">
        <v>0.58799999999999997</v>
      </c>
      <c r="G57" s="121">
        <v>0.58599999999999997</v>
      </c>
      <c r="H57" s="121">
        <v>0.57999999999999996</v>
      </c>
      <c r="I57" s="121">
        <v>0.57999999999999996</v>
      </c>
      <c r="J57" s="121">
        <v>0.57899999999999996</v>
      </c>
      <c r="K57" s="121">
        <v>0.59699999999999998</v>
      </c>
      <c r="L57" s="121">
        <v>0.63500000000000001</v>
      </c>
      <c r="M57" s="121">
        <v>0.625</v>
      </c>
      <c r="N57" s="121">
        <v>0.59799999999999998</v>
      </c>
      <c r="O57" s="121">
        <v>0.57599999999999996</v>
      </c>
      <c r="P57" s="121">
        <v>0.56000000000000005</v>
      </c>
      <c r="Q57" s="121">
        <v>0.502</v>
      </c>
    </row>
    <row r="58" spans="1:17" x14ac:dyDescent="0.2">
      <c r="A58" s="118" t="s">
        <v>68</v>
      </c>
      <c r="B58" s="124" t="s">
        <v>68</v>
      </c>
      <c r="C58" s="121">
        <v>0.26900000000000002</v>
      </c>
      <c r="D58" s="121">
        <v>0.26700000000000002</v>
      </c>
      <c r="E58" s="121">
        <v>0.17100000000000001</v>
      </c>
      <c r="F58" s="121">
        <v>0.22900000000000001</v>
      </c>
      <c r="G58" s="121">
        <v>0.32200000000000001</v>
      </c>
      <c r="H58" s="121">
        <v>0.32100000000000001</v>
      </c>
      <c r="I58" s="121">
        <v>0.318</v>
      </c>
      <c r="J58" s="121">
        <v>0.38</v>
      </c>
      <c r="K58" s="121">
        <v>0.378</v>
      </c>
      <c r="L58" s="121">
        <v>0.378</v>
      </c>
      <c r="M58" s="121">
        <v>0.373</v>
      </c>
      <c r="N58" s="121">
        <v>0.372</v>
      </c>
      <c r="O58" s="121">
        <v>0.36199999999999999</v>
      </c>
      <c r="P58" s="121">
        <v>0.32</v>
      </c>
      <c r="Q58" s="121">
        <v>0.27900000000000003</v>
      </c>
    </row>
    <row r="59" spans="1:17" x14ac:dyDescent="0.2">
      <c r="A59" s="118" t="s">
        <v>69</v>
      </c>
      <c r="B59" s="124" t="s">
        <v>69</v>
      </c>
      <c r="C59" s="121">
        <v>0.45400000000000001</v>
      </c>
      <c r="D59" s="121">
        <v>0.45400000000000001</v>
      </c>
      <c r="E59" s="121">
        <v>0.44800000000000001</v>
      </c>
      <c r="F59" s="121">
        <v>0.44600000000000001</v>
      </c>
      <c r="G59" s="121">
        <v>0.42499999999999999</v>
      </c>
      <c r="H59" s="121">
        <v>0.433</v>
      </c>
      <c r="I59" s="121">
        <v>0.43</v>
      </c>
      <c r="J59" s="121">
        <v>0.43</v>
      </c>
      <c r="K59" s="121">
        <v>0.41599999999999998</v>
      </c>
      <c r="L59" s="121">
        <v>0.4</v>
      </c>
      <c r="M59" s="121">
        <v>0.41099999999999998</v>
      </c>
      <c r="N59" s="121">
        <v>0.42099999999999999</v>
      </c>
      <c r="O59" s="121">
        <v>0.41199999999999998</v>
      </c>
      <c r="P59" s="121">
        <v>0.38600000000000001</v>
      </c>
      <c r="Q59" s="121">
        <v>0.35299999999999998</v>
      </c>
    </row>
    <row r="60" spans="1:17" x14ac:dyDescent="0.2">
      <c r="A60" s="118" t="s">
        <v>70</v>
      </c>
      <c r="B60" s="124" t="s">
        <v>70</v>
      </c>
      <c r="C60" s="121">
        <v>0.52400000000000002</v>
      </c>
      <c r="D60" s="121">
        <v>0.52400000000000002</v>
      </c>
      <c r="E60" s="121">
        <v>0.47199999999999998</v>
      </c>
      <c r="F60" s="121">
        <v>0.41199999999999998</v>
      </c>
      <c r="G60" s="121">
        <v>0.42299999999999999</v>
      </c>
      <c r="H60" s="121">
        <v>0.42</v>
      </c>
      <c r="I60" s="121">
        <v>0.42499999999999999</v>
      </c>
      <c r="J60" s="121">
        <v>0.44900000000000001</v>
      </c>
      <c r="K60" s="121">
        <v>0.44400000000000001</v>
      </c>
      <c r="L60" s="121">
        <v>0.442</v>
      </c>
      <c r="M60" s="121">
        <v>0.442</v>
      </c>
      <c r="N60" s="121">
        <v>0.379</v>
      </c>
      <c r="O60" s="121">
        <v>0.38</v>
      </c>
      <c r="P60" s="121">
        <v>0.38100000000000001</v>
      </c>
      <c r="Q60" s="121">
        <v>0.39300000000000002</v>
      </c>
    </row>
    <row r="61" spans="1:17" x14ac:dyDescent="0.2">
      <c r="A61" s="118" t="s">
        <v>71</v>
      </c>
      <c r="B61" s="124" t="s">
        <v>71</v>
      </c>
      <c r="C61" s="121">
        <v>0.85599999999999998</v>
      </c>
      <c r="D61" s="121">
        <v>0.85599999999999998</v>
      </c>
      <c r="E61" s="121">
        <v>0.85599999999999998</v>
      </c>
      <c r="F61" s="121">
        <v>0.81</v>
      </c>
      <c r="G61" s="121">
        <v>0.78500000000000003</v>
      </c>
      <c r="H61" s="121">
        <v>0.78200000000000003</v>
      </c>
      <c r="I61" s="121">
        <v>0.73299999999999998</v>
      </c>
      <c r="J61" s="121">
        <v>0.66800000000000004</v>
      </c>
      <c r="K61" s="121">
        <v>0.61699999999999999</v>
      </c>
      <c r="L61" s="121">
        <v>0.61399999999999999</v>
      </c>
      <c r="M61" s="121">
        <v>0.56000000000000005</v>
      </c>
      <c r="N61" s="121">
        <v>0.48299999999999998</v>
      </c>
      <c r="O61" s="121">
        <v>0.46</v>
      </c>
      <c r="P61" s="121">
        <v>0.46200000000000002</v>
      </c>
      <c r="Q61" s="121">
        <v>0.46200000000000002</v>
      </c>
    </row>
    <row r="62" spans="1:17" x14ac:dyDescent="0.2">
      <c r="A62" s="118" t="s">
        <v>72</v>
      </c>
      <c r="B62" s="124" t="s">
        <v>72</v>
      </c>
      <c r="C62" s="121">
        <v>0.88</v>
      </c>
      <c r="D62" s="121">
        <v>0.88800000000000001</v>
      </c>
      <c r="E62" s="121">
        <v>0.89</v>
      </c>
      <c r="F62" s="121">
        <v>0.88300000000000001</v>
      </c>
      <c r="G62" s="121">
        <v>0.88300000000000001</v>
      </c>
      <c r="H62" s="121">
        <v>0.879</v>
      </c>
      <c r="I62" s="121">
        <v>0.86299999999999999</v>
      </c>
      <c r="J62" s="121">
        <v>0.86199999999999999</v>
      </c>
      <c r="K62" s="121">
        <v>0.86699999999999999</v>
      </c>
      <c r="L62" s="121">
        <v>0.86299999999999999</v>
      </c>
      <c r="M62" s="121">
        <v>0.874</v>
      </c>
      <c r="N62" s="121">
        <v>0.88400000000000001</v>
      </c>
      <c r="O62" s="121">
        <v>0.86</v>
      </c>
      <c r="P62" s="121">
        <v>0.84499999999999997</v>
      </c>
      <c r="Q62" s="121">
        <v>0.83199999999999996</v>
      </c>
    </row>
    <row r="63" spans="1:17" x14ac:dyDescent="0.2">
      <c r="A63" s="118" t="s">
        <v>73</v>
      </c>
      <c r="B63" s="124" t="s">
        <v>73</v>
      </c>
      <c r="C63" s="121">
        <v>0.73499999999999999</v>
      </c>
      <c r="D63" s="121">
        <v>0.73499999999999999</v>
      </c>
      <c r="E63" s="121">
        <v>0.72099999999999997</v>
      </c>
      <c r="F63" s="121">
        <v>0.71099999999999997</v>
      </c>
      <c r="G63" s="121">
        <v>0.71099999999999997</v>
      </c>
      <c r="H63" s="121">
        <v>0.70399999999999996</v>
      </c>
      <c r="I63" s="121">
        <v>0.69499999999999995</v>
      </c>
      <c r="J63" s="121">
        <v>0.66700000000000004</v>
      </c>
      <c r="K63" s="121">
        <v>0.56999999999999995</v>
      </c>
      <c r="L63" s="121">
        <v>0.56299999999999994</v>
      </c>
      <c r="M63" s="121">
        <v>0.52200000000000002</v>
      </c>
      <c r="N63" s="121">
        <v>0.50700000000000001</v>
      </c>
      <c r="O63" s="121">
        <v>0.46</v>
      </c>
      <c r="P63" s="121">
        <v>0.41499999999999998</v>
      </c>
      <c r="Q63" s="121">
        <v>0.44400000000000001</v>
      </c>
    </row>
    <row r="64" spans="1:17" x14ac:dyDescent="0.2">
      <c r="A64" s="118" t="s">
        <v>74</v>
      </c>
      <c r="B64" s="124" t="s">
        <v>74</v>
      </c>
      <c r="C64" s="121">
        <v>0.71799999999999997</v>
      </c>
      <c r="D64" s="121">
        <v>0.71799999999999997</v>
      </c>
      <c r="E64" s="121">
        <v>0.69499999999999995</v>
      </c>
      <c r="F64" s="121">
        <v>0.69199999999999995</v>
      </c>
      <c r="G64" s="121">
        <v>0.69199999999999995</v>
      </c>
      <c r="H64" s="121">
        <v>0.69199999999999995</v>
      </c>
      <c r="I64" s="121">
        <v>0.69199999999999995</v>
      </c>
      <c r="J64" s="121">
        <v>0.67</v>
      </c>
      <c r="K64" s="121">
        <v>0.66400000000000003</v>
      </c>
      <c r="L64" s="121">
        <v>0.65500000000000003</v>
      </c>
      <c r="M64" s="121">
        <v>0.64800000000000002</v>
      </c>
      <c r="N64" s="121">
        <v>0.61</v>
      </c>
      <c r="O64" s="121">
        <v>0.622</v>
      </c>
      <c r="P64" s="121">
        <v>0.60599999999999998</v>
      </c>
      <c r="Q64" s="121">
        <v>0.58499999999999996</v>
      </c>
    </row>
    <row r="65" spans="1:17" x14ac:dyDescent="0.2">
      <c r="A65" s="118" t="s">
        <v>190</v>
      </c>
      <c r="B65" s="85" t="s">
        <v>190</v>
      </c>
      <c r="C65" s="121">
        <v>0.184</v>
      </c>
      <c r="D65" s="121">
        <v>0.17499999999999999</v>
      </c>
      <c r="E65" s="121">
        <v>0.16500000000000001</v>
      </c>
      <c r="F65" s="121">
        <v>0.158</v>
      </c>
      <c r="G65" s="121">
        <v>0.159</v>
      </c>
      <c r="H65" s="121">
        <v>0.17299999999999999</v>
      </c>
      <c r="I65" s="121">
        <v>0.19900000000000001</v>
      </c>
      <c r="J65" s="121">
        <v>0.20699999999999999</v>
      </c>
      <c r="K65" s="121">
        <v>0.20799999999999999</v>
      </c>
      <c r="L65" s="121">
        <v>0.21299999999999999</v>
      </c>
      <c r="M65" s="121">
        <v>0.214</v>
      </c>
      <c r="N65" s="121">
        <v>0.20599999999999999</v>
      </c>
      <c r="O65" s="121">
        <v>0.20699999999999999</v>
      </c>
      <c r="P65" s="121">
        <v>0.19</v>
      </c>
      <c r="Q65" s="121">
        <v>0.182</v>
      </c>
    </row>
    <row r="66" spans="1:17" x14ac:dyDescent="0.2">
      <c r="A66" s="118" t="s">
        <v>76</v>
      </c>
      <c r="B66" s="124" t="s">
        <v>76</v>
      </c>
      <c r="C66" s="121">
        <v>0.44400000000000001</v>
      </c>
      <c r="D66" s="121">
        <v>0.442</v>
      </c>
      <c r="E66" s="121">
        <v>0.44400000000000001</v>
      </c>
      <c r="F66" s="121">
        <v>0.432</v>
      </c>
      <c r="G66" s="121">
        <v>0.42799999999999999</v>
      </c>
      <c r="H66" s="121">
        <v>0.42599999999999999</v>
      </c>
      <c r="I66" s="121">
        <v>0.41899999999999998</v>
      </c>
      <c r="J66" s="121">
        <v>0.40200000000000002</v>
      </c>
      <c r="K66" s="121">
        <v>0.39400000000000002</v>
      </c>
      <c r="L66" s="121">
        <v>0.40300000000000002</v>
      </c>
      <c r="M66" s="121">
        <v>0.40100000000000002</v>
      </c>
      <c r="N66" s="121">
        <v>0.39800000000000002</v>
      </c>
      <c r="O66" s="121">
        <v>0.39300000000000002</v>
      </c>
      <c r="P66" s="121">
        <v>0.375</v>
      </c>
      <c r="Q66" s="121">
        <v>0.373</v>
      </c>
    </row>
    <row r="67" spans="1:17" x14ac:dyDescent="0.2">
      <c r="A67" s="118" t="s">
        <v>77</v>
      </c>
      <c r="B67" s="124" t="s">
        <v>77</v>
      </c>
      <c r="C67" s="121">
        <v>0.88700000000000001</v>
      </c>
      <c r="D67" s="121">
        <v>0.88900000000000001</v>
      </c>
      <c r="E67" s="121">
        <v>0.88900000000000001</v>
      </c>
      <c r="F67" s="121">
        <v>0.88900000000000001</v>
      </c>
      <c r="G67" s="121">
        <v>0.88800000000000001</v>
      </c>
      <c r="H67" s="121">
        <v>0.88900000000000001</v>
      </c>
      <c r="I67" s="121">
        <v>0.88700000000000001</v>
      </c>
      <c r="J67" s="121">
        <v>0.88700000000000001</v>
      </c>
      <c r="K67" s="121">
        <v>0.88700000000000001</v>
      </c>
      <c r="L67" s="121">
        <v>0.876</v>
      </c>
      <c r="M67" s="121">
        <v>0.876</v>
      </c>
      <c r="N67" s="121">
        <v>0.876</v>
      </c>
      <c r="O67" s="121">
        <v>0.876</v>
      </c>
      <c r="P67" s="121">
        <v>0.874</v>
      </c>
      <c r="Q67" s="121">
        <v>0.88500000000000001</v>
      </c>
    </row>
    <row r="68" spans="1:17" x14ac:dyDescent="0.2">
      <c r="A68" s="118" t="s">
        <v>176</v>
      </c>
      <c r="B68" s="124" t="s">
        <v>176</v>
      </c>
      <c r="C68" s="121">
        <v>0.76</v>
      </c>
      <c r="D68" s="121">
        <v>0.76</v>
      </c>
      <c r="E68" s="121">
        <v>0.75800000000000001</v>
      </c>
      <c r="F68" s="121">
        <v>0.751</v>
      </c>
      <c r="G68" s="121">
        <v>0.751</v>
      </c>
      <c r="H68" s="121">
        <v>0.752</v>
      </c>
      <c r="I68" s="121">
        <v>0.73599999999999999</v>
      </c>
      <c r="J68" s="121">
        <v>0.73599999999999999</v>
      </c>
      <c r="K68" s="121">
        <v>0.73199999999999998</v>
      </c>
      <c r="L68" s="121">
        <v>0.73099999999999998</v>
      </c>
      <c r="M68" s="121">
        <v>0.72</v>
      </c>
      <c r="N68" s="121">
        <v>0.70299999999999996</v>
      </c>
      <c r="O68" s="121">
        <v>0.70399999999999996</v>
      </c>
      <c r="P68" s="121">
        <v>0.74199999999999999</v>
      </c>
      <c r="Q68" s="121">
        <v>0.73899999999999999</v>
      </c>
    </row>
    <row r="69" spans="1:17" x14ac:dyDescent="0.2">
      <c r="A69" s="118" t="s">
        <v>79</v>
      </c>
      <c r="B69" s="124" t="s">
        <v>79</v>
      </c>
      <c r="C69" s="121">
        <v>0.86399999999999999</v>
      </c>
      <c r="D69" s="121">
        <v>0.86099999999999999</v>
      </c>
      <c r="E69" s="121">
        <v>0.86</v>
      </c>
      <c r="F69" s="121">
        <v>0.85499999999999998</v>
      </c>
      <c r="G69" s="121">
        <v>0.86099999999999999</v>
      </c>
      <c r="H69" s="121">
        <v>0.871</v>
      </c>
      <c r="I69" s="121">
        <v>0.86699999999999999</v>
      </c>
      <c r="J69" s="121">
        <v>0.86699999999999999</v>
      </c>
      <c r="K69" s="121">
        <v>0.86699999999999999</v>
      </c>
      <c r="L69" s="121">
        <v>0.875</v>
      </c>
      <c r="M69" s="121">
        <v>0.872</v>
      </c>
      <c r="N69" s="121">
        <v>0.871</v>
      </c>
      <c r="O69" s="121">
        <v>0.85899999999999999</v>
      </c>
      <c r="P69" s="121">
        <v>0.85499999999999998</v>
      </c>
      <c r="Q69" s="121">
        <v>0.85099999999999998</v>
      </c>
    </row>
    <row r="70" spans="1:17" x14ac:dyDescent="0.2">
      <c r="A70" s="118" t="s">
        <v>80</v>
      </c>
      <c r="B70" s="124" t="s">
        <v>80</v>
      </c>
      <c r="C70" s="121">
        <v>0.77300000000000002</v>
      </c>
      <c r="D70" s="121">
        <v>0.78400000000000003</v>
      </c>
      <c r="E70" s="121">
        <v>0.78400000000000003</v>
      </c>
      <c r="F70" s="121">
        <v>0.78400000000000003</v>
      </c>
      <c r="G70" s="121">
        <v>0.78400000000000003</v>
      </c>
      <c r="H70" s="121">
        <v>0.79200000000000004</v>
      </c>
      <c r="I70" s="121">
        <v>0.81200000000000006</v>
      </c>
      <c r="J70" s="121">
        <v>0.81200000000000006</v>
      </c>
      <c r="K70" s="121">
        <v>0.81200000000000006</v>
      </c>
      <c r="L70" s="121">
        <v>0.81499999999999995</v>
      </c>
      <c r="M70" s="121">
        <v>0.81799999999999995</v>
      </c>
      <c r="N70" s="121">
        <v>0.81799999999999995</v>
      </c>
      <c r="O70" s="121">
        <v>0.81299999999999994</v>
      </c>
      <c r="P70" s="121">
        <v>0.81699999999999995</v>
      </c>
      <c r="Q70" s="121">
        <v>0.80600000000000005</v>
      </c>
    </row>
    <row r="71" spans="1:17" x14ac:dyDescent="0.2">
      <c r="A71" s="118" t="s">
        <v>81</v>
      </c>
      <c r="B71" s="124" t="s">
        <v>81</v>
      </c>
      <c r="C71" s="121">
        <v>0.84499999999999997</v>
      </c>
      <c r="D71" s="121">
        <v>0.84599999999999997</v>
      </c>
      <c r="E71" s="121">
        <v>0.84899999999999998</v>
      </c>
      <c r="F71" s="121">
        <v>0.85399999999999998</v>
      </c>
      <c r="G71" s="121">
        <v>0.85399999999999998</v>
      </c>
      <c r="H71" s="121">
        <v>0.85199999999999998</v>
      </c>
      <c r="I71" s="121">
        <v>0.82499999999999996</v>
      </c>
      <c r="J71" s="121">
        <v>0.82499999999999996</v>
      </c>
      <c r="K71" s="121">
        <v>0.82499999999999996</v>
      </c>
      <c r="L71" s="121">
        <v>0.82499999999999996</v>
      </c>
      <c r="M71" s="121">
        <v>0.82299999999999995</v>
      </c>
      <c r="N71" s="121">
        <v>0.83799999999999997</v>
      </c>
      <c r="O71" s="121">
        <v>0.83299999999999996</v>
      </c>
      <c r="P71" s="121">
        <v>0.83199999999999996</v>
      </c>
      <c r="Q71" s="121">
        <v>0.83499999999999996</v>
      </c>
    </row>
    <row r="72" spans="1:17" x14ac:dyDescent="0.2">
      <c r="A72" s="118" t="s">
        <v>82</v>
      </c>
      <c r="B72" s="124" t="s">
        <v>82</v>
      </c>
      <c r="C72" s="121">
        <v>0.23799999999999999</v>
      </c>
      <c r="D72" s="121">
        <v>0.24099999999999999</v>
      </c>
      <c r="E72" s="121">
        <v>0.24199999999999999</v>
      </c>
      <c r="F72" s="121">
        <v>0.247</v>
      </c>
      <c r="G72" s="121">
        <v>0.25600000000000001</v>
      </c>
      <c r="H72" s="121">
        <v>0.254</v>
      </c>
      <c r="I72" s="121">
        <v>0.26300000000000001</v>
      </c>
      <c r="J72" s="121">
        <v>0.26500000000000001</v>
      </c>
      <c r="K72" s="121">
        <v>0.26500000000000001</v>
      </c>
      <c r="L72" s="121">
        <v>0.248</v>
      </c>
      <c r="M72" s="121">
        <v>0.27100000000000002</v>
      </c>
      <c r="N72" s="121">
        <v>0.27100000000000002</v>
      </c>
      <c r="O72" s="121">
        <v>0.26800000000000002</v>
      </c>
      <c r="P72" s="121">
        <v>0.26700000000000002</v>
      </c>
      <c r="Q72" s="121">
        <v>0.25800000000000001</v>
      </c>
    </row>
    <row r="73" spans="1:17" x14ac:dyDescent="0.2">
      <c r="A73" s="118" t="s">
        <v>83</v>
      </c>
      <c r="B73" s="124" t="s">
        <v>83</v>
      </c>
      <c r="C73" s="121">
        <v>0.24199999999999999</v>
      </c>
      <c r="D73" s="121">
        <v>0.24299999999999999</v>
      </c>
      <c r="E73" s="121">
        <v>0.245</v>
      </c>
      <c r="F73" s="121">
        <v>0.23899999999999999</v>
      </c>
      <c r="G73" s="121">
        <v>0.23499999999999999</v>
      </c>
      <c r="H73" s="121">
        <v>0.23400000000000001</v>
      </c>
      <c r="I73" s="121">
        <v>0.23200000000000001</v>
      </c>
      <c r="J73" s="121">
        <v>0.23400000000000001</v>
      </c>
      <c r="K73" s="121">
        <v>0.24</v>
      </c>
      <c r="L73" s="121">
        <v>0.246</v>
      </c>
      <c r="M73" s="121">
        <v>0.23899999999999999</v>
      </c>
      <c r="N73" s="121">
        <v>0.23599999999999999</v>
      </c>
      <c r="O73" s="121">
        <v>0.23699999999999999</v>
      </c>
      <c r="P73" s="121">
        <v>0.24199999999999999</v>
      </c>
      <c r="Q73" s="121">
        <v>0.25700000000000001</v>
      </c>
    </row>
    <row r="74" spans="1:17" x14ac:dyDescent="0.2">
      <c r="A74" s="118" t="s">
        <v>84</v>
      </c>
      <c r="B74" s="124" t="s">
        <v>84</v>
      </c>
      <c r="C74" s="121">
        <v>0.49</v>
      </c>
      <c r="D74" s="121">
        <v>0.39700000000000002</v>
      </c>
      <c r="E74" s="121">
        <v>0.39800000000000002</v>
      </c>
      <c r="F74" s="121">
        <v>0.40799999999999997</v>
      </c>
      <c r="G74" s="121">
        <v>0.40600000000000003</v>
      </c>
      <c r="H74" s="121">
        <v>0.40600000000000003</v>
      </c>
      <c r="I74" s="121">
        <v>0.495</v>
      </c>
      <c r="J74" s="121">
        <v>0.51200000000000001</v>
      </c>
      <c r="K74" s="121">
        <v>0.51200000000000001</v>
      </c>
      <c r="L74" s="121">
        <v>0.503</v>
      </c>
      <c r="M74" s="121">
        <v>0.48099999999999998</v>
      </c>
      <c r="N74" s="121">
        <v>0.45500000000000002</v>
      </c>
      <c r="O74" s="121">
        <v>0.45800000000000002</v>
      </c>
      <c r="P74" s="121">
        <v>0.46200000000000002</v>
      </c>
      <c r="Q74" s="121">
        <v>0.47099999999999997</v>
      </c>
    </row>
    <row r="75" spans="1:17" x14ac:dyDescent="0.2">
      <c r="A75" s="118" t="s">
        <v>191</v>
      </c>
      <c r="B75" s="85" t="s">
        <v>191</v>
      </c>
      <c r="C75" s="121">
        <v>0.84499999999999997</v>
      </c>
      <c r="D75" s="121">
        <v>0.78600000000000003</v>
      </c>
      <c r="E75" s="121">
        <v>0.77900000000000003</v>
      </c>
      <c r="F75" s="121">
        <v>0.77500000000000002</v>
      </c>
      <c r="G75" s="121">
        <v>0.77500000000000002</v>
      </c>
      <c r="H75" s="121">
        <v>0.76400000000000001</v>
      </c>
      <c r="I75" s="121">
        <v>0.72499999999999998</v>
      </c>
      <c r="J75" s="121">
        <v>0.71199999999999997</v>
      </c>
      <c r="K75" s="121">
        <v>0.71699999999999997</v>
      </c>
      <c r="L75" s="121">
        <v>0.73399999999999999</v>
      </c>
      <c r="M75" s="121">
        <v>0.85299999999999998</v>
      </c>
      <c r="N75" s="121">
        <v>0.86799999999999999</v>
      </c>
      <c r="O75" s="121">
        <v>0.84899999999999998</v>
      </c>
      <c r="P75" s="121">
        <v>0.85599999999999998</v>
      </c>
      <c r="Q75" s="121">
        <v>0.86099999999999999</v>
      </c>
    </row>
    <row r="76" spans="1:17" x14ac:dyDescent="0.2">
      <c r="A76" s="118" t="s">
        <v>86</v>
      </c>
      <c r="B76" s="124" t="s">
        <v>86</v>
      </c>
      <c r="C76" s="121">
        <v>0.31900000000000001</v>
      </c>
      <c r="D76" s="121">
        <v>0.32100000000000001</v>
      </c>
      <c r="E76" s="121">
        <v>0.32300000000000001</v>
      </c>
      <c r="F76" s="121">
        <v>0.32</v>
      </c>
      <c r="G76" s="121">
        <v>0.31900000000000001</v>
      </c>
      <c r="H76" s="121">
        <v>0.30499999999999999</v>
      </c>
      <c r="I76" s="121">
        <v>0.307</v>
      </c>
      <c r="J76" s="121">
        <v>0.312</v>
      </c>
      <c r="K76" s="121">
        <v>0.309</v>
      </c>
      <c r="L76" s="121">
        <v>0.309</v>
      </c>
      <c r="M76" s="121">
        <v>0.32100000000000001</v>
      </c>
      <c r="N76" s="121">
        <v>0.315</v>
      </c>
      <c r="O76" s="121">
        <v>0.315</v>
      </c>
      <c r="P76" s="121">
        <v>0.315</v>
      </c>
      <c r="Q76" s="121">
        <v>0.29799999999999999</v>
      </c>
    </row>
    <row r="77" spans="1:17" x14ac:dyDescent="0.2">
      <c r="A77" s="118" t="s">
        <v>177</v>
      </c>
      <c r="B77" s="85" t="s">
        <v>177</v>
      </c>
      <c r="C77" s="121">
        <v>0.32200000000000001</v>
      </c>
      <c r="D77" s="121">
        <v>0.308</v>
      </c>
      <c r="E77" s="121">
        <v>0.30099999999999999</v>
      </c>
      <c r="F77" s="121">
        <v>0.38200000000000001</v>
      </c>
      <c r="G77" s="121">
        <v>0.47799999999999998</v>
      </c>
      <c r="H77" s="121">
        <v>0.46500000000000002</v>
      </c>
      <c r="I77" s="121">
        <v>0.44900000000000001</v>
      </c>
      <c r="J77" s="121">
        <v>0.438</v>
      </c>
      <c r="K77" s="121">
        <v>0.45300000000000001</v>
      </c>
      <c r="L77" s="121">
        <v>0.45300000000000001</v>
      </c>
      <c r="M77" s="121">
        <v>0.44800000000000001</v>
      </c>
      <c r="N77" s="121">
        <v>0.46100000000000002</v>
      </c>
      <c r="O77" s="121">
        <v>0.437</v>
      </c>
      <c r="P77" s="121">
        <v>0.39900000000000002</v>
      </c>
      <c r="Q77" s="121">
        <v>0.42099999999999999</v>
      </c>
    </row>
    <row r="78" spans="1:17" x14ac:dyDescent="0.2">
      <c r="A78" s="118" t="s">
        <v>192</v>
      </c>
      <c r="B78" s="85" t="s">
        <v>192</v>
      </c>
      <c r="C78" s="121">
        <v>8.8999999999999996E-2</v>
      </c>
      <c r="D78" s="121">
        <v>8.8999999999999996E-2</v>
      </c>
      <c r="E78" s="121">
        <v>0.09</v>
      </c>
      <c r="F78" s="121">
        <v>9.0999999999999998E-2</v>
      </c>
      <c r="G78" s="121">
        <v>0.09</v>
      </c>
      <c r="H78" s="121">
        <v>0.09</v>
      </c>
      <c r="I78" s="121">
        <v>9.0999999999999998E-2</v>
      </c>
      <c r="J78" s="121">
        <v>9.0999999999999998E-2</v>
      </c>
      <c r="K78" s="121">
        <v>0.09</v>
      </c>
      <c r="L78" s="121">
        <v>9.1999999999999998E-2</v>
      </c>
      <c r="M78" s="121">
        <v>0.124</v>
      </c>
      <c r="N78" s="121">
        <v>0.126</v>
      </c>
      <c r="O78" s="121">
        <v>0.128</v>
      </c>
      <c r="P78" s="121">
        <v>0.126</v>
      </c>
      <c r="Q78" s="121">
        <v>0.13300000000000001</v>
      </c>
    </row>
    <row r="79" spans="1:17" x14ac:dyDescent="0.2">
      <c r="A79" s="118" t="s">
        <v>88</v>
      </c>
      <c r="B79" s="124" t="s">
        <v>88</v>
      </c>
      <c r="C79" s="121">
        <v>0.78100000000000003</v>
      </c>
      <c r="D79" s="121">
        <v>0.78</v>
      </c>
      <c r="E79" s="121">
        <v>0.78100000000000003</v>
      </c>
      <c r="F79" s="121">
        <v>0.78700000000000003</v>
      </c>
      <c r="G79" s="121">
        <v>0.81399999999999995</v>
      </c>
      <c r="H79" s="121">
        <v>0.81699999999999995</v>
      </c>
      <c r="I79" s="121">
        <v>0.83</v>
      </c>
      <c r="J79" s="121">
        <v>0.83499999999999996</v>
      </c>
      <c r="K79" s="121">
        <v>0.83899999999999997</v>
      </c>
      <c r="L79" s="121">
        <v>0.83099999999999996</v>
      </c>
      <c r="M79" s="121">
        <v>0.82399999999999995</v>
      </c>
      <c r="N79" s="121">
        <v>0.83</v>
      </c>
      <c r="O79" s="121">
        <v>0.83099999999999996</v>
      </c>
      <c r="P79" s="121">
        <v>0.82199999999999995</v>
      </c>
      <c r="Q79" s="121">
        <v>0.82599999999999996</v>
      </c>
    </row>
    <row r="80" spans="1:17" x14ac:dyDescent="0.2">
      <c r="A80" s="118" t="s">
        <v>89</v>
      </c>
      <c r="B80" s="124" t="s">
        <v>89</v>
      </c>
      <c r="C80" s="121">
        <v>0.46100000000000002</v>
      </c>
      <c r="D80" s="121">
        <v>0.46600000000000003</v>
      </c>
      <c r="E80" s="121">
        <v>0.49199999999999999</v>
      </c>
      <c r="F80" s="121">
        <v>0.503</v>
      </c>
      <c r="G80" s="121">
        <v>0.51600000000000001</v>
      </c>
      <c r="H80" s="121">
        <v>0.51600000000000001</v>
      </c>
      <c r="I80" s="121">
        <v>0.51600000000000001</v>
      </c>
      <c r="J80" s="121">
        <v>0.51600000000000001</v>
      </c>
      <c r="K80" s="121">
        <v>0.51500000000000001</v>
      </c>
      <c r="L80" s="121">
        <v>0.50900000000000001</v>
      </c>
      <c r="M80" s="121">
        <v>0.502</v>
      </c>
      <c r="N80" s="121">
        <v>0.47299999999999998</v>
      </c>
      <c r="O80" s="121">
        <v>0.45300000000000001</v>
      </c>
      <c r="P80" s="121">
        <v>0.45800000000000002</v>
      </c>
      <c r="Q80" s="121">
        <v>0.45500000000000002</v>
      </c>
    </row>
    <row r="81" spans="1:17" x14ac:dyDescent="0.2">
      <c r="A81" s="118" t="s">
        <v>90</v>
      </c>
      <c r="B81" s="124" t="s">
        <v>90</v>
      </c>
      <c r="C81" s="121">
        <v>0.56999999999999995</v>
      </c>
      <c r="D81" s="121">
        <v>0.56299999999999994</v>
      </c>
      <c r="E81" s="121">
        <v>0.56399999999999995</v>
      </c>
      <c r="F81" s="121">
        <v>0.57299999999999995</v>
      </c>
      <c r="G81" s="121">
        <v>0.57999999999999996</v>
      </c>
      <c r="H81" s="121">
        <v>0.58799999999999997</v>
      </c>
      <c r="I81" s="121">
        <v>0.625</v>
      </c>
      <c r="J81" s="121">
        <v>0.61899999999999999</v>
      </c>
      <c r="K81" s="121">
        <v>0.60099999999999998</v>
      </c>
      <c r="L81" s="121">
        <v>0.59099999999999997</v>
      </c>
      <c r="M81" s="121">
        <v>0.50700000000000001</v>
      </c>
      <c r="N81" s="121">
        <v>0.60399999999999998</v>
      </c>
      <c r="O81" s="121">
        <v>0.63</v>
      </c>
      <c r="P81" s="121">
        <v>0.63200000000000001</v>
      </c>
      <c r="Q81" s="121">
        <v>0.623</v>
      </c>
    </row>
    <row r="82" spans="1:17" x14ac:dyDescent="0.2">
      <c r="A82" s="118" t="s">
        <v>91</v>
      </c>
      <c r="B82" s="124" t="s">
        <v>91</v>
      </c>
      <c r="C82" s="121">
        <v>0.64500000000000002</v>
      </c>
      <c r="D82" s="121">
        <v>0.64500000000000002</v>
      </c>
      <c r="E82" s="121">
        <v>0.64200000000000002</v>
      </c>
      <c r="F82" s="121">
        <v>0.64200000000000002</v>
      </c>
      <c r="G82" s="121">
        <v>0.63800000000000001</v>
      </c>
      <c r="H82" s="121">
        <v>0.63</v>
      </c>
      <c r="I82" s="121">
        <v>0.60899999999999999</v>
      </c>
      <c r="J82" s="121">
        <v>0.60099999999999998</v>
      </c>
      <c r="K82" s="121">
        <v>0.60299999999999998</v>
      </c>
      <c r="L82" s="121">
        <v>0.60599999999999998</v>
      </c>
      <c r="M82" s="121">
        <v>0.61399999999999999</v>
      </c>
      <c r="N82" s="121">
        <v>0.61199999999999999</v>
      </c>
      <c r="O82" s="121">
        <v>0.61</v>
      </c>
      <c r="P82" s="121">
        <v>0.63</v>
      </c>
      <c r="Q82" s="121">
        <v>0.624</v>
      </c>
    </row>
    <row r="83" spans="1:17" x14ac:dyDescent="0.2">
      <c r="A83" s="118" t="s">
        <v>92</v>
      </c>
      <c r="B83" s="124" t="s">
        <v>92</v>
      </c>
      <c r="C83" s="121">
        <v>0.82899999999999996</v>
      </c>
      <c r="D83" s="121">
        <v>0.83299999999999996</v>
      </c>
      <c r="E83" s="121">
        <v>0.85099999999999998</v>
      </c>
      <c r="F83" s="121">
        <v>0.85299999999999998</v>
      </c>
      <c r="G83" s="121">
        <v>0.85199999999999998</v>
      </c>
      <c r="H83" s="121">
        <v>0.84699999999999998</v>
      </c>
      <c r="I83" s="121">
        <v>0.83699999999999997</v>
      </c>
      <c r="J83" s="121">
        <v>0.83499999999999996</v>
      </c>
      <c r="K83" s="121">
        <v>0.84099999999999997</v>
      </c>
      <c r="L83" s="121">
        <v>0.83399999999999996</v>
      </c>
      <c r="M83" s="121">
        <v>0.81200000000000006</v>
      </c>
      <c r="N83" s="121">
        <v>0.82399999999999995</v>
      </c>
      <c r="O83" s="121">
        <v>0.82499999999999996</v>
      </c>
      <c r="P83" s="121">
        <v>0.82</v>
      </c>
      <c r="Q83" s="121">
        <v>0.79700000000000004</v>
      </c>
    </row>
    <row r="84" spans="1:17" x14ac:dyDescent="0.2">
      <c r="A84" s="118" t="s">
        <v>93</v>
      </c>
      <c r="B84" s="124" t="s">
        <v>93</v>
      </c>
      <c r="C84" s="121">
        <v>0.874</v>
      </c>
      <c r="D84" s="121">
        <v>0.874</v>
      </c>
      <c r="E84" s="121">
        <v>0.875</v>
      </c>
      <c r="F84" s="121">
        <v>0.876</v>
      </c>
      <c r="G84" s="121">
        <v>0.876</v>
      </c>
      <c r="H84" s="121">
        <v>0.876</v>
      </c>
      <c r="I84" s="121">
        <v>0.877</v>
      </c>
      <c r="J84" s="121">
        <v>0.88100000000000001</v>
      </c>
      <c r="K84" s="121">
        <v>0.88100000000000001</v>
      </c>
      <c r="L84" s="121">
        <v>0.88100000000000001</v>
      </c>
      <c r="M84" s="121">
        <v>0.88100000000000001</v>
      </c>
      <c r="N84" s="121">
        <v>0.88100000000000001</v>
      </c>
      <c r="O84" s="121">
        <v>0.878</v>
      </c>
      <c r="P84" s="121">
        <v>0.878</v>
      </c>
      <c r="Q84" s="121">
        <v>0.878</v>
      </c>
    </row>
    <row r="85" spans="1:17" x14ac:dyDescent="0.2">
      <c r="A85" s="118" t="s">
        <v>94</v>
      </c>
      <c r="B85" s="124" t="s">
        <v>94</v>
      </c>
      <c r="C85" s="121">
        <v>0.497</v>
      </c>
      <c r="D85" s="121">
        <v>0.50700000000000001</v>
      </c>
      <c r="E85" s="121">
        <v>0.26500000000000001</v>
      </c>
      <c r="F85" s="121">
        <v>0.22600000000000001</v>
      </c>
      <c r="G85" s="121">
        <v>0.22600000000000001</v>
      </c>
      <c r="H85" s="121">
        <v>0.22700000000000001</v>
      </c>
      <c r="I85" s="121">
        <v>0.24299999999999999</v>
      </c>
      <c r="J85" s="121">
        <v>0.45800000000000002</v>
      </c>
      <c r="K85" s="121">
        <v>0.48</v>
      </c>
      <c r="L85" s="121">
        <v>0.48499999999999999</v>
      </c>
      <c r="M85" s="121">
        <v>0.48599999999999999</v>
      </c>
      <c r="N85" s="121">
        <v>0.48099999999999998</v>
      </c>
      <c r="O85" s="121">
        <v>0.48499999999999999</v>
      </c>
      <c r="P85" s="121">
        <v>0.49</v>
      </c>
      <c r="Q85" s="121">
        <v>0.48099999999999998</v>
      </c>
    </row>
    <row r="86" spans="1:17" x14ac:dyDescent="0.2">
      <c r="A86" s="118" t="s">
        <v>95</v>
      </c>
      <c r="B86" s="124" t="s">
        <v>95</v>
      </c>
      <c r="C86" s="121">
        <v>0.44900000000000001</v>
      </c>
      <c r="D86" s="121">
        <v>0.44900000000000001</v>
      </c>
      <c r="E86" s="121">
        <v>0.501</v>
      </c>
      <c r="F86" s="121">
        <v>0.52</v>
      </c>
      <c r="G86" s="121">
        <v>0.52100000000000002</v>
      </c>
      <c r="H86" s="121">
        <v>0.53500000000000003</v>
      </c>
      <c r="I86" s="121">
        <v>0.56100000000000005</v>
      </c>
      <c r="J86" s="121">
        <v>0.54600000000000004</v>
      </c>
      <c r="K86" s="121">
        <v>0.54</v>
      </c>
      <c r="L86" s="121">
        <v>0.53600000000000003</v>
      </c>
      <c r="M86" s="121">
        <v>0.54600000000000004</v>
      </c>
      <c r="N86" s="121">
        <v>0.53600000000000003</v>
      </c>
      <c r="O86" s="121">
        <v>0.48899999999999999</v>
      </c>
      <c r="P86" s="121">
        <v>0.54300000000000004</v>
      </c>
      <c r="Q86" s="121">
        <v>0.61799999999999999</v>
      </c>
    </row>
    <row r="87" spans="1:17" x14ac:dyDescent="0.2">
      <c r="A87" s="118" t="s">
        <v>96</v>
      </c>
      <c r="B87" s="124" t="s">
        <v>96</v>
      </c>
      <c r="C87" s="121">
        <v>0.30599999999999999</v>
      </c>
      <c r="D87" s="121">
        <v>0.32300000000000001</v>
      </c>
      <c r="E87" s="121">
        <v>0.32200000000000001</v>
      </c>
      <c r="F87" s="121">
        <v>0.32400000000000001</v>
      </c>
      <c r="G87" s="121">
        <v>0.32200000000000001</v>
      </c>
      <c r="H87" s="121">
        <v>0.32200000000000001</v>
      </c>
      <c r="I87" s="121">
        <v>0.31900000000000001</v>
      </c>
      <c r="J87" s="121">
        <v>0.318</v>
      </c>
      <c r="K87" s="121">
        <v>0.318</v>
      </c>
      <c r="L87" s="121">
        <v>0.318</v>
      </c>
      <c r="M87" s="121">
        <v>0.32500000000000001</v>
      </c>
      <c r="N87" s="121">
        <v>0.40799999999999997</v>
      </c>
      <c r="O87" s="121">
        <v>0.47699999999999998</v>
      </c>
      <c r="P87" s="121">
        <v>0.42399999999999999</v>
      </c>
      <c r="Q87" s="121">
        <v>0.41299999999999998</v>
      </c>
    </row>
    <row r="88" spans="1:17" x14ac:dyDescent="0.2">
      <c r="A88" s="118" t="s">
        <v>97</v>
      </c>
      <c r="B88" s="124" t="s">
        <v>97</v>
      </c>
      <c r="C88" s="121">
        <v>0.313</v>
      </c>
      <c r="D88" s="121">
        <v>0.41099999999999998</v>
      </c>
      <c r="E88" s="121">
        <v>0.61</v>
      </c>
      <c r="F88" s="121">
        <v>0.61499999999999999</v>
      </c>
      <c r="G88" s="121">
        <v>0.61299999999999999</v>
      </c>
      <c r="H88" s="121">
        <v>0.55400000000000005</v>
      </c>
      <c r="I88" s="121">
        <v>0.46800000000000003</v>
      </c>
      <c r="J88" s="121">
        <v>0.41</v>
      </c>
      <c r="K88" s="121">
        <v>0.376</v>
      </c>
      <c r="L88" s="121">
        <v>0.35799999999999998</v>
      </c>
      <c r="M88" s="121">
        <v>0.35199999999999998</v>
      </c>
      <c r="N88" s="121">
        <v>0.36499999999999999</v>
      </c>
      <c r="O88" s="121">
        <v>0.51</v>
      </c>
      <c r="P88" s="121">
        <v>0.59699999999999998</v>
      </c>
      <c r="Q88" s="121">
        <v>0.59599999999999997</v>
      </c>
    </row>
    <row r="89" spans="1:17" x14ac:dyDescent="0.2">
      <c r="A89" s="118" t="s">
        <v>98</v>
      </c>
      <c r="B89" s="124" t="s">
        <v>98</v>
      </c>
      <c r="C89" s="121">
        <v>0.60199999999999998</v>
      </c>
      <c r="D89" s="121">
        <v>0.59599999999999997</v>
      </c>
      <c r="E89" s="121">
        <v>0.59799999999999998</v>
      </c>
      <c r="F89" s="121">
        <v>0.59699999999999998</v>
      </c>
      <c r="G89" s="121">
        <v>0.59699999999999998</v>
      </c>
      <c r="H89" s="121">
        <v>0.33100000000000002</v>
      </c>
      <c r="I89" s="121">
        <v>0.32500000000000001</v>
      </c>
      <c r="J89" s="121">
        <v>0.52700000000000002</v>
      </c>
      <c r="K89" s="121">
        <v>0.52900000000000003</v>
      </c>
      <c r="L89" s="121">
        <v>0.52900000000000003</v>
      </c>
      <c r="M89" s="121">
        <v>0.51800000000000002</v>
      </c>
      <c r="N89" s="121">
        <v>0.5</v>
      </c>
      <c r="O89" s="121">
        <v>0.48699999999999999</v>
      </c>
      <c r="P89" s="121">
        <v>0.40500000000000003</v>
      </c>
      <c r="Q89" s="121">
        <v>0.254</v>
      </c>
    </row>
    <row r="90" spans="1:17" x14ac:dyDescent="0.2">
      <c r="A90" s="118" t="s">
        <v>99</v>
      </c>
      <c r="B90" s="124" t="s">
        <v>99</v>
      </c>
      <c r="C90" s="121">
        <v>0.78700000000000003</v>
      </c>
      <c r="D90" s="121">
        <v>0.81200000000000006</v>
      </c>
      <c r="E90" s="121">
        <v>0.82599999999999996</v>
      </c>
      <c r="F90" s="121">
        <v>0.82599999999999996</v>
      </c>
      <c r="G90" s="121">
        <v>0.82599999999999996</v>
      </c>
      <c r="H90" s="121">
        <v>0.82199999999999995</v>
      </c>
      <c r="I90" s="121">
        <v>0.79600000000000004</v>
      </c>
      <c r="J90" s="121">
        <v>0.78</v>
      </c>
      <c r="K90" s="121">
        <v>0.78</v>
      </c>
      <c r="L90" s="121">
        <v>0.77600000000000002</v>
      </c>
      <c r="M90" s="121">
        <v>0.76800000000000002</v>
      </c>
      <c r="N90" s="121">
        <v>0.76200000000000001</v>
      </c>
      <c r="O90" s="121">
        <v>0.77100000000000002</v>
      </c>
      <c r="P90" s="121">
        <v>0.77400000000000002</v>
      </c>
      <c r="Q90" s="121">
        <v>0.77700000000000002</v>
      </c>
    </row>
    <row r="91" spans="1:17" x14ac:dyDescent="0.2">
      <c r="A91" s="118" t="s">
        <v>100</v>
      </c>
      <c r="B91" s="124" t="s">
        <v>100</v>
      </c>
      <c r="C91" s="121">
        <v>0.44500000000000001</v>
      </c>
      <c r="D91" s="121">
        <v>0.40300000000000002</v>
      </c>
      <c r="E91" s="121">
        <v>0.36499999999999999</v>
      </c>
      <c r="F91" s="121">
        <v>0.47299999999999998</v>
      </c>
      <c r="G91" s="121">
        <v>0.47299999999999998</v>
      </c>
      <c r="H91" s="121">
        <v>0.47799999999999998</v>
      </c>
      <c r="I91" s="121">
        <v>0.45800000000000002</v>
      </c>
      <c r="J91" s="121">
        <v>0.42499999999999999</v>
      </c>
      <c r="K91" s="121">
        <v>0.42899999999999999</v>
      </c>
      <c r="L91" s="121">
        <v>0.42899999999999999</v>
      </c>
      <c r="M91" s="121">
        <v>0.39200000000000002</v>
      </c>
      <c r="N91" s="121">
        <v>0.39600000000000002</v>
      </c>
      <c r="O91" s="121">
        <v>0.40100000000000002</v>
      </c>
      <c r="P91" s="121">
        <v>0.39600000000000002</v>
      </c>
      <c r="Q91" s="121">
        <v>0.38500000000000001</v>
      </c>
    </row>
    <row r="92" spans="1:17" x14ac:dyDescent="0.2">
      <c r="A92" s="118" t="s">
        <v>101</v>
      </c>
      <c r="B92" s="124" t="s">
        <v>101</v>
      </c>
      <c r="C92" s="121">
        <v>0.76800000000000002</v>
      </c>
      <c r="D92" s="121">
        <v>0.76800000000000002</v>
      </c>
      <c r="E92" s="121">
        <v>0.76800000000000002</v>
      </c>
      <c r="F92" s="121">
        <v>0.77500000000000002</v>
      </c>
      <c r="G92" s="121">
        <v>0.77500000000000002</v>
      </c>
      <c r="H92" s="121">
        <v>0.77500000000000002</v>
      </c>
      <c r="I92" s="121">
        <v>0.76600000000000001</v>
      </c>
      <c r="J92" s="121">
        <v>0.76100000000000001</v>
      </c>
      <c r="K92" s="121">
        <v>0.78600000000000003</v>
      </c>
      <c r="L92" s="121">
        <v>0.78600000000000003</v>
      </c>
      <c r="M92" s="121">
        <v>0.78600000000000003</v>
      </c>
      <c r="N92" s="121">
        <v>0.78900000000000003</v>
      </c>
      <c r="O92" s="121">
        <v>0.76400000000000001</v>
      </c>
      <c r="P92" s="121">
        <v>0.58099999999999996</v>
      </c>
      <c r="Q92" s="121">
        <v>0.59299999999999997</v>
      </c>
    </row>
    <row r="93" spans="1:17" x14ac:dyDescent="0.2">
      <c r="A93" s="118" t="s">
        <v>102</v>
      </c>
      <c r="B93" s="124" t="s">
        <v>102</v>
      </c>
      <c r="C93" s="121">
        <v>0.63700000000000001</v>
      </c>
      <c r="D93" s="121">
        <v>0.64600000000000002</v>
      </c>
      <c r="E93" s="121">
        <v>0.64700000000000002</v>
      </c>
      <c r="F93" s="121">
        <v>0.65400000000000003</v>
      </c>
      <c r="G93" s="121">
        <v>0.65200000000000002</v>
      </c>
      <c r="H93" s="121">
        <v>0.64900000000000002</v>
      </c>
      <c r="I93" s="121">
        <v>0.623</v>
      </c>
      <c r="J93" s="121">
        <v>0.623</v>
      </c>
      <c r="K93" s="121">
        <v>0.63300000000000001</v>
      </c>
      <c r="L93" s="121">
        <v>0.63600000000000001</v>
      </c>
      <c r="M93" s="121">
        <v>0.63</v>
      </c>
      <c r="N93" s="121">
        <v>0.67400000000000004</v>
      </c>
      <c r="O93" s="121">
        <v>0.66900000000000004</v>
      </c>
      <c r="P93" s="121">
        <v>0.64700000000000002</v>
      </c>
      <c r="Q93" s="121">
        <v>0.628</v>
      </c>
    </row>
    <row r="94" spans="1:17" x14ac:dyDescent="0.2">
      <c r="A94" s="118" t="s">
        <v>103</v>
      </c>
      <c r="B94" s="124" t="s">
        <v>103</v>
      </c>
      <c r="C94" s="121">
        <v>0.45300000000000001</v>
      </c>
      <c r="D94" s="121">
        <v>0.45300000000000001</v>
      </c>
      <c r="E94" s="121">
        <v>0.46800000000000003</v>
      </c>
      <c r="F94" s="121">
        <v>0.56699999999999995</v>
      </c>
      <c r="G94" s="121">
        <v>0.70399999999999996</v>
      </c>
      <c r="H94" s="121">
        <v>0.69299999999999995</v>
      </c>
      <c r="I94" s="121">
        <v>0.65600000000000003</v>
      </c>
      <c r="J94" s="121">
        <v>0.65800000000000003</v>
      </c>
      <c r="K94" s="121">
        <v>0.57999999999999996</v>
      </c>
      <c r="L94" s="121">
        <v>0.54900000000000004</v>
      </c>
      <c r="M94" s="121">
        <v>0.52300000000000002</v>
      </c>
      <c r="N94" s="121">
        <v>0.52100000000000002</v>
      </c>
      <c r="O94" s="121">
        <v>0.59699999999999998</v>
      </c>
      <c r="P94" s="121">
        <v>0.61899999999999999</v>
      </c>
      <c r="Q94" s="121">
        <v>0.73799999999999999</v>
      </c>
    </row>
    <row r="95" spans="1:17" x14ac:dyDescent="0.2">
      <c r="A95" s="118" t="s">
        <v>104</v>
      </c>
      <c r="B95" s="124" t="s">
        <v>104</v>
      </c>
      <c r="C95" s="121">
        <v>0.69099999999999995</v>
      </c>
      <c r="D95" s="121">
        <v>0.67</v>
      </c>
      <c r="E95" s="121">
        <v>0.67400000000000004</v>
      </c>
      <c r="F95" s="121">
        <v>0.68899999999999995</v>
      </c>
      <c r="G95" s="121">
        <v>0.68400000000000005</v>
      </c>
      <c r="H95" s="121">
        <v>0.68700000000000006</v>
      </c>
      <c r="I95" s="121">
        <v>0.68799999999999994</v>
      </c>
      <c r="J95" s="121">
        <v>0.68700000000000006</v>
      </c>
      <c r="K95" s="121">
        <v>0.67900000000000005</v>
      </c>
      <c r="L95" s="121">
        <v>0.67100000000000004</v>
      </c>
      <c r="M95" s="121">
        <v>0.65300000000000002</v>
      </c>
      <c r="N95" s="121">
        <v>0.65300000000000002</v>
      </c>
      <c r="O95" s="121">
        <v>0.65800000000000003</v>
      </c>
      <c r="P95" s="121">
        <v>0.64800000000000002</v>
      </c>
      <c r="Q95" s="121">
        <v>0.628</v>
      </c>
    </row>
    <row r="96" spans="1:17" x14ac:dyDescent="0.2">
      <c r="A96" s="118" t="s">
        <v>105</v>
      </c>
      <c r="B96" s="124" t="s">
        <v>105</v>
      </c>
      <c r="C96" s="121">
        <v>0.47699999999999998</v>
      </c>
      <c r="D96" s="121">
        <v>0.49099999999999999</v>
      </c>
      <c r="E96" s="121">
        <v>0.496</v>
      </c>
      <c r="F96" s="121">
        <v>0.501</v>
      </c>
      <c r="G96" s="121">
        <v>0.501</v>
      </c>
      <c r="H96" s="121">
        <v>0.5</v>
      </c>
      <c r="I96" s="121">
        <v>0.47099999999999997</v>
      </c>
      <c r="J96" s="121">
        <v>0.45800000000000002</v>
      </c>
      <c r="K96" s="121">
        <v>0.45800000000000002</v>
      </c>
      <c r="L96" s="121">
        <v>0.45500000000000002</v>
      </c>
      <c r="M96" s="121">
        <v>0.44500000000000001</v>
      </c>
      <c r="N96" s="121">
        <v>0.45300000000000001</v>
      </c>
      <c r="O96" s="121">
        <v>0.45800000000000002</v>
      </c>
      <c r="P96" s="121">
        <v>0.46700000000000003</v>
      </c>
      <c r="Q96" s="121">
        <v>0.496</v>
      </c>
    </row>
    <row r="97" spans="1:17" x14ac:dyDescent="0.2">
      <c r="A97" s="118" t="s">
        <v>106</v>
      </c>
      <c r="B97" s="124" t="s">
        <v>106</v>
      </c>
      <c r="C97" s="121">
        <v>0.26</v>
      </c>
      <c r="D97" s="121">
        <v>0.25600000000000001</v>
      </c>
      <c r="E97" s="121">
        <v>0.25700000000000001</v>
      </c>
      <c r="F97" s="121">
        <v>0.26100000000000001</v>
      </c>
      <c r="G97" s="121">
        <v>0.26400000000000001</v>
      </c>
      <c r="H97" s="121">
        <v>0.26800000000000002</v>
      </c>
      <c r="I97" s="121">
        <v>0.27200000000000002</v>
      </c>
      <c r="J97" s="121">
        <v>0.27200000000000002</v>
      </c>
      <c r="K97" s="121">
        <v>0.26800000000000002</v>
      </c>
      <c r="L97" s="121">
        <v>0.26800000000000002</v>
      </c>
      <c r="M97" s="121">
        <v>0.26300000000000001</v>
      </c>
      <c r="N97" s="121">
        <v>0.26400000000000001</v>
      </c>
      <c r="O97" s="121">
        <v>0.26200000000000001</v>
      </c>
      <c r="P97" s="121">
        <v>0.26</v>
      </c>
      <c r="Q97" s="121">
        <v>0.26100000000000001</v>
      </c>
    </row>
    <row r="98" spans="1:17" x14ac:dyDescent="0.2">
      <c r="A98" s="118" t="s">
        <v>107</v>
      </c>
      <c r="B98" s="124" t="s">
        <v>107</v>
      </c>
      <c r="C98" s="121">
        <v>0.48199999999999998</v>
      </c>
      <c r="D98" s="121">
        <v>0.47899999999999998</v>
      </c>
      <c r="E98" s="121">
        <v>0.47499999999999998</v>
      </c>
      <c r="F98" s="121">
        <v>0.435</v>
      </c>
      <c r="G98" s="121">
        <v>0.439</v>
      </c>
      <c r="H98" s="121">
        <v>0.439</v>
      </c>
      <c r="I98" s="121">
        <v>0.44400000000000001</v>
      </c>
      <c r="J98" s="121">
        <v>0.438</v>
      </c>
      <c r="K98" s="121">
        <v>0.44500000000000001</v>
      </c>
      <c r="L98" s="121">
        <v>0.435</v>
      </c>
      <c r="M98" s="121">
        <v>0.40799999999999997</v>
      </c>
      <c r="N98" s="121">
        <v>0.4</v>
      </c>
      <c r="O98" s="121">
        <v>0.39300000000000002</v>
      </c>
      <c r="P98" s="121">
        <v>0.35799999999999998</v>
      </c>
      <c r="Q98" s="121">
        <v>0.35599999999999998</v>
      </c>
    </row>
    <row r="99" spans="1:17" x14ac:dyDescent="0.2">
      <c r="A99" s="118" t="s">
        <v>108</v>
      </c>
      <c r="B99" s="85" t="s">
        <v>108</v>
      </c>
      <c r="C99" s="121">
        <v>8.8999999999999996E-2</v>
      </c>
      <c r="D99" s="121">
        <v>8.8999999999999996E-2</v>
      </c>
      <c r="E99" s="121">
        <v>9.0999999999999998E-2</v>
      </c>
      <c r="F99" s="121">
        <v>0.109</v>
      </c>
      <c r="G99" s="121">
        <v>0.223</v>
      </c>
      <c r="H99" s="121">
        <v>0.30099999999999999</v>
      </c>
      <c r="I99" s="121">
        <v>0.35599999999999998</v>
      </c>
      <c r="J99" s="121">
        <v>0.35899999999999999</v>
      </c>
      <c r="K99" s="121">
        <v>0.36799999999999999</v>
      </c>
      <c r="L99" s="121">
        <v>0.40600000000000003</v>
      </c>
      <c r="M99" s="121">
        <v>0.41</v>
      </c>
      <c r="N99" s="121">
        <v>0.4</v>
      </c>
      <c r="O99" s="121">
        <v>0.434</v>
      </c>
      <c r="P99" s="121">
        <v>0.436</v>
      </c>
      <c r="Q99" s="121">
        <v>0.126</v>
      </c>
    </row>
    <row r="100" spans="1:17" x14ac:dyDescent="0.2">
      <c r="A100" s="118" t="s">
        <v>109</v>
      </c>
      <c r="B100" s="124" t="s">
        <v>109</v>
      </c>
      <c r="C100" s="121">
        <v>0.66900000000000004</v>
      </c>
      <c r="D100" s="121">
        <v>0.66900000000000004</v>
      </c>
      <c r="E100" s="121">
        <v>0.66700000000000004</v>
      </c>
      <c r="F100" s="121">
        <v>0.65</v>
      </c>
      <c r="G100" s="121">
        <v>0.65700000000000003</v>
      </c>
      <c r="H100" s="121">
        <v>0.65700000000000003</v>
      </c>
      <c r="I100" s="121">
        <v>0.66200000000000003</v>
      </c>
      <c r="J100" s="121">
        <v>0.66700000000000004</v>
      </c>
      <c r="K100" s="121">
        <v>0.72599999999999998</v>
      </c>
      <c r="L100" s="121">
        <v>0.72499999999999998</v>
      </c>
      <c r="M100" s="121">
        <v>0.71799999999999997</v>
      </c>
      <c r="N100" s="121">
        <v>0.69699999999999995</v>
      </c>
      <c r="O100" s="121">
        <v>0.68899999999999995</v>
      </c>
      <c r="P100" s="121">
        <v>0.65200000000000002</v>
      </c>
      <c r="Q100" s="121">
        <v>0.63400000000000001</v>
      </c>
    </row>
    <row r="101" spans="1:17" x14ac:dyDescent="0.2">
      <c r="A101" s="118" t="s">
        <v>110</v>
      </c>
      <c r="B101" s="124" t="s">
        <v>110</v>
      </c>
      <c r="C101" s="121">
        <v>0.27100000000000002</v>
      </c>
      <c r="D101" s="121">
        <v>0.46700000000000003</v>
      </c>
      <c r="E101" s="121">
        <v>0.55600000000000005</v>
      </c>
      <c r="F101" s="121">
        <v>0.54700000000000004</v>
      </c>
      <c r="G101" s="121">
        <v>0.54800000000000004</v>
      </c>
      <c r="H101" s="121">
        <v>0.38700000000000001</v>
      </c>
      <c r="I101" s="121">
        <v>0.28100000000000003</v>
      </c>
      <c r="J101" s="121">
        <v>0.61799999999999999</v>
      </c>
      <c r="K101" s="121">
        <v>0.63500000000000001</v>
      </c>
      <c r="L101" s="121">
        <v>0.65600000000000003</v>
      </c>
      <c r="M101" s="121">
        <v>0.65100000000000002</v>
      </c>
      <c r="N101" s="121">
        <v>0.622</v>
      </c>
      <c r="O101" s="121">
        <v>0.58499999999999996</v>
      </c>
      <c r="P101" s="121">
        <v>0.58699999999999997</v>
      </c>
      <c r="Q101" s="121">
        <v>0.58899999999999997</v>
      </c>
    </row>
    <row r="102" spans="1:17" x14ac:dyDescent="0.2">
      <c r="A102" s="118" t="s">
        <v>111</v>
      </c>
      <c r="B102" s="124" t="s">
        <v>111</v>
      </c>
      <c r="C102" s="121">
        <v>0.872</v>
      </c>
      <c r="D102" s="121">
        <v>0.872</v>
      </c>
      <c r="E102" s="121">
        <v>0.872</v>
      </c>
      <c r="F102" s="121">
        <v>0.876</v>
      </c>
      <c r="G102" s="121">
        <v>0.871</v>
      </c>
      <c r="H102" s="121">
        <v>0.871</v>
      </c>
      <c r="I102" s="121">
        <v>0.876</v>
      </c>
      <c r="J102" s="121">
        <v>0.878</v>
      </c>
      <c r="K102" s="121">
        <v>0.878</v>
      </c>
      <c r="L102" s="121">
        <v>0.878</v>
      </c>
      <c r="M102" s="121">
        <v>0.876</v>
      </c>
      <c r="N102" s="121">
        <v>0.877</v>
      </c>
      <c r="O102" s="121">
        <v>0.87</v>
      </c>
      <c r="P102" s="121">
        <v>0.86499999999999999</v>
      </c>
      <c r="Q102" s="121">
        <v>0.86199999999999999</v>
      </c>
    </row>
    <row r="103" spans="1:17" x14ac:dyDescent="0.2">
      <c r="A103" s="118" t="s">
        <v>112</v>
      </c>
      <c r="B103" s="124" t="s">
        <v>112</v>
      </c>
      <c r="C103" s="121">
        <v>0.88600000000000001</v>
      </c>
      <c r="D103" s="121">
        <v>0.88900000000000001</v>
      </c>
      <c r="E103" s="121">
        <v>0.90200000000000002</v>
      </c>
      <c r="F103" s="121">
        <v>0.90400000000000003</v>
      </c>
      <c r="G103" s="121">
        <v>0.90200000000000002</v>
      </c>
      <c r="H103" s="121">
        <v>0.90100000000000002</v>
      </c>
      <c r="I103" s="121">
        <v>0.89400000000000002</v>
      </c>
      <c r="J103" s="121">
        <v>0.89200000000000002</v>
      </c>
      <c r="K103" s="121">
        <v>0.89100000000000001</v>
      </c>
      <c r="L103" s="121">
        <v>0.89100000000000001</v>
      </c>
      <c r="M103" s="121">
        <v>0.88800000000000001</v>
      </c>
      <c r="N103" s="121">
        <v>0.89700000000000002</v>
      </c>
      <c r="O103" s="121">
        <v>0.89700000000000002</v>
      </c>
      <c r="P103" s="121">
        <v>0.89500000000000002</v>
      </c>
      <c r="Q103" s="121">
        <v>0.88700000000000001</v>
      </c>
    </row>
    <row r="104" spans="1:17" x14ac:dyDescent="0.2">
      <c r="A104" s="118" t="s">
        <v>113</v>
      </c>
      <c r="B104" s="124" t="s">
        <v>113</v>
      </c>
      <c r="C104" s="121">
        <v>0.48499999999999999</v>
      </c>
      <c r="D104" s="121">
        <v>0.47099999999999997</v>
      </c>
      <c r="E104" s="121">
        <v>0.47</v>
      </c>
      <c r="F104" s="121">
        <v>0.46500000000000002</v>
      </c>
      <c r="G104" s="121">
        <v>0.45500000000000002</v>
      </c>
      <c r="H104" s="121">
        <v>0.38900000000000001</v>
      </c>
      <c r="I104" s="121">
        <v>0.34</v>
      </c>
      <c r="J104" s="121">
        <v>0.33900000000000002</v>
      </c>
      <c r="K104" s="121">
        <v>0.33800000000000002</v>
      </c>
      <c r="L104" s="121">
        <v>0.33200000000000002</v>
      </c>
      <c r="M104" s="121">
        <v>0.29599999999999999</v>
      </c>
      <c r="N104" s="121">
        <v>0.23699999999999999</v>
      </c>
      <c r="O104" s="121">
        <v>0.23100000000000001</v>
      </c>
      <c r="P104" s="121">
        <v>0.23899999999999999</v>
      </c>
      <c r="Q104" s="121">
        <v>0.23300000000000001</v>
      </c>
    </row>
    <row r="105" spans="1:17" x14ac:dyDescent="0.2">
      <c r="A105" s="118" t="s">
        <v>114</v>
      </c>
      <c r="B105" s="124" t="s">
        <v>114</v>
      </c>
      <c r="C105" s="121">
        <v>0.58499999999999996</v>
      </c>
      <c r="D105" s="121">
        <v>0.57799999999999996</v>
      </c>
      <c r="E105" s="121">
        <v>0.43099999999999999</v>
      </c>
      <c r="F105" s="121">
        <v>0.26400000000000001</v>
      </c>
      <c r="G105" s="121">
        <v>0.54900000000000004</v>
      </c>
      <c r="H105" s="121">
        <v>0.625</v>
      </c>
      <c r="I105" s="121">
        <v>0.63900000000000001</v>
      </c>
      <c r="J105" s="121">
        <v>0.63800000000000001</v>
      </c>
      <c r="K105" s="121">
        <v>0.628</v>
      </c>
      <c r="L105" s="121">
        <v>0.57899999999999996</v>
      </c>
      <c r="M105" s="121">
        <v>0.54700000000000004</v>
      </c>
      <c r="N105" s="121">
        <v>0.53500000000000003</v>
      </c>
      <c r="O105" s="121">
        <v>0.53100000000000003</v>
      </c>
      <c r="P105" s="121">
        <v>0.53200000000000003</v>
      </c>
      <c r="Q105" s="121">
        <v>0.52200000000000002</v>
      </c>
    </row>
    <row r="106" spans="1:17" x14ac:dyDescent="0.2">
      <c r="A106" s="118" t="s">
        <v>115</v>
      </c>
      <c r="B106" s="124" t="s">
        <v>115</v>
      </c>
      <c r="C106" s="121">
        <v>0.41699999999999998</v>
      </c>
      <c r="D106" s="121">
        <v>0.41699999999999998</v>
      </c>
      <c r="E106" s="121">
        <v>0.41699999999999998</v>
      </c>
      <c r="F106" s="121">
        <v>0.435</v>
      </c>
      <c r="G106" s="121">
        <v>0.49299999999999999</v>
      </c>
      <c r="H106" s="121">
        <v>0.51600000000000001</v>
      </c>
      <c r="I106" s="121">
        <v>0.52800000000000002</v>
      </c>
      <c r="J106" s="121">
        <v>0.53200000000000003</v>
      </c>
      <c r="K106" s="121">
        <v>0.56699999999999995</v>
      </c>
      <c r="L106" s="121">
        <v>0.56499999999999995</v>
      </c>
      <c r="M106" s="121">
        <v>0.56299999999999994</v>
      </c>
      <c r="N106" s="121">
        <v>0.56299999999999994</v>
      </c>
      <c r="O106" s="121">
        <v>0.53</v>
      </c>
      <c r="P106" s="121">
        <v>0.52800000000000002</v>
      </c>
      <c r="Q106" s="121">
        <v>0.49099999999999999</v>
      </c>
    </row>
    <row r="107" spans="1:17" x14ac:dyDescent="0.2">
      <c r="A107" s="118" t="s">
        <v>193</v>
      </c>
      <c r="B107" s="124" t="s">
        <v>193</v>
      </c>
      <c r="C107" s="121">
        <v>0.57899999999999996</v>
      </c>
      <c r="D107" s="121">
        <v>0.55300000000000005</v>
      </c>
      <c r="E107" s="121">
        <v>0.52800000000000002</v>
      </c>
      <c r="F107" s="121">
        <v>0.52200000000000002</v>
      </c>
      <c r="G107" s="121">
        <v>0.48299999999999998</v>
      </c>
      <c r="H107" s="121">
        <v>0.44900000000000001</v>
      </c>
      <c r="I107" s="121">
        <v>0.442</v>
      </c>
      <c r="J107" s="121">
        <v>0.44400000000000001</v>
      </c>
      <c r="K107" s="121">
        <v>0.439</v>
      </c>
      <c r="L107" s="121">
        <v>0.44700000000000001</v>
      </c>
      <c r="M107" s="121">
        <v>0.54200000000000004</v>
      </c>
      <c r="N107" s="121">
        <v>0.56999999999999995</v>
      </c>
      <c r="O107" s="121">
        <v>0.60099999999999998</v>
      </c>
      <c r="P107" s="121">
        <v>0.60299999999999998</v>
      </c>
      <c r="Q107" s="121">
        <v>0.58599999999999997</v>
      </c>
    </row>
    <row r="108" spans="1:17" x14ac:dyDescent="0.2">
      <c r="A108" s="118" t="s">
        <v>116</v>
      </c>
      <c r="B108" s="124" t="s">
        <v>116</v>
      </c>
      <c r="C108" s="121">
        <v>0.89900000000000002</v>
      </c>
      <c r="D108" s="121">
        <v>0.89900000000000002</v>
      </c>
      <c r="E108" s="121">
        <v>0.89900000000000002</v>
      </c>
      <c r="F108" s="121">
        <v>0.89900000000000002</v>
      </c>
      <c r="G108" s="121">
        <v>0.9</v>
      </c>
      <c r="H108" s="121">
        <v>0.9</v>
      </c>
      <c r="I108" s="121">
        <v>0.89800000000000002</v>
      </c>
      <c r="J108" s="121">
        <v>0.89200000000000002</v>
      </c>
      <c r="K108" s="121">
        <v>0.89700000000000002</v>
      </c>
      <c r="L108" s="121">
        <v>0.89700000000000002</v>
      </c>
      <c r="M108" s="121">
        <v>0.89400000000000002</v>
      </c>
      <c r="N108" s="121">
        <v>0.88500000000000001</v>
      </c>
      <c r="O108" s="121">
        <v>0.89200000000000002</v>
      </c>
      <c r="P108" s="121">
        <v>0.89800000000000002</v>
      </c>
      <c r="Q108" s="121">
        <v>0.89800000000000002</v>
      </c>
    </row>
    <row r="109" spans="1:17" x14ac:dyDescent="0.2">
      <c r="A109" s="118" t="s">
        <v>117</v>
      </c>
      <c r="B109" s="124" t="s">
        <v>117</v>
      </c>
      <c r="C109" s="121">
        <v>0.158</v>
      </c>
      <c r="D109" s="121">
        <v>0.157</v>
      </c>
      <c r="E109" s="121">
        <v>0.157</v>
      </c>
      <c r="F109" s="121">
        <v>0.157</v>
      </c>
      <c r="G109" s="121">
        <v>0.16400000000000001</v>
      </c>
      <c r="H109" s="121">
        <v>0.17399999999999999</v>
      </c>
      <c r="I109" s="121">
        <v>0.17399999999999999</v>
      </c>
      <c r="J109" s="121">
        <v>0.17399999999999999</v>
      </c>
      <c r="K109" s="121">
        <v>0.17399999999999999</v>
      </c>
      <c r="L109" s="121">
        <v>0.17699999999999999</v>
      </c>
      <c r="M109" s="121">
        <v>0.17699999999999999</v>
      </c>
      <c r="N109" s="121">
        <v>0.17699999999999999</v>
      </c>
      <c r="O109" s="121">
        <v>0.17699999999999999</v>
      </c>
      <c r="P109" s="121">
        <v>0.17599999999999999</v>
      </c>
      <c r="Q109" s="121">
        <v>0.17599999999999999</v>
      </c>
    </row>
    <row r="110" spans="1:17" x14ac:dyDescent="0.2">
      <c r="A110" s="118" t="s">
        <v>118</v>
      </c>
      <c r="B110" s="124" t="s">
        <v>118</v>
      </c>
      <c r="C110" s="121">
        <v>0.35399999999999998</v>
      </c>
      <c r="D110" s="121">
        <v>0.41299999999999998</v>
      </c>
      <c r="E110" s="121">
        <v>0.432</v>
      </c>
      <c r="F110" s="121">
        <v>0.46500000000000002</v>
      </c>
      <c r="G110" s="121">
        <v>0.46300000000000002</v>
      </c>
      <c r="H110" s="121">
        <v>0.46</v>
      </c>
      <c r="I110" s="121">
        <v>0.45600000000000002</v>
      </c>
      <c r="J110" s="121">
        <v>0.45500000000000002</v>
      </c>
      <c r="K110" s="121">
        <v>0.42499999999999999</v>
      </c>
      <c r="L110" s="121">
        <v>0.40500000000000003</v>
      </c>
      <c r="M110" s="121">
        <v>0.40300000000000002</v>
      </c>
      <c r="N110" s="121">
        <v>0.38600000000000001</v>
      </c>
      <c r="O110" s="121">
        <v>0.35099999999999998</v>
      </c>
      <c r="P110" s="121">
        <v>0.35</v>
      </c>
      <c r="Q110" s="121">
        <v>0.36299999999999999</v>
      </c>
    </row>
    <row r="111" spans="1:17" x14ac:dyDescent="0.2">
      <c r="A111" s="118" t="s">
        <v>119</v>
      </c>
      <c r="B111" s="124" t="s">
        <v>119</v>
      </c>
      <c r="C111" s="121">
        <v>0.74299999999999999</v>
      </c>
      <c r="D111" s="121">
        <v>0.74299999999999999</v>
      </c>
      <c r="E111" s="121">
        <v>0.752</v>
      </c>
      <c r="F111" s="121">
        <v>0.753</v>
      </c>
      <c r="G111" s="121">
        <v>0.753</v>
      </c>
      <c r="H111" s="121">
        <v>0.753</v>
      </c>
      <c r="I111" s="121">
        <v>0.76200000000000001</v>
      </c>
      <c r="J111" s="121">
        <v>0.753</v>
      </c>
      <c r="K111" s="121">
        <v>0.75900000000000001</v>
      </c>
      <c r="L111" s="121">
        <v>0.75900000000000001</v>
      </c>
      <c r="M111" s="121">
        <v>0.74199999999999999</v>
      </c>
      <c r="N111" s="121">
        <v>0.73299999999999998</v>
      </c>
      <c r="O111" s="121">
        <v>0.73799999999999999</v>
      </c>
      <c r="P111" s="121">
        <v>0.74199999999999999</v>
      </c>
      <c r="Q111" s="121">
        <v>0.75</v>
      </c>
    </row>
    <row r="112" spans="1:17" x14ac:dyDescent="0.2">
      <c r="A112" s="118" t="s">
        <v>120</v>
      </c>
      <c r="B112" s="124" t="s">
        <v>120</v>
      </c>
      <c r="C112" s="121">
        <v>0.47099999999999997</v>
      </c>
      <c r="D112" s="121">
        <v>0.432</v>
      </c>
      <c r="E112" s="121">
        <v>0.432</v>
      </c>
      <c r="F112" s="121">
        <v>0.437</v>
      </c>
      <c r="G112" s="121">
        <v>0.434</v>
      </c>
      <c r="H112" s="121">
        <v>0.42299999999999999</v>
      </c>
      <c r="I112" s="121">
        <v>0.41299999999999998</v>
      </c>
      <c r="J112" s="121">
        <v>0.41199999999999998</v>
      </c>
      <c r="K112" s="121">
        <v>0.40899999999999997</v>
      </c>
      <c r="L112" s="121">
        <v>0.40899999999999997</v>
      </c>
      <c r="M112" s="121">
        <v>0.41299999999999998</v>
      </c>
      <c r="N112" s="121">
        <v>0.42599999999999999</v>
      </c>
      <c r="O112" s="121">
        <v>0.42799999999999999</v>
      </c>
      <c r="P112" s="121">
        <v>0.42499999999999999</v>
      </c>
      <c r="Q112" s="121">
        <v>0.42499999999999999</v>
      </c>
    </row>
    <row r="113" spans="1:17" x14ac:dyDescent="0.2">
      <c r="A113" s="118" t="s">
        <v>121</v>
      </c>
      <c r="B113" s="124" t="s">
        <v>121</v>
      </c>
      <c r="C113" s="121">
        <v>0.60199999999999998</v>
      </c>
      <c r="D113" s="121">
        <v>0.59599999999999997</v>
      </c>
      <c r="E113" s="121">
        <v>0.63500000000000001</v>
      </c>
      <c r="F113" s="121">
        <v>0.64400000000000002</v>
      </c>
      <c r="G113" s="121">
        <v>0.63700000000000001</v>
      </c>
      <c r="H113" s="121">
        <v>0.60599999999999998</v>
      </c>
      <c r="I113" s="121">
        <v>0.59</v>
      </c>
      <c r="J113" s="121">
        <v>0.60099999999999998</v>
      </c>
      <c r="K113" s="121">
        <v>0.58699999999999997</v>
      </c>
      <c r="L113" s="121">
        <v>0.58699999999999997</v>
      </c>
      <c r="M113" s="121">
        <v>0.58799999999999997</v>
      </c>
      <c r="N113" s="121">
        <v>0.58199999999999996</v>
      </c>
      <c r="O113" s="121">
        <v>0.57699999999999996</v>
      </c>
      <c r="P113" s="121">
        <v>0.56999999999999995</v>
      </c>
      <c r="Q113" s="121">
        <v>0.56999999999999995</v>
      </c>
    </row>
    <row r="114" spans="1:17" x14ac:dyDescent="0.2">
      <c r="A114" s="118" t="s">
        <v>122</v>
      </c>
      <c r="B114" s="124" t="s">
        <v>122</v>
      </c>
      <c r="C114" s="121">
        <v>0.78600000000000003</v>
      </c>
      <c r="D114" s="121">
        <v>0.79</v>
      </c>
      <c r="E114" s="121">
        <v>0.78900000000000003</v>
      </c>
      <c r="F114" s="121">
        <v>0.79500000000000004</v>
      </c>
      <c r="G114" s="121">
        <v>0.80100000000000005</v>
      </c>
      <c r="H114" s="121">
        <v>0.80900000000000005</v>
      </c>
      <c r="I114" s="121">
        <v>0.80600000000000005</v>
      </c>
      <c r="J114" s="121">
        <v>0.80500000000000005</v>
      </c>
      <c r="K114" s="121">
        <v>0.79500000000000004</v>
      </c>
      <c r="L114" s="121">
        <v>0.77500000000000002</v>
      </c>
      <c r="M114" s="121">
        <v>0.77500000000000002</v>
      </c>
      <c r="N114" s="121">
        <v>0.79300000000000004</v>
      </c>
      <c r="O114" s="121">
        <v>0.78500000000000003</v>
      </c>
      <c r="P114" s="121">
        <v>0.80300000000000005</v>
      </c>
      <c r="Q114" s="121">
        <v>0.75900000000000001</v>
      </c>
    </row>
    <row r="115" spans="1:17" x14ac:dyDescent="0.2">
      <c r="A115" s="118" t="s">
        <v>123</v>
      </c>
      <c r="B115" s="124" t="s">
        <v>123</v>
      </c>
      <c r="C115" s="121">
        <v>0.47299999999999998</v>
      </c>
      <c r="D115" s="121">
        <v>0.47499999999999998</v>
      </c>
      <c r="E115" s="121">
        <v>0.47499999999999998</v>
      </c>
      <c r="F115" s="121">
        <v>0.52400000000000002</v>
      </c>
      <c r="G115" s="121">
        <v>0.55300000000000005</v>
      </c>
      <c r="H115" s="121">
        <v>0.55300000000000005</v>
      </c>
      <c r="I115" s="121">
        <v>0.55300000000000005</v>
      </c>
      <c r="J115" s="121">
        <v>0.55200000000000005</v>
      </c>
      <c r="K115" s="121">
        <v>0.55200000000000005</v>
      </c>
      <c r="L115" s="121">
        <v>0.52200000000000002</v>
      </c>
      <c r="M115" s="121">
        <v>0.50600000000000001</v>
      </c>
      <c r="N115" s="121">
        <v>0.47899999999999998</v>
      </c>
      <c r="O115" s="121">
        <v>0.45800000000000002</v>
      </c>
      <c r="P115" s="121">
        <v>0.42899999999999999</v>
      </c>
      <c r="Q115" s="121">
        <v>0.42899999999999999</v>
      </c>
    </row>
    <row r="116" spans="1:17" x14ac:dyDescent="0.2">
      <c r="A116" s="118" t="s">
        <v>124</v>
      </c>
      <c r="B116" s="124" t="s">
        <v>124</v>
      </c>
      <c r="C116" s="121">
        <v>0.875</v>
      </c>
      <c r="D116" s="121">
        <v>0.89100000000000001</v>
      </c>
      <c r="E116" s="121">
        <v>0.89100000000000001</v>
      </c>
      <c r="F116" s="121">
        <v>0.88900000000000001</v>
      </c>
      <c r="G116" s="121">
        <v>0.89</v>
      </c>
      <c r="H116" s="121">
        <v>0.89400000000000002</v>
      </c>
      <c r="I116" s="121">
        <v>0.88900000000000001</v>
      </c>
      <c r="J116" s="121">
        <v>0.88</v>
      </c>
      <c r="K116" s="121">
        <v>0.88300000000000001</v>
      </c>
      <c r="L116" s="121">
        <v>0.73799999999999999</v>
      </c>
      <c r="M116" s="121">
        <v>0.69799999999999995</v>
      </c>
      <c r="N116" s="121">
        <v>0.69699999999999995</v>
      </c>
      <c r="O116" s="121">
        <v>0.69</v>
      </c>
      <c r="P116" s="121">
        <v>0.63200000000000001</v>
      </c>
      <c r="Q116" s="121">
        <v>0.58499999999999996</v>
      </c>
    </row>
    <row r="117" spans="1:17" x14ac:dyDescent="0.2">
      <c r="A117" s="118" t="s">
        <v>125</v>
      </c>
      <c r="B117" s="124" t="s">
        <v>125</v>
      </c>
      <c r="C117" s="121">
        <v>0.89700000000000002</v>
      </c>
      <c r="D117" s="121">
        <v>0.89400000000000002</v>
      </c>
      <c r="E117" s="121">
        <v>0.89500000000000002</v>
      </c>
      <c r="F117" s="121">
        <v>0.89400000000000002</v>
      </c>
      <c r="G117" s="121">
        <v>0.88600000000000001</v>
      </c>
      <c r="H117" s="121">
        <v>0.89200000000000002</v>
      </c>
      <c r="I117" s="121">
        <v>0.88700000000000001</v>
      </c>
      <c r="J117" s="121">
        <v>0.88700000000000001</v>
      </c>
      <c r="K117" s="121">
        <v>0.88900000000000001</v>
      </c>
      <c r="L117" s="121">
        <v>0.89200000000000002</v>
      </c>
      <c r="M117" s="121">
        <v>0.89600000000000002</v>
      </c>
      <c r="N117" s="121">
        <v>0.89800000000000002</v>
      </c>
      <c r="O117" s="121">
        <v>0.89300000000000002</v>
      </c>
      <c r="P117" s="121">
        <v>0.88200000000000001</v>
      </c>
      <c r="Q117" s="121">
        <v>0.88300000000000001</v>
      </c>
    </row>
    <row r="118" spans="1:17" x14ac:dyDescent="0.2">
      <c r="A118" s="118" t="s">
        <v>126</v>
      </c>
      <c r="B118" s="124" t="s">
        <v>126</v>
      </c>
      <c r="C118" s="121">
        <v>8.2000000000000003E-2</v>
      </c>
      <c r="D118" s="121">
        <v>8.2000000000000003E-2</v>
      </c>
      <c r="E118" s="121">
        <v>8.2000000000000003E-2</v>
      </c>
      <c r="F118" s="121">
        <v>8.2000000000000003E-2</v>
      </c>
      <c r="G118" s="121">
        <v>8.3000000000000004E-2</v>
      </c>
      <c r="H118" s="121">
        <v>8.4000000000000005E-2</v>
      </c>
      <c r="I118" s="121">
        <v>8.3000000000000004E-2</v>
      </c>
      <c r="J118" s="121">
        <v>8.4000000000000005E-2</v>
      </c>
      <c r="K118" s="121">
        <v>8.3000000000000004E-2</v>
      </c>
      <c r="L118" s="121">
        <v>8.2000000000000003E-2</v>
      </c>
      <c r="M118" s="121">
        <v>8.3000000000000004E-2</v>
      </c>
      <c r="N118" s="121">
        <v>8.3000000000000004E-2</v>
      </c>
      <c r="O118" s="121">
        <v>8.1000000000000003E-2</v>
      </c>
      <c r="P118" s="121">
        <v>8.1000000000000003E-2</v>
      </c>
      <c r="Q118" s="121">
        <v>6.5000000000000002E-2</v>
      </c>
    </row>
    <row r="119" spans="1:17" x14ac:dyDescent="0.2">
      <c r="A119" s="118" t="s">
        <v>127</v>
      </c>
      <c r="B119" s="124" t="s">
        <v>127</v>
      </c>
      <c r="C119" s="121">
        <v>0.61899999999999999</v>
      </c>
      <c r="D119" s="121">
        <v>0.628</v>
      </c>
      <c r="E119" s="121">
        <v>0.68300000000000005</v>
      </c>
      <c r="F119" s="121">
        <v>0.68300000000000005</v>
      </c>
      <c r="G119" s="121">
        <v>0.68600000000000005</v>
      </c>
      <c r="H119" s="121">
        <v>0.67600000000000005</v>
      </c>
      <c r="I119" s="121">
        <v>0.67700000000000005</v>
      </c>
      <c r="J119" s="121">
        <v>0.68200000000000005</v>
      </c>
      <c r="K119" s="121">
        <v>0.71699999999999997</v>
      </c>
      <c r="L119" s="121">
        <v>0.73599999999999999</v>
      </c>
      <c r="M119" s="121">
        <v>0.68799999999999994</v>
      </c>
      <c r="N119" s="121">
        <v>0.69199999999999995</v>
      </c>
      <c r="O119" s="121">
        <v>0.70299999999999996</v>
      </c>
      <c r="P119" s="121">
        <v>0.76600000000000001</v>
      </c>
      <c r="Q119" s="121">
        <v>0.78200000000000003</v>
      </c>
    </row>
    <row r="120" spans="1:17" x14ac:dyDescent="0.2">
      <c r="A120" s="118" t="s">
        <v>194</v>
      </c>
      <c r="B120" s="85" t="s">
        <v>194</v>
      </c>
      <c r="C120" s="121">
        <v>0.32100000000000001</v>
      </c>
      <c r="D120" s="121">
        <v>0.307</v>
      </c>
      <c r="E120" s="121">
        <v>0.312</v>
      </c>
      <c r="F120" s="121">
        <v>0.31</v>
      </c>
      <c r="G120" s="121">
        <v>0.309</v>
      </c>
      <c r="H120" s="121">
        <v>0.29199999999999998</v>
      </c>
      <c r="I120" s="121">
        <v>0.28100000000000003</v>
      </c>
      <c r="J120" s="121">
        <v>0.27300000000000002</v>
      </c>
      <c r="K120" s="121">
        <v>0.27100000000000002</v>
      </c>
      <c r="L120" s="121">
        <v>0.26900000000000002</v>
      </c>
      <c r="M120" s="121">
        <v>0.27</v>
      </c>
      <c r="N120" s="121">
        <v>0.27200000000000002</v>
      </c>
      <c r="O120" s="121">
        <v>0.26800000000000002</v>
      </c>
      <c r="P120" s="121">
        <v>0.26200000000000001</v>
      </c>
      <c r="Q120" s="121">
        <v>0.25700000000000001</v>
      </c>
    </row>
    <row r="121" spans="1:17" x14ac:dyDescent="0.2">
      <c r="A121" s="118" t="s">
        <v>129</v>
      </c>
      <c r="B121" s="124" t="s">
        <v>129</v>
      </c>
      <c r="C121" s="121">
        <v>0.20200000000000001</v>
      </c>
      <c r="D121" s="121">
        <v>0.20799999999999999</v>
      </c>
      <c r="E121" s="121">
        <v>0.22600000000000001</v>
      </c>
      <c r="F121" s="121">
        <v>0.223</v>
      </c>
      <c r="G121" s="121">
        <v>0.222</v>
      </c>
      <c r="H121" s="121">
        <v>0.22600000000000001</v>
      </c>
      <c r="I121" s="121">
        <v>0.22800000000000001</v>
      </c>
      <c r="J121" s="121">
        <v>0.23599999999999999</v>
      </c>
      <c r="K121" s="121">
        <v>0.23599999999999999</v>
      </c>
      <c r="L121" s="121">
        <v>0.23400000000000001</v>
      </c>
      <c r="M121" s="121">
        <v>0.23300000000000001</v>
      </c>
      <c r="N121" s="121">
        <v>0.23499999999999999</v>
      </c>
      <c r="O121" s="121">
        <v>0.23799999999999999</v>
      </c>
      <c r="P121" s="121">
        <v>0.23499999999999999</v>
      </c>
      <c r="Q121" s="121">
        <v>0.23599999999999999</v>
      </c>
    </row>
    <row r="122" spans="1:17" x14ac:dyDescent="0.2">
      <c r="A122" s="118" t="s">
        <v>130</v>
      </c>
      <c r="B122" s="124" t="s">
        <v>130</v>
      </c>
      <c r="C122" s="121">
        <v>1.7999999999999999E-2</v>
      </c>
      <c r="D122" s="121">
        <v>1.9E-2</v>
      </c>
      <c r="E122" s="121">
        <v>1.9E-2</v>
      </c>
      <c r="F122" s="121">
        <v>1.9E-2</v>
      </c>
      <c r="G122" s="121">
        <v>1.9E-2</v>
      </c>
      <c r="H122" s="121">
        <v>1.9E-2</v>
      </c>
      <c r="I122" s="121">
        <v>1.7000000000000001E-2</v>
      </c>
      <c r="J122" s="121">
        <v>1.7999999999999999E-2</v>
      </c>
      <c r="K122" s="121">
        <v>1.7000000000000001E-2</v>
      </c>
      <c r="L122" s="121">
        <v>1.7999999999999999E-2</v>
      </c>
      <c r="M122" s="121">
        <v>1.6E-2</v>
      </c>
      <c r="N122" s="121">
        <v>1.6E-2</v>
      </c>
      <c r="O122" s="121">
        <v>1.6E-2</v>
      </c>
      <c r="P122" s="121">
        <v>1.4999999999999999E-2</v>
      </c>
      <c r="Q122" s="121">
        <v>1.6E-2</v>
      </c>
    </row>
    <row r="123" spans="1:17" x14ac:dyDescent="0.2">
      <c r="A123" s="118" t="s">
        <v>131</v>
      </c>
      <c r="B123" s="124" t="s">
        <v>131</v>
      </c>
      <c r="C123" s="121">
        <v>0.69099999999999995</v>
      </c>
      <c r="D123" s="121">
        <v>0.68700000000000006</v>
      </c>
      <c r="E123" s="121">
        <v>0.68899999999999995</v>
      </c>
      <c r="F123" s="121">
        <v>0.69299999999999995</v>
      </c>
      <c r="G123" s="121">
        <v>0.69299999999999995</v>
      </c>
      <c r="H123" s="121">
        <v>0.68899999999999995</v>
      </c>
      <c r="I123" s="121">
        <v>0.71899999999999997</v>
      </c>
      <c r="J123" s="121">
        <v>0.71799999999999997</v>
      </c>
      <c r="K123" s="121">
        <v>0.71799999999999997</v>
      </c>
      <c r="L123" s="121">
        <v>0.71599999999999997</v>
      </c>
      <c r="M123" s="121">
        <v>0.71499999999999997</v>
      </c>
      <c r="N123" s="121">
        <v>0.70199999999999996</v>
      </c>
      <c r="O123" s="121">
        <v>0.73099999999999998</v>
      </c>
      <c r="P123" s="121">
        <v>0.74099999999999999</v>
      </c>
      <c r="Q123" s="121">
        <v>0.70799999999999996</v>
      </c>
    </row>
    <row r="124" spans="1:17" x14ac:dyDescent="0.2">
      <c r="A124" s="118" t="s">
        <v>132</v>
      </c>
      <c r="B124" s="124" t="s">
        <v>132</v>
      </c>
      <c r="C124" s="121">
        <v>0.64100000000000001</v>
      </c>
      <c r="D124" s="121">
        <v>0.64200000000000002</v>
      </c>
      <c r="E124" s="121">
        <v>0.64300000000000002</v>
      </c>
      <c r="F124" s="121">
        <v>0.63200000000000001</v>
      </c>
      <c r="G124" s="121">
        <v>0.61799999999999999</v>
      </c>
      <c r="H124" s="121">
        <v>0.60899999999999999</v>
      </c>
      <c r="I124" s="121">
        <v>0.504</v>
      </c>
      <c r="J124" s="121">
        <v>0.44600000000000001</v>
      </c>
      <c r="K124" s="121">
        <v>0.42899999999999999</v>
      </c>
      <c r="L124" s="121">
        <v>0.41899999999999998</v>
      </c>
      <c r="M124" s="121">
        <v>0.378</v>
      </c>
      <c r="N124" s="121">
        <v>0.35599999999999998</v>
      </c>
      <c r="O124" s="121">
        <v>0.36099999999999999</v>
      </c>
      <c r="P124" s="121">
        <v>0.35299999999999998</v>
      </c>
      <c r="Q124" s="121">
        <v>0.33600000000000002</v>
      </c>
    </row>
    <row r="125" spans="1:17" x14ac:dyDescent="0.2">
      <c r="A125" s="118" t="s">
        <v>133</v>
      </c>
      <c r="B125" s="124" t="s">
        <v>133</v>
      </c>
      <c r="C125" s="121">
        <v>0.44600000000000001</v>
      </c>
      <c r="D125" s="121">
        <v>0.44600000000000001</v>
      </c>
      <c r="E125" s="121">
        <v>0.45</v>
      </c>
      <c r="F125" s="121">
        <v>0.45</v>
      </c>
      <c r="G125" s="121">
        <v>0.45100000000000001</v>
      </c>
      <c r="H125" s="121">
        <v>0.45100000000000001</v>
      </c>
      <c r="I125" s="121">
        <v>0.47099999999999997</v>
      </c>
      <c r="J125" s="121">
        <v>0.47199999999999998</v>
      </c>
      <c r="K125" s="121">
        <v>0.47699999999999998</v>
      </c>
      <c r="L125" s="121">
        <v>0.53200000000000003</v>
      </c>
      <c r="M125" s="121">
        <v>0.55300000000000005</v>
      </c>
      <c r="N125" s="121">
        <v>0.55800000000000005</v>
      </c>
      <c r="O125" s="121">
        <v>0.56599999999999995</v>
      </c>
      <c r="P125" s="121">
        <v>0.58499999999999996</v>
      </c>
      <c r="Q125" s="121">
        <v>0.66700000000000004</v>
      </c>
    </row>
    <row r="126" spans="1:17" x14ac:dyDescent="0.2">
      <c r="A126" s="118" t="s">
        <v>134</v>
      </c>
      <c r="B126" s="124" t="s">
        <v>134</v>
      </c>
      <c r="C126" s="121">
        <v>0.55000000000000004</v>
      </c>
      <c r="D126" s="121">
        <v>0.52500000000000002</v>
      </c>
      <c r="E126" s="121">
        <v>0.52500000000000002</v>
      </c>
      <c r="F126" s="121">
        <v>0.52500000000000002</v>
      </c>
      <c r="G126" s="121">
        <v>0.52500000000000002</v>
      </c>
      <c r="H126" s="121">
        <v>0.51700000000000002</v>
      </c>
      <c r="I126" s="121">
        <v>0.50900000000000001</v>
      </c>
      <c r="J126" s="121">
        <v>0.50900000000000001</v>
      </c>
      <c r="K126" s="121">
        <v>0.50900000000000001</v>
      </c>
      <c r="L126" s="121">
        <v>0.50900000000000001</v>
      </c>
      <c r="M126" s="121">
        <v>0.51300000000000001</v>
      </c>
      <c r="N126" s="121">
        <v>0.54</v>
      </c>
      <c r="O126" s="121">
        <v>0.54400000000000004</v>
      </c>
      <c r="P126" s="121">
        <v>0.55100000000000005</v>
      </c>
      <c r="Q126" s="121">
        <v>0.55300000000000005</v>
      </c>
    </row>
    <row r="127" spans="1:17" x14ac:dyDescent="0.2">
      <c r="A127" s="118" t="s">
        <v>135</v>
      </c>
      <c r="B127" s="124" t="s">
        <v>135</v>
      </c>
      <c r="C127" s="121">
        <v>0.379</v>
      </c>
      <c r="D127" s="121">
        <v>0.38100000000000001</v>
      </c>
      <c r="E127" s="121">
        <v>0.38400000000000001</v>
      </c>
      <c r="F127" s="121">
        <v>0.38400000000000001</v>
      </c>
      <c r="G127" s="121">
        <v>0.38800000000000001</v>
      </c>
      <c r="H127" s="121">
        <v>0.40699999999999997</v>
      </c>
      <c r="I127" s="121">
        <v>0.40200000000000002</v>
      </c>
      <c r="J127" s="121">
        <v>0.40200000000000002</v>
      </c>
      <c r="K127" s="121">
        <v>0.40699999999999997</v>
      </c>
      <c r="L127" s="121">
        <v>0.41599999999999998</v>
      </c>
      <c r="M127" s="121">
        <v>0.40400000000000003</v>
      </c>
      <c r="N127" s="121">
        <v>0.38800000000000001</v>
      </c>
      <c r="O127" s="121">
        <v>0.38300000000000001</v>
      </c>
      <c r="P127" s="121">
        <v>0.39100000000000001</v>
      </c>
      <c r="Q127" s="121">
        <v>0.40400000000000003</v>
      </c>
    </row>
    <row r="128" spans="1:17" x14ac:dyDescent="0.2">
      <c r="A128" s="118" t="s">
        <v>178</v>
      </c>
      <c r="B128" s="85" t="s">
        <v>178</v>
      </c>
      <c r="C128" s="121">
        <v>0.82899999999999996</v>
      </c>
      <c r="D128" s="121">
        <v>0.84</v>
      </c>
      <c r="E128" s="121">
        <v>0.84299999999999997</v>
      </c>
      <c r="F128" s="121">
        <v>0.85299999999999998</v>
      </c>
      <c r="G128" s="121">
        <v>0.85499999999999998</v>
      </c>
      <c r="H128" s="121">
        <v>0.84599999999999997</v>
      </c>
      <c r="I128" s="121">
        <v>0.83599999999999997</v>
      </c>
      <c r="J128" s="121">
        <v>0.83499999999999996</v>
      </c>
      <c r="K128" s="121">
        <v>0.83799999999999997</v>
      </c>
      <c r="L128" s="121">
        <v>0.83699999999999997</v>
      </c>
      <c r="M128" s="121">
        <v>0.83599999999999997</v>
      </c>
      <c r="N128" s="121">
        <v>0.81299999999999994</v>
      </c>
      <c r="O128" s="121">
        <v>0.83199999999999996</v>
      </c>
      <c r="P128" s="121">
        <v>0.83399999999999996</v>
      </c>
      <c r="Q128" s="121">
        <v>0.84599999999999997</v>
      </c>
    </row>
    <row r="129" spans="1:17" x14ac:dyDescent="0.2">
      <c r="A129" s="118" t="s">
        <v>137</v>
      </c>
      <c r="B129" s="124" t="s">
        <v>137</v>
      </c>
      <c r="C129" s="121">
        <v>0.83099999999999996</v>
      </c>
      <c r="D129" s="121">
        <v>0.83599999999999997</v>
      </c>
      <c r="E129" s="121">
        <v>0.879</v>
      </c>
      <c r="F129" s="121">
        <v>0.874</v>
      </c>
      <c r="G129" s="121">
        <v>0.86699999999999999</v>
      </c>
      <c r="H129" s="121">
        <v>0.85299999999999998</v>
      </c>
      <c r="I129" s="121">
        <v>0.86299999999999999</v>
      </c>
      <c r="J129" s="121">
        <v>0.87</v>
      </c>
      <c r="K129" s="121">
        <v>0.878</v>
      </c>
      <c r="L129" s="121">
        <v>0.86699999999999999</v>
      </c>
      <c r="M129" s="121">
        <v>0.84899999999999998</v>
      </c>
      <c r="N129" s="121">
        <v>0.84099999999999997</v>
      </c>
      <c r="O129" s="121">
        <v>0.80600000000000005</v>
      </c>
      <c r="P129" s="121">
        <v>0.75600000000000001</v>
      </c>
      <c r="Q129" s="121">
        <v>0.70299999999999996</v>
      </c>
    </row>
    <row r="130" spans="1:17" x14ac:dyDescent="0.2">
      <c r="A130" s="118" t="s">
        <v>138</v>
      </c>
      <c r="B130" s="124" t="s">
        <v>138</v>
      </c>
      <c r="C130" s="121">
        <v>0.78900000000000003</v>
      </c>
      <c r="D130" s="121">
        <v>0.78500000000000003</v>
      </c>
      <c r="E130" s="121">
        <v>0.77800000000000002</v>
      </c>
      <c r="F130" s="121">
        <v>0.77800000000000002</v>
      </c>
      <c r="G130" s="121">
        <v>0.77400000000000002</v>
      </c>
      <c r="H130" s="121">
        <v>0.78</v>
      </c>
      <c r="I130" s="121">
        <v>0.76600000000000001</v>
      </c>
      <c r="J130" s="121">
        <v>0.75</v>
      </c>
      <c r="K130" s="121">
        <v>0.752</v>
      </c>
      <c r="L130" s="121">
        <v>0.75</v>
      </c>
      <c r="M130" s="121">
        <v>0.73499999999999999</v>
      </c>
      <c r="N130" s="121">
        <v>0.73799999999999999</v>
      </c>
      <c r="O130" s="121">
        <v>0.71699999999999997</v>
      </c>
      <c r="P130" s="121">
        <v>0.70299999999999996</v>
      </c>
      <c r="Q130" s="121">
        <v>0.71499999999999997</v>
      </c>
    </row>
    <row r="131" spans="1:17" x14ac:dyDescent="0.2">
      <c r="A131" s="118" t="s">
        <v>139</v>
      </c>
      <c r="B131" s="124" t="s">
        <v>139</v>
      </c>
      <c r="C131" s="121" t="e">
        <v>#N/A</v>
      </c>
      <c r="D131" s="121" t="e">
        <v>#N/A</v>
      </c>
      <c r="E131" s="121" t="e">
        <v>#N/A</v>
      </c>
      <c r="F131" s="121" t="e">
        <v>#N/A</v>
      </c>
      <c r="G131" s="121">
        <v>0.21299999999999999</v>
      </c>
      <c r="H131" s="121">
        <v>0.215</v>
      </c>
      <c r="I131" s="121">
        <v>0.186</v>
      </c>
      <c r="J131" s="121">
        <v>0.18</v>
      </c>
      <c r="K131" s="121">
        <v>0.183</v>
      </c>
      <c r="L131" s="121">
        <v>0.17199999999999999</v>
      </c>
      <c r="M131" s="121">
        <v>0.17100000000000001</v>
      </c>
      <c r="N131" s="121">
        <v>0.16400000000000001</v>
      </c>
      <c r="O131" s="121">
        <v>0.17399999999999999</v>
      </c>
      <c r="P131" s="121">
        <v>0.188</v>
      </c>
      <c r="Q131" s="121">
        <v>0.13600000000000001</v>
      </c>
    </row>
    <row r="132" spans="1:17" x14ac:dyDescent="0.2">
      <c r="A132" s="118" t="s">
        <v>140</v>
      </c>
      <c r="B132" s="124" t="s">
        <v>140</v>
      </c>
      <c r="C132" s="121">
        <v>0.879</v>
      </c>
      <c r="D132" s="121">
        <v>0.88900000000000001</v>
      </c>
      <c r="E132" s="121">
        <v>0.89100000000000001</v>
      </c>
      <c r="F132" s="121">
        <v>0.89600000000000002</v>
      </c>
      <c r="G132" s="121">
        <v>0.89700000000000002</v>
      </c>
      <c r="H132" s="121">
        <v>0.89200000000000002</v>
      </c>
      <c r="I132" s="121">
        <v>0.874</v>
      </c>
      <c r="J132" s="121">
        <v>0.87</v>
      </c>
      <c r="K132" s="121">
        <v>0.85499999999999998</v>
      </c>
      <c r="L132" s="121">
        <v>0.85199999999999998</v>
      </c>
      <c r="M132" s="121">
        <v>0.84199999999999997</v>
      </c>
      <c r="N132" s="121">
        <v>0.85499999999999998</v>
      </c>
      <c r="O132" s="121">
        <v>0.874</v>
      </c>
      <c r="P132" s="121">
        <v>0.88700000000000001</v>
      </c>
      <c r="Q132" s="121">
        <v>0.85599999999999998</v>
      </c>
    </row>
    <row r="133" spans="1:17" x14ac:dyDescent="0.2">
      <c r="A133" s="118" t="s">
        <v>141</v>
      </c>
      <c r="B133" s="124" t="s">
        <v>141</v>
      </c>
      <c r="C133" s="121">
        <v>0.40699999999999997</v>
      </c>
      <c r="D133" s="121">
        <v>0.39900000000000002</v>
      </c>
      <c r="E133" s="121">
        <v>0.39600000000000002</v>
      </c>
      <c r="F133" s="121">
        <v>0.41599999999999998</v>
      </c>
      <c r="G133" s="121">
        <v>0.42</v>
      </c>
      <c r="H133" s="121">
        <v>0.42</v>
      </c>
      <c r="I133" s="121">
        <v>0.45900000000000002</v>
      </c>
      <c r="J133" s="121">
        <v>0.45700000000000002</v>
      </c>
      <c r="K133" s="121">
        <v>0.60599999999999998</v>
      </c>
      <c r="L133" s="121">
        <v>0.62</v>
      </c>
      <c r="M133" s="121">
        <v>0.61899999999999999</v>
      </c>
      <c r="N133" s="121">
        <v>0.629</v>
      </c>
      <c r="O133" s="121">
        <v>0.59399999999999997</v>
      </c>
      <c r="P133" s="121">
        <v>0.61299999999999999</v>
      </c>
      <c r="Q133" s="121">
        <v>0.57299999999999995</v>
      </c>
    </row>
    <row r="134" spans="1:17" x14ac:dyDescent="0.2">
      <c r="A134" s="118" t="s">
        <v>142</v>
      </c>
      <c r="B134" s="124" t="s">
        <v>142</v>
      </c>
      <c r="C134" s="121">
        <v>0.21299999999999999</v>
      </c>
      <c r="D134" s="121">
        <v>0.215</v>
      </c>
      <c r="E134" s="121">
        <v>0.216</v>
      </c>
      <c r="F134" s="121">
        <v>0.23100000000000001</v>
      </c>
      <c r="G134" s="121">
        <v>0.23</v>
      </c>
      <c r="H134" s="121">
        <v>0.224</v>
      </c>
      <c r="I134" s="121">
        <v>0.23100000000000001</v>
      </c>
      <c r="J134" s="121">
        <v>0.23100000000000001</v>
      </c>
      <c r="K134" s="121">
        <v>0.251</v>
      </c>
      <c r="L134" s="121">
        <v>0.25600000000000001</v>
      </c>
      <c r="M134" s="121">
        <v>0.26900000000000002</v>
      </c>
      <c r="N134" s="121">
        <v>0.27400000000000002</v>
      </c>
      <c r="O134" s="121">
        <v>0.217</v>
      </c>
      <c r="P134" s="121">
        <v>0.189</v>
      </c>
      <c r="Q134" s="121">
        <v>0.184</v>
      </c>
    </row>
    <row r="135" spans="1:17" x14ac:dyDescent="0.2">
      <c r="A135" s="118" t="s">
        <v>143</v>
      </c>
      <c r="B135" s="124" t="s">
        <v>143</v>
      </c>
      <c r="C135" s="121">
        <v>0.92200000000000004</v>
      </c>
      <c r="D135" s="121">
        <v>0.92200000000000004</v>
      </c>
      <c r="E135" s="121">
        <v>0.92200000000000004</v>
      </c>
      <c r="F135" s="121">
        <v>0.92</v>
      </c>
      <c r="G135" s="121">
        <v>0.92300000000000004</v>
      </c>
      <c r="H135" s="121">
        <v>0.92600000000000005</v>
      </c>
      <c r="I135" s="121">
        <v>0.92600000000000005</v>
      </c>
      <c r="J135" s="121">
        <v>0.92300000000000004</v>
      </c>
      <c r="K135" s="121">
        <v>0.92200000000000004</v>
      </c>
      <c r="L135" s="121">
        <v>0.92200000000000004</v>
      </c>
      <c r="M135" s="121">
        <v>0.92200000000000004</v>
      </c>
      <c r="N135" s="121">
        <v>0.91700000000000004</v>
      </c>
      <c r="O135" s="121">
        <v>0.90800000000000003</v>
      </c>
      <c r="P135" s="121">
        <v>0.90800000000000003</v>
      </c>
      <c r="Q135" s="121">
        <v>0.90700000000000003</v>
      </c>
    </row>
    <row r="136" spans="1:17" x14ac:dyDescent="0.2">
      <c r="A136" s="118" t="s">
        <v>144</v>
      </c>
      <c r="B136" s="124" t="s">
        <v>144</v>
      </c>
      <c r="C136" s="121">
        <v>0.88900000000000001</v>
      </c>
      <c r="D136" s="121">
        <v>0.89400000000000002</v>
      </c>
      <c r="E136" s="121">
        <v>0.89400000000000002</v>
      </c>
      <c r="F136" s="121">
        <v>0.89400000000000002</v>
      </c>
      <c r="G136" s="121">
        <v>0.89600000000000002</v>
      </c>
      <c r="H136" s="121">
        <v>0.90400000000000003</v>
      </c>
      <c r="I136" s="121">
        <v>0.90400000000000003</v>
      </c>
      <c r="J136" s="121">
        <v>0.90400000000000003</v>
      </c>
      <c r="K136" s="121">
        <v>0.90100000000000002</v>
      </c>
      <c r="L136" s="121">
        <v>0.89200000000000002</v>
      </c>
      <c r="M136" s="121">
        <v>0.89800000000000002</v>
      </c>
      <c r="N136" s="121">
        <v>0.89800000000000002</v>
      </c>
      <c r="O136" s="121">
        <v>0.89700000000000002</v>
      </c>
      <c r="P136" s="121">
        <v>0.89400000000000002</v>
      </c>
      <c r="Q136" s="121">
        <v>0.88500000000000001</v>
      </c>
    </row>
    <row r="137" spans="1:17" x14ac:dyDescent="0.2">
      <c r="A137" s="118" t="s">
        <v>145</v>
      </c>
      <c r="B137" s="124" t="s">
        <v>145</v>
      </c>
      <c r="C137" s="121">
        <v>0.23</v>
      </c>
      <c r="D137" s="121">
        <v>0.23300000000000001</v>
      </c>
      <c r="E137" s="121">
        <v>0.23200000000000001</v>
      </c>
      <c r="F137" s="121">
        <v>0.22600000000000001</v>
      </c>
      <c r="G137" s="121">
        <v>0.22500000000000001</v>
      </c>
      <c r="H137" s="121">
        <v>0.223</v>
      </c>
      <c r="I137" s="121">
        <v>0.214</v>
      </c>
      <c r="J137" s="121">
        <v>0.20100000000000001</v>
      </c>
      <c r="K137" s="121">
        <v>0.186</v>
      </c>
      <c r="L137" s="121">
        <v>0.17499999999999999</v>
      </c>
      <c r="M137" s="121">
        <v>0.17100000000000001</v>
      </c>
      <c r="N137" s="121">
        <v>0.16900000000000001</v>
      </c>
      <c r="O137" s="121">
        <v>0.16800000000000001</v>
      </c>
      <c r="P137" s="121">
        <v>0.17599999999999999</v>
      </c>
      <c r="Q137" s="121">
        <v>0.184</v>
      </c>
    </row>
    <row r="138" spans="1:17" x14ac:dyDescent="0.2">
      <c r="A138" s="118" t="s">
        <v>146</v>
      </c>
      <c r="B138" s="124" t="s">
        <v>146</v>
      </c>
      <c r="C138" s="121">
        <v>0.47399999999999998</v>
      </c>
      <c r="D138" s="121">
        <v>0.47399999999999998</v>
      </c>
      <c r="E138" s="121">
        <v>0.47299999999999998</v>
      </c>
      <c r="F138" s="121">
        <v>0.47099999999999997</v>
      </c>
      <c r="G138" s="121">
        <v>0.48199999999999998</v>
      </c>
      <c r="H138" s="121">
        <v>0.48399999999999999</v>
      </c>
      <c r="I138" s="121">
        <v>0.48</v>
      </c>
      <c r="J138" s="121">
        <v>0.47899999999999998</v>
      </c>
      <c r="K138" s="121">
        <v>0.46400000000000002</v>
      </c>
      <c r="L138" s="121">
        <v>0.40799999999999997</v>
      </c>
      <c r="M138" s="121">
        <v>0.39900000000000002</v>
      </c>
      <c r="N138" s="121">
        <v>0.38500000000000001</v>
      </c>
      <c r="O138" s="121">
        <v>0.377</v>
      </c>
      <c r="P138" s="121">
        <v>0.373</v>
      </c>
      <c r="Q138" s="121">
        <v>0.36</v>
      </c>
    </row>
    <row r="139" spans="1:17" x14ac:dyDescent="0.2">
      <c r="A139" s="118" t="s">
        <v>147</v>
      </c>
      <c r="B139" s="124" t="s">
        <v>147</v>
      </c>
      <c r="C139" s="121">
        <v>0.182</v>
      </c>
      <c r="D139" s="121">
        <v>0.40500000000000003</v>
      </c>
      <c r="E139" s="121">
        <v>0.42</v>
      </c>
      <c r="F139" s="121">
        <v>0.41399999999999998</v>
      </c>
      <c r="G139" s="121">
        <v>0.45600000000000002</v>
      </c>
      <c r="H139" s="121">
        <v>0.505</v>
      </c>
      <c r="I139" s="121">
        <v>0.41299999999999998</v>
      </c>
      <c r="J139" s="121">
        <v>0.159</v>
      </c>
      <c r="K139" s="121">
        <v>0.14699999999999999</v>
      </c>
      <c r="L139" s="121">
        <v>0.14899999999999999</v>
      </c>
      <c r="M139" s="121">
        <v>0.14499999999999999</v>
      </c>
      <c r="N139" s="121">
        <v>0.16500000000000001</v>
      </c>
      <c r="O139" s="121">
        <v>0.2</v>
      </c>
      <c r="P139" s="121">
        <v>0.20100000000000001</v>
      </c>
      <c r="Q139" s="121">
        <v>0.19800000000000001</v>
      </c>
    </row>
    <row r="140" spans="1:17" x14ac:dyDescent="0.2">
      <c r="A140" s="118" t="s">
        <v>148</v>
      </c>
      <c r="B140" s="124" t="s">
        <v>148</v>
      </c>
      <c r="C140" s="121">
        <v>0.61599999999999999</v>
      </c>
      <c r="D140" s="121">
        <v>0.627</v>
      </c>
      <c r="E140" s="121">
        <v>0.63200000000000001</v>
      </c>
      <c r="F140" s="121">
        <v>0.63300000000000001</v>
      </c>
      <c r="G140" s="121">
        <v>0.63300000000000001</v>
      </c>
      <c r="H140" s="121">
        <v>0.64400000000000002</v>
      </c>
      <c r="I140" s="121">
        <v>0.64800000000000002</v>
      </c>
      <c r="J140" s="121">
        <v>0.63200000000000001</v>
      </c>
      <c r="K140" s="121">
        <v>0.63200000000000001</v>
      </c>
      <c r="L140" s="121">
        <v>0.61499999999999999</v>
      </c>
      <c r="M140" s="121">
        <v>0.64800000000000002</v>
      </c>
      <c r="N140" s="121">
        <v>0.67400000000000004</v>
      </c>
      <c r="O140" s="121">
        <v>0.68400000000000005</v>
      </c>
      <c r="P140" s="121">
        <v>0.66400000000000003</v>
      </c>
      <c r="Q140" s="121">
        <v>0.68</v>
      </c>
    </row>
    <row r="141" spans="1:17" x14ac:dyDescent="0.2">
      <c r="A141" s="118" t="s">
        <v>149</v>
      </c>
      <c r="B141" s="124" t="s">
        <v>149</v>
      </c>
      <c r="C141" s="121">
        <v>0.36199999999999999</v>
      </c>
      <c r="D141" s="121">
        <v>0.46400000000000002</v>
      </c>
      <c r="E141" s="121">
        <v>0.46400000000000002</v>
      </c>
      <c r="F141" s="121">
        <v>0.42599999999999999</v>
      </c>
      <c r="G141" s="121">
        <v>0.42599999999999999</v>
      </c>
      <c r="H141" s="121">
        <v>0.42399999999999999</v>
      </c>
      <c r="I141" s="121">
        <v>0.45</v>
      </c>
      <c r="J141" s="121">
        <v>0.495</v>
      </c>
      <c r="K141" s="121">
        <v>0.49099999999999999</v>
      </c>
      <c r="L141" s="121">
        <v>0.48499999999999999</v>
      </c>
      <c r="M141" s="121">
        <v>0.45100000000000001</v>
      </c>
      <c r="N141" s="121">
        <v>0.438</v>
      </c>
      <c r="O141" s="121">
        <v>0.373</v>
      </c>
      <c r="P141" s="121">
        <v>0.40899999999999997</v>
      </c>
      <c r="Q141" s="121">
        <v>0.36799999999999999</v>
      </c>
    </row>
    <row r="142" spans="1:17" x14ac:dyDescent="0.2">
      <c r="A142" s="118" t="s">
        <v>150</v>
      </c>
      <c r="B142" s="124" t="s">
        <v>150</v>
      </c>
      <c r="C142" s="121">
        <v>0.77</v>
      </c>
      <c r="D142" s="121">
        <v>0.77</v>
      </c>
      <c r="E142" s="121">
        <v>0.77</v>
      </c>
      <c r="F142" s="121">
        <v>0.78200000000000003</v>
      </c>
      <c r="G142" s="121">
        <v>0.78600000000000003</v>
      </c>
      <c r="H142" s="121">
        <v>0.78600000000000003</v>
      </c>
      <c r="I142" s="121">
        <v>0.753</v>
      </c>
      <c r="J142" s="121">
        <v>0.753</v>
      </c>
      <c r="K142" s="121">
        <v>0.75800000000000001</v>
      </c>
      <c r="L142" s="121">
        <v>0.75800000000000001</v>
      </c>
      <c r="M142" s="121">
        <v>0.75800000000000001</v>
      </c>
      <c r="N142" s="121">
        <v>0.751</v>
      </c>
      <c r="O142" s="121">
        <v>0.751</v>
      </c>
      <c r="P142" s="121">
        <v>0.753</v>
      </c>
      <c r="Q142" s="121">
        <v>0.77500000000000002</v>
      </c>
    </row>
    <row r="143" spans="1:17" x14ac:dyDescent="0.2">
      <c r="A143" s="118" t="s">
        <v>151</v>
      </c>
      <c r="B143" s="124" t="s">
        <v>151</v>
      </c>
      <c r="C143" s="121">
        <v>0.191</v>
      </c>
      <c r="D143" s="121">
        <v>0.191</v>
      </c>
      <c r="E143" s="121">
        <v>0.191</v>
      </c>
      <c r="F143" s="121">
        <v>0.192</v>
      </c>
      <c r="G143" s="121">
        <v>0.26800000000000002</v>
      </c>
      <c r="H143" s="121">
        <v>0.77400000000000002</v>
      </c>
      <c r="I143" s="121">
        <v>0.77500000000000002</v>
      </c>
      <c r="J143" s="121">
        <v>0.752</v>
      </c>
      <c r="K143" s="121">
        <v>0.72599999999999998</v>
      </c>
      <c r="L143" s="121">
        <v>0.72699999999999998</v>
      </c>
      <c r="M143" s="121">
        <v>0.72699999999999998</v>
      </c>
      <c r="N143" s="121">
        <v>0.73199999999999998</v>
      </c>
      <c r="O143" s="121">
        <v>0.73</v>
      </c>
      <c r="P143" s="121">
        <v>0.72599999999999998</v>
      </c>
      <c r="Q143" s="121">
        <v>0.55600000000000005</v>
      </c>
    </row>
    <row r="144" spans="1:17" x14ac:dyDescent="0.2">
      <c r="A144" s="118" t="s">
        <v>152</v>
      </c>
      <c r="B144" s="124" t="s">
        <v>152</v>
      </c>
      <c r="C144" s="121">
        <v>0.65</v>
      </c>
      <c r="D144" s="121">
        <v>0.59</v>
      </c>
      <c r="E144" s="121">
        <v>0.57799999999999996</v>
      </c>
      <c r="F144" s="121">
        <v>0.55300000000000005</v>
      </c>
      <c r="G144" s="121">
        <v>0.54700000000000004</v>
      </c>
      <c r="H144" s="121">
        <v>0.53800000000000003</v>
      </c>
      <c r="I144" s="121">
        <v>0.49399999999999999</v>
      </c>
      <c r="J144" s="121">
        <v>0.437</v>
      </c>
      <c r="K144" s="121">
        <v>0.39100000000000001</v>
      </c>
      <c r="L144" s="121">
        <v>0.33300000000000002</v>
      </c>
      <c r="M144" s="121">
        <v>0.28899999999999998</v>
      </c>
      <c r="N144" s="121">
        <v>0.28799999999999998</v>
      </c>
      <c r="O144" s="121">
        <v>0.28899999999999998</v>
      </c>
      <c r="P144" s="121">
        <v>0.28699999999999998</v>
      </c>
      <c r="Q144" s="121">
        <v>0.27900000000000003</v>
      </c>
    </row>
    <row r="145" spans="1:18" x14ac:dyDescent="0.2">
      <c r="A145" s="118" t="s">
        <v>153</v>
      </c>
      <c r="B145" s="124" t="s">
        <v>153</v>
      </c>
      <c r="C145" s="121">
        <v>0.34200000000000003</v>
      </c>
      <c r="D145" s="121">
        <v>0.34200000000000003</v>
      </c>
      <c r="E145" s="121">
        <v>0.34100000000000003</v>
      </c>
      <c r="F145" s="121">
        <v>0.33900000000000002</v>
      </c>
      <c r="G145" s="121">
        <v>0.34200000000000003</v>
      </c>
      <c r="H145" s="121">
        <v>0.34100000000000003</v>
      </c>
      <c r="I145" s="121">
        <v>0.33200000000000002</v>
      </c>
      <c r="J145" s="121">
        <v>0.32500000000000001</v>
      </c>
      <c r="K145" s="121">
        <v>0.32300000000000001</v>
      </c>
      <c r="L145" s="121">
        <v>0.30599999999999999</v>
      </c>
      <c r="M145" s="121">
        <v>0.313</v>
      </c>
      <c r="N145" s="121">
        <v>0.30399999999999999</v>
      </c>
      <c r="O145" s="121">
        <v>0.3</v>
      </c>
      <c r="P145" s="121">
        <v>0.311</v>
      </c>
      <c r="Q145" s="121">
        <v>0.28399999999999997</v>
      </c>
    </row>
    <row r="146" spans="1:18" x14ac:dyDescent="0.2">
      <c r="A146" s="118" t="s">
        <v>154</v>
      </c>
      <c r="B146" s="124" t="s">
        <v>154</v>
      </c>
      <c r="C146" s="121">
        <v>0.61399999999999999</v>
      </c>
      <c r="D146" s="121">
        <v>0.61499999999999999</v>
      </c>
      <c r="E146" s="121">
        <v>0.61799999999999999</v>
      </c>
      <c r="F146" s="121">
        <v>0.496</v>
      </c>
      <c r="G146" s="121">
        <v>0.48299999999999998</v>
      </c>
      <c r="H146" s="121">
        <v>0.47899999999999998</v>
      </c>
      <c r="I146" s="121">
        <v>0.45700000000000002</v>
      </c>
      <c r="J146" s="121">
        <v>0.40899999999999997</v>
      </c>
      <c r="K146" s="121">
        <v>0.40699999999999997</v>
      </c>
      <c r="L146" s="121">
        <v>0.41</v>
      </c>
      <c r="M146" s="121">
        <v>0.41399999999999998</v>
      </c>
      <c r="N146" s="121">
        <v>0.40699999999999997</v>
      </c>
      <c r="O146" s="121">
        <v>0.48899999999999999</v>
      </c>
      <c r="P146" s="121">
        <v>0.53300000000000003</v>
      </c>
      <c r="Q146" s="121">
        <v>0.51700000000000002</v>
      </c>
    </row>
    <row r="147" spans="1:18" x14ac:dyDescent="0.2">
      <c r="A147" s="118" t="s">
        <v>155</v>
      </c>
      <c r="B147" s="124" t="s">
        <v>155</v>
      </c>
      <c r="C147" s="121">
        <v>6.8000000000000005E-2</v>
      </c>
      <c r="D147" s="121">
        <v>6.8000000000000005E-2</v>
      </c>
      <c r="E147" s="121">
        <v>6.8000000000000005E-2</v>
      </c>
      <c r="F147" s="121">
        <v>6.9000000000000006E-2</v>
      </c>
      <c r="G147" s="121">
        <v>0.08</v>
      </c>
      <c r="H147" s="121">
        <v>8.8999999999999996E-2</v>
      </c>
      <c r="I147" s="121">
        <v>8.8999999999999996E-2</v>
      </c>
      <c r="J147" s="121">
        <v>8.6999999999999994E-2</v>
      </c>
      <c r="K147" s="121">
        <v>9.4E-2</v>
      </c>
      <c r="L147" s="121">
        <v>9.7000000000000003E-2</v>
      </c>
      <c r="M147" s="121">
        <v>9.1999999999999998E-2</v>
      </c>
      <c r="N147" s="121">
        <v>9.2999999999999999E-2</v>
      </c>
      <c r="O147" s="121">
        <v>9.5000000000000001E-2</v>
      </c>
      <c r="P147" s="121">
        <v>0.10100000000000001</v>
      </c>
      <c r="Q147" s="121">
        <v>0.1</v>
      </c>
    </row>
    <row r="148" spans="1:18" x14ac:dyDescent="0.2">
      <c r="A148" s="118" t="s">
        <v>156</v>
      </c>
      <c r="B148" s="124" t="s">
        <v>156</v>
      </c>
      <c r="C148" s="121">
        <v>0.873</v>
      </c>
      <c r="D148" s="121">
        <v>0.873</v>
      </c>
      <c r="E148" s="121">
        <v>0.873</v>
      </c>
      <c r="F148" s="121">
        <v>0.87</v>
      </c>
      <c r="G148" s="121">
        <v>0.87</v>
      </c>
      <c r="H148" s="121">
        <v>0.874</v>
      </c>
      <c r="I148" s="121">
        <v>0.86799999999999999</v>
      </c>
      <c r="J148" s="121">
        <v>0.86699999999999999</v>
      </c>
      <c r="K148" s="121">
        <v>0.86</v>
      </c>
      <c r="L148" s="121">
        <v>0.85699999999999998</v>
      </c>
      <c r="M148" s="121">
        <v>0.86799999999999999</v>
      </c>
      <c r="N148" s="121">
        <v>0.872</v>
      </c>
      <c r="O148" s="121">
        <v>0.87</v>
      </c>
      <c r="P148" s="121">
        <v>0.873</v>
      </c>
      <c r="Q148" s="121">
        <v>0.86299999999999999</v>
      </c>
    </row>
    <row r="149" spans="1:18" x14ac:dyDescent="0.2">
      <c r="A149" s="118" t="s">
        <v>157</v>
      </c>
      <c r="B149" s="85" t="s">
        <v>157</v>
      </c>
      <c r="C149" s="121">
        <v>0.89800000000000002</v>
      </c>
      <c r="D149" s="121">
        <v>0.9</v>
      </c>
      <c r="E149" s="121">
        <v>0.90700000000000003</v>
      </c>
      <c r="F149" s="121">
        <v>0.90700000000000003</v>
      </c>
      <c r="G149" s="121">
        <v>0.90500000000000003</v>
      </c>
      <c r="H149" s="121">
        <v>0.90200000000000002</v>
      </c>
      <c r="I149" s="121">
        <v>0.90600000000000003</v>
      </c>
      <c r="J149" s="121">
        <v>0.90600000000000003</v>
      </c>
      <c r="K149" s="121">
        <v>0.90500000000000003</v>
      </c>
      <c r="L149" s="121">
        <v>0.89100000000000001</v>
      </c>
      <c r="M149" s="121">
        <v>0.83399999999999996</v>
      </c>
      <c r="N149" s="121">
        <v>0.82899999999999996</v>
      </c>
      <c r="O149" s="121">
        <v>0.80800000000000005</v>
      </c>
      <c r="P149" s="121">
        <v>0.80700000000000005</v>
      </c>
      <c r="Q149" s="121">
        <v>0.82099999999999995</v>
      </c>
    </row>
    <row r="150" spans="1:18" x14ac:dyDescent="0.2">
      <c r="A150" s="118" t="s">
        <v>158</v>
      </c>
      <c r="B150" s="124" t="s">
        <v>158</v>
      </c>
      <c r="C150" s="121">
        <v>0.89100000000000001</v>
      </c>
      <c r="D150" s="121">
        <v>0.89100000000000001</v>
      </c>
      <c r="E150" s="121">
        <v>0.89300000000000002</v>
      </c>
      <c r="F150" s="121">
        <v>0.91</v>
      </c>
      <c r="G150" s="121">
        <v>0.91</v>
      </c>
      <c r="H150" s="121">
        <v>0.91</v>
      </c>
      <c r="I150" s="121">
        <v>0.90800000000000003</v>
      </c>
      <c r="J150" s="121">
        <v>0.90700000000000003</v>
      </c>
      <c r="K150" s="121">
        <v>0.89600000000000002</v>
      </c>
      <c r="L150" s="121">
        <v>0.89600000000000002</v>
      </c>
      <c r="M150" s="121">
        <v>0.88600000000000001</v>
      </c>
      <c r="N150" s="121">
        <v>0.89300000000000002</v>
      </c>
      <c r="O150" s="121">
        <v>0.89</v>
      </c>
      <c r="P150" s="121">
        <v>0.86399999999999999</v>
      </c>
      <c r="Q150" s="121">
        <v>0.84099999999999997</v>
      </c>
    </row>
    <row r="151" spans="1:18" x14ac:dyDescent="0.2">
      <c r="A151" s="118" t="s">
        <v>159</v>
      </c>
      <c r="B151" s="124" t="s">
        <v>159</v>
      </c>
      <c r="C151" s="121">
        <v>0.16</v>
      </c>
      <c r="D151" s="121">
        <v>0.16200000000000001</v>
      </c>
      <c r="E151" s="121">
        <v>0.16300000000000001</v>
      </c>
      <c r="F151" s="121">
        <v>0.16200000000000001</v>
      </c>
      <c r="G151" s="121">
        <v>0.16200000000000001</v>
      </c>
      <c r="H151" s="121">
        <v>0.16200000000000001</v>
      </c>
      <c r="I151" s="121">
        <v>0.16700000000000001</v>
      </c>
      <c r="J151" s="121">
        <v>0.16700000000000001</v>
      </c>
      <c r="K151" s="121">
        <v>0.16600000000000001</v>
      </c>
      <c r="L151" s="121">
        <v>0.16800000000000001</v>
      </c>
      <c r="M151" s="121">
        <v>0.193</v>
      </c>
      <c r="N151" s="121">
        <v>0.189</v>
      </c>
      <c r="O151" s="121">
        <v>0.189</v>
      </c>
      <c r="P151" s="121">
        <v>0.215</v>
      </c>
      <c r="Q151" s="121">
        <v>0.216</v>
      </c>
    </row>
    <row r="152" spans="1:18" x14ac:dyDescent="0.2">
      <c r="A152" s="118" t="s">
        <v>160</v>
      </c>
      <c r="B152" s="124" t="s">
        <v>160</v>
      </c>
      <c r="C152" s="121">
        <v>0.15</v>
      </c>
      <c r="D152" s="121">
        <v>0.15</v>
      </c>
      <c r="E152" s="121">
        <v>0.15</v>
      </c>
      <c r="F152" s="121">
        <v>0.151</v>
      </c>
      <c r="G152" s="121">
        <v>0.21</v>
      </c>
      <c r="H152" s="121">
        <v>0.21199999999999999</v>
      </c>
      <c r="I152" s="121">
        <v>0.21299999999999999</v>
      </c>
      <c r="J152" s="121">
        <v>0.21299999999999999</v>
      </c>
      <c r="K152" s="121">
        <v>0.21299999999999999</v>
      </c>
      <c r="L152" s="121">
        <v>0.217</v>
      </c>
      <c r="M152" s="121">
        <v>0.219</v>
      </c>
      <c r="N152" s="121">
        <v>0.218</v>
      </c>
      <c r="O152" s="121">
        <v>0.216</v>
      </c>
      <c r="P152" s="121">
        <v>0.21299999999999999</v>
      </c>
      <c r="Q152" s="121">
        <v>0.22</v>
      </c>
    </row>
    <row r="153" spans="1:18" x14ac:dyDescent="0.2">
      <c r="A153" s="118" t="s">
        <v>196</v>
      </c>
      <c r="B153" s="85" t="s">
        <v>196</v>
      </c>
      <c r="C153" s="121">
        <v>0.29699999999999999</v>
      </c>
      <c r="D153" s="121">
        <v>0.29799999999999999</v>
      </c>
      <c r="E153" s="121">
        <v>0.29699999999999999</v>
      </c>
      <c r="F153" s="121">
        <v>0.3</v>
      </c>
      <c r="G153" s="121">
        <v>0.32</v>
      </c>
      <c r="H153" s="121">
        <v>0.374</v>
      </c>
      <c r="I153" s="121">
        <v>0.34799999999999998</v>
      </c>
      <c r="J153" s="121">
        <v>0.33600000000000002</v>
      </c>
      <c r="K153" s="121">
        <v>0.17899999999999999</v>
      </c>
      <c r="L153" s="121">
        <v>0.109</v>
      </c>
      <c r="M153" s="121">
        <v>0.107</v>
      </c>
      <c r="N153" s="121">
        <v>0.109</v>
      </c>
      <c r="O153" s="121">
        <v>0.11600000000000001</v>
      </c>
      <c r="P153" s="121">
        <v>0.11</v>
      </c>
      <c r="Q153" s="121">
        <v>0.112</v>
      </c>
    </row>
    <row r="154" spans="1:18" x14ac:dyDescent="0.2">
      <c r="A154" s="118" t="s">
        <v>162</v>
      </c>
      <c r="B154" s="124" t="s">
        <v>162</v>
      </c>
      <c r="C154" s="121">
        <v>0.51400000000000001</v>
      </c>
      <c r="D154" s="121">
        <v>0.51600000000000001</v>
      </c>
      <c r="E154" s="121">
        <v>0.54200000000000004</v>
      </c>
      <c r="F154" s="121">
        <v>0.52700000000000002</v>
      </c>
      <c r="G154" s="121">
        <v>0.52100000000000002</v>
      </c>
      <c r="H154" s="121">
        <v>0.52700000000000002</v>
      </c>
      <c r="I154" s="121">
        <v>0.496</v>
      </c>
      <c r="J154" s="121">
        <v>0.49399999999999999</v>
      </c>
      <c r="K154" s="121">
        <v>0.45700000000000002</v>
      </c>
      <c r="L154" s="121">
        <v>0.39800000000000002</v>
      </c>
      <c r="M154" s="121">
        <v>0.34100000000000003</v>
      </c>
      <c r="N154" s="121">
        <v>0.35</v>
      </c>
      <c r="O154" s="121">
        <v>0.33800000000000002</v>
      </c>
      <c r="P154" s="121">
        <v>0.33400000000000002</v>
      </c>
      <c r="Q154" s="121">
        <v>0.379</v>
      </c>
    </row>
    <row r="155" spans="1:18" x14ac:dyDescent="0.2">
      <c r="A155" s="119" t="s">
        <v>163</v>
      </c>
      <c r="B155" s="124" t="s">
        <v>163</v>
      </c>
      <c r="C155" s="121">
        <v>0.255</v>
      </c>
      <c r="D155" s="121">
        <v>0.25</v>
      </c>
      <c r="E155" s="121">
        <v>0.25</v>
      </c>
      <c r="F155" s="121">
        <v>0.26600000000000001</v>
      </c>
      <c r="G155" s="121">
        <v>0.26700000000000002</v>
      </c>
      <c r="H155" s="121">
        <v>0.26700000000000002</v>
      </c>
      <c r="I155" s="121">
        <v>0.29099999999999998</v>
      </c>
      <c r="J155" s="121">
        <v>0.29899999999999999</v>
      </c>
      <c r="K155" s="121">
        <v>0.29899999999999999</v>
      </c>
      <c r="L155" s="121">
        <v>0.29199999999999998</v>
      </c>
      <c r="M155" s="121">
        <v>0.29799999999999999</v>
      </c>
      <c r="N155" s="121">
        <v>0.30599999999999999</v>
      </c>
      <c r="O155" s="121">
        <v>0.28799999999999998</v>
      </c>
      <c r="P155" s="121">
        <v>0.28499999999999998</v>
      </c>
      <c r="Q155" s="121">
        <v>0.28100000000000003</v>
      </c>
    </row>
    <row r="159" spans="1:18" ht="48" x14ac:dyDescent="0.2">
      <c r="B159" s="123" t="s">
        <v>187</v>
      </c>
      <c r="C159" s="120" t="s">
        <v>460</v>
      </c>
      <c r="D159" s="120" t="s">
        <v>461</v>
      </c>
      <c r="E159" s="120" t="s">
        <v>462</v>
      </c>
      <c r="F159" s="120" t="s">
        <v>463</v>
      </c>
      <c r="G159" s="120" t="s">
        <v>464</v>
      </c>
      <c r="H159" s="120" t="s">
        <v>465</v>
      </c>
      <c r="I159" s="120" t="s">
        <v>466</v>
      </c>
      <c r="J159" s="120" t="s">
        <v>467</v>
      </c>
      <c r="K159" s="120" t="s">
        <v>468</v>
      </c>
      <c r="L159" s="120" t="s">
        <v>469</v>
      </c>
      <c r="M159" s="120" t="s">
        <v>470</v>
      </c>
      <c r="N159" s="120" t="s">
        <v>471</v>
      </c>
      <c r="O159" s="120" t="s">
        <v>472</v>
      </c>
      <c r="P159" s="120" t="s">
        <v>473</v>
      </c>
      <c r="Q159" s="120" t="s">
        <v>474</v>
      </c>
      <c r="R159" s="7"/>
    </row>
    <row r="160" spans="1:18" x14ac:dyDescent="0.2">
      <c r="A160" s="117" t="s">
        <v>12</v>
      </c>
      <c r="B160" s="124" t="s">
        <v>12</v>
      </c>
      <c r="C160" s="121">
        <v>0.39500000000000002</v>
      </c>
      <c r="D160" s="121">
        <v>0.4</v>
      </c>
      <c r="E160" s="121">
        <v>0.39200000000000002</v>
      </c>
      <c r="F160" s="121">
        <v>0.377</v>
      </c>
      <c r="G160" s="121">
        <v>0.375</v>
      </c>
      <c r="H160" s="121">
        <v>0.377</v>
      </c>
      <c r="I160" s="121">
        <v>0.38</v>
      </c>
      <c r="J160" s="121">
        <v>0.379</v>
      </c>
      <c r="K160" s="121">
        <v>0.378</v>
      </c>
      <c r="L160" s="121">
        <v>0.35399999999999998</v>
      </c>
      <c r="M160" s="121">
        <v>0.35299999999999998</v>
      </c>
      <c r="N160" s="121">
        <v>0.35199999999999998</v>
      </c>
      <c r="O160" s="121">
        <v>0.35099999999999998</v>
      </c>
      <c r="P160" s="121">
        <v>0.35099999999999998</v>
      </c>
      <c r="Q160" s="121">
        <v>0.16</v>
      </c>
      <c r="R160" s="7">
        <v>2</v>
      </c>
    </row>
    <row r="161" spans="1:18" x14ac:dyDescent="0.2">
      <c r="A161" s="118" t="s">
        <v>13</v>
      </c>
      <c r="B161" s="124" t="s">
        <v>13</v>
      </c>
      <c r="C161" s="121">
        <v>0.54400000000000004</v>
      </c>
      <c r="D161" s="121">
        <v>0.54</v>
      </c>
      <c r="E161" s="121">
        <v>0.53700000000000003</v>
      </c>
      <c r="F161" s="121">
        <v>0.53600000000000003</v>
      </c>
      <c r="G161" s="121">
        <v>0.53600000000000003</v>
      </c>
      <c r="H161" s="121">
        <v>0.53300000000000003</v>
      </c>
      <c r="I161" s="121">
        <v>0.502</v>
      </c>
      <c r="J161" s="121">
        <v>0.51</v>
      </c>
      <c r="K161" s="121">
        <v>0.50800000000000001</v>
      </c>
      <c r="L161" s="121">
        <v>0.50800000000000001</v>
      </c>
      <c r="M161" s="121">
        <v>0.52500000000000002</v>
      </c>
      <c r="N161" s="121">
        <v>0.50600000000000001</v>
      </c>
      <c r="O161" s="121">
        <v>0.48799999999999999</v>
      </c>
      <c r="P161" s="121">
        <v>0.48499999999999999</v>
      </c>
      <c r="Q161" s="121">
        <v>0.47799999999999998</v>
      </c>
      <c r="R161" s="7">
        <v>3</v>
      </c>
    </row>
    <row r="162" spans="1:18" x14ac:dyDescent="0.2">
      <c r="A162" s="118" t="s">
        <v>14</v>
      </c>
      <c r="B162" s="124" t="s">
        <v>14</v>
      </c>
      <c r="C162" s="121">
        <v>0.33500000000000002</v>
      </c>
      <c r="D162" s="121">
        <v>0.33</v>
      </c>
      <c r="E162" s="121">
        <v>0.33</v>
      </c>
      <c r="F162" s="121">
        <v>0.32800000000000001</v>
      </c>
      <c r="G162" s="121">
        <v>0.33</v>
      </c>
      <c r="H162" s="121">
        <v>0.32900000000000001</v>
      </c>
      <c r="I162" s="121">
        <v>0.32800000000000001</v>
      </c>
      <c r="J162" s="121">
        <v>0.32800000000000001</v>
      </c>
      <c r="K162" s="121">
        <v>0.33</v>
      </c>
      <c r="L162" s="121">
        <v>0.31</v>
      </c>
      <c r="M162" s="121">
        <v>0.311</v>
      </c>
      <c r="N162" s="121">
        <v>0.30299999999999999</v>
      </c>
      <c r="O162" s="121">
        <v>0.29299999999999998</v>
      </c>
      <c r="P162" s="121">
        <v>0.28100000000000003</v>
      </c>
      <c r="Q162" s="121">
        <v>0.28399999999999997</v>
      </c>
      <c r="R162" s="7">
        <v>4</v>
      </c>
    </row>
    <row r="163" spans="1:18" x14ac:dyDescent="0.2">
      <c r="A163" s="118" t="s">
        <v>15</v>
      </c>
      <c r="B163" s="124" t="s">
        <v>15</v>
      </c>
      <c r="C163" s="121">
        <v>0.17699999999999999</v>
      </c>
      <c r="D163" s="121">
        <v>0.19</v>
      </c>
      <c r="E163" s="121">
        <v>0.22</v>
      </c>
      <c r="F163" s="121">
        <v>0.313</v>
      </c>
      <c r="G163" s="121">
        <v>0.314</v>
      </c>
      <c r="H163" s="121">
        <v>0.312</v>
      </c>
      <c r="I163" s="121">
        <v>0.30599999999999999</v>
      </c>
      <c r="J163" s="121">
        <v>0.30599999999999999</v>
      </c>
      <c r="K163" s="121">
        <v>0.30599999999999999</v>
      </c>
      <c r="L163" s="121">
        <v>0.30599999999999999</v>
      </c>
      <c r="M163" s="121">
        <v>0.318</v>
      </c>
      <c r="N163" s="121">
        <v>0.36799999999999999</v>
      </c>
      <c r="O163" s="121">
        <v>0.36599999999999999</v>
      </c>
      <c r="P163" s="121">
        <v>0.35299999999999998</v>
      </c>
      <c r="Q163" s="121">
        <v>0.35099999999999998</v>
      </c>
      <c r="R163" s="7">
        <v>7</v>
      </c>
    </row>
    <row r="164" spans="1:18" x14ac:dyDescent="0.2">
      <c r="A164" s="118" t="s">
        <v>16</v>
      </c>
      <c r="B164" s="124" t="s">
        <v>16</v>
      </c>
      <c r="C164" s="121">
        <v>0.79700000000000004</v>
      </c>
      <c r="D164" s="121">
        <v>0.78900000000000003</v>
      </c>
      <c r="E164" s="121">
        <v>0.78400000000000003</v>
      </c>
      <c r="F164" s="121">
        <v>0.77300000000000002</v>
      </c>
      <c r="G164" s="121">
        <v>0.77400000000000002</v>
      </c>
      <c r="H164" s="121">
        <v>0.77700000000000002</v>
      </c>
      <c r="I164" s="121">
        <v>0.78200000000000003</v>
      </c>
      <c r="J164" s="121">
        <v>0.79800000000000004</v>
      </c>
      <c r="K164" s="121">
        <v>0.78500000000000003</v>
      </c>
      <c r="L164" s="121">
        <v>0.76200000000000001</v>
      </c>
      <c r="M164" s="121">
        <v>0.75600000000000001</v>
      </c>
      <c r="N164" s="121">
        <v>0.77700000000000002</v>
      </c>
      <c r="O164" s="121">
        <v>0.77800000000000002</v>
      </c>
      <c r="P164" s="121">
        <v>0.81899999999999995</v>
      </c>
      <c r="Q164" s="121">
        <v>0.81899999999999995</v>
      </c>
      <c r="R164" s="7">
        <v>9</v>
      </c>
    </row>
    <row r="165" spans="1:18" x14ac:dyDescent="0.2">
      <c r="A165" s="118" t="s">
        <v>17</v>
      </c>
      <c r="B165" s="124" t="s">
        <v>17</v>
      </c>
      <c r="C165" s="121">
        <v>0.35199999999999998</v>
      </c>
      <c r="D165" s="121">
        <v>0.32100000000000001</v>
      </c>
      <c r="E165" s="121">
        <v>0.32700000000000001</v>
      </c>
      <c r="F165" s="121">
        <v>0.33700000000000002</v>
      </c>
      <c r="G165" s="121">
        <v>0.33900000000000002</v>
      </c>
      <c r="H165" s="121">
        <v>0.36099999999999999</v>
      </c>
      <c r="I165" s="121">
        <v>0.36099999999999999</v>
      </c>
      <c r="J165" s="121">
        <v>0.35199999999999998</v>
      </c>
      <c r="K165" s="121">
        <v>0.35599999999999998</v>
      </c>
      <c r="L165" s="121">
        <v>0.35699999999999998</v>
      </c>
      <c r="M165" s="121">
        <v>0.39</v>
      </c>
      <c r="N165" s="121">
        <v>0.46700000000000003</v>
      </c>
      <c r="O165" s="121">
        <v>0.80700000000000005</v>
      </c>
      <c r="P165" s="121">
        <v>0.79500000000000004</v>
      </c>
      <c r="Q165" s="121">
        <v>0.73899999999999999</v>
      </c>
      <c r="R165" s="7">
        <v>10</v>
      </c>
    </row>
    <row r="166" spans="1:18" x14ac:dyDescent="0.2">
      <c r="A166" s="118" t="s">
        <v>18</v>
      </c>
      <c r="B166" s="124" t="s">
        <v>18</v>
      </c>
      <c r="C166" s="121">
        <v>0.88400000000000001</v>
      </c>
      <c r="D166" s="121">
        <v>0.89200000000000002</v>
      </c>
      <c r="E166" s="121">
        <v>0.89200000000000002</v>
      </c>
      <c r="F166" s="121">
        <v>0.89600000000000002</v>
      </c>
      <c r="G166" s="121">
        <v>0.90400000000000003</v>
      </c>
      <c r="H166" s="121">
        <v>0.90400000000000003</v>
      </c>
      <c r="I166" s="121">
        <v>0.89100000000000001</v>
      </c>
      <c r="J166" s="121">
        <v>0.873</v>
      </c>
      <c r="K166" s="121">
        <v>0.88400000000000001</v>
      </c>
      <c r="L166" s="121">
        <v>0.88700000000000001</v>
      </c>
      <c r="M166" s="121">
        <v>0.88900000000000001</v>
      </c>
      <c r="N166" s="121">
        <v>0.878</v>
      </c>
      <c r="O166" s="121">
        <v>0.85099999999999998</v>
      </c>
      <c r="P166" s="121">
        <v>0.85899999999999999</v>
      </c>
      <c r="Q166" s="121">
        <v>0.85399999999999998</v>
      </c>
      <c r="R166" s="7">
        <v>12</v>
      </c>
    </row>
    <row r="167" spans="1:18" x14ac:dyDescent="0.2">
      <c r="A167" s="118" t="s">
        <v>19</v>
      </c>
      <c r="B167" s="124" t="s">
        <v>19</v>
      </c>
      <c r="C167" s="121">
        <v>0.879</v>
      </c>
      <c r="D167" s="121">
        <v>0.879</v>
      </c>
      <c r="E167" s="121">
        <v>0.878</v>
      </c>
      <c r="F167" s="121">
        <v>0.873</v>
      </c>
      <c r="G167" s="121">
        <v>0.874</v>
      </c>
      <c r="H167" s="121">
        <v>0.875</v>
      </c>
      <c r="I167" s="121">
        <v>0.875</v>
      </c>
      <c r="J167" s="121">
        <v>0.876</v>
      </c>
      <c r="K167" s="121">
        <v>0.876</v>
      </c>
      <c r="L167" s="121">
        <v>0.85399999999999998</v>
      </c>
      <c r="M167" s="121">
        <v>0.85199999999999998</v>
      </c>
      <c r="N167" s="121">
        <v>0.84299999999999997</v>
      </c>
      <c r="O167" s="121">
        <v>0.84399999999999997</v>
      </c>
      <c r="P167" s="121">
        <v>0.84099999999999997</v>
      </c>
      <c r="Q167" s="121">
        <v>0.82499999999999996</v>
      </c>
      <c r="R167" s="7">
        <v>13</v>
      </c>
    </row>
    <row r="168" spans="1:18" x14ac:dyDescent="0.2">
      <c r="A168" s="118" t="s">
        <v>20</v>
      </c>
      <c r="B168" s="124" t="s">
        <v>20</v>
      </c>
      <c r="C168" s="121">
        <v>0.214</v>
      </c>
      <c r="D168" s="121">
        <v>0.21199999999999999</v>
      </c>
      <c r="E168" s="121">
        <v>0.21</v>
      </c>
      <c r="F168" s="121">
        <v>0.21099999999999999</v>
      </c>
      <c r="G168" s="121">
        <v>0.20799999999999999</v>
      </c>
      <c r="H168" s="121">
        <v>0.20599999999999999</v>
      </c>
      <c r="I168" s="121">
        <v>0.20499999999999999</v>
      </c>
      <c r="J168" s="121">
        <v>0.19400000000000001</v>
      </c>
      <c r="K168" s="121">
        <v>0.193</v>
      </c>
      <c r="L168" s="121">
        <v>0.2</v>
      </c>
      <c r="M168" s="121">
        <v>0.2</v>
      </c>
      <c r="N168" s="121">
        <v>0.19400000000000001</v>
      </c>
      <c r="O168" s="121">
        <v>0.192</v>
      </c>
      <c r="P168" s="121">
        <v>0.19600000000000001</v>
      </c>
      <c r="Q168" s="121">
        <v>0.19400000000000001</v>
      </c>
      <c r="R168" s="7">
        <v>14</v>
      </c>
    </row>
    <row r="169" spans="1:18" x14ac:dyDescent="0.2">
      <c r="B169" s="125" t="s">
        <v>483</v>
      </c>
      <c r="C169" s="122" t="e">
        <v>#N/A</v>
      </c>
      <c r="D169" s="122" t="e">
        <v>#N/A</v>
      </c>
      <c r="E169" s="122" t="e">
        <v>#N/A</v>
      </c>
      <c r="F169" s="122" t="e">
        <v>#N/A</v>
      </c>
      <c r="G169" s="122" t="e">
        <v>#N/A</v>
      </c>
      <c r="H169" s="122" t="e">
        <v>#N/A</v>
      </c>
      <c r="I169" s="122" t="e">
        <v>#N/A</v>
      </c>
      <c r="J169" s="122" t="e">
        <v>#N/A</v>
      </c>
      <c r="K169" s="122" t="e">
        <v>#N/A</v>
      </c>
      <c r="L169" s="122" t="e">
        <v>#N/A</v>
      </c>
      <c r="M169" s="122" t="e">
        <v>#N/A</v>
      </c>
      <c r="N169" s="122" t="e">
        <v>#N/A</v>
      </c>
      <c r="O169" s="122" t="e">
        <v>#N/A</v>
      </c>
      <c r="P169" s="122" t="e">
        <v>#N/A</v>
      </c>
      <c r="Q169" s="122" t="e">
        <v>#N/A</v>
      </c>
      <c r="R169" s="7" t="e">
        <v>#N/A</v>
      </c>
    </row>
    <row r="170" spans="1:18" x14ac:dyDescent="0.2">
      <c r="A170" s="118" t="s">
        <v>21</v>
      </c>
      <c r="B170" s="124" t="s">
        <v>21</v>
      </c>
      <c r="C170" s="121">
        <v>0.23200000000000001</v>
      </c>
      <c r="D170" s="121">
        <v>0.23200000000000001</v>
      </c>
      <c r="E170" s="121">
        <v>0.23</v>
      </c>
      <c r="F170" s="121">
        <v>0.22700000000000001</v>
      </c>
      <c r="G170" s="121">
        <v>0.184</v>
      </c>
      <c r="H170" s="121">
        <v>0.16600000000000001</v>
      </c>
      <c r="I170" s="121">
        <v>0.16400000000000001</v>
      </c>
      <c r="J170" s="121">
        <v>0.16200000000000001</v>
      </c>
      <c r="K170" s="121">
        <v>0.13800000000000001</v>
      </c>
      <c r="L170" s="121">
        <v>0.13100000000000001</v>
      </c>
      <c r="M170" s="121">
        <v>0.126</v>
      </c>
      <c r="N170" s="121">
        <v>0.121</v>
      </c>
      <c r="O170" s="121">
        <v>0.11799999999999999</v>
      </c>
      <c r="P170" s="121">
        <v>0.11799999999999999</v>
      </c>
      <c r="Q170" s="121">
        <v>0.122</v>
      </c>
      <c r="R170" s="7">
        <v>16</v>
      </c>
    </row>
    <row r="171" spans="1:18" x14ac:dyDescent="0.2">
      <c r="A171" s="118" t="s">
        <v>22</v>
      </c>
      <c r="B171" s="124" t="s">
        <v>22</v>
      </c>
      <c r="C171" s="121">
        <v>0.20699999999999999</v>
      </c>
      <c r="D171" s="121">
        <v>0.20899999999999999</v>
      </c>
      <c r="E171" s="121">
        <v>0.41399999999999998</v>
      </c>
      <c r="F171" s="121">
        <v>0.42599999999999999</v>
      </c>
      <c r="G171" s="121">
        <v>0.41499999999999998</v>
      </c>
      <c r="H171" s="121">
        <v>0.40899999999999997</v>
      </c>
      <c r="I171" s="121">
        <v>0.372</v>
      </c>
      <c r="J171" s="121">
        <v>0.29199999999999998</v>
      </c>
      <c r="K171" s="121">
        <v>0.28399999999999997</v>
      </c>
      <c r="L171" s="121">
        <v>0.28000000000000003</v>
      </c>
      <c r="M171" s="121">
        <v>0.27900000000000003</v>
      </c>
      <c r="N171" s="121">
        <v>0.27900000000000003</v>
      </c>
      <c r="O171" s="121">
        <v>0.25600000000000001</v>
      </c>
      <c r="P171" s="121">
        <v>0.26300000000000001</v>
      </c>
      <c r="Q171" s="121">
        <v>0.26700000000000002</v>
      </c>
      <c r="R171" s="7">
        <v>17</v>
      </c>
    </row>
    <row r="172" spans="1:18" x14ac:dyDescent="0.2">
      <c r="A172" s="118" t="s">
        <v>23</v>
      </c>
      <c r="B172" s="124" t="s">
        <v>23</v>
      </c>
      <c r="C172" s="121">
        <v>0.76700000000000002</v>
      </c>
      <c r="D172" s="121">
        <v>0.78400000000000003</v>
      </c>
      <c r="E172" s="121">
        <v>0.78500000000000003</v>
      </c>
      <c r="F172" s="121">
        <v>0.78500000000000003</v>
      </c>
      <c r="G172" s="121">
        <v>0.78500000000000003</v>
      </c>
      <c r="H172" s="121">
        <v>0.78500000000000003</v>
      </c>
      <c r="I172" s="121">
        <v>0.77900000000000003</v>
      </c>
      <c r="J172" s="121">
        <v>0.77800000000000002</v>
      </c>
      <c r="K172" s="121">
        <v>0.77300000000000002</v>
      </c>
      <c r="L172" s="121">
        <v>0.77300000000000002</v>
      </c>
      <c r="M172" s="121">
        <v>0.77500000000000002</v>
      </c>
      <c r="N172" s="121">
        <v>0.77700000000000002</v>
      </c>
      <c r="O172" s="121">
        <v>0.78700000000000003</v>
      </c>
      <c r="P172" s="121">
        <v>0.79700000000000004</v>
      </c>
      <c r="Q172" s="121">
        <v>0.79700000000000004</v>
      </c>
      <c r="R172" s="7">
        <v>18</v>
      </c>
    </row>
    <row r="173" spans="1:18" x14ac:dyDescent="0.2">
      <c r="B173" s="125" t="s">
        <v>484</v>
      </c>
      <c r="C173" s="122" t="e">
        <v>#N/A</v>
      </c>
      <c r="D173" s="122" t="e">
        <v>#N/A</v>
      </c>
      <c r="E173" s="122" t="e">
        <v>#N/A</v>
      </c>
      <c r="F173" s="122" t="e">
        <v>#N/A</v>
      </c>
      <c r="G173" s="122" t="e">
        <v>#N/A</v>
      </c>
      <c r="H173" s="122" t="e">
        <v>#N/A</v>
      </c>
      <c r="I173" s="122" t="e">
        <v>#N/A</v>
      </c>
      <c r="J173" s="122" t="e">
        <v>#N/A</v>
      </c>
      <c r="K173" s="122" t="e">
        <v>#N/A</v>
      </c>
      <c r="L173" s="122" t="e">
        <v>#N/A</v>
      </c>
      <c r="M173" s="122" t="e">
        <v>#N/A</v>
      </c>
      <c r="N173" s="122" t="e">
        <v>#N/A</v>
      </c>
      <c r="O173" s="122" t="e">
        <v>#N/A</v>
      </c>
      <c r="P173" s="122" t="e">
        <v>#N/A</v>
      </c>
      <c r="Q173" s="122" t="e">
        <v>#N/A</v>
      </c>
      <c r="R173" s="7" t="e">
        <v>#N/A</v>
      </c>
    </row>
    <row r="174" spans="1:18" x14ac:dyDescent="0.2">
      <c r="A174" s="118" t="s">
        <v>24</v>
      </c>
      <c r="B174" s="124" t="s">
        <v>24</v>
      </c>
      <c r="C174" s="121">
        <v>0.223</v>
      </c>
      <c r="D174" s="121">
        <v>0.224</v>
      </c>
      <c r="E174" s="121">
        <v>0.22700000000000001</v>
      </c>
      <c r="F174" s="121">
        <v>0.22900000000000001</v>
      </c>
      <c r="G174" s="121">
        <v>0.219</v>
      </c>
      <c r="H174" s="121">
        <v>0.224</v>
      </c>
      <c r="I174" s="121">
        <v>0.247</v>
      </c>
      <c r="J174" s="121">
        <v>0.247</v>
      </c>
      <c r="K174" s="121">
        <v>0.252</v>
      </c>
      <c r="L174" s="121">
        <v>0.25600000000000001</v>
      </c>
      <c r="M174" s="121">
        <v>0.25800000000000001</v>
      </c>
      <c r="N174" s="121">
        <v>0.25600000000000001</v>
      </c>
      <c r="O174" s="121">
        <v>0.25700000000000001</v>
      </c>
      <c r="P174" s="121">
        <v>0.23799999999999999</v>
      </c>
      <c r="Q174" s="121">
        <v>0.183</v>
      </c>
      <c r="R174" s="7">
        <v>19</v>
      </c>
    </row>
    <row r="175" spans="1:18" x14ac:dyDescent="0.2">
      <c r="A175" s="118" t="s">
        <v>25</v>
      </c>
      <c r="B175" s="124" t="s">
        <v>25</v>
      </c>
      <c r="C175" s="121">
        <v>0.88600000000000001</v>
      </c>
      <c r="D175" s="121">
        <v>0.89100000000000001</v>
      </c>
      <c r="E175" s="121">
        <v>0.89100000000000001</v>
      </c>
      <c r="F175" s="121">
        <v>0.89100000000000001</v>
      </c>
      <c r="G175" s="121">
        <v>0.89200000000000002</v>
      </c>
      <c r="H175" s="121">
        <v>0.89200000000000002</v>
      </c>
      <c r="I175" s="121">
        <v>0.89600000000000002</v>
      </c>
      <c r="J175" s="121">
        <v>0.89600000000000002</v>
      </c>
      <c r="K175" s="121">
        <v>0.89600000000000002</v>
      </c>
      <c r="L175" s="121">
        <v>0.89600000000000002</v>
      </c>
      <c r="M175" s="121">
        <v>0.89500000000000002</v>
      </c>
      <c r="N175" s="121">
        <v>0.89500000000000002</v>
      </c>
      <c r="O175" s="121">
        <v>0.88900000000000001</v>
      </c>
      <c r="P175" s="121">
        <v>0.88600000000000001</v>
      </c>
      <c r="Q175" s="121">
        <v>0.88500000000000001</v>
      </c>
      <c r="R175" s="7">
        <v>20</v>
      </c>
    </row>
    <row r="176" spans="1:18" x14ac:dyDescent="0.2">
      <c r="A176" s="118" t="s">
        <v>26</v>
      </c>
      <c r="B176" s="124" t="s">
        <v>26</v>
      </c>
      <c r="C176" s="121">
        <v>0.66500000000000004</v>
      </c>
      <c r="D176" s="121">
        <v>0.65100000000000002</v>
      </c>
      <c r="E176" s="121">
        <v>0.65100000000000002</v>
      </c>
      <c r="F176" s="121">
        <v>0.65600000000000003</v>
      </c>
      <c r="G176" s="121">
        <v>0.623</v>
      </c>
      <c r="H176" s="121">
        <v>0.61399999999999999</v>
      </c>
      <c r="I176" s="121">
        <v>0.61499999999999999</v>
      </c>
      <c r="J176" s="121">
        <v>0.623</v>
      </c>
      <c r="K176" s="121">
        <v>0.66400000000000003</v>
      </c>
      <c r="L176" s="121">
        <v>0.71</v>
      </c>
      <c r="M176" s="121">
        <v>0.71099999999999997</v>
      </c>
      <c r="N176" s="121">
        <v>0.622</v>
      </c>
      <c r="O176" s="121">
        <v>0.48799999999999999</v>
      </c>
      <c r="P176" s="121">
        <v>0.41699999999999998</v>
      </c>
      <c r="Q176" s="121">
        <v>0.42099999999999999</v>
      </c>
      <c r="R176" s="7">
        <v>22</v>
      </c>
    </row>
    <row r="177" spans="1:18" x14ac:dyDescent="0.2">
      <c r="B177" s="125" t="s">
        <v>342</v>
      </c>
      <c r="C177" s="122">
        <v>0.126</v>
      </c>
      <c r="D177" s="122">
        <v>0.49399999999999999</v>
      </c>
      <c r="E177" s="122">
        <v>0.59499999999999997</v>
      </c>
      <c r="F177" s="122">
        <v>0.59699999999999998</v>
      </c>
      <c r="G177" s="122">
        <v>0.59699999999999998</v>
      </c>
      <c r="H177" s="122">
        <v>0.59699999999999998</v>
      </c>
      <c r="I177" s="122">
        <v>0.57699999999999996</v>
      </c>
      <c r="J177" s="122">
        <v>0.56499999999999995</v>
      </c>
      <c r="K177" s="122">
        <v>0.56599999999999995</v>
      </c>
      <c r="L177" s="122">
        <v>0.55800000000000005</v>
      </c>
      <c r="M177" s="122">
        <v>0.56699999999999995</v>
      </c>
      <c r="N177" s="122">
        <v>0.57599999999999996</v>
      </c>
      <c r="O177" s="122">
        <v>0.59399999999999997</v>
      </c>
      <c r="P177" s="122">
        <v>0.59199999999999997</v>
      </c>
      <c r="Q177" s="122">
        <v>0.57299999999999995</v>
      </c>
      <c r="R177" s="7">
        <v>24</v>
      </c>
    </row>
    <row r="178" spans="1:18" x14ac:dyDescent="0.2">
      <c r="A178" s="118" t="s">
        <v>27</v>
      </c>
      <c r="B178" s="124" t="s">
        <v>27</v>
      </c>
      <c r="C178" s="121">
        <v>0.73</v>
      </c>
      <c r="D178" s="121">
        <v>0.73</v>
      </c>
      <c r="E178" s="121">
        <v>0.72899999999999998</v>
      </c>
      <c r="F178" s="121">
        <v>0.69099999999999995</v>
      </c>
      <c r="G178" s="121">
        <v>0.69199999999999995</v>
      </c>
      <c r="H178" s="121">
        <v>0.68400000000000005</v>
      </c>
      <c r="I178" s="121">
        <v>0.67400000000000004</v>
      </c>
      <c r="J178" s="121">
        <v>0.66100000000000003</v>
      </c>
      <c r="K178" s="121">
        <v>0.63</v>
      </c>
      <c r="L178" s="121">
        <v>0.629</v>
      </c>
      <c r="M178" s="121">
        <v>0.629</v>
      </c>
      <c r="N178" s="121">
        <v>0.60599999999999998</v>
      </c>
      <c r="O178" s="121">
        <v>0.55300000000000005</v>
      </c>
      <c r="P178" s="121">
        <v>0.32700000000000001</v>
      </c>
      <c r="Q178" s="121">
        <v>0.61899999999999999</v>
      </c>
      <c r="R178" s="7">
        <v>25</v>
      </c>
    </row>
    <row r="179" spans="1:18" x14ac:dyDescent="0.2">
      <c r="A179" s="118" t="s">
        <v>28</v>
      </c>
      <c r="B179" s="124" t="s">
        <v>28</v>
      </c>
      <c r="C179" s="121">
        <v>0.59399999999999997</v>
      </c>
      <c r="D179" s="121">
        <v>0.59199999999999997</v>
      </c>
      <c r="E179" s="121">
        <v>0.59</v>
      </c>
      <c r="F179" s="121">
        <v>0.59099999999999997</v>
      </c>
      <c r="G179" s="121">
        <v>0.59499999999999997</v>
      </c>
      <c r="H179" s="121">
        <v>0.59499999999999997</v>
      </c>
      <c r="I179" s="121">
        <v>0.58399999999999996</v>
      </c>
      <c r="J179" s="121">
        <v>0.57899999999999996</v>
      </c>
      <c r="K179" s="121">
        <v>0.57099999999999995</v>
      </c>
      <c r="L179" s="121">
        <v>0.56200000000000006</v>
      </c>
      <c r="M179" s="121">
        <v>0.55600000000000005</v>
      </c>
      <c r="N179" s="121">
        <v>0.53500000000000003</v>
      </c>
      <c r="O179" s="121">
        <v>0.52100000000000002</v>
      </c>
      <c r="P179" s="121">
        <v>0.52900000000000003</v>
      </c>
      <c r="Q179" s="121">
        <v>0.52600000000000002</v>
      </c>
      <c r="R179" s="7">
        <v>26</v>
      </c>
    </row>
    <row r="180" spans="1:18" x14ac:dyDescent="0.2">
      <c r="A180" s="118" t="s">
        <v>29</v>
      </c>
      <c r="B180" s="124" t="s">
        <v>29</v>
      </c>
      <c r="C180" s="121">
        <v>0.72699999999999998</v>
      </c>
      <c r="D180" s="121">
        <v>0.72</v>
      </c>
      <c r="E180" s="121">
        <v>0.72399999999999998</v>
      </c>
      <c r="F180" s="121">
        <v>0.72</v>
      </c>
      <c r="G180" s="121">
        <v>0.72299999999999998</v>
      </c>
      <c r="H180" s="121">
        <v>0.72299999999999998</v>
      </c>
      <c r="I180" s="121">
        <v>0.71499999999999997</v>
      </c>
      <c r="J180" s="121">
        <v>0.71199999999999997</v>
      </c>
      <c r="K180" s="121">
        <v>0.70199999999999996</v>
      </c>
      <c r="L180" s="121">
        <v>0.69899999999999995</v>
      </c>
      <c r="M180" s="121">
        <v>0.68500000000000005</v>
      </c>
      <c r="N180" s="121">
        <v>0.69099999999999995</v>
      </c>
      <c r="O180" s="121">
        <v>0.67200000000000004</v>
      </c>
      <c r="P180" s="121">
        <v>0.59599999999999997</v>
      </c>
      <c r="Q180" s="121">
        <v>0.59499999999999997</v>
      </c>
      <c r="R180" s="7">
        <v>27</v>
      </c>
    </row>
    <row r="181" spans="1:18" x14ac:dyDescent="0.2">
      <c r="A181" s="118" t="s">
        <v>30</v>
      </c>
      <c r="B181" s="124" t="s">
        <v>30</v>
      </c>
      <c r="C181" s="121">
        <v>0.873</v>
      </c>
      <c r="D181" s="121">
        <v>0.873</v>
      </c>
      <c r="E181" s="121">
        <v>0.873</v>
      </c>
      <c r="F181" s="121">
        <v>0.877</v>
      </c>
      <c r="G181" s="121">
        <v>0.879</v>
      </c>
      <c r="H181" s="121">
        <v>0.874</v>
      </c>
      <c r="I181" s="121">
        <v>0.878</v>
      </c>
      <c r="J181" s="121">
        <v>0.878</v>
      </c>
      <c r="K181" s="121">
        <v>0.872</v>
      </c>
      <c r="L181" s="121">
        <v>0.80800000000000005</v>
      </c>
      <c r="M181" s="121">
        <v>0.77500000000000002</v>
      </c>
      <c r="N181" s="121">
        <v>0.76400000000000001</v>
      </c>
      <c r="O181" s="121">
        <v>0.67600000000000005</v>
      </c>
      <c r="P181" s="121">
        <v>0.67800000000000005</v>
      </c>
      <c r="Q181" s="121">
        <v>0.66100000000000003</v>
      </c>
      <c r="R181" s="7">
        <v>28</v>
      </c>
    </row>
    <row r="182" spans="1:18" x14ac:dyDescent="0.2">
      <c r="A182" s="126" t="s">
        <v>31</v>
      </c>
      <c r="B182" s="125" t="s">
        <v>497</v>
      </c>
      <c r="C182" s="122" t="e">
        <v>#N/A</v>
      </c>
      <c r="D182" s="122" t="e">
        <v>#N/A</v>
      </c>
      <c r="E182" s="122" t="e">
        <v>#N/A</v>
      </c>
      <c r="F182" s="122" t="e">
        <v>#N/A</v>
      </c>
      <c r="G182" s="122" t="e">
        <v>#N/A</v>
      </c>
      <c r="H182" s="122" t="e">
        <v>#N/A</v>
      </c>
      <c r="I182" s="122" t="e">
        <v>#N/A</v>
      </c>
      <c r="J182" s="122" t="e">
        <v>#N/A</v>
      </c>
      <c r="K182" s="122" t="e">
        <v>#N/A</v>
      </c>
      <c r="L182" s="122" t="e">
        <v>#N/A</v>
      </c>
      <c r="M182" s="122" t="e">
        <v>#N/A</v>
      </c>
      <c r="N182" s="122" t="e">
        <v>#N/A</v>
      </c>
      <c r="O182" s="122" t="e">
        <v>#N/A</v>
      </c>
      <c r="P182" s="122" t="e">
        <v>#N/A</v>
      </c>
      <c r="Q182" s="122" t="e">
        <v>#N/A</v>
      </c>
      <c r="R182" s="7" t="e">
        <v>#N/A</v>
      </c>
    </row>
    <row r="183" spans="1:18" x14ac:dyDescent="0.2">
      <c r="A183" s="118" t="s">
        <v>32</v>
      </c>
      <c r="B183" s="124" t="s">
        <v>32</v>
      </c>
      <c r="C183" s="121">
        <v>0.71799999999999997</v>
      </c>
      <c r="D183" s="121">
        <v>0.72399999999999998</v>
      </c>
      <c r="E183" s="121">
        <v>0.71399999999999997</v>
      </c>
      <c r="F183" s="121">
        <v>0.68899999999999995</v>
      </c>
      <c r="G183" s="121">
        <v>0.68400000000000005</v>
      </c>
      <c r="H183" s="121">
        <v>0.67900000000000005</v>
      </c>
      <c r="I183" s="121">
        <v>0.67400000000000004</v>
      </c>
      <c r="J183" s="121">
        <v>0.67400000000000004</v>
      </c>
      <c r="K183" s="121">
        <v>0.67500000000000004</v>
      </c>
      <c r="L183" s="121">
        <v>0.67700000000000005</v>
      </c>
      <c r="M183" s="121">
        <v>0.628</v>
      </c>
      <c r="N183" s="121">
        <v>0.623</v>
      </c>
      <c r="O183" s="121">
        <v>0.623</v>
      </c>
      <c r="P183" s="121">
        <v>0.61499999999999999</v>
      </c>
      <c r="Q183" s="121">
        <v>0.65600000000000003</v>
      </c>
      <c r="R183" s="7">
        <v>31</v>
      </c>
    </row>
    <row r="184" spans="1:18" x14ac:dyDescent="0.2">
      <c r="A184" s="118" t="s">
        <v>33</v>
      </c>
      <c r="B184" s="124" t="s">
        <v>33</v>
      </c>
      <c r="C184" s="121">
        <v>0.56399999999999995</v>
      </c>
      <c r="D184" s="121">
        <v>0.56699999999999995</v>
      </c>
      <c r="E184" s="121">
        <v>0.56499999999999995</v>
      </c>
      <c r="F184" s="121">
        <v>0.57499999999999996</v>
      </c>
      <c r="G184" s="121">
        <v>0.59599999999999997</v>
      </c>
      <c r="H184" s="121">
        <v>0.59799999999999998</v>
      </c>
      <c r="I184" s="121">
        <v>0.63200000000000001</v>
      </c>
      <c r="J184" s="121">
        <v>0.57099999999999995</v>
      </c>
      <c r="K184" s="121">
        <v>0.374</v>
      </c>
      <c r="L184" s="121">
        <v>0.72499999999999998</v>
      </c>
      <c r="M184" s="121">
        <v>0.72799999999999998</v>
      </c>
      <c r="N184" s="121">
        <v>0.71399999999999997</v>
      </c>
      <c r="O184" s="121">
        <v>0.70799999999999996</v>
      </c>
      <c r="P184" s="121">
        <v>0.70399999999999996</v>
      </c>
      <c r="Q184" s="121">
        <v>0.66400000000000003</v>
      </c>
      <c r="R184" s="7">
        <v>32</v>
      </c>
    </row>
    <row r="185" spans="1:18" x14ac:dyDescent="0.2">
      <c r="A185" s="118" t="s">
        <v>34</v>
      </c>
      <c r="B185" s="124" t="s">
        <v>34</v>
      </c>
      <c r="C185" s="121">
        <v>0.40799999999999997</v>
      </c>
      <c r="D185" s="121">
        <v>0.40500000000000003</v>
      </c>
      <c r="E185" s="121">
        <v>0.39400000000000002</v>
      </c>
      <c r="F185" s="121">
        <v>0.33800000000000002</v>
      </c>
      <c r="G185" s="121">
        <v>0.28699999999999998</v>
      </c>
      <c r="H185" s="121">
        <v>0.28699999999999998</v>
      </c>
      <c r="I185" s="121">
        <v>0.28100000000000003</v>
      </c>
      <c r="J185" s="121">
        <v>0.27200000000000002</v>
      </c>
      <c r="K185" s="121">
        <v>0.20499999999999999</v>
      </c>
      <c r="L185" s="121">
        <v>0.16400000000000001</v>
      </c>
      <c r="M185" s="121">
        <v>0.158</v>
      </c>
      <c r="N185" s="121">
        <v>0.157</v>
      </c>
      <c r="O185" s="121">
        <v>0.158</v>
      </c>
      <c r="P185" s="121">
        <v>0.16800000000000001</v>
      </c>
      <c r="Q185" s="121">
        <v>0.184</v>
      </c>
      <c r="R185" s="7">
        <v>33</v>
      </c>
    </row>
    <row r="186" spans="1:18" x14ac:dyDescent="0.2">
      <c r="B186" s="127" t="s">
        <v>343</v>
      </c>
      <c r="C186" s="122">
        <v>0.77</v>
      </c>
      <c r="D186" s="122">
        <v>0.77400000000000002</v>
      </c>
      <c r="E186" s="122">
        <v>0.77400000000000002</v>
      </c>
      <c r="F186" s="122">
        <v>0.76800000000000002</v>
      </c>
      <c r="G186" s="122">
        <v>0.77500000000000002</v>
      </c>
      <c r="H186" s="122">
        <v>0.77700000000000002</v>
      </c>
      <c r="I186" s="122">
        <v>0.79100000000000004</v>
      </c>
      <c r="J186" s="122">
        <v>0.79100000000000004</v>
      </c>
      <c r="K186" s="122">
        <v>0.79200000000000004</v>
      </c>
      <c r="L186" s="122">
        <v>0.77900000000000003</v>
      </c>
      <c r="M186" s="122">
        <v>0.77400000000000002</v>
      </c>
      <c r="N186" s="122">
        <v>0.751</v>
      </c>
      <c r="O186" s="122">
        <v>0.75700000000000001</v>
      </c>
      <c r="P186" s="122">
        <v>0.76700000000000002</v>
      </c>
      <c r="Q186" s="122">
        <v>0.747</v>
      </c>
      <c r="R186" s="7">
        <v>34</v>
      </c>
    </row>
    <row r="187" spans="1:18" x14ac:dyDescent="0.2">
      <c r="A187" s="118" t="s">
        <v>35</v>
      </c>
      <c r="B187" s="124" t="s">
        <v>35</v>
      </c>
      <c r="C187" s="121">
        <v>0.31900000000000001</v>
      </c>
      <c r="D187" s="121">
        <v>0.315</v>
      </c>
      <c r="E187" s="121">
        <v>0.311</v>
      </c>
      <c r="F187" s="121">
        <v>0.307</v>
      </c>
      <c r="G187" s="121">
        <v>0.307</v>
      </c>
      <c r="H187" s="121">
        <v>0.30499999999999999</v>
      </c>
      <c r="I187" s="121">
        <v>0.29499999999999998</v>
      </c>
      <c r="J187" s="121">
        <v>0.29399999999999998</v>
      </c>
      <c r="K187" s="121">
        <v>0.29299999999999998</v>
      </c>
      <c r="L187" s="121">
        <v>0.27600000000000002</v>
      </c>
      <c r="M187" s="121">
        <v>0.23200000000000001</v>
      </c>
      <c r="N187" s="121">
        <v>0.215</v>
      </c>
      <c r="O187" s="121">
        <v>0.19700000000000001</v>
      </c>
      <c r="P187" s="121">
        <v>0.19500000000000001</v>
      </c>
      <c r="Q187" s="121">
        <v>0.19500000000000001</v>
      </c>
      <c r="R187" s="7">
        <v>35</v>
      </c>
    </row>
    <row r="188" spans="1:18" x14ac:dyDescent="0.2">
      <c r="A188" s="118" t="s">
        <v>36</v>
      </c>
      <c r="B188" s="124" t="s">
        <v>36</v>
      </c>
      <c r="C188" s="121">
        <v>0.33100000000000002</v>
      </c>
      <c r="D188" s="121">
        <v>0.33100000000000002</v>
      </c>
      <c r="E188" s="121">
        <v>0.33100000000000002</v>
      </c>
      <c r="F188" s="121">
        <v>0.33100000000000002</v>
      </c>
      <c r="G188" s="121">
        <v>0.33400000000000002</v>
      </c>
      <c r="H188" s="121">
        <v>0.34</v>
      </c>
      <c r="I188" s="121">
        <v>0.33900000000000002</v>
      </c>
      <c r="J188" s="121">
        <v>0.34699999999999998</v>
      </c>
      <c r="K188" s="121">
        <v>0.34799999999999998</v>
      </c>
      <c r="L188" s="121">
        <v>0.33</v>
      </c>
      <c r="M188" s="121">
        <v>0.314</v>
      </c>
      <c r="N188" s="121">
        <v>0.31</v>
      </c>
      <c r="O188" s="121">
        <v>0.29299999999999998</v>
      </c>
      <c r="P188" s="121">
        <v>0.29699999999999999</v>
      </c>
      <c r="Q188" s="121">
        <v>0.29899999999999999</v>
      </c>
      <c r="R188" s="7">
        <v>36</v>
      </c>
    </row>
    <row r="189" spans="1:18" x14ac:dyDescent="0.2">
      <c r="A189" s="118" t="s">
        <v>37</v>
      </c>
      <c r="B189" s="124" t="s">
        <v>37</v>
      </c>
      <c r="C189" s="121">
        <v>0.83399999999999996</v>
      </c>
      <c r="D189" s="121">
        <v>0.83299999999999996</v>
      </c>
      <c r="E189" s="121">
        <v>0.83199999999999996</v>
      </c>
      <c r="F189" s="121">
        <v>0.83199999999999996</v>
      </c>
      <c r="G189" s="121">
        <v>0.81399999999999995</v>
      </c>
      <c r="H189" s="121">
        <v>0.80700000000000005</v>
      </c>
      <c r="I189" s="121">
        <v>0.81599999999999995</v>
      </c>
      <c r="J189" s="121">
        <v>0.80800000000000005</v>
      </c>
      <c r="K189" s="121">
        <v>0.81200000000000006</v>
      </c>
      <c r="L189" s="121">
        <v>0.84099999999999997</v>
      </c>
      <c r="M189" s="121">
        <v>0.84599999999999997</v>
      </c>
      <c r="N189" s="121">
        <v>0.84699999999999998</v>
      </c>
      <c r="O189" s="121">
        <v>0.85099999999999998</v>
      </c>
      <c r="P189" s="121">
        <v>0.86199999999999999</v>
      </c>
      <c r="Q189" s="121">
        <v>0.85699999999999998</v>
      </c>
      <c r="R189" s="7">
        <v>37</v>
      </c>
    </row>
    <row r="190" spans="1:18" x14ac:dyDescent="0.2">
      <c r="A190" s="118" t="s">
        <v>38</v>
      </c>
      <c r="B190" s="124" t="s">
        <v>38</v>
      </c>
      <c r="C190" s="121">
        <v>0.34200000000000003</v>
      </c>
      <c r="D190" s="121">
        <v>0.34200000000000003</v>
      </c>
      <c r="E190" s="121">
        <v>0.34200000000000003</v>
      </c>
      <c r="F190" s="121">
        <v>0.34100000000000003</v>
      </c>
      <c r="G190" s="121">
        <v>0.32</v>
      </c>
      <c r="H190" s="121">
        <v>0.31900000000000001</v>
      </c>
      <c r="I190" s="121">
        <v>0.26700000000000002</v>
      </c>
      <c r="J190" s="121">
        <v>0.27600000000000002</v>
      </c>
      <c r="K190" s="121">
        <v>0.27800000000000002</v>
      </c>
      <c r="L190" s="121">
        <v>0.39500000000000002</v>
      </c>
      <c r="M190" s="121">
        <v>0.39900000000000002</v>
      </c>
      <c r="N190" s="121">
        <v>0.40799999999999997</v>
      </c>
      <c r="O190" s="121">
        <v>0.38900000000000001</v>
      </c>
      <c r="P190" s="121">
        <v>0.38500000000000001</v>
      </c>
      <c r="Q190" s="121">
        <v>0.33300000000000002</v>
      </c>
      <c r="R190" s="7">
        <v>39</v>
      </c>
    </row>
    <row r="191" spans="1:18" x14ac:dyDescent="0.2">
      <c r="A191" s="118" t="s">
        <v>39</v>
      </c>
      <c r="B191" s="124" t="s">
        <v>39</v>
      </c>
      <c r="C191" s="121">
        <v>0.27200000000000002</v>
      </c>
      <c r="D191" s="121">
        <v>0.27500000000000002</v>
      </c>
      <c r="E191" s="121">
        <v>0.27700000000000002</v>
      </c>
      <c r="F191" s="121">
        <v>0.27900000000000003</v>
      </c>
      <c r="G191" s="121">
        <v>0.27700000000000002</v>
      </c>
      <c r="H191" s="121">
        <v>0.27800000000000002</v>
      </c>
      <c r="I191" s="121">
        <v>0.27500000000000002</v>
      </c>
      <c r="J191" s="121">
        <v>0.27500000000000002</v>
      </c>
      <c r="K191" s="121">
        <v>0.27600000000000002</v>
      </c>
      <c r="L191" s="121">
        <v>0.27600000000000002</v>
      </c>
      <c r="M191" s="121">
        <v>0.26300000000000001</v>
      </c>
      <c r="N191" s="121">
        <v>0.26300000000000001</v>
      </c>
      <c r="O191" s="121">
        <v>0.26800000000000002</v>
      </c>
      <c r="P191" s="121">
        <v>0.26800000000000002</v>
      </c>
      <c r="Q191" s="121">
        <v>0.20899999999999999</v>
      </c>
      <c r="R191" s="7">
        <v>40</v>
      </c>
    </row>
    <row r="192" spans="1:18" x14ac:dyDescent="0.2">
      <c r="A192" s="118" t="s">
        <v>40</v>
      </c>
      <c r="B192" s="124" t="s">
        <v>40</v>
      </c>
      <c r="C192" s="121">
        <v>0.89200000000000002</v>
      </c>
      <c r="D192" s="121">
        <v>0.89200000000000002</v>
      </c>
      <c r="E192" s="121">
        <v>0.89100000000000001</v>
      </c>
      <c r="F192" s="121">
        <v>0.89300000000000002</v>
      </c>
      <c r="G192" s="121">
        <v>0.89600000000000002</v>
      </c>
      <c r="H192" s="121">
        <v>0.89500000000000002</v>
      </c>
      <c r="I192" s="121">
        <v>0.89500000000000002</v>
      </c>
      <c r="J192" s="121">
        <v>0.89400000000000002</v>
      </c>
      <c r="K192" s="121">
        <v>0.89</v>
      </c>
      <c r="L192" s="121">
        <v>0.89100000000000001</v>
      </c>
      <c r="M192" s="121">
        <v>0.89200000000000002</v>
      </c>
      <c r="N192" s="121">
        <v>0.873</v>
      </c>
      <c r="O192" s="121">
        <v>0.83</v>
      </c>
      <c r="P192" s="121">
        <v>0.83499999999999996</v>
      </c>
      <c r="Q192" s="121">
        <v>0.83399999999999996</v>
      </c>
      <c r="R192" s="7">
        <v>42</v>
      </c>
    </row>
    <row r="193" spans="1:18" x14ac:dyDescent="0.2">
      <c r="A193" s="118" t="s">
        <v>41</v>
      </c>
      <c r="B193" s="124" t="s">
        <v>41</v>
      </c>
      <c r="C193" s="121">
        <v>9.4E-2</v>
      </c>
      <c r="D193" s="121">
        <v>9.4E-2</v>
      </c>
      <c r="E193" s="121">
        <v>9.4E-2</v>
      </c>
      <c r="F193" s="121">
        <v>9.4E-2</v>
      </c>
      <c r="G193" s="121">
        <v>9.4E-2</v>
      </c>
      <c r="H193" s="121">
        <v>9.4E-2</v>
      </c>
      <c r="I193" s="121">
        <v>8.6999999999999994E-2</v>
      </c>
      <c r="J193" s="121">
        <v>8.5000000000000006E-2</v>
      </c>
      <c r="K193" s="121">
        <v>8.3000000000000004E-2</v>
      </c>
      <c r="L193" s="121">
        <v>8.1000000000000003E-2</v>
      </c>
      <c r="M193" s="121">
        <v>7.9000000000000001E-2</v>
      </c>
      <c r="N193" s="121">
        <v>7.8E-2</v>
      </c>
      <c r="O193" s="121">
        <v>7.5999999999999998E-2</v>
      </c>
      <c r="P193" s="121">
        <v>7.6999999999999999E-2</v>
      </c>
      <c r="Q193" s="121">
        <v>7.8E-2</v>
      </c>
      <c r="R193" s="7">
        <v>43</v>
      </c>
    </row>
    <row r="194" spans="1:18" x14ac:dyDescent="0.2">
      <c r="A194" s="118" t="s">
        <v>42</v>
      </c>
      <c r="B194" s="124" t="s">
        <v>42</v>
      </c>
      <c r="C194" s="121">
        <v>0.58299999999999996</v>
      </c>
      <c r="D194" s="121">
        <v>0.58699999999999997</v>
      </c>
      <c r="E194" s="121">
        <v>0.58599999999999997</v>
      </c>
      <c r="F194" s="121">
        <v>0.627</v>
      </c>
      <c r="G194" s="121">
        <v>0.66100000000000003</v>
      </c>
      <c r="H194" s="121">
        <v>0.66500000000000004</v>
      </c>
      <c r="I194" s="121">
        <v>0.66900000000000004</v>
      </c>
      <c r="J194" s="121">
        <v>0.67900000000000005</v>
      </c>
      <c r="K194" s="121">
        <v>0.68500000000000005</v>
      </c>
      <c r="L194" s="121">
        <v>0.67600000000000005</v>
      </c>
      <c r="M194" s="121">
        <v>0.67200000000000004</v>
      </c>
      <c r="N194" s="121">
        <v>0.67800000000000005</v>
      </c>
      <c r="O194" s="121">
        <v>0.66300000000000003</v>
      </c>
      <c r="P194" s="121">
        <v>0.65200000000000002</v>
      </c>
      <c r="Q194" s="121">
        <v>0.64500000000000002</v>
      </c>
      <c r="R194" s="7">
        <v>44</v>
      </c>
    </row>
    <row r="195" spans="1:18" x14ac:dyDescent="0.2">
      <c r="B195" s="125" t="s">
        <v>344</v>
      </c>
      <c r="C195" s="122">
        <v>0.46400000000000002</v>
      </c>
      <c r="D195" s="122">
        <v>0.46400000000000002</v>
      </c>
      <c r="E195" s="122">
        <v>0.47</v>
      </c>
      <c r="F195" s="122">
        <v>0.44900000000000001</v>
      </c>
      <c r="G195" s="122">
        <v>0.47</v>
      </c>
      <c r="H195" s="122">
        <v>0.47</v>
      </c>
      <c r="I195" s="122">
        <v>0.48799999999999999</v>
      </c>
      <c r="J195" s="122">
        <v>0.499</v>
      </c>
      <c r="K195" s="122">
        <v>0.432</v>
      </c>
      <c r="L195" s="122">
        <v>0.42099999999999999</v>
      </c>
      <c r="M195" s="122">
        <v>0.40899999999999997</v>
      </c>
      <c r="N195" s="122">
        <v>0.39600000000000002</v>
      </c>
      <c r="O195" s="122">
        <v>0.33800000000000002</v>
      </c>
      <c r="P195" s="122">
        <v>0.32</v>
      </c>
      <c r="Q195" s="122">
        <v>0.32</v>
      </c>
      <c r="R195" s="7">
        <v>45</v>
      </c>
    </row>
    <row r="196" spans="1:18" x14ac:dyDescent="0.2">
      <c r="A196" s="118" t="s">
        <v>43</v>
      </c>
      <c r="B196" s="85" t="s">
        <v>43</v>
      </c>
      <c r="C196" s="121">
        <v>0.36399999999999999</v>
      </c>
      <c r="D196" s="121">
        <v>0.36299999999999999</v>
      </c>
      <c r="E196" s="121">
        <v>0.36499999999999999</v>
      </c>
      <c r="F196" s="121">
        <v>0.36299999999999999</v>
      </c>
      <c r="G196" s="121">
        <v>0.36</v>
      </c>
      <c r="H196" s="121">
        <v>0.33100000000000002</v>
      </c>
      <c r="I196" s="121">
        <v>0.32600000000000001</v>
      </c>
      <c r="J196" s="121">
        <v>0.32800000000000001</v>
      </c>
      <c r="K196" s="121">
        <v>0.32</v>
      </c>
      <c r="L196" s="121">
        <v>0.317</v>
      </c>
      <c r="M196" s="121">
        <v>0.313</v>
      </c>
      <c r="N196" s="121">
        <v>0.314</v>
      </c>
      <c r="O196" s="121">
        <v>0.34799999999999998</v>
      </c>
      <c r="P196" s="121">
        <v>0.35599999999999998</v>
      </c>
      <c r="Q196" s="121">
        <v>0.35799999999999998</v>
      </c>
      <c r="R196" s="7">
        <v>46</v>
      </c>
    </row>
    <row r="197" spans="1:18" x14ac:dyDescent="0.2">
      <c r="A197" s="118" t="s">
        <v>44</v>
      </c>
      <c r="B197" s="85" t="s">
        <v>44</v>
      </c>
      <c r="C197" s="121">
        <v>0.255</v>
      </c>
      <c r="D197" s="121">
        <v>0.254</v>
      </c>
      <c r="E197" s="121">
        <v>0.25600000000000001</v>
      </c>
      <c r="F197" s="121">
        <v>0.25600000000000001</v>
      </c>
      <c r="G197" s="121">
        <v>0.25600000000000001</v>
      </c>
      <c r="H197" s="121">
        <v>0.254</v>
      </c>
      <c r="I197" s="121">
        <v>0.25</v>
      </c>
      <c r="J197" s="121">
        <v>0.25</v>
      </c>
      <c r="K197" s="121">
        <v>0.25</v>
      </c>
      <c r="L197" s="121">
        <v>0.246</v>
      </c>
      <c r="M197" s="121">
        <v>0.247</v>
      </c>
      <c r="N197" s="121">
        <v>0.25</v>
      </c>
      <c r="O197" s="121">
        <v>0.24</v>
      </c>
      <c r="P197" s="121">
        <v>0.249</v>
      </c>
      <c r="Q197" s="121">
        <v>0.24399999999999999</v>
      </c>
      <c r="R197" s="7">
        <v>47</v>
      </c>
    </row>
    <row r="198" spans="1:18" x14ac:dyDescent="0.2">
      <c r="A198" s="118" t="s">
        <v>45</v>
      </c>
      <c r="B198" s="124" t="s">
        <v>45</v>
      </c>
      <c r="C198" s="121">
        <v>0.91200000000000003</v>
      </c>
      <c r="D198" s="121">
        <v>0.91200000000000003</v>
      </c>
      <c r="E198" s="121">
        <v>0.91200000000000003</v>
      </c>
      <c r="F198" s="121">
        <v>0.91500000000000004</v>
      </c>
      <c r="G198" s="121">
        <v>0.91600000000000004</v>
      </c>
      <c r="H198" s="121">
        <v>0.91300000000000003</v>
      </c>
      <c r="I198" s="121">
        <v>0.91300000000000003</v>
      </c>
      <c r="J198" s="121">
        <v>0.91200000000000003</v>
      </c>
      <c r="K198" s="121">
        <v>0.91200000000000003</v>
      </c>
      <c r="L198" s="121">
        <v>0.90800000000000003</v>
      </c>
      <c r="M198" s="121">
        <v>0.90600000000000003</v>
      </c>
      <c r="N198" s="121">
        <v>0.89700000000000002</v>
      </c>
      <c r="O198" s="121">
        <v>0.89900000000000002</v>
      </c>
      <c r="P198" s="121">
        <v>0.90300000000000002</v>
      </c>
      <c r="Q198" s="121">
        <v>0.9</v>
      </c>
      <c r="R198" s="7">
        <v>48</v>
      </c>
    </row>
    <row r="199" spans="1:18" x14ac:dyDescent="0.2">
      <c r="A199" s="118" t="s">
        <v>46</v>
      </c>
      <c r="B199" s="85" t="s">
        <v>46</v>
      </c>
      <c r="C199" s="121">
        <v>0.43099999999999999</v>
      </c>
      <c r="D199" s="121">
        <v>0.432</v>
      </c>
      <c r="E199" s="121">
        <v>0.43</v>
      </c>
      <c r="F199" s="121">
        <v>0.433</v>
      </c>
      <c r="G199" s="121">
        <v>0.44400000000000001</v>
      </c>
      <c r="H199" s="121">
        <v>0.46700000000000003</v>
      </c>
      <c r="I199" s="121">
        <v>0.46200000000000002</v>
      </c>
      <c r="J199" s="121">
        <v>0.46899999999999997</v>
      </c>
      <c r="K199" s="121">
        <v>0.47699999999999998</v>
      </c>
      <c r="L199" s="121">
        <v>0.53600000000000003</v>
      </c>
      <c r="M199" s="121">
        <v>0.55300000000000005</v>
      </c>
      <c r="N199" s="121">
        <v>0.55400000000000005</v>
      </c>
      <c r="O199" s="121">
        <v>0.54400000000000004</v>
      </c>
      <c r="P199" s="121">
        <v>0.52100000000000002</v>
      </c>
      <c r="Q199" s="121">
        <v>0.43099999999999999</v>
      </c>
      <c r="R199" s="7">
        <v>49</v>
      </c>
    </row>
    <row r="200" spans="1:18" x14ac:dyDescent="0.2">
      <c r="A200" s="118" t="s">
        <v>47</v>
      </c>
      <c r="B200" s="124" t="s">
        <v>47</v>
      </c>
      <c r="C200" s="121">
        <v>0.78100000000000003</v>
      </c>
      <c r="D200" s="121">
        <v>0.78300000000000003</v>
      </c>
      <c r="E200" s="121">
        <v>0.78</v>
      </c>
      <c r="F200" s="121">
        <v>0.83199999999999996</v>
      </c>
      <c r="G200" s="121">
        <v>0.85299999999999998</v>
      </c>
      <c r="H200" s="121">
        <v>0.85499999999999998</v>
      </c>
      <c r="I200" s="121">
        <v>0.83199999999999996</v>
      </c>
      <c r="J200" s="121">
        <v>0.82599999999999996</v>
      </c>
      <c r="K200" s="121">
        <v>0.82599999999999996</v>
      </c>
      <c r="L200" s="121">
        <v>0.76500000000000001</v>
      </c>
      <c r="M200" s="121">
        <v>0.73199999999999998</v>
      </c>
      <c r="N200" s="121">
        <v>0.73299999999999998</v>
      </c>
      <c r="O200" s="121">
        <v>0.73299999999999998</v>
      </c>
      <c r="P200" s="121">
        <v>0.76</v>
      </c>
      <c r="Q200" s="121">
        <v>0.751</v>
      </c>
      <c r="R200" s="7">
        <v>50</v>
      </c>
    </row>
    <row r="201" spans="1:18" x14ac:dyDescent="0.2">
      <c r="B201" s="125" t="s">
        <v>345</v>
      </c>
      <c r="C201" s="122">
        <v>0.115</v>
      </c>
      <c r="D201" s="122">
        <v>0.17100000000000001</v>
      </c>
      <c r="E201" s="122">
        <v>0.17</v>
      </c>
      <c r="F201" s="122">
        <v>0.17</v>
      </c>
      <c r="G201" s="122">
        <v>0.17</v>
      </c>
      <c r="H201" s="122">
        <v>0.17</v>
      </c>
      <c r="I201" s="122">
        <v>0.17399999999999999</v>
      </c>
      <c r="J201" s="122">
        <v>0.17399999999999999</v>
      </c>
      <c r="K201" s="122">
        <v>0.17399999999999999</v>
      </c>
      <c r="L201" s="122">
        <v>0.17499999999999999</v>
      </c>
      <c r="M201" s="122">
        <v>0.17499999999999999</v>
      </c>
      <c r="N201" s="122">
        <v>0.182</v>
      </c>
      <c r="O201" s="122">
        <v>0.182</v>
      </c>
      <c r="P201" s="122">
        <v>0.182</v>
      </c>
      <c r="Q201" s="122">
        <v>0.18099999999999999</v>
      </c>
      <c r="R201" s="7">
        <v>51</v>
      </c>
    </row>
    <row r="202" spans="1:18" x14ac:dyDescent="0.2">
      <c r="A202" s="118" t="s">
        <v>48</v>
      </c>
      <c r="B202" s="124" t="s">
        <v>48</v>
      </c>
      <c r="C202" s="121">
        <v>0.84799999999999998</v>
      </c>
      <c r="D202" s="121">
        <v>0.84499999999999997</v>
      </c>
      <c r="E202" s="121">
        <v>0.84599999999999997</v>
      </c>
      <c r="F202" s="121">
        <v>0.85099999999999998</v>
      </c>
      <c r="G202" s="121">
        <v>0.85399999999999998</v>
      </c>
      <c r="H202" s="121">
        <v>0.85299999999999998</v>
      </c>
      <c r="I202" s="121">
        <v>0.85399999999999998</v>
      </c>
      <c r="J202" s="121">
        <v>0.85199999999999998</v>
      </c>
      <c r="K202" s="121">
        <v>0.85299999999999998</v>
      </c>
      <c r="L202" s="121">
        <v>0.85599999999999998</v>
      </c>
      <c r="M202" s="121">
        <v>0.85199999999999998</v>
      </c>
      <c r="N202" s="121">
        <v>0.84199999999999997</v>
      </c>
      <c r="O202" s="121">
        <v>0.85</v>
      </c>
      <c r="P202" s="121">
        <v>0.81899999999999995</v>
      </c>
      <c r="Q202" s="121">
        <v>0.81599999999999995</v>
      </c>
      <c r="R202" s="7">
        <v>53</v>
      </c>
    </row>
    <row r="203" spans="1:18" x14ac:dyDescent="0.2">
      <c r="A203" s="118" t="s">
        <v>243</v>
      </c>
      <c r="B203" s="124" t="s">
        <v>243</v>
      </c>
      <c r="C203" s="121">
        <v>0.90700000000000003</v>
      </c>
      <c r="D203" s="121">
        <v>0.90700000000000003</v>
      </c>
      <c r="E203" s="121">
        <v>0.89600000000000002</v>
      </c>
      <c r="F203" s="121">
        <v>0.89200000000000002</v>
      </c>
      <c r="G203" s="121">
        <v>0.89600000000000002</v>
      </c>
      <c r="H203" s="121">
        <v>0.89600000000000002</v>
      </c>
      <c r="I203" s="121">
        <v>0.86799999999999999</v>
      </c>
      <c r="J203" s="121">
        <v>0.85699999999999998</v>
      </c>
      <c r="K203" s="121">
        <v>0.85699999999999998</v>
      </c>
      <c r="L203" s="121">
        <v>0.85699999999999998</v>
      </c>
      <c r="M203" s="121">
        <v>0.85099999999999998</v>
      </c>
      <c r="N203" s="121">
        <v>0.81799999999999995</v>
      </c>
      <c r="O203" s="121">
        <v>0.80800000000000005</v>
      </c>
      <c r="P203" s="121">
        <v>0.80500000000000005</v>
      </c>
      <c r="Q203" s="121">
        <v>0.80500000000000005</v>
      </c>
      <c r="R203" s="7">
        <v>54</v>
      </c>
    </row>
    <row r="204" spans="1:18" x14ac:dyDescent="0.2">
      <c r="A204" s="118" t="s">
        <v>50</v>
      </c>
      <c r="B204" s="124" t="s">
        <v>50</v>
      </c>
      <c r="C204" s="121">
        <v>0.91900000000000004</v>
      </c>
      <c r="D204" s="121">
        <v>0.91800000000000004</v>
      </c>
      <c r="E204" s="121">
        <v>0.91800000000000004</v>
      </c>
      <c r="F204" s="121">
        <v>0.91800000000000004</v>
      </c>
      <c r="G204" s="121">
        <v>0.91700000000000004</v>
      </c>
      <c r="H204" s="121">
        <v>0.91500000000000004</v>
      </c>
      <c r="I204" s="121">
        <v>0.91500000000000004</v>
      </c>
      <c r="J204" s="121">
        <v>0.91500000000000004</v>
      </c>
      <c r="K204" s="121">
        <v>0.91500000000000004</v>
      </c>
      <c r="L204" s="121">
        <v>0.91400000000000003</v>
      </c>
      <c r="M204" s="121">
        <v>0.91400000000000003</v>
      </c>
      <c r="N204" s="121">
        <v>0.91400000000000003</v>
      </c>
      <c r="O204" s="121">
        <v>0.91100000000000003</v>
      </c>
      <c r="P204" s="121">
        <v>0.90800000000000003</v>
      </c>
      <c r="Q204" s="121">
        <v>0.90800000000000003</v>
      </c>
      <c r="R204" s="7">
        <v>55</v>
      </c>
    </row>
    <row r="205" spans="1:18" x14ac:dyDescent="0.2">
      <c r="B205" s="125" t="s">
        <v>346</v>
      </c>
      <c r="C205" s="122">
        <v>0.247</v>
      </c>
      <c r="D205" s="122">
        <v>0.246</v>
      </c>
      <c r="E205" s="122">
        <v>0.245</v>
      </c>
      <c r="F205" s="122">
        <v>0.24299999999999999</v>
      </c>
      <c r="G205" s="122">
        <v>0.24399999999999999</v>
      </c>
      <c r="H205" s="122">
        <v>0.24399999999999999</v>
      </c>
      <c r="I205" s="122">
        <v>0.24299999999999999</v>
      </c>
      <c r="J205" s="122">
        <v>0.245</v>
      </c>
      <c r="K205" s="122">
        <v>0.245</v>
      </c>
      <c r="L205" s="122">
        <v>0.24399999999999999</v>
      </c>
      <c r="M205" s="122">
        <v>0.247</v>
      </c>
      <c r="N205" s="122">
        <v>0.25600000000000001</v>
      </c>
      <c r="O205" s="122">
        <v>0.255</v>
      </c>
      <c r="P205" s="122">
        <v>0.252</v>
      </c>
      <c r="Q205" s="122">
        <v>0.252</v>
      </c>
      <c r="R205" s="7">
        <v>56</v>
      </c>
    </row>
    <row r="206" spans="1:18" x14ac:dyDescent="0.2">
      <c r="A206" s="118" t="s">
        <v>51</v>
      </c>
      <c r="B206" s="124" t="s">
        <v>51</v>
      </c>
      <c r="C206" s="121">
        <v>0.60899999999999999</v>
      </c>
      <c r="D206" s="121">
        <v>0.60699999999999998</v>
      </c>
      <c r="E206" s="121">
        <v>0.60599999999999998</v>
      </c>
      <c r="F206" s="121">
        <v>0.60099999999999998</v>
      </c>
      <c r="G206" s="121">
        <v>0.59299999999999997</v>
      </c>
      <c r="H206" s="121">
        <v>0.59099999999999997</v>
      </c>
      <c r="I206" s="121">
        <v>0.58199999999999996</v>
      </c>
      <c r="J206" s="121">
        <v>0.58199999999999996</v>
      </c>
      <c r="K206" s="121">
        <v>0.55700000000000005</v>
      </c>
      <c r="L206" s="121">
        <v>0.53700000000000003</v>
      </c>
      <c r="M206" s="121">
        <v>0.52100000000000002</v>
      </c>
      <c r="N206" s="121">
        <v>0.52300000000000002</v>
      </c>
      <c r="O206" s="121">
        <v>0.50900000000000001</v>
      </c>
      <c r="P206" s="121">
        <v>0.58199999999999996</v>
      </c>
      <c r="Q206" s="121">
        <v>0.68300000000000005</v>
      </c>
      <c r="R206" s="7">
        <v>58</v>
      </c>
    </row>
    <row r="207" spans="1:18" x14ac:dyDescent="0.2">
      <c r="A207" s="118" t="s">
        <v>52</v>
      </c>
      <c r="B207" s="124" t="s">
        <v>52</v>
      </c>
      <c r="C207" s="121">
        <v>0.67200000000000004</v>
      </c>
      <c r="D207" s="121">
        <v>0.64600000000000002</v>
      </c>
      <c r="E207" s="121">
        <v>0.622</v>
      </c>
      <c r="F207" s="121">
        <v>0.59199999999999997</v>
      </c>
      <c r="G207" s="121">
        <v>0.59</v>
      </c>
      <c r="H207" s="121">
        <v>0.59099999999999997</v>
      </c>
      <c r="I207" s="121">
        <v>0.56999999999999995</v>
      </c>
      <c r="J207" s="121">
        <v>0.56000000000000005</v>
      </c>
      <c r="K207" s="121">
        <v>0.56499999999999995</v>
      </c>
      <c r="L207" s="121">
        <v>0.56299999999999994</v>
      </c>
      <c r="M207" s="121">
        <v>0.6</v>
      </c>
      <c r="N207" s="121">
        <v>0.67600000000000005</v>
      </c>
      <c r="O207" s="121">
        <v>0.65500000000000003</v>
      </c>
      <c r="P207" s="121">
        <v>0.64900000000000002</v>
      </c>
      <c r="Q207" s="121">
        <v>0.64400000000000002</v>
      </c>
      <c r="R207" s="7">
        <v>59</v>
      </c>
    </row>
    <row r="208" spans="1:18" x14ac:dyDescent="0.2">
      <c r="A208" s="118" t="s">
        <v>188</v>
      </c>
      <c r="B208" s="85" t="s">
        <v>188</v>
      </c>
      <c r="C208" s="121">
        <v>0.21299999999999999</v>
      </c>
      <c r="D208" s="121">
        <v>0.214</v>
      </c>
      <c r="E208" s="121">
        <v>0.21099999999999999</v>
      </c>
      <c r="F208" s="121">
        <v>0.21099999999999999</v>
      </c>
      <c r="G208" s="121">
        <v>0.20899999999999999</v>
      </c>
      <c r="H208" s="121">
        <v>0.30199999999999999</v>
      </c>
      <c r="I208" s="121">
        <v>0.24099999999999999</v>
      </c>
      <c r="J208" s="121">
        <v>0.14699999999999999</v>
      </c>
      <c r="K208" s="121">
        <v>0.16700000000000001</v>
      </c>
      <c r="L208" s="121">
        <v>0.188</v>
      </c>
      <c r="M208" s="121">
        <v>0.185</v>
      </c>
      <c r="N208" s="121">
        <v>0.183</v>
      </c>
      <c r="O208" s="121">
        <v>0.17899999999999999</v>
      </c>
      <c r="P208" s="121">
        <v>0.18</v>
      </c>
      <c r="Q208" s="121">
        <v>0.184</v>
      </c>
      <c r="R208" s="7">
        <v>60</v>
      </c>
    </row>
    <row r="209" spans="1:18" x14ac:dyDescent="0.2">
      <c r="A209" s="118" t="s">
        <v>54</v>
      </c>
      <c r="B209" s="124" t="s">
        <v>54</v>
      </c>
      <c r="C209" s="121">
        <v>0.56499999999999995</v>
      </c>
      <c r="D209" s="121">
        <v>0.56599999999999995</v>
      </c>
      <c r="E209" s="121">
        <v>0.6</v>
      </c>
      <c r="F209" s="121">
        <v>0.61299999999999999</v>
      </c>
      <c r="G209" s="121">
        <v>0.61299999999999999</v>
      </c>
      <c r="H209" s="121">
        <v>0.626</v>
      </c>
      <c r="I209" s="121">
        <v>0.625</v>
      </c>
      <c r="J209" s="121">
        <v>0.68</v>
      </c>
      <c r="K209" s="121">
        <v>0.66900000000000004</v>
      </c>
      <c r="L209" s="121">
        <v>0.67500000000000004</v>
      </c>
      <c r="M209" s="121">
        <v>0.69</v>
      </c>
      <c r="N209" s="121">
        <v>0.65</v>
      </c>
      <c r="O209" s="121">
        <v>0.64</v>
      </c>
      <c r="P209" s="121">
        <v>0.57699999999999996</v>
      </c>
      <c r="Q209" s="121">
        <v>0.46700000000000003</v>
      </c>
      <c r="R209" s="7">
        <v>61</v>
      </c>
    </row>
    <row r="210" spans="1:18" x14ac:dyDescent="0.2">
      <c r="B210" s="125" t="s">
        <v>348</v>
      </c>
      <c r="C210" s="122">
        <v>0.186</v>
      </c>
      <c r="D210" s="122">
        <v>0.183</v>
      </c>
      <c r="E210" s="122">
        <v>0.182</v>
      </c>
      <c r="F210" s="122">
        <v>0.182</v>
      </c>
      <c r="G210" s="122">
        <v>0.18099999999999999</v>
      </c>
      <c r="H210" s="122">
        <v>0.18099999999999999</v>
      </c>
      <c r="I210" s="122">
        <v>0.183</v>
      </c>
      <c r="J210" s="122">
        <v>0.184</v>
      </c>
      <c r="K210" s="122">
        <v>0.183</v>
      </c>
      <c r="L210" s="122">
        <v>0.183</v>
      </c>
      <c r="M210" s="122">
        <v>0.17699999999999999</v>
      </c>
      <c r="N210" s="122">
        <v>0.17699999999999999</v>
      </c>
      <c r="O210" s="122">
        <v>0.17899999999999999</v>
      </c>
      <c r="P210" s="122">
        <v>0.17499999999999999</v>
      </c>
      <c r="Q210" s="122">
        <v>0.17399999999999999</v>
      </c>
      <c r="R210" s="7">
        <v>62</v>
      </c>
    </row>
    <row r="211" spans="1:18" x14ac:dyDescent="0.2">
      <c r="B211" s="125" t="s">
        <v>349</v>
      </c>
      <c r="C211" s="122">
        <v>6.7000000000000004E-2</v>
      </c>
      <c r="D211" s="122">
        <v>6.7000000000000004E-2</v>
      </c>
      <c r="E211" s="122">
        <v>6.7000000000000004E-2</v>
      </c>
      <c r="F211" s="122">
        <v>6.7000000000000004E-2</v>
      </c>
      <c r="G211" s="122">
        <v>6.7000000000000004E-2</v>
      </c>
      <c r="H211" s="122">
        <v>6.7000000000000004E-2</v>
      </c>
      <c r="I211" s="122">
        <v>6.9000000000000006E-2</v>
      </c>
      <c r="J211" s="122">
        <v>6.9000000000000006E-2</v>
      </c>
      <c r="K211" s="122">
        <v>6.9000000000000006E-2</v>
      </c>
      <c r="L211" s="122">
        <v>6.9000000000000006E-2</v>
      </c>
      <c r="M211" s="122">
        <v>6.8000000000000005E-2</v>
      </c>
      <c r="N211" s="122">
        <v>6.9000000000000006E-2</v>
      </c>
      <c r="O211" s="122">
        <v>7.0000000000000007E-2</v>
      </c>
      <c r="P211" s="122">
        <v>6.9000000000000006E-2</v>
      </c>
      <c r="Q211" s="122">
        <v>6.9000000000000006E-2</v>
      </c>
      <c r="R211" s="7">
        <v>63</v>
      </c>
    </row>
    <row r="212" spans="1:18" x14ac:dyDescent="0.2">
      <c r="A212" s="118" t="s">
        <v>55</v>
      </c>
      <c r="B212" s="124" t="s">
        <v>55</v>
      </c>
      <c r="C212" s="121">
        <v>0.86699999999999999</v>
      </c>
      <c r="D212" s="121">
        <v>0.87</v>
      </c>
      <c r="E212" s="121">
        <v>0.87</v>
      </c>
      <c r="F212" s="121">
        <v>0.875</v>
      </c>
      <c r="G212" s="121">
        <v>0.876</v>
      </c>
      <c r="H212" s="121">
        <v>0.877</v>
      </c>
      <c r="I212" s="121">
        <v>0.876</v>
      </c>
      <c r="J212" s="121">
        <v>0.88100000000000001</v>
      </c>
      <c r="K212" s="121">
        <v>0.88900000000000001</v>
      </c>
      <c r="L212" s="121">
        <v>0.90200000000000002</v>
      </c>
      <c r="M212" s="121">
        <v>0.90100000000000002</v>
      </c>
      <c r="N212" s="121">
        <v>0.90100000000000002</v>
      </c>
      <c r="O212" s="121">
        <v>0.88900000000000001</v>
      </c>
      <c r="P212" s="121">
        <v>0.88900000000000001</v>
      </c>
      <c r="Q212" s="121">
        <v>0.89100000000000001</v>
      </c>
      <c r="R212" s="7">
        <v>64</v>
      </c>
    </row>
    <row r="213" spans="1:18" x14ac:dyDescent="0.2">
      <c r="A213" s="118" t="s">
        <v>56</v>
      </c>
      <c r="B213" s="124" t="s">
        <v>56</v>
      </c>
      <c r="C213" s="121">
        <v>0.13300000000000001</v>
      </c>
      <c r="D213" s="121">
        <v>0.13</v>
      </c>
      <c r="E213" s="121">
        <v>0.126</v>
      </c>
      <c r="F213" s="121">
        <v>0.126</v>
      </c>
      <c r="G213" s="121">
        <v>0.126</v>
      </c>
      <c r="H213" s="121">
        <v>0.126</v>
      </c>
      <c r="I213" s="121">
        <v>0.13200000000000001</v>
      </c>
      <c r="J213" s="121">
        <v>0.13200000000000001</v>
      </c>
      <c r="K213" s="121">
        <v>0.13200000000000001</v>
      </c>
      <c r="L213" s="121">
        <v>0.13200000000000001</v>
      </c>
      <c r="M213" s="121">
        <v>0.13600000000000001</v>
      </c>
      <c r="N213" s="121">
        <v>0.13400000000000001</v>
      </c>
      <c r="O213" s="121">
        <v>0.13700000000000001</v>
      </c>
      <c r="P213" s="121">
        <v>0.13700000000000001</v>
      </c>
      <c r="Q213" s="121">
        <v>0.129</v>
      </c>
      <c r="R213" s="7">
        <v>65</v>
      </c>
    </row>
    <row r="214" spans="1:18" x14ac:dyDescent="0.2">
      <c r="A214" s="118" t="s">
        <v>57</v>
      </c>
      <c r="B214" s="124" t="s">
        <v>57</v>
      </c>
      <c r="C214" s="121">
        <v>0.247</v>
      </c>
      <c r="D214" s="121">
        <v>0.247</v>
      </c>
      <c r="E214" s="121">
        <v>0.246</v>
      </c>
      <c r="F214" s="121">
        <v>0.23100000000000001</v>
      </c>
      <c r="G214" s="121">
        <v>0.22500000000000001</v>
      </c>
      <c r="H214" s="121">
        <v>0.22600000000000001</v>
      </c>
      <c r="I214" s="121">
        <v>0.22600000000000001</v>
      </c>
      <c r="J214" s="121">
        <v>0.22600000000000001</v>
      </c>
      <c r="K214" s="121">
        <v>0.22800000000000001</v>
      </c>
      <c r="L214" s="121">
        <v>0.22500000000000001</v>
      </c>
      <c r="M214" s="121">
        <v>0.223</v>
      </c>
      <c r="N214" s="121">
        <v>0.27600000000000002</v>
      </c>
      <c r="O214" s="121">
        <v>0.33700000000000002</v>
      </c>
      <c r="P214" s="121">
        <v>0.32500000000000001</v>
      </c>
      <c r="Q214" s="121">
        <v>0.314</v>
      </c>
      <c r="R214" s="7">
        <v>66</v>
      </c>
    </row>
    <row r="215" spans="1:18" x14ac:dyDescent="0.2">
      <c r="A215" s="118" t="s">
        <v>58</v>
      </c>
      <c r="B215" s="124" t="s">
        <v>58</v>
      </c>
      <c r="C215" s="121">
        <v>0.14299999999999999</v>
      </c>
      <c r="D215" s="121">
        <v>0.14199999999999999</v>
      </c>
      <c r="E215" s="121">
        <v>0.13200000000000001</v>
      </c>
      <c r="F215" s="121">
        <v>0.13900000000000001</v>
      </c>
      <c r="G215" s="121">
        <v>0.13900000000000001</v>
      </c>
      <c r="H215" s="121">
        <v>0.14199999999999999</v>
      </c>
      <c r="I215" s="121">
        <v>0.14699999999999999</v>
      </c>
      <c r="J215" s="121">
        <v>0.221</v>
      </c>
      <c r="K215" s="121">
        <v>0.39800000000000002</v>
      </c>
      <c r="L215" s="121">
        <v>0.40600000000000003</v>
      </c>
      <c r="M215" s="121">
        <v>0.41</v>
      </c>
      <c r="N215" s="121">
        <v>0.40799999999999997</v>
      </c>
      <c r="O215" s="121">
        <v>0.39500000000000002</v>
      </c>
      <c r="P215" s="121">
        <v>0.40600000000000003</v>
      </c>
      <c r="Q215" s="121">
        <v>0.40300000000000002</v>
      </c>
      <c r="R215" s="7">
        <v>68</v>
      </c>
    </row>
    <row r="216" spans="1:18" x14ac:dyDescent="0.2">
      <c r="A216" s="118" t="s">
        <v>59</v>
      </c>
      <c r="B216" s="124" t="s">
        <v>59</v>
      </c>
      <c r="C216" s="121">
        <v>0.88200000000000001</v>
      </c>
      <c r="D216" s="121">
        <v>0.88100000000000001</v>
      </c>
      <c r="E216" s="121">
        <v>0.88100000000000001</v>
      </c>
      <c r="F216" s="121">
        <v>0.88100000000000001</v>
      </c>
      <c r="G216" s="121">
        <v>0.88400000000000001</v>
      </c>
      <c r="H216" s="121">
        <v>0.88500000000000001</v>
      </c>
      <c r="I216" s="121">
        <v>0.88700000000000001</v>
      </c>
      <c r="J216" s="121">
        <v>0.88700000000000001</v>
      </c>
      <c r="K216" s="121">
        <v>0.871</v>
      </c>
      <c r="L216" s="121">
        <v>0.86799999999999999</v>
      </c>
      <c r="M216" s="121">
        <v>0.86899999999999999</v>
      </c>
      <c r="N216" s="121">
        <v>0.878</v>
      </c>
      <c r="O216" s="121">
        <v>0.875</v>
      </c>
      <c r="P216" s="121">
        <v>0.874</v>
      </c>
      <c r="Q216" s="121">
        <v>0.86799999999999999</v>
      </c>
      <c r="R216" s="7">
        <v>69</v>
      </c>
    </row>
    <row r="217" spans="1:18" x14ac:dyDescent="0.2">
      <c r="A217" s="118" t="s">
        <v>60</v>
      </c>
      <c r="B217" s="124" t="s">
        <v>60</v>
      </c>
      <c r="C217" s="121">
        <v>0.88400000000000001</v>
      </c>
      <c r="D217" s="121">
        <v>0.89400000000000002</v>
      </c>
      <c r="E217" s="121">
        <v>0.89400000000000002</v>
      </c>
      <c r="F217" s="121">
        <v>0.89400000000000002</v>
      </c>
      <c r="G217" s="121">
        <v>0.89500000000000002</v>
      </c>
      <c r="H217" s="121">
        <v>0.89500000000000002</v>
      </c>
      <c r="I217" s="121">
        <v>0.89500000000000002</v>
      </c>
      <c r="J217" s="121">
        <v>0.89400000000000002</v>
      </c>
      <c r="K217" s="121">
        <v>0.89400000000000002</v>
      </c>
      <c r="L217" s="121">
        <v>0.89400000000000002</v>
      </c>
      <c r="M217" s="121">
        <v>0.89300000000000002</v>
      </c>
      <c r="N217" s="121">
        <v>0.88300000000000001</v>
      </c>
      <c r="O217" s="121">
        <v>0.874</v>
      </c>
      <c r="P217" s="121">
        <v>0.874</v>
      </c>
      <c r="Q217" s="121">
        <v>0.874</v>
      </c>
      <c r="R217" s="7">
        <v>70</v>
      </c>
    </row>
    <row r="218" spans="1:18" x14ac:dyDescent="0.2">
      <c r="A218" s="118" t="s">
        <v>61</v>
      </c>
      <c r="B218" s="124" t="s">
        <v>61</v>
      </c>
      <c r="C218" s="121">
        <v>0.35899999999999999</v>
      </c>
      <c r="D218" s="121">
        <v>0.35899999999999999</v>
      </c>
      <c r="E218" s="121">
        <v>0.35799999999999998</v>
      </c>
      <c r="F218" s="121">
        <v>0.377</v>
      </c>
      <c r="G218" s="121">
        <v>0.377</v>
      </c>
      <c r="H218" s="121">
        <v>0.371</v>
      </c>
      <c r="I218" s="121">
        <v>0.378</v>
      </c>
      <c r="J218" s="121">
        <v>0.378</v>
      </c>
      <c r="K218" s="121">
        <v>0.378</v>
      </c>
      <c r="L218" s="121">
        <v>0.38100000000000001</v>
      </c>
      <c r="M218" s="121">
        <v>0.40600000000000003</v>
      </c>
      <c r="N218" s="121">
        <v>0.39800000000000002</v>
      </c>
      <c r="O218" s="121">
        <v>0.38600000000000001</v>
      </c>
      <c r="P218" s="121">
        <v>0.38200000000000001</v>
      </c>
      <c r="Q218" s="121">
        <v>0.377</v>
      </c>
      <c r="R218" s="7">
        <v>72</v>
      </c>
    </row>
    <row r="219" spans="1:18" x14ac:dyDescent="0.2">
      <c r="A219" s="118" t="s">
        <v>62</v>
      </c>
      <c r="B219" s="85" t="s">
        <v>189</v>
      </c>
      <c r="C219" s="121">
        <v>0.24399999999999999</v>
      </c>
      <c r="D219" s="121">
        <v>0.25</v>
      </c>
      <c r="E219" s="121">
        <v>0.25</v>
      </c>
      <c r="F219" s="121">
        <v>0.25</v>
      </c>
      <c r="G219" s="121">
        <v>0.25</v>
      </c>
      <c r="H219" s="121">
        <v>0.251</v>
      </c>
      <c r="I219" s="121">
        <v>0.245</v>
      </c>
      <c r="J219" s="121">
        <v>0.247</v>
      </c>
      <c r="K219" s="121">
        <v>0.247</v>
      </c>
      <c r="L219" s="121">
        <v>0.247</v>
      </c>
      <c r="M219" s="121">
        <v>0.47399999999999998</v>
      </c>
      <c r="N219" s="121">
        <v>0.53400000000000003</v>
      </c>
      <c r="O219" s="121">
        <v>0.52</v>
      </c>
      <c r="P219" s="121">
        <v>0.49</v>
      </c>
      <c r="Q219" s="121">
        <v>0.499</v>
      </c>
      <c r="R219" s="7">
        <v>73</v>
      </c>
    </row>
    <row r="220" spans="1:18" x14ac:dyDescent="0.2">
      <c r="A220" s="118" t="s">
        <v>63</v>
      </c>
      <c r="B220" s="124" t="s">
        <v>63</v>
      </c>
      <c r="C220" s="121">
        <v>0.55200000000000005</v>
      </c>
      <c r="D220" s="121">
        <v>0.503</v>
      </c>
      <c r="E220" s="121">
        <v>0.5</v>
      </c>
      <c r="F220" s="121">
        <v>0.50600000000000001</v>
      </c>
      <c r="G220" s="121">
        <v>0.504</v>
      </c>
      <c r="H220" s="121">
        <v>0.51100000000000001</v>
      </c>
      <c r="I220" s="121">
        <v>0.626</v>
      </c>
      <c r="J220" s="121">
        <v>0.68400000000000005</v>
      </c>
      <c r="K220" s="121">
        <v>0.69</v>
      </c>
      <c r="L220" s="121">
        <v>0.69599999999999995</v>
      </c>
      <c r="M220" s="121">
        <v>0.71299999999999997</v>
      </c>
      <c r="N220" s="121">
        <v>0.69199999999999995</v>
      </c>
      <c r="O220" s="121">
        <v>0.65</v>
      </c>
      <c r="P220" s="121">
        <v>0.64800000000000002</v>
      </c>
      <c r="Q220" s="121">
        <v>0.64800000000000002</v>
      </c>
      <c r="R220" s="7">
        <v>74</v>
      </c>
    </row>
    <row r="221" spans="1:18" x14ac:dyDescent="0.2">
      <c r="B221" s="125" t="s">
        <v>478</v>
      </c>
      <c r="C221" s="122" t="e">
        <v>#N/A</v>
      </c>
      <c r="D221" s="122" t="e">
        <v>#N/A</v>
      </c>
      <c r="E221" s="122" t="e">
        <v>#N/A</v>
      </c>
      <c r="F221" s="122" t="e">
        <v>#N/A</v>
      </c>
      <c r="G221" s="122" t="e">
        <v>#N/A</v>
      </c>
      <c r="H221" s="122" t="e">
        <v>#N/A</v>
      </c>
      <c r="I221" s="122" t="e">
        <v>#N/A</v>
      </c>
      <c r="J221" s="122" t="e">
        <v>#N/A</v>
      </c>
      <c r="K221" s="122" t="e">
        <v>#N/A</v>
      </c>
      <c r="L221" s="122" t="e">
        <v>#N/A</v>
      </c>
      <c r="M221" s="122" t="e">
        <v>#N/A</v>
      </c>
      <c r="N221" s="122" t="e">
        <v>#N/A</v>
      </c>
      <c r="O221" s="122" t="e">
        <v>#N/A</v>
      </c>
      <c r="P221" s="122" t="e">
        <v>#N/A</v>
      </c>
      <c r="Q221" s="122" t="e">
        <v>#N/A</v>
      </c>
      <c r="R221" s="7" t="e">
        <v>#N/A</v>
      </c>
    </row>
    <row r="222" spans="1:18" x14ac:dyDescent="0.2">
      <c r="A222" s="118" t="s">
        <v>64</v>
      </c>
      <c r="B222" s="124" t="s">
        <v>64</v>
      </c>
      <c r="C222" s="121">
        <v>0.90100000000000002</v>
      </c>
      <c r="D222" s="121">
        <v>0.90100000000000002</v>
      </c>
      <c r="E222" s="121">
        <v>0.90200000000000002</v>
      </c>
      <c r="F222" s="121">
        <v>0.90400000000000003</v>
      </c>
      <c r="G222" s="121">
        <v>0.90500000000000003</v>
      </c>
      <c r="H222" s="121">
        <v>0.90400000000000003</v>
      </c>
      <c r="I222" s="121">
        <v>0.89900000000000002</v>
      </c>
      <c r="J222" s="121">
        <v>0.88800000000000001</v>
      </c>
      <c r="K222" s="121">
        <v>0.88600000000000001</v>
      </c>
      <c r="L222" s="121">
        <v>0.88600000000000001</v>
      </c>
      <c r="M222" s="121">
        <v>0.88600000000000001</v>
      </c>
      <c r="N222" s="121">
        <v>0.876</v>
      </c>
      <c r="O222" s="121">
        <v>0.878</v>
      </c>
      <c r="P222" s="121">
        <v>0.874</v>
      </c>
      <c r="Q222" s="121">
        <v>0.87</v>
      </c>
      <c r="R222" s="7">
        <v>75</v>
      </c>
    </row>
    <row r="223" spans="1:18" x14ac:dyDescent="0.2">
      <c r="A223" s="118" t="s">
        <v>65</v>
      </c>
      <c r="B223" s="124" t="s">
        <v>65</v>
      </c>
      <c r="C223" s="121">
        <v>0.73299999999999998</v>
      </c>
      <c r="D223" s="121">
        <v>0.73499999999999999</v>
      </c>
      <c r="E223" s="121">
        <v>0.76500000000000001</v>
      </c>
      <c r="F223" s="121">
        <v>0.77300000000000002</v>
      </c>
      <c r="G223" s="121">
        <v>0.77300000000000002</v>
      </c>
      <c r="H223" s="121">
        <v>0.77800000000000002</v>
      </c>
      <c r="I223" s="121">
        <v>0.754</v>
      </c>
      <c r="J223" s="121">
        <v>0.74299999999999999</v>
      </c>
      <c r="K223" s="121">
        <v>0.74099999999999999</v>
      </c>
      <c r="L223" s="121">
        <v>0.73799999999999999</v>
      </c>
      <c r="M223" s="121">
        <v>0.74199999999999999</v>
      </c>
      <c r="N223" s="121">
        <v>0.746</v>
      </c>
      <c r="O223" s="121">
        <v>0.72299999999999998</v>
      </c>
      <c r="P223" s="121">
        <v>0.72</v>
      </c>
      <c r="Q223" s="121">
        <v>0.66300000000000003</v>
      </c>
      <c r="R223" s="7">
        <v>76</v>
      </c>
    </row>
    <row r="224" spans="1:18" x14ac:dyDescent="0.2">
      <c r="A224" s="118" t="s">
        <v>66</v>
      </c>
      <c r="B224" s="124" t="s">
        <v>66</v>
      </c>
      <c r="C224" s="121">
        <v>0.89100000000000001</v>
      </c>
      <c r="D224" s="121">
        <v>0.9</v>
      </c>
      <c r="E224" s="121">
        <v>0.89900000000000002</v>
      </c>
      <c r="F224" s="121">
        <v>0.90400000000000003</v>
      </c>
      <c r="G224" s="121">
        <v>0.90400000000000003</v>
      </c>
      <c r="H224" s="121">
        <v>0.89800000000000002</v>
      </c>
      <c r="I224" s="121">
        <v>0.88300000000000001</v>
      </c>
      <c r="J224" s="121">
        <v>0.88500000000000001</v>
      </c>
      <c r="K224" s="121">
        <v>0.87</v>
      </c>
      <c r="L224" s="121">
        <v>0.86699999999999999</v>
      </c>
      <c r="M224" s="121">
        <v>0.86399999999999999</v>
      </c>
      <c r="N224" s="121">
        <v>0.85299999999999998</v>
      </c>
      <c r="O224" s="121">
        <v>0.85499999999999998</v>
      </c>
      <c r="P224" s="121">
        <v>0.82899999999999996</v>
      </c>
      <c r="Q224" s="121">
        <v>0.79700000000000004</v>
      </c>
      <c r="R224" s="7">
        <v>78</v>
      </c>
    </row>
    <row r="225" spans="1:18" x14ac:dyDescent="0.2">
      <c r="A225" s="118" t="s">
        <v>67</v>
      </c>
      <c r="B225" s="124" t="s">
        <v>67</v>
      </c>
      <c r="C225" s="121">
        <v>0.57799999999999996</v>
      </c>
      <c r="D225" s="121">
        <v>0.59099999999999997</v>
      </c>
      <c r="E225" s="121">
        <v>0.58899999999999997</v>
      </c>
      <c r="F225" s="121">
        <v>0.58799999999999997</v>
      </c>
      <c r="G225" s="121">
        <v>0.58599999999999997</v>
      </c>
      <c r="H225" s="121">
        <v>0.57999999999999996</v>
      </c>
      <c r="I225" s="121">
        <v>0.57999999999999996</v>
      </c>
      <c r="J225" s="121">
        <v>0.57899999999999996</v>
      </c>
      <c r="K225" s="121">
        <v>0.59699999999999998</v>
      </c>
      <c r="L225" s="121">
        <v>0.63500000000000001</v>
      </c>
      <c r="M225" s="121">
        <v>0.625</v>
      </c>
      <c r="N225" s="121">
        <v>0.59799999999999998</v>
      </c>
      <c r="O225" s="121">
        <v>0.57599999999999996</v>
      </c>
      <c r="P225" s="121">
        <v>0.56000000000000005</v>
      </c>
      <c r="Q225" s="121">
        <v>0.502</v>
      </c>
      <c r="R225" s="7">
        <v>82</v>
      </c>
    </row>
    <row r="226" spans="1:18" x14ac:dyDescent="0.2">
      <c r="A226" s="118" t="s">
        <v>68</v>
      </c>
      <c r="B226" s="124" t="s">
        <v>68</v>
      </c>
      <c r="C226" s="121">
        <v>0.26900000000000002</v>
      </c>
      <c r="D226" s="121">
        <v>0.26700000000000002</v>
      </c>
      <c r="E226" s="121">
        <v>0.17100000000000001</v>
      </c>
      <c r="F226" s="121">
        <v>0.22900000000000001</v>
      </c>
      <c r="G226" s="121">
        <v>0.32200000000000001</v>
      </c>
      <c r="H226" s="121">
        <v>0.32100000000000001</v>
      </c>
      <c r="I226" s="121">
        <v>0.318</v>
      </c>
      <c r="J226" s="121">
        <v>0.38</v>
      </c>
      <c r="K226" s="121">
        <v>0.378</v>
      </c>
      <c r="L226" s="121">
        <v>0.378</v>
      </c>
      <c r="M226" s="121">
        <v>0.373</v>
      </c>
      <c r="N226" s="121">
        <v>0.372</v>
      </c>
      <c r="O226" s="121">
        <v>0.36199999999999999</v>
      </c>
      <c r="P226" s="121">
        <v>0.32</v>
      </c>
      <c r="Q226" s="121">
        <v>0.27900000000000003</v>
      </c>
      <c r="R226" s="7">
        <v>83</v>
      </c>
    </row>
    <row r="227" spans="1:18" x14ac:dyDescent="0.2">
      <c r="B227" s="125" t="s">
        <v>351</v>
      </c>
      <c r="C227" s="122">
        <v>0.45900000000000002</v>
      </c>
      <c r="D227" s="122">
        <v>0.41399999999999998</v>
      </c>
      <c r="E227" s="122">
        <v>0.46600000000000003</v>
      </c>
      <c r="F227" s="122">
        <v>0.46500000000000002</v>
      </c>
      <c r="G227" s="122">
        <v>0.46500000000000002</v>
      </c>
      <c r="H227" s="122">
        <v>0.33800000000000002</v>
      </c>
      <c r="I227" s="122">
        <v>0.29399999999999998</v>
      </c>
      <c r="J227" s="122">
        <v>0.45400000000000001</v>
      </c>
      <c r="K227" s="122">
        <v>0.51300000000000001</v>
      </c>
      <c r="L227" s="122">
        <v>0.51100000000000001</v>
      </c>
      <c r="M227" s="122">
        <v>0.51300000000000001</v>
      </c>
      <c r="N227" s="122">
        <v>0.51900000000000002</v>
      </c>
      <c r="O227" s="122">
        <v>0.53400000000000003</v>
      </c>
      <c r="P227" s="122">
        <v>0.54200000000000004</v>
      </c>
      <c r="Q227" s="122">
        <v>0.55700000000000005</v>
      </c>
      <c r="R227" s="7">
        <v>84</v>
      </c>
    </row>
    <row r="228" spans="1:18" x14ac:dyDescent="0.2">
      <c r="B228" s="125" t="s">
        <v>352</v>
      </c>
      <c r="C228" s="122">
        <v>0.59299999999999997</v>
      </c>
      <c r="D228" s="122">
        <v>0.59099999999999997</v>
      </c>
      <c r="E228" s="122">
        <v>0.59199999999999997</v>
      </c>
      <c r="F228" s="122">
        <v>0.59299999999999997</v>
      </c>
      <c r="G228" s="122">
        <v>0.58799999999999997</v>
      </c>
      <c r="H228" s="122">
        <v>0.58799999999999997</v>
      </c>
      <c r="I228" s="122">
        <v>0.61599999999999999</v>
      </c>
      <c r="J228" s="122">
        <v>0.61399999999999999</v>
      </c>
      <c r="K228" s="122">
        <v>0.65200000000000002</v>
      </c>
      <c r="L228" s="122">
        <v>0.67100000000000004</v>
      </c>
      <c r="M228" s="122">
        <v>0.66400000000000003</v>
      </c>
      <c r="N228" s="122">
        <v>0.68200000000000005</v>
      </c>
      <c r="O228" s="122">
        <v>0.65400000000000003</v>
      </c>
      <c r="P228" s="122">
        <v>0.57799999999999996</v>
      </c>
      <c r="Q228" s="122">
        <v>0.53700000000000003</v>
      </c>
      <c r="R228" s="7">
        <v>85</v>
      </c>
    </row>
    <row r="229" spans="1:18" x14ac:dyDescent="0.2">
      <c r="A229" s="118" t="s">
        <v>69</v>
      </c>
      <c r="B229" s="124" t="s">
        <v>69</v>
      </c>
      <c r="C229" s="121">
        <v>0.45400000000000001</v>
      </c>
      <c r="D229" s="121">
        <v>0.45400000000000001</v>
      </c>
      <c r="E229" s="121">
        <v>0.44800000000000001</v>
      </c>
      <c r="F229" s="121">
        <v>0.44600000000000001</v>
      </c>
      <c r="G229" s="121">
        <v>0.42499999999999999</v>
      </c>
      <c r="H229" s="121">
        <v>0.433</v>
      </c>
      <c r="I229" s="121">
        <v>0.43</v>
      </c>
      <c r="J229" s="121">
        <v>0.43</v>
      </c>
      <c r="K229" s="121">
        <v>0.41599999999999998</v>
      </c>
      <c r="L229" s="121">
        <v>0.4</v>
      </c>
      <c r="M229" s="121">
        <v>0.41099999999999998</v>
      </c>
      <c r="N229" s="121">
        <v>0.42099999999999999</v>
      </c>
      <c r="O229" s="121">
        <v>0.41199999999999998</v>
      </c>
      <c r="P229" s="121">
        <v>0.38600000000000001</v>
      </c>
      <c r="Q229" s="121">
        <v>0.35299999999999998</v>
      </c>
      <c r="R229" s="7">
        <v>86</v>
      </c>
    </row>
    <row r="230" spans="1:18" x14ac:dyDescent="0.2">
      <c r="B230" s="125" t="s">
        <v>496</v>
      </c>
      <c r="C230" s="122" t="e">
        <v>#N/A</v>
      </c>
      <c r="D230" s="122" t="e">
        <v>#N/A</v>
      </c>
      <c r="E230" s="122" t="e">
        <v>#N/A</v>
      </c>
      <c r="F230" s="122" t="e">
        <v>#N/A</v>
      </c>
      <c r="G230" s="122" t="e">
        <v>#N/A</v>
      </c>
      <c r="H230" s="122" t="e">
        <v>#N/A</v>
      </c>
      <c r="I230" s="122" t="e">
        <v>#N/A</v>
      </c>
      <c r="J230" s="122" t="e">
        <v>#N/A</v>
      </c>
      <c r="K230" s="122" t="e">
        <v>#N/A</v>
      </c>
      <c r="L230" s="122" t="e">
        <v>#N/A</v>
      </c>
      <c r="M230" s="122" t="e">
        <v>#N/A</v>
      </c>
      <c r="N230" s="122" t="e">
        <v>#N/A</v>
      </c>
      <c r="O230" s="122" t="e">
        <v>#N/A</v>
      </c>
      <c r="P230" s="122" t="e">
        <v>#N/A</v>
      </c>
      <c r="Q230" s="122" t="e">
        <v>#N/A</v>
      </c>
      <c r="R230" s="7" t="e">
        <v>#N/A</v>
      </c>
    </row>
    <row r="231" spans="1:18" x14ac:dyDescent="0.2">
      <c r="B231" s="125" t="s">
        <v>491</v>
      </c>
      <c r="C231" s="122" t="e">
        <v>#N/A</v>
      </c>
      <c r="D231" s="122" t="e">
        <v>#N/A</v>
      </c>
      <c r="E231" s="122" t="e">
        <v>#N/A</v>
      </c>
      <c r="F231" s="122" t="e">
        <v>#N/A</v>
      </c>
      <c r="G231" s="122" t="e">
        <v>#N/A</v>
      </c>
      <c r="H231" s="122" t="e">
        <v>#N/A</v>
      </c>
      <c r="I231" s="122" t="e">
        <v>#N/A</v>
      </c>
      <c r="J231" s="122" t="e">
        <v>#N/A</v>
      </c>
      <c r="K231" s="122" t="e">
        <v>#N/A</v>
      </c>
      <c r="L231" s="122" t="e">
        <v>#N/A</v>
      </c>
      <c r="M231" s="122" t="e">
        <v>#N/A</v>
      </c>
      <c r="N231" s="122" t="e">
        <v>#N/A</v>
      </c>
      <c r="O231" s="122" t="e">
        <v>#N/A</v>
      </c>
      <c r="P231" s="122" t="e">
        <v>#N/A</v>
      </c>
      <c r="Q231" s="122" t="e">
        <v>#N/A</v>
      </c>
      <c r="R231" s="7" t="e">
        <v>#N/A</v>
      </c>
    </row>
    <row r="232" spans="1:18" x14ac:dyDescent="0.2">
      <c r="B232" s="125" t="s">
        <v>493</v>
      </c>
      <c r="C232" s="122" t="e">
        <v>#N/A</v>
      </c>
      <c r="D232" s="122" t="e">
        <v>#N/A</v>
      </c>
      <c r="E232" s="122" t="e">
        <v>#N/A</v>
      </c>
      <c r="F232" s="122" t="e">
        <v>#N/A</v>
      </c>
      <c r="G232" s="122" t="e">
        <v>#N/A</v>
      </c>
      <c r="H232" s="122" t="e">
        <v>#N/A</v>
      </c>
      <c r="I232" s="122" t="e">
        <v>#N/A</v>
      </c>
      <c r="J232" s="122" t="e">
        <v>#N/A</v>
      </c>
      <c r="K232" s="122" t="e">
        <v>#N/A</v>
      </c>
      <c r="L232" s="122" t="e">
        <v>#N/A</v>
      </c>
      <c r="M232" s="122" t="e">
        <v>#N/A</v>
      </c>
      <c r="N232" s="122" t="e">
        <v>#N/A</v>
      </c>
      <c r="O232" s="122" t="e">
        <v>#N/A</v>
      </c>
      <c r="P232" s="122" t="e">
        <v>#N/A</v>
      </c>
      <c r="Q232" s="122" t="e">
        <v>#N/A</v>
      </c>
      <c r="R232" s="7" t="e">
        <v>#N/A</v>
      </c>
    </row>
    <row r="233" spans="1:18" x14ac:dyDescent="0.2">
      <c r="B233" s="125" t="s">
        <v>492</v>
      </c>
      <c r="C233" s="122" t="e">
        <v>#N/A</v>
      </c>
      <c r="D233" s="122" t="e">
        <v>#N/A</v>
      </c>
      <c r="E233" s="122" t="e">
        <v>#N/A</v>
      </c>
      <c r="F233" s="122" t="e">
        <v>#N/A</v>
      </c>
      <c r="G233" s="122" t="e">
        <v>#N/A</v>
      </c>
      <c r="H233" s="122" t="e">
        <v>#N/A</v>
      </c>
      <c r="I233" s="122" t="e">
        <v>#N/A</v>
      </c>
      <c r="J233" s="122" t="e">
        <v>#N/A</v>
      </c>
      <c r="K233" s="122" t="e">
        <v>#N/A</v>
      </c>
      <c r="L233" s="122" t="e">
        <v>#N/A</v>
      </c>
      <c r="M233" s="122" t="e">
        <v>#N/A</v>
      </c>
      <c r="N233" s="122" t="e">
        <v>#N/A</v>
      </c>
      <c r="O233" s="122" t="e">
        <v>#N/A</v>
      </c>
      <c r="P233" s="122" t="e">
        <v>#N/A</v>
      </c>
      <c r="Q233" s="122" t="e">
        <v>#N/A</v>
      </c>
      <c r="R233" s="7" t="e">
        <v>#N/A</v>
      </c>
    </row>
    <row r="234" spans="1:18" x14ac:dyDescent="0.2">
      <c r="A234" s="118" t="s">
        <v>70</v>
      </c>
      <c r="B234" s="124" t="s">
        <v>70</v>
      </c>
      <c r="C234" s="121">
        <v>0.52400000000000002</v>
      </c>
      <c r="D234" s="121">
        <v>0.52400000000000002</v>
      </c>
      <c r="E234" s="121">
        <v>0.47199999999999998</v>
      </c>
      <c r="F234" s="121">
        <v>0.41199999999999998</v>
      </c>
      <c r="G234" s="121">
        <v>0.42299999999999999</v>
      </c>
      <c r="H234" s="121">
        <v>0.42</v>
      </c>
      <c r="I234" s="121">
        <v>0.42499999999999999</v>
      </c>
      <c r="J234" s="121">
        <v>0.44900000000000001</v>
      </c>
      <c r="K234" s="121">
        <v>0.44400000000000001</v>
      </c>
      <c r="L234" s="121">
        <v>0.442</v>
      </c>
      <c r="M234" s="121">
        <v>0.442</v>
      </c>
      <c r="N234" s="121">
        <v>0.379</v>
      </c>
      <c r="O234" s="121">
        <v>0.38</v>
      </c>
      <c r="P234" s="121">
        <v>0.38100000000000001</v>
      </c>
      <c r="Q234" s="121">
        <v>0.39300000000000002</v>
      </c>
      <c r="R234" s="7">
        <v>87</v>
      </c>
    </row>
    <row r="235" spans="1:18" x14ac:dyDescent="0.2">
      <c r="B235" s="127" t="s">
        <v>428</v>
      </c>
      <c r="C235" s="122">
        <v>0.372</v>
      </c>
      <c r="D235" s="122">
        <v>0.372</v>
      </c>
      <c r="E235" s="122">
        <v>0.374</v>
      </c>
      <c r="F235" s="122">
        <v>0.374</v>
      </c>
      <c r="G235" s="122">
        <v>0.372</v>
      </c>
      <c r="H235" s="122">
        <v>0.36599999999999999</v>
      </c>
      <c r="I235" s="122">
        <v>0.36099999999999999</v>
      </c>
      <c r="J235" s="122">
        <v>0.35799999999999998</v>
      </c>
      <c r="K235" s="122">
        <v>0.34899999999999998</v>
      </c>
      <c r="L235" s="122">
        <v>0.34100000000000003</v>
      </c>
      <c r="M235" s="122">
        <v>0.32500000000000001</v>
      </c>
      <c r="N235" s="122">
        <v>0.32300000000000001</v>
      </c>
      <c r="O235" s="122">
        <v>0.30599999999999999</v>
      </c>
      <c r="P235" s="122">
        <v>0.30099999999999999</v>
      </c>
      <c r="Q235" s="122">
        <v>0.26700000000000002</v>
      </c>
      <c r="R235" s="7">
        <v>88</v>
      </c>
    </row>
    <row r="236" spans="1:18" x14ac:dyDescent="0.2">
      <c r="A236" s="118" t="s">
        <v>71</v>
      </c>
      <c r="B236" s="124" t="s">
        <v>71</v>
      </c>
      <c r="C236" s="121">
        <v>0.85599999999999998</v>
      </c>
      <c r="D236" s="121">
        <v>0.85599999999999998</v>
      </c>
      <c r="E236" s="121">
        <v>0.85599999999999998</v>
      </c>
      <c r="F236" s="121">
        <v>0.81</v>
      </c>
      <c r="G236" s="121">
        <v>0.78500000000000003</v>
      </c>
      <c r="H236" s="121">
        <v>0.78200000000000003</v>
      </c>
      <c r="I236" s="121">
        <v>0.73299999999999998</v>
      </c>
      <c r="J236" s="121">
        <v>0.66800000000000004</v>
      </c>
      <c r="K236" s="121">
        <v>0.61699999999999999</v>
      </c>
      <c r="L236" s="121">
        <v>0.61399999999999999</v>
      </c>
      <c r="M236" s="121">
        <v>0.56000000000000005</v>
      </c>
      <c r="N236" s="121">
        <v>0.48299999999999998</v>
      </c>
      <c r="O236" s="121">
        <v>0.46</v>
      </c>
      <c r="P236" s="121">
        <v>0.46200000000000002</v>
      </c>
      <c r="Q236" s="121">
        <v>0.46200000000000002</v>
      </c>
      <c r="R236" s="7">
        <v>89</v>
      </c>
    </row>
    <row r="237" spans="1:18" x14ac:dyDescent="0.2">
      <c r="A237" s="118" t="s">
        <v>72</v>
      </c>
      <c r="B237" s="124" t="s">
        <v>72</v>
      </c>
      <c r="C237" s="121">
        <v>0.88</v>
      </c>
      <c r="D237" s="121">
        <v>0.88800000000000001</v>
      </c>
      <c r="E237" s="121">
        <v>0.89</v>
      </c>
      <c r="F237" s="121">
        <v>0.88300000000000001</v>
      </c>
      <c r="G237" s="121">
        <v>0.88300000000000001</v>
      </c>
      <c r="H237" s="121">
        <v>0.879</v>
      </c>
      <c r="I237" s="121">
        <v>0.86299999999999999</v>
      </c>
      <c r="J237" s="121">
        <v>0.86199999999999999</v>
      </c>
      <c r="K237" s="121">
        <v>0.86699999999999999</v>
      </c>
      <c r="L237" s="121">
        <v>0.86299999999999999</v>
      </c>
      <c r="M237" s="121">
        <v>0.874</v>
      </c>
      <c r="N237" s="121">
        <v>0.88400000000000001</v>
      </c>
      <c r="O237" s="121">
        <v>0.86</v>
      </c>
      <c r="P237" s="121">
        <v>0.84499999999999997</v>
      </c>
      <c r="Q237" s="121">
        <v>0.83199999999999996</v>
      </c>
      <c r="R237" s="7">
        <v>90</v>
      </c>
    </row>
    <row r="238" spans="1:18" x14ac:dyDescent="0.2">
      <c r="A238" s="118" t="s">
        <v>73</v>
      </c>
      <c r="B238" s="124" t="s">
        <v>73</v>
      </c>
      <c r="C238" s="121">
        <v>0.73499999999999999</v>
      </c>
      <c r="D238" s="121">
        <v>0.73499999999999999</v>
      </c>
      <c r="E238" s="121">
        <v>0.72099999999999997</v>
      </c>
      <c r="F238" s="121">
        <v>0.71099999999999997</v>
      </c>
      <c r="G238" s="121">
        <v>0.71099999999999997</v>
      </c>
      <c r="H238" s="121">
        <v>0.70399999999999996</v>
      </c>
      <c r="I238" s="121">
        <v>0.69499999999999995</v>
      </c>
      <c r="J238" s="121">
        <v>0.66700000000000004</v>
      </c>
      <c r="K238" s="121">
        <v>0.56999999999999995</v>
      </c>
      <c r="L238" s="121">
        <v>0.56299999999999994</v>
      </c>
      <c r="M238" s="121">
        <v>0.52200000000000002</v>
      </c>
      <c r="N238" s="121">
        <v>0.50700000000000001</v>
      </c>
      <c r="O238" s="121">
        <v>0.46</v>
      </c>
      <c r="P238" s="121">
        <v>0.41499999999999998</v>
      </c>
      <c r="Q238" s="121">
        <v>0.44400000000000001</v>
      </c>
      <c r="R238" s="7">
        <v>91</v>
      </c>
    </row>
    <row r="239" spans="1:18" x14ac:dyDescent="0.2">
      <c r="A239" s="118" t="s">
        <v>74</v>
      </c>
      <c r="B239" s="124" t="s">
        <v>74</v>
      </c>
      <c r="C239" s="121">
        <v>0.71799999999999997</v>
      </c>
      <c r="D239" s="121">
        <v>0.71799999999999997</v>
      </c>
      <c r="E239" s="121">
        <v>0.69499999999999995</v>
      </c>
      <c r="F239" s="121">
        <v>0.69199999999999995</v>
      </c>
      <c r="G239" s="121">
        <v>0.69199999999999995</v>
      </c>
      <c r="H239" s="121">
        <v>0.69199999999999995</v>
      </c>
      <c r="I239" s="121">
        <v>0.69199999999999995</v>
      </c>
      <c r="J239" s="121">
        <v>0.67</v>
      </c>
      <c r="K239" s="121">
        <v>0.66400000000000003</v>
      </c>
      <c r="L239" s="121">
        <v>0.65500000000000003</v>
      </c>
      <c r="M239" s="121">
        <v>0.64800000000000002</v>
      </c>
      <c r="N239" s="121">
        <v>0.61</v>
      </c>
      <c r="O239" s="121">
        <v>0.622</v>
      </c>
      <c r="P239" s="121">
        <v>0.60599999999999998</v>
      </c>
      <c r="Q239" s="121">
        <v>0.58499999999999996</v>
      </c>
      <c r="R239" s="7">
        <v>92</v>
      </c>
    </row>
    <row r="240" spans="1:18" x14ac:dyDescent="0.2">
      <c r="A240" s="118" t="s">
        <v>190</v>
      </c>
      <c r="B240" s="85" t="s">
        <v>190</v>
      </c>
      <c r="C240" s="121">
        <v>0.184</v>
      </c>
      <c r="D240" s="121">
        <v>0.17499999999999999</v>
      </c>
      <c r="E240" s="121">
        <v>0.16500000000000001</v>
      </c>
      <c r="F240" s="121">
        <v>0.158</v>
      </c>
      <c r="G240" s="121">
        <v>0.159</v>
      </c>
      <c r="H240" s="121">
        <v>0.17299999999999999</v>
      </c>
      <c r="I240" s="121">
        <v>0.19900000000000001</v>
      </c>
      <c r="J240" s="121">
        <v>0.20699999999999999</v>
      </c>
      <c r="K240" s="121">
        <v>0.20799999999999999</v>
      </c>
      <c r="L240" s="121">
        <v>0.21299999999999999</v>
      </c>
      <c r="M240" s="121">
        <v>0.214</v>
      </c>
      <c r="N240" s="121">
        <v>0.20599999999999999</v>
      </c>
      <c r="O240" s="121">
        <v>0.20699999999999999</v>
      </c>
      <c r="P240" s="121">
        <v>0.19</v>
      </c>
      <c r="Q240" s="121">
        <v>0.182</v>
      </c>
      <c r="R240" s="7">
        <v>93</v>
      </c>
    </row>
    <row r="241" spans="1:18" x14ac:dyDescent="0.2">
      <c r="A241" s="118" t="s">
        <v>76</v>
      </c>
      <c r="B241" s="124" t="s">
        <v>76</v>
      </c>
      <c r="C241" s="121">
        <v>0.44400000000000001</v>
      </c>
      <c r="D241" s="121">
        <v>0.442</v>
      </c>
      <c r="E241" s="121">
        <v>0.44400000000000001</v>
      </c>
      <c r="F241" s="121">
        <v>0.432</v>
      </c>
      <c r="G241" s="121">
        <v>0.42799999999999999</v>
      </c>
      <c r="H241" s="121">
        <v>0.42599999999999999</v>
      </c>
      <c r="I241" s="121">
        <v>0.41899999999999998</v>
      </c>
      <c r="J241" s="121">
        <v>0.40200000000000002</v>
      </c>
      <c r="K241" s="121">
        <v>0.39400000000000002</v>
      </c>
      <c r="L241" s="121">
        <v>0.40300000000000002</v>
      </c>
      <c r="M241" s="121">
        <v>0.40100000000000002</v>
      </c>
      <c r="N241" s="121">
        <v>0.39800000000000002</v>
      </c>
      <c r="O241" s="121">
        <v>0.39300000000000002</v>
      </c>
      <c r="P241" s="121">
        <v>0.375</v>
      </c>
      <c r="Q241" s="121">
        <v>0.373</v>
      </c>
      <c r="R241" s="7">
        <v>94</v>
      </c>
    </row>
    <row r="242" spans="1:18" x14ac:dyDescent="0.2">
      <c r="A242" s="118" t="s">
        <v>77</v>
      </c>
      <c r="B242" s="124" t="s">
        <v>77</v>
      </c>
      <c r="C242" s="121">
        <v>0.88700000000000001</v>
      </c>
      <c r="D242" s="121">
        <v>0.88900000000000001</v>
      </c>
      <c r="E242" s="121">
        <v>0.88900000000000001</v>
      </c>
      <c r="F242" s="121">
        <v>0.88900000000000001</v>
      </c>
      <c r="G242" s="121">
        <v>0.88800000000000001</v>
      </c>
      <c r="H242" s="121">
        <v>0.88900000000000001</v>
      </c>
      <c r="I242" s="121">
        <v>0.88700000000000001</v>
      </c>
      <c r="J242" s="121">
        <v>0.88700000000000001</v>
      </c>
      <c r="K242" s="121">
        <v>0.88700000000000001</v>
      </c>
      <c r="L242" s="121">
        <v>0.876</v>
      </c>
      <c r="M242" s="121">
        <v>0.876</v>
      </c>
      <c r="N242" s="121">
        <v>0.876</v>
      </c>
      <c r="O242" s="121">
        <v>0.876</v>
      </c>
      <c r="P242" s="121">
        <v>0.874</v>
      </c>
      <c r="Q242" s="121">
        <v>0.88500000000000001</v>
      </c>
      <c r="R242" s="7">
        <v>95</v>
      </c>
    </row>
    <row r="243" spans="1:18" x14ac:dyDescent="0.2">
      <c r="A243" s="118" t="s">
        <v>176</v>
      </c>
      <c r="B243" s="124" t="s">
        <v>176</v>
      </c>
      <c r="C243" s="121">
        <v>0.76</v>
      </c>
      <c r="D243" s="121">
        <v>0.76</v>
      </c>
      <c r="E243" s="121">
        <v>0.75800000000000001</v>
      </c>
      <c r="F243" s="121">
        <v>0.751</v>
      </c>
      <c r="G243" s="121">
        <v>0.751</v>
      </c>
      <c r="H243" s="121">
        <v>0.752</v>
      </c>
      <c r="I243" s="121">
        <v>0.73599999999999999</v>
      </c>
      <c r="J243" s="121">
        <v>0.73599999999999999</v>
      </c>
      <c r="K243" s="121">
        <v>0.73199999999999998</v>
      </c>
      <c r="L243" s="121">
        <v>0.73099999999999998</v>
      </c>
      <c r="M243" s="121">
        <v>0.72</v>
      </c>
      <c r="N243" s="121">
        <v>0.70299999999999996</v>
      </c>
      <c r="O243" s="121">
        <v>0.70399999999999996</v>
      </c>
      <c r="P243" s="121">
        <v>0.74199999999999999</v>
      </c>
      <c r="Q243" s="121">
        <v>0.73899999999999999</v>
      </c>
      <c r="R243" s="7">
        <v>97</v>
      </c>
    </row>
    <row r="244" spans="1:18" x14ac:dyDescent="0.2">
      <c r="A244" s="118" t="s">
        <v>79</v>
      </c>
      <c r="B244" s="124" t="s">
        <v>79</v>
      </c>
      <c r="C244" s="121">
        <v>0.86399999999999999</v>
      </c>
      <c r="D244" s="121">
        <v>0.86099999999999999</v>
      </c>
      <c r="E244" s="121">
        <v>0.86</v>
      </c>
      <c r="F244" s="121">
        <v>0.85499999999999998</v>
      </c>
      <c r="G244" s="121">
        <v>0.86099999999999999</v>
      </c>
      <c r="H244" s="121">
        <v>0.871</v>
      </c>
      <c r="I244" s="121">
        <v>0.86699999999999999</v>
      </c>
      <c r="J244" s="121">
        <v>0.86699999999999999</v>
      </c>
      <c r="K244" s="121">
        <v>0.86699999999999999</v>
      </c>
      <c r="L244" s="121">
        <v>0.875</v>
      </c>
      <c r="M244" s="121">
        <v>0.872</v>
      </c>
      <c r="N244" s="121">
        <v>0.871</v>
      </c>
      <c r="O244" s="121">
        <v>0.85899999999999999</v>
      </c>
      <c r="P244" s="121">
        <v>0.85499999999999998</v>
      </c>
      <c r="Q244" s="121">
        <v>0.85099999999999998</v>
      </c>
      <c r="R244" s="7">
        <v>98</v>
      </c>
    </row>
    <row r="245" spans="1:18" x14ac:dyDescent="0.2">
      <c r="A245" s="118" t="s">
        <v>80</v>
      </c>
      <c r="B245" s="124" t="s">
        <v>80</v>
      </c>
      <c r="C245" s="121">
        <v>0.77300000000000002</v>
      </c>
      <c r="D245" s="121">
        <v>0.78400000000000003</v>
      </c>
      <c r="E245" s="121">
        <v>0.78400000000000003</v>
      </c>
      <c r="F245" s="121">
        <v>0.78400000000000003</v>
      </c>
      <c r="G245" s="121">
        <v>0.78400000000000003</v>
      </c>
      <c r="H245" s="121">
        <v>0.79200000000000004</v>
      </c>
      <c r="I245" s="121">
        <v>0.81200000000000006</v>
      </c>
      <c r="J245" s="121">
        <v>0.81200000000000006</v>
      </c>
      <c r="K245" s="121">
        <v>0.81200000000000006</v>
      </c>
      <c r="L245" s="121">
        <v>0.81499999999999995</v>
      </c>
      <c r="M245" s="121">
        <v>0.81799999999999995</v>
      </c>
      <c r="N245" s="121">
        <v>0.81799999999999995</v>
      </c>
      <c r="O245" s="121">
        <v>0.81299999999999994</v>
      </c>
      <c r="P245" s="121">
        <v>0.81699999999999995</v>
      </c>
      <c r="Q245" s="121">
        <v>0.80600000000000005</v>
      </c>
      <c r="R245" s="7">
        <v>99</v>
      </c>
    </row>
    <row r="246" spans="1:18" x14ac:dyDescent="0.2">
      <c r="A246" s="118" t="s">
        <v>81</v>
      </c>
      <c r="B246" s="124" t="s">
        <v>81</v>
      </c>
      <c r="C246" s="121">
        <v>0.84499999999999997</v>
      </c>
      <c r="D246" s="121">
        <v>0.84599999999999997</v>
      </c>
      <c r="E246" s="121">
        <v>0.84899999999999998</v>
      </c>
      <c r="F246" s="121">
        <v>0.85399999999999998</v>
      </c>
      <c r="G246" s="121">
        <v>0.85399999999999998</v>
      </c>
      <c r="H246" s="121">
        <v>0.85199999999999998</v>
      </c>
      <c r="I246" s="121">
        <v>0.82499999999999996</v>
      </c>
      <c r="J246" s="121">
        <v>0.82499999999999996</v>
      </c>
      <c r="K246" s="121">
        <v>0.82499999999999996</v>
      </c>
      <c r="L246" s="121">
        <v>0.82499999999999996</v>
      </c>
      <c r="M246" s="121">
        <v>0.82299999999999995</v>
      </c>
      <c r="N246" s="121">
        <v>0.83799999999999997</v>
      </c>
      <c r="O246" s="121">
        <v>0.83299999999999996</v>
      </c>
      <c r="P246" s="121">
        <v>0.83199999999999996</v>
      </c>
      <c r="Q246" s="121">
        <v>0.83499999999999996</v>
      </c>
      <c r="R246" s="7">
        <v>100</v>
      </c>
    </row>
    <row r="247" spans="1:18" x14ac:dyDescent="0.2">
      <c r="A247" s="118" t="s">
        <v>82</v>
      </c>
      <c r="B247" s="124" t="s">
        <v>82</v>
      </c>
      <c r="C247" s="121">
        <v>0.23799999999999999</v>
      </c>
      <c r="D247" s="121">
        <v>0.24099999999999999</v>
      </c>
      <c r="E247" s="121">
        <v>0.24199999999999999</v>
      </c>
      <c r="F247" s="121">
        <v>0.247</v>
      </c>
      <c r="G247" s="121">
        <v>0.25600000000000001</v>
      </c>
      <c r="H247" s="121">
        <v>0.254</v>
      </c>
      <c r="I247" s="121">
        <v>0.26300000000000001</v>
      </c>
      <c r="J247" s="121">
        <v>0.26500000000000001</v>
      </c>
      <c r="K247" s="121">
        <v>0.26500000000000001</v>
      </c>
      <c r="L247" s="121">
        <v>0.248</v>
      </c>
      <c r="M247" s="121">
        <v>0.27100000000000002</v>
      </c>
      <c r="N247" s="121">
        <v>0.27100000000000002</v>
      </c>
      <c r="O247" s="121">
        <v>0.26800000000000002</v>
      </c>
      <c r="P247" s="121">
        <v>0.26700000000000002</v>
      </c>
      <c r="Q247" s="121">
        <v>0.25800000000000001</v>
      </c>
      <c r="R247" s="7">
        <v>101</v>
      </c>
    </row>
    <row r="248" spans="1:18" x14ac:dyDescent="0.2">
      <c r="A248" s="118" t="s">
        <v>83</v>
      </c>
      <c r="B248" s="124" t="s">
        <v>83</v>
      </c>
      <c r="C248" s="121">
        <v>0.24199999999999999</v>
      </c>
      <c r="D248" s="121">
        <v>0.24299999999999999</v>
      </c>
      <c r="E248" s="121">
        <v>0.245</v>
      </c>
      <c r="F248" s="121">
        <v>0.23899999999999999</v>
      </c>
      <c r="G248" s="121">
        <v>0.23499999999999999</v>
      </c>
      <c r="H248" s="121">
        <v>0.23400000000000001</v>
      </c>
      <c r="I248" s="121">
        <v>0.23200000000000001</v>
      </c>
      <c r="J248" s="121">
        <v>0.23400000000000001</v>
      </c>
      <c r="K248" s="121">
        <v>0.24</v>
      </c>
      <c r="L248" s="121">
        <v>0.246</v>
      </c>
      <c r="M248" s="121">
        <v>0.23899999999999999</v>
      </c>
      <c r="N248" s="121">
        <v>0.23599999999999999</v>
      </c>
      <c r="O248" s="121">
        <v>0.23699999999999999</v>
      </c>
      <c r="P248" s="121">
        <v>0.24199999999999999</v>
      </c>
      <c r="Q248" s="121">
        <v>0.25700000000000001</v>
      </c>
      <c r="R248" s="7">
        <v>102</v>
      </c>
    </row>
    <row r="249" spans="1:18" x14ac:dyDescent="0.2">
      <c r="A249" s="118" t="s">
        <v>84</v>
      </c>
      <c r="B249" s="124" t="s">
        <v>84</v>
      </c>
      <c r="C249" s="121">
        <v>0.49</v>
      </c>
      <c r="D249" s="121">
        <v>0.39700000000000002</v>
      </c>
      <c r="E249" s="121">
        <v>0.39800000000000002</v>
      </c>
      <c r="F249" s="121">
        <v>0.40799999999999997</v>
      </c>
      <c r="G249" s="121">
        <v>0.40600000000000003</v>
      </c>
      <c r="H249" s="121">
        <v>0.40600000000000003</v>
      </c>
      <c r="I249" s="121">
        <v>0.495</v>
      </c>
      <c r="J249" s="121">
        <v>0.51200000000000001</v>
      </c>
      <c r="K249" s="121">
        <v>0.51200000000000001</v>
      </c>
      <c r="L249" s="121">
        <v>0.503</v>
      </c>
      <c r="M249" s="121">
        <v>0.48099999999999998</v>
      </c>
      <c r="N249" s="121">
        <v>0.45500000000000002</v>
      </c>
      <c r="O249" s="121">
        <v>0.45800000000000002</v>
      </c>
      <c r="P249" s="121">
        <v>0.46200000000000002</v>
      </c>
      <c r="Q249" s="121">
        <v>0.47099999999999997</v>
      </c>
      <c r="R249" s="7">
        <v>103</v>
      </c>
    </row>
    <row r="250" spans="1:18" x14ac:dyDescent="0.2">
      <c r="B250" s="127" t="s">
        <v>354</v>
      </c>
      <c r="C250" s="122">
        <v>8.7999999999999995E-2</v>
      </c>
      <c r="D250" s="122">
        <v>8.7999999999999995E-2</v>
      </c>
      <c r="E250" s="122">
        <v>8.6999999999999994E-2</v>
      </c>
      <c r="F250" s="122">
        <v>8.6999999999999994E-2</v>
      </c>
      <c r="G250" s="122">
        <v>8.6999999999999994E-2</v>
      </c>
      <c r="H250" s="122">
        <v>8.6999999999999994E-2</v>
      </c>
      <c r="I250" s="122">
        <v>8.6999999999999994E-2</v>
      </c>
      <c r="J250" s="122">
        <v>8.5999999999999993E-2</v>
      </c>
      <c r="K250" s="122">
        <v>8.5000000000000006E-2</v>
      </c>
      <c r="L250" s="122">
        <v>8.5000000000000006E-2</v>
      </c>
      <c r="M250" s="122">
        <v>8.5000000000000006E-2</v>
      </c>
      <c r="N250" s="122">
        <v>8.5000000000000006E-2</v>
      </c>
      <c r="O250" s="122">
        <v>8.4000000000000005E-2</v>
      </c>
      <c r="P250" s="122">
        <v>8.5000000000000006E-2</v>
      </c>
      <c r="Q250" s="122">
        <v>8.5000000000000006E-2</v>
      </c>
      <c r="R250" s="7">
        <v>105</v>
      </c>
    </row>
    <row r="251" spans="1:18" x14ac:dyDescent="0.2">
      <c r="A251" s="118" t="s">
        <v>191</v>
      </c>
      <c r="B251" s="85" t="s">
        <v>191</v>
      </c>
      <c r="C251" s="121">
        <v>0.84499999999999997</v>
      </c>
      <c r="D251" s="121">
        <v>0.78600000000000003</v>
      </c>
      <c r="E251" s="121">
        <v>0.77900000000000003</v>
      </c>
      <c r="F251" s="121">
        <v>0.77500000000000002</v>
      </c>
      <c r="G251" s="121">
        <v>0.77500000000000002</v>
      </c>
      <c r="H251" s="121">
        <v>0.76400000000000001</v>
      </c>
      <c r="I251" s="121">
        <v>0.72499999999999998</v>
      </c>
      <c r="J251" s="121">
        <v>0.71199999999999997</v>
      </c>
      <c r="K251" s="121">
        <v>0.71699999999999997</v>
      </c>
      <c r="L251" s="121">
        <v>0.73399999999999999</v>
      </c>
      <c r="M251" s="121">
        <v>0.85299999999999998</v>
      </c>
      <c r="N251" s="121">
        <v>0.86799999999999999</v>
      </c>
      <c r="O251" s="121">
        <v>0.84899999999999998</v>
      </c>
      <c r="P251" s="121">
        <v>0.85599999999999998</v>
      </c>
      <c r="Q251" s="121">
        <v>0.86099999999999999</v>
      </c>
      <c r="R251" s="7">
        <v>106</v>
      </c>
    </row>
    <row r="252" spans="1:18" x14ac:dyDescent="0.2">
      <c r="B252" s="125" t="s">
        <v>432</v>
      </c>
      <c r="C252" s="122">
        <v>0.48899999999999999</v>
      </c>
      <c r="D252" s="122">
        <v>0.48599999999999999</v>
      </c>
      <c r="E252" s="122">
        <v>0.48899999999999999</v>
      </c>
      <c r="F252" s="122">
        <v>0.495</v>
      </c>
      <c r="G252" s="122">
        <v>0.46400000000000002</v>
      </c>
      <c r="H252" s="122">
        <v>0.47399999999999998</v>
      </c>
      <c r="I252" s="122">
        <v>0.48</v>
      </c>
      <c r="J252" s="122">
        <v>0.53400000000000003</v>
      </c>
      <c r="K252" s="122">
        <v>0.58299999999999996</v>
      </c>
      <c r="L252" s="122">
        <v>0.58699999999999997</v>
      </c>
      <c r="M252" s="122">
        <v>0.52300000000000002</v>
      </c>
      <c r="N252" s="122">
        <v>0.6</v>
      </c>
      <c r="O252" s="122">
        <v>0.60199999999999998</v>
      </c>
      <c r="P252" s="122">
        <v>0.60499999999999998</v>
      </c>
      <c r="Q252" s="122">
        <v>0.60099999999999998</v>
      </c>
      <c r="R252" s="7">
        <v>107</v>
      </c>
    </row>
    <row r="253" spans="1:18" x14ac:dyDescent="0.2">
      <c r="A253" s="118" t="s">
        <v>86</v>
      </c>
      <c r="B253" s="124" t="s">
        <v>86</v>
      </c>
      <c r="C253" s="121">
        <v>0.31900000000000001</v>
      </c>
      <c r="D253" s="121">
        <v>0.32100000000000001</v>
      </c>
      <c r="E253" s="121">
        <v>0.32300000000000001</v>
      </c>
      <c r="F253" s="121">
        <v>0.32</v>
      </c>
      <c r="G253" s="121">
        <v>0.31900000000000001</v>
      </c>
      <c r="H253" s="121">
        <v>0.30499999999999999</v>
      </c>
      <c r="I253" s="121">
        <v>0.307</v>
      </c>
      <c r="J253" s="121">
        <v>0.312</v>
      </c>
      <c r="K253" s="121">
        <v>0.309</v>
      </c>
      <c r="L253" s="121">
        <v>0.309</v>
      </c>
      <c r="M253" s="121">
        <v>0.32100000000000001</v>
      </c>
      <c r="N253" s="121">
        <v>0.315</v>
      </c>
      <c r="O253" s="121">
        <v>0.315</v>
      </c>
      <c r="P253" s="121">
        <v>0.315</v>
      </c>
      <c r="Q253" s="121">
        <v>0.29799999999999999</v>
      </c>
      <c r="R253" s="7">
        <v>108</v>
      </c>
    </row>
    <row r="254" spans="1:18" x14ac:dyDescent="0.2">
      <c r="A254" s="118" t="s">
        <v>177</v>
      </c>
      <c r="B254" s="85" t="s">
        <v>177</v>
      </c>
      <c r="C254" s="121">
        <v>0.32200000000000001</v>
      </c>
      <c r="D254" s="121">
        <v>0.308</v>
      </c>
      <c r="E254" s="121">
        <v>0.30099999999999999</v>
      </c>
      <c r="F254" s="121">
        <v>0.38200000000000001</v>
      </c>
      <c r="G254" s="121">
        <v>0.47799999999999998</v>
      </c>
      <c r="H254" s="121">
        <v>0.46500000000000002</v>
      </c>
      <c r="I254" s="121">
        <v>0.44900000000000001</v>
      </c>
      <c r="J254" s="121">
        <v>0.438</v>
      </c>
      <c r="K254" s="121">
        <v>0.45300000000000001</v>
      </c>
      <c r="L254" s="121">
        <v>0.45300000000000001</v>
      </c>
      <c r="M254" s="121">
        <v>0.44800000000000001</v>
      </c>
      <c r="N254" s="121">
        <v>0.46100000000000002</v>
      </c>
      <c r="O254" s="121">
        <v>0.437</v>
      </c>
      <c r="P254" s="121">
        <v>0.39900000000000002</v>
      </c>
      <c r="Q254" s="121">
        <v>0.42099999999999999</v>
      </c>
      <c r="R254" s="7">
        <v>109</v>
      </c>
    </row>
    <row r="255" spans="1:18" x14ac:dyDescent="0.2">
      <c r="A255" s="118" t="s">
        <v>192</v>
      </c>
      <c r="B255" s="85" t="s">
        <v>192</v>
      </c>
      <c r="C255" s="121">
        <v>8.8999999999999996E-2</v>
      </c>
      <c r="D255" s="121">
        <v>8.8999999999999996E-2</v>
      </c>
      <c r="E255" s="121">
        <v>0.09</v>
      </c>
      <c r="F255" s="121">
        <v>9.0999999999999998E-2</v>
      </c>
      <c r="G255" s="121">
        <v>0.09</v>
      </c>
      <c r="H255" s="121">
        <v>0.09</v>
      </c>
      <c r="I255" s="121">
        <v>9.0999999999999998E-2</v>
      </c>
      <c r="J255" s="121">
        <v>9.0999999999999998E-2</v>
      </c>
      <c r="K255" s="121">
        <v>0.09</v>
      </c>
      <c r="L255" s="121">
        <v>9.1999999999999998E-2</v>
      </c>
      <c r="M255" s="121">
        <v>0.124</v>
      </c>
      <c r="N255" s="121">
        <v>0.126</v>
      </c>
      <c r="O255" s="121">
        <v>0.128</v>
      </c>
      <c r="P255" s="121">
        <v>0.126</v>
      </c>
      <c r="Q255" s="121">
        <v>0.13300000000000001</v>
      </c>
      <c r="R255" s="7">
        <v>110</v>
      </c>
    </row>
    <row r="256" spans="1:18" x14ac:dyDescent="0.2">
      <c r="A256" s="118" t="s">
        <v>88</v>
      </c>
      <c r="B256" s="124" t="s">
        <v>88</v>
      </c>
      <c r="C256" s="121">
        <v>0.78100000000000003</v>
      </c>
      <c r="D256" s="121">
        <v>0.78</v>
      </c>
      <c r="E256" s="121">
        <v>0.78100000000000003</v>
      </c>
      <c r="F256" s="121">
        <v>0.78700000000000003</v>
      </c>
      <c r="G256" s="121">
        <v>0.81399999999999995</v>
      </c>
      <c r="H256" s="121">
        <v>0.81699999999999995</v>
      </c>
      <c r="I256" s="121">
        <v>0.83</v>
      </c>
      <c r="J256" s="121">
        <v>0.83499999999999996</v>
      </c>
      <c r="K256" s="121">
        <v>0.83899999999999997</v>
      </c>
      <c r="L256" s="121">
        <v>0.83099999999999996</v>
      </c>
      <c r="M256" s="121">
        <v>0.82399999999999995</v>
      </c>
      <c r="N256" s="121">
        <v>0.83</v>
      </c>
      <c r="O256" s="121">
        <v>0.83099999999999996</v>
      </c>
      <c r="P256" s="121">
        <v>0.82199999999999995</v>
      </c>
      <c r="Q256" s="121">
        <v>0.82599999999999996</v>
      </c>
      <c r="R256" s="7">
        <v>111</v>
      </c>
    </row>
    <row r="257" spans="1:18" x14ac:dyDescent="0.2">
      <c r="A257" s="118" t="s">
        <v>89</v>
      </c>
      <c r="B257" s="124" t="s">
        <v>89</v>
      </c>
      <c r="C257" s="121">
        <v>0.46100000000000002</v>
      </c>
      <c r="D257" s="121">
        <v>0.46600000000000003</v>
      </c>
      <c r="E257" s="121">
        <v>0.49199999999999999</v>
      </c>
      <c r="F257" s="121">
        <v>0.503</v>
      </c>
      <c r="G257" s="121">
        <v>0.51600000000000001</v>
      </c>
      <c r="H257" s="121">
        <v>0.51600000000000001</v>
      </c>
      <c r="I257" s="121">
        <v>0.51600000000000001</v>
      </c>
      <c r="J257" s="121">
        <v>0.51600000000000001</v>
      </c>
      <c r="K257" s="121">
        <v>0.51500000000000001</v>
      </c>
      <c r="L257" s="121">
        <v>0.50900000000000001</v>
      </c>
      <c r="M257" s="121">
        <v>0.502</v>
      </c>
      <c r="N257" s="121">
        <v>0.47299999999999998</v>
      </c>
      <c r="O257" s="121">
        <v>0.45300000000000001</v>
      </c>
      <c r="P257" s="121">
        <v>0.45800000000000002</v>
      </c>
      <c r="Q257" s="121">
        <v>0.45500000000000002</v>
      </c>
      <c r="R257" s="7">
        <v>112</v>
      </c>
    </row>
    <row r="258" spans="1:18" x14ac:dyDescent="0.2">
      <c r="A258" s="118" t="s">
        <v>90</v>
      </c>
      <c r="B258" s="124" t="s">
        <v>90</v>
      </c>
      <c r="C258" s="121">
        <v>0.56999999999999995</v>
      </c>
      <c r="D258" s="121">
        <v>0.56299999999999994</v>
      </c>
      <c r="E258" s="121">
        <v>0.56399999999999995</v>
      </c>
      <c r="F258" s="121">
        <v>0.57299999999999995</v>
      </c>
      <c r="G258" s="121">
        <v>0.57999999999999996</v>
      </c>
      <c r="H258" s="121">
        <v>0.58799999999999997</v>
      </c>
      <c r="I258" s="121">
        <v>0.625</v>
      </c>
      <c r="J258" s="121">
        <v>0.61899999999999999</v>
      </c>
      <c r="K258" s="121">
        <v>0.60099999999999998</v>
      </c>
      <c r="L258" s="121">
        <v>0.59099999999999997</v>
      </c>
      <c r="M258" s="121">
        <v>0.50700000000000001</v>
      </c>
      <c r="N258" s="121">
        <v>0.60399999999999998</v>
      </c>
      <c r="O258" s="121">
        <v>0.63</v>
      </c>
      <c r="P258" s="121">
        <v>0.63200000000000001</v>
      </c>
      <c r="Q258" s="121">
        <v>0.623</v>
      </c>
      <c r="R258" s="7">
        <v>113</v>
      </c>
    </row>
    <row r="259" spans="1:18" x14ac:dyDescent="0.2">
      <c r="A259" s="118" t="s">
        <v>91</v>
      </c>
      <c r="B259" s="124" t="s">
        <v>91</v>
      </c>
      <c r="C259" s="121">
        <v>0.64500000000000002</v>
      </c>
      <c r="D259" s="121">
        <v>0.64500000000000002</v>
      </c>
      <c r="E259" s="121">
        <v>0.64200000000000002</v>
      </c>
      <c r="F259" s="121">
        <v>0.64200000000000002</v>
      </c>
      <c r="G259" s="121">
        <v>0.63800000000000001</v>
      </c>
      <c r="H259" s="121">
        <v>0.63</v>
      </c>
      <c r="I259" s="121">
        <v>0.60899999999999999</v>
      </c>
      <c r="J259" s="121">
        <v>0.60099999999999998</v>
      </c>
      <c r="K259" s="121">
        <v>0.60299999999999998</v>
      </c>
      <c r="L259" s="121">
        <v>0.60599999999999998</v>
      </c>
      <c r="M259" s="121">
        <v>0.61399999999999999</v>
      </c>
      <c r="N259" s="121">
        <v>0.61199999999999999</v>
      </c>
      <c r="O259" s="121">
        <v>0.61</v>
      </c>
      <c r="P259" s="121">
        <v>0.63</v>
      </c>
      <c r="Q259" s="121">
        <v>0.624</v>
      </c>
      <c r="R259" s="7">
        <v>114</v>
      </c>
    </row>
    <row r="260" spans="1:18" x14ac:dyDescent="0.2">
      <c r="B260" s="125" t="s">
        <v>355</v>
      </c>
      <c r="C260" s="122">
        <v>7.2999999999999995E-2</v>
      </c>
      <c r="D260" s="122">
        <v>7.2999999999999995E-2</v>
      </c>
      <c r="E260" s="122">
        <v>7.1999999999999995E-2</v>
      </c>
      <c r="F260" s="122">
        <v>7.1999999999999995E-2</v>
      </c>
      <c r="G260" s="122">
        <v>0.17399999999999999</v>
      </c>
      <c r="H260" s="122">
        <v>0.317</v>
      </c>
      <c r="I260" s="122">
        <v>0.54</v>
      </c>
      <c r="J260" s="122">
        <v>0.28000000000000003</v>
      </c>
      <c r="K260" s="122">
        <v>0.28499999999999998</v>
      </c>
      <c r="L260" s="122">
        <v>0.28499999999999998</v>
      </c>
      <c r="M260" s="122">
        <v>0.27600000000000002</v>
      </c>
      <c r="N260" s="122">
        <v>0.27200000000000002</v>
      </c>
      <c r="O260" s="122">
        <v>0.27</v>
      </c>
      <c r="P260" s="122">
        <v>0.27100000000000002</v>
      </c>
      <c r="Q260" s="122">
        <v>0.27200000000000002</v>
      </c>
      <c r="R260" s="7">
        <v>115</v>
      </c>
    </row>
    <row r="261" spans="1:18" x14ac:dyDescent="0.2">
      <c r="A261" s="118" t="s">
        <v>92</v>
      </c>
      <c r="B261" s="124" t="s">
        <v>92</v>
      </c>
      <c r="C261" s="121">
        <v>0.82899999999999996</v>
      </c>
      <c r="D261" s="121">
        <v>0.83299999999999996</v>
      </c>
      <c r="E261" s="121">
        <v>0.85099999999999998</v>
      </c>
      <c r="F261" s="121">
        <v>0.85299999999999998</v>
      </c>
      <c r="G261" s="121">
        <v>0.85199999999999998</v>
      </c>
      <c r="H261" s="121">
        <v>0.84699999999999998</v>
      </c>
      <c r="I261" s="121">
        <v>0.83699999999999997</v>
      </c>
      <c r="J261" s="121">
        <v>0.83499999999999996</v>
      </c>
      <c r="K261" s="121">
        <v>0.84099999999999997</v>
      </c>
      <c r="L261" s="121">
        <v>0.83399999999999996</v>
      </c>
      <c r="M261" s="121">
        <v>0.81200000000000006</v>
      </c>
      <c r="N261" s="121">
        <v>0.82399999999999995</v>
      </c>
      <c r="O261" s="121">
        <v>0.82499999999999996</v>
      </c>
      <c r="P261" s="121">
        <v>0.82</v>
      </c>
      <c r="Q261" s="121">
        <v>0.79700000000000004</v>
      </c>
      <c r="R261" s="7">
        <v>117</v>
      </c>
    </row>
    <row r="262" spans="1:18" x14ac:dyDescent="0.2">
      <c r="A262" s="118" t="s">
        <v>93</v>
      </c>
      <c r="B262" s="124" t="s">
        <v>93</v>
      </c>
      <c r="C262" s="121">
        <v>0.874</v>
      </c>
      <c r="D262" s="121">
        <v>0.874</v>
      </c>
      <c r="E262" s="121">
        <v>0.875</v>
      </c>
      <c r="F262" s="121">
        <v>0.876</v>
      </c>
      <c r="G262" s="121">
        <v>0.876</v>
      </c>
      <c r="H262" s="121">
        <v>0.876</v>
      </c>
      <c r="I262" s="121">
        <v>0.877</v>
      </c>
      <c r="J262" s="121">
        <v>0.88100000000000001</v>
      </c>
      <c r="K262" s="121">
        <v>0.88100000000000001</v>
      </c>
      <c r="L262" s="121">
        <v>0.88100000000000001</v>
      </c>
      <c r="M262" s="121">
        <v>0.88100000000000001</v>
      </c>
      <c r="N262" s="121">
        <v>0.88100000000000001</v>
      </c>
      <c r="O262" s="121">
        <v>0.878</v>
      </c>
      <c r="P262" s="121">
        <v>0.878</v>
      </c>
      <c r="Q262" s="121">
        <v>0.878</v>
      </c>
      <c r="R262" s="7">
        <v>118</v>
      </c>
    </row>
    <row r="263" spans="1:18" x14ac:dyDescent="0.2">
      <c r="A263" s="118" t="s">
        <v>94</v>
      </c>
      <c r="B263" s="124" t="s">
        <v>94</v>
      </c>
      <c r="C263" s="121">
        <v>0.497</v>
      </c>
      <c r="D263" s="121">
        <v>0.50700000000000001</v>
      </c>
      <c r="E263" s="121">
        <v>0.26500000000000001</v>
      </c>
      <c r="F263" s="121">
        <v>0.22600000000000001</v>
      </c>
      <c r="G263" s="121">
        <v>0.22600000000000001</v>
      </c>
      <c r="H263" s="121">
        <v>0.22700000000000001</v>
      </c>
      <c r="I263" s="121">
        <v>0.24299999999999999</v>
      </c>
      <c r="J263" s="121">
        <v>0.45800000000000002</v>
      </c>
      <c r="K263" s="121">
        <v>0.48</v>
      </c>
      <c r="L263" s="121">
        <v>0.48499999999999999</v>
      </c>
      <c r="M263" s="121">
        <v>0.48599999999999999</v>
      </c>
      <c r="N263" s="121">
        <v>0.48099999999999998</v>
      </c>
      <c r="O263" s="121">
        <v>0.48499999999999999</v>
      </c>
      <c r="P263" s="121">
        <v>0.49</v>
      </c>
      <c r="Q263" s="121">
        <v>0.48099999999999998</v>
      </c>
      <c r="R263" s="7">
        <v>120</v>
      </c>
    </row>
    <row r="264" spans="1:18" x14ac:dyDescent="0.2">
      <c r="A264" s="118" t="s">
        <v>95</v>
      </c>
      <c r="B264" s="124" t="s">
        <v>95</v>
      </c>
      <c r="C264" s="121">
        <v>0.44900000000000001</v>
      </c>
      <c r="D264" s="121">
        <v>0.44900000000000001</v>
      </c>
      <c r="E264" s="121">
        <v>0.501</v>
      </c>
      <c r="F264" s="121">
        <v>0.52</v>
      </c>
      <c r="G264" s="121">
        <v>0.52100000000000002</v>
      </c>
      <c r="H264" s="121">
        <v>0.53500000000000003</v>
      </c>
      <c r="I264" s="121">
        <v>0.56100000000000005</v>
      </c>
      <c r="J264" s="121">
        <v>0.54600000000000004</v>
      </c>
      <c r="K264" s="121">
        <v>0.54</v>
      </c>
      <c r="L264" s="121">
        <v>0.53600000000000003</v>
      </c>
      <c r="M264" s="121">
        <v>0.54600000000000004</v>
      </c>
      <c r="N264" s="121">
        <v>0.53600000000000003</v>
      </c>
      <c r="O264" s="121">
        <v>0.48899999999999999</v>
      </c>
      <c r="P264" s="121">
        <v>0.54300000000000004</v>
      </c>
      <c r="Q264" s="121">
        <v>0.61799999999999999</v>
      </c>
      <c r="R264" s="7">
        <v>121</v>
      </c>
    </row>
    <row r="265" spans="1:18" x14ac:dyDescent="0.2">
      <c r="A265" s="118" t="s">
        <v>96</v>
      </c>
      <c r="B265" s="124" t="s">
        <v>96</v>
      </c>
      <c r="C265" s="121">
        <v>0.30599999999999999</v>
      </c>
      <c r="D265" s="121">
        <v>0.32300000000000001</v>
      </c>
      <c r="E265" s="121">
        <v>0.32200000000000001</v>
      </c>
      <c r="F265" s="121">
        <v>0.32400000000000001</v>
      </c>
      <c r="G265" s="121">
        <v>0.32200000000000001</v>
      </c>
      <c r="H265" s="121">
        <v>0.32200000000000001</v>
      </c>
      <c r="I265" s="121">
        <v>0.31900000000000001</v>
      </c>
      <c r="J265" s="121">
        <v>0.318</v>
      </c>
      <c r="K265" s="121">
        <v>0.318</v>
      </c>
      <c r="L265" s="121">
        <v>0.318</v>
      </c>
      <c r="M265" s="121">
        <v>0.32500000000000001</v>
      </c>
      <c r="N265" s="121">
        <v>0.40799999999999997</v>
      </c>
      <c r="O265" s="121">
        <v>0.47699999999999998</v>
      </c>
      <c r="P265" s="121">
        <v>0.42399999999999999</v>
      </c>
      <c r="Q265" s="121">
        <v>0.41299999999999998</v>
      </c>
      <c r="R265" s="7">
        <v>122</v>
      </c>
    </row>
    <row r="266" spans="1:18" x14ac:dyDescent="0.2">
      <c r="A266" s="118" t="s">
        <v>97</v>
      </c>
      <c r="B266" s="124" t="s">
        <v>97</v>
      </c>
      <c r="C266" s="121">
        <v>0.313</v>
      </c>
      <c r="D266" s="121">
        <v>0.41099999999999998</v>
      </c>
      <c r="E266" s="121">
        <v>0.61</v>
      </c>
      <c r="F266" s="121">
        <v>0.61499999999999999</v>
      </c>
      <c r="G266" s="121">
        <v>0.61299999999999999</v>
      </c>
      <c r="H266" s="121">
        <v>0.55400000000000005</v>
      </c>
      <c r="I266" s="121">
        <v>0.46800000000000003</v>
      </c>
      <c r="J266" s="121">
        <v>0.41</v>
      </c>
      <c r="K266" s="121">
        <v>0.376</v>
      </c>
      <c r="L266" s="121">
        <v>0.35799999999999998</v>
      </c>
      <c r="M266" s="121">
        <v>0.35199999999999998</v>
      </c>
      <c r="N266" s="121">
        <v>0.36499999999999999</v>
      </c>
      <c r="O266" s="121">
        <v>0.51</v>
      </c>
      <c r="P266" s="121">
        <v>0.59699999999999998</v>
      </c>
      <c r="Q266" s="121">
        <v>0.59599999999999997</v>
      </c>
      <c r="R266" s="7">
        <v>123</v>
      </c>
    </row>
    <row r="267" spans="1:18" x14ac:dyDescent="0.2">
      <c r="A267" s="118" t="s">
        <v>98</v>
      </c>
      <c r="B267" s="124" t="s">
        <v>98</v>
      </c>
      <c r="C267" s="121">
        <v>0.60199999999999998</v>
      </c>
      <c r="D267" s="121">
        <v>0.59599999999999997</v>
      </c>
      <c r="E267" s="121">
        <v>0.59799999999999998</v>
      </c>
      <c r="F267" s="121">
        <v>0.59699999999999998</v>
      </c>
      <c r="G267" s="121">
        <v>0.59699999999999998</v>
      </c>
      <c r="H267" s="121">
        <v>0.33100000000000002</v>
      </c>
      <c r="I267" s="121">
        <v>0.32500000000000001</v>
      </c>
      <c r="J267" s="121">
        <v>0.52700000000000002</v>
      </c>
      <c r="K267" s="121">
        <v>0.52900000000000003</v>
      </c>
      <c r="L267" s="121">
        <v>0.52900000000000003</v>
      </c>
      <c r="M267" s="121">
        <v>0.51800000000000002</v>
      </c>
      <c r="N267" s="121">
        <v>0.5</v>
      </c>
      <c r="O267" s="121">
        <v>0.48699999999999999</v>
      </c>
      <c r="P267" s="121">
        <v>0.40500000000000003</v>
      </c>
      <c r="Q267" s="121">
        <v>0.254</v>
      </c>
      <c r="R267" s="7">
        <v>124</v>
      </c>
    </row>
    <row r="268" spans="1:18" x14ac:dyDescent="0.2">
      <c r="A268" s="118" t="s">
        <v>99</v>
      </c>
      <c r="B268" s="124" t="s">
        <v>99</v>
      </c>
      <c r="C268" s="121">
        <v>0.78700000000000003</v>
      </c>
      <c r="D268" s="121">
        <v>0.81200000000000006</v>
      </c>
      <c r="E268" s="121">
        <v>0.82599999999999996</v>
      </c>
      <c r="F268" s="121">
        <v>0.82599999999999996</v>
      </c>
      <c r="G268" s="121">
        <v>0.82599999999999996</v>
      </c>
      <c r="H268" s="121">
        <v>0.82199999999999995</v>
      </c>
      <c r="I268" s="121">
        <v>0.79600000000000004</v>
      </c>
      <c r="J268" s="121">
        <v>0.78</v>
      </c>
      <c r="K268" s="121">
        <v>0.78</v>
      </c>
      <c r="L268" s="121">
        <v>0.77600000000000002</v>
      </c>
      <c r="M268" s="121">
        <v>0.76800000000000002</v>
      </c>
      <c r="N268" s="121">
        <v>0.76200000000000001</v>
      </c>
      <c r="O268" s="121">
        <v>0.77100000000000002</v>
      </c>
      <c r="P268" s="121">
        <v>0.77400000000000002</v>
      </c>
      <c r="Q268" s="121">
        <v>0.77700000000000002</v>
      </c>
      <c r="R268" s="7">
        <v>125</v>
      </c>
    </row>
    <row r="269" spans="1:18" x14ac:dyDescent="0.2">
      <c r="A269" s="118" t="s">
        <v>100</v>
      </c>
      <c r="B269" s="124" t="s">
        <v>100</v>
      </c>
      <c r="C269" s="121">
        <v>0.44500000000000001</v>
      </c>
      <c r="D269" s="121">
        <v>0.40300000000000002</v>
      </c>
      <c r="E269" s="121">
        <v>0.36499999999999999</v>
      </c>
      <c r="F269" s="121">
        <v>0.47299999999999998</v>
      </c>
      <c r="G269" s="121">
        <v>0.47299999999999998</v>
      </c>
      <c r="H269" s="121">
        <v>0.47799999999999998</v>
      </c>
      <c r="I269" s="121">
        <v>0.45800000000000002</v>
      </c>
      <c r="J269" s="121">
        <v>0.42499999999999999</v>
      </c>
      <c r="K269" s="121">
        <v>0.42899999999999999</v>
      </c>
      <c r="L269" s="121">
        <v>0.42899999999999999</v>
      </c>
      <c r="M269" s="121">
        <v>0.39200000000000002</v>
      </c>
      <c r="N269" s="121">
        <v>0.39600000000000002</v>
      </c>
      <c r="O269" s="121">
        <v>0.40100000000000002</v>
      </c>
      <c r="P269" s="121">
        <v>0.39600000000000002</v>
      </c>
      <c r="Q269" s="121">
        <v>0.38500000000000001</v>
      </c>
      <c r="R269" s="7">
        <v>127</v>
      </c>
    </row>
    <row r="270" spans="1:18" x14ac:dyDescent="0.2">
      <c r="A270" s="118" t="s">
        <v>101</v>
      </c>
      <c r="B270" s="124" t="s">
        <v>101</v>
      </c>
      <c r="C270" s="121">
        <v>0.76800000000000002</v>
      </c>
      <c r="D270" s="121">
        <v>0.76800000000000002</v>
      </c>
      <c r="E270" s="121">
        <v>0.76800000000000002</v>
      </c>
      <c r="F270" s="121">
        <v>0.77500000000000002</v>
      </c>
      <c r="G270" s="121">
        <v>0.77500000000000002</v>
      </c>
      <c r="H270" s="121">
        <v>0.77500000000000002</v>
      </c>
      <c r="I270" s="121">
        <v>0.76600000000000001</v>
      </c>
      <c r="J270" s="121">
        <v>0.76100000000000001</v>
      </c>
      <c r="K270" s="121">
        <v>0.78600000000000003</v>
      </c>
      <c r="L270" s="121">
        <v>0.78600000000000003</v>
      </c>
      <c r="M270" s="121">
        <v>0.78600000000000003</v>
      </c>
      <c r="N270" s="121">
        <v>0.78900000000000003</v>
      </c>
      <c r="O270" s="121">
        <v>0.76400000000000001</v>
      </c>
      <c r="P270" s="121">
        <v>0.58099999999999996</v>
      </c>
      <c r="Q270" s="121">
        <v>0.59299999999999997</v>
      </c>
      <c r="R270" s="7">
        <v>128</v>
      </c>
    </row>
    <row r="271" spans="1:18" x14ac:dyDescent="0.2">
      <c r="B271" s="125" t="s">
        <v>494</v>
      </c>
      <c r="C271" s="122" t="e">
        <v>#N/A</v>
      </c>
      <c r="D271" s="122" t="e">
        <v>#N/A</v>
      </c>
      <c r="E271" s="122" t="e">
        <v>#N/A</v>
      </c>
      <c r="F271" s="122" t="e">
        <v>#N/A</v>
      </c>
      <c r="G271" s="122" t="e">
        <v>#N/A</v>
      </c>
      <c r="H271" s="122" t="e">
        <v>#N/A</v>
      </c>
      <c r="I271" s="122" t="e">
        <v>#N/A</v>
      </c>
      <c r="J271" s="122" t="e">
        <v>#N/A</v>
      </c>
      <c r="K271" s="122" t="e">
        <v>#N/A</v>
      </c>
      <c r="L271" s="122" t="e">
        <v>#N/A</v>
      </c>
      <c r="M271" s="122" t="e">
        <v>#N/A</v>
      </c>
      <c r="N271" s="122" t="e">
        <v>#N/A</v>
      </c>
      <c r="O271" s="122" t="e">
        <v>#N/A</v>
      </c>
      <c r="P271" s="122" t="e">
        <v>#N/A</v>
      </c>
      <c r="Q271" s="122" t="e">
        <v>#N/A</v>
      </c>
      <c r="R271" s="7" t="e">
        <v>#N/A</v>
      </c>
    </row>
    <row r="272" spans="1:18" x14ac:dyDescent="0.2">
      <c r="A272" s="118" t="s">
        <v>102</v>
      </c>
      <c r="B272" s="124" t="s">
        <v>102</v>
      </c>
      <c r="C272" s="121">
        <v>0.63700000000000001</v>
      </c>
      <c r="D272" s="121">
        <v>0.64600000000000002</v>
      </c>
      <c r="E272" s="121">
        <v>0.64700000000000002</v>
      </c>
      <c r="F272" s="121">
        <v>0.65400000000000003</v>
      </c>
      <c r="G272" s="121">
        <v>0.65200000000000002</v>
      </c>
      <c r="H272" s="121">
        <v>0.64900000000000002</v>
      </c>
      <c r="I272" s="121">
        <v>0.623</v>
      </c>
      <c r="J272" s="121">
        <v>0.623</v>
      </c>
      <c r="K272" s="121">
        <v>0.63300000000000001</v>
      </c>
      <c r="L272" s="121">
        <v>0.63600000000000001</v>
      </c>
      <c r="M272" s="121">
        <v>0.63</v>
      </c>
      <c r="N272" s="121">
        <v>0.67400000000000004</v>
      </c>
      <c r="O272" s="121">
        <v>0.66900000000000004</v>
      </c>
      <c r="P272" s="121">
        <v>0.64700000000000002</v>
      </c>
      <c r="Q272" s="121">
        <v>0.628</v>
      </c>
      <c r="R272" s="7">
        <v>130</v>
      </c>
    </row>
    <row r="273" spans="1:18" x14ac:dyDescent="0.2">
      <c r="B273" s="125" t="s">
        <v>485</v>
      </c>
      <c r="C273" s="122" t="e">
        <v>#N/A</v>
      </c>
      <c r="D273" s="122" t="e">
        <v>#N/A</v>
      </c>
      <c r="E273" s="122" t="e">
        <v>#N/A</v>
      </c>
      <c r="F273" s="122" t="e">
        <v>#N/A</v>
      </c>
      <c r="G273" s="122" t="e">
        <v>#N/A</v>
      </c>
      <c r="H273" s="122" t="e">
        <v>#N/A</v>
      </c>
      <c r="I273" s="122" t="e">
        <v>#N/A</v>
      </c>
      <c r="J273" s="122" t="e">
        <v>#N/A</v>
      </c>
      <c r="K273" s="122" t="e">
        <v>#N/A</v>
      </c>
      <c r="L273" s="122" t="e">
        <v>#N/A</v>
      </c>
      <c r="M273" s="122" t="e">
        <v>#N/A</v>
      </c>
      <c r="N273" s="122" t="e">
        <v>#N/A</v>
      </c>
      <c r="O273" s="122" t="e">
        <v>#N/A</v>
      </c>
      <c r="P273" s="122" t="e">
        <v>#N/A</v>
      </c>
      <c r="Q273" s="122" t="e">
        <v>#N/A</v>
      </c>
      <c r="R273" s="7" t="e">
        <v>#N/A</v>
      </c>
    </row>
    <row r="274" spans="1:18" x14ac:dyDescent="0.2">
      <c r="A274" s="118" t="s">
        <v>103</v>
      </c>
      <c r="B274" s="124" t="s">
        <v>103</v>
      </c>
      <c r="C274" s="121">
        <v>0.45300000000000001</v>
      </c>
      <c r="D274" s="121">
        <v>0.45300000000000001</v>
      </c>
      <c r="E274" s="121">
        <v>0.46800000000000003</v>
      </c>
      <c r="F274" s="121">
        <v>0.56699999999999995</v>
      </c>
      <c r="G274" s="121">
        <v>0.70399999999999996</v>
      </c>
      <c r="H274" s="121">
        <v>0.69299999999999995</v>
      </c>
      <c r="I274" s="121">
        <v>0.65600000000000003</v>
      </c>
      <c r="J274" s="121">
        <v>0.65800000000000003</v>
      </c>
      <c r="K274" s="121">
        <v>0.57999999999999996</v>
      </c>
      <c r="L274" s="121">
        <v>0.54900000000000004</v>
      </c>
      <c r="M274" s="121">
        <v>0.52300000000000002</v>
      </c>
      <c r="N274" s="121">
        <v>0.52100000000000002</v>
      </c>
      <c r="O274" s="121">
        <v>0.59699999999999998</v>
      </c>
      <c r="P274" s="121">
        <v>0.61899999999999999</v>
      </c>
      <c r="Q274" s="121">
        <v>0.73799999999999999</v>
      </c>
      <c r="R274" s="7">
        <v>132</v>
      </c>
    </row>
    <row r="275" spans="1:18" x14ac:dyDescent="0.2">
      <c r="A275" s="118" t="s">
        <v>104</v>
      </c>
      <c r="B275" s="124" t="s">
        <v>104</v>
      </c>
      <c r="C275" s="121">
        <v>0.69099999999999995</v>
      </c>
      <c r="D275" s="121">
        <v>0.67</v>
      </c>
      <c r="E275" s="121">
        <v>0.67400000000000004</v>
      </c>
      <c r="F275" s="121">
        <v>0.68899999999999995</v>
      </c>
      <c r="G275" s="121">
        <v>0.68400000000000005</v>
      </c>
      <c r="H275" s="121">
        <v>0.68700000000000006</v>
      </c>
      <c r="I275" s="121">
        <v>0.68799999999999994</v>
      </c>
      <c r="J275" s="121">
        <v>0.68700000000000006</v>
      </c>
      <c r="K275" s="121">
        <v>0.67900000000000005</v>
      </c>
      <c r="L275" s="121">
        <v>0.67100000000000004</v>
      </c>
      <c r="M275" s="121">
        <v>0.65300000000000002</v>
      </c>
      <c r="N275" s="121">
        <v>0.65300000000000002</v>
      </c>
      <c r="O275" s="121">
        <v>0.65800000000000003</v>
      </c>
      <c r="P275" s="121">
        <v>0.64800000000000002</v>
      </c>
      <c r="Q275" s="121">
        <v>0.628</v>
      </c>
      <c r="R275" s="7">
        <v>134</v>
      </c>
    </row>
    <row r="276" spans="1:18" x14ac:dyDescent="0.2">
      <c r="A276" s="118" t="s">
        <v>105</v>
      </c>
      <c r="B276" s="124" t="s">
        <v>105</v>
      </c>
      <c r="C276" s="121">
        <v>0.47699999999999998</v>
      </c>
      <c r="D276" s="121">
        <v>0.49099999999999999</v>
      </c>
      <c r="E276" s="121">
        <v>0.496</v>
      </c>
      <c r="F276" s="121">
        <v>0.501</v>
      </c>
      <c r="G276" s="121">
        <v>0.501</v>
      </c>
      <c r="H276" s="121">
        <v>0.5</v>
      </c>
      <c r="I276" s="121">
        <v>0.47099999999999997</v>
      </c>
      <c r="J276" s="121">
        <v>0.45800000000000002</v>
      </c>
      <c r="K276" s="121">
        <v>0.45800000000000002</v>
      </c>
      <c r="L276" s="121">
        <v>0.45500000000000002</v>
      </c>
      <c r="M276" s="121">
        <v>0.44500000000000001</v>
      </c>
      <c r="N276" s="121">
        <v>0.45300000000000001</v>
      </c>
      <c r="O276" s="121">
        <v>0.45800000000000002</v>
      </c>
      <c r="P276" s="121">
        <v>0.46700000000000003</v>
      </c>
      <c r="Q276" s="121">
        <v>0.496</v>
      </c>
      <c r="R276" s="7">
        <v>135</v>
      </c>
    </row>
    <row r="277" spans="1:18" x14ac:dyDescent="0.2">
      <c r="A277" s="118" t="s">
        <v>106</v>
      </c>
      <c r="B277" s="124" t="s">
        <v>106</v>
      </c>
      <c r="C277" s="121">
        <v>0.26</v>
      </c>
      <c r="D277" s="121">
        <v>0.25600000000000001</v>
      </c>
      <c r="E277" s="121">
        <v>0.25700000000000001</v>
      </c>
      <c r="F277" s="121">
        <v>0.26100000000000001</v>
      </c>
      <c r="G277" s="121">
        <v>0.26400000000000001</v>
      </c>
      <c r="H277" s="121">
        <v>0.26800000000000002</v>
      </c>
      <c r="I277" s="121">
        <v>0.27200000000000002</v>
      </c>
      <c r="J277" s="121">
        <v>0.27200000000000002</v>
      </c>
      <c r="K277" s="121">
        <v>0.26800000000000002</v>
      </c>
      <c r="L277" s="121">
        <v>0.26800000000000002</v>
      </c>
      <c r="M277" s="121">
        <v>0.26300000000000001</v>
      </c>
      <c r="N277" s="121">
        <v>0.26400000000000001</v>
      </c>
      <c r="O277" s="121">
        <v>0.26200000000000001</v>
      </c>
      <c r="P277" s="121">
        <v>0.26</v>
      </c>
      <c r="Q277" s="121">
        <v>0.26100000000000001</v>
      </c>
      <c r="R277" s="7">
        <v>136</v>
      </c>
    </row>
    <row r="278" spans="1:18" x14ac:dyDescent="0.2">
      <c r="A278" s="118" t="s">
        <v>107</v>
      </c>
      <c r="B278" s="124" t="s">
        <v>107</v>
      </c>
      <c r="C278" s="121">
        <v>0.48199999999999998</v>
      </c>
      <c r="D278" s="121">
        <v>0.47899999999999998</v>
      </c>
      <c r="E278" s="121">
        <v>0.47499999999999998</v>
      </c>
      <c r="F278" s="121">
        <v>0.435</v>
      </c>
      <c r="G278" s="121">
        <v>0.439</v>
      </c>
      <c r="H278" s="121">
        <v>0.439</v>
      </c>
      <c r="I278" s="121">
        <v>0.44400000000000001</v>
      </c>
      <c r="J278" s="121">
        <v>0.438</v>
      </c>
      <c r="K278" s="121">
        <v>0.44500000000000001</v>
      </c>
      <c r="L278" s="121">
        <v>0.435</v>
      </c>
      <c r="M278" s="121">
        <v>0.40799999999999997</v>
      </c>
      <c r="N278" s="121">
        <v>0.4</v>
      </c>
      <c r="O278" s="121">
        <v>0.39300000000000002</v>
      </c>
      <c r="P278" s="121">
        <v>0.35799999999999998</v>
      </c>
      <c r="Q278" s="121">
        <v>0.35599999999999998</v>
      </c>
      <c r="R278" s="7">
        <v>137</v>
      </c>
    </row>
    <row r="279" spans="1:18" x14ac:dyDescent="0.2">
      <c r="A279" s="118" t="s">
        <v>108</v>
      </c>
      <c r="B279" s="85" t="s">
        <v>108</v>
      </c>
      <c r="C279" s="121">
        <v>8.8999999999999996E-2</v>
      </c>
      <c r="D279" s="121">
        <v>8.8999999999999996E-2</v>
      </c>
      <c r="E279" s="121">
        <v>9.0999999999999998E-2</v>
      </c>
      <c r="F279" s="121">
        <v>0.109</v>
      </c>
      <c r="G279" s="121">
        <v>0.223</v>
      </c>
      <c r="H279" s="121">
        <v>0.30099999999999999</v>
      </c>
      <c r="I279" s="121">
        <v>0.35599999999999998</v>
      </c>
      <c r="J279" s="121">
        <v>0.35899999999999999</v>
      </c>
      <c r="K279" s="121">
        <v>0.36799999999999999</v>
      </c>
      <c r="L279" s="121">
        <v>0.40600000000000003</v>
      </c>
      <c r="M279" s="121">
        <v>0.41</v>
      </c>
      <c r="N279" s="121">
        <v>0.4</v>
      </c>
      <c r="O279" s="121">
        <v>0.434</v>
      </c>
      <c r="P279" s="121">
        <v>0.436</v>
      </c>
      <c r="Q279" s="121">
        <v>0.126</v>
      </c>
      <c r="R279" s="7">
        <v>138</v>
      </c>
    </row>
    <row r="280" spans="1:18" x14ac:dyDescent="0.2">
      <c r="A280" s="118" t="s">
        <v>109</v>
      </c>
      <c r="B280" s="124" t="s">
        <v>109</v>
      </c>
      <c r="C280" s="121">
        <v>0.66900000000000004</v>
      </c>
      <c r="D280" s="121">
        <v>0.66900000000000004</v>
      </c>
      <c r="E280" s="121">
        <v>0.66700000000000004</v>
      </c>
      <c r="F280" s="121">
        <v>0.65</v>
      </c>
      <c r="G280" s="121">
        <v>0.65700000000000003</v>
      </c>
      <c r="H280" s="121">
        <v>0.65700000000000003</v>
      </c>
      <c r="I280" s="121">
        <v>0.66200000000000003</v>
      </c>
      <c r="J280" s="121">
        <v>0.66700000000000004</v>
      </c>
      <c r="K280" s="121">
        <v>0.72599999999999998</v>
      </c>
      <c r="L280" s="121">
        <v>0.72499999999999998</v>
      </c>
      <c r="M280" s="121">
        <v>0.71799999999999997</v>
      </c>
      <c r="N280" s="121">
        <v>0.69699999999999995</v>
      </c>
      <c r="O280" s="121">
        <v>0.68899999999999995</v>
      </c>
      <c r="P280" s="121">
        <v>0.65200000000000002</v>
      </c>
      <c r="Q280" s="121">
        <v>0.63400000000000001</v>
      </c>
      <c r="R280" s="7">
        <v>139</v>
      </c>
    </row>
    <row r="281" spans="1:18" x14ac:dyDescent="0.2">
      <c r="B281" s="125" t="s">
        <v>500</v>
      </c>
      <c r="C281" s="122" t="e">
        <v>#N/A</v>
      </c>
      <c r="D281" s="122" t="e">
        <v>#N/A</v>
      </c>
      <c r="E281" s="122" t="e">
        <v>#N/A</v>
      </c>
      <c r="F281" s="122" t="e">
        <v>#N/A</v>
      </c>
      <c r="G281" s="122" t="e">
        <v>#N/A</v>
      </c>
      <c r="H281" s="122" t="e">
        <v>#N/A</v>
      </c>
      <c r="I281" s="122" t="e">
        <v>#N/A</v>
      </c>
      <c r="J281" s="122" t="e">
        <v>#N/A</v>
      </c>
      <c r="K281" s="122" t="e">
        <v>#N/A</v>
      </c>
      <c r="L281" s="122" t="e">
        <v>#N/A</v>
      </c>
      <c r="M281" s="122" t="e">
        <v>#N/A</v>
      </c>
      <c r="N281" s="122" t="e">
        <v>#N/A</v>
      </c>
      <c r="O281" s="122" t="e">
        <v>#N/A</v>
      </c>
      <c r="P281" s="122" t="e">
        <v>#N/A</v>
      </c>
      <c r="Q281" s="122" t="e">
        <v>#N/A</v>
      </c>
      <c r="R281" s="7" t="e">
        <v>#N/A</v>
      </c>
    </row>
    <row r="282" spans="1:18" x14ac:dyDescent="0.2">
      <c r="A282" s="118" t="s">
        <v>110</v>
      </c>
      <c r="B282" s="124" t="s">
        <v>110</v>
      </c>
      <c r="C282" s="121">
        <v>0.27100000000000002</v>
      </c>
      <c r="D282" s="121">
        <v>0.46700000000000003</v>
      </c>
      <c r="E282" s="121">
        <v>0.55600000000000005</v>
      </c>
      <c r="F282" s="121">
        <v>0.54700000000000004</v>
      </c>
      <c r="G282" s="121">
        <v>0.54800000000000004</v>
      </c>
      <c r="H282" s="121">
        <v>0.38700000000000001</v>
      </c>
      <c r="I282" s="121">
        <v>0.28100000000000003</v>
      </c>
      <c r="J282" s="121">
        <v>0.61799999999999999</v>
      </c>
      <c r="K282" s="121">
        <v>0.63500000000000001</v>
      </c>
      <c r="L282" s="121">
        <v>0.65600000000000003</v>
      </c>
      <c r="M282" s="121">
        <v>0.65100000000000002</v>
      </c>
      <c r="N282" s="121">
        <v>0.622</v>
      </c>
      <c r="O282" s="121">
        <v>0.58499999999999996</v>
      </c>
      <c r="P282" s="121">
        <v>0.58699999999999997</v>
      </c>
      <c r="Q282" s="121">
        <v>0.58899999999999997</v>
      </c>
      <c r="R282" s="7">
        <v>141</v>
      </c>
    </row>
    <row r="283" spans="1:18" x14ac:dyDescent="0.2">
      <c r="A283" s="118" t="s">
        <v>111</v>
      </c>
      <c r="B283" s="124" t="s">
        <v>111</v>
      </c>
      <c r="C283" s="121">
        <v>0.872</v>
      </c>
      <c r="D283" s="121">
        <v>0.872</v>
      </c>
      <c r="E283" s="121">
        <v>0.872</v>
      </c>
      <c r="F283" s="121">
        <v>0.876</v>
      </c>
      <c r="G283" s="121">
        <v>0.871</v>
      </c>
      <c r="H283" s="121">
        <v>0.871</v>
      </c>
      <c r="I283" s="121">
        <v>0.876</v>
      </c>
      <c r="J283" s="121">
        <v>0.878</v>
      </c>
      <c r="K283" s="121">
        <v>0.878</v>
      </c>
      <c r="L283" s="121">
        <v>0.878</v>
      </c>
      <c r="M283" s="121">
        <v>0.876</v>
      </c>
      <c r="N283" s="121">
        <v>0.877</v>
      </c>
      <c r="O283" s="121">
        <v>0.87</v>
      </c>
      <c r="P283" s="121">
        <v>0.86499999999999999</v>
      </c>
      <c r="Q283" s="121">
        <v>0.86199999999999999</v>
      </c>
      <c r="R283" s="7">
        <v>142</v>
      </c>
    </row>
    <row r="284" spans="1:18" x14ac:dyDescent="0.2">
      <c r="A284" s="118" t="s">
        <v>112</v>
      </c>
      <c r="B284" s="124" t="s">
        <v>112</v>
      </c>
      <c r="C284" s="121">
        <v>0.88600000000000001</v>
      </c>
      <c r="D284" s="121">
        <v>0.88900000000000001</v>
      </c>
      <c r="E284" s="121">
        <v>0.90200000000000002</v>
      </c>
      <c r="F284" s="121">
        <v>0.90400000000000003</v>
      </c>
      <c r="G284" s="121">
        <v>0.90200000000000002</v>
      </c>
      <c r="H284" s="121">
        <v>0.90100000000000002</v>
      </c>
      <c r="I284" s="121">
        <v>0.89400000000000002</v>
      </c>
      <c r="J284" s="121">
        <v>0.89200000000000002</v>
      </c>
      <c r="K284" s="121">
        <v>0.89100000000000001</v>
      </c>
      <c r="L284" s="121">
        <v>0.89100000000000001</v>
      </c>
      <c r="M284" s="121">
        <v>0.88800000000000001</v>
      </c>
      <c r="N284" s="121">
        <v>0.89700000000000002</v>
      </c>
      <c r="O284" s="121">
        <v>0.89700000000000002</v>
      </c>
      <c r="P284" s="121">
        <v>0.89500000000000002</v>
      </c>
      <c r="Q284" s="121">
        <v>0.88700000000000001</v>
      </c>
      <c r="R284" s="7">
        <v>145</v>
      </c>
    </row>
    <row r="285" spans="1:18" x14ac:dyDescent="0.2">
      <c r="A285" s="118" t="s">
        <v>113</v>
      </c>
      <c r="B285" s="124" t="s">
        <v>113</v>
      </c>
      <c r="C285" s="121">
        <v>0.48499999999999999</v>
      </c>
      <c r="D285" s="121">
        <v>0.47099999999999997</v>
      </c>
      <c r="E285" s="121">
        <v>0.47</v>
      </c>
      <c r="F285" s="121">
        <v>0.46500000000000002</v>
      </c>
      <c r="G285" s="121">
        <v>0.45500000000000002</v>
      </c>
      <c r="H285" s="121">
        <v>0.38900000000000001</v>
      </c>
      <c r="I285" s="121">
        <v>0.34</v>
      </c>
      <c r="J285" s="121">
        <v>0.33900000000000002</v>
      </c>
      <c r="K285" s="121">
        <v>0.33800000000000002</v>
      </c>
      <c r="L285" s="121">
        <v>0.33200000000000002</v>
      </c>
      <c r="M285" s="121">
        <v>0.29599999999999999</v>
      </c>
      <c r="N285" s="121">
        <v>0.23699999999999999</v>
      </c>
      <c r="O285" s="121">
        <v>0.23100000000000001</v>
      </c>
      <c r="P285" s="121">
        <v>0.23899999999999999</v>
      </c>
      <c r="Q285" s="121">
        <v>0.23300000000000001</v>
      </c>
      <c r="R285" s="7">
        <v>146</v>
      </c>
    </row>
    <row r="286" spans="1:18" x14ac:dyDescent="0.2">
      <c r="A286" s="118" t="s">
        <v>114</v>
      </c>
      <c r="B286" s="124" t="s">
        <v>114</v>
      </c>
      <c r="C286" s="121">
        <v>0.58499999999999996</v>
      </c>
      <c r="D286" s="121">
        <v>0.57799999999999996</v>
      </c>
      <c r="E286" s="121">
        <v>0.43099999999999999</v>
      </c>
      <c r="F286" s="121">
        <v>0.26400000000000001</v>
      </c>
      <c r="G286" s="121">
        <v>0.54900000000000004</v>
      </c>
      <c r="H286" s="121">
        <v>0.625</v>
      </c>
      <c r="I286" s="121">
        <v>0.63900000000000001</v>
      </c>
      <c r="J286" s="121">
        <v>0.63800000000000001</v>
      </c>
      <c r="K286" s="121">
        <v>0.628</v>
      </c>
      <c r="L286" s="121">
        <v>0.57899999999999996</v>
      </c>
      <c r="M286" s="121">
        <v>0.54700000000000004</v>
      </c>
      <c r="N286" s="121">
        <v>0.53500000000000003</v>
      </c>
      <c r="O286" s="121">
        <v>0.53100000000000003</v>
      </c>
      <c r="P286" s="121">
        <v>0.53200000000000003</v>
      </c>
      <c r="Q286" s="121">
        <v>0.52200000000000002</v>
      </c>
      <c r="R286" s="7">
        <v>147</v>
      </c>
    </row>
    <row r="287" spans="1:18" x14ac:dyDescent="0.2">
      <c r="A287" s="118" t="s">
        <v>115</v>
      </c>
      <c r="B287" s="124" t="s">
        <v>115</v>
      </c>
      <c r="C287" s="121">
        <v>0.41699999999999998</v>
      </c>
      <c r="D287" s="121">
        <v>0.41699999999999998</v>
      </c>
      <c r="E287" s="121">
        <v>0.41699999999999998</v>
      </c>
      <c r="F287" s="121">
        <v>0.435</v>
      </c>
      <c r="G287" s="121">
        <v>0.49299999999999999</v>
      </c>
      <c r="H287" s="121">
        <v>0.51600000000000001</v>
      </c>
      <c r="I287" s="121">
        <v>0.52800000000000002</v>
      </c>
      <c r="J287" s="121">
        <v>0.53200000000000003</v>
      </c>
      <c r="K287" s="121">
        <v>0.56699999999999995</v>
      </c>
      <c r="L287" s="121">
        <v>0.56499999999999995</v>
      </c>
      <c r="M287" s="121">
        <v>0.56299999999999994</v>
      </c>
      <c r="N287" s="121">
        <v>0.56299999999999994</v>
      </c>
      <c r="O287" s="121">
        <v>0.53</v>
      </c>
      <c r="P287" s="121">
        <v>0.52800000000000002</v>
      </c>
      <c r="Q287" s="121">
        <v>0.49099999999999999</v>
      </c>
      <c r="R287" s="7">
        <v>148</v>
      </c>
    </row>
    <row r="288" spans="1:18" x14ac:dyDescent="0.2">
      <c r="A288" s="118" t="s">
        <v>193</v>
      </c>
      <c r="B288" s="124" t="s">
        <v>193</v>
      </c>
      <c r="C288" s="121">
        <v>0.57899999999999996</v>
      </c>
      <c r="D288" s="121">
        <v>0.55300000000000005</v>
      </c>
      <c r="E288" s="121">
        <v>0.52800000000000002</v>
      </c>
      <c r="F288" s="121">
        <v>0.52200000000000002</v>
      </c>
      <c r="G288" s="121">
        <v>0.48299999999999998</v>
      </c>
      <c r="H288" s="121">
        <v>0.44900000000000001</v>
      </c>
      <c r="I288" s="121">
        <v>0.442</v>
      </c>
      <c r="J288" s="121">
        <v>0.44400000000000001</v>
      </c>
      <c r="K288" s="121">
        <v>0.439</v>
      </c>
      <c r="L288" s="121">
        <v>0.44700000000000001</v>
      </c>
      <c r="M288" s="121">
        <v>0.54200000000000004</v>
      </c>
      <c r="N288" s="121">
        <v>0.56999999999999995</v>
      </c>
      <c r="O288" s="121">
        <v>0.60099999999999998</v>
      </c>
      <c r="P288" s="121">
        <v>0.60299999999999998</v>
      </c>
      <c r="Q288" s="121">
        <v>0.58599999999999997</v>
      </c>
      <c r="R288" s="7">
        <v>149</v>
      </c>
    </row>
    <row r="289" spans="1:18" x14ac:dyDescent="0.2">
      <c r="A289" s="118" t="s">
        <v>116</v>
      </c>
      <c r="B289" s="124" t="s">
        <v>116</v>
      </c>
      <c r="C289" s="121">
        <v>0.89900000000000002</v>
      </c>
      <c r="D289" s="121">
        <v>0.89900000000000002</v>
      </c>
      <c r="E289" s="121">
        <v>0.89900000000000002</v>
      </c>
      <c r="F289" s="121">
        <v>0.89900000000000002</v>
      </c>
      <c r="G289" s="121">
        <v>0.9</v>
      </c>
      <c r="H289" s="121">
        <v>0.9</v>
      </c>
      <c r="I289" s="121">
        <v>0.89800000000000002</v>
      </c>
      <c r="J289" s="121">
        <v>0.89200000000000002</v>
      </c>
      <c r="K289" s="121">
        <v>0.89700000000000002</v>
      </c>
      <c r="L289" s="121">
        <v>0.89700000000000002</v>
      </c>
      <c r="M289" s="121">
        <v>0.89400000000000002</v>
      </c>
      <c r="N289" s="121">
        <v>0.88500000000000001</v>
      </c>
      <c r="O289" s="121">
        <v>0.89200000000000002</v>
      </c>
      <c r="P289" s="121">
        <v>0.89800000000000002</v>
      </c>
      <c r="Q289" s="121">
        <v>0.89800000000000002</v>
      </c>
      <c r="R289" s="7">
        <v>151</v>
      </c>
    </row>
    <row r="290" spans="1:18" x14ac:dyDescent="0.2">
      <c r="B290" s="125" t="s">
        <v>498</v>
      </c>
      <c r="C290" s="122" t="e">
        <v>#N/A</v>
      </c>
      <c r="D290" s="122" t="e">
        <v>#N/A</v>
      </c>
      <c r="E290" s="122" t="e">
        <v>#N/A</v>
      </c>
      <c r="F290" s="122" t="e">
        <v>#N/A</v>
      </c>
      <c r="G290" s="122" t="e">
        <v>#N/A</v>
      </c>
      <c r="H290" s="122" t="e">
        <v>#N/A</v>
      </c>
      <c r="I290" s="122" t="e">
        <v>#N/A</v>
      </c>
      <c r="J290" s="122" t="e">
        <v>#N/A</v>
      </c>
      <c r="K290" s="122" t="e">
        <v>#N/A</v>
      </c>
      <c r="L290" s="122" t="e">
        <v>#N/A</v>
      </c>
      <c r="M290" s="122" t="e">
        <v>#N/A</v>
      </c>
      <c r="N290" s="122" t="e">
        <v>#N/A</v>
      </c>
      <c r="O290" s="122" t="e">
        <v>#N/A</v>
      </c>
      <c r="P290" s="122" t="e">
        <v>#N/A</v>
      </c>
      <c r="Q290" s="122" t="e">
        <v>#N/A</v>
      </c>
      <c r="R290" s="7" t="e">
        <v>#N/A</v>
      </c>
    </row>
    <row r="291" spans="1:18" x14ac:dyDescent="0.2">
      <c r="A291" s="118" t="s">
        <v>117</v>
      </c>
      <c r="B291" s="124" t="s">
        <v>117</v>
      </c>
      <c r="C291" s="121">
        <v>0.158</v>
      </c>
      <c r="D291" s="121">
        <v>0.157</v>
      </c>
      <c r="E291" s="121">
        <v>0.157</v>
      </c>
      <c r="F291" s="121">
        <v>0.157</v>
      </c>
      <c r="G291" s="121">
        <v>0.16400000000000001</v>
      </c>
      <c r="H291" s="121">
        <v>0.17399999999999999</v>
      </c>
      <c r="I291" s="121">
        <v>0.17399999999999999</v>
      </c>
      <c r="J291" s="121">
        <v>0.17399999999999999</v>
      </c>
      <c r="K291" s="121">
        <v>0.17399999999999999</v>
      </c>
      <c r="L291" s="121">
        <v>0.17699999999999999</v>
      </c>
      <c r="M291" s="121">
        <v>0.17699999999999999</v>
      </c>
      <c r="N291" s="121">
        <v>0.17699999999999999</v>
      </c>
      <c r="O291" s="121">
        <v>0.17699999999999999</v>
      </c>
      <c r="P291" s="121">
        <v>0.17599999999999999</v>
      </c>
      <c r="Q291" s="121">
        <v>0.17599999999999999</v>
      </c>
      <c r="R291" s="7">
        <v>152</v>
      </c>
    </row>
    <row r="292" spans="1:18" x14ac:dyDescent="0.2">
      <c r="A292" s="118" t="s">
        <v>118</v>
      </c>
      <c r="B292" s="124" t="s">
        <v>118</v>
      </c>
      <c r="C292" s="121">
        <v>0.35399999999999998</v>
      </c>
      <c r="D292" s="121">
        <v>0.41299999999999998</v>
      </c>
      <c r="E292" s="121">
        <v>0.432</v>
      </c>
      <c r="F292" s="121">
        <v>0.46500000000000002</v>
      </c>
      <c r="G292" s="121">
        <v>0.46300000000000002</v>
      </c>
      <c r="H292" s="121">
        <v>0.46</v>
      </c>
      <c r="I292" s="121">
        <v>0.45600000000000002</v>
      </c>
      <c r="J292" s="121">
        <v>0.45500000000000002</v>
      </c>
      <c r="K292" s="121">
        <v>0.42499999999999999</v>
      </c>
      <c r="L292" s="121">
        <v>0.40500000000000003</v>
      </c>
      <c r="M292" s="121">
        <v>0.40300000000000002</v>
      </c>
      <c r="N292" s="121">
        <v>0.38600000000000001</v>
      </c>
      <c r="O292" s="121">
        <v>0.35099999999999998</v>
      </c>
      <c r="P292" s="121">
        <v>0.35</v>
      </c>
      <c r="Q292" s="121">
        <v>0.36299999999999999</v>
      </c>
      <c r="R292" s="7">
        <v>153</v>
      </c>
    </row>
    <row r="293" spans="1:18" x14ac:dyDescent="0.2">
      <c r="B293" s="125" t="s">
        <v>481</v>
      </c>
      <c r="C293" s="122" t="e">
        <v>#N/A</v>
      </c>
      <c r="D293" s="122" t="e">
        <v>#N/A</v>
      </c>
      <c r="E293" s="122" t="e">
        <v>#N/A</v>
      </c>
      <c r="F293" s="122" t="e">
        <v>#N/A</v>
      </c>
      <c r="G293" s="122" t="e">
        <v>#N/A</v>
      </c>
      <c r="H293" s="122" t="e">
        <v>#N/A</v>
      </c>
      <c r="I293" s="122" t="e">
        <v>#N/A</v>
      </c>
      <c r="J293" s="122" t="e">
        <v>#N/A</v>
      </c>
      <c r="K293" s="122" t="e">
        <v>#N/A</v>
      </c>
      <c r="L293" s="122" t="e">
        <v>#N/A</v>
      </c>
      <c r="M293" s="122" t="e">
        <v>#N/A</v>
      </c>
      <c r="N293" s="122" t="e">
        <v>#N/A</v>
      </c>
      <c r="O293" s="122" t="e">
        <v>#N/A</v>
      </c>
      <c r="P293" s="122" t="e">
        <v>#N/A</v>
      </c>
      <c r="Q293" s="122" t="e">
        <v>#N/A</v>
      </c>
      <c r="R293" s="7" t="e">
        <v>#N/A</v>
      </c>
    </row>
    <row r="294" spans="1:18" x14ac:dyDescent="0.2">
      <c r="B294" s="125" t="s">
        <v>479</v>
      </c>
      <c r="C294" s="122">
        <v>0.17299999999999999</v>
      </c>
      <c r="D294" s="122">
        <v>0.14599999999999999</v>
      </c>
      <c r="E294" s="122">
        <v>0.14799999999999999</v>
      </c>
      <c r="F294" s="122">
        <v>0.153</v>
      </c>
      <c r="G294" s="122">
        <v>0.153</v>
      </c>
      <c r="H294" s="122">
        <v>0.154</v>
      </c>
      <c r="I294" s="122">
        <v>0.13600000000000001</v>
      </c>
      <c r="J294" s="122">
        <v>0.13600000000000001</v>
      </c>
      <c r="K294" s="122">
        <v>0.126</v>
      </c>
      <c r="L294" s="122">
        <v>0.126</v>
      </c>
      <c r="M294" s="122">
        <v>0.125</v>
      </c>
      <c r="N294" s="122">
        <v>0.11700000000000001</v>
      </c>
      <c r="O294" s="122">
        <v>0.122</v>
      </c>
      <c r="P294" s="122">
        <v>0.13300000000000001</v>
      </c>
      <c r="Q294" s="122">
        <v>0.13400000000000001</v>
      </c>
      <c r="R294" s="7" t="e">
        <v>#N/A</v>
      </c>
    </row>
    <row r="295" spans="1:18" x14ac:dyDescent="0.2">
      <c r="A295" s="118" t="s">
        <v>119</v>
      </c>
      <c r="B295" s="124" t="s">
        <v>119</v>
      </c>
      <c r="C295" s="121">
        <v>0.74299999999999999</v>
      </c>
      <c r="D295" s="121">
        <v>0.74299999999999999</v>
      </c>
      <c r="E295" s="121">
        <v>0.752</v>
      </c>
      <c r="F295" s="121">
        <v>0.753</v>
      </c>
      <c r="G295" s="121">
        <v>0.753</v>
      </c>
      <c r="H295" s="121">
        <v>0.753</v>
      </c>
      <c r="I295" s="121">
        <v>0.76200000000000001</v>
      </c>
      <c r="J295" s="121">
        <v>0.753</v>
      </c>
      <c r="K295" s="121">
        <v>0.75900000000000001</v>
      </c>
      <c r="L295" s="121">
        <v>0.75900000000000001</v>
      </c>
      <c r="M295" s="121">
        <v>0.74199999999999999</v>
      </c>
      <c r="N295" s="121">
        <v>0.73299999999999998</v>
      </c>
      <c r="O295" s="121">
        <v>0.73799999999999999</v>
      </c>
      <c r="P295" s="121">
        <v>0.74199999999999999</v>
      </c>
      <c r="Q295" s="121">
        <v>0.75</v>
      </c>
      <c r="R295" s="7">
        <v>155</v>
      </c>
    </row>
    <row r="296" spans="1:18" x14ac:dyDescent="0.2">
      <c r="B296" s="125" t="s">
        <v>495</v>
      </c>
      <c r="C296" s="122" t="e">
        <v>#N/A</v>
      </c>
      <c r="D296" s="122" t="e">
        <v>#N/A</v>
      </c>
      <c r="E296" s="122" t="e">
        <v>#N/A</v>
      </c>
      <c r="F296" s="122" t="e">
        <v>#N/A</v>
      </c>
      <c r="G296" s="122" t="e">
        <v>#N/A</v>
      </c>
      <c r="H296" s="122" t="e">
        <v>#N/A</v>
      </c>
      <c r="I296" s="122" t="e">
        <v>#N/A</v>
      </c>
      <c r="J296" s="122" t="e">
        <v>#N/A</v>
      </c>
      <c r="K296" s="122" t="e">
        <v>#N/A</v>
      </c>
      <c r="L296" s="122" t="e">
        <v>#N/A</v>
      </c>
      <c r="M296" s="122" t="e">
        <v>#N/A</v>
      </c>
      <c r="N296" s="122" t="e">
        <v>#N/A</v>
      </c>
      <c r="O296" s="122" t="e">
        <v>#N/A</v>
      </c>
      <c r="P296" s="122" t="e">
        <v>#N/A</v>
      </c>
      <c r="Q296" s="122" t="e">
        <v>#N/A</v>
      </c>
      <c r="R296" s="7" t="e">
        <v>#N/A</v>
      </c>
    </row>
    <row r="297" spans="1:18" x14ac:dyDescent="0.2">
      <c r="A297" s="118" t="s">
        <v>120</v>
      </c>
      <c r="B297" s="124" t="s">
        <v>120</v>
      </c>
      <c r="C297" s="121">
        <v>0.47099999999999997</v>
      </c>
      <c r="D297" s="121">
        <v>0.432</v>
      </c>
      <c r="E297" s="121">
        <v>0.432</v>
      </c>
      <c r="F297" s="121">
        <v>0.437</v>
      </c>
      <c r="G297" s="121">
        <v>0.434</v>
      </c>
      <c r="H297" s="121">
        <v>0.42299999999999999</v>
      </c>
      <c r="I297" s="121">
        <v>0.41299999999999998</v>
      </c>
      <c r="J297" s="121">
        <v>0.41199999999999998</v>
      </c>
      <c r="K297" s="121">
        <v>0.40899999999999997</v>
      </c>
      <c r="L297" s="121">
        <v>0.40899999999999997</v>
      </c>
      <c r="M297" s="121">
        <v>0.41299999999999998</v>
      </c>
      <c r="N297" s="121">
        <v>0.42599999999999999</v>
      </c>
      <c r="O297" s="121">
        <v>0.42799999999999999</v>
      </c>
      <c r="P297" s="121">
        <v>0.42499999999999999</v>
      </c>
      <c r="Q297" s="121">
        <v>0.42499999999999999</v>
      </c>
      <c r="R297" s="7">
        <v>156</v>
      </c>
    </row>
    <row r="298" spans="1:18" x14ac:dyDescent="0.2">
      <c r="A298" s="118" t="s">
        <v>121</v>
      </c>
      <c r="B298" s="124" t="s">
        <v>121</v>
      </c>
      <c r="C298" s="121">
        <v>0.60199999999999998</v>
      </c>
      <c r="D298" s="121">
        <v>0.59599999999999997</v>
      </c>
      <c r="E298" s="121">
        <v>0.63500000000000001</v>
      </c>
      <c r="F298" s="121">
        <v>0.64400000000000002</v>
      </c>
      <c r="G298" s="121">
        <v>0.63700000000000001</v>
      </c>
      <c r="H298" s="121">
        <v>0.60599999999999998</v>
      </c>
      <c r="I298" s="121">
        <v>0.59</v>
      </c>
      <c r="J298" s="121">
        <v>0.60099999999999998</v>
      </c>
      <c r="K298" s="121">
        <v>0.58699999999999997</v>
      </c>
      <c r="L298" s="121">
        <v>0.58699999999999997</v>
      </c>
      <c r="M298" s="121">
        <v>0.58799999999999997</v>
      </c>
      <c r="N298" s="121">
        <v>0.58199999999999996</v>
      </c>
      <c r="O298" s="121">
        <v>0.57699999999999996</v>
      </c>
      <c r="P298" s="121">
        <v>0.56999999999999995</v>
      </c>
      <c r="Q298" s="121">
        <v>0.56999999999999995</v>
      </c>
      <c r="R298" s="7">
        <v>157</v>
      </c>
    </row>
    <row r="299" spans="1:18" x14ac:dyDescent="0.2">
      <c r="B299" s="125" t="s">
        <v>486</v>
      </c>
      <c r="C299" s="122" t="e">
        <v>#N/A</v>
      </c>
      <c r="D299" s="122" t="e">
        <v>#N/A</v>
      </c>
      <c r="E299" s="122" t="e">
        <v>#N/A</v>
      </c>
      <c r="F299" s="122" t="e">
        <v>#N/A</v>
      </c>
      <c r="G299" s="122" t="e">
        <v>#N/A</v>
      </c>
      <c r="H299" s="122" t="e">
        <v>#N/A</v>
      </c>
      <c r="I299" s="122" t="e">
        <v>#N/A</v>
      </c>
      <c r="J299" s="122" t="e">
        <v>#N/A</v>
      </c>
      <c r="K299" s="122" t="e">
        <v>#N/A</v>
      </c>
      <c r="L299" s="122" t="e">
        <v>#N/A</v>
      </c>
      <c r="M299" s="122" t="e">
        <v>#N/A</v>
      </c>
      <c r="N299" s="122" t="e">
        <v>#N/A</v>
      </c>
      <c r="O299" s="122" t="e">
        <v>#N/A</v>
      </c>
      <c r="P299" s="122" t="e">
        <v>#N/A</v>
      </c>
      <c r="Q299" s="122" t="e">
        <v>#N/A</v>
      </c>
      <c r="R299" s="7" t="e">
        <v>#N/A</v>
      </c>
    </row>
    <row r="300" spans="1:18" x14ac:dyDescent="0.2">
      <c r="A300" s="118" t="s">
        <v>122</v>
      </c>
      <c r="B300" s="124" t="s">
        <v>122</v>
      </c>
      <c r="C300" s="121">
        <v>0.78600000000000003</v>
      </c>
      <c r="D300" s="121">
        <v>0.79</v>
      </c>
      <c r="E300" s="121">
        <v>0.78900000000000003</v>
      </c>
      <c r="F300" s="121">
        <v>0.79500000000000004</v>
      </c>
      <c r="G300" s="121">
        <v>0.80100000000000005</v>
      </c>
      <c r="H300" s="121">
        <v>0.80900000000000005</v>
      </c>
      <c r="I300" s="121">
        <v>0.80600000000000005</v>
      </c>
      <c r="J300" s="121">
        <v>0.80500000000000005</v>
      </c>
      <c r="K300" s="121">
        <v>0.79500000000000004</v>
      </c>
      <c r="L300" s="121">
        <v>0.77500000000000002</v>
      </c>
      <c r="M300" s="121">
        <v>0.77500000000000002</v>
      </c>
      <c r="N300" s="121">
        <v>0.79300000000000004</v>
      </c>
      <c r="O300" s="121">
        <v>0.78500000000000003</v>
      </c>
      <c r="P300" s="121">
        <v>0.80300000000000005</v>
      </c>
      <c r="Q300" s="121">
        <v>0.75900000000000001</v>
      </c>
      <c r="R300" s="7">
        <v>158</v>
      </c>
    </row>
    <row r="301" spans="1:18" x14ac:dyDescent="0.2">
      <c r="A301" s="118" t="s">
        <v>123</v>
      </c>
      <c r="B301" s="124" t="s">
        <v>123</v>
      </c>
      <c r="C301" s="121">
        <v>0.47299999999999998</v>
      </c>
      <c r="D301" s="121">
        <v>0.47499999999999998</v>
      </c>
      <c r="E301" s="121">
        <v>0.47499999999999998</v>
      </c>
      <c r="F301" s="121">
        <v>0.52400000000000002</v>
      </c>
      <c r="G301" s="121">
        <v>0.55300000000000005</v>
      </c>
      <c r="H301" s="121">
        <v>0.55300000000000005</v>
      </c>
      <c r="I301" s="121">
        <v>0.55300000000000005</v>
      </c>
      <c r="J301" s="121">
        <v>0.55200000000000005</v>
      </c>
      <c r="K301" s="121">
        <v>0.55200000000000005</v>
      </c>
      <c r="L301" s="121">
        <v>0.52200000000000002</v>
      </c>
      <c r="M301" s="121">
        <v>0.50600000000000001</v>
      </c>
      <c r="N301" s="121">
        <v>0.47899999999999998</v>
      </c>
      <c r="O301" s="121">
        <v>0.45800000000000002</v>
      </c>
      <c r="P301" s="121">
        <v>0.42899999999999999</v>
      </c>
      <c r="Q301" s="121">
        <v>0.42899999999999999</v>
      </c>
      <c r="R301" s="7">
        <v>159</v>
      </c>
    </row>
    <row r="302" spans="1:18" x14ac:dyDescent="0.2">
      <c r="B302" s="125" t="s">
        <v>501</v>
      </c>
      <c r="C302" s="122" t="e">
        <v>#N/A</v>
      </c>
      <c r="D302" s="122" t="e">
        <v>#N/A</v>
      </c>
      <c r="E302" s="122" t="e">
        <v>#N/A</v>
      </c>
      <c r="F302" s="122" t="e">
        <v>#N/A</v>
      </c>
      <c r="G302" s="122" t="e">
        <v>#N/A</v>
      </c>
      <c r="H302" s="122" t="e">
        <v>#N/A</v>
      </c>
      <c r="I302" s="122" t="e">
        <v>#N/A</v>
      </c>
      <c r="J302" s="122" t="e">
        <v>#N/A</v>
      </c>
      <c r="K302" s="122" t="e">
        <v>#N/A</v>
      </c>
      <c r="L302" s="122" t="e">
        <v>#N/A</v>
      </c>
      <c r="M302" s="122" t="e">
        <v>#N/A</v>
      </c>
      <c r="N302" s="122" t="e">
        <v>#N/A</v>
      </c>
      <c r="O302" s="122" t="e">
        <v>#N/A</v>
      </c>
      <c r="P302" s="122" t="e">
        <v>#N/A</v>
      </c>
      <c r="Q302" s="122" t="e">
        <v>#N/A</v>
      </c>
      <c r="R302" s="7" t="e">
        <v>#N/A</v>
      </c>
    </row>
    <row r="303" spans="1:18" x14ac:dyDescent="0.2">
      <c r="A303" s="118" t="s">
        <v>124</v>
      </c>
      <c r="B303" s="124" t="s">
        <v>124</v>
      </c>
      <c r="C303" s="121">
        <v>0.875</v>
      </c>
      <c r="D303" s="121">
        <v>0.89100000000000001</v>
      </c>
      <c r="E303" s="121">
        <v>0.89100000000000001</v>
      </c>
      <c r="F303" s="121">
        <v>0.88900000000000001</v>
      </c>
      <c r="G303" s="121">
        <v>0.89</v>
      </c>
      <c r="H303" s="121">
        <v>0.89400000000000002</v>
      </c>
      <c r="I303" s="121">
        <v>0.88900000000000001</v>
      </c>
      <c r="J303" s="121">
        <v>0.88</v>
      </c>
      <c r="K303" s="121">
        <v>0.88300000000000001</v>
      </c>
      <c r="L303" s="121">
        <v>0.73799999999999999</v>
      </c>
      <c r="M303" s="121">
        <v>0.69799999999999995</v>
      </c>
      <c r="N303" s="121">
        <v>0.69699999999999995</v>
      </c>
      <c r="O303" s="121">
        <v>0.69</v>
      </c>
      <c r="P303" s="121">
        <v>0.63200000000000001</v>
      </c>
      <c r="Q303" s="121">
        <v>0.58499999999999996</v>
      </c>
      <c r="R303" s="7">
        <v>160</v>
      </c>
    </row>
    <row r="304" spans="1:18" x14ac:dyDescent="0.2">
      <c r="A304" s="118" t="s">
        <v>125</v>
      </c>
      <c r="B304" s="124" t="s">
        <v>125</v>
      </c>
      <c r="C304" s="121">
        <v>0.89700000000000002</v>
      </c>
      <c r="D304" s="121">
        <v>0.89400000000000002</v>
      </c>
      <c r="E304" s="121">
        <v>0.89500000000000002</v>
      </c>
      <c r="F304" s="121">
        <v>0.89400000000000002</v>
      </c>
      <c r="G304" s="121">
        <v>0.88600000000000001</v>
      </c>
      <c r="H304" s="121">
        <v>0.89200000000000002</v>
      </c>
      <c r="I304" s="121">
        <v>0.88700000000000001</v>
      </c>
      <c r="J304" s="121">
        <v>0.88700000000000001</v>
      </c>
      <c r="K304" s="121">
        <v>0.88900000000000001</v>
      </c>
      <c r="L304" s="121">
        <v>0.89200000000000002</v>
      </c>
      <c r="M304" s="121">
        <v>0.89600000000000002</v>
      </c>
      <c r="N304" s="121">
        <v>0.89800000000000002</v>
      </c>
      <c r="O304" s="121">
        <v>0.89300000000000002</v>
      </c>
      <c r="P304" s="121">
        <v>0.88200000000000001</v>
      </c>
      <c r="Q304" s="121">
        <v>0.88300000000000001</v>
      </c>
      <c r="R304" s="7">
        <v>161</v>
      </c>
    </row>
    <row r="305" spans="1:18" x14ac:dyDescent="0.2">
      <c r="A305" s="118" t="s">
        <v>126</v>
      </c>
      <c r="B305" s="124" t="s">
        <v>126</v>
      </c>
      <c r="C305" s="121">
        <v>8.2000000000000003E-2</v>
      </c>
      <c r="D305" s="121">
        <v>8.2000000000000003E-2</v>
      </c>
      <c r="E305" s="121">
        <v>8.2000000000000003E-2</v>
      </c>
      <c r="F305" s="121">
        <v>8.2000000000000003E-2</v>
      </c>
      <c r="G305" s="121">
        <v>8.3000000000000004E-2</v>
      </c>
      <c r="H305" s="121">
        <v>8.4000000000000005E-2</v>
      </c>
      <c r="I305" s="121">
        <v>8.3000000000000004E-2</v>
      </c>
      <c r="J305" s="121">
        <v>8.4000000000000005E-2</v>
      </c>
      <c r="K305" s="121">
        <v>8.3000000000000004E-2</v>
      </c>
      <c r="L305" s="121">
        <v>8.2000000000000003E-2</v>
      </c>
      <c r="M305" s="121">
        <v>8.3000000000000004E-2</v>
      </c>
      <c r="N305" s="121">
        <v>8.3000000000000004E-2</v>
      </c>
      <c r="O305" s="121">
        <v>8.1000000000000003E-2</v>
      </c>
      <c r="P305" s="121">
        <v>8.1000000000000003E-2</v>
      </c>
      <c r="Q305" s="121">
        <v>6.5000000000000002E-2</v>
      </c>
      <c r="R305" s="7">
        <v>163</v>
      </c>
    </row>
    <row r="306" spans="1:18" x14ac:dyDescent="0.2">
      <c r="B306" s="125" t="s">
        <v>476</v>
      </c>
      <c r="C306" s="122" t="e">
        <v>#N/A</v>
      </c>
      <c r="D306" s="122" t="e">
        <v>#N/A</v>
      </c>
      <c r="E306" s="122" t="e">
        <v>#N/A</v>
      </c>
      <c r="F306" s="122" t="e">
        <v>#N/A</v>
      </c>
      <c r="G306" s="122" t="e">
        <v>#N/A</v>
      </c>
      <c r="H306" s="122" t="e">
        <v>#N/A</v>
      </c>
      <c r="I306" s="122" t="e">
        <v>#N/A</v>
      </c>
      <c r="J306" s="122" t="e">
        <v>#N/A</v>
      </c>
      <c r="K306" s="122" t="e">
        <v>#N/A</v>
      </c>
      <c r="L306" s="122" t="e">
        <v>#N/A</v>
      </c>
      <c r="M306" s="122" t="e">
        <v>#N/A</v>
      </c>
      <c r="N306" s="122" t="e">
        <v>#N/A</v>
      </c>
      <c r="O306" s="122" t="e">
        <v>#N/A</v>
      </c>
      <c r="P306" s="122" t="e">
        <v>#N/A</v>
      </c>
      <c r="Q306" s="122" t="e">
        <v>#N/A</v>
      </c>
      <c r="R306" s="7" t="e">
        <v>#N/A</v>
      </c>
    </row>
    <row r="307" spans="1:18" x14ac:dyDescent="0.2">
      <c r="A307" s="118" t="s">
        <v>127</v>
      </c>
      <c r="B307" s="124" t="s">
        <v>127</v>
      </c>
      <c r="C307" s="121">
        <v>0.61899999999999999</v>
      </c>
      <c r="D307" s="121">
        <v>0.628</v>
      </c>
      <c r="E307" s="121">
        <v>0.68300000000000005</v>
      </c>
      <c r="F307" s="121">
        <v>0.68300000000000005</v>
      </c>
      <c r="G307" s="121">
        <v>0.68600000000000005</v>
      </c>
      <c r="H307" s="121">
        <v>0.67600000000000005</v>
      </c>
      <c r="I307" s="121">
        <v>0.67700000000000005</v>
      </c>
      <c r="J307" s="121">
        <v>0.68200000000000005</v>
      </c>
      <c r="K307" s="121">
        <v>0.71699999999999997</v>
      </c>
      <c r="L307" s="121">
        <v>0.73599999999999999</v>
      </c>
      <c r="M307" s="121">
        <v>0.68799999999999994</v>
      </c>
      <c r="N307" s="121">
        <v>0.69199999999999995</v>
      </c>
      <c r="O307" s="121">
        <v>0.70299999999999996</v>
      </c>
      <c r="P307" s="121">
        <v>0.76600000000000001</v>
      </c>
      <c r="Q307" s="121">
        <v>0.78200000000000003</v>
      </c>
      <c r="R307" s="7">
        <v>164</v>
      </c>
    </row>
    <row r="308" spans="1:18" x14ac:dyDescent="0.2">
      <c r="A308" s="118" t="s">
        <v>194</v>
      </c>
      <c r="B308" s="85" t="s">
        <v>194</v>
      </c>
      <c r="C308" s="121">
        <v>0.32100000000000001</v>
      </c>
      <c r="D308" s="121">
        <v>0.307</v>
      </c>
      <c r="E308" s="121">
        <v>0.312</v>
      </c>
      <c r="F308" s="121">
        <v>0.31</v>
      </c>
      <c r="G308" s="121">
        <v>0.309</v>
      </c>
      <c r="H308" s="121">
        <v>0.29199999999999998</v>
      </c>
      <c r="I308" s="121">
        <v>0.28100000000000003</v>
      </c>
      <c r="J308" s="121">
        <v>0.27300000000000002</v>
      </c>
      <c r="K308" s="121">
        <v>0.27100000000000002</v>
      </c>
      <c r="L308" s="121">
        <v>0.26900000000000002</v>
      </c>
      <c r="M308" s="121">
        <v>0.27</v>
      </c>
      <c r="N308" s="121">
        <v>0.27200000000000002</v>
      </c>
      <c r="O308" s="121">
        <v>0.26800000000000002</v>
      </c>
      <c r="P308" s="121">
        <v>0.26200000000000001</v>
      </c>
      <c r="Q308" s="121">
        <v>0.25700000000000001</v>
      </c>
      <c r="R308" s="7">
        <v>165</v>
      </c>
    </row>
    <row r="309" spans="1:18" x14ac:dyDescent="0.2">
      <c r="A309" s="118" t="s">
        <v>129</v>
      </c>
      <c r="B309" s="124" t="s">
        <v>129</v>
      </c>
      <c r="C309" s="121">
        <v>0.20200000000000001</v>
      </c>
      <c r="D309" s="121">
        <v>0.20799999999999999</v>
      </c>
      <c r="E309" s="121">
        <v>0.22600000000000001</v>
      </c>
      <c r="F309" s="121">
        <v>0.223</v>
      </c>
      <c r="G309" s="121">
        <v>0.222</v>
      </c>
      <c r="H309" s="121">
        <v>0.22600000000000001</v>
      </c>
      <c r="I309" s="121">
        <v>0.22800000000000001</v>
      </c>
      <c r="J309" s="121">
        <v>0.23599999999999999</v>
      </c>
      <c r="K309" s="121">
        <v>0.23599999999999999</v>
      </c>
      <c r="L309" s="121">
        <v>0.23400000000000001</v>
      </c>
      <c r="M309" s="121">
        <v>0.23300000000000001</v>
      </c>
      <c r="N309" s="121">
        <v>0.23499999999999999</v>
      </c>
      <c r="O309" s="121">
        <v>0.23799999999999999</v>
      </c>
      <c r="P309" s="121">
        <v>0.23499999999999999</v>
      </c>
      <c r="Q309" s="121">
        <v>0.23599999999999999</v>
      </c>
      <c r="R309" s="7">
        <v>166</v>
      </c>
    </row>
    <row r="310" spans="1:18" x14ac:dyDescent="0.2">
      <c r="B310" s="125" t="s">
        <v>364</v>
      </c>
      <c r="C310" s="122">
        <v>0.66500000000000004</v>
      </c>
      <c r="D310" s="122">
        <v>0.66500000000000004</v>
      </c>
      <c r="E310" s="122">
        <v>0.66500000000000004</v>
      </c>
      <c r="F310" s="122">
        <v>0.68</v>
      </c>
      <c r="G310" s="122">
        <v>0.68500000000000005</v>
      </c>
      <c r="H310" s="122">
        <v>0.67900000000000005</v>
      </c>
      <c r="I310" s="122">
        <v>0.67800000000000005</v>
      </c>
      <c r="J310" s="122">
        <v>0.68300000000000005</v>
      </c>
      <c r="K310" s="122">
        <v>0.69899999999999995</v>
      </c>
      <c r="L310" s="122">
        <v>0.68600000000000005</v>
      </c>
      <c r="M310" s="122">
        <v>0.66700000000000004</v>
      </c>
      <c r="N310" s="122">
        <v>0.66700000000000004</v>
      </c>
      <c r="O310" s="122">
        <v>0.69899999999999995</v>
      </c>
      <c r="P310" s="122">
        <v>0.69399999999999995</v>
      </c>
      <c r="Q310" s="122">
        <v>0.68799999999999994</v>
      </c>
      <c r="R310" s="7">
        <v>169</v>
      </c>
    </row>
    <row r="311" spans="1:18" x14ac:dyDescent="0.2">
      <c r="A311" s="118" t="s">
        <v>130</v>
      </c>
      <c r="B311" s="124" t="s">
        <v>130</v>
      </c>
      <c r="C311" s="121">
        <v>1.7999999999999999E-2</v>
      </c>
      <c r="D311" s="121">
        <v>1.9E-2</v>
      </c>
      <c r="E311" s="121">
        <v>1.9E-2</v>
      </c>
      <c r="F311" s="121">
        <v>1.9E-2</v>
      </c>
      <c r="G311" s="121">
        <v>1.9E-2</v>
      </c>
      <c r="H311" s="121">
        <v>1.9E-2</v>
      </c>
      <c r="I311" s="121">
        <v>1.7000000000000001E-2</v>
      </c>
      <c r="J311" s="121">
        <v>1.7999999999999999E-2</v>
      </c>
      <c r="K311" s="121">
        <v>1.7000000000000001E-2</v>
      </c>
      <c r="L311" s="121">
        <v>1.7999999999999999E-2</v>
      </c>
      <c r="M311" s="121">
        <v>1.6E-2</v>
      </c>
      <c r="N311" s="121">
        <v>1.6E-2</v>
      </c>
      <c r="O311" s="121">
        <v>1.6E-2</v>
      </c>
      <c r="P311" s="121">
        <v>1.4999999999999999E-2</v>
      </c>
      <c r="Q311" s="121">
        <v>1.6E-2</v>
      </c>
      <c r="R311" s="7">
        <v>170</v>
      </c>
    </row>
    <row r="312" spans="1:18" x14ac:dyDescent="0.2">
      <c r="B312" s="125" t="s">
        <v>499</v>
      </c>
      <c r="C312" s="122" t="e">
        <v>#N/A</v>
      </c>
      <c r="D312" s="122" t="e">
        <v>#N/A</v>
      </c>
      <c r="E312" s="122" t="e">
        <v>#N/A</v>
      </c>
      <c r="F312" s="122" t="e">
        <v>#N/A</v>
      </c>
      <c r="G312" s="122" t="e">
        <v>#N/A</v>
      </c>
      <c r="H312" s="122" t="e">
        <v>#N/A</v>
      </c>
      <c r="I312" s="122" t="e">
        <v>#N/A</v>
      </c>
      <c r="J312" s="122" t="e">
        <v>#N/A</v>
      </c>
      <c r="K312" s="122" t="e">
        <v>#N/A</v>
      </c>
      <c r="L312" s="122" t="e">
        <v>#N/A</v>
      </c>
      <c r="M312" s="122" t="e">
        <v>#N/A</v>
      </c>
      <c r="N312" s="122" t="e">
        <v>#N/A</v>
      </c>
      <c r="O312" s="122" t="e">
        <v>#N/A</v>
      </c>
      <c r="P312" s="122" t="e">
        <v>#N/A</v>
      </c>
      <c r="Q312" s="122" t="e">
        <v>#N/A</v>
      </c>
      <c r="R312" s="7" t="e">
        <v>#N/A</v>
      </c>
    </row>
    <row r="313" spans="1:18" x14ac:dyDescent="0.2">
      <c r="B313" s="125" t="s">
        <v>487</v>
      </c>
      <c r="C313" s="122" t="e">
        <v>#N/A</v>
      </c>
      <c r="D313" s="122" t="e">
        <v>#N/A</v>
      </c>
      <c r="E313" s="122" t="e">
        <v>#N/A</v>
      </c>
      <c r="F313" s="122" t="e">
        <v>#N/A</v>
      </c>
      <c r="G313" s="122" t="e">
        <v>#N/A</v>
      </c>
      <c r="H313" s="122" t="e">
        <v>#N/A</v>
      </c>
      <c r="I313" s="122" t="e">
        <v>#N/A</v>
      </c>
      <c r="J313" s="122" t="e">
        <v>#N/A</v>
      </c>
      <c r="K313" s="122" t="e">
        <v>#N/A</v>
      </c>
      <c r="L313" s="122" t="e">
        <v>#N/A</v>
      </c>
      <c r="M313" s="122" t="e">
        <v>#N/A</v>
      </c>
      <c r="N313" s="122" t="e">
        <v>#N/A</v>
      </c>
      <c r="O313" s="122" t="e">
        <v>#N/A</v>
      </c>
      <c r="P313" s="122" t="e">
        <v>#N/A</v>
      </c>
      <c r="Q313" s="122" t="e">
        <v>#N/A</v>
      </c>
      <c r="R313" s="7" t="e">
        <v>#N/A</v>
      </c>
    </row>
    <row r="314" spans="1:18" x14ac:dyDescent="0.2">
      <c r="A314" s="118" t="s">
        <v>131</v>
      </c>
      <c r="B314" s="124" t="s">
        <v>131</v>
      </c>
      <c r="C314" s="121">
        <v>0.69099999999999995</v>
      </c>
      <c r="D314" s="121">
        <v>0.68700000000000006</v>
      </c>
      <c r="E314" s="121">
        <v>0.68899999999999995</v>
      </c>
      <c r="F314" s="121">
        <v>0.69299999999999995</v>
      </c>
      <c r="G314" s="121">
        <v>0.69299999999999995</v>
      </c>
      <c r="H314" s="121">
        <v>0.68899999999999995</v>
      </c>
      <c r="I314" s="121">
        <v>0.71899999999999997</v>
      </c>
      <c r="J314" s="121">
        <v>0.71799999999999997</v>
      </c>
      <c r="K314" s="121">
        <v>0.71799999999999997</v>
      </c>
      <c r="L314" s="121">
        <v>0.71599999999999997</v>
      </c>
      <c r="M314" s="121">
        <v>0.71499999999999997</v>
      </c>
      <c r="N314" s="121">
        <v>0.70199999999999996</v>
      </c>
      <c r="O314" s="121">
        <v>0.73099999999999998</v>
      </c>
      <c r="P314" s="121">
        <v>0.74099999999999999</v>
      </c>
      <c r="Q314" s="121">
        <v>0.70799999999999996</v>
      </c>
      <c r="R314" s="7">
        <v>171</v>
      </c>
    </row>
    <row r="315" spans="1:18" x14ac:dyDescent="0.2">
      <c r="A315" s="118" t="s">
        <v>132</v>
      </c>
      <c r="B315" s="124" t="s">
        <v>132</v>
      </c>
      <c r="C315" s="121">
        <v>0.64100000000000001</v>
      </c>
      <c r="D315" s="121">
        <v>0.64200000000000002</v>
      </c>
      <c r="E315" s="121">
        <v>0.64300000000000002</v>
      </c>
      <c r="F315" s="121">
        <v>0.63200000000000001</v>
      </c>
      <c r="G315" s="121">
        <v>0.61799999999999999</v>
      </c>
      <c r="H315" s="121">
        <v>0.60899999999999999</v>
      </c>
      <c r="I315" s="121">
        <v>0.504</v>
      </c>
      <c r="J315" s="121">
        <v>0.44600000000000001</v>
      </c>
      <c r="K315" s="121">
        <v>0.42899999999999999</v>
      </c>
      <c r="L315" s="121">
        <v>0.41899999999999998</v>
      </c>
      <c r="M315" s="121">
        <v>0.378</v>
      </c>
      <c r="N315" s="121">
        <v>0.35599999999999998</v>
      </c>
      <c r="O315" s="121">
        <v>0.36099999999999999</v>
      </c>
      <c r="P315" s="121">
        <v>0.35299999999999998</v>
      </c>
      <c r="Q315" s="121">
        <v>0.33600000000000002</v>
      </c>
      <c r="R315" s="7">
        <v>172</v>
      </c>
    </row>
    <row r="316" spans="1:18" x14ac:dyDescent="0.2">
      <c r="A316" s="118" t="s">
        <v>133</v>
      </c>
      <c r="B316" s="124" t="s">
        <v>133</v>
      </c>
      <c r="C316" s="121">
        <v>0.44600000000000001</v>
      </c>
      <c r="D316" s="121">
        <v>0.44600000000000001</v>
      </c>
      <c r="E316" s="121">
        <v>0.45</v>
      </c>
      <c r="F316" s="121">
        <v>0.45</v>
      </c>
      <c r="G316" s="121">
        <v>0.45100000000000001</v>
      </c>
      <c r="H316" s="121">
        <v>0.45100000000000001</v>
      </c>
      <c r="I316" s="121">
        <v>0.47099999999999997</v>
      </c>
      <c r="J316" s="121">
        <v>0.47199999999999998</v>
      </c>
      <c r="K316" s="121">
        <v>0.47699999999999998</v>
      </c>
      <c r="L316" s="121">
        <v>0.53200000000000003</v>
      </c>
      <c r="M316" s="121">
        <v>0.55300000000000005</v>
      </c>
      <c r="N316" s="121">
        <v>0.55800000000000005</v>
      </c>
      <c r="O316" s="121">
        <v>0.56599999999999995</v>
      </c>
      <c r="P316" s="121">
        <v>0.58499999999999996</v>
      </c>
      <c r="Q316" s="121">
        <v>0.66700000000000004</v>
      </c>
      <c r="R316" s="7">
        <v>173</v>
      </c>
    </row>
    <row r="317" spans="1:18" x14ac:dyDescent="0.2">
      <c r="A317" s="118" t="s">
        <v>134</v>
      </c>
      <c r="B317" s="124" t="s">
        <v>134</v>
      </c>
      <c r="C317" s="121">
        <v>0.55000000000000004</v>
      </c>
      <c r="D317" s="121">
        <v>0.52500000000000002</v>
      </c>
      <c r="E317" s="121">
        <v>0.52500000000000002</v>
      </c>
      <c r="F317" s="121">
        <v>0.52500000000000002</v>
      </c>
      <c r="G317" s="121">
        <v>0.52500000000000002</v>
      </c>
      <c r="H317" s="121">
        <v>0.51700000000000002</v>
      </c>
      <c r="I317" s="121">
        <v>0.50900000000000001</v>
      </c>
      <c r="J317" s="121">
        <v>0.50900000000000001</v>
      </c>
      <c r="K317" s="121">
        <v>0.50900000000000001</v>
      </c>
      <c r="L317" s="121">
        <v>0.50900000000000001</v>
      </c>
      <c r="M317" s="121">
        <v>0.51300000000000001</v>
      </c>
      <c r="N317" s="121">
        <v>0.54</v>
      </c>
      <c r="O317" s="121">
        <v>0.54400000000000004</v>
      </c>
      <c r="P317" s="121">
        <v>0.55100000000000005</v>
      </c>
      <c r="Q317" s="121">
        <v>0.55300000000000005</v>
      </c>
      <c r="R317" s="7">
        <v>174</v>
      </c>
    </row>
    <row r="318" spans="1:18" x14ac:dyDescent="0.2">
      <c r="A318" s="118" t="s">
        <v>135</v>
      </c>
      <c r="B318" s="124" t="s">
        <v>135</v>
      </c>
      <c r="C318" s="121">
        <v>0.379</v>
      </c>
      <c r="D318" s="121">
        <v>0.38100000000000001</v>
      </c>
      <c r="E318" s="121">
        <v>0.38400000000000001</v>
      </c>
      <c r="F318" s="121">
        <v>0.38400000000000001</v>
      </c>
      <c r="G318" s="121">
        <v>0.38800000000000001</v>
      </c>
      <c r="H318" s="121">
        <v>0.40699999999999997</v>
      </c>
      <c r="I318" s="121">
        <v>0.40200000000000002</v>
      </c>
      <c r="J318" s="121">
        <v>0.40200000000000002</v>
      </c>
      <c r="K318" s="121">
        <v>0.40699999999999997</v>
      </c>
      <c r="L318" s="121">
        <v>0.41599999999999998</v>
      </c>
      <c r="M318" s="121">
        <v>0.40400000000000003</v>
      </c>
      <c r="N318" s="121">
        <v>0.38800000000000001</v>
      </c>
      <c r="O318" s="121">
        <v>0.38300000000000001</v>
      </c>
      <c r="P318" s="121">
        <v>0.39100000000000001</v>
      </c>
      <c r="Q318" s="121">
        <v>0.40400000000000003</v>
      </c>
      <c r="R318" s="7">
        <v>175</v>
      </c>
    </row>
    <row r="319" spans="1:18" x14ac:dyDescent="0.2">
      <c r="A319" s="118" t="s">
        <v>178</v>
      </c>
      <c r="B319" s="85" t="s">
        <v>178</v>
      </c>
      <c r="C319" s="121">
        <v>0.82899999999999996</v>
      </c>
      <c r="D319" s="121">
        <v>0.84</v>
      </c>
      <c r="E319" s="121">
        <v>0.84299999999999997</v>
      </c>
      <c r="F319" s="121">
        <v>0.85299999999999998</v>
      </c>
      <c r="G319" s="121">
        <v>0.85499999999999998</v>
      </c>
      <c r="H319" s="121">
        <v>0.84599999999999997</v>
      </c>
      <c r="I319" s="121">
        <v>0.83599999999999997</v>
      </c>
      <c r="J319" s="121">
        <v>0.83499999999999996</v>
      </c>
      <c r="K319" s="121">
        <v>0.83799999999999997</v>
      </c>
      <c r="L319" s="121">
        <v>0.83699999999999997</v>
      </c>
      <c r="M319" s="121">
        <v>0.83599999999999997</v>
      </c>
      <c r="N319" s="121">
        <v>0.81299999999999994</v>
      </c>
      <c r="O319" s="121">
        <v>0.83199999999999996</v>
      </c>
      <c r="P319" s="121">
        <v>0.83399999999999996</v>
      </c>
      <c r="Q319" s="121">
        <v>0.84599999999999997</v>
      </c>
      <c r="R319" s="7">
        <v>177</v>
      </c>
    </row>
    <row r="320" spans="1:18" x14ac:dyDescent="0.2">
      <c r="A320" s="118" t="s">
        <v>137</v>
      </c>
      <c r="B320" s="124" t="s">
        <v>137</v>
      </c>
      <c r="C320" s="121">
        <v>0.83099999999999996</v>
      </c>
      <c r="D320" s="121">
        <v>0.83599999999999997</v>
      </c>
      <c r="E320" s="121">
        <v>0.879</v>
      </c>
      <c r="F320" s="121">
        <v>0.874</v>
      </c>
      <c r="G320" s="121">
        <v>0.86699999999999999</v>
      </c>
      <c r="H320" s="121">
        <v>0.85299999999999998</v>
      </c>
      <c r="I320" s="121">
        <v>0.86299999999999999</v>
      </c>
      <c r="J320" s="121">
        <v>0.87</v>
      </c>
      <c r="K320" s="121">
        <v>0.878</v>
      </c>
      <c r="L320" s="121">
        <v>0.86699999999999999</v>
      </c>
      <c r="M320" s="121">
        <v>0.84899999999999998</v>
      </c>
      <c r="N320" s="121">
        <v>0.84099999999999997</v>
      </c>
      <c r="O320" s="121">
        <v>0.80600000000000005</v>
      </c>
      <c r="P320" s="121">
        <v>0.75600000000000001</v>
      </c>
      <c r="Q320" s="121">
        <v>0.70299999999999996</v>
      </c>
      <c r="R320" s="7">
        <v>178</v>
      </c>
    </row>
    <row r="321" spans="1:18" x14ac:dyDescent="0.2">
      <c r="B321" s="125" t="s">
        <v>365</v>
      </c>
      <c r="C321" s="122">
        <v>0.53600000000000003</v>
      </c>
      <c r="D321" s="122">
        <v>0.53600000000000003</v>
      </c>
      <c r="E321" s="122">
        <v>0.53700000000000003</v>
      </c>
      <c r="F321" s="122">
        <v>0.54500000000000004</v>
      </c>
      <c r="G321" s="122">
        <v>0.55500000000000005</v>
      </c>
      <c r="H321" s="122">
        <v>0.55500000000000005</v>
      </c>
      <c r="I321" s="122">
        <v>0.56200000000000006</v>
      </c>
      <c r="J321" s="122">
        <v>0.56200000000000006</v>
      </c>
      <c r="K321" s="122">
        <v>0.56999999999999995</v>
      </c>
      <c r="L321" s="122">
        <v>0.58699999999999997</v>
      </c>
      <c r="M321" s="122">
        <v>0.59299999999999997</v>
      </c>
      <c r="N321" s="122">
        <v>0.59899999999999998</v>
      </c>
      <c r="O321" s="122">
        <v>0.621</v>
      </c>
      <c r="P321" s="122">
        <v>0.625</v>
      </c>
      <c r="Q321" s="122">
        <v>0.626</v>
      </c>
      <c r="R321" s="7">
        <v>179</v>
      </c>
    </row>
    <row r="322" spans="1:18" x14ac:dyDescent="0.2">
      <c r="B322" s="125" t="s">
        <v>366</v>
      </c>
      <c r="C322" s="122">
        <v>0.192</v>
      </c>
      <c r="D322" s="122">
        <v>0.192</v>
      </c>
      <c r="E322" s="122">
        <v>0.19400000000000001</v>
      </c>
      <c r="F322" s="122">
        <v>0.20100000000000001</v>
      </c>
      <c r="G322" s="122">
        <v>0.20799999999999999</v>
      </c>
      <c r="H322" s="122">
        <v>0.185</v>
      </c>
      <c r="I322" s="122">
        <v>0.17199999999999999</v>
      </c>
      <c r="J322" s="122">
        <v>0.17199999999999999</v>
      </c>
      <c r="K322" s="122">
        <v>0.17199999999999999</v>
      </c>
      <c r="L322" s="122">
        <v>0.17199999999999999</v>
      </c>
      <c r="M322" s="122">
        <v>0.183</v>
      </c>
      <c r="N322" s="122">
        <v>0.158</v>
      </c>
      <c r="O322" s="122">
        <v>0.152</v>
      </c>
      <c r="P322" s="122">
        <v>0.154</v>
      </c>
      <c r="Q322" s="122">
        <v>0.16300000000000001</v>
      </c>
      <c r="R322" s="7">
        <v>180</v>
      </c>
    </row>
    <row r="323" spans="1:18" x14ac:dyDescent="0.2">
      <c r="B323" s="125" t="s">
        <v>480</v>
      </c>
      <c r="C323" s="122">
        <v>0.41499999999999998</v>
      </c>
      <c r="D323" s="122">
        <v>0.41499999999999998</v>
      </c>
      <c r="E323" s="122">
        <v>0.41499999999999998</v>
      </c>
      <c r="F323" s="122">
        <v>0.437</v>
      </c>
      <c r="G323" s="122">
        <v>0.45900000000000002</v>
      </c>
      <c r="H323" s="122">
        <v>0.45900000000000002</v>
      </c>
      <c r="I323" s="122">
        <v>0.41799999999999998</v>
      </c>
      <c r="J323" s="122">
        <v>0.41599999999999998</v>
      </c>
      <c r="K323" s="122">
        <v>0.41599999999999998</v>
      </c>
      <c r="L323" s="122">
        <v>0.42499999999999999</v>
      </c>
      <c r="M323" s="122">
        <v>0.42499999999999999</v>
      </c>
      <c r="N323" s="122">
        <v>0.41599999999999998</v>
      </c>
      <c r="O323" s="122">
        <v>0.41299999999999998</v>
      </c>
      <c r="P323" s="122">
        <v>0.41899999999999998</v>
      </c>
      <c r="Q323" s="122">
        <v>0.41299999999999998</v>
      </c>
      <c r="R323" s="7" t="e">
        <v>#N/A</v>
      </c>
    </row>
    <row r="324" spans="1:18" x14ac:dyDescent="0.2">
      <c r="A324" s="118" t="s">
        <v>138</v>
      </c>
      <c r="B324" s="124" t="s">
        <v>138</v>
      </c>
      <c r="C324" s="121">
        <v>0.78900000000000003</v>
      </c>
      <c r="D324" s="121">
        <v>0.78500000000000003</v>
      </c>
      <c r="E324" s="121">
        <v>0.77800000000000002</v>
      </c>
      <c r="F324" s="121">
        <v>0.77800000000000002</v>
      </c>
      <c r="G324" s="121">
        <v>0.77400000000000002</v>
      </c>
      <c r="H324" s="121">
        <v>0.78</v>
      </c>
      <c r="I324" s="121">
        <v>0.76600000000000001</v>
      </c>
      <c r="J324" s="121">
        <v>0.75</v>
      </c>
      <c r="K324" s="121">
        <v>0.752</v>
      </c>
      <c r="L324" s="121">
        <v>0.75</v>
      </c>
      <c r="M324" s="121">
        <v>0.73499999999999999</v>
      </c>
      <c r="N324" s="121">
        <v>0.73799999999999999</v>
      </c>
      <c r="O324" s="121">
        <v>0.71699999999999997</v>
      </c>
      <c r="P324" s="121">
        <v>0.70299999999999996</v>
      </c>
      <c r="Q324" s="121">
        <v>0.71499999999999997</v>
      </c>
      <c r="R324" s="7">
        <v>181</v>
      </c>
    </row>
    <row r="325" spans="1:18" x14ac:dyDescent="0.2">
      <c r="A325" s="118" t="s">
        <v>139</v>
      </c>
      <c r="B325" s="124" t="s">
        <v>139</v>
      </c>
      <c r="C325" s="121" t="e">
        <v>#N/A</v>
      </c>
      <c r="D325" s="121" t="e">
        <v>#N/A</v>
      </c>
      <c r="E325" s="121" t="e">
        <v>#N/A</v>
      </c>
      <c r="F325" s="121" t="e">
        <v>#N/A</v>
      </c>
      <c r="G325" s="121">
        <v>0.21299999999999999</v>
      </c>
      <c r="H325" s="121">
        <v>0.215</v>
      </c>
      <c r="I325" s="121">
        <v>0.186</v>
      </c>
      <c r="J325" s="121">
        <v>0.18</v>
      </c>
      <c r="K325" s="121">
        <v>0.183</v>
      </c>
      <c r="L325" s="121">
        <v>0.17199999999999999</v>
      </c>
      <c r="M325" s="121">
        <v>0.17100000000000001</v>
      </c>
      <c r="N325" s="121">
        <v>0.16400000000000001</v>
      </c>
      <c r="O325" s="121">
        <v>0.17399999999999999</v>
      </c>
      <c r="P325" s="121">
        <v>0.188</v>
      </c>
      <c r="Q325" s="121">
        <v>0.13600000000000001</v>
      </c>
      <c r="R325" s="7">
        <v>182</v>
      </c>
    </row>
    <row r="326" spans="1:18" x14ac:dyDescent="0.2">
      <c r="B326" s="125" t="s">
        <v>475</v>
      </c>
      <c r="C326" s="122" t="e">
        <v>#N/A</v>
      </c>
      <c r="D326" s="122" t="e">
        <v>#N/A</v>
      </c>
      <c r="E326" s="122" t="e">
        <v>#N/A</v>
      </c>
      <c r="F326" s="122" t="e">
        <v>#N/A</v>
      </c>
      <c r="G326" s="122" t="e">
        <v>#N/A</v>
      </c>
      <c r="H326" s="122" t="e">
        <v>#N/A</v>
      </c>
      <c r="I326" s="122" t="e">
        <v>#N/A</v>
      </c>
      <c r="J326" s="122" t="e">
        <v>#N/A</v>
      </c>
      <c r="K326" s="122" t="e">
        <v>#N/A</v>
      </c>
      <c r="L326" s="122" t="e">
        <v>#N/A</v>
      </c>
      <c r="M326" s="122" t="e">
        <v>#N/A</v>
      </c>
      <c r="N326" s="122" t="e">
        <v>#N/A</v>
      </c>
      <c r="O326" s="122" t="e">
        <v>#N/A</v>
      </c>
      <c r="P326" s="122" t="e">
        <v>#N/A</v>
      </c>
      <c r="Q326" s="122" t="e">
        <v>#N/A</v>
      </c>
      <c r="R326" s="7" t="e">
        <v>#N/A</v>
      </c>
    </row>
    <row r="327" spans="1:18" x14ac:dyDescent="0.2">
      <c r="A327" s="118" t="s">
        <v>140</v>
      </c>
      <c r="B327" s="124" t="s">
        <v>140</v>
      </c>
      <c r="C327" s="121">
        <v>0.879</v>
      </c>
      <c r="D327" s="121">
        <v>0.88900000000000001</v>
      </c>
      <c r="E327" s="121">
        <v>0.89100000000000001</v>
      </c>
      <c r="F327" s="121">
        <v>0.89600000000000002</v>
      </c>
      <c r="G327" s="121">
        <v>0.89700000000000002</v>
      </c>
      <c r="H327" s="121">
        <v>0.89200000000000002</v>
      </c>
      <c r="I327" s="121">
        <v>0.874</v>
      </c>
      <c r="J327" s="121">
        <v>0.87</v>
      </c>
      <c r="K327" s="121">
        <v>0.85499999999999998</v>
      </c>
      <c r="L327" s="121">
        <v>0.85199999999999998</v>
      </c>
      <c r="M327" s="121">
        <v>0.84199999999999997</v>
      </c>
      <c r="N327" s="121">
        <v>0.85499999999999998</v>
      </c>
      <c r="O327" s="121">
        <v>0.874</v>
      </c>
      <c r="P327" s="121">
        <v>0.88700000000000001</v>
      </c>
      <c r="Q327" s="121">
        <v>0.85599999999999998</v>
      </c>
      <c r="R327" s="7">
        <v>183</v>
      </c>
    </row>
    <row r="328" spans="1:18" x14ac:dyDescent="0.2">
      <c r="A328" s="118" t="s">
        <v>141</v>
      </c>
      <c r="B328" s="124" t="s">
        <v>141</v>
      </c>
      <c r="C328" s="121">
        <v>0.40699999999999997</v>
      </c>
      <c r="D328" s="121">
        <v>0.39900000000000002</v>
      </c>
      <c r="E328" s="121">
        <v>0.39600000000000002</v>
      </c>
      <c r="F328" s="121">
        <v>0.41599999999999998</v>
      </c>
      <c r="G328" s="121">
        <v>0.42</v>
      </c>
      <c r="H328" s="121">
        <v>0.42</v>
      </c>
      <c r="I328" s="121">
        <v>0.45900000000000002</v>
      </c>
      <c r="J328" s="121">
        <v>0.45700000000000002</v>
      </c>
      <c r="K328" s="121">
        <v>0.60599999999999998</v>
      </c>
      <c r="L328" s="121">
        <v>0.62</v>
      </c>
      <c r="M328" s="121">
        <v>0.61899999999999999</v>
      </c>
      <c r="N328" s="121">
        <v>0.629</v>
      </c>
      <c r="O328" s="121">
        <v>0.59399999999999997</v>
      </c>
      <c r="P328" s="121">
        <v>0.61299999999999999</v>
      </c>
      <c r="Q328" s="121">
        <v>0.57299999999999995</v>
      </c>
      <c r="R328" s="7">
        <v>184</v>
      </c>
    </row>
    <row r="329" spans="1:18" x14ac:dyDescent="0.2">
      <c r="A329" s="118" t="s">
        <v>142</v>
      </c>
      <c r="B329" s="124" t="s">
        <v>142</v>
      </c>
      <c r="C329" s="121">
        <v>0.21299999999999999</v>
      </c>
      <c r="D329" s="121">
        <v>0.215</v>
      </c>
      <c r="E329" s="121">
        <v>0.216</v>
      </c>
      <c r="F329" s="121">
        <v>0.23100000000000001</v>
      </c>
      <c r="G329" s="121">
        <v>0.23</v>
      </c>
      <c r="H329" s="121">
        <v>0.224</v>
      </c>
      <c r="I329" s="121">
        <v>0.23100000000000001</v>
      </c>
      <c r="J329" s="121">
        <v>0.23100000000000001</v>
      </c>
      <c r="K329" s="121">
        <v>0.251</v>
      </c>
      <c r="L329" s="121">
        <v>0.25600000000000001</v>
      </c>
      <c r="M329" s="121">
        <v>0.26900000000000002</v>
      </c>
      <c r="N329" s="121">
        <v>0.27400000000000002</v>
      </c>
      <c r="O329" s="121">
        <v>0.217</v>
      </c>
      <c r="P329" s="121">
        <v>0.189</v>
      </c>
      <c r="Q329" s="121">
        <v>0.184</v>
      </c>
      <c r="R329" s="7">
        <v>189</v>
      </c>
    </row>
    <row r="330" spans="1:18" x14ac:dyDescent="0.2">
      <c r="B330" s="125" t="s">
        <v>370</v>
      </c>
      <c r="C330" s="122">
        <v>0.78300000000000003</v>
      </c>
      <c r="D330" s="122">
        <v>0.78400000000000003</v>
      </c>
      <c r="E330" s="122">
        <v>0.78400000000000003</v>
      </c>
      <c r="F330" s="122">
        <v>0.77700000000000002</v>
      </c>
      <c r="G330" s="122">
        <v>0.77</v>
      </c>
      <c r="H330" s="122">
        <v>0.77</v>
      </c>
      <c r="I330" s="122">
        <v>0.76700000000000002</v>
      </c>
      <c r="J330" s="122">
        <v>0.76700000000000002</v>
      </c>
      <c r="K330" s="122">
        <v>0.77400000000000002</v>
      </c>
      <c r="L330" s="122">
        <v>0.77800000000000002</v>
      </c>
      <c r="M330" s="122">
        <v>0.76600000000000001</v>
      </c>
      <c r="N330" s="122">
        <v>0.76600000000000001</v>
      </c>
      <c r="O330" s="122">
        <v>0.76600000000000001</v>
      </c>
      <c r="P330" s="122">
        <v>0.76100000000000001</v>
      </c>
      <c r="Q330" s="122">
        <v>0.76</v>
      </c>
      <c r="R330" s="7">
        <v>190</v>
      </c>
    </row>
    <row r="331" spans="1:18" x14ac:dyDescent="0.2">
      <c r="A331" s="118" t="s">
        <v>143</v>
      </c>
      <c r="B331" s="124" t="s">
        <v>143</v>
      </c>
      <c r="C331" s="121">
        <v>0.92200000000000004</v>
      </c>
      <c r="D331" s="121">
        <v>0.92200000000000004</v>
      </c>
      <c r="E331" s="121">
        <v>0.92200000000000004</v>
      </c>
      <c r="F331" s="121">
        <v>0.92</v>
      </c>
      <c r="G331" s="121">
        <v>0.92300000000000004</v>
      </c>
      <c r="H331" s="121">
        <v>0.92600000000000005</v>
      </c>
      <c r="I331" s="121">
        <v>0.92600000000000005</v>
      </c>
      <c r="J331" s="121">
        <v>0.92300000000000004</v>
      </c>
      <c r="K331" s="121">
        <v>0.92200000000000004</v>
      </c>
      <c r="L331" s="121">
        <v>0.92200000000000004</v>
      </c>
      <c r="M331" s="121">
        <v>0.92200000000000004</v>
      </c>
      <c r="N331" s="121">
        <v>0.91700000000000004</v>
      </c>
      <c r="O331" s="121">
        <v>0.90800000000000003</v>
      </c>
      <c r="P331" s="121">
        <v>0.90800000000000003</v>
      </c>
      <c r="Q331" s="121">
        <v>0.90700000000000003</v>
      </c>
      <c r="R331" s="7">
        <v>191</v>
      </c>
    </row>
    <row r="332" spans="1:18" x14ac:dyDescent="0.2">
      <c r="A332" s="118" t="s">
        <v>144</v>
      </c>
      <c r="B332" s="124" t="s">
        <v>144</v>
      </c>
      <c r="C332" s="121">
        <v>0.88900000000000001</v>
      </c>
      <c r="D332" s="121">
        <v>0.89400000000000002</v>
      </c>
      <c r="E332" s="121">
        <v>0.89400000000000002</v>
      </c>
      <c r="F332" s="121">
        <v>0.89400000000000002</v>
      </c>
      <c r="G332" s="121">
        <v>0.89600000000000002</v>
      </c>
      <c r="H332" s="121">
        <v>0.90400000000000003</v>
      </c>
      <c r="I332" s="121">
        <v>0.90400000000000003</v>
      </c>
      <c r="J332" s="121">
        <v>0.90400000000000003</v>
      </c>
      <c r="K332" s="121">
        <v>0.90100000000000002</v>
      </c>
      <c r="L332" s="121">
        <v>0.89200000000000002</v>
      </c>
      <c r="M332" s="121">
        <v>0.89800000000000002</v>
      </c>
      <c r="N332" s="121">
        <v>0.89800000000000002</v>
      </c>
      <c r="O332" s="121">
        <v>0.89700000000000002</v>
      </c>
      <c r="P332" s="121">
        <v>0.89400000000000002</v>
      </c>
      <c r="Q332" s="121">
        <v>0.88500000000000001</v>
      </c>
      <c r="R332" s="7">
        <v>192</v>
      </c>
    </row>
    <row r="333" spans="1:18" x14ac:dyDescent="0.2">
      <c r="B333" s="127" t="s">
        <v>371</v>
      </c>
      <c r="C333" s="122">
        <v>0.14799999999999999</v>
      </c>
      <c r="D333" s="122">
        <v>0.14599999999999999</v>
      </c>
      <c r="E333" s="122">
        <v>0.14599999999999999</v>
      </c>
      <c r="F333" s="122">
        <v>0.14699999999999999</v>
      </c>
      <c r="G333" s="122">
        <v>0.14799999999999999</v>
      </c>
      <c r="H333" s="122">
        <v>0.14599999999999999</v>
      </c>
      <c r="I333" s="122">
        <v>0.13800000000000001</v>
      </c>
      <c r="J333" s="122">
        <v>0.13900000000000001</v>
      </c>
      <c r="K333" s="122">
        <v>0.13800000000000001</v>
      </c>
      <c r="L333" s="122">
        <v>0.13800000000000001</v>
      </c>
      <c r="M333" s="122">
        <v>0.13900000000000001</v>
      </c>
      <c r="N333" s="122">
        <v>0.13800000000000001</v>
      </c>
      <c r="O333" s="122">
        <v>0.13900000000000001</v>
      </c>
      <c r="P333" s="122">
        <v>0.14000000000000001</v>
      </c>
      <c r="Q333" s="122">
        <v>0.13900000000000001</v>
      </c>
      <c r="R333" s="7">
        <v>193</v>
      </c>
    </row>
    <row r="334" spans="1:18" x14ac:dyDescent="0.2">
      <c r="B334" s="125" t="s">
        <v>477</v>
      </c>
      <c r="C334" s="122">
        <v>0.77</v>
      </c>
      <c r="D334" s="122">
        <v>0.79</v>
      </c>
      <c r="E334" s="122">
        <v>0.78500000000000003</v>
      </c>
      <c r="F334" s="122">
        <v>0.79600000000000004</v>
      </c>
      <c r="G334" s="122">
        <v>0.79300000000000004</v>
      </c>
      <c r="H334" s="122">
        <v>0.8</v>
      </c>
      <c r="I334" s="122">
        <v>0.79300000000000004</v>
      </c>
      <c r="J334" s="122">
        <v>0.79700000000000004</v>
      </c>
      <c r="K334" s="122">
        <v>0.79700000000000004</v>
      </c>
      <c r="L334" s="122">
        <v>0.83099999999999996</v>
      </c>
      <c r="M334" s="122">
        <v>0.84</v>
      </c>
      <c r="N334" s="122">
        <v>0.84299999999999997</v>
      </c>
      <c r="O334" s="122">
        <v>0.83299999999999996</v>
      </c>
      <c r="P334" s="122">
        <v>0.81499999999999995</v>
      </c>
      <c r="Q334" s="122">
        <v>0.81299999999999994</v>
      </c>
      <c r="R334" s="7" t="e">
        <v>#N/A</v>
      </c>
    </row>
    <row r="335" spans="1:18" x14ac:dyDescent="0.2">
      <c r="A335" s="118" t="s">
        <v>145</v>
      </c>
      <c r="B335" s="124" t="s">
        <v>145</v>
      </c>
      <c r="C335" s="121">
        <v>0.23</v>
      </c>
      <c r="D335" s="121">
        <v>0.23300000000000001</v>
      </c>
      <c r="E335" s="121">
        <v>0.23200000000000001</v>
      </c>
      <c r="F335" s="121">
        <v>0.22600000000000001</v>
      </c>
      <c r="G335" s="121">
        <v>0.22500000000000001</v>
      </c>
      <c r="H335" s="121">
        <v>0.223</v>
      </c>
      <c r="I335" s="121">
        <v>0.214</v>
      </c>
      <c r="J335" s="121">
        <v>0.20100000000000001</v>
      </c>
      <c r="K335" s="121">
        <v>0.186</v>
      </c>
      <c r="L335" s="121">
        <v>0.17499999999999999</v>
      </c>
      <c r="M335" s="121">
        <v>0.17100000000000001</v>
      </c>
      <c r="N335" s="121">
        <v>0.16900000000000001</v>
      </c>
      <c r="O335" s="121">
        <v>0.16800000000000001</v>
      </c>
      <c r="P335" s="121">
        <v>0.17599999999999999</v>
      </c>
      <c r="Q335" s="121">
        <v>0.184</v>
      </c>
      <c r="R335" s="7">
        <v>194</v>
      </c>
    </row>
    <row r="336" spans="1:18" x14ac:dyDescent="0.2">
      <c r="A336" s="118" t="s">
        <v>146</v>
      </c>
      <c r="B336" s="124" t="s">
        <v>146</v>
      </c>
      <c r="C336" s="121">
        <v>0.47399999999999998</v>
      </c>
      <c r="D336" s="121">
        <v>0.47399999999999998</v>
      </c>
      <c r="E336" s="121">
        <v>0.47299999999999998</v>
      </c>
      <c r="F336" s="121">
        <v>0.47099999999999997</v>
      </c>
      <c r="G336" s="121">
        <v>0.48199999999999998</v>
      </c>
      <c r="H336" s="121">
        <v>0.48399999999999999</v>
      </c>
      <c r="I336" s="121">
        <v>0.48</v>
      </c>
      <c r="J336" s="121">
        <v>0.47899999999999998</v>
      </c>
      <c r="K336" s="121">
        <v>0.46400000000000002</v>
      </c>
      <c r="L336" s="121">
        <v>0.40799999999999997</v>
      </c>
      <c r="M336" s="121">
        <v>0.39900000000000002</v>
      </c>
      <c r="N336" s="121">
        <v>0.38500000000000001</v>
      </c>
      <c r="O336" s="121">
        <v>0.377</v>
      </c>
      <c r="P336" s="121">
        <v>0.373</v>
      </c>
      <c r="Q336" s="121">
        <v>0.36</v>
      </c>
      <c r="R336" s="7">
        <v>195</v>
      </c>
    </row>
    <row r="337" spans="1:18" x14ac:dyDescent="0.2">
      <c r="A337" s="118" t="s">
        <v>147</v>
      </c>
      <c r="B337" s="124" t="s">
        <v>147</v>
      </c>
      <c r="C337" s="121">
        <v>0.182</v>
      </c>
      <c r="D337" s="121">
        <v>0.40500000000000003</v>
      </c>
      <c r="E337" s="121">
        <v>0.42</v>
      </c>
      <c r="F337" s="121">
        <v>0.41399999999999998</v>
      </c>
      <c r="G337" s="121">
        <v>0.45600000000000002</v>
      </c>
      <c r="H337" s="121">
        <v>0.505</v>
      </c>
      <c r="I337" s="121">
        <v>0.41299999999999998</v>
      </c>
      <c r="J337" s="121">
        <v>0.159</v>
      </c>
      <c r="K337" s="121">
        <v>0.14699999999999999</v>
      </c>
      <c r="L337" s="121">
        <v>0.14899999999999999</v>
      </c>
      <c r="M337" s="121">
        <v>0.14499999999999999</v>
      </c>
      <c r="N337" s="121">
        <v>0.16500000000000001</v>
      </c>
      <c r="O337" s="121">
        <v>0.2</v>
      </c>
      <c r="P337" s="121">
        <v>0.20100000000000001</v>
      </c>
      <c r="Q337" s="121">
        <v>0.19800000000000001</v>
      </c>
      <c r="R337" s="7">
        <v>196</v>
      </c>
    </row>
    <row r="338" spans="1:18" x14ac:dyDescent="0.2">
      <c r="A338" s="118" t="s">
        <v>148</v>
      </c>
      <c r="B338" s="124" t="s">
        <v>148</v>
      </c>
      <c r="C338" s="121">
        <v>0.61599999999999999</v>
      </c>
      <c r="D338" s="121">
        <v>0.627</v>
      </c>
      <c r="E338" s="121">
        <v>0.63200000000000001</v>
      </c>
      <c r="F338" s="121">
        <v>0.63300000000000001</v>
      </c>
      <c r="G338" s="121">
        <v>0.63300000000000001</v>
      </c>
      <c r="H338" s="121">
        <v>0.64400000000000002</v>
      </c>
      <c r="I338" s="121">
        <v>0.64800000000000002</v>
      </c>
      <c r="J338" s="121">
        <v>0.63200000000000001</v>
      </c>
      <c r="K338" s="121">
        <v>0.63200000000000001</v>
      </c>
      <c r="L338" s="121">
        <v>0.61499999999999999</v>
      </c>
      <c r="M338" s="121">
        <v>0.64800000000000002</v>
      </c>
      <c r="N338" s="121">
        <v>0.67400000000000004</v>
      </c>
      <c r="O338" s="121">
        <v>0.68400000000000005</v>
      </c>
      <c r="P338" s="121">
        <v>0.66400000000000003</v>
      </c>
      <c r="Q338" s="121">
        <v>0.68</v>
      </c>
      <c r="R338" s="7">
        <v>197</v>
      </c>
    </row>
    <row r="339" spans="1:18" x14ac:dyDescent="0.2">
      <c r="A339" s="118" t="s">
        <v>149</v>
      </c>
      <c r="B339" s="124" t="s">
        <v>149</v>
      </c>
      <c r="C339" s="121">
        <v>0.36199999999999999</v>
      </c>
      <c r="D339" s="121">
        <v>0.46400000000000002</v>
      </c>
      <c r="E339" s="121">
        <v>0.46400000000000002</v>
      </c>
      <c r="F339" s="121">
        <v>0.42599999999999999</v>
      </c>
      <c r="G339" s="121">
        <v>0.42599999999999999</v>
      </c>
      <c r="H339" s="121">
        <v>0.42399999999999999</v>
      </c>
      <c r="I339" s="121">
        <v>0.45</v>
      </c>
      <c r="J339" s="121">
        <v>0.495</v>
      </c>
      <c r="K339" s="121">
        <v>0.49099999999999999</v>
      </c>
      <c r="L339" s="121">
        <v>0.48499999999999999</v>
      </c>
      <c r="M339" s="121">
        <v>0.45100000000000001</v>
      </c>
      <c r="N339" s="121">
        <v>0.438</v>
      </c>
      <c r="O339" s="121">
        <v>0.373</v>
      </c>
      <c r="P339" s="121">
        <v>0.40899999999999997</v>
      </c>
      <c r="Q339" s="121">
        <v>0.36799999999999999</v>
      </c>
      <c r="R339" s="7">
        <v>198</v>
      </c>
    </row>
    <row r="340" spans="1:18" x14ac:dyDescent="0.2">
      <c r="A340" s="118" t="s">
        <v>150</v>
      </c>
      <c r="B340" s="124" t="s">
        <v>150</v>
      </c>
      <c r="C340" s="121">
        <v>0.77</v>
      </c>
      <c r="D340" s="121">
        <v>0.77</v>
      </c>
      <c r="E340" s="121">
        <v>0.77</v>
      </c>
      <c r="F340" s="121">
        <v>0.78200000000000003</v>
      </c>
      <c r="G340" s="121">
        <v>0.78600000000000003</v>
      </c>
      <c r="H340" s="121">
        <v>0.78600000000000003</v>
      </c>
      <c r="I340" s="121">
        <v>0.753</v>
      </c>
      <c r="J340" s="121">
        <v>0.753</v>
      </c>
      <c r="K340" s="121">
        <v>0.75800000000000001</v>
      </c>
      <c r="L340" s="121">
        <v>0.75800000000000001</v>
      </c>
      <c r="M340" s="121">
        <v>0.75800000000000001</v>
      </c>
      <c r="N340" s="121">
        <v>0.751</v>
      </c>
      <c r="O340" s="121">
        <v>0.751</v>
      </c>
      <c r="P340" s="121">
        <v>0.753</v>
      </c>
      <c r="Q340" s="121">
        <v>0.77500000000000002</v>
      </c>
      <c r="R340" s="7">
        <v>201</v>
      </c>
    </row>
    <row r="341" spans="1:18" x14ac:dyDescent="0.2">
      <c r="A341" s="118" t="s">
        <v>151</v>
      </c>
      <c r="B341" s="124" t="s">
        <v>151</v>
      </c>
      <c r="C341" s="121">
        <v>0.191</v>
      </c>
      <c r="D341" s="121">
        <v>0.191</v>
      </c>
      <c r="E341" s="121">
        <v>0.191</v>
      </c>
      <c r="F341" s="121">
        <v>0.192</v>
      </c>
      <c r="G341" s="121">
        <v>0.26800000000000002</v>
      </c>
      <c r="H341" s="121">
        <v>0.77400000000000002</v>
      </c>
      <c r="I341" s="121">
        <v>0.77500000000000002</v>
      </c>
      <c r="J341" s="121">
        <v>0.752</v>
      </c>
      <c r="K341" s="121">
        <v>0.72599999999999998</v>
      </c>
      <c r="L341" s="121">
        <v>0.72699999999999998</v>
      </c>
      <c r="M341" s="121">
        <v>0.72699999999999998</v>
      </c>
      <c r="N341" s="121">
        <v>0.73199999999999998</v>
      </c>
      <c r="O341" s="121">
        <v>0.73</v>
      </c>
      <c r="P341" s="121">
        <v>0.72599999999999998</v>
      </c>
      <c r="Q341" s="121">
        <v>0.55600000000000005</v>
      </c>
      <c r="R341" s="7">
        <v>202</v>
      </c>
    </row>
    <row r="342" spans="1:18" x14ac:dyDescent="0.2">
      <c r="A342" s="118" t="s">
        <v>152</v>
      </c>
      <c r="B342" s="124" t="s">
        <v>152</v>
      </c>
      <c r="C342" s="121">
        <v>0.65</v>
      </c>
      <c r="D342" s="121">
        <v>0.59</v>
      </c>
      <c r="E342" s="121">
        <v>0.57799999999999996</v>
      </c>
      <c r="F342" s="121">
        <v>0.55300000000000005</v>
      </c>
      <c r="G342" s="121">
        <v>0.54700000000000004</v>
      </c>
      <c r="H342" s="121">
        <v>0.53800000000000003</v>
      </c>
      <c r="I342" s="121">
        <v>0.49399999999999999</v>
      </c>
      <c r="J342" s="121">
        <v>0.437</v>
      </c>
      <c r="K342" s="121">
        <v>0.39100000000000001</v>
      </c>
      <c r="L342" s="121">
        <v>0.33300000000000002</v>
      </c>
      <c r="M342" s="121">
        <v>0.28899999999999998</v>
      </c>
      <c r="N342" s="121">
        <v>0.28799999999999998</v>
      </c>
      <c r="O342" s="121">
        <v>0.28899999999999998</v>
      </c>
      <c r="P342" s="121">
        <v>0.28699999999999998</v>
      </c>
      <c r="Q342" s="121">
        <v>0.27900000000000003</v>
      </c>
      <c r="R342" s="7">
        <v>203</v>
      </c>
    </row>
    <row r="343" spans="1:18" x14ac:dyDescent="0.2">
      <c r="B343" s="125" t="s">
        <v>373</v>
      </c>
      <c r="C343" s="122">
        <v>7.9000000000000001E-2</v>
      </c>
      <c r="D343" s="122">
        <v>9.5000000000000001E-2</v>
      </c>
      <c r="E343" s="122">
        <v>0.14299999999999999</v>
      </c>
      <c r="F343" s="122">
        <v>0.14399999999999999</v>
      </c>
      <c r="G343" s="122">
        <v>0.14399999999999999</v>
      </c>
      <c r="H343" s="122">
        <v>0.14499999999999999</v>
      </c>
      <c r="I343" s="122">
        <v>0.14499999999999999</v>
      </c>
      <c r="J343" s="122">
        <v>0.14399999999999999</v>
      </c>
      <c r="K343" s="122">
        <v>0.14399999999999999</v>
      </c>
      <c r="L343" s="122">
        <v>0.14499999999999999</v>
      </c>
      <c r="M343" s="122">
        <v>0.14699999999999999</v>
      </c>
      <c r="N343" s="122">
        <v>0.15</v>
      </c>
      <c r="O343" s="122">
        <v>0.14899999999999999</v>
      </c>
      <c r="P343" s="122">
        <v>0.15</v>
      </c>
      <c r="Q343" s="122">
        <v>0.15</v>
      </c>
      <c r="R343" s="7">
        <v>204</v>
      </c>
    </row>
    <row r="344" spans="1:18" x14ac:dyDescent="0.2">
      <c r="B344" s="125" t="s">
        <v>488</v>
      </c>
      <c r="C344" s="122" t="e">
        <v>#N/A</v>
      </c>
      <c r="D344" s="122" t="e">
        <v>#N/A</v>
      </c>
      <c r="E344" s="122" t="e">
        <v>#N/A</v>
      </c>
      <c r="F344" s="122" t="e">
        <v>#N/A</v>
      </c>
      <c r="G344" s="122" t="e">
        <v>#N/A</v>
      </c>
      <c r="H344" s="122" t="e">
        <v>#N/A</v>
      </c>
      <c r="I344" s="122" t="e">
        <v>#N/A</v>
      </c>
      <c r="J344" s="122" t="e">
        <v>#N/A</v>
      </c>
      <c r="K344" s="122" t="e">
        <v>#N/A</v>
      </c>
      <c r="L344" s="122" t="e">
        <v>#N/A</v>
      </c>
      <c r="M344" s="122" t="e">
        <v>#N/A</v>
      </c>
      <c r="N344" s="122" t="e">
        <v>#N/A</v>
      </c>
      <c r="O344" s="122" t="e">
        <v>#N/A</v>
      </c>
      <c r="P344" s="122" t="e">
        <v>#N/A</v>
      </c>
      <c r="Q344" s="122" t="e">
        <v>#N/A</v>
      </c>
      <c r="R344" s="7" t="e">
        <v>#N/A</v>
      </c>
    </row>
    <row r="345" spans="1:18" x14ac:dyDescent="0.2">
      <c r="B345" s="125" t="s">
        <v>490</v>
      </c>
      <c r="C345" s="122" t="e">
        <v>#N/A</v>
      </c>
      <c r="D345" s="122" t="e">
        <v>#N/A</v>
      </c>
      <c r="E345" s="122" t="e">
        <v>#N/A</v>
      </c>
      <c r="F345" s="122" t="e">
        <v>#N/A</v>
      </c>
      <c r="G345" s="122" t="e">
        <v>#N/A</v>
      </c>
      <c r="H345" s="122" t="e">
        <v>#N/A</v>
      </c>
      <c r="I345" s="122" t="e">
        <v>#N/A</v>
      </c>
      <c r="J345" s="122" t="e">
        <v>#N/A</v>
      </c>
      <c r="K345" s="122" t="e">
        <v>#N/A</v>
      </c>
      <c r="L345" s="122" t="e">
        <v>#N/A</v>
      </c>
      <c r="M345" s="122" t="e">
        <v>#N/A</v>
      </c>
      <c r="N345" s="122" t="e">
        <v>#N/A</v>
      </c>
      <c r="O345" s="122" t="e">
        <v>#N/A</v>
      </c>
      <c r="P345" s="122" t="e">
        <v>#N/A</v>
      </c>
      <c r="Q345" s="122" t="e">
        <v>#N/A</v>
      </c>
      <c r="R345" s="7" t="e">
        <v>#N/A</v>
      </c>
    </row>
    <row r="346" spans="1:18" x14ac:dyDescent="0.2">
      <c r="A346" s="118" t="s">
        <v>153</v>
      </c>
      <c r="B346" s="124" t="s">
        <v>153</v>
      </c>
      <c r="C346" s="121">
        <v>0.34200000000000003</v>
      </c>
      <c r="D346" s="121">
        <v>0.34200000000000003</v>
      </c>
      <c r="E346" s="121">
        <v>0.34100000000000003</v>
      </c>
      <c r="F346" s="121">
        <v>0.33900000000000002</v>
      </c>
      <c r="G346" s="121">
        <v>0.34200000000000003</v>
      </c>
      <c r="H346" s="121">
        <v>0.34100000000000003</v>
      </c>
      <c r="I346" s="121">
        <v>0.33200000000000002</v>
      </c>
      <c r="J346" s="121">
        <v>0.32500000000000001</v>
      </c>
      <c r="K346" s="121">
        <v>0.32300000000000001</v>
      </c>
      <c r="L346" s="121">
        <v>0.30599999999999999</v>
      </c>
      <c r="M346" s="121">
        <v>0.313</v>
      </c>
      <c r="N346" s="121">
        <v>0.30399999999999999</v>
      </c>
      <c r="O346" s="121">
        <v>0.3</v>
      </c>
      <c r="P346" s="121">
        <v>0.311</v>
      </c>
      <c r="Q346" s="121">
        <v>0.28399999999999997</v>
      </c>
      <c r="R346" s="7">
        <v>207</v>
      </c>
    </row>
    <row r="347" spans="1:18" x14ac:dyDescent="0.2">
      <c r="A347" s="118" t="s">
        <v>154</v>
      </c>
      <c r="B347" s="124" t="s">
        <v>154</v>
      </c>
      <c r="C347" s="121">
        <v>0.61399999999999999</v>
      </c>
      <c r="D347" s="121">
        <v>0.61499999999999999</v>
      </c>
      <c r="E347" s="121">
        <v>0.61799999999999999</v>
      </c>
      <c r="F347" s="121">
        <v>0.496</v>
      </c>
      <c r="G347" s="121">
        <v>0.48299999999999998</v>
      </c>
      <c r="H347" s="121">
        <v>0.47899999999999998</v>
      </c>
      <c r="I347" s="121">
        <v>0.45700000000000002</v>
      </c>
      <c r="J347" s="121">
        <v>0.40899999999999997</v>
      </c>
      <c r="K347" s="121">
        <v>0.40699999999999997</v>
      </c>
      <c r="L347" s="121">
        <v>0.41</v>
      </c>
      <c r="M347" s="121">
        <v>0.41399999999999998</v>
      </c>
      <c r="N347" s="121">
        <v>0.40699999999999997</v>
      </c>
      <c r="O347" s="121">
        <v>0.48899999999999999</v>
      </c>
      <c r="P347" s="121">
        <v>0.53300000000000003</v>
      </c>
      <c r="Q347" s="121">
        <v>0.51700000000000002</v>
      </c>
      <c r="R347" s="7">
        <v>208</v>
      </c>
    </row>
    <row r="348" spans="1:18" x14ac:dyDescent="0.2">
      <c r="A348" s="118" t="s">
        <v>155</v>
      </c>
      <c r="B348" s="124" t="s">
        <v>155</v>
      </c>
      <c r="C348" s="121">
        <v>6.8000000000000005E-2</v>
      </c>
      <c r="D348" s="121">
        <v>6.8000000000000005E-2</v>
      </c>
      <c r="E348" s="121">
        <v>6.8000000000000005E-2</v>
      </c>
      <c r="F348" s="121">
        <v>6.9000000000000006E-2</v>
      </c>
      <c r="G348" s="121">
        <v>0.08</v>
      </c>
      <c r="H348" s="121">
        <v>8.8999999999999996E-2</v>
      </c>
      <c r="I348" s="121">
        <v>8.8999999999999996E-2</v>
      </c>
      <c r="J348" s="121">
        <v>8.6999999999999994E-2</v>
      </c>
      <c r="K348" s="121">
        <v>9.4E-2</v>
      </c>
      <c r="L348" s="121">
        <v>9.7000000000000003E-2</v>
      </c>
      <c r="M348" s="121">
        <v>9.1999999999999998E-2</v>
      </c>
      <c r="N348" s="121">
        <v>9.2999999999999999E-2</v>
      </c>
      <c r="O348" s="121">
        <v>9.5000000000000001E-2</v>
      </c>
      <c r="P348" s="121">
        <v>0.10100000000000001</v>
      </c>
      <c r="Q348" s="121">
        <v>0.1</v>
      </c>
      <c r="R348" s="7">
        <v>209</v>
      </c>
    </row>
    <row r="349" spans="1:18" x14ac:dyDescent="0.2">
      <c r="A349" s="118" t="s">
        <v>156</v>
      </c>
      <c r="B349" s="124" t="s">
        <v>156</v>
      </c>
      <c r="C349" s="121">
        <v>0.873</v>
      </c>
      <c r="D349" s="121">
        <v>0.873</v>
      </c>
      <c r="E349" s="121">
        <v>0.873</v>
      </c>
      <c r="F349" s="121">
        <v>0.87</v>
      </c>
      <c r="G349" s="121">
        <v>0.87</v>
      </c>
      <c r="H349" s="121">
        <v>0.874</v>
      </c>
      <c r="I349" s="121">
        <v>0.86799999999999999</v>
      </c>
      <c r="J349" s="121">
        <v>0.86699999999999999</v>
      </c>
      <c r="K349" s="121">
        <v>0.86</v>
      </c>
      <c r="L349" s="121">
        <v>0.85699999999999998</v>
      </c>
      <c r="M349" s="121">
        <v>0.86799999999999999</v>
      </c>
      <c r="N349" s="121">
        <v>0.872</v>
      </c>
      <c r="O349" s="121">
        <v>0.87</v>
      </c>
      <c r="P349" s="121">
        <v>0.873</v>
      </c>
      <c r="Q349" s="121">
        <v>0.86299999999999999</v>
      </c>
      <c r="R349" s="7">
        <v>210</v>
      </c>
    </row>
    <row r="350" spans="1:18" x14ac:dyDescent="0.2">
      <c r="A350" s="118" t="s">
        <v>157</v>
      </c>
      <c r="B350" s="85" t="s">
        <v>157</v>
      </c>
      <c r="C350" s="121">
        <v>0.89800000000000002</v>
      </c>
      <c r="D350" s="121">
        <v>0.9</v>
      </c>
      <c r="E350" s="121">
        <v>0.90700000000000003</v>
      </c>
      <c r="F350" s="121">
        <v>0.90700000000000003</v>
      </c>
      <c r="G350" s="121">
        <v>0.90500000000000003</v>
      </c>
      <c r="H350" s="121">
        <v>0.90200000000000002</v>
      </c>
      <c r="I350" s="121">
        <v>0.90600000000000003</v>
      </c>
      <c r="J350" s="121">
        <v>0.90600000000000003</v>
      </c>
      <c r="K350" s="121">
        <v>0.90500000000000003</v>
      </c>
      <c r="L350" s="121">
        <v>0.89100000000000001</v>
      </c>
      <c r="M350" s="121">
        <v>0.83399999999999996</v>
      </c>
      <c r="N350" s="121">
        <v>0.82899999999999996</v>
      </c>
      <c r="O350" s="121">
        <v>0.80800000000000005</v>
      </c>
      <c r="P350" s="121">
        <v>0.80700000000000005</v>
      </c>
      <c r="Q350" s="121">
        <v>0.82099999999999995</v>
      </c>
      <c r="R350" s="7">
        <v>211</v>
      </c>
    </row>
    <row r="351" spans="1:18" x14ac:dyDescent="0.2">
      <c r="A351" s="118" t="s">
        <v>158</v>
      </c>
      <c r="B351" s="124" t="s">
        <v>158</v>
      </c>
      <c r="C351" s="121">
        <v>0.89100000000000001</v>
      </c>
      <c r="D351" s="121">
        <v>0.89100000000000001</v>
      </c>
      <c r="E351" s="121">
        <v>0.89300000000000002</v>
      </c>
      <c r="F351" s="121">
        <v>0.91</v>
      </c>
      <c r="G351" s="121">
        <v>0.91</v>
      </c>
      <c r="H351" s="121">
        <v>0.91</v>
      </c>
      <c r="I351" s="121">
        <v>0.90800000000000003</v>
      </c>
      <c r="J351" s="121">
        <v>0.90700000000000003</v>
      </c>
      <c r="K351" s="121">
        <v>0.89600000000000002</v>
      </c>
      <c r="L351" s="121">
        <v>0.89600000000000002</v>
      </c>
      <c r="M351" s="121">
        <v>0.88600000000000001</v>
      </c>
      <c r="N351" s="121">
        <v>0.89300000000000002</v>
      </c>
      <c r="O351" s="121">
        <v>0.89</v>
      </c>
      <c r="P351" s="121">
        <v>0.86399999999999999</v>
      </c>
      <c r="Q351" s="121">
        <v>0.84099999999999997</v>
      </c>
      <c r="R351" s="7">
        <v>212</v>
      </c>
    </row>
    <row r="352" spans="1:18" x14ac:dyDescent="0.2">
      <c r="A352" s="118" t="s">
        <v>159</v>
      </c>
      <c r="B352" s="124" t="s">
        <v>159</v>
      </c>
      <c r="C352" s="121">
        <v>0.16</v>
      </c>
      <c r="D352" s="121">
        <v>0.16200000000000001</v>
      </c>
      <c r="E352" s="121">
        <v>0.16300000000000001</v>
      </c>
      <c r="F352" s="121">
        <v>0.16200000000000001</v>
      </c>
      <c r="G352" s="121">
        <v>0.16200000000000001</v>
      </c>
      <c r="H352" s="121">
        <v>0.16200000000000001</v>
      </c>
      <c r="I352" s="121">
        <v>0.16700000000000001</v>
      </c>
      <c r="J352" s="121">
        <v>0.16700000000000001</v>
      </c>
      <c r="K352" s="121">
        <v>0.16600000000000001</v>
      </c>
      <c r="L352" s="121">
        <v>0.16800000000000001</v>
      </c>
      <c r="M352" s="121">
        <v>0.193</v>
      </c>
      <c r="N352" s="121">
        <v>0.189</v>
      </c>
      <c r="O352" s="121">
        <v>0.189</v>
      </c>
      <c r="P352" s="121">
        <v>0.215</v>
      </c>
      <c r="Q352" s="121">
        <v>0.216</v>
      </c>
      <c r="R352" s="7">
        <v>213</v>
      </c>
    </row>
    <row r="353" spans="1:18" x14ac:dyDescent="0.2">
      <c r="B353" s="125" t="s">
        <v>375</v>
      </c>
      <c r="C353" s="122">
        <v>0.60499999999999998</v>
      </c>
      <c r="D353" s="122">
        <v>0.63900000000000001</v>
      </c>
      <c r="E353" s="122">
        <v>0.70599999999999996</v>
      </c>
      <c r="F353" s="122">
        <v>0.70599999999999996</v>
      </c>
      <c r="G353" s="122">
        <v>0.70599999999999996</v>
      </c>
      <c r="H353" s="122">
        <v>0.70699999999999996</v>
      </c>
      <c r="I353" s="122">
        <v>0.70699999999999996</v>
      </c>
      <c r="J353" s="122">
        <v>0.70699999999999996</v>
      </c>
      <c r="K353" s="122">
        <v>0.71</v>
      </c>
      <c r="L353" s="122">
        <v>0.753</v>
      </c>
      <c r="M353" s="122">
        <v>0.77300000000000002</v>
      </c>
      <c r="N353" s="122">
        <v>0.76700000000000002</v>
      </c>
      <c r="O353" s="122">
        <v>0.75900000000000001</v>
      </c>
      <c r="P353" s="122">
        <v>0.751</v>
      </c>
      <c r="Q353" s="122">
        <v>0.77700000000000002</v>
      </c>
      <c r="R353" s="7">
        <v>214</v>
      </c>
    </row>
    <row r="354" spans="1:18" x14ac:dyDescent="0.2">
      <c r="B354" s="127" t="s">
        <v>376</v>
      </c>
      <c r="C354" s="122">
        <v>0.441</v>
      </c>
      <c r="D354" s="122">
        <v>0.438</v>
      </c>
      <c r="E354" s="122">
        <v>0.434</v>
      </c>
      <c r="F354" s="122">
        <v>0.42699999999999999</v>
      </c>
      <c r="G354" s="122">
        <v>0.42</v>
      </c>
      <c r="H354" s="122">
        <v>0.41399999999999998</v>
      </c>
      <c r="I354" s="122">
        <v>0.33900000000000002</v>
      </c>
      <c r="J354" s="122">
        <v>0.312</v>
      </c>
      <c r="K354" s="122">
        <v>0.307</v>
      </c>
      <c r="L354" s="122">
        <v>0.29399999999999998</v>
      </c>
      <c r="M354" s="122">
        <v>0.245</v>
      </c>
      <c r="N354" s="122">
        <v>0.217</v>
      </c>
      <c r="O354" s="122">
        <v>0.20899999999999999</v>
      </c>
      <c r="P354" s="122">
        <v>0.20899999999999999</v>
      </c>
      <c r="Q354" s="122">
        <v>0.219</v>
      </c>
      <c r="R354" s="7">
        <v>215</v>
      </c>
    </row>
    <row r="355" spans="1:18" x14ac:dyDescent="0.2">
      <c r="A355" s="118" t="s">
        <v>160</v>
      </c>
      <c r="B355" s="124" t="s">
        <v>160</v>
      </c>
      <c r="C355" s="121">
        <v>0.15</v>
      </c>
      <c r="D355" s="121">
        <v>0.15</v>
      </c>
      <c r="E355" s="121">
        <v>0.15</v>
      </c>
      <c r="F355" s="121">
        <v>0.151</v>
      </c>
      <c r="G355" s="121">
        <v>0.21</v>
      </c>
      <c r="H355" s="121">
        <v>0.21199999999999999</v>
      </c>
      <c r="I355" s="121">
        <v>0.21299999999999999</v>
      </c>
      <c r="J355" s="121">
        <v>0.21299999999999999</v>
      </c>
      <c r="K355" s="121">
        <v>0.21299999999999999</v>
      </c>
      <c r="L355" s="121">
        <v>0.217</v>
      </c>
      <c r="M355" s="121">
        <v>0.219</v>
      </c>
      <c r="N355" s="121">
        <v>0.218</v>
      </c>
      <c r="O355" s="121">
        <v>0.216</v>
      </c>
      <c r="P355" s="121">
        <v>0.21299999999999999</v>
      </c>
      <c r="Q355" s="121">
        <v>0.22</v>
      </c>
      <c r="R355" s="7">
        <v>216</v>
      </c>
    </row>
    <row r="356" spans="1:18" x14ac:dyDescent="0.2">
      <c r="B356" s="127" t="s">
        <v>458</v>
      </c>
      <c r="C356" s="122">
        <v>0.32600000000000001</v>
      </c>
      <c r="D356" s="122">
        <v>0.247</v>
      </c>
      <c r="E356" s="122">
        <v>0.255</v>
      </c>
      <c r="F356" s="122">
        <v>0.25800000000000001</v>
      </c>
      <c r="G356" s="122">
        <v>0.25600000000000001</v>
      </c>
      <c r="H356" s="122">
        <v>0.25700000000000001</v>
      </c>
      <c r="I356" s="122">
        <v>0.26200000000000001</v>
      </c>
      <c r="J356" s="122">
        <v>0.26500000000000001</v>
      </c>
      <c r="K356" s="122">
        <v>0.254</v>
      </c>
      <c r="L356" s="122">
        <v>0.251</v>
      </c>
      <c r="M356" s="122">
        <v>0.25800000000000001</v>
      </c>
      <c r="N356" s="122">
        <v>0.27100000000000002</v>
      </c>
      <c r="O356" s="122">
        <v>0.27700000000000002</v>
      </c>
      <c r="P356" s="122">
        <v>0.26</v>
      </c>
      <c r="Q356" s="122">
        <v>0.253</v>
      </c>
      <c r="R356" s="7">
        <v>218</v>
      </c>
    </row>
    <row r="357" spans="1:18" x14ac:dyDescent="0.2">
      <c r="B357" s="125" t="s">
        <v>489</v>
      </c>
      <c r="C357" s="122" t="e">
        <v>#N/A</v>
      </c>
      <c r="D357" s="122" t="e">
        <v>#N/A</v>
      </c>
      <c r="E357" s="122" t="e">
        <v>#N/A</v>
      </c>
      <c r="F357" s="122" t="e">
        <v>#N/A</v>
      </c>
      <c r="G357" s="122" t="e">
        <v>#N/A</v>
      </c>
      <c r="H357" s="122" t="e">
        <v>#N/A</v>
      </c>
      <c r="I357" s="122" t="e">
        <v>#N/A</v>
      </c>
      <c r="J357" s="122" t="e">
        <v>#N/A</v>
      </c>
      <c r="K357" s="122" t="e">
        <v>#N/A</v>
      </c>
      <c r="L357" s="122" t="e">
        <v>#N/A</v>
      </c>
      <c r="M357" s="122" t="e">
        <v>#N/A</v>
      </c>
      <c r="N357" s="122" t="e">
        <v>#N/A</v>
      </c>
      <c r="O357" s="122" t="e">
        <v>#N/A</v>
      </c>
      <c r="P357" s="122" t="e">
        <v>#N/A</v>
      </c>
      <c r="Q357" s="122" t="e">
        <v>#N/A</v>
      </c>
      <c r="R357" s="7" t="e">
        <v>#N/A</v>
      </c>
    </row>
    <row r="358" spans="1:18" x14ac:dyDescent="0.2">
      <c r="A358" s="118" t="s">
        <v>196</v>
      </c>
      <c r="B358" s="85" t="s">
        <v>196</v>
      </c>
      <c r="C358" s="121">
        <v>0.29699999999999999</v>
      </c>
      <c r="D358" s="121">
        <v>0.29799999999999999</v>
      </c>
      <c r="E358" s="121">
        <v>0.29699999999999999</v>
      </c>
      <c r="F358" s="121">
        <v>0.3</v>
      </c>
      <c r="G358" s="121">
        <v>0.32</v>
      </c>
      <c r="H358" s="121">
        <v>0.374</v>
      </c>
      <c r="I358" s="121">
        <v>0.34799999999999998</v>
      </c>
      <c r="J358" s="121">
        <v>0.33600000000000002</v>
      </c>
      <c r="K358" s="121">
        <v>0.17899999999999999</v>
      </c>
      <c r="L358" s="121">
        <v>0.109</v>
      </c>
      <c r="M358" s="121">
        <v>0.107</v>
      </c>
      <c r="N358" s="121">
        <v>0.109</v>
      </c>
      <c r="O358" s="121">
        <v>0.11600000000000001</v>
      </c>
      <c r="P358" s="121">
        <v>0.11</v>
      </c>
      <c r="Q358" s="121">
        <v>0.112</v>
      </c>
      <c r="R358" s="7">
        <v>219</v>
      </c>
    </row>
    <row r="359" spans="1:18" x14ac:dyDescent="0.2">
      <c r="A359" s="118" t="s">
        <v>162</v>
      </c>
      <c r="B359" s="124" t="s">
        <v>162</v>
      </c>
      <c r="C359" s="121">
        <v>0.51400000000000001</v>
      </c>
      <c r="D359" s="121">
        <v>0.51600000000000001</v>
      </c>
      <c r="E359" s="121">
        <v>0.54200000000000004</v>
      </c>
      <c r="F359" s="121">
        <v>0.52700000000000002</v>
      </c>
      <c r="G359" s="121">
        <v>0.52100000000000002</v>
      </c>
      <c r="H359" s="121">
        <v>0.52700000000000002</v>
      </c>
      <c r="I359" s="121">
        <v>0.496</v>
      </c>
      <c r="J359" s="121">
        <v>0.49399999999999999</v>
      </c>
      <c r="K359" s="121">
        <v>0.45700000000000002</v>
      </c>
      <c r="L359" s="121">
        <v>0.39800000000000002</v>
      </c>
      <c r="M359" s="121">
        <v>0.34100000000000003</v>
      </c>
      <c r="N359" s="121">
        <v>0.35</v>
      </c>
      <c r="O359" s="121">
        <v>0.33800000000000002</v>
      </c>
      <c r="P359" s="121">
        <v>0.33400000000000002</v>
      </c>
      <c r="Q359" s="121">
        <v>0.379</v>
      </c>
      <c r="R359" s="7">
        <v>220</v>
      </c>
    </row>
    <row r="360" spans="1:18" x14ac:dyDescent="0.2">
      <c r="B360" s="125" t="s">
        <v>482</v>
      </c>
      <c r="C360" s="122">
        <v>0.29699999999999999</v>
      </c>
      <c r="D360" s="122">
        <v>0.29399999999999998</v>
      </c>
      <c r="E360" s="122">
        <v>0.29699999999999999</v>
      </c>
      <c r="F360" s="122">
        <v>0.31</v>
      </c>
      <c r="G360" s="122">
        <v>0.33500000000000002</v>
      </c>
      <c r="H360" s="122">
        <v>0.33600000000000002</v>
      </c>
      <c r="I360" s="122">
        <v>0.33700000000000002</v>
      </c>
      <c r="J360" s="122">
        <v>0.33200000000000002</v>
      </c>
      <c r="K360" s="122">
        <v>0.312</v>
      </c>
      <c r="L360" s="122">
        <v>0.27200000000000002</v>
      </c>
      <c r="M360" s="122">
        <v>0.25900000000000001</v>
      </c>
      <c r="N360" s="122">
        <v>0.25700000000000001</v>
      </c>
      <c r="O360" s="122">
        <v>0.254</v>
      </c>
      <c r="P360" s="122">
        <v>0.251</v>
      </c>
      <c r="Q360" s="122">
        <v>0.26300000000000001</v>
      </c>
      <c r="R360" s="7" t="e">
        <v>#N/A</v>
      </c>
    </row>
    <row r="361" spans="1:18" x14ac:dyDescent="0.2">
      <c r="A361" s="119" t="s">
        <v>163</v>
      </c>
      <c r="B361" s="124" t="s">
        <v>163</v>
      </c>
      <c r="C361" s="121">
        <v>0.255</v>
      </c>
      <c r="D361" s="121">
        <v>0.25</v>
      </c>
      <c r="E361" s="121">
        <v>0.25</v>
      </c>
      <c r="F361" s="121">
        <v>0.26600000000000001</v>
      </c>
      <c r="G361" s="121">
        <v>0.26700000000000002</v>
      </c>
      <c r="H361" s="121">
        <v>0.26700000000000002</v>
      </c>
      <c r="I361" s="121">
        <v>0.29099999999999998</v>
      </c>
      <c r="J361" s="121">
        <v>0.29899999999999999</v>
      </c>
      <c r="K361" s="121">
        <v>0.29899999999999999</v>
      </c>
      <c r="L361" s="121">
        <v>0.29199999999999998</v>
      </c>
      <c r="M361" s="121">
        <v>0.29799999999999999</v>
      </c>
      <c r="N361" s="121">
        <v>0.30599999999999999</v>
      </c>
      <c r="O361" s="121">
        <v>0.28799999999999998</v>
      </c>
      <c r="P361" s="121">
        <v>0.28499999999999998</v>
      </c>
      <c r="Q361" s="121">
        <v>0.28100000000000003</v>
      </c>
      <c r="R361" s="7">
        <v>221</v>
      </c>
    </row>
  </sheetData>
  <sortState ref="B2:R203">
    <sortCondition ref="B2:B203"/>
  </sortState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21" sqref="J21"/>
    </sheetView>
  </sheetViews>
  <sheetFormatPr baseColWidth="10" defaultRowHeight="12.75" x14ac:dyDescent="0.2"/>
  <sheetData>
    <row r="1" spans="1:28" ht="15" x14ac:dyDescent="0.2">
      <c r="A1" s="204" t="s">
        <v>504</v>
      </c>
      <c r="B1" s="204" t="s">
        <v>505</v>
      </c>
      <c r="C1" s="204" t="s">
        <v>506</v>
      </c>
      <c r="D1" s="204" t="s">
        <v>507</v>
      </c>
      <c r="E1" s="204" t="s">
        <v>508</v>
      </c>
      <c r="F1" s="204" t="s">
        <v>509</v>
      </c>
      <c r="G1" s="204" t="s">
        <v>510</v>
      </c>
      <c r="H1" s="204" t="s">
        <v>511</v>
      </c>
      <c r="I1" s="204" t="s">
        <v>512</v>
      </c>
      <c r="J1" s="204" t="s">
        <v>513</v>
      </c>
      <c r="K1" s="204" t="s">
        <v>294</v>
      </c>
      <c r="L1" s="204" t="s">
        <v>295</v>
      </c>
      <c r="M1" s="204" t="s">
        <v>296</v>
      </c>
      <c r="N1" s="204" t="s">
        <v>297</v>
      </c>
      <c r="O1" s="204" t="s">
        <v>298</v>
      </c>
      <c r="P1" s="204" t="s">
        <v>299</v>
      </c>
      <c r="Q1" s="204" t="s">
        <v>300</v>
      </c>
      <c r="R1" s="204" t="s">
        <v>301</v>
      </c>
      <c r="S1" s="204" t="s">
        <v>302</v>
      </c>
      <c r="T1" s="204" t="s">
        <v>303</v>
      </c>
      <c r="U1" s="204" t="s">
        <v>304</v>
      </c>
      <c r="V1" s="204" t="s">
        <v>514</v>
      </c>
      <c r="W1" s="204" t="s">
        <v>515</v>
      </c>
      <c r="X1" s="204" t="s">
        <v>337</v>
      </c>
      <c r="Y1" s="204" t="s">
        <v>516</v>
      </c>
      <c r="Z1" s="204" t="s">
        <v>338</v>
      </c>
      <c r="AA1" s="204" t="s">
        <v>517</v>
      </c>
      <c r="AB1" s="7"/>
    </row>
    <row r="2" spans="1:28" x14ac:dyDescent="0.2">
      <c r="A2" s="7" t="s">
        <v>12</v>
      </c>
      <c r="B2" s="7" t="s">
        <v>518</v>
      </c>
      <c r="C2" s="7">
        <v>-1.8410686249999999</v>
      </c>
      <c r="D2" s="7">
        <v>-1.9541212320000001</v>
      </c>
      <c r="E2" s="7">
        <v>-1.932096362</v>
      </c>
      <c r="F2" s="7">
        <v>-1.3300961259999999</v>
      </c>
      <c r="G2" s="7">
        <v>-1.1134493350000001</v>
      </c>
      <c r="H2" s="7">
        <v>-1.1289265159999999</v>
      </c>
      <c r="I2" s="7">
        <v>-1.047905445</v>
      </c>
      <c r="J2" s="7">
        <v>-1.0023347140000001</v>
      </c>
      <c r="K2" s="7">
        <v>-0.95164054600000003</v>
      </c>
      <c r="L2" s="7">
        <v>-1.0584932570000001</v>
      </c>
      <c r="M2" s="7">
        <v>-1.2562141419999999</v>
      </c>
      <c r="N2" s="7">
        <v>-1.2849949599999999</v>
      </c>
      <c r="O2" s="7">
        <v>-1.2267481090000001</v>
      </c>
      <c r="P2" s="7">
        <v>-1.1570215230000001</v>
      </c>
      <c r="Q2" s="7">
        <v>-1.131295443</v>
      </c>
      <c r="R2" s="7">
        <v>-1.0602359770000001</v>
      </c>
      <c r="S2" s="7">
        <v>-1.0446871520000001</v>
      </c>
      <c r="T2" s="7">
        <v>-0.96994161599999995</v>
      </c>
      <c r="U2" s="7">
        <v>-0.92104744900000002</v>
      </c>
      <c r="V2" s="7">
        <v>-0.917473078</v>
      </c>
      <c r="W2" s="7">
        <v>-0.918565929</v>
      </c>
      <c r="X2" s="7">
        <v>-0.98864459999999998</v>
      </c>
      <c r="Y2" s="7">
        <v>-1.460337996</v>
      </c>
      <c r="Z2" s="7">
        <v>-1.639087677</v>
      </c>
      <c r="AA2" s="7">
        <v>-1.748220444</v>
      </c>
      <c r="AB2" s="7"/>
    </row>
    <row r="3" spans="1:28" x14ac:dyDescent="0.2">
      <c r="A3" s="7" t="s">
        <v>13</v>
      </c>
      <c r="B3" s="7" t="s">
        <v>519</v>
      </c>
      <c r="C3" s="7">
        <v>-0.61443161999999996</v>
      </c>
      <c r="D3" s="7">
        <v>-0.36036890700000002</v>
      </c>
      <c r="E3" s="7">
        <v>-0.25728401499999998</v>
      </c>
      <c r="F3" s="7">
        <v>2.3102239E-2</v>
      </c>
      <c r="G3" s="7">
        <v>8.2389488999999996E-2</v>
      </c>
      <c r="H3" s="7">
        <v>2.2496888E-2</v>
      </c>
      <c r="I3" s="7">
        <v>3.3231728000000002E-2</v>
      </c>
      <c r="J3" s="7">
        <v>0.14068889600000001</v>
      </c>
      <c r="K3" s="7">
        <v>0.17932954400000001</v>
      </c>
      <c r="L3" s="7">
        <v>0.24351502999999999</v>
      </c>
      <c r="M3" s="7">
        <v>0.20829697</v>
      </c>
      <c r="N3" s="7">
        <v>0.194219172</v>
      </c>
      <c r="O3" s="7">
        <v>0.13283128999999999</v>
      </c>
      <c r="P3" s="7">
        <v>9.8749406999999997E-2</v>
      </c>
      <c r="Q3" s="7">
        <v>0.12692494700000001</v>
      </c>
      <c r="R3" s="7">
        <v>0.19697788399999999</v>
      </c>
      <c r="S3" s="7">
        <v>0.205121472</v>
      </c>
      <c r="T3" s="7">
        <v>0.216624856</v>
      </c>
      <c r="U3" s="7">
        <v>0.25012859700000001</v>
      </c>
      <c r="V3" s="7">
        <v>0.25736281300000002</v>
      </c>
      <c r="W3" s="7">
        <v>0.21499301500000001</v>
      </c>
      <c r="X3" s="7">
        <v>0.15462516200000001</v>
      </c>
      <c r="Y3" s="7">
        <v>0.155099824</v>
      </c>
      <c r="Z3" s="7">
        <v>0.21306791899999999</v>
      </c>
      <c r="AA3" s="7">
        <v>0.226706877</v>
      </c>
      <c r="AB3" s="7"/>
    </row>
    <row r="4" spans="1:28" x14ac:dyDescent="0.2">
      <c r="A4" s="7" t="s">
        <v>14</v>
      </c>
      <c r="B4" s="7" t="s">
        <v>520</v>
      </c>
      <c r="C4" s="7">
        <v>-1.1186113360000001</v>
      </c>
      <c r="D4" s="7">
        <v>-1.1871585849999999</v>
      </c>
      <c r="E4" s="7">
        <v>-1.048438191</v>
      </c>
      <c r="F4" s="7">
        <v>-0.96099406499999995</v>
      </c>
      <c r="G4" s="7">
        <v>-1.016802073</v>
      </c>
      <c r="H4" s="7">
        <v>-0.74744862300000003</v>
      </c>
      <c r="I4" s="7">
        <v>-0.65556764599999995</v>
      </c>
      <c r="J4" s="7">
        <v>-0.81595403</v>
      </c>
      <c r="K4" s="7">
        <v>-0.88060218099999998</v>
      </c>
      <c r="L4" s="7">
        <v>-0.875193059</v>
      </c>
      <c r="M4" s="7">
        <v>-0.93079489500000001</v>
      </c>
      <c r="N4" s="7">
        <v>-0.91513323800000002</v>
      </c>
      <c r="O4" s="7">
        <v>-0.90408432500000002</v>
      </c>
      <c r="P4" s="7">
        <v>-0.80506956600000001</v>
      </c>
      <c r="Q4" s="7">
        <v>-0.79286521700000001</v>
      </c>
      <c r="R4" s="7">
        <v>-0.74371266400000002</v>
      </c>
      <c r="S4" s="7">
        <v>-0.77997630799999995</v>
      </c>
      <c r="T4" s="7">
        <v>-0.79696494299999998</v>
      </c>
      <c r="U4" s="7">
        <v>-0.83494698999999994</v>
      </c>
      <c r="V4" s="7">
        <v>-0.90527403399999995</v>
      </c>
      <c r="W4" s="7">
        <v>-0.96469777800000001</v>
      </c>
      <c r="X4" s="7">
        <v>-0.99869889000000001</v>
      </c>
      <c r="Y4" s="7">
        <v>-0.91865050800000003</v>
      </c>
      <c r="Z4" s="7">
        <v>-0.91434794699999999</v>
      </c>
      <c r="AA4" s="7">
        <v>-0.89548420900000003</v>
      </c>
      <c r="AB4" s="7"/>
    </row>
    <row r="5" spans="1:28" x14ac:dyDescent="0.2">
      <c r="A5" s="7" t="s">
        <v>15</v>
      </c>
      <c r="B5" s="7" t="s">
        <v>521</v>
      </c>
      <c r="C5" s="7">
        <v>-1.519501805</v>
      </c>
      <c r="D5" s="7">
        <v>-1.3487946989999999</v>
      </c>
      <c r="E5" s="7">
        <v>-1.3822083469999999</v>
      </c>
      <c r="F5" s="7">
        <v>-1.145296812</v>
      </c>
      <c r="G5" s="7">
        <v>-1.204529881</v>
      </c>
      <c r="H5" s="7">
        <v>-1.2073636050000001</v>
      </c>
      <c r="I5" s="7">
        <v>-1.152552485</v>
      </c>
      <c r="J5" s="7">
        <v>-1.1389694210000001</v>
      </c>
      <c r="K5" s="7">
        <v>-1.074972153</v>
      </c>
      <c r="L5" s="7">
        <v>-1.010481</v>
      </c>
      <c r="M5" s="7">
        <v>-1.0154778959999999</v>
      </c>
      <c r="N5" s="7">
        <v>-1.01017344</v>
      </c>
      <c r="O5" s="7">
        <v>-1.0220800640000001</v>
      </c>
      <c r="P5" s="7">
        <v>-0.97083807</v>
      </c>
      <c r="Q5" s="7">
        <v>-1.008089781</v>
      </c>
      <c r="R5" s="7">
        <v>-1.069868445</v>
      </c>
      <c r="S5" s="7">
        <v>-1.1030584569999999</v>
      </c>
      <c r="T5" s="7">
        <v>-1.0705358979999999</v>
      </c>
      <c r="U5" s="7">
        <v>-1.023271322</v>
      </c>
      <c r="V5" s="7">
        <v>-0.81526303300000003</v>
      </c>
      <c r="W5" s="7">
        <v>-0.70777451999999996</v>
      </c>
      <c r="X5" s="7">
        <v>-0.73118543599999997</v>
      </c>
      <c r="Y5" s="7">
        <v>-0.76750159299999998</v>
      </c>
      <c r="Z5" s="7">
        <v>-0.71465528</v>
      </c>
      <c r="AA5" s="7">
        <v>-0.65848946600000002</v>
      </c>
      <c r="AB5" s="7"/>
    </row>
    <row r="6" spans="1:28" x14ac:dyDescent="0.2">
      <c r="A6" s="7" t="s">
        <v>16</v>
      </c>
      <c r="B6" s="7" t="s">
        <v>522</v>
      </c>
      <c r="C6" s="7">
        <v>0.39803189</v>
      </c>
      <c r="D6" s="7">
        <v>0.311335266</v>
      </c>
      <c r="E6" s="7">
        <v>0.41741165499999999</v>
      </c>
      <c r="F6" s="7">
        <v>0.27775233999999999</v>
      </c>
      <c r="G6" s="7">
        <v>0.34957960199999999</v>
      </c>
      <c r="H6" s="7">
        <v>0.36004838300000003</v>
      </c>
      <c r="I6" s="7">
        <v>0.28751057400000002</v>
      </c>
      <c r="J6" s="7">
        <v>0.456317425</v>
      </c>
      <c r="K6" s="7">
        <v>0.50356316599999995</v>
      </c>
      <c r="L6" s="7">
        <v>0.42174547899999998</v>
      </c>
      <c r="M6" s="7">
        <v>0.34211742899999997</v>
      </c>
      <c r="N6" s="7">
        <v>0.42441156499999999</v>
      </c>
      <c r="O6" s="7">
        <v>0.40761148899999999</v>
      </c>
      <c r="P6" s="7">
        <v>0.36475190499999999</v>
      </c>
      <c r="Q6" s="7">
        <v>0.34954744599999998</v>
      </c>
      <c r="R6" s="7">
        <v>0.395093262</v>
      </c>
      <c r="S6" s="7">
        <v>0.45475986600000001</v>
      </c>
      <c r="T6" s="7">
        <v>0.53283023799999996</v>
      </c>
      <c r="U6" s="7">
        <v>0.56851851900000006</v>
      </c>
      <c r="V6" s="7">
        <v>0.60149085499999999</v>
      </c>
      <c r="W6" s="7">
        <v>0.63825696700000001</v>
      </c>
      <c r="X6" s="7">
        <v>0.64367985699999997</v>
      </c>
      <c r="Y6" s="7">
        <v>0.66805011000000003</v>
      </c>
      <c r="Z6" s="7">
        <v>0.60844147199999998</v>
      </c>
      <c r="AA6" s="7">
        <v>0.58315384400000003</v>
      </c>
      <c r="AB6" s="7"/>
    </row>
    <row r="7" spans="1:28" x14ac:dyDescent="0.2">
      <c r="A7" s="7" t="s">
        <v>17</v>
      </c>
      <c r="B7" s="7" t="s">
        <v>523</v>
      </c>
      <c r="C7" s="7">
        <v>-0.53813320399999998</v>
      </c>
      <c r="D7" s="7">
        <v>-0.31034067300000001</v>
      </c>
      <c r="E7" s="7">
        <v>-0.343079627</v>
      </c>
      <c r="F7" s="7">
        <v>-0.39110755899999999</v>
      </c>
      <c r="G7" s="7">
        <v>-0.43290022</v>
      </c>
      <c r="H7" s="7">
        <v>-0.52873337300000001</v>
      </c>
      <c r="I7" s="7">
        <v>-0.53652626299999995</v>
      </c>
      <c r="J7" s="7">
        <v>-0.64765614299999996</v>
      </c>
      <c r="K7" s="7">
        <v>-0.66347783800000004</v>
      </c>
      <c r="L7" s="7">
        <v>-0.75691080099999997</v>
      </c>
      <c r="M7" s="7">
        <v>-0.77439868499999998</v>
      </c>
      <c r="N7" s="7">
        <v>-0.74593907599999998</v>
      </c>
      <c r="O7" s="7">
        <v>-0.59942203800000005</v>
      </c>
      <c r="P7" s="7">
        <v>-0.47830942300000001</v>
      </c>
      <c r="Q7" s="7">
        <v>-0.49482715100000002</v>
      </c>
      <c r="R7" s="7">
        <v>-0.49670594899999998</v>
      </c>
      <c r="S7" s="7">
        <v>-0.47471344500000001</v>
      </c>
      <c r="T7" s="7">
        <v>-0.51968514899999996</v>
      </c>
      <c r="U7" s="7">
        <v>-0.49928531100000001</v>
      </c>
      <c r="V7" s="7">
        <v>-5.6606416E-2</v>
      </c>
      <c r="W7" s="7">
        <v>0.12896339600000001</v>
      </c>
      <c r="X7" s="7">
        <v>0.116361253</v>
      </c>
      <c r="Y7" s="7">
        <v>0.12440399100000001</v>
      </c>
      <c r="Z7" s="7">
        <v>0.16282311099999999</v>
      </c>
      <c r="AA7" s="7">
        <v>0.13656121500000001</v>
      </c>
      <c r="AB7" s="7"/>
    </row>
    <row r="8" spans="1:28" x14ac:dyDescent="0.2">
      <c r="A8" s="7" t="s">
        <v>18</v>
      </c>
      <c r="B8" s="7" t="s">
        <v>524</v>
      </c>
      <c r="C8" s="7">
        <v>1.4183778760000001</v>
      </c>
      <c r="D8" s="7">
        <v>1.371285439</v>
      </c>
      <c r="E8" s="7">
        <v>1.427277803</v>
      </c>
      <c r="F8" s="7">
        <v>1.3669131990000001</v>
      </c>
      <c r="G8" s="7">
        <v>1.397000909</v>
      </c>
      <c r="H8" s="7">
        <v>1.4441425800000001</v>
      </c>
      <c r="I8" s="7">
        <v>1.4727518559999999</v>
      </c>
      <c r="J8" s="7">
        <v>1.400040865</v>
      </c>
      <c r="K8" s="7">
        <v>1.3929288390000001</v>
      </c>
      <c r="L8" s="7">
        <v>1.3995107410000001</v>
      </c>
      <c r="M8" s="7">
        <v>1.4076476099999999</v>
      </c>
      <c r="N8" s="7">
        <v>1.4485193489999999</v>
      </c>
      <c r="O8" s="7">
        <v>1.48567903</v>
      </c>
      <c r="P8" s="7">
        <v>1.5372455119999999</v>
      </c>
      <c r="Q8" s="7">
        <v>1.48129344</v>
      </c>
      <c r="R8" s="7">
        <v>1.3940167429999999</v>
      </c>
      <c r="S8" s="7">
        <v>1.380253792</v>
      </c>
      <c r="T8" s="7">
        <v>1.377740145</v>
      </c>
      <c r="U8" s="7">
        <v>1.401614785</v>
      </c>
      <c r="V8" s="7">
        <v>1.4405703540000001</v>
      </c>
      <c r="W8" s="7">
        <v>1.3285405640000001</v>
      </c>
      <c r="X8" s="7">
        <v>1.3450820450000001</v>
      </c>
      <c r="Y8" s="7">
        <v>1.3979845049999999</v>
      </c>
      <c r="Z8" s="7">
        <v>1.368342757</v>
      </c>
      <c r="AA8" s="7">
        <v>1.5332373379999999</v>
      </c>
      <c r="AB8" s="7"/>
    </row>
    <row r="9" spans="1:28" x14ac:dyDescent="0.2">
      <c r="A9" s="7" t="s">
        <v>19</v>
      </c>
      <c r="B9" s="7" t="s">
        <v>525</v>
      </c>
      <c r="C9" s="7">
        <v>1.426891685</v>
      </c>
      <c r="D9" s="7">
        <v>1.320429444</v>
      </c>
      <c r="E9" s="7">
        <v>1.2798241379999999</v>
      </c>
      <c r="F9" s="7">
        <v>1.2722203729999999</v>
      </c>
      <c r="G9" s="7">
        <v>1.3028522730000001</v>
      </c>
      <c r="H9" s="7">
        <v>1.4195107220000001</v>
      </c>
      <c r="I9" s="7">
        <v>1.349807024</v>
      </c>
      <c r="J9" s="7">
        <v>1.390298963</v>
      </c>
      <c r="K9" s="7">
        <v>1.3929891590000001</v>
      </c>
      <c r="L9" s="7">
        <v>1.3901982310000001</v>
      </c>
      <c r="M9" s="7">
        <v>1.4163882729999999</v>
      </c>
      <c r="N9" s="7">
        <v>1.458706498</v>
      </c>
      <c r="O9" s="7">
        <v>1.435821891</v>
      </c>
      <c r="P9" s="7">
        <v>1.488146663</v>
      </c>
      <c r="Q9" s="7">
        <v>1.500970006</v>
      </c>
      <c r="R9" s="7">
        <v>1.423129082</v>
      </c>
      <c r="S9" s="7">
        <v>1.4076670410000001</v>
      </c>
      <c r="T9" s="7">
        <v>1.361787796</v>
      </c>
      <c r="U9" s="7">
        <v>1.409049392</v>
      </c>
      <c r="V9" s="7">
        <v>1.446229577</v>
      </c>
      <c r="W9" s="7">
        <v>1.394454598</v>
      </c>
      <c r="X9" s="7">
        <v>1.4389748570000001</v>
      </c>
      <c r="Y9" s="7">
        <v>1.425583482</v>
      </c>
      <c r="Z9" s="7">
        <v>1.4560519460000001</v>
      </c>
      <c r="AA9" s="7">
        <v>1.440098882</v>
      </c>
      <c r="AB9" s="7"/>
    </row>
    <row r="10" spans="1:28" x14ac:dyDescent="0.2">
      <c r="A10" s="7" t="s">
        <v>20</v>
      </c>
      <c r="B10" s="7" t="s">
        <v>526</v>
      </c>
      <c r="C10" s="7">
        <v>-1.0745587350000001</v>
      </c>
      <c r="D10" s="7">
        <v>-0.97345799200000005</v>
      </c>
      <c r="E10" s="7">
        <v>-0.852956355</v>
      </c>
      <c r="F10" s="7">
        <v>-0.90082651400000002</v>
      </c>
      <c r="G10" s="7">
        <v>-0.98612362099999995</v>
      </c>
      <c r="H10" s="7">
        <v>-0.98971027099999997</v>
      </c>
      <c r="I10" s="7">
        <v>-1.046693087</v>
      </c>
      <c r="J10" s="7">
        <v>-1.1650576589999999</v>
      </c>
      <c r="K10" s="7">
        <v>-1.121424556</v>
      </c>
      <c r="L10" s="7">
        <v>-1.2098602060000001</v>
      </c>
      <c r="M10" s="7">
        <v>-1.144487858</v>
      </c>
      <c r="N10" s="7">
        <v>-1.188332677</v>
      </c>
      <c r="O10" s="7">
        <v>-1.1935640569999999</v>
      </c>
      <c r="P10" s="7">
        <v>-1.1882348060000001</v>
      </c>
      <c r="Q10" s="7">
        <v>-1.290159225</v>
      </c>
      <c r="R10" s="7">
        <v>-1.398126245</v>
      </c>
      <c r="S10" s="7">
        <v>-1.4709780219999999</v>
      </c>
      <c r="T10" s="7">
        <v>-1.4833483700000001</v>
      </c>
      <c r="U10" s="7">
        <v>-1.4823967220000001</v>
      </c>
      <c r="V10" s="7">
        <v>-1.408878326</v>
      </c>
      <c r="W10" s="7">
        <v>-1.4335879090000001</v>
      </c>
      <c r="X10" s="7">
        <v>-1.4427740570000001</v>
      </c>
      <c r="Y10" s="7">
        <v>-1.4202828409999999</v>
      </c>
      <c r="Z10" s="7">
        <v>-1.3342807290000001</v>
      </c>
      <c r="AA10" s="7">
        <v>-1.317106605</v>
      </c>
      <c r="AB10" s="7"/>
    </row>
    <row r="11" spans="1:28" x14ac:dyDescent="0.2">
      <c r="A11" s="7" t="s">
        <v>21</v>
      </c>
      <c r="B11" s="7" t="s">
        <v>527</v>
      </c>
      <c r="C11" s="7">
        <v>-0.68303769800000003</v>
      </c>
      <c r="D11" s="7">
        <v>-1.0145206449999999</v>
      </c>
      <c r="E11" s="7">
        <v>-0.997441947</v>
      </c>
      <c r="F11" s="7">
        <v>-0.51144099200000004</v>
      </c>
      <c r="G11" s="7">
        <v>-0.55105769599999999</v>
      </c>
      <c r="H11" s="7">
        <v>-0.51863348499999995</v>
      </c>
      <c r="I11" s="7">
        <v>-0.68188881899999998</v>
      </c>
      <c r="J11" s="7">
        <v>-0.80351471900000004</v>
      </c>
      <c r="K11" s="7">
        <v>-0.75733256299999996</v>
      </c>
      <c r="L11" s="7">
        <v>-0.76784724000000004</v>
      </c>
      <c r="M11" s="7">
        <v>-0.69193243999999998</v>
      </c>
      <c r="N11" s="7">
        <v>-0.86052417800000003</v>
      </c>
      <c r="O11" s="7">
        <v>-1.1113747359999999</v>
      </c>
      <c r="P11" s="7">
        <v>-1.206292868</v>
      </c>
      <c r="Q11" s="7">
        <v>-1.2068670990000001</v>
      </c>
      <c r="R11" s="7">
        <v>-1.2328509089999999</v>
      </c>
      <c r="S11" s="7">
        <v>-1.2362275119999999</v>
      </c>
      <c r="T11" s="7">
        <v>-1.2977056499999999</v>
      </c>
      <c r="U11" s="7">
        <v>-1.309444308</v>
      </c>
      <c r="V11" s="7">
        <v>-1.3204545969999999</v>
      </c>
      <c r="W11" s="7">
        <v>-1.334872603</v>
      </c>
      <c r="X11" s="7">
        <v>-1.3566697839999999</v>
      </c>
      <c r="Y11" s="7">
        <v>-1.3923035859999999</v>
      </c>
      <c r="Z11" s="7">
        <v>-1.3115918639999999</v>
      </c>
      <c r="AA11" s="7">
        <v>-1.284188509</v>
      </c>
      <c r="AB11" s="7"/>
    </row>
    <row r="12" spans="1:28" x14ac:dyDescent="0.2">
      <c r="A12" s="7" t="s">
        <v>22</v>
      </c>
      <c r="B12" s="7" t="s">
        <v>528</v>
      </c>
      <c r="C12" s="7">
        <v>-4.0291432000000002E-2</v>
      </c>
      <c r="D12" s="7">
        <v>-6.9194547999999995E-2</v>
      </c>
      <c r="E12" s="7">
        <v>-0.20241130900000001</v>
      </c>
      <c r="F12" s="7">
        <v>-0.37952387300000001</v>
      </c>
      <c r="G12" s="7">
        <v>-0.51378107100000003</v>
      </c>
      <c r="H12" s="7">
        <v>-0.62385219300000005</v>
      </c>
      <c r="I12" s="7">
        <v>-0.51604098099999995</v>
      </c>
      <c r="J12" s="7">
        <v>-0.36725765500000002</v>
      </c>
      <c r="K12" s="7">
        <v>-0.48390218600000001</v>
      </c>
      <c r="L12" s="7">
        <v>-0.35433262599999998</v>
      </c>
      <c r="M12" s="7">
        <v>-0.207334712</v>
      </c>
      <c r="N12" s="7">
        <v>-0.18512040399999999</v>
      </c>
      <c r="O12" s="7">
        <v>-0.23411786600000001</v>
      </c>
      <c r="P12" s="7">
        <v>-0.31416660499999999</v>
      </c>
      <c r="Q12" s="7">
        <v>-0.31657639100000001</v>
      </c>
      <c r="R12" s="7">
        <v>-0.41013327199999999</v>
      </c>
      <c r="S12" s="7">
        <v>-0.45111247900000001</v>
      </c>
      <c r="T12" s="7">
        <v>-0.524753213</v>
      </c>
      <c r="U12" s="7">
        <v>-0.55296886000000001</v>
      </c>
      <c r="V12" s="7">
        <v>-0.65662354199999995</v>
      </c>
      <c r="W12" s="7">
        <v>-0.65720170700000002</v>
      </c>
      <c r="X12" s="7">
        <v>-0.68549072700000002</v>
      </c>
      <c r="Y12" s="7">
        <v>-0.68494981499999996</v>
      </c>
      <c r="Z12" s="7">
        <v>-0.66161358400000003</v>
      </c>
      <c r="AA12" s="7">
        <v>-0.67473691700000005</v>
      </c>
      <c r="AB12" s="7"/>
    </row>
    <row r="13" spans="1:28" x14ac:dyDescent="0.2">
      <c r="A13" s="7" t="s">
        <v>23</v>
      </c>
      <c r="B13" s="7" t="s">
        <v>529</v>
      </c>
      <c r="C13" s="7">
        <v>1.323737025</v>
      </c>
      <c r="D13" s="7">
        <v>1.242496729</v>
      </c>
      <c r="E13" s="7">
        <v>1.228933692</v>
      </c>
      <c r="F13" s="7">
        <v>1.199884892</v>
      </c>
      <c r="G13" s="7">
        <v>1.122525215</v>
      </c>
      <c r="H13" s="7">
        <v>1.066852927</v>
      </c>
      <c r="I13" s="7">
        <v>0.93859261299999996</v>
      </c>
      <c r="J13" s="7">
        <v>1.0670241119999999</v>
      </c>
      <c r="K13" s="7">
        <v>1.06518209</v>
      </c>
      <c r="L13" s="7">
        <v>0.99145638899999999</v>
      </c>
      <c r="M13" s="7">
        <v>1.1605784889999999</v>
      </c>
      <c r="N13" s="7">
        <v>1.174427509</v>
      </c>
      <c r="O13" s="7">
        <v>1.155424953</v>
      </c>
      <c r="P13" s="7">
        <v>1.1806111340000001</v>
      </c>
      <c r="Q13" s="7">
        <v>1.1894297599999999</v>
      </c>
      <c r="R13" s="7">
        <v>1.181150556</v>
      </c>
      <c r="S13" s="7">
        <v>1.1261698010000001</v>
      </c>
      <c r="T13" s="7">
        <v>1.114334822</v>
      </c>
      <c r="U13" s="7">
        <v>1.1418433189999999</v>
      </c>
      <c r="V13" s="7">
        <v>1.1544628139999999</v>
      </c>
      <c r="W13" s="7">
        <v>1.1614561080000001</v>
      </c>
      <c r="X13" s="7">
        <v>1.174283862</v>
      </c>
      <c r="Y13" s="7">
        <v>1.1667748689999999</v>
      </c>
      <c r="Z13" s="7">
        <v>1.1818037029999999</v>
      </c>
      <c r="AA13" s="7">
        <v>1.1968287230000001</v>
      </c>
      <c r="AB13" s="7"/>
    </row>
    <row r="14" spans="1:28" x14ac:dyDescent="0.2">
      <c r="A14" s="7" t="s">
        <v>24</v>
      </c>
      <c r="B14" s="7" t="s">
        <v>530</v>
      </c>
      <c r="C14" s="7">
        <v>-0.78133392300000004</v>
      </c>
      <c r="D14" s="7">
        <v>-0.73212200400000005</v>
      </c>
      <c r="E14" s="7">
        <v>-1.2425262930000001</v>
      </c>
      <c r="F14" s="7">
        <v>-1.3476380109999999</v>
      </c>
      <c r="G14" s="7">
        <v>-1.382710814</v>
      </c>
      <c r="H14" s="7">
        <v>-1.5040829179999999</v>
      </c>
      <c r="I14" s="7">
        <v>-1.6620469090000001</v>
      </c>
      <c r="J14" s="7">
        <v>-1.6224353309999999</v>
      </c>
      <c r="K14" s="7">
        <v>-1.57651031</v>
      </c>
      <c r="L14" s="7">
        <v>-1.469697714</v>
      </c>
      <c r="M14" s="7">
        <v>-1.422409654</v>
      </c>
      <c r="N14" s="7">
        <v>-1.430762053</v>
      </c>
      <c r="O14" s="7">
        <v>-1.541998744</v>
      </c>
      <c r="P14" s="7">
        <v>-1.448933601</v>
      </c>
      <c r="Q14" s="7">
        <v>-1.428426623</v>
      </c>
      <c r="R14" s="7">
        <v>-1.3624418970000001</v>
      </c>
      <c r="S14" s="7">
        <v>-1.3854084010000001</v>
      </c>
      <c r="T14" s="7">
        <v>-1.265861154</v>
      </c>
      <c r="U14" s="7">
        <v>-1.2789793009999999</v>
      </c>
      <c r="V14" s="7">
        <v>-1.266685367</v>
      </c>
      <c r="W14" s="7">
        <v>-1.31397903</v>
      </c>
      <c r="X14" s="7">
        <v>-1.3564707039999999</v>
      </c>
      <c r="Y14" s="7">
        <v>-1.4721567630000001</v>
      </c>
      <c r="Z14" s="7">
        <v>-1.5161490440000001</v>
      </c>
      <c r="AA14" s="7">
        <v>-1.5670251850000001</v>
      </c>
      <c r="AB14" s="7"/>
    </row>
    <row r="15" spans="1:28" x14ac:dyDescent="0.2">
      <c r="A15" s="7" t="s">
        <v>25</v>
      </c>
      <c r="B15" s="7" t="s">
        <v>531</v>
      </c>
      <c r="C15" s="7">
        <v>1.411658525</v>
      </c>
      <c r="D15" s="7">
        <v>1.308918238</v>
      </c>
      <c r="E15" s="7">
        <v>1.3267660139999999</v>
      </c>
      <c r="F15" s="7">
        <v>1.3386384250000001</v>
      </c>
      <c r="G15" s="7">
        <v>1.431655288</v>
      </c>
      <c r="H15" s="7">
        <v>1.3858462570000001</v>
      </c>
      <c r="I15" s="7">
        <v>1.3901240829999999</v>
      </c>
      <c r="J15" s="7">
        <v>1.3611104489999999</v>
      </c>
      <c r="K15" s="7">
        <v>1.3847856519999999</v>
      </c>
      <c r="L15" s="7">
        <v>1.3577644820000001</v>
      </c>
      <c r="M15" s="7">
        <v>1.3718318940000001</v>
      </c>
      <c r="N15" s="7">
        <v>1.3913384680000001</v>
      </c>
      <c r="O15" s="7">
        <v>1.36068213</v>
      </c>
      <c r="P15" s="7">
        <v>1.3913937810000001</v>
      </c>
      <c r="Q15" s="7">
        <v>1.419424891</v>
      </c>
      <c r="R15" s="7">
        <v>1.3985625509999999</v>
      </c>
      <c r="S15" s="7">
        <v>1.4114481210000001</v>
      </c>
      <c r="T15" s="7">
        <v>1.4004615549999999</v>
      </c>
      <c r="U15" s="7">
        <v>1.3624085189999999</v>
      </c>
      <c r="V15" s="7">
        <v>1.378373861</v>
      </c>
      <c r="W15" s="7">
        <v>1.366058588</v>
      </c>
      <c r="X15" s="7">
        <v>1.324619293</v>
      </c>
      <c r="Y15" s="7">
        <v>1.3127907510000001</v>
      </c>
      <c r="Z15" s="7">
        <v>1.3421385290000001</v>
      </c>
      <c r="AA15" s="7">
        <v>1.3565663100000001</v>
      </c>
      <c r="AB15" s="7"/>
    </row>
    <row r="16" spans="1:28" x14ac:dyDescent="0.2">
      <c r="A16" s="7" t="s">
        <v>26</v>
      </c>
      <c r="B16" s="7" t="s">
        <v>532</v>
      </c>
      <c r="C16" s="7">
        <v>0.26887220099999998</v>
      </c>
      <c r="D16" s="7">
        <v>0.424340785</v>
      </c>
      <c r="E16" s="7">
        <v>0.41221007700000001</v>
      </c>
      <c r="F16" s="7">
        <v>7.9147093000000002E-2</v>
      </c>
      <c r="G16" s="7">
        <v>0.19484014799999999</v>
      </c>
      <c r="H16" s="7">
        <v>6.6087811999999996E-2</v>
      </c>
      <c r="I16" s="7">
        <v>1.0247170000000001E-3</v>
      </c>
      <c r="J16" s="7">
        <v>0.41713798000000002</v>
      </c>
      <c r="K16" s="7">
        <v>0.42585021299999998</v>
      </c>
      <c r="L16" s="7">
        <v>0.40794056699999998</v>
      </c>
      <c r="M16" s="7">
        <v>0.402390093</v>
      </c>
      <c r="N16" s="7">
        <v>0.37874609199999998</v>
      </c>
      <c r="O16" s="7">
        <v>0.23400586800000001</v>
      </c>
      <c r="P16" s="7">
        <v>0.19849228899999999</v>
      </c>
      <c r="Q16" s="7">
        <v>0.23095226299999999</v>
      </c>
      <c r="R16" s="7">
        <v>0.315746576</v>
      </c>
      <c r="S16" s="7">
        <v>0.33967602299999999</v>
      </c>
      <c r="T16" s="7">
        <v>0.448914021</v>
      </c>
      <c r="U16" s="7">
        <v>0.42325323799999998</v>
      </c>
      <c r="V16" s="7">
        <v>0.31492710099999999</v>
      </c>
      <c r="W16" s="7">
        <v>0.135034606</v>
      </c>
      <c r="X16" s="7">
        <v>-4.509285E-3</v>
      </c>
      <c r="Y16" s="7">
        <v>-0.156508282</v>
      </c>
      <c r="Z16" s="7">
        <v>-0.25350567699999998</v>
      </c>
      <c r="AA16" s="7">
        <v>-0.15226392399999999</v>
      </c>
      <c r="AB16" s="7"/>
    </row>
    <row r="17" spans="1:28" x14ac:dyDescent="0.2">
      <c r="A17" s="7" t="s">
        <v>27</v>
      </c>
      <c r="B17" s="7" t="s">
        <v>533</v>
      </c>
      <c r="C17" s="7">
        <v>0.16795048100000001</v>
      </c>
      <c r="D17" s="7">
        <v>0.35467320699999999</v>
      </c>
      <c r="E17" s="7">
        <v>0.198383749</v>
      </c>
      <c r="F17" s="7">
        <v>0.16411204600000001</v>
      </c>
      <c r="G17" s="7">
        <v>-3.9050750000000002E-2</v>
      </c>
      <c r="H17" s="7">
        <v>-0.14655104299999999</v>
      </c>
      <c r="I17" s="7">
        <v>-0.120337442</v>
      </c>
      <c r="J17" s="7">
        <v>0.14124167000000001</v>
      </c>
      <c r="K17" s="7">
        <v>0.110945053</v>
      </c>
      <c r="L17" s="7">
        <v>7.6891161999999999E-2</v>
      </c>
      <c r="M17" s="7">
        <v>7.8418702000000007E-2</v>
      </c>
      <c r="N17" s="7">
        <v>3.6378153000000003E-2</v>
      </c>
      <c r="O17" s="7">
        <v>5.8763909999999999E-3</v>
      </c>
      <c r="P17" s="7">
        <v>-2.189262E-3</v>
      </c>
      <c r="Q17" s="7">
        <v>1.1828459E-2</v>
      </c>
      <c r="R17" s="7">
        <v>2.9845192999999999E-2</v>
      </c>
      <c r="S17" s="7">
        <v>4.6390157000000001E-2</v>
      </c>
      <c r="T17" s="7">
        <v>1.2694888E-2</v>
      </c>
      <c r="U17" s="7">
        <v>2.5932342000000001E-2</v>
      </c>
      <c r="V17" s="7">
        <v>1.3402374999999999E-2</v>
      </c>
      <c r="W17" s="7">
        <v>-4.0986097999999999E-2</v>
      </c>
      <c r="X17" s="7">
        <v>-1.4989295999999999E-2</v>
      </c>
      <c r="Y17" s="7">
        <v>-4.1203875000000001E-2</v>
      </c>
      <c r="Z17" s="7">
        <v>-0.118441172</v>
      </c>
      <c r="AA17" s="7">
        <v>-0.19739490700000001</v>
      </c>
      <c r="AB17" s="7"/>
    </row>
    <row r="18" spans="1:28" x14ac:dyDescent="0.2">
      <c r="A18" s="7" t="s">
        <v>28</v>
      </c>
      <c r="B18" s="7" t="s">
        <v>534</v>
      </c>
      <c r="C18" s="7">
        <v>-8.4478161999999996E-2</v>
      </c>
      <c r="D18" s="7">
        <v>5.440393E-3</v>
      </c>
      <c r="E18" s="7">
        <v>-8.7724022999999998E-2</v>
      </c>
      <c r="F18" s="7">
        <v>-5.1802597999999998E-2</v>
      </c>
      <c r="G18" s="7">
        <v>0.21588301700000001</v>
      </c>
      <c r="H18" s="7">
        <v>0.17622703300000001</v>
      </c>
      <c r="I18" s="7">
        <v>0.234227568</v>
      </c>
      <c r="J18" s="7">
        <v>0.24800677600000001</v>
      </c>
      <c r="K18" s="7">
        <v>0.19672113699999999</v>
      </c>
      <c r="L18" s="7">
        <v>8.8701985999999997E-2</v>
      </c>
      <c r="M18" s="7">
        <v>7.4774465999999998E-2</v>
      </c>
      <c r="N18" s="7">
        <v>-5.4420049999999998E-3</v>
      </c>
      <c r="O18" s="7">
        <v>-8.3105914000000003E-2</v>
      </c>
      <c r="P18" s="7">
        <v>-2.0439257999999998E-2</v>
      </c>
      <c r="Q18" s="7">
        <v>-3.4495454000000002E-2</v>
      </c>
      <c r="R18" s="7">
        <v>-1.4017058000000001E-2</v>
      </c>
      <c r="S18" s="7">
        <v>-4.5140321999999997E-2</v>
      </c>
      <c r="T18" s="7">
        <v>-7.9936899000000006E-2</v>
      </c>
      <c r="U18" s="7">
        <v>-0.151360303</v>
      </c>
      <c r="V18" s="7">
        <v>-0.18291658199999999</v>
      </c>
      <c r="W18" s="7">
        <v>-0.16559997200000001</v>
      </c>
      <c r="X18" s="7">
        <v>-0.24759025900000001</v>
      </c>
      <c r="Y18" s="7">
        <v>-0.238330081</v>
      </c>
      <c r="Z18" s="7">
        <v>-0.24279135499999999</v>
      </c>
      <c r="AA18" s="7">
        <v>-0.25040867900000002</v>
      </c>
      <c r="AB18" s="7"/>
    </row>
    <row r="19" spans="1:28" x14ac:dyDescent="0.2">
      <c r="A19" s="7" t="s">
        <v>29</v>
      </c>
      <c r="B19" s="7" t="s">
        <v>535</v>
      </c>
      <c r="C19" s="7">
        <v>0.85608071100000005</v>
      </c>
      <c r="D19" s="7">
        <v>0.73631376000000004</v>
      </c>
      <c r="E19" s="7">
        <v>0.66286784399999998</v>
      </c>
      <c r="F19" s="7">
        <v>0.66401034599999997</v>
      </c>
      <c r="G19" s="7">
        <v>0.69164544299999997</v>
      </c>
      <c r="H19" s="7">
        <v>0.71570044799999999</v>
      </c>
      <c r="I19" s="7">
        <v>0.59906458900000004</v>
      </c>
      <c r="J19" s="7">
        <v>0.56199079799999996</v>
      </c>
      <c r="K19" s="7">
        <v>0.56083548100000002</v>
      </c>
      <c r="L19" s="7">
        <v>0.57154136899999997</v>
      </c>
      <c r="M19" s="7">
        <v>0.49369549800000001</v>
      </c>
      <c r="N19" s="7">
        <v>0.51525980199999999</v>
      </c>
      <c r="O19" s="7">
        <v>0.48640894899999998</v>
      </c>
      <c r="P19" s="7">
        <v>0.59629374700000004</v>
      </c>
      <c r="Q19" s="7">
        <v>0.55685108900000002</v>
      </c>
      <c r="R19" s="7">
        <v>0.49548581200000003</v>
      </c>
      <c r="S19" s="7">
        <v>0.492817581</v>
      </c>
      <c r="T19" s="7">
        <v>0.444246262</v>
      </c>
      <c r="U19" s="7">
        <v>0.43578731999999998</v>
      </c>
      <c r="V19" s="7">
        <v>0.52588260200000003</v>
      </c>
      <c r="W19" s="7">
        <v>0.56638234899999995</v>
      </c>
      <c r="X19" s="7">
        <v>0.54969483600000002</v>
      </c>
      <c r="Y19" s="7">
        <v>0.51607805500000004</v>
      </c>
      <c r="Z19" s="7">
        <v>0.51410448600000003</v>
      </c>
      <c r="AA19" s="7">
        <v>0.55398273499999995</v>
      </c>
      <c r="AB19" s="7"/>
    </row>
    <row r="20" spans="1:28" x14ac:dyDescent="0.2">
      <c r="A20" s="7" t="s">
        <v>30</v>
      </c>
      <c r="B20" s="7" t="s">
        <v>536</v>
      </c>
      <c r="C20" s="7">
        <v>0.25220072300000002</v>
      </c>
      <c r="D20" s="7">
        <v>0.33449232600000001</v>
      </c>
      <c r="E20" s="7">
        <v>0.30543640300000002</v>
      </c>
      <c r="F20" s="7">
        <v>0.47919842600000001</v>
      </c>
      <c r="G20" s="7">
        <v>0.43937548999999998</v>
      </c>
      <c r="H20" s="7">
        <v>0.38532510399999997</v>
      </c>
      <c r="I20" s="7">
        <v>0.467953175</v>
      </c>
      <c r="J20" s="7">
        <v>0.54944026499999998</v>
      </c>
      <c r="K20" s="7">
        <v>0.58901679500000004</v>
      </c>
      <c r="L20" s="7">
        <v>0.62529534099999995</v>
      </c>
      <c r="M20" s="7">
        <v>0.57565921499999995</v>
      </c>
      <c r="N20" s="7">
        <v>0.62735515799999997</v>
      </c>
      <c r="O20" s="7">
        <v>0.57167214200000005</v>
      </c>
      <c r="P20" s="7">
        <v>0.54267025000000002</v>
      </c>
      <c r="Q20" s="7">
        <v>0.48665648700000003</v>
      </c>
      <c r="R20" s="7">
        <v>0.51957350999999996</v>
      </c>
      <c r="S20" s="7">
        <v>0.50095045599999999</v>
      </c>
      <c r="T20" s="7">
        <v>0.492306352</v>
      </c>
      <c r="U20" s="7">
        <v>0.49091002299999997</v>
      </c>
      <c r="V20" s="7">
        <v>0.44202724100000002</v>
      </c>
      <c r="W20" s="7">
        <v>0.37237346199999999</v>
      </c>
      <c r="X20" s="7">
        <v>0.352013409</v>
      </c>
      <c r="Y20" s="7">
        <v>0.32008355900000002</v>
      </c>
      <c r="Z20" s="7">
        <v>0.294695973</v>
      </c>
      <c r="AA20" s="7">
        <v>0.43559536300000001</v>
      </c>
      <c r="AB20" s="7"/>
    </row>
    <row r="21" spans="1:28" x14ac:dyDescent="0.2">
      <c r="A21" s="7" t="s">
        <v>31</v>
      </c>
      <c r="B21" s="7" t="s">
        <v>537</v>
      </c>
      <c r="C21" s="7">
        <v>-0.61606144900000004</v>
      </c>
      <c r="D21" s="7">
        <v>-0.68436598800000004</v>
      </c>
      <c r="E21" s="7">
        <v>-0.66755753799999995</v>
      </c>
      <c r="F21" s="7">
        <v>-0.76059269900000004</v>
      </c>
      <c r="G21" s="7">
        <v>-0.72919177999999996</v>
      </c>
      <c r="H21" s="7">
        <v>-0.74343115100000001</v>
      </c>
      <c r="I21" s="7">
        <v>-0.71395468699999998</v>
      </c>
      <c r="J21" s="7">
        <v>-0.99111962300000001</v>
      </c>
      <c r="K21" s="7">
        <v>-0.955391824</v>
      </c>
      <c r="L21" s="7">
        <v>-0.91241914000000002</v>
      </c>
      <c r="M21" s="7">
        <v>-0.63373184199999999</v>
      </c>
      <c r="N21" s="7">
        <v>-0.55531454099999999</v>
      </c>
      <c r="O21" s="7">
        <v>-0.521209598</v>
      </c>
      <c r="P21" s="7">
        <v>-0.41586884899999998</v>
      </c>
      <c r="Q21" s="7">
        <v>-0.41380047800000003</v>
      </c>
      <c r="R21" s="7">
        <v>-0.55860996200000002</v>
      </c>
      <c r="S21" s="7">
        <v>-0.68806964199999998</v>
      </c>
      <c r="T21" s="7">
        <v>-0.83504384799999998</v>
      </c>
      <c r="U21" s="7">
        <v>-0.87933289999999997</v>
      </c>
      <c r="V21" s="7">
        <v>-0.76933354099999995</v>
      </c>
      <c r="W21" s="7">
        <v>-0.87940067099999997</v>
      </c>
      <c r="X21" s="7">
        <v>-0.84278476199999997</v>
      </c>
      <c r="Y21" s="7">
        <v>-0.75694972299999996</v>
      </c>
      <c r="Z21" s="7">
        <v>-0.72236543900000005</v>
      </c>
      <c r="AA21" s="7">
        <v>-0.63719648100000004</v>
      </c>
      <c r="AB21" s="7"/>
    </row>
    <row r="22" spans="1:28" x14ac:dyDescent="0.2">
      <c r="A22" s="7" t="s">
        <v>32</v>
      </c>
      <c r="B22" s="7" t="s">
        <v>538</v>
      </c>
      <c r="C22" s="7">
        <v>0.43412604900000001</v>
      </c>
      <c r="D22" s="7">
        <v>0.434988767</v>
      </c>
      <c r="E22" s="7">
        <v>0.45783841600000003</v>
      </c>
      <c r="F22" s="7">
        <v>0.53264504700000004</v>
      </c>
      <c r="G22" s="7">
        <v>0.53814053500000003</v>
      </c>
      <c r="H22" s="7">
        <v>0.55760097500000005</v>
      </c>
      <c r="I22" s="7">
        <v>0.59933757799999998</v>
      </c>
      <c r="J22" s="7">
        <v>0.62367856499999996</v>
      </c>
      <c r="K22" s="7">
        <v>0.73766130200000002</v>
      </c>
      <c r="L22" s="7">
        <v>0.63400614300000002</v>
      </c>
      <c r="M22" s="7">
        <v>0.61280077700000002</v>
      </c>
      <c r="N22" s="7">
        <v>0.58876937600000001</v>
      </c>
      <c r="O22" s="7">
        <v>0.50983762700000002</v>
      </c>
      <c r="P22" s="7">
        <v>0.46769312000000002</v>
      </c>
      <c r="Q22" s="7">
        <v>0.40842872899999999</v>
      </c>
      <c r="R22" s="7">
        <v>0.415929139</v>
      </c>
      <c r="S22" s="7">
        <v>0.47523236299999999</v>
      </c>
      <c r="T22" s="7">
        <v>0.44362634400000001</v>
      </c>
      <c r="U22" s="7">
        <v>0.47184538799999998</v>
      </c>
      <c r="V22" s="7">
        <v>0.43055927799999999</v>
      </c>
      <c r="W22" s="7">
        <v>0.42488053399999998</v>
      </c>
      <c r="X22" s="7">
        <v>0.32451793600000001</v>
      </c>
      <c r="Y22" s="7">
        <v>0.34898969499999999</v>
      </c>
      <c r="Z22" s="7">
        <v>0.35552385399999997</v>
      </c>
      <c r="AA22" s="7">
        <v>0.44158709000000002</v>
      </c>
      <c r="AB22" s="7"/>
    </row>
    <row r="23" spans="1:28" x14ac:dyDescent="0.2">
      <c r="A23" s="7" t="s">
        <v>33</v>
      </c>
      <c r="B23" s="7" t="s">
        <v>539</v>
      </c>
      <c r="C23" s="7">
        <v>-0.502636313</v>
      </c>
      <c r="D23" s="7">
        <v>-0.36888068899999998</v>
      </c>
      <c r="E23" s="7">
        <v>-0.20455037100000001</v>
      </c>
      <c r="F23" s="7">
        <v>-0.33736535899999998</v>
      </c>
      <c r="G23" s="7">
        <v>-0.28179421999999998</v>
      </c>
      <c r="H23" s="7">
        <v>-0.397008955</v>
      </c>
      <c r="I23" s="7">
        <v>-0.39783596999999998</v>
      </c>
      <c r="J23" s="7">
        <v>-0.26183569400000001</v>
      </c>
      <c r="K23" s="7">
        <v>-0.22644704600000001</v>
      </c>
      <c r="L23" s="7">
        <v>-0.20063462900000001</v>
      </c>
      <c r="M23" s="7">
        <v>-0.20800945200000001</v>
      </c>
      <c r="N23" s="7">
        <v>-0.17046594600000001</v>
      </c>
      <c r="O23" s="7">
        <v>-0.20020058800000001</v>
      </c>
      <c r="P23" s="7">
        <v>-0.21973274600000001</v>
      </c>
      <c r="Q23" s="7">
        <v>-0.17017236399999999</v>
      </c>
      <c r="R23" s="7">
        <v>-0.29078388199999999</v>
      </c>
      <c r="S23" s="7">
        <v>-6.0923636000000003E-2</v>
      </c>
      <c r="T23" s="7">
        <v>6.1871830000000003E-2</v>
      </c>
      <c r="U23" s="7">
        <v>0.113563225</v>
      </c>
      <c r="V23" s="7">
        <v>1.1451865E-2</v>
      </c>
      <c r="W23" s="7">
        <v>-0.13060820100000001</v>
      </c>
      <c r="X23" s="7">
        <v>-0.11609111</v>
      </c>
      <c r="Y23" s="7">
        <v>-4.2608935000000001E-2</v>
      </c>
      <c r="Z23" s="7">
        <v>-0.59393244999999995</v>
      </c>
      <c r="AA23" s="7">
        <v>-0.72943681500000002</v>
      </c>
      <c r="AB23" s="7"/>
    </row>
    <row r="24" spans="1:28" x14ac:dyDescent="0.2">
      <c r="A24" s="7" t="s">
        <v>34</v>
      </c>
      <c r="B24" s="7" t="s">
        <v>540</v>
      </c>
      <c r="C24" s="7">
        <v>-1.491672873</v>
      </c>
      <c r="D24" s="7">
        <v>-1.378702044</v>
      </c>
      <c r="E24" s="7">
        <v>-1.412679434</v>
      </c>
      <c r="F24" s="7">
        <v>-1.0751452450000001</v>
      </c>
      <c r="G24" s="7">
        <v>-1.113856792</v>
      </c>
      <c r="H24" s="7">
        <v>-1.203102589</v>
      </c>
      <c r="I24" s="7">
        <v>-0.57757628000000005</v>
      </c>
      <c r="J24" s="7">
        <v>-0.62927115</v>
      </c>
      <c r="K24" s="7">
        <v>-0.61968219300000005</v>
      </c>
      <c r="L24" s="7">
        <v>-0.58993649500000001</v>
      </c>
      <c r="M24" s="7">
        <v>-0.59390771399999998</v>
      </c>
      <c r="N24" s="7">
        <v>-0.83805340500000003</v>
      </c>
      <c r="O24" s="7">
        <v>-0.82971358299999998</v>
      </c>
      <c r="P24" s="7">
        <v>-0.79386228299999995</v>
      </c>
      <c r="Q24" s="7">
        <v>-0.85121065399999996</v>
      </c>
      <c r="R24" s="7">
        <v>-0.96906018299999996</v>
      </c>
      <c r="S24" s="7">
        <v>-1.196063876</v>
      </c>
      <c r="T24" s="7">
        <v>-1.4781649109999999</v>
      </c>
      <c r="U24" s="7">
        <v>-1.4944883579999999</v>
      </c>
      <c r="V24" s="7">
        <v>-1.567338943</v>
      </c>
      <c r="W24" s="7">
        <v>-1.626239896</v>
      </c>
      <c r="X24" s="7">
        <v>-1.428781748</v>
      </c>
      <c r="Y24" s="7">
        <v>-1.3027243610000001</v>
      </c>
      <c r="Z24" s="7">
        <v>-1.2900375129999999</v>
      </c>
      <c r="AA24" s="7">
        <v>-1.2735273840000001</v>
      </c>
      <c r="AB24" s="7"/>
    </row>
    <row r="25" spans="1:28" x14ac:dyDescent="0.2">
      <c r="A25" s="7" t="s">
        <v>35</v>
      </c>
      <c r="B25" s="7" t="s">
        <v>541</v>
      </c>
      <c r="C25" s="7">
        <v>-0.71290826799999996</v>
      </c>
      <c r="D25" s="7">
        <v>-0.77338588200000002</v>
      </c>
      <c r="E25" s="7">
        <v>-0.73264402200000001</v>
      </c>
      <c r="F25" s="7">
        <v>-0.67202430999999996</v>
      </c>
      <c r="G25" s="7">
        <v>-0.84741795099999995</v>
      </c>
      <c r="H25" s="7">
        <v>-0.81287103900000002</v>
      </c>
      <c r="I25" s="7">
        <v>-0.94440591299999999</v>
      </c>
      <c r="J25" s="7">
        <v>-0.83018708200000002</v>
      </c>
      <c r="K25" s="7">
        <v>-0.82637011999999999</v>
      </c>
      <c r="L25" s="7">
        <v>-0.86688679499999999</v>
      </c>
      <c r="M25" s="7">
        <v>-0.81012070199999997</v>
      </c>
      <c r="N25" s="7">
        <v>-0.82309734800000001</v>
      </c>
      <c r="O25" s="7">
        <v>-0.81658410999999997</v>
      </c>
      <c r="P25" s="7">
        <v>-0.85907250599999996</v>
      </c>
      <c r="Q25" s="7">
        <v>-0.87840485599999996</v>
      </c>
      <c r="R25" s="7">
        <v>-1.033121943</v>
      </c>
      <c r="S25" s="7">
        <v>-1.0498126750000001</v>
      </c>
      <c r="T25" s="7">
        <v>-1.036355972</v>
      </c>
      <c r="U25" s="7">
        <v>-1.081954598</v>
      </c>
      <c r="V25" s="7">
        <v>-1.1387079950000001</v>
      </c>
      <c r="W25" s="7">
        <v>-1.1291114090000001</v>
      </c>
      <c r="X25" s="7">
        <v>-1.2624078990000001</v>
      </c>
      <c r="Y25" s="7">
        <v>-1.3288978339999999</v>
      </c>
      <c r="Z25" s="7">
        <v>-1.2055864329999999</v>
      </c>
      <c r="AA25" s="7">
        <v>-1.2007615570000001</v>
      </c>
      <c r="AB25" s="7"/>
    </row>
    <row r="26" spans="1:28" x14ac:dyDescent="0.2">
      <c r="A26" s="7" t="s">
        <v>36</v>
      </c>
      <c r="B26" s="7" t="s">
        <v>542</v>
      </c>
      <c r="C26" s="7">
        <v>-0.89701694300000001</v>
      </c>
      <c r="D26" s="7">
        <v>-1.0127961640000001</v>
      </c>
      <c r="E26" s="7">
        <v>-1.0008245710000001</v>
      </c>
      <c r="F26" s="7">
        <v>-1.0107336039999999</v>
      </c>
      <c r="G26" s="7">
        <v>-1.0007866620000001</v>
      </c>
      <c r="H26" s="7">
        <v>-0.91121107300000004</v>
      </c>
      <c r="I26" s="7">
        <v>-0.96042412499999996</v>
      </c>
      <c r="J26" s="7">
        <v>-0.91908192600000005</v>
      </c>
      <c r="K26" s="7">
        <v>-0.94382697299999996</v>
      </c>
      <c r="L26" s="7">
        <v>-0.96053451300000003</v>
      </c>
      <c r="M26" s="7">
        <v>-0.93266481199999995</v>
      </c>
      <c r="N26" s="7">
        <v>-0.94992208499999997</v>
      </c>
      <c r="O26" s="7">
        <v>-0.93228119600000003</v>
      </c>
      <c r="P26" s="7">
        <v>-0.91760188300000001</v>
      </c>
      <c r="Q26" s="7">
        <v>-0.93298792799999997</v>
      </c>
      <c r="R26" s="7">
        <v>-0.87257689199999999</v>
      </c>
      <c r="S26" s="7">
        <v>-0.88454514699999998</v>
      </c>
      <c r="T26" s="7">
        <v>-0.96320039000000002</v>
      </c>
      <c r="U26" s="7">
        <v>-0.98070114900000005</v>
      </c>
      <c r="V26" s="7">
        <v>-1.036474943</v>
      </c>
      <c r="W26" s="7">
        <v>-1.120200753</v>
      </c>
      <c r="X26" s="7">
        <v>-1.113469005</v>
      </c>
      <c r="Y26" s="7">
        <v>-1.0606721640000001</v>
      </c>
      <c r="Z26" s="7">
        <v>-1.046603918</v>
      </c>
      <c r="AA26" s="7">
        <v>-0.97998762100000003</v>
      </c>
      <c r="AB26" s="7"/>
    </row>
    <row r="27" spans="1:28" x14ac:dyDescent="0.2">
      <c r="A27" s="7" t="s">
        <v>37</v>
      </c>
      <c r="B27" s="7" t="s">
        <v>543</v>
      </c>
      <c r="C27" s="7">
        <v>1.5411472319999999</v>
      </c>
      <c r="D27" s="7">
        <v>1.510138631</v>
      </c>
      <c r="E27" s="7">
        <v>1.485455513</v>
      </c>
      <c r="F27" s="7">
        <v>1.4540907139999999</v>
      </c>
      <c r="G27" s="7">
        <v>1.4980331659999999</v>
      </c>
      <c r="H27" s="7">
        <v>1.602939248</v>
      </c>
      <c r="I27" s="7">
        <v>1.4725830550000001</v>
      </c>
      <c r="J27" s="7">
        <v>1.43164742</v>
      </c>
      <c r="K27" s="7">
        <v>1.407875896</v>
      </c>
      <c r="L27" s="7">
        <v>1.437735081</v>
      </c>
      <c r="M27" s="7">
        <v>1.425126076</v>
      </c>
      <c r="N27" s="7">
        <v>1.383568168</v>
      </c>
      <c r="O27" s="7">
        <v>1.4141405819999999</v>
      </c>
      <c r="P27" s="7">
        <v>1.477173686</v>
      </c>
      <c r="Q27" s="7">
        <v>1.4979575869999999</v>
      </c>
      <c r="R27" s="7">
        <v>1.4438029530000001</v>
      </c>
      <c r="S27" s="7">
        <v>1.4896377329999999</v>
      </c>
      <c r="T27" s="7">
        <v>1.467557311</v>
      </c>
      <c r="U27" s="7">
        <v>1.499092817</v>
      </c>
      <c r="V27" s="7">
        <v>1.5472311969999999</v>
      </c>
      <c r="W27" s="7">
        <v>1.486378551</v>
      </c>
      <c r="X27" s="7">
        <v>1.5146043300000001</v>
      </c>
      <c r="Y27" s="7">
        <v>1.4831846950000001</v>
      </c>
      <c r="Z27" s="7">
        <v>1.4818241599999999</v>
      </c>
      <c r="AA27" s="7">
        <v>1.506907821</v>
      </c>
      <c r="AB27" s="7"/>
    </row>
    <row r="28" spans="1:28" x14ac:dyDescent="0.2">
      <c r="A28" s="7" t="s">
        <v>38</v>
      </c>
      <c r="B28" s="7" t="s">
        <v>544</v>
      </c>
      <c r="C28" s="7">
        <v>-0.78889483199999999</v>
      </c>
      <c r="D28" s="7">
        <v>-0.64440536500000001</v>
      </c>
      <c r="E28" s="7">
        <v>-0.626978755</v>
      </c>
      <c r="F28" s="7">
        <v>-0.92188262899999995</v>
      </c>
      <c r="G28" s="7">
        <v>-1.1811851259999999</v>
      </c>
      <c r="H28" s="7">
        <v>-1.2300819160000001</v>
      </c>
      <c r="I28" s="7">
        <v>-0.92241847499999996</v>
      </c>
      <c r="J28" s="7">
        <v>-0.91030919600000004</v>
      </c>
      <c r="K28" s="7">
        <v>-0.97640490499999999</v>
      </c>
      <c r="L28" s="7">
        <v>-0.883298099</v>
      </c>
      <c r="M28" s="7">
        <v>-0.89705669899999996</v>
      </c>
      <c r="N28" s="7">
        <v>-0.994389474</v>
      </c>
      <c r="O28" s="7">
        <v>-0.98515194699999997</v>
      </c>
      <c r="P28" s="7">
        <v>-1.1314140559999999</v>
      </c>
      <c r="Q28" s="7">
        <v>-1.360377312</v>
      </c>
      <c r="R28" s="7">
        <v>-1.3114706279999999</v>
      </c>
      <c r="S28" s="7">
        <v>-1.148807049</v>
      </c>
      <c r="T28" s="7">
        <v>-1.011749268</v>
      </c>
      <c r="U28" s="7">
        <v>-1.0343296529999999</v>
      </c>
      <c r="V28" s="7">
        <v>-1.1101319789999999</v>
      </c>
      <c r="W28" s="7">
        <v>-1.1307153700000001</v>
      </c>
      <c r="X28" s="7">
        <v>-1.2096425289999999</v>
      </c>
      <c r="Y28" s="7">
        <v>-1.094773531</v>
      </c>
      <c r="Z28" s="7">
        <v>-1.111836314</v>
      </c>
      <c r="AA28" s="7">
        <v>-1.1712888480000001</v>
      </c>
      <c r="AB28" s="7"/>
    </row>
    <row r="29" spans="1:28" x14ac:dyDescent="0.2">
      <c r="A29" s="7" t="s">
        <v>39</v>
      </c>
      <c r="B29" s="7" t="s">
        <v>545</v>
      </c>
      <c r="C29" s="7">
        <v>-0.95055514600000002</v>
      </c>
      <c r="D29" s="7">
        <v>-0.924428523</v>
      </c>
      <c r="E29" s="7">
        <v>-0.92184531700000005</v>
      </c>
      <c r="F29" s="7">
        <v>-0.86211282</v>
      </c>
      <c r="G29" s="7">
        <v>-1.0423868890000001</v>
      </c>
      <c r="H29" s="7">
        <v>-1.1550843719999999</v>
      </c>
      <c r="I29" s="7">
        <v>-1.2224487070000001</v>
      </c>
      <c r="J29" s="7">
        <v>-1.299249887</v>
      </c>
      <c r="K29" s="7">
        <v>-1.3319611549999999</v>
      </c>
      <c r="L29" s="7">
        <v>-1.3268752100000001</v>
      </c>
      <c r="M29" s="7">
        <v>-1.278483152</v>
      </c>
      <c r="N29" s="7">
        <v>-1.242273331</v>
      </c>
      <c r="O29" s="7">
        <v>-1.240413427</v>
      </c>
      <c r="P29" s="7">
        <v>-1.230369329</v>
      </c>
      <c r="Q29" s="7">
        <v>-1.2627212999999999</v>
      </c>
      <c r="R29" s="7">
        <v>-1.252233267</v>
      </c>
      <c r="S29" s="7">
        <v>-1.257960677</v>
      </c>
      <c r="T29" s="7">
        <v>-1.289147496</v>
      </c>
      <c r="U29" s="7">
        <v>-1.2942359450000001</v>
      </c>
      <c r="V29" s="7">
        <v>-1.366816759</v>
      </c>
      <c r="W29" s="7">
        <v>-1.3405779600000001</v>
      </c>
      <c r="X29" s="7">
        <v>-1.3077034949999999</v>
      </c>
      <c r="Y29" s="7">
        <v>-1.307262063</v>
      </c>
      <c r="Z29" s="7">
        <v>-1.363233447</v>
      </c>
      <c r="AA29" s="7">
        <v>-1.339967608</v>
      </c>
      <c r="AB29" s="7"/>
    </row>
    <row r="30" spans="1:28" x14ac:dyDescent="0.2">
      <c r="A30" s="7" t="s">
        <v>40</v>
      </c>
      <c r="B30" s="7" t="s">
        <v>546</v>
      </c>
      <c r="C30" s="7">
        <v>0.72006660700000003</v>
      </c>
      <c r="D30" s="7">
        <v>0.61060464400000003</v>
      </c>
      <c r="E30" s="7">
        <v>0.86867767600000001</v>
      </c>
      <c r="F30" s="7">
        <v>1.0630513429999999</v>
      </c>
      <c r="G30" s="7">
        <v>1.027090788</v>
      </c>
      <c r="H30" s="7">
        <v>1.181318402</v>
      </c>
      <c r="I30" s="7">
        <v>1.26733005</v>
      </c>
      <c r="J30" s="7">
        <v>1.110522985</v>
      </c>
      <c r="K30" s="7">
        <v>1.137572765</v>
      </c>
      <c r="L30" s="7">
        <v>1.0559803249999999</v>
      </c>
      <c r="M30" s="7">
        <v>1.053441286</v>
      </c>
      <c r="N30" s="7">
        <v>1.134811282</v>
      </c>
      <c r="O30" s="7">
        <v>1.116387367</v>
      </c>
      <c r="P30" s="7">
        <v>1.1260429620000001</v>
      </c>
      <c r="Q30" s="7">
        <v>1.1590939760000001</v>
      </c>
      <c r="R30" s="7">
        <v>1.0934979920000001</v>
      </c>
      <c r="S30" s="7">
        <v>1.035963178</v>
      </c>
      <c r="T30" s="7">
        <v>1.0260877610000001</v>
      </c>
      <c r="U30" s="7">
        <v>1.0310465099999999</v>
      </c>
      <c r="V30" s="7">
        <v>1.0793776509999999</v>
      </c>
      <c r="W30" s="7">
        <v>1.043463349</v>
      </c>
      <c r="X30" s="7">
        <v>1.043659568</v>
      </c>
      <c r="Y30" s="7">
        <v>1.0066180229999999</v>
      </c>
      <c r="Z30" s="7">
        <v>1.029101968</v>
      </c>
      <c r="AA30" s="7">
        <v>1.0559366939999999</v>
      </c>
      <c r="AB30" s="7"/>
    </row>
    <row r="31" spans="1:28" x14ac:dyDescent="0.2">
      <c r="A31" s="7" t="s">
        <v>41</v>
      </c>
      <c r="B31" s="7" t="s">
        <v>547</v>
      </c>
      <c r="C31" s="7">
        <v>-1.308659792</v>
      </c>
      <c r="D31" s="7">
        <v>-1.3734537360000001</v>
      </c>
      <c r="E31" s="7">
        <v>-1.3112519979999999</v>
      </c>
      <c r="F31" s="7">
        <v>-1.4827383759999999</v>
      </c>
      <c r="G31" s="7">
        <v>-1.4343427419999999</v>
      </c>
      <c r="H31" s="7">
        <v>-1.375742078</v>
      </c>
      <c r="I31" s="7">
        <v>-1.407315731</v>
      </c>
      <c r="J31" s="7">
        <v>-1.6177722219999999</v>
      </c>
      <c r="K31" s="7">
        <v>-1.5927370789999999</v>
      </c>
      <c r="L31" s="7">
        <v>-1.5725717539999999</v>
      </c>
      <c r="M31" s="7">
        <v>-1.57062459</v>
      </c>
      <c r="N31" s="7">
        <v>-1.552206993</v>
      </c>
      <c r="O31" s="7">
        <v>-1.520025492</v>
      </c>
      <c r="P31" s="7">
        <v>-1.517843246</v>
      </c>
      <c r="Q31" s="7">
        <v>-1.5133301020000001</v>
      </c>
      <c r="R31" s="7">
        <v>-1.5332180259999999</v>
      </c>
      <c r="S31" s="7">
        <v>-1.5772094729999999</v>
      </c>
      <c r="T31" s="7">
        <v>-1.4818035359999999</v>
      </c>
      <c r="U31" s="7">
        <v>-1.4234722849999999</v>
      </c>
      <c r="V31" s="7">
        <v>-1.3610062599999999</v>
      </c>
      <c r="W31" s="7">
        <v>-1.5305961370000001</v>
      </c>
      <c r="X31" s="7">
        <v>-1.5561522249999999</v>
      </c>
      <c r="Y31" s="7">
        <v>-1.531524777</v>
      </c>
      <c r="Z31" s="7">
        <v>-1.4903912539999999</v>
      </c>
      <c r="AA31" s="7">
        <v>-1.407965779</v>
      </c>
      <c r="AB31" s="7"/>
    </row>
    <row r="32" spans="1:28" x14ac:dyDescent="0.2">
      <c r="A32" s="7" t="s">
        <v>42</v>
      </c>
      <c r="B32" s="7" t="s">
        <v>548</v>
      </c>
      <c r="C32" s="7">
        <v>-0.48073881899999998</v>
      </c>
      <c r="D32" s="7">
        <v>-0.31870627400000001</v>
      </c>
      <c r="E32" s="7">
        <v>-0.40402472</v>
      </c>
      <c r="F32" s="7">
        <v>-0.36446300100000001</v>
      </c>
      <c r="G32" s="7">
        <v>-0.396328032</v>
      </c>
      <c r="H32" s="7">
        <v>-0.287673295</v>
      </c>
      <c r="I32" s="7">
        <v>-0.27910470999999998</v>
      </c>
      <c r="J32" s="7">
        <v>-9.8891303E-2</v>
      </c>
      <c r="K32" s="7">
        <v>-8.9563510999999998E-2</v>
      </c>
      <c r="L32" s="7">
        <v>-8.6735963999999999E-2</v>
      </c>
      <c r="M32" s="7">
        <v>-7.2692438999999998E-2</v>
      </c>
      <c r="N32" s="7">
        <v>-5.3746863999999998E-2</v>
      </c>
      <c r="O32" s="7">
        <v>1.4163864E-2</v>
      </c>
      <c r="P32" s="7">
        <v>1.4944569E-2</v>
      </c>
      <c r="Q32" s="7">
        <v>-1.3910600000000001E-4</v>
      </c>
      <c r="R32" s="7">
        <v>1.3160702999999999E-2</v>
      </c>
      <c r="S32" s="7">
        <v>5.5029392000000003E-2</v>
      </c>
      <c r="T32" s="7">
        <v>0.16855935799999999</v>
      </c>
      <c r="U32" s="7">
        <v>0.16078029599999999</v>
      </c>
      <c r="V32" s="7">
        <v>0.241089255</v>
      </c>
      <c r="W32" s="7">
        <v>0.276786953</v>
      </c>
      <c r="X32" s="7">
        <v>0.210267976</v>
      </c>
      <c r="Y32" s="7">
        <v>0.16334433900000001</v>
      </c>
      <c r="Z32" s="7">
        <v>0.23940192199999999</v>
      </c>
      <c r="AA32" s="7">
        <v>0.26208204000000002</v>
      </c>
      <c r="AB32" s="7"/>
    </row>
    <row r="33" spans="1:28" x14ac:dyDescent="0.2">
      <c r="A33" s="7" t="s">
        <v>43</v>
      </c>
      <c r="B33" s="7" t="s">
        <v>549</v>
      </c>
      <c r="C33" s="7">
        <v>-1.541679263</v>
      </c>
      <c r="D33" s="7">
        <v>-1.6544070239999999</v>
      </c>
      <c r="E33" s="7">
        <v>-1.646420598</v>
      </c>
      <c r="F33" s="7">
        <v>-1.497342467</v>
      </c>
      <c r="G33" s="7">
        <v>-1.4751847979999999</v>
      </c>
      <c r="H33" s="7">
        <v>-1.598924518</v>
      </c>
      <c r="I33" s="7">
        <v>-1.427283168</v>
      </c>
      <c r="J33" s="7">
        <v>-1.118447661</v>
      </c>
      <c r="K33" s="7">
        <v>-1.1002517940000001</v>
      </c>
      <c r="L33" s="7">
        <v>-1.2706656460000001</v>
      </c>
      <c r="M33" s="7">
        <v>-1.2889335159999999</v>
      </c>
      <c r="N33" s="7">
        <v>-1.289480805</v>
      </c>
      <c r="O33" s="7">
        <v>-1.371795058</v>
      </c>
      <c r="P33" s="7">
        <v>-1.365085602</v>
      </c>
      <c r="Q33" s="7">
        <v>-1.344586134</v>
      </c>
      <c r="R33" s="7">
        <v>-1.2091232540000001</v>
      </c>
      <c r="S33" s="7">
        <v>-1.227683544</v>
      </c>
      <c r="T33" s="7">
        <v>-1.337448835</v>
      </c>
      <c r="U33" s="7">
        <v>-1.3848774429999999</v>
      </c>
      <c r="V33" s="7">
        <v>-1.399943113</v>
      </c>
      <c r="W33" s="7">
        <v>-1.222679853</v>
      </c>
      <c r="X33" s="7">
        <v>-1.16137135</v>
      </c>
      <c r="Y33" s="7">
        <v>-1.090481281</v>
      </c>
      <c r="Z33" s="7">
        <v>-1.089787364</v>
      </c>
      <c r="AA33" s="7">
        <v>-1.123507142</v>
      </c>
      <c r="AB33" s="7"/>
    </row>
    <row r="34" spans="1:28" x14ac:dyDescent="0.2">
      <c r="A34" s="7" t="s">
        <v>44</v>
      </c>
      <c r="B34" s="7" t="s">
        <v>550</v>
      </c>
      <c r="C34" s="7">
        <v>-0.78861522699999997</v>
      </c>
      <c r="D34" s="7">
        <v>-1.4001436229999999</v>
      </c>
      <c r="E34" s="7">
        <v>-1.3553621769999999</v>
      </c>
      <c r="F34" s="7">
        <v>-0.83609569100000003</v>
      </c>
      <c r="G34" s="7">
        <v>-0.77771073599999996</v>
      </c>
      <c r="H34" s="7">
        <v>-0.90161132799999999</v>
      </c>
      <c r="I34" s="7">
        <v>-1.0035825970000001</v>
      </c>
      <c r="J34" s="7">
        <v>-1.0968414550000001</v>
      </c>
      <c r="K34" s="7">
        <v>-1.1220047470000001</v>
      </c>
      <c r="L34" s="7">
        <v>-1.0454664229999999</v>
      </c>
      <c r="M34" s="7">
        <v>-0.99459213000000002</v>
      </c>
      <c r="N34" s="7">
        <v>-0.95424616299999998</v>
      </c>
      <c r="O34" s="7">
        <v>-1.00508368</v>
      </c>
      <c r="P34" s="7">
        <v>-1.0476616620000001</v>
      </c>
      <c r="Q34" s="7">
        <v>-1.0119414330000001</v>
      </c>
      <c r="R34" s="7">
        <v>-1.0333814619999999</v>
      </c>
      <c r="S34" s="7">
        <v>-0.94610780500000002</v>
      </c>
      <c r="T34" s="7">
        <v>-1.091353893</v>
      </c>
      <c r="U34" s="7">
        <v>-1.050402761</v>
      </c>
      <c r="V34" s="7">
        <v>-1.100241303</v>
      </c>
      <c r="W34" s="7">
        <v>-1.186661363</v>
      </c>
      <c r="X34" s="7">
        <v>-1.185449362</v>
      </c>
      <c r="Y34" s="7">
        <v>-1.1352617739999999</v>
      </c>
      <c r="Z34" s="7">
        <v>-1.0973635909999999</v>
      </c>
      <c r="AA34" s="7">
        <v>-1.065718293</v>
      </c>
      <c r="AB34" s="7"/>
    </row>
    <row r="35" spans="1:28" x14ac:dyDescent="0.2">
      <c r="A35" s="7" t="s">
        <v>45</v>
      </c>
      <c r="B35" s="7" t="s">
        <v>551</v>
      </c>
      <c r="C35" s="7">
        <v>1.0652137989999999</v>
      </c>
      <c r="D35" s="7">
        <v>1.1157896519999999</v>
      </c>
      <c r="E35" s="7">
        <v>1.066084027</v>
      </c>
      <c r="F35" s="7">
        <v>1.0854876040000001</v>
      </c>
      <c r="G35" s="7">
        <v>0.93908512600000005</v>
      </c>
      <c r="H35" s="7">
        <v>0.93965792699999995</v>
      </c>
      <c r="I35" s="7">
        <v>0.811969936</v>
      </c>
      <c r="J35" s="7">
        <v>0.94996351000000001</v>
      </c>
      <c r="K35" s="7">
        <v>0.97378629400000005</v>
      </c>
      <c r="L35" s="7">
        <v>1.0106869940000001</v>
      </c>
      <c r="M35" s="7">
        <v>1.0427612070000001</v>
      </c>
      <c r="N35" s="7">
        <v>1.0808454750000001</v>
      </c>
      <c r="O35" s="7">
        <v>1.0968961719999999</v>
      </c>
      <c r="P35" s="7">
        <v>1.1370227340000001</v>
      </c>
      <c r="Q35" s="7">
        <v>1.1319309470000001</v>
      </c>
      <c r="R35" s="7">
        <v>1.1745193</v>
      </c>
      <c r="S35" s="7">
        <v>1.1801295279999999</v>
      </c>
      <c r="T35" s="7">
        <v>1.1459192039999999</v>
      </c>
      <c r="U35" s="7">
        <v>1.149824977</v>
      </c>
      <c r="V35" s="7">
        <v>1.170761347</v>
      </c>
      <c r="W35" s="7">
        <v>1.154765606</v>
      </c>
      <c r="X35" s="7">
        <v>1.169667244</v>
      </c>
      <c r="Y35" s="7">
        <v>1.1266409159999999</v>
      </c>
      <c r="Z35" s="7">
        <v>1.1235420700000001</v>
      </c>
      <c r="AA35" s="7">
        <v>1.106686711</v>
      </c>
      <c r="AB35" s="7"/>
    </row>
    <row r="36" spans="1:28" x14ac:dyDescent="0.2">
      <c r="A36" s="7" t="s">
        <v>46</v>
      </c>
      <c r="B36" s="7" t="s">
        <v>552</v>
      </c>
      <c r="C36" s="7">
        <v>-0.55109453200000003</v>
      </c>
      <c r="D36" s="7">
        <v>-0.60282307899999998</v>
      </c>
      <c r="E36" s="7">
        <v>-0.87806230799999996</v>
      </c>
      <c r="F36" s="7">
        <v>-0.98225945199999998</v>
      </c>
      <c r="G36" s="7">
        <v>-1.091366649</v>
      </c>
      <c r="H36" s="7">
        <v>-1.144733548</v>
      </c>
      <c r="I36" s="7">
        <v>-1.2099078889999999</v>
      </c>
      <c r="J36" s="7">
        <v>-1.1645920279999999</v>
      </c>
      <c r="K36" s="7">
        <v>-1.091179371</v>
      </c>
      <c r="L36" s="7">
        <v>-1.0571936369999999</v>
      </c>
      <c r="M36" s="7">
        <v>-0.95585715800000004</v>
      </c>
      <c r="N36" s="7">
        <v>-0.94036239399999999</v>
      </c>
      <c r="O36" s="7">
        <v>-0.97968614099999995</v>
      </c>
      <c r="P36" s="7">
        <v>-0.68014764800000005</v>
      </c>
      <c r="Q36" s="7">
        <v>-0.654104888</v>
      </c>
      <c r="R36" s="7">
        <v>-0.44366329900000001</v>
      </c>
      <c r="S36" s="7">
        <v>-0.348742634</v>
      </c>
      <c r="T36" s="7">
        <v>-0.25571343299999999</v>
      </c>
      <c r="U36" s="7">
        <v>-0.228642285</v>
      </c>
      <c r="V36" s="7">
        <v>-0.17299874100000001</v>
      </c>
      <c r="W36" s="7">
        <v>-0.17086890299999999</v>
      </c>
      <c r="X36" s="7">
        <v>-0.45070958100000003</v>
      </c>
      <c r="Y36" s="7">
        <v>-0.376748949</v>
      </c>
      <c r="Z36" s="7">
        <v>-0.30954945099999998</v>
      </c>
      <c r="AA36" s="7">
        <v>-0.30512207699999999</v>
      </c>
      <c r="AB36" s="7"/>
    </row>
    <row r="37" spans="1:28" x14ac:dyDescent="0.2">
      <c r="A37" s="7" t="s">
        <v>47</v>
      </c>
      <c r="B37" s="7" t="s">
        <v>553</v>
      </c>
      <c r="C37" s="7">
        <v>-0.140542835</v>
      </c>
      <c r="D37" s="7">
        <v>-0.26880025899999999</v>
      </c>
      <c r="E37" s="7">
        <v>0.50594091399999996</v>
      </c>
      <c r="F37" s="7">
        <v>0.55939984300000001</v>
      </c>
      <c r="G37" s="7">
        <v>0.612688601</v>
      </c>
      <c r="H37" s="7">
        <v>0.641921878</v>
      </c>
      <c r="I37" s="7">
        <v>0.46310123800000003</v>
      </c>
      <c r="J37" s="7">
        <v>0.53153443300000003</v>
      </c>
      <c r="K37" s="7">
        <v>0.57056635600000005</v>
      </c>
      <c r="L37" s="7">
        <v>0.52726620400000002</v>
      </c>
      <c r="M37" s="7">
        <v>0.54117309999999996</v>
      </c>
      <c r="N37" s="7">
        <v>0.53548359899999998</v>
      </c>
      <c r="O37" s="7">
        <v>0.57887321700000005</v>
      </c>
      <c r="P37" s="7">
        <v>0.60394901000000001</v>
      </c>
      <c r="Q37" s="7">
        <v>0.58065569400000006</v>
      </c>
      <c r="R37" s="7">
        <v>0.56180179100000005</v>
      </c>
      <c r="S37" s="7">
        <v>0.595666111</v>
      </c>
      <c r="T37" s="7">
        <v>0.56444823700000002</v>
      </c>
      <c r="U37" s="7">
        <v>0.52005446</v>
      </c>
      <c r="V37" s="7">
        <v>0.51009666899999995</v>
      </c>
      <c r="W37" s="7">
        <v>0.52309149499999996</v>
      </c>
      <c r="X37" s="7">
        <v>0.63886475600000003</v>
      </c>
      <c r="Y37" s="7">
        <v>0.65898525699999999</v>
      </c>
      <c r="Z37" s="7">
        <v>0.67682391399999997</v>
      </c>
      <c r="AA37" s="7">
        <v>0.61814480999999999</v>
      </c>
      <c r="AB37" s="7"/>
    </row>
    <row r="38" spans="1:28" x14ac:dyDescent="0.2">
      <c r="A38" s="7" t="s">
        <v>48</v>
      </c>
      <c r="B38" s="7" t="s">
        <v>554</v>
      </c>
      <c r="C38" s="7">
        <v>1.0247141120000001</v>
      </c>
      <c r="D38" s="7">
        <v>0.96181744300000005</v>
      </c>
      <c r="E38" s="7">
        <v>1.0300598139999999</v>
      </c>
      <c r="F38" s="7">
        <v>1.0914694069999999</v>
      </c>
      <c r="G38" s="7">
        <v>0.96800500199999995</v>
      </c>
      <c r="H38" s="7">
        <v>0.91944843499999995</v>
      </c>
      <c r="I38" s="7">
        <v>0.94498306499999996</v>
      </c>
      <c r="J38" s="7">
        <v>1.081347346</v>
      </c>
      <c r="K38" s="7">
        <v>1.100642562</v>
      </c>
      <c r="L38" s="7">
        <v>1.1243107320000001</v>
      </c>
      <c r="M38" s="7">
        <v>1.102804422</v>
      </c>
      <c r="N38" s="7">
        <v>1.0648766759999999</v>
      </c>
      <c r="O38" s="7">
        <v>1.0966243739999999</v>
      </c>
      <c r="P38" s="7">
        <v>1.0725576880000001</v>
      </c>
      <c r="Q38" s="7">
        <v>1.0365756749999999</v>
      </c>
      <c r="R38" s="7">
        <v>1.058164597</v>
      </c>
      <c r="S38" s="7">
        <v>1.062483668</v>
      </c>
      <c r="T38" s="7">
        <v>1.0758485790000001</v>
      </c>
      <c r="U38" s="7">
        <v>1.085621357</v>
      </c>
      <c r="V38" s="7">
        <v>1.0693298579999999</v>
      </c>
      <c r="W38" s="7">
        <v>1.107759953</v>
      </c>
      <c r="X38" s="7">
        <v>0.95565348900000002</v>
      </c>
      <c r="Y38" s="7">
        <v>0.90730863799999995</v>
      </c>
      <c r="Z38" s="7">
        <v>0.90555876499999999</v>
      </c>
      <c r="AA38" s="7">
        <v>1.0135653019999999</v>
      </c>
      <c r="AB38" s="7"/>
    </row>
    <row r="39" spans="1:28" x14ac:dyDescent="0.2">
      <c r="A39" s="7" t="s">
        <v>243</v>
      </c>
      <c r="B39" s="7" t="s">
        <v>555</v>
      </c>
      <c r="C39" s="7">
        <v>1.0238394740000001</v>
      </c>
      <c r="D39" s="7">
        <v>0.94723540500000003</v>
      </c>
      <c r="E39" s="7">
        <v>0.747744203</v>
      </c>
      <c r="F39" s="7">
        <v>0.99584680800000003</v>
      </c>
      <c r="G39" s="7">
        <v>0.98689502500000004</v>
      </c>
      <c r="H39" s="7">
        <v>0.92366307999999997</v>
      </c>
      <c r="I39" s="7">
        <v>0.89691543600000001</v>
      </c>
      <c r="J39" s="7">
        <v>0.99483913199999996</v>
      </c>
      <c r="K39" s="7">
        <v>1.031690598</v>
      </c>
      <c r="L39" s="7">
        <v>1.0746315719999999</v>
      </c>
      <c r="M39" s="7">
        <v>1.0690307619999999</v>
      </c>
      <c r="N39" s="7">
        <v>1.0566248890000001</v>
      </c>
      <c r="O39" s="7">
        <v>1.0665619369999999</v>
      </c>
      <c r="P39" s="7">
        <v>1.0222644809999999</v>
      </c>
      <c r="Q39" s="7">
        <v>1.0402003529999999</v>
      </c>
      <c r="R39" s="7">
        <v>1.064736009</v>
      </c>
      <c r="S39" s="7">
        <v>1.0733913180000001</v>
      </c>
      <c r="T39" s="7">
        <v>1.0550044780000001</v>
      </c>
      <c r="U39" s="7">
        <v>0.91299736499999995</v>
      </c>
      <c r="V39" s="7">
        <v>0.87947267299999998</v>
      </c>
      <c r="W39" s="7">
        <v>0.89806950100000005</v>
      </c>
      <c r="X39" s="7">
        <v>1.0305188890000001</v>
      </c>
      <c r="Y39" s="7">
        <v>1.0562589170000001</v>
      </c>
      <c r="Z39" s="7">
        <v>1.0920095439999999</v>
      </c>
      <c r="AA39" s="7">
        <v>1.113175273</v>
      </c>
      <c r="AB39" s="7"/>
    </row>
    <row r="40" spans="1:28" x14ac:dyDescent="0.2">
      <c r="A40" s="7" t="s">
        <v>50</v>
      </c>
      <c r="B40" s="7" t="s">
        <v>556</v>
      </c>
      <c r="C40" s="7">
        <v>1.5145128969999999</v>
      </c>
      <c r="D40" s="7">
        <v>1.4290274380000001</v>
      </c>
      <c r="E40" s="7">
        <v>1.489291787</v>
      </c>
      <c r="F40" s="7">
        <v>1.4861948490000001</v>
      </c>
      <c r="G40" s="7">
        <v>1.5496810670000001</v>
      </c>
      <c r="H40" s="7">
        <v>1.7290320400000001</v>
      </c>
      <c r="I40" s="7">
        <v>1.695426106</v>
      </c>
      <c r="J40" s="7">
        <v>1.582011104</v>
      </c>
      <c r="K40" s="7">
        <v>1.497754335</v>
      </c>
      <c r="L40" s="7">
        <v>1.5644415620000001</v>
      </c>
      <c r="M40" s="7">
        <v>1.5567747350000001</v>
      </c>
      <c r="N40" s="7">
        <v>1.566785812</v>
      </c>
      <c r="O40" s="7">
        <v>1.5809509749999999</v>
      </c>
      <c r="P40" s="7">
        <v>1.7075947520000001</v>
      </c>
      <c r="Q40" s="7">
        <v>1.705673218</v>
      </c>
      <c r="R40" s="7">
        <v>1.5540980099999999</v>
      </c>
      <c r="S40" s="7">
        <v>1.5737278459999999</v>
      </c>
      <c r="T40" s="7">
        <v>1.5622063879999999</v>
      </c>
      <c r="U40" s="7">
        <v>1.538318992</v>
      </c>
      <c r="V40" s="7">
        <v>1.6175472740000001</v>
      </c>
      <c r="W40" s="7">
        <v>1.5980153079999999</v>
      </c>
      <c r="X40" s="7">
        <v>1.5569313760000001</v>
      </c>
      <c r="Y40" s="7">
        <v>1.5804800990000001</v>
      </c>
      <c r="Z40" s="7">
        <v>1.6296087500000001</v>
      </c>
      <c r="AA40" s="7">
        <v>1.6876618859999999</v>
      </c>
      <c r="AB40" s="7"/>
    </row>
    <row r="41" spans="1:28" x14ac:dyDescent="0.2">
      <c r="A41" s="7" t="s">
        <v>51</v>
      </c>
      <c r="B41" s="7" t="s">
        <v>557</v>
      </c>
      <c r="C41" s="7">
        <v>7.1586907000000005E-2</v>
      </c>
      <c r="D41" s="7">
        <v>0.10316697499999999</v>
      </c>
      <c r="E41" s="7">
        <v>0.23269663800000001</v>
      </c>
      <c r="F41" s="7">
        <v>0.256094396</v>
      </c>
      <c r="G41" s="7">
        <v>3.7297610000000002E-2</v>
      </c>
      <c r="H41" s="7">
        <v>6.0332730000000001E-2</v>
      </c>
      <c r="I41" s="7">
        <v>-3.784088E-2</v>
      </c>
      <c r="J41" s="7">
        <v>0.265734941</v>
      </c>
      <c r="K41" s="7">
        <v>0.26047682799999999</v>
      </c>
      <c r="L41" s="7">
        <v>0.233626112</v>
      </c>
      <c r="M41" s="7">
        <v>0.15840527400000001</v>
      </c>
      <c r="N41" s="7">
        <v>0.14584815500000001</v>
      </c>
      <c r="O41" s="7">
        <v>0.16015249500000001</v>
      </c>
      <c r="P41" s="7">
        <v>0.19859622399999999</v>
      </c>
      <c r="Q41" s="7">
        <v>0.191795349</v>
      </c>
      <c r="R41" s="7">
        <v>0.24142655700000001</v>
      </c>
      <c r="S41" s="7">
        <v>0.20226545600000001</v>
      </c>
      <c r="T41" s="7">
        <v>0.227184206</v>
      </c>
      <c r="U41" s="7">
        <v>0.2063324</v>
      </c>
      <c r="V41" s="7">
        <v>0.19471155100000001</v>
      </c>
      <c r="W41" s="7">
        <v>0.251788348</v>
      </c>
      <c r="X41" s="7">
        <v>0.30267354800000001</v>
      </c>
      <c r="Y41" s="7">
        <v>0.35938185499999997</v>
      </c>
      <c r="Z41" s="7">
        <v>0.38054642100000002</v>
      </c>
      <c r="AA41" s="7">
        <v>0.37995195399999998</v>
      </c>
      <c r="AB41" s="7"/>
    </row>
    <row r="42" spans="1:28" x14ac:dyDescent="0.2">
      <c r="A42" s="7" t="s">
        <v>52</v>
      </c>
      <c r="B42" s="7" t="s">
        <v>558</v>
      </c>
      <c r="C42" s="7">
        <v>2.9508954E-2</v>
      </c>
      <c r="D42" s="7">
        <v>0.123975717</v>
      </c>
      <c r="E42" s="7">
        <v>-0.22091534700000001</v>
      </c>
      <c r="F42" s="7">
        <v>-1.1873486000000001E-2</v>
      </c>
      <c r="G42" s="7">
        <v>-0.101458646</v>
      </c>
      <c r="H42" s="7">
        <v>-0.21712931999999999</v>
      </c>
      <c r="I42" s="7">
        <v>-0.31857571000000001</v>
      </c>
      <c r="J42" s="7">
        <v>-0.17706546200000001</v>
      </c>
      <c r="K42" s="7">
        <v>-8.5500397000000006E-2</v>
      </c>
      <c r="L42" s="7">
        <v>-0.14136290600000001</v>
      </c>
      <c r="M42" s="7">
        <v>-0.16998693300000001</v>
      </c>
      <c r="N42" s="7">
        <v>-0.14929936799999999</v>
      </c>
      <c r="O42" s="7">
        <v>-0.21301492999999999</v>
      </c>
      <c r="P42" s="7">
        <v>-0.211107671</v>
      </c>
      <c r="Q42" s="7">
        <v>-0.16752582799999999</v>
      </c>
      <c r="R42" s="7">
        <v>-0.143305138</v>
      </c>
      <c r="S42" s="7">
        <v>-0.15665084100000001</v>
      </c>
      <c r="T42" s="7">
        <v>-0.194001585</v>
      </c>
      <c r="U42" s="7">
        <v>-0.118667252</v>
      </c>
      <c r="V42" s="7">
        <v>7.2807930000000007E-2</v>
      </c>
      <c r="W42" s="7">
        <v>0.106199682</v>
      </c>
      <c r="X42" s="7">
        <v>5.5449526999999998E-2</v>
      </c>
      <c r="Y42" s="7">
        <v>0.16884937899999999</v>
      </c>
      <c r="Z42" s="7">
        <v>0.101323552</v>
      </c>
      <c r="AA42" s="7">
        <v>1.162642E-3</v>
      </c>
      <c r="AB42" s="7"/>
    </row>
    <row r="43" spans="1:28" x14ac:dyDescent="0.2">
      <c r="A43" s="7" t="s">
        <v>188</v>
      </c>
      <c r="B43" s="7" t="s">
        <v>559</v>
      </c>
      <c r="C43" s="7">
        <v>-0.80509448100000003</v>
      </c>
      <c r="D43" s="7">
        <v>-0.86631387500000001</v>
      </c>
      <c r="E43" s="7">
        <v>-0.84171330899999997</v>
      </c>
      <c r="F43" s="7">
        <v>-1.015709639</v>
      </c>
      <c r="G43" s="7">
        <v>-1.0229997630000001</v>
      </c>
      <c r="H43" s="7">
        <v>-0.885872781</v>
      </c>
      <c r="I43" s="7">
        <v>-0.89408105599999999</v>
      </c>
      <c r="J43" s="7">
        <v>-1.0880686040000001</v>
      </c>
      <c r="K43" s="7">
        <v>-1.057999372</v>
      </c>
      <c r="L43" s="7">
        <v>-1.1004818679999999</v>
      </c>
      <c r="M43" s="7">
        <v>-1.0457303520000001</v>
      </c>
      <c r="N43" s="7">
        <v>-1.075516701</v>
      </c>
      <c r="O43" s="7">
        <v>-1.0361833570000001</v>
      </c>
      <c r="P43" s="7">
        <v>-0.66779285700000002</v>
      </c>
      <c r="Q43" s="7">
        <v>-0.94730758699999995</v>
      </c>
      <c r="R43" s="7">
        <v>-1.104042172</v>
      </c>
      <c r="S43" s="7">
        <v>-1.115722895</v>
      </c>
      <c r="T43" s="7">
        <v>-1.1338390110000001</v>
      </c>
      <c r="U43" s="7">
        <v>-1.1763674019999999</v>
      </c>
      <c r="V43" s="7">
        <v>-1.2285604480000001</v>
      </c>
      <c r="W43" s="7">
        <v>-1.350044727</v>
      </c>
      <c r="X43" s="7">
        <v>-1.384880066</v>
      </c>
      <c r="Y43" s="7">
        <v>-1.3985565900000001</v>
      </c>
      <c r="Z43" s="7">
        <v>-1.342903256</v>
      </c>
      <c r="AA43" s="7">
        <v>-1.2857091430000001</v>
      </c>
      <c r="AB43" s="7"/>
    </row>
    <row r="44" spans="1:28" x14ac:dyDescent="0.2">
      <c r="A44" s="7" t="s">
        <v>54</v>
      </c>
      <c r="B44" s="7" t="s">
        <v>560</v>
      </c>
      <c r="C44" s="7">
        <v>-8.3387322999999999E-2</v>
      </c>
      <c r="D44" s="7">
        <v>5.4982367999999997E-2</v>
      </c>
      <c r="E44" s="7">
        <v>-2.5164098999999999E-2</v>
      </c>
      <c r="F44" s="7">
        <v>0.14679515400000001</v>
      </c>
      <c r="G44" s="7">
        <v>0.11801381399999999</v>
      </c>
      <c r="H44" s="7">
        <v>3.9053711999999997E-2</v>
      </c>
      <c r="I44" s="7">
        <v>-4.2110305000000001E-2</v>
      </c>
      <c r="J44" s="7">
        <v>0.16067415500000001</v>
      </c>
      <c r="K44" s="7">
        <v>0.16145725499999999</v>
      </c>
      <c r="L44" s="7">
        <v>0.18261645700000001</v>
      </c>
      <c r="M44" s="7">
        <v>0.127365425</v>
      </c>
      <c r="N44" s="7">
        <v>0.14360526200000001</v>
      </c>
      <c r="O44" s="7">
        <v>0.114956513</v>
      </c>
      <c r="P44" s="7">
        <v>3.8119826000000002E-2</v>
      </c>
      <c r="Q44" s="7">
        <v>6.6393866999999995E-2</v>
      </c>
      <c r="R44" s="7">
        <v>0.20571009800000001</v>
      </c>
      <c r="S44" s="7">
        <v>0.200337768</v>
      </c>
      <c r="T44" s="7">
        <v>0.233810723</v>
      </c>
      <c r="U44" s="7">
        <v>0.20142935200000001</v>
      </c>
      <c r="V44" s="7">
        <v>0.10045167100000001</v>
      </c>
      <c r="W44" s="7">
        <v>0.19122858300000001</v>
      </c>
      <c r="X44" s="7">
        <v>0.13830862899999999</v>
      </c>
      <c r="Y44" s="7">
        <v>1.240204E-2</v>
      </c>
      <c r="Z44" s="7">
        <v>-0.28824782399999999</v>
      </c>
      <c r="AA44" s="7">
        <v>-0.40177923399999999</v>
      </c>
      <c r="AB44" s="7"/>
    </row>
    <row r="45" spans="1:28" x14ac:dyDescent="0.2">
      <c r="A45" s="7" t="s">
        <v>55</v>
      </c>
      <c r="B45" s="7" t="s">
        <v>561</v>
      </c>
      <c r="C45" s="7">
        <v>0.91804909700000004</v>
      </c>
      <c r="D45" s="7">
        <v>1.0111117359999999</v>
      </c>
      <c r="E45" s="7">
        <v>0.96375405800000002</v>
      </c>
      <c r="F45" s="7">
        <v>1.0495351550000001</v>
      </c>
      <c r="G45" s="7">
        <v>1.04094708</v>
      </c>
      <c r="H45" s="7">
        <v>1.0558642149999999</v>
      </c>
      <c r="I45" s="7">
        <v>0.97973710300000005</v>
      </c>
      <c r="J45" s="7">
        <v>1.096913815</v>
      </c>
      <c r="K45" s="7">
        <v>1.106782317</v>
      </c>
      <c r="L45" s="7">
        <v>1.1316924100000001</v>
      </c>
      <c r="M45" s="7">
        <v>1.11969316</v>
      </c>
      <c r="N45" s="7">
        <v>1.1444953680000001</v>
      </c>
      <c r="O45" s="7">
        <v>1.1745473150000001</v>
      </c>
      <c r="P45" s="7">
        <v>1.1601077319999999</v>
      </c>
      <c r="Q45" s="7">
        <v>1.1693857910000001</v>
      </c>
      <c r="R45" s="7">
        <v>1.205931664</v>
      </c>
      <c r="S45" s="7">
        <v>1.2147455220000001</v>
      </c>
      <c r="T45" s="7">
        <v>1.2345364089999999</v>
      </c>
      <c r="U45" s="7">
        <v>1.2407717700000001</v>
      </c>
      <c r="V45" s="7">
        <v>1.2406690119999999</v>
      </c>
      <c r="W45" s="7">
        <v>1.2386784550000001</v>
      </c>
      <c r="X45" s="7">
        <v>1.2156924010000001</v>
      </c>
      <c r="Y45" s="7">
        <v>1.2234091760000001</v>
      </c>
      <c r="Z45" s="7">
        <v>1.2491643429999999</v>
      </c>
      <c r="AA45" s="7">
        <v>1.253220797</v>
      </c>
      <c r="AB45" s="7"/>
    </row>
    <row r="46" spans="1:28" x14ac:dyDescent="0.2">
      <c r="A46" s="7" t="s">
        <v>56</v>
      </c>
      <c r="B46" s="7" t="s">
        <v>562</v>
      </c>
      <c r="C46" s="7">
        <v>-1.2747501130000001</v>
      </c>
      <c r="D46" s="7">
        <v>-1.179304481</v>
      </c>
      <c r="E46" s="7">
        <v>-1.3863427639999999</v>
      </c>
      <c r="F46" s="7">
        <v>-1.3004029989999999</v>
      </c>
      <c r="G46" s="7">
        <v>-1.451400995</v>
      </c>
      <c r="H46" s="7">
        <v>-1.3781253099999999</v>
      </c>
      <c r="I46" s="7">
        <v>-1.401648045</v>
      </c>
      <c r="J46" s="7">
        <v>-1.1382026670000001</v>
      </c>
      <c r="K46" s="7">
        <v>-1.2357002500000001</v>
      </c>
      <c r="L46" s="7">
        <v>-1.2045556310000001</v>
      </c>
      <c r="M46" s="7">
        <v>-1.156096697</v>
      </c>
      <c r="N46" s="7">
        <v>-1.2083970310000001</v>
      </c>
      <c r="O46" s="7">
        <v>-1.2067657709999999</v>
      </c>
      <c r="P46" s="7">
        <v>-1.1709030869999999</v>
      </c>
      <c r="Q46" s="7">
        <v>-1.152706027</v>
      </c>
      <c r="R46" s="7">
        <v>-1.256907582</v>
      </c>
      <c r="S46" s="7">
        <v>-1.315036774</v>
      </c>
      <c r="T46" s="7">
        <v>-1.357553601</v>
      </c>
      <c r="U46" s="7">
        <v>-1.3723658320000001</v>
      </c>
      <c r="V46" s="7">
        <v>-1.271976233</v>
      </c>
      <c r="W46" s="7">
        <v>-1.2511020900000001</v>
      </c>
      <c r="X46" s="7">
        <v>-1.234985709</v>
      </c>
      <c r="Y46" s="7">
        <v>-1.1879801750000001</v>
      </c>
      <c r="Z46" s="7">
        <v>-1.1187291150000001</v>
      </c>
      <c r="AA46" s="7">
        <v>-1.07594645</v>
      </c>
      <c r="AB46" s="7"/>
    </row>
    <row r="47" spans="1:28" x14ac:dyDescent="0.2">
      <c r="A47" s="7" t="s">
        <v>57</v>
      </c>
      <c r="B47" s="7" t="s">
        <v>563</v>
      </c>
      <c r="C47" s="7">
        <v>-1.0380775929999999</v>
      </c>
      <c r="D47" s="7">
        <v>-0.94105064900000002</v>
      </c>
      <c r="E47" s="7">
        <v>-0.97332978199999998</v>
      </c>
      <c r="F47" s="7">
        <v>-1.133289099</v>
      </c>
      <c r="G47" s="7">
        <v>-1.053231955</v>
      </c>
      <c r="H47" s="7">
        <v>-1.1079549790000001</v>
      </c>
      <c r="I47" s="7">
        <v>-1.1564188</v>
      </c>
      <c r="J47" s="7">
        <v>-1.0827227829999999</v>
      </c>
      <c r="K47" s="7">
        <v>-1.0927395820000001</v>
      </c>
      <c r="L47" s="7">
        <v>-1.192498684</v>
      </c>
      <c r="M47" s="7">
        <v>-1.1816358570000001</v>
      </c>
      <c r="N47" s="7">
        <v>-1.227298617</v>
      </c>
      <c r="O47" s="7">
        <v>-1.2526763679999999</v>
      </c>
      <c r="P47" s="7">
        <v>-1.1974145169999999</v>
      </c>
      <c r="Q47" s="7">
        <v>-1.202544332</v>
      </c>
      <c r="R47" s="7">
        <v>-1.206707835</v>
      </c>
      <c r="S47" s="7">
        <v>-1.2218276260000001</v>
      </c>
      <c r="T47" s="7">
        <v>-1.327740908</v>
      </c>
      <c r="U47" s="7">
        <v>-1.353966832</v>
      </c>
      <c r="V47" s="7">
        <v>-1.0688897369999999</v>
      </c>
      <c r="W47" s="7">
        <v>-0.97360849400000005</v>
      </c>
      <c r="X47" s="7">
        <v>-0.94753724299999997</v>
      </c>
      <c r="Y47" s="7">
        <v>-0.97463554100000005</v>
      </c>
      <c r="Z47" s="7">
        <v>-0.95001369700000005</v>
      </c>
      <c r="AA47" s="7">
        <v>-0.97439086399999997</v>
      </c>
      <c r="AB47" s="7"/>
    </row>
    <row r="48" spans="1:28" x14ac:dyDescent="0.2">
      <c r="A48" s="7" t="s">
        <v>58</v>
      </c>
      <c r="B48" s="7" t="s">
        <v>564</v>
      </c>
      <c r="C48" s="7">
        <v>0.16508463000000001</v>
      </c>
      <c r="D48" s="7">
        <v>0.23147483199999999</v>
      </c>
      <c r="E48" s="7">
        <v>-0.31586003299999998</v>
      </c>
      <c r="F48" s="7">
        <v>5.8042161000000002E-2</v>
      </c>
      <c r="G48" s="7">
        <v>7.8876503000000001E-2</v>
      </c>
      <c r="H48" s="7">
        <v>-1.9614968E-2</v>
      </c>
      <c r="I48" s="7">
        <v>7.6929918999999999E-2</v>
      </c>
      <c r="J48" s="7">
        <v>-0.24580785599999999</v>
      </c>
      <c r="K48" s="7">
        <v>-0.55805569899999996</v>
      </c>
      <c r="L48" s="7">
        <v>-0.608743072</v>
      </c>
      <c r="M48" s="7">
        <v>-0.80748027600000005</v>
      </c>
      <c r="N48" s="7">
        <v>-0.99645865</v>
      </c>
      <c r="O48" s="7">
        <v>-0.99056112799999996</v>
      </c>
      <c r="P48" s="7">
        <v>-0.87582093500000002</v>
      </c>
      <c r="Q48" s="7">
        <v>-0.808685243</v>
      </c>
      <c r="R48" s="7">
        <v>-0.11786890799999999</v>
      </c>
      <c r="S48" s="7">
        <v>7.8280649999999993E-2</v>
      </c>
      <c r="T48" s="7">
        <v>7.6844878000000005E-2</v>
      </c>
      <c r="U48" s="7">
        <v>0.171702728</v>
      </c>
      <c r="V48" s="7">
        <v>0.21527863999999999</v>
      </c>
      <c r="W48" s="7">
        <v>9.7022927999999994E-2</v>
      </c>
      <c r="X48" s="7">
        <v>0.124932125</v>
      </c>
      <c r="Y48" s="7">
        <v>-9.6585668999999999E-2</v>
      </c>
      <c r="Z48" s="7">
        <v>-6.6126160000000003E-2</v>
      </c>
      <c r="AA48" s="7">
        <v>0.24345718299999999</v>
      </c>
      <c r="AB48" s="7"/>
    </row>
    <row r="49" spans="1:28" x14ac:dyDescent="0.2">
      <c r="A49" s="7" t="s">
        <v>59</v>
      </c>
      <c r="B49" s="7" t="s">
        <v>565</v>
      </c>
      <c r="C49" s="7">
        <v>1.4938063619999999</v>
      </c>
      <c r="D49" s="7">
        <v>1.428986192</v>
      </c>
      <c r="E49" s="7">
        <v>1.5440242289999999</v>
      </c>
      <c r="F49" s="7">
        <v>1.5052174330000001</v>
      </c>
      <c r="G49" s="7">
        <v>1.521895051</v>
      </c>
      <c r="H49" s="7">
        <v>1.712493896</v>
      </c>
      <c r="I49" s="7">
        <v>1.6451449389999999</v>
      </c>
      <c r="J49" s="7">
        <v>1.507269382</v>
      </c>
      <c r="K49" s="7">
        <v>1.480869293</v>
      </c>
      <c r="L49" s="7">
        <v>1.4915585520000001</v>
      </c>
      <c r="M49" s="7">
        <v>1.486306071</v>
      </c>
      <c r="N49" s="7">
        <v>1.513316154</v>
      </c>
      <c r="O49" s="7">
        <v>1.5380183460000001</v>
      </c>
      <c r="P49" s="7">
        <v>1.6360976700000001</v>
      </c>
      <c r="Q49" s="7">
        <v>1.615270376</v>
      </c>
      <c r="R49" s="7">
        <v>1.571086526</v>
      </c>
      <c r="S49" s="7">
        <v>1.5645399090000001</v>
      </c>
      <c r="T49" s="7">
        <v>1.5524507759999999</v>
      </c>
      <c r="U49" s="7">
        <v>1.5789437289999999</v>
      </c>
      <c r="V49" s="7">
        <v>1.6326003069999999</v>
      </c>
      <c r="W49" s="7">
        <v>1.617321491</v>
      </c>
      <c r="X49" s="7">
        <v>1.649923563</v>
      </c>
      <c r="Y49" s="7">
        <v>1.643373489</v>
      </c>
      <c r="Z49" s="7">
        <v>1.644771218</v>
      </c>
      <c r="AA49" s="7">
        <v>1.6563435790000001</v>
      </c>
      <c r="AB49" s="7"/>
    </row>
    <row r="50" spans="1:28" x14ac:dyDescent="0.2">
      <c r="A50" s="7" t="s">
        <v>60</v>
      </c>
      <c r="B50" s="7" t="s">
        <v>566</v>
      </c>
      <c r="C50" s="7">
        <v>1.2927743199999999</v>
      </c>
      <c r="D50" s="7">
        <v>1.1438767910000001</v>
      </c>
      <c r="E50" s="7">
        <v>1.1507586240000001</v>
      </c>
      <c r="F50" s="7">
        <v>1.1268103119999999</v>
      </c>
      <c r="G50" s="7">
        <v>1.0908584589999999</v>
      </c>
      <c r="H50" s="7">
        <v>1.401251078</v>
      </c>
      <c r="I50" s="7">
        <v>1.443753839</v>
      </c>
      <c r="J50" s="7">
        <v>1.31902802</v>
      </c>
      <c r="K50" s="7">
        <v>1.2872060540000001</v>
      </c>
      <c r="L50" s="7">
        <v>1.3381989000000001</v>
      </c>
      <c r="M50" s="7">
        <v>1.2732076640000001</v>
      </c>
      <c r="N50" s="7">
        <v>1.2385778430000001</v>
      </c>
      <c r="O50" s="7">
        <v>1.210466504</v>
      </c>
      <c r="P50" s="7">
        <v>1.2829889059999999</v>
      </c>
      <c r="Q50" s="7">
        <v>1.2693139309999999</v>
      </c>
      <c r="R50" s="7">
        <v>1.2529433969999999</v>
      </c>
      <c r="S50" s="7">
        <v>1.234181046</v>
      </c>
      <c r="T50" s="7">
        <v>1.1645708079999999</v>
      </c>
      <c r="U50" s="7">
        <v>1.180170417</v>
      </c>
      <c r="V50" s="7">
        <v>1.2085826399999999</v>
      </c>
      <c r="W50" s="7">
        <v>1.1752204900000001</v>
      </c>
      <c r="X50" s="7">
        <v>1.116120338</v>
      </c>
      <c r="Y50" s="7">
        <v>1.150002003</v>
      </c>
      <c r="Z50" s="7">
        <v>1.1594550610000001</v>
      </c>
      <c r="AA50" s="7">
        <v>1.1894141439999999</v>
      </c>
      <c r="AB50" s="7"/>
    </row>
    <row r="51" spans="1:28" x14ac:dyDescent="0.2">
      <c r="A51" s="7" t="s">
        <v>61</v>
      </c>
      <c r="B51" s="7" t="s">
        <v>567</v>
      </c>
      <c r="C51" s="7">
        <v>-0.296029031</v>
      </c>
      <c r="D51" s="7">
        <v>-0.36399137999999998</v>
      </c>
      <c r="E51" s="7">
        <v>-0.43523424900000002</v>
      </c>
      <c r="F51" s="7">
        <v>-0.46940380300000001</v>
      </c>
      <c r="G51" s="7">
        <v>-0.62015456000000002</v>
      </c>
      <c r="H51" s="7">
        <v>-0.72653889699999996</v>
      </c>
      <c r="I51" s="7">
        <v>-0.76215475799999999</v>
      </c>
      <c r="J51" s="7">
        <v>-0.84807872799999995</v>
      </c>
      <c r="K51" s="7">
        <v>-0.766946197</v>
      </c>
      <c r="L51" s="7">
        <v>-0.74484926500000004</v>
      </c>
      <c r="M51" s="7">
        <v>-0.86591821899999999</v>
      </c>
      <c r="N51" s="7">
        <v>-0.76299667400000004</v>
      </c>
      <c r="O51" s="7">
        <v>-0.80790245500000002</v>
      </c>
      <c r="P51" s="7">
        <v>-0.76375901700000004</v>
      </c>
      <c r="Q51" s="7">
        <v>-0.76355230799999996</v>
      </c>
      <c r="R51" s="7">
        <v>-0.79551571600000004</v>
      </c>
      <c r="S51" s="7">
        <v>-0.82593834399999999</v>
      </c>
      <c r="T51" s="7">
        <v>-0.90170258299999995</v>
      </c>
      <c r="U51" s="7">
        <v>-0.98882383100000004</v>
      </c>
      <c r="V51" s="7">
        <v>-0.87204563599999996</v>
      </c>
      <c r="W51" s="7">
        <v>-0.95298719399999998</v>
      </c>
      <c r="X51" s="7">
        <v>-0.889333665</v>
      </c>
      <c r="Y51" s="7">
        <v>-0.79924076799999999</v>
      </c>
      <c r="Z51" s="7">
        <v>-0.78559988700000005</v>
      </c>
      <c r="AA51" s="7">
        <v>-0.83616244799999995</v>
      </c>
      <c r="AB51" s="7"/>
    </row>
    <row r="52" spans="1:28" x14ac:dyDescent="0.2">
      <c r="A52" s="7" t="s">
        <v>62</v>
      </c>
      <c r="B52" s="7" t="s">
        <v>568</v>
      </c>
      <c r="C52" s="7">
        <v>-1.224243999</v>
      </c>
      <c r="D52" s="7">
        <v>-0.87020116999999997</v>
      </c>
      <c r="E52" s="7">
        <v>-1.004917622</v>
      </c>
      <c r="F52" s="7">
        <v>-0.60620719199999995</v>
      </c>
      <c r="G52" s="7">
        <v>-0.45423430199999998</v>
      </c>
      <c r="H52" s="7">
        <v>-0.62602972999999995</v>
      </c>
      <c r="I52" s="7">
        <v>-0.94297707099999994</v>
      </c>
      <c r="J52" s="7">
        <v>-0.79675447899999996</v>
      </c>
      <c r="K52" s="7">
        <v>-0.79120814799999994</v>
      </c>
      <c r="L52" s="7">
        <v>-0.76454067199999998</v>
      </c>
      <c r="M52" s="7">
        <v>-0.90549302099999995</v>
      </c>
      <c r="N52" s="7">
        <v>-0.96656018499999996</v>
      </c>
      <c r="O52" s="7">
        <v>-1.109587908</v>
      </c>
      <c r="P52" s="7">
        <v>-1.1765452620000001</v>
      </c>
      <c r="Q52" s="7">
        <v>-1.148164988</v>
      </c>
      <c r="R52" s="7">
        <v>-1.1901263</v>
      </c>
      <c r="S52" s="7">
        <v>-1.380068421</v>
      </c>
      <c r="T52" s="7">
        <v>-1.188508868</v>
      </c>
      <c r="U52" s="7">
        <v>-0.55937993500000005</v>
      </c>
      <c r="V52" s="7">
        <v>-0.13970138100000001</v>
      </c>
      <c r="W52" s="7">
        <v>-0.17110307499999999</v>
      </c>
      <c r="X52" s="7">
        <v>-0.12739102499999999</v>
      </c>
      <c r="Y52" s="7">
        <v>-3.1041116000000001E-2</v>
      </c>
      <c r="Z52" s="7">
        <v>3.4723241000000002E-2</v>
      </c>
      <c r="AA52" s="7">
        <v>2.1579770000000002E-2</v>
      </c>
      <c r="AB52" s="7"/>
    </row>
    <row r="53" spans="1:28" x14ac:dyDescent="0.2">
      <c r="A53" s="7" t="s">
        <v>63</v>
      </c>
      <c r="B53" s="7" t="s">
        <v>569</v>
      </c>
      <c r="C53" s="7">
        <v>-0.30632555500000003</v>
      </c>
      <c r="D53" s="7">
        <v>-0.35816663500000001</v>
      </c>
      <c r="E53" s="7">
        <v>-0.25588113099999998</v>
      </c>
      <c r="F53" s="7">
        <v>-0.44873270399999998</v>
      </c>
      <c r="G53" s="7">
        <v>-0.15543434</v>
      </c>
      <c r="H53" s="7">
        <v>-5.8849960999999999E-2</v>
      </c>
      <c r="I53" s="7">
        <v>-5.6816238999999998E-2</v>
      </c>
      <c r="J53" s="7">
        <v>-2.1776440000000001E-2</v>
      </c>
      <c r="K53" s="7">
        <v>-0.15244522699999999</v>
      </c>
      <c r="L53" s="7">
        <v>-0.174836561</v>
      </c>
      <c r="M53" s="7">
        <v>-0.110631801</v>
      </c>
      <c r="N53" s="7">
        <v>-8.1385627000000002E-2</v>
      </c>
      <c r="O53" s="7">
        <v>-9.5691249000000006E-2</v>
      </c>
      <c r="P53" s="7">
        <v>9.8278782999999995E-2</v>
      </c>
      <c r="Q53" s="7">
        <v>0.214664832</v>
      </c>
      <c r="R53" s="7">
        <v>0.33545371899999998</v>
      </c>
      <c r="S53" s="7">
        <v>0.320344776</v>
      </c>
      <c r="T53" s="7">
        <v>0.338921219</v>
      </c>
      <c r="U53" s="7">
        <v>0.31016549500000001</v>
      </c>
      <c r="V53" s="7">
        <v>0.29689463999999999</v>
      </c>
      <c r="W53" s="7">
        <v>0.24077658399999999</v>
      </c>
      <c r="X53" s="7">
        <v>0.12447116499999999</v>
      </c>
      <c r="Y53" s="7">
        <v>8.1441626000000003E-2</v>
      </c>
      <c r="Z53" s="7">
        <v>8.9836068000000005E-2</v>
      </c>
      <c r="AA53" s="7">
        <v>9.5542371000000001E-2</v>
      </c>
      <c r="AB53" s="7"/>
    </row>
    <row r="54" spans="1:28" x14ac:dyDescent="0.2">
      <c r="A54" s="7" t="s">
        <v>64</v>
      </c>
      <c r="B54" s="7" t="s">
        <v>570</v>
      </c>
      <c r="C54" s="7">
        <v>1.3100383280000001</v>
      </c>
      <c r="D54" s="7">
        <v>1.2597538230000001</v>
      </c>
      <c r="E54" s="7">
        <v>1.2771795990000001</v>
      </c>
      <c r="F54" s="7">
        <v>1.3733676669999999</v>
      </c>
      <c r="G54" s="7">
        <v>1.369619012</v>
      </c>
      <c r="H54" s="7">
        <v>1.438908219</v>
      </c>
      <c r="I54" s="7">
        <v>1.45243144</v>
      </c>
      <c r="J54" s="7">
        <v>1.383116126</v>
      </c>
      <c r="K54" s="7">
        <v>1.3613168</v>
      </c>
      <c r="L54" s="7">
        <v>1.369186759</v>
      </c>
      <c r="M54" s="7">
        <v>1.3605060579999999</v>
      </c>
      <c r="N54" s="7">
        <v>1.330455422</v>
      </c>
      <c r="O54" s="7">
        <v>1.384063482</v>
      </c>
      <c r="P54" s="7">
        <v>1.434551001</v>
      </c>
      <c r="Q54" s="7">
        <v>1.4517775770000001</v>
      </c>
      <c r="R54" s="7">
        <v>1.4673554900000001</v>
      </c>
      <c r="S54" s="7">
        <v>1.4453597069999999</v>
      </c>
      <c r="T54" s="7">
        <v>1.3881111150000001</v>
      </c>
      <c r="U54" s="7">
        <v>1.454392433</v>
      </c>
      <c r="V54" s="7">
        <v>1.489009619</v>
      </c>
      <c r="W54" s="7">
        <v>1.4111024139999999</v>
      </c>
      <c r="X54" s="7">
        <v>1.4186345339999999</v>
      </c>
      <c r="Y54" s="7">
        <v>1.4579938649999999</v>
      </c>
      <c r="Z54" s="7">
        <v>1.45686245</v>
      </c>
      <c r="AA54" s="7">
        <v>1.4890716079999999</v>
      </c>
      <c r="AB54" s="7"/>
    </row>
    <row r="55" spans="1:28" x14ac:dyDescent="0.2">
      <c r="A55" s="7" t="s">
        <v>65</v>
      </c>
      <c r="B55" s="7" t="s">
        <v>571</v>
      </c>
      <c r="C55" s="7">
        <v>-0.18513028300000001</v>
      </c>
      <c r="D55" s="7">
        <v>-0.16724588000000001</v>
      </c>
      <c r="E55" s="7">
        <v>8.3918698E-2</v>
      </c>
      <c r="F55" s="7">
        <v>5.7819876999999999E-2</v>
      </c>
      <c r="G55" s="7">
        <v>0.275444984</v>
      </c>
      <c r="H55" s="7">
        <v>0.127593443</v>
      </c>
      <c r="I55" s="7">
        <v>0.218811959</v>
      </c>
      <c r="J55" s="7">
        <v>0.46032303600000002</v>
      </c>
      <c r="K55" s="7">
        <v>0.55061107899999995</v>
      </c>
      <c r="L55" s="7">
        <v>0.49246185999999997</v>
      </c>
      <c r="M55" s="7">
        <v>0.55250585100000005</v>
      </c>
      <c r="N55" s="7">
        <v>0.57258868200000002</v>
      </c>
      <c r="O55" s="7">
        <v>0.54345750800000003</v>
      </c>
      <c r="P55" s="7">
        <v>0.49733376499999998</v>
      </c>
      <c r="Q55" s="7">
        <v>0.50753623199999998</v>
      </c>
      <c r="R55" s="7">
        <v>0.50943511699999999</v>
      </c>
      <c r="S55" s="7">
        <v>0.52974826100000005</v>
      </c>
      <c r="T55" s="7">
        <v>0.62105548399999999</v>
      </c>
      <c r="U55" s="7">
        <v>0.63465666799999998</v>
      </c>
      <c r="V55" s="7">
        <v>0.61972010099999997</v>
      </c>
      <c r="W55" s="7">
        <v>0.61803203799999995</v>
      </c>
      <c r="X55" s="7">
        <v>0.61264681799999998</v>
      </c>
      <c r="Y55" s="7">
        <v>0.53003817799999997</v>
      </c>
      <c r="Z55" s="7">
        <v>0.46560251699999999</v>
      </c>
      <c r="AA55" s="7">
        <v>0.46245423000000002</v>
      </c>
      <c r="AB55" s="7"/>
    </row>
    <row r="56" spans="1:28" x14ac:dyDescent="0.2">
      <c r="A56" s="7" t="s">
        <v>66</v>
      </c>
      <c r="B56" s="7" t="s">
        <v>572</v>
      </c>
      <c r="C56" s="7">
        <v>0.99299311599999995</v>
      </c>
      <c r="D56" s="7">
        <v>1.0777271989999999</v>
      </c>
      <c r="E56" s="7">
        <v>0.98778808100000004</v>
      </c>
      <c r="F56" s="7">
        <v>1.025863886</v>
      </c>
      <c r="G56" s="7">
        <v>1.1234512329999999</v>
      </c>
      <c r="H56" s="7">
        <v>1.1490951780000001</v>
      </c>
      <c r="I56" s="7">
        <v>1.080660462</v>
      </c>
      <c r="J56" s="7">
        <v>0.99791312200000004</v>
      </c>
      <c r="K56" s="7">
        <v>1.020667553</v>
      </c>
      <c r="L56" s="7">
        <v>0.97333878299999999</v>
      </c>
      <c r="M56" s="7">
        <v>0.93232679399999996</v>
      </c>
      <c r="N56" s="7">
        <v>0.94324082099999995</v>
      </c>
      <c r="O56" s="7">
        <v>0.86995363199999998</v>
      </c>
      <c r="P56" s="7">
        <v>0.75972563000000004</v>
      </c>
      <c r="Q56" s="7">
        <v>0.75002956399999998</v>
      </c>
      <c r="R56" s="7">
        <v>0.66382676399999996</v>
      </c>
      <c r="S56" s="7">
        <v>0.68989241099999998</v>
      </c>
      <c r="T56" s="7">
        <v>0.70521336800000001</v>
      </c>
      <c r="U56" s="7">
        <v>0.69598299299999999</v>
      </c>
      <c r="V56" s="7">
        <v>0.80034178499999997</v>
      </c>
      <c r="W56" s="7">
        <v>0.87490975900000001</v>
      </c>
      <c r="X56" s="7">
        <v>1.0151944159999999</v>
      </c>
      <c r="Y56" s="7">
        <v>0.99476849999999994</v>
      </c>
      <c r="Z56" s="7">
        <v>1.0096666809999999</v>
      </c>
      <c r="AA56" s="7">
        <v>1.050288916</v>
      </c>
      <c r="AB56" s="7"/>
    </row>
    <row r="57" spans="1:28" x14ac:dyDescent="0.2">
      <c r="A57" s="7" t="s">
        <v>67</v>
      </c>
      <c r="B57" s="7" t="s">
        <v>573</v>
      </c>
      <c r="C57" s="7">
        <v>-0.21241758799999999</v>
      </c>
      <c r="D57" s="7">
        <v>-0.17486336799999999</v>
      </c>
      <c r="E57" s="7">
        <v>-0.25805687900000002</v>
      </c>
      <c r="F57" s="7">
        <v>-0.30964118200000001</v>
      </c>
      <c r="G57" s="7">
        <v>-0.448445857</v>
      </c>
      <c r="H57" s="7">
        <v>-0.293019205</v>
      </c>
      <c r="I57" s="7">
        <v>-0.31439703699999999</v>
      </c>
      <c r="J57" s="7">
        <v>-9.5087758999999994E-2</v>
      </c>
      <c r="K57" s="7">
        <v>-9.5315672000000004E-2</v>
      </c>
      <c r="L57" s="7">
        <v>-0.121521331</v>
      </c>
      <c r="M57" s="7">
        <v>-0.169644237</v>
      </c>
      <c r="N57" s="7">
        <v>-0.21918284900000001</v>
      </c>
      <c r="O57" s="7">
        <v>-0.23109954599999999</v>
      </c>
      <c r="P57" s="7">
        <v>-0.269562423</v>
      </c>
      <c r="Q57" s="7">
        <v>-0.27862581600000003</v>
      </c>
      <c r="R57" s="7">
        <v>-0.27609753599999998</v>
      </c>
      <c r="S57" s="7">
        <v>-0.288616598</v>
      </c>
      <c r="T57" s="7">
        <v>-0.236321956</v>
      </c>
      <c r="U57" s="7">
        <v>-0.22387827900000001</v>
      </c>
      <c r="V57" s="7">
        <v>-0.27533644400000001</v>
      </c>
      <c r="W57" s="7">
        <v>-0.25416770599999999</v>
      </c>
      <c r="X57" s="7">
        <v>-0.30168286</v>
      </c>
      <c r="Y57" s="7">
        <v>-0.38279843299999999</v>
      </c>
      <c r="Z57" s="7">
        <v>-0.43617337900000003</v>
      </c>
      <c r="AA57" s="7">
        <v>-0.45966509</v>
      </c>
      <c r="AB57" s="7"/>
    </row>
    <row r="58" spans="1:28" x14ac:dyDescent="0.2">
      <c r="A58" s="7" t="s">
        <v>68</v>
      </c>
      <c r="B58" s="7" t="s">
        <v>574</v>
      </c>
      <c r="C58" s="7">
        <v>-1.1802096369999999</v>
      </c>
      <c r="D58" s="7">
        <v>-1.0579816099999999</v>
      </c>
      <c r="E58" s="7">
        <v>-1.0397979020000001</v>
      </c>
      <c r="F58" s="7">
        <v>-1.1687171460000001</v>
      </c>
      <c r="G58" s="7">
        <v>-1.1305334570000001</v>
      </c>
      <c r="H58" s="7">
        <v>-1.1928012370000001</v>
      </c>
      <c r="I58" s="7">
        <v>-1.092502117</v>
      </c>
      <c r="J58" s="7">
        <v>-1.115576267</v>
      </c>
      <c r="K58" s="7">
        <v>-1.252124786</v>
      </c>
      <c r="L58" s="7">
        <v>-1.307882309</v>
      </c>
      <c r="M58" s="7">
        <v>-1.1860717540000001</v>
      </c>
      <c r="N58" s="7">
        <v>-0.81411981600000005</v>
      </c>
      <c r="O58" s="7">
        <v>-0.79092544300000001</v>
      </c>
      <c r="P58" s="7">
        <v>-0.91011089099999998</v>
      </c>
      <c r="Q58" s="7">
        <v>-0.91876608100000001</v>
      </c>
      <c r="R58" s="7">
        <v>-0.78713804499999995</v>
      </c>
      <c r="S58" s="7">
        <v>-0.79021531300000003</v>
      </c>
      <c r="T58" s="7">
        <v>-0.69851654799999996</v>
      </c>
      <c r="U58" s="7">
        <v>-0.674970984</v>
      </c>
      <c r="V58" s="7">
        <v>-0.68325644699999999</v>
      </c>
      <c r="W58" s="7">
        <v>-0.68352401299999999</v>
      </c>
      <c r="X58" s="7">
        <v>-0.83256757299999995</v>
      </c>
      <c r="Y58" s="7">
        <v>-0.89451307099999999</v>
      </c>
      <c r="Z58" s="7">
        <v>-0.98397046300000002</v>
      </c>
      <c r="AA58" s="7">
        <v>-1.056816459</v>
      </c>
      <c r="AB58" s="7"/>
    </row>
    <row r="59" spans="1:28" x14ac:dyDescent="0.2">
      <c r="A59" s="7" t="s">
        <v>69</v>
      </c>
      <c r="B59" s="7" t="s">
        <v>575</v>
      </c>
      <c r="C59" s="7">
        <v>-0.65407753000000002</v>
      </c>
      <c r="D59" s="7">
        <v>-0.57924938199999998</v>
      </c>
      <c r="E59" s="7">
        <v>-0.68764412399999997</v>
      </c>
      <c r="F59" s="7">
        <v>-1.090226769</v>
      </c>
      <c r="G59" s="7">
        <v>-1.1355012659999999</v>
      </c>
      <c r="H59" s="7">
        <v>-1.254968643</v>
      </c>
      <c r="I59" s="7">
        <v>-1.1495639090000001</v>
      </c>
      <c r="J59" s="7">
        <v>-0.61906731100000001</v>
      </c>
      <c r="K59" s="7">
        <v>-0.522049129</v>
      </c>
      <c r="L59" s="7">
        <v>-0.49471795600000001</v>
      </c>
      <c r="M59" s="7">
        <v>-0.56270390699999995</v>
      </c>
      <c r="N59" s="7">
        <v>-0.61429870099999995</v>
      </c>
      <c r="O59" s="7">
        <v>-0.65605270900000001</v>
      </c>
      <c r="P59" s="7">
        <v>-0.66553384100000001</v>
      </c>
      <c r="Q59" s="7">
        <v>-0.65235042600000004</v>
      </c>
      <c r="R59" s="7">
        <v>-0.72177249200000004</v>
      </c>
      <c r="S59" s="7">
        <v>-0.73207199599999995</v>
      </c>
      <c r="T59" s="7">
        <v>-0.69682526600000005</v>
      </c>
      <c r="U59" s="7">
        <v>-0.67238372599999996</v>
      </c>
      <c r="V59" s="7">
        <v>-0.66680711500000001</v>
      </c>
      <c r="W59" s="7">
        <v>-0.66180276900000001</v>
      </c>
      <c r="X59" s="7">
        <v>-0.75597775</v>
      </c>
      <c r="Y59" s="7">
        <v>-0.85906761899999995</v>
      </c>
      <c r="Z59" s="7">
        <v>-1.091038465</v>
      </c>
      <c r="AA59" s="7">
        <v>-1.090929389</v>
      </c>
      <c r="AB59" s="7"/>
    </row>
    <row r="60" spans="1:28" x14ac:dyDescent="0.2">
      <c r="A60" s="7" t="s">
        <v>70</v>
      </c>
      <c r="B60" s="7" t="s">
        <v>576</v>
      </c>
      <c r="C60" s="7">
        <v>-0.20024815200000001</v>
      </c>
      <c r="D60" s="7">
        <v>-8.2818939999999997E-3</v>
      </c>
      <c r="E60" s="7">
        <v>-7.8383774000000003E-2</v>
      </c>
      <c r="F60" s="7">
        <v>-0.123589411</v>
      </c>
      <c r="G60" s="7">
        <v>-0.15542666599999999</v>
      </c>
      <c r="H60" s="7">
        <v>-0.30863499599999999</v>
      </c>
      <c r="I60" s="7">
        <v>-0.30140104899999998</v>
      </c>
      <c r="J60" s="7">
        <v>-6.6799194000000006E-2</v>
      </c>
      <c r="K60" s="7">
        <v>-0.116107084</v>
      </c>
      <c r="L60" s="7">
        <v>-0.211463019</v>
      </c>
      <c r="M60" s="7">
        <v>-0.44281351600000002</v>
      </c>
      <c r="N60" s="7">
        <v>-0.41307496999999999</v>
      </c>
      <c r="O60" s="7">
        <v>-0.38345110399999999</v>
      </c>
      <c r="P60" s="7">
        <v>-0.38022956299999999</v>
      </c>
      <c r="Q60" s="7">
        <v>-0.38442108000000003</v>
      </c>
      <c r="R60" s="7">
        <v>-0.34645315999999998</v>
      </c>
      <c r="S60" s="7">
        <v>-0.36252713199999997</v>
      </c>
      <c r="T60" s="7">
        <v>-0.38146808700000001</v>
      </c>
      <c r="U60" s="7">
        <v>-0.38131734699999997</v>
      </c>
      <c r="V60" s="7">
        <v>-0.442069769</v>
      </c>
      <c r="W60" s="7">
        <v>-0.48957777000000002</v>
      </c>
      <c r="X60" s="7">
        <v>-0.53773480699999998</v>
      </c>
      <c r="Y60" s="7">
        <v>-0.50421327400000004</v>
      </c>
      <c r="Z60" s="7">
        <v>-0.405329406</v>
      </c>
      <c r="AA60" s="7">
        <v>-0.38152578500000001</v>
      </c>
      <c r="AB60" s="7"/>
    </row>
    <row r="61" spans="1:28" x14ac:dyDescent="0.2">
      <c r="A61" s="7" t="s">
        <v>71</v>
      </c>
      <c r="B61" s="7" t="s">
        <v>577</v>
      </c>
      <c r="C61" s="7">
        <v>1.0047439339999999</v>
      </c>
      <c r="D61" s="7">
        <v>1.04612422</v>
      </c>
      <c r="E61" s="7">
        <v>1.104991555</v>
      </c>
      <c r="F61" s="7">
        <v>1.128405452</v>
      </c>
      <c r="G61" s="7">
        <v>1.133712888</v>
      </c>
      <c r="H61" s="7">
        <v>1.1091364619999999</v>
      </c>
      <c r="I61" s="7">
        <v>1.154983163</v>
      </c>
      <c r="J61" s="7">
        <v>1.045667887</v>
      </c>
      <c r="K61" s="7">
        <v>1.0759105680000001</v>
      </c>
      <c r="L61" s="7">
        <v>1.009668469</v>
      </c>
      <c r="M61" s="7">
        <v>0.94997572900000005</v>
      </c>
      <c r="N61" s="7">
        <v>0.93987184800000001</v>
      </c>
      <c r="O61" s="7">
        <v>0.88601416300000002</v>
      </c>
      <c r="P61" s="7">
        <v>0.80703240600000004</v>
      </c>
      <c r="Q61" s="7">
        <v>0.79878759399999999</v>
      </c>
      <c r="R61" s="7">
        <v>0.59945952899999999</v>
      </c>
      <c r="S61" s="7">
        <v>0.60018861300000004</v>
      </c>
      <c r="T61" s="7">
        <v>0.44367155400000002</v>
      </c>
      <c r="U61" s="7">
        <v>0.57707798499999996</v>
      </c>
      <c r="V61" s="7">
        <v>0.55105990199999999</v>
      </c>
      <c r="W61" s="7">
        <v>0.413947642</v>
      </c>
      <c r="X61" s="7">
        <v>0.45310604599999998</v>
      </c>
      <c r="Y61" s="7">
        <v>0.45972385999999998</v>
      </c>
      <c r="Z61" s="7">
        <v>0.49022370599999998</v>
      </c>
      <c r="AA61" s="7">
        <v>0.41281226300000001</v>
      </c>
      <c r="AB61" s="7"/>
    </row>
    <row r="62" spans="1:28" x14ac:dyDescent="0.2">
      <c r="A62" s="7" t="s">
        <v>72</v>
      </c>
      <c r="B62" s="7" t="s">
        <v>578</v>
      </c>
      <c r="C62" s="7">
        <v>1.439972281</v>
      </c>
      <c r="D62" s="7">
        <v>1.392135978</v>
      </c>
      <c r="E62" s="7">
        <v>1.4478120800000001</v>
      </c>
      <c r="F62" s="7">
        <v>1.4293469190000001</v>
      </c>
      <c r="G62" s="7">
        <v>1.505807519</v>
      </c>
      <c r="H62" s="7">
        <v>1.5647637839999999</v>
      </c>
      <c r="I62" s="7">
        <v>1.5316894050000001</v>
      </c>
      <c r="J62" s="7">
        <v>1.4603072399999999</v>
      </c>
      <c r="K62" s="7">
        <v>1.4526337389999999</v>
      </c>
      <c r="L62" s="7">
        <v>1.4552924629999999</v>
      </c>
      <c r="M62" s="7">
        <v>1.4379841090000001</v>
      </c>
      <c r="N62" s="7">
        <v>1.473671556</v>
      </c>
      <c r="O62" s="7">
        <v>1.4438784120000001</v>
      </c>
      <c r="P62" s="7">
        <v>1.4824763540000001</v>
      </c>
      <c r="Q62" s="7">
        <v>1.4843224290000001</v>
      </c>
      <c r="R62" s="7">
        <v>1.3896360400000001</v>
      </c>
      <c r="S62" s="7">
        <v>1.4006807800000001</v>
      </c>
      <c r="T62" s="7">
        <v>1.3798314330000001</v>
      </c>
      <c r="U62" s="7">
        <v>1.402243495</v>
      </c>
      <c r="V62" s="7">
        <v>1.436434269</v>
      </c>
      <c r="W62" s="7">
        <v>1.3601717950000001</v>
      </c>
      <c r="X62" s="7">
        <v>1.4263359309999999</v>
      </c>
      <c r="Y62" s="7">
        <v>1.4023929829999999</v>
      </c>
      <c r="Z62" s="7">
        <v>1.469539881</v>
      </c>
      <c r="AA62" s="7">
        <v>1.4739472870000001</v>
      </c>
      <c r="AB62" s="7"/>
    </row>
    <row r="63" spans="1:28" x14ac:dyDescent="0.2">
      <c r="A63" s="7" t="s">
        <v>73</v>
      </c>
      <c r="B63" s="7" t="s">
        <v>579</v>
      </c>
      <c r="C63" s="7">
        <v>0.48043471599999998</v>
      </c>
      <c r="D63" s="7">
        <v>0.39082598699999999</v>
      </c>
      <c r="E63" s="7">
        <v>0.35384070899999998</v>
      </c>
      <c r="F63" s="7">
        <v>0.43553200399999997</v>
      </c>
      <c r="G63" s="7">
        <v>0.45062211200000002</v>
      </c>
      <c r="H63" s="7">
        <v>0.39613074100000001</v>
      </c>
      <c r="I63" s="7">
        <v>0.42582818900000002</v>
      </c>
      <c r="J63" s="7">
        <v>0.48884630200000001</v>
      </c>
      <c r="K63" s="7">
        <v>0.50872463000000001</v>
      </c>
      <c r="L63" s="7">
        <v>0.52182710200000004</v>
      </c>
      <c r="M63" s="7">
        <v>0.51652735500000002</v>
      </c>
      <c r="N63" s="7">
        <v>0.50343191600000003</v>
      </c>
      <c r="O63" s="7">
        <v>0.49597108400000001</v>
      </c>
      <c r="P63" s="7">
        <v>0.46626996999999998</v>
      </c>
      <c r="Q63" s="7">
        <v>0.50161063699999997</v>
      </c>
      <c r="R63" s="7">
        <v>0.461875111</v>
      </c>
      <c r="S63" s="7">
        <v>0.47054931500000002</v>
      </c>
      <c r="T63" s="7">
        <v>0.48154422600000002</v>
      </c>
      <c r="U63" s="7">
        <v>0.42958542700000002</v>
      </c>
      <c r="V63" s="7">
        <v>0.42589440899999997</v>
      </c>
      <c r="W63" s="7">
        <v>0.33944547200000003</v>
      </c>
      <c r="X63" s="7">
        <v>0.19488170699999999</v>
      </c>
      <c r="Y63" s="7">
        <v>0.159938887</v>
      </c>
      <c r="Z63" s="7">
        <v>0.11938589099999999</v>
      </c>
      <c r="AA63" s="7">
        <v>0.153847024</v>
      </c>
      <c r="AB63" s="7"/>
    </row>
    <row r="64" spans="1:28" x14ac:dyDescent="0.2">
      <c r="A64" s="7" t="s">
        <v>74</v>
      </c>
      <c r="B64" s="7" t="s">
        <v>580</v>
      </c>
      <c r="C64" s="7">
        <v>-0.88248008499999997</v>
      </c>
      <c r="D64" s="7">
        <v>-0.97502917099999997</v>
      </c>
      <c r="E64" s="7">
        <v>-0.24293358600000001</v>
      </c>
      <c r="F64" s="7">
        <v>-0.22731351899999999</v>
      </c>
      <c r="G64" s="7">
        <v>-0.27188700399999999</v>
      </c>
      <c r="H64" s="7">
        <v>-0.227415279</v>
      </c>
      <c r="I64" s="7">
        <v>-8.7030195000000005E-2</v>
      </c>
      <c r="J64" s="7">
        <v>-1.3626675E-2</v>
      </c>
      <c r="K64" s="7">
        <v>5.1019412E-2</v>
      </c>
      <c r="L64" s="7">
        <v>6.3110693999999995E-2</v>
      </c>
      <c r="M64" s="7">
        <v>7.0748865999999994E-2</v>
      </c>
      <c r="N64" s="7">
        <v>3.7822886999999999E-2</v>
      </c>
      <c r="O64" s="7">
        <v>6.3929371999999998E-2</v>
      </c>
      <c r="P64" s="7">
        <v>0.143106818</v>
      </c>
      <c r="Q64" s="7">
        <v>0.11440974499999999</v>
      </c>
      <c r="R64" s="7">
        <v>0.20695738499999999</v>
      </c>
      <c r="S64" s="7">
        <v>0.23232023399999999</v>
      </c>
      <c r="T64" s="7">
        <v>0.21351857499999999</v>
      </c>
      <c r="U64" s="7">
        <v>0.179147959</v>
      </c>
      <c r="V64" s="7">
        <v>0.23126780999999999</v>
      </c>
      <c r="W64" s="7">
        <v>0.20455321700000001</v>
      </c>
      <c r="X64" s="7">
        <v>0.16736298799999999</v>
      </c>
      <c r="Y64" s="7">
        <v>0.21735823200000001</v>
      </c>
      <c r="Z64" s="7">
        <v>0.21524658799999999</v>
      </c>
      <c r="AA64" s="7">
        <v>0.19738973700000001</v>
      </c>
      <c r="AB64" s="7"/>
    </row>
    <row r="65" spans="1:28" x14ac:dyDescent="0.2">
      <c r="A65" s="7" t="s">
        <v>190</v>
      </c>
      <c r="B65" s="7" t="s">
        <v>581</v>
      </c>
      <c r="C65" s="7">
        <v>-0.90938913799999999</v>
      </c>
      <c r="D65" s="7">
        <v>-0.814035654</v>
      </c>
      <c r="E65" s="7">
        <v>-0.87804704899999997</v>
      </c>
      <c r="F65" s="7">
        <v>-0.99002850099999995</v>
      </c>
      <c r="G65" s="7">
        <v>-1.185905099</v>
      </c>
      <c r="H65" s="7">
        <v>-1.1574671270000001</v>
      </c>
      <c r="I65" s="7">
        <v>-1.197969198</v>
      </c>
      <c r="J65" s="7">
        <v>-1.3783993720000001</v>
      </c>
      <c r="K65" s="7">
        <v>-1.431610107</v>
      </c>
      <c r="L65" s="7">
        <v>-1.4468528030000001</v>
      </c>
      <c r="M65" s="7">
        <v>-1.4553369279999999</v>
      </c>
      <c r="N65" s="7">
        <v>-1.4802109000000001</v>
      </c>
      <c r="O65" s="7">
        <v>-1.46704185</v>
      </c>
      <c r="P65" s="7">
        <v>-1.4811011549999999</v>
      </c>
      <c r="Q65" s="7">
        <v>-1.490880489</v>
      </c>
      <c r="R65" s="7">
        <v>-1.497965813</v>
      </c>
      <c r="S65" s="7">
        <v>-1.433010101</v>
      </c>
      <c r="T65" s="7">
        <v>-1.2693343159999999</v>
      </c>
      <c r="U65" s="7">
        <v>-1.22381568</v>
      </c>
      <c r="V65" s="7">
        <v>-1.234565616</v>
      </c>
      <c r="W65" s="7">
        <v>-1.293150306</v>
      </c>
      <c r="X65" s="7">
        <v>-1.379059553</v>
      </c>
      <c r="Y65" s="7">
        <v>-1.362284064</v>
      </c>
      <c r="Z65" s="7">
        <v>-1.35282445</v>
      </c>
      <c r="AA65" s="7">
        <v>-1.3581799269999999</v>
      </c>
      <c r="AB65" s="7"/>
    </row>
    <row r="66" spans="1:28" x14ac:dyDescent="0.2">
      <c r="A66" s="7" t="s">
        <v>76</v>
      </c>
      <c r="B66" s="7" t="s">
        <v>582</v>
      </c>
      <c r="C66" s="7">
        <v>-1.887886167</v>
      </c>
      <c r="D66" s="7">
        <v>-1.8607707019999999</v>
      </c>
      <c r="E66" s="7">
        <v>-1.9144223929999999</v>
      </c>
      <c r="F66" s="7">
        <v>-1.915822387</v>
      </c>
      <c r="G66" s="7">
        <v>-1.4235631230000001</v>
      </c>
      <c r="H66" s="7">
        <v>-1.5475047829999999</v>
      </c>
      <c r="I66" s="7">
        <v>-1.2160170079999999</v>
      </c>
      <c r="J66" s="7">
        <v>-1.167983532</v>
      </c>
      <c r="K66" s="7">
        <v>-1.0178354979999999</v>
      </c>
      <c r="L66" s="7">
        <v>-0.99627727300000002</v>
      </c>
      <c r="M66" s="7">
        <v>-0.91634899400000003</v>
      </c>
      <c r="N66" s="7">
        <v>-0.88562536199999997</v>
      </c>
      <c r="O66" s="7">
        <v>-0.96765369199999995</v>
      </c>
      <c r="P66" s="7">
        <v>-0.97077357799999997</v>
      </c>
      <c r="Q66" s="7">
        <v>-0.95280832100000001</v>
      </c>
      <c r="R66" s="7">
        <v>-1.068951368</v>
      </c>
      <c r="S66" s="7">
        <v>-1.054917216</v>
      </c>
      <c r="T66" s="7">
        <v>-0.94810658699999995</v>
      </c>
      <c r="U66" s="7">
        <v>-0.97624987399999996</v>
      </c>
      <c r="V66" s="7">
        <v>-0.90947323999999996</v>
      </c>
      <c r="W66" s="7">
        <v>-0.87675380700000005</v>
      </c>
      <c r="X66" s="7">
        <v>-0.91922211600000003</v>
      </c>
      <c r="Y66" s="7">
        <v>-0.86941564100000002</v>
      </c>
      <c r="Z66" s="7">
        <v>-0.852448702</v>
      </c>
      <c r="AA66" s="7">
        <v>-0.87500637800000003</v>
      </c>
      <c r="AB66" s="7"/>
    </row>
    <row r="67" spans="1:28" x14ac:dyDescent="0.2">
      <c r="A67" s="7" t="s">
        <v>77</v>
      </c>
      <c r="B67" s="7" t="s">
        <v>583</v>
      </c>
      <c r="C67" s="7">
        <v>1.3621522189999999</v>
      </c>
      <c r="D67" s="7">
        <v>1.321322799</v>
      </c>
      <c r="E67" s="7">
        <v>1.3668019769999999</v>
      </c>
      <c r="F67" s="7">
        <v>1.2373934980000001</v>
      </c>
      <c r="G67" s="7">
        <v>1.2382476330000001</v>
      </c>
      <c r="H67" s="7">
        <v>1.4213193660000001</v>
      </c>
      <c r="I67" s="7">
        <v>1.584589005</v>
      </c>
      <c r="J67" s="7">
        <v>1.413286805</v>
      </c>
      <c r="K67" s="7">
        <v>1.4199233060000001</v>
      </c>
      <c r="L67" s="7">
        <v>1.4523282049999999</v>
      </c>
      <c r="M67" s="7">
        <v>1.378475189</v>
      </c>
      <c r="N67" s="7">
        <v>1.3562477829999999</v>
      </c>
      <c r="O67" s="7">
        <v>1.3414279220000001</v>
      </c>
      <c r="P67" s="7">
        <v>1.3651968240000001</v>
      </c>
      <c r="Q67" s="7">
        <v>1.3595916029999999</v>
      </c>
      <c r="R67" s="7">
        <v>1.350591063</v>
      </c>
      <c r="S67" s="7">
        <v>1.3596935269999999</v>
      </c>
      <c r="T67" s="7">
        <v>1.315984488</v>
      </c>
      <c r="U67" s="7">
        <v>1.3193144800000001</v>
      </c>
      <c r="V67" s="7">
        <v>1.3443228009999999</v>
      </c>
      <c r="W67" s="7">
        <v>1.3609836099999999</v>
      </c>
      <c r="X67" s="7">
        <v>1.4338029619999999</v>
      </c>
      <c r="Y67" s="7">
        <v>1.4561426639999999</v>
      </c>
      <c r="Z67" s="7">
        <v>1.4957649710000001</v>
      </c>
      <c r="AA67" s="7">
        <v>1.510629177</v>
      </c>
      <c r="AB67" s="7"/>
    </row>
    <row r="68" spans="1:28" x14ac:dyDescent="0.2">
      <c r="A68" s="7" t="s">
        <v>176</v>
      </c>
      <c r="B68" s="7" t="s">
        <v>584</v>
      </c>
      <c r="C68" s="7">
        <v>0.701876163</v>
      </c>
      <c r="D68" s="7">
        <v>0.61086422200000001</v>
      </c>
      <c r="E68" s="7">
        <v>0.68211501799999996</v>
      </c>
      <c r="F68" s="7">
        <v>0.59018367500000002</v>
      </c>
      <c r="G68" s="7">
        <v>0.63243764599999996</v>
      </c>
      <c r="H68" s="7">
        <v>0.64566051999999996</v>
      </c>
      <c r="I68" s="7">
        <v>0.64839285599999996</v>
      </c>
      <c r="J68" s="7">
        <v>0.81354832600000004</v>
      </c>
      <c r="K68" s="7">
        <v>0.78558778799999995</v>
      </c>
      <c r="L68" s="7">
        <v>0.77477222700000004</v>
      </c>
      <c r="M68" s="7">
        <v>0.62245684899999998</v>
      </c>
      <c r="N68" s="7">
        <v>0.63945025200000005</v>
      </c>
      <c r="O68" s="7">
        <v>0.70743781299999997</v>
      </c>
      <c r="P68" s="7">
        <v>0.70475620000000005</v>
      </c>
      <c r="Q68" s="7">
        <v>0.71304726600000001</v>
      </c>
      <c r="R68" s="7">
        <v>0.77077949000000001</v>
      </c>
      <c r="S68" s="7">
        <v>0.78137612300000003</v>
      </c>
      <c r="T68" s="7">
        <v>0.82073122300000001</v>
      </c>
      <c r="U68" s="7">
        <v>0.73387139999999995</v>
      </c>
      <c r="V68" s="7">
        <v>0.69166034499999995</v>
      </c>
      <c r="W68" s="7">
        <v>0.72519540800000004</v>
      </c>
      <c r="X68" s="7">
        <v>0.70961165400000004</v>
      </c>
      <c r="Y68" s="7">
        <v>0.729903996</v>
      </c>
      <c r="Z68" s="7">
        <v>0.73695069599999996</v>
      </c>
      <c r="AA68" s="7">
        <v>0.69093322800000001</v>
      </c>
      <c r="AB68" s="7"/>
    </row>
    <row r="69" spans="1:28" x14ac:dyDescent="0.2">
      <c r="A69" s="7" t="s">
        <v>79</v>
      </c>
      <c r="B69" s="7" t="s">
        <v>585</v>
      </c>
      <c r="C69" s="7">
        <v>1.115756392</v>
      </c>
      <c r="D69" s="7">
        <v>1.039866328</v>
      </c>
      <c r="E69" s="7">
        <v>1.014313459</v>
      </c>
      <c r="F69" s="7">
        <v>1.0169712310000001</v>
      </c>
      <c r="G69" s="7">
        <v>0.95962369400000003</v>
      </c>
      <c r="H69" s="7">
        <v>1.1355407239999999</v>
      </c>
      <c r="I69" s="7">
        <v>1.0418424610000001</v>
      </c>
      <c r="J69" s="7">
        <v>1.0933502909999999</v>
      </c>
      <c r="K69" s="7">
        <v>1.1443600650000001</v>
      </c>
      <c r="L69" s="7">
        <v>1.0739195349999999</v>
      </c>
      <c r="M69" s="7">
        <v>1.070162058</v>
      </c>
      <c r="N69" s="7">
        <v>1.0062577720000001</v>
      </c>
      <c r="O69" s="7">
        <v>0.95879173299999998</v>
      </c>
      <c r="P69" s="7">
        <v>0.97009503799999997</v>
      </c>
      <c r="Q69" s="7">
        <v>1.0106333489999999</v>
      </c>
      <c r="R69" s="7">
        <v>1.0378336909999999</v>
      </c>
      <c r="S69" s="7">
        <v>1.0657080409999999</v>
      </c>
      <c r="T69" s="7">
        <v>1.0647393469999999</v>
      </c>
      <c r="U69" s="7">
        <v>1.021413922</v>
      </c>
      <c r="V69" s="7">
        <v>1.0180094239999999</v>
      </c>
      <c r="W69" s="7">
        <v>0.96809107100000003</v>
      </c>
      <c r="X69" s="7">
        <v>1.105184436</v>
      </c>
      <c r="Y69" s="7">
        <v>1.1305552720000001</v>
      </c>
      <c r="Z69" s="7">
        <v>1.1244314909999999</v>
      </c>
      <c r="AA69" s="7">
        <v>1.151251316</v>
      </c>
      <c r="AB69" s="7"/>
    </row>
    <row r="70" spans="1:28" x14ac:dyDescent="0.2">
      <c r="A70" s="7" t="s">
        <v>80</v>
      </c>
      <c r="B70" s="7" t="s">
        <v>586</v>
      </c>
      <c r="C70" s="7">
        <v>0.58791041399999999</v>
      </c>
      <c r="D70" s="7">
        <v>0.71537071500000005</v>
      </c>
      <c r="E70" s="7">
        <v>0.66622358599999998</v>
      </c>
      <c r="F70" s="7">
        <v>0.59805738900000005</v>
      </c>
      <c r="G70" s="7">
        <v>0.51254856599999998</v>
      </c>
      <c r="H70" s="7">
        <v>0.39321652099999999</v>
      </c>
      <c r="I70" s="7">
        <v>0.430009902</v>
      </c>
      <c r="J70" s="7">
        <v>0.66570013800000005</v>
      </c>
      <c r="K70" s="7">
        <v>0.68557012100000003</v>
      </c>
      <c r="L70" s="7">
        <v>0.63594269800000003</v>
      </c>
      <c r="M70" s="7">
        <v>0.62929064000000001</v>
      </c>
      <c r="N70" s="7">
        <v>0.52231979399999995</v>
      </c>
      <c r="O70" s="7">
        <v>0.53810346099999995</v>
      </c>
      <c r="P70" s="7">
        <v>0.55057644800000005</v>
      </c>
      <c r="Q70" s="7">
        <v>0.60962444500000001</v>
      </c>
      <c r="R70" s="7">
        <v>0.60865849299999997</v>
      </c>
      <c r="S70" s="7">
        <v>0.64790409800000004</v>
      </c>
      <c r="T70" s="7">
        <v>0.71744686400000002</v>
      </c>
      <c r="U70" s="7">
        <v>0.72759717700000004</v>
      </c>
      <c r="V70" s="7">
        <v>0.654180765</v>
      </c>
      <c r="W70" s="7">
        <v>0.67946404199999999</v>
      </c>
      <c r="X70" s="7">
        <v>0.68261009500000003</v>
      </c>
      <c r="Y70" s="7">
        <v>0.67606234600000004</v>
      </c>
      <c r="Z70" s="7">
        <v>0.65214514700000004</v>
      </c>
      <c r="AA70" s="7">
        <v>0.61281257899999997</v>
      </c>
      <c r="AB70" s="7"/>
    </row>
    <row r="71" spans="1:28" x14ac:dyDescent="0.2">
      <c r="A71" s="7" t="s">
        <v>81</v>
      </c>
      <c r="B71" s="7" t="s">
        <v>587</v>
      </c>
      <c r="C71" s="7">
        <v>1.0608979460000001</v>
      </c>
      <c r="D71" s="7">
        <v>0.92680525800000002</v>
      </c>
      <c r="E71" s="7">
        <v>0.93506389899999998</v>
      </c>
      <c r="F71" s="7">
        <v>0.99401193899999996</v>
      </c>
      <c r="G71" s="7">
        <v>1.0524699689999999</v>
      </c>
      <c r="H71" s="7">
        <v>1.0083671809999999</v>
      </c>
      <c r="I71" s="7">
        <v>0.99324613799999995</v>
      </c>
      <c r="J71" s="7">
        <v>0.98696702700000005</v>
      </c>
      <c r="K71" s="7">
        <v>1.0072121620000001</v>
      </c>
      <c r="L71" s="7">
        <v>0.99334377100000004</v>
      </c>
      <c r="M71" s="7">
        <v>1.0574549440000001</v>
      </c>
      <c r="N71" s="7">
        <v>1.0816348790000001</v>
      </c>
      <c r="O71" s="7">
        <v>1.113688469</v>
      </c>
      <c r="P71" s="7">
        <v>1.1497563120000001</v>
      </c>
      <c r="Q71" s="7">
        <v>1.1623170380000001</v>
      </c>
      <c r="R71" s="7">
        <v>1.073994637</v>
      </c>
      <c r="S71" s="7">
        <v>1.019769192</v>
      </c>
      <c r="T71" s="7">
        <v>1.0140659809999999</v>
      </c>
      <c r="U71" s="7">
        <v>1.0340597629999999</v>
      </c>
      <c r="V71" s="7">
        <v>1.0487147569999999</v>
      </c>
      <c r="W71" s="7">
        <v>0.99235153200000004</v>
      </c>
      <c r="X71" s="7">
        <v>1.034784675</v>
      </c>
      <c r="Y71" s="7">
        <v>1.112509489</v>
      </c>
      <c r="Z71" s="7">
        <v>1.0723291639999999</v>
      </c>
      <c r="AA71" s="7">
        <v>1.14145875</v>
      </c>
      <c r="AB71" s="7"/>
    </row>
    <row r="72" spans="1:28" x14ac:dyDescent="0.2">
      <c r="A72" s="7" t="s">
        <v>82</v>
      </c>
      <c r="B72" s="7" t="s">
        <v>588</v>
      </c>
      <c r="C72" s="7">
        <v>-0.21538817900000001</v>
      </c>
      <c r="D72" s="7">
        <v>-0.391866088</v>
      </c>
      <c r="E72" s="7">
        <v>-0.25702536100000001</v>
      </c>
      <c r="F72" s="7">
        <v>-0.725443006</v>
      </c>
      <c r="G72" s="7">
        <v>-0.59258699400000003</v>
      </c>
      <c r="H72" s="7">
        <v>-0.50750726499999999</v>
      </c>
      <c r="I72" s="7">
        <v>-0.46272543100000002</v>
      </c>
      <c r="J72" s="7">
        <v>-0.62335562700000002</v>
      </c>
      <c r="K72" s="7">
        <v>-0.58368122600000005</v>
      </c>
      <c r="L72" s="7">
        <v>-0.64039355499999995</v>
      </c>
      <c r="M72" s="7">
        <v>-0.68573045700000002</v>
      </c>
      <c r="N72" s="7">
        <v>-0.69928097700000003</v>
      </c>
      <c r="O72" s="7">
        <v>-0.70192724500000003</v>
      </c>
      <c r="P72" s="7">
        <v>-0.63802164800000005</v>
      </c>
      <c r="Q72" s="7">
        <v>-0.70835983800000002</v>
      </c>
      <c r="R72" s="7">
        <v>-0.68502455900000003</v>
      </c>
      <c r="S72" s="7">
        <v>-0.70321655299999997</v>
      </c>
      <c r="T72" s="7">
        <v>-0.64917564400000005</v>
      </c>
      <c r="U72" s="7">
        <v>-0.64886516299999997</v>
      </c>
      <c r="V72" s="7">
        <v>-0.63298028699999997</v>
      </c>
      <c r="W72" s="7">
        <v>-0.61078494800000005</v>
      </c>
      <c r="X72" s="7">
        <v>-0.66433250899999996</v>
      </c>
      <c r="Y72" s="7">
        <v>-0.70146036099999998</v>
      </c>
      <c r="Z72" s="7">
        <v>-0.70929211400000003</v>
      </c>
      <c r="AA72" s="7">
        <v>-0.69507467700000003</v>
      </c>
      <c r="AB72" s="7"/>
    </row>
    <row r="73" spans="1:28" x14ac:dyDescent="0.2">
      <c r="A73" s="7" t="s">
        <v>83</v>
      </c>
      <c r="B73" s="7" t="s">
        <v>589</v>
      </c>
      <c r="C73" s="7">
        <v>-0.92239183199999997</v>
      </c>
      <c r="D73" s="7">
        <v>-0.72349637700000002</v>
      </c>
      <c r="E73" s="7">
        <v>-0.90997362100000001</v>
      </c>
      <c r="F73" s="7">
        <v>-0.98752415199999999</v>
      </c>
      <c r="G73" s="7">
        <v>-1.0311645270000001</v>
      </c>
      <c r="H73" s="7">
        <v>-1.0580409770000001</v>
      </c>
      <c r="I73" s="7">
        <v>-0.95812678299999998</v>
      </c>
      <c r="J73" s="7">
        <v>-1.0787805319999999</v>
      </c>
      <c r="K73" s="7">
        <v>-1.0539745089999999</v>
      </c>
      <c r="L73" s="7">
        <v>-0.98423761099999996</v>
      </c>
      <c r="M73" s="7">
        <v>-0.96668922899999998</v>
      </c>
      <c r="N73" s="7">
        <v>-1.021527767</v>
      </c>
      <c r="O73" s="7">
        <v>-1.0180850029999999</v>
      </c>
      <c r="P73" s="7">
        <v>-1.068684459</v>
      </c>
      <c r="Q73" s="7">
        <v>-1.133806109</v>
      </c>
      <c r="R73" s="7">
        <v>-1.1079442500000001</v>
      </c>
      <c r="S73" s="7">
        <v>-1.0900069480000001</v>
      </c>
      <c r="T73" s="7">
        <v>-1.1343535179999999</v>
      </c>
      <c r="U73" s="7">
        <v>-1.170266032</v>
      </c>
      <c r="V73" s="7">
        <v>-1.107041597</v>
      </c>
      <c r="W73" s="7">
        <v>-1.1383578780000001</v>
      </c>
      <c r="X73" s="7">
        <v>-1.088162184</v>
      </c>
      <c r="Y73" s="7">
        <v>-1.0323617460000001</v>
      </c>
      <c r="Z73" s="7">
        <v>-0.968290031</v>
      </c>
      <c r="AA73" s="7">
        <v>-0.91888523099999997</v>
      </c>
      <c r="AB73" s="7"/>
    </row>
    <row r="74" spans="1:28" x14ac:dyDescent="0.2">
      <c r="A74" s="7" t="s">
        <v>84</v>
      </c>
      <c r="B74" s="7" t="s">
        <v>590</v>
      </c>
      <c r="C74" s="7">
        <v>-0.61818194400000004</v>
      </c>
      <c r="D74" s="7">
        <v>-0.82294493899999999</v>
      </c>
      <c r="E74" s="7">
        <v>-0.76128619900000005</v>
      </c>
      <c r="F74" s="7">
        <v>-0.61420392999999995</v>
      </c>
      <c r="G74" s="7">
        <v>-0.231371403</v>
      </c>
      <c r="H74" s="7">
        <v>-0.185695097</v>
      </c>
      <c r="I74" s="7">
        <v>-0.204725191</v>
      </c>
      <c r="J74" s="7">
        <v>-5.8043495000000001E-2</v>
      </c>
      <c r="K74" s="7">
        <v>-0.17041952899999999</v>
      </c>
      <c r="L74" s="7">
        <v>-0.19972683499999999</v>
      </c>
      <c r="M74" s="7">
        <v>-0.248693988</v>
      </c>
      <c r="N74" s="7">
        <v>-0.13754175599999999</v>
      </c>
      <c r="O74" s="7">
        <v>-0.18983074999999999</v>
      </c>
      <c r="P74" s="7">
        <v>-0.20301455299999999</v>
      </c>
      <c r="Q74" s="7">
        <v>-0.12805451500000001</v>
      </c>
      <c r="R74" s="7">
        <v>-8.7374813999999995E-2</v>
      </c>
      <c r="S74" s="7">
        <v>-9.2509322000000005E-2</v>
      </c>
      <c r="T74" s="7">
        <v>-6.3453384000000002E-2</v>
      </c>
      <c r="U74" s="7">
        <v>-0.14677947799999999</v>
      </c>
      <c r="V74" s="7">
        <v>-0.296452194</v>
      </c>
      <c r="W74" s="7">
        <v>-0.22930865</v>
      </c>
      <c r="X74" s="7">
        <v>-0.265219539</v>
      </c>
      <c r="Y74" s="7">
        <v>-0.27203205200000002</v>
      </c>
      <c r="Z74" s="7">
        <v>-7.2914883E-2</v>
      </c>
      <c r="AA74" s="7">
        <v>-5.9650373E-2</v>
      </c>
      <c r="AB74" s="7"/>
    </row>
    <row r="75" spans="1:28" x14ac:dyDescent="0.2">
      <c r="A75" s="7" t="s">
        <v>191</v>
      </c>
      <c r="B75" s="7" t="s">
        <v>591</v>
      </c>
      <c r="C75" s="7">
        <v>0.66686254700000003</v>
      </c>
      <c r="D75" s="7">
        <v>0.62954211199999999</v>
      </c>
      <c r="E75" s="7">
        <v>0.62727862599999995</v>
      </c>
      <c r="F75" s="7">
        <v>0.73876380900000005</v>
      </c>
      <c r="G75" s="7">
        <v>0.70808672900000003</v>
      </c>
      <c r="H75" s="7">
        <v>0.70871853799999995</v>
      </c>
      <c r="I75" s="7">
        <v>0.74363857499999997</v>
      </c>
      <c r="J75" s="7">
        <v>0.73298895399999997</v>
      </c>
      <c r="K75" s="7">
        <v>0.74616855400000004</v>
      </c>
      <c r="L75" s="7">
        <v>0.71070897600000005</v>
      </c>
      <c r="M75" s="7">
        <v>0.75487315700000002</v>
      </c>
      <c r="N75" s="7">
        <v>0.79162669200000002</v>
      </c>
      <c r="O75" s="7">
        <v>0.77900868700000003</v>
      </c>
      <c r="P75" s="7">
        <v>0.78388220099999995</v>
      </c>
      <c r="Q75" s="7">
        <v>0.76815342900000005</v>
      </c>
      <c r="R75" s="7">
        <v>0.72425907899999997</v>
      </c>
      <c r="S75" s="7">
        <v>0.66975325299999999</v>
      </c>
      <c r="T75" s="7">
        <v>0.67843681600000005</v>
      </c>
      <c r="U75" s="7">
        <v>0.79343140099999998</v>
      </c>
      <c r="V75" s="7">
        <v>0.85724830600000002</v>
      </c>
      <c r="W75" s="7">
        <v>0.81663221100000005</v>
      </c>
      <c r="X75" s="7">
        <v>0.877644062</v>
      </c>
      <c r="Y75" s="7">
        <v>0.98217362200000002</v>
      </c>
      <c r="Z75" s="7">
        <v>0.93269073999999996</v>
      </c>
      <c r="AA75" s="7">
        <v>0.90126138899999997</v>
      </c>
      <c r="AB75" s="7"/>
    </row>
    <row r="76" spans="1:28" x14ac:dyDescent="0.2">
      <c r="A76" s="7" t="s">
        <v>86</v>
      </c>
      <c r="B76" s="7" t="s">
        <v>592</v>
      </c>
      <c r="C76" s="7">
        <v>-0.22072784600000001</v>
      </c>
      <c r="D76" s="7">
        <v>-0.27518826699999999</v>
      </c>
      <c r="E76" s="7">
        <v>-0.26897153299999998</v>
      </c>
      <c r="F76" s="7">
        <v>-0.31267836700000001</v>
      </c>
      <c r="G76" s="7">
        <v>-0.36510252999999998</v>
      </c>
      <c r="H76" s="7">
        <v>-0.27273604299999998</v>
      </c>
      <c r="I76" s="7">
        <v>-0.43326905399999999</v>
      </c>
      <c r="J76" s="7">
        <v>-0.49303895199999997</v>
      </c>
      <c r="K76" s="7">
        <v>-0.45655488999999999</v>
      </c>
      <c r="L76" s="7">
        <v>-0.452444762</v>
      </c>
      <c r="M76" s="7">
        <v>-0.39617213600000001</v>
      </c>
      <c r="N76" s="7">
        <v>-0.43323063899999997</v>
      </c>
      <c r="O76" s="7">
        <v>-0.47087779600000002</v>
      </c>
      <c r="P76" s="7">
        <v>-0.54890024699999995</v>
      </c>
      <c r="Q76" s="7">
        <v>-0.56278634100000002</v>
      </c>
      <c r="R76" s="7">
        <v>-0.59052068000000002</v>
      </c>
      <c r="S76" s="7">
        <v>-0.59957480399999996</v>
      </c>
      <c r="T76" s="7">
        <v>-0.56839901199999998</v>
      </c>
      <c r="U76" s="7">
        <v>-0.54467117799999998</v>
      </c>
      <c r="V76" s="7">
        <v>-0.52169442200000005</v>
      </c>
      <c r="W76" s="7">
        <v>-0.57157403200000001</v>
      </c>
      <c r="X76" s="7">
        <v>-0.59593111300000001</v>
      </c>
      <c r="Y76" s="7">
        <v>-0.61673241899999998</v>
      </c>
      <c r="Z76" s="7">
        <v>-0.59470862199999996</v>
      </c>
      <c r="AA76" s="7">
        <v>-0.51871782499999997</v>
      </c>
      <c r="AB76" s="7"/>
    </row>
    <row r="77" spans="1:28" x14ac:dyDescent="0.2">
      <c r="A77" s="7" t="s">
        <v>177</v>
      </c>
      <c r="B77" s="7" t="s">
        <v>593</v>
      </c>
      <c r="C77" s="7">
        <v>-0.74946093599999997</v>
      </c>
      <c r="D77" s="7">
        <v>-0.76711517600000001</v>
      </c>
      <c r="E77" s="7">
        <v>-1.0332921740000001</v>
      </c>
      <c r="F77" s="7">
        <v>-0.93323552600000004</v>
      </c>
      <c r="G77" s="7">
        <v>-0.96996408700000003</v>
      </c>
      <c r="H77" s="7">
        <v>-0.95112329699999998</v>
      </c>
      <c r="I77" s="7">
        <v>-0.82013153999999999</v>
      </c>
      <c r="J77" s="7">
        <v>-0.66390204399999997</v>
      </c>
      <c r="K77" s="7">
        <v>-0.85994058799999995</v>
      </c>
      <c r="L77" s="7">
        <v>-0.98375755499999995</v>
      </c>
      <c r="M77" s="7">
        <v>-0.91287052599999996</v>
      </c>
      <c r="N77" s="7">
        <v>-0.829940915</v>
      </c>
      <c r="O77" s="7">
        <v>-0.59184533399999995</v>
      </c>
      <c r="P77" s="7">
        <v>-0.51785320000000001</v>
      </c>
      <c r="Q77" s="7">
        <v>-0.44624745799999999</v>
      </c>
      <c r="R77" s="7">
        <v>-0.39885970999999998</v>
      </c>
      <c r="S77" s="7">
        <v>-0.34517109400000001</v>
      </c>
      <c r="T77" s="7">
        <v>-0.361883134</v>
      </c>
      <c r="U77" s="7">
        <v>-0.36999407400000001</v>
      </c>
      <c r="V77" s="7">
        <v>-0.27583539499999998</v>
      </c>
      <c r="W77" s="7">
        <v>-0.37282756</v>
      </c>
      <c r="X77" s="7">
        <v>-0.49632859200000001</v>
      </c>
      <c r="Y77" s="7">
        <v>-0.50502151299999998</v>
      </c>
      <c r="Z77" s="7">
        <v>-0.63886249100000003</v>
      </c>
      <c r="AA77" s="7">
        <v>-0.64476382700000001</v>
      </c>
      <c r="AB77" s="7"/>
    </row>
    <row r="78" spans="1:28" x14ac:dyDescent="0.2">
      <c r="A78" s="7" t="s">
        <v>192</v>
      </c>
      <c r="B78" s="7" t="s">
        <v>594</v>
      </c>
      <c r="C78" s="7">
        <v>-1.0857517720000001</v>
      </c>
      <c r="D78" s="7">
        <v>-1.2471451760000001</v>
      </c>
      <c r="E78" s="7">
        <v>-1.2701320650000001</v>
      </c>
      <c r="F78" s="7">
        <v>-1.6201210020000001</v>
      </c>
      <c r="G78" s="7">
        <v>-1.68640101</v>
      </c>
      <c r="H78" s="7">
        <v>-1.4600077869999999</v>
      </c>
      <c r="I78" s="7">
        <v>-1.555415392</v>
      </c>
      <c r="J78" s="7">
        <v>-1.602170825</v>
      </c>
      <c r="K78" s="7">
        <v>-1.5900783540000001</v>
      </c>
      <c r="L78" s="7">
        <v>-1.582299471</v>
      </c>
      <c r="M78" s="7">
        <v>-1.5688879490000001</v>
      </c>
      <c r="N78" s="7">
        <v>-1.5486189130000001</v>
      </c>
      <c r="O78" s="7">
        <v>-1.559789538</v>
      </c>
      <c r="P78" s="7">
        <v>-1.5233256820000001</v>
      </c>
      <c r="Q78" s="7">
        <v>-1.5310178999999999</v>
      </c>
      <c r="R78" s="7">
        <v>-1.6478878260000001</v>
      </c>
      <c r="S78" s="7">
        <v>-1.668170452</v>
      </c>
      <c r="T78" s="7">
        <v>-1.678110003</v>
      </c>
      <c r="U78" s="7">
        <v>-1.6666141750000001</v>
      </c>
      <c r="V78" s="7">
        <v>-1.6464459899999999</v>
      </c>
      <c r="W78" s="7">
        <v>-1.7168834209999999</v>
      </c>
      <c r="X78" s="7">
        <v>-1.690001249</v>
      </c>
      <c r="Y78" s="7">
        <v>-1.5676994319999999</v>
      </c>
      <c r="Z78" s="7">
        <v>-1.545838356</v>
      </c>
      <c r="AA78" s="7">
        <v>-1.5326993470000001</v>
      </c>
      <c r="AB78" s="7"/>
    </row>
    <row r="79" spans="1:28" x14ac:dyDescent="0.2">
      <c r="A79" s="7" t="s">
        <v>88</v>
      </c>
      <c r="B79" s="7" t="s">
        <v>595</v>
      </c>
      <c r="C79" s="7">
        <v>0.72063779800000005</v>
      </c>
      <c r="D79" s="7">
        <v>0.81262356000000002</v>
      </c>
      <c r="E79" s="7">
        <v>0.72809553100000002</v>
      </c>
      <c r="F79" s="7">
        <v>0.82625591799999998</v>
      </c>
      <c r="G79" s="7">
        <v>0.75003182899999998</v>
      </c>
      <c r="H79" s="7">
        <v>0.68208420299999994</v>
      </c>
      <c r="I79" s="7">
        <v>0.77831751100000002</v>
      </c>
      <c r="J79" s="7">
        <v>0.88345146200000002</v>
      </c>
      <c r="K79" s="7">
        <v>0.87096297700000003</v>
      </c>
      <c r="L79" s="7">
        <v>0.83050274800000001</v>
      </c>
      <c r="M79" s="7">
        <v>0.892254412</v>
      </c>
      <c r="N79" s="7">
        <v>0.84309041500000004</v>
      </c>
      <c r="O79" s="7">
        <v>0.78859168300000004</v>
      </c>
      <c r="P79" s="7">
        <v>0.83249646399999999</v>
      </c>
      <c r="Q79" s="7">
        <v>0.83121555999999996</v>
      </c>
      <c r="R79" s="7">
        <v>0.89057201100000005</v>
      </c>
      <c r="S79" s="7">
        <v>0.88106948100000004</v>
      </c>
      <c r="T79" s="7">
        <v>0.87560480799999996</v>
      </c>
      <c r="U79" s="7">
        <v>0.83197575800000001</v>
      </c>
      <c r="V79" s="7">
        <v>0.84987461600000003</v>
      </c>
      <c r="W79" s="7">
        <v>0.91917115400000005</v>
      </c>
      <c r="X79" s="7">
        <v>0.92266118500000005</v>
      </c>
      <c r="Y79" s="7">
        <v>0.94692248099999998</v>
      </c>
      <c r="Z79" s="7">
        <v>0.99067097900000001</v>
      </c>
      <c r="AA79" s="7">
        <v>1.0315940379999999</v>
      </c>
      <c r="AB79" s="7"/>
    </row>
    <row r="80" spans="1:28" x14ac:dyDescent="0.2">
      <c r="A80" s="7" t="s">
        <v>89</v>
      </c>
      <c r="B80" s="7" t="s">
        <v>596</v>
      </c>
      <c r="C80" s="7">
        <v>-0.30330738400000001</v>
      </c>
      <c r="D80" s="7">
        <v>-0.37203767900000001</v>
      </c>
      <c r="E80" s="7">
        <v>-0.28502112600000001</v>
      </c>
      <c r="F80" s="7">
        <v>-0.59826344300000001</v>
      </c>
      <c r="G80" s="7">
        <v>-0.45556953500000003</v>
      </c>
      <c r="H80" s="7">
        <v>-0.37822282299999999</v>
      </c>
      <c r="I80" s="7">
        <v>-0.239408344</v>
      </c>
      <c r="J80" s="7">
        <v>-0.305551827</v>
      </c>
      <c r="K80" s="7">
        <v>-0.38136974000000001</v>
      </c>
      <c r="L80" s="7">
        <v>-0.33495640799999998</v>
      </c>
      <c r="M80" s="7">
        <v>-0.271245599</v>
      </c>
      <c r="N80" s="7">
        <v>-0.246291116</v>
      </c>
      <c r="O80" s="7">
        <v>-0.30710375299999998</v>
      </c>
      <c r="P80" s="7">
        <v>-0.29848057</v>
      </c>
      <c r="Q80" s="7">
        <v>-0.316127151</v>
      </c>
      <c r="R80" s="7">
        <v>-0.35738423499999999</v>
      </c>
      <c r="S80" s="7">
        <v>-0.40246585000000001</v>
      </c>
      <c r="T80" s="7">
        <v>-0.46143859599999998</v>
      </c>
      <c r="U80" s="7">
        <v>-0.51438200499999998</v>
      </c>
      <c r="V80" s="7">
        <v>-0.43282985699999998</v>
      </c>
      <c r="W80" s="7">
        <v>-0.434260011</v>
      </c>
      <c r="X80" s="7">
        <v>-0.47607079099999999</v>
      </c>
      <c r="Y80" s="7">
        <v>-0.54189991999999998</v>
      </c>
      <c r="Z80" s="7">
        <v>-0.54173243000000004</v>
      </c>
      <c r="AA80" s="7">
        <v>-0.57742541999999997</v>
      </c>
      <c r="AB80" s="7"/>
    </row>
    <row r="81" spans="1:28" x14ac:dyDescent="0.2">
      <c r="A81" s="7" t="s">
        <v>90</v>
      </c>
      <c r="B81" s="7" t="s">
        <v>597</v>
      </c>
      <c r="C81" s="7">
        <v>-0.45064982799999997</v>
      </c>
      <c r="D81" s="7">
        <v>-0.40605312599999999</v>
      </c>
      <c r="E81" s="7">
        <v>-0.33879447000000001</v>
      </c>
      <c r="F81" s="7">
        <v>6.7503199E-2</v>
      </c>
      <c r="G81" s="7">
        <v>1.4062813E-2</v>
      </c>
      <c r="H81" s="7">
        <v>-0.12987834200000001</v>
      </c>
      <c r="I81" s="7">
        <v>-0.17114284599999999</v>
      </c>
      <c r="J81" s="7">
        <v>0.24283046999999999</v>
      </c>
      <c r="K81" s="7">
        <v>8.3176099000000003E-2</v>
      </c>
      <c r="L81" s="7">
        <v>9.8598609999999993E-3</v>
      </c>
      <c r="M81" s="7">
        <v>-8.8346420000000002E-3</v>
      </c>
      <c r="N81" s="7">
        <v>-2.3909261000000001E-2</v>
      </c>
      <c r="O81" s="7">
        <v>-1.4549552E-2</v>
      </c>
      <c r="P81" s="7">
        <v>0.14770361800000001</v>
      </c>
      <c r="Q81" s="7">
        <v>0.19660828999999999</v>
      </c>
      <c r="R81" s="7">
        <v>0.214918002</v>
      </c>
      <c r="S81" s="7">
        <v>0.163529113</v>
      </c>
      <c r="T81" s="7">
        <v>3.5870003999999997E-2</v>
      </c>
      <c r="U81" s="7">
        <v>4.5378104000000002E-2</v>
      </c>
      <c r="V81" s="7">
        <v>8.4704317000000001E-2</v>
      </c>
      <c r="W81" s="7">
        <v>6.4616947999999994E-2</v>
      </c>
      <c r="X81" s="7">
        <v>6.8167984000000001E-2</v>
      </c>
      <c r="Y81" s="7">
        <v>5.6966218999999998E-2</v>
      </c>
      <c r="Z81" s="7">
        <v>0.123597868</v>
      </c>
      <c r="AA81" s="7">
        <v>9.0878204000000004E-2</v>
      </c>
      <c r="AB81" s="7"/>
    </row>
    <row r="82" spans="1:28" x14ac:dyDescent="0.2">
      <c r="A82" s="7" t="s">
        <v>91</v>
      </c>
      <c r="B82" s="7" t="s">
        <v>598</v>
      </c>
      <c r="C82" s="7">
        <v>-1.3801418539999999</v>
      </c>
      <c r="D82" s="7">
        <v>-0.84765732299999996</v>
      </c>
      <c r="E82" s="7">
        <v>-0.97304761399999995</v>
      </c>
      <c r="F82" s="7">
        <v>-1.1748045680000001</v>
      </c>
      <c r="G82" s="7">
        <v>-1.3706325290000001</v>
      </c>
      <c r="H82" s="7">
        <v>-1.213109612</v>
      </c>
      <c r="I82" s="7">
        <v>-0.370518297</v>
      </c>
      <c r="J82" s="7">
        <v>-9.3983053999999996E-2</v>
      </c>
      <c r="K82" s="7">
        <v>-6.7718521000000004E-2</v>
      </c>
      <c r="L82" s="7">
        <v>-0.105159588</v>
      </c>
      <c r="M82" s="7">
        <v>-8.6028553999999993E-2</v>
      </c>
      <c r="N82" s="7">
        <v>-0.13023689399999999</v>
      </c>
      <c r="O82" s="7">
        <v>-0.17702588399999999</v>
      </c>
      <c r="P82" s="7">
        <v>-0.22133514300000001</v>
      </c>
      <c r="Q82" s="7">
        <v>-0.29891830699999999</v>
      </c>
      <c r="R82" s="7">
        <v>-0.21601831899999999</v>
      </c>
      <c r="S82" s="7">
        <v>-0.17504842600000001</v>
      </c>
      <c r="T82" s="7">
        <v>-5.5957604000000001E-2</v>
      </c>
      <c r="U82" s="7">
        <v>9.0099557999999996E-2</v>
      </c>
      <c r="V82" s="7">
        <v>4.4591129E-2</v>
      </c>
      <c r="W82" s="7">
        <v>1.02488E-4</v>
      </c>
      <c r="X82" s="7">
        <v>-3.551046E-3</v>
      </c>
      <c r="Y82" s="7">
        <v>4.9646783999999999E-2</v>
      </c>
      <c r="Z82" s="7">
        <v>7.2447560999999994E-2</v>
      </c>
      <c r="AA82" s="7">
        <v>0.114277579</v>
      </c>
      <c r="AB82" s="7"/>
    </row>
    <row r="83" spans="1:28" x14ac:dyDescent="0.2">
      <c r="A83" s="7" t="s">
        <v>92</v>
      </c>
      <c r="B83" s="7" t="s">
        <v>599</v>
      </c>
      <c r="C83" s="7">
        <v>0.96762752500000004</v>
      </c>
      <c r="D83" s="7">
        <v>0.91674041699999997</v>
      </c>
      <c r="E83" s="7">
        <v>0.83661669500000002</v>
      </c>
      <c r="F83" s="7">
        <v>0.88997441499999996</v>
      </c>
      <c r="G83" s="7">
        <v>0.89715570200000005</v>
      </c>
      <c r="H83" s="7">
        <v>0.85519516500000003</v>
      </c>
      <c r="I83" s="7">
        <v>0.89352619600000005</v>
      </c>
      <c r="J83" s="7">
        <v>0.89750915799999997</v>
      </c>
      <c r="K83" s="7">
        <v>0.92664533900000001</v>
      </c>
      <c r="L83" s="7">
        <v>0.897228837</v>
      </c>
      <c r="M83" s="7">
        <v>0.94269698899999999</v>
      </c>
      <c r="N83" s="7">
        <v>0.96060150899999996</v>
      </c>
      <c r="O83" s="7">
        <v>0.90891456599999998</v>
      </c>
      <c r="P83" s="7">
        <v>0.98246324100000004</v>
      </c>
      <c r="Q83" s="7">
        <v>0.99678504499999998</v>
      </c>
      <c r="R83" s="7">
        <v>1.0008271929999999</v>
      </c>
      <c r="S83" s="7">
        <v>1.0059914590000001</v>
      </c>
      <c r="T83" s="7">
        <v>1.030400395</v>
      </c>
      <c r="U83" s="7">
        <v>1.0173717739999999</v>
      </c>
      <c r="V83" s="7">
        <v>0.95724654200000003</v>
      </c>
      <c r="W83" s="7">
        <v>1.0565903189999999</v>
      </c>
      <c r="X83" s="7">
        <v>1.055675626</v>
      </c>
      <c r="Y83" s="7">
        <v>1.0778325799999999</v>
      </c>
      <c r="Z83" s="7">
        <v>1.1180480719999999</v>
      </c>
      <c r="AA83" s="7">
        <v>1.107865334</v>
      </c>
      <c r="AB83" s="7"/>
    </row>
    <row r="84" spans="1:28" x14ac:dyDescent="0.2">
      <c r="A84" s="7" t="s">
        <v>93</v>
      </c>
      <c r="B84" s="7" t="s">
        <v>600</v>
      </c>
      <c r="C84" s="7">
        <v>1.5252346990000001</v>
      </c>
      <c r="D84" s="7">
        <v>1.4845870729999999</v>
      </c>
      <c r="E84" s="7">
        <v>1.464568138</v>
      </c>
      <c r="F84" s="7">
        <v>1.3679231409999999</v>
      </c>
      <c r="G84" s="7">
        <v>1.484175086</v>
      </c>
      <c r="H84" s="7">
        <v>1.6027705670000001</v>
      </c>
      <c r="I84" s="7">
        <v>1.544433832</v>
      </c>
      <c r="J84" s="7">
        <v>1.558465242</v>
      </c>
      <c r="K84" s="7">
        <v>1.5557152030000001</v>
      </c>
      <c r="L84" s="7">
        <v>1.5714882610000001</v>
      </c>
      <c r="M84" s="7">
        <v>1.5730135439999999</v>
      </c>
      <c r="N84" s="7">
        <v>1.5986086129999999</v>
      </c>
      <c r="O84" s="7">
        <v>1.6323199269999999</v>
      </c>
      <c r="P84" s="7">
        <v>1.6840144399999999</v>
      </c>
      <c r="Q84" s="7">
        <v>1.6713075639999999</v>
      </c>
      <c r="R84" s="7">
        <v>1.583610535</v>
      </c>
      <c r="S84" s="7">
        <v>1.5677449699999999</v>
      </c>
      <c r="T84" s="7">
        <v>1.5216808319999999</v>
      </c>
      <c r="U84" s="7">
        <v>1.5423792599999999</v>
      </c>
      <c r="V84" s="7">
        <v>1.5873186589999999</v>
      </c>
      <c r="W84" s="7">
        <v>1.5471242670000001</v>
      </c>
      <c r="X84" s="7">
        <v>1.539926887</v>
      </c>
      <c r="Y84" s="7">
        <v>1.5322318079999999</v>
      </c>
      <c r="Z84" s="7">
        <v>1.5809613469999999</v>
      </c>
      <c r="AA84" s="7">
        <v>1.6563696859999999</v>
      </c>
      <c r="AB84" s="7"/>
    </row>
    <row r="85" spans="1:28" x14ac:dyDescent="0.2">
      <c r="A85" s="7" t="s">
        <v>94</v>
      </c>
      <c r="B85" s="7" t="s">
        <v>601</v>
      </c>
      <c r="C85" s="7">
        <v>-9.7901537999999996E-2</v>
      </c>
      <c r="D85" s="7">
        <v>0.16040286400000001</v>
      </c>
      <c r="E85" s="7">
        <v>0.122135356</v>
      </c>
      <c r="F85" s="7">
        <v>-0.114843801</v>
      </c>
      <c r="G85" s="7">
        <v>5.7705522000000002E-2</v>
      </c>
      <c r="H85" s="7">
        <v>2.0713245000000002E-2</v>
      </c>
      <c r="I85" s="7">
        <v>-8.8822618000000006E-2</v>
      </c>
      <c r="J85" s="7">
        <v>-3.8687352000000001E-2</v>
      </c>
      <c r="K85" s="7">
        <v>-6.4197369000000004E-2</v>
      </c>
      <c r="L85" s="7">
        <v>-0.24197840700000001</v>
      </c>
      <c r="M85" s="7">
        <v>-0.73105937200000004</v>
      </c>
      <c r="N85" s="7">
        <v>-0.74391889600000005</v>
      </c>
      <c r="O85" s="7">
        <v>-0.78276520999999999</v>
      </c>
      <c r="P85" s="7">
        <v>-0.78290873800000005</v>
      </c>
      <c r="Q85" s="7">
        <v>-0.66596919300000001</v>
      </c>
      <c r="R85" s="7">
        <v>-0.43589755899999999</v>
      </c>
      <c r="S85" s="7">
        <v>-0.32240292399999998</v>
      </c>
      <c r="T85" s="7">
        <v>-0.26223221400000002</v>
      </c>
      <c r="U85" s="7">
        <v>-0.28834775099999999</v>
      </c>
      <c r="V85" s="7">
        <v>-0.243740752</v>
      </c>
      <c r="W85" s="7">
        <v>-0.157014549</v>
      </c>
      <c r="X85" s="7">
        <v>-0.18850757200000001</v>
      </c>
      <c r="Y85" s="7">
        <v>-0.20114985099999999</v>
      </c>
      <c r="Z85" s="7">
        <v>-0.21244448399999999</v>
      </c>
      <c r="AA85" s="7">
        <v>-0.250458032</v>
      </c>
      <c r="AB85" s="7"/>
    </row>
    <row r="86" spans="1:28" x14ac:dyDescent="0.2">
      <c r="A86" s="7" t="s">
        <v>95</v>
      </c>
      <c r="B86" s="7" t="s">
        <v>602</v>
      </c>
      <c r="C86" s="7">
        <v>-6.9525927000000001E-2</v>
      </c>
      <c r="D86" s="7">
        <v>7.5639673000000004E-2</v>
      </c>
      <c r="E86" s="7">
        <v>-0.11196276500000001</v>
      </c>
      <c r="F86" s="7">
        <v>-0.52277439800000003</v>
      </c>
      <c r="G86" s="7">
        <v>-0.39539295400000002</v>
      </c>
      <c r="H86" s="7">
        <v>-0.50031453400000003</v>
      </c>
      <c r="I86" s="7">
        <v>-0.47595289299999999</v>
      </c>
      <c r="J86" s="7">
        <v>-0.17557294700000001</v>
      </c>
      <c r="K86" s="7">
        <v>-0.182905287</v>
      </c>
      <c r="L86" s="7">
        <v>-0.164954975</v>
      </c>
      <c r="M86" s="7">
        <v>-7.1914166000000002E-2</v>
      </c>
      <c r="N86" s="7">
        <v>-0.110475183</v>
      </c>
      <c r="O86" s="7">
        <v>-0.16639763099999999</v>
      </c>
      <c r="P86" s="7">
        <v>-0.123432405</v>
      </c>
      <c r="Q86" s="7">
        <v>-9.5325119999999999E-2</v>
      </c>
      <c r="R86" s="7">
        <v>-7.4119199999999998E-3</v>
      </c>
      <c r="S86" s="7">
        <v>4.6905006999999999E-2</v>
      </c>
      <c r="T86" s="7">
        <v>1.8824354000000001E-2</v>
      </c>
      <c r="U86" s="7">
        <v>1.9753692999999999E-2</v>
      </c>
      <c r="V86" s="7">
        <v>-2.816776E-3</v>
      </c>
      <c r="W86" s="7">
        <v>-3.3672839000000003E-2</v>
      </c>
      <c r="X86" s="7">
        <v>7.2460487000000004E-2</v>
      </c>
      <c r="Y86" s="7">
        <v>0.13936304999999999</v>
      </c>
      <c r="Z86" s="7">
        <v>0.135293409</v>
      </c>
      <c r="AA86" s="7">
        <v>0.13549397899999999</v>
      </c>
      <c r="AB86" s="7"/>
    </row>
    <row r="87" spans="1:28" x14ac:dyDescent="0.2">
      <c r="A87" s="7" t="s">
        <v>96</v>
      </c>
      <c r="B87" s="7" t="s">
        <v>603</v>
      </c>
      <c r="C87" s="7">
        <v>-0.15966261900000001</v>
      </c>
      <c r="D87" s="7">
        <v>-0.39373302500000001</v>
      </c>
      <c r="E87" s="7">
        <v>-0.38766404999999998</v>
      </c>
      <c r="F87" s="7">
        <v>-0.437163264</v>
      </c>
      <c r="G87" s="7">
        <v>-0.42357376200000002</v>
      </c>
      <c r="H87" s="7">
        <v>-0.208643734</v>
      </c>
      <c r="I87" s="7">
        <v>-0.11082265500000001</v>
      </c>
      <c r="J87" s="7">
        <v>-0.455824703</v>
      </c>
      <c r="K87" s="7">
        <v>-0.43563357000000003</v>
      </c>
      <c r="L87" s="7">
        <v>-0.47163957400000001</v>
      </c>
      <c r="M87" s="7">
        <v>-0.41475620899999999</v>
      </c>
      <c r="N87" s="7">
        <v>-0.40953031200000001</v>
      </c>
      <c r="O87" s="7">
        <v>-0.38949742900000001</v>
      </c>
      <c r="P87" s="7">
        <v>-0.26021403100000001</v>
      </c>
      <c r="Q87" s="7">
        <v>-0.25244897599999999</v>
      </c>
      <c r="R87" s="7">
        <v>-0.29849144799999999</v>
      </c>
      <c r="S87" s="7">
        <v>-0.33267882500000001</v>
      </c>
      <c r="T87" s="7">
        <v>-0.36031076299999998</v>
      </c>
      <c r="U87" s="7">
        <v>-0.34048420200000001</v>
      </c>
      <c r="V87" s="7">
        <v>-2.5711036999999999E-2</v>
      </c>
      <c r="W87" s="7">
        <v>2.7818756E-2</v>
      </c>
      <c r="X87" s="7">
        <v>-8.1751882999999997E-2</v>
      </c>
      <c r="Y87" s="7">
        <v>-8.9602931999999996E-2</v>
      </c>
      <c r="Z87" s="7">
        <v>7.4965573999999993E-2</v>
      </c>
      <c r="AA87" s="7">
        <v>0.147219568</v>
      </c>
      <c r="AB87" s="7"/>
    </row>
    <row r="88" spans="1:28" x14ac:dyDescent="0.2">
      <c r="A88" s="7" t="s">
        <v>97</v>
      </c>
      <c r="B88" s="7" t="s">
        <v>604</v>
      </c>
      <c r="C88" s="7">
        <v>-0.62604606200000001</v>
      </c>
      <c r="D88" s="7">
        <v>-0.63718301099999997</v>
      </c>
      <c r="E88" s="7">
        <v>-0.71116459399999998</v>
      </c>
      <c r="F88" s="7">
        <v>-0.76629394299999998</v>
      </c>
      <c r="G88" s="7">
        <v>-0.94279044899999997</v>
      </c>
      <c r="H88" s="7">
        <v>-1.1211187840000001</v>
      </c>
      <c r="I88" s="7">
        <v>-0.90852904300000004</v>
      </c>
      <c r="J88" s="7">
        <v>-0.90180885799999999</v>
      </c>
      <c r="K88" s="7">
        <v>-0.82582080400000002</v>
      </c>
      <c r="L88" s="7">
        <v>-0.21783568</v>
      </c>
      <c r="M88" s="7">
        <v>2.4930159E-2</v>
      </c>
      <c r="N88" s="7">
        <v>1.3679224E-2</v>
      </c>
      <c r="O88" s="7">
        <v>-8.0077550999999997E-2</v>
      </c>
      <c r="P88" s="7">
        <v>-0.379136533</v>
      </c>
      <c r="Q88" s="7">
        <v>-0.35620808599999998</v>
      </c>
      <c r="R88" s="7">
        <v>-0.29301094999999999</v>
      </c>
      <c r="S88" s="7">
        <v>-0.43955946000000001</v>
      </c>
      <c r="T88" s="7">
        <v>-0.64912199999999998</v>
      </c>
      <c r="U88" s="7">
        <v>-0.65529459700000003</v>
      </c>
      <c r="V88" s="7">
        <v>-0.57033973900000001</v>
      </c>
      <c r="W88" s="7">
        <v>-0.37122830699999998</v>
      </c>
      <c r="X88" s="7">
        <v>-0.22727897799999999</v>
      </c>
      <c r="Y88" s="7">
        <v>-0.13536430899999999</v>
      </c>
      <c r="Z88" s="7">
        <v>-0.12580213000000001</v>
      </c>
      <c r="AA88" s="7">
        <v>-7.2699256000000004E-2</v>
      </c>
      <c r="AB88" s="7"/>
    </row>
    <row r="89" spans="1:28" x14ac:dyDescent="0.2">
      <c r="A89" s="7" t="s">
        <v>98</v>
      </c>
      <c r="B89" s="7" t="s">
        <v>605</v>
      </c>
      <c r="C89" s="7">
        <v>2.839786E-2</v>
      </c>
      <c r="D89" s="7">
        <v>-5.1937230000000001E-2</v>
      </c>
      <c r="E89" s="7">
        <v>-2.7680206999999998E-2</v>
      </c>
      <c r="F89" s="7">
        <v>0.29745060200000001</v>
      </c>
      <c r="G89" s="7">
        <v>0.33716002099999998</v>
      </c>
      <c r="H89" s="7">
        <v>0.25237438099999998</v>
      </c>
      <c r="I89" s="7">
        <v>0.26711750000000001</v>
      </c>
      <c r="J89" s="7">
        <v>0.35414779200000002</v>
      </c>
      <c r="K89" s="7">
        <v>0.28790125300000002</v>
      </c>
      <c r="L89" s="7">
        <v>0.27022862399999997</v>
      </c>
      <c r="M89" s="7">
        <v>0.13891962199999999</v>
      </c>
      <c r="N89" s="7">
        <v>0.22738771099999999</v>
      </c>
      <c r="O89" s="7">
        <v>0.23547327500000001</v>
      </c>
      <c r="P89" s="7">
        <v>-0.405308485</v>
      </c>
      <c r="Q89" s="7">
        <v>-0.19853878</v>
      </c>
      <c r="R89" s="7">
        <v>-0.102661997</v>
      </c>
      <c r="S89" s="7">
        <v>-0.14283423100000001</v>
      </c>
      <c r="T89" s="7">
        <v>-0.13033299100000001</v>
      </c>
      <c r="U89" s="7">
        <v>-0.15768895999999999</v>
      </c>
      <c r="V89" s="7">
        <v>-0.249961182</v>
      </c>
      <c r="W89" s="7">
        <v>-0.36105820500000002</v>
      </c>
      <c r="X89" s="7">
        <v>-0.67675280599999998</v>
      </c>
      <c r="Y89" s="7">
        <v>-0.71132969899999998</v>
      </c>
      <c r="Z89" s="7">
        <v>-0.82542151200000002</v>
      </c>
      <c r="AA89" s="7">
        <v>-0.92660725099999997</v>
      </c>
      <c r="AB89" s="7"/>
    </row>
    <row r="90" spans="1:28" x14ac:dyDescent="0.2">
      <c r="A90" s="7" t="s">
        <v>99</v>
      </c>
      <c r="B90" s="7" t="s">
        <v>606</v>
      </c>
      <c r="C90" s="7">
        <v>1.1517901420000001</v>
      </c>
      <c r="D90" s="7">
        <v>1.11017561</v>
      </c>
      <c r="E90" s="7">
        <v>1.1589914560000001</v>
      </c>
      <c r="F90" s="7">
        <v>1.1396896839999999</v>
      </c>
      <c r="G90" s="7">
        <v>1.303576708</v>
      </c>
      <c r="H90" s="7">
        <v>1.3215931649999999</v>
      </c>
      <c r="I90" s="7">
        <v>1.2111560109999999</v>
      </c>
      <c r="J90" s="7">
        <v>1.2275420429999999</v>
      </c>
      <c r="K90" s="7">
        <v>1.270654798</v>
      </c>
      <c r="L90" s="7">
        <v>1.2848545309999999</v>
      </c>
      <c r="M90" s="7">
        <v>1.1845690010000001</v>
      </c>
      <c r="N90" s="7">
        <v>1.204078794</v>
      </c>
      <c r="O90" s="7">
        <v>1.183901906</v>
      </c>
      <c r="P90" s="7">
        <v>1.212172866</v>
      </c>
      <c r="Q90" s="7">
        <v>1.2081007960000001</v>
      </c>
      <c r="R90" s="7">
        <v>1.219586015</v>
      </c>
      <c r="S90" s="7">
        <v>1.230362296</v>
      </c>
      <c r="T90" s="7">
        <v>1.22309041</v>
      </c>
      <c r="U90" s="7">
        <v>1.198316932</v>
      </c>
      <c r="V90" s="7">
        <v>1.1531740429999999</v>
      </c>
      <c r="W90" s="7">
        <v>1.1407562490000001</v>
      </c>
      <c r="X90" s="7">
        <v>1.167918086</v>
      </c>
      <c r="Y90" s="7">
        <v>1.117520571</v>
      </c>
      <c r="Z90" s="7">
        <v>1.130831718</v>
      </c>
      <c r="AA90" s="7">
        <v>0.95406484599999997</v>
      </c>
      <c r="AB90" s="7"/>
    </row>
    <row r="91" spans="1:28" x14ac:dyDescent="0.2">
      <c r="A91" s="7" t="s">
        <v>100</v>
      </c>
      <c r="B91" s="7" t="s">
        <v>607</v>
      </c>
      <c r="C91" s="7">
        <v>-0.53605127299999999</v>
      </c>
      <c r="D91" s="7">
        <v>-0.67298471900000001</v>
      </c>
      <c r="E91" s="7">
        <v>-0.74141109000000005</v>
      </c>
      <c r="F91" s="7">
        <v>-0.72286057500000001</v>
      </c>
      <c r="G91" s="7">
        <v>-0.71767836799999996</v>
      </c>
      <c r="H91" s="7">
        <v>-1.0607954260000001</v>
      </c>
      <c r="I91" s="7">
        <v>-0.84427160000000001</v>
      </c>
      <c r="J91" s="7">
        <v>-0.75334513199999997</v>
      </c>
      <c r="K91" s="7">
        <v>-0.57353025700000004</v>
      </c>
      <c r="L91" s="7">
        <v>-0.839298129</v>
      </c>
      <c r="M91" s="7">
        <v>-0.82085293500000001</v>
      </c>
      <c r="N91" s="7">
        <v>-0.80569946800000003</v>
      </c>
      <c r="O91" s="7">
        <v>-0.82967907200000002</v>
      </c>
      <c r="P91" s="7">
        <v>-0.80983138099999996</v>
      </c>
      <c r="Q91" s="7">
        <v>-0.85736179400000001</v>
      </c>
      <c r="R91" s="7">
        <v>-0.82460761100000002</v>
      </c>
      <c r="S91" s="7">
        <v>-0.81991153999999999</v>
      </c>
      <c r="T91" s="7">
        <v>-0.71128940600000001</v>
      </c>
      <c r="U91" s="7">
        <v>-0.73531675299999999</v>
      </c>
      <c r="V91" s="7">
        <v>-0.78105050300000001</v>
      </c>
      <c r="W91" s="7">
        <v>-0.71503865700000002</v>
      </c>
      <c r="X91" s="7">
        <v>-0.74206167499999998</v>
      </c>
      <c r="Y91" s="7">
        <v>-0.68273574100000001</v>
      </c>
      <c r="Z91" s="7">
        <v>-0.63933837400000004</v>
      </c>
      <c r="AA91" s="7">
        <v>-0.57925009699999996</v>
      </c>
      <c r="AB91" s="7"/>
    </row>
    <row r="92" spans="1:28" x14ac:dyDescent="0.2">
      <c r="A92" s="7" t="s">
        <v>101</v>
      </c>
      <c r="B92" s="7" t="s">
        <v>608</v>
      </c>
      <c r="C92" s="7">
        <v>0.84674984200000003</v>
      </c>
      <c r="D92" s="7">
        <v>0.98506438699999999</v>
      </c>
      <c r="E92" s="7">
        <v>0.95849376900000005</v>
      </c>
      <c r="F92" s="7">
        <v>0.77954655900000003</v>
      </c>
      <c r="G92" s="7">
        <v>0.83147841700000003</v>
      </c>
      <c r="H92" s="7">
        <v>0.81490892199999998</v>
      </c>
      <c r="I92" s="7">
        <v>0.82717621299999999</v>
      </c>
      <c r="J92" s="7">
        <v>0.943652928</v>
      </c>
      <c r="K92" s="7">
        <v>0.92631501000000005</v>
      </c>
      <c r="L92" s="7">
        <v>0.91100197999999999</v>
      </c>
      <c r="M92" s="7">
        <v>0.86614727999999996</v>
      </c>
      <c r="N92" s="7">
        <v>0.83867049199999999</v>
      </c>
      <c r="O92" s="7">
        <v>0.84591519800000003</v>
      </c>
      <c r="P92" s="7">
        <v>0.935079098</v>
      </c>
      <c r="Q92" s="7">
        <v>0.98567348700000001</v>
      </c>
      <c r="R92" s="7">
        <v>0.979208827</v>
      </c>
      <c r="S92" s="7">
        <v>0.86108493799999997</v>
      </c>
      <c r="T92" s="7">
        <v>0.85147118600000005</v>
      </c>
      <c r="U92" s="7">
        <v>0.82292562700000005</v>
      </c>
      <c r="V92" s="7">
        <v>0.79625940299999998</v>
      </c>
      <c r="W92" s="7">
        <v>0.82040774800000005</v>
      </c>
      <c r="X92" s="7">
        <v>0.76231503499999997</v>
      </c>
      <c r="Y92" s="7">
        <v>0.72659003700000002</v>
      </c>
      <c r="Z92" s="7">
        <v>0.67417538200000005</v>
      </c>
      <c r="AA92" s="7">
        <v>0.66303896900000003</v>
      </c>
      <c r="AB92" s="7"/>
    </row>
    <row r="93" spans="1:28" x14ac:dyDescent="0.2">
      <c r="A93" s="7" t="s">
        <v>102</v>
      </c>
      <c r="B93" s="7" t="s">
        <v>609</v>
      </c>
      <c r="C93" s="7">
        <v>-2.4605821999999999E-2</v>
      </c>
      <c r="D93" s="7">
        <v>7.3936976000000001E-2</v>
      </c>
      <c r="E93" s="7">
        <v>0.26405844099999998</v>
      </c>
      <c r="F93" s="7">
        <v>0.359385222</v>
      </c>
      <c r="G93" s="7">
        <v>0.347482711</v>
      </c>
      <c r="H93" s="7">
        <v>0.319887698</v>
      </c>
      <c r="I93" s="7">
        <v>0.21936760799999999</v>
      </c>
      <c r="J93" s="7">
        <v>0.21255953599999999</v>
      </c>
      <c r="K93" s="7">
        <v>0.18791864799999999</v>
      </c>
      <c r="L93" s="7">
        <v>0.20474904799999999</v>
      </c>
      <c r="M93" s="7">
        <v>0.26482746000000001</v>
      </c>
      <c r="N93" s="7">
        <v>0.247126654</v>
      </c>
      <c r="O93" s="7">
        <v>0.19054526099999999</v>
      </c>
      <c r="P93" s="7">
        <v>0.18705919400000001</v>
      </c>
      <c r="Q93" s="7">
        <v>0.18498909499999999</v>
      </c>
      <c r="R93" s="7">
        <v>5.6029706999999998E-2</v>
      </c>
      <c r="S93" s="7">
        <v>-2.2803285999999999E-2</v>
      </c>
      <c r="T93" s="7">
        <v>-1.7509759999999999E-2</v>
      </c>
      <c r="U93" s="7">
        <v>-3.7009860999999998E-2</v>
      </c>
      <c r="V93" s="7">
        <v>6.3462377E-2</v>
      </c>
      <c r="W93" s="7">
        <v>8.3354472999999998E-2</v>
      </c>
      <c r="X93" s="7">
        <v>4.2993482E-2</v>
      </c>
      <c r="Y93" s="7">
        <v>-4.1048380000000004E-3</v>
      </c>
      <c r="Z93" s="7">
        <v>-4.2480521E-2</v>
      </c>
      <c r="AA93" s="7">
        <v>-5.0776797999999998E-2</v>
      </c>
      <c r="AB93" s="7"/>
    </row>
    <row r="94" spans="1:28" x14ac:dyDescent="0.2">
      <c r="A94" s="7" t="s">
        <v>103</v>
      </c>
      <c r="B94" s="7" t="s">
        <v>610</v>
      </c>
      <c r="C94" s="7">
        <v>3.4458733999999998E-2</v>
      </c>
      <c r="D94" s="7">
        <v>9.9999457999999999E-2</v>
      </c>
      <c r="E94" s="7">
        <v>-0.12170853500000001</v>
      </c>
      <c r="F94" s="7">
        <v>-0.47458708300000002</v>
      </c>
      <c r="G94" s="7">
        <v>-0.45562881199999999</v>
      </c>
      <c r="H94" s="7">
        <v>-0.541333497</v>
      </c>
      <c r="I94" s="7">
        <v>-0.494903594</v>
      </c>
      <c r="J94" s="7">
        <v>-0.18976010400000001</v>
      </c>
      <c r="K94" s="7">
        <v>-0.21215720499999999</v>
      </c>
      <c r="L94" s="7">
        <v>-0.22359849500000001</v>
      </c>
      <c r="M94" s="7">
        <v>-0.21452125899999999</v>
      </c>
      <c r="N94" s="7">
        <v>2.088044E-2</v>
      </c>
      <c r="O94" s="7">
        <v>0.120357402</v>
      </c>
      <c r="P94" s="7">
        <v>4.373664E-2</v>
      </c>
      <c r="Q94" s="7">
        <v>8.2544479999999993E-3</v>
      </c>
      <c r="R94" s="7">
        <v>6.5092199000000003E-2</v>
      </c>
      <c r="S94" s="7">
        <v>7.0516512000000003E-2</v>
      </c>
      <c r="T94" s="7">
        <v>2.9539490000000002E-2</v>
      </c>
      <c r="U94" s="7">
        <v>2.5173760999999999E-2</v>
      </c>
      <c r="V94" s="7">
        <v>-4.3169890000000002E-2</v>
      </c>
      <c r="W94" s="7">
        <v>-2.9422522999999999E-2</v>
      </c>
      <c r="X94" s="7">
        <v>1.4618875E-2</v>
      </c>
      <c r="Y94" s="7">
        <v>0.112568453</v>
      </c>
      <c r="Z94" s="7">
        <v>0.16894879900000001</v>
      </c>
      <c r="AA94" s="7">
        <v>0.29292610299999999</v>
      </c>
      <c r="AB94" s="7"/>
    </row>
    <row r="95" spans="1:28" x14ac:dyDescent="0.2">
      <c r="A95" s="7" t="s">
        <v>104</v>
      </c>
      <c r="B95" s="7" t="s">
        <v>611</v>
      </c>
      <c r="C95" s="7">
        <v>0.42905825399999997</v>
      </c>
      <c r="D95" s="7">
        <v>0.55313068600000004</v>
      </c>
      <c r="E95" s="7">
        <v>0.38370570500000001</v>
      </c>
      <c r="F95" s="7">
        <v>0.390011936</v>
      </c>
      <c r="G95" s="7">
        <v>0.326976985</v>
      </c>
      <c r="H95" s="7">
        <v>0.27491080800000001</v>
      </c>
      <c r="I95" s="7">
        <v>9.6302494000000002E-2</v>
      </c>
      <c r="J95" s="7">
        <v>0.31227824100000001</v>
      </c>
      <c r="K95" s="7">
        <v>0.37374702100000001</v>
      </c>
      <c r="L95" s="7">
        <v>0.33435493700000002</v>
      </c>
      <c r="M95" s="7">
        <v>0.19299733599999999</v>
      </c>
      <c r="N95" s="7">
        <v>0.16000989099999999</v>
      </c>
      <c r="O95" s="7">
        <v>0.12284231900000001</v>
      </c>
      <c r="P95" s="7">
        <v>0.141025066</v>
      </c>
      <c r="Q95" s="7">
        <v>0.185548306</v>
      </c>
      <c r="R95" s="7">
        <v>0.29305568300000001</v>
      </c>
      <c r="S95" s="7">
        <v>0.31588053700000002</v>
      </c>
      <c r="T95" s="7">
        <v>0.37459036699999998</v>
      </c>
      <c r="U95" s="7">
        <v>0.337405503</v>
      </c>
      <c r="V95" s="7">
        <v>0.31153094799999997</v>
      </c>
      <c r="W95" s="7">
        <v>0.39263886199999998</v>
      </c>
      <c r="X95" s="7">
        <v>0.43770414600000002</v>
      </c>
      <c r="Y95" s="7">
        <v>0.37540611600000001</v>
      </c>
      <c r="Z95" s="7">
        <v>0.33312547199999998</v>
      </c>
      <c r="AA95" s="7">
        <v>0.30616199999999999</v>
      </c>
      <c r="AB95" s="7"/>
    </row>
    <row r="96" spans="1:28" x14ac:dyDescent="0.2">
      <c r="A96" s="7" t="s">
        <v>105</v>
      </c>
      <c r="B96" s="7" t="s">
        <v>612</v>
      </c>
      <c r="C96" s="7" t="s">
        <v>669</v>
      </c>
      <c r="D96" s="7">
        <v>-0.55997777000000004</v>
      </c>
      <c r="E96" s="7">
        <v>-0.465268403</v>
      </c>
      <c r="F96" s="7">
        <v>4.2635366000000001E-2</v>
      </c>
      <c r="G96" s="7">
        <v>9.7221784000000006E-2</v>
      </c>
      <c r="H96" s="7">
        <v>0.124002494</v>
      </c>
      <c r="I96" s="7">
        <v>0.15805894100000001</v>
      </c>
      <c r="J96" s="7">
        <v>0.32078719100000003</v>
      </c>
      <c r="K96" s="7">
        <v>0.320340872</v>
      </c>
      <c r="L96" s="7">
        <v>0.30258652600000002</v>
      </c>
      <c r="M96" s="7">
        <v>0.30522278000000003</v>
      </c>
      <c r="N96" s="7">
        <v>0.25806757800000002</v>
      </c>
      <c r="O96" s="7">
        <v>0.27435636499999999</v>
      </c>
      <c r="P96" s="7">
        <v>0.28946962999999998</v>
      </c>
      <c r="Q96" s="7">
        <v>0.25321885900000002</v>
      </c>
      <c r="R96" s="7">
        <v>0.213277683</v>
      </c>
      <c r="S96" s="7">
        <v>0.192282483</v>
      </c>
      <c r="T96" s="7">
        <v>0.123444811</v>
      </c>
      <c r="U96" s="7">
        <v>0.17211732299999999</v>
      </c>
      <c r="V96" s="7">
        <v>0.132847622</v>
      </c>
      <c r="W96" s="7">
        <v>9.8716079999999998E-2</v>
      </c>
      <c r="X96" s="7">
        <v>0.110611588</v>
      </c>
      <c r="Y96" s="7">
        <v>0.23613935699999999</v>
      </c>
      <c r="Z96" s="7">
        <v>0.34353271099999999</v>
      </c>
      <c r="AA96" s="7">
        <v>0.39569672900000002</v>
      </c>
      <c r="AB96" s="7"/>
    </row>
    <row r="97" spans="1:28" x14ac:dyDescent="0.2">
      <c r="A97" s="7" t="s">
        <v>106</v>
      </c>
      <c r="B97" s="7" t="s">
        <v>613</v>
      </c>
      <c r="C97" s="7">
        <v>-0.38915211</v>
      </c>
      <c r="D97" s="7">
        <v>-0.221464261</v>
      </c>
      <c r="E97" s="7">
        <v>-0.41457736499999998</v>
      </c>
      <c r="F97" s="7">
        <v>-0.41143244499999998</v>
      </c>
      <c r="G97" s="7">
        <v>-0.70645660200000004</v>
      </c>
      <c r="H97" s="7">
        <v>-0.467949063</v>
      </c>
      <c r="I97" s="7">
        <v>-0.62820071</v>
      </c>
      <c r="J97" s="7">
        <v>-0.61898308999999996</v>
      </c>
      <c r="K97" s="7">
        <v>-0.61334139099999996</v>
      </c>
      <c r="L97" s="7">
        <v>-0.660696387</v>
      </c>
      <c r="M97" s="7">
        <v>-0.64821350600000005</v>
      </c>
      <c r="N97" s="7">
        <v>-0.60180258799999997</v>
      </c>
      <c r="O97" s="7">
        <v>-0.618067861</v>
      </c>
      <c r="P97" s="7">
        <v>-0.51256525500000005</v>
      </c>
      <c r="Q97" s="7">
        <v>-0.60274159900000002</v>
      </c>
      <c r="R97" s="7">
        <v>-0.62100034999999998</v>
      </c>
      <c r="S97" s="7">
        <v>-0.56704026500000004</v>
      </c>
      <c r="T97" s="7">
        <v>-0.56398367900000002</v>
      </c>
      <c r="U97" s="7">
        <v>-0.60726952599999995</v>
      </c>
      <c r="V97" s="7">
        <v>-0.59138256300000003</v>
      </c>
      <c r="W97" s="7">
        <v>-0.541359484</v>
      </c>
      <c r="X97" s="7">
        <v>-0.51217681199999998</v>
      </c>
      <c r="Y97" s="7">
        <v>-0.50477814700000001</v>
      </c>
      <c r="Z97" s="7">
        <v>-0.45858618600000001</v>
      </c>
      <c r="AA97" s="7">
        <v>-0.41625827599999998</v>
      </c>
      <c r="AB97" s="7"/>
    </row>
    <row r="98" spans="1:28" x14ac:dyDescent="0.2">
      <c r="A98" s="7" t="s">
        <v>107</v>
      </c>
      <c r="B98" s="7" t="s">
        <v>614</v>
      </c>
      <c r="C98" s="7">
        <v>-0.25740036399999999</v>
      </c>
      <c r="D98" s="7">
        <v>-0.14251497399999999</v>
      </c>
      <c r="E98" s="7">
        <v>-0.19382211599999999</v>
      </c>
      <c r="F98" s="7">
        <v>-0.17707252500000001</v>
      </c>
      <c r="G98" s="7">
        <v>-1.4857893E-2</v>
      </c>
      <c r="H98" s="7">
        <v>-1.6679808000000001E-2</v>
      </c>
      <c r="I98" s="7">
        <v>3.7697135999999999E-2</v>
      </c>
      <c r="J98" s="7">
        <v>-1.5679769E-2</v>
      </c>
      <c r="K98" s="7">
        <v>-8.8615780000000002E-3</v>
      </c>
      <c r="L98" s="7">
        <v>3.54361E-3</v>
      </c>
      <c r="M98" s="7">
        <v>-3.8583188999999997E-2</v>
      </c>
      <c r="N98" s="7">
        <v>-4.2420220000000002E-2</v>
      </c>
      <c r="O98" s="7">
        <v>-0.121770084</v>
      </c>
      <c r="P98" s="7">
        <v>-0.11522959200000001</v>
      </c>
      <c r="Q98" s="7">
        <v>-0.17105098099999999</v>
      </c>
      <c r="R98" s="7">
        <v>-0.186788172</v>
      </c>
      <c r="S98" s="7">
        <v>-0.21446631799999999</v>
      </c>
      <c r="T98" s="7">
        <v>-0.36070081599999998</v>
      </c>
      <c r="U98" s="7">
        <v>-0.36233755899999998</v>
      </c>
      <c r="V98" s="7">
        <v>-0.40396475799999998</v>
      </c>
      <c r="W98" s="7">
        <v>-0.46281045700000001</v>
      </c>
      <c r="X98" s="7">
        <v>-0.51431506900000001</v>
      </c>
      <c r="Y98" s="7">
        <v>-0.52296459699999998</v>
      </c>
      <c r="Z98" s="7">
        <v>-0.498376608</v>
      </c>
      <c r="AA98" s="7">
        <v>-0.51797217100000004</v>
      </c>
      <c r="AB98" s="7"/>
    </row>
    <row r="99" spans="1:28" x14ac:dyDescent="0.2">
      <c r="A99" s="7" t="s">
        <v>108</v>
      </c>
      <c r="B99" s="7" t="s">
        <v>615</v>
      </c>
      <c r="C99" s="7">
        <v>-1.822943091</v>
      </c>
      <c r="D99" s="7">
        <v>-1.837513685</v>
      </c>
      <c r="E99" s="7">
        <v>-1.940147281</v>
      </c>
      <c r="F99" s="7">
        <v>-1.880202293</v>
      </c>
      <c r="G99" s="7">
        <v>-1.9801180359999999</v>
      </c>
      <c r="H99" s="7">
        <v>-2.0038294790000002</v>
      </c>
      <c r="I99" s="7">
        <v>-2.0444684030000002</v>
      </c>
      <c r="J99" s="7">
        <v>-2.0844509599999999</v>
      </c>
      <c r="K99" s="7">
        <v>-2.068288565</v>
      </c>
      <c r="L99" s="7">
        <v>-2.0652251239999999</v>
      </c>
      <c r="M99" s="7">
        <v>-2.0257158280000001</v>
      </c>
      <c r="N99" s="7">
        <v>-1.9266372919999999</v>
      </c>
      <c r="O99" s="7">
        <v>-1.726177216</v>
      </c>
      <c r="P99" s="7">
        <v>-1.5004870889999999</v>
      </c>
      <c r="Q99" s="7">
        <v>-1.3475847240000001</v>
      </c>
      <c r="R99" s="7">
        <v>-1.265217185</v>
      </c>
      <c r="S99" s="7">
        <v>-1.144233823</v>
      </c>
      <c r="T99" s="7">
        <v>-0.73322576299999997</v>
      </c>
      <c r="U99" s="7">
        <v>-0.79756289700000005</v>
      </c>
      <c r="V99" s="7">
        <v>-0.81229406599999998</v>
      </c>
      <c r="W99" s="7">
        <v>-0.77106779800000003</v>
      </c>
      <c r="X99" s="7">
        <v>-0.852558076</v>
      </c>
      <c r="Y99" s="7">
        <v>-1.5483118300000001</v>
      </c>
      <c r="Z99" s="7">
        <v>-1.695483804</v>
      </c>
      <c r="AA99" s="7">
        <v>-1.7391338350000001</v>
      </c>
      <c r="AB99" s="7"/>
    </row>
    <row r="100" spans="1:28" x14ac:dyDescent="0.2">
      <c r="A100" s="7" t="s">
        <v>109</v>
      </c>
      <c r="B100" s="7" t="s">
        <v>616</v>
      </c>
      <c r="C100" s="7">
        <v>0.49964442799999997</v>
      </c>
      <c r="D100" s="7">
        <v>0.33240309400000001</v>
      </c>
      <c r="E100" s="7">
        <v>0.33600413800000001</v>
      </c>
      <c r="F100" s="7">
        <v>0.27003985600000002</v>
      </c>
      <c r="G100" s="7">
        <v>0.19375893499999999</v>
      </c>
      <c r="H100" s="7">
        <v>0.27685475300000001</v>
      </c>
      <c r="I100" s="7">
        <v>0.34740811599999999</v>
      </c>
      <c r="J100" s="7">
        <v>0.53136801700000003</v>
      </c>
      <c r="K100" s="7">
        <v>0.50465816299999999</v>
      </c>
      <c r="L100" s="7">
        <v>0.51088166199999996</v>
      </c>
      <c r="M100" s="7">
        <v>0.43451124400000002</v>
      </c>
      <c r="N100" s="7">
        <v>0.41292983300000002</v>
      </c>
      <c r="O100" s="7">
        <v>0.40352338599999998</v>
      </c>
      <c r="P100" s="7">
        <v>0.44580447699999998</v>
      </c>
      <c r="Q100" s="7">
        <v>0.46986532199999997</v>
      </c>
      <c r="R100" s="7">
        <v>0.59848284699999998</v>
      </c>
      <c r="S100" s="7">
        <v>0.61801910400000004</v>
      </c>
      <c r="T100" s="7">
        <v>0.61969763</v>
      </c>
      <c r="U100" s="7">
        <v>0.589280307</v>
      </c>
      <c r="V100" s="7">
        <v>0.52961742899999997</v>
      </c>
      <c r="W100" s="7">
        <v>0.57745039499999995</v>
      </c>
      <c r="X100" s="7">
        <v>0.61291217799999997</v>
      </c>
      <c r="Y100" s="7">
        <v>0.62451714300000005</v>
      </c>
      <c r="Z100" s="7">
        <v>0.62887078500000004</v>
      </c>
      <c r="AA100" s="7">
        <v>0.63195079600000004</v>
      </c>
      <c r="AB100" s="7"/>
    </row>
    <row r="101" spans="1:28" x14ac:dyDescent="0.2">
      <c r="A101" s="7" t="s">
        <v>110</v>
      </c>
      <c r="B101" s="7" t="s">
        <v>617</v>
      </c>
      <c r="C101" s="7">
        <v>-4.5867324000000001E-2</v>
      </c>
      <c r="D101" s="7">
        <v>-0.17311184099999999</v>
      </c>
      <c r="E101" s="7">
        <v>-0.25292968799999999</v>
      </c>
      <c r="F101" s="7">
        <v>-0.72695827499999999</v>
      </c>
      <c r="G101" s="7">
        <v>-0.86662286499999996</v>
      </c>
      <c r="H101" s="7">
        <v>-1.06403625</v>
      </c>
      <c r="I101" s="7">
        <v>-1.068382859</v>
      </c>
      <c r="J101" s="7">
        <v>-0.80817580200000005</v>
      </c>
      <c r="K101" s="7">
        <v>-0.49555522200000002</v>
      </c>
      <c r="L101" s="7">
        <v>-0.40666079500000002</v>
      </c>
      <c r="M101" s="7">
        <v>-0.35406035200000002</v>
      </c>
      <c r="N101" s="7">
        <v>-0.35874906200000001</v>
      </c>
      <c r="O101" s="7">
        <v>-0.36057230800000001</v>
      </c>
      <c r="P101" s="7">
        <v>-0.54830181600000005</v>
      </c>
      <c r="Q101" s="7">
        <v>-0.43677559500000002</v>
      </c>
      <c r="R101" s="7">
        <v>-0.367379874</v>
      </c>
      <c r="S101" s="7">
        <v>-0.35648283400000003</v>
      </c>
      <c r="T101" s="7">
        <v>-0.198398203</v>
      </c>
      <c r="U101" s="7">
        <v>-0.146654487</v>
      </c>
      <c r="V101" s="7">
        <v>-5.5867675999999998E-2</v>
      </c>
      <c r="W101" s="7">
        <v>-7.3808253000000004E-2</v>
      </c>
      <c r="X101" s="7">
        <v>-1.4264348E-2</v>
      </c>
      <c r="Y101" s="7">
        <v>-1.2321194000000001E-2</v>
      </c>
      <c r="Z101" s="7">
        <v>3.0910030000000002E-2</v>
      </c>
      <c r="AA101" s="7">
        <v>3.9056819E-2</v>
      </c>
      <c r="AB101" s="7"/>
    </row>
    <row r="102" spans="1:28" x14ac:dyDescent="0.2">
      <c r="A102" s="7" t="s">
        <v>111</v>
      </c>
      <c r="B102" s="7" t="s">
        <v>618</v>
      </c>
      <c r="C102" s="7">
        <v>1.532201886</v>
      </c>
      <c r="D102" s="7">
        <v>1.5204821829999999</v>
      </c>
      <c r="E102" s="7">
        <v>1.4969605210000001</v>
      </c>
      <c r="F102" s="7">
        <v>1.425949693</v>
      </c>
      <c r="G102" s="7">
        <v>1.478137136</v>
      </c>
      <c r="H102" s="7">
        <v>1.6297240260000001</v>
      </c>
      <c r="I102" s="7">
        <v>1.6249632839999999</v>
      </c>
      <c r="J102" s="7">
        <v>1.551353574</v>
      </c>
      <c r="K102" s="7">
        <v>1.5419328210000001</v>
      </c>
      <c r="L102" s="7">
        <v>1.5109400749999999</v>
      </c>
      <c r="M102" s="7">
        <v>1.485457182</v>
      </c>
      <c r="N102" s="7">
        <v>1.4783333540000001</v>
      </c>
      <c r="O102" s="7">
        <v>1.566697717</v>
      </c>
      <c r="P102" s="7">
        <v>1.640858173</v>
      </c>
      <c r="Q102" s="7">
        <v>1.608710885</v>
      </c>
      <c r="R102" s="7">
        <v>1.576360583</v>
      </c>
      <c r="S102" s="7">
        <v>1.581800938</v>
      </c>
      <c r="T102" s="7">
        <v>1.5609908100000001</v>
      </c>
      <c r="U102" s="7">
        <v>1.5168470140000001</v>
      </c>
      <c r="V102" s="7">
        <v>1.5446807149999999</v>
      </c>
      <c r="W102" s="7">
        <v>1.538963437</v>
      </c>
      <c r="X102" s="7">
        <v>1.562056184</v>
      </c>
      <c r="Y102" s="7">
        <v>1.5266900059999999</v>
      </c>
      <c r="Z102" s="7">
        <v>1.5864907500000001</v>
      </c>
      <c r="AA102" s="7">
        <v>1.581746101</v>
      </c>
      <c r="AB102" s="7"/>
    </row>
    <row r="103" spans="1:28" x14ac:dyDescent="0.2">
      <c r="A103" s="7" t="s">
        <v>112</v>
      </c>
      <c r="B103" s="7" t="s">
        <v>619</v>
      </c>
      <c r="C103" s="7">
        <v>1.602683783</v>
      </c>
      <c r="D103" s="7">
        <v>1.516306639</v>
      </c>
      <c r="E103" s="7">
        <v>1.626167178</v>
      </c>
      <c r="F103" s="7">
        <v>1.4559797050000001</v>
      </c>
      <c r="G103" s="7">
        <v>1.557983041</v>
      </c>
      <c r="H103" s="7">
        <v>1.5884053709999999</v>
      </c>
      <c r="I103" s="7">
        <v>1.5891343360000001</v>
      </c>
      <c r="J103" s="7">
        <v>1.5123699900000001</v>
      </c>
      <c r="K103" s="7">
        <v>1.4979890579999999</v>
      </c>
      <c r="L103" s="7">
        <v>1.50638926</v>
      </c>
      <c r="M103" s="7">
        <v>1.499064207</v>
      </c>
      <c r="N103" s="7">
        <v>1.533441067</v>
      </c>
      <c r="O103" s="7">
        <v>1.6075617069999999</v>
      </c>
      <c r="P103" s="7">
        <v>1.652677298</v>
      </c>
      <c r="Q103" s="7">
        <v>1.646893978</v>
      </c>
      <c r="R103" s="7">
        <v>1.553871512</v>
      </c>
      <c r="S103" s="7">
        <v>1.575645924</v>
      </c>
      <c r="T103" s="7">
        <v>1.554175377</v>
      </c>
      <c r="U103" s="7">
        <v>1.579099059</v>
      </c>
      <c r="V103" s="7">
        <v>1.6482101680000001</v>
      </c>
      <c r="W103" s="7">
        <v>1.5922681089999999</v>
      </c>
      <c r="X103" s="7">
        <v>1.6381065850000001</v>
      </c>
      <c r="Y103" s="7">
        <v>1.6284985540000001</v>
      </c>
      <c r="Z103" s="7">
        <v>1.688665748</v>
      </c>
      <c r="AA103" s="7">
        <v>1.7102098459999999</v>
      </c>
      <c r="AB103" s="7"/>
    </row>
    <row r="104" spans="1:28" x14ac:dyDescent="0.2">
      <c r="A104" s="7" t="s">
        <v>113</v>
      </c>
      <c r="B104" s="7" t="s">
        <v>620</v>
      </c>
      <c r="C104" s="7">
        <v>6.8525374E-2</v>
      </c>
      <c r="D104" s="7">
        <v>0.113118678</v>
      </c>
      <c r="E104" s="7">
        <v>-0.104186773</v>
      </c>
      <c r="F104" s="7">
        <v>-2.1166714E-2</v>
      </c>
      <c r="G104" s="7">
        <v>0.166532129</v>
      </c>
      <c r="H104" s="7">
        <v>1.0408539999999999E-3</v>
      </c>
      <c r="I104" s="7">
        <v>-0.20870198300000001</v>
      </c>
      <c r="J104" s="7">
        <v>-0.119726941</v>
      </c>
      <c r="K104" s="7">
        <v>-0.139655799</v>
      </c>
      <c r="L104" s="7">
        <v>-0.28227195100000002</v>
      </c>
      <c r="M104" s="7">
        <v>-0.35238176599999999</v>
      </c>
      <c r="N104" s="7">
        <v>-0.38792169100000001</v>
      </c>
      <c r="O104" s="7">
        <v>-0.48853132100000002</v>
      </c>
      <c r="P104" s="7">
        <v>-0.44505158099999997</v>
      </c>
      <c r="Q104" s="7">
        <v>-0.367576599</v>
      </c>
      <c r="R104" s="7">
        <v>-0.33324068800000001</v>
      </c>
      <c r="S104" s="7">
        <v>-0.35575523999999997</v>
      </c>
      <c r="T104" s="7">
        <v>-0.61922812500000002</v>
      </c>
      <c r="U104" s="7">
        <v>-0.65363013700000006</v>
      </c>
      <c r="V104" s="7">
        <v>-1.008035421</v>
      </c>
      <c r="W104" s="7">
        <v>-1.0087656970000001</v>
      </c>
      <c r="X104" s="7">
        <v>-1.0078389640000001</v>
      </c>
      <c r="Y104" s="7">
        <v>-1.1843293909999999</v>
      </c>
      <c r="Z104" s="7">
        <v>-1.2447578909999999</v>
      </c>
      <c r="AA104" s="7">
        <v>-1.293470144</v>
      </c>
      <c r="AB104" s="7"/>
    </row>
    <row r="105" spans="1:28" x14ac:dyDescent="0.2">
      <c r="A105" s="7" t="s">
        <v>114</v>
      </c>
      <c r="B105" s="7" t="s">
        <v>621</v>
      </c>
      <c r="C105" s="7">
        <v>-1.449439406</v>
      </c>
      <c r="D105" s="7">
        <v>-1.235081911</v>
      </c>
      <c r="E105" s="7">
        <v>-9.8802291E-2</v>
      </c>
      <c r="F105" s="7">
        <v>-0.16300371299999999</v>
      </c>
      <c r="G105" s="7">
        <v>-0.13450986100000001</v>
      </c>
      <c r="H105" s="7">
        <v>-0.16538304100000001</v>
      </c>
      <c r="I105" s="7">
        <v>-0.24179880300000001</v>
      </c>
      <c r="J105" s="7">
        <v>-0.24518330399999999</v>
      </c>
      <c r="K105" s="7">
        <v>-0.28544858099999998</v>
      </c>
      <c r="L105" s="7">
        <v>-0.35411664799999998</v>
      </c>
      <c r="M105" s="7">
        <v>-0.64066326600000001</v>
      </c>
      <c r="N105" s="7">
        <v>-0.57118159499999999</v>
      </c>
      <c r="O105" s="7">
        <v>-0.16767120399999999</v>
      </c>
      <c r="P105" s="7">
        <v>-0.19992151899999999</v>
      </c>
      <c r="Q105" s="7">
        <v>-0.21982353900000001</v>
      </c>
      <c r="R105" s="7">
        <v>-0.13553221500000001</v>
      </c>
      <c r="S105" s="7">
        <v>-0.14937059599999999</v>
      </c>
      <c r="T105" s="7">
        <v>-0.36585286299999997</v>
      </c>
      <c r="U105" s="7">
        <v>-0.37196364999999998</v>
      </c>
      <c r="V105" s="7">
        <v>-0.51650279799999999</v>
      </c>
      <c r="W105" s="7">
        <v>-0.499682933</v>
      </c>
      <c r="X105" s="7">
        <v>-0.41595417299999998</v>
      </c>
      <c r="Y105" s="7">
        <v>-0.31166705500000003</v>
      </c>
      <c r="Z105" s="7">
        <v>-0.29235249800000002</v>
      </c>
      <c r="AA105" s="7">
        <v>-0.61769163599999999</v>
      </c>
      <c r="AB105" s="7"/>
    </row>
    <row r="106" spans="1:28" x14ac:dyDescent="0.2">
      <c r="A106" s="7" t="s">
        <v>115</v>
      </c>
      <c r="B106" s="7" t="s">
        <v>622</v>
      </c>
      <c r="C106" s="7">
        <v>-1.495692134</v>
      </c>
      <c r="D106" s="7">
        <v>-1.029165149</v>
      </c>
      <c r="E106" s="7">
        <v>-0.445351571</v>
      </c>
      <c r="F106" s="7">
        <v>-0.57135504500000001</v>
      </c>
      <c r="G106" s="7">
        <v>-0.61959689900000003</v>
      </c>
      <c r="H106" s="7">
        <v>-0.74240869300000001</v>
      </c>
      <c r="I106" s="7">
        <v>-0.802314639</v>
      </c>
      <c r="J106" s="7">
        <v>-0.53305834500000004</v>
      </c>
      <c r="K106" s="7">
        <v>-0.66450387200000005</v>
      </c>
      <c r="L106" s="7">
        <v>-0.63868349800000002</v>
      </c>
      <c r="M106" s="7">
        <v>-0.74779462799999996</v>
      </c>
      <c r="N106" s="7">
        <v>-0.67776161400000001</v>
      </c>
      <c r="O106" s="7">
        <v>-0.62142640400000004</v>
      </c>
      <c r="P106" s="7">
        <v>-0.604645133</v>
      </c>
      <c r="Q106" s="7">
        <v>-0.59733074900000005</v>
      </c>
      <c r="R106" s="7">
        <v>-0.52135962199999997</v>
      </c>
      <c r="S106" s="7">
        <v>-0.31442579599999998</v>
      </c>
      <c r="T106" s="7">
        <v>-0.26512530400000001</v>
      </c>
      <c r="U106" s="7">
        <v>-0.28335598099999998</v>
      </c>
      <c r="V106" s="7">
        <v>-0.34539410500000001</v>
      </c>
      <c r="W106" s="7">
        <v>-0.353439063</v>
      </c>
      <c r="X106" s="7">
        <v>-0.50056761500000002</v>
      </c>
      <c r="Y106" s="7">
        <v>-0.55022233700000001</v>
      </c>
      <c r="Z106" s="7">
        <v>-0.51039522900000001</v>
      </c>
      <c r="AA106" s="7">
        <v>-0.47388580400000002</v>
      </c>
      <c r="AB106" s="7"/>
    </row>
    <row r="107" spans="1:28" x14ac:dyDescent="0.2">
      <c r="A107" s="7" t="s">
        <v>193</v>
      </c>
      <c r="B107" s="7" t="s">
        <v>623</v>
      </c>
      <c r="C107" s="7">
        <v>-0.36035150300000002</v>
      </c>
      <c r="D107" s="7">
        <v>-0.141104221</v>
      </c>
      <c r="E107" s="7">
        <v>-0.31282272900000002</v>
      </c>
      <c r="F107" s="7">
        <v>-0.12635791299999999</v>
      </c>
      <c r="G107" s="7">
        <v>-5.9391959999999999E-3</v>
      </c>
      <c r="H107" s="7">
        <v>-0.137728989</v>
      </c>
      <c r="I107" s="7">
        <v>-6.7442275999999995E-2</v>
      </c>
      <c r="J107" s="7">
        <v>0.23495724800000001</v>
      </c>
      <c r="K107" s="7">
        <v>0.33745029599999998</v>
      </c>
      <c r="L107" s="7">
        <v>0.26366841800000002</v>
      </c>
      <c r="M107" s="7">
        <v>0.23402777299999999</v>
      </c>
      <c r="N107" s="7">
        <v>0.18564687699999999</v>
      </c>
      <c r="O107" s="7">
        <v>3.3826101999999997E-2</v>
      </c>
      <c r="P107" s="7">
        <v>4.9511526E-2</v>
      </c>
      <c r="Q107" s="7">
        <v>2.3021283999999999E-2</v>
      </c>
      <c r="R107" s="7">
        <v>-8.3365581999999994E-2</v>
      </c>
      <c r="S107" s="7">
        <v>-0.12722541400000001</v>
      </c>
      <c r="T107" s="7">
        <v>-0.18176545199999999</v>
      </c>
      <c r="U107" s="7">
        <v>-8.5835687999999993E-2</v>
      </c>
      <c r="V107" s="7">
        <v>4.6453819E-2</v>
      </c>
      <c r="W107" s="7">
        <v>5.5903166999999997E-2</v>
      </c>
      <c r="X107" s="7">
        <v>0.124309488</v>
      </c>
      <c r="Y107" s="7">
        <v>0.20380497</v>
      </c>
      <c r="Z107" s="7">
        <v>0.23295997099999999</v>
      </c>
      <c r="AA107" s="7">
        <v>0.220553309</v>
      </c>
      <c r="AB107" s="7"/>
    </row>
    <row r="108" spans="1:28" x14ac:dyDescent="0.2">
      <c r="A108" s="7" t="s">
        <v>116</v>
      </c>
      <c r="B108" s="7" t="s">
        <v>624</v>
      </c>
      <c r="C108" s="7">
        <v>1.5376176829999999</v>
      </c>
      <c r="D108" s="7">
        <v>1.454572916</v>
      </c>
      <c r="E108" s="7">
        <v>1.479743123</v>
      </c>
      <c r="F108" s="7">
        <v>1.442812443</v>
      </c>
      <c r="G108" s="7">
        <v>1.4804861549999999</v>
      </c>
      <c r="H108" s="7">
        <v>1.6369551419999999</v>
      </c>
      <c r="I108" s="7">
        <v>1.6006164549999999</v>
      </c>
      <c r="J108" s="7">
        <v>1.553626537</v>
      </c>
      <c r="K108" s="7">
        <v>1.56745863</v>
      </c>
      <c r="L108" s="7">
        <v>1.573871732</v>
      </c>
      <c r="M108" s="7">
        <v>1.5670268540000001</v>
      </c>
      <c r="N108" s="7">
        <v>1.6182100770000001</v>
      </c>
      <c r="O108" s="7">
        <v>1.653534174</v>
      </c>
      <c r="P108" s="7">
        <v>1.7602303029999999</v>
      </c>
      <c r="Q108" s="7">
        <v>1.7756272550000001</v>
      </c>
      <c r="R108" s="7">
        <v>1.71080327</v>
      </c>
      <c r="S108" s="7">
        <v>1.7061001060000001</v>
      </c>
      <c r="T108" s="7">
        <v>1.683332324</v>
      </c>
      <c r="U108" s="7">
        <v>1.711500287</v>
      </c>
      <c r="V108" s="7">
        <v>1.750427365</v>
      </c>
      <c r="W108" s="7">
        <v>1.7066749329999999</v>
      </c>
      <c r="X108" s="7">
        <v>1.758611798</v>
      </c>
      <c r="Y108" s="7">
        <v>1.769041538</v>
      </c>
      <c r="Z108" s="7">
        <v>1.81472075</v>
      </c>
      <c r="AA108" s="7">
        <v>1.7976021769999999</v>
      </c>
      <c r="AB108" s="7"/>
    </row>
    <row r="109" spans="1:28" x14ac:dyDescent="0.2">
      <c r="A109" s="7" t="s">
        <v>117</v>
      </c>
      <c r="B109" s="7" t="s">
        <v>625</v>
      </c>
      <c r="C109" s="7">
        <v>-0.67807334699999999</v>
      </c>
      <c r="D109" s="7">
        <v>-0.84187305000000001</v>
      </c>
      <c r="E109" s="7">
        <v>-0.70871561800000005</v>
      </c>
      <c r="F109" s="7">
        <v>-0.71715778100000005</v>
      </c>
      <c r="G109" s="7">
        <v>-0.773228943</v>
      </c>
      <c r="H109" s="7">
        <v>-0.60910487199999996</v>
      </c>
      <c r="I109" s="7">
        <v>-0.85085570799999999</v>
      </c>
      <c r="J109" s="7">
        <v>-1.049737573</v>
      </c>
      <c r="K109" s="7">
        <v>-0.956477523</v>
      </c>
      <c r="L109" s="7">
        <v>-0.96338993299999998</v>
      </c>
      <c r="M109" s="7">
        <v>-0.96518105300000001</v>
      </c>
      <c r="N109" s="7">
        <v>-0.93688285400000004</v>
      </c>
      <c r="O109" s="7">
        <v>-0.95889234499999998</v>
      </c>
      <c r="P109" s="7">
        <v>-0.91768837000000003</v>
      </c>
      <c r="Q109" s="7">
        <v>-0.93468087899999996</v>
      </c>
      <c r="R109" s="7">
        <v>-1.01627183</v>
      </c>
      <c r="S109" s="7">
        <v>-0.98958831999999997</v>
      </c>
      <c r="T109" s="7">
        <v>-0.98600286199999998</v>
      </c>
      <c r="U109" s="7">
        <v>-0.99029308599999999</v>
      </c>
      <c r="V109" s="7">
        <v>-0.948724389</v>
      </c>
      <c r="W109" s="7">
        <v>-1.063440323</v>
      </c>
      <c r="X109" s="7">
        <v>-1.0527217390000001</v>
      </c>
      <c r="Y109" s="7">
        <v>-1.092360139</v>
      </c>
      <c r="Z109" s="7">
        <v>-1.047151446</v>
      </c>
      <c r="AA109" s="7">
        <v>-0.91943430900000001</v>
      </c>
      <c r="AB109" s="7"/>
    </row>
    <row r="110" spans="1:28" x14ac:dyDescent="0.2">
      <c r="A110" s="7" t="s">
        <v>118</v>
      </c>
      <c r="B110" s="7" t="s">
        <v>626</v>
      </c>
      <c r="C110" s="7">
        <v>-0.56434196199999997</v>
      </c>
      <c r="D110" s="7">
        <v>-0.51217383100000002</v>
      </c>
      <c r="E110" s="7">
        <v>-1.1541296240000001</v>
      </c>
      <c r="F110" s="7">
        <v>-1.0220861429999999</v>
      </c>
      <c r="G110" s="7">
        <v>-1.106926203</v>
      </c>
      <c r="H110" s="7">
        <v>-1.070985198</v>
      </c>
      <c r="I110" s="7">
        <v>-0.90509754399999998</v>
      </c>
      <c r="J110" s="7">
        <v>-0.78666001600000002</v>
      </c>
      <c r="K110" s="7">
        <v>-0.84751516599999999</v>
      </c>
      <c r="L110" s="7">
        <v>-0.73828309800000003</v>
      </c>
      <c r="M110" s="7">
        <v>-0.75445675800000001</v>
      </c>
      <c r="N110" s="7">
        <v>-0.69863861800000004</v>
      </c>
      <c r="O110" s="7">
        <v>-0.73400765700000004</v>
      </c>
      <c r="P110" s="7">
        <v>-0.74425816499999997</v>
      </c>
      <c r="Q110" s="7">
        <v>-0.70124387700000002</v>
      </c>
      <c r="R110" s="7">
        <v>-0.64802742000000002</v>
      </c>
      <c r="S110" s="7">
        <v>-0.65692240000000002</v>
      </c>
      <c r="T110" s="7">
        <v>-0.63792008200000005</v>
      </c>
      <c r="U110" s="7">
        <v>-0.62952923800000005</v>
      </c>
      <c r="V110" s="7">
        <v>-0.727558076</v>
      </c>
      <c r="W110" s="7">
        <v>-0.77652525900000002</v>
      </c>
      <c r="X110" s="7">
        <v>-0.79178690900000004</v>
      </c>
      <c r="Y110" s="7">
        <v>-0.75040465599999995</v>
      </c>
      <c r="Z110" s="7">
        <v>-0.76795363400000005</v>
      </c>
      <c r="AA110" s="7">
        <v>-0.87522256399999998</v>
      </c>
      <c r="AB110" s="7"/>
    </row>
    <row r="111" spans="1:28" x14ac:dyDescent="0.2">
      <c r="A111" s="7" t="s">
        <v>119</v>
      </c>
      <c r="B111" s="7" t="s">
        <v>627</v>
      </c>
      <c r="C111" s="7">
        <v>0.14373300999999999</v>
      </c>
      <c r="D111" s="7">
        <v>0.50687068700000004</v>
      </c>
      <c r="E111" s="7">
        <v>0.62158101799999999</v>
      </c>
      <c r="F111" s="7">
        <v>0.61894136700000002</v>
      </c>
      <c r="G111" s="7">
        <v>0.47962215499999999</v>
      </c>
      <c r="H111" s="7">
        <v>0.50659012800000003</v>
      </c>
      <c r="I111" s="7">
        <v>0.45441275800000003</v>
      </c>
      <c r="J111" s="7">
        <v>0.64719498200000003</v>
      </c>
      <c r="K111" s="7">
        <v>0.67035329300000002</v>
      </c>
      <c r="L111" s="7">
        <v>0.65601366800000005</v>
      </c>
      <c r="M111" s="7">
        <v>0.64252752099999999</v>
      </c>
      <c r="N111" s="7">
        <v>0.59430181999999998</v>
      </c>
      <c r="O111" s="7">
        <v>0.59205383099999997</v>
      </c>
      <c r="P111" s="7">
        <v>0.534403026</v>
      </c>
      <c r="Q111" s="7">
        <v>0.493326932</v>
      </c>
      <c r="R111" s="7">
        <v>0.55264872300000001</v>
      </c>
      <c r="S111" s="7">
        <v>0.59866786000000005</v>
      </c>
      <c r="T111" s="7">
        <v>0.56299054599999998</v>
      </c>
      <c r="U111" s="7">
        <v>0.55951577399999997</v>
      </c>
      <c r="V111" s="7">
        <v>0.61980968700000005</v>
      </c>
      <c r="W111" s="7">
        <v>0.66576498699999997</v>
      </c>
      <c r="X111" s="7">
        <v>0.63334667700000002</v>
      </c>
      <c r="Y111" s="7">
        <v>0.60034692300000003</v>
      </c>
      <c r="Z111" s="7">
        <v>0.60361176699999997</v>
      </c>
      <c r="AA111" s="7">
        <v>0.59646516999999999</v>
      </c>
      <c r="AB111" s="7"/>
    </row>
    <row r="112" spans="1:28" x14ac:dyDescent="0.2">
      <c r="A112" s="7" t="s">
        <v>120</v>
      </c>
      <c r="B112" s="7" t="s">
        <v>628</v>
      </c>
      <c r="C112" s="7">
        <v>9.2651404000000007E-2</v>
      </c>
      <c r="D112" s="7">
        <v>8.5845686000000004E-2</v>
      </c>
      <c r="E112" s="7">
        <v>-4.5166093999999997E-2</v>
      </c>
      <c r="F112" s="7">
        <v>-0.12180455</v>
      </c>
      <c r="G112" s="7">
        <v>-0.183934495</v>
      </c>
      <c r="H112" s="7">
        <v>-0.38750520300000002</v>
      </c>
      <c r="I112" s="7">
        <v>-0.264151633</v>
      </c>
      <c r="J112" s="7">
        <v>7.9368411999999999E-2</v>
      </c>
      <c r="K112" s="7">
        <v>0.13407741500000001</v>
      </c>
      <c r="L112" s="7">
        <v>8.4002241000000005E-2</v>
      </c>
      <c r="M112" s="7">
        <v>6.1564919000000003E-2</v>
      </c>
      <c r="N112" s="7">
        <v>4.4808268999999998E-2</v>
      </c>
      <c r="O112" s="7">
        <v>3.4471522999999997E-2</v>
      </c>
      <c r="P112" s="7">
        <v>1.9703152000000002E-2</v>
      </c>
      <c r="Q112" s="7">
        <v>7.4865125000000005E-2</v>
      </c>
      <c r="R112" s="7">
        <v>6.8016699999999999E-2</v>
      </c>
      <c r="S112" s="7">
        <v>9.4894737000000007E-2</v>
      </c>
      <c r="T112" s="7">
        <v>0.203920245</v>
      </c>
      <c r="U112" s="7">
        <v>0.180328503</v>
      </c>
      <c r="V112" s="7">
        <v>0.13542059100000001</v>
      </c>
      <c r="W112" s="7">
        <v>0.167944014</v>
      </c>
      <c r="X112" s="7">
        <v>0.101681627</v>
      </c>
      <c r="Y112" s="7">
        <v>0.100388281</v>
      </c>
      <c r="Z112" s="7">
        <v>5.4135046999999999E-2</v>
      </c>
      <c r="AA112" s="7">
        <v>6.6530377000000002E-2</v>
      </c>
      <c r="AB112" s="7"/>
    </row>
    <row r="113" spans="1:28" x14ac:dyDescent="0.2">
      <c r="A113" s="7" t="s">
        <v>121</v>
      </c>
      <c r="B113" s="7" t="s">
        <v>629</v>
      </c>
      <c r="C113" s="7">
        <v>-0.10254898699999999</v>
      </c>
      <c r="D113" s="7">
        <v>-0.22891165299999999</v>
      </c>
      <c r="E113" s="7">
        <v>-0.46961101900000002</v>
      </c>
      <c r="F113" s="7">
        <v>-0.40243175599999997</v>
      </c>
      <c r="G113" s="7">
        <v>-0.36864453600000002</v>
      </c>
      <c r="H113" s="7">
        <v>-0.43590575500000001</v>
      </c>
      <c r="I113" s="7">
        <v>-0.34929060899999997</v>
      </c>
      <c r="J113" s="7">
        <v>-0.180001259</v>
      </c>
      <c r="K113" s="7">
        <v>-8.9212731000000003E-2</v>
      </c>
      <c r="L113" s="7">
        <v>-3.8112267999999998E-2</v>
      </c>
      <c r="M113" s="7">
        <v>-5.8211240999999997E-2</v>
      </c>
      <c r="N113" s="7">
        <v>-2.0384819999999999E-3</v>
      </c>
      <c r="O113" s="7">
        <v>-8.7589030000000002E-3</v>
      </c>
      <c r="P113" s="7">
        <v>-3.3500031E-2</v>
      </c>
      <c r="Q113" s="7">
        <v>-2.3219759E-2</v>
      </c>
      <c r="R113" s="7">
        <v>-4.5343152999999997E-2</v>
      </c>
      <c r="S113" s="7">
        <v>-1.7507122999999999E-2</v>
      </c>
      <c r="T113" s="7">
        <v>-1.3240838E-2</v>
      </c>
      <c r="U113" s="7">
        <v>7.4230269999999996E-3</v>
      </c>
      <c r="V113" s="7">
        <v>0.103378028</v>
      </c>
      <c r="W113" s="7">
        <v>0.127000794</v>
      </c>
      <c r="X113" s="7">
        <v>0.115279704</v>
      </c>
      <c r="Y113" s="7">
        <v>7.5038283999999997E-2</v>
      </c>
      <c r="Z113" s="7">
        <v>7.8177980999999994E-2</v>
      </c>
      <c r="AA113" s="7">
        <v>0.10268369300000001</v>
      </c>
      <c r="AB113" s="7"/>
    </row>
    <row r="114" spans="1:28" x14ac:dyDescent="0.2">
      <c r="A114" s="7" t="s">
        <v>122</v>
      </c>
      <c r="B114" s="7" t="s">
        <v>630</v>
      </c>
      <c r="C114" s="7">
        <v>-0.49880424099999998</v>
      </c>
      <c r="D114" s="7">
        <v>-0.60247558400000001</v>
      </c>
      <c r="E114" s="7">
        <v>-0.33888921100000002</v>
      </c>
      <c r="F114" s="7">
        <v>0.24250416499999999</v>
      </c>
      <c r="G114" s="7">
        <v>9.0382799999999999E-2</v>
      </c>
      <c r="H114" s="7">
        <v>-0.112376884</v>
      </c>
      <c r="I114" s="7">
        <v>1.6483701999999999E-2</v>
      </c>
      <c r="J114" s="7">
        <v>0.15614999800000001</v>
      </c>
      <c r="K114" s="7">
        <v>0.174835771</v>
      </c>
      <c r="L114" s="7">
        <v>0.221420586</v>
      </c>
      <c r="M114" s="7">
        <v>0.15231542300000001</v>
      </c>
      <c r="N114" s="7">
        <v>0.18191410599999999</v>
      </c>
      <c r="O114" s="7">
        <v>0.199828535</v>
      </c>
      <c r="P114" s="7">
        <v>0.18853709099999999</v>
      </c>
      <c r="Q114" s="7">
        <v>0.161953926</v>
      </c>
      <c r="R114" s="7">
        <v>0.24494612199999999</v>
      </c>
      <c r="S114" s="7">
        <v>0.27397948500000002</v>
      </c>
      <c r="T114" s="7">
        <v>0.31261381500000002</v>
      </c>
      <c r="U114" s="7">
        <v>0.319235414</v>
      </c>
      <c r="V114" s="7">
        <v>0.28320789299999999</v>
      </c>
      <c r="W114" s="7">
        <v>0.33637210699999998</v>
      </c>
      <c r="X114" s="7">
        <v>0.31177410500000002</v>
      </c>
      <c r="Y114" s="7">
        <v>0.242389679</v>
      </c>
      <c r="Z114" s="7">
        <v>0.12633630600000001</v>
      </c>
      <c r="AA114" s="7">
        <v>0.120712101</v>
      </c>
      <c r="AB114" s="7"/>
    </row>
    <row r="115" spans="1:28" x14ac:dyDescent="0.2">
      <c r="A115" s="7" t="s">
        <v>123</v>
      </c>
      <c r="B115" s="7" t="s">
        <v>631</v>
      </c>
      <c r="C115" s="7">
        <v>0.26743432900000003</v>
      </c>
      <c r="D115" s="7">
        <v>0.41829210500000003</v>
      </c>
      <c r="E115" s="7">
        <v>0.23904129900000001</v>
      </c>
      <c r="F115" s="7">
        <v>0.18712002</v>
      </c>
      <c r="G115" s="7">
        <v>0.162400723</v>
      </c>
      <c r="H115" s="7">
        <v>3.992242E-2</v>
      </c>
      <c r="I115" s="7">
        <v>2.2769049E-2</v>
      </c>
      <c r="J115" s="7">
        <v>-2.0265954999999999E-2</v>
      </c>
      <c r="K115" s="7">
        <v>-3.6640797000000003E-2</v>
      </c>
      <c r="L115" s="7">
        <v>-6.0411721000000002E-2</v>
      </c>
      <c r="M115" s="7">
        <v>4.4922732E-2</v>
      </c>
      <c r="N115" s="7">
        <v>3.6567464000000001E-2</v>
      </c>
      <c r="O115" s="7">
        <v>5.2872710000000003E-2</v>
      </c>
      <c r="P115" s="7">
        <v>4.8352033000000003E-2</v>
      </c>
      <c r="Q115" s="7">
        <v>8.5339338000000001E-2</v>
      </c>
      <c r="R115" s="7">
        <v>0.212214455</v>
      </c>
      <c r="S115" s="7">
        <v>0.195231348</v>
      </c>
      <c r="T115" s="7">
        <v>0.20904333899999999</v>
      </c>
      <c r="U115" s="7">
        <v>0.13261529799999999</v>
      </c>
      <c r="V115" s="7">
        <v>9.2703529000000007E-2</v>
      </c>
      <c r="W115" s="7">
        <v>8.0567814000000001E-2</v>
      </c>
      <c r="X115" s="7">
        <v>-3.4379497000000002E-2</v>
      </c>
      <c r="Y115" s="7">
        <v>-7.9615667000000001E-2</v>
      </c>
      <c r="Z115" s="7">
        <v>2.0920088999999999E-2</v>
      </c>
      <c r="AA115" s="7">
        <v>4.5188863000000003E-2</v>
      </c>
      <c r="AB115" s="7"/>
    </row>
    <row r="116" spans="1:28" x14ac:dyDescent="0.2">
      <c r="A116" s="7" t="s">
        <v>124</v>
      </c>
      <c r="B116" s="7" t="s">
        <v>632</v>
      </c>
      <c r="C116" s="7">
        <v>1.031475782</v>
      </c>
      <c r="D116" s="7">
        <v>1.062675595</v>
      </c>
      <c r="E116" s="7">
        <v>1.047835469</v>
      </c>
      <c r="F116" s="7">
        <v>1.063651562</v>
      </c>
      <c r="G116" s="7">
        <v>0.98538249700000002</v>
      </c>
      <c r="H116" s="7">
        <v>0.98280668299999996</v>
      </c>
      <c r="I116" s="7">
        <v>0.93397122600000004</v>
      </c>
      <c r="J116" s="7">
        <v>0.84185552600000002</v>
      </c>
      <c r="K116" s="7">
        <v>0.91983479300000004</v>
      </c>
      <c r="L116" s="7">
        <v>0.99782276199999997</v>
      </c>
      <c r="M116" s="7">
        <v>1.063072443</v>
      </c>
      <c r="N116" s="7">
        <v>1.0786403419999999</v>
      </c>
      <c r="O116" s="7">
        <v>1.071387887</v>
      </c>
      <c r="P116" s="7">
        <v>1.11370492</v>
      </c>
      <c r="Q116" s="7">
        <v>1.053482652</v>
      </c>
      <c r="R116" s="7">
        <v>1.141843438</v>
      </c>
      <c r="S116" s="7">
        <v>1.0704671139999999</v>
      </c>
      <c r="T116" s="7">
        <v>0.87731838200000001</v>
      </c>
      <c r="U116" s="7">
        <v>0.81094026600000002</v>
      </c>
      <c r="V116" s="7">
        <v>0.76948308899999995</v>
      </c>
      <c r="W116" s="7">
        <v>0.73785615000000004</v>
      </c>
      <c r="X116" s="7">
        <v>0.67398810399999998</v>
      </c>
      <c r="Y116" s="7">
        <v>0.63710772999999998</v>
      </c>
      <c r="Z116" s="7">
        <v>0.66432553500000002</v>
      </c>
      <c r="AA116" s="7">
        <v>0.67353331999999999</v>
      </c>
      <c r="AB116" s="7"/>
    </row>
    <row r="117" spans="1:28" x14ac:dyDescent="0.2">
      <c r="A117" s="7" t="s">
        <v>125</v>
      </c>
      <c r="B117" s="7" t="s">
        <v>633</v>
      </c>
      <c r="C117" s="7">
        <v>1.474276304</v>
      </c>
      <c r="D117" s="7">
        <v>1.3974080090000001</v>
      </c>
      <c r="E117" s="7">
        <v>1.318483353</v>
      </c>
      <c r="F117" s="7">
        <v>1.2694181200000001</v>
      </c>
      <c r="G117" s="7">
        <v>1.3658103939999999</v>
      </c>
      <c r="H117" s="7">
        <v>1.4092929359999999</v>
      </c>
      <c r="I117" s="7">
        <v>1.3992615939999999</v>
      </c>
      <c r="J117" s="7">
        <v>1.255370498</v>
      </c>
      <c r="K117" s="7">
        <v>1.2598210569999999</v>
      </c>
      <c r="L117" s="7">
        <v>1.2384725809999999</v>
      </c>
      <c r="M117" s="7">
        <v>1.1609367129999999</v>
      </c>
      <c r="N117" s="7">
        <v>1.1459968089999999</v>
      </c>
      <c r="O117" s="7">
        <v>1.149446964</v>
      </c>
      <c r="P117" s="7">
        <v>1.0788923500000001</v>
      </c>
      <c r="Q117" s="7">
        <v>1.1206372979999999</v>
      </c>
      <c r="R117" s="7">
        <v>1.144152761</v>
      </c>
      <c r="S117" s="7">
        <v>1.157686591</v>
      </c>
      <c r="T117" s="7">
        <v>1.1848610639999999</v>
      </c>
      <c r="U117" s="7">
        <v>1.224799156</v>
      </c>
      <c r="V117" s="7">
        <v>1.229204416</v>
      </c>
      <c r="W117" s="7">
        <v>1.253721833</v>
      </c>
      <c r="X117" s="7">
        <v>1.3021972180000001</v>
      </c>
      <c r="Y117" s="7">
        <v>1.2887743709999999</v>
      </c>
      <c r="Z117" s="7">
        <v>1.3036357160000001</v>
      </c>
      <c r="AA117" s="7">
        <v>1.244778991</v>
      </c>
      <c r="AB117" s="7"/>
    </row>
    <row r="118" spans="1:28" x14ac:dyDescent="0.2">
      <c r="A118" s="7" t="s">
        <v>126</v>
      </c>
      <c r="B118" s="7" t="s">
        <v>634</v>
      </c>
      <c r="C118" s="7">
        <v>-0.67449504100000002</v>
      </c>
      <c r="D118" s="7">
        <v>-0.73587769300000005</v>
      </c>
      <c r="E118" s="7">
        <v>-0.60892766700000001</v>
      </c>
      <c r="F118" s="7">
        <v>-0.62903028699999997</v>
      </c>
      <c r="G118" s="7">
        <v>-0.64362275599999996</v>
      </c>
      <c r="H118" s="7">
        <v>-0.39338868900000001</v>
      </c>
      <c r="I118" s="7">
        <v>-0.46230521800000002</v>
      </c>
      <c r="J118" s="7">
        <v>-0.766674042</v>
      </c>
      <c r="K118" s="7">
        <v>-0.93489694599999995</v>
      </c>
      <c r="L118" s="7">
        <v>-0.91480642599999995</v>
      </c>
      <c r="M118" s="7">
        <v>-0.89707803699999999</v>
      </c>
      <c r="N118" s="7">
        <v>-0.90526700000000004</v>
      </c>
      <c r="O118" s="7">
        <v>-0.98264235300000002</v>
      </c>
      <c r="P118" s="7">
        <v>-0.82040453000000002</v>
      </c>
      <c r="Q118" s="7">
        <v>-0.87592637500000003</v>
      </c>
      <c r="R118" s="7">
        <v>-1.0583417420000001</v>
      </c>
      <c r="S118" s="7">
        <v>-1.0712764260000001</v>
      </c>
      <c r="T118" s="7">
        <v>-1.0809990169999999</v>
      </c>
      <c r="U118" s="7">
        <v>-1.102883101</v>
      </c>
      <c r="V118" s="7">
        <v>-1.1126071209999999</v>
      </c>
      <c r="W118" s="7">
        <v>-1.2151517869999999</v>
      </c>
      <c r="X118" s="7">
        <v>-1.193584561</v>
      </c>
      <c r="Y118" s="7">
        <v>-1.074614644</v>
      </c>
      <c r="Z118" s="7">
        <v>-0.94995504600000003</v>
      </c>
      <c r="AA118" s="7">
        <v>-0.88641619699999996</v>
      </c>
      <c r="AB118" s="7"/>
    </row>
    <row r="119" spans="1:28" x14ac:dyDescent="0.2">
      <c r="A119" s="7" t="s">
        <v>127</v>
      </c>
      <c r="B119" s="7" t="s">
        <v>635</v>
      </c>
      <c r="C119" s="7">
        <v>0.29497525099999999</v>
      </c>
      <c r="D119" s="7">
        <v>0.38961806900000001</v>
      </c>
      <c r="E119" s="7">
        <v>0.46628624200000002</v>
      </c>
      <c r="F119" s="7">
        <v>0.39745998399999999</v>
      </c>
      <c r="G119" s="7">
        <v>0.30175450399999998</v>
      </c>
      <c r="H119" s="7">
        <v>0.36549532400000001</v>
      </c>
      <c r="I119" s="7">
        <v>0.42125427700000001</v>
      </c>
      <c r="J119" s="7">
        <v>0.56668680900000001</v>
      </c>
      <c r="K119" s="7">
        <v>0.55223143100000005</v>
      </c>
      <c r="L119" s="7">
        <v>0.57216775399999997</v>
      </c>
      <c r="M119" s="7">
        <v>0.51995283400000003</v>
      </c>
      <c r="N119" s="7">
        <v>0.49260857699999999</v>
      </c>
      <c r="O119" s="7">
        <v>0.43794277300000001</v>
      </c>
      <c r="P119" s="7">
        <v>0.38746172200000001</v>
      </c>
      <c r="Q119" s="7">
        <v>0.38327211100000003</v>
      </c>
      <c r="R119" s="7">
        <v>0.47650012400000002</v>
      </c>
      <c r="S119" s="7">
        <v>0.52771532499999996</v>
      </c>
      <c r="T119" s="7">
        <v>0.57976186299999999</v>
      </c>
      <c r="U119" s="7">
        <v>0.63726991399999999</v>
      </c>
      <c r="V119" s="7">
        <v>0.59555238499999996</v>
      </c>
      <c r="W119" s="7">
        <v>0.58334857200000001</v>
      </c>
      <c r="X119" s="7">
        <v>0.64428556000000003</v>
      </c>
      <c r="Y119" s="7">
        <v>0.65139436699999997</v>
      </c>
      <c r="Z119" s="7">
        <v>0.62793231000000005</v>
      </c>
      <c r="AA119" s="7">
        <v>0.55312645400000005</v>
      </c>
      <c r="AB119" s="7"/>
    </row>
    <row r="120" spans="1:28" x14ac:dyDescent="0.2">
      <c r="A120" s="7" t="s">
        <v>194</v>
      </c>
      <c r="B120" s="7" t="s">
        <v>636</v>
      </c>
      <c r="C120" s="7">
        <v>-0.19721582500000001</v>
      </c>
      <c r="D120" s="7">
        <v>-0.37873888</v>
      </c>
      <c r="E120" s="7">
        <v>-0.31591388599999998</v>
      </c>
      <c r="F120" s="7">
        <v>-0.39117300500000002</v>
      </c>
      <c r="G120" s="7">
        <v>-0.498252898</v>
      </c>
      <c r="H120" s="7">
        <v>-0.52820617000000003</v>
      </c>
      <c r="I120" s="7">
        <v>-0.59411174099999997</v>
      </c>
      <c r="J120" s="7">
        <v>-0.81949835999999998</v>
      </c>
      <c r="K120" s="7">
        <v>-0.81517982499999997</v>
      </c>
      <c r="L120" s="7">
        <v>-0.76985865799999997</v>
      </c>
      <c r="M120" s="7">
        <v>-0.79708927900000004</v>
      </c>
      <c r="N120" s="7">
        <v>-0.78608572499999996</v>
      </c>
      <c r="O120" s="7">
        <v>-0.78689539399999997</v>
      </c>
      <c r="P120" s="7">
        <v>-0.87595748900000003</v>
      </c>
      <c r="Q120" s="7">
        <v>-0.91862881200000002</v>
      </c>
      <c r="R120" s="7">
        <v>-0.97079974400000002</v>
      </c>
      <c r="S120" s="7">
        <v>-1.01534462</v>
      </c>
      <c r="T120" s="7">
        <v>-1.0615861419999999</v>
      </c>
      <c r="U120" s="7">
        <v>-1.017780066</v>
      </c>
      <c r="V120" s="7">
        <v>-0.978723228</v>
      </c>
      <c r="W120" s="7">
        <v>-1.027472854</v>
      </c>
      <c r="X120" s="7">
        <v>-0.981617093</v>
      </c>
      <c r="Y120" s="7">
        <v>-1.0034744739999999</v>
      </c>
      <c r="Z120" s="7">
        <v>-1.1585160489999999</v>
      </c>
      <c r="AA120" s="7">
        <v>-1.1940392259999999</v>
      </c>
      <c r="AB120" s="7"/>
    </row>
    <row r="121" spans="1:28" x14ac:dyDescent="0.2">
      <c r="A121" s="7" t="s">
        <v>129</v>
      </c>
      <c r="B121" s="7" t="s">
        <v>637</v>
      </c>
      <c r="C121" s="7">
        <v>-1.5205140109999999</v>
      </c>
      <c r="D121" s="7">
        <v>-1.348403335</v>
      </c>
      <c r="E121" s="7">
        <v>-1.4860371349999999</v>
      </c>
      <c r="F121" s="7">
        <v>-1.401357532</v>
      </c>
      <c r="G121" s="7">
        <v>-1.237387896</v>
      </c>
      <c r="H121" s="7">
        <v>-1.268119454</v>
      </c>
      <c r="I121" s="7">
        <v>-1.1139884</v>
      </c>
      <c r="J121" s="7">
        <v>-1.1101058720000001</v>
      </c>
      <c r="K121" s="7">
        <v>-1.133635044</v>
      </c>
      <c r="L121" s="7">
        <v>-1.197032332</v>
      </c>
      <c r="M121" s="7">
        <v>-1.1756311660000001</v>
      </c>
      <c r="N121" s="7">
        <v>-1.2101817130000001</v>
      </c>
      <c r="O121" s="7">
        <v>-1.2197595830000001</v>
      </c>
      <c r="P121" s="7">
        <v>-1.1669805049999999</v>
      </c>
      <c r="Q121" s="7">
        <v>-1.1031101940000001</v>
      </c>
      <c r="R121" s="7">
        <v>-1.0374929900000001</v>
      </c>
      <c r="S121" s="7">
        <v>-1.062159181</v>
      </c>
      <c r="T121" s="7">
        <v>-1.083998799</v>
      </c>
      <c r="U121" s="7">
        <v>-1.048431873</v>
      </c>
      <c r="V121" s="7">
        <v>-1.048900962</v>
      </c>
      <c r="W121" s="7">
        <v>-1.008270741</v>
      </c>
      <c r="X121" s="7">
        <v>-1.0019450190000001</v>
      </c>
      <c r="Y121" s="7">
        <v>-0.864115894</v>
      </c>
      <c r="Z121" s="7">
        <v>-0.84012412999999997</v>
      </c>
      <c r="AA121" s="7">
        <v>-0.81973040100000005</v>
      </c>
      <c r="AB121" s="7"/>
    </row>
    <row r="122" spans="1:28" x14ac:dyDescent="0.2">
      <c r="A122" s="7" t="s">
        <v>130</v>
      </c>
      <c r="B122" s="7" t="s">
        <v>638</v>
      </c>
      <c r="C122" s="7">
        <v>-1.4424767489999999</v>
      </c>
      <c r="D122" s="7">
        <v>-1.5472409730000001</v>
      </c>
      <c r="E122" s="7">
        <v>-1.5209013220000001</v>
      </c>
      <c r="F122" s="7">
        <v>-1.585901856</v>
      </c>
      <c r="G122" s="7">
        <v>-1.5606861110000001</v>
      </c>
      <c r="H122" s="7">
        <v>-1.2437638040000001</v>
      </c>
      <c r="I122" s="7">
        <v>-1.4413404460000001</v>
      </c>
      <c r="J122" s="7">
        <v>-1.649088621</v>
      </c>
      <c r="K122" s="7">
        <v>-1.57717979</v>
      </c>
      <c r="L122" s="7">
        <v>-1.602099419</v>
      </c>
      <c r="M122" s="7">
        <v>-1.687531114</v>
      </c>
      <c r="N122" s="7">
        <v>-1.656268716</v>
      </c>
      <c r="O122" s="7">
        <v>-1.7821465729999999</v>
      </c>
      <c r="P122" s="7">
        <v>-1.739587188</v>
      </c>
      <c r="Q122" s="7">
        <v>-1.7525359389999999</v>
      </c>
      <c r="R122" s="7">
        <v>-1.7940511699999999</v>
      </c>
      <c r="S122" s="7">
        <v>-1.755646467</v>
      </c>
      <c r="T122" s="7">
        <v>-1.6467410330000001</v>
      </c>
      <c r="U122" s="7">
        <v>-1.6028325560000001</v>
      </c>
      <c r="V122" s="7">
        <v>-1.5878391270000001</v>
      </c>
      <c r="W122" s="7">
        <v>-1.561639309</v>
      </c>
      <c r="X122" s="7">
        <v>-1.5097227099999999</v>
      </c>
      <c r="Y122" s="7">
        <v>-1.4922904969999999</v>
      </c>
      <c r="Z122" s="7">
        <v>-1.3760746720000001</v>
      </c>
      <c r="AA122" s="7">
        <v>-1.322145224</v>
      </c>
      <c r="AB122" s="7"/>
    </row>
    <row r="123" spans="1:28" x14ac:dyDescent="0.2">
      <c r="A123" s="7" t="s">
        <v>131</v>
      </c>
      <c r="B123" s="7" t="s">
        <v>639</v>
      </c>
      <c r="C123" s="7">
        <v>0.122182019</v>
      </c>
      <c r="D123" s="7">
        <v>4.1461184999999998E-2</v>
      </c>
      <c r="E123" s="7">
        <v>0.20781028300000001</v>
      </c>
      <c r="F123" s="7">
        <v>0.392275333</v>
      </c>
      <c r="G123" s="7">
        <v>0.27057820599999999</v>
      </c>
      <c r="H123" s="7">
        <v>0.180006161</v>
      </c>
      <c r="I123" s="7">
        <v>8.3526447000000004E-2</v>
      </c>
      <c r="J123" s="7">
        <v>0.127041087</v>
      </c>
      <c r="K123" s="7">
        <v>-0.105400197</v>
      </c>
      <c r="L123" s="7">
        <v>-0.13283567099999999</v>
      </c>
      <c r="M123" s="7">
        <v>-0.188072145</v>
      </c>
      <c r="N123" s="7">
        <v>-0.18477849700000001</v>
      </c>
      <c r="O123" s="7">
        <v>-0.14186990299999999</v>
      </c>
      <c r="P123" s="7">
        <v>7.3182813999999999E-2</v>
      </c>
      <c r="Q123" s="7">
        <v>0.137756288</v>
      </c>
      <c r="R123" s="7">
        <v>0.34235253900000001</v>
      </c>
      <c r="S123" s="7">
        <v>0.32838508500000002</v>
      </c>
      <c r="T123" s="7">
        <v>0.41109266900000002</v>
      </c>
      <c r="U123" s="7">
        <v>0.36065262599999998</v>
      </c>
      <c r="V123" s="7">
        <v>0.28847995399999998</v>
      </c>
      <c r="W123" s="7">
        <v>0.306571543</v>
      </c>
      <c r="X123" s="7">
        <v>0.30492994200000001</v>
      </c>
      <c r="Y123" s="7">
        <v>0.262614876</v>
      </c>
      <c r="Z123" s="7">
        <v>0.247457817</v>
      </c>
      <c r="AA123" s="7">
        <v>0.192499802</v>
      </c>
      <c r="AB123" s="7"/>
    </row>
    <row r="124" spans="1:28" x14ac:dyDescent="0.2">
      <c r="A124" s="7" t="s">
        <v>132</v>
      </c>
      <c r="B124" s="7" t="s">
        <v>640</v>
      </c>
      <c r="C124" s="7">
        <v>-1.16680491</v>
      </c>
      <c r="D124" s="7">
        <v>-0.92618524999999996</v>
      </c>
      <c r="E124" s="7">
        <v>-0.59545320300000004</v>
      </c>
      <c r="F124" s="7">
        <v>3.4073724999999999E-2</v>
      </c>
      <c r="G124" s="7">
        <v>-0.100454919</v>
      </c>
      <c r="H124" s="7">
        <v>-0.15187843100000001</v>
      </c>
      <c r="I124" s="7">
        <v>-0.16844722600000001</v>
      </c>
      <c r="J124" s="7">
        <v>0.27421590699999998</v>
      </c>
      <c r="K124" s="7">
        <v>0.36510142699999998</v>
      </c>
      <c r="L124" s="7">
        <v>0.34695616400000001</v>
      </c>
      <c r="M124" s="7">
        <v>0.39460092800000002</v>
      </c>
      <c r="N124" s="7">
        <v>0.35080012700000002</v>
      </c>
      <c r="O124" s="7">
        <v>0.343131036</v>
      </c>
      <c r="P124" s="7">
        <v>0.27100306699999999</v>
      </c>
      <c r="Q124" s="7">
        <v>0.35785373999999998</v>
      </c>
      <c r="R124" s="7">
        <v>0.26467660100000001</v>
      </c>
      <c r="S124" s="7">
        <v>0.27762821300000001</v>
      </c>
      <c r="T124" s="7">
        <v>0.24502924100000001</v>
      </c>
      <c r="U124" s="7">
        <v>0.16522055899999999</v>
      </c>
      <c r="V124" s="7">
        <v>5.7533734000000003E-2</v>
      </c>
      <c r="W124" s="7">
        <v>2.8688397000000001E-2</v>
      </c>
      <c r="X124" s="7">
        <v>-4.8854786999999997E-2</v>
      </c>
      <c r="Y124" s="7">
        <v>-5.3821373999999998E-2</v>
      </c>
      <c r="Z124" s="7">
        <v>-2.1461053000000001E-2</v>
      </c>
      <c r="AA124" s="7">
        <v>7.9132330000000004E-3</v>
      </c>
      <c r="AB124" s="7"/>
    </row>
    <row r="125" spans="1:28" x14ac:dyDescent="0.2">
      <c r="A125" s="7" t="s">
        <v>133</v>
      </c>
      <c r="B125" s="7" t="s">
        <v>641</v>
      </c>
      <c r="C125" s="7">
        <v>0.13546849799999999</v>
      </c>
      <c r="D125" s="7">
        <v>0.13816753000000001</v>
      </c>
      <c r="E125" s="7">
        <v>5.8512228999999999E-2</v>
      </c>
      <c r="F125" s="7">
        <v>0.13844926699999999</v>
      </c>
      <c r="G125" s="7">
        <v>8.7520777999999994E-2</v>
      </c>
      <c r="H125" s="7">
        <v>0.32318550299999999</v>
      </c>
      <c r="I125" s="7">
        <v>0.19677314200000001</v>
      </c>
      <c r="J125" s="7">
        <v>0.151444733</v>
      </c>
      <c r="K125" s="7">
        <v>0.13207542899999999</v>
      </c>
      <c r="L125" s="7">
        <v>6.9049819999999998E-2</v>
      </c>
      <c r="M125" s="7">
        <v>0.110229671</v>
      </c>
      <c r="N125" s="7">
        <v>0.17275019</v>
      </c>
      <c r="O125" s="7">
        <v>8.9626423999999996E-2</v>
      </c>
      <c r="P125" s="7">
        <v>0.12676267299999999</v>
      </c>
      <c r="Q125" s="7">
        <v>9.8824075999999997E-2</v>
      </c>
      <c r="R125" s="7">
        <v>6.7480810000000004E-3</v>
      </c>
      <c r="S125" s="7">
        <v>0.12800238999999999</v>
      </c>
      <c r="T125" s="7">
        <v>0.203610241</v>
      </c>
      <c r="U125" s="7">
        <v>0.23400449800000001</v>
      </c>
      <c r="V125" s="7">
        <v>0.260819197</v>
      </c>
      <c r="W125" s="7">
        <v>0.38291555599999999</v>
      </c>
      <c r="X125" s="7">
        <v>0.54254865600000002</v>
      </c>
      <c r="Y125" s="7">
        <v>0.68745511800000003</v>
      </c>
      <c r="Z125" s="7">
        <v>0.65723663600000004</v>
      </c>
      <c r="AA125" s="7">
        <v>0.60512024200000003</v>
      </c>
      <c r="AB125" s="7"/>
    </row>
    <row r="126" spans="1:28" x14ac:dyDescent="0.2">
      <c r="A126" s="7" t="s">
        <v>134</v>
      </c>
      <c r="B126" s="7" t="s">
        <v>642</v>
      </c>
      <c r="C126" s="7">
        <v>-0.555470884</v>
      </c>
      <c r="D126" s="7">
        <v>-1.079452276</v>
      </c>
      <c r="E126" s="7">
        <v>-1.2643619779999999</v>
      </c>
      <c r="F126" s="7">
        <v>-0.49606114600000001</v>
      </c>
      <c r="G126" s="7">
        <v>-0.317314178</v>
      </c>
      <c r="H126" s="7">
        <v>-0.28037336499999999</v>
      </c>
      <c r="I126" s="7">
        <v>-0.47872299000000001</v>
      </c>
      <c r="J126" s="7">
        <v>-0.24706840499999999</v>
      </c>
      <c r="K126" s="7">
        <v>-0.140938178</v>
      </c>
      <c r="L126" s="7">
        <v>-6.32075E-2</v>
      </c>
      <c r="M126" s="7">
        <v>-0.16126576100000001</v>
      </c>
      <c r="N126" s="7">
        <v>-7.8416258000000003E-2</v>
      </c>
      <c r="O126" s="7">
        <v>-0.125943154</v>
      </c>
      <c r="P126" s="7">
        <v>-0.235004351</v>
      </c>
      <c r="Q126" s="7">
        <v>-0.25527739500000002</v>
      </c>
      <c r="R126" s="7">
        <v>-0.22651079299999999</v>
      </c>
      <c r="S126" s="7">
        <v>-0.21481929699999999</v>
      </c>
      <c r="T126" s="7">
        <v>-0.146367893</v>
      </c>
      <c r="U126" s="7">
        <v>-0.140676469</v>
      </c>
      <c r="V126" s="7">
        <v>-0.10778670799999999</v>
      </c>
      <c r="W126" s="7">
        <v>-5.417392E-2</v>
      </c>
      <c r="X126" s="7">
        <v>-2.3138869999999999E-2</v>
      </c>
      <c r="Y126" s="7">
        <v>6.6018509999999997E-3</v>
      </c>
      <c r="Z126" s="7">
        <v>-6.8766661000000007E-2</v>
      </c>
      <c r="AA126" s="7">
        <v>-0.22787105999999999</v>
      </c>
      <c r="AB126" s="7"/>
    </row>
    <row r="127" spans="1:28" x14ac:dyDescent="0.2">
      <c r="A127" s="7" t="s">
        <v>135</v>
      </c>
      <c r="B127" s="7" t="s">
        <v>643</v>
      </c>
      <c r="C127" s="7">
        <v>0.152666196</v>
      </c>
      <c r="D127" s="7">
        <v>0.121900648</v>
      </c>
      <c r="E127" s="7">
        <v>0.14134195399999999</v>
      </c>
      <c r="F127" s="7">
        <v>8.6495347E-2</v>
      </c>
      <c r="G127" s="7">
        <v>-5.1291150000000001E-3</v>
      </c>
      <c r="H127" s="7">
        <v>8.9353628000000004E-2</v>
      </c>
      <c r="I127" s="7">
        <v>0.15652860699999999</v>
      </c>
      <c r="J127" s="7">
        <v>-0.30554392899999999</v>
      </c>
      <c r="K127" s="7">
        <v>-0.28074201900000001</v>
      </c>
      <c r="L127" s="7">
        <v>-0.250390738</v>
      </c>
      <c r="M127" s="7">
        <v>-0.154408038</v>
      </c>
      <c r="N127" s="7">
        <v>-0.12789471399999999</v>
      </c>
      <c r="O127" s="7">
        <v>-2.6977082999999999E-2</v>
      </c>
      <c r="P127" s="7">
        <v>0.128965303</v>
      </c>
      <c r="Q127" s="7">
        <v>0.11503084</v>
      </c>
      <c r="R127" s="7">
        <v>-4.1361492E-2</v>
      </c>
      <c r="S127" s="7">
        <v>-0.107485518</v>
      </c>
      <c r="T127" s="7">
        <v>-9.8437853000000006E-2</v>
      </c>
      <c r="U127" s="7">
        <v>-0.115182139</v>
      </c>
      <c r="V127" s="7">
        <v>-2.52192E-3</v>
      </c>
      <c r="W127" s="7">
        <v>-0.12839914899999999</v>
      </c>
      <c r="X127" s="7">
        <v>-0.130268514</v>
      </c>
      <c r="Y127" s="7">
        <v>-6.4796864999999995E-2</v>
      </c>
      <c r="Z127" s="7">
        <v>1.5787333000000001E-2</v>
      </c>
      <c r="AA127" s="7">
        <v>-2.2566639999999998E-3</v>
      </c>
      <c r="AB127" s="7"/>
    </row>
    <row r="128" spans="1:28" x14ac:dyDescent="0.2">
      <c r="A128" s="7" t="s">
        <v>178</v>
      </c>
      <c r="B128" s="7" t="s">
        <v>644</v>
      </c>
      <c r="C128" s="7">
        <v>0.64362180199999997</v>
      </c>
      <c r="D128" s="7">
        <v>0.69912087899999997</v>
      </c>
      <c r="E128" s="7">
        <v>0.830134869</v>
      </c>
      <c r="F128" s="7">
        <v>0.95794439300000001</v>
      </c>
      <c r="G128" s="7">
        <v>0.90767222599999997</v>
      </c>
      <c r="H128" s="7">
        <v>0.91706401100000001</v>
      </c>
      <c r="I128" s="7">
        <v>0.89144247799999998</v>
      </c>
      <c r="J128" s="7">
        <v>0.96480381500000001</v>
      </c>
      <c r="K128" s="7">
        <v>0.98546528799999999</v>
      </c>
      <c r="L128" s="7">
        <v>0.980354905</v>
      </c>
      <c r="M128" s="7">
        <v>0.91771364200000005</v>
      </c>
      <c r="N128" s="7">
        <v>0.95604413700000002</v>
      </c>
      <c r="O128" s="7">
        <v>1.011446834</v>
      </c>
      <c r="P128" s="7">
        <v>1.0248327260000001</v>
      </c>
      <c r="Q128" s="7">
        <v>1.0158151390000001</v>
      </c>
      <c r="R128" s="7">
        <v>0.998821497</v>
      </c>
      <c r="S128" s="7">
        <v>0.99762892700000005</v>
      </c>
      <c r="T128" s="7">
        <v>0.99233996899999999</v>
      </c>
      <c r="U128" s="7">
        <v>0.94428712100000001</v>
      </c>
      <c r="V128" s="7">
        <v>0.90373909500000005</v>
      </c>
      <c r="W128" s="7">
        <v>0.92488646500000005</v>
      </c>
      <c r="X128" s="7">
        <v>0.93331146200000004</v>
      </c>
      <c r="Y128" s="7">
        <v>0.954794645</v>
      </c>
      <c r="Z128" s="7">
        <v>0.94409483699999996</v>
      </c>
      <c r="AA128" s="7">
        <v>0.95291370200000003</v>
      </c>
      <c r="AB128" s="7"/>
    </row>
    <row r="129" spans="1:28" x14ac:dyDescent="0.2">
      <c r="A129" s="7" t="s">
        <v>137</v>
      </c>
      <c r="B129" s="7" t="s">
        <v>645</v>
      </c>
      <c r="C129" s="7">
        <v>1.257923484</v>
      </c>
      <c r="D129" s="7">
        <v>1.1755499840000001</v>
      </c>
      <c r="E129" s="7">
        <v>1.078401446</v>
      </c>
      <c r="F129" s="7">
        <v>1.1041357519999999</v>
      </c>
      <c r="G129" s="7">
        <v>1.093061209</v>
      </c>
      <c r="H129" s="7">
        <v>1.0739113090000001</v>
      </c>
      <c r="I129" s="7">
        <v>1.07560575</v>
      </c>
      <c r="J129" s="7">
        <v>1.0982559919999999</v>
      </c>
      <c r="K129" s="7">
        <v>1.097082734</v>
      </c>
      <c r="L129" s="7">
        <v>1.059716702</v>
      </c>
      <c r="M129" s="7">
        <v>1.090346456</v>
      </c>
      <c r="N129" s="7">
        <v>1.0893131490000001</v>
      </c>
      <c r="O129" s="7">
        <v>1.0998669860000001</v>
      </c>
      <c r="P129" s="7">
        <v>1.050894022</v>
      </c>
      <c r="Q129" s="7">
        <v>1.057159424</v>
      </c>
      <c r="R129" s="7">
        <v>0.99538749500000001</v>
      </c>
      <c r="S129" s="7">
        <v>1.018577099</v>
      </c>
      <c r="T129" s="7">
        <v>1.0408926009999999</v>
      </c>
      <c r="U129" s="7">
        <v>1.037077069</v>
      </c>
      <c r="V129" s="7">
        <v>1.0246107579999999</v>
      </c>
      <c r="W129" s="7">
        <v>1.039404392</v>
      </c>
      <c r="X129" s="7">
        <v>0.98495346299999997</v>
      </c>
      <c r="Y129" s="7">
        <v>0.95528191299999998</v>
      </c>
      <c r="Z129" s="7">
        <v>1.028676033</v>
      </c>
      <c r="AA129" s="7">
        <v>1.11566627</v>
      </c>
      <c r="AB129" s="7"/>
    </row>
    <row r="130" spans="1:28" x14ac:dyDescent="0.2">
      <c r="A130" s="7" t="s">
        <v>138</v>
      </c>
      <c r="B130" s="7" t="s">
        <v>646</v>
      </c>
      <c r="C130" s="7">
        <v>0.83528786899999996</v>
      </c>
      <c r="D130" s="7">
        <v>0.83051156999999998</v>
      </c>
      <c r="E130" s="7">
        <v>0.73188614799999996</v>
      </c>
      <c r="F130" s="7">
        <v>0.65729695600000004</v>
      </c>
      <c r="G130" s="7">
        <v>0.68602985100000002</v>
      </c>
      <c r="H130" s="7">
        <v>0.69654637600000002</v>
      </c>
      <c r="I130" s="7">
        <v>0.65115630599999996</v>
      </c>
      <c r="J130" s="7">
        <v>0.69546389600000003</v>
      </c>
      <c r="K130" s="7">
        <v>0.62929439499999995</v>
      </c>
      <c r="L130" s="7">
        <v>0.63175040500000001</v>
      </c>
      <c r="M130" s="7">
        <v>0.62250745299999999</v>
      </c>
      <c r="N130" s="7">
        <v>0.65710890300000002</v>
      </c>
      <c r="O130" s="7">
        <v>0.64669728299999996</v>
      </c>
      <c r="P130" s="7">
        <v>0.64419108599999997</v>
      </c>
      <c r="Q130" s="7">
        <v>0.66553753599999999</v>
      </c>
      <c r="R130" s="7">
        <v>0.68504452699999996</v>
      </c>
      <c r="S130" s="7">
        <v>0.68691963</v>
      </c>
      <c r="T130" s="7">
        <v>0.68502801700000004</v>
      </c>
      <c r="U130" s="7">
        <v>0.66807365399999996</v>
      </c>
      <c r="V130" s="7">
        <v>0.69769996400000001</v>
      </c>
      <c r="W130" s="7">
        <v>0.71034640100000002</v>
      </c>
      <c r="X130" s="7">
        <v>0.747535646</v>
      </c>
      <c r="Y130" s="7">
        <v>0.83654880499999995</v>
      </c>
      <c r="Z130" s="7">
        <v>0.78137350100000003</v>
      </c>
      <c r="AA130" s="7">
        <v>0.789223075</v>
      </c>
      <c r="AB130" s="7"/>
    </row>
    <row r="131" spans="1:28" x14ac:dyDescent="0.2">
      <c r="A131" s="7" t="s">
        <v>139</v>
      </c>
      <c r="B131" s="7" t="s">
        <v>647</v>
      </c>
      <c r="C131" s="7" t="s">
        <v>669</v>
      </c>
      <c r="D131" s="7" t="s">
        <v>669</v>
      </c>
      <c r="E131" s="7" t="s">
        <v>669</v>
      </c>
      <c r="F131" s="7" t="s">
        <v>669</v>
      </c>
      <c r="G131" s="7" t="s">
        <v>669</v>
      </c>
      <c r="H131" s="7" t="s">
        <v>669</v>
      </c>
      <c r="I131" s="7" t="s">
        <v>669</v>
      </c>
      <c r="J131" s="7" t="s">
        <v>669</v>
      </c>
      <c r="K131" s="7" t="s">
        <v>669</v>
      </c>
      <c r="L131" s="7" t="s">
        <v>669</v>
      </c>
      <c r="M131" s="7" t="s">
        <v>669</v>
      </c>
      <c r="N131" s="7" t="s">
        <v>669</v>
      </c>
      <c r="O131" s="7">
        <v>-1.0110062360000001</v>
      </c>
      <c r="P131" s="7">
        <v>-1.2209638359999999</v>
      </c>
      <c r="Q131" s="7">
        <v>-1.3287729020000001</v>
      </c>
      <c r="R131" s="7">
        <v>-1.5352535249999999</v>
      </c>
      <c r="S131" s="7">
        <v>-1.5134513380000001</v>
      </c>
      <c r="T131" s="7">
        <v>-1.7169017790000001</v>
      </c>
      <c r="U131" s="7">
        <v>-1.7379179</v>
      </c>
      <c r="V131" s="7">
        <v>-1.880950093</v>
      </c>
      <c r="W131" s="7">
        <v>-1.88653183</v>
      </c>
      <c r="X131" s="7">
        <v>-1.7081555129999999</v>
      </c>
      <c r="Y131" s="7">
        <v>-1.607674241</v>
      </c>
      <c r="Z131" s="7">
        <v>-1.5838376279999999</v>
      </c>
      <c r="AA131" s="7">
        <v>-1.583418489</v>
      </c>
      <c r="AB131" s="7"/>
    </row>
    <row r="132" spans="1:28" x14ac:dyDescent="0.2">
      <c r="A132" s="7" t="s">
        <v>140</v>
      </c>
      <c r="B132" s="7" t="s">
        <v>648</v>
      </c>
      <c r="C132" s="7">
        <v>1.3009196519999999</v>
      </c>
      <c r="D132" s="7">
        <v>1.2671885490000001</v>
      </c>
      <c r="E132" s="7">
        <v>1.240943551</v>
      </c>
      <c r="F132" s="7">
        <v>1.2413547039999999</v>
      </c>
      <c r="G132" s="7">
        <v>1.232587337</v>
      </c>
      <c r="H132" s="7">
        <v>1.274864078</v>
      </c>
      <c r="I132" s="7">
        <v>1.1130582090000001</v>
      </c>
      <c r="J132" s="7">
        <v>1.107034922</v>
      </c>
      <c r="K132" s="7">
        <v>1.1551601890000001</v>
      </c>
      <c r="L132" s="7">
        <v>1.2224491829999999</v>
      </c>
      <c r="M132" s="7">
        <v>1.2079948190000001</v>
      </c>
      <c r="N132" s="7">
        <v>1.160843968</v>
      </c>
      <c r="O132" s="7">
        <v>1.1280130150000001</v>
      </c>
      <c r="P132" s="7">
        <v>1.1136105060000001</v>
      </c>
      <c r="Q132" s="7">
        <v>1.044445157</v>
      </c>
      <c r="R132" s="7">
        <v>1.0323821310000001</v>
      </c>
      <c r="S132" s="7">
        <v>1.075478315</v>
      </c>
      <c r="T132" s="7">
        <v>1.0710215569999999</v>
      </c>
      <c r="U132" s="7">
        <v>1.0515518189999999</v>
      </c>
      <c r="V132" s="7">
        <v>1.0830028060000001</v>
      </c>
      <c r="W132" s="7">
        <v>1.097258925</v>
      </c>
      <c r="X132" s="7">
        <v>1.05551219</v>
      </c>
      <c r="Y132" s="7">
        <v>1.0477279420000001</v>
      </c>
      <c r="Z132" s="7">
        <v>1.068256855</v>
      </c>
      <c r="AA132" s="7">
        <v>1.228610277</v>
      </c>
      <c r="AB132" s="7"/>
    </row>
    <row r="133" spans="1:28" x14ac:dyDescent="0.2">
      <c r="A133" s="7" t="s">
        <v>141</v>
      </c>
      <c r="B133" s="7" t="s">
        <v>649</v>
      </c>
      <c r="C133" s="7">
        <v>-0.245388404</v>
      </c>
      <c r="D133" s="7">
        <v>-0.13227266100000001</v>
      </c>
      <c r="E133" s="7">
        <v>-0.16673319</v>
      </c>
      <c r="F133" s="7">
        <v>-5.3231071999999997E-2</v>
      </c>
      <c r="G133" s="7">
        <v>-7.3583319999999994E-2</v>
      </c>
      <c r="H133" s="7">
        <v>-0.14054691799999999</v>
      </c>
      <c r="I133" s="7">
        <v>-0.16829533899999999</v>
      </c>
      <c r="J133" s="7">
        <v>-0.231313199</v>
      </c>
      <c r="K133" s="7">
        <v>-0.35034447899999999</v>
      </c>
      <c r="L133" s="7">
        <v>-0.37638169500000002</v>
      </c>
      <c r="M133" s="7">
        <v>-0.39199134699999999</v>
      </c>
      <c r="N133" s="7">
        <v>-0.41464108199999999</v>
      </c>
      <c r="O133" s="7">
        <v>-0.457731634</v>
      </c>
      <c r="P133" s="7">
        <v>-0.482972026</v>
      </c>
      <c r="Q133" s="7">
        <v>-0.50082945800000001</v>
      </c>
      <c r="R133" s="7">
        <v>-0.60009217299999995</v>
      </c>
      <c r="S133" s="7">
        <v>-0.239272073</v>
      </c>
      <c r="T133" s="7">
        <v>-3.0820157000000001E-2</v>
      </c>
      <c r="U133" s="7">
        <v>-1.0355998999999999E-2</v>
      </c>
      <c r="V133" s="7">
        <v>6.4288131999999998E-2</v>
      </c>
      <c r="W133" s="7">
        <v>-1.2905441E-2</v>
      </c>
      <c r="X133" s="7">
        <v>1.8744323E-2</v>
      </c>
      <c r="Y133" s="7">
        <v>-1.128811E-3</v>
      </c>
      <c r="Z133" s="7">
        <v>-0.13510483500000001</v>
      </c>
      <c r="AA133" s="7">
        <v>-0.16413825800000001</v>
      </c>
      <c r="AB133" s="7"/>
    </row>
    <row r="134" spans="1:28" x14ac:dyDescent="0.2">
      <c r="A134" s="7" t="s">
        <v>142</v>
      </c>
      <c r="B134" s="7" t="s">
        <v>650</v>
      </c>
      <c r="C134" s="7">
        <v>-1.7925584320000001</v>
      </c>
      <c r="D134" s="7">
        <v>-1.734235644</v>
      </c>
      <c r="E134" s="7">
        <v>-1.664327264</v>
      </c>
      <c r="F134" s="7">
        <v>-1.4345837829999999</v>
      </c>
      <c r="G134" s="7">
        <v>-1.5730685</v>
      </c>
      <c r="H134" s="7">
        <v>-1.5699427130000001</v>
      </c>
      <c r="I134" s="7">
        <v>-1.6161094899999999</v>
      </c>
      <c r="J134" s="7">
        <v>-1.6084923739999999</v>
      </c>
      <c r="K134" s="7">
        <v>-1.523152828</v>
      </c>
      <c r="L134" s="7">
        <v>-1.516465306</v>
      </c>
      <c r="M134" s="7">
        <v>-1.556823254</v>
      </c>
      <c r="N134" s="7">
        <v>-1.5958018300000001</v>
      </c>
      <c r="O134" s="7">
        <v>-1.6500279899999999</v>
      </c>
      <c r="P134" s="7">
        <v>-1.650674939</v>
      </c>
      <c r="Q134" s="7">
        <v>-1.6543579100000001</v>
      </c>
      <c r="R134" s="7">
        <v>-1.650874615</v>
      </c>
      <c r="S134" s="7">
        <v>-1.697349191</v>
      </c>
      <c r="T134" s="7">
        <v>-1.7517575030000001</v>
      </c>
      <c r="U134" s="7">
        <v>-1.752578974</v>
      </c>
      <c r="V134" s="7">
        <v>-1.743487477</v>
      </c>
      <c r="W134" s="7">
        <v>-1.5550068619999999</v>
      </c>
      <c r="X134" s="7">
        <v>-1.3305438759999999</v>
      </c>
      <c r="Y134" s="7">
        <v>-1.3459994790000001</v>
      </c>
      <c r="Z134" s="7">
        <v>-1.3859144450000001</v>
      </c>
      <c r="AA134" s="7">
        <v>-1.505929947</v>
      </c>
      <c r="AB134" s="7"/>
    </row>
    <row r="135" spans="1:28" x14ac:dyDescent="0.2">
      <c r="A135" s="7" t="s">
        <v>143</v>
      </c>
      <c r="B135" s="7" t="s">
        <v>651</v>
      </c>
      <c r="C135" s="7">
        <v>1.4944806100000001</v>
      </c>
      <c r="D135" s="7">
        <v>1.496079564</v>
      </c>
      <c r="E135" s="7">
        <v>1.525087595</v>
      </c>
      <c r="F135" s="7">
        <v>1.4623793359999999</v>
      </c>
      <c r="G135" s="7">
        <v>1.4990379810000001</v>
      </c>
      <c r="H135" s="7">
        <v>1.670289755</v>
      </c>
      <c r="I135" s="7">
        <v>1.5468802450000001</v>
      </c>
      <c r="J135" s="7">
        <v>1.499219418</v>
      </c>
      <c r="K135" s="7">
        <v>1.5290864710000001</v>
      </c>
      <c r="L135" s="7">
        <v>1.5468668940000001</v>
      </c>
      <c r="M135" s="7">
        <v>1.564284086</v>
      </c>
      <c r="N135" s="7">
        <v>1.567530155</v>
      </c>
      <c r="O135" s="7">
        <v>1.6405028100000001</v>
      </c>
      <c r="P135" s="7">
        <v>1.7234137060000001</v>
      </c>
      <c r="Q135" s="7">
        <v>1.6976673600000001</v>
      </c>
      <c r="R135" s="7">
        <v>1.6390702720000001</v>
      </c>
      <c r="S135" s="7">
        <v>1.585871458</v>
      </c>
      <c r="T135" s="7">
        <v>1.5848202709999999</v>
      </c>
      <c r="U135" s="7">
        <v>1.588645935</v>
      </c>
      <c r="V135" s="7">
        <v>1.624199867</v>
      </c>
      <c r="W135" s="7">
        <v>1.6134335989999999</v>
      </c>
      <c r="X135" s="7">
        <v>1.540493965</v>
      </c>
      <c r="Y135" s="7">
        <v>1.529469132</v>
      </c>
      <c r="Z135" s="7">
        <v>1.5659637449999999</v>
      </c>
      <c r="AA135" s="7">
        <v>1.599881887</v>
      </c>
      <c r="AB135" s="7"/>
    </row>
    <row r="136" spans="1:28" x14ac:dyDescent="0.2">
      <c r="A136" s="7" t="s">
        <v>144</v>
      </c>
      <c r="B136" s="7" t="s">
        <v>652</v>
      </c>
      <c r="C136" s="7">
        <v>1.403079033</v>
      </c>
      <c r="D136" s="7">
        <v>1.3764904739999999</v>
      </c>
      <c r="E136" s="7">
        <v>1.3716914650000001</v>
      </c>
      <c r="F136" s="7">
        <v>1.38448894</v>
      </c>
      <c r="G136" s="7">
        <v>1.408313036</v>
      </c>
      <c r="H136" s="7">
        <v>1.6258474590000001</v>
      </c>
      <c r="I136" s="7">
        <v>1.548762083</v>
      </c>
      <c r="J136" s="7">
        <v>1.5303322079999999</v>
      </c>
      <c r="K136" s="7">
        <v>1.5229793789999999</v>
      </c>
      <c r="L136" s="7">
        <v>1.5436339379999999</v>
      </c>
      <c r="M136" s="7">
        <v>1.571305156</v>
      </c>
      <c r="N136" s="7">
        <v>1.60836041</v>
      </c>
      <c r="O136" s="7">
        <v>1.6131346230000001</v>
      </c>
      <c r="P136" s="7">
        <v>1.6744915250000001</v>
      </c>
      <c r="Q136" s="7">
        <v>1.6683778760000001</v>
      </c>
      <c r="R136" s="7">
        <v>1.5883431429999999</v>
      </c>
      <c r="S136" s="7">
        <v>1.579230189</v>
      </c>
      <c r="T136" s="7">
        <v>1.552703261</v>
      </c>
      <c r="U136" s="7">
        <v>1.5767251250000001</v>
      </c>
      <c r="V136" s="7">
        <v>1.636008978</v>
      </c>
      <c r="W136" s="7">
        <v>1.5507471559999999</v>
      </c>
      <c r="X136" s="7">
        <v>1.577917695</v>
      </c>
      <c r="Y136" s="7">
        <v>1.5772510769999999</v>
      </c>
      <c r="Z136" s="7">
        <v>1.659016609</v>
      </c>
      <c r="AA136" s="7">
        <v>1.6879818440000001</v>
      </c>
      <c r="AB136" s="7"/>
    </row>
    <row r="137" spans="1:28" x14ac:dyDescent="0.2">
      <c r="A137" s="7" t="s">
        <v>145</v>
      </c>
      <c r="B137" s="7" t="s">
        <v>653</v>
      </c>
      <c r="C137" s="7">
        <v>-1.585366488</v>
      </c>
      <c r="D137" s="7">
        <v>-1.4388855700000001</v>
      </c>
      <c r="E137" s="7">
        <v>-1.3100289110000001</v>
      </c>
      <c r="F137" s="7">
        <v>-1.0247348549999999</v>
      </c>
      <c r="G137" s="7">
        <v>-1.0869405270000001</v>
      </c>
      <c r="H137" s="7">
        <v>-1.1472302679999999</v>
      </c>
      <c r="I137" s="7">
        <v>-1.1825981139999999</v>
      </c>
      <c r="J137" s="7">
        <v>-1.235189557</v>
      </c>
      <c r="K137" s="7">
        <v>-1.1781576869999999</v>
      </c>
      <c r="L137" s="7">
        <v>-1.23945868</v>
      </c>
      <c r="M137" s="7">
        <v>-1.21434474</v>
      </c>
      <c r="N137" s="7">
        <v>-1.310750723</v>
      </c>
      <c r="O137" s="7">
        <v>-1.270376325</v>
      </c>
      <c r="P137" s="7">
        <v>-1.3079421520000001</v>
      </c>
      <c r="Q137" s="7">
        <v>-1.389128685</v>
      </c>
      <c r="R137" s="7">
        <v>-1.4141943450000001</v>
      </c>
      <c r="S137" s="7">
        <v>-1.487597346</v>
      </c>
      <c r="T137" s="7">
        <v>-1.609883666</v>
      </c>
      <c r="U137" s="7">
        <v>-1.6375583410000001</v>
      </c>
      <c r="V137" s="7">
        <v>-1.596308708</v>
      </c>
      <c r="W137" s="7">
        <v>-1.6973744630000001</v>
      </c>
      <c r="X137" s="7">
        <v>-1.675492644</v>
      </c>
      <c r="Y137" s="7">
        <v>-1.5902333259999999</v>
      </c>
      <c r="Z137" s="7">
        <v>-1.5610339639999999</v>
      </c>
      <c r="AA137" s="7">
        <v>-1.5350589750000001</v>
      </c>
      <c r="AB137" s="7"/>
    </row>
    <row r="138" spans="1:28" x14ac:dyDescent="0.2">
      <c r="A138" s="7" t="s">
        <v>146</v>
      </c>
      <c r="B138" s="7" t="s">
        <v>654</v>
      </c>
      <c r="C138" s="7">
        <v>-0.60789453999999998</v>
      </c>
      <c r="D138" s="7">
        <v>-0.48481041200000002</v>
      </c>
      <c r="E138" s="7">
        <v>-0.43670958300000001</v>
      </c>
      <c r="F138" s="7">
        <v>-0.34822934900000002</v>
      </c>
      <c r="G138" s="7">
        <v>-0.394493133</v>
      </c>
      <c r="H138" s="7">
        <v>-0.49202621000000002</v>
      </c>
      <c r="I138" s="7">
        <v>-0.31828832600000001</v>
      </c>
      <c r="J138" s="7">
        <v>-0.125445575</v>
      </c>
      <c r="K138" s="7">
        <v>-6.7486598999999994E-2</v>
      </c>
      <c r="L138" s="7">
        <v>-8.7016881000000004E-2</v>
      </c>
      <c r="M138" s="7">
        <v>-8.3034642000000006E-2</v>
      </c>
      <c r="N138" s="7">
        <v>-5.2305537999999999E-2</v>
      </c>
      <c r="O138" s="7">
        <v>-6.5340936000000002E-2</v>
      </c>
      <c r="P138" s="7">
        <v>-9.4148122000000001E-2</v>
      </c>
      <c r="Q138" s="7">
        <v>-0.119762354</v>
      </c>
      <c r="R138" s="7">
        <v>-0.134403571</v>
      </c>
      <c r="S138" s="7">
        <v>-0.16672501000000001</v>
      </c>
      <c r="T138" s="7">
        <v>-0.17054918399999999</v>
      </c>
      <c r="U138" s="7">
        <v>-0.222688466</v>
      </c>
      <c r="V138" s="7">
        <v>-0.30165204400000001</v>
      </c>
      <c r="W138" s="7">
        <v>-0.43940278900000002</v>
      </c>
      <c r="X138" s="7">
        <v>-0.651899636</v>
      </c>
      <c r="Y138" s="7">
        <v>-0.62639832500000003</v>
      </c>
      <c r="Z138" s="7">
        <v>-0.56378614900000001</v>
      </c>
      <c r="AA138" s="7">
        <v>-0.45969194200000002</v>
      </c>
      <c r="AB138" s="7"/>
    </row>
    <row r="139" spans="1:28" x14ac:dyDescent="0.2">
      <c r="A139" s="7" t="s">
        <v>147</v>
      </c>
      <c r="B139" s="7" t="s">
        <v>655</v>
      </c>
      <c r="C139" s="7">
        <v>0.31895396100000001</v>
      </c>
      <c r="D139" s="7">
        <v>0.38236591199999997</v>
      </c>
      <c r="E139" s="7">
        <v>0.46484366100000002</v>
      </c>
      <c r="F139" s="7">
        <v>0.33609864099999998</v>
      </c>
      <c r="G139" s="7">
        <v>0.224153668</v>
      </c>
      <c r="H139" s="7">
        <v>0.13603962999999999</v>
      </c>
      <c r="I139" s="7">
        <v>-6.4404257000000006E-2</v>
      </c>
      <c r="J139" s="7">
        <v>-0.644737542</v>
      </c>
      <c r="K139" s="7">
        <v>-0.473277479</v>
      </c>
      <c r="L139" s="7">
        <v>-0.43915721800000002</v>
      </c>
      <c r="M139" s="7">
        <v>-0.36840051400000001</v>
      </c>
      <c r="N139" s="7">
        <v>-0.405536175</v>
      </c>
      <c r="O139" s="7">
        <v>-0.32173463699999999</v>
      </c>
      <c r="P139" s="7">
        <v>-0.235480204</v>
      </c>
      <c r="Q139" s="7">
        <v>-0.34049838799999999</v>
      </c>
      <c r="R139" s="7">
        <v>-0.80410402999999997</v>
      </c>
      <c r="S139" s="7">
        <v>-0.89900654599999996</v>
      </c>
      <c r="T139" s="7">
        <v>-0.955325007</v>
      </c>
      <c r="U139" s="7">
        <v>-0.97449040399999998</v>
      </c>
      <c r="V139" s="7">
        <v>-0.92706787599999996</v>
      </c>
      <c r="W139" s="7">
        <v>-0.76005291900000005</v>
      </c>
      <c r="X139" s="7">
        <v>-0.72456491000000001</v>
      </c>
      <c r="Y139" s="7">
        <v>-0.69949817700000005</v>
      </c>
      <c r="Z139" s="7">
        <v>-0.53168779600000005</v>
      </c>
      <c r="AA139" s="7">
        <v>-0.37827297999999998</v>
      </c>
      <c r="AB139" s="7"/>
    </row>
    <row r="140" spans="1:28" x14ac:dyDescent="0.2">
      <c r="A140" s="7" t="s">
        <v>148</v>
      </c>
      <c r="B140" s="7" t="s">
        <v>656</v>
      </c>
      <c r="C140" s="7">
        <v>-1.6608757970000001</v>
      </c>
      <c r="D140" s="7">
        <v>-1.6272004840000001</v>
      </c>
      <c r="E140" s="7">
        <v>-0.109251112</v>
      </c>
      <c r="F140" s="7">
        <v>0.28526613099999998</v>
      </c>
      <c r="G140" s="7">
        <v>0.17355728100000001</v>
      </c>
      <c r="H140" s="7">
        <v>-7.3356538999999998E-2</v>
      </c>
      <c r="I140" s="7">
        <v>-0.17153188599999999</v>
      </c>
      <c r="J140" s="7">
        <v>0.122911826</v>
      </c>
      <c r="K140" s="7">
        <v>0.213657498</v>
      </c>
      <c r="L140" s="7">
        <v>0.28442359</v>
      </c>
      <c r="M140" s="7">
        <v>0.16612708600000001</v>
      </c>
      <c r="N140" s="7">
        <v>0.134037882</v>
      </c>
      <c r="O140" s="7">
        <v>0.201375112</v>
      </c>
      <c r="P140" s="7">
        <v>0.17108728000000001</v>
      </c>
      <c r="Q140" s="7">
        <v>0.16817538400000001</v>
      </c>
      <c r="R140" s="7">
        <v>0.20196920600000001</v>
      </c>
      <c r="S140" s="7">
        <v>0.23350083799999999</v>
      </c>
      <c r="T140" s="7">
        <v>0.26525086199999998</v>
      </c>
      <c r="U140" s="7">
        <v>0.38645497000000001</v>
      </c>
      <c r="V140" s="7">
        <v>0.38758590799999998</v>
      </c>
      <c r="W140" s="7">
        <v>0.42622053599999998</v>
      </c>
      <c r="X140" s="7">
        <v>0.43302223099999998</v>
      </c>
      <c r="Y140" s="7">
        <v>0.51199531600000003</v>
      </c>
      <c r="Z140" s="7">
        <v>0.55320227099999997</v>
      </c>
      <c r="AA140" s="7">
        <v>0.48499351699999999</v>
      </c>
      <c r="AB140" s="7"/>
    </row>
    <row r="141" spans="1:28" x14ac:dyDescent="0.2">
      <c r="A141" s="7" t="s">
        <v>149</v>
      </c>
      <c r="B141" s="7" t="s">
        <v>657</v>
      </c>
      <c r="C141" s="7">
        <v>-0.943363905</v>
      </c>
      <c r="D141" s="7">
        <v>-1.071911812</v>
      </c>
      <c r="E141" s="7">
        <v>-1.0636950730000001</v>
      </c>
      <c r="F141" s="7">
        <v>-1.282749414</v>
      </c>
      <c r="G141" s="7">
        <v>-1.1166092160000001</v>
      </c>
      <c r="H141" s="7">
        <v>-1.155762196</v>
      </c>
      <c r="I141" s="7">
        <v>-1.1401182409999999</v>
      </c>
      <c r="J141" s="7">
        <v>-1.0841000080000001</v>
      </c>
      <c r="K141" s="7">
        <v>-0.96134054700000005</v>
      </c>
      <c r="L141" s="7">
        <v>-0.88343554700000004</v>
      </c>
      <c r="M141" s="7">
        <v>-0.87300407899999999</v>
      </c>
      <c r="N141" s="7">
        <v>-0.84709936399999997</v>
      </c>
      <c r="O141" s="7">
        <v>-0.80646550699999997</v>
      </c>
      <c r="P141" s="7">
        <v>-0.89250439400000003</v>
      </c>
      <c r="Q141" s="7">
        <v>-0.80373656699999996</v>
      </c>
      <c r="R141" s="7">
        <v>-0.69792801100000001</v>
      </c>
      <c r="S141" s="7">
        <v>-0.63621175299999999</v>
      </c>
      <c r="T141" s="7">
        <v>-0.48703107200000001</v>
      </c>
      <c r="U141" s="7">
        <v>-0.56244879999999997</v>
      </c>
      <c r="V141" s="7">
        <v>-0.67330247200000004</v>
      </c>
      <c r="W141" s="7">
        <v>-0.64588809000000003</v>
      </c>
      <c r="X141" s="7">
        <v>-0.66698843200000002</v>
      </c>
      <c r="Y141" s="7">
        <v>-0.70323061899999995</v>
      </c>
      <c r="Z141" s="7">
        <v>-0.66329055999999997</v>
      </c>
      <c r="AA141" s="7">
        <v>-0.70288890599999998</v>
      </c>
      <c r="AB141" s="7"/>
    </row>
    <row r="142" spans="1:28" x14ac:dyDescent="0.2">
      <c r="A142" s="7" t="s">
        <v>150</v>
      </c>
      <c r="B142" s="7" t="s">
        <v>658</v>
      </c>
      <c r="C142" s="7">
        <v>0.68548458800000001</v>
      </c>
      <c r="D142" s="7">
        <v>0.82283633899999997</v>
      </c>
      <c r="E142" s="7">
        <v>0.55940544599999997</v>
      </c>
      <c r="F142" s="7">
        <v>0.56883508000000005</v>
      </c>
      <c r="G142" s="7">
        <v>0.60316354000000005</v>
      </c>
      <c r="H142" s="7">
        <v>0.56236887000000002</v>
      </c>
      <c r="I142" s="7">
        <v>0.61680173900000002</v>
      </c>
      <c r="J142" s="7">
        <v>0.65374970399999999</v>
      </c>
      <c r="K142" s="7">
        <v>0.59727519799999995</v>
      </c>
      <c r="L142" s="7">
        <v>0.59105175700000001</v>
      </c>
      <c r="M142" s="7">
        <v>0.60675066700000002</v>
      </c>
      <c r="N142" s="7">
        <v>0.58089441100000005</v>
      </c>
      <c r="O142" s="7">
        <v>0.57854312699999999</v>
      </c>
      <c r="P142" s="7">
        <v>0.565273464</v>
      </c>
      <c r="Q142" s="7">
        <v>0.54997807700000001</v>
      </c>
      <c r="R142" s="7">
        <v>0.52071899200000005</v>
      </c>
      <c r="S142" s="7">
        <v>0.52212941599999996</v>
      </c>
      <c r="T142" s="7">
        <v>0.59649348300000005</v>
      </c>
      <c r="U142" s="7">
        <v>0.59388512400000004</v>
      </c>
      <c r="V142" s="7">
        <v>0.60818493399999995</v>
      </c>
      <c r="W142" s="7">
        <v>0.66371148800000002</v>
      </c>
      <c r="X142" s="7">
        <v>0.69928502999999997</v>
      </c>
      <c r="Y142" s="7">
        <v>0.71925842799999995</v>
      </c>
      <c r="Z142" s="7">
        <v>0.70909392800000004</v>
      </c>
      <c r="AA142" s="7">
        <v>0.66792470199999998</v>
      </c>
      <c r="AB142" s="7"/>
    </row>
    <row r="143" spans="1:28" x14ac:dyDescent="0.2">
      <c r="A143" s="7" t="s">
        <v>151</v>
      </c>
      <c r="B143" s="7" t="s">
        <v>659</v>
      </c>
      <c r="C143" s="7">
        <v>-0.56679445500000003</v>
      </c>
      <c r="D143" s="7">
        <v>-0.78094524099999996</v>
      </c>
      <c r="E143" s="7">
        <v>-0.764248908</v>
      </c>
      <c r="F143" s="7">
        <v>-0.87977099400000003</v>
      </c>
      <c r="G143" s="7">
        <v>-0.86745393299999995</v>
      </c>
      <c r="H143" s="7">
        <v>-0.80889833</v>
      </c>
      <c r="I143" s="7">
        <v>-0.88001710200000005</v>
      </c>
      <c r="J143" s="7">
        <v>-1.1831331249999999</v>
      </c>
      <c r="K143" s="7">
        <v>-1.262007952</v>
      </c>
      <c r="L143" s="7">
        <v>-1.23448205</v>
      </c>
      <c r="M143" s="7">
        <v>-1.23965013</v>
      </c>
      <c r="N143" s="7">
        <v>-1.296316504</v>
      </c>
      <c r="O143" s="7">
        <v>-0.28801771999999998</v>
      </c>
      <c r="P143" s="7">
        <v>-8.9900731999999997E-2</v>
      </c>
      <c r="Q143" s="7">
        <v>-3.245824E-3</v>
      </c>
      <c r="R143" s="7">
        <v>0.24532108</v>
      </c>
      <c r="S143" s="7">
        <v>0.28764498199999999</v>
      </c>
      <c r="T143" s="7">
        <v>0.346727163</v>
      </c>
      <c r="U143" s="7">
        <v>0.209019855</v>
      </c>
      <c r="V143" s="7">
        <v>0.25993850800000001</v>
      </c>
      <c r="W143" s="7">
        <v>0.33773913999999999</v>
      </c>
      <c r="X143" s="7">
        <v>0.34843275000000001</v>
      </c>
      <c r="Y143" s="7">
        <v>0.17884777499999999</v>
      </c>
      <c r="Z143" s="7">
        <v>-0.16790443699999999</v>
      </c>
      <c r="AA143" s="7">
        <v>-0.14631545500000001</v>
      </c>
      <c r="AB143" s="7"/>
    </row>
    <row r="144" spans="1:28" x14ac:dyDescent="0.2">
      <c r="A144" s="7" t="s">
        <v>152</v>
      </c>
      <c r="B144" s="7" t="s">
        <v>660</v>
      </c>
      <c r="C144" s="7">
        <v>-0.10972127299999999</v>
      </c>
      <c r="D144" s="7">
        <v>-0.58088088000000004</v>
      </c>
      <c r="E144" s="7">
        <v>-0.26117891100000001</v>
      </c>
      <c r="F144" s="7">
        <v>-0.17762708699999999</v>
      </c>
      <c r="G144" s="7">
        <v>-1.6869479999999999E-2</v>
      </c>
      <c r="H144" s="7">
        <v>2.8171306E-2</v>
      </c>
      <c r="I144" s="7">
        <v>2.9939745E-2</v>
      </c>
      <c r="J144" s="7">
        <v>5.797099E-3</v>
      </c>
      <c r="K144" s="7">
        <v>1.8636153999999999E-2</v>
      </c>
      <c r="L144" s="7">
        <v>3.4020450000000001E-2</v>
      </c>
      <c r="M144" s="7">
        <v>1.8106548E-2</v>
      </c>
      <c r="N144" s="7">
        <v>-7.7332640000000001E-3</v>
      </c>
      <c r="O144" s="7">
        <v>-6.0836036000000003E-2</v>
      </c>
      <c r="P144" s="7">
        <v>-0.12425936</v>
      </c>
      <c r="Q144" s="7">
        <v>-0.16618643699999999</v>
      </c>
      <c r="R144" s="7">
        <v>-0.27692747099999998</v>
      </c>
      <c r="S144" s="7">
        <v>-0.30957230899999999</v>
      </c>
      <c r="T144" s="7">
        <v>-0.547203302</v>
      </c>
      <c r="U144" s="7">
        <v>-0.64137828399999997</v>
      </c>
      <c r="V144" s="7">
        <v>-0.75861805699999996</v>
      </c>
      <c r="W144" s="7">
        <v>-0.74833679200000003</v>
      </c>
      <c r="X144" s="7">
        <v>-0.77495765699999997</v>
      </c>
      <c r="Y144" s="7">
        <v>-0.76839160900000003</v>
      </c>
      <c r="Z144" s="7">
        <v>-0.83077859899999995</v>
      </c>
      <c r="AA144" s="7">
        <v>-0.77894902200000005</v>
      </c>
      <c r="AB144" s="7"/>
    </row>
    <row r="145" spans="1:28" x14ac:dyDescent="0.2">
      <c r="A145" s="7" t="s">
        <v>153</v>
      </c>
      <c r="B145" s="7" t="s">
        <v>661</v>
      </c>
      <c r="C145" s="7">
        <v>-0.851447642</v>
      </c>
      <c r="D145" s="7">
        <v>-0.81237488999999996</v>
      </c>
      <c r="E145" s="7">
        <v>-0.93645918399999994</v>
      </c>
      <c r="F145" s="7">
        <v>-0.85261034999999996</v>
      </c>
      <c r="G145" s="7">
        <v>-0.65814906399999995</v>
      </c>
      <c r="H145" s="7">
        <v>-0.67358857400000005</v>
      </c>
      <c r="I145" s="7">
        <v>-0.54219538</v>
      </c>
      <c r="J145" s="7">
        <v>-0.36161738599999999</v>
      </c>
      <c r="K145" s="7">
        <v>-0.39943078199999998</v>
      </c>
      <c r="L145" s="7">
        <v>-0.42003923700000001</v>
      </c>
      <c r="M145" s="7">
        <v>-0.41980573500000001</v>
      </c>
      <c r="N145" s="7">
        <v>-0.42736065400000001</v>
      </c>
      <c r="O145" s="7">
        <v>-0.43862742199999999</v>
      </c>
      <c r="P145" s="7">
        <v>-0.40337637100000001</v>
      </c>
      <c r="Q145" s="7">
        <v>-0.45963630100000002</v>
      </c>
      <c r="R145" s="7">
        <v>-0.52005356599999997</v>
      </c>
      <c r="S145" s="7">
        <v>-0.50564795699999998</v>
      </c>
      <c r="T145" s="7">
        <v>-0.58714085800000004</v>
      </c>
      <c r="U145" s="7">
        <v>-0.52662241499999995</v>
      </c>
      <c r="V145" s="7">
        <v>-0.59622973199999996</v>
      </c>
      <c r="W145" s="7">
        <v>-0.56175309399999995</v>
      </c>
      <c r="X145" s="7">
        <v>-0.62936663599999998</v>
      </c>
      <c r="Y145" s="7">
        <v>-0.73008948600000001</v>
      </c>
      <c r="Z145" s="7">
        <v>-0.70679265300000005</v>
      </c>
      <c r="AA145" s="7">
        <v>-0.61804419799999999</v>
      </c>
      <c r="AB145" s="7"/>
    </row>
    <row r="146" spans="1:28" x14ac:dyDescent="0.2">
      <c r="A146" s="7" t="s">
        <v>154</v>
      </c>
      <c r="B146" s="7" t="s">
        <v>662</v>
      </c>
      <c r="C146" s="7">
        <v>-0.29960897600000003</v>
      </c>
      <c r="D146" s="7">
        <v>-0.21880027699999999</v>
      </c>
      <c r="E146" s="7">
        <v>-0.56966626600000003</v>
      </c>
      <c r="F146" s="7">
        <v>-0.46234136799999997</v>
      </c>
      <c r="G146" s="7">
        <v>-0.54966926599999999</v>
      </c>
      <c r="H146" s="7">
        <v>-0.62281107899999999</v>
      </c>
      <c r="I146" s="7">
        <v>-0.243488327</v>
      </c>
      <c r="J146" s="7">
        <v>0.115395285</v>
      </c>
      <c r="K146" s="7">
        <v>0.13209718500000001</v>
      </c>
      <c r="L146" s="7">
        <v>0.16186539799999999</v>
      </c>
      <c r="M146" s="7">
        <v>0.12875779000000001</v>
      </c>
      <c r="N146" s="7">
        <v>-6.9255849999999997E-3</v>
      </c>
      <c r="O146" s="7">
        <v>-5.6548119000000001E-2</v>
      </c>
      <c r="P146" s="7">
        <v>-0.19496992199999999</v>
      </c>
      <c r="Q146" s="7">
        <v>-0.22866551600000001</v>
      </c>
      <c r="R146" s="7">
        <v>-8.4066741E-2</v>
      </c>
      <c r="S146" s="7">
        <v>-3.4061711000000001E-2</v>
      </c>
      <c r="T146" s="7">
        <v>5.0427413999999997E-2</v>
      </c>
      <c r="U146" s="7">
        <v>6.4945452000000001E-2</v>
      </c>
      <c r="V146" s="7">
        <v>4.1917041000000002E-2</v>
      </c>
      <c r="W146" s="7">
        <v>9.7666137E-2</v>
      </c>
      <c r="X146" s="7">
        <v>0.157157451</v>
      </c>
      <c r="Y146" s="7">
        <v>0.140475139</v>
      </c>
      <c r="Z146" s="7">
        <v>5.1774815000000002E-2</v>
      </c>
      <c r="AA146" s="7">
        <v>-3.6571722000000001E-2</v>
      </c>
      <c r="AB146" s="7"/>
    </row>
    <row r="147" spans="1:28" x14ac:dyDescent="0.2">
      <c r="A147" s="7" t="s">
        <v>155</v>
      </c>
      <c r="B147" s="7" t="s">
        <v>663</v>
      </c>
      <c r="C147" s="7">
        <v>-0.38190770099999999</v>
      </c>
      <c r="D147" s="7">
        <v>-0.48751801299999997</v>
      </c>
      <c r="E147" s="7">
        <v>-0.479504347</v>
      </c>
      <c r="F147" s="7">
        <v>-0.56876760699999995</v>
      </c>
      <c r="G147" s="7">
        <v>-0.85913753500000001</v>
      </c>
      <c r="H147" s="7">
        <v>-0.63885265599999996</v>
      </c>
      <c r="I147" s="7">
        <v>-0.64866131500000002</v>
      </c>
      <c r="J147" s="7">
        <v>-0.895889461</v>
      </c>
      <c r="K147" s="7">
        <v>-0.80598193399999996</v>
      </c>
      <c r="L147" s="7">
        <v>-0.80995821999999995</v>
      </c>
      <c r="M147" s="7">
        <v>-0.73766213700000005</v>
      </c>
      <c r="N147" s="7">
        <v>-0.80016529599999997</v>
      </c>
      <c r="O147" s="7">
        <v>-0.79919529</v>
      </c>
      <c r="P147" s="7">
        <v>-0.89738315300000004</v>
      </c>
      <c r="Q147" s="7">
        <v>-0.91602021499999997</v>
      </c>
      <c r="R147" s="7">
        <v>-0.98745304300000003</v>
      </c>
      <c r="S147" s="7">
        <v>-1.0395940539999999</v>
      </c>
      <c r="T147" s="7">
        <v>-0.98195481299999998</v>
      </c>
      <c r="U147" s="7">
        <v>-1.0246243479999999</v>
      </c>
      <c r="V147" s="7">
        <v>-1.030367255</v>
      </c>
      <c r="W147" s="7">
        <v>-1.049629092</v>
      </c>
      <c r="X147" s="7">
        <v>-1.086616874</v>
      </c>
      <c r="Y147" s="7">
        <v>-1.0921587939999999</v>
      </c>
      <c r="Z147" s="7">
        <v>-1.027291417</v>
      </c>
      <c r="AA147" s="7">
        <v>-1.0078685279999999</v>
      </c>
      <c r="AB147" s="7"/>
    </row>
    <row r="148" spans="1:28" x14ac:dyDescent="0.2">
      <c r="A148" s="7" t="s">
        <v>156</v>
      </c>
      <c r="B148" s="7" t="s">
        <v>664</v>
      </c>
      <c r="C148" s="7">
        <v>1.2549710270000001</v>
      </c>
      <c r="D148" s="7">
        <v>1.1665443179999999</v>
      </c>
      <c r="E148" s="7">
        <v>1.2853008509999999</v>
      </c>
      <c r="F148" s="7">
        <v>1.2493634220000001</v>
      </c>
      <c r="G148" s="7">
        <v>1.2924644949999999</v>
      </c>
      <c r="H148" s="7">
        <v>1.535383224</v>
      </c>
      <c r="I148" s="7">
        <v>1.412332892</v>
      </c>
      <c r="J148" s="7">
        <v>1.396166086</v>
      </c>
      <c r="K148" s="7">
        <v>1.3604646920000001</v>
      </c>
      <c r="L148" s="7">
        <v>1.3539222479999999</v>
      </c>
      <c r="M148" s="7">
        <v>1.329940796</v>
      </c>
      <c r="N148" s="7">
        <v>1.32291615</v>
      </c>
      <c r="O148" s="7">
        <v>1.333699226</v>
      </c>
      <c r="P148" s="7">
        <v>1.381373644</v>
      </c>
      <c r="Q148" s="7">
        <v>1.376474142</v>
      </c>
      <c r="R148" s="7">
        <v>1.3095775839999999</v>
      </c>
      <c r="S148" s="7">
        <v>1.3235980270000001</v>
      </c>
      <c r="T148" s="7">
        <v>1.320425749</v>
      </c>
      <c r="U148" s="7">
        <v>1.3875597719999999</v>
      </c>
      <c r="V148" s="7">
        <v>1.4287122489999999</v>
      </c>
      <c r="W148" s="7">
        <v>1.322217464</v>
      </c>
      <c r="X148" s="7">
        <v>1.2789019349999999</v>
      </c>
      <c r="Y148" s="7">
        <v>1.306659102</v>
      </c>
      <c r="Z148" s="7">
        <v>1.304463983</v>
      </c>
      <c r="AA148" s="7">
        <v>1.2939505579999999</v>
      </c>
      <c r="AB148" s="7"/>
    </row>
    <row r="149" spans="1:28" x14ac:dyDescent="0.2">
      <c r="A149" s="7" t="s">
        <v>157</v>
      </c>
      <c r="B149" s="7" t="s">
        <v>665</v>
      </c>
      <c r="C149" s="7">
        <v>1.3292766810000001</v>
      </c>
      <c r="D149" s="7">
        <v>1.3031581640000001</v>
      </c>
      <c r="E149" s="7">
        <v>1.272733927</v>
      </c>
      <c r="F149" s="7">
        <v>1.307416916</v>
      </c>
      <c r="G149" s="7">
        <v>1.2974336150000001</v>
      </c>
      <c r="H149" s="7">
        <v>1.2788029910000001</v>
      </c>
      <c r="I149" s="7">
        <v>1.2692481280000001</v>
      </c>
      <c r="J149" s="7">
        <v>1.1290986540000001</v>
      </c>
      <c r="K149" s="7">
        <v>1.1423341039999999</v>
      </c>
      <c r="L149" s="7">
        <v>1.1826685669999999</v>
      </c>
      <c r="M149" s="7">
        <v>1.1309949159999999</v>
      </c>
      <c r="N149" s="7">
        <v>1.1715720890000001</v>
      </c>
      <c r="O149" s="7">
        <v>1.167974472</v>
      </c>
      <c r="P149" s="7">
        <v>1.2084712980000001</v>
      </c>
      <c r="Q149" s="7">
        <v>1.155875802</v>
      </c>
      <c r="R149" s="7">
        <v>1.108570337</v>
      </c>
      <c r="S149" s="7">
        <v>1.139237404</v>
      </c>
      <c r="T149" s="7">
        <v>1.1386309859999999</v>
      </c>
      <c r="U149" s="7">
        <v>1.037806869</v>
      </c>
      <c r="V149" s="7">
        <v>1.04944551</v>
      </c>
      <c r="W149" s="7">
        <v>0.96816366899999995</v>
      </c>
      <c r="X149" s="7">
        <v>0.91046857800000003</v>
      </c>
      <c r="Y149" s="7">
        <v>0.92796152799999998</v>
      </c>
      <c r="Z149" s="7">
        <v>0.91532903899999996</v>
      </c>
      <c r="AA149" s="7">
        <v>0.91876888300000004</v>
      </c>
      <c r="AB149" s="7"/>
    </row>
    <row r="150" spans="1:28" x14ac:dyDescent="0.2">
      <c r="A150" s="7" t="s">
        <v>158</v>
      </c>
      <c r="B150" s="7" t="s">
        <v>666</v>
      </c>
      <c r="C150" s="7">
        <v>0.82428711700000001</v>
      </c>
      <c r="D150" s="7">
        <v>0.95369678700000005</v>
      </c>
      <c r="E150" s="7">
        <v>0.96549004299999996</v>
      </c>
      <c r="F150" s="7">
        <v>1.0318712000000001</v>
      </c>
      <c r="G150" s="7">
        <v>0.96614128399999999</v>
      </c>
      <c r="H150" s="7">
        <v>0.817346036</v>
      </c>
      <c r="I150" s="7">
        <v>0.87782740599999998</v>
      </c>
      <c r="J150" s="7">
        <v>1.06076777</v>
      </c>
      <c r="K150" s="7">
        <v>1.0802260640000001</v>
      </c>
      <c r="L150" s="7">
        <v>1.1031025649999999</v>
      </c>
      <c r="M150" s="7">
        <v>1.139264703</v>
      </c>
      <c r="N150" s="7">
        <v>1.184075236</v>
      </c>
      <c r="O150" s="7">
        <v>1.162593365</v>
      </c>
      <c r="P150" s="7">
        <v>1.110482454</v>
      </c>
      <c r="Q150" s="7">
        <v>1.138512373</v>
      </c>
      <c r="R150" s="7">
        <v>1.1445245740000001</v>
      </c>
      <c r="S150" s="7">
        <v>1.1720218659999999</v>
      </c>
      <c r="T150" s="7">
        <v>1.1901812549999999</v>
      </c>
      <c r="U150" s="7">
        <v>1.1945161820000001</v>
      </c>
      <c r="V150" s="7">
        <v>1.241531253</v>
      </c>
      <c r="W150" s="7">
        <v>1.2837997670000001</v>
      </c>
      <c r="X150" s="7">
        <v>1.3527250289999999</v>
      </c>
      <c r="Y150" s="7">
        <v>1.3279438020000001</v>
      </c>
      <c r="Z150" s="7">
        <v>1.3302462100000001</v>
      </c>
      <c r="AA150" s="7">
        <v>1.315605283</v>
      </c>
      <c r="AB150" s="7"/>
    </row>
    <row r="151" spans="1:28" x14ac:dyDescent="0.2">
      <c r="A151" s="7" t="s">
        <v>159</v>
      </c>
      <c r="B151" s="7" t="s">
        <v>667</v>
      </c>
      <c r="C151" s="7">
        <v>-1.541116476</v>
      </c>
      <c r="D151" s="7">
        <v>-1.683197856</v>
      </c>
      <c r="E151" s="7">
        <v>-1.742170453</v>
      </c>
      <c r="F151" s="7">
        <v>-1.6869786980000001</v>
      </c>
      <c r="G151" s="7">
        <v>-1.676000237</v>
      </c>
      <c r="H151" s="7">
        <v>-1.678655982</v>
      </c>
      <c r="I151" s="7">
        <v>-1.8185263869999999</v>
      </c>
      <c r="J151" s="7">
        <v>-1.928853154</v>
      </c>
      <c r="K151" s="7">
        <v>-1.975684762</v>
      </c>
      <c r="L151" s="7">
        <v>-1.9607455730000001</v>
      </c>
      <c r="M151" s="7">
        <v>-1.9581836459999999</v>
      </c>
      <c r="N151" s="7">
        <v>-1.944318295</v>
      </c>
      <c r="O151" s="7">
        <v>-1.9933627840000001</v>
      </c>
      <c r="P151" s="7">
        <v>-1.9031045440000001</v>
      </c>
      <c r="Q151" s="7">
        <v>-1.8404726979999999</v>
      </c>
      <c r="R151" s="7">
        <v>-1.8247811789999999</v>
      </c>
      <c r="S151" s="7">
        <v>-1.866920948</v>
      </c>
      <c r="T151" s="7">
        <v>-1.80332458</v>
      </c>
      <c r="U151" s="7">
        <v>-1.7115744349999999</v>
      </c>
      <c r="V151" s="7">
        <v>-1.525931478</v>
      </c>
      <c r="W151" s="7">
        <v>-1.555573106</v>
      </c>
      <c r="X151" s="7">
        <v>-1.43355608</v>
      </c>
      <c r="Y151" s="7">
        <v>-1.2935131790000001</v>
      </c>
      <c r="Z151" s="7">
        <v>-1.226096034</v>
      </c>
      <c r="AA151" s="7">
        <v>-1.2175959350000001</v>
      </c>
      <c r="AB151" s="7"/>
    </row>
    <row r="152" spans="1:28" x14ac:dyDescent="0.2">
      <c r="A152" s="7" t="s">
        <v>160</v>
      </c>
      <c r="B152" s="7" t="s">
        <v>668</v>
      </c>
      <c r="C152" s="7">
        <v>-1.041916847</v>
      </c>
      <c r="D152" s="7">
        <v>-1.2868885990000001</v>
      </c>
      <c r="E152" s="7">
        <v>-1.171436787</v>
      </c>
      <c r="F152" s="7">
        <v>-1.3447151180000001</v>
      </c>
      <c r="G152" s="7">
        <v>-1.3978830579999999</v>
      </c>
      <c r="H152" s="7">
        <v>-1.2572652099999999</v>
      </c>
      <c r="I152" s="7">
        <v>-1.313727498</v>
      </c>
      <c r="J152" s="7">
        <v>-1.4149131770000001</v>
      </c>
      <c r="K152" s="7">
        <v>-1.405024171</v>
      </c>
      <c r="L152" s="7">
        <v>-1.376100659</v>
      </c>
      <c r="M152" s="7">
        <v>-1.3596521619999999</v>
      </c>
      <c r="N152" s="7">
        <v>-1.3745242360000001</v>
      </c>
      <c r="O152" s="7">
        <v>-1.3465220929999999</v>
      </c>
      <c r="P152" s="7">
        <v>-1.305668592</v>
      </c>
      <c r="Q152" s="7">
        <v>-1.2546830179999999</v>
      </c>
      <c r="R152" s="7">
        <v>-1.2954927679999999</v>
      </c>
      <c r="S152" s="7">
        <v>-1.281169534</v>
      </c>
      <c r="T152" s="7">
        <v>-1.299130321</v>
      </c>
      <c r="U152" s="7">
        <v>-1.3352159260000001</v>
      </c>
      <c r="V152" s="7">
        <v>-1.3723261360000001</v>
      </c>
      <c r="W152" s="7">
        <v>-1.3114658589999999</v>
      </c>
      <c r="X152" s="7">
        <v>-1.2815313340000001</v>
      </c>
      <c r="Y152" s="7">
        <v>-1.206744313</v>
      </c>
      <c r="Z152" s="7">
        <v>-1.182592273</v>
      </c>
      <c r="AA152" s="7">
        <v>-1.1513682599999999</v>
      </c>
      <c r="AB152" s="7"/>
    </row>
    <row r="153" spans="1:28" x14ac:dyDescent="0.2">
      <c r="A153" s="7" t="s">
        <v>196</v>
      </c>
      <c r="B153" s="7" t="s">
        <v>244</v>
      </c>
      <c r="C153" s="7">
        <v>-0.64700651200000003</v>
      </c>
      <c r="D153" s="7">
        <v>-0.73687493800000003</v>
      </c>
      <c r="E153" s="7">
        <v>-0.75257795999999999</v>
      </c>
      <c r="F153" s="7">
        <v>-1.071791291</v>
      </c>
      <c r="G153" s="7">
        <v>-0.84011959999999997</v>
      </c>
      <c r="H153" s="7">
        <v>-0.90273791599999997</v>
      </c>
      <c r="I153" s="7">
        <v>-0.97542983299999997</v>
      </c>
      <c r="J153" s="7">
        <v>-1.076365829</v>
      </c>
      <c r="K153" s="7">
        <v>-1.0045660729999999</v>
      </c>
      <c r="L153" s="7">
        <v>-1.108942986</v>
      </c>
      <c r="M153" s="7">
        <v>-1.155684352</v>
      </c>
      <c r="N153" s="7">
        <v>-1.214111567</v>
      </c>
      <c r="O153" s="7">
        <v>-1.282843709</v>
      </c>
      <c r="P153" s="7">
        <v>-1.2421513799999999</v>
      </c>
      <c r="Q153" s="7">
        <v>-1.222642183</v>
      </c>
      <c r="R153" s="7">
        <v>-1.2229894400000001</v>
      </c>
      <c r="S153" s="7">
        <v>-1.442605495</v>
      </c>
      <c r="T153" s="7">
        <v>-1.6103378530000001</v>
      </c>
      <c r="U153" s="7">
        <v>-1.607353687</v>
      </c>
      <c r="V153" s="7">
        <v>-1.655983448</v>
      </c>
      <c r="W153" s="7">
        <v>-1.681690812</v>
      </c>
      <c r="X153" s="7">
        <v>-1.661518812</v>
      </c>
      <c r="Y153" s="7">
        <v>-1.570052266</v>
      </c>
      <c r="Z153" s="7">
        <v>-1.5083063839999999</v>
      </c>
      <c r="AA153" s="7">
        <v>-1.4525676970000001</v>
      </c>
      <c r="AB153" s="7"/>
    </row>
    <row r="154" spans="1:28" x14ac:dyDescent="0.2">
      <c r="A154" s="7" t="s">
        <v>162</v>
      </c>
      <c r="B154" s="7" t="s">
        <v>245</v>
      </c>
      <c r="C154" s="7">
        <v>-0.30853372800000001</v>
      </c>
      <c r="D154" s="7">
        <v>-0.45335629599999999</v>
      </c>
      <c r="E154" s="7">
        <v>-0.380022317</v>
      </c>
      <c r="F154" s="7">
        <v>-0.27014243599999999</v>
      </c>
      <c r="G154" s="7">
        <v>-0.33647084199999999</v>
      </c>
      <c r="H154" s="7">
        <v>-0.40701365499999997</v>
      </c>
      <c r="I154" s="7">
        <v>-0.38234889500000002</v>
      </c>
      <c r="J154" s="7">
        <v>-0.13223385800000001</v>
      </c>
      <c r="K154" s="7">
        <v>-0.12981447600000001</v>
      </c>
      <c r="L154" s="7">
        <v>-8.2063623000000002E-2</v>
      </c>
      <c r="M154" s="7">
        <v>-0.218225434</v>
      </c>
      <c r="N154" s="7">
        <v>-0.16085049500000001</v>
      </c>
      <c r="O154" s="7">
        <v>-9.3476302999999997E-2</v>
      </c>
      <c r="P154" s="7">
        <v>-5.2090455000000001E-2</v>
      </c>
      <c r="Q154" s="7">
        <v>-2.4340302000000001E-2</v>
      </c>
      <c r="R154" s="7">
        <v>-5.1882233E-2</v>
      </c>
      <c r="S154" s="7">
        <v>-1.4197426000000001E-2</v>
      </c>
      <c r="T154" s="7">
        <v>-0.246453583</v>
      </c>
      <c r="U154" s="7">
        <v>-0.27883565399999999</v>
      </c>
      <c r="V154" s="7">
        <v>-0.25817596900000001</v>
      </c>
      <c r="W154" s="7">
        <v>-0.23064984399999999</v>
      </c>
      <c r="X154" s="7">
        <v>-0.35143971400000001</v>
      </c>
      <c r="Y154" s="7">
        <v>-0.29277205499999998</v>
      </c>
      <c r="Z154" s="7">
        <v>-3.091412E-3</v>
      </c>
      <c r="AA154" s="7">
        <v>1.4803258E-2</v>
      </c>
      <c r="AB154" s="7"/>
    </row>
    <row r="155" spans="1:28" x14ac:dyDescent="0.2">
      <c r="A155" s="7" t="s">
        <v>163</v>
      </c>
      <c r="B155" s="7" t="s">
        <v>246</v>
      </c>
      <c r="C155" s="7">
        <v>-0.57866382599999999</v>
      </c>
      <c r="D155" s="7">
        <v>-0.74863559000000002</v>
      </c>
      <c r="E155" s="7">
        <v>-1.0247832539999999</v>
      </c>
      <c r="F155" s="7">
        <v>-1.2635786529999999</v>
      </c>
      <c r="G155" s="7">
        <v>-1.3564933539999999</v>
      </c>
      <c r="H155" s="7">
        <v>-1.4624251130000001</v>
      </c>
      <c r="I155" s="7">
        <v>-1.5740739109999999</v>
      </c>
      <c r="J155" s="7">
        <v>-1.415676951</v>
      </c>
      <c r="K155" s="7">
        <v>-1.4480844740000001</v>
      </c>
      <c r="L155" s="7">
        <v>-1.426789284</v>
      </c>
      <c r="M155" s="7">
        <v>-1.4142671819999999</v>
      </c>
      <c r="N155" s="7">
        <v>-1.353437781</v>
      </c>
      <c r="O155" s="7">
        <v>-1.3509942290000001</v>
      </c>
      <c r="P155" s="7">
        <v>-1.3562104699999999</v>
      </c>
      <c r="Q155" s="7">
        <v>-1.273997426</v>
      </c>
      <c r="R155" s="7">
        <v>-1.1796315909999999</v>
      </c>
      <c r="S155" s="7">
        <v>-1.092443228</v>
      </c>
      <c r="T155" s="7">
        <v>-1.108650446</v>
      </c>
      <c r="U155" s="7">
        <v>-1.122396231</v>
      </c>
      <c r="V155" s="7">
        <v>-1.044815898</v>
      </c>
      <c r="W155" s="7">
        <v>-1.0746032000000001</v>
      </c>
      <c r="X155" s="7">
        <v>-1.024311185</v>
      </c>
      <c r="Y155" s="7">
        <v>-1.042951465</v>
      </c>
      <c r="Z155" s="7">
        <v>-1.0097123379999999</v>
      </c>
      <c r="AA155" s="7">
        <v>-1.0056140419999999</v>
      </c>
      <c r="AB155" s="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37</vt:i4>
      </vt:variant>
      <vt:variant>
        <vt:lpstr>Diagramme</vt:lpstr>
      </vt:variant>
      <vt:variant>
        <vt:i4>9</vt:i4>
      </vt:variant>
    </vt:vector>
  </HeadingPairs>
  <TitlesOfParts>
    <vt:vector size="46" baseType="lpstr">
      <vt:lpstr>PROT</vt:lpstr>
      <vt:lpstr>PROV</vt:lpstr>
      <vt:lpstr>PART</vt:lpstr>
      <vt:lpstr>2007</vt:lpstr>
      <vt:lpstr>Transformed 2007</vt:lpstr>
      <vt:lpstr>2010</vt:lpstr>
      <vt:lpstr>Transformed 2010</vt:lpstr>
      <vt:lpstr>2013</vt:lpstr>
      <vt:lpstr>Transformed 2013</vt:lpstr>
      <vt:lpstr>2016</vt:lpstr>
      <vt:lpstr>Transformed 2016</vt:lpstr>
      <vt:lpstr>Transformed 2019 old</vt:lpstr>
      <vt:lpstr>2019</vt:lpstr>
      <vt:lpstr>Transformed 2019 new</vt:lpstr>
      <vt:lpstr>1-1</vt:lpstr>
      <vt:lpstr>UCDP</vt:lpstr>
      <vt:lpstr>1-3</vt:lpstr>
      <vt:lpstr>1-4</vt:lpstr>
      <vt:lpstr>1-5</vt:lpstr>
      <vt:lpstr>2-1-1</vt:lpstr>
      <vt:lpstr>2-1-2</vt:lpstr>
      <vt:lpstr>2-2-1</vt:lpstr>
      <vt:lpstr>2-2-2</vt:lpstr>
      <vt:lpstr>2-3-1</vt:lpstr>
      <vt:lpstr>2-3-2</vt:lpstr>
      <vt:lpstr>2-4-1</vt:lpstr>
      <vt:lpstr>2-4-2</vt:lpstr>
      <vt:lpstr>2-5-1</vt:lpstr>
      <vt:lpstr>2-5-2</vt:lpstr>
      <vt:lpstr>2-6-1</vt:lpstr>
      <vt:lpstr>2-6-2</vt:lpstr>
      <vt:lpstr>2-7-1</vt:lpstr>
      <vt:lpstr>2-7-2</vt:lpstr>
      <vt:lpstr>2-8-1</vt:lpstr>
      <vt:lpstr>2-8-2</vt:lpstr>
      <vt:lpstr>3-1</vt:lpstr>
      <vt:lpstr>3-2</vt:lpstr>
      <vt:lpstr>DiaPROT</vt:lpstr>
      <vt:lpstr>MENAPROT</vt:lpstr>
      <vt:lpstr>MENAPROT (2)</vt:lpstr>
      <vt:lpstr>DiaPROV</vt:lpstr>
      <vt:lpstr>MENAPROV</vt:lpstr>
      <vt:lpstr>MENAPROV (2)</vt:lpstr>
      <vt:lpstr>DiaPART</vt:lpstr>
      <vt:lpstr>MENAPART</vt:lpstr>
      <vt:lpstr>MENAPART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Loewe, Markus</dc:creator>
  <cp:lastModifiedBy>abt2, studhelp5</cp:lastModifiedBy>
  <cp:lastPrinted>2024-12-17T17:22:21Z</cp:lastPrinted>
  <dcterms:created xsi:type="dcterms:W3CDTF">2024-06-10T12:30:07Z</dcterms:created>
  <dcterms:modified xsi:type="dcterms:W3CDTF">2025-06-03T10:05:01Z</dcterms:modified>
</cp:coreProperties>
</file>